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codeName="ThisWorkbook"/>
  <mc:AlternateContent xmlns:mc="http://schemas.openxmlformats.org/markup-compatibility/2006">
    <mc:Choice Requires="x15">
      <x15ac:absPath xmlns:x15ac="http://schemas.microsoft.com/office/spreadsheetml/2010/11/ac" url="https://brookhavenlab.sharepoint.com/sites/eRHIC/projectcontrols/Shared Documents/Reviews/2024.10 CD-3B Director's Review (DPR)/Documentation to Post/2. CD-3B/"/>
    </mc:Choice>
  </mc:AlternateContent>
  <xr:revisionPtr revIDLastSave="0" documentId="8_{3E1B853D-8220-47C3-B0B1-BCE12B0B80B2}" xr6:coauthVersionLast="47" xr6:coauthVersionMax="47" xr10:uidLastSave="{00000000-0000-0000-0000-000000000000}"/>
  <bookViews>
    <workbookView xWindow="-120" yWindow="-120" windowWidth="29040" windowHeight="17640" tabRatio="831" firstSheet="1" activeTab="1" xr2:uid="{00000000-000D-0000-FFFF-FFFF00000000}"/>
  </bookViews>
  <sheets>
    <sheet name="LLP Items" sheetId="46" state="hidden" r:id="rId1"/>
    <sheet name="LLP Summary Obligation" sheetId="37" r:id="rId2"/>
    <sheet name="LLP Summary Cost" sheetId="38" r:id="rId3"/>
    <sheet name="DELTA Check" sheetId="24" state="hidden" r:id="rId4"/>
    <sheet name="Obligation Pivot" sheetId="19" state="hidden" r:id="rId5"/>
    <sheet name="Cost Pivot" sheetId="22" state="hidden" r:id="rId6"/>
    <sheet name="2.B and 2.C Data" sheetId="23" state="hidden" r:id="rId7"/>
    <sheet name="2.C and 4 Data" sheetId="21" state="hidden" r:id="rId8"/>
    <sheet name="4-Obligation Profile" sheetId="6" state="hidden" r:id="rId9"/>
    <sheet name="3-Contract Awards" sheetId="5" state="hidden" r:id="rId10"/>
    <sheet name="2.C-Cost Profile Labor ONLY" sheetId="18" state="hidden" r:id="rId11"/>
    <sheet name="2.B-Cost Profile NL ONLY" sheetId="16" state="hidden" r:id="rId12"/>
    <sheet name="2.A-Cost Profile - L and NL" sheetId="3" state="hidden" r:id="rId13"/>
    <sheet name="1.B- P6 CD3B ONLY (02.Oct.2024)" sheetId="44" state="hidden" r:id="rId14"/>
    <sheet name="1.A-P6 DATA CD-3B ONLY" sheetId="35" state="hidden" r:id="rId15"/>
    <sheet name="VLKUP" sheetId="26" state="hidden" r:id="rId16"/>
    <sheet name="Instructions" sheetId="43" state="hidden" r:id="rId17"/>
    <sheet name="PVT (FY) MGMT&amp;OS_Sample" sheetId="13" state="hidden" r:id="rId18"/>
  </sheets>
  <definedNames>
    <definedName name="_xlnm._FilterDatabase" localSheetId="14" hidden="1">'1.A-P6 DATA CD-3B ONLY'!$A$1:$AR$775</definedName>
    <definedName name="_xlnm._FilterDatabase" localSheetId="13" hidden="1">'1.B- P6 CD3B ONLY (02.Oct.2024)'!$A$1:$H$27</definedName>
    <definedName name="_xlnm._FilterDatabase" localSheetId="12" hidden="1">'2.A-Cost Profile - L and NL'!$A$1:$T$31</definedName>
    <definedName name="_xlnm._FilterDatabase" localSheetId="6" hidden="1">'2.B and 2.C Data'!$A$1:$Q$94</definedName>
    <definedName name="_xlnm._FilterDatabase" localSheetId="11" hidden="1">'2.B-Cost Profile NL ONLY'!$B$4:$T$36</definedName>
    <definedName name="_xlnm._FilterDatabase" localSheetId="7" hidden="1">'2.C and 4 Data'!$A$1:$Q$91</definedName>
    <definedName name="_xlnm._FilterDatabase" localSheetId="10" hidden="1">'2.C-Cost Profile Labor ONLY'!$B$4:$T$36</definedName>
    <definedName name="_xlnm._FilterDatabase" localSheetId="9" hidden="1">'3-Contract Awards'!$B$4:$T$36</definedName>
    <definedName name="_xlnm._FilterDatabase" localSheetId="8" hidden="1">'4-Obligation Profile'!$A$4:$Y$29</definedName>
    <definedName name="_xlnm._FilterDatabase" localSheetId="2" hidden="1">'LLP Summary Cost'!$A$5:$AE$23</definedName>
    <definedName name="_xlnm._FilterDatabase" localSheetId="1" hidden="1">'LLP Summary Obligation'!$A$5:$AE$23</definedName>
  </definedNames>
  <calcPr calcId="191028"/>
  <pivotCaches>
    <pivotCache cacheId="8" r:id="rId19"/>
    <pivotCache cacheId="9" r:id="rId20"/>
    <pivotCache cacheId="10" r:id="rId21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14" i="38" l="1"/>
  <c r="W23" i="38" s="1"/>
  <c r="X10" i="38"/>
  <c r="AA23" i="38"/>
  <c r="Z23" i="38"/>
  <c r="Y23" i="38"/>
  <c r="X23" i="38"/>
  <c r="V23" i="38"/>
  <c r="U23" i="38"/>
  <c r="T23" i="38"/>
  <c r="S23" i="38"/>
  <c r="R23" i="38"/>
  <c r="Q23" i="38"/>
  <c r="P23" i="38"/>
  <c r="O23" i="38"/>
  <c r="N23" i="38"/>
  <c r="M23" i="38"/>
  <c r="W14" i="37"/>
  <c r="X10" i="37"/>
  <c r="AA23" i="37"/>
  <c r="Z23" i="37"/>
  <c r="Y23" i="37"/>
  <c r="X23" i="37"/>
  <c r="W23" i="37"/>
  <c r="V23" i="37"/>
  <c r="U23" i="37"/>
  <c r="T23" i="37"/>
  <c r="S23" i="37"/>
  <c r="R23" i="37"/>
  <c r="Q23" i="37"/>
  <c r="P23" i="37"/>
  <c r="O23" i="37"/>
  <c r="N23" i="37"/>
  <c r="M23" i="37"/>
  <c r="J5" i="24" l="1"/>
  <c r="I5" i="24"/>
  <c r="H5" i="24"/>
  <c r="D1" i="19"/>
  <c r="D1" i="22"/>
  <c r="H62" i="23"/>
  <c r="H61" i="23"/>
  <c r="H60" i="23"/>
  <c r="H59" i="23"/>
  <c r="H58" i="23"/>
  <c r="H57" i="23"/>
  <c r="H56" i="23"/>
  <c r="H55" i="23"/>
  <c r="H54" i="23"/>
  <c r="H53" i="23"/>
  <c r="H52" i="23"/>
  <c r="H51" i="23"/>
  <c r="H50" i="23"/>
  <c r="H49" i="23"/>
  <c r="H48" i="23"/>
  <c r="H47" i="23"/>
  <c r="H46" i="23"/>
  <c r="H45" i="23"/>
  <c r="H44" i="23"/>
  <c r="H43" i="23"/>
  <c r="H42" i="23"/>
  <c r="H41" i="23"/>
  <c r="H40" i="23"/>
  <c r="H39" i="23"/>
  <c r="H38" i="23"/>
  <c r="H37" i="23"/>
  <c r="H36" i="23"/>
  <c r="H35" i="23"/>
  <c r="H34" i="23"/>
  <c r="H33" i="23"/>
  <c r="H32" i="23"/>
  <c r="H31" i="23"/>
  <c r="H30" i="23"/>
  <c r="H29" i="23"/>
  <c r="H28" i="23"/>
  <c r="H27" i="23"/>
  <c r="H26" i="23"/>
  <c r="H25" i="23"/>
  <c r="H24" i="23"/>
  <c r="H23" i="23"/>
  <c r="H22" i="23"/>
  <c r="H21" i="23"/>
  <c r="H20" i="23"/>
  <c r="H19" i="23"/>
  <c r="H18" i="23"/>
  <c r="H17" i="23"/>
  <c r="H16" i="23"/>
  <c r="H15" i="23"/>
  <c r="H14" i="23"/>
  <c r="H13" i="23"/>
  <c r="H12" i="23"/>
  <c r="H11" i="23"/>
  <c r="H10" i="23"/>
  <c r="H9" i="23"/>
  <c r="H8" i="23"/>
  <c r="H7" i="23"/>
  <c r="H6" i="23"/>
  <c r="H5" i="23"/>
  <c r="H4" i="23"/>
  <c r="H3" i="23"/>
  <c r="H2" i="23"/>
  <c r="H3" i="21"/>
  <c r="H4" i="21"/>
  <c r="H5" i="21"/>
  <c r="H6" i="21"/>
  <c r="H7" i="21"/>
  <c r="H8" i="21"/>
  <c r="H9" i="21"/>
  <c r="H10" i="21"/>
  <c r="H11" i="21"/>
  <c r="H12" i="21"/>
  <c r="H13" i="21"/>
  <c r="H14" i="21"/>
  <c r="H15" i="21"/>
  <c r="H16" i="21"/>
  <c r="H17" i="21"/>
  <c r="H18" i="21"/>
  <c r="H19" i="21"/>
  <c r="H20" i="21"/>
  <c r="H21" i="21"/>
  <c r="H22" i="21"/>
  <c r="H23" i="21"/>
  <c r="H24" i="21"/>
  <c r="H25" i="21"/>
  <c r="H26" i="21"/>
  <c r="H27" i="21"/>
  <c r="H28" i="21"/>
  <c r="H29" i="21"/>
  <c r="H30" i="21"/>
  <c r="H31" i="21"/>
  <c r="H32" i="21"/>
  <c r="H33" i="21"/>
  <c r="H34" i="21"/>
  <c r="H35" i="21"/>
  <c r="H36" i="21"/>
  <c r="H37" i="21"/>
  <c r="H38" i="21"/>
  <c r="H39" i="21"/>
  <c r="H40" i="21"/>
  <c r="H41" i="21"/>
  <c r="H42" i="21"/>
  <c r="H43" i="21"/>
  <c r="H44" i="21"/>
  <c r="H45" i="21"/>
  <c r="H46" i="21"/>
  <c r="H47" i="21"/>
  <c r="H48" i="21"/>
  <c r="H49" i="21"/>
  <c r="H50" i="21"/>
  <c r="H51" i="21"/>
  <c r="H52" i="21"/>
  <c r="H53" i="21"/>
  <c r="H54" i="21"/>
  <c r="H55" i="21"/>
  <c r="H56" i="21"/>
  <c r="H57" i="21"/>
  <c r="H58" i="21"/>
  <c r="H59" i="21"/>
  <c r="H60" i="21"/>
  <c r="H61" i="21"/>
  <c r="H62" i="21"/>
  <c r="H2" i="21"/>
  <c r="A2" i="23"/>
  <c r="B2" i="23" s="1"/>
  <c r="C2" i="23" s="1"/>
  <c r="F2" i="23"/>
  <c r="G2" i="23"/>
  <c r="I2" i="23"/>
  <c r="L2" i="23"/>
  <c r="A3" i="23"/>
  <c r="B3" i="23" s="1"/>
  <c r="C3" i="23" s="1"/>
  <c r="D3" i="23"/>
  <c r="E3" i="23" s="1"/>
  <c r="F3" i="23"/>
  <c r="G3" i="23"/>
  <c r="I3" i="23"/>
  <c r="L3" i="23"/>
  <c r="A4" i="23"/>
  <c r="D4" i="23" s="1"/>
  <c r="E4" i="23" s="1"/>
  <c r="F4" i="23"/>
  <c r="G4" i="23"/>
  <c r="I4" i="23"/>
  <c r="L4" i="23"/>
  <c r="A5" i="23"/>
  <c r="B5" i="23" s="1"/>
  <c r="C5" i="23" s="1"/>
  <c r="F5" i="23"/>
  <c r="G5" i="23"/>
  <c r="I5" i="23"/>
  <c r="L5" i="23"/>
  <c r="A6" i="23"/>
  <c r="D6" i="23" s="1"/>
  <c r="E6" i="23" s="1"/>
  <c r="B6" i="23"/>
  <c r="C6" i="23" s="1"/>
  <c r="F6" i="23"/>
  <c r="G6" i="23"/>
  <c r="I6" i="23"/>
  <c r="L6" i="23"/>
  <c r="A7" i="23"/>
  <c r="B7" i="23" s="1"/>
  <c r="C7" i="23" s="1"/>
  <c r="F7" i="23"/>
  <c r="G7" i="23"/>
  <c r="I7" i="23"/>
  <c r="L7" i="23"/>
  <c r="A8" i="23"/>
  <c r="B8" i="23" s="1"/>
  <c r="C8" i="23" s="1"/>
  <c r="F8" i="23"/>
  <c r="G8" i="23"/>
  <c r="I8" i="23"/>
  <c r="L8" i="23"/>
  <c r="A9" i="23"/>
  <c r="J9" i="23" s="1"/>
  <c r="B9" i="23"/>
  <c r="C9" i="23"/>
  <c r="D9" i="23"/>
  <c r="E9" i="23" s="1"/>
  <c r="F9" i="23"/>
  <c r="G9" i="23"/>
  <c r="I9" i="23"/>
  <c r="K9" i="23"/>
  <c r="L9" i="23"/>
  <c r="A10" i="23"/>
  <c r="B10" i="23" s="1"/>
  <c r="C10" i="23" s="1"/>
  <c r="F10" i="23"/>
  <c r="G10" i="23"/>
  <c r="I10" i="23"/>
  <c r="L10" i="23"/>
  <c r="A11" i="23"/>
  <c r="B11" i="23" s="1"/>
  <c r="C11" i="23" s="1"/>
  <c r="F11" i="23"/>
  <c r="G11" i="23"/>
  <c r="I11" i="23"/>
  <c r="J11" i="23"/>
  <c r="L11" i="23"/>
  <c r="A12" i="23"/>
  <c r="D12" i="23" s="1"/>
  <c r="E12" i="23" s="1"/>
  <c r="F12" i="23"/>
  <c r="G12" i="23"/>
  <c r="I12" i="23"/>
  <c r="J12" i="23"/>
  <c r="L12" i="23"/>
  <c r="A13" i="23"/>
  <c r="B13" i="23" s="1"/>
  <c r="C13" i="23" s="1"/>
  <c r="F13" i="23"/>
  <c r="G13" i="23"/>
  <c r="I13" i="23"/>
  <c r="J13" i="23"/>
  <c r="L13" i="23"/>
  <c r="A14" i="23"/>
  <c r="B14" i="23" s="1"/>
  <c r="C14" i="23" s="1"/>
  <c r="F14" i="23"/>
  <c r="G14" i="23"/>
  <c r="I14" i="23"/>
  <c r="L14" i="23"/>
  <c r="A15" i="23"/>
  <c r="B15" i="23" s="1"/>
  <c r="C15" i="23" s="1"/>
  <c r="F15" i="23"/>
  <c r="G15" i="23"/>
  <c r="I15" i="23"/>
  <c r="L15" i="23"/>
  <c r="A16" i="23"/>
  <c r="B16" i="23" s="1"/>
  <c r="C16" i="23" s="1"/>
  <c r="F16" i="23"/>
  <c r="G16" i="23"/>
  <c r="I16" i="23"/>
  <c r="J16" i="23"/>
  <c r="K16" i="23"/>
  <c r="L16" i="23"/>
  <c r="A17" i="23"/>
  <c r="B17" i="23" s="1"/>
  <c r="C17" i="23" s="1"/>
  <c r="D17" i="23"/>
  <c r="E17" i="23" s="1"/>
  <c r="F17" i="23"/>
  <c r="G17" i="23"/>
  <c r="I17" i="23"/>
  <c r="J17" i="23"/>
  <c r="K17" i="23"/>
  <c r="L17" i="23"/>
  <c r="A18" i="23"/>
  <c r="B18" i="23" s="1"/>
  <c r="C18" i="23" s="1"/>
  <c r="F18" i="23"/>
  <c r="G18" i="23"/>
  <c r="I18" i="23"/>
  <c r="L18" i="23"/>
  <c r="A19" i="23"/>
  <c r="B19" i="23" s="1"/>
  <c r="C19" i="23" s="1"/>
  <c r="F19" i="23"/>
  <c r="G19" i="23"/>
  <c r="I19" i="23"/>
  <c r="L19" i="23"/>
  <c r="A20" i="23"/>
  <c r="D20" i="23" s="1"/>
  <c r="E20" i="23" s="1"/>
  <c r="F20" i="23"/>
  <c r="G20" i="23"/>
  <c r="I20" i="23"/>
  <c r="J20" i="23"/>
  <c r="L20" i="23"/>
  <c r="A21" i="23"/>
  <c r="B21" i="23" s="1"/>
  <c r="C21" i="23" s="1"/>
  <c r="F21" i="23"/>
  <c r="G21" i="23"/>
  <c r="I21" i="23"/>
  <c r="J21" i="23"/>
  <c r="L21" i="23"/>
  <c r="A22" i="23"/>
  <c r="B22" i="23" s="1"/>
  <c r="C22" i="23" s="1"/>
  <c r="F22" i="23"/>
  <c r="G22" i="23"/>
  <c r="I22" i="23"/>
  <c r="L22" i="23"/>
  <c r="A23" i="23"/>
  <c r="B23" i="23" s="1"/>
  <c r="C23" i="23" s="1"/>
  <c r="F23" i="23"/>
  <c r="G23" i="23"/>
  <c r="I23" i="23"/>
  <c r="L23" i="23"/>
  <c r="A24" i="23"/>
  <c r="D24" i="23" s="1"/>
  <c r="E24" i="23" s="1"/>
  <c r="F24" i="23"/>
  <c r="G24" i="23"/>
  <c r="I24" i="23"/>
  <c r="L24" i="23"/>
  <c r="A25" i="23"/>
  <c r="B25" i="23" s="1"/>
  <c r="C25" i="23" s="1"/>
  <c r="F25" i="23"/>
  <c r="G25" i="23"/>
  <c r="I25" i="23"/>
  <c r="J25" i="23"/>
  <c r="K25" i="23"/>
  <c r="L25" i="23"/>
  <c r="A26" i="23"/>
  <c r="B26" i="23" s="1"/>
  <c r="C26" i="23" s="1"/>
  <c r="F26" i="23"/>
  <c r="G26" i="23"/>
  <c r="I26" i="23"/>
  <c r="L26" i="23"/>
  <c r="A27" i="23"/>
  <c r="B27" i="23" s="1"/>
  <c r="C27" i="23" s="1"/>
  <c r="F27" i="23"/>
  <c r="G27" i="23"/>
  <c r="I27" i="23"/>
  <c r="L27" i="23"/>
  <c r="A28" i="23"/>
  <c r="D28" i="23" s="1"/>
  <c r="E28" i="23" s="1"/>
  <c r="F28" i="23"/>
  <c r="G28" i="23"/>
  <c r="I28" i="23"/>
  <c r="L28" i="23"/>
  <c r="A29" i="23"/>
  <c r="B29" i="23" s="1"/>
  <c r="C29" i="23" s="1"/>
  <c r="F29" i="23"/>
  <c r="G29" i="23"/>
  <c r="I29" i="23"/>
  <c r="J29" i="23"/>
  <c r="L29" i="23"/>
  <c r="A30" i="23"/>
  <c r="B30" i="23" s="1"/>
  <c r="C30" i="23" s="1"/>
  <c r="F30" i="23"/>
  <c r="G30" i="23"/>
  <c r="I30" i="23"/>
  <c r="J30" i="23"/>
  <c r="L30" i="23"/>
  <c r="A31" i="23"/>
  <c r="B31" i="23" s="1"/>
  <c r="C31" i="23" s="1"/>
  <c r="F31" i="23"/>
  <c r="G31" i="23"/>
  <c r="I31" i="23"/>
  <c r="L31" i="23"/>
  <c r="A32" i="23"/>
  <c r="D32" i="23" s="1"/>
  <c r="E32" i="23" s="1"/>
  <c r="B32" i="23"/>
  <c r="C32" i="23"/>
  <c r="F32" i="23"/>
  <c r="G32" i="23"/>
  <c r="I32" i="23"/>
  <c r="L32" i="23"/>
  <c r="A33" i="23"/>
  <c r="D33" i="23" s="1"/>
  <c r="E33" i="23" s="1"/>
  <c r="B33" i="23"/>
  <c r="C33" i="23" s="1"/>
  <c r="F33" i="23"/>
  <c r="G33" i="23"/>
  <c r="I33" i="23"/>
  <c r="K33" i="23"/>
  <c r="L33" i="23"/>
  <c r="A34" i="23"/>
  <c r="B34" i="23" s="1"/>
  <c r="C34" i="23" s="1"/>
  <c r="F34" i="23"/>
  <c r="G34" i="23"/>
  <c r="I34" i="23"/>
  <c r="J34" i="23"/>
  <c r="K34" i="23"/>
  <c r="L34" i="23"/>
  <c r="A35" i="23"/>
  <c r="J35" i="23" s="1"/>
  <c r="F35" i="23"/>
  <c r="G35" i="23"/>
  <c r="I35" i="23"/>
  <c r="K35" i="23"/>
  <c r="L35" i="23"/>
  <c r="A36" i="23"/>
  <c r="D36" i="23" s="1"/>
  <c r="E36" i="23" s="1"/>
  <c r="B36" i="23"/>
  <c r="C36" i="23" s="1"/>
  <c r="F36" i="23"/>
  <c r="G36" i="23"/>
  <c r="I36" i="23"/>
  <c r="L36" i="23"/>
  <c r="A37" i="23"/>
  <c r="B37" i="23" s="1"/>
  <c r="C37" i="23" s="1"/>
  <c r="F37" i="23"/>
  <c r="G37" i="23"/>
  <c r="I37" i="23"/>
  <c r="L37" i="23"/>
  <c r="A38" i="23"/>
  <c r="B38" i="23" s="1"/>
  <c r="C38" i="23" s="1"/>
  <c r="F38" i="23"/>
  <c r="G38" i="23"/>
  <c r="I38" i="23"/>
  <c r="L38" i="23"/>
  <c r="A39" i="23"/>
  <c r="B39" i="23" s="1"/>
  <c r="C39" i="23" s="1"/>
  <c r="F39" i="23"/>
  <c r="G39" i="23"/>
  <c r="I39" i="23"/>
  <c r="L39" i="23"/>
  <c r="A40" i="23"/>
  <c r="B40" i="23" s="1"/>
  <c r="C40" i="23" s="1"/>
  <c r="F40" i="23"/>
  <c r="G40" i="23"/>
  <c r="I40" i="23"/>
  <c r="J40" i="23"/>
  <c r="L40" i="23"/>
  <c r="A41" i="23"/>
  <c r="D41" i="23" s="1"/>
  <c r="E41" i="23" s="1"/>
  <c r="B41" i="23"/>
  <c r="C41" i="23" s="1"/>
  <c r="F41" i="23"/>
  <c r="G41" i="23"/>
  <c r="I41" i="23"/>
  <c r="J41" i="23"/>
  <c r="K41" i="23"/>
  <c r="L41" i="23"/>
  <c r="A42" i="23"/>
  <c r="D42" i="23" s="1"/>
  <c r="E42" i="23" s="1"/>
  <c r="B42" i="23"/>
  <c r="C42" i="23" s="1"/>
  <c r="F42" i="23"/>
  <c r="G42" i="23"/>
  <c r="I42" i="23"/>
  <c r="L42" i="23"/>
  <c r="A43" i="23"/>
  <c r="B43" i="23" s="1"/>
  <c r="C43" i="23" s="1"/>
  <c r="F43" i="23"/>
  <c r="G43" i="23"/>
  <c r="I43" i="23"/>
  <c r="J43" i="23"/>
  <c r="K43" i="23"/>
  <c r="L43" i="23"/>
  <c r="A44" i="23"/>
  <c r="D44" i="23" s="1"/>
  <c r="E44" i="23" s="1"/>
  <c r="F44" i="23"/>
  <c r="G44" i="23"/>
  <c r="I44" i="23"/>
  <c r="J44" i="23"/>
  <c r="K44" i="23"/>
  <c r="L44" i="23"/>
  <c r="A45" i="23"/>
  <c r="B45" i="23" s="1"/>
  <c r="C45" i="23" s="1"/>
  <c r="F45" i="23"/>
  <c r="G45" i="23"/>
  <c r="I45" i="23"/>
  <c r="L45" i="23"/>
  <c r="A46" i="23"/>
  <c r="B46" i="23" s="1"/>
  <c r="C46" i="23" s="1"/>
  <c r="F46" i="23"/>
  <c r="G46" i="23"/>
  <c r="I46" i="23"/>
  <c r="L46" i="23"/>
  <c r="A47" i="23"/>
  <c r="B47" i="23" s="1"/>
  <c r="C47" i="23" s="1"/>
  <c r="F47" i="23"/>
  <c r="G47" i="23"/>
  <c r="I47" i="23"/>
  <c r="L47" i="23"/>
  <c r="A48" i="23"/>
  <c r="D48" i="23" s="1"/>
  <c r="E48" i="23" s="1"/>
  <c r="B48" i="23"/>
  <c r="C48" i="23" s="1"/>
  <c r="F48" i="23"/>
  <c r="G48" i="23"/>
  <c r="I48" i="23"/>
  <c r="J48" i="23"/>
  <c r="K48" i="23"/>
  <c r="L48" i="23"/>
  <c r="A49" i="23"/>
  <c r="B49" i="23" s="1"/>
  <c r="C49" i="23" s="1"/>
  <c r="F49" i="23"/>
  <c r="G49" i="23"/>
  <c r="I49" i="23"/>
  <c r="J49" i="23"/>
  <c r="L49" i="23"/>
  <c r="A50" i="23"/>
  <c r="B50" i="23" s="1"/>
  <c r="C50" i="23" s="1"/>
  <c r="F50" i="23"/>
  <c r="G50" i="23"/>
  <c r="I50" i="23"/>
  <c r="L50" i="23"/>
  <c r="A51" i="23"/>
  <c r="J51" i="23" s="1"/>
  <c r="F51" i="23"/>
  <c r="G51" i="23"/>
  <c r="I51" i="23"/>
  <c r="L51" i="23"/>
  <c r="A52" i="23"/>
  <c r="D52" i="23" s="1"/>
  <c r="E52" i="23" s="1"/>
  <c r="F52" i="23"/>
  <c r="G52" i="23"/>
  <c r="I52" i="23"/>
  <c r="L52" i="23"/>
  <c r="A53" i="23"/>
  <c r="B53" i="23" s="1"/>
  <c r="C53" i="23" s="1"/>
  <c r="D53" i="23"/>
  <c r="E53" i="23" s="1"/>
  <c r="F53" i="23"/>
  <c r="G53" i="23"/>
  <c r="I53" i="23"/>
  <c r="L53" i="23"/>
  <c r="A54" i="23"/>
  <c r="J54" i="23" s="1"/>
  <c r="F54" i="23"/>
  <c r="G54" i="23"/>
  <c r="I54" i="23"/>
  <c r="L54" i="23"/>
  <c r="A55" i="23"/>
  <c r="B55" i="23" s="1"/>
  <c r="C55" i="23" s="1"/>
  <c r="F55" i="23"/>
  <c r="G55" i="23"/>
  <c r="I55" i="23"/>
  <c r="L55" i="23"/>
  <c r="A56" i="23"/>
  <c r="D56" i="23" s="1"/>
  <c r="E56" i="23" s="1"/>
  <c r="B56" i="23"/>
  <c r="C56" i="23" s="1"/>
  <c r="F56" i="23"/>
  <c r="G56" i="23"/>
  <c r="I56" i="23"/>
  <c r="L56" i="23"/>
  <c r="A57" i="23"/>
  <c r="B57" i="23" s="1"/>
  <c r="C57" i="23" s="1"/>
  <c r="F57" i="23"/>
  <c r="G57" i="23"/>
  <c r="I57" i="23"/>
  <c r="L57" i="23"/>
  <c r="A58" i="23"/>
  <c r="D58" i="23" s="1"/>
  <c r="E58" i="23" s="1"/>
  <c r="B58" i="23"/>
  <c r="C58" i="23" s="1"/>
  <c r="F58" i="23"/>
  <c r="G58" i="23"/>
  <c r="I58" i="23"/>
  <c r="J58" i="23"/>
  <c r="K58" i="23"/>
  <c r="L58" i="23"/>
  <c r="A59" i="23"/>
  <c r="J59" i="23" s="1"/>
  <c r="B59" i="23"/>
  <c r="C59" i="23" s="1"/>
  <c r="D59" i="23"/>
  <c r="E59" i="23"/>
  <c r="F59" i="23"/>
  <c r="G59" i="23"/>
  <c r="I59" i="23"/>
  <c r="K59" i="23"/>
  <c r="L59" i="23"/>
  <c r="A60" i="23"/>
  <c r="J60" i="23" s="1"/>
  <c r="B60" i="23"/>
  <c r="C60" i="23" s="1"/>
  <c r="F60" i="23"/>
  <c r="G60" i="23"/>
  <c r="I60" i="23"/>
  <c r="L60" i="23"/>
  <c r="A61" i="23"/>
  <c r="B61" i="23" s="1"/>
  <c r="C61" i="23" s="1"/>
  <c r="F61" i="23"/>
  <c r="G61" i="23"/>
  <c r="I61" i="23"/>
  <c r="J61" i="23"/>
  <c r="L61" i="23"/>
  <c r="A2" i="21"/>
  <c r="B2" i="21" s="1"/>
  <c r="C2" i="21" s="1"/>
  <c r="F2" i="21"/>
  <c r="G2" i="21"/>
  <c r="I2" i="21"/>
  <c r="L2" i="21"/>
  <c r="A3" i="21"/>
  <c r="B3" i="21" s="1"/>
  <c r="C3" i="21" s="1"/>
  <c r="D3" i="21"/>
  <c r="E3" i="21" s="1"/>
  <c r="F3" i="21"/>
  <c r="G3" i="21"/>
  <c r="I3" i="21"/>
  <c r="L3" i="21"/>
  <c r="A4" i="21"/>
  <c r="D4" i="21" s="1"/>
  <c r="E4" i="21" s="1"/>
  <c r="F4" i="21"/>
  <c r="G4" i="21"/>
  <c r="I4" i="21"/>
  <c r="L4" i="21"/>
  <c r="A5" i="21"/>
  <c r="B5" i="21" s="1"/>
  <c r="C5" i="21" s="1"/>
  <c r="F5" i="21"/>
  <c r="G5" i="21"/>
  <c r="I5" i="21"/>
  <c r="L5" i="21"/>
  <c r="A6" i="21"/>
  <c r="K6" i="21" s="1"/>
  <c r="B6" i="21"/>
  <c r="C6" i="21" s="1"/>
  <c r="F6" i="21"/>
  <c r="G6" i="21"/>
  <c r="I6" i="21"/>
  <c r="L6" i="21"/>
  <c r="A7" i="21"/>
  <c r="B7" i="21" s="1"/>
  <c r="C7" i="21" s="1"/>
  <c r="F7" i="21"/>
  <c r="G7" i="21"/>
  <c r="I7" i="21"/>
  <c r="L7" i="21"/>
  <c r="A8" i="21"/>
  <c r="J8" i="21" s="1"/>
  <c r="B8" i="21"/>
  <c r="C8" i="21" s="1"/>
  <c r="D8" i="21"/>
  <c r="E8" i="21" s="1"/>
  <c r="F8" i="21"/>
  <c r="G8" i="21"/>
  <c r="I8" i="21"/>
  <c r="K8" i="21"/>
  <c r="L8" i="21"/>
  <c r="A9" i="21"/>
  <c r="D9" i="21" s="1"/>
  <c r="E9" i="21" s="1"/>
  <c r="F9" i="21"/>
  <c r="G9" i="21"/>
  <c r="I9" i="21"/>
  <c r="L9" i="21"/>
  <c r="A10" i="21"/>
  <c r="B10" i="21" s="1"/>
  <c r="C10" i="21" s="1"/>
  <c r="F10" i="21"/>
  <c r="G10" i="21"/>
  <c r="I10" i="21"/>
  <c r="L10" i="21"/>
  <c r="A11" i="21"/>
  <c r="B11" i="21" s="1"/>
  <c r="C11" i="21" s="1"/>
  <c r="F11" i="21"/>
  <c r="G11" i="21"/>
  <c r="I11" i="21"/>
  <c r="L11" i="21"/>
  <c r="A12" i="21"/>
  <c r="D12" i="21" s="1"/>
  <c r="E12" i="21" s="1"/>
  <c r="F12" i="21"/>
  <c r="G12" i="21"/>
  <c r="I12" i="21"/>
  <c r="L12" i="21"/>
  <c r="A13" i="21"/>
  <c r="B13" i="21" s="1"/>
  <c r="C13" i="21" s="1"/>
  <c r="F13" i="21"/>
  <c r="G13" i="21"/>
  <c r="I13" i="21"/>
  <c r="L13" i="21"/>
  <c r="A14" i="21"/>
  <c r="B14" i="21" s="1"/>
  <c r="C14" i="21" s="1"/>
  <c r="F14" i="21"/>
  <c r="G14" i="21"/>
  <c r="I14" i="21"/>
  <c r="J14" i="21"/>
  <c r="L14" i="21"/>
  <c r="A15" i="21"/>
  <c r="B15" i="21" s="1"/>
  <c r="C15" i="21" s="1"/>
  <c r="F15" i="21"/>
  <c r="G15" i="21"/>
  <c r="I15" i="21"/>
  <c r="L15" i="21"/>
  <c r="A16" i="21"/>
  <c r="B16" i="21" s="1"/>
  <c r="C16" i="21" s="1"/>
  <c r="F16" i="21"/>
  <c r="G16" i="21"/>
  <c r="I16" i="21"/>
  <c r="K16" i="21"/>
  <c r="L16" i="21"/>
  <c r="A17" i="21"/>
  <c r="D17" i="21" s="1"/>
  <c r="E17" i="21" s="1"/>
  <c r="B17" i="21"/>
  <c r="C17" i="21" s="1"/>
  <c r="F17" i="21"/>
  <c r="G17" i="21"/>
  <c r="I17" i="21"/>
  <c r="J17" i="21"/>
  <c r="K17" i="21"/>
  <c r="L17" i="21"/>
  <c r="A18" i="21"/>
  <c r="B18" i="21" s="1"/>
  <c r="C18" i="21" s="1"/>
  <c r="F18" i="21"/>
  <c r="G18" i="21"/>
  <c r="I18" i="21"/>
  <c r="L18" i="21"/>
  <c r="A19" i="21"/>
  <c r="B19" i="21" s="1"/>
  <c r="C19" i="21" s="1"/>
  <c r="F19" i="21"/>
  <c r="G19" i="21"/>
  <c r="I19" i="21"/>
  <c r="L19" i="21"/>
  <c r="A20" i="21"/>
  <c r="D20" i="21" s="1"/>
  <c r="E20" i="21" s="1"/>
  <c r="F20" i="21"/>
  <c r="G20" i="21"/>
  <c r="I20" i="21"/>
  <c r="L20" i="21"/>
  <c r="A21" i="21"/>
  <c r="B21" i="21" s="1"/>
  <c r="C21" i="21" s="1"/>
  <c r="F21" i="21"/>
  <c r="G21" i="21"/>
  <c r="I21" i="21"/>
  <c r="J21" i="21"/>
  <c r="L21" i="21"/>
  <c r="A22" i="21"/>
  <c r="B22" i="21" s="1"/>
  <c r="C22" i="21" s="1"/>
  <c r="F22" i="21"/>
  <c r="G22" i="21"/>
  <c r="I22" i="21"/>
  <c r="L22" i="21"/>
  <c r="A23" i="21"/>
  <c r="B23" i="21" s="1"/>
  <c r="C23" i="21" s="1"/>
  <c r="F23" i="21"/>
  <c r="G23" i="21"/>
  <c r="I23" i="21"/>
  <c r="L23" i="21"/>
  <c r="A24" i="21"/>
  <c r="D24" i="21" s="1"/>
  <c r="E24" i="21" s="1"/>
  <c r="F24" i="21"/>
  <c r="G24" i="21"/>
  <c r="I24" i="21"/>
  <c r="K24" i="21"/>
  <c r="L24" i="21"/>
  <c r="A25" i="21"/>
  <c r="B25" i="21" s="1"/>
  <c r="C25" i="21" s="1"/>
  <c r="D25" i="21"/>
  <c r="E25" i="21" s="1"/>
  <c r="F25" i="21"/>
  <c r="G25" i="21"/>
  <c r="I25" i="21"/>
  <c r="J25" i="21"/>
  <c r="K25" i="21"/>
  <c r="L25" i="21"/>
  <c r="A26" i="21"/>
  <c r="B26" i="21" s="1"/>
  <c r="C26" i="21" s="1"/>
  <c r="D26" i="21"/>
  <c r="E26" i="21" s="1"/>
  <c r="F26" i="21"/>
  <c r="G26" i="21"/>
  <c r="I26" i="21"/>
  <c r="L26" i="21"/>
  <c r="A27" i="21"/>
  <c r="B27" i="21" s="1"/>
  <c r="C27" i="21" s="1"/>
  <c r="F27" i="21"/>
  <c r="G27" i="21"/>
  <c r="I27" i="21"/>
  <c r="L27" i="21"/>
  <c r="A28" i="21"/>
  <c r="D28" i="21" s="1"/>
  <c r="E28" i="21" s="1"/>
  <c r="F28" i="21"/>
  <c r="G28" i="21"/>
  <c r="I28" i="21"/>
  <c r="L28" i="21"/>
  <c r="A29" i="21"/>
  <c r="B29" i="21" s="1"/>
  <c r="C29" i="21" s="1"/>
  <c r="F29" i="21"/>
  <c r="G29" i="21"/>
  <c r="I29" i="21"/>
  <c r="L29" i="21"/>
  <c r="A30" i="21"/>
  <c r="B30" i="21" s="1"/>
  <c r="C30" i="21" s="1"/>
  <c r="F30" i="21"/>
  <c r="G30" i="21"/>
  <c r="I30" i="21"/>
  <c r="L30" i="21"/>
  <c r="A31" i="21"/>
  <c r="B31" i="21" s="1"/>
  <c r="C31" i="21" s="1"/>
  <c r="F31" i="21"/>
  <c r="G31" i="21"/>
  <c r="I31" i="21"/>
  <c r="L31" i="21"/>
  <c r="A32" i="21"/>
  <c r="D32" i="21" s="1"/>
  <c r="E32" i="21" s="1"/>
  <c r="F32" i="21"/>
  <c r="G32" i="21"/>
  <c r="I32" i="21"/>
  <c r="L32" i="21"/>
  <c r="A33" i="21"/>
  <c r="B33" i="21" s="1"/>
  <c r="C33" i="21" s="1"/>
  <c r="F33" i="21"/>
  <c r="G33" i="21"/>
  <c r="I33" i="21"/>
  <c r="L33" i="21"/>
  <c r="A34" i="21"/>
  <c r="B34" i="21" s="1"/>
  <c r="C34" i="21" s="1"/>
  <c r="D34" i="21"/>
  <c r="E34" i="21" s="1"/>
  <c r="F34" i="21"/>
  <c r="G34" i="21"/>
  <c r="I34" i="21"/>
  <c r="J34" i="21"/>
  <c r="L34" i="21"/>
  <c r="A35" i="21"/>
  <c r="B35" i="21" s="1"/>
  <c r="C35" i="21" s="1"/>
  <c r="D35" i="21"/>
  <c r="E35" i="21"/>
  <c r="F35" i="21"/>
  <c r="G35" i="21"/>
  <c r="I35" i="21"/>
  <c r="J35" i="21"/>
  <c r="L35" i="21"/>
  <c r="A36" i="21"/>
  <c r="D36" i="21" s="1"/>
  <c r="E36" i="21" s="1"/>
  <c r="F36" i="21"/>
  <c r="G36" i="21"/>
  <c r="I36" i="21"/>
  <c r="K36" i="21"/>
  <c r="L36" i="21"/>
  <c r="A37" i="21"/>
  <c r="B37" i="21" s="1"/>
  <c r="C37" i="21" s="1"/>
  <c r="F37" i="21"/>
  <c r="G37" i="21"/>
  <c r="I37" i="21"/>
  <c r="L37" i="21"/>
  <c r="A38" i="21"/>
  <c r="B38" i="21" s="1"/>
  <c r="C38" i="21" s="1"/>
  <c r="F38" i="21"/>
  <c r="G38" i="21"/>
  <c r="I38" i="21"/>
  <c r="L38" i="21"/>
  <c r="A39" i="21"/>
  <c r="B39" i="21" s="1"/>
  <c r="C39" i="21" s="1"/>
  <c r="F39" i="21"/>
  <c r="G39" i="21"/>
  <c r="I39" i="21"/>
  <c r="L39" i="21"/>
  <c r="A40" i="21"/>
  <c r="D40" i="21" s="1"/>
  <c r="E40" i="21" s="1"/>
  <c r="F40" i="21"/>
  <c r="G40" i="21"/>
  <c r="I40" i="21"/>
  <c r="J40" i="21"/>
  <c r="L40" i="21"/>
  <c r="A41" i="21"/>
  <c r="J41" i="21" s="1"/>
  <c r="F41" i="21"/>
  <c r="G41" i="21"/>
  <c r="I41" i="21"/>
  <c r="L41" i="21"/>
  <c r="A42" i="21"/>
  <c r="B42" i="21" s="1"/>
  <c r="C42" i="21" s="1"/>
  <c r="F42" i="21"/>
  <c r="G42" i="21"/>
  <c r="I42" i="21"/>
  <c r="L42" i="21"/>
  <c r="A43" i="21"/>
  <c r="B43" i="21" s="1"/>
  <c r="C43" i="21" s="1"/>
  <c r="F43" i="21"/>
  <c r="G43" i="21"/>
  <c r="I43" i="21"/>
  <c r="L43" i="21"/>
  <c r="A44" i="21"/>
  <c r="D44" i="21" s="1"/>
  <c r="E44" i="21" s="1"/>
  <c r="F44" i="21"/>
  <c r="G44" i="21"/>
  <c r="I44" i="21"/>
  <c r="L44" i="21"/>
  <c r="A45" i="21"/>
  <c r="B45" i="21" s="1"/>
  <c r="C45" i="21" s="1"/>
  <c r="F45" i="21"/>
  <c r="G45" i="21"/>
  <c r="I45" i="21"/>
  <c r="L45" i="21"/>
  <c r="A46" i="21"/>
  <c r="B46" i="21" s="1"/>
  <c r="C46" i="21" s="1"/>
  <c r="D46" i="21"/>
  <c r="E46" i="21" s="1"/>
  <c r="F46" i="21"/>
  <c r="G46" i="21"/>
  <c r="I46" i="21"/>
  <c r="L46" i="21"/>
  <c r="A47" i="21"/>
  <c r="B47" i="21" s="1"/>
  <c r="C47" i="21" s="1"/>
  <c r="F47" i="21"/>
  <c r="G47" i="21"/>
  <c r="I47" i="21"/>
  <c r="L47" i="21"/>
  <c r="A48" i="21"/>
  <c r="D48" i="21" s="1"/>
  <c r="E48" i="21" s="1"/>
  <c r="B48" i="21"/>
  <c r="C48" i="21" s="1"/>
  <c r="F48" i="21"/>
  <c r="G48" i="21"/>
  <c r="I48" i="21"/>
  <c r="L48" i="21"/>
  <c r="A49" i="21"/>
  <c r="D49" i="21" s="1"/>
  <c r="E49" i="21" s="1"/>
  <c r="F49" i="21"/>
  <c r="G49" i="21"/>
  <c r="I49" i="21"/>
  <c r="L49" i="21"/>
  <c r="A50" i="21"/>
  <c r="B50" i="21" s="1"/>
  <c r="C50" i="21" s="1"/>
  <c r="F50" i="21"/>
  <c r="G50" i="21"/>
  <c r="I50" i="21"/>
  <c r="L50" i="21"/>
  <c r="A51" i="21"/>
  <c r="B51" i="21" s="1"/>
  <c r="C51" i="21" s="1"/>
  <c r="F51" i="21"/>
  <c r="G51" i="21"/>
  <c r="I51" i="21"/>
  <c r="L51" i="21"/>
  <c r="A52" i="21"/>
  <c r="D52" i="21" s="1"/>
  <c r="E52" i="21" s="1"/>
  <c r="F52" i="21"/>
  <c r="G52" i="21"/>
  <c r="I52" i="21"/>
  <c r="L52" i="21"/>
  <c r="A53" i="21"/>
  <c r="D53" i="21" s="1"/>
  <c r="E53" i="21" s="1"/>
  <c r="B53" i="21"/>
  <c r="C53" i="21" s="1"/>
  <c r="F53" i="21"/>
  <c r="G53" i="21"/>
  <c r="I53" i="21"/>
  <c r="L53" i="21"/>
  <c r="A54" i="21"/>
  <c r="D54" i="21" s="1"/>
  <c r="E54" i="21" s="1"/>
  <c r="B54" i="21"/>
  <c r="C54" i="21" s="1"/>
  <c r="F54" i="21"/>
  <c r="G54" i="21"/>
  <c r="I54" i="21"/>
  <c r="L54" i="21"/>
  <c r="A55" i="21"/>
  <c r="B55" i="21" s="1"/>
  <c r="C55" i="21" s="1"/>
  <c r="F55" i="21"/>
  <c r="G55" i="21"/>
  <c r="I55" i="21"/>
  <c r="L55" i="21"/>
  <c r="A56" i="21"/>
  <c r="B56" i="21" s="1"/>
  <c r="C56" i="21" s="1"/>
  <c r="F56" i="21"/>
  <c r="G56" i="21"/>
  <c r="I56" i="21"/>
  <c r="J56" i="21"/>
  <c r="K56" i="21"/>
  <c r="L56" i="21"/>
  <c r="A57" i="21"/>
  <c r="J57" i="21" s="1"/>
  <c r="F57" i="21"/>
  <c r="G57" i="21"/>
  <c r="I57" i="21"/>
  <c r="L57" i="21"/>
  <c r="A58" i="21"/>
  <c r="B58" i="21" s="1"/>
  <c r="C58" i="21" s="1"/>
  <c r="F58" i="21"/>
  <c r="G58" i="21"/>
  <c r="I58" i="21"/>
  <c r="L58" i="21"/>
  <c r="A59" i="21"/>
  <c r="B59" i="21" s="1"/>
  <c r="C59" i="21" s="1"/>
  <c r="F59" i="21"/>
  <c r="G59" i="21"/>
  <c r="I59" i="21"/>
  <c r="L59" i="21"/>
  <c r="A60" i="21"/>
  <c r="D60" i="21" s="1"/>
  <c r="E60" i="21" s="1"/>
  <c r="F60" i="21"/>
  <c r="G60" i="21"/>
  <c r="I60" i="21"/>
  <c r="K60" i="21"/>
  <c r="L60" i="21"/>
  <c r="A61" i="21"/>
  <c r="B61" i="21" s="1"/>
  <c r="C61" i="21" s="1"/>
  <c r="F61" i="21"/>
  <c r="G61" i="21"/>
  <c r="I61" i="21"/>
  <c r="L61" i="21"/>
  <c r="A32" i="6"/>
  <c r="A33" i="6"/>
  <c r="A34" i="6"/>
  <c r="E32" i="6"/>
  <c r="D32" i="6" s="1"/>
  <c r="F32" i="6"/>
  <c r="G32" i="6"/>
  <c r="H32" i="6"/>
  <c r="I32" i="6"/>
  <c r="J32" i="6"/>
  <c r="K32" i="6"/>
  <c r="L32" i="6"/>
  <c r="M32" i="6"/>
  <c r="N32" i="6"/>
  <c r="O32" i="6"/>
  <c r="P32" i="6"/>
  <c r="Q32" i="6"/>
  <c r="R32" i="6"/>
  <c r="S32" i="6"/>
  <c r="T32" i="6"/>
  <c r="U32" i="6"/>
  <c r="E33" i="6"/>
  <c r="D33" i="6" s="1"/>
  <c r="F33" i="6"/>
  <c r="G33" i="6"/>
  <c r="H33" i="6"/>
  <c r="I33" i="6"/>
  <c r="J33" i="6"/>
  <c r="K33" i="6"/>
  <c r="L33" i="6"/>
  <c r="M33" i="6"/>
  <c r="N33" i="6"/>
  <c r="O33" i="6"/>
  <c r="P33" i="6"/>
  <c r="Q33" i="6"/>
  <c r="R33" i="6"/>
  <c r="S33" i="6"/>
  <c r="T33" i="6"/>
  <c r="U33" i="6"/>
  <c r="E34" i="6"/>
  <c r="D34" i="6" s="1"/>
  <c r="F34" i="6"/>
  <c r="G34" i="6"/>
  <c r="H34" i="6"/>
  <c r="I34" i="6"/>
  <c r="J34" i="6"/>
  <c r="K34" i="6"/>
  <c r="L34" i="6"/>
  <c r="M34" i="6"/>
  <c r="N34" i="6"/>
  <c r="O34" i="6"/>
  <c r="P34" i="6"/>
  <c r="Q34" i="6"/>
  <c r="R34" i="6"/>
  <c r="S34" i="6"/>
  <c r="T34" i="6"/>
  <c r="U34" i="6"/>
  <c r="D32" i="3"/>
  <c r="C32" i="3" s="1"/>
  <c r="E32" i="3"/>
  <c r="F32" i="3"/>
  <c r="G32" i="3"/>
  <c r="H32" i="3"/>
  <c r="I32" i="3"/>
  <c r="J32" i="3"/>
  <c r="K32" i="3"/>
  <c r="L32" i="3"/>
  <c r="M32" i="3"/>
  <c r="N32" i="3"/>
  <c r="O32" i="3"/>
  <c r="P32" i="3"/>
  <c r="Q32" i="3"/>
  <c r="R32" i="3"/>
  <c r="S32" i="3"/>
  <c r="T32" i="3"/>
  <c r="D33" i="3"/>
  <c r="C33" i="3" s="1"/>
  <c r="E33" i="3"/>
  <c r="F33" i="3"/>
  <c r="G33" i="3"/>
  <c r="H33" i="3"/>
  <c r="I33" i="3"/>
  <c r="J33" i="3"/>
  <c r="K33" i="3"/>
  <c r="L33" i="3"/>
  <c r="M33" i="3"/>
  <c r="N33" i="3"/>
  <c r="O33" i="3"/>
  <c r="P33" i="3"/>
  <c r="Q33" i="3"/>
  <c r="R33" i="3"/>
  <c r="S33" i="3"/>
  <c r="T33" i="3"/>
  <c r="D34" i="3"/>
  <c r="C34" i="3" s="1"/>
  <c r="E34" i="3"/>
  <c r="F34" i="3"/>
  <c r="G34" i="3"/>
  <c r="H34" i="3"/>
  <c r="I34" i="3"/>
  <c r="J34" i="3"/>
  <c r="K34" i="3"/>
  <c r="L34" i="3"/>
  <c r="M34" i="3"/>
  <c r="N34" i="3"/>
  <c r="O34" i="3"/>
  <c r="P34" i="3"/>
  <c r="Q34" i="3"/>
  <c r="R34" i="3"/>
  <c r="S34" i="3"/>
  <c r="T34" i="3"/>
  <c r="C11" i="24"/>
  <c r="A29" i="44"/>
  <c r="B29" i="44" s="1"/>
  <c r="C29" i="44" s="1"/>
  <c r="A30" i="44"/>
  <c r="B30" i="44"/>
  <c r="C30" i="44" s="1"/>
  <c r="A31" i="44"/>
  <c r="B31" i="44"/>
  <c r="C31" i="44" s="1"/>
  <c r="A32" i="44"/>
  <c r="B32" i="44" s="1"/>
  <c r="C32" i="44" s="1"/>
  <c r="B57" i="21" l="1"/>
  <c r="C57" i="21" s="1"/>
  <c r="J54" i="21"/>
  <c r="K49" i="21"/>
  <c r="K41" i="21"/>
  <c r="B36" i="21"/>
  <c r="C36" i="21" s="1"/>
  <c r="K28" i="21"/>
  <c r="J27" i="21"/>
  <c r="J6" i="21"/>
  <c r="D61" i="21"/>
  <c r="E61" i="21" s="1"/>
  <c r="K53" i="21"/>
  <c r="J45" i="21"/>
  <c r="J42" i="21"/>
  <c r="K32" i="21"/>
  <c r="J29" i="21"/>
  <c r="J28" i="21"/>
  <c r="K9" i="21"/>
  <c r="B4" i="21"/>
  <c r="C4" i="21" s="1"/>
  <c r="J53" i="21"/>
  <c r="J46" i="21"/>
  <c r="K33" i="21"/>
  <c r="K54" i="21"/>
  <c r="J33" i="21"/>
  <c r="K57" i="21"/>
  <c r="B49" i="21"/>
  <c r="C49" i="21" s="1"/>
  <c r="D41" i="21"/>
  <c r="E41" i="21" s="1"/>
  <c r="J16" i="21"/>
  <c r="D6" i="21"/>
  <c r="E6" i="21" s="1"/>
  <c r="J61" i="21"/>
  <c r="D42" i="21"/>
  <c r="E42" i="21" s="1"/>
  <c r="D29" i="21"/>
  <c r="E29" i="21" s="1"/>
  <c r="B28" i="21"/>
  <c r="C28" i="21" s="1"/>
  <c r="D27" i="21"/>
  <c r="E27" i="21" s="1"/>
  <c r="B9" i="21"/>
  <c r="C9" i="21" s="1"/>
  <c r="K51" i="23"/>
  <c r="K50" i="23"/>
  <c r="K14" i="23"/>
  <c r="K56" i="23"/>
  <c r="J50" i="23"/>
  <c r="J45" i="23"/>
  <c r="D35" i="23"/>
  <c r="E35" i="23" s="1"/>
  <c r="J26" i="23"/>
  <c r="B24" i="23"/>
  <c r="C24" i="23" s="1"/>
  <c r="J22" i="23"/>
  <c r="J14" i="23"/>
  <c r="B4" i="23"/>
  <c r="C4" i="23" s="1"/>
  <c r="J6" i="23"/>
  <c r="D37" i="23"/>
  <c r="E37" i="23" s="1"/>
  <c r="B35" i="23"/>
  <c r="C35" i="23" s="1"/>
  <c r="K27" i="23"/>
  <c r="B20" i="23"/>
  <c r="C20" i="23" s="1"/>
  <c r="D19" i="23"/>
  <c r="E19" i="23" s="1"/>
  <c r="B12" i="23"/>
  <c r="C12" i="23" s="1"/>
  <c r="D11" i="23"/>
  <c r="E11" i="23" s="1"/>
  <c r="K6" i="23"/>
  <c r="J57" i="23"/>
  <c r="J53" i="23"/>
  <c r="J46" i="23"/>
  <c r="K28" i="23"/>
  <c r="J27" i="23"/>
  <c r="K8" i="23"/>
  <c r="D38" i="23"/>
  <c r="E38" i="23" s="1"/>
  <c r="J28" i="23"/>
  <c r="J8" i="23"/>
  <c r="B52" i="23"/>
  <c r="C52" i="23" s="1"/>
  <c r="D51" i="23"/>
  <c r="E51" i="23" s="1"/>
  <c r="K20" i="23"/>
  <c r="J19" i="23"/>
  <c r="D14" i="23"/>
  <c r="E14" i="23" s="1"/>
  <c r="J56" i="23"/>
  <c r="J42" i="23"/>
  <c r="J24" i="23"/>
  <c r="D8" i="23"/>
  <c r="E8" i="23" s="1"/>
  <c r="K32" i="23"/>
  <c r="D16" i="23"/>
  <c r="E16" i="23" s="1"/>
  <c r="K4" i="23"/>
  <c r="J3" i="23"/>
  <c r="J2" i="23"/>
  <c r="K42" i="23"/>
  <c r="J33" i="23"/>
  <c r="D57" i="23"/>
  <c r="E57" i="23" s="1"/>
  <c r="D54" i="23"/>
  <c r="E54" i="23" s="1"/>
  <c r="B51" i="23"/>
  <c r="C51" i="23" s="1"/>
  <c r="D49" i="23"/>
  <c r="E49" i="23" s="1"/>
  <c r="D45" i="23"/>
  <c r="E45" i="23" s="1"/>
  <c r="B44" i="23"/>
  <c r="C44" i="23" s="1"/>
  <c r="D40" i="23"/>
  <c r="E40" i="23" s="1"/>
  <c r="K36" i="23"/>
  <c r="D34" i="23"/>
  <c r="E34" i="23" s="1"/>
  <c r="J32" i="23"/>
  <c r="D29" i="23"/>
  <c r="E29" i="23" s="1"/>
  <c r="B28" i="23"/>
  <c r="C28" i="23" s="1"/>
  <c r="D25" i="23"/>
  <c r="E25" i="23" s="1"/>
  <c r="D22" i="23"/>
  <c r="E22" i="23" s="1"/>
  <c r="K12" i="23"/>
  <c r="J10" i="23"/>
  <c r="J4" i="23"/>
  <c r="K60" i="23"/>
  <c r="D46" i="23"/>
  <c r="E46" i="23" s="1"/>
  <c r="D43" i="23"/>
  <c r="E43" i="23" s="1"/>
  <c r="J37" i="23"/>
  <c r="J36" i="23"/>
  <c r="D30" i="23"/>
  <c r="E30" i="23" s="1"/>
  <c r="D27" i="23"/>
  <c r="E27" i="23" s="1"/>
  <c r="J18" i="23"/>
  <c r="J5" i="23"/>
  <c r="K24" i="23"/>
  <c r="K57" i="23"/>
  <c r="K52" i="23"/>
  <c r="K49" i="23"/>
  <c r="K40" i="23"/>
  <c r="J38" i="23"/>
  <c r="J15" i="23"/>
  <c r="J31" i="23"/>
  <c r="K54" i="23"/>
  <c r="B54" i="23"/>
  <c r="C54" i="23" s="1"/>
  <c r="K46" i="23"/>
  <c r="K38" i="23"/>
  <c r="K30" i="23"/>
  <c r="K22" i="23"/>
  <c r="D21" i="23"/>
  <c r="E21" i="23" s="1"/>
  <c r="K19" i="23"/>
  <c r="D13" i="23"/>
  <c r="E13" i="23" s="1"/>
  <c r="K11" i="23"/>
  <c r="D5" i="23"/>
  <c r="E5" i="23" s="1"/>
  <c r="K3" i="23"/>
  <c r="J23" i="23"/>
  <c r="J52" i="23"/>
  <c r="D61" i="23"/>
  <c r="E61" i="23" s="1"/>
  <c r="D50" i="23"/>
  <c r="E50" i="23" s="1"/>
  <c r="D26" i="23"/>
  <c r="E26" i="23" s="1"/>
  <c r="D18" i="23"/>
  <c r="E18" i="23" s="1"/>
  <c r="D10" i="23"/>
  <c r="E10" i="23" s="1"/>
  <c r="D2" i="23"/>
  <c r="E2" i="23" s="1"/>
  <c r="J55" i="23"/>
  <c r="K61" i="23"/>
  <c r="D55" i="23"/>
  <c r="E55" i="23" s="1"/>
  <c r="K53" i="23"/>
  <c r="D47" i="23"/>
  <c r="E47" i="23" s="1"/>
  <c r="K45" i="23"/>
  <c r="D39" i="23"/>
  <c r="E39" i="23" s="1"/>
  <c r="K37" i="23"/>
  <c r="D31" i="23"/>
  <c r="E31" i="23" s="1"/>
  <c r="K29" i="23"/>
  <c r="D23" i="23"/>
  <c r="E23" i="23" s="1"/>
  <c r="K21" i="23"/>
  <c r="D15" i="23"/>
  <c r="E15" i="23" s="1"/>
  <c r="K13" i="23"/>
  <c r="D7" i="23"/>
  <c r="E7" i="23" s="1"/>
  <c r="K5" i="23"/>
  <c r="J7" i="23"/>
  <c r="D60" i="23"/>
  <c r="E60" i="23" s="1"/>
  <c r="K26" i="23"/>
  <c r="K18" i="23"/>
  <c r="K10" i="23"/>
  <c r="K2" i="23"/>
  <c r="J47" i="23"/>
  <c r="J39" i="23"/>
  <c r="K55" i="23"/>
  <c r="K47" i="23"/>
  <c r="K39" i="23"/>
  <c r="K31" i="23"/>
  <c r="K23" i="23"/>
  <c r="K15" i="23"/>
  <c r="K7" i="23"/>
  <c r="D58" i="21"/>
  <c r="E58" i="21" s="1"/>
  <c r="D57" i="21"/>
  <c r="E57" i="21" s="1"/>
  <c r="J51" i="21"/>
  <c r="J50" i="21"/>
  <c r="J49" i="21"/>
  <c r="B44" i="21"/>
  <c r="C44" i="21" s="1"/>
  <c r="D43" i="21"/>
  <c r="E43" i="21" s="1"/>
  <c r="J37" i="21"/>
  <c r="J32" i="21"/>
  <c r="D30" i="21"/>
  <c r="E30" i="21" s="1"/>
  <c r="B24" i="21"/>
  <c r="C24" i="21" s="1"/>
  <c r="J22" i="21"/>
  <c r="D18" i="21"/>
  <c r="E18" i="21" s="1"/>
  <c r="D14" i="21"/>
  <c r="E14" i="21" s="1"/>
  <c r="J11" i="21"/>
  <c r="J10" i="21"/>
  <c r="J9" i="21"/>
  <c r="B60" i="21"/>
  <c r="C60" i="21" s="1"/>
  <c r="D59" i="21"/>
  <c r="E59" i="21" s="1"/>
  <c r="K52" i="21"/>
  <c r="K48" i="21"/>
  <c r="D45" i="21"/>
  <c r="E45" i="21" s="1"/>
  <c r="B41" i="21"/>
  <c r="C41" i="21" s="1"/>
  <c r="B40" i="21"/>
  <c r="C40" i="21" s="1"/>
  <c r="J38" i="21"/>
  <c r="B20" i="21"/>
  <c r="C20" i="21" s="1"/>
  <c r="D19" i="21"/>
  <c r="E19" i="21" s="1"/>
  <c r="K12" i="21"/>
  <c r="K4" i="21"/>
  <c r="J3" i="21"/>
  <c r="J2" i="21"/>
  <c r="J48" i="21"/>
  <c r="D33" i="21"/>
  <c r="E33" i="21" s="1"/>
  <c r="J26" i="21"/>
  <c r="J4" i="21"/>
  <c r="J43" i="21"/>
  <c r="D16" i="21"/>
  <c r="E16" i="21" s="1"/>
  <c r="J13" i="21"/>
  <c r="J7" i="21"/>
  <c r="J5" i="21"/>
  <c r="D56" i="21"/>
  <c r="E56" i="21" s="1"/>
  <c r="J59" i="21"/>
  <c r="J58" i="21"/>
  <c r="D50" i="21"/>
  <c r="E50" i="21" s="1"/>
  <c r="K44" i="21"/>
  <c r="K40" i="21"/>
  <c r="D37" i="21"/>
  <c r="E37" i="21" s="1"/>
  <c r="B32" i="21"/>
  <c r="C32" i="21" s="1"/>
  <c r="J30" i="21"/>
  <c r="J24" i="21"/>
  <c r="D22" i="21"/>
  <c r="E22" i="21" s="1"/>
  <c r="J19" i="21"/>
  <c r="J18" i="21"/>
  <c r="D10" i="21"/>
  <c r="E10" i="21" s="1"/>
  <c r="B52" i="21"/>
  <c r="C52" i="21" s="1"/>
  <c r="D51" i="21"/>
  <c r="E51" i="21" s="1"/>
  <c r="D38" i="21"/>
  <c r="E38" i="21" s="1"/>
  <c r="K20" i="21"/>
  <c r="B12" i="21"/>
  <c r="C12" i="21" s="1"/>
  <c r="D11" i="21"/>
  <c r="E11" i="21" s="1"/>
  <c r="J23" i="21"/>
  <c r="J44" i="21"/>
  <c r="J36" i="21"/>
  <c r="J12" i="21"/>
  <c r="K46" i="21"/>
  <c r="K38" i="21"/>
  <c r="K30" i="21"/>
  <c r="K22" i="21"/>
  <c r="K14" i="21"/>
  <c r="J15" i="21"/>
  <c r="K59" i="21"/>
  <c r="K51" i="21"/>
  <c r="K43" i="21"/>
  <c r="K35" i="21"/>
  <c r="K27" i="21"/>
  <c r="D21" i="21"/>
  <c r="E21" i="21" s="1"/>
  <c r="K19" i="21"/>
  <c r="D13" i="21"/>
  <c r="E13" i="21" s="1"/>
  <c r="K11" i="21"/>
  <c r="D5" i="21"/>
  <c r="E5" i="21" s="1"/>
  <c r="K3" i="21"/>
  <c r="J39" i="21"/>
  <c r="J52" i="21"/>
  <c r="J20" i="21"/>
  <c r="D2" i="21"/>
  <c r="E2" i="21" s="1"/>
  <c r="J55" i="21"/>
  <c r="J31" i="21"/>
  <c r="K61" i="21"/>
  <c r="D55" i="21"/>
  <c r="E55" i="21" s="1"/>
  <c r="D47" i="21"/>
  <c r="E47" i="21" s="1"/>
  <c r="K45" i="21"/>
  <c r="D39" i="21"/>
  <c r="E39" i="21" s="1"/>
  <c r="K37" i="21"/>
  <c r="D31" i="21"/>
  <c r="E31" i="21" s="1"/>
  <c r="K29" i="21"/>
  <c r="D23" i="21"/>
  <c r="E23" i="21" s="1"/>
  <c r="K21" i="21"/>
  <c r="D15" i="21"/>
  <c r="E15" i="21" s="1"/>
  <c r="K13" i="21"/>
  <c r="D7" i="21"/>
  <c r="E7" i="21" s="1"/>
  <c r="K5" i="21"/>
  <c r="J47" i="21"/>
  <c r="J60" i="21"/>
  <c r="K58" i="21"/>
  <c r="K50" i="21"/>
  <c r="K42" i="21"/>
  <c r="K34" i="21"/>
  <c r="K26" i="21"/>
  <c r="K18" i="21"/>
  <c r="K10" i="21"/>
  <c r="K2" i="21"/>
  <c r="K55" i="21"/>
  <c r="K47" i="21"/>
  <c r="K39" i="21"/>
  <c r="K31" i="21"/>
  <c r="K23" i="21"/>
  <c r="K15" i="21"/>
  <c r="K7" i="21"/>
  <c r="B28" i="44" l="1"/>
  <c r="C28" i="44" s="1"/>
  <c r="N28" i="44"/>
  <c r="N27" i="44"/>
  <c r="A28" i="44"/>
  <c r="B3" i="44"/>
  <c r="C3" i="44" s="1"/>
  <c r="B4" i="44"/>
  <c r="C4" i="44" s="1"/>
  <c r="B5" i="44"/>
  <c r="C5" i="44" s="1"/>
  <c r="B6" i="44"/>
  <c r="C6" i="44" s="1"/>
  <c r="B7" i="44"/>
  <c r="C7" i="44" s="1"/>
  <c r="B8" i="44"/>
  <c r="C8" i="44" s="1"/>
  <c r="B9" i="44"/>
  <c r="C9" i="44" s="1"/>
  <c r="B10" i="44"/>
  <c r="C10" i="44" s="1"/>
  <c r="B11" i="44"/>
  <c r="C11" i="44" s="1"/>
  <c r="B12" i="44"/>
  <c r="C12" i="44" s="1"/>
  <c r="B13" i="44"/>
  <c r="C13" i="44" s="1"/>
  <c r="B14" i="44"/>
  <c r="C14" i="44" s="1"/>
  <c r="B15" i="44"/>
  <c r="C15" i="44" s="1"/>
  <c r="B16" i="44"/>
  <c r="C16" i="44" s="1"/>
  <c r="B17" i="44"/>
  <c r="C17" i="44" s="1"/>
  <c r="B18" i="44"/>
  <c r="C18" i="44" s="1"/>
  <c r="B19" i="44"/>
  <c r="C19" i="44" s="1"/>
  <c r="B20" i="44"/>
  <c r="C20" i="44" s="1"/>
  <c r="B21" i="44"/>
  <c r="C21" i="44" s="1"/>
  <c r="B22" i="44"/>
  <c r="C22" i="44" s="1"/>
  <c r="B23" i="44"/>
  <c r="C23" i="44" s="1"/>
  <c r="B24" i="44"/>
  <c r="C24" i="44" s="1"/>
  <c r="B25" i="44"/>
  <c r="C25" i="44" s="1"/>
  <c r="B26" i="44"/>
  <c r="C26" i="44" s="1"/>
  <c r="B2" i="44"/>
  <c r="C2" i="44" s="1"/>
  <c r="A2" i="44"/>
  <c r="A3" i="44"/>
  <c r="A4" i="44"/>
  <c r="A5" i="44"/>
  <c r="A6" i="44"/>
  <c r="A7" i="44"/>
  <c r="A8" i="44"/>
  <c r="A9" i="44"/>
  <c r="A10" i="44"/>
  <c r="A11" i="44"/>
  <c r="A12" i="44"/>
  <c r="A13" i="44"/>
  <c r="A14" i="44"/>
  <c r="A15" i="44"/>
  <c r="A16" i="44"/>
  <c r="A17" i="44"/>
  <c r="A18" i="44"/>
  <c r="A19" i="44"/>
  <c r="A20" i="44"/>
  <c r="A21" i="44"/>
  <c r="A22" i="44"/>
  <c r="A23" i="44"/>
  <c r="A24" i="44"/>
  <c r="A25" i="44"/>
  <c r="A26" i="44"/>
  <c r="A27" i="44"/>
  <c r="B27" i="44" s="1"/>
  <c r="C27" i="44" s="1"/>
  <c r="B3" i="35"/>
  <c r="A3" i="35" s="1"/>
  <c r="B4" i="35"/>
  <c r="A4" i="35" s="1"/>
  <c r="B5" i="35"/>
  <c r="A5" i="35" s="1"/>
  <c r="B6" i="35"/>
  <c r="A6" i="35" s="1"/>
  <c r="B7" i="35"/>
  <c r="A7" i="35" s="1"/>
  <c r="B8" i="35"/>
  <c r="A8" i="35" s="1"/>
  <c r="B9" i="35"/>
  <c r="A9" i="35" s="1"/>
  <c r="B10" i="35"/>
  <c r="A10" i="35" s="1"/>
  <c r="B11" i="35"/>
  <c r="A11" i="35" s="1"/>
  <c r="B12" i="35"/>
  <c r="A12" i="35" s="1"/>
  <c r="B13" i="35"/>
  <c r="A13" i="35" s="1"/>
  <c r="B14" i="35"/>
  <c r="A14" i="35" s="1"/>
  <c r="B15" i="35"/>
  <c r="A15" i="35" s="1"/>
  <c r="B16" i="35"/>
  <c r="A16" i="35" s="1"/>
  <c r="B17" i="35"/>
  <c r="A17" i="35" s="1"/>
  <c r="B18" i="35"/>
  <c r="A18" i="35" s="1"/>
  <c r="B19" i="35"/>
  <c r="A19" i="35" s="1"/>
  <c r="B20" i="35"/>
  <c r="A20" i="35" s="1"/>
  <c r="B21" i="35"/>
  <c r="A21" i="35" s="1"/>
  <c r="B22" i="35"/>
  <c r="A22" i="35" s="1"/>
  <c r="B23" i="35"/>
  <c r="A23" i="35" s="1"/>
  <c r="B24" i="35"/>
  <c r="A24" i="35" s="1"/>
  <c r="B25" i="35"/>
  <c r="A25" i="35" s="1"/>
  <c r="B26" i="35"/>
  <c r="A26" i="35" s="1"/>
  <c r="B27" i="35"/>
  <c r="A27" i="35" s="1"/>
  <c r="B28" i="35"/>
  <c r="A28" i="35" s="1"/>
  <c r="B29" i="35"/>
  <c r="A29" i="35" s="1"/>
  <c r="B30" i="35"/>
  <c r="A30" i="35" s="1"/>
  <c r="B31" i="35"/>
  <c r="A31" i="35" s="1"/>
  <c r="B32" i="35"/>
  <c r="A32" i="35" s="1"/>
  <c r="B33" i="35"/>
  <c r="A33" i="35" s="1"/>
  <c r="B34" i="35"/>
  <c r="A34" i="35" s="1"/>
  <c r="B35" i="35"/>
  <c r="A35" i="35" s="1"/>
  <c r="B36" i="35"/>
  <c r="A36" i="35" s="1"/>
  <c r="B37" i="35"/>
  <c r="A37" i="35" s="1"/>
  <c r="B38" i="35"/>
  <c r="A38" i="35" s="1"/>
  <c r="B39" i="35"/>
  <c r="A39" i="35" s="1"/>
  <c r="B40" i="35"/>
  <c r="A40" i="35" s="1"/>
  <c r="B41" i="35"/>
  <c r="A41" i="35" s="1"/>
  <c r="B42" i="35"/>
  <c r="A42" i="35" s="1"/>
  <c r="B43" i="35"/>
  <c r="A43" i="35" s="1"/>
  <c r="B44" i="35"/>
  <c r="A44" i="35" s="1"/>
  <c r="B45" i="35"/>
  <c r="A45" i="35" s="1"/>
  <c r="B46" i="35"/>
  <c r="A46" i="35" s="1"/>
  <c r="B47" i="35"/>
  <c r="A47" i="35" s="1"/>
  <c r="B48" i="35"/>
  <c r="A48" i="35" s="1"/>
  <c r="B49" i="35"/>
  <c r="A49" i="35" s="1"/>
  <c r="B50" i="35"/>
  <c r="A50" i="35" s="1"/>
  <c r="B51" i="35"/>
  <c r="A51" i="35" s="1"/>
  <c r="B52" i="35"/>
  <c r="A52" i="35" s="1"/>
  <c r="B53" i="35"/>
  <c r="A53" i="35" s="1"/>
  <c r="B54" i="35"/>
  <c r="A54" i="35" s="1"/>
  <c r="B55" i="35"/>
  <c r="A55" i="35" s="1"/>
  <c r="B56" i="35"/>
  <c r="A56" i="35" s="1"/>
  <c r="B57" i="35"/>
  <c r="A57" i="35" s="1"/>
  <c r="B58" i="35"/>
  <c r="A58" i="35" s="1"/>
  <c r="B59" i="35"/>
  <c r="A59" i="35" s="1"/>
  <c r="B60" i="35"/>
  <c r="A60" i="35" s="1"/>
  <c r="B61" i="35"/>
  <c r="A61" i="35" s="1"/>
  <c r="B62" i="35"/>
  <c r="A62" i="35" s="1"/>
  <c r="B63" i="35"/>
  <c r="A63" i="35" s="1"/>
  <c r="B64" i="35"/>
  <c r="A64" i="35" s="1"/>
  <c r="B65" i="35"/>
  <c r="A65" i="35" s="1"/>
  <c r="B66" i="35"/>
  <c r="A66" i="35" s="1"/>
  <c r="B67" i="35"/>
  <c r="A67" i="35" s="1"/>
  <c r="B68" i="35"/>
  <c r="A68" i="35" s="1"/>
  <c r="B69" i="35"/>
  <c r="A69" i="35" s="1"/>
  <c r="B70" i="35"/>
  <c r="A70" i="35" s="1"/>
  <c r="B71" i="35"/>
  <c r="A71" i="35" s="1"/>
  <c r="B72" i="35"/>
  <c r="A72" i="35" s="1"/>
  <c r="B73" i="35"/>
  <c r="A73" i="35" s="1"/>
  <c r="B74" i="35"/>
  <c r="A74" i="35" s="1"/>
  <c r="B75" i="35"/>
  <c r="A75" i="35" s="1"/>
  <c r="B76" i="35"/>
  <c r="A76" i="35" s="1"/>
  <c r="B77" i="35"/>
  <c r="A77" i="35" s="1"/>
  <c r="B78" i="35"/>
  <c r="A78" i="35" s="1"/>
  <c r="B79" i="35"/>
  <c r="A79" i="35" s="1"/>
  <c r="B80" i="35"/>
  <c r="A80" i="35" s="1"/>
  <c r="B81" i="35"/>
  <c r="A81" i="35" s="1"/>
  <c r="B82" i="35"/>
  <c r="A82" i="35" s="1"/>
  <c r="B83" i="35"/>
  <c r="A83" i="35" s="1"/>
  <c r="B84" i="35"/>
  <c r="A84" i="35" s="1"/>
  <c r="B85" i="35"/>
  <c r="A85" i="35" s="1"/>
  <c r="B86" i="35"/>
  <c r="A86" i="35" s="1"/>
  <c r="B87" i="35"/>
  <c r="A87" i="35" s="1"/>
  <c r="B88" i="35"/>
  <c r="A88" i="35" s="1"/>
  <c r="B89" i="35"/>
  <c r="A89" i="35" s="1"/>
  <c r="B90" i="35"/>
  <c r="A90" i="35" s="1"/>
  <c r="B91" i="35"/>
  <c r="A91" i="35" s="1"/>
  <c r="B92" i="35"/>
  <c r="A92" i="35" s="1"/>
  <c r="B93" i="35"/>
  <c r="A93" i="35" s="1"/>
  <c r="B94" i="35"/>
  <c r="A94" i="35" s="1"/>
  <c r="B95" i="35"/>
  <c r="A95" i="35" s="1"/>
  <c r="B96" i="35"/>
  <c r="A96" i="35" s="1"/>
  <c r="B97" i="35"/>
  <c r="A97" i="35" s="1"/>
  <c r="B98" i="35"/>
  <c r="A98" i="35" s="1"/>
  <c r="B99" i="35"/>
  <c r="A99" i="35" s="1"/>
  <c r="B100" i="35"/>
  <c r="A100" i="35" s="1"/>
  <c r="B101" i="35"/>
  <c r="A101" i="35" s="1"/>
  <c r="B102" i="35"/>
  <c r="A102" i="35" s="1"/>
  <c r="B103" i="35"/>
  <c r="A103" i="35" s="1"/>
  <c r="B104" i="35"/>
  <c r="A104" i="35" s="1"/>
  <c r="B105" i="35"/>
  <c r="A105" i="35" s="1"/>
  <c r="B106" i="35"/>
  <c r="A106" i="35" s="1"/>
  <c r="B107" i="35"/>
  <c r="A107" i="35" s="1"/>
  <c r="B108" i="35"/>
  <c r="A108" i="35" s="1"/>
  <c r="B109" i="35"/>
  <c r="A109" i="35" s="1"/>
  <c r="B110" i="35"/>
  <c r="A110" i="35" s="1"/>
  <c r="B111" i="35"/>
  <c r="A111" i="35" s="1"/>
  <c r="B112" i="35"/>
  <c r="A112" i="35" s="1"/>
  <c r="B113" i="35"/>
  <c r="A113" i="35" s="1"/>
  <c r="B114" i="35"/>
  <c r="A114" i="35" s="1"/>
  <c r="B115" i="35"/>
  <c r="A115" i="35" s="1"/>
  <c r="B116" i="35"/>
  <c r="A116" i="35" s="1"/>
  <c r="B117" i="35"/>
  <c r="A117" i="35" s="1"/>
  <c r="B118" i="35"/>
  <c r="A118" i="35" s="1"/>
  <c r="B119" i="35"/>
  <c r="A119" i="35" s="1"/>
  <c r="B120" i="35"/>
  <c r="A120" i="35" s="1"/>
  <c r="B121" i="35"/>
  <c r="A121" i="35" s="1"/>
  <c r="B122" i="35"/>
  <c r="A122" i="35" s="1"/>
  <c r="B123" i="35"/>
  <c r="A123" i="35" s="1"/>
  <c r="B124" i="35"/>
  <c r="A124" i="35" s="1"/>
  <c r="B125" i="35"/>
  <c r="A125" i="35" s="1"/>
  <c r="B126" i="35"/>
  <c r="A126" i="35" s="1"/>
  <c r="B127" i="35"/>
  <c r="A127" i="35" s="1"/>
  <c r="B128" i="35"/>
  <c r="A128" i="35" s="1"/>
  <c r="B129" i="35"/>
  <c r="A129" i="35" s="1"/>
  <c r="B130" i="35"/>
  <c r="A130" i="35" s="1"/>
  <c r="B131" i="35"/>
  <c r="A131" i="35" s="1"/>
  <c r="B132" i="35"/>
  <c r="A132" i="35" s="1"/>
  <c r="B133" i="35"/>
  <c r="A133" i="35" s="1"/>
  <c r="B134" i="35"/>
  <c r="A134" i="35" s="1"/>
  <c r="B135" i="35"/>
  <c r="A135" i="35" s="1"/>
  <c r="B136" i="35"/>
  <c r="A136" i="35" s="1"/>
  <c r="B137" i="35"/>
  <c r="A137" i="35" s="1"/>
  <c r="B138" i="35"/>
  <c r="A138" i="35" s="1"/>
  <c r="B139" i="35"/>
  <c r="A139" i="35" s="1"/>
  <c r="B140" i="35"/>
  <c r="A140" i="35" s="1"/>
  <c r="B141" i="35"/>
  <c r="A141" i="35" s="1"/>
  <c r="B142" i="35"/>
  <c r="A142" i="35" s="1"/>
  <c r="B143" i="35"/>
  <c r="A143" i="35" s="1"/>
  <c r="B144" i="35"/>
  <c r="A144" i="35" s="1"/>
  <c r="B145" i="35"/>
  <c r="A145" i="35" s="1"/>
  <c r="B146" i="35"/>
  <c r="A146" i="35" s="1"/>
  <c r="B147" i="35"/>
  <c r="A147" i="35" s="1"/>
  <c r="B148" i="35"/>
  <c r="A148" i="35" s="1"/>
  <c r="B149" i="35"/>
  <c r="A149" i="35" s="1"/>
  <c r="B150" i="35"/>
  <c r="A150" i="35" s="1"/>
  <c r="B151" i="35"/>
  <c r="A151" i="35" s="1"/>
  <c r="B152" i="35"/>
  <c r="A152" i="35" s="1"/>
  <c r="B153" i="35"/>
  <c r="A153" i="35" s="1"/>
  <c r="B154" i="35"/>
  <c r="A154" i="35" s="1"/>
  <c r="B155" i="35"/>
  <c r="A155" i="35" s="1"/>
  <c r="B156" i="35"/>
  <c r="A156" i="35" s="1"/>
  <c r="B157" i="35"/>
  <c r="A157" i="35" s="1"/>
  <c r="B158" i="35"/>
  <c r="A158" i="35" s="1"/>
  <c r="B159" i="35"/>
  <c r="A159" i="35" s="1"/>
  <c r="B160" i="35"/>
  <c r="A160" i="35" s="1"/>
  <c r="B161" i="35"/>
  <c r="A161" i="35" s="1"/>
  <c r="B162" i="35"/>
  <c r="A162" i="35" s="1"/>
  <c r="B163" i="35"/>
  <c r="A163" i="35" s="1"/>
  <c r="B164" i="35"/>
  <c r="A164" i="35" s="1"/>
  <c r="B165" i="35"/>
  <c r="A165" i="35" s="1"/>
  <c r="B166" i="35"/>
  <c r="A166" i="35" s="1"/>
  <c r="B167" i="35"/>
  <c r="A167" i="35" s="1"/>
  <c r="B168" i="35"/>
  <c r="A168" i="35" s="1"/>
  <c r="B169" i="35"/>
  <c r="A169" i="35" s="1"/>
  <c r="B170" i="35"/>
  <c r="A170" i="35" s="1"/>
  <c r="B171" i="35"/>
  <c r="A171" i="35" s="1"/>
  <c r="B172" i="35"/>
  <c r="A172" i="35" s="1"/>
  <c r="B173" i="35"/>
  <c r="A173" i="35" s="1"/>
  <c r="B174" i="35"/>
  <c r="A174" i="35" s="1"/>
  <c r="B175" i="35"/>
  <c r="A175" i="35" s="1"/>
  <c r="B176" i="35"/>
  <c r="A176" i="35" s="1"/>
  <c r="B177" i="35"/>
  <c r="A177" i="35" s="1"/>
  <c r="B178" i="35"/>
  <c r="A178" i="35" s="1"/>
  <c r="B179" i="35"/>
  <c r="A179" i="35" s="1"/>
  <c r="B180" i="35"/>
  <c r="A180" i="35" s="1"/>
  <c r="B181" i="35"/>
  <c r="A181" i="35" s="1"/>
  <c r="B182" i="35"/>
  <c r="A182" i="35" s="1"/>
  <c r="B183" i="35"/>
  <c r="A183" i="35" s="1"/>
  <c r="B184" i="35"/>
  <c r="A184" i="35" s="1"/>
  <c r="B185" i="35"/>
  <c r="A185" i="35" s="1"/>
  <c r="B186" i="35"/>
  <c r="A186" i="35" s="1"/>
  <c r="B187" i="35"/>
  <c r="A187" i="35" s="1"/>
  <c r="B188" i="35"/>
  <c r="A188" i="35" s="1"/>
  <c r="B189" i="35"/>
  <c r="A189" i="35" s="1"/>
  <c r="B190" i="35"/>
  <c r="A190" i="35" s="1"/>
  <c r="B191" i="35"/>
  <c r="A191" i="35" s="1"/>
  <c r="B192" i="35"/>
  <c r="A192" i="35" s="1"/>
  <c r="B193" i="35"/>
  <c r="A193" i="35" s="1"/>
  <c r="B194" i="35"/>
  <c r="A194" i="35" s="1"/>
  <c r="B195" i="35"/>
  <c r="A195" i="35" s="1"/>
  <c r="B196" i="35"/>
  <c r="A196" i="35" s="1"/>
  <c r="B197" i="35"/>
  <c r="A197" i="35" s="1"/>
  <c r="B198" i="35"/>
  <c r="A198" i="35" s="1"/>
  <c r="B199" i="35"/>
  <c r="A199" i="35" s="1"/>
  <c r="B200" i="35"/>
  <c r="A200" i="35" s="1"/>
  <c r="B201" i="35"/>
  <c r="A201" i="35" s="1"/>
  <c r="B202" i="35"/>
  <c r="A202" i="35" s="1"/>
  <c r="B203" i="35"/>
  <c r="A203" i="35" s="1"/>
  <c r="B204" i="35"/>
  <c r="A204" i="35" s="1"/>
  <c r="B205" i="35"/>
  <c r="A205" i="35" s="1"/>
  <c r="B206" i="35"/>
  <c r="A206" i="35" s="1"/>
  <c r="B207" i="35"/>
  <c r="A207" i="35" s="1"/>
  <c r="B208" i="35"/>
  <c r="A208" i="35" s="1"/>
  <c r="B209" i="35"/>
  <c r="A209" i="35" s="1"/>
  <c r="B210" i="35"/>
  <c r="A210" i="35" s="1"/>
  <c r="B211" i="35"/>
  <c r="A211" i="35" s="1"/>
  <c r="B212" i="35"/>
  <c r="A212" i="35" s="1"/>
  <c r="B213" i="35"/>
  <c r="A213" i="35" s="1"/>
  <c r="B214" i="35"/>
  <c r="A214" i="35" s="1"/>
  <c r="B215" i="35"/>
  <c r="A215" i="35" s="1"/>
  <c r="B216" i="35"/>
  <c r="A216" i="35" s="1"/>
  <c r="B217" i="35"/>
  <c r="A217" i="35" s="1"/>
  <c r="B218" i="35"/>
  <c r="A218" i="35" s="1"/>
  <c r="B219" i="35"/>
  <c r="A219" i="35" s="1"/>
  <c r="B220" i="35"/>
  <c r="A220" i="35" s="1"/>
  <c r="B221" i="35"/>
  <c r="A221" i="35" s="1"/>
  <c r="B222" i="35"/>
  <c r="A222" i="35" s="1"/>
  <c r="B223" i="35"/>
  <c r="A223" i="35" s="1"/>
  <c r="B224" i="35"/>
  <c r="A224" i="35" s="1"/>
  <c r="B225" i="35"/>
  <c r="A225" i="35" s="1"/>
  <c r="B226" i="35"/>
  <c r="A226" i="35" s="1"/>
  <c r="B227" i="35"/>
  <c r="A227" i="35" s="1"/>
  <c r="B228" i="35"/>
  <c r="A228" i="35" s="1"/>
  <c r="B229" i="35"/>
  <c r="A229" i="35" s="1"/>
  <c r="B230" i="35"/>
  <c r="A230" i="35" s="1"/>
  <c r="B231" i="35"/>
  <c r="A231" i="35" s="1"/>
  <c r="B232" i="35"/>
  <c r="A232" i="35" s="1"/>
  <c r="B233" i="35"/>
  <c r="A233" i="35" s="1"/>
  <c r="B234" i="35"/>
  <c r="A234" i="35" s="1"/>
  <c r="B235" i="35"/>
  <c r="A235" i="35" s="1"/>
  <c r="B236" i="35"/>
  <c r="A236" i="35" s="1"/>
  <c r="B237" i="35"/>
  <c r="A237" i="35" s="1"/>
  <c r="B238" i="35"/>
  <c r="A238" i="35" s="1"/>
  <c r="B239" i="35"/>
  <c r="A239" i="35" s="1"/>
  <c r="B240" i="35"/>
  <c r="A240" i="35" s="1"/>
  <c r="B241" i="35"/>
  <c r="A241" i="35" s="1"/>
  <c r="B242" i="35"/>
  <c r="A242" i="35" s="1"/>
  <c r="B243" i="35"/>
  <c r="A243" i="35" s="1"/>
  <c r="B244" i="35"/>
  <c r="A244" i="35" s="1"/>
  <c r="B245" i="35"/>
  <c r="A245" i="35" s="1"/>
  <c r="B246" i="35"/>
  <c r="A246" i="35" s="1"/>
  <c r="B247" i="35"/>
  <c r="A247" i="35" s="1"/>
  <c r="B248" i="35"/>
  <c r="A248" i="35" s="1"/>
  <c r="B249" i="35"/>
  <c r="A249" i="35" s="1"/>
  <c r="B250" i="35"/>
  <c r="A250" i="35" s="1"/>
  <c r="B251" i="35"/>
  <c r="A251" i="35" s="1"/>
  <c r="B252" i="35"/>
  <c r="A252" i="35" s="1"/>
  <c r="B253" i="35"/>
  <c r="A253" i="35" s="1"/>
  <c r="B254" i="35"/>
  <c r="A254" i="35" s="1"/>
  <c r="B255" i="35"/>
  <c r="A255" i="35" s="1"/>
  <c r="B256" i="35"/>
  <c r="A256" i="35" s="1"/>
  <c r="B257" i="35"/>
  <c r="A257" i="35" s="1"/>
  <c r="B258" i="35"/>
  <c r="A258" i="35" s="1"/>
  <c r="B259" i="35"/>
  <c r="A259" i="35" s="1"/>
  <c r="B260" i="35"/>
  <c r="A260" i="35" s="1"/>
  <c r="B261" i="35"/>
  <c r="A261" i="35" s="1"/>
  <c r="B262" i="35"/>
  <c r="A262" i="35" s="1"/>
  <c r="B263" i="35"/>
  <c r="A263" i="35" s="1"/>
  <c r="B264" i="35"/>
  <c r="A264" i="35" s="1"/>
  <c r="B265" i="35"/>
  <c r="A265" i="35" s="1"/>
  <c r="B266" i="35"/>
  <c r="A266" i="35" s="1"/>
  <c r="B267" i="35"/>
  <c r="A267" i="35" s="1"/>
  <c r="B268" i="35"/>
  <c r="A268" i="35" s="1"/>
  <c r="B269" i="35"/>
  <c r="A269" i="35" s="1"/>
  <c r="B270" i="35"/>
  <c r="A270" i="35" s="1"/>
  <c r="B271" i="35"/>
  <c r="A271" i="35" s="1"/>
  <c r="B272" i="35"/>
  <c r="A272" i="35" s="1"/>
  <c r="B273" i="35"/>
  <c r="A273" i="35" s="1"/>
  <c r="B274" i="35"/>
  <c r="A274" i="35" s="1"/>
  <c r="B275" i="35"/>
  <c r="A275" i="35" s="1"/>
  <c r="B276" i="35"/>
  <c r="A276" i="35" s="1"/>
  <c r="B277" i="35"/>
  <c r="A277" i="35" s="1"/>
  <c r="B278" i="35"/>
  <c r="A278" i="35" s="1"/>
  <c r="B279" i="35"/>
  <c r="A279" i="35" s="1"/>
  <c r="B280" i="35"/>
  <c r="A280" i="35" s="1"/>
  <c r="B281" i="35"/>
  <c r="A281" i="35" s="1"/>
  <c r="B282" i="35"/>
  <c r="A282" i="35" s="1"/>
  <c r="B283" i="35"/>
  <c r="A283" i="35" s="1"/>
  <c r="B284" i="35"/>
  <c r="A284" i="35" s="1"/>
  <c r="B285" i="35"/>
  <c r="A285" i="35" s="1"/>
  <c r="B286" i="35"/>
  <c r="A286" i="35" s="1"/>
  <c r="B287" i="35"/>
  <c r="A287" i="35" s="1"/>
  <c r="B288" i="35"/>
  <c r="A288" i="35" s="1"/>
  <c r="B289" i="35"/>
  <c r="A289" i="35" s="1"/>
  <c r="B290" i="35"/>
  <c r="A290" i="35" s="1"/>
  <c r="B291" i="35"/>
  <c r="A291" i="35" s="1"/>
  <c r="B292" i="35"/>
  <c r="A292" i="35" s="1"/>
  <c r="B293" i="35"/>
  <c r="A293" i="35" s="1"/>
  <c r="B294" i="35"/>
  <c r="A294" i="35" s="1"/>
  <c r="B295" i="35"/>
  <c r="A295" i="35" s="1"/>
  <c r="B296" i="35"/>
  <c r="A296" i="35" s="1"/>
  <c r="B297" i="35"/>
  <c r="A297" i="35" s="1"/>
  <c r="B298" i="35"/>
  <c r="A298" i="35" s="1"/>
  <c r="B299" i="35"/>
  <c r="A299" i="35" s="1"/>
  <c r="B300" i="35"/>
  <c r="A300" i="35" s="1"/>
  <c r="B301" i="35"/>
  <c r="A301" i="35" s="1"/>
  <c r="B302" i="35"/>
  <c r="A302" i="35" s="1"/>
  <c r="B303" i="35"/>
  <c r="A303" i="35" s="1"/>
  <c r="B304" i="35"/>
  <c r="A304" i="35" s="1"/>
  <c r="B305" i="35"/>
  <c r="A305" i="35" s="1"/>
  <c r="B306" i="35"/>
  <c r="A306" i="35" s="1"/>
  <c r="B307" i="35"/>
  <c r="A307" i="35" s="1"/>
  <c r="B308" i="35"/>
  <c r="A308" i="35" s="1"/>
  <c r="B309" i="35"/>
  <c r="A309" i="35" s="1"/>
  <c r="B310" i="35"/>
  <c r="A310" i="35" s="1"/>
  <c r="B311" i="35"/>
  <c r="A311" i="35" s="1"/>
  <c r="B312" i="35"/>
  <c r="A312" i="35" s="1"/>
  <c r="B313" i="35"/>
  <c r="A313" i="35" s="1"/>
  <c r="B314" i="35"/>
  <c r="A314" i="35" s="1"/>
  <c r="B315" i="35"/>
  <c r="A315" i="35" s="1"/>
  <c r="B316" i="35"/>
  <c r="A316" i="35" s="1"/>
  <c r="B317" i="35"/>
  <c r="A317" i="35" s="1"/>
  <c r="B318" i="35"/>
  <c r="A318" i="35" s="1"/>
  <c r="B319" i="35"/>
  <c r="A319" i="35" s="1"/>
  <c r="B320" i="35"/>
  <c r="A320" i="35" s="1"/>
  <c r="B321" i="35"/>
  <c r="A321" i="35" s="1"/>
  <c r="B322" i="35"/>
  <c r="A322" i="35" s="1"/>
  <c r="B323" i="35"/>
  <c r="A323" i="35" s="1"/>
  <c r="B324" i="35"/>
  <c r="A324" i="35" s="1"/>
  <c r="B325" i="35"/>
  <c r="A325" i="35" s="1"/>
  <c r="B326" i="35"/>
  <c r="A326" i="35" s="1"/>
  <c r="B327" i="35"/>
  <c r="A327" i="35" s="1"/>
  <c r="B328" i="35"/>
  <c r="A328" i="35" s="1"/>
  <c r="B329" i="35"/>
  <c r="A329" i="35" s="1"/>
  <c r="B330" i="35"/>
  <c r="A330" i="35" s="1"/>
  <c r="B331" i="35"/>
  <c r="A331" i="35" s="1"/>
  <c r="B332" i="35"/>
  <c r="A332" i="35" s="1"/>
  <c r="B333" i="35"/>
  <c r="A333" i="35" s="1"/>
  <c r="B334" i="35"/>
  <c r="A334" i="35" s="1"/>
  <c r="B335" i="35"/>
  <c r="A335" i="35" s="1"/>
  <c r="B336" i="35"/>
  <c r="A336" i="35" s="1"/>
  <c r="B337" i="35"/>
  <c r="A337" i="35" s="1"/>
  <c r="B338" i="35"/>
  <c r="A338" i="35" s="1"/>
  <c r="B339" i="35"/>
  <c r="A339" i="35" s="1"/>
  <c r="B340" i="35"/>
  <c r="A340" i="35" s="1"/>
  <c r="B341" i="35"/>
  <c r="A341" i="35" s="1"/>
  <c r="B342" i="35"/>
  <c r="A342" i="35" s="1"/>
  <c r="B343" i="35"/>
  <c r="A343" i="35" s="1"/>
  <c r="B344" i="35"/>
  <c r="A344" i="35" s="1"/>
  <c r="B345" i="35"/>
  <c r="A345" i="35" s="1"/>
  <c r="B346" i="35"/>
  <c r="A346" i="35" s="1"/>
  <c r="B347" i="35"/>
  <c r="A347" i="35" s="1"/>
  <c r="B348" i="35"/>
  <c r="A348" i="35" s="1"/>
  <c r="B349" i="35"/>
  <c r="A349" i="35" s="1"/>
  <c r="B350" i="35"/>
  <c r="A350" i="35" s="1"/>
  <c r="B351" i="35"/>
  <c r="A351" i="35" s="1"/>
  <c r="B352" i="35"/>
  <c r="A352" i="35" s="1"/>
  <c r="B353" i="35"/>
  <c r="A353" i="35" s="1"/>
  <c r="B354" i="35"/>
  <c r="A354" i="35" s="1"/>
  <c r="B355" i="35"/>
  <c r="A355" i="35" s="1"/>
  <c r="B356" i="35"/>
  <c r="A356" i="35" s="1"/>
  <c r="B357" i="35"/>
  <c r="A357" i="35" s="1"/>
  <c r="B358" i="35"/>
  <c r="A358" i="35" s="1"/>
  <c r="B359" i="35"/>
  <c r="A359" i="35" s="1"/>
  <c r="B360" i="35"/>
  <c r="A360" i="35" s="1"/>
  <c r="B361" i="35"/>
  <c r="A361" i="35" s="1"/>
  <c r="B362" i="35"/>
  <c r="A362" i="35" s="1"/>
  <c r="B363" i="35"/>
  <c r="A363" i="35" s="1"/>
  <c r="B364" i="35"/>
  <c r="A364" i="35" s="1"/>
  <c r="B365" i="35"/>
  <c r="A365" i="35" s="1"/>
  <c r="B366" i="35"/>
  <c r="A366" i="35" s="1"/>
  <c r="B367" i="35"/>
  <c r="A367" i="35" s="1"/>
  <c r="B368" i="35"/>
  <c r="A368" i="35" s="1"/>
  <c r="B369" i="35"/>
  <c r="A369" i="35" s="1"/>
  <c r="B370" i="35"/>
  <c r="A370" i="35" s="1"/>
  <c r="B371" i="35"/>
  <c r="A371" i="35" s="1"/>
  <c r="B372" i="35"/>
  <c r="A372" i="35" s="1"/>
  <c r="B373" i="35"/>
  <c r="A373" i="35" s="1"/>
  <c r="B374" i="35"/>
  <c r="A374" i="35" s="1"/>
  <c r="B375" i="35"/>
  <c r="A375" i="35" s="1"/>
  <c r="B376" i="35"/>
  <c r="A376" i="35" s="1"/>
  <c r="B377" i="35"/>
  <c r="A377" i="35" s="1"/>
  <c r="B378" i="35"/>
  <c r="A378" i="35" s="1"/>
  <c r="B379" i="35"/>
  <c r="A379" i="35" s="1"/>
  <c r="B380" i="35"/>
  <c r="A380" i="35" s="1"/>
  <c r="B381" i="35"/>
  <c r="A381" i="35" s="1"/>
  <c r="B382" i="35"/>
  <c r="A382" i="35" s="1"/>
  <c r="B383" i="35"/>
  <c r="A383" i="35" s="1"/>
  <c r="B384" i="35"/>
  <c r="A384" i="35" s="1"/>
  <c r="B385" i="35"/>
  <c r="A385" i="35" s="1"/>
  <c r="B386" i="35"/>
  <c r="A386" i="35" s="1"/>
  <c r="B387" i="35"/>
  <c r="A387" i="35" s="1"/>
  <c r="B388" i="35"/>
  <c r="A388" i="35" s="1"/>
  <c r="B389" i="35"/>
  <c r="A389" i="35" s="1"/>
  <c r="B390" i="35"/>
  <c r="A390" i="35" s="1"/>
  <c r="B391" i="35"/>
  <c r="A391" i="35" s="1"/>
  <c r="B392" i="35"/>
  <c r="A392" i="35" s="1"/>
  <c r="B393" i="35"/>
  <c r="A393" i="35" s="1"/>
  <c r="B394" i="35"/>
  <c r="A394" i="35" s="1"/>
  <c r="B395" i="35"/>
  <c r="A395" i="35" s="1"/>
  <c r="B396" i="35"/>
  <c r="A396" i="35" s="1"/>
  <c r="B397" i="35"/>
  <c r="A397" i="35" s="1"/>
  <c r="B398" i="35"/>
  <c r="A398" i="35" s="1"/>
  <c r="B399" i="35"/>
  <c r="A399" i="35" s="1"/>
  <c r="B400" i="35"/>
  <c r="A400" i="35" s="1"/>
  <c r="B401" i="35"/>
  <c r="A401" i="35" s="1"/>
  <c r="B402" i="35"/>
  <c r="A402" i="35" s="1"/>
  <c r="B403" i="35"/>
  <c r="A403" i="35" s="1"/>
  <c r="B404" i="35"/>
  <c r="A404" i="35" s="1"/>
  <c r="B405" i="35"/>
  <c r="A405" i="35" s="1"/>
  <c r="B406" i="35"/>
  <c r="A406" i="35" s="1"/>
  <c r="B407" i="35"/>
  <c r="A407" i="35" s="1"/>
  <c r="B408" i="35"/>
  <c r="A408" i="35" s="1"/>
  <c r="B409" i="35"/>
  <c r="A409" i="35" s="1"/>
  <c r="B410" i="35"/>
  <c r="A410" i="35" s="1"/>
  <c r="B411" i="35"/>
  <c r="A411" i="35" s="1"/>
  <c r="B412" i="35"/>
  <c r="A412" i="35" s="1"/>
  <c r="B413" i="35"/>
  <c r="A413" i="35" s="1"/>
  <c r="B414" i="35"/>
  <c r="A414" i="35" s="1"/>
  <c r="B415" i="35"/>
  <c r="A415" i="35" s="1"/>
  <c r="B416" i="35"/>
  <c r="A416" i="35" s="1"/>
  <c r="B417" i="35"/>
  <c r="A417" i="35" s="1"/>
  <c r="B418" i="35"/>
  <c r="A418" i="35" s="1"/>
  <c r="B419" i="35"/>
  <c r="A419" i="35" s="1"/>
  <c r="B420" i="35"/>
  <c r="A420" i="35" s="1"/>
  <c r="B421" i="35"/>
  <c r="A421" i="35" s="1"/>
  <c r="B422" i="35"/>
  <c r="A422" i="35" s="1"/>
  <c r="B423" i="35"/>
  <c r="A423" i="35" s="1"/>
  <c r="B424" i="35"/>
  <c r="A424" i="35" s="1"/>
  <c r="B425" i="35"/>
  <c r="A425" i="35" s="1"/>
  <c r="B426" i="35"/>
  <c r="A426" i="35" s="1"/>
  <c r="B427" i="35"/>
  <c r="A427" i="35" s="1"/>
  <c r="B428" i="35"/>
  <c r="A428" i="35" s="1"/>
  <c r="B429" i="35"/>
  <c r="A429" i="35" s="1"/>
  <c r="B430" i="35"/>
  <c r="A430" i="35" s="1"/>
  <c r="B431" i="35"/>
  <c r="A431" i="35" s="1"/>
  <c r="B432" i="35"/>
  <c r="A432" i="35" s="1"/>
  <c r="B433" i="35"/>
  <c r="A433" i="35" s="1"/>
  <c r="B434" i="35"/>
  <c r="A434" i="35" s="1"/>
  <c r="B435" i="35"/>
  <c r="A435" i="35" s="1"/>
  <c r="B436" i="35"/>
  <c r="A436" i="35" s="1"/>
  <c r="B437" i="35"/>
  <c r="A437" i="35" s="1"/>
  <c r="B438" i="35"/>
  <c r="A438" i="35" s="1"/>
  <c r="B439" i="35"/>
  <c r="A439" i="35" s="1"/>
  <c r="B440" i="35"/>
  <c r="A440" i="35" s="1"/>
  <c r="B441" i="35"/>
  <c r="A441" i="35" s="1"/>
  <c r="B442" i="35"/>
  <c r="A442" i="35" s="1"/>
  <c r="B443" i="35"/>
  <c r="A443" i="35" s="1"/>
  <c r="B444" i="35"/>
  <c r="A444" i="35" s="1"/>
  <c r="B445" i="35"/>
  <c r="A445" i="35" s="1"/>
  <c r="B446" i="35"/>
  <c r="A446" i="35" s="1"/>
  <c r="B447" i="35"/>
  <c r="A447" i="35" s="1"/>
  <c r="B448" i="35"/>
  <c r="A448" i="35" s="1"/>
  <c r="B449" i="35"/>
  <c r="A449" i="35" s="1"/>
  <c r="B450" i="35"/>
  <c r="A450" i="35" s="1"/>
  <c r="B451" i="35"/>
  <c r="A451" i="35" s="1"/>
  <c r="B452" i="35"/>
  <c r="A452" i="35" s="1"/>
  <c r="B453" i="35"/>
  <c r="A453" i="35" s="1"/>
  <c r="B454" i="35"/>
  <c r="A454" i="35" s="1"/>
  <c r="B455" i="35"/>
  <c r="A455" i="35" s="1"/>
  <c r="B456" i="35"/>
  <c r="A456" i="35" s="1"/>
  <c r="B457" i="35"/>
  <c r="A457" i="35" s="1"/>
  <c r="B458" i="35"/>
  <c r="A458" i="35" s="1"/>
  <c r="B459" i="35"/>
  <c r="A459" i="35" s="1"/>
  <c r="B460" i="35"/>
  <c r="A460" i="35" s="1"/>
  <c r="B461" i="35"/>
  <c r="A461" i="35" s="1"/>
  <c r="B462" i="35"/>
  <c r="A462" i="35" s="1"/>
  <c r="B463" i="35"/>
  <c r="A463" i="35" s="1"/>
  <c r="B464" i="35"/>
  <c r="A464" i="35" s="1"/>
  <c r="B465" i="35"/>
  <c r="A465" i="35" s="1"/>
  <c r="B466" i="35"/>
  <c r="A466" i="35" s="1"/>
  <c r="B467" i="35"/>
  <c r="A467" i="35" s="1"/>
  <c r="B468" i="35"/>
  <c r="A468" i="35" s="1"/>
  <c r="B469" i="35"/>
  <c r="A469" i="35" s="1"/>
  <c r="B470" i="35"/>
  <c r="A470" i="35" s="1"/>
  <c r="B471" i="35"/>
  <c r="A471" i="35" s="1"/>
  <c r="B472" i="35"/>
  <c r="A472" i="35" s="1"/>
  <c r="B473" i="35"/>
  <c r="A473" i="35" s="1"/>
  <c r="B474" i="35"/>
  <c r="A474" i="35" s="1"/>
  <c r="B475" i="35"/>
  <c r="A475" i="35" s="1"/>
  <c r="B476" i="35"/>
  <c r="A476" i="35" s="1"/>
  <c r="B477" i="35"/>
  <c r="A477" i="35" s="1"/>
  <c r="B478" i="35"/>
  <c r="A478" i="35" s="1"/>
  <c r="B479" i="35"/>
  <c r="A479" i="35" s="1"/>
  <c r="B480" i="35"/>
  <c r="A480" i="35" s="1"/>
  <c r="B481" i="35"/>
  <c r="A481" i="35" s="1"/>
  <c r="B482" i="35"/>
  <c r="A482" i="35" s="1"/>
  <c r="B483" i="35"/>
  <c r="A483" i="35" s="1"/>
  <c r="B484" i="35"/>
  <c r="A484" i="35" s="1"/>
  <c r="B485" i="35"/>
  <c r="A485" i="35" s="1"/>
  <c r="B486" i="35"/>
  <c r="A486" i="35" s="1"/>
  <c r="B487" i="35"/>
  <c r="A487" i="35" s="1"/>
  <c r="B488" i="35"/>
  <c r="A488" i="35" s="1"/>
  <c r="B489" i="35"/>
  <c r="A489" i="35" s="1"/>
  <c r="B490" i="35"/>
  <c r="A490" i="35" s="1"/>
  <c r="B491" i="35"/>
  <c r="A491" i="35" s="1"/>
  <c r="B492" i="35"/>
  <c r="A492" i="35" s="1"/>
  <c r="B493" i="35"/>
  <c r="A493" i="35" s="1"/>
  <c r="B494" i="35"/>
  <c r="A494" i="35" s="1"/>
  <c r="B495" i="35"/>
  <c r="A495" i="35" s="1"/>
  <c r="B496" i="35"/>
  <c r="A496" i="35" s="1"/>
  <c r="B497" i="35"/>
  <c r="A497" i="35" s="1"/>
  <c r="B498" i="35"/>
  <c r="A498" i="35" s="1"/>
  <c r="B499" i="35"/>
  <c r="A499" i="35" s="1"/>
  <c r="B500" i="35"/>
  <c r="A500" i="35" s="1"/>
  <c r="B501" i="35"/>
  <c r="A501" i="35" s="1"/>
  <c r="B502" i="35"/>
  <c r="A502" i="35" s="1"/>
  <c r="B503" i="35"/>
  <c r="A503" i="35" s="1"/>
  <c r="B504" i="35"/>
  <c r="A504" i="35" s="1"/>
  <c r="B505" i="35"/>
  <c r="A505" i="35" s="1"/>
  <c r="B506" i="35"/>
  <c r="A506" i="35" s="1"/>
  <c r="B507" i="35"/>
  <c r="A507" i="35" s="1"/>
  <c r="B508" i="35"/>
  <c r="A508" i="35" s="1"/>
  <c r="B509" i="35"/>
  <c r="A509" i="35" s="1"/>
  <c r="B510" i="35"/>
  <c r="A510" i="35" s="1"/>
  <c r="B511" i="35"/>
  <c r="A511" i="35" s="1"/>
  <c r="B512" i="35"/>
  <c r="A512" i="35" s="1"/>
  <c r="B513" i="35"/>
  <c r="A513" i="35" s="1"/>
  <c r="B514" i="35"/>
  <c r="A514" i="35" s="1"/>
  <c r="B515" i="35"/>
  <c r="A515" i="35" s="1"/>
  <c r="B516" i="35"/>
  <c r="A516" i="35" s="1"/>
  <c r="B517" i="35"/>
  <c r="A517" i="35" s="1"/>
  <c r="B518" i="35"/>
  <c r="A518" i="35" s="1"/>
  <c r="B519" i="35"/>
  <c r="A519" i="35" s="1"/>
  <c r="B520" i="35"/>
  <c r="A520" i="35" s="1"/>
  <c r="B521" i="35"/>
  <c r="A521" i="35" s="1"/>
  <c r="B522" i="35"/>
  <c r="A522" i="35" s="1"/>
  <c r="B523" i="35"/>
  <c r="A523" i="35" s="1"/>
  <c r="B524" i="35"/>
  <c r="A524" i="35" s="1"/>
  <c r="B525" i="35"/>
  <c r="A525" i="35" s="1"/>
  <c r="B526" i="35"/>
  <c r="A526" i="35" s="1"/>
  <c r="B527" i="35"/>
  <c r="A527" i="35" s="1"/>
  <c r="B528" i="35"/>
  <c r="A528" i="35" s="1"/>
  <c r="B529" i="35"/>
  <c r="A529" i="35" s="1"/>
  <c r="B530" i="35"/>
  <c r="A530" i="35" s="1"/>
  <c r="B531" i="35"/>
  <c r="A531" i="35" s="1"/>
  <c r="B532" i="35"/>
  <c r="A532" i="35" s="1"/>
  <c r="B533" i="35"/>
  <c r="A533" i="35" s="1"/>
  <c r="B534" i="35"/>
  <c r="A534" i="35" s="1"/>
  <c r="B535" i="35"/>
  <c r="A535" i="35" s="1"/>
  <c r="B536" i="35"/>
  <c r="A536" i="35" s="1"/>
  <c r="B537" i="35"/>
  <c r="A537" i="35" s="1"/>
  <c r="B538" i="35"/>
  <c r="A538" i="35" s="1"/>
  <c r="B539" i="35"/>
  <c r="A539" i="35" s="1"/>
  <c r="B540" i="35"/>
  <c r="A540" i="35" s="1"/>
  <c r="B541" i="35"/>
  <c r="A541" i="35" s="1"/>
  <c r="B542" i="35"/>
  <c r="A542" i="35" s="1"/>
  <c r="B543" i="35"/>
  <c r="A543" i="35" s="1"/>
  <c r="B544" i="35"/>
  <c r="A544" i="35" s="1"/>
  <c r="B545" i="35"/>
  <c r="A545" i="35" s="1"/>
  <c r="B546" i="35"/>
  <c r="A546" i="35" s="1"/>
  <c r="B547" i="35"/>
  <c r="A547" i="35" s="1"/>
  <c r="B548" i="35"/>
  <c r="A548" i="35" s="1"/>
  <c r="B549" i="35"/>
  <c r="A549" i="35" s="1"/>
  <c r="B550" i="35"/>
  <c r="A550" i="35" s="1"/>
  <c r="B551" i="35"/>
  <c r="A551" i="35" s="1"/>
  <c r="B552" i="35"/>
  <c r="A552" i="35" s="1"/>
  <c r="B553" i="35"/>
  <c r="A553" i="35" s="1"/>
  <c r="B554" i="35"/>
  <c r="A554" i="35" s="1"/>
  <c r="B555" i="35"/>
  <c r="A555" i="35" s="1"/>
  <c r="B556" i="35"/>
  <c r="A556" i="35" s="1"/>
  <c r="B557" i="35"/>
  <c r="A557" i="35" s="1"/>
  <c r="B558" i="35"/>
  <c r="A558" i="35" s="1"/>
  <c r="B559" i="35"/>
  <c r="A559" i="35" s="1"/>
  <c r="B560" i="35"/>
  <c r="A560" i="35" s="1"/>
  <c r="B561" i="35"/>
  <c r="A561" i="35" s="1"/>
  <c r="B562" i="35"/>
  <c r="A562" i="35" s="1"/>
  <c r="B563" i="35"/>
  <c r="A563" i="35" s="1"/>
  <c r="B564" i="35"/>
  <c r="A564" i="35" s="1"/>
  <c r="B565" i="35"/>
  <c r="A565" i="35" s="1"/>
  <c r="B566" i="35"/>
  <c r="A566" i="35" s="1"/>
  <c r="B567" i="35"/>
  <c r="A567" i="35" s="1"/>
  <c r="B568" i="35"/>
  <c r="A568" i="35" s="1"/>
  <c r="B569" i="35"/>
  <c r="A569" i="35" s="1"/>
  <c r="B570" i="35"/>
  <c r="A570" i="35" s="1"/>
  <c r="B571" i="35"/>
  <c r="A571" i="35" s="1"/>
  <c r="B572" i="35"/>
  <c r="A572" i="35" s="1"/>
  <c r="B573" i="35"/>
  <c r="A573" i="35" s="1"/>
  <c r="B574" i="35"/>
  <c r="A574" i="35" s="1"/>
  <c r="B575" i="35"/>
  <c r="A575" i="35" s="1"/>
  <c r="B576" i="35"/>
  <c r="A576" i="35" s="1"/>
  <c r="B577" i="35"/>
  <c r="A577" i="35" s="1"/>
  <c r="B578" i="35"/>
  <c r="A578" i="35" s="1"/>
  <c r="B579" i="35"/>
  <c r="A579" i="35" s="1"/>
  <c r="B580" i="35"/>
  <c r="A580" i="35" s="1"/>
  <c r="B581" i="35"/>
  <c r="A581" i="35" s="1"/>
  <c r="B582" i="35"/>
  <c r="A582" i="35" s="1"/>
  <c r="B583" i="35"/>
  <c r="A583" i="35" s="1"/>
  <c r="B584" i="35"/>
  <c r="A584" i="35" s="1"/>
  <c r="B585" i="35"/>
  <c r="A585" i="35" s="1"/>
  <c r="B586" i="35"/>
  <c r="A586" i="35" s="1"/>
  <c r="B587" i="35"/>
  <c r="A587" i="35" s="1"/>
  <c r="B588" i="35"/>
  <c r="A588" i="35" s="1"/>
  <c r="B589" i="35"/>
  <c r="A589" i="35" s="1"/>
  <c r="B590" i="35"/>
  <c r="A590" i="35" s="1"/>
  <c r="B591" i="35"/>
  <c r="A591" i="35" s="1"/>
  <c r="B592" i="35"/>
  <c r="A592" i="35" s="1"/>
  <c r="B593" i="35"/>
  <c r="A593" i="35" s="1"/>
  <c r="B594" i="35"/>
  <c r="A594" i="35" s="1"/>
  <c r="B595" i="35"/>
  <c r="A595" i="35" s="1"/>
  <c r="B596" i="35"/>
  <c r="A596" i="35" s="1"/>
  <c r="B597" i="35"/>
  <c r="A597" i="35" s="1"/>
  <c r="B598" i="35"/>
  <c r="A598" i="35" s="1"/>
  <c r="B599" i="35"/>
  <c r="A599" i="35" s="1"/>
  <c r="B600" i="35"/>
  <c r="A600" i="35" s="1"/>
  <c r="B601" i="35"/>
  <c r="A601" i="35" s="1"/>
  <c r="B602" i="35"/>
  <c r="A602" i="35" s="1"/>
  <c r="B603" i="35"/>
  <c r="A603" i="35" s="1"/>
  <c r="B604" i="35"/>
  <c r="A604" i="35" s="1"/>
  <c r="B605" i="35"/>
  <c r="A605" i="35" s="1"/>
  <c r="B606" i="35"/>
  <c r="A606" i="35" s="1"/>
  <c r="B607" i="35"/>
  <c r="A607" i="35" s="1"/>
  <c r="B608" i="35"/>
  <c r="A608" i="35" s="1"/>
  <c r="B609" i="35"/>
  <c r="A609" i="35" s="1"/>
  <c r="B610" i="35"/>
  <c r="A610" i="35" s="1"/>
  <c r="B611" i="35"/>
  <c r="A611" i="35" s="1"/>
  <c r="B612" i="35"/>
  <c r="A612" i="35" s="1"/>
  <c r="B613" i="35"/>
  <c r="A613" i="35" s="1"/>
  <c r="B614" i="35"/>
  <c r="A614" i="35" s="1"/>
  <c r="B615" i="35"/>
  <c r="A615" i="35" s="1"/>
  <c r="B616" i="35"/>
  <c r="A616" i="35" s="1"/>
  <c r="B617" i="35"/>
  <c r="A617" i="35" s="1"/>
  <c r="B618" i="35"/>
  <c r="A618" i="35" s="1"/>
  <c r="B619" i="35"/>
  <c r="A619" i="35" s="1"/>
  <c r="B620" i="35"/>
  <c r="A620" i="35" s="1"/>
  <c r="B621" i="35"/>
  <c r="A621" i="35" s="1"/>
  <c r="B622" i="35"/>
  <c r="A622" i="35" s="1"/>
  <c r="B623" i="35"/>
  <c r="A623" i="35" s="1"/>
  <c r="B624" i="35"/>
  <c r="A624" i="35" s="1"/>
  <c r="B625" i="35"/>
  <c r="A625" i="35" s="1"/>
  <c r="B626" i="35"/>
  <c r="A626" i="35" s="1"/>
  <c r="B627" i="35"/>
  <c r="A627" i="35" s="1"/>
  <c r="B628" i="35"/>
  <c r="A628" i="35" s="1"/>
  <c r="B629" i="35"/>
  <c r="A629" i="35" s="1"/>
  <c r="B630" i="35"/>
  <c r="A630" i="35" s="1"/>
  <c r="B631" i="35"/>
  <c r="A631" i="35" s="1"/>
  <c r="B632" i="35"/>
  <c r="A632" i="35" s="1"/>
  <c r="B633" i="35"/>
  <c r="A633" i="35" s="1"/>
  <c r="B634" i="35"/>
  <c r="A634" i="35" s="1"/>
  <c r="B635" i="35"/>
  <c r="A635" i="35" s="1"/>
  <c r="B636" i="35"/>
  <c r="A636" i="35" s="1"/>
  <c r="B637" i="35"/>
  <c r="A637" i="35" s="1"/>
  <c r="B638" i="35"/>
  <c r="A638" i="35" s="1"/>
  <c r="B639" i="35"/>
  <c r="A639" i="35" s="1"/>
  <c r="B640" i="35"/>
  <c r="A640" i="35" s="1"/>
  <c r="B641" i="35"/>
  <c r="A641" i="35" s="1"/>
  <c r="B642" i="35"/>
  <c r="A642" i="35" s="1"/>
  <c r="B643" i="35"/>
  <c r="A643" i="35" s="1"/>
  <c r="B644" i="35"/>
  <c r="A644" i="35" s="1"/>
  <c r="B645" i="35"/>
  <c r="A645" i="35" s="1"/>
  <c r="B646" i="35"/>
  <c r="A646" i="35" s="1"/>
  <c r="B647" i="35"/>
  <c r="A647" i="35" s="1"/>
  <c r="B648" i="35"/>
  <c r="A648" i="35" s="1"/>
  <c r="B649" i="35"/>
  <c r="A649" i="35" s="1"/>
  <c r="B650" i="35"/>
  <c r="A650" i="35" s="1"/>
  <c r="B651" i="35"/>
  <c r="A651" i="35" s="1"/>
  <c r="B652" i="35"/>
  <c r="A652" i="35" s="1"/>
  <c r="B653" i="35"/>
  <c r="A653" i="35" s="1"/>
  <c r="B654" i="35"/>
  <c r="A654" i="35" s="1"/>
  <c r="B655" i="35"/>
  <c r="A655" i="35" s="1"/>
  <c r="B656" i="35"/>
  <c r="A656" i="35" s="1"/>
  <c r="B657" i="35"/>
  <c r="A657" i="35" s="1"/>
  <c r="B658" i="35"/>
  <c r="A658" i="35" s="1"/>
  <c r="B659" i="35"/>
  <c r="A659" i="35" s="1"/>
  <c r="B660" i="35"/>
  <c r="A660" i="35" s="1"/>
  <c r="B661" i="35"/>
  <c r="A661" i="35" s="1"/>
  <c r="B662" i="35"/>
  <c r="A662" i="35" s="1"/>
  <c r="B663" i="35"/>
  <c r="A663" i="35" s="1"/>
  <c r="B664" i="35"/>
  <c r="A664" i="35" s="1"/>
  <c r="B665" i="35"/>
  <c r="A665" i="35" s="1"/>
  <c r="B666" i="35"/>
  <c r="A666" i="35" s="1"/>
  <c r="B667" i="35"/>
  <c r="A667" i="35" s="1"/>
  <c r="B668" i="35"/>
  <c r="A668" i="35" s="1"/>
  <c r="B669" i="35"/>
  <c r="A669" i="35" s="1"/>
  <c r="B670" i="35"/>
  <c r="A670" i="35" s="1"/>
  <c r="B671" i="35"/>
  <c r="A671" i="35" s="1"/>
  <c r="B672" i="35"/>
  <c r="A672" i="35" s="1"/>
  <c r="B673" i="35"/>
  <c r="A673" i="35" s="1"/>
  <c r="B674" i="35"/>
  <c r="A674" i="35" s="1"/>
  <c r="B675" i="35"/>
  <c r="A675" i="35" s="1"/>
  <c r="B676" i="35"/>
  <c r="A676" i="35" s="1"/>
  <c r="B677" i="35"/>
  <c r="A677" i="35" s="1"/>
  <c r="B678" i="35"/>
  <c r="A678" i="35" s="1"/>
  <c r="B679" i="35"/>
  <c r="A679" i="35" s="1"/>
  <c r="B680" i="35"/>
  <c r="A680" i="35" s="1"/>
  <c r="B681" i="35"/>
  <c r="A681" i="35" s="1"/>
  <c r="B682" i="35"/>
  <c r="A682" i="35" s="1"/>
  <c r="B683" i="35"/>
  <c r="A683" i="35" s="1"/>
  <c r="B684" i="35"/>
  <c r="A684" i="35" s="1"/>
  <c r="B685" i="35"/>
  <c r="A685" i="35" s="1"/>
  <c r="B686" i="35"/>
  <c r="A686" i="35" s="1"/>
  <c r="B687" i="35"/>
  <c r="A687" i="35" s="1"/>
  <c r="B688" i="35"/>
  <c r="A688" i="35" s="1"/>
  <c r="B689" i="35"/>
  <c r="A689" i="35" s="1"/>
  <c r="B690" i="35"/>
  <c r="A690" i="35" s="1"/>
  <c r="B691" i="35"/>
  <c r="A691" i="35" s="1"/>
  <c r="B692" i="35"/>
  <c r="A692" i="35" s="1"/>
  <c r="B693" i="35"/>
  <c r="A693" i="35" s="1"/>
  <c r="B694" i="35"/>
  <c r="A694" i="35" s="1"/>
  <c r="B695" i="35"/>
  <c r="A695" i="35" s="1"/>
  <c r="B696" i="35"/>
  <c r="A696" i="35" s="1"/>
  <c r="B697" i="35"/>
  <c r="A697" i="35" s="1"/>
  <c r="B698" i="35"/>
  <c r="A698" i="35" s="1"/>
  <c r="B699" i="35"/>
  <c r="A699" i="35" s="1"/>
  <c r="B700" i="35"/>
  <c r="A700" i="35" s="1"/>
  <c r="B701" i="35"/>
  <c r="A701" i="35" s="1"/>
  <c r="B702" i="35"/>
  <c r="A702" i="35" s="1"/>
  <c r="B703" i="35"/>
  <c r="A703" i="35" s="1"/>
  <c r="B704" i="35"/>
  <c r="A704" i="35" s="1"/>
  <c r="B705" i="35"/>
  <c r="A705" i="35" s="1"/>
  <c r="B706" i="35"/>
  <c r="A706" i="35" s="1"/>
  <c r="B707" i="35"/>
  <c r="A707" i="35" s="1"/>
  <c r="B708" i="35"/>
  <c r="A708" i="35" s="1"/>
  <c r="B709" i="35"/>
  <c r="A709" i="35" s="1"/>
  <c r="B710" i="35"/>
  <c r="A710" i="35" s="1"/>
  <c r="B711" i="35"/>
  <c r="A711" i="35" s="1"/>
  <c r="B712" i="35"/>
  <c r="A712" i="35" s="1"/>
  <c r="B713" i="35"/>
  <c r="A713" i="35" s="1"/>
  <c r="B714" i="35"/>
  <c r="A714" i="35" s="1"/>
  <c r="B715" i="35"/>
  <c r="A715" i="35" s="1"/>
  <c r="B716" i="35"/>
  <c r="A716" i="35" s="1"/>
  <c r="B717" i="35"/>
  <c r="A717" i="35" s="1"/>
  <c r="B718" i="35"/>
  <c r="A718" i="35" s="1"/>
  <c r="B719" i="35"/>
  <c r="A719" i="35" s="1"/>
  <c r="B720" i="35"/>
  <c r="A720" i="35" s="1"/>
  <c r="B721" i="35"/>
  <c r="A721" i="35" s="1"/>
  <c r="B722" i="35"/>
  <c r="A722" i="35" s="1"/>
  <c r="B723" i="35"/>
  <c r="A723" i="35" s="1"/>
  <c r="B724" i="35"/>
  <c r="A724" i="35" s="1"/>
  <c r="B725" i="35"/>
  <c r="A725" i="35" s="1"/>
  <c r="B726" i="35"/>
  <c r="A726" i="35" s="1"/>
  <c r="B727" i="35"/>
  <c r="A727" i="35" s="1"/>
  <c r="B728" i="35"/>
  <c r="A728" i="35" s="1"/>
  <c r="B729" i="35"/>
  <c r="A729" i="35" s="1"/>
  <c r="B730" i="35"/>
  <c r="A730" i="35" s="1"/>
  <c r="B731" i="35"/>
  <c r="A731" i="35" s="1"/>
  <c r="B732" i="35"/>
  <c r="A732" i="35" s="1"/>
  <c r="B733" i="35"/>
  <c r="A733" i="35" s="1"/>
  <c r="B734" i="35"/>
  <c r="A734" i="35" s="1"/>
  <c r="B735" i="35"/>
  <c r="A735" i="35" s="1"/>
  <c r="B736" i="35"/>
  <c r="A736" i="35" s="1"/>
  <c r="B737" i="35"/>
  <c r="A737" i="35" s="1"/>
  <c r="B738" i="35"/>
  <c r="A738" i="35" s="1"/>
  <c r="B739" i="35"/>
  <c r="A739" i="35" s="1"/>
  <c r="B740" i="35"/>
  <c r="A740" i="35" s="1"/>
  <c r="B741" i="35"/>
  <c r="A741" i="35" s="1"/>
  <c r="B742" i="35"/>
  <c r="A742" i="35" s="1"/>
  <c r="B743" i="35"/>
  <c r="A743" i="35" s="1"/>
  <c r="B744" i="35"/>
  <c r="A744" i="35" s="1"/>
  <c r="B745" i="35"/>
  <c r="A745" i="35" s="1"/>
  <c r="B746" i="35"/>
  <c r="A746" i="35" s="1"/>
  <c r="B747" i="35"/>
  <c r="A747" i="35" s="1"/>
  <c r="B748" i="35"/>
  <c r="A748" i="35" s="1"/>
  <c r="B749" i="35"/>
  <c r="A749" i="35" s="1"/>
  <c r="B750" i="35"/>
  <c r="A750" i="35" s="1"/>
  <c r="B751" i="35"/>
  <c r="A751" i="35" s="1"/>
  <c r="B752" i="35"/>
  <c r="A752" i="35" s="1"/>
  <c r="B753" i="35"/>
  <c r="A753" i="35" s="1"/>
  <c r="B754" i="35"/>
  <c r="A754" i="35" s="1"/>
  <c r="B755" i="35"/>
  <c r="A755" i="35" s="1"/>
  <c r="B756" i="35"/>
  <c r="A756" i="35" s="1"/>
  <c r="B757" i="35"/>
  <c r="A757" i="35" s="1"/>
  <c r="B758" i="35"/>
  <c r="A758" i="35" s="1"/>
  <c r="B759" i="35"/>
  <c r="A759" i="35" s="1"/>
  <c r="B760" i="35"/>
  <c r="A760" i="35" s="1"/>
  <c r="B761" i="35"/>
  <c r="A761" i="35" s="1"/>
  <c r="B762" i="35"/>
  <c r="A762" i="35" s="1"/>
  <c r="B763" i="35"/>
  <c r="A763" i="35" s="1"/>
  <c r="B764" i="35"/>
  <c r="A764" i="35" s="1"/>
  <c r="B765" i="35"/>
  <c r="A765" i="35" s="1"/>
  <c r="B766" i="35"/>
  <c r="A766" i="35" s="1"/>
  <c r="B767" i="35"/>
  <c r="A767" i="35" s="1"/>
  <c r="B768" i="35"/>
  <c r="A768" i="35" s="1"/>
  <c r="B769" i="35"/>
  <c r="A769" i="35" s="1"/>
  <c r="B770" i="35"/>
  <c r="A770" i="35" s="1"/>
  <c r="B771" i="35"/>
  <c r="A771" i="35" s="1"/>
  <c r="B772" i="35"/>
  <c r="A772" i="35" s="1"/>
  <c r="B773" i="35"/>
  <c r="A773" i="35" s="1"/>
  <c r="B774" i="35"/>
  <c r="A774" i="35" s="1"/>
  <c r="B775" i="35"/>
  <c r="A775" i="35" s="1"/>
  <c r="D30" i="3"/>
  <c r="E30" i="3"/>
  <c r="F30" i="3"/>
  <c r="G30" i="3"/>
  <c r="H30" i="3"/>
  <c r="I30" i="3"/>
  <c r="J30" i="3"/>
  <c r="K30" i="3"/>
  <c r="L30" i="3"/>
  <c r="M30" i="3"/>
  <c r="N30" i="3"/>
  <c r="O30" i="3"/>
  <c r="P30" i="3"/>
  <c r="Q30" i="3"/>
  <c r="R30" i="3"/>
  <c r="S30" i="3"/>
  <c r="T30" i="3"/>
  <c r="D31" i="3"/>
  <c r="E31" i="3"/>
  <c r="F31" i="3"/>
  <c r="G31" i="3"/>
  <c r="H31" i="3"/>
  <c r="I31" i="3"/>
  <c r="J31" i="3"/>
  <c r="K31" i="3"/>
  <c r="L31" i="3"/>
  <c r="M31" i="3"/>
  <c r="N31" i="3"/>
  <c r="O31" i="3"/>
  <c r="P31" i="3"/>
  <c r="Q31" i="3"/>
  <c r="R31" i="3"/>
  <c r="S31" i="3"/>
  <c r="T31" i="3"/>
  <c r="J28" i="5" l="1"/>
  <c r="K28" i="6" s="1" a="1"/>
  <c r="K28" i="6" s="1"/>
  <c r="C31" i="3"/>
  <c r="C30" i="3"/>
  <c r="I5" i="5"/>
  <c r="P5" i="5"/>
  <c r="O5" i="5"/>
  <c r="H5" i="5"/>
  <c r="G5" i="5"/>
  <c r="O32" i="5"/>
  <c r="N5" i="5"/>
  <c r="F5" i="5"/>
  <c r="M32" i="5"/>
  <c r="E32" i="5"/>
  <c r="M5" i="5"/>
  <c r="E5" i="5"/>
  <c r="L32" i="5"/>
  <c r="T5" i="5"/>
  <c r="L5" i="5"/>
  <c r="S32" i="5"/>
  <c r="K32" i="5"/>
  <c r="G32" i="5"/>
  <c r="F32" i="5"/>
  <c r="S5" i="5"/>
  <c r="R32" i="5"/>
  <c r="J32" i="5"/>
  <c r="N32" i="5"/>
  <c r="K5" i="5"/>
  <c r="R5" i="5"/>
  <c r="J5" i="5"/>
  <c r="Q32" i="5"/>
  <c r="I32" i="5"/>
  <c r="Q5" i="5"/>
  <c r="P32" i="5"/>
  <c r="H32" i="5"/>
  <c r="F11" i="5"/>
  <c r="G11" i="6" s="1" a="1"/>
  <c r="G11" i="6" s="1"/>
  <c r="D20" i="5"/>
  <c r="E20" i="5"/>
  <c r="F20" i="5"/>
  <c r="G20" i="5"/>
  <c r="H20" i="5"/>
  <c r="I20" i="5"/>
  <c r="J20" i="5"/>
  <c r="K20" i="5"/>
  <c r="L20" i="5"/>
  <c r="M20" i="5"/>
  <c r="N20" i="5"/>
  <c r="O20" i="5"/>
  <c r="P20" i="5"/>
  <c r="Q20" i="5"/>
  <c r="R20" i="5"/>
  <c r="S20" i="5"/>
  <c r="T20" i="5"/>
  <c r="Q24" i="5"/>
  <c r="J36" i="5"/>
  <c r="S14" i="5"/>
  <c r="J7" i="5"/>
  <c r="M27" i="5"/>
  <c r="N27" i="6" s="1" a="1"/>
  <c r="N27" i="6" s="1"/>
  <c r="J26" i="5"/>
  <c r="G35" i="5"/>
  <c r="G36" i="5"/>
  <c r="Q30" i="5"/>
  <c r="D21" i="5"/>
  <c r="I23" i="5"/>
  <c r="I24" i="5"/>
  <c r="G9" i="5"/>
  <c r="H9" i="6" s="1" a="1"/>
  <c r="H9" i="6" s="1"/>
  <c r="O10" i="5"/>
  <c r="P10" i="6" s="1" a="1"/>
  <c r="P10" i="6" s="1"/>
  <c r="T12" i="5"/>
  <c r="N11" i="5"/>
  <c r="O11" i="6" s="1" a="1"/>
  <c r="O11" i="6" s="1"/>
  <c r="B2" i="24"/>
  <c r="A2" i="24"/>
  <c r="P16" i="5" l="1"/>
  <c r="T36" i="5"/>
  <c r="D36" i="5"/>
  <c r="S30" i="5"/>
  <c r="R23" i="5"/>
  <c r="P33" i="5"/>
  <c r="N19" i="5"/>
  <c r="J6" i="5"/>
  <c r="R15" i="5"/>
  <c r="S15" i="6" s="1" a="1"/>
  <c r="S15" i="6" s="1"/>
  <c r="Q36" i="5"/>
  <c r="R33" i="5"/>
  <c r="K21" i="5"/>
  <c r="S6" i="5"/>
  <c r="L29" i="5"/>
  <c r="N36" i="5"/>
  <c r="I33" i="5"/>
  <c r="T29" i="5"/>
  <c r="O21" i="5"/>
  <c r="N18" i="5"/>
  <c r="M36" i="5"/>
  <c r="G33" i="5"/>
  <c r="L36" i="5"/>
  <c r="T24" i="5"/>
  <c r="J22" i="5"/>
  <c r="E28" i="5"/>
  <c r="F28" i="6" s="1" a="1"/>
  <c r="F28" i="6" s="1"/>
  <c r="R14" i="5"/>
  <c r="I36" i="5"/>
  <c r="P24" i="5"/>
  <c r="G34" i="5"/>
  <c r="G26" i="5"/>
  <c r="H26" i="6" s="1" a="1"/>
  <c r="H26" i="6" s="1"/>
  <c r="H8" i="5"/>
  <c r="I8" i="6" s="1" a="1"/>
  <c r="I8" i="6" s="1"/>
  <c r="I7" i="5"/>
  <c r="F36" i="5"/>
  <c r="H9" i="5"/>
  <c r="I9" i="6" s="1" a="1"/>
  <c r="I9" i="6" s="1"/>
  <c r="I17" i="5"/>
  <c r="Q17" i="5"/>
  <c r="J17" i="5"/>
  <c r="R17" i="5"/>
  <c r="K17" i="5"/>
  <c r="S17" i="5"/>
  <c r="D17" i="5"/>
  <c r="L17" i="5"/>
  <c r="T17" i="5"/>
  <c r="E17" i="5"/>
  <c r="M17" i="5"/>
  <c r="F17" i="5"/>
  <c r="N17" i="5"/>
  <c r="D31" i="5"/>
  <c r="L31" i="5"/>
  <c r="T31" i="5"/>
  <c r="F31" i="5"/>
  <c r="N31" i="5"/>
  <c r="G31" i="5"/>
  <c r="O31" i="5"/>
  <c r="E13" i="5"/>
  <c r="M13" i="5"/>
  <c r="F13" i="5"/>
  <c r="G13" i="6" s="1" a="1"/>
  <c r="G13" i="6" s="1"/>
  <c r="N13" i="5"/>
  <c r="G13" i="5"/>
  <c r="H13" i="6" s="1" a="1"/>
  <c r="H13" i="6" s="1"/>
  <c r="O13" i="5"/>
  <c r="H13" i="5"/>
  <c r="P13" i="5"/>
  <c r="I13" i="5"/>
  <c r="Q13" i="5"/>
  <c r="J13" i="5"/>
  <c r="R13" i="5"/>
  <c r="Q16" i="5"/>
  <c r="H10" i="5"/>
  <c r="I10" i="6" s="1" a="1"/>
  <c r="I10" i="6" s="1"/>
  <c r="P10" i="5"/>
  <c r="Q10" i="6" s="1" a="1"/>
  <c r="Q10" i="6" s="1"/>
  <c r="I10" i="5"/>
  <c r="Q10" i="5"/>
  <c r="R10" i="6" s="1" a="1"/>
  <c r="R10" i="6" s="1"/>
  <c r="J10" i="5"/>
  <c r="R10" i="5"/>
  <c r="S10" i="6" s="1" a="1"/>
  <c r="S10" i="6" s="1"/>
  <c r="K10" i="5"/>
  <c r="L10" i="6" s="1" a="1"/>
  <c r="L10" i="6" s="1"/>
  <c r="S10" i="5"/>
  <c r="T10" i="6" s="1" a="1"/>
  <c r="T10" i="6" s="1"/>
  <c r="D10" i="5"/>
  <c r="E10" i="6" s="1" a="1"/>
  <c r="E10" i="6" s="1"/>
  <c r="L10" i="5"/>
  <c r="M10" i="6" s="1" a="1"/>
  <c r="M10" i="6" s="1"/>
  <c r="T10" i="5"/>
  <c r="U10" i="6" s="1" a="1"/>
  <c r="U10" i="6" s="1"/>
  <c r="E10" i="5"/>
  <c r="F10" i="6" s="1" a="1"/>
  <c r="F10" i="6" s="1"/>
  <c r="M10" i="5"/>
  <c r="N10" i="6" s="1" a="1"/>
  <c r="N10" i="6" s="1"/>
  <c r="D30" i="5"/>
  <c r="L30" i="5"/>
  <c r="T30" i="5"/>
  <c r="E30" i="5"/>
  <c r="M30" i="5"/>
  <c r="G30" i="5"/>
  <c r="O30" i="5"/>
  <c r="H30" i="5"/>
  <c r="P30" i="5"/>
  <c r="R35" i="5"/>
  <c r="N34" i="5"/>
  <c r="T33" i="5"/>
  <c r="H33" i="5"/>
  <c r="P31" i="5"/>
  <c r="R30" i="5"/>
  <c r="S29" i="5"/>
  <c r="P28" i="5"/>
  <c r="Q28" i="6" s="1" a="1"/>
  <c r="Q28" i="6" s="1"/>
  <c r="Q23" i="5"/>
  <c r="K22" i="5"/>
  <c r="G21" i="5"/>
  <c r="E11" i="5"/>
  <c r="F11" i="6" s="1" a="1"/>
  <c r="F11" i="6" s="1"/>
  <c r="I35" i="5"/>
  <c r="Q35" i="5"/>
  <c r="D35" i="5"/>
  <c r="L35" i="5"/>
  <c r="T35" i="5"/>
  <c r="I25" i="5"/>
  <c r="J25" i="6" s="1" a="1"/>
  <c r="J25" i="6" s="1"/>
  <c r="Q25" i="5"/>
  <c r="R25" i="6" s="1" a="1"/>
  <c r="R25" i="6" s="1"/>
  <c r="J25" i="5"/>
  <c r="R25" i="5"/>
  <c r="S25" i="6" s="1" a="1"/>
  <c r="S25" i="6" s="1"/>
  <c r="D25" i="5"/>
  <c r="E25" i="6" s="1" a="1"/>
  <c r="E25" i="6" s="1"/>
  <c r="L25" i="5"/>
  <c r="M25" i="6" s="1" a="1"/>
  <c r="M25" i="6" s="1"/>
  <c r="T25" i="5"/>
  <c r="U25" i="6" s="1" a="1"/>
  <c r="U25" i="6" s="1"/>
  <c r="E25" i="5"/>
  <c r="F25" i="6" s="1" a="1"/>
  <c r="F25" i="6" s="1"/>
  <c r="M25" i="5"/>
  <c r="N25" i="6" s="1" a="1"/>
  <c r="N25" i="6" s="1"/>
  <c r="F25" i="5"/>
  <c r="G25" i="6" s="1" a="1"/>
  <c r="G25" i="6" s="1"/>
  <c r="N25" i="5"/>
  <c r="O25" i="6" s="1" a="1"/>
  <c r="O25" i="6" s="1"/>
  <c r="T28" i="5"/>
  <c r="U28" i="6" s="1" a="1"/>
  <c r="U28" i="6" s="1"/>
  <c r="I9" i="5"/>
  <c r="J9" i="6" s="1" a="1"/>
  <c r="J9" i="6" s="1"/>
  <c r="Q9" i="5"/>
  <c r="R9" i="6" s="1" a="1"/>
  <c r="R9" i="6" s="1"/>
  <c r="J9" i="5"/>
  <c r="K9" i="6" s="1" a="1"/>
  <c r="K9" i="6" s="1"/>
  <c r="R9" i="5"/>
  <c r="S9" i="6" s="1" a="1"/>
  <c r="S9" i="6" s="1"/>
  <c r="K9" i="5"/>
  <c r="S9" i="5"/>
  <c r="T9" i="6" s="1" a="1"/>
  <c r="T9" i="6" s="1"/>
  <c r="D9" i="5"/>
  <c r="E9" i="6" s="1" a="1"/>
  <c r="E9" i="6" s="1"/>
  <c r="L9" i="5"/>
  <c r="M9" i="6" s="1" a="1"/>
  <c r="M9" i="6" s="1"/>
  <c r="T9" i="5"/>
  <c r="U9" i="6" s="1" a="1"/>
  <c r="U9" i="6" s="1"/>
  <c r="E9" i="5"/>
  <c r="F9" i="6" s="1" a="1"/>
  <c r="F9" i="6" s="1"/>
  <c r="M9" i="5"/>
  <c r="N9" i="6" s="1" a="1"/>
  <c r="N9" i="6" s="1"/>
  <c r="F9" i="5"/>
  <c r="G9" i="6" s="1" a="1"/>
  <c r="G9" i="6" s="1"/>
  <c r="N9" i="5"/>
  <c r="O9" i="6" s="1" a="1"/>
  <c r="O9" i="6" s="1"/>
  <c r="H26" i="5"/>
  <c r="I26" i="6" s="1" a="1"/>
  <c r="I26" i="6" s="1"/>
  <c r="P26" i="5"/>
  <c r="Q26" i="6" s="1" a="1"/>
  <c r="Q26" i="6" s="1"/>
  <c r="I26" i="5"/>
  <c r="J26" i="6" s="1" a="1"/>
  <c r="J26" i="6" s="1"/>
  <c r="Q26" i="5"/>
  <c r="R26" i="6" s="1" a="1"/>
  <c r="R26" i="6" s="1"/>
  <c r="K26" i="5"/>
  <c r="L26" i="6" s="1" a="1"/>
  <c r="L26" i="6" s="1"/>
  <c r="S26" i="5"/>
  <c r="T26" i="6" s="1" a="1"/>
  <c r="T26" i="6" s="1"/>
  <c r="D26" i="5"/>
  <c r="E26" i="6" s="1" a="1"/>
  <c r="E26" i="6" s="1"/>
  <c r="L26" i="5"/>
  <c r="M26" i="6" s="1" a="1"/>
  <c r="M26" i="6" s="1"/>
  <c r="T26" i="5"/>
  <c r="U26" i="6" s="1" a="1"/>
  <c r="U26" i="6" s="1"/>
  <c r="E26" i="5"/>
  <c r="F26" i="6" s="1" a="1"/>
  <c r="F26" i="6" s="1"/>
  <c r="M26" i="5"/>
  <c r="N26" i="6" s="1" a="1"/>
  <c r="N26" i="6" s="1"/>
  <c r="O29" i="5"/>
  <c r="F12" i="5"/>
  <c r="N12" i="5"/>
  <c r="G12" i="5"/>
  <c r="O12" i="5"/>
  <c r="H12" i="5"/>
  <c r="I12" i="6" s="1" a="1"/>
  <c r="I12" i="6" s="1"/>
  <c r="P12" i="5"/>
  <c r="I12" i="5"/>
  <c r="Q12" i="5"/>
  <c r="J12" i="5"/>
  <c r="R12" i="5"/>
  <c r="S12" i="6" s="1" a="1"/>
  <c r="S12" i="6" s="1"/>
  <c r="K12" i="5"/>
  <c r="S12" i="5"/>
  <c r="G27" i="5"/>
  <c r="H27" i="6" s="1" a="1"/>
  <c r="H27" i="6" s="1"/>
  <c r="O27" i="5"/>
  <c r="P27" i="6" s="1" a="1"/>
  <c r="P27" i="6" s="1"/>
  <c r="H27" i="5"/>
  <c r="I27" i="6" s="1" a="1"/>
  <c r="I27" i="6" s="1"/>
  <c r="P27" i="5"/>
  <c r="Q27" i="6" s="1" a="1"/>
  <c r="Q27" i="6" s="1"/>
  <c r="J27" i="5"/>
  <c r="K27" i="6" s="1" a="1"/>
  <c r="K27" i="6" s="1"/>
  <c r="R27" i="5"/>
  <c r="S27" i="6" s="1" a="1"/>
  <c r="S27" i="6" s="1"/>
  <c r="K27" i="5"/>
  <c r="L27" i="6" s="1" a="1"/>
  <c r="L27" i="6" s="1"/>
  <c r="S27" i="5"/>
  <c r="T27" i="6" s="1" a="1"/>
  <c r="T27" i="6" s="1"/>
  <c r="D27" i="5"/>
  <c r="E27" i="6" s="1" a="1"/>
  <c r="E27" i="6" s="1"/>
  <c r="L27" i="5"/>
  <c r="M27" i="6" s="1" a="1"/>
  <c r="M27" i="6" s="1"/>
  <c r="T27" i="5"/>
  <c r="U27" i="6" s="1" a="1"/>
  <c r="U27" i="6" s="1"/>
  <c r="O18" i="5"/>
  <c r="D14" i="5"/>
  <c r="E14" i="6" s="1" a="1"/>
  <c r="E14" i="6" s="1"/>
  <c r="L14" i="5"/>
  <c r="M14" i="6" s="1" a="1"/>
  <c r="M14" i="6" s="1"/>
  <c r="T14" i="5"/>
  <c r="U14" i="6" s="1" a="1"/>
  <c r="U14" i="6" s="1"/>
  <c r="E14" i="5"/>
  <c r="F14" i="6" s="1" a="1"/>
  <c r="F14" i="6" s="1"/>
  <c r="M14" i="5"/>
  <c r="N14" i="6" s="1" a="1"/>
  <c r="N14" i="6" s="1"/>
  <c r="F14" i="5"/>
  <c r="N14" i="5"/>
  <c r="O14" i="6" s="1" a="1"/>
  <c r="O14" i="6" s="1"/>
  <c r="G14" i="5"/>
  <c r="O14" i="5"/>
  <c r="H14" i="5"/>
  <c r="I14" i="6" s="1" a="1"/>
  <c r="I14" i="6" s="1"/>
  <c r="P14" i="5"/>
  <c r="Q14" i="6" s="1" a="1"/>
  <c r="Q14" i="6" s="1"/>
  <c r="I14" i="5"/>
  <c r="Q14" i="5"/>
  <c r="R14" i="6" s="1" a="1"/>
  <c r="R14" i="6" s="1"/>
  <c r="F35" i="5"/>
  <c r="M28" i="5"/>
  <c r="N28" i="6" s="1" a="1"/>
  <c r="N28" i="6" s="1"/>
  <c r="F26" i="5"/>
  <c r="G26" i="6" s="1" a="1"/>
  <c r="G26" i="6" s="1"/>
  <c r="M23" i="5"/>
  <c r="I16" i="5"/>
  <c r="K7" i="5"/>
  <c r="S7" i="5"/>
  <c r="D7" i="5"/>
  <c r="L7" i="5"/>
  <c r="T7" i="5"/>
  <c r="E7" i="5"/>
  <c r="M7" i="5"/>
  <c r="F7" i="5"/>
  <c r="N7" i="5"/>
  <c r="G7" i="5"/>
  <c r="O7" i="5"/>
  <c r="H7" i="5"/>
  <c r="P7" i="5"/>
  <c r="N30" i="5"/>
  <c r="S25" i="5"/>
  <c r="T25" i="6" s="1" a="1"/>
  <c r="T25" i="6" s="1"/>
  <c r="F18" i="5"/>
  <c r="J14" i="5"/>
  <c r="L12" i="5"/>
  <c r="N10" i="5"/>
  <c r="O10" i="6" s="1" a="1"/>
  <c r="O10" i="6" s="1"/>
  <c r="P8" i="5"/>
  <c r="Q8" i="6" s="1" a="1"/>
  <c r="Q8" i="6" s="1"/>
  <c r="R6" i="5"/>
  <c r="J24" i="5"/>
  <c r="R24" i="5"/>
  <c r="K24" i="5"/>
  <c r="S24" i="5"/>
  <c r="E24" i="5"/>
  <c r="M24" i="5"/>
  <c r="F24" i="5"/>
  <c r="N24" i="5"/>
  <c r="G24" i="5"/>
  <c r="O24" i="5"/>
  <c r="R36" i="5"/>
  <c r="N35" i="5"/>
  <c r="T34" i="5"/>
  <c r="I34" i="5"/>
  <c r="J31" i="5"/>
  <c r="K30" i="5"/>
  <c r="H28" i="5"/>
  <c r="I28" i="6" s="1" a="1"/>
  <c r="I28" i="6" s="1"/>
  <c r="E27" i="5"/>
  <c r="F27" i="6" s="1" a="1"/>
  <c r="F27" i="6" s="1"/>
  <c r="P25" i="5"/>
  <c r="Q25" i="6" s="1" a="1"/>
  <c r="Q25" i="6" s="1"/>
  <c r="L24" i="5"/>
  <c r="T21" i="5"/>
  <c r="P17" i="5"/>
  <c r="T13" i="5"/>
  <c r="U13" i="6" s="1" a="1"/>
  <c r="U13" i="6" s="1"/>
  <c r="E12" i="5"/>
  <c r="G10" i="5"/>
  <c r="H10" i="6" s="1" a="1"/>
  <c r="H10" i="6" s="1"/>
  <c r="I8" i="5"/>
  <c r="J8" i="6" s="1" a="1"/>
  <c r="J8" i="6" s="1"/>
  <c r="K6" i="5"/>
  <c r="S35" i="5"/>
  <c r="G25" i="5"/>
  <c r="H25" i="6" s="1" a="1"/>
  <c r="H25" i="6" s="1"/>
  <c r="N22" i="5"/>
  <c r="D13" i="5"/>
  <c r="E13" i="6" s="1" a="1"/>
  <c r="E13" i="6" s="1"/>
  <c r="D22" i="5"/>
  <c r="L22" i="5"/>
  <c r="T22" i="5"/>
  <c r="E22" i="5"/>
  <c r="M22" i="5"/>
  <c r="G22" i="5"/>
  <c r="O22" i="5"/>
  <c r="H22" i="5"/>
  <c r="P22" i="5"/>
  <c r="I22" i="5"/>
  <c r="Q22" i="5"/>
  <c r="P35" i="5"/>
  <c r="L34" i="5"/>
  <c r="M31" i="5"/>
  <c r="K23" i="5"/>
  <c r="S23" i="5"/>
  <c r="D23" i="5"/>
  <c r="L23" i="5"/>
  <c r="T23" i="5"/>
  <c r="F23" i="5"/>
  <c r="N23" i="5"/>
  <c r="G23" i="5"/>
  <c r="O23" i="5"/>
  <c r="H23" i="5"/>
  <c r="P23" i="5"/>
  <c r="K34" i="5"/>
  <c r="F22" i="5"/>
  <c r="H16" i="5"/>
  <c r="K33" i="5"/>
  <c r="S33" i="5"/>
  <c r="E33" i="5"/>
  <c r="M33" i="5"/>
  <c r="F33" i="5"/>
  <c r="N33" i="5"/>
  <c r="G19" i="5"/>
  <c r="O19" i="5"/>
  <c r="H19" i="5"/>
  <c r="P19" i="5"/>
  <c r="I19" i="5"/>
  <c r="Q19" i="5"/>
  <c r="J19" i="5"/>
  <c r="R19" i="5"/>
  <c r="K19" i="5"/>
  <c r="S19" i="5"/>
  <c r="D19" i="5"/>
  <c r="L19" i="5"/>
  <c r="T19" i="5"/>
  <c r="T32" i="5"/>
  <c r="S34" i="5"/>
  <c r="O33" i="5"/>
  <c r="D32" i="5"/>
  <c r="I31" i="5"/>
  <c r="J30" i="5"/>
  <c r="E23" i="5"/>
  <c r="S21" i="5"/>
  <c r="M19" i="5"/>
  <c r="O17" i="5"/>
  <c r="Q15" i="5"/>
  <c r="S13" i="5"/>
  <c r="T13" i="6" s="1" a="1"/>
  <c r="T13" i="6" s="1"/>
  <c r="D12" i="5"/>
  <c r="E12" i="6" s="1" a="1"/>
  <c r="E12" i="6" s="1"/>
  <c r="F10" i="5"/>
  <c r="G10" i="6" s="1" a="1"/>
  <c r="G10" i="6" s="1"/>
  <c r="H35" i="5"/>
  <c r="O34" i="5"/>
  <c r="D34" i="5"/>
  <c r="Q31" i="5"/>
  <c r="N27" i="5"/>
  <c r="O27" i="6" s="1" a="1"/>
  <c r="O27" i="6" s="1"/>
  <c r="F28" i="5"/>
  <c r="G28" i="6" s="1" a="1"/>
  <c r="G28" i="6" s="1"/>
  <c r="N28" i="5"/>
  <c r="O28" i="6" s="1" a="1"/>
  <c r="O28" i="6" s="1"/>
  <c r="G28" i="5"/>
  <c r="H28" i="6" s="1" a="1"/>
  <c r="H28" i="6" s="1"/>
  <c r="O28" i="5"/>
  <c r="P28" i="6" s="1" a="1"/>
  <c r="P28" i="6" s="1"/>
  <c r="I28" i="5"/>
  <c r="Q28" i="5"/>
  <c r="R28" i="6" s="1" a="1"/>
  <c r="R28" i="6" s="1"/>
  <c r="R28" i="5"/>
  <c r="S28" i="6" s="1" a="1"/>
  <c r="S28" i="6" s="1"/>
  <c r="K28" i="5"/>
  <c r="L28" i="6" s="1" a="1"/>
  <c r="L28" i="6" s="1"/>
  <c r="S28" i="5"/>
  <c r="T28" i="6" s="1" a="1"/>
  <c r="T28" i="6" s="1"/>
  <c r="R29" i="5"/>
  <c r="I27" i="5"/>
  <c r="G18" i="5"/>
  <c r="K14" i="5"/>
  <c r="M12" i="5"/>
  <c r="Q8" i="5"/>
  <c r="R8" i="6" s="1" a="1"/>
  <c r="R8" i="6" s="1"/>
  <c r="E35" i="5"/>
  <c r="D33" i="5"/>
  <c r="L28" i="5"/>
  <c r="M28" i="6" s="1" a="1"/>
  <c r="M28" i="6" s="1"/>
  <c r="D6" i="5"/>
  <c r="L6" i="5"/>
  <c r="T6" i="5"/>
  <c r="E6" i="5"/>
  <c r="M6" i="5"/>
  <c r="F6" i="5"/>
  <c r="N6" i="5"/>
  <c r="G6" i="5"/>
  <c r="O6" i="5"/>
  <c r="H6" i="5"/>
  <c r="P6" i="5"/>
  <c r="I6" i="5"/>
  <c r="Q6" i="5"/>
  <c r="J16" i="5"/>
  <c r="R16" i="5"/>
  <c r="K16" i="5"/>
  <c r="S16" i="5"/>
  <c r="D16" i="5"/>
  <c r="L16" i="5"/>
  <c r="T16" i="5"/>
  <c r="E16" i="5"/>
  <c r="M16" i="5"/>
  <c r="F16" i="5"/>
  <c r="N16" i="5"/>
  <c r="G16" i="5"/>
  <c r="O16" i="5"/>
  <c r="M35" i="5"/>
  <c r="H34" i="5"/>
  <c r="K29" i="5"/>
  <c r="R26" i="5"/>
  <c r="S26" i="6" s="1" a="1"/>
  <c r="S26" i="6" s="1"/>
  <c r="O25" i="5"/>
  <c r="P25" i="6" s="1" a="1"/>
  <c r="P25" i="6" s="1"/>
  <c r="H36" i="5"/>
  <c r="P36" i="5"/>
  <c r="K36" i="5"/>
  <c r="S36" i="5"/>
  <c r="E29" i="5"/>
  <c r="M29" i="5"/>
  <c r="F29" i="5"/>
  <c r="N29" i="5"/>
  <c r="H29" i="5"/>
  <c r="P29" i="5"/>
  <c r="I29" i="5"/>
  <c r="Q29" i="5"/>
  <c r="J29" i="5"/>
  <c r="K15" i="5"/>
  <c r="L15" i="6" s="1" a="1"/>
  <c r="L15" i="6" s="1"/>
  <c r="S15" i="5"/>
  <c r="D15" i="5"/>
  <c r="L15" i="5"/>
  <c r="M15" i="6" s="1" a="1"/>
  <c r="M15" i="6" s="1"/>
  <c r="T15" i="5"/>
  <c r="E15" i="5"/>
  <c r="F15" i="6" s="1" a="1"/>
  <c r="F15" i="6" s="1"/>
  <c r="M15" i="5"/>
  <c r="F15" i="5"/>
  <c r="G15" i="6" s="1" a="1"/>
  <c r="G15" i="6" s="1"/>
  <c r="N15" i="5"/>
  <c r="O15" i="6" s="1" a="1"/>
  <c r="O15" i="6" s="1"/>
  <c r="G15" i="5"/>
  <c r="O15" i="5"/>
  <c r="H15" i="5"/>
  <c r="I15" i="6" s="1" a="1"/>
  <c r="I15" i="6" s="1"/>
  <c r="P15" i="5"/>
  <c r="O36" i="5"/>
  <c r="E36" i="5"/>
  <c r="K35" i="5"/>
  <c r="Q34" i="5"/>
  <c r="L33" i="5"/>
  <c r="S31" i="5"/>
  <c r="H31" i="5"/>
  <c r="I30" i="5"/>
  <c r="G29" i="5"/>
  <c r="D28" i="5"/>
  <c r="E28" i="6" s="1" a="1"/>
  <c r="E28" i="6" s="1"/>
  <c r="O26" i="5"/>
  <c r="P26" i="6" s="1" a="1"/>
  <c r="P26" i="6" s="1"/>
  <c r="K25" i="5"/>
  <c r="L25" i="6" s="1" a="1"/>
  <c r="L25" i="6" s="1"/>
  <c r="H24" i="5"/>
  <c r="S22" i="5"/>
  <c r="F19" i="5"/>
  <c r="H17" i="5"/>
  <c r="J15" i="5"/>
  <c r="L13" i="5"/>
  <c r="M13" i="6" s="1" a="1"/>
  <c r="M13" i="6" s="1"/>
  <c r="P9" i="5"/>
  <c r="Q9" i="6" s="1" a="1"/>
  <c r="Q9" i="6" s="1"/>
  <c r="R7" i="5"/>
  <c r="J34" i="5"/>
  <c r="R34" i="5"/>
  <c r="E34" i="5"/>
  <c r="M34" i="5"/>
  <c r="J8" i="5"/>
  <c r="K8" i="6" s="1" a="1"/>
  <c r="K8" i="6" s="1"/>
  <c r="R8" i="5"/>
  <c r="S8" i="6" s="1" a="1"/>
  <c r="S8" i="6" s="1"/>
  <c r="K8" i="5"/>
  <c r="S8" i="5"/>
  <c r="T8" i="6" s="1" a="1"/>
  <c r="T8" i="6" s="1"/>
  <c r="D8" i="5"/>
  <c r="E8" i="6" s="1" a="1"/>
  <c r="E8" i="6" s="1"/>
  <c r="L8" i="5"/>
  <c r="M8" i="6" s="1" a="1"/>
  <c r="M8" i="6" s="1"/>
  <c r="T8" i="5"/>
  <c r="E8" i="5"/>
  <c r="F8" i="6" s="1" a="1"/>
  <c r="F8" i="6" s="1"/>
  <c r="M8" i="5"/>
  <c r="N8" i="6" s="1" a="1"/>
  <c r="N8" i="6" s="1"/>
  <c r="F8" i="5"/>
  <c r="G8" i="6" s="1" a="1"/>
  <c r="G8" i="6" s="1"/>
  <c r="N8" i="5"/>
  <c r="O8" i="6" s="1" a="1"/>
  <c r="O8" i="6" s="1"/>
  <c r="G8" i="5"/>
  <c r="H8" i="6" s="1" a="1"/>
  <c r="H8" i="6" s="1"/>
  <c r="O8" i="5"/>
  <c r="P8" i="6" s="1" a="1"/>
  <c r="P8" i="6" s="1"/>
  <c r="O35" i="5"/>
  <c r="Q33" i="5"/>
  <c r="K31" i="5"/>
  <c r="F27" i="5"/>
  <c r="G27" i="6" s="1" a="1"/>
  <c r="G27" i="6" s="1"/>
  <c r="J23" i="5"/>
  <c r="G11" i="5"/>
  <c r="H11" i="6" s="1" a="1"/>
  <c r="H11" i="6" s="1"/>
  <c r="O11" i="5"/>
  <c r="P11" i="6" s="1" a="1"/>
  <c r="P11" i="6" s="1"/>
  <c r="H11" i="5"/>
  <c r="I11" i="6" s="1" a="1"/>
  <c r="I11" i="6" s="1"/>
  <c r="P11" i="5"/>
  <c r="Q11" i="6" s="1" a="1"/>
  <c r="Q11" i="6" s="1"/>
  <c r="I11" i="5"/>
  <c r="Q11" i="5"/>
  <c r="R11" i="6" s="1" a="1"/>
  <c r="R11" i="6" s="1"/>
  <c r="J11" i="5"/>
  <c r="R11" i="5"/>
  <c r="S11" i="6" s="1" a="1"/>
  <c r="S11" i="6" s="1"/>
  <c r="K11" i="5"/>
  <c r="L11" i="6" s="1" a="1"/>
  <c r="L11" i="6" s="1"/>
  <c r="S11" i="5"/>
  <c r="T11" i="6" s="1" a="1"/>
  <c r="T11" i="6" s="1"/>
  <c r="D11" i="5"/>
  <c r="E11" i="6" s="1" a="1"/>
  <c r="E11" i="6" s="1"/>
  <c r="L11" i="5"/>
  <c r="M11" i="6" s="1" a="1"/>
  <c r="M11" i="6" s="1"/>
  <c r="T11" i="5"/>
  <c r="U11" i="6" s="1" a="1"/>
  <c r="U11" i="6" s="1"/>
  <c r="E21" i="5"/>
  <c r="M21" i="5"/>
  <c r="F21" i="5"/>
  <c r="N21" i="5"/>
  <c r="H21" i="5"/>
  <c r="P21" i="5"/>
  <c r="I21" i="5"/>
  <c r="Q21" i="5"/>
  <c r="J21" i="5"/>
  <c r="R21" i="5"/>
  <c r="H18" i="5"/>
  <c r="P18" i="5"/>
  <c r="I18" i="5"/>
  <c r="Q18" i="5"/>
  <c r="J18" i="5"/>
  <c r="R18" i="5"/>
  <c r="K18" i="5"/>
  <c r="S18" i="5"/>
  <c r="D18" i="5"/>
  <c r="L18" i="5"/>
  <c r="T18" i="5"/>
  <c r="E18" i="5"/>
  <c r="M18" i="5"/>
  <c r="J35" i="5"/>
  <c r="P34" i="5"/>
  <c r="F34" i="5"/>
  <c r="J33" i="5"/>
  <c r="R31" i="5"/>
  <c r="E31" i="5"/>
  <c r="F30" i="5"/>
  <c r="D29" i="5"/>
  <c r="Q27" i="5"/>
  <c r="R27" i="6" s="1" a="1"/>
  <c r="R27" i="6" s="1"/>
  <c r="N26" i="5"/>
  <c r="O26" i="6" s="1" a="1"/>
  <c r="O26" i="6" s="1"/>
  <c r="H25" i="5"/>
  <c r="I25" i="6" s="1" a="1"/>
  <c r="I25" i="6" s="1"/>
  <c r="D24" i="5"/>
  <c r="R22" i="5"/>
  <c r="L21" i="5"/>
  <c r="E19" i="5"/>
  <c r="G17" i="5"/>
  <c r="I15" i="5"/>
  <c r="K13" i="5"/>
  <c r="M11" i="5"/>
  <c r="O9" i="5"/>
  <c r="P9" i="6" s="1" a="1"/>
  <c r="P9" i="6" s="1"/>
  <c r="Q7" i="5"/>
  <c r="Q13" i="6" a="1"/>
  <c r="Q13" i="6" s="1"/>
  <c r="R15" i="6" a="1"/>
  <c r="R15" i="6" s="1"/>
  <c r="T14" i="6" a="1"/>
  <c r="T14" i="6" s="1"/>
  <c r="N15" i="6" l="1" a="1"/>
  <c r="N15" i="6" s="1"/>
  <c r="N11" i="6" a="1"/>
  <c r="N11" i="6" s="1"/>
  <c r="U12" i="6" a="1"/>
  <c r="U12" i="6" s="1"/>
  <c r="U8" i="6" a="1"/>
  <c r="U8" i="6" s="1"/>
  <c r="G12" i="6" a="1"/>
  <c r="G12" i="6" s="1"/>
  <c r="R13" i="6" a="1"/>
  <c r="R13" i="6" s="1"/>
  <c r="N13" i="6" a="1"/>
  <c r="N13" i="6" s="1"/>
  <c r="H15" i="6" a="1"/>
  <c r="H15" i="6" s="1"/>
  <c r="T15" i="6" a="1"/>
  <c r="T15" i="6" s="1"/>
  <c r="R12" i="6" a="1"/>
  <c r="R12" i="6" s="1"/>
  <c r="F13" i="6" a="1"/>
  <c r="F13" i="6" s="1"/>
  <c r="F12" i="6" a="1"/>
  <c r="F12" i="6" s="1"/>
  <c r="N12" i="6" a="1"/>
  <c r="N12" i="6" s="1"/>
  <c r="G14" i="6" a="1"/>
  <c r="G14" i="6" s="1"/>
  <c r="Q12" i="6" a="1"/>
  <c r="Q12" i="6" s="1"/>
  <c r="P13" i="6" a="1"/>
  <c r="P13" i="6" s="1"/>
  <c r="M12" i="6" a="1"/>
  <c r="M12" i="6" s="1"/>
  <c r="T12" i="6" a="1"/>
  <c r="T12" i="6" s="1"/>
  <c r="P12" i="6" a="1"/>
  <c r="P12" i="6" s="1"/>
  <c r="Q15" i="6" a="1"/>
  <c r="Q15" i="6" s="1"/>
  <c r="U15" i="6" a="1"/>
  <c r="U15" i="6" s="1"/>
  <c r="H12" i="6" a="1"/>
  <c r="H12" i="6" s="1"/>
  <c r="S14" i="6" a="1"/>
  <c r="S14" i="6" s="1"/>
  <c r="O13" i="6" a="1"/>
  <c r="O13" i="6" s="1"/>
  <c r="O12" i="6" a="1"/>
  <c r="O12" i="6" s="1"/>
  <c r="P14" i="6" a="1"/>
  <c r="P14" i="6" s="1"/>
  <c r="H14" i="6" a="1"/>
  <c r="H14" i="6" s="1"/>
  <c r="S13" i="6" a="1"/>
  <c r="S13" i="6" s="1"/>
  <c r="E15" i="6" a="1"/>
  <c r="E15" i="6" s="1"/>
  <c r="P15" i="6" a="1"/>
  <c r="P15" i="6" s="1"/>
  <c r="I13" i="6" a="1"/>
  <c r="I13" i="6" s="1"/>
  <c r="C32" i="5"/>
  <c r="C26" i="5"/>
  <c r="C34" i="5"/>
  <c r="C25" i="5"/>
  <c r="C7" i="5"/>
  <c r="C36" i="5"/>
  <c r="C16" i="5"/>
  <c r="C20" i="5"/>
  <c r="C15" i="5"/>
  <c r="C23" i="5"/>
  <c r="C11" i="5"/>
  <c r="C24" i="5"/>
  <c r="C31" i="5"/>
  <c r="C29" i="5"/>
  <c r="C28" i="5"/>
  <c r="C13" i="5"/>
  <c r="C14" i="5"/>
  <c r="C17" i="5"/>
  <c r="C10" i="5"/>
  <c r="C21" i="5"/>
  <c r="C6" i="5"/>
  <c r="C8" i="5"/>
  <c r="C35" i="5"/>
  <c r="C27" i="5"/>
  <c r="C22" i="5"/>
  <c r="C19" i="5"/>
  <c r="C9" i="5"/>
  <c r="C33" i="5"/>
  <c r="C30" i="5"/>
  <c r="C18" i="5"/>
  <c r="C12" i="5"/>
  <c r="P17" i="6" l="1" a="1"/>
  <c r="P17" i="6" s="1"/>
  <c r="G17" i="6" a="1"/>
  <c r="G17" i="6" s="1"/>
  <c r="E24" i="6" a="1"/>
  <c r="E24" i="6" s="1"/>
  <c r="N16" i="6" a="1"/>
  <c r="N16" i="6" s="1"/>
  <c r="F22" i="6" a="1"/>
  <c r="F22" i="6" s="1"/>
  <c r="N22" i="6" a="1"/>
  <c r="N22" i="6" s="1"/>
  <c r="G22" i="6" a="1"/>
  <c r="G22" i="6" s="1"/>
  <c r="O22" i="6" a="1"/>
  <c r="O22" i="6" s="1"/>
  <c r="H22" i="6" a="1"/>
  <c r="H22" i="6" s="1"/>
  <c r="P22" i="6" a="1"/>
  <c r="P22" i="6" s="1"/>
  <c r="I22" i="6" a="1"/>
  <c r="I22" i="6" s="1"/>
  <c r="Q22" i="6" a="1"/>
  <c r="Q22" i="6" s="1"/>
  <c r="R22" i="6" a="1"/>
  <c r="R22" i="6" s="1"/>
  <c r="T22" i="6" a="1"/>
  <c r="T22" i="6" s="1"/>
  <c r="M22" i="6" a="1"/>
  <c r="M22" i="6" s="1"/>
  <c r="N21" i="6" a="1"/>
  <c r="N21" i="6" s="1"/>
  <c r="S19" i="6" a="1"/>
  <c r="S19" i="6" s="1"/>
  <c r="T19" i="6" a="1"/>
  <c r="T19" i="6" s="1"/>
  <c r="N19" i="6" a="1"/>
  <c r="N19" i="6" s="1"/>
  <c r="T21" i="6" a="1"/>
  <c r="T21" i="6" s="1"/>
  <c r="M19" i="6" a="1"/>
  <c r="M19" i="6" s="1"/>
  <c r="E18" i="6" a="1"/>
  <c r="E18" i="6" s="1"/>
  <c r="U22" i="6" a="1"/>
  <c r="U22" i="6" s="1"/>
  <c r="S22" i="6" a="1"/>
  <c r="S22" i="6" s="1"/>
  <c r="M24" i="6" a="1"/>
  <c r="M24" i="6" s="1"/>
  <c r="U23" i="6" a="1"/>
  <c r="U23" i="6" s="1"/>
  <c r="M23" i="6" a="1"/>
  <c r="M23" i="6" s="1"/>
  <c r="U21" i="6" a="1"/>
  <c r="U21" i="6" s="1"/>
  <c r="M21" i="6" a="1"/>
  <c r="M21" i="6" s="1"/>
  <c r="M20" i="6" a="1"/>
  <c r="M20" i="6" s="1"/>
  <c r="N18" i="6" a="1"/>
  <c r="N18" i="6" s="1"/>
  <c r="F18" i="6" a="1"/>
  <c r="F18" i="6" s="1"/>
  <c r="S24" i="6" a="1"/>
  <c r="S24" i="6" s="1"/>
  <c r="S23" i="6" a="1"/>
  <c r="S23" i="6" s="1"/>
  <c r="I23" i="6" a="1"/>
  <c r="I23" i="6" s="1"/>
  <c r="S21" i="6" a="1"/>
  <c r="S21" i="6" s="1"/>
  <c r="T18" i="6" a="1"/>
  <c r="T18" i="6" s="1"/>
  <c r="U17" i="6" a="1"/>
  <c r="U17" i="6" s="1"/>
  <c r="M17" i="6" a="1"/>
  <c r="M17" i="6" s="1"/>
  <c r="U16" i="6" a="1"/>
  <c r="U16" i="6" s="1"/>
  <c r="M16" i="6" a="1"/>
  <c r="M16" i="6" s="1"/>
  <c r="R24" i="6" a="1"/>
  <c r="R24" i="6" s="1"/>
  <c r="I24" i="6" a="1"/>
  <c r="I24" i="6" s="1"/>
  <c r="R23" i="6" a="1"/>
  <c r="R23" i="6" s="1"/>
  <c r="H23" i="6" a="1"/>
  <c r="H23" i="6" s="1"/>
  <c r="R21" i="6" a="1"/>
  <c r="R21" i="6" s="1"/>
  <c r="I21" i="6" a="1"/>
  <c r="I21" i="6" s="1"/>
  <c r="S18" i="6" a="1"/>
  <c r="S18" i="6" s="1"/>
  <c r="T16" i="6" a="1"/>
  <c r="T16" i="6" s="1"/>
  <c r="Q24" i="6" a="1"/>
  <c r="Q24" i="6" s="1"/>
  <c r="H24" i="6" a="1"/>
  <c r="H24" i="6" s="1"/>
  <c r="Q23" i="6" a="1"/>
  <c r="Q23" i="6" s="1"/>
  <c r="G23" i="6" a="1"/>
  <c r="G23" i="6" s="1"/>
  <c r="Q21" i="6" a="1"/>
  <c r="Q21" i="6" s="1"/>
  <c r="H21" i="6" a="1"/>
  <c r="H21" i="6" s="1"/>
  <c r="I20" i="6" a="1"/>
  <c r="I20" i="6" s="1"/>
  <c r="R18" i="6" a="1"/>
  <c r="R18" i="6" s="1"/>
  <c r="S17" i="6" a="1"/>
  <c r="S17" i="6" s="1"/>
  <c r="S16" i="6" a="1"/>
  <c r="S16" i="6" s="1"/>
  <c r="P24" i="6" a="1"/>
  <c r="P24" i="6" s="1"/>
  <c r="G24" i="6" a="1"/>
  <c r="G24" i="6" s="1"/>
  <c r="P23" i="6" a="1"/>
  <c r="P23" i="6" s="1"/>
  <c r="F23" i="6" a="1"/>
  <c r="F23" i="6" s="1"/>
  <c r="P21" i="6" a="1"/>
  <c r="P21" i="6" s="1"/>
  <c r="G21" i="6" a="1"/>
  <c r="G21" i="6" s="1"/>
  <c r="H20" i="6" a="1"/>
  <c r="H20" i="6" s="1"/>
  <c r="Q18" i="6" a="1"/>
  <c r="Q18" i="6" s="1"/>
  <c r="I18" i="6" a="1"/>
  <c r="I18" i="6" s="1"/>
  <c r="R17" i="6" a="1"/>
  <c r="R17" i="6" s="1"/>
  <c r="I17" i="6" a="1"/>
  <c r="I17" i="6" s="1"/>
  <c r="R16" i="6" a="1"/>
  <c r="R16" i="6" s="1"/>
  <c r="O24" i="6" a="1"/>
  <c r="O24" i="6" s="1"/>
  <c r="F24" i="6" a="1"/>
  <c r="F24" i="6" s="1"/>
  <c r="O23" i="6" a="1"/>
  <c r="O23" i="6" s="1"/>
  <c r="O21" i="6" a="1"/>
  <c r="O21" i="6" s="1"/>
  <c r="F21" i="6" a="1"/>
  <c r="F21" i="6" s="1"/>
  <c r="G20" i="6" a="1"/>
  <c r="G20" i="6" s="1"/>
  <c r="H18" i="6" a="1"/>
  <c r="H18" i="6" s="1"/>
  <c r="Q17" i="6" a="1"/>
  <c r="Q17" i="6" s="1"/>
  <c r="H17" i="6" a="1"/>
  <c r="H17" i="6" s="1"/>
  <c r="Q16" i="6" a="1"/>
  <c r="Q16" i="6" s="1"/>
  <c r="I16" i="6" a="1"/>
  <c r="I16" i="6" s="1"/>
  <c r="L34" i="18"/>
  <c r="N17" i="6" l="1" a="1"/>
  <c r="N17" i="6" s="1"/>
  <c r="F19" i="6" a="1"/>
  <c r="F19" i="6" s="1"/>
  <c r="P16" i="6" a="1"/>
  <c r="P16" i="6" s="1"/>
  <c r="F20" i="6" a="1"/>
  <c r="F20" i="6" s="1"/>
  <c r="N20" i="6" a="1"/>
  <c r="N20" i="6" s="1"/>
  <c r="F16" i="6" a="1"/>
  <c r="F16" i="6" s="1"/>
  <c r="R20" i="6" a="1"/>
  <c r="R20" i="6" s="1"/>
  <c r="S20" i="6" a="1"/>
  <c r="S20" i="6" s="1"/>
  <c r="U24" i="6" a="1"/>
  <c r="U24" i="6" s="1"/>
  <c r="R19" i="6" a="1"/>
  <c r="R19" i="6" s="1"/>
  <c r="O18" i="6" a="1"/>
  <c r="O18" i="6" s="1"/>
  <c r="N24" i="6" a="1"/>
  <c r="N24" i="6" s="1"/>
  <c r="T24" i="6" a="1"/>
  <c r="T24" i="6" s="1"/>
  <c r="I19" i="6" a="1"/>
  <c r="I19" i="6" s="1"/>
  <c r="T23" i="6" a="1"/>
  <c r="T23" i="6" s="1"/>
  <c r="P20" i="6" a="1"/>
  <c r="P20" i="6" s="1"/>
  <c r="G16" i="6" a="1"/>
  <c r="G16" i="6" s="1"/>
  <c r="U20" i="6" a="1"/>
  <c r="U20" i="6" s="1"/>
  <c r="Q19" i="6" a="1"/>
  <c r="Q19" i="6" s="1"/>
  <c r="O19" i="6" a="1"/>
  <c r="O19" i="6" s="1"/>
  <c r="P18" i="6" a="1"/>
  <c r="P18" i="6" s="1"/>
  <c r="O20" i="6" a="1"/>
  <c r="O20" i="6" s="1"/>
  <c r="Q20" i="6" a="1"/>
  <c r="Q20" i="6" s="1"/>
  <c r="O16" i="6" a="1"/>
  <c r="O16" i="6" s="1"/>
  <c r="H19" i="6" a="1"/>
  <c r="H19" i="6" s="1"/>
  <c r="M18" i="6" a="1"/>
  <c r="M18" i="6" s="1"/>
  <c r="T17" i="6" a="1"/>
  <c r="T17" i="6" s="1"/>
  <c r="F17" i="6" a="1"/>
  <c r="F17" i="6" s="1"/>
  <c r="P19" i="6" a="1"/>
  <c r="P19" i="6" s="1"/>
  <c r="H16" i="6" a="1"/>
  <c r="H16" i="6" s="1"/>
  <c r="N23" i="6" a="1"/>
  <c r="N23" i="6" s="1"/>
  <c r="E17" i="6" a="1"/>
  <c r="E17" i="6" s="1"/>
  <c r="T20" i="6" a="1"/>
  <c r="T20" i="6" s="1"/>
  <c r="O17" i="6" a="1"/>
  <c r="O17" i="6" s="1"/>
  <c r="U19" i="6" a="1"/>
  <c r="U19" i="6" s="1"/>
  <c r="G19" i="6" a="1"/>
  <c r="G19" i="6" s="1"/>
  <c r="G18" i="6" a="1"/>
  <c r="G18" i="6" s="1"/>
  <c r="U18" i="6" a="1"/>
  <c r="U18" i="6" s="1"/>
  <c r="E22" i="6" a="1"/>
  <c r="E22" i="6" s="1"/>
  <c r="E16" i="6" a="1"/>
  <c r="E16" i="6" s="1"/>
  <c r="E21" i="6" a="1"/>
  <c r="E21" i="6" s="1"/>
  <c r="E19" i="6" a="1"/>
  <c r="E19" i="6" s="1"/>
  <c r="E23" i="6" a="1"/>
  <c r="E23" i="6" s="1"/>
  <c r="E20" i="6" a="1"/>
  <c r="E20" i="6" s="1"/>
  <c r="H6" i="6" a="1"/>
  <c r="H6" i="6" s="1"/>
  <c r="P6" i="6" a="1"/>
  <c r="P6" i="6" s="1"/>
  <c r="I6" i="6" a="1"/>
  <c r="I6" i="6" s="1"/>
  <c r="Q6" i="6" a="1"/>
  <c r="Q6" i="6" s="1"/>
  <c r="R6" i="6" a="1"/>
  <c r="R6" i="6" s="1"/>
  <c r="S6" i="6" a="1"/>
  <c r="S6" i="6" s="1"/>
  <c r="L6" i="6" a="1"/>
  <c r="L6" i="6" s="1"/>
  <c r="T6" i="6" a="1"/>
  <c r="T6" i="6" s="1"/>
  <c r="E6" i="6" a="1"/>
  <c r="E6" i="6" s="1"/>
  <c r="M6" i="6" a="1"/>
  <c r="M6" i="6" s="1"/>
  <c r="U6" i="6" a="1"/>
  <c r="U6" i="6" s="1"/>
  <c r="F6" i="6" a="1"/>
  <c r="F6" i="6" s="1"/>
  <c r="G6" i="6" a="1"/>
  <c r="G6" i="6" s="1"/>
  <c r="O6" i="6" a="1"/>
  <c r="O6" i="6" s="1"/>
  <c r="D6" i="16" l="1"/>
  <c r="E6" i="16"/>
  <c r="F6" i="16"/>
  <c r="G6" i="16"/>
  <c r="H6" i="16"/>
  <c r="I6" i="16"/>
  <c r="J6" i="16"/>
  <c r="K6" i="16"/>
  <c r="L6" i="16"/>
  <c r="M6" i="16"/>
  <c r="N6" i="16"/>
  <c r="O6" i="16"/>
  <c r="P6" i="16"/>
  <c r="Q6" i="16"/>
  <c r="R6" i="16"/>
  <c r="S6" i="16"/>
  <c r="T6" i="16"/>
  <c r="D7" i="16"/>
  <c r="E7" i="6" s="1"/>
  <c r="E7" i="16"/>
  <c r="F7" i="6" s="1"/>
  <c r="F7" i="16"/>
  <c r="G7" i="6" s="1"/>
  <c r="G7" i="16"/>
  <c r="H7" i="6" s="1"/>
  <c r="H7" i="16"/>
  <c r="I7" i="6" s="1"/>
  <c r="I7" i="16"/>
  <c r="J7" i="6" s="1"/>
  <c r="J7" i="16"/>
  <c r="K7" i="6" s="1"/>
  <c r="K7" i="16"/>
  <c r="L7" i="6" s="1"/>
  <c r="L7" i="16"/>
  <c r="M7" i="6" s="1"/>
  <c r="M7" i="16"/>
  <c r="N7" i="6" s="1"/>
  <c r="N7" i="16"/>
  <c r="O7" i="6" s="1"/>
  <c r="O7" i="16"/>
  <c r="P7" i="6" s="1"/>
  <c r="P7" i="16"/>
  <c r="Q7" i="6" s="1"/>
  <c r="Q7" i="16"/>
  <c r="R7" i="6" s="1"/>
  <c r="R7" i="16"/>
  <c r="S7" i="6" s="1"/>
  <c r="S7" i="16"/>
  <c r="T7" i="6" s="1"/>
  <c r="T7" i="16"/>
  <c r="U7" i="6" s="1"/>
  <c r="D8" i="16"/>
  <c r="E8" i="16"/>
  <c r="F8" i="16"/>
  <c r="G8" i="16"/>
  <c r="H8" i="16"/>
  <c r="I8" i="16"/>
  <c r="J8" i="16"/>
  <c r="K8" i="16"/>
  <c r="L8" i="16"/>
  <c r="M8" i="16"/>
  <c r="N8" i="16"/>
  <c r="O8" i="16"/>
  <c r="P8" i="16"/>
  <c r="Q8" i="16"/>
  <c r="R8" i="16"/>
  <c r="S8" i="16"/>
  <c r="T8" i="16"/>
  <c r="D9" i="16"/>
  <c r="E9" i="16"/>
  <c r="F9" i="16"/>
  <c r="G9" i="16"/>
  <c r="H9" i="16"/>
  <c r="I9" i="16"/>
  <c r="J9" i="16"/>
  <c r="K9" i="16"/>
  <c r="L9" i="16"/>
  <c r="M9" i="16"/>
  <c r="N9" i="16"/>
  <c r="O9" i="16"/>
  <c r="P9" i="16"/>
  <c r="Q9" i="16"/>
  <c r="R9" i="16"/>
  <c r="S9" i="16"/>
  <c r="T9" i="16"/>
  <c r="D10" i="16"/>
  <c r="E10" i="16"/>
  <c r="F10" i="16"/>
  <c r="G10" i="16"/>
  <c r="H10" i="16"/>
  <c r="I10" i="16"/>
  <c r="J10" i="16"/>
  <c r="K10" i="16"/>
  <c r="L10" i="16"/>
  <c r="M10" i="16"/>
  <c r="N10" i="16"/>
  <c r="O10" i="16"/>
  <c r="P10" i="16"/>
  <c r="Q10" i="16"/>
  <c r="R10" i="16"/>
  <c r="S10" i="16"/>
  <c r="T10" i="16"/>
  <c r="D11" i="16"/>
  <c r="E11" i="16"/>
  <c r="F11" i="16"/>
  <c r="G11" i="16"/>
  <c r="H11" i="16"/>
  <c r="I11" i="16"/>
  <c r="J11" i="16"/>
  <c r="K11" i="16"/>
  <c r="L11" i="16"/>
  <c r="M11" i="16"/>
  <c r="N11" i="16"/>
  <c r="O11" i="16"/>
  <c r="P11" i="16"/>
  <c r="Q11" i="16"/>
  <c r="R11" i="16"/>
  <c r="S11" i="16"/>
  <c r="T11" i="16"/>
  <c r="D12" i="16"/>
  <c r="E12" i="16"/>
  <c r="F12" i="16"/>
  <c r="G12" i="16"/>
  <c r="H12" i="16"/>
  <c r="I12" i="16"/>
  <c r="J12" i="16"/>
  <c r="K12" i="16"/>
  <c r="L12" i="16"/>
  <c r="M12" i="16"/>
  <c r="N12" i="16"/>
  <c r="O12" i="16"/>
  <c r="P12" i="16"/>
  <c r="Q12" i="16"/>
  <c r="R12" i="16"/>
  <c r="S12" i="16"/>
  <c r="T12" i="16"/>
  <c r="D13" i="16"/>
  <c r="E13" i="16"/>
  <c r="F13" i="16"/>
  <c r="G13" i="16"/>
  <c r="H13" i="16"/>
  <c r="I13" i="16"/>
  <c r="J13" i="16"/>
  <c r="K13" i="16"/>
  <c r="L13" i="16"/>
  <c r="M13" i="16"/>
  <c r="N13" i="16"/>
  <c r="O13" i="16"/>
  <c r="P13" i="16"/>
  <c r="Q13" i="16"/>
  <c r="R13" i="16"/>
  <c r="S13" i="16"/>
  <c r="T13" i="16"/>
  <c r="D14" i="16"/>
  <c r="E14" i="16"/>
  <c r="F14" i="16"/>
  <c r="G14" i="16"/>
  <c r="H14" i="16"/>
  <c r="I14" i="16"/>
  <c r="J14" i="16"/>
  <c r="K14" i="16"/>
  <c r="L14" i="16"/>
  <c r="M14" i="16"/>
  <c r="N14" i="16"/>
  <c r="O14" i="16"/>
  <c r="P14" i="16"/>
  <c r="Q14" i="16"/>
  <c r="R14" i="16"/>
  <c r="S14" i="16"/>
  <c r="T14" i="16"/>
  <c r="D15" i="16"/>
  <c r="E15" i="16"/>
  <c r="F15" i="16"/>
  <c r="G15" i="16"/>
  <c r="H15" i="16"/>
  <c r="I15" i="16"/>
  <c r="J15" i="16"/>
  <c r="K15" i="16"/>
  <c r="L15" i="16"/>
  <c r="M15" i="16"/>
  <c r="N15" i="16"/>
  <c r="O15" i="16"/>
  <c r="P15" i="16"/>
  <c r="Q15" i="16"/>
  <c r="R15" i="16"/>
  <c r="S15" i="16"/>
  <c r="T15" i="16"/>
  <c r="D16" i="16"/>
  <c r="E16" i="16"/>
  <c r="F16" i="16"/>
  <c r="G16" i="16"/>
  <c r="H16" i="16"/>
  <c r="I16" i="16"/>
  <c r="J16" i="16"/>
  <c r="K16" i="16"/>
  <c r="L16" i="16"/>
  <c r="M16" i="16"/>
  <c r="N16" i="16"/>
  <c r="O16" i="16"/>
  <c r="P16" i="16"/>
  <c r="Q16" i="16"/>
  <c r="R16" i="16"/>
  <c r="S16" i="16"/>
  <c r="T16" i="16"/>
  <c r="D17" i="16"/>
  <c r="E17" i="16"/>
  <c r="F17" i="16"/>
  <c r="G17" i="16"/>
  <c r="H17" i="16"/>
  <c r="I17" i="16"/>
  <c r="J17" i="16"/>
  <c r="K17" i="16"/>
  <c r="L17" i="16"/>
  <c r="M17" i="16"/>
  <c r="N17" i="16"/>
  <c r="O17" i="16"/>
  <c r="P17" i="16"/>
  <c r="Q17" i="16"/>
  <c r="R17" i="16"/>
  <c r="S17" i="16"/>
  <c r="T17" i="16"/>
  <c r="D18" i="16"/>
  <c r="E18" i="16"/>
  <c r="F18" i="16"/>
  <c r="G18" i="16"/>
  <c r="H18" i="16"/>
  <c r="I18" i="16"/>
  <c r="J18" i="16"/>
  <c r="K18" i="16"/>
  <c r="L18" i="16"/>
  <c r="M18" i="16"/>
  <c r="N18" i="16"/>
  <c r="O18" i="16"/>
  <c r="P18" i="16"/>
  <c r="Q18" i="16"/>
  <c r="R18" i="16"/>
  <c r="S18" i="16"/>
  <c r="T18" i="16"/>
  <c r="D19" i="16"/>
  <c r="E19" i="16"/>
  <c r="F19" i="16"/>
  <c r="G19" i="16"/>
  <c r="H19" i="16"/>
  <c r="I19" i="16"/>
  <c r="J19" i="16"/>
  <c r="K19" i="16"/>
  <c r="L19" i="16"/>
  <c r="M19" i="16"/>
  <c r="N19" i="16"/>
  <c r="O19" i="16"/>
  <c r="P19" i="16"/>
  <c r="Q19" i="16"/>
  <c r="R19" i="16"/>
  <c r="S19" i="16"/>
  <c r="T19" i="16"/>
  <c r="D20" i="16"/>
  <c r="E20" i="16"/>
  <c r="F20" i="16"/>
  <c r="G20" i="16"/>
  <c r="H20" i="16"/>
  <c r="I20" i="16"/>
  <c r="J20" i="16"/>
  <c r="K20" i="16"/>
  <c r="L20" i="16"/>
  <c r="M20" i="16"/>
  <c r="N20" i="16"/>
  <c r="O20" i="16"/>
  <c r="P20" i="16"/>
  <c r="Q20" i="16"/>
  <c r="R20" i="16"/>
  <c r="S20" i="16"/>
  <c r="T20" i="16"/>
  <c r="D21" i="16"/>
  <c r="E21" i="16"/>
  <c r="F21" i="16"/>
  <c r="G21" i="16"/>
  <c r="H21" i="16"/>
  <c r="I21" i="16"/>
  <c r="J21" i="16"/>
  <c r="K21" i="16"/>
  <c r="L21" i="16"/>
  <c r="M21" i="16"/>
  <c r="N21" i="16"/>
  <c r="O21" i="16"/>
  <c r="P21" i="16"/>
  <c r="Q21" i="16"/>
  <c r="R21" i="16"/>
  <c r="S21" i="16"/>
  <c r="T21" i="16"/>
  <c r="D22" i="16"/>
  <c r="E22" i="16"/>
  <c r="F22" i="16"/>
  <c r="G22" i="16"/>
  <c r="H22" i="16"/>
  <c r="I22" i="16"/>
  <c r="J22" i="16"/>
  <c r="K22" i="16"/>
  <c r="L22" i="16"/>
  <c r="M22" i="16"/>
  <c r="N22" i="16"/>
  <c r="O22" i="16"/>
  <c r="P22" i="16"/>
  <c r="Q22" i="16"/>
  <c r="R22" i="16"/>
  <c r="S22" i="16"/>
  <c r="T22" i="16"/>
  <c r="D23" i="16"/>
  <c r="E23" i="16"/>
  <c r="F23" i="16"/>
  <c r="G23" i="16"/>
  <c r="H23" i="16"/>
  <c r="I23" i="16"/>
  <c r="J23" i="16"/>
  <c r="K23" i="16"/>
  <c r="L23" i="16"/>
  <c r="M23" i="16"/>
  <c r="N23" i="16"/>
  <c r="O23" i="16"/>
  <c r="P23" i="16"/>
  <c r="Q23" i="16"/>
  <c r="R23" i="16"/>
  <c r="S23" i="16"/>
  <c r="T23" i="16"/>
  <c r="D24" i="16"/>
  <c r="E24" i="16"/>
  <c r="F24" i="16"/>
  <c r="G24" i="16"/>
  <c r="H24" i="16"/>
  <c r="I24" i="16"/>
  <c r="J24" i="16"/>
  <c r="K24" i="16"/>
  <c r="L24" i="16"/>
  <c r="M24" i="16"/>
  <c r="N24" i="16"/>
  <c r="O24" i="16"/>
  <c r="P24" i="16"/>
  <c r="Q24" i="16"/>
  <c r="R24" i="16"/>
  <c r="S24" i="16"/>
  <c r="T24" i="16"/>
  <c r="D25" i="16"/>
  <c r="E25" i="16"/>
  <c r="F25" i="16"/>
  <c r="G25" i="16"/>
  <c r="H25" i="16"/>
  <c r="I25" i="16"/>
  <c r="J25" i="16"/>
  <c r="K25" i="16"/>
  <c r="L25" i="16"/>
  <c r="M25" i="16"/>
  <c r="N25" i="16"/>
  <c r="O25" i="16"/>
  <c r="P25" i="16"/>
  <c r="Q25" i="16"/>
  <c r="R25" i="16"/>
  <c r="S25" i="16"/>
  <c r="T25" i="16"/>
  <c r="D26" i="16"/>
  <c r="E26" i="16"/>
  <c r="F26" i="16"/>
  <c r="G26" i="16"/>
  <c r="H26" i="16"/>
  <c r="I26" i="16"/>
  <c r="J26" i="16"/>
  <c r="K26" i="16"/>
  <c r="L26" i="16"/>
  <c r="M26" i="16"/>
  <c r="N26" i="16"/>
  <c r="O26" i="16"/>
  <c r="P26" i="16"/>
  <c r="Q26" i="16"/>
  <c r="R26" i="16"/>
  <c r="S26" i="16"/>
  <c r="T26" i="16"/>
  <c r="D27" i="16"/>
  <c r="E27" i="16"/>
  <c r="F27" i="16"/>
  <c r="G27" i="16"/>
  <c r="H27" i="16"/>
  <c r="I27" i="16"/>
  <c r="J27" i="16"/>
  <c r="K27" i="16"/>
  <c r="L27" i="16"/>
  <c r="M27" i="16"/>
  <c r="N27" i="16"/>
  <c r="O27" i="16"/>
  <c r="P27" i="16"/>
  <c r="Q27" i="16"/>
  <c r="R27" i="16"/>
  <c r="S27" i="16"/>
  <c r="T27" i="16"/>
  <c r="D28" i="16"/>
  <c r="E28" i="16"/>
  <c r="F28" i="16"/>
  <c r="G28" i="16"/>
  <c r="H28" i="16"/>
  <c r="I28" i="16"/>
  <c r="J28" i="16"/>
  <c r="K28" i="16"/>
  <c r="L28" i="16"/>
  <c r="M28" i="16"/>
  <c r="N28" i="16"/>
  <c r="O28" i="16"/>
  <c r="P28" i="16"/>
  <c r="Q28" i="16"/>
  <c r="R28" i="16"/>
  <c r="S28" i="16"/>
  <c r="T28" i="16"/>
  <c r="D29" i="16"/>
  <c r="E29" i="6" s="1"/>
  <c r="E29" i="16"/>
  <c r="F29" i="16"/>
  <c r="G29" i="16"/>
  <c r="H29" i="6" s="1"/>
  <c r="H29" i="16"/>
  <c r="I29" i="6" s="1"/>
  <c r="I29" i="16"/>
  <c r="J29" i="16"/>
  <c r="K29" i="16"/>
  <c r="L29" i="6" s="1"/>
  <c r="L29" i="16"/>
  <c r="M29" i="6" s="1"/>
  <c r="M29" i="16"/>
  <c r="N29" i="16"/>
  <c r="O29" i="16"/>
  <c r="P29" i="6" s="1"/>
  <c r="P29" i="16"/>
  <c r="Q29" i="6" s="1"/>
  <c r="Q29" i="16"/>
  <c r="R29" i="16"/>
  <c r="S29" i="16"/>
  <c r="T29" i="6" s="1"/>
  <c r="T29" i="16"/>
  <c r="U29" i="6" s="1"/>
  <c r="D30" i="16"/>
  <c r="E30" i="6" s="1"/>
  <c r="E30" i="16"/>
  <c r="F30" i="16"/>
  <c r="G30" i="16"/>
  <c r="H30" i="16"/>
  <c r="I30" i="16"/>
  <c r="J30" i="16"/>
  <c r="K30" i="16"/>
  <c r="L30" i="6" s="1"/>
  <c r="L30" i="16"/>
  <c r="M30" i="6" s="1"/>
  <c r="M30" i="16"/>
  <c r="N30" i="16"/>
  <c r="O30" i="16"/>
  <c r="P30" i="16"/>
  <c r="Q30" i="16"/>
  <c r="R30" i="16"/>
  <c r="S30" i="16"/>
  <c r="T30" i="6" s="1"/>
  <c r="T30" i="16"/>
  <c r="U30" i="6" s="1"/>
  <c r="D31" i="16"/>
  <c r="E31" i="16"/>
  <c r="F31" i="16"/>
  <c r="G31" i="16"/>
  <c r="H31" i="16"/>
  <c r="I31" i="16"/>
  <c r="J31" i="16"/>
  <c r="K31" i="6" s="1"/>
  <c r="K31" i="16"/>
  <c r="L31" i="6" s="1"/>
  <c r="L31" i="16"/>
  <c r="M31" i="16"/>
  <c r="N31" i="16"/>
  <c r="O31" i="16"/>
  <c r="P31" i="16"/>
  <c r="Q31" i="16"/>
  <c r="R31" i="16"/>
  <c r="S31" i="6" s="1"/>
  <c r="S31" i="16"/>
  <c r="T31" i="6" s="1"/>
  <c r="T31" i="16"/>
  <c r="U31" i="6" s="1"/>
  <c r="D32" i="16"/>
  <c r="E32" i="16"/>
  <c r="F32" i="16"/>
  <c r="G32" i="16"/>
  <c r="H32" i="16"/>
  <c r="I32" i="16"/>
  <c r="J32" i="16"/>
  <c r="K32" i="16"/>
  <c r="L32" i="16"/>
  <c r="M32" i="16"/>
  <c r="N32" i="16"/>
  <c r="O32" i="16"/>
  <c r="P32" i="16"/>
  <c r="Q32" i="16"/>
  <c r="R32" i="16"/>
  <c r="S32" i="16"/>
  <c r="T32" i="16"/>
  <c r="D33" i="16"/>
  <c r="E33" i="16"/>
  <c r="F33" i="16"/>
  <c r="G33" i="16"/>
  <c r="H33" i="16"/>
  <c r="I33" i="16"/>
  <c r="J33" i="16"/>
  <c r="K33" i="16"/>
  <c r="L33" i="16"/>
  <c r="M33" i="16"/>
  <c r="N33" i="16"/>
  <c r="O33" i="16"/>
  <c r="P33" i="16"/>
  <c r="Q33" i="16"/>
  <c r="R33" i="16"/>
  <c r="S33" i="16"/>
  <c r="T33" i="16"/>
  <c r="D34" i="16"/>
  <c r="E34" i="16"/>
  <c r="F34" i="16"/>
  <c r="G34" i="16"/>
  <c r="H34" i="16"/>
  <c r="I34" i="16"/>
  <c r="J34" i="16"/>
  <c r="K34" i="16"/>
  <c r="L34" i="16"/>
  <c r="M34" i="16"/>
  <c r="N34" i="16"/>
  <c r="O34" i="16"/>
  <c r="P34" i="16"/>
  <c r="Q34" i="16"/>
  <c r="R34" i="16"/>
  <c r="S34" i="16"/>
  <c r="T34" i="16"/>
  <c r="D35" i="16"/>
  <c r="E35" i="16"/>
  <c r="F35" i="16"/>
  <c r="G35" i="16"/>
  <c r="H35" i="16"/>
  <c r="I35" i="16"/>
  <c r="J35" i="16"/>
  <c r="K35" i="16"/>
  <c r="L35" i="16"/>
  <c r="M35" i="16"/>
  <c r="N35" i="16"/>
  <c r="O35" i="16"/>
  <c r="P35" i="16"/>
  <c r="Q35" i="16"/>
  <c r="R35" i="16"/>
  <c r="S35" i="16"/>
  <c r="T35" i="16"/>
  <c r="D36" i="16"/>
  <c r="E36" i="16"/>
  <c r="F36" i="16"/>
  <c r="G36" i="16"/>
  <c r="H36" i="16"/>
  <c r="I36" i="16"/>
  <c r="J36" i="16"/>
  <c r="K36" i="16"/>
  <c r="L36" i="16"/>
  <c r="M36" i="16"/>
  <c r="N36" i="16"/>
  <c r="O36" i="16"/>
  <c r="P36" i="16"/>
  <c r="Q36" i="16"/>
  <c r="R36" i="16"/>
  <c r="S36" i="16"/>
  <c r="T36" i="16"/>
  <c r="D6" i="18"/>
  <c r="E6" i="18"/>
  <c r="F6" i="18"/>
  <c r="G6" i="18"/>
  <c r="H6" i="18"/>
  <c r="I6" i="18"/>
  <c r="J6" i="18"/>
  <c r="K6" i="18"/>
  <c r="L6" i="18"/>
  <c r="M6" i="18"/>
  <c r="N6" i="18"/>
  <c r="O6" i="18"/>
  <c r="P6" i="18"/>
  <c r="Q6" i="18"/>
  <c r="R6" i="18"/>
  <c r="S6" i="18"/>
  <c r="T6" i="18"/>
  <c r="D7" i="18"/>
  <c r="E7" i="18"/>
  <c r="F7" i="18"/>
  <c r="G7" i="18"/>
  <c r="H7" i="18"/>
  <c r="I7" i="18"/>
  <c r="J7" i="18"/>
  <c r="K7" i="18"/>
  <c r="L7" i="18"/>
  <c r="M7" i="18"/>
  <c r="N7" i="18"/>
  <c r="O7" i="18"/>
  <c r="P7" i="18"/>
  <c r="Q7" i="18"/>
  <c r="R7" i="18"/>
  <c r="S7" i="18"/>
  <c r="T7" i="18"/>
  <c r="D8" i="18"/>
  <c r="E8" i="18"/>
  <c r="F8" i="18"/>
  <c r="G8" i="18"/>
  <c r="H8" i="18"/>
  <c r="I8" i="18"/>
  <c r="J8" i="18"/>
  <c r="K8" i="18"/>
  <c r="L8" i="18"/>
  <c r="M8" i="18"/>
  <c r="N8" i="18"/>
  <c r="O8" i="18"/>
  <c r="P8" i="18"/>
  <c r="Q8" i="18"/>
  <c r="R8" i="18"/>
  <c r="S8" i="18"/>
  <c r="T8" i="18"/>
  <c r="D9" i="18"/>
  <c r="E9" i="18"/>
  <c r="F9" i="18"/>
  <c r="G9" i="18"/>
  <c r="H9" i="18"/>
  <c r="I9" i="18"/>
  <c r="J9" i="18"/>
  <c r="K9" i="18"/>
  <c r="L9" i="18"/>
  <c r="M9" i="18"/>
  <c r="N9" i="18"/>
  <c r="O9" i="18"/>
  <c r="P9" i="18"/>
  <c r="Q9" i="18"/>
  <c r="R9" i="18"/>
  <c r="S9" i="18"/>
  <c r="T9" i="18"/>
  <c r="D10" i="18"/>
  <c r="E10" i="18"/>
  <c r="F10" i="18"/>
  <c r="G10" i="18"/>
  <c r="H10" i="18"/>
  <c r="I10" i="18"/>
  <c r="J10" i="18"/>
  <c r="K10" i="18"/>
  <c r="L10" i="18"/>
  <c r="M10" i="18"/>
  <c r="N10" i="18"/>
  <c r="O10" i="18"/>
  <c r="P10" i="18"/>
  <c r="Q10" i="18"/>
  <c r="R10" i="18"/>
  <c r="S10" i="18"/>
  <c r="T10" i="18"/>
  <c r="D11" i="18"/>
  <c r="E11" i="18"/>
  <c r="F11" i="18"/>
  <c r="G11" i="18"/>
  <c r="H11" i="18"/>
  <c r="I11" i="18"/>
  <c r="J11" i="18"/>
  <c r="K11" i="18"/>
  <c r="L11" i="18"/>
  <c r="M11" i="18"/>
  <c r="N11" i="18"/>
  <c r="O11" i="18"/>
  <c r="P11" i="18"/>
  <c r="Q11" i="18"/>
  <c r="R11" i="18"/>
  <c r="S11" i="18"/>
  <c r="T11" i="18"/>
  <c r="D12" i="18"/>
  <c r="E12" i="18"/>
  <c r="F12" i="18"/>
  <c r="G12" i="18"/>
  <c r="H12" i="18"/>
  <c r="I12" i="18"/>
  <c r="J12" i="18"/>
  <c r="K12" i="18"/>
  <c r="L12" i="18"/>
  <c r="M12" i="18"/>
  <c r="N12" i="18"/>
  <c r="O12" i="18"/>
  <c r="P12" i="18"/>
  <c r="Q12" i="18"/>
  <c r="R12" i="18"/>
  <c r="S12" i="18"/>
  <c r="T12" i="18"/>
  <c r="D13" i="18"/>
  <c r="E13" i="18"/>
  <c r="F13" i="18"/>
  <c r="G13" i="18"/>
  <c r="H13" i="18"/>
  <c r="I13" i="18"/>
  <c r="J13" i="18"/>
  <c r="K13" i="18"/>
  <c r="L13" i="18"/>
  <c r="M13" i="18"/>
  <c r="N13" i="18"/>
  <c r="O13" i="18"/>
  <c r="P13" i="18"/>
  <c r="Q13" i="18"/>
  <c r="R13" i="18"/>
  <c r="S13" i="18"/>
  <c r="T13" i="18"/>
  <c r="D14" i="18"/>
  <c r="E14" i="18"/>
  <c r="F14" i="18"/>
  <c r="G14" i="18"/>
  <c r="H14" i="18"/>
  <c r="I14" i="18"/>
  <c r="J14" i="18"/>
  <c r="K14" i="18"/>
  <c r="L14" i="18"/>
  <c r="M14" i="18"/>
  <c r="N14" i="18"/>
  <c r="O14" i="18"/>
  <c r="P14" i="18"/>
  <c r="Q14" i="18"/>
  <c r="R14" i="18"/>
  <c r="S14" i="18"/>
  <c r="T14" i="18"/>
  <c r="D15" i="18"/>
  <c r="E15" i="18"/>
  <c r="F15" i="18"/>
  <c r="G15" i="18"/>
  <c r="H15" i="18"/>
  <c r="I15" i="18"/>
  <c r="J15" i="18"/>
  <c r="K15" i="18"/>
  <c r="L15" i="18"/>
  <c r="M15" i="18"/>
  <c r="N15" i="18"/>
  <c r="O15" i="18"/>
  <c r="P15" i="18"/>
  <c r="Q15" i="18"/>
  <c r="R15" i="18"/>
  <c r="S15" i="18"/>
  <c r="T15" i="18"/>
  <c r="D16" i="18"/>
  <c r="E16" i="18"/>
  <c r="F16" i="18"/>
  <c r="G16" i="18"/>
  <c r="H16" i="18"/>
  <c r="I16" i="18"/>
  <c r="J16" i="18"/>
  <c r="K16" i="18"/>
  <c r="L16" i="18"/>
  <c r="M16" i="18"/>
  <c r="N16" i="18"/>
  <c r="O16" i="18"/>
  <c r="P16" i="18"/>
  <c r="Q16" i="18"/>
  <c r="R16" i="18"/>
  <c r="S16" i="18"/>
  <c r="T16" i="18"/>
  <c r="D17" i="18"/>
  <c r="E17" i="18"/>
  <c r="F17" i="18"/>
  <c r="G17" i="18"/>
  <c r="H17" i="18"/>
  <c r="I17" i="18"/>
  <c r="J17" i="18"/>
  <c r="K17" i="18"/>
  <c r="L17" i="18"/>
  <c r="M17" i="18"/>
  <c r="N17" i="18"/>
  <c r="O17" i="18"/>
  <c r="P17" i="18"/>
  <c r="Q17" i="18"/>
  <c r="R17" i="18"/>
  <c r="S17" i="18"/>
  <c r="T17" i="18"/>
  <c r="D18" i="18"/>
  <c r="E18" i="18"/>
  <c r="F18" i="18"/>
  <c r="G18" i="18"/>
  <c r="H18" i="18"/>
  <c r="I18" i="18"/>
  <c r="J18" i="18"/>
  <c r="K18" i="18"/>
  <c r="L18" i="18"/>
  <c r="M18" i="18"/>
  <c r="N18" i="18"/>
  <c r="O18" i="18"/>
  <c r="P18" i="18"/>
  <c r="Q18" i="18"/>
  <c r="R18" i="18"/>
  <c r="S18" i="18"/>
  <c r="T18" i="18"/>
  <c r="D19" i="18"/>
  <c r="E19" i="18"/>
  <c r="F19" i="18"/>
  <c r="G19" i="18"/>
  <c r="H19" i="18"/>
  <c r="I19" i="18"/>
  <c r="J19" i="18"/>
  <c r="K19" i="18"/>
  <c r="L19" i="18"/>
  <c r="M19" i="18"/>
  <c r="N19" i="18"/>
  <c r="O19" i="18"/>
  <c r="P19" i="18"/>
  <c r="Q19" i="18"/>
  <c r="R19" i="18"/>
  <c r="S19" i="18"/>
  <c r="T19" i="18"/>
  <c r="D20" i="18"/>
  <c r="E20" i="18"/>
  <c r="F20" i="18"/>
  <c r="G20" i="18"/>
  <c r="H20" i="18"/>
  <c r="I20" i="18"/>
  <c r="J20" i="18"/>
  <c r="K20" i="18"/>
  <c r="L20" i="18"/>
  <c r="M20" i="18"/>
  <c r="N20" i="18"/>
  <c r="O20" i="18"/>
  <c r="P20" i="18"/>
  <c r="Q20" i="18"/>
  <c r="R20" i="18"/>
  <c r="S20" i="18"/>
  <c r="T20" i="18"/>
  <c r="D21" i="18"/>
  <c r="E21" i="18"/>
  <c r="F21" i="18"/>
  <c r="G21" i="18"/>
  <c r="H21" i="18"/>
  <c r="I21" i="18"/>
  <c r="J21" i="18"/>
  <c r="K21" i="18"/>
  <c r="L21" i="18"/>
  <c r="M21" i="18"/>
  <c r="N21" i="18"/>
  <c r="O21" i="18"/>
  <c r="P21" i="18"/>
  <c r="Q21" i="18"/>
  <c r="R21" i="18"/>
  <c r="S21" i="18"/>
  <c r="T21" i="18"/>
  <c r="D22" i="18"/>
  <c r="E22" i="18"/>
  <c r="F22" i="18"/>
  <c r="G22" i="18"/>
  <c r="H22" i="18"/>
  <c r="I22" i="18"/>
  <c r="J22" i="18"/>
  <c r="K22" i="18"/>
  <c r="L22" i="18"/>
  <c r="M22" i="18"/>
  <c r="N22" i="18"/>
  <c r="O22" i="18"/>
  <c r="P22" i="18"/>
  <c r="Q22" i="18"/>
  <c r="R22" i="18"/>
  <c r="S22" i="18"/>
  <c r="T22" i="18"/>
  <c r="D23" i="18"/>
  <c r="E23" i="18"/>
  <c r="F23" i="18"/>
  <c r="G23" i="18"/>
  <c r="H23" i="18"/>
  <c r="I23" i="18"/>
  <c r="J23" i="18"/>
  <c r="K23" i="18"/>
  <c r="L23" i="18"/>
  <c r="M23" i="18"/>
  <c r="N23" i="18"/>
  <c r="O23" i="18"/>
  <c r="P23" i="18"/>
  <c r="Q23" i="18"/>
  <c r="R23" i="18"/>
  <c r="S23" i="18"/>
  <c r="T23" i="18"/>
  <c r="D24" i="18"/>
  <c r="E24" i="18"/>
  <c r="F24" i="18"/>
  <c r="G24" i="18"/>
  <c r="H24" i="18"/>
  <c r="I24" i="18"/>
  <c r="J24" i="18"/>
  <c r="K24" i="18"/>
  <c r="L24" i="18"/>
  <c r="M24" i="18"/>
  <c r="N24" i="18"/>
  <c r="O24" i="18"/>
  <c r="P24" i="18"/>
  <c r="Q24" i="18"/>
  <c r="R24" i="18"/>
  <c r="S24" i="18"/>
  <c r="T24" i="18"/>
  <c r="D25" i="18"/>
  <c r="E25" i="18"/>
  <c r="F25" i="18"/>
  <c r="G25" i="18"/>
  <c r="H25" i="18"/>
  <c r="I25" i="18"/>
  <c r="J25" i="18"/>
  <c r="K25" i="18"/>
  <c r="L25" i="18"/>
  <c r="M25" i="18"/>
  <c r="N25" i="18"/>
  <c r="O25" i="18"/>
  <c r="P25" i="18"/>
  <c r="Q25" i="18"/>
  <c r="R25" i="18"/>
  <c r="S25" i="18"/>
  <c r="T25" i="18"/>
  <c r="D26" i="18"/>
  <c r="E26" i="18"/>
  <c r="F26" i="18"/>
  <c r="G26" i="18"/>
  <c r="H26" i="18"/>
  <c r="I26" i="18"/>
  <c r="J26" i="18"/>
  <c r="K26" i="18"/>
  <c r="L26" i="18"/>
  <c r="M26" i="18"/>
  <c r="N26" i="18"/>
  <c r="O26" i="18"/>
  <c r="P26" i="18"/>
  <c r="Q26" i="18"/>
  <c r="R26" i="18"/>
  <c r="S26" i="18"/>
  <c r="T26" i="18"/>
  <c r="D27" i="18"/>
  <c r="E27" i="18"/>
  <c r="F27" i="18"/>
  <c r="G27" i="18"/>
  <c r="H27" i="18"/>
  <c r="I27" i="18"/>
  <c r="J27" i="18"/>
  <c r="K27" i="18"/>
  <c r="L27" i="18"/>
  <c r="M27" i="18"/>
  <c r="N27" i="18"/>
  <c r="O27" i="18"/>
  <c r="P27" i="18"/>
  <c r="Q27" i="18"/>
  <c r="R27" i="18"/>
  <c r="S27" i="18"/>
  <c r="T27" i="18"/>
  <c r="D28" i="18"/>
  <c r="E28" i="18"/>
  <c r="F28" i="18"/>
  <c r="G28" i="18"/>
  <c r="H28" i="18"/>
  <c r="I28" i="18"/>
  <c r="J28" i="18"/>
  <c r="K28" i="18"/>
  <c r="L28" i="18"/>
  <c r="M28" i="18"/>
  <c r="N28" i="18"/>
  <c r="O28" i="18"/>
  <c r="P28" i="18"/>
  <c r="Q28" i="18"/>
  <c r="R28" i="18"/>
  <c r="S28" i="18"/>
  <c r="T28" i="18"/>
  <c r="D29" i="18"/>
  <c r="E29" i="18"/>
  <c r="F29" i="18"/>
  <c r="G29" i="18"/>
  <c r="H29" i="18"/>
  <c r="I29" i="18"/>
  <c r="J29" i="18"/>
  <c r="K29" i="18"/>
  <c r="L29" i="18"/>
  <c r="M29" i="18"/>
  <c r="N29" i="18"/>
  <c r="O29" i="18"/>
  <c r="P29" i="18"/>
  <c r="Q29" i="18"/>
  <c r="R29" i="18"/>
  <c r="S29" i="18"/>
  <c r="T29" i="18"/>
  <c r="D30" i="18"/>
  <c r="E30" i="18"/>
  <c r="F30" i="18"/>
  <c r="G30" i="18"/>
  <c r="H30" i="18"/>
  <c r="I30" i="18"/>
  <c r="J30" i="18"/>
  <c r="K30" i="18"/>
  <c r="L30" i="18"/>
  <c r="M30" i="18"/>
  <c r="N30" i="18"/>
  <c r="O30" i="18"/>
  <c r="P30" i="18"/>
  <c r="Q30" i="18"/>
  <c r="R30" i="18"/>
  <c r="S30" i="18"/>
  <c r="T30" i="18"/>
  <c r="D31" i="18"/>
  <c r="E31" i="18"/>
  <c r="F31" i="18"/>
  <c r="G31" i="18"/>
  <c r="H31" i="18"/>
  <c r="I31" i="18"/>
  <c r="J31" i="18"/>
  <c r="K31" i="18"/>
  <c r="L31" i="18"/>
  <c r="M31" i="18"/>
  <c r="N31" i="18"/>
  <c r="O31" i="18"/>
  <c r="P31" i="18"/>
  <c r="Q31" i="18"/>
  <c r="R31" i="18"/>
  <c r="S31" i="18"/>
  <c r="T31" i="18"/>
  <c r="D32" i="18"/>
  <c r="E32" i="18"/>
  <c r="F32" i="18"/>
  <c r="G32" i="18"/>
  <c r="H32" i="18"/>
  <c r="I32" i="18"/>
  <c r="J32" i="18"/>
  <c r="K32" i="18"/>
  <c r="L32" i="18"/>
  <c r="M32" i="18"/>
  <c r="N32" i="18"/>
  <c r="O32" i="18"/>
  <c r="P32" i="18"/>
  <c r="Q32" i="18"/>
  <c r="R32" i="18"/>
  <c r="S32" i="18"/>
  <c r="T32" i="18"/>
  <c r="D33" i="18"/>
  <c r="E33" i="18"/>
  <c r="F33" i="18"/>
  <c r="G33" i="18"/>
  <c r="H33" i="18"/>
  <c r="I33" i="18"/>
  <c r="J33" i="18"/>
  <c r="K33" i="18"/>
  <c r="L33" i="18"/>
  <c r="M33" i="18"/>
  <c r="N33" i="18"/>
  <c r="O33" i="18"/>
  <c r="P33" i="18"/>
  <c r="Q33" i="18"/>
  <c r="R33" i="18"/>
  <c r="S33" i="18"/>
  <c r="T33" i="18"/>
  <c r="D34" i="18"/>
  <c r="E34" i="18"/>
  <c r="F34" i="18"/>
  <c r="G34" i="18"/>
  <c r="H34" i="18"/>
  <c r="I34" i="18"/>
  <c r="J34" i="18"/>
  <c r="K34" i="18"/>
  <c r="M34" i="18"/>
  <c r="N34" i="18"/>
  <c r="O34" i="18"/>
  <c r="P34" i="18"/>
  <c r="Q34" i="18"/>
  <c r="R34" i="18"/>
  <c r="S34" i="18"/>
  <c r="T34" i="18"/>
  <c r="D35" i="18"/>
  <c r="E35" i="18"/>
  <c r="F35" i="18"/>
  <c r="G35" i="18"/>
  <c r="H35" i="18"/>
  <c r="I35" i="18"/>
  <c r="J35" i="18"/>
  <c r="K35" i="18"/>
  <c r="L35" i="18"/>
  <c r="M35" i="18"/>
  <c r="N35" i="18"/>
  <c r="O35" i="18"/>
  <c r="P35" i="18"/>
  <c r="Q35" i="18"/>
  <c r="R35" i="18"/>
  <c r="S35" i="18"/>
  <c r="T35" i="18"/>
  <c r="D36" i="18"/>
  <c r="E36" i="18"/>
  <c r="F36" i="18"/>
  <c r="G36" i="18"/>
  <c r="H36" i="18"/>
  <c r="I36" i="18"/>
  <c r="J36" i="18"/>
  <c r="K36" i="18"/>
  <c r="L36" i="18"/>
  <c r="M36" i="18"/>
  <c r="N36" i="18"/>
  <c r="O36" i="18"/>
  <c r="P36" i="18"/>
  <c r="Q36" i="18"/>
  <c r="R36" i="18"/>
  <c r="S36" i="18"/>
  <c r="T36" i="18"/>
  <c r="R31" i="6" l="1"/>
  <c r="J31" i="6"/>
  <c r="S30" i="6"/>
  <c r="K30" i="6"/>
  <c r="Q31" i="6"/>
  <c r="I31" i="6"/>
  <c r="R30" i="6"/>
  <c r="J30" i="6"/>
  <c r="P31" i="6"/>
  <c r="Q30" i="6"/>
  <c r="I30" i="6"/>
  <c r="H31" i="6"/>
  <c r="O31" i="6"/>
  <c r="G31" i="6"/>
  <c r="P30" i="6"/>
  <c r="H30" i="6"/>
  <c r="N31" i="6"/>
  <c r="F31" i="6"/>
  <c r="O30" i="6"/>
  <c r="G30" i="6"/>
  <c r="M31" i="6"/>
  <c r="E31" i="6"/>
  <c r="D31" i="6" s="1"/>
  <c r="N30" i="6"/>
  <c r="F30" i="6"/>
  <c r="D30" i="6" s="1"/>
  <c r="S29" i="6"/>
  <c r="K29" i="6"/>
  <c r="R29" i="6"/>
  <c r="J29" i="6"/>
  <c r="O29" i="6"/>
  <c r="G29" i="6"/>
  <c r="N29" i="6"/>
  <c r="F29" i="6"/>
  <c r="C7" i="18"/>
  <c r="C15" i="18"/>
  <c r="C24" i="18"/>
  <c r="C32" i="18"/>
  <c r="C33" i="16"/>
  <c r="C31" i="16"/>
  <c r="C25" i="16"/>
  <c r="K25" i="6" s="1" a="1"/>
  <c r="K25" i="6" s="1"/>
  <c r="D25" i="6" s="1"/>
  <c r="C23" i="16"/>
  <c r="C17" i="16"/>
  <c r="C9" i="16"/>
  <c r="L9" i="6" s="1" a="1"/>
  <c r="L9" i="6" s="1"/>
  <c r="C36" i="16"/>
  <c r="C28" i="16"/>
  <c r="J28" i="6" s="1" a="1"/>
  <c r="J28" i="6" s="1"/>
  <c r="D28" i="6" s="1"/>
  <c r="C20" i="16"/>
  <c r="L20" i="6" s="1" a="1"/>
  <c r="L20" i="6" s="1"/>
  <c r="C34" i="18"/>
  <c r="C26" i="18"/>
  <c r="C23" i="18"/>
  <c r="C18" i="18"/>
  <c r="C16" i="18"/>
  <c r="C10" i="18"/>
  <c r="C8" i="18"/>
  <c r="C15" i="16"/>
  <c r="C33" i="18"/>
  <c r="C31" i="18"/>
  <c r="C25" i="18"/>
  <c r="C17" i="18"/>
  <c r="C9" i="18"/>
  <c r="C34" i="16"/>
  <c r="C26" i="16"/>
  <c r="K26" i="6" s="1" a="1"/>
  <c r="K26" i="6" s="1"/>
  <c r="D26" i="6" s="1"/>
  <c r="C18" i="16"/>
  <c r="C10" i="16"/>
  <c r="C32" i="16"/>
  <c r="C24" i="16"/>
  <c r="J24" i="6" s="1" a="1"/>
  <c r="J24" i="6" s="1"/>
  <c r="C16" i="16"/>
  <c r="C30" i="18"/>
  <c r="C14" i="18"/>
  <c r="C12" i="18"/>
  <c r="C6" i="18"/>
  <c r="C11" i="16"/>
  <c r="C22" i="18"/>
  <c r="C35" i="18"/>
  <c r="C29" i="18"/>
  <c r="C27" i="18"/>
  <c r="C21" i="18"/>
  <c r="C13" i="18"/>
  <c r="C8" i="16"/>
  <c r="L8" i="6" s="1" a="1"/>
  <c r="L8" i="6" s="1"/>
  <c r="C30" i="16"/>
  <c r="C12" i="16"/>
  <c r="K12" i="6" s="1" a="1"/>
  <c r="K12" i="6" s="1"/>
  <c r="C7" i="16"/>
  <c r="C22" i="16"/>
  <c r="L22" i="6" s="1" a="1"/>
  <c r="L22" i="6" s="1"/>
  <c r="C14" i="16"/>
  <c r="C6" i="16"/>
  <c r="K6" i="6" s="1" a="1"/>
  <c r="K6" i="6" s="1"/>
  <c r="C36" i="18"/>
  <c r="C28" i="18"/>
  <c r="C20" i="18"/>
  <c r="C19" i="18"/>
  <c r="C11" i="18"/>
  <c r="C35" i="16"/>
  <c r="C29" i="16"/>
  <c r="C27" i="16"/>
  <c r="J27" i="6" s="1" a="1"/>
  <c r="J27" i="6" s="1"/>
  <c r="D27" i="6" s="1"/>
  <c r="C21" i="16"/>
  <c r="J21" i="6" s="1" a="1"/>
  <c r="J21" i="6" s="1"/>
  <c r="C19" i="16"/>
  <c r="J19" i="6" s="1" a="1"/>
  <c r="J19" i="6" s="1"/>
  <c r="C13" i="16"/>
  <c r="J13" i="6" l="1" a="1"/>
  <c r="J13" i="6" s="1"/>
  <c r="K13" i="6" a="1"/>
  <c r="K13" i="6" s="1"/>
  <c r="J11" i="6" a="1"/>
  <c r="J11" i="6" s="1"/>
  <c r="K11" i="6" a="1"/>
  <c r="K11" i="6" s="1"/>
  <c r="J10" i="6" a="1"/>
  <c r="J10" i="6" s="1"/>
  <c r="K10" i="6" a="1"/>
  <c r="K10" i="6" s="1"/>
  <c r="A30" i="6"/>
  <c r="A31" i="6"/>
  <c r="J20" i="6" a="1"/>
  <c r="J20" i="6" s="1"/>
  <c r="J14" i="6" a="1"/>
  <c r="J14" i="6" s="1"/>
  <c r="K14" i="6" a="1"/>
  <c r="K14" i="6" s="1"/>
  <c r="L12" i="6" a="1"/>
  <c r="L12" i="6" s="1"/>
  <c r="J12" i="6" a="1"/>
  <c r="J12" i="6" s="1"/>
  <c r="J18" i="6" a="1"/>
  <c r="J18" i="6" s="1"/>
  <c r="L18" i="6" a="1"/>
  <c r="L18" i="6" s="1"/>
  <c r="J23" i="6" a="1"/>
  <c r="J23" i="6" s="1"/>
  <c r="L13" i="6" a="1"/>
  <c r="L13" i="6" s="1"/>
  <c r="K20" i="6" a="1"/>
  <c r="K20" i="6" s="1"/>
  <c r="J16" i="6" a="1"/>
  <c r="J16" i="6" s="1"/>
  <c r="K21" i="6" a="1"/>
  <c r="K21" i="6" s="1"/>
  <c r="L14" i="6" a="1"/>
  <c r="L14" i="6" s="1"/>
  <c r="L24" i="6" a="1"/>
  <c r="L24" i="6" s="1"/>
  <c r="K17" i="6" a="1"/>
  <c r="K17" i="6" s="1"/>
  <c r="J17" i="6" a="1"/>
  <c r="J17" i="6" s="1"/>
  <c r="K15" i="6" a="1"/>
  <c r="K15" i="6" s="1"/>
  <c r="J15" i="6" a="1"/>
  <c r="J15" i="6" s="1"/>
  <c r="K24" i="6" a="1"/>
  <c r="K24" i="6" s="1"/>
  <c r="K19" i="6" a="1"/>
  <c r="K19" i="6" s="1"/>
  <c r="K18" i="6" a="1"/>
  <c r="K18" i="6" s="1"/>
  <c r="K22" i="6" a="1"/>
  <c r="K22" i="6" s="1"/>
  <c r="K16" i="6" a="1"/>
  <c r="K16" i="6" s="1"/>
  <c r="L16" i="6" a="1"/>
  <c r="L16" i="6" s="1"/>
  <c r="K23" i="6" a="1"/>
  <c r="K23" i="6" s="1"/>
  <c r="L23" i="6" a="1"/>
  <c r="L23" i="6" s="1"/>
  <c r="J22" i="6" a="1"/>
  <c r="J22" i="6" s="1"/>
  <c r="L19" i="6" a="1"/>
  <c r="L19" i="6" s="1"/>
  <c r="L21" i="6" a="1"/>
  <c r="L21" i="6" s="1"/>
  <c r="L17" i="6" a="1"/>
  <c r="L17" i="6" s="1"/>
  <c r="N6" i="6" a="1"/>
  <c r="N6" i="6" s="1"/>
  <c r="J6" i="6" a="1"/>
  <c r="J6" i="6" s="1"/>
  <c r="D11" i="6" l="1"/>
  <c r="A11" i="6" s="1"/>
  <c r="D20" i="6"/>
  <c r="A20" i="6" s="1"/>
  <c r="D12" i="6"/>
  <c r="D14" i="6"/>
  <c r="A14" i="6" s="1"/>
  <c r="D15" i="6"/>
  <c r="A15" i="6" s="1"/>
  <c r="A25" i="6"/>
  <c r="D23" i="6"/>
  <c r="A23" i="6" s="1"/>
  <c r="D16" i="6"/>
  <c r="A16" i="6" s="1"/>
  <c r="D22" i="6"/>
  <c r="A22" i="6" s="1"/>
  <c r="D13" i="6"/>
  <c r="A13" i="6" s="1"/>
  <c r="D6" i="6"/>
  <c r="A6" i="6" s="1"/>
  <c r="D24" i="6"/>
  <c r="A24" i="6" s="1"/>
  <c r="A28" i="6"/>
  <c r="D18" i="6"/>
  <c r="A18" i="6" s="1"/>
  <c r="A26" i="6"/>
  <c r="D19" i="6"/>
  <c r="A19" i="6" s="1"/>
  <c r="D21" i="6"/>
  <c r="A21" i="6" s="1"/>
  <c r="A27" i="6"/>
  <c r="D17" i="6"/>
  <c r="A17" i="6" s="1"/>
  <c r="D9" i="6"/>
  <c r="A9" i="6" s="1"/>
  <c r="D10" i="6"/>
  <c r="A10" i="6" s="1"/>
  <c r="D29" i="6"/>
  <c r="A29" i="6" s="1"/>
  <c r="D8" i="6"/>
  <c r="A8" i="6" s="1"/>
  <c r="A12" i="6"/>
  <c r="T29" i="3"/>
  <c r="S29" i="3"/>
  <c r="R29" i="3"/>
  <c r="Q29" i="3"/>
  <c r="P29" i="3"/>
  <c r="O29" i="3"/>
  <c r="N29" i="3"/>
  <c r="M29" i="3"/>
  <c r="L29" i="3"/>
  <c r="K29" i="3"/>
  <c r="J29" i="3"/>
  <c r="I29" i="3"/>
  <c r="H29" i="3"/>
  <c r="G29" i="3"/>
  <c r="F29" i="3"/>
  <c r="E29" i="3"/>
  <c r="D29" i="3"/>
  <c r="T28" i="3"/>
  <c r="S28" i="3"/>
  <c r="R28" i="3"/>
  <c r="Q28" i="3"/>
  <c r="P28" i="3"/>
  <c r="O28" i="3"/>
  <c r="N28" i="3"/>
  <c r="M28" i="3"/>
  <c r="L28" i="3"/>
  <c r="K28" i="3"/>
  <c r="J28" i="3"/>
  <c r="I28" i="3"/>
  <c r="H28" i="3"/>
  <c r="G28" i="3"/>
  <c r="F28" i="3"/>
  <c r="E28" i="3"/>
  <c r="D28" i="3"/>
  <c r="T27" i="3"/>
  <c r="S27" i="3"/>
  <c r="R27" i="3"/>
  <c r="Q27" i="3"/>
  <c r="P27" i="3"/>
  <c r="O27" i="3"/>
  <c r="N27" i="3"/>
  <c r="M27" i="3"/>
  <c r="L27" i="3"/>
  <c r="K27" i="3"/>
  <c r="J27" i="3"/>
  <c r="I27" i="3"/>
  <c r="H27" i="3"/>
  <c r="G27" i="3"/>
  <c r="F27" i="3"/>
  <c r="E27" i="3"/>
  <c r="D27" i="3"/>
  <c r="T26" i="3"/>
  <c r="S26" i="3"/>
  <c r="R26" i="3"/>
  <c r="Q26" i="3"/>
  <c r="P26" i="3"/>
  <c r="O26" i="3"/>
  <c r="N26" i="3"/>
  <c r="M26" i="3"/>
  <c r="L26" i="3"/>
  <c r="K26" i="3"/>
  <c r="J26" i="3"/>
  <c r="I26" i="3"/>
  <c r="H26" i="3"/>
  <c r="G26" i="3"/>
  <c r="F26" i="3"/>
  <c r="E26" i="3"/>
  <c r="D26" i="3"/>
  <c r="T25" i="3"/>
  <c r="S25" i="3"/>
  <c r="R25" i="3"/>
  <c r="Q25" i="3"/>
  <c r="P25" i="3"/>
  <c r="O25" i="3"/>
  <c r="N25" i="3"/>
  <c r="M25" i="3"/>
  <c r="L25" i="3"/>
  <c r="K25" i="3"/>
  <c r="J25" i="3"/>
  <c r="I25" i="3"/>
  <c r="H25" i="3"/>
  <c r="G25" i="3"/>
  <c r="F25" i="3"/>
  <c r="E25" i="3"/>
  <c r="D25" i="3"/>
  <c r="T24" i="3"/>
  <c r="S24" i="3"/>
  <c r="R24" i="3"/>
  <c r="Q24" i="3"/>
  <c r="P24" i="3"/>
  <c r="O24" i="3"/>
  <c r="N24" i="3"/>
  <c r="M24" i="3"/>
  <c r="L24" i="3"/>
  <c r="K24" i="3"/>
  <c r="J24" i="3"/>
  <c r="I24" i="3"/>
  <c r="H24" i="3"/>
  <c r="G24" i="3"/>
  <c r="F24" i="3"/>
  <c r="E24" i="3"/>
  <c r="D24" i="3"/>
  <c r="T23" i="3"/>
  <c r="S23" i="3"/>
  <c r="R23" i="3"/>
  <c r="Q23" i="3"/>
  <c r="P23" i="3"/>
  <c r="O23" i="3"/>
  <c r="N23" i="3"/>
  <c r="M23" i="3"/>
  <c r="L23" i="3"/>
  <c r="K23" i="3"/>
  <c r="J23" i="3"/>
  <c r="I23" i="3"/>
  <c r="H23" i="3"/>
  <c r="G23" i="3"/>
  <c r="F23" i="3"/>
  <c r="E23" i="3"/>
  <c r="D23" i="3"/>
  <c r="T22" i="3"/>
  <c r="S22" i="3"/>
  <c r="R22" i="3"/>
  <c r="Q22" i="3"/>
  <c r="P22" i="3"/>
  <c r="O22" i="3"/>
  <c r="N22" i="3"/>
  <c r="M22" i="3"/>
  <c r="L22" i="3"/>
  <c r="K22" i="3"/>
  <c r="J22" i="3"/>
  <c r="I22" i="3"/>
  <c r="H22" i="3"/>
  <c r="G22" i="3"/>
  <c r="F22" i="3"/>
  <c r="E22" i="3"/>
  <c r="D22" i="3"/>
  <c r="T21" i="3"/>
  <c r="S21" i="3"/>
  <c r="R21" i="3"/>
  <c r="Q21" i="3"/>
  <c r="P21" i="3"/>
  <c r="O21" i="3"/>
  <c r="N21" i="3"/>
  <c r="M21" i="3"/>
  <c r="L21" i="3"/>
  <c r="K21" i="3"/>
  <c r="J21" i="3"/>
  <c r="I21" i="3"/>
  <c r="H21" i="3"/>
  <c r="G21" i="3"/>
  <c r="F21" i="3"/>
  <c r="E21" i="3"/>
  <c r="D21" i="3"/>
  <c r="T20" i="3"/>
  <c r="S20" i="3"/>
  <c r="R20" i="3"/>
  <c r="Q20" i="3"/>
  <c r="P20" i="3"/>
  <c r="O20" i="3"/>
  <c r="N20" i="3"/>
  <c r="M20" i="3"/>
  <c r="L20" i="3"/>
  <c r="K20" i="3"/>
  <c r="J20" i="3"/>
  <c r="I20" i="3"/>
  <c r="H20" i="3"/>
  <c r="G20" i="3"/>
  <c r="F20" i="3"/>
  <c r="E20" i="3"/>
  <c r="D20" i="3"/>
  <c r="T19" i="3"/>
  <c r="S19" i="3"/>
  <c r="R19" i="3"/>
  <c r="Q19" i="3"/>
  <c r="P19" i="3"/>
  <c r="O19" i="3"/>
  <c r="N19" i="3"/>
  <c r="M19" i="3"/>
  <c r="L19" i="3"/>
  <c r="K19" i="3"/>
  <c r="J19" i="3"/>
  <c r="I19" i="3"/>
  <c r="H19" i="3"/>
  <c r="G19" i="3"/>
  <c r="F19" i="3"/>
  <c r="E19" i="3"/>
  <c r="D19" i="3"/>
  <c r="T18" i="3"/>
  <c r="S18" i="3"/>
  <c r="R18" i="3"/>
  <c r="Q18" i="3"/>
  <c r="P18" i="3"/>
  <c r="O18" i="3"/>
  <c r="N18" i="3"/>
  <c r="M18" i="3"/>
  <c r="L18" i="3"/>
  <c r="K18" i="3"/>
  <c r="J18" i="3"/>
  <c r="I18" i="3"/>
  <c r="H18" i="3"/>
  <c r="G18" i="3"/>
  <c r="F18" i="3"/>
  <c r="E18" i="3"/>
  <c r="D18" i="3"/>
  <c r="T17" i="3"/>
  <c r="S17" i="3"/>
  <c r="R17" i="3"/>
  <c r="Q17" i="3"/>
  <c r="P17" i="3"/>
  <c r="O17" i="3"/>
  <c r="N17" i="3"/>
  <c r="M17" i="3"/>
  <c r="L17" i="3"/>
  <c r="K17" i="3"/>
  <c r="J17" i="3"/>
  <c r="I17" i="3"/>
  <c r="H17" i="3"/>
  <c r="G17" i="3"/>
  <c r="F17" i="3"/>
  <c r="E17" i="3"/>
  <c r="D17" i="3"/>
  <c r="T16" i="3"/>
  <c r="S16" i="3"/>
  <c r="R16" i="3"/>
  <c r="Q16" i="3"/>
  <c r="P16" i="3"/>
  <c r="O16" i="3"/>
  <c r="N16" i="3"/>
  <c r="M16" i="3"/>
  <c r="L16" i="3"/>
  <c r="K16" i="3"/>
  <c r="J16" i="3"/>
  <c r="I16" i="3"/>
  <c r="H16" i="3"/>
  <c r="G16" i="3"/>
  <c r="F16" i="3"/>
  <c r="E16" i="3"/>
  <c r="D16" i="3"/>
  <c r="T15" i="3"/>
  <c r="S15" i="3"/>
  <c r="R15" i="3"/>
  <c r="Q15" i="3"/>
  <c r="P15" i="3"/>
  <c r="O15" i="3"/>
  <c r="N15" i="3"/>
  <c r="M15" i="3"/>
  <c r="L15" i="3"/>
  <c r="K15" i="3"/>
  <c r="J15" i="3"/>
  <c r="I15" i="3"/>
  <c r="H15" i="3"/>
  <c r="G15" i="3"/>
  <c r="F15" i="3"/>
  <c r="E15" i="3"/>
  <c r="D15" i="3"/>
  <c r="T14" i="3"/>
  <c r="S14" i="3"/>
  <c r="R14" i="3"/>
  <c r="Q14" i="3"/>
  <c r="P14" i="3"/>
  <c r="O14" i="3"/>
  <c r="N14" i="3"/>
  <c r="M14" i="3"/>
  <c r="L14" i="3"/>
  <c r="K14" i="3"/>
  <c r="J14" i="3"/>
  <c r="I14" i="3"/>
  <c r="H14" i="3"/>
  <c r="G14" i="3"/>
  <c r="F14" i="3"/>
  <c r="E14" i="3"/>
  <c r="D14" i="3"/>
  <c r="T13" i="3"/>
  <c r="S13" i="3"/>
  <c r="R13" i="3"/>
  <c r="Q13" i="3"/>
  <c r="P13" i="3"/>
  <c r="O13" i="3"/>
  <c r="N13" i="3"/>
  <c r="M13" i="3"/>
  <c r="L13" i="3"/>
  <c r="K13" i="3"/>
  <c r="J13" i="3"/>
  <c r="I13" i="3"/>
  <c r="H13" i="3"/>
  <c r="G13" i="3"/>
  <c r="F13" i="3"/>
  <c r="E13" i="3"/>
  <c r="D13" i="3"/>
  <c r="T12" i="3"/>
  <c r="S12" i="3"/>
  <c r="R12" i="3"/>
  <c r="Q12" i="3"/>
  <c r="P12" i="3"/>
  <c r="O12" i="3"/>
  <c r="N12" i="3"/>
  <c r="M12" i="3"/>
  <c r="L12" i="3"/>
  <c r="K12" i="3"/>
  <c r="J12" i="3"/>
  <c r="I12" i="3"/>
  <c r="H12" i="3"/>
  <c r="G12" i="3"/>
  <c r="F12" i="3"/>
  <c r="E12" i="3"/>
  <c r="D12" i="3"/>
  <c r="T11" i="3"/>
  <c r="S11" i="3"/>
  <c r="R11" i="3"/>
  <c r="Q11" i="3"/>
  <c r="P11" i="3"/>
  <c r="O11" i="3"/>
  <c r="N11" i="3"/>
  <c r="M11" i="3"/>
  <c r="L11" i="3"/>
  <c r="K11" i="3"/>
  <c r="J11" i="3"/>
  <c r="I11" i="3"/>
  <c r="H11" i="3"/>
  <c r="G11" i="3"/>
  <c r="F11" i="3"/>
  <c r="E11" i="3"/>
  <c r="D11" i="3"/>
  <c r="T10" i="3"/>
  <c r="S10" i="3"/>
  <c r="R10" i="3"/>
  <c r="Q10" i="3"/>
  <c r="P10" i="3"/>
  <c r="O10" i="3"/>
  <c r="N10" i="3"/>
  <c r="M10" i="3"/>
  <c r="L10" i="3"/>
  <c r="K10" i="3"/>
  <c r="J10" i="3"/>
  <c r="I10" i="3"/>
  <c r="H10" i="3"/>
  <c r="G10" i="3"/>
  <c r="F10" i="3"/>
  <c r="E10" i="3"/>
  <c r="D10" i="3"/>
  <c r="T9" i="3"/>
  <c r="S9" i="3"/>
  <c r="R9" i="3"/>
  <c r="Q9" i="3"/>
  <c r="P9" i="3"/>
  <c r="O9" i="3"/>
  <c r="N9" i="3"/>
  <c r="M9" i="3"/>
  <c r="L9" i="3"/>
  <c r="K9" i="3"/>
  <c r="J9" i="3"/>
  <c r="I9" i="3"/>
  <c r="H9" i="3"/>
  <c r="G9" i="3"/>
  <c r="F9" i="3"/>
  <c r="E9" i="3"/>
  <c r="D9" i="3"/>
  <c r="T8" i="3"/>
  <c r="S8" i="3"/>
  <c r="R8" i="3"/>
  <c r="Q8" i="3"/>
  <c r="P8" i="3"/>
  <c r="O8" i="3"/>
  <c r="N8" i="3"/>
  <c r="M8" i="3"/>
  <c r="L8" i="3"/>
  <c r="K8" i="3"/>
  <c r="J8" i="3"/>
  <c r="I8" i="3"/>
  <c r="H8" i="3"/>
  <c r="G8" i="3"/>
  <c r="F8" i="3"/>
  <c r="E8" i="3"/>
  <c r="D8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T6" i="3"/>
  <c r="S6" i="3"/>
  <c r="R6" i="3"/>
  <c r="Q6" i="3"/>
  <c r="P6" i="3"/>
  <c r="O6" i="3"/>
  <c r="N6" i="3"/>
  <c r="M6" i="3"/>
  <c r="L6" i="3"/>
  <c r="K6" i="3"/>
  <c r="J6" i="3"/>
  <c r="I6" i="3"/>
  <c r="H6" i="3"/>
  <c r="G6" i="3"/>
  <c r="F6" i="3"/>
  <c r="E6" i="3"/>
  <c r="D6" i="3"/>
  <c r="T5" i="3"/>
  <c r="S5" i="3"/>
  <c r="R5" i="3"/>
  <c r="Q5" i="3"/>
  <c r="P5" i="3"/>
  <c r="O5" i="3"/>
  <c r="N5" i="3"/>
  <c r="M5" i="3"/>
  <c r="L5" i="3"/>
  <c r="K5" i="3"/>
  <c r="J5" i="3"/>
  <c r="I5" i="3"/>
  <c r="H5" i="3"/>
  <c r="G5" i="3"/>
  <c r="F5" i="3"/>
  <c r="E5" i="3"/>
  <c r="D5" i="3"/>
  <c r="T5" i="16"/>
  <c r="S5" i="16"/>
  <c r="R5" i="16"/>
  <c r="Q5" i="16"/>
  <c r="P5" i="16"/>
  <c r="O5" i="16"/>
  <c r="N5" i="16"/>
  <c r="M5" i="16"/>
  <c r="L5" i="16"/>
  <c r="K5" i="16"/>
  <c r="J5" i="16"/>
  <c r="I5" i="16"/>
  <c r="H5" i="16"/>
  <c r="G5" i="16"/>
  <c r="F5" i="16"/>
  <c r="E5" i="16"/>
  <c r="D5" i="16"/>
  <c r="C10" i="24"/>
  <c r="B11" i="24" a="1"/>
  <c r="B11" i="24" s="1"/>
  <c r="B10" i="24" a="1"/>
  <c r="B10" i="24" s="1"/>
  <c r="E5" i="18"/>
  <c r="F5" i="18"/>
  <c r="G5" i="18"/>
  <c r="H5" i="18"/>
  <c r="I5" i="18"/>
  <c r="J5" i="18"/>
  <c r="K5" i="18"/>
  <c r="L5" i="18"/>
  <c r="M5" i="18"/>
  <c r="N5" i="18"/>
  <c r="O5" i="18"/>
  <c r="P5" i="18"/>
  <c r="Q5" i="18"/>
  <c r="R5" i="18"/>
  <c r="S5" i="18"/>
  <c r="T5" i="18"/>
  <c r="D5" i="18"/>
  <c r="C12" i="24" l="1"/>
  <c r="C2" i="18"/>
  <c r="B2" i="35"/>
  <c r="A2" i="35" s="1"/>
  <c r="K5" i="24"/>
  <c r="K7" i="24" l="1"/>
  <c r="H6" i="24"/>
  <c r="K6" i="24"/>
  <c r="D5" i="5"/>
  <c r="J7" i="24" l="1"/>
  <c r="J6" i="24" l="1"/>
  <c r="J8" i="24" s="1"/>
  <c r="I6" i="24"/>
  <c r="I7" i="24"/>
  <c r="H7" i="24"/>
  <c r="R4" i="3"/>
  <c r="J4" i="3"/>
  <c r="Q4" i="3"/>
  <c r="I4" i="3"/>
  <c r="P4" i="3"/>
  <c r="H4" i="3"/>
  <c r="S4" i="3"/>
  <c r="K4" i="3"/>
  <c r="O4" i="3"/>
  <c r="G4" i="3"/>
  <c r="F4" i="3"/>
  <c r="N4" i="3"/>
  <c r="D4" i="3"/>
  <c r="M4" i="3"/>
  <c r="E4" i="3"/>
  <c r="T4" i="3"/>
  <c r="L4" i="3"/>
  <c r="J9" i="24" l="1"/>
  <c r="H9" i="24"/>
  <c r="K9" i="24"/>
  <c r="K8" i="24"/>
  <c r="I9" i="24"/>
  <c r="I8" i="24"/>
  <c r="C2" i="3"/>
  <c r="H8" i="24" l="1"/>
  <c r="C11" i="3"/>
  <c r="C2" i="16" l="1"/>
  <c r="Q4" i="16" l="1"/>
  <c r="P4" i="16"/>
  <c r="C5" i="16"/>
  <c r="D7" i="6" s="1"/>
  <c r="A7" i="6" s="1"/>
  <c r="J5" i="6" l="1" a="1"/>
  <c r="J5" i="6" s="1"/>
  <c r="K5" i="6" a="1"/>
  <c r="K5" i="6" s="1"/>
  <c r="L5" i="6" a="1"/>
  <c r="L5" i="6" s="1"/>
  <c r="M5" i="6" a="1"/>
  <c r="M5" i="6" s="1"/>
  <c r="N5" i="6" a="1"/>
  <c r="N5" i="6" s="1"/>
  <c r="O5" i="6" a="1"/>
  <c r="O5" i="6" s="1"/>
  <c r="P5" i="6" a="1"/>
  <c r="P5" i="6" s="1"/>
  <c r="Q5" i="6" a="1"/>
  <c r="Q5" i="6" s="1"/>
  <c r="F5" i="6" a="1"/>
  <c r="F5" i="6" s="1"/>
  <c r="R5" i="6" a="1"/>
  <c r="R5" i="6" s="1"/>
  <c r="G5" i="6" a="1"/>
  <c r="G5" i="6" s="1"/>
  <c r="S5" i="6" a="1"/>
  <c r="S5" i="6" s="1"/>
  <c r="H5" i="6" a="1"/>
  <c r="H5" i="6" s="1"/>
  <c r="T5" i="6" a="1"/>
  <c r="T5" i="6" s="1"/>
  <c r="I5" i="6" a="1"/>
  <c r="I5" i="6" s="1"/>
  <c r="U5" i="6" a="1"/>
  <c r="U5" i="6" s="1"/>
  <c r="B6" i="24" l="1"/>
  <c r="C18" i="3" l="1"/>
  <c r="C28" i="3" l="1"/>
  <c r="G4" i="18"/>
  <c r="C13" i="3"/>
  <c r="C14" i="3"/>
  <c r="C20" i="3"/>
  <c r="C24" i="3"/>
  <c r="C9" i="3"/>
  <c r="C12" i="3"/>
  <c r="C27" i="3"/>
  <c r="C10" i="3"/>
  <c r="C22" i="3"/>
  <c r="C21" i="3"/>
  <c r="C19" i="3"/>
  <c r="C23" i="3"/>
  <c r="C26" i="3"/>
  <c r="C8" i="3"/>
  <c r="C16" i="3"/>
  <c r="E4" i="18"/>
  <c r="M4" i="18"/>
  <c r="F4" i="18"/>
  <c r="N4" i="18"/>
  <c r="O4" i="18"/>
  <c r="Q4" i="18"/>
  <c r="L4" i="18"/>
  <c r="P4" i="18"/>
  <c r="D4" i="18"/>
  <c r="I4" i="18"/>
  <c r="H4" i="18"/>
  <c r="J4" i="18"/>
  <c r="R4" i="18"/>
  <c r="K4" i="18"/>
  <c r="S4" i="18"/>
  <c r="C5" i="18"/>
  <c r="T4" i="18"/>
  <c r="C15" i="3"/>
  <c r="C7" i="3"/>
  <c r="C17" i="3"/>
  <c r="C6" i="3"/>
  <c r="C5" i="3"/>
  <c r="C29" i="3"/>
  <c r="C25" i="3"/>
  <c r="S4" i="16"/>
  <c r="L4" i="16"/>
  <c r="T4" i="16"/>
  <c r="I4" i="16"/>
  <c r="R4" i="16"/>
  <c r="F4" i="16"/>
  <c r="H4" i="16"/>
  <c r="E4" i="16"/>
  <c r="M4" i="16"/>
  <c r="J4" i="16"/>
  <c r="N4" i="16"/>
  <c r="K4" i="16"/>
  <c r="G4" i="16"/>
  <c r="O4" i="16"/>
  <c r="D4" i="16"/>
  <c r="C4" i="3" l="1"/>
  <c r="C1" i="18"/>
  <c r="C4" i="18"/>
  <c r="C4" i="16"/>
  <c r="C1" i="16"/>
  <c r="E2" i="24" l="1"/>
  <c r="F2" i="24"/>
  <c r="C24" i="13"/>
  <c r="D24" i="13"/>
  <c r="E24" i="13"/>
  <c r="F24" i="13"/>
  <c r="G24" i="13"/>
  <c r="H24" i="13"/>
  <c r="I24" i="13"/>
  <c r="J24" i="13"/>
  <c r="K24" i="13"/>
  <c r="L24" i="13"/>
  <c r="M24" i="13"/>
  <c r="N24" i="13"/>
  <c r="O24" i="13"/>
  <c r="B24" i="13"/>
  <c r="D2" i="24" l="1"/>
  <c r="C2" i="24" l="1"/>
  <c r="C1" i="3"/>
  <c r="B4" i="24" l="1" a="1"/>
  <c r="B4" i="24" s="1"/>
  <c r="E4" i="5"/>
  <c r="C5" i="5"/>
  <c r="E5" i="6" a="1"/>
  <c r="E5" i="6" s="1"/>
  <c r="G4" i="5"/>
  <c r="N4" i="5"/>
  <c r="Q4" i="5"/>
  <c r="T4" i="5"/>
  <c r="D4" i="5"/>
  <c r="H4" i="5"/>
  <c r="L4" i="5"/>
  <c r="K4" i="5"/>
  <c r="P4" i="5"/>
  <c r="O4" i="5"/>
  <c r="F4" i="5"/>
  <c r="R4" i="5"/>
  <c r="M4" i="5"/>
  <c r="J4" i="5"/>
  <c r="I4" i="5"/>
  <c r="S4" i="5"/>
  <c r="N4" i="6" l="1"/>
  <c r="T4" i="6"/>
  <c r="P4" i="6"/>
  <c r="U4" i="6"/>
  <c r="S4" i="6"/>
  <c r="R4" i="6"/>
  <c r="Q4" i="6"/>
  <c r="J4" i="6"/>
  <c r="M4" i="6"/>
  <c r="K4" i="6"/>
  <c r="I4" i="6"/>
  <c r="O4" i="6"/>
  <c r="F4" i="6"/>
  <c r="G4" i="6"/>
  <c r="C4" i="5"/>
  <c r="C1" i="5"/>
  <c r="H4" i="6"/>
  <c r="L4" i="6"/>
  <c r="D5" i="6"/>
  <c r="A5" i="6" s="1"/>
  <c r="C2" i="5"/>
  <c r="D2" i="5"/>
  <c r="E4" i="6"/>
  <c r="D4" i="6" l="1"/>
  <c r="D1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<sst xmlns="http://schemas.openxmlformats.org/spreadsheetml/2006/main" count="16086" uniqueCount="7343">
  <si>
    <t>LLP Item/Color</t>
  </si>
  <si>
    <t>RCS Quad - First Article</t>
  </si>
  <si>
    <t>Controls</t>
  </si>
  <si>
    <t>APS Sextupole Refurbishment</t>
  </si>
  <si>
    <t>RCS Sextupole - First Article</t>
  </si>
  <si>
    <t>Bake out Equipment</t>
  </si>
  <si>
    <t>APS Quad Refurbishment Parts</t>
  </si>
  <si>
    <t>First Article Magnet Vendor</t>
  </si>
  <si>
    <t>Pumping Stations</t>
  </si>
  <si>
    <t>APS Quad Rebuilt Parts</t>
  </si>
  <si>
    <t>HSR Bellows Weldment</t>
  </si>
  <si>
    <t>aC Carbon Coating System Power Supplies</t>
  </si>
  <si>
    <t xml:space="preserve">197MHz Crab 1st Article - Niobium </t>
  </si>
  <si>
    <t>RF Fingers</t>
  </si>
  <si>
    <t>Vacuum/gas injection equipment</t>
  </si>
  <si>
    <t>Backward EMCal PbWO4 Crystals</t>
  </si>
  <si>
    <t>Bellows Components</t>
  </si>
  <si>
    <t>Solenoids</t>
  </si>
  <si>
    <t>Barrel EMCal Fibers</t>
  </si>
  <si>
    <t>Bellows Helper Spring assembly</t>
  </si>
  <si>
    <t>Machined Parts</t>
  </si>
  <si>
    <t>Hadron Endcap EMCal Fibers</t>
  </si>
  <si>
    <t>Forward HCal Absorber Plates Tungsten</t>
  </si>
  <si>
    <t>Coating Tubes</t>
  </si>
  <si>
    <t>Forward HCal SiPMs</t>
  </si>
  <si>
    <t>Magnet Power Supply</t>
  </si>
  <si>
    <t>Forward HCal Absorber Plates Steel</t>
  </si>
  <si>
    <t>VRTX+ and lpGBT</t>
  </si>
  <si>
    <t>Forward HCal Module Casing Steel</t>
  </si>
  <si>
    <t>EE HCal Steel for Structures</t>
  </si>
  <si>
    <t>HE HCal Steel for Structures</t>
  </si>
  <si>
    <t>OBLIGATION PROFILE by FY</t>
  </si>
  <si>
    <t>OBLIGATION PROFILE WITHOUT CONTINGENCY - LLP by FY</t>
  </si>
  <si>
    <t>L3 WBS</t>
  </si>
  <si>
    <t>L4 WBS</t>
  </si>
  <si>
    <t>L4 WBS Description</t>
  </si>
  <si>
    <t>LLP Category</t>
  </si>
  <si>
    <t>LLP Justification Item</t>
  </si>
  <si>
    <t>LLP Item Detail</t>
  </si>
  <si>
    <t>Number of Awards</t>
  </si>
  <si>
    <t>LATEST AWARD DATE</t>
  </si>
  <si>
    <t>LAB</t>
  </si>
  <si>
    <t>CAM</t>
  </si>
  <si>
    <t>Procurement Rep</t>
  </si>
  <si>
    <t>Project Controls Rep</t>
  </si>
  <si>
    <t>LABOR HOURS</t>
  </si>
  <si>
    <t>DIRECT MATERIAL COST</t>
  </si>
  <si>
    <t>Total Cost (Burd&amp;Esc)</t>
  </si>
  <si>
    <t>Total Cost 
w/ 35% Contingency</t>
  </si>
  <si>
    <t>FY20</t>
  </si>
  <si>
    <t>FY21</t>
  </si>
  <si>
    <t>FY22</t>
  </si>
  <si>
    <t>FY23</t>
  </si>
  <si>
    <t>FY24</t>
  </si>
  <si>
    <t>FY25</t>
  </si>
  <si>
    <t>FY26</t>
  </si>
  <si>
    <t>FY27</t>
  </si>
  <si>
    <t>FY28</t>
  </si>
  <si>
    <t>FY29</t>
  </si>
  <si>
    <t>FY30</t>
  </si>
  <si>
    <t>FY31</t>
  </si>
  <si>
    <t>FY32</t>
  </si>
  <si>
    <t>FY33</t>
  </si>
  <si>
    <t>FY34</t>
  </si>
  <si>
    <t>6.04.02</t>
  </si>
  <si>
    <t>6.04.02.01</t>
  </si>
  <si>
    <t>ESR Dipole Magnets</t>
  </si>
  <si>
    <t>Electron Storage Ring (ESR) Dipole Magnets</t>
  </si>
  <si>
    <t>ESR Dipole Magnets - D1/D3 Vendor I</t>
  </si>
  <si>
    <t>BNL</t>
  </si>
  <si>
    <t>H. Witte</t>
  </si>
  <si>
    <t>C. Blanchard</t>
  </si>
  <si>
    <t>Brian Smith</t>
  </si>
  <si>
    <t>ESR Dipole Magnets - D1/D3 Vendor II</t>
  </si>
  <si>
    <t>ESR Dipole Magnets - D2 Vendor I</t>
  </si>
  <si>
    <t>ESR Dipole Magnets - D2 Vendor II</t>
  </si>
  <si>
    <t>ESR Dipole Magnets - D1/D2/D3 Production Iron Material</t>
  </si>
  <si>
    <t>6.04.02.02</t>
  </si>
  <si>
    <t>ESR Sextupole Magnets</t>
  </si>
  <si>
    <t>Advanced Photon Source (APS) Sextupole Magnet Refurbishment, Testing, and Measurement</t>
  </si>
  <si>
    <t>APS Sextupole Refurbishment &amp; Testing</t>
  </si>
  <si>
    <t>6.04.02.04</t>
  </si>
  <si>
    <t>ESR Magnet Measurement &amp; Acceptance</t>
  </si>
  <si>
    <t>ESR Magnet Measurement</t>
  </si>
  <si>
    <t>ESR Magnetic Measurement and Bench</t>
  </si>
  <si>
    <t>ESR APS Quad Magnet Measurement &amp; Stand</t>
  </si>
  <si>
    <t>K. Kirkendall</t>
  </si>
  <si>
    <t>6.04.03</t>
  </si>
  <si>
    <t>6.04.03.01</t>
  </si>
  <si>
    <t>ESR Magnet Quads</t>
  </si>
  <si>
    <t>APS Quad Refurbishment</t>
  </si>
  <si>
    <t>APS Quadrupole Magnet Refurbishment, Testing and Measurement</t>
  </si>
  <si>
    <t>APS Quad Rebuild &amp; Refurbishment</t>
  </si>
  <si>
    <t>JLAB</t>
  </si>
  <si>
    <t>S. Philip</t>
  </si>
  <si>
    <t>M. Laney</t>
  </si>
  <si>
    <t>Dimitra Riga</t>
  </si>
  <si>
    <t>ESR APS Quadrupole Magnetic Measurement Stand</t>
  </si>
  <si>
    <t>APS Quad Magnet Measurement &amp; Stand</t>
  </si>
  <si>
    <t>6.10.05</t>
  </si>
  <si>
    <t>6.10.05.01</t>
  </si>
  <si>
    <t>Backward Electromagnetic Calorimetry</t>
  </si>
  <si>
    <t>PbWO4 Crystals</t>
  </si>
  <si>
    <t>Lead Tungstate Crystals for the Detector Backward Electro-Magnetic (EM) Calorimeter - Batch 3 and Batch 4</t>
  </si>
  <si>
    <t>Backward EMCal PbWO4 Crystals - Option 2 - Batch 3</t>
  </si>
  <si>
    <t>A. Bazilevsky</t>
  </si>
  <si>
    <t>M. Bryan</t>
  </si>
  <si>
    <t>Tyler Lewis</t>
  </si>
  <si>
    <t>Backward EMCal PbWO4 Crystals - Option 3 - Batch 4</t>
  </si>
  <si>
    <t>6.10.05.02</t>
  </si>
  <si>
    <t>Barrel Electromagnetic Calorimetry</t>
  </si>
  <si>
    <t>Scintillating Fibers</t>
  </si>
  <si>
    <t>Scintillating Fibers for the Detector Barrel - Batch 2 and Forward - Batch 2 EM Calorimeters</t>
  </si>
  <si>
    <t>Barrel EMCal Fibers - Option 1 - Batch 2</t>
  </si>
  <si>
    <t>W. Koncelik</t>
  </si>
  <si>
    <t>6.10.05.03</t>
  </si>
  <si>
    <t>Forward Electromagnetic Calorimetry</t>
  </si>
  <si>
    <t>Hadron Endcap EMCal Fibers - Option 1 - Batch 2</t>
  </si>
  <si>
    <t>6.10.06</t>
  </si>
  <si>
    <t>6.10.06.03</t>
  </si>
  <si>
    <t>Forward Hadronic Calorimetry</t>
  </si>
  <si>
    <t>Forward HCal Steel</t>
  </si>
  <si>
    <t>Steel for the Detector Forward Hadronic Calorimeter</t>
  </si>
  <si>
    <t>O. Eyser</t>
  </si>
  <si>
    <t>6.10.07</t>
  </si>
  <si>
    <t>Detector Magnets</t>
  </si>
  <si>
    <t>Detector Solenoid Magnet</t>
  </si>
  <si>
    <t>Detector Solenoid Magnet Power Supply</t>
  </si>
  <si>
    <t>R. Rajput Ghoshal</t>
  </si>
  <si>
    <t>Everett Woolsey</t>
  </si>
  <si>
    <t>6.10.08</t>
  </si>
  <si>
    <t>Electronics</t>
  </si>
  <si>
    <t>Detector Electronics</t>
  </si>
  <si>
    <t>Detector Electronics Versatile Link Plus Transceiver (VRTX+) and low Power Giga-bit transceiver (1pGBT)</t>
  </si>
  <si>
    <t>F. Barbosa</t>
  </si>
  <si>
    <t>6.10.10</t>
  </si>
  <si>
    <t>6.10.10.02</t>
  </si>
  <si>
    <t>Electron Endcap Structures</t>
  </si>
  <si>
    <t>Detector Endcap Structures</t>
  </si>
  <si>
    <t>Detector Endcap Structures – Flux Return Steel</t>
  </si>
  <si>
    <t>Detector Endcap Steel for Structures</t>
  </si>
  <si>
    <t>R. Sharma</t>
  </si>
  <si>
    <t>Total Cost w/ 35% Contingency</t>
  </si>
  <si>
    <t>COST PROFILE by FY</t>
  </si>
  <si>
    <t>COST PROFILE WITHOUT CONTINGENCY - LLP by FY</t>
  </si>
  <si>
    <t>Cost PVT Total</t>
  </si>
  <si>
    <t>Obligation PVT Total</t>
  </si>
  <si>
    <t>2.A</t>
  </si>
  <si>
    <t xml:space="preserve">2.B + 2.C </t>
  </si>
  <si>
    <t>2.B</t>
  </si>
  <si>
    <t>2.C</t>
  </si>
  <si>
    <t>*The references in this row may need to be updated if the pivot table changes.</t>
  </si>
  <si>
    <t>CHECK --&gt;</t>
  </si>
  <si>
    <t>*This checks that Cells A2:D2 are equal.</t>
  </si>
  <si>
    <t>Data</t>
  </si>
  <si>
    <t>Cost</t>
  </si>
  <si>
    <t>Ob</t>
  </si>
  <si>
    <t>Cost - Ob</t>
  </si>
  <si>
    <t>CD3B_PB-FLOAT-CK</t>
  </si>
  <si>
    <t>Data - Cost</t>
  </si>
  <si>
    <t>Values</t>
  </si>
  <si>
    <t>LLP Item</t>
  </si>
  <si>
    <t>ESTIMATOR</t>
  </si>
  <si>
    <t>PMC REP</t>
  </si>
  <si>
    <t>Witte</t>
  </si>
  <si>
    <t>hwitte</t>
  </si>
  <si>
    <t>bsmith</t>
  </si>
  <si>
    <t>Philip</t>
  </si>
  <si>
    <t>sphilip</t>
  </si>
  <si>
    <t>driga</t>
  </si>
  <si>
    <t>Bazilevsky</t>
  </si>
  <si>
    <t>shura</t>
  </si>
  <si>
    <t>tlewis</t>
  </si>
  <si>
    <t>Eyser</t>
  </si>
  <si>
    <t>keyser</t>
  </si>
  <si>
    <t>Rajput-Ghoshal</t>
  </si>
  <si>
    <t>rrajput</t>
  </si>
  <si>
    <t>ewoolsey</t>
  </si>
  <si>
    <t>Barbosa</t>
  </si>
  <si>
    <t>fbarbosa</t>
  </si>
  <si>
    <t>Sharma</t>
  </si>
  <si>
    <t>rsharma</t>
  </si>
  <si>
    <t>Grand Total</t>
  </si>
  <si>
    <t>WBS</t>
  </si>
  <si>
    <t>L3 WBS DESCRIPTION</t>
  </si>
  <si>
    <t>BNL_Procurement Designation</t>
  </si>
  <si>
    <t>FY2020</t>
  </si>
  <si>
    <t>FY2021</t>
  </si>
  <si>
    <t>FY2022</t>
  </si>
  <si>
    <t>FY2023</t>
  </si>
  <si>
    <t>FY2024</t>
  </si>
  <si>
    <t>FY2025</t>
  </si>
  <si>
    <t>FY2026</t>
  </si>
  <si>
    <t>FY2027</t>
  </si>
  <si>
    <t>FY2028</t>
  </si>
  <si>
    <t>FY2029</t>
  </si>
  <si>
    <t>FY2030</t>
  </si>
  <si>
    <t>FY2031</t>
  </si>
  <si>
    <t>FY2032</t>
  </si>
  <si>
    <t>FY2033</t>
  </si>
  <si>
    <t>FY2034</t>
  </si>
  <si>
    <t>FY2035</t>
  </si>
  <si>
    <t>FY2036</t>
  </si>
  <si>
    <t>A.PP085</t>
  </si>
  <si>
    <t>A.PP091.B</t>
  </si>
  <si>
    <t>B</t>
  </si>
  <si>
    <t>D.APP47.C</t>
  </si>
  <si>
    <t>D.APP47.D</t>
  </si>
  <si>
    <t>D.APP62.A</t>
  </si>
  <si>
    <t>D.APP62.B</t>
  </si>
  <si>
    <t>D.APP63.A</t>
  </si>
  <si>
    <t>D.APP63.B</t>
  </si>
  <si>
    <t>D.APP64</t>
  </si>
  <si>
    <t>Labor - 092</t>
  </si>
  <si>
    <t>Labor - 105</t>
  </si>
  <si>
    <t>P.S1033</t>
  </si>
  <si>
    <t>P.S1131</t>
  </si>
  <si>
    <t>P.S1135</t>
  </si>
  <si>
    <t>P.S1138</t>
  </si>
  <si>
    <t>P.S1143</t>
  </si>
  <si>
    <t>S.P.541</t>
  </si>
  <si>
    <t>S.P175.B</t>
  </si>
  <si>
    <t>S.P322</t>
  </si>
  <si>
    <t>S.P442.B</t>
  </si>
  <si>
    <t>S.P540</t>
  </si>
  <si>
    <t>S.P542</t>
  </si>
  <si>
    <t>S.P543</t>
  </si>
  <si>
    <t>T.098</t>
  </si>
  <si>
    <t>T.103</t>
  </si>
  <si>
    <t>T.104</t>
  </si>
  <si>
    <t>T.107</t>
  </si>
  <si>
    <t>T.LLP027</t>
  </si>
  <si>
    <t>T.LLP028</t>
  </si>
  <si>
    <t>Total Sum Check</t>
  </si>
  <si>
    <t>For Formulas:</t>
  </si>
  <si>
    <t>CD3A.SCOPE</t>
  </si>
  <si>
    <t>Nonlabor</t>
  </si>
  <si>
    <t>TOTAL</t>
  </si>
  <si>
    <t>DOE.IRA</t>
  </si>
  <si>
    <t>Delta</t>
  </si>
  <si>
    <t>SUMIFS</t>
  </si>
  <si>
    <t>DOE.DOE</t>
  </si>
  <si>
    <t>DOE.DET</t>
  </si>
  <si>
    <t>CD3B.SCOPE</t>
  </si>
  <si>
    <t>Contract Award</t>
  </si>
  <si>
    <t>DOE.DETL</t>
  </si>
  <si>
    <t>New Procurements Check</t>
  </si>
  <si>
    <t>Labor</t>
  </si>
  <si>
    <t>TRIM Proc Des</t>
  </si>
  <si>
    <t>LLPITEM #</t>
  </si>
  <si>
    <t>LLP ITEM</t>
  </si>
  <si>
    <t>LLP Category #</t>
  </si>
  <si>
    <t>Activity ID</t>
  </si>
  <si>
    <t>Original Duration</t>
  </si>
  <si>
    <t>Start</t>
  </si>
  <si>
    <t>Finish</t>
  </si>
  <si>
    <t>Labor Hours</t>
  </si>
  <si>
    <t>Budgeted Labor Cost</t>
  </si>
  <si>
    <t>Direct Mat'l Cost</t>
  </si>
  <si>
    <t>Budgeted Nonlabor Cost</t>
  </si>
  <si>
    <t>Budgeted Total Cost</t>
  </si>
  <si>
    <t>Total Float</t>
  </si>
  <si>
    <t>LLP027</t>
  </si>
  <si>
    <t xml:space="preserve">  D.APP47.C</t>
  </si>
  <si>
    <t>198d</t>
  </si>
  <si>
    <t>846d</t>
  </si>
  <si>
    <t>LLP028</t>
  </si>
  <si>
    <t xml:space="preserve">  D.APP47.D</t>
  </si>
  <si>
    <t>199d</t>
  </si>
  <si>
    <t>LLP029</t>
  </si>
  <si>
    <t xml:space="preserve">  D.APP62.A</t>
  </si>
  <si>
    <t>681d</t>
  </si>
  <si>
    <t>280d</t>
  </si>
  <si>
    <t>LLP030</t>
  </si>
  <si>
    <t xml:space="preserve">  D.APP62.B</t>
  </si>
  <si>
    <t>LLP031</t>
  </si>
  <si>
    <t xml:space="preserve">  D.APP63.A</t>
  </si>
  <si>
    <t>285d</t>
  </si>
  <si>
    <t>LLP032</t>
  </si>
  <si>
    <t xml:space="preserve">  D.APP63.B</t>
  </si>
  <si>
    <t>LLP033</t>
  </si>
  <si>
    <t xml:space="preserve">  D.APP64</t>
  </si>
  <si>
    <t>250d</t>
  </si>
  <si>
    <t>LLP034</t>
  </si>
  <si>
    <t xml:space="preserve">  A.PP085</t>
  </si>
  <si>
    <t>181d</t>
  </si>
  <si>
    <t>804d</t>
  </si>
  <si>
    <t>LLP035</t>
  </si>
  <si>
    <t xml:space="preserve">  A.PP091.B</t>
  </si>
  <si>
    <t>257d</t>
  </si>
  <si>
    <t>220d</t>
  </si>
  <si>
    <t>LLP036</t>
  </si>
  <si>
    <t xml:space="preserve">  S.P175.B</t>
  </si>
  <si>
    <t>1071d</t>
  </si>
  <si>
    <t>LLP037</t>
  </si>
  <si>
    <t xml:space="preserve">  S.P322</t>
  </si>
  <si>
    <t>885d</t>
  </si>
  <si>
    <t>735d</t>
  </si>
  <si>
    <t>LLP038</t>
  </si>
  <si>
    <t xml:space="preserve">  S.P442.B</t>
  </si>
  <si>
    <t>61d</t>
  </si>
  <si>
    <t>968d</t>
  </si>
  <si>
    <t>LLP039</t>
  </si>
  <si>
    <t xml:space="preserve">  S.P540</t>
  </si>
  <si>
    <t>81d</t>
  </si>
  <si>
    <t>472d</t>
  </si>
  <si>
    <t>LLP040</t>
  </si>
  <si>
    <t xml:space="preserve">  S.P.541</t>
  </si>
  <si>
    <t>571d</t>
  </si>
  <si>
    <t>595d</t>
  </si>
  <si>
    <t>LLP041</t>
  </si>
  <si>
    <t xml:space="preserve">  S.P542</t>
  </si>
  <si>
    <t>608d</t>
  </si>
  <si>
    <t>883d</t>
  </si>
  <si>
    <t>LLP042</t>
  </si>
  <si>
    <t xml:space="preserve">  S.P543</t>
  </si>
  <si>
    <t>131d</t>
  </si>
  <si>
    <t>771d</t>
  </si>
  <si>
    <t>LLP043</t>
  </si>
  <si>
    <t xml:space="preserve">  P.S1143</t>
  </si>
  <si>
    <t>334d</t>
  </si>
  <si>
    <t>742d</t>
  </si>
  <si>
    <t>LLP044</t>
  </si>
  <si>
    <t xml:space="preserve">  P.S1135</t>
  </si>
  <si>
    <t>80d</t>
  </si>
  <si>
    <t>554d</t>
  </si>
  <si>
    <t>LLP045</t>
  </si>
  <si>
    <t xml:space="preserve">  P.S1033</t>
  </si>
  <si>
    <t>295d</t>
  </si>
  <si>
    <t>1472d</t>
  </si>
  <si>
    <t>LLP046</t>
  </si>
  <si>
    <t xml:space="preserve">  P.S1131</t>
  </si>
  <si>
    <t>1165d</t>
  </si>
  <si>
    <t>LLP047</t>
  </si>
  <si>
    <t xml:space="preserve">  P.S1138</t>
  </si>
  <si>
    <t>138d</t>
  </si>
  <si>
    <t>LLP048</t>
  </si>
  <si>
    <t xml:space="preserve">  B</t>
  </si>
  <si>
    <t>1384d</t>
  </si>
  <si>
    <t>LLP049</t>
  </si>
  <si>
    <t xml:space="preserve">  T</t>
  </si>
  <si>
    <t>LLP050</t>
  </si>
  <si>
    <t xml:space="preserve">  T.LLP027</t>
  </si>
  <si>
    <t>91d</t>
  </si>
  <si>
    <t>613d</t>
  </si>
  <si>
    <t>LLP051</t>
  </si>
  <si>
    <t xml:space="preserve">  T.LLP028</t>
  </si>
  <si>
    <t>685d</t>
  </si>
  <si>
    <t>LLP052</t>
  </si>
  <si>
    <t>990d</t>
  </si>
  <si>
    <t>644d</t>
  </si>
  <si>
    <t>LLP053</t>
  </si>
  <si>
    <t>LLP054</t>
  </si>
  <si>
    <t>LLP055</t>
  </si>
  <si>
    <t>LLP056</t>
  </si>
  <si>
    <t>LLP057</t>
  </si>
  <si>
    <t>Penny</t>
  </si>
  <si>
    <t>Activity Name</t>
  </si>
  <si>
    <t>BNL_WBS_Hierarchical</t>
  </si>
  <si>
    <t>WBS Name</t>
  </si>
  <si>
    <t>BNL_Fund_Source</t>
  </si>
  <si>
    <t>BNL_PMC Rep</t>
  </si>
  <si>
    <t>BNL_WPM</t>
  </si>
  <si>
    <t xml:space="preserve">Budgeted Cost </t>
  </si>
  <si>
    <t>BNL_EDIA</t>
  </si>
  <si>
    <t>BNL_EVT</t>
  </si>
  <si>
    <t>Resource Type</t>
  </si>
  <si>
    <t>EIC_OPC-TEC</t>
  </si>
  <si>
    <t>EIC_LLP</t>
  </si>
  <si>
    <t>EIC_Partner Scope</t>
  </si>
  <si>
    <t>BNL_Phase</t>
  </si>
  <si>
    <t>EIC_SubSystem Code</t>
  </si>
  <si>
    <t>EIC_Action Code</t>
  </si>
  <si>
    <t>EIC_APP CODE</t>
  </si>
  <si>
    <t>EIC_LLP Category</t>
  </si>
  <si>
    <t>EIC_LLP Item</t>
  </si>
  <si>
    <t>EIC_LLP Item Detail</t>
  </si>
  <si>
    <t>BNL_CAM</t>
  </si>
  <si>
    <t>BNL_Estimator</t>
  </si>
  <si>
    <t xml:space="preserve"> E0402_01600</t>
  </si>
  <si>
    <t>ESR Dipole Magnets - D1/D3 - First Article Magnet - Vendor I - Test Magnet</t>
  </si>
  <si>
    <t>PPkg.K</t>
  </si>
  <si>
    <t>TEC</t>
  </si>
  <si>
    <t>Construction.Fabricate</t>
  </si>
  <si>
    <t>NC_MAG</t>
  </si>
  <si>
    <t>APP00538</t>
  </si>
  <si>
    <t>ITEM110</t>
  </si>
  <si>
    <t>ITEM098</t>
  </si>
  <si>
    <t xml:space="preserve"> E0402_01520</t>
  </si>
  <si>
    <t>ESR Dipole Magnets - D1/D3 - First Article/Production Magnets - Vendor I - OBL - Obligation Activity</t>
  </si>
  <si>
    <t>% Comp.C.NA</t>
  </si>
  <si>
    <t>OBL</t>
  </si>
  <si>
    <t xml:space="preserve"> E0402_01810</t>
  </si>
  <si>
    <t>ESR Dipole Magnets - D1/D3 - First Article/Production Magnets - Vendor II - OBL - Obligation Activity</t>
  </si>
  <si>
    <t>ITEM103</t>
  </si>
  <si>
    <t xml:space="preserve"> E0402_01560</t>
  </si>
  <si>
    <t>ESR Dipole Magnets - D1/D3 - First Article/Production Magnets - Vendor I - TR Effort (Vendor Fab Oversight)</t>
  </si>
  <si>
    <t xml:space="preserve"> E0402_01830</t>
  </si>
  <si>
    <t>ESR Dipole Magnets - D1/D3 - First Article/Production Magnets - Vendor II - TR Effort (Vendor Fab Oversight)</t>
  </si>
  <si>
    <t xml:space="preserve"> E0402_01850</t>
  </si>
  <si>
    <t>ESR Dipole Magnets - D1/D3 - First Article Magnet - Vendor II - Test Magnet</t>
  </si>
  <si>
    <t xml:space="preserve"> E0402_01570</t>
  </si>
  <si>
    <t>ESR Dipole Magnets - D1/D3 - First Article Magnet - Vendor I - RCV</t>
  </si>
  <si>
    <t>RCV</t>
  </si>
  <si>
    <t xml:space="preserve"> E0402_01840</t>
  </si>
  <si>
    <t>ESR Dipole Magnets - D1/D3 - First Article Magnet - Vendor II - RCV</t>
  </si>
  <si>
    <t xml:space="preserve"> E0402_01645</t>
  </si>
  <si>
    <t>ESR Dipole Magnets - D1/D3 - Production Magnets Batch#1 32 Magnets - Vendor I - RCV - AS03</t>
  </si>
  <si>
    <t xml:space="preserve"> E0402_01865</t>
  </si>
  <si>
    <t>ESR Dipole Magnets - D1/D3 - Production Magnets Batch#1 32 Magnets - Vendor II - RCV - AS03</t>
  </si>
  <si>
    <t xml:space="preserve"> E0402_00240</t>
  </si>
  <si>
    <t>ESR Dipole Magnets - D2 - First Article Magnet - Vendor I - Test Magnet</t>
  </si>
  <si>
    <t>APP00539</t>
  </si>
  <si>
    <t>ITEM104</t>
  </si>
  <si>
    <t xml:space="preserve"> E0402_00205</t>
  </si>
  <si>
    <t>ESR Dipole Magnets - D2 - First Article/Production Magnets - Vendor I - OBL - Obligation Activity</t>
  </si>
  <si>
    <t xml:space="preserve"> E0402_00362</t>
  </si>
  <si>
    <t>ESR Dipole Magnets - D2 - First Article/Production Magnets - Vendor II - OBL - Obligation Activity</t>
  </si>
  <si>
    <t>ITEM107</t>
  </si>
  <si>
    <t xml:space="preserve"> E0402_00220</t>
  </si>
  <si>
    <t>ESR Dipole Magnets - D2 - First Article/Production Magnets - Vendor I - TR Effort (Vendor Fab Oversight)</t>
  </si>
  <si>
    <t xml:space="preserve"> E0402_00390</t>
  </si>
  <si>
    <t>ESR Dipole Magnets - D2 - First Article/Production Magnets - Vendor II - TR Effort (Vendor Fab Oversight)</t>
  </si>
  <si>
    <t xml:space="preserve"> E0402_00410</t>
  </si>
  <si>
    <t>ESR Dipole Magnets - D2 - First Article Magnet - Vendor II - Test Magnet</t>
  </si>
  <si>
    <t xml:space="preserve"> E0402_00230</t>
  </si>
  <si>
    <t>ESR Dipole Magnets - D2 - First Article Magnet - Vendor I - RCV</t>
  </si>
  <si>
    <t xml:space="preserve"> E0402_00400</t>
  </si>
  <si>
    <t>ESR Dipole Magnets - D2 - First Article Magnet - Vendor II - RCV / Delivery</t>
  </si>
  <si>
    <t xml:space="preserve"> E0402_00285</t>
  </si>
  <si>
    <t>ESR Dipole Magnets - D2 - Production Magnets Batch #1 16 Magnets - Vendor I - RCV -  AS03</t>
  </si>
  <si>
    <t xml:space="preserve"> E0402_00455</t>
  </si>
  <si>
    <t>ESR Dipole Magnets - D2 - Production Magnets Batch#1 16 Magnets - Vendor II - RCV - AS03</t>
  </si>
  <si>
    <t xml:space="preserve"> E0402_00885</t>
  </si>
  <si>
    <t>ESR Dipole Magnets - D2 &amp; D1/D3 - Iron Material - OBL - Obligation Activity</t>
  </si>
  <si>
    <t>APP00879</t>
  </si>
  <si>
    <t>ITEM108</t>
  </si>
  <si>
    <t xml:space="preserve"> E0402_00895</t>
  </si>
  <si>
    <t>ESR Dipole Magnets - D2 - Iron Material - RCV</t>
  </si>
  <si>
    <t xml:space="preserve"> E0402_00915</t>
  </si>
  <si>
    <t>ESR Dipole Magnets - D1/D3 - Iron Material - RCV</t>
  </si>
  <si>
    <t xml:space="preserve"> E0402_01650</t>
  </si>
  <si>
    <t>ESR Dipole Magnets - D1/D3 - Production Magnets Batch#2 32 Magnets - Vendor I - RCV - AS01</t>
  </si>
  <si>
    <t xml:space="preserve"> E0402_01870</t>
  </si>
  <si>
    <t>ESR Dipole Magnets - D1/D3 - Production Magnets Batch#2 32 Magnets - Vendor II - RCV - AS01</t>
  </si>
  <si>
    <t xml:space="preserve"> E0402_00288</t>
  </si>
  <si>
    <t>ESR Dipole Magnets - D2 - Production Magnets Batch #2 16 Magnets - Vendor I - RCV - AS01</t>
  </si>
  <si>
    <t xml:space="preserve"> E0402_00460</t>
  </si>
  <si>
    <t>ESR Dipole Magnets - D2 - Production Magnets Batch#2 16 Magnets - Vendor II - RCV - AS01</t>
  </si>
  <si>
    <t xml:space="preserve"> E0402_00925</t>
  </si>
  <si>
    <t>ESR Dipole Magnets - D1/D3 - Iron Material - Loading/Unloading</t>
  </si>
  <si>
    <t xml:space="preserve"> E0402_00900</t>
  </si>
  <si>
    <t>ESR Dipole Magnets - D2 - Iron Material - Loading/Unloading</t>
  </si>
  <si>
    <t xml:space="preserve"> E0402_01835</t>
  </si>
  <si>
    <t>ESR Dipole Magnets - D1/D3 - First Article/Production Magnets - Vendor II - TR Effort Travel</t>
  </si>
  <si>
    <t xml:space="preserve"> E0402_01565</t>
  </si>
  <si>
    <t>ESR Dipole Magnets - D1/D3 - First Article/Production Magnets - Vendor I - TR Effort Travel</t>
  </si>
  <si>
    <t xml:space="preserve"> E0402_00395</t>
  </si>
  <si>
    <t>ESR Dipole Magnets - D2 - First Article/Production Magnets - Vendor II - TR Effort Travel</t>
  </si>
  <si>
    <t xml:space="preserve"> E0402_00225</t>
  </si>
  <si>
    <t>ESR Dipole Magnets - D2 - First Article/Production Magnets - Vendor I - TR Effort Travel</t>
  </si>
  <si>
    <t xml:space="preserve"> E0402_00980</t>
  </si>
  <si>
    <t>ESR Dipole Magnets - D2 &amp; D1/D3 - Transport Iron To Vendors - OBL - Obligation Activity</t>
  </si>
  <si>
    <t xml:space="preserve"> E0402_00990</t>
  </si>
  <si>
    <t>ESR Dipole Magnets - D2 &amp; D1/D3 - Transport Iron To Vendors - RCV</t>
  </si>
  <si>
    <t xml:space="preserve"> E0402_00930</t>
  </si>
  <si>
    <t>ESR Dipole Magnets - D2 &amp; D1/D3 - Iron Material - TR Effort (Vendor Fab Oversight)</t>
  </si>
  <si>
    <t xml:space="preserve"> E0402_05900</t>
  </si>
  <si>
    <t>ESR Magnets - APS Sextupole - Magnet Testing - 40 Magnets - AS01</t>
  </si>
  <si>
    <t>% Comp.C</t>
  </si>
  <si>
    <t>Construction.Test &amp; Accept</t>
  </si>
  <si>
    <t>ITEM111</t>
  </si>
  <si>
    <t>ITEM092</t>
  </si>
  <si>
    <t xml:space="preserve"> E0402_05920</t>
  </si>
  <si>
    <t>ESR Magnets - APS Sextupole - Magnet Testing - 56 Magnets - AS07</t>
  </si>
  <si>
    <t xml:space="preserve"> E0402_05940</t>
  </si>
  <si>
    <t>ESR Magnets - APS Sextupole - Magnet Testing - 56 Magnets - AS09</t>
  </si>
  <si>
    <t xml:space="preserve"> E0402_05960</t>
  </si>
  <si>
    <t>ESR Magnets - APS Sextupole - Magnet Testing - 56 Magnets - AS11</t>
  </si>
  <si>
    <t xml:space="preserve"> E0402_05980</t>
  </si>
  <si>
    <t>ESR Magnets - APS Sextupole - Magnet Testing - 56 Magnets - AS05</t>
  </si>
  <si>
    <t xml:space="preserve"> E0402_05800</t>
  </si>
  <si>
    <t>ESR Magnets - APS Sextupole - Refurbish Magnets - 40 Magnets - AS01</t>
  </si>
  <si>
    <t xml:space="preserve"> E0402_05820</t>
  </si>
  <si>
    <t>ESR Magnets - APS Sextupole - Refurbish Magnets - 56 Magnets - AS07</t>
  </si>
  <si>
    <t xml:space="preserve"> E0402_05840</t>
  </si>
  <si>
    <t>ESR Magnets - APS Sextupole - Refurbish Magnets - 56 Magnets - AS09</t>
  </si>
  <si>
    <t xml:space="preserve"> E0402_05860</t>
  </si>
  <si>
    <t>ESR Magnets - APS Sextupole - Refurbish Magnets - 56 Magnets - AS11</t>
  </si>
  <si>
    <t xml:space="preserve"> E0402_05880</t>
  </si>
  <si>
    <t>ESR Magnets - APS Sextupole - Refurbish Magnets - 56 Magnets - AS05</t>
  </si>
  <si>
    <t xml:space="preserve"> E0402_05790</t>
  </si>
  <si>
    <t>ESR Magnets - APS Sextupole - Refurbishment Consumables</t>
  </si>
  <si>
    <t xml:space="preserve"> E0402_05780</t>
  </si>
  <si>
    <t>ESR Magnets - APS Sextupole - Hazardous Waste Disposal Containers</t>
  </si>
  <si>
    <t>% Comp.C.Appor</t>
  </si>
  <si>
    <t xml:space="preserve"> E0402_05770</t>
  </si>
  <si>
    <t>ESR Magnets - APS Sextupole - Machine parts for Testing Fixtures</t>
  </si>
  <si>
    <t xml:space="preserve"> E0402_05990</t>
  </si>
  <si>
    <t>ESR Magnets - APS Sextupole - Re-Test Rebuilt Magnets</t>
  </si>
  <si>
    <t xml:space="preserve"> E0402_05765</t>
  </si>
  <si>
    <t>ESR Magnets - APS Sextupole - Replacement Coils - RCV</t>
  </si>
  <si>
    <t>APP00823</t>
  </si>
  <si>
    <t xml:space="preserve"> E0402_05760</t>
  </si>
  <si>
    <t>ESR Magnets - APS Sextupole - Replacement Coils - TR Effort (Vendor Fab Oversight)</t>
  </si>
  <si>
    <t xml:space="preserve"> E0402_05752</t>
  </si>
  <si>
    <t>ESR Magnets - APS Sextupole - Replacement Coils - OBL - Obligation Activity</t>
  </si>
  <si>
    <t xml:space="preserve"> E0402_04680</t>
  </si>
  <si>
    <t>ESR Dipole - Magnetic Measurement / Acceptance - 96 Magnets - AS03</t>
  </si>
  <si>
    <t>ITEM112</t>
  </si>
  <si>
    <t>ITEM105</t>
  </si>
  <si>
    <t xml:space="preserve"> E0402_04700</t>
  </si>
  <si>
    <t>ESR Dipole - Magnetic Measurement / Acceptance - 96 Magnets - AS01</t>
  </si>
  <si>
    <t xml:space="preserve"> E0402_06000</t>
  </si>
  <si>
    <t>ESR Magnets - APS Sextupole - Magnetic Measurement - 40 Magnets - AS01</t>
  </si>
  <si>
    <t xml:space="preserve"> E0402_06020</t>
  </si>
  <si>
    <t>ESR Magnets - APS Sextupole - Magnetic Measurement - 56 Magnets - AS07</t>
  </si>
  <si>
    <t xml:space="preserve"> E0402_06040</t>
  </si>
  <si>
    <t>ESR Magnets - APS Sextupole - Magnetic Measurement - 56 Magnets - AS09</t>
  </si>
  <si>
    <t xml:space="preserve"> E0402_06060</t>
  </si>
  <si>
    <t>ESR Magnets - APS Sextupole - Magnetic Measurement - 56 Magnets - AS11</t>
  </si>
  <si>
    <t xml:space="preserve"> E0402_06080</t>
  </si>
  <si>
    <t>ESR Magnets - APS Sextupole - Magnetic Measurement - 56 Magnets - AS05</t>
  </si>
  <si>
    <t xml:space="preserve"> E0402_06190</t>
  </si>
  <si>
    <t>ESR Magnets - Magnet Measurement Bench - OBL - Obligation Activity</t>
  </si>
  <si>
    <t xml:space="preserve"> E0402_06210</t>
  </si>
  <si>
    <t>ESR Magnets - Magnet Measurement Bench - RCV</t>
  </si>
  <si>
    <t xml:space="preserve"> E0402_06230</t>
  </si>
  <si>
    <t>ESR Magnets - Magnet Measurement Bench - TR Effort (Vendor Fab Oversight &amp; Bench Configuration)</t>
  </si>
  <si>
    <t xml:space="preserve"> E0402_06085</t>
  </si>
  <si>
    <t>ESR Magnets - APS Sextupole - Magnet Measurement Consumables</t>
  </si>
  <si>
    <t xml:space="preserve"> E0403_03440</t>
  </si>
  <si>
    <t>ESR APS Magnets - Group 2: 17-79 - Refurbish Quads - Batch 2</t>
  </si>
  <si>
    <t>6.04.03.01.01.02</t>
  </si>
  <si>
    <t>ESR Magnet APS Quad Fabrication</t>
  </si>
  <si>
    <t>ITEM113</t>
  </si>
  <si>
    <t>ITEM089</t>
  </si>
  <si>
    <t xml:space="preserve"> E0403_03460</t>
  </si>
  <si>
    <t>ESR APS Magnets - Group 3: 80-141 - Refurbish Quads  - Batch 2</t>
  </si>
  <si>
    <t xml:space="preserve"> E0403_03480</t>
  </si>
  <si>
    <t>ESR APS Magnets - Group 4: 142-203 - Refurbish Quads - Batch 2</t>
  </si>
  <si>
    <t xml:space="preserve"> E0403_03500</t>
  </si>
  <si>
    <t>ESR APS Magnets - Group 5: 204-265 - Refurbish Quads - Batch 2</t>
  </si>
  <si>
    <t xml:space="preserve"> E0403_03520</t>
  </si>
  <si>
    <t>ESR APS Magnets - Group 6: 266-327 - Refurbish Quads - Batch 2</t>
  </si>
  <si>
    <t xml:space="preserve"> E0403_03560</t>
  </si>
  <si>
    <t>ESR APS Magnets - Group 2: 9-44 - Rebuild Quads - Batch 2</t>
  </si>
  <si>
    <t xml:space="preserve"> E0403_03570</t>
  </si>
  <si>
    <t>ESR APS Magnets - Group 3: 45-80 - Rebuild Quads - Batch 2</t>
  </si>
  <si>
    <t xml:space="preserve"> E0403_02176</t>
  </si>
  <si>
    <t>ESR APS Magnets - Magnet Refbuild Parts - TR Effort - Travel</t>
  </si>
  <si>
    <t xml:space="preserve"> E0403_02022</t>
  </si>
  <si>
    <t>ESR APS Magnets - Magnet Refurbishment Parts - OBL - Obligation Activity - Batch 2</t>
  </si>
  <si>
    <t>APP00880</t>
  </si>
  <si>
    <t xml:space="preserve"> E0403_02025</t>
  </si>
  <si>
    <t>ESR APS Magnets - Magnet Refurbishment Parts - TR Effort - Labor</t>
  </si>
  <si>
    <t xml:space="preserve"> E0403_02026</t>
  </si>
  <si>
    <t>ESR APS Magnets - Magnet Refurbishment Parts - RCV - Batch 2</t>
  </si>
  <si>
    <t xml:space="preserve"> E0403_02024</t>
  </si>
  <si>
    <t>ESR APS Magnets - Magnet Refurbishment Parts - TR Effort - Travel</t>
  </si>
  <si>
    <t xml:space="preserve"> E0403_02174</t>
  </si>
  <si>
    <t>ESR APS Magnets - Magnet Rebuild Parts - OBL - Obligation Activity - Batch 2</t>
  </si>
  <si>
    <t>APP00881</t>
  </si>
  <si>
    <t xml:space="preserve"> E0403_02177</t>
  </si>
  <si>
    <t>ESR APS Magnets - Magnet Rebuild Parts - TR Effort - Labor</t>
  </si>
  <si>
    <t xml:space="preserve"> E0403_02178</t>
  </si>
  <si>
    <t>ESR APS Magnets - Magnet Rebuild Parts - RCV - Batch 2</t>
  </si>
  <si>
    <t xml:space="preserve"> E0403_03840</t>
  </si>
  <si>
    <t>ESR APS Magnets - Production Quads Group 2 - QTY:63 - Measure 20% Refurbished Quads</t>
  </si>
  <si>
    <t>6.04.03.01.01.03</t>
  </si>
  <si>
    <t>ESR Magnet APS Quad Test</t>
  </si>
  <si>
    <t xml:space="preserve"> E0403_03860</t>
  </si>
  <si>
    <t>ESR APS Magnets - Production Quads Group 2 - QTY:63 - Analysis and Final Inspection of Refurbished Quads</t>
  </si>
  <si>
    <t xml:space="preserve"> E0403_03800</t>
  </si>
  <si>
    <t>ESR APS Magnets - Production Quads Group 2 - QTY:63 - QC Refurbished Quads</t>
  </si>
  <si>
    <t xml:space="preserve"> E0403_03920</t>
  </si>
  <si>
    <t>ESR APS Magnets - Production Quads Group 3 - QTY:62 - Measure 20% Refurbished Quads</t>
  </si>
  <si>
    <t xml:space="preserve"> E0403_03940</t>
  </si>
  <si>
    <t>ESR APS Magnets - Production Quads Group 3 - QTY:62 - Analysis and Final Inspection of Refurbished Quads</t>
  </si>
  <si>
    <t xml:space="preserve"> E0403_03880</t>
  </si>
  <si>
    <t>ESR APS Magnets - Production Quads Group 3 - QTY:62 - QC Refurbished Quads</t>
  </si>
  <si>
    <t xml:space="preserve"> E0403_04000</t>
  </si>
  <si>
    <t>ESR APS Magnets - Production Quads Group 4 - QTY:62 - Measure 20% Refurbished Quads</t>
  </si>
  <si>
    <t xml:space="preserve"> E0403_04020</t>
  </si>
  <si>
    <t>ESR APS Magnets - Production Quads Group 4 - QTY:62 - Analysis and Final Inspection of Refurbished Quads</t>
  </si>
  <si>
    <t xml:space="preserve"> E0403_03960</t>
  </si>
  <si>
    <t>ESR APS Magnets - Production Quads Group 4 - QTY:62 - QC Refurbished Quads</t>
  </si>
  <si>
    <t xml:space="preserve"> E0403_04080</t>
  </si>
  <si>
    <t>ESR APS Magnets - Production Quads Group 5 - QTY:62 - Measure 20% Refurbished Quads</t>
  </si>
  <si>
    <t xml:space="preserve"> E0403_04100</t>
  </si>
  <si>
    <t>ESR APS Magnets - Production Quads Group 5 - QTY:62 - Analysis and Final Inspection of Refurbished Quads</t>
  </si>
  <si>
    <t xml:space="preserve"> E0403_04040</t>
  </si>
  <si>
    <t>ESR APS Magnets - Production Quads Group 5 - QTY:62 - QC Refurbished Quads</t>
  </si>
  <si>
    <t xml:space="preserve"> E0403_04160</t>
  </si>
  <si>
    <t>ESR APS Magnets - Production Quads Group 6 - QTY:62 - Measure 20% Refurbished Quads</t>
  </si>
  <si>
    <t xml:space="preserve"> E0403_04180</t>
  </si>
  <si>
    <t>ESR APS Magnets - Production Quads Group 6 - QTY:62 - Analysis and Final Inspection of Refurbished Quads</t>
  </si>
  <si>
    <t xml:space="preserve"> E0403_04120</t>
  </si>
  <si>
    <t>ESR APS Magnets - Production Quads Group 6 - QTY:62 - QC Refurbished Quads</t>
  </si>
  <si>
    <t xml:space="preserve"> E0403_04280</t>
  </si>
  <si>
    <t>ESR APS Magnets - Production Quads Group 2 - QTY:36 - QC Rebuilt Quads</t>
  </si>
  <si>
    <t xml:space="preserve"> E0403_04340</t>
  </si>
  <si>
    <t>ESR APS Magnets - Production Quads Group 2 - QTY:36 - Analysis and Final Inspection of Rebuilt Quads</t>
  </si>
  <si>
    <t xml:space="preserve"> E0403_04320</t>
  </si>
  <si>
    <t>ESR APS Magnets - Production Quads Group 2 - QTY:36 - Measure Rebuilt Quads</t>
  </si>
  <si>
    <t xml:space="preserve"> E0403_04350</t>
  </si>
  <si>
    <t>ESR APS Magnets - Production Quads Group 3 - QTY:36 - QC Rebuilt Quads</t>
  </si>
  <si>
    <t xml:space="preserve"> E0403_04365</t>
  </si>
  <si>
    <t>ESR APS Magnets - Production Quads Group 3 - QTY:36 - Analysis and Final Inspection of Rebuilt Quads</t>
  </si>
  <si>
    <t xml:space="preserve"> E0403_04360</t>
  </si>
  <si>
    <t>ESR APS Magnets - Production Quads Group 3 - QTY:36 - Measure Rebuilt Quads</t>
  </si>
  <si>
    <t xml:space="preserve"> E0403_01693</t>
  </si>
  <si>
    <t>ESR APS Magnets - Magnet Measurement Stand 2 - OBL - Obligation Activity</t>
  </si>
  <si>
    <t>ITEM114</t>
  </si>
  <si>
    <t>ITEM096</t>
  </si>
  <si>
    <t xml:space="preserve"> E0403_01694</t>
  </si>
  <si>
    <t>ESR APS Magnets - Magnet Measurement Stand 2 - TR Effort - Labor</t>
  </si>
  <si>
    <t xml:space="preserve"> E0403_01696</t>
  </si>
  <si>
    <t>ESR APS Magnets - Magnet Measurement Stand 2 - RCV</t>
  </si>
  <si>
    <t xml:space="preserve"> E0403_03685</t>
  </si>
  <si>
    <t>ESR APS Magnets - Assemble Measurement Stand 2</t>
  </si>
  <si>
    <t>Construction.Assemble</t>
  </si>
  <si>
    <t xml:space="preserve"> E0403_03705</t>
  </si>
  <si>
    <t>ESR APS Magnets - Commission Measurement Stand 2</t>
  </si>
  <si>
    <t xml:space="preserve"> E0403_01677</t>
  </si>
  <si>
    <t>ESR APS Magnets - Magnet Measurement Procurements - TR Effort - Labor</t>
  </si>
  <si>
    <t>APP00882</t>
  </si>
  <si>
    <t xml:space="preserve"> E0403_01679</t>
  </si>
  <si>
    <t>ESR APS Magnets - Magnet Measurement Procurements - RCV - Batch 2</t>
  </si>
  <si>
    <t xml:space="preserve"> E0403_01676</t>
  </si>
  <si>
    <t>ESR APS Magnets - Magnet Measurement Procurements - OBL - Obligation Activity - Batch 2</t>
  </si>
  <si>
    <t xml:space="preserve"> E0403_04420</t>
  </si>
  <si>
    <t>ESR APS Magnets - Production Quads Group 2 - QTY.63 - Ship Refurbished Quadrupole Magnets to BNL</t>
  </si>
  <si>
    <t>6.04.03.01.01.04</t>
  </si>
  <si>
    <t>ESR Magnet APS Quad &amp; Sextupole Shipment</t>
  </si>
  <si>
    <t>Construction.Ship</t>
  </si>
  <si>
    <t xml:space="preserve"> E0403_04460</t>
  </si>
  <si>
    <t>ESR APS Magnets - Production Quads Group 3 - QTY.62 - Ship Refurbished Quadrupole Magnets to BNL</t>
  </si>
  <si>
    <t xml:space="preserve"> E0403_04400</t>
  </si>
  <si>
    <t>ESR APS Magnets - Production Quads Group 2 - QTY.63 - Prepare to Ship Refurbished Quadrupole Magnets to BNL</t>
  </si>
  <si>
    <t xml:space="preserve"> E0403_04500</t>
  </si>
  <si>
    <t>ESR APS Magnets - Production Quads Group 4 - QTY.62 - Ship Refurbished Quadrupole Magnets to BNL</t>
  </si>
  <si>
    <t xml:space="preserve"> E0403_04440</t>
  </si>
  <si>
    <t>ESR APS Magnets - Production Quads Group 3 - QTY.62 - Prepare to Ship Refurbished Quadrupole Magnets to BNL</t>
  </si>
  <si>
    <t xml:space="preserve"> E0403_04540</t>
  </si>
  <si>
    <t>ESR APS Magnets - Production Quads Group 5 - QTY.62 - Ship Refurbished Quadrupole Magnets to BNL</t>
  </si>
  <si>
    <t xml:space="preserve"> E0403_04480</t>
  </si>
  <si>
    <t>ESR APS Magnets - Production Quads Group 4 - QTY.62 - Prepare to Ship Refurbished Quadrupole Magnets to BNL</t>
  </si>
  <si>
    <t xml:space="preserve"> E0403_04580</t>
  </si>
  <si>
    <t>ESR APS Magnets - Production Quads Group 6 - QTY.62 - Ship Refurbished Quadrupole Magnets to BNL</t>
  </si>
  <si>
    <t xml:space="preserve"> E0403_04520</t>
  </si>
  <si>
    <t>ESR APS Magnets - Production Quads Group 5 - QTY.62 - Prepare to Ship Refurbished Quadrupole Magnets to BNL</t>
  </si>
  <si>
    <t xml:space="preserve"> E0403_04560</t>
  </si>
  <si>
    <t>ESR APS Magnets - Production Quads Group 6 - QTY.62 - Prepare to Ship Refurbished Quadrupole Magnets to BNL</t>
  </si>
  <si>
    <t xml:space="preserve"> E0403_04660</t>
  </si>
  <si>
    <t>ESR APS Magnets - Production Quads Group 2 - QTY.36 - Ship Rebuilt Quadrupole Magnets to BNL</t>
  </si>
  <si>
    <t xml:space="preserve"> E0403_04700</t>
  </si>
  <si>
    <t>ESR APS Magnets - Production Quads Group 3 - QTY.36 - Ship Rebuilt Quadrupole Magnets to BNL</t>
  </si>
  <si>
    <t xml:space="preserve"> E0403_04640</t>
  </si>
  <si>
    <t>ESR APS Magnets - Production Quads Group 2 - QTY.36 - Prepare to Ship Rebuilt Quadrupole Magnets to BNL</t>
  </si>
  <si>
    <t xml:space="preserve"> E0403_04680</t>
  </si>
  <si>
    <t>ESR APS Magnets - Production Quads Group 3 - QTY.36 - Prepare to Ship Rebuilt Quadrupole Magnets to BNL</t>
  </si>
  <si>
    <t xml:space="preserve"> E1005_01660</t>
  </si>
  <si>
    <t>Electron Endcap EMCal - PWO Crystals - Vendor Delivery Batch 4 - RCV</t>
  </si>
  <si>
    <t>6.10.05.01.01</t>
  </si>
  <si>
    <t>Backward EMCal Blocks</t>
  </si>
  <si>
    <t>DET</t>
  </si>
  <si>
    <t>APP00525</t>
  </si>
  <si>
    <t>LLP017</t>
  </si>
  <si>
    <t>ITEM115</t>
  </si>
  <si>
    <t>ITEM002.B</t>
  </si>
  <si>
    <t xml:space="preserve"> E1005_01680</t>
  </si>
  <si>
    <t>Electron Endcap EMCal - PWO Crystals - Test, Final Acceptance</t>
  </si>
  <si>
    <t xml:space="preserve"> E1005_01520</t>
  </si>
  <si>
    <t>Electron Endcap EMCal - PWO Crystals Batch 3 - OBL - Obligation Activity</t>
  </si>
  <si>
    <t>ITEM002.A</t>
  </si>
  <si>
    <t xml:space="preserve"> E1005_01600</t>
  </si>
  <si>
    <t>Electron Endcap EMCal - PWO Crystals Batch 4 - OBL - Obligation Activity</t>
  </si>
  <si>
    <t xml:space="preserve"> E1005_01540</t>
  </si>
  <si>
    <t>Electron Endcap EMCal - PWO Crystals Batch 3 - TR Effort</t>
  </si>
  <si>
    <t xml:space="preserve"> E1005_01620</t>
  </si>
  <si>
    <t>Electron Endcap EMCal - PWO Crystals Batch 4 - TR Effort</t>
  </si>
  <si>
    <t xml:space="preserve"> E1005_01580</t>
  </si>
  <si>
    <t>Electron Endcap EMCal - PWO Crystals - Vendor Delivery Batch 3 - RCV</t>
  </si>
  <si>
    <t xml:space="preserve"> E1005_04660</t>
  </si>
  <si>
    <t>Barrel EMCal - Scintillation Fibers - Batch 2 - OBL - Obligation Activity</t>
  </si>
  <si>
    <t>6.10.05.02.01</t>
  </si>
  <si>
    <t>Barrel EMCal Sectors</t>
  </si>
  <si>
    <t>APP00622</t>
  </si>
  <si>
    <t>ITEM116</t>
  </si>
  <si>
    <t>ITEM078.A</t>
  </si>
  <si>
    <t xml:space="preserve"> E1005_04720</t>
  </si>
  <si>
    <t>Barrel EMCal - Scintillation Fibers - RCV</t>
  </si>
  <si>
    <t xml:space="preserve"> E1005_04700</t>
  </si>
  <si>
    <t>Barrel EMCal - Scintillation Single Clad Fibers - TR Effort</t>
  </si>
  <si>
    <t xml:space="preserve"> E1005_11220</t>
  </si>
  <si>
    <t>Hadron Endcap EMCal - Scinillation Fibers - Batch 2 - OBL - Obligation Activity</t>
  </si>
  <si>
    <t>6.10.05.03.01</t>
  </si>
  <si>
    <t>Forward EMCal Blocks</t>
  </si>
  <si>
    <t>APP00028</t>
  </si>
  <si>
    <t>ITEM077.A</t>
  </si>
  <si>
    <t xml:space="preserve"> E1005_11280</t>
  </si>
  <si>
    <t>Hadron Endcap EMCal - Scinillation Fibers - RCV</t>
  </si>
  <si>
    <t xml:space="preserve"> E1005_11260</t>
  </si>
  <si>
    <t>Hadron Endcap EMCal - Scinillation Fibers - TR Effort</t>
  </si>
  <si>
    <t xml:space="preserve"> E1006_07460</t>
  </si>
  <si>
    <t>LFHCal - 8M Absorber plates steel - RCV</t>
  </si>
  <si>
    <t>APP00534</t>
  </si>
  <si>
    <t>LLP021</t>
  </si>
  <si>
    <t>ITEM117</t>
  </si>
  <si>
    <t>ITEM005</t>
  </si>
  <si>
    <t xml:space="preserve"> E1006_07420</t>
  </si>
  <si>
    <t>LFHCal - 8M Absorber plates steel - TR Effort</t>
  </si>
  <si>
    <t xml:space="preserve"> E1006_07397</t>
  </si>
  <si>
    <t>LFHCal - 8M Absorber plates steel - Batch 2 - OBL - Obligation Activity</t>
  </si>
  <si>
    <t xml:space="preserve"> E1007_03180</t>
  </si>
  <si>
    <t>Detector Solenoid - Magnet Power Supply - JLAB - TR Effort</t>
  </si>
  <si>
    <t>APP00563</t>
  </si>
  <si>
    <t>LLP022</t>
  </si>
  <si>
    <t>ITEM118</t>
  </si>
  <si>
    <t>ITEM091</t>
  </si>
  <si>
    <t xml:space="preserve"> E1007_03220</t>
  </si>
  <si>
    <t>Detector Solenoid - Magnet Power Supply - RCV</t>
  </si>
  <si>
    <t xml:space="preserve"> E1007_03160</t>
  </si>
  <si>
    <t>Detector Solenoid - Magnet Power Supply - OBL - Obligation Activity</t>
  </si>
  <si>
    <t xml:space="preserve"> E1007_03181</t>
  </si>
  <si>
    <t>Detector Solenoid - Magnet Power Supply - BNL - TR Effort</t>
  </si>
  <si>
    <t xml:space="preserve"> E1007_03182</t>
  </si>
  <si>
    <t>Detector Solenoid - Magnet Power Supply - JLAB - TR Effort Travel</t>
  </si>
  <si>
    <t xml:space="preserve"> E1008_02013</t>
  </si>
  <si>
    <t>CERN - VTRX+ Optical Tranceiver Module - RCV</t>
  </si>
  <si>
    <t>APP00840</t>
  </si>
  <si>
    <t>ITEM119</t>
  </si>
  <si>
    <t>ITEM099</t>
  </si>
  <si>
    <t xml:space="preserve"> E1008_02010</t>
  </si>
  <si>
    <t>CERN - VTRX+ Optical Tranceiver Module - OBL - Obligation Activity</t>
  </si>
  <si>
    <t xml:space="preserve"> E1008_02027</t>
  </si>
  <si>
    <t>CERN - lpGBT Transceiver ASIC - RCV</t>
  </si>
  <si>
    <t xml:space="preserve"> E1008_02024</t>
  </si>
  <si>
    <t>CERN - lpGBT Transceiver ASIC - OBL - Obligation Activity</t>
  </si>
  <si>
    <t xml:space="preserve"> E1008_02011</t>
  </si>
  <si>
    <t>CERN - VTRX+ Optical Tranceiver Module - TR Effort</t>
  </si>
  <si>
    <t xml:space="preserve"> E1008_02025</t>
  </si>
  <si>
    <t>CERN - lpGBT Transceiver ASIC - TR Effort</t>
  </si>
  <si>
    <t xml:space="preserve"> E1010_08880</t>
  </si>
  <si>
    <t>Electron Endcap Structures - EE HCal -TR effort</t>
  </si>
  <si>
    <t>APP00585</t>
  </si>
  <si>
    <t>ITEM120</t>
  </si>
  <si>
    <t>ITEM093</t>
  </si>
  <si>
    <t xml:space="preserve"> E1010_08860</t>
  </si>
  <si>
    <t>Electron Endcap Structures - EE HCal and HE HCal - OBL - Obligation Activity</t>
  </si>
  <si>
    <t xml:space="preserve"> E1010_08940</t>
  </si>
  <si>
    <t>Electron Endcap Structures - EE HCal - RCV - Phase 1</t>
  </si>
  <si>
    <t xml:space="preserve"> E1010_09440</t>
  </si>
  <si>
    <t>Hadron Endcap Structures - HE HCal - RCV - Phase 1</t>
  </si>
  <si>
    <t>6.10.10.03</t>
  </si>
  <si>
    <t>Hadron Endcap Structures</t>
  </si>
  <si>
    <t xml:space="preserve"> E1010_09410</t>
  </si>
  <si>
    <t>Hadron Endcap Structures - HE HCal - TR Effort</t>
  </si>
  <si>
    <t>Code Value</t>
  </si>
  <si>
    <t>Description</t>
  </si>
  <si>
    <t>EIC</t>
  </si>
  <si>
    <t>Color</t>
  </si>
  <si>
    <t>mpaniccia</t>
  </si>
  <si>
    <t>M. Paniccia</t>
  </si>
  <si>
    <t>Project Management</t>
  </si>
  <si>
    <t>(New)</t>
  </si>
  <si>
    <t>(New Code Value)</t>
  </si>
  <si>
    <t>LLP000</t>
  </si>
  <si>
    <t>Top Level Milestones</t>
  </si>
  <si>
    <t>ITEM001</t>
  </si>
  <si>
    <t>RCS Vacuum Chambers and Bellows</t>
  </si>
  <si>
    <t>0000FF</t>
  </si>
  <si>
    <t>Jaroslav</t>
  </si>
  <si>
    <t>A. Jaroslav</t>
  </si>
  <si>
    <t>ebockhold</t>
  </si>
  <si>
    <t>Erik Bockholdt</t>
  </si>
  <si>
    <t>Savransky</t>
  </si>
  <si>
    <t>D. Savransky</t>
  </si>
  <si>
    <t>6.01.01</t>
  </si>
  <si>
    <t>A</t>
  </si>
  <si>
    <t>Acquisition Plan (APP) =&gt;$2M&lt;$5M</t>
  </si>
  <si>
    <t>LLP001</t>
  </si>
  <si>
    <t>RCS Quad Magnets</t>
  </si>
  <si>
    <t>ITEM002</t>
  </si>
  <si>
    <t>Sereno</t>
  </si>
  <si>
    <t>N. Sereno</t>
  </si>
  <si>
    <t>nsereno</t>
  </si>
  <si>
    <t>6.01.01.01</t>
  </si>
  <si>
    <t>Project Management - BNL</t>
  </si>
  <si>
    <t>A.PP001</t>
  </si>
  <si>
    <t>IR Vacuum - Central Detector Chamber</t>
  </si>
  <si>
    <t>LLP002</t>
  </si>
  <si>
    <t>RCS Sextupole Magnets</t>
  </si>
  <si>
    <t>Gaskell</t>
  </si>
  <si>
    <t>D. Gaskell</t>
  </si>
  <si>
    <t>jdavis</t>
  </si>
  <si>
    <t>Drew Davis</t>
  </si>
  <si>
    <t>fbock</t>
  </si>
  <si>
    <t>F. Bock</t>
  </si>
  <si>
    <t>6.01.01.01.01</t>
  </si>
  <si>
    <t>A.PP001.A</t>
  </si>
  <si>
    <t>IR Vacuum - Central Detector Chamber - First Article</t>
  </si>
  <si>
    <t>LLP003</t>
  </si>
  <si>
    <t>RCS Dipole</t>
  </si>
  <si>
    <t>egolnar</t>
  </si>
  <si>
    <t>Elliott Golnar</t>
  </si>
  <si>
    <t>S. Philip - JLab</t>
  </si>
  <si>
    <t>6.01.01.01.02</t>
  </si>
  <si>
    <t>Committees</t>
  </si>
  <si>
    <t>A.PP001.B</t>
  </si>
  <si>
    <t>IR Vacuum - Central Detector Chamber - Production</t>
  </si>
  <si>
    <t>LLP004</t>
  </si>
  <si>
    <t>ITEM003</t>
  </si>
  <si>
    <t>Forward HCal Scintillating Tiles</t>
  </si>
  <si>
    <t>ullrich</t>
  </si>
  <si>
    <t>T. Ullrich</t>
  </si>
  <si>
    <t>pkessler</t>
  </si>
  <si>
    <t>Phillip Kessler</t>
  </si>
  <si>
    <t>Fast</t>
  </si>
  <si>
    <t>J. Fast</t>
  </si>
  <si>
    <t>huque</t>
  </si>
  <si>
    <t>N. Huque</t>
  </si>
  <si>
    <t>6.01.01.01.03</t>
  </si>
  <si>
    <t>Technical Integration</t>
  </si>
  <si>
    <t>A.PP002</t>
  </si>
  <si>
    <t>PS CAEN - Corrector, Quads &amp; Dipole PS</t>
  </si>
  <si>
    <t>LLP005</t>
  </si>
  <si>
    <t>400 MeV Injector RF System</t>
  </si>
  <si>
    <t>ITEM004</t>
  </si>
  <si>
    <t>ldesanto</t>
  </si>
  <si>
    <t>L. DeSanto</t>
  </si>
  <si>
    <t>kkrug</t>
  </si>
  <si>
    <t>Kelly Krug</t>
  </si>
  <si>
    <t>Schaefer</t>
  </si>
  <si>
    <t>C. Schaefer</t>
  </si>
  <si>
    <t>jharris</t>
  </si>
  <si>
    <t>J. Harris</t>
  </si>
  <si>
    <t>6.01.01.02</t>
  </si>
  <si>
    <t>Project Management - TJ</t>
  </si>
  <si>
    <t>A.PP003</t>
  </si>
  <si>
    <t>197 MHz FPC Couplers</t>
  </si>
  <si>
    <t>LLP006</t>
  </si>
  <si>
    <t>Actively Cooled Beam Screen (ACBS)</t>
  </si>
  <si>
    <t>dchan</t>
  </si>
  <si>
    <t>D. Chan</t>
  </si>
  <si>
    <t>glayden</t>
  </si>
  <si>
    <t>Gerald Layden</t>
  </si>
  <si>
    <t>Rainey</t>
  </si>
  <si>
    <t>W. Rainey</t>
  </si>
  <si>
    <t>P. Kessler</t>
  </si>
  <si>
    <t>6.01.01.02.01</t>
  </si>
  <si>
    <t>A.PP004</t>
  </si>
  <si>
    <t>RCS Vacuum Pumps</t>
  </si>
  <si>
    <t>LLP007</t>
  </si>
  <si>
    <t>RF Bellows Upgrade</t>
  </si>
  <si>
    <t>ITEM006</t>
  </si>
  <si>
    <t>MPGD Trackers</t>
  </si>
  <si>
    <t>Adam</t>
  </si>
  <si>
    <t>J. Adam</t>
  </si>
  <si>
    <t>Kessler</t>
  </si>
  <si>
    <t>A. Jaroslav - JLab</t>
  </si>
  <si>
    <t>6.01.01.02.02</t>
  </si>
  <si>
    <t>Systems Engineering - TJ</t>
  </si>
  <si>
    <t>A.PP005</t>
  </si>
  <si>
    <t>Main Dipole / Arc Quads / Arc Sext</t>
  </si>
  <si>
    <t>LLP008</t>
  </si>
  <si>
    <t>aC Carbon Coating System (ACCS)</t>
  </si>
  <si>
    <t>ITEM007</t>
  </si>
  <si>
    <t>RF 591 FA Procurements &lt;$25k</t>
  </si>
  <si>
    <t>jml</t>
  </si>
  <si>
    <t>J. Landgraf</t>
  </si>
  <si>
    <t>lloewus</t>
  </si>
  <si>
    <t>Lisa Loewus</t>
  </si>
  <si>
    <t>Conway</t>
  </si>
  <si>
    <t>Z. Conway</t>
  </si>
  <si>
    <t>6.01.02</t>
  </si>
  <si>
    <t>Environmental Safety and Health</t>
  </si>
  <si>
    <t>A.PP006</t>
  </si>
  <si>
    <t>Silicon Trackers</t>
  </si>
  <si>
    <t>LLP009</t>
  </si>
  <si>
    <t>Control Valves</t>
  </si>
  <si>
    <t>ITEM007.A</t>
  </si>
  <si>
    <t>Helium Assembly/Welding Tooling</t>
  </si>
  <si>
    <t>tallerico</t>
  </si>
  <si>
    <t>T. Tallerica</t>
  </si>
  <si>
    <t>apatil</t>
  </si>
  <si>
    <t>Amol Patil</t>
  </si>
  <si>
    <t>D. Gaskell - JLab</t>
  </si>
  <si>
    <t>6.01.02.01</t>
  </si>
  <si>
    <t>ESH - BNL</t>
  </si>
  <si>
    <t>A.PP007</t>
  </si>
  <si>
    <t>Backward Hadronic Calorimetry</t>
  </si>
  <si>
    <t>LLP010</t>
  </si>
  <si>
    <t>HSR BPM Cryo Cables</t>
  </si>
  <si>
    <t>ITEM007.B</t>
  </si>
  <si>
    <t>Cavity/Helium Vessel Handling Tooling</t>
  </si>
  <si>
    <t>michalsk</t>
  </si>
  <si>
    <t>T. Michalski</t>
  </si>
  <si>
    <t>jtolle</t>
  </si>
  <si>
    <t>Tradd Tolle</t>
  </si>
  <si>
    <t>Cheng</t>
  </si>
  <si>
    <t>G. Cheng</t>
  </si>
  <si>
    <t>6.01.02.02</t>
  </si>
  <si>
    <t>ESH - TJ</t>
  </si>
  <si>
    <t>A.PP007.A</t>
  </si>
  <si>
    <t>Backward Hadronic Calorimetry - Phase A</t>
  </si>
  <si>
    <t>LLP011</t>
  </si>
  <si>
    <t>HSR BPM Cryo Buttons</t>
  </si>
  <si>
    <t>ITEM007.C</t>
  </si>
  <si>
    <t>Misc. Cavity Processing Tooling</t>
  </si>
  <si>
    <t>Yang</t>
  </si>
  <si>
    <t>S. Yang</t>
  </si>
  <si>
    <t>Davis</t>
  </si>
  <si>
    <t>Bhandari</t>
  </si>
  <si>
    <t>B. Bhandari</t>
  </si>
  <si>
    <t>6.01.03</t>
  </si>
  <si>
    <t>Project and Mission Support</t>
  </si>
  <si>
    <t>A.PP007.B</t>
  </si>
  <si>
    <t>Backward Hadronic Calorimetry - Phase B</t>
  </si>
  <si>
    <t>LLP012</t>
  </si>
  <si>
    <t>Backward EMCal PbWO4 Crystals (Possible In-Kind)</t>
  </si>
  <si>
    <t>ITEM007.D</t>
  </si>
  <si>
    <t>FPC Installation Tool</t>
  </si>
  <si>
    <t>baggett</t>
  </si>
  <si>
    <t>K. Baggett</t>
  </si>
  <si>
    <t>Gallagher</t>
  </si>
  <si>
    <t>B. Gallagher</t>
  </si>
  <si>
    <t>6.01.03.01</t>
  </si>
  <si>
    <t>Project and Mission Support - BNL</t>
  </si>
  <si>
    <t>A.PP008</t>
  </si>
  <si>
    <t>Detector R&amp;D - Purchase 2</t>
  </si>
  <si>
    <t>LLP013</t>
  </si>
  <si>
    <t>Superconducting Strand</t>
  </si>
  <si>
    <t>ITEM007.E</t>
  </si>
  <si>
    <t>End Can Support (return) Tooling</t>
  </si>
  <si>
    <t>abbot</t>
  </si>
  <si>
    <t>D. Abbot</t>
  </si>
  <si>
    <t>nzandi</t>
  </si>
  <si>
    <t>Nick Zandi</t>
  </si>
  <si>
    <t>Fedotov</t>
  </si>
  <si>
    <t>A. Fedotov</t>
  </si>
  <si>
    <t>6.01.03.01.01</t>
  </si>
  <si>
    <t>Project Support Management - BNL</t>
  </si>
  <si>
    <t>A.PP010</t>
  </si>
  <si>
    <t>EMCal PbW04 Crystals</t>
  </si>
  <si>
    <t>LLP014</t>
  </si>
  <si>
    <t>591 MHz 1-Cell FA Cryomodule</t>
  </si>
  <si>
    <t>ITEM007.F</t>
  </si>
  <si>
    <t>End Can Support (Supply) Tooling</t>
  </si>
  <si>
    <t>yzhang</t>
  </si>
  <si>
    <t>Y. Zhang</t>
  </si>
  <si>
    <t>rnavarrol</t>
  </si>
  <si>
    <t>Rodolfo Navarro Lozada</t>
  </si>
  <si>
    <t>Benson</t>
  </si>
  <si>
    <t>S. Benson</t>
  </si>
  <si>
    <t>J. Adam - check if in use</t>
  </si>
  <si>
    <t>6.01.03.01.02</t>
  </si>
  <si>
    <t>Business Operations - BNL</t>
  </si>
  <si>
    <t>A.PP011</t>
  </si>
  <si>
    <t>Construction Manager as Advisor (CMa) Services</t>
  </si>
  <si>
    <t>LLP015</t>
  </si>
  <si>
    <t>Satellite Plant IR10</t>
  </si>
  <si>
    <t>ITEM007.G</t>
  </si>
  <si>
    <t>Misc. Rail Support  Tooling</t>
  </si>
  <si>
    <t>fmicolon</t>
  </si>
  <si>
    <t>F. Micolon</t>
  </si>
  <si>
    <t>mahmed</t>
  </si>
  <si>
    <t>Maqsood Ahmed</t>
  </si>
  <si>
    <t>Satogata</t>
  </si>
  <si>
    <t>T. Satogata</t>
  </si>
  <si>
    <t>6.01.03.01.03</t>
  </si>
  <si>
    <t>Project Controls - BNL</t>
  </si>
  <si>
    <t>A.PP011.A</t>
  </si>
  <si>
    <t>Pre-Construction Phase</t>
  </si>
  <si>
    <t>LLP016</t>
  </si>
  <si>
    <t>PID Silicon Photomultipliers</t>
  </si>
  <si>
    <t>ITEM007.H</t>
  </si>
  <si>
    <t>Alignment fixtures</t>
  </si>
  <si>
    <t>wittmer</t>
  </si>
  <si>
    <t>W. Wittmer</t>
  </si>
  <si>
    <t>BNL2</t>
  </si>
  <si>
    <t>BNL TBD</t>
  </si>
  <si>
    <t>Wittmer</t>
  </si>
  <si>
    <t>T. Tallerico</t>
  </si>
  <si>
    <t>6.01.03.01.04</t>
  </si>
  <si>
    <t>Office Management - BNL</t>
  </si>
  <si>
    <t>A.PP011.B</t>
  </si>
  <si>
    <t>Construction Phase</t>
  </si>
  <si>
    <t>ITEM007.I</t>
  </si>
  <si>
    <t>Tuner</t>
  </si>
  <si>
    <t>drees</t>
  </si>
  <si>
    <t>A. Drees</t>
  </si>
  <si>
    <t>ncampbell</t>
  </si>
  <si>
    <t>Nathan Campbell</t>
  </si>
  <si>
    <t>Landgraf</t>
  </si>
  <si>
    <t>T. Michalski - JLab</t>
  </si>
  <si>
    <t>6.01.03.01.05</t>
  </si>
  <si>
    <t>Procurement - BNL</t>
  </si>
  <si>
    <t>A.PP012</t>
  </si>
  <si>
    <t>RCS-PSC/PSI/REG BTPs</t>
  </si>
  <si>
    <t>LLP018</t>
  </si>
  <si>
    <t>EMCal SiPMs</t>
  </si>
  <si>
    <t>ITEM007.J</t>
  </si>
  <si>
    <t>SpaceFrame Assembly Tooling</t>
  </si>
  <si>
    <t>etumibay</t>
  </si>
  <si>
    <t>Elise Tumibay</t>
  </si>
  <si>
    <t>Wilson</t>
  </si>
  <si>
    <t>K. Wilson</t>
  </si>
  <si>
    <t>6.01.03.01.06</t>
  </si>
  <si>
    <t>Information Technology - BNL</t>
  </si>
  <si>
    <t>A.PP013</t>
  </si>
  <si>
    <t>B1pF Production - Coil Assembly (not used)</t>
  </si>
  <si>
    <t>LLP019</t>
  </si>
  <si>
    <t>Backward HCal</t>
  </si>
  <si>
    <t>ITEM007.K</t>
  </si>
  <si>
    <t>Vacuum Vessel support Tooling</t>
  </si>
  <si>
    <t>rsrinivas</t>
  </si>
  <si>
    <t>R. Srinivasan</t>
  </si>
  <si>
    <t>Xiao</t>
  </si>
  <si>
    <t>B. Xiao</t>
  </si>
  <si>
    <t>K. Baggett - JLab</t>
  </si>
  <si>
    <t>6.01.03.01.07</t>
  </si>
  <si>
    <t>Human Resources - BNL</t>
  </si>
  <si>
    <t>A.PP014</t>
  </si>
  <si>
    <t>Substation Installation Contract</t>
  </si>
  <si>
    <t>LLP020</t>
  </si>
  <si>
    <t>HCal SiPMs</t>
  </si>
  <si>
    <t>ITEM007.L</t>
  </si>
  <si>
    <t>Misc. Cryostat Assembly Tooling</t>
  </si>
  <si>
    <t>Rossi</t>
  </si>
  <si>
    <t>P. Rossi</t>
  </si>
  <si>
    <t>Blednykh</t>
  </si>
  <si>
    <t>A. Blednykh</t>
  </si>
  <si>
    <t>6.01.03.01.08</t>
  </si>
  <si>
    <t>Document Control</t>
  </si>
  <si>
    <t>A.PP015</t>
  </si>
  <si>
    <t>Corrector &amp; Injection Bump Supplies</t>
  </si>
  <si>
    <t>ITEM007.M</t>
  </si>
  <si>
    <t>Test Cave U-Tubes</t>
  </si>
  <si>
    <t>cramirezl</t>
  </si>
  <si>
    <t>C. Ramirez Lockward</t>
  </si>
  <si>
    <t>Rathmann</t>
  </si>
  <si>
    <t>F. Rathmann</t>
  </si>
  <si>
    <t>aferguson</t>
  </si>
  <si>
    <t>A. Ferguson</t>
  </si>
  <si>
    <t>6.01.03.01.09</t>
  </si>
  <si>
    <t>Risk Management - BNL</t>
  </si>
  <si>
    <t>A.PP016</t>
  </si>
  <si>
    <t>Q2pF - Coil Assembly (not used)</t>
  </si>
  <si>
    <t>ITEM007.N</t>
  </si>
  <si>
    <t>Misc. Assembly/Test/Shipping Tooling</t>
  </si>
  <si>
    <t>dalesio</t>
  </si>
  <si>
    <t>B. Dalesio</t>
  </si>
  <si>
    <t>Aschenauer</t>
  </si>
  <si>
    <t>E. Aschenauer</t>
  </si>
  <si>
    <t>fedotov</t>
  </si>
  <si>
    <t>6.01.03.02</t>
  </si>
  <si>
    <t>Project and Mission Support - TJ</t>
  </si>
  <si>
    <t>A.PP017</t>
  </si>
  <si>
    <t>Q1ApF - Coil Assembly (not used)</t>
  </si>
  <si>
    <t>LLP023</t>
  </si>
  <si>
    <t>Unit Substation Transformers for Buildings</t>
  </si>
  <si>
    <t>ITEM008</t>
  </si>
  <si>
    <t>blednykh</t>
  </si>
  <si>
    <t>Anerella</t>
  </si>
  <si>
    <t>M. Anerella</t>
  </si>
  <si>
    <t>schaefer</t>
  </si>
  <si>
    <t>6.01.03.02.01</t>
  </si>
  <si>
    <t>Admin Support - TJ</t>
  </si>
  <si>
    <t>A.PP018</t>
  </si>
  <si>
    <t>Q1BpF - Coil Assembly (not used)</t>
  </si>
  <si>
    <t>LLP024</t>
  </si>
  <si>
    <t>Basic Procurement &lt;$25k</t>
  </si>
  <si>
    <t>ITEM009</t>
  </si>
  <si>
    <t>Unit Substation Transformers for Buildings - LLP</t>
  </si>
  <si>
    <t>MIllerT</t>
  </si>
  <si>
    <t>T. Miller</t>
  </si>
  <si>
    <t>Mahler</t>
  </si>
  <si>
    <t>G. Mahler</t>
  </si>
  <si>
    <t>Y. Zhang - JLab</t>
  </si>
  <si>
    <t>6.01.03.02.02</t>
  </si>
  <si>
    <t>Project Controls - TJ</t>
  </si>
  <si>
    <t>A.PP019</t>
  </si>
  <si>
    <t>69kV /20 MVA Transformer x 2</t>
  </si>
  <si>
    <t>LLP025</t>
  </si>
  <si>
    <t>Travel</t>
  </si>
  <si>
    <t>ITEM010</t>
  </si>
  <si>
    <t>michnoff</t>
  </si>
  <si>
    <t>R. Michnoff</t>
  </si>
  <si>
    <t>Micolon</t>
  </si>
  <si>
    <t>6.01.03.02.03</t>
  </si>
  <si>
    <t>Procurement Support - TJ</t>
  </si>
  <si>
    <t>A.PP020</t>
  </si>
  <si>
    <t>HV DC Gun PS 600 kV</t>
  </si>
  <si>
    <t>LLP026</t>
  </si>
  <si>
    <t>ESR Vacuum System</t>
  </si>
  <si>
    <t>ITEM011</t>
  </si>
  <si>
    <t>Production Magnets and Material Vendor</t>
  </si>
  <si>
    <t>weiss</t>
  </si>
  <si>
    <t>D. Weiss</t>
  </si>
  <si>
    <t>Xu</t>
  </si>
  <si>
    <t>W. Xu</t>
  </si>
  <si>
    <t>W. Wittmer - check if in use</t>
  </si>
  <si>
    <t>6.01.03.02.04</t>
  </si>
  <si>
    <t>Risk Management - TJ</t>
  </si>
  <si>
    <t>A.PP021</t>
  </si>
  <si>
    <t>RCS-SR H,V Corrector</t>
  </si>
  <si>
    <t>ITEM012</t>
  </si>
  <si>
    <t>stiegler</t>
  </si>
  <si>
    <t>L. Stiegler</t>
  </si>
  <si>
    <t>Hetzel</t>
  </si>
  <si>
    <t>C. Hetzel</t>
  </si>
  <si>
    <t>6.01.04</t>
  </si>
  <si>
    <t>Quality Assurance</t>
  </si>
  <si>
    <t>A.PP022</t>
  </si>
  <si>
    <t>RCS-SR Cables</t>
  </si>
  <si>
    <t>ESR Quad Magnets (No longer LLP)</t>
  </si>
  <si>
    <t>ITEM013</t>
  </si>
  <si>
    <t>porretto</t>
  </si>
  <si>
    <t>C. Porretto</t>
  </si>
  <si>
    <t>Sandberg</t>
  </si>
  <si>
    <t>J. Sandberg</t>
  </si>
  <si>
    <t>mthelen</t>
  </si>
  <si>
    <t>M. Thelen</t>
  </si>
  <si>
    <t>6.01.04.01</t>
  </si>
  <si>
    <t>Quality Assurance - BNL</t>
  </si>
  <si>
    <t>A.PP023</t>
  </si>
  <si>
    <t>CRAB 2 Power Transmitter</t>
  </si>
  <si>
    <t>Satellite Plant IR06</t>
  </si>
  <si>
    <t>ITEM014</t>
  </si>
  <si>
    <t>mahler</t>
  </si>
  <si>
    <t>Nehring</t>
  </si>
  <si>
    <t>T. Nehring</t>
  </si>
  <si>
    <t>6.01.04.02</t>
  </si>
  <si>
    <t>Quality Assurance - TJ</t>
  </si>
  <si>
    <t>A.PP023.A</t>
  </si>
  <si>
    <t>First Article - RF-CRAB-2-PWR</t>
  </si>
  <si>
    <t>197 MHz Crab FA Cryomodule</t>
  </si>
  <si>
    <t>ITEM015</t>
  </si>
  <si>
    <t>nehring</t>
  </si>
  <si>
    <t>Blaskiewicz</t>
  </si>
  <si>
    <t>M. Blaskiewicz</t>
  </si>
  <si>
    <t>Accelerator Development and R&amp;D</t>
  </si>
  <si>
    <t>A.PP023.B</t>
  </si>
  <si>
    <t>Production - RF-CRAB-2-PWR</t>
  </si>
  <si>
    <t>Overhead 13.8kV &amp; Switching</t>
  </si>
  <si>
    <t>ITEM016</t>
  </si>
  <si>
    <t>First Article Cavities (591 1-Cell 1st Article)</t>
  </si>
  <si>
    <t>hammons</t>
  </si>
  <si>
    <t>L. Hammons</t>
  </si>
  <si>
    <t>Liu</t>
  </si>
  <si>
    <t>C. Liu</t>
  </si>
  <si>
    <t>P. Rossi - check if in use</t>
  </si>
  <si>
    <t>6.02.01</t>
  </si>
  <si>
    <t>Accelerator Development and R&amp;D Management</t>
  </si>
  <si>
    <t>A.PP024</t>
  </si>
  <si>
    <t>HR Machine Protection Beam Abort Kicker Electrical Components</t>
  </si>
  <si>
    <t>APS Quad Magnets</t>
  </si>
  <si>
    <t>ITEM017</t>
  </si>
  <si>
    <t>First Article Beamline Components (591 1-Cell 1st Article)</t>
  </si>
  <si>
    <t>skaritka</t>
  </si>
  <si>
    <t>J. Skaritka</t>
  </si>
  <si>
    <t>Hammons</t>
  </si>
  <si>
    <t>6.02.01.01</t>
  </si>
  <si>
    <t>Accelerator Development and R&amp;D Management - BNL</t>
  </si>
  <si>
    <t>A.PP025</t>
  </si>
  <si>
    <t>Vacuum Fabrication Facility Construction</t>
  </si>
  <si>
    <t>Barrel Detector Structures</t>
  </si>
  <si>
    <t>ITEM018</t>
  </si>
  <si>
    <t>First Article Beamline Gate Valves (591 1-Cell 1st Article)</t>
  </si>
  <si>
    <t>jpjamilk</t>
  </si>
  <si>
    <t>J. Jamilkowski</t>
  </si>
  <si>
    <t>6.02.01.01.01</t>
  </si>
  <si>
    <t>Accelerator Development Management - BNL</t>
  </si>
  <si>
    <t>A.PP026</t>
  </si>
  <si>
    <t>HR SS Mod Vacuum - valves and pumps - Vendor Fabrication</t>
  </si>
  <si>
    <t>ITEM019</t>
  </si>
  <si>
    <t>First Article End Cans (591 1-Cell 1st Article)</t>
  </si>
  <si>
    <t>TBD</t>
  </si>
  <si>
    <t>To Be Determined</t>
  </si>
  <si>
    <t>Folz</t>
  </si>
  <si>
    <t>C. Folz</t>
  </si>
  <si>
    <t>6.02.01.01.02</t>
  </si>
  <si>
    <t>R&amp;D Management - BNL</t>
  </si>
  <si>
    <t>A.PP029</t>
  </si>
  <si>
    <t>Detector Silicon Photomultipliers</t>
  </si>
  <si>
    <t>ITEM020</t>
  </si>
  <si>
    <t>First Article Vacuum Vessel (591 1-Cell 1st Article)</t>
  </si>
  <si>
    <t>Fallier</t>
  </si>
  <si>
    <t>M. Fallier - retired</t>
  </si>
  <si>
    <t>Hatton</t>
  </si>
  <si>
    <t>D. Hatton</t>
  </si>
  <si>
    <t>T. Miller - check if in use</t>
  </si>
  <si>
    <t>6.02.01.02</t>
  </si>
  <si>
    <t>Accelerator Development and R&amp;D Management - TJ</t>
  </si>
  <si>
    <t>A.PP030</t>
  </si>
  <si>
    <t>Quads and Sextupoles-PDU+DCCT Chassis+PSC/PSI/REG BTPs</t>
  </si>
  <si>
    <t>ITEM021</t>
  </si>
  <si>
    <t>First Article Misc. Parts (591 1-Cell 1st Article)</t>
  </si>
  <si>
    <t>elke</t>
  </si>
  <si>
    <t>Wang</t>
  </si>
  <si>
    <t>E.D. Wang</t>
  </si>
  <si>
    <t>6.02.02</t>
  </si>
  <si>
    <t>Accelerator Physics and Design</t>
  </si>
  <si>
    <t>A.PP031</t>
  </si>
  <si>
    <t>IR Warm Magnets</t>
  </si>
  <si>
    <t>ITEM022</t>
  </si>
  <si>
    <t>Magnet Measurement Stand (RCS-Dipoles)</t>
  </si>
  <si>
    <t>wfischer</t>
  </si>
  <si>
    <t>W. Fischer</t>
  </si>
  <si>
    <t>Zaltsman</t>
  </si>
  <si>
    <t>A. Zaltsman</t>
  </si>
  <si>
    <t>6.02.02.01</t>
  </si>
  <si>
    <t>Accelerator Design</t>
  </si>
  <si>
    <t>A.PP032</t>
  </si>
  <si>
    <t>Main House Construction - PreFab Metal Building, Ductbank and Civil Work</t>
  </si>
  <si>
    <t>ITEM023</t>
  </si>
  <si>
    <t>HSR Vacuum Beam Screen Profile Material</t>
  </si>
  <si>
    <t>Huang</t>
  </si>
  <si>
    <t>H. Huang</t>
  </si>
  <si>
    <t>6.02.02.02</t>
  </si>
  <si>
    <t>Beam Dynamics</t>
  </si>
  <si>
    <t>A.PP033</t>
  </si>
  <si>
    <t>RCS BPM Buttons</t>
  </si>
  <si>
    <t>ITEM024</t>
  </si>
  <si>
    <t>Electron Endcap HCal Cradles</t>
  </si>
  <si>
    <t>ksmith</t>
  </si>
  <si>
    <t>K. Smith</t>
  </si>
  <si>
    <t>Skaritka</t>
  </si>
  <si>
    <t>6.02.02.03</t>
  </si>
  <si>
    <t>Beam Measurement &amp; Control Codes</t>
  </si>
  <si>
    <t>A.PP034</t>
  </si>
  <si>
    <t>CRAB 1 Power Transmitter</t>
  </si>
  <si>
    <t>2K Distribution &amp; 4K HSR Connection</t>
  </si>
  <si>
    <t>ITEM025</t>
  </si>
  <si>
    <t>Electron Endcap HCal SiPMs</t>
  </si>
  <si>
    <t>brownk</t>
  </si>
  <si>
    <t>K. Brown</t>
  </si>
  <si>
    <t>Lavelle</t>
  </si>
  <si>
    <t>C. Lavelle</t>
  </si>
  <si>
    <t>6.02.03</t>
  </si>
  <si>
    <t>Accelerator Systems R&amp;D</t>
  </si>
  <si>
    <t>A.PP034.A</t>
  </si>
  <si>
    <t>First Article - RF-CRAB-1-PWR</t>
  </si>
  <si>
    <t>2K Cryostat/Valve Box</t>
  </si>
  <si>
    <t>ITEM026</t>
  </si>
  <si>
    <t>Electron Endcap HCal Return Flux Steel</t>
  </si>
  <si>
    <t>Tsai</t>
  </si>
  <si>
    <t>O. Tsai</t>
  </si>
  <si>
    <t>Lambiase</t>
  </si>
  <si>
    <t>R. Lambiase</t>
  </si>
  <si>
    <t>6.02.03.01</t>
  </si>
  <si>
    <t>Polarized Electron Source R&amp;D</t>
  </si>
  <si>
    <t>A.PP034.B</t>
  </si>
  <si>
    <t>Production - RF-CRAB-1-PWR</t>
  </si>
  <si>
    <t>ITEM027</t>
  </si>
  <si>
    <t>Barrel HCal SiPMs</t>
  </si>
  <si>
    <t>mac</t>
  </si>
  <si>
    <t>G. McIntyre - retired</t>
  </si>
  <si>
    <t>McIntyre</t>
  </si>
  <si>
    <t>G. McIntyre</t>
  </si>
  <si>
    <t>6.02.03.02</t>
  </si>
  <si>
    <t>IR Design and Magnet Prototyping</t>
  </si>
  <si>
    <t>A.PP035</t>
  </si>
  <si>
    <t>HR Injection System Upgrade Pulsed Devices</t>
  </si>
  <si>
    <t>ITEM028</t>
  </si>
  <si>
    <t>Shipping Support (591 1-Cell 1st Art)</t>
  </si>
  <si>
    <t>Babzien</t>
  </si>
  <si>
    <t>M. Babzien</t>
  </si>
  <si>
    <t>Minty</t>
  </si>
  <si>
    <t>M. Minty</t>
  </si>
  <si>
    <t>6.02.03.02.01</t>
  </si>
  <si>
    <t>IR Magnet Design and Layout</t>
  </si>
  <si>
    <t>A.PP036</t>
  </si>
  <si>
    <t>400 MeV Linac (De Chirp RF Cavity)</t>
  </si>
  <si>
    <t>ITEM029</t>
  </si>
  <si>
    <t>First Article Helium Vessel (591 1-Cell 1st Art)</t>
  </si>
  <si>
    <t>blaskiewicz</t>
  </si>
  <si>
    <t>Gassner</t>
  </si>
  <si>
    <t>D. Gassner</t>
  </si>
  <si>
    <t>6.02.03.02.02</t>
  </si>
  <si>
    <t>IR Magnet Prototyping</t>
  </si>
  <si>
    <t>A.PP037</t>
  </si>
  <si>
    <t>400 kW &amp; 150 kW Standby Gen &amp; 3-Position Auto Trans Switches</t>
  </si>
  <si>
    <t>ITEM030</t>
  </si>
  <si>
    <t>Cavity String Support Tooling (591 1-Cell 1st Art)</t>
  </si>
  <si>
    <t>ccullen</t>
  </si>
  <si>
    <t>C. Cullen</t>
  </si>
  <si>
    <t>Montag</t>
  </si>
  <si>
    <t>C. Montag</t>
  </si>
  <si>
    <t>6.02.03.02.02.01</t>
  </si>
  <si>
    <t>B1pF Prototype</t>
  </si>
  <si>
    <t>A.PP038</t>
  </si>
  <si>
    <t>Network Systems</t>
  </si>
  <si>
    <t>ITEM031</t>
  </si>
  <si>
    <t>First Article Mag Shields (591 1-Cell 1st Art)</t>
  </si>
  <si>
    <t>pkfeng</t>
  </si>
  <si>
    <t>PK Feng</t>
  </si>
  <si>
    <t>Petrone</t>
  </si>
  <si>
    <t>A. Petrone</t>
  </si>
  <si>
    <t>6.02.03.02.02.02</t>
  </si>
  <si>
    <t>Q1ABpF Prototype</t>
  </si>
  <si>
    <t>A.PP039</t>
  </si>
  <si>
    <t>Collared Dipoles</t>
  </si>
  <si>
    <t>ITEM032</t>
  </si>
  <si>
    <t>First Article Thermal Shield (591 1-Cell 1st Art)</t>
  </si>
  <si>
    <t>cfolz</t>
  </si>
  <si>
    <t>Ranjbar</t>
  </si>
  <si>
    <t>V. Ranjbar</t>
  </si>
  <si>
    <t>6.02.03.02.02.03</t>
  </si>
  <si>
    <t>Collared Magnet Wind/Cure Tests</t>
  </si>
  <si>
    <t>A.PP039.A</t>
  </si>
  <si>
    <t>ITEM033</t>
  </si>
  <si>
    <t>First Article Spaceframe with Thermal Shield Assembly (591 1-Cell 1st Art)</t>
  </si>
  <si>
    <t>Fox</t>
  </si>
  <si>
    <t>K. Fox</t>
  </si>
  <si>
    <t>Ptitsyn</t>
  </si>
  <si>
    <t>V. Ptitsyn</t>
  </si>
  <si>
    <t>6.02.03.03</t>
  </si>
  <si>
    <t>Hadron Ring Vacuum Chamber Upgrade</t>
  </si>
  <si>
    <t>A.PP039.B</t>
  </si>
  <si>
    <t>ITEM034</t>
  </si>
  <si>
    <t>First Article Heat Exchangers (591 1-Cell 1st Art)</t>
  </si>
  <si>
    <t>gassner</t>
  </si>
  <si>
    <t>6.02.03.04</t>
  </si>
  <si>
    <t>Proton &amp; Electron Fast Kickers</t>
  </si>
  <si>
    <t>A.PP040</t>
  </si>
  <si>
    <t>Load Center 480v Switchboards &amp; Panelboards</t>
  </si>
  <si>
    <t>ITEM035</t>
  </si>
  <si>
    <t>First Article Saddles and Stands (591 1-Cell 1st Art)</t>
  </si>
  <si>
    <t>dhatton</t>
  </si>
  <si>
    <t>D. Hatton - retired</t>
  </si>
  <si>
    <t>Marneris</t>
  </si>
  <si>
    <t>I. Marneris</t>
  </si>
  <si>
    <t>6.02.03.04.01</t>
  </si>
  <si>
    <t>HSR Injection Kicker</t>
  </si>
  <si>
    <t>A.PP043</t>
  </si>
  <si>
    <t>ERL 591-5 Cell RF 50KW PWR: Amplifier</t>
  </si>
  <si>
    <t>ITEM036</t>
  </si>
  <si>
    <t>First Article Instrumentation (591 1-Cell 1st Art)</t>
  </si>
  <si>
    <t>Hershcovitc</t>
  </si>
  <si>
    <t>A. Hershcovitch</t>
  </si>
  <si>
    <t>6.02.03.04.02</t>
  </si>
  <si>
    <t>ESR Injection/Extraction Kicker</t>
  </si>
  <si>
    <t>A.PP045</t>
  </si>
  <si>
    <t>eSR Quad - Vendor I</t>
  </si>
  <si>
    <t>ITEM037</t>
  </si>
  <si>
    <t>HSR Beam Screens Cooling Tube</t>
  </si>
  <si>
    <t>huanghai</t>
  </si>
  <si>
    <t>Than</t>
  </si>
  <si>
    <t>R. Than</t>
  </si>
  <si>
    <t>6.02.03.05</t>
  </si>
  <si>
    <t>Vacuum Systems Development</t>
  </si>
  <si>
    <t>A.PP046</t>
  </si>
  <si>
    <t>eSR Quad - Vendor II</t>
  </si>
  <si>
    <t>ITEM038</t>
  </si>
  <si>
    <t>HSR Beam Screen Guides</t>
  </si>
  <si>
    <t>lambiase</t>
  </si>
  <si>
    <t>Smith</t>
  </si>
  <si>
    <t>O. Tsai - check if in use</t>
  </si>
  <si>
    <t>6.02.03.05.01</t>
  </si>
  <si>
    <t>Electron Storage Ring Vacuum Development</t>
  </si>
  <si>
    <t>A.PP047</t>
  </si>
  <si>
    <t>hpDIRC: Photosensors, Multi-Cathode PMTs</t>
  </si>
  <si>
    <t>ITEM039</t>
  </si>
  <si>
    <t>HSR Beam screens miscellaneous parts</t>
  </si>
  <si>
    <t>jritter</t>
  </si>
  <si>
    <t>J. Ritter</t>
  </si>
  <si>
    <t>Tsoupas</t>
  </si>
  <si>
    <t>N. Tsoupas</t>
  </si>
  <si>
    <t>6.02.03.05.02</t>
  </si>
  <si>
    <t>Detector Interface Vacuum Development</t>
  </si>
  <si>
    <t>A.PP048</t>
  </si>
  <si>
    <t>Detector Tracking - TPC Material</t>
  </si>
  <si>
    <t>ITEM040</t>
  </si>
  <si>
    <t>Laser welding equipment for guides and skate brackets</t>
  </si>
  <si>
    <t>raparia</t>
  </si>
  <si>
    <t>D. Raparia</t>
  </si>
  <si>
    <t>Willeke</t>
  </si>
  <si>
    <t>F. Willeke</t>
  </si>
  <si>
    <t>M. Babzien - check if in use</t>
  </si>
  <si>
    <t>6.02.03.05.03</t>
  </si>
  <si>
    <t>HSR Beam Screen and Interconnect Development</t>
  </si>
  <si>
    <t>A.PP048.A</t>
  </si>
  <si>
    <t>ITEM041</t>
  </si>
  <si>
    <t>HSR Cutting Equipment</t>
  </si>
  <si>
    <t>Gould</t>
  </si>
  <si>
    <t>O. Gould</t>
  </si>
  <si>
    <t>Wu</t>
  </si>
  <si>
    <t>Q. Wu</t>
  </si>
  <si>
    <t>6.02.03.06</t>
  </si>
  <si>
    <t>Cooling R&amp;D</t>
  </si>
  <si>
    <t>A.PP048.B</t>
  </si>
  <si>
    <t>ITEM042</t>
  </si>
  <si>
    <t>HSR Part Marking Equipment</t>
  </si>
  <si>
    <t>lavellec</t>
  </si>
  <si>
    <t>Zhang</t>
  </si>
  <si>
    <t>A. Zhang</t>
  </si>
  <si>
    <t>6.02.03.07</t>
  </si>
  <si>
    <t>Hadron Polarimetry</t>
  </si>
  <si>
    <t>A.PP049</t>
  </si>
  <si>
    <t>Detector Tracking - Hadron Endcap Low rapidity Si</t>
  </si>
  <si>
    <t>ITEM043</t>
  </si>
  <si>
    <t>Beam screens fixturing and tooling</t>
  </si>
  <si>
    <t>mapes</t>
  </si>
  <si>
    <t>M. Mapes</t>
  </si>
  <si>
    <t>Kiselev</t>
  </si>
  <si>
    <t>A. Kiselev</t>
  </si>
  <si>
    <t>6.02.03.08</t>
  </si>
  <si>
    <t>RCS Corrector Power Supply</t>
  </si>
  <si>
    <t>A.PP049.A</t>
  </si>
  <si>
    <t>ITEM044</t>
  </si>
  <si>
    <t>marneris</t>
  </si>
  <si>
    <t>Schmidke</t>
  </si>
  <si>
    <t>W. Schmidke</t>
  </si>
  <si>
    <t>Electron Injector</t>
  </si>
  <si>
    <t>A.PP049.B</t>
  </si>
  <si>
    <t>ITEM045</t>
  </si>
  <si>
    <t>minty</t>
  </si>
  <si>
    <t>K. Fox - check if in use</t>
  </si>
  <si>
    <t>6.03.01</t>
  </si>
  <si>
    <t>Electron Injector Management</t>
  </si>
  <si>
    <t>A.PP050</t>
  </si>
  <si>
    <t>Detector Tracking - Lepton Endcap Low rapidity Si</t>
  </si>
  <si>
    <t>ITEM046</t>
  </si>
  <si>
    <t>montagc</t>
  </si>
  <si>
    <t>Tuozzolo</t>
  </si>
  <si>
    <t>J. Tuozzolo</t>
  </si>
  <si>
    <t>6.03.01.01</t>
  </si>
  <si>
    <t>Electron Injector Management - BNL</t>
  </si>
  <si>
    <t>A.PP050.A</t>
  </si>
  <si>
    <t>ITEM047</t>
  </si>
  <si>
    <t>Morris</t>
  </si>
  <si>
    <t>J. Morris</t>
  </si>
  <si>
    <t>Weiss</t>
  </si>
  <si>
    <t>6.03.01.02</t>
  </si>
  <si>
    <t>Electron Injector Management - TJ</t>
  </si>
  <si>
    <t>A.PP050.B</t>
  </si>
  <si>
    <t>ITEM048</t>
  </si>
  <si>
    <t>mpalmer</t>
  </si>
  <si>
    <t>M. Palmer</t>
  </si>
  <si>
    <t>Bruno</t>
  </si>
  <si>
    <t>D. Bruno</t>
  </si>
  <si>
    <t>A. Hershcovitch - check if in use</t>
  </si>
  <si>
    <t>6.03.02</t>
  </si>
  <si>
    <t>Rapid Cycling Synchrotron</t>
  </si>
  <si>
    <t>A.PP051</t>
  </si>
  <si>
    <t>ITEM049</t>
  </si>
  <si>
    <t>Superconducting Strand - Direct Wind Magnets</t>
  </si>
  <si>
    <t>pankows</t>
  </si>
  <si>
    <t>S. Pankowski</t>
  </si>
  <si>
    <t>Golnar</t>
  </si>
  <si>
    <t>E. Golnar</t>
  </si>
  <si>
    <t>6.03.02.01</t>
  </si>
  <si>
    <t>RCS Magnets - BNL</t>
  </si>
  <si>
    <t>A.PP051.A</t>
  </si>
  <si>
    <t>ITEM050</t>
  </si>
  <si>
    <t>Parker</t>
  </si>
  <si>
    <t>B. Parker</t>
  </si>
  <si>
    <t>Jamilkowski</t>
  </si>
  <si>
    <t>6.03.02.01.01</t>
  </si>
  <si>
    <t>A.PP051.B</t>
  </si>
  <si>
    <t>ITEM051</t>
  </si>
  <si>
    <t>BPM Cables</t>
  </si>
  <si>
    <t>apetrone</t>
  </si>
  <si>
    <t>Litvinenko</t>
  </si>
  <si>
    <t>V. Litvinenko</t>
  </si>
  <si>
    <t>6.03.02.01.02</t>
  </si>
  <si>
    <t>A.PP052</t>
  </si>
  <si>
    <t>RCS Harmonic Injection Kicker Placeholder</t>
  </si>
  <si>
    <t>ITEM052</t>
  </si>
  <si>
    <t>BPM Buttons</t>
  </si>
  <si>
    <t>Pogorelsky</t>
  </si>
  <si>
    <t>Pogorelsky, Igor</t>
  </si>
  <si>
    <t>Turbush</t>
  </si>
  <si>
    <t>H. Turbush</t>
  </si>
  <si>
    <t>6.03.02.01.03</t>
  </si>
  <si>
    <t>RCS Corrector Magnets</t>
  </si>
  <si>
    <t>A.PP053</t>
  </si>
  <si>
    <t>Beamline Gate Valves (591 1-Cell Production CMs)</t>
  </si>
  <si>
    <t>ITEM053</t>
  </si>
  <si>
    <t>Electron Endcap HCal Absorber Structure</t>
  </si>
  <si>
    <t>vadimp</t>
  </si>
  <si>
    <t>Militscher</t>
  </si>
  <si>
    <t>F. Militscher</t>
  </si>
  <si>
    <t>O. Gould - check if in use</t>
  </si>
  <si>
    <t>6.03.02.01.04</t>
  </si>
  <si>
    <t>RCS Girders - Design &amp; Procurement</t>
  </si>
  <si>
    <t>A.PP054</t>
  </si>
  <si>
    <t>Beamline Components (591 1-Cell Production CMs)</t>
  </si>
  <si>
    <t>ITEM054</t>
  </si>
  <si>
    <t>vranjbar</t>
  </si>
  <si>
    <t>6.03.02.01.05</t>
  </si>
  <si>
    <t>RCS Magnet Measuring Stations</t>
  </si>
  <si>
    <t>A.PP055</t>
  </si>
  <si>
    <t>End Cans (591 1-Cell Production CMs)</t>
  </si>
  <si>
    <t>ITEM055</t>
  </si>
  <si>
    <t>Superconducting Cable - Production Magnets</t>
  </si>
  <si>
    <t>reich</t>
  </si>
  <si>
    <t>J. Reich</t>
  </si>
  <si>
    <t>Pinayev</t>
  </si>
  <si>
    <t>I. Pinayev</t>
  </si>
  <si>
    <t>6.03.02.01.06</t>
  </si>
  <si>
    <t>RCS Girders - Assembly &amp; Integration</t>
  </si>
  <si>
    <t>A.PP056</t>
  </si>
  <si>
    <t>Beamline Gate Valves (591 5-Cell Production CMs)</t>
  </si>
  <si>
    <t>ITEM056</t>
  </si>
  <si>
    <t>Backward EMCal PbWO4 Crystals (Possible In-Kind Procurement 1)</t>
  </si>
  <si>
    <t>scaduto</t>
  </si>
  <si>
    <t>J. Scaduto</t>
  </si>
  <si>
    <t>Reich</t>
  </si>
  <si>
    <t>6.03.02.02</t>
  </si>
  <si>
    <t>RCS Dipole Magnets</t>
  </si>
  <si>
    <t>A.PP057</t>
  </si>
  <si>
    <t>Beamline Components (591 5-Cell Production CMs)</t>
  </si>
  <si>
    <t>ITEM057</t>
  </si>
  <si>
    <t>Backward EMCal PbWO4 Crystals (Possible In-Kind Procurement 2)</t>
  </si>
  <si>
    <t>ythan</t>
  </si>
  <si>
    <t>Stiegler</t>
  </si>
  <si>
    <t>6.03.02.02.01</t>
  </si>
  <si>
    <t>RCS Magnet Dipoles Design</t>
  </si>
  <si>
    <t>A.PP058</t>
  </si>
  <si>
    <t>Production Cavities (591 5-Cell Production)</t>
  </si>
  <si>
    <t>ITEM058</t>
  </si>
  <si>
    <t>Forward EMCal SiPMs</t>
  </si>
  <si>
    <t>ctheisen</t>
  </si>
  <si>
    <t>C. Theisen</t>
  </si>
  <si>
    <t>Porretto</t>
  </si>
  <si>
    <t>6.03.02.02.02</t>
  </si>
  <si>
    <t>RCS Magnet Dipoles Fabricate</t>
  </si>
  <si>
    <t>A.PP060</t>
  </si>
  <si>
    <t>Production Cavities (197 MHz Crab Production)</t>
  </si>
  <si>
    <t>ITEM059</t>
  </si>
  <si>
    <t>Magnet Measurement Facilities and Procurements (RCS-Dipoles)</t>
  </si>
  <si>
    <t>Trbojevic</t>
  </si>
  <si>
    <t>D. Trbojevic</t>
  </si>
  <si>
    <t>J. Morris - check if in use</t>
  </si>
  <si>
    <t>6.03.02.02.03</t>
  </si>
  <si>
    <t>RCS Magnet Dipoles Test</t>
  </si>
  <si>
    <t>A.PP061</t>
  </si>
  <si>
    <t>Production Cavities (394 MHz Crab Production)</t>
  </si>
  <si>
    <t>ITEM060</t>
  </si>
  <si>
    <t>Magnet Measurement Power Supply (RCS-Dipoles)</t>
  </si>
  <si>
    <t>tsoupas</t>
  </si>
  <si>
    <t>Theisen</t>
  </si>
  <si>
    <t>6.03.02.02.04</t>
  </si>
  <si>
    <t>RCS Magnet Dipoles Ship</t>
  </si>
  <si>
    <t>A.PP062</t>
  </si>
  <si>
    <t>Centeral Timing and Tracking Layer Detector (CTTL)</t>
  </si>
  <si>
    <t>ITEM061</t>
  </si>
  <si>
    <t>Backward EMCal SiPMs</t>
  </si>
  <si>
    <t>wange</t>
  </si>
  <si>
    <t>E. Wang</t>
  </si>
  <si>
    <t>Williams</t>
  </si>
  <si>
    <t>J. Williams</t>
  </si>
  <si>
    <t>6.03.02.03</t>
  </si>
  <si>
    <t>RCS Power Supplies</t>
  </si>
  <si>
    <t>A.PP063</t>
  </si>
  <si>
    <t>ITEM062</t>
  </si>
  <si>
    <t>Barrel EMCal SiPMs</t>
  </si>
  <si>
    <t>willeke</t>
  </si>
  <si>
    <t>Yeck</t>
  </si>
  <si>
    <t>J. Yeck</t>
  </si>
  <si>
    <t>B. Parker - check if in use</t>
  </si>
  <si>
    <t>6.03.02.04</t>
  </si>
  <si>
    <t>RCS Vacuum</t>
  </si>
  <si>
    <t>A.PP063.A</t>
  </si>
  <si>
    <t>ITEM063</t>
  </si>
  <si>
    <t>Solenoid Conductor</t>
  </si>
  <si>
    <t>qiowu</t>
  </si>
  <si>
    <t>Verdu Andre</t>
  </si>
  <si>
    <t>S. Verdu Andres</t>
  </si>
  <si>
    <t>6.03.02.04.01</t>
  </si>
  <si>
    <t>RCS Vacuum Chamber and Bellows</t>
  </si>
  <si>
    <t>A.PP063.B</t>
  </si>
  <si>
    <t>ITEM064</t>
  </si>
  <si>
    <t>HSR Laser welding equipment for cooling tube</t>
  </si>
  <si>
    <t>zaltsman</t>
  </si>
  <si>
    <t>Ullrich</t>
  </si>
  <si>
    <t>Pogorelsky, Igor - check if in use</t>
  </si>
  <si>
    <t>6.03.02.04.02</t>
  </si>
  <si>
    <t>RCS Vacuum Valves</t>
  </si>
  <si>
    <t>A.PP063.C</t>
  </si>
  <si>
    <t>ITEM065</t>
  </si>
  <si>
    <t>arling</t>
  </si>
  <si>
    <t>A. Zhang -no longer in use</t>
  </si>
  <si>
    <t>Alexander</t>
  </si>
  <si>
    <t>S. Alexander</t>
  </si>
  <si>
    <t>6.03.02.04.03</t>
  </si>
  <si>
    <t>A.PP063.D</t>
  </si>
  <si>
    <t>ITEM066</t>
  </si>
  <si>
    <t>ayk</t>
  </si>
  <si>
    <t>Dalesio</t>
  </si>
  <si>
    <t>6.03.02.04.04</t>
  </si>
  <si>
    <t>RCS Vacuum Monitoring and Control</t>
  </si>
  <si>
    <t>A.PP064</t>
  </si>
  <si>
    <t>ITEM067</t>
  </si>
  <si>
    <t>Lessard</t>
  </si>
  <si>
    <t>E. Lessard</t>
  </si>
  <si>
    <t>Drees</t>
  </si>
  <si>
    <t>6.03.02.04.05</t>
  </si>
  <si>
    <t>RCS Vacuum Utilities (Racks)</t>
  </si>
  <si>
    <t>A.PP065</t>
  </si>
  <si>
    <t>Calorimeter Digitizers</t>
  </si>
  <si>
    <t>ITEM068</t>
  </si>
  <si>
    <t>wschmidke</t>
  </si>
  <si>
    <t>Krug</t>
  </si>
  <si>
    <t>K. Krug</t>
  </si>
  <si>
    <t>6.03.02.04.06</t>
  </si>
  <si>
    <t>RCS Vacuum Pre-Tunnel Assembly</t>
  </si>
  <si>
    <t>A.PP066</t>
  </si>
  <si>
    <t>ITEM069</t>
  </si>
  <si>
    <t>tuozzolo</t>
  </si>
  <si>
    <t>6.03.02.05</t>
  </si>
  <si>
    <t>RCS Instrumentation</t>
  </si>
  <si>
    <t>A.PP066.A</t>
  </si>
  <si>
    <t>ITEM070</t>
  </si>
  <si>
    <t>chetzel</t>
  </si>
  <si>
    <t>6.03.02.05.01</t>
  </si>
  <si>
    <t>RCS Beam Position Monitors</t>
  </si>
  <si>
    <t>A.PP066.B</t>
  </si>
  <si>
    <t>ITEM071</t>
  </si>
  <si>
    <t>Robert-Demolaize</t>
  </si>
  <si>
    <t>G. Robert-Demolaize</t>
  </si>
  <si>
    <t>Lari</t>
  </si>
  <si>
    <t>L. Lari</t>
  </si>
  <si>
    <t>D. Trbojevic - check if in use</t>
  </si>
  <si>
    <t>6.03.02.05.02</t>
  </si>
  <si>
    <t>RCS Current and Charge Monitors</t>
  </si>
  <si>
    <t>A.PP066.C</t>
  </si>
  <si>
    <t>ITEM072</t>
  </si>
  <si>
    <t>Mernick</t>
  </si>
  <si>
    <t>K. Mernick</t>
  </si>
  <si>
    <t>6.03.02.05.03</t>
  </si>
  <si>
    <t>RCS Profile and Emittance Monitors</t>
  </si>
  <si>
    <t>A.PP067</t>
  </si>
  <si>
    <t>Detector DAQ</t>
  </si>
  <si>
    <t>ITEM073</t>
  </si>
  <si>
    <t>First Article Assembly &amp; Test</t>
  </si>
  <si>
    <t>wxu</t>
  </si>
  <si>
    <t>Michalski</t>
  </si>
  <si>
    <t>6.03.02.05.04</t>
  </si>
  <si>
    <t>RCS Synchrotron Radiation Monitor</t>
  </si>
  <si>
    <t>A.PP068</t>
  </si>
  <si>
    <t>ITEM074</t>
  </si>
  <si>
    <t>First Article Test &amp; Accept - Labor (removed)</t>
  </si>
  <si>
    <t>jsandberg</t>
  </si>
  <si>
    <t>Orfin</t>
  </si>
  <si>
    <t>P. Orfin</t>
  </si>
  <si>
    <t>6.03.03</t>
  </si>
  <si>
    <t>Transfer Lines and Injection/Extraction Elements</t>
  </si>
  <si>
    <t>A.PP068.A</t>
  </si>
  <si>
    <t>Forward HCal SiPMs - Initial Award</t>
  </si>
  <si>
    <t>ITEM075</t>
  </si>
  <si>
    <t>Beam Tube Sleeve - Option 1</t>
  </si>
  <si>
    <t>cliu1</t>
  </si>
  <si>
    <t>Wiseman</t>
  </si>
  <si>
    <t>M. Wiseman</t>
  </si>
  <si>
    <t>6.03.03.01</t>
  </si>
  <si>
    <t>Transfer Lines Magnets</t>
  </si>
  <si>
    <t>A.PP068.B</t>
  </si>
  <si>
    <t>Forward HCal SiPMs - Option 1</t>
  </si>
  <si>
    <t>ITEM076</t>
  </si>
  <si>
    <t>mda</t>
  </si>
  <si>
    <t>Baggett</t>
  </si>
  <si>
    <t>6.03.03.02</t>
  </si>
  <si>
    <t>Transfer Lines Power Supplies</t>
  </si>
  <si>
    <t>A.PP068.C</t>
  </si>
  <si>
    <t>Forward HCal SiPMs - Option 2</t>
  </si>
  <si>
    <t>ITEM077</t>
  </si>
  <si>
    <t>vl</t>
  </si>
  <si>
    <t>Daly</t>
  </si>
  <si>
    <t>E. Daly</t>
  </si>
  <si>
    <t>6.03.03.03</t>
  </si>
  <si>
    <t>Transfer Lines Vacuum</t>
  </si>
  <si>
    <t>A.PP069</t>
  </si>
  <si>
    <t>RCS-Dipoles</t>
  </si>
  <si>
    <t>pinayev</t>
  </si>
  <si>
    <t>Tallerico</t>
  </si>
  <si>
    <t>denny</t>
  </si>
  <si>
    <t>P. Denny</t>
  </si>
  <si>
    <t>6.03.03.04</t>
  </si>
  <si>
    <t>Transfer Lines Instrumentation</t>
  </si>
  <si>
    <t>A.PP070</t>
  </si>
  <si>
    <t>Girder for SHC Beam Transport Magnets</t>
  </si>
  <si>
    <t>ITEM078</t>
  </si>
  <si>
    <t>Phillips</t>
  </si>
  <si>
    <t>D. Phillips</t>
  </si>
  <si>
    <t>Narayan</t>
  </si>
  <si>
    <t>G. Narayan</t>
  </si>
  <si>
    <t>6.03.03.04.01</t>
  </si>
  <si>
    <t>TL Beam Position Monitors</t>
  </si>
  <si>
    <t>A.PP071</t>
  </si>
  <si>
    <t>2K Satellite Plant U-Tibes</t>
  </si>
  <si>
    <t>Inacker</t>
  </si>
  <si>
    <t>P. Inacker</t>
  </si>
  <si>
    <t>Rimmer</t>
  </si>
  <si>
    <t>R. Rimmer</t>
  </si>
  <si>
    <t>E. Lessard - check if in use</t>
  </si>
  <si>
    <t>6.03.03.04.02</t>
  </si>
  <si>
    <t>TL Current and Charge Monitors</t>
  </si>
  <si>
    <t>A.PP072</t>
  </si>
  <si>
    <t>2K Cryo Distribution &amp; 4K HSR Connection - IR10</t>
  </si>
  <si>
    <t>ITEM079</t>
  </si>
  <si>
    <t>bruno</t>
  </si>
  <si>
    <t>Matalevich</t>
  </si>
  <si>
    <t>J. Matalevich</t>
  </si>
  <si>
    <t>6.03.03.04.03</t>
  </si>
  <si>
    <t>TL Profile and Emittance Monitors</t>
  </si>
  <si>
    <t>A.PP073</t>
  </si>
  <si>
    <t>Electron Endcap HCal - Scintillating Megatiles</t>
  </si>
  <si>
    <t>ITEM080</t>
  </si>
  <si>
    <t>ESR Quad Magnets</t>
  </si>
  <si>
    <t>Brutus</t>
  </si>
  <si>
    <t>J. C. Brutus</t>
  </si>
  <si>
    <t>Ent</t>
  </si>
  <si>
    <t>R. Ent</t>
  </si>
  <si>
    <t>6.03.03.05</t>
  </si>
  <si>
    <t>Pulsed Devices</t>
  </si>
  <si>
    <t>A.PP074</t>
  </si>
  <si>
    <t>ITEM081</t>
  </si>
  <si>
    <t>Magnet Measurement Facility</t>
  </si>
  <si>
    <t>Eng</t>
  </si>
  <si>
    <t>B. Eng</t>
  </si>
  <si>
    <t>6.03.03.05.01</t>
  </si>
  <si>
    <t>RCS Injection - Pulsed Bump</t>
  </si>
  <si>
    <t>A.PP074.A</t>
  </si>
  <si>
    <t>ITEM082</t>
  </si>
  <si>
    <t>Magnet Measurement Stand</t>
  </si>
  <si>
    <t>hokula</t>
  </si>
  <si>
    <t>H.Turbush</t>
  </si>
  <si>
    <t>Zihlmann</t>
  </si>
  <si>
    <t>B. Zihlmann</t>
  </si>
  <si>
    <t>G. Robert-Demolaize - check if in use</t>
  </si>
  <si>
    <t>6.03.03.05.02</t>
  </si>
  <si>
    <t>RCS Injection - Slow Pulsed Septum</t>
  </si>
  <si>
    <t>A.PP074.B</t>
  </si>
  <si>
    <t>ITEM083</t>
  </si>
  <si>
    <t>Satellite Plant IR02</t>
  </si>
  <si>
    <t>militscher</t>
  </si>
  <si>
    <t>F. Militscher - retired</t>
  </si>
  <si>
    <t>K. Mernick - check if in use</t>
  </si>
  <si>
    <t>6.03.03.05.03</t>
  </si>
  <si>
    <t>RCS Extraction - Pulsed Bump</t>
  </si>
  <si>
    <t>A.PP074.C</t>
  </si>
  <si>
    <t>ITEM084</t>
  </si>
  <si>
    <t>williamsj</t>
  </si>
  <si>
    <t>Sourikova</t>
  </si>
  <si>
    <t>I. Sourikova</t>
  </si>
  <si>
    <t>6.03.03.05.04</t>
  </si>
  <si>
    <t>RCS Extraction - Kicker</t>
  </si>
  <si>
    <t>A.PP075</t>
  </si>
  <si>
    <t>Common Platform - PS Controller - Implementation</t>
  </si>
  <si>
    <t>ITEM085</t>
  </si>
  <si>
    <t>Superconducting Strand - Collared Magnets</t>
  </si>
  <si>
    <t>Smart</t>
  </si>
  <si>
    <t>L. Smart</t>
  </si>
  <si>
    <t>Jordan</t>
  </si>
  <si>
    <t>K. Jordan</t>
  </si>
  <si>
    <t>6.03.03.05.05</t>
  </si>
  <si>
    <t>RCS Extraction - Pulsed Septum</t>
  </si>
  <si>
    <t>A.PP076</t>
  </si>
  <si>
    <t>Transformers - LLP</t>
  </si>
  <si>
    <t>ITEM086</t>
  </si>
  <si>
    <t>Altinbas</t>
  </si>
  <si>
    <t>Z. Altinbas</t>
  </si>
  <si>
    <t>6.03.03.05.06</t>
  </si>
  <si>
    <t>ESR Injection &amp; Extraction - Strip-line Kickers</t>
  </si>
  <si>
    <t>A.PP077</t>
  </si>
  <si>
    <t>Overhead 13.8 kV lines - Pad Mount SW's - Fabrication</t>
  </si>
  <si>
    <t>ITEM087</t>
  </si>
  <si>
    <t>197MHz Crab 1st Article - Niobium</t>
  </si>
  <si>
    <t>Curcio</t>
  </si>
  <si>
    <t>A. Curcio - chck if in use</t>
  </si>
  <si>
    <t>Denny</t>
  </si>
  <si>
    <t>6.03.03.05.07</t>
  </si>
  <si>
    <t>ESR Injection - Pulsed Bump</t>
  </si>
  <si>
    <t>A.PP078</t>
  </si>
  <si>
    <t>Overhead 13.8 kV lines - Construction</t>
  </si>
  <si>
    <t>ITEM088</t>
  </si>
  <si>
    <t>Pad-Mounted Switches</t>
  </si>
  <si>
    <t>sverdu</t>
  </si>
  <si>
    <t>6.03.03.05.08</t>
  </si>
  <si>
    <t>ESR Injection - Slow Pulsed Septum</t>
  </si>
  <si>
    <t>A.PP079</t>
  </si>
  <si>
    <t>alexander</t>
  </si>
  <si>
    <t>Abbott</t>
  </si>
  <si>
    <t>D. Abbott</t>
  </si>
  <si>
    <t>6.03.03.05.09</t>
  </si>
  <si>
    <t>ESR Machine Protection - Single Turn Extraction Kicker</t>
  </si>
  <si>
    <t>A.PP080</t>
  </si>
  <si>
    <t>ESR Vacuum Chambers</t>
  </si>
  <si>
    <t>ITEM090</t>
  </si>
  <si>
    <t>Flux Return Bars</t>
  </si>
  <si>
    <t>Furletova</t>
  </si>
  <si>
    <t>Y. Furletova</t>
  </si>
  <si>
    <t>D. Phillips - check if in use</t>
  </si>
  <si>
    <t>6.03.04</t>
  </si>
  <si>
    <t>Electron Pre-Injector</t>
  </si>
  <si>
    <t>A.PP081</t>
  </si>
  <si>
    <t>ESR Vacuum Stands</t>
  </si>
  <si>
    <t>dnassar</t>
  </si>
  <si>
    <t>D. Nassar</t>
  </si>
  <si>
    <t>Nassar</t>
  </si>
  <si>
    <t>P. Inacker - check if in use</t>
  </si>
  <si>
    <t>6.03.04.01</t>
  </si>
  <si>
    <t>400 MeV Injector</t>
  </si>
  <si>
    <t>A.PP082</t>
  </si>
  <si>
    <t>ESR Vacuum Non-Arc Chambers</t>
  </si>
  <si>
    <t>zconway</t>
  </si>
  <si>
    <t>Srinivasan</t>
  </si>
  <si>
    <t>6.03.04.01.01</t>
  </si>
  <si>
    <t>400 MeV Injector Power Supplies</t>
  </si>
  <si>
    <t>A.PP083</t>
  </si>
  <si>
    <t>ESR Vacuum Special Straight Section Chambers</t>
  </si>
  <si>
    <t>R. Rajput-Ghoshal</t>
  </si>
  <si>
    <t>Wahl</t>
  </si>
  <si>
    <t>B. Wahl</t>
  </si>
  <si>
    <t>J. C. Brutus - check if in use</t>
  </si>
  <si>
    <t>6.03.04.01.02</t>
  </si>
  <si>
    <t>400 MeV Injector Vacuum</t>
  </si>
  <si>
    <t>A.PP084</t>
  </si>
  <si>
    <t>ESR Vacuum Remaining Arc Chambers</t>
  </si>
  <si>
    <t>ITEM094</t>
  </si>
  <si>
    <t>yfuletova</t>
  </si>
  <si>
    <t>Harris</t>
  </si>
  <si>
    <t>6.03.04.01.03</t>
  </si>
  <si>
    <t>400 MeV Injector RF Systems</t>
  </si>
  <si>
    <t>Detector Endcap Structure Steel</t>
  </si>
  <si>
    <t>ITEM095</t>
  </si>
  <si>
    <t>APS Quad Rebuilt Parts &lt;DELETE&gt;</t>
  </si>
  <si>
    <t>Huque</t>
  </si>
  <si>
    <t>6.03.04.01.04</t>
  </si>
  <si>
    <t>400 MeV Injector Instrumentation</t>
  </si>
  <si>
    <t>A.PP086</t>
  </si>
  <si>
    <t>Detector Infrastructure Hadron Endcap HCal</t>
  </si>
  <si>
    <t>bzihlmann</t>
  </si>
  <si>
    <t>Nagaitsev</t>
  </si>
  <si>
    <t>S. Nagaitsev</t>
  </si>
  <si>
    <t>6.03.04.01.04.01</t>
  </si>
  <si>
    <t>400 MeV Beam Position Monitors</t>
  </si>
  <si>
    <t>A.PP087</t>
  </si>
  <si>
    <t>Forward HCal - Absorber Plates Tungsten and Module Casing Steel</t>
  </si>
  <si>
    <t>ITEM097</t>
  </si>
  <si>
    <t>APS Quad Magnet Measurement Facilities &lt;DELETE&gt;</t>
  </si>
  <si>
    <t>beng</t>
  </si>
  <si>
    <t>6.03.04.01.04.02</t>
  </si>
  <si>
    <t>400 MeV Current and Charge Monitors</t>
  </si>
  <si>
    <t>A.PP087.A</t>
  </si>
  <si>
    <t>Forward HCal - Absorber Plates Tungsten and Module Casing Steel - Initial Award</t>
  </si>
  <si>
    <t>Shell</t>
  </si>
  <si>
    <t>B. Shell</t>
  </si>
  <si>
    <t>L. Smart - check if in use</t>
  </si>
  <si>
    <t>6.03.04.01.04.03</t>
  </si>
  <si>
    <t>400 MeV Profile and Emittance Monitors</t>
  </si>
  <si>
    <t>A.PP087.B</t>
  </si>
  <si>
    <t>Forward HCal - Absorber Plates Tungsten and Module Casing Steel - Option 1</t>
  </si>
  <si>
    <t>edaly</t>
  </si>
  <si>
    <t>Z. Altinbas - check if in use</t>
  </si>
  <si>
    <t>6.03.04.01.04.04</t>
  </si>
  <si>
    <t>400 MeV Beam Loss Monitors</t>
  </si>
  <si>
    <t>A.PP087.C</t>
  </si>
  <si>
    <t>Forward HCal - Absorber Plates Tungsten and Module Casing Steel - Option 2</t>
  </si>
  <si>
    <t>ITEM100</t>
  </si>
  <si>
    <t>porfin</t>
  </si>
  <si>
    <t>6.03.04.02</t>
  </si>
  <si>
    <t>Polarized Electron Source</t>
  </si>
  <si>
    <t>A.PP087.D</t>
  </si>
  <si>
    <t>Forward HCal - Absorber Plates Tungsten and Module Casing Steel - Option 3</t>
  </si>
  <si>
    <t>ITEM101</t>
  </si>
  <si>
    <t>bgallaghe1</t>
  </si>
  <si>
    <t>6.03.04.02.01</t>
  </si>
  <si>
    <t>Polarized Electron Source Magnets</t>
  </si>
  <si>
    <t>A.PP087.E</t>
  </si>
  <si>
    <t>Forward HCal - Absorber Plates Tungsten and Module Casing Steel - Option 4</t>
  </si>
  <si>
    <t>ITEM102</t>
  </si>
  <si>
    <t>2K Cryo Dist &amp; 4K HSR Connections</t>
  </si>
  <si>
    <t>rrimmer</t>
  </si>
  <si>
    <t>6.03.04.02.02</t>
  </si>
  <si>
    <t>Polarized Electron Source Vacuum System</t>
  </si>
  <si>
    <t>A.PP088</t>
  </si>
  <si>
    <t>SALSA FEB (Inner Gas Barrel Tracking)</t>
  </si>
  <si>
    <t>mwiseman</t>
  </si>
  <si>
    <t>B. Xiao - check if in use</t>
  </si>
  <si>
    <t>6.03.04.02.03</t>
  </si>
  <si>
    <t>Polarized Electron Source Laser</t>
  </si>
  <si>
    <t>A.PP089</t>
  </si>
  <si>
    <t>Detector Computing - DAM Board Hardware - Fabrication</t>
  </si>
  <si>
    <t>6.03.04.02.04</t>
  </si>
  <si>
    <t>Polarized Electron Source Main Vessel</t>
  </si>
  <si>
    <t>A.PP090</t>
  </si>
  <si>
    <t>Discrete / HGCROC 64-Channel ADC PCB, Supporting PCB, and Hardware (Calorimeter Digitizers)</t>
  </si>
  <si>
    <t>llari</t>
  </si>
  <si>
    <t>6.03.04.02.05</t>
  </si>
  <si>
    <t>Polarized Electron Source Cathode Assembly</t>
  </si>
  <si>
    <t>A.PP091</t>
  </si>
  <si>
    <t>Barrel EMCal Scintillation Fibers</t>
  </si>
  <si>
    <t>ITEM106</t>
  </si>
  <si>
    <t>ESR Dipole Magnets - Magnet Measurement Bench &lt;DELETE&gt;</t>
  </si>
  <si>
    <t>gnarayan</t>
  </si>
  <si>
    <t>6.03.04.02.06</t>
  </si>
  <si>
    <t>Polarized Electron Source Instrumentation</t>
  </si>
  <si>
    <t>A.PP091.A</t>
  </si>
  <si>
    <t>Barrel EMCal Scintillation Fibers - Initial Award</t>
  </si>
  <si>
    <t>alung</t>
  </si>
  <si>
    <t>A. Lung</t>
  </si>
  <si>
    <t>Y. Furletova - JLab</t>
  </si>
  <si>
    <t>Electron Storage Ring</t>
  </si>
  <si>
    <t>Barrel EMCal Scintillation Fibers - Option 1</t>
  </si>
  <si>
    <t>rent</t>
  </si>
  <si>
    <t>6.04.01</t>
  </si>
  <si>
    <t>Electron Storage Ring Management</t>
  </si>
  <si>
    <t>A.PP091.C</t>
  </si>
  <si>
    <t>Barrel EMCal Scintillation Fibers - Option 2</t>
  </si>
  <si>
    <t>ITEM109</t>
  </si>
  <si>
    <t>ESR Magnet Measurement &amp; Measurement Bench</t>
  </si>
  <si>
    <t>frathmann</t>
  </si>
  <si>
    <t>6.04.01.01</t>
  </si>
  <si>
    <t>ESR Management - BNL</t>
  </si>
  <si>
    <t>A.PP091.D</t>
  </si>
  <si>
    <t>Barrel EMCal Scintillation Fibers - Option 3</t>
  </si>
  <si>
    <t>isourikova</t>
  </si>
  <si>
    <t>B. Zihlmann - JLab</t>
  </si>
  <si>
    <t>6.04.01.02</t>
  </si>
  <si>
    <t>ESR Management - TJ</t>
  </si>
  <si>
    <t>A.PP092</t>
  </si>
  <si>
    <t>ESR Hardware and Seals</t>
  </si>
  <si>
    <t>snagaitsev</t>
  </si>
  <si>
    <t>B. Eng - JLab</t>
  </si>
  <si>
    <t>Electron Storage Ring Magnets - Dipole, Sextupole</t>
  </si>
  <si>
    <t>A.PP093</t>
  </si>
  <si>
    <t>ESR Bellows</t>
  </si>
  <si>
    <t>F. Barbosa - JLab</t>
  </si>
  <si>
    <t>A.PP094</t>
  </si>
  <si>
    <t>ESR Vacumm Pumps</t>
  </si>
  <si>
    <t>E. Daly - JLab</t>
  </si>
  <si>
    <t>A.PP095</t>
  </si>
  <si>
    <t>Mobile Pump Station</t>
  </si>
  <si>
    <t>6.04.02.03</t>
  </si>
  <si>
    <t>ESR Girders - Design &amp; Procurement</t>
  </si>
  <si>
    <t>A.PP096</t>
  </si>
  <si>
    <t>HSR Pumps</t>
  </si>
  <si>
    <t>A.PP097</t>
  </si>
  <si>
    <t>Beam Screens for Triplets</t>
  </si>
  <si>
    <t>R. Rimmer - JLab</t>
  </si>
  <si>
    <t>6.04.02.05</t>
  </si>
  <si>
    <t>ESR Girders - Assembly &amp; Integration</t>
  </si>
  <si>
    <t>A.PP098</t>
  </si>
  <si>
    <t>ESR Chambers Stands</t>
  </si>
  <si>
    <t>Electron Storage Ring Magnets - Quadrupole, Corrector</t>
  </si>
  <si>
    <t>A.PP099</t>
  </si>
  <si>
    <t>J. Matalevich - JLab</t>
  </si>
  <si>
    <t>A.PP100</t>
  </si>
  <si>
    <t>6.04.03.01.01</t>
  </si>
  <si>
    <t>ESR Magnet APS Quad</t>
  </si>
  <si>
    <t>A.PP100.A</t>
  </si>
  <si>
    <t>HSR BPM Cryo Cables - Design Verification Units - Initial Award</t>
  </si>
  <si>
    <t>6.04.03.01.01.01</t>
  </si>
  <si>
    <t>ESR Magnet APS Quad Design</t>
  </si>
  <si>
    <t>A.PP100.B</t>
  </si>
  <si>
    <t>HSR BPM Cryo Cables - Production - Option</t>
  </si>
  <si>
    <t>jfast</t>
  </si>
  <si>
    <t>J. Fast - JLab</t>
  </si>
  <si>
    <t>ESR Magnet APS Quad Fabricate</t>
  </si>
  <si>
    <t>A.PP101</t>
  </si>
  <si>
    <t>R. Ent - JLab</t>
  </si>
  <si>
    <t>A.PP102</t>
  </si>
  <si>
    <t>2K Distribution System Installation Contract - NonLabor, OnSite - IR06, IR10</t>
  </si>
  <si>
    <t>T. Satogata - JLab</t>
  </si>
  <si>
    <t>ESR Magnet APS Quad Ship</t>
  </si>
  <si>
    <t>A.PP103</t>
  </si>
  <si>
    <t>591 MHz - 600 kW Klystron</t>
  </si>
  <si>
    <t>6.04.03.01.02</t>
  </si>
  <si>
    <t>ESR Magnet Quad #2</t>
  </si>
  <si>
    <t>A.PP104</t>
  </si>
  <si>
    <t>bbhandari</t>
  </si>
  <si>
    <t>6.04.03.01.02.01</t>
  </si>
  <si>
    <t>ESR Magnet Quad 2 Design</t>
  </si>
  <si>
    <t>A.PP105</t>
  </si>
  <si>
    <t>Detector R&amp;D - JLAB - Procurements - FY27</t>
  </si>
  <si>
    <t>wrainey</t>
  </si>
  <si>
    <t>6.04.03.01.02.02</t>
  </si>
  <si>
    <t>ESR Magnet Quad 2 Fabricate</t>
  </si>
  <si>
    <t>A.PP106</t>
  </si>
  <si>
    <t>Barrel EMCal - Production - Sensor Wafer</t>
  </si>
  <si>
    <t>sbenson</t>
  </si>
  <si>
    <t>6.04.03.01.02.03</t>
  </si>
  <si>
    <t>ESR Magnet Quad 2 Test</t>
  </si>
  <si>
    <t>A.PP107</t>
  </si>
  <si>
    <t>Tracking FY 25 Procurements</t>
  </si>
  <si>
    <t>hoffman</t>
  </si>
  <si>
    <t>C. Hoffman</t>
  </si>
  <si>
    <t>6.04.03.01.02.04</t>
  </si>
  <si>
    <t>ESR Magnet Quad 2 Ship</t>
  </si>
  <si>
    <t>A.PP108</t>
  </si>
  <si>
    <t>Tracking FY 28 Procurements</t>
  </si>
  <si>
    <t>6.04.03.02</t>
  </si>
  <si>
    <t>ESR Magnet Correctors</t>
  </si>
  <si>
    <t>A.PP109</t>
  </si>
  <si>
    <t>(MPGD) Trackers FY 26 Procurements</t>
  </si>
  <si>
    <t>6.04.03.02.01</t>
  </si>
  <si>
    <t>ESR Magnet Correctors Design</t>
  </si>
  <si>
    <t>A.PP110</t>
  </si>
  <si>
    <t>2K Cryogenic Distribution &amp; 4K HSR Connections - Procurement</t>
  </si>
  <si>
    <t>6.04.03.02.02</t>
  </si>
  <si>
    <t>ESR Magnet Correctors Fabricate</t>
  </si>
  <si>
    <t>A.PP111</t>
  </si>
  <si>
    <t>2K Distribution System Installation Contract - IR06, IR10</t>
  </si>
  <si>
    <t>6.04.03.02.03</t>
  </si>
  <si>
    <t>ESR Magnet Correctors Test</t>
  </si>
  <si>
    <t>A.PP112</t>
  </si>
  <si>
    <t>Detector R&amp;D - BNL - Procurements - FY26</t>
  </si>
  <si>
    <t>6.04.03.02.04</t>
  </si>
  <si>
    <t>ESR Magnet Correctors Ship</t>
  </si>
  <si>
    <t>A.PP113</t>
  </si>
  <si>
    <t>BTOF - Sensor</t>
  </si>
  <si>
    <t>6.04.04</t>
  </si>
  <si>
    <t>Electron Storage Ring Power Supplies</t>
  </si>
  <si>
    <t>A.PP114</t>
  </si>
  <si>
    <t>BTOF - Sensor - ASIC Integration</t>
  </si>
  <si>
    <t>6.04.05</t>
  </si>
  <si>
    <t>Electron Storage Ring Vacuum System</t>
  </si>
  <si>
    <t>A.PP115</t>
  </si>
  <si>
    <t>U-Tubes</t>
  </si>
  <si>
    <t>6.04.05.01</t>
  </si>
  <si>
    <t>ESR Vacuum Chamber and Bellows</t>
  </si>
  <si>
    <t>A.PP116</t>
  </si>
  <si>
    <t>dRICH - ALCOR FEB - Readout Electronics</t>
  </si>
  <si>
    <t>6.04.05.02</t>
  </si>
  <si>
    <t>ESR Vacuum Valves</t>
  </si>
  <si>
    <t>A.PP117</t>
  </si>
  <si>
    <t>Low Q2 - Silcon - First and Second Station</t>
  </si>
  <si>
    <t>6.04.05.03</t>
  </si>
  <si>
    <t>ESR Vacuum Pumps</t>
  </si>
  <si>
    <t>A.PP118</t>
  </si>
  <si>
    <t>ZDC - EMCAL PbWO4 - Crystals</t>
  </si>
  <si>
    <t>6.04.05.04</t>
  </si>
  <si>
    <t>ESR Vacuum Monitoring and Control</t>
  </si>
  <si>
    <t>A.PP119</t>
  </si>
  <si>
    <t>CMTF Procurement</t>
  </si>
  <si>
    <t>6.04.05.05</t>
  </si>
  <si>
    <t>ESR Vacuum Utilities (racks, cooling water)</t>
  </si>
  <si>
    <t>A.PP120</t>
  </si>
  <si>
    <t>RCS Arc Vacuum Chambers</t>
  </si>
  <si>
    <t>6.04.05.06</t>
  </si>
  <si>
    <t>ESR Vacuum Chambers Pre-Tunnel Assembly</t>
  </si>
  <si>
    <t>A.PP120.A</t>
  </si>
  <si>
    <t>RCS Arc Vacuum Chambers - Lot 1-2</t>
  </si>
  <si>
    <t>6.04.05.07</t>
  </si>
  <si>
    <t>Vacuum Support Equipment</t>
  </si>
  <si>
    <t>A.PP120.B</t>
  </si>
  <si>
    <t>RCS Arc Vacuum Chambers - Lot 3-6</t>
  </si>
  <si>
    <t>6.04.06</t>
  </si>
  <si>
    <t>Electron Storage Ring Instrumentation</t>
  </si>
  <si>
    <t>ACT</t>
  </si>
  <si>
    <t>Actuals</t>
  </si>
  <si>
    <t>6.04.06.01</t>
  </si>
  <si>
    <t>ESR Beam Position Monitors</t>
  </si>
  <si>
    <t>Basic Procurement &lt;$25k (Does not Obligate)</t>
  </si>
  <si>
    <t>6.04.06.02</t>
  </si>
  <si>
    <t>ESR Current and Charge Monitors</t>
  </si>
  <si>
    <t>B.001</t>
  </si>
  <si>
    <t>Corrector &amp; Injection Bump Supplies Electrolytic Caps</t>
  </si>
  <si>
    <t>6.04.06.03</t>
  </si>
  <si>
    <t>ESR Tune Meter and Bunch-by-Bunch Longitudinal Feedback Systems</t>
  </si>
  <si>
    <t>B.002</t>
  </si>
  <si>
    <t>2 Ch PCS - Manufacturing</t>
  </si>
  <si>
    <t>6.04.06.04</t>
  </si>
  <si>
    <t>ESR Synchrotron and X-ray Radiation Monitors</t>
  </si>
  <si>
    <t>B.003</t>
  </si>
  <si>
    <t>MCPCIC - Manufacturing</t>
  </si>
  <si>
    <t>6.04.06.05</t>
  </si>
  <si>
    <t>ESR Beam Loss Monitors</t>
  </si>
  <si>
    <t>B.004</t>
  </si>
  <si>
    <t>Racks - Manufacturing</t>
  </si>
  <si>
    <t>Hadron Ring</t>
  </si>
  <si>
    <t>B.005</t>
  </si>
  <si>
    <t>RoxTech Seal - Manufacturing</t>
  </si>
  <si>
    <t>6.05.01</t>
  </si>
  <si>
    <t>Hadron Ring Management</t>
  </si>
  <si>
    <t>B.006</t>
  </si>
  <si>
    <t>DCCT - Manufacturing</t>
  </si>
  <si>
    <t>6.05.01.01</t>
  </si>
  <si>
    <t>Hadron Ring Management - BNL</t>
  </si>
  <si>
    <t>B.007</t>
  </si>
  <si>
    <t>FWD &amp; Diodes to Ground - Manufacturing</t>
  </si>
  <si>
    <t>6.05.01.02</t>
  </si>
  <si>
    <t>Hadron Ring Management - TJ</t>
  </si>
  <si>
    <t>B.007.A</t>
  </si>
  <si>
    <t>6.05.02</t>
  </si>
  <si>
    <t>Hadron Ring Straight Sections Modifications</t>
  </si>
  <si>
    <t>B.007.B</t>
  </si>
  <si>
    <t>6.05.02.01</t>
  </si>
  <si>
    <t>Hadron Ring Straight Sections Modifications Magnets</t>
  </si>
  <si>
    <t>B.007.C</t>
  </si>
  <si>
    <t>6.05.02.02</t>
  </si>
  <si>
    <t>Hadron Ring Straight Sections Modifications Power Supplies</t>
  </si>
  <si>
    <t>B.007.D</t>
  </si>
  <si>
    <t>6.05.02.03</t>
  </si>
  <si>
    <t>Hadron Ring Straight Sections Modifications Vacuum System</t>
  </si>
  <si>
    <t>B.007.E</t>
  </si>
  <si>
    <t>6.05.02.03.01</t>
  </si>
  <si>
    <t>HSR SS Vacuum Chambers &amp; Bellows</t>
  </si>
  <si>
    <t>B.007.F</t>
  </si>
  <si>
    <t>6.05.02.03.02</t>
  </si>
  <si>
    <t>HSR Vacuum Valves</t>
  </si>
  <si>
    <t>B.007.G</t>
  </si>
  <si>
    <t>6.05.02.03.03</t>
  </si>
  <si>
    <t>HSR Vacuum Pumps</t>
  </si>
  <si>
    <t>B.007.H</t>
  </si>
  <si>
    <t>6.05.02.03.04</t>
  </si>
  <si>
    <t>HSR Vacuum Monitor &amp; Control</t>
  </si>
  <si>
    <t>B.007.I</t>
  </si>
  <si>
    <t>6.05.02.03.05</t>
  </si>
  <si>
    <t>HSR Vacuum Utilities</t>
  </si>
  <si>
    <t>B.007.J</t>
  </si>
  <si>
    <t>6.05.02.03.06</t>
  </si>
  <si>
    <t>HSR Vacuum Pre-Tunnel Assembly</t>
  </si>
  <si>
    <t>B.007.K</t>
  </si>
  <si>
    <t>6.05.03</t>
  </si>
  <si>
    <t>Hadron Ring Injection System Upgrade</t>
  </si>
  <si>
    <t>B.007.L</t>
  </si>
  <si>
    <t>6.05.03.01</t>
  </si>
  <si>
    <t>HR Injection System Upgrade Magnets</t>
  </si>
  <si>
    <t>B.007.M</t>
  </si>
  <si>
    <t>6.05.03.02</t>
  </si>
  <si>
    <t>HR Injection System Upgrade Power Supplies</t>
  </si>
  <si>
    <t>B.007.N</t>
  </si>
  <si>
    <t>6.05.03.03</t>
  </si>
  <si>
    <t>HR Injection System Upgrade Vacuum System</t>
  </si>
  <si>
    <t>B.008</t>
  </si>
  <si>
    <t>6.05.03.04</t>
  </si>
  <si>
    <t>B.009</t>
  </si>
  <si>
    <t>6.05.04</t>
  </si>
  <si>
    <t>HR SC Magnet Beam Pipe Upgrade</t>
  </si>
  <si>
    <t>B.010</t>
  </si>
  <si>
    <t>Forward HCal Module Casting Steel</t>
  </si>
  <si>
    <t>6.05.04.01</t>
  </si>
  <si>
    <t>B.011</t>
  </si>
  <si>
    <t>VRTX+ and IpGBT</t>
  </si>
  <si>
    <t>6.05.04.02</t>
  </si>
  <si>
    <t>B.012</t>
  </si>
  <si>
    <t>BTOF - Test Article - Phase I</t>
  </si>
  <si>
    <t>6.05.04.03</t>
  </si>
  <si>
    <t>Amorphous Carbon Coating System (ACCS)</t>
  </si>
  <si>
    <t>B.013</t>
  </si>
  <si>
    <t>BTOF - Module  - Final Design</t>
  </si>
  <si>
    <t>6.05.04.04</t>
  </si>
  <si>
    <t>Cryostat Modifications</t>
  </si>
  <si>
    <t>B.014</t>
  </si>
  <si>
    <t>DAQ - Detector Computing - Consumables</t>
  </si>
  <si>
    <t>6.05.04.05</t>
  </si>
  <si>
    <t>Fabrication, Integration and Coating</t>
  </si>
  <si>
    <t>B.015</t>
  </si>
  <si>
    <t>DAQ - Fiber Patch Panels</t>
  </si>
  <si>
    <t>6.05.05</t>
  </si>
  <si>
    <t>Hadron Ring Beam Instrumentation Upgrade</t>
  </si>
  <si>
    <t>B.017</t>
  </si>
  <si>
    <t>INSERT - Module Casting Steel</t>
  </si>
  <si>
    <t>6.05.05.01</t>
  </si>
  <si>
    <t>Hadron Ring BPM Upgrade</t>
  </si>
  <si>
    <t>B.018</t>
  </si>
  <si>
    <t>DAQ - Computing Infrastructure - Network Cable and Patch Panels</t>
  </si>
  <si>
    <t>6.05.05.02</t>
  </si>
  <si>
    <t>Hadron Ring Injection Transfer Line Instrumentation</t>
  </si>
  <si>
    <t>B.019</t>
  </si>
  <si>
    <t>DAQ - Computing Infrastructure - Development Server Type 1</t>
  </si>
  <si>
    <t>6.05.05.03</t>
  </si>
  <si>
    <t>Hadron Ring Instrumentation Upgrade</t>
  </si>
  <si>
    <t>B.020</t>
  </si>
  <si>
    <t>DAQ - Computing Infrastructure - Analysis Server First Article Type 2</t>
  </si>
  <si>
    <t>6.05.06</t>
  </si>
  <si>
    <t>Hadron Ring Additional Snakes</t>
  </si>
  <si>
    <t>B.021</t>
  </si>
  <si>
    <t>DAQ - Computing Infrastructure - Readout Server First Article Type 3</t>
  </si>
  <si>
    <t>6.05.07</t>
  </si>
  <si>
    <t>Hadron Cooling</t>
  </si>
  <si>
    <t>B.022</t>
  </si>
  <si>
    <t>DAQ - Computing Infrastructure - Network Switch Blades</t>
  </si>
  <si>
    <t>6.05.07.01</t>
  </si>
  <si>
    <t>Strong Hadron Cooling (SHC) Design</t>
  </si>
  <si>
    <t>B.023</t>
  </si>
  <si>
    <t>DAQ - Computing Infrastructure - Network Cables</t>
  </si>
  <si>
    <t>6.05.07.02</t>
  </si>
  <si>
    <t>Low Energy Cooling (LEC) Design</t>
  </si>
  <si>
    <t>B.024</t>
  </si>
  <si>
    <t>6.05.07.03</t>
  </si>
  <si>
    <t>Electron Source</t>
  </si>
  <si>
    <t>B.025</t>
  </si>
  <si>
    <t>6.05.07.04</t>
  </si>
  <si>
    <t>Hadron Cooling Beam Transport Vacuum Systems</t>
  </si>
  <si>
    <t>B.026</t>
  </si>
  <si>
    <t>Slow Controls Integration - Network Fibers</t>
  </si>
  <si>
    <t>6.05.07.05</t>
  </si>
  <si>
    <t>Hadron Cooling Instrumentation</t>
  </si>
  <si>
    <t>B.027</t>
  </si>
  <si>
    <t>Slow Controls Integration - Racks</t>
  </si>
  <si>
    <t>6.05.07.05.01</t>
  </si>
  <si>
    <t>Hadron Cooling Beam Position Monitors</t>
  </si>
  <si>
    <t>B.028</t>
  </si>
  <si>
    <t>hpDIRC - DIRC Bar Box - Refurb Material</t>
  </si>
  <si>
    <t>6.05.07.05.02</t>
  </si>
  <si>
    <t>Hadron Cooling Charge and Current Monitors</t>
  </si>
  <si>
    <t>B.029</t>
  </si>
  <si>
    <t>Tune Meter Measurement Electronics  - Prototype Material</t>
  </si>
  <si>
    <t>6.05.07.05.03</t>
  </si>
  <si>
    <t>Hadron Cooling Profile and Emittance Monitors</t>
  </si>
  <si>
    <t>B.030</t>
  </si>
  <si>
    <t>6.05.07.05.04</t>
  </si>
  <si>
    <t>Hadron Cooling Beam Loss Monitors</t>
  </si>
  <si>
    <t>B.031</t>
  </si>
  <si>
    <t>BTOF - CTTL AC-LGAD - Service Hybrid - Readout PCB - Final Design</t>
  </si>
  <si>
    <t>6.05.07.05.05</t>
  </si>
  <si>
    <t>Hadron Cooling Synchrotron Radiation Monitors</t>
  </si>
  <si>
    <t>B.032</t>
  </si>
  <si>
    <t>BTOF - CTTL AC-LGAD - Service Hybrid - Power PCB - Final Design</t>
  </si>
  <si>
    <t>6.05.07.06</t>
  </si>
  <si>
    <t>Hadron Cooling Power Supplies and Cables</t>
  </si>
  <si>
    <t>B.033</t>
  </si>
  <si>
    <t>BTOF - CTTL AC-LGAD - Service Hybrid - Readout PCB - Final Fabrication</t>
  </si>
  <si>
    <t>6.05.07.07</t>
  </si>
  <si>
    <t>HSR Modification for Hadron Cooling</t>
  </si>
  <si>
    <t>B.034</t>
  </si>
  <si>
    <t>BTOF - CTTL AC-LGAD - Service Hybrid - Power PCB - Final Fabrication</t>
  </si>
  <si>
    <t>6.05.08</t>
  </si>
  <si>
    <t>SHC Energy Recovery Linac (ERL)</t>
  </si>
  <si>
    <t>B.035</t>
  </si>
  <si>
    <t>BTOF - CTTL AC-LGAD - Service Hybrid - Engineering Article - QA/QC</t>
  </si>
  <si>
    <t>6.05.08.01</t>
  </si>
  <si>
    <t>ERL Design &amp; Specifications</t>
  </si>
  <si>
    <t>B.036</t>
  </si>
  <si>
    <t>TOF LV Power Supply Design - BTOF - Power Board Test Assembly</t>
  </si>
  <si>
    <t>6.05.08.01.01</t>
  </si>
  <si>
    <t>ERL Beamline Design</t>
  </si>
  <si>
    <t>B.037</t>
  </si>
  <si>
    <t>TOF LV Power Supply Production - BTOF - Distribution Board</t>
  </si>
  <si>
    <t>6.05.08.01.02</t>
  </si>
  <si>
    <t>ERL Subsystem Specifications</t>
  </si>
  <si>
    <t>B.038</t>
  </si>
  <si>
    <t>TOF LV Power Supply Production - FTOF - Distribution Board</t>
  </si>
  <si>
    <t>6.05.08.01.03</t>
  </si>
  <si>
    <t>ERL Subsystem Integration</t>
  </si>
  <si>
    <t>B.039</t>
  </si>
  <si>
    <t>TOF HV Power Supply Design Validation</t>
  </si>
  <si>
    <t>6.05.08.01.04</t>
  </si>
  <si>
    <t>ERL System Commissioning</t>
  </si>
  <si>
    <t>B.040</t>
  </si>
  <si>
    <t>TOF HV Power Supply Production - BTOF - HV Crate</t>
  </si>
  <si>
    <t>6.05.08.02</t>
  </si>
  <si>
    <t>ERL Beam Transport Magnets</t>
  </si>
  <si>
    <t>B.041</t>
  </si>
  <si>
    <t>TOF HV Power Supply Production - BTOF - HV Modules</t>
  </si>
  <si>
    <t>6.05.08.02.01</t>
  </si>
  <si>
    <t>ERL Beam Transport Magnets Design</t>
  </si>
  <si>
    <t>B.042</t>
  </si>
  <si>
    <t>TOF HV Power Supply Production - BTOF - HV Multipair Cables</t>
  </si>
  <si>
    <t>6.05.08.02.02</t>
  </si>
  <si>
    <t>ERL Beam Transport Magnets Fabrication</t>
  </si>
  <si>
    <t>B.043</t>
  </si>
  <si>
    <t>TOF HV Power Supply Production - FTOF - HV Crate</t>
  </si>
  <si>
    <t>6.05.08.02.03</t>
  </si>
  <si>
    <t>ERL Beam Transport Magnets Testing</t>
  </si>
  <si>
    <t>B.044</t>
  </si>
  <si>
    <t>TOF HV Power Supply Production - FTOF - HV Multipair Cables</t>
  </si>
  <si>
    <t>6.05.08.02.04</t>
  </si>
  <si>
    <t>ERL Beam Transport Magnets Ship</t>
  </si>
  <si>
    <t>B.045</t>
  </si>
  <si>
    <t>BTOF LV Cable Feed (1k)</t>
  </si>
  <si>
    <t>6.05.08.03</t>
  </si>
  <si>
    <t>ERL Vacuum Systems</t>
  </si>
  <si>
    <t>B.046</t>
  </si>
  <si>
    <t>FTOF - FTTL AC-LGAD - Service Hybrid &amp; Module - Readout PCB - Design</t>
  </si>
  <si>
    <t>6.05.08.03.01</t>
  </si>
  <si>
    <t>ERL Vacuum Systems Design</t>
  </si>
  <si>
    <t>B.047</t>
  </si>
  <si>
    <t>FTOF - FTTL AC-LGAD - Service Hybrid &amp; Module - Module PCB - Design</t>
  </si>
  <si>
    <t>6.05.08.03.02</t>
  </si>
  <si>
    <t>ERL Vacuum Systems Fabricate</t>
  </si>
  <si>
    <t>B.048</t>
  </si>
  <si>
    <t>FTOF - FTTL AC-LGAD - Service Hybrid &amp; Module - Power PCB - Design</t>
  </si>
  <si>
    <t>6.05.08.04</t>
  </si>
  <si>
    <t>ERL Specific Beam Diagnostics</t>
  </si>
  <si>
    <t>B.049</t>
  </si>
  <si>
    <t>FTOF - FTTL AC-LGAD - Service Hybrid &amp; Module - Readout PCB - Initial</t>
  </si>
  <si>
    <t>6.05.08.04.01</t>
  </si>
  <si>
    <t>ERL Specific Beam Diagnostics Design</t>
  </si>
  <si>
    <t>B.050</t>
  </si>
  <si>
    <t>FTOF - FTTL AC-LGAD - Service Hybrid &amp; Module - Module PCB - Initial</t>
  </si>
  <si>
    <t>6.05.08.04.02</t>
  </si>
  <si>
    <t>ERL Specific Beam Diagnostics Fabricate</t>
  </si>
  <si>
    <t>B.051</t>
  </si>
  <si>
    <t>FTOF - FTTL AC-LGAD - Service Hybrid &amp; Module - Power PCB - Initial</t>
  </si>
  <si>
    <t>6.05.08.04.03</t>
  </si>
  <si>
    <t>ERL Specific Beam Diagnostics Ship</t>
  </si>
  <si>
    <t>B.052</t>
  </si>
  <si>
    <t>FTOF - FTTL AC-LGAD - Service Hybrid &amp; Module - Readout PCB - Final</t>
  </si>
  <si>
    <t>6.05.08.05</t>
  </si>
  <si>
    <t>ERL Specific Beam Intercepting Elements</t>
  </si>
  <si>
    <t>B.053</t>
  </si>
  <si>
    <t>FTOF - FTTL AC-LGAD - Service Hybrid &amp; Module - Module PCB - Final</t>
  </si>
  <si>
    <t>6.05.08.05.01</t>
  </si>
  <si>
    <t>ERL Specific Beam Intercepting Elements Design</t>
  </si>
  <si>
    <t>B.054</t>
  </si>
  <si>
    <t>FTOF - FTTL AC-LGAD - Service Hybrid &amp; Module - Power PCB - Final</t>
  </si>
  <si>
    <t>6.05.08.05.02</t>
  </si>
  <si>
    <t>ERL Specific Beam Intercepting Elements Fabricate</t>
  </si>
  <si>
    <t>B.055</t>
  </si>
  <si>
    <t>ESR APS Magnets - Parts and fixtures</t>
  </si>
  <si>
    <t>6.05.08.06</t>
  </si>
  <si>
    <t>ERL Beamline Mechanical Interfaces</t>
  </si>
  <si>
    <t>B.056</t>
  </si>
  <si>
    <t>FTOF - FTTL AC-LGAD - Service Hybrid &amp; Module - Production - Fab &amp; Asy</t>
  </si>
  <si>
    <t>6.05.08.06.01</t>
  </si>
  <si>
    <t>ERL Beamline Mechanical Interfaces Design</t>
  </si>
  <si>
    <t>B.057</t>
  </si>
  <si>
    <t>Backward ECAL - RDO Powered Crate</t>
  </si>
  <si>
    <t>6.05.08.06.02</t>
  </si>
  <si>
    <t>ERL Beamline Mechanical Interfaces Fabricate</t>
  </si>
  <si>
    <t>B.058</t>
  </si>
  <si>
    <t>Forward pECAL - RDO Powered Crate</t>
  </si>
  <si>
    <t>Interaction Regions and Detector Interface</t>
  </si>
  <si>
    <t>B.059</t>
  </si>
  <si>
    <t>HCAL Insert - Engineering Test Article H2GCROC FEB</t>
  </si>
  <si>
    <t>6.06.01</t>
  </si>
  <si>
    <t>Interaction Regions and Detector Interface Management</t>
  </si>
  <si>
    <t>B.060</t>
  </si>
  <si>
    <t>HCAL Insert - Bias Power Supply Cables</t>
  </si>
  <si>
    <t>6.06.01.01</t>
  </si>
  <si>
    <t>IR and Detector Interface Management - BNL</t>
  </si>
  <si>
    <t>B.061</t>
  </si>
  <si>
    <t>HCAL Insert - Bias Power Supply for Sensors</t>
  </si>
  <si>
    <t>6.06.01.02</t>
  </si>
  <si>
    <t>IR and Detector Interface Management - TJ</t>
  </si>
  <si>
    <t>B.062</t>
  </si>
  <si>
    <t>HCAL Insert - LV Circuit Board Power Supply</t>
  </si>
  <si>
    <t>6.06.02</t>
  </si>
  <si>
    <t>Interaction Region (IR)</t>
  </si>
  <si>
    <t>B.063</t>
  </si>
  <si>
    <t>HCAL Insert - LV Power Supply Cables</t>
  </si>
  <si>
    <t>6.06.02.01</t>
  </si>
  <si>
    <t>IR Magnets</t>
  </si>
  <si>
    <t>B.064</t>
  </si>
  <si>
    <t>HCAL Insert - BIAS Power Patch Panel</t>
  </si>
  <si>
    <t>6.06.02.01.01</t>
  </si>
  <si>
    <t>Direct Wind Magnets</t>
  </si>
  <si>
    <t>B.065</t>
  </si>
  <si>
    <t>HCAL Insert - LV Power Patch Panel</t>
  </si>
  <si>
    <t>6.06.02.01.02</t>
  </si>
  <si>
    <t>Collared Magnets</t>
  </si>
  <si>
    <t>B.066</t>
  </si>
  <si>
    <t>HCAL Insert - Electronics and Readout Assembly HW</t>
  </si>
  <si>
    <t>6.06.02.01.03</t>
  </si>
  <si>
    <t>B.067</t>
  </si>
  <si>
    <t>TOF LV Power Supply Production - BTOF - Power Board</t>
  </si>
  <si>
    <t>6.06.02.01.04</t>
  </si>
  <si>
    <t>IR Cryostat Integration and Magnet Test</t>
  </si>
  <si>
    <t>B.068</t>
  </si>
  <si>
    <t>HCAL Insert - Fibers, FEB-RDO Cables</t>
  </si>
  <si>
    <t>6.06.02.01.05</t>
  </si>
  <si>
    <t>IR Magnet Cryostats</t>
  </si>
  <si>
    <t>B.069</t>
  </si>
  <si>
    <t>Roman Pots - AC-LGAD - Service Hybrid &amp; Module - Readout PCB - Final</t>
  </si>
  <si>
    <t>6.06.02.02</t>
  </si>
  <si>
    <t>IR Spin Rotator Magnets</t>
  </si>
  <si>
    <t>B.070</t>
  </si>
  <si>
    <t>Roman Pots - AC-LGAD - Service Hybrid &amp; Module - Module PCB - Final</t>
  </si>
  <si>
    <t>6.06.02.03</t>
  </si>
  <si>
    <t>IR Power Supplies</t>
  </si>
  <si>
    <t>B.071</t>
  </si>
  <si>
    <t>Roman Pots - AC-LGAD - Service Hybrid &amp; Module - Power PCB - Final</t>
  </si>
  <si>
    <t>6.06.02.04</t>
  </si>
  <si>
    <t>IR Vacuum</t>
  </si>
  <si>
    <t>B.072</t>
  </si>
  <si>
    <t>Roman Pots - AC-LGAD - Service Hybrid &amp; Module - Engineering Article - Components</t>
  </si>
  <si>
    <t>6.06.02.05</t>
  </si>
  <si>
    <t>IR Instrumentation</t>
  </si>
  <si>
    <t>B.074</t>
  </si>
  <si>
    <t>Roman Pots - AC-LGAD - Service Hybrid &amp; Module - Engineering Article - Fab and Asy</t>
  </si>
  <si>
    <t>6.06.02.05.01</t>
  </si>
  <si>
    <t>IR Beam Position Monitors</t>
  </si>
  <si>
    <t>B.075</t>
  </si>
  <si>
    <t>Roman Pots - AC-LGAD - Service Hybrid &amp; Module - Production - Fab and Asy</t>
  </si>
  <si>
    <t>6.06.02.05.02</t>
  </si>
  <si>
    <t>IR Orbit Feedback</t>
  </si>
  <si>
    <t>B.076</t>
  </si>
  <si>
    <t>Lepton Polarimetry in RCS - Calorimeter Monitoring System</t>
  </si>
  <si>
    <t>6.06.02.05.03</t>
  </si>
  <si>
    <t>IR Beam Loss Monitors</t>
  </si>
  <si>
    <t>B.077</t>
  </si>
  <si>
    <t>Lepton Polarimetry in RCS - Calorimeter - Machine Shop and Shipping</t>
  </si>
  <si>
    <t>6.06.02.06</t>
  </si>
  <si>
    <t>Matching Magnets</t>
  </si>
  <si>
    <t>B.078</t>
  </si>
  <si>
    <t>Lepton Polarimetry in RCS - Pulsed Laser - Low Duty Cycle</t>
  </si>
  <si>
    <t>6.06.02.07</t>
  </si>
  <si>
    <t>Cables</t>
  </si>
  <si>
    <t>B.079</t>
  </si>
  <si>
    <t>Lepton Polarimetry in ESR - Calorimeter - Machine Shop and Shipping</t>
  </si>
  <si>
    <t>6.06.03</t>
  </si>
  <si>
    <t>Machine-Detector Integration</t>
  </si>
  <si>
    <t>B.080</t>
  </si>
  <si>
    <t>Lepton Polarimetry in ESR - Calorimeter - Monitoring System</t>
  </si>
  <si>
    <t>6.06.03.01</t>
  </si>
  <si>
    <t>Machine and Detector Protection System</t>
  </si>
  <si>
    <t>B.081</t>
  </si>
  <si>
    <t>Low Q2 - Engineering Test Article - Hardware Components</t>
  </si>
  <si>
    <t>6.06.03.01.01</t>
  </si>
  <si>
    <t>Machine Protection System Design</t>
  </si>
  <si>
    <t>B.082</t>
  </si>
  <si>
    <t>ZDC - Cooling System Shipment</t>
  </si>
  <si>
    <t>6.06.03.01.02</t>
  </si>
  <si>
    <t>Detector Protection System Design</t>
  </si>
  <si>
    <t>B.083</t>
  </si>
  <si>
    <t>ZDC - Cooling System</t>
  </si>
  <si>
    <t>6.06.03.02</t>
  </si>
  <si>
    <t>Collimation System Design and Integration</t>
  </si>
  <si>
    <t>B.084</t>
  </si>
  <si>
    <t>ZDC - Mechanical Support / Table</t>
  </si>
  <si>
    <t>6.06.03.02.01</t>
  </si>
  <si>
    <t>Collimation Physics Design</t>
  </si>
  <si>
    <t>B.085</t>
  </si>
  <si>
    <t>B0 - Shipping</t>
  </si>
  <si>
    <t>6.06.03.02.02</t>
  </si>
  <si>
    <t>Collimation HSR Design</t>
  </si>
  <si>
    <t>B.086</t>
  </si>
  <si>
    <t>B0 - Interlock</t>
  </si>
  <si>
    <t>6.06.03.02.03</t>
  </si>
  <si>
    <t>Collimation ESR Design</t>
  </si>
  <si>
    <t>B.087</t>
  </si>
  <si>
    <t>B0 - EMCAL / Pre-Shower - Mechanical Frame</t>
  </si>
  <si>
    <t>6.06.04</t>
  </si>
  <si>
    <t>IR #2 Development</t>
  </si>
  <si>
    <t>B.088</t>
  </si>
  <si>
    <t>RP/OMD - Cooling Pipes</t>
  </si>
  <si>
    <t>Accelerator Support Systems</t>
  </si>
  <si>
    <t>B.089</t>
  </si>
  <si>
    <t>RP/OMD - Support Frame</t>
  </si>
  <si>
    <t>6.07.01</t>
  </si>
  <si>
    <t>Accelerator Support Systems Management and Infrastructure</t>
  </si>
  <si>
    <t>B.090</t>
  </si>
  <si>
    <t>OMD - Mechanical Frame Engineering Test Article</t>
  </si>
  <si>
    <t>6.07.01.01</t>
  </si>
  <si>
    <t>Accelerator Support Systems Management</t>
  </si>
  <si>
    <t>B.091</t>
  </si>
  <si>
    <t>RP/OMD - Cooling System - Engineering Test Article</t>
  </si>
  <si>
    <t>6.07.01.02</t>
  </si>
  <si>
    <t>Accelerator Support Systems Hardware and Software Infrastructure</t>
  </si>
  <si>
    <t>B.092</t>
  </si>
  <si>
    <t>RP - Sensors - Engineering Test Article</t>
  </si>
  <si>
    <t>6.07.02</t>
  </si>
  <si>
    <t>Control System</t>
  </si>
  <si>
    <t>B.093</t>
  </si>
  <si>
    <t>RP - Cooling System - Engineering Test Article</t>
  </si>
  <si>
    <t>6.07.02.01</t>
  </si>
  <si>
    <t>Controls - Global Design &amp; Development</t>
  </si>
  <si>
    <t>B.094</t>
  </si>
  <si>
    <t>Hadron Endcap Tracking - MPGD SALSA FEB Engineering Article</t>
  </si>
  <si>
    <t>6.07.02.02</t>
  </si>
  <si>
    <t>Controls - High Level Applications</t>
  </si>
  <si>
    <t>B.095</t>
  </si>
  <si>
    <t>Electron Endcap Tracking - MPGD SALSA FEB Engineering Article</t>
  </si>
  <si>
    <t>6.07.02.03</t>
  </si>
  <si>
    <t>Controls - Diagnostics</t>
  </si>
  <si>
    <t>B.096</t>
  </si>
  <si>
    <t>Outer Gas Barrel Tracking - MPGD SALSA FEB Engineering Article</t>
  </si>
  <si>
    <t>6.07.02.04</t>
  </si>
  <si>
    <t>Controls - RF and LLRF</t>
  </si>
  <si>
    <t>B.097</t>
  </si>
  <si>
    <t>Inner Gas Barrel Tracking - MPGD SALSA FEB Engineering Article</t>
  </si>
  <si>
    <t>6.07.02.05</t>
  </si>
  <si>
    <t>Controls - Power Supplies</t>
  </si>
  <si>
    <t>B.098</t>
  </si>
  <si>
    <t>B0 Detector - Engineering Test Article - Fabrication and Assembly</t>
  </si>
  <si>
    <t>6.07.02.06</t>
  </si>
  <si>
    <t>Controls - Vacuum</t>
  </si>
  <si>
    <t>B.099</t>
  </si>
  <si>
    <t>Calorimeter Digitizers - Engineering Test Article - Fabrication and Assembly</t>
  </si>
  <si>
    <t>6.07.02.07</t>
  </si>
  <si>
    <t>Controls - Water and Cryo Cooling</t>
  </si>
  <si>
    <t>B.100</t>
  </si>
  <si>
    <t>Backward nHCAL - Fibers, FEB-RDO Cables Procurement</t>
  </si>
  <si>
    <t>6.07.02.08</t>
  </si>
  <si>
    <t>Controls - Facility and Temperature Monitoring</t>
  </si>
  <si>
    <t>B.101</t>
  </si>
  <si>
    <t>Backward nHCAL - Electronics and Readout Assembly HW</t>
  </si>
  <si>
    <t>6.07.02.09</t>
  </si>
  <si>
    <t>Controls - Safety</t>
  </si>
  <si>
    <t>B.102</t>
  </si>
  <si>
    <t>Backward nHCAL - Long Power Patch Panel</t>
  </si>
  <si>
    <t>6.07.02.10</t>
  </si>
  <si>
    <t>Controls - Network</t>
  </si>
  <si>
    <t>B.103</t>
  </si>
  <si>
    <t>Backward nHCAL - BIAS Power Patch Panel</t>
  </si>
  <si>
    <t>6.07.02.11</t>
  </si>
  <si>
    <t>Controls - Hardware Procurements</t>
  </si>
  <si>
    <t>B.104</t>
  </si>
  <si>
    <t>Backward nHCAL - LV Power Supply Cables</t>
  </si>
  <si>
    <t>6.07.03</t>
  </si>
  <si>
    <t>EIC Accelerator/Storage Ring Systems Installations</t>
  </si>
  <si>
    <t>B.105</t>
  </si>
  <si>
    <t>Backward nHCAL - LV Circuit Board Power Supply</t>
  </si>
  <si>
    <t>6.07.03.01</t>
  </si>
  <si>
    <t>EIC Accelerator/Storage Ring Systems Installations in AS01</t>
  </si>
  <si>
    <t>B.106</t>
  </si>
  <si>
    <t>Backward nHCAL - Bias Power Supply for Sensors</t>
  </si>
  <si>
    <t>6.07.03.02</t>
  </si>
  <si>
    <t>EIC Accelerator/Storage Ring Systems Installations in IR02</t>
  </si>
  <si>
    <t>B.107</t>
  </si>
  <si>
    <t>Backward nHCAL - Bias Power Supply Cables</t>
  </si>
  <si>
    <t>6.07.03.03</t>
  </si>
  <si>
    <t>EIC Accelerator/Storage Ring Systems Installations in AS03</t>
  </si>
  <si>
    <t>B.108</t>
  </si>
  <si>
    <t>Backward nHCAL - Engineering Test Article H2GCROC FEB</t>
  </si>
  <si>
    <t>6.07.03.04</t>
  </si>
  <si>
    <t>EIC Accelerator/Storage Ring Systems Installations in IR04</t>
  </si>
  <si>
    <t>B.109</t>
  </si>
  <si>
    <t>Forward LFHCAL - Fibers, FEB-RDO Cables</t>
  </si>
  <si>
    <t>6.07.03.05</t>
  </si>
  <si>
    <t>EIC Accelerator/Storage Ring Systems Installations in AS05</t>
  </si>
  <si>
    <t>B.110</t>
  </si>
  <si>
    <t>Forward LFHCAL - Electronics and Readout Assembly HW</t>
  </si>
  <si>
    <t>6.07.03.06</t>
  </si>
  <si>
    <t>EIC Accelerator/Storage Ring Systems Installations in IR06</t>
  </si>
  <si>
    <t>B.111</t>
  </si>
  <si>
    <t>Forward LFHCAL - LV Power Patch Panel</t>
  </si>
  <si>
    <t>6.07.03.07</t>
  </si>
  <si>
    <t>EIC Accelerator/Storage Ring Systems Installations in AS07</t>
  </si>
  <si>
    <t>B.112</t>
  </si>
  <si>
    <t>Forward LFHCAL - BIAS Power Patch Panel</t>
  </si>
  <si>
    <t>6.07.03.08</t>
  </si>
  <si>
    <t>EIC Accelerator/Storage Ring Systems Installations in IR08</t>
  </si>
  <si>
    <t>B.113</t>
  </si>
  <si>
    <t>Forward LFHCAL - LV Power Supply Cables</t>
  </si>
  <si>
    <t>6.07.03.09</t>
  </si>
  <si>
    <t>EIC Accelerator/Storage Ring Systems Installations in AS09</t>
  </si>
  <si>
    <t>B.114</t>
  </si>
  <si>
    <t>Forward LFHCAL - Bias Power Supply Cables</t>
  </si>
  <si>
    <t>6.07.03.10</t>
  </si>
  <si>
    <t>EIC Accelerator/Storage Ring Systems Installations in IR10</t>
  </si>
  <si>
    <t>B.115</t>
  </si>
  <si>
    <t>Forward LFHCAL - Engineering Test Article H2GCROC FEB</t>
  </si>
  <si>
    <t>6.07.03.11</t>
  </si>
  <si>
    <t>EIC Accelerator/Storage Ring Systems Installations in AS11</t>
  </si>
  <si>
    <t>B.116</t>
  </si>
  <si>
    <t>OUTER Barrel HCAL - Fibers, FEB-RDO Cables</t>
  </si>
  <si>
    <t>6.07.03.12</t>
  </si>
  <si>
    <t>EIC Accelerator/Storage Ring Systems Installations in IR12</t>
  </si>
  <si>
    <t>B.117</t>
  </si>
  <si>
    <t>OUTER Barrel HCAL - Electronics and Readout Assembly HW</t>
  </si>
  <si>
    <t>6.07.03.13</t>
  </si>
  <si>
    <t>EIC RCS Pre-Injector (LINAC Systems) Installations in IR12</t>
  </si>
  <si>
    <t>B.118</t>
  </si>
  <si>
    <t>OUTER Barrel HCAL - LV Power Patch Panel</t>
  </si>
  <si>
    <t>6.07.03.14</t>
  </si>
  <si>
    <t>EIC SHC Systems Installations in IR02</t>
  </si>
  <si>
    <t>B.119</t>
  </si>
  <si>
    <t>OUTER Barrel HCAL - BIAS Power Patch Panel</t>
  </si>
  <si>
    <t>RF Systems</t>
  </si>
  <si>
    <t>B.120</t>
  </si>
  <si>
    <t>OUTER Barrel HCAL - LV Power Supply Cables</t>
  </si>
  <si>
    <t>6.08.01</t>
  </si>
  <si>
    <t>RF Systems Management and Integration</t>
  </si>
  <si>
    <t>B.121</t>
  </si>
  <si>
    <t>OUTER Barrel HCAL - LV Circuit Board Power Supply</t>
  </si>
  <si>
    <t>6.08.01.01</t>
  </si>
  <si>
    <t>RF Systems Management - BNL</t>
  </si>
  <si>
    <t>B.122</t>
  </si>
  <si>
    <t>OUTER Barrel HCAL - Bias Power Supply Cables</t>
  </si>
  <si>
    <t>6.08.01.02</t>
  </si>
  <si>
    <t>RF Systems Management - TJ</t>
  </si>
  <si>
    <t>B.123</t>
  </si>
  <si>
    <t>OUTER Barrel HCAL -Engineering Test Article H2GCROC FEB</t>
  </si>
  <si>
    <t>6.08.02</t>
  </si>
  <si>
    <t>SRF R&amp;D</t>
  </si>
  <si>
    <t>B.124</t>
  </si>
  <si>
    <t>Forward pECAL - Fibers</t>
  </si>
  <si>
    <t>6.08.02.01</t>
  </si>
  <si>
    <t>197 MHz Crab Cavity R&amp;D</t>
  </si>
  <si>
    <t>B.125</t>
  </si>
  <si>
    <t>Forward pECAL - LV Supply Cable Patch to Detector</t>
  </si>
  <si>
    <t>6.08.02.02</t>
  </si>
  <si>
    <t>ESR 1-Cell Cavity R&amp;D</t>
  </si>
  <si>
    <t>B.126</t>
  </si>
  <si>
    <t>Forward pECAL - LV Supply to Patch</t>
  </si>
  <si>
    <t>6.08.02.03</t>
  </si>
  <si>
    <t>High Power FPC and HOM Absorber R&amp;D</t>
  </si>
  <si>
    <t>B.127</t>
  </si>
  <si>
    <t>Forward pECAL - Power Supply Crate</t>
  </si>
  <si>
    <t>6.08.02.03.01</t>
  </si>
  <si>
    <t>HP FPC Prototype</t>
  </si>
  <si>
    <t>B.128</t>
  </si>
  <si>
    <t>Forward pECAL - LV Patch Panel</t>
  </si>
  <si>
    <t>6.08.02.03.02</t>
  </si>
  <si>
    <t>HP HOM Absorber Prototype</t>
  </si>
  <si>
    <t>B.129</t>
  </si>
  <si>
    <t>Forward pECAL - Detector - Bias Cable and Connectors</t>
  </si>
  <si>
    <t>6.08.03</t>
  </si>
  <si>
    <t>SRF First Article Cryomodules</t>
  </si>
  <si>
    <t>B.130</t>
  </si>
  <si>
    <t>Backward ECAL - Fibers</t>
  </si>
  <si>
    <t>6.08.03.01</t>
  </si>
  <si>
    <t>197 MHz Crab Cryomodule First Article</t>
  </si>
  <si>
    <t>B.131</t>
  </si>
  <si>
    <t>Backward ECAL - LV Supply Cable Patch to Detector</t>
  </si>
  <si>
    <t>6.08.03.01.01</t>
  </si>
  <si>
    <t>CS: 197 MHz Crab FA String Components</t>
  </si>
  <si>
    <t>B.132</t>
  </si>
  <si>
    <t>Backward ECAL - Power Supply</t>
  </si>
  <si>
    <t>6.08.03.01.01.01</t>
  </si>
  <si>
    <t>CS: 197 MHz Crab FA Design</t>
  </si>
  <si>
    <t>B.133</t>
  </si>
  <si>
    <t>Backward ECAL - LV Supply to Patch</t>
  </si>
  <si>
    <t>6.08.03.01.01.02</t>
  </si>
  <si>
    <t>CS: 197 MHz Crab FA Procurement</t>
  </si>
  <si>
    <t>B.134</t>
  </si>
  <si>
    <t>Backward ECAL - Power Supply Crate</t>
  </si>
  <si>
    <t>6.08.03.01.01.03</t>
  </si>
  <si>
    <t>CS: 197 MHz Crab FA Acceptance</t>
  </si>
  <si>
    <t>B.135</t>
  </si>
  <si>
    <t>Backward ECAL - LV Patch Panel</t>
  </si>
  <si>
    <t>6.08.03.01.02</t>
  </si>
  <si>
    <t>CM: 197 MHz Crab FA Cryostat Components</t>
  </si>
  <si>
    <t>B.136</t>
  </si>
  <si>
    <t>Backward ECAL - Detector - HV Cable and Connectors</t>
  </si>
  <si>
    <t>6.08.03.01.02.01</t>
  </si>
  <si>
    <t>CM: 197 MHz Crab FA Design</t>
  </si>
  <si>
    <t>B.137</t>
  </si>
  <si>
    <t>Backward ECAL - Signal Cable and Connectors</t>
  </si>
  <si>
    <t>6.08.03.01.02.02</t>
  </si>
  <si>
    <t>CM: 197 MHz Crab FA Procurement</t>
  </si>
  <si>
    <t>B.138</t>
  </si>
  <si>
    <t>Barrel ECAL - FBD-RDO - Fiber Cables</t>
  </si>
  <si>
    <t>6.08.03.01.02.03</t>
  </si>
  <si>
    <t>CM: 197 MHz Crab FA Acceptance</t>
  </si>
  <si>
    <t>B.139</t>
  </si>
  <si>
    <t>Barrel ECAL - Electronics and Readout Assembly HW</t>
  </si>
  <si>
    <t>6.08.03.01.03</t>
  </si>
  <si>
    <t>AS: 197 MHz Crab FA Cryomodule Assembly and Test</t>
  </si>
  <si>
    <t>B.140</t>
  </si>
  <si>
    <t>Barrel ECAL - LV Power Patch Panel</t>
  </si>
  <si>
    <t>6.08.03.01.03.01</t>
  </si>
  <si>
    <t>AS: 197 MHz Crab FA Design</t>
  </si>
  <si>
    <t>B.141</t>
  </si>
  <si>
    <t>Barrel ECAL - BIAS Power Patch Panel</t>
  </si>
  <si>
    <t>6.08.03.01.03.02</t>
  </si>
  <si>
    <t>AS: 197 MHz Crab FA Procurement</t>
  </si>
  <si>
    <t>B.142</t>
  </si>
  <si>
    <t>Barrel ECAL - LV Power Supply - Cables</t>
  </si>
  <si>
    <t>6.08.03.01.03.03</t>
  </si>
  <si>
    <t>AS: 197 MHz Crab FA Acceptance</t>
  </si>
  <si>
    <t>B.143</t>
  </si>
  <si>
    <t>Barrel ECAL - LV Circuit Board - Power Supply</t>
  </si>
  <si>
    <t>6.08.03.01.03.04</t>
  </si>
  <si>
    <t>AS: 197 MHz Crab FA Assembly</t>
  </si>
  <si>
    <t>B.144</t>
  </si>
  <si>
    <t>Barrel ECAL - Sensors - BIAS - Power Supply Cable</t>
  </si>
  <si>
    <t>6.08.03.01.03.05</t>
  </si>
  <si>
    <t>AS: 197 MHz Crab FA Acceptance Test</t>
  </si>
  <si>
    <t>B.145</t>
  </si>
  <si>
    <t>Barrel ECAL - BIAS - Power Supply Cable</t>
  </si>
  <si>
    <t>6.08.03.01.03.06</t>
  </si>
  <si>
    <t>AS: 197 MHz Crab FA Shipment</t>
  </si>
  <si>
    <t>B.146</t>
  </si>
  <si>
    <t>Barrel ECAL - Engineering Test Article H2GCROC FEB</t>
  </si>
  <si>
    <t>6.08.03.01.04</t>
  </si>
  <si>
    <t>HP: 197 MHz Crab FA High Power Test</t>
  </si>
  <si>
    <t>B.147</t>
  </si>
  <si>
    <t>dRICH - Fibers</t>
  </si>
  <si>
    <t>6.08.03.02</t>
  </si>
  <si>
    <t>591 MHz 1-Cell Cryomodule First Article</t>
  </si>
  <si>
    <t>B.148</t>
  </si>
  <si>
    <t>dRICH - ALCOR - Engineering Test Article</t>
  </si>
  <si>
    <t>6.08.03.02.01</t>
  </si>
  <si>
    <t>CS: 591 MHz FA Cavity String Components</t>
  </si>
  <si>
    <t>B.149</t>
  </si>
  <si>
    <t>pfRICH - EICROC - Power Supply and Cables</t>
  </si>
  <si>
    <t>6.08.03.02.01.01</t>
  </si>
  <si>
    <t>CS: 591 MHz FA Design</t>
  </si>
  <si>
    <t>B.150</t>
  </si>
  <si>
    <t>pfRICH - LV Circuit Board Power Supplies</t>
  </si>
  <si>
    <t>6.08.03.02.01.02</t>
  </si>
  <si>
    <t>CS: 591 MHz FA Procurement</t>
  </si>
  <si>
    <t>B.151</t>
  </si>
  <si>
    <t>pfRICH - EICROC - Engineering Test Article</t>
  </si>
  <si>
    <t>6.08.03.02.01.03</t>
  </si>
  <si>
    <t>CS: 591 MHz FA Acceptance</t>
  </si>
  <si>
    <t>B.152</t>
  </si>
  <si>
    <t>hpDIRC - LV Circuit Board Power Supplies</t>
  </si>
  <si>
    <t>6.08.03.02.02</t>
  </si>
  <si>
    <t>CM: 591 MHz FA Cryostat Components</t>
  </si>
  <si>
    <t>B.153</t>
  </si>
  <si>
    <t>hpDIRC - Fibers</t>
  </si>
  <si>
    <t>6.08.03.02.02.01</t>
  </si>
  <si>
    <t>CM: 591 MHz FA Design</t>
  </si>
  <si>
    <t>B.154</t>
  </si>
  <si>
    <t>hpDIRC - MCPMT/LAPPD EICROC FEB - Engineering Test Article</t>
  </si>
  <si>
    <t>6.08.03.02.02.02</t>
  </si>
  <si>
    <t>CM: 591 MHz FA Procurement</t>
  </si>
  <si>
    <t>B.155</t>
  </si>
  <si>
    <t>Hadron Endcap Tracking - Rack, LV, HV, Crates, Cable</t>
  </si>
  <si>
    <t>6.08.03.02.02.03</t>
  </si>
  <si>
    <t>CM: 591 MHz FA Acceptance</t>
  </si>
  <si>
    <t>B.156</t>
  </si>
  <si>
    <t>Hadron Endcap Tracking - Fibers</t>
  </si>
  <si>
    <t>6.08.03.02.03</t>
  </si>
  <si>
    <t>AS: 591 MHz FA Cryomodule Assembly and Test</t>
  </si>
  <si>
    <t>B.157</t>
  </si>
  <si>
    <t>Electron Endcap Tracking - Rack, LV, HV, Crates, Cable</t>
  </si>
  <si>
    <t>6.08.03.02.03.01</t>
  </si>
  <si>
    <t>AS: 591 MHz FA Design</t>
  </si>
  <si>
    <t>B.158</t>
  </si>
  <si>
    <t>Electron Endcap Tracking - Fibers</t>
  </si>
  <si>
    <t>6.08.03.02.03.02</t>
  </si>
  <si>
    <t>AS: 591 MHz FA Procurement</t>
  </si>
  <si>
    <t>B.159</t>
  </si>
  <si>
    <t>Outer Gas Barrel Tracking - Fibers</t>
  </si>
  <si>
    <t>6.08.03.02.03.03</t>
  </si>
  <si>
    <t>AS: 591 MHz FA Acceptance</t>
  </si>
  <si>
    <t>B.160</t>
  </si>
  <si>
    <t>Si Tracker - Barrel and Endcaps - Fibers</t>
  </si>
  <si>
    <t>6.08.03.02.03.04</t>
  </si>
  <si>
    <t>AS: 591 MHz FA Assembly</t>
  </si>
  <si>
    <t>B.161</t>
  </si>
  <si>
    <t>Inner Gas Barrel Tracking - Rack, LV, HV, Crates, Cable</t>
  </si>
  <si>
    <t>6.08.03.02.03.05</t>
  </si>
  <si>
    <t>AS: 591 MHz FA Acceptance Testing</t>
  </si>
  <si>
    <t>B.162</t>
  </si>
  <si>
    <t>Inner Gas Barrel Tracking - Fibers</t>
  </si>
  <si>
    <t>6.08.03.02.03.06</t>
  </si>
  <si>
    <t>AS: 591 MHz FA Shipment</t>
  </si>
  <si>
    <t>B.163</t>
  </si>
  <si>
    <t>pfRICH - HRPPD QA Test Station - LED Switcher Box</t>
  </si>
  <si>
    <t>6.08.03.02.04</t>
  </si>
  <si>
    <t>HP: 591 MHz FA High Power Test</t>
  </si>
  <si>
    <t>B.164</t>
  </si>
  <si>
    <t>pfRICH - HRPPD QA Test Station - Optics Head</t>
  </si>
  <si>
    <t>6.08.04</t>
  </si>
  <si>
    <t>SRF Cryomodules</t>
  </si>
  <si>
    <t>B.165</t>
  </si>
  <si>
    <t>pfRICH - HRPPD QA Test Station - Dark Box with HRPPD Mount</t>
  </si>
  <si>
    <t>6.08.04.01</t>
  </si>
  <si>
    <t>591 MHz 1-Cell Cryomodule</t>
  </si>
  <si>
    <t>B.166</t>
  </si>
  <si>
    <t>pfRICH - Mirrors - Mirror Support Inside the Vessel</t>
  </si>
  <si>
    <t>6.08.04.01.01</t>
  </si>
  <si>
    <t>CS: 591 MHz 1-Cell Cavity String Components</t>
  </si>
  <si>
    <t>B.167</t>
  </si>
  <si>
    <t>pfRICH - Gas System</t>
  </si>
  <si>
    <t>6.08.04.01.01.01</t>
  </si>
  <si>
    <t>CS: 591 MHz 1-Cell Design</t>
  </si>
  <si>
    <t>B.168</t>
  </si>
  <si>
    <t>hpDIRC - Mirrors</t>
  </si>
  <si>
    <t>6.08.04.01.01.02</t>
  </si>
  <si>
    <t>CS: 591 MHz 1-Cell Procurement</t>
  </si>
  <si>
    <t>B.169</t>
  </si>
  <si>
    <t>Roman Pots - AC-LGAD - Service Hybrid &amp; Module - Pack &amp; Ship</t>
  </si>
  <si>
    <t>6.08.04.01.01.03</t>
  </si>
  <si>
    <t>CS: 591 MHz 1-Cell Acceptance</t>
  </si>
  <si>
    <t>B.170</t>
  </si>
  <si>
    <t>Off-Momentum Detector - AC-LGAD - Service Hybrid &amp; Module - Readout PCB - Final</t>
  </si>
  <si>
    <t>6.08.04.01.02</t>
  </si>
  <si>
    <t>CM: 591 MHz 1-Cell Cryostat Components</t>
  </si>
  <si>
    <t>B.171</t>
  </si>
  <si>
    <t>Off-Momentum Detector - AC-LGAD - Service Hybrid &amp; Module - Module PCB - Final</t>
  </si>
  <si>
    <t>6.08.04.01.02.01</t>
  </si>
  <si>
    <t>CM: 591 MHz 1-Cell Design</t>
  </si>
  <si>
    <t>B.172</t>
  </si>
  <si>
    <t>Off-Momentum Detector - AC-LGAD - Service Hybrid &amp; Module - Power PCB - Final</t>
  </si>
  <si>
    <t>6.08.04.01.02.02</t>
  </si>
  <si>
    <t>CM: 591 MHz 1-Cell Procurement</t>
  </si>
  <si>
    <t>B.173</t>
  </si>
  <si>
    <t>Off-Momentum Detector - AC-LGAD - Service Hybrid &amp; Module - Engineering Article - Components</t>
  </si>
  <si>
    <t>6.08.04.01.02.03</t>
  </si>
  <si>
    <t>CM: 591 MHz 1-Cell Acceptance</t>
  </si>
  <si>
    <t>B.174</t>
  </si>
  <si>
    <t>Off-Momentum Detector - AC-LGAD - Service Hybrid &amp; Module - Engineering Article - Fab &amp; Asy</t>
  </si>
  <si>
    <t>6.08.04.01.03</t>
  </si>
  <si>
    <t>AS: 591 MHz 1-Cell Cryomodule Assembly and Test</t>
  </si>
  <si>
    <t>B.175</t>
  </si>
  <si>
    <t>Off-Momentum Detector - AC-LGAD - Service Hybrid &amp; Module - Production - Fab &amp; Asy</t>
  </si>
  <si>
    <t>6.08.04.01.03.01</t>
  </si>
  <si>
    <t>AS: 591 MHz 1-Cell Design</t>
  </si>
  <si>
    <t>B.176</t>
  </si>
  <si>
    <t>Off-Momentum Detector - AC-LGAD - Service Hybrid &amp; Module - Pack &amp; Ship</t>
  </si>
  <si>
    <t>6.08.04.01.03.02</t>
  </si>
  <si>
    <t>AS: 591 MHz 1-Cell Procurement</t>
  </si>
  <si>
    <t>B.177</t>
  </si>
  <si>
    <t>6.08.04.01.03.03</t>
  </si>
  <si>
    <t>AS: 591 MHz 1-Cell Acceptance</t>
  </si>
  <si>
    <t>B.178</t>
  </si>
  <si>
    <t>B0 Tracker - AC-LGAD - Service Hybrid &amp; Module - Readout PCB - Final</t>
  </si>
  <si>
    <t>6.08.04.01.03.04</t>
  </si>
  <si>
    <t>AS: 591 MHz 1-Cell Assembly</t>
  </si>
  <si>
    <t>B.179</t>
  </si>
  <si>
    <t>B0 Tracker - AC-LGAD - Service Hybrid &amp; Module - Module PCB - Final</t>
  </si>
  <si>
    <t>6.08.04.01.03.05</t>
  </si>
  <si>
    <t>AS: 591 MHz 1-Cell Acceptance Test</t>
  </si>
  <si>
    <t>B.180</t>
  </si>
  <si>
    <t>B0 Tracker - AC-LGAD - Service Hybrid &amp; Module - Power PCB - Final</t>
  </si>
  <si>
    <t>6.08.04.01.03.06</t>
  </si>
  <si>
    <t>AS: 591 MHz 1-Cell Shipment</t>
  </si>
  <si>
    <t>B.181</t>
  </si>
  <si>
    <t>B0 Tracker - AC-LGAD - Service Hybrid &amp; Module - Engineering Article - Fab &amp; Asy</t>
  </si>
  <si>
    <t>6.08.04.01.04</t>
  </si>
  <si>
    <t>HP: 591 MHz 1-Cell High Power Test</t>
  </si>
  <si>
    <t>B.182</t>
  </si>
  <si>
    <t>B0 Tracker - AC-LGAD - Service Hybrid &amp; Module - Pack &amp; Ship</t>
  </si>
  <si>
    <t>6.08.04.02</t>
  </si>
  <si>
    <t>591 MHz 5-Cell Cryomodule</t>
  </si>
  <si>
    <t>B.183</t>
  </si>
  <si>
    <t>B0 Calorimeter - PCB - HV/Anode/LED - Interface Components</t>
  </si>
  <si>
    <t>6.08.04.02.01</t>
  </si>
  <si>
    <t>CS: 591 MHz 5-Cell Cavity String Components</t>
  </si>
  <si>
    <t>B.184</t>
  </si>
  <si>
    <t>Rack Layout with Cable &amp; Buswork - Manufacturing</t>
  </si>
  <si>
    <t>6.08.04.02.01.01</t>
  </si>
  <si>
    <t>CS: 591 MHz 5-Cell Design</t>
  </si>
  <si>
    <t>B.185</t>
  </si>
  <si>
    <t>DCCT PS &amp; Interface Chassis - Manufacturing</t>
  </si>
  <si>
    <t>6.08.04.02.01.02</t>
  </si>
  <si>
    <t>CS: 591 MHz 5-Cell Procurement</t>
  </si>
  <si>
    <t>B.186</t>
  </si>
  <si>
    <t>Rack Temp Controller - Manufacturing</t>
  </si>
  <si>
    <t>6.08.04.02.01.03</t>
  </si>
  <si>
    <t>CS: 591 MHz 5-Cell Acceptance</t>
  </si>
  <si>
    <t>B.187</t>
  </si>
  <si>
    <t>B0 Calorimeter - PCB - Assembly</t>
  </si>
  <si>
    <t>6.08.04.02.02</t>
  </si>
  <si>
    <t>CM: 591 MHz 5-Cell Cryostat Components</t>
  </si>
  <si>
    <t>B.188</t>
  </si>
  <si>
    <t>APS Sextupole Refurbishment Consumables</t>
  </si>
  <si>
    <t>6.08.04.02.02.01</t>
  </si>
  <si>
    <t>CM: 591 MHz 5-Cell Design</t>
  </si>
  <si>
    <t>B.189</t>
  </si>
  <si>
    <t>APS Sextupole Hazardous Waste Disposal Containers</t>
  </si>
  <si>
    <t>6.08.04.02.02.02</t>
  </si>
  <si>
    <t>CM: 591 MHz 5-Cell Procurement</t>
  </si>
  <si>
    <t>B.190</t>
  </si>
  <si>
    <t>APS Sextupole Machine Parts for Testing Fixtures</t>
  </si>
  <si>
    <t>6.08.04.02.02.03</t>
  </si>
  <si>
    <t>CM: 591 MHz 5-Cell Acceptance</t>
  </si>
  <si>
    <t>B.191</t>
  </si>
  <si>
    <t>Magnet Measurement Consumables for APS Sextupoles</t>
  </si>
  <si>
    <t>6.08.04.02.03</t>
  </si>
  <si>
    <t>AS: 591 MHz 5-Cell Cryomodule Assembly and Test</t>
  </si>
  <si>
    <t>D</t>
  </si>
  <si>
    <t>DOE Approval - Advanced Procurement Plan (APP) =&gt;$5M&lt;$25M</t>
  </si>
  <si>
    <t>6.08.04.02.03.01</t>
  </si>
  <si>
    <t>AS: 591 MHz 5-Cell Design</t>
  </si>
  <si>
    <t>D.APP01</t>
  </si>
  <si>
    <t>Corrector and Injection Bump Supplies</t>
  </si>
  <si>
    <t>6.08.04.02.03.02</t>
  </si>
  <si>
    <t>AS: 591 MHz 5-Cell Procurement</t>
  </si>
  <si>
    <t>D.APP02</t>
  </si>
  <si>
    <t>Rest of RCS Supplies</t>
  </si>
  <si>
    <t>6.08.04.02.03.03</t>
  </si>
  <si>
    <t>AS: 591 MHz 5-Cell Acceptance</t>
  </si>
  <si>
    <t>D.APP03</t>
  </si>
  <si>
    <t>DC, AC Power Cables Controls and Magnet Interlock Cable</t>
  </si>
  <si>
    <t>6.08.04.02.03.04</t>
  </si>
  <si>
    <t>AS: 591 MHz 5-Cell Assembly</t>
  </si>
  <si>
    <t>D.APP04</t>
  </si>
  <si>
    <t>ESR Vacuum Bellows and Chamber Stands</t>
  </si>
  <si>
    <t>6.08.04.02.03.05</t>
  </si>
  <si>
    <t>AS: 591 MHz 5-Cell Acceptance Test</t>
  </si>
  <si>
    <t>D.APP05</t>
  </si>
  <si>
    <t>Lambda Power Supplies</t>
  </si>
  <si>
    <t>6.08.04.02.03.06</t>
  </si>
  <si>
    <t>AS: 591 MHz 5-Cell Shipment</t>
  </si>
  <si>
    <t>D.APP05.A</t>
  </si>
  <si>
    <t>Lambda PS 2025</t>
  </si>
  <si>
    <t>6.08.04.02.04</t>
  </si>
  <si>
    <t>HP: 591 MHz 5-Cell High Power Test</t>
  </si>
  <si>
    <t>D.APP05.B</t>
  </si>
  <si>
    <t>Lambda PS 2027</t>
  </si>
  <si>
    <t>6.08.04.03</t>
  </si>
  <si>
    <t>1773 MHz 5-Cell Elliptical Cavity Cryomodule</t>
  </si>
  <si>
    <t>D.APP06</t>
  </si>
  <si>
    <t>6.08.04.03.01</t>
  </si>
  <si>
    <t>CS: 1773 MHz 5-Cell Cavity String Components</t>
  </si>
  <si>
    <t>D.APP07</t>
  </si>
  <si>
    <t>Detector Infrastructure</t>
  </si>
  <si>
    <t>6.08.04.03.01.01</t>
  </si>
  <si>
    <t>CS: 1773 MHz 5-Cell Design</t>
  </si>
  <si>
    <t>D.APP09</t>
  </si>
  <si>
    <t>RCS Dipole - Magnet I Manufacturing</t>
  </si>
  <si>
    <t>6.08.04.03.01.02</t>
  </si>
  <si>
    <t>CS: 1773 MHz 5-Cell Procurement</t>
  </si>
  <si>
    <t>D.APP10</t>
  </si>
  <si>
    <t>RCS Dipole - Magnet II Manufacturing</t>
  </si>
  <si>
    <t>6.08.04.03.01.03</t>
  </si>
  <si>
    <t>CS: 1773 MHz 5-Cell Acceptance</t>
  </si>
  <si>
    <t>D.APP11</t>
  </si>
  <si>
    <t>6.08.04.03.02</t>
  </si>
  <si>
    <t>CM: 1773 MHz 5-Cell Cryostat Components</t>
  </si>
  <si>
    <t>D.APP12</t>
  </si>
  <si>
    <t>Detector Electronics Construction Material</t>
  </si>
  <si>
    <t>6.08.04.03.02.01</t>
  </si>
  <si>
    <t>CM: 1773 MHz 5-Cell Design</t>
  </si>
  <si>
    <t>D.APP15</t>
  </si>
  <si>
    <t>Overhead 13.8 kV lines - switch stations and duct bank</t>
  </si>
  <si>
    <t>6.08.04.03.02.02</t>
  </si>
  <si>
    <t>CM: 1773 MHz 5-Cell Procurement</t>
  </si>
  <si>
    <t>D.APP16</t>
  </si>
  <si>
    <t>138kW Substation</t>
  </si>
  <si>
    <t>6.08.04.03.02.03</t>
  </si>
  <si>
    <t>CM: 1773 MHz 5-Cell Acceptance</t>
  </si>
  <si>
    <t>D.APP17</t>
  </si>
  <si>
    <t>Main Dipole supply and the 2 Arc Quad supplies</t>
  </si>
  <si>
    <t>6.08.04.03.03</t>
  </si>
  <si>
    <t>AS: 1773 MHz 5-Cell Cryomodule Assembly and Test</t>
  </si>
  <si>
    <t>D.APP18</t>
  </si>
  <si>
    <t>Cable/ Buss</t>
  </si>
  <si>
    <t>6.08.04.03.03.01</t>
  </si>
  <si>
    <t>AS: 1773 MHz 5-Cell Design</t>
  </si>
  <si>
    <t>D.APP19</t>
  </si>
  <si>
    <t>A/E Service Contract</t>
  </si>
  <si>
    <t>6.08.04.03.03.02</t>
  </si>
  <si>
    <t>AS: 1773 MHz 5-Cell Procurement</t>
  </si>
  <si>
    <t>D.APP19.A</t>
  </si>
  <si>
    <t>Design Contract</t>
  </si>
  <si>
    <t>6.08.04.03.03.03</t>
  </si>
  <si>
    <t>AS: 1773 MHz 5-Cell Acceptance</t>
  </si>
  <si>
    <t>D.APP19.B</t>
  </si>
  <si>
    <t>Construction Contract</t>
  </si>
  <si>
    <t>6.08.04.03.03.04</t>
  </si>
  <si>
    <t>AS: 1773 MHz 5-Cell Assembly</t>
  </si>
  <si>
    <t>D.APP19.CD1</t>
  </si>
  <si>
    <t>A/E Service Contract Pre CD1</t>
  </si>
  <si>
    <t>6.08.04.03.03.05</t>
  </si>
  <si>
    <t>AS: 1773 MHz 5-Cell Acceptance Test</t>
  </si>
  <si>
    <t>D.APP19.CD1FY21</t>
  </si>
  <si>
    <t>A/E Service Contract Post CD1 - FY21</t>
  </si>
  <si>
    <t>6.08.04.03.03.06</t>
  </si>
  <si>
    <t>AS: 1773 MHz 5-Cell Shipment</t>
  </si>
  <si>
    <t>D.APP19.CD1FY22</t>
  </si>
  <si>
    <t>A/E Service Contract Post CD1 - FY22</t>
  </si>
  <si>
    <t>6.08.04.03.04</t>
  </si>
  <si>
    <t>HP: 1773 MHz 5-Cell High Power Test</t>
  </si>
  <si>
    <t>D.APP19.CD2</t>
  </si>
  <si>
    <t>A/E Service Contract Post CD2</t>
  </si>
  <si>
    <t>6.08.04.04</t>
  </si>
  <si>
    <t>197 MHz Crab Cavity Cryomodule</t>
  </si>
  <si>
    <t>D.APP20</t>
  </si>
  <si>
    <t>eSR Girder Fabrication</t>
  </si>
  <si>
    <t>6.08.04.04.01</t>
  </si>
  <si>
    <t>CS: 197 MHz Crab String Components</t>
  </si>
  <si>
    <t>D.APP21</t>
  </si>
  <si>
    <t>RCS Girder Fabrication</t>
  </si>
  <si>
    <t>6.08.04.04.01.01</t>
  </si>
  <si>
    <t>CS: 197 MHz Crab Design</t>
  </si>
  <si>
    <t>D.APP22</t>
  </si>
  <si>
    <t>591 MHz FPC Couplers</t>
  </si>
  <si>
    <t>6.08.04.04.01.02</t>
  </si>
  <si>
    <t>CS: 197 MHz Crab Procurement</t>
  </si>
  <si>
    <t>D.APP23</t>
  </si>
  <si>
    <t>ESR 1 Test Power Amplifiers</t>
  </si>
  <si>
    <t>6.08.04.04.01.03</t>
  </si>
  <si>
    <t>CS: 197 MHz Crab Acceptance</t>
  </si>
  <si>
    <t>D.APP23.A</t>
  </si>
  <si>
    <t>ESR 1 Test Power Amplifiers - Option 1</t>
  </si>
  <si>
    <t>6.08.04.04.02</t>
  </si>
  <si>
    <t>CM: 197 MHz Crab Cryostat Components</t>
  </si>
  <si>
    <t>D.APP23.B</t>
  </si>
  <si>
    <t>ESR 1 Test Power Amplifiers - Option 2</t>
  </si>
  <si>
    <t>6.08.04.04.02.01</t>
  </si>
  <si>
    <t>CM: 197 MHz Crab Design</t>
  </si>
  <si>
    <t>D.APP23.C</t>
  </si>
  <si>
    <t>ESR 1 Test Power Amplifiers - Option 3</t>
  </si>
  <si>
    <t>6.08.04.04.02.02</t>
  </si>
  <si>
    <t>CM: 197 MHz Crab Procurement</t>
  </si>
  <si>
    <t>D.APP23.D</t>
  </si>
  <si>
    <t>ESR 1 Test Power Amplifiers - Option 4</t>
  </si>
  <si>
    <t>6.08.04.04.02.03</t>
  </si>
  <si>
    <t>CM: 197 MHz Crab Acceptance</t>
  </si>
  <si>
    <t>D.APP24</t>
  </si>
  <si>
    <t>ERL 3 Power Amplifiers</t>
  </si>
  <si>
    <t>6.08.04.04.03</t>
  </si>
  <si>
    <t>AS: 197 MHz Crab Cryomodule Assembly and Test</t>
  </si>
  <si>
    <t>D.APP24.A</t>
  </si>
  <si>
    <t>ERL 3 Power Amplifiers - First Article</t>
  </si>
  <si>
    <t>6.08.04.04.03.01</t>
  </si>
  <si>
    <t>AS: 197 MHz Crab Design</t>
  </si>
  <si>
    <t>D.APP24.B</t>
  </si>
  <si>
    <t>ERL 3 Power Amplifiers - Production</t>
  </si>
  <si>
    <t>6.08.04.04.03.02</t>
  </si>
  <si>
    <t>AS: 197 MHz Crab Procurement</t>
  </si>
  <si>
    <t>D.APP25</t>
  </si>
  <si>
    <t>APS</t>
  </si>
  <si>
    <t>6.08.04.04.03.03</t>
  </si>
  <si>
    <t>AS: 197 MHz Crab Acceptance</t>
  </si>
  <si>
    <t>D.APP25.A</t>
  </si>
  <si>
    <t>Phase A</t>
  </si>
  <si>
    <t>6.08.04.04.03.04</t>
  </si>
  <si>
    <t>AS: 197 MHz Crab Assembly</t>
  </si>
  <si>
    <t>D.APP25.B</t>
  </si>
  <si>
    <t>Phase B</t>
  </si>
  <si>
    <t>6.08.04.04.03.05</t>
  </si>
  <si>
    <t>AS: 197 MHz Crab Acceptance Test</t>
  </si>
  <si>
    <t>D.APP26</t>
  </si>
  <si>
    <t>SHC Beam Transport Magnets</t>
  </si>
  <si>
    <t>6.08.04.04.03.06</t>
  </si>
  <si>
    <t>AS: 197 MHz Crab Shipment</t>
  </si>
  <si>
    <t>D.APP27</t>
  </si>
  <si>
    <t>Cryogenics System Installation Contract</t>
  </si>
  <si>
    <t>6.08.04.04.04</t>
  </si>
  <si>
    <t>HP: 197 MHz Crab High Power Test</t>
  </si>
  <si>
    <t>D.APP27.A</t>
  </si>
  <si>
    <t>Cryogenics System Installation Contract - IR10</t>
  </si>
  <si>
    <t>6.08.04.05</t>
  </si>
  <si>
    <t>394 MHz Crab Cryomodule</t>
  </si>
  <si>
    <t>D.APP27.B</t>
  </si>
  <si>
    <t>Cryogenics System Installation Contract - IR06</t>
  </si>
  <si>
    <t>6.08.04.05.01</t>
  </si>
  <si>
    <t>CS: 394 MHz Crab Cavity String Components</t>
  </si>
  <si>
    <t>D.APP27.C</t>
  </si>
  <si>
    <t>Cryogenics System Installation Contract - IR02</t>
  </si>
  <si>
    <t>6.08.04.05.01.01</t>
  </si>
  <si>
    <t>CS: 394 MHz Crab Design</t>
  </si>
  <si>
    <t>D.APP31</t>
  </si>
  <si>
    <t>6.08.04.05.01.02</t>
  </si>
  <si>
    <t>CS: 394 MHz Crab Procurement</t>
  </si>
  <si>
    <t>D.APP32</t>
  </si>
  <si>
    <t>Unit Substation Xfmrs for Buildings - Initial Award</t>
  </si>
  <si>
    <t>6.08.04.05.01.03</t>
  </si>
  <si>
    <t>CS: 394 MHz Crab Acceptance</t>
  </si>
  <si>
    <t>D.APP33</t>
  </si>
  <si>
    <t>Barrel EMCal - SciGlass Material</t>
  </si>
  <si>
    <t>6.08.04.05.02</t>
  </si>
  <si>
    <t>CM: 394 MHz Crab Cryostat Components</t>
  </si>
  <si>
    <t>D.APP34</t>
  </si>
  <si>
    <t>138kV Substation - PSEG</t>
  </si>
  <si>
    <t>6.08.04.05.02.01</t>
  </si>
  <si>
    <t>CM: 394 MHz Crab Design</t>
  </si>
  <si>
    <t>D.APP35</t>
  </si>
  <si>
    <t>oHCAL Steel Sectors</t>
  </si>
  <si>
    <t>6.08.04.05.02.02</t>
  </si>
  <si>
    <t>CM: 394 MHz Crab Procurement</t>
  </si>
  <si>
    <t>D.APP36</t>
  </si>
  <si>
    <t>2K Cryo Distribution &amp; 4K HSR Connection - IR02</t>
  </si>
  <si>
    <t>6.08.04.05.02.03</t>
  </si>
  <si>
    <t>CM: 394 MHz Crab Acceptance</t>
  </si>
  <si>
    <t>D.APP37</t>
  </si>
  <si>
    <t>6.08.04.05.03</t>
  </si>
  <si>
    <t>AS: 394 MHz Crab Cryomodule Assembly and Test</t>
  </si>
  <si>
    <t>D.APP37.A</t>
  </si>
  <si>
    <t>First Article Magnet Vendor A</t>
  </si>
  <si>
    <t>6.08.04.05.03.01</t>
  </si>
  <si>
    <t>AS: 394 MHz Crab Design</t>
  </si>
  <si>
    <t>D.APP37.B</t>
  </si>
  <si>
    <t>First Article Magnet Vendor B</t>
  </si>
  <si>
    <t>6.08.04.05.03.02</t>
  </si>
  <si>
    <t>AS: 394 MHz Crab Procurement</t>
  </si>
  <si>
    <t>D.APP37.C</t>
  </si>
  <si>
    <t>Production Magnets Material Vendor A</t>
  </si>
  <si>
    <t>6.08.04.05.03.03</t>
  </si>
  <si>
    <t>AS: 394 MHz Crab Acceptance</t>
  </si>
  <si>
    <t>D.APP37.D</t>
  </si>
  <si>
    <t>Production Magnets Material Vendor B</t>
  </si>
  <si>
    <t>6.08.04.05.03.04</t>
  </si>
  <si>
    <t>AS: 394 MHz Crab Assembly</t>
  </si>
  <si>
    <t>D.APP37.E</t>
  </si>
  <si>
    <t>Production Magnets Vendor A Second Award</t>
  </si>
  <si>
    <t>6.08.04.05.03.05</t>
  </si>
  <si>
    <t>AS: 394 MHz Crab Acceptance Test</t>
  </si>
  <si>
    <t>D.APP37.F</t>
  </si>
  <si>
    <t>Production Magnets Vendor B Second Award</t>
  </si>
  <si>
    <t>6.08.04.05.03.06</t>
  </si>
  <si>
    <t>AS: 394 MHz Crab Shipment</t>
  </si>
  <si>
    <t>D.APP37.G</t>
  </si>
  <si>
    <t>Production Magnets Vendor A</t>
  </si>
  <si>
    <t>6.08.04.05.04</t>
  </si>
  <si>
    <t>HP: 394 MHz Crab High Power Test</t>
  </si>
  <si>
    <t>D.APP37.H</t>
  </si>
  <si>
    <t>Production Magnets Vendor B</t>
  </si>
  <si>
    <t>6.08.04.06</t>
  </si>
  <si>
    <t>ERL Injector Cryomodule</t>
  </si>
  <si>
    <t>D.APP38</t>
  </si>
  <si>
    <t>ESR-APS Quad</t>
  </si>
  <si>
    <t>6.08.04.06.01</t>
  </si>
  <si>
    <t>CS: ERL Inj Cavity String Components</t>
  </si>
  <si>
    <t>D.APP38.A</t>
  </si>
  <si>
    <t>Refurbished</t>
  </si>
  <si>
    <t>6.08.04.06.01.01</t>
  </si>
  <si>
    <t>CS: ERL Inj Design</t>
  </si>
  <si>
    <t>D.APP38.B</t>
  </si>
  <si>
    <t>Rebuilt</t>
  </si>
  <si>
    <t>6.08.04.06.01.02</t>
  </si>
  <si>
    <t>CS: ERL Inj Procurement</t>
  </si>
  <si>
    <t>D.APP39</t>
  </si>
  <si>
    <t>Collared Dipoles - Matching Magnets</t>
  </si>
  <si>
    <t>6.08.04.06.01.03</t>
  </si>
  <si>
    <t>CS: ERL Inj Acceptance</t>
  </si>
  <si>
    <t>D.APP40</t>
  </si>
  <si>
    <t>Scintillators</t>
  </si>
  <si>
    <t>6.08.04.06.02</t>
  </si>
  <si>
    <t>CM: ERL Inj Cryostat Components</t>
  </si>
  <si>
    <t>D.APP40.A</t>
  </si>
  <si>
    <t>6.08.04.06.02.01</t>
  </si>
  <si>
    <t>CM: ERL Inj Design</t>
  </si>
  <si>
    <t>D.APP40.B</t>
  </si>
  <si>
    <t>6.08.04.06.02.02</t>
  </si>
  <si>
    <t>CM: ERL Inj Procurement</t>
  </si>
  <si>
    <t>D.APP40.C</t>
  </si>
  <si>
    <t>6.08.04.06.02.03</t>
  </si>
  <si>
    <t>CM: ERL Inj Acceptance</t>
  </si>
  <si>
    <t>D.APP41</t>
  </si>
  <si>
    <t>Unit Substation - LLP</t>
  </si>
  <si>
    <t>6.08.04.06.03</t>
  </si>
  <si>
    <t>AS: ERL Inj Cryomodule Assembly and Test</t>
  </si>
  <si>
    <t>D.APP42</t>
  </si>
  <si>
    <t>6.08.04.06.03.01</t>
  </si>
  <si>
    <t>AS: ERL Inj MHz Design</t>
  </si>
  <si>
    <t>D.APP42.A</t>
  </si>
  <si>
    <t>RCS Quad - First Article - Vendor I</t>
  </si>
  <si>
    <t>6.08.04.06.03.02</t>
  </si>
  <si>
    <t>AS: ERL Inj MHz Procurement</t>
  </si>
  <si>
    <t>D.APP42.B</t>
  </si>
  <si>
    <t>RCS Quad - Production - Vendor I</t>
  </si>
  <si>
    <t>6.08.04.06.03.03</t>
  </si>
  <si>
    <t>AS: ERL Inj MHz Acceptance</t>
  </si>
  <si>
    <t>D.APP42.C</t>
  </si>
  <si>
    <t>RCS Quad - First Article - Vendor II</t>
  </si>
  <si>
    <t>6.08.04.06.03.04</t>
  </si>
  <si>
    <t>AS: ERL Inj MHz Assembly</t>
  </si>
  <si>
    <t>D.APP42.D</t>
  </si>
  <si>
    <t>RCS Quad - Production - Vendor II</t>
  </si>
  <si>
    <t>6.08.04.06.03.05</t>
  </si>
  <si>
    <t>AS: ERL Inj MHz Acceptance Test</t>
  </si>
  <si>
    <t>D.APP44</t>
  </si>
  <si>
    <t>6.08.04.06.03.06</t>
  </si>
  <si>
    <t>AS: ERL Inj MHz Shipment</t>
  </si>
  <si>
    <t>D.APP44.A</t>
  </si>
  <si>
    <t>RCS Sextupole - Vendor I - First Article</t>
  </si>
  <si>
    <t>6.08.04.06.04</t>
  </si>
  <si>
    <t>HP: ERL Inj High Power Test</t>
  </si>
  <si>
    <t>D.APP44.B</t>
  </si>
  <si>
    <t>RCS Sextupole - Vendor I - Production</t>
  </si>
  <si>
    <t>6.08.05</t>
  </si>
  <si>
    <t>NCRF Cavities</t>
  </si>
  <si>
    <t>D.APP44.C</t>
  </si>
  <si>
    <t>RCS Sextupole - Vendor II - First Article</t>
  </si>
  <si>
    <t>6.08.05.01</t>
  </si>
  <si>
    <t>295 MHz Cavity: RCS Bunch Merge 1 (New)</t>
  </si>
  <si>
    <t>D.APP44.D</t>
  </si>
  <si>
    <t>RCS Sextupole - Vendor II - Production</t>
  </si>
  <si>
    <t>6.08.05.02</t>
  </si>
  <si>
    <t>148 MHz Cavity: RCS Bunch Merge 2</t>
  </si>
  <si>
    <t>D.APP45</t>
  </si>
  <si>
    <t>sPHENIX barrel HCal acquisition</t>
  </si>
  <si>
    <t>6.08.05.03</t>
  </si>
  <si>
    <t>FPC Production</t>
  </si>
  <si>
    <t>D.APP46</t>
  </si>
  <si>
    <t>6.08.05.04</t>
  </si>
  <si>
    <t>24.6 MHz Cavity: HSR Capture and Acceleration (Mod)</t>
  </si>
  <si>
    <t>D.APP47</t>
  </si>
  <si>
    <t>Backward EMCal Crystals</t>
  </si>
  <si>
    <t>6.08.05.05</t>
  </si>
  <si>
    <t>49.2 MHz Cavity: HSR Bunch Split 1</t>
  </si>
  <si>
    <t>D.APP47.A</t>
  </si>
  <si>
    <t>Backward EMCal Crystals - Initial Award</t>
  </si>
  <si>
    <t>6.08.05.06</t>
  </si>
  <si>
    <t>98.4 MHz Cavity: HSR Bunch Split 2</t>
  </si>
  <si>
    <t>D.APP47.B</t>
  </si>
  <si>
    <t>Backward EMCal Crystals - Option 1</t>
  </si>
  <si>
    <t>6.08.05.07</t>
  </si>
  <si>
    <t>197 MHz Cavity: HSR Store 1 (Mod)</t>
  </si>
  <si>
    <t>Backward EMCal Crystals - Option 2</t>
  </si>
  <si>
    <t>6.08.05.08</t>
  </si>
  <si>
    <t>197 MHz Cavity: ERL Injector Buncher (Mod)</t>
  </si>
  <si>
    <t>Backward EMCal Crystals - Option 3</t>
  </si>
  <si>
    <t>6.08.05.08.01</t>
  </si>
  <si>
    <t>197 MHz Cavity (ERL Inj) Components</t>
  </si>
  <si>
    <t>D.APP48</t>
  </si>
  <si>
    <t>ESR Straight Section Chambers</t>
  </si>
  <si>
    <t>6.08.05.08.02</t>
  </si>
  <si>
    <t>197 MHz Cavity (ERL Inj) Assembly and Test</t>
  </si>
  <si>
    <t>D.APP50</t>
  </si>
  <si>
    <t>ESR ARC Vacuum Chambers</t>
  </si>
  <si>
    <t>6.08.05.09</t>
  </si>
  <si>
    <t>RCS Harmonic Injection Kicker</t>
  </si>
  <si>
    <t>D.APP51</t>
  </si>
  <si>
    <t>not used</t>
  </si>
  <si>
    <t>6.08.05.09.01</t>
  </si>
  <si>
    <t>RCS Harmonic Injection Kicker Management and Integration</t>
  </si>
  <si>
    <t>D.APP51.A</t>
  </si>
  <si>
    <t>6.08.05.09.02</t>
  </si>
  <si>
    <t>RCS Harmonic Injection Kicker R&amp;D</t>
  </si>
  <si>
    <t>D.APP51.B</t>
  </si>
  <si>
    <t>6.08.05.09.03</t>
  </si>
  <si>
    <t>RCS Harmonic Injection Kicker Design</t>
  </si>
  <si>
    <t>D.APP51.C</t>
  </si>
  <si>
    <t>6.08.05.09.04</t>
  </si>
  <si>
    <t>RCS Harmonic Injection Kicker Fabricate</t>
  </si>
  <si>
    <t>D.APP53</t>
  </si>
  <si>
    <t>6.08.05.09.05</t>
  </si>
  <si>
    <t>RCS Harmonic Injection Kicker Test</t>
  </si>
  <si>
    <t>D.APP54</t>
  </si>
  <si>
    <t>2K Cryogenic Distribution and 4K HSR Connections - IR02</t>
  </si>
  <si>
    <t>6.08.05.09.06</t>
  </si>
  <si>
    <t>RCS Harmonic Injection Kicker Ship</t>
  </si>
  <si>
    <t>D.APP55</t>
  </si>
  <si>
    <t>2K Cryogenic Distribution and 4K HSR Connections - IR06</t>
  </si>
  <si>
    <t>6.08.06</t>
  </si>
  <si>
    <t>High Power RF Systems</t>
  </si>
  <si>
    <t>D.APP56</t>
  </si>
  <si>
    <t>2K Cryogenic Distribution and 4K HSR Connections - IR10</t>
  </si>
  <si>
    <t>6.08.06.01</t>
  </si>
  <si>
    <t>SSA: 591 MHz, 400 kW with 200 kW Variant</t>
  </si>
  <si>
    <t>D.APP57</t>
  </si>
  <si>
    <t>Tracking FY 26 Procurements</t>
  </si>
  <si>
    <t>6.08.06.02</t>
  </si>
  <si>
    <t>SSA: 591 MHz, Other Variants</t>
  </si>
  <si>
    <t>D.APP58</t>
  </si>
  <si>
    <t>Tracking FY 27 Procurements</t>
  </si>
  <si>
    <t>6.08.06.03</t>
  </si>
  <si>
    <t>SSA: Low to Mid Frequency, Small Production</t>
  </si>
  <si>
    <t>D.APP59</t>
  </si>
  <si>
    <t>6.08.06.04</t>
  </si>
  <si>
    <t>SSA: High Frequency, Small Production</t>
  </si>
  <si>
    <t>D.APP60</t>
  </si>
  <si>
    <t>2K Cryo Distribution &amp; 4K HSR Connection - IR06</t>
  </si>
  <si>
    <t>6.08.06.05</t>
  </si>
  <si>
    <t>Tetrode Amplifiers</t>
  </si>
  <si>
    <t>D.APP61</t>
  </si>
  <si>
    <t>6.08.06.06</t>
  </si>
  <si>
    <t>Circulators/Loads and Transmission Components</t>
  </si>
  <si>
    <t>D.APP62</t>
  </si>
  <si>
    <t>ESR Dipole Magnets - D1/D3</t>
  </si>
  <si>
    <t>6.08.06.07</t>
  </si>
  <si>
    <t>HOM Absorbers</t>
  </si>
  <si>
    <t>ESR Dipole Magnets - D1/D3 - Vendor I - CD-3B</t>
  </si>
  <si>
    <t>6.08.07</t>
  </si>
  <si>
    <t>RF Controls</t>
  </si>
  <si>
    <t>ESR Dipole Magnets - D1/D3 - Vendor II - CD-3B</t>
  </si>
  <si>
    <t>6.08.07.01</t>
  </si>
  <si>
    <t>RF Controls Common Architecture</t>
  </si>
  <si>
    <t>D.APP62.C</t>
  </si>
  <si>
    <t>ESR Dipole Magnets - D1/D3 - Vendor I - Option for Remaining Production</t>
  </si>
  <si>
    <t>6.08.07.02</t>
  </si>
  <si>
    <t>RF Controls Sub-System Components</t>
  </si>
  <si>
    <t>D.APP62.D</t>
  </si>
  <si>
    <t>ESR Dipole Magnets - D1/D3 - Vendor II - Option for Remaining Production</t>
  </si>
  <si>
    <t>6.08.07.02.01</t>
  </si>
  <si>
    <t>Global Reference Clock</t>
  </si>
  <si>
    <t>D.APP63</t>
  </si>
  <si>
    <t>ESR Dipole Magnets - D2</t>
  </si>
  <si>
    <t>6.08.07.02.02</t>
  </si>
  <si>
    <t>System Controller</t>
  </si>
  <si>
    <t>ESR Dipole Magnets - D2 - Vendor I - CD-3B</t>
  </si>
  <si>
    <t>6.08.07.02.03</t>
  </si>
  <si>
    <t>Cavity Controller</t>
  </si>
  <si>
    <t>ESR Dipole Magnets - D2 - Vendor II - CD-3B</t>
  </si>
  <si>
    <t>6.08.07.02.04</t>
  </si>
  <si>
    <t>Resonance Control</t>
  </si>
  <si>
    <t>D.APP63.C</t>
  </si>
  <si>
    <t>ESR Dipole Magnets - D2 - Vendor I - Option for Remaining Production</t>
  </si>
  <si>
    <t>6.08.07.02.05</t>
  </si>
  <si>
    <t>Up/Down Converter</t>
  </si>
  <si>
    <t>D.APP63.D</t>
  </si>
  <si>
    <t>ESR Dipole Magnets - D2 - Vendor II - Option for Remaining Production</t>
  </si>
  <si>
    <t>6.08.07.02.06</t>
  </si>
  <si>
    <t>Interlocks</t>
  </si>
  <si>
    <t>ESR Dipole Iron Material - D1/D2/D3</t>
  </si>
  <si>
    <t>6.08.07.02.07</t>
  </si>
  <si>
    <t>HPRF Control (PLC based?)</t>
  </si>
  <si>
    <t>D.APP64.A</t>
  </si>
  <si>
    <t>ESR Dipole Iron Material for D1/D3</t>
  </si>
  <si>
    <t>6.08.07.03</t>
  </si>
  <si>
    <t>RCS: System Customization and Delivery</t>
  </si>
  <si>
    <t>D.APP64.B</t>
  </si>
  <si>
    <t>ESR Dipole Iron Material for D2</t>
  </si>
  <si>
    <t>6.08.07.03.01</t>
  </si>
  <si>
    <t>RCS: Hardware Customizations</t>
  </si>
  <si>
    <t>D25</t>
  </si>
  <si>
    <t>DOE Approval - Advanced Procurement Plan (APP) =&gt;$25M&lt;$50M</t>
  </si>
  <si>
    <t>6.08.07.03.02</t>
  </si>
  <si>
    <t>RCS: Firmware/Software Customizations</t>
  </si>
  <si>
    <t>D25.(New)</t>
  </si>
  <si>
    <t>6.08.07.03.03</t>
  </si>
  <si>
    <t>RCS: Production Procurement, Assembly, Test</t>
  </si>
  <si>
    <t>D25.APP01</t>
  </si>
  <si>
    <t>6.08.07.03.04</t>
  </si>
  <si>
    <t>RCS: Rack and System Integration</t>
  </si>
  <si>
    <t>D25.APP02</t>
  </si>
  <si>
    <t>Unit Substation</t>
  </si>
  <si>
    <t>6.08.07.04</t>
  </si>
  <si>
    <t>ESR: System Customization and Delivery</t>
  </si>
  <si>
    <t>D25.APP02.A</t>
  </si>
  <si>
    <t>Unit Substation - CD3A Funding</t>
  </si>
  <si>
    <t>6.08.07.04.01</t>
  </si>
  <si>
    <t>ESR: Hardware Customizations</t>
  </si>
  <si>
    <t>D25.APP02.B</t>
  </si>
  <si>
    <t>Unit Substation - CD3 Funding</t>
  </si>
  <si>
    <t>6.08.07.04.02</t>
  </si>
  <si>
    <t>ESR: Firmware/Software Customizations</t>
  </si>
  <si>
    <t>D25.APP04</t>
  </si>
  <si>
    <t>6.08.07.04.03</t>
  </si>
  <si>
    <t>ESR: Production Procurement, Assembly, Test</t>
  </si>
  <si>
    <t>D25.APP04.A</t>
  </si>
  <si>
    <t>6.08.07.04.04</t>
  </si>
  <si>
    <t>ESR: Rack and System Integration</t>
  </si>
  <si>
    <t>D25.APP04.B</t>
  </si>
  <si>
    <t>6.08.07.05</t>
  </si>
  <si>
    <t>HSR: System Customization and Delivery</t>
  </si>
  <si>
    <t>D25.APP05</t>
  </si>
  <si>
    <t>6.08.07.05.01</t>
  </si>
  <si>
    <t>HSR: Hardware Customizations</t>
  </si>
  <si>
    <t>D25.APP05.A</t>
  </si>
  <si>
    <t>6.08.07.05.02</t>
  </si>
  <si>
    <t>HSR: Firmware/Software Customizations</t>
  </si>
  <si>
    <t>D25.APP05.B</t>
  </si>
  <si>
    <t>6.08.07.05.03</t>
  </si>
  <si>
    <t>HSR: Production Procurement, Assembly, Test</t>
  </si>
  <si>
    <t>D25.APP05.C</t>
  </si>
  <si>
    <t>6.08.07.05.04</t>
  </si>
  <si>
    <t>HSR: Rack and System Integration</t>
  </si>
  <si>
    <t>D25.APP06</t>
  </si>
  <si>
    <t>Satellite Plant (IR02) - Not used</t>
  </si>
  <si>
    <t>6.08.07.06</t>
  </si>
  <si>
    <t>SHC ERL: System Customization and Delivery</t>
  </si>
  <si>
    <t>D25.APP06.A</t>
  </si>
  <si>
    <t>Satellite Plant (Phase 1) (IR02)</t>
  </si>
  <si>
    <t>6.08.07.06.01</t>
  </si>
  <si>
    <t>ERL: Hardware Customizations</t>
  </si>
  <si>
    <t>D25.APP06.B</t>
  </si>
  <si>
    <t>Satellite Plant (Phase 2) (IR02)</t>
  </si>
  <si>
    <t>6.08.07.06.02</t>
  </si>
  <si>
    <t>ERL: Firmware/Software Customizations</t>
  </si>
  <si>
    <t>D25.APP06.C</t>
  </si>
  <si>
    <t>Satellite Plant (Phase 3) (IR02)</t>
  </si>
  <si>
    <t>6.08.07.06.03</t>
  </si>
  <si>
    <t>ERL: Production Procurement, Assembly, Test</t>
  </si>
  <si>
    <t>D25.APP07</t>
  </si>
  <si>
    <t>6.08.07.06.04</t>
  </si>
  <si>
    <t>ERL: Rack and System Integration</t>
  </si>
  <si>
    <t>D25.APP08</t>
  </si>
  <si>
    <t>6.08.07.07</t>
  </si>
  <si>
    <t>Crab: System Customization and Delivery</t>
  </si>
  <si>
    <t>D25.APP08.A</t>
  </si>
  <si>
    <t>400 MeV Injector RF System (Design)</t>
  </si>
  <si>
    <t>6.08.07.07.01</t>
  </si>
  <si>
    <t>Crab: Hardware Customizations</t>
  </si>
  <si>
    <t>D25.APP08.B</t>
  </si>
  <si>
    <t>400 MeV Injector RF System (Long Lead Materials)</t>
  </si>
  <si>
    <t>6.08.07.07.02</t>
  </si>
  <si>
    <t>Crab: Firmware/Software Customizations</t>
  </si>
  <si>
    <t>D25.APP08.C</t>
  </si>
  <si>
    <t>400 MeV Injector RF System (Fabrication/Installation/Commissioning)</t>
  </si>
  <si>
    <t>6.08.07.07.03</t>
  </si>
  <si>
    <t>Crab: Production Procurement, Assembly, Test</t>
  </si>
  <si>
    <t>D25.APP09</t>
  </si>
  <si>
    <t>eSR Dipole Magnets</t>
  </si>
  <si>
    <t>6.08.07.07.04</t>
  </si>
  <si>
    <t>Crab: Rack and System Integration</t>
  </si>
  <si>
    <t>D25.APP09.A</t>
  </si>
  <si>
    <t>eSR Dipole Magnets - First Article - Vendor I</t>
  </si>
  <si>
    <t>6.08.08</t>
  </si>
  <si>
    <t>Facilities Modifications</t>
  </si>
  <si>
    <t>D25.APP09.B</t>
  </si>
  <si>
    <t>eSR Dipole Magnets - Production - Vendor I</t>
  </si>
  <si>
    <t>6.08.08.01</t>
  </si>
  <si>
    <t>Facilities Modifications - BNL</t>
  </si>
  <si>
    <t>D25.APP09.C</t>
  </si>
  <si>
    <t>eSR Dipole Magnets - First Article - Vendor II</t>
  </si>
  <si>
    <t>6.08.08.01.01</t>
  </si>
  <si>
    <t>BNL Facilities Upgrades</t>
  </si>
  <si>
    <t>D25.APP09.D</t>
  </si>
  <si>
    <t>eSR Dipole Magnets - Production - Vendor II</t>
  </si>
  <si>
    <t>6.08.08.01.02</t>
  </si>
  <si>
    <t>BNL Facilities Maintenance</t>
  </si>
  <si>
    <t>D25.APP52</t>
  </si>
  <si>
    <t>Satellite Plants IR10, IR06, IR02</t>
  </si>
  <si>
    <t>6.08.08.02</t>
  </si>
  <si>
    <t>Facilities Modifications - TJ</t>
  </si>
  <si>
    <t>D25.APP52.A</t>
  </si>
  <si>
    <t>Satellite Plant IR10 - Phase 1</t>
  </si>
  <si>
    <t>6.08.08.02.01</t>
  </si>
  <si>
    <t>Cavity Processing Facilities</t>
  </si>
  <si>
    <t>D25.APP52.B</t>
  </si>
  <si>
    <t>Satellite Plant IR06 - Phase 2</t>
  </si>
  <si>
    <t>6.08.08.02.01.01</t>
  </si>
  <si>
    <t>JLAB Facility Modifications and Upgrades Design</t>
  </si>
  <si>
    <t>D25.APP52.C</t>
  </si>
  <si>
    <t>Satellite Plant IR02 - Phase 3</t>
  </si>
  <si>
    <t>6.08.08.02.01.02</t>
  </si>
  <si>
    <t>JLAB Facility Modifications and Upgrades Procurements</t>
  </si>
  <si>
    <t>D50</t>
  </si>
  <si>
    <t>DOE Approval - Advanced Procurement Plan (APP) =&gt;$50M</t>
  </si>
  <si>
    <t>6.08.08.02.01.03</t>
  </si>
  <si>
    <t>JLAB Facility Modifications and Upgrades Installation</t>
  </si>
  <si>
    <t>D50.APP01</t>
  </si>
  <si>
    <t>ESR H1 Power Amplifiers - 200 KW Initial &amp; 400 KW Upgrade</t>
  </si>
  <si>
    <t>6.08.08.02.02</t>
  </si>
  <si>
    <t>CM Testing Facilities</t>
  </si>
  <si>
    <t>D50.APP01.A</t>
  </si>
  <si>
    <t>ESR H1 Power Amplifiers - 200 KW</t>
  </si>
  <si>
    <t>6.08.08.02.02.01</t>
  </si>
  <si>
    <t>CMTF Modification</t>
  </si>
  <si>
    <t>D50.APP01.A.B</t>
  </si>
  <si>
    <t>ESR H1 Power Upgrade - 400 KW</t>
  </si>
  <si>
    <t>6.08.08.02.02.01.01</t>
  </si>
  <si>
    <t>CMTF Modification Design</t>
  </si>
  <si>
    <t>D50.APP02</t>
  </si>
  <si>
    <t>Main CM/GC (General Contractor)</t>
  </si>
  <si>
    <t>6.08.08.02.02.01.02</t>
  </si>
  <si>
    <t>CMTF Modification Procurements</t>
  </si>
  <si>
    <t>D50.APP02.A</t>
  </si>
  <si>
    <t>CM/GC - Phase I - Pre-Construction Services</t>
  </si>
  <si>
    <t>6.08.08.02.02.01.03</t>
  </si>
  <si>
    <t>CMTF Modification Installation and Commissioning</t>
  </si>
  <si>
    <t>D50.APP02.B</t>
  </si>
  <si>
    <t>CM/GC - Phase II - Construction Site Preparation Services</t>
  </si>
  <si>
    <t>6.08.08.02.02.02</t>
  </si>
  <si>
    <t>LERF Modification</t>
  </si>
  <si>
    <t>D50.APP02.B1</t>
  </si>
  <si>
    <t>CM/GC - Phase II - DOE CD2/3</t>
  </si>
  <si>
    <t>6.08.08.02.02.02.01</t>
  </si>
  <si>
    <t>LERF Modification Design</t>
  </si>
  <si>
    <t>D50.APP02.B2</t>
  </si>
  <si>
    <t>CM/GC - Phase II - DOE CD3</t>
  </si>
  <si>
    <t>6.08.08.02.02.02.02</t>
  </si>
  <si>
    <t>LERF Modification Procurements</t>
  </si>
  <si>
    <t>D50.APP02.B3</t>
  </si>
  <si>
    <t>CM/GC - Phase II - NYS</t>
  </si>
  <si>
    <t>6.08.08.02.02.02.03</t>
  </si>
  <si>
    <t>LERF Modification Installation and Commissioning</t>
  </si>
  <si>
    <t>D50.APP02.C</t>
  </si>
  <si>
    <t>CM/GC - Phase III - Construction Services - FY26</t>
  </si>
  <si>
    <t>6.08.09</t>
  </si>
  <si>
    <t>RF Engineering Demonstration Units</t>
  </si>
  <si>
    <t>D50.APP02.D</t>
  </si>
  <si>
    <t>CM/GC - Phase II - Construction Services - FY27</t>
  </si>
  <si>
    <t>6.08.09.01</t>
  </si>
  <si>
    <t>197 MHz Crab Cavity Engineering Design Verification Component</t>
  </si>
  <si>
    <t>D50.APP02.E</t>
  </si>
  <si>
    <t>CM/GC - Phase II - Construction Services - FY28</t>
  </si>
  <si>
    <t>6.08.09.02</t>
  </si>
  <si>
    <t>591 MHz Cavity Engineering Design Component</t>
  </si>
  <si>
    <t>D50.APP02.F</t>
  </si>
  <si>
    <t>CM/GC - Phase II - Construction Services - FY29</t>
  </si>
  <si>
    <t>Cryogenics</t>
  </si>
  <si>
    <t>D50.APP02.G</t>
  </si>
  <si>
    <t>CM/GC - Phase II - Construction Services - FY30</t>
  </si>
  <si>
    <t>6.09.01</t>
  </si>
  <si>
    <t>Cryogenics Management</t>
  </si>
  <si>
    <t>D50.APP02.H</t>
  </si>
  <si>
    <t>CM/GC - Phase III - Construction Services - FY31</t>
  </si>
  <si>
    <t>6.09.01.01</t>
  </si>
  <si>
    <t>Cryogenics Management - BNL</t>
  </si>
  <si>
    <t>D50.APP02.I</t>
  </si>
  <si>
    <t>CM/GC - BNL Funded</t>
  </si>
  <si>
    <t>6.09.01.02</t>
  </si>
  <si>
    <t>Cryogenics Management - TJ</t>
  </si>
  <si>
    <t>D50.APP02.J</t>
  </si>
  <si>
    <t>CM/GC - CD-3A LLP</t>
  </si>
  <si>
    <t>6.09.02</t>
  </si>
  <si>
    <t>2K Satellite Plants IR02, IR06, IR10</t>
  </si>
  <si>
    <t>D50.APP02.K</t>
  </si>
  <si>
    <t>CM/GC - CD-3B LLP</t>
  </si>
  <si>
    <t>6.09.02.01</t>
  </si>
  <si>
    <t>2K Satellite Plants - System Design &amp; Engineering</t>
  </si>
  <si>
    <t>D50.APP03</t>
  </si>
  <si>
    <t>6.09.02.01.01</t>
  </si>
  <si>
    <t>Requirements Definition</t>
  </si>
  <si>
    <t>IN</t>
  </si>
  <si>
    <t>In-Kind</t>
  </si>
  <si>
    <t>6.09.02.01.02</t>
  </si>
  <si>
    <t>System Definition and Design</t>
  </si>
  <si>
    <t>IN.A</t>
  </si>
  <si>
    <t>APP Level In-Kind Procurement</t>
  </si>
  <si>
    <t>6.09.02.02</t>
  </si>
  <si>
    <t>2K Satellite Plants - Procurements</t>
  </si>
  <si>
    <t>IN.A.001</t>
  </si>
  <si>
    <t>In-Kind APP #001 - Detector Tracking - Mu Vertex</t>
  </si>
  <si>
    <t>6.09.02.02.01</t>
  </si>
  <si>
    <t>Procurement - Satellite Refrigerator IR10</t>
  </si>
  <si>
    <t>IN.A.002</t>
  </si>
  <si>
    <t>In-Kind APP #002 - Detector Tracking - Hadron Endcap Low-rapidity Si</t>
  </si>
  <si>
    <t>6.09.02.02.02</t>
  </si>
  <si>
    <t>Procurement - 2K Satellite Plant Auxiliary Systems</t>
  </si>
  <si>
    <t>IN.A.003</t>
  </si>
  <si>
    <t>In-Kind APP #003 - Detector Tracking - Hadron Endcap GEM-TRD</t>
  </si>
  <si>
    <t>6.09.02.02.03</t>
  </si>
  <si>
    <t>Procurement - Satellite Refrigerator IR02</t>
  </si>
  <si>
    <t>IN.A.004</t>
  </si>
  <si>
    <t>In-Kind APP - Obtaining Bars (In-Kind from BaBar) (hpDIRC)</t>
  </si>
  <si>
    <t>6.09.02.02.04</t>
  </si>
  <si>
    <t>Procurement - Satellite Refrigerator IR06</t>
  </si>
  <si>
    <t>IN.A.005</t>
  </si>
  <si>
    <t>In-Kind APP - Production (FTOF)</t>
  </si>
  <si>
    <t>6.09.02.03</t>
  </si>
  <si>
    <t>2K Satellite Plants - Installation</t>
  </si>
  <si>
    <t>IN.A.006</t>
  </si>
  <si>
    <t>In-Kind APP #006</t>
  </si>
  <si>
    <t>6.09.02.03.01</t>
  </si>
  <si>
    <t>Installation - IR02</t>
  </si>
  <si>
    <t>IN.A.007</t>
  </si>
  <si>
    <t>In-Kind APP #007</t>
  </si>
  <si>
    <t>6.09.02.03.02</t>
  </si>
  <si>
    <t>Installation - IR06</t>
  </si>
  <si>
    <t>IN.A.008</t>
  </si>
  <si>
    <t>In-Kind APP #008</t>
  </si>
  <si>
    <t>6.09.02.03.03</t>
  </si>
  <si>
    <t>Installation - IR10</t>
  </si>
  <si>
    <t>IN.A.009</t>
  </si>
  <si>
    <t>In-Kind APP #009</t>
  </si>
  <si>
    <t>6.09.02.04</t>
  </si>
  <si>
    <t>2K Satellite Plants - Systems Test &amp; Evaluation</t>
  </si>
  <si>
    <t>IN.A.010</t>
  </si>
  <si>
    <t>In-Kind APP #010</t>
  </si>
  <si>
    <t>6.09.02.04.01</t>
  </si>
  <si>
    <t>System Test &amp; Evaluation - IR02</t>
  </si>
  <si>
    <t>IN.A.011</t>
  </si>
  <si>
    <t>In-Kind APP #011</t>
  </si>
  <si>
    <t>6.09.02.04.02</t>
  </si>
  <si>
    <t>System Test &amp; Evaluation - IR06</t>
  </si>
  <si>
    <t>IN.A.012</t>
  </si>
  <si>
    <t>In-Kind APP #012</t>
  </si>
  <si>
    <t>6.09.02.04.03</t>
  </si>
  <si>
    <t>System Test &amp; Evaluation - IR10</t>
  </si>
  <si>
    <t>IN.A.013</t>
  </si>
  <si>
    <t>In-Kind APP #013</t>
  </si>
  <si>
    <t>6.09.03</t>
  </si>
  <si>
    <t>Reconfiguration of Existing and New 4K Distribution</t>
  </si>
  <si>
    <t>IN.A.014</t>
  </si>
  <si>
    <t>In-Kind APP #014</t>
  </si>
  <si>
    <t>6.09.03.01</t>
  </si>
  <si>
    <t>Reconfiguration Existing and New 4k Distribution - System Design &amp; Engineering</t>
  </si>
  <si>
    <t>IN.A.015</t>
  </si>
  <si>
    <t>In-Kind APP #015</t>
  </si>
  <si>
    <t>6.09.03.01.01</t>
  </si>
  <si>
    <t>IN.A.016</t>
  </si>
  <si>
    <t>In-Kind APP #016 - Detector Tracking - Lepton Endcap Low-rapidity Si</t>
  </si>
  <si>
    <t>6.09.03.01.02</t>
  </si>
  <si>
    <t>IN.A.017</t>
  </si>
  <si>
    <t>In-Kind APP #017 - Fibers Procurement (PID mRICH) (IN-KIND)</t>
  </si>
  <si>
    <t>6.09.03.02</t>
  </si>
  <si>
    <t>Reconfiguration Existing and New 4k Distribution - Procurement</t>
  </si>
  <si>
    <t>IN.A.018</t>
  </si>
  <si>
    <t>In-Kind APP #018 - Power supply and cables (PID mRICH) (IN-KIND)</t>
  </si>
  <si>
    <t>6.09.03.02.01</t>
  </si>
  <si>
    <t>Procurement - Distribution Lines</t>
  </si>
  <si>
    <t>IN.A.019</t>
  </si>
  <si>
    <t>In-Kind APP #019 - Slow Controls (Inner Gas Barrel Tracking) (IN-KIND)</t>
  </si>
  <si>
    <t>6.09.03.02.02</t>
  </si>
  <si>
    <t>Procurement - Valvebox-Leadpots-Current leads circuit mods</t>
  </si>
  <si>
    <t>IN.A.020</t>
  </si>
  <si>
    <t>In-Kind APP #020 - Assemble Peripheral Hardware In House (Inner Gas Barrel Tracking) (IN-KIND)</t>
  </si>
  <si>
    <t>6.09.03.03</t>
  </si>
  <si>
    <t>Reconfiguration Existing and New 4k Distribution - Installation</t>
  </si>
  <si>
    <t>IN.A.021</t>
  </si>
  <si>
    <t>In-Kind APP #021 - fications Including Firmware and Software (Inner Gas Barrel Tracking) (IN-KIND)</t>
  </si>
  <si>
    <t>6.09.03.04</t>
  </si>
  <si>
    <t>Reconfiguration Existing and New 4k Distribution - System Test &amp; Evaluation</t>
  </si>
  <si>
    <t>IN.A.022</t>
  </si>
  <si>
    <t>In-Kind APP #022 - TR Effort for SALSA FEB - (Inner Gas Barrel Tracking) (IN-KIND)</t>
  </si>
  <si>
    <t>6.09.04</t>
  </si>
  <si>
    <t>2K Cryogenic Distribution &amp; 4K HSR Connections</t>
  </si>
  <si>
    <t>IN.A.023</t>
  </si>
  <si>
    <t>In-Kind APP #023 - TR Effort for Fibers - (Inner Gas Barrel Tracking) (IN-KIND)</t>
  </si>
  <si>
    <t>6.09.04.01</t>
  </si>
  <si>
    <t>2K Cryogenic Distribution &amp; 4K HSR Connections - System Design &amp; Engineering</t>
  </si>
  <si>
    <t>IN.A.024</t>
  </si>
  <si>
    <t>In-Kind APP #024 - TR Effort for Rack, LV, HV, crates, cable - (Inner Gas Barrel Tracking) (IN-KIND)</t>
  </si>
  <si>
    <t>6.09.04.01.01</t>
  </si>
  <si>
    <t>IN.A.025</t>
  </si>
  <si>
    <t>In-Kind APP #025 - Q&amp;A / Testing (Inner Gas Barrel Tracking) (IN-KIND)</t>
  </si>
  <si>
    <t>6.09.04.01.02</t>
  </si>
  <si>
    <t>IN.A.026</t>
  </si>
  <si>
    <t>In-Kind APP #026 - Board mounting on detector (Inner Gas Barrel Tracking) (IN-KIND)</t>
  </si>
  <si>
    <t>6.09.04.02</t>
  </si>
  <si>
    <t>IN.A.027</t>
  </si>
  <si>
    <t>In-Kind APP #027 - Integration Testing with DAQ and Timing systems (Inner Gas Barrel Tracking) (IN-KIND)</t>
  </si>
  <si>
    <t>6.09.04.03</t>
  </si>
  <si>
    <t>2K Cryogenic Distribution &amp; 4K HSR Connections - Installation</t>
  </si>
  <si>
    <t>IN.A.028</t>
  </si>
  <si>
    <t>In-Kind APP #028 - SubSystem performance testing and power measurements (Inner Gas Barrel Tracking) (IN-KIND)</t>
  </si>
  <si>
    <t>6.09.04.04</t>
  </si>
  <si>
    <t>2K Cryogenic Distribution &amp; 4K HSR Connections - System Test &amp; Evaluation</t>
  </si>
  <si>
    <t>IN.A.029</t>
  </si>
  <si>
    <t>In-Kind APP #029 - Cooling Implementation and final test (Inner Gas Barrel Tracking) (IN-KIND)</t>
  </si>
  <si>
    <t>6.09.05</t>
  </si>
  <si>
    <t>Cryogenic Controls</t>
  </si>
  <si>
    <t>IN.A.030</t>
  </si>
  <si>
    <t>In-Kind APP #030 - Assemble Peripheral hardware In House (Outer Gas Barrel Tracking) (IN-KIND)</t>
  </si>
  <si>
    <t>6.09.05.01</t>
  </si>
  <si>
    <t>Cryogenics Controls - System Engineering &amp; Design Integration</t>
  </si>
  <si>
    <t>IN.A.031</t>
  </si>
  <si>
    <t>In-Kind APP #031 - Develop Test specifications including firmware and software (Outer Gas Barrel Tracking) (IN-KIND)</t>
  </si>
  <si>
    <t>6.09.05.01.01</t>
  </si>
  <si>
    <t>IN.A.032</t>
  </si>
  <si>
    <t>In-Kind APP #032 - Slow controls (Outer Gas Barrel Tracking) (IN-KIND)</t>
  </si>
  <si>
    <t>6.09.05.01.02</t>
  </si>
  <si>
    <t>IN.A.033</t>
  </si>
  <si>
    <t>In-Kind APP #033 - Remaining Mirrors (dRICH)</t>
  </si>
  <si>
    <t>6.09.05.02</t>
  </si>
  <si>
    <t>Cryogenics Controls - Controls &amp; Instrumentation Hardware Procurement</t>
  </si>
  <si>
    <t>IN.A.034</t>
  </si>
  <si>
    <t>In-Kind APP #034 - Light Monitoring System (dRICH)</t>
  </si>
  <si>
    <t>6.09.05.03</t>
  </si>
  <si>
    <t>Cryogenics Controls - Controls Programming</t>
  </si>
  <si>
    <t>IN.A.035</t>
  </si>
  <si>
    <t>In-Kind APP #035 - C2F6 Gas Recovery System (dRICH)</t>
  </si>
  <si>
    <t>6.09.05.04</t>
  </si>
  <si>
    <t>Cryogenics Controls - Manufacturing/Installation</t>
  </si>
  <si>
    <t>IN.A.036</t>
  </si>
  <si>
    <t>Photo Sensors (dRICH)</t>
  </si>
  <si>
    <t>6.09.05.04.01</t>
  </si>
  <si>
    <t>Rack Build</t>
  </si>
  <si>
    <t>IN.A.037</t>
  </si>
  <si>
    <t>In-Kind APP #037 - SiPMs Cooling System (dRICH)</t>
  </si>
  <si>
    <t>6.09.05.04.02</t>
  </si>
  <si>
    <t>Rack Install and Wire Terminations</t>
  </si>
  <si>
    <t>IN.A.038</t>
  </si>
  <si>
    <t>In-Kind APP #038 - Mirror Alignment System (dRICH)</t>
  </si>
  <si>
    <t>6.09.05.05</t>
  </si>
  <si>
    <t>Cryogenics Controls - System Test &amp; Evaluation</t>
  </si>
  <si>
    <t>IN.A.039</t>
  </si>
  <si>
    <t>In-Kind APP #039 - Cooling System (dRICH)</t>
  </si>
  <si>
    <t>EIC Detector</t>
  </si>
  <si>
    <t>IN.A.040</t>
  </si>
  <si>
    <t>In-Kind APP - Photosensor Q&amp;A Test Setup (hpDIRC)</t>
  </si>
  <si>
    <t>6.10.01</t>
  </si>
  <si>
    <t>Detector Management</t>
  </si>
  <si>
    <t>IN.A.041</t>
  </si>
  <si>
    <t>In-Kind APP - Short Bar (hpDIRC)</t>
  </si>
  <si>
    <t>6.10.01.01</t>
  </si>
  <si>
    <t>Detector Management - BNL</t>
  </si>
  <si>
    <t>IN.A.042</t>
  </si>
  <si>
    <t>BTOF - Sensor - Design</t>
  </si>
  <si>
    <t>6.10.01.02</t>
  </si>
  <si>
    <t>Detector Management - TJ</t>
  </si>
  <si>
    <t>IN.A.043</t>
  </si>
  <si>
    <t>Sensor - ASIC Integration - Design</t>
  </si>
  <si>
    <t>6.10.02</t>
  </si>
  <si>
    <t>Detector R&amp;D and Physics Design</t>
  </si>
  <si>
    <t>IN.A.044</t>
  </si>
  <si>
    <t>BTOF - Module Structure  - Final Design</t>
  </si>
  <si>
    <t>6.10.03</t>
  </si>
  <si>
    <t>Tracking</t>
  </si>
  <si>
    <t>IN.A.045</t>
  </si>
  <si>
    <t>BTOF - Module Assembly - Final Design</t>
  </si>
  <si>
    <t>6.10.03.01</t>
  </si>
  <si>
    <t>IN.A.046</t>
  </si>
  <si>
    <t>FTOF - Module Structure  - Final Design</t>
  </si>
  <si>
    <t>6.10.03.02</t>
  </si>
  <si>
    <t>Micro Pattern Gaseous Detector (MPGD) Trackers</t>
  </si>
  <si>
    <t>IN.A.047</t>
  </si>
  <si>
    <t>FTOF - Module Assembly - Final Design</t>
  </si>
  <si>
    <t>6.10.04</t>
  </si>
  <si>
    <t>Particle Identification (PID)</t>
  </si>
  <si>
    <t>IN.A.048</t>
  </si>
  <si>
    <t>FTOF - Module Assembly -  Assemble onto Support Structure</t>
  </si>
  <si>
    <t>6.10.04.01</t>
  </si>
  <si>
    <t>High Performance Direct Internally Reflecting Cherenkov Detector (hpDIRC)</t>
  </si>
  <si>
    <t>IN.A.049</t>
  </si>
  <si>
    <t>TOF - Support Structure - Final Design</t>
  </si>
  <si>
    <t>6.10.04.02</t>
  </si>
  <si>
    <t>Dual Ring Imaging Cherenkov Detector (dRICH)</t>
  </si>
  <si>
    <t>IN.A.050</t>
  </si>
  <si>
    <t>TOF - Cooling System - Final Design</t>
  </si>
  <si>
    <t>6.10.04.03</t>
  </si>
  <si>
    <t>Modular Ring Imaging Cherenkov Detector (mRICH)/Proximity Focusing Ring Imaging Cherenkov (pfRICH)</t>
  </si>
  <si>
    <t>IN.A.051</t>
  </si>
  <si>
    <t>TOF - Alignment System  - Final Design</t>
  </si>
  <si>
    <t>6.10.04.04</t>
  </si>
  <si>
    <t>Time of Flight Detector (TOF)</t>
  </si>
  <si>
    <t>IN.A.052</t>
  </si>
  <si>
    <t>dRICH - First Article Mirror</t>
  </si>
  <si>
    <t>6.10.04.04.01</t>
  </si>
  <si>
    <t>Central Timing and Tracking Layer Detector (CTTL)</t>
  </si>
  <si>
    <t>IN.A.053</t>
  </si>
  <si>
    <t>6.10.04.04.02</t>
  </si>
  <si>
    <t>Forward Timing and Tracking Layer Detector (FTTL)</t>
  </si>
  <si>
    <t>IN.B</t>
  </si>
  <si>
    <t>Basic Level Procurement</t>
  </si>
  <si>
    <t>6.10.04.04.03</t>
  </si>
  <si>
    <t>Common Time of Flight (CTOF)</t>
  </si>
  <si>
    <t>IN.P</t>
  </si>
  <si>
    <t>P Level In-Kind Procurement</t>
  </si>
  <si>
    <t>Electromagnetic Calorimetry</t>
  </si>
  <si>
    <t>IN.P.001</t>
  </si>
  <si>
    <t>In-Kind P - Barbox Assembly Tooling (hpDIRC)</t>
  </si>
  <si>
    <t>IN.P.002</t>
  </si>
  <si>
    <t>In-Kind P - Slow Control, GUI, Software Development (dRICH)</t>
  </si>
  <si>
    <t>IN.P.003</t>
  </si>
  <si>
    <t>In-Kind P - Shipping dRICH (BNL)</t>
  </si>
  <si>
    <t>6.10.05.01.02</t>
  </si>
  <si>
    <t>Backward Light sensors</t>
  </si>
  <si>
    <t>IN.P.004</t>
  </si>
  <si>
    <t>6.10.05.01.03</t>
  </si>
  <si>
    <t>Backward Mechanical Structure</t>
  </si>
  <si>
    <t>IN.P.005</t>
  </si>
  <si>
    <t>dRICH - Light Monitoring System</t>
  </si>
  <si>
    <t>IN.P.006</t>
  </si>
  <si>
    <t>IN.P.007</t>
  </si>
  <si>
    <t>FTOF  - Sensor - Final Design</t>
  </si>
  <si>
    <t>6.10.05.02.02</t>
  </si>
  <si>
    <t>Barrel Light sensors</t>
  </si>
  <si>
    <t>IN.P.008</t>
  </si>
  <si>
    <t>6.10.05.02.03</t>
  </si>
  <si>
    <t>Barrel Imaging Planes</t>
  </si>
  <si>
    <t>IN.P.009</t>
  </si>
  <si>
    <t>6.10.05.02.04</t>
  </si>
  <si>
    <t>Barrel Mechanical Structure</t>
  </si>
  <si>
    <t>IN.P.010</t>
  </si>
  <si>
    <t>IN.P.011</t>
  </si>
  <si>
    <t>IN.P.012</t>
  </si>
  <si>
    <t>6.10.05.03.02</t>
  </si>
  <si>
    <t>Forward Light sensors</t>
  </si>
  <si>
    <t>IN.P.013</t>
  </si>
  <si>
    <t>Electron Endcap Tracking - SALSA FEB</t>
  </si>
  <si>
    <t>6.10.05.03.03</t>
  </si>
  <si>
    <t>Forward Mechanical Structure</t>
  </si>
  <si>
    <t>IN.P.014</t>
  </si>
  <si>
    <t>Hadron Endcap Tracking - SALSA FEB</t>
  </si>
  <si>
    <t>Hadronic Calorimetry</t>
  </si>
  <si>
    <t>IN.P.015</t>
  </si>
  <si>
    <t>BTOF - Module Assembly</t>
  </si>
  <si>
    <t>6.10.06.01</t>
  </si>
  <si>
    <t>IN.P.016</t>
  </si>
  <si>
    <t>B0 - PbWO4 - 2cm x 2cm x 20cm with Readout</t>
  </si>
  <si>
    <t>6.10.06.02</t>
  </si>
  <si>
    <t>Barrel Hadronic Calorimetry</t>
  </si>
  <si>
    <t>IN.P.017</t>
  </si>
  <si>
    <t>B0 - AC-LGAD</t>
  </si>
  <si>
    <t>IN.P.018</t>
  </si>
  <si>
    <t>FTOF - Sensor-ASIC Integration - Final Design</t>
  </si>
  <si>
    <t>IN.P.019</t>
  </si>
  <si>
    <t>pfRICH - Power Supply and Cables</t>
  </si>
  <si>
    <t>IN.P.020</t>
  </si>
  <si>
    <t>RP/OMD - Sensors - Engineering Test Article</t>
  </si>
  <si>
    <t>6.10.09</t>
  </si>
  <si>
    <t>DAQ / Computing</t>
  </si>
  <si>
    <t>IN.P.021</t>
  </si>
  <si>
    <t>RP/OMD - Interlock System</t>
  </si>
  <si>
    <t>6.10.09.01</t>
  </si>
  <si>
    <t>Data Acquisition (DAQ)</t>
  </si>
  <si>
    <t>IN.P.022</t>
  </si>
  <si>
    <t>B0 - Mechanical Support Structure</t>
  </si>
  <si>
    <t>6.10.09.02</t>
  </si>
  <si>
    <t>Slow Controls Integration</t>
  </si>
  <si>
    <t>IN.P.023</t>
  </si>
  <si>
    <t>ZDC - Engineering Test Article - ZDC-HCAL</t>
  </si>
  <si>
    <t>Integration, Installation and Infrastructure</t>
  </si>
  <si>
    <t>IN.P.024</t>
  </si>
  <si>
    <t>ZDC - EMCAL PbWO4 - Readout SiPM/APD/PMT</t>
  </si>
  <si>
    <t>6.10.10.01</t>
  </si>
  <si>
    <t>IN.P.025</t>
  </si>
  <si>
    <t>ZDC - HCAL Pb+Sci - Scintillators Readout</t>
  </si>
  <si>
    <t>IN.P.026</t>
  </si>
  <si>
    <t>ZDC - HCAL Pb+Sci - Scintillators</t>
  </si>
  <si>
    <t>IN.P.027</t>
  </si>
  <si>
    <t>Low Q2 - Mechanical Frame Material - Both Stations</t>
  </si>
  <si>
    <t>6.10.10.04</t>
  </si>
  <si>
    <t>Detector Infrastructure and Utilities Integration</t>
  </si>
  <si>
    <t>IN.P.028</t>
  </si>
  <si>
    <t>Low Q2 - Cooling Sysytem</t>
  </si>
  <si>
    <t>6.10.11</t>
  </si>
  <si>
    <t>IR Integration &amp; Ancillary Detectors</t>
  </si>
  <si>
    <t>IN.S</t>
  </si>
  <si>
    <t>S Level In-Kind Procurement</t>
  </si>
  <si>
    <t>6.10.11.01</t>
  </si>
  <si>
    <t>Roman Pots and Off-Momentum Detectors</t>
  </si>
  <si>
    <t>IN.S.001</t>
  </si>
  <si>
    <t>6.10.11.02</t>
  </si>
  <si>
    <t>B0 Detectors</t>
  </si>
  <si>
    <t>MGT</t>
  </si>
  <si>
    <t>Management Consumables (Does not Obligate)</t>
  </si>
  <si>
    <t>6.10.11.03</t>
  </si>
  <si>
    <t>Zero Degree Calorimeter</t>
  </si>
  <si>
    <t>P</t>
  </si>
  <si>
    <t>Standard Procurement =&gt;$25k&lt;$250K</t>
  </si>
  <si>
    <t>6.10.11.04</t>
  </si>
  <si>
    <t>Low-Q2 Detectors</t>
  </si>
  <si>
    <t>P.P.S200A</t>
  </si>
  <si>
    <t>Workstations (group offices) - Prototype (Batch 1)</t>
  </si>
  <si>
    <t>6.10.12</t>
  </si>
  <si>
    <t>Detector Pre-Ops &amp; Commissioning</t>
  </si>
  <si>
    <t>P.P253</t>
  </si>
  <si>
    <t>Vacuum Vessel (197 MHz Crab Production)</t>
  </si>
  <si>
    <t>6.10.13</t>
  </si>
  <si>
    <t>Detector #2 Development</t>
  </si>
  <si>
    <t>P.P258</t>
  </si>
  <si>
    <t>Instrumentation (394 MHz Crab Production)</t>
  </si>
  <si>
    <t>6.10.14</t>
  </si>
  <si>
    <t>Polarimetry and Luminosity</t>
  </si>
  <si>
    <t>P.P260</t>
  </si>
  <si>
    <t>Heat Exchangers (394 MHz Crab Production)</t>
  </si>
  <si>
    <t>6.10.14.01</t>
  </si>
  <si>
    <t>e-Polarimetry</t>
  </si>
  <si>
    <t>P.S001</t>
  </si>
  <si>
    <t>S #001 - Detector Tracking - Hadron Endcap GEM TRD</t>
  </si>
  <si>
    <t>6.10.14.01.01</t>
  </si>
  <si>
    <t>Lepton Polarimetry in the Storage Ring</t>
  </si>
  <si>
    <t>P.S002</t>
  </si>
  <si>
    <t>S #002</t>
  </si>
  <si>
    <t>6.10.14.01.02</t>
  </si>
  <si>
    <t>Lepton Polarimetry in the RCS</t>
  </si>
  <si>
    <t>P.S003</t>
  </si>
  <si>
    <t>S #003 - New PS -  CAEN</t>
  </si>
  <si>
    <t>6.10.14.02</t>
  </si>
  <si>
    <t>h-Polarimetry</t>
  </si>
  <si>
    <t>P.S004</t>
  </si>
  <si>
    <t>HR Straight Sw Mag APS</t>
  </si>
  <si>
    <t>6.10.14.02.01</t>
  </si>
  <si>
    <t>Hadron Polarimetry at IR-4</t>
  </si>
  <si>
    <t>P.S005</t>
  </si>
  <si>
    <t>S #005 - Test Cryostat</t>
  </si>
  <si>
    <t>6.10.14.02.02</t>
  </si>
  <si>
    <t>Hadron Polarimetry at IR-6</t>
  </si>
  <si>
    <t>P.S006</t>
  </si>
  <si>
    <t>S #006 - Corr, Dipole &amp; Qauds - CAEN</t>
  </si>
  <si>
    <t>6.10.14.03</t>
  </si>
  <si>
    <t>Luminosity Monitor</t>
  </si>
  <si>
    <t>P.S007</t>
  </si>
  <si>
    <t>D1 - Screen Prototype</t>
  </si>
  <si>
    <t>Infrastructure</t>
  </si>
  <si>
    <t>P.S008</t>
  </si>
  <si>
    <t>Corrector &amp; Injection Bump Supplies - Lambda PS</t>
  </si>
  <si>
    <t>6.11.01</t>
  </si>
  <si>
    <t>Infrastructure Management &amp; Engineering</t>
  </si>
  <si>
    <t>P.S009</t>
  </si>
  <si>
    <t>400MeV-RCS Quad/Dipole</t>
  </si>
  <si>
    <t>6.11.01.01</t>
  </si>
  <si>
    <t>Infrastructure Management</t>
  </si>
  <si>
    <t>P.S010</t>
  </si>
  <si>
    <t>S #010 - RCS-SR HV Corrector - CAEN</t>
  </si>
  <si>
    <t>6.11.01.02</t>
  </si>
  <si>
    <t>Infrastructure Engineering</t>
  </si>
  <si>
    <t>P.S011</t>
  </si>
  <si>
    <t>S #011 - Corrector &amp; Injection Bump Supplies PDU for Lambda BTPs</t>
  </si>
  <si>
    <t>6.11.01.03</t>
  </si>
  <si>
    <t>Infrastructure Construction Management &amp; Inspection</t>
  </si>
  <si>
    <t>P.S012</t>
  </si>
  <si>
    <t>S #012 - Corrector &amp; Injection Bump Supplies Ext Intlk Panel BTP</t>
  </si>
  <si>
    <t>6.11.01.04</t>
  </si>
  <si>
    <t>Infrastructure Services, Contracts and Permits</t>
  </si>
  <si>
    <t>P.S013</t>
  </si>
  <si>
    <t>S #013 - Corrector &amp; Injection Bump Supplies 1u PDU</t>
  </si>
  <si>
    <t>6.11.02</t>
  </si>
  <si>
    <t>Civil Construction</t>
  </si>
  <si>
    <t>P.S014</t>
  </si>
  <si>
    <t>S #014</t>
  </si>
  <si>
    <t>6.11.02.01</t>
  </si>
  <si>
    <t>Site Preparation</t>
  </si>
  <si>
    <t>P.S015</t>
  </si>
  <si>
    <t>S #015</t>
  </si>
  <si>
    <t>6.11.02.02</t>
  </si>
  <si>
    <t>e Injection Support Building</t>
  </si>
  <si>
    <t>P.S016</t>
  </si>
  <si>
    <t>D7 Large Screen OG &amp; Thermal P1</t>
  </si>
  <si>
    <t>6.11.02.02.01</t>
  </si>
  <si>
    <t>Energy Recovery LINAC Tunnel</t>
  </si>
  <si>
    <t>P.S017</t>
  </si>
  <si>
    <t>Sensors (RP)</t>
  </si>
  <si>
    <t>6.11.02.02.02</t>
  </si>
  <si>
    <t>Energy Recovery LINAC Support Building 1002H</t>
  </si>
  <si>
    <t>P.S018</t>
  </si>
  <si>
    <t>S #018</t>
  </si>
  <si>
    <t>6.11.02.02.03</t>
  </si>
  <si>
    <t>400 MeV LINAC Support Building 1012D</t>
  </si>
  <si>
    <t>P.S019</t>
  </si>
  <si>
    <t>D3 - SEY apparatus</t>
  </si>
  <si>
    <t>6.11.02.03</t>
  </si>
  <si>
    <t>Cryogenic Buildings</t>
  </si>
  <si>
    <t>P.S020</t>
  </si>
  <si>
    <t>Services - Power Cable Procurement</t>
  </si>
  <si>
    <t>6.11.02.03.01</t>
  </si>
  <si>
    <t>1002I - EIC Cryogenics Building</t>
  </si>
  <si>
    <t>P.S021</t>
  </si>
  <si>
    <t>S #021</t>
  </si>
  <si>
    <t>6.11.02.03.02</t>
  </si>
  <si>
    <t>1006G - EIC 6 O'Clock Cryo Facility</t>
  </si>
  <si>
    <t>P.S022</t>
  </si>
  <si>
    <t>Cooling System (pfRICH)</t>
  </si>
  <si>
    <t>6.11.02.03.03</t>
  </si>
  <si>
    <t>1010E - EIC 10 O'Clock Cryo Facility</t>
  </si>
  <si>
    <t>P.S023</t>
  </si>
  <si>
    <t>D8 - Cryo Vacuum Test System/ Chamber</t>
  </si>
  <si>
    <t>6.11.02.04</t>
  </si>
  <si>
    <t>RF Support Buildings</t>
  </si>
  <si>
    <t>P.S024</t>
  </si>
  <si>
    <t>S #024</t>
  </si>
  <si>
    <t>6.11.02.04.01</t>
  </si>
  <si>
    <t>1010D - EIC 10 O'Clock DI Pumphouse</t>
  </si>
  <si>
    <t>P.S025</t>
  </si>
  <si>
    <t>S #025</t>
  </si>
  <si>
    <t>6.11.02.04.02</t>
  </si>
  <si>
    <t>1010C - EIC RF Power Amplifier Building</t>
  </si>
  <si>
    <t>P.S026</t>
  </si>
  <si>
    <t>D2 - RRR Apparatus - Cold Compressor</t>
  </si>
  <si>
    <t>6.11.02.05</t>
  </si>
  <si>
    <t>Power Supply Buildings</t>
  </si>
  <si>
    <t>P.S027</t>
  </si>
  <si>
    <t>D1 - Screen Prototype - Flange cutting and welding</t>
  </si>
  <si>
    <t>6.11.02.05.01</t>
  </si>
  <si>
    <t>1001A - EIC 1 O-Clock Power Supply Building</t>
  </si>
  <si>
    <t>P.S028</t>
  </si>
  <si>
    <t>S #028</t>
  </si>
  <si>
    <t>6.11.02.05.02</t>
  </si>
  <si>
    <t>1003A - EIC 3 O-Clock Power Supply Building</t>
  </si>
  <si>
    <t>P.S029</t>
  </si>
  <si>
    <t>S #029</t>
  </si>
  <si>
    <t>6.11.02.05.03</t>
  </si>
  <si>
    <t>1005T - EIC 5 O-Clock Power Supply Building</t>
  </si>
  <si>
    <t>P.S030</t>
  </si>
  <si>
    <t>B0 - Calorimeter SiPM/APD</t>
  </si>
  <si>
    <t>6.11.02.05.04</t>
  </si>
  <si>
    <t>1007A - EIC 7 O-Clock Power Supply Building</t>
  </si>
  <si>
    <t>P.S031</t>
  </si>
  <si>
    <t>S #031</t>
  </si>
  <si>
    <t>6.11.02.05.05</t>
  </si>
  <si>
    <t>1009A - EIC 9 O-Clock Power Supply Building</t>
  </si>
  <si>
    <t>P.S032</t>
  </si>
  <si>
    <t>S #032</t>
  </si>
  <si>
    <t>6.11.02.05.06</t>
  </si>
  <si>
    <t>1011A - EIC 11 O-Clock Power Supply Building</t>
  </si>
  <si>
    <t>P.S033</t>
  </si>
  <si>
    <t>S #033</t>
  </si>
  <si>
    <t>6.11.02.06</t>
  </si>
  <si>
    <t>Kicker Buildings</t>
  </si>
  <si>
    <t>P.S034</t>
  </si>
  <si>
    <t>Forward EMCal Engineering Design Verification</t>
  </si>
  <si>
    <t>6.11.02.06.01</t>
  </si>
  <si>
    <t>1004G - Kicker Power (A-103, S-103)</t>
  </si>
  <si>
    <t>P.S035</t>
  </si>
  <si>
    <t>S #035</t>
  </si>
  <si>
    <t>6.11.02.06.02</t>
  </si>
  <si>
    <t>1012C - EIC Kicker Power Supply Building</t>
  </si>
  <si>
    <t>P.S036</t>
  </si>
  <si>
    <t>First and Second Station Readout for Si, Cal  FE, HV/LV/etc Procurement (Low Q2)</t>
  </si>
  <si>
    <t>6.11.02.07</t>
  </si>
  <si>
    <t>Tunnel Modifications</t>
  </si>
  <si>
    <t>P.S037</t>
  </si>
  <si>
    <t>D2 - RRR Apparatus - Pumping System</t>
  </si>
  <si>
    <t>6.11.02.08</t>
  </si>
  <si>
    <t>Access Roads, Foundations, Paving and Sitework</t>
  </si>
  <si>
    <t>P.S038</t>
  </si>
  <si>
    <t>S #038</t>
  </si>
  <si>
    <t>6.11.02.08.01</t>
  </si>
  <si>
    <t>Access Roads, Paving and Sitework</t>
  </si>
  <si>
    <t>P.S039</t>
  </si>
  <si>
    <t>S #039</t>
  </si>
  <si>
    <t>6.11.02.08.02</t>
  </si>
  <si>
    <t>Concrete Foundations for Externally Mounted Equipment</t>
  </si>
  <si>
    <t>P.S040</t>
  </si>
  <si>
    <t>S #040</t>
  </si>
  <si>
    <t>6.11.02.09</t>
  </si>
  <si>
    <t>RHIC Tunnel HVAC System</t>
  </si>
  <si>
    <t>P.S041</t>
  </si>
  <si>
    <t>Electron Endcap EMCal Engineering Design Verification</t>
  </si>
  <si>
    <t>6.11.03</t>
  </si>
  <si>
    <t>Electrical Power Systems</t>
  </si>
  <si>
    <t>P.S042</t>
  </si>
  <si>
    <t>S #042</t>
  </si>
  <si>
    <t>6.11.03.01</t>
  </si>
  <si>
    <t>Main Substation #9 &amp; #10</t>
  </si>
  <si>
    <t>P.S043</t>
  </si>
  <si>
    <t>S #043</t>
  </si>
  <si>
    <t>6.11.03.02</t>
  </si>
  <si>
    <t>P.S044</t>
  </si>
  <si>
    <t>S #044</t>
  </si>
  <si>
    <t>6.11.03.03</t>
  </si>
  <si>
    <t>Unit Substations</t>
  </si>
  <si>
    <t>P.S045</t>
  </si>
  <si>
    <t>S #045</t>
  </si>
  <si>
    <t>6.11.03.04</t>
  </si>
  <si>
    <t>Motor Control &amp; Load Centers</t>
  </si>
  <si>
    <t>P.S046</t>
  </si>
  <si>
    <t>S #046</t>
  </si>
  <si>
    <t>6.11.03.05</t>
  </si>
  <si>
    <t>Standby Power</t>
  </si>
  <si>
    <t>P.S047</t>
  </si>
  <si>
    <t>S #047</t>
  </si>
  <si>
    <t>6.11.03.06</t>
  </si>
  <si>
    <t>Cable Plant</t>
  </si>
  <si>
    <t>P.S048</t>
  </si>
  <si>
    <t>S #048</t>
  </si>
  <si>
    <t>6.11.03.07</t>
  </si>
  <si>
    <t>138kV Substation</t>
  </si>
  <si>
    <t>P.S049</t>
  </si>
  <si>
    <t>S #049</t>
  </si>
  <si>
    <t>6.11.04</t>
  </si>
  <si>
    <t>Cooling Systems</t>
  </si>
  <si>
    <t>P.S050</t>
  </si>
  <si>
    <t>S #050</t>
  </si>
  <si>
    <t>6.11.04.01</t>
  </si>
  <si>
    <t>Chilled Water Systems</t>
  </si>
  <si>
    <t>P.S051</t>
  </si>
  <si>
    <t>S #051</t>
  </si>
  <si>
    <t>6.11.04.02</t>
  </si>
  <si>
    <t>Closed Cooling Water Systems</t>
  </si>
  <si>
    <t>P.S052</t>
  </si>
  <si>
    <t>S #052 - PID - Barrel PID - hpDIRC</t>
  </si>
  <si>
    <t>6.11.04.03</t>
  </si>
  <si>
    <t>Tower Water Systems</t>
  </si>
  <si>
    <t>P.S053</t>
  </si>
  <si>
    <t>S #053 - SHC Chicane / New Busbar Cryoline</t>
  </si>
  <si>
    <t>6.11.04.04</t>
  </si>
  <si>
    <t>Compressed Air System</t>
  </si>
  <si>
    <t>P.S054</t>
  </si>
  <si>
    <t>S #054 - SHC Chicane / Interconnect Space</t>
  </si>
  <si>
    <t>Pre-Operations</t>
  </si>
  <si>
    <t>P.S055</t>
  </si>
  <si>
    <t>D1 - Screen Prototype - Beam screen installation validation</t>
  </si>
  <si>
    <t>6.12.01</t>
  </si>
  <si>
    <t>Pre-Operations Planning and Management</t>
  </si>
  <si>
    <t>P.S056</t>
  </si>
  <si>
    <t>S #056 - RCS Injection Pulsed Bump - Power Supplies</t>
  </si>
  <si>
    <t>6.12.01.01</t>
  </si>
  <si>
    <t>Pre-Operations Management - BNL</t>
  </si>
  <si>
    <t>P.S057</t>
  </si>
  <si>
    <t>Barrel EMCal Pre-production units</t>
  </si>
  <si>
    <t>6.12.01.02</t>
  </si>
  <si>
    <t>Pre-Operations Management - TJ</t>
  </si>
  <si>
    <t>P.S058</t>
  </si>
  <si>
    <t>S #058 - Hadron Polarimetry at IR</t>
  </si>
  <si>
    <t>6.12.02</t>
  </si>
  <si>
    <t>Systems Commissioning</t>
  </si>
  <si>
    <t>P.S059</t>
  </si>
  <si>
    <t>S #059 - Hadron Polarimetry at IP12</t>
  </si>
  <si>
    <t>6.12.02.01</t>
  </si>
  <si>
    <t>MCR Systems Commissioning</t>
  </si>
  <si>
    <t>P.S060</t>
  </si>
  <si>
    <t>Lepton Polarimetry - Polarization Optics - RCS</t>
  </si>
  <si>
    <t>6.12.02.02</t>
  </si>
  <si>
    <t>Electron Pre-Injector Systems Commissioning</t>
  </si>
  <si>
    <t>P.S061</t>
  </si>
  <si>
    <t>S #061 - Luminosity Monitor</t>
  </si>
  <si>
    <t>6.12.02.03</t>
  </si>
  <si>
    <t>Electron Injector (RCS) Systems Commissioning</t>
  </si>
  <si>
    <t>P.S062</t>
  </si>
  <si>
    <t>Lepton Polarimetry - Calorimeter Infrastructure - ESR</t>
  </si>
  <si>
    <t>6.12.02.04</t>
  </si>
  <si>
    <t>Hadron Ring (HSR) Systems Commissioning</t>
  </si>
  <si>
    <t>P.S065</t>
  </si>
  <si>
    <t>S #065 Detector Interface Vacuum Development - Prototype Detector Chamber - Funding Phase 2</t>
  </si>
  <si>
    <t>6.12.02.05</t>
  </si>
  <si>
    <t>Electron Storage Ring (ESR) Systems Commissioning</t>
  </si>
  <si>
    <t>P.S066</t>
  </si>
  <si>
    <t>S #066 - ESR Injection Pulsed Bump Power Supplies</t>
  </si>
  <si>
    <t>6.12.02.06</t>
  </si>
  <si>
    <t>SHC Systems Commissioning</t>
  </si>
  <si>
    <t>P.S067</t>
  </si>
  <si>
    <t>RCS CCMs - DCCT System - Sensor Procurement</t>
  </si>
  <si>
    <t>6.12.03</t>
  </si>
  <si>
    <t>Beam Commissioning</t>
  </si>
  <si>
    <t>P.S068</t>
  </si>
  <si>
    <t>S #068 - FCT Material</t>
  </si>
  <si>
    <t>6.12.03.01</t>
  </si>
  <si>
    <t>Electron Pre-Injector Beam Commissioning</t>
  </si>
  <si>
    <t>P.S069</t>
  </si>
  <si>
    <t>S #069 - Tune Monitor - Construction - Non Labor</t>
  </si>
  <si>
    <t>6.12.03.02</t>
  </si>
  <si>
    <t>Electron Injector (RCS) Beam Commissioning</t>
  </si>
  <si>
    <t>P.S070</t>
  </si>
  <si>
    <t>NOT USED</t>
  </si>
  <si>
    <t>6.12.03.03</t>
  </si>
  <si>
    <t>Hadron Ring (HSR) Beam Commissioning</t>
  </si>
  <si>
    <t>P.S071</t>
  </si>
  <si>
    <t>S #071 - BPM Pick-up -Button &amp; Housing Procurement - Material</t>
  </si>
  <si>
    <t>6.12.03.04</t>
  </si>
  <si>
    <t>Electron Storage Ring (ESR) Beam Commissioning</t>
  </si>
  <si>
    <t>P.S072</t>
  </si>
  <si>
    <t>S #072 - BPM Electronics - Vendor Fabrication</t>
  </si>
  <si>
    <t>6.12.03.05</t>
  </si>
  <si>
    <t>Colliding Beam Commissioning Without and With Detector</t>
  </si>
  <si>
    <t>P.S073</t>
  </si>
  <si>
    <t>S #073 - BPM System - Miscellaneous Materials</t>
  </si>
  <si>
    <t>6.12.03.06</t>
  </si>
  <si>
    <t>SHC Beam Commissioning</t>
  </si>
  <si>
    <t>P.S074</t>
  </si>
  <si>
    <t>S #074 - ICT Material</t>
  </si>
  <si>
    <t>6.12.04</t>
  </si>
  <si>
    <t>Spares</t>
  </si>
  <si>
    <t>P.S075</t>
  </si>
  <si>
    <t>S #075 - FCT Material</t>
  </si>
  <si>
    <t>6.L1</t>
  </si>
  <si>
    <t>Level 1 Milestones</t>
  </si>
  <si>
    <t>P.S076</t>
  </si>
  <si>
    <t>S #076 - BPM Electronics - Module procurement (Material)</t>
  </si>
  <si>
    <t>6.L2</t>
  </si>
  <si>
    <t>Level 2 Milestones</t>
  </si>
  <si>
    <t>P.S077</t>
  </si>
  <si>
    <t>S #077 - BPM Pick-up -Button &amp; Housing Procurement - Material</t>
  </si>
  <si>
    <t>6.L3</t>
  </si>
  <si>
    <t>Level 3 Milestones</t>
  </si>
  <si>
    <t>P.S078</t>
  </si>
  <si>
    <t>S #078 - BPM System - Miscellaneous Materials</t>
  </si>
  <si>
    <t>P.S079</t>
  </si>
  <si>
    <t>S #079 - System Global - Materials</t>
  </si>
  <si>
    <t>P.S080</t>
  </si>
  <si>
    <t>S #080 - Faraday Cup Electronic System - Material</t>
  </si>
  <si>
    <t>P.S081</t>
  </si>
  <si>
    <t>S #081 - 400 MeV Current and Chargers - FCT Material</t>
  </si>
  <si>
    <t>P.S082</t>
  </si>
  <si>
    <t>S #082 - System Global - Construction</t>
  </si>
  <si>
    <t>P.S083</t>
  </si>
  <si>
    <t>S #083 - Profile Monitors - Construction - Non Labo</t>
  </si>
  <si>
    <t>P.S084</t>
  </si>
  <si>
    <t>S #084 - Emittance Slit - Construction - Non Labor</t>
  </si>
  <si>
    <t>P.S085</t>
  </si>
  <si>
    <t>S #085 - Wire Scanner - Construction - Non Labor</t>
  </si>
  <si>
    <t>P.S086</t>
  </si>
  <si>
    <t>S #086 - Beam Loss Monitors - Materials</t>
  </si>
  <si>
    <t>P.S087</t>
  </si>
  <si>
    <t>3 MeV Mott Polarimeter - Vendor Fabrication</t>
  </si>
  <si>
    <t>P.S088</t>
  </si>
  <si>
    <t>S #088 - Spin Rotator - Vendor Fabrication</t>
  </si>
  <si>
    <t>P.S089</t>
  </si>
  <si>
    <t>S #089 - Wien Filter - Vendor Fabrication</t>
  </si>
  <si>
    <t>P.S090</t>
  </si>
  <si>
    <t>S #090 - 20keV Mott polarimeter - Vendor Fabrication</t>
  </si>
  <si>
    <t>P.S091</t>
  </si>
  <si>
    <t>S# 091 - BPM System - Procure Prototype components (various</t>
  </si>
  <si>
    <t>P.S092</t>
  </si>
  <si>
    <t>S #092 - ESR Current and Charge Monitors - DCCT Material</t>
  </si>
  <si>
    <t>P.S093</t>
  </si>
  <si>
    <t>S #093 - ESR Current and Charge Monitors - FCT Material</t>
  </si>
  <si>
    <t>P.S094</t>
  </si>
  <si>
    <t>S #094 - Tune Monitor - Construction - Non Labor</t>
  </si>
  <si>
    <t>P.S095</t>
  </si>
  <si>
    <t>ESR Xray - Camera and Optics</t>
  </si>
  <si>
    <t>P.S096</t>
  </si>
  <si>
    <t>ESR Xray - Optical Transport</t>
  </si>
  <si>
    <t>P.S097</t>
  </si>
  <si>
    <t>S #097 - Beam Loss Monitors - Materials</t>
  </si>
  <si>
    <t>P.S098</t>
  </si>
  <si>
    <t>S #098 - Sleeve Procurement - Materia</t>
  </si>
  <si>
    <t>P.S099</t>
  </si>
  <si>
    <t>S #099 - BPM/Bellows assemblies - Material</t>
  </si>
  <si>
    <t>P.S100</t>
  </si>
  <si>
    <t>S #100 - BPM/Bellows Triplet assemblies - Material</t>
  </si>
  <si>
    <t>P.S1000</t>
  </si>
  <si>
    <t>197MHz DVC - EBW Tooling</t>
  </si>
  <si>
    <t>P.S1001</t>
  </si>
  <si>
    <t>Detector Solenoid - Vendor Design - After Detailed 90% Design</t>
  </si>
  <si>
    <t>P.S1002</t>
  </si>
  <si>
    <t>HJET (TGA) Mass Spectrometer</t>
  </si>
  <si>
    <t>P.S1003</t>
  </si>
  <si>
    <t>pCarbon Materials - cables, connectors, installation</t>
  </si>
  <si>
    <t>P.S1004</t>
  </si>
  <si>
    <t>Electron Endcap EMCal - Detailed Design Mechanics and Integration - Material</t>
  </si>
  <si>
    <t>P.S1005</t>
  </si>
  <si>
    <t>BLA - SiC-35 Cylindrical Shell</t>
  </si>
  <si>
    <t>P.S1006</t>
  </si>
  <si>
    <t>BLA - Water Cooled Housing</t>
  </si>
  <si>
    <t>P.S1007</t>
  </si>
  <si>
    <t>hpDIRC - Photosensors - Test Article - Large Area - Engineering Run</t>
  </si>
  <si>
    <t>P.S1008</t>
  </si>
  <si>
    <t>ZDC - p-veto - Si Small-Pad Readout</t>
  </si>
  <si>
    <t>P.S1009</t>
  </si>
  <si>
    <t>eRD102 - Duke University - Research/Developement/Design</t>
  </si>
  <si>
    <t>P.S101</t>
  </si>
  <si>
    <t>S #101 - Electro-Optical Wall Current Monitor Material - Construction</t>
  </si>
  <si>
    <t>P.S1010</t>
  </si>
  <si>
    <t>eRD109 - Associacao Do Laboratorio - Research/Developement/Design</t>
  </si>
  <si>
    <t>P.S1011</t>
  </si>
  <si>
    <t>P.S1012</t>
  </si>
  <si>
    <t>ESR Profile</t>
  </si>
  <si>
    <t>P.S1013</t>
  </si>
  <si>
    <t>Design Verification Chamber</t>
  </si>
  <si>
    <t>P.S1014</t>
  </si>
  <si>
    <t>Design Verification Bellows</t>
  </si>
  <si>
    <t>P.S1015</t>
  </si>
  <si>
    <t>Cold bore inspection Mole</t>
  </si>
  <si>
    <t>P.S1016</t>
  </si>
  <si>
    <t>Design Verification Flange Cutting and Welding</t>
  </si>
  <si>
    <t>P.S1017</t>
  </si>
  <si>
    <t>Design Verification Installation Tooling</t>
  </si>
  <si>
    <t>P.S1018</t>
  </si>
  <si>
    <t>HSR BPM Cryo Cable Heat Sink</t>
  </si>
  <si>
    <t>P.S1019</t>
  </si>
  <si>
    <t>HSR BPM Electronic Design - Rack Hardware</t>
  </si>
  <si>
    <t>P.S102</t>
  </si>
  <si>
    <t>S #102 - IPM Upgrade - Material</t>
  </si>
  <si>
    <t>P.S1020</t>
  </si>
  <si>
    <t>HSR BPM Electronic Design - Filters &amp; Attenuators</t>
  </si>
  <si>
    <t>P.S1021</t>
  </si>
  <si>
    <t>RF Workstations (Engineering Level Systems Computers with Accessories)</t>
  </si>
  <si>
    <t>P.S1022</t>
  </si>
  <si>
    <t>FTOF - Cooling - PED</t>
  </si>
  <si>
    <t>P.S1023</t>
  </si>
  <si>
    <t>FTOF - Integration - PED</t>
  </si>
  <si>
    <t>P.S1024</t>
  </si>
  <si>
    <t>FTOF - Mechanical - PED</t>
  </si>
  <si>
    <t>P.S1025</t>
  </si>
  <si>
    <t>BTOF - Cooling - PED</t>
  </si>
  <si>
    <t>P.S1026</t>
  </si>
  <si>
    <t>BTOF - Integration - PED</t>
  </si>
  <si>
    <t>P.S1027</t>
  </si>
  <si>
    <t>BTOF - Mechanical - PED</t>
  </si>
  <si>
    <t>P.S1028</t>
  </si>
  <si>
    <t>BTOF - Sensor - ASCI Clock Development</t>
  </si>
  <si>
    <t>P.S1029</t>
  </si>
  <si>
    <t>BPM Thermal Cycle Test Equipment</t>
  </si>
  <si>
    <t>P.S103</t>
  </si>
  <si>
    <t>S #103 - Head-Tail Pick-up - Material</t>
  </si>
  <si>
    <t>P.S1030</t>
  </si>
  <si>
    <t>EIC Instrumentation Automated Test Equipment</t>
  </si>
  <si>
    <t>P.S1031</t>
  </si>
  <si>
    <t>BPM 4-Port VNA Test Equipment</t>
  </si>
  <si>
    <t>P.S1032</t>
  </si>
  <si>
    <t>FNAL RCS Dpole Magnet Design</t>
  </si>
  <si>
    <t>CERN - VTRX+ Optical Tranceiver Module</t>
  </si>
  <si>
    <t>P.S1034</t>
  </si>
  <si>
    <t>Forward LFHCAL - Detector - HV Cable and Connectors</t>
  </si>
  <si>
    <t>P.S1035</t>
  </si>
  <si>
    <t>P.S1036</t>
  </si>
  <si>
    <t>P.S1037</t>
  </si>
  <si>
    <t>B1pF Collaring Press Parts (Material &amp; Fabrication)</t>
  </si>
  <si>
    <t>P.S1038</t>
  </si>
  <si>
    <t>B1pF Coil Curing Center Posts</t>
  </si>
  <si>
    <t>P.S1039</t>
  </si>
  <si>
    <t>Design of LFHCal 8M module electrical components</t>
  </si>
  <si>
    <t>P.S104</t>
  </si>
  <si>
    <t>S #104 - ARTUS Upgrade - Material</t>
  </si>
  <si>
    <t>P.S1040</t>
  </si>
  <si>
    <t>ESR BPM Electronic Design - Rack Hardware</t>
  </si>
  <si>
    <t>P.S1041</t>
  </si>
  <si>
    <t>BTOF - Service Hybrid  - Final Design</t>
  </si>
  <si>
    <t>P.S1042</t>
  </si>
  <si>
    <t>BTOF - Module</t>
  </si>
  <si>
    <t>P.S1043</t>
  </si>
  <si>
    <t>P.S1044</t>
  </si>
  <si>
    <t>P.S1045</t>
  </si>
  <si>
    <t>RCS P&amp;EM - Ancillary Equipment</t>
  </si>
  <si>
    <t>P.S1046</t>
  </si>
  <si>
    <t>RCS P&amp;EM - Electronic System</t>
  </si>
  <si>
    <t>P.S1047</t>
  </si>
  <si>
    <t>RCS P&amp;EM - Kicker Power Supply</t>
  </si>
  <si>
    <t>P.S1048</t>
  </si>
  <si>
    <t>Actuals Adjustment - EIPDTM - Nonlabor</t>
  </si>
  <si>
    <t>P.S1049</t>
  </si>
  <si>
    <t>DVU CM-01 Couplers: Waveguide/Doorknob: Fabrication Materials</t>
  </si>
  <si>
    <t>P.S105</t>
  </si>
  <si>
    <t>S #105 - BBQ Upgrade - Material</t>
  </si>
  <si>
    <t>P.S1050</t>
  </si>
  <si>
    <t>DVU CM-02 Couplers: Waveguide/Doorknob: Fabrication Materials</t>
  </si>
  <si>
    <t>P.S1051</t>
  </si>
  <si>
    <t>DVU CM-03 Couplers: Waveguide/Doorknob: Fabrication Materials</t>
  </si>
  <si>
    <t>P.S1052</t>
  </si>
  <si>
    <t>DVU CM-04 Couplers: Waveguide/Doorknob: Fabrication Materials</t>
  </si>
  <si>
    <t>P.S1053</t>
  </si>
  <si>
    <t>DVU CM-01 Couplers: Window Assembly: Fabrication Materials</t>
  </si>
  <si>
    <t>P.S1054</t>
  </si>
  <si>
    <t>DVU CM-02 Couplers: Window Assembly: Fabrication Materials</t>
  </si>
  <si>
    <t>P.S1055</t>
  </si>
  <si>
    <t>DVU CM-03 Couplers: Window Assembly: Fabrication Materials</t>
  </si>
  <si>
    <t>P.S1056</t>
  </si>
  <si>
    <t>DVU CM-04 Couplers: Window Assembly: Fabrication Materials</t>
  </si>
  <si>
    <t>P.S1057</t>
  </si>
  <si>
    <t>DVU CM-01 Couplers: Window Shipping Vessel: Fabrication Materials</t>
  </si>
  <si>
    <t>P.S1058</t>
  </si>
  <si>
    <t>DVU CM-02 Couplers: Window Shipping Vessel: Fabrication Materials</t>
  </si>
  <si>
    <t>P.S1059</t>
  </si>
  <si>
    <t>DVU CM-03 Couplers: Window Shipping Vessel: Fabrication Materials</t>
  </si>
  <si>
    <t>P.S106</t>
  </si>
  <si>
    <t>S #106 - HF Schottky Upgrade - Material</t>
  </si>
  <si>
    <t>P.S1060</t>
  </si>
  <si>
    <t>DVU CM-04 Couplers: Window Shipping Vessel: Fabrication Materials</t>
  </si>
  <si>
    <t>P.S1061</t>
  </si>
  <si>
    <t>DVU CM-01 Couplers: Waveguide Tuners</t>
  </si>
  <si>
    <t>P.S1062</t>
  </si>
  <si>
    <t>DVU CM-02 Couplers: Waveguide Tuners</t>
  </si>
  <si>
    <t>P.S1063</t>
  </si>
  <si>
    <t>DVU CM-03 Couplers: Waveguide Tuners</t>
  </si>
  <si>
    <t>P.S1064</t>
  </si>
  <si>
    <t>DVU CM-04 Couplers: Waveguide Tuners</t>
  </si>
  <si>
    <t>P.S1065</t>
  </si>
  <si>
    <t>ESR CCMs - Electronic System Procurement</t>
  </si>
  <si>
    <t>P.S1066</t>
  </si>
  <si>
    <t>ESR CCMs - Ancillary Equipment Procurement</t>
  </si>
  <si>
    <t>P.S1067</t>
  </si>
  <si>
    <t>B0 - ASIC Read Out - Engineering Test Article</t>
  </si>
  <si>
    <t>P.S1068</t>
  </si>
  <si>
    <t>B0 - Mechanical Support Structure - Materials</t>
  </si>
  <si>
    <t>P.S1069</t>
  </si>
  <si>
    <t>P.S107</t>
  </si>
  <si>
    <t>S #107 - LF Schottky Upgrade - Material</t>
  </si>
  <si>
    <t>P.S1070</t>
  </si>
  <si>
    <t>RCS SLM - Transverse Cameras</t>
  </si>
  <si>
    <t>P.S1071</t>
  </si>
  <si>
    <t>RCS SLM - Optical Transport</t>
  </si>
  <si>
    <t>P.S1072</t>
  </si>
  <si>
    <t>RCS SLM - Optics and Suport Equipment</t>
  </si>
  <si>
    <t>P.S1073</t>
  </si>
  <si>
    <t>RCS SLM - Electronics Equipment</t>
  </si>
  <si>
    <t>P.S1076</t>
  </si>
  <si>
    <t>ESR SLM - Streak Camera</t>
  </si>
  <si>
    <t>P.S1077</t>
  </si>
  <si>
    <t>ESR SLM - Transverse Cameras</t>
  </si>
  <si>
    <t>P.S1078</t>
  </si>
  <si>
    <t>ESR SLM and Xray - Electronics Equipment</t>
  </si>
  <si>
    <t>P.S1079</t>
  </si>
  <si>
    <t>ESR SLM and Xray - Optics and Support Equipment</t>
  </si>
  <si>
    <t>P.S108</t>
  </si>
  <si>
    <t>P.S1080</t>
  </si>
  <si>
    <t>P.S1081</t>
  </si>
  <si>
    <t>Low Q2 - Interlock/Alarm System</t>
  </si>
  <si>
    <t>P.S1082</t>
  </si>
  <si>
    <t>ESR BPM - Electronic Design - Front Panel</t>
  </si>
  <si>
    <t>P.S1083</t>
  </si>
  <si>
    <t>P.S1084</t>
  </si>
  <si>
    <t>RP/OMD - POT - Moving Stages and Support Frame</t>
  </si>
  <si>
    <t>P.S1085</t>
  </si>
  <si>
    <t>P.S1086</t>
  </si>
  <si>
    <t>P.S1087</t>
  </si>
  <si>
    <t>P.S1088</t>
  </si>
  <si>
    <t>Detector R&amp;D - eRD107 - Yale</t>
  </si>
  <si>
    <t>P.S1089</t>
  </si>
  <si>
    <t>dRICH - LV Circuit Board - Power Supplies</t>
  </si>
  <si>
    <t>P.S109</t>
  </si>
  <si>
    <t>S #109 - Beam Loss Monitors - Materials</t>
  </si>
  <si>
    <t>P.S1090</t>
  </si>
  <si>
    <t>197MHz FA HOMs &amp; Field Antenna</t>
  </si>
  <si>
    <t>P.S1091</t>
  </si>
  <si>
    <t>591 5 Cell Tuner Test Hardware</t>
  </si>
  <si>
    <t>P.S1092</t>
  </si>
  <si>
    <t>Forward pECAL - Power Supply</t>
  </si>
  <si>
    <t>P.S1093</t>
  </si>
  <si>
    <t>OUTER Barrel HCAL - FEB - Readout Electronics</t>
  </si>
  <si>
    <t>P.S1094</t>
  </si>
  <si>
    <t>Forward LFHCAL - LV Circuit Board Power Supply</t>
  </si>
  <si>
    <t>P.S1095</t>
  </si>
  <si>
    <t>RCS CCMs - Ancillary Equipment</t>
  </si>
  <si>
    <t>P.S1096</t>
  </si>
  <si>
    <t>BTOF - CTTL AC-LGAD - Service Hybrid - Power PCB - Engineering Article - Fab and Assembly</t>
  </si>
  <si>
    <t>P.S1097</t>
  </si>
  <si>
    <t>TOF LV Power Supply Production - BTOF - Supply &amp; Bins</t>
  </si>
  <si>
    <t>P.S1098</t>
  </si>
  <si>
    <t>TOF LV Power Supply Production - FTOF - Supply &amp; Bins</t>
  </si>
  <si>
    <t>P.S1099</t>
  </si>
  <si>
    <t>TOF LV Power Supply Production - FTOF - Power Board</t>
  </si>
  <si>
    <t>P.S110</t>
  </si>
  <si>
    <t>S #110 - BPM Pick-up - Prototype Components (various)</t>
  </si>
  <si>
    <t>P.S1100</t>
  </si>
  <si>
    <t>Low Q2 - Shipping</t>
  </si>
  <si>
    <t>P.S1101</t>
  </si>
  <si>
    <t>TOF HV Power Supply Production - FTOF - HV Modules</t>
  </si>
  <si>
    <t>P.S1102</t>
  </si>
  <si>
    <t>TOF Patch Panel &amp; Cable Production</t>
  </si>
  <si>
    <t>P.S1103</t>
  </si>
  <si>
    <t>FTOF LV Cable Feed (5k)</t>
  </si>
  <si>
    <t>P.S1104</t>
  </si>
  <si>
    <t>FTOF - FTTL AC-LGAD - Service Hybrid &amp; Module - Engineering Article - Components</t>
  </si>
  <si>
    <t>P.S1105</t>
  </si>
  <si>
    <t>FTOF - FTTL AC-LGAD - Service Hybrid &amp; Module - Engineering Article - Fab &amp; Asy</t>
  </si>
  <si>
    <t>P.S1106</t>
  </si>
  <si>
    <t>RCS Magnet Dipoles - Magnet Measurement Stand</t>
  </si>
  <si>
    <t>P.S1107</t>
  </si>
  <si>
    <t>HCAL Insert - FEB - Readout Electronics</t>
  </si>
  <si>
    <t>P.S1108</t>
  </si>
  <si>
    <t>ESR Vacuum Pump Connectors</t>
  </si>
  <si>
    <t>P.S1109</t>
  </si>
  <si>
    <t>ESR Vacuum Pump Cables</t>
  </si>
  <si>
    <t>P.S111</t>
  </si>
  <si>
    <t>S #111 - BPM Electronics - Module procurement</t>
  </si>
  <si>
    <t>P.S1110</t>
  </si>
  <si>
    <t>RCS Hardware and Seals</t>
  </si>
  <si>
    <t>P.S1111</t>
  </si>
  <si>
    <t>Movable ESR Collimators - Injection Collimator/Mask</t>
  </si>
  <si>
    <t>P.S1112</t>
  </si>
  <si>
    <t>RCS Vacuum Cables and Connectors</t>
  </si>
  <si>
    <t>P.S1113</t>
  </si>
  <si>
    <t>ESR Vacuum Racks</t>
  </si>
  <si>
    <t>P.S1114</t>
  </si>
  <si>
    <t>ESR Water Cooling Lines</t>
  </si>
  <si>
    <t>P.S1115</t>
  </si>
  <si>
    <t>Roughing Valves</t>
  </si>
  <si>
    <t>P.S1116</t>
  </si>
  <si>
    <t>ESR Vacuum Cables and Connectors</t>
  </si>
  <si>
    <t>P.S1117</t>
  </si>
  <si>
    <t>ESR Roughing Valves</t>
  </si>
  <si>
    <t>P.S1118</t>
  </si>
  <si>
    <t>Engineering Validation Unit Solenoids</t>
  </si>
  <si>
    <t>P.S1119</t>
  </si>
  <si>
    <t>Engineering Validation Unit Pumping Stations</t>
  </si>
  <si>
    <t>P.S112</t>
  </si>
  <si>
    <t>S #112 - Orbit Feedback - Procurement (material)</t>
  </si>
  <si>
    <t>P.S1120</t>
  </si>
  <si>
    <t>Engineering Validation Unit Machined Parts</t>
  </si>
  <si>
    <t>P.S1121</t>
  </si>
  <si>
    <t>Engineering Validation Unit Vacuum/gas injection equipment</t>
  </si>
  <si>
    <t>P.S1122</t>
  </si>
  <si>
    <t>Arc Beam Screen Laser Welding Test</t>
  </si>
  <si>
    <t>P.S1123</t>
  </si>
  <si>
    <t>Cryogenic leak test apparatus</t>
  </si>
  <si>
    <t>P.S1124</t>
  </si>
  <si>
    <t>Beam Dynamics Support - IEWO</t>
  </si>
  <si>
    <t>P.S1125</t>
  </si>
  <si>
    <t>P.S1126</t>
  </si>
  <si>
    <t>P.S1127</t>
  </si>
  <si>
    <t>ESR Pre Assembly Consumables</t>
  </si>
  <si>
    <t>P.S1128</t>
  </si>
  <si>
    <t>197MHz Crab Pole Equipment</t>
  </si>
  <si>
    <t>P.S1129</t>
  </si>
  <si>
    <t>EIC Instr. Ancillary Test Equipment</t>
  </si>
  <si>
    <t>P.S113</t>
  </si>
  <si>
    <t>S #113 - BLM Material - Pin Diode Loss Monitor</t>
  </si>
  <si>
    <t>P.S1130</t>
  </si>
  <si>
    <t>CERN - lpGBT Transceiver ASIC</t>
  </si>
  <si>
    <t>P.S1132</t>
  </si>
  <si>
    <t>B0 Tracker - AC-LGAD - Service Hybrid &amp; Module - Engineering Article - Components</t>
  </si>
  <si>
    <t>P.S1133</t>
  </si>
  <si>
    <t>B0 Tracker - AC-LGAD - Service Hybrid &amp; Module - Production - Fab &amp; Asy</t>
  </si>
  <si>
    <t>P.S1134</t>
  </si>
  <si>
    <t>ESR Magnet Measurement Stand (ANL)</t>
  </si>
  <si>
    <t>ESR Magnet Measurement Bench</t>
  </si>
  <si>
    <t>P.S1136</t>
  </si>
  <si>
    <t>Pin-Diode BLMs</t>
  </si>
  <si>
    <t>P.S1137</t>
  </si>
  <si>
    <t>Diamond Detector BLMs</t>
  </si>
  <si>
    <t>ESR Dipole Transport Iron Material to Vendors</t>
  </si>
  <si>
    <t>P.S1139</t>
  </si>
  <si>
    <t>HJET Holding Field Modification</t>
  </si>
  <si>
    <t>P.S114</t>
  </si>
  <si>
    <t>S #114 - BLM Material - RHIC Loss Monitor</t>
  </si>
  <si>
    <t>P.S1140</t>
  </si>
  <si>
    <t>HJET Target Chamber Modification</t>
  </si>
  <si>
    <t>P.S115</t>
  </si>
  <si>
    <t>S #115 - Instrumentation Removal Sectors 2, 7, 8, 12 - Material</t>
  </si>
  <si>
    <t>P.S116</t>
  </si>
  <si>
    <t>S #116 - Detector Interface Vacuum Development - Adjustable Collimator</t>
  </si>
  <si>
    <t>P.S117</t>
  </si>
  <si>
    <t>S #117 - RCS Vacuum Pre-Tunnel Assembly - Procurement</t>
  </si>
  <si>
    <t>P.S118</t>
  </si>
  <si>
    <t>S #118 - ESR Vacuum Pre-Tunnel Assembly - Procurement</t>
  </si>
  <si>
    <t>P.S119</t>
  </si>
  <si>
    <t>S #119 - HR Inj-Sys Upgrade Vacuum - Valves and Pumps</t>
  </si>
  <si>
    <t>P.S120</t>
  </si>
  <si>
    <t>S #120 - DC-Gun LINAC Vacuum - I&amp;C Systems</t>
  </si>
  <si>
    <t>P.S121</t>
  </si>
  <si>
    <t>S #121 - DC-Gun LINAC Vacuum - Valves and Pumps</t>
  </si>
  <si>
    <t>P.S122</t>
  </si>
  <si>
    <t>4k Distribution B&amp;P 1002 IR02 Lead Pots Raw Materials &amp; Current Leads</t>
  </si>
  <si>
    <t>P.S123</t>
  </si>
  <si>
    <t>4k Distribution B&amp;P 1004 IR04 Lead Pots Raw Materials &amp; Current Leads</t>
  </si>
  <si>
    <t>P.S124</t>
  </si>
  <si>
    <t>4k Distribution B&amp;P 1006 IR06 Lead Pots Raw Materials &amp; Current Leads</t>
  </si>
  <si>
    <t>P.S125</t>
  </si>
  <si>
    <t>4k Distribution B&amp;P 1010 IR10 Lead Pots Raw Materials &amp; Current Leads</t>
  </si>
  <si>
    <t>P.S126</t>
  </si>
  <si>
    <t>4k Distribution B&amp;P 1012 IR12 Lead Pots Raw Materials &amp; Current Leads</t>
  </si>
  <si>
    <t>P.S127</t>
  </si>
  <si>
    <t>Heaters 480v cal rods and low voltage flexible kapton</t>
  </si>
  <si>
    <t>P.S128</t>
  </si>
  <si>
    <t>Cryomagnetic Level Controllers</t>
  </si>
  <si>
    <t>P.S129</t>
  </si>
  <si>
    <t>Acopian 28VPower Supplies, and other P.S.</t>
  </si>
  <si>
    <t>P.S130</t>
  </si>
  <si>
    <t>2K Satellite Plant Aux Systems - Guard Vacuum Systems</t>
  </si>
  <si>
    <t>P.S131</t>
  </si>
  <si>
    <t>2K Ambient Air Heat Exchanger</t>
  </si>
  <si>
    <t>P.S132</t>
  </si>
  <si>
    <t>TJ RF Facilities Bake Box</t>
  </si>
  <si>
    <t>P.S133</t>
  </si>
  <si>
    <t>TJ RF Facilities Fumehood</t>
  </si>
  <si>
    <t>P.S134</t>
  </si>
  <si>
    <t>TJ RF Facilities Ultrasonic Cleaning Station</t>
  </si>
  <si>
    <t>P.S135</t>
  </si>
  <si>
    <t>S #135 - RF 197 Crab Misc. Parts</t>
  </si>
  <si>
    <t>P.S136</t>
  </si>
  <si>
    <t>S #136 - RF 197 Crab End Cans</t>
  </si>
  <si>
    <t>P.S137</t>
  </si>
  <si>
    <t>S #137 - RF 197 Crab Thermal Shield</t>
  </si>
  <si>
    <t>P.S138</t>
  </si>
  <si>
    <t>S #138 - RF 197 Crab Beamline Gate Valves</t>
  </si>
  <si>
    <t>P.S139</t>
  </si>
  <si>
    <t>Crab Cavity Material (197 MHz Crab R&amp;D)</t>
  </si>
  <si>
    <t>P.S140</t>
  </si>
  <si>
    <t>S #140 - Cavity Handling Tooling (197 MHz Crab R&amp;D)</t>
  </si>
  <si>
    <t>P.S141</t>
  </si>
  <si>
    <t>S #141 - HOMs Material (197 MHz Crab R&amp;D)</t>
  </si>
  <si>
    <t>P.S142</t>
  </si>
  <si>
    <t>S #142 - RRR Niobium (591MHz 1-Cell R&amp;D)</t>
  </si>
  <si>
    <t>P.S143</t>
  </si>
  <si>
    <t>S #143 - First Article Beamline Gate Valves (197 MHz Crab 1st Article)</t>
  </si>
  <si>
    <t>P.S144</t>
  </si>
  <si>
    <t>S #144 - Rail Assembly Tooling (197 MHz Crab 1st Article)</t>
  </si>
  <si>
    <t>P.S145</t>
  </si>
  <si>
    <t>S #145 - First Article Thermal Shield (197 MHz Crab 1st Article)</t>
  </si>
  <si>
    <t>P.S146</t>
  </si>
  <si>
    <t>S #146 - First Article End Cans (197 MHz Crab 1st Article)</t>
  </si>
  <si>
    <t>P.S147</t>
  </si>
  <si>
    <t>S #147 - First Article Misc. Parts (197 MHz Crab 1st Article)</t>
  </si>
  <si>
    <t>P.S148</t>
  </si>
  <si>
    <t>P.S150</t>
  </si>
  <si>
    <t>P.S152</t>
  </si>
  <si>
    <t>P.S153</t>
  </si>
  <si>
    <t>P.S154</t>
  </si>
  <si>
    <t>S #154 - Tuner Frames and Thermal Straps (591 1-Cell Production CMs)</t>
  </si>
  <si>
    <t>P.S155</t>
  </si>
  <si>
    <t>S #155 - Tuner Frames and Thermal Straps (591 5-Cell Production CMs)</t>
  </si>
  <si>
    <t>P.S156</t>
  </si>
  <si>
    <t>S #156 - Helium Vessel (1773 5-Cell)</t>
  </si>
  <si>
    <t>P.S157</t>
  </si>
  <si>
    <t>S #157 - Thermal Shield (1773 5-Cell)</t>
  </si>
  <si>
    <t>P.S158</t>
  </si>
  <si>
    <t>S #158 - Spaceframes with Thermal Shield Assy. (1773 5-Cell)</t>
  </si>
  <si>
    <t>P.S159</t>
  </si>
  <si>
    <t>S #159 - Heat Exchangers (1773 5-Cell)</t>
  </si>
  <si>
    <t>P.S160</t>
  </si>
  <si>
    <t>S #160 - Saddles and Stands (1773 5-Cell)</t>
  </si>
  <si>
    <t>P.S161</t>
  </si>
  <si>
    <t>S #161 - Instrumentation (1773 5-Cell)</t>
  </si>
  <si>
    <t>P.S162</t>
  </si>
  <si>
    <t>S #162 - Tuner Frames and Thermal Straps (394MHz Crab Production)</t>
  </si>
  <si>
    <t>P.S163</t>
  </si>
  <si>
    <t>S #163 - Mag Shields (394MHz Crab Production)</t>
  </si>
  <si>
    <t>P.S164</t>
  </si>
  <si>
    <t>S#164 - FY25 Offsite Storage</t>
  </si>
  <si>
    <t>P.S165</t>
  </si>
  <si>
    <t>S#165 - FY26 Offsite Storage</t>
  </si>
  <si>
    <t>P.S166</t>
  </si>
  <si>
    <t>S#166 - FY27 Offsite Storage</t>
  </si>
  <si>
    <t>P.S167</t>
  </si>
  <si>
    <t>S#167 - FY28 Offsite Storage</t>
  </si>
  <si>
    <t>P.S168</t>
  </si>
  <si>
    <t>S#168 - FY29 Offsite Storage</t>
  </si>
  <si>
    <t>P.S169</t>
  </si>
  <si>
    <t>APS Magnet Quad Rebuild Parts and Fixtures</t>
  </si>
  <si>
    <t>P.S170</t>
  </si>
  <si>
    <t>S #170 - RCS Current and Charge Monitors</t>
  </si>
  <si>
    <t>P.S171</t>
  </si>
  <si>
    <t>Networking Optics</t>
  </si>
  <si>
    <t>P.S172</t>
  </si>
  <si>
    <t>Networking Fibers and Support</t>
  </si>
  <si>
    <t>P.S173</t>
  </si>
  <si>
    <t>Common Platform Carrier Components</t>
  </si>
  <si>
    <t>P.S174</t>
  </si>
  <si>
    <t>Common Platform Daughtercard Components</t>
  </si>
  <si>
    <t>P.S175</t>
  </si>
  <si>
    <t>Common Platform - Timing Generation and Distribution</t>
  </si>
  <si>
    <t>P.S176</t>
  </si>
  <si>
    <t>Common Platform - Machine Protection Distribution</t>
  </si>
  <si>
    <t>P.S177</t>
  </si>
  <si>
    <t>PLCs - Safety rated</t>
  </si>
  <si>
    <t>P.S178</t>
  </si>
  <si>
    <t>Lab Test Equipment</t>
  </si>
  <si>
    <t>P.S179</t>
  </si>
  <si>
    <t>Lab Tools (wiring equipment)</t>
  </si>
  <si>
    <t>P.S180</t>
  </si>
  <si>
    <t>Instrumentation - GigE cameras with ext trigger</t>
  </si>
  <si>
    <t>P.S181</t>
  </si>
  <si>
    <t>Instrumentation - Motion stages and Motion controllers</t>
  </si>
  <si>
    <t>P.S182</t>
  </si>
  <si>
    <t>Controls Misc Equipment</t>
  </si>
  <si>
    <t>P.S183</t>
  </si>
  <si>
    <t>Operations Servers</t>
  </si>
  <si>
    <t>P.S184</t>
  </si>
  <si>
    <t>ML Platform</t>
  </si>
  <si>
    <t>P.S185</t>
  </si>
  <si>
    <t>BPM Electronics - Module (Material)</t>
  </si>
  <si>
    <t>P.S186</t>
  </si>
  <si>
    <t>BPM Pick-up - Button &amp; Housing (Material)</t>
  </si>
  <si>
    <t>P.S187</t>
  </si>
  <si>
    <t>BPM System Miscellaneous Materials</t>
  </si>
  <si>
    <t>P.S188</t>
  </si>
  <si>
    <t>400 MeV Current &amp; Chargers - FCT Material</t>
  </si>
  <si>
    <t>P.S189</t>
  </si>
  <si>
    <t>System Global - Materials</t>
  </si>
  <si>
    <t>P.S190</t>
  </si>
  <si>
    <t>Faraday Cup - Electronic System</t>
  </si>
  <si>
    <t>P.S191</t>
  </si>
  <si>
    <t>BLM Material - Pin Diode Loss Monitor</t>
  </si>
  <si>
    <t>P.S192</t>
  </si>
  <si>
    <t>BLM Material - RHIC Loss Monitor</t>
  </si>
  <si>
    <t>P.S193</t>
  </si>
  <si>
    <t>Head-Tail Pick-Up</t>
  </si>
  <si>
    <t>P.S194</t>
  </si>
  <si>
    <t>Artus Upgrade - Material</t>
  </si>
  <si>
    <t>P.S195</t>
  </si>
  <si>
    <t>BBQ Upgrade - Material</t>
  </si>
  <si>
    <t>P.S196</t>
  </si>
  <si>
    <t>HF Schottky Upgrade - Material</t>
  </si>
  <si>
    <t>P.S197</t>
  </si>
  <si>
    <t>LF Schottky Upgrade - Material</t>
  </si>
  <si>
    <t>P.S198</t>
  </si>
  <si>
    <t>Compute Servers (compile/test, project, thin client support) - Prototype</t>
  </si>
  <si>
    <t>P.S198.A</t>
  </si>
  <si>
    <t>Compute Servers (compile/test, project, thin client support) - Prototype (Batch 1)</t>
  </si>
  <si>
    <t>P.S198.B</t>
  </si>
  <si>
    <t>Compute Servers (compile/test, project, thin client support) - Prototype (Batch 2)</t>
  </si>
  <si>
    <t>P.S199</t>
  </si>
  <si>
    <t>Network Storage - Prototype</t>
  </si>
  <si>
    <t>P.S200</t>
  </si>
  <si>
    <t>Workstations (group offices) - Prototype</t>
  </si>
  <si>
    <t>P.S200.A</t>
  </si>
  <si>
    <t>P.S200.B</t>
  </si>
  <si>
    <t>Workstations (group offices) - Prototype (Batch 2)</t>
  </si>
  <si>
    <t>P.S201</t>
  </si>
  <si>
    <t>Thin Clients (lab, field locations) - Prototype</t>
  </si>
  <si>
    <t>P.S202</t>
  </si>
  <si>
    <t>Networking - Switches - Prototype</t>
  </si>
  <si>
    <t>P.S202.A</t>
  </si>
  <si>
    <t>Networking - Switches - Prototype (Batch 1)</t>
  </si>
  <si>
    <t>P.S202.B</t>
  </si>
  <si>
    <t>Networking - Switches - Prototype (Batch 2)</t>
  </si>
  <si>
    <t>P.S203</t>
  </si>
  <si>
    <t>Networking - Racks - Prototype</t>
  </si>
  <si>
    <t>P.S203.A</t>
  </si>
  <si>
    <t>Networking - Racks - Prototype (Batch 1)</t>
  </si>
  <si>
    <t>P.S203.B</t>
  </si>
  <si>
    <t>Networking - Racks - Prototype (Batch 2)</t>
  </si>
  <si>
    <t>P.S204</t>
  </si>
  <si>
    <t>Common Platform - Electronics Components - Prototype</t>
  </si>
  <si>
    <t>P.S205</t>
  </si>
  <si>
    <t>Common Platform - Chassis and support equipment - Prototype</t>
  </si>
  <si>
    <t>P.S205.A</t>
  </si>
  <si>
    <t>Common Platform - Chassis and support equipment - Prototype (Batch 1)</t>
  </si>
  <si>
    <t>P.S205.B</t>
  </si>
  <si>
    <t>Common Platform - Chassis and support equipment - Prototype (Batch 2)</t>
  </si>
  <si>
    <t>P.S206</t>
  </si>
  <si>
    <t>Common Platform - Timing Generation &amp; Distribution - Prototype</t>
  </si>
  <si>
    <t>P.S207</t>
  </si>
  <si>
    <t>PLCs - Generic Applications &amp; Safety Rated - Prototype</t>
  </si>
  <si>
    <t>P.S208</t>
  </si>
  <si>
    <t>Lab Test Equipment (Scopes, DSAs, meters, precision PS, board analysis tools) - Prototype</t>
  </si>
  <si>
    <t>P.S209</t>
  </si>
  <si>
    <t>Workstations (group offices) - Implementation</t>
  </si>
  <si>
    <t>P.S210</t>
  </si>
  <si>
    <t>Thin Clients (lab, field locations) - Implementation</t>
  </si>
  <si>
    <t>P.S211</t>
  </si>
  <si>
    <t>Networking - Optics - Implementation</t>
  </si>
  <si>
    <t>P.S212</t>
  </si>
  <si>
    <t>Networking - Fibers and support equipment - Implementation</t>
  </si>
  <si>
    <t>P.S213</t>
  </si>
  <si>
    <t>Networking - Cables - Intra-rack - Implementation</t>
  </si>
  <si>
    <t>P.S214</t>
  </si>
  <si>
    <t>Common Platform - Racks (lab) - Implementation</t>
  </si>
  <si>
    <t>P.S215</t>
  </si>
  <si>
    <t>Common Platform - Timing Generation &amp; Distribution - Implementation</t>
  </si>
  <si>
    <t>P.S216</t>
  </si>
  <si>
    <t>Common Platform - Machine Protection Distribution - Implementation</t>
  </si>
  <si>
    <t>P.S217</t>
  </si>
  <si>
    <t>UPSs (critical systems) - Implementation</t>
  </si>
  <si>
    <t>P.S218</t>
  </si>
  <si>
    <t>AC Reset modules - Implementation</t>
  </si>
  <si>
    <t>P.S219</t>
  </si>
  <si>
    <t>Lab Test Eqpt (Scopes, DSAs, meters, precision PS, board analysis tools) - Implementation</t>
  </si>
  <si>
    <t>P.S220</t>
  </si>
  <si>
    <t>Operations Servers (project) - Implementation</t>
  </si>
  <si>
    <t>P.S221</t>
  </si>
  <si>
    <t>ML Platform (HPC needs for project) - Implementation</t>
  </si>
  <si>
    <t>P.S222</t>
  </si>
  <si>
    <t>Networking - Cables - Inter-rack - Implementation</t>
  </si>
  <si>
    <t>P.S225</t>
  </si>
  <si>
    <t>Accelerator Developemet and Support</t>
  </si>
  <si>
    <t>P.S226</t>
  </si>
  <si>
    <t>Harmonic Injection Kicker - First Article RF Source</t>
  </si>
  <si>
    <t>P.S227</t>
  </si>
  <si>
    <t>Harmonic Injection Kicker - 148MHz Cavity Fabrication</t>
  </si>
  <si>
    <t>P.S228</t>
  </si>
  <si>
    <t>Harmonic Injection Kicker - RF Power Distribution Network Hardware</t>
  </si>
  <si>
    <t>P.S229</t>
  </si>
  <si>
    <t>Harmonic Injection Kicker - 148 MHz Cavity Material and Parts</t>
  </si>
  <si>
    <t>P.S230</t>
  </si>
  <si>
    <t>Harmonic Injection Kicker - 296MHz Cavity Fabrication</t>
  </si>
  <si>
    <t>P.S231</t>
  </si>
  <si>
    <t>Harmonic Injection Kicker - 296MHz Cavity Material and Parts</t>
  </si>
  <si>
    <t>P.S232</t>
  </si>
  <si>
    <t>Harmonic Injection Kicker - LLRF First Article Chasis Components</t>
  </si>
  <si>
    <t>P.S233</t>
  </si>
  <si>
    <t>Harmonic Injection Kicker - Tuner</t>
  </si>
  <si>
    <t>P.S234</t>
  </si>
  <si>
    <t>Harmonic Injection Kicker - Power Coupler</t>
  </si>
  <si>
    <t>P.S235</t>
  </si>
  <si>
    <t>Harmonic Injection Kicker - Beamline Hardware</t>
  </si>
  <si>
    <t>P.S236</t>
  </si>
  <si>
    <t>P.S237</t>
  </si>
  <si>
    <t>Magnet Measurement Stand (ESR-APS Quad)</t>
  </si>
  <si>
    <t>P.S238</t>
  </si>
  <si>
    <t>Forward EMCal Epoxy</t>
  </si>
  <si>
    <t>P.S239</t>
  </si>
  <si>
    <t>Forward EMCal Meshes</t>
  </si>
  <si>
    <t>P.S240</t>
  </si>
  <si>
    <t>Forward EMCal Block Pack&amp;Ship</t>
  </si>
  <si>
    <t>P.S241</t>
  </si>
  <si>
    <t>Backward EMCal Photosensor Mounting Boards</t>
  </si>
  <si>
    <t>P.S242</t>
  </si>
  <si>
    <t>Backward (Electron Endcap) EMCal Scintillator Wrapping Material (VM2000)</t>
  </si>
  <si>
    <t>P.S243</t>
  </si>
  <si>
    <t>Forward (Hadronic Endcap) EMCal Photosensor Mounting Boards</t>
  </si>
  <si>
    <t>P.S244</t>
  </si>
  <si>
    <t>Detector Mechanical Components, Machining, Fabrication: Cooling plates</t>
  </si>
  <si>
    <t>P.S245</t>
  </si>
  <si>
    <t>Detector Mechanical Components, Machining, Fabrication: Temperature control system (chiller and fans, etc.)</t>
  </si>
  <si>
    <t>P.S246</t>
  </si>
  <si>
    <t>Detector Mechanical Components, Machining, Fabrication: Light Monitoring system</t>
  </si>
  <si>
    <t>P.S247</t>
  </si>
  <si>
    <t>Barrel EMCal - Barrel Pb/SciFi absorber - Material Pack and Ship</t>
  </si>
  <si>
    <t>P.S248</t>
  </si>
  <si>
    <t>Barrel EMCal - Scintillator wrapping material (VM2000)</t>
  </si>
  <si>
    <t>P.S249</t>
  </si>
  <si>
    <t>Barrel EMCal - Light Guides</t>
  </si>
  <si>
    <t>P.S250</t>
  </si>
  <si>
    <t>Forward EMCal - Cooling  system</t>
  </si>
  <si>
    <t>P.S251</t>
  </si>
  <si>
    <t>Forward EMCal - Light Guide Blocks</t>
  </si>
  <si>
    <t>P.S252</t>
  </si>
  <si>
    <t>Forward EMCal - Assembly Equipment</t>
  </si>
  <si>
    <t>P.S253</t>
  </si>
  <si>
    <t>Detector Infrastructure - Barrel HCal</t>
  </si>
  <si>
    <t>P.S254</t>
  </si>
  <si>
    <t>Detector Infrastructure - Cradle</t>
  </si>
  <si>
    <t>P.S255</t>
  </si>
  <si>
    <t>Detector Infrastructure - Outer MGPD</t>
  </si>
  <si>
    <t>P.S256</t>
  </si>
  <si>
    <t>Detector Infrastructure - AC LGAD</t>
  </si>
  <si>
    <t>P.S257</t>
  </si>
  <si>
    <t>Detector Infrastructure - FE AC LGAD</t>
  </si>
  <si>
    <t>P.S258</t>
  </si>
  <si>
    <t>Detector Infrastructure - Inner MGPD</t>
  </si>
  <si>
    <t>P.S259</t>
  </si>
  <si>
    <t>Detector Infrastructure - Si Disks</t>
  </si>
  <si>
    <t>P.S260</t>
  </si>
  <si>
    <t>Detector Infrastructure - Silicon Sagita</t>
  </si>
  <si>
    <t>P.S261</t>
  </si>
  <si>
    <t>Detector Infrastructure - Silicon Vertex</t>
  </si>
  <si>
    <t>P.S262</t>
  </si>
  <si>
    <t>Detector Infrastructure - DIRC</t>
  </si>
  <si>
    <t>P.S263</t>
  </si>
  <si>
    <t>UPS for IR02,IR10, IR06 Satellite Locations</t>
  </si>
  <si>
    <t>P.S264</t>
  </si>
  <si>
    <t>Software Licenses (FPGA, Database, Verison Control, Application/ Analysis Tools)</t>
  </si>
  <si>
    <t>P.S265</t>
  </si>
  <si>
    <t>HSR Collimators - Vacuum Mods for Momentum Collimator</t>
  </si>
  <si>
    <t>P.S266</t>
  </si>
  <si>
    <t>Common Platform - PS Controller - Prototype</t>
  </si>
  <si>
    <t>P.S267</t>
  </si>
  <si>
    <t>Emittance Slit</t>
  </si>
  <si>
    <t>P.S268</t>
  </si>
  <si>
    <t>Beam Loss Monitors</t>
  </si>
  <si>
    <t>P.S269</t>
  </si>
  <si>
    <t>ESR Current and Charge Monitors - FCT</t>
  </si>
  <si>
    <t>P.S270</t>
  </si>
  <si>
    <t>Instrumentation Removal Sectors 2, 7, 8,12</t>
  </si>
  <si>
    <t>P.S271</t>
  </si>
  <si>
    <t>BPM System - Misc Materials</t>
  </si>
  <si>
    <t>P.S272</t>
  </si>
  <si>
    <t>TL Current and Charge Monitors - ICT</t>
  </si>
  <si>
    <t>P.S273</t>
  </si>
  <si>
    <t>TL Current and Charge Monitors - FCT</t>
  </si>
  <si>
    <t>P.S274</t>
  </si>
  <si>
    <t>Gun Electrodes and Feedthru - Atals</t>
  </si>
  <si>
    <t>P.S275</t>
  </si>
  <si>
    <t>Gun Electrodes and Feedthru - MPF</t>
  </si>
  <si>
    <t>P.S276</t>
  </si>
  <si>
    <t>Hadron Injection Pulse Generator</t>
  </si>
  <si>
    <t>P.S277</t>
  </si>
  <si>
    <t>IR PS - PDU+DCCT Chassis+PSC/PSI/REG BTPs</t>
  </si>
  <si>
    <t>P.S278</t>
  </si>
  <si>
    <t>Quench Detection QD</t>
  </si>
  <si>
    <t>P.S279</t>
  </si>
  <si>
    <t>AC, Control &amp; Interlock cables &amp; Cable trays</t>
  </si>
  <si>
    <t>P.S280</t>
  </si>
  <si>
    <t>ATR Quad/Dipole Lambda - PDU+DCCT Chassis+PSC/PSI/REG BTPs</t>
  </si>
  <si>
    <t>P.S281</t>
  </si>
  <si>
    <t>Quench Detection</t>
  </si>
  <si>
    <t>P.S282</t>
  </si>
  <si>
    <t>AC &amp; Control Cable</t>
  </si>
  <si>
    <t>P.S283</t>
  </si>
  <si>
    <t>Instrument Air Systems</t>
  </si>
  <si>
    <t>P.S300</t>
  </si>
  <si>
    <t>HSR Vacuum Beam Screen Profile</t>
  </si>
  <si>
    <t>P.S301</t>
  </si>
  <si>
    <t>P.S302</t>
  </si>
  <si>
    <t>Cooler R&amp;D Miscellaneous Materials</t>
  </si>
  <si>
    <t>P.S303</t>
  </si>
  <si>
    <t>Quench Protection</t>
  </si>
  <si>
    <t>P.S304</t>
  </si>
  <si>
    <t>Vacuum - chamber spools</t>
  </si>
  <si>
    <t>P.S305</t>
  </si>
  <si>
    <t>Corrector &amp;Injection Bump Supplies - Lambda PS</t>
  </si>
  <si>
    <t>P.S306</t>
  </si>
  <si>
    <t>ATR Dipole</t>
  </si>
  <si>
    <t>P.S307</t>
  </si>
  <si>
    <t>P.S308</t>
  </si>
  <si>
    <t>P.S309</t>
  </si>
  <si>
    <t>P.S310</t>
  </si>
  <si>
    <t>P.S311</t>
  </si>
  <si>
    <t>Corrector &amp; Injection Bump Supplies Internal Rack Wire</t>
  </si>
  <si>
    <t>P.S312</t>
  </si>
  <si>
    <t>P.S313</t>
  </si>
  <si>
    <t>Barrel HCal SiPM boards</t>
  </si>
  <si>
    <t>P.S314</t>
  </si>
  <si>
    <t>Corrector &amp; Injection Bump Supplies Rack</t>
  </si>
  <si>
    <t>P.S315</t>
  </si>
  <si>
    <t>P.S316</t>
  </si>
  <si>
    <t>P.S317</t>
  </si>
  <si>
    <t>P.S318</t>
  </si>
  <si>
    <t>P.S319</t>
  </si>
  <si>
    <t>P.S320</t>
  </si>
  <si>
    <t>P.S321</t>
  </si>
  <si>
    <t>P.S322</t>
  </si>
  <si>
    <t>P.S323</t>
  </si>
  <si>
    <t>P.S324</t>
  </si>
  <si>
    <t>P.S325</t>
  </si>
  <si>
    <t>P.S326</t>
  </si>
  <si>
    <t>PLC chassis for IR02, IR10, IR6 satellites locations</t>
  </si>
  <si>
    <t>P.S327</t>
  </si>
  <si>
    <t>PLC chassis for SRF cryomodules</t>
  </si>
  <si>
    <t>P.S328</t>
  </si>
  <si>
    <t>PLC Software</t>
  </si>
  <si>
    <t>P.S329</t>
  </si>
  <si>
    <t>4K Distribution B&amp;P - Materials 1002 IR02 Current leads circuits</t>
  </si>
  <si>
    <t>P.S330</t>
  </si>
  <si>
    <t>4K Distribution B&amp;P - Materials 1004 IR04 Current leads circuits</t>
  </si>
  <si>
    <t>P.S331</t>
  </si>
  <si>
    <t>4K Distribution B&amp;P - Materials 1006 IR06 Current leads circuits</t>
  </si>
  <si>
    <t>P.S332</t>
  </si>
  <si>
    <t>4K Distribution B&amp;P - Materials 1010 IR10 Current leads circuits</t>
  </si>
  <si>
    <t>P.S333</t>
  </si>
  <si>
    <t>4K Distribution B&amp;P - Materials 1012 IR12 Current leads circuits</t>
  </si>
  <si>
    <t>P.S334</t>
  </si>
  <si>
    <t>Cryo Installation -1006</t>
  </si>
  <si>
    <t>P.S335</t>
  </si>
  <si>
    <t>Cryo Installation -1004</t>
  </si>
  <si>
    <t>P.S336</t>
  </si>
  <si>
    <t>Cryo Installation -1002</t>
  </si>
  <si>
    <t>P.S337</t>
  </si>
  <si>
    <t>Cryo Installation -1010</t>
  </si>
  <si>
    <t>P.S338</t>
  </si>
  <si>
    <t>Cryo Installation -1012</t>
  </si>
  <si>
    <t>P.S339</t>
  </si>
  <si>
    <t>Cryo temperature sensors for new cryo distribution and for HSR(RHIC VJR) mod</t>
  </si>
  <si>
    <t>P.S340</t>
  </si>
  <si>
    <t>Alicat low DP flow controllers</t>
  </si>
  <si>
    <t>P.S341</t>
  </si>
  <si>
    <t>Wika (Tecsis) pressure transducers</t>
  </si>
  <si>
    <t>P.S342</t>
  </si>
  <si>
    <t>Solenoid Valves and valve positioners</t>
  </si>
  <si>
    <t>P.S343</t>
  </si>
  <si>
    <t>Thermal Specific Heat (MKS) flow controllers</t>
  </si>
  <si>
    <t>P.S344</t>
  </si>
  <si>
    <t>Vacuum controllers and gauges &amp; high voltage</t>
  </si>
  <si>
    <t>P.S345</t>
  </si>
  <si>
    <t>Cable Trays &amp; Conduits &amp; associated mounting hardware</t>
  </si>
  <si>
    <t>P.S346</t>
  </si>
  <si>
    <t>Lakeshore Cryogenic Sensor Controllers</t>
  </si>
  <si>
    <t>P.S347</t>
  </si>
  <si>
    <t>Rack Parts Active Beam Screen</t>
  </si>
  <si>
    <t>P.S348</t>
  </si>
  <si>
    <t>Cable Trays/Supports/ Share Active Beam Screen</t>
  </si>
  <si>
    <t>P.S349</t>
  </si>
  <si>
    <t>Cable and Cable Tray</t>
  </si>
  <si>
    <t>P.S350</t>
  </si>
  <si>
    <t>Path Length Variation Magnets</t>
  </si>
  <si>
    <t>P.S351</t>
  </si>
  <si>
    <t>Girder Hardware Fabrication</t>
  </si>
  <si>
    <t>P.S352</t>
  </si>
  <si>
    <t>RF-HR-1-PWR</t>
  </si>
  <si>
    <t>P.S352.A</t>
  </si>
  <si>
    <t>First Article - RF-HR-1-PWR</t>
  </si>
  <si>
    <t>P.S352.B</t>
  </si>
  <si>
    <t>Production - RF-HR-1-PWR</t>
  </si>
  <si>
    <t>P.S353</t>
  </si>
  <si>
    <t>RF-RCS-2-CTRL</t>
  </si>
  <si>
    <t>P.S353.A</t>
  </si>
  <si>
    <t>First Article - RF-RCS-2-CTRL</t>
  </si>
  <si>
    <t>P.S353.B</t>
  </si>
  <si>
    <t>Production - RF-RCS-2-CTRL</t>
  </si>
  <si>
    <t>P.S354</t>
  </si>
  <si>
    <t>RF-RCS-3-CTRL</t>
  </si>
  <si>
    <t>P.S354.A</t>
  </si>
  <si>
    <t>First Article - RF-RCS-3-CTRL</t>
  </si>
  <si>
    <t>P.S354.B</t>
  </si>
  <si>
    <t>Production - RF-RCS-3-CTRL</t>
  </si>
  <si>
    <t>P.S355</t>
  </si>
  <si>
    <t>DW Magnet - Q2eF - Coil Assembly Material</t>
  </si>
  <si>
    <t>P.S356</t>
  </si>
  <si>
    <t>DW Magnet - Q2eF - Cold Mass Assembly Material</t>
  </si>
  <si>
    <t>P.S357</t>
  </si>
  <si>
    <t>DW Magnet - Q2eF - Vertical Cold Test Material</t>
  </si>
  <si>
    <t>P.S358</t>
  </si>
  <si>
    <t>DW Magnet - Q1eR - Coil Assembly Material</t>
  </si>
  <si>
    <t>P.S359</t>
  </si>
  <si>
    <t>DW Magnet - Q1eR - Cold Mass Assembly Material</t>
  </si>
  <si>
    <t>P.S360</t>
  </si>
  <si>
    <t>DW Magnet - Q1eR - Vertical Cold Test Material</t>
  </si>
  <si>
    <t>P.S361</t>
  </si>
  <si>
    <t>DW Magnet - Q2eR - Coil Assembly Material</t>
  </si>
  <si>
    <t>P.S362</t>
  </si>
  <si>
    <t>DW Magnet - Q2eR - Cold Mass Assembly Material</t>
  </si>
  <si>
    <t>P.S363</t>
  </si>
  <si>
    <t>DW Magnet - Q2eR - Vertical Cold Test Material</t>
  </si>
  <si>
    <t>P.S364</t>
  </si>
  <si>
    <t>DW Magnet - B0ApF - Coil Assembly Material</t>
  </si>
  <si>
    <t>P.S365</t>
  </si>
  <si>
    <t>DW Magnet - B0ApF - Cold Mass Assembly Material</t>
  </si>
  <si>
    <t>P.S366</t>
  </si>
  <si>
    <t>DW Magnet - B0ApF - Vertical Cold Test Material</t>
  </si>
  <si>
    <t>P.S367</t>
  </si>
  <si>
    <t>DW Magnet - B0pF - Dipole - Coil Assembly Material</t>
  </si>
  <si>
    <t>P.S368</t>
  </si>
  <si>
    <t>DW Magnet - B0pF - Dipole - Cold Mass Assembly Material</t>
  </si>
  <si>
    <t>P.S369</t>
  </si>
  <si>
    <t>DW Magnet - B0pF - Dipole - Vertical Cold Test Material</t>
  </si>
  <si>
    <t>P.S370</t>
  </si>
  <si>
    <t>DW Magnet - B0pF - Quad - Coil Assembly Material</t>
  </si>
  <si>
    <t>P.S371</t>
  </si>
  <si>
    <t>DW Magnet - B0pF - Quad - Cold Mass Assembly Material</t>
  </si>
  <si>
    <t>P.S372</t>
  </si>
  <si>
    <t>DW Magnet - B0pF - Quad - Vertical Cold Test Material</t>
  </si>
  <si>
    <t>P.S373</t>
  </si>
  <si>
    <t>DW Magnet - Q0eF - Coil Assembly Material</t>
  </si>
  <si>
    <t>P.S374</t>
  </si>
  <si>
    <t>DW Magnet - Q0eF - Cold Mass Assembly Material</t>
  </si>
  <si>
    <t>P.S375</t>
  </si>
  <si>
    <t>DW Magnet - Q0eF - Vertical Cold Test Material</t>
  </si>
  <si>
    <t>P.S376</t>
  </si>
  <si>
    <t>DW Magnet - Q1ApR - Coil Assembly Material</t>
  </si>
  <si>
    <t>P.S377</t>
  </si>
  <si>
    <t>DW Magnet - Q1ApR - Cold Mass Assembly Material</t>
  </si>
  <si>
    <t>P.S378</t>
  </si>
  <si>
    <t>DW Magnet - Q1ApR - Vertical Cold Test Material</t>
  </si>
  <si>
    <t>P.S379</t>
  </si>
  <si>
    <t>DW Magnet - Q1BpR - Coil Assembly Material</t>
  </si>
  <si>
    <t>P.S380</t>
  </si>
  <si>
    <t>DW Magnet - Q1BpR - Cold Mass Assembly Material</t>
  </si>
  <si>
    <t>P.S381</t>
  </si>
  <si>
    <t>DW Magnet - Q1BpR - Vertical Cold Test Material</t>
  </si>
  <si>
    <t>P.S382</t>
  </si>
  <si>
    <t>DW Magnet - Q2BpR - Vertical Cold Test Material</t>
  </si>
  <si>
    <t>P.S383</t>
  </si>
  <si>
    <t>DW Magnet - Hadron SQ1 - Coil Assembly Material</t>
  </si>
  <si>
    <t>P.S384</t>
  </si>
  <si>
    <t>DW Magnet - Hadron SQ1 - Cold Mass Assembly Material</t>
  </si>
  <si>
    <t>P.S385</t>
  </si>
  <si>
    <t>DW Magnet - Hadron SQ1 - Vertical Cold Test Material</t>
  </si>
  <si>
    <t>P.S386</t>
  </si>
  <si>
    <t>DW Magnet - Hadron SQ2 - Coil Assembly Material</t>
  </si>
  <si>
    <t>P.S387</t>
  </si>
  <si>
    <t>DW Magnet - Hadron SQ2 - Cold Mass Assembly Material</t>
  </si>
  <si>
    <t>P.S388</t>
  </si>
  <si>
    <t>DW Magnet - Hadron SQ2 - Vertical Cold Test Material</t>
  </si>
  <si>
    <t>P.S389</t>
  </si>
  <si>
    <t>DW Magnet - Hadron SQ3 - Coil Assembly Material</t>
  </si>
  <si>
    <t>P.S390</t>
  </si>
  <si>
    <t>DW Magnet - Hadron SQ3 - Cold Mass Assembly Material</t>
  </si>
  <si>
    <t>P.S391</t>
  </si>
  <si>
    <t>DW Magnet - Hadron SQ3 - Vertical Cold Test Material</t>
  </si>
  <si>
    <t>P.S392</t>
  </si>
  <si>
    <t>DW Magnet - Hadron SQ4 - Coil Assembly Material</t>
  </si>
  <si>
    <t>P.S393</t>
  </si>
  <si>
    <t>DW Magnet - Hadron SQ4 - Cold Mass Assembly Material</t>
  </si>
  <si>
    <t>P.S394</t>
  </si>
  <si>
    <t>DW Magnet - Hadron SQ4 - Vertical Cold Test Material</t>
  </si>
  <si>
    <t>P.S395</t>
  </si>
  <si>
    <t>DW Magnet - Vertical Corrector - Coil Assembly Material</t>
  </si>
  <si>
    <t>P.S396</t>
  </si>
  <si>
    <t>DW Magnet - Vertical Corrector - Cold Mass Assembly Material</t>
  </si>
  <si>
    <t>P.S397</t>
  </si>
  <si>
    <t>DW Magnet - Vertical Corrector - Vertical Cold Test Material</t>
  </si>
  <si>
    <t>P.S398</t>
  </si>
  <si>
    <t>DW Magnet - Electron SQ1 - Coil Assembly Material</t>
  </si>
  <si>
    <t>P.S399</t>
  </si>
  <si>
    <t>DW Magnet - Electron SQ1 - Cold Mass Assembly Material</t>
  </si>
  <si>
    <t>P.S400</t>
  </si>
  <si>
    <t>DW Magnet - Electron SQ1 - Vertical Cold Test Material</t>
  </si>
  <si>
    <t>P.S401</t>
  </si>
  <si>
    <t>DW Magnet - Electron SQ2 - Coil Assembly Material</t>
  </si>
  <si>
    <t>P.S402</t>
  </si>
  <si>
    <t>DW Magnet - Electron SQ2 - Cold Mass Assembly Material</t>
  </si>
  <si>
    <t>P.S403</t>
  </si>
  <si>
    <t>DW Magnet - Electron SQ2 - Vertical Cold Test Material</t>
  </si>
  <si>
    <t>P.S404</t>
  </si>
  <si>
    <t>RF-HR-2-CTRL</t>
  </si>
  <si>
    <t>P.S404.A</t>
  </si>
  <si>
    <t>First Article - RF-HR-2-CTRL</t>
  </si>
  <si>
    <t>P.S404.B</t>
  </si>
  <si>
    <t>Production - RF-HR-2-CTRL</t>
  </si>
  <si>
    <t>P.S405</t>
  </si>
  <si>
    <t>RF-HR-3-CTRL</t>
  </si>
  <si>
    <t>P.S405.A</t>
  </si>
  <si>
    <t>First Article - RF-HR-3-CTRL</t>
  </si>
  <si>
    <t>P.S405.B</t>
  </si>
  <si>
    <t>Production - RF-HR-3-CTRL</t>
  </si>
  <si>
    <t>P.S406</t>
  </si>
  <si>
    <t>RF-HR-5-CTRL</t>
  </si>
  <si>
    <t>P.S406.A</t>
  </si>
  <si>
    <t>First Article - RF-HR-5-CTRL</t>
  </si>
  <si>
    <t>P.S406.B</t>
  </si>
  <si>
    <t>Production - RF-HR-5-CTRL</t>
  </si>
  <si>
    <t>P.S407</t>
  </si>
  <si>
    <t>RF-ERL-2-CTRL</t>
  </si>
  <si>
    <t>P.S407.A</t>
  </si>
  <si>
    <t>First Article - RF-ERL-2-CTRL</t>
  </si>
  <si>
    <t>P.S407.B</t>
  </si>
  <si>
    <t>Production - RF-ERL-2-CTRL</t>
  </si>
  <si>
    <t>P.S408</t>
  </si>
  <si>
    <t>RF-ERL-4-CTRL</t>
  </si>
  <si>
    <t>P.S408.A</t>
  </si>
  <si>
    <t>First Article - RF-ERL-4-CTRL</t>
  </si>
  <si>
    <t>P.S408.B</t>
  </si>
  <si>
    <t>Production - RF-ERL-4-CTRL</t>
  </si>
  <si>
    <t>P.S409</t>
  </si>
  <si>
    <t>Q1ABpF Prototype - Superconducting Wire</t>
  </si>
  <si>
    <t>P.S410</t>
  </si>
  <si>
    <t>Q1ABpF Prototype - Superconducting Cable/Coating</t>
  </si>
  <si>
    <t>P.S411</t>
  </si>
  <si>
    <t>B1pF Prototype - Strand Testing Material</t>
  </si>
  <si>
    <t>P.S412</t>
  </si>
  <si>
    <t>B1pF Prototype - Cabling Test Material</t>
  </si>
  <si>
    <t>P.S413</t>
  </si>
  <si>
    <t>Tooling Fabrication</t>
  </si>
  <si>
    <t>P.S414</t>
  </si>
  <si>
    <t>Collared Magnet - Q1ApF - Coil Curing</t>
  </si>
  <si>
    <t>P.S415</t>
  </si>
  <si>
    <t>Collared Magnet - Q1ApF - Coil Winding</t>
  </si>
  <si>
    <t>P.S416</t>
  </si>
  <si>
    <t>Collared Magnet - Q1BpF - Coil Curing</t>
  </si>
  <si>
    <t>P.S417</t>
  </si>
  <si>
    <t>Collared Magnet - Q1BpF - Coil Winding</t>
  </si>
  <si>
    <t>P.S418</t>
  </si>
  <si>
    <t>Collared Magnet - Q2pF - Coil Curing</t>
  </si>
  <si>
    <t>P.S419</t>
  </si>
  <si>
    <t>Collared Magnet - Q2pF - Coil Winding</t>
  </si>
  <si>
    <t>P.S420</t>
  </si>
  <si>
    <t>Collared Magnet - B1pF - Coil Curing</t>
  </si>
  <si>
    <t>P.S421</t>
  </si>
  <si>
    <t>Collared Magnet - B1pF - Coil Winding</t>
  </si>
  <si>
    <t>P.S422</t>
  </si>
  <si>
    <t>Collared Magnet - B1ApF - Coil Curing</t>
  </si>
  <si>
    <t>P.S423</t>
  </si>
  <si>
    <t>Collared Magnet - B1ApF - Coil Winding</t>
  </si>
  <si>
    <t>P.S424</t>
  </si>
  <si>
    <t>Q1ABpF Prototype - Superconducting Strand</t>
  </si>
  <si>
    <t>P.S425</t>
  </si>
  <si>
    <t>B1pF Prototype - Superconducting Cable</t>
  </si>
  <si>
    <t>P.S426</t>
  </si>
  <si>
    <t>Material Analysis (197 MHz Crab R&amp;D)</t>
  </si>
  <si>
    <t>P.S427</t>
  </si>
  <si>
    <t>Dies and Fixture Raw Material (591MHz 1-Cell R&amp;D)</t>
  </si>
  <si>
    <t>P.S428</t>
  </si>
  <si>
    <t>Dies and fixtures procurement package (591MHz 1-Cell R&amp;D)</t>
  </si>
  <si>
    <t>P.S429</t>
  </si>
  <si>
    <t>Additional Cavity Materials  (591MHz 1-Cell R&amp;D)</t>
  </si>
  <si>
    <t>P.S430</t>
  </si>
  <si>
    <t>First Article Tuner Frames and Thermal Straps (197 MHz Crab 1st Art)</t>
  </si>
  <si>
    <t>P.S431</t>
  </si>
  <si>
    <t>First Article Mag Shields (197 MHz Crab 1st Art)</t>
  </si>
  <si>
    <t>P.S432</t>
  </si>
  <si>
    <t>First Article Spaceframes with Thermal Shield Assy. (197 MHz Crab 1st Art)</t>
  </si>
  <si>
    <t>P.S433</t>
  </si>
  <si>
    <t>Final Assembly Tooling (197 MHz Crab 1st Art)</t>
  </si>
  <si>
    <t>P.S434</t>
  </si>
  <si>
    <t>First Article Saddles and Stands (197 MHz Crab 1st Art)</t>
  </si>
  <si>
    <t>P.S435</t>
  </si>
  <si>
    <t>First Article Instrumentation (197 MHz Crab 1st Art)</t>
  </si>
  <si>
    <t>P.S436</t>
  </si>
  <si>
    <t>Tuner Stepper Motors (591 1-Cell Production CMs)</t>
  </si>
  <si>
    <t>P.S437</t>
  </si>
  <si>
    <t>Tuner Harmonic Drives (591 1-Cell Production CMs)</t>
  </si>
  <si>
    <t>P.S438</t>
  </si>
  <si>
    <t>Tuner Piezos (591 1-Cell Production CMs)</t>
  </si>
  <si>
    <t>P.S439</t>
  </si>
  <si>
    <t>Tuner Stepper Motors (591 5-Cell Production CMs)</t>
  </si>
  <si>
    <t>P.S440</t>
  </si>
  <si>
    <t>Tuner Harmonic Drives (591 5-Cell Production CMs)</t>
  </si>
  <si>
    <t>P.S441</t>
  </si>
  <si>
    <t>Tuner Piezos (591 5-Cell Production CMs)</t>
  </si>
  <si>
    <t>P.S442</t>
  </si>
  <si>
    <t>Cavity String Support Tooling (1773 5-Cell)</t>
  </si>
  <si>
    <t>P.S443</t>
  </si>
  <si>
    <t>Tuner Frames and Thermal Straps (1773 5-Cell)</t>
  </si>
  <si>
    <t>P.S444</t>
  </si>
  <si>
    <t>Mag Shields (1773 5-Cell)</t>
  </si>
  <si>
    <t>P.S445</t>
  </si>
  <si>
    <t>Tuner Frames and Thermal Straps (197 MHz Crab Production)</t>
  </si>
  <si>
    <t>P.S446</t>
  </si>
  <si>
    <t>Mag Shields (197 MHz Crab Production)</t>
  </si>
  <si>
    <t>P.S447</t>
  </si>
  <si>
    <t>Spaceframes with Thermal Shield Assy. (197 MHz Crab Production)</t>
  </si>
  <si>
    <t>P.S448</t>
  </si>
  <si>
    <t>Heat Exchangers (197 MHz Crab Production)</t>
  </si>
  <si>
    <t>P.S449</t>
  </si>
  <si>
    <t>Saddles and Stands (197 MHz Crab Production)</t>
  </si>
  <si>
    <t>P.S450</t>
  </si>
  <si>
    <t>Instrumentation (197 MHz Crab Production)</t>
  </si>
  <si>
    <t>P.S451</t>
  </si>
  <si>
    <t>Tuner Harmonic Drives (394 MHz Crab Production)</t>
  </si>
  <si>
    <t>P.S452</t>
  </si>
  <si>
    <t>Tuner Piezos (394 MHz Crab Production)</t>
  </si>
  <si>
    <t>P.S453</t>
  </si>
  <si>
    <t>Saddles and Stands (394 MHz Crab Production)</t>
  </si>
  <si>
    <t>P.S454</t>
  </si>
  <si>
    <t>Fumehood (TJ-Facilities)</t>
  </si>
  <si>
    <t>P.S455</t>
  </si>
  <si>
    <t>Magnet Measurement Stand - ESR Magnet Correctors</t>
  </si>
  <si>
    <t>P.S456</t>
  </si>
  <si>
    <t>First Article Magnet - ESR Magnet Correctors</t>
  </si>
  <si>
    <t>P.S457</t>
  </si>
  <si>
    <t>hpDIRC Quartz Bar Refurbishment</t>
  </si>
  <si>
    <t>P.S458</t>
  </si>
  <si>
    <t>hpDIRC Slow Control, GUI, Software Dev.</t>
  </si>
  <si>
    <t>P.S459</t>
  </si>
  <si>
    <t>mRICH Prototyping</t>
  </si>
  <si>
    <t>P.S460</t>
  </si>
  <si>
    <t>mRICH First Article</t>
  </si>
  <si>
    <t>P.S461</t>
  </si>
  <si>
    <t>mRICH Mirrors</t>
  </si>
  <si>
    <t>P.S462</t>
  </si>
  <si>
    <t>mRICH Gas System</t>
  </si>
  <si>
    <t>P.S463</t>
  </si>
  <si>
    <t>mRICH Carbon Support Structure</t>
  </si>
  <si>
    <t>P.S464</t>
  </si>
  <si>
    <t>mRICH Slow Control, GUI, Software Dev.</t>
  </si>
  <si>
    <t>P.S465</t>
  </si>
  <si>
    <t>mRICH Light Monitoring System</t>
  </si>
  <si>
    <t>P.S466</t>
  </si>
  <si>
    <t>mRICH Testing Materials-Mirrors</t>
  </si>
  <si>
    <t>P.S467</t>
  </si>
  <si>
    <t>Q3pF Q4pR Cryostat</t>
  </si>
  <si>
    <t>P.S468</t>
  </si>
  <si>
    <t>Detector Solenoid Sample Conductor</t>
  </si>
  <si>
    <t>P.S469</t>
  </si>
  <si>
    <t>Detector Solenoid Sample Conductor Testing</t>
  </si>
  <si>
    <t>P.S470</t>
  </si>
  <si>
    <t>Vacuum Side Outer Conductor</t>
  </si>
  <si>
    <t>P.S471</t>
  </si>
  <si>
    <t>Air Side Outer Conductor</t>
  </si>
  <si>
    <t>P.S472</t>
  </si>
  <si>
    <t>Air Side Inner Conductor</t>
  </si>
  <si>
    <t>P.S473</t>
  </si>
  <si>
    <t>Braze Test</t>
  </si>
  <si>
    <t>P.S474</t>
  </si>
  <si>
    <t>Window Assembly Prototypes</t>
  </si>
  <si>
    <t>P.S475</t>
  </si>
  <si>
    <t>Waveguide Tuner</t>
  </si>
  <si>
    <t>P.S476</t>
  </si>
  <si>
    <t>295 MHz Cavity - Tuner</t>
  </si>
  <si>
    <t>P.S477</t>
  </si>
  <si>
    <t>295 MHz Cavity - Window</t>
  </si>
  <si>
    <t>P.S478</t>
  </si>
  <si>
    <t>295 MHz Cavity - Damper</t>
  </si>
  <si>
    <t>P.S479</t>
  </si>
  <si>
    <t>148 MHz Cavity - Tuner</t>
  </si>
  <si>
    <t>P.S480</t>
  </si>
  <si>
    <t>148 MHz Cavity - Window</t>
  </si>
  <si>
    <t>P.S481</t>
  </si>
  <si>
    <t>148 MHz Cavity - Damper</t>
  </si>
  <si>
    <t>P.S482</t>
  </si>
  <si>
    <t>24.6 MHz Cavity - Tuner</t>
  </si>
  <si>
    <t>P.S483</t>
  </si>
  <si>
    <t>24.6 MHz Cavity - Window</t>
  </si>
  <si>
    <t>P.S484</t>
  </si>
  <si>
    <t>24.6 MHz Cavity - Damper</t>
  </si>
  <si>
    <t>P.S485</t>
  </si>
  <si>
    <t>24.6 MHz Cavity - Manufacturing / Modifications Materials</t>
  </si>
  <si>
    <t>P.S486</t>
  </si>
  <si>
    <t>24.6 MHz Cavity - Power Amplifier</t>
  </si>
  <si>
    <t>P.S487</t>
  </si>
  <si>
    <t>49.2 MHz Cavity - Tuner</t>
  </si>
  <si>
    <t>P.S488</t>
  </si>
  <si>
    <t>49.2 MHz Cavity - Window</t>
  </si>
  <si>
    <t>P.S489</t>
  </si>
  <si>
    <t>49.2 MHz Cavity - Damper</t>
  </si>
  <si>
    <t>P.S490</t>
  </si>
  <si>
    <t>98.4 MHz Cavity - Tuner</t>
  </si>
  <si>
    <t>P.S491</t>
  </si>
  <si>
    <t>98.4 MHz Cavity - Window</t>
  </si>
  <si>
    <t>P.S492</t>
  </si>
  <si>
    <t>98.4 MHz Cavity - Damper</t>
  </si>
  <si>
    <t>P.S493</t>
  </si>
  <si>
    <t>197 MHz Cavity (HSR Store 1) - Manufacturing / Modifications</t>
  </si>
  <si>
    <t>P.S494</t>
  </si>
  <si>
    <t>197 MHz Cavity (HSR Store 1) - Power Amplifier</t>
  </si>
  <si>
    <t>P.S495</t>
  </si>
  <si>
    <t>197 MHz Cavity (HSR Store 1) - Stand Manufacturing</t>
  </si>
  <si>
    <t>P.S496</t>
  </si>
  <si>
    <t>197 MHz Cavity (HSR Store 1) - Testing</t>
  </si>
  <si>
    <t>P.S497</t>
  </si>
  <si>
    <t>197 MHz Cavity (ERL Inj) - Manufacturing Material</t>
  </si>
  <si>
    <t>P.S498</t>
  </si>
  <si>
    <t>197 MHz Cavity (ERL Inj) - FPC / Window</t>
  </si>
  <si>
    <t>P.S499</t>
  </si>
  <si>
    <t>197 MHz Cavity (ERL Inj) - Tuner</t>
  </si>
  <si>
    <t>P.S500</t>
  </si>
  <si>
    <t>197 MHz Cavity (ERL Inj) - Damper</t>
  </si>
  <si>
    <t>P.S501</t>
  </si>
  <si>
    <t>Vacuum Tooling and Equipment - Measurement and Data Logging Equipment</t>
  </si>
  <si>
    <t>P.S502</t>
  </si>
  <si>
    <t>Vacuum Tooling and Equipment - Software</t>
  </si>
  <si>
    <t>P.S503</t>
  </si>
  <si>
    <t>Vacuum Tooling and Equipment - Portable Cleanroom Tents</t>
  </si>
  <si>
    <t>P.S504</t>
  </si>
  <si>
    <t>BPM Electronics - Pre- Production Engineering Design Component Material</t>
  </si>
  <si>
    <t>P.S505</t>
  </si>
  <si>
    <t>B1pF Prototype - Yoke/Shell Assembly</t>
  </si>
  <si>
    <t>P.S506</t>
  </si>
  <si>
    <t>B1pF Prototype - End Plate Assembly</t>
  </si>
  <si>
    <t>P.S507</t>
  </si>
  <si>
    <t>Inverted High Voltage DC Gun</t>
  </si>
  <si>
    <t>P.S508</t>
  </si>
  <si>
    <t>P.S509</t>
  </si>
  <si>
    <t>Polarized Source Magnet</t>
  </si>
  <si>
    <t>P.S510</t>
  </si>
  <si>
    <t>Transport Line to Diagnostic Section</t>
  </si>
  <si>
    <t>P.S511</t>
  </si>
  <si>
    <t>Diagnostic Section Materials</t>
  </si>
  <si>
    <t>P.S512</t>
  </si>
  <si>
    <t>Cathode Preparation Chamber</t>
  </si>
  <si>
    <t>P.S513</t>
  </si>
  <si>
    <t>Cathode Storage Chamber</t>
  </si>
  <si>
    <t>P.S514</t>
  </si>
  <si>
    <t>Automation &amp; Controls</t>
  </si>
  <si>
    <t>P.S515</t>
  </si>
  <si>
    <t>FPC Control &amp; Interlock</t>
  </si>
  <si>
    <t>P.S516</t>
  </si>
  <si>
    <t>591 MHz FPC - Conditioning Fixture</t>
  </si>
  <si>
    <t>P.S517</t>
  </si>
  <si>
    <t>591 MHz FPC - Vacuum System</t>
  </si>
  <si>
    <t>P.S518</t>
  </si>
  <si>
    <t>197 / 394 MHz FPC - Conditioning Fixture</t>
  </si>
  <si>
    <t>P.S519</t>
  </si>
  <si>
    <t>197 / 394 MHz FPC - Vacuum System</t>
  </si>
  <si>
    <t>P.S520</t>
  </si>
  <si>
    <t>RCS Injection Pulsed Bump - Corrector Magnet</t>
  </si>
  <si>
    <t>P.S521</t>
  </si>
  <si>
    <t>Septum Electrical Components</t>
  </si>
  <si>
    <t>P.S522</t>
  </si>
  <si>
    <t>Septum Mechanical Components</t>
  </si>
  <si>
    <t>P.S523</t>
  </si>
  <si>
    <t>RCS Extraction Pulsed Bump - Corrector Magnets</t>
  </si>
  <si>
    <t>P.S524</t>
  </si>
  <si>
    <t>RCS Extraction Pulsed Bump - Power Supplies</t>
  </si>
  <si>
    <t>P.S525</t>
  </si>
  <si>
    <t>ESR Injection Pulsed Bump Corrector Magnets</t>
  </si>
  <si>
    <t>P.S526</t>
  </si>
  <si>
    <t>Software License</t>
  </si>
  <si>
    <t>P.S527</t>
  </si>
  <si>
    <t>P.S528</t>
  </si>
  <si>
    <t>P.S529</t>
  </si>
  <si>
    <t>P.S530</t>
  </si>
  <si>
    <t>P.S531</t>
  </si>
  <si>
    <t>P.S532</t>
  </si>
  <si>
    <t>P.S533</t>
  </si>
  <si>
    <t>P.S534</t>
  </si>
  <si>
    <t>Amorphous Carbon Coating System (ACCS) - Controls</t>
  </si>
  <si>
    <t>P.S535</t>
  </si>
  <si>
    <t>P.S536</t>
  </si>
  <si>
    <t>P.S537</t>
  </si>
  <si>
    <t>P.S538</t>
  </si>
  <si>
    <t>P.S539</t>
  </si>
  <si>
    <t>Utilities Integration - Pulling Mechanisms for EPIC</t>
  </si>
  <si>
    <t>P.S540</t>
  </si>
  <si>
    <t>Electron Endcap HCal - Megatiles PCB 6 Degrees</t>
  </si>
  <si>
    <t>P.S543</t>
  </si>
  <si>
    <t>Forward HCal - test production for Module</t>
  </si>
  <si>
    <t>P.S544</t>
  </si>
  <si>
    <t>Forward HCal - Engineering Design Verification production</t>
  </si>
  <si>
    <t>P.S545</t>
  </si>
  <si>
    <t>Forward HCal - testing setups for readout Engineering Design Verification</t>
  </si>
  <si>
    <t>P.S546</t>
  </si>
  <si>
    <t>Forward HCal - Transfer Board</t>
  </si>
  <si>
    <t>P.S547</t>
  </si>
  <si>
    <t>Forward HCal - FPGA and Board</t>
  </si>
  <si>
    <t>P.S548</t>
  </si>
  <si>
    <t>Forward HCal - Tooling</t>
  </si>
  <si>
    <t>P.S549</t>
  </si>
  <si>
    <t>Forward HCal - lab equipment assembly</t>
  </si>
  <si>
    <t>P.S550</t>
  </si>
  <si>
    <t>Forward HCal - support structure cradle and slides</t>
  </si>
  <si>
    <t>P.S551</t>
  </si>
  <si>
    <t>Forward HCal - Test equipment and final test electronics</t>
  </si>
  <si>
    <t>P.S552</t>
  </si>
  <si>
    <t>Forward HCal - Signal Cable and Connectors</t>
  </si>
  <si>
    <t>P.S553</t>
  </si>
  <si>
    <t>Forward HCal - Long Signal Cables</t>
  </si>
  <si>
    <t>P.S554</t>
  </si>
  <si>
    <t>Forward HCal - Tile Wrapping</t>
  </si>
  <si>
    <t>P.S555</t>
  </si>
  <si>
    <t>Forward HCal - Scintillator Plate assembly</t>
  </si>
  <si>
    <t>P.S556</t>
  </si>
  <si>
    <t>Forward HCal - Installation Material</t>
  </si>
  <si>
    <t>P.S557</t>
  </si>
  <si>
    <t>Fibers Procurement (Inner Gas Barrel Tracking)</t>
  </si>
  <si>
    <t>P.S558</t>
  </si>
  <si>
    <t>Rack, LV, HV, crates, cable (Inner Gas Barrel Tracking)</t>
  </si>
  <si>
    <t>P.S559</t>
  </si>
  <si>
    <t>Fibers (Si Tracker for Barrel and Endcaps)</t>
  </si>
  <si>
    <t>P.S560</t>
  </si>
  <si>
    <t>Fibers (Outer Gas Barrel Tracking)</t>
  </si>
  <si>
    <t>P.S561</t>
  </si>
  <si>
    <t>Rack, LV, HV, crates, cable (Outer Gas Barrel Tracking)</t>
  </si>
  <si>
    <t>P.S562</t>
  </si>
  <si>
    <t>Power supply and cables (PID hpDIRC)</t>
  </si>
  <si>
    <t>P.S563</t>
  </si>
  <si>
    <t>Fibers Procurement (PID hpDIRC)</t>
  </si>
  <si>
    <t>P.S564</t>
  </si>
  <si>
    <t>HV Power supplies for Sensors Procurement (PID hpDIRC)</t>
  </si>
  <si>
    <t>P.S565</t>
  </si>
  <si>
    <t>Low and High Voltage System Procurement (TOF CTTL AC-LGAD)</t>
  </si>
  <si>
    <t>P.S566</t>
  </si>
  <si>
    <t>Peripheral Electronic Boards Procurement (TOF CTTL AC-LGAD)</t>
  </si>
  <si>
    <t>P.S567</t>
  </si>
  <si>
    <t>Fibers/Optical Connectors Procurement (TOF CTTL AC-LGAD)</t>
  </si>
  <si>
    <t>P.S568</t>
  </si>
  <si>
    <t>HV Power Supplies for Sensors (PID pfRICH)</t>
  </si>
  <si>
    <t>P.S569</t>
  </si>
  <si>
    <t>Power supply and cables - EICROC (PID pfRICH)</t>
  </si>
  <si>
    <t>P.S570</t>
  </si>
  <si>
    <t>Readout electronics - dRICH ALCOR FEB Procurement (PID dRICH)</t>
  </si>
  <si>
    <t>P.S571</t>
  </si>
  <si>
    <t>Power supply and cables (PID dRICH) (IN-KIND)</t>
  </si>
  <si>
    <t>P.S572</t>
  </si>
  <si>
    <t>Fibers Procurement (PID dRICH)</t>
  </si>
  <si>
    <t>P.S573</t>
  </si>
  <si>
    <t>Power supply and cables - ALCOR ASIC Procurement (PID dRICH)</t>
  </si>
  <si>
    <t>P.S574</t>
  </si>
  <si>
    <t>Low and High Voltage System Procurement (TOF FTTL AC-LGAD)</t>
  </si>
  <si>
    <t>P.S575</t>
  </si>
  <si>
    <t>Peripheral Electronic Boards Procurement (TOF FTTL AC-LGAD)</t>
  </si>
  <si>
    <t>P.S576</t>
  </si>
  <si>
    <t>Fibers/Optical Connectors Procurement (TOF FTTL AC-LGAD)</t>
  </si>
  <si>
    <t>P.S577</t>
  </si>
  <si>
    <t>PCB assembly (Barrel ECAL)</t>
  </si>
  <si>
    <t>P.S578</t>
  </si>
  <si>
    <t>Signal cable and connectors (Barrel ECAL)</t>
  </si>
  <si>
    <t>P.S579</t>
  </si>
  <si>
    <t>Long signal cables Procurement (Barrel ECAL)</t>
  </si>
  <si>
    <t>P.S580</t>
  </si>
  <si>
    <t>Power supply Procurement (Barrel ECAL)</t>
  </si>
  <si>
    <t>P.S581</t>
  </si>
  <si>
    <t>Fibers Procurement (Barrel ECAL)</t>
  </si>
  <si>
    <t>P.S582</t>
  </si>
  <si>
    <t>Interface PCB and components (HV, anode, LED) (Backward ECAL)</t>
  </si>
  <si>
    <t>P.S583</t>
  </si>
  <si>
    <t>PCB assembly (Backward ECAL)</t>
  </si>
  <si>
    <t>P.S584</t>
  </si>
  <si>
    <t>Signal cable and connectors (Backward ECAL)</t>
  </si>
  <si>
    <t>P.S585</t>
  </si>
  <si>
    <t>HV cable and connectors at detector (Backward ECAL)</t>
  </si>
  <si>
    <t>P.S586</t>
  </si>
  <si>
    <t>Fibers Procurement (Backward ECAL)</t>
  </si>
  <si>
    <t>P.S590</t>
  </si>
  <si>
    <t>Detector Optimization, Silicon detectors and readout</t>
  </si>
  <si>
    <t>P.S591</t>
  </si>
  <si>
    <t>HJET detector and electronics</t>
  </si>
  <si>
    <t>P.S592</t>
  </si>
  <si>
    <t>HJET DAQ system VME infrastructure</t>
  </si>
  <si>
    <t>P.S593</t>
  </si>
  <si>
    <t>pCarbon detector and electronics</t>
  </si>
  <si>
    <t>P.S594</t>
  </si>
  <si>
    <t>pCarbon calibration and controllers</t>
  </si>
  <si>
    <t>P.S595</t>
  </si>
  <si>
    <t>pCarbon DAQ system (VME infrastructure)</t>
  </si>
  <si>
    <t>P.S596</t>
  </si>
  <si>
    <t>Luminosity Monitor - First Articles</t>
  </si>
  <si>
    <t>P.S597</t>
  </si>
  <si>
    <t>Detector R&amp;D Contracts Procurement - FY26</t>
  </si>
  <si>
    <t>P.S598</t>
  </si>
  <si>
    <t>HJET Target Gas Analyzer</t>
  </si>
  <si>
    <t>P.S599</t>
  </si>
  <si>
    <t>HSR Vacuum Controls and I/O</t>
  </si>
  <si>
    <t>P.S600</t>
  </si>
  <si>
    <t>Low Q2 Tagger</t>
  </si>
  <si>
    <t>P.S601</t>
  </si>
  <si>
    <t>Felix Boards for Evaluation (Timing Studies)</t>
  </si>
  <si>
    <t>P.S602</t>
  </si>
  <si>
    <t>Interface PCB &amp; Components (HV, Anode, LED) Fabrication</t>
  </si>
  <si>
    <t>P.S603</t>
  </si>
  <si>
    <t>PCB Assembly Fabrication - Hadronic Calorimetry</t>
  </si>
  <si>
    <t>P.S604</t>
  </si>
  <si>
    <t>Interface PCB and components (HV, anode, LED) (OUTER Barrel HCAL)</t>
  </si>
  <si>
    <t>P.S605</t>
  </si>
  <si>
    <t>PCB assembly (OUTER Barrel HCAL)</t>
  </si>
  <si>
    <t>P.S606</t>
  </si>
  <si>
    <t>Signal cable and connectors (OUTER Barrel HCAL)</t>
  </si>
  <si>
    <t>P.S607</t>
  </si>
  <si>
    <t>HV cable and connectors at detector (OUTER Barrel HCAL)</t>
  </si>
  <si>
    <t>P.S608</t>
  </si>
  <si>
    <t>Fibers Procurement (OUTER Barrel HCAL)</t>
  </si>
  <si>
    <t>P.S609</t>
  </si>
  <si>
    <t>Long Signal Cables (Forward LFHCAL)</t>
  </si>
  <si>
    <t>P.S610</t>
  </si>
  <si>
    <t>Power Supply (Forward LFHCAL)</t>
  </si>
  <si>
    <t>P.S611</t>
  </si>
  <si>
    <t>Interface PCB and Components (HV, Anode, LED) (Backward nHCAL)</t>
  </si>
  <si>
    <t>P.S612</t>
  </si>
  <si>
    <t>RQN: PCB Assembly (Backward nHCAL)</t>
  </si>
  <si>
    <t>P.S613</t>
  </si>
  <si>
    <t>Signal Cables and Connectors (Backward nHCAL)</t>
  </si>
  <si>
    <t>P.S614</t>
  </si>
  <si>
    <t>HV Cable and Connectors at Detector (Backward nHCAL)</t>
  </si>
  <si>
    <t>P.S615</t>
  </si>
  <si>
    <t>Peripheral Electronic Boards AC-LGAD/EICROC (Roman Pots)</t>
  </si>
  <si>
    <t>P.S616</t>
  </si>
  <si>
    <t>Low Voltage System (Roman Pots)</t>
  </si>
  <si>
    <t>P.S617</t>
  </si>
  <si>
    <t>Cables Electrical Connectors (Roman Pots)</t>
  </si>
  <si>
    <t>P.S618</t>
  </si>
  <si>
    <t>Fibers and Optical Connectors (Roman Pots)</t>
  </si>
  <si>
    <t>P.S619</t>
  </si>
  <si>
    <t>Peripheral Electronic Boards AC-LGAD/EICROC (Off-Momentum Detector (OMD))</t>
  </si>
  <si>
    <t>P.S620</t>
  </si>
  <si>
    <t>RQN: Low &amp; HV Voltage System (Off-Momentum Detector (OMD))</t>
  </si>
  <si>
    <t>P.S621</t>
  </si>
  <si>
    <t>Cables (Off-Momentum Detector (OMD))</t>
  </si>
  <si>
    <t>P.S622</t>
  </si>
  <si>
    <t>Fibers and Optical Connectors (Off-Momentum Detector (OMD))</t>
  </si>
  <si>
    <t>P.S623</t>
  </si>
  <si>
    <t>Peripheral Electronic Boards AC-LGAD/EICROC (B0 Detector)</t>
  </si>
  <si>
    <t>P.S624</t>
  </si>
  <si>
    <t>Low &amp; HV Voltage System (B0 Detector)</t>
  </si>
  <si>
    <t>P.S625</t>
  </si>
  <si>
    <t>Cables and Electrical Connectors (B0 Detector)</t>
  </si>
  <si>
    <t>P.S626</t>
  </si>
  <si>
    <t>Fibers and Optical Connectors (B0 Detector)</t>
  </si>
  <si>
    <t>P.S627</t>
  </si>
  <si>
    <t>Module Assembly including Hybridization (B0 Detector)</t>
  </si>
  <si>
    <t>P.S628</t>
  </si>
  <si>
    <t>First Site 40x40cm Readout Electronics Si-Tracking (Low Q2 Tagger)</t>
  </si>
  <si>
    <t>P.S629</t>
  </si>
  <si>
    <t>Second Site 30x20cm Readout Electronics Si-Tracking (Low Q2 Tagger)</t>
  </si>
  <si>
    <t>P.S630</t>
  </si>
  <si>
    <t>Cables (for both sites) (Low Q2 Tagger)</t>
  </si>
  <si>
    <t>P.S631</t>
  </si>
  <si>
    <t>Move e-Source From SBU to BNL</t>
  </si>
  <si>
    <t>P.S632</t>
  </si>
  <si>
    <t>ERL 591-5 Cell RF 50kW PWR - Circulator Load</t>
  </si>
  <si>
    <t>P.S633</t>
  </si>
  <si>
    <t>ERL 591-5 Cell RF 50kW PWR - Waveguide</t>
  </si>
  <si>
    <t>P.S634</t>
  </si>
  <si>
    <t>HSR 591 5-Cell RF 70kW PWR - Circulator</t>
  </si>
  <si>
    <t>P.S635</t>
  </si>
  <si>
    <t>RCS 591 5-Cell RF 75kW PWR - Circulator</t>
  </si>
  <si>
    <t>P.S636</t>
  </si>
  <si>
    <t>RCS 591 5-Cell RF 75kW PWR - Circulator Load</t>
  </si>
  <si>
    <t>P.S637</t>
  </si>
  <si>
    <t>RCS 591 5-Cell RF 75kW PWR - Waveguide</t>
  </si>
  <si>
    <t>P.S638</t>
  </si>
  <si>
    <t>p-veto - Si small-Pad sensor (ZDC)</t>
  </si>
  <si>
    <t>P.S639</t>
  </si>
  <si>
    <t>First Article Bar Box &amp; Photosensors (hpDIRC)</t>
  </si>
  <si>
    <t>P.S640</t>
  </si>
  <si>
    <t>Imaging W+Si -  Si high gr Pad sensor (ZDC)</t>
  </si>
  <si>
    <t>P.S641</t>
  </si>
  <si>
    <t>Imaging W+Si -  Si high gr Pad readout (ZDC)</t>
  </si>
  <si>
    <t>P.S642</t>
  </si>
  <si>
    <t>Imaging Pb+Si - Pb Plates (ZDC)</t>
  </si>
  <si>
    <t>P.S643</t>
  </si>
  <si>
    <t>HCAL Pb+Sci  - Pb Plates (ZDC)</t>
  </si>
  <si>
    <t>P.S644</t>
  </si>
  <si>
    <t>HCAL Pb+Sci  -  Scintillators  (ZDC)</t>
  </si>
  <si>
    <t>P.S645</t>
  </si>
  <si>
    <t>Fibers Procurement (PID mRICH) (IN-KIND)</t>
  </si>
  <si>
    <t>P.S646</t>
  </si>
  <si>
    <t>Slow Controls (Inner Gas Barrel Tracking) (IN-KIND)</t>
  </si>
  <si>
    <t>P.S647</t>
  </si>
  <si>
    <t>Slow controls (Outer Gas Barrel Tracking) (IN-KIND)</t>
  </si>
  <si>
    <t>P.S648</t>
  </si>
  <si>
    <t>B1pF Tooling Material - Curing Press Mods</t>
  </si>
  <si>
    <t>P.S649</t>
  </si>
  <si>
    <t>B1pF Tooling Material - Coil Rollover Fixture</t>
  </si>
  <si>
    <t>P.S650</t>
  </si>
  <si>
    <t>B1pF Tooling Material - Collaring Press Mods</t>
  </si>
  <si>
    <t>P.S651</t>
  </si>
  <si>
    <t>B1pF Tooling Material - Shell / End Plate Welding Fixtures</t>
  </si>
  <si>
    <t>P.S652</t>
  </si>
  <si>
    <t>B1pF Tooling Material - Solder Fixtures</t>
  </si>
  <si>
    <t>P.S653</t>
  </si>
  <si>
    <t>B1pF Tooling Material - Top Hat / Dewar Mods</t>
  </si>
  <si>
    <t>P.S654</t>
  </si>
  <si>
    <t>B1pF Tooling Material - 12" Press Mods</t>
  </si>
  <si>
    <t>P.S655</t>
  </si>
  <si>
    <t>B1pF Tooling Material - Insulating Line Mods</t>
  </si>
  <si>
    <t>P.S656</t>
  </si>
  <si>
    <t>B1pF Tooling Material - Winding Machine</t>
  </si>
  <si>
    <t>P.S657</t>
  </si>
  <si>
    <t>Forward HCal - LEDs</t>
  </si>
  <si>
    <t>P.S658</t>
  </si>
  <si>
    <t>Forward HCal - Shipping</t>
  </si>
  <si>
    <t>P.S659</t>
  </si>
  <si>
    <t>Forward HCal - Insert - Absorber Plates Tungsten</t>
  </si>
  <si>
    <t>P.S660</t>
  </si>
  <si>
    <t>Forward HCal - Insert - Absorber Plates Steel</t>
  </si>
  <si>
    <t>P.S661</t>
  </si>
  <si>
    <t>Forward HCal - Insert - Scintillator Rough Material</t>
  </si>
  <si>
    <t>P.S662</t>
  </si>
  <si>
    <t>Forward HCal - Insert - SiPM Carrier Board</t>
  </si>
  <si>
    <t>P.S663</t>
  </si>
  <si>
    <t>Forward HCal - Insert - FPGA and Board</t>
  </si>
  <si>
    <t>P.S664</t>
  </si>
  <si>
    <t>P.S665</t>
  </si>
  <si>
    <t>P.S666</t>
  </si>
  <si>
    <t>Barrel EMCal Photosensor mounting boards</t>
  </si>
  <si>
    <t>P.S667</t>
  </si>
  <si>
    <t>Electron Endcap HCal - Sc. cassette Assembly Parts</t>
  </si>
  <si>
    <t>P.S668</t>
  </si>
  <si>
    <t>Electron Endcap HCal - Shipping</t>
  </si>
  <si>
    <t>P.S669</t>
  </si>
  <si>
    <t>P.S670</t>
  </si>
  <si>
    <t>Warm to Cold Transition for Arc Screens</t>
  </si>
  <si>
    <t>P.S671</t>
  </si>
  <si>
    <t>Warm to Cold Transition for Triplets Screens</t>
  </si>
  <si>
    <t>P.S672</t>
  </si>
  <si>
    <t>Laser System - Misc Materials</t>
  </si>
  <si>
    <t>P.S673</t>
  </si>
  <si>
    <t>Laser System - Oscillator</t>
  </si>
  <si>
    <t>P.S674</t>
  </si>
  <si>
    <t>Laser System - Regenerative Amplifiers</t>
  </si>
  <si>
    <t>P.S675</t>
  </si>
  <si>
    <t>Laser System - Booster Amplifier</t>
  </si>
  <si>
    <t>P.S676</t>
  </si>
  <si>
    <t>Laser System - SHG &amp; OPA</t>
  </si>
  <si>
    <t>P.S677</t>
  </si>
  <si>
    <t>Laser System - Pocket Cells</t>
  </si>
  <si>
    <t>P.S678</t>
  </si>
  <si>
    <t>Super Strained Lattice Cathode Lifetime w Polarized Beams</t>
  </si>
  <si>
    <t>P.S679</t>
  </si>
  <si>
    <t>HSR Injection Kicker - Vacuum Equipment and Adapters</t>
  </si>
  <si>
    <t>P.S680</t>
  </si>
  <si>
    <t>ESR Pulse Generator</t>
  </si>
  <si>
    <t>P.S681</t>
  </si>
  <si>
    <t>ASCIS (RP)</t>
  </si>
  <si>
    <t>P.S682</t>
  </si>
  <si>
    <t>Sensors (OMD)</t>
  </si>
  <si>
    <t>P.S683</t>
  </si>
  <si>
    <t>ASCIS (OMD)</t>
  </si>
  <si>
    <t>P.S684</t>
  </si>
  <si>
    <t>POT: Mechanical Vacuum Stations (OMD) (RP)</t>
  </si>
  <si>
    <t>P.S685</t>
  </si>
  <si>
    <t>RCS-SR Large Dipole</t>
  </si>
  <si>
    <t>P.S686</t>
  </si>
  <si>
    <t>POT: RF Shielding (OMD) (RP)</t>
  </si>
  <si>
    <t>P.S687</t>
  </si>
  <si>
    <t>Mechanical - Carbon Fiber Procurement</t>
  </si>
  <si>
    <t>P.S688</t>
  </si>
  <si>
    <t>Power - Multiplexing Boards Procurement</t>
  </si>
  <si>
    <t>P.S689</t>
  </si>
  <si>
    <t>Power - Readout Procurement</t>
  </si>
  <si>
    <t>P.S690</t>
  </si>
  <si>
    <t>Slow Control Procurement</t>
  </si>
  <si>
    <t>P.S691</t>
  </si>
  <si>
    <t>Vertexing Layers Procurement</t>
  </si>
  <si>
    <t>P.S692</t>
  </si>
  <si>
    <t>Additional Tooling for Probe Testing Procurement</t>
  </si>
  <si>
    <t>P.S693</t>
  </si>
  <si>
    <t>Mechanical - Vertexing Layers Procurement</t>
  </si>
  <si>
    <t>P.S694</t>
  </si>
  <si>
    <t>Mechcanical - Middle Layers Procurement</t>
  </si>
  <si>
    <t>P.S695</t>
  </si>
  <si>
    <t>Readout Procurement</t>
  </si>
  <si>
    <t>P.S696</t>
  </si>
  <si>
    <t>Half Disks 1 Procurement</t>
  </si>
  <si>
    <t>P.S697</t>
  </si>
  <si>
    <t>Half Disks 2 Procurement</t>
  </si>
  <si>
    <t>P.S698</t>
  </si>
  <si>
    <t>Cooling - Vertexing Layers Procurement</t>
  </si>
  <si>
    <t>P.S699</t>
  </si>
  <si>
    <t>Lepton Polarimetry - Calorimeter DAQ - ESR</t>
  </si>
  <si>
    <t>P.S700</t>
  </si>
  <si>
    <t>Lepton Polarimetry - Calorimeter Modules - ESR</t>
  </si>
  <si>
    <t>P.S701</t>
  </si>
  <si>
    <t>Lepton Polarimetry - Calorimeter Readout - ESR</t>
  </si>
  <si>
    <t>P.S702</t>
  </si>
  <si>
    <t>Lepton Polarimetry - Laser - Diode, Driver, Controller, and Fiber - ESR</t>
  </si>
  <si>
    <t>P.S703</t>
  </si>
  <si>
    <t>Lepton Polarimetry - Fiber Amplifier - ESR</t>
  </si>
  <si>
    <t>P.S704</t>
  </si>
  <si>
    <t>Lepton Polarimetry - Laser Interaction Vacuum Chamber - ESR</t>
  </si>
  <si>
    <t>P.S705</t>
  </si>
  <si>
    <t>Lepton Polarimetry - Polarization Optics - ESR</t>
  </si>
  <si>
    <t>P.S706</t>
  </si>
  <si>
    <t>Lepton Polarimetry - Position Detectors - ESR</t>
  </si>
  <si>
    <t>P.S707</t>
  </si>
  <si>
    <t>Lepton Polarimetry - Calorimeter DAQ - RCS</t>
  </si>
  <si>
    <t>P.S708</t>
  </si>
  <si>
    <t>Lepton Polarimetry - Calorimeter Infrastructure - RCS</t>
  </si>
  <si>
    <t>P.S709</t>
  </si>
  <si>
    <t>Lepton Polarimetry - Calorimeter Modules - RCS</t>
  </si>
  <si>
    <t>P.S710</t>
  </si>
  <si>
    <t>Lepton Polarimetry - Calorimeter Readout - RCS</t>
  </si>
  <si>
    <t>P.S711</t>
  </si>
  <si>
    <t>Lepton Polarimetry - Position Detectors - RCS</t>
  </si>
  <si>
    <t>P.S712</t>
  </si>
  <si>
    <t>Lepton Polarimetry - Pulsed Laser - RCS</t>
  </si>
  <si>
    <t>P.S713</t>
  </si>
  <si>
    <t>Lepton Polarimetry - Vacuum Chamber - RCS</t>
  </si>
  <si>
    <t>P.S714</t>
  </si>
  <si>
    <t>Supply and Cables (PID pfRICH) (IN-KIND)</t>
  </si>
  <si>
    <t>P.S715</t>
  </si>
  <si>
    <t>SC Cable - Collared Magnets</t>
  </si>
  <si>
    <t>P.S716</t>
  </si>
  <si>
    <t>eRD108 - NOT YET AWARDED - Varioius</t>
  </si>
  <si>
    <t>P.S717</t>
  </si>
  <si>
    <t>Light Monitoring System (hpDIRC)</t>
  </si>
  <si>
    <t>P.S800</t>
  </si>
  <si>
    <t>Services - Signal Cable Procurement</t>
  </si>
  <si>
    <t>P.S801</t>
  </si>
  <si>
    <t>Probe Testing - Staves and Disks Procurement</t>
  </si>
  <si>
    <t>P.S802</t>
  </si>
  <si>
    <t>Probe Testing - Vertex Procurement</t>
  </si>
  <si>
    <t>P.S803</t>
  </si>
  <si>
    <t>Additional Tooling for Module Fabrication - Procurement</t>
  </si>
  <si>
    <t>P.S804</t>
  </si>
  <si>
    <t>Cooling - Stave and Disk Procurement</t>
  </si>
  <si>
    <t>P.S805</t>
  </si>
  <si>
    <t>Mechanical - Global Procurement</t>
  </si>
  <si>
    <t>P.S806</t>
  </si>
  <si>
    <t>Detector Shipment Procurement</t>
  </si>
  <si>
    <t>P.S807</t>
  </si>
  <si>
    <t>Detector Assembly Procurement</t>
  </si>
  <si>
    <t>P.S808</t>
  </si>
  <si>
    <t>First and Second Station HV/LV/FE readout boards (Low Q2)</t>
  </si>
  <si>
    <t>P.S809</t>
  </si>
  <si>
    <t>First and Second Station Silcon (Low Q2)</t>
  </si>
  <si>
    <t>P.S810</t>
  </si>
  <si>
    <t>Mechanical frame material (for both Stations) (Low Q2)</t>
  </si>
  <si>
    <t>P.S811</t>
  </si>
  <si>
    <t>Cooling sysytem (Low Q2)</t>
  </si>
  <si>
    <t>P.S812</t>
  </si>
  <si>
    <t>Vacuum/exit window Procurement (Low Q2)</t>
  </si>
  <si>
    <t>P.S813</t>
  </si>
  <si>
    <t>Mechanical Support Structure Fabrication &amp; Assembly</t>
  </si>
  <si>
    <t>P.S814</t>
  </si>
  <si>
    <t>Rack, LV, HV, Crates, Cable Purchase Ready for Installation</t>
  </si>
  <si>
    <t>P.S815</t>
  </si>
  <si>
    <t>Detector Component Purchase: uRwell Foils - Make 1</t>
  </si>
  <si>
    <t>P.S816</t>
  </si>
  <si>
    <t>Detector Component Purchase: Detector Frames</t>
  </si>
  <si>
    <t>P.S817</t>
  </si>
  <si>
    <t>Detector Component Purchase: Other Components</t>
  </si>
  <si>
    <t>P.S818</t>
  </si>
  <si>
    <t>Design and Prototyping - Prototype Component Purchase - uRwell Foils</t>
  </si>
  <si>
    <t>P.S819</t>
  </si>
  <si>
    <t>Design and Prototyping - Prototype Module Assembly</t>
  </si>
  <si>
    <t>P.S820</t>
  </si>
  <si>
    <t>Mechanical Support Structure Fabrication and Assembly</t>
  </si>
  <si>
    <t>P.S821</t>
  </si>
  <si>
    <t>P.S822</t>
  </si>
  <si>
    <t>Detector Component Purchase - uRwell Foils</t>
  </si>
  <si>
    <t>P.S823</t>
  </si>
  <si>
    <t>Detector Component Purchase - Detector Frames</t>
  </si>
  <si>
    <t>P.S824</t>
  </si>
  <si>
    <t>Detector Component Purchase - Other Components</t>
  </si>
  <si>
    <t>P.S825</t>
  </si>
  <si>
    <t>Install, Integration &amp; Testing - Slow Controls Integration</t>
  </si>
  <si>
    <t>P.S826</t>
  </si>
  <si>
    <t>Install, Integration &amp; Testing - Detector Assembly</t>
  </si>
  <si>
    <t>P.S827</t>
  </si>
  <si>
    <t>Install, Integration &amp; Testing - Mechanical Integration</t>
  </si>
  <si>
    <t>P.S828</t>
  </si>
  <si>
    <t>Install, Integration &amp; Testing - System Testing &amp; Qualification</t>
  </si>
  <si>
    <t>P.S829</t>
  </si>
  <si>
    <t>P.S830</t>
  </si>
  <si>
    <t>P.S831</t>
  </si>
  <si>
    <t>P.S832</t>
  </si>
  <si>
    <t>CRT (Cosmic Ray Test-Setup) (hpDIRC)</t>
  </si>
  <si>
    <t>P.S833</t>
  </si>
  <si>
    <t>Assemble Full Bar Boxes Infrastructure &amp; Materials (hpDIRC)</t>
  </si>
  <si>
    <t>P.S834</t>
  </si>
  <si>
    <t>Fabrication Bars &amp; Barboxes (hpDIRC)</t>
  </si>
  <si>
    <t>P.S835</t>
  </si>
  <si>
    <t>Remaining Tooling (591MHz 1-Cell R&amp;D)</t>
  </si>
  <si>
    <t>P.S836</t>
  </si>
  <si>
    <t>Barrel EMCal - Barrel Pb/SciFi absorber - Epoxy</t>
  </si>
  <si>
    <t>P.S837</t>
  </si>
  <si>
    <t>Barrel EMCal - Production Procurements - Material Pack and Ship</t>
  </si>
  <si>
    <t>P.S838</t>
  </si>
  <si>
    <t>Barrel EMCal Preproduction - Stave/Tray tooling</t>
  </si>
  <si>
    <t>P.S839</t>
  </si>
  <si>
    <t>Barrel EMCal Preproduction - Module PCB QC</t>
  </si>
  <si>
    <t>P.S840</t>
  </si>
  <si>
    <t>HV cable and connectors at detector (Barrel ECAL)</t>
  </si>
  <si>
    <t>P.S841</t>
  </si>
  <si>
    <t>P.S842</t>
  </si>
  <si>
    <t>Barrel EMCal Preproduction - Wire Bonder</t>
  </si>
  <si>
    <t>P.S843</t>
  </si>
  <si>
    <t>Barrel EMCal Preproduction - Parylene Coater</t>
  </si>
  <si>
    <t>P.S844</t>
  </si>
  <si>
    <t>Barrel EMCal Preproduction - Stave/Tray test system</t>
  </si>
  <si>
    <t>P.S845</t>
  </si>
  <si>
    <t>Barrel EMCal Preproduction - Supplies</t>
  </si>
  <si>
    <t>P.S846</t>
  </si>
  <si>
    <t>Barrel EMCal Production - Stave</t>
  </si>
  <si>
    <t>P.S847</t>
  </si>
  <si>
    <t>Barrel EMCal Production - Tray</t>
  </si>
  <si>
    <t>P.S848</t>
  </si>
  <si>
    <t>Barrel EMCal Production - Dicing</t>
  </si>
  <si>
    <t>P.S849</t>
  </si>
  <si>
    <t>Barrel EMCal Production - Cable Harness</t>
  </si>
  <si>
    <t>P.S850</t>
  </si>
  <si>
    <t>Barrel EMCal Production - Consumables</t>
  </si>
  <si>
    <t>P.S851</t>
  </si>
  <si>
    <t>P.S852</t>
  </si>
  <si>
    <t>Barrel EMCal Production - End of Stave Card</t>
  </si>
  <si>
    <t>P.S853</t>
  </si>
  <si>
    <t>Barrel EMCal - Mechanical Structure - Carbon Support Structure</t>
  </si>
  <si>
    <t>P.S854</t>
  </si>
  <si>
    <t>Barrel EMCal - Mechanical Structure - Light Guides</t>
  </si>
  <si>
    <t>P.S855</t>
  </si>
  <si>
    <t>Barrel EMCal - Mechanical Structure - Light Monitoring System</t>
  </si>
  <si>
    <t>P.S856</t>
  </si>
  <si>
    <t>Barrel EMCal - Mechanical Structure - Cooling System for SiPM</t>
  </si>
  <si>
    <t>P.S857</t>
  </si>
  <si>
    <t>Barrel EMCal - Mechanical Structure - Supplies and assembly tooling</t>
  </si>
  <si>
    <t>P.S858</t>
  </si>
  <si>
    <t>Light Pulser System (pfRICH)</t>
  </si>
  <si>
    <t>P.S859</t>
  </si>
  <si>
    <t>Vessel (pfRICH)</t>
  </si>
  <si>
    <t>P.S860</t>
  </si>
  <si>
    <t>Aerogel (pfRICH)</t>
  </si>
  <si>
    <t>P.S861</t>
  </si>
  <si>
    <t>HRPPD QA Test Station (pfRICH) - Test Equipment</t>
  </si>
  <si>
    <t>P.S862</t>
  </si>
  <si>
    <t>(pfRICH) - Transportation Cart</t>
  </si>
  <si>
    <t>P.S863</t>
  </si>
  <si>
    <t>Interface PCB and components (HV, anode, LED) (Barrel ECAL)</t>
  </si>
  <si>
    <t>P.S864</t>
  </si>
  <si>
    <t>CEA, Sacaly for Radiation Studies</t>
  </si>
  <si>
    <t>P.S866</t>
  </si>
  <si>
    <t>Quench Analysis for Collared Magnets (FNL)</t>
  </si>
  <si>
    <t>P.S867</t>
  </si>
  <si>
    <t>Epstein Frame (Magnet Measurement)</t>
  </si>
  <si>
    <t>P.S868</t>
  </si>
  <si>
    <t>B1pF Production - Yoke / End Plate / Splice Assembly</t>
  </si>
  <si>
    <t>P.S869</t>
  </si>
  <si>
    <t>B1ApF Production - Yoke / End Plate / Splice Assembly</t>
  </si>
  <si>
    <t>P.S870</t>
  </si>
  <si>
    <t>Q2pF Production - Yoke / End Plate / Splice Assembly</t>
  </si>
  <si>
    <t>P.S871</t>
  </si>
  <si>
    <t>Q1ApF Production - Yoke / End Plate / Splice Assembly</t>
  </si>
  <si>
    <t>P.S872</t>
  </si>
  <si>
    <t>Q1BpF Production - Yoke / End Plate / Splice Assembly</t>
  </si>
  <si>
    <t>P.S873</t>
  </si>
  <si>
    <t>B1ApF Production - Coil Assembly</t>
  </si>
  <si>
    <t>P.S874</t>
  </si>
  <si>
    <t>Q2pF Production - Coil Assembly</t>
  </si>
  <si>
    <t>P.S875</t>
  </si>
  <si>
    <t>Q1ApF Production - Coil Assembly</t>
  </si>
  <si>
    <t>P.S876</t>
  </si>
  <si>
    <t>Q1BpF Production - Coil Assembly</t>
  </si>
  <si>
    <t>P.S877</t>
  </si>
  <si>
    <t>B1pF Production - Cryo Assembly</t>
  </si>
  <si>
    <t>P.S878</t>
  </si>
  <si>
    <t>B1ApF Production - Cryo Assembly</t>
  </si>
  <si>
    <t>P.S879</t>
  </si>
  <si>
    <t>Q2pF Production - Cryo Assembly</t>
  </si>
  <si>
    <t>P.S880</t>
  </si>
  <si>
    <t>Q1ApF Production - Cryo Assembly</t>
  </si>
  <si>
    <t>P.S881</t>
  </si>
  <si>
    <t>Q1BpF Production - Cryo Assembly</t>
  </si>
  <si>
    <t>P.S882</t>
  </si>
  <si>
    <t>APS Magnet Storage Tents</t>
  </si>
  <si>
    <t>P.S883</t>
  </si>
  <si>
    <t>PED Contract for Barrel Imaging Calorimeter</t>
  </si>
  <si>
    <t>P.S884</t>
  </si>
  <si>
    <t>PED Contract - Forward Mechanical Structure</t>
  </si>
  <si>
    <t>P.S885</t>
  </si>
  <si>
    <t>eRD103 - hpDIRC</t>
  </si>
  <si>
    <t>P.S886</t>
  </si>
  <si>
    <t>eRD104 - Service Reduction</t>
  </si>
  <si>
    <t>P.S887</t>
  </si>
  <si>
    <t>eRD107 - Forward HCal</t>
  </si>
  <si>
    <t>P.S888</t>
  </si>
  <si>
    <t>eRD110 - Photosensors</t>
  </si>
  <si>
    <t>P.S889</t>
  </si>
  <si>
    <t>P.S890</t>
  </si>
  <si>
    <t>eRD112 - AC-LGAD</t>
  </si>
  <si>
    <t>P.S891</t>
  </si>
  <si>
    <t>P.S892</t>
  </si>
  <si>
    <t>P.S893</t>
  </si>
  <si>
    <t>P.S894</t>
  </si>
  <si>
    <t>eRD113 - MAPS sensors ITS3</t>
  </si>
  <si>
    <t>P.S895</t>
  </si>
  <si>
    <t>P.S896</t>
  </si>
  <si>
    <t>P.S897</t>
  </si>
  <si>
    <t>P.S898</t>
  </si>
  <si>
    <t>eRD115 - Imaging Calorimeter</t>
  </si>
  <si>
    <t>P.S899</t>
  </si>
  <si>
    <t>R&amp;D contract - Spectrometer with Fiber Splitter</t>
  </si>
  <si>
    <t>P.S900</t>
  </si>
  <si>
    <t>Detector Computing - DAQ Server - Computing Infrastructure - Phase 2</t>
  </si>
  <si>
    <t>P.S901</t>
  </si>
  <si>
    <t>Detector Computing - Analysis Server - Computing Infrastructure - Phase 2</t>
  </si>
  <si>
    <t>P.S902</t>
  </si>
  <si>
    <t>Detector Computing - File Servers - Computing Infrastructure - Phase 2</t>
  </si>
  <si>
    <t>P.S903</t>
  </si>
  <si>
    <t>Detector Computing - DAQ Server - Computing Infrastructure - Phase 3</t>
  </si>
  <si>
    <t>P.S904</t>
  </si>
  <si>
    <t>Detector Computing - Analysis Server - Computing Infrastructure - Phase 3</t>
  </si>
  <si>
    <t>P.S905</t>
  </si>
  <si>
    <t>Detector Computing - Readout Server - Computing Infrastructure - Phase 3</t>
  </si>
  <si>
    <t>P.S906</t>
  </si>
  <si>
    <t>Detector Computing - File Servers - Computing Infrastructure - Phase 3</t>
  </si>
  <si>
    <t>P.S907</t>
  </si>
  <si>
    <t>Detector Computing - DAQ Room Fiber</t>
  </si>
  <si>
    <t>P.S908</t>
  </si>
  <si>
    <t>Detector Computing - Trunk Fiber</t>
  </si>
  <si>
    <t>P.S909</t>
  </si>
  <si>
    <t>Detector Computing - Wide Angle Hall Fiber</t>
  </si>
  <si>
    <t>P.S910</t>
  </si>
  <si>
    <t>P.S911</t>
  </si>
  <si>
    <t>Detector Computing - Fabrication Engineering Article (DAM Board)</t>
  </si>
  <si>
    <t>P.S912</t>
  </si>
  <si>
    <t>Detector Computing - Racks - Computing Infrastructure - Phase 1</t>
  </si>
  <si>
    <t>P.S913</t>
  </si>
  <si>
    <t>Detector Computing - Network Switches - Computing Infrastructure - Phase 1</t>
  </si>
  <si>
    <t>P.S914</t>
  </si>
  <si>
    <t>Detector Computing - Development Server - Computing Infrastructure - Phase 1</t>
  </si>
  <si>
    <t>P.S915</t>
  </si>
  <si>
    <t>Detector Computing - Readout Server First Article - Computing Infrastructure - Phase 1</t>
  </si>
  <si>
    <t>P.S916</t>
  </si>
  <si>
    <t>Detector Computing - Fabrication Engineering Article - GTU Board</t>
  </si>
  <si>
    <t>P.S917</t>
  </si>
  <si>
    <t>Detector Computing - Fabrication Final Design - GTU Board</t>
  </si>
  <si>
    <t>P.S918</t>
  </si>
  <si>
    <t>Detector Computing - Felix Boards (Timing Studies)</t>
  </si>
  <si>
    <t>P.S919</t>
  </si>
  <si>
    <t>Detector Computing - Server Type 1, 2 (Slow Controls)</t>
  </si>
  <si>
    <t>P.S920</t>
  </si>
  <si>
    <t>Detector Computing - Network Switch (Slow Controls)</t>
  </si>
  <si>
    <t>P.S921</t>
  </si>
  <si>
    <t>Detector Computing - Chassis Type 2 (Slow Controls)</t>
  </si>
  <si>
    <t>P.S922</t>
  </si>
  <si>
    <t>Electron Endcap HCal - HGCROC</t>
  </si>
  <si>
    <t>P.S923</t>
  </si>
  <si>
    <t>Forward HCal - HV cables and connector at detector</t>
  </si>
  <si>
    <t>P.S924</t>
  </si>
  <si>
    <t>e-beamlines Baked Vacuum</t>
  </si>
  <si>
    <t>P.S925</t>
  </si>
  <si>
    <t>Bellows helper spring assembly</t>
  </si>
  <si>
    <t>P.S926</t>
  </si>
  <si>
    <t>Cryostat Mechanical Components</t>
  </si>
  <si>
    <t>P.S927</t>
  </si>
  <si>
    <t>Vacuum Measurement &amp; Data Logging Equipment</t>
  </si>
  <si>
    <t>P.S928</t>
  </si>
  <si>
    <t>ESR Portable Clean Room Tents</t>
  </si>
  <si>
    <t>P.S951</t>
  </si>
  <si>
    <t>ESR APS Magnets - Rebuild Parts</t>
  </si>
  <si>
    <t>P.S951.A</t>
  </si>
  <si>
    <t>ESR APS Magnets - Rebuild Parts Batch 1</t>
  </si>
  <si>
    <t>P.S951.B</t>
  </si>
  <si>
    <t>ESR APS Magnets - Rebuild Parts Batch 2</t>
  </si>
  <si>
    <t>P.S952</t>
  </si>
  <si>
    <t>ESR APS Magnets - Magnet Measurment Stand</t>
  </si>
  <si>
    <t>P.S952.A</t>
  </si>
  <si>
    <t>ESR APS Magnets - Magnet Measurement Stand 1</t>
  </si>
  <si>
    <t>P.S952.B</t>
  </si>
  <si>
    <t>ESR APS Magnets - Magnet Measurement Stand 2</t>
  </si>
  <si>
    <t>P.S953</t>
  </si>
  <si>
    <t>INFN - Final - PROJECT ENGINEERING AND DESIGN: SIPM</t>
  </si>
  <si>
    <t>P.S954</t>
  </si>
  <si>
    <t>Detailed (90%) Design - Vendor Contract</t>
  </si>
  <si>
    <t>P.S955</t>
  </si>
  <si>
    <t>Tracking FY 30 Procurements</t>
  </si>
  <si>
    <t>P.S956</t>
  </si>
  <si>
    <t>(MPGD) Trackers FY 28 Procurements</t>
  </si>
  <si>
    <t>P.S957</t>
  </si>
  <si>
    <t>Construction of Full Chain Test Assembly (pfRICH) (Non-Labor)</t>
  </si>
  <si>
    <t>P.S958</t>
  </si>
  <si>
    <t>INFN PED for Design of ePIC µRWELL Trackers and Cap Discs for EIC</t>
  </si>
  <si>
    <t>P.S959</t>
  </si>
  <si>
    <t>Large Diameter BLA: 2 Silicon Carbide Cylinders and Tooling</t>
  </si>
  <si>
    <t>P.S960</t>
  </si>
  <si>
    <t>Small Diameter BLA: 2 Silicon Carbide Cylinders and Tooling</t>
  </si>
  <si>
    <t>P.S961</t>
  </si>
  <si>
    <t>DW Magnet - B2eR - Coil Assembly Material</t>
  </si>
  <si>
    <t>P.S962</t>
  </si>
  <si>
    <t>DW Magnet - B2eR - Cold Mass Assembly Material</t>
  </si>
  <si>
    <t>P.S970</t>
  </si>
  <si>
    <t>P.S971</t>
  </si>
  <si>
    <t>P.S972</t>
  </si>
  <si>
    <t>eRD106 - Forward EMCal</t>
  </si>
  <si>
    <t>P.S973</t>
  </si>
  <si>
    <t>P.S974</t>
  </si>
  <si>
    <t>APS Magnet Storage Tents and Facilities</t>
  </si>
  <si>
    <t>P.S975</t>
  </si>
  <si>
    <t>B1pF Prototype Material - Coil Parts - Wedges/Wedge Tips</t>
  </si>
  <si>
    <t>P.S976</t>
  </si>
  <si>
    <t>B1pF Prototype Material - Coil Parts - End Spacers</t>
  </si>
  <si>
    <t>P.S977</t>
  </si>
  <si>
    <t>Superconducting Strand - Direct Wind Magnets (0.47mm)</t>
  </si>
  <si>
    <t>P.S978</t>
  </si>
  <si>
    <t>Superconducting Strand - Direct Wind Magnets (0.33mm)</t>
  </si>
  <si>
    <t>P.S979</t>
  </si>
  <si>
    <t>Silicon Trackers - PED Contract</t>
  </si>
  <si>
    <t>P.S980</t>
  </si>
  <si>
    <t>591MHz FA - Tuner Testing</t>
  </si>
  <si>
    <t>P.S981</t>
  </si>
  <si>
    <t>HRPPD First Article - Setup QA Test Stand</t>
  </si>
  <si>
    <t>P.S982</t>
  </si>
  <si>
    <t>BTOF - Module Structure</t>
  </si>
  <si>
    <t>P.S983</t>
  </si>
  <si>
    <t>BTOF - Module Assembly - Onto Support Structure</t>
  </si>
  <si>
    <t>P.S984</t>
  </si>
  <si>
    <t>BTOF - Module Assembly/Support Structure - Install into ePIC</t>
  </si>
  <si>
    <t>P.S985</t>
  </si>
  <si>
    <t>FTOF - Sensor</t>
  </si>
  <si>
    <t>P.S986</t>
  </si>
  <si>
    <t>FTOF - Sensor-ASIC Integration</t>
  </si>
  <si>
    <t>P.S987</t>
  </si>
  <si>
    <t>FTOF - Module Mechanics</t>
  </si>
  <si>
    <t>P.S988</t>
  </si>
  <si>
    <t>FTOF - Module Assembly</t>
  </si>
  <si>
    <t>P.S989</t>
  </si>
  <si>
    <t>FTOF - Module Assembly/Support Structure - Install into ePIC</t>
  </si>
  <si>
    <t>P.S990</t>
  </si>
  <si>
    <t>TOF - Support Structure</t>
  </si>
  <si>
    <t>P.S991</t>
  </si>
  <si>
    <t>TOF - Cooling System</t>
  </si>
  <si>
    <t>P.S992</t>
  </si>
  <si>
    <t>TOF - Alignment System</t>
  </si>
  <si>
    <t>P.S993</t>
  </si>
  <si>
    <t>ASICS/Electronics - eRD109 - Indiana University - Develop Calorimeter Readout</t>
  </si>
  <si>
    <t>P.S994</t>
  </si>
  <si>
    <t>Micro Patter Gaseous Detectors - eRD108 - Saclay, France - Research/Developement/Design</t>
  </si>
  <si>
    <t>P.S995</t>
  </si>
  <si>
    <t>ASICS/Electronics - eRD109 - Saclay France - Production of the Salsa 1 Prototype</t>
  </si>
  <si>
    <t>P.S996</t>
  </si>
  <si>
    <t>Oxford PED - Procurement</t>
  </si>
  <si>
    <t>P.S997</t>
  </si>
  <si>
    <t>RDO Readout Board - Engineering Test Article - Fabrication and Assembly</t>
  </si>
  <si>
    <t>P.S998</t>
  </si>
  <si>
    <t>B1pF Prototype Inner Yoke</t>
  </si>
  <si>
    <t>P.S999</t>
  </si>
  <si>
    <t>197MHz DVC - VTA Equipment</t>
  </si>
  <si>
    <t>S</t>
  </si>
  <si>
    <t>Significant Procurement (APP)=&gt;$250K&lt;$2M</t>
  </si>
  <si>
    <t>S.1000</t>
  </si>
  <si>
    <t>S.P001</t>
  </si>
  <si>
    <t>SP #001 - BPM Electronics</t>
  </si>
  <si>
    <t>S.P002</t>
  </si>
  <si>
    <t>SP #002</t>
  </si>
  <si>
    <t>S.P003</t>
  </si>
  <si>
    <t>SP #003 - 49.2 MHz Cavity</t>
  </si>
  <si>
    <t>S.P004</t>
  </si>
  <si>
    <t>SP #004 - XHV pumping systems</t>
  </si>
  <si>
    <t>S.P005</t>
  </si>
  <si>
    <t>SP #005 -  Linac to RCS Transfer Line Magnets</t>
  </si>
  <si>
    <t>S.P006</t>
  </si>
  <si>
    <t>SP #006 - HR Inj Warm Line Septum APS</t>
  </si>
  <si>
    <t>S.P007</t>
  </si>
  <si>
    <t>SP #007</t>
  </si>
  <si>
    <t>S.P008</t>
  </si>
  <si>
    <t>SP #008 - HV Pulsed Generator</t>
  </si>
  <si>
    <t>S.P009</t>
  </si>
  <si>
    <t>SP #009 - Corrector &amp; Injection Bump Supplies DCCT Chassis BTPs</t>
  </si>
  <si>
    <t>S.P010</t>
  </si>
  <si>
    <t>SP #010 - RCS Correctors</t>
  </si>
  <si>
    <t>S.P011</t>
  </si>
  <si>
    <t>SP #011 - C/M Construction Mgt Services</t>
  </si>
  <si>
    <t>S.P011.A</t>
  </si>
  <si>
    <t>SP #011 - Phase A</t>
  </si>
  <si>
    <t>S.P011.B</t>
  </si>
  <si>
    <t>SP #011 - Phase B</t>
  </si>
  <si>
    <t>S.P012</t>
  </si>
  <si>
    <t>SP #012 - Spin Rotator Quad</t>
  </si>
  <si>
    <t>S.P013</t>
  </si>
  <si>
    <t>SP #013 - AtR to Blue Transfer Line Magnet</t>
  </si>
  <si>
    <t>S.P013.A</t>
  </si>
  <si>
    <t>SP #013 - Phase A</t>
  </si>
  <si>
    <t>S.P013.B</t>
  </si>
  <si>
    <t>SP #013 - Phase B</t>
  </si>
  <si>
    <t>S.P014</t>
  </si>
  <si>
    <t>SP #014 - OCEM</t>
  </si>
  <si>
    <t>S.P015</t>
  </si>
  <si>
    <t>SP #015 - Detector Tracking - GEM foils for MPGDs</t>
  </si>
  <si>
    <t>S.P016</t>
  </si>
  <si>
    <t>SP #016 - RF-CRAB-2-CTRL</t>
  </si>
  <si>
    <t>S.P016.A</t>
  </si>
  <si>
    <t>SP #016 - Phase A RF-CRAB-2-CTRL</t>
  </si>
  <si>
    <t>S.P016.B</t>
  </si>
  <si>
    <t>SP #016 - Phase B RF-CRAB-2-CTRL</t>
  </si>
  <si>
    <t>S.P017</t>
  </si>
  <si>
    <t>197 MHz Cavity (HSR Store 1) - Window</t>
  </si>
  <si>
    <t>S.P018</t>
  </si>
  <si>
    <t>SP #018 - HR Straight DC Cables</t>
  </si>
  <si>
    <t>S.P019</t>
  </si>
  <si>
    <t>SP #019 - Corrector &amp; Injection Bump Supplies PSC BTP</t>
  </si>
  <si>
    <t>S.P020</t>
  </si>
  <si>
    <t>SP #020 - Staff Augmentation - Electrical Contractor</t>
  </si>
  <si>
    <t>S.P021</t>
  </si>
  <si>
    <t>SP #021 - Lepton Polarimetry - Position Detectors - ESR</t>
  </si>
  <si>
    <t>S.P022</t>
  </si>
  <si>
    <t>SP #022 - RCS Injection Pulsed Bump - Kicker Magnet</t>
  </si>
  <si>
    <t>S.P023</t>
  </si>
  <si>
    <t>SP #023 - Coil Assembly</t>
  </si>
  <si>
    <t>S.P024</t>
  </si>
  <si>
    <t>SP #024 - SBU Hydronic Cooling System Installation</t>
  </si>
  <si>
    <t>S.P025</t>
  </si>
  <si>
    <t>SP #025 - Magnet Measuring Station Material</t>
  </si>
  <si>
    <t>S.P026</t>
  </si>
  <si>
    <t>SP #026 - RCS to ESR Transfer Line Magnets</t>
  </si>
  <si>
    <t>S.P027</t>
  </si>
  <si>
    <t>SP #027 - Bellows Upgrade - Shield Inserts</t>
  </si>
  <si>
    <t>S.P028</t>
  </si>
  <si>
    <t>SP #028 - HR SS Mod Vacuum - I&amp;C systems</t>
  </si>
  <si>
    <t>S.P029</t>
  </si>
  <si>
    <t>SP #029 - Chilled Water System Installation</t>
  </si>
  <si>
    <t>S.P030</t>
  </si>
  <si>
    <t>SP #030 - Motor Controls Center</t>
  </si>
  <si>
    <t>S.P031</t>
  </si>
  <si>
    <t>SP #031 - Corrector &amp; Injection Bump Supplies DCCT Chassis BTPs</t>
  </si>
  <si>
    <t>S.P032</t>
  </si>
  <si>
    <t>SP #032 - ESR Stripline Kickers Electrical Components</t>
  </si>
  <si>
    <t>S.P033</t>
  </si>
  <si>
    <t>SP #033 - 591 MHz FPC Conditioning Box</t>
  </si>
  <si>
    <t>S.P034</t>
  </si>
  <si>
    <t>SP #034</t>
  </si>
  <si>
    <t>S.P035</t>
  </si>
  <si>
    <t>SP #035 - Zero Degree Calorimeter</t>
  </si>
  <si>
    <t>S.P036</t>
  </si>
  <si>
    <t>S.P037</t>
  </si>
  <si>
    <t>SP #037 - Correctors PS - CAEN</t>
  </si>
  <si>
    <t>S.P038</t>
  </si>
  <si>
    <t>SP #038 - Stripline Kickers Mechanical Components</t>
  </si>
  <si>
    <t>S.P039</t>
  </si>
  <si>
    <t>SP #039 - 98.4 MHz Cavity</t>
  </si>
  <si>
    <t>S.P040</t>
  </si>
  <si>
    <t>SP #040 - New HR PS - CAEN</t>
  </si>
  <si>
    <t>S.P041</t>
  </si>
  <si>
    <t>SP #041 - 394 MHz FPC Couplers</t>
  </si>
  <si>
    <t>S.P042</t>
  </si>
  <si>
    <t>SP #042 - Small PS - CAEN</t>
  </si>
  <si>
    <t>S.P043</t>
  </si>
  <si>
    <t>SP #043 - Racks</t>
  </si>
  <si>
    <t>S.P044</t>
  </si>
  <si>
    <t>SP #044 - Bunch Length Monitors</t>
  </si>
  <si>
    <t>S.P045</t>
  </si>
  <si>
    <t>SP #045 - HR TL Material</t>
  </si>
  <si>
    <t>S.P046</t>
  </si>
  <si>
    <t>RCS SLM Optical Transport</t>
  </si>
  <si>
    <t>S.P047</t>
  </si>
  <si>
    <t>SP #047</t>
  </si>
  <si>
    <t>S.P048</t>
  </si>
  <si>
    <t>SP #048 - ESR Injection Septum Electrical Components</t>
  </si>
  <si>
    <t>S.P049</t>
  </si>
  <si>
    <t>e-beamlines Baked Vacuum - valves and pumps</t>
  </si>
  <si>
    <t>S.P050</t>
  </si>
  <si>
    <t>HSR Vacuum Interconnect Hardware</t>
  </si>
  <si>
    <t>S.P050.A</t>
  </si>
  <si>
    <t>HSR Vacuum Interconnect Hardware - Option 1</t>
  </si>
  <si>
    <t>S.P050.B</t>
  </si>
  <si>
    <t>HSR Vacuum Interconnect Hardware - Option 2</t>
  </si>
  <si>
    <t>S.P051</t>
  </si>
  <si>
    <t>SP #051 - Helical Magnets in Snakes</t>
  </si>
  <si>
    <t>S.P052</t>
  </si>
  <si>
    <t>SP #052 - RF Power Supply &amp; Components</t>
  </si>
  <si>
    <t>S.P053</t>
  </si>
  <si>
    <t>SP #053 - Module - PCB Assembly</t>
  </si>
  <si>
    <t>S.P054</t>
  </si>
  <si>
    <t>SP #054 - EMCal - Hadron</t>
  </si>
  <si>
    <t>S.P055</t>
  </si>
  <si>
    <t>SP #055 - Movable ESR Collimators</t>
  </si>
  <si>
    <t>S.P056</t>
  </si>
  <si>
    <t>SP #056</t>
  </si>
  <si>
    <t>S.P057</t>
  </si>
  <si>
    <t>SP #057 - Dc, AC, Control Interlock Cable</t>
  </si>
  <si>
    <t>S.P058</t>
  </si>
  <si>
    <t>SP #058 - 1.773 GHz FPC Couplers</t>
  </si>
  <si>
    <t>S.P059</t>
  </si>
  <si>
    <t>SP #059 - Carbon Coating System</t>
  </si>
  <si>
    <t>S.P060</t>
  </si>
  <si>
    <t>SP #060 - RF-RCS-1-CTRL</t>
  </si>
  <si>
    <t>S.P060.A</t>
  </si>
  <si>
    <t>SP #060 - Phase A - RF-RCS-1-CTRL</t>
  </si>
  <si>
    <t>S.P060.B</t>
  </si>
  <si>
    <t>SP #060 - Phase B - RF-RCS-1-CTRL</t>
  </si>
  <si>
    <t>S.P061</t>
  </si>
  <si>
    <t>Polarized Atomic HJET and Readout Electronics</t>
  </si>
  <si>
    <t>S.P062</t>
  </si>
  <si>
    <t>SP #062 - Transfer Lines Vacuum - Hardware</t>
  </si>
  <si>
    <t>S.P063</t>
  </si>
  <si>
    <t>SP #063 - Lepton Endcap Construction</t>
  </si>
  <si>
    <t>S.P064</t>
  </si>
  <si>
    <t>SP #064 - 591 MHz - 600 kW Circulator with Load</t>
  </si>
  <si>
    <t>S.P065</t>
  </si>
  <si>
    <t>SP #065</t>
  </si>
  <si>
    <t>S.P065.A</t>
  </si>
  <si>
    <t>SP #065 - Phase A</t>
  </si>
  <si>
    <t>S.P065.B</t>
  </si>
  <si>
    <t>SP #065 - Phase B</t>
  </si>
  <si>
    <t>S.P066</t>
  </si>
  <si>
    <t>SP #066</t>
  </si>
  <si>
    <t>S.P067</t>
  </si>
  <si>
    <t>RCS Vacuum Gauges and Controllers</t>
  </si>
  <si>
    <t>S.P068</t>
  </si>
  <si>
    <t>SP #068 - RF-ERL-3-CTRL</t>
  </si>
  <si>
    <t>S.P068.A</t>
  </si>
  <si>
    <t>SP #068 - Phase A - RF-ERL-3-CTRL</t>
  </si>
  <si>
    <t>S.P068.B</t>
  </si>
  <si>
    <t>SP #068 - Phase B - RF-ERL-3-CTRL</t>
  </si>
  <si>
    <t>S.P069</t>
  </si>
  <si>
    <t>SP #069</t>
  </si>
  <si>
    <t>S.P070</t>
  </si>
  <si>
    <t>SP #070 - RF-HR-1-CTRL</t>
  </si>
  <si>
    <t>S.P070.A</t>
  </si>
  <si>
    <t>SP #070 - Phase A - RF-HR-1-CTRL</t>
  </si>
  <si>
    <t>S.P070.B</t>
  </si>
  <si>
    <t>SP #070 - Phase B - RF-HR-1-CTRL</t>
  </si>
  <si>
    <t>S.P071</t>
  </si>
  <si>
    <t>SP #071</t>
  </si>
  <si>
    <t>S.P071.A</t>
  </si>
  <si>
    <t>SP #071 - Phase A</t>
  </si>
  <si>
    <t>S.P071.B</t>
  </si>
  <si>
    <t>SP #071 - Phase B</t>
  </si>
  <si>
    <t>S.P072</t>
  </si>
  <si>
    <t>SP #072</t>
  </si>
  <si>
    <t>S.P072.A</t>
  </si>
  <si>
    <t>SP #072 - Phase A</t>
  </si>
  <si>
    <t>S.P072.B</t>
  </si>
  <si>
    <t>SP #072 - Phase B</t>
  </si>
  <si>
    <t>S.P073</t>
  </si>
  <si>
    <t>SP #073</t>
  </si>
  <si>
    <t>S.P074</t>
  </si>
  <si>
    <t>SP #074 - Tooling Material</t>
  </si>
  <si>
    <t>S.P075</t>
  </si>
  <si>
    <t>ESR Water Flow Monitoring</t>
  </si>
  <si>
    <t>S.P076</t>
  </si>
  <si>
    <t>SiPMT &amp; SiPMT PCBoard</t>
  </si>
  <si>
    <t>S.P077</t>
  </si>
  <si>
    <t>SP #077</t>
  </si>
  <si>
    <t>S.P078</t>
  </si>
  <si>
    <t>RF Shielded Valves</t>
  </si>
  <si>
    <t>S.P079</t>
  </si>
  <si>
    <t>B1pF Prototype Material - Coil Parts</t>
  </si>
  <si>
    <t>S.P080</t>
  </si>
  <si>
    <t>SP #080 - ESR Injection Mechanical Components</t>
  </si>
  <si>
    <t>S.P081</t>
  </si>
  <si>
    <t>SP #081 - Variable Frequency Drives</t>
  </si>
  <si>
    <t>S.P082</t>
  </si>
  <si>
    <t>SP #082 - Commissioning Contract</t>
  </si>
  <si>
    <t>S.P082.A</t>
  </si>
  <si>
    <t>Design Phase</t>
  </si>
  <si>
    <t>S.P082.B</t>
  </si>
  <si>
    <t>S.P083</t>
  </si>
  <si>
    <t>SP #083 - Field Office Trailer Rental</t>
  </si>
  <si>
    <t>S.P084</t>
  </si>
  <si>
    <t>SP #084 - Testing Contract</t>
  </si>
  <si>
    <t>S.P086</t>
  </si>
  <si>
    <t>SP #086 - SC Stand NbTi IR Magnets</t>
  </si>
  <si>
    <t>S.P087</t>
  </si>
  <si>
    <t>SP #087 - HV DC Gun PS - Excelitas</t>
  </si>
  <si>
    <t>S.P088</t>
  </si>
  <si>
    <t>SP #088 - Injection System - RCS Vacuum - Installation Material</t>
  </si>
  <si>
    <t>S.P089</t>
  </si>
  <si>
    <t>SP #089 - ESR - Installation of Vacuum System - Material</t>
  </si>
  <si>
    <t>S.P090</t>
  </si>
  <si>
    <t>SP #090</t>
  </si>
  <si>
    <t>S.P091</t>
  </si>
  <si>
    <t>SP #091 - Cable Tray</t>
  </si>
  <si>
    <t>S.P092</t>
  </si>
  <si>
    <t>SP #092 - B0pF Cryostat</t>
  </si>
  <si>
    <t>S.P093</t>
  </si>
  <si>
    <t>SP #093</t>
  </si>
  <si>
    <t>S.P094</t>
  </si>
  <si>
    <t>SP #094</t>
  </si>
  <si>
    <t>S.P095</t>
  </si>
  <si>
    <t>SP #095 - AC &amp; Interlock Cable</t>
  </si>
  <si>
    <t>S.P096</t>
  </si>
  <si>
    <t>SP #096</t>
  </si>
  <si>
    <t>S.P097</t>
  </si>
  <si>
    <t>SP #097 - 295 MHz Cavity</t>
  </si>
  <si>
    <t>S.P097.A</t>
  </si>
  <si>
    <t>SP #097 - Phase A</t>
  </si>
  <si>
    <t>S.P097.B</t>
  </si>
  <si>
    <t>SP #097 - Phase B</t>
  </si>
  <si>
    <t>S.P098</t>
  </si>
  <si>
    <t>SP #098 - 148 MHz Cavity</t>
  </si>
  <si>
    <t>S.P098.A</t>
  </si>
  <si>
    <t>SP #098 - Phase A</t>
  </si>
  <si>
    <t>S.P098.B</t>
  </si>
  <si>
    <t>SP #098 - Phase B</t>
  </si>
  <si>
    <t>S.P099</t>
  </si>
  <si>
    <t>SP #099</t>
  </si>
  <si>
    <t>S.P099.A</t>
  </si>
  <si>
    <t>SP #099 - Phase A</t>
  </si>
  <si>
    <t>S.P099.B</t>
  </si>
  <si>
    <t>SP #099 - Phase B</t>
  </si>
  <si>
    <t>S.P100</t>
  </si>
  <si>
    <t>SP #100 - RF-RCS-2-PWR</t>
  </si>
  <si>
    <t>S.P100.A</t>
  </si>
  <si>
    <t>SP #100 - First Article - RF-RCS-2-PWR</t>
  </si>
  <si>
    <t>S.P100.B</t>
  </si>
  <si>
    <t>SP #100 - Production - RF-RCS-2-PWR</t>
  </si>
  <si>
    <t>S.P101</t>
  </si>
  <si>
    <t>SP #101 - RF-RCS-3-PWR</t>
  </si>
  <si>
    <t>S.P101.A</t>
  </si>
  <si>
    <t>SP #101 - First Article - RF-RCS-3-PWR</t>
  </si>
  <si>
    <t>S.P101.B</t>
  </si>
  <si>
    <t>SP #101 - Production - RF-RCS-3-PWR</t>
  </si>
  <si>
    <t>S.P102</t>
  </si>
  <si>
    <t>SP #102</t>
  </si>
  <si>
    <t>S.P102.A</t>
  </si>
  <si>
    <t>SP #102 - Phase A</t>
  </si>
  <si>
    <t>S.P102.B</t>
  </si>
  <si>
    <t>SP #102 - Phase B</t>
  </si>
  <si>
    <t>S.P103</t>
  </si>
  <si>
    <t>SP #103</t>
  </si>
  <si>
    <t>S.P103.A</t>
  </si>
  <si>
    <t>SP #103 - Phase A</t>
  </si>
  <si>
    <t>S.P103.B</t>
  </si>
  <si>
    <t>SP #103 - Phase B</t>
  </si>
  <si>
    <t>S.P104</t>
  </si>
  <si>
    <t>SP #104 - RF-ERL-4-PWR</t>
  </si>
  <si>
    <t>S.P104.A</t>
  </si>
  <si>
    <t>SP #104 - First Article - RF-ERL-4-PWR</t>
  </si>
  <si>
    <t>S.P104.B</t>
  </si>
  <si>
    <t>SP #104 - Production - RF-ERL-4-PWR</t>
  </si>
  <si>
    <t>S.P105</t>
  </si>
  <si>
    <t>SP #105 - 400 MeV Linac - Installation Support - Material</t>
  </si>
  <si>
    <t>S.P105.A</t>
  </si>
  <si>
    <t>SP #105 - 400 MeV Linac - Installation Support - Material Phase A</t>
  </si>
  <si>
    <t>S.P105.B</t>
  </si>
  <si>
    <t>SP #105 - 400 MeV Linac - Installation Support - Material Phase B</t>
  </si>
  <si>
    <t>S.P106</t>
  </si>
  <si>
    <t>SP #106</t>
  </si>
  <si>
    <t>S.P106.A</t>
  </si>
  <si>
    <t>SP #106 - Phase A</t>
  </si>
  <si>
    <t>S.P106.B</t>
  </si>
  <si>
    <t>SP #106 - Phase B</t>
  </si>
  <si>
    <t>S.P107</t>
  </si>
  <si>
    <t>SP #107 - ESR Vacuum Monitoring &amp; Control</t>
  </si>
  <si>
    <t>S.P107.A</t>
  </si>
  <si>
    <t>SP #107 - Phase A</t>
  </si>
  <si>
    <t>S.P107.B</t>
  </si>
  <si>
    <t>SP #107 - Phase B</t>
  </si>
  <si>
    <t>S.P108</t>
  </si>
  <si>
    <t>SP #108</t>
  </si>
  <si>
    <t>S.P108.A</t>
  </si>
  <si>
    <t>SP #108 - Phase A</t>
  </si>
  <si>
    <t>S.P108.B</t>
  </si>
  <si>
    <t>SP #108 - Phase B</t>
  </si>
  <si>
    <t>S.P109</t>
  </si>
  <si>
    <t>First and Second Station Procurement (Low Q2)</t>
  </si>
  <si>
    <t>S.P110</t>
  </si>
  <si>
    <t>pCarbon target loading station (vacuum pumps,shutters and control system)</t>
  </si>
  <si>
    <t>S.P111</t>
  </si>
  <si>
    <t>ESR RF Shielded Valves</t>
  </si>
  <si>
    <t>S.P112</t>
  </si>
  <si>
    <t>SP #112 - Laser System - Procurements</t>
  </si>
  <si>
    <t>S.P113</t>
  </si>
  <si>
    <t>SP #113 - Position Detectors</t>
  </si>
  <si>
    <t>S.P114</t>
  </si>
  <si>
    <t>SP #114 - Hadron Ring Straight Sections Mods Vacuum - Chambers, Bellows, Supports</t>
  </si>
  <si>
    <t>S.P115</t>
  </si>
  <si>
    <t>SP #115 - Hadron Ring Inj-Sys Upgrade Vacuum - Chambers, Bellows, Supports</t>
  </si>
  <si>
    <t>S.P116</t>
  </si>
  <si>
    <t>SP #116 - e-Beamlines Baked Vacuum - Chambers, Bellows, Supports</t>
  </si>
  <si>
    <t>S.P117</t>
  </si>
  <si>
    <t>SP #117 - e-loop Return Vacuum - Chambers, Bellows, Supports</t>
  </si>
  <si>
    <t>S.P118</t>
  </si>
  <si>
    <t>SP #118 - DC-Gun LINAC Vacuum - Chambers, Bellows, Supports</t>
  </si>
  <si>
    <t>S.P119</t>
  </si>
  <si>
    <t>SP #119</t>
  </si>
  <si>
    <t>S.P120</t>
  </si>
  <si>
    <t>SP #120 - e-loop Return Vacuum - Valves and Pumps</t>
  </si>
  <si>
    <t>S.P121</t>
  </si>
  <si>
    <t>SP #121 - e-Beamlines Baked Vacuum - Valves and Pumps</t>
  </si>
  <si>
    <t>S.P122</t>
  </si>
  <si>
    <t>SP #122 - Detector-Electronics</t>
  </si>
  <si>
    <t>S.P123</t>
  </si>
  <si>
    <t>SP #123 - BPM Electronics - Module</t>
  </si>
  <si>
    <t>S.P124</t>
  </si>
  <si>
    <t>SP #124 - Profile Monitors - Construction</t>
  </si>
  <si>
    <t>S.P125</t>
  </si>
  <si>
    <t>SP #125 - BPM Electronics - Construction</t>
  </si>
  <si>
    <t>S.P126</t>
  </si>
  <si>
    <t>SP #126 - Profile Monitors - Construction</t>
  </si>
  <si>
    <t>S.P127</t>
  </si>
  <si>
    <t>SP #127 - ICT, Material</t>
  </si>
  <si>
    <t>S.P128</t>
  </si>
  <si>
    <t>SP #128 - Collimators - Material</t>
  </si>
  <si>
    <t>S.P129</t>
  </si>
  <si>
    <t>SP #129 - BPM System - Materials</t>
  </si>
  <si>
    <t>S.P130</t>
  </si>
  <si>
    <t>S.P131</t>
  </si>
  <si>
    <t>SP #131 - Charge and Current Monitors - Materials</t>
  </si>
  <si>
    <t>S.P132</t>
  </si>
  <si>
    <t>ESR SLM - Optical Transport</t>
  </si>
  <si>
    <t>S.P133</t>
  </si>
  <si>
    <t>SP #133 - ESR BPM Assembly Materials</t>
  </si>
  <si>
    <t>S.P133.A</t>
  </si>
  <si>
    <t>ESR BPM - Design Verification Units</t>
  </si>
  <si>
    <t>S.P133.B</t>
  </si>
  <si>
    <t>ESR BPM - Production Quantity</t>
  </si>
  <si>
    <t>S.P134</t>
  </si>
  <si>
    <t>SP #134 - BPM System - Signal cables, rack hardware, system connectors</t>
  </si>
  <si>
    <t>S.P135</t>
  </si>
  <si>
    <t>SP #135 - BPM Pick-up - Materials</t>
  </si>
  <si>
    <t>S.P136</t>
  </si>
  <si>
    <t>BPM Pick-up -Button</t>
  </si>
  <si>
    <t>S.P136.A</t>
  </si>
  <si>
    <t>RCS BPM Buttons Design Verification Units</t>
  </si>
  <si>
    <t>S.P136.B</t>
  </si>
  <si>
    <t>RCS BPM Buttons Production</t>
  </si>
  <si>
    <t>S.P137</t>
  </si>
  <si>
    <t>SP #137 - Longitudinal Feedback System</t>
  </si>
  <si>
    <t>S.P138</t>
  </si>
  <si>
    <t>SP #138 - BPM System - Miscellaneous materials</t>
  </si>
  <si>
    <t>S.P139</t>
  </si>
  <si>
    <t>SP #139 - Synchrotron Radiation Monitors - Synchrotron Radiation Monitors - Materials</t>
  </si>
  <si>
    <t>S.P140</t>
  </si>
  <si>
    <t>SP #140 - BPM Electronics - Module Procurement (material)</t>
  </si>
  <si>
    <t>S.P141</t>
  </si>
  <si>
    <t>SP #141 - Profile Monitors - Materials</t>
  </si>
  <si>
    <t>S.P142</t>
  </si>
  <si>
    <t>HSR BPM Buttons</t>
  </si>
  <si>
    <t>S.P142.A</t>
  </si>
  <si>
    <t>HSR BPM Buttons - Design Verification Units - Initial Award</t>
  </si>
  <si>
    <t>S.P142.B</t>
  </si>
  <si>
    <t>HSR BPM Buttons - Production - Option</t>
  </si>
  <si>
    <t>S.P143</t>
  </si>
  <si>
    <t>SP #143 - Tracking - Hadron Endcap Low-rapidity Si - Material - Construction</t>
  </si>
  <si>
    <t>S.P144</t>
  </si>
  <si>
    <t>SP #144 - Tracking - Lepton Endcap Low-rapidity Si - Material - Construction</t>
  </si>
  <si>
    <t>S.P145</t>
  </si>
  <si>
    <t>SP #145 - PID: Hadron Endcap Construction - Materials</t>
  </si>
  <si>
    <t>S.P146</t>
  </si>
  <si>
    <t>SP #146 - Detector Tracking - Lepton Endcap</t>
  </si>
  <si>
    <t>S.P146.A</t>
  </si>
  <si>
    <t>SP #146 - Phase A</t>
  </si>
  <si>
    <t>S.P146.B</t>
  </si>
  <si>
    <t>SP #146 - Phase B</t>
  </si>
  <si>
    <t>S.P147</t>
  </si>
  <si>
    <t>SP #147</t>
  </si>
  <si>
    <t>S.P147.A</t>
  </si>
  <si>
    <t>SP #147 - Phase A</t>
  </si>
  <si>
    <t>S.P147.B</t>
  </si>
  <si>
    <t>SP #147 - Phase B</t>
  </si>
  <si>
    <t>S.P148</t>
  </si>
  <si>
    <t>SP #148 - RF-ESR-1-CTRL</t>
  </si>
  <si>
    <t>S.P148.A</t>
  </si>
  <si>
    <t>SP #148 - First Article - RF-ESR-1-CTRL</t>
  </si>
  <si>
    <t>S.P148.B</t>
  </si>
  <si>
    <t>SP #148 - Production - RF-ESR-1-CTRL</t>
  </si>
  <si>
    <t>S.P149</t>
  </si>
  <si>
    <t>SP #149 - RF-HR-3-PWR</t>
  </si>
  <si>
    <t>S.P149.A</t>
  </si>
  <si>
    <t>SP #149 - First Article - RF-HR-3-PWR</t>
  </si>
  <si>
    <t>S.P149.B</t>
  </si>
  <si>
    <t>SP #149 - Production - RF-HR-3-PWR</t>
  </si>
  <si>
    <t>S.P150</t>
  </si>
  <si>
    <t>SP #150 - RF-ERL-2-PWR</t>
  </si>
  <si>
    <t>S.P150.A</t>
  </si>
  <si>
    <t>SP #150 - First Article - RF-ERL-2-PWR</t>
  </si>
  <si>
    <t>S.P150.B</t>
  </si>
  <si>
    <t>SP #150 - Production - RF-ERL-2-PWR</t>
  </si>
  <si>
    <t>S.P151</t>
  </si>
  <si>
    <t>SP #151 - RF-HR-4-CTRL</t>
  </si>
  <si>
    <t>S.P151.A</t>
  </si>
  <si>
    <t>SP #151 - RF-HR-4-CTRL Phase A</t>
  </si>
  <si>
    <t>S.P151.B</t>
  </si>
  <si>
    <t>SP #151 -  RF-HR-4-CTRL Phase B</t>
  </si>
  <si>
    <t>S.P152</t>
  </si>
  <si>
    <t>S.P153</t>
  </si>
  <si>
    <t>S.P154</t>
  </si>
  <si>
    <t>S.P155</t>
  </si>
  <si>
    <t>197 MHz Cavity (HSR Store 1) - Tuner</t>
  </si>
  <si>
    <t>S.P156</t>
  </si>
  <si>
    <t>SC Cable - Direct Wind Magnets</t>
  </si>
  <si>
    <t>S.P157</t>
  </si>
  <si>
    <t>RF-HR-2-PWR</t>
  </si>
  <si>
    <t>S.P157.A</t>
  </si>
  <si>
    <t>RF-HR-2-PWR - First Article</t>
  </si>
  <si>
    <t>S.P157.B</t>
  </si>
  <si>
    <t>RF-HR-2-PWR - Production</t>
  </si>
  <si>
    <t>S.P158</t>
  </si>
  <si>
    <t>ERL-1-CTRL</t>
  </si>
  <si>
    <t>S.P158.A</t>
  </si>
  <si>
    <t>ERL-1-CTRL - First Article</t>
  </si>
  <si>
    <t>S.P158.B</t>
  </si>
  <si>
    <t>ERL-1-CTRL - Production</t>
  </si>
  <si>
    <t>S.P159</t>
  </si>
  <si>
    <t>HR-5-CM: High Power Test (Production)</t>
  </si>
  <si>
    <t>S.P159.A</t>
  </si>
  <si>
    <t>HR-5-CM: High Power Test (Production) - A</t>
  </si>
  <si>
    <t>S.P159.B</t>
  </si>
  <si>
    <t>HR-5-CM: High Power Test (Production) - B</t>
  </si>
  <si>
    <t>S.P160</t>
  </si>
  <si>
    <t>S.P161</t>
  </si>
  <si>
    <t>197 MHz Cavity (HSR Store 1) - Damper</t>
  </si>
  <si>
    <t>S.P162</t>
  </si>
  <si>
    <t>S.P163</t>
  </si>
  <si>
    <t>Detector Interface Vacuum Development - Prototype Detector Chamber</t>
  </si>
  <si>
    <t>S.P164</t>
  </si>
  <si>
    <t>S.P165</t>
  </si>
  <si>
    <t>Backward EMCal Silicon Photomultipliers</t>
  </si>
  <si>
    <t>S.P166</t>
  </si>
  <si>
    <t>Barrel EMCal Silicon Photomultipliers</t>
  </si>
  <si>
    <t>S.P167</t>
  </si>
  <si>
    <t>Forward EMCal Tungsten Powder</t>
  </si>
  <si>
    <t>S.P168</t>
  </si>
  <si>
    <t>Vacuum - Main chamber vessel</t>
  </si>
  <si>
    <t>S.P169</t>
  </si>
  <si>
    <t>Laser procurement</t>
  </si>
  <si>
    <t>S.P170</t>
  </si>
  <si>
    <t>S.P171</t>
  </si>
  <si>
    <t>S.P172</t>
  </si>
  <si>
    <t>DW Magnet - B2eR - Vertical Cold Test Material</t>
  </si>
  <si>
    <t>S.P173</t>
  </si>
  <si>
    <t>DW Magnet - Q2BpR - Coil Assembly Material</t>
  </si>
  <si>
    <t>S.P174</t>
  </si>
  <si>
    <t>DW Magnet - Q2BpR - Cold Mass Assembly Material</t>
  </si>
  <si>
    <t>S.P175</t>
  </si>
  <si>
    <t>Forward EMCal Scinillation Fibers</t>
  </si>
  <si>
    <t>S.P175.A</t>
  </si>
  <si>
    <t>Forward EMCal Scinillation Fibers - Initial Award</t>
  </si>
  <si>
    <t>Forward EMCal Scinillation Fibers - Option 1</t>
  </si>
  <si>
    <t>S.P175.C</t>
  </si>
  <si>
    <t>Forward EMCal Scinillation Fibers - Option 2</t>
  </si>
  <si>
    <t>S.P175.D</t>
  </si>
  <si>
    <t>Forward EMCal Scinillation Fibers - Option 3</t>
  </si>
  <si>
    <t>S.P176</t>
  </si>
  <si>
    <t>Lenses (hpDIRC)</t>
  </si>
  <si>
    <t>S.P177</t>
  </si>
  <si>
    <t>S.P178</t>
  </si>
  <si>
    <t>ESR APS Magnets - Refurbishment Parts</t>
  </si>
  <si>
    <t>S.P178.A</t>
  </si>
  <si>
    <t>ESR APS Magnets - Refurbishment Parts Batch 1</t>
  </si>
  <si>
    <t>S.P178.B</t>
  </si>
  <si>
    <t>ESR APS Magnets - Refurbishment Parts Batch 2</t>
  </si>
  <si>
    <t>S.P179</t>
  </si>
  <si>
    <t>ESR APS Magnets - Measurement Facilities</t>
  </si>
  <si>
    <t>S.P179.A</t>
  </si>
  <si>
    <t>ESR APS Magnets - Measurement Facilities Batch 1</t>
  </si>
  <si>
    <t>S.P179.B</t>
  </si>
  <si>
    <t>ESR APS Magnets - Measurement Facilities Batch 2</t>
  </si>
  <si>
    <t>S.P180</t>
  </si>
  <si>
    <t>S.P181</t>
  </si>
  <si>
    <t>S.P182</t>
  </si>
  <si>
    <t>Transfer Line Magnets - Girders</t>
  </si>
  <si>
    <t>S.P183</t>
  </si>
  <si>
    <t>IR #2 Development (Planning Package)</t>
  </si>
  <si>
    <t>S.P184</t>
  </si>
  <si>
    <t>S.P185</t>
  </si>
  <si>
    <t>IR Magnet Cryostats - Rear</t>
  </si>
  <si>
    <t>S.P186</t>
  </si>
  <si>
    <t>PED, Quench Protection</t>
  </si>
  <si>
    <t>S.P187</t>
  </si>
  <si>
    <t>4K Distribution B&amp;P - Procurement IR02 Distribution</t>
  </si>
  <si>
    <t>S.P188</t>
  </si>
  <si>
    <t>4K Distribution B&amp;P - Procurement IR04 Distribution</t>
  </si>
  <si>
    <t>S.P189</t>
  </si>
  <si>
    <t>4K Distribution B&amp;P - Procurement IR06 Detector Solenoid Distribution</t>
  </si>
  <si>
    <t>S.P190</t>
  </si>
  <si>
    <t>4K Distribution B&amp;P - Procurement IR06 IR Magnets Tie-in &amp; Crab Bypasses Distribution</t>
  </si>
  <si>
    <t>S.P191</t>
  </si>
  <si>
    <t>4K Distribution B&amp;P - Procurement IR06 eSR Solenoids Distribution</t>
  </si>
  <si>
    <t>S.P192</t>
  </si>
  <si>
    <t>4K Distribution B&amp;P - Procurement IR06 Blue Injection Distribution</t>
  </si>
  <si>
    <t>S.P193</t>
  </si>
  <si>
    <t>4K Distribution B&amp;P - Procurement IR10 Distribution</t>
  </si>
  <si>
    <t>S.P194</t>
  </si>
  <si>
    <t>4K Distribution B&amp;P - Procurement IR12 Distribution</t>
  </si>
  <si>
    <t>S.P195</t>
  </si>
  <si>
    <t>Cryo Installation - IR06</t>
  </si>
  <si>
    <t>S.P196</t>
  </si>
  <si>
    <t>Cryo Installation - IR04</t>
  </si>
  <si>
    <t>S.P197</t>
  </si>
  <si>
    <t>Cryo Installation - IR12</t>
  </si>
  <si>
    <t>S.P198</t>
  </si>
  <si>
    <t>Cryo Installation - IR02</t>
  </si>
  <si>
    <t>S.P199</t>
  </si>
  <si>
    <t>Cryo Installation - IR10</t>
  </si>
  <si>
    <t>S.P200</t>
  </si>
  <si>
    <t>2K Distribution System Installation Contract - IR02</t>
  </si>
  <si>
    <t>S.P201</t>
  </si>
  <si>
    <t>S.P203</t>
  </si>
  <si>
    <t>Lakeshore Temperature Controllers</t>
  </si>
  <si>
    <t>S.P204</t>
  </si>
  <si>
    <t>PLC Hardware Cards</t>
  </si>
  <si>
    <t>S.P205</t>
  </si>
  <si>
    <t>Heater Controllers Chromalox</t>
  </si>
  <si>
    <t>S.P206</t>
  </si>
  <si>
    <t>Multiconductor Cables</t>
  </si>
  <si>
    <t>S.P207</t>
  </si>
  <si>
    <t>2K Satellite Plant Aux Systems - Starters</t>
  </si>
  <si>
    <t>S.P208</t>
  </si>
  <si>
    <t>2K Satellite Plant Aux Systems - Service Building Cooling Water Piping Systems</t>
  </si>
  <si>
    <t>S.P209</t>
  </si>
  <si>
    <t>2K Satellite Plant Aux Systems - Deliver U-Tubes</t>
  </si>
  <si>
    <t>S.P210</t>
  </si>
  <si>
    <t>2K Satellite Plant Aux Systems - Instrumentation Panel</t>
  </si>
  <si>
    <t>S.P211</t>
  </si>
  <si>
    <t>2K Satellite Plant Aux Systems - LN2 Distribution Systems</t>
  </si>
  <si>
    <t>S.P212</t>
  </si>
  <si>
    <t>2K Satellite Plant Aux Systems - Forward Magnet</t>
  </si>
  <si>
    <t>S.P213</t>
  </si>
  <si>
    <t>Cavity Tooling and Dies (197 MHz Crab R&amp;D)</t>
  </si>
  <si>
    <t>S.P214</t>
  </si>
  <si>
    <t>First Article Helium Vessel (197MHz Crab 1st Art)</t>
  </si>
  <si>
    <t>S.P215</t>
  </si>
  <si>
    <t>String Assembly Toolings (197MHz Crab 1st Art)</t>
  </si>
  <si>
    <t>S.P216</t>
  </si>
  <si>
    <t>First Article Cavities (197MHz Crab 1st Art)</t>
  </si>
  <si>
    <t>S.P217</t>
  </si>
  <si>
    <t>First Article Vacuum Vessel (197 MHz Crab 1st Art)</t>
  </si>
  <si>
    <t>S.P218</t>
  </si>
  <si>
    <t>Cavities (591 1-Cell Production)</t>
  </si>
  <si>
    <t>S.P219</t>
  </si>
  <si>
    <t>Helium Vessel (591 1-Cell Production CMs)</t>
  </si>
  <si>
    <t>S.P220</t>
  </si>
  <si>
    <t>Misc. Parts (591 1-Cell Production CMs)</t>
  </si>
  <si>
    <t>S.P221</t>
  </si>
  <si>
    <t>Instrumentation (591 1-Cell Production CMs)</t>
  </si>
  <si>
    <t>S.P222</t>
  </si>
  <si>
    <t>Saddles and Stands (591 1 Cell Productions CMs)</t>
  </si>
  <si>
    <t>S.P223</t>
  </si>
  <si>
    <t>Vacuum Vessel (591 1-Cell Production CMs)</t>
  </si>
  <si>
    <t>S.P224</t>
  </si>
  <si>
    <t>Heat Exchangers (591 1-Cell Production CMs)</t>
  </si>
  <si>
    <t>S.P225</t>
  </si>
  <si>
    <t>Spaceframes with Thermal Sheild Assy. (591 1-Cell Production CMs)</t>
  </si>
  <si>
    <t>S.P226</t>
  </si>
  <si>
    <t>Thermal Shield (591 1-Cell Production CMs)</t>
  </si>
  <si>
    <t>S.P227</t>
  </si>
  <si>
    <t>Mag Shields (591 1-Cell Production CMs)</t>
  </si>
  <si>
    <t>S.P228</t>
  </si>
  <si>
    <t>Helium Vessel (591 5-Cell Production CMs)</t>
  </si>
  <si>
    <t>S.P229</t>
  </si>
  <si>
    <t>Misc. Parts (591 5-Cell Production CMs)</t>
  </si>
  <si>
    <t>S.P230</t>
  </si>
  <si>
    <t>Instrumentation (591 5-Cell Production CMs)</t>
  </si>
  <si>
    <t>S.P231</t>
  </si>
  <si>
    <t>Saddles and Stands (591 5-Cell Production CMs)</t>
  </si>
  <si>
    <t>S.P232</t>
  </si>
  <si>
    <t>Vacuum Vessel (591 5-Cell Production CMs)</t>
  </si>
  <si>
    <t>S.P233</t>
  </si>
  <si>
    <t>Heat Exchangers (591 5-Cell Production CMs)</t>
  </si>
  <si>
    <t>S.P234</t>
  </si>
  <si>
    <t>Spaceframes with Thermal Shield Assy. (591 5-Cell Production CMs)</t>
  </si>
  <si>
    <t>S.P235</t>
  </si>
  <si>
    <t>Thermal Shield (591 5-Cell Production CMs)</t>
  </si>
  <si>
    <t>S.P236</t>
  </si>
  <si>
    <t>Mag Shields (591 5-Cell Production CMs)</t>
  </si>
  <si>
    <t>S.P237</t>
  </si>
  <si>
    <t>Beamline Gate Valves (1773 5-Cell)</t>
  </si>
  <si>
    <t>S.P238</t>
  </si>
  <si>
    <t>Beamline Components (1773 5-Cell)</t>
  </si>
  <si>
    <t>S.P239</t>
  </si>
  <si>
    <t>Cavities (1773 5-Cell)</t>
  </si>
  <si>
    <t>S.P240</t>
  </si>
  <si>
    <t>Misc. Parts (1773 5-Cell)</t>
  </si>
  <si>
    <t>S.P241</t>
  </si>
  <si>
    <t>Vacuum Vessel (1773 5-Cell)</t>
  </si>
  <si>
    <t>S.P242</t>
  </si>
  <si>
    <t>End Cans (1773 5-Cell)</t>
  </si>
  <si>
    <t>S.P243</t>
  </si>
  <si>
    <t>Misc Tooling (TJ-Facilities)</t>
  </si>
  <si>
    <t>S.P244</t>
  </si>
  <si>
    <t>Dewar #9 (TJ-Facilities)</t>
  </si>
  <si>
    <t>S.P245</t>
  </si>
  <si>
    <t>Horizontal Electro Polish Station (TJ-Facilities)</t>
  </si>
  <si>
    <t>S.P246</t>
  </si>
  <si>
    <t>High Pressure Rinse Station (TJ-Facilities) (Includes Removal)</t>
  </si>
  <si>
    <t>S.P247</t>
  </si>
  <si>
    <t>Buffered Chemical Polishing Station (TJ-Facilities)</t>
  </si>
  <si>
    <t>S.P248</t>
  </si>
  <si>
    <t>Heat Treatment Furnace (TJ-Facilities)</t>
  </si>
  <si>
    <t>S.P249</t>
  </si>
  <si>
    <t>CMM (TJ-Facilities)</t>
  </si>
  <si>
    <t>S.P250</t>
  </si>
  <si>
    <t>Electron Beam Welder Chamber Extension (TJ-Facilities)</t>
  </si>
  <si>
    <t>S.P251</t>
  </si>
  <si>
    <t>Production Beamline Components (197 MHz Crab Production)</t>
  </si>
  <si>
    <t>S.P252</t>
  </si>
  <si>
    <t>Production Helium Vessel (197 MHz Crab Production)</t>
  </si>
  <si>
    <t>S.P254</t>
  </si>
  <si>
    <t>Production Beamline Gate Valves (394 MHz Crab Production)</t>
  </si>
  <si>
    <t>S.P255</t>
  </si>
  <si>
    <t>Production Beamline Components (394 MHz Crab Production)</t>
  </si>
  <si>
    <t>S.P256</t>
  </si>
  <si>
    <t>Production Helium Vessel (394 MHz Crab Production)</t>
  </si>
  <si>
    <t>S.P257</t>
  </si>
  <si>
    <t>Misc. Parts (394 MHz Crab Production)</t>
  </si>
  <si>
    <t>S.P259</t>
  </si>
  <si>
    <t>Vacuum Vessel (394 MHz Crab Production)</t>
  </si>
  <si>
    <t>S.P261</t>
  </si>
  <si>
    <t>End Cans (394 MHz Crab Production)</t>
  </si>
  <si>
    <t>S.P262</t>
  </si>
  <si>
    <t>Spaceframes with Thermal Shield Assy. (394 MHz Crab Production)</t>
  </si>
  <si>
    <t>S.P263</t>
  </si>
  <si>
    <t>Thermal Shield (394 MHz Crab Production)</t>
  </si>
  <si>
    <t>S.P264</t>
  </si>
  <si>
    <t>Satellite Refrigerators - FDR</t>
  </si>
  <si>
    <t>S.P265</t>
  </si>
  <si>
    <t>Satellite Refrigerators - PDR</t>
  </si>
  <si>
    <t>S.P266</t>
  </si>
  <si>
    <t>Diagnostic Instruments Procurement - Bergoz</t>
  </si>
  <si>
    <t>S.P266.A</t>
  </si>
  <si>
    <t>ICT Material - Bergoz</t>
  </si>
  <si>
    <t>S.P266.B</t>
  </si>
  <si>
    <t>FCT Material - Bergoz</t>
  </si>
  <si>
    <t>S.P266.C</t>
  </si>
  <si>
    <t>DCCT Material - Bergoz</t>
  </si>
  <si>
    <t>S.P266.D</t>
  </si>
  <si>
    <t>Profile Monitor Material - Bergoz</t>
  </si>
  <si>
    <t>S.P266.E</t>
  </si>
  <si>
    <t>Emittance Slit Material - Bergoz</t>
  </si>
  <si>
    <t>S.P266.F</t>
  </si>
  <si>
    <t>Beam Loss Monitors Materials - Bergoz</t>
  </si>
  <si>
    <t>S.P267</t>
  </si>
  <si>
    <t>S.P271</t>
  </si>
  <si>
    <t>ESR-Quad 2</t>
  </si>
  <si>
    <t>S.P271.A</t>
  </si>
  <si>
    <t>ESR-Quad 2 First Article</t>
  </si>
  <si>
    <t>S.P271.B</t>
  </si>
  <si>
    <t>ESR-Quad 2 Production Magnets</t>
  </si>
  <si>
    <t>S.P272</t>
  </si>
  <si>
    <t>ESR-Correctors</t>
  </si>
  <si>
    <t>S.P272.A</t>
  </si>
  <si>
    <t>First Article Magnet</t>
  </si>
  <si>
    <t>S.P272.B</t>
  </si>
  <si>
    <t>Production Magnets and Material</t>
  </si>
  <si>
    <t>S.P273</t>
  </si>
  <si>
    <t>20keV Mott Polarimeter</t>
  </si>
  <si>
    <t>S.P274</t>
  </si>
  <si>
    <t>Networking Switches</t>
  </si>
  <si>
    <t>S.P275</t>
  </si>
  <si>
    <t>PLCs - Implementation</t>
  </si>
  <si>
    <t>S.P275.A</t>
  </si>
  <si>
    <t>PLCs - Generic applications - Implementation - Design</t>
  </si>
  <si>
    <t>S.P275.B</t>
  </si>
  <si>
    <t>PLCs - Generic applications - Implementation - Construction</t>
  </si>
  <si>
    <t>S.P276</t>
  </si>
  <si>
    <t>Compute Servers (compile/test, project, thin client support) - Implementation</t>
  </si>
  <si>
    <t>S.P277</t>
  </si>
  <si>
    <t>Network Storage - Implementation</t>
  </si>
  <si>
    <t>S.P278</t>
  </si>
  <si>
    <t>Networking - Switches - Implementation</t>
  </si>
  <si>
    <t>S.P279</t>
  </si>
  <si>
    <t>Networking - Racks - Implementation</t>
  </si>
  <si>
    <t>S.P280</t>
  </si>
  <si>
    <t>Common Platform - Implementation</t>
  </si>
  <si>
    <t>S.P280.A</t>
  </si>
  <si>
    <t>Common Platform - Electronics - Implementation</t>
  </si>
  <si>
    <t>S.P280.B</t>
  </si>
  <si>
    <t>Common Platform - Carrier Components - Implementation</t>
  </si>
  <si>
    <t>S.P281</t>
  </si>
  <si>
    <t>Common Platform - Daughtercard Components - Implementation</t>
  </si>
  <si>
    <t>S.P282</t>
  </si>
  <si>
    <t>Spin Rotator Design - Saclay</t>
  </si>
  <si>
    <t>S.P283</t>
  </si>
  <si>
    <t>Common Platform - Chassis and support equipment - Implementation</t>
  </si>
  <si>
    <t>S.P284</t>
  </si>
  <si>
    <t>PLCs - Generic Applications &amp; Safety Rated - Implementation</t>
  </si>
  <si>
    <t>S.P285</t>
  </si>
  <si>
    <t>Accelerator Physics Computer Cluster</t>
  </si>
  <si>
    <t>S.P286</t>
  </si>
  <si>
    <t>Cryo Controls - Active Beam Screen Cable</t>
  </si>
  <si>
    <t>S.P287</t>
  </si>
  <si>
    <t>S.P288</t>
  </si>
  <si>
    <t>S.P289</t>
  </si>
  <si>
    <t>Barrel EMCal Detector Mechanical Components, Machining, Fabrication</t>
  </si>
  <si>
    <t>S.P290</t>
  </si>
  <si>
    <t>Detector Infrastructure - Solenoid</t>
  </si>
  <si>
    <t>S.P291</t>
  </si>
  <si>
    <t>Detector Infrastructure - Barrel EMCal Imaging</t>
  </si>
  <si>
    <t>S.P292</t>
  </si>
  <si>
    <t>Detector Infrastructure - Flux Return Bars</t>
  </si>
  <si>
    <t>S.P293</t>
  </si>
  <si>
    <t>Detector Infrastructure - pfRICH</t>
  </si>
  <si>
    <t>S.P294</t>
  </si>
  <si>
    <t>Detector Infrastructure - Barrel EMCal</t>
  </si>
  <si>
    <t>S.P295</t>
  </si>
  <si>
    <t>Production (FTOF)</t>
  </si>
  <si>
    <t>S.P296</t>
  </si>
  <si>
    <t>RF Shielded Bellows</t>
  </si>
  <si>
    <t>S.P297</t>
  </si>
  <si>
    <t>RHIC Y Main Dipole and Y Main Quad PS</t>
  </si>
  <si>
    <t>S.P298</t>
  </si>
  <si>
    <t>IR 4, 10 &amp; 12 Warm D0 PS</t>
  </si>
  <si>
    <t>S.P299</t>
  </si>
  <si>
    <t>Fermi Lab Resource - Electron Polarization Calculation in the ESR [FY23/FY24]</t>
  </si>
  <si>
    <t>S.P300</t>
  </si>
  <si>
    <t>Detector Infrastructure - dRICH</t>
  </si>
  <si>
    <t>S.P301</t>
  </si>
  <si>
    <t>Fermi Lab Resource - Electron Polarization Calculation in the ESR [FY24]</t>
  </si>
  <si>
    <t>S.P302</t>
  </si>
  <si>
    <t>SP #302 - HSR Collimators - Cryo Mods for Momentum Collimator</t>
  </si>
  <si>
    <t>S.P303</t>
  </si>
  <si>
    <t>Direct Wind Magnets - IR Magnet Yokes</t>
  </si>
  <si>
    <t>S.P304</t>
  </si>
  <si>
    <t>Collared Magnets - IR Magnet Yokes</t>
  </si>
  <si>
    <t>S.P305</t>
  </si>
  <si>
    <t>S.P306</t>
  </si>
  <si>
    <t>S.P307</t>
  </si>
  <si>
    <t>ESR Modification to building power and distribution</t>
  </si>
  <si>
    <t>S.P308</t>
  </si>
  <si>
    <t>S.P309</t>
  </si>
  <si>
    <t>S.P310</t>
  </si>
  <si>
    <t>S.P311</t>
  </si>
  <si>
    <t>S.P312</t>
  </si>
  <si>
    <t>Coil Assembly and Yoke Material</t>
  </si>
  <si>
    <t>S.P313</t>
  </si>
  <si>
    <t>Install Cable and Cable Tray</t>
  </si>
  <si>
    <t>S.P313.A</t>
  </si>
  <si>
    <t>Install Cable and Cable Tray: 1004B</t>
  </si>
  <si>
    <t>S.P313.B</t>
  </si>
  <si>
    <t>Install Cable and Cable Tray: 1012B</t>
  </si>
  <si>
    <t>S.P313.C</t>
  </si>
  <si>
    <t>Install Cable and Cable Tray: 1008B</t>
  </si>
  <si>
    <t>S.P313.D</t>
  </si>
  <si>
    <t>Install Cable and Cable Tray: IR02</t>
  </si>
  <si>
    <t>S.P313.E</t>
  </si>
  <si>
    <t>Install Cable and Cable Tray: IR06</t>
  </si>
  <si>
    <t>S.P313.F</t>
  </si>
  <si>
    <t>Install Cable and Cable Tray: AS011</t>
  </si>
  <si>
    <t>S.P313.G</t>
  </si>
  <si>
    <t>Install Cable and Cable Tray: AS01</t>
  </si>
  <si>
    <t>S.P313.H</t>
  </si>
  <si>
    <t>Install Cable and Cable Tray: AS03</t>
  </si>
  <si>
    <t>S.P313.I</t>
  </si>
  <si>
    <t>Install Cable and Cable Tray: AS05</t>
  </si>
  <si>
    <t>S.P313.J</t>
  </si>
  <si>
    <t>Install Cable and Cable Tray: AS07</t>
  </si>
  <si>
    <t>S.P313.K</t>
  </si>
  <si>
    <t>Install Cable and Cable Tray: AS09</t>
  </si>
  <si>
    <t>S.P313.L</t>
  </si>
  <si>
    <t>Install Cable and Cable Tray: IR10</t>
  </si>
  <si>
    <t>S.P314</t>
  </si>
  <si>
    <t>RF-CRAB-1-CTRL</t>
  </si>
  <si>
    <t>S.P314.A</t>
  </si>
  <si>
    <t>First Article - RF-CRAB-1-CTRL</t>
  </si>
  <si>
    <t>S.P314.B</t>
  </si>
  <si>
    <t>Production - RF-CRAB-1-CTRL</t>
  </si>
  <si>
    <t>S.P315</t>
  </si>
  <si>
    <t>ATR Qaud/Dipole  Medium PS  Straight Quads/ Setupole</t>
  </si>
  <si>
    <t>S.P316</t>
  </si>
  <si>
    <t>HSR 591-5 Cell RF 70KW PWR - Amplifier</t>
  </si>
  <si>
    <t>S.P317</t>
  </si>
  <si>
    <t>RCS 591-5 Cell RF 75kW PWR - Amplifier</t>
  </si>
  <si>
    <t>S.P317.A</t>
  </si>
  <si>
    <t>First Article - RCS 591-5 Cell RF 75kW PWR - Amplifier</t>
  </si>
  <si>
    <t>S.P317.B</t>
  </si>
  <si>
    <t>Production - RCS 591-5 Cell RF 75kW PWR - Amplifier</t>
  </si>
  <si>
    <t>S.P318</t>
  </si>
  <si>
    <t>IR Magnet Cryostats - Forward</t>
  </si>
  <si>
    <t>S.P319</t>
  </si>
  <si>
    <t>Tunnel Feedbox for Matching Section</t>
  </si>
  <si>
    <t>S.P320</t>
  </si>
  <si>
    <t>B2pF B3pF Cryostat</t>
  </si>
  <si>
    <t>S.P321</t>
  </si>
  <si>
    <t>SHC Chicane Feedbox</t>
  </si>
  <si>
    <t>Solenoid Detector Cryocan and Flex line</t>
  </si>
  <si>
    <t>S.P323</t>
  </si>
  <si>
    <t>S.P324</t>
  </si>
  <si>
    <t>Vacuum Tooling and Equipment - Clean Assembly Area</t>
  </si>
  <si>
    <t>S.P325</t>
  </si>
  <si>
    <t>Vacuum Tooling and Equipment - Material Handling and Storage</t>
  </si>
  <si>
    <t>S.P326</t>
  </si>
  <si>
    <t>Vacuum Tooling and Equipment - Support Equipment for Girder Integration</t>
  </si>
  <si>
    <t>S.P327</t>
  </si>
  <si>
    <t>Vacuum Tooling and Equipment - Bakeout Equipment</t>
  </si>
  <si>
    <t>S.P328</t>
  </si>
  <si>
    <t>RF-ESR-1 Test Power: Circulators &amp; Loads</t>
  </si>
  <si>
    <t>S.P329</t>
  </si>
  <si>
    <t>B1pF Prototype Material - Collaring Parts</t>
  </si>
  <si>
    <t>S.P330</t>
  </si>
  <si>
    <t>RCS Girder Fabrication - Type 1</t>
  </si>
  <si>
    <t>S.P331</t>
  </si>
  <si>
    <t>RCS Girder Fabrication - Type 2</t>
  </si>
  <si>
    <t>S.P332</t>
  </si>
  <si>
    <t>RCS Girder Fabrication - Type 3</t>
  </si>
  <si>
    <t>S.P333</t>
  </si>
  <si>
    <t>RCS Girder Fabrication - Type 4</t>
  </si>
  <si>
    <t>S.P334</t>
  </si>
  <si>
    <t>RCS Girder Fabrication - Type 5</t>
  </si>
  <si>
    <t>S.P335</t>
  </si>
  <si>
    <t>ESR Girder Fabrication - Type 1</t>
  </si>
  <si>
    <t>S.P336</t>
  </si>
  <si>
    <t>ESR Girder Fabrication - Type 2</t>
  </si>
  <si>
    <t>S.P337</t>
  </si>
  <si>
    <t>ESR Girder Fabrication - Type 3</t>
  </si>
  <si>
    <t>S.P338</t>
  </si>
  <si>
    <t>ESR Girder Fabrication - Type 4</t>
  </si>
  <si>
    <t>S.P339</t>
  </si>
  <si>
    <t>ESR Girder Fabrication - Type 5</t>
  </si>
  <si>
    <t>S.P340</t>
  </si>
  <si>
    <t>Collared Dipole - Design (LBNL)</t>
  </si>
  <si>
    <t>S.P340.A</t>
  </si>
  <si>
    <t>Collared Dipole - Preliminary Design (LBNL)</t>
  </si>
  <si>
    <t>S.P340.B</t>
  </si>
  <si>
    <t>Collared Dipole - Final Design (LBNL)</t>
  </si>
  <si>
    <t>S.P341</t>
  </si>
  <si>
    <t>RCS Extraction Kicker</t>
  </si>
  <si>
    <t>S.P342</t>
  </si>
  <si>
    <t>RCS Extraction Septum - Electrical Components</t>
  </si>
  <si>
    <t>S.P343</t>
  </si>
  <si>
    <t>RCS Extraction Septum - Mechanical Components</t>
  </si>
  <si>
    <t>S.P344</t>
  </si>
  <si>
    <t>S.P345</t>
  </si>
  <si>
    <t>S.P346</t>
  </si>
  <si>
    <t>S.P347</t>
  </si>
  <si>
    <t>S.P348</t>
  </si>
  <si>
    <t>S.P349</t>
  </si>
  <si>
    <t>S.P350</t>
  </si>
  <si>
    <t>S.P351</t>
  </si>
  <si>
    <t>S.P352</t>
  </si>
  <si>
    <t>ESR Vacuum RF Bellows</t>
  </si>
  <si>
    <t>S.P353</t>
  </si>
  <si>
    <t>ESR Vacuum Hardware and Seals</t>
  </si>
  <si>
    <t>S.P354</t>
  </si>
  <si>
    <t>Detector Infrastructure - Cradle and Fabrication</t>
  </si>
  <si>
    <t>S.P355</t>
  </si>
  <si>
    <t>Detector Infrastructure - Electron Endcap EMCal</t>
  </si>
  <si>
    <t>S.P356</t>
  </si>
  <si>
    <t>Detector Infrastructure - Hadron Endcap EMCal</t>
  </si>
  <si>
    <t>S.P357</t>
  </si>
  <si>
    <t>Utilities Integration - Rails for End Caps</t>
  </si>
  <si>
    <t>S.P358</t>
  </si>
  <si>
    <t>Utilities Integration - Guide Beams for End Caps</t>
  </si>
  <si>
    <t>S.P359</t>
  </si>
  <si>
    <t>Utilities Integration - Pulling Mechanisms for End Caps</t>
  </si>
  <si>
    <t>S.P360</t>
  </si>
  <si>
    <t>Detector R&amp;D Contracts Procurement - FY24</t>
  </si>
  <si>
    <t>S.P361</t>
  </si>
  <si>
    <t>S.P362</t>
  </si>
  <si>
    <t>Electron Endcap HCal - Scintillator Tiles - Inner Part</t>
  </si>
  <si>
    <t>S.P363</t>
  </si>
  <si>
    <t>Electron Endcap HCal - Reflective and Capton Foil</t>
  </si>
  <si>
    <t>S.P364</t>
  </si>
  <si>
    <t>Power Supplies</t>
  </si>
  <si>
    <t>S.P365</t>
  </si>
  <si>
    <t>S.P366</t>
  </si>
  <si>
    <t>SALSA FEB (Outer Gas Barrel Tracking)</t>
  </si>
  <si>
    <t>S.P367</t>
  </si>
  <si>
    <t>Readout electronics hpDIRC EICROC FEB - (PID hpDIRC)</t>
  </si>
  <si>
    <t>S.P368</t>
  </si>
  <si>
    <t>Readout Electronics - pfRICH EICROC FEB  (PID pfRICH)</t>
  </si>
  <si>
    <t>S.P369</t>
  </si>
  <si>
    <t>S.P370</t>
  </si>
  <si>
    <t>S.P371</t>
  </si>
  <si>
    <t>Interface PCB and components (HV, anode, LED) (Forward pECAL)</t>
  </si>
  <si>
    <t>S.P372</t>
  </si>
  <si>
    <t>PCB assembly (Forward pECAL)</t>
  </si>
  <si>
    <t>S.P373</t>
  </si>
  <si>
    <t>Signal cable and connectors (Forward pECAL)</t>
  </si>
  <si>
    <t>S.P374</t>
  </si>
  <si>
    <t>HV cable and connectors at detector (Forward pECAL)</t>
  </si>
  <si>
    <t>S.P375</t>
  </si>
  <si>
    <t>Fibers (Forward pECAL)</t>
  </si>
  <si>
    <t>S.P376</t>
  </si>
  <si>
    <t>Detector Computing - Readout Server - Phase 2</t>
  </si>
  <si>
    <t>S.P377</t>
  </si>
  <si>
    <t>Not in Use</t>
  </si>
  <si>
    <t>S.P378</t>
  </si>
  <si>
    <t>Detector Computing - Fiber Connectors</t>
  </si>
  <si>
    <t>S.P379</t>
  </si>
  <si>
    <t>HJET Target Gas Analyzer (TGA)</t>
  </si>
  <si>
    <t>S.P380</t>
  </si>
  <si>
    <t>S.P380.A</t>
  </si>
  <si>
    <t>Engineering Design Verification</t>
  </si>
  <si>
    <t>S.P380.B</t>
  </si>
  <si>
    <t>PreProduction Units</t>
  </si>
  <si>
    <t>S.P380.C</t>
  </si>
  <si>
    <t>Procurement and Fabrication</t>
  </si>
  <si>
    <t>S.P381</t>
  </si>
  <si>
    <t>Forward HCal - SiPM Flex</t>
  </si>
  <si>
    <t>S.P382</t>
  </si>
  <si>
    <t>Barrel EMCal Engineering Design Verification</t>
  </si>
  <si>
    <t>S.P383</t>
  </si>
  <si>
    <t>HSR Vacuum Mechanical Components</t>
  </si>
  <si>
    <t>S.P384</t>
  </si>
  <si>
    <t>S.P385</t>
  </si>
  <si>
    <t>PCB Assembly Fabrication (In Kind) - Electromagnetic Calorimetry</t>
  </si>
  <si>
    <t>S.P386</t>
  </si>
  <si>
    <t>PCB Assembly Fabrication - Hadronic Calorimetry - Hadron Endcap HCal</t>
  </si>
  <si>
    <t>S.P387</t>
  </si>
  <si>
    <t>Interface PCB and Components (HV, Anode, LED) (Forward LFHCAL)</t>
  </si>
  <si>
    <t>S.P388</t>
  </si>
  <si>
    <t>PCB Assembly (Forward LFHCAL)</t>
  </si>
  <si>
    <t>S.P389</t>
  </si>
  <si>
    <t>Signal Cables and Connectors (Forward LFHCAL)</t>
  </si>
  <si>
    <t>S.P390</t>
  </si>
  <si>
    <t>HV Cable and Connectors at Detector (Forward LFHCAL)</t>
  </si>
  <si>
    <t>S.P391</t>
  </si>
  <si>
    <t>RDO - Production (RDO Readout Board)</t>
  </si>
  <si>
    <t>S.P392</t>
  </si>
  <si>
    <t>HRPPD Sensors (pfRICH)</t>
  </si>
  <si>
    <t>S.P393</t>
  </si>
  <si>
    <t>Detector R&amp;D Contracts - FY23</t>
  </si>
  <si>
    <t>S.P394</t>
  </si>
  <si>
    <t>ERL 591-5 Cell RF 50kW PWR - Circulators</t>
  </si>
  <si>
    <t>S.P395</t>
  </si>
  <si>
    <t>Construction - Materials (FTTL)</t>
  </si>
  <si>
    <t>S.P396</t>
  </si>
  <si>
    <t>Aerogel (dRICH)</t>
  </si>
  <si>
    <t>S.P397</t>
  </si>
  <si>
    <t>Power - Silicon Procurement</t>
  </si>
  <si>
    <t>S.P398</t>
  </si>
  <si>
    <t>S.P399</t>
  </si>
  <si>
    <t>Inner Barrel Gas Tracking</t>
  </si>
  <si>
    <t>S.P400</t>
  </si>
  <si>
    <t>Outer Barrel Gas Tracking</t>
  </si>
  <si>
    <t>S.P401</t>
  </si>
  <si>
    <t>Engineering Test Article Hardware (ZDC)</t>
  </si>
  <si>
    <t>S.P402</t>
  </si>
  <si>
    <t>EMCAL PbWO4 - Crystals (ZDC)</t>
  </si>
  <si>
    <t>S.P403</t>
  </si>
  <si>
    <t>EMCAL PbWO4- readout SiPM/APD/PMT (ZDC)</t>
  </si>
  <si>
    <t>S.P404</t>
  </si>
  <si>
    <t>Imaging W+Si - Procure W Plates (ZDC)</t>
  </si>
  <si>
    <t>S.P405</t>
  </si>
  <si>
    <t>Imaging W+Si  -  Si small Pad sensors (ZDC)</t>
  </si>
  <si>
    <t>S.P406</t>
  </si>
  <si>
    <t>Imaging Pb+Si -  Si  small  Pad sensor (ZDC)</t>
  </si>
  <si>
    <t>S.P407</t>
  </si>
  <si>
    <t>Imaging Pb+Si -  Si small  Pad readout (ZDC)</t>
  </si>
  <si>
    <t>S.P408</t>
  </si>
  <si>
    <t>HCAL Pb+Sci  -  Scintillators readout (ZDC)</t>
  </si>
  <si>
    <t>S.P409</t>
  </si>
  <si>
    <t>Wafer - Vertex Procurement</t>
  </si>
  <si>
    <t>S.P410</t>
  </si>
  <si>
    <t>Middle Layers Procurement</t>
  </si>
  <si>
    <t>S.P411</t>
  </si>
  <si>
    <t>Additional Tooling for Staves - CMM Procurement</t>
  </si>
  <si>
    <t>S.P412</t>
  </si>
  <si>
    <t>Additional Tooling for Disks - CMM Procurement</t>
  </si>
  <si>
    <t>S.P413</t>
  </si>
  <si>
    <t>Half Disks 3,4,5 Procurement</t>
  </si>
  <si>
    <t>S.P414</t>
  </si>
  <si>
    <t>Bonding Machine Procurement</t>
  </si>
  <si>
    <t>S.P415</t>
  </si>
  <si>
    <t>Pick and Place Procurement</t>
  </si>
  <si>
    <t>S.P416</t>
  </si>
  <si>
    <t>Module Fabrication Procurement</t>
  </si>
  <si>
    <t>S.P417</t>
  </si>
  <si>
    <t>S.P418</t>
  </si>
  <si>
    <t>Power supply and cables (PID mRICH) (IN-KIND)</t>
  </si>
  <si>
    <t>S.P419</t>
  </si>
  <si>
    <t>B1pF Tooling Material - Curing Fixture Assembly</t>
  </si>
  <si>
    <t>S.P420</t>
  </si>
  <si>
    <t>B1pF Tooling Material - Winding Mandrel Assembly</t>
  </si>
  <si>
    <t>S.P421</t>
  </si>
  <si>
    <t>Forward HCal - scintillator tiles machined</t>
  </si>
  <si>
    <t>S.P422</t>
  </si>
  <si>
    <t>Forward HCal - scintillator tiles molded</t>
  </si>
  <si>
    <t>S.P423</t>
  </si>
  <si>
    <t>Forward HCal - Connectors</t>
  </si>
  <si>
    <t>S.P424</t>
  </si>
  <si>
    <t>Temperature Monitoring</t>
  </si>
  <si>
    <t>S.P425</t>
  </si>
  <si>
    <t>Bellows Fixturing &amp; Tooling</t>
  </si>
  <si>
    <t>S.P426</t>
  </si>
  <si>
    <t>Arc Beam Screens profile</t>
  </si>
  <si>
    <t>S.P427</t>
  </si>
  <si>
    <t>Beam Screens Insertion Tooling</t>
  </si>
  <si>
    <t>S.P428</t>
  </si>
  <si>
    <t>Clean Assembly Area</t>
  </si>
  <si>
    <t>S.P429</t>
  </si>
  <si>
    <t>Material Handeling &amp; CHamber Storage</t>
  </si>
  <si>
    <t>S.P430</t>
  </si>
  <si>
    <t>Support for Grider Integration</t>
  </si>
  <si>
    <t>S.P431</t>
  </si>
  <si>
    <t>Bakeout Equipment</t>
  </si>
  <si>
    <t>S.P432</t>
  </si>
  <si>
    <t>Measurement and Data Logging Equipment</t>
  </si>
  <si>
    <t>S.P433</t>
  </si>
  <si>
    <t>Portable Clean Room Tents</t>
  </si>
  <si>
    <t>S.P434</t>
  </si>
  <si>
    <t>RCS Arc Chambers - Arc 9,11</t>
  </si>
  <si>
    <t>S.P435</t>
  </si>
  <si>
    <t>RCS Bellows</t>
  </si>
  <si>
    <t>S.P436</t>
  </si>
  <si>
    <t>RCS Arc Chambers - Arc 5, 3, 1, 7</t>
  </si>
  <si>
    <t>S.P437</t>
  </si>
  <si>
    <t>RCS Straight Section Chambers</t>
  </si>
  <si>
    <t>S.P438</t>
  </si>
  <si>
    <t>RCS Support, Seals &amp; Hardware</t>
  </si>
  <si>
    <t>S.P439</t>
  </si>
  <si>
    <t>RCS to ESR Vacuum</t>
  </si>
  <si>
    <t>S.P440</t>
  </si>
  <si>
    <t>S.P441</t>
  </si>
  <si>
    <t>S.P442</t>
  </si>
  <si>
    <t>S.P442.A</t>
  </si>
  <si>
    <t>Forward HCal Absorber Plates Steel - Initial Award</t>
  </si>
  <si>
    <t>Forward HCal Absorber Plates Steel - Option 1</t>
  </si>
  <si>
    <t>S.P442.C</t>
  </si>
  <si>
    <t>Forward HCal Absorber Plates Steel - Option 2</t>
  </si>
  <si>
    <t>S.P443</t>
  </si>
  <si>
    <t>Detector R&amp;D BNL Procurements FY25</t>
  </si>
  <si>
    <t>S.P444</t>
  </si>
  <si>
    <t>Arc Beam Screens guides</t>
  </si>
  <si>
    <t>S.P445</t>
  </si>
  <si>
    <t>Beam Screens miscelleaneous parts</t>
  </si>
  <si>
    <t>S.P446</t>
  </si>
  <si>
    <t>Prisms (hpDIRC)</t>
  </si>
  <si>
    <t>S.P447</t>
  </si>
  <si>
    <t>S.P448</t>
  </si>
  <si>
    <t>Bellows Helper Spring Assembly</t>
  </si>
  <si>
    <t>S.P449</t>
  </si>
  <si>
    <t>S.P450</t>
  </si>
  <si>
    <t>Barrel EMCal - Pb/SciFi absorber - Lead and Al Sheet</t>
  </si>
  <si>
    <t>S.P451</t>
  </si>
  <si>
    <t>Barrel EMCal Preproduction - Wafer Prober</t>
  </si>
  <si>
    <t>S.P452</t>
  </si>
  <si>
    <t>Barrel EMCal Preproduction - Pick and Place Machine</t>
  </si>
  <si>
    <t>S.P453</t>
  </si>
  <si>
    <t>Barrel EMCal Preproduction - Module QC Test Stand</t>
  </si>
  <si>
    <t>S.P454</t>
  </si>
  <si>
    <t>Barrel EMCal Production - Module PCB</t>
  </si>
  <si>
    <t>S.P455</t>
  </si>
  <si>
    <t>Barrel EMCal Production Development</t>
  </si>
  <si>
    <t>S.P456</t>
  </si>
  <si>
    <t>S.P456.A</t>
  </si>
  <si>
    <t>ESR Sextupole Magnets - First Article</t>
  </si>
  <si>
    <t>S.P456.B</t>
  </si>
  <si>
    <t>ESR Sextupole Magnets - Production</t>
  </si>
  <si>
    <t>S.P457</t>
  </si>
  <si>
    <t>ESR Magnets - APS Sextupole</t>
  </si>
  <si>
    <t>S.P458</t>
  </si>
  <si>
    <t>Construction/Assemble of Prism Box (hpDIRC)</t>
  </si>
  <si>
    <t>S.P459</t>
  </si>
  <si>
    <t>First Article Beamline Components (591 1-Cell 1st Art)</t>
  </si>
  <si>
    <t>S.P460</t>
  </si>
  <si>
    <t>First Article End Cans (591 1-Cell 1st Art)</t>
  </si>
  <si>
    <t>S.P461</t>
  </si>
  <si>
    <t>Mirrors (pfRICH) - Inner and Outer Conical Mirror Set</t>
  </si>
  <si>
    <t>S.P462</t>
  </si>
  <si>
    <t>Arc Beam Screen Material</t>
  </si>
  <si>
    <t>S.P463</t>
  </si>
  <si>
    <t>Magnet Processing, Storage, and Supplies-ESR APS Magnets</t>
  </si>
  <si>
    <t>S.P464</t>
  </si>
  <si>
    <t>Tracking FY 29 Procurements</t>
  </si>
  <si>
    <t>S.P465</t>
  </si>
  <si>
    <t>(MPGD) Trackers FY 24 Procurements</t>
  </si>
  <si>
    <t>S.P466</t>
  </si>
  <si>
    <t>(MPGD) Trackers FY 25 Procurements</t>
  </si>
  <si>
    <t>S.P467</t>
  </si>
  <si>
    <t>(MPGD) Trackers FY 27 Procurements</t>
  </si>
  <si>
    <t>S.P468</t>
  </si>
  <si>
    <t>S.P469</t>
  </si>
  <si>
    <t>UK Design 1773 5-Cell</t>
  </si>
  <si>
    <t>S.P470</t>
  </si>
  <si>
    <t>Available</t>
  </si>
  <si>
    <t>S.P471</t>
  </si>
  <si>
    <t>Mechanical Assembly Full System Detector (dRICH)</t>
  </si>
  <si>
    <t>S.P472</t>
  </si>
  <si>
    <t>B1pF Production - Collar Assembly</t>
  </si>
  <si>
    <t>S.P473</t>
  </si>
  <si>
    <t>B1ApF Production - Collar Assembly</t>
  </si>
  <si>
    <t>S.P474</t>
  </si>
  <si>
    <t>Q2pF Production - Collar Assembly</t>
  </si>
  <si>
    <t>S.P475</t>
  </si>
  <si>
    <t>Q1ApF Production - Collar Assembly</t>
  </si>
  <si>
    <t>S.P476</t>
  </si>
  <si>
    <t>Q1BpF Production - Collar Assembly</t>
  </si>
  <si>
    <t>S.P477</t>
  </si>
  <si>
    <t>197MHz First Article Cavities Raw Niobium</t>
  </si>
  <si>
    <t>S.P478</t>
  </si>
  <si>
    <t>PED contract for Barrel EMCal Imaging Calorimeter</t>
  </si>
  <si>
    <t>S.P479</t>
  </si>
  <si>
    <t>S.P480</t>
  </si>
  <si>
    <t>S.P481</t>
  </si>
  <si>
    <t>S.P482</t>
  </si>
  <si>
    <t>S.P483</t>
  </si>
  <si>
    <t>S.P484</t>
  </si>
  <si>
    <t>S.P485</t>
  </si>
  <si>
    <t>eRD113 - MAPS Sensors ITS3</t>
  </si>
  <si>
    <t>S.P486</t>
  </si>
  <si>
    <t>Detector R&amp;D - Procurements - JLAB - FY25</t>
  </si>
  <si>
    <t>S.P487</t>
  </si>
  <si>
    <t>ESR Machine Protection Beam Abort Kicker Mechanical Components</t>
  </si>
  <si>
    <t>S.P488</t>
  </si>
  <si>
    <t>Replacement Coils for APS Sextupole Magnets (PED)</t>
  </si>
  <si>
    <t>S.P489</t>
  </si>
  <si>
    <t>S.P490</t>
  </si>
  <si>
    <t>S.P491</t>
  </si>
  <si>
    <t>Prototype Chamber</t>
  </si>
  <si>
    <t>S.P492</t>
  </si>
  <si>
    <t>S.P493</t>
  </si>
  <si>
    <t>S.P494</t>
  </si>
  <si>
    <t>S.P495</t>
  </si>
  <si>
    <t>Detector Solenoid - Cryocan and CryoFlex Line</t>
  </si>
  <si>
    <t>S.P496</t>
  </si>
  <si>
    <t>Detector R&amp;D - Procurements - Final Acceptance - JLAB - FY27</t>
  </si>
  <si>
    <t>S.P497</t>
  </si>
  <si>
    <t>B1pF Prototype - Superconducting Strand (1.065mm)</t>
  </si>
  <si>
    <t>S.P498</t>
  </si>
  <si>
    <t>197MHz DVC - ANL Cavity Support</t>
  </si>
  <si>
    <t>S.P499</t>
  </si>
  <si>
    <t>197MHz DVC - Scientist Supprt</t>
  </si>
  <si>
    <t>S.P500</t>
  </si>
  <si>
    <t>HSR BPM Signal Cables and Connectors</t>
  </si>
  <si>
    <t>S.P501</t>
  </si>
  <si>
    <t>HSR BPM Cryo Feedthrough</t>
  </si>
  <si>
    <t>S.P502</t>
  </si>
  <si>
    <t>Calorimeter Digitizers - Discrete/HGCROC 64-Channel ADC PCB - Supporting PCB and Hardware</t>
  </si>
  <si>
    <t>S.P503</t>
  </si>
  <si>
    <t>ESR BPM - Common Platform System</t>
  </si>
  <si>
    <t>S.P504</t>
  </si>
  <si>
    <t>S.P505</t>
  </si>
  <si>
    <t>BTOF - Flex Module - PCB</t>
  </si>
  <si>
    <t>S.P506</t>
  </si>
  <si>
    <t>BTOF - Service Hybrid</t>
  </si>
  <si>
    <t>S.P507</t>
  </si>
  <si>
    <t>FTOF - Service Hybrid Module PCB</t>
  </si>
  <si>
    <t>S.P508</t>
  </si>
  <si>
    <t>S.P509</t>
  </si>
  <si>
    <t>S.P510</t>
  </si>
  <si>
    <t>S.P511</t>
  </si>
  <si>
    <t>S.P512</t>
  </si>
  <si>
    <t>RP - Sensors</t>
  </si>
  <si>
    <t>S.P513</t>
  </si>
  <si>
    <t>RCS PTM - Profile Monitor Station</t>
  </si>
  <si>
    <t>S.P514</t>
  </si>
  <si>
    <t>Magnet Measurement Stand (RCS-Dipole)</t>
  </si>
  <si>
    <t>S.P515</t>
  </si>
  <si>
    <t>BTOF - CTTL AC-LGAD - Service Hybrid - Production</t>
  </si>
  <si>
    <t>S.P516</t>
  </si>
  <si>
    <t>S.P517</t>
  </si>
  <si>
    <t>RCS Vacuum Pump Controllers</t>
  </si>
  <si>
    <t>S.P518</t>
  </si>
  <si>
    <t>RCS Vacuum Pump Connectors</t>
  </si>
  <si>
    <t>S.P519</t>
  </si>
  <si>
    <t>RCS Vacuum Pump Cables</t>
  </si>
  <si>
    <t>S.P520</t>
  </si>
  <si>
    <t>S.P521</t>
  </si>
  <si>
    <t>S.P522</t>
  </si>
  <si>
    <t>ESR Vacuum Pump Controllers</t>
  </si>
  <si>
    <t>S.P523</t>
  </si>
  <si>
    <t>RCS Chambers Stands</t>
  </si>
  <si>
    <t>S.P524</t>
  </si>
  <si>
    <t>Mobile Pump Stations</t>
  </si>
  <si>
    <t>S.P525</t>
  </si>
  <si>
    <t>Leak Detectors</t>
  </si>
  <si>
    <t>S.P526</t>
  </si>
  <si>
    <t>Misc Support Hardware</t>
  </si>
  <si>
    <t>S.P527</t>
  </si>
  <si>
    <t>RCS Vacuum PLC Hardware</t>
  </si>
  <si>
    <t>S.P528</t>
  </si>
  <si>
    <t>ESR Vacuum Monitoring and Controls</t>
  </si>
  <si>
    <t>S.P529</t>
  </si>
  <si>
    <t>ESR Vacuum PLC hardware</t>
  </si>
  <si>
    <t>S.P530</t>
  </si>
  <si>
    <t>Vacuum RGAs</t>
  </si>
  <si>
    <t>S.P531</t>
  </si>
  <si>
    <t>Bellows Thermal Strap</t>
  </si>
  <si>
    <t>S.P532</t>
  </si>
  <si>
    <t>Arc Beam Screens Engineering Validation Unit</t>
  </si>
  <si>
    <t>S.P533</t>
  </si>
  <si>
    <t>PLCs - Safety Rated - Implementation</t>
  </si>
  <si>
    <t>S.P533.01</t>
  </si>
  <si>
    <t>PLCs - Safety Rated - Implementation - PSS: Safety I/O</t>
  </si>
  <si>
    <t>S.P533.02</t>
  </si>
  <si>
    <t>PLCs - Safety Rated - Implementation - PSS: Communications Hardware</t>
  </si>
  <si>
    <t>S.P533.03</t>
  </si>
  <si>
    <t>PLCs - Safety Rated - Implementation - PSS: Power Supplies and UPS</t>
  </si>
  <si>
    <t>S.P533.04</t>
  </si>
  <si>
    <t>PLCs - Safety Rated - Implementation - PSS: Enclosures</t>
  </si>
  <si>
    <t>S.P533.05</t>
  </si>
  <si>
    <t>PLCs - Safety Rated - Implementation - PSS: Other Hardware</t>
  </si>
  <si>
    <t>S.P533.06</t>
  </si>
  <si>
    <t>PLCs - Safety Rated - Implementation - PSS: Software Licensing</t>
  </si>
  <si>
    <t>S.P533.07</t>
  </si>
  <si>
    <t>PLCs - Safety Rated - Implementation - PSS: Door Switches and Locksets</t>
  </si>
  <si>
    <t>S.P533.08</t>
  </si>
  <si>
    <t>PLCs - Safety Rated - Implementation - PSS: Doors</t>
  </si>
  <si>
    <t>S.P533.09</t>
  </si>
  <si>
    <t>PLCs - Safety Rated - Implementation - PSS: Other Door Hardware</t>
  </si>
  <si>
    <t>S.P533.10</t>
  </si>
  <si>
    <t>PLCs - Safety Rated - Implementation - PSS: Electrical Safety Rated Contractors</t>
  </si>
  <si>
    <t>S.P533.11</t>
  </si>
  <si>
    <t>PLCs - Safety Rated - Implementation - PSS: E-Stop Actuators</t>
  </si>
  <si>
    <t>S.P533.12</t>
  </si>
  <si>
    <t>PLCs - Safety Rated - Implementation - PSS: Ratiation Monitors Interfacing Hardware</t>
  </si>
  <si>
    <t>S.P533.13</t>
  </si>
  <si>
    <t>PLCs - Safety Rated - Implementation - PSS: Sweep Check Stations</t>
  </si>
  <si>
    <t>S.P533.14</t>
  </si>
  <si>
    <t>PLCs - Safety Rated - Implementation - PSS: Audible/Visual Warning Alarms</t>
  </si>
  <si>
    <t>S.P533.15</t>
  </si>
  <si>
    <t>PLCs - Safety Rated - Implementation - PSS: Laser Shutter Safety Switches</t>
  </si>
  <si>
    <t>S.P533.16</t>
  </si>
  <si>
    <t>PLCs - Safety Rated - Implementation - PSS: HMI Displays</t>
  </si>
  <si>
    <t>S.P533.17</t>
  </si>
  <si>
    <t>PLCs - Safety Rated - Implementation - PSS: Safety Relays</t>
  </si>
  <si>
    <t>S.P533.18</t>
  </si>
  <si>
    <t>PLCs - Safety Rated - Implementation - PSS: Cable &amp; Wires</t>
  </si>
  <si>
    <t>S.P533.19</t>
  </si>
  <si>
    <t>PLCs - Safety Rated - Implementation - PSS: Cameras</t>
  </si>
  <si>
    <t>S.P533.20</t>
  </si>
  <si>
    <t>PLCs - Safety Rated - Implementation - ODH: Safety I/O</t>
  </si>
  <si>
    <t>S.P533.21</t>
  </si>
  <si>
    <t>PLCs - Safety Rated - Implementation - ODH: Communications Hardware</t>
  </si>
  <si>
    <t>S.P533.22</t>
  </si>
  <si>
    <t>PLCs - Safety Rated - Implementation - ODH: Power Supplies and UPS</t>
  </si>
  <si>
    <t>S.P533.23</t>
  </si>
  <si>
    <t>PLCs - Safety Rated - Implementation - ODH: Enclosures</t>
  </si>
  <si>
    <t>S.P533.24</t>
  </si>
  <si>
    <t>PLCs - Safety Rated - Implementation - ODH: Other Hardware</t>
  </si>
  <si>
    <t>S.P533.25</t>
  </si>
  <si>
    <t>PLCs - Safety Rated - Implementation - ODH: Software Licensing</t>
  </si>
  <si>
    <t>S.P533.26</t>
  </si>
  <si>
    <t>PLCs - Safety Rated - Implementation - ODH: O2 sensors</t>
  </si>
  <si>
    <t>S.P533.27</t>
  </si>
  <si>
    <t>PLCs - Safety Rated - Implementation - ODH: Audible/Visual Warning Alarms</t>
  </si>
  <si>
    <t>S.P533.28</t>
  </si>
  <si>
    <t>PLCs - Safety Rated - Implementation - ODH: Safety Relays</t>
  </si>
  <si>
    <t>S.P533.29</t>
  </si>
  <si>
    <t>PLCs - Safety Rated - Implementation - ODH: Cable &amp; Wires</t>
  </si>
  <si>
    <t>S.P534</t>
  </si>
  <si>
    <t>Silicon Trackers - Wafer Probing for Vertex Sensors</t>
  </si>
  <si>
    <t>S.P534.A</t>
  </si>
  <si>
    <t>Silicon Trackers - Wafer Probing for Vertex Sensors - RCV - Vendor Delivery - 1</t>
  </si>
  <si>
    <t>S.P534.B</t>
  </si>
  <si>
    <t>Silicon Trackers - Wafer Probing for Vertex Sensors - RCV - Vendor Delivery - 2</t>
  </si>
  <si>
    <t>S.P534.C</t>
  </si>
  <si>
    <t>Silicon Trackers - Wafer Probing for Vertex Sensors - RCV - Vendor Delivery - 3</t>
  </si>
  <si>
    <t>S.P534.D</t>
  </si>
  <si>
    <t>Silicon Trackers - Wafer Probing for Vertex Sensors - RCV - Vendor Delivery - 4</t>
  </si>
  <si>
    <t>S.P534.E</t>
  </si>
  <si>
    <t>Silicon Trackers - Wafer Probing for Vertex Sensors - RCV - Vendor Delivery - 5</t>
  </si>
  <si>
    <t>S.P534.F</t>
  </si>
  <si>
    <t>Silicon Trackers - Wafer Probing for Vertex Sensors - RCV - Vendor Delivery - 6</t>
  </si>
  <si>
    <t>S.P534.G</t>
  </si>
  <si>
    <t>Silicon Trackers - Wafer Probing for Vertex Sensors - RCV - Vendor Delivery - 7</t>
  </si>
  <si>
    <t>S.P534.H</t>
  </si>
  <si>
    <t>Silicon Trackers - Wafer Probing for Vertex Sensors - RCV - Vendor Delivery - 8</t>
  </si>
  <si>
    <t>S.P535</t>
  </si>
  <si>
    <t>RCS Pre Assembly Consumables</t>
  </si>
  <si>
    <t>S.P536</t>
  </si>
  <si>
    <t>Silicon Trackers - CERN - ALICE ITS3 - Pixel Sensor Chip - NRE - Annex 1</t>
  </si>
  <si>
    <t>S.P537</t>
  </si>
  <si>
    <t>S.P538</t>
  </si>
  <si>
    <t>Inner Gas Barrel Tracking - SALSA FEB</t>
  </si>
  <si>
    <t>S.P539</t>
  </si>
  <si>
    <t>RHIC-Style Ion Chamber BLMs</t>
  </si>
  <si>
    <t>Replacement Coils for APS Sextupole Magnets (CD-3B)</t>
  </si>
  <si>
    <t>S.PP059</t>
  </si>
  <si>
    <t>End Cans (591 5-Cell Production CMs)</t>
  </si>
  <si>
    <t>T</t>
  </si>
  <si>
    <t>Travel (Does not Obligate)</t>
  </si>
  <si>
    <t>T.LLP010</t>
  </si>
  <si>
    <t>HSR BPM Cryo Cables - Travel</t>
  </si>
  <si>
    <t>T.LLP010.A</t>
  </si>
  <si>
    <t>HSR BPM Cryo Cables Pre-Production - Travel</t>
  </si>
  <si>
    <t>T.LLP010.B</t>
  </si>
  <si>
    <t>HSR BPM Cryo Cables Production - Travel</t>
  </si>
  <si>
    <t>T.LLP011</t>
  </si>
  <si>
    <t>HSR BPM Buttons - Travel</t>
  </si>
  <si>
    <t>T.LLP011.A</t>
  </si>
  <si>
    <t>HSR BPM Buttons Design Verification Units - Travel</t>
  </si>
  <si>
    <t>T.LLP011.B</t>
  </si>
  <si>
    <t>HSR BPM Buttons Production - Travel</t>
  </si>
  <si>
    <t>T.LLP014</t>
  </si>
  <si>
    <t>591 MHz 1-Cell FA Cryomodule - Travel</t>
  </si>
  <si>
    <t>T.LLP015</t>
  </si>
  <si>
    <t>Satellite Plant IR10 - Travel</t>
  </si>
  <si>
    <t>T.LLP016</t>
  </si>
  <si>
    <t>Satellite Plant IR02 - Travel</t>
  </si>
  <si>
    <t>T.LLP017</t>
  </si>
  <si>
    <t>Satellite Plant IR06 - Travel</t>
  </si>
  <si>
    <t>T.LLP019</t>
  </si>
  <si>
    <t>Installation IR06 - Travel</t>
  </si>
  <si>
    <t>T.LLP020</t>
  </si>
  <si>
    <t>Installation IR10 - Travel</t>
  </si>
  <si>
    <t>T.LLP022</t>
  </si>
  <si>
    <t>Installation IR02 - Travel</t>
  </si>
  <si>
    <t>T.LLP023</t>
  </si>
  <si>
    <t>Unit Substation Transformers for Bldgs - Travel</t>
  </si>
  <si>
    <t>T.LLP024</t>
  </si>
  <si>
    <t>First Article Magnet Vendor - Travel</t>
  </si>
  <si>
    <t>T.LLP025</t>
  </si>
  <si>
    <t>Production Magnets and Material Vendor - Travel</t>
  </si>
  <si>
    <t>T.LLP026</t>
  </si>
  <si>
    <t>Magnet Measurement Power Supply (RCS-Dipoles) - Travel</t>
  </si>
  <si>
    <t>APS Quad Refurbishment Parts - Travel</t>
  </si>
  <si>
    <t>APS Quad Rebuilt Parts - Travel</t>
  </si>
  <si>
    <t>T.LLP029</t>
  </si>
  <si>
    <t>RCS BPM Buttons - Travel</t>
  </si>
  <si>
    <t>T.LLP030</t>
  </si>
  <si>
    <t>Inspect Incoming Equipment - IR06</t>
  </si>
  <si>
    <t>T.LLP031</t>
  </si>
  <si>
    <t>Inspect Incoming Equipment - IR10</t>
  </si>
  <si>
    <t>T.LLP032</t>
  </si>
  <si>
    <t>Inspect Incoming Equipment - IR02</t>
  </si>
  <si>
    <t>T.T.LLP18</t>
  </si>
  <si>
    <t>Aux System LN2 Distribution Systems</t>
  </si>
  <si>
    <t>T.T.LLP30</t>
  </si>
  <si>
    <t>Aux System Ambient Air Heat Exchanger</t>
  </si>
  <si>
    <t>TOOL</t>
  </si>
  <si>
    <t>Tooling / Consumables (Does not Obligate)</t>
  </si>
  <si>
    <t>U</t>
  </si>
  <si>
    <t>Utilities (Does not Obligate)</t>
  </si>
  <si>
    <t>STEP 1</t>
  </si>
  <si>
    <t>Run BABO_LLP List from P6 Reports</t>
  </si>
  <si>
    <t>STEP 2</t>
  </si>
  <si>
    <t>Once above report is run delete row 1 and delete column Z. Data is now ready to be pasted into Tab 1.A. Refresh formulas.</t>
  </si>
  <si>
    <t xml:space="preserve">STEP 3 </t>
  </si>
  <si>
    <t>Open the following P6 Layout and paste into the dated, uncolored Tab 1.B. Update the date in the Tab name and refresh formulas.</t>
  </si>
  <si>
    <t xml:space="preserve">STEP 4 </t>
  </si>
  <si>
    <t>FOR CD-3B ONLY</t>
  </si>
  <si>
    <t>If there are blanks under BNL_Procurement Designation, input "Labor Only" for those cells. The LLP Item should be ITEM92.</t>
  </si>
  <si>
    <t>Update tab 1.B with "Labor Only" for No BNL_Procurement Designation</t>
  </si>
  <si>
    <t>STEP 5</t>
  </si>
  <si>
    <t>Similar to the BABO, copy and paste all the Procurement Designations from Tab 1.A. Paste into tab 2.A, remove duplicates, sort A-Z, and update Column C.</t>
  </si>
  <si>
    <t>STEP 6</t>
  </si>
  <si>
    <t>Update the BNL_Procurement Designation list on tabs 2.B, 2.C, 3, and 4.</t>
  </si>
  <si>
    <t>STEP 7</t>
  </si>
  <si>
    <t>Paste the data appropriately.</t>
  </si>
  <si>
    <t>2.B and 2.C Data</t>
  </si>
  <si>
    <t>Paste the tables from those two tabs and update formulas.</t>
  </si>
  <si>
    <t>2.C and 4 Data</t>
  </si>
  <si>
    <t>Make sure to delete the "TOTAL" column from the data you pasted.</t>
  </si>
  <si>
    <t>STEP 8</t>
  </si>
  <si>
    <t>Change Data Source on the Obligation Pivot and Cost Pivot.</t>
  </si>
  <si>
    <t>From here, paste the contents of each pivot to the LLP Summary tabs.</t>
  </si>
  <si>
    <t>The rest is formatting and formulas.</t>
  </si>
  <si>
    <t>You'll use lookup formulas for CAM, Estimator, and PMC Rep.</t>
  </si>
  <si>
    <t>Award Dates, Direct Material Cost, and Labor Hours will be formulas.</t>
  </si>
  <si>
    <t>The time-phased data is a direct paste from the Obligation/Cost Pivot.</t>
  </si>
  <si>
    <t>(Multiple Items)</t>
  </si>
  <si>
    <t>Row Labels</t>
  </si>
  <si>
    <t>Sum of FY2020</t>
  </si>
  <si>
    <t>Sum of FY2021</t>
  </si>
  <si>
    <t>Sum of FY2022</t>
  </si>
  <si>
    <t>Sum of FY2023</t>
  </si>
  <si>
    <t>Sum of FY2024</t>
  </si>
  <si>
    <t>Sum of FY2025</t>
  </si>
  <si>
    <t>Sum of FY2026</t>
  </si>
  <si>
    <t>Sum of FY2027</t>
  </si>
  <si>
    <t>Sum of FY2028</t>
  </si>
  <si>
    <t>Sum of FY2029</t>
  </si>
  <si>
    <t>Sum of FY2030</t>
  </si>
  <si>
    <t>Sum of FY2031</t>
  </si>
  <si>
    <t>Sum of FY2032</t>
  </si>
  <si>
    <t>Sum of FY2033</t>
  </si>
  <si>
    <t>Sum of FY2034</t>
  </si>
  <si>
    <t>Accel Physics</t>
  </si>
  <si>
    <t>Construction.Installation</t>
  </si>
  <si>
    <t>Construction.Procure</t>
  </si>
  <si>
    <t>Construction.Removals</t>
  </si>
  <si>
    <t>Mgmt &amp; Oversight</t>
  </si>
  <si>
    <t>PED.Conceptual.Act</t>
  </si>
  <si>
    <t>PED.Conceptual.Des</t>
  </si>
  <si>
    <t>PED.Final</t>
  </si>
  <si>
    <t>PED.Preliminary.Act</t>
  </si>
  <si>
    <t>PED.Preliminary.Des</t>
  </si>
  <si>
    <t>Pre-Ops and Comm</t>
  </si>
  <si>
    <t>R&amp;D</t>
  </si>
  <si>
    <t>(blank)</t>
  </si>
  <si>
    <t>DOE/IRA</t>
  </si>
  <si>
    <t>EIC CD-3B Proposed Long Lead Procurement List - 08.October.2024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</si>
</sst>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m/d/yyyy;@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0000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lightDown"/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92D050"/>
        <bgColor rgb="FF000000"/>
      </patternFill>
    </fill>
  </fills>
  <borders count="4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auto="1"/>
      </left>
      <right style="thin">
        <color indexed="64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43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29">
    <xf numFmtId="0" fontId="0" fillId="0" borderId="0" xfId="0"/>
    <xf numFmtId="0" fontId="0" fillId="33" borderId="0" xfId="0" applyFill="1" applyAlignment="1">
      <alignment wrapText="1"/>
    </xf>
    <xf numFmtId="0" fontId="16" fillId="0" borderId="0" xfId="0" applyFont="1"/>
    <xf numFmtId="0" fontId="16" fillId="0" borderId="0" xfId="0" applyFont="1" applyAlignment="1">
      <alignment horizontal="center" vertical="center"/>
    </xf>
    <xf numFmtId="43" fontId="0" fillId="0" borderId="0" xfId="1" applyFont="1"/>
    <xf numFmtId="0" fontId="0" fillId="0" borderId="0" xfId="0" applyAlignment="1">
      <alignment horizontal="left" vertical="center" wrapText="1"/>
    </xf>
    <xf numFmtId="0" fontId="0" fillId="0" borderId="0" xfId="0" applyAlignment="1">
      <alignment horizontal="left" vertical="center"/>
    </xf>
    <xf numFmtId="43" fontId="0" fillId="0" borderId="12" xfId="1" applyFont="1" applyBorder="1"/>
    <xf numFmtId="0" fontId="16" fillId="0" borderId="12" xfId="0" applyFont="1" applyBorder="1" applyAlignment="1">
      <alignment horizontal="center" vertical="center" wrapText="1"/>
    </xf>
    <xf numFmtId="43" fontId="16" fillId="0" borderId="12" xfId="1" applyFont="1" applyBorder="1" applyAlignment="1">
      <alignment horizontal="center" vertical="center"/>
    </xf>
    <xf numFmtId="0" fontId="0" fillId="0" borderId="0" xfId="0" pivotButton="1"/>
    <xf numFmtId="0" fontId="0" fillId="0" borderId="0" xfId="0" applyAlignment="1">
      <alignment horizontal="left"/>
    </xf>
    <xf numFmtId="44" fontId="0" fillId="0" borderId="0" xfId="0" applyNumberFormat="1"/>
    <xf numFmtId="44" fontId="0" fillId="33" borderId="0" xfId="0" applyNumberFormat="1" applyFill="1"/>
    <xf numFmtId="43" fontId="0" fillId="0" borderId="0" xfId="0" applyNumberFormat="1"/>
    <xf numFmtId="43" fontId="0" fillId="0" borderId="13" xfId="1" applyFont="1" applyBorder="1"/>
    <xf numFmtId="0" fontId="16" fillId="33" borderId="12" xfId="0" applyFont="1" applyFill="1" applyBorder="1" applyAlignment="1">
      <alignment horizontal="center" vertical="center" wrapText="1"/>
    </xf>
    <xf numFmtId="0" fontId="19" fillId="0" borderId="0" xfId="0" applyFont="1"/>
    <xf numFmtId="43" fontId="19" fillId="0" borderId="11" xfId="0" applyNumberFormat="1" applyFont="1" applyBorder="1"/>
    <xf numFmtId="43" fontId="19" fillId="0" borderId="10" xfId="0" applyNumberFormat="1" applyFont="1" applyBorder="1"/>
    <xf numFmtId="0" fontId="16" fillId="0" borderId="14" xfId="0" applyFont="1" applyBorder="1" applyAlignment="1">
      <alignment horizontal="center" vertical="center"/>
    </xf>
    <xf numFmtId="0" fontId="16" fillId="0" borderId="15" xfId="0" applyFont="1" applyBorder="1" applyAlignment="1">
      <alignment horizontal="center" vertical="center"/>
    </xf>
    <xf numFmtId="43" fontId="0" fillId="0" borderId="0" xfId="1" applyFont="1" applyBorder="1"/>
    <xf numFmtId="0" fontId="0" fillId="34" borderId="0" xfId="0" applyFill="1"/>
    <xf numFmtId="164" fontId="0" fillId="0" borderId="0" xfId="1" applyNumberFormat="1" applyFont="1"/>
    <xf numFmtId="0" fontId="16" fillId="33" borderId="0" xfId="0" applyFont="1" applyFill="1" applyAlignment="1">
      <alignment horizontal="center" vertical="center" wrapText="1"/>
    </xf>
    <xf numFmtId="0" fontId="0" fillId="33" borderId="0" xfId="0" applyFill="1"/>
    <xf numFmtId="164" fontId="20" fillId="35" borderId="20" xfId="1" applyNumberFormat="1" applyFont="1" applyFill="1" applyBorder="1" applyAlignment="1">
      <alignment horizontal="center" vertical="center" wrapText="1"/>
    </xf>
    <xf numFmtId="165" fontId="20" fillId="35" borderId="20" xfId="0" applyNumberFormat="1" applyFont="1" applyFill="1" applyBorder="1" applyAlignment="1">
      <alignment horizontal="center" vertical="center" wrapText="1"/>
    </xf>
    <xf numFmtId="165" fontId="20" fillId="35" borderId="21" xfId="0" applyNumberFormat="1" applyFont="1" applyFill="1" applyBorder="1" applyAlignment="1">
      <alignment horizontal="center" vertical="center" wrapText="1"/>
    </xf>
    <xf numFmtId="165" fontId="20" fillId="35" borderId="22" xfId="0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top" wrapText="1"/>
    </xf>
    <xf numFmtId="164" fontId="20" fillId="35" borderId="25" xfId="1" applyNumberFormat="1" applyFont="1" applyFill="1" applyBorder="1" applyAlignment="1">
      <alignment horizontal="center" vertical="center" wrapText="1"/>
    </xf>
    <xf numFmtId="164" fontId="0" fillId="0" borderId="26" xfId="1" applyNumberFormat="1" applyFont="1" applyBorder="1"/>
    <xf numFmtId="164" fontId="20" fillId="35" borderId="24" xfId="1" applyNumberFormat="1" applyFont="1" applyFill="1" applyBorder="1" applyAlignment="1">
      <alignment horizontal="right" vertical="center"/>
    </xf>
    <xf numFmtId="165" fontId="20" fillId="35" borderId="27" xfId="0" applyNumberFormat="1" applyFont="1" applyFill="1" applyBorder="1" applyAlignment="1">
      <alignment horizontal="center" vertical="center" wrapText="1"/>
    </xf>
    <xf numFmtId="165" fontId="20" fillId="35" borderId="23" xfId="0" applyNumberFormat="1" applyFont="1" applyFill="1" applyBorder="1" applyAlignment="1">
      <alignment horizontal="center" vertical="center" wrapText="1"/>
    </xf>
    <xf numFmtId="14" fontId="16" fillId="0" borderId="0" xfId="0" applyNumberFormat="1" applyFont="1"/>
    <xf numFmtId="164" fontId="20" fillId="35" borderId="24" xfId="1" applyNumberFormat="1" applyFont="1" applyFill="1" applyBorder="1" applyAlignment="1">
      <alignment horizontal="center" vertical="center" wrapText="1"/>
    </xf>
    <xf numFmtId="0" fontId="16" fillId="0" borderId="12" xfId="0" applyFont="1" applyBorder="1"/>
    <xf numFmtId="0" fontId="14" fillId="0" borderId="0" xfId="0" applyFont="1"/>
    <xf numFmtId="0" fontId="0" fillId="0" borderId="0" xfId="0" applyAlignment="1">
      <alignment horizontal="right"/>
    </xf>
    <xf numFmtId="0" fontId="20" fillId="0" borderId="0" xfId="0" applyFont="1" applyAlignment="1">
      <alignment vertical="center"/>
    </xf>
    <xf numFmtId="0" fontId="0" fillId="0" borderId="26" xfId="0" applyBorder="1" applyAlignment="1">
      <alignment horizontal="right"/>
    </xf>
    <xf numFmtId="43" fontId="0" fillId="0" borderId="26" xfId="1" applyFont="1" applyBorder="1"/>
    <xf numFmtId="0" fontId="0" fillId="0" borderId="26" xfId="0" applyBorder="1"/>
    <xf numFmtId="0" fontId="0" fillId="36" borderId="12" xfId="0" applyFill="1" applyBorder="1"/>
    <xf numFmtId="0" fontId="0" fillId="33" borderId="12" xfId="0" applyFill="1" applyBorder="1"/>
    <xf numFmtId="0" fontId="19" fillId="33" borderId="0" xfId="0" applyFont="1" applyFill="1"/>
    <xf numFmtId="43" fontId="19" fillId="0" borderId="0" xfId="1" applyFont="1"/>
    <xf numFmtId="164" fontId="20" fillId="35" borderId="30" xfId="1" applyNumberFormat="1" applyFont="1" applyFill="1" applyBorder="1" applyAlignment="1">
      <alignment horizontal="center" vertical="center" wrapText="1"/>
    </xf>
    <xf numFmtId="164" fontId="20" fillId="35" borderId="33" xfId="1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8" fontId="19" fillId="0" borderId="0" xfId="0" applyNumberFormat="1" applyFont="1"/>
    <xf numFmtId="0" fontId="21" fillId="37" borderId="18" xfId="0" applyFont="1" applyFill="1" applyBorder="1"/>
    <xf numFmtId="0" fontId="21" fillId="37" borderId="12" xfId="0" applyFont="1" applyFill="1" applyBorder="1"/>
    <xf numFmtId="0" fontId="21" fillId="37" borderId="32" xfId="0" applyFont="1" applyFill="1" applyBorder="1"/>
    <xf numFmtId="0" fontId="21" fillId="38" borderId="12" xfId="0" applyFont="1" applyFill="1" applyBorder="1"/>
    <xf numFmtId="0" fontId="21" fillId="39" borderId="12" xfId="0" applyFont="1" applyFill="1" applyBorder="1"/>
    <xf numFmtId="15" fontId="19" fillId="0" borderId="0" xfId="1" applyNumberFormat="1" applyFont="1"/>
    <xf numFmtId="15" fontId="0" fillId="0" borderId="0" xfId="1" applyNumberFormat="1" applyFont="1"/>
    <xf numFmtId="164" fontId="19" fillId="0" borderId="0" xfId="1" applyNumberFormat="1" applyFont="1"/>
    <xf numFmtId="165" fontId="19" fillId="0" borderId="37" xfId="0" applyNumberFormat="1" applyFont="1" applyBorder="1" applyAlignment="1">
      <alignment horizontal="center" vertical="center"/>
    </xf>
    <xf numFmtId="165" fontId="19" fillId="0" borderId="18" xfId="0" applyNumberFormat="1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9" fillId="0" borderId="18" xfId="0" applyFont="1" applyBorder="1" applyAlignment="1">
      <alignment vertical="center"/>
    </xf>
    <xf numFmtId="0" fontId="19" fillId="0" borderId="12" xfId="0" applyFont="1" applyBorder="1" applyAlignment="1">
      <alignment horizontal="center" vertical="center"/>
    </xf>
    <xf numFmtId="0" fontId="19" fillId="0" borderId="32" xfId="0" applyFont="1" applyBorder="1" applyAlignment="1">
      <alignment horizontal="center" vertical="center"/>
    </xf>
    <xf numFmtId="164" fontId="20" fillId="35" borderId="28" xfId="1" applyNumberFormat="1" applyFont="1" applyFill="1" applyBorder="1" applyAlignment="1">
      <alignment horizontal="center" vertical="center"/>
    </xf>
    <xf numFmtId="164" fontId="20" fillId="35" borderId="41" xfId="1" applyNumberFormat="1" applyFont="1" applyFill="1" applyBorder="1" applyAlignment="1">
      <alignment horizontal="center" vertical="center"/>
    </xf>
    <xf numFmtId="0" fontId="20" fillId="33" borderId="0" xfId="0" applyFont="1" applyFill="1" applyAlignment="1">
      <alignment vertical="center"/>
    </xf>
    <xf numFmtId="0" fontId="19" fillId="0" borderId="0" xfId="0" applyFont="1" applyAlignment="1">
      <alignment vertical="center"/>
    </xf>
    <xf numFmtId="164" fontId="19" fillId="0" borderId="0" xfId="1" applyNumberFormat="1" applyFont="1" applyAlignment="1">
      <alignment vertical="center"/>
    </xf>
    <xf numFmtId="43" fontId="19" fillId="0" borderId="0" xfId="1" applyFont="1" applyAlignment="1">
      <alignment vertical="center"/>
    </xf>
    <xf numFmtId="164" fontId="19" fillId="0" borderId="0" xfId="0" applyNumberFormat="1" applyFont="1" applyAlignment="1">
      <alignment vertical="center"/>
    </xf>
    <xf numFmtId="0" fontId="19" fillId="0" borderId="34" xfId="0" applyFont="1" applyBorder="1" applyAlignment="1">
      <alignment vertical="center"/>
    </xf>
    <xf numFmtId="164" fontId="19" fillId="0" borderId="34" xfId="1" applyNumberFormat="1" applyFont="1" applyFill="1" applyBorder="1" applyAlignment="1">
      <alignment vertical="center"/>
    </xf>
    <xf numFmtId="164" fontId="19" fillId="0" borderId="18" xfId="1" applyNumberFormat="1" applyFont="1" applyFill="1" applyBorder="1" applyAlignment="1">
      <alignment vertical="center"/>
    </xf>
    <xf numFmtId="164" fontId="19" fillId="0" borderId="35" xfId="1" applyNumberFormat="1" applyFont="1" applyFill="1" applyBorder="1" applyAlignment="1">
      <alignment vertical="center"/>
    </xf>
    <xf numFmtId="164" fontId="19" fillId="0" borderId="26" xfId="1" applyNumberFormat="1" applyFont="1" applyFill="1" applyBorder="1" applyAlignment="1">
      <alignment vertical="center"/>
    </xf>
    <xf numFmtId="164" fontId="19" fillId="0" borderId="36" xfId="1" applyNumberFormat="1" applyFont="1" applyFill="1" applyBorder="1" applyAlignment="1">
      <alignment vertical="center"/>
    </xf>
    <xf numFmtId="164" fontId="19" fillId="0" borderId="40" xfId="1" applyNumberFormat="1" applyFont="1" applyFill="1" applyBorder="1" applyAlignment="1">
      <alignment vertical="center"/>
    </xf>
    <xf numFmtId="164" fontId="19" fillId="0" borderId="13" xfId="1" applyNumberFormat="1" applyFont="1" applyFill="1" applyBorder="1" applyAlignment="1">
      <alignment vertical="center"/>
    </xf>
    <xf numFmtId="164" fontId="19" fillId="0" borderId="12" xfId="1" applyNumberFormat="1" applyFont="1" applyFill="1" applyBorder="1" applyAlignment="1">
      <alignment vertical="center"/>
    </xf>
    <xf numFmtId="164" fontId="19" fillId="0" borderId="29" xfId="1" applyNumberFormat="1" applyFont="1" applyFill="1" applyBorder="1" applyAlignment="1">
      <alignment vertical="center"/>
    </xf>
    <xf numFmtId="0" fontId="19" fillId="0" borderId="16" xfId="0" applyFont="1" applyBorder="1" applyAlignment="1">
      <alignment vertical="center"/>
    </xf>
    <xf numFmtId="0" fontId="19" fillId="0" borderId="12" xfId="0" applyFont="1" applyBorder="1" applyAlignment="1">
      <alignment vertical="center"/>
    </xf>
    <xf numFmtId="164" fontId="19" fillId="0" borderId="19" xfId="1" applyNumberFormat="1" applyFont="1" applyFill="1" applyBorder="1" applyAlignment="1">
      <alignment vertical="center"/>
    </xf>
    <xf numFmtId="0" fontId="19" fillId="0" borderId="31" xfId="0" applyFont="1" applyBorder="1" applyAlignment="1">
      <alignment vertical="center"/>
    </xf>
    <xf numFmtId="0" fontId="19" fillId="0" borderId="32" xfId="0" applyFont="1" applyBorder="1" applyAlignment="1">
      <alignment vertical="center"/>
    </xf>
    <xf numFmtId="14" fontId="19" fillId="0" borderId="32" xfId="0" applyNumberFormat="1" applyFont="1" applyBorder="1" applyAlignment="1">
      <alignment horizontal="center" vertical="center"/>
    </xf>
    <xf numFmtId="14" fontId="19" fillId="0" borderId="38" xfId="0" applyNumberFormat="1" applyFont="1" applyBorder="1" applyAlignment="1">
      <alignment horizontal="center" vertical="center"/>
    </xf>
    <xf numFmtId="164" fontId="19" fillId="0" borderId="10" xfId="1" applyNumberFormat="1" applyFont="1" applyBorder="1" applyAlignment="1">
      <alignment vertical="center"/>
    </xf>
    <xf numFmtId="164" fontId="19" fillId="0" borderId="13" xfId="1" applyNumberFormat="1" applyFont="1" applyBorder="1" applyAlignment="1">
      <alignment vertical="center"/>
    </xf>
    <xf numFmtId="164" fontId="19" fillId="0" borderId="12" xfId="1" applyNumberFormat="1" applyFont="1" applyBorder="1" applyAlignment="1">
      <alignment vertical="center"/>
    </xf>
    <xf numFmtId="164" fontId="19" fillId="0" borderId="44" xfId="1" applyNumberFormat="1" applyFont="1" applyFill="1" applyBorder="1" applyAlignment="1">
      <alignment vertical="center"/>
    </xf>
    <xf numFmtId="164" fontId="19" fillId="0" borderId="45" xfId="1" applyNumberFormat="1" applyFont="1" applyFill="1" applyBorder="1" applyAlignment="1">
      <alignment vertical="center"/>
    </xf>
    <xf numFmtId="164" fontId="19" fillId="0" borderId="46" xfId="1" applyNumberFormat="1" applyFont="1" applyFill="1" applyBorder="1" applyAlignment="1">
      <alignment vertical="center"/>
    </xf>
    <xf numFmtId="164" fontId="19" fillId="0" borderId="0" xfId="1" applyNumberFormat="1" applyFont="1" applyFill="1" applyBorder="1" applyAlignment="1">
      <alignment vertical="center"/>
    </xf>
    <xf numFmtId="164" fontId="19" fillId="0" borderId="47" xfId="1" applyNumberFormat="1" applyFont="1" applyBorder="1" applyAlignment="1">
      <alignment vertical="center"/>
    </xf>
    <xf numFmtId="164" fontId="19" fillId="0" borderId="48" xfId="1" applyNumberFormat="1" applyFont="1" applyBorder="1" applyAlignment="1">
      <alignment vertical="center"/>
    </xf>
    <xf numFmtId="164" fontId="20" fillId="35" borderId="20" xfId="1" applyNumberFormat="1" applyFont="1" applyFill="1" applyBorder="1" applyAlignment="1">
      <alignment horizontal="center" vertical="center"/>
    </xf>
    <xf numFmtId="164" fontId="20" fillId="35" borderId="24" xfId="1" applyNumberFormat="1" applyFont="1" applyFill="1" applyBorder="1" applyAlignment="1">
      <alignment horizontal="center" vertical="center"/>
    </xf>
    <xf numFmtId="15" fontId="14" fillId="0" borderId="0" xfId="1" applyNumberFormat="1" applyFont="1"/>
    <xf numFmtId="164" fontId="14" fillId="0" borderId="0" xfId="1" applyNumberFormat="1" applyFont="1"/>
    <xf numFmtId="8" fontId="14" fillId="0" borderId="0" xfId="0" applyNumberFormat="1" applyFont="1"/>
    <xf numFmtId="0" fontId="19" fillId="0" borderId="12" xfId="0" applyFont="1" applyBorder="1" applyAlignment="1">
      <alignment horizontal="center" vertical="center" wrapText="1"/>
    </xf>
    <xf numFmtId="0" fontId="19" fillId="0" borderId="32" xfId="0" applyFont="1" applyBorder="1" applyAlignment="1">
      <alignment horizontal="center" vertical="center" wrapText="1"/>
    </xf>
    <xf numFmtId="43" fontId="19" fillId="0" borderId="0" xfId="1" applyFont="1" applyAlignment="1">
      <alignment horizontal="center" vertical="center"/>
    </xf>
    <xf numFmtId="15" fontId="0" fillId="0" borderId="0" xfId="0" applyNumberFormat="1"/>
    <xf numFmtId="8" fontId="0" fillId="0" borderId="0" xfId="0" applyNumberFormat="1"/>
    <xf numFmtId="0" fontId="19" fillId="0" borderId="18" xfId="0" applyFont="1" applyBorder="1" applyAlignment="1">
      <alignment horizontal="center" vertical="center"/>
    </xf>
    <xf numFmtId="0" fontId="19" fillId="0" borderId="18" xfId="0" applyFont="1" applyBorder="1" applyAlignment="1">
      <alignment horizontal="center" vertical="center" wrapText="1"/>
    </xf>
    <xf numFmtId="164" fontId="20" fillId="35" borderId="39" xfId="1" applyNumberFormat="1" applyFont="1" applyFill="1" applyBorder="1" applyAlignment="1">
      <alignment horizontal="center" vertical="center" wrapText="1"/>
    </xf>
    <xf numFmtId="0" fontId="20" fillId="33" borderId="17" xfId="0" applyFont="1" applyFill="1" applyBorder="1" applyAlignment="1">
      <alignment horizontal="center" vertical="center"/>
    </xf>
    <xf numFmtId="164" fontId="20" fillId="35" borderId="43" xfId="1" applyNumberFormat="1" applyFont="1" applyFill="1" applyBorder="1" applyAlignment="1">
      <alignment horizontal="center" vertical="center" wrapText="1"/>
    </xf>
    <xf numFmtId="164" fontId="20" fillId="35" borderId="39" xfId="1" applyNumberFormat="1" applyFont="1" applyFill="1" applyBorder="1" applyAlignment="1">
      <alignment horizontal="center" vertical="center" wrapText="1"/>
    </xf>
    <xf numFmtId="0" fontId="19" fillId="0" borderId="42" xfId="0" applyFont="1" applyBorder="1" applyAlignment="1">
      <alignment horizontal="center" vertical="center"/>
    </xf>
    <xf numFmtId="0" fontId="19" fillId="0" borderId="45" xfId="0" applyFont="1" applyBorder="1" applyAlignment="1">
      <alignment horizontal="center" vertical="center"/>
    </xf>
    <xf numFmtId="0" fontId="19" fillId="0" borderId="18" xfId="0" applyFont="1" applyBorder="1" applyAlignment="1">
      <alignment horizontal="center" vertical="center"/>
    </xf>
    <xf numFmtId="0" fontId="19" fillId="0" borderId="42" xfId="0" applyFont="1" applyBorder="1" applyAlignment="1">
      <alignment horizontal="center" vertical="center" wrapText="1"/>
    </xf>
    <xf numFmtId="0" fontId="19" fillId="0" borderId="45" xfId="0" applyFont="1" applyBorder="1" applyAlignment="1">
      <alignment horizontal="center" vertical="center" wrapText="1"/>
    </xf>
    <xf numFmtId="0" fontId="19" fillId="0" borderId="18" xfId="0" applyFont="1" applyBorder="1" applyAlignment="1">
      <alignment horizontal="center" vertical="center" wrapText="1"/>
    </xf>
    <xf numFmtId="0" fontId="19" fillId="0" borderId="47" xfId="0" applyFont="1" applyBorder="1" applyAlignment="1">
      <alignment horizontal="center" vertical="center"/>
    </xf>
    <xf numFmtId="0" fontId="19" fillId="0" borderId="47" xfId="0" applyFont="1" applyBorder="1" applyAlignment="1">
      <alignment horizontal="center" vertical="center" wrapText="1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wrapText="1"/>
    </xf>
    <xf numFmtId="43" fontId="19" fillId="0" borderId="0" xfId="0" applyNumberFormat="1" applyFont="1" applyAlignment="1">
      <alignment vertical="center"/>
    </xf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1" builtinId="3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8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bgColor rgb="FFFFFF00"/>
        </patternFill>
      </fill>
    </dxf>
    <dxf>
      <numFmt numFmtId="34" formatCode="_(&quot;$&quot;* #,##0.00_);_(&quot;$&quot;* \(#,##0.00\);_(&quot;$&quot;* &quot;-&quot;??_);_(@_)"/>
    </dxf>
  </dxfs>
  <tableStyles count="0" defaultTableStyle="TableStyleMedium2" defaultPivotStyle="PivotStyleLight16"/>
  <colors>
    <mruColors>
      <color rgb="FFFFEEB7"/>
      <color rgb="FF0033CC"/>
      <color rgb="FF00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pivotCacheDefinition" Target="pivotCache/pivotCacheDefinition2.xml"/><Relationship Id="rId29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</xdr:row>
      <xdr:rowOff>0</xdr:rowOff>
    </xdr:from>
    <xdr:to>
      <xdr:col>9</xdr:col>
      <xdr:colOff>1055862</xdr:colOff>
      <xdr:row>22</xdr:row>
      <xdr:rowOff>152143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5344C8-C32F-3BB0-0A64-20514A967B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505075"/>
          <a:ext cx="11304762" cy="205714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12</xdr:col>
      <xdr:colOff>294400</xdr:colOff>
      <xdr:row>19</xdr:row>
      <xdr:rowOff>85309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AD0CB9-024B-B14D-F2E3-614052F65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7000000" cy="332380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5</xdr:col>
      <xdr:colOff>209219</xdr:colOff>
      <xdr:row>29</xdr:row>
      <xdr:rowOff>133262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CC6D7A3-7293-FA4E-EA0B-B29F9454A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4953000"/>
          <a:ext cx="2647619" cy="704762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31</xdr:row>
      <xdr:rowOff>47625</xdr:rowOff>
    </xdr:from>
    <xdr:to>
      <xdr:col>8</xdr:col>
      <xdr:colOff>608993</xdr:colOff>
      <xdr:row>38</xdr:row>
      <xdr:rowOff>171268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B537FBD-82FF-ECE6-86A2-685CE5741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28650" y="5953125"/>
          <a:ext cx="4857143" cy="1457143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40</xdr:row>
      <xdr:rowOff>57150</xdr:rowOff>
    </xdr:from>
    <xdr:to>
      <xdr:col>8</xdr:col>
      <xdr:colOff>599468</xdr:colOff>
      <xdr:row>49</xdr:row>
      <xdr:rowOff>47412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1BD9E52-3ADA-BDD1-91F8-736D6FD922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19125" y="7677150"/>
          <a:ext cx="4857143" cy="1704762"/>
        </a:xfrm>
        <a:prstGeom prst="rect">
          <a:avLst/>
        </a:prstGeom>
      </xdr:spPr>
    </xdr:pic>
    <xdr:clientData/>
  </xdr:twoCellAnchor>
  <xdr:twoCellAnchor editAs="oneCell">
    <xdr:from>
      <xdr:col>9</xdr:col>
      <xdr:colOff>533400</xdr:colOff>
      <xdr:row>31</xdr:row>
      <xdr:rowOff>95250</xdr:rowOff>
    </xdr:from>
    <xdr:to>
      <xdr:col>17</xdr:col>
      <xdr:colOff>544163</xdr:colOff>
      <xdr:row>48</xdr:row>
      <xdr:rowOff>85169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4E561E7B-93A0-90AD-4671-00A68EE9F5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19800" y="6000750"/>
          <a:ext cx="4887563" cy="322841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microsoft.com/office/2006/relationships/xlExternalLinkPath/xlPathMissing" Target="CD-3B%20LLP%20List%20-%20Cost%20&amp;%20Obligation%20(12.12.2023)%20-%20FORMULAS%20-%20Copy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umibay, Elise" refreshedDate="45054.597350925927" createdVersion="8" refreshedVersion="8" minRefreshableVersion="3" recordCount="23941" xr:uid="{420DFB6C-557F-4496-804A-EFB97D0010A7}">
  <cacheSource type="worksheet">
    <worksheetSource ref="B1:AP1048576" sheet="1-P6 Report DATA (21.NOV.2023)" r:id="rId2"/>
  </cacheSource>
  <cacheFields count="41">
    <cacheField name="Penny" numFmtId="0">
      <sharedItems containsBlank="1"/>
    </cacheField>
    <cacheField name="Activity ID" numFmtId="0">
      <sharedItems containsBlank="1"/>
    </cacheField>
    <cacheField name="Activity Name" numFmtId="0">
      <sharedItems containsBlank="1"/>
    </cacheField>
    <cacheField name="BNL_WBS_Hierarchical" numFmtId="0">
      <sharedItems containsBlank="1"/>
    </cacheField>
    <cacheField name="BNL_Fund_Source" numFmtId="0">
      <sharedItems containsBlank="1" count="6">
        <s v="DOE.DOE"/>
        <s v="DOE.IRA"/>
        <s v="BNL"/>
        <s v="DET"/>
        <s v="NYS"/>
        <m/>
      </sharedItems>
    </cacheField>
    <cacheField name="Start" numFmtId="0">
      <sharedItems containsNonDate="0" containsDate="1" containsString="0" containsBlank="1" minDate="1930-01-02T00:00:00" maxDate="2030-01-01T00:00:00"/>
    </cacheField>
    <cacheField name="Finish" numFmtId="0">
      <sharedItems containsNonDate="0" containsDate="1" containsString="0" containsBlank="1" minDate="1930-01-02T00:00:00" maxDate="2030-01-01T00:00:00"/>
    </cacheField>
    <cacheField name="BNL_PMC Rep" numFmtId="0">
      <sharedItems containsBlank="1"/>
    </cacheField>
    <cacheField name="BNL_Estimator" numFmtId="0">
      <sharedItems containsBlank="1"/>
    </cacheField>
    <cacheField name="Budgeted Cost " numFmtId="0">
      <sharedItems containsString="0" containsBlank="1" containsNumber="1" minValue="-4224.6899999999996" maxValue="15999047.630000001"/>
    </cacheField>
    <cacheField name="BNL_EDIA" numFmtId="0">
      <sharedItems containsBlank="1"/>
    </cacheField>
    <cacheField name="BNL_EVT" numFmtId="0">
      <sharedItems containsBlank="1"/>
    </cacheField>
    <cacheField name="Resource Type" numFmtId="0">
      <sharedItems containsBlank="1"/>
    </cacheField>
    <cacheField name="EIC_OPC-TEC" numFmtId="0">
      <sharedItems containsBlank="1"/>
    </cacheField>
    <cacheField name="EIC_LLP" numFmtId="0">
      <sharedItems containsBlank="1"/>
    </cacheField>
    <cacheField name="EIC_Partner Scope" numFmtId="0">
      <sharedItems containsBlank="1"/>
    </cacheField>
    <cacheField name="BNL_Phase" numFmtId="0">
      <sharedItems containsBlank="1"/>
    </cacheField>
    <cacheField name="EIC_SubSystem Code" numFmtId="0">
      <sharedItems containsBlank="1"/>
    </cacheField>
    <cacheField name="EIC_Stage (Des, Proc, Fab, etc.)" numFmtId="0">
      <sharedItems containsBlank="1" count="16">
        <s v="Mgmt &amp; Oversight"/>
        <s v="Accel Physics"/>
        <s v="PED.Conceptual.Act"/>
        <s v="R&amp;D"/>
        <s v="Pre-Ops and Comm"/>
        <s v="Construction.Removals"/>
        <s v="PED.Final"/>
        <s v="Construction.Assemble"/>
        <s v="Construction.Test &amp; Accept"/>
        <s v="Construction.Fabricate"/>
        <s v="Construction.Procure"/>
        <s v="PED.Preliminary.Des"/>
        <m/>
        <s v="PED.Conceptual.Des"/>
        <s v="PED.Preliminary.Act"/>
        <s v="Construction.Installation"/>
      </sharedItems>
    </cacheField>
    <cacheField name="BNL_Procurement Designation" numFmtId="0">
      <sharedItems containsBlank="1"/>
    </cacheField>
    <cacheField name="EIC_APP CODE" numFmtId="0">
      <sharedItems containsBlank="1"/>
    </cacheField>
    <cacheField name="FY2018" numFmtId="0">
      <sharedItems containsNonDate="0" containsString="0" containsBlank="1"/>
    </cacheField>
    <cacheField name="FY2019" numFmtId="0">
      <sharedItems containsNonDate="0" containsString="0" containsBlank="1"/>
    </cacheField>
    <cacheField name="FY2020" numFmtId="0">
      <sharedItems containsString="0" containsBlank="1" containsNumber="1" minValue="0.01" maxValue="787975.84"/>
    </cacheField>
    <cacheField name="FY2021" numFmtId="0">
      <sharedItems containsString="0" containsBlank="1" containsNumber="1" minValue="-4224.6899999999996" maxValue="1594902.41"/>
    </cacheField>
    <cacheField name="FY2022" numFmtId="0">
      <sharedItems containsString="0" containsBlank="1" containsNumber="1" minValue="-394.23" maxValue="1919099.03"/>
    </cacheField>
    <cacheField name="FY2023" numFmtId="0">
      <sharedItems containsString="0" containsBlank="1" containsNumber="1" minValue="0.01" maxValue="2100904.87"/>
    </cacheField>
    <cacheField name="FY2024" numFmtId="0">
      <sharedItems containsString="0" containsBlank="1" containsNumber="1" minValue="0" maxValue="5304500"/>
    </cacheField>
    <cacheField name="FY2025" numFmtId="0">
      <sharedItems containsString="0" containsBlank="1" containsNumber="1" minValue="0" maxValue="4519434"/>
    </cacheField>
    <cacheField name="FY2026" numFmtId="0">
      <sharedItems containsString="0" containsBlank="1" containsNumber="1" minValue="0" maxValue="15999047.630000001"/>
    </cacheField>
    <cacheField name="FY2027" numFmtId="0">
      <sharedItems containsString="0" containsBlank="1" containsNumber="1" minValue="0" maxValue="12994906.460000001"/>
    </cacheField>
    <cacheField name="FY2028" numFmtId="0">
      <sharedItems containsString="0" containsBlank="1" containsNumber="1" minValue="0" maxValue="1988862.51"/>
    </cacheField>
    <cacheField name="FY2029" numFmtId="0">
      <sharedItems containsString="0" containsBlank="1" containsNumber="1" minValue="0" maxValue="4447291.82"/>
    </cacheField>
    <cacheField name="FY2030" numFmtId="0">
      <sharedItems containsString="0" containsBlank="1" containsNumber="1" minValue="0" maxValue="2890118.2"/>
    </cacheField>
    <cacheField name="FY2031" numFmtId="0">
      <sharedItems containsString="0" containsBlank="1" containsNumber="1" minValue="5.54" maxValue="1004771.22"/>
    </cacheField>
    <cacheField name="FY2032" numFmtId="0">
      <sharedItems containsString="0" containsBlank="1" containsNumber="1" minValue="80.069999999999993" maxValue="666684.37"/>
    </cacheField>
    <cacheField name="FY2033" numFmtId="0">
      <sharedItems containsString="0" containsBlank="1" containsNumber="1" minValue="0" maxValue="1059081.96"/>
    </cacheField>
    <cacheField name="FY2034" numFmtId="0">
      <sharedItems containsString="0" containsBlank="1" containsNumber="1" minValue="9920.43" maxValue="196792.29"/>
    </cacheField>
    <cacheField name="FY2035" numFmtId="0">
      <sharedItems containsNonDate="0" containsString="0" containsBlank="1" count="1">
        <m/>
      </sharedItems>
    </cacheField>
    <cacheField name="FY2036" numFmtId="0">
      <sharedItems containsNonDate="0" containsString="0" containsBlank="1" count="1">
        <m/>
      </sharedItems>
    </cacheField>
    <cacheField name="FY2037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umibay, Elise" refreshedDate="45567.398212499997" createdVersion="8" refreshedVersion="8" minRefreshableVersion="3" recordCount="60" xr:uid="{FDFA8EF2-75B0-4199-96D8-E52B9624F20D}">
  <cacheSource type="worksheet">
    <worksheetSource ref="A1:AD61" sheet="2.C and 4 Data"/>
  </cacheSource>
  <cacheFields count="30">
    <cacheField name="WBS" numFmtId="0">
      <sharedItems/>
    </cacheField>
    <cacheField name="L3 WBS" numFmtId="0">
      <sharedItems count="7">
        <s v="6.10.10"/>
        <s v="6.10.05"/>
        <s v="6.04.02"/>
        <s v="6.10.08"/>
        <s v="6.04.03"/>
        <s v="6.10.07"/>
        <s v="6.10.06"/>
      </sharedItems>
    </cacheField>
    <cacheField name="L3 WBS DESCRIPTION" numFmtId="0">
      <sharedItems/>
    </cacheField>
    <cacheField name="L4 WBS" numFmtId="0">
      <sharedItems count="11">
        <s v="6.10.10.02"/>
        <s v="6.10.05.02"/>
        <s v="6.04.02.02"/>
        <s v="6.10.05.01"/>
        <s v="6.04.02.01"/>
        <s v="6.04.02.04"/>
        <s v="6.10.08"/>
        <s v="6.04.03.01"/>
        <s v="6.10.05.03"/>
        <s v="6.10.07"/>
        <s v="6.10.06.03"/>
      </sharedItems>
    </cacheField>
    <cacheField name="L4 WBS Description" numFmtId="0">
      <sharedItems count="11">
        <s v="Electron Endcap Structures"/>
        <s v="Barrel Electromagnetic Calorimetry"/>
        <s v="ESR Sextupole Magnets"/>
        <s v="Backward Electromagnetic Calorimetry"/>
        <s v="ESR Dipole Magnets"/>
        <s v="ESR Magnet Measurement &amp; Acceptance"/>
        <s v="Electronics"/>
        <s v="ESR Magnet Quads"/>
        <s v="Forward Electromagnetic Calorimetry"/>
        <s v="Detector Magnets"/>
        <s v="Forward Hadronic Calorimetry"/>
      </sharedItems>
    </cacheField>
    <cacheField name="LLP Category" numFmtId="0">
      <sharedItems count="10">
        <s v="Detector Endcap Structures"/>
        <s v="Scintillating Fibers"/>
        <s v="APS Sextupole Refurbishment"/>
        <s v="PbWO4 Crystals"/>
        <s v="ESR Dipole Magnets"/>
        <s v="ESR Magnet Measurement"/>
        <s v="Detector Electronics"/>
        <s v="APS Quad Refurbishment"/>
        <s v="Detector Solenoid Magnet"/>
        <s v="Forward HCal Steel"/>
      </sharedItems>
    </cacheField>
    <cacheField name="LLP Item" numFmtId="0">
      <sharedItems count="11">
        <s v="Detector Endcap Structures – Flux Return Steel"/>
        <s v="Scintillating Fibers for the Detector Barrel - Batch 2 and Forward - Batch 2 EM Calorimeters"/>
        <s v="Advanced Photon Source (APS) Sextupole Magnet Refurbishment, Testing, and Measurement"/>
        <s v="Lead Tungstate Crystals for the Detector Backward Electro-Magnetic (EM) Calorimeter - Batch 3 and Batch 4"/>
        <s v="Electron Storage Ring (ESR) Dipole Magnets"/>
        <s v="ESR Magnetic Measurement and Bench"/>
        <s v="Detector Electronics Versatile Link Plus Transceiver (VRTX+) and low Power Giga-bit transceiver (1pGBT)"/>
        <s v="ESR APS Quadrupole Magnetic Measurement Stand"/>
        <s v="APS Quadrupole Magnet Refurbishment, Testing and Measurement"/>
        <s v="Detector Solenoid Magnet Power Supply"/>
        <s v="Steel for the Detector Forward Hadronic Calorimeter"/>
      </sharedItems>
    </cacheField>
    <cacheField name="LLP Item Detail" numFmtId="0">
      <sharedItems count="17">
        <s v="Detector Endcap Steel for Structures"/>
        <s v="Barrel EMCal Fibers - Option 1 - Batch 2"/>
        <s v="APS Sextupole Refurbishment &amp; Testing"/>
        <s v="Backward EMCal PbWO4 Crystals - Option 2 - Batch 3"/>
        <s v="Backward EMCal PbWO4 Crystals - Option 3 - Batch 4"/>
        <s v="ESR Dipole Magnets - D1/D3 Vendor I"/>
        <s v="ESR Dipole Magnets - D1/D3 Vendor II"/>
        <s v="ESR Dipole Magnets - D2 Vendor I"/>
        <s v="ESR Dipole Magnets - D2 Vendor II"/>
        <s v="ESR Dipole Magnets - D1/D2/D3 Production Iron Material"/>
        <s v="ESR APS Quad Magnet Measurement &amp; Stand"/>
        <s v="VRTX+ and lpGBT"/>
        <s v="APS Quad Magnet Measurement &amp; Stand"/>
        <s v="APS Quad Rebuild &amp; Refurbishment"/>
        <s v="Hadron Endcap EMCal Fibers - Option 1 - Batch 2"/>
        <s v="Magnet Power Supply"/>
        <s v="Forward HCal Steel"/>
      </sharedItems>
    </cacheField>
    <cacheField name="CAM" numFmtId="0">
      <sharedItems count="7">
        <s v="Sharma"/>
        <s v="Bazilevsky"/>
        <s v="Witte"/>
        <s v="Barbosa"/>
        <s v="Philip"/>
        <s v="Rajput-Ghoshal"/>
        <s v="Eyser"/>
      </sharedItems>
    </cacheField>
    <cacheField name="ESTIMATOR" numFmtId="0">
      <sharedItems count="7">
        <s v="rsharma"/>
        <s v="shura"/>
        <s v="hwitte"/>
        <s v="fbarbosa"/>
        <s v="sphilip"/>
        <s v="rrajput"/>
        <s v="keyser"/>
      </sharedItems>
    </cacheField>
    <cacheField name="PMC REP" numFmtId="0">
      <sharedItems count="4">
        <s v="tlewis"/>
        <s v="bsmith"/>
        <s v="ewoolsey"/>
        <s v="driga"/>
      </sharedItems>
    </cacheField>
    <cacheField name="LAB" numFmtId="0">
      <sharedItems count="2">
        <s v="BNL"/>
        <s v="JLAB"/>
      </sharedItems>
    </cacheField>
    <cacheField name="BNL_Procurement Designation" numFmtId="0">
      <sharedItems/>
    </cacheField>
    <cacheField name="FY2020" numFmtId="0">
      <sharedItems containsSemiMixedTypes="0" containsString="0" containsNumber="1" containsInteger="1" minValue="0" maxValue="0"/>
    </cacheField>
    <cacheField name="FY2021" numFmtId="0">
      <sharedItems containsSemiMixedTypes="0" containsString="0" containsNumber="1" containsInteger="1" minValue="0" maxValue="0"/>
    </cacheField>
    <cacheField name="FY2022" numFmtId="0">
      <sharedItems containsSemiMixedTypes="0" containsString="0" containsNumber="1" containsInteger="1" minValue="0" maxValue="0"/>
    </cacheField>
    <cacheField name="FY2023" numFmtId="0">
      <sharedItems containsSemiMixedTypes="0" containsString="0" containsNumber="1" containsInteger="1" minValue="0" maxValue="0"/>
    </cacheField>
    <cacheField name="FY2024" numFmtId="0">
      <sharedItems containsSemiMixedTypes="0" containsString="0" containsNumber="1" containsInteger="1" minValue="0" maxValue="0"/>
    </cacheField>
    <cacheField name="FY2025" numFmtId="0">
      <sharedItems containsSemiMixedTypes="0" containsString="0" containsNumber="1" minValue="0" maxValue="2955838.88"/>
    </cacheField>
    <cacheField name="FY2026" numFmtId="0">
      <sharedItems containsSemiMixedTypes="0" containsString="0" containsNumber="1" minValue="0" maxValue="5821392.0899999999"/>
    </cacheField>
    <cacheField name="FY2027" numFmtId="0">
      <sharedItems containsSemiMixedTypes="0" containsString="0" containsNumber="1" minValue="0" maxValue="1338366.1200000001"/>
    </cacheField>
    <cacheField name="FY2028" numFmtId="0">
      <sharedItems containsSemiMixedTypes="0" containsString="0" containsNumber="1" minValue="0" maxValue="499219.98999999993"/>
    </cacheField>
    <cacheField name="FY2029" numFmtId="0">
      <sharedItems containsSemiMixedTypes="0" containsString="0" containsNumber="1" minValue="0" maxValue="401544.72999999992"/>
    </cacheField>
    <cacheField name="FY2030" numFmtId="0">
      <sharedItems containsSemiMixedTypes="0" containsString="0" containsNumber="1" containsInteger="1" minValue="0" maxValue="0"/>
    </cacheField>
    <cacheField name="FY2031" numFmtId="0">
      <sharedItems containsSemiMixedTypes="0" containsString="0" containsNumber="1" containsInteger="1" minValue="0" maxValue="0"/>
    </cacheField>
    <cacheField name="FY2032" numFmtId="0">
      <sharedItems containsSemiMixedTypes="0" containsString="0" containsNumber="1" containsInteger="1" minValue="0" maxValue="0"/>
    </cacheField>
    <cacheField name="FY2033" numFmtId="0">
      <sharedItems containsSemiMixedTypes="0" containsString="0" containsNumber="1" containsInteger="1" minValue="0" maxValue="0"/>
    </cacheField>
    <cacheField name="FY2034" numFmtId="0">
      <sharedItems containsSemiMixedTypes="0" containsString="0" containsNumber="1" containsInteger="1" minValue="0" maxValue="0"/>
    </cacheField>
    <cacheField name="FY2035" numFmtId="0">
      <sharedItems containsSemiMixedTypes="0" containsString="0" containsNumber="1" containsInteger="1" minValue="0" maxValue="0"/>
    </cacheField>
    <cacheField name="FY2036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umibay, Elise" refreshedDate="45567.401768518517" createdVersion="8" refreshedVersion="8" minRefreshableVersion="3" recordCount="60" xr:uid="{9A400A2B-2FEB-4E21-965F-21CA3C8F0376}">
  <cacheSource type="worksheet">
    <worksheetSource ref="A1:AD61" sheet="2.B and 2.C Data"/>
  </cacheSource>
  <cacheFields count="30">
    <cacheField name="WBS" numFmtId="0">
      <sharedItems/>
    </cacheField>
    <cacheField name="L3 WBS" numFmtId="0">
      <sharedItems count="7">
        <s v="6.10.10"/>
        <s v="6.10.05"/>
        <s v="6.04.02"/>
        <s v="6.10.08"/>
        <s v="6.04.03"/>
        <s v="6.10.07"/>
        <s v="6.10.06"/>
      </sharedItems>
    </cacheField>
    <cacheField name="L3 WBS DESCRIPTION" numFmtId="0">
      <sharedItems/>
    </cacheField>
    <cacheField name="L4 WBS" numFmtId="0">
      <sharedItems count="11">
        <s v="6.10.10.02"/>
        <s v="6.10.05.02"/>
        <s v="6.04.02.02"/>
        <s v="6.10.05.01"/>
        <s v="6.04.02.01"/>
        <s v="6.04.02.04"/>
        <s v="6.10.08"/>
        <s v="6.04.03.01"/>
        <s v="6.10.05.03"/>
        <s v="6.10.07"/>
        <s v="6.10.06.03"/>
      </sharedItems>
    </cacheField>
    <cacheField name="L4 WBS Description" numFmtId="0">
      <sharedItems count="11">
        <s v="Electron Endcap Structures"/>
        <s v="Barrel Electromagnetic Calorimetry"/>
        <s v="ESR Sextupole Magnets"/>
        <s v="Backward Electromagnetic Calorimetry"/>
        <s v="ESR Dipole Magnets"/>
        <s v="ESR Magnet Measurement &amp; Acceptance"/>
        <s v="Electronics"/>
        <s v="ESR Magnet Quads"/>
        <s v="Forward Electromagnetic Calorimetry"/>
        <s v="Detector Magnets"/>
        <s v="Forward Hadronic Calorimetry"/>
      </sharedItems>
    </cacheField>
    <cacheField name="LLP Category" numFmtId="0">
      <sharedItems count="10">
        <s v="Detector Endcap Structures"/>
        <s v="Scintillating Fibers"/>
        <s v="APS Sextupole Refurbishment"/>
        <s v="PbWO4 Crystals"/>
        <s v="ESR Dipole Magnets"/>
        <s v="ESR Magnet Measurement"/>
        <s v="Detector Electronics"/>
        <s v="APS Quad Refurbishment"/>
        <s v="Detector Solenoid Magnet"/>
        <s v="Forward HCal Steel"/>
      </sharedItems>
    </cacheField>
    <cacheField name="LLP Item" numFmtId="0">
      <sharedItems count="11">
        <s v="Detector Endcap Structures – Flux Return Steel"/>
        <s v="Scintillating Fibers for the Detector Barrel - Batch 2 and Forward - Batch 2 EM Calorimeters"/>
        <s v="Advanced Photon Source (APS) Sextupole Magnet Refurbishment, Testing, and Measurement"/>
        <s v="Lead Tungstate Crystals for the Detector Backward Electro-Magnetic (EM) Calorimeter - Batch 3 and Batch 4"/>
        <s v="Electron Storage Ring (ESR) Dipole Magnets"/>
        <s v="ESR Magnetic Measurement and Bench"/>
        <s v="Detector Electronics Versatile Link Plus Transceiver (VRTX+) and low Power Giga-bit transceiver (1pGBT)"/>
        <s v="ESR APS Quadrupole Magnetic Measurement Stand"/>
        <s v="APS Quadrupole Magnet Refurbishment, Testing and Measurement"/>
        <s v="Detector Solenoid Magnet Power Supply"/>
        <s v="Steel for the Detector Forward Hadronic Calorimeter"/>
      </sharedItems>
    </cacheField>
    <cacheField name="LLP Item Detail" numFmtId="0">
      <sharedItems count="17">
        <s v="Detector Endcap Steel for Structures"/>
        <s v="Barrel EMCal Fibers - Option 1 - Batch 2"/>
        <s v="APS Sextupole Refurbishment &amp; Testing"/>
        <s v="Backward EMCal PbWO4 Crystals - Option 2 - Batch 3"/>
        <s v="Backward EMCal PbWO4 Crystals - Option 3 - Batch 4"/>
        <s v="ESR Dipole Magnets - D1/D3 Vendor I"/>
        <s v="ESR Dipole Magnets - D1/D3 Vendor II"/>
        <s v="ESR Dipole Magnets - D2 Vendor I"/>
        <s v="ESR Dipole Magnets - D2 Vendor II"/>
        <s v="ESR Dipole Magnets - D1/D2/D3 Production Iron Material"/>
        <s v="ESR APS Quad Magnet Measurement &amp; Stand"/>
        <s v="VRTX+ and lpGBT"/>
        <s v="APS Quad Magnet Measurement &amp; Stand"/>
        <s v="APS Quad Rebuild &amp; Refurbishment"/>
        <s v="Hadron Endcap EMCal Fibers - Option 1 - Batch 2"/>
        <s v="Magnet Power Supply"/>
        <s v="Forward HCal Steel"/>
      </sharedItems>
    </cacheField>
    <cacheField name="CAM" numFmtId="0">
      <sharedItems count="7">
        <s v="Sharma"/>
        <s v="Bazilevsky"/>
        <s v="Witte"/>
        <s v="Barbosa"/>
        <s v="Philip"/>
        <s v="Rajput-Ghoshal"/>
        <s v="Eyser"/>
      </sharedItems>
    </cacheField>
    <cacheField name="ESTIMATOR" numFmtId="0">
      <sharedItems count="7">
        <s v="rsharma"/>
        <s v="shura"/>
        <s v="hwitte"/>
        <s v="fbarbosa"/>
        <s v="sphilip"/>
        <s v="rrajput"/>
        <s v="keyser"/>
      </sharedItems>
    </cacheField>
    <cacheField name="PMC REP" numFmtId="0">
      <sharedItems count="4">
        <s v="tlewis"/>
        <s v="bsmith"/>
        <s v="ewoolsey"/>
        <s v="driga"/>
      </sharedItems>
    </cacheField>
    <cacheField name="LAB" numFmtId="0">
      <sharedItems count="2">
        <s v="BNL"/>
        <s v="JLAB"/>
      </sharedItems>
    </cacheField>
    <cacheField name="BNL_Procurement Designation" numFmtId="0">
      <sharedItems/>
    </cacheField>
    <cacheField name="FY2020" numFmtId="0">
      <sharedItems containsSemiMixedTypes="0" containsString="0" containsNumber="1" containsInteger="1" minValue="0" maxValue="0"/>
    </cacheField>
    <cacheField name="FY2021" numFmtId="0">
      <sharedItems containsSemiMixedTypes="0" containsString="0" containsNumber="1" containsInteger="1" minValue="0" maxValue="0"/>
    </cacheField>
    <cacheField name="FY2022" numFmtId="0">
      <sharedItems containsSemiMixedTypes="0" containsString="0" containsNumber="1" containsInteger="1" minValue="0" maxValue="0"/>
    </cacheField>
    <cacheField name="FY2023" numFmtId="0">
      <sharedItems containsSemiMixedTypes="0" containsString="0" containsNumber="1" containsInteger="1" minValue="0" maxValue="0"/>
    </cacheField>
    <cacheField name="FY2024" numFmtId="0">
      <sharedItems containsSemiMixedTypes="0" containsString="0" containsNumber="1" containsInteger="1" minValue="0" maxValue="0"/>
    </cacheField>
    <cacheField name="FY2025" numFmtId="0">
      <sharedItems containsSemiMixedTypes="0" containsString="0" containsNumber="1" minValue="0" maxValue="1199807.07"/>
    </cacheField>
    <cacheField name="FY2026" numFmtId="0">
      <sharedItems containsSemiMixedTypes="0" containsString="0" containsNumber="1" minValue="0" maxValue="2955838.88"/>
    </cacheField>
    <cacheField name="FY2027" numFmtId="0">
      <sharedItems containsSemiMixedTypes="0" containsString="0" containsNumber="1" minValue="0" maxValue="5821392.0899999999"/>
    </cacheField>
    <cacheField name="FY2028" numFmtId="0">
      <sharedItems containsSemiMixedTypes="0" containsString="0" containsNumber="1" minValue="0" maxValue="1338366.1200000001"/>
    </cacheField>
    <cacheField name="FY2029" numFmtId="0">
      <sharedItems containsSemiMixedTypes="0" containsString="0" containsNumber="1" minValue="0" maxValue="1141966.21"/>
    </cacheField>
    <cacheField name="FY2030" numFmtId="0">
      <sharedItems containsSemiMixedTypes="0" containsString="0" containsNumber="1" containsInteger="1" minValue="0" maxValue="0"/>
    </cacheField>
    <cacheField name="FY2031" numFmtId="0">
      <sharedItems containsSemiMixedTypes="0" containsString="0" containsNumber="1" containsInteger="1" minValue="0" maxValue="0"/>
    </cacheField>
    <cacheField name="FY2032" numFmtId="0">
      <sharedItems containsSemiMixedTypes="0" containsString="0" containsNumber="1" containsInteger="1" minValue="0" maxValue="0"/>
    </cacheField>
    <cacheField name="FY2033" numFmtId="0">
      <sharedItems containsSemiMixedTypes="0" containsString="0" containsNumber="1" containsInteger="1" minValue="0" maxValue="0"/>
    </cacheField>
    <cacheField name="FY2034" numFmtId="0">
      <sharedItems containsSemiMixedTypes="0" containsString="0" containsNumber="1" containsInteger="1" minValue="0" maxValue="0"/>
    </cacheField>
    <cacheField name="FY2035" numFmtId="0">
      <sharedItems containsSemiMixedTypes="0" containsString="0" containsNumber="1" containsInteger="1" minValue="0" maxValue="0"/>
    </cacheField>
    <cacheField name="FY2036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941">
  <r>
    <s v=""/>
    <s v=" 30000_L_FY20"/>
    <s v="6.01.01.01.01 - 30000 - FY20 Labor Actuals"/>
    <s v="6.01.01.01.01"/>
    <x v="0"/>
    <d v="2020-04-01T00:00:00"/>
    <d v="2020-09-30T00:00:00"/>
    <s v="kkrug"/>
    <s v="llari"/>
    <n v="533179.98"/>
    <s v="EDIA"/>
    <s v="A"/>
    <s v="Labor"/>
    <s v="OPC"/>
    <m/>
    <s v="BNL"/>
    <s v="CDR"/>
    <s v="PM"/>
    <x v="0"/>
    <s v="ACT"/>
    <m/>
    <m/>
    <m/>
    <n v="533179.98"/>
    <m/>
    <m/>
    <m/>
    <m/>
    <m/>
    <m/>
    <m/>
    <m/>
    <m/>
    <m/>
    <m/>
    <m/>
    <m/>
    <m/>
    <x v="0"/>
    <x v="0"/>
    <m/>
  </r>
  <r>
    <s v=""/>
    <s v=" 30001_L_FY20"/>
    <s v="6.01.01.01.02 - 30001 - FY20 Labor Actuals"/>
    <s v="6.01.01.01.02"/>
    <x v="0"/>
    <d v="2020-04-02T00:00:00"/>
    <d v="2020-09-30T00:00:00"/>
    <s v="kkrug"/>
    <s v="llari"/>
    <n v="183399.5"/>
    <s v="EDIA"/>
    <s v="A"/>
    <s v="Labor"/>
    <s v="OPC"/>
    <m/>
    <s v="BNL"/>
    <s v="CDR"/>
    <s v="PM"/>
    <x v="0"/>
    <s v="ACT"/>
    <m/>
    <m/>
    <m/>
    <n v="183399.5"/>
    <m/>
    <m/>
    <m/>
    <m/>
    <m/>
    <m/>
    <m/>
    <m/>
    <m/>
    <m/>
    <m/>
    <m/>
    <m/>
    <m/>
    <x v="0"/>
    <x v="0"/>
    <m/>
  </r>
  <r>
    <s v=""/>
    <s v=" 30003_L_FY20"/>
    <s v="6.01.02.01 - 30003 - FY20 Labor Actuals"/>
    <s v="6.01.02.01"/>
    <x v="0"/>
    <d v="2020-04-02T00:00:00"/>
    <d v="2020-09-30T00:00:00"/>
    <s v="kkrug"/>
    <s v="stiegler"/>
    <n v="124859.12"/>
    <s v="EDIA"/>
    <s v="A"/>
    <s v="Labor"/>
    <s v="OPC"/>
    <m/>
    <s v="BNL"/>
    <s v="CDR"/>
    <s v="PM"/>
    <x v="0"/>
    <s v="ACT"/>
    <m/>
    <m/>
    <m/>
    <n v="124859.12"/>
    <m/>
    <m/>
    <m/>
    <m/>
    <m/>
    <m/>
    <m/>
    <m/>
    <m/>
    <m/>
    <m/>
    <m/>
    <m/>
    <m/>
    <x v="0"/>
    <x v="0"/>
    <m/>
  </r>
  <r>
    <s v=""/>
    <s v=" 30004_L_FY20"/>
    <s v="6.01.03.01.01 - 30004 - FY20 Labor Actuals"/>
    <s v="6.01.03.01.01"/>
    <x v="0"/>
    <d v="2020-04-02T00:00:00"/>
    <d v="2020-09-30T00:00:00"/>
    <s v="kkrug"/>
    <s v="lavellec"/>
    <n v="129631"/>
    <s v="EDIA"/>
    <s v="A"/>
    <s v="Labor"/>
    <s v="OPC"/>
    <m/>
    <s v="BNL"/>
    <s v="CDR"/>
    <s v="PM"/>
    <x v="0"/>
    <s v="ACT"/>
    <m/>
    <m/>
    <m/>
    <n v="129631"/>
    <m/>
    <m/>
    <m/>
    <m/>
    <m/>
    <m/>
    <m/>
    <m/>
    <m/>
    <m/>
    <m/>
    <m/>
    <m/>
    <m/>
    <x v="0"/>
    <x v="0"/>
    <m/>
  </r>
  <r>
    <s v=""/>
    <s v=" 30005_L_FY20"/>
    <s v="6.01.03.01.02 - 30005 - FY20 Labor Actuals"/>
    <s v="6.01.03.01.02"/>
    <x v="0"/>
    <d v="2020-04-02T00:00:00"/>
    <d v="2020-09-30T00:00:00"/>
    <s v="kkrug"/>
    <s v="hokula"/>
    <n v="51176.480000000003"/>
    <s v="EDIA"/>
    <s v="A"/>
    <s v="Labor"/>
    <s v="OPC"/>
    <m/>
    <s v="BNL"/>
    <s v="CDR"/>
    <s v="PM"/>
    <x v="0"/>
    <s v="ACT"/>
    <m/>
    <m/>
    <m/>
    <n v="51176.480000000003"/>
    <m/>
    <m/>
    <m/>
    <m/>
    <m/>
    <m/>
    <m/>
    <m/>
    <m/>
    <m/>
    <m/>
    <m/>
    <m/>
    <m/>
    <x v="0"/>
    <x v="0"/>
    <m/>
  </r>
  <r>
    <s v=""/>
    <s v=" 30006_M_FY20"/>
    <s v="6.01.03.01.03 - 30006 - FY20 Nonlabor Actuals"/>
    <s v="6.01.03.01.03"/>
    <x v="0"/>
    <d v="2020-04-02T00:00:00"/>
    <d v="2020-09-30T00:00:00"/>
    <s v="kkrug"/>
    <s v="kkrug"/>
    <n v="787975.84"/>
    <s v="EDIA"/>
    <s v="A"/>
    <s v="Nonlabor"/>
    <s v="OPC"/>
    <m/>
    <s v="BNL"/>
    <s v="CDR"/>
    <s v="PM"/>
    <x v="0"/>
    <s v="ACT"/>
    <m/>
    <m/>
    <m/>
    <n v="787975.84"/>
    <m/>
    <m/>
    <m/>
    <m/>
    <m/>
    <m/>
    <m/>
    <m/>
    <m/>
    <m/>
    <m/>
    <m/>
    <m/>
    <m/>
    <x v="0"/>
    <x v="0"/>
    <m/>
  </r>
  <r>
    <s v=""/>
    <s v=" 30007_L_FY20"/>
    <s v="6.01.03.01.04 - 30007 - FY20 Labor Actuals"/>
    <s v="6.01.03.01.04"/>
    <x v="0"/>
    <d v="2020-04-02T00:00:00"/>
    <d v="2020-09-30T00:00:00"/>
    <s v="kkrug"/>
    <s v="apetrone"/>
    <n v="116986.18"/>
    <s v="EDIA"/>
    <s v="A"/>
    <s v="Labor"/>
    <s v="OPC"/>
    <m/>
    <s v="BNL"/>
    <s v="CDR"/>
    <s v="PM"/>
    <x v="0"/>
    <s v="ACT"/>
    <m/>
    <m/>
    <m/>
    <n v="116986.18"/>
    <m/>
    <m/>
    <m/>
    <m/>
    <m/>
    <m/>
    <m/>
    <m/>
    <m/>
    <m/>
    <m/>
    <m/>
    <m/>
    <m/>
    <x v="0"/>
    <x v="0"/>
    <m/>
  </r>
  <r>
    <s v=""/>
    <s v=" 30008_L_FY20"/>
    <s v="6.01.03.01.05 - 30008 - FY20 Labor Actuals"/>
    <s v="6.01.03.01.05"/>
    <x v="0"/>
    <d v="2020-04-02T00:00:00"/>
    <d v="2020-09-30T00:00:00"/>
    <s v="kkrug"/>
    <s v="alexander"/>
    <n v="6408.74"/>
    <s v="EDIA"/>
    <s v="A"/>
    <s v="Labor"/>
    <s v="OPC"/>
    <m/>
    <s v="BNL"/>
    <s v="CDR"/>
    <s v="PM"/>
    <x v="0"/>
    <s v="ACT"/>
    <m/>
    <m/>
    <m/>
    <n v="6408.74"/>
    <m/>
    <m/>
    <m/>
    <m/>
    <m/>
    <m/>
    <m/>
    <m/>
    <m/>
    <m/>
    <m/>
    <m/>
    <m/>
    <m/>
    <x v="0"/>
    <x v="0"/>
    <m/>
  </r>
  <r>
    <s v=""/>
    <s v=" 30009_L_FY20"/>
    <s v="6.01.03.01.06 - 30009 - FY20 Labor Actuals"/>
    <s v="6.01.03.01.06"/>
    <x v="0"/>
    <d v="2020-04-02T00:00:00"/>
    <d v="2020-09-30T00:00:00"/>
    <s v="kkrug"/>
    <s v="apetrone"/>
    <n v="7256.09"/>
    <s v="EDIA"/>
    <s v="A"/>
    <s v="Labor"/>
    <s v="OPC"/>
    <m/>
    <s v="BNL"/>
    <s v="CDR"/>
    <s v="PM"/>
    <x v="0"/>
    <s v="ACT"/>
    <m/>
    <m/>
    <m/>
    <n v="7256.09"/>
    <m/>
    <m/>
    <m/>
    <m/>
    <m/>
    <m/>
    <m/>
    <m/>
    <m/>
    <m/>
    <m/>
    <m/>
    <m/>
    <m/>
    <x v="0"/>
    <x v="0"/>
    <m/>
  </r>
  <r>
    <s v=""/>
    <s v=" 30010_L_FY20"/>
    <s v="6.01.03.01.07 - 30010 - FY20 Labor Actuals"/>
    <s v="6.01.03.01.07"/>
    <x v="0"/>
    <d v="2020-04-02T00:00:00"/>
    <d v="2020-09-30T00:00:00"/>
    <s v="kkrug"/>
    <s v="williamsj"/>
    <n v="20813.28"/>
    <s v="EDIA"/>
    <s v="A"/>
    <s v="Labor"/>
    <s v="OPC"/>
    <m/>
    <s v="BNL"/>
    <s v="CDR"/>
    <s v="PM"/>
    <x v="0"/>
    <s v="ACT"/>
    <m/>
    <m/>
    <m/>
    <n v="20813.28"/>
    <m/>
    <m/>
    <m/>
    <m/>
    <m/>
    <m/>
    <m/>
    <m/>
    <m/>
    <m/>
    <m/>
    <m/>
    <m/>
    <m/>
    <x v="0"/>
    <x v="0"/>
    <m/>
  </r>
  <r>
    <s v=""/>
    <s v=" 30012_L_FY20"/>
    <s v="6.02.02.01 - 30012 - FY20 Labor Actuals"/>
    <s v="6.02.02.01"/>
    <x v="0"/>
    <d v="2020-04-02T00:00:00"/>
    <d v="2020-09-30T00:00:00"/>
    <s v="apatil"/>
    <s v="montagc"/>
    <n v="28463.26"/>
    <s v="EDIA"/>
    <s v="C"/>
    <s v="Labor"/>
    <s v="OPC"/>
    <m/>
    <s v="BNL"/>
    <s v="CDR"/>
    <s v="AD"/>
    <x v="1"/>
    <s v="ACT"/>
    <m/>
    <m/>
    <m/>
    <n v="28463.26"/>
    <m/>
    <m/>
    <m/>
    <m/>
    <m/>
    <m/>
    <m/>
    <m/>
    <m/>
    <m/>
    <m/>
    <m/>
    <m/>
    <m/>
    <x v="0"/>
    <x v="0"/>
    <m/>
  </r>
  <r>
    <s v=""/>
    <s v=" 30013_L_FY20"/>
    <s v="6.02.02.02 - 30013 - FY20 Labor Actuals"/>
    <s v="6.02.02.02"/>
    <x v="0"/>
    <d v="2020-04-02T00:00:00"/>
    <d v="2020-09-30T00:00:00"/>
    <s v="apatil"/>
    <s v="blaskiewicz"/>
    <n v="302995.65000000002"/>
    <s v="EDIA"/>
    <s v="C"/>
    <s v="Labor"/>
    <s v="OPC"/>
    <m/>
    <s v="BNL"/>
    <s v="R&amp;D"/>
    <s v="AD"/>
    <x v="1"/>
    <s v="ACT"/>
    <m/>
    <m/>
    <m/>
    <n v="302995.65000000002"/>
    <m/>
    <m/>
    <m/>
    <m/>
    <m/>
    <m/>
    <m/>
    <m/>
    <m/>
    <m/>
    <m/>
    <m/>
    <m/>
    <m/>
    <x v="0"/>
    <x v="0"/>
    <m/>
  </r>
  <r>
    <s v=""/>
    <s v=" 30034_M_FY20"/>
    <s v="6.08.01.01.01 - 30034 - FY20 Nonlabor Actuals"/>
    <s v="6.08.01.01.01"/>
    <x v="0"/>
    <d v="2020-04-02T00:00:00"/>
    <d v="2020-09-30T00:00:00"/>
    <s v="jtolle"/>
    <s v="zaltsman"/>
    <n v="24761.15"/>
    <s v="EDIA"/>
    <s v="A"/>
    <s v="Nonlabor"/>
    <s v="OPC"/>
    <m/>
    <s v="BNL"/>
    <s v="CDR"/>
    <s v="RF"/>
    <x v="2"/>
    <s v="ACT"/>
    <m/>
    <m/>
    <m/>
    <n v="24761.15"/>
    <m/>
    <m/>
    <m/>
    <m/>
    <m/>
    <m/>
    <m/>
    <m/>
    <m/>
    <m/>
    <m/>
    <m/>
    <m/>
    <m/>
    <x v="0"/>
    <x v="0"/>
    <m/>
  </r>
  <r>
    <s v=""/>
    <s v=" 30057_L_FY20"/>
    <s v="6.10.01 - 30057 - FY20 Labor Actuals"/>
    <s v="6.10.01"/>
    <x v="0"/>
    <d v="2020-04-02T00:00:00"/>
    <d v="2020-09-30T00:00:00"/>
    <s v="tlewis"/>
    <s v="elke"/>
    <n v="77248.100000000006"/>
    <s v="EDIA"/>
    <s v="A"/>
    <s v="Labor"/>
    <s v="OPC"/>
    <m/>
    <s v="BNL"/>
    <s v="CDR"/>
    <s v="DET"/>
    <x v="0"/>
    <s v="ACT"/>
    <m/>
    <m/>
    <m/>
    <n v="77248.100000000006"/>
    <m/>
    <m/>
    <m/>
    <m/>
    <m/>
    <m/>
    <m/>
    <m/>
    <m/>
    <m/>
    <m/>
    <m/>
    <m/>
    <m/>
    <x v="0"/>
    <x v="0"/>
    <m/>
  </r>
  <r>
    <s v=""/>
    <s v=" 30002_M_FY20"/>
    <s v="6.01.01.01.03 - 30002 - FY20 Nonlabor Actuals"/>
    <s v="6.01.01.01.03"/>
    <x v="0"/>
    <d v="2020-04-02T00:00:00"/>
    <d v="2020-09-30T00:00:00"/>
    <s v="kkrug"/>
    <s v="apetrone"/>
    <n v="1641.6"/>
    <s v="EDIA"/>
    <s v="A"/>
    <s v="Nonlabor"/>
    <s v="OPC"/>
    <m/>
    <s v="BNL"/>
    <s v="CDR"/>
    <s v="PM"/>
    <x v="0"/>
    <s v="ACT"/>
    <m/>
    <m/>
    <m/>
    <n v="1641.6"/>
    <m/>
    <m/>
    <m/>
    <m/>
    <m/>
    <m/>
    <m/>
    <m/>
    <m/>
    <m/>
    <m/>
    <m/>
    <m/>
    <m/>
    <x v="0"/>
    <x v="0"/>
    <m/>
  </r>
  <r>
    <s v=""/>
    <s v=" 30048_M_FY20"/>
    <s v="6.07.01.01 - 30048 - FY20 Nonlabor Actuals"/>
    <s v="6.07.01.01"/>
    <x v="0"/>
    <d v="2020-04-02T00:00:00"/>
    <d v="2020-09-30T00:00:00"/>
    <s v="egolnar"/>
    <s v="tuozzolo"/>
    <n v="49196.7"/>
    <s v="EDIA"/>
    <s v="A"/>
    <s v="Nonlabor"/>
    <s v="OPC"/>
    <m/>
    <s v="BNL"/>
    <s v="CDR"/>
    <s v="PM"/>
    <x v="0"/>
    <s v="ACT"/>
    <m/>
    <m/>
    <m/>
    <n v="49196.7"/>
    <m/>
    <m/>
    <m/>
    <m/>
    <m/>
    <m/>
    <m/>
    <m/>
    <m/>
    <m/>
    <m/>
    <m/>
    <m/>
    <m/>
    <x v="0"/>
    <x v="0"/>
    <m/>
  </r>
  <r>
    <s v=""/>
    <s v=" 30054_L_FY20"/>
    <s v="6.11.01.01 - 30054 - FY20 Labor Actuals"/>
    <s v="6.11.01.01"/>
    <x v="0"/>
    <d v="2020-04-02T00:00:00"/>
    <d v="2020-09-30T00:00:00"/>
    <s v="apatil"/>
    <s v="cfolz"/>
    <n v="29159.73"/>
    <s v="EDIA"/>
    <s v="A"/>
    <s v="Labor"/>
    <s v="OPC"/>
    <m/>
    <s v="BNL"/>
    <s v="CDR"/>
    <s v="INF"/>
    <x v="0"/>
    <s v="ACT"/>
    <m/>
    <m/>
    <m/>
    <n v="29159.73"/>
    <m/>
    <m/>
    <m/>
    <m/>
    <m/>
    <m/>
    <m/>
    <m/>
    <m/>
    <m/>
    <m/>
    <m/>
    <m/>
    <m/>
    <x v="0"/>
    <x v="0"/>
    <m/>
  </r>
  <r>
    <s v=""/>
    <s v=" 30055_L_FY20"/>
    <s v="6.11.01.02 - 30055 - FY20 Labor Actuals"/>
    <s v="6.11.01.02"/>
    <x v="0"/>
    <d v="2020-04-02T00:00:00"/>
    <d v="2020-09-30T00:00:00"/>
    <s v="apatil"/>
    <s v="cfolz"/>
    <n v="21189.46"/>
    <s v="EDIA"/>
    <s v="A"/>
    <s v="Labor"/>
    <s v="OPC"/>
    <m/>
    <s v="BNL"/>
    <s v="CDR"/>
    <s v="INF"/>
    <x v="2"/>
    <s v="ACT"/>
    <m/>
    <m/>
    <m/>
    <n v="21189.46"/>
    <m/>
    <m/>
    <m/>
    <m/>
    <m/>
    <m/>
    <m/>
    <m/>
    <m/>
    <m/>
    <m/>
    <m/>
    <m/>
    <m/>
    <x v="0"/>
    <x v="0"/>
    <m/>
  </r>
  <r>
    <s v=""/>
    <s v=" 30014_L_FY20"/>
    <s v="6.02.02.03 - 30014 - FY20 Labor Actuals"/>
    <s v="6.02.02.03"/>
    <x v="0"/>
    <d v="2020-04-02T00:00:00"/>
    <d v="2020-09-30T00:00:00"/>
    <s v="apatil"/>
    <s v="blednykh"/>
    <n v="2711.48"/>
    <s v="EDIA"/>
    <s v="C"/>
    <s v="Labor"/>
    <s v="OPC"/>
    <m/>
    <s v="BNL"/>
    <s v="R&amp;D"/>
    <s v="AD"/>
    <x v="1"/>
    <s v="ACT"/>
    <m/>
    <m/>
    <m/>
    <n v="2711.48"/>
    <m/>
    <m/>
    <m/>
    <m/>
    <m/>
    <m/>
    <m/>
    <m/>
    <m/>
    <m/>
    <m/>
    <m/>
    <m/>
    <m/>
    <x v="0"/>
    <x v="0"/>
    <m/>
  </r>
  <r>
    <s v=""/>
    <s v=" 30017_M_FY20"/>
    <s v="6.08.02.01 - 30017 - FY20 Nonlabor Actuals"/>
    <s v="6.08.02.01"/>
    <x v="0"/>
    <d v="2020-04-02T00:00:00"/>
    <d v="2020-09-30T00:00:00"/>
    <s v="jtolle"/>
    <s v="zaltsman"/>
    <n v="73125"/>
    <s v="EDIA"/>
    <s v="A"/>
    <s v="Nonlabor"/>
    <s v="OPC"/>
    <m/>
    <s v="BNL"/>
    <s v="R&amp;D"/>
    <s v="RF"/>
    <x v="3"/>
    <s v="ACT"/>
    <m/>
    <m/>
    <m/>
    <n v="73125"/>
    <m/>
    <m/>
    <m/>
    <m/>
    <m/>
    <m/>
    <m/>
    <m/>
    <m/>
    <m/>
    <m/>
    <m/>
    <m/>
    <m/>
    <x v="0"/>
    <x v="0"/>
    <m/>
  </r>
  <r>
    <s v=""/>
    <s v=" 30020_L_FY20"/>
    <s v="6.02.03.06.01 - 30020 - FY20 Labor Actuals"/>
    <s v="6.02.03.06.01"/>
    <x v="0"/>
    <d v="2020-04-02T00:00:00"/>
    <d v="2020-09-30T00:00:00"/>
    <s v="rnavarrol"/>
    <s v="chetzel"/>
    <n v="35953.32"/>
    <s v="EDIA"/>
    <s v="C"/>
    <s v="Labor"/>
    <s v="OPC"/>
    <m/>
    <s v="BNL"/>
    <s v="R&amp;D"/>
    <s v="VAC"/>
    <x v="3"/>
    <s v="ACT"/>
    <m/>
    <m/>
    <m/>
    <n v="35953.32"/>
    <m/>
    <m/>
    <m/>
    <m/>
    <m/>
    <m/>
    <m/>
    <m/>
    <m/>
    <m/>
    <m/>
    <m/>
    <m/>
    <m/>
    <x v="0"/>
    <x v="0"/>
    <m/>
  </r>
  <r>
    <s v=""/>
    <s v=" 30069_30000_L_FY21"/>
    <s v="6.01.01.01.01 - 30069_30000 - FY21 Labor Actuals_Q1 &amp; Q2"/>
    <s v="6.01.01.01.01"/>
    <x v="0"/>
    <d v="2020-10-01T00:00:00"/>
    <d v="2021-03-31T00:00:00"/>
    <s v="kkrug"/>
    <s v="llari"/>
    <n v="1004848.86"/>
    <s v="EDIA"/>
    <s v="A"/>
    <s v="Labor"/>
    <s v="OPC"/>
    <m/>
    <s v="BNL"/>
    <s v="CDR"/>
    <s v="PM"/>
    <x v="0"/>
    <s v="ACT"/>
    <m/>
    <m/>
    <m/>
    <m/>
    <n v="1004848.86"/>
    <m/>
    <m/>
    <m/>
    <m/>
    <m/>
    <m/>
    <m/>
    <m/>
    <m/>
    <m/>
    <m/>
    <m/>
    <m/>
    <x v="0"/>
    <x v="0"/>
    <m/>
  </r>
  <r>
    <s v=""/>
    <s v=" 30070_30001_L_FY21_1"/>
    <s v="6.01.01.01.02 - 30070_30001 - FY21 Labor Actuals_Q1 &amp; Q2"/>
    <s v="6.01.01.01.02"/>
    <x v="0"/>
    <d v="2020-10-01T00:00:00"/>
    <d v="2021-03-31T00:00:00"/>
    <s v="kkrug"/>
    <s v="llari"/>
    <n v="29057.65"/>
    <s v="EDIA"/>
    <s v="A"/>
    <s v="Labor"/>
    <s v="OPC"/>
    <m/>
    <s v="BNL"/>
    <s v="CDR"/>
    <s v="PM"/>
    <x v="0"/>
    <s v="ACT"/>
    <m/>
    <m/>
    <m/>
    <m/>
    <n v="29057.65"/>
    <m/>
    <m/>
    <m/>
    <m/>
    <m/>
    <m/>
    <m/>
    <m/>
    <m/>
    <m/>
    <m/>
    <m/>
    <m/>
    <x v="0"/>
    <x v="0"/>
    <m/>
  </r>
  <r>
    <s v=""/>
    <s v=" 30071_30002_M_FY21_1"/>
    <s v="6.01.01.01.03 - 30071_30002 - FY21 Nonlabor Actuals_Q1 &amp; Q2"/>
    <s v="6.01.01.01.03"/>
    <x v="0"/>
    <d v="2020-10-01T00:00:00"/>
    <d v="2021-03-31T00:00:00"/>
    <s v="kkrug"/>
    <s v="apetrone"/>
    <n v="42690.82"/>
    <s v="EDIA"/>
    <s v="A"/>
    <s v="Nonlabor"/>
    <s v="OPC"/>
    <m/>
    <s v="BNL"/>
    <s v="CDR"/>
    <s v="PM"/>
    <x v="0"/>
    <s v="ACT"/>
    <m/>
    <m/>
    <m/>
    <m/>
    <n v="42690.82"/>
    <m/>
    <m/>
    <m/>
    <m/>
    <m/>
    <m/>
    <m/>
    <m/>
    <m/>
    <m/>
    <m/>
    <m/>
    <m/>
    <x v="0"/>
    <x v="0"/>
    <m/>
  </r>
  <r>
    <s v=""/>
    <s v=" 30072_30003_L_FY21_1"/>
    <s v="6.01.02.01 - 30072_30003 - FY21 Labor Actuals_Q1 &amp; Q2"/>
    <s v="6.01.02.01"/>
    <x v="0"/>
    <d v="2020-10-01T00:00:00"/>
    <d v="2021-03-31T00:00:00"/>
    <s v="kkrug"/>
    <s v="stiegler"/>
    <n v="96324.04"/>
    <s v="EDIA"/>
    <s v="A"/>
    <s v="Labor"/>
    <s v="OPC"/>
    <m/>
    <s v="BNL"/>
    <s v="CDR"/>
    <s v="PM"/>
    <x v="0"/>
    <s v="ACT"/>
    <m/>
    <m/>
    <m/>
    <m/>
    <n v="96324.04"/>
    <m/>
    <m/>
    <m/>
    <m/>
    <m/>
    <m/>
    <m/>
    <m/>
    <m/>
    <m/>
    <m/>
    <m/>
    <m/>
    <x v="0"/>
    <x v="0"/>
    <m/>
  </r>
  <r>
    <s v=""/>
    <s v=" 30073_30004_L_FY21_1"/>
    <s v="6.01.03.01.01 - 30073_30003 - FY21 Labor Actuals_Q1 &amp; Q2"/>
    <s v="6.01.03.01.01"/>
    <x v="0"/>
    <d v="2020-10-01T00:00:00"/>
    <d v="2021-03-31T00:00:00"/>
    <s v="kkrug"/>
    <s v="lavellec"/>
    <n v="158929.89000000001"/>
    <s v="EDIA"/>
    <s v="A"/>
    <s v="Labor"/>
    <s v="OPC"/>
    <m/>
    <s v="BNL"/>
    <s v="CDR"/>
    <s v="PM"/>
    <x v="0"/>
    <s v="ACT"/>
    <m/>
    <m/>
    <m/>
    <m/>
    <n v="158929.89000000001"/>
    <m/>
    <m/>
    <m/>
    <m/>
    <m/>
    <m/>
    <m/>
    <m/>
    <m/>
    <m/>
    <m/>
    <m/>
    <m/>
    <x v="0"/>
    <x v="0"/>
    <m/>
  </r>
  <r>
    <s v=""/>
    <s v=" 30074_30005_L_FY21_1"/>
    <s v="6.01.03.01.02 - 30074_30005 - FY21 Labor Actuals_Q1 &amp; Q2"/>
    <s v="6.01.03.01.02"/>
    <x v="0"/>
    <d v="2020-10-01T00:00:00"/>
    <d v="2021-03-31T00:00:00"/>
    <s v="kkrug"/>
    <s v="hokula"/>
    <n v="96725.98"/>
    <s v="EDIA"/>
    <s v="A"/>
    <s v="Labor"/>
    <s v="OPC"/>
    <m/>
    <s v="BNL"/>
    <s v="CDR"/>
    <s v="PM"/>
    <x v="0"/>
    <s v="ACT"/>
    <m/>
    <m/>
    <m/>
    <m/>
    <n v="96725.98"/>
    <m/>
    <m/>
    <m/>
    <m/>
    <m/>
    <m/>
    <m/>
    <m/>
    <m/>
    <m/>
    <m/>
    <m/>
    <m/>
    <x v="0"/>
    <x v="0"/>
    <m/>
  </r>
  <r>
    <s v=""/>
    <s v=" 30075_30006_L_FY21_1"/>
    <s v="6.01.03.01.03 - 30075_30006 - FY21 Labor Actuals_Q1 &amp; Q2"/>
    <s v="6.01.03.01.03"/>
    <x v="0"/>
    <d v="2020-10-01T00:00:00"/>
    <d v="2021-03-31T00:00:00"/>
    <s v="kkrug"/>
    <s v="kkrug"/>
    <n v="261178.78"/>
    <s v="EDIA"/>
    <s v="A"/>
    <s v="Labor"/>
    <s v="OPC"/>
    <m/>
    <s v="BNL"/>
    <s v="CDR"/>
    <s v="PM"/>
    <x v="0"/>
    <s v="ACT"/>
    <m/>
    <m/>
    <m/>
    <m/>
    <n v="261178.78"/>
    <m/>
    <m/>
    <m/>
    <m/>
    <m/>
    <m/>
    <m/>
    <m/>
    <m/>
    <m/>
    <m/>
    <m/>
    <m/>
    <x v="0"/>
    <x v="0"/>
    <m/>
  </r>
  <r>
    <s v=""/>
    <s v=" 30098_30022_L_FY21_1"/>
    <s v="6.03.01 - 30098_30022 - FY21 Labor Actuals_Q1 &amp; Q2"/>
    <s v="6.03.01"/>
    <x v="0"/>
    <d v="2020-10-01T00:00:00"/>
    <d v="2021-03-31T00:00:00"/>
    <s v="mahmed"/>
    <s v="vranjbar"/>
    <n v="22563.65"/>
    <s v="EDIA"/>
    <s v="A"/>
    <s v="Labor"/>
    <s v="OPC"/>
    <m/>
    <s v="BNL"/>
    <s v="CDR"/>
    <s v="PM"/>
    <x v="0"/>
    <s v="ACT"/>
    <m/>
    <m/>
    <m/>
    <m/>
    <n v="22563.65"/>
    <m/>
    <m/>
    <m/>
    <m/>
    <m/>
    <m/>
    <m/>
    <m/>
    <m/>
    <m/>
    <m/>
    <m/>
    <m/>
    <x v="0"/>
    <x v="0"/>
    <m/>
  </r>
  <r>
    <s v=""/>
    <s v=" 30050_L_FY21"/>
    <s v="6.09.01 - 30050 - FY21 Labor Actuals_Q1 &amp; Q2"/>
    <s v="6.09.01"/>
    <x v="0"/>
    <d v="2020-10-01T00:00:00"/>
    <d v="2021-03-31T00:00:00"/>
    <s v="glayden"/>
    <s v="ythan"/>
    <n v="940.59"/>
    <s v="EDIA"/>
    <s v="A"/>
    <s v="Labor"/>
    <s v="OPC"/>
    <m/>
    <s v="BNL"/>
    <s v="CDR"/>
    <s v="CRYO"/>
    <x v="2"/>
    <s v="ACT"/>
    <m/>
    <m/>
    <m/>
    <m/>
    <n v="940.59"/>
    <m/>
    <m/>
    <m/>
    <m/>
    <m/>
    <m/>
    <m/>
    <m/>
    <m/>
    <m/>
    <m/>
    <m/>
    <m/>
    <x v="0"/>
    <x v="0"/>
    <m/>
  </r>
  <r>
    <s v=""/>
    <s v=" 30052_L_FY21"/>
    <s v="6.09.01 - 30052 - FY21 Labor Actuals_Q1 &amp; Q2"/>
    <s v="6.09.01"/>
    <x v="0"/>
    <d v="2020-10-01T00:00:00"/>
    <d v="2021-03-31T00:00:00"/>
    <s v="glayden"/>
    <s v="ythan"/>
    <n v="8428.57"/>
    <s v="EDIA"/>
    <s v="A"/>
    <s v="Labor"/>
    <s v="OPC"/>
    <m/>
    <s v="BNL"/>
    <s v="CDR"/>
    <s v="CRYO"/>
    <x v="2"/>
    <s v="ACT"/>
    <m/>
    <m/>
    <m/>
    <m/>
    <n v="8428.57"/>
    <m/>
    <m/>
    <m/>
    <m/>
    <m/>
    <m/>
    <m/>
    <m/>
    <m/>
    <m/>
    <m/>
    <m/>
    <m/>
    <x v="0"/>
    <x v="0"/>
    <m/>
  </r>
  <r>
    <s v=""/>
    <s v=" 30053_L_FY21"/>
    <s v="6.09.01 - 30053 - FY21 Labor Actuals_Q1 &amp; Q2"/>
    <s v="6.09.01"/>
    <x v="0"/>
    <d v="2020-10-01T00:00:00"/>
    <d v="2021-03-31T00:00:00"/>
    <s v="glayden"/>
    <s v="ythan"/>
    <n v="17003.45"/>
    <s v="EDIA"/>
    <s v="A"/>
    <s v="Labor"/>
    <s v="OPC"/>
    <m/>
    <s v="BNL"/>
    <s v="CDR"/>
    <s v="CRYO"/>
    <x v="2"/>
    <s v="ACT"/>
    <m/>
    <m/>
    <m/>
    <m/>
    <n v="17003.45"/>
    <m/>
    <m/>
    <m/>
    <m/>
    <m/>
    <m/>
    <m/>
    <m/>
    <m/>
    <m/>
    <m/>
    <m/>
    <m/>
    <x v="0"/>
    <x v="0"/>
    <m/>
  </r>
  <r>
    <s v=""/>
    <s v=" 30056_L_FY21_1"/>
    <s v="6.11.03 - 30056 - FY21 Labor Actuals_Q1 &amp; Q2"/>
    <s v="6.11.01.03"/>
    <x v="0"/>
    <d v="2020-10-01T00:00:00"/>
    <d v="2021-03-31T00:00:00"/>
    <s v="apatil"/>
    <s v="cfolz"/>
    <n v="20033.32"/>
    <s v="EDIA"/>
    <s v="C"/>
    <s v="Labor"/>
    <s v="OPC"/>
    <m/>
    <s v="BNL"/>
    <s v="CDR"/>
    <s v="INF"/>
    <x v="2"/>
    <s v="ACT"/>
    <m/>
    <m/>
    <m/>
    <m/>
    <n v="20033.32"/>
    <m/>
    <m/>
    <m/>
    <m/>
    <m/>
    <m/>
    <m/>
    <m/>
    <m/>
    <m/>
    <m/>
    <m/>
    <m/>
    <x v="0"/>
    <x v="0"/>
    <m/>
  </r>
  <r>
    <s v=""/>
    <s v=" 30076_30007_L_FY21_1"/>
    <s v="6.01.03.01.04 - 30076_30007 - FY21 Labor Actuals_Q1 &amp; Q2"/>
    <s v="6.01.03.01.04"/>
    <x v="0"/>
    <d v="2020-10-01T00:00:00"/>
    <d v="2021-03-31T00:00:00"/>
    <s v="kkrug"/>
    <s v="apetrone"/>
    <n v="18004.419999999998"/>
    <s v="EDIA"/>
    <s v="A"/>
    <s v="Labor"/>
    <s v="OPC"/>
    <m/>
    <s v="BNL"/>
    <s v="CDR"/>
    <s v="PM"/>
    <x v="0"/>
    <s v="ACT"/>
    <m/>
    <m/>
    <m/>
    <m/>
    <n v="18004.419999999998"/>
    <m/>
    <m/>
    <m/>
    <m/>
    <m/>
    <m/>
    <m/>
    <m/>
    <m/>
    <m/>
    <m/>
    <m/>
    <m/>
    <x v="0"/>
    <x v="0"/>
    <m/>
  </r>
  <r>
    <s v=""/>
    <s v=" 30077_30008_L_FY21_1"/>
    <s v="6.01.03.01.05 - 30077_30008 - FY21 Labor Actuals_Q1 &amp; Q2"/>
    <s v="6.01.03.01.05"/>
    <x v="0"/>
    <d v="2020-10-01T00:00:00"/>
    <d v="2021-03-31T00:00:00"/>
    <s v="kkrug"/>
    <s v="alexander"/>
    <n v="23259.96"/>
    <s v="EDIA"/>
    <s v="A"/>
    <s v="Labor"/>
    <s v="OPC"/>
    <m/>
    <s v="BNL"/>
    <s v="CDR"/>
    <s v="PM"/>
    <x v="0"/>
    <s v="ACT"/>
    <m/>
    <m/>
    <m/>
    <m/>
    <n v="23259.96"/>
    <m/>
    <m/>
    <m/>
    <m/>
    <m/>
    <m/>
    <m/>
    <m/>
    <m/>
    <m/>
    <m/>
    <m/>
    <m/>
    <x v="0"/>
    <x v="0"/>
    <m/>
  </r>
  <r>
    <s v=""/>
    <s v=" 30078_30009_L_FY21_1"/>
    <s v="6.01.03.01.06 - 30078_30009 - FY21 Labor Actuals_Q1 &amp; Q2"/>
    <s v="6.01.03.01.06"/>
    <x v="0"/>
    <d v="2020-10-01T00:00:00"/>
    <d v="2021-03-31T00:00:00"/>
    <s v="kkrug"/>
    <s v="apetrone"/>
    <n v="189.98"/>
    <s v="EDIA"/>
    <s v="A"/>
    <s v="Labor"/>
    <s v="OPC"/>
    <m/>
    <s v="BNL"/>
    <s v="CDR"/>
    <s v="PM"/>
    <x v="0"/>
    <s v="ACT"/>
    <m/>
    <m/>
    <m/>
    <m/>
    <n v="189.98"/>
    <m/>
    <m/>
    <m/>
    <m/>
    <m/>
    <m/>
    <m/>
    <m/>
    <m/>
    <m/>
    <m/>
    <m/>
    <m/>
    <x v="0"/>
    <x v="0"/>
    <m/>
  </r>
  <r>
    <s v=""/>
    <s v=" 30079_30010_L_FY21_1"/>
    <s v="6.01.03.01.07 - 30079_30010 - FY21 Labor Actuals_Q1 &amp; Q2"/>
    <s v="6.01.03.01.07"/>
    <x v="0"/>
    <d v="2020-10-01T00:00:00"/>
    <d v="2021-03-31T00:00:00"/>
    <s v="kkrug"/>
    <s v="williamsj"/>
    <n v="10244.39"/>
    <s v="EDIA"/>
    <s v="A"/>
    <s v="Labor"/>
    <s v="OPC"/>
    <m/>
    <s v="BNL"/>
    <s v="CDR"/>
    <s v="PM"/>
    <x v="0"/>
    <s v="ACT"/>
    <m/>
    <m/>
    <m/>
    <m/>
    <n v="10244.39"/>
    <m/>
    <m/>
    <m/>
    <m/>
    <m/>
    <m/>
    <m/>
    <m/>
    <m/>
    <m/>
    <m/>
    <m/>
    <m/>
    <x v="0"/>
    <x v="0"/>
    <m/>
  </r>
  <r>
    <s v=""/>
    <s v=" 30080_30058_L_FY21_1"/>
    <s v="6.01.04.01 - 30080_30058 - FY21 Labor Actuals_Q1 &amp; Q2"/>
    <s v="6.01.04.01"/>
    <x v="0"/>
    <d v="2020-10-01T00:00:00"/>
    <d v="2021-03-31T00:00:00"/>
    <s v="kkrug"/>
    <s v="porretto"/>
    <n v="17622.68"/>
    <s v="EDIA"/>
    <s v="A"/>
    <s v="Labor"/>
    <s v="OPC"/>
    <m/>
    <s v="BNL"/>
    <s v="CDR"/>
    <s v="PM"/>
    <x v="0"/>
    <s v="ACT"/>
    <m/>
    <m/>
    <m/>
    <m/>
    <n v="17622.68"/>
    <m/>
    <m/>
    <m/>
    <m/>
    <m/>
    <m/>
    <m/>
    <m/>
    <m/>
    <m/>
    <m/>
    <m/>
    <m/>
    <x v="0"/>
    <x v="0"/>
    <m/>
  </r>
  <r>
    <s v=""/>
    <s v=" 30081_30011_L_FY21_1"/>
    <s v="6.02.01 - 30081_30011 - FY21 Labor Actuals_Q1 &amp; Q2"/>
    <s v="6.02.01"/>
    <x v="0"/>
    <d v="2020-10-01T00:00:00"/>
    <d v="2021-03-31T00:00:00"/>
    <s v="apatil"/>
    <s v="blaskiewicz"/>
    <n v="107409.15"/>
    <s v="EDIA"/>
    <s v="A"/>
    <s v="Labor"/>
    <s v="OPC"/>
    <m/>
    <s v="BNL"/>
    <s v="CDR"/>
    <s v="AD"/>
    <x v="0"/>
    <s v="ACT"/>
    <m/>
    <m/>
    <m/>
    <m/>
    <n v="107409.15"/>
    <m/>
    <m/>
    <m/>
    <m/>
    <m/>
    <m/>
    <m/>
    <m/>
    <m/>
    <m/>
    <m/>
    <m/>
    <m/>
    <x v="0"/>
    <x v="0"/>
    <m/>
  </r>
  <r>
    <s v=""/>
    <s v=" 30082_30012_L_FY21_1"/>
    <s v="6.02.02.01 - 30082_30012 - FY21 Labor Actuals_Q1 &amp; Q2"/>
    <s v="6.02.02.01"/>
    <x v="0"/>
    <d v="2020-10-01T00:00:00"/>
    <d v="2021-03-31T00:00:00"/>
    <s v="apatil"/>
    <s v="montagc"/>
    <n v="1180162.3999999999"/>
    <s v="EDIA"/>
    <s v="C"/>
    <s v="Labor"/>
    <s v="OPC"/>
    <m/>
    <s v="BNL"/>
    <s v="CDR"/>
    <s v="AD"/>
    <x v="1"/>
    <s v="ACT"/>
    <m/>
    <m/>
    <m/>
    <m/>
    <n v="1180162.3999999999"/>
    <m/>
    <m/>
    <m/>
    <m/>
    <m/>
    <m/>
    <m/>
    <m/>
    <m/>
    <m/>
    <m/>
    <m/>
    <m/>
    <x v="0"/>
    <x v="0"/>
    <m/>
  </r>
  <r>
    <s v=""/>
    <s v=" 30083_30013_M_FY21_1"/>
    <s v="6.02.02.02 - 30083_30013 - FY21 Nonlabor Actuals_Q1 &amp; Q2"/>
    <s v="6.02.02.02"/>
    <x v="0"/>
    <d v="2020-10-01T00:00:00"/>
    <d v="2021-03-31T00:00:00"/>
    <s v="apatil"/>
    <s v="blaskiewicz"/>
    <n v="3762.56"/>
    <s v="EDIA"/>
    <s v="C"/>
    <s v="Nonlabor"/>
    <s v="OPC"/>
    <m/>
    <s v="BNL"/>
    <s v="R&amp;D"/>
    <s v="AD"/>
    <x v="1"/>
    <s v="ACT"/>
    <m/>
    <m/>
    <m/>
    <m/>
    <n v="3762.56"/>
    <m/>
    <m/>
    <m/>
    <m/>
    <m/>
    <m/>
    <m/>
    <m/>
    <m/>
    <m/>
    <m/>
    <m/>
    <m/>
    <x v="0"/>
    <x v="0"/>
    <m/>
  </r>
  <r>
    <s v=""/>
    <s v=" 30084_30014_L_FY21"/>
    <s v="6.02.02.03 - 30084_30014 - FY21 Labor Actuals_Q1 &amp; Q2"/>
    <s v="6.02.02.03"/>
    <x v="0"/>
    <d v="2020-10-01T00:00:00"/>
    <d v="2021-03-31T00:00:00"/>
    <s v="apatil"/>
    <s v="blednykh"/>
    <n v="1279.6600000000001"/>
    <s v="EDIA"/>
    <s v="C"/>
    <s v="Labor"/>
    <s v="OPC"/>
    <m/>
    <s v="BNL"/>
    <s v="R&amp;D"/>
    <s v="AD"/>
    <x v="1"/>
    <s v="ACT"/>
    <m/>
    <m/>
    <m/>
    <m/>
    <n v="1279.6600000000001"/>
    <m/>
    <m/>
    <m/>
    <m/>
    <m/>
    <m/>
    <m/>
    <m/>
    <m/>
    <m/>
    <m/>
    <m/>
    <m/>
    <x v="0"/>
    <x v="0"/>
    <m/>
  </r>
  <r>
    <s v=""/>
    <s v=" 30085_30015_L_FY21_1"/>
    <s v="6.02.03.01 - 30085_30015 - FY21 Labor Actuals_Q1 &amp; Q2"/>
    <s v="6.02.03.01"/>
    <x v="0"/>
    <d v="2020-10-01T00:00:00"/>
    <d v="2021-03-31T00:00:00"/>
    <s v="apatil"/>
    <s v="qiowu"/>
    <n v="142391.12"/>
    <s v="EDIA"/>
    <s v="A"/>
    <s v="Labor"/>
    <s v="OPC"/>
    <m/>
    <s v="BNL"/>
    <s v="R&amp;D"/>
    <s v="AD"/>
    <x v="0"/>
    <s v="ACT"/>
    <m/>
    <m/>
    <m/>
    <m/>
    <n v="142391.12"/>
    <m/>
    <m/>
    <m/>
    <m/>
    <m/>
    <m/>
    <m/>
    <m/>
    <m/>
    <m/>
    <m/>
    <m/>
    <m/>
    <x v="0"/>
    <x v="0"/>
    <m/>
  </r>
  <r>
    <s v=""/>
    <s v=" 30086_L_FY21_1"/>
    <s v="6.02.03.02 - 30086 - FY21 Labor Actuals_Q1 &amp; Q2"/>
    <s v="6.02.03.02"/>
    <x v="0"/>
    <d v="2020-10-01T00:00:00"/>
    <d v="2021-03-31T00:00:00"/>
    <s v="glayden"/>
    <s v="skaritka"/>
    <n v="25764.04"/>
    <s v="EDIA"/>
    <s v="C"/>
    <s v="Labor"/>
    <s v="OPC"/>
    <m/>
    <s v="BNL"/>
    <s v="R&amp;D"/>
    <s v="AD"/>
    <x v="3"/>
    <s v="ACT"/>
    <m/>
    <m/>
    <m/>
    <m/>
    <n v="25764.04"/>
    <m/>
    <m/>
    <m/>
    <m/>
    <m/>
    <m/>
    <m/>
    <m/>
    <m/>
    <m/>
    <m/>
    <m/>
    <m/>
    <x v="0"/>
    <x v="0"/>
    <m/>
  </r>
  <r>
    <s v=""/>
    <s v=" 30087_30016_L_FY21_1"/>
    <s v="6.08.02.03.01 - 30087_30016 - FY21 Labor Actuals_Q1 &amp; Q2"/>
    <s v="6.08.02.03.01"/>
    <x v="0"/>
    <d v="2020-10-01T00:00:00"/>
    <d v="2021-03-31T00:00:00"/>
    <s v="jtolle"/>
    <s v="zaltsman"/>
    <n v="214221.65"/>
    <s v="EDIA"/>
    <s v="A"/>
    <s v="Labor"/>
    <s v="OPC"/>
    <m/>
    <s v="BNL"/>
    <s v="R&amp;D"/>
    <s v="RF"/>
    <x v="3"/>
    <s v="ACT"/>
    <m/>
    <m/>
    <m/>
    <m/>
    <n v="214221.65"/>
    <m/>
    <m/>
    <m/>
    <m/>
    <m/>
    <m/>
    <m/>
    <m/>
    <m/>
    <m/>
    <m/>
    <m/>
    <m/>
    <x v="0"/>
    <x v="0"/>
    <m/>
  </r>
  <r>
    <s v=""/>
    <s v=" 30088_30017_M_FY21_1"/>
    <s v="6.08.02.01 - 30088_30017 - FY21 Nonlabor Actuals_Q1 &amp; Q2"/>
    <s v="6.08.02.01"/>
    <x v="0"/>
    <d v="2020-10-01T00:00:00"/>
    <d v="2021-03-31T00:00:00"/>
    <s v="jtolle"/>
    <s v="zaltsman"/>
    <n v="51562.22"/>
    <s v="EDIA"/>
    <s v="A"/>
    <s v="Nonlabor"/>
    <s v="OPC"/>
    <m/>
    <s v="BNL"/>
    <s v="R&amp;D"/>
    <s v="RF"/>
    <x v="3"/>
    <s v="ACT"/>
    <m/>
    <m/>
    <m/>
    <m/>
    <n v="51562.22"/>
    <m/>
    <m/>
    <m/>
    <m/>
    <m/>
    <m/>
    <m/>
    <m/>
    <m/>
    <m/>
    <m/>
    <m/>
    <m/>
    <x v="0"/>
    <x v="0"/>
    <m/>
  </r>
  <r>
    <s v=""/>
    <s v=" 30089_L_FY21_1"/>
    <s v="6.02.03.04 - 30089 - FY21 Labor Actuals_Q1 &amp; Q2"/>
    <s v="6.02.03.04"/>
    <x v="0"/>
    <d v="2020-10-01T00:00:00"/>
    <d v="2021-03-31T00:00:00"/>
    <s v="rnavarrol"/>
    <s v="sverdu"/>
    <n v="189429.26"/>
    <s v="EDIA"/>
    <s v="C"/>
    <s v="Labor"/>
    <s v="OPC"/>
    <m/>
    <s v="BNL"/>
    <s v="R&amp;D"/>
    <s v="VAC"/>
    <x v="3"/>
    <s v="ACT"/>
    <m/>
    <m/>
    <m/>
    <m/>
    <n v="189429.26"/>
    <m/>
    <m/>
    <m/>
    <m/>
    <m/>
    <m/>
    <m/>
    <m/>
    <m/>
    <m/>
    <m/>
    <m/>
    <m/>
    <x v="0"/>
    <x v="0"/>
    <m/>
  </r>
  <r>
    <s v=""/>
    <s v=" 30090_30018_L_FY21_1"/>
    <s v="6.02.03.05.01 - 30090_30018 - FY21 Labor Actuals_Q1 &amp; Q2"/>
    <s v="6.02.03.05.01"/>
    <x v="0"/>
    <d v="2020-10-01T00:00:00"/>
    <d v="2021-03-31T00:00:00"/>
    <s v="apatil"/>
    <s v="jsandberg"/>
    <n v="40222.18"/>
    <s v="EDIA"/>
    <s v="C"/>
    <s v="Labor"/>
    <s v="OPC"/>
    <m/>
    <s v="BNL"/>
    <s v="R&amp;D"/>
    <s v="PD"/>
    <x v="3"/>
    <s v="ACT"/>
    <m/>
    <m/>
    <m/>
    <m/>
    <n v="40222.18"/>
    <m/>
    <m/>
    <m/>
    <m/>
    <m/>
    <m/>
    <m/>
    <m/>
    <m/>
    <m/>
    <m/>
    <m/>
    <m/>
    <x v="0"/>
    <x v="0"/>
    <m/>
  </r>
  <r>
    <s v=""/>
    <s v=" 30091_30019_L_FY21_1"/>
    <s v="6.08.02.02 - 30091_30019 - FY21 Labor Actuals_Q1 &amp; Q2"/>
    <s v="6.08.02.02"/>
    <x v="0"/>
    <d v="2020-10-01T00:00:00"/>
    <d v="2021-03-31T00:00:00"/>
    <s v="jtolle"/>
    <s v="zaltsman"/>
    <n v="4589.1400000000003"/>
    <s v="EDIA"/>
    <s v="A"/>
    <s v="Labor"/>
    <s v="OPC"/>
    <m/>
    <s v="BNL"/>
    <s v="R&amp;D"/>
    <s v="RF"/>
    <x v="3"/>
    <s v="ACT"/>
    <m/>
    <m/>
    <m/>
    <m/>
    <n v="4589.1400000000003"/>
    <m/>
    <m/>
    <m/>
    <m/>
    <m/>
    <m/>
    <m/>
    <m/>
    <m/>
    <m/>
    <m/>
    <m/>
    <m/>
    <x v="0"/>
    <x v="0"/>
    <m/>
  </r>
  <r>
    <s v=""/>
    <s v=" 30092_30020_L_FY21_1"/>
    <s v="6.02.0..06.01 - 30092_30020 - FY21 Labor Actuals_Q1 &amp; Q2"/>
    <s v="6.02.03.06.01"/>
    <x v="0"/>
    <d v="2020-10-01T00:00:00"/>
    <d v="2021-03-31T00:00:00"/>
    <s v="rnavarrol"/>
    <s v="chetzel"/>
    <n v="7649.01"/>
    <s v="EDIA"/>
    <s v="C"/>
    <s v="Labor"/>
    <s v="OPC"/>
    <m/>
    <s v="BNL"/>
    <s v="R&amp;D"/>
    <s v="VAC"/>
    <x v="3"/>
    <s v="ACT"/>
    <m/>
    <m/>
    <m/>
    <m/>
    <n v="7649.01"/>
    <m/>
    <m/>
    <m/>
    <m/>
    <m/>
    <m/>
    <m/>
    <m/>
    <m/>
    <m/>
    <m/>
    <m/>
    <m/>
    <x v="0"/>
    <x v="0"/>
    <m/>
  </r>
  <r>
    <s v=""/>
    <s v=" 30093_30021_L_FY21_1"/>
    <s v="6.02.03.07 - 30093_30021 - FY21 Labor Actuals_Q1 &amp; Q2"/>
    <s v="6.02.03.07"/>
    <x v="0"/>
    <d v="2020-10-01T00:00:00"/>
    <d v="2021-03-31T00:00:00"/>
    <s v="apatil"/>
    <s v="wange"/>
    <n v="159248.34"/>
    <s v="EDIA"/>
    <s v="C"/>
    <s v="Labor"/>
    <s v="OPC"/>
    <m/>
    <s v="BNL"/>
    <s v="R&amp;D"/>
    <s v="AD"/>
    <x v="3"/>
    <s v="ACT"/>
    <m/>
    <m/>
    <m/>
    <m/>
    <n v="159248.34"/>
    <m/>
    <m/>
    <m/>
    <m/>
    <m/>
    <m/>
    <m/>
    <m/>
    <m/>
    <m/>
    <m/>
    <m/>
    <m/>
    <x v="0"/>
    <x v="0"/>
    <m/>
  </r>
  <r>
    <s v=""/>
    <s v=" 30099_30023_L_FY21_1"/>
    <s v="6.03.02.02.01.01 - 30099_30023 - FY21 Labor Actuals_Q1 &amp; Q2"/>
    <s v="6.03.02.02.01.01"/>
    <x v="0"/>
    <d v="2020-10-01T00:00:00"/>
    <d v="2021-03-31T00:00:00"/>
    <s v="jtolle"/>
    <s v="hwitte"/>
    <n v="0"/>
    <s v="EDIA"/>
    <s v="C"/>
    <s v="Labor"/>
    <s v="OPC"/>
    <m/>
    <s v="BNL"/>
    <s v="CDR"/>
    <s v="NC_MAG"/>
    <x v="2"/>
    <s v="ACT"/>
    <m/>
    <m/>
    <m/>
    <m/>
    <m/>
    <m/>
    <m/>
    <m/>
    <m/>
    <m/>
    <m/>
    <m/>
    <m/>
    <m/>
    <m/>
    <m/>
    <m/>
    <m/>
    <x v="0"/>
    <x v="0"/>
    <m/>
  </r>
  <r>
    <s v=""/>
    <s v=" 30100_30024_L_FY21_1"/>
    <s v="6.03.02.03 - 30100_30024 - FY21 Labor Actuals_Q1 &amp; Q2"/>
    <s v="6.03.02.03"/>
    <x v="0"/>
    <d v="2020-10-01T00:00:00"/>
    <d v="2021-03-31T00:00:00"/>
    <s v="apatil"/>
    <s v="bruno"/>
    <n v="47844.03"/>
    <s v="EDIA"/>
    <s v="C"/>
    <s v="Labor"/>
    <s v="OPC"/>
    <m/>
    <s v="BNL"/>
    <s v="CDR"/>
    <s v="PS"/>
    <x v="2"/>
    <s v="ACT"/>
    <m/>
    <m/>
    <m/>
    <m/>
    <n v="47844.03"/>
    <m/>
    <m/>
    <m/>
    <m/>
    <m/>
    <m/>
    <m/>
    <m/>
    <m/>
    <m/>
    <m/>
    <m/>
    <m/>
    <x v="0"/>
    <x v="0"/>
    <m/>
  </r>
  <r>
    <s v=""/>
    <s v=" 30101_30025_L_FY21_1"/>
    <s v="6.03.02.04.01 - 30101_30025 - FY21 Labor Actuals_Q1 &amp; Q2"/>
    <s v="6.03.02.04.01"/>
    <x v="0"/>
    <d v="2020-10-01T00:00:00"/>
    <d v="2021-03-31T00:00:00"/>
    <s v="rnavarrol"/>
    <s v="chetzel"/>
    <n v="17658.07"/>
    <s v="EDIA"/>
    <s v="C"/>
    <s v="Labor"/>
    <s v="OPC"/>
    <m/>
    <s v="BNL"/>
    <s v="CDR"/>
    <s v="VAC"/>
    <x v="2"/>
    <s v="ACT"/>
    <m/>
    <m/>
    <m/>
    <m/>
    <n v="17658.07"/>
    <m/>
    <m/>
    <m/>
    <m/>
    <m/>
    <m/>
    <m/>
    <m/>
    <m/>
    <m/>
    <m/>
    <m/>
    <m/>
    <x v="0"/>
    <x v="0"/>
    <m/>
  </r>
  <r>
    <s v=""/>
    <s v=" 30102_30026_L_FY21_1"/>
    <s v="6.08.01.01.01 - 30102_30026 - FY21 Labor Actuals_Q1 &amp; Q2"/>
    <s v="6.08.01.01.01"/>
    <x v="0"/>
    <d v="2020-10-01T00:00:00"/>
    <d v="2021-03-31T00:00:00"/>
    <s v="jtolle"/>
    <s v="zaltsman"/>
    <n v="13123.33"/>
    <s v="EDIA"/>
    <s v="A"/>
    <s v="Labor"/>
    <s v="OPC"/>
    <m/>
    <s v="BNL"/>
    <s v="CDR"/>
    <s v="RF"/>
    <x v="2"/>
    <s v="ACT"/>
    <m/>
    <m/>
    <m/>
    <m/>
    <n v="13123.33"/>
    <m/>
    <m/>
    <m/>
    <m/>
    <m/>
    <m/>
    <m/>
    <m/>
    <m/>
    <m/>
    <m/>
    <m/>
    <m/>
    <x v="0"/>
    <x v="0"/>
    <m/>
  </r>
  <r>
    <s v=""/>
    <s v=" 30103_30027_L_FY21_1"/>
    <s v="6.03.02.05.01 - 30103_30027 - FY21 Labor Actuals_Q1 &amp; Q2"/>
    <s v="6.03.02.05.01"/>
    <x v="0"/>
    <d v="2020-10-01T00:00:00"/>
    <d v="2021-03-31T00:00:00"/>
    <s v="mahmed"/>
    <s v="gassner"/>
    <n v="40214.07"/>
    <s v="EDIA"/>
    <s v="C"/>
    <s v="Labor"/>
    <s v="OPC"/>
    <m/>
    <s v="BNL"/>
    <s v="CDR"/>
    <s v="INS"/>
    <x v="2"/>
    <s v="ACT"/>
    <m/>
    <m/>
    <m/>
    <m/>
    <n v="40214.07"/>
    <m/>
    <m/>
    <m/>
    <m/>
    <m/>
    <m/>
    <m/>
    <m/>
    <m/>
    <m/>
    <m/>
    <m/>
    <m/>
    <x v="0"/>
    <x v="0"/>
    <m/>
  </r>
  <r>
    <s v=""/>
    <s v=" 30104_L_FY21_1"/>
    <s v="6.03.03.01 - 30104 - FY21 Labor Actuals_Q1 &amp; Q2"/>
    <s v="6.03.03.01"/>
    <x v="0"/>
    <d v="2020-10-01T00:00:00"/>
    <d v="2021-03-31T00:00:00"/>
    <s v="jtolle"/>
    <s v="hwitte"/>
    <n v="11118.02"/>
    <s v="EDIA"/>
    <s v="C"/>
    <s v="Labor"/>
    <s v="OPC"/>
    <m/>
    <s v="BNL"/>
    <s v="CDR"/>
    <s v="NC_MAG"/>
    <x v="2"/>
    <s v="ACT"/>
    <m/>
    <m/>
    <m/>
    <m/>
    <n v="11118.02"/>
    <m/>
    <m/>
    <m/>
    <m/>
    <m/>
    <m/>
    <m/>
    <m/>
    <m/>
    <m/>
    <m/>
    <m/>
    <m/>
    <x v="0"/>
    <x v="0"/>
    <m/>
  </r>
  <r>
    <s v=""/>
    <s v=" 30105_L_FY21_1"/>
    <s v="6.03.03.02 - 30105 - FY21 Labor Actuals_Q1 &amp; Q2"/>
    <s v="6.03.03.02"/>
    <x v="0"/>
    <d v="2020-10-01T00:00:00"/>
    <d v="2021-03-31T00:00:00"/>
    <s v="apatil"/>
    <s v="bruno"/>
    <n v="18198.32"/>
    <s v="EDIA"/>
    <s v="C"/>
    <s v="Labor"/>
    <s v="OPC"/>
    <m/>
    <s v="BNL"/>
    <s v="CDR"/>
    <s v="PS"/>
    <x v="2"/>
    <s v="ACT"/>
    <m/>
    <m/>
    <m/>
    <m/>
    <n v="18198.32"/>
    <m/>
    <m/>
    <m/>
    <m/>
    <m/>
    <m/>
    <m/>
    <m/>
    <m/>
    <m/>
    <m/>
    <m/>
    <m/>
    <x v="0"/>
    <x v="0"/>
    <m/>
  </r>
  <r>
    <s v=""/>
    <s v=" 30106_30028_L_FY21_1"/>
    <s v="6.03.03.03 - 30106_30028 - FY21 Labor Actuals_Q1 &amp; Q2"/>
    <s v="6.03.03.03"/>
    <x v="0"/>
    <d v="2020-10-01T00:00:00"/>
    <d v="2021-03-31T00:00:00"/>
    <s v="rnavarrol"/>
    <s v="chetzel"/>
    <n v="10980.43"/>
    <s v="EDIA"/>
    <s v="C"/>
    <s v="Labor"/>
    <s v="OPC"/>
    <m/>
    <s v="BNL"/>
    <s v="CDR"/>
    <s v="VAC"/>
    <x v="2"/>
    <s v="ACT"/>
    <m/>
    <m/>
    <m/>
    <m/>
    <n v="10980.43"/>
    <m/>
    <m/>
    <m/>
    <m/>
    <m/>
    <m/>
    <m/>
    <m/>
    <m/>
    <m/>
    <m/>
    <m/>
    <m/>
    <x v="0"/>
    <x v="0"/>
    <m/>
  </r>
  <r>
    <s v=""/>
    <s v=" 30107_30029_L_FY21_1"/>
    <s v="6.03.03.04.01 - 30107_30029 - FY21 Labor Actuals_Q1 &amp; Q2"/>
    <s v="6.03.03.04.01"/>
    <x v="0"/>
    <d v="2020-10-01T00:00:00"/>
    <d v="2021-03-31T00:00:00"/>
    <s v="mahmed"/>
    <s v="gassner"/>
    <n v="23713.37"/>
    <s v="EDIA"/>
    <s v="C"/>
    <s v="Labor"/>
    <s v="OPC"/>
    <m/>
    <s v="BNL"/>
    <s v="CDR"/>
    <s v="INS"/>
    <x v="2"/>
    <s v="ACT"/>
    <m/>
    <m/>
    <m/>
    <m/>
    <n v="23713.37"/>
    <m/>
    <m/>
    <m/>
    <m/>
    <m/>
    <m/>
    <m/>
    <m/>
    <m/>
    <m/>
    <m/>
    <m/>
    <m/>
    <x v="0"/>
    <x v="0"/>
    <m/>
  </r>
  <r>
    <s v=""/>
    <s v=" 30108_30030_L_FY21_1"/>
    <s v="6.03.03.05.01 - 30108_30030 - FY21 Labor Actuals_Q1 &amp; Q2"/>
    <s v="6.03.03.05.01"/>
    <x v="0"/>
    <d v="2020-10-01T00:00:00"/>
    <d v="2021-03-31T00:00:00"/>
    <s v="mahmed"/>
    <s v="vranjbar"/>
    <n v="71766.460000000006"/>
    <s v="EDIA"/>
    <s v="C"/>
    <s v="Labor"/>
    <s v="OPC"/>
    <m/>
    <s v="BNL"/>
    <s v="CDR"/>
    <s v="PD"/>
    <x v="2"/>
    <s v="ACT"/>
    <m/>
    <m/>
    <m/>
    <m/>
    <n v="71766.460000000006"/>
    <m/>
    <m/>
    <m/>
    <m/>
    <m/>
    <m/>
    <m/>
    <m/>
    <m/>
    <m/>
    <m/>
    <m/>
    <m/>
    <x v="0"/>
    <x v="0"/>
    <m/>
  </r>
  <r>
    <s v=""/>
    <s v=" 30109_L_FY21_1"/>
    <s v="6.03.04.01.01 - 30109 - FY21 Labor Actuals_Q1 &amp; Q2"/>
    <s v="6.03.04.01.01"/>
    <x v="0"/>
    <d v="2020-10-01T00:00:00"/>
    <d v="2021-03-31T00:00:00"/>
    <s v="apatil"/>
    <s v="bruno"/>
    <n v="17902.599999999999"/>
    <s v="EDIA"/>
    <s v="C"/>
    <s v="Labor"/>
    <s v="OPC"/>
    <m/>
    <s v="BNL"/>
    <s v="CDR"/>
    <s v="PS"/>
    <x v="2"/>
    <s v="ACT"/>
    <m/>
    <m/>
    <m/>
    <m/>
    <n v="17902.599999999999"/>
    <m/>
    <m/>
    <m/>
    <m/>
    <m/>
    <m/>
    <m/>
    <m/>
    <m/>
    <m/>
    <m/>
    <m/>
    <m/>
    <x v="0"/>
    <x v="0"/>
    <m/>
  </r>
  <r>
    <s v=""/>
    <s v=" 30110_L_FY21"/>
    <s v="6.03.04.01.02 - 30110 - FY21 Labor Actuals_Q1 &amp; Q2"/>
    <s v="6.03.04.01.02"/>
    <x v="0"/>
    <d v="2020-10-01T00:00:00"/>
    <d v="2021-03-31T00:00:00"/>
    <s v="glayden"/>
    <s v="skaritka"/>
    <n v="912.74"/>
    <s v="EDIA"/>
    <s v="C"/>
    <s v="Labor"/>
    <s v="OPC"/>
    <m/>
    <s v="BNL"/>
    <s v="CDR"/>
    <s v="INJ"/>
    <x v="2"/>
    <s v="ACT"/>
    <m/>
    <m/>
    <m/>
    <m/>
    <n v="912.74"/>
    <m/>
    <m/>
    <m/>
    <m/>
    <m/>
    <m/>
    <m/>
    <m/>
    <m/>
    <m/>
    <m/>
    <m/>
    <m/>
    <x v="0"/>
    <x v="0"/>
    <m/>
  </r>
  <r>
    <s v=""/>
    <s v=" 30111_L_FY21_1"/>
    <s v="6.03.04.01.03 - 30111 - FY21 Labor Actuals_Q1 &amp; Q2"/>
    <s v="6.03.04.01.03"/>
    <x v="0"/>
    <d v="2020-10-01T00:00:00"/>
    <d v="2021-03-31T00:00:00"/>
    <s v="glayden"/>
    <s v="skaritka"/>
    <n v="21968.62"/>
    <s v="EDIA"/>
    <s v="C"/>
    <s v="Labor"/>
    <s v="OPC"/>
    <m/>
    <s v="BNL"/>
    <s v="CDR"/>
    <s v="INJ"/>
    <x v="2"/>
    <s v="ACT"/>
    <m/>
    <m/>
    <m/>
    <m/>
    <n v="21968.62"/>
    <m/>
    <m/>
    <m/>
    <m/>
    <m/>
    <m/>
    <m/>
    <m/>
    <m/>
    <m/>
    <m/>
    <m/>
    <m/>
    <x v="0"/>
    <x v="0"/>
    <m/>
  </r>
  <r>
    <s v=""/>
    <s v=" 30112_30031_L_FY21_1"/>
    <s v="6.03.04.01.04.01 - 30012_30031 - FY21 Labor Actuals_Q1 &amp; Q2"/>
    <s v="6.03.04.01.04.01"/>
    <x v="0"/>
    <d v="2020-10-01T00:00:00"/>
    <d v="2021-03-31T00:00:00"/>
    <s v="mahmed"/>
    <s v="gassner"/>
    <n v="14113.21"/>
    <s v="EDIA"/>
    <s v="C"/>
    <s v="Labor"/>
    <s v="OPC"/>
    <m/>
    <s v="BNL"/>
    <s v="CDR"/>
    <s v="INS"/>
    <x v="2"/>
    <s v="ACT"/>
    <m/>
    <m/>
    <m/>
    <m/>
    <n v="14113.21"/>
    <m/>
    <m/>
    <m/>
    <m/>
    <m/>
    <m/>
    <m/>
    <m/>
    <m/>
    <m/>
    <m/>
    <m/>
    <m/>
    <x v="0"/>
    <x v="0"/>
    <m/>
  </r>
  <r>
    <s v=""/>
    <s v=" 30113_L_FY21"/>
    <s v="6.03.04.02.01 - 30113 - FY21 Labor Actuals_Q1 &amp; Q2"/>
    <s v="6.03.04.02.01"/>
    <x v="0"/>
    <d v="2020-10-01T00:00:00"/>
    <d v="2021-03-31T00:00:00"/>
    <s v="glayden"/>
    <s v="skaritka"/>
    <n v="365.09"/>
    <s v="EDIA"/>
    <s v="C"/>
    <s v="Labor"/>
    <s v="OPC"/>
    <m/>
    <s v="BNL"/>
    <s v="CDR"/>
    <s v="INJ"/>
    <x v="2"/>
    <s v="ACT"/>
    <m/>
    <m/>
    <m/>
    <m/>
    <n v="365.09"/>
    <m/>
    <m/>
    <m/>
    <m/>
    <m/>
    <m/>
    <m/>
    <m/>
    <m/>
    <m/>
    <m/>
    <m/>
    <m/>
    <x v="0"/>
    <x v="0"/>
    <m/>
  </r>
  <r>
    <s v=""/>
    <s v=" 30114_30032_L_FY21_1"/>
    <s v="6.04.01 - 30114_30032 - FY21 Labor Actuals_Q1 &amp; Q2"/>
    <s v="6.04.01"/>
    <x v="0"/>
    <d v="2020-10-01T00:00:00"/>
    <d v="2021-03-31T00:00:00"/>
    <s v="rnavarrol"/>
    <s v="montagc"/>
    <n v="15745.02"/>
    <s v="EDIA"/>
    <s v="A"/>
    <s v="Labor"/>
    <s v="OPC"/>
    <m/>
    <s v="BNL"/>
    <s v="CDR"/>
    <s v="PM"/>
    <x v="0"/>
    <s v="ACT"/>
    <m/>
    <m/>
    <m/>
    <m/>
    <n v="15745.02"/>
    <m/>
    <m/>
    <m/>
    <m/>
    <m/>
    <m/>
    <m/>
    <m/>
    <m/>
    <m/>
    <m/>
    <m/>
    <m/>
    <x v="0"/>
    <x v="0"/>
    <m/>
  </r>
  <r>
    <s v=""/>
    <s v=" 30115_30033_L_FY21_1"/>
    <s v="6.04.02.01 - 30115_30033 - FY21 Labor Actuals_Q1 &amp; Q2"/>
    <s v="6.04.02.01"/>
    <x v="0"/>
    <d v="2020-10-01T00:00:00"/>
    <d v="2021-03-31T00:00:00"/>
    <s v="jtolle"/>
    <s v="hwitte"/>
    <n v="28445.42"/>
    <s v="EDIA"/>
    <s v="C"/>
    <s v="Labor"/>
    <s v="OPC"/>
    <m/>
    <s v="BNL"/>
    <s v="CDR"/>
    <s v="NC_MAG"/>
    <x v="2"/>
    <s v="ACT"/>
    <m/>
    <m/>
    <m/>
    <m/>
    <n v="28445.42"/>
    <m/>
    <m/>
    <m/>
    <m/>
    <m/>
    <m/>
    <m/>
    <m/>
    <m/>
    <m/>
    <m/>
    <m/>
    <m/>
    <x v="0"/>
    <x v="0"/>
    <m/>
  </r>
  <r>
    <s v=""/>
    <s v=" 30116_L_FY21_1"/>
    <s v="6.04.04 - 30116 - FY21 Labor Actuals_Q1 &amp; Q2"/>
    <s v="6.04.04"/>
    <x v="0"/>
    <d v="2020-10-01T00:00:00"/>
    <d v="2021-03-31T00:00:00"/>
    <s v="apatil"/>
    <s v="bruno"/>
    <n v="21573.65"/>
    <s v="EDIA"/>
    <s v="C"/>
    <s v="Labor"/>
    <s v="OPC"/>
    <m/>
    <s v="BNL"/>
    <s v="CDR"/>
    <s v="PS"/>
    <x v="2"/>
    <s v="ACT"/>
    <m/>
    <m/>
    <m/>
    <m/>
    <n v="21573.65"/>
    <m/>
    <m/>
    <m/>
    <m/>
    <m/>
    <m/>
    <m/>
    <m/>
    <m/>
    <m/>
    <m/>
    <m/>
    <m/>
    <x v="0"/>
    <x v="0"/>
    <m/>
  </r>
  <r>
    <s v=""/>
    <s v=" 30117_L_FY21"/>
    <s v="6.04.05.01 - 30117 - FY21 Labor Actuals_Q1 &amp; Q2"/>
    <s v="6.04.05.01"/>
    <x v="0"/>
    <d v="2020-10-01T00:00:00"/>
    <d v="2021-03-31T00:00:00"/>
    <s v="rnavarrol"/>
    <s v="chetzel"/>
    <n v="18596.84"/>
    <s v="EDIA"/>
    <s v="C"/>
    <s v="Labor"/>
    <s v="OPC"/>
    <m/>
    <s v="BNL"/>
    <s v="CDR"/>
    <s v="VAC"/>
    <x v="2"/>
    <s v="ACT"/>
    <m/>
    <m/>
    <m/>
    <m/>
    <n v="18596.84"/>
    <m/>
    <m/>
    <m/>
    <m/>
    <m/>
    <m/>
    <m/>
    <m/>
    <m/>
    <m/>
    <m/>
    <m/>
    <m/>
    <x v="0"/>
    <x v="0"/>
    <m/>
  </r>
  <r>
    <s v=""/>
    <s v=" 30118_30034_L_FY21"/>
    <s v="6.08.03.02.01 - 30118_30034 - FY21 Labor Actuals_Q1 &amp; Q2"/>
    <s v="6.08.03.02.01.01"/>
    <x v="0"/>
    <d v="2020-10-01T00:00:00"/>
    <d v="2021-03-31T00:00:00"/>
    <s v="jtolle"/>
    <s v="zaltsman"/>
    <n v="0"/>
    <s v="EDIA"/>
    <s v="A"/>
    <s v="Labor"/>
    <s v="OPC"/>
    <m/>
    <s v="BNL"/>
    <s v="CDR"/>
    <s v="RF"/>
    <x v="2"/>
    <s v="ACT"/>
    <m/>
    <m/>
    <m/>
    <m/>
    <m/>
    <m/>
    <m/>
    <m/>
    <m/>
    <m/>
    <m/>
    <m/>
    <m/>
    <m/>
    <m/>
    <m/>
    <m/>
    <m/>
    <x v="0"/>
    <x v="0"/>
    <m/>
  </r>
  <r>
    <s v=""/>
    <s v=" 30119_30035_L_FY21_1"/>
    <s v="6.04.06.01 - 30119_30035 - FY21 Labor Actuals_Q1 &amp; Q2"/>
    <s v="6.04.06.01"/>
    <x v="0"/>
    <d v="2020-10-01T00:00:00"/>
    <d v="2021-03-31T00:00:00"/>
    <s v="mahmed"/>
    <s v="gassner"/>
    <n v="63280.160000000003"/>
    <s v="EDIA"/>
    <s v="C"/>
    <s v="Labor"/>
    <s v="OPC"/>
    <m/>
    <s v="BNL"/>
    <s v="CDR"/>
    <s v="INS"/>
    <x v="2"/>
    <s v="ACT"/>
    <m/>
    <m/>
    <m/>
    <m/>
    <n v="63280.160000000003"/>
    <m/>
    <m/>
    <m/>
    <m/>
    <m/>
    <m/>
    <m/>
    <m/>
    <m/>
    <m/>
    <m/>
    <m/>
    <m/>
    <x v="0"/>
    <x v="0"/>
    <m/>
  </r>
  <r>
    <s v=""/>
    <s v=" 30120_30036_L_FY21_1"/>
    <s v="6.05.01 - 30120_30036 - FY21 Labor Actuals_Q1 &amp; Q2"/>
    <s v="6.05.01"/>
    <x v="0"/>
    <d v="2020-10-01T00:00:00"/>
    <d v="2021-03-31T00:00:00"/>
    <s v="jtolle"/>
    <s v="vadimp"/>
    <n v="131864.76"/>
    <s v="EDIA"/>
    <s v="A"/>
    <s v="Labor"/>
    <s v="OPC"/>
    <m/>
    <s v="BNL"/>
    <s v="CDR"/>
    <s v="PM"/>
    <x v="0"/>
    <s v="ACT"/>
    <m/>
    <m/>
    <m/>
    <m/>
    <n v="131864.76"/>
    <m/>
    <m/>
    <m/>
    <m/>
    <m/>
    <m/>
    <m/>
    <m/>
    <m/>
    <m/>
    <m/>
    <m/>
    <m/>
    <x v="0"/>
    <x v="0"/>
    <m/>
  </r>
  <r>
    <s v=""/>
    <s v=" 30121_L_FY21_1"/>
    <s v="6.05.02.01 - 30121 - FY21 Labor Actuals_Q1 &amp; Q2"/>
    <s v="6.05.02.01"/>
    <x v="0"/>
    <d v="2020-10-01T00:00:00"/>
    <d v="2021-03-31T00:00:00"/>
    <s v="jtolle"/>
    <s v="mahler"/>
    <n v="7268.32"/>
    <s v="EDIA"/>
    <s v="C"/>
    <s v="Labor"/>
    <s v="OPC"/>
    <m/>
    <s v="BNL"/>
    <s v="CDR"/>
    <s v="NC_MAG"/>
    <x v="2"/>
    <s v="ACT"/>
    <m/>
    <m/>
    <m/>
    <m/>
    <n v="7268.32"/>
    <m/>
    <m/>
    <m/>
    <m/>
    <m/>
    <m/>
    <m/>
    <m/>
    <m/>
    <m/>
    <m/>
    <m/>
    <m/>
    <x v="0"/>
    <x v="0"/>
    <m/>
  </r>
  <r>
    <s v=""/>
    <s v=" 30122_L_FY21_1"/>
    <s v="6.05.02.02 - 30122 - FY21 Labor Actuals_Q1 &amp; Q2"/>
    <s v="6.05.02.02"/>
    <x v="0"/>
    <d v="2020-10-01T00:00:00"/>
    <d v="2021-03-31T00:00:00"/>
    <s v="apatil"/>
    <s v="bruno"/>
    <n v="17971.96"/>
    <s v="EDIA"/>
    <s v="C"/>
    <s v="Labor"/>
    <s v="OPC"/>
    <m/>
    <s v="BNL"/>
    <s v="CDR"/>
    <s v="PS"/>
    <x v="2"/>
    <s v="ACT"/>
    <m/>
    <m/>
    <m/>
    <m/>
    <n v="17971.96"/>
    <m/>
    <m/>
    <m/>
    <m/>
    <m/>
    <m/>
    <m/>
    <m/>
    <m/>
    <m/>
    <m/>
    <m/>
    <m/>
    <x v="0"/>
    <x v="0"/>
    <m/>
  </r>
  <r>
    <s v=""/>
    <s v=" 30123_30037_M_FY21_1"/>
    <s v="6.05.02.03.01 - 30123_30037 - FY21 Nonlabor Actuals_Q1 &amp; Q2"/>
    <s v="6.05.02.03.01"/>
    <x v="0"/>
    <d v="2020-10-01T00:00:00"/>
    <d v="2021-03-31T00:00:00"/>
    <s v="rnavarrol"/>
    <s v="weiss"/>
    <n v="15923.2"/>
    <s v="EDIA"/>
    <s v="C"/>
    <s v="Nonlabor"/>
    <s v="OPC"/>
    <m/>
    <s v="BNL"/>
    <s v="CDR"/>
    <s v="VAC"/>
    <x v="2"/>
    <s v="ACT"/>
    <m/>
    <m/>
    <m/>
    <m/>
    <n v="15923.2"/>
    <m/>
    <m/>
    <m/>
    <m/>
    <m/>
    <m/>
    <m/>
    <m/>
    <m/>
    <m/>
    <m/>
    <m/>
    <m/>
    <x v="0"/>
    <x v="0"/>
    <m/>
  </r>
  <r>
    <s v=""/>
    <s v=" 30126_L_FY21_1"/>
    <s v="6.05.03.02 - 30126 - FY21 Labor Actuals_Q1 &amp; Q2"/>
    <s v="6.05.03.02"/>
    <x v="0"/>
    <d v="2020-10-01T00:00:00"/>
    <d v="2021-03-31T00:00:00"/>
    <s v="apatil"/>
    <s v="bruno"/>
    <n v="18174.580000000002"/>
    <s v="EDIA"/>
    <s v="C"/>
    <s v="Labor"/>
    <s v="OPC"/>
    <m/>
    <s v="BNL"/>
    <s v="CDR"/>
    <s v="PS"/>
    <x v="2"/>
    <s v="ACT"/>
    <m/>
    <m/>
    <m/>
    <m/>
    <n v="18174.580000000002"/>
    <m/>
    <m/>
    <m/>
    <m/>
    <m/>
    <m/>
    <m/>
    <m/>
    <m/>
    <m/>
    <m/>
    <m/>
    <m/>
    <x v="0"/>
    <x v="0"/>
    <m/>
  </r>
  <r>
    <s v=""/>
    <s v=" 30128_30040_L_FY21_1"/>
    <s v="6.05.03.04 - 30128_30040 - FY21 Labor Actuals_Q1 &amp; Q2"/>
    <s v="6.05.03.04"/>
    <x v="0"/>
    <d v="2020-10-01T00:00:00"/>
    <d v="2021-03-31T00:00:00"/>
    <s v="apatil"/>
    <s v="jsandberg"/>
    <n v="30682.63"/>
    <s v="EDIA"/>
    <s v="C"/>
    <s v="Labor"/>
    <s v="OPC"/>
    <m/>
    <s v="BNL"/>
    <s v="CDR"/>
    <s v="PD"/>
    <x v="2"/>
    <s v="ACT"/>
    <m/>
    <m/>
    <m/>
    <m/>
    <n v="30682.63"/>
    <m/>
    <m/>
    <m/>
    <m/>
    <m/>
    <m/>
    <m/>
    <m/>
    <m/>
    <m/>
    <m/>
    <m/>
    <m/>
    <x v="0"/>
    <x v="0"/>
    <m/>
  </r>
  <r>
    <s v=""/>
    <s v=" 30129_30042_L_FY21_1"/>
    <s v="6.05.05.03 - 30129_30042 - FY21 Labor Actuals_Q1 &amp; Q2"/>
    <s v="6.05.05.03"/>
    <x v="0"/>
    <d v="2020-10-01T00:00:00"/>
    <d v="2021-03-31T00:00:00"/>
    <s v="mahmed"/>
    <s v="gassner"/>
    <n v="46005.33"/>
    <s v="EDIA"/>
    <s v="C"/>
    <s v="Labor"/>
    <s v="OPC"/>
    <m/>
    <s v="BNL"/>
    <s v="CDR"/>
    <s v="INS"/>
    <x v="2"/>
    <s v="ACT"/>
    <m/>
    <m/>
    <m/>
    <m/>
    <n v="46005.33"/>
    <m/>
    <m/>
    <m/>
    <m/>
    <m/>
    <m/>
    <m/>
    <m/>
    <m/>
    <m/>
    <m/>
    <m/>
    <m/>
    <x v="0"/>
    <x v="0"/>
    <m/>
  </r>
  <r>
    <s v=""/>
    <s v=" 30130_L_FY21"/>
    <s v="6.05.06 - 30130 - FY21  Labor Actuals_Q1 &amp; Q2"/>
    <s v="6.05.06"/>
    <x v="0"/>
    <d v="2020-10-01T00:00:00"/>
    <d v="2021-03-31T00:00:00"/>
    <s v="jtolle"/>
    <s v="mda"/>
    <n v="2914.57"/>
    <s v="EDIA"/>
    <s v="C"/>
    <s v="Labor"/>
    <s v="OPC"/>
    <m/>
    <s v="BNL"/>
    <s v="CDR"/>
    <s v="SC_MAG"/>
    <x v="2"/>
    <s v="ACT"/>
    <m/>
    <m/>
    <m/>
    <m/>
    <n v="2914.57"/>
    <m/>
    <m/>
    <m/>
    <m/>
    <m/>
    <m/>
    <m/>
    <m/>
    <m/>
    <m/>
    <m/>
    <m/>
    <m/>
    <x v="0"/>
    <x v="0"/>
    <m/>
  </r>
  <r>
    <s v=""/>
    <s v=" 30131_L_FY21_1"/>
    <s v="6.05.07.01 - 30131 - FY21 Labor Actuals_Q1 &amp; Q2"/>
    <s v="6.05.07.01"/>
    <x v="0"/>
    <d v="2020-10-01T00:00:00"/>
    <d v="2021-03-31T00:00:00"/>
    <s v="apatil"/>
    <s v="wange"/>
    <n v="18066.259999999998"/>
    <s v="EDIA"/>
    <s v="A"/>
    <s v="Labor"/>
    <s v="OPC"/>
    <m/>
    <s v="BNL"/>
    <s v="CDR"/>
    <s v="SHC"/>
    <x v="0"/>
    <s v="ACT"/>
    <m/>
    <m/>
    <m/>
    <m/>
    <n v="18066.259999999998"/>
    <m/>
    <m/>
    <m/>
    <m/>
    <m/>
    <m/>
    <m/>
    <m/>
    <m/>
    <m/>
    <m/>
    <m/>
    <m/>
    <x v="0"/>
    <x v="0"/>
    <m/>
  </r>
  <r>
    <s v=""/>
    <s v=" 30133_L_FY21"/>
    <s v="6.09.01 - 30133 - FY21 Labor Actuals_Q1 &amp; Q2"/>
    <s v="6.09.01"/>
    <x v="0"/>
    <d v="2020-10-01T00:00:00"/>
    <d v="2021-03-31T00:00:00"/>
    <s v="glayden"/>
    <s v="ythan"/>
    <n v="20432.32"/>
    <s v="EDIA"/>
    <s v="A"/>
    <s v="Labor"/>
    <s v="OPC"/>
    <m/>
    <s v="BNL"/>
    <s v="CDR"/>
    <s v="CRYO"/>
    <x v="2"/>
    <s v="ACT"/>
    <m/>
    <m/>
    <m/>
    <m/>
    <n v="20432.32"/>
    <m/>
    <m/>
    <m/>
    <m/>
    <m/>
    <m/>
    <m/>
    <m/>
    <m/>
    <m/>
    <m/>
    <m/>
    <m/>
    <x v="0"/>
    <x v="0"/>
    <m/>
  </r>
  <r>
    <s v=""/>
    <s v=" 30134_30044_L_FY21_1"/>
    <s v="6.06.01 - 30134_30044 - FY21 Labor Actuals_Q1 &amp; Q2"/>
    <s v="6.06.01"/>
    <x v="0"/>
    <d v="2020-10-01T00:00:00"/>
    <d v="2021-03-31T00:00:00"/>
    <s v="glayden"/>
    <s v="drees"/>
    <n v="194617.87"/>
    <s v="EDIA"/>
    <s v="A"/>
    <s v="Labor"/>
    <s v="OPC"/>
    <m/>
    <s v="BNL"/>
    <s v="CDR"/>
    <s v="PM"/>
    <x v="0"/>
    <s v="ACT"/>
    <m/>
    <m/>
    <m/>
    <m/>
    <n v="194617.87"/>
    <m/>
    <m/>
    <m/>
    <m/>
    <m/>
    <m/>
    <m/>
    <m/>
    <m/>
    <m/>
    <m/>
    <m/>
    <m/>
    <x v="0"/>
    <x v="0"/>
    <m/>
  </r>
  <r>
    <s v=""/>
    <s v=" 30135_30045_L_FY21_1"/>
    <s v="6.06.02.01.02 - 30135_30045 - FY21 Labor Actuals_Q1 &amp; Q2"/>
    <s v="6.06.02.01.02"/>
    <x v="0"/>
    <d v="2020-10-01T00:00:00"/>
    <d v="2021-03-31T00:00:00"/>
    <s v="jtolle"/>
    <s v="hwitte"/>
    <n v="380899.82"/>
    <s v="EDIA"/>
    <s v="C"/>
    <s v="Labor"/>
    <s v="OPC"/>
    <m/>
    <s v="BNL"/>
    <s v="CDR"/>
    <s v="SC_MAG"/>
    <x v="2"/>
    <s v="ACT"/>
    <m/>
    <m/>
    <m/>
    <m/>
    <n v="380899.82"/>
    <m/>
    <m/>
    <m/>
    <m/>
    <m/>
    <m/>
    <m/>
    <m/>
    <m/>
    <m/>
    <m/>
    <m/>
    <m/>
    <x v="0"/>
    <x v="0"/>
    <m/>
  </r>
  <r>
    <s v=""/>
    <s v=" 30136_L_FY21_1"/>
    <s v="6.06.02.03 - 30136 - FY21 Labor Actuals_Q1 &amp; Q2"/>
    <s v="6.06.02.03"/>
    <x v="0"/>
    <d v="2020-10-01T00:00:00"/>
    <d v="2021-03-31T00:00:00"/>
    <s v="apatil"/>
    <s v="bruno"/>
    <n v="19178.59"/>
    <s v="EDIA"/>
    <s v="C"/>
    <s v="Labor"/>
    <s v="OPC"/>
    <m/>
    <s v="BNL"/>
    <s v="CDR"/>
    <s v="PS"/>
    <x v="2"/>
    <s v="ACT"/>
    <m/>
    <m/>
    <m/>
    <m/>
    <n v="19178.59"/>
    <m/>
    <m/>
    <m/>
    <m/>
    <m/>
    <m/>
    <m/>
    <m/>
    <m/>
    <m/>
    <m/>
    <m/>
    <m/>
    <x v="0"/>
    <x v="0"/>
    <m/>
  </r>
  <r>
    <s v=""/>
    <s v=" 30137_L_FY21"/>
    <s v="6.06.02.04 - 30137 - FY21 Labor Actuals_Q1 &amp; Q2"/>
    <s v="6.06.02.04"/>
    <x v="0"/>
    <d v="2020-10-01T00:00:00"/>
    <d v="2021-03-31T00:00:00"/>
    <s v="rnavarrol"/>
    <s v="chetzel"/>
    <n v="16394.740000000002"/>
    <s v="EDIA"/>
    <s v="C"/>
    <s v="Labor"/>
    <s v="OPC"/>
    <m/>
    <s v="BNL"/>
    <s v="CDR"/>
    <s v="VAC"/>
    <x v="2"/>
    <s v="ACT"/>
    <m/>
    <m/>
    <m/>
    <m/>
    <n v="16394.740000000002"/>
    <m/>
    <m/>
    <m/>
    <m/>
    <m/>
    <m/>
    <m/>
    <m/>
    <m/>
    <m/>
    <m/>
    <m/>
    <m/>
    <x v="0"/>
    <x v="0"/>
    <m/>
  </r>
  <r>
    <s v=""/>
    <s v=" 30138_L_FY21"/>
    <s v="6.08.03.01.01 - 30138 - FY21 Labor Actuals_Q1 &amp; Q2"/>
    <s v="6.08.03.01.01.01"/>
    <x v="0"/>
    <d v="2020-10-01T00:00:00"/>
    <d v="2021-03-31T00:00:00"/>
    <s v="jtolle"/>
    <s v="zaltsman"/>
    <n v="0"/>
    <s v="EDIA"/>
    <s v="A"/>
    <s v="Labor"/>
    <s v="OPC"/>
    <m/>
    <s v="BNL"/>
    <s v="CDR"/>
    <s v="RF"/>
    <x v="2"/>
    <s v="ACT"/>
    <m/>
    <m/>
    <m/>
    <m/>
    <m/>
    <m/>
    <m/>
    <m/>
    <m/>
    <m/>
    <m/>
    <m/>
    <m/>
    <m/>
    <m/>
    <m/>
    <m/>
    <m/>
    <x v="0"/>
    <x v="0"/>
    <m/>
  </r>
  <r>
    <s v=""/>
    <s v=" 30139_30047_L_FY21_1"/>
    <s v="6.06.02.05.01 - 30139_30047 - FY21 Labor Actuals_Q1 &amp; Q2"/>
    <s v="6.06.02.05.01"/>
    <x v="0"/>
    <d v="2020-10-01T00:00:00"/>
    <d v="2021-03-31T00:00:00"/>
    <s v="mahmed"/>
    <s v="gassner"/>
    <n v="15640.8"/>
    <s v="EDIA"/>
    <s v="C"/>
    <s v="Labor"/>
    <s v="OPC"/>
    <m/>
    <s v="BNL"/>
    <s v="CDR"/>
    <s v="INS"/>
    <x v="2"/>
    <s v="ACT"/>
    <m/>
    <m/>
    <m/>
    <m/>
    <n v="15640.8"/>
    <m/>
    <m/>
    <m/>
    <m/>
    <m/>
    <m/>
    <m/>
    <m/>
    <m/>
    <m/>
    <m/>
    <m/>
    <m/>
    <x v="0"/>
    <x v="0"/>
    <m/>
  </r>
  <r>
    <s v=""/>
    <s v=" 30140_30048_L_FY21_1"/>
    <s v="6.07.01.01 - 30140_30048 - FY21 Labor Actuals_Q1 &amp; Q2"/>
    <s v="6.07.01.01"/>
    <x v="0"/>
    <d v="2020-10-01T00:00:00"/>
    <d v="2021-03-31T00:00:00"/>
    <s v="egolnar"/>
    <s v="tuozzolo"/>
    <n v="316466.56"/>
    <s v="EDIA"/>
    <s v="A"/>
    <s v="Labor"/>
    <s v="OPC"/>
    <m/>
    <s v="BNL"/>
    <s v="CDR"/>
    <s v="PM"/>
    <x v="0"/>
    <s v="ACT"/>
    <m/>
    <m/>
    <m/>
    <m/>
    <n v="316466.56"/>
    <m/>
    <m/>
    <m/>
    <m/>
    <m/>
    <m/>
    <m/>
    <m/>
    <m/>
    <m/>
    <m/>
    <m/>
    <m/>
    <x v="0"/>
    <x v="0"/>
    <m/>
  </r>
  <r>
    <s v=""/>
    <s v=" 30141_L_FY21_1"/>
    <s v="6.07.01.02 - 30141 - FY21 Labor Actuals_Q1 &amp; Q2"/>
    <s v="6.07.01.02"/>
    <x v="0"/>
    <d v="2020-10-01T00:00:00"/>
    <d v="2021-03-31T00:00:00"/>
    <s v="egolnar"/>
    <s v="tuozzolo"/>
    <n v="46945.46"/>
    <s v="EDIA"/>
    <s v="A"/>
    <s v="Labor"/>
    <s v="OPC"/>
    <m/>
    <s v="BNL"/>
    <s v="CDR"/>
    <s v="PM"/>
    <x v="0"/>
    <s v="ACT"/>
    <m/>
    <m/>
    <m/>
    <m/>
    <n v="46945.46"/>
    <m/>
    <m/>
    <m/>
    <m/>
    <m/>
    <m/>
    <m/>
    <m/>
    <m/>
    <m/>
    <m/>
    <m/>
    <m/>
    <x v="0"/>
    <x v="0"/>
    <m/>
  </r>
  <r>
    <s v=""/>
    <s v=" 30142_L_FY21"/>
    <s v="6.09.01 - 30142 - FY21 Labor Actuals_Q1 &amp; Q2"/>
    <s v="6.09.01"/>
    <x v="0"/>
    <d v="2020-10-01T00:00:00"/>
    <d v="2021-03-31T00:00:00"/>
    <s v="glayden"/>
    <s v="ythan"/>
    <n v="57099.54"/>
    <s v="EDIA"/>
    <s v="A"/>
    <s v="Labor"/>
    <s v="OPC"/>
    <m/>
    <s v="BNL"/>
    <s v="CDR"/>
    <s v="CRYO"/>
    <x v="2"/>
    <s v="ACT"/>
    <m/>
    <m/>
    <m/>
    <m/>
    <n v="57099.54"/>
    <m/>
    <m/>
    <m/>
    <m/>
    <m/>
    <m/>
    <m/>
    <m/>
    <m/>
    <m/>
    <m/>
    <m/>
    <m/>
    <x v="0"/>
    <x v="0"/>
    <m/>
  </r>
  <r>
    <s v=""/>
    <s v=" 30143_L_FY21_1"/>
    <s v="6.07.02.01 - 30143 - FY21 Labor Actuals_Q1 &amp; Q2"/>
    <s v="6.07.02.01"/>
    <x v="0"/>
    <d v="2020-10-01T00:00:00"/>
    <d v="2021-03-31T00:00:00"/>
    <s v="mahmed"/>
    <s v="jpjamilk"/>
    <n v="39324.03"/>
    <s v="EDIA"/>
    <s v="A"/>
    <s v="Labor"/>
    <s v="OPC"/>
    <m/>
    <s v="BNL"/>
    <s v="CDR"/>
    <s v="CONT"/>
    <x v="2"/>
    <s v="ACT"/>
    <m/>
    <m/>
    <m/>
    <m/>
    <n v="39324.03"/>
    <m/>
    <m/>
    <m/>
    <m/>
    <m/>
    <m/>
    <m/>
    <m/>
    <m/>
    <m/>
    <m/>
    <m/>
    <m/>
    <x v="0"/>
    <x v="0"/>
    <m/>
  </r>
  <r>
    <s v=""/>
    <s v=" 30144_L_FY21_1"/>
    <s v="6.07.02.02 - 30144 - FY21 Labor Actuals_Q1 &amp; Q2"/>
    <s v="6.07.02.02"/>
    <x v="0"/>
    <d v="2020-10-01T00:00:00"/>
    <d v="2021-03-31T00:00:00"/>
    <s v="mahmed"/>
    <s v="jpjamilk"/>
    <n v="27347.65"/>
    <s v="EDIA"/>
    <s v="C"/>
    <s v="Labor"/>
    <s v="OPC"/>
    <m/>
    <s v="BNL"/>
    <s v="CDR"/>
    <s v="CONT"/>
    <x v="2"/>
    <s v="ACT"/>
    <m/>
    <m/>
    <m/>
    <m/>
    <n v="27347.65"/>
    <m/>
    <m/>
    <m/>
    <m/>
    <m/>
    <m/>
    <m/>
    <m/>
    <m/>
    <m/>
    <m/>
    <m/>
    <m/>
    <x v="0"/>
    <x v="0"/>
    <m/>
  </r>
  <r>
    <s v=""/>
    <s v=" 30094_M_FY21_1"/>
    <s v="6.02.03.03.01 - 30094 - FY21 Nonlabor Actuals_Q1 &amp; Q2"/>
    <s v="6.02.03.03.01"/>
    <x v="0"/>
    <d v="2020-10-01T00:00:00"/>
    <d v="2021-03-31T00:00:00"/>
    <s v="jtolle"/>
    <s v="hwitte"/>
    <n v="3344.44"/>
    <s v="EDIA"/>
    <s v="C"/>
    <s v="Nonlabor"/>
    <s v="OPC"/>
    <m/>
    <s v="BNL"/>
    <s v="R&amp;D"/>
    <s v="SC_MAG"/>
    <x v="3"/>
    <s v="ACT"/>
    <m/>
    <m/>
    <m/>
    <m/>
    <n v="3344.44"/>
    <m/>
    <m/>
    <m/>
    <m/>
    <m/>
    <m/>
    <m/>
    <m/>
    <m/>
    <m/>
    <m/>
    <m/>
    <m/>
    <x v="0"/>
    <x v="0"/>
    <m/>
  </r>
  <r>
    <s v=""/>
    <s v=" 30057_30041_L_FY21_1"/>
    <s v="6.10.01 - 30057_30041 - FY21 Labor Actuals_Q1 &amp; Q2"/>
    <s v="6.10.01"/>
    <x v="0"/>
    <d v="2020-10-01T00:00:00"/>
    <d v="2021-03-31T00:00:00"/>
    <s v="tlewis"/>
    <s v="elke"/>
    <n v="187987.25"/>
    <s v="EDIA"/>
    <s v="A"/>
    <s v="Labor"/>
    <s v="OPC"/>
    <m/>
    <s v="BNL"/>
    <s v="CDR"/>
    <s v="DET"/>
    <x v="0"/>
    <s v="ACT"/>
    <m/>
    <m/>
    <m/>
    <m/>
    <n v="187987.25"/>
    <m/>
    <m/>
    <m/>
    <m/>
    <m/>
    <m/>
    <m/>
    <m/>
    <m/>
    <m/>
    <m/>
    <m/>
    <m/>
    <x v="0"/>
    <x v="0"/>
    <m/>
  </r>
  <r>
    <s v=""/>
    <s v=" 30054_30046_L_FY21_1"/>
    <s v="6.11..01.01 - 30054_30046 - FY21 Labor Actuals_Q1 &amp; Q2"/>
    <s v="6.11.01.01"/>
    <x v="0"/>
    <d v="2020-10-01T00:00:00"/>
    <d v="2021-03-31T00:00:00"/>
    <s v="apatil"/>
    <s v="cfolz"/>
    <n v="218550.81"/>
    <s v="EDIA"/>
    <s v="A"/>
    <s v="Labor"/>
    <s v="OPC"/>
    <m/>
    <s v="BNL"/>
    <s v="CDR"/>
    <s v="INF"/>
    <x v="0"/>
    <s v="ACT"/>
    <m/>
    <m/>
    <m/>
    <m/>
    <n v="218550.81"/>
    <m/>
    <m/>
    <m/>
    <m/>
    <m/>
    <m/>
    <m/>
    <m/>
    <m/>
    <m/>
    <m/>
    <m/>
    <m/>
    <x v="0"/>
    <x v="0"/>
    <m/>
  </r>
  <r>
    <s v=""/>
    <s v=" 30055_30051_L_FY21_1"/>
    <s v="6.11.01.02 - 30055_30051 - FY21 Labor Actuals_ Q1 &amp; Q2"/>
    <s v="6.11.01.02"/>
    <x v="0"/>
    <d v="2020-10-01T00:00:00"/>
    <d v="2021-03-31T00:00:00"/>
    <s v="apatil"/>
    <s v="cfolz"/>
    <n v="129599.62"/>
    <s v="EDIA"/>
    <s v="A"/>
    <s v="Labor"/>
    <s v="OPC"/>
    <m/>
    <s v="BNL"/>
    <s v="CDR"/>
    <s v="INF"/>
    <x v="2"/>
    <s v="ACT"/>
    <m/>
    <m/>
    <m/>
    <m/>
    <n v="129599.62"/>
    <m/>
    <m/>
    <m/>
    <m/>
    <m/>
    <m/>
    <m/>
    <m/>
    <m/>
    <m/>
    <m/>
    <m/>
    <m/>
    <x v="0"/>
    <x v="0"/>
    <m/>
  </r>
  <r>
    <s v=""/>
    <s v=" 30049_L_FY21"/>
    <s v="6.09.01 - 30049 - FY21 Labor Actuals_Q1 &amp; Q2"/>
    <s v="6.09.01"/>
    <x v="0"/>
    <d v="2020-10-01T00:00:00"/>
    <d v="2021-03-31T00:00:00"/>
    <s v="glayden"/>
    <s v="ythan"/>
    <n v="207.77"/>
    <s v="EDIA"/>
    <s v="A"/>
    <s v="Labor"/>
    <s v="OPC"/>
    <m/>
    <s v="BNL"/>
    <s v="CDR"/>
    <s v="CRYO"/>
    <x v="2"/>
    <s v="ACT"/>
    <m/>
    <m/>
    <m/>
    <m/>
    <n v="207.77"/>
    <m/>
    <m/>
    <m/>
    <m/>
    <m/>
    <m/>
    <m/>
    <m/>
    <m/>
    <m/>
    <m/>
    <m/>
    <m/>
    <x v="0"/>
    <x v="0"/>
    <m/>
  </r>
  <r>
    <s v=""/>
    <s v=" 30145_L_FY21"/>
    <s v="6.01.01.01.01 - 30145 - FY21 Labor Actuals_Q1 &amp; Q2"/>
    <s v="6.01.01.01.01"/>
    <x v="0"/>
    <d v="2020-10-01T00:00:00"/>
    <d v="2021-03-31T00:00:00"/>
    <s v="kkrug"/>
    <s v="llari"/>
    <n v="1009.11"/>
    <s v="EDIA"/>
    <s v="A"/>
    <s v="Labor"/>
    <s v="OPC"/>
    <m/>
    <s v="BNL"/>
    <s v="CDR"/>
    <s v="PM"/>
    <x v="0"/>
    <s v="ACT"/>
    <m/>
    <m/>
    <m/>
    <m/>
    <n v="1009.11"/>
    <m/>
    <m/>
    <m/>
    <m/>
    <m/>
    <m/>
    <m/>
    <m/>
    <m/>
    <m/>
    <m/>
    <m/>
    <m/>
    <x v="0"/>
    <x v="0"/>
    <m/>
  </r>
  <r>
    <s v=""/>
    <s v=" 30045_L_FY20"/>
    <s v="6.06.02.01.01 - 30045 - FY20 Labor Actuals"/>
    <s v="6.06.02.01.01"/>
    <x v="0"/>
    <d v="2020-04-02T00:00:00"/>
    <d v="2020-09-30T00:00:00"/>
    <s v="jtolle"/>
    <s v="hwitte"/>
    <n v="554354.04"/>
    <s v="EDIA"/>
    <s v="C"/>
    <s v="Labor"/>
    <s v="OPC"/>
    <m/>
    <s v="BNL"/>
    <s v="CDR"/>
    <s v="SC_MAG"/>
    <x v="2"/>
    <s v="ACT"/>
    <m/>
    <m/>
    <m/>
    <n v="554354.04"/>
    <m/>
    <m/>
    <m/>
    <m/>
    <m/>
    <m/>
    <m/>
    <m/>
    <m/>
    <m/>
    <m/>
    <m/>
    <m/>
    <m/>
    <x v="0"/>
    <x v="0"/>
    <m/>
  </r>
  <r>
    <s v=""/>
    <s v=" PM_0101_1300"/>
    <s v="Director - FY23 Labor"/>
    <s v="6.01.01.01.01"/>
    <x v="1"/>
    <d v="2022-10-03T00:00:00"/>
    <d v="2023-09-29T00:00:00"/>
    <s v="kkrug"/>
    <s v="llari"/>
    <n v="125121.97"/>
    <s v="EDIA"/>
    <s v="A"/>
    <s v="Labor"/>
    <s v="TEC"/>
    <m/>
    <s v="BNL"/>
    <s v="PED.Design"/>
    <s v="PM"/>
    <x v="0"/>
    <m/>
    <m/>
    <m/>
    <m/>
    <m/>
    <m/>
    <m/>
    <n v="125121.97"/>
    <m/>
    <m/>
    <m/>
    <m/>
    <m/>
    <m/>
    <m/>
    <m/>
    <m/>
    <m/>
    <m/>
    <x v="0"/>
    <x v="0"/>
    <m/>
  </r>
  <r>
    <s v=""/>
    <s v=" PM_0101_1360"/>
    <s v="Director - FY24 Labor"/>
    <s v="6.01.01.01.01"/>
    <x v="1"/>
    <d v="2023-10-02T00:00:00"/>
    <d v="2024-09-30T00:00:00"/>
    <s v="kkrug"/>
    <s v="llari"/>
    <n v="129501.24"/>
    <s v="EDIA"/>
    <s v="A"/>
    <s v="Labor"/>
    <s v="TEC"/>
    <m/>
    <s v="BNL"/>
    <s v="PED"/>
    <s v="PM"/>
    <x v="0"/>
    <m/>
    <m/>
    <m/>
    <m/>
    <m/>
    <m/>
    <m/>
    <m/>
    <n v="129501.24"/>
    <m/>
    <m/>
    <m/>
    <m/>
    <m/>
    <m/>
    <m/>
    <m/>
    <m/>
    <m/>
    <x v="0"/>
    <x v="0"/>
    <m/>
  </r>
  <r>
    <s v=""/>
    <s v=" PM_0101_1420"/>
    <s v="Director - FY25 Labor"/>
    <s v="6.01.01.01.01"/>
    <x v="0"/>
    <d v="2024-10-01T00:00:00"/>
    <d v="2025-09-30T00:00:00"/>
    <s v="kkrug"/>
    <s v="llari"/>
    <n v="134033.78"/>
    <s v="EDIA"/>
    <s v="A"/>
    <s v="Labor"/>
    <s v="TEC"/>
    <m/>
    <s v="BNL"/>
    <s v="Const"/>
    <s v="PM"/>
    <x v="0"/>
    <m/>
    <m/>
    <m/>
    <m/>
    <m/>
    <m/>
    <m/>
    <m/>
    <m/>
    <n v="134033.78"/>
    <m/>
    <m/>
    <m/>
    <m/>
    <m/>
    <m/>
    <m/>
    <m/>
    <m/>
    <x v="0"/>
    <x v="0"/>
    <m/>
  </r>
  <r>
    <s v=""/>
    <s v=" PM_0101_1480"/>
    <s v="Director - FY26 Labor"/>
    <s v="6.01.01.01.01"/>
    <x v="0"/>
    <d v="2025-10-01T00:00:00"/>
    <d v="2026-09-30T00:00:00"/>
    <s v="kkrug"/>
    <s v="llari"/>
    <n v="138724.97"/>
    <s v="EDIA"/>
    <s v="A"/>
    <s v="Labor"/>
    <s v="TEC"/>
    <m/>
    <s v="BNL"/>
    <s v="Const"/>
    <s v="PM"/>
    <x v="0"/>
    <m/>
    <m/>
    <m/>
    <m/>
    <m/>
    <m/>
    <m/>
    <m/>
    <m/>
    <m/>
    <n v="138724.97"/>
    <m/>
    <m/>
    <m/>
    <m/>
    <m/>
    <m/>
    <m/>
    <m/>
    <x v="0"/>
    <x v="0"/>
    <m/>
  </r>
  <r>
    <s v=""/>
    <s v=" PM_0101_1540"/>
    <s v="Director - FY27 Labor"/>
    <s v="6.01.01.01.01"/>
    <x v="0"/>
    <d v="2026-10-01T00:00:00"/>
    <d v="2027-09-30T00:00:00"/>
    <s v="kkrug"/>
    <s v="llari"/>
    <n v="143580.34"/>
    <s v="EDIA"/>
    <s v="A"/>
    <s v="Labor"/>
    <s v="TEC"/>
    <m/>
    <s v="BNL"/>
    <s v="Const"/>
    <s v="PM"/>
    <x v="0"/>
    <m/>
    <m/>
    <m/>
    <m/>
    <m/>
    <m/>
    <m/>
    <m/>
    <m/>
    <m/>
    <m/>
    <n v="143580.34"/>
    <m/>
    <m/>
    <m/>
    <m/>
    <m/>
    <m/>
    <m/>
    <x v="0"/>
    <x v="0"/>
    <m/>
  </r>
  <r>
    <s v=""/>
    <s v=" PM_0101_1600"/>
    <s v="Director - FY28 Labor"/>
    <s v="6.01.01.01.01"/>
    <x v="0"/>
    <d v="2027-10-01T00:00:00"/>
    <d v="2028-09-29T00:00:00"/>
    <s v="kkrug"/>
    <s v="llari"/>
    <n v="148605.65"/>
    <s v="EDIA"/>
    <s v="A"/>
    <s v="Labor"/>
    <s v="TEC"/>
    <m/>
    <s v="BNL"/>
    <s v="Const"/>
    <s v="PM"/>
    <x v="0"/>
    <m/>
    <m/>
    <m/>
    <m/>
    <m/>
    <m/>
    <m/>
    <m/>
    <m/>
    <m/>
    <m/>
    <m/>
    <n v="148605.65"/>
    <m/>
    <m/>
    <m/>
    <m/>
    <m/>
    <m/>
    <x v="0"/>
    <x v="0"/>
    <m/>
  </r>
  <r>
    <s v=""/>
    <s v=" PM_0200_1400"/>
    <s v="ESH - FY23 Labor_Q1"/>
    <s v="6.01.02.01"/>
    <x v="0"/>
    <d v="2022-10-03T00:00:00"/>
    <d v="2022-12-30T00:00:00"/>
    <s v="kkrug"/>
    <s v="stiegler"/>
    <n v="0"/>
    <s v="EDIA"/>
    <s v="A"/>
    <s v="Labor"/>
    <s v="TEC"/>
    <m/>
    <s v="BNL"/>
    <s v="PED.Design"/>
    <s v="PM"/>
    <x v="0"/>
    <m/>
    <m/>
    <m/>
    <m/>
    <m/>
    <m/>
    <m/>
    <m/>
    <m/>
    <m/>
    <m/>
    <m/>
    <m/>
    <m/>
    <m/>
    <m/>
    <m/>
    <m/>
    <m/>
    <x v="0"/>
    <x v="0"/>
    <m/>
  </r>
  <r>
    <s v=""/>
    <s v=" PM_0200_1460"/>
    <s v="ESH - FY24 Labor"/>
    <s v="6.01.02.01"/>
    <x v="0"/>
    <d v="2023-10-02T00:00:00"/>
    <d v="2024-09-30T00:00:00"/>
    <s v="kkrug"/>
    <s v="stiegler"/>
    <n v="144437.95000000001"/>
    <s v="EDIA"/>
    <s v="A"/>
    <s v="Labor"/>
    <s v="TEC"/>
    <m/>
    <s v="BNL"/>
    <s v="PED"/>
    <s v="PM"/>
    <x v="0"/>
    <m/>
    <m/>
    <m/>
    <m/>
    <m/>
    <m/>
    <m/>
    <m/>
    <n v="144437.95000000001"/>
    <m/>
    <m/>
    <m/>
    <m/>
    <m/>
    <m/>
    <m/>
    <m/>
    <m/>
    <m/>
    <x v="0"/>
    <x v="0"/>
    <m/>
  </r>
  <r>
    <s v=""/>
    <s v=" PM_0200_1520"/>
    <s v="ESH - FY25 Labor"/>
    <s v="6.01.02.01"/>
    <x v="0"/>
    <d v="2024-10-01T00:00:00"/>
    <d v="2025-09-30T00:00:00"/>
    <s v="kkrug"/>
    <s v="stiegler"/>
    <n v="149493.28"/>
    <s v="EDIA"/>
    <s v="A"/>
    <s v="Labor"/>
    <s v="TEC"/>
    <m/>
    <s v="BNL"/>
    <s v="Const"/>
    <s v="PM"/>
    <x v="0"/>
    <m/>
    <m/>
    <m/>
    <m/>
    <m/>
    <m/>
    <m/>
    <m/>
    <m/>
    <n v="149493.28"/>
    <m/>
    <m/>
    <m/>
    <m/>
    <m/>
    <m/>
    <m/>
    <m/>
    <m/>
    <x v="0"/>
    <x v="0"/>
    <m/>
  </r>
  <r>
    <s v=""/>
    <s v=" PM_0200_1580"/>
    <s v="ESH - FY26 Labor"/>
    <s v="6.01.02.01"/>
    <x v="0"/>
    <d v="2025-10-01T00:00:00"/>
    <d v="2026-09-30T00:00:00"/>
    <s v="kkrug"/>
    <s v="stiegler"/>
    <n v="154725.54"/>
    <s v="EDIA"/>
    <s v="A"/>
    <s v="Labor"/>
    <s v="TEC"/>
    <m/>
    <s v="BNL"/>
    <s v="Const"/>
    <s v="PM"/>
    <x v="0"/>
    <m/>
    <m/>
    <m/>
    <m/>
    <m/>
    <m/>
    <m/>
    <m/>
    <m/>
    <m/>
    <n v="154725.54"/>
    <m/>
    <m/>
    <m/>
    <m/>
    <m/>
    <m/>
    <m/>
    <m/>
    <x v="0"/>
    <x v="0"/>
    <m/>
  </r>
  <r>
    <s v=""/>
    <s v=" PM_0200_1640"/>
    <s v="ESH - FY27 Labor"/>
    <s v="6.01.02.01"/>
    <x v="0"/>
    <d v="2026-10-01T00:00:00"/>
    <d v="2027-09-30T00:00:00"/>
    <s v="kkrug"/>
    <s v="stiegler"/>
    <n v="160140.94"/>
    <s v="EDIA"/>
    <s v="A"/>
    <s v="Labor"/>
    <s v="TEC"/>
    <m/>
    <s v="BNL"/>
    <s v="Const"/>
    <s v="PM"/>
    <x v="0"/>
    <m/>
    <m/>
    <m/>
    <m/>
    <m/>
    <m/>
    <m/>
    <m/>
    <m/>
    <m/>
    <m/>
    <n v="160140.94"/>
    <m/>
    <m/>
    <m/>
    <m/>
    <m/>
    <m/>
    <m/>
    <x v="0"/>
    <x v="0"/>
    <m/>
  </r>
  <r>
    <s v=""/>
    <s v=" PM_0200_1700"/>
    <s v="ESH - FY28 Labor"/>
    <s v="6.01.02.01"/>
    <x v="0"/>
    <d v="2027-10-01T00:00:00"/>
    <d v="2028-09-29T00:00:00"/>
    <s v="kkrug"/>
    <s v="stiegler"/>
    <n v="165745.87"/>
    <s v="EDIA"/>
    <s v="A"/>
    <s v="Labor"/>
    <s v="TEC"/>
    <m/>
    <s v="BNL"/>
    <s v="Const"/>
    <s v="PM"/>
    <x v="0"/>
    <m/>
    <m/>
    <m/>
    <m/>
    <m/>
    <m/>
    <m/>
    <m/>
    <m/>
    <m/>
    <m/>
    <m/>
    <n v="165745.87"/>
    <m/>
    <m/>
    <m/>
    <m/>
    <m/>
    <m/>
    <x v="0"/>
    <x v="0"/>
    <m/>
  </r>
  <r>
    <s v=""/>
    <s v=" PM_0302_1300"/>
    <s v="Business Operations - FY24 Labor"/>
    <s v="6.01.03.01.02"/>
    <x v="0"/>
    <d v="2023-10-02T00:00:00"/>
    <d v="2024-09-30T00:00:00"/>
    <s v="kkrug"/>
    <s v="hokula"/>
    <n v="174367.38"/>
    <s v="EDIA"/>
    <s v="A"/>
    <s v="Labor"/>
    <s v="TEC"/>
    <m/>
    <s v="BNL"/>
    <s v="PED"/>
    <s v="PM"/>
    <x v="0"/>
    <m/>
    <m/>
    <m/>
    <m/>
    <m/>
    <m/>
    <m/>
    <m/>
    <n v="174367.38"/>
    <m/>
    <m/>
    <m/>
    <m/>
    <m/>
    <m/>
    <m/>
    <m/>
    <m/>
    <m/>
    <x v="0"/>
    <x v="0"/>
    <m/>
  </r>
  <r>
    <s v=""/>
    <s v=" PM_0302_1360"/>
    <s v="Business Operations - FY25 Labor"/>
    <s v="6.01.03.01.02"/>
    <x v="0"/>
    <d v="2024-10-01T00:00:00"/>
    <d v="2025-09-30T00:00:00"/>
    <s v="kkrug"/>
    <s v="hokula"/>
    <n v="180470.24"/>
    <s v="EDIA"/>
    <s v="A"/>
    <s v="Labor"/>
    <s v="TEC"/>
    <m/>
    <s v="BNL"/>
    <s v="Const"/>
    <s v="PM"/>
    <x v="0"/>
    <m/>
    <m/>
    <m/>
    <m/>
    <m/>
    <m/>
    <m/>
    <m/>
    <m/>
    <n v="180470.24"/>
    <m/>
    <m/>
    <m/>
    <m/>
    <m/>
    <m/>
    <m/>
    <m/>
    <m/>
    <x v="0"/>
    <x v="0"/>
    <m/>
  </r>
  <r>
    <s v=""/>
    <s v=" PM_0302_1420"/>
    <s v="Business Operations - FY26 Labor"/>
    <s v="6.01.03.01.02"/>
    <x v="0"/>
    <d v="2025-10-01T00:00:00"/>
    <d v="2026-09-30T00:00:00"/>
    <s v="kkrug"/>
    <s v="hokula"/>
    <n v="186786.7"/>
    <s v="EDIA"/>
    <s v="A"/>
    <s v="Labor"/>
    <s v="TEC"/>
    <m/>
    <s v="BNL"/>
    <s v="Const"/>
    <s v="PM"/>
    <x v="0"/>
    <m/>
    <m/>
    <m/>
    <m/>
    <m/>
    <m/>
    <m/>
    <m/>
    <m/>
    <m/>
    <n v="186786.7"/>
    <m/>
    <m/>
    <m/>
    <m/>
    <m/>
    <m/>
    <m/>
    <m/>
    <x v="0"/>
    <x v="0"/>
    <m/>
  </r>
  <r>
    <s v=""/>
    <s v=" PM_0302_1480"/>
    <s v="Business Operations - FY27 Labor"/>
    <s v="6.01.03.01.02"/>
    <x v="0"/>
    <d v="2026-10-01T00:00:00"/>
    <d v="2027-09-30T00:00:00"/>
    <s v="kkrug"/>
    <s v="hokula"/>
    <n v="193324.23"/>
    <s v="EDIA"/>
    <s v="A"/>
    <s v="Labor"/>
    <s v="TEC"/>
    <m/>
    <s v="BNL"/>
    <s v="Const"/>
    <s v="PM"/>
    <x v="0"/>
    <m/>
    <m/>
    <m/>
    <m/>
    <m/>
    <m/>
    <m/>
    <m/>
    <m/>
    <m/>
    <m/>
    <n v="193324.23"/>
    <m/>
    <m/>
    <m/>
    <m/>
    <m/>
    <m/>
    <m/>
    <x v="0"/>
    <x v="0"/>
    <m/>
  </r>
  <r>
    <s v=""/>
    <s v=" PM_0302_1540"/>
    <s v="Business Operations - FY28 Labor"/>
    <s v="6.01.03.01.02"/>
    <x v="0"/>
    <d v="2027-10-01T00:00:00"/>
    <d v="2028-09-29T00:00:00"/>
    <s v="kkrug"/>
    <s v="hokula"/>
    <n v="200090.58"/>
    <s v="EDIA"/>
    <s v="A"/>
    <s v="Labor"/>
    <s v="TEC"/>
    <m/>
    <s v="BNL"/>
    <s v="Const"/>
    <s v="PM"/>
    <x v="0"/>
    <m/>
    <m/>
    <m/>
    <m/>
    <m/>
    <m/>
    <m/>
    <m/>
    <m/>
    <m/>
    <m/>
    <m/>
    <n v="200090.58"/>
    <m/>
    <m/>
    <m/>
    <m/>
    <m/>
    <m/>
    <x v="0"/>
    <x v="0"/>
    <m/>
  </r>
  <r>
    <s v=""/>
    <s v=" PM_0304_1260"/>
    <s v="Admin Support - FY23 Labor"/>
    <s v="6.01.03.01.04"/>
    <x v="0"/>
    <d v="2022-10-03T00:00:00"/>
    <d v="2023-09-29T00:00:00"/>
    <s v="kkrug"/>
    <s v="apetrone"/>
    <n v="418660.73"/>
    <s v="EDIA"/>
    <s v="A"/>
    <s v="Labor"/>
    <s v="TEC"/>
    <m/>
    <s v="BNL"/>
    <s v="PED.Design"/>
    <s v="PM"/>
    <x v="0"/>
    <m/>
    <m/>
    <m/>
    <m/>
    <m/>
    <m/>
    <m/>
    <n v="418660.73"/>
    <m/>
    <m/>
    <m/>
    <m/>
    <m/>
    <m/>
    <m/>
    <m/>
    <m/>
    <m/>
    <m/>
    <x v="0"/>
    <x v="0"/>
    <m/>
  </r>
  <r>
    <s v=""/>
    <s v=" PM_0304_1320"/>
    <s v="Admin Support - FY24 Labor"/>
    <s v="6.01.03.01.04"/>
    <x v="0"/>
    <d v="2023-10-02T00:00:00"/>
    <d v="2024-09-30T00:00:00"/>
    <s v="kkrug"/>
    <s v="apetrone"/>
    <n v="433313.85"/>
    <s v="EDIA"/>
    <s v="A"/>
    <s v="Labor"/>
    <s v="TEC"/>
    <m/>
    <s v="BNL"/>
    <s v="PED"/>
    <s v="PM"/>
    <x v="0"/>
    <m/>
    <m/>
    <m/>
    <m/>
    <m/>
    <m/>
    <m/>
    <m/>
    <n v="433313.85"/>
    <m/>
    <m/>
    <m/>
    <m/>
    <m/>
    <m/>
    <m/>
    <m/>
    <m/>
    <m/>
    <x v="0"/>
    <x v="0"/>
    <m/>
  </r>
  <r>
    <s v=""/>
    <s v=" PM_0304_1380"/>
    <s v="Admin Support - FY25 Labor"/>
    <s v="6.01.03.01.04"/>
    <x v="0"/>
    <d v="2024-10-01T00:00:00"/>
    <d v="2025-09-30T00:00:00"/>
    <s v="kkrug"/>
    <s v="apetrone"/>
    <n v="448479.83"/>
    <s v="EDIA"/>
    <s v="A"/>
    <s v="Labor"/>
    <s v="TEC"/>
    <m/>
    <s v="BNL"/>
    <s v="Const"/>
    <s v="PM"/>
    <x v="0"/>
    <m/>
    <m/>
    <m/>
    <m/>
    <m/>
    <m/>
    <m/>
    <m/>
    <m/>
    <n v="448479.83"/>
    <m/>
    <m/>
    <m/>
    <m/>
    <m/>
    <m/>
    <m/>
    <m/>
    <m/>
    <x v="0"/>
    <x v="0"/>
    <m/>
  </r>
  <r>
    <s v=""/>
    <s v=" PM_0304_1440"/>
    <s v="Admin Support - FY26 Labor"/>
    <s v="6.01.03.01.04"/>
    <x v="0"/>
    <d v="2025-10-01T00:00:00"/>
    <d v="2026-09-30T00:00:00"/>
    <s v="kkrug"/>
    <s v="apetrone"/>
    <n v="464176.63"/>
    <s v="EDIA"/>
    <s v="A"/>
    <s v="Labor"/>
    <s v="TEC"/>
    <m/>
    <s v="BNL"/>
    <s v="Const"/>
    <s v="PM"/>
    <x v="0"/>
    <m/>
    <m/>
    <m/>
    <m/>
    <m/>
    <m/>
    <m/>
    <m/>
    <m/>
    <m/>
    <n v="464176.63"/>
    <m/>
    <m/>
    <m/>
    <m/>
    <m/>
    <m/>
    <m/>
    <m/>
    <x v="0"/>
    <x v="0"/>
    <m/>
  </r>
  <r>
    <s v=""/>
    <s v=" PM_0304_1500"/>
    <s v="Admin Support - FY27 Labor"/>
    <s v="6.01.03.01.04"/>
    <x v="0"/>
    <d v="2026-10-01T00:00:00"/>
    <d v="2027-09-30T00:00:00"/>
    <s v="kkrug"/>
    <s v="apetrone"/>
    <n v="480422.81"/>
    <s v="EDIA"/>
    <s v="A"/>
    <s v="Labor"/>
    <s v="TEC"/>
    <m/>
    <s v="BNL"/>
    <s v="Const"/>
    <s v="PM"/>
    <x v="0"/>
    <m/>
    <m/>
    <m/>
    <m/>
    <m/>
    <m/>
    <m/>
    <m/>
    <m/>
    <m/>
    <m/>
    <n v="480422.81"/>
    <m/>
    <m/>
    <m/>
    <m/>
    <m/>
    <m/>
    <m/>
    <x v="0"/>
    <x v="0"/>
    <m/>
  </r>
  <r>
    <s v=""/>
    <s v=" PM_0304_1560"/>
    <s v="Admin Support - FY28 Labor"/>
    <s v="6.01.03.01.04"/>
    <x v="0"/>
    <d v="2027-10-01T00:00:00"/>
    <d v="2028-09-29T00:00:00"/>
    <s v="kkrug"/>
    <s v="apetrone"/>
    <n v="497237.61"/>
    <s v="EDIA"/>
    <s v="A"/>
    <s v="Labor"/>
    <s v="TEC"/>
    <m/>
    <s v="BNL"/>
    <s v="Const"/>
    <s v="PM"/>
    <x v="0"/>
    <m/>
    <m/>
    <m/>
    <m/>
    <m/>
    <m/>
    <m/>
    <m/>
    <m/>
    <m/>
    <m/>
    <m/>
    <n v="497237.61"/>
    <m/>
    <m/>
    <m/>
    <m/>
    <m/>
    <m/>
    <x v="0"/>
    <x v="0"/>
    <m/>
  </r>
  <r>
    <s v=""/>
    <s v=" PM_0305_1180"/>
    <s v="Procurement Support - FY24 Labor"/>
    <s v="6.01.03.01.05"/>
    <x v="1"/>
    <d v="2023-10-02T00:00:00"/>
    <d v="2024-09-30T00:00:00"/>
    <s v="kkrug"/>
    <s v="alexander"/>
    <n v="174367.38"/>
    <s v="EDIA"/>
    <s v="A"/>
    <s v="Labor"/>
    <s v="TEC"/>
    <m/>
    <s v="BNL"/>
    <s v="PED"/>
    <s v="PM"/>
    <x v="0"/>
    <m/>
    <m/>
    <m/>
    <m/>
    <m/>
    <m/>
    <m/>
    <m/>
    <n v="174367.38"/>
    <m/>
    <m/>
    <m/>
    <m/>
    <m/>
    <m/>
    <m/>
    <m/>
    <m/>
    <m/>
    <x v="0"/>
    <x v="0"/>
    <m/>
  </r>
  <r>
    <s v=""/>
    <s v=" PM_0305_1240"/>
    <s v="Procurement Support - FY25 Labor"/>
    <s v="6.01.03.01.05"/>
    <x v="0"/>
    <d v="2024-10-01T00:00:00"/>
    <d v="2025-09-30T00:00:00"/>
    <s v="kkrug"/>
    <s v="alexander"/>
    <n v="180470.24"/>
    <s v="EDIA"/>
    <s v="A"/>
    <s v="Labor"/>
    <s v="TEC"/>
    <m/>
    <s v="BNL"/>
    <s v="Const"/>
    <s v="PM"/>
    <x v="0"/>
    <m/>
    <m/>
    <m/>
    <m/>
    <m/>
    <m/>
    <m/>
    <m/>
    <m/>
    <n v="180470.24"/>
    <m/>
    <m/>
    <m/>
    <m/>
    <m/>
    <m/>
    <m/>
    <m/>
    <m/>
    <x v="0"/>
    <x v="0"/>
    <m/>
  </r>
  <r>
    <s v=""/>
    <s v=" PM_0305_1300"/>
    <s v="Procurement Support - FY26 Labor"/>
    <s v="6.01.03.01.05"/>
    <x v="0"/>
    <d v="2025-10-01T00:00:00"/>
    <d v="2026-09-30T00:00:00"/>
    <s v="kkrug"/>
    <s v="alexander"/>
    <n v="186786.7"/>
    <s v="EDIA"/>
    <s v="A"/>
    <s v="Labor"/>
    <s v="TEC"/>
    <m/>
    <s v="BNL"/>
    <s v="Const"/>
    <s v="PM"/>
    <x v="0"/>
    <m/>
    <m/>
    <m/>
    <m/>
    <m/>
    <m/>
    <m/>
    <m/>
    <m/>
    <m/>
    <n v="186786.7"/>
    <m/>
    <m/>
    <m/>
    <m/>
    <m/>
    <m/>
    <m/>
    <m/>
    <x v="0"/>
    <x v="0"/>
    <m/>
  </r>
  <r>
    <s v=""/>
    <s v=" PM_0305_1360"/>
    <s v="Procurement Support - FY27 Labor"/>
    <s v="6.01.03.01.05"/>
    <x v="0"/>
    <d v="2026-10-01T00:00:00"/>
    <d v="2027-09-30T00:00:00"/>
    <s v="kkrug"/>
    <s v="alexander"/>
    <n v="193324.23"/>
    <s v="EDIA"/>
    <s v="A"/>
    <s v="Labor"/>
    <s v="TEC"/>
    <m/>
    <s v="BNL"/>
    <s v="Const"/>
    <s v="PM"/>
    <x v="0"/>
    <m/>
    <m/>
    <m/>
    <m/>
    <m/>
    <m/>
    <m/>
    <m/>
    <m/>
    <m/>
    <m/>
    <n v="193324.23"/>
    <m/>
    <m/>
    <m/>
    <m/>
    <m/>
    <m/>
    <m/>
    <x v="0"/>
    <x v="0"/>
    <m/>
  </r>
  <r>
    <s v=""/>
    <s v=" PM_0305_1420"/>
    <s v="Procurement Support - FY28 Labor"/>
    <s v="6.01.03.01.05"/>
    <x v="0"/>
    <d v="2027-10-01T00:00:00"/>
    <d v="2028-09-29T00:00:00"/>
    <s v="kkrug"/>
    <s v="alexander"/>
    <n v="200090.58"/>
    <s v="EDIA"/>
    <s v="A"/>
    <s v="Labor"/>
    <s v="TEC"/>
    <m/>
    <s v="BNL"/>
    <s v="Const"/>
    <s v="PM"/>
    <x v="0"/>
    <m/>
    <m/>
    <m/>
    <m/>
    <m/>
    <m/>
    <m/>
    <m/>
    <m/>
    <m/>
    <m/>
    <m/>
    <n v="200090.58"/>
    <m/>
    <m/>
    <m/>
    <m/>
    <m/>
    <m/>
    <x v="0"/>
    <x v="0"/>
    <m/>
  </r>
  <r>
    <s v=""/>
    <s v=" PM_0308_1120"/>
    <s v="Document Control - FY23 Labor"/>
    <s v="6.01.03.01.08"/>
    <x v="0"/>
    <d v="2022-10-03T00:00:00"/>
    <d v="2023-09-29T00:00:00"/>
    <s v="kkrug"/>
    <s v="apetrone"/>
    <n v="105294.31"/>
    <s v="EDIA"/>
    <s v="A"/>
    <s v="Labor"/>
    <s v="TEC"/>
    <m/>
    <s v="BNL"/>
    <s v="PED.Design"/>
    <s v="PM"/>
    <x v="0"/>
    <m/>
    <m/>
    <m/>
    <m/>
    <m/>
    <m/>
    <m/>
    <n v="105294.31"/>
    <m/>
    <m/>
    <m/>
    <m/>
    <m/>
    <m/>
    <m/>
    <m/>
    <m/>
    <m/>
    <m/>
    <x v="0"/>
    <x v="0"/>
    <m/>
  </r>
  <r>
    <s v=""/>
    <s v=" PM_0308_1180"/>
    <s v="Document Control - FY24 Labor"/>
    <s v="6.01.03.01.08"/>
    <x v="0"/>
    <d v="2023-10-02T00:00:00"/>
    <d v="2024-09-30T00:00:00"/>
    <s v="kkrug"/>
    <s v="apetrone"/>
    <n v="174367.38"/>
    <s v="EDIA"/>
    <s v="A"/>
    <s v="Labor"/>
    <s v="TEC"/>
    <m/>
    <s v="BNL"/>
    <s v="PED"/>
    <s v="PM"/>
    <x v="0"/>
    <m/>
    <m/>
    <m/>
    <m/>
    <m/>
    <m/>
    <m/>
    <m/>
    <n v="174367.38"/>
    <m/>
    <m/>
    <m/>
    <m/>
    <m/>
    <m/>
    <m/>
    <m/>
    <m/>
    <m/>
    <x v="0"/>
    <x v="0"/>
    <m/>
  </r>
  <r>
    <s v=""/>
    <s v=" PM_0308_1240"/>
    <s v="Document Control - FY25 Labor"/>
    <s v="6.01.03.01.08"/>
    <x v="0"/>
    <d v="2024-10-01T00:00:00"/>
    <d v="2025-09-30T00:00:00"/>
    <s v="kkrug"/>
    <s v="apetrone"/>
    <n v="180470.24"/>
    <s v="EDIA"/>
    <s v="A"/>
    <s v="Labor"/>
    <s v="TEC"/>
    <m/>
    <s v="BNL"/>
    <s v="Const"/>
    <s v="PM"/>
    <x v="0"/>
    <m/>
    <m/>
    <m/>
    <m/>
    <m/>
    <m/>
    <m/>
    <m/>
    <m/>
    <n v="180470.24"/>
    <m/>
    <m/>
    <m/>
    <m/>
    <m/>
    <m/>
    <m/>
    <m/>
    <m/>
    <x v="0"/>
    <x v="0"/>
    <m/>
  </r>
  <r>
    <s v=""/>
    <s v=" PM_0308_1300"/>
    <s v="Document Control - FY26 Labor"/>
    <s v="6.01.03.01.08"/>
    <x v="0"/>
    <d v="2025-10-01T00:00:00"/>
    <d v="2026-09-30T00:00:00"/>
    <s v="kkrug"/>
    <s v="apetrone"/>
    <n v="186786.7"/>
    <s v="EDIA"/>
    <s v="A"/>
    <s v="Labor"/>
    <s v="TEC"/>
    <m/>
    <s v="BNL"/>
    <s v="Const"/>
    <s v="PM"/>
    <x v="0"/>
    <m/>
    <m/>
    <m/>
    <m/>
    <m/>
    <m/>
    <m/>
    <m/>
    <m/>
    <m/>
    <n v="186786.7"/>
    <m/>
    <m/>
    <m/>
    <m/>
    <m/>
    <m/>
    <m/>
    <m/>
    <x v="0"/>
    <x v="0"/>
    <m/>
  </r>
  <r>
    <s v=""/>
    <s v=" PM_0308_1360"/>
    <s v="Document Control - FY27 Labor"/>
    <s v="6.01.03.01.08"/>
    <x v="0"/>
    <d v="2026-10-01T00:00:00"/>
    <d v="2027-09-30T00:00:00"/>
    <s v="kkrug"/>
    <s v="apetrone"/>
    <n v="193324.23"/>
    <s v="EDIA"/>
    <s v="A"/>
    <s v="Labor"/>
    <s v="TEC"/>
    <m/>
    <s v="BNL"/>
    <s v="Const"/>
    <s v="PM"/>
    <x v="0"/>
    <m/>
    <m/>
    <m/>
    <m/>
    <m/>
    <m/>
    <m/>
    <m/>
    <m/>
    <m/>
    <m/>
    <n v="193324.23"/>
    <m/>
    <m/>
    <m/>
    <m/>
    <m/>
    <m/>
    <m/>
    <x v="0"/>
    <x v="0"/>
    <m/>
  </r>
  <r>
    <s v=""/>
    <s v=" PM_0308_1420"/>
    <s v="Document Control - FY28 Labor"/>
    <s v="6.01.03.01.08"/>
    <x v="0"/>
    <d v="2027-10-01T00:00:00"/>
    <d v="2028-09-29T00:00:00"/>
    <s v="kkrug"/>
    <s v="apetrone"/>
    <n v="200090.58"/>
    <s v="EDIA"/>
    <s v="A"/>
    <s v="Labor"/>
    <s v="TEC"/>
    <m/>
    <s v="BNL"/>
    <s v="Const"/>
    <s v="PM"/>
    <x v="0"/>
    <m/>
    <m/>
    <m/>
    <m/>
    <m/>
    <m/>
    <m/>
    <m/>
    <m/>
    <m/>
    <m/>
    <m/>
    <n v="200090.58"/>
    <m/>
    <m/>
    <m/>
    <m/>
    <m/>
    <m/>
    <x v="0"/>
    <x v="0"/>
    <m/>
  </r>
  <r>
    <s v=""/>
    <s v=" PM_0101_1660"/>
    <s v="Director - FY29 Labor"/>
    <s v="6.01.01.01.01"/>
    <x v="0"/>
    <d v="2028-10-02T00:00:00"/>
    <d v="2029-09-28T00:00:00"/>
    <s v="kkrug"/>
    <s v="llari"/>
    <n v="153806.85"/>
    <s v="EDIA"/>
    <s v="A"/>
    <s v="Labor"/>
    <s v="TEC"/>
    <m/>
    <s v="BNL"/>
    <s v="Const"/>
    <s v="PM"/>
    <x v="0"/>
    <m/>
    <m/>
    <m/>
    <m/>
    <m/>
    <m/>
    <m/>
    <m/>
    <m/>
    <m/>
    <m/>
    <m/>
    <m/>
    <n v="153806.85"/>
    <m/>
    <m/>
    <m/>
    <m/>
    <m/>
    <x v="0"/>
    <x v="0"/>
    <m/>
  </r>
  <r>
    <s v=""/>
    <s v=" PM_0101_1701"/>
    <s v="Director - FY30 Labor"/>
    <s v="6.01.01.01.01"/>
    <x v="0"/>
    <d v="2029-10-01T00:00:00"/>
    <d v="1930-09-30T00:00:00"/>
    <s v="kkrug"/>
    <s v="llari"/>
    <n v="163965.76000000001"/>
    <s v="EDIA"/>
    <s v="A"/>
    <s v="Labor"/>
    <s v="OPC"/>
    <m/>
    <s v="BNL"/>
    <s v="Pre-Ops"/>
    <s v="PM"/>
    <x v="0"/>
    <m/>
    <m/>
    <m/>
    <m/>
    <m/>
    <m/>
    <m/>
    <m/>
    <m/>
    <m/>
    <m/>
    <m/>
    <m/>
    <m/>
    <n v="163965.76000000001"/>
    <m/>
    <m/>
    <m/>
    <m/>
    <x v="0"/>
    <x v="0"/>
    <m/>
  </r>
  <r>
    <s v=""/>
    <s v=" PM_0101_1705"/>
    <s v="Director - FY31 Labor"/>
    <s v="6.01.01.01.01"/>
    <x v="0"/>
    <d v="1930-10-01T00:00:00"/>
    <d v="1931-09-30T00:00:00"/>
    <s v="kkrug"/>
    <s v="llari"/>
    <n v="169704.56"/>
    <s v="EDIA"/>
    <s v="A"/>
    <s v="Labor"/>
    <s v="OPC"/>
    <m/>
    <s v="BNL"/>
    <s v="Pre-Ops"/>
    <s v="PM"/>
    <x v="0"/>
    <m/>
    <m/>
    <m/>
    <m/>
    <m/>
    <m/>
    <m/>
    <m/>
    <m/>
    <m/>
    <m/>
    <m/>
    <m/>
    <m/>
    <m/>
    <n v="169704.56"/>
    <m/>
    <m/>
    <m/>
    <x v="0"/>
    <x v="0"/>
    <m/>
  </r>
  <r>
    <s v=""/>
    <s v=" PO_0102_1140"/>
    <s v="Business Operations - FY29 Labor"/>
    <s v="6.01.03.01.02"/>
    <x v="0"/>
    <d v="2028-10-02T00:00:00"/>
    <d v="2029-09-28T00:00:00"/>
    <s v="kkrug"/>
    <s v="hokula"/>
    <n v="53326.63"/>
    <s v="EDIA"/>
    <s v="A"/>
    <s v="Labor"/>
    <s v="TEC"/>
    <m/>
    <s v="BNL"/>
    <s v="Const"/>
    <s v="PM"/>
    <x v="0"/>
    <m/>
    <m/>
    <m/>
    <m/>
    <m/>
    <m/>
    <m/>
    <m/>
    <m/>
    <m/>
    <m/>
    <m/>
    <m/>
    <n v="53326.63"/>
    <n v="0"/>
    <m/>
    <m/>
    <m/>
    <m/>
    <x v="0"/>
    <x v="0"/>
    <m/>
  </r>
  <r>
    <s v=""/>
    <s v=" PO_0102_1220"/>
    <s v="Business Operations - FY30 Labor"/>
    <s v="6.01.03.01.02"/>
    <x v="0"/>
    <d v="2029-10-01T00:00:00"/>
    <d v="1930-09-30T00:00:00"/>
    <s v="kkrug"/>
    <s v="hokula"/>
    <n v="55193.06"/>
    <s v="EDIA"/>
    <s v="A"/>
    <s v="Labor"/>
    <s v="OPC"/>
    <m/>
    <s v="BNL"/>
    <s v="Pre-Ops"/>
    <s v="PM"/>
    <x v="0"/>
    <m/>
    <m/>
    <m/>
    <m/>
    <m/>
    <m/>
    <m/>
    <m/>
    <m/>
    <m/>
    <m/>
    <m/>
    <m/>
    <m/>
    <n v="55193.06"/>
    <m/>
    <m/>
    <m/>
    <m/>
    <x v="0"/>
    <x v="0"/>
    <m/>
  </r>
  <r>
    <s v=""/>
    <s v=" PO_0102_1300"/>
    <s v="Business Operations - FY31 Labor"/>
    <s v="6.01.03.01.02"/>
    <x v="0"/>
    <d v="1930-10-01T00:00:00"/>
    <d v="1931-09-30T00:00:00"/>
    <s v="kkrug"/>
    <s v="hokula"/>
    <n v="28562.41"/>
    <s v="EDIA"/>
    <s v="A"/>
    <s v="Labor"/>
    <s v="OPC"/>
    <m/>
    <s v="BNL"/>
    <s v="Pre-Ops"/>
    <s v="PM"/>
    <x v="0"/>
    <m/>
    <m/>
    <m/>
    <m/>
    <m/>
    <m/>
    <m/>
    <m/>
    <m/>
    <m/>
    <m/>
    <m/>
    <m/>
    <m/>
    <m/>
    <n v="28562.41"/>
    <m/>
    <m/>
    <m/>
    <x v="0"/>
    <x v="0"/>
    <m/>
  </r>
  <r>
    <s v=""/>
    <s v=" PO_0104_1120"/>
    <s v="Admin Support - FY29 Labor"/>
    <s v="6.01.03.01.04"/>
    <x v="0"/>
    <d v="2028-10-02T00:00:00"/>
    <d v="2029-09-28T00:00:00"/>
    <s v="kkrug"/>
    <s v="apetrone"/>
    <n v="176693.35"/>
    <s v="EDIA"/>
    <s v="A"/>
    <s v="Labor"/>
    <s v="TEC"/>
    <m/>
    <s v="BNL"/>
    <s v="Const"/>
    <s v="PM"/>
    <x v="0"/>
    <m/>
    <m/>
    <m/>
    <m/>
    <m/>
    <m/>
    <m/>
    <m/>
    <m/>
    <m/>
    <m/>
    <m/>
    <m/>
    <n v="176693.35"/>
    <m/>
    <m/>
    <m/>
    <m/>
    <m/>
    <x v="0"/>
    <x v="0"/>
    <m/>
  </r>
  <r>
    <s v=""/>
    <s v=" PO_0104_1180"/>
    <s v="Admin Support - FY30 Labor"/>
    <s v="6.01.03.01.04"/>
    <x v="0"/>
    <d v="2029-10-01T00:00:00"/>
    <d v="1930-09-30T00:00:00"/>
    <s v="kkrug"/>
    <s v="apetrone"/>
    <n v="182877.62"/>
    <s v="EDIA"/>
    <s v="A"/>
    <s v="Labor"/>
    <s v="OPC"/>
    <m/>
    <s v="BNL"/>
    <s v="Pre-Ops"/>
    <s v="PM"/>
    <x v="0"/>
    <m/>
    <m/>
    <m/>
    <m/>
    <m/>
    <m/>
    <m/>
    <m/>
    <m/>
    <m/>
    <m/>
    <m/>
    <m/>
    <m/>
    <n v="182877.62"/>
    <m/>
    <m/>
    <m/>
    <m/>
    <x v="0"/>
    <x v="0"/>
    <m/>
  </r>
  <r>
    <s v=""/>
    <s v=" PO_0104_1240"/>
    <s v="Admin Support - FY31 Labor"/>
    <s v="6.01.03.01.04"/>
    <x v="0"/>
    <d v="1930-10-01T00:00:00"/>
    <d v="1931-09-30T00:00:00"/>
    <s v="kkrug"/>
    <s v="apetrone"/>
    <n v="189278.33"/>
    <s v="EDIA"/>
    <s v="A"/>
    <s v="Labor"/>
    <s v="OPC"/>
    <m/>
    <s v="BNL"/>
    <s v="Pre-Ops"/>
    <s v="PM"/>
    <x v="0"/>
    <m/>
    <m/>
    <m/>
    <m/>
    <m/>
    <m/>
    <m/>
    <m/>
    <m/>
    <m/>
    <m/>
    <m/>
    <m/>
    <m/>
    <m/>
    <n v="189278.33"/>
    <m/>
    <m/>
    <m/>
    <x v="0"/>
    <x v="0"/>
    <m/>
  </r>
  <r>
    <s v=""/>
    <s v=" PO_0105_1120"/>
    <s v="Procurement Support - FY29 Labor"/>
    <s v="6.01.03.01.05"/>
    <x v="0"/>
    <d v="2028-10-02T00:00:00"/>
    <d v="2029-09-28T00:00:00"/>
    <s v="kkrug"/>
    <s v="alexander"/>
    <n v="53326.63"/>
    <s v="EDIA"/>
    <s v="A"/>
    <s v="Labor"/>
    <s v="TEC"/>
    <m/>
    <s v="BNL"/>
    <s v="Const"/>
    <s v="PM"/>
    <x v="0"/>
    <m/>
    <m/>
    <m/>
    <m/>
    <m/>
    <m/>
    <m/>
    <m/>
    <m/>
    <m/>
    <m/>
    <m/>
    <m/>
    <n v="53326.63"/>
    <n v="0"/>
    <m/>
    <m/>
    <m/>
    <m/>
    <x v="0"/>
    <x v="0"/>
    <m/>
  </r>
  <r>
    <s v=""/>
    <s v=" PO_0105_1180"/>
    <s v="Procurement Support - FY30 Labor"/>
    <s v="6.01.03.01.05"/>
    <x v="0"/>
    <d v="2029-10-01T00:00:00"/>
    <d v="1930-09-30T00:00:00"/>
    <s v="kkrug"/>
    <s v="alexander"/>
    <n v="55193.06"/>
    <s v="EDIA"/>
    <s v="A"/>
    <s v="Labor"/>
    <s v="OPC"/>
    <m/>
    <s v="BNL"/>
    <s v="Pre-Ops"/>
    <s v="PM"/>
    <x v="0"/>
    <m/>
    <m/>
    <m/>
    <m/>
    <m/>
    <m/>
    <m/>
    <m/>
    <m/>
    <m/>
    <m/>
    <m/>
    <m/>
    <m/>
    <n v="55193.06"/>
    <m/>
    <m/>
    <m/>
    <m/>
    <x v="0"/>
    <x v="0"/>
    <m/>
  </r>
  <r>
    <s v=""/>
    <s v=" PO_0105_1240"/>
    <s v="Procurement Support - FY31 Labor"/>
    <s v="6.01.03.01.05"/>
    <x v="0"/>
    <d v="1930-10-01T00:00:00"/>
    <d v="1931-09-30T00:00:00"/>
    <s v="kkrug"/>
    <s v="alexander"/>
    <n v="57124.82"/>
    <s v="EDIA"/>
    <s v="A"/>
    <s v="Labor"/>
    <s v="OPC"/>
    <m/>
    <s v="BNL"/>
    <s v="Pre-Ops"/>
    <s v="PM"/>
    <x v="0"/>
    <m/>
    <m/>
    <m/>
    <m/>
    <m/>
    <m/>
    <m/>
    <m/>
    <m/>
    <m/>
    <m/>
    <m/>
    <m/>
    <m/>
    <m/>
    <n v="57124.82"/>
    <m/>
    <m/>
    <m/>
    <x v="0"/>
    <x v="0"/>
    <m/>
  </r>
  <r>
    <s v=""/>
    <s v=" PO_0108_1120"/>
    <s v="Document Control - FY29 Labor"/>
    <s v="6.01.03.01.08"/>
    <x v="0"/>
    <d v="2028-10-02T00:00:00"/>
    <d v="2029-09-28T00:00:00"/>
    <s v="kkrug"/>
    <s v="apetrone"/>
    <n v="213306.52"/>
    <s v="EDIA"/>
    <s v="A"/>
    <s v="Labor"/>
    <s v="TEC"/>
    <m/>
    <s v="BNL"/>
    <s v="Const"/>
    <s v="PM"/>
    <x v="0"/>
    <m/>
    <m/>
    <m/>
    <m/>
    <m/>
    <m/>
    <m/>
    <m/>
    <m/>
    <m/>
    <m/>
    <m/>
    <m/>
    <n v="213306.52"/>
    <m/>
    <m/>
    <m/>
    <m/>
    <m/>
    <x v="0"/>
    <x v="0"/>
    <m/>
  </r>
  <r>
    <s v=""/>
    <s v=" PO_0108_1180"/>
    <s v="Document Control - FY30 Labor"/>
    <s v="6.01.03.01.08"/>
    <x v="0"/>
    <d v="2029-10-01T00:00:00"/>
    <d v="1930-09-30T00:00:00"/>
    <s v="kkrug"/>
    <s v="apetrone"/>
    <n v="27596.53"/>
    <s v="EDIA"/>
    <s v="A"/>
    <s v="Labor"/>
    <s v="OPC"/>
    <m/>
    <s v="BNL"/>
    <s v="Pre-Ops"/>
    <s v="PM"/>
    <x v="0"/>
    <m/>
    <m/>
    <m/>
    <m/>
    <m/>
    <m/>
    <m/>
    <m/>
    <m/>
    <m/>
    <m/>
    <m/>
    <m/>
    <m/>
    <n v="27596.53"/>
    <m/>
    <m/>
    <m/>
    <m/>
    <x v="0"/>
    <x v="0"/>
    <m/>
  </r>
  <r>
    <s v=""/>
    <s v=" PO_0108_1240"/>
    <s v="Document Control - FY31 Labor"/>
    <s v="6.01.03.01.08"/>
    <x v="0"/>
    <d v="1930-10-01T00:00:00"/>
    <d v="1931-09-30T00:00:00"/>
    <s v="kkrug"/>
    <s v="apetrone"/>
    <n v="14281.2"/>
    <s v="EDIA"/>
    <s v="A"/>
    <s v="Labor"/>
    <s v="OPC"/>
    <m/>
    <s v="BNL"/>
    <s v="Pre-Ops"/>
    <s v="PM"/>
    <x v="0"/>
    <m/>
    <m/>
    <m/>
    <m/>
    <m/>
    <m/>
    <m/>
    <m/>
    <m/>
    <m/>
    <m/>
    <m/>
    <m/>
    <m/>
    <m/>
    <n v="14281.2"/>
    <m/>
    <m/>
    <m/>
    <x v="0"/>
    <x v="0"/>
    <m/>
  </r>
  <r>
    <s v=""/>
    <s v=" PO_0500_1120"/>
    <s v="ESH - FY29 Labor"/>
    <s v="6.01.02.01"/>
    <x v="0"/>
    <d v="2028-10-02T00:00:00"/>
    <d v="2029-09-28T00:00:00"/>
    <s v="kkrug"/>
    <s v="stiegler"/>
    <n v="176693.35"/>
    <s v="EDIA"/>
    <s v="A"/>
    <s v="Labor"/>
    <s v="TEC"/>
    <m/>
    <s v="BNL"/>
    <s v="Const"/>
    <s v="PM"/>
    <x v="0"/>
    <m/>
    <m/>
    <m/>
    <m/>
    <m/>
    <m/>
    <m/>
    <m/>
    <m/>
    <m/>
    <m/>
    <m/>
    <m/>
    <n v="176693.35"/>
    <m/>
    <m/>
    <m/>
    <m/>
    <m/>
    <x v="0"/>
    <x v="0"/>
    <m/>
  </r>
  <r>
    <s v=""/>
    <s v=" PO_0500_1180"/>
    <s v="ESH - FY30 Labor"/>
    <s v="6.01.02.01"/>
    <x v="0"/>
    <d v="2029-10-01T00:00:00"/>
    <d v="1930-09-30T00:00:00"/>
    <s v="kkrug"/>
    <s v="stiegler"/>
    <n v="182877.62"/>
    <s v="EDIA"/>
    <s v="A"/>
    <s v="Labor"/>
    <s v="OPC"/>
    <m/>
    <s v="BNL"/>
    <s v="Pre-Ops"/>
    <s v="PM"/>
    <x v="0"/>
    <m/>
    <m/>
    <m/>
    <m/>
    <m/>
    <m/>
    <m/>
    <m/>
    <m/>
    <m/>
    <m/>
    <m/>
    <m/>
    <m/>
    <n v="182877.62"/>
    <m/>
    <m/>
    <m/>
    <m/>
    <x v="0"/>
    <x v="0"/>
    <m/>
  </r>
  <r>
    <s v=""/>
    <s v=" PO_0500_1240"/>
    <s v="ESH - FY31 Labor"/>
    <s v="6.01.02.01"/>
    <x v="0"/>
    <d v="1930-10-01T00:00:00"/>
    <d v="1931-09-30T00:00:00"/>
    <s v="kkrug"/>
    <s v="stiegler"/>
    <n v="94639.17"/>
    <s v="EDIA"/>
    <s v="A"/>
    <s v="Labor"/>
    <s v="OPC"/>
    <m/>
    <s v="BNL"/>
    <s v="Pre-Ops"/>
    <s v="PM"/>
    <x v="0"/>
    <m/>
    <m/>
    <m/>
    <m/>
    <m/>
    <m/>
    <m/>
    <m/>
    <m/>
    <m/>
    <m/>
    <m/>
    <m/>
    <m/>
    <m/>
    <n v="94639.17"/>
    <m/>
    <m/>
    <m/>
    <x v="0"/>
    <x v="0"/>
    <m/>
  </r>
  <r>
    <s v=""/>
    <s v=" PO_0701_1000"/>
    <s v="Pre-Injector - IRR/ARR Prep Team above and beyond LOE ESH Staff"/>
    <s v="6.12.02.03"/>
    <x v="0"/>
    <d v="2029-12-13T00:00:00"/>
    <d v="1930-06-05T00:00:00"/>
    <s v="egolnar"/>
    <s v="blednykh"/>
    <n v="38861.49"/>
    <s v="EDIA"/>
    <s v="C"/>
    <s v="Labor"/>
    <s v="OPC"/>
    <m/>
    <s v="BNL"/>
    <s v="Pre-Ops"/>
    <s v="COM"/>
    <x v="4"/>
    <m/>
    <m/>
    <m/>
    <m/>
    <m/>
    <m/>
    <m/>
    <m/>
    <m/>
    <m/>
    <m/>
    <m/>
    <m/>
    <m/>
    <n v="38861.49"/>
    <m/>
    <m/>
    <m/>
    <m/>
    <x v="0"/>
    <x v="0"/>
    <m/>
  </r>
  <r>
    <s v=""/>
    <s v=" PO_0701_1060"/>
    <s v="Pre-Injector - IRR/ARR Closeout Process"/>
    <s v="6.12.02.03"/>
    <x v="0"/>
    <d v="1930-07-05T00:00:00"/>
    <d v="1930-09-06T00:00:00"/>
    <s v="egolnar"/>
    <s v="blednykh"/>
    <n v="6857.91"/>
    <s v="EDIA"/>
    <s v="C"/>
    <s v="Labor"/>
    <s v="OPC"/>
    <m/>
    <s v="BNL"/>
    <s v="Pre-Ops"/>
    <s v="COM"/>
    <x v="4"/>
    <m/>
    <m/>
    <m/>
    <m/>
    <m/>
    <m/>
    <m/>
    <m/>
    <m/>
    <m/>
    <m/>
    <m/>
    <m/>
    <m/>
    <n v="6857.91"/>
    <m/>
    <m/>
    <m/>
    <m/>
    <x v="0"/>
    <x v="0"/>
    <m/>
  </r>
  <r>
    <s v=""/>
    <s v=" PO_0702_1000"/>
    <s v="RCS - IRR/ARR Prep Team above and beyond LOE ESH Staff"/>
    <s v="6.12.02.04"/>
    <x v="0"/>
    <d v="1931-05-15T00:00:00"/>
    <d v="1931-11-04T00:00:00"/>
    <s v="egolnar"/>
    <s v="blednykh"/>
    <n v="40421.08"/>
    <s v="EDIA"/>
    <s v="C"/>
    <s v="Labor"/>
    <s v="OPC"/>
    <m/>
    <s v="BNL"/>
    <s v="Pre-Ops"/>
    <s v="COM"/>
    <x v="4"/>
    <m/>
    <m/>
    <m/>
    <m/>
    <m/>
    <m/>
    <m/>
    <m/>
    <m/>
    <m/>
    <m/>
    <m/>
    <m/>
    <m/>
    <m/>
    <n v="32336.86"/>
    <n v="8084.22"/>
    <m/>
    <m/>
    <x v="0"/>
    <x v="0"/>
    <m/>
  </r>
  <r>
    <s v=""/>
    <s v=" PO_0702_1060"/>
    <s v="RCS - IRR/ARR Closeout Process"/>
    <s v="6.12.02.04"/>
    <x v="0"/>
    <d v="1931-12-08T00:00:00"/>
    <d v="1932-02-11T00:00:00"/>
    <s v="egolnar"/>
    <s v="blednykh"/>
    <n v="7346.37"/>
    <s v="EDIA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n v="7346.37"/>
    <m/>
    <m/>
    <x v="0"/>
    <x v="0"/>
    <m/>
  </r>
  <r>
    <s v=""/>
    <s v=" PO_0703_1000"/>
    <s v="ESR - IRR/ARR Prep Team above and beyond LOE ESH Staff"/>
    <s v="6.12.02.06"/>
    <x v="0"/>
    <d v="1932-03-19T00:00:00"/>
    <d v="1932-08-09T00:00:00"/>
    <s v="egolnar"/>
    <s v="blednykh"/>
    <n v="41629.4"/>
    <s v="EDIA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n v="41629.4"/>
    <m/>
    <m/>
    <x v="0"/>
    <x v="0"/>
    <m/>
  </r>
  <r>
    <s v=""/>
    <s v=" PO_0703_1040"/>
    <s v="ESR - IRR/ARR Closeout Process"/>
    <s v="6.12.02.06"/>
    <x v="0"/>
    <d v="1932-09-08T00:00:00"/>
    <d v="1932-11-10T00:00:00"/>
    <s v="egolnar"/>
    <s v="blednykh"/>
    <n v="7346.37"/>
    <s v="EDIA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n v="2775.29"/>
    <n v="4571.07"/>
    <m/>
    <x v="0"/>
    <x v="0"/>
    <m/>
  </r>
  <r>
    <s v=""/>
    <s v=" PO_0704_1000"/>
    <s v="HSR - IRR/ARR Prep Team above and beyond LOE ESH Staff"/>
    <s v="6.12.02.05"/>
    <x v="0"/>
    <d v="1932-04-02T00:00:00"/>
    <d v="1932-08-23T00:00:00"/>
    <s v="egolnar"/>
    <s v="blednykh"/>
    <n v="41629.4"/>
    <s v="EDIA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n v="41629.4"/>
    <m/>
    <m/>
    <x v="0"/>
    <x v="0"/>
    <m/>
  </r>
  <r>
    <s v=""/>
    <s v=" PO_0704_1060"/>
    <s v="HSR - IRR/ARR Closeout Process"/>
    <s v="6.12.02.05"/>
    <x v="0"/>
    <d v="1932-09-22T00:00:00"/>
    <d v="1932-11-29T00:00:00"/>
    <s v="egolnar"/>
    <s v="blednykh"/>
    <n v="7346.37"/>
    <s v="EDIA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n v="1142.77"/>
    <n v="6203.6"/>
    <m/>
    <x v="0"/>
    <x v="0"/>
    <m/>
  </r>
  <r>
    <s v=""/>
    <s v=" PO_0705_1000"/>
    <s v="SHC - IRR/ARR Prep Team above and beyond LOE ESH Staff"/>
    <s v="6.12.02.07"/>
    <x v="0"/>
    <d v="1932-04-23T00:00:00"/>
    <d v="1932-09-14T00:00:00"/>
    <s v="egolnar"/>
    <s v="blednykh"/>
    <n v="48975.77"/>
    <s v="EDIA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n v="48975.77"/>
    <m/>
    <m/>
    <x v="0"/>
    <x v="0"/>
    <m/>
  </r>
  <r>
    <s v=""/>
    <s v=" PO_0705_1050"/>
    <s v="SHC - IRR/ARR Closeout Process"/>
    <s v="6.12.02.07"/>
    <x v="0"/>
    <d v="1932-10-14T00:00:00"/>
    <d v="1932-12-20T00:00:00"/>
    <s v="egolnar"/>
    <s v="blednykh"/>
    <n v="7346.37"/>
    <s v="EDIA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m/>
    <n v="7346.37"/>
    <m/>
    <x v="0"/>
    <x v="0"/>
    <m/>
  </r>
  <r>
    <s v=""/>
    <s v=" PM_0302_1240"/>
    <s v="Business Operations - FY23 Labor"/>
    <s v="6.01.03.01.02"/>
    <x v="0"/>
    <d v="2022-10-03T00:00:00"/>
    <d v="2023-09-29T00:00:00"/>
    <s v="kkrug"/>
    <s v="hokula"/>
    <n v="283230.64"/>
    <s v="EDIA"/>
    <s v="A"/>
    <s v="Labor"/>
    <s v="TEC"/>
    <m/>
    <s v="BNL"/>
    <s v="PED.Design"/>
    <s v="PM"/>
    <x v="0"/>
    <m/>
    <m/>
    <m/>
    <m/>
    <m/>
    <m/>
    <m/>
    <n v="283230.64"/>
    <m/>
    <m/>
    <m/>
    <m/>
    <m/>
    <m/>
    <m/>
    <m/>
    <m/>
    <m/>
    <m/>
    <x v="0"/>
    <x v="0"/>
    <m/>
  </r>
  <r>
    <s v=""/>
    <s v=" PM_0302_1300"/>
    <s v="Business Operations - FY24 Labor"/>
    <s v="6.01.03.01.02"/>
    <x v="0"/>
    <d v="2023-10-02T00:00:00"/>
    <d v="2024-09-30T00:00:00"/>
    <s v="kkrug"/>
    <s v="hokula"/>
    <n v="1036009.91"/>
    <s v="EDIA"/>
    <s v="A"/>
    <s v="Labor"/>
    <s v="TEC"/>
    <m/>
    <s v="BNL"/>
    <s v="PED"/>
    <s v="PM"/>
    <x v="0"/>
    <m/>
    <m/>
    <m/>
    <m/>
    <m/>
    <m/>
    <m/>
    <m/>
    <n v="1036009.91"/>
    <m/>
    <m/>
    <m/>
    <m/>
    <m/>
    <m/>
    <m/>
    <m/>
    <m/>
    <m/>
    <x v="0"/>
    <x v="0"/>
    <m/>
  </r>
  <r>
    <s v=""/>
    <s v=" PM_0302_1360"/>
    <s v="Business Operations - FY25 Labor"/>
    <s v="6.01.03.01.02"/>
    <x v="0"/>
    <d v="2024-10-01T00:00:00"/>
    <d v="2025-09-30T00:00:00"/>
    <s v="kkrug"/>
    <s v="hokula"/>
    <n v="1072270.26"/>
    <s v="EDIA"/>
    <s v="A"/>
    <s v="Labor"/>
    <s v="TEC"/>
    <m/>
    <s v="BNL"/>
    <s v="Const"/>
    <s v="PM"/>
    <x v="0"/>
    <m/>
    <m/>
    <m/>
    <m/>
    <m/>
    <m/>
    <m/>
    <m/>
    <m/>
    <n v="1072270.26"/>
    <m/>
    <m/>
    <m/>
    <m/>
    <m/>
    <m/>
    <m/>
    <m/>
    <m/>
    <x v="0"/>
    <x v="0"/>
    <m/>
  </r>
  <r>
    <s v=""/>
    <s v=" PM_0302_1420"/>
    <s v="Business Operations - FY26 Labor"/>
    <s v="6.01.03.01.02"/>
    <x v="0"/>
    <d v="2025-10-01T00:00:00"/>
    <d v="2026-09-30T00:00:00"/>
    <s v="kkrug"/>
    <s v="hokula"/>
    <n v="1109799.72"/>
    <s v="EDIA"/>
    <s v="A"/>
    <s v="Labor"/>
    <s v="TEC"/>
    <m/>
    <s v="BNL"/>
    <s v="Const"/>
    <s v="PM"/>
    <x v="0"/>
    <m/>
    <m/>
    <m/>
    <m/>
    <m/>
    <m/>
    <m/>
    <m/>
    <m/>
    <m/>
    <n v="1109799.72"/>
    <m/>
    <m/>
    <m/>
    <m/>
    <m/>
    <m/>
    <m/>
    <m/>
    <x v="0"/>
    <x v="0"/>
    <m/>
  </r>
  <r>
    <s v=""/>
    <s v=" PM_0302_1480"/>
    <s v="Business Operations - FY27 Labor"/>
    <s v="6.01.03.01.02"/>
    <x v="0"/>
    <d v="2026-10-01T00:00:00"/>
    <d v="2027-09-30T00:00:00"/>
    <s v="kkrug"/>
    <s v="hokula"/>
    <n v="861482.03"/>
    <s v="EDIA"/>
    <s v="A"/>
    <s v="Labor"/>
    <s v="TEC"/>
    <m/>
    <s v="BNL"/>
    <s v="Const"/>
    <s v="PM"/>
    <x v="0"/>
    <m/>
    <m/>
    <m/>
    <m/>
    <m/>
    <m/>
    <m/>
    <m/>
    <m/>
    <m/>
    <m/>
    <n v="861482.03"/>
    <m/>
    <m/>
    <m/>
    <m/>
    <m/>
    <m/>
    <m/>
    <x v="0"/>
    <x v="0"/>
    <m/>
  </r>
  <r>
    <s v=""/>
    <s v=" PM_0302_1540"/>
    <s v="Business Operations - FY28 Labor"/>
    <s v="6.01.03.01.02"/>
    <x v="0"/>
    <d v="2027-10-01T00:00:00"/>
    <d v="2028-09-29T00:00:00"/>
    <s v="kkrug"/>
    <s v="hokula"/>
    <n v="891633.91"/>
    <s v="EDIA"/>
    <s v="A"/>
    <s v="Labor"/>
    <s v="TEC"/>
    <m/>
    <s v="BNL"/>
    <s v="Const"/>
    <s v="PM"/>
    <x v="0"/>
    <m/>
    <m/>
    <m/>
    <m/>
    <m/>
    <m/>
    <m/>
    <m/>
    <m/>
    <m/>
    <m/>
    <m/>
    <n v="891633.91"/>
    <m/>
    <m/>
    <m/>
    <m/>
    <m/>
    <m/>
    <x v="0"/>
    <x v="0"/>
    <m/>
  </r>
  <r>
    <s v=""/>
    <s v=" PM_0305_1140"/>
    <s v="Procurement Support - FY23 Labor"/>
    <s v="6.01.03.01.05"/>
    <x v="1"/>
    <d v="2022-10-03T00:00:00"/>
    <d v="2023-09-29T00:00:00"/>
    <s v="kkrug"/>
    <s v="alexander"/>
    <n v="750731.82"/>
    <s v="EDIA"/>
    <s v="A"/>
    <s v="Labor"/>
    <s v="TEC"/>
    <m/>
    <s v="BNL"/>
    <s v="PED.Design"/>
    <s v="PM"/>
    <x v="0"/>
    <m/>
    <m/>
    <m/>
    <m/>
    <m/>
    <m/>
    <m/>
    <n v="750731.82"/>
    <m/>
    <m/>
    <m/>
    <m/>
    <m/>
    <m/>
    <m/>
    <m/>
    <m/>
    <m/>
    <m/>
    <x v="0"/>
    <x v="0"/>
    <m/>
  </r>
  <r>
    <s v=""/>
    <s v=" PM_0305_1180"/>
    <s v="Procurement Support - FY24 Labor"/>
    <s v="6.01.03.01.05"/>
    <x v="1"/>
    <d v="2023-10-02T00:00:00"/>
    <d v="2024-09-30T00:00:00"/>
    <s v="kkrug"/>
    <s v="alexander"/>
    <n v="1036009.91"/>
    <s v="EDIA"/>
    <s v="A"/>
    <s v="Labor"/>
    <s v="TEC"/>
    <m/>
    <s v="BNL"/>
    <s v="PED"/>
    <s v="PM"/>
    <x v="0"/>
    <m/>
    <m/>
    <m/>
    <m/>
    <m/>
    <m/>
    <m/>
    <m/>
    <n v="1036009.91"/>
    <m/>
    <m/>
    <m/>
    <m/>
    <m/>
    <m/>
    <m/>
    <m/>
    <m/>
    <m/>
    <x v="0"/>
    <x v="0"/>
    <m/>
  </r>
  <r>
    <s v=""/>
    <s v=" PM_0305_1240"/>
    <s v="Procurement Support - FY25 Labor"/>
    <s v="6.01.03.01.05"/>
    <x v="0"/>
    <d v="2024-10-01T00:00:00"/>
    <d v="2025-09-30T00:00:00"/>
    <s v="kkrug"/>
    <s v="alexander"/>
    <n v="1072270.26"/>
    <s v="EDIA"/>
    <s v="A"/>
    <s v="Labor"/>
    <s v="TEC"/>
    <m/>
    <s v="BNL"/>
    <s v="Const"/>
    <s v="PM"/>
    <x v="0"/>
    <m/>
    <m/>
    <m/>
    <m/>
    <m/>
    <m/>
    <m/>
    <m/>
    <m/>
    <n v="1072270.26"/>
    <m/>
    <m/>
    <m/>
    <m/>
    <m/>
    <m/>
    <m/>
    <m/>
    <m/>
    <x v="0"/>
    <x v="0"/>
    <m/>
  </r>
  <r>
    <s v=""/>
    <s v=" PM_0305_1300"/>
    <s v="Procurement Support - FY26 Labor"/>
    <s v="6.01.03.01.05"/>
    <x v="0"/>
    <d v="2025-10-01T00:00:00"/>
    <d v="2026-09-30T00:00:00"/>
    <s v="kkrug"/>
    <s v="alexander"/>
    <n v="1109799.72"/>
    <s v="EDIA"/>
    <s v="A"/>
    <s v="Labor"/>
    <s v="TEC"/>
    <m/>
    <s v="BNL"/>
    <s v="Const"/>
    <s v="PM"/>
    <x v="0"/>
    <m/>
    <m/>
    <m/>
    <m/>
    <m/>
    <m/>
    <m/>
    <m/>
    <m/>
    <m/>
    <n v="1109799.72"/>
    <m/>
    <m/>
    <m/>
    <m/>
    <m/>
    <m/>
    <m/>
    <m/>
    <x v="0"/>
    <x v="0"/>
    <m/>
  </r>
  <r>
    <s v=""/>
    <s v=" PM_0305_1360"/>
    <s v="Procurement Support - FY27 Labor"/>
    <s v="6.01.03.01.05"/>
    <x v="0"/>
    <d v="2026-10-01T00:00:00"/>
    <d v="2027-09-30T00:00:00"/>
    <s v="kkrug"/>
    <s v="alexander"/>
    <n v="861482.03"/>
    <s v="EDIA"/>
    <s v="A"/>
    <s v="Labor"/>
    <s v="TEC"/>
    <m/>
    <s v="BNL"/>
    <s v="Const"/>
    <s v="PM"/>
    <x v="0"/>
    <m/>
    <m/>
    <m/>
    <m/>
    <m/>
    <m/>
    <m/>
    <m/>
    <m/>
    <m/>
    <m/>
    <n v="861482.03"/>
    <m/>
    <m/>
    <m/>
    <m/>
    <m/>
    <m/>
    <m/>
    <x v="0"/>
    <x v="0"/>
    <m/>
  </r>
  <r>
    <s v=""/>
    <s v=" PM_0305_1420"/>
    <s v="Procurement Support - FY28 Labor"/>
    <s v="6.01.03.01.05"/>
    <x v="0"/>
    <d v="2027-10-01T00:00:00"/>
    <d v="2028-09-29T00:00:00"/>
    <s v="kkrug"/>
    <s v="alexander"/>
    <n v="594422.6"/>
    <s v="EDIA"/>
    <s v="A"/>
    <s v="Labor"/>
    <s v="TEC"/>
    <m/>
    <s v="BNL"/>
    <s v="Const"/>
    <s v="PM"/>
    <x v="0"/>
    <m/>
    <m/>
    <m/>
    <m/>
    <m/>
    <m/>
    <m/>
    <m/>
    <m/>
    <m/>
    <m/>
    <m/>
    <n v="594422.6"/>
    <m/>
    <m/>
    <m/>
    <m/>
    <m/>
    <m/>
    <x v="0"/>
    <x v="0"/>
    <m/>
  </r>
  <r>
    <s v=""/>
    <s v=" PM_0307_1240"/>
    <s v="HR Support - FY23 Labor"/>
    <s v="6.01.03.01.07"/>
    <x v="0"/>
    <d v="2022-10-03T00:00:00"/>
    <d v="2023-09-29T00:00:00"/>
    <s v="kkrug"/>
    <s v="williamsj"/>
    <n v="250243.94"/>
    <s v="EDIA"/>
    <s v="A"/>
    <s v="Labor"/>
    <s v="TEC"/>
    <m/>
    <s v="BNL"/>
    <s v="PED.Design"/>
    <s v="PM"/>
    <x v="0"/>
    <m/>
    <m/>
    <m/>
    <m/>
    <m/>
    <m/>
    <m/>
    <n v="250243.94"/>
    <m/>
    <m/>
    <m/>
    <m/>
    <m/>
    <m/>
    <m/>
    <m/>
    <m/>
    <m/>
    <m/>
    <x v="0"/>
    <x v="0"/>
    <m/>
  </r>
  <r>
    <s v=""/>
    <s v=" PM_0307_1300"/>
    <s v="HR Support - FY24 Labor"/>
    <s v="6.01.03.01.07"/>
    <x v="0"/>
    <d v="2023-10-02T00:00:00"/>
    <d v="2024-09-30T00:00:00"/>
    <s v="kkrug"/>
    <s v="williamsj"/>
    <n v="259002.48"/>
    <s v="EDIA"/>
    <s v="A"/>
    <s v="Labor"/>
    <s v="TEC"/>
    <m/>
    <s v="BNL"/>
    <s v="PED"/>
    <s v="PM"/>
    <x v="0"/>
    <m/>
    <m/>
    <m/>
    <m/>
    <m/>
    <m/>
    <m/>
    <m/>
    <n v="259002.48"/>
    <m/>
    <m/>
    <m/>
    <m/>
    <m/>
    <m/>
    <m/>
    <m/>
    <m/>
    <m/>
    <x v="0"/>
    <x v="0"/>
    <m/>
  </r>
  <r>
    <s v=""/>
    <s v=" PM_0307_1360"/>
    <s v="HR Support - FY25 Labor"/>
    <s v="6.01.03.01.07"/>
    <x v="0"/>
    <d v="2024-10-01T00:00:00"/>
    <d v="2025-09-30T00:00:00"/>
    <s v="kkrug"/>
    <s v="williamsj"/>
    <n v="268067.57"/>
    <s v="EDIA"/>
    <s v="A"/>
    <s v="Labor"/>
    <s v="TEC"/>
    <m/>
    <s v="BNL"/>
    <s v="Const"/>
    <s v="PM"/>
    <x v="0"/>
    <m/>
    <m/>
    <m/>
    <m/>
    <m/>
    <m/>
    <m/>
    <m/>
    <m/>
    <n v="268067.57"/>
    <m/>
    <m/>
    <m/>
    <m/>
    <m/>
    <m/>
    <m/>
    <m/>
    <m/>
    <x v="0"/>
    <x v="0"/>
    <m/>
  </r>
  <r>
    <s v=""/>
    <s v=" PM_0307_1420"/>
    <s v="HR Support - FY26 Labor"/>
    <s v="6.01.03.01.07"/>
    <x v="0"/>
    <d v="2025-10-01T00:00:00"/>
    <d v="2026-09-30T00:00:00"/>
    <s v="kkrug"/>
    <s v="williamsj"/>
    <n v="277449.93"/>
    <s v="EDIA"/>
    <s v="A"/>
    <s v="Labor"/>
    <s v="TEC"/>
    <m/>
    <s v="BNL"/>
    <s v="Const"/>
    <s v="PM"/>
    <x v="0"/>
    <m/>
    <m/>
    <m/>
    <m/>
    <m/>
    <m/>
    <m/>
    <m/>
    <m/>
    <m/>
    <n v="277449.93"/>
    <m/>
    <m/>
    <m/>
    <m/>
    <m/>
    <m/>
    <m/>
    <m/>
    <x v="0"/>
    <x v="0"/>
    <m/>
  </r>
  <r>
    <s v=""/>
    <s v=" PM_0307_1480"/>
    <s v="HR Support - FY27 Labor"/>
    <s v="6.01.03.01.07"/>
    <x v="0"/>
    <d v="2026-10-01T00:00:00"/>
    <d v="2027-09-30T00:00:00"/>
    <s v="kkrug"/>
    <s v="williamsj"/>
    <n v="215370.51"/>
    <s v="EDIA"/>
    <s v="A"/>
    <s v="Labor"/>
    <s v="TEC"/>
    <m/>
    <s v="BNL"/>
    <s v="Const"/>
    <s v="PM"/>
    <x v="0"/>
    <m/>
    <m/>
    <m/>
    <m/>
    <m/>
    <m/>
    <m/>
    <m/>
    <m/>
    <m/>
    <m/>
    <n v="215370.51"/>
    <m/>
    <m/>
    <m/>
    <m/>
    <m/>
    <m/>
    <m/>
    <x v="0"/>
    <x v="0"/>
    <m/>
  </r>
  <r>
    <s v=""/>
    <s v=" PM_0307_1540"/>
    <s v="HR Support - FY28 Labor"/>
    <s v="6.01.03.01.07"/>
    <x v="0"/>
    <d v="2027-10-01T00:00:00"/>
    <d v="2028-09-29T00:00:00"/>
    <s v="kkrug"/>
    <s v="williamsj"/>
    <n v="148605.65"/>
    <s v="EDIA"/>
    <s v="A"/>
    <s v="Labor"/>
    <s v="TEC"/>
    <m/>
    <s v="BNL"/>
    <s v="Const"/>
    <s v="PM"/>
    <x v="0"/>
    <m/>
    <m/>
    <m/>
    <m/>
    <m/>
    <m/>
    <m/>
    <m/>
    <m/>
    <m/>
    <m/>
    <m/>
    <n v="148605.65"/>
    <m/>
    <m/>
    <m/>
    <m/>
    <m/>
    <m/>
    <x v="0"/>
    <x v="0"/>
    <m/>
  </r>
  <r>
    <s v=""/>
    <s v=" IR_0211_3000"/>
    <s v="Direct Wind Magnets 6 - B0ApF"/>
    <s v="6.06.02.01.01"/>
    <x v="0"/>
    <d v="2025-01-28T00:00:00"/>
    <d v="2027-07-01T00:00:00"/>
    <s v="jtolle"/>
    <s v="hwitte"/>
    <n v="21782.43"/>
    <s v="EDIA"/>
    <s v="C"/>
    <s v="Labor"/>
    <s v="TEC"/>
    <m/>
    <s v="BNL"/>
    <s v="Const"/>
    <s v="SC_MAG"/>
    <x v="0"/>
    <m/>
    <m/>
    <m/>
    <m/>
    <m/>
    <m/>
    <m/>
    <m/>
    <m/>
    <n v="6152.02"/>
    <n v="8941.89"/>
    <n v="6688.53"/>
    <m/>
    <m/>
    <m/>
    <m/>
    <m/>
    <m/>
    <m/>
    <x v="0"/>
    <x v="0"/>
    <m/>
  </r>
  <r>
    <s v=""/>
    <s v=" IR_0211_2500"/>
    <s v="Direct Wind Magnets 5 - B2eR"/>
    <s v="6.06.02.01.01"/>
    <x v="0"/>
    <d v="2024-08-01T00:00:00"/>
    <d v="2027-05-05T00:00:00"/>
    <s v="jtolle"/>
    <s v="hwitte"/>
    <n v="178821.21"/>
    <s v="EDIA"/>
    <s v="C"/>
    <s v="Labor"/>
    <s v="TEC"/>
    <m/>
    <s v="BNL"/>
    <s v="Const"/>
    <s v="SC_MAG"/>
    <x v="0"/>
    <m/>
    <m/>
    <m/>
    <m/>
    <m/>
    <m/>
    <m/>
    <m/>
    <n v="10900.57"/>
    <n v="64884.33"/>
    <n v="64884.33"/>
    <n v="38151.980000000003"/>
    <m/>
    <m/>
    <m/>
    <m/>
    <m/>
    <m/>
    <m/>
    <x v="0"/>
    <x v="0"/>
    <m/>
  </r>
  <r>
    <s v=""/>
    <s v=" IR_0211_1000"/>
    <s v="Direct Wind Magnets 2 - Q2eF"/>
    <s v="6.06.02.01.01"/>
    <x v="0"/>
    <d v="2024-02-12T00:00:00"/>
    <d v="2028-06-30T00:00:00"/>
    <s v="jtolle"/>
    <s v="hwitte"/>
    <n v="39582.07"/>
    <s v="EDIA"/>
    <s v="C"/>
    <s v="Labor"/>
    <s v="TEC"/>
    <m/>
    <s v="BNL"/>
    <s v="Const"/>
    <s v="SC_MAG"/>
    <x v="0"/>
    <m/>
    <m/>
    <m/>
    <m/>
    <m/>
    <m/>
    <m/>
    <m/>
    <n v="5834.66"/>
    <n v="9004.11"/>
    <n v="9004.11"/>
    <n v="9004.11"/>
    <n v="6735.08"/>
    <m/>
    <m/>
    <m/>
    <m/>
    <m/>
    <m/>
    <x v="0"/>
    <x v="0"/>
    <m/>
  </r>
  <r>
    <s v=""/>
    <s v=" IR_0211_1500"/>
    <s v="Direct Wind Magnets 3 - Q1eR"/>
    <s v="6.06.02.01.01"/>
    <x v="0"/>
    <d v="2024-04-09T00:00:00"/>
    <d v="2028-11-01T00:00:00"/>
    <s v="jtolle"/>
    <s v="hwitte"/>
    <n v="37332.58"/>
    <s v="EDIA"/>
    <s v="C"/>
    <s v="Labor"/>
    <s v="TEC"/>
    <m/>
    <s v="BNL"/>
    <s v="Const"/>
    <s v="SC_MAG"/>
    <x v="0"/>
    <m/>
    <m/>
    <m/>
    <m/>
    <m/>
    <m/>
    <m/>
    <m/>
    <n v="3981.27"/>
    <n v="8158.34"/>
    <n v="8158.34"/>
    <n v="8158.34"/>
    <n v="8158.34"/>
    <n v="717.93"/>
    <m/>
    <m/>
    <m/>
    <m/>
    <m/>
    <x v="0"/>
    <x v="0"/>
    <m/>
  </r>
  <r>
    <s v=""/>
    <s v=" IR_0211_2000"/>
    <s v="Direct Wind Magnets 4 - Q2eR"/>
    <s v="6.06.02.01.01"/>
    <x v="0"/>
    <d v="2024-06-05T00:00:00"/>
    <d v="2028-05-04T00:00:00"/>
    <s v="jtolle"/>
    <s v="hwitte"/>
    <n v="31157.82"/>
    <s v="EDIA"/>
    <s v="C"/>
    <s v="Labor"/>
    <s v="TEC"/>
    <m/>
    <s v="BNL"/>
    <s v="Const"/>
    <s v="SC_MAG"/>
    <x v="0"/>
    <m/>
    <m/>
    <m/>
    <m/>
    <m/>
    <m/>
    <m/>
    <m/>
    <n v="2609.75"/>
    <n v="7956.54"/>
    <n v="7956.54"/>
    <n v="7956.54"/>
    <n v="4678.45"/>
    <m/>
    <m/>
    <m/>
    <m/>
    <m/>
    <m/>
    <x v="0"/>
    <x v="0"/>
    <m/>
  </r>
  <r>
    <s v=""/>
    <s v=" IR_0211_5000"/>
    <s v="Direct Wind Magnets 10 - Q1ApR"/>
    <s v="6.06.02.01.01"/>
    <x v="0"/>
    <d v="2025-09-15T00:00:00"/>
    <d v="2029-11-27T00:00:00"/>
    <s v="jtolle"/>
    <s v="hwitte"/>
    <n v="19726.150000000001"/>
    <s v="EDIA"/>
    <s v="C"/>
    <s v="Labor"/>
    <s v="TEC"/>
    <m/>
    <s v="BNL"/>
    <s v="Const"/>
    <s v="SC_MAG"/>
    <x v="0"/>
    <m/>
    <m/>
    <m/>
    <m/>
    <m/>
    <m/>
    <m/>
    <m/>
    <m/>
    <n v="225.66"/>
    <n v="4701.18"/>
    <n v="4701.18"/>
    <n v="4701.18"/>
    <n v="4682.37"/>
    <n v="714.58"/>
    <m/>
    <m/>
    <m/>
    <m/>
    <x v="0"/>
    <x v="0"/>
    <m/>
  </r>
  <r>
    <s v=""/>
    <s v=" IR_0211_5500"/>
    <s v="Direct Wind Magnets 11 - Q1BpR"/>
    <s v="6.06.02.01.01"/>
    <x v="0"/>
    <d v="2025-11-12T00:00:00"/>
    <d v="1930-01-25T00:00:00"/>
    <s v="jtolle"/>
    <s v="hwitte"/>
    <n v="34491.86"/>
    <s v="EDIA"/>
    <s v="C"/>
    <s v="Labor"/>
    <s v="TEC"/>
    <m/>
    <s v="BNL"/>
    <s v="Const"/>
    <s v="SC_MAG"/>
    <x v="0"/>
    <m/>
    <m/>
    <m/>
    <m/>
    <m/>
    <m/>
    <m/>
    <m/>
    <m/>
    <m/>
    <n v="7299.52"/>
    <n v="8220.18"/>
    <n v="8220.18"/>
    <n v="8187.29"/>
    <n v="2564.69"/>
    <m/>
    <m/>
    <m/>
    <m/>
    <x v="0"/>
    <x v="0"/>
    <m/>
  </r>
  <r>
    <s v=""/>
    <s v=" IR_0211_6000"/>
    <s v="Direct Wind Magnets 12 - Q2BpR"/>
    <s v="6.06.02.01.01"/>
    <x v="0"/>
    <d v="2026-01-13T00:00:00"/>
    <d v="1930-05-28T00:00:00"/>
    <s v="jtolle"/>
    <s v="hwitte"/>
    <n v="93886.36"/>
    <s v="EDIA"/>
    <s v="C"/>
    <s v="Labor"/>
    <s v="TEC"/>
    <m/>
    <s v="BNL"/>
    <s v="Const"/>
    <s v="SC_MAG"/>
    <x v="0"/>
    <m/>
    <m/>
    <m/>
    <m/>
    <m/>
    <m/>
    <m/>
    <m/>
    <m/>
    <m/>
    <n v="15619.12"/>
    <n v="21454.84"/>
    <n v="21454.84"/>
    <n v="21369.02"/>
    <n v="13988.55"/>
    <m/>
    <m/>
    <m/>
    <m/>
    <x v="0"/>
    <x v="0"/>
    <m/>
  </r>
  <r>
    <s v=""/>
    <s v=" IR_0211_3500"/>
    <s v="Direct Wind Magnets 7 - B0pF - Dipole"/>
    <s v="6.06.02.01.01"/>
    <x v="0"/>
    <d v="2025-03-26T00:00:00"/>
    <d v="2028-05-25T00:00:00"/>
    <s v="jtolle"/>
    <s v="hwitte"/>
    <n v="39076.080000000002"/>
    <s v="EDIA"/>
    <s v="C"/>
    <s v="Labor"/>
    <s v="TEC"/>
    <m/>
    <s v="BNL"/>
    <s v="Const"/>
    <s v="SC_MAG"/>
    <x v="0"/>
    <m/>
    <m/>
    <m/>
    <m/>
    <m/>
    <m/>
    <m/>
    <m/>
    <m/>
    <n v="6496.27"/>
    <n v="12303.55"/>
    <n v="12303.55"/>
    <n v="7972.7"/>
    <m/>
    <m/>
    <m/>
    <m/>
    <m/>
    <m/>
    <x v="0"/>
    <x v="0"/>
    <m/>
  </r>
  <r>
    <s v=""/>
    <s v=" IR_0211_4500"/>
    <s v="Direct Wind Magnets 9 - Q0eF"/>
    <s v="6.06.02.01.01"/>
    <x v="0"/>
    <d v="2025-07-18T00:00:00"/>
    <d v="2029-07-24T00:00:00"/>
    <s v="jtolle"/>
    <s v="hwitte"/>
    <n v="20103.939999999999"/>
    <s v="EDIA"/>
    <s v="C"/>
    <s v="Labor"/>
    <s v="TEC"/>
    <m/>
    <s v="BNL"/>
    <s v="Const"/>
    <s v="SC_MAG"/>
    <x v="0"/>
    <m/>
    <m/>
    <m/>
    <m/>
    <m/>
    <m/>
    <m/>
    <m/>
    <m/>
    <n v="1041.24"/>
    <n v="5005.96"/>
    <n v="5005.96"/>
    <n v="5005.96"/>
    <n v="4044.82"/>
    <m/>
    <m/>
    <m/>
    <m/>
    <m/>
    <x v="0"/>
    <x v="0"/>
    <m/>
  </r>
  <r>
    <s v=""/>
    <s v=" IR_0211_4000"/>
    <s v="Direct Wind Magnets 8 - B0pF - Quad"/>
    <s v="6.06.02.01.01"/>
    <x v="0"/>
    <d v="2025-05-21T00:00:00"/>
    <d v="2029-03-16T00:00:00"/>
    <s v="jtolle"/>
    <s v="hwitte"/>
    <n v="46568.73"/>
    <s v="EDIA"/>
    <s v="C"/>
    <s v="Labor"/>
    <s v="TEC"/>
    <m/>
    <s v="BNL"/>
    <s v="Const"/>
    <s v="SC_MAG"/>
    <x v="0"/>
    <m/>
    <m/>
    <m/>
    <m/>
    <m/>
    <m/>
    <m/>
    <m/>
    <m/>
    <n v="4490.91"/>
    <n v="12203.55"/>
    <n v="12203.55"/>
    <n v="12203.55"/>
    <n v="5467.19"/>
    <m/>
    <m/>
    <m/>
    <m/>
    <m/>
    <x v="0"/>
    <x v="0"/>
    <m/>
  </r>
  <r>
    <s v=""/>
    <s v=" AS_0102_1020"/>
    <s v="Accelerator Systems Hardware/Software Staff Support - Q2-Q4 FY23"/>
    <s v="6.07.01.02"/>
    <x v="0"/>
    <d v="2023-01-03T00:00:00"/>
    <d v="2023-09-29T00:00:00"/>
    <s v="egolnar"/>
    <s v="tuozzolo"/>
    <n v="126353.17"/>
    <s v="EDIA"/>
    <s v="A"/>
    <s v="Labor"/>
    <s v="TEC"/>
    <m/>
    <s v="BNL"/>
    <s v="PED"/>
    <s v="PM"/>
    <x v="0"/>
    <m/>
    <m/>
    <m/>
    <m/>
    <m/>
    <m/>
    <m/>
    <n v="126353.17"/>
    <m/>
    <m/>
    <m/>
    <m/>
    <m/>
    <m/>
    <m/>
    <m/>
    <m/>
    <m/>
    <m/>
    <x v="0"/>
    <x v="0"/>
    <m/>
  </r>
  <r>
    <s v=""/>
    <s v=" AS_0102_1030"/>
    <s v="Accelerator Systems Hardware/Software Staff Support - FY24"/>
    <s v="6.07.01.02"/>
    <x v="0"/>
    <d v="2023-10-02T00:00:00"/>
    <d v="2024-09-30T00:00:00"/>
    <s v="egolnar"/>
    <s v="tuozzolo"/>
    <n v="174367.38"/>
    <s v="EDIA"/>
    <s v="A"/>
    <s v="Labor"/>
    <s v="TEC"/>
    <m/>
    <s v="BNL"/>
    <s v="PED"/>
    <s v="PM"/>
    <x v="0"/>
    <m/>
    <m/>
    <m/>
    <m/>
    <m/>
    <m/>
    <m/>
    <m/>
    <n v="174367.38"/>
    <m/>
    <m/>
    <m/>
    <m/>
    <m/>
    <m/>
    <m/>
    <m/>
    <m/>
    <m/>
    <x v="0"/>
    <x v="0"/>
    <m/>
  </r>
  <r>
    <s v=""/>
    <s v=" AS_0102_1040"/>
    <s v="Accelerator Systems Hardware/Software Staff Support - FY25"/>
    <s v="6.07.01.02"/>
    <x v="0"/>
    <d v="2024-10-01T00:00:00"/>
    <d v="2025-09-30T00:00:00"/>
    <s v="egolnar"/>
    <s v="tuozzolo"/>
    <n v="180470.24"/>
    <s v="EDIA"/>
    <s v="A"/>
    <s v="Labor"/>
    <s v="TEC"/>
    <m/>
    <s v="BNL"/>
    <s v="Const"/>
    <s v="PM"/>
    <x v="0"/>
    <m/>
    <m/>
    <m/>
    <m/>
    <m/>
    <m/>
    <m/>
    <m/>
    <m/>
    <n v="180470.24"/>
    <m/>
    <m/>
    <m/>
    <m/>
    <m/>
    <m/>
    <m/>
    <m/>
    <m/>
    <x v="0"/>
    <x v="0"/>
    <m/>
  </r>
  <r>
    <s v=""/>
    <s v=" AS_0102_1050"/>
    <s v="Accelerator Systems Hardware/Software Staff Support - FY26"/>
    <s v="6.07.01.02"/>
    <x v="0"/>
    <d v="2025-10-01T00:00:00"/>
    <d v="2026-09-30T00:00:00"/>
    <s v="egolnar"/>
    <s v="tuozzolo"/>
    <n v="186786.7"/>
    <s v="EDIA"/>
    <s v="A"/>
    <s v="Labor"/>
    <s v="TEC"/>
    <m/>
    <s v="BNL"/>
    <s v="Const"/>
    <s v="PM"/>
    <x v="0"/>
    <m/>
    <m/>
    <m/>
    <m/>
    <m/>
    <m/>
    <m/>
    <m/>
    <m/>
    <m/>
    <n v="186786.7"/>
    <m/>
    <m/>
    <m/>
    <m/>
    <m/>
    <m/>
    <m/>
    <m/>
    <x v="0"/>
    <x v="0"/>
    <m/>
  </r>
  <r>
    <s v=""/>
    <s v=" AS_0102_1060"/>
    <s v="Accelerator Systems Hardware/Software Staff Support - FY27"/>
    <s v="6.07.01.02"/>
    <x v="0"/>
    <d v="2026-10-01T00:00:00"/>
    <d v="2027-09-30T00:00:00"/>
    <s v="egolnar"/>
    <s v="tuozzolo"/>
    <n v="193324.23"/>
    <s v="EDIA"/>
    <s v="A"/>
    <s v="Labor"/>
    <s v="TEC"/>
    <m/>
    <s v="BNL"/>
    <s v="Const"/>
    <s v="PM"/>
    <x v="0"/>
    <m/>
    <m/>
    <m/>
    <m/>
    <m/>
    <m/>
    <m/>
    <m/>
    <m/>
    <m/>
    <m/>
    <n v="193324.23"/>
    <m/>
    <m/>
    <m/>
    <m/>
    <m/>
    <m/>
    <m/>
    <x v="0"/>
    <x v="0"/>
    <m/>
  </r>
  <r>
    <s v=""/>
    <s v=" AS_0102_1070"/>
    <s v="Accelerator Systems Hardware/Software Staff Support - FY28"/>
    <s v="6.07.01.02"/>
    <x v="0"/>
    <d v="2027-10-01T00:00:00"/>
    <d v="2028-09-29T00:00:00"/>
    <s v="egolnar"/>
    <s v="tuozzolo"/>
    <n v="200090.58"/>
    <s v="EDIA"/>
    <s v="A"/>
    <s v="Labor"/>
    <s v="TEC"/>
    <m/>
    <s v="BNL"/>
    <s v="Const"/>
    <s v="PM"/>
    <x v="0"/>
    <m/>
    <m/>
    <m/>
    <m/>
    <m/>
    <m/>
    <m/>
    <m/>
    <m/>
    <m/>
    <m/>
    <m/>
    <n v="200090.58"/>
    <m/>
    <m/>
    <m/>
    <m/>
    <m/>
    <m/>
    <x v="0"/>
    <x v="0"/>
    <m/>
  </r>
  <r>
    <s v=""/>
    <s v=" AS_0102_1080"/>
    <s v="Accelerator Systems Hardware/Software Staff Support - FY29"/>
    <s v="6.07.01.02"/>
    <x v="0"/>
    <d v="2028-10-02T00:00:00"/>
    <d v="2029-09-28T00:00:00"/>
    <s v="egolnar"/>
    <s v="tuozzolo"/>
    <n v="207093.75"/>
    <s v="EDIA"/>
    <s v="A"/>
    <s v="Labor"/>
    <s v="OPC"/>
    <m/>
    <s v="BNL"/>
    <s v="Pre-Ops"/>
    <s v="PM"/>
    <x v="0"/>
    <m/>
    <m/>
    <m/>
    <m/>
    <m/>
    <m/>
    <m/>
    <m/>
    <m/>
    <m/>
    <m/>
    <m/>
    <m/>
    <n v="207093.75"/>
    <m/>
    <m/>
    <m/>
    <m/>
    <m/>
    <x v="0"/>
    <x v="0"/>
    <m/>
  </r>
  <r>
    <s v=""/>
    <s v=" AS_0102_1090"/>
    <s v="Accelerator Systems Hardware/Software Staff Support - FY30"/>
    <s v="6.07.01.02"/>
    <x v="0"/>
    <d v="2029-10-01T00:00:00"/>
    <d v="1930-09-30T00:00:00"/>
    <s v="egolnar"/>
    <s v="tuozzolo"/>
    <n v="107171.02"/>
    <s v="EDIA"/>
    <s v="A"/>
    <s v="Labor"/>
    <s v="OPC"/>
    <m/>
    <s v="BNL"/>
    <s v="Pre-Ops"/>
    <s v="PM"/>
    <x v="0"/>
    <m/>
    <m/>
    <m/>
    <m/>
    <m/>
    <m/>
    <m/>
    <m/>
    <m/>
    <m/>
    <m/>
    <m/>
    <m/>
    <m/>
    <n v="107171.02"/>
    <m/>
    <m/>
    <m/>
    <m/>
    <x v="0"/>
    <x v="0"/>
    <m/>
  </r>
  <r>
    <s v=""/>
    <s v=" AS_0102_1100"/>
    <s v="Accelerator Systems Hardware/Software Staff Support - FY31"/>
    <s v="6.07.01.02"/>
    <x v="0"/>
    <d v="1930-10-01T00:00:00"/>
    <d v="1931-09-30T00:00:00"/>
    <s v="egolnar"/>
    <s v="tuozzolo"/>
    <n v="55461"/>
    <s v="EDIA"/>
    <s v="A"/>
    <s v="Labor"/>
    <s v="OPC"/>
    <m/>
    <s v="BNL"/>
    <s v="Pre-Ops"/>
    <s v="PM"/>
    <x v="0"/>
    <m/>
    <m/>
    <m/>
    <m/>
    <m/>
    <m/>
    <m/>
    <m/>
    <m/>
    <m/>
    <m/>
    <m/>
    <m/>
    <m/>
    <m/>
    <n v="55461"/>
    <m/>
    <m/>
    <m/>
    <x v="0"/>
    <x v="0"/>
    <m/>
  </r>
  <r>
    <s v=""/>
    <s v=" PO_0102_1140"/>
    <s v="Business Operations - FY29 Labor"/>
    <s v="6.01.03.01.02"/>
    <x v="0"/>
    <d v="2028-10-02T00:00:00"/>
    <d v="2029-09-28T00:00:00"/>
    <s v="kkrug"/>
    <s v="hokula"/>
    <n v="237631.53"/>
    <s v="EDIA"/>
    <s v="A"/>
    <s v="Labor"/>
    <s v="TEC"/>
    <m/>
    <s v="BNL"/>
    <s v="Const"/>
    <s v="PM"/>
    <x v="0"/>
    <m/>
    <m/>
    <m/>
    <m/>
    <m/>
    <m/>
    <m/>
    <m/>
    <m/>
    <m/>
    <m/>
    <m/>
    <m/>
    <n v="237631.53"/>
    <m/>
    <m/>
    <m/>
    <m/>
    <m/>
    <x v="0"/>
    <x v="0"/>
    <m/>
  </r>
  <r>
    <s v=""/>
    <s v=" PO_0102_1220"/>
    <s v="Business Operations - FY30 Labor"/>
    <s v="6.01.03.01.02"/>
    <x v="0"/>
    <d v="2029-10-01T00:00:00"/>
    <d v="1930-09-30T00:00:00"/>
    <s v="kkrug"/>
    <s v="hokula"/>
    <n v="163965.76000000001"/>
    <s v="EDIA"/>
    <s v="A"/>
    <s v="Labor"/>
    <s v="OPC"/>
    <m/>
    <s v="BNL"/>
    <s v="Pre-Ops"/>
    <s v="PM"/>
    <x v="0"/>
    <m/>
    <m/>
    <m/>
    <m/>
    <m/>
    <m/>
    <m/>
    <m/>
    <m/>
    <m/>
    <m/>
    <m/>
    <m/>
    <m/>
    <n v="163965.76000000001"/>
    <m/>
    <m/>
    <m/>
    <m/>
    <x v="0"/>
    <x v="0"/>
    <m/>
  </r>
  <r>
    <s v=""/>
    <s v=" PO_0102_1300"/>
    <s v="Business Operations - FY31 Labor"/>
    <s v="6.01.03.01.02"/>
    <x v="0"/>
    <d v="1930-10-01T00:00:00"/>
    <d v="1931-09-30T00:00:00"/>
    <s v="kkrug"/>
    <s v="hokula"/>
    <n v="84852.28"/>
    <s v="EDIA"/>
    <s v="A"/>
    <s v="Labor"/>
    <s v="OPC"/>
    <m/>
    <s v="BNL"/>
    <s v="Pre-Ops"/>
    <s v="PM"/>
    <x v="0"/>
    <m/>
    <m/>
    <m/>
    <m/>
    <m/>
    <m/>
    <m/>
    <m/>
    <m/>
    <m/>
    <m/>
    <m/>
    <m/>
    <m/>
    <m/>
    <n v="84852.28"/>
    <m/>
    <m/>
    <m/>
    <x v="0"/>
    <x v="0"/>
    <m/>
  </r>
  <r>
    <s v=""/>
    <s v=" PO_0107_1120"/>
    <s v="HR Support - FY29 Labor"/>
    <s v="6.01.03.01.07"/>
    <x v="0"/>
    <d v="2028-10-02T00:00:00"/>
    <d v="2029-09-28T00:00:00"/>
    <s v="kkrug"/>
    <s v="williamsj"/>
    <n v="39605.26"/>
    <s v="EDIA"/>
    <s v="A"/>
    <s v="Labor"/>
    <s v="TEC"/>
    <m/>
    <s v="BNL"/>
    <s v="Const"/>
    <s v="PM"/>
    <x v="0"/>
    <m/>
    <m/>
    <m/>
    <m/>
    <m/>
    <m/>
    <m/>
    <m/>
    <m/>
    <m/>
    <m/>
    <m/>
    <m/>
    <n v="39605.26"/>
    <m/>
    <m/>
    <m/>
    <m/>
    <m/>
    <x v="0"/>
    <x v="0"/>
    <m/>
  </r>
  <r>
    <s v=""/>
    <s v=" PO_0107_1180"/>
    <s v="HR Support - FY30 Labor"/>
    <s v="6.01.03.01.07"/>
    <x v="0"/>
    <d v="2029-10-01T00:00:00"/>
    <d v="1930-09-30T00:00:00"/>
    <s v="kkrug"/>
    <s v="williamsj"/>
    <n v="40991.440000000002"/>
    <s v="EDIA"/>
    <s v="A"/>
    <s v="Labor"/>
    <s v="OPC"/>
    <m/>
    <s v="BNL"/>
    <s v="Pre-Ops"/>
    <s v="PM"/>
    <x v="0"/>
    <m/>
    <m/>
    <m/>
    <m/>
    <m/>
    <m/>
    <m/>
    <m/>
    <m/>
    <m/>
    <m/>
    <m/>
    <m/>
    <m/>
    <n v="40991.440000000002"/>
    <m/>
    <m/>
    <m/>
    <m/>
    <x v="0"/>
    <x v="0"/>
    <m/>
  </r>
  <r>
    <s v=""/>
    <s v=" PO_0107_1240"/>
    <s v="HR Support - FY31 Labor"/>
    <s v="6.01.03.01.07"/>
    <x v="0"/>
    <d v="1930-10-01T00:00:00"/>
    <d v="1931-09-30T00:00:00"/>
    <s v="kkrug"/>
    <s v="williamsj"/>
    <n v="42426.14"/>
    <s v="EDIA"/>
    <s v="A"/>
    <s v="Labor"/>
    <s v="OPC"/>
    <m/>
    <s v="BNL"/>
    <s v="Pre-Ops"/>
    <s v="PM"/>
    <x v="0"/>
    <m/>
    <m/>
    <m/>
    <m/>
    <m/>
    <m/>
    <m/>
    <m/>
    <m/>
    <m/>
    <m/>
    <m/>
    <m/>
    <m/>
    <m/>
    <n v="42426.14"/>
    <m/>
    <m/>
    <m/>
    <x v="0"/>
    <x v="0"/>
    <m/>
  </r>
  <r>
    <s v=""/>
    <s v=" PO_0105_1120"/>
    <s v="Procurement Support - FY29 Labor"/>
    <s v="6.01.03.01.05"/>
    <x v="0"/>
    <d v="2028-10-02T00:00:00"/>
    <d v="2029-09-28T00:00:00"/>
    <s v="kkrug"/>
    <s v="alexander"/>
    <n v="158421.01999999999"/>
    <s v="EDIA"/>
    <s v="A"/>
    <s v="Labor"/>
    <s v="TEC"/>
    <m/>
    <s v="BNL"/>
    <s v="Const"/>
    <s v="PM"/>
    <x v="0"/>
    <m/>
    <m/>
    <m/>
    <m/>
    <m/>
    <m/>
    <m/>
    <m/>
    <m/>
    <m/>
    <m/>
    <m/>
    <m/>
    <n v="158421.01999999999"/>
    <m/>
    <m/>
    <m/>
    <m/>
    <m/>
    <x v="0"/>
    <x v="0"/>
    <m/>
  </r>
  <r>
    <s v=""/>
    <s v=" PO_0105_1180"/>
    <s v="Procurement Support - FY30 Labor"/>
    <s v="6.01.03.01.05"/>
    <x v="0"/>
    <d v="2029-10-01T00:00:00"/>
    <d v="1930-09-30T00:00:00"/>
    <s v="kkrug"/>
    <s v="alexander"/>
    <n v="163965.76000000001"/>
    <s v="EDIA"/>
    <s v="A"/>
    <s v="Labor"/>
    <s v="OPC"/>
    <m/>
    <s v="BNL"/>
    <s v="Pre-Ops"/>
    <s v="PM"/>
    <x v="0"/>
    <m/>
    <m/>
    <m/>
    <m/>
    <m/>
    <m/>
    <m/>
    <m/>
    <m/>
    <m/>
    <m/>
    <m/>
    <m/>
    <m/>
    <n v="163965.76000000001"/>
    <m/>
    <m/>
    <m/>
    <m/>
    <x v="0"/>
    <x v="0"/>
    <m/>
  </r>
  <r>
    <s v=""/>
    <s v=" PO_0105_1240"/>
    <s v="Procurement Support - FY31 Labor"/>
    <s v="6.01.03.01.05"/>
    <x v="0"/>
    <d v="1930-10-01T00:00:00"/>
    <d v="1931-09-30T00:00:00"/>
    <s v="kkrug"/>
    <s v="alexander"/>
    <n v="169704.56"/>
    <s v="EDIA"/>
    <s v="A"/>
    <s v="Labor"/>
    <s v="OPC"/>
    <m/>
    <s v="BNL"/>
    <s v="Pre-Ops"/>
    <s v="PM"/>
    <x v="0"/>
    <m/>
    <m/>
    <m/>
    <m/>
    <m/>
    <m/>
    <m/>
    <m/>
    <m/>
    <m/>
    <m/>
    <m/>
    <m/>
    <m/>
    <m/>
    <n v="169704.56"/>
    <m/>
    <m/>
    <m/>
    <x v="0"/>
    <x v="0"/>
    <m/>
  </r>
  <r>
    <s v=""/>
    <s v=" HR_0807_2100"/>
    <s v="SHC Charge and Current Monitors - Construction"/>
    <s v="6.05.07.06.02"/>
    <x v="0"/>
    <d v="2027-05-27T00:00:00"/>
    <d v="2029-03-16T00:00:00"/>
    <s v="mahmed"/>
    <s v="gassner"/>
    <n v="39232.17"/>
    <s v="CON"/>
    <s v="C"/>
    <s v="Labor"/>
    <s v="TEC"/>
    <m/>
    <s v="BNL"/>
    <s v="Const"/>
    <s v="SHC"/>
    <x v="5"/>
    <m/>
    <m/>
    <m/>
    <m/>
    <m/>
    <m/>
    <m/>
    <m/>
    <m/>
    <m/>
    <m/>
    <n v="7672.07"/>
    <n v="21795.65"/>
    <n v="9764.4500000000007"/>
    <m/>
    <m/>
    <m/>
    <m/>
    <m/>
    <x v="0"/>
    <x v="0"/>
    <m/>
  </r>
  <r>
    <s v=""/>
    <s v=" HR_0807_4100"/>
    <s v="SHC Profile and Emittance Monitors - Construction"/>
    <s v="6.05.07.06.03"/>
    <x v="0"/>
    <d v="2027-07-26T00:00:00"/>
    <d v="2029-05-11T00:00:00"/>
    <s v="mahmed"/>
    <s v="gassner"/>
    <n v="105257.73"/>
    <s v="CON"/>
    <s v="C"/>
    <s v="Labor"/>
    <s v="TEC"/>
    <m/>
    <s v="BNL"/>
    <s v="Const"/>
    <s v="SHC"/>
    <x v="5"/>
    <m/>
    <m/>
    <m/>
    <m/>
    <m/>
    <m/>
    <m/>
    <m/>
    <m/>
    <m/>
    <m/>
    <n v="11227.49"/>
    <n v="58476.51"/>
    <n v="35553.72"/>
    <m/>
    <m/>
    <m/>
    <m/>
    <m/>
    <x v="0"/>
    <x v="0"/>
    <m/>
  </r>
  <r>
    <s v=""/>
    <s v=" HR_0807_6100"/>
    <s v="SHC Beam Loss Monitors - Construction"/>
    <s v="6.05.07.06.04"/>
    <x v="0"/>
    <d v="2027-05-27T00:00:00"/>
    <d v="2029-03-16T00:00:00"/>
    <s v="mahmed"/>
    <s v="gassner"/>
    <n v="6538.69"/>
    <s v="CON"/>
    <s v="C"/>
    <s v="Labor"/>
    <s v="TEC"/>
    <m/>
    <s v="BNL"/>
    <s v="Const"/>
    <s v="SHC"/>
    <x v="5"/>
    <m/>
    <m/>
    <m/>
    <m/>
    <m/>
    <m/>
    <m/>
    <m/>
    <m/>
    <m/>
    <m/>
    <n v="1278.68"/>
    <n v="3632.61"/>
    <n v="1627.41"/>
    <m/>
    <m/>
    <m/>
    <m/>
    <m/>
    <x v="0"/>
    <x v="0"/>
    <m/>
  </r>
  <r>
    <s v=""/>
    <s v=" RD1_0307_5020"/>
    <s v="DES: Beam control software development"/>
    <s v="6.02.03.07"/>
    <x v="0"/>
    <d v="2024-01-09T00:00:00"/>
    <d v="2025-01-07T00:00:00"/>
    <s v="apatil"/>
    <s v="wange"/>
    <n v="44325.33"/>
    <s v="EDIA"/>
    <s v="C"/>
    <s v="Labor"/>
    <s v="OPC"/>
    <m/>
    <s v="BNL"/>
    <s v="R&amp;D"/>
    <s v="AD"/>
    <x v="3"/>
    <m/>
    <m/>
    <m/>
    <m/>
    <m/>
    <m/>
    <m/>
    <m/>
    <n v="32800.75"/>
    <n v="11524.59"/>
    <m/>
    <m/>
    <m/>
    <m/>
    <m/>
    <m/>
    <m/>
    <m/>
    <m/>
    <x v="0"/>
    <x v="0"/>
    <m/>
  </r>
  <r>
    <s v=""/>
    <s v=" PO_0201_1120"/>
    <s v="Systems Commissioning Management - Controls Support"/>
    <s v="6.12.02.01.01"/>
    <x v="0"/>
    <d v="2029-11-08T00:00:00"/>
    <d v="1932-04-06T00:00:00"/>
    <s v="egolnar"/>
    <s v="blednykh"/>
    <n v="103781.56"/>
    <s v="EDIA"/>
    <s v="A"/>
    <s v="Labor"/>
    <s v="OPC"/>
    <m/>
    <s v="BNL"/>
    <s v="Pre-Ops"/>
    <s v="COM"/>
    <x v="0"/>
    <m/>
    <m/>
    <m/>
    <m/>
    <m/>
    <m/>
    <m/>
    <m/>
    <m/>
    <m/>
    <m/>
    <m/>
    <m/>
    <m/>
    <n v="38572.15"/>
    <n v="43242.32"/>
    <n v="21967.09"/>
    <m/>
    <m/>
    <x v="0"/>
    <x v="0"/>
    <m/>
  </r>
  <r>
    <s v=""/>
    <s v=" PO_0203_1260"/>
    <s v="ESR - Systems Commissioning - Controls Support"/>
    <s v="6.12.02.06"/>
    <x v="0"/>
    <d v="1931-09-16T00:00:00"/>
    <d v="1932-03-10T00:00:00"/>
    <s v="egolnar"/>
    <s v="blednykh"/>
    <n v="162114.93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n v="14985.41"/>
    <n v="147129.51999999999"/>
    <m/>
    <m/>
    <x v="0"/>
    <x v="0"/>
    <m/>
  </r>
  <r>
    <s v=""/>
    <s v=" PO_0204_1260"/>
    <s v="HSR - Systems Commissioning - Controls Support"/>
    <s v="6.12.02.05"/>
    <x v="0"/>
    <d v="1931-11-13T00:00:00"/>
    <d v="1932-03-10T00:00:00"/>
    <s v="egolnar"/>
    <s v="blednykh"/>
    <n v="163884.64000000001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n v="163884.64000000001"/>
    <m/>
    <m/>
    <x v="0"/>
    <x v="0"/>
    <m/>
  </r>
  <r>
    <s v=""/>
    <s v=" PO_0205_1020"/>
    <s v="MCR - Set-Up - Labor"/>
    <s v="6.12.02.02"/>
    <x v="0"/>
    <d v="2028-10-26T00:00:00"/>
    <d v="2029-10-25T00:00:00"/>
    <s v="egolnar"/>
    <s v="blednykh"/>
    <n v="139470.17000000001"/>
    <s v="CON"/>
    <s v="C"/>
    <s v="Labor"/>
    <s v="OPC"/>
    <m/>
    <s v="BNL"/>
    <s v="Pre-Ops"/>
    <s v="COM"/>
    <x v="4"/>
    <m/>
    <m/>
    <m/>
    <m/>
    <m/>
    <m/>
    <m/>
    <m/>
    <m/>
    <m/>
    <m/>
    <m/>
    <m/>
    <n v="129428.31"/>
    <n v="10041.85"/>
    <m/>
    <m/>
    <m/>
    <m/>
    <x v="0"/>
    <x v="0"/>
    <m/>
  </r>
  <r>
    <s v=""/>
    <s v=" PO_0206_1240"/>
    <s v="RCS - Systems Commissioning - Controls Support"/>
    <s v="6.12.02.04"/>
    <x v="0"/>
    <d v="1931-05-08T00:00:00"/>
    <d v="1931-11-03T00:00:00"/>
    <s v="egolnar"/>
    <s v="blednykh"/>
    <n v="111771.28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n v="91039.51"/>
    <n v="20731.77"/>
    <m/>
    <m/>
    <x v="0"/>
    <x v="0"/>
    <m/>
  </r>
  <r>
    <s v=""/>
    <s v=" PO_0207_1180"/>
    <s v="SHC - Integrated Systems Commissioning - Labor Support"/>
    <s v="6.12.02.07"/>
    <x v="0"/>
    <d v="1932-04-23T00:00:00"/>
    <d v="1932-09-14T00:00:00"/>
    <s v="egolnar"/>
    <s v="blednykh"/>
    <n v="64589.83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n v="64589.83"/>
    <m/>
    <m/>
    <x v="0"/>
    <x v="0"/>
    <m/>
  </r>
  <r>
    <s v=""/>
    <s v=" PO_0306_1010"/>
    <s v="SHC - Beam Commissioning - Labor Support"/>
    <s v="6.12.03.07"/>
    <x v="0"/>
    <d v="1934-03-07T00:00:00"/>
    <d v="1934-08-30T00:00:00"/>
    <s v="egolnar"/>
    <s v="blednykh"/>
    <n v="84834.4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m/>
    <m/>
    <n v="84834.4"/>
    <x v="0"/>
    <x v="0"/>
    <m/>
  </r>
  <r>
    <s v=""/>
    <s v=" DE_1200_1060"/>
    <s v="Pre-Operations - Technical Labor, Year 1"/>
    <s v="6.10.12"/>
    <x v="0"/>
    <d v="2027-03-10T00:00:00"/>
    <d v="2028-03-08T00:00:00"/>
    <s v="tlewis"/>
    <s v="elke"/>
    <n v="869859.45"/>
    <s v="CON"/>
    <s v="A"/>
    <s v="Labor"/>
    <s v="OPC"/>
    <m/>
    <s v="BNL"/>
    <s v="Pre-Ops"/>
    <s v="DET"/>
    <x v="4"/>
    <m/>
    <m/>
    <m/>
    <m/>
    <m/>
    <m/>
    <m/>
    <m/>
    <m/>
    <m/>
    <m/>
    <n v="501039.04"/>
    <n v="368820.4"/>
    <m/>
    <m/>
    <m/>
    <m/>
    <m/>
    <m/>
    <x v="0"/>
    <x v="0"/>
    <m/>
  </r>
  <r>
    <s v=""/>
    <s v=" DE_1200_1070"/>
    <s v="Pre-Operations - Technical Labor, Year 2"/>
    <s v="6.10.12"/>
    <x v="0"/>
    <d v="2028-03-09T00:00:00"/>
    <d v="2029-03-08T00:00:00"/>
    <s v="tlewis"/>
    <s v="elke"/>
    <n v="540182.71"/>
    <s v="CON"/>
    <s v="A"/>
    <s v="Labor"/>
    <s v="OPC"/>
    <m/>
    <s v="BNL"/>
    <s v="Pre-Ops"/>
    <s v="DET"/>
    <x v="4"/>
    <m/>
    <m/>
    <m/>
    <m/>
    <m/>
    <m/>
    <m/>
    <m/>
    <m/>
    <m/>
    <m/>
    <m/>
    <n v="311145.24"/>
    <n v="229037.47"/>
    <m/>
    <m/>
    <m/>
    <m/>
    <m/>
    <x v="0"/>
    <x v="0"/>
    <m/>
  </r>
  <r>
    <s v=""/>
    <s v=" DE_1200_1080"/>
    <s v="Pre-Operations - Technical Labor, Year 3"/>
    <s v="6.10.12"/>
    <x v="0"/>
    <d v="2029-03-09T00:00:00"/>
    <d v="1930-03-08T00:00:00"/>
    <s v="tlewis"/>
    <s v="elke"/>
    <n v="62129.58"/>
    <s v="CON"/>
    <s v="A"/>
    <s v="Labor"/>
    <s v="OPC"/>
    <m/>
    <s v="BNL"/>
    <s v="Pre-Ops"/>
    <s v="DET"/>
    <x v="4"/>
    <m/>
    <m/>
    <m/>
    <m/>
    <m/>
    <m/>
    <m/>
    <m/>
    <m/>
    <m/>
    <m/>
    <m/>
    <m/>
    <n v="35538.120000000003"/>
    <n v="26591.46"/>
    <m/>
    <m/>
    <m/>
    <m/>
    <x v="0"/>
    <x v="0"/>
    <m/>
  </r>
  <r>
    <s v=""/>
    <s v=" DE_1200_1090"/>
    <s v="Pre-Operations - Technical Labor, Year 4"/>
    <s v="6.10.12"/>
    <x v="0"/>
    <d v="1930-03-11T00:00:00"/>
    <d v="1931-03-10T00:00:00"/>
    <s v="tlewis"/>
    <s v="elke"/>
    <n v="6576.56"/>
    <s v="CON"/>
    <s v="A"/>
    <s v="Labor"/>
    <s v="OPC"/>
    <m/>
    <s v="BNL"/>
    <s v="Pre-Ops"/>
    <s v="DET"/>
    <x v="4"/>
    <m/>
    <m/>
    <m/>
    <m/>
    <m/>
    <m/>
    <m/>
    <m/>
    <m/>
    <m/>
    <m/>
    <m/>
    <m/>
    <m/>
    <n v="3761.79"/>
    <n v="2814.77"/>
    <m/>
    <m/>
    <m/>
    <x v="0"/>
    <x v="0"/>
    <m/>
  </r>
  <r>
    <s v=""/>
    <s v=" PO_0303_1010"/>
    <s v="ESR - Beam Commissioning - Physics &amp; Operators/MCR Support"/>
    <s v="6.12.03.05"/>
    <x v="0"/>
    <d v="1932-11-12T00:00:00"/>
    <d v="1933-02-17T00:00:00"/>
    <s v="egolnar"/>
    <s v="blednykh"/>
    <n v="80704.460000000006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m/>
    <n v="80704.460000000006"/>
    <m/>
    <x v="0"/>
    <x v="0"/>
    <m/>
  </r>
  <r>
    <s v=""/>
    <s v=" HR_0802_1080"/>
    <s v="High Current HCeS - Prepare areas to accept gun, cathode, laser and laser transport systems"/>
    <s v="6.05.07.02"/>
    <x v="0"/>
    <d v="2026-03-27T00:00:00"/>
    <d v="2026-09-15T00:00:00"/>
    <s v="glayden"/>
    <s v="skaritka"/>
    <n v="22126.799999999999"/>
    <s v="CON"/>
    <s v="C"/>
    <s v="Labor"/>
    <s v="TEC"/>
    <m/>
    <s v="BNL"/>
    <s v="Const"/>
    <s v="SHC"/>
    <x v="6"/>
    <m/>
    <m/>
    <m/>
    <m/>
    <m/>
    <m/>
    <m/>
    <m/>
    <m/>
    <m/>
    <n v="22126.799999999999"/>
    <m/>
    <m/>
    <m/>
    <m/>
    <m/>
    <m/>
    <m/>
    <m/>
    <x v="0"/>
    <x v="0"/>
    <m/>
  </r>
  <r>
    <s v=""/>
    <s v=" HR_0802_1180"/>
    <s v="High Current HCeS - Decommission and dissassembly of all LeRec Gun system"/>
    <s v="6.05.07.02"/>
    <x v="0"/>
    <d v="2027-08-04T00:00:00"/>
    <d v="2028-03-27T00:00:00"/>
    <s v="glayden"/>
    <s v="skaritka"/>
    <n v="45810.12"/>
    <s v="CON"/>
    <s v="C"/>
    <s v="Labor"/>
    <s v="TEC"/>
    <m/>
    <s v="BNL"/>
    <s v="Const"/>
    <s v="SHC"/>
    <x v="5"/>
    <m/>
    <m/>
    <m/>
    <m/>
    <m/>
    <m/>
    <m/>
    <m/>
    <m/>
    <m/>
    <m/>
    <n v="11738.84"/>
    <n v="34071.269999999997"/>
    <m/>
    <m/>
    <m/>
    <m/>
    <m/>
    <m/>
    <x v="0"/>
    <x v="0"/>
    <m/>
  </r>
  <r>
    <s v=""/>
    <s v=" HR_0802_1200"/>
    <s v="High Current HCeS - Move all High Current e-source systems into new prepared locations (1002 Tunnel BORE)"/>
    <s v="6.05.07.02"/>
    <x v="0"/>
    <d v="2028-03-28T00:00:00"/>
    <d v="2028-07-19T00:00:00"/>
    <s v="glayden"/>
    <s v="skaritka"/>
    <n v="23020.73"/>
    <s v="CON"/>
    <s v="C"/>
    <s v="Labor"/>
    <s v="TEC"/>
    <m/>
    <s v="BNL"/>
    <s v="Const"/>
    <s v="SHC"/>
    <x v="5"/>
    <m/>
    <m/>
    <m/>
    <m/>
    <m/>
    <m/>
    <m/>
    <m/>
    <m/>
    <m/>
    <m/>
    <m/>
    <n v="23020.73"/>
    <m/>
    <m/>
    <m/>
    <m/>
    <m/>
    <m/>
    <x v="0"/>
    <x v="0"/>
    <m/>
  </r>
  <r>
    <s v=""/>
    <s v=" HR_0802_1220"/>
    <s v="High Current HCeS - Refurbish, upgrade and reassemble systems in final location"/>
    <s v="6.05.07.02"/>
    <x v="0"/>
    <d v="2028-07-20T00:00:00"/>
    <d v="2029-05-08T00:00:00"/>
    <s v="glayden"/>
    <s v="skaritka"/>
    <n v="58409.34"/>
    <s v="CON"/>
    <s v="C"/>
    <s v="Labor"/>
    <s v="TEC"/>
    <m/>
    <s v="BNL"/>
    <s v="Const"/>
    <s v="SHC"/>
    <x v="7"/>
    <m/>
    <m/>
    <m/>
    <m/>
    <m/>
    <m/>
    <m/>
    <m/>
    <m/>
    <m/>
    <m/>
    <m/>
    <n v="14894.38"/>
    <n v="43514.96"/>
    <m/>
    <m/>
    <m/>
    <m/>
    <m/>
    <x v="0"/>
    <x v="0"/>
    <m/>
  </r>
  <r>
    <s v=""/>
    <s v=" HR_0802_1300"/>
    <s v="High Current HCeS - Integration and testing of all subsystems"/>
    <s v="6.05.07.02"/>
    <x v="0"/>
    <d v="1931-01-03T00:00:00"/>
    <d v="1931-04-28T00:00:00"/>
    <s v="glayden"/>
    <s v="skaritka"/>
    <n v="24429.78"/>
    <s v="CON"/>
    <s v="C"/>
    <s v="Labor"/>
    <s v="TEC"/>
    <m/>
    <s v="BNL"/>
    <s v="Const"/>
    <s v="SHC"/>
    <x v="8"/>
    <m/>
    <m/>
    <m/>
    <m/>
    <m/>
    <m/>
    <m/>
    <m/>
    <m/>
    <m/>
    <m/>
    <m/>
    <m/>
    <m/>
    <m/>
    <n v="24429.78"/>
    <m/>
    <m/>
    <m/>
    <x v="0"/>
    <x v="0"/>
    <m/>
  </r>
  <r>
    <s v=""/>
    <s v=" EJ_0305_1120"/>
    <s v="RCS Injection Pulsed Bump - Kicker Magnet - Assembly &amp; Test"/>
    <s v="6.03.03.05.01"/>
    <x v="0"/>
    <d v="2027-11-30T00:00:00"/>
    <d v="2028-02-25T00:00:00"/>
    <s v="mahmed"/>
    <s v="vranjbar"/>
    <n v="7193.98"/>
    <s v="CON"/>
    <s v="C"/>
    <s v="Labor"/>
    <s v="TEC"/>
    <m/>
    <s v="BNL"/>
    <s v="Const"/>
    <s v="PD"/>
    <x v="8"/>
    <s v="S.P022"/>
    <s v="APP00184"/>
    <m/>
    <m/>
    <m/>
    <m/>
    <m/>
    <m/>
    <m/>
    <m/>
    <m/>
    <m/>
    <n v="7193.98"/>
    <m/>
    <m/>
    <m/>
    <m/>
    <m/>
    <m/>
    <x v="0"/>
    <x v="0"/>
    <m/>
  </r>
  <r>
    <s v=""/>
    <s v=" EJ_0305_1260"/>
    <s v="RCS Injection Pulsed Bump - Corrector Magnet - Assembly &amp; Test"/>
    <s v="6.03.03.05.01"/>
    <x v="0"/>
    <d v="2027-12-09T00:00:00"/>
    <d v="2028-03-07T00:00:00"/>
    <s v="mahmed"/>
    <s v="vranjbar"/>
    <n v="7193.98"/>
    <s v="CON"/>
    <s v="C"/>
    <s v="Labor"/>
    <s v="TEC"/>
    <m/>
    <s v="BNL"/>
    <s v="Const"/>
    <s v="PD"/>
    <x v="8"/>
    <s v="P.S520"/>
    <m/>
    <m/>
    <m/>
    <m/>
    <m/>
    <m/>
    <m/>
    <m/>
    <m/>
    <m/>
    <m/>
    <n v="7193.98"/>
    <m/>
    <m/>
    <m/>
    <m/>
    <m/>
    <m/>
    <x v="0"/>
    <x v="0"/>
    <m/>
  </r>
  <r>
    <s v=""/>
    <s v=" EJ_0305_1400"/>
    <s v="RCS Injection Pulsed Bump - Power Supplies - Assembly &amp; Test"/>
    <s v="6.03.03.05.01"/>
    <x v="0"/>
    <d v="2028-01-25T00:00:00"/>
    <d v="2028-04-18T00:00:00"/>
    <s v="mahmed"/>
    <s v="vranjbar"/>
    <n v="7193.98"/>
    <s v="CON"/>
    <s v="C"/>
    <s v="Labor"/>
    <s v="TEC"/>
    <m/>
    <s v="BNL"/>
    <s v="Const"/>
    <s v="PD"/>
    <x v="8"/>
    <s v="P.S056"/>
    <m/>
    <m/>
    <m/>
    <m/>
    <m/>
    <m/>
    <m/>
    <m/>
    <m/>
    <m/>
    <m/>
    <n v="7193.98"/>
    <m/>
    <m/>
    <m/>
    <m/>
    <m/>
    <m/>
    <x v="0"/>
    <x v="0"/>
    <m/>
  </r>
  <r>
    <s v=""/>
    <s v=" EJ_0305_2140"/>
    <s v="Septum Electrical Components - Assembly &amp; Test"/>
    <s v="6.03.03.05.02"/>
    <x v="0"/>
    <d v="2026-07-16T00:00:00"/>
    <d v="2026-08-26T00:00:00"/>
    <s v="mahmed"/>
    <s v="vranjbar"/>
    <n v="13829.25"/>
    <s v="CON"/>
    <s v="C"/>
    <s v="Labor"/>
    <s v="TEC"/>
    <m/>
    <s v="BNL"/>
    <s v="Const"/>
    <s v="PD"/>
    <x v="8"/>
    <s v="P.S521"/>
    <m/>
    <m/>
    <m/>
    <m/>
    <m/>
    <m/>
    <m/>
    <m/>
    <m/>
    <n v="13829.25"/>
    <m/>
    <m/>
    <m/>
    <m/>
    <m/>
    <m/>
    <m/>
    <m/>
    <x v="0"/>
    <x v="0"/>
    <m/>
  </r>
  <r>
    <s v=""/>
    <s v=" EJ_0305_2300"/>
    <s v="Septum Mechanical Components - Assembly &amp; Test"/>
    <s v="6.03.03.05.02"/>
    <x v="0"/>
    <d v="2026-09-25T00:00:00"/>
    <d v="2026-11-06T00:00:00"/>
    <s v="mahmed"/>
    <s v="vranjbar"/>
    <n v="14068.96"/>
    <s v="CON"/>
    <s v="C"/>
    <s v="Labor"/>
    <s v="TEC"/>
    <m/>
    <s v="BNL"/>
    <s v="Const"/>
    <s v="PD"/>
    <x v="8"/>
    <s v="P.S522"/>
    <m/>
    <m/>
    <m/>
    <m/>
    <m/>
    <m/>
    <m/>
    <m/>
    <m/>
    <n v="1875.86"/>
    <n v="12193.1"/>
    <m/>
    <m/>
    <m/>
    <m/>
    <m/>
    <m/>
    <m/>
    <x v="0"/>
    <x v="0"/>
    <m/>
  </r>
  <r>
    <s v=""/>
    <s v=" EJ_0305_9140"/>
    <s v="HR Machine Protection Beam Abort Kicker Electrical Components  - Assembly &amp; Test"/>
    <s v="6.06.03.01.01"/>
    <x v="0"/>
    <d v="2025-09-05T00:00:00"/>
    <d v="2025-10-17T00:00:00"/>
    <s v="glayden"/>
    <s v="drees"/>
    <n v="6833.28"/>
    <s v="EDIA"/>
    <s v="C"/>
    <s v="Labor"/>
    <s v="TEC"/>
    <m/>
    <s v="BNL"/>
    <s v="Const"/>
    <s v="AD"/>
    <x v="8"/>
    <s v="A.PP024"/>
    <m/>
    <m/>
    <m/>
    <m/>
    <m/>
    <m/>
    <m/>
    <m/>
    <n v="4099.97"/>
    <n v="2733.31"/>
    <m/>
    <m/>
    <m/>
    <m/>
    <m/>
    <m/>
    <m/>
    <m/>
    <x v="0"/>
    <x v="0"/>
    <m/>
  </r>
  <r>
    <s v=""/>
    <s v=" EJ_0305_9300"/>
    <s v="HR Machine Protection Beam Abort Kicker Mechanical Components  - Assembly &amp; Test"/>
    <s v="6.06.03.01.01"/>
    <x v="0"/>
    <d v="2025-08-21T00:00:00"/>
    <d v="2025-10-02T00:00:00"/>
    <s v="glayden"/>
    <s v="drees"/>
    <n v="6788.08"/>
    <s v="EDIA"/>
    <s v="C"/>
    <s v="Labor"/>
    <s v="TEC"/>
    <m/>
    <s v="BNL"/>
    <s v="Const"/>
    <s v="AD"/>
    <x v="8"/>
    <m/>
    <m/>
    <m/>
    <m/>
    <m/>
    <m/>
    <m/>
    <m/>
    <m/>
    <n v="6335.54"/>
    <n v="452.54"/>
    <m/>
    <m/>
    <m/>
    <m/>
    <m/>
    <m/>
    <m/>
    <m/>
    <x v="0"/>
    <x v="0"/>
    <m/>
  </r>
  <r>
    <s v=""/>
    <s v=" EJ_0305_8140"/>
    <s v="ESR Injection ESR Injection Electrical Components  - Assembly &amp; Test"/>
    <s v="6.03.03.05.08"/>
    <x v="0"/>
    <d v="2026-07-16T00:00:00"/>
    <d v="2026-08-26T00:00:00"/>
    <s v="mahmed"/>
    <s v="vranjbar"/>
    <n v="13829.25"/>
    <s v="CON"/>
    <s v="C"/>
    <s v="Labor"/>
    <s v="TEC"/>
    <m/>
    <s v="BNL"/>
    <s v="Const"/>
    <s v="PD"/>
    <x v="8"/>
    <s v="S.P048"/>
    <s v="APP00196"/>
    <m/>
    <m/>
    <m/>
    <m/>
    <m/>
    <m/>
    <m/>
    <m/>
    <n v="13829.25"/>
    <m/>
    <m/>
    <m/>
    <m/>
    <m/>
    <m/>
    <m/>
    <m/>
    <x v="0"/>
    <x v="0"/>
    <m/>
  </r>
  <r>
    <s v=""/>
    <s v=" EJ_0305_8300"/>
    <s v="ESR Injection Mechanical Components - Assembly &amp; Test"/>
    <s v="6.03.03.05.08"/>
    <x v="0"/>
    <d v="2026-05-05T00:00:00"/>
    <d v="2026-06-16T00:00:00"/>
    <s v="mahmed"/>
    <s v="vranjbar"/>
    <n v="13829.25"/>
    <s v="CON"/>
    <s v="C"/>
    <s v="Labor"/>
    <s v="TEC"/>
    <m/>
    <s v="BNL"/>
    <s v="Const"/>
    <s v="PD"/>
    <x v="8"/>
    <s v="S.P080"/>
    <s v="APP00197"/>
    <m/>
    <m/>
    <m/>
    <m/>
    <m/>
    <m/>
    <m/>
    <m/>
    <n v="13829.25"/>
    <m/>
    <m/>
    <m/>
    <m/>
    <m/>
    <m/>
    <m/>
    <m/>
    <x v="0"/>
    <x v="0"/>
    <m/>
  </r>
  <r>
    <s v=""/>
    <s v=" EJ_0305_3120"/>
    <s v="RCS Extraction Pulsed Bump - Corrector Magnets - Assembly &amp; Test"/>
    <s v="6.03.03.05.03"/>
    <x v="0"/>
    <d v="2028-03-06T00:00:00"/>
    <d v="2028-05-26T00:00:00"/>
    <s v="mahmed"/>
    <s v="vranjbar"/>
    <n v="7193.98"/>
    <s v="CON"/>
    <s v="C"/>
    <s v="Labor"/>
    <s v="TEC"/>
    <m/>
    <s v="BNL"/>
    <s v="Const"/>
    <s v="PD"/>
    <x v="8"/>
    <s v="P.S523"/>
    <m/>
    <m/>
    <m/>
    <m/>
    <m/>
    <m/>
    <m/>
    <m/>
    <m/>
    <m/>
    <m/>
    <n v="7193.98"/>
    <m/>
    <m/>
    <m/>
    <m/>
    <m/>
    <m/>
    <x v="0"/>
    <x v="0"/>
    <m/>
  </r>
  <r>
    <s v=""/>
    <s v=" EJ_0305_3260"/>
    <s v="RCS Extraction Pulsed Bump - Power Supplies - Assembly &amp; Test"/>
    <s v="6.03.03.05.03"/>
    <x v="0"/>
    <d v="2028-02-04T00:00:00"/>
    <d v="2028-04-28T00:00:00"/>
    <s v="mahmed"/>
    <s v="vranjbar"/>
    <n v="7193.98"/>
    <s v="CON"/>
    <s v="C"/>
    <s v="Labor"/>
    <s v="TEC"/>
    <m/>
    <s v="BNL"/>
    <s v="Const"/>
    <s v="PD"/>
    <x v="8"/>
    <s v="P.S524"/>
    <m/>
    <m/>
    <m/>
    <m/>
    <m/>
    <m/>
    <m/>
    <m/>
    <m/>
    <m/>
    <m/>
    <n v="7193.98"/>
    <m/>
    <m/>
    <m/>
    <m/>
    <m/>
    <m/>
    <x v="0"/>
    <x v="0"/>
    <m/>
  </r>
  <r>
    <s v=""/>
    <s v=" EJ_0305_4140"/>
    <s v="RCS Extraction Kicker - Assembly &amp; Test"/>
    <s v="6.03.03.05.04"/>
    <x v="0"/>
    <d v="2027-06-03T00:00:00"/>
    <d v="2027-08-26T00:00:00"/>
    <s v="mahmed"/>
    <s v="vranjbar"/>
    <n v="7052.92"/>
    <s v="CON"/>
    <s v="C"/>
    <s v="Labor"/>
    <s v="TEC"/>
    <m/>
    <s v="BNL"/>
    <s v="Const"/>
    <s v="PD"/>
    <x v="8"/>
    <s v="S.P341"/>
    <s v="APP00191"/>
    <m/>
    <m/>
    <m/>
    <m/>
    <m/>
    <m/>
    <m/>
    <m/>
    <m/>
    <n v="7052.92"/>
    <m/>
    <m/>
    <m/>
    <m/>
    <m/>
    <m/>
    <m/>
    <x v="0"/>
    <x v="0"/>
    <m/>
  </r>
  <r>
    <s v=""/>
    <s v=" EJ_0305_5120"/>
    <s v="RCS Extraction Septum - Electrical Components - Assembly &amp; Test"/>
    <s v="6.03.03.05.05"/>
    <x v="0"/>
    <d v="2027-11-30T00:00:00"/>
    <d v="2028-02-25T00:00:00"/>
    <s v="mahmed"/>
    <s v="vranjbar"/>
    <n v="14387.95"/>
    <s v="CON"/>
    <s v="C"/>
    <s v="Labor"/>
    <s v="TEC"/>
    <m/>
    <s v="BNL"/>
    <s v="Const"/>
    <s v="PD"/>
    <x v="8"/>
    <s v="S.P342"/>
    <s v="APP00182"/>
    <m/>
    <m/>
    <m/>
    <m/>
    <m/>
    <m/>
    <m/>
    <m/>
    <m/>
    <m/>
    <n v="14387.95"/>
    <m/>
    <m/>
    <m/>
    <m/>
    <m/>
    <m/>
    <x v="0"/>
    <x v="0"/>
    <m/>
  </r>
  <r>
    <s v=""/>
    <s v=" EJ_0305_5260"/>
    <s v="RCS Extraction Septum - Mechanical Components - Assembly &amp; Test"/>
    <s v="6.03.03.05.05"/>
    <x v="0"/>
    <d v="2027-06-07T00:00:00"/>
    <d v="2027-08-30T00:00:00"/>
    <s v="mahmed"/>
    <s v="vranjbar"/>
    <n v="14105.84"/>
    <s v="CON"/>
    <s v="C"/>
    <s v="Labor"/>
    <s v="TEC"/>
    <m/>
    <s v="BNL"/>
    <s v="Const"/>
    <s v="PD"/>
    <x v="8"/>
    <s v="S.P343"/>
    <s v="APP00183"/>
    <m/>
    <m/>
    <m/>
    <m/>
    <m/>
    <m/>
    <m/>
    <m/>
    <m/>
    <n v="14105.84"/>
    <m/>
    <m/>
    <m/>
    <m/>
    <m/>
    <m/>
    <m/>
    <x v="0"/>
    <x v="0"/>
    <m/>
  </r>
  <r>
    <s v=""/>
    <s v=" EJ_0305_6140"/>
    <s v="ESR Stripline Kickers Electrical Components  - Assembly &amp; Test"/>
    <s v="6.03.03.05.06"/>
    <x v="0"/>
    <d v="2027-02-24T00:00:00"/>
    <d v="2027-04-06T00:00:00"/>
    <s v="mahmed"/>
    <s v="vranjbar"/>
    <n v="7052.92"/>
    <s v="CON"/>
    <s v="C"/>
    <s v="Labor"/>
    <s v="TEC"/>
    <m/>
    <s v="BNL"/>
    <s v="Const"/>
    <s v="PD"/>
    <x v="8"/>
    <s v="S.P032"/>
    <s v="APP00192"/>
    <m/>
    <m/>
    <m/>
    <m/>
    <m/>
    <m/>
    <m/>
    <m/>
    <m/>
    <n v="7052.92"/>
    <m/>
    <m/>
    <m/>
    <m/>
    <m/>
    <m/>
    <m/>
    <x v="0"/>
    <x v="0"/>
    <m/>
  </r>
  <r>
    <s v=""/>
    <s v=" EJ_0305_6300"/>
    <s v="ESR Stripline Kickers Mechanical Components  - Assembly &amp; Test"/>
    <s v="6.03.03.05.06"/>
    <x v="0"/>
    <d v="2026-05-14T00:00:00"/>
    <d v="2026-06-25T00:00:00"/>
    <s v="mahmed"/>
    <s v="vranjbar"/>
    <n v="6914.63"/>
    <s v="CON"/>
    <s v="C"/>
    <s v="Labor"/>
    <s v="TEC"/>
    <m/>
    <s v="BNL"/>
    <s v="Const"/>
    <s v="PD"/>
    <x v="8"/>
    <s v="S.P038"/>
    <s v="APP00193"/>
    <m/>
    <m/>
    <m/>
    <m/>
    <m/>
    <m/>
    <m/>
    <m/>
    <n v="6914.63"/>
    <m/>
    <m/>
    <m/>
    <m/>
    <m/>
    <m/>
    <m/>
    <m/>
    <x v="0"/>
    <x v="0"/>
    <m/>
  </r>
  <r>
    <s v=""/>
    <s v=" EJ_0305_7140"/>
    <s v="ESR Injection Pulsed Bump Corrector Magnets - Assembly &amp; Test"/>
    <s v="6.03.03.05.07"/>
    <x v="0"/>
    <d v="2026-07-16T00:00:00"/>
    <d v="2026-08-26T00:00:00"/>
    <s v="mahmed"/>
    <s v="vranjbar"/>
    <n v="6914.63"/>
    <s v="CON"/>
    <s v="C"/>
    <s v="Labor"/>
    <s v="TEC"/>
    <m/>
    <s v="BNL"/>
    <s v="Const"/>
    <s v="PD"/>
    <x v="8"/>
    <s v="P.S525"/>
    <m/>
    <m/>
    <m/>
    <m/>
    <m/>
    <m/>
    <m/>
    <m/>
    <m/>
    <n v="6914.63"/>
    <m/>
    <m/>
    <m/>
    <m/>
    <m/>
    <m/>
    <m/>
    <m/>
    <x v="0"/>
    <x v="0"/>
    <m/>
  </r>
  <r>
    <s v=""/>
    <s v=" EJ_0305_7300"/>
    <s v="ESR Injection Pulsed Bump Power Supplies - Assembly &amp; Test"/>
    <s v="6.03.03.05.07"/>
    <x v="0"/>
    <d v="2026-05-05T00:00:00"/>
    <d v="2026-06-16T00:00:00"/>
    <s v="mahmed"/>
    <s v="vranjbar"/>
    <n v="6914.63"/>
    <s v="CON"/>
    <s v="C"/>
    <s v="Labor"/>
    <s v="TEC"/>
    <m/>
    <s v="BNL"/>
    <s v="Const"/>
    <s v="PD"/>
    <x v="8"/>
    <s v="P.S066"/>
    <m/>
    <m/>
    <m/>
    <m/>
    <m/>
    <m/>
    <m/>
    <m/>
    <m/>
    <n v="6914.63"/>
    <m/>
    <m/>
    <m/>
    <m/>
    <m/>
    <m/>
    <m/>
    <m/>
    <x v="0"/>
    <x v="0"/>
    <m/>
  </r>
  <r>
    <s v=""/>
    <s v=" HR_0203_1575"/>
    <s v="IR2 - Pre-Tunnel Assembly, Installation and Testing"/>
    <s v="6.05.02.03.01"/>
    <x v="0"/>
    <d v="2027-06-21T00:00:00"/>
    <d v="2027-12-13T00:00:00"/>
    <s v="rnavarrol"/>
    <s v="weiss"/>
    <n v="25024.880000000001"/>
    <s v="CON"/>
    <s v="C"/>
    <s v="Labor"/>
    <s v="TEC"/>
    <m/>
    <s v="BNL"/>
    <s v="Const"/>
    <s v="VAC"/>
    <x v="8"/>
    <s v="A.PP026"/>
    <s v="APP00065"/>
    <m/>
    <m/>
    <m/>
    <m/>
    <m/>
    <m/>
    <m/>
    <m/>
    <m/>
    <n v="15014.93"/>
    <n v="10009.950000000001"/>
    <m/>
    <m/>
    <m/>
    <m/>
    <m/>
    <m/>
    <x v="0"/>
    <x v="0"/>
    <m/>
  </r>
  <r>
    <s v=""/>
    <s v=" HR_0203_2000"/>
    <s v="HR Main Vacuum System modifications - Pre-Tunnel Assembly, Installation and Testing"/>
    <s v="6.05.02.03.01"/>
    <x v="0"/>
    <d v="2027-06-21T00:00:00"/>
    <d v="2028-06-19T00:00:00"/>
    <s v="rnavarrol"/>
    <s v="weiss"/>
    <n v="25179.8"/>
    <s v="CON"/>
    <s v="C"/>
    <s v="Labor"/>
    <s v="TEC"/>
    <m/>
    <s v="BNL"/>
    <s v="Const"/>
    <s v="VAC"/>
    <x v="8"/>
    <s v="A.PP026"/>
    <s v="APP00065"/>
    <m/>
    <m/>
    <m/>
    <m/>
    <m/>
    <m/>
    <m/>
    <m/>
    <m/>
    <n v="7251.78"/>
    <n v="17928.02"/>
    <m/>
    <m/>
    <m/>
    <m/>
    <m/>
    <m/>
    <x v="0"/>
    <x v="0"/>
    <m/>
  </r>
  <r>
    <s v=""/>
    <s v=" HR_0403_1575"/>
    <s v="HR Inj-Sys Vacuum - Pre-Tunnel Assembly, Installation and Testing"/>
    <s v="6.05.03.03"/>
    <x v="0"/>
    <d v="2027-06-21T00:00:00"/>
    <d v="2027-12-13T00:00:00"/>
    <s v="rnavarrol"/>
    <s v="weiss"/>
    <n v="25024.880000000001"/>
    <s v="CON"/>
    <s v="C"/>
    <s v="Labor"/>
    <s v="TEC"/>
    <m/>
    <s v="BNL"/>
    <s v="Const"/>
    <s v="VAC"/>
    <x v="8"/>
    <s v="P.S119"/>
    <m/>
    <m/>
    <m/>
    <m/>
    <m/>
    <m/>
    <m/>
    <m/>
    <m/>
    <m/>
    <n v="15014.93"/>
    <n v="10009.950000000001"/>
    <m/>
    <m/>
    <m/>
    <m/>
    <m/>
    <m/>
    <x v="0"/>
    <x v="0"/>
    <m/>
  </r>
  <r>
    <s v=""/>
    <s v=" HR_0404_1960"/>
    <s v="On site Assembly and Testing area preparation"/>
    <s v="6.05.03.04"/>
    <x v="0"/>
    <d v="2025-12-09T00:00:00"/>
    <d v="2026-06-01T00:00:00"/>
    <s v="apatil"/>
    <s v="jsandberg"/>
    <n v="2765.85"/>
    <s v="CON"/>
    <s v="K"/>
    <s v="Labor"/>
    <s v="TEC"/>
    <m/>
    <s v="BNL"/>
    <s v="Const"/>
    <s v="PD"/>
    <x v="8"/>
    <m/>
    <m/>
    <m/>
    <m/>
    <m/>
    <m/>
    <m/>
    <m/>
    <m/>
    <m/>
    <n v="2765.85"/>
    <m/>
    <m/>
    <m/>
    <m/>
    <m/>
    <m/>
    <m/>
    <m/>
    <x v="0"/>
    <x v="0"/>
    <m/>
  </r>
  <r>
    <s v=""/>
    <s v=" HR_0404_2060"/>
    <s v="Subsystem Testing"/>
    <s v="6.05.03.04"/>
    <x v="0"/>
    <d v="2026-11-20T00:00:00"/>
    <d v="2028-02-04T00:00:00"/>
    <s v="apatil"/>
    <s v="jsandberg"/>
    <n v="2836.96"/>
    <s v="CON"/>
    <s v="K"/>
    <s v="Labor"/>
    <s v="TEC"/>
    <m/>
    <s v="BNL"/>
    <s v="Const"/>
    <s v="PD"/>
    <x v="8"/>
    <m/>
    <m/>
    <m/>
    <m/>
    <m/>
    <m/>
    <m/>
    <m/>
    <m/>
    <m/>
    <m/>
    <n v="2042.61"/>
    <n v="794.35"/>
    <m/>
    <m/>
    <m/>
    <m/>
    <m/>
    <m/>
    <x v="0"/>
    <x v="0"/>
    <m/>
  </r>
  <r>
    <s v=""/>
    <s v=" IF_0301_2010"/>
    <s v="Substation Installation - Contract oversight"/>
    <s v="6.11.03.01"/>
    <x v="0"/>
    <d v="2029-03-23T00:00:00"/>
    <d v="1930-03-22T00:00:00"/>
    <s v="apatil"/>
    <s v="nehring"/>
    <n v="521420.34"/>
    <s v="EDIA"/>
    <s v="C"/>
    <s v="Labor"/>
    <s v="TEC"/>
    <m/>
    <s v="BNL"/>
    <s v="Const"/>
    <s v="INF"/>
    <x v="9"/>
    <m/>
    <m/>
    <m/>
    <m/>
    <m/>
    <m/>
    <m/>
    <m/>
    <m/>
    <m/>
    <m/>
    <m/>
    <m/>
    <n v="277395.62"/>
    <n v="244024.72"/>
    <m/>
    <m/>
    <m/>
    <m/>
    <x v="0"/>
    <x v="0"/>
    <m/>
  </r>
  <r>
    <s v=""/>
    <s v=" AIF_0303_2880"/>
    <s v="UNIT Substations w/Distribution - Testing &amp; Commissioning /  Final Arc Flash &amp; Label Oversight (BNL Labor)"/>
    <s v="6.11.03.03"/>
    <x v="0"/>
    <d v="2029-03-29T00:00:00"/>
    <d v="2029-08-17T00:00:00"/>
    <s v="apatil"/>
    <s v="nehring"/>
    <n v="79835.88"/>
    <s v="EDIA"/>
    <s v="C"/>
    <s v="Labor"/>
    <s v="TEC"/>
    <m/>
    <s v="BNL"/>
    <s v="Const"/>
    <s v="INF"/>
    <x v="8"/>
    <m/>
    <m/>
    <m/>
    <m/>
    <m/>
    <m/>
    <m/>
    <m/>
    <m/>
    <m/>
    <m/>
    <m/>
    <m/>
    <n v="79835.88"/>
    <m/>
    <m/>
    <m/>
    <m/>
    <m/>
    <x v="0"/>
    <x v="0"/>
    <m/>
  </r>
  <r>
    <s v=""/>
    <s v=" IF_0306_1100"/>
    <s v="Cable Trays Tunnel Material - BNL Labor Oversight"/>
    <s v="6.11.03.06"/>
    <x v="0"/>
    <d v="2026-10-26T00:00:00"/>
    <d v="2027-10-25T00:00:00"/>
    <s v="apatil"/>
    <s v="nehring"/>
    <n v="16948.669999999998"/>
    <s v="EDIA"/>
    <s v="C"/>
    <s v="Labor"/>
    <s v="TEC"/>
    <m/>
    <s v="BNL"/>
    <s v="PED"/>
    <s v="INF"/>
    <x v="10"/>
    <m/>
    <m/>
    <m/>
    <m/>
    <m/>
    <m/>
    <m/>
    <m/>
    <m/>
    <m/>
    <m/>
    <n v="15863.96"/>
    <n v="1084.71"/>
    <m/>
    <m/>
    <m/>
    <m/>
    <m/>
    <m/>
    <x v="0"/>
    <x v="0"/>
    <m/>
  </r>
  <r>
    <s v=""/>
    <s v=" AIF_0304_1280"/>
    <s v="Variable Frequency Drives - Installation - Oversight"/>
    <s v="6.11.03.04"/>
    <x v="0"/>
    <d v="2027-03-31T00:00:00"/>
    <d v="2027-05-11T00:00:00"/>
    <s v="apatil"/>
    <s v="nehring"/>
    <n v="84635.02"/>
    <s v="EDIA"/>
    <s v="C"/>
    <s v="Labor"/>
    <s v="TEC"/>
    <m/>
    <s v="BNL"/>
    <s v="Const"/>
    <s v="INF"/>
    <x v="5"/>
    <m/>
    <m/>
    <m/>
    <m/>
    <m/>
    <m/>
    <m/>
    <m/>
    <m/>
    <m/>
    <m/>
    <n v="84635.02"/>
    <m/>
    <m/>
    <m/>
    <m/>
    <m/>
    <m/>
    <m/>
    <x v="0"/>
    <x v="0"/>
    <m/>
  </r>
  <r>
    <s v=""/>
    <s v=" AIF_0304_2340"/>
    <s v="Arc Flash Study and Label"/>
    <s v="6.11.03.04"/>
    <x v="0"/>
    <d v="2028-03-09T00:00:00"/>
    <d v="2028-08-25T00:00:00"/>
    <s v="apatil"/>
    <s v="nehring"/>
    <n v="57551.82"/>
    <s v="CON"/>
    <s v="C"/>
    <s v="Labor"/>
    <s v="TEC"/>
    <m/>
    <s v="BNL"/>
    <s v="Const"/>
    <s v="INF"/>
    <x v="8"/>
    <m/>
    <m/>
    <m/>
    <m/>
    <m/>
    <m/>
    <m/>
    <m/>
    <m/>
    <m/>
    <m/>
    <m/>
    <n v="57551.82"/>
    <m/>
    <m/>
    <m/>
    <m/>
    <m/>
    <m/>
    <x v="0"/>
    <x v="0"/>
    <m/>
  </r>
  <r>
    <s v=""/>
    <s v=" HR_0404_1960"/>
    <s v="On site Assembly and Testing area preparation"/>
    <s v="6.05.03.04"/>
    <x v="0"/>
    <d v="2025-12-09T00:00:00"/>
    <d v="2026-06-01T00:00:00"/>
    <s v="apatil"/>
    <s v="jsandberg"/>
    <n v="2765.85"/>
    <s v="CON"/>
    <s v="K"/>
    <s v="Labor"/>
    <s v="TEC"/>
    <m/>
    <s v="BNL"/>
    <s v="Const"/>
    <s v="PD"/>
    <x v="8"/>
    <m/>
    <m/>
    <m/>
    <m/>
    <m/>
    <m/>
    <m/>
    <m/>
    <m/>
    <m/>
    <n v="2765.85"/>
    <m/>
    <m/>
    <m/>
    <m/>
    <m/>
    <m/>
    <m/>
    <m/>
    <x v="0"/>
    <x v="0"/>
    <m/>
  </r>
  <r>
    <s v=""/>
    <s v=" HR_0404_2060"/>
    <s v="Subsystem Testing"/>
    <s v="6.05.03.04"/>
    <x v="0"/>
    <d v="2026-11-20T00:00:00"/>
    <d v="2028-02-04T00:00:00"/>
    <s v="apatil"/>
    <s v="jsandberg"/>
    <n v="2836.96"/>
    <s v="CON"/>
    <s v="K"/>
    <s v="Labor"/>
    <s v="TEC"/>
    <m/>
    <s v="BNL"/>
    <s v="Const"/>
    <s v="PD"/>
    <x v="8"/>
    <m/>
    <m/>
    <m/>
    <m/>
    <m/>
    <m/>
    <m/>
    <m/>
    <m/>
    <m/>
    <m/>
    <n v="2042.61"/>
    <n v="794.35"/>
    <m/>
    <m/>
    <m/>
    <m/>
    <m/>
    <m/>
    <x v="0"/>
    <x v="0"/>
    <m/>
  </r>
  <r>
    <s v=""/>
    <s v=" HR_0404_1960"/>
    <s v="On site Assembly and Testing area preparation"/>
    <s v="6.05.03.04"/>
    <x v="0"/>
    <d v="2025-12-09T00:00:00"/>
    <d v="2026-06-01T00:00:00"/>
    <s v="apatil"/>
    <s v="jsandberg"/>
    <n v="1106.3399999999999"/>
    <s v="CON"/>
    <s v="K"/>
    <s v="Labor"/>
    <s v="TEC"/>
    <m/>
    <s v="BNL"/>
    <s v="Const"/>
    <s v="PD"/>
    <x v="8"/>
    <m/>
    <m/>
    <m/>
    <m/>
    <m/>
    <m/>
    <m/>
    <m/>
    <m/>
    <m/>
    <n v="1106.3399999999999"/>
    <m/>
    <m/>
    <m/>
    <m/>
    <m/>
    <m/>
    <m/>
    <m/>
    <x v="0"/>
    <x v="0"/>
    <m/>
  </r>
  <r>
    <s v=""/>
    <s v=" HR_0404_2060"/>
    <s v="Subsystem Testing"/>
    <s v="6.05.03.04"/>
    <x v="0"/>
    <d v="2026-11-20T00:00:00"/>
    <d v="2028-02-04T00:00:00"/>
    <s v="apatil"/>
    <s v="jsandberg"/>
    <n v="4539.1400000000003"/>
    <s v="CON"/>
    <s v="K"/>
    <s v="Labor"/>
    <s v="TEC"/>
    <m/>
    <s v="BNL"/>
    <s v="Const"/>
    <s v="PD"/>
    <x v="8"/>
    <m/>
    <m/>
    <m/>
    <m/>
    <m/>
    <m/>
    <m/>
    <m/>
    <m/>
    <m/>
    <m/>
    <n v="3268.18"/>
    <n v="1270.96"/>
    <m/>
    <m/>
    <m/>
    <m/>
    <m/>
    <m/>
    <x v="0"/>
    <x v="0"/>
    <m/>
  </r>
  <r>
    <s v=""/>
    <s v=" HR_0802_1080"/>
    <s v="High Current HCeS - Prepare areas to accept gun, cathode, laser and laser transport systems"/>
    <s v="6.05.07.02"/>
    <x v="0"/>
    <d v="2026-03-27T00:00:00"/>
    <d v="2026-09-15T00:00:00"/>
    <s v="glayden"/>
    <s v="skaritka"/>
    <n v="27658.5"/>
    <s v="CON"/>
    <s v="C"/>
    <s v="Labor"/>
    <s v="TEC"/>
    <m/>
    <s v="BNL"/>
    <s v="Const"/>
    <s v="SHC"/>
    <x v="6"/>
    <m/>
    <m/>
    <m/>
    <m/>
    <m/>
    <m/>
    <m/>
    <m/>
    <m/>
    <m/>
    <n v="27658.5"/>
    <m/>
    <m/>
    <m/>
    <m/>
    <m/>
    <m/>
    <m/>
    <m/>
    <x v="0"/>
    <x v="0"/>
    <m/>
  </r>
  <r>
    <s v=""/>
    <s v=" HR_0802_1180"/>
    <s v="High Current HCeS - Decommission and dissassembly of all LeRec Gun system"/>
    <s v="6.05.07.02"/>
    <x v="0"/>
    <d v="2027-08-04T00:00:00"/>
    <d v="2028-03-27T00:00:00"/>
    <s v="glayden"/>
    <s v="skaritka"/>
    <n v="28631.32"/>
    <s v="CON"/>
    <s v="C"/>
    <s v="Labor"/>
    <s v="TEC"/>
    <m/>
    <s v="BNL"/>
    <s v="Const"/>
    <s v="SHC"/>
    <x v="5"/>
    <m/>
    <m/>
    <m/>
    <m/>
    <m/>
    <m/>
    <m/>
    <m/>
    <m/>
    <m/>
    <m/>
    <n v="7336.78"/>
    <n v="21294.55"/>
    <m/>
    <m/>
    <m/>
    <m/>
    <m/>
    <m/>
    <x v="0"/>
    <x v="0"/>
    <m/>
  </r>
  <r>
    <s v=""/>
    <s v=" HR_0802_1200"/>
    <s v="High Current HCeS - Move all High Current e-source systems into new prepared locations (1002 Tunnel BORE)"/>
    <s v="6.05.07.02"/>
    <x v="0"/>
    <d v="2028-03-28T00:00:00"/>
    <d v="2028-07-19T00:00:00"/>
    <s v="glayden"/>
    <s v="skaritka"/>
    <n v="23020.73"/>
    <s v="CON"/>
    <s v="C"/>
    <s v="Labor"/>
    <s v="TEC"/>
    <m/>
    <s v="BNL"/>
    <s v="Const"/>
    <s v="SHC"/>
    <x v="5"/>
    <m/>
    <m/>
    <m/>
    <m/>
    <m/>
    <m/>
    <m/>
    <m/>
    <m/>
    <m/>
    <m/>
    <m/>
    <n v="23020.73"/>
    <m/>
    <m/>
    <m/>
    <m/>
    <m/>
    <m/>
    <x v="0"/>
    <x v="0"/>
    <m/>
  </r>
  <r>
    <s v=""/>
    <s v=" HR_0802_1220"/>
    <s v="High Current HCeS - Refurbish, upgrade and reassemble systems in final location"/>
    <s v="6.05.07.02"/>
    <x v="0"/>
    <d v="2028-07-20T00:00:00"/>
    <d v="2029-05-08T00:00:00"/>
    <s v="glayden"/>
    <s v="skaritka"/>
    <n v="23363.74"/>
    <s v="CON"/>
    <s v="C"/>
    <s v="Labor"/>
    <s v="TEC"/>
    <m/>
    <s v="BNL"/>
    <s v="Const"/>
    <s v="SHC"/>
    <x v="7"/>
    <m/>
    <m/>
    <m/>
    <m/>
    <m/>
    <m/>
    <m/>
    <m/>
    <m/>
    <m/>
    <m/>
    <m/>
    <n v="5957.75"/>
    <n v="17405.98"/>
    <m/>
    <m/>
    <m/>
    <m/>
    <m/>
    <x v="0"/>
    <x v="0"/>
    <m/>
  </r>
  <r>
    <s v=""/>
    <s v=" HR_0802_1300"/>
    <s v="High Current HCeS - Integration and testing of all subsystems"/>
    <s v="6.05.07.02"/>
    <x v="0"/>
    <d v="1931-01-03T00:00:00"/>
    <d v="1931-04-28T00:00:00"/>
    <s v="glayden"/>
    <s v="skaritka"/>
    <n v="12214.89"/>
    <s v="CON"/>
    <s v="C"/>
    <s v="Labor"/>
    <s v="TEC"/>
    <m/>
    <s v="BNL"/>
    <s v="Const"/>
    <s v="SHC"/>
    <x v="8"/>
    <m/>
    <m/>
    <m/>
    <m/>
    <m/>
    <m/>
    <m/>
    <m/>
    <m/>
    <m/>
    <m/>
    <m/>
    <m/>
    <m/>
    <m/>
    <n v="12214.89"/>
    <m/>
    <m/>
    <m/>
    <x v="0"/>
    <x v="0"/>
    <m/>
  </r>
  <r>
    <s v=""/>
    <s v=" AIF_0304_1180"/>
    <s v="Variable Frequency Drives - Storage and inspection"/>
    <s v="6.11.03.04"/>
    <x v="0"/>
    <d v="2027-03-24T00:00:00"/>
    <d v="2027-03-30T00:00:00"/>
    <s v="apatil"/>
    <s v="nehring"/>
    <n v="11284.67"/>
    <s v="EDIA"/>
    <s v="C"/>
    <s v="Labor"/>
    <s v="TEC"/>
    <m/>
    <s v="BNL"/>
    <s v="Const"/>
    <s v="INF"/>
    <x v="9"/>
    <m/>
    <m/>
    <m/>
    <m/>
    <m/>
    <m/>
    <m/>
    <m/>
    <m/>
    <m/>
    <m/>
    <n v="11284.67"/>
    <m/>
    <m/>
    <m/>
    <m/>
    <m/>
    <m/>
    <m/>
    <x v="0"/>
    <x v="0"/>
    <m/>
  </r>
  <r>
    <s v=""/>
    <s v=" IR_0215_1080"/>
    <s v="Test Cryostat - Design / Prepare Spec / SOW"/>
    <s v="6.06.02.01.05"/>
    <x v="0"/>
    <d v="2026-05-26T00:00:00"/>
    <d v="2027-10-29T00:00:00"/>
    <s v="jtolle"/>
    <s v="fmicolon"/>
    <n v="21921.69"/>
    <s v="CON"/>
    <s v="C"/>
    <s v="Labor"/>
    <s v="TEC"/>
    <m/>
    <s v="BNL"/>
    <s v="PED"/>
    <s v="SC_MAG"/>
    <x v="6"/>
    <s v="P.S005"/>
    <m/>
    <m/>
    <m/>
    <m/>
    <m/>
    <m/>
    <m/>
    <m/>
    <m/>
    <n v="5480.42"/>
    <n v="15223.4"/>
    <n v="1217.8699999999999"/>
    <m/>
    <m/>
    <m/>
    <m/>
    <m/>
    <m/>
    <x v="0"/>
    <x v="0"/>
    <m/>
  </r>
  <r>
    <s v=""/>
    <s v=" IR_0215_1000"/>
    <s v="IR Magnet Cryostats, Forward - Design"/>
    <s v="6.06.02.01.05"/>
    <x v="0"/>
    <d v="2026-05-26T00:00:00"/>
    <d v="2027-10-29T00:00:00"/>
    <s v="jtolle"/>
    <s v="fmicolon"/>
    <n v="7307.23"/>
    <s v="EDIA"/>
    <s v="C"/>
    <s v="Labor"/>
    <s v="TEC"/>
    <m/>
    <s v="BNL"/>
    <s v="PED"/>
    <s v="SC_MAG"/>
    <x v="6"/>
    <s v="S.P318"/>
    <m/>
    <m/>
    <m/>
    <m/>
    <m/>
    <m/>
    <m/>
    <m/>
    <m/>
    <n v="1826.81"/>
    <n v="5074.47"/>
    <n v="405.96"/>
    <m/>
    <m/>
    <m/>
    <m/>
    <m/>
    <m/>
    <x v="0"/>
    <x v="0"/>
    <m/>
  </r>
  <r>
    <s v=""/>
    <s v=" IR_0215_1080"/>
    <s v="Test Cryostat - Design / Prepare Spec / SOW"/>
    <s v="6.06.02.01.05"/>
    <x v="0"/>
    <d v="2026-05-26T00:00:00"/>
    <d v="2027-10-29T00:00:00"/>
    <s v="jtolle"/>
    <s v="fmicolon"/>
    <n v="80379.520000000004"/>
    <s v="CON"/>
    <s v="C"/>
    <s v="Labor"/>
    <s v="TEC"/>
    <m/>
    <s v="BNL"/>
    <s v="PED"/>
    <s v="SC_MAG"/>
    <x v="6"/>
    <s v="P.S005"/>
    <m/>
    <m/>
    <m/>
    <m/>
    <m/>
    <m/>
    <m/>
    <m/>
    <m/>
    <n v="20094.88"/>
    <n v="55819.11"/>
    <n v="4465.53"/>
    <m/>
    <m/>
    <m/>
    <m/>
    <m/>
    <m/>
    <x v="0"/>
    <x v="0"/>
    <m/>
  </r>
  <r>
    <s v=""/>
    <s v=" IR_0215_1160"/>
    <s v="B0pF Cryostat - Design"/>
    <s v="6.06.02.01.05"/>
    <x v="0"/>
    <d v="2026-05-26T00:00:00"/>
    <d v="2027-10-29T00:00:00"/>
    <s v="jtolle"/>
    <s v="fmicolon"/>
    <n v="3372.57"/>
    <s v="CON"/>
    <s v="C"/>
    <s v="Labor"/>
    <s v="TEC"/>
    <m/>
    <s v="BNL"/>
    <s v="PED"/>
    <s v="SC_MAG"/>
    <x v="6"/>
    <s v="S.P092"/>
    <m/>
    <m/>
    <m/>
    <m/>
    <m/>
    <m/>
    <m/>
    <m/>
    <m/>
    <n v="843.14"/>
    <n v="2342.06"/>
    <n v="187.37"/>
    <m/>
    <m/>
    <m/>
    <m/>
    <m/>
    <m/>
    <x v="0"/>
    <x v="0"/>
    <m/>
  </r>
  <r>
    <s v=""/>
    <s v=" IR_0215_1240"/>
    <s v="IR Magnet Cryostats, Rear - Design"/>
    <s v="6.06.02.01.05"/>
    <x v="0"/>
    <d v="2026-08-03T00:00:00"/>
    <d v="2028-01-12T00:00:00"/>
    <s v="jtolle"/>
    <s v="fmicolon"/>
    <n v="3955.52"/>
    <s v="EDIA"/>
    <s v="C"/>
    <s v="Labor"/>
    <s v="TEC"/>
    <m/>
    <s v="BNL"/>
    <s v="PED"/>
    <s v="SC_MAG"/>
    <x v="6"/>
    <s v="S.P185"/>
    <m/>
    <m/>
    <m/>
    <m/>
    <m/>
    <m/>
    <m/>
    <m/>
    <m/>
    <n v="461.48"/>
    <n v="2746.89"/>
    <n v="747.15"/>
    <m/>
    <m/>
    <m/>
    <m/>
    <m/>
    <m/>
    <x v="0"/>
    <x v="0"/>
    <m/>
  </r>
  <r>
    <s v=""/>
    <s v=" IF_0305_1480"/>
    <s v="UPS 480V and 120/208V power distribution panelboards and 480-120/208V transformer - Installation"/>
    <s v="6.11.03.05"/>
    <x v="0"/>
    <d v="2027-07-16T00:00:00"/>
    <d v="2028-01-10T00:00:00"/>
    <s v="apatil"/>
    <s v="nehring"/>
    <n v="191986.37"/>
    <s v="CON"/>
    <s v="C"/>
    <s v="Labor"/>
    <s v="TEC"/>
    <m/>
    <s v="BNL"/>
    <s v="Const"/>
    <s v="INF"/>
    <x v="5"/>
    <m/>
    <m/>
    <m/>
    <m/>
    <m/>
    <m/>
    <m/>
    <m/>
    <m/>
    <m/>
    <m/>
    <n v="86393.87"/>
    <n v="105592.51"/>
    <m/>
    <m/>
    <m/>
    <m/>
    <m/>
    <m/>
    <x v="0"/>
    <x v="0"/>
    <m/>
  </r>
  <r>
    <s v=""/>
    <s v=" IF_0305_1440"/>
    <s v="30 kVA 480V UPS and Bypass Switch Installation - Oversight"/>
    <s v="6.11.03.05"/>
    <x v="0"/>
    <d v="2027-01-26T00:00:00"/>
    <d v="2027-07-15T00:00:00"/>
    <s v="apatil"/>
    <s v="nehring"/>
    <n v="7912.4"/>
    <s v="EDIA"/>
    <s v="C"/>
    <s v="Labor"/>
    <s v="TEC"/>
    <m/>
    <s v="BNL"/>
    <s v="Const"/>
    <s v="INF"/>
    <x v="5"/>
    <m/>
    <m/>
    <m/>
    <m/>
    <m/>
    <m/>
    <m/>
    <m/>
    <m/>
    <m/>
    <m/>
    <n v="7912.4"/>
    <m/>
    <m/>
    <m/>
    <m/>
    <m/>
    <m/>
    <m/>
    <x v="0"/>
    <x v="0"/>
    <m/>
  </r>
  <r>
    <s v=""/>
    <s v=" AIF_0304_1300"/>
    <s v="Variable Frequency Drives - Testing and commissioning"/>
    <s v="6.11.03.04"/>
    <x v="0"/>
    <d v="2027-05-12T00:00:00"/>
    <d v="2027-05-18T00:00:00"/>
    <s v="apatil"/>
    <s v="nehring"/>
    <n v="3956.2"/>
    <s v="CON"/>
    <s v="C"/>
    <s v="Labor"/>
    <s v="TEC"/>
    <m/>
    <s v="BNL"/>
    <s v="Const"/>
    <s v="INF"/>
    <x v="8"/>
    <m/>
    <m/>
    <m/>
    <m/>
    <m/>
    <m/>
    <m/>
    <m/>
    <m/>
    <m/>
    <m/>
    <n v="3956.2"/>
    <m/>
    <m/>
    <m/>
    <m/>
    <m/>
    <m/>
    <m/>
    <x v="0"/>
    <x v="0"/>
    <m/>
  </r>
  <r>
    <s v=""/>
    <s v=" PO_0207_1180"/>
    <s v="SHC - Integrated Systems Commissioning - Labor Support"/>
    <s v="6.12.02.07"/>
    <x v="0"/>
    <d v="1932-04-23T00:00:00"/>
    <d v="1932-09-14T00:00:00"/>
    <s v="egolnar"/>
    <s v="blednykh"/>
    <n v="85607.76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n v="85607.76"/>
    <m/>
    <m/>
    <x v="0"/>
    <x v="0"/>
    <m/>
  </r>
  <r>
    <s v=""/>
    <s v=" PO_0306_1010"/>
    <s v="SHC - Beam Commissioning - Labor Support"/>
    <s v="6.12.03.07"/>
    <x v="0"/>
    <d v="1934-03-07T00:00:00"/>
    <d v="1934-08-30T00:00:00"/>
    <s v="egolnar"/>
    <s v="blednykh"/>
    <n v="85607.76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m/>
    <m/>
    <n v="85607.76"/>
    <x v="0"/>
    <x v="0"/>
    <m/>
  </r>
  <r>
    <s v=""/>
    <s v=" EJ_0205_3132"/>
    <s v="RCS DCCT - BNL Final Design - Enclosure &amp; Machining"/>
    <s v="6.03.02.05.02"/>
    <x v="0"/>
    <d v="2024-08-29T00:00:00"/>
    <d v="2026-08-28T00:00:00"/>
    <s v="mahmed"/>
    <s v="gassner"/>
    <n v="2487.0500000000002"/>
    <s v="CON"/>
    <s v="C"/>
    <s v="Labor"/>
    <s v="TEC"/>
    <m/>
    <s v="BNL"/>
    <s v="Const"/>
    <s v="INS"/>
    <x v="6"/>
    <m/>
    <m/>
    <m/>
    <m/>
    <m/>
    <m/>
    <m/>
    <m/>
    <n v="109.43"/>
    <n v="1243.53"/>
    <n v="1134.0999999999999"/>
    <m/>
    <m/>
    <m/>
    <m/>
    <m/>
    <m/>
    <m/>
    <m/>
    <x v="0"/>
    <x v="0"/>
    <m/>
  </r>
  <r>
    <s v=""/>
    <s v=" HR_0203_1575"/>
    <s v="IR2 - Pre-Tunnel Assembly, Installation and Testing"/>
    <s v="6.05.02.03.01"/>
    <x v="0"/>
    <d v="2027-06-21T00:00:00"/>
    <d v="2027-12-13T00:00:00"/>
    <s v="rnavarrol"/>
    <s v="weiss"/>
    <n v="60705.17"/>
    <s v="CON"/>
    <s v="C"/>
    <s v="Labor"/>
    <s v="TEC"/>
    <m/>
    <s v="BNL"/>
    <s v="Const"/>
    <s v="VAC"/>
    <x v="8"/>
    <s v="A.PP026"/>
    <s v="APP00065"/>
    <m/>
    <m/>
    <m/>
    <m/>
    <m/>
    <m/>
    <m/>
    <m/>
    <m/>
    <n v="36423.1"/>
    <n v="24282.07"/>
    <m/>
    <m/>
    <m/>
    <m/>
    <m/>
    <m/>
    <x v="0"/>
    <x v="0"/>
    <m/>
  </r>
  <r>
    <s v=""/>
    <s v=" HR_0203_2000"/>
    <s v="HR Main Vacuum System modifications - Pre-Tunnel Assembly, Installation and Testing"/>
    <s v="6.05.02.03.01"/>
    <x v="0"/>
    <d v="2027-06-21T00:00:00"/>
    <d v="2028-06-19T00:00:00"/>
    <s v="rnavarrol"/>
    <s v="weiss"/>
    <n v="91621.440000000002"/>
    <s v="CON"/>
    <s v="C"/>
    <s v="Labor"/>
    <s v="TEC"/>
    <m/>
    <s v="BNL"/>
    <s v="Const"/>
    <s v="VAC"/>
    <x v="8"/>
    <s v="A.PP026"/>
    <s v="APP00065"/>
    <m/>
    <m/>
    <m/>
    <m/>
    <m/>
    <m/>
    <m/>
    <m/>
    <m/>
    <n v="26386.98"/>
    <n v="65234.47"/>
    <m/>
    <m/>
    <m/>
    <m/>
    <m/>
    <m/>
    <x v="0"/>
    <x v="0"/>
    <m/>
  </r>
  <r>
    <s v=""/>
    <s v=" HR_0403_1575"/>
    <s v="HR Inj-Sys Vacuum - Pre-Tunnel Assembly, Installation and Testing"/>
    <s v="6.05.03.03"/>
    <x v="0"/>
    <d v="2027-06-21T00:00:00"/>
    <d v="2027-12-13T00:00:00"/>
    <s v="rnavarrol"/>
    <s v="weiss"/>
    <n v="60705.17"/>
    <s v="CON"/>
    <s v="C"/>
    <s v="Labor"/>
    <s v="TEC"/>
    <m/>
    <s v="BNL"/>
    <s v="Const"/>
    <s v="VAC"/>
    <x v="8"/>
    <s v="P.S119"/>
    <m/>
    <m/>
    <m/>
    <m/>
    <m/>
    <m/>
    <m/>
    <m/>
    <m/>
    <m/>
    <n v="36423.1"/>
    <n v="24282.07"/>
    <m/>
    <m/>
    <m/>
    <m/>
    <m/>
    <m/>
    <x v="0"/>
    <x v="0"/>
    <m/>
  </r>
  <r>
    <s v=""/>
    <s v=" HR_0605_3231"/>
    <s v="IPM Upgrade - Material - Test and Final Acceptance"/>
    <s v="6.05.05.03"/>
    <x v="0"/>
    <d v="2027-02-25T00:00:00"/>
    <d v="2028-02-24T00:00:00"/>
    <s v="mahmed"/>
    <s v="gassner"/>
    <n v="20690.02"/>
    <s v="EDIA"/>
    <s v="C"/>
    <s v="Labor"/>
    <s v="TEC"/>
    <m/>
    <s v="BNL"/>
    <s v="Const"/>
    <s v="INS"/>
    <x v="8"/>
    <s v="P.S102"/>
    <m/>
    <m/>
    <m/>
    <m/>
    <m/>
    <m/>
    <m/>
    <m/>
    <m/>
    <m/>
    <n v="12662.29"/>
    <n v="8027.73"/>
    <m/>
    <m/>
    <m/>
    <m/>
    <m/>
    <m/>
    <x v="0"/>
    <x v="0"/>
    <m/>
  </r>
  <r>
    <s v=""/>
    <s v=" RD_0309_1220"/>
    <s v="ESR Vacuum Development - Vacuum chamber cross sections - delivery and acceptance"/>
    <s v="6.02.03.06.01"/>
    <x v="1"/>
    <d v="2022-10-03T00:00:00"/>
    <d v="2022-11-21T00:00:00"/>
    <s v="rnavarrol"/>
    <s v="chetzel"/>
    <n v="7163.27"/>
    <s v="EDIA"/>
    <s v="C"/>
    <s v="Labor"/>
    <s v="OPC"/>
    <m/>
    <s v="BNL"/>
    <s v="R&amp;D"/>
    <s v="VAC"/>
    <x v="3"/>
    <m/>
    <m/>
    <m/>
    <m/>
    <m/>
    <m/>
    <m/>
    <n v="7163.27"/>
    <m/>
    <m/>
    <m/>
    <m/>
    <m/>
    <m/>
    <m/>
    <m/>
    <m/>
    <m/>
    <m/>
    <x v="0"/>
    <x v="0"/>
    <m/>
  </r>
  <r>
    <s v=""/>
    <s v=" RD_0309_1289"/>
    <s v="ESR Vacuum Development - Prototype Chambers - delivery and acceptance"/>
    <s v="6.02.03.06.01"/>
    <x v="1"/>
    <d v="2023-09-01T00:00:00"/>
    <d v="2023-10-30T00:00:00"/>
    <s v="rnavarrol"/>
    <s v="chetzel"/>
    <n v="13154.38"/>
    <s v="EDIA"/>
    <s v="C"/>
    <s v="Labor"/>
    <s v="OPC"/>
    <m/>
    <s v="BNL"/>
    <s v="R&amp;D"/>
    <s v="VAC"/>
    <x v="3"/>
    <m/>
    <m/>
    <m/>
    <m/>
    <m/>
    <m/>
    <m/>
    <n v="6577.19"/>
    <n v="6577.19"/>
    <m/>
    <m/>
    <m/>
    <m/>
    <m/>
    <m/>
    <m/>
    <m/>
    <m/>
    <m/>
    <x v="0"/>
    <x v="0"/>
    <m/>
  </r>
  <r>
    <s v=""/>
    <s v=" EJ_0205_8120"/>
    <s v="RCS SLM Prepare reference design model/layout for Preliminary Design"/>
    <s v="6.03.02.05.04"/>
    <x v="0"/>
    <d v="2023-08-28T00:00:00"/>
    <d v="2023-11-07T00:00:00"/>
    <s v="mahmed"/>
    <s v="gassner"/>
    <n v="3362.89"/>
    <s v="EDIA"/>
    <s v="C"/>
    <s v="Labor"/>
    <s v="TEC"/>
    <m/>
    <s v="BNL"/>
    <s v="PED"/>
    <s v="INS"/>
    <x v="11"/>
    <m/>
    <m/>
    <m/>
    <m/>
    <m/>
    <m/>
    <m/>
    <n v="1614.19"/>
    <n v="1748.7"/>
    <m/>
    <m/>
    <m/>
    <m/>
    <m/>
    <m/>
    <m/>
    <m/>
    <m/>
    <m/>
    <x v="0"/>
    <x v="0"/>
    <m/>
  </r>
  <r>
    <s v=""/>
    <s v=" EJ_0205_8200"/>
    <s v="RCS SLM Prepare reference design model/layout for Final Design"/>
    <s v="6.03.02.05.04"/>
    <x v="0"/>
    <d v="2024-05-17T00:00:00"/>
    <d v="2024-10-30T00:00:00"/>
    <s v="mahmed"/>
    <s v="gassner"/>
    <n v="12040.8"/>
    <s v="EDIA"/>
    <s v="C"/>
    <s v="Labor"/>
    <s v="TEC"/>
    <m/>
    <s v="BNL"/>
    <s v="PED"/>
    <s v="INS"/>
    <x v="6"/>
    <m/>
    <m/>
    <m/>
    <m/>
    <m/>
    <m/>
    <m/>
    <m/>
    <n v="9842.0400000000009"/>
    <n v="2198.75"/>
    <m/>
    <m/>
    <m/>
    <m/>
    <m/>
    <m/>
    <m/>
    <m/>
    <m/>
    <x v="0"/>
    <x v="0"/>
    <m/>
  </r>
  <r>
    <s v=""/>
    <s v=" SR_0604_1120"/>
    <s v="ESR Synchrontron and X- ray Radiation Monitors - Preliminary Design - Prepare reference design model/layout"/>
    <s v="6.04.06.04"/>
    <x v="0"/>
    <d v="2022-10-03T00:00:00"/>
    <d v="2023-08-25T00:00:00"/>
    <s v="mahmed"/>
    <s v="gassner"/>
    <n v="6605.56"/>
    <s v="EDIA"/>
    <s v="C"/>
    <s v="Labor"/>
    <s v="TEC"/>
    <m/>
    <s v="BNL"/>
    <s v="PED"/>
    <s v="INS"/>
    <x v="11"/>
    <m/>
    <m/>
    <m/>
    <m/>
    <m/>
    <m/>
    <m/>
    <n v="6605.56"/>
    <m/>
    <m/>
    <m/>
    <m/>
    <m/>
    <m/>
    <m/>
    <m/>
    <m/>
    <m/>
    <m/>
    <x v="0"/>
    <x v="0"/>
    <m/>
  </r>
  <r>
    <s v=""/>
    <s v=" SR_0604_1200"/>
    <s v="ESR Synchrontron and X- ray Radiation Monitors - Final Design - Prepare reference design model/layout"/>
    <s v="6.04.06.04"/>
    <x v="0"/>
    <d v="2023-11-27T00:00:00"/>
    <d v="2024-09-10T00:00:00"/>
    <s v="mahmed"/>
    <s v="gassner"/>
    <n v="23928.66"/>
    <s v="EDIA"/>
    <s v="C"/>
    <s v="Labor"/>
    <s v="TEC"/>
    <m/>
    <s v="BNL"/>
    <s v="PED"/>
    <s v="INS"/>
    <x v="6"/>
    <m/>
    <m/>
    <m/>
    <m/>
    <m/>
    <m/>
    <m/>
    <m/>
    <n v="23928.66"/>
    <m/>
    <m/>
    <m/>
    <m/>
    <m/>
    <m/>
    <m/>
    <m/>
    <m/>
    <m/>
    <x v="0"/>
    <x v="0"/>
    <m/>
  </r>
  <r>
    <s v=""/>
    <s v=" AS_0101_1230"/>
    <s v="Accelerator Support Systems Engineering - FY23"/>
    <s v="6.07.01.01"/>
    <x v="0"/>
    <d v="2022-10-03T00:00:00"/>
    <d v="2023-09-29T00:00:00"/>
    <s v="egolnar"/>
    <s v="tuozzolo"/>
    <n v="30275.51"/>
    <s v="EDIA"/>
    <s v="A"/>
    <s v="Labor"/>
    <s v="TEC"/>
    <m/>
    <s v="BNL"/>
    <s v="PED"/>
    <s v="PM"/>
    <x v="0"/>
    <m/>
    <m/>
    <m/>
    <m/>
    <m/>
    <m/>
    <m/>
    <n v="30275.51"/>
    <m/>
    <m/>
    <m/>
    <m/>
    <m/>
    <m/>
    <m/>
    <m/>
    <m/>
    <m/>
    <m/>
    <x v="0"/>
    <x v="0"/>
    <m/>
  </r>
  <r>
    <s v=""/>
    <s v=" AS_0101_1240"/>
    <s v="Accelerator Support Systems Engineering - FY24"/>
    <s v="6.07.01.01"/>
    <x v="0"/>
    <d v="2023-10-02T00:00:00"/>
    <d v="2024-09-30T00:00:00"/>
    <s v="egolnar"/>
    <s v="tuozzolo"/>
    <n v="31335.15"/>
    <s v="EDIA"/>
    <s v="A"/>
    <s v="Labor"/>
    <s v="TEC"/>
    <m/>
    <s v="BNL"/>
    <s v="PED"/>
    <s v="PM"/>
    <x v="0"/>
    <m/>
    <m/>
    <m/>
    <m/>
    <m/>
    <m/>
    <m/>
    <m/>
    <n v="31335.15"/>
    <m/>
    <m/>
    <m/>
    <m/>
    <m/>
    <m/>
    <m/>
    <m/>
    <m/>
    <m/>
    <x v="0"/>
    <x v="0"/>
    <m/>
  </r>
  <r>
    <s v=""/>
    <s v=" AS_0101_1250"/>
    <s v="Accelerator Support Systems Engineering - FY25"/>
    <s v="6.07.01.01"/>
    <x v="0"/>
    <d v="2024-10-01T00:00:00"/>
    <d v="2025-09-30T00:00:00"/>
    <s v="egolnar"/>
    <s v="tuozzolo"/>
    <n v="32431.88"/>
    <s v="EDIA"/>
    <s v="A"/>
    <s v="Labor"/>
    <s v="TEC"/>
    <m/>
    <s v="BNL"/>
    <s v="Const"/>
    <s v="PM"/>
    <x v="0"/>
    <m/>
    <m/>
    <m/>
    <m/>
    <m/>
    <m/>
    <m/>
    <m/>
    <m/>
    <n v="32431.88"/>
    <m/>
    <m/>
    <m/>
    <m/>
    <m/>
    <m/>
    <m/>
    <m/>
    <m/>
    <x v="0"/>
    <x v="0"/>
    <m/>
  </r>
  <r>
    <s v=""/>
    <s v=" AS_0101_1260"/>
    <s v="Accelerator Support Systems Engineering - FY26"/>
    <s v="6.07.01.01"/>
    <x v="0"/>
    <d v="2025-10-01T00:00:00"/>
    <d v="2026-09-30T00:00:00"/>
    <s v="egolnar"/>
    <s v="tuozzolo"/>
    <n v="33566.99"/>
    <s v="EDIA"/>
    <s v="A"/>
    <s v="Labor"/>
    <s v="TEC"/>
    <m/>
    <s v="BNL"/>
    <s v="Const"/>
    <s v="PM"/>
    <x v="0"/>
    <m/>
    <m/>
    <m/>
    <m/>
    <m/>
    <m/>
    <m/>
    <m/>
    <m/>
    <m/>
    <n v="33566.99"/>
    <m/>
    <m/>
    <m/>
    <m/>
    <m/>
    <m/>
    <m/>
    <m/>
    <x v="0"/>
    <x v="0"/>
    <m/>
  </r>
  <r>
    <s v=""/>
    <s v=" AS_0101_1270"/>
    <s v="Accelerator Support Systems Engineering - FY27"/>
    <s v="6.07.01.01"/>
    <x v="0"/>
    <d v="2026-10-01T00:00:00"/>
    <d v="2027-09-30T00:00:00"/>
    <s v="egolnar"/>
    <s v="tuozzolo"/>
    <n v="34741.839999999997"/>
    <s v="EDIA"/>
    <s v="A"/>
    <s v="Labor"/>
    <s v="TEC"/>
    <m/>
    <s v="BNL"/>
    <s v="Const"/>
    <s v="PM"/>
    <x v="0"/>
    <m/>
    <m/>
    <m/>
    <m/>
    <m/>
    <m/>
    <m/>
    <m/>
    <m/>
    <m/>
    <m/>
    <n v="34741.839999999997"/>
    <m/>
    <m/>
    <m/>
    <m/>
    <m/>
    <m/>
    <m/>
    <x v="0"/>
    <x v="0"/>
    <m/>
  </r>
  <r>
    <s v=""/>
    <s v=" AS_0101_1280"/>
    <s v="Accelerator Support Systems Engineering - FY28"/>
    <s v="6.07.01.01"/>
    <x v="0"/>
    <d v="2027-10-01T00:00:00"/>
    <d v="2028-09-29T00:00:00"/>
    <s v="egolnar"/>
    <s v="tuozzolo"/>
    <n v="35957.800000000003"/>
    <s v="EDIA"/>
    <s v="A"/>
    <s v="Labor"/>
    <s v="TEC"/>
    <m/>
    <s v="BNL"/>
    <s v="Const"/>
    <s v="PM"/>
    <x v="0"/>
    <m/>
    <m/>
    <m/>
    <m/>
    <m/>
    <m/>
    <m/>
    <m/>
    <m/>
    <m/>
    <m/>
    <m/>
    <n v="35957.800000000003"/>
    <m/>
    <m/>
    <m/>
    <m/>
    <m/>
    <m/>
    <x v="0"/>
    <x v="0"/>
    <m/>
  </r>
  <r>
    <s v=""/>
    <s v=" AS_0101_1290"/>
    <s v="Accelerator Support Systems Engineering - FY29"/>
    <s v="6.07.01.01"/>
    <x v="0"/>
    <d v="2028-10-02T00:00:00"/>
    <d v="2029-09-28T00:00:00"/>
    <s v="egolnar"/>
    <s v="tuozzolo"/>
    <n v="37216.33"/>
    <s v="EDIA"/>
    <s v="A"/>
    <s v="Labor"/>
    <s v="OPC"/>
    <m/>
    <s v="BNL"/>
    <s v="Pre-Ops"/>
    <s v="PM"/>
    <x v="0"/>
    <m/>
    <m/>
    <m/>
    <m/>
    <m/>
    <m/>
    <m/>
    <m/>
    <m/>
    <m/>
    <m/>
    <m/>
    <m/>
    <n v="37216.33"/>
    <m/>
    <m/>
    <m/>
    <m/>
    <m/>
    <x v="0"/>
    <x v="0"/>
    <m/>
  </r>
  <r>
    <s v=""/>
    <s v=" AS_0101_1300"/>
    <s v="Accelerator Support Systems Engineering - FY30"/>
    <s v="6.07.01.01"/>
    <x v="0"/>
    <d v="2029-10-01T00:00:00"/>
    <d v="1930-09-30T00:00:00"/>
    <s v="egolnar"/>
    <s v="tuozzolo"/>
    <n v="19259.45"/>
    <s v="EDIA"/>
    <s v="A"/>
    <s v="Labor"/>
    <s v="OPC"/>
    <m/>
    <s v="BNL"/>
    <s v="Pre-Ops"/>
    <s v="PM"/>
    <x v="0"/>
    <m/>
    <m/>
    <m/>
    <m/>
    <m/>
    <m/>
    <m/>
    <m/>
    <m/>
    <m/>
    <m/>
    <m/>
    <m/>
    <m/>
    <n v="19259.45"/>
    <m/>
    <m/>
    <m/>
    <m/>
    <x v="0"/>
    <x v="0"/>
    <m/>
  </r>
  <r>
    <s v=""/>
    <s v=" AS_0101_1310"/>
    <s v="Accelerator Support Systems Engineering - FY31"/>
    <s v="6.07.01.01"/>
    <x v="0"/>
    <d v="1930-10-01T00:00:00"/>
    <d v="1931-09-30T00:00:00"/>
    <s v="egolnar"/>
    <s v="tuozzolo"/>
    <n v="19933.53"/>
    <s v="EDIA"/>
    <s v="A"/>
    <s v="Labor"/>
    <s v="OPC"/>
    <m/>
    <s v="BNL"/>
    <s v="Pre-Ops"/>
    <s v="PM"/>
    <x v="0"/>
    <m/>
    <m/>
    <m/>
    <m/>
    <m/>
    <m/>
    <m/>
    <m/>
    <m/>
    <m/>
    <m/>
    <m/>
    <m/>
    <m/>
    <m/>
    <n v="19933.53"/>
    <m/>
    <m/>
    <m/>
    <x v="0"/>
    <x v="0"/>
    <m/>
  </r>
  <r>
    <s v=""/>
    <s v=" AS_0102_1020"/>
    <s v="Accelerator Systems Hardware/Software Staff Support - Q2-Q4 FY23"/>
    <s v="6.07.01.02"/>
    <x v="0"/>
    <d v="2023-01-03T00:00:00"/>
    <d v="2023-09-29T00:00:00"/>
    <s v="egolnar"/>
    <s v="tuozzolo"/>
    <n v="22706.63"/>
    <s v="EDIA"/>
    <s v="A"/>
    <s v="Labor"/>
    <s v="TEC"/>
    <m/>
    <s v="BNL"/>
    <s v="PED"/>
    <s v="PM"/>
    <x v="0"/>
    <m/>
    <m/>
    <m/>
    <m/>
    <m/>
    <m/>
    <m/>
    <n v="22706.63"/>
    <n v="0"/>
    <m/>
    <m/>
    <m/>
    <m/>
    <m/>
    <m/>
    <m/>
    <m/>
    <m/>
    <m/>
    <x v="0"/>
    <x v="0"/>
    <m/>
  </r>
  <r>
    <s v=""/>
    <s v=" AS_0102_1030"/>
    <s v="Accelerator Systems Hardware/Software Staff Support - FY24"/>
    <s v="6.07.01.02"/>
    <x v="0"/>
    <d v="2023-10-02T00:00:00"/>
    <d v="2024-09-30T00:00:00"/>
    <s v="egolnar"/>
    <s v="tuozzolo"/>
    <n v="31335.15"/>
    <s v="EDIA"/>
    <s v="A"/>
    <s v="Labor"/>
    <s v="TEC"/>
    <m/>
    <s v="BNL"/>
    <s v="PED"/>
    <s v="PM"/>
    <x v="0"/>
    <m/>
    <m/>
    <m/>
    <m/>
    <m/>
    <m/>
    <m/>
    <m/>
    <n v="31335.15"/>
    <m/>
    <m/>
    <m/>
    <m/>
    <m/>
    <m/>
    <m/>
    <m/>
    <m/>
    <m/>
    <x v="0"/>
    <x v="0"/>
    <m/>
  </r>
  <r>
    <s v=""/>
    <s v=" AS_0102_1040"/>
    <s v="Accelerator Systems Hardware/Software Staff Support - FY25"/>
    <s v="6.07.01.02"/>
    <x v="0"/>
    <d v="2024-10-01T00:00:00"/>
    <d v="2025-09-30T00:00:00"/>
    <s v="egolnar"/>
    <s v="tuozzolo"/>
    <n v="32431.88"/>
    <s v="EDIA"/>
    <s v="A"/>
    <s v="Labor"/>
    <s v="TEC"/>
    <m/>
    <s v="BNL"/>
    <s v="Const"/>
    <s v="PM"/>
    <x v="0"/>
    <m/>
    <m/>
    <m/>
    <m/>
    <m/>
    <m/>
    <m/>
    <m/>
    <m/>
    <n v="32431.88"/>
    <m/>
    <m/>
    <m/>
    <m/>
    <m/>
    <m/>
    <m/>
    <m/>
    <m/>
    <x v="0"/>
    <x v="0"/>
    <m/>
  </r>
  <r>
    <s v=""/>
    <s v=" AS_0102_1050"/>
    <s v="Accelerator Systems Hardware/Software Staff Support - FY26"/>
    <s v="6.07.01.02"/>
    <x v="0"/>
    <d v="2025-10-01T00:00:00"/>
    <d v="2026-09-30T00:00:00"/>
    <s v="egolnar"/>
    <s v="tuozzolo"/>
    <n v="33566.99"/>
    <s v="EDIA"/>
    <s v="A"/>
    <s v="Labor"/>
    <s v="TEC"/>
    <m/>
    <s v="BNL"/>
    <s v="Const"/>
    <s v="PM"/>
    <x v="0"/>
    <m/>
    <m/>
    <m/>
    <m/>
    <m/>
    <m/>
    <m/>
    <m/>
    <m/>
    <m/>
    <n v="33566.99"/>
    <m/>
    <m/>
    <m/>
    <m/>
    <m/>
    <m/>
    <m/>
    <m/>
    <x v="0"/>
    <x v="0"/>
    <m/>
  </r>
  <r>
    <s v=""/>
    <s v=" AS_0102_1060"/>
    <s v="Accelerator Systems Hardware/Software Staff Support - FY27"/>
    <s v="6.07.01.02"/>
    <x v="0"/>
    <d v="2026-10-01T00:00:00"/>
    <d v="2027-09-30T00:00:00"/>
    <s v="egolnar"/>
    <s v="tuozzolo"/>
    <n v="34741.839999999997"/>
    <s v="EDIA"/>
    <s v="A"/>
    <s v="Labor"/>
    <s v="TEC"/>
    <m/>
    <s v="BNL"/>
    <s v="Const"/>
    <s v="PM"/>
    <x v="0"/>
    <m/>
    <m/>
    <m/>
    <m/>
    <m/>
    <m/>
    <m/>
    <m/>
    <m/>
    <m/>
    <m/>
    <n v="34741.839999999997"/>
    <m/>
    <m/>
    <m/>
    <m/>
    <m/>
    <m/>
    <m/>
    <x v="0"/>
    <x v="0"/>
    <m/>
  </r>
  <r>
    <s v=""/>
    <s v=" AS_0102_1070"/>
    <s v="Accelerator Systems Hardware/Software Staff Support - FY28"/>
    <s v="6.07.01.02"/>
    <x v="0"/>
    <d v="2027-10-01T00:00:00"/>
    <d v="2028-09-29T00:00:00"/>
    <s v="egolnar"/>
    <s v="tuozzolo"/>
    <n v="17978.900000000001"/>
    <s v="EDIA"/>
    <s v="A"/>
    <s v="Labor"/>
    <s v="TEC"/>
    <m/>
    <s v="BNL"/>
    <s v="Const"/>
    <s v="PM"/>
    <x v="0"/>
    <m/>
    <m/>
    <m/>
    <m/>
    <m/>
    <m/>
    <m/>
    <m/>
    <m/>
    <m/>
    <m/>
    <m/>
    <n v="17978.900000000001"/>
    <m/>
    <m/>
    <m/>
    <m/>
    <m/>
    <m/>
    <x v="0"/>
    <x v="0"/>
    <m/>
  </r>
  <r>
    <s v=""/>
    <s v=" AS_0102_1080"/>
    <s v="Accelerator Systems Hardware/Software Staff Support - FY29"/>
    <s v="6.07.01.02"/>
    <x v="0"/>
    <d v="2028-10-02T00:00:00"/>
    <d v="2029-09-28T00:00:00"/>
    <s v="egolnar"/>
    <s v="tuozzolo"/>
    <n v="18608.16"/>
    <s v="EDIA"/>
    <s v="A"/>
    <s v="Labor"/>
    <s v="OPC"/>
    <m/>
    <s v="BNL"/>
    <s v="Pre-Ops"/>
    <s v="PM"/>
    <x v="0"/>
    <m/>
    <m/>
    <m/>
    <m/>
    <m/>
    <m/>
    <m/>
    <m/>
    <m/>
    <m/>
    <m/>
    <m/>
    <m/>
    <n v="18608.16"/>
    <n v="0"/>
    <m/>
    <m/>
    <m/>
    <m/>
    <x v="0"/>
    <x v="0"/>
    <m/>
  </r>
  <r>
    <s v=""/>
    <s v=" AS_0102_1090"/>
    <s v="Accelerator Systems Hardware/Software Staff Support - FY30"/>
    <s v="6.07.01.02"/>
    <x v="0"/>
    <d v="2029-10-01T00:00:00"/>
    <d v="1930-09-30T00:00:00"/>
    <s v="egolnar"/>
    <s v="tuozzolo"/>
    <n v="19259.45"/>
    <s v="EDIA"/>
    <s v="A"/>
    <s v="Labor"/>
    <s v="OPC"/>
    <m/>
    <s v="BNL"/>
    <s v="Pre-Ops"/>
    <s v="PM"/>
    <x v="0"/>
    <m/>
    <m/>
    <m/>
    <m/>
    <m/>
    <m/>
    <m/>
    <m/>
    <m/>
    <m/>
    <m/>
    <m/>
    <m/>
    <m/>
    <n v="19259.45"/>
    <m/>
    <m/>
    <m/>
    <m/>
    <x v="0"/>
    <x v="0"/>
    <m/>
  </r>
  <r>
    <s v=""/>
    <s v=" AS_0102_1100"/>
    <s v="Accelerator Systems Hardware/Software Staff Support - FY31"/>
    <s v="6.07.01.02"/>
    <x v="0"/>
    <d v="1930-10-01T00:00:00"/>
    <d v="1931-09-30T00:00:00"/>
    <s v="egolnar"/>
    <s v="tuozzolo"/>
    <n v="19933.53"/>
    <s v="EDIA"/>
    <s v="A"/>
    <s v="Labor"/>
    <s v="OPC"/>
    <m/>
    <s v="BNL"/>
    <s v="Pre-Ops"/>
    <s v="PM"/>
    <x v="0"/>
    <m/>
    <m/>
    <m/>
    <m/>
    <m/>
    <m/>
    <m/>
    <m/>
    <m/>
    <m/>
    <m/>
    <m/>
    <m/>
    <m/>
    <m/>
    <n v="19933.53"/>
    <m/>
    <m/>
    <m/>
    <x v="0"/>
    <x v="0"/>
    <m/>
  </r>
  <r>
    <s v=""/>
    <s v=" EJ_0205_8040"/>
    <s v="RCS SLM Prepare reference design model/layout for Preliminary Design"/>
    <s v="6.03.02.05.04"/>
    <x v="0"/>
    <d v="2022-08-05T00:00:00"/>
    <d v="2022-09-01T00:00:00"/>
    <s v="mahmed"/>
    <s v="gassner"/>
    <n v="0"/>
    <s v="EDIA"/>
    <s v="C"/>
    <s v="Labor"/>
    <s v="TEC"/>
    <m/>
    <s v="BNL"/>
    <s v="PED"/>
    <s v="INS"/>
    <x v="11"/>
    <m/>
    <m/>
    <m/>
    <m/>
    <m/>
    <m/>
    <m/>
    <m/>
    <m/>
    <m/>
    <m/>
    <m/>
    <m/>
    <m/>
    <m/>
    <m/>
    <m/>
    <m/>
    <m/>
    <x v="0"/>
    <x v="0"/>
    <m/>
  </r>
  <r>
    <s v=""/>
    <s v=" SR_0604_1040"/>
    <s v="ESR Synchrontron and X- ray Radiation Monitors - Preliminary Design - Prepare reference design model/layout"/>
    <s v="6.04.06.04"/>
    <x v="0"/>
    <d v="2022-07-27T00:00:00"/>
    <d v="2022-09-30T00:00:00"/>
    <s v="mahmed"/>
    <s v="gassner"/>
    <n v="0"/>
    <s v="EDIA"/>
    <s v="C"/>
    <s v="Labor"/>
    <s v="TEC"/>
    <m/>
    <s v="BNL"/>
    <s v="PED"/>
    <s v="INS"/>
    <x v="11"/>
    <m/>
    <m/>
    <m/>
    <m/>
    <m/>
    <m/>
    <m/>
    <m/>
    <m/>
    <m/>
    <m/>
    <m/>
    <m/>
    <m/>
    <m/>
    <m/>
    <m/>
    <m/>
    <m/>
    <x v="0"/>
    <x v="0"/>
    <m/>
  </r>
  <r>
    <s v=""/>
    <s v=" EJ_0401_3660"/>
    <s v="BPM Electronics - Preliminary Design -"/>
    <s v="6.03.04.01.04.01"/>
    <x v="0"/>
    <d v="2023-03-08T00:00:00"/>
    <d v="2023-08-10T00:00:00"/>
    <s v="mahmed"/>
    <s v="gassner"/>
    <n v="4588.47"/>
    <s v="EDIA"/>
    <s v="C"/>
    <s v="Labor"/>
    <s v="TEC"/>
    <m/>
    <s v="BNL"/>
    <s v="PED"/>
    <s v="INS"/>
    <x v="11"/>
    <m/>
    <m/>
    <m/>
    <m/>
    <m/>
    <m/>
    <m/>
    <n v="4588.47"/>
    <m/>
    <m/>
    <m/>
    <m/>
    <m/>
    <m/>
    <m/>
    <m/>
    <m/>
    <m/>
    <m/>
    <x v="0"/>
    <x v="0"/>
    <m/>
  </r>
  <r>
    <s v=""/>
    <s v=" EJ_0401_3800"/>
    <s v="BPM Electronics Final Design -"/>
    <s v="6.03.04.01.04.01"/>
    <x v="0"/>
    <d v="2023-10-16T00:00:00"/>
    <d v="2024-08-09T00:00:00"/>
    <s v="mahmed"/>
    <s v="gassner"/>
    <n v="16746.72"/>
    <s v="EDIA"/>
    <s v="C"/>
    <s v="Labor"/>
    <s v="TEC"/>
    <m/>
    <s v="BNL"/>
    <s v="PED"/>
    <s v="INS"/>
    <x v="6"/>
    <m/>
    <m/>
    <m/>
    <m/>
    <m/>
    <m/>
    <m/>
    <m/>
    <n v="16746.72"/>
    <m/>
    <m/>
    <m/>
    <m/>
    <m/>
    <m/>
    <m/>
    <m/>
    <m/>
    <m/>
    <x v="0"/>
    <x v="0"/>
    <m/>
  </r>
  <r>
    <s v=""/>
    <s v=" EJ_0401_3900"/>
    <s v="BPM Electronics -  module procurement (labor)"/>
    <s v="6.03.04.01.04.01"/>
    <x v="0"/>
    <d v="2024-08-12T00:00:00"/>
    <d v="2025-08-12T00:00:00"/>
    <s v="mahmed"/>
    <s v="gassner"/>
    <n v="3089.75"/>
    <s v="EDIA"/>
    <s v="C"/>
    <s v="Labor"/>
    <s v="TEC"/>
    <m/>
    <s v="BNL"/>
    <s v="Const"/>
    <s v="INS"/>
    <x v="10"/>
    <m/>
    <m/>
    <m/>
    <m/>
    <m/>
    <m/>
    <m/>
    <m/>
    <n v="430.84"/>
    <n v="2658.91"/>
    <m/>
    <m/>
    <m/>
    <m/>
    <m/>
    <m/>
    <m/>
    <m/>
    <m/>
    <x v="0"/>
    <x v="0"/>
    <m/>
  </r>
  <r>
    <s v=""/>
    <s v=" EJ_0401_5260"/>
    <s v="Faraday Cup, Electronic System - Hardware Development"/>
    <s v="6.03.04.01.04.02"/>
    <x v="0"/>
    <d v="2024-08-20T00:00:00"/>
    <d v="2025-01-24T00:00:00"/>
    <s v="mahmed"/>
    <s v="gassner"/>
    <n v="5126.12"/>
    <s v="CON"/>
    <s v="C"/>
    <s v="Labor"/>
    <s v="TEC"/>
    <m/>
    <s v="BNL"/>
    <s v="Const"/>
    <s v="INS"/>
    <x v="6"/>
    <m/>
    <m/>
    <m/>
    <m/>
    <m/>
    <m/>
    <m/>
    <m/>
    <n v="1402.43"/>
    <n v="3723.69"/>
    <m/>
    <m/>
    <m/>
    <m/>
    <m/>
    <m/>
    <m/>
    <m/>
    <m/>
    <x v="0"/>
    <x v="0"/>
    <m/>
  </r>
  <r>
    <s v=""/>
    <s v=" EJ_0401_5320"/>
    <s v="ICT, Electronic System - Hardware Development"/>
    <s v="6.03.04.01.04.02"/>
    <x v="0"/>
    <d v="2025-01-27T00:00:00"/>
    <d v="2025-06-25T00:00:00"/>
    <s v="mahmed"/>
    <s v="gassner"/>
    <n v="5173.99"/>
    <s v="CON"/>
    <s v="C"/>
    <s v="Labor"/>
    <s v="TEC"/>
    <m/>
    <s v="BNL"/>
    <s v="Const"/>
    <s v="INS"/>
    <x v="6"/>
    <m/>
    <m/>
    <m/>
    <m/>
    <m/>
    <m/>
    <m/>
    <m/>
    <m/>
    <n v="5173.99"/>
    <m/>
    <m/>
    <m/>
    <m/>
    <m/>
    <m/>
    <m/>
    <m/>
    <m/>
    <x v="0"/>
    <x v="0"/>
    <m/>
  </r>
  <r>
    <s v=""/>
    <s v=" EJ_0401_5420"/>
    <s v="FCT, Electronic System - Hardware Development"/>
    <s v="6.03.04.01.04.02"/>
    <x v="0"/>
    <d v="2025-06-26T00:00:00"/>
    <d v="2025-11-26T00:00:00"/>
    <s v="mahmed"/>
    <s v="gassner"/>
    <n v="2096.25"/>
    <s v="CON"/>
    <s v="C"/>
    <s v="Labor"/>
    <s v="TEC"/>
    <m/>
    <s v="BNL"/>
    <s v="Const"/>
    <s v="INS"/>
    <x v="6"/>
    <m/>
    <m/>
    <m/>
    <m/>
    <m/>
    <m/>
    <m/>
    <m/>
    <m/>
    <n v="1324.98"/>
    <n v="771.26"/>
    <m/>
    <m/>
    <m/>
    <m/>
    <m/>
    <m/>
    <m/>
    <m/>
    <x v="0"/>
    <x v="0"/>
    <m/>
  </r>
  <r>
    <s v=""/>
    <s v=" EJ_0401_6700"/>
    <s v="Bunch Length Monitors - Preliminary Design"/>
    <s v="6.03.04.01.04.03"/>
    <x v="0"/>
    <d v="2023-03-06T00:00:00"/>
    <d v="2023-07-25T00:00:00"/>
    <s v="mahmed"/>
    <s v="gassner"/>
    <n v="3915.73"/>
    <s v="EDIA"/>
    <s v="C"/>
    <s v="Labor"/>
    <s v="TEC"/>
    <m/>
    <s v="BNL"/>
    <s v="PED"/>
    <s v="INS"/>
    <x v="11"/>
    <m/>
    <m/>
    <m/>
    <m/>
    <m/>
    <m/>
    <m/>
    <n v="3915.73"/>
    <m/>
    <m/>
    <m/>
    <m/>
    <m/>
    <m/>
    <m/>
    <m/>
    <m/>
    <m/>
    <m/>
    <x v="0"/>
    <x v="0"/>
    <m/>
  </r>
  <r>
    <s v=""/>
    <s v=" EJ_0401_6720"/>
    <s v="Profile Monitors - Preliminary Design"/>
    <s v="6.03.04.01.04.03"/>
    <x v="0"/>
    <d v="2023-03-06T00:00:00"/>
    <d v="2023-07-25T00:00:00"/>
    <s v="mahmed"/>
    <s v="gassner"/>
    <n v="2897.98"/>
    <s v="EDIA"/>
    <s v="C"/>
    <s v="Labor"/>
    <s v="TEC"/>
    <m/>
    <s v="BNL"/>
    <s v="PED"/>
    <s v="INS"/>
    <x v="11"/>
    <m/>
    <m/>
    <m/>
    <m/>
    <m/>
    <m/>
    <m/>
    <n v="2897.98"/>
    <m/>
    <m/>
    <m/>
    <m/>
    <m/>
    <m/>
    <m/>
    <m/>
    <m/>
    <m/>
    <m/>
    <x v="0"/>
    <x v="0"/>
    <m/>
  </r>
  <r>
    <s v=""/>
    <s v=" EJ_0401_6740"/>
    <s v="Emittance Slit - Preliminary Design"/>
    <s v="6.03.04.01.04.03"/>
    <x v="0"/>
    <d v="2023-03-06T00:00:00"/>
    <d v="2023-07-25T00:00:00"/>
    <s v="mahmed"/>
    <s v="gassner"/>
    <n v="2897.98"/>
    <s v="EDIA"/>
    <s v="C"/>
    <s v="Labor"/>
    <s v="TEC"/>
    <m/>
    <s v="BNL"/>
    <s v="PED"/>
    <s v="INS"/>
    <x v="11"/>
    <m/>
    <m/>
    <m/>
    <m/>
    <m/>
    <m/>
    <m/>
    <n v="2897.98"/>
    <m/>
    <m/>
    <m/>
    <m/>
    <m/>
    <m/>
    <m/>
    <m/>
    <m/>
    <m/>
    <m/>
    <x v="0"/>
    <x v="0"/>
    <m/>
  </r>
  <r>
    <s v=""/>
    <s v=" EJ_0401_6760"/>
    <s v="Wire Scanner - Preliminary Design"/>
    <s v="6.03.04.01.04.03"/>
    <x v="0"/>
    <d v="2023-03-06T00:00:00"/>
    <d v="2023-07-25T00:00:00"/>
    <s v="mahmed"/>
    <s v="gassner"/>
    <n v="4346.97"/>
    <s v="EDIA"/>
    <s v="C"/>
    <s v="Labor"/>
    <s v="TEC"/>
    <m/>
    <s v="BNL"/>
    <s v="PED"/>
    <s v="INS"/>
    <x v="11"/>
    <m/>
    <m/>
    <m/>
    <m/>
    <m/>
    <m/>
    <m/>
    <n v="4346.97"/>
    <m/>
    <m/>
    <m/>
    <m/>
    <m/>
    <m/>
    <m/>
    <m/>
    <m/>
    <m/>
    <m/>
    <x v="0"/>
    <x v="0"/>
    <m/>
  </r>
  <r>
    <s v=""/>
    <s v=" EJ_0401_6840"/>
    <s v="Bunch Length Monitors - Final Design"/>
    <s v="6.03.04.01.04.03"/>
    <x v="0"/>
    <d v="2023-10-20T00:00:00"/>
    <d v="2024-08-07T00:00:00"/>
    <s v="mahmed"/>
    <s v="gassner"/>
    <n v="13925.84"/>
    <s v="EDIA"/>
    <s v="C"/>
    <s v="Labor"/>
    <s v="TEC"/>
    <m/>
    <s v="BNL"/>
    <s v="PED"/>
    <s v="INS"/>
    <x v="6"/>
    <m/>
    <m/>
    <m/>
    <m/>
    <m/>
    <m/>
    <m/>
    <m/>
    <n v="13925.84"/>
    <m/>
    <m/>
    <m/>
    <m/>
    <m/>
    <m/>
    <m/>
    <m/>
    <m/>
    <m/>
    <x v="0"/>
    <x v="0"/>
    <m/>
  </r>
  <r>
    <s v=""/>
    <s v=" EJ_0401_6860"/>
    <s v="Profile Monitors - Final Design"/>
    <s v="6.03.04.01.04.03"/>
    <x v="0"/>
    <d v="2023-10-20T00:00:00"/>
    <d v="2024-08-07T00:00:00"/>
    <s v="mahmed"/>
    <s v="gassner"/>
    <n v="20995.88"/>
    <s v="EDIA"/>
    <s v="C"/>
    <s v="Labor"/>
    <s v="TEC"/>
    <m/>
    <s v="BNL"/>
    <s v="PED"/>
    <s v="INS"/>
    <x v="6"/>
    <m/>
    <m/>
    <m/>
    <m/>
    <m/>
    <m/>
    <m/>
    <m/>
    <n v="20995.88"/>
    <m/>
    <m/>
    <m/>
    <m/>
    <m/>
    <m/>
    <m/>
    <m/>
    <m/>
    <m/>
    <x v="0"/>
    <x v="0"/>
    <m/>
  </r>
  <r>
    <s v=""/>
    <s v=" EJ_0401_6880"/>
    <s v="Emittance Slit - Final Design"/>
    <s v="6.03.04.01.04.03"/>
    <x v="0"/>
    <d v="2023-10-20T00:00:00"/>
    <d v="2024-08-07T00:00:00"/>
    <s v="mahmed"/>
    <s v="gassner"/>
    <n v="10497.94"/>
    <s v="EDIA"/>
    <s v="C"/>
    <s v="Labor"/>
    <s v="TEC"/>
    <m/>
    <s v="BNL"/>
    <s v="PED"/>
    <s v="INS"/>
    <x v="6"/>
    <m/>
    <m/>
    <m/>
    <m/>
    <m/>
    <m/>
    <m/>
    <m/>
    <n v="10497.94"/>
    <m/>
    <m/>
    <m/>
    <m/>
    <m/>
    <m/>
    <m/>
    <m/>
    <m/>
    <m/>
    <x v="0"/>
    <x v="0"/>
    <m/>
  </r>
  <r>
    <s v=""/>
    <s v=" EJ_0401_6900"/>
    <s v="Wire Scanner - Final Design"/>
    <s v="6.03.04.01.04.03"/>
    <x v="0"/>
    <d v="2023-10-20T00:00:00"/>
    <d v="2024-08-07T00:00:00"/>
    <s v="mahmed"/>
    <s v="gassner"/>
    <n v="31493.82"/>
    <s v="EDIA"/>
    <s v="C"/>
    <s v="Labor"/>
    <s v="TEC"/>
    <m/>
    <s v="BNL"/>
    <s v="PED"/>
    <s v="INS"/>
    <x v="6"/>
    <m/>
    <m/>
    <m/>
    <m/>
    <m/>
    <m/>
    <m/>
    <m/>
    <n v="31493.82"/>
    <m/>
    <m/>
    <m/>
    <m/>
    <m/>
    <m/>
    <m/>
    <m/>
    <m/>
    <m/>
    <x v="0"/>
    <x v="0"/>
    <m/>
  </r>
  <r>
    <s v=""/>
    <s v=" EJ_0401_6940"/>
    <s v="Bunch Length Monitors - Construction"/>
    <s v="6.03.04.01.04.03"/>
    <x v="0"/>
    <d v="2025-12-09T00:00:00"/>
    <d v="2027-12-08T00:00:00"/>
    <s v="mahmed"/>
    <s v="gassner"/>
    <n v="16637.34"/>
    <s v="CON"/>
    <s v="C"/>
    <s v="Labor"/>
    <s v="TEC"/>
    <m/>
    <s v="BNL"/>
    <s v="Const"/>
    <s v="INS"/>
    <x v="5"/>
    <m/>
    <m/>
    <m/>
    <m/>
    <m/>
    <m/>
    <m/>
    <m/>
    <m/>
    <m/>
    <n v="6821.31"/>
    <n v="8318.67"/>
    <n v="1497.36"/>
    <m/>
    <m/>
    <m/>
    <m/>
    <m/>
    <m/>
    <x v="0"/>
    <x v="0"/>
    <m/>
  </r>
  <r>
    <s v=""/>
    <s v=" EJ_0401_6980"/>
    <s v="Profile Monitors - Construction"/>
    <s v="6.03.04.01.04.03"/>
    <x v="0"/>
    <d v="2025-12-09T00:00:00"/>
    <d v="2027-12-08T00:00:00"/>
    <s v="mahmed"/>
    <s v="gassner"/>
    <n v="21932.46"/>
    <s v="CON"/>
    <s v="C"/>
    <s v="Labor"/>
    <s v="TEC"/>
    <m/>
    <s v="BNL"/>
    <s v="Const"/>
    <s v="INS"/>
    <x v="5"/>
    <m/>
    <m/>
    <m/>
    <m/>
    <m/>
    <m/>
    <m/>
    <m/>
    <m/>
    <m/>
    <n v="8992.31"/>
    <n v="10966.23"/>
    <n v="1973.92"/>
    <m/>
    <m/>
    <m/>
    <m/>
    <m/>
    <m/>
    <x v="0"/>
    <x v="0"/>
    <m/>
  </r>
  <r>
    <s v=""/>
    <s v=" EJ_0401_7020"/>
    <s v="Emittance Slit - Construction"/>
    <s v="6.03.04.01.04.03"/>
    <x v="0"/>
    <d v="2025-12-09T00:00:00"/>
    <d v="2027-12-08T00:00:00"/>
    <s v="mahmed"/>
    <s v="gassner"/>
    <n v="6579.74"/>
    <s v="CON"/>
    <s v="C"/>
    <s v="Labor"/>
    <s v="TEC"/>
    <m/>
    <s v="BNL"/>
    <s v="Const"/>
    <s v="INS"/>
    <x v="5"/>
    <m/>
    <m/>
    <m/>
    <m/>
    <m/>
    <m/>
    <m/>
    <m/>
    <m/>
    <m/>
    <n v="2697.69"/>
    <n v="3289.87"/>
    <n v="592.17999999999995"/>
    <m/>
    <m/>
    <m/>
    <m/>
    <m/>
    <m/>
    <x v="0"/>
    <x v="0"/>
    <m/>
  </r>
  <r>
    <s v=""/>
    <s v=" EJ_0401_7060"/>
    <s v="Wire Scanner - Construction"/>
    <s v="6.03.04.01.04.03"/>
    <x v="0"/>
    <d v="2025-12-09T00:00:00"/>
    <d v="2027-12-08T00:00:00"/>
    <s v="mahmed"/>
    <s v="gassner"/>
    <n v="38381.81"/>
    <s v="CON"/>
    <s v="C"/>
    <s v="Labor"/>
    <s v="TEC"/>
    <m/>
    <s v="BNL"/>
    <s v="Const"/>
    <s v="INS"/>
    <x v="5"/>
    <m/>
    <m/>
    <m/>
    <m/>
    <m/>
    <m/>
    <m/>
    <m/>
    <m/>
    <m/>
    <n v="15736.54"/>
    <n v="19190.91"/>
    <n v="3454.36"/>
    <m/>
    <m/>
    <m/>
    <m/>
    <m/>
    <m/>
    <x v="0"/>
    <x v="0"/>
    <m/>
  </r>
  <r>
    <s v=""/>
    <s v=" EJ_0401_8020"/>
    <s v="BLMs Mechanical System - Detector and Mounting Final Design"/>
    <s v="6.03.04.01.04.04"/>
    <x v="0"/>
    <d v="2023-09-21T00:00:00"/>
    <d v="2024-07-10T00:00:00"/>
    <s v="mahmed"/>
    <s v="gassner"/>
    <n v="2496.5500000000002"/>
    <s v="EDIA"/>
    <s v="C"/>
    <s v="Labor"/>
    <s v="TEC"/>
    <m/>
    <s v="BNL"/>
    <s v="PED"/>
    <s v="INS"/>
    <x v="6"/>
    <m/>
    <m/>
    <m/>
    <m/>
    <m/>
    <m/>
    <m/>
    <n v="87.38"/>
    <n v="2409.17"/>
    <m/>
    <m/>
    <m/>
    <m/>
    <m/>
    <m/>
    <m/>
    <m/>
    <m/>
    <m/>
    <x v="0"/>
    <x v="0"/>
    <m/>
  </r>
  <r>
    <s v=""/>
    <s v=" EJ_0401_8040"/>
    <s v="BLMs Electronic System - System Final Design"/>
    <s v="6.03.04.01.04.04"/>
    <x v="0"/>
    <d v="2023-09-21T00:00:00"/>
    <d v="2024-07-10T00:00:00"/>
    <s v="mahmed"/>
    <s v="gassner"/>
    <n v="2496.5500000000002"/>
    <s v="EDIA"/>
    <s v="C"/>
    <s v="Labor"/>
    <s v="TEC"/>
    <m/>
    <s v="BNL"/>
    <s v="PED"/>
    <s v="INS"/>
    <x v="6"/>
    <m/>
    <m/>
    <m/>
    <m/>
    <m/>
    <m/>
    <m/>
    <n v="87.38"/>
    <n v="2409.17"/>
    <m/>
    <m/>
    <m/>
    <m/>
    <m/>
    <m/>
    <m/>
    <m/>
    <m/>
    <m/>
    <x v="0"/>
    <x v="0"/>
    <m/>
  </r>
  <r>
    <s v=""/>
    <s v=" EJ_0401_8140"/>
    <s v="BLMs Mechanical System - Drawings Checking, Correcting, Approval"/>
    <s v="6.03.04.01.04.04"/>
    <x v="0"/>
    <d v="2025-12-09T00:00:00"/>
    <d v="2027-12-08T00:00:00"/>
    <s v="mahmed"/>
    <s v="gassner"/>
    <n v="2741.56"/>
    <s v="EDIA"/>
    <s v="C"/>
    <s v="Labor"/>
    <s v="TEC"/>
    <m/>
    <s v="BNL"/>
    <s v="Const"/>
    <s v="INS"/>
    <x v="6"/>
    <m/>
    <m/>
    <m/>
    <m/>
    <m/>
    <m/>
    <m/>
    <m/>
    <m/>
    <m/>
    <n v="1124.04"/>
    <n v="1370.78"/>
    <n v="246.74"/>
    <m/>
    <m/>
    <m/>
    <m/>
    <m/>
    <m/>
    <x v="0"/>
    <x v="0"/>
    <m/>
  </r>
  <r>
    <s v=""/>
    <s v=" EJ_0401_8180"/>
    <s v="BLMs Electronic System -  Drawings Checking, Correcting, Approval"/>
    <s v="6.03.04.01.04.04"/>
    <x v="0"/>
    <d v="2025-12-09T00:00:00"/>
    <d v="2027-12-08T00:00:00"/>
    <s v="mahmed"/>
    <s v="gassner"/>
    <n v="2741.56"/>
    <s v="EDIA"/>
    <s v="C"/>
    <s v="Labor"/>
    <s v="TEC"/>
    <m/>
    <s v="BNL"/>
    <s v="Const"/>
    <s v="INS"/>
    <x v="6"/>
    <m/>
    <m/>
    <m/>
    <m/>
    <m/>
    <m/>
    <m/>
    <m/>
    <m/>
    <m/>
    <n v="1124.04"/>
    <n v="1370.78"/>
    <n v="246.74"/>
    <m/>
    <m/>
    <m/>
    <m/>
    <m/>
    <m/>
    <x v="0"/>
    <x v="0"/>
    <m/>
  </r>
  <r>
    <s v=""/>
    <s v=" EJ_0402_0040"/>
    <s v="Polarized Source Magnets - Detailed Design"/>
    <s v="6.03.04.02.01"/>
    <x v="0"/>
    <d v="2025-04-18T00:00:00"/>
    <d v="2025-06-13T00:00:00"/>
    <s v="glayden"/>
    <s v="skaritka"/>
    <n v="20695.939999999999"/>
    <s v="EDIA"/>
    <s v="C"/>
    <s v="Labor"/>
    <s v="TEC"/>
    <m/>
    <s v="BNL"/>
    <s v="PED"/>
    <s v="INJ"/>
    <x v="6"/>
    <s v="P.S509"/>
    <m/>
    <m/>
    <m/>
    <m/>
    <m/>
    <m/>
    <m/>
    <m/>
    <n v="20695.939999999999"/>
    <m/>
    <m/>
    <m/>
    <m/>
    <m/>
    <m/>
    <m/>
    <m/>
    <m/>
    <x v="0"/>
    <x v="0"/>
    <m/>
  </r>
  <r>
    <s v=""/>
    <s v=" EJ_0402_5000"/>
    <s v="Inverted High Voltage DC Gun - Detailed design"/>
    <s v="6.03.04.02.04"/>
    <x v="0"/>
    <d v="2025-06-03T00:00:00"/>
    <d v="2025-09-24T00:00:00"/>
    <s v="glayden"/>
    <s v="skaritka"/>
    <n v="20695.939999999999"/>
    <s v="EDIA"/>
    <s v="C"/>
    <s v="Labor"/>
    <s v="TEC"/>
    <m/>
    <s v="BNL"/>
    <s v="PED"/>
    <s v="INJ"/>
    <x v="6"/>
    <s v="P.S507"/>
    <m/>
    <m/>
    <m/>
    <m/>
    <m/>
    <m/>
    <m/>
    <m/>
    <n v="20695.939999999999"/>
    <m/>
    <m/>
    <m/>
    <m/>
    <m/>
    <m/>
    <m/>
    <m/>
    <m/>
    <x v="0"/>
    <x v="0"/>
    <m/>
  </r>
  <r>
    <s v=""/>
    <s v=" EJ_0402_5140"/>
    <s v="Main Gun Vessel - Detailed Design"/>
    <s v="6.03.04.02.04"/>
    <x v="0"/>
    <d v="2025-06-03T00:00:00"/>
    <d v="2025-07-08T00:00:00"/>
    <s v="glayden"/>
    <s v="skaritka"/>
    <n v="10347.969999999999"/>
    <s v="EDIA"/>
    <s v="C"/>
    <s v="Labor"/>
    <s v="TEC"/>
    <m/>
    <s v="BNL"/>
    <s v="PED"/>
    <s v="INJ"/>
    <x v="6"/>
    <m/>
    <m/>
    <m/>
    <m/>
    <m/>
    <m/>
    <m/>
    <m/>
    <m/>
    <n v="10347.969999999999"/>
    <m/>
    <m/>
    <m/>
    <m/>
    <m/>
    <m/>
    <m/>
    <m/>
    <m/>
    <x v="0"/>
    <x v="0"/>
    <m/>
  </r>
  <r>
    <s v=""/>
    <s v=" EJ_0402_6000"/>
    <s v="Cathode Preparation Chamber - Detailed design"/>
    <s v="6.03.04.02.05"/>
    <x v="0"/>
    <d v="2023-11-20T00:00:00"/>
    <d v="2024-03-25T00:00:00"/>
    <s v="glayden"/>
    <s v="skaritka"/>
    <n v="12497.55"/>
    <s v="EDIA"/>
    <s v="C"/>
    <s v="Labor"/>
    <s v="TEC"/>
    <m/>
    <s v="BNL"/>
    <s v="PED"/>
    <s v="INJ"/>
    <x v="6"/>
    <s v="P.S512"/>
    <m/>
    <m/>
    <m/>
    <m/>
    <m/>
    <m/>
    <m/>
    <n v="12497.55"/>
    <m/>
    <m/>
    <m/>
    <m/>
    <m/>
    <m/>
    <m/>
    <m/>
    <m/>
    <m/>
    <x v="0"/>
    <x v="0"/>
    <m/>
  </r>
  <r>
    <s v=""/>
    <s v=" EJ_0402_6140"/>
    <s v="Cathode Storage Chamber - Detailed design"/>
    <s v="6.03.04.02.05"/>
    <x v="0"/>
    <d v="2024-03-26T00:00:00"/>
    <d v="2024-05-20T00:00:00"/>
    <s v="glayden"/>
    <s v="skaritka"/>
    <n v="7498.53"/>
    <s v="EDIA"/>
    <s v="C"/>
    <s v="Labor"/>
    <s v="TEC"/>
    <m/>
    <s v="BNL"/>
    <s v="PED"/>
    <s v="INJ"/>
    <x v="6"/>
    <s v="P.S513"/>
    <m/>
    <m/>
    <m/>
    <m/>
    <m/>
    <m/>
    <m/>
    <n v="7498.53"/>
    <m/>
    <m/>
    <m/>
    <m/>
    <m/>
    <m/>
    <m/>
    <m/>
    <m/>
    <m/>
    <x v="0"/>
    <x v="0"/>
    <m/>
  </r>
  <r>
    <s v=""/>
    <s v=" EJ_0402_6280"/>
    <s v="Automation &amp; Source Controls - Detailed Design"/>
    <s v="6.03.04.02.05"/>
    <x v="0"/>
    <d v="2026-06-02T00:00:00"/>
    <d v="2026-07-14T00:00:00"/>
    <s v="glayden"/>
    <s v="skaritka"/>
    <n v="21420.3"/>
    <s v="EDIA"/>
    <s v="C"/>
    <s v="Labor"/>
    <s v="TEC"/>
    <m/>
    <s v="BNL"/>
    <s v="PED"/>
    <s v="INJ"/>
    <x v="6"/>
    <m/>
    <m/>
    <m/>
    <m/>
    <m/>
    <m/>
    <m/>
    <m/>
    <m/>
    <m/>
    <n v="21420.3"/>
    <m/>
    <m/>
    <m/>
    <m/>
    <m/>
    <m/>
    <m/>
    <m/>
    <x v="0"/>
    <x v="0"/>
    <m/>
  </r>
  <r>
    <s v=""/>
    <s v=" EJ_0402_2500"/>
    <s v="Transport Line to Diagnostic Section - Detailed Design"/>
    <s v="6.03.04.02.02"/>
    <x v="0"/>
    <d v="2025-04-18T00:00:00"/>
    <d v="2025-05-22T00:00:00"/>
    <s v="glayden"/>
    <s v="skaritka"/>
    <n v="20695.939999999999"/>
    <s v="EDIA"/>
    <s v="C"/>
    <s v="Labor"/>
    <s v="TEC"/>
    <m/>
    <s v="BNL"/>
    <s v="PED"/>
    <s v="INJ"/>
    <x v="6"/>
    <s v="P.S510"/>
    <m/>
    <m/>
    <m/>
    <m/>
    <m/>
    <m/>
    <m/>
    <m/>
    <n v="20695.939999999999"/>
    <m/>
    <m/>
    <m/>
    <m/>
    <m/>
    <m/>
    <m/>
    <m/>
    <m/>
    <x v="0"/>
    <x v="0"/>
    <m/>
  </r>
  <r>
    <s v=""/>
    <s v=" EJ_0402_2640"/>
    <s v="Diagnostic Section - Detailed Mechanical Design"/>
    <s v="6.03.04.02.02"/>
    <x v="0"/>
    <d v="2025-04-18T00:00:00"/>
    <d v="2025-06-13T00:00:00"/>
    <s v="glayden"/>
    <s v="skaritka"/>
    <n v="5173.99"/>
    <s v="EDIA"/>
    <s v="C"/>
    <s v="Labor"/>
    <s v="TEC"/>
    <m/>
    <s v="BNL"/>
    <s v="PED"/>
    <s v="INJ"/>
    <x v="6"/>
    <s v="P.S511"/>
    <m/>
    <m/>
    <m/>
    <m/>
    <m/>
    <m/>
    <m/>
    <m/>
    <n v="5173.99"/>
    <m/>
    <m/>
    <m/>
    <m/>
    <m/>
    <m/>
    <m/>
    <m/>
    <m/>
    <x v="0"/>
    <x v="0"/>
    <m/>
  </r>
  <r>
    <s v=""/>
    <s v=" EJ_0402_2645"/>
    <s v="Diagnostic Section - Detailed Electrical Design"/>
    <s v="6.03.04.02.02"/>
    <x v="0"/>
    <d v="2025-04-18T00:00:00"/>
    <d v="2025-05-22T00:00:00"/>
    <s v="glayden"/>
    <s v="skaritka"/>
    <n v="5173.99"/>
    <s v="EDIA"/>
    <s v="C"/>
    <s v="Labor"/>
    <s v="TEC"/>
    <m/>
    <s v="BNL"/>
    <s v="PED"/>
    <s v="INJ"/>
    <x v="6"/>
    <s v="P.S511"/>
    <m/>
    <m/>
    <m/>
    <m/>
    <m/>
    <m/>
    <m/>
    <m/>
    <n v="5173.99"/>
    <m/>
    <m/>
    <m/>
    <m/>
    <m/>
    <m/>
    <m/>
    <m/>
    <m/>
    <x v="0"/>
    <x v="0"/>
    <m/>
  </r>
  <r>
    <s v=""/>
    <s v=" EJ_0301_1020"/>
    <s v="Linac to RCS Transfer line magnets - Mechanical Design"/>
    <s v="6.03.03.01"/>
    <x v="0"/>
    <d v="2024-06-24T00:00:00"/>
    <d v="2024-07-22T00:00:00"/>
    <s v="jtolle"/>
    <s v="hwitte"/>
    <n v="13372.38"/>
    <s v="EDIA"/>
    <s v="C"/>
    <s v="Labor"/>
    <s v="TEC"/>
    <m/>
    <s v="BNL"/>
    <s v="PED"/>
    <s v="SC_MAG"/>
    <x v="6"/>
    <s v="S.P005"/>
    <m/>
    <m/>
    <m/>
    <m/>
    <m/>
    <m/>
    <m/>
    <n v="13372.38"/>
    <m/>
    <m/>
    <m/>
    <m/>
    <m/>
    <m/>
    <m/>
    <m/>
    <m/>
    <m/>
    <x v="0"/>
    <x v="0"/>
    <m/>
  </r>
  <r>
    <s v=""/>
    <s v=" EJ_0301_1240"/>
    <s v="RCS to ESR Transfer Line Magnet - Detailed Mech-design"/>
    <s v="6.03.03.01"/>
    <x v="0"/>
    <d v="2024-06-24T00:00:00"/>
    <d v="2024-07-22T00:00:00"/>
    <s v="jtolle"/>
    <s v="hwitte"/>
    <n v="13372.38"/>
    <s v="EDIA"/>
    <s v="C"/>
    <s v="Labor"/>
    <s v="TEC"/>
    <m/>
    <s v="BNL"/>
    <s v="PED"/>
    <s v="NC_MAG"/>
    <x v="6"/>
    <s v="S.P026"/>
    <m/>
    <m/>
    <m/>
    <m/>
    <m/>
    <m/>
    <m/>
    <n v="13372.38"/>
    <m/>
    <m/>
    <m/>
    <m/>
    <m/>
    <m/>
    <m/>
    <m/>
    <m/>
    <m/>
    <x v="0"/>
    <x v="0"/>
    <m/>
  </r>
  <r>
    <s v=""/>
    <s v=" EJ_0301_1260"/>
    <s v="RCS to ESR Transfer Line Magnets - Prepare Specifications / APP"/>
    <s v="6.03.03.01"/>
    <x v="0"/>
    <d v="2024-07-23T00:00:00"/>
    <d v="2024-10-16T00:00:00"/>
    <s v="jtolle"/>
    <s v="hwitte"/>
    <n v="13458.18"/>
    <s v="EDIA"/>
    <s v="C"/>
    <s v="Labor"/>
    <s v="TEC"/>
    <m/>
    <s v="BNL"/>
    <s v="Const.Procure"/>
    <s v="NC_MAG"/>
    <x v="10"/>
    <s v="S.P026"/>
    <m/>
    <m/>
    <m/>
    <m/>
    <m/>
    <m/>
    <m/>
    <n v="10990.85"/>
    <n v="2467.33"/>
    <m/>
    <m/>
    <m/>
    <m/>
    <m/>
    <m/>
    <m/>
    <m/>
    <m/>
    <x v="0"/>
    <x v="0"/>
    <m/>
  </r>
  <r>
    <s v=""/>
    <s v=" EJ_0303_2250"/>
    <s v="Transfer Lines Vacuum - Prepare SOW/Specs/APP"/>
    <s v="6.03.03.03"/>
    <x v="0"/>
    <d v="2022-08-26T00:00:00"/>
    <d v="2023-01-09T00:00:00"/>
    <s v="rnavarrol"/>
    <s v="chetzel"/>
    <n v="42104.480000000003"/>
    <s v="EDIA"/>
    <s v="C"/>
    <s v="Labor"/>
    <s v="TEC"/>
    <m/>
    <s v="BNL"/>
    <s v="PED"/>
    <s v="VAC"/>
    <x v="10"/>
    <s v="S.P062"/>
    <s v="APP00148"/>
    <m/>
    <m/>
    <m/>
    <m/>
    <n v="11695.69"/>
    <n v="30408.79"/>
    <m/>
    <m/>
    <m/>
    <m/>
    <m/>
    <m/>
    <m/>
    <m/>
    <m/>
    <m/>
    <m/>
    <x v="0"/>
    <x v="0"/>
    <m/>
  </r>
  <r>
    <s v=""/>
    <s v=" EJ_0303_2220"/>
    <s v="Transfer Lines Vacuum - Finalize System Design"/>
    <s v="6.03.03.03"/>
    <x v="0"/>
    <d v="2022-04-27T00:00:00"/>
    <d v="2022-06-22T00:00:00"/>
    <s v="rnavarrol"/>
    <s v="chetzel"/>
    <n v="33833.129999999997"/>
    <s v="EDIA"/>
    <s v="C"/>
    <s v="Labor"/>
    <s v="TEC"/>
    <m/>
    <s v="BNL"/>
    <s v="PED"/>
    <s v="VAC"/>
    <x v="6"/>
    <s v="S.P062"/>
    <s v="APP00148"/>
    <m/>
    <m/>
    <m/>
    <m/>
    <n v="33833.129999999997"/>
    <m/>
    <m/>
    <m/>
    <m/>
    <m/>
    <m/>
    <m/>
    <m/>
    <m/>
    <m/>
    <m/>
    <m/>
    <x v="0"/>
    <x v="0"/>
    <m/>
  </r>
  <r>
    <s v=""/>
    <s v=" EJ_0303_2290"/>
    <s v="Transfer Lines Vacuum - Vendor Procurement Support"/>
    <s v="6.03.03.03"/>
    <x v="0"/>
    <d v="2026-05-21T00:00:00"/>
    <d v="2026-12-21T00:00:00"/>
    <s v="rnavarrol"/>
    <s v="chetzel"/>
    <n v="11933.67"/>
    <s v="EDIA"/>
    <s v="C"/>
    <s v="Labor"/>
    <s v="TEC"/>
    <m/>
    <s v="BNL"/>
    <s v="Const"/>
    <s v="VAC"/>
    <x v="9"/>
    <s v="S.P062"/>
    <s v="APP00148"/>
    <m/>
    <m/>
    <m/>
    <m/>
    <m/>
    <m/>
    <m/>
    <m/>
    <n v="7519.85"/>
    <n v="4413.82"/>
    <m/>
    <m/>
    <m/>
    <m/>
    <m/>
    <m/>
    <m/>
    <x v="0"/>
    <x v="0"/>
    <m/>
  </r>
  <r>
    <s v=""/>
    <s v=" EJ_0303_2321"/>
    <s v="Transfer Lines Vacuum - Pre-Tunnel Assembly/Testing"/>
    <s v="6.03.03.03"/>
    <x v="0"/>
    <d v="2026-12-22T00:00:00"/>
    <d v="2027-06-21T00:00:00"/>
    <s v="rnavarrol"/>
    <s v="chetzel"/>
    <n v="12193.51"/>
    <s v="EDIA"/>
    <s v="C"/>
    <s v="Labor"/>
    <s v="TEC"/>
    <m/>
    <s v="BNL"/>
    <s v="Const"/>
    <s v="VAC"/>
    <x v="8"/>
    <s v="S.P062"/>
    <s v="APP00148"/>
    <m/>
    <m/>
    <m/>
    <m/>
    <m/>
    <m/>
    <m/>
    <m/>
    <m/>
    <n v="12193.51"/>
    <m/>
    <m/>
    <m/>
    <m/>
    <m/>
    <m/>
    <m/>
    <x v="0"/>
    <x v="0"/>
    <m/>
  </r>
  <r>
    <s v=""/>
    <s v=" EJ_0304_1160"/>
    <s v="BPM Electronics Preliminary Design -"/>
    <s v="6.03.03.04.01"/>
    <x v="0"/>
    <d v="2022-12-23T00:00:00"/>
    <d v="2023-07-28T00:00:00"/>
    <s v="mahmed"/>
    <s v="gassner"/>
    <n v="7440.77"/>
    <s v="EDIA"/>
    <s v="C"/>
    <s v="Labor"/>
    <s v="TEC"/>
    <m/>
    <s v="BNL"/>
    <s v="PED"/>
    <s v="INS"/>
    <x v="11"/>
    <m/>
    <m/>
    <m/>
    <m/>
    <m/>
    <m/>
    <m/>
    <n v="7440.77"/>
    <m/>
    <m/>
    <m/>
    <m/>
    <m/>
    <m/>
    <m/>
    <m/>
    <m/>
    <m/>
    <m/>
    <x v="0"/>
    <x v="0"/>
    <m/>
  </r>
  <r>
    <s v=""/>
    <s v=" EJ_0304_1260"/>
    <s v="BPM Electronics Final Design -"/>
    <s v="6.03.03.04.01"/>
    <x v="0"/>
    <d v="2023-10-02T00:00:00"/>
    <d v="2024-07-29T00:00:00"/>
    <s v="mahmed"/>
    <s v="gassner"/>
    <n v="16746.72"/>
    <s v="EDIA"/>
    <s v="C"/>
    <s v="Labor"/>
    <s v="TEC"/>
    <m/>
    <s v="BNL"/>
    <s v="PED"/>
    <s v="INS"/>
    <x v="6"/>
    <m/>
    <m/>
    <m/>
    <m/>
    <m/>
    <m/>
    <m/>
    <m/>
    <n v="16746.72"/>
    <m/>
    <m/>
    <m/>
    <m/>
    <m/>
    <m/>
    <m/>
    <m/>
    <m/>
    <m/>
    <x v="0"/>
    <x v="0"/>
    <m/>
  </r>
  <r>
    <s v=""/>
    <s v=" EJ_0304_1520"/>
    <s v="BPM Pick-up - Assembly design &amp; documentation"/>
    <s v="6.03.03.04.01"/>
    <x v="0"/>
    <d v="2025-12-09T00:00:00"/>
    <d v="2027-12-08T00:00:00"/>
    <s v="mahmed"/>
    <s v="gassner"/>
    <n v="35091.94"/>
    <s v="CON"/>
    <s v="C"/>
    <s v="Labor"/>
    <s v="TEC"/>
    <m/>
    <s v="BNL"/>
    <s v="Const"/>
    <s v="INS"/>
    <x v="10"/>
    <m/>
    <m/>
    <m/>
    <m/>
    <m/>
    <m/>
    <m/>
    <m/>
    <m/>
    <m/>
    <n v="14387.7"/>
    <n v="17545.97"/>
    <n v="3158.27"/>
    <m/>
    <m/>
    <m/>
    <m/>
    <m/>
    <m/>
    <x v="0"/>
    <x v="0"/>
    <m/>
  </r>
  <r>
    <s v=""/>
    <s v=" EJ_0304_4200"/>
    <s v="ICT, Electronic System - Hardware Development"/>
    <s v="6.03.03.04.02"/>
    <x v="0"/>
    <d v="2025-12-09T00:00:00"/>
    <d v="2026-05-11T00:00:00"/>
    <s v="mahmed"/>
    <s v="gassner"/>
    <n v="2142.0300000000002"/>
    <s v="CON"/>
    <s v="C"/>
    <s v="Labor"/>
    <s v="TEC"/>
    <m/>
    <s v="BNL"/>
    <s v="Const"/>
    <s v="INS"/>
    <x v="9"/>
    <m/>
    <m/>
    <m/>
    <m/>
    <m/>
    <m/>
    <m/>
    <m/>
    <m/>
    <m/>
    <n v="2142.0300000000002"/>
    <m/>
    <m/>
    <m/>
    <m/>
    <m/>
    <m/>
    <m/>
    <m/>
    <x v="0"/>
    <x v="0"/>
    <m/>
  </r>
  <r>
    <s v=""/>
    <s v=" EJ_0304_4300"/>
    <s v="FCT, Electronic System - Hardware Development"/>
    <s v="6.03.03.04.02"/>
    <x v="0"/>
    <d v="2026-05-12T00:00:00"/>
    <d v="2026-10-09T00:00:00"/>
    <s v="mahmed"/>
    <s v="gassner"/>
    <n v="4293.96"/>
    <s v="CON"/>
    <s v="C"/>
    <s v="Labor"/>
    <s v="TEC"/>
    <m/>
    <s v="BNL"/>
    <s v="Const"/>
    <s v="INS"/>
    <x v="9"/>
    <m/>
    <m/>
    <m/>
    <m/>
    <m/>
    <m/>
    <m/>
    <m/>
    <m/>
    <m/>
    <n v="4010.4"/>
    <n v="283.56"/>
    <m/>
    <m/>
    <m/>
    <m/>
    <m/>
    <m/>
    <m/>
    <x v="0"/>
    <x v="0"/>
    <m/>
  </r>
  <r>
    <s v=""/>
    <s v=" EJ_0304_7140"/>
    <s v="TL Profile &amp; Emit Monitors - Preliminary Design"/>
    <s v="6.03.03.04.03"/>
    <x v="0"/>
    <d v="2023-03-29T00:00:00"/>
    <d v="2023-07-27T00:00:00"/>
    <s v="mahmed"/>
    <s v="gassner"/>
    <n v="4346.97"/>
    <s v="EDIA"/>
    <s v="C"/>
    <s v="Labor"/>
    <s v="TEC"/>
    <m/>
    <s v="BNL"/>
    <s v="PED"/>
    <s v="INS"/>
    <x v="11"/>
    <m/>
    <m/>
    <m/>
    <m/>
    <m/>
    <m/>
    <m/>
    <n v="4346.97"/>
    <m/>
    <m/>
    <m/>
    <m/>
    <m/>
    <m/>
    <m/>
    <m/>
    <m/>
    <m/>
    <m/>
    <x v="0"/>
    <x v="0"/>
    <m/>
  </r>
  <r>
    <s v=""/>
    <s v=" EJ_0304_7220"/>
    <s v="TL Profile &amp; Emit Monitors - Final Design"/>
    <s v="6.03.03.04.03"/>
    <x v="0"/>
    <d v="2023-12-22T00:00:00"/>
    <d v="2024-10-16T00:00:00"/>
    <s v="mahmed"/>
    <s v="gassner"/>
    <n v="16026.76"/>
    <s v="EDIA"/>
    <s v="C"/>
    <s v="Labor"/>
    <s v="TEC"/>
    <m/>
    <s v="BNL"/>
    <s v="PED"/>
    <s v="INS"/>
    <x v="6"/>
    <m/>
    <m/>
    <m/>
    <m/>
    <m/>
    <m/>
    <m/>
    <m/>
    <n v="15170.96"/>
    <n v="855.8"/>
    <m/>
    <m/>
    <m/>
    <m/>
    <m/>
    <m/>
    <m/>
    <m/>
    <m/>
    <x v="0"/>
    <x v="0"/>
    <m/>
  </r>
  <r>
    <s v=""/>
    <s v=" EJ_0305_2000"/>
    <s v="Septum Electrical Components - Final Design"/>
    <s v="6.03.03.05.02"/>
    <x v="0"/>
    <d v="2024-01-16T00:00:00"/>
    <d v="2024-08-15T00:00:00"/>
    <s v="mahmed"/>
    <s v="vranjbar"/>
    <n v="4999.0200000000004"/>
    <s v="EDIA"/>
    <s v="C"/>
    <s v="Labor"/>
    <s v="TEC"/>
    <m/>
    <s v="BNL"/>
    <s v="PED"/>
    <s v="PD"/>
    <x v="6"/>
    <s v="P.S521"/>
    <m/>
    <m/>
    <m/>
    <m/>
    <m/>
    <m/>
    <m/>
    <n v="4999.0200000000004"/>
    <m/>
    <m/>
    <m/>
    <m/>
    <m/>
    <m/>
    <m/>
    <m/>
    <m/>
    <m/>
    <x v="0"/>
    <x v="0"/>
    <m/>
  </r>
  <r>
    <s v=""/>
    <s v=" EJ_0305_2160"/>
    <s v="Septum Mechanical Components - Final Design"/>
    <s v="6.03.03.05.02"/>
    <x v="0"/>
    <d v="2024-08-16T00:00:00"/>
    <d v="2024-11-12T00:00:00"/>
    <s v="mahmed"/>
    <s v="vranjbar"/>
    <n v="10167.17"/>
    <s v="EDIA"/>
    <s v="C"/>
    <s v="Labor"/>
    <s v="TEC"/>
    <m/>
    <s v="BNL"/>
    <s v="PED"/>
    <s v="PD"/>
    <x v="6"/>
    <s v="P.S522"/>
    <m/>
    <m/>
    <m/>
    <m/>
    <m/>
    <m/>
    <m/>
    <n v="5253.04"/>
    <n v="4914.13"/>
    <m/>
    <m/>
    <m/>
    <m/>
    <m/>
    <m/>
    <m/>
    <m/>
    <m/>
    <x v="0"/>
    <x v="0"/>
    <m/>
  </r>
  <r>
    <s v=""/>
    <s v=" EJ_0305_9000"/>
    <s v="HR Machine Protection Beam Abort Kicker Electrical Components  - Design"/>
    <s v="6.06.03.01.01"/>
    <x v="0"/>
    <d v="2023-08-17T00:00:00"/>
    <d v="2024-03-26T00:00:00"/>
    <s v="glayden"/>
    <s v="drees"/>
    <n v="4964.08"/>
    <s v="EDIA"/>
    <s v="C"/>
    <s v="Labor"/>
    <s v="TEC"/>
    <m/>
    <s v="BNL"/>
    <s v="PED"/>
    <s v="AD"/>
    <x v="11"/>
    <s v="A.PP024"/>
    <m/>
    <m/>
    <m/>
    <m/>
    <m/>
    <m/>
    <n v="1025.9100000000001"/>
    <n v="3938.17"/>
    <m/>
    <m/>
    <m/>
    <m/>
    <m/>
    <m/>
    <m/>
    <m/>
    <m/>
    <m/>
    <x v="0"/>
    <x v="0"/>
    <m/>
  </r>
  <r>
    <s v=""/>
    <s v=" EJ_0305_9160"/>
    <s v="HR Machine Protection Beam Abort Kicker Mechanical Components  - Design"/>
    <s v="6.06.03.01.01"/>
    <x v="0"/>
    <d v="2024-03-27T00:00:00"/>
    <d v="2024-06-19T00:00:00"/>
    <s v="glayden"/>
    <s v="drees"/>
    <n v="4999.0200000000004"/>
    <s v="EDIA"/>
    <s v="C"/>
    <s v="Labor"/>
    <s v="TEC"/>
    <m/>
    <s v="BNL"/>
    <s v="PED"/>
    <s v="AD"/>
    <x v="11"/>
    <s v="S.P089"/>
    <m/>
    <m/>
    <m/>
    <m/>
    <m/>
    <m/>
    <m/>
    <n v="4999.0200000000004"/>
    <m/>
    <m/>
    <m/>
    <m/>
    <m/>
    <m/>
    <m/>
    <m/>
    <m/>
    <m/>
    <x v="0"/>
    <x v="0"/>
    <m/>
  </r>
  <r>
    <s v=""/>
    <s v=" EJ_0305_8000"/>
    <s v="ESR Injection Septum Electrical Components - Final Design"/>
    <s v="6.03.03.05.08"/>
    <x v="0"/>
    <d v="2024-01-16T00:00:00"/>
    <d v="2024-08-15T00:00:00"/>
    <s v="mahmed"/>
    <s v="vranjbar"/>
    <n v="9998.0400000000009"/>
    <s v="EDIA"/>
    <s v="C"/>
    <s v="Labor"/>
    <s v="TEC"/>
    <m/>
    <s v="BNL"/>
    <s v="PED"/>
    <s v="PD"/>
    <x v="6"/>
    <s v="S.P048"/>
    <m/>
    <m/>
    <m/>
    <m/>
    <m/>
    <m/>
    <m/>
    <n v="9998.0400000000009"/>
    <m/>
    <m/>
    <m/>
    <m/>
    <m/>
    <m/>
    <m/>
    <m/>
    <m/>
    <m/>
    <x v="0"/>
    <x v="0"/>
    <m/>
  </r>
  <r>
    <s v=""/>
    <s v=" EJ_0305_8160"/>
    <s v="ESR Injection Mechanical Components - Final Design"/>
    <s v="6.03.03.05.08"/>
    <x v="0"/>
    <d v="2024-08-16T00:00:00"/>
    <d v="2024-11-12T00:00:00"/>
    <s v="mahmed"/>
    <s v="vranjbar"/>
    <n v="10167.17"/>
    <s v="EDIA"/>
    <s v="C"/>
    <s v="Labor"/>
    <s v="TEC"/>
    <m/>
    <s v="BNL"/>
    <s v="PED"/>
    <s v="PD"/>
    <x v="6"/>
    <s v="S.P080"/>
    <m/>
    <m/>
    <m/>
    <m/>
    <m/>
    <m/>
    <m/>
    <n v="5253.04"/>
    <n v="4914.13"/>
    <m/>
    <m/>
    <m/>
    <m/>
    <m/>
    <m/>
    <m/>
    <m/>
    <m/>
    <x v="0"/>
    <x v="0"/>
    <m/>
  </r>
  <r>
    <s v=""/>
    <s v=" EJ_0305_4000"/>
    <s v="RCS Extraction Kicker - Final Design"/>
    <s v="6.03.03.05.04"/>
    <x v="0"/>
    <d v="2024-11-04T00:00:00"/>
    <d v="2025-06-11T00:00:00"/>
    <s v="mahmed"/>
    <s v="vranjbar"/>
    <n v="5173.99"/>
    <s v="EDIA"/>
    <s v="C"/>
    <s v="Labor"/>
    <s v="TEC"/>
    <m/>
    <s v="BNL"/>
    <s v="PED"/>
    <s v="PD"/>
    <x v="6"/>
    <s v="S.P341"/>
    <m/>
    <m/>
    <m/>
    <m/>
    <m/>
    <m/>
    <m/>
    <m/>
    <n v="5173.99"/>
    <m/>
    <m/>
    <m/>
    <m/>
    <m/>
    <m/>
    <m/>
    <m/>
    <m/>
    <x v="0"/>
    <x v="0"/>
    <m/>
  </r>
  <r>
    <s v=""/>
    <s v=" EJ_0305_6000"/>
    <s v="ESR Stripline Kickers Electrical Components - Final Design"/>
    <s v="6.03.03.05.06"/>
    <x v="0"/>
    <d v="2024-08-19T00:00:00"/>
    <d v="2024-12-13T00:00:00"/>
    <s v="mahmed"/>
    <s v="vranjbar"/>
    <n v="11493.84"/>
    <s v="EDIA"/>
    <s v="C"/>
    <s v="Labor"/>
    <s v="TEC"/>
    <m/>
    <s v="BNL"/>
    <s v="PED"/>
    <s v="PD"/>
    <x v="6"/>
    <s v="S.P032"/>
    <m/>
    <m/>
    <m/>
    <m/>
    <m/>
    <m/>
    <m/>
    <n v="4310.1899999999996"/>
    <n v="7183.65"/>
    <m/>
    <m/>
    <m/>
    <m/>
    <m/>
    <m/>
    <m/>
    <m/>
    <m/>
    <x v="0"/>
    <x v="0"/>
    <m/>
  </r>
  <r>
    <s v=""/>
    <s v=" EJ_0305_6160"/>
    <s v="ESR Stripline Kickers Mechanical Components  - Final Design"/>
    <s v="6.03.03.05.06"/>
    <x v="0"/>
    <d v="2024-12-16T00:00:00"/>
    <d v="2025-03-13T00:00:00"/>
    <s v="mahmed"/>
    <s v="vranjbar"/>
    <n v="11641.47"/>
    <s v="EDIA"/>
    <s v="C"/>
    <s v="Labor"/>
    <s v="TEC"/>
    <m/>
    <s v="BNL"/>
    <s v="PED"/>
    <s v="PD"/>
    <x v="6"/>
    <s v="S.P038"/>
    <m/>
    <m/>
    <m/>
    <m/>
    <m/>
    <m/>
    <m/>
    <m/>
    <n v="11641.47"/>
    <m/>
    <m/>
    <m/>
    <m/>
    <m/>
    <m/>
    <m/>
    <m/>
    <m/>
    <x v="0"/>
    <x v="0"/>
    <m/>
  </r>
  <r>
    <s v=""/>
    <s v=" EJ_0305_7000"/>
    <s v="ESR Injection Pulsed Bump Corrector Magnets - Final Design"/>
    <s v="6.03.03.05.07"/>
    <x v="0"/>
    <d v="2024-01-16T00:00:00"/>
    <d v="2024-08-15T00:00:00"/>
    <s v="mahmed"/>
    <s v="vranjbar"/>
    <n v="4999.0200000000004"/>
    <s v="EDIA"/>
    <s v="C"/>
    <s v="Labor"/>
    <s v="TEC"/>
    <m/>
    <s v="BNL"/>
    <s v="PED"/>
    <s v="PD"/>
    <x v="6"/>
    <s v="P.S525"/>
    <m/>
    <m/>
    <m/>
    <m/>
    <m/>
    <m/>
    <m/>
    <n v="4999.0200000000004"/>
    <m/>
    <m/>
    <m/>
    <m/>
    <m/>
    <m/>
    <m/>
    <m/>
    <m/>
    <m/>
    <x v="0"/>
    <x v="0"/>
    <m/>
  </r>
  <r>
    <s v=""/>
    <s v=" EJ_0305_7160"/>
    <s v="ESR Injection Pulsed Bump Power Supplies - Final Design"/>
    <s v="6.03.03.05.07"/>
    <x v="0"/>
    <d v="2024-08-16T00:00:00"/>
    <d v="2024-11-12T00:00:00"/>
    <s v="mahmed"/>
    <s v="vranjbar"/>
    <n v="5083.59"/>
    <s v="EDIA"/>
    <s v="C"/>
    <s v="Labor"/>
    <s v="TEC"/>
    <m/>
    <s v="BNL"/>
    <s v="PED"/>
    <s v="PD"/>
    <x v="6"/>
    <s v="P.S066"/>
    <m/>
    <m/>
    <m/>
    <m/>
    <m/>
    <m/>
    <m/>
    <n v="2626.52"/>
    <n v="2457.0700000000002"/>
    <m/>
    <m/>
    <m/>
    <m/>
    <m/>
    <m/>
    <m/>
    <m/>
    <m/>
    <x v="0"/>
    <x v="0"/>
    <m/>
  </r>
  <r>
    <s v=""/>
    <s v=" EJ_0201_2350"/>
    <s v="RCS Sextupole - Preliminary Design"/>
    <s v="6.03.02.01.02"/>
    <x v="1"/>
    <d v="2023-03-09T00:00:00"/>
    <d v="2023-09-08T00:00:00"/>
    <s v="jtolle"/>
    <s v="hwitte"/>
    <n v="15576.66"/>
    <s v="EDIA"/>
    <s v="C"/>
    <s v="Labor"/>
    <s v="TEC"/>
    <m/>
    <s v="BNL"/>
    <s v="PED"/>
    <s v="NC_MAG"/>
    <x v="6"/>
    <s v="D.APP44"/>
    <m/>
    <m/>
    <m/>
    <m/>
    <m/>
    <m/>
    <n v="15576.66"/>
    <m/>
    <m/>
    <m/>
    <m/>
    <m/>
    <m/>
    <m/>
    <m/>
    <m/>
    <m/>
    <m/>
    <x v="0"/>
    <x v="0"/>
    <m/>
  </r>
  <r>
    <s v=""/>
    <s v=" EJ_0201_3510"/>
    <s v="Magnet Measuring Station - Design"/>
    <s v="6.03.02.01.05"/>
    <x v="0"/>
    <d v="2024-09-17T00:00:00"/>
    <d v="2024-10-29T00:00:00"/>
    <s v="jtolle"/>
    <s v="hwitte"/>
    <n v="81850.61"/>
    <s v="EDIA"/>
    <s v="C"/>
    <s v="Labor"/>
    <s v="TEC"/>
    <m/>
    <s v="BNL"/>
    <s v="PED"/>
    <s v="NC_MAG"/>
    <x v="6"/>
    <s v="S.P025"/>
    <m/>
    <m/>
    <m/>
    <m/>
    <m/>
    <m/>
    <m/>
    <n v="27283.54"/>
    <n v="54567.08"/>
    <m/>
    <m/>
    <m/>
    <m/>
    <m/>
    <m/>
    <m/>
    <m/>
    <m/>
    <x v="0"/>
    <x v="0"/>
    <m/>
  </r>
  <r>
    <s v=""/>
    <s v=" EJ_0201_2840"/>
    <s v="RCS Girder: Type 1 - Preliminary Design"/>
    <s v="6.03.02.01.04"/>
    <x v="0"/>
    <d v="2023-09-18T00:00:00"/>
    <d v="2024-03-13T00:00:00"/>
    <s v="jtolle"/>
    <s v="hwitte"/>
    <n v="39879.46"/>
    <s v="EDIA"/>
    <s v="C"/>
    <s v="Labor"/>
    <s v="TEC"/>
    <m/>
    <s v="BNL"/>
    <s v="PED"/>
    <s v="NC_MAG"/>
    <x v="6"/>
    <s v="S.P330"/>
    <m/>
    <m/>
    <m/>
    <m/>
    <m/>
    <m/>
    <n v="3323.29"/>
    <n v="36556.17"/>
    <m/>
    <m/>
    <m/>
    <m/>
    <m/>
    <m/>
    <m/>
    <m/>
    <m/>
    <m/>
    <x v="0"/>
    <x v="0"/>
    <m/>
  </r>
  <r>
    <s v=""/>
    <s v=" EJ_0203_1231"/>
    <s v="RCS Vacuum Valves - Preliminary Design"/>
    <s v="6.03.02.04.02"/>
    <x v="0"/>
    <d v="2022-05-02T00:00:00"/>
    <d v="2022-07-26T00:00:00"/>
    <s v="rnavarrol"/>
    <s v="chetzel"/>
    <n v="0"/>
    <s v="EDIA"/>
    <s v="C"/>
    <s v="Labor"/>
    <s v="TEC"/>
    <m/>
    <s v="BNL"/>
    <s v="PED"/>
    <s v="VAC"/>
    <x v="11"/>
    <s v="S.P078"/>
    <s v="APP00006"/>
    <m/>
    <m/>
    <m/>
    <m/>
    <m/>
    <m/>
    <m/>
    <m/>
    <m/>
    <m/>
    <m/>
    <m/>
    <m/>
    <m/>
    <m/>
    <m/>
    <m/>
    <x v="0"/>
    <x v="0"/>
    <m/>
  </r>
  <r>
    <s v=""/>
    <s v=" EJ_0203_1505"/>
    <s v="RCS Vacuum Valves - Final Design"/>
    <s v="6.03.02.04.02"/>
    <x v="0"/>
    <d v="2024-06-11T00:00:00"/>
    <d v="2024-09-04T00:00:00"/>
    <s v="rnavarrol"/>
    <s v="chetzel"/>
    <n v="4999.0200000000004"/>
    <s v="EDIA"/>
    <s v="C"/>
    <s v="Labor"/>
    <s v="TEC"/>
    <m/>
    <s v="BNL"/>
    <s v="PED"/>
    <s v="VAC"/>
    <x v="6"/>
    <s v="S.P078"/>
    <s v="APP00006"/>
    <m/>
    <m/>
    <m/>
    <m/>
    <m/>
    <m/>
    <n v="4999.0200000000004"/>
    <m/>
    <m/>
    <m/>
    <m/>
    <m/>
    <m/>
    <m/>
    <m/>
    <m/>
    <m/>
    <x v="0"/>
    <x v="0"/>
    <m/>
  </r>
  <r>
    <s v=""/>
    <s v=" EJ_0203_2000"/>
    <s v="RCS Vacuum Pumps - Preliminary Design"/>
    <s v="6.03.02.04.03"/>
    <x v="0"/>
    <d v="2022-05-02T00:00:00"/>
    <d v="2022-07-26T00:00:00"/>
    <s v="rnavarrol"/>
    <s v="chetzel"/>
    <n v="0"/>
    <s v="EDIA"/>
    <s v="C"/>
    <s v="Labor"/>
    <s v="TEC"/>
    <m/>
    <s v="BNL"/>
    <s v="PED"/>
    <s v="VAC"/>
    <x v="11"/>
    <s v="A.PP004"/>
    <s v="APP00044"/>
    <m/>
    <m/>
    <m/>
    <m/>
    <m/>
    <m/>
    <m/>
    <m/>
    <m/>
    <m/>
    <m/>
    <m/>
    <m/>
    <m/>
    <m/>
    <m/>
    <m/>
    <x v="0"/>
    <x v="0"/>
    <m/>
  </r>
  <r>
    <s v=""/>
    <s v=" EJ_0203_1300"/>
    <s v="RCS Vacuum Monitoring and Controls - Final Design"/>
    <s v="6.03.02.04.04"/>
    <x v="0"/>
    <d v="2024-05-23T00:00:00"/>
    <d v="2024-08-16T00:00:00"/>
    <s v="rnavarrol"/>
    <s v="chetzel"/>
    <n v="19996.080000000002"/>
    <s v="EDIA"/>
    <s v="C"/>
    <s v="Labor"/>
    <s v="TEC"/>
    <m/>
    <s v="BNL"/>
    <s v="PED"/>
    <s v="VAC"/>
    <x v="6"/>
    <s v="S.P067"/>
    <s v="APP00152"/>
    <m/>
    <m/>
    <m/>
    <m/>
    <m/>
    <m/>
    <n v="19996.080000000002"/>
    <m/>
    <m/>
    <m/>
    <m/>
    <m/>
    <m/>
    <m/>
    <m/>
    <m/>
    <m/>
    <x v="0"/>
    <x v="0"/>
    <m/>
  </r>
  <r>
    <s v=""/>
    <s v=" EJ_0203_4010"/>
    <s v="RCS Vacuum Utilities (racks) - Final Design"/>
    <s v="6.03.02.04.05"/>
    <x v="0"/>
    <d v="2024-07-22T00:00:00"/>
    <d v="2024-09-16T00:00:00"/>
    <s v="rnavarrol"/>
    <s v="chetzel"/>
    <n v="4999.0200000000004"/>
    <s v="EDIA"/>
    <s v="C"/>
    <s v="Labor"/>
    <s v="TEC"/>
    <m/>
    <s v="BNL"/>
    <s v="PED"/>
    <s v="VAC"/>
    <x v="6"/>
    <m/>
    <m/>
    <m/>
    <m/>
    <m/>
    <m/>
    <m/>
    <m/>
    <n v="4999.0200000000004"/>
    <m/>
    <m/>
    <m/>
    <m/>
    <m/>
    <m/>
    <m/>
    <m/>
    <m/>
    <m/>
    <x v="0"/>
    <x v="0"/>
    <m/>
  </r>
  <r>
    <s v=""/>
    <s v=" EJ_0205_1160"/>
    <s v="RCS BPM Electronics - Preliminary Design"/>
    <s v="6.03.02.05.01"/>
    <x v="0"/>
    <d v="2023-01-25T00:00:00"/>
    <d v="2023-11-07T00:00:00"/>
    <s v="mahmed"/>
    <s v="gassner"/>
    <n v="4609.3500000000004"/>
    <s v="EDIA"/>
    <s v="C"/>
    <s v="Labor"/>
    <s v="TEC"/>
    <m/>
    <s v="BNL"/>
    <s v="PED"/>
    <s v="INS"/>
    <x v="11"/>
    <m/>
    <m/>
    <m/>
    <m/>
    <m/>
    <m/>
    <m/>
    <n v="4010.13"/>
    <n v="599.22"/>
    <m/>
    <m/>
    <m/>
    <m/>
    <m/>
    <m/>
    <m/>
    <m/>
    <m/>
    <m/>
    <x v="0"/>
    <x v="0"/>
    <m/>
  </r>
  <r>
    <s v=""/>
    <s v=" EJ_0205_1260"/>
    <s v="RCS BPM Electronics - Final Design"/>
    <s v="6.03.02.05.01"/>
    <x v="0"/>
    <d v="2024-04-05T00:00:00"/>
    <d v="2024-10-30T00:00:00"/>
    <s v="mahmed"/>
    <s v="gassner"/>
    <n v="16831.599999999999"/>
    <s v="EDIA"/>
    <s v="C"/>
    <s v="Labor"/>
    <s v="TEC"/>
    <m/>
    <s v="BNL"/>
    <s v="PED"/>
    <s v="INS"/>
    <x v="6"/>
    <m/>
    <m/>
    <m/>
    <m/>
    <m/>
    <m/>
    <m/>
    <m/>
    <n v="14393.92"/>
    <n v="2437.6799999999998"/>
    <m/>
    <m/>
    <m/>
    <m/>
    <m/>
    <m/>
    <m/>
    <m/>
    <m/>
    <x v="0"/>
    <x v="0"/>
    <m/>
  </r>
  <r>
    <s v=""/>
    <s v=" EJ_0205_1560"/>
    <s v="RCS BPM Pick-up - Assembly design &amp; documentation"/>
    <s v="6.03.02.05.01"/>
    <x v="0"/>
    <d v="2025-12-09T00:00:00"/>
    <d v="2026-12-09T00:00:00"/>
    <s v="mahmed"/>
    <s v="gassner"/>
    <n v="17246.16"/>
    <s v="CON"/>
    <s v="C"/>
    <s v="Labor"/>
    <s v="TEC"/>
    <m/>
    <s v="BNL"/>
    <s v="Const"/>
    <s v="INS"/>
    <x v="7"/>
    <m/>
    <m/>
    <m/>
    <m/>
    <m/>
    <m/>
    <m/>
    <m/>
    <m/>
    <m/>
    <n v="14085.51"/>
    <n v="3160.65"/>
    <m/>
    <m/>
    <m/>
    <m/>
    <m/>
    <m/>
    <m/>
    <x v="0"/>
    <x v="0"/>
    <m/>
  </r>
  <r>
    <s v=""/>
    <s v=" EJ_0205_1380"/>
    <s v="RCS BPM Electronics -  module - Prepare Spec/SOW/APP"/>
    <s v="6.03.02.05.01"/>
    <x v="0"/>
    <d v="2025-12-09T00:00:00"/>
    <d v="2026-03-06T00:00:00"/>
    <s v="mahmed"/>
    <s v="gassner"/>
    <n v="5355.07"/>
    <s v="EDIA"/>
    <s v="C"/>
    <s v="Labor"/>
    <s v="TEC"/>
    <m/>
    <s v="BNL"/>
    <s v="Const"/>
    <s v="INS"/>
    <x v="10"/>
    <s v="S.P001"/>
    <m/>
    <m/>
    <m/>
    <m/>
    <m/>
    <m/>
    <m/>
    <m/>
    <m/>
    <n v="5355.07"/>
    <m/>
    <m/>
    <m/>
    <m/>
    <m/>
    <m/>
    <m/>
    <m/>
    <x v="0"/>
    <x v="0"/>
    <m/>
  </r>
  <r>
    <s v=""/>
    <s v=" EJ_0205_3112"/>
    <s v="RCS DCCT - Mechanical System - Mechanical Enclosure Final Design"/>
    <s v="6.03.02.05.02"/>
    <x v="0"/>
    <d v="2023-08-30T00:00:00"/>
    <d v="2024-08-28T00:00:00"/>
    <s v="mahmed"/>
    <s v="gassner"/>
    <n v="4984.1400000000003"/>
    <s v="EDIA"/>
    <s v="C"/>
    <s v="Labor"/>
    <s v="TEC"/>
    <m/>
    <s v="BNL"/>
    <s v="PED"/>
    <s v="INS"/>
    <x v="6"/>
    <m/>
    <m/>
    <m/>
    <m/>
    <m/>
    <m/>
    <m/>
    <n v="438.6"/>
    <n v="4545.54"/>
    <m/>
    <m/>
    <m/>
    <m/>
    <m/>
    <m/>
    <m/>
    <m/>
    <m/>
    <m/>
    <x v="0"/>
    <x v="0"/>
    <m/>
  </r>
  <r>
    <s v=""/>
    <s v=" EJ_0205_3120"/>
    <s v="RCS DCCT - Mechanical System - Drawings Checking, Correcting, Approval"/>
    <s v="6.03.02.05.02"/>
    <x v="0"/>
    <d v="2025-12-09T00:00:00"/>
    <d v="2027-12-08T00:00:00"/>
    <s v="mahmed"/>
    <s v="gassner"/>
    <n v="2741.56"/>
    <s v="EDIA"/>
    <s v="C"/>
    <s v="Labor"/>
    <s v="TEC"/>
    <m/>
    <s v="BNL"/>
    <s v="Const"/>
    <s v="INS"/>
    <x v="9"/>
    <m/>
    <m/>
    <m/>
    <m/>
    <m/>
    <m/>
    <m/>
    <m/>
    <m/>
    <m/>
    <n v="1124.04"/>
    <n v="1370.78"/>
    <n v="246.74"/>
    <m/>
    <m/>
    <m/>
    <m/>
    <m/>
    <m/>
    <x v="0"/>
    <x v="0"/>
    <m/>
  </r>
  <r>
    <s v=""/>
    <s v=" EJ_0205_3124"/>
    <s v="RCS DCCT - Electronic System - Hardware Development"/>
    <s v="6.03.02.05.02"/>
    <x v="0"/>
    <d v="2025-12-09T00:00:00"/>
    <d v="2027-12-08T00:00:00"/>
    <s v="mahmed"/>
    <s v="gassner"/>
    <n v="2741.56"/>
    <s v="CON"/>
    <s v="C"/>
    <s v="Labor"/>
    <s v="TEC"/>
    <m/>
    <s v="BNL"/>
    <s v="Const"/>
    <s v="INS"/>
    <x v="9"/>
    <m/>
    <m/>
    <m/>
    <m/>
    <m/>
    <m/>
    <m/>
    <m/>
    <m/>
    <m/>
    <n v="1124.04"/>
    <n v="1370.78"/>
    <n v="246.74"/>
    <m/>
    <m/>
    <m/>
    <m/>
    <m/>
    <m/>
    <x v="0"/>
    <x v="0"/>
    <m/>
  </r>
  <r>
    <s v=""/>
    <s v=" EJ_0205_5680"/>
    <s v="RCS Profile &amp; Emit Monitors - Profile Monitors - Preliminary Design"/>
    <s v="6.03.02.05.03"/>
    <x v="0"/>
    <d v="2023-04-05T00:00:00"/>
    <d v="2023-09-29T00:00:00"/>
    <s v="mahmed"/>
    <s v="gassner"/>
    <n v="2897.98"/>
    <s v="EDIA"/>
    <s v="C"/>
    <s v="Labor"/>
    <s v="TEC"/>
    <m/>
    <s v="BNL"/>
    <s v="PED"/>
    <s v="INS"/>
    <x v="11"/>
    <m/>
    <m/>
    <m/>
    <m/>
    <m/>
    <m/>
    <m/>
    <n v="2897.98"/>
    <m/>
    <m/>
    <m/>
    <m/>
    <m/>
    <m/>
    <m/>
    <m/>
    <m/>
    <m/>
    <m/>
    <x v="0"/>
    <x v="0"/>
    <m/>
  </r>
  <r>
    <s v=""/>
    <s v=" EJ_0205_5780"/>
    <s v="RCS Profile &amp; Emit Monitors -  Profile Monitors - Final Design"/>
    <s v="6.03.02.05.03"/>
    <x v="0"/>
    <d v="2024-02-29T00:00:00"/>
    <d v="2024-10-29T00:00:00"/>
    <s v="mahmed"/>
    <s v="gassner"/>
    <n v="10541.17"/>
    <s v="EDIA"/>
    <s v="C"/>
    <s v="Labor"/>
    <s v="TEC"/>
    <m/>
    <s v="BNL"/>
    <s v="PED"/>
    <s v="INS"/>
    <x v="6"/>
    <m/>
    <m/>
    <m/>
    <m/>
    <m/>
    <m/>
    <m/>
    <m/>
    <n v="9301.0300000000007"/>
    <n v="1240.1400000000001"/>
    <m/>
    <m/>
    <m/>
    <m/>
    <m/>
    <m/>
    <m/>
    <m/>
    <m/>
    <x v="0"/>
    <x v="0"/>
    <m/>
  </r>
  <r>
    <s v=""/>
    <s v=" EJ_0205_5820"/>
    <s v="RCS Tune Monitor - Construction"/>
    <s v="6.03.02.05.03"/>
    <x v="0"/>
    <d v="2025-12-09T00:00:00"/>
    <d v="2027-12-09T00:00:00"/>
    <s v="mahmed"/>
    <s v="gassner"/>
    <n v="19192.68"/>
    <s v="CON"/>
    <s v="C"/>
    <s v="Labor"/>
    <s v="TEC"/>
    <m/>
    <s v="BNL"/>
    <s v="Const"/>
    <s v="INS"/>
    <x v="10"/>
    <m/>
    <m/>
    <m/>
    <m/>
    <m/>
    <m/>
    <m/>
    <m/>
    <m/>
    <m/>
    <n v="7853.29"/>
    <n v="9577.18"/>
    <n v="1762.2"/>
    <m/>
    <m/>
    <m/>
    <m/>
    <m/>
    <m/>
    <x v="0"/>
    <x v="0"/>
    <m/>
  </r>
  <r>
    <s v=""/>
    <s v=" EJ_0205_5860"/>
    <s v="RCS Profile Monitors - Construction"/>
    <s v="6.03.02.05.03"/>
    <x v="0"/>
    <d v="2025-12-09T00:00:00"/>
    <d v="2028-12-08T00:00:00"/>
    <s v="mahmed"/>
    <s v="gassner"/>
    <n v="11160.19"/>
    <s v="CON"/>
    <s v="C"/>
    <s v="Labor"/>
    <s v="TEC"/>
    <m/>
    <s v="BNL"/>
    <s v="Const"/>
    <s v="INS"/>
    <x v="10"/>
    <m/>
    <m/>
    <m/>
    <m/>
    <m/>
    <m/>
    <m/>
    <m/>
    <m/>
    <m/>
    <n v="3046.39"/>
    <n v="3715.11"/>
    <n v="3715.11"/>
    <n v="683.58"/>
    <m/>
    <m/>
    <m/>
    <m/>
    <m/>
    <x v="0"/>
    <x v="0"/>
    <m/>
  </r>
  <r>
    <s v=""/>
    <s v=" SR_0200_1000"/>
    <s v="ESR Dipole - Preliminary Design (D1 &amp; D2)"/>
    <s v="6.04.02.01"/>
    <x v="1"/>
    <d v="2022-12-07T00:00:00"/>
    <d v="2023-09-08T00:00:00"/>
    <s v="jtolle"/>
    <s v="hwitte"/>
    <n v="31032.560000000001"/>
    <s v="EDIA"/>
    <s v="C"/>
    <s v="Labor"/>
    <s v="TEC"/>
    <m/>
    <s v="BNL"/>
    <s v="PED"/>
    <s v="NC_MAG"/>
    <x v="6"/>
    <s v="D25.APP09"/>
    <m/>
    <m/>
    <m/>
    <m/>
    <m/>
    <m/>
    <n v="31032.560000000001"/>
    <m/>
    <m/>
    <m/>
    <m/>
    <m/>
    <m/>
    <m/>
    <m/>
    <m/>
    <m/>
    <m/>
    <x v="0"/>
    <x v="0"/>
    <m/>
  </r>
  <r>
    <s v=""/>
    <s v=" SR_0200_1920"/>
    <s v="ESR Sextupole - Preliminary Design"/>
    <s v="6.04.02.02"/>
    <x v="1"/>
    <d v="2023-04-03T00:00:00"/>
    <d v="2023-09-08T00:00:00"/>
    <s v="jtolle"/>
    <s v="hwitte"/>
    <n v="15576.66"/>
    <s v="EDIA"/>
    <s v="C"/>
    <s v="Labor"/>
    <s v="TEC"/>
    <m/>
    <s v="BNL"/>
    <s v="PED"/>
    <s v="NC_MAG"/>
    <x v="6"/>
    <s v="D.APP43"/>
    <m/>
    <m/>
    <m/>
    <m/>
    <m/>
    <m/>
    <n v="15576.66"/>
    <m/>
    <m/>
    <m/>
    <m/>
    <m/>
    <m/>
    <m/>
    <m/>
    <m/>
    <m/>
    <m/>
    <x v="0"/>
    <x v="0"/>
    <m/>
  </r>
  <r>
    <s v=""/>
    <s v=" SR_0200_2600"/>
    <s v="ESR Girder: Type 1 - Preliminary Design"/>
    <s v="6.04.02.03"/>
    <x v="0"/>
    <d v="2024-03-14T00:00:00"/>
    <d v="2024-08-30T00:00:00"/>
    <s v="jtolle"/>
    <s v="hwitte"/>
    <n v="199960.79"/>
    <s v="EDIA"/>
    <s v="C"/>
    <s v="Labor"/>
    <s v="TEC"/>
    <m/>
    <s v="BNL"/>
    <s v="PED"/>
    <s v="NC_MAG"/>
    <x v="6"/>
    <s v="S.P335"/>
    <m/>
    <m/>
    <m/>
    <m/>
    <m/>
    <m/>
    <m/>
    <n v="199960.79"/>
    <m/>
    <m/>
    <m/>
    <m/>
    <m/>
    <m/>
    <m/>
    <m/>
    <m/>
    <m/>
    <x v="0"/>
    <x v="0"/>
    <m/>
  </r>
  <r>
    <s v=""/>
    <s v=" SR_0300_1022"/>
    <s v="Cable Bus - Develop Specs and SOW"/>
    <s v="6.04.04"/>
    <x v="0"/>
    <d v="2024-05-22T00:00:00"/>
    <d v="2024-08-15T00:00:00"/>
    <s v="apatil"/>
    <s v="bruno"/>
    <n v="25707.46"/>
    <s v="EDIA"/>
    <s v="C"/>
    <s v="Labor"/>
    <s v="TEC"/>
    <m/>
    <s v="BNL"/>
    <s v="PED"/>
    <s v="PS"/>
    <x v="10"/>
    <s v="D.APP18"/>
    <m/>
    <m/>
    <m/>
    <m/>
    <m/>
    <m/>
    <m/>
    <n v="25707.46"/>
    <m/>
    <m/>
    <m/>
    <m/>
    <m/>
    <m/>
    <m/>
    <m/>
    <m/>
    <m/>
    <x v="0"/>
    <x v="0"/>
    <m/>
  </r>
  <r>
    <s v=""/>
    <s v=" SR_0300_1200"/>
    <s v="Correctors - Develope Specs and SOW"/>
    <s v="6.04.04"/>
    <x v="0"/>
    <d v="2025-02-12T00:00:00"/>
    <d v="2025-05-07T00:00:00"/>
    <s v="apatil"/>
    <s v="bruno"/>
    <n v="5173.99"/>
    <s v="EDIA"/>
    <s v="C"/>
    <s v="Labor"/>
    <s v="TEC"/>
    <m/>
    <s v="BNL"/>
    <s v="PED"/>
    <s v="PS"/>
    <x v="10"/>
    <s v="A.PP021"/>
    <m/>
    <m/>
    <m/>
    <m/>
    <m/>
    <m/>
    <m/>
    <m/>
    <n v="5173.99"/>
    <m/>
    <m/>
    <m/>
    <m/>
    <m/>
    <m/>
    <m/>
    <m/>
    <m/>
    <x v="0"/>
    <x v="0"/>
    <m/>
  </r>
  <r>
    <s v=""/>
    <s v=" SR_0300_1021"/>
    <s v="Cable Bus - Design"/>
    <s v="6.04.04"/>
    <x v="0"/>
    <d v="2024-03-27T00:00:00"/>
    <d v="2024-05-21T00:00:00"/>
    <s v="apatil"/>
    <s v="bruno"/>
    <n v="19996.080000000002"/>
    <s v="EDIA"/>
    <s v="C"/>
    <s v="Labor"/>
    <s v="TEC"/>
    <m/>
    <s v="BNL"/>
    <s v="PED"/>
    <s v="PS"/>
    <x v="6"/>
    <s v="D.APP18"/>
    <m/>
    <m/>
    <m/>
    <m/>
    <m/>
    <m/>
    <m/>
    <n v="19996.080000000002"/>
    <m/>
    <m/>
    <m/>
    <m/>
    <m/>
    <m/>
    <m/>
    <m/>
    <m/>
    <m/>
    <x v="0"/>
    <x v="0"/>
    <m/>
  </r>
  <r>
    <s v=""/>
    <s v=" SR_0407_1140"/>
    <s v="TR Effort: Vacuum Support Equipment"/>
    <s v="6.04.05.07"/>
    <x v="2"/>
    <d v="2025-03-04T00:00:00"/>
    <d v="2026-01-16T00:00:00"/>
    <s v="rnavarrol"/>
    <s v="chetzel"/>
    <n v="23026.3"/>
    <s v="EDIA"/>
    <s v="C"/>
    <s v="Labor"/>
    <s v="TEC"/>
    <m/>
    <s v="BNL"/>
    <s v="Const"/>
    <s v="VAC"/>
    <x v="9"/>
    <s v="S.P307"/>
    <m/>
    <m/>
    <m/>
    <m/>
    <m/>
    <m/>
    <m/>
    <m/>
    <n v="15490.42"/>
    <n v="7535.88"/>
    <m/>
    <m/>
    <m/>
    <m/>
    <m/>
    <m/>
    <m/>
    <m/>
    <x v="0"/>
    <x v="0"/>
    <m/>
  </r>
  <r>
    <s v=""/>
    <s v=" SR_0407_1040"/>
    <s v="Vacuum Support Equipment - Finalize design"/>
    <s v="6.04.05.07"/>
    <x v="1"/>
    <d v="2023-08-07T00:00:00"/>
    <d v="2023-09-25T00:00:00"/>
    <s v="rnavarrol"/>
    <s v="chetzel"/>
    <n v="13282.42"/>
    <s v="EDIA"/>
    <s v="C"/>
    <s v="Labor"/>
    <s v="TEC"/>
    <m/>
    <s v="BNL"/>
    <s v="PED"/>
    <s v="VAC"/>
    <x v="6"/>
    <s v="A.PP025"/>
    <s v="APP00064"/>
    <m/>
    <m/>
    <m/>
    <m/>
    <m/>
    <n v="13282.42"/>
    <m/>
    <m/>
    <m/>
    <m/>
    <m/>
    <m/>
    <m/>
    <m/>
    <m/>
    <m/>
    <m/>
    <x v="0"/>
    <x v="0"/>
    <m/>
  </r>
  <r>
    <s v=""/>
    <s v=" SR_0402_1140"/>
    <s v="ESR Vacuum Valves - Vendor and Procurement Support"/>
    <s v="6.04.05.02"/>
    <x v="0"/>
    <d v="2026-05-21T00:00:00"/>
    <d v="2027-05-20T00:00:00"/>
    <s v="rnavarrol"/>
    <s v="chetzel"/>
    <n v="3010.44"/>
    <s v="EDIA"/>
    <s v="C"/>
    <s v="Labor"/>
    <s v="TEC"/>
    <m/>
    <s v="BNL"/>
    <s v="Const"/>
    <s v="VAC"/>
    <x v="9"/>
    <s v="S.P111"/>
    <s v="APP00234"/>
    <m/>
    <m/>
    <m/>
    <m/>
    <m/>
    <m/>
    <m/>
    <m/>
    <n v="1107.8399999999999"/>
    <n v="1902.6"/>
    <m/>
    <m/>
    <m/>
    <m/>
    <m/>
    <m/>
    <m/>
    <x v="0"/>
    <x v="0"/>
    <m/>
  </r>
  <r>
    <s v=""/>
    <s v=" SR_0403_1140"/>
    <s v="ESR Vacuum Pumps - Vendor and Procurement Support"/>
    <s v="6.04.05.03"/>
    <x v="0"/>
    <d v="2026-09-23T00:00:00"/>
    <d v="2028-02-28T00:00:00"/>
    <s v="rnavarrol"/>
    <s v="chetzel"/>
    <n v="24611.1"/>
    <s v="EDIA"/>
    <s v="C"/>
    <s v="Labor"/>
    <s v="TEC"/>
    <m/>
    <s v="BNL"/>
    <s v="Const"/>
    <s v="VAC"/>
    <x v="9"/>
    <s v="D.APP11"/>
    <s v="APP00030"/>
    <m/>
    <m/>
    <m/>
    <m/>
    <m/>
    <m/>
    <m/>
    <m/>
    <n v="415.96"/>
    <n v="17331.759999999998"/>
    <n v="6863.38"/>
    <m/>
    <m/>
    <m/>
    <m/>
    <m/>
    <m/>
    <x v="0"/>
    <x v="0"/>
    <m/>
  </r>
  <r>
    <s v=""/>
    <s v=" SR_0404_1140"/>
    <s v="ESR Vacuum Monitoring &amp; Control - Vendor and Procurement Support"/>
    <s v="6.04.05.04"/>
    <x v="0"/>
    <d v="2026-12-23T00:00:00"/>
    <d v="2028-01-07T00:00:00"/>
    <s v="rnavarrol"/>
    <s v="chetzel"/>
    <n v="24600.400000000001"/>
    <s v="EDIA"/>
    <s v="C"/>
    <s v="Labor"/>
    <s v="TEC"/>
    <m/>
    <s v="BNL"/>
    <s v="Const"/>
    <s v="VAC"/>
    <x v="9"/>
    <s v="S.P107"/>
    <s v="APP00232"/>
    <m/>
    <m/>
    <m/>
    <m/>
    <m/>
    <m/>
    <m/>
    <m/>
    <m/>
    <n v="18450.3"/>
    <n v="6150.1"/>
    <m/>
    <m/>
    <m/>
    <m/>
    <m/>
    <m/>
    <x v="0"/>
    <x v="0"/>
    <m/>
  </r>
  <r>
    <s v=""/>
    <s v=" SR_0405_1140"/>
    <s v="ESR Vacuum Utilities (racks, cooling water) - Vendor and Procurement Support"/>
    <s v="6.04.05.05"/>
    <x v="0"/>
    <d v="2026-05-21T00:00:00"/>
    <d v="2027-05-20T00:00:00"/>
    <s v="rnavarrol"/>
    <s v="chetzel"/>
    <n v="24083.53"/>
    <s v="EDIA"/>
    <s v="C"/>
    <s v="Labor"/>
    <s v="TEC"/>
    <m/>
    <s v="BNL"/>
    <s v="Const"/>
    <s v="VAC"/>
    <x v="9"/>
    <s v="S.P075"/>
    <s v="APP00158"/>
    <m/>
    <m/>
    <m/>
    <m/>
    <m/>
    <m/>
    <m/>
    <m/>
    <n v="8862.74"/>
    <n v="15220.79"/>
    <m/>
    <m/>
    <m/>
    <m/>
    <m/>
    <m/>
    <m/>
    <x v="0"/>
    <x v="0"/>
    <m/>
  </r>
  <r>
    <s v=""/>
    <s v=" SR_0601_1180"/>
    <s v="BPM Electronics Preliminary Design -"/>
    <s v="6.04.06.01"/>
    <x v="0"/>
    <d v="2022-10-03T00:00:00"/>
    <d v="2023-06-09T00:00:00"/>
    <s v="mahmed"/>
    <s v="gassner"/>
    <n v="2173.4899999999998"/>
    <s v="EDIA"/>
    <s v="C"/>
    <s v="Labor"/>
    <s v="TEC"/>
    <m/>
    <s v="BNL"/>
    <s v="PED"/>
    <s v="INS"/>
    <x v="11"/>
    <m/>
    <m/>
    <m/>
    <m/>
    <m/>
    <m/>
    <m/>
    <n v="2173.4899999999998"/>
    <m/>
    <m/>
    <m/>
    <m/>
    <m/>
    <m/>
    <m/>
    <m/>
    <m/>
    <m/>
    <m/>
    <x v="0"/>
    <x v="0"/>
    <m/>
  </r>
  <r>
    <s v=""/>
    <s v=" SR_0601_1300"/>
    <s v="BPM Electronics Final Design -"/>
    <s v="6.04.06.01"/>
    <x v="0"/>
    <d v="2023-09-06T00:00:00"/>
    <d v="2024-06-24T00:00:00"/>
    <s v="mahmed"/>
    <s v="gassner"/>
    <n v="16695.75"/>
    <s v="EDIA"/>
    <s v="C"/>
    <s v="Labor"/>
    <s v="TEC"/>
    <m/>
    <s v="BNL"/>
    <s v="PED"/>
    <s v="INS"/>
    <x v="6"/>
    <m/>
    <m/>
    <m/>
    <m/>
    <m/>
    <m/>
    <m/>
    <n v="1502.62"/>
    <n v="15193.13"/>
    <m/>
    <m/>
    <m/>
    <m/>
    <m/>
    <m/>
    <m/>
    <m/>
    <m/>
    <m/>
    <x v="0"/>
    <x v="0"/>
    <m/>
  </r>
  <r>
    <s v=""/>
    <s v=" SR_0601_1580"/>
    <s v="BPM Pick-up - Assembly design &amp; documentation"/>
    <s v="6.04.06.01"/>
    <x v="0"/>
    <d v="2025-12-09T00:00:00"/>
    <d v="2027-06-29T00:00:00"/>
    <s v="mahmed"/>
    <s v="gassner"/>
    <n v="17420.740000000002"/>
    <s v="CON"/>
    <s v="C"/>
    <s v="Labor"/>
    <s v="TEC"/>
    <m/>
    <s v="BNL"/>
    <s v="Const"/>
    <s v="INS"/>
    <x v="10"/>
    <m/>
    <m/>
    <m/>
    <m/>
    <m/>
    <m/>
    <m/>
    <m/>
    <m/>
    <m/>
    <n v="9157.06"/>
    <n v="8263.69"/>
    <m/>
    <m/>
    <m/>
    <m/>
    <m/>
    <m/>
    <m/>
    <x v="0"/>
    <x v="0"/>
    <m/>
  </r>
  <r>
    <s v=""/>
    <s v=" SR_0602_1040"/>
    <s v="DCCT, Mechanical System - Mechanical Enclosure Design"/>
    <s v="6.04.06.02"/>
    <x v="0"/>
    <d v="2023-10-24T00:00:00"/>
    <d v="2024-11-07T00:00:00"/>
    <s v="mahmed"/>
    <s v="gassner"/>
    <n v="5017.05"/>
    <s v="EDIA"/>
    <s v="C"/>
    <s v="Labor"/>
    <s v="TEC"/>
    <m/>
    <s v="BNL"/>
    <s v="PED"/>
    <s v="INS"/>
    <x v="6"/>
    <m/>
    <m/>
    <m/>
    <m/>
    <m/>
    <m/>
    <m/>
    <m/>
    <n v="4500.03"/>
    <n v="517.02"/>
    <m/>
    <m/>
    <m/>
    <m/>
    <m/>
    <m/>
    <m/>
    <m/>
    <m/>
    <x v="0"/>
    <x v="0"/>
    <m/>
  </r>
  <r>
    <s v=""/>
    <s v=" SR_0602_1200"/>
    <s v="DCCT, Mechanical System - Drawings Checking, Correcting, Approval"/>
    <s v="6.04.06.02"/>
    <x v="0"/>
    <d v="2025-12-09T00:00:00"/>
    <d v="2027-12-08T00:00:00"/>
    <s v="mahmed"/>
    <s v="gassner"/>
    <n v="2741.56"/>
    <s v="EDIA"/>
    <s v="C"/>
    <s v="Labor"/>
    <s v="TEC"/>
    <m/>
    <s v="BNL"/>
    <s v="Const"/>
    <s v="INS"/>
    <x v="9"/>
    <m/>
    <m/>
    <m/>
    <m/>
    <m/>
    <m/>
    <m/>
    <m/>
    <m/>
    <m/>
    <n v="1124.04"/>
    <n v="1370.78"/>
    <n v="246.74"/>
    <m/>
    <m/>
    <m/>
    <m/>
    <m/>
    <m/>
    <x v="0"/>
    <x v="0"/>
    <m/>
  </r>
  <r>
    <s v=""/>
    <s v=" SR_0602_1240"/>
    <s v="DCCT, Electronic System - Hardware Development"/>
    <s v="6.04.06.02"/>
    <x v="0"/>
    <d v="2025-12-09T00:00:00"/>
    <d v="2027-12-08T00:00:00"/>
    <s v="mahmed"/>
    <s v="gassner"/>
    <n v="2741.56"/>
    <s v="CON"/>
    <s v="C"/>
    <s v="Labor"/>
    <s v="TEC"/>
    <m/>
    <s v="BNL"/>
    <s v="Const"/>
    <s v="INS"/>
    <x v="9"/>
    <m/>
    <m/>
    <m/>
    <m/>
    <m/>
    <m/>
    <m/>
    <m/>
    <m/>
    <m/>
    <n v="1124.04"/>
    <n v="1370.78"/>
    <n v="246.74"/>
    <m/>
    <m/>
    <m/>
    <m/>
    <m/>
    <m/>
    <x v="0"/>
    <x v="0"/>
    <m/>
  </r>
  <r>
    <s v=""/>
    <s v=" SR_0602_1340"/>
    <s v="FCT, Electronic System - Hardware Development"/>
    <s v="6.04.06.02"/>
    <x v="0"/>
    <d v="2024-11-08T00:00:00"/>
    <d v="2026-01-26T00:00:00"/>
    <s v="mahmed"/>
    <s v="gassner"/>
    <n v="2088.19"/>
    <s v="CON"/>
    <s v="C"/>
    <s v="Labor"/>
    <s v="TEC"/>
    <m/>
    <s v="BNL"/>
    <s v="Const"/>
    <s v="INS"/>
    <x v="6"/>
    <m/>
    <m/>
    <m/>
    <m/>
    <m/>
    <m/>
    <m/>
    <m/>
    <m/>
    <n v="1552.22"/>
    <n v="535.97"/>
    <m/>
    <m/>
    <m/>
    <m/>
    <m/>
    <m/>
    <m/>
    <m/>
    <x v="0"/>
    <x v="0"/>
    <m/>
  </r>
  <r>
    <s v=""/>
    <s v=" SR_0603_1100"/>
    <s v="Tune Monitor - Construction"/>
    <s v="6.04.06.03"/>
    <x v="0"/>
    <d v="2025-12-09T00:00:00"/>
    <d v="2027-12-08T00:00:00"/>
    <s v="mahmed"/>
    <s v="gassner"/>
    <n v="19190.91"/>
    <s v="CON"/>
    <s v="C"/>
    <s v="Labor"/>
    <s v="TEC"/>
    <m/>
    <s v="BNL"/>
    <s v="Const"/>
    <s v="INS"/>
    <x v="9"/>
    <m/>
    <m/>
    <m/>
    <m/>
    <m/>
    <m/>
    <m/>
    <m/>
    <m/>
    <m/>
    <n v="7868.27"/>
    <n v="9595.4500000000007"/>
    <n v="1727.18"/>
    <m/>
    <m/>
    <m/>
    <m/>
    <m/>
    <m/>
    <x v="0"/>
    <x v="0"/>
    <m/>
  </r>
  <r>
    <s v=""/>
    <s v=" SR_0603_1160"/>
    <s v="Bunch-by-bunch Feedback System - Construction"/>
    <s v="6.04.06.03"/>
    <x v="0"/>
    <d v="2025-12-09T00:00:00"/>
    <d v="2027-12-08T00:00:00"/>
    <s v="mahmed"/>
    <s v="gassner"/>
    <n v="10966.23"/>
    <s v="CON"/>
    <s v="C"/>
    <s v="Labor"/>
    <s v="TEC"/>
    <m/>
    <s v="BNL"/>
    <s v="Const"/>
    <s v="INS"/>
    <x v="9"/>
    <m/>
    <m/>
    <m/>
    <m/>
    <m/>
    <m/>
    <m/>
    <m/>
    <m/>
    <m/>
    <n v="4496.16"/>
    <n v="5483.12"/>
    <n v="986.96"/>
    <m/>
    <m/>
    <m/>
    <m/>
    <m/>
    <m/>
    <x v="0"/>
    <x v="0"/>
    <m/>
  </r>
  <r>
    <s v=""/>
    <s v=" HR_0201_1020"/>
    <s v="Path Length Variation Magnets - Detailed - Mechanical Design 1 Dipole and SOW"/>
    <s v="6.05.02.01"/>
    <x v="0"/>
    <d v="2024-01-17T00:00:00"/>
    <d v="2024-02-06T00:00:00"/>
    <s v="jtolle"/>
    <s v="mahler"/>
    <n v="14997.06"/>
    <s v="EDIA"/>
    <s v="C"/>
    <s v="Labor"/>
    <s v="TEC"/>
    <m/>
    <s v="BNL"/>
    <s v="Const.Procure"/>
    <s v="NC_MAG"/>
    <x v="10"/>
    <s v="P.S350"/>
    <m/>
    <m/>
    <m/>
    <m/>
    <m/>
    <m/>
    <m/>
    <n v="14997.06"/>
    <m/>
    <m/>
    <m/>
    <m/>
    <m/>
    <m/>
    <m/>
    <m/>
    <m/>
    <m/>
    <x v="0"/>
    <x v="0"/>
    <m/>
  </r>
  <r>
    <s v=""/>
    <s v=" HR_0202_1010"/>
    <s v="Hadron Rin Straight Sections Modifications PS - System Final Design"/>
    <s v="6.05.02.02"/>
    <x v="0"/>
    <d v="2023-12-06T00:00:00"/>
    <d v="2024-02-06T00:00:00"/>
    <s v="apatil"/>
    <s v="bruno"/>
    <n v="1749.66"/>
    <s v="EDIA"/>
    <s v="C"/>
    <s v="Labor"/>
    <s v="TEC"/>
    <m/>
    <s v="BNL"/>
    <s v="PED"/>
    <s v="PS"/>
    <x v="6"/>
    <m/>
    <m/>
    <m/>
    <m/>
    <m/>
    <m/>
    <m/>
    <m/>
    <n v="1749.66"/>
    <m/>
    <m/>
    <m/>
    <m/>
    <m/>
    <m/>
    <m/>
    <m/>
    <m/>
    <m/>
    <x v="0"/>
    <x v="0"/>
    <m/>
  </r>
  <r>
    <s v=""/>
    <s v=" HR_0202_1240"/>
    <s v="Power Bus (CCB) Modification - Design of Valvebox modifications"/>
    <s v="6.05.02.02"/>
    <x v="0"/>
    <d v="2024-05-02T00:00:00"/>
    <d v="2024-07-26T00:00:00"/>
    <s v="apatil"/>
    <s v="bruno"/>
    <n v="4999.0200000000004"/>
    <s v="EDIA"/>
    <s v="C"/>
    <s v="Labor"/>
    <s v="TEC"/>
    <m/>
    <s v="BNL"/>
    <s v="PED"/>
    <s v="PS"/>
    <x v="6"/>
    <m/>
    <m/>
    <m/>
    <m/>
    <m/>
    <m/>
    <m/>
    <m/>
    <n v="4999.0200000000004"/>
    <m/>
    <m/>
    <m/>
    <m/>
    <m/>
    <m/>
    <m/>
    <m/>
    <m/>
    <m/>
    <x v="0"/>
    <x v="0"/>
    <m/>
  </r>
  <r>
    <s v=""/>
    <s v=" HR_0202_1300"/>
    <s v="Power Bus (CCB) Modification - Design of Magnet Modifications"/>
    <s v="6.05.02.02"/>
    <x v="0"/>
    <d v="2024-07-29T00:00:00"/>
    <d v="2024-10-22T00:00:00"/>
    <s v="apatil"/>
    <s v="bruno"/>
    <n v="5042.76"/>
    <s v="EDIA"/>
    <s v="C"/>
    <s v="Labor"/>
    <s v="TEC"/>
    <m/>
    <s v="BNL"/>
    <s v="PED"/>
    <s v="PS"/>
    <x v="6"/>
    <m/>
    <m/>
    <m/>
    <m/>
    <m/>
    <m/>
    <m/>
    <m/>
    <n v="3782.07"/>
    <n v="1260.69"/>
    <m/>
    <m/>
    <m/>
    <m/>
    <m/>
    <m/>
    <m/>
    <m/>
    <m/>
    <x v="0"/>
    <x v="0"/>
    <m/>
  </r>
  <r>
    <s v=""/>
    <s v=" HR_0203_1040"/>
    <s v="IR2 - Chambers, Bellows, Supports - Preliminary Design"/>
    <s v="6.05.02.03.01"/>
    <x v="0"/>
    <d v="2022-10-03T00:00:00"/>
    <d v="2023-03-01T00:00:00"/>
    <s v="rnavarrol"/>
    <s v="weiss"/>
    <n v="50231.69"/>
    <s v="EDIA"/>
    <s v="C"/>
    <s v="Labor"/>
    <s v="TEC"/>
    <m/>
    <s v="BNL"/>
    <s v="PED"/>
    <s v="VAC"/>
    <x v="11"/>
    <s v="S.P114"/>
    <m/>
    <m/>
    <m/>
    <m/>
    <m/>
    <m/>
    <n v="50231.69"/>
    <m/>
    <m/>
    <m/>
    <m/>
    <m/>
    <m/>
    <m/>
    <m/>
    <m/>
    <m/>
    <m/>
    <x v="0"/>
    <x v="0"/>
    <m/>
  </r>
  <r>
    <s v=""/>
    <s v=" HR_0203_1080"/>
    <s v="IR2 - Chambers, Bellows, Supports - Design review"/>
    <s v="6.05.02.03.01"/>
    <x v="0"/>
    <d v="2024-07-09T00:00:00"/>
    <d v="2024-10-01T00:00:00"/>
    <s v="rnavarrol"/>
    <s v="weiss"/>
    <n v="17381.73"/>
    <s v="EDIA"/>
    <s v="C"/>
    <s v="Labor"/>
    <s v="TEC"/>
    <m/>
    <s v="BNL"/>
    <s v="PED"/>
    <s v="VAC"/>
    <x v="6"/>
    <s v="S.P114"/>
    <m/>
    <m/>
    <m/>
    <m/>
    <m/>
    <m/>
    <m/>
    <n v="17092.03"/>
    <n v="289.7"/>
    <m/>
    <m/>
    <m/>
    <m/>
    <m/>
    <m/>
    <m/>
    <m/>
    <m/>
    <x v="0"/>
    <x v="0"/>
    <m/>
  </r>
  <r>
    <s v=""/>
    <s v=" HR_0203_1060"/>
    <s v="IR2 - Chambers, Bellows, Supports - Final Design"/>
    <s v="6.05.02.03.01"/>
    <x v="0"/>
    <d v="2023-03-02T00:00:00"/>
    <d v="2024-07-08T00:00:00"/>
    <s v="rnavarrol"/>
    <s v="weiss"/>
    <n v="273087.71999999997"/>
    <s v="EDIA"/>
    <s v="C"/>
    <s v="Labor"/>
    <s v="TEC"/>
    <m/>
    <s v="BNL"/>
    <s v="PED"/>
    <s v="VAC"/>
    <x v="6"/>
    <s v="S.P114"/>
    <m/>
    <m/>
    <m/>
    <m/>
    <m/>
    <m/>
    <n v="119676.68"/>
    <n v="153411.04"/>
    <m/>
    <m/>
    <m/>
    <m/>
    <m/>
    <m/>
    <m/>
    <m/>
    <m/>
    <m/>
    <x v="0"/>
    <x v="0"/>
    <m/>
  </r>
  <r>
    <s v=""/>
    <s v=" HR_0203_1480"/>
    <s v="IR2 - valves and pumps - Prepare Spec/SOW"/>
    <s v="6.05.02.03.01"/>
    <x v="0"/>
    <d v="2024-10-02T00:00:00"/>
    <d v="2025-03-28T00:00:00"/>
    <s v="rnavarrol"/>
    <s v="weiss"/>
    <n v="39839.69"/>
    <s v="EDIA"/>
    <s v="C"/>
    <s v="Labor"/>
    <s v="TEC"/>
    <m/>
    <s v="BNL"/>
    <s v="PED"/>
    <s v="VAC"/>
    <x v="10"/>
    <s v="A.PP026"/>
    <s v="APP00065"/>
    <m/>
    <m/>
    <m/>
    <m/>
    <m/>
    <m/>
    <m/>
    <n v="39839.69"/>
    <m/>
    <m/>
    <m/>
    <m/>
    <m/>
    <m/>
    <m/>
    <m/>
    <m/>
    <x v="0"/>
    <x v="0"/>
    <m/>
  </r>
  <r>
    <s v=""/>
    <s v=" HR_0301_1240"/>
    <s v="RF-HR-1-PWR: Design of Amplifers and Transmission Components (not needed for CD3)"/>
    <s v="6.08.06.05"/>
    <x v="0"/>
    <d v="2023-10-13T00:00:00"/>
    <d v="2024-02-16T00:00:00"/>
    <s v="jtolle"/>
    <s v="zaltsman"/>
    <n v="17496.57"/>
    <s v="EDIA"/>
    <s v="C"/>
    <s v="Labor"/>
    <s v="TEC"/>
    <m/>
    <s v="BNL"/>
    <s v="PED"/>
    <s v="RF"/>
    <x v="6"/>
    <s v="P.S352"/>
    <m/>
    <m/>
    <m/>
    <m/>
    <m/>
    <m/>
    <m/>
    <n v="17496.57"/>
    <m/>
    <m/>
    <m/>
    <m/>
    <m/>
    <m/>
    <m/>
    <m/>
    <m/>
    <m/>
    <x v="0"/>
    <x v="0"/>
    <m/>
  </r>
  <r>
    <s v=""/>
    <s v=" HR_0304_1240"/>
    <s v="RF-HR-4-PWR: Design of Amplifers and Transmission Components (not needed for CD3)"/>
    <s v="6.08.06.05"/>
    <x v="0"/>
    <d v="2023-10-13T00:00:00"/>
    <d v="2024-04-15T00:00:00"/>
    <s v="jtolle"/>
    <s v="zaltsman"/>
    <n v="17496.57"/>
    <s v="EDIA"/>
    <s v="C"/>
    <s v="Labor"/>
    <s v="TEC"/>
    <m/>
    <s v="BNL"/>
    <s v="PED"/>
    <s v="RF"/>
    <x v="6"/>
    <m/>
    <m/>
    <m/>
    <m/>
    <m/>
    <m/>
    <m/>
    <m/>
    <n v="17496.57"/>
    <m/>
    <m/>
    <m/>
    <m/>
    <m/>
    <m/>
    <m/>
    <m/>
    <m/>
    <m/>
    <x v="0"/>
    <x v="0"/>
    <m/>
  </r>
  <r>
    <s v=""/>
    <s v=" HR_0401_1020"/>
    <s v="AtR to Blue Transfer Line Magnet - Detailed mech-design 1Q 2D 1Sep 1 Corr"/>
    <s v="6.05.03.01"/>
    <x v="0"/>
    <d v="2024-02-29T00:00:00"/>
    <d v="2024-04-10T00:00:00"/>
    <s v="jtolle"/>
    <s v="mahler"/>
    <n v="29994.12"/>
    <s v="EDIA"/>
    <s v="C"/>
    <s v="Labor"/>
    <s v="TEC"/>
    <m/>
    <s v="BNL"/>
    <s v="PED"/>
    <s v="NC_MAG"/>
    <x v="6"/>
    <s v="S.P013"/>
    <m/>
    <m/>
    <m/>
    <m/>
    <m/>
    <m/>
    <m/>
    <n v="29994.12"/>
    <m/>
    <m/>
    <m/>
    <m/>
    <m/>
    <m/>
    <m/>
    <m/>
    <m/>
    <m/>
    <x v="0"/>
    <x v="0"/>
    <m/>
  </r>
  <r>
    <s v=""/>
    <s v=" HR_0402_1010"/>
    <s v="HR Injection System Updagrade PS  - System Final  Design"/>
    <s v="6.05.03.02"/>
    <x v="0"/>
    <d v="2024-02-09T00:00:00"/>
    <d v="2024-04-11T00:00:00"/>
    <s v="apatil"/>
    <s v="bruno"/>
    <n v="1749.66"/>
    <s v="EDIA"/>
    <s v="C"/>
    <s v="Labor"/>
    <s v="TEC"/>
    <m/>
    <s v="BNL"/>
    <s v="PED"/>
    <s v="PS"/>
    <x v="6"/>
    <m/>
    <m/>
    <m/>
    <m/>
    <m/>
    <m/>
    <m/>
    <m/>
    <n v="1749.66"/>
    <m/>
    <m/>
    <m/>
    <m/>
    <m/>
    <m/>
    <m/>
    <m/>
    <m/>
    <m/>
    <x v="0"/>
    <x v="0"/>
    <m/>
  </r>
  <r>
    <s v=""/>
    <s v=" HR_0402_1240"/>
    <s v="Power Bus (CCB) Modification - Design of Valvebox modifications"/>
    <s v="6.05.03.02"/>
    <x v="0"/>
    <d v="2024-04-12T00:00:00"/>
    <d v="2024-07-08T00:00:00"/>
    <s v="apatil"/>
    <s v="bruno"/>
    <n v="4999.0200000000004"/>
    <s v="EDIA"/>
    <s v="C"/>
    <s v="Labor"/>
    <s v="TEC"/>
    <m/>
    <s v="BNL"/>
    <s v="PED"/>
    <s v="PS"/>
    <x v="6"/>
    <s v="P"/>
    <m/>
    <m/>
    <m/>
    <m/>
    <m/>
    <m/>
    <m/>
    <n v="4999.0200000000004"/>
    <m/>
    <m/>
    <m/>
    <m/>
    <m/>
    <m/>
    <m/>
    <m/>
    <m/>
    <m/>
    <x v="0"/>
    <x v="0"/>
    <m/>
  </r>
  <r>
    <s v=""/>
    <s v=" HR_0402_1300"/>
    <s v="Power Bus (CCB) Modification - Design of Magnet Modifications"/>
    <s v="6.05.03.02"/>
    <x v="0"/>
    <d v="2026-06-10T00:00:00"/>
    <d v="2026-09-02T00:00:00"/>
    <s v="apatil"/>
    <s v="bruno"/>
    <n v="5355.07"/>
    <s v="EDIA"/>
    <s v="C"/>
    <s v="Labor"/>
    <s v="TEC"/>
    <m/>
    <s v="BNL"/>
    <s v="Const"/>
    <s v="PS"/>
    <x v="6"/>
    <m/>
    <m/>
    <m/>
    <m/>
    <m/>
    <m/>
    <m/>
    <m/>
    <m/>
    <m/>
    <n v="5355.07"/>
    <m/>
    <m/>
    <m/>
    <m/>
    <m/>
    <m/>
    <m/>
    <m/>
    <x v="0"/>
    <x v="0"/>
    <m/>
  </r>
  <r>
    <s v=""/>
    <s v=" HR_0403_1040"/>
    <s v="HR Inj-Sys Upgrade Vacuum - Chambers, Bellows, Supports - Preliminary Design"/>
    <s v="6.05.03.03"/>
    <x v="0"/>
    <d v="2023-04-03T00:00:00"/>
    <d v="2023-08-22T00:00:00"/>
    <s v="rnavarrol"/>
    <s v="weiss"/>
    <n v="22942.36"/>
    <s v="EDIA"/>
    <s v="C"/>
    <s v="Labor"/>
    <s v="TEC"/>
    <m/>
    <s v="BNL"/>
    <s v="PED"/>
    <s v="VAC"/>
    <x v="11"/>
    <s v="S.P115"/>
    <m/>
    <m/>
    <m/>
    <m/>
    <m/>
    <m/>
    <n v="22942.36"/>
    <m/>
    <m/>
    <m/>
    <m/>
    <m/>
    <m/>
    <m/>
    <m/>
    <m/>
    <m/>
    <m/>
    <x v="0"/>
    <x v="0"/>
    <m/>
  </r>
  <r>
    <s v=""/>
    <s v=" HR_0403_1080"/>
    <s v="HR Inj-Sys Upgrade Vacuum - Chambers, Bellows, Supports - Design Review"/>
    <s v="6.05.03.03"/>
    <x v="0"/>
    <d v="2024-01-22T00:00:00"/>
    <d v="2024-04-15T00:00:00"/>
    <s v="rnavarrol"/>
    <s v="weiss"/>
    <n v="7873.46"/>
    <s v="EDIA"/>
    <s v="C"/>
    <s v="Labor"/>
    <s v="TEC"/>
    <m/>
    <s v="BNL"/>
    <s v="PED"/>
    <s v="VAC"/>
    <x v="6"/>
    <s v="S.P115"/>
    <m/>
    <m/>
    <m/>
    <m/>
    <m/>
    <m/>
    <m/>
    <n v="7873.46"/>
    <m/>
    <m/>
    <m/>
    <m/>
    <m/>
    <m/>
    <m/>
    <m/>
    <m/>
    <m/>
    <x v="0"/>
    <x v="0"/>
    <m/>
  </r>
  <r>
    <s v=""/>
    <s v=" HR_0403_1060"/>
    <s v="HR Inj-Sys Upgrade Vacuum - Chambers, Bellows, Supports - Final Design"/>
    <s v="6.05.03.03"/>
    <x v="0"/>
    <d v="2023-08-23T00:00:00"/>
    <d v="2024-01-19T00:00:00"/>
    <s v="rnavarrol"/>
    <s v="weiss"/>
    <n v="125568.09"/>
    <s v="EDIA"/>
    <s v="C"/>
    <s v="Labor"/>
    <s v="TEC"/>
    <m/>
    <s v="BNL"/>
    <s v="PED"/>
    <s v="VAC"/>
    <x v="6"/>
    <s v="S.P115"/>
    <m/>
    <m/>
    <m/>
    <m/>
    <m/>
    <m/>
    <n v="33903.379999999997"/>
    <n v="91664.71"/>
    <m/>
    <m/>
    <m/>
    <m/>
    <m/>
    <m/>
    <m/>
    <m/>
    <m/>
    <m/>
    <x v="0"/>
    <x v="0"/>
    <m/>
  </r>
  <r>
    <s v=""/>
    <s v=" HR_0403_1480"/>
    <s v="HR Inj-Sys Upgrade Vacuum - Valves and Pumps - Prepare Spec/SOW"/>
    <s v="6.05.03.03"/>
    <x v="0"/>
    <d v="2024-04-16T00:00:00"/>
    <d v="2024-10-03T00:00:00"/>
    <s v="rnavarrol"/>
    <s v="weiss"/>
    <n v="17636.96"/>
    <s v="EDIA"/>
    <s v="C"/>
    <s v="Labor"/>
    <s v="TEC"/>
    <m/>
    <s v="BNL"/>
    <s v="PED"/>
    <s v="VAC"/>
    <x v="10"/>
    <s v="P.S119"/>
    <m/>
    <m/>
    <m/>
    <m/>
    <m/>
    <m/>
    <m/>
    <n v="17196.04"/>
    <n v="440.92"/>
    <m/>
    <m/>
    <m/>
    <m/>
    <m/>
    <m/>
    <m/>
    <m/>
    <m/>
    <x v="0"/>
    <x v="0"/>
    <m/>
  </r>
  <r>
    <s v=""/>
    <s v=" HR_0404_1360"/>
    <s v="PD Parameter optimizaiton, option update, circuit simulation, design update, etc."/>
    <s v="6.05.03.04"/>
    <x v="0"/>
    <d v="2022-10-03T00:00:00"/>
    <d v="2023-03-29T00:00:00"/>
    <s v="apatil"/>
    <s v="jsandberg"/>
    <n v="4829.97"/>
    <s v="EDIA"/>
    <s v="C"/>
    <s v="Labor"/>
    <s v="TEC"/>
    <m/>
    <s v="BNL"/>
    <s v="PED"/>
    <s v="PD"/>
    <x v="11"/>
    <m/>
    <m/>
    <m/>
    <m/>
    <m/>
    <m/>
    <m/>
    <n v="4829.97"/>
    <m/>
    <m/>
    <m/>
    <m/>
    <m/>
    <m/>
    <m/>
    <m/>
    <m/>
    <m/>
    <m/>
    <x v="0"/>
    <x v="0"/>
    <m/>
  </r>
  <r>
    <s v=""/>
    <s v=" HR_0404_1420"/>
    <s v="Preliminary design of commercially unavailable components or subsystem"/>
    <s v="6.05.03.04"/>
    <x v="0"/>
    <d v="2023-08-07T00:00:00"/>
    <d v="2024-01-02T00:00:00"/>
    <s v="apatil"/>
    <s v="jsandberg"/>
    <n v="7399.64"/>
    <s v="EDIA"/>
    <s v="C"/>
    <s v="Labor"/>
    <s v="TEC"/>
    <m/>
    <s v="BNL"/>
    <s v="PED"/>
    <s v="PD"/>
    <x v="11"/>
    <m/>
    <m/>
    <m/>
    <m/>
    <m/>
    <m/>
    <m/>
    <n v="2885.86"/>
    <n v="4513.78"/>
    <m/>
    <m/>
    <m/>
    <m/>
    <m/>
    <m/>
    <m/>
    <m/>
    <m/>
    <m/>
    <x v="0"/>
    <x v="0"/>
    <m/>
  </r>
  <r>
    <s v=""/>
    <s v=" HR_0404_1460"/>
    <s v="Preliminary stage Utility and Conventional Facility Estimation Update"/>
    <s v="6.05.03.04"/>
    <x v="0"/>
    <d v="2023-08-07T00:00:00"/>
    <d v="2023-10-02T00:00:00"/>
    <s v="apatil"/>
    <s v="jsandberg"/>
    <n v="2900.52"/>
    <s v="EDIA"/>
    <s v="C"/>
    <s v="Labor"/>
    <s v="TEC"/>
    <m/>
    <s v="BNL"/>
    <s v="PED"/>
    <s v="PD"/>
    <x v="11"/>
    <m/>
    <m/>
    <m/>
    <m/>
    <m/>
    <m/>
    <m/>
    <n v="2828.01"/>
    <n v="72.510000000000005"/>
    <m/>
    <m/>
    <m/>
    <m/>
    <m/>
    <m/>
    <m/>
    <m/>
    <m/>
    <m/>
    <x v="0"/>
    <x v="0"/>
    <m/>
  </r>
  <r>
    <s v=""/>
    <s v=" HR_0404_1500"/>
    <s v="Preliminary Design review peparation and participation"/>
    <s v="6.05.03.04"/>
    <x v="0"/>
    <d v="2024-01-03T00:00:00"/>
    <d v="2024-02-29T00:00:00"/>
    <s v="apatil"/>
    <s v="jsandberg"/>
    <n v="4999.0200000000004"/>
    <s v="EDIA"/>
    <s v="C"/>
    <s v="Labor"/>
    <s v="TEC"/>
    <m/>
    <s v="BNL"/>
    <s v="PED"/>
    <s v="PD"/>
    <x v="11"/>
    <m/>
    <m/>
    <m/>
    <m/>
    <m/>
    <m/>
    <m/>
    <m/>
    <n v="4999.0200000000004"/>
    <m/>
    <m/>
    <m/>
    <m/>
    <m/>
    <m/>
    <m/>
    <m/>
    <m/>
    <m/>
    <x v="0"/>
    <x v="0"/>
    <m/>
  </r>
  <r>
    <s v=""/>
    <s v=" HR_0404_1580"/>
    <s v="Start Final Design"/>
    <s v="6.05.03.04"/>
    <x v="0"/>
    <d v="2024-10-15T00:00:00"/>
    <d v="2025-08-01T00:00:00"/>
    <s v="apatil"/>
    <s v="jsandberg"/>
    <n v="12417.56"/>
    <s v="EDIA"/>
    <s v="K"/>
    <s v="Labor"/>
    <s v="TEC"/>
    <m/>
    <s v="BNL"/>
    <s v="PED"/>
    <s v="PD"/>
    <x v="6"/>
    <m/>
    <m/>
    <m/>
    <m/>
    <m/>
    <m/>
    <m/>
    <m/>
    <m/>
    <n v="12417.56"/>
    <m/>
    <m/>
    <m/>
    <m/>
    <m/>
    <m/>
    <m/>
    <m/>
    <m/>
    <x v="0"/>
    <x v="0"/>
    <m/>
  </r>
  <r>
    <s v=""/>
    <s v=" HR_0404_1720"/>
    <s v="FD Major Electrical and Mechanical components specification finalization"/>
    <s v="6.05.03.04"/>
    <x v="0"/>
    <d v="2024-11-20T00:00:00"/>
    <d v="2024-12-19T00:00:00"/>
    <s v="apatil"/>
    <s v="jsandberg"/>
    <n v="2586.9899999999998"/>
    <s v="EDIA"/>
    <s v="K"/>
    <s v="Labor"/>
    <s v="TEC"/>
    <m/>
    <s v="BNL"/>
    <s v="PED"/>
    <s v="PD"/>
    <x v="6"/>
    <m/>
    <m/>
    <m/>
    <m/>
    <m/>
    <m/>
    <m/>
    <m/>
    <m/>
    <n v="2586.9899999999998"/>
    <m/>
    <m/>
    <m/>
    <m/>
    <m/>
    <m/>
    <m/>
    <m/>
    <m/>
    <x v="0"/>
    <x v="0"/>
    <m/>
  </r>
  <r>
    <s v=""/>
    <s v=" HR_0404_1760"/>
    <s v="HV Pulse Generator Specification"/>
    <s v="6.05.03.04"/>
    <x v="0"/>
    <d v="2025-01-22T00:00:00"/>
    <d v="2025-02-19T00:00:00"/>
    <s v="apatil"/>
    <s v="jsandberg"/>
    <n v="1034.8"/>
    <s v="EDIA"/>
    <s v="K"/>
    <s v="Labor"/>
    <s v="TEC"/>
    <m/>
    <s v="BNL"/>
    <s v="PED"/>
    <s v="PD"/>
    <x v="6"/>
    <s v="S.P008"/>
    <m/>
    <m/>
    <m/>
    <m/>
    <m/>
    <m/>
    <m/>
    <m/>
    <n v="1034.8"/>
    <m/>
    <m/>
    <m/>
    <m/>
    <m/>
    <m/>
    <m/>
    <m/>
    <m/>
    <x v="0"/>
    <x v="0"/>
    <m/>
  </r>
  <r>
    <s v=""/>
    <s v=" HR_0404_1680"/>
    <s v="FD Mechnical subsytem"/>
    <s v="6.05.03.04"/>
    <x v="0"/>
    <d v="2024-12-20T00:00:00"/>
    <d v="2025-06-12T00:00:00"/>
    <s v="apatil"/>
    <s v="jsandberg"/>
    <n v="2586.9899999999998"/>
    <s v="EDIA"/>
    <s v="K"/>
    <s v="Labor"/>
    <s v="TEC"/>
    <m/>
    <s v="BNL"/>
    <s v="PED"/>
    <s v="PD"/>
    <x v="6"/>
    <m/>
    <m/>
    <m/>
    <m/>
    <m/>
    <m/>
    <m/>
    <m/>
    <m/>
    <n v="2586.9899999999998"/>
    <m/>
    <m/>
    <m/>
    <m/>
    <m/>
    <m/>
    <m/>
    <m/>
    <m/>
    <x v="0"/>
    <x v="0"/>
    <m/>
  </r>
  <r>
    <s v=""/>
    <s v=" HR_0404_1700"/>
    <s v="FD Mechnical Major components"/>
    <s v="6.05.03.04"/>
    <x v="0"/>
    <d v="2024-12-20T00:00:00"/>
    <d v="2025-06-12T00:00:00"/>
    <s v="apatil"/>
    <s v="jsandberg"/>
    <n v="2586.9899999999998"/>
    <s v="EDIA"/>
    <s v="K"/>
    <s v="Labor"/>
    <s v="TEC"/>
    <m/>
    <s v="BNL"/>
    <s v="PED"/>
    <s v="PD"/>
    <x v="6"/>
    <m/>
    <m/>
    <m/>
    <m/>
    <m/>
    <m/>
    <m/>
    <m/>
    <m/>
    <n v="2586.9899999999998"/>
    <m/>
    <m/>
    <m/>
    <m/>
    <m/>
    <m/>
    <m/>
    <m/>
    <m/>
    <x v="0"/>
    <x v="0"/>
    <m/>
  </r>
  <r>
    <s v=""/>
    <s v=" HR_0404_1880"/>
    <s v="CD3 Review preparation and participation"/>
    <s v="6.05.03.04"/>
    <x v="0"/>
    <d v="2025-06-13T00:00:00"/>
    <d v="2025-09-08T00:00:00"/>
    <s v="apatil"/>
    <s v="jsandberg"/>
    <n v="5173.99"/>
    <s v="EDIA"/>
    <s v="K"/>
    <s v="Labor"/>
    <s v="TEC"/>
    <m/>
    <s v="BNL"/>
    <s v="Const"/>
    <s v="PD"/>
    <x v="6"/>
    <m/>
    <m/>
    <m/>
    <m/>
    <m/>
    <m/>
    <m/>
    <m/>
    <m/>
    <n v="5173.99"/>
    <m/>
    <m/>
    <m/>
    <m/>
    <m/>
    <m/>
    <m/>
    <m/>
    <m/>
    <x v="0"/>
    <x v="0"/>
    <m/>
  </r>
  <r>
    <s v=""/>
    <s v=" HR_0404_1960"/>
    <s v="On site Assembly and Testing area preparation"/>
    <s v="6.05.03.04"/>
    <x v="0"/>
    <d v="2025-12-09T00:00:00"/>
    <d v="2026-06-01T00:00:00"/>
    <s v="apatil"/>
    <s v="jsandberg"/>
    <n v="5355.07"/>
    <s v="CON"/>
    <s v="K"/>
    <s v="Labor"/>
    <s v="TEC"/>
    <m/>
    <s v="BNL"/>
    <s v="Const"/>
    <s v="PD"/>
    <x v="8"/>
    <m/>
    <m/>
    <m/>
    <m/>
    <m/>
    <m/>
    <m/>
    <m/>
    <m/>
    <m/>
    <n v="5355.07"/>
    <m/>
    <m/>
    <m/>
    <m/>
    <m/>
    <m/>
    <m/>
    <m/>
    <x v="0"/>
    <x v="0"/>
    <m/>
  </r>
  <r>
    <s v=""/>
    <s v=" HR_0404_1980"/>
    <s v="Construction"/>
    <s v="6.05.03.04"/>
    <x v="0"/>
    <d v="2025-12-09T00:00:00"/>
    <d v="2027-12-08T00:00:00"/>
    <s v="apatil"/>
    <s v="jsandberg"/>
    <n v="2741.56"/>
    <s v="CON"/>
    <s v="K"/>
    <s v="Labor"/>
    <s v="TEC"/>
    <m/>
    <s v="BNL"/>
    <s v="Const"/>
    <s v="PD"/>
    <x v="9"/>
    <s v="A.PP035"/>
    <s v="APP00072"/>
    <m/>
    <m/>
    <m/>
    <m/>
    <m/>
    <m/>
    <m/>
    <m/>
    <n v="1124.04"/>
    <n v="1370.78"/>
    <n v="246.74"/>
    <m/>
    <m/>
    <m/>
    <m/>
    <m/>
    <m/>
    <x v="0"/>
    <x v="0"/>
    <m/>
  </r>
  <r>
    <s v=""/>
    <s v=" HR_0404_2040"/>
    <s v="Assembly"/>
    <s v="6.05.03.04"/>
    <x v="0"/>
    <d v="2027-12-09T00:00:00"/>
    <d v="2028-12-07T00:00:00"/>
    <s v="apatil"/>
    <s v="jsandberg"/>
    <n v="11545.26"/>
    <s v="CON"/>
    <s v="K"/>
    <s v="Labor"/>
    <s v="TEC"/>
    <m/>
    <s v="BNL"/>
    <s v="Const"/>
    <s v="PD"/>
    <x v="5"/>
    <m/>
    <m/>
    <m/>
    <m/>
    <m/>
    <m/>
    <m/>
    <m/>
    <m/>
    <m/>
    <m/>
    <m/>
    <n v="9467.11"/>
    <n v="2078.15"/>
    <m/>
    <m/>
    <m/>
    <m/>
    <m/>
    <x v="0"/>
    <x v="0"/>
    <m/>
  </r>
  <r>
    <s v=""/>
    <s v=" HR_0404_2060"/>
    <s v="Subsystem Testing"/>
    <s v="6.05.03.04"/>
    <x v="0"/>
    <d v="2026-11-20T00:00:00"/>
    <d v="2028-02-04T00:00:00"/>
    <s v="apatil"/>
    <s v="jsandberg"/>
    <n v="2798.41"/>
    <s v="CON"/>
    <s v="K"/>
    <s v="Labor"/>
    <s v="TEC"/>
    <m/>
    <s v="BNL"/>
    <s v="Const"/>
    <s v="PD"/>
    <x v="8"/>
    <m/>
    <m/>
    <m/>
    <m/>
    <m/>
    <m/>
    <m/>
    <m/>
    <m/>
    <m/>
    <m/>
    <n v="2014.85"/>
    <n v="783.56"/>
    <m/>
    <m/>
    <m/>
    <m/>
    <m/>
    <m/>
    <x v="0"/>
    <x v="0"/>
    <m/>
  </r>
  <r>
    <s v=""/>
    <s v=" HR_0404_1300"/>
    <s v="Preliminary Design (In paralell with R&amp;D with Lagging)"/>
    <s v="6.05.03.04"/>
    <x v="0"/>
    <d v="2022-10-03T00:00:00"/>
    <d v="2023-01-06T00:00:00"/>
    <s v="apatil"/>
    <s v="jsandberg"/>
    <n v="8573.2000000000007"/>
    <s v="EDIA"/>
    <s v="C"/>
    <s v="Labor"/>
    <s v="TEC"/>
    <m/>
    <s v="BNL"/>
    <s v="PED"/>
    <s v="PD"/>
    <x v="11"/>
    <m/>
    <m/>
    <m/>
    <m/>
    <m/>
    <m/>
    <m/>
    <n v="8573.2000000000007"/>
    <m/>
    <m/>
    <m/>
    <m/>
    <m/>
    <m/>
    <m/>
    <m/>
    <m/>
    <m/>
    <m/>
    <x v="0"/>
    <x v="0"/>
    <m/>
  </r>
  <r>
    <s v=""/>
    <s v=" HR_0404_1860"/>
    <s v="Final Design Report Writing and Review"/>
    <s v="6.05.03.04"/>
    <x v="0"/>
    <d v="2025-03-20T00:00:00"/>
    <d v="2025-06-12T00:00:00"/>
    <s v="apatil"/>
    <s v="jsandberg"/>
    <n v="2586.9899999999998"/>
    <s v="EDIA"/>
    <s v="K"/>
    <s v="Labor"/>
    <s v="TEC"/>
    <m/>
    <s v="BNL"/>
    <s v="PED"/>
    <s v="PD"/>
    <x v="6"/>
    <m/>
    <m/>
    <m/>
    <m/>
    <m/>
    <m/>
    <m/>
    <m/>
    <m/>
    <n v="2586.9899999999998"/>
    <m/>
    <m/>
    <m/>
    <m/>
    <m/>
    <m/>
    <m/>
    <m/>
    <m/>
    <x v="0"/>
    <x v="0"/>
    <m/>
  </r>
  <r>
    <s v=""/>
    <s v=" HR_0601_1060"/>
    <s v="BPM Electronics - Preliminary Design"/>
    <s v="6.05.05.01"/>
    <x v="0"/>
    <d v="2023-03-20T00:00:00"/>
    <d v="2023-12-22T00:00:00"/>
    <s v="mahmed"/>
    <s v="gassner"/>
    <n v="5854.83"/>
    <s v="EDIA"/>
    <s v="C"/>
    <s v="Labor"/>
    <s v="TEC"/>
    <m/>
    <s v="BNL"/>
    <s v="PED"/>
    <s v="INS"/>
    <x v="11"/>
    <m/>
    <m/>
    <m/>
    <m/>
    <m/>
    <m/>
    <m/>
    <n v="4156.0200000000004"/>
    <n v="1698.81"/>
    <m/>
    <m/>
    <m/>
    <m/>
    <m/>
    <m/>
    <m/>
    <m/>
    <m/>
    <m/>
    <x v="0"/>
    <x v="0"/>
    <m/>
  </r>
  <r>
    <s v=""/>
    <s v=" HR_0601_1100"/>
    <s v="BPM Vacuum Assembly Preliminary Design"/>
    <s v="6.05.05.01"/>
    <x v="0"/>
    <d v="2023-03-20T00:00:00"/>
    <d v="2023-12-22T00:00:00"/>
    <s v="mahmed"/>
    <s v="gassner"/>
    <n v="16100.77"/>
    <s v="EDIA"/>
    <s v="C"/>
    <s v="Labor"/>
    <s v="TEC"/>
    <m/>
    <s v="BNL"/>
    <s v="PED"/>
    <s v="INS"/>
    <x v="11"/>
    <m/>
    <m/>
    <m/>
    <m/>
    <m/>
    <m/>
    <m/>
    <n v="11429.04"/>
    <n v="4671.7299999999996"/>
    <m/>
    <m/>
    <m/>
    <m/>
    <m/>
    <m/>
    <m/>
    <m/>
    <m/>
    <m/>
    <x v="0"/>
    <x v="0"/>
    <m/>
  </r>
  <r>
    <s v=""/>
    <s v=" HR_0601_1180"/>
    <s v="BPM Electronics - Final Design"/>
    <s v="6.05.05.01"/>
    <x v="0"/>
    <d v="2024-04-04T00:00:00"/>
    <d v="2025-06-13T00:00:00"/>
    <s v="mahmed"/>
    <s v="gassner"/>
    <n v="14283.03"/>
    <s v="EDIA"/>
    <s v="C"/>
    <s v="Labor"/>
    <s v="TEC"/>
    <m/>
    <s v="BNL"/>
    <s v="PED"/>
    <s v="INS"/>
    <x v="6"/>
    <m/>
    <m/>
    <m/>
    <m/>
    <m/>
    <m/>
    <m/>
    <m/>
    <n v="5951.26"/>
    <n v="8331.77"/>
    <m/>
    <m/>
    <m/>
    <m/>
    <m/>
    <m/>
    <m/>
    <m/>
    <m/>
    <x v="0"/>
    <x v="0"/>
    <m/>
  </r>
  <r>
    <s v=""/>
    <s v=" HR_0601_1313"/>
    <s v="BPM Electronics - Construction"/>
    <s v="6.05.05.01"/>
    <x v="0"/>
    <d v="2028-07-05T00:00:00"/>
    <d v="2029-07-03T00:00:00"/>
    <s v="mahmed"/>
    <s v="gassner"/>
    <n v="5887.47"/>
    <s v="CON"/>
    <s v="C"/>
    <s v="Labor"/>
    <s v="TEC"/>
    <m/>
    <s v="BNL"/>
    <s v="Const"/>
    <s v="INS"/>
    <x v="10"/>
    <s v="S.P125"/>
    <m/>
    <m/>
    <m/>
    <m/>
    <m/>
    <m/>
    <m/>
    <m/>
    <m/>
    <m/>
    <m/>
    <n v="1460.09"/>
    <n v="4427.38"/>
    <m/>
    <m/>
    <m/>
    <m/>
    <m/>
    <x v="0"/>
    <x v="0"/>
    <m/>
  </r>
  <r>
    <s v=""/>
    <s v=" HR_0601_1260"/>
    <s v="BPM Vacuum Assembly Final Design"/>
    <s v="6.05.05.01"/>
    <x v="0"/>
    <d v="2024-04-04T00:00:00"/>
    <d v="2025-04-02T00:00:00"/>
    <s v="mahmed"/>
    <s v="gassner"/>
    <n v="39163.360000000001"/>
    <s v="EDIA"/>
    <s v="C"/>
    <s v="Labor"/>
    <s v="TEC"/>
    <m/>
    <s v="BNL"/>
    <s v="PED"/>
    <s v="INS"/>
    <x v="6"/>
    <m/>
    <m/>
    <m/>
    <m/>
    <m/>
    <m/>
    <m/>
    <m/>
    <n v="19660.32"/>
    <n v="19503.04"/>
    <m/>
    <m/>
    <m/>
    <m/>
    <m/>
    <m/>
    <m/>
    <m/>
    <m/>
    <x v="0"/>
    <x v="0"/>
    <m/>
  </r>
  <r>
    <s v=""/>
    <s v=" HR_0601_1420"/>
    <s v="BPM Arc &amp; Triplet Final Design"/>
    <s v="6.05.05.01"/>
    <x v="0"/>
    <d v="2024-04-04T00:00:00"/>
    <d v="2025-04-02T00:00:00"/>
    <s v="mahmed"/>
    <s v="gassner"/>
    <n v="68663.039999999994"/>
    <s v="EDIA"/>
    <s v="C"/>
    <s v="Labor"/>
    <s v="TEC"/>
    <m/>
    <s v="BNL"/>
    <s v="PED"/>
    <s v="INS"/>
    <x v="6"/>
    <m/>
    <m/>
    <m/>
    <m/>
    <m/>
    <m/>
    <m/>
    <m/>
    <n v="34469.4"/>
    <n v="34193.64"/>
    <m/>
    <m/>
    <m/>
    <m/>
    <m/>
    <m/>
    <m/>
    <m/>
    <m/>
    <x v="0"/>
    <x v="0"/>
    <m/>
  </r>
  <r>
    <s v=""/>
    <s v=" HR_0602_1060"/>
    <s v="HR TL Instrumentation Final Design Labor - PED"/>
    <s v="6.05.05.02"/>
    <x v="0"/>
    <d v="2023-09-01T00:00:00"/>
    <d v="2026-08-31T00:00:00"/>
    <s v="mahmed"/>
    <s v="gassner"/>
    <n v="28389.71"/>
    <s v="EDIA"/>
    <s v="C"/>
    <s v="Labor"/>
    <s v="TEC"/>
    <m/>
    <s v="BNL"/>
    <s v="PED"/>
    <s v="INS"/>
    <x v="6"/>
    <m/>
    <m/>
    <m/>
    <m/>
    <m/>
    <m/>
    <m/>
    <n v="758.07"/>
    <n v="9475.8700000000008"/>
    <n v="9475.8700000000008"/>
    <n v="8679.9"/>
    <m/>
    <m/>
    <m/>
    <m/>
    <m/>
    <m/>
    <m/>
    <m/>
    <x v="0"/>
    <x v="0"/>
    <m/>
  </r>
  <r>
    <s v=""/>
    <s v=" HR_0602_1100"/>
    <s v="HR TL Instrumentation Labor - Construction"/>
    <s v="6.05.05.02"/>
    <x v="0"/>
    <d v="2026-09-01T00:00:00"/>
    <d v="2028-08-30T00:00:00"/>
    <s v="mahmed"/>
    <s v="gassner"/>
    <n v="33740.86"/>
    <s v="CON"/>
    <s v="C"/>
    <s v="Labor"/>
    <s v="TEC"/>
    <m/>
    <s v="BNL"/>
    <s v="Const"/>
    <s v="INS"/>
    <x v="10"/>
    <m/>
    <m/>
    <m/>
    <m/>
    <m/>
    <m/>
    <m/>
    <m/>
    <m/>
    <m/>
    <n v="1417.12"/>
    <n v="16870.43"/>
    <n v="15453.31"/>
    <m/>
    <m/>
    <m/>
    <m/>
    <m/>
    <m/>
    <x v="0"/>
    <x v="0"/>
    <m/>
  </r>
  <r>
    <s v=""/>
    <s v=" HR_0605_3083"/>
    <s v="RHIC YV-IPM Relocation - Final Design"/>
    <s v="6.05.05.03"/>
    <x v="0"/>
    <d v="2023-12-18T00:00:00"/>
    <d v="2024-10-01T00:00:00"/>
    <s v="mahmed"/>
    <s v="gassner"/>
    <n v="14062.2"/>
    <s v="EDIA"/>
    <s v="C"/>
    <s v="Labor"/>
    <s v="TEC"/>
    <m/>
    <s v="BNL"/>
    <s v="PED"/>
    <s v="INS"/>
    <x v="11"/>
    <m/>
    <m/>
    <m/>
    <m/>
    <m/>
    <m/>
    <m/>
    <m/>
    <n v="13991.89"/>
    <n v="70.31"/>
    <m/>
    <m/>
    <m/>
    <m/>
    <m/>
    <m/>
    <m/>
    <m/>
    <m/>
    <x v="0"/>
    <x v="0"/>
    <m/>
  </r>
  <r>
    <s v=""/>
    <s v=" HR_0605_3123"/>
    <s v="RHIC YV-IPM Relocation - Construction"/>
    <s v="6.05.05.03"/>
    <x v="0"/>
    <d v="2025-12-09T00:00:00"/>
    <d v="2027-12-08T00:00:00"/>
    <s v="mahmed"/>
    <s v="gassner"/>
    <n v="13707.79"/>
    <s v="CON"/>
    <s v="C"/>
    <s v="Labor"/>
    <s v="TEC"/>
    <m/>
    <s v="BNL"/>
    <s v="Const"/>
    <s v="INS"/>
    <x v="10"/>
    <m/>
    <m/>
    <m/>
    <m/>
    <m/>
    <m/>
    <m/>
    <m/>
    <m/>
    <m/>
    <n v="5620.19"/>
    <n v="6853.89"/>
    <n v="1233.7"/>
    <m/>
    <m/>
    <m/>
    <m/>
    <m/>
    <m/>
    <x v="0"/>
    <x v="0"/>
    <m/>
  </r>
  <r>
    <s v=""/>
    <s v=" HR_0605_3027"/>
    <s v="Electro-Optical Wall Current Monitor - Preliminary Design"/>
    <s v="6.05.05.03"/>
    <x v="0"/>
    <d v="2022-12-02T00:00:00"/>
    <d v="2023-09-18T00:00:00"/>
    <s v="mahmed"/>
    <s v="gassner"/>
    <n v="2683.32"/>
    <s v="EDIA"/>
    <s v="C"/>
    <s v="Labor"/>
    <s v="TEC"/>
    <m/>
    <s v="BNL"/>
    <s v="PED"/>
    <s v="INS"/>
    <x v="11"/>
    <m/>
    <m/>
    <m/>
    <m/>
    <m/>
    <m/>
    <m/>
    <n v="2683.32"/>
    <m/>
    <m/>
    <m/>
    <m/>
    <m/>
    <m/>
    <m/>
    <m/>
    <m/>
    <m/>
    <m/>
    <x v="0"/>
    <x v="0"/>
    <m/>
  </r>
  <r>
    <s v=""/>
    <s v=" HR_0605_3125"/>
    <s v="Electro-Optical Wall Current Monitor Labor - Construction"/>
    <s v="6.05.05.03"/>
    <x v="0"/>
    <d v="2025-12-09T00:00:00"/>
    <d v="2027-12-08T00:00:00"/>
    <s v="mahmed"/>
    <s v="gassner"/>
    <n v="19190.91"/>
    <s v="CON"/>
    <s v="C"/>
    <s v="Labor"/>
    <s v="TEC"/>
    <m/>
    <s v="BNL"/>
    <s v="Const"/>
    <s v="INS"/>
    <x v="10"/>
    <m/>
    <m/>
    <m/>
    <m/>
    <m/>
    <m/>
    <m/>
    <m/>
    <m/>
    <m/>
    <n v="7868.27"/>
    <n v="9595.4500000000007"/>
    <n v="1727.18"/>
    <m/>
    <m/>
    <m/>
    <m/>
    <m/>
    <m/>
    <x v="0"/>
    <x v="0"/>
    <m/>
  </r>
  <r>
    <s v=""/>
    <s v=" HR_0605_3127"/>
    <s v="IPM Upgrade - Mechanical System - Drawings Checking, Correcting, Approval"/>
    <s v="6.05.05.03"/>
    <x v="0"/>
    <d v="2025-12-09T00:00:00"/>
    <d v="2027-12-08T00:00:00"/>
    <s v="mahmed"/>
    <s v="gassner"/>
    <n v="21932.46"/>
    <s v="EDIA"/>
    <s v="C"/>
    <s v="Labor"/>
    <s v="TEC"/>
    <m/>
    <s v="BNL"/>
    <s v="Const"/>
    <s v="INS"/>
    <x v="10"/>
    <m/>
    <m/>
    <m/>
    <m/>
    <m/>
    <m/>
    <m/>
    <m/>
    <m/>
    <m/>
    <n v="8992.31"/>
    <n v="10966.23"/>
    <n v="1973.92"/>
    <m/>
    <m/>
    <m/>
    <m/>
    <m/>
    <m/>
    <x v="0"/>
    <x v="0"/>
    <m/>
  </r>
  <r>
    <s v=""/>
    <s v=" HR_0605_3029"/>
    <s v="IPM Upgrade - Chamber Preliminary Design"/>
    <s v="6.05.05.03"/>
    <x v="0"/>
    <d v="2022-12-02T00:00:00"/>
    <d v="2023-09-18T00:00:00"/>
    <s v="mahmed"/>
    <s v="gassner"/>
    <n v="19319.88"/>
    <s v="EDIA"/>
    <s v="C"/>
    <s v="Labor"/>
    <s v="TEC"/>
    <m/>
    <s v="BNL"/>
    <s v="PED"/>
    <s v="INS"/>
    <x v="11"/>
    <m/>
    <m/>
    <m/>
    <m/>
    <m/>
    <m/>
    <m/>
    <n v="19319.88"/>
    <m/>
    <m/>
    <m/>
    <m/>
    <m/>
    <m/>
    <m/>
    <m/>
    <m/>
    <m/>
    <m/>
    <x v="0"/>
    <x v="0"/>
    <m/>
  </r>
  <r>
    <s v=""/>
    <s v=" HR_0605_3033"/>
    <s v="IPM Upgrade - Corrector Magnet Preliminary Design"/>
    <s v="6.05.05.03"/>
    <x v="0"/>
    <d v="2022-12-02T00:00:00"/>
    <d v="2023-09-18T00:00:00"/>
    <s v="mahmed"/>
    <s v="gassner"/>
    <n v="7727.95"/>
    <s v="EDIA"/>
    <s v="C"/>
    <s v="Labor"/>
    <s v="TEC"/>
    <m/>
    <s v="BNL"/>
    <s v="PED"/>
    <s v="INS"/>
    <x v="11"/>
    <m/>
    <m/>
    <m/>
    <m/>
    <m/>
    <m/>
    <m/>
    <n v="7727.95"/>
    <m/>
    <m/>
    <m/>
    <m/>
    <m/>
    <m/>
    <m/>
    <m/>
    <m/>
    <m/>
    <m/>
    <x v="0"/>
    <x v="0"/>
    <m/>
  </r>
  <r>
    <s v=""/>
    <s v=" HR_0605_3085"/>
    <s v="IPM Upgrade - Chamber Final Design"/>
    <s v="6.05.05.03"/>
    <x v="0"/>
    <d v="2023-12-18T00:00:00"/>
    <d v="2024-12-31T00:00:00"/>
    <s v="mahmed"/>
    <s v="gassner"/>
    <n v="20160.28"/>
    <s v="EDIA"/>
    <s v="C"/>
    <s v="Labor"/>
    <s v="TEC"/>
    <m/>
    <s v="BNL"/>
    <s v="PED"/>
    <s v="INS"/>
    <x v="6"/>
    <m/>
    <m/>
    <m/>
    <m/>
    <m/>
    <m/>
    <m/>
    <m/>
    <n v="15430.37"/>
    <n v="4729.91"/>
    <m/>
    <m/>
    <m/>
    <m/>
    <m/>
    <m/>
    <m/>
    <m/>
    <m/>
    <x v="0"/>
    <x v="0"/>
    <m/>
  </r>
  <r>
    <s v=""/>
    <s v=" HR_0605_3089"/>
    <s v="IPM Upgrade - Corrector Magnet Final Design"/>
    <s v="6.05.05.03"/>
    <x v="0"/>
    <d v="2023-12-18T00:00:00"/>
    <d v="2024-12-31T00:00:00"/>
    <s v="mahmed"/>
    <s v="gassner"/>
    <n v="14112.19"/>
    <s v="EDIA"/>
    <s v="C"/>
    <s v="Labor"/>
    <s v="TEC"/>
    <m/>
    <s v="BNL"/>
    <s v="PED"/>
    <s v="INS"/>
    <x v="6"/>
    <m/>
    <m/>
    <m/>
    <m/>
    <m/>
    <m/>
    <m/>
    <m/>
    <n v="10801.26"/>
    <n v="3310.94"/>
    <m/>
    <m/>
    <m/>
    <m/>
    <m/>
    <m/>
    <m/>
    <m/>
    <m/>
    <x v="0"/>
    <x v="0"/>
    <m/>
  </r>
  <r>
    <s v=""/>
    <s v=" HR_0605_3131"/>
    <s v="IPM Upgrade - Electronic System - Drawings Checking, Correcting, Approval; Wiring Diagrams"/>
    <s v="6.05.05.03"/>
    <x v="0"/>
    <d v="2025-12-09T00:00:00"/>
    <d v="2027-12-08T00:00:00"/>
    <s v="mahmed"/>
    <s v="gassner"/>
    <n v="8224.67"/>
    <s v="EDIA"/>
    <s v="C"/>
    <s v="Labor"/>
    <s v="TEC"/>
    <m/>
    <s v="BNL"/>
    <s v="Const"/>
    <s v="INS"/>
    <x v="10"/>
    <m/>
    <m/>
    <m/>
    <m/>
    <m/>
    <m/>
    <m/>
    <m/>
    <m/>
    <m/>
    <n v="3372.12"/>
    <n v="4112.34"/>
    <n v="740.22"/>
    <m/>
    <m/>
    <m/>
    <m/>
    <m/>
    <m/>
    <x v="0"/>
    <x v="0"/>
    <m/>
  </r>
  <r>
    <s v=""/>
    <s v=" HR_0605_3035"/>
    <s v="IPM Upgrade - Electronic System - System Preliminary Design"/>
    <s v="6.05.05.03"/>
    <x v="0"/>
    <d v="2022-12-02T00:00:00"/>
    <d v="2023-09-18T00:00:00"/>
    <s v="mahmed"/>
    <s v="gassner"/>
    <n v="14489.91"/>
    <s v="EDIA"/>
    <s v="C"/>
    <s v="Labor"/>
    <s v="TEC"/>
    <m/>
    <s v="BNL"/>
    <s v="PED"/>
    <s v="INS"/>
    <x v="11"/>
    <m/>
    <m/>
    <m/>
    <m/>
    <m/>
    <m/>
    <m/>
    <n v="14489.91"/>
    <m/>
    <m/>
    <m/>
    <m/>
    <m/>
    <m/>
    <m/>
    <m/>
    <m/>
    <m/>
    <m/>
    <x v="0"/>
    <x v="0"/>
    <m/>
  </r>
  <r>
    <s v=""/>
    <s v=" HR_0605_3091"/>
    <s v="IPM Upgrade - Electronic System - System Final Design"/>
    <s v="6.05.05.03"/>
    <x v="0"/>
    <d v="2023-12-18T00:00:00"/>
    <d v="2024-12-31T00:00:00"/>
    <s v="mahmed"/>
    <s v="gassner"/>
    <n v="5292.07"/>
    <s v="EDIA"/>
    <s v="C"/>
    <s v="Labor"/>
    <s v="TEC"/>
    <m/>
    <s v="BNL"/>
    <s v="PED"/>
    <s v="INS"/>
    <x v="6"/>
    <m/>
    <m/>
    <m/>
    <m/>
    <m/>
    <m/>
    <m/>
    <m/>
    <n v="4050.47"/>
    <n v="1241.5999999999999"/>
    <m/>
    <m/>
    <m/>
    <m/>
    <m/>
    <m/>
    <m/>
    <m/>
    <m/>
    <x v="0"/>
    <x v="0"/>
    <m/>
  </r>
  <r>
    <s v=""/>
    <s v=" HR_0605_3037"/>
    <s v="Head-Tail Pick-up Preliminary Design"/>
    <s v="6.05.05.03"/>
    <x v="0"/>
    <d v="2022-12-02T00:00:00"/>
    <d v="2023-09-18T00:00:00"/>
    <s v="mahmed"/>
    <s v="gassner"/>
    <n v="9659.94"/>
    <s v="EDIA"/>
    <s v="C"/>
    <s v="Labor"/>
    <s v="TEC"/>
    <m/>
    <s v="BNL"/>
    <s v="PED"/>
    <s v="INS"/>
    <x v="11"/>
    <m/>
    <m/>
    <m/>
    <m/>
    <m/>
    <m/>
    <m/>
    <n v="9659.94"/>
    <m/>
    <m/>
    <m/>
    <m/>
    <m/>
    <m/>
    <m/>
    <m/>
    <m/>
    <m/>
    <m/>
    <x v="0"/>
    <x v="0"/>
    <m/>
  </r>
  <r>
    <s v=""/>
    <s v=" HR_0605_3093"/>
    <s v="Head-Tail Pick-up Final Design"/>
    <s v="6.05.05.03"/>
    <x v="0"/>
    <d v="2023-12-18T00:00:00"/>
    <d v="2024-12-31T00:00:00"/>
    <s v="mahmed"/>
    <s v="gassner"/>
    <n v="15120.21"/>
    <s v="EDIA"/>
    <s v="C"/>
    <s v="Labor"/>
    <s v="TEC"/>
    <m/>
    <s v="BNL"/>
    <s v="PED"/>
    <s v="INS"/>
    <x v="6"/>
    <m/>
    <m/>
    <m/>
    <m/>
    <m/>
    <m/>
    <m/>
    <m/>
    <n v="11572.77"/>
    <n v="3547.43"/>
    <m/>
    <m/>
    <m/>
    <m/>
    <m/>
    <m/>
    <m/>
    <m/>
    <m/>
    <x v="0"/>
    <x v="0"/>
    <m/>
  </r>
  <r>
    <s v=""/>
    <s v=" HR_0605_3049"/>
    <s v="ARTUS Upgrade - System Preliminary Design"/>
    <s v="6.05.05.03"/>
    <x v="0"/>
    <d v="2023-01-23T00:00:00"/>
    <d v="2023-05-01T00:00:00"/>
    <s v="mahmed"/>
    <s v="gassner"/>
    <n v="4829.97"/>
    <s v="EDIA"/>
    <s v="C"/>
    <s v="Labor"/>
    <s v="TEC"/>
    <m/>
    <s v="BNL"/>
    <s v="PED"/>
    <s v="INS"/>
    <x v="11"/>
    <m/>
    <m/>
    <m/>
    <m/>
    <m/>
    <m/>
    <m/>
    <n v="4829.97"/>
    <m/>
    <m/>
    <m/>
    <m/>
    <m/>
    <m/>
    <m/>
    <m/>
    <m/>
    <m/>
    <m/>
    <x v="0"/>
    <x v="0"/>
    <m/>
  </r>
  <r>
    <s v=""/>
    <s v=" HR_0605_3055"/>
    <s v="ARTUS Upgrade - System Final Design"/>
    <s v="6.05.05.03"/>
    <x v="0"/>
    <d v="2023-07-27T00:00:00"/>
    <d v="2024-08-08T00:00:00"/>
    <s v="mahmed"/>
    <s v="gassner"/>
    <n v="9938.2199999999993"/>
    <s v="EDIA"/>
    <s v="C"/>
    <s v="Labor"/>
    <s v="TEC"/>
    <m/>
    <s v="BNL"/>
    <s v="PED"/>
    <s v="INS"/>
    <x v="6"/>
    <m/>
    <m/>
    <m/>
    <m/>
    <m/>
    <m/>
    <m/>
    <n v="1758.3"/>
    <n v="8179.92"/>
    <m/>
    <m/>
    <m/>
    <m/>
    <m/>
    <m/>
    <m/>
    <m/>
    <m/>
    <m/>
    <x v="0"/>
    <x v="0"/>
    <m/>
  </r>
  <r>
    <s v=""/>
    <s v=" HR_0605_3051"/>
    <s v="BBQ Upgrade - System Preliminary Design"/>
    <s v="6.05.05.03"/>
    <x v="0"/>
    <d v="2023-03-13T00:00:00"/>
    <d v="2023-07-26T00:00:00"/>
    <s v="mahmed"/>
    <s v="gassner"/>
    <n v="9659.94"/>
    <s v="EDIA"/>
    <s v="C"/>
    <s v="Labor"/>
    <s v="TEC"/>
    <m/>
    <s v="BNL"/>
    <s v="PED"/>
    <s v="INS"/>
    <x v="11"/>
    <m/>
    <m/>
    <m/>
    <m/>
    <m/>
    <m/>
    <m/>
    <n v="9659.94"/>
    <m/>
    <m/>
    <m/>
    <m/>
    <m/>
    <m/>
    <m/>
    <m/>
    <m/>
    <m/>
    <m/>
    <x v="0"/>
    <x v="0"/>
    <m/>
  </r>
  <r>
    <s v=""/>
    <s v=" HR_0605_3081"/>
    <s v="BBQ Upgrade - System Final Design"/>
    <s v="6.05.05.03"/>
    <x v="0"/>
    <d v="2023-10-23T00:00:00"/>
    <d v="2024-11-04T00:00:00"/>
    <s v="mahmed"/>
    <s v="gassner"/>
    <n v="10030.34"/>
    <s v="EDIA"/>
    <s v="C"/>
    <s v="Labor"/>
    <s v="TEC"/>
    <m/>
    <s v="BNL"/>
    <s v="PED"/>
    <s v="INS"/>
    <x v="6"/>
    <m/>
    <m/>
    <m/>
    <m/>
    <m/>
    <m/>
    <m/>
    <m/>
    <n v="9104.4599999999991"/>
    <n v="925.88"/>
    <m/>
    <m/>
    <m/>
    <m/>
    <m/>
    <m/>
    <m/>
    <m/>
    <m/>
    <x v="0"/>
    <x v="0"/>
    <m/>
  </r>
  <r>
    <s v=""/>
    <s v=" HR_0605_3039"/>
    <s v="HF Schottky Upgrade - Cavity - Preliminary Design"/>
    <s v="6.05.05.03"/>
    <x v="0"/>
    <d v="2022-12-02T00:00:00"/>
    <d v="2023-09-18T00:00:00"/>
    <s v="mahmed"/>
    <s v="gassner"/>
    <n v="19319.88"/>
    <s v="EDIA"/>
    <s v="C"/>
    <s v="Labor"/>
    <s v="TEC"/>
    <m/>
    <s v="BNL"/>
    <s v="PED"/>
    <s v="INS"/>
    <x v="11"/>
    <m/>
    <m/>
    <m/>
    <m/>
    <m/>
    <m/>
    <m/>
    <n v="19319.88"/>
    <m/>
    <m/>
    <m/>
    <m/>
    <m/>
    <m/>
    <m/>
    <m/>
    <m/>
    <m/>
    <m/>
    <x v="0"/>
    <x v="0"/>
    <m/>
  </r>
  <r>
    <s v=""/>
    <s v=" HR_0605_3095"/>
    <s v="HF Schottky Upgrade - Cavity - Final Design"/>
    <s v="6.05.05.03"/>
    <x v="0"/>
    <d v="2023-12-18T00:00:00"/>
    <d v="2024-12-31T00:00:00"/>
    <s v="mahmed"/>
    <s v="gassner"/>
    <n v="20160.28"/>
    <s v="EDIA"/>
    <s v="C"/>
    <s v="Labor"/>
    <s v="TEC"/>
    <m/>
    <s v="BNL"/>
    <s v="PED"/>
    <s v="INS"/>
    <x v="6"/>
    <m/>
    <m/>
    <m/>
    <m/>
    <m/>
    <m/>
    <m/>
    <m/>
    <n v="15430.37"/>
    <n v="4729.91"/>
    <m/>
    <m/>
    <m/>
    <m/>
    <m/>
    <m/>
    <m/>
    <m/>
    <m/>
    <x v="0"/>
    <x v="0"/>
    <m/>
  </r>
  <r>
    <s v=""/>
    <s v=" HR_0605_3135"/>
    <s v="HF Schottky Upgrade - Cavity - Drawings Checking, Correcting, Approval"/>
    <s v="6.05.05.03"/>
    <x v="0"/>
    <d v="2025-12-09T00:00:00"/>
    <d v="2027-12-08T00:00:00"/>
    <s v="mahmed"/>
    <s v="gassner"/>
    <n v="10966.23"/>
    <s v="EDIA"/>
    <s v="C"/>
    <s v="Labor"/>
    <s v="TEC"/>
    <m/>
    <s v="BNL"/>
    <s v="Const"/>
    <s v="INS"/>
    <x v="10"/>
    <m/>
    <m/>
    <m/>
    <m/>
    <m/>
    <m/>
    <m/>
    <m/>
    <m/>
    <m/>
    <n v="4496.16"/>
    <n v="5483.12"/>
    <n v="986.96"/>
    <m/>
    <m/>
    <m/>
    <m/>
    <m/>
    <m/>
    <x v="0"/>
    <x v="0"/>
    <m/>
  </r>
  <r>
    <s v=""/>
    <s v=" HR_0605_3047"/>
    <s v="HF Schottky Upgrade - Electronics Design - Preliminary Design"/>
    <s v="6.05.05.03"/>
    <x v="0"/>
    <d v="2022-12-02T00:00:00"/>
    <d v="2023-09-18T00:00:00"/>
    <s v="mahmed"/>
    <s v="gassner"/>
    <n v="9659.94"/>
    <s v="EDIA"/>
    <s v="C"/>
    <s v="Labor"/>
    <s v="TEC"/>
    <m/>
    <s v="BNL"/>
    <s v="PED"/>
    <s v="INS"/>
    <x v="11"/>
    <m/>
    <m/>
    <m/>
    <m/>
    <m/>
    <m/>
    <m/>
    <n v="9659.94"/>
    <m/>
    <m/>
    <m/>
    <m/>
    <m/>
    <m/>
    <m/>
    <m/>
    <m/>
    <m/>
    <m/>
    <x v="0"/>
    <x v="0"/>
    <m/>
  </r>
  <r>
    <s v=""/>
    <s v=" HR_0605_3103"/>
    <s v="HF Schottky Upgrade - Electronics Design - Final Design"/>
    <s v="6.05.05.03"/>
    <x v="0"/>
    <d v="2023-12-18T00:00:00"/>
    <d v="2024-12-31T00:00:00"/>
    <s v="mahmed"/>
    <s v="gassner"/>
    <n v="14112.19"/>
    <s v="EDIA"/>
    <s v="C"/>
    <s v="Labor"/>
    <s v="TEC"/>
    <m/>
    <s v="BNL"/>
    <s v="PED"/>
    <s v="INS"/>
    <x v="6"/>
    <m/>
    <m/>
    <m/>
    <m/>
    <m/>
    <m/>
    <m/>
    <m/>
    <n v="10801.26"/>
    <n v="3310.94"/>
    <m/>
    <m/>
    <m/>
    <m/>
    <m/>
    <m/>
    <m/>
    <m/>
    <m/>
    <x v="0"/>
    <x v="0"/>
    <m/>
  </r>
  <r>
    <s v=""/>
    <s v=" HR_0605_3041"/>
    <s v="LF Schottky Upgrade - Mechanical Design - Preliminary Design"/>
    <s v="6.05.05.03"/>
    <x v="0"/>
    <d v="2022-12-02T00:00:00"/>
    <d v="2023-09-18T00:00:00"/>
    <s v="mahmed"/>
    <s v="gassner"/>
    <n v="19319.88"/>
    <s v="EDIA"/>
    <s v="C"/>
    <s v="Labor"/>
    <s v="TEC"/>
    <m/>
    <s v="BNL"/>
    <s v="PED"/>
    <s v="INS"/>
    <x v="11"/>
    <m/>
    <m/>
    <m/>
    <m/>
    <m/>
    <m/>
    <m/>
    <n v="19319.88"/>
    <m/>
    <m/>
    <m/>
    <m/>
    <m/>
    <m/>
    <m/>
    <m/>
    <m/>
    <m/>
    <m/>
    <x v="0"/>
    <x v="0"/>
    <m/>
  </r>
  <r>
    <s v=""/>
    <s v=" HR_0605_3097"/>
    <s v="LF Schottky Upgrade - Mechanical Design - Final Design"/>
    <s v="6.05.05.03"/>
    <x v="0"/>
    <d v="2023-12-18T00:00:00"/>
    <d v="2024-12-31T00:00:00"/>
    <s v="mahmed"/>
    <s v="gassner"/>
    <n v="20160.28"/>
    <s v="EDIA"/>
    <s v="C"/>
    <s v="Labor"/>
    <s v="TEC"/>
    <m/>
    <s v="BNL"/>
    <s v="PED"/>
    <s v="INS"/>
    <x v="6"/>
    <m/>
    <m/>
    <m/>
    <m/>
    <m/>
    <m/>
    <m/>
    <m/>
    <n v="15430.37"/>
    <n v="4729.91"/>
    <m/>
    <m/>
    <m/>
    <m/>
    <m/>
    <m/>
    <m/>
    <m/>
    <m/>
    <x v="0"/>
    <x v="0"/>
    <m/>
  </r>
  <r>
    <s v=""/>
    <s v=" HR_0605_3139"/>
    <s v="LF Schottky Upgrade - Mechanical Design - Drawings Checking, Correcting, Approval"/>
    <s v="6.05.05.03"/>
    <x v="0"/>
    <d v="2025-12-09T00:00:00"/>
    <d v="2027-12-08T00:00:00"/>
    <s v="mahmed"/>
    <s v="gassner"/>
    <n v="10966.23"/>
    <s v="EDIA"/>
    <s v="C"/>
    <s v="Labor"/>
    <s v="TEC"/>
    <m/>
    <s v="BNL"/>
    <s v="Const"/>
    <s v="INS"/>
    <x v="10"/>
    <m/>
    <m/>
    <m/>
    <m/>
    <m/>
    <m/>
    <m/>
    <m/>
    <m/>
    <m/>
    <n v="4496.16"/>
    <n v="5483.12"/>
    <n v="986.96"/>
    <m/>
    <m/>
    <m/>
    <m/>
    <m/>
    <m/>
    <x v="0"/>
    <x v="0"/>
    <m/>
  </r>
  <r>
    <s v=""/>
    <s v=" HR_0605_3043"/>
    <s v="LF Schottky Upgrade - Electronics Design - Preliminary Design"/>
    <s v="6.05.05.03"/>
    <x v="0"/>
    <d v="2022-12-02T00:00:00"/>
    <d v="2023-09-18T00:00:00"/>
    <s v="mahmed"/>
    <s v="gassner"/>
    <n v="9659.94"/>
    <s v="EDIA"/>
    <s v="C"/>
    <s v="Labor"/>
    <s v="TEC"/>
    <m/>
    <s v="BNL"/>
    <s v="PED"/>
    <s v="INS"/>
    <x v="11"/>
    <m/>
    <m/>
    <m/>
    <m/>
    <m/>
    <m/>
    <m/>
    <n v="9659.94"/>
    <m/>
    <m/>
    <m/>
    <m/>
    <m/>
    <m/>
    <m/>
    <m/>
    <m/>
    <m/>
    <m/>
    <x v="0"/>
    <x v="0"/>
    <m/>
  </r>
  <r>
    <s v=""/>
    <s v=" HR_0605_3099"/>
    <s v="LF Schottky Upgrade - Electronics Design - Final Design"/>
    <s v="6.05.05.03"/>
    <x v="0"/>
    <d v="2023-12-18T00:00:00"/>
    <d v="2024-12-31T00:00:00"/>
    <s v="mahmed"/>
    <s v="gassner"/>
    <n v="20160.28"/>
    <s v="EDIA"/>
    <s v="C"/>
    <s v="Labor"/>
    <s v="TEC"/>
    <m/>
    <s v="BNL"/>
    <s v="PED"/>
    <s v="INS"/>
    <x v="6"/>
    <m/>
    <m/>
    <m/>
    <m/>
    <m/>
    <m/>
    <m/>
    <m/>
    <n v="15430.37"/>
    <n v="4729.91"/>
    <m/>
    <m/>
    <m/>
    <m/>
    <m/>
    <m/>
    <m/>
    <m/>
    <m/>
    <x v="0"/>
    <x v="0"/>
    <m/>
  </r>
  <r>
    <s v=""/>
    <s v=" HR_0603_2560"/>
    <s v="HSR Collimators - Mechanical System - Preliminary Design"/>
    <s v="6.06.03.02.02"/>
    <x v="0"/>
    <d v="2024-01-26T00:00:00"/>
    <d v="2024-06-17T00:00:00"/>
    <s v="mahmed"/>
    <s v="gassner"/>
    <n v="19996.080000000002"/>
    <s v="EDIA"/>
    <s v="C"/>
    <s v="Labor"/>
    <s v="TEC"/>
    <m/>
    <s v="BNL"/>
    <s v="PED"/>
    <s v="AD"/>
    <x v="11"/>
    <m/>
    <m/>
    <m/>
    <m/>
    <m/>
    <m/>
    <m/>
    <m/>
    <n v="19996.080000000002"/>
    <m/>
    <m/>
    <m/>
    <m/>
    <m/>
    <m/>
    <m/>
    <m/>
    <m/>
    <m/>
    <x v="0"/>
    <x v="0"/>
    <m/>
  </r>
  <r>
    <s v=""/>
    <s v=" HR_0603_2580"/>
    <s v="HSR Collimators - Mechanical System - Final Design"/>
    <s v="6.06.03.02.02"/>
    <x v="0"/>
    <d v="2024-10-03T00:00:00"/>
    <d v="2025-07-23T00:00:00"/>
    <s v="mahmed"/>
    <s v="gassner"/>
    <n v="41391.879999999997"/>
    <s v="EDIA"/>
    <s v="C"/>
    <s v="Labor"/>
    <s v="TEC"/>
    <m/>
    <s v="BNL"/>
    <s v="PED"/>
    <s v="AD"/>
    <x v="6"/>
    <m/>
    <m/>
    <m/>
    <m/>
    <m/>
    <m/>
    <m/>
    <m/>
    <m/>
    <n v="41391.879999999997"/>
    <m/>
    <m/>
    <m/>
    <m/>
    <m/>
    <m/>
    <m/>
    <m/>
    <m/>
    <x v="0"/>
    <x v="0"/>
    <m/>
  </r>
  <r>
    <s v=""/>
    <s v=" HR_0603_2600"/>
    <s v="HSR Collimators - Mechanical System - Drawings Checking, Correcting, Approval"/>
    <s v="6.06.03.02.02"/>
    <x v="0"/>
    <d v="2025-12-09T00:00:00"/>
    <d v="2026-12-08T00:00:00"/>
    <s v="mahmed"/>
    <s v="gassner"/>
    <n v="21555.25"/>
    <s v="EDIA"/>
    <s v="C"/>
    <s v="Labor"/>
    <s v="TEC"/>
    <m/>
    <s v="BNL"/>
    <s v="Const"/>
    <s v="AD"/>
    <x v="10"/>
    <m/>
    <m/>
    <m/>
    <m/>
    <m/>
    <m/>
    <m/>
    <m/>
    <m/>
    <m/>
    <n v="17675.3"/>
    <n v="3879.94"/>
    <m/>
    <m/>
    <m/>
    <m/>
    <m/>
    <m/>
    <m/>
    <x v="0"/>
    <x v="0"/>
    <m/>
  </r>
  <r>
    <s v=""/>
    <s v=" HR_0603_2660"/>
    <s v="HSR Collimators - Loss Detectors - Preliminary Design"/>
    <s v="6.06.03.02.02"/>
    <x v="0"/>
    <d v="2024-01-26T00:00:00"/>
    <d v="2024-06-17T00:00:00"/>
    <s v="mahmed"/>
    <s v="gassner"/>
    <n v="4999.0200000000004"/>
    <s v="EDIA"/>
    <s v="C"/>
    <s v="Labor"/>
    <s v="TEC"/>
    <m/>
    <s v="BNL"/>
    <s v="PED"/>
    <s v="AD"/>
    <x v="11"/>
    <m/>
    <m/>
    <m/>
    <m/>
    <m/>
    <m/>
    <m/>
    <m/>
    <n v="4999.0200000000004"/>
    <m/>
    <m/>
    <m/>
    <m/>
    <m/>
    <m/>
    <m/>
    <m/>
    <m/>
    <m/>
    <x v="0"/>
    <x v="0"/>
    <m/>
  </r>
  <r>
    <s v=""/>
    <s v=" HR_0603_2680"/>
    <s v="HSR Collimators - Loss Detectors - Final Design"/>
    <s v="6.06.03.02.02"/>
    <x v="0"/>
    <d v="2024-10-03T00:00:00"/>
    <d v="2025-07-23T00:00:00"/>
    <s v="mahmed"/>
    <s v="gassner"/>
    <n v="5173.99"/>
    <s v="EDIA"/>
    <s v="C"/>
    <s v="Labor"/>
    <s v="TEC"/>
    <m/>
    <s v="BNL"/>
    <s v="PED"/>
    <s v="AD"/>
    <x v="6"/>
    <m/>
    <m/>
    <m/>
    <m/>
    <m/>
    <m/>
    <m/>
    <m/>
    <m/>
    <n v="5173.99"/>
    <m/>
    <m/>
    <m/>
    <m/>
    <m/>
    <m/>
    <m/>
    <m/>
    <m/>
    <x v="0"/>
    <x v="0"/>
    <m/>
  </r>
  <r>
    <s v=""/>
    <s v=" HR_0603_2700"/>
    <s v="HSR Collimators - Loss Detectors - Drawings Checking, Correcting, Approval"/>
    <s v="6.06.03.02.02"/>
    <x v="0"/>
    <d v="2025-12-09T00:00:00"/>
    <d v="2026-12-08T00:00:00"/>
    <s v="mahmed"/>
    <s v="gassner"/>
    <n v="2694.41"/>
    <s v="EDIA"/>
    <s v="C"/>
    <s v="Labor"/>
    <s v="TEC"/>
    <m/>
    <s v="BNL"/>
    <s v="Const"/>
    <s v="AD"/>
    <x v="10"/>
    <m/>
    <m/>
    <m/>
    <m/>
    <m/>
    <m/>
    <m/>
    <m/>
    <m/>
    <m/>
    <n v="2209.41"/>
    <n v="484.99"/>
    <m/>
    <m/>
    <m/>
    <m/>
    <m/>
    <m/>
    <m/>
    <x v="0"/>
    <x v="0"/>
    <m/>
  </r>
  <r>
    <s v=""/>
    <s v=" HR_0603_2760"/>
    <s v="HSR Collimators - Motion System - Preliminary Design"/>
    <s v="6.06.03.02.02"/>
    <x v="0"/>
    <d v="2024-01-26T00:00:00"/>
    <d v="2024-06-17T00:00:00"/>
    <s v="mahmed"/>
    <s v="gassner"/>
    <n v="4999.0200000000004"/>
    <s v="EDIA"/>
    <s v="C"/>
    <s v="Labor"/>
    <s v="TEC"/>
    <m/>
    <s v="BNL"/>
    <s v="PED"/>
    <s v="AD"/>
    <x v="11"/>
    <m/>
    <m/>
    <m/>
    <m/>
    <m/>
    <m/>
    <m/>
    <m/>
    <n v="4999.0200000000004"/>
    <m/>
    <m/>
    <m/>
    <m/>
    <m/>
    <m/>
    <m/>
    <m/>
    <m/>
    <m/>
    <x v="0"/>
    <x v="0"/>
    <m/>
  </r>
  <r>
    <s v=""/>
    <s v=" HR_0603_2780"/>
    <s v="HSR Collimators - Motion System - Final Design"/>
    <s v="6.06.03.02.02"/>
    <x v="0"/>
    <d v="2024-10-03T00:00:00"/>
    <d v="2025-07-23T00:00:00"/>
    <s v="mahmed"/>
    <s v="gassner"/>
    <n v="5432.68"/>
    <s v="EDIA"/>
    <s v="C"/>
    <s v="Labor"/>
    <s v="TEC"/>
    <m/>
    <s v="BNL"/>
    <s v="PED"/>
    <s v="AD"/>
    <x v="6"/>
    <m/>
    <m/>
    <m/>
    <m/>
    <m/>
    <m/>
    <m/>
    <m/>
    <m/>
    <n v="5432.68"/>
    <m/>
    <m/>
    <m/>
    <m/>
    <m/>
    <m/>
    <m/>
    <m/>
    <m/>
    <x v="0"/>
    <x v="0"/>
    <m/>
  </r>
  <r>
    <s v=""/>
    <s v=" HR_0603_2800"/>
    <s v="HSR Collimators - Motion System - Drawings Checking, Correcting, Approval"/>
    <s v="6.06.03.02.02"/>
    <x v="0"/>
    <d v="2025-12-09T00:00:00"/>
    <d v="2026-12-08T00:00:00"/>
    <s v="mahmed"/>
    <s v="gassner"/>
    <n v="5388.81"/>
    <s v="EDIA"/>
    <s v="C"/>
    <s v="Labor"/>
    <s v="TEC"/>
    <m/>
    <s v="BNL"/>
    <s v="Const"/>
    <s v="AD"/>
    <x v="10"/>
    <m/>
    <m/>
    <m/>
    <m/>
    <m/>
    <m/>
    <m/>
    <m/>
    <m/>
    <m/>
    <n v="4418.83"/>
    <n v="969.99"/>
    <m/>
    <m/>
    <m/>
    <m/>
    <m/>
    <m/>
    <m/>
    <x v="0"/>
    <x v="0"/>
    <m/>
  </r>
  <r>
    <s v=""/>
    <s v=" HR_0603_2860"/>
    <s v="HSR Collimators - BPM Electronic System - Preliminary Design"/>
    <s v="6.06.03.02.02"/>
    <x v="0"/>
    <d v="2024-01-26T00:00:00"/>
    <d v="2024-06-17T00:00:00"/>
    <s v="mahmed"/>
    <s v="gassner"/>
    <n v="9998.0400000000009"/>
    <s v="EDIA"/>
    <s v="C"/>
    <s v="Labor"/>
    <s v="TEC"/>
    <m/>
    <s v="BNL"/>
    <s v="PED"/>
    <s v="AD"/>
    <x v="11"/>
    <m/>
    <m/>
    <m/>
    <m/>
    <m/>
    <m/>
    <m/>
    <m/>
    <n v="9998.0400000000009"/>
    <m/>
    <m/>
    <m/>
    <m/>
    <m/>
    <m/>
    <m/>
    <m/>
    <m/>
    <m/>
    <x v="0"/>
    <x v="0"/>
    <m/>
  </r>
  <r>
    <s v=""/>
    <s v=" HR_0603_2880"/>
    <s v="HSR Collimators - BPM Electronic System - Final Design"/>
    <s v="6.06.03.02.02"/>
    <x v="0"/>
    <d v="2024-10-03T00:00:00"/>
    <d v="2025-07-23T00:00:00"/>
    <s v="mahmed"/>
    <s v="gassner"/>
    <n v="3621.79"/>
    <s v="EDIA"/>
    <s v="C"/>
    <s v="Labor"/>
    <s v="TEC"/>
    <m/>
    <s v="BNL"/>
    <s v="PED"/>
    <s v="AD"/>
    <x v="6"/>
    <m/>
    <m/>
    <m/>
    <m/>
    <m/>
    <m/>
    <m/>
    <m/>
    <m/>
    <n v="3621.79"/>
    <m/>
    <m/>
    <m/>
    <m/>
    <m/>
    <m/>
    <m/>
    <m/>
    <m/>
    <x v="0"/>
    <x v="0"/>
    <m/>
  </r>
  <r>
    <s v=""/>
    <s v=" HR_0603_2900"/>
    <s v="HSR Collimators - BPM Electronic System - Drawings Checking, Correcting, Approval"/>
    <s v="6.06.03.02.02"/>
    <x v="0"/>
    <d v="2025-12-09T00:00:00"/>
    <d v="2026-12-08T00:00:00"/>
    <s v="mahmed"/>
    <s v="gassner"/>
    <n v="10777.62"/>
    <s v="EDIA"/>
    <s v="C"/>
    <s v="Labor"/>
    <s v="TEC"/>
    <m/>
    <s v="BNL"/>
    <s v="Const"/>
    <s v="AD"/>
    <x v="10"/>
    <m/>
    <m/>
    <m/>
    <m/>
    <m/>
    <m/>
    <m/>
    <m/>
    <m/>
    <m/>
    <n v="8837.65"/>
    <n v="1939.97"/>
    <m/>
    <m/>
    <m/>
    <m/>
    <m/>
    <m/>
    <m/>
    <x v="0"/>
    <x v="0"/>
    <m/>
  </r>
  <r>
    <s v=""/>
    <s v=" HR_0700_1000"/>
    <s v="Preliminary Design and Engineering"/>
    <s v="6.05.06"/>
    <x v="0"/>
    <d v="2023-10-02T00:00:00"/>
    <d v="2026-09-29T00:00:00"/>
    <s v="jtolle"/>
    <s v="mda"/>
    <n v="80224.710000000006"/>
    <s v="EDIA"/>
    <s v="K"/>
    <s v="Labor"/>
    <s v="TEC"/>
    <m/>
    <s v="BNL"/>
    <s v="PED"/>
    <s v="SC_MAG"/>
    <x v="11"/>
    <s v="S.P051"/>
    <m/>
    <m/>
    <m/>
    <m/>
    <m/>
    <m/>
    <m/>
    <n v="26777.27"/>
    <n v="26777.27"/>
    <n v="26670.16"/>
    <m/>
    <m/>
    <m/>
    <m/>
    <m/>
    <m/>
    <m/>
    <m/>
    <x v="0"/>
    <x v="0"/>
    <m/>
  </r>
  <r>
    <s v=""/>
    <s v=" HR_0802_1000"/>
    <s v="High Current HCeS - Design new location into which  the high current e-source will be installed"/>
    <s v="6.05.07.02"/>
    <x v="0"/>
    <d v="2025-09-30T00:00:00"/>
    <d v="2026-03-26T00:00:00"/>
    <s v="glayden"/>
    <s v="skaritka"/>
    <n v="117778.45"/>
    <s v="EDIA"/>
    <s v="C"/>
    <s v="Labor"/>
    <s v="TEC"/>
    <m/>
    <s v="BNL"/>
    <s v="PED"/>
    <s v="SHC"/>
    <x v="11"/>
    <m/>
    <m/>
    <m/>
    <m/>
    <m/>
    <m/>
    <m/>
    <m/>
    <m/>
    <n v="981.49"/>
    <n v="116796.96"/>
    <m/>
    <m/>
    <m/>
    <m/>
    <m/>
    <m/>
    <m/>
    <m/>
    <x v="0"/>
    <x v="0"/>
    <m/>
  </r>
  <r>
    <s v=""/>
    <s v=" HR_0802_1100"/>
    <s v="High Current HCeS - Detailed design of e-source and cathode injection system for Hadron Cooling for the BNL EIC"/>
    <s v="6.05.07.02"/>
    <x v="0"/>
    <d v="2026-09-16T00:00:00"/>
    <d v="2026-12-14T00:00:00"/>
    <s v="glayden"/>
    <s v="skaritka"/>
    <n v="60589.55"/>
    <s v="EDIA"/>
    <s v="C"/>
    <s v="Labor"/>
    <s v="TEC"/>
    <m/>
    <s v="BNL"/>
    <s v="Const"/>
    <s v="SHC"/>
    <x v="6"/>
    <m/>
    <m/>
    <m/>
    <m/>
    <m/>
    <m/>
    <m/>
    <m/>
    <m/>
    <m/>
    <n v="11108.08"/>
    <n v="49481.46"/>
    <m/>
    <m/>
    <m/>
    <m/>
    <m/>
    <m/>
    <m/>
    <x v="0"/>
    <x v="0"/>
    <m/>
  </r>
  <r>
    <s v=""/>
    <s v=" HR_0802_1180"/>
    <s v="High Current HCeS - Decommission and dissassembly of all LeRec Gun system"/>
    <s v="6.05.07.02"/>
    <x v="0"/>
    <d v="2027-08-04T00:00:00"/>
    <d v="2028-03-27T00:00:00"/>
    <s v="glayden"/>
    <s v="skaritka"/>
    <n v="22747.119999999999"/>
    <s v="CON"/>
    <s v="C"/>
    <s v="Labor"/>
    <s v="TEC"/>
    <m/>
    <s v="BNL"/>
    <s v="Const"/>
    <s v="SHC"/>
    <x v="5"/>
    <m/>
    <m/>
    <m/>
    <m/>
    <m/>
    <m/>
    <m/>
    <m/>
    <m/>
    <m/>
    <m/>
    <n v="5828.95"/>
    <n v="16918.169999999998"/>
    <m/>
    <m/>
    <m/>
    <m/>
    <m/>
    <m/>
    <x v="0"/>
    <x v="0"/>
    <m/>
  </r>
  <r>
    <s v=""/>
    <s v=" HR_0802_1300"/>
    <s v="High Current HCeS - Integration and testing of all subsystems"/>
    <s v="6.05.07.02"/>
    <x v="0"/>
    <d v="1931-01-03T00:00:00"/>
    <d v="1931-04-28T00:00:00"/>
    <s v="glayden"/>
    <s v="skaritka"/>
    <n v="25440.6"/>
    <s v="CON"/>
    <s v="C"/>
    <s v="Labor"/>
    <s v="TEC"/>
    <m/>
    <s v="BNL"/>
    <s v="Const"/>
    <s v="SHC"/>
    <x v="8"/>
    <m/>
    <m/>
    <m/>
    <m/>
    <m/>
    <m/>
    <m/>
    <m/>
    <m/>
    <m/>
    <m/>
    <m/>
    <m/>
    <m/>
    <m/>
    <n v="25440.6"/>
    <m/>
    <m/>
    <m/>
    <x v="0"/>
    <x v="0"/>
    <m/>
  </r>
  <r>
    <s v=""/>
    <s v=" HR_0804_1000"/>
    <s v="SHC Beam Transport Magnets (Quads) - Design"/>
    <s v="6.05.07.04"/>
    <x v="0"/>
    <d v="2023-09-29T00:00:00"/>
    <d v="2024-05-30T00:00:00"/>
    <s v="jtolle"/>
    <s v="hwitte"/>
    <n v="120826.68"/>
    <s v="EDIA"/>
    <s v="C"/>
    <s v="Labor"/>
    <s v="TEC"/>
    <m/>
    <s v="BNL"/>
    <s v="PED"/>
    <s v="SHC"/>
    <x v="6"/>
    <s v="D.APP26"/>
    <m/>
    <m/>
    <m/>
    <m/>
    <m/>
    <m/>
    <n v="727.87"/>
    <n v="120098.81"/>
    <m/>
    <m/>
    <m/>
    <m/>
    <m/>
    <m/>
    <m/>
    <m/>
    <m/>
    <m/>
    <x v="0"/>
    <x v="0"/>
    <m/>
  </r>
  <r>
    <s v=""/>
    <s v=" HR_0804_1120"/>
    <s v="Girder - Design and Engineering"/>
    <s v="6.05.07.04"/>
    <x v="0"/>
    <d v="2025-09-26T00:00:00"/>
    <d v="2026-02-24T00:00:00"/>
    <s v="jtolle"/>
    <s v="hwitte"/>
    <n v="58177.36"/>
    <s v="EDIA"/>
    <s v="C"/>
    <s v="Labor"/>
    <s v="TEC"/>
    <m/>
    <s v="BNL"/>
    <s v="PED"/>
    <s v="SHC"/>
    <x v="6"/>
    <s v="A.PP070"/>
    <m/>
    <m/>
    <m/>
    <m/>
    <m/>
    <m/>
    <m/>
    <m/>
    <n v="1745.32"/>
    <n v="56432.04"/>
    <m/>
    <m/>
    <m/>
    <m/>
    <m/>
    <m/>
    <m/>
    <m/>
    <x v="0"/>
    <x v="0"/>
    <m/>
  </r>
  <r>
    <s v=""/>
    <s v=" HR_0804_4040"/>
    <s v="Hadron &amp; e-Cooling Vacuum - Chambers, Bellows, Supports - Preliminary Design"/>
    <s v="6.05.07.05"/>
    <x v="0"/>
    <d v="2023-09-29T00:00:00"/>
    <d v="2024-03-26T00:00:00"/>
    <s v="rnavarrol"/>
    <s v="weiss"/>
    <n v="29735.78"/>
    <s v="EDIA"/>
    <s v="C"/>
    <s v="Labor"/>
    <s v="TEC"/>
    <m/>
    <s v="BNL"/>
    <s v="PED"/>
    <s v="VAC"/>
    <x v="11"/>
    <s v="P"/>
    <m/>
    <m/>
    <m/>
    <m/>
    <m/>
    <m/>
    <n v="247.8"/>
    <n v="29487.99"/>
    <m/>
    <m/>
    <m/>
    <m/>
    <m/>
    <m/>
    <m/>
    <m/>
    <m/>
    <m/>
    <x v="0"/>
    <x v="0"/>
    <m/>
  </r>
  <r>
    <s v=""/>
    <s v=" HR_0804_4080"/>
    <s v="Hadron &amp; e-Cooling Vacuum - Chambers, Bellows, Supports - Design Review"/>
    <s v="6.05.07.05"/>
    <x v="0"/>
    <d v="2025-03-04T00:00:00"/>
    <d v="2025-05-27T00:00:00"/>
    <s v="rnavarrol"/>
    <s v="weiss"/>
    <n v="10218.620000000001"/>
    <s v="EDIA"/>
    <s v="C"/>
    <s v="Labor"/>
    <s v="TEC"/>
    <m/>
    <s v="BNL"/>
    <s v="PED"/>
    <s v="VAC"/>
    <x v="6"/>
    <s v="P"/>
    <m/>
    <m/>
    <m/>
    <m/>
    <m/>
    <m/>
    <m/>
    <m/>
    <n v="10218.620000000001"/>
    <m/>
    <m/>
    <m/>
    <m/>
    <m/>
    <m/>
    <m/>
    <m/>
    <m/>
    <x v="0"/>
    <x v="0"/>
    <m/>
  </r>
  <r>
    <s v=""/>
    <s v=" HR_0804_4060"/>
    <s v="Hadron &amp; e-Cooling Vacuum - Chambers, Bellows, Supports - Final Design"/>
    <s v="6.05.07.05"/>
    <x v="0"/>
    <d v="2024-03-27T00:00:00"/>
    <d v="2025-03-03T00:00:00"/>
    <s v="rnavarrol"/>
    <s v="weiss"/>
    <n v="160770.07999999999"/>
    <s v="EDIA"/>
    <s v="C"/>
    <s v="Labor"/>
    <s v="TEC"/>
    <m/>
    <s v="BNL"/>
    <s v="PED"/>
    <s v="VAC"/>
    <x v="6"/>
    <s v="P"/>
    <m/>
    <m/>
    <m/>
    <m/>
    <m/>
    <m/>
    <m/>
    <n v="90390.04"/>
    <n v="70380.03"/>
    <m/>
    <m/>
    <m/>
    <m/>
    <m/>
    <m/>
    <m/>
    <m/>
    <m/>
    <x v="0"/>
    <x v="0"/>
    <m/>
  </r>
  <r>
    <s v=""/>
    <s v=" HR_0804_4480"/>
    <s v="Hadron &amp; e-Cooling Vacuum - valves and pumps - Prepare Specs/SOW"/>
    <s v="6.05.07.05"/>
    <x v="0"/>
    <d v="2025-05-28T00:00:00"/>
    <d v="2025-11-17T00:00:00"/>
    <s v="rnavarrol"/>
    <s v="weiss"/>
    <n v="22978.01"/>
    <s v="EDIA"/>
    <s v="C"/>
    <s v="Labor"/>
    <s v="TEC"/>
    <m/>
    <s v="BNL"/>
    <s v="PED"/>
    <s v="VAC"/>
    <x v="10"/>
    <s v="P"/>
    <m/>
    <m/>
    <m/>
    <m/>
    <m/>
    <m/>
    <m/>
    <m/>
    <n v="16850.54"/>
    <n v="6127.47"/>
    <m/>
    <m/>
    <m/>
    <m/>
    <m/>
    <m/>
    <m/>
    <m/>
    <x v="0"/>
    <x v="0"/>
    <m/>
  </r>
  <r>
    <s v=""/>
    <s v=" HR_0804_4640"/>
    <s v="e-beamlines Baked Vacuum - Chambers, Bellows, Supports- Preliminary Design"/>
    <s v="6.05.07.05"/>
    <x v="0"/>
    <d v="2023-09-29T00:00:00"/>
    <d v="2024-03-26T00:00:00"/>
    <s v="rnavarrol"/>
    <s v="weiss"/>
    <n v="14867.89"/>
    <s v="EDIA"/>
    <s v="C"/>
    <s v="Labor"/>
    <s v="TEC"/>
    <m/>
    <s v="BNL"/>
    <s v="PED"/>
    <s v="VAC"/>
    <x v="11"/>
    <s v="S.P116"/>
    <m/>
    <m/>
    <m/>
    <m/>
    <m/>
    <m/>
    <n v="123.9"/>
    <n v="14743.99"/>
    <m/>
    <m/>
    <m/>
    <m/>
    <m/>
    <m/>
    <m/>
    <m/>
    <m/>
    <m/>
    <x v="0"/>
    <x v="0"/>
    <m/>
  </r>
  <r>
    <s v=""/>
    <s v=" HR_0804_4680"/>
    <s v="e-beamlines Baked Vacuum - Chambers, Bellows, Supports - Design Review"/>
    <s v="6.05.07.05"/>
    <x v="0"/>
    <d v="2025-03-04T00:00:00"/>
    <d v="2025-05-27T00:00:00"/>
    <s v="rnavarrol"/>
    <s v="weiss"/>
    <n v="5173.99"/>
    <s v="EDIA"/>
    <s v="C"/>
    <s v="Labor"/>
    <s v="TEC"/>
    <m/>
    <s v="BNL"/>
    <s v="PED"/>
    <s v="VAC"/>
    <x v="6"/>
    <s v="S.P116"/>
    <m/>
    <m/>
    <m/>
    <m/>
    <m/>
    <m/>
    <m/>
    <m/>
    <n v="5173.99"/>
    <m/>
    <m/>
    <m/>
    <m/>
    <m/>
    <m/>
    <m/>
    <m/>
    <m/>
    <x v="0"/>
    <x v="0"/>
    <m/>
  </r>
  <r>
    <s v=""/>
    <s v=" HR_0804_4660"/>
    <s v="e-beamlines Baked Vacuum - Chambers, Bellows, Supports - Final Design"/>
    <s v="6.05.07.05"/>
    <x v="0"/>
    <d v="2024-03-27T00:00:00"/>
    <d v="2025-03-03T00:00:00"/>
    <s v="rnavarrol"/>
    <s v="weiss"/>
    <n v="80448.479999999996"/>
    <s v="EDIA"/>
    <s v="C"/>
    <s v="Labor"/>
    <s v="TEC"/>
    <m/>
    <s v="BNL"/>
    <s v="PED"/>
    <s v="VAC"/>
    <x v="6"/>
    <s v="S.P116"/>
    <m/>
    <m/>
    <m/>
    <m/>
    <m/>
    <m/>
    <m/>
    <n v="45230.69"/>
    <n v="35217.79"/>
    <m/>
    <m/>
    <m/>
    <m/>
    <m/>
    <m/>
    <m/>
    <m/>
    <m/>
    <x v="0"/>
    <x v="0"/>
    <m/>
  </r>
  <r>
    <s v=""/>
    <s v=" HR_0804_5080"/>
    <s v="e-beamlines Baked Vacuum - valves and pumps - Prepare Spec/SOW"/>
    <s v="6.05.07.05"/>
    <x v="0"/>
    <d v="2025-05-28T00:00:00"/>
    <d v="2025-11-17T00:00:00"/>
    <s v="rnavarrol"/>
    <s v="weiss"/>
    <n v="11489.01"/>
    <s v="EDIA"/>
    <s v="C"/>
    <s v="Labor"/>
    <s v="TEC"/>
    <m/>
    <s v="BNL"/>
    <s v="PED"/>
    <s v="VAC"/>
    <x v="10"/>
    <s v="S.P049"/>
    <m/>
    <m/>
    <m/>
    <m/>
    <m/>
    <m/>
    <m/>
    <m/>
    <n v="8425.27"/>
    <n v="3063.73"/>
    <m/>
    <m/>
    <m/>
    <m/>
    <m/>
    <m/>
    <m/>
    <m/>
    <x v="0"/>
    <x v="0"/>
    <m/>
  </r>
  <r>
    <s v=""/>
    <s v=" HR_0804_5240"/>
    <s v="e-loop Return Vacuum - Chambers, Bellows, Supports- Preliminary Design"/>
    <s v="6.05.07.05"/>
    <x v="0"/>
    <d v="2023-09-29T00:00:00"/>
    <d v="2024-03-26T00:00:00"/>
    <s v="rnavarrol"/>
    <s v="weiss"/>
    <n v="29735.78"/>
    <s v="EDIA"/>
    <s v="C"/>
    <s v="Labor"/>
    <s v="TEC"/>
    <m/>
    <s v="BNL"/>
    <s v="PED"/>
    <s v="VAC"/>
    <x v="11"/>
    <s v="S.P117"/>
    <m/>
    <m/>
    <m/>
    <m/>
    <m/>
    <m/>
    <n v="247.8"/>
    <n v="29487.99"/>
    <m/>
    <m/>
    <m/>
    <m/>
    <m/>
    <m/>
    <m/>
    <m/>
    <m/>
    <m/>
    <x v="0"/>
    <x v="0"/>
    <m/>
  </r>
  <r>
    <s v=""/>
    <s v=" HR_0804_5280"/>
    <s v="e-loop Return Vacuum - Chambers, Bellows, Supports - Design Review"/>
    <s v="6.05.07.05"/>
    <x v="0"/>
    <d v="2025-03-04T00:00:00"/>
    <d v="2025-05-27T00:00:00"/>
    <s v="rnavarrol"/>
    <s v="weiss"/>
    <n v="10218.620000000001"/>
    <s v="EDIA"/>
    <s v="C"/>
    <s v="Labor"/>
    <s v="TEC"/>
    <m/>
    <s v="BNL"/>
    <s v="PED"/>
    <s v="VAC"/>
    <x v="6"/>
    <s v="S.P117"/>
    <m/>
    <m/>
    <m/>
    <m/>
    <m/>
    <m/>
    <m/>
    <m/>
    <n v="10218.620000000001"/>
    <m/>
    <m/>
    <m/>
    <m/>
    <m/>
    <m/>
    <m/>
    <m/>
    <m/>
    <x v="0"/>
    <x v="0"/>
    <m/>
  </r>
  <r>
    <s v=""/>
    <s v=" HR_0804_5260"/>
    <s v="e-loop Return Vacuum - Chambers, Bellows, Supports - Final Design"/>
    <s v="6.05.07.05"/>
    <x v="0"/>
    <d v="2024-03-27T00:00:00"/>
    <d v="2025-03-03T00:00:00"/>
    <s v="rnavarrol"/>
    <s v="weiss"/>
    <n v="160770.07999999999"/>
    <s v="EDIA"/>
    <s v="C"/>
    <s v="Labor"/>
    <s v="TEC"/>
    <m/>
    <s v="BNL"/>
    <s v="PED"/>
    <s v="VAC"/>
    <x v="6"/>
    <s v="S.P117"/>
    <m/>
    <m/>
    <m/>
    <m/>
    <m/>
    <m/>
    <m/>
    <n v="90390.04"/>
    <n v="70380.03"/>
    <m/>
    <m/>
    <m/>
    <m/>
    <m/>
    <m/>
    <m/>
    <m/>
    <m/>
    <x v="0"/>
    <x v="0"/>
    <m/>
  </r>
  <r>
    <s v=""/>
    <s v=" HR_0804_5680"/>
    <s v="e-loop Return Vacuum - valves and pumps - Prepare Spec/SOW"/>
    <s v="6.05.07.05"/>
    <x v="0"/>
    <d v="2025-05-28T00:00:00"/>
    <d v="2025-11-17T00:00:00"/>
    <s v="rnavarrol"/>
    <s v="weiss"/>
    <n v="22978.01"/>
    <s v="EDIA"/>
    <s v="C"/>
    <s v="Labor"/>
    <s v="TEC"/>
    <m/>
    <s v="BNL"/>
    <s v="PED"/>
    <s v="VAC"/>
    <x v="10"/>
    <s v="S.P120"/>
    <m/>
    <m/>
    <m/>
    <m/>
    <m/>
    <m/>
    <m/>
    <m/>
    <n v="16850.54"/>
    <n v="6127.47"/>
    <m/>
    <m/>
    <m/>
    <m/>
    <m/>
    <m/>
    <m/>
    <m/>
    <x v="0"/>
    <x v="0"/>
    <m/>
  </r>
  <r>
    <s v=""/>
    <s v=" HR_0804_5840"/>
    <s v="DC-Gun LINAC Vacuum - Chambers, Bellows, Supports- Preliminary Design"/>
    <s v="6.05.07.05"/>
    <x v="0"/>
    <d v="2023-09-29T00:00:00"/>
    <d v="2024-03-26T00:00:00"/>
    <s v="rnavarrol"/>
    <s v="weiss"/>
    <n v="29735.78"/>
    <s v="EDIA"/>
    <s v="C"/>
    <s v="Labor"/>
    <s v="TEC"/>
    <m/>
    <s v="BNL"/>
    <s v="PED"/>
    <s v="VAC"/>
    <x v="11"/>
    <s v="S.P118"/>
    <m/>
    <m/>
    <m/>
    <m/>
    <m/>
    <m/>
    <n v="247.8"/>
    <n v="29487.99"/>
    <m/>
    <m/>
    <m/>
    <m/>
    <m/>
    <m/>
    <m/>
    <m/>
    <m/>
    <m/>
    <x v="0"/>
    <x v="0"/>
    <m/>
  </r>
  <r>
    <s v=""/>
    <s v=" HR_0804_5880"/>
    <s v="DC-Gun LINAC Vacuum - Chambers, Bellows, Supports - Design Review"/>
    <s v="6.05.07.05"/>
    <x v="0"/>
    <d v="2025-03-04T00:00:00"/>
    <d v="2025-05-27T00:00:00"/>
    <s v="rnavarrol"/>
    <s v="weiss"/>
    <n v="10218.620000000001"/>
    <s v="EDIA"/>
    <s v="C"/>
    <s v="Labor"/>
    <s v="TEC"/>
    <m/>
    <s v="BNL"/>
    <s v="PED"/>
    <s v="VAC"/>
    <x v="6"/>
    <s v="S.P118"/>
    <m/>
    <m/>
    <m/>
    <m/>
    <m/>
    <m/>
    <m/>
    <m/>
    <n v="10218.620000000001"/>
    <m/>
    <m/>
    <m/>
    <m/>
    <m/>
    <m/>
    <m/>
    <m/>
    <m/>
    <x v="0"/>
    <x v="0"/>
    <m/>
  </r>
  <r>
    <s v=""/>
    <s v=" HR_0804_5860"/>
    <s v="DC-Gun LINAC Vacuum - Chambers, Bellows, Supports - Final Design"/>
    <s v="6.05.07.05"/>
    <x v="0"/>
    <d v="2024-03-27T00:00:00"/>
    <d v="2025-03-03T00:00:00"/>
    <s v="rnavarrol"/>
    <s v="weiss"/>
    <n v="160770.07999999999"/>
    <s v="EDIA"/>
    <s v="C"/>
    <s v="Labor"/>
    <s v="TEC"/>
    <m/>
    <s v="BNL"/>
    <s v="PED"/>
    <s v="VAC"/>
    <x v="6"/>
    <s v="S.P118"/>
    <m/>
    <m/>
    <m/>
    <m/>
    <m/>
    <m/>
    <m/>
    <n v="90390.04"/>
    <n v="70380.03"/>
    <m/>
    <m/>
    <m/>
    <m/>
    <m/>
    <m/>
    <m/>
    <m/>
    <m/>
    <x v="0"/>
    <x v="0"/>
    <m/>
  </r>
  <r>
    <s v=""/>
    <s v=" HR_0804_6280"/>
    <s v="DC-Gun LINAC Vacuum - valves and pumps - Prepare Spec/SOW"/>
    <s v="6.05.07.05"/>
    <x v="0"/>
    <d v="2025-05-28T00:00:00"/>
    <d v="2025-11-17T00:00:00"/>
    <s v="rnavarrol"/>
    <s v="weiss"/>
    <n v="22978.01"/>
    <s v="EDIA"/>
    <s v="C"/>
    <s v="Labor"/>
    <s v="TEC"/>
    <m/>
    <s v="BNL"/>
    <s v="PED"/>
    <s v="VAC"/>
    <x v="10"/>
    <s v="P.S121"/>
    <m/>
    <m/>
    <m/>
    <m/>
    <m/>
    <m/>
    <m/>
    <m/>
    <n v="16850.54"/>
    <n v="6127.47"/>
    <m/>
    <m/>
    <m/>
    <m/>
    <m/>
    <m/>
    <m/>
    <m/>
    <x v="0"/>
    <x v="0"/>
    <m/>
  </r>
  <r>
    <s v=""/>
    <s v=" HR_0807_0100"/>
    <s v="BPM System - Construction"/>
    <s v="6.05.07.06.01"/>
    <x v="0"/>
    <d v="2027-05-27T00:00:00"/>
    <d v="2029-03-16T00:00:00"/>
    <s v="mahmed"/>
    <s v="gassner"/>
    <n v="21844.400000000001"/>
    <s v="CON"/>
    <s v="C"/>
    <s v="Labor"/>
    <s v="TEC"/>
    <m/>
    <s v="BNL"/>
    <s v="Const"/>
    <s v="SHC"/>
    <x v="7"/>
    <m/>
    <m/>
    <m/>
    <m/>
    <m/>
    <m/>
    <m/>
    <m/>
    <m/>
    <m/>
    <m/>
    <n v="4271.79"/>
    <n v="12135.78"/>
    <n v="5436.83"/>
    <m/>
    <m/>
    <m/>
    <m/>
    <m/>
    <x v="0"/>
    <x v="0"/>
    <m/>
  </r>
  <r>
    <s v=""/>
    <s v=" HR_0807_2100"/>
    <s v="SHC Charge and Current Monitors - Construction"/>
    <s v="6.05.07.06.02"/>
    <x v="0"/>
    <d v="2027-05-27T00:00:00"/>
    <d v="2029-03-16T00:00:00"/>
    <s v="mahmed"/>
    <s v="gassner"/>
    <n v="31616.89"/>
    <s v="CON"/>
    <s v="C"/>
    <s v="Labor"/>
    <s v="TEC"/>
    <m/>
    <s v="BNL"/>
    <s v="Const"/>
    <s v="SHC"/>
    <x v="5"/>
    <m/>
    <m/>
    <m/>
    <m/>
    <m/>
    <m/>
    <m/>
    <m/>
    <m/>
    <m/>
    <m/>
    <n v="6182.86"/>
    <n v="17564.939999999999"/>
    <n v="7869.09"/>
    <m/>
    <m/>
    <m/>
    <m/>
    <m/>
    <x v="0"/>
    <x v="0"/>
    <m/>
  </r>
  <r>
    <s v=""/>
    <s v=" HR_0807_4060"/>
    <s v="SHC Profile and Emittance Monitors - Final Design"/>
    <s v="6.05.07.06.03"/>
    <x v="0"/>
    <d v="2025-12-30T00:00:00"/>
    <d v="2026-08-03T00:00:00"/>
    <s v="mahmed"/>
    <s v="gassner"/>
    <n v="61690.37"/>
    <s v="EDIA"/>
    <s v="C"/>
    <s v="Labor"/>
    <s v="TEC"/>
    <m/>
    <s v="BNL"/>
    <s v="PED"/>
    <s v="SHC"/>
    <x v="6"/>
    <m/>
    <m/>
    <m/>
    <m/>
    <m/>
    <m/>
    <m/>
    <m/>
    <m/>
    <m/>
    <n v="61690.37"/>
    <m/>
    <m/>
    <m/>
    <m/>
    <m/>
    <m/>
    <m/>
    <m/>
    <x v="0"/>
    <x v="0"/>
    <m/>
  </r>
  <r>
    <s v=""/>
    <s v=" HR_0807_4100"/>
    <s v="SHC Profile and Emittance Monitors - Construction"/>
    <s v="6.05.07.06.03"/>
    <x v="0"/>
    <d v="2027-07-26T00:00:00"/>
    <d v="2029-05-11T00:00:00"/>
    <s v="mahmed"/>
    <s v="gassner"/>
    <n v="82127.350000000006"/>
    <s v="CON"/>
    <s v="C"/>
    <s v="Labor"/>
    <s v="TEC"/>
    <m/>
    <s v="BNL"/>
    <s v="Const"/>
    <s v="SHC"/>
    <x v="5"/>
    <m/>
    <m/>
    <m/>
    <m/>
    <m/>
    <m/>
    <m/>
    <m/>
    <m/>
    <m/>
    <m/>
    <n v="8760.25"/>
    <n v="45626.31"/>
    <n v="27740.79"/>
    <m/>
    <m/>
    <m/>
    <m/>
    <m/>
    <x v="0"/>
    <x v="0"/>
    <m/>
  </r>
  <r>
    <s v=""/>
    <s v=" HR_0807_6060"/>
    <s v="SHC Beam Loss Monitors - Final Design"/>
    <s v="6.05.07.06.04"/>
    <x v="0"/>
    <d v="2025-12-30T00:00:00"/>
    <d v="2026-08-03T00:00:00"/>
    <s v="mahmed"/>
    <s v="gassner"/>
    <n v="7910.91"/>
    <s v="EDIA"/>
    <s v="C"/>
    <s v="Labor"/>
    <s v="TEC"/>
    <m/>
    <s v="BNL"/>
    <s v="PED"/>
    <s v="SHC"/>
    <x v="6"/>
    <m/>
    <m/>
    <m/>
    <m/>
    <m/>
    <m/>
    <m/>
    <m/>
    <m/>
    <m/>
    <n v="7910.91"/>
    <m/>
    <m/>
    <m/>
    <m/>
    <m/>
    <m/>
    <m/>
    <m/>
    <x v="0"/>
    <x v="0"/>
    <m/>
  </r>
  <r>
    <s v=""/>
    <s v=" HR_0807_6100"/>
    <s v="SHC Beam Loss Monitors - Construction"/>
    <s v="6.05.07.06.04"/>
    <x v="0"/>
    <d v="2027-05-27T00:00:00"/>
    <d v="2029-03-16T00:00:00"/>
    <s v="mahmed"/>
    <s v="gassner"/>
    <n v="11497.05"/>
    <s v="CON"/>
    <s v="C"/>
    <s v="Labor"/>
    <s v="TEC"/>
    <m/>
    <s v="BNL"/>
    <s v="Const"/>
    <s v="SHC"/>
    <x v="5"/>
    <m/>
    <m/>
    <m/>
    <m/>
    <m/>
    <m/>
    <m/>
    <m/>
    <m/>
    <m/>
    <m/>
    <n v="2248.31"/>
    <n v="6387.25"/>
    <n v="2861.49"/>
    <m/>
    <m/>
    <m/>
    <m/>
    <m/>
    <x v="0"/>
    <x v="0"/>
    <m/>
  </r>
  <r>
    <s v=""/>
    <s v=" HR_0807_8060"/>
    <s v="SHC Synchrotron Radiation Monitors - Final Design"/>
    <s v="6.05.07.06.05"/>
    <x v="0"/>
    <d v="2025-12-30T00:00:00"/>
    <d v="2026-08-03T00:00:00"/>
    <s v="mahmed"/>
    <s v="gassner"/>
    <n v="8032.61"/>
    <s v="EDIA"/>
    <s v="C"/>
    <s v="Labor"/>
    <s v="TEC"/>
    <m/>
    <s v="BNL"/>
    <s v="PED"/>
    <s v="SHC"/>
    <x v="6"/>
    <m/>
    <m/>
    <m/>
    <m/>
    <m/>
    <m/>
    <m/>
    <m/>
    <m/>
    <m/>
    <n v="8032.61"/>
    <m/>
    <m/>
    <m/>
    <m/>
    <m/>
    <m/>
    <m/>
    <m/>
    <x v="0"/>
    <x v="0"/>
    <m/>
  </r>
  <r>
    <s v=""/>
    <s v=" HR_0807_8100"/>
    <s v="SHC Synchrotron Radiation Monitors - Construction"/>
    <s v="6.05.07.06.05"/>
    <x v="0"/>
    <d v="2027-05-13T00:00:00"/>
    <d v="2029-03-02T00:00:00"/>
    <s v="mahmed"/>
    <s v="gassner"/>
    <n v="17219.259999999998"/>
    <s v="CON"/>
    <s v="C"/>
    <s v="Labor"/>
    <s v="TEC"/>
    <m/>
    <s v="BNL"/>
    <s v="Const"/>
    <s v="SHC"/>
    <x v="5"/>
    <m/>
    <m/>
    <m/>
    <m/>
    <m/>
    <m/>
    <m/>
    <m/>
    <m/>
    <m/>
    <m/>
    <n v="3749.97"/>
    <n v="9566.25"/>
    <n v="3903.03"/>
    <m/>
    <m/>
    <m/>
    <m/>
    <m/>
    <x v="0"/>
    <x v="0"/>
    <m/>
  </r>
  <r>
    <s v=""/>
    <s v=" IF_0305_1480"/>
    <s v="UPS 480V and 120/208V power distribution panelboards and 480-120/208V transformer - Installation"/>
    <s v="6.11.03.05"/>
    <x v="0"/>
    <d v="2027-07-16T00:00:00"/>
    <d v="2028-01-10T00:00:00"/>
    <s v="apatil"/>
    <s v="nehring"/>
    <n v="101685.52"/>
    <s v="CON"/>
    <s v="C"/>
    <s v="Labor"/>
    <s v="TEC"/>
    <m/>
    <s v="BNL"/>
    <s v="Const"/>
    <s v="INF"/>
    <x v="5"/>
    <m/>
    <m/>
    <m/>
    <m/>
    <m/>
    <m/>
    <m/>
    <m/>
    <m/>
    <m/>
    <m/>
    <n v="45758.48"/>
    <n v="55927.040000000001"/>
    <m/>
    <m/>
    <m/>
    <m/>
    <m/>
    <m/>
    <x v="0"/>
    <x v="0"/>
    <m/>
  </r>
  <r>
    <s v=""/>
    <s v=" AIF_0304_2280"/>
    <s v="Motor Control Center layout and cable tray - Installation Drawings"/>
    <s v="6.11.03.04"/>
    <x v="0"/>
    <d v="2027-09-13T00:00:00"/>
    <d v="2028-03-08T00:00:00"/>
    <s v="apatil"/>
    <s v="nehring"/>
    <n v="45710.86"/>
    <s v="CON"/>
    <s v="C"/>
    <s v="Labor"/>
    <s v="TEC"/>
    <m/>
    <s v="BNL"/>
    <s v="Const"/>
    <s v="INF"/>
    <x v="5"/>
    <m/>
    <m/>
    <m/>
    <m/>
    <m/>
    <m/>
    <m/>
    <m/>
    <m/>
    <m/>
    <m/>
    <n v="5332.93"/>
    <n v="40377.93"/>
    <m/>
    <m/>
    <m/>
    <m/>
    <m/>
    <m/>
    <x v="0"/>
    <x v="0"/>
    <m/>
  </r>
  <r>
    <s v=""/>
    <s v=" AIF_0304_2300"/>
    <s v="Load Centers: 480V Switchboard and Panelboard layout and Cable tray drawing-Installation"/>
    <s v="6.11.03.04"/>
    <x v="0"/>
    <d v="2027-09-13T00:00:00"/>
    <d v="2028-03-08T00:00:00"/>
    <s v="apatil"/>
    <s v="nehring"/>
    <n v="57138.58"/>
    <s v="CON"/>
    <s v="C"/>
    <s v="Labor"/>
    <s v="TEC"/>
    <m/>
    <s v="BNL"/>
    <s v="Const"/>
    <s v="INF"/>
    <x v="5"/>
    <m/>
    <m/>
    <m/>
    <m/>
    <m/>
    <m/>
    <m/>
    <m/>
    <m/>
    <m/>
    <m/>
    <n v="6666.17"/>
    <n v="50472.41"/>
    <m/>
    <m/>
    <m/>
    <m/>
    <m/>
    <m/>
    <x v="0"/>
    <x v="0"/>
    <m/>
  </r>
  <r>
    <s v=""/>
    <s v=" AIF_0304_2320"/>
    <s v="Load Centers: 480-120/208V Transformer, Panelboard and Cable tray layout drawing-Installation"/>
    <s v="6.11.03.04"/>
    <x v="0"/>
    <d v="2027-09-13T00:00:00"/>
    <d v="2028-03-08T00:00:00"/>
    <s v="apatil"/>
    <s v="nehring"/>
    <n v="57138.58"/>
    <s v="CON"/>
    <s v="C"/>
    <s v="Labor"/>
    <s v="TEC"/>
    <m/>
    <s v="BNL"/>
    <s v="Const"/>
    <s v="INF"/>
    <x v="5"/>
    <m/>
    <m/>
    <m/>
    <m/>
    <m/>
    <m/>
    <m/>
    <m/>
    <m/>
    <m/>
    <m/>
    <n v="6666.17"/>
    <n v="50472.41"/>
    <m/>
    <m/>
    <m/>
    <m/>
    <m/>
    <m/>
    <x v="0"/>
    <x v="0"/>
    <m/>
  </r>
  <r>
    <s v=""/>
    <s v=" IR_0212_1000"/>
    <s v="Collared Magnet 1 - Q1ApF - Design, Engineering and SOW"/>
    <s v="6.06.02.01.02"/>
    <x v="0"/>
    <d v="2025-05-09T00:00:00"/>
    <d v="2026-05-22T00:00:00"/>
    <s v="jtolle"/>
    <s v="hwitte"/>
    <n v="229915.99"/>
    <s v="EDIA"/>
    <s v="C"/>
    <s v="Labor"/>
    <s v="TEC"/>
    <m/>
    <s v="BNL"/>
    <s v="Const.Procure"/>
    <s v="SC_MAG"/>
    <x v="10"/>
    <s v="A.PP013"/>
    <m/>
    <m/>
    <m/>
    <m/>
    <m/>
    <m/>
    <m/>
    <m/>
    <n v="88429.23"/>
    <n v="141486.76"/>
    <m/>
    <m/>
    <m/>
    <m/>
    <m/>
    <m/>
    <m/>
    <m/>
    <x v="0"/>
    <x v="0"/>
    <m/>
  </r>
  <r>
    <s v=""/>
    <s v=" IR_0212_1180"/>
    <s v="Collared Magnet 2 - Q1BpF - Design, Engineering and SOW"/>
    <s v="6.06.02.01.02"/>
    <x v="0"/>
    <d v="2025-05-09T00:00:00"/>
    <d v="2026-05-22T00:00:00"/>
    <s v="jtolle"/>
    <s v="hwitte"/>
    <n v="229915.99"/>
    <s v="EDIA"/>
    <s v="C"/>
    <s v="Labor"/>
    <s v="TEC"/>
    <m/>
    <s v="BNL"/>
    <s v="Const.Procure"/>
    <s v="SC_MAG"/>
    <x v="10"/>
    <s v="A.PP015"/>
    <m/>
    <m/>
    <m/>
    <m/>
    <m/>
    <m/>
    <m/>
    <m/>
    <n v="88429.23"/>
    <n v="141486.76"/>
    <m/>
    <m/>
    <m/>
    <m/>
    <m/>
    <m/>
    <m/>
    <m/>
    <x v="0"/>
    <x v="0"/>
    <m/>
  </r>
  <r>
    <s v=""/>
    <s v=" IR_0212_1360"/>
    <s v="Collared Magnet 3 - Q2pF - Design, Engineering and SOW"/>
    <s v="6.06.02.01.02"/>
    <x v="0"/>
    <d v="2025-05-09T00:00:00"/>
    <d v="2026-05-22T00:00:00"/>
    <s v="jtolle"/>
    <s v="hwitte"/>
    <n v="229915.99"/>
    <s v="EDIA"/>
    <s v="C"/>
    <s v="Labor"/>
    <s v="TEC"/>
    <m/>
    <s v="BNL"/>
    <s v="Const.Procure"/>
    <s v="SC_MAG"/>
    <x v="10"/>
    <s v="A.PP016"/>
    <m/>
    <m/>
    <m/>
    <m/>
    <m/>
    <m/>
    <m/>
    <m/>
    <n v="88429.23"/>
    <n v="141486.76"/>
    <m/>
    <m/>
    <m/>
    <m/>
    <m/>
    <m/>
    <m/>
    <m/>
    <x v="0"/>
    <x v="0"/>
    <m/>
  </r>
  <r>
    <s v=""/>
    <s v=" IR_0212_1540"/>
    <s v="Collared Magnet 4 - B1pF - Design, Engineering and SOW"/>
    <s v="6.06.02.01.02"/>
    <x v="0"/>
    <d v="2025-05-09T00:00:00"/>
    <d v="2026-05-22T00:00:00"/>
    <s v="jtolle"/>
    <s v="hwitte"/>
    <n v="229915.99"/>
    <s v="EDIA"/>
    <s v="C"/>
    <s v="Labor"/>
    <s v="TEC"/>
    <m/>
    <s v="BNL"/>
    <s v="Const.Procure"/>
    <s v="SC_MAG"/>
    <x v="10"/>
    <s v="A.PP017"/>
    <m/>
    <m/>
    <m/>
    <m/>
    <m/>
    <m/>
    <m/>
    <m/>
    <n v="88429.23"/>
    <n v="141486.76"/>
    <m/>
    <m/>
    <m/>
    <m/>
    <m/>
    <m/>
    <m/>
    <m/>
    <x v="0"/>
    <x v="0"/>
    <m/>
  </r>
  <r>
    <s v=""/>
    <s v=" IR_0212_1720"/>
    <s v="Collared Magnet 5 - B1ApF - Design, Engineering and SOW"/>
    <s v="6.06.02.01.02"/>
    <x v="0"/>
    <d v="2025-05-09T00:00:00"/>
    <d v="2026-05-22T00:00:00"/>
    <s v="jtolle"/>
    <s v="hwitte"/>
    <n v="229915.99"/>
    <s v="EDIA"/>
    <s v="C"/>
    <s v="Labor"/>
    <s v="TEC"/>
    <m/>
    <s v="BNL"/>
    <s v="Const.Procure"/>
    <s v="SC_MAG"/>
    <x v="10"/>
    <s v="A.PP018"/>
    <m/>
    <m/>
    <m/>
    <m/>
    <m/>
    <m/>
    <m/>
    <m/>
    <n v="88429.23"/>
    <n v="141486.76"/>
    <m/>
    <m/>
    <m/>
    <m/>
    <m/>
    <m/>
    <m/>
    <m/>
    <x v="0"/>
    <x v="0"/>
    <m/>
  </r>
  <r>
    <s v=""/>
    <s v=" IR_0202_1240"/>
    <s v="Spin Rotator Quad - Design, Engineering and SOW"/>
    <s v="6.06.02.02"/>
    <x v="0"/>
    <d v="2023-10-02T00:00:00"/>
    <d v="2024-09-30T00:00:00"/>
    <s v="jtolle"/>
    <s v="hwitte"/>
    <n v="163093.01999999999"/>
    <s v="EDIA"/>
    <s v="C"/>
    <s v="Labor"/>
    <s v="TEC"/>
    <m/>
    <s v="BNL"/>
    <s v="Const.Procure"/>
    <s v="NC_MAG"/>
    <x v="10"/>
    <s v="S.P012"/>
    <m/>
    <m/>
    <m/>
    <m/>
    <m/>
    <m/>
    <m/>
    <n v="163093.01999999999"/>
    <m/>
    <m/>
    <m/>
    <m/>
    <m/>
    <m/>
    <m/>
    <m/>
    <m/>
    <m/>
    <x v="0"/>
    <x v="0"/>
    <m/>
  </r>
  <r>
    <s v=""/>
    <s v=" IR_0202_1480"/>
    <s v="Girders - Design, Engineering and SOW"/>
    <s v="6.06.02.02"/>
    <x v="0"/>
    <d v="2024-10-01T00:00:00"/>
    <d v="2025-02-27T00:00:00"/>
    <s v="jtolle"/>
    <s v="hwitte"/>
    <n v="56267.09"/>
    <s v="EDIA"/>
    <s v="C"/>
    <s v="Labor"/>
    <s v="TEC"/>
    <m/>
    <s v="BNL"/>
    <s v="Const.Procure"/>
    <s v="SC_MAG"/>
    <x v="10"/>
    <s v="P.S351"/>
    <m/>
    <m/>
    <m/>
    <m/>
    <m/>
    <m/>
    <m/>
    <m/>
    <n v="56267.09"/>
    <m/>
    <m/>
    <m/>
    <m/>
    <m/>
    <m/>
    <m/>
    <m/>
    <m/>
    <x v="0"/>
    <x v="0"/>
    <m/>
  </r>
  <r>
    <s v=""/>
    <s v=" IR_0204_1140"/>
    <s v="IR Vacuum - Vendor and procurement support"/>
    <s v="6.06.02.04"/>
    <x v="0"/>
    <d v="2026-11-05T00:00:00"/>
    <d v="2028-02-11T00:00:00"/>
    <s v="rnavarrol"/>
    <s v="chetzel"/>
    <n v="24628.17"/>
    <s v="EDIA"/>
    <s v="C"/>
    <s v="Labor"/>
    <s v="TEC"/>
    <m/>
    <s v="BNL"/>
    <s v="Const"/>
    <s v="VAC"/>
    <x v="9"/>
    <s v="A.PP001"/>
    <s v="APP00041"/>
    <m/>
    <m/>
    <m/>
    <m/>
    <m/>
    <m/>
    <m/>
    <m/>
    <m/>
    <n v="17669.740000000002"/>
    <n v="6958.44"/>
    <m/>
    <m/>
    <m/>
    <m/>
    <m/>
    <m/>
    <x v="0"/>
    <x v="0"/>
    <m/>
  </r>
  <r>
    <s v=""/>
    <s v=" IR_0204_1180"/>
    <s v="IR Vacuum - Final delivery, sub-system testing and acceptance"/>
    <s v="6.06.02.04"/>
    <x v="0"/>
    <d v="2027-06-15T00:00:00"/>
    <d v="2028-09-07T00:00:00"/>
    <s v="rnavarrol"/>
    <s v="chetzel"/>
    <n v="25031.3"/>
    <s v="EDIA"/>
    <s v="C"/>
    <s v="Labor"/>
    <s v="TEC"/>
    <m/>
    <s v="BNL"/>
    <s v="Const"/>
    <s v="VAC"/>
    <x v="8"/>
    <s v="A.PP001"/>
    <s v="APP00041"/>
    <m/>
    <m/>
    <m/>
    <m/>
    <m/>
    <m/>
    <m/>
    <m/>
    <m/>
    <n v="6136.71"/>
    <n v="18894.59"/>
    <m/>
    <m/>
    <m/>
    <m/>
    <m/>
    <m/>
    <x v="0"/>
    <x v="0"/>
    <m/>
  </r>
  <r>
    <s v=""/>
    <s v=" IR_0204_1360"/>
    <s v="Movable ESR Collimators - Vendor and procurement support"/>
    <s v="6.06.03.02.03"/>
    <x v="0"/>
    <d v="2028-03-15T00:00:00"/>
    <d v="2029-12-14T00:00:00"/>
    <s v="rnavarrol"/>
    <s v="chetzel"/>
    <n v="33615.58"/>
    <s v="EDIA"/>
    <s v="C"/>
    <s v="Labor"/>
    <s v="TEC"/>
    <m/>
    <s v="BNL"/>
    <s v="Const"/>
    <s v="VAC"/>
    <x v="9"/>
    <s v="S.P055"/>
    <s v="APP00141"/>
    <m/>
    <m/>
    <m/>
    <m/>
    <m/>
    <m/>
    <m/>
    <m/>
    <m/>
    <m/>
    <n v="10695.87"/>
    <n v="19023.36"/>
    <n v="3896.35"/>
    <m/>
    <m/>
    <m/>
    <m/>
    <x v="0"/>
    <x v="0"/>
    <m/>
  </r>
  <r>
    <s v=""/>
    <s v=" IR_0206_1180"/>
    <s v="IR BPM Pick-up - Assembly design &amp; documentation"/>
    <s v="6.06.02.05.01"/>
    <x v="0"/>
    <d v="2027-02-23T00:00:00"/>
    <d v="2028-05-02T00:00:00"/>
    <s v="mahmed"/>
    <s v="gassner"/>
    <n v="22545.05"/>
    <s v="EDIA"/>
    <s v="C"/>
    <s v="Labor"/>
    <s v="TEC"/>
    <m/>
    <s v="BNL"/>
    <s v="PED.Design"/>
    <s v="INS"/>
    <x v="7"/>
    <m/>
    <m/>
    <m/>
    <m/>
    <m/>
    <m/>
    <m/>
    <m/>
    <m/>
    <m/>
    <m/>
    <n v="11648.28"/>
    <n v="10896.77"/>
    <m/>
    <m/>
    <m/>
    <m/>
    <m/>
    <m/>
    <x v="0"/>
    <x v="0"/>
    <m/>
  </r>
  <r>
    <s v=""/>
    <s v=" IR_0206_3580"/>
    <s v="IR Orbit Feedback - Preliminary Design"/>
    <s v="6.06.02.05.02"/>
    <x v="0"/>
    <d v="2023-07-03T00:00:00"/>
    <d v="2024-04-19T00:00:00"/>
    <s v="mahmed"/>
    <s v="gassner"/>
    <n v="19783.080000000002"/>
    <s v="EDIA"/>
    <s v="C"/>
    <s v="Labor"/>
    <s v="TEC"/>
    <m/>
    <s v="BNL"/>
    <s v="PED"/>
    <s v="INS"/>
    <x v="11"/>
    <m/>
    <m/>
    <m/>
    <m/>
    <m/>
    <m/>
    <m/>
    <n v="6231.67"/>
    <n v="13551.41"/>
    <m/>
    <m/>
    <m/>
    <m/>
    <m/>
    <m/>
    <m/>
    <m/>
    <m/>
    <m/>
    <x v="0"/>
    <x v="0"/>
    <m/>
  </r>
  <r>
    <s v=""/>
    <s v=" IR_0206_3680"/>
    <s v="Orbit Feedback - Procurement support"/>
    <s v="6.06.02.05.02"/>
    <x v="0"/>
    <d v="2024-07-17T00:00:00"/>
    <d v="2026-07-16T00:00:00"/>
    <s v="mahmed"/>
    <s v="gassner"/>
    <n v="10453.58"/>
    <s v="EDIA"/>
    <s v="C"/>
    <s v="Labor"/>
    <s v="TEC"/>
    <m/>
    <s v="BNL"/>
    <s v="Const"/>
    <s v="INS"/>
    <x v="10"/>
    <m/>
    <m/>
    <m/>
    <m/>
    <m/>
    <m/>
    <m/>
    <m/>
    <n v="1108.08"/>
    <n v="5226.79"/>
    <n v="4118.71"/>
    <m/>
    <m/>
    <m/>
    <m/>
    <m/>
    <m/>
    <m/>
    <m/>
    <x v="0"/>
    <x v="0"/>
    <m/>
  </r>
  <r>
    <s v=""/>
    <s v=" IR_0206_3780"/>
    <s v="Orbit Feedback Pick-up - Assembly design &amp; documentation"/>
    <s v="6.06.02.05.02"/>
    <x v="0"/>
    <d v="2024-07-17T00:00:00"/>
    <d v="2026-07-16T00:00:00"/>
    <s v="mahmed"/>
    <s v="gassner"/>
    <n v="5226.79"/>
    <s v="EDIA"/>
    <s v="C"/>
    <s v="Labor"/>
    <s v="TEC"/>
    <m/>
    <s v="BNL"/>
    <s v="Const"/>
    <s v="INS"/>
    <x v="10"/>
    <m/>
    <m/>
    <m/>
    <m/>
    <m/>
    <m/>
    <m/>
    <m/>
    <n v="554.04"/>
    <n v="2613.39"/>
    <n v="2059.35"/>
    <m/>
    <m/>
    <m/>
    <m/>
    <m/>
    <m/>
    <m/>
    <m/>
    <x v="0"/>
    <x v="0"/>
    <m/>
  </r>
  <r>
    <s v=""/>
    <s v=" IR_0206_6060"/>
    <s v="BLM Mechanical System - Detector and Mounting Preliminary Design"/>
    <s v="6.06.02.05.03"/>
    <x v="0"/>
    <d v="2023-11-16T00:00:00"/>
    <d v="2024-02-22T00:00:00"/>
    <s v="mahmed"/>
    <s v="gassner"/>
    <n v="14997.06"/>
    <s v="EDIA"/>
    <s v="C"/>
    <s v="Labor"/>
    <s v="TEC"/>
    <m/>
    <s v="BNL"/>
    <s v="PED"/>
    <s v="INS"/>
    <x v="11"/>
    <m/>
    <m/>
    <m/>
    <m/>
    <m/>
    <m/>
    <m/>
    <m/>
    <n v="14997.06"/>
    <m/>
    <m/>
    <m/>
    <m/>
    <m/>
    <m/>
    <m/>
    <m/>
    <m/>
    <m/>
    <x v="0"/>
    <x v="0"/>
    <m/>
  </r>
  <r>
    <s v=""/>
    <s v=" IR_0206_6080"/>
    <s v="BLM Mechanical System - Check, correct, and approve drawings"/>
    <s v="6.06.02.05.03"/>
    <x v="0"/>
    <d v="2024-05-17T00:00:00"/>
    <d v="2026-05-18T00:00:00"/>
    <s v="mahmed"/>
    <s v="gassner"/>
    <n v="15592.78"/>
    <s v="EDIA"/>
    <s v="C"/>
    <s v="Labor"/>
    <s v="TEC"/>
    <m/>
    <s v="BNL"/>
    <s v="PED"/>
    <s v="INS"/>
    <x v="6"/>
    <m/>
    <m/>
    <m/>
    <m/>
    <m/>
    <m/>
    <m/>
    <m/>
    <n v="2931.44"/>
    <n v="7796.39"/>
    <n v="4864.95"/>
    <m/>
    <m/>
    <m/>
    <m/>
    <m/>
    <m/>
    <m/>
    <m/>
    <x v="0"/>
    <x v="0"/>
    <m/>
  </r>
  <r>
    <s v=""/>
    <s v=" IR_0206_6120"/>
    <s v="BLM Electronic System - Preliminary Design"/>
    <s v="6.06.02.05.03"/>
    <x v="0"/>
    <d v="2023-11-16T00:00:00"/>
    <d v="2024-02-22T00:00:00"/>
    <s v="mahmed"/>
    <s v="gassner"/>
    <n v="4999.0200000000004"/>
    <s v="EDIA"/>
    <s v="C"/>
    <s v="Labor"/>
    <s v="TEC"/>
    <m/>
    <s v="BNL"/>
    <s v="PED"/>
    <s v="INS"/>
    <x v="11"/>
    <m/>
    <m/>
    <m/>
    <m/>
    <m/>
    <m/>
    <m/>
    <m/>
    <n v="4999.0200000000004"/>
    <m/>
    <m/>
    <m/>
    <m/>
    <m/>
    <m/>
    <m/>
    <m/>
    <m/>
    <m/>
    <x v="0"/>
    <x v="0"/>
    <m/>
  </r>
  <r>
    <s v=""/>
    <s v=" IR_0206_6200"/>
    <s v="BLM Electronic System - Check, correct, and approve drawings"/>
    <s v="6.06.02.05.03"/>
    <x v="0"/>
    <d v="2024-05-17T00:00:00"/>
    <d v="2026-05-18T00:00:00"/>
    <s v="mahmed"/>
    <s v="gassner"/>
    <n v="2598.8000000000002"/>
    <s v="EDIA"/>
    <s v="C"/>
    <s v="Labor"/>
    <s v="TEC"/>
    <m/>
    <s v="BNL"/>
    <s v="PED"/>
    <s v="INS"/>
    <x v="10"/>
    <m/>
    <m/>
    <m/>
    <m/>
    <m/>
    <m/>
    <m/>
    <m/>
    <n v="488.57"/>
    <n v="1299.4000000000001"/>
    <n v="810.82"/>
    <m/>
    <m/>
    <m/>
    <m/>
    <m/>
    <m/>
    <m/>
    <m/>
    <x v="0"/>
    <x v="0"/>
    <m/>
  </r>
  <r>
    <s v=""/>
    <s v=" IR_0302_0920"/>
    <s v="HJET electronics - drawings and documentation"/>
    <s v="6.10.14.02.01"/>
    <x v="0"/>
    <d v="2023-12-01T00:00:00"/>
    <d v="2024-09-30T00:00:00"/>
    <s v="tlewis"/>
    <s v="wschmidke"/>
    <n v="7498.53"/>
    <s v="EDIA"/>
    <s v="C"/>
    <s v="Labor"/>
    <s v="TEC"/>
    <m/>
    <s v="BNL"/>
    <s v="Const"/>
    <s v="DET"/>
    <x v="6"/>
    <m/>
    <m/>
    <m/>
    <m/>
    <m/>
    <m/>
    <m/>
    <m/>
    <n v="7498.53"/>
    <m/>
    <m/>
    <m/>
    <m/>
    <m/>
    <m/>
    <m/>
    <m/>
    <m/>
    <m/>
    <x v="0"/>
    <x v="0"/>
    <m/>
  </r>
  <r>
    <s v=""/>
    <s v=" IR_0302_1058"/>
    <s v="pCarbon electronics - drawings and documentation"/>
    <s v="6.10.14.02.01"/>
    <x v="0"/>
    <d v="2024-01-02T00:00:00"/>
    <d v="2024-06-27T00:00:00"/>
    <s v="tlewis"/>
    <s v="wschmidke"/>
    <n v="7498.53"/>
    <s v="EDIA"/>
    <s v="C"/>
    <s v="Labor"/>
    <s v="TEC"/>
    <m/>
    <s v="BNL"/>
    <s v="Const"/>
    <s v="DET"/>
    <x v="6"/>
    <m/>
    <m/>
    <m/>
    <m/>
    <m/>
    <m/>
    <m/>
    <m/>
    <n v="7498.53"/>
    <m/>
    <m/>
    <m/>
    <m/>
    <m/>
    <m/>
    <m/>
    <m/>
    <m/>
    <m/>
    <x v="0"/>
    <x v="0"/>
    <m/>
  </r>
  <r>
    <s v=""/>
    <s v=" IR_0302_5160"/>
    <s v="pCarbon electronics - drawings and documentation"/>
    <s v="6.10.14.02.02"/>
    <x v="0"/>
    <d v="2023-10-02T00:00:00"/>
    <d v="2024-07-03T00:00:00"/>
    <s v="tlewis"/>
    <s v="wschmidke"/>
    <n v="14997.06"/>
    <s v="EDIA"/>
    <s v="C"/>
    <s v="Labor"/>
    <s v="TEC"/>
    <m/>
    <s v="BNL"/>
    <s v="Const"/>
    <s v="DET"/>
    <x v="6"/>
    <m/>
    <m/>
    <m/>
    <m/>
    <m/>
    <m/>
    <m/>
    <m/>
    <n v="14997.06"/>
    <m/>
    <m/>
    <m/>
    <m/>
    <m/>
    <m/>
    <m/>
    <m/>
    <m/>
    <m/>
    <x v="0"/>
    <x v="0"/>
    <m/>
  </r>
  <r>
    <s v=""/>
    <s v=" DE_0700_3320"/>
    <s v="Detailed (60%) Design"/>
    <s v="6.10.07"/>
    <x v="0"/>
    <d v="2022-05-02T00:00:00"/>
    <d v="2022-09-30T00:00:00"/>
    <s v="ewoolsey"/>
    <s v="rrajput"/>
    <n v="0"/>
    <s v="EDIA"/>
    <s v="C"/>
    <s v="Labor"/>
    <s v="TEC"/>
    <m/>
    <s v="JLAB"/>
    <s v="PED"/>
    <s v="DET"/>
    <x v="6"/>
    <m/>
    <m/>
    <m/>
    <m/>
    <m/>
    <m/>
    <m/>
    <m/>
    <m/>
    <m/>
    <m/>
    <m/>
    <m/>
    <m/>
    <m/>
    <m/>
    <m/>
    <m/>
    <m/>
    <x v="0"/>
    <x v="0"/>
    <m/>
  </r>
  <r>
    <s v=""/>
    <s v=" AS_0101_1620"/>
    <s v="Accelerator Support Staff Training &amp; On-boarding - Q2 FY23"/>
    <s v="6.07.01.01"/>
    <x v="0"/>
    <d v="2023-01-03T00:00:00"/>
    <d v="2023-03-31T00:00:00"/>
    <s v="egolnar"/>
    <s v="tuozzolo"/>
    <n v="7244.96"/>
    <s v="EDIA"/>
    <s v="A"/>
    <s v="Labor"/>
    <s v="TEC"/>
    <m/>
    <s v="BNL"/>
    <s v="PED"/>
    <s v="PM"/>
    <x v="0"/>
    <m/>
    <m/>
    <m/>
    <m/>
    <m/>
    <m/>
    <m/>
    <n v="7244.96"/>
    <m/>
    <m/>
    <m/>
    <m/>
    <m/>
    <m/>
    <m/>
    <m/>
    <m/>
    <m/>
    <m/>
    <x v="0"/>
    <x v="0"/>
    <m/>
  </r>
  <r>
    <s v=""/>
    <s v=" AS_0101_1630"/>
    <s v="Accelerator Support Staff Training &amp; On-boarding - FY24"/>
    <s v="6.07.01.01"/>
    <x v="0"/>
    <d v="2023-10-02T00:00:00"/>
    <d v="2024-09-30T00:00:00"/>
    <s v="egolnar"/>
    <s v="tuozzolo"/>
    <n v="29994.12"/>
    <s v="EDIA"/>
    <s v="A"/>
    <s v="Labor"/>
    <s v="TEC"/>
    <m/>
    <s v="BNL"/>
    <s v="PED"/>
    <s v="PM"/>
    <x v="0"/>
    <m/>
    <m/>
    <m/>
    <m/>
    <m/>
    <m/>
    <m/>
    <m/>
    <n v="29994.12"/>
    <m/>
    <m/>
    <m/>
    <m/>
    <m/>
    <m/>
    <m/>
    <m/>
    <m/>
    <m/>
    <x v="0"/>
    <x v="0"/>
    <m/>
  </r>
  <r>
    <s v=""/>
    <s v=" AS_0102_1020"/>
    <s v="Accelerator Systems Hardware/Software Staff Support - Q2-Q4 FY23"/>
    <s v="6.07.01.02"/>
    <x v="0"/>
    <d v="2023-01-03T00:00:00"/>
    <d v="2023-09-29T00:00:00"/>
    <s v="egolnar"/>
    <s v="tuozzolo"/>
    <n v="79694.52"/>
    <s v="EDIA"/>
    <s v="A"/>
    <s v="Labor"/>
    <s v="TEC"/>
    <m/>
    <s v="BNL"/>
    <s v="PED"/>
    <s v="PM"/>
    <x v="0"/>
    <m/>
    <m/>
    <m/>
    <m/>
    <m/>
    <m/>
    <m/>
    <n v="79694.52"/>
    <m/>
    <m/>
    <m/>
    <m/>
    <m/>
    <m/>
    <m/>
    <m/>
    <m/>
    <m/>
    <m/>
    <x v="0"/>
    <x v="0"/>
    <m/>
  </r>
  <r>
    <s v=""/>
    <s v=" AS_0102_1030"/>
    <s v="Accelerator Systems Hardware/Software Staff Support - FY24"/>
    <s v="6.07.01.02"/>
    <x v="0"/>
    <d v="2023-10-02T00:00:00"/>
    <d v="2024-09-30T00:00:00"/>
    <s v="egolnar"/>
    <s v="tuozzolo"/>
    <n v="109978.43"/>
    <s v="EDIA"/>
    <s v="A"/>
    <s v="Labor"/>
    <s v="TEC"/>
    <m/>
    <s v="BNL"/>
    <s v="PED"/>
    <s v="PM"/>
    <x v="0"/>
    <m/>
    <m/>
    <m/>
    <m/>
    <m/>
    <m/>
    <m/>
    <m/>
    <n v="109978.43"/>
    <m/>
    <m/>
    <m/>
    <m/>
    <m/>
    <m/>
    <m/>
    <m/>
    <m/>
    <m/>
    <x v="0"/>
    <x v="0"/>
    <m/>
  </r>
  <r>
    <s v=""/>
    <s v=" AS_0102_1040"/>
    <s v="Accelerator Systems Hardware/Software Staff Support - FY25"/>
    <s v="6.07.01.02"/>
    <x v="0"/>
    <d v="2024-10-01T00:00:00"/>
    <d v="2025-09-30T00:00:00"/>
    <s v="egolnar"/>
    <s v="tuozzolo"/>
    <n v="113827.68"/>
    <s v="EDIA"/>
    <s v="A"/>
    <s v="Labor"/>
    <s v="TEC"/>
    <m/>
    <s v="BNL"/>
    <s v="Const"/>
    <s v="PM"/>
    <x v="0"/>
    <m/>
    <m/>
    <m/>
    <m/>
    <m/>
    <m/>
    <m/>
    <m/>
    <m/>
    <n v="113827.68"/>
    <m/>
    <m/>
    <m/>
    <m/>
    <m/>
    <m/>
    <m/>
    <m/>
    <m/>
    <x v="0"/>
    <x v="0"/>
    <m/>
  </r>
  <r>
    <s v=""/>
    <s v=" AS_0102_1050"/>
    <s v="Accelerator Systems Hardware/Software Staff Support - FY26"/>
    <s v="6.07.01.02"/>
    <x v="0"/>
    <d v="2025-10-01T00:00:00"/>
    <d v="2026-09-30T00:00:00"/>
    <s v="egolnar"/>
    <s v="tuozzolo"/>
    <n v="117811.65"/>
    <s v="EDIA"/>
    <s v="A"/>
    <s v="Labor"/>
    <s v="TEC"/>
    <m/>
    <s v="BNL"/>
    <s v="Const"/>
    <s v="PM"/>
    <x v="0"/>
    <m/>
    <m/>
    <m/>
    <m/>
    <m/>
    <m/>
    <m/>
    <m/>
    <m/>
    <m/>
    <n v="117811.65"/>
    <m/>
    <m/>
    <m/>
    <m/>
    <m/>
    <m/>
    <m/>
    <m/>
    <x v="0"/>
    <x v="0"/>
    <m/>
  </r>
  <r>
    <s v=""/>
    <s v=" AS_0102_1060"/>
    <s v="Accelerator Systems Hardware/Software Staff Support - FY27"/>
    <s v="6.07.01.02"/>
    <x v="0"/>
    <d v="2026-10-01T00:00:00"/>
    <d v="2027-09-30T00:00:00"/>
    <s v="egolnar"/>
    <s v="tuozzolo"/>
    <n v="121935.05"/>
    <s v="EDIA"/>
    <s v="A"/>
    <s v="Labor"/>
    <s v="TEC"/>
    <m/>
    <s v="BNL"/>
    <s v="Const"/>
    <s v="PM"/>
    <x v="0"/>
    <m/>
    <m/>
    <m/>
    <m/>
    <m/>
    <m/>
    <m/>
    <m/>
    <m/>
    <m/>
    <m/>
    <n v="121935.05"/>
    <m/>
    <m/>
    <m/>
    <m/>
    <m/>
    <m/>
    <m/>
    <x v="0"/>
    <x v="0"/>
    <m/>
  </r>
  <r>
    <s v=""/>
    <s v=" AS_0102_1070"/>
    <s v="Accelerator Systems Hardware/Software Staff Support - FY28"/>
    <s v="6.07.01.02"/>
    <x v="0"/>
    <d v="2027-10-01T00:00:00"/>
    <d v="2028-09-29T00:00:00"/>
    <s v="egolnar"/>
    <s v="tuozzolo"/>
    <n v="63101.39"/>
    <s v="EDIA"/>
    <s v="A"/>
    <s v="Labor"/>
    <s v="TEC"/>
    <m/>
    <s v="BNL"/>
    <s v="Const"/>
    <s v="PM"/>
    <x v="0"/>
    <m/>
    <m/>
    <m/>
    <m/>
    <m/>
    <m/>
    <m/>
    <m/>
    <m/>
    <m/>
    <m/>
    <m/>
    <n v="63101.39"/>
    <m/>
    <m/>
    <m/>
    <m/>
    <m/>
    <m/>
    <x v="0"/>
    <x v="0"/>
    <m/>
  </r>
  <r>
    <s v=""/>
    <s v=" AS_0102_1080"/>
    <s v="Accelerator Systems Hardware/Software Staff Support - FY29"/>
    <s v="6.07.01.02"/>
    <x v="0"/>
    <d v="2028-10-02T00:00:00"/>
    <d v="2029-09-28T00:00:00"/>
    <s v="egolnar"/>
    <s v="tuozzolo"/>
    <n v="65309.94"/>
    <s v="EDIA"/>
    <s v="A"/>
    <s v="Labor"/>
    <s v="OPC"/>
    <m/>
    <s v="BNL"/>
    <s v="Pre-Ops"/>
    <s v="PM"/>
    <x v="0"/>
    <m/>
    <m/>
    <m/>
    <m/>
    <m/>
    <m/>
    <m/>
    <m/>
    <m/>
    <m/>
    <m/>
    <m/>
    <m/>
    <n v="65309.94"/>
    <n v="0"/>
    <m/>
    <m/>
    <m/>
    <m/>
    <x v="0"/>
    <x v="0"/>
    <m/>
  </r>
  <r>
    <s v=""/>
    <s v=" AS_0102_1090"/>
    <s v="Accelerator Systems Hardware/Software Staff Support - FY30"/>
    <s v="6.07.01.02"/>
    <x v="0"/>
    <d v="2029-10-01T00:00:00"/>
    <d v="1930-09-30T00:00:00"/>
    <s v="egolnar"/>
    <s v="tuozzolo"/>
    <n v="67595.789999999994"/>
    <s v="EDIA"/>
    <s v="A"/>
    <s v="Labor"/>
    <s v="OPC"/>
    <m/>
    <s v="BNL"/>
    <s v="Pre-Ops"/>
    <s v="PM"/>
    <x v="0"/>
    <m/>
    <m/>
    <m/>
    <m/>
    <m/>
    <m/>
    <m/>
    <m/>
    <m/>
    <m/>
    <m/>
    <m/>
    <m/>
    <m/>
    <n v="67595.789999999994"/>
    <m/>
    <m/>
    <m/>
    <m/>
    <x v="0"/>
    <x v="0"/>
    <m/>
  </r>
  <r>
    <s v=""/>
    <s v=" AS_0102_1100"/>
    <s v="Accelerator Systems Hardware/Software Staff Support - FY31"/>
    <s v="6.07.01.02"/>
    <x v="0"/>
    <d v="1930-10-01T00:00:00"/>
    <d v="1931-09-30T00:00:00"/>
    <s v="egolnar"/>
    <s v="tuozzolo"/>
    <n v="69961.64"/>
    <s v="EDIA"/>
    <s v="A"/>
    <s v="Labor"/>
    <s v="OPC"/>
    <m/>
    <s v="BNL"/>
    <s v="Pre-Ops"/>
    <s v="PM"/>
    <x v="0"/>
    <m/>
    <m/>
    <m/>
    <m/>
    <m/>
    <m/>
    <m/>
    <m/>
    <m/>
    <m/>
    <m/>
    <m/>
    <m/>
    <m/>
    <m/>
    <n v="69961.64"/>
    <m/>
    <m/>
    <m/>
    <x v="0"/>
    <x v="0"/>
    <m/>
  </r>
  <r>
    <s v=""/>
    <s v=" RD_0303_1020"/>
    <s v="Preliminary IR and Magnet Design FY22 - Pre-Ramp-Up"/>
    <s v="6.02.03.03.01"/>
    <x v="0"/>
    <d v="2021-10-01T00:00:00"/>
    <d v="2022-02-07T00:00:00"/>
    <s v="jtolle"/>
    <s v="hwitte"/>
    <n v="0"/>
    <s v="EDIA"/>
    <s v="C"/>
    <s v="Labor"/>
    <s v="OPC"/>
    <m/>
    <s v="BNL"/>
    <s v="R&amp;D"/>
    <s v="SC_MAG"/>
    <x v="3"/>
    <m/>
    <m/>
    <m/>
    <m/>
    <m/>
    <m/>
    <m/>
    <m/>
    <m/>
    <m/>
    <m/>
    <m/>
    <m/>
    <m/>
    <m/>
    <m/>
    <m/>
    <m/>
    <m/>
    <x v="0"/>
    <x v="0"/>
    <m/>
  </r>
  <r>
    <s v=""/>
    <s v=" RD_0307_1083"/>
    <s v="DES: Final Design of Stripline Structure Hadron - FY22"/>
    <s v="6.02.03.05.01"/>
    <x v="0"/>
    <d v="2021-10-01T00:00:00"/>
    <d v="2022-08-18T00:00:00"/>
    <s v="apatil"/>
    <s v="jsandberg"/>
    <n v="0"/>
    <s v="EDIA"/>
    <s v="C"/>
    <s v="Labor"/>
    <s v="OPC"/>
    <m/>
    <s v="BNL"/>
    <s v="R&amp;D"/>
    <s v="PD"/>
    <x v="11"/>
    <m/>
    <m/>
    <m/>
    <m/>
    <m/>
    <m/>
    <m/>
    <m/>
    <m/>
    <m/>
    <m/>
    <m/>
    <m/>
    <m/>
    <m/>
    <m/>
    <m/>
    <m/>
    <m/>
    <x v="0"/>
    <x v="0"/>
    <m/>
  </r>
  <r>
    <s v=""/>
    <s v=" RD_0307_1100"/>
    <s v="DES: Chambers and Supports Hadron - FY22"/>
    <s v="6.02.03.05.01"/>
    <x v="0"/>
    <d v="2021-10-01T00:00:00"/>
    <d v="2022-01-10T00:00:00"/>
    <s v="apatil"/>
    <s v="jsandberg"/>
    <n v="0"/>
    <s v="EDIA"/>
    <s v="C"/>
    <s v="Labor"/>
    <s v="OPC"/>
    <m/>
    <s v="BNL"/>
    <s v="R&amp;D"/>
    <s v="PD"/>
    <x v="11"/>
    <m/>
    <m/>
    <m/>
    <m/>
    <m/>
    <m/>
    <m/>
    <m/>
    <m/>
    <m/>
    <m/>
    <m/>
    <m/>
    <m/>
    <m/>
    <m/>
    <m/>
    <m/>
    <m/>
    <x v="0"/>
    <x v="0"/>
    <m/>
  </r>
  <r>
    <s v=""/>
    <s v=" RD_0307_2585"/>
    <s v="Vacuum Component Design"/>
    <s v="6.02.03.05.01"/>
    <x v="0"/>
    <d v="2023-03-27T00:00:00"/>
    <d v="2023-07-24T00:00:00"/>
    <s v="apatil"/>
    <s v="jsandberg"/>
    <n v="2984.92"/>
    <s v="EDIA"/>
    <s v="C"/>
    <s v="Labor"/>
    <s v="OPC"/>
    <m/>
    <s v="BNL"/>
    <s v="R&amp;D"/>
    <s v="PD"/>
    <x v="3"/>
    <m/>
    <m/>
    <m/>
    <m/>
    <m/>
    <m/>
    <m/>
    <n v="2984.92"/>
    <m/>
    <m/>
    <m/>
    <m/>
    <m/>
    <m/>
    <m/>
    <m/>
    <m/>
    <m/>
    <m/>
    <x v="0"/>
    <x v="0"/>
    <m/>
  </r>
  <r>
    <s v=""/>
    <s v=" RD_0309_1340"/>
    <s v="ESR Vacuum Development - RF Shielded Bellows - Details and Procurement Preparation"/>
    <s v="6.02.03.06.01"/>
    <x v="0"/>
    <d v="2022-03-02T00:00:00"/>
    <d v="2022-05-24T00:00:00"/>
    <s v="rnavarrol"/>
    <s v="chetzel"/>
    <n v="0"/>
    <s v="EDIA"/>
    <s v="C"/>
    <s v="Labor"/>
    <s v="OPC"/>
    <m/>
    <s v="BNL"/>
    <s v="R&amp;D"/>
    <s v="VAC"/>
    <x v="3"/>
    <m/>
    <m/>
    <m/>
    <m/>
    <m/>
    <m/>
    <m/>
    <m/>
    <m/>
    <m/>
    <m/>
    <m/>
    <m/>
    <m/>
    <m/>
    <m/>
    <m/>
    <m/>
    <m/>
    <x v="0"/>
    <x v="0"/>
    <m/>
  </r>
  <r>
    <s v=""/>
    <s v=" RD_0309_1560"/>
    <s v="ESR Vacuum Development - DES: Update vacuum sections of PDR report"/>
    <s v="6.02.03.06.01"/>
    <x v="1"/>
    <d v="2023-12-01T00:00:00"/>
    <d v="2023-12-29T00:00:00"/>
    <s v="rnavarrol"/>
    <s v="chetzel"/>
    <n v="7723.48"/>
    <s v="EDIA"/>
    <s v="C"/>
    <s v="Labor"/>
    <s v="OPC"/>
    <m/>
    <s v="BNL"/>
    <s v="R&amp;D"/>
    <s v="VAC"/>
    <x v="3"/>
    <m/>
    <m/>
    <m/>
    <m/>
    <m/>
    <m/>
    <m/>
    <m/>
    <n v="7723.48"/>
    <m/>
    <m/>
    <m/>
    <m/>
    <m/>
    <m/>
    <m/>
    <m/>
    <m/>
    <m/>
    <x v="0"/>
    <x v="0"/>
    <m/>
  </r>
  <r>
    <s v=""/>
    <s v=" RD_0309_1330"/>
    <s v="ESR Vacuum Development - Develop Concept RF Bellow Design"/>
    <s v="6.02.03.06.01"/>
    <x v="0"/>
    <d v="2021-10-01T00:00:00"/>
    <d v="2022-02-28T00:00:00"/>
    <s v="rnavarrol"/>
    <s v="chetzel"/>
    <n v="0"/>
    <s v="EDIA"/>
    <s v="C"/>
    <s v="Labor"/>
    <s v="OPC"/>
    <m/>
    <s v="BNL"/>
    <s v="R&amp;D"/>
    <s v="VAC"/>
    <x v="3"/>
    <m/>
    <m/>
    <m/>
    <m/>
    <m/>
    <m/>
    <m/>
    <m/>
    <m/>
    <m/>
    <m/>
    <m/>
    <m/>
    <m/>
    <m/>
    <m/>
    <m/>
    <m/>
    <m/>
    <x v="0"/>
    <x v="0"/>
    <m/>
  </r>
  <r>
    <s v=""/>
    <s v=" RD_0309_5160"/>
    <s v="Detector Interface Vacuum Development - Prototype Detector Chamber - Details and Procurement Preparation"/>
    <s v="6.02.03.06.02"/>
    <x v="1"/>
    <d v="2023-07-05T00:00:00"/>
    <d v="2023-10-12T00:00:00"/>
    <s v="rnavarrol"/>
    <s v="chetzel"/>
    <n v="27596.09"/>
    <s v="EDIA"/>
    <s v="C"/>
    <s v="Labor"/>
    <s v="OPC"/>
    <m/>
    <s v="BNL"/>
    <s v="R&amp;D"/>
    <s v="VAC"/>
    <x v="3"/>
    <s v="S.P163"/>
    <m/>
    <m/>
    <m/>
    <m/>
    <m/>
    <m/>
    <n v="24442.26"/>
    <n v="3153.84"/>
    <m/>
    <m/>
    <m/>
    <m/>
    <m/>
    <m/>
    <m/>
    <m/>
    <m/>
    <m/>
    <x v="0"/>
    <x v="0"/>
    <m/>
  </r>
  <r>
    <s v=""/>
    <s v=" RD_0309_5550"/>
    <s v="Detector Interface Vacuum Development - Update IR vacuum section of PDR report"/>
    <s v="6.02.03.06.02"/>
    <x v="1"/>
    <d v="2024-04-15T00:00:00"/>
    <d v="2024-05-10T00:00:00"/>
    <s v="rnavarrol"/>
    <s v="chetzel"/>
    <n v="10297.98"/>
    <s v="EDIA"/>
    <s v="C"/>
    <s v="Labor"/>
    <s v="OPC"/>
    <m/>
    <s v="BNL"/>
    <s v="R&amp;D"/>
    <s v="VAC"/>
    <x v="3"/>
    <m/>
    <m/>
    <m/>
    <m/>
    <m/>
    <m/>
    <m/>
    <m/>
    <n v="10297.98"/>
    <m/>
    <m/>
    <m/>
    <m/>
    <m/>
    <m/>
    <m/>
    <m/>
    <m/>
    <m/>
    <x v="0"/>
    <x v="0"/>
    <m/>
  </r>
  <r>
    <s v=""/>
    <s v=" EJ_0401_6560"/>
    <s v="Bunch Length Monitors - Preliminary Design"/>
    <s v="6.03.04.01.04.03"/>
    <x v="0"/>
    <d v="2022-10-17T00:00:00"/>
    <d v="2023-01-05T00:00:00"/>
    <s v="mahmed"/>
    <s v="gassner"/>
    <n v="1989.95"/>
    <s v="EDIA"/>
    <s v="C"/>
    <s v="Labor"/>
    <s v="TEC"/>
    <m/>
    <s v="BNL"/>
    <s v="PED"/>
    <s v="INS"/>
    <x v="11"/>
    <m/>
    <m/>
    <m/>
    <m/>
    <m/>
    <m/>
    <m/>
    <n v="1989.95"/>
    <m/>
    <m/>
    <m/>
    <m/>
    <m/>
    <m/>
    <m/>
    <m/>
    <m/>
    <m/>
    <m/>
    <x v="0"/>
    <x v="0"/>
    <m/>
  </r>
  <r>
    <s v=""/>
    <s v=" EJ_0401_6580"/>
    <s v="Profile Monitors - Preliminary Design"/>
    <s v="6.03.04.01.04.03"/>
    <x v="0"/>
    <d v="2022-10-17T00:00:00"/>
    <d v="2023-01-05T00:00:00"/>
    <s v="mahmed"/>
    <s v="gassner"/>
    <n v="1492.46"/>
    <s v="EDIA"/>
    <s v="C"/>
    <s v="Labor"/>
    <s v="TEC"/>
    <m/>
    <s v="BNL"/>
    <s v="PED"/>
    <s v="INS"/>
    <x v="11"/>
    <m/>
    <m/>
    <m/>
    <m/>
    <m/>
    <m/>
    <m/>
    <n v="1492.46"/>
    <m/>
    <m/>
    <m/>
    <m/>
    <m/>
    <m/>
    <m/>
    <m/>
    <m/>
    <m/>
    <m/>
    <x v="0"/>
    <x v="0"/>
    <m/>
  </r>
  <r>
    <s v=""/>
    <s v=" EJ_0401_6600"/>
    <s v="Emittance Slit - Preliminary Design"/>
    <s v="6.03.04.01.04.03"/>
    <x v="0"/>
    <d v="2022-10-17T00:00:00"/>
    <d v="2023-01-05T00:00:00"/>
    <s v="mahmed"/>
    <s v="gassner"/>
    <n v="1492.46"/>
    <s v="EDIA"/>
    <s v="C"/>
    <s v="Labor"/>
    <s v="TEC"/>
    <m/>
    <s v="BNL"/>
    <s v="PED"/>
    <s v="INS"/>
    <x v="11"/>
    <m/>
    <m/>
    <m/>
    <m/>
    <m/>
    <m/>
    <m/>
    <n v="1492.46"/>
    <m/>
    <m/>
    <m/>
    <m/>
    <m/>
    <m/>
    <m/>
    <m/>
    <m/>
    <m/>
    <m/>
    <x v="0"/>
    <x v="0"/>
    <m/>
  </r>
  <r>
    <s v=""/>
    <s v=" EJ_0401_6620"/>
    <s v="Wire Scanner - Preliminary Design"/>
    <s v="6.03.04.01.04.03"/>
    <x v="0"/>
    <d v="2022-10-17T00:00:00"/>
    <d v="2023-01-05T00:00:00"/>
    <s v="mahmed"/>
    <s v="gassner"/>
    <n v="2238.69"/>
    <s v="EDIA"/>
    <s v="C"/>
    <s v="Labor"/>
    <s v="TEC"/>
    <m/>
    <s v="BNL"/>
    <s v="PED"/>
    <s v="INS"/>
    <x v="11"/>
    <m/>
    <m/>
    <m/>
    <m/>
    <m/>
    <m/>
    <m/>
    <n v="2238.69"/>
    <m/>
    <m/>
    <m/>
    <m/>
    <m/>
    <m/>
    <m/>
    <m/>
    <m/>
    <m/>
    <m/>
    <x v="0"/>
    <x v="0"/>
    <m/>
  </r>
  <r>
    <s v=""/>
    <s v=" EJ_0304_7060"/>
    <s v="TL Profile &amp; Emit Monitors - Preliminary Design"/>
    <s v="6.03.03.04.03"/>
    <x v="0"/>
    <d v="2022-11-29T00:00:00"/>
    <d v="2023-01-24T00:00:00"/>
    <s v="mahmed"/>
    <s v="gassner"/>
    <n v="2984.92"/>
    <s v="EDIA"/>
    <s v="C"/>
    <s v="Labor"/>
    <s v="TEC"/>
    <m/>
    <s v="BNL"/>
    <s v="PED"/>
    <s v="INS"/>
    <x v="11"/>
    <m/>
    <m/>
    <m/>
    <m/>
    <m/>
    <m/>
    <m/>
    <n v="2984.92"/>
    <m/>
    <m/>
    <m/>
    <m/>
    <m/>
    <m/>
    <m/>
    <m/>
    <m/>
    <m/>
    <m/>
    <x v="0"/>
    <x v="0"/>
    <m/>
  </r>
  <r>
    <s v=""/>
    <s v=" EJ_0201_2700"/>
    <s v="RCS Corrector - Preliminary Design"/>
    <s v="6.03.02.01.03"/>
    <x v="0"/>
    <d v="2023-10-31T00:00:00"/>
    <d v="2024-01-30T00:00:00"/>
    <s v="jtolle"/>
    <s v="hwitte"/>
    <n v="5535.16"/>
    <s v="EDIA"/>
    <s v="C"/>
    <s v="Labor"/>
    <s v="TEC"/>
    <m/>
    <s v="BNL"/>
    <s v="PED"/>
    <s v="NC_MAG"/>
    <x v="6"/>
    <s v="S.P010"/>
    <m/>
    <m/>
    <m/>
    <m/>
    <m/>
    <m/>
    <m/>
    <n v="5535.16"/>
    <m/>
    <m/>
    <m/>
    <m/>
    <m/>
    <m/>
    <m/>
    <m/>
    <m/>
    <m/>
    <x v="0"/>
    <x v="0"/>
    <m/>
  </r>
  <r>
    <s v=""/>
    <s v=" EJ_0205_5580"/>
    <s v="RCS Profile &amp; Emit Monitors - Profile Monitors - Preliminary Design"/>
    <s v="6.03.02.05.03"/>
    <x v="0"/>
    <d v="2022-02-23T00:00:00"/>
    <d v="2022-06-08T00:00:00"/>
    <s v="mahmed"/>
    <s v="gassner"/>
    <n v="0"/>
    <s v="EDIA"/>
    <s v="C"/>
    <s v="Labor"/>
    <s v="TEC"/>
    <m/>
    <s v="BNL"/>
    <s v="PED"/>
    <s v="INS"/>
    <x v="11"/>
    <m/>
    <m/>
    <m/>
    <m/>
    <m/>
    <m/>
    <m/>
    <m/>
    <m/>
    <m/>
    <m/>
    <m/>
    <m/>
    <m/>
    <m/>
    <m/>
    <m/>
    <m/>
    <m/>
    <x v="0"/>
    <x v="0"/>
    <m/>
  </r>
  <r>
    <s v=""/>
    <s v=" HR_0603_2540"/>
    <s v="HSR Collimators - Mechanical System - Preliminary Design"/>
    <s v="6.06.03.02.02"/>
    <x v="0"/>
    <d v="2023-08-15T00:00:00"/>
    <d v="2023-10-25T00:00:00"/>
    <s v="mahmed"/>
    <s v="gassner"/>
    <n v="1006.81"/>
    <s v="EDIA"/>
    <s v="C"/>
    <s v="Labor"/>
    <s v="TEC"/>
    <m/>
    <s v="BNL"/>
    <s v="PED"/>
    <s v="AD"/>
    <x v="11"/>
    <m/>
    <m/>
    <m/>
    <m/>
    <m/>
    <m/>
    <m/>
    <n v="664.5"/>
    <n v="342.32"/>
    <m/>
    <m/>
    <m/>
    <m/>
    <m/>
    <m/>
    <m/>
    <m/>
    <m/>
    <m/>
    <x v="0"/>
    <x v="0"/>
    <m/>
  </r>
  <r>
    <s v=""/>
    <s v=" PO_0207_1180"/>
    <s v="SHC - Integrated Systems Commissioning - Labor Support"/>
    <s v="6.12.02.07"/>
    <x v="0"/>
    <d v="1932-04-23T00:00:00"/>
    <d v="1932-09-14T00:00:00"/>
    <s v="egolnar"/>
    <s v="blednykh"/>
    <n v="74582.59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n v="74582.59"/>
    <m/>
    <m/>
    <x v="0"/>
    <x v="0"/>
    <m/>
  </r>
  <r>
    <s v=""/>
    <s v=" PO_0306_1010"/>
    <s v="SHC - Beam Commissioning - Labor Support"/>
    <s v="6.12.03.07"/>
    <x v="0"/>
    <d v="1934-03-07T00:00:00"/>
    <d v="1934-08-30T00:00:00"/>
    <s v="egolnar"/>
    <s v="blednykh"/>
    <n v="74582.59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m/>
    <m/>
    <n v="74582.59"/>
    <x v="0"/>
    <x v="0"/>
    <m/>
  </r>
  <r>
    <s v=""/>
    <s v=" PO_0701_1000"/>
    <s v="Pre-Injector - IRR/ARR Prep Team above and beyond LOE ESH Staff"/>
    <s v="6.12.02.03"/>
    <x v="0"/>
    <d v="2029-12-13T00:00:00"/>
    <d v="1930-06-05T00:00:00"/>
    <s v="egolnar"/>
    <s v="blednykh"/>
    <n v="59180.1"/>
    <s v="EDIA"/>
    <s v="C"/>
    <s v="Labor"/>
    <s v="OPC"/>
    <m/>
    <s v="BNL"/>
    <s v="Pre-Ops"/>
    <s v="COM"/>
    <x v="4"/>
    <m/>
    <m/>
    <m/>
    <m/>
    <m/>
    <m/>
    <m/>
    <m/>
    <m/>
    <m/>
    <m/>
    <m/>
    <m/>
    <m/>
    <n v="59180.1"/>
    <m/>
    <m/>
    <m/>
    <m/>
    <x v="0"/>
    <x v="0"/>
    <m/>
  </r>
  <r>
    <s v=""/>
    <s v=" PO_0701_1060"/>
    <s v="Pre-Injector - IRR/ARR Closeout Process"/>
    <s v="6.12.02.03"/>
    <x v="0"/>
    <d v="1930-07-05T00:00:00"/>
    <d v="1930-09-06T00:00:00"/>
    <s v="egolnar"/>
    <s v="blednykh"/>
    <n v="10443.549999999999"/>
    <s v="EDIA"/>
    <s v="C"/>
    <s v="Labor"/>
    <s v="OPC"/>
    <m/>
    <s v="BNL"/>
    <s v="Pre-Ops"/>
    <s v="COM"/>
    <x v="4"/>
    <m/>
    <m/>
    <m/>
    <m/>
    <m/>
    <m/>
    <m/>
    <m/>
    <m/>
    <m/>
    <m/>
    <m/>
    <m/>
    <m/>
    <n v="10443.549999999999"/>
    <m/>
    <m/>
    <m/>
    <m/>
    <x v="0"/>
    <x v="0"/>
    <m/>
  </r>
  <r>
    <s v=""/>
    <s v=" PO_0702_1000"/>
    <s v="RCS - IRR/ARR Prep Team above and beyond LOE ESH Staff"/>
    <s v="6.12.02.04"/>
    <x v="0"/>
    <d v="1931-05-15T00:00:00"/>
    <d v="1931-11-04T00:00:00"/>
    <s v="egolnar"/>
    <s v="blednykh"/>
    <n v="61555.11"/>
    <s v="EDIA"/>
    <s v="C"/>
    <s v="Labor"/>
    <s v="OPC"/>
    <m/>
    <s v="BNL"/>
    <s v="Pre-Ops"/>
    <s v="COM"/>
    <x v="4"/>
    <m/>
    <m/>
    <m/>
    <m/>
    <m/>
    <m/>
    <m/>
    <m/>
    <m/>
    <m/>
    <m/>
    <m/>
    <m/>
    <m/>
    <m/>
    <n v="49244.09"/>
    <n v="12311.02"/>
    <m/>
    <m/>
    <x v="0"/>
    <x v="0"/>
    <m/>
  </r>
  <r>
    <s v=""/>
    <s v=" PO_0702_1060"/>
    <s v="RCS - IRR/ARR Closeout Process"/>
    <s v="6.12.02.04"/>
    <x v="0"/>
    <d v="1931-12-08T00:00:00"/>
    <d v="1932-02-11T00:00:00"/>
    <s v="egolnar"/>
    <s v="blednykh"/>
    <n v="11187.39"/>
    <s v="EDIA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n v="11187.39"/>
    <m/>
    <m/>
    <x v="0"/>
    <x v="0"/>
    <m/>
  </r>
  <r>
    <s v=""/>
    <s v=" PO_0703_1000"/>
    <s v="ESR - IRR/ARR Prep Team above and beyond LOE ESH Staff"/>
    <s v="6.12.02.06"/>
    <x v="0"/>
    <d v="1932-03-19T00:00:00"/>
    <d v="1932-08-09T00:00:00"/>
    <s v="egolnar"/>
    <s v="blednykh"/>
    <n v="63395.199999999997"/>
    <s v="EDIA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n v="63395.199999999997"/>
    <m/>
    <m/>
    <x v="0"/>
    <x v="0"/>
    <m/>
  </r>
  <r>
    <s v=""/>
    <s v=" PO_0703_1040"/>
    <s v="ESR - IRR/ARR Closeout Process"/>
    <s v="6.12.02.06"/>
    <x v="0"/>
    <d v="1932-09-08T00:00:00"/>
    <d v="1932-11-10T00:00:00"/>
    <s v="egolnar"/>
    <s v="blednykh"/>
    <n v="11187.39"/>
    <s v="EDIA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n v="4226.3500000000004"/>
    <n v="6961.04"/>
    <m/>
    <x v="0"/>
    <x v="0"/>
    <m/>
  </r>
  <r>
    <s v=""/>
    <s v=" PO_0704_1000"/>
    <s v="HSR - IRR/ARR Prep Team above and beyond LOE ESH Staff"/>
    <s v="6.12.02.05"/>
    <x v="0"/>
    <d v="1932-04-02T00:00:00"/>
    <d v="1932-08-23T00:00:00"/>
    <s v="egolnar"/>
    <s v="blednykh"/>
    <n v="63395.199999999997"/>
    <s v="EDIA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n v="63395.199999999997"/>
    <m/>
    <m/>
    <x v="0"/>
    <x v="0"/>
    <m/>
  </r>
  <r>
    <s v=""/>
    <s v=" PO_0704_1060"/>
    <s v="HSR - IRR/ARR Closeout Process"/>
    <s v="6.12.02.05"/>
    <x v="0"/>
    <d v="1932-09-22T00:00:00"/>
    <d v="1932-11-29T00:00:00"/>
    <s v="egolnar"/>
    <s v="blednykh"/>
    <n v="11187.39"/>
    <s v="EDIA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n v="1740.26"/>
    <n v="9447.1299999999992"/>
    <m/>
    <x v="0"/>
    <x v="0"/>
    <m/>
  </r>
  <r>
    <s v=""/>
    <s v=" PO_0705_1000"/>
    <s v="SHC - IRR/ARR Prep Team above and beyond LOE ESH Staff"/>
    <s v="6.12.02.07"/>
    <x v="0"/>
    <d v="1932-04-23T00:00:00"/>
    <d v="1932-09-14T00:00:00"/>
    <s v="egolnar"/>
    <s v="blednykh"/>
    <n v="74582.59"/>
    <s v="EDIA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n v="74582.59"/>
    <m/>
    <m/>
    <x v="0"/>
    <x v="0"/>
    <m/>
  </r>
  <r>
    <s v=""/>
    <s v=" PO_0705_1050"/>
    <s v="SHC - IRR/ARR Closeout Process"/>
    <s v="6.12.02.07"/>
    <x v="0"/>
    <d v="1932-10-14T00:00:00"/>
    <d v="1932-12-20T00:00:00"/>
    <s v="egolnar"/>
    <s v="blednykh"/>
    <n v="11187.39"/>
    <s v="EDIA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m/>
    <n v="11187.39"/>
    <m/>
    <x v="0"/>
    <x v="0"/>
    <m/>
  </r>
  <r>
    <s v=""/>
    <s v=" RD_0307_1110"/>
    <s v="DES: Chambers and Supports ESR"/>
    <s v="6.02.03.05.02"/>
    <x v="1"/>
    <d v="2022-12-08T00:00:00"/>
    <d v="2023-01-24T00:00:00"/>
    <s v="apatil"/>
    <s v="zconway"/>
    <n v="24874.34"/>
    <s v="EDIA"/>
    <s v="C"/>
    <s v="Labor"/>
    <s v="OPC"/>
    <m/>
    <s v="BNL"/>
    <s v="R&amp;D"/>
    <s v="PD"/>
    <x v="3"/>
    <m/>
    <m/>
    <m/>
    <m/>
    <m/>
    <m/>
    <m/>
    <n v="24874.34"/>
    <m/>
    <m/>
    <m/>
    <m/>
    <m/>
    <m/>
    <m/>
    <m/>
    <m/>
    <m/>
    <m/>
    <x v="0"/>
    <x v="0"/>
    <m/>
  </r>
  <r>
    <s v=""/>
    <s v=" RD_0307_1090"/>
    <s v="DES: Final Design of Stripline Structure ESR"/>
    <s v="6.02.03.05.02"/>
    <x v="1"/>
    <d v="2023-01-13T00:00:00"/>
    <d v="2023-03-13T00:00:00"/>
    <s v="apatil"/>
    <s v="zconway"/>
    <n v="9949.74"/>
    <s v="EDIA"/>
    <s v="C"/>
    <s v="Labor"/>
    <s v="OPC"/>
    <m/>
    <s v="BNL"/>
    <s v="R&amp;D"/>
    <s v="PD"/>
    <x v="3"/>
    <m/>
    <m/>
    <m/>
    <m/>
    <m/>
    <m/>
    <m/>
    <n v="9949.74"/>
    <m/>
    <m/>
    <m/>
    <m/>
    <m/>
    <m/>
    <m/>
    <m/>
    <m/>
    <m/>
    <m/>
    <x v="0"/>
    <x v="0"/>
    <m/>
  </r>
  <r>
    <s v=""/>
    <s v=" RD_0307_2077"/>
    <s v="In-House Fabrication of Load Resistor Housing (Hadron &amp; ESR)"/>
    <s v="6.02.03.05.01"/>
    <x v="0"/>
    <d v="2023-09-28T00:00:00"/>
    <d v="2023-12-04T00:00:00"/>
    <s v="apatil"/>
    <s v="jsandberg"/>
    <n v="5141.07"/>
    <s v="EDIA"/>
    <s v="C"/>
    <s v="Labor"/>
    <s v="OPC"/>
    <m/>
    <s v="BNL"/>
    <s v="R&amp;D"/>
    <s v="PD"/>
    <x v="3"/>
    <m/>
    <m/>
    <m/>
    <m/>
    <m/>
    <m/>
    <m/>
    <n v="233.69"/>
    <n v="4907.3900000000003"/>
    <m/>
    <m/>
    <m/>
    <m/>
    <m/>
    <m/>
    <m/>
    <m/>
    <m/>
    <m/>
    <x v="0"/>
    <x v="0"/>
    <m/>
  </r>
  <r>
    <s v=""/>
    <s v=" IR_0215_1000"/>
    <s v="IR Magnet Cryostats, Forward - Design"/>
    <s v="6.06.02.01.05"/>
    <x v="0"/>
    <d v="2026-05-26T00:00:00"/>
    <d v="2027-10-29T00:00:00"/>
    <s v="jtolle"/>
    <s v="fmicolon"/>
    <n v="472451.06"/>
    <s v="EDIA"/>
    <s v="C"/>
    <s v="Labor"/>
    <s v="TEC"/>
    <m/>
    <s v="BNL"/>
    <s v="PED"/>
    <s v="SC_MAG"/>
    <x v="6"/>
    <s v="S.P318"/>
    <m/>
    <m/>
    <m/>
    <m/>
    <m/>
    <m/>
    <m/>
    <m/>
    <m/>
    <n v="118112.76"/>
    <n v="328091.01"/>
    <n v="26247.279999999999"/>
    <m/>
    <m/>
    <m/>
    <m/>
    <m/>
    <m/>
    <x v="0"/>
    <x v="0"/>
    <m/>
  </r>
  <r>
    <s v=""/>
    <s v=" IR_0215_1080"/>
    <s v="Test Cryostat - Design / Prepare Spec / SOW"/>
    <s v="6.06.02.01.05"/>
    <x v="0"/>
    <d v="2026-05-26T00:00:00"/>
    <d v="2027-10-29T00:00:00"/>
    <s v="jtolle"/>
    <s v="fmicolon"/>
    <n v="181711.95"/>
    <s v="CON"/>
    <s v="C"/>
    <s v="Labor"/>
    <s v="TEC"/>
    <m/>
    <s v="BNL"/>
    <s v="PED"/>
    <s v="SC_MAG"/>
    <x v="6"/>
    <s v="P.S005"/>
    <m/>
    <m/>
    <m/>
    <m/>
    <m/>
    <m/>
    <m/>
    <m/>
    <m/>
    <n v="45427.99"/>
    <n v="126188.85"/>
    <n v="10095.11"/>
    <m/>
    <m/>
    <m/>
    <m/>
    <m/>
    <m/>
    <x v="0"/>
    <x v="0"/>
    <m/>
  </r>
  <r>
    <s v=""/>
    <s v=" IR_0215_1160"/>
    <s v="B0pF Cryostat - Design"/>
    <s v="6.06.02.01.05"/>
    <x v="0"/>
    <d v="2026-05-26T00:00:00"/>
    <d v="2027-10-29T00:00:00"/>
    <s v="jtolle"/>
    <s v="fmicolon"/>
    <n v="250542.23"/>
    <s v="CON"/>
    <s v="C"/>
    <s v="Labor"/>
    <s v="TEC"/>
    <m/>
    <s v="BNL"/>
    <s v="PED"/>
    <s v="SC_MAG"/>
    <x v="6"/>
    <s v="S.P092"/>
    <m/>
    <m/>
    <m/>
    <m/>
    <m/>
    <m/>
    <m/>
    <m/>
    <m/>
    <n v="62635.56"/>
    <n v="173987.66"/>
    <n v="13919.01"/>
    <m/>
    <m/>
    <m/>
    <m/>
    <m/>
    <m/>
    <x v="0"/>
    <x v="0"/>
    <m/>
  </r>
  <r>
    <s v=""/>
    <s v=" IR_0215_1240"/>
    <s v="IR Magnet Cryostats, Rear - Design"/>
    <s v="6.06.02.01.05"/>
    <x v="0"/>
    <d v="2026-08-03T00:00:00"/>
    <d v="2028-01-12T00:00:00"/>
    <s v="jtolle"/>
    <s v="fmicolon"/>
    <n v="256746.23999999999"/>
    <s v="EDIA"/>
    <s v="C"/>
    <s v="Labor"/>
    <s v="TEC"/>
    <m/>
    <s v="BNL"/>
    <s v="PED"/>
    <s v="SC_MAG"/>
    <x v="6"/>
    <s v="S.P185"/>
    <m/>
    <m/>
    <m/>
    <m/>
    <m/>
    <m/>
    <m/>
    <m/>
    <m/>
    <n v="29953.73"/>
    <n v="178296"/>
    <n v="48496.51"/>
    <m/>
    <m/>
    <m/>
    <m/>
    <m/>
    <m/>
    <x v="0"/>
    <x v="0"/>
    <m/>
  </r>
  <r>
    <s v=""/>
    <s v=" SR_0605_1770"/>
    <s v="Beam Loss Monitors- Mechanical System - BLM Detector and Mounting Final Design"/>
    <s v="6.04.06.05"/>
    <x v="0"/>
    <d v="2023-07-28T00:00:00"/>
    <d v="2024-07-26T00:00:00"/>
    <s v="mahmed"/>
    <s v="gassner"/>
    <n v="14905.77"/>
    <s v="EDIA"/>
    <s v="C"/>
    <s v="Labor"/>
    <s v="TEC"/>
    <m/>
    <s v="BNL"/>
    <s v="PED"/>
    <s v="INS"/>
    <x v="6"/>
    <m/>
    <m/>
    <m/>
    <m/>
    <m/>
    <m/>
    <m/>
    <n v="2683.04"/>
    <n v="12222.73"/>
    <m/>
    <m/>
    <m/>
    <m/>
    <m/>
    <m/>
    <m/>
    <m/>
    <m/>
    <m/>
    <x v="0"/>
    <x v="0"/>
    <m/>
  </r>
  <r>
    <s v=""/>
    <s v=" SR_0605_1780"/>
    <s v="Beam Loss Monitors- Mechanical System - Drawings Checking- Correcting- Approval"/>
    <s v="6.04.06.05"/>
    <x v="0"/>
    <d v="2024-07-29T00:00:00"/>
    <d v="2024-10-22T00:00:00"/>
    <s v="mahmed"/>
    <s v="gassner"/>
    <n v="15128.28"/>
    <s v="EDIA"/>
    <s v="C"/>
    <s v="Labor"/>
    <s v="TEC"/>
    <m/>
    <s v="BNL"/>
    <s v="PED"/>
    <s v="INS"/>
    <x v="6"/>
    <m/>
    <m/>
    <m/>
    <m/>
    <m/>
    <m/>
    <m/>
    <m/>
    <n v="11346.21"/>
    <n v="3782.07"/>
    <m/>
    <m/>
    <m/>
    <m/>
    <m/>
    <m/>
    <m/>
    <m/>
    <m/>
    <x v="0"/>
    <x v="0"/>
    <m/>
  </r>
  <r>
    <s v=""/>
    <s v=" SR_0605_1800"/>
    <s v="Beam Loss Monitors-  Electronic System - System Design"/>
    <s v="6.04.06.05"/>
    <x v="0"/>
    <d v="2024-10-23T00:00:00"/>
    <d v="2025-05-30T00:00:00"/>
    <s v="mahmed"/>
    <s v="gassner"/>
    <n v="10347.969999999999"/>
    <s v="EDIA"/>
    <s v="C"/>
    <s v="Labor"/>
    <s v="TEC"/>
    <m/>
    <s v="BNL"/>
    <s v="PED"/>
    <s v="INS"/>
    <x v="6"/>
    <m/>
    <m/>
    <m/>
    <m/>
    <m/>
    <m/>
    <m/>
    <m/>
    <m/>
    <n v="10347.969999999999"/>
    <m/>
    <m/>
    <m/>
    <m/>
    <m/>
    <m/>
    <m/>
    <m/>
    <m/>
    <x v="0"/>
    <x v="0"/>
    <m/>
  </r>
  <r>
    <s v=""/>
    <s v=" SR_0605_1860"/>
    <s v="Beam Loss Monitors-  Electronic System - Drawings Checking- Correcting- Approval"/>
    <s v="6.04.06.05"/>
    <x v="0"/>
    <d v="2026-07-15T00:00:00"/>
    <d v="2026-10-07T00:00:00"/>
    <s v="mahmed"/>
    <s v="gassner"/>
    <n v="2685.35"/>
    <s v="EDIA"/>
    <s v="C"/>
    <s v="Labor"/>
    <s v="TEC"/>
    <m/>
    <s v="BNL"/>
    <s v="PED"/>
    <s v="INS"/>
    <x v="6"/>
    <m/>
    <m/>
    <m/>
    <m/>
    <m/>
    <m/>
    <m/>
    <m/>
    <m/>
    <m/>
    <n v="2461.5700000000002"/>
    <n v="223.78"/>
    <m/>
    <m/>
    <m/>
    <m/>
    <m/>
    <m/>
    <m/>
    <x v="0"/>
    <x v="0"/>
    <m/>
  </r>
  <r>
    <s v=""/>
    <s v=" RD_0306_5390"/>
    <s v="D7 Large Screen OG &amp; Thermal P1 - Setup - Test Chamber Design Review and Approval"/>
    <s v="6.02.03.04"/>
    <x v="0"/>
    <d v="2022-01-03T00:00:00"/>
    <d v="2022-01-13T00:00:00"/>
    <s v="rnavarrol"/>
    <s v="chetzel"/>
    <n v="0"/>
    <s v="EDIA"/>
    <s v="C"/>
    <s v="Labor"/>
    <s v="OPC"/>
    <m/>
    <s v="BNL"/>
    <s v="R&amp;D"/>
    <s v="VAC"/>
    <x v="3"/>
    <m/>
    <m/>
    <m/>
    <m/>
    <m/>
    <m/>
    <m/>
    <m/>
    <m/>
    <m/>
    <m/>
    <m/>
    <m/>
    <m/>
    <m/>
    <m/>
    <m/>
    <m/>
    <m/>
    <x v="0"/>
    <x v="0"/>
    <m/>
  </r>
  <r>
    <s v=""/>
    <s v=" PM_0101_1300"/>
    <s v="Director - FY23 Labor"/>
    <s v="6.01.01.01.01"/>
    <x v="1"/>
    <d v="2022-10-03T00:00:00"/>
    <d v="2023-09-29T00:00:00"/>
    <s v="kkrug"/>
    <s v="llari"/>
    <n v="740810.71"/>
    <s v="EDIA"/>
    <s v="A"/>
    <s v="Labor"/>
    <s v="TEC"/>
    <m/>
    <s v="BNL"/>
    <s v="PED.Design"/>
    <s v="PM"/>
    <x v="0"/>
    <m/>
    <m/>
    <m/>
    <m/>
    <m/>
    <m/>
    <m/>
    <n v="740810.71"/>
    <m/>
    <m/>
    <m/>
    <m/>
    <m/>
    <m/>
    <m/>
    <m/>
    <m/>
    <m/>
    <m/>
    <x v="0"/>
    <x v="0"/>
    <m/>
  </r>
  <r>
    <s v=""/>
    <s v=" PM_0101_1360"/>
    <s v="Director - FY24 Labor"/>
    <s v="6.01.01.01.01"/>
    <x v="1"/>
    <d v="2023-10-02T00:00:00"/>
    <d v="2024-09-30T00:00:00"/>
    <s v="kkrug"/>
    <s v="llari"/>
    <n v="766739.08"/>
    <s v="EDIA"/>
    <s v="A"/>
    <s v="Labor"/>
    <s v="TEC"/>
    <m/>
    <s v="BNL"/>
    <s v="PED"/>
    <s v="PM"/>
    <x v="0"/>
    <m/>
    <m/>
    <m/>
    <m/>
    <m/>
    <m/>
    <m/>
    <m/>
    <n v="766739.08"/>
    <m/>
    <m/>
    <m/>
    <m/>
    <m/>
    <m/>
    <m/>
    <m/>
    <m/>
    <m/>
    <x v="0"/>
    <x v="0"/>
    <m/>
  </r>
  <r>
    <s v=""/>
    <s v=" PM_0101_1420"/>
    <s v="Director - FY25 Labor"/>
    <s v="6.01.01.01.01"/>
    <x v="0"/>
    <d v="2024-10-01T00:00:00"/>
    <d v="2025-09-30T00:00:00"/>
    <s v="kkrug"/>
    <s v="llari"/>
    <n v="793574.95"/>
    <s v="EDIA"/>
    <s v="A"/>
    <s v="Labor"/>
    <s v="TEC"/>
    <m/>
    <s v="BNL"/>
    <s v="Const"/>
    <s v="PM"/>
    <x v="0"/>
    <m/>
    <m/>
    <m/>
    <m/>
    <m/>
    <m/>
    <m/>
    <m/>
    <m/>
    <n v="793574.95"/>
    <m/>
    <m/>
    <m/>
    <m/>
    <m/>
    <m/>
    <m/>
    <m/>
    <m/>
    <x v="0"/>
    <x v="0"/>
    <m/>
  </r>
  <r>
    <s v=""/>
    <s v=" PM_0101_1480"/>
    <s v="Director - FY26 Labor"/>
    <s v="6.01.01.01.01"/>
    <x v="0"/>
    <d v="2025-10-01T00:00:00"/>
    <d v="2026-09-30T00:00:00"/>
    <s v="kkrug"/>
    <s v="llari"/>
    <n v="821350.07"/>
    <s v="EDIA"/>
    <s v="A"/>
    <s v="Labor"/>
    <s v="TEC"/>
    <m/>
    <s v="BNL"/>
    <s v="Const"/>
    <s v="PM"/>
    <x v="0"/>
    <m/>
    <m/>
    <m/>
    <m/>
    <m/>
    <m/>
    <m/>
    <m/>
    <m/>
    <m/>
    <n v="821350.07"/>
    <m/>
    <m/>
    <m/>
    <m/>
    <m/>
    <m/>
    <m/>
    <m/>
    <x v="0"/>
    <x v="0"/>
    <m/>
  </r>
  <r>
    <s v=""/>
    <s v=" PM_0101_1540"/>
    <s v="Director - FY27 Labor"/>
    <s v="6.01.01.01.01"/>
    <x v="0"/>
    <d v="2026-10-01T00:00:00"/>
    <d v="2027-09-30T00:00:00"/>
    <s v="kkrug"/>
    <s v="llari"/>
    <n v="850097.32"/>
    <s v="EDIA"/>
    <s v="A"/>
    <s v="Labor"/>
    <s v="TEC"/>
    <m/>
    <s v="BNL"/>
    <s v="Const"/>
    <s v="PM"/>
    <x v="0"/>
    <m/>
    <m/>
    <m/>
    <m/>
    <m/>
    <m/>
    <m/>
    <m/>
    <m/>
    <m/>
    <m/>
    <n v="850097.32"/>
    <m/>
    <m/>
    <m/>
    <m/>
    <m/>
    <m/>
    <m/>
    <x v="0"/>
    <x v="0"/>
    <m/>
  </r>
  <r>
    <s v=""/>
    <s v=" PM_0101_1600"/>
    <s v="Director - FY28 Labor"/>
    <s v="6.01.01.01.01"/>
    <x v="0"/>
    <d v="2027-10-01T00:00:00"/>
    <d v="2028-09-29T00:00:00"/>
    <s v="kkrug"/>
    <s v="llari"/>
    <n v="879850.73"/>
    <s v="EDIA"/>
    <s v="A"/>
    <s v="Labor"/>
    <s v="TEC"/>
    <m/>
    <s v="BNL"/>
    <s v="Const"/>
    <s v="PM"/>
    <x v="0"/>
    <m/>
    <m/>
    <m/>
    <m/>
    <m/>
    <m/>
    <m/>
    <m/>
    <m/>
    <m/>
    <m/>
    <m/>
    <n v="879850.73"/>
    <m/>
    <m/>
    <m/>
    <m/>
    <m/>
    <m/>
    <x v="0"/>
    <x v="0"/>
    <m/>
  </r>
  <r>
    <s v=""/>
    <s v=" PM_0101_1660"/>
    <s v="Director - FY29 Labor"/>
    <s v="6.01.01.01.01"/>
    <x v="0"/>
    <d v="2028-10-02T00:00:00"/>
    <d v="2029-09-28T00:00:00"/>
    <s v="kkrug"/>
    <s v="llari"/>
    <n v="910645.51"/>
    <s v="EDIA"/>
    <s v="A"/>
    <s v="Labor"/>
    <s v="TEC"/>
    <m/>
    <s v="BNL"/>
    <s v="Const"/>
    <s v="PM"/>
    <x v="0"/>
    <m/>
    <m/>
    <m/>
    <m/>
    <m/>
    <m/>
    <m/>
    <m/>
    <m/>
    <m/>
    <m/>
    <m/>
    <m/>
    <n v="910645.51"/>
    <m/>
    <m/>
    <m/>
    <m/>
    <m/>
    <x v="0"/>
    <x v="0"/>
    <m/>
  </r>
  <r>
    <s v=""/>
    <s v=" PM_0101_1701"/>
    <s v="Director - FY30 Labor"/>
    <s v="6.01.01.01.01"/>
    <x v="0"/>
    <d v="2029-10-01T00:00:00"/>
    <d v="1930-09-30T00:00:00"/>
    <s v="kkrug"/>
    <s v="llari"/>
    <n v="970793.45"/>
    <s v="EDIA"/>
    <s v="A"/>
    <s v="Labor"/>
    <s v="OPC"/>
    <m/>
    <s v="BNL"/>
    <s v="Pre-Ops"/>
    <s v="PM"/>
    <x v="0"/>
    <m/>
    <m/>
    <m/>
    <m/>
    <m/>
    <m/>
    <m/>
    <m/>
    <m/>
    <m/>
    <m/>
    <m/>
    <m/>
    <m/>
    <n v="970793.45"/>
    <m/>
    <m/>
    <m/>
    <m/>
    <x v="0"/>
    <x v="0"/>
    <m/>
  </r>
  <r>
    <s v=""/>
    <s v=" PM_0101_1705"/>
    <s v="Director - FY31 Labor"/>
    <s v="6.01.01.01.01"/>
    <x v="0"/>
    <d v="1930-10-01T00:00:00"/>
    <d v="1931-09-30T00:00:00"/>
    <s v="kkrug"/>
    <s v="llari"/>
    <n v="1004771.22"/>
    <s v="EDIA"/>
    <s v="A"/>
    <s v="Labor"/>
    <s v="OPC"/>
    <m/>
    <s v="BNL"/>
    <s v="Pre-Ops"/>
    <s v="PM"/>
    <x v="0"/>
    <m/>
    <m/>
    <m/>
    <m/>
    <m/>
    <m/>
    <m/>
    <m/>
    <m/>
    <m/>
    <m/>
    <m/>
    <m/>
    <m/>
    <m/>
    <n v="1004771.22"/>
    <m/>
    <m/>
    <m/>
    <x v="0"/>
    <x v="0"/>
    <m/>
  </r>
  <r>
    <s v=""/>
    <s v=" EJ_0401_3660"/>
    <s v="BPM Electronics - Preliminary Design -"/>
    <s v="6.03.04.01.04.01"/>
    <x v="0"/>
    <d v="2023-03-08T00:00:00"/>
    <d v="2023-08-10T00:00:00"/>
    <s v="mahmed"/>
    <s v="gassner"/>
    <n v="10751.47"/>
    <s v="EDIA"/>
    <s v="C"/>
    <s v="Labor"/>
    <s v="TEC"/>
    <m/>
    <s v="BNL"/>
    <s v="PED"/>
    <s v="INS"/>
    <x v="11"/>
    <m/>
    <m/>
    <m/>
    <m/>
    <m/>
    <m/>
    <m/>
    <n v="10751.47"/>
    <m/>
    <m/>
    <m/>
    <m/>
    <m/>
    <m/>
    <m/>
    <m/>
    <m/>
    <m/>
    <m/>
    <x v="0"/>
    <x v="0"/>
    <m/>
  </r>
  <r>
    <s v=""/>
    <s v=" EJ_0401_3800"/>
    <s v="BPM Electronics Final Design -"/>
    <s v="6.03.04.01.04.01"/>
    <x v="0"/>
    <d v="2023-10-16T00:00:00"/>
    <d v="2024-08-09T00:00:00"/>
    <s v="mahmed"/>
    <s v="gassner"/>
    <n v="38755.35"/>
    <s v="EDIA"/>
    <s v="C"/>
    <s v="Labor"/>
    <s v="TEC"/>
    <m/>
    <s v="BNL"/>
    <s v="PED"/>
    <s v="INS"/>
    <x v="6"/>
    <m/>
    <m/>
    <m/>
    <m/>
    <m/>
    <m/>
    <m/>
    <m/>
    <n v="38755.35"/>
    <m/>
    <m/>
    <m/>
    <m/>
    <m/>
    <m/>
    <m/>
    <m/>
    <m/>
    <m/>
    <x v="0"/>
    <x v="0"/>
    <m/>
  </r>
  <r>
    <s v=""/>
    <s v=" EJ_0304_1160"/>
    <s v="BPM Electronics Preliminary Design -"/>
    <s v="6.03.03.04.01"/>
    <x v="0"/>
    <d v="2022-12-23T00:00:00"/>
    <d v="2023-07-28T00:00:00"/>
    <s v="mahmed"/>
    <s v="gassner"/>
    <n v="4809.6099999999997"/>
    <s v="EDIA"/>
    <s v="C"/>
    <s v="Labor"/>
    <s v="TEC"/>
    <m/>
    <s v="BNL"/>
    <s v="PED"/>
    <s v="INS"/>
    <x v="11"/>
    <m/>
    <m/>
    <m/>
    <m/>
    <m/>
    <m/>
    <m/>
    <n v="4809.6099999999997"/>
    <m/>
    <m/>
    <m/>
    <m/>
    <m/>
    <m/>
    <m/>
    <m/>
    <m/>
    <m/>
    <m/>
    <x v="0"/>
    <x v="0"/>
    <m/>
  </r>
  <r>
    <s v=""/>
    <s v=" EJ_0304_1260"/>
    <s v="BPM Electronics Final Design -"/>
    <s v="6.03.03.04.01"/>
    <x v="0"/>
    <d v="2023-10-02T00:00:00"/>
    <d v="2024-07-29T00:00:00"/>
    <s v="mahmed"/>
    <s v="gassner"/>
    <n v="10744.06"/>
    <s v="EDIA"/>
    <s v="C"/>
    <s v="Labor"/>
    <s v="TEC"/>
    <m/>
    <s v="BNL"/>
    <s v="PED"/>
    <s v="INS"/>
    <x v="6"/>
    <m/>
    <m/>
    <m/>
    <m/>
    <m/>
    <m/>
    <m/>
    <m/>
    <n v="10744.06"/>
    <m/>
    <m/>
    <m/>
    <m/>
    <m/>
    <m/>
    <m/>
    <m/>
    <m/>
    <m/>
    <x v="0"/>
    <x v="0"/>
    <m/>
  </r>
  <r>
    <s v=""/>
    <s v=" EJ_0205_1160"/>
    <s v="RCS BPM Electronics - Preliminary Design"/>
    <s v="6.03.02.05.01"/>
    <x v="0"/>
    <d v="2023-01-25T00:00:00"/>
    <d v="2023-11-07T00:00:00"/>
    <s v="mahmed"/>
    <s v="gassner"/>
    <n v="10800.39"/>
    <s v="EDIA"/>
    <s v="C"/>
    <s v="Labor"/>
    <s v="TEC"/>
    <m/>
    <s v="BNL"/>
    <s v="PED"/>
    <s v="INS"/>
    <x v="11"/>
    <m/>
    <m/>
    <m/>
    <m/>
    <m/>
    <m/>
    <m/>
    <n v="9396.34"/>
    <n v="1404.05"/>
    <m/>
    <m/>
    <m/>
    <m/>
    <m/>
    <m/>
    <m/>
    <m/>
    <m/>
    <m/>
    <x v="0"/>
    <x v="0"/>
    <m/>
  </r>
  <r>
    <s v=""/>
    <s v=" EJ_0205_1260"/>
    <s v="RCS BPM Electronics - Final Design"/>
    <s v="6.03.02.05.01"/>
    <x v="0"/>
    <d v="2024-04-05T00:00:00"/>
    <d v="2024-10-30T00:00:00"/>
    <s v="mahmed"/>
    <s v="gassner"/>
    <n v="38951.800000000003"/>
    <s v="EDIA"/>
    <s v="C"/>
    <s v="Labor"/>
    <s v="TEC"/>
    <m/>
    <s v="BNL"/>
    <s v="PED"/>
    <s v="INS"/>
    <x v="6"/>
    <m/>
    <m/>
    <m/>
    <m/>
    <m/>
    <m/>
    <m/>
    <m/>
    <n v="33310.5"/>
    <n v="5641.3"/>
    <m/>
    <m/>
    <m/>
    <m/>
    <m/>
    <m/>
    <m/>
    <m/>
    <m/>
    <x v="0"/>
    <x v="0"/>
    <m/>
  </r>
  <r>
    <s v=""/>
    <s v=" SR_0601_1180"/>
    <s v="BPM Electronics Preliminary Design -"/>
    <s v="6.04.06.01"/>
    <x v="0"/>
    <d v="2022-10-03T00:00:00"/>
    <d v="2023-06-09T00:00:00"/>
    <s v="mahmed"/>
    <s v="gassner"/>
    <n v="2595.1799999999998"/>
    <s v="EDIA"/>
    <s v="C"/>
    <s v="Labor"/>
    <s v="TEC"/>
    <m/>
    <s v="BNL"/>
    <s v="PED"/>
    <s v="INS"/>
    <x v="11"/>
    <m/>
    <m/>
    <m/>
    <m/>
    <m/>
    <m/>
    <m/>
    <n v="2595.1799999999998"/>
    <m/>
    <m/>
    <m/>
    <m/>
    <m/>
    <m/>
    <m/>
    <m/>
    <m/>
    <m/>
    <m/>
    <x v="0"/>
    <x v="0"/>
    <m/>
  </r>
  <r>
    <s v=""/>
    <s v=" SR_0601_1300"/>
    <s v="BPM Electronics Final Design -"/>
    <s v="6.04.06.01"/>
    <x v="0"/>
    <d v="2023-09-06T00:00:00"/>
    <d v="2024-06-24T00:00:00"/>
    <s v="mahmed"/>
    <s v="gassner"/>
    <n v="18744.88"/>
    <s v="EDIA"/>
    <s v="C"/>
    <s v="Labor"/>
    <s v="TEC"/>
    <m/>
    <s v="BNL"/>
    <s v="PED"/>
    <s v="INS"/>
    <x v="6"/>
    <m/>
    <m/>
    <m/>
    <m/>
    <m/>
    <m/>
    <m/>
    <n v="1687.04"/>
    <n v="17057.84"/>
    <m/>
    <m/>
    <m/>
    <m/>
    <m/>
    <m/>
    <m/>
    <m/>
    <m/>
    <m/>
    <x v="0"/>
    <x v="0"/>
    <m/>
  </r>
  <r>
    <s v=""/>
    <s v=" IF_0305_1460"/>
    <s v="30 kVA 480V UPS - Start up and commissioning"/>
    <s v="6.11.03.05"/>
    <x v="0"/>
    <d v="2027-07-16T00:00:00"/>
    <d v="2027-08-12T00:00:00"/>
    <s v="apatil"/>
    <s v="nehring"/>
    <n v="0"/>
    <s v="CON"/>
    <s v="C"/>
    <s v="Labor"/>
    <s v="TEC"/>
    <m/>
    <s v="BNL"/>
    <s v="Const"/>
    <s v="INF"/>
    <x v="8"/>
    <m/>
    <m/>
    <m/>
    <m/>
    <m/>
    <m/>
    <m/>
    <m/>
    <m/>
    <m/>
    <m/>
    <m/>
    <m/>
    <m/>
    <m/>
    <m/>
    <m/>
    <m/>
    <m/>
    <x v="0"/>
    <x v="0"/>
    <m/>
  </r>
  <r>
    <s v=""/>
    <s v=" IF_0305_1480"/>
    <s v="UPS 480V and 120/208V power distribution panelboards and 480-120/208V transformer - Installation"/>
    <s v="6.11.03.05"/>
    <x v="0"/>
    <d v="2027-07-16T00:00:00"/>
    <d v="2028-01-10T00:00:00"/>
    <s v="apatil"/>
    <s v="nehring"/>
    <n v="0"/>
    <s v="CON"/>
    <s v="C"/>
    <s v="Labor"/>
    <s v="TEC"/>
    <m/>
    <s v="BNL"/>
    <s v="Const"/>
    <s v="INF"/>
    <x v="5"/>
    <m/>
    <m/>
    <m/>
    <m/>
    <m/>
    <m/>
    <m/>
    <m/>
    <m/>
    <m/>
    <m/>
    <m/>
    <m/>
    <m/>
    <m/>
    <m/>
    <m/>
    <m/>
    <m/>
    <x v="0"/>
    <x v="0"/>
    <m/>
  </r>
  <r>
    <s v=""/>
    <s v=" IF_0305_1160"/>
    <s v="Six400kW &amp; 150kW Standby Gen Xfer Sw and Panelboard installations - Testing and commissioning"/>
    <s v="6.11.03.05"/>
    <x v="0"/>
    <d v="2027-06-17T00:00:00"/>
    <d v="2027-07-15T00:00:00"/>
    <s v="apatil"/>
    <s v="nehring"/>
    <n v="0"/>
    <s v="CON"/>
    <s v="C"/>
    <s v="Labor"/>
    <s v="TEC"/>
    <m/>
    <s v="BNL"/>
    <s v="Const"/>
    <s v="INF"/>
    <x v="5"/>
    <m/>
    <m/>
    <m/>
    <m/>
    <m/>
    <m/>
    <m/>
    <m/>
    <m/>
    <m/>
    <m/>
    <m/>
    <m/>
    <m/>
    <m/>
    <m/>
    <m/>
    <m/>
    <m/>
    <x v="0"/>
    <x v="0"/>
    <m/>
  </r>
  <r>
    <s v=""/>
    <s v=" IF_0305_1440"/>
    <s v="30 kVA 480V UPS and Bypass Switch Installation - Oversight"/>
    <s v="6.11.03.05"/>
    <x v="0"/>
    <d v="2027-01-26T00:00:00"/>
    <d v="2027-07-15T00:00:00"/>
    <s v="apatil"/>
    <s v="nehring"/>
    <n v="0"/>
    <s v="EDIA"/>
    <s v="C"/>
    <s v="Labor"/>
    <s v="TEC"/>
    <m/>
    <s v="BNL"/>
    <s v="Const"/>
    <s v="INF"/>
    <x v="5"/>
    <m/>
    <m/>
    <m/>
    <m/>
    <m/>
    <m/>
    <m/>
    <m/>
    <m/>
    <m/>
    <m/>
    <m/>
    <m/>
    <m/>
    <m/>
    <m/>
    <m/>
    <m/>
    <m/>
    <x v="0"/>
    <x v="0"/>
    <m/>
  </r>
  <r>
    <s v=""/>
    <s v=" AIF_0304_1280"/>
    <s v="Variable Frequency Drives - Installation - Oversight"/>
    <s v="6.11.03.04"/>
    <x v="0"/>
    <d v="2027-03-31T00:00:00"/>
    <d v="2027-05-11T00:00:00"/>
    <s v="apatil"/>
    <s v="nehring"/>
    <n v="0"/>
    <s v="EDIA"/>
    <s v="C"/>
    <s v="Labor"/>
    <s v="TEC"/>
    <m/>
    <s v="BNL"/>
    <s v="Const"/>
    <s v="INF"/>
    <x v="5"/>
    <m/>
    <m/>
    <m/>
    <m/>
    <m/>
    <m/>
    <m/>
    <m/>
    <m/>
    <m/>
    <m/>
    <m/>
    <m/>
    <m/>
    <m/>
    <m/>
    <m/>
    <m/>
    <m/>
    <x v="0"/>
    <x v="0"/>
    <m/>
  </r>
  <r>
    <s v=""/>
    <s v=" AIF_0304_2320"/>
    <s v="Load Centers: 480-120/208V Transformer, Panelboard and Cable tray layout drawing-Installation"/>
    <s v="6.11.03.04"/>
    <x v="0"/>
    <d v="2027-09-13T00:00:00"/>
    <d v="2028-03-08T00:00:00"/>
    <s v="apatil"/>
    <s v="nehring"/>
    <n v="70173.78"/>
    <s v="CON"/>
    <s v="C"/>
    <s v="Labor"/>
    <s v="TEC"/>
    <m/>
    <s v="BNL"/>
    <s v="Const"/>
    <s v="INF"/>
    <x v="5"/>
    <m/>
    <m/>
    <m/>
    <m/>
    <m/>
    <m/>
    <m/>
    <m/>
    <m/>
    <m/>
    <m/>
    <n v="8186.94"/>
    <n v="61986.84"/>
    <m/>
    <m/>
    <m/>
    <m/>
    <m/>
    <m/>
    <x v="0"/>
    <x v="0"/>
    <m/>
  </r>
  <r>
    <s v=""/>
    <s v=" AIF_0304_2340"/>
    <s v="Arc Flash Study and Label"/>
    <s v="6.11.03.04"/>
    <x v="0"/>
    <d v="2028-03-09T00:00:00"/>
    <d v="2028-08-25T00:00:00"/>
    <s v="apatil"/>
    <s v="nehring"/>
    <n v="88064.66"/>
    <s v="CON"/>
    <s v="C"/>
    <s v="Labor"/>
    <s v="TEC"/>
    <m/>
    <s v="BNL"/>
    <s v="Const"/>
    <s v="INF"/>
    <x v="8"/>
    <m/>
    <m/>
    <m/>
    <m/>
    <m/>
    <m/>
    <m/>
    <m/>
    <m/>
    <m/>
    <m/>
    <m/>
    <n v="88064.66"/>
    <m/>
    <m/>
    <m/>
    <m/>
    <m/>
    <m/>
    <x v="0"/>
    <x v="0"/>
    <m/>
  </r>
  <r>
    <s v=""/>
    <s v=" IF_0307_1100"/>
    <s v="138kW Substation - BNL/PSEG Site Study Report"/>
    <s v="6.11.03.07"/>
    <x v="2"/>
    <d v="2025-02-04T00:00:00"/>
    <d v="2025-07-24T00:00:00"/>
    <s v="apatil"/>
    <s v="nehring"/>
    <n v="18070.16"/>
    <s v="EDIA"/>
    <s v="C"/>
    <s v="Labor"/>
    <s v="TEC"/>
    <m/>
    <s v="BNL"/>
    <s v="PED"/>
    <s v="INF"/>
    <x v="9"/>
    <s v="D50.APP02.C"/>
    <s v="APP00004"/>
    <m/>
    <m/>
    <m/>
    <m/>
    <m/>
    <m/>
    <m/>
    <n v="18070.16"/>
    <m/>
    <m/>
    <m/>
    <m/>
    <m/>
    <m/>
    <m/>
    <m/>
    <m/>
    <x v="0"/>
    <x v="0"/>
    <m/>
  </r>
  <r>
    <s v=""/>
    <s v=" IF_0307_1140"/>
    <s v="138kW Substation - PSEG Conceptual Design &amp; Cost Report - CDR Review"/>
    <s v="6.11.03.07"/>
    <x v="2"/>
    <d v="2025-03-05T00:00:00"/>
    <d v="2025-11-18T00:00:00"/>
    <s v="apatil"/>
    <s v="nehring"/>
    <n v="10791.76"/>
    <s v="EDIA"/>
    <s v="C"/>
    <s v="Labor"/>
    <s v="TEC"/>
    <m/>
    <s v="BNL"/>
    <s v="Const"/>
    <s v="INF"/>
    <x v="9"/>
    <m/>
    <m/>
    <m/>
    <m/>
    <m/>
    <m/>
    <m/>
    <m/>
    <m/>
    <n v="8813.27"/>
    <n v="1978.49"/>
    <m/>
    <m/>
    <m/>
    <m/>
    <m/>
    <m/>
    <m/>
    <m/>
    <x v="0"/>
    <x v="0"/>
    <m/>
  </r>
  <r>
    <s v=""/>
    <s v=" IF_0307_1220"/>
    <s v="138kW Substation - PSEG Review Title 1"/>
    <s v="6.11.03.07"/>
    <x v="2"/>
    <d v="2026-09-08T00:00:00"/>
    <d v="2026-12-04T00:00:00"/>
    <s v="apatil"/>
    <s v="nehring"/>
    <n v="11376.64"/>
    <s v="EDIA"/>
    <s v="C"/>
    <s v="Labor"/>
    <s v="TEC"/>
    <m/>
    <s v="BNL"/>
    <s v="Const"/>
    <s v="INF"/>
    <x v="9"/>
    <s v="D50.APP02.C"/>
    <s v="APP00004"/>
    <m/>
    <m/>
    <m/>
    <m/>
    <m/>
    <m/>
    <m/>
    <m/>
    <n v="3223.38"/>
    <n v="8153.26"/>
    <m/>
    <m/>
    <m/>
    <m/>
    <m/>
    <m/>
    <m/>
    <x v="0"/>
    <x v="0"/>
    <m/>
  </r>
  <r>
    <s v=""/>
    <s v=" IF_0307_1180"/>
    <s v="138kW Substation - BNL/PSEG Contract Title 1 &amp; 2 Prep"/>
    <s v="6.11.03.07"/>
    <x v="2"/>
    <d v="2025-11-19T00:00:00"/>
    <d v="2026-03-18T00:00:00"/>
    <s v="apatil"/>
    <s v="nehring"/>
    <n v="9043.02"/>
    <s v="EDIA"/>
    <s v="C"/>
    <s v="Labor"/>
    <s v="TEC"/>
    <m/>
    <s v="BNL"/>
    <s v="Const"/>
    <s v="INF"/>
    <x v="9"/>
    <s v="D50.APP02.C"/>
    <s v="APP00004"/>
    <m/>
    <m/>
    <m/>
    <m/>
    <m/>
    <m/>
    <m/>
    <m/>
    <n v="9043.02"/>
    <m/>
    <m/>
    <m/>
    <m/>
    <m/>
    <m/>
    <m/>
    <m/>
    <x v="0"/>
    <x v="0"/>
    <m/>
  </r>
  <r>
    <s v=""/>
    <s v=" IF_0307_1260"/>
    <s v="138kW Substation - PSEG Review Title 2"/>
    <s v="6.11.03.07"/>
    <x v="2"/>
    <d v="2027-06-28T00:00:00"/>
    <d v="2028-05-12T00:00:00"/>
    <s v="apatil"/>
    <s v="nehring"/>
    <n v="14163.13"/>
    <s v="EDIA"/>
    <s v="C"/>
    <s v="Labor"/>
    <s v="TEC"/>
    <m/>
    <s v="BNL"/>
    <s v="Const"/>
    <s v="INF"/>
    <x v="9"/>
    <s v="D50.APP02.C"/>
    <s v="APP00004"/>
    <m/>
    <m/>
    <m/>
    <m/>
    <m/>
    <m/>
    <m/>
    <m/>
    <m/>
    <n v="4313.32"/>
    <n v="9849.81"/>
    <m/>
    <m/>
    <m/>
    <m/>
    <m/>
    <m/>
    <x v="0"/>
    <x v="0"/>
    <m/>
  </r>
  <r>
    <s v=""/>
    <s v=" IF_0307_1280"/>
    <s v="138kW Substation - Construction Contract Procurement PSEG"/>
    <s v="6.11.03.07"/>
    <x v="2"/>
    <d v="2028-05-15T00:00:00"/>
    <d v="2028-10-04T00:00:00"/>
    <s v="apatil"/>
    <s v="nehring"/>
    <n v="11901.21"/>
    <s v="EDIA"/>
    <s v="C"/>
    <s v="Labor"/>
    <s v="TEC"/>
    <m/>
    <s v="BNL"/>
    <s v="Const"/>
    <s v="INF"/>
    <x v="10"/>
    <s v="D50.APP02.C"/>
    <s v="APP00004"/>
    <m/>
    <m/>
    <m/>
    <m/>
    <m/>
    <m/>
    <m/>
    <m/>
    <m/>
    <m/>
    <n v="11544.18"/>
    <n v="357.04"/>
    <m/>
    <m/>
    <m/>
    <m/>
    <m/>
    <x v="0"/>
    <x v="0"/>
    <m/>
  </r>
  <r>
    <s v=""/>
    <s v=" IF_0307_1360"/>
    <s v="138kW Substation - Construction Support BNL"/>
    <s v="6.11.03.07"/>
    <x v="2"/>
    <d v="2028-10-06T00:00:00"/>
    <d v="1932-06-02T00:00:00"/>
    <s v="apatil"/>
    <s v="nehring"/>
    <n v="107567.48"/>
    <s v="EDIA"/>
    <s v="C"/>
    <s v="Labor"/>
    <s v="TEC"/>
    <m/>
    <s v="BNL"/>
    <s v="Const"/>
    <s v="INF"/>
    <x v="9"/>
    <m/>
    <m/>
    <m/>
    <m/>
    <m/>
    <m/>
    <m/>
    <m/>
    <m/>
    <m/>
    <m/>
    <m/>
    <m/>
    <n v="28896.959999999999"/>
    <n v="29486.7"/>
    <n v="29486.7"/>
    <n v="19697.12"/>
    <m/>
    <m/>
    <x v="0"/>
    <x v="0"/>
    <m/>
  </r>
  <r>
    <s v=""/>
    <s v=" IR_0211_3220"/>
    <s v="Direct Wind Magnets 6 - B0ApF - Cold Mass Assembly - Write Specs/ SOW"/>
    <s v="6.06.02.01.01"/>
    <x v="0"/>
    <d v="2025-08-15T00:00:00"/>
    <d v="2025-08-28T00:00:00"/>
    <s v="jtolle"/>
    <s v="hwitte"/>
    <n v="7942.93"/>
    <s v="EDIA"/>
    <s v="C"/>
    <s v="Labor"/>
    <s v="TEC"/>
    <m/>
    <s v="BNL"/>
    <s v="Const.Procure"/>
    <s v="SC_MAG"/>
    <x v="10"/>
    <s v="P.S365"/>
    <m/>
    <m/>
    <m/>
    <m/>
    <m/>
    <m/>
    <m/>
    <m/>
    <n v="7942.93"/>
    <m/>
    <m/>
    <m/>
    <m/>
    <m/>
    <m/>
    <m/>
    <m/>
    <m/>
    <x v="0"/>
    <x v="0"/>
    <m/>
  </r>
  <r>
    <s v=""/>
    <s v=" IR_0211_3040"/>
    <s v="Direct Wind Magnets 6 - B0ApF - Coil Assembly - Write Specs/SOW"/>
    <s v="6.06.02.01.01"/>
    <x v="0"/>
    <d v="2025-03-26T00:00:00"/>
    <d v="2025-04-08T00:00:00"/>
    <s v="jtolle"/>
    <s v="hwitte"/>
    <n v="7942.93"/>
    <s v="EDIA"/>
    <s v="C"/>
    <s v="Labor"/>
    <s v="TEC"/>
    <m/>
    <s v="BNL"/>
    <s v="Const.Procure"/>
    <s v="SC_MAG"/>
    <x v="10"/>
    <s v="P.S364"/>
    <m/>
    <m/>
    <m/>
    <m/>
    <m/>
    <m/>
    <m/>
    <m/>
    <n v="7942.93"/>
    <m/>
    <m/>
    <m/>
    <m/>
    <m/>
    <m/>
    <m/>
    <m/>
    <m/>
    <x v="0"/>
    <x v="0"/>
    <m/>
  </r>
  <r>
    <s v=""/>
    <s v=" IR_0211_3360"/>
    <s v="Direct Wind Magnets 6 - B0ApF - Vertical Cold Test - Write Specs/ SOW"/>
    <s v="6.06.02.01.01"/>
    <x v="0"/>
    <d v="2025-08-29T00:00:00"/>
    <d v="2025-09-12T00:00:00"/>
    <s v="jtolle"/>
    <s v="hwitte"/>
    <n v="7942.93"/>
    <s v="EDIA"/>
    <s v="C"/>
    <s v="Labor"/>
    <s v="TEC"/>
    <m/>
    <s v="BNL"/>
    <s v="Const.Procure"/>
    <s v="SC_MAG"/>
    <x v="10"/>
    <s v="P.S366"/>
    <m/>
    <m/>
    <m/>
    <m/>
    <m/>
    <m/>
    <m/>
    <m/>
    <n v="7942.93"/>
    <m/>
    <m/>
    <m/>
    <m/>
    <m/>
    <m/>
    <m/>
    <m/>
    <m/>
    <x v="0"/>
    <x v="0"/>
    <m/>
  </r>
  <r>
    <s v=""/>
    <s v=" IR_0211_2720"/>
    <s v="Direct Wind Magnets 5 - B2eR - Cold Mass Assembly - Write Specs/ SOW"/>
    <s v="6.06.02.01.01"/>
    <x v="0"/>
    <d v="2025-06-19T00:00:00"/>
    <d v="2025-07-02T00:00:00"/>
    <s v="jtolle"/>
    <s v="hwitte"/>
    <n v="7942.93"/>
    <s v="EDIA"/>
    <s v="C"/>
    <s v="Labor"/>
    <s v="TEC"/>
    <m/>
    <s v="BNL"/>
    <s v="Const.Procure"/>
    <s v="SC_MAG"/>
    <x v="10"/>
    <s v="S.P171"/>
    <m/>
    <m/>
    <m/>
    <m/>
    <m/>
    <m/>
    <m/>
    <m/>
    <n v="7942.93"/>
    <m/>
    <m/>
    <m/>
    <m/>
    <m/>
    <m/>
    <m/>
    <m/>
    <m/>
    <x v="0"/>
    <x v="0"/>
    <m/>
  </r>
  <r>
    <s v=""/>
    <s v=" IR_0211_2540"/>
    <s v="Direct Wind Magnets 5 - B2eR - Coil Assembly - Write Specs/SOW"/>
    <s v="6.06.02.01.01"/>
    <x v="0"/>
    <d v="2025-01-28T00:00:00"/>
    <d v="2025-02-10T00:00:00"/>
    <s v="jtolle"/>
    <s v="hwitte"/>
    <n v="7942.93"/>
    <s v="EDIA"/>
    <s v="C"/>
    <s v="Labor"/>
    <s v="TEC"/>
    <m/>
    <s v="BNL"/>
    <s v="Const.Procure"/>
    <s v="SC_MAG"/>
    <x v="10"/>
    <s v="S.P170"/>
    <m/>
    <m/>
    <m/>
    <m/>
    <m/>
    <m/>
    <m/>
    <m/>
    <n v="7942.93"/>
    <m/>
    <m/>
    <m/>
    <m/>
    <m/>
    <m/>
    <m/>
    <m/>
    <m/>
    <x v="0"/>
    <x v="0"/>
    <m/>
  </r>
  <r>
    <s v=""/>
    <s v=" IR_0211_2860"/>
    <s v="Direct Wind Magnets 5 - B2eR - Vertical Cold Test - Write Specs/ SOW"/>
    <s v="6.06.02.01.01"/>
    <x v="0"/>
    <d v="2025-07-03T00:00:00"/>
    <d v="2025-07-17T00:00:00"/>
    <s v="jtolle"/>
    <s v="hwitte"/>
    <n v="15885.86"/>
    <s v="EDIA"/>
    <s v="C"/>
    <s v="Labor"/>
    <s v="TEC"/>
    <m/>
    <s v="BNL"/>
    <s v="Const.Procure"/>
    <s v="SC_MAG"/>
    <x v="10"/>
    <s v="S.P172"/>
    <m/>
    <m/>
    <m/>
    <m/>
    <m/>
    <m/>
    <m/>
    <m/>
    <n v="15885.86"/>
    <m/>
    <m/>
    <m/>
    <m/>
    <m/>
    <m/>
    <m/>
    <m/>
    <m/>
    <x v="0"/>
    <x v="0"/>
    <m/>
  </r>
  <r>
    <s v=""/>
    <s v=" IR_0211_1220"/>
    <s v="Direct Wind Magnets 2 - Q2eF -Cold Mass Assembly - Write Specs/ SOW"/>
    <s v="6.06.02.01.01"/>
    <x v="0"/>
    <d v="2024-08-29T00:00:00"/>
    <d v="2024-09-12T00:00:00"/>
    <s v="jtolle"/>
    <s v="hwitte"/>
    <n v="7674.33"/>
    <s v="EDIA"/>
    <s v="C"/>
    <s v="Labor"/>
    <s v="TEC"/>
    <m/>
    <s v="BNL"/>
    <s v="Const.Procure"/>
    <s v="SC_MAG"/>
    <x v="10"/>
    <s v="P.S356"/>
    <m/>
    <m/>
    <m/>
    <m/>
    <m/>
    <m/>
    <m/>
    <n v="7674.33"/>
    <m/>
    <m/>
    <m/>
    <m/>
    <m/>
    <m/>
    <m/>
    <m/>
    <m/>
    <m/>
    <x v="0"/>
    <x v="0"/>
    <m/>
  </r>
  <r>
    <s v=""/>
    <s v=" IR_0211_1040"/>
    <s v="Direct Wind Magnets 2 - Q2eF -Coil Assembly - Write Specs/SOW"/>
    <s v="6.06.02.01.01"/>
    <x v="0"/>
    <d v="2024-04-09T00:00:00"/>
    <d v="2024-04-22T00:00:00"/>
    <s v="jtolle"/>
    <s v="hwitte"/>
    <n v="7674.33"/>
    <s v="EDIA"/>
    <s v="C"/>
    <s v="Labor"/>
    <s v="TEC"/>
    <m/>
    <s v="BNL"/>
    <s v="Const.Procure"/>
    <s v="SC_MAG"/>
    <x v="10"/>
    <s v="P.S355"/>
    <m/>
    <m/>
    <m/>
    <m/>
    <m/>
    <m/>
    <m/>
    <n v="7674.33"/>
    <m/>
    <m/>
    <m/>
    <m/>
    <m/>
    <m/>
    <m/>
    <m/>
    <m/>
    <m/>
    <x v="0"/>
    <x v="0"/>
    <m/>
  </r>
  <r>
    <s v=""/>
    <s v=" IR_0211_1360"/>
    <s v="Direct Wind Magnets 2 - Q2eF -Vertical Cold Test - Write Specs/ SOW"/>
    <s v="6.06.02.01.01"/>
    <x v="0"/>
    <d v="2024-09-13T00:00:00"/>
    <d v="2024-09-26T00:00:00"/>
    <s v="jtolle"/>
    <s v="hwitte"/>
    <n v="7674.33"/>
    <s v="EDIA"/>
    <s v="C"/>
    <s v="Labor"/>
    <s v="TEC"/>
    <m/>
    <s v="BNL"/>
    <s v="Const.Procure"/>
    <s v="SC_MAG"/>
    <x v="10"/>
    <s v="P.S357"/>
    <m/>
    <m/>
    <m/>
    <m/>
    <m/>
    <m/>
    <m/>
    <n v="7674.33"/>
    <m/>
    <m/>
    <m/>
    <m/>
    <m/>
    <m/>
    <m/>
    <m/>
    <m/>
    <m/>
    <x v="0"/>
    <x v="0"/>
    <m/>
  </r>
  <r>
    <s v=""/>
    <s v=" IR_0211_1720"/>
    <s v="Direct Wind Magnets 3 - Q1eR - Cold Mass Assembly - Write Specs/ SOW"/>
    <s v="6.06.02.01.01"/>
    <x v="0"/>
    <d v="2024-10-28T00:00:00"/>
    <d v="2024-11-08T00:00:00"/>
    <s v="jtolle"/>
    <s v="hwitte"/>
    <n v="7942.93"/>
    <s v="EDIA"/>
    <s v="C"/>
    <s v="Labor"/>
    <s v="TEC"/>
    <m/>
    <s v="BNL"/>
    <s v="Const.Procure"/>
    <s v="SC_MAG"/>
    <x v="10"/>
    <s v="P.S359"/>
    <m/>
    <m/>
    <m/>
    <m/>
    <m/>
    <m/>
    <m/>
    <m/>
    <n v="7942.93"/>
    <m/>
    <m/>
    <m/>
    <m/>
    <m/>
    <m/>
    <m/>
    <m/>
    <m/>
    <x v="0"/>
    <x v="0"/>
    <m/>
  </r>
  <r>
    <s v=""/>
    <s v=" IR_0211_1540"/>
    <s v="Direct Wind Magnets 3 - Q1eR - Coil Assembly - Write Specs/SOW"/>
    <s v="6.06.02.01.01"/>
    <x v="0"/>
    <d v="2024-06-05T00:00:00"/>
    <d v="2024-06-18T00:00:00"/>
    <s v="jtolle"/>
    <s v="hwitte"/>
    <n v="7674.33"/>
    <s v="EDIA"/>
    <s v="C"/>
    <s v="Labor"/>
    <s v="TEC"/>
    <m/>
    <s v="BNL"/>
    <s v="Const.Procure"/>
    <s v="SC_MAG"/>
    <x v="10"/>
    <s v="P.S358"/>
    <m/>
    <m/>
    <m/>
    <m/>
    <m/>
    <m/>
    <m/>
    <n v="7674.33"/>
    <m/>
    <m/>
    <m/>
    <m/>
    <m/>
    <m/>
    <m/>
    <m/>
    <m/>
    <m/>
    <x v="0"/>
    <x v="0"/>
    <m/>
  </r>
  <r>
    <s v=""/>
    <s v=" IR_0211_1860"/>
    <s v="Direct Wind Magnets 3 - Q1eR - Vertical Cold Test - Write Specs/ SOW"/>
    <s v="6.06.02.01.01"/>
    <x v="0"/>
    <d v="2024-11-12T00:00:00"/>
    <d v="2024-11-25T00:00:00"/>
    <s v="jtolle"/>
    <s v="hwitte"/>
    <n v="7942.93"/>
    <s v="EDIA"/>
    <s v="C"/>
    <s v="Labor"/>
    <s v="TEC"/>
    <m/>
    <s v="BNL"/>
    <s v="Const.Procure"/>
    <s v="SC_MAG"/>
    <x v="10"/>
    <s v="P.S360"/>
    <m/>
    <m/>
    <m/>
    <m/>
    <m/>
    <m/>
    <m/>
    <m/>
    <n v="7942.93"/>
    <m/>
    <m/>
    <m/>
    <m/>
    <m/>
    <m/>
    <m/>
    <m/>
    <m/>
    <x v="0"/>
    <x v="0"/>
    <m/>
  </r>
  <r>
    <s v=""/>
    <s v=" IR_0211_2220"/>
    <s v="Direct Wind Magnets 4 - Q2eR - Cold Mass Assembly - Write Specs/ SOW"/>
    <s v="6.06.02.01.01"/>
    <x v="0"/>
    <d v="2024-12-27T00:00:00"/>
    <d v="2025-01-10T00:00:00"/>
    <s v="jtolle"/>
    <s v="hwitte"/>
    <n v="7942.93"/>
    <s v="EDIA"/>
    <s v="C"/>
    <s v="Labor"/>
    <s v="TEC"/>
    <m/>
    <s v="BNL"/>
    <s v="Const.Procure"/>
    <s v="SC_MAG"/>
    <x v="10"/>
    <s v="P.S362"/>
    <m/>
    <m/>
    <m/>
    <m/>
    <m/>
    <m/>
    <m/>
    <m/>
    <n v="7942.93"/>
    <m/>
    <m/>
    <m/>
    <m/>
    <m/>
    <m/>
    <m/>
    <m/>
    <m/>
    <x v="0"/>
    <x v="0"/>
    <m/>
  </r>
  <r>
    <s v=""/>
    <s v=" IR_0211_2040"/>
    <s v="Direct Wind Magnets 4 - Q2eR - Coil Assembly - Write Specs/SOW"/>
    <s v="6.06.02.01.01"/>
    <x v="0"/>
    <d v="2024-08-01T00:00:00"/>
    <d v="2024-08-14T00:00:00"/>
    <s v="jtolle"/>
    <s v="hwitte"/>
    <n v="7674.33"/>
    <s v="EDIA"/>
    <s v="C"/>
    <s v="Labor"/>
    <s v="TEC"/>
    <m/>
    <s v="BNL"/>
    <s v="Const.Procure"/>
    <s v="SC_MAG"/>
    <x v="10"/>
    <s v="P.S361"/>
    <m/>
    <m/>
    <m/>
    <m/>
    <m/>
    <m/>
    <m/>
    <n v="7674.33"/>
    <m/>
    <m/>
    <m/>
    <m/>
    <m/>
    <m/>
    <m/>
    <m/>
    <m/>
    <m/>
    <x v="0"/>
    <x v="0"/>
    <m/>
  </r>
  <r>
    <s v=""/>
    <s v=" IR_0211_2360"/>
    <s v="Direct Wind Magnets 4 - Q2eR - Vertical Cold Test - Write Specs/ SOW"/>
    <s v="6.06.02.01.01"/>
    <x v="0"/>
    <d v="2025-01-13T00:00:00"/>
    <d v="2025-01-27T00:00:00"/>
    <s v="jtolle"/>
    <s v="hwitte"/>
    <n v="7942.93"/>
    <s v="EDIA"/>
    <s v="C"/>
    <s v="Labor"/>
    <s v="TEC"/>
    <m/>
    <s v="BNL"/>
    <s v="Const.Procure"/>
    <s v="SC_MAG"/>
    <x v="10"/>
    <s v="P.S363"/>
    <m/>
    <m/>
    <m/>
    <m/>
    <m/>
    <m/>
    <m/>
    <m/>
    <n v="7942.93"/>
    <m/>
    <m/>
    <m/>
    <m/>
    <m/>
    <m/>
    <m/>
    <m/>
    <m/>
    <x v="0"/>
    <x v="0"/>
    <m/>
  </r>
  <r>
    <s v=""/>
    <s v=" IR_0211_5220"/>
    <s v="Direct Wind Magnets 10 - Q1ApR - Cold Mass Assembly - Write Specs/ SOW"/>
    <s v="6.06.02.01.01"/>
    <x v="0"/>
    <d v="2026-04-09T00:00:00"/>
    <d v="2026-04-22T00:00:00"/>
    <s v="jtolle"/>
    <s v="hwitte"/>
    <n v="8220.93"/>
    <s v="EDIA"/>
    <s v="C"/>
    <s v="Labor"/>
    <s v="TEC"/>
    <m/>
    <s v="BNL"/>
    <s v="Const.Procure"/>
    <s v="SC_MAG"/>
    <x v="10"/>
    <s v="P.S377"/>
    <m/>
    <m/>
    <m/>
    <m/>
    <m/>
    <m/>
    <m/>
    <m/>
    <m/>
    <n v="8220.93"/>
    <m/>
    <m/>
    <m/>
    <m/>
    <m/>
    <m/>
    <m/>
    <m/>
    <x v="0"/>
    <x v="0"/>
    <m/>
  </r>
  <r>
    <s v=""/>
    <s v=" IR_0211_5040"/>
    <s v="Direct Wind Magnets 10 - Q1ApR - Coil Assembly - Write Specs/SOW"/>
    <s v="6.06.02.01.01"/>
    <x v="0"/>
    <d v="2025-11-12T00:00:00"/>
    <d v="2025-11-25T00:00:00"/>
    <s v="jtolle"/>
    <s v="hwitte"/>
    <n v="8220.93"/>
    <s v="EDIA"/>
    <s v="C"/>
    <s v="Labor"/>
    <s v="TEC"/>
    <m/>
    <s v="BNL"/>
    <s v="Const.Procure"/>
    <s v="SC_MAG"/>
    <x v="10"/>
    <s v="P.S376"/>
    <m/>
    <m/>
    <m/>
    <m/>
    <m/>
    <m/>
    <m/>
    <m/>
    <m/>
    <n v="8220.93"/>
    <m/>
    <m/>
    <m/>
    <m/>
    <m/>
    <m/>
    <m/>
    <m/>
    <x v="0"/>
    <x v="0"/>
    <m/>
  </r>
  <r>
    <s v=""/>
    <s v=" IR_0211_5360"/>
    <s v="Direct Wind Magnets 10 - Q1ApR - Vertical Cold Test - Write Specs/ SOW"/>
    <s v="6.06.02.01.01"/>
    <x v="0"/>
    <d v="2026-04-23T00:00:00"/>
    <d v="2026-05-06T00:00:00"/>
    <s v="jtolle"/>
    <s v="hwitte"/>
    <n v="16441.86"/>
    <s v="EDIA"/>
    <s v="C"/>
    <s v="Labor"/>
    <s v="TEC"/>
    <m/>
    <s v="BNL"/>
    <s v="Const.Procure"/>
    <s v="SC_MAG"/>
    <x v="10"/>
    <s v="P.S378"/>
    <m/>
    <m/>
    <m/>
    <m/>
    <m/>
    <m/>
    <m/>
    <m/>
    <m/>
    <n v="16441.86"/>
    <m/>
    <m/>
    <m/>
    <m/>
    <m/>
    <m/>
    <m/>
    <m/>
    <x v="0"/>
    <x v="0"/>
    <m/>
  </r>
  <r>
    <s v=""/>
    <s v=" IR_0211_5720"/>
    <s v="Direct Wind Magnets 11 - Q1BpR - Cold Mass Assembly - Write Specs/ SOW"/>
    <s v="6.06.02.01.01"/>
    <x v="0"/>
    <d v="2026-06-05T00:00:00"/>
    <d v="2026-06-18T00:00:00"/>
    <s v="jtolle"/>
    <s v="hwitte"/>
    <n v="8220.93"/>
    <s v="EDIA"/>
    <s v="C"/>
    <s v="Labor"/>
    <s v="TEC"/>
    <m/>
    <s v="BNL"/>
    <s v="Const.Procure"/>
    <s v="SC_MAG"/>
    <x v="10"/>
    <s v="P.S380"/>
    <m/>
    <m/>
    <m/>
    <m/>
    <m/>
    <m/>
    <m/>
    <m/>
    <m/>
    <n v="8220.93"/>
    <m/>
    <m/>
    <m/>
    <m/>
    <m/>
    <m/>
    <m/>
    <m/>
    <x v="0"/>
    <x v="0"/>
    <m/>
  </r>
  <r>
    <s v=""/>
    <s v=" IR_0211_5540"/>
    <s v="Direct Wind Magnets 11 - Q1BpR - Coil Assembly - Write Specs/SOW"/>
    <s v="6.06.02.01.01"/>
    <x v="0"/>
    <d v="2026-01-13T00:00:00"/>
    <d v="2026-01-27T00:00:00"/>
    <s v="jtolle"/>
    <s v="hwitte"/>
    <n v="8220.93"/>
    <s v="EDIA"/>
    <s v="C"/>
    <s v="Labor"/>
    <s v="TEC"/>
    <m/>
    <s v="BNL"/>
    <s v="Const.Procure"/>
    <s v="SC_MAG"/>
    <x v="10"/>
    <s v="P.S379"/>
    <m/>
    <m/>
    <m/>
    <m/>
    <m/>
    <m/>
    <m/>
    <m/>
    <m/>
    <n v="8220.93"/>
    <m/>
    <m/>
    <m/>
    <m/>
    <m/>
    <m/>
    <m/>
    <m/>
    <x v="0"/>
    <x v="0"/>
    <m/>
  </r>
  <r>
    <s v=""/>
    <s v=" IR_0211_5860"/>
    <s v="Direct Wind Magnets 11 - Q1BpR - Vertical Cold Test - Write Specs/ SOW"/>
    <s v="6.06.02.01.01"/>
    <x v="0"/>
    <d v="2026-06-19T00:00:00"/>
    <d v="2026-07-02T00:00:00"/>
    <s v="jtolle"/>
    <s v="hwitte"/>
    <n v="8220.93"/>
    <s v="EDIA"/>
    <s v="C"/>
    <s v="Labor"/>
    <s v="TEC"/>
    <m/>
    <s v="BNL"/>
    <s v="Const.Procure"/>
    <s v="SC_MAG"/>
    <x v="10"/>
    <s v="P.S381"/>
    <m/>
    <m/>
    <m/>
    <m/>
    <m/>
    <m/>
    <m/>
    <m/>
    <m/>
    <n v="8220.93"/>
    <m/>
    <m/>
    <m/>
    <m/>
    <m/>
    <m/>
    <m/>
    <m/>
    <x v="0"/>
    <x v="0"/>
    <m/>
  </r>
  <r>
    <s v=""/>
    <s v=" IR_0211_6220"/>
    <s v="Direct Wind Magnets 12 - Q2BpR - Cold Mass Assembly - Write Specs/ SOW"/>
    <s v="6.06.02.01.01"/>
    <x v="0"/>
    <d v="2026-08-03T00:00:00"/>
    <d v="2026-08-14T00:00:00"/>
    <s v="jtolle"/>
    <s v="hwitte"/>
    <n v="8220.93"/>
    <s v="EDIA"/>
    <s v="C"/>
    <s v="Labor"/>
    <s v="TEC"/>
    <m/>
    <s v="BNL"/>
    <s v="Const.Procure"/>
    <s v="SC_MAG"/>
    <x v="10"/>
    <s v="S.P174"/>
    <m/>
    <m/>
    <m/>
    <m/>
    <m/>
    <m/>
    <m/>
    <m/>
    <m/>
    <n v="8220.93"/>
    <m/>
    <m/>
    <m/>
    <m/>
    <m/>
    <m/>
    <m/>
    <m/>
    <x v="0"/>
    <x v="0"/>
    <m/>
  </r>
  <r>
    <s v=""/>
    <s v=" IR_0211_6040"/>
    <s v="Direct Wind Magnets 12 - Q2BpR - Coil Assembly - Write Specs/SOW"/>
    <s v="6.06.02.01.01"/>
    <x v="0"/>
    <d v="2026-03-12T00:00:00"/>
    <d v="2026-03-25T00:00:00"/>
    <s v="jtolle"/>
    <s v="hwitte"/>
    <n v="8220.93"/>
    <s v="EDIA"/>
    <s v="C"/>
    <s v="Labor"/>
    <s v="TEC"/>
    <m/>
    <s v="BNL"/>
    <s v="Const.Procure"/>
    <s v="SC_MAG"/>
    <x v="10"/>
    <s v="S.P173"/>
    <m/>
    <m/>
    <m/>
    <m/>
    <m/>
    <m/>
    <m/>
    <m/>
    <m/>
    <n v="8220.93"/>
    <m/>
    <m/>
    <m/>
    <m/>
    <m/>
    <m/>
    <m/>
    <m/>
    <x v="0"/>
    <x v="0"/>
    <m/>
  </r>
  <r>
    <s v=""/>
    <s v=" IR_0211_6360"/>
    <s v="Direct Wind Magnets 12 - Q2BpR - Vertical Cold Test - Write Specs/ SOW"/>
    <s v="6.06.02.01.01"/>
    <x v="0"/>
    <d v="2026-08-17T00:00:00"/>
    <d v="2026-08-28T00:00:00"/>
    <s v="jtolle"/>
    <s v="hwitte"/>
    <n v="8220.93"/>
    <s v="EDIA"/>
    <s v="C"/>
    <s v="Labor"/>
    <s v="TEC"/>
    <m/>
    <s v="BNL"/>
    <s v="Const.Procure"/>
    <s v="SC_MAG"/>
    <x v="10"/>
    <s v="P.S382"/>
    <m/>
    <m/>
    <m/>
    <m/>
    <m/>
    <m/>
    <m/>
    <m/>
    <m/>
    <n v="8220.93"/>
    <m/>
    <m/>
    <m/>
    <m/>
    <m/>
    <m/>
    <m/>
    <m/>
    <x v="0"/>
    <x v="0"/>
    <m/>
  </r>
  <r>
    <s v=""/>
    <s v=" IR_0211_3720"/>
    <s v="Direct Wind Magnets 7 - B0pF - Dipole - Cold Mass Assembly - Write Specs/ SOW"/>
    <s v="6.06.02.01.01"/>
    <x v="0"/>
    <d v="2025-10-14T00:00:00"/>
    <d v="2025-10-27T00:00:00"/>
    <s v="jtolle"/>
    <s v="hwitte"/>
    <n v="8220.93"/>
    <s v="EDIA"/>
    <s v="C"/>
    <s v="Labor"/>
    <s v="TEC"/>
    <m/>
    <s v="BNL"/>
    <s v="Const.Procure"/>
    <s v="SC_MAG"/>
    <x v="10"/>
    <s v="P.S368"/>
    <m/>
    <m/>
    <m/>
    <m/>
    <m/>
    <m/>
    <m/>
    <m/>
    <m/>
    <n v="8220.93"/>
    <m/>
    <m/>
    <m/>
    <m/>
    <m/>
    <m/>
    <m/>
    <m/>
    <x v="0"/>
    <x v="0"/>
    <m/>
  </r>
  <r>
    <s v=""/>
    <s v=" IR_0211_3540"/>
    <s v="Direct Wind Magnets 7 - B0pF - Dipole - Coil Assembly - Write Specs/SOW"/>
    <s v="6.06.02.01.01"/>
    <x v="0"/>
    <d v="2025-05-21T00:00:00"/>
    <d v="2025-06-04T00:00:00"/>
    <s v="jtolle"/>
    <s v="hwitte"/>
    <n v="7942.93"/>
    <s v="EDIA"/>
    <s v="C"/>
    <s v="Labor"/>
    <s v="TEC"/>
    <m/>
    <s v="BNL"/>
    <s v="Const.Procure"/>
    <s v="SC_MAG"/>
    <x v="10"/>
    <s v="P.S367"/>
    <m/>
    <m/>
    <m/>
    <m/>
    <m/>
    <m/>
    <m/>
    <m/>
    <n v="7942.93"/>
    <m/>
    <m/>
    <m/>
    <m/>
    <m/>
    <m/>
    <m/>
    <m/>
    <m/>
    <x v="0"/>
    <x v="0"/>
    <m/>
  </r>
  <r>
    <s v=""/>
    <s v=" IR_0211_3860"/>
    <s v="Direct Wind Magnets 7 - B0pF - Dipole - Vertical Cold Test - Write Specs/ SOW"/>
    <s v="6.06.02.01.01"/>
    <x v="0"/>
    <d v="2025-10-28T00:00:00"/>
    <d v="2025-11-10T00:00:00"/>
    <s v="jtolle"/>
    <s v="hwitte"/>
    <n v="8220.93"/>
    <s v="EDIA"/>
    <s v="C"/>
    <s v="Labor"/>
    <s v="TEC"/>
    <m/>
    <s v="BNL"/>
    <s v="Const.Procure"/>
    <s v="SC_MAG"/>
    <x v="10"/>
    <s v="P.S369"/>
    <m/>
    <m/>
    <m/>
    <m/>
    <m/>
    <m/>
    <m/>
    <m/>
    <m/>
    <n v="8220.93"/>
    <m/>
    <m/>
    <m/>
    <m/>
    <m/>
    <m/>
    <m/>
    <m/>
    <x v="0"/>
    <x v="0"/>
    <m/>
  </r>
  <r>
    <s v=""/>
    <s v=" IR_0211_4720"/>
    <s v="Direct Wind Magnets 9 - Q0eF - Cold Mass Assembly - Write Specs/ SOW"/>
    <s v="6.06.02.01.01"/>
    <x v="0"/>
    <d v="2026-02-11T00:00:00"/>
    <d v="2026-02-25T00:00:00"/>
    <s v="jtolle"/>
    <s v="hwitte"/>
    <n v="8220.93"/>
    <s v="EDIA"/>
    <s v="C"/>
    <s v="Labor"/>
    <s v="TEC"/>
    <m/>
    <s v="BNL"/>
    <s v="Const.Procure"/>
    <s v="SC_MAG"/>
    <x v="10"/>
    <s v="P.S374"/>
    <m/>
    <m/>
    <m/>
    <m/>
    <m/>
    <m/>
    <m/>
    <m/>
    <m/>
    <n v="8220.93"/>
    <m/>
    <m/>
    <m/>
    <m/>
    <m/>
    <m/>
    <m/>
    <m/>
    <x v="0"/>
    <x v="0"/>
    <m/>
  </r>
  <r>
    <s v=""/>
    <s v=" IR_0211_4540"/>
    <s v="Direct Wind Magnets 9 - Q0eF - Coil Assembly - Write Specs/SOW"/>
    <s v="6.06.02.01.01"/>
    <x v="0"/>
    <d v="2025-09-15T00:00:00"/>
    <d v="2025-09-26T00:00:00"/>
    <s v="jtolle"/>
    <s v="hwitte"/>
    <n v="7942.93"/>
    <s v="EDIA"/>
    <s v="C"/>
    <s v="Labor"/>
    <s v="TEC"/>
    <m/>
    <s v="BNL"/>
    <s v="Const.Procure"/>
    <s v="SC_MAG"/>
    <x v="10"/>
    <s v="P.S373"/>
    <m/>
    <m/>
    <m/>
    <m/>
    <m/>
    <m/>
    <m/>
    <m/>
    <n v="7942.93"/>
    <m/>
    <m/>
    <m/>
    <m/>
    <m/>
    <m/>
    <m/>
    <m/>
    <m/>
    <x v="0"/>
    <x v="0"/>
    <m/>
  </r>
  <r>
    <s v=""/>
    <s v=" IR_0211_4860"/>
    <s v="Direct Wind Magnets 9 - Q0eF - Vertical Cold Test - Write Specs/ SOW"/>
    <s v="6.06.02.01.01"/>
    <x v="0"/>
    <d v="2026-02-26T00:00:00"/>
    <d v="2026-03-11T00:00:00"/>
    <s v="jtolle"/>
    <s v="hwitte"/>
    <n v="8220.93"/>
    <s v="EDIA"/>
    <s v="C"/>
    <s v="Labor"/>
    <s v="TEC"/>
    <m/>
    <s v="BNL"/>
    <s v="Const.Procure"/>
    <s v="SC_MAG"/>
    <x v="10"/>
    <s v="P.S375"/>
    <m/>
    <m/>
    <m/>
    <m/>
    <m/>
    <m/>
    <m/>
    <m/>
    <m/>
    <n v="8220.93"/>
    <m/>
    <m/>
    <m/>
    <m/>
    <m/>
    <m/>
    <m/>
    <m/>
    <x v="0"/>
    <x v="0"/>
    <m/>
  </r>
  <r>
    <s v=""/>
    <s v=" IR_0211_4220"/>
    <s v="Direct Wind Magnets 8 - B0pF - Quad - Cold Mass Assembly - Write Specs/ SOW"/>
    <s v="6.06.02.01.01"/>
    <x v="0"/>
    <d v="2025-12-12T00:00:00"/>
    <d v="2025-12-26T00:00:00"/>
    <s v="jtolle"/>
    <s v="hwitte"/>
    <n v="8220.93"/>
    <s v="EDIA"/>
    <s v="C"/>
    <s v="Labor"/>
    <s v="TEC"/>
    <m/>
    <s v="BNL"/>
    <s v="Const.Procure"/>
    <s v="SC_MAG"/>
    <x v="10"/>
    <s v="P.S371"/>
    <m/>
    <m/>
    <m/>
    <m/>
    <m/>
    <m/>
    <m/>
    <m/>
    <m/>
    <n v="8220.93"/>
    <m/>
    <m/>
    <m/>
    <m/>
    <m/>
    <m/>
    <m/>
    <m/>
    <x v="0"/>
    <x v="0"/>
    <m/>
  </r>
  <r>
    <s v=""/>
    <s v=" IR_0211_4040"/>
    <s v="Direct Wind Magnets 8 - B0pF - Quad - Coil Assembly - Write Specs/SOW"/>
    <s v="6.06.02.01.01"/>
    <x v="0"/>
    <d v="2025-07-18T00:00:00"/>
    <d v="2025-07-31T00:00:00"/>
    <s v="jtolle"/>
    <s v="hwitte"/>
    <n v="7942.93"/>
    <s v="EDIA"/>
    <s v="C"/>
    <s v="Labor"/>
    <s v="TEC"/>
    <m/>
    <s v="BNL"/>
    <s v="Const.Procure"/>
    <s v="SC_MAG"/>
    <x v="10"/>
    <s v="P.S370"/>
    <m/>
    <m/>
    <m/>
    <m/>
    <m/>
    <m/>
    <m/>
    <m/>
    <n v="7942.93"/>
    <m/>
    <m/>
    <m/>
    <m/>
    <m/>
    <m/>
    <m/>
    <m/>
    <m/>
    <x v="0"/>
    <x v="0"/>
    <m/>
  </r>
  <r>
    <s v=""/>
    <s v=" IR_0211_4360"/>
    <s v="Direct Wind Magnets 8 - B0pF - Quad - Vertical Cold Test - Write Specs/ SOW"/>
    <s v="6.06.02.01.01"/>
    <x v="0"/>
    <d v="2025-12-29T00:00:00"/>
    <d v="2026-01-12T00:00:00"/>
    <s v="jtolle"/>
    <s v="hwitte"/>
    <n v="8220.93"/>
    <s v="EDIA"/>
    <s v="C"/>
    <s v="Labor"/>
    <s v="TEC"/>
    <m/>
    <s v="BNL"/>
    <s v="Const.Procure"/>
    <s v="SC_MAG"/>
    <x v="10"/>
    <s v="P.S372"/>
    <m/>
    <m/>
    <m/>
    <m/>
    <m/>
    <m/>
    <m/>
    <m/>
    <m/>
    <n v="8220.93"/>
    <m/>
    <m/>
    <m/>
    <m/>
    <m/>
    <m/>
    <m/>
    <m/>
    <x v="0"/>
    <x v="0"/>
    <m/>
  </r>
  <r>
    <s v=""/>
    <s v=" IR_0207_1020"/>
    <s v="Collared Dipole - Engineering"/>
    <s v="6.06.02.06"/>
    <x v="0"/>
    <d v="2024-02-12T00:00:00"/>
    <d v="2025-02-25T00:00:00"/>
    <s v="jtolle"/>
    <s v="hwitte"/>
    <n v="342125.02"/>
    <s v="EDIA"/>
    <s v="C"/>
    <s v="Labor"/>
    <s v="TEC"/>
    <m/>
    <s v="BNL"/>
    <s v="PED"/>
    <s v="SC_MAG"/>
    <x v="6"/>
    <s v="S.P340"/>
    <m/>
    <m/>
    <m/>
    <m/>
    <m/>
    <m/>
    <m/>
    <n v="213170.21"/>
    <n v="128954.81"/>
    <m/>
    <m/>
    <m/>
    <m/>
    <m/>
    <m/>
    <m/>
    <m/>
    <m/>
    <x v="0"/>
    <x v="0"/>
    <m/>
  </r>
  <r>
    <s v=""/>
    <s v=" RD1_0307_2780"/>
    <s v="Gun Electrodes and Feedthru and Beamline - BNL Support****"/>
    <s v="6.02.03.07"/>
    <x v="0"/>
    <d v="2023-03-06T00:00:00"/>
    <d v="2024-03-04T00:00:00"/>
    <s v="apatil"/>
    <s v="wange"/>
    <n v="85221.18"/>
    <s v="EDIA"/>
    <s v="C"/>
    <s v="Labor"/>
    <s v="OPC"/>
    <m/>
    <s v="BNL"/>
    <s v="R&amp;D"/>
    <s v="AD"/>
    <x v="3"/>
    <m/>
    <m/>
    <m/>
    <m/>
    <m/>
    <m/>
    <m/>
    <n v="50110.06"/>
    <n v="35111.129999999997"/>
    <m/>
    <m/>
    <m/>
    <m/>
    <m/>
    <m/>
    <m/>
    <m/>
    <m/>
    <m/>
    <x v="0"/>
    <x v="0"/>
    <m/>
  </r>
  <r>
    <s v=""/>
    <s v=" RD1_0307_4960"/>
    <s v="DES: Beam line optics, dignostics, instruments consideration - FY23"/>
    <s v="6.02.03.07"/>
    <x v="0"/>
    <d v="2022-10-03T00:00:00"/>
    <d v="2022-12-21T00:00:00"/>
    <s v="apatil"/>
    <s v="wange"/>
    <n v="31694.59"/>
    <s v="EDIA"/>
    <s v="C"/>
    <s v="Labor"/>
    <s v="OPC"/>
    <m/>
    <s v="BNL"/>
    <s v="R&amp;D"/>
    <s v="AD"/>
    <x v="3"/>
    <m/>
    <m/>
    <m/>
    <m/>
    <m/>
    <m/>
    <m/>
    <n v="31694.59"/>
    <m/>
    <m/>
    <m/>
    <m/>
    <m/>
    <m/>
    <m/>
    <m/>
    <m/>
    <m/>
    <m/>
    <x v="0"/>
    <x v="0"/>
    <m/>
  </r>
  <r>
    <s v=""/>
    <s v=" PO_0201_1040"/>
    <s v="Systems Commissioning Management - RF Support"/>
    <s v="6.12.02.01.01"/>
    <x v="0"/>
    <d v="2029-11-08T00:00:00"/>
    <d v="1932-04-06T00:00:00"/>
    <s v="egolnar"/>
    <s v="blednykh"/>
    <n v="90044.160000000003"/>
    <s v="EDIA"/>
    <s v="A"/>
    <s v="Labor"/>
    <s v="OPC"/>
    <m/>
    <s v="BNL"/>
    <s v="Pre-Ops"/>
    <s v="COM"/>
    <x v="0"/>
    <m/>
    <m/>
    <m/>
    <m/>
    <m/>
    <m/>
    <m/>
    <m/>
    <m/>
    <m/>
    <m/>
    <m/>
    <m/>
    <m/>
    <n v="33466.410000000003"/>
    <n v="37518.400000000001"/>
    <n v="19059.349999999999"/>
    <m/>
    <m/>
    <x v="0"/>
    <x v="0"/>
    <m/>
  </r>
  <r>
    <s v=""/>
    <s v=" PO_0201_1060"/>
    <s v="Systems Commissioning Management - Cryo Support"/>
    <s v="6.12.02.01.01"/>
    <x v="0"/>
    <d v="2029-11-08T00:00:00"/>
    <d v="1932-04-06T00:00:00"/>
    <s v="egolnar"/>
    <s v="blednykh"/>
    <n v="90044.160000000003"/>
    <s v="EDIA"/>
    <s v="A"/>
    <s v="Labor"/>
    <s v="OPC"/>
    <m/>
    <s v="BNL"/>
    <s v="Pre-Ops"/>
    <s v="COM"/>
    <x v="0"/>
    <m/>
    <m/>
    <m/>
    <m/>
    <m/>
    <m/>
    <m/>
    <m/>
    <m/>
    <m/>
    <m/>
    <m/>
    <m/>
    <m/>
    <n v="33466.410000000003"/>
    <n v="37518.400000000001"/>
    <n v="19059.349999999999"/>
    <m/>
    <m/>
    <x v="0"/>
    <x v="0"/>
    <m/>
  </r>
  <r>
    <s v=""/>
    <s v=" PO_0201_1080"/>
    <s v="Systems Commissioning Management - Vacuum Support"/>
    <s v="6.12.02.01.01"/>
    <x v="0"/>
    <d v="2029-11-08T00:00:00"/>
    <d v="1932-04-06T00:00:00"/>
    <s v="egolnar"/>
    <s v="blednykh"/>
    <n v="90044.160000000003"/>
    <s v="EDIA"/>
    <s v="A"/>
    <s v="Labor"/>
    <s v="OPC"/>
    <m/>
    <s v="BNL"/>
    <s v="Pre-Ops"/>
    <s v="COM"/>
    <x v="0"/>
    <m/>
    <m/>
    <m/>
    <m/>
    <m/>
    <m/>
    <m/>
    <m/>
    <m/>
    <m/>
    <m/>
    <m/>
    <m/>
    <m/>
    <n v="33466.410000000003"/>
    <n v="37518.400000000001"/>
    <n v="19059.349999999999"/>
    <m/>
    <m/>
    <x v="0"/>
    <x v="0"/>
    <m/>
  </r>
  <r>
    <s v=""/>
    <s v=" PO_0201_1100"/>
    <s v="Systems Commissioning Management - Instrumentation Support"/>
    <s v="6.12.02.01.01"/>
    <x v="0"/>
    <d v="2029-11-08T00:00:00"/>
    <d v="1932-04-06T00:00:00"/>
    <s v="egolnar"/>
    <s v="blednykh"/>
    <n v="90044.160000000003"/>
    <s v="EDIA"/>
    <s v="A"/>
    <s v="Labor"/>
    <s v="OPC"/>
    <m/>
    <s v="BNL"/>
    <s v="Pre-Ops"/>
    <s v="COM"/>
    <x v="0"/>
    <m/>
    <m/>
    <m/>
    <m/>
    <m/>
    <m/>
    <m/>
    <m/>
    <m/>
    <m/>
    <m/>
    <m/>
    <m/>
    <m/>
    <n v="33466.410000000003"/>
    <n v="37518.400000000001"/>
    <n v="19059.349999999999"/>
    <m/>
    <m/>
    <x v="0"/>
    <x v="0"/>
    <m/>
  </r>
  <r>
    <s v=""/>
    <s v=" EJ_0201_2120"/>
    <s v="RCS Quad - Vendor I - First Article - Test"/>
    <s v="6.03.02.01.01"/>
    <x v="1"/>
    <d v="2025-07-18T00:00:00"/>
    <d v="2025-09-12T00:00:00"/>
    <s v="jtolle"/>
    <s v="hwitte"/>
    <n v="2830.64"/>
    <s v="EDIA"/>
    <s v="C"/>
    <s v="Labor"/>
    <s v="TEC"/>
    <s v="CD-3A"/>
    <s v="BNL"/>
    <s v="Const.Fabricate"/>
    <s v="NC_MAG"/>
    <x v="9"/>
    <s v="D.APP42.A"/>
    <s v="APP00047"/>
    <m/>
    <m/>
    <m/>
    <m/>
    <m/>
    <m/>
    <m/>
    <n v="2830.64"/>
    <m/>
    <m/>
    <m/>
    <m/>
    <m/>
    <m/>
    <m/>
    <m/>
    <m/>
    <x v="0"/>
    <x v="0"/>
    <m/>
  </r>
  <r>
    <s v=""/>
    <s v=" EJ_0201_2450"/>
    <s v="RCS Sextupole - Vendor I - First Article - Test"/>
    <s v="6.03.02.01.02"/>
    <x v="1"/>
    <d v="2025-07-18T00:00:00"/>
    <d v="2025-09-12T00:00:00"/>
    <s v="jtolle"/>
    <s v="hwitte"/>
    <n v="2830.64"/>
    <s v="EDIA"/>
    <s v="C"/>
    <s v="Labor"/>
    <s v="TEC"/>
    <s v="CD-3A"/>
    <s v="BNL"/>
    <s v="Const.Fabricate"/>
    <s v="NC_MAG"/>
    <x v="9"/>
    <s v="D.APP44.A"/>
    <s v="APP00205"/>
    <m/>
    <m/>
    <m/>
    <m/>
    <m/>
    <m/>
    <m/>
    <n v="2830.64"/>
    <m/>
    <m/>
    <m/>
    <m/>
    <m/>
    <m/>
    <m/>
    <m/>
    <m/>
    <x v="0"/>
    <x v="0"/>
    <m/>
  </r>
  <r>
    <s v=""/>
    <s v=" EJ_0201_3640"/>
    <s v="Magnet Measuring Station - 6 Stations - Mechanical Assembly"/>
    <s v="6.03.02.01.05"/>
    <x v="0"/>
    <d v="2026-05-27T00:00:00"/>
    <d v="2026-12-31T00:00:00"/>
    <s v="jtolle"/>
    <s v="hwitte"/>
    <n v="69332.990000000005"/>
    <s v="CON"/>
    <s v="C"/>
    <s v="Labor"/>
    <s v="TEC"/>
    <m/>
    <s v="BNL"/>
    <s v="Const"/>
    <s v="NC_MAG"/>
    <x v="7"/>
    <m/>
    <m/>
    <m/>
    <m/>
    <m/>
    <m/>
    <m/>
    <m/>
    <m/>
    <m/>
    <n v="41137.57"/>
    <n v="28195.41"/>
    <m/>
    <m/>
    <m/>
    <m/>
    <m/>
    <m/>
    <m/>
    <x v="0"/>
    <x v="0"/>
    <m/>
  </r>
  <r>
    <s v=""/>
    <s v=" EJ_0201_3650"/>
    <s v="Magnet Measuring Station - 6 Stations - Test and Programming"/>
    <s v="6.03.02.01.05"/>
    <x v="0"/>
    <d v="2027-01-04T00:00:00"/>
    <d v="2027-02-01T00:00:00"/>
    <s v="jtolle"/>
    <s v="hwitte"/>
    <n v="60645.08"/>
    <s v="CON"/>
    <s v="C"/>
    <s v="Labor"/>
    <s v="TEC"/>
    <m/>
    <s v="BNL"/>
    <s v="Const.Test"/>
    <s v="NC_MAG"/>
    <x v="8"/>
    <m/>
    <m/>
    <m/>
    <m/>
    <m/>
    <m/>
    <m/>
    <m/>
    <m/>
    <m/>
    <m/>
    <n v="60645.08"/>
    <m/>
    <m/>
    <m/>
    <m/>
    <m/>
    <m/>
    <m/>
    <x v="0"/>
    <x v="0"/>
    <m/>
  </r>
  <r>
    <s v=""/>
    <s v=" AS_0101_1620"/>
    <s v="Accelerator Support Staff Training &amp; On-boarding - Q2 FY23"/>
    <s v="6.07.01.01"/>
    <x v="0"/>
    <d v="2023-01-03T00:00:00"/>
    <d v="2023-03-31T00:00:00"/>
    <s v="egolnar"/>
    <s v="tuozzolo"/>
    <n v="6606.09"/>
    <s v="EDIA"/>
    <s v="A"/>
    <s v="Labor"/>
    <s v="TEC"/>
    <m/>
    <s v="BNL"/>
    <s v="PED"/>
    <s v="PM"/>
    <x v="0"/>
    <m/>
    <m/>
    <m/>
    <m/>
    <m/>
    <m/>
    <m/>
    <n v="6606.09"/>
    <m/>
    <m/>
    <m/>
    <m/>
    <m/>
    <m/>
    <m/>
    <m/>
    <m/>
    <m/>
    <m/>
    <x v="0"/>
    <x v="0"/>
    <m/>
  </r>
  <r>
    <s v=""/>
    <s v=" AS_0101_1630"/>
    <s v="Accelerator Support Staff Training &amp; On-boarding - FY24"/>
    <s v="6.07.01.01"/>
    <x v="0"/>
    <d v="2023-10-02T00:00:00"/>
    <d v="2024-09-30T00:00:00"/>
    <s v="egolnar"/>
    <s v="tuozzolo"/>
    <n v="27349.19"/>
    <s v="EDIA"/>
    <s v="A"/>
    <s v="Labor"/>
    <s v="TEC"/>
    <m/>
    <s v="BNL"/>
    <s v="PED"/>
    <s v="PM"/>
    <x v="0"/>
    <m/>
    <m/>
    <m/>
    <m/>
    <m/>
    <m/>
    <m/>
    <m/>
    <n v="27349.19"/>
    <m/>
    <m/>
    <m/>
    <m/>
    <m/>
    <m/>
    <m/>
    <m/>
    <m/>
    <m/>
    <x v="0"/>
    <x v="0"/>
    <m/>
  </r>
  <r>
    <s v=""/>
    <s v=" RD_0303_1020"/>
    <s v="Preliminary IR and Magnet Design FY22 - Pre-Ramp-Up"/>
    <s v="6.02.03.03.01"/>
    <x v="0"/>
    <d v="2021-10-01T00:00:00"/>
    <d v="2022-02-07T00:00:00"/>
    <s v="jtolle"/>
    <s v="hwitte"/>
    <n v="0"/>
    <s v="EDIA"/>
    <s v="C"/>
    <s v="Labor"/>
    <s v="OPC"/>
    <m/>
    <s v="BNL"/>
    <s v="R&amp;D"/>
    <s v="SC_MAG"/>
    <x v="3"/>
    <m/>
    <m/>
    <m/>
    <m/>
    <m/>
    <m/>
    <m/>
    <m/>
    <m/>
    <m/>
    <m/>
    <m/>
    <m/>
    <m/>
    <m/>
    <m/>
    <m/>
    <m/>
    <m/>
    <x v="0"/>
    <x v="0"/>
    <m/>
  </r>
  <r>
    <s v=""/>
    <s v=" EJ_040102_1100"/>
    <s v="Solenoid and Helmholtz Coil - Vendor Oversight"/>
    <s v="6.03.04.01.01"/>
    <x v="0"/>
    <d v="2025-12-10T00:00:00"/>
    <d v="2026-08-26T00:00:00"/>
    <s v="apatil"/>
    <s v="bruno"/>
    <n v="21194.71"/>
    <s v="EDIA"/>
    <s v="C"/>
    <s v="Labor"/>
    <s v="TEC"/>
    <m/>
    <s v="BNL"/>
    <s v="Const"/>
    <s v="PS"/>
    <x v="10"/>
    <m/>
    <m/>
    <m/>
    <m/>
    <m/>
    <m/>
    <m/>
    <m/>
    <m/>
    <m/>
    <n v="21194.71"/>
    <m/>
    <m/>
    <m/>
    <m/>
    <m/>
    <m/>
    <m/>
    <m/>
    <x v="0"/>
    <x v="0"/>
    <m/>
  </r>
  <r>
    <s v=""/>
    <s v=" EJ_0401_3600"/>
    <s v="400 MeV BPMs - Collect parameters for Preliminary Design"/>
    <s v="6.03.04.01.04.01"/>
    <x v="0"/>
    <d v="2023-01-09T00:00:00"/>
    <d v="2023-03-07T00:00:00"/>
    <s v="mahmed"/>
    <s v="gassner"/>
    <n v="2548.85"/>
    <s v="EDIA"/>
    <s v="C"/>
    <s v="Labor"/>
    <s v="TEC"/>
    <m/>
    <s v="BNL"/>
    <s v="PED"/>
    <s v="INS"/>
    <x v="11"/>
    <m/>
    <m/>
    <m/>
    <m/>
    <m/>
    <m/>
    <m/>
    <n v="2548.85"/>
    <m/>
    <m/>
    <m/>
    <m/>
    <m/>
    <m/>
    <m/>
    <m/>
    <m/>
    <m/>
    <m/>
    <x v="0"/>
    <x v="0"/>
    <m/>
  </r>
  <r>
    <s v=""/>
    <s v=" EJ_0401_3620"/>
    <s v="BPM System Support - Preliminary Design - Oversight, Reviews, Documentation"/>
    <s v="6.03.04.01.04.01"/>
    <x v="0"/>
    <d v="2023-03-08T00:00:00"/>
    <d v="2023-08-10T00:00:00"/>
    <s v="mahmed"/>
    <s v="gassner"/>
    <n v="9239.6"/>
    <s v="EDIA"/>
    <s v="C"/>
    <s v="Labor"/>
    <s v="TEC"/>
    <m/>
    <s v="BNL"/>
    <s v="PED"/>
    <s v="INS"/>
    <x v="11"/>
    <m/>
    <m/>
    <m/>
    <m/>
    <m/>
    <m/>
    <m/>
    <n v="9239.6"/>
    <m/>
    <m/>
    <m/>
    <m/>
    <m/>
    <m/>
    <m/>
    <m/>
    <m/>
    <m/>
    <m/>
    <x v="0"/>
    <x v="0"/>
    <m/>
  </r>
  <r>
    <s v=""/>
    <s v=" EJ_0401_3660"/>
    <s v="BPM Electronics - Preliminary Design -"/>
    <s v="6.03.04.01.04.01"/>
    <x v="0"/>
    <d v="2023-03-08T00:00:00"/>
    <d v="2023-08-10T00:00:00"/>
    <s v="mahmed"/>
    <s v="gassner"/>
    <n v="27559.49"/>
    <s v="EDIA"/>
    <s v="C"/>
    <s v="Labor"/>
    <s v="TEC"/>
    <m/>
    <s v="BNL"/>
    <s v="PED"/>
    <s v="INS"/>
    <x v="11"/>
    <m/>
    <m/>
    <m/>
    <m/>
    <m/>
    <m/>
    <m/>
    <n v="27559.49"/>
    <m/>
    <m/>
    <m/>
    <m/>
    <m/>
    <m/>
    <m/>
    <m/>
    <m/>
    <m/>
    <m/>
    <x v="0"/>
    <x v="0"/>
    <m/>
  </r>
  <r>
    <s v=""/>
    <s v=" EJ_0401_3680"/>
    <s v="BPM Pick-up - Preliminary Design BPM assembly, including buttons and housing"/>
    <s v="6.03.04.01.04.01"/>
    <x v="0"/>
    <d v="2023-03-08T00:00:00"/>
    <d v="2023-08-10T00:00:00"/>
    <s v="mahmed"/>
    <s v="gassner"/>
    <n v="4141.8900000000003"/>
    <s v="EDIA"/>
    <s v="C"/>
    <s v="Labor"/>
    <s v="TEC"/>
    <m/>
    <s v="BNL"/>
    <s v="PED"/>
    <s v="INS"/>
    <x v="11"/>
    <m/>
    <m/>
    <m/>
    <m/>
    <m/>
    <m/>
    <m/>
    <n v="4141.8900000000003"/>
    <m/>
    <m/>
    <m/>
    <m/>
    <m/>
    <m/>
    <m/>
    <m/>
    <m/>
    <m/>
    <m/>
    <x v="0"/>
    <x v="0"/>
    <m/>
  </r>
  <r>
    <s v=""/>
    <s v=" EJ_0401_3700"/>
    <s v="400 MeV BPMs - Collect parameters for Final Design"/>
    <s v="6.03.04.01.04.01"/>
    <x v="0"/>
    <d v="2023-08-11T00:00:00"/>
    <d v="2023-10-13T00:00:00"/>
    <s v="mahmed"/>
    <s v="gassner"/>
    <n v="2567.1"/>
    <s v="EDIA"/>
    <s v="C"/>
    <s v="Labor"/>
    <s v="TEC"/>
    <m/>
    <s v="BNL"/>
    <s v="PED"/>
    <s v="INS"/>
    <x v="11"/>
    <m/>
    <m/>
    <m/>
    <m/>
    <m/>
    <m/>
    <m/>
    <n v="2042.01"/>
    <n v="525.09"/>
    <m/>
    <m/>
    <m/>
    <m/>
    <m/>
    <m/>
    <m/>
    <m/>
    <m/>
    <m/>
    <x v="0"/>
    <x v="0"/>
    <m/>
  </r>
  <r>
    <s v=""/>
    <s v=" EJ_0401_3720"/>
    <s v="BPM Pick-up - mechanical device testing, characterization"/>
    <s v="6.03.04.01.04.01"/>
    <x v="0"/>
    <d v="2023-10-16T00:00:00"/>
    <d v="2024-08-09T00:00:00"/>
    <s v="mahmed"/>
    <s v="gassner"/>
    <n v="21104.52"/>
    <s v="CON"/>
    <s v="C"/>
    <s v="Labor"/>
    <s v="TEC"/>
    <m/>
    <s v="BNL"/>
    <s v="PED"/>
    <s v="INS"/>
    <x v="11"/>
    <m/>
    <m/>
    <m/>
    <m/>
    <m/>
    <m/>
    <m/>
    <m/>
    <n v="21104.52"/>
    <m/>
    <m/>
    <m/>
    <m/>
    <m/>
    <m/>
    <m/>
    <m/>
    <m/>
    <m/>
    <x v="0"/>
    <x v="0"/>
    <m/>
  </r>
  <r>
    <s v=""/>
    <s v=" EJ_0401_3740"/>
    <s v="BPM Pick-up - Final Design BPM assembly, including buttons and housing"/>
    <s v="6.03.04.01.04.01"/>
    <x v="0"/>
    <d v="2023-10-16T00:00:00"/>
    <d v="2024-08-09T00:00:00"/>
    <s v="mahmed"/>
    <s v="gassner"/>
    <n v="14839.11"/>
    <s v="EDIA"/>
    <s v="C"/>
    <s v="Labor"/>
    <s v="TEC"/>
    <m/>
    <s v="BNL"/>
    <s v="PED"/>
    <s v="INS"/>
    <x v="6"/>
    <m/>
    <m/>
    <m/>
    <m/>
    <m/>
    <m/>
    <m/>
    <m/>
    <n v="14839.11"/>
    <m/>
    <m/>
    <m/>
    <m/>
    <m/>
    <m/>
    <m/>
    <m/>
    <m/>
    <m/>
    <x v="0"/>
    <x v="0"/>
    <m/>
  </r>
  <r>
    <s v=""/>
    <s v=" EJ_0401_3760"/>
    <s v="BPM System Support - Final Design - Oversight, Reviews, Documentation"/>
    <s v="6.03.04.01.04.01"/>
    <x v="0"/>
    <d v="2023-10-16T00:00:00"/>
    <d v="2024-08-09T00:00:00"/>
    <s v="mahmed"/>
    <s v="gassner"/>
    <n v="33305.57"/>
    <s v="EDIA"/>
    <s v="C"/>
    <s v="Labor"/>
    <s v="TEC"/>
    <m/>
    <s v="BNL"/>
    <s v="PED"/>
    <s v="INS"/>
    <x v="6"/>
    <m/>
    <m/>
    <m/>
    <m/>
    <m/>
    <m/>
    <m/>
    <m/>
    <n v="33305.57"/>
    <m/>
    <m/>
    <m/>
    <m/>
    <m/>
    <m/>
    <m/>
    <m/>
    <m/>
    <m/>
    <x v="0"/>
    <x v="0"/>
    <m/>
  </r>
  <r>
    <s v=""/>
    <s v=" EJ_0401_3800"/>
    <s v="BPM Electronics Final Design -"/>
    <s v="6.03.04.01.04.01"/>
    <x v="0"/>
    <d v="2023-10-16T00:00:00"/>
    <d v="2024-08-09T00:00:00"/>
    <s v="mahmed"/>
    <s v="gassner"/>
    <n v="99751.82"/>
    <s v="EDIA"/>
    <s v="C"/>
    <s v="Labor"/>
    <s v="TEC"/>
    <m/>
    <s v="BNL"/>
    <s v="PED"/>
    <s v="INS"/>
    <x v="6"/>
    <m/>
    <m/>
    <m/>
    <m/>
    <m/>
    <m/>
    <m/>
    <m/>
    <n v="99751.82"/>
    <m/>
    <m/>
    <m/>
    <m/>
    <m/>
    <m/>
    <m/>
    <m/>
    <m/>
    <m/>
    <x v="0"/>
    <x v="0"/>
    <m/>
  </r>
  <r>
    <s v=""/>
    <s v=" EJ_0401_3820"/>
    <s v="BPM Electronics - Firmware Final design and development"/>
    <s v="6.03.04.01.04.01"/>
    <x v="0"/>
    <d v="2023-10-16T00:00:00"/>
    <d v="2024-08-09T00:00:00"/>
    <s v="mahmed"/>
    <s v="gassner"/>
    <n v="10552.26"/>
    <s v="EDIA"/>
    <s v="C"/>
    <s v="Labor"/>
    <s v="TEC"/>
    <m/>
    <s v="BNL"/>
    <s v="PED"/>
    <s v="INS"/>
    <x v="6"/>
    <m/>
    <m/>
    <m/>
    <m/>
    <m/>
    <m/>
    <m/>
    <m/>
    <n v="10552.26"/>
    <m/>
    <m/>
    <m/>
    <m/>
    <m/>
    <m/>
    <m/>
    <m/>
    <m/>
    <m/>
    <x v="0"/>
    <x v="0"/>
    <m/>
  </r>
  <r>
    <s v=""/>
    <s v=" EJ_0401_3840"/>
    <s v="BPM Electronics - Firmware continued development and full integration"/>
    <s v="6.03.04.01.04.01"/>
    <x v="0"/>
    <d v="2024-08-12T00:00:00"/>
    <d v="2026-08-11T00:00:00"/>
    <s v="mahmed"/>
    <s v="gassner"/>
    <n v="16590.16"/>
    <s v="CON"/>
    <s v="C"/>
    <s v="Labor"/>
    <s v="TEC"/>
    <m/>
    <s v="BNL"/>
    <s v="Const"/>
    <s v="INS"/>
    <x v="7"/>
    <m/>
    <m/>
    <m/>
    <m/>
    <m/>
    <m/>
    <m/>
    <m/>
    <n v="1161.31"/>
    <n v="8295.08"/>
    <n v="7133.77"/>
    <m/>
    <m/>
    <m/>
    <m/>
    <m/>
    <m/>
    <m/>
    <m/>
    <x v="0"/>
    <x v="0"/>
    <m/>
  </r>
  <r>
    <s v=""/>
    <s v=" EJ_0401_3860"/>
    <s v="BPM Electronics - Software Final design, development"/>
    <s v="6.03.04.01.04.01"/>
    <x v="0"/>
    <d v="2023-10-16T00:00:00"/>
    <d v="2024-08-09T00:00:00"/>
    <s v="mahmed"/>
    <s v="gassner"/>
    <n v="10552.26"/>
    <s v="EDIA"/>
    <s v="C"/>
    <s v="Labor"/>
    <s v="TEC"/>
    <m/>
    <s v="BNL"/>
    <s v="PED"/>
    <s v="INS"/>
    <x v="6"/>
    <m/>
    <m/>
    <m/>
    <m/>
    <m/>
    <m/>
    <m/>
    <m/>
    <n v="10552.26"/>
    <m/>
    <m/>
    <m/>
    <m/>
    <m/>
    <m/>
    <m/>
    <m/>
    <m/>
    <m/>
    <x v="0"/>
    <x v="0"/>
    <m/>
  </r>
  <r>
    <s v=""/>
    <s v=" EJ_0401_3880"/>
    <s v="BPM Electronics - Software, continued development and full integration"/>
    <s v="6.03.04.01.04.01"/>
    <x v="0"/>
    <d v="2024-08-12T00:00:00"/>
    <d v="2026-08-11T00:00:00"/>
    <s v="mahmed"/>
    <s v="gassner"/>
    <n v="16590.16"/>
    <s v="CON"/>
    <s v="C"/>
    <s v="Labor"/>
    <s v="TEC"/>
    <m/>
    <s v="BNL"/>
    <s v="Const"/>
    <s v="INS"/>
    <x v="7"/>
    <m/>
    <m/>
    <m/>
    <m/>
    <m/>
    <m/>
    <m/>
    <m/>
    <n v="1161.31"/>
    <n v="8295.08"/>
    <n v="7133.77"/>
    <m/>
    <m/>
    <m/>
    <m/>
    <m/>
    <m/>
    <m/>
    <m/>
    <x v="0"/>
    <x v="0"/>
    <m/>
  </r>
  <r>
    <s v=""/>
    <s v=" EJ_0401_3900"/>
    <s v="BPM Electronics -  module procurement (labor)"/>
    <s v="6.03.04.01.04.01"/>
    <x v="0"/>
    <d v="2024-08-12T00:00:00"/>
    <d v="2025-08-12T00:00:00"/>
    <s v="mahmed"/>
    <s v="gassner"/>
    <n v="8152.57"/>
    <s v="EDIA"/>
    <s v="C"/>
    <s v="Labor"/>
    <s v="TEC"/>
    <m/>
    <s v="BNL"/>
    <s v="Const"/>
    <s v="INS"/>
    <x v="10"/>
    <m/>
    <m/>
    <m/>
    <m/>
    <m/>
    <m/>
    <m/>
    <m/>
    <n v="1136.81"/>
    <n v="7015.75"/>
    <m/>
    <m/>
    <m/>
    <m/>
    <m/>
    <m/>
    <m/>
    <m/>
    <m/>
    <x v="0"/>
    <x v="0"/>
    <m/>
  </r>
  <r>
    <s v=""/>
    <s v=" EJ_0401_3940"/>
    <s v="BPM Electronics - Automated test setup (design and development)"/>
    <s v="6.03.04.01.04.01"/>
    <x v="0"/>
    <d v="2024-08-12T00:00:00"/>
    <d v="2026-08-12T00:00:00"/>
    <s v="mahmed"/>
    <s v="gassner"/>
    <n v="33181.769999999997"/>
    <s v="EDIA"/>
    <s v="C"/>
    <s v="Labor"/>
    <s v="TEC"/>
    <m/>
    <s v="BNL"/>
    <s v="Const"/>
    <s v="INS"/>
    <x v="10"/>
    <m/>
    <m/>
    <m/>
    <m/>
    <m/>
    <m/>
    <m/>
    <m/>
    <n v="2318.09"/>
    <n v="16557.77"/>
    <n v="14305.92"/>
    <m/>
    <m/>
    <m/>
    <m/>
    <m/>
    <m/>
    <m/>
    <m/>
    <x v="0"/>
    <x v="0"/>
    <m/>
  </r>
  <r>
    <s v=""/>
    <s v=" EJ_0401_3980"/>
    <s v="BPM Electronics -  Module (material) - Test and Final Acceptance"/>
    <s v="6.03.04.01.04.01"/>
    <x v="0"/>
    <d v="2026-07-16T00:00:00"/>
    <d v="2026-12-09T00:00:00"/>
    <s v="mahmed"/>
    <s v="gassner"/>
    <n v="34457.51"/>
    <s v="CON"/>
    <s v="C"/>
    <s v="Labor"/>
    <s v="TEC"/>
    <m/>
    <s v="BNL"/>
    <s v="Const"/>
    <s v="INS"/>
    <x v="8"/>
    <s v="P.S185"/>
    <m/>
    <m/>
    <m/>
    <m/>
    <m/>
    <m/>
    <m/>
    <m/>
    <m/>
    <n v="18607.05"/>
    <n v="15850.45"/>
    <m/>
    <m/>
    <m/>
    <m/>
    <m/>
    <m/>
    <m/>
    <x v="0"/>
    <x v="0"/>
    <m/>
  </r>
  <r>
    <s v=""/>
    <s v=" EJ_0401_5080"/>
    <s v="400 MeV C&amp;C Monitors - Collect parameters for Preliminary Design"/>
    <s v="6.03.04.01.04.02"/>
    <x v="0"/>
    <d v="2023-03-07T00:00:00"/>
    <d v="2023-05-10T00:00:00"/>
    <s v="mahmed"/>
    <s v="gassner"/>
    <n v="1274.43"/>
    <s v="EDIA"/>
    <s v="C"/>
    <s v="Labor"/>
    <s v="TEC"/>
    <m/>
    <s v="BNL"/>
    <s v="PED"/>
    <s v="INS"/>
    <x v="11"/>
    <m/>
    <m/>
    <m/>
    <m/>
    <m/>
    <m/>
    <m/>
    <n v="1274.43"/>
    <m/>
    <m/>
    <m/>
    <m/>
    <m/>
    <m/>
    <m/>
    <m/>
    <m/>
    <m/>
    <m/>
    <x v="0"/>
    <x v="0"/>
    <m/>
  </r>
  <r>
    <s v=""/>
    <s v=" EJ_0401_5160"/>
    <s v="400 MeV C&amp;C Monitors - Collect parameters for Final Design"/>
    <s v="6.03.04.01.04.02"/>
    <x v="0"/>
    <d v="2023-09-26T00:00:00"/>
    <d v="2023-12-29T00:00:00"/>
    <s v="mahmed"/>
    <s v="gassner"/>
    <n v="1316.24"/>
    <s v="EDIA"/>
    <s v="C"/>
    <s v="Labor"/>
    <s v="TEC"/>
    <m/>
    <s v="BNL"/>
    <s v="PED"/>
    <s v="INS"/>
    <x v="11"/>
    <m/>
    <m/>
    <m/>
    <m/>
    <m/>
    <m/>
    <m/>
    <n v="82.27"/>
    <n v="1233.98"/>
    <m/>
    <m/>
    <m/>
    <m/>
    <m/>
    <m/>
    <m/>
    <m/>
    <m/>
    <m/>
    <x v="0"/>
    <x v="0"/>
    <m/>
  </r>
  <r>
    <s v=""/>
    <s v=" EJ_0401_6640"/>
    <s v="400 MeV Profile &amp; Emit Monitors - Collect parameters for Preliminary Design"/>
    <s v="6.03.04.01.04.03"/>
    <x v="0"/>
    <d v="2023-01-06T00:00:00"/>
    <d v="2023-03-03T00:00:00"/>
    <s v="mahmed"/>
    <s v="gassner"/>
    <n v="6372.14"/>
    <s v="EDIA"/>
    <s v="C"/>
    <s v="Labor"/>
    <s v="TEC"/>
    <m/>
    <s v="BNL"/>
    <s v="PED"/>
    <s v="INS"/>
    <x v="11"/>
    <m/>
    <m/>
    <m/>
    <m/>
    <m/>
    <m/>
    <m/>
    <n v="6372.14"/>
    <m/>
    <m/>
    <m/>
    <m/>
    <m/>
    <m/>
    <m/>
    <m/>
    <m/>
    <m/>
    <m/>
    <x v="0"/>
    <x v="0"/>
    <m/>
  </r>
  <r>
    <s v=""/>
    <s v=" EJ_0401_6780"/>
    <s v="Collect parameters for Final Design"/>
    <s v="6.03.04.01.04.03"/>
    <x v="0"/>
    <d v="2023-07-26T00:00:00"/>
    <d v="2023-10-19T00:00:00"/>
    <s v="mahmed"/>
    <s v="gassner"/>
    <n v="6420.46"/>
    <s v="EDIA"/>
    <s v="C"/>
    <s v="Labor"/>
    <s v="TEC"/>
    <m/>
    <s v="BNL"/>
    <s v="PED"/>
    <s v="INS"/>
    <x v="11"/>
    <m/>
    <m/>
    <m/>
    <m/>
    <m/>
    <m/>
    <m/>
    <n v="5029.3599999999997"/>
    <n v="1391.1"/>
    <m/>
    <m/>
    <m/>
    <m/>
    <m/>
    <m/>
    <m/>
    <m/>
    <m/>
    <m/>
    <x v="0"/>
    <x v="0"/>
    <m/>
  </r>
  <r>
    <s v=""/>
    <s v=" EJ_0401_6940"/>
    <s v="Bunch Length Monitors - Construction"/>
    <s v="6.03.04.01.04.03"/>
    <x v="0"/>
    <d v="2025-12-09T00:00:00"/>
    <d v="2027-12-08T00:00:00"/>
    <s v="mahmed"/>
    <s v="gassner"/>
    <n v="29265.99"/>
    <s v="CON"/>
    <s v="C"/>
    <s v="Labor"/>
    <s v="TEC"/>
    <m/>
    <s v="BNL"/>
    <s v="Const"/>
    <s v="INS"/>
    <x v="5"/>
    <m/>
    <m/>
    <m/>
    <m/>
    <m/>
    <m/>
    <m/>
    <m/>
    <m/>
    <m/>
    <n v="11999.06"/>
    <n v="14633"/>
    <n v="2633.94"/>
    <m/>
    <m/>
    <m/>
    <m/>
    <m/>
    <m/>
    <x v="0"/>
    <x v="0"/>
    <m/>
  </r>
  <r>
    <s v=""/>
    <s v=" EJ_0401_6980"/>
    <s v="Profile Monitors - Construction"/>
    <s v="6.03.04.01.04.03"/>
    <x v="0"/>
    <d v="2025-12-09T00:00:00"/>
    <d v="2027-12-08T00:00:00"/>
    <s v="mahmed"/>
    <s v="gassner"/>
    <n v="43402.96"/>
    <s v="CON"/>
    <s v="C"/>
    <s v="Labor"/>
    <s v="TEC"/>
    <m/>
    <s v="BNL"/>
    <s v="Const"/>
    <s v="INS"/>
    <x v="5"/>
    <m/>
    <m/>
    <m/>
    <m/>
    <m/>
    <m/>
    <m/>
    <m/>
    <m/>
    <m/>
    <n v="17795.21"/>
    <n v="21701.48"/>
    <n v="3906.27"/>
    <m/>
    <m/>
    <m/>
    <m/>
    <m/>
    <m/>
    <x v="0"/>
    <x v="0"/>
    <m/>
  </r>
  <r>
    <s v=""/>
    <s v=" EJ_0401_7020"/>
    <s v="Emittance Slit - Construction"/>
    <s v="6.03.04.01.04.03"/>
    <x v="0"/>
    <d v="2025-12-09T00:00:00"/>
    <d v="2027-12-08T00:00:00"/>
    <s v="mahmed"/>
    <s v="gassner"/>
    <n v="14467.65"/>
    <s v="CON"/>
    <s v="C"/>
    <s v="Labor"/>
    <s v="TEC"/>
    <m/>
    <s v="BNL"/>
    <s v="Const"/>
    <s v="INS"/>
    <x v="5"/>
    <m/>
    <m/>
    <m/>
    <m/>
    <m/>
    <m/>
    <m/>
    <m/>
    <m/>
    <m/>
    <n v="5931.74"/>
    <n v="7233.83"/>
    <n v="1302.0899999999999"/>
    <m/>
    <m/>
    <m/>
    <m/>
    <m/>
    <m/>
    <x v="0"/>
    <x v="0"/>
    <m/>
  </r>
  <r>
    <s v=""/>
    <s v=" EJ_0401_7060"/>
    <s v="Wire Scanner - Construction"/>
    <s v="6.03.04.01.04.03"/>
    <x v="0"/>
    <d v="2025-12-09T00:00:00"/>
    <d v="2027-12-08T00:00:00"/>
    <s v="mahmed"/>
    <s v="gassner"/>
    <n v="57870.61"/>
    <s v="CON"/>
    <s v="C"/>
    <s v="Labor"/>
    <s v="TEC"/>
    <m/>
    <s v="BNL"/>
    <s v="Const"/>
    <s v="INS"/>
    <x v="5"/>
    <m/>
    <m/>
    <m/>
    <m/>
    <m/>
    <m/>
    <m/>
    <m/>
    <m/>
    <m/>
    <n v="23726.95"/>
    <n v="28935.3"/>
    <n v="5208.3500000000004"/>
    <m/>
    <m/>
    <m/>
    <m/>
    <m/>
    <m/>
    <x v="0"/>
    <x v="0"/>
    <m/>
  </r>
  <r>
    <s v=""/>
    <s v=" EJ_0401_8000"/>
    <s v="400 MeV Beam Loss Monitors - Collect parameters for Final Design"/>
    <s v="6.03.04.01.04.04"/>
    <x v="0"/>
    <d v="2023-06-27T00:00:00"/>
    <d v="2023-09-20T00:00:00"/>
    <s v="mahmed"/>
    <s v="gassner"/>
    <n v="2548.85"/>
    <s v="EDIA"/>
    <s v="C"/>
    <s v="Labor"/>
    <s v="TEC"/>
    <m/>
    <s v="BNL"/>
    <s v="PED"/>
    <s v="INS"/>
    <x v="11"/>
    <m/>
    <m/>
    <m/>
    <m/>
    <m/>
    <m/>
    <m/>
    <n v="2548.85"/>
    <m/>
    <m/>
    <m/>
    <m/>
    <m/>
    <m/>
    <m/>
    <m/>
    <m/>
    <m/>
    <m/>
    <x v="0"/>
    <x v="0"/>
    <m/>
  </r>
  <r>
    <s v=""/>
    <s v=" EJ_0402_7000"/>
    <s v="Polarized Electron Source Instrumentation - Collect parameters for Final Design"/>
    <s v="6.03.04.02.06"/>
    <x v="0"/>
    <d v="2023-06-27T00:00:00"/>
    <d v="2023-11-17T00:00:00"/>
    <s v="mahmed"/>
    <s v="gassner"/>
    <n v="6445.74"/>
    <s v="EDIA"/>
    <s v="C"/>
    <s v="Labor"/>
    <s v="TEC"/>
    <m/>
    <s v="BNL"/>
    <s v="PED"/>
    <s v="INS"/>
    <x v="11"/>
    <m/>
    <m/>
    <m/>
    <m/>
    <m/>
    <m/>
    <m/>
    <n v="4318.6400000000003"/>
    <n v="2127.09"/>
    <m/>
    <m/>
    <m/>
    <m/>
    <m/>
    <m/>
    <m/>
    <m/>
    <m/>
    <m/>
    <x v="0"/>
    <x v="0"/>
    <m/>
  </r>
  <r>
    <s v=""/>
    <s v=" EJ_0301_1180"/>
    <s v="Linac to RCS Transfer line magnets - Magnet measurements"/>
    <s v="6.03.03.01"/>
    <x v="0"/>
    <d v="2026-06-10T00:00:00"/>
    <d v="2026-08-07T00:00:00"/>
    <s v="jtolle"/>
    <s v="hwitte"/>
    <n v="814.87"/>
    <s v="EDIA"/>
    <s v="C"/>
    <s v="Labor"/>
    <s v="TEC"/>
    <m/>
    <s v="BNL"/>
    <s v="Const.Test"/>
    <s v="SC_MAG"/>
    <x v="8"/>
    <s v="S.P005"/>
    <m/>
    <m/>
    <m/>
    <m/>
    <m/>
    <m/>
    <m/>
    <m/>
    <m/>
    <n v="814.87"/>
    <m/>
    <m/>
    <m/>
    <m/>
    <m/>
    <m/>
    <m/>
    <m/>
    <x v="0"/>
    <x v="0"/>
    <m/>
  </r>
  <r>
    <s v=""/>
    <s v=" EJ_0301_1400"/>
    <s v="RCS to ESR Transfer Line Magnets - Magnet Measurements"/>
    <s v="6.03.03.01"/>
    <x v="0"/>
    <d v="2026-08-17T00:00:00"/>
    <d v="2026-10-13T00:00:00"/>
    <s v="jtolle"/>
    <s v="hwitte"/>
    <n v="225.14"/>
    <s v="EDIA"/>
    <s v="C"/>
    <s v="Labor"/>
    <s v="TEC"/>
    <m/>
    <s v="BNL"/>
    <s v="Const.Test"/>
    <s v="NC_MAG"/>
    <x v="8"/>
    <s v="S.P026"/>
    <m/>
    <m/>
    <m/>
    <m/>
    <m/>
    <m/>
    <m/>
    <m/>
    <m/>
    <n v="180.11"/>
    <n v="45.03"/>
    <m/>
    <m/>
    <m/>
    <m/>
    <m/>
    <m/>
    <m/>
    <x v="0"/>
    <x v="0"/>
    <m/>
  </r>
  <r>
    <s v=""/>
    <s v=" IR_0302_4720"/>
    <s v="DC, AC, Control &amp; Interlock cables &amp; Cable trays - Develop Specs and SOW"/>
    <s v="6.03.03.02"/>
    <x v="0"/>
    <d v="2024-03-27T00:00:00"/>
    <d v="2024-06-19T00:00:00"/>
    <s v="apatil"/>
    <s v="bruno"/>
    <n v="79141.94"/>
    <s v="EDIA"/>
    <s v="C"/>
    <s v="Labor"/>
    <s v="TEC"/>
    <m/>
    <s v="BNL"/>
    <s v="PED"/>
    <s v="PS"/>
    <x v="10"/>
    <s v="S.P095"/>
    <m/>
    <m/>
    <m/>
    <m/>
    <m/>
    <m/>
    <m/>
    <n v="79141.94"/>
    <m/>
    <m/>
    <m/>
    <m/>
    <m/>
    <m/>
    <m/>
    <m/>
    <m/>
    <m/>
    <x v="0"/>
    <x v="0"/>
    <m/>
  </r>
  <r>
    <s v=""/>
    <s v=" EJ_0304_1100"/>
    <s v="TL BPMs - Collect parameters for Preliminary Design"/>
    <s v="6.03.03.04.01"/>
    <x v="0"/>
    <d v="2022-11-08T00:00:00"/>
    <d v="2022-12-22T00:00:00"/>
    <s v="mahmed"/>
    <s v="gassner"/>
    <n v="2548.85"/>
    <s v="EDIA"/>
    <s v="C"/>
    <s v="Labor"/>
    <s v="TEC"/>
    <m/>
    <s v="BNL"/>
    <s v="PED"/>
    <s v="INS"/>
    <x v="11"/>
    <m/>
    <m/>
    <m/>
    <m/>
    <m/>
    <m/>
    <m/>
    <n v="2548.85"/>
    <m/>
    <m/>
    <m/>
    <m/>
    <m/>
    <m/>
    <m/>
    <m/>
    <m/>
    <m/>
    <m/>
    <x v="0"/>
    <x v="0"/>
    <m/>
  </r>
  <r>
    <s v=""/>
    <s v=" EJ_0304_1120"/>
    <s v="BPM System Support - Preliminary Design - Oversight, Reviews, Documentation"/>
    <s v="6.03.03.04.01"/>
    <x v="0"/>
    <d v="2022-12-23T00:00:00"/>
    <d v="2023-07-28T00:00:00"/>
    <s v="mahmed"/>
    <s v="gassner"/>
    <n v="7889.31"/>
    <s v="EDIA"/>
    <s v="C"/>
    <s v="Labor"/>
    <s v="TEC"/>
    <m/>
    <s v="BNL"/>
    <s v="PED"/>
    <s v="INS"/>
    <x v="11"/>
    <m/>
    <m/>
    <m/>
    <m/>
    <m/>
    <m/>
    <m/>
    <n v="7889.31"/>
    <m/>
    <m/>
    <m/>
    <m/>
    <m/>
    <m/>
    <m/>
    <m/>
    <m/>
    <m/>
    <m/>
    <x v="0"/>
    <x v="0"/>
    <m/>
  </r>
  <r>
    <s v=""/>
    <s v=" EJ_0304_1160"/>
    <s v="BPM Electronics Preliminary Design -"/>
    <s v="6.03.03.04.01"/>
    <x v="0"/>
    <d v="2022-12-23T00:00:00"/>
    <d v="2023-07-28T00:00:00"/>
    <s v="mahmed"/>
    <s v="gassner"/>
    <n v="12399.83"/>
    <s v="EDIA"/>
    <s v="C"/>
    <s v="Labor"/>
    <s v="TEC"/>
    <m/>
    <s v="BNL"/>
    <s v="PED"/>
    <s v="INS"/>
    <x v="11"/>
    <m/>
    <m/>
    <m/>
    <m/>
    <m/>
    <m/>
    <m/>
    <n v="12399.83"/>
    <m/>
    <m/>
    <m/>
    <m/>
    <m/>
    <m/>
    <m/>
    <m/>
    <m/>
    <m/>
    <m/>
    <x v="0"/>
    <x v="0"/>
    <m/>
  </r>
  <r>
    <s v=""/>
    <s v=" EJ_0304_1180"/>
    <s v="BPM Pick-up - Preliminary Design - BPM assembly, including buttons and housing"/>
    <s v="6.03.03.04.01"/>
    <x v="0"/>
    <d v="2022-12-23T00:00:00"/>
    <d v="2023-07-28T00:00:00"/>
    <s v="mahmed"/>
    <s v="gassner"/>
    <n v="8496.18"/>
    <s v="EDIA"/>
    <s v="C"/>
    <s v="Labor"/>
    <s v="TEC"/>
    <m/>
    <s v="BNL"/>
    <s v="PED"/>
    <s v="INS"/>
    <x v="11"/>
    <m/>
    <m/>
    <m/>
    <m/>
    <m/>
    <m/>
    <m/>
    <n v="8496.18"/>
    <m/>
    <m/>
    <m/>
    <m/>
    <m/>
    <m/>
    <m/>
    <m/>
    <m/>
    <m/>
    <m/>
    <x v="0"/>
    <x v="0"/>
    <m/>
  </r>
  <r>
    <s v=""/>
    <s v=" EJ_0304_1200"/>
    <s v="TL BPMs - Collect parameters for Final Design"/>
    <s v="6.03.03.04.01"/>
    <x v="0"/>
    <d v="2023-07-31T00:00:00"/>
    <d v="2023-09-29T00:00:00"/>
    <s v="mahmed"/>
    <s v="gassner"/>
    <n v="5097.71"/>
    <s v="EDIA"/>
    <s v="C"/>
    <s v="Labor"/>
    <s v="TEC"/>
    <m/>
    <s v="BNL"/>
    <s v="PED"/>
    <s v="INS"/>
    <x v="11"/>
    <m/>
    <m/>
    <m/>
    <m/>
    <m/>
    <m/>
    <m/>
    <n v="5097.71"/>
    <m/>
    <m/>
    <m/>
    <m/>
    <m/>
    <m/>
    <m/>
    <m/>
    <m/>
    <m/>
    <m/>
    <x v="0"/>
    <x v="0"/>
    <m/>
  </r>
  <r>
    <s v=""/>
    <s v=" EJ_0304_1220"/>
    <s v="BPM System Support - Final Design - Oversight, Reviews, Documentation"/>
    <s v="6.03.03.04.01"/>
    <x v="0"/>
    <d v="2023-10-02T00:00:00"/>
    <d v="2024-07-29T00:00:00"/>
    <s v="mahmed"/>
    <s v="gassner"/>
    <n v="20327.55"/>
    <s v="EDIA"/>
    <s v="C"/>
    <s v="Labor"/>
    <s v="TEC"/>
    <m/>
    <s v="BNL"/>
    <s v="PED"/>
    <s v="INS"/>
    <x v="6"/>
    <m/>
    <m/>
    <m/>
    <m/>
    <m/>
    <m/>
    <m/>
    <m/>
    <n v="20327.55"/>
    <m/>
    <m/>
    <m/>
    <m/>
    <m/>
    <m/>
    <m/>
    <m/>
    <m/>
    <m/>
    <x v="0"/>
    <x v="0"/>
    <m/>
  </r>
  <r>
    <s v=""/>
    <s v=" EJ_0304_1260"/>
    <s v="BPM Electronics Final Design -"/>
    <s v="6.03.03.04.01"/>
    <x v="0"/>
    <d v="2023-10-02T00:00:00"/>
    <d v="2024-07-29T00:00:00"/>
    <s v="mahmed"/>
    <s v="gassner"/>
    <n v="27699.68"/>
    <s v="EDIA"/>
    <s v="C"/>
    <s v="Labor"/>
    <s v="TEC"/>
    <m/>
    <s v="BNL"/>
    <s v="PED"/>
    <s v="INS"/>
    <x v="6"/>
    <m/>
    <m/>
    <m/>
    <m/>
    <m/>
    <m/>
    <m/>
    <m/>
    <n v="27699.68"/>
    <m/>
    <m/>
    <m/>
    <m/>
    <m/>
    <m/>
    <m/>
    <m/>
    <m/>
    <m/>
    <x v="0"/>
    <x v="0"/>
    <m/>
  </r>
  <r>
    <s v=""/>
    <s v=" EJ_0304_1280"/>
    <s v="BPM Pick-up - Final Design - BPM assembly, including buttons and housing"/>
    <s v="6.03.03.04.01"/>
    <x v="0"/>
    <d v="2023-10-02T00:00:00"/>
    <d v="2024-07-29T00:00:00"/>
    <s v="mahmed"/>
    <s v="gassner"/>
    <n v="21983.87"/>
    <s v="EDIA"/>
    <s v="C"/>
    <s v="Labor"/>
    <s v="TEC"/>
    <m/>
    <s v="BNL"/>
    <s v="PED"/>
    <s v="INS"/>
    <x v="6"/>
    <m/>
    <m/>
    <m/>
    <m/>
    <m/>
    <m/>
    <m/>
    <m/>
    <n v="21983.87"/>
    <m/>
    <m/>
    <m/>
    <m/>
    <m/>
    <m/>
    <m/>
    <m/>
    <m/>
    <m/>
    <x v="0"/>
    <x v="0"/>
    <m/>
  </r>
  <r>
    <s v=""/>
    <s v=" EJ_0304_1300"/>
    <s v="BPM Electronics - Firmware design and development"/>
    <s v="6.03.03.04.01"/>
    <x v="0"/>
    <d v="2023-10-02T00:00:00"/>
    <d v="2024-07-29T00:00:00"/>
    <s v="mahmed"/>
    <s v="gassner"/>
    <n v="10552.26"/>
    <s v="EDIA"/>
    <s v="C"/>
    <s v="Labor"/>
    <s v="TEC"/>
    <m/>
    <s v="BNL"/>
    <s v="PED"/>
    <s v="INS"/>
    <x v="6"/>
    <m/>
    <m/>
    <m/>
    <m/>
    <m/>
    <m/>
    <m/>
    <m/>
    <n v="10552.26"/>
    <m/>
    <m/>
    <m/>
    <m/>
    <m/>
    <m/>
    <m/>
    <m/>
    <m/>
    <m/>
    <x v="0"/>
    <x v="0"/>
    <m/>
  </r>
  <r>
    <s v=""/>
    <s v=" EJ_0304_1320"/>
    <s v="BPM Electronics - Firmware continued development and full integration"/>
    <s v="6.03.03.04.01"/>
    <x v="0"/>
    <d v="2025-12-09T00:00:00"/>
    <d v="2027-12-08T00:00:00"/>
    <s v="mahmed"/>
    <s v="gassner"/>
    <n v="17361.18"/>
    <s v="CON"/>
    <s v="C"/>
    <s v="Labor"/>
    <s v="TEC"/>
    <m/>
    <s v="BNL"/>
    <s v="Const"/>
    <s v="INS"/>
    <x v="7"/>
    <m/>
    <m/>
    <m/>
    <m/>
    <m/>
    <m/>
    <m/>
    <m/>
    <m/>
    <m/>
    <n v="7118.08"/>
    <n v="8680.59"/>
    <n v="1562.51"/>
    <m/>
    <m/>
    <m/>
    <m/>
    <m/>
    <m/>
    <x v="0"/>
    <x v="0"/>
    <m/>
  </r>
  <r>
    <s v=""/>
    <s v=" EJ_0304_1340"/>
    <s v="BPM Electronics - Software design, development"/>
    <s v="6.03.03.04.01"/>
    <x v="0"/>
    <d v="2023-10-02T00:00:00"/>
    <d v="2024-07-29T00:00:00"/>
    <s v="mahmed"/>
    <s v="gassner"/>
    <n v="10552.26"/>
    <s v="EDIA"/>
    <s v="C"/>
    <s v="Labor"/>
    <s v="TEC"/>
    <m/>
    <s v="BNL"/>
    <s v="PED"/>
    <s v="INS"/>
    <x v="6"/>
    <m/>
    <m/>
    <m/>
    <m/>
    <m/>
    <m/>
    <m/>
    <m/>
    <n v="10552.26"/>
    <m/>
    <m/>
    <m/>
    <m/>
    <m/>
    <m/>
    <m/>
    <m/>
    <m/>
    <m/>
    <x v="0"/>
    <x v="0"/>
    <m/>
  </r>
  <r>
    <s v=""/>
    <s v=" EJ_0304_1360"/>
    <s v="BPM Electronics - Software, continued development and full integration"/>
    <s v="6.03.03.04.01"/>
    <x v="0"/>
    <d v="2025-12-09T00:00:00"/>
    <d v="2027-12-08T00:00:00"/>
    <s v="mahmed"/>
    <s v="gassner"/>
    <n v="17361.18"/>
    <s v="CON"/>
    <s v="C"/>
    <s v="Labor"/>
    <s v="TEC"/>
    <m/>
    <s v="BNL"/>
    <s v="Const"/>
    <s v="INS"/>
    <x v="7"/>
    <m/>
    <m/>
    <m/>
    <m/>
    <m/>
    <m/>
    <m/>
    <m/>
    <m/>
    <m/>
    <n v="7118.08"/>
    <n v="8680.59"/>
    <n v="1562.51"/>
    <m/>
    <m/>
    <m/>
    <m/>
    <m/>
    <m/>
    <x v="0"/>
    <x v="0"/>
    <m/>
  </r>
  <r>
    <s v=""/>
    <s v=" EJ_0304_1420"/>
    <s v="BPM Electronics - Automated test setup (design and development)"/>
    <s v="6.03.03.04.01"/>
    <x v="0"/>
    <d v="2025-12-09T00:00:00"/>
    <d v="2027-12-08T00:00:00"/>
    <s v="mahmed"/>
    <s v="gassner"/>
    <n v="34722.36"/>
    <s v="EDIA"/>
    <s v="C"/>
    <s v="Labor"/>
    <s v="TEC"/>
    <m/>
    <s v="BNL"/>
    <s v="Const"/>
    <s v="INS"/>
    <x v="7"/>
    <m/>
    <m/>
    <m/>
    <m/>
    <m/>
    <m/>
    <m/>
    <m/>
    <m/>
    <m/>
    <n v="14236.17"/>
    <n v="17361.18"/>
    <n v="3125.01"/>
    <m/>
    <m/>
    <m/>
    <m/>
    <m/>
    <m/>
    <x v="0"/>
    <x v="0"/>
    <m/>
  </r>
  <r>
    <s v=""/>
    <s v=" EJ_0304_1460"/>
    <s v="BPM Electronics -  Acceptance testing support, test procedures, documentation"/>
    <s v="6.03.03.04.01"/>
    <x v="0"/>
    <d v="2026-09-25T00:00:00"/>
    <d v="2027-09-16T00:00:00"/>
    <s v="mahmed"/>
    <s v="gassner"/>
    <n v="35078.980000000003"/>
    <s v="EDIA"/>
    <s v="C"/>
    <s v="Labor"/>
    <s v="TEC"/>
    <m/>
    <s v="BNL"/>
    <s v="Const"/>
    <s v="INS"/>
    <x v="8"/>
    <m/>
    <m/>
    <m/>
    <m/>
    <m/>
    <m/>
    <m/>
    <m/>
    <m/>
    <m/>
    <n v="575.07000000000005"/>
    <n v="34503.910000000003"/>
    <m/>
    <m/>
    <m/>
    <m/>
    <m/>
    <m/>
    <m/>
    <x v="0"/>
    <x v="0"/>
    <m/>
  </r>
  <r>
    <s v=""/>
    <s v=" EJ_0304_1480"/>
    <s v="BPM Pickup - mechanical device testing, characterization"/>
    <s v="6.03.03.04.01"/>
    <x v="0"/>
    <d v="2025-12-09T00:00:00"/>
    <d v="2026-12-08T00:00:00"/>
    <s v="mahmed"/>
    <s v="gassner"/>
    <n v="45500.23"/>
    <s v="EDIA"/>
    <s v="C"/>
    <s v="Labor"/>
    <s v="TEC"/>
    <m/>
    <s v="BNL"/>
    <s v="Const"/>
    <s v="INS"/>
    <x v="8"/>
    <m/>
    <m/>
    <m/>
    <m/>
    <m/>
    <m/>
    <m/>
    <m/>
    <m/>
    <m/>
    <n v="37310.19"/>
    <n v="8190.04"/>
    <m/>
    <m/>
    <m/>
    <m/>
    <m/>
    <m/>
    <m/>
    <x v="0"/>
    <x v="0"/>
    <m/>
  </r>
  <r>
    <s v=""/>
    <s v=" EJ_0304_1540"/>
    <s v="BPM Pick-up -Procurement - labor"/>
    <s v="6.03.03.04.01"/>
    <x v="0"/>
    <d v="2025-12-09T00:00:00"/>
    <d v="2027-12-08T00:00:00"/>
    <s v="mahmed"/>
    <s v="gassner"/>
    <n v="23148.240000000002"/>
    <s v="CON"/>
    <s v="C"/>
    <s v="Labor"/>
    <s v="TEC"/>
    <m/>
    <s v="BNL"/>
    <s v="Const"/>
    <s v="INS"/>
    <x v="10"/>
    <m/>
    <m/>
    <m/>
    <m/>
    <m/>
    <m/>
    <m/>
    <m/>
    <m/>
    <m/>
    <n v="9490.7800000000007"/>
    <n v="11574.12"/>
    <n v="2083.34"/>
    <m/>
    <m/>
    <m/>
    <m/>
    <m/>
    <m/>
    <x v="0"/>
    <x v="0"/>
    <m/>
  </r>
  <r>
    <s v=""/>
    <s v=" EJ_0304_1600"/>
    <s v="BPM Pick-up -Button &amp; Housing Materials - Test and Final Acceptance"/>
    <s v="6.03.03.04.01"/>
    <x v="0"/>
    <d v="2028-02-11T00:00:00"/>
    <d v="2028-07-03T00:00:00"/>
    <s v="mahmed"/>
    <s v="gassner"/>
    <n v="48615.9"/>
    <s v="EDIA"/>
    <s v="C"/>
    <s v="Labor"/>
    <s v="TEC"/>
    <m/>
    <s v="BNL"/>
    <s v="Const"/>
    <s v="INS"/>
    <x v="8"/>
    <s v="P.S071"/>
    <m/>
    <m/>
    <m/>
    <m/>
    <m/>
    <m/>
    <m/>
    <m/>
    <m/>
    <m/>
    <m/>
    <n v="48615.9"/>
    <m/>
    <m/>
    <m/>
    <m/>
    <m/>
    <m/>
    <x v="0"/>
    <x v="0"/>
    <m/>
  </r>
  <r>
    <s v=""/>
    <s v=" EJ_0304_1620"/>
    <s v="BPM Pick-up - Oversee fabrication and installation"/>
    <s v="6.03.03.04.01"/>
    <x v="0"/>
    <d v="2024-07-30T00:00:00"/>
    <d v="2026-07-29T00:00:00"/>
    <s v="mahmed"/>
    <s v="gassner"/>
    <n v="22093.15"/>
    <s v="EDIA"/>
    <s v="C"/>
    <s v="Labor"/>
    <s v="TEC"/>
    <m/>
    <s v="BNL"/>
    <s v="Const"/>
    <s v="INS"/>
    <x v="9"/>
    <m/>
    <m/>
    <m/>
    <m/>
    <m/>
    <m/>
    <m/>
    <m/>
    <n v="1944.2"/>
    <n v="11046.58"/>
    <n v="9102.3799999999992"/>
    <m/>
    <m/>
    <m/>
    <m/>
    <m/>
    <m/>
    <m/>
    <m/>
    <x v="0"/>
    <x v="0"/>
    <m/>
  </r>
  <r>
    <s v=""/>
    <s v=" EJ_0304_1640"/>
    <s v="BPM Electronics - Misc procurements"/>
    <s v="6.03.03.04.01"/>
    <x v="0"/>
    <d v="2025-12-09T00:00:00"/>
    <d v="2026-12-09T00:00:00"/>
    <s v="mahmed"/>
    <s v="gassner"/>
    <n v="8532.26"/>
    <s v="CON"/>
    <s v="C"/>
    <s v="Labor"/>
    <s v="TEC"/>
    <m/>
    <s v="BNL"/>
    <s v="Const"/>
    <s v="INS"/>
    <x v="10"/>
    <m/>
    <m/>
    <m/>
    <m/>
    <m/>
    <m/>
    <m/>
    <m/>
    <m/>
    <m/>
    <n v="6968.58"/>
    <n v="1563.68"/>
    <m/>
    <m/>
    <m/>
    <m/>
    <m/>
    <m/>
    <m/>
    <x v="0"/>
    <x v="0"/>
    <m/>
  </r>
  <r>
    <s v=""/>
    <s v=" EJ_0304_4060"/>
    <s v="TL C&amp;C Monitors - Collect parameters for Preliminary Design"/>
    <s v="6.03.03.04.02"/>
    <x v="0"/>
    <d v="2022-10-05T00:00:00"/>
    <d v="2023-01-06T00:00:00"/>
    <s v="mahmed"/>
    <s v="gassner"/>
    <n v="1274.43"/>
    <s v="EDIA"/>
    <s v="C"/>
    <s v="Labor"/>
    <s v="TEC"/>
    <m/>
    <s v="BNL"/>
    <s v="PED"/>
    <s v="INS"/>
    <x v="11"/>
    <m/>
    <m/>
    <m/>
    <m/>
    <m/>
    <m/>
    <m/>
    <n v="1274.43"/>
    <m/>
    <m/>
    <m/>
    <m/>
    <m/>
    <m/>
    <m/>
    <m/>
    <m/>
    <m/>
    <m/>
    <x v="0"/>
    <x v="0"/>
    <m/>
  </r>
  <r>
    <s v=""/>
    <s v=" EJ_0304_4120"/>
    <s v="TL C&amp;C Monitors - Collect parameters for Final Design"/>
    <s v="6.03.03.04.02"/>
    <x v="0"/>
    <d v="2023-07-26T00:00:00"/>
    <d v="2023-09-26T00:00:00"/>
    <s v="mahmed"/>
    <s v="gassner"/>
    <n v="1274.43"/>
    <s v="EDIA"/>
    <s v="C"/>
    <s v="Labor"/>
    <s v="TEC"/>
    <m/>
    <s v="BNL"/>
    <s v="PED"/>
    <s v="INS"/>
    <x v="11"/>
    <m/>
    <m/>
    <m/>
    <m/>
    <m/>
    <m/>
    <m/>
    <n v="1274.43"/>
    <m/>
    <m/>
    <m/>
    <m/>
    <m/>
    <m/>
    <m/>
    <m/>
    <m/>
    <m/>
    <m/>
    <x v="0"/>
    <x v="0"/>
    <m/>
  </r>
  <r>
    <s v=""/>
    <s v=" EJ_0304_7080"/>
    <s v="TL Profile &amp; Emit Monitors - Collect parameters for Preliminary Design"/>
    <s v="6.03.03.04.03"/>
    <x v="0"/>
    <d v="2023-01-25T00:00:00"/>
    <d v="2023-03-28T00:00:00"/>
    <s v="mahmed"/>
    <s v="gassner"/>
    <n v="12744.27"/>
    <s v="EDIA"/>
    <s v="C"/>
    <s v="Labor"/>
    <s v="TEC"/>
    <m/>
    <s v="BNL"/>
    <s v="PED"/>
    <s v="INS"/>
    <x v="11"/>
    <m/>
    <m/>
    <m/>
    <m/>
    <m/>
    <m/>
    <m/>
    <n v="12744.27"/>
    <m/>
    <m/>
    <m/>
    <m/>
    <m/>
    <m/>
    <m/>
    <m/>
    <m/>
    <m/>
    <m/>
    <x v="0"/>
    <x v="0"/>
    <m/>
  </r>
  <r>
    <s v=""/>
    <s v=" EJ_0304_7160"/>
    <s v="TL Profile &amp; Emit Monitors - Collect parameters for Final Design"/>
    <s v="6.03.03.04.03"/>
    <x v="0"/>
    <d v="2023-07-28T00:00:00"/>
    <d v="2023-12-21T00:00:00"/>
    <s v="mahmed"/>
    <s v="gassner"/>
    <n v="9742.2000000000007"/>
    <s v="EDIA"/>
    <s v="C"/>
    <s v="Labor"/>
    <s v="TEC"/>
    <m/>
    <s v="BNL"/>
    <s v="PED"/>
    <s v="INS"/>
    <x v="11"/>
    <m/>
    <m/>
    <m/>
    <m/>
    <m/>
    <m/>
    <m/>
    <n v="4383.99"/>
    <n v="5358.21"/>
    <m/>
    <m/>
    <m/>
    <m/>
    <m/>
    <m/>
    <m/>
    <m/>
    <m/>
    <m/>
    <x v="0"/>
    <x v="0"/>
    <m/>
  </r>
  <r>
    <s v=""/>
    <s v=" EJ_0201_2240"/>
    <s v="RCS Quad - Vendor I - Vendor Support by BNL"/>
    <s v="6.03.02.01.01"/>
    <x v="0"/>
    <d v="2025-12-09T00:00:00"/>
    <d v="2028-12-07T00:00:00"/>
    <s v="jtolle"/>
    <s v="hwitte"/>
    <n v="32020.97"/>
    <s v="EDIA"/>
    <s v="C"/>
    <s v="Labor"/>
    <s v="TEC"/>
    <m/>
    <s v="BNL"/>
    <s v="Const.Fabricate"/>
    <s v="NC_MAG"/>
    <x v="9"/>
    <s v="D.APP42.B"/>
    <s v="APP00047"/>
    <m/>
    <m/>
    <m/>
    <m/>
    <m/>
    <m/>
    <m/>
    <m/>
    <n v="8752.4"/>
    <n v="10673.66"/>
    <n v="10673.66"/>
    <n v="1921.26"/>
    <m/>
    <m/>
    <m/>
    <m/>
    <m/>
    <x v="0"/>
    <x v="0"/>
    <m/>
  </r>
  <r>
    <s v=""/>
    <s v=" EJ_0201_2700"/>
    <s v="RCS Corrector - Preliminary Design"/>
    <s v="6.03.02.01.03"/>
    <x v="0"/>
    <d v="2023-10-31T00:00:00"/>
    <d v="2024-01-30T00:00:00"/>
    <s v="jtolle"/>
    <s v="hwitte"/>
    <n v="7089.8"/>
    <s v="EDIA"/>
    <s v="C"/>
    <s v="Labor"/>
    <s v="TEC"/>
    <m/>
    <s v="BNL"/>
    <s v="PED"/>
    <s v="NC_MAG"/>
    <x v="6"/>
    <s v="S.P010"/>
    <m/>
    <m/>
    <m/>
    <m/>
    <m/>
    <m/>
    <m/>
    <n v="7089.8"/>
    <m/>
    <m/>
    <m/>
    <m/>
    <m/>
    <m/>
    <m/>
    <m/>
    <m/>
    <m/>
    <x v="0"/>
    <x v="0"/>
    <m/>
  </r>
  <r>
    <s v=""/>
    <s v=" EJ_0201_2660"/>
    <s v="RCS Sextupole - Vendor II - Vendor Support by BNL"/>
    <s v="6.03.02.01.02"/>
    <x v="0"/>
    <d v="2025-12-09T00:00:00"/>
    <d v="2028-12-07T00:00:00"/>
    <s v="jtolle"/>
    <s v="hwitte"/>
    <n v="25211.919999999998"/>
    <s v="EDIA"/>
    <s v="C"/>
    <s v="Labor"/>
    <s v="TEC"/>
    <m/>
    <s v="BNL"/>
    <s v="Const.Fabricate"/>
    <s v="NC_MAG"/>
    <x v="9"/>
    <s v="D.APP44.D"/>
    <s v="APP00205"/>
    <m/>
    <m/>
    <m/>
    <m/>
    <m/>
    <m/>
    <m/>
    <m/>
    <n v="6891.26"/>
    <n v="8403.9699999999993"/>
    <n v="8403.9699999999993"/>
    <n v="1512.72"/>
    <m/>
    <m/>
    <m/>
    <m/>
    <m/>
    <x v="0"/>
    <x v="0"/>
    <m/>
  </r>
  <r>
    <s v=""/>
    <s v=" EJ_0201_2530"/>
    <s v="RCS Sextupole - Vendor I - Vendor Support by BNL"/>
    <s v="6.03.02.01.02"/>
    <x v="0"/>
    <d v="2025-12-09T00:00:00"/>
    <d v="2028-12-07T00:00:00"/>
    <s v="jtolle"/>
    <s v="hwitte"/>
    <n v="25211.919999999998"/>
    <s v="EDIA"/>
    <s v="C"/>
    <s v="Labor"/>
    <s v="TEC"/>
    <m/>
    <s v="BNL"/>
    <s v="Const.Fabricate"/>
    <s v="NC_MAG"/>
    <x v="9"/>
    <s v="D.APP44.B"/>
    <s v="APP00205"/>
    <m/>
    <m/>
    <m/>
    <m/>
    <m/>
    <m/>
    <m/>
    <m/>
    <n v="6891.26"/>
    <n v="8403.9699999999993"/>
    <n v="8403.9699999999993"/>
    <n v="1512.72"/>
    <m/>
    <m/>
    <m/>
    <m/>
    <m/>
    <x v="0"/>
    <x v="0"/>
    <m/>
  </r>
  <r>
    <s v=""/>
    <s v=" EJ_0201_2350"/>
    <s v="RCS Sextupole - Preliminary Design"/>
    <s v="6.03.02.01.02"/>
    <x v="1"/>
    <d v="2023-03-09T00:00:00"/>
    <d v="2023-09-08T00:00:00"/>
    <s v="jtolle"/>
    <s v="hwitte"/>
    <n v="20550.14"/>
    <s v="EDIA"/>
    <s v="C"/>
    <s v="Labor"/>
    <s v="TEC"/>
    <m/>
    <s v="BNL"/>
    <s v="PED"/>
    <s v="NC_MAG"/>
    <x v="6"/>
    <s v="D.APP44"/>
    <m/>
    <m/>
    <m/>
    <m/>
    <m/>
    <m/>
    <n v="20550.14"/>
    <m/>
    <m/>
    <m/>
    <m/>
    <m/>
    <m/>
    <m/>
    <m/>
    <m/>
    <m/>
    <m/>
    <x v="0"/>
    <x v="0"/>
    <m/>
  </r>
  <r>
    <s v=""/>
    <s v=" EJ_0201_3520"/>
    <s v="Magnet Measuring Station - Engineering and SOW (6 stations)"/>
    <s v="6.03.02.01.05"/>
    <x v="0"/>
    <d v="2024-10-30T00:00:00"/>
    <d v="2024-12-13T00:00:00"/>
    <s v="jtolle"/>
    <s v="hwitte"/>
    <n v="13651.99"/>
    <s v="EDIA"/>
    <s v="C"/>
    <s v="Labor"/>
    <s v="TEC"/>
    <m/>
    <s v="BNL"/>
    <s v="Const.Procure"/>
    <s v="NC_MAG"/>
    <x v="10"/>
    <s v="S.P025"/>
    <m/>
    <m/>
    <m/>
    <m/>
    <m/>
    <m/>
    <m/>
    <m/>
    <n v="13651.99"/>
    <m/>
    <m/>
    <m/>
    <m/>
    <m/>
    <m/>
    <m/>
    <m/>
    <m/>
    <x v="0"/>
    <x v="0"/>
    <m/>
  </r>
  <r>
    <s v=""/>
    <s v=" EJ_0201_2855"/>
    <s v="RCS Girder: Type 1 - Engineering"/>
    <s v="6.03.02.01.04"/>
    <x v="0"/>
    <d v="2024-06-14T00:00:00"/>
    <d v="2024-09-09T00:00:00"/>
    <s v="jtolle"/>
    <s v="hwitte"/>
    <n v="13190.32"/>
    <s v="EDIA"/>
    <s v="C"/>
    <s v="Labor"/>
    <s v="TEC"/>
    <m/>
    <s v="BNL"/>
    <s v="PED"/>
    <s v="NC_MAG"/>
    <x v="6"/>
    <s v="S.P330"/>
    <m/>
    <m/>
    <m/>
    <m/>
    <m/>
    <m/>
    <m/>
    <n v="13190.32"/>
    <m/>
    <m/>
    <m/>
    <m/>
    <m/>
    <m/>
    <m/>
    <m/>
    <m/>
    <m/>
    <x v="0"/>
    <x v="0"/>
    <m/>
  </r>
  <r>
    <s v=""/>
    <s v=" EJ_0205_1100"/>
    <s v="RCS BPMs - Collect parameters for Preliminary Design"/>
    <s v="6.03.02.05.01"/>
    <x v="0"/>
    <d v="2022-10-03T00:00:00"/>
    <d v="2023-01-24T00:00:00"/>
    <s v="mahmed"/>
    <s v="gassner"/>
    <n v="6372.14"/>
    <s v="EDIA"/>
    <s v="C"/>
    <s v="Labor"/>
    <s v="TEC"/>
    <m/>
    <s v="BNL"/>
    <s v="PED"/>
    <s v="INS"/>
    <x v="11"/>
    <s v="S.P136"/>
    <m/>
    <m/>
    <m/>
    <m/>
    <m/>
    <m/>
    <n v="6372.14"/>
    <m/>
    <m/>
    <m/>
    <m/>
    <m/>
    <m/>
    <m/>
    <m/>
    <m/>
    <m/>
    <m/>
    <x v="0"/>
    <x v="0"/>
    <m/>
  </r>
  <r>
    <s v=""/>
    <s v=" EJ_0205_1120"/>
    <s v="RCS BPM System Support - Preliminary Design - Oversight, Reviews, Documentation"/>
    <s v="6.03.02.05.01"/>
    <x v="0"/>
    <d v="2023-01-25T00:00:00"/>
    <d v="2023-11-07T00:00:00"/>
    <s v="mahmed"/>
    <s v="gassner"/>
    <n v="85535.42"/>
    <s v="EDIA"/>
    <s v="C"/>
    <s v="Labor"/>
    <s v="TEC"/>
    <m/>
    <s v="BNL"/>
    <s v="PED"/>
    <s v="INS"/>
    <x v="11"/>
    <s v="S.P136"/>
    <m/>
    <m/>
    <m/>
    <m/>
    <m/>
    <m/>
    <n v="73432.44"/>
    <n v="12102.98"/>
    <m/>
    <m/>
    <m/>
    <m/>
    <m/>
    <m/>
    <m/>
    <m/>
    <m/>
    <m/>
    <x v="0"/>
    <x v="0"/>
    <m/>
  </r>
  <r>
    <s v=""/>
    <s v=" EJ_0205_1160"/>
    <s v="RCS BPM Electronics - Preliminary Design"/>
    <s v="6.03.02.05.01"/>
    <x v="0"/>
    <d v="2023-01-25T00:00:00"/>
    <d v="2023-11-07T00:00:00"/>
    <s v="mahmed"/>
    <s v="gassner"/>
    <n v="27684.89"/>
    <s v="EDIA"/>
    <s v="C"/>
    <s v="Labor"/>
    <s v="TEC"/>
    <m/>
    <s v="BNL"/>
    <s v="PED"/>
    <s v="INS"/>
    <x v="11"/>
    <m/>
    <m/>
    <m/>
    <m/>
    <m/>
    <m/>
    <m/>
    <n v="24085.85"/>
    <n v="3599.04"/>
    <m/>
    <m/>
    <m/>
    <m/>
    <m/>
    <m/>
    <m/>
    <m/>
    <m/>
    <m/>
    <x v="0"/>
    <x v="0"/>
    <m/>
  </r>
  <r>
    <s v=""/>
    <s v=" EJ_0205_1180"/>
    <s v="RCS BPM Pick-up - Preliminary Design - BPM Assembly, Including Buttons and Housing"/>
    <s v="6.03.02.05.01"/>
    <x v="0"/>
    <d v="2023-01-25T00:00:00"/>
    <d v="2023-11-07T00:00:00"/>
    <s v="mahmed"/>
    <s v="gassner"/>
    <n v="4160.7299999999996"/>
    <s v="EDIA"/>
    <s v="C"/>
    <s v="Labor"/>
    <s v="TEC"/>
    <m/>
    <s v="BNL"/>
    <s v="PED"/>
    <s v="INS"/>
    <x v="11"/>
    <s v="S.P136"/>
    <m/>
    <m/>
    <m/>
    <m/>
    <m/>
    <m/>
    <n v="3619.84"/>
    <n v="540.9"/>
    <m/>
    <m/>
    <m/>
    <m/>
    <m/>
    <m/>
    <m/>
    <m/>
    <m/>
    <m/>
    <x v="0"/>
    <x v="0"/>
    <m/>
  </r>
  <r>
    <s v=""/>
    <s v=" EJ_0205_1200"/>
    <s v="RCS BPMs - Collect parameters for Final Design"/>
    <s v="6.03.02.05.01"/>
    <x v="0"/>
    <d v="2023-11-08T00:00:00"/>
    <d v="2024-04-04T00:00:00"/>
    <s v="mahmed"/>
    <s v="gassner"/>
    <n v="6595.16"/>
    <s v="EDIA"/>
    <s v="C"/>
    <s v="Labor"/>
    <s v="TEC"/>
    <m/>
    <s v="BNL"/>
    <s v="PED"/>
    <s v="INS"/>
    <x v="11"/>
    <s v="S.P136"/>
    <m/>
    <m/>
    <m/>
    <m/>
    <m/>
    <m/>
    <m/>
    <n v="6595.16"/>
    <m/>
    <m/>
    <m/>
    <m/>
    <m/>
    <m/>
    <m/>
    <m/>
    <m/>
    <m/>
    <x v="0"/>
    <x v="0"/>
    <m/>
  </r>
  <r>
    <s v=""/>
    <s v=" EJ_0205_1220"/>
    <s v="RCS BPM System Support - Final Design - Oversight, Reviews, Documentation"/>
    <s v="6.03.02.05.01"/>
    <x v="0"/>
    <d v="2024-04-05T00:00:00"/>
    <d v="2024-10-30T00:00:00"/>
    <s v="mahmed"/>
    <s v="gassner"/>
    <n v="33474.39"/>
    <s v="EDIA"/>
    <s v="C"/>
    <s v="Labor"/>
    <s v="TEC"/>
    <m/>
    <s v="BNL"/>
    <s v="PED"/>
    <s v="INS"/>
    <x v="6"/>
    <s v="S.P136"/>
    <m/>
    <m/>
    <m/>
    <m/>
    <m/>
    <m/>
    <m/>
    <n v="28626.38"/>
    <n v="4848.0200000000004"/>
    <m/>
    <m/>
    <m/>
    <m/>
    <m/>
    <m/>
    <m/>
    <m/>
    <m/>
    <x v="0"/>
    <x v="0"/>
    <m/>
  </r>
  <r>
    <s v=""/>
    <s v=" EJ_0205_1260"/>
    <s v="RCS BPM Electronics - Final Design"/>
    <s v="6.03.02.05.01"/>
    <x v="0"/>
    <d v="2024-04-05T00:00:00"/>
    <d v="2024-10-30T00:00:00"/>
    <s v="mahmed"/>
    <s v="gassner"/>
    <n v="100257.46"/>
    <s v="EDIA"/>
    <s v="C"/>
    <s v="Labor"/>
    <s v="TEC"/>
    <m/>
    <s v="BNL"/>
    <s v="PED"/>
    <s v="INS"/>
    <x v="6"/>
    <m/>
    <m/>
    <m/>
    <m/>
    <m/>
    <m/>
    <m/>
    <m/>
    <n v="85737.42"/>
    <n v="14520.05"/>
    <m/>
    <m/>
    <m/>
    <m/>
    <m/>
    <m/>
    <m/>
    <m/>
    <m/>
    <x v="0"/>
    <x v="0"/>
    <m/>
  </r>
  <r>
    <s v=""/>
    <s v=" EJ_0205_1280"/>
    <s v="RCS BPM Pick-up - Final Design - BPM Assembly, Including Buttons and Housing"/>
    <s v="6.03.02.05.01"/>
    <x v="0"/>
    <d v="2024-04-05T00:00:00"/>
    <d v="2024-10-30T00:00:00"/>
    <s v="mahmed"/>
    <s v="gassner"/>
    <n v="14914.33"/>
    <s v="EDIA"/>
    <s v="C"/>
    <s v="Labor"/>
    <s v="TEC"/>
    <m/>
    <s v="BNL"/>
    <s v="PED"/>
    <s v="INS"/>
    <x v="6"/>
    <s v="S.P136"/>
    <m/>
    <m/>
    <m/>
    <m/>
    <m/>
    <m/>
    <m/>
    <n v="12754.33"/>
    <n v="2160.0100000000002"/>
    <m/>
    <m/>
    <m/>
    <m/>
    <m/>
    <m/>
    <m/>
    <m/>
    <m/>
    <x v="0"/>
    <x v="0"/>
    <m/>
  </r>
  <r>
    <s v=""/>
    <s v=" EJ_0205_1300"/>
    <s v="RCS BPM Electronics - Firmware Final Design"/>
    <s v="6.03.02.05.01"/>
    <x v="0"/>
    <d v="2024-04-05T00:00:00"/>
    <d v="2024-10-30T00:00:00"/>
    <s v="mahmed"/>
    <s v="gassner"/>
    <n v="10605.75"/>
    <s v="EDIA"/>
    <s v="C"/>
    <s v="Labor"/>
    <s v="TEC"/>
    <m/>
    <s v="BNL"/>
    <s v="PED"/>
    <s v="INS"/>
    <x v="6"/>
    <m/>
    <m/>
    <m/>
    <m/>
    <m/>
    <m/>
    <m/>
    <m/>
    <n v="9069.74"/>
    <n v="1536.01"/>
    <m/>
    <m/>
    <m/>
    <m/>
    <m/>
    <m/>
    <m/>
    <m/>
    <m/>
    <x v="0"/>
    <x v="0"/>
    <m/>
  </r>
  <r>
    <s v=""/>
    <s v=" EJ_0205_1320"/>
    <s v="RCS BPM Electronics - Firmware continued development and full integration"/>
    <s v="6.03.02.05.01"/>
    <x v="0"/>
    <d v="2025-12-09T00:00:00"/>
    <d v="2027-12-08T00:00:00"/>
    <s v="mahmed"/>
    <s v="gassner"/>
    <n v="17361.18"/>
    <s v="CON"/>
    <s v="C"/>
    <s v="Labor"/>
    <s v="TEC"/>
    <m/>
    <s v="BNL"/>
    <s v="Const"/>
    <s v="INS"/>
    <x v="10"/>
    <m/>
    <m/>
    <m/>
    <m/>
    <m/>
    <m/>
    <m/>
    <m/>
    <m/>
    <m/>
    <n v="7118.08"/>
    <n v="8680.59"/>
    <n v="1562.51"/>
    <m/>
    <m/>
    <m/>
    <m/>
    <m/>
    <m/>
    <x v="0"/>
    <x v="0"/>
    <m/>
  </r>
  <r>
    <s v=""/>
    <s v=" EJ_0205_1340"/>
    <s v="RCS BPM Electronics - Software Final Design"/>
    <s v="6.03.02.05.01"/>
    <x v="0"/>
    <d v="2024-04-05T00:00:00"/>
    <d v="2024-10-30T00:00:00"/>
    <s v="mahmed"/>
    <s v="gassner"/>
    <n v="10605.75"/>
    <s v="EDIA"/>
    <s v="C"/>
    <s v="Labor"/>
    <s v="TEC"/>
    <m/>
    <s v="BNL"/>
    <s v="PED"/>
    <s v="INS"/>
    <x v="6"/>
    <m/>
    <m/>
    <m/>
    <m/>
    <m/>
    <m/>
    <m/>
    <m/>
    <n v="9069.74"/>
    <n v="1536.01"/>
    <m/>
    <m/>
    <m/>
    <m/>
    <m/>
    <m/>
    <m/>
    <m/>
    <m/>
    <x v="0"/>
    <x v="0"/>
    <m/>
  </r>
  <r>
    <s v=""/>
    <s v=" EJ_0205_1360"/>
    <s v="RCS BPM Electronics - Software, continued development and full integration"/>
    <s v="6.03.02.05.01"/>
    <x v="0"/>
    <d v="2025-12-09T00:00:00"/>
    <d v="2027-12-08T00:00:00"/>
    <s v="mahmed"/>
    <s v="gassner"/>
    <n v="17361.18"/>
    <s v="CON"/>
    <s v="C"/>
    <s v="Labor"/>
    <s v="TEC"/>
    <m/>
    <s v="BNL"/>
    <s v="Const"/>
    <s v="INS"/>
    <x v="10"/>
    <m/>
    <m/>
    <m/>
    <m/>
    <m/>
    <m/>
    <m/>
    <m/>
    <m/>
    <m/>
    <n v="7118.08"/>
    <n v="8680.59"/>
    <n v="1562.51"/>
    <m/>
    <m/>
    <m/>
    <m/>
    <m/>
    <m/>
    <x v="0"/>
    <x v="0"/>
    <m/>
  </r>
  <r>
    <s v=""/>
    <s v=" EJ_0205_1400"/>
    <s v="RCS BPM Electronics -  module - Procurement Effort"/>
    <s v="6.03.02.05.01"/>
    <x v="0"/>
    <d v="2026-03-09T00:00:00"/>
    <d v="2026-08-13T00:00:00"/>
    <s v="mahmed"/>
    <s v="gassner"/>
    <n v="4238.9399999999996"/>
    <s v="CON"/>
    <s v="C"/>
    <s v="Labor"/>
    <s v="TEC"/>
    <m/>
    <s v="BNL"/>
    <s v="Const"/>
    <s v="INS"/>
    <x v="10"/>
    <s v="S.P001"/>
    <m/>
    <m/>
    <m/>
    <m/>
    <m/>
    <m/>
    <m/>
    <m/>
    <m/>
    <n v="4238.9399999999996"/>
    <m/>
    <m/>
    <m/>
    <m/>
    <m/>
    <m/>
    <m/>
    <m/>
    <x v="0"/>
    <x v="0"/>
    <m/>
  </r>
  <r>
    <s v=""/>
    <s v=" EJ_0205_1500"/>
    <s v="RCS BPM Electronics -  module - Automated test setup (design and development)"/>
    <s v="6.03.02.05.01"/>
    <x v="0"/>
    <d v="2027-06-08T00:00:00"/>
    <d v="2027-08-03T00:00:00"/>
    <s v="mahmed"/>
    <s v="gassner"/>
    <n v="35098.43"/>
    <s v="CON"/>
    <s v="C"/>
    <s v="Labor"/>
    <s v="TEC"/>
    <m/>
    <s v="BNL"/>
    <s v="Const"/>
    <s v="INS"/>
    <x v="8"/>
    <s v="S.P001"/>
    <s v="APP00180"/>
    <m/>
    <m/>
    <m/>
    <m/>
    <m/>
    <m/>
    <m/>
    <m/>
    <m/>
    <n v="35098.43"/>
    <m/>
    <m/>
    <m/>
    <m/>
    <m/>
    <m/>
    <m/>
    <x v="0"/>
    <x v="0"/>
    <m/>
  </r>
  <r>
    <s v=""/>
    <s v=" EJ_0205_1520"/>
    <s v="RCS BPM Electronics -  module - Acceptance testing support, test procedures, documentation"/>
    <s v="6.03.02.05.01"/>
    <x v="0"/>
    <d v="2027-08-04T00:00:00"/>
    <d v="2028-03-27T00:00:00"/>
    <s v="mahmed"/>
    <s v="gassner"/>
    <n v="36012.089999999997"/>
    <s v="CON"/>
    <s v="C"/>
    <s v="Labor"/>
    <s v="TEC"/>
    <m/>
    <s v="BNL"/>
    <s v="Const"/>
    <s v="INS"/>
    <x v="8"/>
    <s v="S.P001"/>
    <s v="APP00180"/>
    <m/>
    <m/>
    <m/>
    <m/>
    <m/>
    <m/>
    <m/>
    <m/>
    <m/>
    <n v="9228.1"/>
    <n v="26783.99"/>
    <m/>
    <m/>
    <m/>
    <m/>
    <m/>
    <m/>
    <x v="0"/>
    <x v="0"/>
    <m/>
  </r>
  <r>
    <s v=""/>
    <s v=" EJ_0205_1540"/>
    <s v="RCS BPM Pick-up - mechanical device testing, characterization"/>
    <s v="6.03.02.05.01"/>
    <x v="0"/>
    <d v="2025-12-09T00:00:00"/>
    <d v="2026-12-09T00:00:00"/>
    <s v="mahmed"/>
    <s v="gassner"/>
    <n v="22752.7"/>
    <s v="CON"/>
    <s v="C"/>
    <s v="Labor"/>
    <s v="TEC"/>
    <m/>
    <s v="BNL"/>
    <s v="Const"/>
    <s v="INS"/>
    <x v="10"/>
    <m/>
    <m/>
    <m/>
    <m/>
    <m/>
    <m/>
    <m/>
    <m/>
    <m/>
    <m/>
    <n v="18582.88"/>
    <n v="4169.82"/>
    <m/>
    <m/>
    <m/>
    <m/>
    <m/>
    <m/>
    <m/>
    <x v="0"/>
    <x v="0"/>
    <m/>
  </r>
  <r>
    <s v=""/>
    <s v=" EJ_0205_1580"/>
    <s v="RCS BPM Pick-up -Procurement - labor"/>
    <s v="6.03.02.05.01"/>
    <x v="0"/>
    <d v="2025-12-09T00:00:00"/>
    <d v="2026-12-09T00:00:00"/>
    <s v="mahmed"/>
    <s v="gassner"/>
    <n v="22752.7"/>
    <s v="CON"/>
    <s v="C"/>
    <s v="Labor"/>
    <s v="TEC"/>
    <m/>
    <s v="BNL"/>
    <s v="Const"/>
    <s v="INS"/>
    <x v="10"/>
    <m/>
    <m/>
    <m/>
    <m/>
    <m/>
    <m/>
    <m/>
    <m/>
    <m/>
    <m/>
    <n v="18582.88"/>
    <n v="4169.82"/>
    <m/>
    <m/>
    <m/>
    <m/>
    <m/>
    <m/>
    <m/>
    <x v="0"/>
    <x v="0"/>
    <m/>
  </r>
  <r>
    <s v=""/>
    <s v=" EJ_0205_1660"/>
    <s v="RCS BPM Pick-up - Oversee fabrication and installation"/>
    <s v="6.03.02.05.01"/>
    <x v="0"/>
    <d v="2026-12-09T00:00:00"/>
    <d v="2027-12-08T00:00:00"/>
    <s v="mahmed"/>
    <s v="gassner"/>
    <n v="23546.37"/>
    <s v="CON"/>
    <s v="C"/>
    <s v="Labor"/>
    <s v="TEC"/>
    <m/>
    <s v="BNL"/>
    <s v="Const"/>
    <s v="INS"/>
    <x v="5"/>
    <m/>
    <m/>
    <m/>
    <m/>
    <m/>
    <m/>
    <m/>
    <m/>
    <m/>
    <m/>
    <m/>
    <n v="19308.02"/>
    <n v="4238.3500000000004"/>
    <m/>
    <m/>
    <m/>
    <m/>
    <m/>
    <m/>
    <x v="0"/>
    <x v="0"/>
    <m/>
  </r>
  <r>
    <s v=""/>
    <s v=" EJ_0205_1680"/>
    <s v="RCS BPM Electronics - Misc procurements"/>
    <s v="6.03.02.05.01"/>
    <x v="0"/>
    <d v="2025-12-09T00:00:00"/>
    <d v="2026-12-08T00:00:00"/>
    <s v="mahmed"/>
    <s v="gassner"/>
    <n v="8531.2900000000009"/>
    <s v="CON"/>
    <s v="C"/>
    <s v="Labor"/>
    <s v="TEC"/>
    <m/>
    <s v="BNL"/>
    <s v="Const"/>
    <s v="INS"/>
    <x v="10"/>
    <m/>
    <m/>
    <m/>
    <m/>
    <m/>
    <m/>
    <m/>
    <m/>
    <m/>
    <m/>
    <n v="6995.66"/>
    <n v="1535.63"/>
    <m/>
    <m/>
    <m/>
    <m/>
    <m/>
    <m/>
    <m/>
    <x v="0"/>
    <x v="0"/>
    <m/>
  </r>
  <r>
    <s v=""/>
    <s v=" EJ_0205_1380"/>
    <s v="RCS BPM Electronics -  module - Prepare Spec/SOW/APP"/>
    <s v="6.03.02.05.01"/>
    <x v="0"/>
    <d v="2025-12-09T00:00:00"/>
    <d v="2026-03-06T00:00:00"/>
    <s v="mahmed"/>
    <s v="gassner"/>
    <n v="7064.9"/>
    <s v="EDIA"/>
    <s v="C"/>
    <s v="Labor"/>
    <s v="TEC"/>
    <m/>
    <s v="BNL"/>
    <s v="Const"/>
    <s v="INS"/>
    <x v="10"/>
    <s v="S.P001"/>
    <m/>
    <m/>
    <m/>
    <m/>
    <m/>
    <m/>
    <m/>
    <m/>
    <m/>
    <n v="7064.9"/>
    <m/>
    <m/>
    <m/>
    <m/>
    <m/>
    <m/>
    <m/>
    <m/>
    <x v="0"/>
    <x v="0"/>
    <m/>
  </r>
  <r>
    <s v=""/>
    <s v=" EJ_0205_3040"/>
    <s v="RCS Current Monitor System - Collect parameters for Preliminary Design"/>
    <s v="6.03.02.05.02"/>
    <x v="0"/>
    <d v="2022-10-03T00:00:00"/>
    <d v="2022-12-12T00:00:00"/>
    <s v="mahmed"/>
    <s v="gassner"/>
    <n v="955.82"/>
    <s v="EDIA"/>
    <s v="C"/>
    <s v="Labor"/>
    <s v="TEC"/>
    <m/>
    <s v="BNL"/>
    <s v="PED"/>
    <s v="INS"/>
    <x v="11"/>
    <m/>
    <m/>
    <m/>
    <m/>
    <m/>
    <m/>
    <m/>
    <n v="955.82"/>
    <m/>
    <m/>
    <m/>
    <m/>
    <m/>
    <m/>
    <m/>
    <m/>
    <m/>
    <m/>
    <m/>
    <x v="0"/>
    <x v="0"/>
    <m/>
  </r>
  <r>
    <s v=""/>
    <s v=" EJ_0205_3080"/>
    <s v="RCS Current Monitor System - Collect parameters for Final Design"/>
    <s v="6.03.02.05.02"/>
    <x v="0"/>
    <d v="2023-04-10T00:00:00"/>
    <d v="2023-08-29T00:00:00"/>
    <s v="mahmed"/>
    <s v="gassner"/>
    <n v="1274.43"/>
    <s v="EDIA"/>
    <s v="C"/>
    <s v="Labor"/>
    <s v="TEC"/>
    <m/>
    <s v="BNL"/>
    <s v="PED"/>
    <s v="INS"/>
    <x v="11"/>
    <m/>
    <m/>
    <m/>
    <m/>
    <m/>
    <m/>
    <m/>
    <n v="1274.43"/>
    <m/>
    <m/>
    <m/>
    <m/>
    <m/>
    <m/>
    <m/>
    <m/>
    <m/>
    <m/>
    <m/>
    <x v="0"/>
    <x v="0"/>
    <m/>
  </r>
  <r>
    <s v=""/>
    <s v=" EJ_0205_3140"/>
    <s v="RCS FCT - Electronic System - Hardware Development"/>
    <s v="6.03.02.05.02"/>
    <x v="0"/>
    <d v="2025-12-09T00:00:00"/>
    <d v="2027-07-14T00:00:00"/>
    <s v="mahmed"/>
    <s v="gassner"/>
    <n v="2874.18"/>
    <s v="CON"/>
    <s v="C"/>
    <s v="Labor"/>
    <s v="TEC"/>
    <m/>
    <s v="BNL"/>
    <s v="Const"/>
    <s v="INS"/>
    <x v="9"/>
    <m/>
    <m/>
    <m/>
    <m/>
    <m/>
    <m/>
    <m/>
    <m/>
    <m/>
    <m/>
    <n v="1473.02"/>
    <n v="1401.16"/>
    <m/>
    <m/>
    <m/>
    <m/>
    <m/>
    <m/>
    <m/>
    <x v="0"/>
    <x v="0"/>
    <m/>
  </r>
  <r>
    <s v=""/>
    <s v=" EJ_0205_5600"/>
    <s v="RCS Profile &amp; Emit Monitors - System Global - Collect parameters for Preliminary Design"/>
    <s v="6.03.02.05.03"/>
    <x v="0"/>
    <d v="2022-10-17T00:00:00"/>
    <d v="2023-04-04T00:00:00"/>
    <s v="mahmed"/>
    <s v="gassner"/>
    <n v="6372.14"/>
    <s v="EDIA"/>
    <s v="C"/>
    <s v="Labor"/>
    <s v="TEC"/>
    <m/>
    <s v="BNL"/>
    <s v="PED"/>
    <s v="INS"/>
    <x v="11"/>
    <m/>
    <m/>
    <m/>
    <m/>
    <m/>
    <m/>
    <m/>
    <n v="6372.14"/>
    <m/>
    <m/>
    <m/>
    <m/>
    <m/>
    <m/>
    <m/>
    <m/>
    <m/>
    <m/>
    <m/>
    <x v="0"/>
    <x v="0"/>
    <m/>
  </r>
  <r>
    <s v=""/>
    <s v=" EJ_0205_5620"/>
    <s v="RCS Profile &amp; Emit Monitors - System Global - Preliminary Design"/>
    <s v="6.03.02.05.03"/>
    <x v="0"/>
    <d v="2023-04-05T00:00:00"/>
    <d v="2023-09-29T00:00:00"/>
    <s v="mahmed"/>
    <s v="gassner"/>
    <n v="2548.85"/>
    <s v="EDIA"/>
    <s v="C"/>
    <s v="Labor"/>
    <s v="TEC"/>
    <m/>
    <s v="BNL"/>
    <s v="PED"/>
    <s v="INS"/>
    <x v="11"/>
    <m/>
    <m/>
    <m/>
    <m/>
    <m/>
    <m/>
    <m/>
    <n v="2548.85"/>
    <m/>
    <m/>
    <m/>
    <m/>
    <m/>
    <m/>
    <m/>
    <m/>
    <m/>
    <m/>
    <m/>
    <x v="0"/>
    <x v="0"/>
    <m/>
  </r>
  <r>
    <s v=""/>
    <s v=" EJ_0205_5700"/>
    <s v="RCS Profile &amp; Emit Monitors - System Global - Collect parameters for Final Design"/>
    <s v="6.03.02.05.03"/>
    <x v="0"/>
    <d v="2023-10-02T00:00:00"/>
    <d v="2024-02-28T00:00:00"/>
    <s v="mahmed"/>
    <s v="gassner"/>
    <n v="6595.16"/>
    <s v="EDIA"/>
    <s v="C"/>
    <s v="Labor"/>
    <s v="TEC"/>
    <m/>
    <s v="BNL"/>
    <s v="PED"/>
    <s v="INS"/>
    <x v="11"/>
    <m/>
    <m/>
    <m/>
    <m/>
    <m/>
    <m/>
    <m/>
    <m/>
    <n v="6595.16"/>
    <m/>
    <m/>
    <m/>
    <m/>
    <m/>
    <m/>
    <m/>
    <m/>
    <m/>
    <m/>
    <x v="0"/>
    <x v="0"/>
    <m/>
  </r>
  <r>
    <s v=""/>
    <s v=" EJ_0205_5720"/>
    <s v="RCS Profile &amp; Emit Monitors - System Global - Final Design"/>
    <s v="6.03.02.05.03"/>
    <x v="0"/>
    <d v="2024-02-29T00:00:00"/>
    <d v="2024-10-29T00:00:00"/>
    <s v="mahmed"/>
    <s v="gassner"/>
    <n v="9271.25"/>
    <s v="EDIA"/>
    <s v="C"/>
    <s v="Labor"/>
    <s v="TEC"/>
    <m/>
    <s v="BNL"/>
    <s v="PED"/>
    <s v="INS"/>
    <x v="6"/>
    <m/>
    <m/>
    <m/>
    <m/>
    <m/>
    <m/>
    <m/>
    <m/>
    <n v="8180.51"/>
    <n v="1090.73"/>
    <m/>
    <m/>
    <m/>
    <m/>
    <m/>
    <m/>
    <m/>
    <m/>
    <m/>
    <x v="0"/>
    <x v="0"/>
    <m/>
  </r>
  <r>
    <s v=""/>
    <s v=" EJ_0205_8080"/>
    <s v="RCS SLM - Collect parameters for Preliminary Design"/>
    <s v="6.03.02.05.04"/>
    <x v="0"/>
    <d v="2022-10-03T00:00:00"/>
    <d v="2023-03-01T00:00:00"/>
    <s v="mahmed"/>
    <s v="gassner"/>
    <n v="6372.14"/>
    <s v="EDIA"/>
    <s v="C"/>
    <s v="Labor"/>
    <s v="TEC"/>
    <m/>
    <s v="BNL"/>
    <s v="PED"/>
    <s v="INS"/>
    <x v="11"/>
    <m/>
    <m/>
    <m/>
    <m/>
    <m/>
    <m/>
    <m/>
    <n v="6372.14"/>
    <m/>
    <m/>
    <m/>
    <m/>
    <m/>
    <m/>
    <m/>
    <m/>
    <m/>
    <m/>
    <m/>
    <x v="0"/>
    <x v="0"/>
    <m/>
  </r>
  <r>
    <s v=""/>
    <s v=" EJ_0205_8160"/>
    <s v="RCS SLM - Collect parameters for Final Design"/>
    <s v="6.03.02.05.04"/>
    <x v="0"/>
    <d v="2023-12-26T00:00:00"/>
    <d v="2024-05-16T00:00:00"/>
    <s v="mahmed"/>
    <s v="gassner"/>
    <n v="6595.16"/>
    <s v="EDIA"/>
    <s v="C"/>
    <s v="Labor"/>
    <s v="TEC"/>
    <m/>
    <s v="BNL"/>
    <s v="PED"/>
    <s v="INS"/>
    <x v="11"/>
    <m/>
    <m/>
    <m/>
    <m/>
    <m/>
    <m/>
    <m/>
    <m/>
    <n v="6595.16"/>
    <m/>
    <m/>
    <m/>
    <m/>
    <m/>
    <m/>
    <m/>
    <m/>
    <m/>
    <m/>
    <x v="0"/>
    <x v="0"/>
    <m/>
  </r>
  <r>
    <s v=""/>
    <s v=" SR_0200_1000"/>
    <s v="ESR Dipole - Preliminary Design (D1 &amp; D2)"/>
    <s v="6.04.02.01"/>
    <x v="1"/>
    <d v="2022-12-07T00:00:00"/>
    <d v="2023-09-08T00:00:00"/>
    <s v="jtolle"/>
    <s v="hwitte"/>
    <n v="40940.980000000003"/>
    <s v="EDIA"/>
    <s v="C"/>
    <s v="Labor"/>
    <s v="TEC"/>
    <m/>
    <s v="BNL"/>
    <s v="PED"/>
    <s v="NC_MAG"/>
    <x v="6"/>
    <s v="D25.APP09"/>
    <m/>
    <m/>
    <m/>
    <m/>
    <m/>
    <m/>
    <n v="40940.980000000003"/>
    <m/>
    <m/>
    <m/>
    <m/>
    <m/>
    <m/>
    <m/>
    <m/>
    <m/>
    <m/>
    <m/>
    <x v="0"/>
    <x v="0"/>
    <m/>
  </r>
  <r>
    <s v=""/>
    <s v=" SR_0200_1350"/>
    <s v="ESR Dipole - Vendor II - Vendor Support by BNL"/>
    <s v="6.04.02.01"/>
    <x v="0"/>
    <d v="2026-11-09T00:00:00"/>
    <d v="2029-11-07T00:00:00"/>
    <s v="jtolle"/>
    <s v="hwitte"/>
    <n v="40084.78"/>
    <s v="EDIA"/>
    <s v="C"/>
    <s v="Labor"/>
    <s v="TEC"/>
    <m/>
    <s v="BNL"/>
    <s v="Const.Fabricate"/>
    <s v="NC_MAG"/>
    <x v="9"/>
    <s v="D25.APP09.D"/>
    <s v="APP00538"/>
    <m/>
    <m/>
    <m/>
    <m/>
    <m/>
    <m/>
    <m/>
    <m/>
    <m/>
    <n v="11971.99"/>
    <n v="13361.59"/>
    <n v="13308.15"/>
    <n v="1443.05"/>
    <m/>
    <m/>
    <m/>
    <m/>
    <x v="0"/>
    <x v="0"/>
    <m/>
  </r>
  <r>
    <s v=""/>
    <s v=" SR_0200_1240"/>
    <s v="ESR Dipole - Vendor I - Vendor Support by BNL"/>
    <s v="6.04.02.01"/>
    <x v="0"/>
    <d v="2026-11-09T00:00:00"/>
    <d v="2029-11-07T00:00:00"/>
    <s v="jtolle"/>
    <s v="hwitte"/>
    <n v="40084.78"/>
    <s v="EDIA"/>
    <s v="C"/>
    <s v="Labor"/>
    <s v="TEC"/>
    <m/>
    <s v="BNL"/>
    <s v="Const.Fabricate"/>
    <s v="NC_MAG"/>
    <x v="9"/>
    <s v="D25.APP09.B"/>
    <s v="APP00538"/>
    <m/>
    <m/>
    <m/>
    <m/>
    <m/>
    <m/>
    <m/>
    <m/>
    <m/>
    <n v="11971.99"/>
    <n v="13361.59"/>
    <n v="13308.15"/>
    <n v="1443.05"/>
    <m/>
    <m/>
    <m/>
    <m/>
    <x v="0"/>
    <x v="0"/>
    <m/>
  </r>
  <r>
    <s v=""/>
    <s v=" SR_0200_1920"/>
    <s v="ESR Sextupole - Preliminary Design"/>
    <s v="6.04.02.02"/>
    <x v="1"/>
    <d v="2023-04-03T00:00:00"/>
    <d v="2023-09-08T00:00:00"/>
    <s v="jtolle"/>
    <s v="hwitte"/>
    <n v="20550.14"/>
    <s v="EDIA"/>
    <s v="C"/>
    <s v="Labor"/>
    <s v="TEC"/>
    <m/>
    <s v="BNL"/>
    <s v="PED"/>
    <s v="NC_MAG"/>
    <x v="6"/>
    <s v="D.APP43"/>
    <m/>
    <m/>
    <m/>
    <m/>
    <m/>
    <m/>
    <n v="20550.14"/>
    <m/>
    <m/>
    <m/>
    <m/>
    <m/>
    <m/>
    <m/>
    <m/>
    <m/>
    <m/>
    <m/>
    <x v="0"/>
    <x v="0"/>
    <m/>
  </r>
  <r>
    <s v=""/>
    <s v=" SR_0200_2250"/>
    <s v="ESR Sextupole - Vendor II -  Vendor Support by BNL"/>
    <s v="6.04.02.02"/>
    <x v="0"/>
    <d v="2025-12-09T00:00:00"/>
    <d v="2028-12-07T00:00:00"/>
    <s v="jtolle"/>
    <s v="hwitte"/>
    <n v="15826.46"/>
    <s v="EDIA"/>
    <s v="C"/>
    <s v="Labor"/>
    <s v="TEC"/>
    <m/>
    <s v="BNL"/>
    <s v="Const.Fabricate"/>
    <s v="NC_MAG"/>
    <x v="9"/>
    <s v="D.APP43.D"/>
    <s v="APP00049"/>
    <m/>
    <m/>
    <m/>
    <m/>
    <m/>
    <m/>
    <m/>
    <m/>
    <n v="4325.8999999999996"/>
    <n v="5275.49"/>
    <n v="5275.49"/>
    <n v="949.59"/>
    <m/>
    <m/>
    <m/>
    <m/>
    <m/>
    <x v="0"/>
    <x v="0"/>
    <m/>
  </r>
  <r>
    <s v=""/>
    <s v=" SR_0200_2150"/>
    <s v="ESR Sextupole - Vendor I - Vendor Support by BNL"/>
    <s v="6.04.02.02"/>
    <x v="0"/>
    <d v="2025-12-09T00:00:00"/>
    <d v="2028-12-07T00:00:00"/>
    <s v="jtolle"/>
    <s v="hwitte"/>
    <n v="15826.46"/>
    <s v="EDIA"/>
    <s v="C"/>
    <s v="Labor"/>
    <s v="TEC"/>
    <m/>
    <s v="BNL"/>
    <s v="Const.Fabricate"/>
    <s v="NC_MAG"/>
    <x v="9"/>
    <s v="D.APP43.B"/>
    <s v="APP00049"/>
    <m/>
    <m/>
    <m/>
    <m/>
    <m/>
    <m/>
    <m/>
    <m/>
    <n v="4325.8999999999996"/>
    <n v="5275.49"/>
    <n v="5275.49"/>
    <n v="949.59"/>
    <m/>
    <m/>
    <m/>
    <m/>
    <m/>
    <x v="0"/>
    <x v="0"/>
    <m/>
  </r>
  <r>
    <s v=""/>
    <s v=" SR_0200_2620"/>
    <s v="ESR Girder: Type 1 - Engineering"/>
    <s v="6.04.02.03"/>
    <x v="0"/>
    <d v="2024-10-08T00:00:00"/>
    <d v="2025-03-06T00:00:00"/>
    <s v="jtolle"/>
    <s v="hwitte"/>
    <n v="136519.85"/>
    <s v="EDIA"/>
    <s v="C"/>
    <s v="Labor"/>
    <s v="TEC"/>
    <m/>
    <s v="BNL"/>
    <s v="Const.Procure"/>
    <s v="NC_MAG"/>
    <x v="10"/>
    <s v="S.P335"/>
    <m/>
    <m/>
    <m/>
    <m/>
    <m/>
    <m/>
    <m/>
    <m/>
    <n v="136519.85"/>
    <m/>
    <m/>
    <m/>
    <m/>
    <m/>
    <m/>
    <m/>
    <m/>
    <m/>
    <x v="0"/>
    <x v="0"/>
    <m/>
  </r>
  <r>
    <s v=""/>
    <s v=" SR_0300_1005"/>
    <s v="eSR PS - Final System Design"/>
    <s v="6.04.04"/>
    <x v="0"/>
    <d v="2024-01-05T00:00:00"/>
    <d v="2024-03-26T00:00:00"/>
    <s v="apatil"/>
    <s v="bruno"/>
    <n v="48474.44"/>
    <s v="EDIA"/>
    <s v="C"/>
    <s v="Labor"/>
    <s v="TEC"/>
    <m/>
    <s v="BNL"/>
    <s v="PED"/>
    <s v="PS"/>
    <x v="6"/>
    <m/>
    <m/>
    <m/>
    <m/>
    <m/>
    <m/>
    <m/>
    <m/>
    <n v="48474.44"/>
    <m/>
    <m/>
    <m/>
    <m/>
    <m/>
    <m/>
    <m/>
    <m/>
    <m/>
    <m/>
    <x v="0"/>
    <x v="0"/>
    <m/>
  </r>
  <r>
    <s v=""/>
    <s v=" SR_0300_1200"/>
    <s v="Correctors - Develope Specs and SOW"/>
    <s v="6.04.04"/>
    <x v="0"/>
    <d v="2025-02-12T00:00:00"/>
    <d v="2025-05-07T00:00:00"/>
    <s v="apatil"/>
    <s v="bruno"/>
    <n v="34129.96"/>
    <s v="EDIA"/>
    <s v="C"/>
    <s v="Labor"/>
    <s v="TEC"/>
    <m/>
    <s v="BNL"/>
    <s v="PED"/>
    <s v="PS"/>
    <x v="10"/>
    <s v="A.PP021"/>
    <m/>
    <m/>
    <m/>
    <m/>
    <m/>
    <m/>
    <m/>
    <m/>
    <n v="34129.96"/>
    <m/>
    <m/>
    <m/>
    <m/>
    <m/>
    <m/>
    <m/>
    <m/>
    <m/>
    <x v="0"/>
    <x v="0"/>
    <m/>
  </r>
  <r>
    <s v=""/>
    <s v=" SR_0300_1400"/>
    <s v="Main Dipole / Quads / Sext - Develope Specs and SOW"/>
    <s v="6.04.04"/>
    <x v="0"/>
    <d v="2024-08-16T00:00:00"/>
    <d v="2024-11-12T00:00:00"/>
    <s v="apatil"/>
    <s v="bruno"/>
    <n v="60360.57"/>
    <s v="EDIA"/>
    <s v="C"/>
    <s v="Labor"/>
    <s v="TEC"/>
    <m/>
    <s v="BNL"/>
    <s v="PED"/>
    <s v="PS"/>
    <x v="10"/>
    <s v="D.APP25"/>
    <m/>
    <m/>
    <m/>
    <m/>
    <m/>
    <m/>
    <m/>
    <n v="31186.29"/>
    <n v="29174.28"/>
    <m/>
    <m/>
    <m/>
    <m/>
    <m/>
    <m/>
    <m/>
    <m/>
    <m/>
    <x v="0"/>
    <x v="0"/>
    <m/>
  </r>
  <r>
    <s v=""/>
    <s v=" SR_0300_1580"/>
    <s v="Main Dipole / Quads / Sext - System Test"/>
    <s v="6.04.04"/>
    <x v="0"/>
    <d v="2026-11-24T00:00:00"/>
    <d v="2027-02-23T00:00:00"/>
    <s v="apatil"/>
    <s v="bruno"/>
    <n v="14624.35"/>
    <s v="CON"/>
    <s v="C"/>
    <s v="Labor"/>
    <s v="TEC"/>
    <m/>
    <s v="BNL"/>
    <s v="Const"/>
    <s v="PS"/>
    <x v="8"/>
    <m/>
    <m/>
    <m/>
    <m/>
    <m/>
    <m/>
    <m/>
    <m/>
    <m/>
    <m/>
    <m/>
    <n v="14624.35"/>
    <m/>
    <m/>
    <m/>
    <m/>
    <m/>
    <m/>
    <m/>
    <x v="0"/>
    <x v="0"/>
    <m/>
  </r>
  <r>
    <s v=""/>
    <s v=" SR_0300_1600"/>
    <s v="Straight Quads and Straight Sextupoles - Develop Specs and SOW"/>
    <s v="6.04.04"/>
    <x v="0"/>
    <d v="2024-11-13T00:00:00"/>
    <d v="2025-02-11T00:00:00"/>
    <s v="apatil"/>
    <s v="bruno"/>
    <n v="54607.94"/>
    <s v="EDIA"/>
    <s v="C"/>
    <s v="Labor"/>
    <s v="TEC"/>
    <m/>
    <s v="BNL"/>
    <s v="PED"/>
    <s v="PS"/>
    <x v="10"/>
    <s v="S.P364"/>
    <m/>
    <m/>
    <m/>
    <m/>
    <m/>
    <m/>
    <m/>
    <m/>
    <n v="54607.94"/>
    <m/>
    <m/>
    <m/>
    <m/>
    <m/>
    <m/>
    <m/>
    <m/>
    <m/>
    <x v="0"/>
    <x v="0"/>
    <m/>
  </r>
  <r>
    <s v=""/>
    <s v=" SR_0300_1800"/>
    <s v="DC Cable - Develop Specs and SOW"/>
    <s v="6.04.04"/>
    <x v="0"/>
    <d v="2025-02-12T00:00:00"/>
    <d v="2025-05-07T00:00:00"/>
    <s v="apatil"/>
    <s v="bruno"/>
    <n v="40955.96"/>
    <s v="EDIA"/>
    <s v="C"/>
    <s v="Labor"/>
    <s v="TEC"/>
    <m/>
    <s v="BNL"/>
    <s v="PED"/>
    <s v="PS"/>
    <x v="10"/>
    <s v="A.PP022"/>
    <m/>
    <m/>
    <m/>
    <m/>
    <m/>
    <m/>
    <m/>
    <m/>
    <n v="40955.96"/>
    <m/>
    <m/>
    <m/>
    <m/>
    <m/>
    <m/>
    <m/>
    <m/>
    <m/>
    <x v="0"/>
    <x v="0"/>
    <m/>
  </r>
  <r>
    <s v=""/>
    <s v=" SR_0601_1120"/>
    <s v="ESR BPMs - Collect parameters for Preliminary Design"/>
    <s v="6.04.06.01"/>
    <x v="0"/>
    <d v="2021-10-01T00:00:00"/>
    <d v="2022-01-06T00:00:00"/>
    <s v="mahmed"/>
    <s v="gassner"/>
    <n v="0"/>
    <s v="EDIA"/>
    <s v="C"/>
    <s v="Labor"/>
    <s v="TEC"/>
    <m/>
    <s v="BNL"/>
    <s v="PED"/>
    <s v="INS"/>
    <x v="11"/>
    <m/>
    <m/>
    <m/>
    <m/>
    <m/>
    <m/>
    <m/>
    <m/>
    <m/>
    <m/>
    <m/>
    <m/>
    <m/>
    <m/>
    <m/>
    <m/>
    <m/>
    <m/>
    <m/>
    <x v="0"/>
    <x v="0"/>
    <m/>
  </r>
  <r>
    <s v=""/>
    <s v=" SR_0601_1140"/>
    <s v="BPM System Support - Preliminary Design Oversight, Reviews, Documentation"/>
    <s v="6.04.06.01"/>
    <x v="0"/>
    <d v="2022-10-03T00:00:00"/>
    <d v="2023-06-09T00:00:00"/>
    <s v="mahmed"/>
    <s v="gassner"/>
    <n v="38870.04"/>
    <s v="EDIA"/>
    <s v="C"/>
    <s v="Labor"/>
    <s v="TEC"/>
    <m/>
    <s v="BNL"/>
    <s v="PED"/>
    <s v="INS"/>
    <x v="11"/>
    <m/>
    <m/>
    <m/>
    <m/>
    <m/>
    <m/>
    <m/>
    <n v="38870.04"/>
    <m/>
    <m/>
    <m/>
    <m/>
    <m/>
    <m/>
    <m/>
    <m/>
    <m/>
    <m/>
    <m/>
    <x v="0"/>
    <x v="0"/>
    <m/>
  </r>
  <r>
    <s v=""/>
    <s v=" SR_0601_1180"/>
    <s v="BPM Electronics Preliminary Design -"/>
    <s v="6.04.06.01"/>
    <x v="0"/>
    <d v="2022-10-03T00:00:00"/>
    <d v="2023-06-09T00:00:00"/>
    <s v="mahmed"/>
    <s v="gassner"/>
    <n v="6212.83"/>
    <s v="EDIA"/>
    <s v="C"/>
    <s v="Labor"/>
    <s v="TEC"/>
    <m/>
    <s v="BNL"/>
    <s v="PED"/>
    <s v="INS"/>
    <x v="11"/>
    <m/>
    <m/>
    <m/>
    <m/>
    <m/>
    <m/>
    <m/>
    <n v="6212.83"/>
    <m/>
    <m/>
    <m/>
    <m/>
    <m/>
    <m/>
    <m/>
    <m/>
    <m/>
    <m/>
    <m/>
    <x v="0"/>
    <x v="0"/>
    <m/>
  </r>
  <r>
    <s v=""/>
    <s v=" SR_0601_1200"/>
    <s v="BPM Electronics - Firmware Preliminary Design and development"/>
    <s v="6.04.06.01"/>
    <x v="0"/>
    <d v="2022-10-03T00:00:00"/>
    <d v="2023-06-09T00:00:00"/>
    <s v="mahmed"/>
    <s v="gassner"/>
    <n v="27240.89"/>
    <s v="EDIA"/>
    <s v="C"/>
    <s v="Labor"/>
    <s v="TEC"/>
    <m/>
    <s v="BNL"/>
    <s v="PED"/>
    <s v="INS"/>
    <x v="11"/>
    <m/>
    <m/>
    <m/>
    <m/>
    <m/>
    <m/>
    <m/>
    <n v="27240.89"/>
    <m/>
    <m/>
    <m/>
    <m/>
    <m/>
    <m/>
    <m/>
    <m/>
    <m/>
    <m/>
    <m/>
    <x v="0"/>
    <x v="0"/>
    <m/>
  </r>
  <r>
    <s v=""/>
    <s v=" SR_0601_1220"/>
    <s v="ESR BPM Pick-up - Preliminary Design - BPM Assembly, Including Buttons and Housing"/>
    <s v="6.04.06.01"/>
    <x v="0"/>
    <d v="2022-10-03T00:00:00"/>
    <d v="2023-06-09T00:00:00"/>
    <s v="mahmed"/>
    <s v="gassner"/>
    <n v="2070.94"/>
    <s v="EDIA"/>
    <s v="C"/>
    <s v="Labor"/>
    <s v="TEC"/>
    <m/>
    <s v="BNL"/>
    <s v="PED"/>
    <s v="INS"/>
    <x v="11"/>
    <s v="S.P133"/>
    <m/>
    <m/>
    <m/>
    <m/>
    <m/>
    <m/>
    <n v="2070.94"/>
    <m/>
    <m/>
    <m/>
    <m/>
    <m/>
    <m/>
    <m/>
    <m/>
    <m/>
    <m/>
    <m/>
    <x v="0"/>
    <x v="0"/>
    <m/>
  </r>
  <r>
    <s v=""/>
    <s v=" SR_0601_1240"/>
    <s v="ESR BPMs - Collect parameters for Final Design"/>
    <s v="6.04.06.01"/>
    <x v="0"/>
    <d v="2023-06-12T00:00:00"/>
    <d v="2023-09-05T00:00:00"/>
    <s v="mahmed"/>
    <s v="gassner"/>
    <n v="6372.14"/>
    <s v="EDIA"/>
    <s v="C"/>
    <s v="Labor"/>
    <s v="TEC"/>
    <m/>
    <s v="BNL"/>
    <s v="PED"/>
    <s v="INS"/>
    <x v="11"/>
    <s v="S.P133"/>
    <m/>
    <m/>
    <m/>
    <m/>
    <m/>
    <m/>
    <n v="6372.14"/>
    <m/>
    <m/>
    <m/>
    <m/>
    <m/>
    <m/>
    <m/>
    <m/>
    <m/>
    <m/>
    <m/>
    <x v="0"/>
    <x v="0"/>
    <m/>
  </r>
  <r>
    <s v=""/>
    <s v=" SR_0601_1260"/>
    <s v="BPM System Support - Final Design Oversight, Reviews, Documentation"/>
    <s v="6.04.06.01"/>
    <x v="0"/>
    <d v="2023-09-06T00:00:00"/>
    <d v="2024-06-24T00:00:00"/>
    <s v="mahmed"/>
    <s v="gassner"/>
    <n v="14793.95"/>
    <s v="EDIA"/>
    <s v="C"/>
    <s v="Labor"/>
    <s v="TEC"/>
    <m/>
    <s v="BNL"/>
    <s v="PED"/>
    <s v="INS"/>
    <x v="6"/>
    <m/>
    <m/>
    <m/>
    <m/>
    <m/>
    <m/>
    <m/>
    <n v="1331.46"/>
    <n v="13462.5"/>
    <m/>
    <m/>
    <m/>
    <m/>
    <m/>
    <m/>
    <m/>
    <m/>
    <m/>
    <m/>
    <x v="0"/>
    <x v="0"/>
    <m/>
  </r>
  <r>
    <s v=""/>
    <s v=" SR_0601_1300"/>
    <s v="BPM Electronics Final Design -"/>
    <s v="6.04.06.01"/>
    <x v="0"/>
    <d v="2023-09-06T00:00:00"/>
    <d v="2024-06-24T00:00:00"/>
    <s v="mahmed"/>
    <s v="gassner"/>
    <n v="46025.63"/>
    <s v="EDIA"/>
    <s v="C"/>
    <s v="Labor"/>
    <s v="TEC"/>
    <m/>
    <s v="BNL"/>
    <s v="PED"/>
    <s v="INS"/>
    <x v="6"/>
    <m/>
    <m/>
    <m/>
    <m/>
    <m/>
    <m/>
    <m/>
    <n v="4142.3100000000004"/>
    <n v="41883.32"/>
    <m/>
    <m/>
    <m/>
    <m/>
    <m/>
    <m/>
    <m/>
    <m/>
    <m/>
    <m/>
    <x v="0"/>
    <x v="0"/>
    <m/>
  </r>
  <r>
    <s v=""/>
    <s v=" SR_0601_1320"/>
    <s v="BPM Electronics - Firmware Final Design and Development"/>
    <s v="6.04.06.01"/>
    <x v="0"/>
    <d v="2023-09-06T00:00:00"/>
    <d v="2024-06-24T00:00:00"/>
    <s v="mahmed"/>
    <s v="gassner"/>
    <n v="202512.76"/>
    <s v="EDIA"/>
    <s v="C"/>
    <s v="Labor"/>
    <s v="TEC"/>
    <m/>
    <s v="BNL"/>
    <s v="PED"/>
    <s v="INS"/>
    <x v="6"/>
    <m/>
    <m/>
    <m/>
    <m/>
    <m/>
    <m/>
    <m/>
    <n v="18226.150000000001"/>
    <n v="184286.61"/>
    <m/>
    <m/>
    <m/>
    <m/>
    <m/>
    <m/>
    <m/>
    <m/>
    <m/>
    <m/>
    <x v="0"/>
    <x v="0"/>
    <m/>
  </r>
  <r>
    <s v=""/>
    <s v=" SR_0601_1340"/>
    <s v="ESR BPM Pick-up - Final Design - BPM Assembly, Including Buttons and Housing"/>
    <s v="6.04.06.01"/>
    <x v="0"/>
    <d v="2023-09-06T00:00:00"/>
    <d v="2024-06-24T00:00:00"/>
    <s v="mahmed"/>
    <s v="gassner"/>
    <n v="14793.95"/>
    <s v="EDIA"/>
    <s v="C"/>
    <s v="Labor"/>
    <s v="TEC"/>
    <m/>
    <s v="BNL"/>
    <s v="PED"/>
    <s v="INS"/>
    <x v="6"/>
    <s v="S.P133"/>
    <m/>
    <m/>
    <m/>
    <m/>
    <m/>
    <m/>
    <n v="1331.46"/>
    <n v="13462.5"/>
    <m/>
    <m/>
    <m/>
    <m/>
    <m/>
    <m/>
    <m/>
    <m/>
    <m/>
    <m/>
    <x v="0"/>
    <x v="0"/>
    <m/>
  </r>
  <r>
    <s v=""/>
    <s v=" SR_0601_1360"/>
    <s v="BPM Electronics - Software Final Design and Development"/>
    <s v="6.04.06.01"/>
    <x v="0"/>
    <d v="2023-09-06T00:00:00"/>
    <d v="2024-06-24T00:00:00"/>
    <s v="mahmed"/>
    <s v="gassner"/>
    <n v="10520.14"/>
    <s v="EDIA"/>
    <s v="C"/>
    <s v="Labor"/>
    <s v="TEC"/>
    <m/>
    <s v="BNL"/>
    <s v="PED"/>
    <s v="INS"/>
    <x v="6"/>
    <m/>
    <m/>
    <m/>
    <m/>
    <m/>
    <m/>
    <m/>
    <n v="946.81"/>
    <n v="9573.33"/>
    <m/>
    <m/>
    <m/>
    <m/>
    <m/>
    <m/>
    <m/>
    <m/>
    <m/>
    <m/>
    <x v="0"/>
    <x v="0"/>
    <m/>
  </r>
  <r>
    <s v=""/>
    <s v=" SR_0601_1460"/>
    <s v="BPM Electronics - Automated test setup (design and development)"/>
    <s v="6.04.06.01"/>
    <x v="0"/>
    <d v="2025-12-09T00:00:00"/>
    <d v="2027-12-08T00:00:00"/>
    <s v="mahmed"/>
    <s v="gassner"/>
    <n v="34722.36"/>
    <s v="EDIA"/>
    <s v="C"/>
    <s v="Labor"/>
    <s v="TEC"/>
    <m/>
    <s v="BNL"/>
    <s v="Const"/>
    <s v="INS"/>
    <x v="10"/>
    <m/>
    <m/>
    <m/>
    <m/>
    <m/>
    <m/>
    <m/>
    <m/>
    <m/>
    <m/>
    <n v="14236.17"/>
    <n v="17361.18"/>
    <n v="3125.01"/>
    <m/>
    <m/>
    <m/>
    <m/>
    <m/>
    <m/>
    <x v="0"/>
    <x v="0"/>
    <m/>
  </r>
  <r>
    <s v=""/>
    <s v=" SR_0601_1500"/>
    <s v="BPM Electronics -  Acceptance testing support, test procedures, documentation"/>
    <s v="6.04.06.01"/>
    <x v="0"/>
    <d v="2026-12-09T00:00:00"/>
    <d v="2028-12-06T00:00:00"/>
    <s v="mahmed"/>
    <s v="gassner"/>
    <n v="35934.32"/>
    <s v="EDIA"/>
    <s v="C"/>
    <s v="Labor"/>
    <s v="TEC"/>
    <m/>
    <s v="BNL"/>
    <s v="Const"/>
    <s v="INS"/>
    <x v="8"/>
    <m/>
    <m/>
    <m/>
    <m/>
    <m/>
    <m/>
    <m/>
    <m/>
    <m/>
    <m/>
    <m/>
    <n v="14762.6"/>
    <n v="18003.169999999998"/>
    <n v="3168.56"/>
    <m/>
    <m/>
    <m/>
    <m/>
    <m/>
    <x v="0"/>
    <x v="0"/>
    <m/>
  </r>
  <r>
    <s v=""/>
    <s v=" SR_0601_1520"/>
    <s v="BPM Pickup - mechanical device testing, characterization"/>
    <s v="6.04.06.01"/>
    <x v="0"/>
    <d v="2025-12-09T00:00:00"/>
    <d v="2026-12-08T00:00:00"/>
    <s v="mahmed"/>
    <s v="gassner"/>
    <n v="22750.12"/>
    <s v="CON"/>
    <s v="C"/>
    <s v="Labor"/>
    <s v="TEC"/>
    <m/>
    <s v="BNL"/>
    <s v="Const"/>
    <s v="INS"/>
    <x v="10"/>
    <m/>
    <m/>
    <m/>
    <m/>
    <m/>
    <m/>
    <m/>
    <m/>
    <m/>
    <m/>
    <n v="18655.099999999999"/>
    <n v="4095.02"/>
    <m/>
    <m/>
    <m/>
    <m/>
    <m/>
    <m/>
    <m/>
    <x v="0"/>
    <x v="0"/>
    <m/>
  </r>
  <r>
    <s v=""/>
    <s v=" SR_0601_1600"/>
    <s v="BPM Pick-up -Procurement - labor"/>
    <s v="6.04.06.01"/>
    <x v="0"/>
    <d v="2025-12-09T00:00:00"/>
    <d v="2027-06-29T00:00:00"/>
    <s v="mahmed"/>
    <s v="gassner"/>
    <n v="22983.03"/>
    <s v="EDIA"/>
    <s v="C"/>
    <s v="Labor"/>
    <s v="TEC"/>
    <m/>
    <s v="BNL"/>
    <s v="Const"/>
    <s v="INS"/>
    <x v="10"/>
    <m/>
    <m/>
    <m/>
    <m/>
    <m/>
    <m/>
    <m/>
    <m/>
    <m/>
    <m/>
    <n v="12080.82"/>
    <n v="10902.21"/>
    <m/>
    <m/>
    <m/>
    <m/>
    <m/>
    <m/>
    <m/>
    <x v="0"/>
    <x v="0"/>
    <m/>
  </r>
  <r>
    <s v=""/>
    <s v=" SR_0601_1700"/>
    <s v="BPM Pick-up - Oversee fabrication and installation"/>
    <s v="6.04.06.01"/>
    <x v="0"/>
    <d v="2025-12-09T00:00:00"/>
    <d v="2027-12-08T00:00:00"/>
    <s v="mahmed"/>
    <s v="gassner"/>
    <n v="23148.240000000002"/>
    <s v="EDIA"/>
    <s v="C"/>
    <s v="Labor"/>
    <s v="TEC"/>
    <m/>
    <s v="BNL"/>
    <s v="Const"/>
    <s v="INS"/>
    <x v="10"/>
    <m/>
    <m/>
    <m/>
    <m/>
    <m/>
    <m/>
    <m/>
    <m/>
    <m/>
    <m/>
    <n v="9490.7800000000007"/>
    <n v="11574.12"/>
    <n v="2083.34"/>
    <m/>
    <m/>
    <m/>
    <m/>
    <m/>
    <m/>
    <x v="0"/>
    <x v="0"/>
    <m/>
  </r>
  <r>
    <s v=""/>
    <s v=" SR_0601_1720"/>
    <s v="BPM Electronics - Misc procurements (labor)"/>
    <s v="6.04.06.01"/>
    <x v="0"/>
    <d v="2025-12-09T00:00:00"/>
    <d v="2026-12-08T00:00:00"/>
    <s v="mahmed"/>
    <s v="gassner"/>
    <n v="8531.2900000000009"/>
    <s v="CON"/>
    <s v="C"/>
    <s v="Labor"/>
    <s v="TEC"/>
    <m/>
    <s v="BNL"/>
    <s v="Const"/>
    <s v="INS"/>
    <x v="10"/>
    <m/>
    <m/>
    <m/>
    <m/>
    <m/>
    <m/>
    <m/>
    <m/>
    <m/>
    <m/>
    <n v="6995.66"/>
    <n v="1535.63"/>
    <m/>
    <m/>
    <m/>
    <m/>
    <m/>
    <m/>
    <m/>
    <x v="0"/>
    <x v="0"/>
    <m/>
  </r>
  <r>
    <s v=""/>
    <s v=" SR_0602_1000"/>
    <s v="ESR Current and Charge Monitors Collect parameters for Final Design"/>
    <s v="6.04.06.02"/>
    <x v="0"/>
    <d v="2023-07-28T00:00:00"/>
    <d v="2023-10-23T00:00:00"/>
    <s v="mahmed"/>
    <s v="gassner"/>
    <n v="1285.58"/>
    <s v="EDIA"/>
    <s v="C"/>
    <s v="Labor"/>
    <s v="TEC"/>
    <m/>
    <s v="BNL"/>
    <s v="PED"/>
    <s v="INS"/>
    <x v="11"/>
    <m/>
    <m/>
    <m/>
    <m/>
    <m/>
    <m/>
    <m/>
    <n v="964.18"/>
    <n v="321.39"/>
    <m/>
    <m/>
    <m/>
    <m/>
    <m/>
    <m/>
    <m/>
    <m/>
    <m/>
    <m/>
    <x v="0"/>
    <x v="0"/>
    <m/>
  </r>
  <r>
    <s v=""/>
    <s v=" SR_0603_1000"/>
    <s v="ESR Tune Meter &amp; B-by Bunch Longitudinal Feedback Systems - Collect parameters for Final Design"/>
    <s v="6.04.06.03"/>
    <x v="0"/>
    <d v="2023-07-28T00:00:00"/>
    <d v="2023-10-23T00:00:00"/>
    <s v="mahmed"/>
    <s v="gassner"/>
    <n v="6427.89"/>
    <s v="EDIA"/>
    <s v="C"/>
    <s v="Labor"/>
    <s v="TEC"/>
    <m/>
    <s v="BNL"/>
    <s v="PED"/>
    <s v="INS"/>
    <x v="11"/>
    <m/>
    <m/>
    <m/>
    <m/>
    <m/>
    <m/>
    <m/>
    <n v="4820.92"/>
    <n v="1606.97"/>
    <m/>
    <m/>
    <m/>
    <m/>
    <m/>
    <m/>
    <m/>
    <m/>
    <m/>
    <m/>
    <x v="0"/>
    <x v="0"/>
    <m/>
  </r>
  <r>
    <s v=""/>
    <s v=" SR_0604_1080"/>
    <s v="ESR Synchrontron and X- ray Radiation Monitors - Preliminary Design - Collect parameters for Preliminary Design"/>
    <s v="6.04.06.04"/>
    <x v="0"/>
    <d v="2022-07-27T00:00:00"/>
    <d v="2022-09-30T00:00:00"/>
    <s v="mahmed"/>
    <s v="gassner"/>
    <n v="0"/>
    <s v="EDIA"/>
    <s v="C"/>
    <s v="Labor"/>
    <s v="TEC"/>
    <m/>
    <s v="BNL"/>
    <s v="PED"/>
    <s v="INS"/>
    <x v="11"/>
    <m/>
    <m/>
    <m/>
    <m/>
    <m/>
    <m/>
    <m/>
    <m/>
    <m/>
    <m/>
    <m/>
    <m/>
    <m/>
    <m/>
    <m/>
    <m/>
    <m/>
    <m/>
    <m/>
    <x v="0"/>
    <x v="0"/>
    <m/>
  </r>
  <r>
    <s v=""/>
    <s v=" HR_0201_1120"/>
    <s v="Path Length Variation Magnets - Magnet measurements"/>
    <s v="6.05.02.01"/>
    <x v="0"/>
    <d v="2028-12-18T00:00:00"/>
    <d v="2028-12-22T00:00:00"/>
    <s v="jtolle"/>
    <s v="mahler"/>
    <n v="3916.49"/>
    <s v="EDIA"/>
    <s v="C"/>
    <s v="Labor"/>
    <s v="TEC"/>
    <m/>
    <s v="BNL"/>
    <s v="Const.Test"/>
    <s v="NC_MAG"/>
    <x v="8"/>
    <s v="P.S350"/>
    <m/>
    <m/>
    <m/>
    <m/>
    <m/>
    <m/>
    <m/>
    <m/>
    <m/>
    <m/>
    <m/>
    <m/>
    <n v="3916.49"/>
    <m/>
    <m/>
    <m/>
    <m/>
    <m/>
    <x v="0"/>
    <x v="0"/>
    <m/>
  </r>
  <r>
    <s v=""/>
    <s v=" HR_0203_1040"/>
    <s v="IR2 - Chambers, Bellows, Supports - Preliminary Design"/>
    <s v="6.05.02.03.01"/>
    <x v="0"/>
    <d v="2022-10-03T00:00:00"/>
    <d v="2023-03-01T00:00:00"/>
    <s v="rnavarrol"/>
    <s v="weiss"/>
    <n v="43330.53"/>
    <s v="EDIA"/>
    <s v="C"/>
    <s v="Labor"/>
    <s v="TEC"/>
    <m/>
    <s v="BNL"/>
    <s v="PED"/>
    <s v="VAC"/>
    <x v="11"/>
    <s v="S.P114"/>
    <m/>
    <m/>
    <m/>
    <m/>
    <m/>
    <m/>
    <n v="43330.53"/>
    <m/>
    <m/>
    <m/>
    <m/>
    <m/>
    <m/>
    <m/>
    <m/>
    <m/>
    <m/>
    <m/>
    <x v="0"/>
    <x v="0"/>
    <m/>
  </r>
  <r>
    <s v=""/>
    <s v=" HR_0203_1080"/>
    <s v="IR2 - Chambers, Bellows, Supports - Design review"/>
    <s v="6.05.02.03.01"/>
    <x v="0"/>
    <d v="2024-07-09T00:00:00"/>
    <d v="2024-10-01T00:00:00"/>
    <s v="rnavarrol"/>
    <s v="weiss"/>
    <n v="17982.3"/>
    <s v="EDIA"/>
    <s v="C"/>
    <s v="Labor"/>
    <s v="TEC"/>
    <m/>
    <s v="BNL"/>
    <s v="PED"/>
    <s v="VAC"/>
    <x v="6"/>
    <s v="S.P114"/>
    <m/>
    <m/>
    <m/>
    <m/>
    <m/>
    <m/>
    <m/>
    <n v="17682.59"/>
    <n v="299.70999999999998"/>
    <m/>
    <m/>
    <m/>
    <m/>
    <m/>
    <m/>
    <m/>
    <m/>
    <m/>
    <x v="0"/>
    <x v="0"/>
    <m/>
  </r>
  <r>
    <s v=""/>
    <s v=" HR_0203_1120"/>
    <s v="IR2 - Chambers, Bellows, Supports - Prepare Spec/SOW/APP"/>
    <s v="6.05.02.03.01"/>
    <x v="0"/>
    <d v="2024-10-02T00:00:00"/>
    <d v="2024-12-31T00:00:00"/>
    <s v="rnavarrol"/>
    <s v="weiss"/>
    <n v="13822.64"/>
    <s v="EDIA"/>
    <s v="C"/>
    <s v="Labor"/>
    <s v="TEC"/>
    <m/>
    <s v="BNL"/>
    <s v="PED"/>
    <s v="VAC"/>
    <x v="10"/>
    <s v="S.P114"/>
    <m/>
    <m/>
    <m/>
    <m/>
    <m/>
    <m/>
    <m/>
    <m/>
    <n v="13822.64"/>
    <m/>
    <m/>
    <m/>
    <m/>
    <m/>
    <m/>
    <m/>
    <m/>
    <m/>
    <x v="0"/>
    <x v="0"/>
    <m/>
  </r>
  <r>
    <s v=""/>
    <s v=" HR_0203_1060"/>
    <s v="IR2 - Chambers, Bellows, Supports - Final Design"/>
    <s v="6.05.02.03.01"/>
    <x v="0"/>
    <d v="2023-03-02T00:00:00"/>
    <d v="2024-07-08T00:00:00"/>
    <s v="rnavarrol"/>
    <s v="weiss"/>
    <n v="352972.59"/>
    <s v="EDIA"/>
    <s v="C"/>
    <s v="Labor"/>
    <s v="TEC"/>
    <m/>
    <s v="BNL"/>
    <s v="PED"/>
    <s v="VAC"/>
    <x v="6"/>
    <s v="S.P114"/>
    <m/>
    <m/>
    <m/>
    <m/>
    <m/>
    <m/>
    <n v="154685.04999999999"/>
    <n v="198287.54"/>
    <m/>
    <m/>
    <m/>
    <m/>
    <m/>
    <m/>
    <m/>
    <m/>
    <m/>
    <m/>
    <x v="0"/>
    <x v="0"/>
    <m/>
  </r>
  <r>
    <s v=""/>
    <s v=" HR_0203_1480"/>
    <s v="IR2 - valves and pumps - Prepare Spec/SOW"/>
    <s v="6.05.02.03.01"/>
    <x v="0"/>
    <d v="2024-10-02T00:00:00"/>
    <d v="2025-03-28T00:00:00"/>
    <s v="rnavarrol"/>
    <s v="weiss"/>
    <n v="48464.55"/>
    <s v="EDIA"/>
    <s v="C"/>
    <s v="Labor"/>
    <s v="TEC"/>
    <m/>
    <s v="BNL"/>
    <s v="PED"/>
    <s v="VAC"/>
    <x v="10"/>
    <s v="A.PP026"/>
    <s v="APP00065"/>
    <m/>
    <m/>
    <m/>
    <m/>
    <m/>
    <m/>
    <m/>
    <n v="48464.55"/>
    <m/>
    <m/>
    <m/>
    <m/>
    <m/>
    <m/>
    <m/>
    <m/>
    <m/>
    <x v="0"/>
    <x v="0"/>
    <m/>
  </r>
  <r>
    <s v=""/>
    <s v=" HR_0203_1500"/>
    <s v="IR2 - valves and pumps - PPM Procurement Effort"/>
    <s v="6.05.02.03.01"/>
    <x v="0"/>
    <d v="2025-12-09T00:00:00"/>
    <d v="2026-05-19T00:00:00"/>
    <s v="rnavarrol"/>
    <s v="weiss"/>
    <n v="1589.6"/>
    <s v="EDIA"/>
    <s v="C"/>
    <s v="Labor"/>
    <s v="TEC"/>
    <m/>
    <s v="BNL"/>
    <s v="Const"/>
    <s v="VAC"/>
    <x v="10"/>
    <s v="A.PP026"/>
    <s v="APP00065"/>
    <m/>
    <m/>
    <m/>
    <m/>
    <m/>
    <m/>
    <m/>
    <m/>
    <n v="1589.6"/>
    <m/>
    <m/>
    <m/>
    <m/>
    <m/>
    <m/>
    <m/>
    <m/>
    <x v="0"/>
    <x v="0"/>
    <m/>
  </r>
  <r>
    <s v=""/>
    <s v=" HR_0203_1520"/>
    <s v="IR2 - valves and pumps - Vendor Oversight"/>
    <s v="6.05.02.03.01"/>
    <x v="0"/>
    <d v="2026-05-21T00:00:00"/>
    <d v="2026-11-10T00:00:00"/>
    <s v="rnavarrol"/>
    <s v="weiss"/>
    <n v="1602.58"/>
    <s v="EDIA"/>
    <s v="C"/>
    <s v="Labor"/>
    <s v="TEC"/>
    <m/>
    <s v="BNL"/>
    <s v="Const"/>
    <s v="VAC"/>
    <x v="9"/>
    <s v="A.PP026"/>
    <s v="APP00065"/>
    <m/>
    <m/>
    <m/>
    <m/>
    <m/>
    <m/>
    <m/>
    <m/>
    <n v="1228.6500000000001"/>
    <n v="373.94"/>
    <m/>
    <m/>
    <m/>
    <m/>
    <m/>
    <m/>
    <m/>
    <x v="0"/>
    <x v="0"/>
    <m/>
  </r>
  <r>
    <s v=""/>
    <s v=" HR_0203_1180"/>
    <s v="IR2 - Chambers, Bellows, Supports - Vendor Oversight"/>
    <s v="6.05.02.03.01"/>
    <x v="0"/>
    <d v="2026-05-21T00:00:00"/>
    <d v="2027-05-20T00:00:00"/>
    <s v="rnavarrol"/>
    <s v="weiss"/>
    <n v="14622.89"/>
    <s v="EDIA"/>
    <s v="C"/>
    <s v="Labor"/>
    <s v="TEC"/>
    <m/>
    <s v="BNL"/>
    <s v="Const"/>
    <s v="VAC"/>
    <x v="9"/>
    <s v="S.P114"/>
    <m/>
    <m/>
    <m/>
    <m/>
    <m/>
    <m/>
    <m/>
    <m/>
    <m/>
    <n v="5381.22"/>
    <n v="9241.66"/>
    <m/>
    <m/>
    <m/>
    <m/>
    <m/>
    <m/>
    <m/>
    <x v="0"/>
    <x v="0"/>
    <m/>
  </r>
  <r>
    <s v=""/>
    <s v=" HR_0401_1020"/>
    <s v="AtR to Blue Transfer Line Magnet - Detailed mech-design 1Q 2D 1Sep 1 Corr"/>
    <s v="6.05.03.01"/>
    <x v="0"/>
    <d v="2024-02-29T00:00:00"/>
    <d v="2024-04-10T00:00:00"/>
    <s v="jtolle"/>
    <s v="mahler"/>
    <n v="4946.37"/>
    <s v="EDIA"/>
    <s v="C"/>
    <s v="Labor"/>
    <s v="TEC"/>
    <m/>
    <s v="BNL"/>
    <s v="PED"/>
    <s v="NC_MAG"/>
    <x v="6"/>
    <s v="S.P013"/>
    <m/>
    <m/>
    <m/>
    <m/>
    <m/>
    <m/>
    <m/>
    <n v="4946.37"/>
    <m/>
    <m/>
    <m/>
    <m/>
    <m/>
    <m/>
    <m/>
    <m/>
    <m/>
    <m/>
    <x v="0"/>
    <x v="0"/>
    <m/>
  </r>
  <r>
    <s v=""/>
    <s v=" HR_0401_1120"/>
    <s v="AtR to Blue Transfer Line Magnet - Magnet measurements"/>
    <s v="6.05.03.01"/>
    <x v="0"/>
    <d v="2028-12-26T00:00:00"/>
    <d v="2029-02-22T00:00:00"/>
    <s v="jtolle"/>
    <s v="mahler"/>
    <n v="7832.98"/>
    <s v="CON"/>
    <s v="C"/>
    <s v="Labor"/>
    <s v="TEC"/>
    <m/>
    <s v="BNL"/>
    <s v="Const.Test"/>
    <s v="NC_MAG"/>
    <x v="8"/>
    <s v="S.P013"/>
    <m/>
    <m/>
    <m/>
    <m/>
    <m/>
    <m/>
    <m/>
    <m/>
    <m/>
    <m/>
    <m/>
    <m/>
    <n v="7832.98"/>
    <m/>
    <m/>
    <m/>
    <m/>
    <m/>
    <x v="0"/>
    <x v="0"/>
    <m/>
  </r>
  <r>
    <s v=""/>
    <s v=" HR_0403_1040"/>
    <s v="HR Inj-Sys Upgrade Vacuum - Chambers, Bellows, Supports - Preliminary Design"/>
    <s v="6.05.03.03"/>
    <x v="0"/>
    <d v="2023-04-03T00:00:00"/>
    <d v="2023-08-22T00:00:00"/>
    <s v="rnavarrol"/>
    <s v="weiss"/>
    <n v="12425.67"/>
    <s v="EDIA"/>
    <s v="C"/>
    <s v="Labor"/>
    <s v="TEC"/>
    <m/>
    <s v="BNL"/>
    <s v="PED"/>
    <s v="VAC"/>
    <x v="11"/>
    <s v="S.P115"/>
    <m/>
    <m/>
    <m/>
    <m/>
    <m/>
    <m/>
    <n v="12425.67"/>
    <m/>
    <m/>
    <m/>
    <m/>
    <m/>
    <m/>
    <m/>
    <m/>
    <m/>
    <m/>
    <m/>
    <x v="0"/>
    <x v="0"/>
    <m/>
  </r>
  <r>
    <s v=""/>
    <s v=" HR_0403_1080"/>
    <s v="HR Inj-Sys Upgrade Vacuum - Chambers, Bellows, Supports - Design Review"/>
    <s v="6.05.03.03"/>
    <x v="0"/>
    <d v="2024-01-22T00:00:00"/>
    <d v="2024-04-15T00:00:00"/>
    <s v="rnavarrol"/>
    <s v="weiss"/>
    <n v="5111.25"/>
    <s v="EDIA"/>
    <s v="C"/>
    <s v="Labor"/>
    <s v="TEC"/>
    <m/>
    <s v="BNL"/>
    <s v="PED"/>
    <s v="VAC"/>
    <x v="6"/>
    <s v="S.P115"/>
    <m/>
    <m/>
    <m/>
    <m/>
    <m/>
    <m/>
    <m/>
    <n v="5111.25"/>
    <m/>
    <m/>
    <m/>
    <m/>
    <m/>
    <m/>
    <m/>
    <m/>
    <m/>
    <m/>
    <x v="0"/>
    <x v="0"/>
    <m/>
  </r>
  <r>
    <s v=""/>
    <s v=" HR_0403_1120"/>
    <s v="HR Inj-Sys Upgrade Vacuum - Chambers, Bellows, Supports - Prepare Spec/SOW/APP"/>
    <s v="6.05.03.03"/>
    <x v="0"/>
    <d v="2024-04-16T00:00:00"/>
    <d v="2024-07-10T00:00:00"/>
    <s v="rnavarrol"/>
    <s v="weiss"/>
    <n v="3792.22"/>
    <s v="EDIA"/>
    <s v="C"/>
    <s v="Labor"/>
    <s v="TEC"/>
    <m/>
    <s v="BNL"/>
    <s v="PED"/>
    <s v="VAC"/>
    <x v="10"/>
    <s v="S.P115"/>
    <s v="APP00238"/>
    <m/>
    <m/>
    <m/>
    <m/>
    <m/>
    <m/>
    <n v="3792.22"/>
    <m/>
    <m/>
    <m/>
    <m/>
    <m/>
    <m/>
    <m/>
    <m/>
    <m/>
    <m/>
    <x v="0"/>
    <x v="0"/>
    <m/>
  </r>
  <r>
    <s v=""/>
    <s v=" HR_0403_1060"/>
    <s v="HR Inj-Sys Upgrade Vacuum - Chambers, Bellows, Supports - Final Design"/>
    <s v="6.05.03.03"/>
    <x v="0"/>
    <d v="2023-08-23T00:00:00"/>
    <d v="2024-01-19T00:00:00"/>
    <s v="rnavarrol"/>
    <s v="weiss"/>
    <n v="101455.02"/>
    <s v="EDIA"/>
    <s v="C"/>
    <s v="Labor"/>
    <s v="TEC"/>
    <m/>
    <s v="BNL"/>
    <s v="PED"/>
    <s v="VAC"/>
    <x v="6"/>
    <s v="S.P115"/>
    <m/>
    <m/>
    <m/>
    <m/>
    <m/>
    <m/>
    <n v="27392.86"/>
    <n v="74062.17"/>
    <m/>
    <m/>
    <m/>
    <m/>
    <m/>
    <m/>
    <m/>
    <m/>
    <m/>
    <m/>
    <x v="0"/>
    <x v="0"/>
    <m/>
  </r>
  <r>
    <s v=""/>
    <s v=" HR_0403_1480"/>
    <s v="HR Inj-Sys Upgrade Vacuum - Valves and Pumps - Prepare Spec/SOW"/>
    <s v="6.05.03.03"/>
    <x v="0"/>
    <d v="2024-04-16T00:00:00"/>
    <d v="2024-10-03T00:00:00"/>
    <s v="rnavarrol"/>
    <s v="weiss"/>
    <n v="13366.89"/>
    <s v="EDIA"/>
    <s v="C"/>
    <s v="Labor"/>
    <s v="TEC"/>
    <m/>
    <s v="BNL"/>
    <s v="PED"/>
    <s v="VAC"/>
    <x v="10"/>
    <s v="P.S119"/>
    <m/>
    <m/>
    <m/>
    <m/>
    <m/>
    <m/>
    <m/>
    <n v="13032.72"/>
    <n v="334.17"/>
    <m/>
    <m/>
    <m/>
    <m/>
    <m/>
    <m/>
    <m/>
    <m/>
    <m/>
    <x v="0"/>
    <x v="0"/>
    <m/>
  </r>
  <r>
    <s v=""/>
    <s v=" HR_0403_1500"/>
    <s v="HR Inj-Sys Upgrade Vacuum - Valves and Pumps - PPM Procurement Effort"/>
    <s v="6.05.03.03"/>
    <x v="0"/>
    <d v="2025-12-09T00:00:00"/>
    <d v="2026-05-19T00:00:00"/>
    <s v="rnavarrol"/>
    <s v="weiss"/>
    <n v="353.25"/>
    <s v="EDIA"/>
    <s v="C"/>
    <s v="Labor"/>
    <s v="TEC"/>
    <m/>
    <s v="BNL"/>
    <s v="Const"/>
    <s v="VAC"/>
    <x v="10"/>
    <s v="P.S119"/>
    <m/>
    <m/>
    <m/>
    <m/>
    <m/>
    <m/>
    <m/>
    <m/>
    <m/>
    <n v="353.25"/>
    <m/>
    <m/>
    <m/>
    <m/>
    <m/>
    <m/>
    <m/>
    <m/>
    <x v="0"/>
    <x v="0"/>
    <m/>
  </r>
  <r>
    <s v=""/>
    <s v=" HR_0403_1520"/>
    <s v="HR Inj-Sys Upgrade Vacuum - Valves and Pumps - Vendor Oversight"/>
    <s v="6.05.03.03"/>
    <x v="0"/>
    <d v="2026-05-21T00:00:00"/>
    <d v="2026-11-10T00:00:00"/>
    <s v="rnavarrol"/>
    <s v="weiss"/>
    <n v="356.13"/>
    <s v="EDIA"/>
    <s v="C"/>
    <s v="Labor"/>
    <s v="TEC"/>
    <m/>
    <s v="BNL"/>
    <s v="Const"/>
    <s v="VAC"/>
    <x v="9"/>
    <s v="P.S119"/>
    <m/>
    <m/>
    <m/>
    <m/>
    <m/>
    <m/>
    <m/>
    <m/>
    <m/>
    <n v="273.02999999999997"/>
    <n v="83.1"/>
    <m/>
    <m/>
    <m/>
    <m/>
    <m/>
    <m/>
    <m/>
    <x v="0"/>
    <x v="0"/>
    <m/>
  </r>
  <r>
    <s v=""/>
    <s v=" HR_0403_1180"/>
    <s v="HR Inj-Sys Upgrade Vacuum - Chambers, Bellows, Supports - Vendor Oversight"/>
    <s v="6.05.03.03"/>
    <x v="0"/>
    <d v="2026-05-21T00:00:00"/>
    <d v="2027-05-20T00:00:00"/>
    <s v="rnavarrol"/>
    <s v="weiss"/>
    <n v="4152.18"/>
    <s v="EDIA"/>
    <s v="C"/>
    <s v="Labor"/>
    <s v="TEC"/>
    <m/>
    <s v="BNL"/>
    <s v="Const"/>
    <s v="VAC"/>
    <x v="9"/>
    <s v="S.P115"/>
    <s v="APP00238"/>
    <m/>
    <m/>
    <m/>
    <m/>
    <m/>
    <m/>
    <m/>
    <m/>
    <n v="1528"/>
    <n v="2624.18"/>
    <m/>
    <m/>
    <m/>
    <m/>
    <m/>
    <m/>
    <m/>
    <x v="0"/>
    <x v="0"/>
    <m/>
  </r>
  <r>
    <s v=""/>
    <s v=" HR_0601_1000"/>
    <s v="Hadron Ring BPM Upgrade - Collect parameters for Preliminary Design"/>
    <s v="6.05.05.01"/>
    <x v="0"/>
    <d v="2021-10-15T00:00:00"/>
    <d v="2022-01-20T00:00:00"/>
    <s v="mahmed"/>
    <s v="gassner"/>
    <n v="0"/>
    <s v="EDIA"/>
    <s v="C"/>
    <s v="Labor"/>
    <s v="TEC"/>
    <m/>
    <s v="BNL"/>
    <s v="PED"/>
    <s v="INS"/>
    <x v="11"/>
    <m/>
    <m/>
    <m/>
    <m/>
    <m/>
    <m/>
    <m/>
    <m/>
    <m/>
    <m/>
    <m/>
    <m/>
    <m/>
    <m/>
    <m/>
    <m/>
    <m/>
    <m/>
    <m/>
    <x v="0"/>
    <x v="0"/>
    <m/>
  </r>
  <r>
    <s v=""/>
    <s v=" HR_0601_1100"/>
    <s v="BPM Vacuum Assembly Preliminary Design"/>
    <s v="6.05.05.01"/>
    <x v="0"/>
    <d v="2023-03-20T00:00:00"/>
    <d v="2023-12-22T00:00:00"/>
    <s v="mahmed"/>
    <s v="gassner"/>
    <n v="21241.599999999999"/>
    <s v="EDIA"/>
    <s v="C"/>
    <s v="Labor"/>
    <s v="TEC"/>
    <m/>
    <s v="BNL"/>
    <s v="PED"/>
    <s v="INS"/>
    <x v="11"/>
    <m/>
    <m/>
    <m/>
    <m/>
    <m/>
    <m/>
    <m/>
    <n v="15078.24"/>
    <n v="6163.37"/>
    <m/>
    <m/>
    <m/>
    <m/>
    <m/>
    <m/>
    <m/>
    <m/>
    <m/>
    <m/>
    <x v="0"/>
    <x v="0"/>
    <m/>
  </r>
  <r>
    <s v=""/>
    <s v=" HR_0601_1120"/>
    <s v="BPM Electronics - Collect parameters for Final Design"/>
    <s v="6.05.05.01"/>
    <x v="0"/>
    <d v="2024-02-15T00:00:00"/>
    <d v="2024-04-03T00:00:00"/>
    <s v="mahmed"/>
    <s v="gassner"/>
    <n v="6595.16"/>
    <s v="EDIA"/>
    <s v="C"/>
    <s v="Labor"/>
    <s v="TEC"/>
    <m/>
    <s v="BNL"/>
    <s v="PED"/>
    <s v="INS"/>
    <x v="11"/>
    <m/>
    <m/>
    <m/>
    <m/>
    <m/>
    <m/>
    <m/>
    <m/>
    <n v="6595.16"/>
    <m/>
    <m/>
    <m/>
    <m/>
    <m/>
    <m/>
    <m/>
    <m/>
    <m/>
    <m/>
    <x v="0"/>
    <x v="0"/>
    <m/>
  </r>
  <r>
    <s v=""/>
    <s v=" HR_0601_1260"/>
    <s v="BPM Vacuum Assembly Final Design"/>
    <s v="6.05.05.01"/>
    <x v="0"/>
    <d v="2024-04-04T00:00:00"/>
    <d v="2025-04-02T00:00:00"/>
    <s v="mahmed"/>
    <s v="gassner"/>
    <n v="51667.88"/>
    <s v="EDIA"/>
    <s v="C"/>
    <s v="Labor"/>
    <s v="TEC"/>
    <m/>
    <s v="BNL"/>
    <s v="PED"/>
    <s v="INS"/>
    <x v="6"/>
    <m/>
    <m/>
    <m/>
    <m/>
    <m/>
    <m/>
    <m/>
    <m/>
    <n v="25937.69"/>
    <n v="25730.19"/>
    <m/>
    <m/>
    <m/>
    <m/>
    <m/>
    <m/>
    <m/>
    <m/>
    <m/>
    <x v="0"/>
    <x v="0"/>
    <m/>
  </r>
  <r>
    <s v=""/>
    <s v=" HR_0601_1400"/>
    <s v="BPM &amp; Sleeve Final Design"/>
    <s v="6.05.05.01"/>
    <x v="0"/>
    <d v="2024-04-04T00:00:00"/>
    <d v="2025-04-02T00:00:00"/>
    <s v="mahmed"/>
    <s v="gassner"/>
    <n v="38583.15"/>
    <s v="EDIA"/>
    <s v="C"/>
    <s v="Labor"/>
    <s v="TEC"/>
    <m/>
    <s v="BNL"/>
    <s v="PED"/>
    <s v="INS"/>
    <x v="6"/>
    <m/>
    <m/>
    <m/>
    <m/>
    <m/>
    <m/>
    <m/>
    <m/>
    <n v="19369.05"/>
    <n v="19214.099999999999"/>
    <m/>
    <m/>
    <m/>
    <m/>
    <m/>
    <m/>
    <m/>
    <m/>
    <m/>
    <x v="0"/>
    <x v="0"/>
    <m/>
  </r>
  <r>
    <s v=""/>
    <s v=" HR_0601_1480"/>
    <s v="BPM/Bellows assemblies - Labor"/>
    <s v="6.05.05.01"/>
    <x v="0"/>
    <d v="2025-12-09T00:00:00"/>
    <d v="2026-12-08T00:00:00"/>
    <s v="mahmed"/>
    <s v="gassner"/>
    <n v="7109.41"/>
    <s v="CON"/>
    <s v="C"/>
    <s v="Labor"/>
    <s v="TEC"/>
    <m/>
    <s v="BNL"/>
    <s v="Const"/>
    <s v="INS"/>
    <x v="10"/>
    <m/>
    <m/>
    <m/>
    <m/>
    <m/>
    <m/>
    <m/>
    <m/>
    <m/>
    <m/>
    <n v="5829.72"/>
    <n v="1279.69"/>
    <m/>
    <m/>
    <m/>
    <m/>
    <m/>
    <m/>
    <m/>
    <x v="0"/>
    <x v="0"/>
    <m/>
  </r>
  <r>
    <s v=""/>
    <s v=" HR_0601_1520"/>
    <s v="BPM/Bellows Triplet assemblies - Labor"/>
    <s v="6.05.05.01"/>
    <x v="0"/>
    <d v="2025-12-09T00:00:00"/>
    <d v="2026-12-08T00:00:00"/>
    <s v="mahmed"/>
    <s v="gassner"/>
    <n v="4976.59"/>
    <s v="CON"/>
    <s v="C"/>
    <s v="Labor"/>
    <s v="TEC"/>
    <m/>
    <s v="BNL"/>
    <s v="Const"/>
    <s v="INS"/>
    <x v="10"/>
    <m/>
    <m/>
    <m/>
    <m/>
    <m/>
    <m/>
    <m/>
    <m/>
    <m/>
    <m/>
    <n v="4080.8"/>
    <n v="895.79"/>
    <m/>
    <m/>
    <m/>
    <m/>
    <m/>
    <m/>
    <m/>
    <x v="0"/>
    <x v="0"/>
    <m/>
  </r>
  <r>
    <s v=""/>
    <s v=" HR_0602_1020"/>
    <s v="Hadron Ring Injection Transfer Line Instrumentation - Collect parameters for HR TL Preliminary Design"/>
    <s v="6.05.05.02"/>
    <x v="0"/>
    <d v="2022-12-05T00:00:00"/>
    <d v="2023-03-02T00:00:00"/>
    <s v="mahmed"/>
    <s v="gassner"/>
    <n v="6372.14"/>
    <s v="EDIA"/>
    <s v="C"/>
    <s v="Labor"/>
    <s v="TEC"/>
    <m/>
    <s v="BNL"/>
    <s v="PED"/>
    <s v="INS"/>
    <x v="11"/>
    <m/>
    <m/>
    <m/>
    <m/>
    <m/>
    <m/>
    <m/>
    <n v="6372.14"/>
    <m/>
    <m/>
    <m/>
    <m/>
    <m/>
    <m/>
    <m/>
    <m/>
    <m/>
    <m/>
    <m/>
    <x v="0"/>
    <x v="0"/>
    <m/>
  </r>
  <r>
    <s v=""/>
    <s v=" HR_0602_1040"/>
    <s v="HR TL - Collect parameters for Final Design"/>
    <s v="6.05.05.02"/>
    <x v="0"/>
    <d v="2023-09-01T00:00:00"/>
    <d v="2023-11-30T00:00:00"/>
    <s v="mahmed"/>
    <s v="gassner"/>
    <n v="6520.82"/>
    <s v="EDIA"/>
    <s v="C"/>
    <s v="Labor"/>
    <s v="TEC"/>
    <m/>
    <s v="BNL"/>
    <s v="PED"/>
    <s v="INS"/>
    <x v="11"/>
    <m/>
    <m/>
    <m/>
    <m/>
    <m/>
    <m/>
    <m/>
    <n v="2173.61"/>
    <n v="4347.21"/>
    <m/>
    <m/>
    <m/>
    <m/>
    <m/>
    <m/>
    <m/>
    <m/>
    <m/>
    <m/>
    <x v="0"/>
    <x v="0"/>
    <m/>
  </r>
  <r>
    <s v=""/>
    <s v=" HR_0602_1100"/>
    <s v="HR TL Instrumentation Labor - Construction"/>
    <s v="6.05.05.02"/>
    <x v="0"/>
    <d v="2026-09-01T00:00:00"/>
    <d v="2028-08-30T00:00:00"/>
    <s v="mahmed"/>
    <s v="gassner"/>
    <n v="25966.51"/>
    <s v="CON"/>
    <s v="C"/>
    <s v="Labor"/>
    <s v="TEC"/>
    <m/>
    <s v="BNL"/>
    <s v="Const"/>
    <s v="INS"/>
    <x v="10"/>
    <m/>
    <m/>
    <m/>
    <m/>
    <m/>
    <m/>
    <m/>
    <m/>
    <m/>
    <m/>
    <n v="1090.5899999999999"/>
    <n v="12983.25"/>
    <n v="11892.66"/>
    <m/>
    <m/>
    <m/>
    <m/>
    <m/>
    <m/>
    <x v="0"/>
    <x v="0"/>
    <m/>
  </r>
  <r>
    <s v=""/>
    <s v=" HR_0605_3125"/>
    <s v="Electro-Optical Wall Current Monitor Labor - Construction"/>
    <s v="6.05.05.03"/>
    <x v="0"/>
    <d v="2025-12-09T00:00:00"/>
    <d v="2027-12-08T00:00:00"/>
    <s v="mahmed"/>
    <s v="gassner"/>
    <n v="21701.48"/>
    <s v="CON"/>
    <s v="C"/>
    <s v="Labor"/>
    <s v="TEC"/>
    <m/>
    <s v="BNL"/>
    <s v="Const"/>
    <s v="INS"/>
    <x v="10"/>
    <m/>
    <m/>
    <m/>
    <m/>
    <m/>
    <m/>
    <m/>
    <m/>
    <m/>
    <m/>
    <n v="8897.61"/>
    <n v="10850.74"/>
    <n v="1953.13"/>
    <m/>
    <m/>
    <m/>
    <m/>
    <m/>
    <m/>
    <x v="0"/>
    <x v="0"/>
    <m/>
  </r>
  <r>
    <s v=""/>
    <s v=" HR_0605_3231"/>
    <s v="IPM Upgrade - Material - Test and Final Acceptance"/>
    <s v="6.05.05.03"/>
    <x v="0"/>
    <d v="2027-02-25T00:00:00"/>
    <d v="2028-02-24T00:00:00"/>
    <s v="mahmed"/>
    <s v="gassner"/>
    <n v="40763.1"/>
    <s v="EDIA"/>
    <s v="C"/>
    <s v="Labor"/>
    <s v="TEC"/>
    <m/>
    <s v="BNL"/>
    <s v="Const"/>
    <s v="INS"/>
    <x v="8"/>
    <s v="P.S102"/>
    <m/>
    <m/>
    <m/>
    <m/>
    <m/>
    <m/>
    <m/>
    <m/>
    <m/>
    <m/>
    <n v="24947.02"/>
    <n v="15816.08"/>
    <m/>
    <m/>
    <m/>
    <m/>
    <m/>
    <m/>
    <x v="0"/>
    <x v="0"/>
    <m/>
  </r>
  <r>
    <s v=""/>
    <s v=" HR_0603_2940"/>
    <s v="HSR Collimators Material - Test and Final Acceptance"/>
    <s v="6.06.03.02.02"/>
    <x v="0"/>
    <d v="2027-09-15T00:00:00"/>
    <d v="2028-09-13T00:00:00"/>
    <s v="mahmed"/>
    <s v="gassner"/>
    <n v="22667.45"/>
    <s v="CON"/>
    <s v="C"/>
    <s v="Labor"/>
    <s v="TEC"/>
    <m/>
    <s v="BNL"/>
    <s v="Const"/>
    <s v="AD"/>
    <x v="8"/>
    <s v="S.P128"/>
    <s v="APP00173"/>
    <m/>
    <m/>
    <m/>
    <m/>
    <m/>
    <m/>
    <m/>
    <m/>
    <m/>
    <n v="1088.04"/>
    <n v="21579.41"/>
    <m/>
    <m/>
    <m/>
    <m/>
    <m/>
    <m/>
    <x v="0"/>
    <x v="0"/>
    <m/>
  </r>
  <r>
    <s v=""/>
    <s v=" HR_0700_1000"/>
    <s v="Preliminary Design and Engineering"/>
    <s v="6.05.06"/>
    <x v="0"/>
    <d v="2023-10-02T00:00:00"/>
    <d v="2026-09-29T00:00:00"/>
    <s v="jtolle"/>
    <s v="mda"/>
    <n v="37556.04"/>
    <s v="EDIA"/>
    <s v="K"/>
    <s v="Labor"/>
    <s v="TEC"/>
    <m/>
    <s v="BNL"/>
    <s v="PED"/>
    <s v="SC_MAG"/>
    <x v="11"/>
    <s v="S.P051"/>
    <m/>
    <m/>
    <m/>
    <m/>
    <m/>
    <m/>
    <m/>
    <n v="12535.39"/>
    <n v="12535.39"/>
    <n v="12485.25"/>
    <m/>
    <m/>
    <m/>
    <m/>
    <m/>
    <m/>
    <m/>
    <m/>
    <x v="0"/>
    <x v="0"/>
    <m/>
  </r>
  <r>
    <s v=""/>
    <s v=" HR_0700_1020"/>
    <s v="reconfiguring helical magnets in snakes"/>
    <s v="6.05.06"/>
    <x v="0"/>
    <d v="2026-09-30T00:00:00"/>
    <d v="2028-09-28T00:00:00"/>
    <s v="jtolle"/>
    <s v="mda"/>
    <n v="68440"/>
    <s v="CON"/>
    <s v="K"/>
    <s v="Labor"/>
    <s v="TEC"/>
    <m/>
    <s v="BNL"/>
    <s v="Const"/>
    <s v="SC_MAG"/>
    <x v="6"/>
    <s v="S.P051"/>
    <m/>
    <m/>
    <m/>
    <m/>
    <m/>
    <m/>
    <m/>
    <m/>
    <m/>
    <n v="136.88"/>
    <n v="34220"/>
    <n v="34083.120000000003"/>
    <m/>
    <m/>
    <m/>
    <m/>
    <m/>
    <m/>
    <x v="0"/>
    <x v="0"/>
    <m/>
  </r>
  <r>
    <s v=""/>
    <s v=" HR_0804_1000"/>
    <s v="SHC Beam Transport Magnets (Quads) - Design"/>
    <s v="6.05.07.04"/>
    <x v="0"/>
    <d v="2023-09-29T00:00:00"/>
    <d v="2024-05-30T00:00:00"/>
    <s v="jtolle"/>
    <s v="hwitte"/>
    <n v="79785.2"/>
    <s v="EDIA"/>
    <s v="C"/>
    <s v="Labor"/>
    <s v="TEC"/>
    <m/>
    <s v="BNL"/>
    <s v="PED"/>
    <s v="SHC"/>
    <x v="6"/>
    <s v="D.APP26"/>
    <m/>
    <m/>
    <m/>
    <m/>
    <m/>
    <m/>
    <n v="480.63"/>
    <n v="79304.570000000007"/>
    <m/>
    <m/>
    <m/>
    <m/>
    <m/>
    <m/>
    <m/>
    <m/>
    <m/>
    <m/>
    <x v="0"/>
    <x v="0"/>
    <m/>
  </r>
  <r>
    <s v=""/>
    <s v=" HR_0804_1120"/>
    <s v="Girder - Design and Engineering"/>
    <s v="6.05.07.04"/>
    <x v="0"/>
    <d v="2025-09-26T00:00:00"/>
    <d v="2026-02-24T00:00:00"/>
    <s v="jtolle"/>
    <s v="hwitte"/>
    <n v="76752.87"/>
    <s v="EDIA"/>
    <s v="C"/>
    <s v="Labor"/>
    <s v="TEC"/>
    <m/>
    <s v="BNL"/>
    <s v="PED"/>
    <s v="SHC"/>
    <x v="6"/>
    <s v="A.PP070"/>
    <m/>
    <m/>
    <m/>
    <m/>
    <m/>
    <m/>
    <m/>
    <m/>
    <n v="2302.59"/>
    <n v="74450.28"/>
    <m/>
    <m/>
    <m/>
    <m/>
    <m/>
    <m/>
    <m/>
    <m/>
    <x v="0"/>
    <x v="0"/>
    <m/>
  </r>
  <r>
    <s v=""/>
    <s v=" HR_0804_1085"/>
    <s v="SHC Beam Transport Magnets - Vendor Support by BNL"/>
    <s v="6.05.07.04"/>
    <x v="0"/>
    <d v="2026-07-08T00:00:00"/>
    <d v="2028-07-06T00:00:00"/>
    <s v="jtolle"/>
    <s v="hwitte"/>
    <n v="80254.820000000007"/>
    <s v="CON"/>
    <s v="C"/>
    <s v="Labor"/>
    <s v="TEC"/>
    <m/>
    <s v="BNL"/>
    <s v="Const.Fabricate"/>
    <s v="SHC"/>
    <x v="9"/>
    <s v="D.APP26"/>
    <s v="APP00069"/>
    <m/>
    <m/>
    <m/>
    <m/>
    <m/>
    <m/>
    <m/>
    <m/>
    <n v="9630.58"/>
    <n v="40127.410000000003"/>
    <n v="30496.83"/>
    <m/>
    <m/>
    <m/>
    <m/>
    <m/>
    <m/>
    <x v="0"/>
    <x v="0"/>
    <m/>
  </r>
  <r>
    <s v=""/>
    <s v=" HR_0804_4040"/>
    <s v="Hadron &amp; e-Cooling Vacuum - Chambers, Bellows, Supports - Preliminary Design"/>
    <s v="6.05.07.05"/>
    <x v="0"/>
    <d v="2023-09-29T00:00:00"/>
    <d v="2024-03-26T00:00:00"/>
    <s v="rnavarrol"/>
    <s v="weiss"/>
    <n v="17472.25"/>
    <s v="EDIA"/>
    <s v="C"/>
    <s v="Labor"/>
    <s v="TEC"/>
    <m/>
    <s v="BNL"/>
    <s v="PED"/>
    <s v="VAC"/>
    <x v="11"/>
    <s v="P"/>
    <m/>
    <m/>
    <m/>
    <m/>
    <m/>
    <m/>
    <n v="145.6"/>
    <n v="17326.650000000001"/>
    <m/>
    <m/>
    <m/>
    <m/>
    <m/>
    <m/>
    <m/>
    <m/>
    <m/>
    <m/>
    <x v="0"/>
    <x v="0"/>
    <m/>
  </r>
  <r>
    <s v=""/>
    <s v=" HR_0804_4080"/>
    <s v="Hadron &amp; e-Cooling Vacuum - Chambers, Bellows, Supports - Design Review"/>
    <s v="6.05.07.05"/>
    <x v="0"/>
    <d v="2025-03-04T00:00:00"/>
    <d v="2025-05-27T00:00:00"/>
    <s v="rnavarrol"/>
    <s v="weiss"/>
    <n v="7167.29"/>
    <s v="EDIA"/>
    <s v="C"/>
    <s v="Labor"/>
    <s v="TEC"/>
    <m/>
    <s v="BNL"/>
    <s v="PED"/>
    <s v="VAC"/>
    <x v="6"/>
    <s v="P"/>
    <m/>
    <m/>
    <m/>
    <m/>
    <m/>
    <m/>
    <m/>
    <m/>
    <n v="7167.29"/>
    <m/>
    <m/>
    <m/>
    <m/>
    <m/>
    <m/>
    <m/>
    <m/>
    <m/>
    <x v="0"/>
    <x v="0"/>
    <m/>
  </r>
  <r>
    <s v=""/>
    <s v=" HR_0804_4120"/>
    <s v="Hadron &amp; e-Cooling Vacuum - Chambers, Bellows, Supports - Prepare Spec/SOW"/>
    <s v="6.05.07.05"/>
    <x v="0"/>
    <d v="2025-05-28T00:00:00"/>
    <d v="2025-07-23T00:00:00"/>
    <s v="rnavarrol"/>
    <s v="weiss"/>
    <n v="5460.79"/>
    <s v="EDIA"/>
    <s v="C"/>
    <s v="Labor"/>
    <s v="TEC"/>
    <m/>
    <s v="BNL"/>
    <s v="PED"/>
    <s v="VAC"/>
    <x v="10"/>
    <s v="P"/>
    <m/>
    <m/>
    <m/>
    <m/>
    <m/>
    <m/>
    <m/>
    <m/>
    <n v="5460.79"/>
    <m/>
    <m/>
    <m/>
    <m/>
    <m/>
    <m/>
    <m/>
    <m/>
    <m/>
    <x v="0"/>
    <x v="0"/>
    <m/>
  </r>
  <r>
    <s v=""/>
    <s v=" HR_0804_4060"/>
    <s v="Hadron &amp; e-Cooling Vacuum - Chambers, Bellows, Supports - Final Design"/>
    <s v="6.05.07.05"/>
    <x v="0"/>
    <d v="2024-03-27T00:00:00"/>
    <d v="2025-03-03T00:00:00"/>
    <s v="rnavarrol"/>
    <s v="weiss"/>
    <n v="142127.10999999999"/>
    <s v="EDIA"/>
    <s v="C"/>
    <s v="Labor"/>
    <s v="TEC"/>
    <m/>
    <s v="BNL"/>
    <s v="PED"/>
    <s v="VAC"/>
    <x v="6"/>
    <s v="P"/>
    <m/>
    <m/>
    <m/>
    <m/>
    <m/>
    <m/>
    <m/>
    <n v="79908.37"/>
    <n v="62218.73"/>
    <m/>
    <m/>
    <m/>
    <m/>
    <m/>
    <m/>
    <m/>
    <m/>
    <m/>
    <x v="0"/>
    <x v="0"/>
    <m/>
  </r>
  <r>
    <s v=""/>
    <s v=" HR_0804_4480"/>
    <s v="Hadron &amp; e-Cooling Vacuum - valves and pumps - Prepare Specs/SOW"/>
    <s v="6.05.07.05"/>
    <x v="0"/>
    <d v="2025-05-28T00:00:00"/>
    <d v="2025-11-17T00:00:00"/>
    <s v="rnavarrol"/>
    <s v="weiss"/>
    <n v="19118.919999999998"/>
    <s v="EDIA"/>
    <s v="C"/>
    <s v="Labor"/>
    <s v="TEC"/>
    <m/>
    <s v="BNL"/>
    <s v="PED"/>
    <s v="VAC"/>
    <x v="10"/>
    <s v="P"/>
    <m/>
    <m/>
    <m/>
    <m/>
    <m/>
    <m/>
    <m/>
    <m/>
    <n v="14020.54"/>
    <n v="5098.38"/>
    <m/>
    <m/>
    <m/>
    <m/>
    <m/>
    <m/>
    <m/>
    <m/>
    <x v="0"/>
    <x v="0"/>
    <m/>
  </r>
  <r>
    <s v=""/>
    <s v=" HR_0804_4500"/>
    <s v="Hadron &amp; e-Cooling Vacuum - valves and pumps - PPM Procurement Effort"/>
    <s v="6.05.07.05"/>
    <x v="0"/>
    <d v="2025-12-09T00:00:00"/>
    <d v="2026-05-19T00:00:00"/>
    <s v="rnavarrol"/>
    <s v="weiss"/>
    <n v="706.49"/>
    <s v="EDIA"/>
    <s v="C"/>
    <s v="Labor"/>
    <s v="TEC"/>
    <m/>
    <s v="BNL"/>
    <s v="Const"/>
    <s v="VAC"/>
    <x v="10"/>
    <s v="P"/>
    <m/>
    <m/>
    <m/>
    <m/>
    <m/>
    <m/>
    <m/>
    <m/>
    <m/>
    <n v="706.49"/>
    <m/>
    <m/>
    <m/>
    <m/>
    <m/>
    <m/>
    <m/>
    <m/>
    <x v="0"/>
    <x v="0"/>
    <m/>
  </r>
  <r>
    <s v=""/>
    <s v=" HR_0804_4520"/>
    <s v="Hadron &amp; e-Cooling Vacuum - valves and pumps - Vendor Oversight"/>
    <s v="6.05.07.05"/>
    <x v="0"/>
    <d v="2026-05-21T00:00:00"/>
    <d v="2026-11-10T00:00:00"/>
    <s v="rnavarrol"/>
    <s v="weiss"/>
    <n v="712.26"/>
    <s v="EDIA"/>
    <s v="C"/>
    <s v="Labor"/>
    <s v="TEC"/>
    <m/>
    <s v="BNL"/>
    <s v="Const"/>
    <s v="VAC"/>
    <x v="9"/>
    <s v="P"/>
    <m/>
    <m/>
    <m/>
    <m/>
    <m/>
    <m/>
    <m/>
    <m/>
    <m/>
    <n v="546.07000000000005"/>
    <n v="166.19"/>
    <m/>
    <m/>
    <m/>
    <m/>
    <m/>
    <m/>
    <m/>
    <x v="0"/>
    <x v="0"/>
    <m/>
  </r>
  <r>
    <s v=""/>
    <s v=" HR_0804_4180"/>
    <s v="Hadron &amp; e-Cooling Vacuum - Chambers, Bellows, Supports - Vendor Oversight"/>
    <s v="6.05.07.05"/>
    <x v="0"/>
    <d v="2026-05-21T00:00:00"/>
    <d v="2027-05-20T00:00:00"/>
    <s v="rnavarrol"/>
    <s v="weiss"/>
    <n v="5776.94"/>
    <s v="EDIA"/>
    <s v="C"/>
    <s v="Labor"/>
    <s v="TEC"/>
    <m/>
    <s v="BNL"/>
    <s v="Const"/>
    <s v="VAC"/>
    <x v="9"/>
    <s v="P"/>
    <m/>
    <m/>
    <m/>
    <m/>
    <m/>
    <m/>
    <m/>
    <m/>
    <m/>
    <n v="2125.91"/>
    <n v="3651.03"/>
    <m/>
    <m/>
    <m/>
    <m/>
    <m/>
    <m/>
    <m/>
    <x v="0"/>
    <x v="0"/>
    <m/>
  </r>
  <r>
    <s v=""/>
    <s v=" HR_0804_4640"/>
    <s v="e-beamlines Baked Vacuum - Chambers, Bellows, Supports- Preliminary Design"/>
    <s v="6.05.07.05"/>
    <x v="0"/>
    <d v="2023-09-29T00:00:00"/>
    <d v="2024-03-26T00:00:00"/>
    <s v="rnavarrol"/>
    <s v="weiss"/>
    <n v="8900.9599999999991"/>
    <s v="EDIA"/>
    <s v="C"/>
    <s v="Labor"/>
    <s v="TEC"/>
    <m/>
    <s v="BNL"/>
    <s v="PED"/>
    <s v="VAC"/>
    <x v="11"/>
    <s v="S.P116"/>
    <m/>
    <m/>
    <m/>
    <m/>
    <m/>
    <m/>
    <n v="74.17"/>
    <n v="8826.7800000000007"/>
    <m/>
    <m/>
    <m/>
    <m/>
    <m/>
    <m/>
    <m/>
    <m/>
    <m/>
    <m/>
    <x v="0"/>
    <x v="0"/>
    <m/>
  </r>
  <r>
    <s v=""/>
    <s v=" HR_0804_4680"/>
    <s v="e-beamlines Baked Vacuum - Chambers, Bellows, Supports - Design Review"/>
    <s v="6.05.07.05"/>
    <x v="0"/>
    <d v="2025-03-04T00:00:00"/>
    <d v="2025-05-27T00:00:00"/>
    <s v="rnavarrol"/>
    <s v="weiss"/>
    <n v="3754.3"/>
    <s v="EDIA"/>
    <s v="C"/>
    <s v="Labor"/>
    <s v="TEC"/>
    <m/>
    <s v="BNL"/>
    <s v="PED"/>
    <s v="VAC"/>
    <x v="6"/>
    <s v="S.P116"/>
    <m/>
    <m/>
    <m/>
    <m/>
    <m/>
    <m/>
    <m/>
    <m/>
    <n v="3754.3"/>
    <m/>
    <m/>
    <m/>
    <m/>
    <m/>
    <m/>
    <m/>
    <m/>
    <m/>
    <x v="0"/>
    <x v="0"/>
    <m/>
  </r>
  <r>
    <s v=""/>
    <s v=" HR_0804_4720"/>
    <s v="e-beamlines Baked Vacuum - Chambers, Bellows, Supports - Prepare Spec/SOW"/>
    <s v="6.05.07.05"/>
    <x v="0"/>
    <d v="2025-05-28T00:00:00"/>
    <d v="2025-08-20T00:00:00"/>
    <s v="rnavarrol"/>
    <s v="weiss"/>
    <n v="2730.4"/>
    <s v="EDIA"/>
    <s v="C"/>
    <s v="Labor"/>
    <s v="TEC"/>
    <m/>
    <s v="BNL"/>
    <s v="PED"/>
    <s v="VAC"/>
    <x v="10"/>
    <s v="S.P116"/>
    <m/>
    <m/>
    <m/>
    <m/>
    <m/>
    <m/>
    <m/>
    <m/>
    <n v="2730.4"/>
    <m/>
    <m/>
    <m/>
    <m/>
    <m/>
    <m/>
    <m/>
    <m/>
    <m/>
    <x v="0"/>
    <x v="0"/>
    <m/>
  </r>
  <r>
    <s v=""/>
    <s v=" HR_0804_4660"/>
    <s v="e-beamlines Baked Vacuum - Chambers, Bellows, Supports - Final Design"/>
    <s v="6.05.07.05"/>
    <x v="0"/>
    <d v="2024-03-27T00:00:00"/>
    <d v="2025-03-03T00:00:00"/>
    <s v="rnavarrol"/>
    <s v="weiss"/>
    <n v="72151.69"/>
    <s v="EDIA"/>
    <s v="C"/>
    <s v="Labor"/>
    <s v="TEC"/>
    <m/>
    <s v="BNL"/>
    <s v="PED"/>
    <s v="VAC"/>
    <x v="6"/>
    <s v="S.P116"/>
    <m/>
    <m/>
    <m/>
    <m/>
    <m/>
    <m/>
    <m/>
    <n v="40565.97"/>
    <n v="31585.72"/>
    <m/>
    <m/>
    <m/>
    <m/>
    <m/>
    <m/>
    <m/>
    <m/>
    <m/>
    <x v="0"/>
    <x v="0"/>
    <m/>
  </r>
  <r>
    <s v=""/>
    <s v=" HR_0804_5080"/>
    <s v="e-beamlines Baked Vacuum - valves and pumps - Prepare Spec/SOW"/>
    <s v="6.05.07.05"/>
    <x v="0"/>
    <d v="2025-05-28T00:00:00"/>
    <d v="2025-11-17T00:00:00"/>
    <s v="rnavarrol"/>
    <s v="weiss"/>
    <n v="9645.58"/>
    <s v="EDIA"/>
    <s v="C"/>
    <s v="Labor"/>
    <s v="TEC"/>
    <m/>
    <s v="BNL"/>
    <s v="PED"/>
    <s v="VAC"/>
    <x v="10"/>
    <s v="S.P049"/>
    <m/>
    <m/>
    <m/>
    <m/>
    <m/>
    <m/>
    <m/>
    <m/>
    <n v="7073.43"/>
    <n v="2572.16"/>
    <m/>
    <m/>
    <m/>
    <m/>
    <m/>
    <m/>
    <m/>
    <m/>
    <x v="0"/>
    <x v="0"/>
    <m/>
  </r>
  <r>
    <s v=""/>
    <s v=" HR_0804_5100"/>
    <s v="e-beamlines Baked Vacuum - valves and pumps - PPM Procurement Effort"/>
    <s v="6.05.07.05"/>
    <x v="0"/>
    <d v="2025-12-09T00:00:00"/>
    <d v="2026-05-19T00:00:00"/>
    <s v="rnavarrol"/>
    <s v="weiss"/>
    <n v="353.25"/>
    <s v="EDIA"/>
    <s v="C"/>
    <s v="Labor"/>
    <s v="TEC"/>
    <m/>
    <s v="BNL"/>
    <s v="Const"/>
    <s v="VAC"/>
    <x v="10"/>
    <s v="S.P049"/>
    <m/>
    <m/>
    <m/>
    <m/>
    <m/>
    <m/>
    <m/>
    <m/>
    <m/>
    <n v="353.25"/>
    <m/>
    <m/>
    <m/>
    <m/>
    <m/>
    <m/>
    <m/>
    <m/>
    <x v="0"/>
    <x v="0"/>
    <m/>
  </r>
  <r>
    <s v=""/>
    <s v=" HR_0804_5120"/>
    <s v="e-beamlines Baked Vacuum - valves and pumps - Vendor Oversight"/>
    <s v="6.05.07.05"/>
    <x v="0"/>
    <d v="2026-05-21T00:00:00"/>
    <d v="2026-11-10T00:00:00"/>
    <s v="rnavarrol"/>
    <s v="weiss"/>
    <n v="356.13"/>
    <s v="EDIA"/>
    <s v="C"/>
    <s v="Labor"/>
    <s v="TEC"/>
    <m/>
    <s v="BNL"/>
    <s v="Const"/>
    <s v="VAC"/>
    <x v="9"/>
    <s v="S.P049"/>
    <m/>
    <m/>
    <m/>
    <m/>
    <m/>
    <m/>
    <m/>
    <m/>
    <m/>
    <n v="273.02999999999997"/>
    <n v="83.1"/>
    <m/>
    <m/>
    <m/>
    <m/>
    <m/>
    <m/>
    <m/>
    <x v="0"/>
    <x v="0"/>
    <m/>
  </r>
  <r>
    <s v=""/>
    <s v=" HR_0804_4780"/>
    <s v="e-beamlines Baked Vacuum - Chambers, Bellows, Supports - Vendor Oversight"/>
    <s v="6.05.07.05"/>
    <x v="0"/>
    <d v="2026-05-21T00:00:00"/>
    <d v="2027-05-20T00:00:00"/>
    <s v="rnavarrol"/>
    <s v="weiss"/>
    <n v="2888.47"/>
    <s v="EDIA"/>
    <s v="C"/>
    <s v="Labor"/>
    <s v="TEC"/>
    <m/>
    <s v="BNL"/>
    <s v="Const"/>
    <s v="VAC"/>
    <x v="9"/>
    <s v="S.P116"/>
    <m/>
    <m/>
    <m/>
    <m/>
    <m/>
    <m/>
    <m/>
    <m/>
    <m/>
    <n v="1062.96"/>
    <n v="1825.51"/>
    <m/>
    <m/>
    <m/>
    <m/>
    <m/>
    <m/>
    <m/>
    <x v="0"/>
    <x v="0"/>
    <m/>
  </r>
  <r>
    <s v=""/>
    <s v=" HR_0804_5240"/>
    <s v="e-loop Return Vacuum - Chambers, Bellows, Supports- Preliminary Design"/>
    <s v="6.05.07.05"/>
    <x v="0"/>
    <d v="2023-09-29T00:00:00"/>
    <d v="2024-03-26T00:00:00"/>
    <s v="rnavarrol"/>
    <s v="weiss"/>
    <n v="8900.9599999999991"/>
    <s v="EDIA"/>
    <s v="C"/>
    <s v="Labor"/>
    <s v="TEC"/>
    <m/>
    <s v="BNL"/>
    <s v="PED"/>
    <s v="VAC"/>
    <x v="11"/>
    <s v="S.P117"/>
    <m/>
    <m/>
    <m/>
    <m/>
    <m/>
    <m/>
    <n v="74.17"/>
    <n v="8826.7800000000007"/>
    <m/>
    <m/>
    <m/>
    <m/>
    <m/>
    <m/>
    <m/>
    <m/>
    <m/>
    <m/>
    <x v="0"/>
    <x v="0"/>
    <m/>
  </r>
  <r>
    <s v=""/>
    <s v=" HR_0804_5280"/>
    <s v="e-loop Return Vacuum - Chambers, Bellows, Supports - Design Review"/>
    <s v="6.05.07.05"/>
    <x v="0"/>
    <d v="2025-03-04T00:00:00"/>
    <d v="2025-05-27T00:00:00"/>
    <s v="rnavarrol"/>
    <s v="weiss"/>
    <n v="3754.3"/>
    <s v="EDIA"/>
    <s v="C"/>
    <s v="Labor"/>
    <s v="TEC"/>
    <m/>
    <s v="BNL"/>
    <s v="PED"/>
    <s v="VAC"/>
    <x v="6"/>
    <s v="S.P117"/>
    <m/>
    <m/>
    <m/>
    <m/>
    <m/>
    <m/>
    <m/>
    <m/>
    <n v="3754.3"/>
    <m/>
    <m/>
    <m/>
    <m/>
    <m/>
    <m/>
    <m/>
    <m/>
    <m/>
    <x v="0"/>
    <x v="0"/>
    <m/>
  </r>
  <r>
    <s v=""/>
    <s v=" HR_0804_5320"/>
    <s v="e-loop Return Vacuum - Chambers, Bellows, Supports - Prepare Spec/SOW"/>
    <s v="6.05.07.05"/>
    <x v="0"/>
    <d v="2025-05-28T00:00:00"/>
    <d v="2025-08-20T00:00:00"/>
    <s v="rnavarrol"/>
    <s v="weiss"/>
    <n v="2730.4"/>
    <s v="EDIA"/>
    <s v="C"/>
    <s v="Labor"/>
    <s v="TEC"/>
    <m/>
    <s v="BNL"/>
    <s v="PED"/>
    <s v="VAC"/>
    <x v="10"/>
    <s v="S.P117"/>
    <m/>
    <m/>
    <m/>
    <m/>
    <m/>
    <m/>
    <m/>
    <m/>
    <n v="2730.4"/>
    <m/>
    <m/>
    <m/>
    <m/>
    <m/>
    <m/>
    <m/>
    <m/>
    <m/>
    <x v="0"/>
    <x v="0"/>
    <m/>
  </r>
  <r>
    <s v=""/>
    <s v=" HR_0804_5260"/>
    <s v="e-loop Return Vacuum - Chambers, Bellows, Supports - Final Design"/>
    <s v="6.05.07.05"/>
    <x v="0"/>
    <d v="2024-03-27T00:00:00"/>
    <d v="2025-03-03T00:00:00"/>
    <s v="rnavarrol"/>
    <s v="weiss"/>
    <n v="72151.69"/>
    <s v="EDIA"/>
    <s v="C"/>
    <s v="Labor"/>
    <s v="TEC"/>
    <m/>
    <s v="BNL"/>
    <s v="PED"/>
    <s v="VAC"/>
    <x v="6"/>
    <s v="S.P117"/>
    <m/>
    <m/>
    <m/>
    <m/>
    <m/>
    <m/>
    <m/>
    <n v="40565.97"/>
    <n v="31585.72"/>
    <m/>
    <m/>
    <m/>
    <m/>
    <m/>
    <m/>
    <m/>
    <m/>
    <m/>
    <x v="0"/>
    <x v="0"/>
    <m/>
  </r>
  <r>
    <s v=""/>
    <s v=" HR_0804_5680"/>
    <s v="e-loop Return Vacuum - valves and pumps - Prepare Spec/SOW"/>
    <s v="6.05.07.05"/>
    <x v="0"/>
    <d v="2025-05-28T00:00:00"/>
    <d v="2025-11-17T00:00:00"/>
    <s v="rnavarrol"/>
    <s v="weiss"/>
    <n v="9645.58"/>
    <s v="EDIA"/>
    <s v="C"/>
    <s v="Labor"/>
    <s v="TEC"/>
    <m/>
    <s v="BNL"/>
    <s v="PED"/>
    <s v="VAC"/>
    <x v="10"/>
    <s v="S.P120"/>
    <m/>
    <m/>
    <m/>
    <m/>
    <m/>
    <m/>
    <m/>
    <m/>
    <n v="7073.43"/>
    <n v="2572.16"/>
    <m/>
    <m/>
    <m/>
    <m/>
    <m/>
    <m/>
    <m/>
    <m/>
    <x v="0"/>
    <x v="0"/>
    <m/>
  </r>
  <r>
    <s v=""/>
    <s v=" HR_0804_5700"/>
    <s v="e-loop Return Vacuum - valves and pumps - PPM Procurement Effort"/>
    <s v="6.05.07.05"/>
    <x v="0"/>
    <d v="2025-12-09T00:00:00"/>
    <d v="2026-05-19T00:00:00"/>
    <s v="rnavarrol"/>
    <s v="weiss"/>
    <n v="353.25"/>
    <s v="EDIA"/>
    <s v="C"/>
    <s v="Labor"/>
    <s v="TEC"/>
    <m/>
    <s v="BNL"/>
    <s v="Const"/>
    <s v="VAC"/>
    <x v="10"/>
    <s v="S.P120"/>
    <m/>
    <m/>
    <m/>
    <m/>
    <m/>
    <m/>
    <m/>
    <m/>
    <m/>
    <n v="353.25"/>
    <m/>
    <m/>
    <m/>
    <m/>
    <m/>
    <m/>
    <m/>
    <m/>
    <x v="0"/>
    <x v="0"/>
    <m/>
  </r>
  <r>
    <s v=""/>
    <s v=" HR_0804_5720"/>
    <s v="e-loop Return Vacuum - valves and pumps - Vendor Oversight"/>
    <s v="6.05.07.05"/>
    <x v="0"/>
    <d v="2026-05-21T00:00:00"/>
    <d v="2026-11-10T00:00:00"/>
    <s v="rnavarrol"/>
    <s v="weiss"/>
    <n v="356.13"/>
    <s v="EDIA"/>
    <s v="C"/>
    <s v="Labor"/>
    <s v="TEC"/>
    <m/>
    <s v="BNL"/>
    <s v="Const"/>
    <s v="VAC"/>
    <x v="9"/>
    <s v="S.P120"/>
    <m/>
    <m/>
    <m/>
    <m/>
    <m/>
    <m/>
    <m/>
    <m/>
    <m/>
    <n v="273.02999999999997"/>
    <n v="83.1"/>
    <m/>
    <m/>
    <m/>
    <m/>
    <m/>
    <m/>
    <m/>
    <x v="0"/>
    <x v="0"/>
    <m/>
  </r>
  <r>
    <s v=""/>
    <s v=" HR_0804_5380"/>
    <s v="e-loop Return Vacuum - Chambers, Bellows, Supports - Vendor Oversight"/>
    <s v="6.05.07.05"/>
    <x v="0"/>
    <d v="2026-05-21T00:00:00"/>
    <d v="2027-05-20T00:00:00"/>
    <s v="rnavarrol"/>
    <s v="weiss"/>
    <n v="2888.47"/>
    <s v="EDIA"/>
    <s v="C"/>
    <s v="Labor"/>
    <s v="TEC"/>
    <m/>
    <s v="BNL"/>
    <s v="Const"/>
    <s v="VAC"/>
    <x v="9"/>
    <s v="S.P117"/>
    <m/>
    <m/>
    <m/>
    <m/>
    <m/>
    <m/>
    <m/>
    <m/>
    <m/>
    <n v="1062.96"/>
    <n v="1825.51"/>
    <m/>
    <m/>
    <m/>
    <m/>
    <m/>
    <m/>
    <m/>
    <x v="0"/>
    <x v="0"/>
    <m/>
  </r>
  <r>
    <s v=""/>
    <s v=" HR_0804_5840"/>
    <s v="DC-Gun LINAC Vacuum - Chambers, Bellows, Supports- Preliminary Design"/>
    <s v="6.05.07.05"/>
    <x v="0"/>
    <d v="2023-09-29T00:00:00"/>
    <d v="2024-03-26T00:00:00"/>
    <s v="rnavarrol"/>
    <s v="weiss"/>
    <n v="17472.25"/>
    <s v="EDIA"/>
    <s v="C"/>
    <s v="Labor"/>
    <s v="TEC"/>
    <m/>
    <s v="BNL"/>
    <s v="PED"/>
    <s v="VAC"/>
    <x v="11"/>
    <s v="S.P118"/>
    <m/>
    <m/>
    <m/>
    <m/>
    <m/>
    <m/>
    <n v="145.6"/>
    <n v="17326.650000000001"/>
    <m/>
    <m/>
    <m/>
    <m/>
    <m/>
    <m/>
    <m/>
    <m/>
    <m/>
    <m/>
    <x v="0"/>
    <x v="0"/>
    <m/>
  </r>
  <r>
    <s v=""/>
    <s v=" HR_0804_5880"/>
    <s v="DC-Gun LINAC Vacuum - Chambers, Bellows, Supports - Design Review"/>
    <s v="6.05.07.05"/>
    <x v="0"/>
    <d v="2025-03-04T00:00:00"/>
    <d v="2025-05-27T00:00:00"/>
    <s v="rnavarrol"/>
    <s v="weiss"/>
    <n v="7167.29"/>
    <s v="EDIA"/>
    <s v="C"/>
    <s v="Labor"/>
    <s v="TEC"/>
    <m/>
    <s v="BNL"/>
    <s v="PED"/>
    <s v="VAC"/>
    <x v="6"/>
    <s v="S.P118"/>
    <m/>
    <m/>
    <m/>
    <m/>
    <m/>
    <m/>
    <m/>
    <m/>
    <n v="7167.29"/>
    <m/>
    <m/>
    <m/>
    <m/>
    <m/>
    <m/>
    <m/>
    <m/>
    <m/>
    <x v="0"/>
    <x v="0"/>
    <m/>
  </r>
  <r>
    <s v=""/>
    <s v=" HR_0804_5920"/>
    <s v="DC-Gun LINAC Vacuum - Chambers, Bellows, Supports - Prepare Spec/SOW"/>
    <s v="6.05.07.05"/>
    <x v="0"/>
    <d v="2025-05-28T00:00:00"/>
    <d v="2025-08-20T00:00:00"/>
    <s v="rnavarrol"/>
    <s v="weiss"/>
    <n v="5460.79"/>
    <s v="EDIA"/>
    <s v="C"/>
    <s v="Labor"/>
    <s v="TEC"/>
    <m/>
    <s v="BNL"/>
    <s v="PED"/>
    <s v="VAC"/>
    <x v="10"/>
    <s v="S.P118"/>
    <m/>
    <m/>
    <m/>
    <m/>
    <m/>
    <m/>
    <m/>
    <m/>
    <n v="5460.79"/>
    <m/>
    <m/>
    <m/>
    <m/>
    <m/>
    <m/>
    <m/>
    <m/>
    <m/>
    <x v="0"/>
    <x v="0"/>
    <m/>
  </r>
  <r>
    <s v=""/>
    <s v=" HR_0804_5860"/>
    <s v="DC-Gun LINAC Vacuum - Chambers, Bellows, Supports - Final Design"/>
    <s v="6.05.07.05"/>
    <x v="0"/>
    <d v="2024-03-27T00:00:00"/>
    <d v="2025-03-03T00:00:00"/>
    <s v="rnavarrol"/>
    <s v="weiss"/>
    <n v="141457.48000000001"/>
    <s v="EDIA"/>
    <s v="C"/>
    <s v="Labor"/>
    <s v="TEC"/>
    <m/>
    <s v="BNL"/>
    <s v="PED"/>
    <s v="VAC"/>
    <x v="6"/>
    <s v="S.P118"/>
    <m/>
    <m/>
    <m/>
    <m/>
    <m/>
    <m/>
    <m/>
    <n v="79531.89"/>
    <n v="61925.59"/>
    <m/>
    <m/>
    <m/>
    <m/>
    <m/>
    <m/>
    <m/>
    <m/>
    <m/>
    <x v="0"/>
    <x v="0"/>
    <m/>
  </r>
  <r>
    <s v=""/>
    <s v=" HR_0804_6280"/>
    <s v="DC-Gun LINAC Vacuum - valves and pumps - Prepare Spec/SOW"/>
    <s v="6.05.07.05"/>
    <x v="0"/>
    <d v="2025-05-28T00:00:00"/>
    <d v="2025-11-17T00:00:00"/>
    <s v="rnavarrol"/>
    <s v="weiss"/>
    <n v="18946.68"/>
    <s v="EDIA"/>
    <s v="C"/>
    <s v="Labor"/>
    <s v="TEC"/>
    <m/>
    <s v="BNL"/>
    <s v="PED"/>
    <s v="VAC"/>
    <x v="10"/>
    <s v="P.S121"/>
    <m/>
    <m/>
    <m/>
    <m/>
    <m/>
    <m/>
    <m/>
    <m/>
    <n v="13894.23"/>
    <n v="5052.45"/>
    <m/>
    <m/>
    <m/>
    <m/>
    <m/>
    <m/>
    <m/>
    <m/>
    <x v="0"/>
    <x v="0"/>
    <m/>
  </r>
  <r>
    <s v=""/>
    <s v=" HR_0804_6300"/>
    <s v="DC-Gun LINAC Vacuum - valves and pumps - PPM Procurement Effort"/>
    <s v="6.05.07.05"/>
    <x v="0"/>
    <d v="2025-12-09T00:00:00"/>
    <d v="2026-05-19T00:00:00"/>
    <s v="rnavarrol"/>
    <s v="weiss"/>
    <n v="706.49"/>
    <s v="EDIA"/>
    <s v="C"/>
    <s v="Labor"/>
    <s v="TEC"/>
    <m/>
    <s v="BNL"/>
    <s v="Const"/>
    <s v="VAC"/>
    <x v="10"/>
    <s v="P.S121"/>
    <m/>
    <m/>
    <m/>
    <m/>
    <m/>
    <m/>
    <m/>
    <m/>
    <m/>
    <n v="706.49"/>
    <m/>
    <m/>
    <m/>
    <m/>
    <m/>
    <m/>
    <m/>
    <m/>
    <x v="0"/>
    <x v="0"/>
    <m/>
  </r>
  <r>
    <s v=""/>
    <s v=" HR_0804_6320"/>
    <s v="DC-Gun LINAC Vacuum - valves and pumps - Vendor Oversight"/>
    <s v="6.05.07.05"/>
    <x v="0"/>
    <d v="2026-05-21T00:00:00"/>
    <d v="2026-11-10T00:00:00"/>
    <s v="rnavarrol"/>
    <s v="weiss"/>
    <n v="712.26"/>
    <s v="EDIA"/>
    <s v="C"/>
    <s v="Labor"/>
    <s v="TEC"/>
    <m/>
    <s v="BNL"/>
    <s v="Const"/>
    <s v="VAC"/>
    <x v="9"/>
    <s v="P.S121"/>
    <m/>
    <m/>
    <m/>
    <m/>
    <m/>
    <m/>
    <m/>
    <m/>
    <m/>
    <n v="546.07000000000005"/>
    <n v="166.19"/>
    <m/>
    <m/>
    <m/>
    <m/>
    <m/>
    <m/>
    <m/>
    <x v="0"/>
    <x v="0"/>
    <m/>
  </r>
  <r>
    <s v=""/>
    <s v=" HR_0804_5980"/>
    <s v="DC-Gun LINAC Vacuum - Chambers, Bellows, Supports - Vendor Oversight"/>
    <s v="6.05.07.05"/>
    <x v="0"/>
    <d v="2026-05-21T00:00:00"/>
    <d v="2027-05-20T00:00:00"/>
    <s v="rnavarrol"/>
    <s v="weiss"/>
    <n v="5776.94"/>
    <s v="EDIA"/>
    <s v="C"/>
    <s v="Labor"/>
    <s v="TEC"/>
    <m/>
    <s v="BNL"/>
    <s v="Const"/>
    <s v="VAC"/>
    <x v="9"/>
    <s v="S.P118"/>
    <m/>
    <m/>
    <m/>
    <m/>
    <m/>
    <m/>
    <m/>
    <m/>
    <m/>
    <n v="2125.91"/>
    <n v="3651.03"/>
    <m/>
    <m/>
    <m/>
    <m/>
    <m/>
    <m/>
    <m/>
    <x v="0"/>
    <x v="0"/>
    <m/>
  </r>
  <r>
    <s v=""/>
    <s v=" HR_0807_0020"/>
    <s v="SHC BPMs - Collect parameters for Preliminary Design"/>
    <s v="6.05.07.06.01"/>
    <x v="0"/>
    <d v="2024-04-24T00:00:00"/>
    <d v="2024-07-18T00:00:00"/>
    <s v="mahmed"/>
    <s v="gassner"/>
    <n v="6595.16"/>
    <s v="EDIA"/>
    <s v="C"/>
    <s v="Labor"/>
    <s v="TEC"/>
    <m/>
    <s v="BNL"/>
    <s v="PED"/>
    <s v="SHC"/>
    <x v="11"/>
    <m/>
    <m/>
    <m/>
    <m/>
    <m/>
    <m/>
    <m/>
    <m/>
    <n v="6595.16"/>
    <m/>
    <m/>
    <m/>
    <m/>
    <m/>
    <m/>
    <m/>
    <m/>
    <m/>
    <m/>
    <x v="0"/>
    <x v="0"/>
    <m/>
  </r>
  <r>
    <s v=""/>
    <s v=" HR_0807_0040"/>
    <s v="SHC BPMs - Collect parameters for Final Design"/>
    <s v="6.05.07.06.01"/>
    <x v="0"/>
    <d v="2025-09-30T00:00:00"/>
    <d v="2025-12-29T00:00:00"/>
    <s v="mahmed"/>
    <s v="gassner"/>
    <n v="7060.92"/>
    <s v="EDIA"/>
    <s v="C"/>
    <s v="Labor"/>
    <s v="TEC"/>
    <m/>
    <s v="BNL"/>
    <s v="PED"/>
    <s v="SHC"/>
    <x v="11"/>
    <m/>
    <m/>
    <m/>
    <m/>
    <m/>
    <m/>
    <m/>
    <m/>
    <m/>
    <n v="117.68"/>
    <n v="6943.24"/>
    <m/>
    <m/>
    <m/>
    <m/>
    <m/>
    <m/>
    <m/>
    <m/>
    <x v="0"/>
    <x v="0"/>
    <m/>
  </r>
  <r>
    <s v=""/>
    <s v=" HR_0807_2020"/>
    <s v="SHC Charge and Current Monitors - Collect parameters for Preliminary Design"/>
    <s v="6.05.07.06.02"/>
    <x v="0"/>
    <d v="2024-04-24T00:00:00"/>
    <d v="2024-07-18T00:00:00"/>
    <s v="mahmed"/>
    <s v="gassner"/>
    <n v="1319.03"/>
    <s v="EDIA"/>
    <s v="C"/>
    <s v="Labor"/>
    <s v="TEC"/>
    <m/>
    <s v="BNL"/>
    <s v="PED"/>
    <s v="SHC"/>
    <x v="11"/>
    <m/>
    <m/>
    <m/>
    <m/>
    <m/>
    <m/>
    <m/>
    <m/>
    <n v="1319.03"/>
    <m/>
    <m/>
    <m/>
    <m/>
    <m/>
    <m/>
    <m/>
    <m/>
    <m/>
    <m/>
    <x v="0"/>
    <x v="0"/>
    <m/>
  </r>
  <r>
    <s v=""/>
    <s v=" HR_0807_2040"/>
    <s v="SHC Charge and Current Monitors - Collect parameters for Final Design"/>
    <s v="6.05.07.06.02"/>
    <x v="0"/>
    <d v="2025-09-30T00:00:00"/>
    <d v="2025-12-29T00:00:00"/>
    <s v="mahmed"/>
    <s v="gassner"/>
    <n v="1412.18"/>
    <s v="EDIA"/>
    <s v="C"/>
    <s v="Labor"/>
    <s v="TEC"/>
    <m/>
    <s v="BNL"/>
    <s v="PED"/>
    <s v="SHC"/>
    <x v="11"/>
    <m/>
    <m/>
    <m/>
    <m/>
    <m/>
    <m/>
    <m/>
    <m/>
    <m/>
    <n v="23.54"/>
    <n v="1388.65"/>
    <m/>
    <m/>
    <m/>
    <m/>
    <m/>
    <m/>
    <m/>
    <m/>
    <x v="0"/>
    <x v="0"/>
    <m/>
  </r>
  <r>
    <s v=""/>
    <s v=" HR_0807_6020"/>
    <s v="SHC Beam Loss Monitors - Collect parameters for Preliminary Design"/>
    <s v="6.05.07.06.04"/>
    <x v="0"/>
    <d v="2024-04-24T00:00:00"/>
    <d v="2024-07-18T00:00:00"/>
    <s v="mahmed"/>
    <s v="gassner"/>
    <n v="2638.06"/>
    <s v="EDIA"/>
    <s v="C"/>
    <s v="Labor"/>
    <s v="TEC"/>
    <m/>
    <s v="BNL"/>
    <s v="PED"/>
    <s v="SHC"/>
    <x v="11"/>
    <m/>
    <m/>
    <m/>
    <m/>
    <m/>
    <m/>
    <m/>
    <m/>
    <n v="2638.06"/>
    <m/>
    <m/>
    <m/>
    <m/>
    <m/>
    <m/>
    <m/>
    <m/>
    <m/>
    <m/>
    <x v="0"/>
    <x v="0"/>
    <m/>
  </r>
  <r>
    <s v=""/>
    <s v=" HR_0807_6040"/>
    <s v="SHC Beam Loss Monitors - Collect parameters for Final Design"/>
    <s v="6.05.07.06.04"/>
    <x v="0"/>
    <d v="2025-09-30T00:00:00"/>
    <d v="2025-12-29T00:00:00"/>
    <s v="mahmed"/>
    <s v="gassner"/>
    <n v="2824.37"/>
    <s v="EDIA"/>
    <s v="C"/>
    <s v="Labor"/>
    <s v="TEC"/>
    <m/>
    <s v="BNL"/>
    <s v="PED"/>
    <s v="SHC"/>
    <x v="11"/>
    <m/>
    <m/>
    <m/>
    <m/>
    <m/>
    <m/>
    <m/>
    <m/>
    <m/>
    <n v="47.07"/>
    <n v="2777.3"/>
    <m/>
    <m/>
    <m/>
    <m/>
    <m/>
    <m/>
    <m/>
    <m/>
    <x v="0"/>
    <x v="0"/>
    <m/>
  </r>
  <r>
    <s v=""/>
    <s v=" HR_0809_1010"/>
    <s v="SHC PS Prliminary System Design"/>
    <s v="6.05.07.07"/>
    <x v="0"/>
    <d v="2024-01-02T00:00:00"/>
    <d v="2024-02-28T00:00:00"/>
    <s v="apatil"/>
    <s v="bruno"/>
    <n v="45011.98"/>
    <s v="EDIA"/>
    <s v="C"/>
    <s v="Labor"/>
    <s v="TEC"/>
    <m/>
    <s v="BNL"/>
    <s v="PED"/>
    <s v="SHC"/>
    <x v="11"/>
    <m/>
    <m/>
    <m/>
    <m/>
    <m/>
    <m/>
    <m/>
    <m/>
    <n v="45011.98"/>
    <m/>
    <m/>
    <m/>
    <m/>
    <m/>
    <m/>
    <m/>
    <m/>
    <m/>
    <m/>
    <x v="0"/>
    <x v="0"/>
    <m/>
  </r>
  <r>
    <s v=""/>
    <s v=" AIF_0304_1300"/>
    <s v="Variable Frequency Drives - Testing and commissioning"/>
    <s v="6.11.03.04"/>
    <x v="0"/>
    <d v="2027-05-12T00:00:00"/>
    <d v="2027-05-18T00:00:00"/>
    <s v="apatil"/>
    <s v="nehring"/>
    <n v="7312.17"/>
    <s v="CON"/>
    <s v="C"/>
    <s v="Labor"/>
    <s v="TEC"/>
    <m/>
    <s v="BNL"/>
    <s v="Const"/>
    <s v="INF"/>
    <x v="8"/>
    <m/>
    <m/>
    <m/>
    <m/>
    <m/>
    <m/>
    <m/>
    <m/>
    <m/>
    <m/>
    <m/>
    <n v="7312.17"/>
    <m/>
    <m/>
    <m/>
    <m/>
    <m/>
    <m/>
    <m/>
    <x v="0"/>
    <x v="0"/>
    <m/>
  </r>
  <r>
    <s v=""/>
    <s v=" IR_0212_1000"/>
    <s v="Collared Magnet 1 - Q1ApF - Design, Engineering and SOW"/>
    <s v="6.06.02.01.02"/>
    <x v="0"/>
    <d v="2025-05-09T00:00:00"/>
    <d v="2026-05-22T00:00:00"/>
    <s v="jtolle"/>
    <s v="hwitte"/>
    <n v="227494.58"/>
    <s v="EDIA"/>
    <s v="C"/>
    <s v="Labor"/>
    <s v="TEC"/>
    <m/>
    <s v="BNL"/>
    <s v="Const.Procure"/>
    <s v="SC_MAG"/>
    <x v="10"/>
    <s v="A.PP013"/>
    <m/>
    <m/>
    <m/>
    <m/>
    <m/>
    <m/>
    <m/>
    <m/>
    <n v="87497.919999999998"/>
    <n v="139996.66"/>
    <m/>
    <m/>
    <m/>
    <m/>
    <m/>
    <m/>
    <m/>
    <m/>
    <x v="0"/>
    <x v="0"/>
    <m/>
  </r>
  <r>
    <s v=""/>
    <s v=" IR_0212_1180"/>
    <s v="Collared Magnet 2 - Q1BpF - Design, Engineering and SOW"/>
    <s v="6.06.02.01.02"/>
    <x v="0"/>
    <d v="2025-05-09T00:00:00"/>
    <d v="2026-05-22T00:00:00"/>
    <s v="jtolle"/>
    <s v="hwitte"/>
    <n v="227494.58"/>
    <s v="EDIA"/>
    <s v="C"/>
    <s v="Labor"/>
    <s v="TEC"/>
    <m/>
    <s v="BNL"/>
    <s v="Const.Procure"/>
    <s v="SC_MAG"/>
    <x v="10"/>
    <s v="A.PP015"/>
    <m/>
    <m/>
    <m/>
    <m/>
    <m/>
    <m/>
    <m/>
    <m/>
    <n v="87497.919999999998"/>
    <n v="139996.66"/>
    <m/>
    <m/>
    <m/>
    <m/>
    <m/>
    <m/>
    <m/>
    <m/>
    <x v="0"/>
    <x v="0"/>
    <m/>
  </r>
  <r>
    <s v=""/>
    <s v=" IR_0212_1360"/>
    <s v="Collared Magnet 3 - Q2pF - Design, Engineering and SOW"/>
    <s v="6.06.02.01.02"/>
    <x v="0"/>
    <d v="2025-05-09T00:00:00"/>
    <d v="2026-05-22T00:00:00"/>
    <s v="jtolle"/>
    <s v="hwitte"/>
    <n v="227494.58"/>
    <s v="EDIA"/>
    <s v="C"/>
    <s v="Labor"/>
    <s v="TEC"/>
    <m/>
    <s v="BNL"/>
    <s v="Const.Procure"/>
    <s v="SC_MAG"/>
    <x v="10"/>
    <s v="A.PP016"/>
    <m/>
    <m/>
    <m/>
    <m/>
    <m/>
    <m/>
    <m/>
    <m/>
    <n v="87497.919999999998"/>
    <n v="139996.66"/>
    <m/>
    <m/>
    <m/>
    <m/>
    <m/>
    <m/>
    <m/>
    <m/>
    <x v="0"/>
    <x v="0"/>
    <m/>
  </r>
  <r>
    <s v=""/>
    <s v=" IR_0212_1540"/>
    <s v="Collared Magnet 4 - B1pF - Design, Engineering and SOW"/>
    <s v="6.06.02.01.02"/>
    <x v="0"/>
    <d v="2025-05-09T00:00:00"/>
    <d v="2026-05-22T00:00:00"/>
    <s v="jtolle"/>
    <s v="hwitte"/>
    <n v="227494.58"/>
    <s v="EDIA"/>
    <s v="C"/>
    <s v="Labor"/>
    <s v="TEC"/>
    <m/>
    <s v="BNL"/>
    <s v="Const.Procure"/>
    <s v="SC_MAG"/>
    <x v="10"/>
    <s v="A.PP017"/>
    <m/>
    <m/>
    <m/>
    <m/>
    <m/>
    <m/>
    <m/>
    <m/>
    <n v="87497.919999999998"/>
    <n v="139996.66"/>
    <m/>
    <m/>
    <m/>
    <m/>
    <m/>
    <m/>
    <m/>
    <m/>
    <x v="0"/>
    <x v="0"/>
    <m/>
  </r>
  <r>
    <s v=""/>
    <s v=" IR_0212_1720"/>
    <s v="Collared Magnet 5 - B1ApF - Design, Engineering and SOW"/>
    <s v="6.06.02.01.02"/>
    <x v="0"/>
    <d v="2025-05-09T00:00:00"/>
    <d v="2026-05-22T00:00:00"/>
    <s v="jtolle"/>
    <s v="hwitte"/>
    <n v="227494.58"/>
    <s v="EDIA"/>
    <s v="C"/>
    <s v="Labor"/>
    <s v="TEC"/>
    <m/>
    <s v="BNL"/>
    <s v="Const.Procure"/>
    <s v="SC_MAG"/>
    <x v="10"/>
    <s v="A.PP018"/>
    <m/>
    <m/>
    <m/>
    <m/>
    <m/>
    <m/>
    <m/>
    <m/>
    <n v="87497.919999999998"/>
    <n v="139996.66"/>
    <m/>
    <m/>
    <m/>
    <m/>
    <m/>
    <m/>
    <m/>
    <m/>
    <x v="0"/>
    <x v="0"/>
    <m/>
  </r>
  <r>
    <s v=""/>
    <s v=" IR_0212_1100"/>
    <s v="Collared Magnet 1 - Q1ApF - Vendor Support by BNL"/>
    <s v="6.06.02.01.02"/>
    <x v="0"/>
    <d v="2026-12-07T00:00:00"/>
    <d v="2029-12-05T00:00:00"/>
    <s v="jtolle"/>
    <s v="hwitte"/>
    <n v="662681.55000000005"/>
    <s v="EDIA"/>
    <s v="C"/>
    <s v="Labor"/>
    <s v="TEC"/>
    <m/>
    <s v="BNL"/>
    <s v="Const.Fabricate"/>
    <s v="SC_MAG"/>
    <x v="9"/>
    <s v="A.PP013"/>
    <s v="APP00052"/>
    <m/>
    <m/>
    <m/>
    <m/>
    <m/>
    <m/>
    <m/>
    <m/>
    <m/>
    <n v="182900.11"/>
    <n v="220893.85"/>
    <n v="220010.27"/>
    <n v="38877.32"/>
    <m/>
    <m/>
    <m/>
    <m/>
    <x v="0"/>
    <x v="0"/>
    <m/>
  </r>
  <r>
    <s v=""/>
    <s v=" IR_0212_1280"/>
    <s v="Collared Magnet 2 - Q1BpF - Vendor Support by BNL"/>
    <s v="6.06.02.01.02"/>
    <x v="0"/>
    <d v="2026-12-07T00:00:00"/>
    <d v="2029-12-05T00:00:00"/>
    <s v="jtolle"/>
    <s v="hwitte"/>
    <n v="662681.55000000005"/>
    <s v="EDIA"/>
    <s v="C"/>
    <s v="Labor"/>
    <s v="TEC"/>
    <m/>
    <s v="BNL"/>
    <s v="Const.Fabricate"/>
    <s v="SC_MAG"/>
    <x v="9"/>
    <s v="A.PP015"/>
    <s v="APP00054"/>
    <m/>
    <m/>
    <m/>
    <m/>
    <m/>
    <m/>
    <m/>
    <m/>
    <m/>
    <n v="182900.11"/>
    <n v="220893.85"/>
    <n v="220010.27"/>
    <n v="38877.32"/>
    <m/>
    <m/>
    <m/>
    <m/>
    <x v="0"/>
    <x v="0"/>
    <m/>
  </r>
  <r>
    <s v=""/>
    <s v=" IR_0212_1460"/>
    <s v="Collared Magnet 3 - Q2pF - Vendor Support by BNL"/>
    <s v="6.06.02.01.02"/>
    <x v="0"/>
    <d v="2026-12-07T00:00:00"/>
    <d v="2029-12-05T00:00:00"/>
    <s v="jtolle"/>
    <s v="hwitte"/>
    <n v="662681.55000000005"/>
    <s v="EDIA"/>
    <s v="C"/>
    <s v="Labor"/>
    <s v="TEC"/>
    <m/>
    <s v="BNL"/>
    <s v="Const.Fabricate"/>
    <s v="SC_MAG"/>
    <x v="9"/>
    <s v="A.PP016"/>
    <s v="APP00055"/>
    <m/>
    <m/>
    <m/>
    <m/>
    <m/>
    <m/>
    <m/>
    <m/>
    <m/>
    <n v="182900.11"/>
    <n v="220893.85"/>
    <n v="220010.27"/>
    <n v="38877.32"/>
    <m/>
    <m/>
    <m/>
    <m/>
    <x v="0"/>
    <x v="0"/>
    <m/>
  </r>
  <r>
    <s v=""/>
    <s v=" IR_0212_1640"/>
    <s v="Collared Magnet 4 - B1pF - Vendor Support by BNL"/>
    <s v="6.06.02.01.02"/>
    <x v="0"/>
    <d v="2026-12-07T00:00:00"/>
    <d v="2029-12-05T00:00:00"/>
    <s v="jtolle"/>
    <s v="hwitte"/>
    <n v="662681.55000000005"/>
    <s v="EDIA"/>
    <s v="C"/>
    <s v="Labor"/>
    <s v="TEC"/>
    <m/>
    <s v="BNL"/>
    <s v="Const.Fabricate"/>
    <s v="SC_MAG"/>
    <x v="9"/>
    <s v="A.PP017"/>
    <s v="APP00056"/>
    <m/>
    <m/>
    <m/>
    <m/>
    <m/>
    <m/>
    <m/>
    <m/>
    <m/>
    <n v="182900.11"/>
    <n v="220893.85"/>
    <n v="220010.27"/>
    <n v="38877.32"/>
    <m/>
    <m/>
    <m/>
    <m/>
    <x v="0"/>
    <x v="0"/>
    <m/>
  </r>
  <r>
    <s v=""/>
    <s v=" IR_0212_1820"/>
    <s v="Collared Magnet 5 - B1ApF - Vendor Support by BNL"/>
    <s v="6.06.02.01.02"/>
    <x v="0"/>
    <d v="2026-12-07T00:00:00"/>
    <d v="2029-12-05T00:00:00"/>
    <s v="jtolle"/>
    <s v="hwitte"/>
    <n v="662681.55000000005"/>
    <s v="EDIA"/>
    <s v="C"/>
    <s v="Labor"/>
    <s v="TEC"/>
    <m/>
    <s v="BNL"/>
    <s v="Const.Fabricate"/>
    <s v="SC_MAG"/>
    <x v="9"/>
    <s v="A.PP018"/>
    <s v="APP00057"/>
    <m/>
    <m/>
    <m/>
    <m/>
    <m/>
    <m/>
    <m/>
    <m/>
    <m/>
    <n v="182900.11"/>
    <n v="220893.85"/>
    <n v="220010.27"/>
    <n v="38877.32"/>
    <m/>
    <m/>
    <m/>
    <m/>
    <x v="0"/>
    <x v="0"/>
    <m/>
  </r>
  <r>
    <s v=""/>
    <s v=" IR_0202_1015"/>
    <s v="Spin Rotator - Design"/>
    <s v="6.06.02.02"/>
    <x v="0"/>
    <d v="2023-10-02T00:00:00"/>
    <d v="2024-09-30T00:00:00"/>
    <s v="jtolle"/>
    <s v="hwitte"/>
    <n v="573779.09"/>
    <s v="EDIA"/>
    <s v="C"/>
    <s v="Labor"/>
    <s v="TEC"/>
    <m/>
    <s v="BNL"/>
    <s v="PED"/>
    <s v="SC_MAG"/>
    <x v="6"/>
    <s v="D25.APP01"/>
    <m/>
    <m/>
    <m/>
    <m/>
    <m/>
    <m/>
    <m/>
    <n v="573779.09"/>
    <m/>
    <m/>
    <m/>
    <m/>
    <m/>
    <m/>
    <m/>
    <m/>
    <m/>
    <m/>
    <x v="0"/>
    <x v="0"/>
    <m/>
  </r>
  <r>
    <s v=""/>
    <s v=" IR_0202_1060"/>
    <s v="Spin Rotator - Write Specs/ SOW"/>
    <s v="6.06.02.02"/>
    <x v="0"/>
    <d v="2024-10-08T00:00:00"/>
    <d v="2024-11-20T00:00:00"/>
    <s v="jtolle"/>
    <s v="hwitte"/>
    <n v="6825.99"/>
    <s v="EDIA"/>
    <s v="C"/>
    <s v="Labor"/>
    <s v="TEC"/>
    <m/>
    <s v="BNL"/>
    <s v="Const.Procure"/>
    <s v="SC_MAG"/>
    <x v="10"/>
    <s v="D25.APP01"/>
    <m/>
    <m/>
    <m/>
    <m/>
    <m/>
    <m/>
    <m/>
    <m/>
    <n v="6825.99"/>
    <m/>
    <m/>
    <m/>
    <m/>
    <m/>
    <m/>
    <m/>
    <m/>
    <m/>
    <x v="0"/>
    <x v="0"/>
    <m/>
  </r>
  <r>
    <s v=""/>
    <s v=" IR_0202_1150"/>
    <s v="Spin Rotator - BNL Vendor Oversight"/>
    <s v="6.06.02.02"/>
    <x v="0"/>
    <d v="2025-12-10T00:00:00"/>
    <d v="2028-12-08T00:00:00"/>
    <s v="jtolle"/>
    <s v="hwitte"/>
    <n v="640508.59"/>
    <s v="EDIA"/>
    <s v="C"/>
    <s v="Labor"/>
    <s v="TEC"/>
    <m/>
    <s v="BNL"/>
    <s v="Const.Fabricate"/>
    <s v="SC_MAG"/>
    <x v="9"/>
    <s v="D25.APP01"/>
    <s v="APP00005"/>
    <m/>
    <m/>
    <m/>
    <m/>
    <m/>
    <m/>
    <m/>
    <m/>
    <n v="174218.34"/>
    <n v="213502.86"/>
    <n v="213502.86"/>
    <n v="39284.53"/>
    <m/>
    <m/>
    <m/>
    <m/>
    <m/>
    <x v="0"/>
    <x v="0"/>
    <m/>
  </r>
  <r>
    <s v=""/>
    <s v=" IR_0202_1240"/>
    <s v="Spin Rotator Quad - Design, Engineering and SOW"/>
    <s v="6.06.02.02"/>
    <x v="0"/>
    <d v="2023-10-02T00:00:00"/>
    <d v="2024-09-30T00:00:00"/>
    <s v="jtolle"/>
    <s v="hwitte"/>
    <n v="215167.16"/>
    <s v="EDIA"/>
    <s v="C"/>
    <s v="Labor"/>
    <s v="TEC"/>
    <m/>
    <s v="BNL"/>
    <s v="Const.Procure"/>
    <s v="NC_MAG"/>
    <x v="10"/>
    <s v="S.P012"/>
    <m/>
    <m/>
    <m/>
    <m/>
    <m/>
    <m/>
    <m/>
    <n v="215167.16"/>
    <m/>
    <m/>
    <m/>
    <m/>
    <m/>
    <m/>
    <m/>
    <m/>
    <m/>
    <m/>
    <x v="0"/>
    <x v="0"/>
    <m/>
  </r>
  <r>
    <s v=""/>
    <s v=" IR_0202_1400"/>
    <s v="Spin Rotator Quad - BNL Vendor Oversight"/>
    <s v="6.06.02.02"/>
    <x v="0"/>
    <d v="2025-12-10T00:00:00"/>
    <d v="2028-12-08T00:00:00"/>
    <s v="jtolle"/>
    <s v="hwitte"/>
    <n v="80063.570000000007"/>
    <s v="EDIA"/>
    <s v="C"/>
    <s v="Labor"/>
    <s v="TEC"/>
    <m/>
    <s v="BNL"/>
    <s v="Const.Fabricate"/>
    <s v="NC_MAG"/>
    <x v="9"/>
    <s v="S.P012"/>
    <s v="APP00118"/>
    <m/>
    <m/>
    <m/>
    <m/>
    <m/>
    <m/>
    <m/>
    <m/>
    <n v="21777.29"/>
    <n v="26687.86"/>
    <n v="26687.86"/>
    <n v="4910.57"/>
    <m/>
    <m/>
    <m/>
    <m/>
    <m/>
    <x v="0"/>
    <x v="0"/>
    <m/>
  </r>
  <r>
    <s v=""/>
    <s v=" IR_0202_1480"/>
    <s v="Girders - Design, Engineering and SOW"/>
    <s v="6.06.02.02"/>
    <x v="0"/>
    <d v="2024-10-01T00:00:00"/>
    <d v="2025-02-27T00:00:00"/>
    <s v="jtolle"/>
    <s v="hwitte"/>
    <n v="74232.67"/>
    <s v="EDIA"/>
    <s v="C"/>
    <s v="Labor"/>
    <s v="TEC"/>
    <m/>
    <s v="BNL"/>
    <s v="Const.Procure"/>
    <s v="SC_MAG"/>
    <x v="10"/>
    <s v="P.S351"/>
    <m/>
    <m/>
    <m/>
    <m/>
    <m/>
    <m/>
    <m/>
    <m/>
    <n v="74232.67"/>
    <m/>
    <m/>
    <m/>
    <m/>
    <m/>
    <m/>
    <m/>
    <m/>
    <m/>
    <x v="0"/>
    <x v="0"/>
    <m/>
  </r>
  <r>
    <s v=""/>
    <s v=" IR_0206_1020"/>
    <s v="IR Beam Position Monitors - Collect parameters for Preliminary Design"/>
    <s v="6.06.02.05.01"/>
    <x v="0"/>
    <d v="2022-10-03T00:00:00"/>
    <d v="2023-07-21T00:00:00"/>
    <s v="mahmed"/>
    <s v="gassner"/>
    <n v="6053.53"/>
    <s v="EDIA"/>
    <s v="C"/>
    <s v="Labor"/>
    <s v="TEC"/>
    <m/>
    <s v="BNL"/>
    <s v="PED"/>
    <s v="INS"/>
    <x v="11"/>
    <m/>
    <m/>
    <m/>
    <m/>
    <m/>
    <m/>
    <m/>
    <n v="6053.53"/>
    <m/>
    <m/>
    <m/>
    <m/>
    <m/>
    <m/>
    <m/>
    <m/>
    <m/>
    <m/>
    <m/>
    <x v="0"/>
    <x v="0"/>
    <m/>
  </r>
  <r>
    <s v=""/>
    <s v=" IR_0206_1040"/>
    <s v="Collect parameters for Final Design"/>
    <s v="6.06.02.05.01"/>
    <x v="0"/>
    <d v="2024-02-13T00:00:00"/>
    <d v="2024-05-07T00:00:00"/>
    <s v="mahmed"/>
    <s v="gassner"/>
    <n v="6595.16"/>
    <s v="EDIA"/>
    <s v="C"/>
    <s v="Labor"/>
    <s v="TEC"/>
    <m/>
    <s v="BNL"/>
    <s v="PED"/>
    <s v="INS"/>
    <x v="11"/>
    <m/>
    <m/>
    <m/>
    <m/>
    <m/>
    <m/>
    <m/>
    <m/>
    <n v="6595.16"/>
    <m/>
    <m/>
    <m/>
    <m/>
    <m/>
    <m/>
    <m/>
    <m/>
    <m/>
    <m/>
    <x v="0"/>
    <x v="0"/>
    <m/>
  </r>
  <r>
    <s v=""/>
    <s v=" IR_0206_3520"/>
    <s v="IR Orbit Feeback - Collect parameters for Preliminary Design"/>
    <s v="6.06.02.05.02"/>
    <x v="0"/>
    <d v="2023-06-05T00:00:00"/>
    <d v="2023-06-30T00:00:00"/>
    <s v="mahmed"/>
    <s v="gassner"/>
    <n v="477.91"/>
    <s v="EDIA"/>
    <s v="C"/>
    <s v="Labor"/>
    <s v="TEC"/>
    <m/>
    <s v="BNL"/>
    <s v="PED"/>
    <s v="INS"/>
    <x v="11"/>
    <m/>
    <m/>
    <m/>
    <m/>
    <m/>
    <m/>
    <m/>
    <n v="477.91"/>
    <m/>
    <m/>
    <m/>
    <m/>
    <m/>
    <m/>
    <m/>
    <m/>
    <m/>
    <m/>
    <m/>
    <x v="0"/>
    <x v="0"/>
    <m/>
  </r>
  <r>
    <s v=""/>
    <s v=" IR_0206_3540"/>
    <s v="Orbit Feedback -Collect parameters for Final Design"/>
    <s v="6.06.02.05.02"/>
    <x v="0"/>
    <d v="2024-04-22T00:00:00"/>
    <d v="2024-07-16T00:00:00"/>
    <s v="mahmed"/>
    <s v="gassner"/>
    <n v="6595.16"/>
    <s v="EDIA"/>
    <s v="C"/>
    <s v="Labor"/>
    <s v="TEC"/>
    <m/>
    <s v="BNL"/>
    <s v="PED"/>
    <s v="INS"/>
    <x v="11"/>
    <m/>
    <m/>
    <m/>
    <m/>
    <m/>
    <m/>
    <m/>
    <m/>
    <n v="6595.16"/>
    <m/>
    <m/>
    <m/>
    <m/>
    <m/>
    <m/>
    <m/>
    <m/>
    <m/>
    <m/>
    <x v="0"/>
    <x v="0"/>
    <m/>
  </r>
  <r>
    <s v=""/>
    <s v=" IR_0207_1020"/>
    <s v="Collared Dipole - Engineering"/>
    <s v="6.06.02.06"/>
    <x v="0"/>
    <d v="2024-02-12T00:00:00"/>
    <d v="2025-02-25T00:00:00"/>
    <s v="jtolle"/>
    <s v="hwitte"/>
    <n v="294015.35999999999"/>
    <s v="EDIA"/>
    <s v="C"/>
    <s v="Labor"/>
    <s v="TEC"/>
    <m/>
    <s v="BNL"/>
    <s v="PED"/>
    <s v="SC_MAG"/>
    <x v="6"/>
    <s v="S.P340"/>
    <m/>
    <m/>
    <m/>
    <m/>
    <m/>
    <m/>
    <m/>
    <n v="183194.19"/>
    <n v="110821.17"/>
    <m/>
    <m/>
    <m/>
    <m/>
    <m/>
    <m/>
    <m/>
    <m/>
    <m/>
    <x v="0"/>
    <x v="0"/>
    <m/>
  </r>
  <r>
    <s v=""/>
    <s v=" IR_0207_1180"/>
    <s v="Collared Dipole - BNL Support / Oversight"/>
    <s v="6.06.02.06"/>
    <x v="0"/>
    <d v="2025-12-09T00:00:00"/>
    <d v="2029-04-18T00:00:00"/>
    <s v="jtolle"/>
    <s v="hwitte"/>
    <n v="978344.12"/>
    <s v="EDIA"/>
    <s v="C"/>
    <s v="Labor"/>
    <s v="TEC"/>
    <m/>
    <s v="BNL"/>
    <s v="Const.Fabricate"/>
    <s v="SC_MAG"/>
    <x v="9"/>
    <s v="D.APP39"/>
    <s v="APP00076"/>
    <m/>
    <m/>
    <m/>
    <m/>
    <m/>
    <m/>
    <m/>
    <m/>
    <n v="238762.55"/>
    <n v="291173.84999999998"/>
    <n v="291173.84999999998"/>
    <n v="157233.87"/>
    <m/>
    <m/>
    <m/>
    <m/>
    <m/>
    <x v="0"/>
    <x v="0"/>
    <m/>
  </r>
  <r>
    <s v=""/>
    <s v=" IR_0207_1220"/>
    <s v="Collared Dipole - Test Dipole 1 and assemble in cryostat"/>
    <s v="6.06.02.06"/>
    <x v="0"/>
    <d v="2029-01-24T00:00:00"/>
    <d v="2029-04-18T00:00:00"/>
    <s v="jtolle"/>
    <s v="hwitte"/>
    <n v="93995.8"/>
    <s v="CON"/>
    <s v="C"/>
    <s v="Labor"/>
    <s v="TEC"/>
    <m/>
    <s v="BNL"/>
    <s v="Const.Test"/>
    <s v="SC_MAG"/>
    <x v="8"/>
    <s v="D.APP39"/>
    <s v="APP00076"/>
    <m/>
    <m/>
    <m/>
    <m/>
    <m/>
    <m/>
    <m/>
    <m/>
    <m/>
    <m/>
    <m/>
    <n v="93995.8"/>
    <m/>
    <m/>
    <m/>
    <m/>
    <m/>
    <x v="0"/>
    <x v="0"/>
    <m/>
  </r>
  <r>
    <s v=""/>
    <s v=" IR_0207_1240"/>
    <s v="Collared Dipole - Test Dipole 2 and assemble in cryostat"/>
    <s v="6.06.02.06"/>
    <x v="0"/>
    <d v="2029-06-01T00:00:00"/>
    <d v="2029-08-24T00:00:00"/>
    <s v="jtolle"/>
    <s v="hwitte"/>
    <n v="93995.8"/>
    <s v="CON"/>
    <s v="C"/>
    <s v="Labor"/>
    <s v="TEC"/>
    <m/>
    <s v="BNL"/>
    <s v="Const"/>
    <s v="SC_MAG"/>
    <x v="8"/>
    <s v="D.APP39"/>
    <s v="APP00076"/>
    <m/>
    <m/>
    <m/>
    <m/>
    <m/>
    <m/>
    <m/>
    <m/>
    <m/>
    <m/>
    <m/>
    <n v="93995.8"/>
    <m/>
    <m/>
    <m/>
    <m/>
    <m/>
    <x v="0"/>
    <x v="0"/>
    <m/>
  </r>
  <r>
    <s v=""/>
    <s v=" RD_0303_7210"/>
    <s v="Cable - Strand Testing"/>
    <s v="6.06.02.07"/>
    <x v="1"/>
    <d v="2025-03-11T00:00:00"/>
    <d v="2025-06-03T00:00:00"/>
    <s v="jtolle"/>
    <s v="hwitte"/>
    <n v="40955.96"/>
    <s v="CON"/>
    <s v="C"/>
    <s v="Labor"/>
    <s v="TEC"/>
    <s v="CD-3A"/>
    <s v="BNL"/>
    <s v="Const.Test"/>
    <s v="SC_MAG"/>
    <x v="8"/>
    <s v="S.P036"/>
    <s v="APP00289"/>
    <m/>
    <m/>
    <m/>
    <m/>
    <m/>
    <m/>
    <m/>
    <n v="40955.96"/>
    <m/>
    <m/>
    <m/>
    <m/>
    <m/>
    <m/>
    <m/>
    <m/>
    <m/>
    <x v="0"/>
    <x v="0"/>
    <m/>
  </r>
  <r>
    <s v=""/>
    <s v=" RD_0303_8767"/>
    <s v="Cable - Cable Test"/>
    <s v="6.06.02.07"/>
    <x v="1"/>
    <d v="2025-06-04T00:00:00"/>
    <d v="2025-08-27T00:00:00"/>
    <s v="jtolle"/>
    <s v="hwitte"/>
    <n v="81911.91"/>
    <s v="CON"/>
    <s v="C"/>
    <s v="Labor"/>
    <s v="TEC"/>
    <s v="CD-3A"/>
    <s v="BNL"/>
    <s v="Const.Test"/>
    <s v="SC_MAG"/>
    <x v="8"/>
    <s v="S.P156"/>
    <s v="APP00290"/>
    <m/>
    <m/>
    <m/>
    <m/>
    <m/>
    <m/>
    <m/>
    <n v="81911.91"/>
    <m/>
    <m/>
    <m/>
    <m/>
    <m/>
    <m/>
    <m/>
    <m/>
    <m/>
    <x v="0"/>
    <x v="0"/>
    <m/>
  </r>
  <r>
    <s v=""/>
    <s v=" DE_0700_3320"/>
    <s v="Detailed (60%) Design"/>
    <s v="6.10.07"/>
    <x v="0"/>
    <d v="2022-05-02T00:00:00"/>
    <d v="2022-09-30T00:00:00"/>
    <s v="ewoolsey"/>
    <s v="rrajput"/>
    <n v="0"/>
    <s v="EDIA"/>
    <s v="C"/>
    <s v="Labor"/>
    <s v="TEC"/>
    <m/>
    <s v="JLAB"/>
    <s v="PED"/>
    <s v="DET"/>
    <x v="6"/>
    <m/>
    <m/>
    <m/>
    <m/>
    <m/>
    <m/>
    <m/>
    <m/>
    <m/>
    <m/>
    <m/>
    <m/>
    <m/>
    <m/>
    <m/>
    <m/>
    <m/>
    <m/>
    <m/>
    <x v="0"/>
    <x v="0"/>
    <m/>
  </r>
  <r>
    <s v=""/>
    <s v=" SR_0601_1125"/>
    <s v="BPM System - Prepare Specs/SOW for Components"/>
    <s v="6.04.06.01"/>
    <x v="0"/>
    <d v="2023-09-06T00:00:00"/>
    <d v="2023-10-03T00:00:00"/>
    <s v="mahmed"/>
    <s v="gassner"/>
    <n v="6394.44"/>
    <s v="EDIA"/>
    <s v="C"/>
    <s v="Labor"/>
    <s v="TEC"/>
    <m/>
    <s v="BNL"/>
    <s v="PED"/>
    <s v="INS"/>
    <x v="10"/>
    <s v="P.S091"/>
    <m/>
    <m/>
    <m/>
    <m/>
    <m/>
    <m/>
    <n v="5755"/>
    <n v="639.44000000000005"/>
    <m/>
    <m/>
    <m/>
    <m/>
    <m/>
    <m/>
    <m/>
    <m/>
    <m/>
    <m/>
    <x v="0"/>
    <x v="0"/>
    <m/>
  </r>
  <r>
    <s v=""/>
    <s v=" HR_0601_1005"/>
    <s v="BPM Electronics - Prepare Parts List for Pre- Production Prototype Materials"/>
    <s v="6.05.05.01"/>
    <x v="0"/>
    <d v="2023-03-20T00:00:00"/>
    <d v="2023-04-14T00:00:00"/>
    <s v="mahmed"/>
    <s v="gassner"/>
    <n v="637.21"/>
    <s v="EDIA"/>
    <s v="C"/>
    <s v="Labor"/>
    <s v="TEC"/>
    <m/>
    <s v="BNL"/>
    <s v="PED"/>
    <s v="INS"/>
    <x v="10"/>
    <s v="P.S504"/>
    <m/>
    <m/>
    <m/>
    <m/>
    <m/>
    <m/>
    <n v="637.21"/>
    <m/>
    <m/>
    <m/>
    <m/>
    <m/>
    <m/>
    <m/>
    <m/>
    <m/>
    <m/>
    <m/>
    <x v="0"/>
    <x v="0"/>
    <m/>
  </r>
  <r>
    <s v=""/>
    <s v=" EJ_0201_3650"/>
    <s v="Magnet Measuring Station - 6 Stations - Test and Programming"/>
    <s v="6.03.02.01.05"/>
    <x v="0"/>
    <d v="2027-01-04T00:00:00"/>
    <d v="2027-02-01T00:00:00"/>
    <s v="jtolle"/>
    <s v="hwitte"/>
    <n v="87746.09"/>
    <s v="CON"/>
    <s v="C"/>
    <s v="Labor"/>
    <s v="TEC"/>
    <m/>
    <s v="BNL"/>
    <s v="Const.Test"/>
    <s v="NC_MAG"/>
    <x v="8"/>
    <m/>
    <m/>
    <m/>
    <m/>
    <m/>
    <m/>
    <m/>
    <m/>
    <m/>
    <m/>
    <m/>
    <n v="87746.09"/>
    <m/>
    <m/>
    <m/>
    <m/>
    <m/>
    <m/>
    <m/>
    <x v="0"/>
    <x v="0"/>
    <m/>
  </r>
  <r>
    <s v=""/>
    <s v=" AS_0101_1620"/>
    <s v="Accelerator Support Staff Training &amp; On-boarding - Q2 FY23"/>
    <s v="6.07.01.01"/>
    <x v="0"/>
    <d v="2023-01-03T00:00:00"/>
    <d v="2023-03-31T00:00:00"/>
    <s v="egolnar"/>
    <s v="tuozzolo"/>
    <n v="9558.2099999999991"/>
    <s v="EDIA"/>
    <s v="A"/>
    <s v="Labor"/>
    <s v="TEC"/>
    <m/>
    <s v="BNL"/>
    <s v="PED"/>
    <s v="PM"/>
    <x v="0"/>
    <m/>
    <m/>
    <m/>
    <m/>
    <m/>
    <m/>
    <m/>
    <n v="9558.2099999999991"/>
    <m/>
    <m/>
    <m/>
    <m/>
    <m/>
    <m/>
    <m/>
    <m/>
    <m/>
    <m/>
    <m/>
    <x v="0"/>
    <x v="0"/>
    <m/>
  </r>
  <r>
    <s v=""/>
    <s v=" AS_0101_1630"/>
    <s v="Accelerator Support Staff Training &amp; On-boarding - FY24"/>
    <s v="6.07.01.01"/>
    <x v="0"/>
    <d v="2023-10-02T00:00:00"/>
    <d v="2024-09-30T00:00:00"/>
    <s v="egolnar"/>
    <s v="tuozzolo"/>
    <n v="39570.97"/>
    <s v="EDIA"/>
    <s v="A"/>
    <s v="Labor"/>
    <s v="TEC"/>
    <m/>
    <s v="BNL"/>
    <s v="PED"/>
    <s v="PM"/>
    <x v="0"/>
    <m/>
    <m/>
    <m/>
    <m/>
    <m/>
    <m/>
    <m/>
    <m/>
    <n v="39570.97"/>
    <m/>
    <m/>
    <m/>
    <m/>
    <m/>
    <m/>
    <m/>
    <m/>
    <m/>
    <m/>
    <x v="0"/>
    <x v="0"/>
    <m/>
  </r>
  <r>
    <s v=""/>
    <s v=" SR_0605_1770"/>
    <s v="Beam Loss Monitors- Mechanical System - BLM Detector and Mounting Final Design"/>
    <s v="6.04.06.05"/>
    <x v="0"/>
    <d v="2023-07-28T00:00:00"/>
    <d v="2024-07-26T00:00:00"/>
    <s v="mahmed"/>
    <s v="gassner"/>
    <n v="9832.5300000000007"/>
    <s v="EDIA"/>
    <s v="C"/>
    <s v="Labor"/>
    <s v="TEC"/>
    <m/>
    <s v="BNL"/>
    <s v="PED"/>
    <s v="INS"/>
    <x v="6"/>
    <m/>
    <m/>
    <m/>
    <m/>
    <m/>
    <m/>
    <m/>
    <n v="1769.85"/>
    <n v="8062.67"/>
    <m/>
    <m/>
    <m/>
    <m/>
    <m/>
    <m/>
    <m/>
    <m/>
    <m/>
    <m/>
    <x v="0"/>
    <x v="0"/>
    <m/>
  </r>
  <r>
    <s v=""/>
    <s v=" SR_0605_1790"/>
    <s v="Beam Loss Monitors- Mechanical System - Vendor Support by BNL"/>
    <s v="6.04.06.05"/>
    <x v="0"/>
    <d v="2027-09-15T00:00:00"/>
    <d v="2028-04-21T00:00:00"/>
    <s v="mahmed"/>
    <s v="gassner"/>
    <n v="15095.25"/>
    <s v="EDIA"/>
    <s v="C"/>
    <s v="Labor"/>
    <s v="TEC"/>
    <m/>
    <s v="BNL"/>
    <s v="Const"/>
    <s v="INS"/>
    <x v="9"/>
    <s v="P.S097"/>
    <m/>
    <m/>
    <m/>
    <m/>
    <m/>
    <m/>
    <m/>
    <m/>
    <m/>
    <m/>
    <n v="1207.6199999999999"/>
    <n v="13887.63"/>
    <m/>
    <m/>
    <m/>
    <m/>
    <m/>
    <m/>
    <x v="0"/>
    <x v="0"/>
    <m/>
  </r>
  <r>
    <s v=""/>
    <s v=" SR_0605_1800"/>
    <s v="Beam Loss Monitors-  Electronic System - System Design"/>
    <s v="6.04.06.05"/>
    <x v="0"/>
    <d v="2024-10-23T00:00:00"/>
    <d v="2025-05-30T00:00:00"/>
    <s v="mahmed"/>
    <s v="gassner"/>
    <n v="27303.97"/>
    <s v="EDIA"/>
    <s v="C"/>
    <s v="Labor"/>
    <s v="TEC"/>
    <m/>
    <s v="BNL"/>
    <s v="PED"/>
    <s v="INS"/>
    <x v="6"/>
    <m/>
    <m/>
    <m/>
    <m/>
    <m/>
    <m/>
    <m/>
    <m/>
    <m/>
    <n v="27303.97"/>
    <m/>
    <m/>
    <m/>
    <m/>
    <m/>
    <m/>
    <m/>
    <m/>
    <m/>
    <x v="0"/>
    <x v="0"/>
    <m/>
  </r>
  <r>
    <s v=""/>
    <s v=" SR_0605_1810"/>
    <s v="Beam Loss Monitors- Electronic System - BLM Detector Specification"/>
    <s v="6.04.06.05"/>
    <x v="0"/>
    <d v="2025-06-02T00:00:00"/>
    <d v="2025-08-25T00:00:00"/>
    <s v="mahmed"/>
    <s v="gassner"/>
    <n v="13651.99"/>
    <s v="EDIA"/>
    <s v="C"/>
    <s v="Labor"/>
    <s v="TEC"/>
    <m/>
    <s v="BNL"/>
    <s v="PED"/>
    <s v="INS"/>
    <x v="6"/>
    <m/>
    <m/>
    <m/>
    <m/>
    <m/>
    <m/>
    <m/>
    <m/>
    <m/>
    <n v="13651.99"/>
    <m/>
    <m/>
    <m/>
    <m/>
    <m/>
    <m/>
    <m/>
    <m/>
    <m/>
    <x v="0"/>
    <x v="0"/>
    <m/>
  </r>
  <r>
    <s v=""/>
    <s v=" SR_0605_1820"/>
    <s v="Beam Loss Monitors- Electronic System - BLM Electronics performance specification"/>
    <s v="6.04.06.05"/>
    <x v="0"/>
    <d v="2025-06-02T00:00:00"/>
    <d v="2025-08-25T00:00:00"/>
    <s v="mahmed"/>
    <s v="gassner"/>
    <n v="27303.97"/>
    <s v="EDIA"/>
    <s v="C"/>
    <s v="Labor"/>
    <s v="TEC"/>
    <m/>
    <s v="BNL"/>
    <s v="PED"/>
    <s v="INS"/>
    <x v="6"/>
    <m/>
    <m/>
    <m/>
    <m/>
    <m/>
    <m/>
    <m/>
    <m/>
    <m/>
    <n v="27303.97"/>
    <m/>
    <m/>
    <m/>
    <m/>
    <m/>
    <m/>
    <m/>
    <m/>
    <m/>
    <x v="0"/>
    <x v="0"/>
    <m/>
  </r>
  <r>
    <s v=""/>
    <s v=" SR_0605_1830"/>
    <s v="Beam Loss Monitors- Electronic System - Fiber optic loss system detailed design"/>
    <s v="6.04.06.05"/>
    <x v="0"/>
    <d v="2025-08-26T00:00:00"/>
    <d v="2026-01-22T00:00:00"/>
    <s v="mahmed"/>
    <s v="gassner"/>
    <n v="7005.17"/>
    <s v="EDIA"/>
    <s v="C"/>
    <s v="Labor"/>
    <s v="TEC"/>
    <m/>
    <s v="BNL"/>
    <s v="PED"/>
    <s v="INS"/>
    <x v="6"/>
    <m/>
    <m/>
    <m/>
    <m/>
    <m/>
    <m/>
    <m/>
    <m/>
    <m/>
    <n v="1751.29"/>
    <n v="5253.88"/>
    <m/>
    <m/>
    <m/>
    <m/>
    <m/>
    <m/>
    <m/>
    <m/>
    <x v="0"/>
    <x v="0"/>
    <m/>
  </r>
  <r>
    <s v=""/>
    <s v=" SR_0605_1840"/>
    <s v="Beam Loss Monitors- Electronic System - Reviews- Documentation"/>
    <s v="6.04.06.05"/>
    <x v="0"/>
    <d v="2026-01-23T00:00:00"/>
    <d v="2026-04-17T00:00:00"/>
    <s v="mahmed"/>
    <s v="gassner"/>
    <n v="7064.9"/>
    <s v="EDIA"/>
    <s v="C"/>
    <s v="Labor"/>
    <s v="TEC"/>
    <m/>
    <s v="BNL"/>
    <s v="PED"/>
    <s v="INS"/>
    <x v="6"/>
    <m/>
    <m/>
    <m/>
    <m/>
    <m/>
    <m/>
    <m/>
    <m/>
    <m/>
    <m/>
    <n v="7064.9"/>
    <m/>
    <m/>
    <m/>
    <m/>
    <m/>
    <m/>
    <m/>
    <m/>
    <x v="0"/>
    <x v="0"/>
    <m/>
  </r>
  <r>
    <s v=""/>
    <s v=" SR_0605_1850"/>
    <s v="Beam Loss Monitors- Electronic System - Meetings- Purchasing"/>
    <s v="6.04.06.05"/>
    <x v="0"/>
    <d v="2026-04-20T00:00:00"/>
    <d v="2026-07-14T00:00:00"/>
    <s v="mahmed"/>
    <s v="gassner"/>
    <n v="7064.9"/>
    <s v="EDIA"/>
    <s v="C"/>
    <s v="Labor"/>
    <s v="TEC"/>
    <m/>
    <s v="BNL"/>
    <s v="PED"/>
    <s v="INS"/>
    <x v="6"/>
    <m/>
    <m/>
    <m/>
    <m/>
    <m/>
    <m/>
    <m/>
    <m/>
    <m/>
    <m/>
    <n v="7064.9"/>
    <m/>
    <m/>
    <m/>
    <m/>
    <m/>
    <m/>
    <m/>
    <m/>
    <x v="0"/>
    <x v="0"/>
    <m/>
  </r>
  <r>
    <s v=""/>
    <s v=" SR_0605_1880"/>
    <s v="Beam Loss Monitors - Electronic System - Controls Integration"/>
    <s v="6.04.06.05"/>
    <x v="0"/>
    <d v="2027-02-08T00:00:00"/>
    <d v="2027-05-03T00:00:00"/>
    <s v="mahmed"/>
    <s v="gassner"/>
    <n v="43873.04"/>
    <s v="EDIA"/>
    <s v="C"/>
    <s v="Labor"/>
    <s v="TEC"/>
    <m/>
    <s v="BNL"/>
    <s v="PED"/>
    <s v="INS"/>
    <x v="6"/>
    <m/>
    <m/>
    <m/>
    <m/>
    <m/>
    <m/>
    <m/>
    <m/>
    <m/>
    <m/>
    <m/>
    <n v="43873.04"/>
    <m/>
    <m/>
    <m/>
    <m/>
    <m/>
    <m/>
    <m/>
    <x v="0"/>
    <x v="0"/>
    <m/>
  </r>
  <r>
    <s v=""/>
    <s v=" SR_0605_1890"/>
    <s v="Beam Loss Monitors- Acceptance Testing and Final Acceptance"/>
    <s v="6.04.06.05"/>
    <x v="0"/>
    <d v="2028-04-24T00:00:00"/>
    <d v="2028-07-18T00:00:00"/>
    <s v="mahmed"/>
    <s v="gassner"/>
    <n v="15136.2"/>
    <s v="EDIA"/>
    <s v="C"/>
    <s v="Labor"/>
    <s v="TEC"/>
    <m/>
    <s v="BNL"/>
    <s v="Const"/>
    <s v="INS"/>
    <x v="8"/>
    <s v="P.S097"/>
    <m/>
    <m/>
    <m/>
    <m/>
    <m/>
    <m/>
    <m/>
    <m/>
    <m/>
    <m/>
    <m/>
    <n v="15136.2"/>
    <m/>
    <m/>
    <m/>
    <m/>
    <m/>
    <m/>
    <x v="0"/>
    <x v="0"/>
    <m/>
  </r>
  <r>
    <s v=""/>
    <s v=" SR_0605_1920"/>
    <s v="Beam Loss Monitors - Installation"/>
    <s v="6.04.06.05"/>
    <x v="0"/>
    <d v="2028-10-13T00:00:00"/>
    <d v="2029-01-11T00:00:00"/>
    <s v="mahmed"/>
    <s v="gassner"/>
    <n v="31331.93"/>
    <s v="EDIA"/>
    <s v="C"/>
    <s v="Labor"/>
    <s v="TEC"/>
    <m/>
    <s v="BNL"/>
    <s v="Const"/>
    <s v="INS"/>
    <x v="5"/>
    <s v="P.S097"/>
    <m/>
    <m/>
    <m/>
    <m/>
    <m/>
    <m/>
    <m/>
    <m/>
    <m/>
    <m/>
    <m/>
    <m/>
    <n v="31331.93"/>
    <m/>
    <m/>
    <m/>
    <m/>
    <m/>
    <x v="0"/>
    <x v="0"/>
    <m/>
  </r>
  <r>
    <s v=""/>
    <s v=" RD1_0307_3960"/>
    <s v="TEST: Test inverted gun transfer and capsule removal"/>
    <s v="6.02.03.07"/>
    <x v="0"/>
    <d v="2024-01-10T00:00:00"/>
    <d v="2024-07-29T00:00:00"/>
    <s v="apatil"/>
    <s v="wange"/>
    <n v="67930.149999999994"/>
    <s v="EDIA"/>
    <s v="C"/>
    <s v="Labor"/>
    <s v="OPC"/>
    <m/>
    <s v="BNL"/>
    <s v="R&amp;D"/>
    <s v="AD"/>
    <x v="3"/>
    <m/>
    <m/>
    <m/>
    <m/>
    <m/>
    <m/>
    <m/>
    <m/>
    <n v="67930.149999999994"/>
    <m/>
    <m/>
    <m/>
    <m/>
    <m/>
    <m/>
    <m/>
    <m/>
    <m/>
    <m/>
    <x v="0"/>
    <x v="0"/>
    <m/>
  </r>
  <r>
    <s v=""/>
    <s v=" EJ_0401_6500"/>
    <s v="400 Mev Profile &amp; Emit Monitors - Collect parameters for Preliminary Design"/>
    <s v="6.03.04.01.04.03"/>
    <x v="0"/>
    <d v="2022-10-03T00:00:00"/>
    <d v="2022-10-14T00:00:00"/>
    <s v="mahmed"/>
    <s v="gassner"/>
    <n v="984.49"/>
    <s v="EDIA"/>
    <s v="C"/>
    <s v="Labor"/>
    <s v="TEC"/>
    <m/>
    <s v="BNL"/>
    <s v="PED"/>
    <s v="INS"/>
    <x v="11"/>
    <m/>
    <m/>
    <m/>
    <m/>
    <m/>
    <m/>
    <m/>
    <n v="984.49"/>
    <m/>
    <m/>
    <m/>
    <m/>
    <m/>
    <m/>
    <m/>
    <m/>
    <m/>
    <m/>
    <m/>
    <x v="0"/>
    <x v="0"/>
    <m/>
  </r>
  <r>
    <s v=""/>
    <s v=" EJ_0304_4000"/>
    <s v="TL C&amp;C Monitors - Collect parameters for Preliminary Design"/>
    <s v="6.03.03.04.02"/>
    <x v="0"/>
    <d v="2021-10-01T00:00:00"/>
    <d v="2021-10-15T00:00:00"/>
    <s v="mahmed"/>
    <s v="gassner"/>
    <n v="0"/>
    <s v="EDIA"/>
    <s v="C"/>
    <s v="Labor"/>
    <s v="TEC"/>
    <m/>
    <s v="BNL"/>
    <s v="PED"/>
    <s v="INS"/>
    <x v="11"/>
    <m/>
    <m/>
    <m/>
    <m/>
    <m/>
    <m/>
    <m/>
    <m/>
    <m/>
    <m/>
    <m/>
    <m/>
    <m/>
    <m/>
    <m/>
    <m/>
    <m/>
    <m/>
    <m/>
    <x v="0"/>
    <x v="0"/>
    <m/>
  </r>
  <r>
    <s v=""/>
    <s v=" EJ_0304_7000"/>
    <s v="TL Profile &amp; Emit Monitors - Collect parameters for Preliminary Design"/>
    <s v="6.03.03.04.03"/>
    <x v="0"/>
    <d v="2022-10-03T00:00:00"/>
    <d v="2022-11-28T00:00:00"/>
    <s v="mahmed"/>
    <s v="gassner"/>
    <n v="5578.8"/>
    <s v="EDIA"/>
    <s v="C"/>
    <s v="Labor"/>
    <s v="TEC"/>
    <m/>
    <s v="BNL"/>
    <s v="PED"/>
    <s v="INS"/>
    <x v="11"/>
    <m/>
    <m/>
    <m/>
    <m/>
    <m/>
    <m/>
    <m/>
    <n v="5578.8"/>
    <m/>
    <m/>
    <m/>
    <m/>
    <m/>
    <m/>
    <m/>
    <m/>
    <m/>
    <m/>
    <m/>
    <x v="0"/>
    <x v="0"/>
    <m/>
  </r>
  <r>
    <s v=""/>
    <s v=" EJ_0205_5500"/>
    <s v="RCS Profile &amp; Emit Monitors - System Global - Collect parameters for Preliminary Design"/>
    <s v="6.03.02.05.03"/>
    <x v="0"/>
    <d v="2021-10-01T00:00:00"/>
    <d v="2022-02-22T00:00:00"/>
    <s v="mahmed"/>
    <s v="gassner"/>
    <n v="0"/>
    <s v="EDIA"/>
    <s v="C"/>
    <s v="Labor"/>
    <s v="TEC"/>
    <m/>
    <s v="BNL"/>
    <s v="PED"/>
    <s v="INS"/>
    <x v="11"/>
    <m/>
    <m/>
    <m/>
    <m/>
    <m/>
    <m/>
    <m/>
    <m/>
    <m/>
    <m/>
    <m/>
    <m/>
    <m/>
    <m/>
    <m/>
    <m/>
    <m/>
    <m/>
    <m/>
    <x v="0"/>
    <x v="0"/>
    <m/>
  </r>
  <r>
    <s v=""/>
    <s v=" EJ_0205_5520"/>
    <s v="RCS Profile &amp; Emit Monitors - System Global - Preliminary Design"/>
    <s v="6.03.02.05.03"/>
    <x v="0"/>
    <d v="2022-02-23T00:00:00"/>
    <d v="2022-06-08T00:00:00"/>
    <s v="mahmed"/>
    <s v="gassner"/>
    <n v="0"/>
    <s v="EDIA"/>
    <s v="C"/>
    <s v="Labor"/>
    <s v="TEC"/>
    <m/>
    <s v="BNL"/>
    <s v="PED"/>
    <s v="INS"/>
    <x v="11"/>
    <m/>
    <m/>
    <m/>
    <m/>
    <m/>
    <m/>
    <m/>
    <m/>
    <m/>
    <m/>
    <m/>
    <m/>
    <m/>
    <m/>
    <m/>
    <m/>
    <m/>
    <m/>
    <m/>
    <x v="0"/>
    <x v="0"/>
    <m/>
  </r>
  <r>
    <s v=""/>
    <s v=" EJ_0205_8000"/>
    <s v="RCS SLM - Collect parameters for Preliminary Design"/>
    <s v="6.03.02.05.04"/>
    <x v="0"/>
    <d v="2021-10-01T00:00:00"/>
    <d v="2022-05-10T00:00:00"/>
    <s v="mahmed"/>
    <s v="gassner"/>
    <n v="0"/>
    <s v="EDIA"/>
    <s v="C"/>
    <s v="Labor"/>
    <s v="TEC"/>
    <m/>
    <s v="BNL"/>
    <s v="PED"/>
    <s v="INS"/>
    <x v="11"/>
    <m/>
    <m/>
    <m/>
    <m/>
    <m/>
    <m/>
    <m/>
    <m/>
    <m/>
    <m/>
    <m/>
    <m/>
    <m/>
    <m/>
    <m/>
    <m/>
    <m/>
    <m/>
    <m/>
    <x v="0"/>
    <x v="0"/>
    <m/>
  </r>
  <r>
    <s v=""/>
    <s v=" SR_0604_1000"/>
    <s v="ESR Synchrontron and X- ray Radiation Monitors - Collect parameters for Preliminary Design"/>
    <s v="6.04.06.04"/>
    <x v="0"/>
    <d v="2022-05-02T00:00:00"/>
    <d v="2022-07-26T00:00:00"/>
    <s v="mahmed"/>
    <s v="gassner"/>
    <n v="0"/>
    <s v="EDIA"/>
    <s v="C"/>
    <s v="Labor"/>
    <s v="TEC"/>
    <m/>
    <s v="BNL"/>
    <s v="PED"/>
    <s v="INS"/>
    <x v="11"/>
    <m/>
    <m/>
    <m/>
    <m/>
    <m/>
    <m/>
    <m/>
    <m/>
    <m/>
    <m/>
    <m/>
    <m/>
    <m/>
    <m/>
    <m/>
    <m/>
    <m/>
    <m/>
    <m/>
    <x v="0"/>
    <x v="0"/>
    <m/>
  </r>
  <r>
    <s v=""/>
    <s v=" HR_0602_1000"/>
    <s v="Collect parameters for HR TL Preliminary Design"/>
    <s v="6.05.05.02"/>
    <x v="0"/>
    <d v="2021-10-01T00:00:00"/>
    <d v="2022-02-22T00:00:00"/>
    <s v="mahmed"/>
    <s v="gassner"/>
    <n v="0"/>
    <s v="EDIA"/>
    <s v="C"/>
    <s v="Labor"/>
    <s v="TEC"/>
    <m/>
    <s v="BNL"/>
    <s v="PED"/>
    <s v="INS"/>
    <x v="11"/>
    <m/>
    <m/>
    <m/>
    <m/>
    <m/>
    <m/>
    <m/>
    <m/>
    <m/>
    <m/>
    <m/>
    <m/>
    <m/>
    <m/>
    <m/>
    <m/>
    <m/>
    <m/>
    <m/>
    <x v="0"/>
    <x v="0"/>
    <m/>
  </r>
  <r>
    <s v=""/>
    <s v=" HR_0807_0000"/>
    <s v="SHC BPMs - Collect parameters for Preliminary Design"/>
    <s v="6.05.07.06.01"/>
    <x v="0"/>
    <d v="2023-09-29T00:00:00"/>
    <d v="2023-10-27T00:00:00"/>
    <s v="mahmed"/>
    <s v="gassner"/>
    <n v="6781.53"/>
    <s v="EDIA"/>
    <s v="C"/>
    <s v="Labor"/>
    <s v="TEC"/>
    <m/>
    <s v="BNL"/>
    <s v="PED"/>
    <s v="SHC"/>
    <x v="11"/>
    <m/>
    <m/>
    <m/>
    <m/>
    <m/>
    <m/>
    <m/>
    <n v="339.08"/>
    <n v="6442.45"/>
    <m/>
    <m/>
    <m/>
    <m/>
    <m/>
    <m/>
    <m/>
    <m/>
    <m/>
    <m/>
    <x v="0"/>
    <x v="0"/>
    <m/>
  </r>
  <r>
    <s v=""/>
    <s v=" HR_0807_2000"/>
    <s v="SHC Charge and Current Monitors - Collect parameters for Preliminary Design"/>
    <s v="6.05.07.06.02"/>
    <x v="0"/>
    <d v="2023-09-29T00:00:00"/>
    <d v="2023-10-27T00:00:00"/>
    <s v="mahmed"/>
    <s v="gassner"/>
    <n v="1356.31"/>
    <s v="EDIA"/>
    <s v="C"/>
    <s v="Labor"/>
    <s v="TEC"/>
    <m/>
    <s v="BNL"/>
    <s v="PED"/>
    <s v="SHC"/>
    <x v="11"/>
    <m/>
    <m/>
    <m/>
    <m/>
    <m/>
    <m/>
    <m/>
    <n v="67.819999999999993"/>
    <n v="1288.49"/>
    <m/>
    <m/>
    <m/>
    <m/>
    <m/>
    <m/>
    <m/>
    <m/>
    <m/>
    <m/>
    <x v="0"/>
    <x v="0"/>
    <m/>
  </r>
  <r>
    <s v=""/>
    <s v=" HR_0807_4000"/>
    <s v="SHC Profile and Emittance Monitors - Collect parameters for Preliminary Design"/>
    <s v="6.05.07.06.03"/>
    <x v="0"/>
    <d v="2023-09-29T00:00:00"/>
    <d v="2023-10-27T00:00:00"/>
    <s v="mahmed"/>
    <s v="gassner"/>
    <n v="6781.53"/>
    <s v="EDIA"/>
    <s v="C"/>
    <s v="Labor"/>
    <s v="TEC"/>
    <m/>
    <s v="BNL"/>
    <s v="PED"/>
    <s v="SHC"/>
    <x v="11"/>
    <m/>
    <m/>
    <m/>
    <m/>
    <m/>
    <m/>
    <m/>
    <n v="339.08"/>
    <n v="6442.45"/>
    <m/>
    <m/>
    <m/>
    <m/>
    <m/>
    <m/>
    <m/>
    <m/>
    <m/>
    <m/>
    <x v="0"/>
    <x v="0"/>
    <m/>
  </r>
  <r>
    <s v=""/>
    <s v=" HR_0807_6000"/>
    <s v="SHC Beam Loss Monitors - Collect parameters for Preliminary Design"/>
    <s v="6.05.07.06.04"/>
    <x v="0"/>
    <d v="2023-09-29T00:00:00"/>
    <d v="2023-10-27T00:00:00"/>
    <s v="mahmed"/>
    <s v="gassner"/>
    <n v="2712.61"/>
    <s v="EDIA"/>
    <s v="C"/>
    <s v="Labor"/>
    <s v="TEC"/>
    <m/>
    <s v="BNL"/>
    <s v="PED"/>
    <s v="SHC"/>
    <x v="11"/>
    <m/>
    <m/>
    <m/>
    <m/>
    <m/>
    <m/>
    <m/>
    <n v="135.63"/>
    <n v="2576.98"/>
    <m/>
    <m/>
    <m/>
    <m/>
    <m/>
    <m/>
    <m/>
    <m/>
    <m/>
    <m/>
    <x v="0"/>
    <x v="0"/>
    <m/>
  </r>
  <r>
    <s v=""/>
    <s v=" HR_0807_8000"/>
    <s v="SHC Synchrotron Radiation Monitors - Collect parameters for Preliminary Design"/>
    <s v="6.05.07.06.05"/>
    <x v="0"/>
    <d v="2023-09-29T00:00:00"/>
    <d v="2023-10-27T00:00:00"/>
    <s v="mahmed"/>
    <s v="gassner"/>
    <n v="6781.53"/>
    <s v="EDIA"/>
    <s v="C"/>
    <s v="Labor"/>
    <s v="TEC"/>
    <m/>
    <s v="BNL"/>
    <s v="PED"/>
    <s v="SHC"/>
    <x v="11"/>
    <m/>
    <m/>
    <m/>
    <m/>
    <m/>
    <m/>
    <m/>
    <n v="339.08"/>
    <n v="6442.45"/>
    <m/>
    <m/>
    <m/>
    <m/>
    <m/>
    <m/>
    <m/>
    <m/>
    <m/>
    <m/>
    <x v="0"/>
    <x v="0"/>
    <m/>
  </r>
  <r>
    <s v=""/>
    <s v=" PO_0203_1180"/>
    <s v="ESR - Systems Commissioning - SRF Support"/>
    <s v="6.12.02.06"/>
    <x v="0"/>
    <d v="1931-09-16T00:00:00"/>
    <d v="1932-03-10T00:00:00"/>
    <s v="egolnar"/>
    <s v="blednykh"/>
    <n v="176970.2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n v="16358.59"/>
    <n v="160611.60999999999"/>
    <m/>
    <m/>
    <x v="0"/>
    <x v="0"/>
    <m/>
  </r>
  <r>
    <s v=""/>
    <s v=" PO_0203_1200"/>
    <s v="ESR - Systems Commissioning - Cryo Support"/>
    <s v="6.12.02.06"/>
    <x v="0"/>
    <d v="1932-02-23T00:00:00"/>
    <d v="1932-08-09T00:00:00"/>
    <s v="egolnar"/>
    <s v="blednykh"/>
    <n v="178902.08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n v="178902.08"/>
    <m/>
    <m/>
    <x v="0"/>
    <x v="0"/>
    <m/>
  </r>
  <r>
    <s v=""/>
    <s v=" PO_0203_1220"/>
    <s v="ESR - Systems Commissioning - Beamline Vacuum Support"/>
    <s v="6.12.02.06"/>
    <x v="0"/>
    <d v="1931-09-16T00:00:00"/>
    <d v="1932-03-10T00:00:00"/>
    <s v="egolnar"/>
    <s v="blednykh"/>
    <n v="176970.2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n v="16358.59"/>
    <n v="160611.60999999999"/>
    <m/>
    <m/>
    <x v="0"/>
    <x v="0"/>
    <m/>
  </r>
  <r>
    <s v=""/>
    <s v=" PO_0203_1240"/>
    <s v="ESR - Systems Commissioning - Instrumentation Support"/>
    <s v="6.12.02.06"/>
    <x v="0"/>
    <d v="1931-09-16T00:00:00"/>
    <d v="1932-03-10T00:00:00"/>
    <s v="egolnar"/>
    <s v="blednykh"/>
    <n v="176970.2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n v="16358.59"/>
    <n v="160611.60999999999"/>
    <m/>
    <m/>
    <x v="0"/>
    <x v="0"/>
    <m/>
  </r>
  <r>
    <s v=""/>
    <s v=" PO_0204_1180"/>
    <s v="HSR - Systems Commissioning - NCRF Support"/>
    <s v="6.12.02.05"/>
    <x v="0"/>
    <d v="1931-11-13T00:00:00"/>
    <d v="1932-03-10T00:00:00"/>
    <s v="egolnar"/>
    <s v="blednykh"/>
    <n v="178902.08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n v="178902.08"/>
    <m/>
    <m/>
    <x v="0"/>
    <x v="0"/>
    <m/>
  </r>
  <r>
    <s v=""/>
    <s v=" PO_0204_1200"/>
    <s v="HSR - Systems Commissioning - Cryo Support"/>
    <s v="6.12.02.05"/>
    <x v="0"/>
    <d v="1932-05-03T00:00:00"/>
    <d v="1932-08-23T00:00:00"/>
    <s v="egolnar"/>
    <s v="blednykh"/>
    <n v="178902.08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n v="178902.08"/>
    <m/>
    <m/>
    <x v="0"/>
    <x v="0"/>
    <m/>
  </r>
  <r>
    <s v=""/>
    <s v=" PO_0204_1220"/>
    <s v="HSR - Systems Commissioning - Beamline Vacuum Support"/>
    <s v="6.12.02.05"/>
    <x v="0"/>
    <d v="1931-11-13T00:00:00"/>
    <d v="1932-03-10T00:00:00"/>
    <s v="egolnar"/>
    <s v="blednykh"/>
    <n v="178902.08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n v="178902.08"/>
    <m/>
    <m/>
    <x v="0"/>
    <x v="0"/>
    <m/>
  </r>
  <r>
    <s v=""/>
    <s v=" PO_0204_1240"/>
    <s v="HSR - Systems Commissioning - Instrumentation Support"/>
    <s v="6.12.02.05"/>
    <x v="0"/>
    <d v="1931-11-13T00:00:00"/>
    <d v="1932-03-10T00:00:00"/>
    <s v="egolnar"/>
    <s v="blednykh"/>
    <n v="178902.08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n v="178902.08"/>
    <m/>
    <m/>
    <x v="0"/>
    <x v="0"/>
    <m/>
  </r>
  <r>
    <s v=""/>
    <s v=" PO_0206_1180"/>
    <s v="RCS - Systems Commissioning - Cryo Support"/>
    <s v="6.12.02.04"/>
    <x v="0"/>
    <d v="1931-05-08T00:00:00"/>
    <d v="1931-11-03T00:00:00"/>
    <s v="egolnar"/>
    <s v="blednykh"/>
    <n v="130261.25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n v="106099.89"/>
    <n v="24161.360000000001"/>
    <m/>
    <m/>
    <x v="0"/>
    <x v="0"/>
    <m/>
  </r>
  <r>
    <s v=""/>
    <s v=" PO_0206_1200"/>
    <s v="RCS - Systems Commissioning - Beamline Vacuum Support"/>
    <s v="6.12.02.04"/>
    <x v="0"/>
    <d v="1931-05-08T00:00:00"/>
    <d v="1931-11-03T00:00:00"/>
    <s v="egolnar"/>
    <s v="blednykh"/>
    <n v="129639.19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n v="105593.21"/>
    <n v="24045.98"/>
    <m/>
    <m/>
    <x v="0"/>
    <x v="0"/>
    <m/>
  </r>
  <r>
    <s v=""/>
    <s v=" PO_0206_1220"/>
    <s v="RCS - Systems Commissioning - Instrumentation Support"/>
    <s v="6.12.02.04"/>
    <x v="0"/>
    <d v="1931-05-08T00:00:00"/>
    <d v="1931-11-03T00:00:00"/>
    <s v="egolnar"/>
    <s v="blednykh"/>
    <n v="129639.19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n v="105593.21"/>
    <n v="24045.98"/>
    <m/>
    <m/>
    <x v="0"/>
    <x v="0"/>
    <m/>
  </r>
  <r>
    <s v=""/>
    <s v=" PO_0207_1180"/>
    <s v="SHC - Integrated Systems Commissioning - Labor Support"/>
    <s v="6.12.02.07"/>
    <x v="0"/>
    <d v="1932-04-23T00:00:00"/>
    <d v="1932-09-14T00:00:00"/>
    <s v="egolnar"/>
    <s v="blednykh"/>
    <n v="205737.4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n v="205737.4"/>
    <m/>
    <m/>
    <x v="0"/>
    <x v="0"/>
    <m/>
  </r>
  <r>
    <s v=""/>
    <s v=" PO_0306_1010"/>
    <s v="SHC - Beam Commissioning - Labor Support"/>
    <s v="6.12.03.07"/>
    <x v="0"/>
    <d v="1934-03-07T00:00:00"/>
    <d v="1934-08-30T00:00:00"/>
    <s v="egolnar"/>
    <s v="blednykh"/>
    <n v="196792.29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m/>
    <m/>
    <n v="196792.29"/>
    <x v="0"/>
    <x v="0"/>
    <m/>
  </r>
  <r>
    <s v=""/>
    <s v=" DE_1200_1060"/>
    <s v="Pre-Operations - Technical Labor, Year 1"/>
    <s v="6.10.12"/>
    <x v="0"/>
    <d v="2027-03-10T00:00:00"/>
    <d v="2028-03-08T00:00:00"/>
    <s v="tlewis"/>
    <s v="elke"/>
    <n v="1008916.35"/>
    <s v="CON"/>
    <s v="A"/>
    <s v="Labor"/>
    <s v="OPC"/>
    <m/>
    <s v="BNL"/>
    <s v="Pre-Ops"/>
    <s v="DET"/>
    <x v="4"/>
    <m/>
    <m/>
    <m/>
    <m/>
    <m/>
    <m/>
    <m/>
    <m/>
    <m/>
    <m/>
    <m/>
    <n v="581135.81999999995"/>
    <n v="427780.53"/>
    <m/>
    <m/>
    <m/>
    <m/>
    <m/>
    <m/>
    <x v="0"/>
    <x v="0"/>
    <m/>
  </r>
  <r>
    <s v=""/>
    <s v=" DE_1200_1070"/>
    <s v="Pre-Operations - Technical Labor, Year 2"/>
    <s v="6.10.12"/>
    <x v="0"/>
    <d v="2028-03-09T00:00:00"/>
    <d v="2029-03-08T00:00:00"/>
    <s v="tlewis"/>
    <s v="elke"/>
    <n v="626537.05000000005"/>
    <s v="CON"/>
    <s v="A"/>
    <s v="Labor"/>
    <s v="OPC"/>
    <m/>
    <s v="BNL"/>
    <s v="Pre-Ops"/>
    <s v="DET"/>
    <x v="4"/>
    <m/>
    <m/>
    <m/>
    <m/>
    <m/>
    <m/>
    <m/>
    <m/>
    <m/>
    <m/>
    <m/>
    <m/>
    <n v="360885.34"/>
    <n v="265651.71000000002"/>
    <m/>
    <m/>
    <m/>
    <m/>
    <m/>
    <x v="0"/>
    <x v="0"/>
    <m/>
  </r>
  <r>
    <s v=""/>
    <s v=" DE_1200_1080"/>
    <s v="Pre-Operations - Technical Labor, Year 3"/>
    <s v="6.10.12"/>
    <x v="0"/>
    <d v="2029-03-09T00:00:00"/>
    <d v="1930-03-08T00:00:00"/>
    <s v="tlewis"/>
    <s v="elke"/>
    <n v="72061.7"/>
    <s v="CON"/>
    <s v="A"/>
    <s v="Labor"/>
    <s v="OPC"/>
    <m/>
    <s v="BNL"/>
    <s v="Pre-Ops"/>
    <s v="DET"/>
    <x v="4"/>
    <m/>
    <m/>
    <m/>
    <m/>
    <m/>
    <m/>
    <m/>
    <m/>
    <m/>
    <m/>
    <m/>
    <m/>
    <m/>
    <n v="41219.29"/>
    <n v="30842.41"/>
    <m/>
    <m/>
    <m/>
    <m/>
    <x v="0"/>
    <x v="0"/>
    <m/>
  </r>
  <r>
    <s v=""/>
    <s v=" DE_1200_1090"/>
    <s v="Pre-Operations - Technical Labor, Year 4"/>
    <s v="6.10.12"/>
    <x v="0"/>
    <d v="1930-03-11T00:00:00"/>
    <d v="1931-03-10T00:00:00"/>
    <s v="tlewis"/>
    <s v="elke"/>
    <n v="7627.89"/>
    <s v="CON"/>
    <s v="A"/>
    <s v="Labor"/>
    <s v="OPC"/>
    <m/>
    <s v="BNL"/>
    <s v="Pre-Ops"/>
    <s v="DET"/>
    <x v="4"/>
    <m/>
    <m/>
    <m/>
    <m/>
    <m/>
    <m/>
    <m/>
    <m/>
    <m/>
    <m/>
    <m/>
    <m/>
    <m/>
    <m/>
    <n v="4363.16"/>
    <n v="3264.74"/>
    <m/>
    <m/>
    <m/>
    <x v="0"/>
    <x v="0"/>
    <m/>
  </r>
  <r>
    <s v=""/>
    <s v=" EJ_0401_5100"/>
    <s v="Faraday Cup,  Electronic System Preliminary Design, Reviews, Documentation"/>
    <s v="6.03.04.01.04.02"/>
    <x v="0"/>
    <d v="2023-05-11T00:00:00"/>
    <d v="2023-09-25T00:00:00"/>
    <s v="mahmed"/>
    <s v="gassner"/>
    <n v="1297.5899999999999"/>
    <s v="EDIA"/>
    <s v="C"/>
    <s v="Labor"/>
    <s v="TEC"/>
    <m/>
    <s v="BNL"/>
    <s v="PED"/>
    <s v="INS"/>
    <x v="11"/>
    <m/>
    <m/>
    <m/>
    <m/>
    <m/>
    <m/>
    <m/>
    <n v="1297.5899999999999"/>
    <m/>
    <m/>
    <m/>
    <m/>
    <m/>
    <m/>
    <m/>
    <m/>
    <m/>
    <m/>
    <m/>
    <x v="0"/>
    <x v="0"/>
    <m/>
  </r>
  <r>
    <s v=""/>
    <s v=" EJ_0401_5120"/>
    <s v="ICT,  Electronic System Preliminary Design, Oversight, Reviews, Documentation"/>
    <s v="6.03.04.01.04.02"/>
    <x v="0"/>
    <d v="2023-05-11T00:00:00"/>
    <d v="2023-09-25T00:00:00"/>
    <s v="mahmed"/>
    <s v="gassner"/>
    <n v="741.48"/>
    <s v="EDIA"/>
    <s v="C"/>
    <s v="Labor"/>
    <s v="TEC"/>
    <m/>
    <s v="BNL"/>
    <s v="PED"/>
    <s v="INS"/>
    <x v="11"/>
    <m/>
    <m/>
    <m/>
    <m/>
    <m/>
    <m/>
    <m/>
    <n v="741.48"/>
    <m/>
    <m/>
    <m/>
    <m/>
    <m/>
    <m/>
    <m/>
    <m/>
    <m/>
    <m/>
    <m/>
    <x v="0"/>
    <x v="0"/>
    <m/>
  </r>
  <r>
    <s v=""/>
    <s v=" EJ_0401_5140"/>
    <s v="FCT,  Electronic System Preliminary Design, Oversight, Reviews, Documentation"/>
    <s v="6.03.04.01.04.02"/>
    <x v="0"/>
    <d v="2023-05-11T00:00:00"/>
    <d v="2023-09-25T00:00:00"/>
    <s v="mahmed"/>
    <s v="gassner"/>
    <n v="185.37"/>
    <s v="EDIA"/>
    <s v="C"/>
    <s v="Labor"/>
    <s v="TEC"/>
    <m/>
    <s v="BNL"/>
    <s v="PED"/>
    <s v="INS"/>
    <x v="11"/>
    <m/>
    <m/>
    <m/>
    <m/>
    <m/>
    <m/>
    <m/>
    <n v="185.37"/>
    <m/>
    <m/>
    <m/>
    <m/>
    <m/>
    <m/>
    <m/>
    <m/>
    <m/>
    <m/>
    <m/>
    <x v="0"/>
    <x v="0"/>
    <m/>
  </r>
  <r>
    <s v=""/>
    <s v=" EJ_0401_5180"/>
    <s v="Faraday Cup,  Electronic System Final Design, Reviews, Documentation"/>
    <s v="6.03.04.01.04.02"/>
    <x v="0"/>
    <d v="2024-01-02T00:00:00"/>
    <d v="2024-08-19T00:00:00"/>
    <s v="mahmed"/>
    <s v="gassner"/>
    <n v="4412.74"/>
    <s v="EDIA"/>
    <s v="C"/>
    <s v="Labor"/>
    <s v="TEC"/>
    <m/>
    <s v="BNL"/>
    <s v="PED"/>
    <s v="INS"/>
    <x v="6"/>
    <m/>
    <m/>
    <m/>
    <m/>
    <m/>
    <m/>
    <m/>
    <m/>
    <n v="4412.74"/>
    <m/>
    <m/>
    <m/>
    <m/>
    <m/>
    <m/>
    <m/>
    <m/>
    <m/>
    <m/>
    <x v="0"/>
    <x v="0"/>
    <m/>
  </r>
  <r>
    <s v=""/>
    <s v=" EJ_0401_5200"/>
    <s v="ICT,  Electronic System Final Design, Oversight, Reviews, Documentation"/>
    <s v="6.03.04.01.04.02"/>
    <x v="0"/>
    <d v="2024-01-02T00:00:00"/>
    <d v="2024-08-19T00:00:00"/>
    <s v="mahmed"/>
    <s v="gassner"/>
    <n v="2877.87"/>
    <s v="EDIA"/>
    <s v="C"/>
    <s v="Labor"/>
    <s v="TEC"/>
    <m/>
    <s v="BNL"/>
    <s v="PED"/>
    <s v="INS"/>
    <x v="6"/>
    <m/>
    <m/>
    <m/>
    <m/>
    <m/>
    <m/>
    <m/>
    <m/>
    <n v="2877.87"/>
    <m/>
    <m/>
    <m/>
    <m/>
    <m/>
    <m/>
    <m/>
    <m/>
    <m/>
    <m/>
    <x v="0"/>
    <x v="0"/>
    <m/>
  </r>
  <r>
    <s v=""/>
    <s v=" EJ_0401_5220"/>
    <s v="FCT,  Electronic System Final Design, Oversight, Reviews, Documentation"/>
    <s v="6.03.04.01.04.02"/>
    <x v="0"/>
    <d v="2024-01-02T00:00:00"/>
    <d v="2024-08-19T00:00:00"/>
    <s v="mahmed"/>
    <s v="gassner"/>
    <n v="767.43"/>
    <s v="EDIA"/>
    <s v="C"/>
    <s v="Labor"/>
    <s v="TEC"/>
    <m/>
    <s v="BNL"/>
    <s v="PED"/>
    <s v="INS"/>
    <x v="6"/>
    <m/>
    <m/>
    <m/>
    <m/>
    <m/>
    <m/>
    <m/>
    <m/>
    <n v="767.43"/>
    <m/>
    <m/>
    <m/>
    <m/>
    <m/>
    <m/>
    <m/>
    <m/>
    <m/>
    <m/>
    <x v="0"/>
    <x v="0"/>
    <m/>
  </r>
  <r>
    <s v=""/>
    <s v=" EJ_0401_6660"/>
    <s v="400 Mev Profile &amp; Emit Monitors - System Global - Preliminary Design"/>
    <s v="6.03.04.01.04.03"/>
    <x v="0"/>
    <d v="2023-03-06T00:00:00"/>
    <d v="2023-07-25T00:00:00"/>
    <s v="mahmed"/>
    <s v="gassner"/>
    <n v="4448.88"/>
    <s v="EDIA"/>
    <s v="C"/>
    <s v="Labor"/>
    <s v="TEC"/>
    <m/>
    <s v="BNL"/>
    <s v="PED"/>
    <s v="INS"/>
    <x v="11"/>
    <m/>
    <m/>
    <m/>
    <m/>
    <m/>
    <m/>
    <m/>
    <n v="4448.88"/>
    <m/>
    <m/>
    <m/>
    <m/>
    <m/>
    <m/>
    <m/>
    <m/>
    <m/>
    <m/>
    <m/>
    <x v="0"/>
    <x v="0"/>
    <m/>
  </r>
  <r>
    <s v=""/>
    <s v=" EJ_0401_6800"/>
    <s v="400 Mev Profile &amp; Emit Monitors - System Global - Final Design"/>
    <s v="6.03.04.01.04.03"/>
    <x v="0"/>
    <d v="2023-10-20T00:00:00"/>
    <d v="2024-08-07T00:00:00"/>
    <s v="mahmed"/>
    <s v="gassner"/>
    <n v="16116.09"/>
    <s v="EDIA"/>
    <s v="C"/>
    <s v="Labor"/>
    <s v="TEC"/>
    <m/>
    <s v="BNL"/>
    <s v="PED"/>
    <s v="INS"/>
    <x v="6"/>
    <m/>
    <m/>
    <m/>
    <m/>
    <m/>
    <m/>
    <m/>
    <m/>
    <n v="16116.09"/>
    <m/>
    <m/>
    <m/>
    <m/>
    <m/>
    <m/>
    <m/>
    <m/>
    <m/>
    <m/>
    <x v="0"/>
    <x v="0"/>
    <m/>
  </r>
  <r>
    <s v=""/>
    <s v=" EJ_0304_4080"/>
    <s v="ICT, Electronic System - Preliminary Design, Oversight, Reviews, Documentation"/>
    <s v="6.03.03.04.02"/>
    <x v="0"/>
    <d v="2023-01-09T00:00:00"/>
    <d v="2023-07-25T00:00:00"/>
    <s v="mahmed"/>
    <s v="gassner"/>
    <n v="2224.44"/>
    <s v="EDIA"/>
    <s v="C"/>
    <s v="Labor"/>
    <s v="TEC"/>
    <m/>
    <s v="BNL"/>
    <s v="PED"/>
    <s v="INS"/>
    <x v="11"/>
    <m/>
    <m/>
    <m/>
    <m/>
    <m/>
    <m/>
    <m/>
    <n v="2224.44"/>
    <m/>
    <m/>
    <m/>
    <m/>
    <m/>
    <m/>
    <m/>
    <m/>
    <m/>
    <m/>
    <m/>
    <x v="0"/>
    <x v="0"/>
    <m/>
  </r>
  <r>
    <s v=""/>
    <s v=" EJ_0304_4100"/>
    <s v="FCT Electronic System - Preliminary Design, Oversight, Reviews, Documentation"/>
    <s v="6.03.03.04.02"/>
    <x v="0"/>
    <d v="2023-01-09T00:00:00"/>
    <d v="2023-07-25T00:00:00"/>
    <s v="mahmed"/>
    <s v="gassner"/>
    <n v="2224.44"/>
    <s v="EDIA"/>
    <s v="C"/>
    <s v="Labor"/>
    <s v="TEC"/>
    <m/>
    <s v="BNL"/>
    <s v="PED"/>
    <s v="INS"/>
    <x v="11"/>
    <m/>
    <m/>
    <m/>
    <m/>
    <m/>
    <m/>
    <m/>
    <n v="2224.44"/>
    <m/>
    <m/>
    <m/>
    <m/>
    <m/>
    <m/>
    <m/>
    <m/>
    <m/>
    <m/>
    <m/>
    <x v="0"/>
    <x v="0"/>
    <m/>
  </r>
  <r>
    <s v=""/>
    <s v=" EJ_0304_4140"/>
    <s v="ICT, Electronic System - Final Design, Oversight, Reviews, Documentation"/>
    <s v="6.03.03.04.02"/>
    <x v="0"/>
    <d v="2023-09-27T00:00:00"/>
    <d v="2024-07-24T00:00:00"/>
    <s v="mahmed"/>
    <s v="gassner"/>
    <n v="8054.07"/>
    <s v="EDIA"/>
    <s v="C"/>
    <s v="Labor"/>
    <s v="TEC"/>
    <m/>
    <s v="BNL"/>
    <s v="PED"/>
    <s v="INS"/>
    <x v="6"/>
    <m/>
    <m/>
    <m/>
    <m/>
    <m/>
    <m/>
    <m/>
    <n v="117.29"/>
    <n v="7936.78"/>
    <m/>
    <m/>
    <m/>
    <m/>
    <m/>
    <m/>
    <m/>
    <m/>
    <m/>
    <m/>
    <x v="0"/>
    <x v="0"/>
    <m/>
  </r>
  <r>
    <s v=""/>
    <s v=" EJ_0304_4160"/>
    <s v="FCT Electronic System - Final Design, Oversight, Reviews, Documentation"/>
    <s v="6.03.03.04.02"/>
    <x v="0"/>
    <d v="2023-09-27T00:00:00"/>
    <d v="2024-07-24T00:00:00"/>
    <s v="mahmed"/>
    <s v="gassner"/>
    <n v="8054.07"/>
    <s v="EDIA"/>
    <s v="C"/>
    <s v="Labor"/>
    <s v="TEC"/>
    <m/>
    <s v="BNL"/>
    <s v="PED"/>
    <s v="INS"/>
    <x v="6"/>
    <m/>
    <m/>
    <m/>
    <m/>
    <m/>
    <m/>
    <m/>
    <n v="117.29"/>
    <n v="7936.78"/>
    <m/>
    <m/>
    <m/>
    <m/>
    <m/>
    <m/>
    <m/>
    <m/>
    <m/>
    <m/>
    <x v="0"/>
    <x v="0"/>
    <m/>
  </r>
  <r>
    <s v=""/>
    <s v=" EJ_0304_7100"/>
    <s v="TL Profile &amp; Emit Monitors - System Global - Preliminary Design"/>
    <s v="6.03.03.04.03"/>
    <x v="0"/>
    <d v="2023-03-29T00:00:00"/>
    <d v="2023-07-27T00:00:00"/>
    <s v="mahmed"/>
    <s v="gassner"/>
    <n v="14259.25"/>
    <s v="EDIA"/>
    <s v="C"/>
    <s v="Labor"/>
    <s v="TEC"/>
    <m/>
    <s v="BNL"/>
    <s v="PED"/>
    <s v="INS"/>
    <x v="11"/>
    <m/>
    <m/>
    <m/>
    <m/>
    <m/>
    <m/>
    <m/>
    <n v="14259.25"/>
    <m/>
    <m/>
    <m/>
    <m/>
    <m/>
    <m/>
    <m/>
    <m/>
    <m/>
    <m/>
    <m/>
    <x v="0"/>
    <x v="0"/>
    <m/>
  </r>
  <r>
    <s v=""/>
    <s v=" EJ_0304_7180"/>
    <s v="TL Profile &amp; Emit Monitors - System Global - Final Design"/>
    <s v="6.03.03.04.03"/>
    <x v="0"/>
    <d v="2023-12-22T00:00:00"/>
    <d v="2024-10-16T00:00:00"/>
    <s v="mahmed"/>
    <s v="gassner"/>
    <n v="35486.17"/>
    <s v="EDIA"/>
    <s v="C"/>
    <s v="Labor"/>
    <s v="TEC"/>
    <m/>
    <s v="BNL"/>
    <s v="PED"/>
    <s v="INS"/>
    <x v="6"/>
    <m/>
    <m/>
    <m/>
    <m/>
    <m/>
    <m/>
    <m/>
    <m/>
    <n v="33591.269999999997"/>
    <n v="1894.89"/>
    <m/>
    <m/>
    <m/>
    <m/>
    <m/>
    <m/>
    <m/>
    <m/>
    <m/>
    <x v="0"/>
    <x v="0"/>
    <m/>
  </r>
  <r>
    <s v=""/>
    <s v=" EJ_0202_1040"/>
    <s v="Main Dipole supply and the 2 Arc Quad supplies - Write a specification and a SOW"/>
    <s v="6.03.02.03"/>
    <x v="0"/>
    <d v="2024-03-05T00:00:00"/>
    <d v="2024-05-28T00:00:00"/>
    <s v="apatil"/>
    <s v="bruno"/>
    <n v="92091.92"/>
    <s v="EDIA"/>
    <s v="C"/>
    <s v="Labor"/>
    <s v="TEC"/>
    <m/>
    <s v="BNL"/>
    <s v="PED"/>
    <s v="PS"/>
    <x v="10"/>
    <s v="D.APP17"/>
    <m/>
    <m/>
    <m/>
    <m/>
    <m/>
    <m/>
    <m/>
    <n v="92091.92"/>
    <m/>
    <m/>
    <m/>
    <m/>
    <m/>
    <m/>
    <m/>
    <m/>
    <m/>
    <m/>
    <x v="0"/>
    <x v="0"/>
    <m/>
  </r>
  <r>
    <s v=""/>
    <s v=" EJ_0202_1220"/>
    <s v="Corrector &amp; Injection Bump Supplies - Write specifications and a SOW (#834)"/>
    <s v="6.03.02.03"/>
    <x v="0"/>
    <d v="2024-05-29T00:00:00"/>
    <d v="2024-08-21T00:00:00"/>
    <s v="apatil"/>
    <s v="bruno"/>
    <n v="92091.92"/>
    <s v="EDIA"/>
    <s v="C"/>
    <s v="Labor"/>
    <s v="TEC"/>
    <m/>
    <s v="BNL"/>
    <s v="PED"/>
    <s v="PS"/>
    <x v="10"/>
    <s v="D.APP01"/>
    <m/>
    <m/>
    <m/>
    <m/>
    <m/>
    <m/>
    <m/>
    <n v="92091.92"/>
    <m/>
    <m/>
    <m/>
    <m/>
    <m/>
    <m/>
    <m/>
    <m/>
    <m/>
    <m/>
    <x v="0"/>
    <x v="0"/>
    <m/>
  </r>
  <r>
    <s v=""/>
    <s v=" EJ_0202_1380"/>
    <s v="Rest of RCS Supplies - Write specification and a SOW"/>
    <s v="6.03.02.03"/>
    <x v="0"/>
    <d v="2024-08-22T00:00:00"/>
    <d v="2024-11-18T00:00:00"/>
    <s v="apatil"/>
    <s v="bruno"/>
    <n v="93864.69"/>
    <s v="EDIA"/>
    <s v="C"/>
    <s v="Labor"/>
    <s v="TEC"/>
    <m/>
    <s v="BNL"/>
    <s v="PED"/>
    <s v="PS"/>
    <x v="10"/>
    <s v="D.APP02"/>
    <m/>
    <m/>
    <m/>
    <m/>
    <m/>
    <m/>
    <m/>
    <n v="42239.11"/>
    <n v="51625.58"/>
    <m/>
    <m/>
    <m/>
    <m/>
    <m/>
    <m/>
    <m/>
    <m/>
    <m/>
    <x v="0"/>
    <x v="0"/>
    <m/>
  </r>
  <r>
    <s v=""/>
    <s v=" EJ_0202_1540"/>
    <s v="DC, AC power cables control and magnet interlock cables and cable trays - Write specification and a SOW"/>
    <s v="6.03.02.03"/>
    <x v="0"/>
    <d v="2024-11-19T00:00:00"/>
    <d v="2025-02-18T00:00:00"/>
    <s v="apatil"/>
    <s v="bruno"/>
    <n v="95315.14"/>
    <s v="EDIA"/>
    <s v="C"/>
    <s v="Labor"/>
    <s v="TEC"/>
    <m/>
    <s v="BNL"/>
    <s v="PED"/>
    <s v="PS"/>
    <x v="10"/>
    <s v="D.APP03"/>
    <m/>
    <m/>
    <m/>
    <m/>
    <m/>
    <m/>
    <m/>
    <m/>
    <n v="95315.14"/>
    <m/>
    <m/>
    <m/>
    <m/>
    <m/>
    <m/>
    <m/>
    <m/>
    <m/>
    <x v="0"/>
    <x v="0"/>
    <m/>
  </r>
  <r>
    <s v=""/>
    <s v=" EJ_0202_1140"/>
    <s v="Main Dipole supply and the 2 Arc Quad supplies - Vendor Support by BNL"/>
    <s v="6.03.02.03"/>
    <x v="0"/>
    <d v="2025-12-10T00:00:00"/>
    <d v="2028-01-10T00:00:00"/>
    <s v="apatil"/>
    <s v="bruno"/>
    <n v="134937.29999999999"/>
    <s v="EDIA"/>
    <s v="C"/>
    <s v="Labor"/>
    <s v="TEC"/>
    <m/>
    <s v="BNL"/>
    <s v="Const"/>
    <s v="PS"/>
    <x v="10"/>
    <s v="D.APP17"/>
    <s v="APP00544"/>
    <m/>
    <m/>
    <m/>
    <m/>
    <m/>
    <m/>
    <m/>
    <m/>
    <n v="52936.94"/>
    <n v="64873.7"/>
    <n v="17126.66"/>
    <m/>
    <m/>
    <m/>
    <m/>
    <m/>
    <m/>
    <x v="0"/>
    <x v="0"/>
    <m/>
  </r>
  <r>
    <s v=""/>
    <s v=" EJ_0202_1320"/>
    <s v="Corrector &amp; Injection Bump Supplies - Vendor Support by BNL"/>
    <s v="6.03.02.03"/>
    <x v="0"/>
    <d v="2025-12-10T00:00:00"/>
    <d v="2028-01-10T00:00:00"/>
    <s v="apatil"/>
    <s v="bruno"/>
    <n v="134937.29999999999"/>
    <s v="EDIA"/>
    <s v="C"/>
    <s v="Labor"/>
    <s v="TEC"/>
    <m/>
    <s v="BNL"/>
    <s v="Const"/>
    <s v="PS"/>
    <x v="10"/>
    <s v="D.APP01"/>
    <s v="APP00010"/>
    <m/>
    <m/>
    <m/>
    <m/>
    <m/>
    <m/>
    <m/>
    <m/>
    <n v="52936.94"/>
    <n v="64873.7"/>
    <n v="17126.66"/>
    <m/>
    <m/>
    <m/>
    <m/>
    <m/>
    <m/>
    <x v="0"/>
    <x v="0"/>
    <m/>
  </r>
  <r>
    <s v=""/>
    <s v=" EJ_0202_1480"/>
    <s v="Rest of RCS Supplies - Vendor Support by BNL"/>
    <s v="6.03.02.03"/>
    <x v="0"/>
    <d v="2025-12-10T00:00:00"/>
    <d v="2028-01-10T00:00:00"/>
    <s v="apatil"/>
    <s v="bruno"/>
    <n v="134937.29999999999"/>
    <s v="EDIA"/>
    <s v="C"/>
    <s v="Labor"/>
    <s v="TEC"/>
    <m/>
    <s v="BNL"/>
    <s v="Const"/>
    <s v="PS"/>
    <x v="10"/>
    <s v="D.APP02"/>
    <s v="APP00011"/>
    <m/>
    <m/>
    <m/>
    <m/>
    <m/>
    <m/>
    <m/>
    <m/>
    <n v="52936.94"/>
    <n v="64873.7"/>
    <n v="17126.66"/>
    <m/>
    <m/>
    <m/>
    <m/>
    <m/>
    <m/>
    <x v="0"/>
    <x v="0"/>
    <m/>
  </r>
  <r>
    <s v=""/>
    <s v=" EJ_0205_3060"/>
    <s v="RCS Current Monitor System - Preliminary Design, Oversight, Reviews, Documentation, Purchasing"/>
    <s v="6.03.02.05.02"/>
    <x v="0"/>
    <d v="2022-12-13T00:00:00"/>
    <d v="2023-04-07T00:00:00"/>
    <s v="mahmed"/>
    <s v="gassner"/>
    <n v="4448.88"/>
    <s v="EDIA"/>
    <s v="C"/>
    <s v="Labor"/>
    <s v="TEC"/>
    <m/>
    <s v="BNL"/>
    <s v="PED"/>
    <s v="INS"/>
    <x v="11"/>
    <m/>
    <m/>
    <m/>
    <m/>
    <m/>
    <m/>
    <m/>
    <n v="4448.88"/>
    <m/>
    <m/>
    <m/>
    <m/>
    <m/>
    <m/>
    <m/>
    <m/>
    <m/>
    <m/>
    <m/>
    <x v="0"/>
    <x v="0"/>
    <m/>
  </r>
  <r>
    <s v=""/>
    <s v=" EJ_0205_3100"/>
    <s v="RCS Current Monitor System - Final Design, Oversight, Reviews, Documentation, Purchasing"/>
    <s v="6.03.02.05.02"/>
    <x v="0"/>
    <d v="2023-08-30T00:00:00"/>
    <d v="2024-08-28T00:00:00"/>
    <s v="mahmed"/>
    <s v="gassner"/>
    <n v="16068.13"/>
    <s v="EDIA"/>
    <s v="C"/>
    <s v="Labor"/>
    <s v="TEC"/>
    <m/>
    <s v="BNL"/>
    <s v="PED"/>
    <s v="INS"/>
    <x v="6"/>
    <m/>
    <m/>
    <m/>
    <m/>
    <m/>
    <m/>
    <m/>
    <n v="1414"/>
    <n v="14654.13"/>
    <m/>
    <m/>
    <m/>
    <m/>
    <m/>
    <m/>
    <m/>
    <m/>
    <m/>
    <m/>
    <x v="0"/>
    <x v="0"/>
    <m/>
  </r>
  <r>
    <s v=""/>
    <s v=" EJ_0205_5660"/>
    <s v="RCS Profile &amp; Emit Monitors - Tune Monitor - Preliminary Design"/>
    <s v="6.03.02.05.03"/>
    <x v="0"/>
    <d v="2023-04-05T00:00:00"/>
    <d v="2023-09-29T00:00:00"/>
    <s v="mahmed"/>
    <s v="gassner"/>
    <n v="2965.92"/>
    <s v="EDIA"/>
    <s v="C"/>
    <s v="Labor"/>
    <s v="TEC"/>
    <m/>
    <s v="BNL"/>
    <s v="PED"/>
    <s v="INS"/>
    <x v="11"/>
    <m/>
    <m/>
    <m/>
    <m/>
    <m/>
    <m/>
    <m/>
    <n v="2965.92"/>
    <m/>
    <m/>
    <m/>
    <m/>
    <m/>
    <m/>
    <m/>
    <m/>
    <m/>
    <m/>
    <m/>
    <x v="0"/>
    <x v="0"/>
    <m/>
  </r>
  <r>
    <s v=""/>
    <s v=" EJ_0205_5760"/>
    <s v="RCS Profile &amp; Emit Monitors - Tune Monitor - Final Design"/>
    <s v="6.03.02.05.03"/>
    <x v="0"/>
    <d v="2024-02-29T00:00:00"/>
    <d v="2024-10-29T00:00:00"/>
    <s v="mahmed"/>
    <s v="gassner"/>
    <n v="10788.3"/>
    <s v="EDIA"/>
    <s v="C"/>
    <s v="Labor"/>
    <s v="TEC"/>
    <m/>
    <s v="BNL"/>
    <s v="PED"/>
    <s v="INS"/>
    <x v="6"/>
    <m/>
    <m/>
    <m/>
    <m/>
    <m/>
    <m/>
    <m/>
    <m/>
    <n v="9519.09"/>
    <n v="1269.21"/>
    <m/>
    <m/>
    <m/>
    <m/>
    <m/>
    <m/>
    <m/>
    <m/>
    <m/>
    <x v="0"/>
    <x v="0"/>
    <m/>
  </r>
  <r>
    <s v=""/>
    <s v=" EJ_0205_8100"/>
    <s v="RCS SLM Preliminary Design"/>
    <s v="6.03.02.05.04"/>
    <x v="0"/>
    <d v="2023-03-02T00:00:00"/>
    <d v="2023-08-25T00:00:00"/>
    <s v="mahmed"/>
    <s v="gassner"/>
    <n v="13346.65"/>
    <s v="EDIA"/>
    <s v="C"/>
    <s v="Labor"/>
    <s v="TEC"/>
    <m/>
    <s v="BNL"/>
    <s v="PED"/>
    <s v="INS"/>
    <x v="11"/>
    <m/>
    <m/>
    <m/>
    <m/>
    <m/>
    <m/>
    <m/>
    <n v="13346.65"/>
    <m/>
    <m/>
    <m/>
    <m/>
    <m/>
    <m/>
    <m/>
    <m/>
    <m/>
    <m/>
    <m/>
    <x v="0"/>
    <x v="0"/>
    <m/>
  </r>
  <r>
    <s v=""/>
    <s v=" EJ_0205_8140"/>
    <s v="RCS SLM Reviews &amp; documentation for Preliminary Design"/>
    <s v="6.03.02.05.04"/>
    <x v="0"/>
    <d v="2023-11-08T00:00:00"/>
    <d v="2023-12-22T00:00:00"/>
    <s v="mahmed"/>
    <s v="gassner"/>
    <n v="4604.6000000000004"/>
    <s v="EDIA"/>
    <s v="C"/>
    <s v="Labor"/>
    <s v="TEC"/>
    <m/>
    <s v="BNL"/>
    <s v="PED"/>
    <s v="INS"/>
    <x v="11"/>
    <m/>
    <m/>
    <m/>
    <m/>
    <m/>
    <m/>
    <m/>
    <m/>
    <n v="4604.6000000000004"/>
    <m/>
    <m/>
    <m/>
    <m/>
    <m/>
    <m/>
    <m/>
    <m/>
    <m/>
    <m/>
    <x v="0"/>
    <x v="0"/>
    <m/>
  </r>
  <r>
    <s v=""/>
    <s v=" EJ_0205_8180"/>
    <s v="RCS SLM Final Design"/>
    <s v="6.03.02.05.04"/>
    <x v="0"/>
    <d v="2024-05-17T00:00:00"/>
    <d v="2024-10-30T00:00:00"/>
    <s v="mahmed"/>
    <s v="gassner"/>
    <n v="48657.27"/>
    <s v="EDIA"/>
    <s v="C"/>
    <s v="Labor"/>
    <s v="TEC"/>
    <m/>
    <s v="BNL"/>
    <s v="PED"/>
    <s v="INS"/>
    <x v="6"/>
    <m/>
    <m/>
    <m/>
    <m/>
    <m/>
    <m/>
    <m/>
    <m/>
    <n v="39772.03"/>
    <n v="8885.24"/>
    <m/>
    <m/>
    <m/>
    <m/>
    <m/>
    <m/>
    <m/>
    <m/>
    <m/>
    <x v="0"/>
    <x v="0"/>
    <m/>
  </r>
  <r>
    <s v=""/>
    <s v=" EJ_0205_8220"/>
    <s v="RCS SLM Reviews &amp; documentation for Final Design"/>
    <s v="6.03.02.05.04"/>
    <x v="0"/>
    <d v="2024-05-17T00:00:00"/>
    <d v="2024-10-30T00:00:00"/>
    <s v="mahmed"/>
    <s v="gassner"/>
    <n v="16219.09"/>
    <s v="EDIA"/>
    <s v="C"/>
    <s v="Labor"/>
    <s v="TEC"/>
    <m/>
    <s v="BNL"/>
    <s v="PED"/>
    <s v="INS"/>
    <x v="6"/>
    <m/>
    <m/>
    <m/>
    <m/>
    <m/>
    <m/>
    <m/>
    <m/>
    <n v="13257.34"/>
    <n v="2961.75"/>
    <m/>
    <m/>
    <m/>
    <m/>
    <m/>
    <m/>
    <m/>
    <m/>
    <m/>
    <x v="0"/>
    <x v="0"/>
    <m/>
  </r>
  <r>
    <s v=""/>
    <s v=" EJ_0205_8240"/>
    <s v="RCS SLM System oversight"/>
    <s v="6.03.02.05.04"/>
    <x v="0"/>
    <d v="2025-12-09T00:00:00"/>
    <d v="2027-12-09T00:00:00"/>
    <s v="mahmed"/>
    <s v="gassner"/>
    <n v="16836.54"/>
    <s v="EDIA"/>
    <s v="C"/>
    <s v="Labor"/>
    <s v="TEC"/>
    <m/>
    <s v="BNL"/>
    <s v="Const"/>
    <s v="INS"/>
    <x v="10"/>
    <m/>
    <m/>
    <m/>
    <m/>
    <m/>
    <m/>
    <m/>
    <m/>
    <m/>
    <m/>
    <n v="6889.2"/>
    <n v="8401.4699999999993"/>
    <n v="1545.87"/>
    <m/>
    <m/>
    <m/>
    <m/>
    <m/>
    <m/>
    <x v="0"/>
    <x v="0"/>
    <m/>
  </r>
  <r>
    <s v=""/>
    <s v=" SR_0602_1020"/>
    <s v="Current Monitor System Support - Oversight"/>
    <s v="6.04.06.02"/>
    <x v="0"/>
    <d v="2023-10-24T00:00:00"/>
    <d v="2024-11-07T00:00:00"/>
    <s v="mahmed"/>
    <s v="gassner"/>
    <n v="15404.01"/>
    <s v="EDIA"/>
    <s v="C"/>
    <s v="Labor"/>
    <s v="TEC"/>
    <m/>
    <s v="BNL"/>
    <s v="PED"/>
    <s v="INS"/>
    <x v="6"/>
    <m/>
    <m/>
    <m/>
    <m/>
    <m/>
    <m/>
    <m/>
    <m/>
    <n v="13816.58"/>
    <n v="1587.44"/>
    <m/>
    <m/>
    <m/>
    <m/>
    <m/>
    <m/>
    <m/>
    <m/>
    <m/>
    <x v="0"/>
    <x v="0"/>
    <m/>
  </r>
  <r>
    <s v=""/>
    <s v=" SR_0603_1080"/>
    <s v="Tune Monitor - Final Design"/>
    <s v="6.04.06.03"/>
    <x v="0"/>
    <d v="2023-10-24T00:00:00"/>
    <d v="2024-08-09T00:00:00"/>
    <s v="mahmed"/>
    <s v="gassner"/>
    <n v="15348.65"/>
    <s v="EDIA"/>
    <s v="C"/>
    <s v="Labor"/>
    <s v="TEC"/>
    <m/>
    <s v="BNL"/>
    <s v="PED"/>
    <s v="INS"/>
    <x v="6"/>
    <m/>
    <m/>
    <m/>
    <m/>
    <m/>
    <m/>
    <m/>
    <m/>
    <n v="15348.65"/>
    <m/>
    <m/>
    <m/>
    <m/>
    <m/>
    <m/>
    <m/>
    <m/>
    <m/>
    <m/>
    <x v="0"/>
    <x v="0"/>
    <m/>
  </r>
  <r>
    <s v=""/>
    <s v=" SR_0603_1140"/>
    <s v="Bunch-by-bunch Feedback System - Final Design"/>
    <s v="6.04.06.03"/>
    <x v="0"/>
    <d v="2023-10-24T00:00:00"/>
    <d v="2024-08-09T00:00:00"/>
    <s v="mahmed"/>
    <s v="gassner"/>
    <n v="15348.65"/>
    <s v="EDIA"/>
    <s v="C"/>
    <s v="Labor"/>
    <s v="TEC"/>
    <m/>
    <s v="BNL"/>
    <s v="PED"/>
    <s v="INS"/>
    <x v="6"/>
    <m/>
    <m/>
    <m/>
    <m/>
    <m/>
    <m/>
    <m/>
    <m/>
    <n v="15348.65"/>
    <m/>
    <m/>
    <m/>
    <m/>
    <m/>
    <m/>
    <m/>
    <m/>
    <m/>
    <m/>
    <x v="0"/>
    <x v="0"/>
    <m/>
  </r>
  <r>
    <s v=""/>
    <s v=" SR_0604_1100"/>
    <s v="ESR Synchrontron and X- ray Radiation Monitors - Preliminary Design"/>
    <s v="6.04.06.04"/>
    <x v="0"/>
    <d v="2022-10-03T00:00:00"/>
    <d v="2023-08-25T00:00:00"/>
    <s v="mahmed"/>
    <s v="gassner"/>
    <n v="17795.54"/>
    <s v="EDIA"/>
    <s v="C"/>
    <s v="Labor"/>
    <s v="TEC"/>
    <m/>
    <s v="BNL"/>
    <s v="PED"/>
    <s v="INS"/>
    <x v="11"/>
    <m/>
    <m/>
    <m/>
    <m/>
    <m/>
    <m/>
    <m/>
    <n v="17795.54"/>
    <m/>
    <m/>
    <m/>
    <m/>
    <m/>
    <m/>
    <m/>
    <m/>
    <m/>
    <m/>
    <m/>
    <x v="0"/>
    <x v="0"/>
    <m/>
  </r>
  <r>
    <s v=""/>
    <s v=" SR_0604_1140"/>
    <s v="ESR Synchrontron and X- ray Radiation Monitors - Preliminary Design - Reviews &amp; documentation"/>
    <s v="6.04.06.04"/>
    <x v="0"/>
    <d v="2022-10-03T00:00:00"/>
    <d v="2023-08-25T00:00:00"/>
    <s v="mahmed"/>
    <s v="gassner"/>
    <n v="8897.77"/>
    <s v="EDIA"/>
    <s v="C"/>
    <s v="Labor"/>
    <s v="TEC"/>
    <m/>
    <s v="BNL"/>
    <s v="PED"/>
    <s v="INS"/>
    <x v="11"/>
    <m/>
    <m/>
    <m/>
    <m/>
    <m/>
    <m/>
    <m/>
    <n v="8897.77"/>
    <m/>
    <m/>
    <m/>
    <m/>
    <m/>
    <m/>
    <m/>
    <m/>
    <m/>
    <m/>
    <m/>
    <x v="0"/>
    <x v="0"/>
    <m/>
  </r>
  <r>
    <s v=""/>
    <s v=" SR_0604_1180"/>
    <s v="ESR Synchrontron and X- ray Radiation Monitors - Final Design"/>
    <s v="6.04.06.04"/>
    <x v="0"/>
    <d v="2023-11-27T00:00:00"/>
    <d v="2024-09-10T00:00:00"/>
    <s v="mahmed"/>
    <s v="gassner"/>
    <n v="64464.34"/>
    <s v="EDIA"/>
    <s v="C"/>
    <s v="Labor"/>
    <s v="TEC"/>
    <m/>
    <s v="BNL"/>
    <s v="PED"/>
    <s v="INS"/>
    <x v="6"/>
    <m/>
    <m/>
    <m/>
    <m/>
    <m/>
    <m/>
    <m/>
    <m/>
    <n v="64464.34"/>
    <m/>
    <m/>
    <m/>
    <m/>
    <m/>
    <m/>
    <m/>
    <m/>
    <m/>
    <m/>
    <x v="0"/>
    <x v="0"/>
    <m/>
  </r>
  <r>
    <s v=""/>
    <s v=" SR_0604_1220"/>
    <s v="ESR Synchrontron and X- ray Radiation Monitors - Final Design - Reviews &amp; documentation"/>
    <s v="6.04.06.04"/>
    <x v="0"/>
    <d v="2023-11-27T00:00:00"/>
    <d v="2024-09-10T00:00:00"/>
    <s v="mahmed"/>
    <s v="gassner"/>
    <n v="32232.17"/>
    <s v="EDIA"/>
    <s v="C"/>
    <s v="Labor"/>
    <s v="TEC"/>
    <m/>
    <s v="BNL"/>
    <s v="PED"/>
    <s v="INS"/>
    <x v="6"/>
    <m/>
    <m/>
    <m/>
    <m/>
    <m/>
    <m/>
    <m/>
    <m/>
    <n v="32232.17"/>
    <m/>
    <m/>
    <m/>
    <m/>
    <m/>
    <m/>
    <m/>
    <m/>
    <m/>
    <m/>
    <x v="0"/>
    <x v="0"/>
    <m/>
  </r>
  <r>
    <s v=""/>
    <s v=" SR_0604_1240"/>
    <s v="ESR Synchrontron and X- ray Radiation Monitors - System oversight"/>
    <s v="6.04.06.04"/>
    <x v="0"/>
    <d v="2025-12-09T00:00:00"/>
    <d v="2027-12-08T00:00:00"/>
    <s v="mahmed"/>
    <s v="gassner"/>
    <n v="33669.980000000003"/>
    <s v="EDIA"/>
    <s v="C"/>
    <s v="Labor"/>
    <s v="TEC"/>
    <m/>
    <s v="BNL"/>
    <s v="Const"/>
    <s v="INS"/>
    <x v="10"/>
    <m/>
    <m/>
    <m/>
    <m/>
    <m/>
    <m/>
    <m/>
    <m/>
    <m/>
    <m/>
    <n v="13804.69"/>
    <n v="16834.990000000002"/>
    <n v="3030.3"/>
    <m/>
    <m/>
    <m/>
    <m/>
    <m/>
    <m/>
    <x v="0"/>
    <x v="0"/>
    <m/>
  </r>
  <r>
    <s v=""/>
    <s v=" HR_0601_1060"/>
    <s v="BPM Electronics - Preliminary Design"/>
    <s v="6.05.05.01"/>
    <x v="0"/>
    <d v="2023-03-20T00:00:00"/>
    <d v="2023-12-22T00:00:00"/>
    <s v="mahmed"/>
    <s v="gassner"/>
    <n v="8988.1299999999992"/>
    <s v="EDIA"/>
    <s v="C"/>
    <s v="Labor"/>
    <s v="TEC"/>
    <m/>
    <s v="BNL"/>
    <s v="PED"/>
    <s v="INS"/>
    <x v="11"/>
    <m/>
    <m/>
    <m/>
    <m/>
    <m/>
    <m/>
    <m/>
    <n v="6380.18"/>
    <n v="2607.96"/>
    <m/>
    <m/>
    <m/>
    <m/>
    <m/>
    <m/>
    <m/>
    <m/>
    <m/>
    <m/>
    <x v="0"/>
    <x v="0"/>
    <m/>
  </r>
  <r>
    <s v=""/>
    <s v=" HR_0601_1180"/>
    <s v="BPM Electronics - Final Design"/>
    <s v="6.05.05.01"/>
    <x v="0"/>
    <d v="2024-04-04T00:00:00"/>
    <d v="2025-06-13T00:00:00"/>
    <s v="mahmed"/>
    <s v="gassner"/>
    <n v="21926.83"/>
    <s v="EDIA"/>
    <s v="C"/>
    <s v="Labor"/>
    <s v="TEC"/>
    <m/>
    <s v="BNL"/>
    <s v="PED"/>
    <s v="INS"/>
    <x v="6"/>
    <m/>
    <m/>
    <m/>
    <m/>
    <m/>
    <m/>
    <m/>
    <m/>
    <n v="9136.18"/>
    <n v="12790.65"/>
    <m/>
    <m/>
    <m/>
    <m/>
    <m/>
    <m/>
    <m/>
    <m/>
    <m/>
    <x v="0"/>
    <x v="0"/>
    <m/>
  </r>
  <r>
    <s v=""/>
    <s v=" HR_0605_3037"/>
    <s v="Head-Tail Pick-up Preliminary Design"/>
    <s v="6.05.05.03"/>
    <x v="0"/>
    <d v="2022-12-02T00:00:00"/>
    <d v="2023-09-18T00:00:00"/>
    <s v="mahmed"/>
    <s v="gassner"/>
    <n v="7414.81"/>
    <s v="EDIA"/>
    <s v="C"/>
    <s v="Labor"/>
    <s v="TEC"/>
    <m/>
    <s v="BNL"/>
    <s v="PED"/>
    <s v="INS"/>
    <x v="11"/>
    <m/>
    <m/>
    <m/>
    <m/>
    <m/>
    <m/>
    <m/>
    <n v="7414.81"/>
    <m/>
    <m/>
    <m/>
    <m/>
    <m/>
    <m/>
    <m/>
    <m/>
    <m/>
    <m/>
    <m/>
    <x v="0"/>
    <x v="0"/>
    <m/>
  </r>
  <r>
    <s v=""/>
    <s v=" HR_0605_3093"/>
    <s v="Head-Tail Pick-up Final Design"/>
    <s v="6.05.05.03"/>
    <x v="0"/>
    <d v="2023-12-18T00:00:00"/>
    <d v="2024-12-31T00:00:00"/>
    <s v="mahmed"/>
    <s v="gassner"/>
    <n v="15474.69"/>
    <s v="EDIA"/>
    <s v="C"/>
    <s v="Labor"/>
    <s v="TEC"/>
    <m/>
    <s v="BNL"/>
    <s v="PED"/>
    <s v="INS"/>
    <x v="6"/>
    <m/>
    <m/>
    <m/>
    <m/>
    <m/>
    <m/>
    <m/>
    <m/>
    <n v="11844.09"/>
    <n v="3630.6"/>
    <m/>
    <m/>
    <m/>
    <m/>
    <m/>
    <m/>
    <m/>
    <m/>
    <m/>
    <x v="0"/>
    <x v="0"/>
    <m/>
  </r>
  <r>
    <s v=""/>
    <s v=" HR_0605_3049"/>
    <s v="ARTUS Upgrade - System Preliminary Design"/>
    <s v="6.05.05.03"/>
    <x v="0"/>
    <d v="2023-01-23T00:00:00"/>
    <d v="2023-05-01T00:00:00"/>
    <s v="mahmed"/>
    <s v="gassner"/>
    <n v="7414.81"/>
    <s v="EDIA"/>
    <s v="C"/>
    <s v="Labor"/>
    <s v="TEC"/>
    <m/>
    <s v="BNL"/>
    <s v="PED"/>
    <s v="INS"/>
    <x v="11"/>
    <m/>
    <m/>
    <m/>
    <m/>
    <m/>
    <m/>
    <m/>
    <n v="7414.81"/>
    <m/>
    <m/>
    <m/>
    <m/>
    <m/>
    <m/>
    <m/>
    <m/>
    <m/>
    <m/>
    <m/>
    <x v="0"/>
    <x v="0"/>
    <m/>
  </r>
  <r>
    <s v=""/>
    <s v=" HR_0605_3055"/>
    <s v="ARTUS Upgrade - System Final Design"/>
    <s v="6.05.05.03"/>
    <x v="0"/>
    <d v="2023-07-27T00:00:00"/>
    <d v="2024-08-08T00:00:00"/>
    <s v="mahmed"/>
    <s v="gassner"/>
    <n v="21359.55"/>
    <s v="EDIA"/>
    <s v="C"/>
    <s v="Labor"/>
    <s v="TEC"/>
    <m/>
    <s v="BNL"/>
    <s v="PED"/>
    <s v="INS"/>
    <x v="6"/>
    <m/>
    <m/>
    <m/>
    <m/>
    <m/>
    <m/>
    <m/>
    <n v="3779"/>
    <n v="17580.560000000001"/>
    <m/>
    <m/>
    <m/>
    <m/>
    <m/>
    <m/>
    <m/>
    <m/>
    <m/>
    <m/>
    <x v="0"/>
    <x v="0"/>
    <m/>
  </r>
  <r>
    <s v=""/>
    <s v=" HR_0605_3051"/>
    <s v="BBQ Upgrade - System Preliminary Design"/>
    <s v="6.05.05.03"/>
    <x v="0"/>
    <d v="2023-03-13T00:00:00"/>
    <d v="2023-07-26T00:00:00"/>
    <s v="mahmed"/>
    <s v="gassner"/>
    <n v="7414.81"/>
    <s v="EDIA"/>
    <s v="C"/>
    <s v="Labor"/>
    <s v="TEC"/>
    <m/>
    <s v="BNL"/>
    <s v="PED"/>
    <s v="INS"/>
    <x v="11"/>
    <m/>
    <m/>
    <m/>
    <m/>
    <m/>
    <m/>
    <m/>
    <n v="7414.81"/>
    <m/>
    <m/>
    <m/>
    <m/>
    <m/>
    <m/>
    <m/>
    <m/>
    <m/>
    <m/>
    <m/>
    <x v="0"/>
    <x v="0"/>
    <m/>
  </r>
  <r>
    <s v=""/>
    <s v=" HR_0605_3081"/>
    <s v="BBQ Upgrade - System Final Design"/>
    <s v="6.05.05.03"/>
    <x v="0"/>
    <d v="2023-10-23T00:00:00"/>
    <d v="2024-11-04T00:00:00"/>
    <s v="mahmed"/>
    <s v="gassner"/>
    <n v="30796.48"/>
    <s v="EDIA"/>
    <s v="C"/>
    <s v="Labor"/>
    <s v="TEC"/>
    <m/>
    <s v="BNL"/>
    <s v="PED"/>
    <s v="INS"/>
    <x v="6"/>
    <m/>
    <m/>
    <m/>
    <m/>
    <m/>
    <m/>
    <m/>
    <m/>
    <n v="27953.73"/>
    <n v="2842.75"/>
    <m/>
    <m/>
    <m/>
    <m/>
    <m/>
    <m/>
    <m/>
    <m/>
    <m/>
    <x v="0"/>
    <x v="0"/>
    <m/>
  </r>
  <r>
    <s v=""/>
    <s v=" HR_0605_3039"/>
    <s v="HF Schottky Upgrade - Cavity - Preliminary Design"/>
    <s v="6.05.05.03"/>
    <x v="0"/>
    <d v="2022-12-02T00:00:00"/>
    <d v="2023-09-18T00:00:00"/>
    <s v="mahmed"/>
    <s v="gassner"/>
    <n v="29659.23"/>
    <s v="EDIA"/>
    <s v="C"/>
    <s v="Labor"/>
    <s v="TEC"/>
    <m/>
    <s v="BNL"/>
    <s v="PED"/>
    <s v="INS"/>
    <x v="11"/>
    <m/>
    <m/>
    <m/>
    <m/>
    <m/>
    <m/>
    <m/>
    <n v="29659.23"/>
    <m/>
    <m/>
    <m/>
    <m/>
    <m/>
    <m/>
    <m/>
    <m/>
    <m/>
    <m/>
    <m/>
    <x v="0"/>
    <x v="0"/>
    <m/>
  </r>
  <r>
    <s v=""/>
    <s v=" HR_0605_3095"/>
    <s v="HF Schottky Upgrade - Cavity - Final Design"/>
    <s v="6.05.05.03"/>
    <x v="0"/>
    <d v="2023-12-18T00:00:00"/>
    <d v="2024-12-31T00:00:00"/>
    <s v="mahmed"/>
    <s v="gassner"/>
    <n v="30949.38"/>
    <s v="EDIA"/>
    <s v="C"/>
    <s v="Labor"/>
    <s v="TEC"/>
    <m/>
    <s v="BNL"/>
    <s v="PED"/>
    <s v="INS"/>
    <x v="6"/>
    <m/>
    <m/>
    <m/>
    <m/>
    <m/>
    <m/>
    <m/>
    <m/>
    <n v="23688.18"/>
    <n v="7261.2"/>
    <m/>
    <m/>
    <m/>
    <m/>
    <m/>
    <m/>
    <m/>
    <m/>
    <m/>
    <x v="0"/>
    <x v="0"/>
    <m/>
  </r>
  <r>
    <s v=""/>
    <s v=" HR_0605_3047"/>
    <s v="HF Schottky Upgrade - Electronics Design - Preliminary Design"/>
    <s v="6.05.05.03"/>
    <x v="0"/>
    <d v="2022-12-02T00:00:00"/>
    <d v="2023-09-18T00:00:00"/>
    <s v="mahmed"/>
    <s v="gassner"/>
    <n v="7414.81"/>
    <s v="EDIA"/>
    <s v="C"/>
    <s v="Labor"/>
    <s v="TEC"/>
    <m/>
    <s v="BNL"/>
    <s v="PED"/>
    <s v="INS"/>
    <x v="11"/>
    <m/>
    <m/>
    <m/>
    <m/>
    <m/>
    <m/>
    <m/>
    <n v="7414.81"/>
    <m/>
    <m/>
    <m/>
    <m/>
    <m/>
    <m/>
    <m/>
    <m/>
    <m/>
    <m/>
    <m/>
    <x v="0"/>
    <x v="0"/>
    <m/>
  </r>
  <r>
    <s v=""/>
    <s v=" HR_0605_3103"/>
    <s v="HF Schottky Upgrade - Electronics Design - Final Design"/>
    <s v="6.05.05.03"/>
    <x v="0"/>
    <d v="2023-12-18T00:00:00"/>
    <d v="2024-12-31T00:00:00"/>
    <s v="mahmed"/>
    <s v="gassner"/>
    <n v="21664.560000000001"/>
    <s v="EDIA"/>
    <s v="C"/>
    <s v="Labor"/>
    <s v="TEC"/>
    <m/>
    <s v="BNL"/>
    <s v="PED"/>
    <s v="INS"/>
    <x v="6"/>
    <m/>
    <m/>
    <m/>
    <m/>
    <m/>
    <m/>
    <m/>
    <m/>
    <n v="16581.72"/>
    <n v="5082.84"/>
    <m/>
    <m/>
    <m/>
    <m/>
    <m/>
    <m/>
    <m/>
    <m/>
    <m/>
    <x v="0"/>
    <x v="0"/>
    <m/>
  </r>
  <r>
    <s v=""/>
    <s v=" HR_0605_3043"/>
    <s v="LF Schottky Upgrade - Electronics Design - Preliminary Design"/>
    <s v="6.05.05.03"/>
    <x v="0"/>
    <d v="2022-12-02T00:00:00"/>
    <d v="2023-09-18T00:00:00"/>
    <s v="mahmed"/>
    <s v="gassner"/>
    <n v="14829.62"/>
    <s v="EDIA"/>
    <s v="C"/>
    <s v="Labor"/>
    <s v="TEC"/>
    <m/>
    <s v="BNL"/>
    <s v="PED"/>
    <s v="INS"/>
    <x v="11"/>
    <m/>
    <m/>
    <m/>
    <m/>
    <m/>
    <m/>
    <m/>
    <n v="14829.62"/>
    <m/>
    <m/>
    <m/>
    <m/>
    <m/>
    <m/>
    <m/>
    <m/>
    <m/>
    <m/>
    <m/>
    <x v="0"/>
    <x v="0"/>
    <m/>
  </r>
  <r>
    <s v=""/>
    <s v=" HR_0605_3099"/>
    <s v="LF Schottky Upgrade - Electronics Design - Final Design"/>
    <s v="6.05.05.03"/>
    <x v="0"/>
    <d v="2023-12-18T00:00:00"/>
    <d v="2024-12-31T00:00:00"/>
    <s v="mahmed"/>
    <s v="gassner"/>
    <n v="30949.38"/>
    <s v="EDIA"/>
    <s v="C"/>
    <s v="Labor"/>
    <s v="TEC"/>
    <m/>
    <s v="BNL"/>
    <s v="PED"/>
    <s v="INS"/>
    <x v="6"/>
    <m/>
    <m/>
    <m/>
    <m/>
    <m/>
    <m/>
    <m/>
    <m/>
    <n v="23688.18"/>
    <n v="7261.2"/>
    <m/>
    <m/>
    <m/>
    <m/>
    <m/>
    <m/>
    <m/>
    <m/>
    <m/>
    <x v="0"/>
    <x v="0"/>
    <m/>
  </r>
  <r>
    <s v=""/>
    <s v=" HR_0807_0100"/>
    <s v="BPM System - Construction"/>
    <s v="6.05.07.06.01"/>
    <x v="0"/>
    <d v="2027-05-27T00:00:00"/>
    <d v="2029-03-16T00:00:00"/>
    <s v="mahmed"/>
    <s v="gassner"/>
    <n v="17649.89"/>
    <s v="CON"/>
    <s v="C"/>
    <s v="Labor"/>
    <s v="TEC"/>
    <m/>
    <s v="BNL"/>
    <s v="Const"/>
    <s v="SHC"/>
    <x v="7"/>
    <m/>
    <m/>
    <m/>
    <m/>
    <m/>
    <m/>
    <m/>
    <m/>
    <m/>
    <m/>
    <m/>
    <n v="3451.53"/>
    <n v="9805.49"/>
    <n v="4392.8599999999997"/>
    <m/>
    <m/>
    <m/>
    <m/>
    <m/>
    <x v="0"/>
    <x v="0"/>
    <m/>
  </r>
  <r>
    <s v=""/>
    <s v=" HR_0807_4060"/>
    <s v="SHC Profile and Emittance Monitors - Final Design"/>
    <s v="6.05.07.06.03"/>
    <x v="0"/>
    <d v="2025-12-30T00:00:00"/>
    <d v="2026-08-03T00:00:00"/>
    <s v="mahmed"/>
    <s v="gassner"/>
    <n v="56419.99"/>
    <s v="EDIA"/>
    <s v="C"/>
    <s v="Labor"/>
    <s v="TEC"/>
    <m/>
    <s v="BNL"/>
    <s v="PED"/>
    <s v="SHC"/>
    <x v="6"/>
    <m/>
    <m/>
    <m/>
    <m/>
    <m/>
    <m/>
    <m/>
    <m/>
    <m/>
    <m/>
    <n v="56419.99"/>
    <m/>
    <m/>
    <m/>
    <m/>
    <m/>
    <m/>
    <m/>
    <m/>
    <x v="0"/>
    <x v="0"/>
    <m/>
  </r>
  <r>
    <s v=""/>
    <s v=" HR_0807_4100"/>
    <s v="SHC Profile and Emittance Monitors - Construction"/>
    <s v="6.05.07.06.03"/>
    <x v="0"/>
    <d v="2027-07-26T00:00:00"/>
    <d v="2029-05-11T00:00:00"/>
    <s v="mahmed"/>
    <s v="gassner"/>
    <n v="17757.63"/>
    <s v="CON"/>
    <s v="C"/>
    <s v="Labor"/>
    <s v="TEC"/>
    <m/>
    <s v="BNL"/>
    <s v="Const"/>
    <s v="SHC"/>
    <x v="5"/>
    <m/>
    <m/>
    <m/>
    <m/>
    <m/>
    <m/>
    <m/>
    <m/>
    <m/>
    <m/>
    <m/>
    <n v="1894.15"/>
    <n v="9865.35"/>
    <n v="5998.13"/>
    <m/>
    <m/>
    <m/>
    <m/>
    <m/>
    <x v="0"/>
    <x v="0"/>
    <m/>
  </r>
  <r>
    <s v=""/>
    <s v=" HR_0807_6060"/>
    <s v="SHC Beam Loss Monitors - Final Design"/>
    <s v="6.05.07.06.04"/>
    <x v="0"/>
    <d v="2025-12-30T00:00:00"/>
    <d v="2026-08-03T00:00:00"/>
    <s v="mahmed"/>
    <s v="gassner"/>
    <n v="8096.37"/>
    <s v="EDIA"/>
    <s v="C"/>
    <s v="Labor"/>
    <s v="TEC"/>
    <m/>
    <s v="BNL"/>
    <s v="PED"/>
    <s v="SHC"/>
    <x v="6"/>
    <m/>
    <m/>
    <m/>
    <m/>
    <m/>
    <m/>
    <m/>
    <m/>
    <m/>
    <m/>
    <n v="8096.37"/>
    <m/>
    <m/>
    <m/>
    <m/>
    <m/>
    <m/>
    <m/>
    <m/>
    <x v="0"/>
    <x v="0"/>
    <m/>
  </r>
  <r>
    <s v=""/>
    <s v=" HR_0807_6100"/>
    <s v="SHC Beam Loss Monitors - Construction"/>
    <s v="6.05.07.06.04"/>
    <x v="0"/>
    <d v="2027-05-27T00:00:00"/>
    <d v="2029-03-16T00:00:00"/>
    <s v="mahmed"/>
    <s v="gassner"/>
    <n v="17649.89"/>
    <s v="CON"/>
    <s v="C"/>
    <s v="Labor"/>
    <s v="TEC"/>
    <m/>
    <s v="BNL"/>
    <s v="Const"/>
    <s v="SHC"/>
    <x v="5"/>
    <m/>
    <m/>
    <m/>
    <m/>
    <m/>
    <m/>
    <m/>
    <m/>
    <m/>
    <m/>
    <m/>
    <n v="3451.53"/>
    <n v="9805.49"/>
    <n v="4392.8599999999997"/>
    <m/>
    <m/>
    <m/>
    <m/>
    <m/>
    <x v="0"/>
    <x v="0"/>
    <m/>
  </r>
  <r>
    <s v=""/>
    <s v=" HR_0807_8060"/>
    <s v="SHC Synchrotron Radiation Monitors - Final Design"/>
    <s v="6.05.07.06.05"/>
    <x v="0"/>
    <d v="2025-12-30T00:00:00"/>
    <d v="2026-08-03T00:00:00"/>
    <s v="mahmed"/>
    <s v="gassner"/>
    <n v="45215.12"/>
    <s v="EDIA"/>
    <s v="C"/>
    <s v="Labor"/>
    <s v="TEC"/>
    <m/>
    <s v="BNL"/>
    <s v="PED"/>
    <s v="SHC"/>
    <x v="6"/>
    <m/>
    <m/>
    <m/>
    <m/>
    <m/>
    <m/>
    <m/>
    <m/>
    <m/>
    <m/>
    <n v="45215.12"/>
    <m/>
    <m/>
    <m/>
    <m/>
    <m/>
    <m/>
    <m/>
    <m/>
    <x v="0"/>
    <x v="0"/>
    <m/>
  </r>
  <r>
    <s v=""/>
    <s v=" HR_0807_8100"/>
    <s v="SHC Synchrotron Radiation Monitors - Construction"/>
    <s v="6.05.07.06.05"/>
    <x v="0"/>
    <d v="2027-05-13T00:00:00"/>
    <d v="2029-03-02T00:00:00"/>
    <s v="mahmed"/>
    <s v="gassner"/>
    <n v="17622.95"/>
    <s v="CON"/>
    <s v="C"/>
    <s v="Labor"/>
    <s v="TEC"/>
    <m/>
    <s v="BNL"/>
    <s v="Const"/>
    <s v="SHC"/>
    <x v="5"/>
    <m/>
    <m/>
    <m/>
    <m/>
    <m/>
    <m/>
    <m/>
    <m/>
    <m/>
    <m/>
    <m/>
    <n v="3837.89"/>
    <n v="9790.5300000000007"/>
    <n v="3994.54"/>
    <m/>
    <m/>
    <m/>
    <m/>
    <m/>
    <x v="0"/>
    <x v="0"/>
    <m/>
  </r>
  <r>
    <s v=""/>
    <s v=" IF_0305_1160"/>
    <s v="Six400kW &amp; 150kW Standby Gen Xfer Sw and Panelboard installations - Testing and commissioning"/>
    <s v="6.11.03.05"/>
    <x v="0"/>
    <d v="2027-06-17T00:00:00"/>
    <d v="2027-07-15T00:00:00"/>
    <s v="apatil"/>
    <s v="nehring"/>
    <n v="34034.65"/>
    <s v="CON"/>
    <s v="C"/>
    <s v="Labor"/>
    <s v="TEC"/>
    <m/>
    <s v="BNL"/>
    <s v="Const"/>
    <s v="INF"/>
    <x v="5"/>
    <m/>
    <m/>
    <m/>
    <m/>
    <m/>
    <m/>
    <m/>
    <m/>
    <m/>
    <m/>
    <m/>
    <n v="34034.65"/>
    <m/>
    <m/>
    <m/>
    <m/>
    <m/>
    <m/>
    <m/>
    <x v="0"/>
    <x v="0"/>
    <m/>
  </r>
  <r>
    <s v=""/>
    <s v=" AIF_0304_1140"/>
    <s v="Variable Frequency Drives - BNL Vendor Support (Drawing review and approval with contractor)"/>
    <s v="6.11.03.04"/>
    <x v="0"/>
    <d v="2026-10-26T00:00:00"/>
    <d v="2027-03-23T00:00:00"/>
    <s v="apatil"/>
    <s v="nehring"/>
    <n v="12762.99"/>
    <s v="EDIA"/>
    <s v="C"/>
    <s v="Labor"/>
    <s v="TEC"/>
    <m/>
    <s v="BNL"/>
    <s v="Const"/>
    <s v="INF"/>
    <x v="10"/>
    <s v="D50.APP02.C"/>
    <s v="APP00004"/>
    <m/>
    <m/>
    <m/>
    <m/>
    <m/>
    <m/>
    <m/>
    <m/>
    <m/>
    <n v="12762.99"/>
    <m/>
    <m/>
    <m/>
    <m/>
    <m/>
    <m/>
    <m/>
    <x v="0"/>
    <x v="0"/>
    <m/>
  </r>
  <r>
    <s v=""/>
    <s v=" AIF_0304_1180"/>
    <s v="Variable Frequency Drives - Storage and inspection"/>
    <s v="6.11.03.04"/>
    <x v="0"/>
    <d v="2027-03-24T00:00:00"/>
    <d v="2027-03-30T00:00:00"/>
    <s v="apatil"/>
    <s v="nehring"/>
    <n v="0"/>
    <s v="EDIA"/>
    <s v="C"/>
    <s v="Labor"/>
    <s v="TEC"/>
    <m/>
    <s v="BNL"/>
    <s v="Const"/>
    <s v="INF"/>
    <x v="9"/>
    <m/>
    <m/>
    <m/>
    <m/>
    <m/>
    <m/>
    <m/>
    <m/>
    <m/>
    <m/>
    <m/>
    <m/>
    <m/>
    <m/>
    <m/>
    <m/>
    <m/>
    <m/>
    <m/>
    <x v="0"/>
    <x v="0"/>
    <m/>
  </r>
  <r>
    <s v=""/>
    <s v=" AIF_0304_2280"/>
    <s v="Motor Control Center layout and cable tray - Installation Drawings"/>
    <s v="6.11.03.04"/>
    <x v="0"/>
    <d v="2027-09-13T00:00:00"/>
    <d v="2028-03-08T00:00:00"/>
    <s v="apatil"/>
    <s v="nehring"/>
    <n v="52630.34"/>
    <s v="CON"/>
    <s v="C"/>
    <s v="Labor"/>
    <s v="TEC"/>
    <m/>
    <s v="BNL"/>
    <s v="Const"/>
    <s v="INF"/>
    <x v="5"/>
    <m/>
    <m/>
    <m/>
    <m/>
    <m/>
    <m/>
    <m/>
    <m/>
    <m/>
    <m/>
    <m/>
    <n v="6140.21"/>
    <n v="46490.13"/>
    <m/>
    <m/>
    <m/>
    <m/>
    <m/>
    <m/>
    <x v="0"/>
    <x v="0"/>
    <m/>
  </r>
  <r>
    <s v=""/>
    <s v=" AIF_0304_2300"/>
    <s v="Load Centers: 480V Switchboard and Panelboard layout and Cable tray drawing-Installation"/>
    <s v="6.11.03.04"/>
    <x v="0"/>
    <d v="2027-09-13T00:00:00"/>
    <d v="2028-03-08T00:00:00"/>
    <s v="apatil"/>
    <s v="nehring"/>
    <n v="52630.34"/>
    <s v="CON"/>
    <s v="C"/>
    <s v="Labor"/>
    <s v="TEC"/>
    <m/>
    <s v="BNL"/>
    <s v="Const"/>
    <s v="INF"/>
    <x v="5"/>
    <m/>
    <m/>
    <m/>
    <m/>
    <m/>
    <m/>
    <m/>
    <m/>
    <m/>
    <m/>
    <m/>
    <n v="6140.21"/>
    <n v="46490.13"/>
    <m/>
    <m/>
    <m/>
    <m/>
    <m/>
    <m/>
    <x v="0"/>
    <x v="0"/>
    <m/>
  </r>
  <r>
    <s v=""/>
    <s v=" IR_0206_3560"/>
    <s v="Orbit Feedback - Oversight, reviews, documentation"/>
    <s v="6.06.02.05.02"/>
    <x v="0"/>
    <d v="2023-07-03T00:00:00"/>
    <d v="2024-04-19T00:00:00"/>
    <s v="mahmed"/>
    <s v="gassner"/>
    <n v="30370.31"/>
    <s v="EDIA"/>
    <s v="C"/>
    <s v="Labor"/>
    <s v="TEC"/>
    <m/>
    <s v="BNL"/>
    <s v="PED"/>
    <s v="INS"/>
    <x v="11"/>
    <m/>
    <m/>
    <m/>
    <m/>
    <m/>
    <m/>
    <m/>
    <n v="9566.65"/>
    <n v="20803.66"/>
    <m/>
    <m/>
    <m/>
    <m/>
    <m/>
    <m/>
    <m/>
    <m/>
    <m/>
    <m/>
    <x v="0"/>
    <x v="0"/>
    <m/>
  </r>
  <r>
    <s v=""/>
    <s v=" IR_0206_3580"/>
    <s v="IR Orbit Feedback - Preliminary Design"/>
    <s v="6.06.02.05.02"/>
    <x v="0"/>
    <d v="2023-07-03T00:00:00"/>
    <d v="2024-04-19T00:00:00"/>
    <s v="mahmed"/>
    <s v="gassner"/>
    <n v="30370.31"/>
    <s v="EDIA"/>
    <s v="C"/>
    <s v="Labor"/>
    <s v="TEC"/>
    <m/>
    <s v="BNL"/>
    <s v="PED"/>
    <s v="INS"/>
    <x v="11"/>
    <m/>
    <m/>
    <m/>
    <m/>
    <m/>
    <m/>
    <m/>
    <n v="9566.65"/>
    <n v="20803.66"/>
    <m/>
    <m/>
    <m/>
    <m/>
    <m/>
    <m/>
    <m/>
    <m/>
    <m/>
    <m/>
    <x v="0"/>
    <x v="0"/>
    <m/>
  </r>
  <r>
    <s v=""/>
    <s v=" IR_0302_0900"/>
    <s v="HJET electronics - oversight"/>
    <s v="6.10.14.02.01"/>
    <x v="0"/>
    <d v="2023-01-03T00:00:00"/>
    <d v="2023-11-30T00:00:00"/>
    <s v="tlewis"/>
    <s v="wschmidke"/>
    <n v="7460.14"/>
    <s v="EDIA"/>
    <s v="C"/>
    <s v="Labor"/>
    <s v="TEC"/>
    <m/>
    <s v="BNL"/>
    <s v="Const"/>
    <s v="DET"/>
    <x v="6"/>
    <m/>
    <m/>
    <m/>
    <m/>
    <m/>
    <m/>
    <m/>
    <n v="6157.06"/>
    <n v="1303.08"/>
    <m/>
    <m/>
    <m/>
    <m/>
    <m/>
    <m/>
    <m/>
    <m/>
    <m/>
    <m/>
    <x v="0"/>
    <x v="0"/>
    <m/>
  </r>
  <r>
    <s v=""/>
    <s v=" IR_0302_1056"/>
    <s v="pCarbon - electronics - oversight"/>
    <s v="6.10.14.02.01"/>
    <x v="0"/>
    <d v="2023-01-03T00:00:00"/>
    <d v="2023-12-29T00:00:00"/>
    <s v="tlewis"/>
    <s v="wschmidke"/>
    <n v="7477.34"/>
    <s v="EDIA"/>
    <s v="C"/>
    <s v="Labor"/>
    <s v="TEC"/>
    <m/>
    <s v="BNL"/>
    <s v="Const"/>
    <s v="DET"/>
    <x v="6"/>
    <m/>
    <m/>
    <m/>
    <m/>
    <m/>
    <m/>
    <m/>
    <n v="5675.57"/>
    <n v="1801.77"/>
    <m/>
    <m/>
    <m/>
    <m/>
    <m/>
    <m/>
    <m/>
    <m/>
    <m/>
    <m/>
    <x v="0"/>
    <x v="0"/>
    <m/>
  </r>
  <r>
    <s v=""/>
    <s v=" IR_0302_5100"/>
    <s v="pCarbon - electronics - oversight"/>
    <s v="6.10.14.02.02"/>
    <x v="0"/>
    <d v="2022-10-03T00:00:00"/>
    <d v="2023-09-29T00:00:00"/>
    <s v="tlewis"/>
    <s v="wschmidke"/>
    <n v="7414.81"/>
    <s v="EDIA"/>
    <s v="C"/>
    <s v="Labor"/>
    <s v="TEC"/>
    <m/>
    <s v="BNL"/>
    <s v="PED"/>
    <s v="DET"/>
    <x v="6"/>
    <m/>
    <m/>
    <m/>
    <m/>
    <m/>
    <m/>
    <m/>
    <n v="7414.81"/>
    <m/>
    <m/>
    <m/>
    <m/>
    <m/>
    <m/>
    <m/>
    <m/>
    <m/>
    <m/>
    <m/>
    <x v="0"/>
    <x v="0"/>
    <m/>
  </r>
  <r>
    <s v=""/>
    <s v=" RD_0307_2110"/>
    <s v="Striplines - Simulation of Stripline Design Hadron"/>
    <s v="6.02.03.05.01"/>
    <x v="0"/>
    <d v="2022-10-03T00:00:00"/>
    <d v="2023-01-04T00:00:00"/>
    <s v="apatil"/>
    <s v="jsandberg"/>
    <n v="4964.21"/>
    <s v="EDIA"/>
    <s v="C"/>
    <s v="Labor"/>
    <s v="OPC"/>
    <m/>
    <s v="BNL"/>
    <s v="R&amp;D"/>
    <s v="PD"/>
    <x v="3"/>
    <m/>
    <m/>
    <m/>
    <m/>
    <m/>
    <m/>
    <m/>
    <n v="4964.21"/>
    <m/>
    <m/>
    <m/>
    <m/>
    <m/>
    <m/>
    <m/>
    <m/>
    <m/>
    <m/>
    <m/>
    <x v="0"/>
    <x v="0"/>
    <m/>
  </r>
  <r>
    <s v=""/>
    <s v=" RD1_0307_2780"/>
    <s v="Gun Electrodes and Feedthru and Beamline - BNL Support****"/>
    <s v="6.02.03.07"/>
    <x v="0"/>
    <d v="2023-03-06T00:00:00"/>
    <d v="2024-03-04T00:00:00"/>
    <s v="apatil"/>
    <s v="wange"/>
    <n v="85221.18"/>
    <s v="EDIA"/>
    <s v="C"/>
    <s v="Labor"/>
    <s v="OPC"/>
    <m/>
    <s v="BNL"/>
    <s v="R&amp;D"/>
    <s v="AD"/>
    <x v="3"/>
    <m/>
    <m/>
    <m/>
    <m/>
    <m/>
    <m/>
    <m/>
    <n v="50110.06"/>
    <n v="35111.129999999997"/>
    <m/>
    <m/>
    <m/>
    <m/>
    <m/>
    <m/>
    <m/>
    <m/>
    <m/>
    <m/>
    <x v="0"/>
    <x v="0"/>
    <m/>
  </r>
  <r>
    <s v=""/>
    <s v=" EJ_0401_5020"/>
    <s v="Faraday Cup,  Electronic System Preliminary Design, Oversight, Reviews, Documentation"/>
    <s v="6.03.04.01.04.02"/>
    <x v="0"/>
    <d v="2023-01-09T00:00:00"/>
    <d v="2023-03-06T00:00:00"/>
    <s v="mahmed"/>
    <s v="gassner"/>
    <n v="572.79"/>
    <s v="EDIA"/>
    <s v="C"/>
    <s v="Labor"/>
    <s v="TEC"/>
    <m/>
    <s v="BNL"/>
    <s v="PED"/>
    <s v="INS"/>
    <x v="11"/>
    <m/>
    <m/>
    <m/>
    <m/>
    <m/>
    <m/>
    <m/>
    <n v="572.79"/>
    <m/>
    <m/>
    <m/>
    <m/>
    <m/>
    <m/>
    <m/>
    <m/>
    <m/>
    <m/>
    <m/>
    <x v="0"/>
    <x v="0"/>
    <m/>
  </r>
  <r>
    <s v=""/>
    <s v=" EJ_0401_5040"/>
    <s v="ICT,  Electronic System Preliminary Design, Oversight, Reviews, Documentation"/>
    <s v="6.03.04.01.04.02"/>
    <x v="0"/>
    <d v="2023-01-09T00:00:00"/>
    <d v="2023-03-06T00:00:00"/>
    <s v="mahmed"/>
    <s v="gassner"/>
    <n v="381.86"/>
    <s v="EDIA"/>
    <s v="C"/>
    <s v="Labor"/>
    <s v="TEC"/>
    <m/>
    <s v="BNL"/>
    <s v="PED"/>
    <s v="INS"/>
    <x v="11"/>
    <m/>
    <m/>
    <m/>
    <m/>
    <m/>
    <m/>
    <m/>
    <n v="381.86"/>
    <m/>
    <m/>
    <m/>
    <m/>
    <m/>
    <m/>
    <m/>
    <m/>
    <m/>
    <m/>
    <m/>
    <x v="0"/>
    <x v="0"/>
    <m/>
  </r>
  <r>
    <s v=""/>
    <s v=" EJ_0401_5060"/>
    <s v="FCT,  Electronic System Preliminary Design, Oversight, Reviews, Documentation"/>
    <s v="6.03.04.01.04.02"/>
    <x v="0"/>
    <d v="2023-01-09T00:00:00"/>
    <d v="2023-03-06T00:00:00"/>
    <s v="mahmed"/>
    <s v="gassner"/>
    <n v="190.93"/>
    <s v="EDIA"/>
    <s v="C"/>
    <s v="Labor"/>
    <s v="TEC"/>
    <m/>
    <s v="BNL"/>
    <s v="PED"/>
    <s v="INS"/>
    <x v="11"/>
    <m/>
    <m/>
    <m/>
    <m/>
    <m/>
    <m/>
    <m/>
    <n v="190.93"/>
    <m/>
    <m/>
    <m/>
    <m/>
    <m/>
    <m/>
    <m/>
    <m/>
    <m/>
    <m/>
    <m/>
    <x v="0"/>
    <x v="0"/>
    <m/>
  </r>
  <r>
    <s v=""/>
    <s v=" EJ_0401_6520"/>
    <s v="400 Mev Profile &amp; Emit Monitors - System Global - Preliminary Design"/>
    <s v="6.03.04.01.04.03"/>
    <x v="0"/>
    <d v="2022-10-17T00:00:00"/>
    <d v="2023-01-05T00:00:00"/>
    <s v="mahmed"/>
    <s v="gassner"/>
    <n v="2291.1799999999998"/>
    <s v="EDIA"/>
    <s v="C"/>
    <s v="Labor"/>
    <s v="TEC"/>
    <m/>
    <s v="BNL"/>
    <s v="PED"/>
    <s v="INS"/>
    <x v="11"/>
    <m/>
    <m/>
    <m/>
    <m/>
    <m/>
    <m/>
    <m/>
    <n v="2291.1799999999998"/>
    <m/>
    <m/>
    <m/>
    <m/>
    <m/>
    <m/>
    <m/>
    <m/>
    <m/>
    <m/>
    <m/>
    <x v="0"/>
    <x v="0"/>
    <m/>
  </r>
  <r>
    <s v=""/>
    <s v=" EJ_0304_4020"/>
    <s v="ICT, Electronic System - Preliminary Design, Oversight, Reviews, Documentation"/>
    <s v="6.03.03.04.02"/>
    <x v="0"/>
    <d v="2021-10-18T00:00:00"/>
    <d v="2021-12-09T00:00:00"/>
    <s v="mahmed"/>
    <s v="gassner"/>
    <n v="0"/>
    <s v="EDIA"/>
    <s v="C"/>
    <s v="Labor"/>
    <s v="TEC"/>
    <m/>
    <s v="BNL"/>
    <s v="PED"/>
    <s v="INS"/>
    <x v="11"/>
    <m/>
    <m/>
    <m/>
    <m/>
    <m/>
    <m/>
    <m/>
    <m/>
    <m/>
    <m/>
    <m/>
    <m/>
    <m/>
    <m/>
    <m/>
    <m/>
    <m/>
    <m/>
    <m/>
    <x v="0"/>
    <x v="0"/>
    <m/>
  </r>
  <r>
    <s v=""/>
    <s v=" EJ_0304_4040"/>
    <s v="FCT Electronic System - Preliminary Design, Oversight, Reviews, Documentation"/>
    <s v="6.03.03.04.02"/>
    <x v="0"/>
    <d v="2021-10-18T00:00:00"/>
    <d v="2021-12-09T00:00:00"/>
    <s v="mahmed"/>
    <s v="gassner"/>
    <n v="0"/>
    <s v="EDIA"/>
    <s v="C"/>
    <s v="Labor"/>
    <s v="TEC"/>
    <m/>
    <s v="BNL"/>
    <s v="PED"/>
    <s v="INS"/>
    <x v="11"/>
    <m/>
    <m/>
    <m/>
    <m/>
    <m/>
    <m/>
    <m/>
    <m/>
    <m/>
    <m/>
    <m/>
    <m/>
    <m/>
    <m/>
    <m/>
    <m/>
    <m/>
    <m/>
    <m/>
    <x v="0"/>
    <x v="0"/>
    <m/>
  </r>
  <r>
    <s v=""/>
    <s v=" EJ_0304_7020"/>
    <s v="TL Profile &amp; Emit Monitors - System Global - Preliminary Design"/>
    <s v="6.03.03.04.03"/>
    <x v="0"/>
    <d v="2022-11-29T00:00:00"/>
    <d v="2023-01-24T00:00:00"/>
    <s v="mahmed"/>
    <s v="gassner"/>
    <n v="3818.63"/>
    <s v="EDIA"/>
    <s v="C"/>
    <s v="Labor"/>
    <s v="TEC"/>
    <m/>
    <s v="BNL"/>
    <s v="PED"/>
    <s v="INS"/>
    <x v="11"/>
    <m/>
    <m/>
    <m/>
    <m/>
    <m/>
    <m/>
    <m/>
    <n v="3818.63"/>
    <m/>
    <m/>
    <m/>
    <m/>
    <m/>
    <m/>
    <m/>
    <m/>
    <m/>
    <m/>
    <m/>
    <x v="0"/>
    <x v="0"/>
    <m/>
  </r>
  <r>
    <s v=""/>
    <s v=" EJ_0205_5560"/>
    <s v="RCS Profile &amp; Emit Monitors - Tune Monitor - Preliminary Design"/>
    <s v="6.03.02.05.03"/>
    <x v="0"/>
    <d v="2022-02-23T00:00:00"/>
    <d v="2022-06-08T00:00:00"/>
    <s v="mahmed"/>
    <s v="gassner"/>
    <n v="0"/>
    <s v="EDIA"/>
    <s v="C"/>
    <s v="Labor"/>
    <s v="TEC"/>
    <m/>
    <s v="BNL"/>
    <s v="PED"/>
    <s v="INS"/>
    <x v="11"/>
    <m/>
    <m/>
    <m/>
    <m/>
    <m/>
    <m/>
    <m/>
    <m/>
    <m/>
    <m/>
    <m/>
    <m/>
    <m/>
    <m/>
    <m/>
    <m/>
    <m/>
    <m/>
    <m/>
    <x v="0"/>
    <x v="0"/>
    <m/>
  </r>
  <r>
    <s v=""/>
    <s v=" EJ_0205_8020"/>
    <s v="RCS SLM Preliminary Design"/>
    <s v="6.03.02.05.04"/>
    <x v="0"/>
    <d v="2022-05-11T00:00:00"/>
    <d v="2022-08-04T00:00:00"/>
    <s v="mahmed"/>
    <s v="gassner"/>
    <n v="0"/>
    <s v="EDIA"/>
    <s v="C"/>
    <s v="Labor"/>
    <s v="TEC"/>
    <m/>
    <s v="BNL"/>
    <s v="PED"/>
    <s v="INS"/>
    <x v="11"/>
    <m/>
    <m/>
    <m/>
    <m/>
    <m/>
    <m/>
    <m/>
    <m/>
    <m/>
    <m/>
    <m/>
    <m/>
    <m/>
    <m/>
    <m/>
    <m/>
    <m/>
    <m/>
    <m/>
    <x v="0"/>
    <x v="0"/>
    <m/>
  </r>
  <r>
    <s v=""/>
    <s v=" EJ_0205_8060"/>
    <s v="RCS SLM Reviews &amp; documentation for Preliminary Design"/>
    <s v="6.03.02.05.04"/>
    <x v="0"/>
    <d v="2022-09-02T00:00:00"/>
    <d v="2022-09-30T00:00:00"/>
    <s v="mahmed"/>
    <s v="gassner"/>
    <n v="0"/>
    <s v="EDIA"/>
    <s v="C"/>
    <s v="Labor"/>
    <s v="TEC"/>
    <m/>
    <s v="BNL"/>
    <s v="PED"/>
    <s v="INS"/>
    <x v="11"/>
    <m/>
    <m/>
    <m/>
    <m/>
    <m/>
    <m/>
    <m/>
    <m/>
    <m/>
    <m/>
    <m/>
    <m/>
    <m/>
    <m/>
    <m/>
    <m/>
    <m/>
    <m/>
    <m/>
    <x v="0"/>
    <x v="0"/>
    <m/>
  </r>
  <r>
    <s v=""/>
    <s v=" SR_0604_1020"/>
    <s v="ESR Synchrontron and X- ray Radiation Monitors - Preliminary Design"/>
    <s v="6.04.06.04"/>
    <x v="0"/>
    <d v="2022-07-27T00:00:00"/>
    <d v="2022-09-30T00:00:00"/>
    <s v="mahmed"/>
    <s v="gassner"/>
    <n v="0"/>
    <s v="EDIA"/>
    <s v="C"/>
    <s v="Labor"/>
    <s v="TEC"/>
    <m/>
    <s v="BNL"/>
    <s v="PED"/>
    <s v="INS"/>
    <x v="11"/>
    <m/>
    <m/>
    <m/>
    <m/>
    <m/>
    <m/>
    <m/>
    <m/>
    <m/>
    <m/>
    <m/>
    <m/>
    <m/>
    <m/>
    <m/>
    <m/>
    <m/>
    <m/>
    <m/>
    <x v="0"/>
    <x v="0"/>
    <m/>
  </r>
  <r>
    <s v=""/>
    <s v=" SR_0604_1060"/>
    <s v="ESR Synchrontron and X- ray Radiation Monitors - Preliminary Design - Reviews &amp; documentation"/>
    <s v="6.04.06.04"/>
    <x v="0"/>
    <d v="2022-07-27T00:00:00"/>
    <d v="2022-09-30T00:00:00"/>
    <s v="mahmed"/>
    <s v="gassner"/>
    <n v="0"/>
    <s v="EDIA"/>
    <s v="C"/>
    <s v="Labor"/>
    <s v="TEC"/>
    <m/>
    <s v="BNL"/>
    <s v="PED"/>
    <s v="INS"/>
    <x v="11"/>
    <m/>
    <m/>
    <m/>
    <m/>
    <m/>
    <m/>
    <m/>
    <m/>
    <m/>
    <m/>
    <m/>
    <m/>
    <m/>
    <m/>
    <m/>
    <m/>
    <m/>
    <m/>
    <m/>
    <x v="0"/>
    <x v="0"/>
    <m/>
  </r>
  <r>
    <s v=""/>
    <s v=" HR_0807_2120"/>
    <s v="SHC Charge and Current Monitors - System testing"/>
    <s v="6.05.07.06.02"/>
    <x v="0"/>
    <d v="2029-03-19T00:00:00"/>
    <d v="1930-01-03T00:00:00"/>
    <s v="mahmed"/>
    <s v="gassner"/>
    <n v="18983.27"/>
    <s v="CON"/>
    <s v="C"/>
    <s v="Labor"/>
    <s v="OPC"/>
    <m/>
    <s v="BNL"/>
    <s v="Pre-Ops"/>
    <s v="SHC"/>
    <x v="8"/>
    <m/>
    <m/>
    <m/>
    <m/>
    <m/>
    <m/>
    <m/>
    <m/>
    <m/>
    <m/>
    <m/>
    <m/>
    <m/>
    <n v="13003.54"/>
    <n v="5979.73"/>
    <m/>
    <m/>
    <m/>
    <m/>
    <x v="0"/>
    <x v="0"/>
    <m/>
  </r>
  <r>
    <s v=""/>
    <s v=" HR_0807_4120"/>
    <s v="SHC Profile and Emittance Monitors - System testing"/>
    <s v="6.05.07.06.03"/>
    <x v="0"/>
    <d v="2029-05-14T00:00:00"/>
    <d v="1930-03-04T00:00:00"/>
    <s v="mahmed"/>
    <s v="gassner"/>
    <n v="19114.71"/>
    <s v="CON"/>
    <s v="C"/>
    <s v="Labor"/>
    <s v="OPC"/>
    <m/>
    <s v="BNL"/>
    <s v="Pre-Ops"/>
    <s v="SHC"/>
    <x v="8"/>
    <m/>
    <m/>
    <m/>
    <m/>
    <m/>
    <m/>
    <m/>
    <m/>
    <m/>
    <m/>
    <m/>
    <m/>
    <m/>
    <n v="9270.6299999999992"/>
    <n v="9844.07"/>
    <m/>
    <m/>
    <m/>
    <m/>
    <x v="0"/>
    <x v="0"/>
    <m/>
  </r>
  <r>
    <s v=""/>
    <s v=" HR_0807_6120"/>
    <s v="SHC Beam Loss Monitors - System testing"/>
    <s v="6.05.07.06.04"/>
    <x v="0"/>
    <d v="2029-03-19T00:00:00"/>
    <d v="1930-01-03T00:00:00"/>
    <s v="mahmed"/>
    <s v="gassner"/>
    <n v="4745.82"/>
    <s v="CON"/>
    <s v="C"/>
    <s v="Labor"/>
    <s v="OPC"/>
    <m/>
    <s v="BNL"/>
    <s v="Pre-Ops"/>
    <s v="SHC"/>
    <x v="8"/>
    <m/>
    <m/>
    <m/>
    <m/>
    <m/>
    <m/>
    <m/>
    <m/>
    <m/>
    <m/>
    <m/>
    <m/>
    <m/>
    <n v="3250.89"/>
    <n v="1494.93"/>
    <m/>
    <m/>
    <m/>
    <m/>
    <x v="0"/>
    <x v="0"/>
    <m/>
  </r>
  <r>
    <s v=""/>
    <s v=" HR_0807_8120"/>
    <s v="SHC Synchrotron Radiation Monitors - System testing"/>
    <s v="6.05.07.06.05"/>
    <x v="0"/>
    <d v="2029-03-05T00:00:00"/>
    <d v="2029-12-18T00:00:00"/>
    <s v="mahmed"/>
    <s v="gassner"/>
    <n v="18950.41"/>
    <s v="CON"/>
    <s v="C"/>
    <s v="Labor"/>
    <s v="OPC"/>
    <m/>
    <s v="BNL"/>
    <s v="Pre-Ops"/>
    <s v="SHC"/>
    <x v="8"/>
    <m/>
    <m/>
    <m/>
    <m/>
    <m/>
    <m/>
    <m/>
    <m/>
    <m/>
    <m/>
    <m/>
    <m/>
    <m/>
    <n v="13928.55"/>
    <n v="5021.8599999999997"/>
    <m/>
    <m/>
    <m/>
    <m/>
    <x v="0"/>
    <x v="0"/>
    <m/>
  </r>
  <r>
    <s v=""/>
    <s v=" PO_0201_1140"/>
    <s v="Systems Commissioning Management - Magnet and Power Supply Support"/>
    <s v="6.12.02.01.01"/>
    <x v="0"/>
    <d v="2029-11-08T00:00:00"/>
    <d v="1932-04-06T00:00:00"/>
    <s v="egolnar"/>
    <s v="blednykh"/>
    <n v="80039.259999999995"/>
    <s v="EDIA"/>
    <s v="A"/>
    <s v="Labor"/>
    <s v="OPC"/>
    <m/>
    <s v="BNL"/>
    <s v="Pre-Ops"/>
    <s v="COM"/>
    <x v="0"/>
    <m/>
    <m/>
    <m/>
    <m/>
    <m/>
    <m/>
    <m/>
    <m/>
    <m/>
    <m/>
    <m/>
    <m/>
    <m/>
    <m/>
    <n v="29747.93"/>
    <n v="33349.69"/>
    <n v="16941.64"/>
    <m/>
    <m/>
    <x v="0"/>
    <x v="0"/>
    <m/>
  </r>
  <r>
    <s v=""/>
    <s v=" PO_0201_1020"/>
    <s v="Systems Commissioning Management - Electrical Support"/>
    <s v="6.12.02.01.01"/>
    <x v="0"/>
    <d v="2029-11-08T00:00:00"/>
    <d v="1932-04-06T00:00:00"/>
    <s v="egolnar"/>
    <s v="blednykh"/>
    <n v="67533.119999999995"/>
    <s v="EDIA"/>
    <s v="A"/>
    <s v="Labor"/>
    <s v="OPC"/>
    <m/>
    <s v="BNL"/>
    <s v="Pre-Ops"/>
    <s v="COM"/>
    <x v="0"/>
    <m/>
    <m/>
    <m/>
    <m/>
    <m/>
    <m/>
    <m/>
    <m/>
    <m/>
    <m/>
    <m/>
    <m/>
    <m/>
    <m/>
    <n v="25099.81"/>
    <n v="28138.799999999999"/>
    <n v="14294.51"/>
    <m/>
    <m/>
    <x v="0"/>
    <x v="0"/>
    <m/>
  </r>
  <r>
    <s v=""/>
    <s v=" PO_0204_1160"/>
    <s v="HSR - Systems Commissioning - Electrical Support"/>
    <s v="6.12.02.05"/>
    <x v="0"/>
    <d v="1931-11-13T00:00:00"/>
    <d v="1932-03-11T00:00:00"/>
    <s v="egolnar"/>
    <s v="blednykh"/>
    <n v="156131.84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n v="156131.84"/>
    <m/>
    <m/>
    <x v="0"/>
    <x v="0"/>
    <m/>
  </r>
  <r>
    <s v=""/>
    <s v=" PO_0206_1160"/>
    <s v="RCS - Systems Commissioning - NCRF Support"/>
    <s v="6.12.02.04"/>
    <x v="0"/>
    <d v="1931-05-08T00:00:00"/>
    <d v="1931-11-03T00:00:00"/>
    <s v="egolnar"/>
    <s v="blednykh"/>
    <n v="150852.01999999999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n v="122871.4"/>
    <n v="27980.62"/>
    <m/>
    <m/>
    <x v="0"/>
    <x v="0"/>
    <m/>
  </r>
  <r>
    <s v=""/>
    <s v=" RD_0307_1050"/>
    <s v="DES:  Electron Stripline Pulse Generator Design/Specify ESR"/>
    <s v="6.02.03.05.02"/>
    <x v="0"/>
    <d v="2022-04-01T00:00:00"/>
    <d v="2022-07-05T00:00:00"/>
    <s v="apatil"/>
    <s v="zconway"/>
    <n v="0"/>
    <s v="EDIA"/>
    <s v="C"/>
    <s v="Labor"/>
    <s v="OPC"/>
    <m/>
    <s v="BNL"/>
    <s v="R&amp;D"/>
    <s v="PD"/>
    <x v="3"/>
    <m/>
    <m/>
    <m/>
    <m/>
    <m/>
    <m/>
    <m/>
    <m/>
    <m/>
    <m/>
    <m/>
    <m/>
    <m/>
    <m/>
    <m/>
    <m/>
    <m/>
    <m/>
    <m/>
    <x v="0"/>
    <x v="0"/>
    <m/>
  </r>
  <r>
    <s v=""/>
    <s v=" RD_0307_1070"/>
    <s v="DES: Simulation of Stripline Design ESR"/>
    <s v="6.02.03.05.02"/>
    <x v="1"/>
    <d v="2022-10-03T00:00:00"/>
    <d v="2023-01-12T00:00:00"/>
    <s v="apatil"/>
    <s v="zconway"/>
    <n v="5155.1400000000003"/>
    <s v="EDIA"/>
    <s v="C"/>
    <s v="Labor"/>
    <s v="OPC"/>
    <m/>
    <s v="BNL"/>
    <s v="R&amp;D"/>
    <s v="PD"/>
    <x v="3"/>
    <m/>
    <m/>
    <m/>
    <m/>
    <m/>
    <m/>
    <m/>
    <n v="5155.1400000000003"/>
    <m/>
    <m/>
    <m/>
    <m/>
    <m/>
    <m/>
    <m/>
    <m/>
    <m/>
    <m/>
    <m/>
    <x v="0"/>
    <x v="0"/>
    <m/>
  </r>
  <r>
    <s v=""/>
    <s v=" EJ_040102_1007"/>
    <s v="400 MeV Injector Power Supplies - Final System Design"/>
    <s v="6.03.04.01.01"/>
    <x v="0"/>
    <d v="2023-12-06T00:00:00"/>
    <d v="2024-01-04T00:00:00"/>
    <s v="apatil"/>
    <s v="bruno"/>
    <n v="21698.080000000002"/>
    <s v="EDIA"/>
    <s v="C"/>
    <s v="Labor"/>
    <s v="TEC"/>
    <m/>
    <s v="BNL"/>
    <s v="PED"/>
    <s v="PS"/>
    <x v="6"/>
    <m/>
    <m/>
    <m/>
    <m/>
    <m/>
    <m/>
    <m/>
    <m/>
    <n v="21698.080000000002"/>
    <m/>
    <m/>
    <m/>
    <m/>
    <m/>
    <m/>
    <m/>
    <m/>
    <m/>
    <m/>
    <x v="0"/>
    <x v="0"/>
    <m/>
  </r>
  <r>
    <s v=""/>
    <s v=" EJ_040102_1010"/>
    <s v="Solenoid and Helmholtz Coil - Develop Specs and SOW"/>
    <s v="6.03.04.01.01"/>
    <x v="0"/>
    <d v="2024-01-05T00:00:00"/>
    <d v="2024-04-01T00:00:00"/>
    <s v="apatil"/>
    <s v="bruno"/>
    <n v="39570.97"/>
    <s v="EDIA"/>
    <s v="C"/>
    <s v="Labor"/>
    <s v="TEC"/>
    <m/>
    <s v="BNL"/>
    <s v="PED"/>
    <s v="PS"/>
    <x v="10"/>
    <s v="S.P364"/>
    <m/>
    <m/>
    <m/>
    <m/>
    <m/>
    <m/>
    <m/>
    <n v="39570.97"/>
    <m/>
    <m/>
    <m/>
    <m/>
    <m/>
    <m/>
    <m/>
    <m/>
    <m/>
    <m/>
    <x v="0"/>
    <x v="0"/>
    <m/>
  </r>
  <r>
    <s v=""/>
    <s v=" EJ_040102_1200"/>
    <s v="Solenoid and Helmholtz Coil - System Test"/>
    <s v="6.03.04.01.01"/>
    <x v="0"/>
    <d v="2026-05-05T00:00:00"/>
    <d v="2026-08-19T00:00:00"/>
    <s v="apatil"/>
    <s v="bruno"/>
    <n v="4238.9399999999996"/>
    <s v="CON"/>
    <s v="C"/>
    <s v="Labor"/>
    <s v="TEC"/>
    <m/>
    <s v="BNL"/>
    <s v="Const"/>
    <s v="PS"/>
    <x v="8"/>
    <m/>
    <m/>
    <m/>
    <m/>
    <m/>
    <m/>
    <m/>
    <m/>
    <m/>
    <m/>
    <n v="4238.9399999999996"/>
    <m/>
    <m/>
    <m/>
    <m/>
    <m/>
    <m/>
    <m/>
    <m/>
    <x v="0"/>
    <x v="0"/>
    <m/>
  </r>
  <r>
    <s v=""/>
    <s v=" EJ_040102_1220"/>
    <s v="Corr, Dipole &amp; Quads - Develop Spces and SOW"/>
    <s v="6.03.04.01.01"/>
    <x v="0"/>
    <d v="2024-04-02T00:00:00"/>
    <d v="2024-06-25T00:00:00"/>
    <s v="apatil"/>
    <s v="bruno"/>
    <n v="29678.23"/>
    <s v="EDIA"/>
    <s v="C"/>
    <s v="Labor"/>
    <s v="TEC"/>
    <m/>
    <s v="BNL"/>
    <s v="PED"/>
    <s v="PS"/>
    <x v="10"/>
    <s v="A.PP021"/>
    <m/>
    <m/>
    <m/>
    <m/>
    <m/>
    <m/>
    <m/>
    <n v="29678.23"/>
    <m/>
    <m/>
    <m/>
    <m/>
    <m/>
    <m/>
    <m/>
    <m/>
    <m/>
    <m/>
    <x v="0"/>
    <x v="0"/>
    <m/>
  </r>
  <r>
    <s v=""/>
    <s v=" EJ_040102_1320"/>
    <s v="Corr, Dipole &amp; Quads - Vendor Oversight"/>
    <s v="6.03.04.01.01"/>
    <x v="0"/>
    <d v="2025-12-10T00:00:00"/>
    <d v="2026-12-09T00:00:00"/>
    <s v="apatil"/>
    <s v="bruno"/>
    <n v="28441.599999999999"/>
    <s v="EDIA"/>
    <s v="C"/>
    <s v="Labor"/>
    <s v="TEC"/>
    <m/>
    <s v="BNL"/>
    <s v="Const"/>
    <s v="PS"/>
    <x v="10"/>
    <m/>
    <m/>
    <m/>
    <m/>
    <m/>
    <m/>
    <m/>
    <m/>
    <m/>
    <m/>
    <n v="23208.35"/>
    <n v="5233.25"/>
    <m/>
    <m/>
    <m/>
    <m/>
    <m/>
    <m/>
    <m/>
    <x v="0"/>
    <x v="0"/>
    <m/>
  </r>
  <r>
    <s v=""/>
    <s v=" EJ_040102_1400"/>
    <s v="Corr, Dipole &amp; Quads - System Test"/>
    <s v="6.03.04.01.01"/>
    <x v="0"/>
    <d v="2026-12-10T00:00:00"/>
    <d v="2027-03-09T00:00:00"/>
    <s v="apatil"/>
    <s v="bruno"/>
    <n v="4387.3"/>
    <s v="CON"/>
    <s v="C"/>
    <s v="Labor"/>
    <s v="TEC"/>
    <m/>
    <s v="BNL"/>
    <s v="Const"/>
    <s v="PS"/>
    <x v="8"/>
    <m/>
    <m/>
    <m/>
    <m/>
    <m/>
    <m/>
    <m/>
    <m/>
    <m/>
    <m/>
    <m/>
    <n v="4387.3"/>
    <m/>
    <m/>
    <m/>
    <m/>
    <m/>
    <m/>
    <m/>
    <x v="0"/>
    <x v="0"/>
    <m/>
  </r>
  <r>
    <s v=""/>
    <s v=" EJ_040102_1420"/>
    <s v="Cable - Cable System Design"/>
    <s v="6.03.04.01.01"/>
    <x v="0"/>
    <d v="2024-06-26T00:00:00"/>
    <d v="2024-12-26T00:00:00"/>
    <s v="apatil"/>
    <s v="bruno"/>
    <n v="13404.53"/>
    <s v="EDIA"/>
    <s v="C"/>
    <s v="Labor"/>
    <s v="TEC"/>
    <m/>
    <s v="BNL"/>
    <s v="PED"/>
    <s v="PS"/>
    <x v="6"/>
    <m/>
    <m/>
    <m/>
    <m/>
    <m/>
    <m/>
    <m/>
    <m/>
    <n v="7184.83"/>
    <n v="6219.7"/>
    <m/>
    <m/>
    <m/>
    <m/>
    <m/>
    <m/>
    <m/>
    <m/>
    <m/>
    <x v="0"/>
    <x v="0"/>
    <m/>
  </r>
  <r>
    <s v=""/>
    <s v=" EJ_040102_1440"/>
    <s v="Cable - Develop Specs and SOW"/>
    <s v="6.03.04.01.01"/>
    <x v="0"/>
    <d v="2024-12-27T00:00:00"/>
    <d v="2025-03-25T00:00:00"/>
    <s v="apatil"/>
    <s v="bruno"/>
    <n v="2730.4"/>
    <s v="EDIA"/>
    <s v="C"/>
    <s v="Labor"/>
    <s v="TEC"/>
    <m/>
    <s v="BNL"/>
    <s v="PED"/>
    <s v="PS"/>
    <x v="10"/>
    <s v="A.PP022"/>
    <m/>
    <m/>
    <m/>
    <m/>
    <m/>
    <m/>
    <m/>
    <m/>
    <n v="2730.4"/>
    <m/>
    <m/>
    <m/>
    <m/>
    <m/>
    <m/>
    <m/>
    <m/>
    <m/>
    <x v="0"/>
    <x v="0"/>
    <m/>
  </r>
  <r>
    <s v=""/>
    <s v=" EJ_040102_1520"/>
    <s v="Cable - Vendor Support"/>
    <s v="6.03.04.01.01"/>
    <x v="0"/>
    <d v="2025-12-10T00:00:00"/>
    <d v="2026-02-06T00:00:00"/>
    <s v="apatil"/>
    <s v="bruno"/>
    <n v="3532.45"/>
    <s v="EDIA"/>
    <s v="C"/>
    <s v="Labor"/>
    <s v="TEC"/>
    <m/>
    <s v="BNL"/>
    <s v="Const"/>
    <s v="PS"/>
    <x v="10"/>
    <m/>
    <m/>
    <m/>
    <m/>
    <m/>
    <m/>
    <m/>
    <m/>
    <m/>
    <m/>
    <n v="3532.45"/>
    <m/>
    <m/>
    <m/>
    <m/>
    <m/>
    <m/>
    <m/>
    <m/>
    <x v="0"/>
    <x v="0"/>
    <m/>
  </r>
  <r>
    <s v=""/>
    <s v=" EJ_040102_1600"/>
    <s v="AC, Control &amp; Interlock Cable - Develop Specs and SOW"/>
    <s v="6.03.04.01.01"/>
    <x v="0"/>
    <d v="2025-03-26T00:00:00"/>
    <d v="2025-06-18T00:00:00"/>
    <s v="apatil"/>
    <s v="bruno"/>
    <n v="27303.97"/>
    <s v="EDIA"/>
    <s v="C"/>
    <s v="Labor"/>
    <s v="TEC"/>
    <m/>
    <s v="BNL"/>
    <s v="PED"/>
    <s v="PS"/>
    <x v="10"/>
    <s v="S.P095"/>
    <m/>
    <m/>
    <m/>
    <m/>
    <m/>
    <m/>
    <m/>
    <m/>
    <n v="27303.97"/>
    <m/>
    <m/>
    <m/>
    <m/>
    <m/>
    <m/>
    <m/>
    <m/>
    <m/>
    <x v="0"/>
    <x v="0"/>
    <m/>
  </r>
  <r>
    <s v=""/>
    <s v=" EJ_040102_1700"/>
    <s v="AC, Control &amp; Interlock Cable - Vendor Support"/>
    <s v="6.03.04.01.01"/>
    <x v="0"/>
    <d v="2025-12-10T00:00:00"/>
    <d v="2026-02-06T00:00:00"/>
    <s v="apatil"/>
    <s v="bruno"/>
    <n v="3532.45"/>
    <s v="EDIA"/>
    <s v="C"/>
    <s v="Labor"/>
    <s v="TEC"/>
    <m/>
    <s v="BNL"/>
    <s v="Const"/>
    <s v="PS"/>
    <x v="10"/>
    <m/>
    <m/>
    <m/>
    <m/>
    <m/>
    <m/>
    <m/>
    <m/>
    <m/>
    <m/>
    <n v="3532.45"/>
    <m/>
    <m/>
    <m/>
    <m/>
    <m/>
    <m/>
    <m/>
    <m/>
    <x v="0"/>
    <x v="0"/>
    <m/>
  </r>
  <r>
    <s v=""/>
    <s v=" EJ_0401_2188"/>
    <s v="400 MeV Linac - Design Review - Engineering Oversight"/>
    <s v="6.03.04.01.03"/>
    <x v="0"/>
    <d v="2024-04-16T00:00:00"/>
    <d v="2025-04-17T00:00:00"/>
    <s v="glayden"/>
    <s v="skaritka"/>
    <n v="50391.16"/>
    <s v="EDIA"/>
    <s v="C"/>
    <s v="Labor"/>
    <s v="TEC"/>
    <m/>
    <s v="BNL"/>
    <s v="PED"/>
    <s v="INJ"/>
    <x v="6"/>
    <s v="D25.APP08.A"/>
    <s v="APP00001"/>
    <m/>
    <m/>
    <m/>
    <m/>
    <m/>
    <m/>
    <n v="23395.89"/>
    <n v="26995.26"/>
    <m/>
    <m/>
    <m/>
    <m/>
    <m/>
    <m/>
    <m/>
    <m/>
    <m/>
    <x v="0"/>
    <x v="0"/>
    <m/>
  </r>
  <r>
    <s v=""/>
    <s v=" EJ_0401_5100"/>
    <s v="Faraday Cup,  Electronic System Preliminary Design, Reviews, Documentation"/>
    <s v="6.03.04.01.04.02"/>
    <x v="0"/>
    <d v="2023-05-11T00:00:00"/>
    <d v="2023-09-25T00:00:00"/>
    <s v="mahmed"/>
    <s v="gassner"/>
    <n v="10195.42"/>
    <s v="EDIA"/>
    <s v="C"/>
    <s v="Labor"/>
    <s v="TEC"/>
    <m/>
    <s v="BNL"/>
    <s v="PED"/>
    <s v="INS"/>
    <x v="11"/>
    <m/>
    <m/>
    <m/>
    <m/>
    <m/>
    <m/>
    <m/>
    <n v="10195.42"/>
    <m/>
    <m/>
    <m/>
    <m/>
    <m/>
    <m/>
    <m/>
    <m/>
    <m/>
    <m/>
    <m/>
    <x v="0"/>
    <x v="0"/>
    <m/>
  </r>
  <r>
    <s v=""/>
    <s v=" EJ_0401_5120"/>
    <s v="ICT,  Electronic System Preliminary Design, Oversight, Reviews, Documentation"/>
    <s v="6.03.04.01.04.02"/>
    <x v="0"/>
    <d v="2023-05-11T00:00:00"/>
    <d v="2023-09-25T00:00:00"/>
    <s v="mahmed"/>
    <s v="gassner"/>
    <n v="3823.28"/>
    <s v="EDIA"/>
    <s v="C"/>
    <s v="Labor"/>
    <s v="TEC"/>
    <m/>
    <s v="BNL"/>
    <s v="PED"/>
    <s v="INS"/>
    <x v="11"/>
    <m/>
    <m/>
    <m/>
    <m/>
    <m/>
    <m/>
    <m/>
    <n v="3823.28"/>
    <m/>
    <m/>
    <m/>
    <m/>
    <m/>
    <m/>
    <m/>
    <m/>
    <m/>
    <m/>
    <m/>
    <x v="0"/>
    <x v="0"/>
    <m/>
  </r>
  <r>
    <s v=""/>
    <s v=" EJ_0401_5140"/>
    <s v="FCT,  Electronic System Preliminary Design, Oversight, Reviews, Documentation"/>
    <s v="6.03.04.01.04.02"/>
    <x v="0"/>
    <d v="2023-05-11T00:00:00"/>
    <d v="2023-09-25T00:00:00"/>
    <s v="mahmed"/>
    <s v="gassner"/>
    <n v="1593.03"/>
    <s v="EDIA"/>
    <s v="C"/>
    <s v="Labor"/>
    <s v="TEC"/>
    <m/>
    <s v="BNL"/>
    <s v="PED"/>
    <s v="INS"/>
    <x v="11"/>
    <m/>
    <m/>
    <m/>
    <m/>
    <m/>
    <m/>
    <m/>
    <n v="1593.03"/>
    <m/>
    <m/>
    <m/>
    <m/>
    <m/>
    <m/>
    <m/>
    <m/>
    <m/>
    <m/>
    <m/>
    <x v="0"/>
    <x v="0"/>
    <m/>
  </r>
  <r>
    <s v=""/>
    <s v=" EJ_0401_5180"/>
    <s v="Faraday Cup,  Electronic System Final Design, Reviews, Documentation"/>
    <s v="6.03.04.01.04.02"/>
    <x v="0"/>
    <d v="2024-01-02T00:00:00"/>
    <d v="2024-08-19T00:00:00"/>
    <s v="mahmed"/>
    <s v="gassner"/>
    <n v="36932.910000000003"/>
    <s v="EDIA"/>
    <s v="C"/>
    <s v="Labor"/>
    <s v="TEC"/>
    <m/>
    <s v="BNL"/>
    <s v="PED"/>
    <s v="INS"/>
    <x v="6"/>
    <m/>
    <m/>
    <m/>
    <m/>
    <m/>
    <m/>
    <m/>
    <m/>
    <n v="36932.910000000003"/>
    <m/>
    <m/>
    <m/>
    <m/>
    <m/>
    <m/>
    <m/>
    <m/>
    <m/>
    <m/>
    <x v="0"/>
    <x v="0"/>
    <m/>
  </r>
  <r>
    <s v=""/>
    <s v=" EJ_0401_5200"/>
    <s v="ICT,  Electronic System Final Design, Oversight, Reviews, Documentation"/>
    <s v="6.03.04.01.04.02"/>
    <x v="0"/>
    <d v="2024-01-02T00:00:00"/>
    <d v="2024-08-19T00:00:00"/>
    <s v="mahmed"/>
    <s v="gassner"/>
    <n v="13849.84"/>
    <s v="EDIA"/>
    <s v="C"/>
    <s v="Labor"/>
    <s v="TEC"/>
    <m/>
    <s v="BNL"/>
    <s v="PED"/>
    <s v="INS"/>
    <x v="6"/>
    <m/>
    <m/>
    <m/>
    <m/>
    <m/>
    <m/>
    <m/>
    <m/>
    <n v="13849.84"/>
    <m/>
    <m/>
    <m/>
    <m/>
    <m/>
    <m/>
    <m/>
    <m/>
    <m/>
    <m/>
    <x v="0"/>
    <x v="0"/>
    <m/>
  </r>
  <r>
    <s v=""/>
    <s v=" EJ_0401_5220"/>
    <s v="FCT,  Electronic System Final Design, Oversight, Reviews, Documentation"/>
    <s v="6.03.04.01.04.02"/>
    <x v="0"/>
    <d v="2024-01-02T00:00:00"/>
    <d v="2024-08-19T00:00:00"/>
    <s v="mahmed"/>
    <s v="gassner"/>
    <n v="5605.89"/>
    <s v="EDIA"/>
    <s v="C"/>
    <s v="Labor"/>
    <s v="TEC"/>
    <m/>
    <s v="BNL"/>
    <s v="PED"/>
    <s v="INS"/>
    <x v="6"/>
    <m/>
    <m/>
    <m/>
    <m/>
    <m/>
    <m/>
    <m/>
    <m/>
    <n v="5605.89"/>
    <m/>
    <m/>
    <m/>
    <m/>
    <m/>
    <m/>
    <m/>
    <m/>
    <m/>
    <m/>
    <x v="0"/>
    <x v="0"/>
    <m/>
  </r>
  <r>
    <s v=""/>
    <s v=" EJ_0401_5260"/>
    <s v="Faraday Cup, Electronic System - Hardware Development"/>
    <s v="6.03.04.01.04.02"/>
    <x v="0"/>
    <d v="2024-08-20T00:00:00"/>
    <d v="2025-01-24T00:00:00"/>
    <s v="mahmed"/>
    <s v="gassner"/>
    <n v="13525.68"/>
    <s v="CON"/>
    <s v="C"/>
    <s v="Labor"/>
    <s v="TEC"/>
    <m/>
    <s v="BNL"/>
    <s v="Const"/>
    <s v="INS"/>
    <x v="6"/>
    <m/>
    <m/>
    <m/>
    <m/>
    <m/>
    <m/>
    <m/>
    <m/>
    <n v="3700.42"/>
    <n v="9825.26"/>
    <m/>
    <m/>
    <m/>
    <m/>
    <m/>
    <m/>
    <m/>
    <m/>
    <m/>
    <x v="0"/>
    <x v="0"/>
    <m/>
  </r>
  <r>
    <s v=""/>
    <s v=" EJ_0401_5280"/>
    <s v="Faraday Cup, Electronic System - Software Development"/>
    <s v="6.03.04.01.04.02"/>
    <x v="0"/>
    <d v="2025-01-27T00:00:00"/>
    <d v="2025-06-25T00:00:00"/>
    <s v="mahmed"/>
    <s v="gassner"/>
    <n v="13651.99"/>
    <s v="CON"/>
    <s v="C"/>
    <s v="Labor"/>
    <s v="TEC"/>
    <m/>
    <s v="BNL"/>
    <s v="Const"/>
    <s v="INS"/>
    <x v="6"/>
    <m/>
    <m/>
    <m/>
    <m/>
    <m/>
    <m/>
    <m/>
    <m/>
    <m/>
    <n v="13651.99"/>
    <m/>
    <m/>
    <m/>
    <m/>
    <m/>
    <m/>
    <m/>
    <m/>
    <m/>
    <x v="0"/>
    <x v="0"/>
    <m/>
  </r>
  <r>
    <s v=""/>
    <s v=" EJ_0401_5320"/>
    <s v="ICT, Electronic System - Hardware Development"/>
    <s v="6.03.04.01.04.02"/>
    <x v="0"/>
    <d v="2025-01-27T00:00:00"/>
    <d v="2025-06-25T00:00:00"/>
    <s v="mahmed"/>
    <s v="gassner"/>
    <n v="6825.99"/>
    <s v="CON"/>
    <s v="C"/>
    <s v="Labor"/>
    <s v="TEC"/>
    <m/>
    <s v="BNL"/>
    <s v="Const"/>
    <s v="INS"/>
    <x v="6"/>
    <m/>
    <m/>
    <m/>
    <m/>
    <m/>
    <m/>
    <m/>
    <m/>
    <m/>
    <n v="6825.99"/>
    <m/>
    <m/>
    <m/>
    <m/>
    <m/>
    <m/>
    <m/>
    <m/>
    <m/>
    <x v="0"/>
    <x v="0"/>
    <m/>
  </r>
  <r>
    <s v=""/>
    <s v=" EJ_0401_5340"/>
    <s v="ICT, Electronic System - Software Development"/>
    <s v="6.03.04.01.04.02"/>
    <x v="0"/>
    <d v="2025-06-26T00:00:00"/>
    <d v="2025-11-25T00:00:00"/>
    <s v="mahmed"/>
    <s v="gassner"/>
    <n v="6912.46"/>
    <s v="CON"/>
    <s v="C"/>
    <s v="Labor"/>
    <s v="TEC"/>
    <m/>
    <s v="BNL"/>
    <s v="Const"/>
    <s v="INS"/>
    <x v="6"/>
    <m/>
    <m/>
    <m/>
    <m/>
    <m/>
    <m/>
    <m/>
    <m/>
    <m/>
    <n v="4410.8"/>
    <n v="2501.65"/>
    <m/>
    <m/>
    <m/>
    <m/>
    <m/>
    <m/>
    <m/>
    <m/>
    <x v="0"/>
    <x v="0"/>
    <m/>
  </r>
  <r>
    <s v=""/>
    <s v=" EJ_0401_5360"/>
    <s v="ICT, Pre-Installation Testing"/>
    <s v="6.03.04.01.04.02"/>
    <x v="0"/>
    <d v="2027-02-26T00:00:00"/>
    <d v="2027-05-20T00:00:00"/>
    <s v="mahmed"/>
    <s v="gassner"/>
    <n v="12796.3"/>
    <s v="CON"/>
    <s v="C"/>
    <s v="Labor"/>
    <s v="TEC"/>
    <m/>
    <s v="BNL"/>
    <s v="Const"/>
    <s v="INS"/>
    <x v="8"/>
    <m/>
    <m/>
    <m/>
    <m/>
    <m/>
    <m/>
    <m/>
    <m/>
    <m/>
    <m/>
    <m/>
    <n v="12796.3"/>
    <m/>
    <m/>
    <m/>
    <m/>
    <m/>
    <m/>
    <m/>
    <x v="0"/>
    <x v="0"/>
    <m/>
  </r>
  <r>
    <s v=""/>
    <s v=" EJ_0401_5420"/>
    <s v="FCT, Electronic System - Hardware Development"/>
    <s v="6.03.04.01.04.02"/>
    <x v="0"/>
    <d v="2025-06-26T00:00:00"/>
    <d v="2025-11-26T00:00:00"/>
    <s v="mahmed"/>
    <s v="gassner"/>
    <n v="4148.34"/>
    <s v="CON"/>
    <s v="C"/>
    <s v="Labor"/>
    <s v="TEC"/>
    <m/>
    <s v="BNL"/>
    <s v="Const"/>
    <s v="INS"/>
    <x v="6"/>
    <m/>
    <m/>
    <m/>
    <m/>
    <m/>
    <m/>
    <m/>
    <m/>
    <m/>
    <n v="2622.06"/>
    <n v="1526.27"/>
    <m/>
    <m/>
    <m/>
    <m/>
    <m/>
    <m/>
    <m/>
    <m/>
    <x v="0"/>
    <x v="0"/>
    <m/>
  </r>
  <r>
    <s v=""/>
    <s v=" EJ_0401_5440"/>
    <s v="FCT, Electronic System - Software Development"/>
    <s v="6.03.04.01.04.02"/>
    <x v="0"/>
    <d v="2025-11-26T00:00:00"/>
    <d v="2026-04-30T00:00:00"/>
    <s v="mahmed"/>
    <s v="gassner"/>
    <n v="4238.9399999999996"/>
    <s v="CON"/>
    <s v="C"/>
    <s v="Labor"/>
    <s v="TEC"/>
    <m/>
    <s v="BNL"/>
    <s v="Const"/>
    <s v="INS"/>
    <x v="10"/>
    <m/>
    <m/>
    <m/>
    <m/>
    <m/>
    <m/>
    <m/>
    <m/>
    <m/>
    <m/>
    <n v="4238.9399999999996"/>
    <m/>
    <m/>
    <m/>
    <m/>
    <m/>
    <m/>
    <m/>
    <m/>
    <x v="0"/>
    <x v="0"/>
    <m/>
  </r>
  <r>
    <s v=""/>
    <s v=" EJ_0401_5460"/>
    <s v="FCT, Pre-Installation Testing"/>
    <s v="6.03.04.01.04.02"/>
    <x v="0"/>
    <d v="2026-05-01T00:00:00"/>
    <d v="2026-07-27T00:00:00"/>
    <s v="mahmed"/>
    <s v="gassner"/>
    <n v="2825.96"/>
    <s v="CON"/>
    <s v="C"/>
    <s v="Labor"/>
    <s v="TEC"/>
    <m/>
    <s v="BNL"/>
    <s v="Const"/>
    <s v="INS"/>
    <x v="8"/>
    <m/>
    <m/>
    <m/>
    <m/>
    <m/>
    <m/>
    <m/>
    <m/>
    <m/>
    <m/>
    <n v="2825.96"/>
    <m/>
    <m/>
    <m/>
    <m/>
    <m/>
    <m/>
    <m/>
    <m/>
    <x v="0"/>
    <x v="0"/>
    <m/>
  </r>
  <r>
    <s v=""/>
    <s v=" EJ_0401_6700"/>
    <s v="Bunch Length Monitors - Preliminary Design"/>
    <s v="6.03.04.01.04.03"/>
    <x v="0"/>
    <d v="2023-03-06T00:00:00"/>
    <d v="2023-07-25T00:00:00"/>
    <s v="mahmed"/>
    <s v="gassner"/>
    <n v="18080.939999999999"/>
    <s v="EDIA"/>
    <s v="C"/>
    <s v="Labor"/>
    <s v="TEC"/>
    <m/>
    <s v="BNL"/>
    <s v="PED"/>
    <s v="INS"/>
    <x v="11"/>
    <m/>
    <m/>
    <m/>
    <m/>
    <m/>
    <m/>
    <m/>
    <n v="18080.939999999999"/>
    <m/>
    <m/>
    <m/>
    <m/>
    <m/>
    <m/>
    <m/>
    <m/>
    <m/>
    <m/>
    <m/>
    <x v="0"/>
    <x v="0"/>
    <m/>
  </r>
  <r>
    <s v=""/>
    <s v=" EJ_0401_6720"/>
    <s v="Profile Monitors - Preliminary Design"/>
    <s v="6.03.04.01.04.03"/>
    <x v="0"/>
    <d v="2023-03-06T00:00:00"/>
    <d v="2023-07-25T00:00:00"/>
    <s v="mahmed"/>
    <s v="gassner"/>
    <n v="8920.99"/>
    <s v="EDIA"/>
    <s v="C"/>
    <s v="Labor"/>
    <s v="TEC"/>
    <m/>
    <s v="BNL"/>
    <s v="PED"/>
    <s v="INS"/>
    <x v="11"/>
    <m/>
    <m/>
    <m/>
    <m/>
    <m/>
    <m/>
    <m/>
    <n v="8920.99"/>
    <m/>
    <m/>
    <m/>
    <m/>
    <m/>
    <m/>
    <m/>
    <m/>
    <m/>
    <m/>
    <m/>
    <x v="0"/>
    <x v="0"/>
    <m/>
  </r>
  <r>
    <s v=""/>
    <s v=" EJ_0401_6740"/>
    <s v="Emittance Slit - Preliminary Design"/>
    <s v="6.03.04.01.04.03"/>
    <x v="0"/>
    <d v="2023-03-06T00:00:00"/>
    <d v="2023-07-25T00:00:00"/>
    <s v="mahmed"/>
    <s v="gassner"/>
    <n v="4619.8"/>
    <s v="EDIA"/>
    <s v="C"/>
    <s v="Labor"/>
    <s v="TEC"/>
    <m/>
    <s v="BNL"/>
    <s v="PED"/>
    <s v="INS"/>
    <x v="11"/>
    <m/>
    <m/>
    <m/>
    <m/>
    <m/>
    <m/>
    <m/>
    <n v="4619.8"/>
    <m/>
    <m/>
    <m/>
    <m/>
    <m/>
    <m/>
    <m/>
    <m/>
    <m/>
    <m/>
    <m/>
    <x v="0"/>
    <x v="0"/>
    <m/>
  </r>
  <r>
    <s v=""/>
    <s v=" EJ_0401_6760"/>
    <s v="Wire Scanner - Preliminary Design"/>
    <s v="6.03.04.01.04.03"/>
    <x v="0"/>
    <d v="2023-03-06T00:00:00"/>
    <d v="2023-07-25T00:00:00"/>
    <s v="mahmed"/>
    <s v="gassner"/>
    <n v="11469.85"/>
    <s v="EDIA"/>
    <s v="C"/>
    <s v="Labor"/>
    <s v="TEC"/>
    <m/>
    <s v="BNL"/>
    <s v="PED"/>
    <s v="INS"/>
    <x v="11"/>
    <m/>
    <m/>
    <m/>
    <m/>
    <m/>
    <m/>
    <m/>
    <n v="11469.85"/>
    <m/>
    <m/>
    <m/>
    <m/>
    <m/>
    <m/>
    <m/>
    <m/>
    <m/>
    <m/>
    <m/>
    <x v="0"/>
    <x v="0"/>
    <m/>
  </r>
  <r>
    <s v=""/>
    <s v=" EJ_0401_6840"/>
    <s v="Bunch Length Monitors - Final Design"/>
    <s v="6.03.04.01.04.03"/>
    <x v="0"/>
    <d v="2023-10-20T00:00:00"/>
    <d v="2024-08-07T00:00:00"/>
    <s v="mahmed"/>
    <s v="gassner"/>
    <n v="64302.83"/>
    <s v="EDIA"/>
    <s v="C"/>
    <s v="Labor"/>
    <s v="TEC"/>
    <m/>
    <s v="BNL"/>
    <s v="PED"/>
    <s v="INS"/>
    <x v="6"/>
    <m/>
    <m/>
    <m/>
    <m/>
    <m/>
    <m/>
    <m/>
    <m/>
    <n v="64302.83"/>
    <m/>
    <m/>
    <m/>
    <m/>
    <m/>
    <m/>
    <m/>
    <m/>
    <m/>
    <m/>
    <x v="0"/>
    <x v="0"/>
    <m/>
  </r>
  <r>
    <s v=""/>
    <s v=" EJ_0401_6860"/>
    <s v="Profile Monitors - Final Design"/>
    <s v="6.03.04.01.04.03"/>
    <x v="0"/>
    <d v="2023-10-20T00:00:00"/>
    <d v="2024-08-07T00:00:00"/>
    <s v="mahmed"/>
    <s v="gassner"/>
    <n v="64632.59"/>
    <s v="EDIA"/>
    <s v="C"/>
    <s v="Labor"/>
    <s v="TEC"/>
    <m/>
    <s v="BNL"/>
    <s v="PED"/>
    <s v="INS"/>
    <x v="6"/>
    <m/>
    <m/>
    <m/>
    <m/>
    <m/>
    <m/>
    <m/>
    <m/>
    <n v="64632.59"/>
    <m/>
    <m/>
    <m/>
    <m/>
    <m/>
    <m/>
    <m/>
    <m/>
    <m/>
    <m/>
    <x v="0"/>
    <x v="0"/>
    <m/>
  </r>
  <r>
    <s v=""/>
    <s v=" EJ_0401_6880"/>
    <s v="Emittance Slit - Final Design"/>
    <s v="6.03.04.01.04.03"/>
    <x v="0"/>
    <d v="2023-10-20T00:00:00"/>
    <d v="2024-08-07T00:00:00"/>
    <s v="mahmed"/>
    <s v="gassner"/>
    <n v="16652.78"/>
    <s v="EDIA"/>
    <s v="C"/>
    <s v="Labor"/>
    <s v="TEC"/>
    <m/>
    <s v="BNL"/>
    <s v="PED"/>
    <s v="INS"/>
    <x v="6"/>
    <m/>
    <m/>
    <m/>
    <m/>
    <m/>
    <m/>
    <m/>
    <m/>
    <n v="16652.78"/>
    <m/>
    <m/>
    <m/>
    <m/>
    <m/>
    <m/>
    <m/>
    <m/>
    <m/>
    <m/>
    <x v="0"/>
    <x v="0"/>
    <m/>
  </r>
  <r>
    <s v=""/>
    <s v=" EJ_0401_6900"/>
    <s v="Wire Scanner - Final Design"/>
    <s v="6.03.04.01.04.03"/>
    <x v="0"/>
    <d v="2023-10-20T00:00:00"/>
    <d v="2024-08-07T00:00:00"/>
    <s v="mahmed"/>
    <s v="gassner"/>
    <n v="83099.039999999994"/>
    <s v="EDIA"/>
    <s v="C"/>
    <s v="Labor"/>
    <s v="TEC"/>
    <m/>
    <s v="BNL"/>
    <s v="PED"/>
    <s v="INS"/>
    <x v="6"/>
    <m/>
    <m/>
    <m/>
    <m/>
    <m/>
    <m/>
    <m/>
    <m/>
    <n v="83099.039999999994"/>
    <m/>
    <m/>
    <m/>
    <m/>
    <m/>
    <m/>
    <m/>
    <m/>
    <m/>
    <m/>
    <x v="0"/>
    <x v="0"/>
    <m/>
  </r>
  <r>
    <s v=""/>
    <s v=" EJ_0401_6940"/>
    <s v="Bunch Length Monitors - Construction"/>
    <s v="6.03.04.01.04.03"/>
    <x v="0"/>
    <d v="2025-12-09T00:00:00"/>
    <d v="2027-12-08T00:00:00"/>
    <s v="mahmed"/>
    <s v="gassner"/>
    <n v="43898.99"/>
    <s v="CON"/>
    <s v="C"/>
    <s v="Labor"/>
    <s v="TEC"/>
    <m/>
    <s v="BNL"/>
    <s v="Const"/>
    <s v="INS"/>
    <x v="5"/>
    <m/>
    <m/>
    <m/>
    <m/>
    <m/>
    <m/>
    <m/>
    <m/>
    <m/>
    <m/>
    <n v="17998.580000000002"/>
    <n v="21949.49"/>
    <n v="3950.91"/>
    <m/>
    <m/>
    <m/>
    <m/>
    <m/>
    <m/>
    <x v="0"/>
    <x v="0"/>
    <m/>
  </r>
  <r>
    <s v=""/>
    <s v=" EJ_0401_6980"/>
    <s v="Profile Monitors - Construction"/>
    <s v="6.03.04.01.04.03"/>
    <x v="0"/>
    <d v="2025-12-09T00:00:00"/>
    <d v="2027-12-08T00:00:00"/>
    <s v="mahmed"/>
    <s v="gassner"/>
    <n v="43402.96"/>
    <s v="CON"/>
    <s v="C"/>
    <s v="Labor"/>
    <s v="TEC"/>
    <m/>
    <s v="BNL"/>
    <s v="Const"/>
    <s v="INS"/>
    <x v="5"/>
    <m/>
    <m/>
    <m/>
    <m/>
    <m/>
    <m/>
    <m/>
    <m/>
    <m/>
    <m/>
    <n v="17795.21"/>
    <n v="21701.48"/>
    <n v="3906.27"/>
    <m/>
    <m/>
    <m/>
    <m/>
    <m/>
    <m/>
    <x v="0"/>
    <x v="0"/>
    <m/>
  </r>
  <r>
    <s v=""/>
    <s v=" EJ_0401_7020"/>
    <s v="Emittance Slit - Construction"/>
    <s v="6.03.04.01.04.03"/>
    <x v="0"/>
    <d v="2025-12-09T00:00:00"/>
    <d v="2027-12-08T00:00:00"/>
    <s v="mahmed"/>
    <s v="gassner"/>
    <n v="21701.48"/>
    <s v="CON"/>
    <s v="C"/>
    <s v="Labor"/>
    <s v="TEC"/>
    <m/>
    <s v="BNL"/>
    <s v="Const"/>
    <s v="INS"/>
    <x v="5"/>
    <m/>
    <m/>
    <m/>
    <m/>
    <m/>
    <m/>
    <m/>
    <m/>
    <m/>
    <m/>
    <n v="8897.61"/>
    <n v="10850.74"/>
    <n v="1953.13"/>
    <m/>
    <m/>
    <m/>
    <m/>
    <m/>
    <m/>
    <x v="0"/>
    <x v="0"/>
    <m/>
  </r>
  <r>
    <s v=""/>
    <s v=" EJ_0401_7060"/>
    <s v="Wire Scanner - Construction"/>
    <s v="6.03.04.01.04.03"/>
    <x v="0"/>
    <d v="2025-12-09T00:00:00"/>
    <d v="2027-12-08T00:00:00"/>
    <s v="mahmed"/>
    <s v="gassner"/>
    <n v="28935.3"/>
    <s v="CON"/>
    <s v="C"/>
    <s v="Labor"/>
    <s v="TEC"/>
    <m/>
    <s v="BNL"/>
    <s v="Const"/>
    <s v="INS"/>
    <x v="5"/>
    <m/>
    <m/>
    <m/>
    <m/>
    <m/>
    <m/>
    <m/>
    <m/>
    <m/>
    <m/>
    <n v="11863.47"/>
    <n v="14467.65"/>
    <n v="2604.1799999999998"/>
    <m/>
    <m/>
    <m/>
    <m/>
    <m/>
    <m/>
    <x v="0"/>
    <x v="0"/>
    <m/>
  </r>
  <r>
    <s v=""/>
    <s v=" EJ_0401_8040"/>
    <s v="BLMs Electronic System - System Final Design"/>
    <s v="6.03.04.01.04.04"/>
    <x v="0"/>
    <d v="2023-09-21T00:00:00"/>
    <d v="2024-07-10T00:00:00"/>
    <s v="mahmed"/>
    <s v="gassner"/>
    <n v="6587.36"/>
    <s v="EDIA"/>
    <s v="C"/>
    <s v="Labor"/>
    <s v="TEC"/>
    <m/>
    <s v="BNL"/>
    <s v="PED"/>
    <s v="INS"/>
    <x v="6"/>
    <m/>
    <m/>
    <m/>
    <m/>
    <m/>
    <m/>
    <m/>
    <n v="230.56"/>
    <n v="6356.8"/>
    <m/>
    <m/>
    <m/>
    <m/>
    <m/>
    <m/>
    <m/>
    <m/>
    <m/>
    <m/>
    <x v="0"/>
    <x v="0"/>
    <m/>
  </r>
  <r>
    <s v=""/>
    <s v=" EJ_0401_8060"/>
    <s v="BLMs Electronic System - BLM Detector Specification"/>
    <s v="6.03.04.01.04.04"/>
    <x v="0"/>
    <d v="2023-09-21T00:00:00"/>
    <d v="2024-07-10T00:00:00"/>
    <s v="mahmed"/>
    <s v="gassner"/>
    <n v="6587.36"/>
    <s v="EDIA"/>
    <s v="C"/>
    <s v="Labor"/>
    <s v="TEC"/>
    <m/>
    <s v="BNL"/>
    <s v="PED"/>
    <s v="INS"/>
    <x v="6"/>
    <m/>
    <m/>
    <m/>
    <m/>
    <m/>
    <m/>
    <m/>
    <n v="230.56"/>
    <n v="6356.8"/>
    <m/>
    <m/>
    <m/>
    <m/>
    <m/>
    <m/>
    <m/>
    <m/>
    <m/>
    <m/>
    <x v="0"/>
    <x v="0"/>
    <m/>
  </r>
  <r>
    <s v=""/>
    <s v=" EJ_0401_8080"/>
    <s v="BLMs Electronic System -  BLM Electronics performance specification"/>
    <s v="6.03.04.01.04.04"/>
    <x v="0"/>
    <d v="2023-09-21T00:00:00"/>
    <d v="2024-07-10T00:00:00"/>
    <s v="mahmed"/>
    <s v="gassner"/>
    <n v="6587.36"/>
    <s v="EDIA"/>
    <s v="C"/>
    <s v="Labor"/>
    <s v="TEC"/>
    <m/>
    <s v="BNL"/>
    <s v="PED"/>
    <s v="INS"/>
    <x v="6"/>
    <m/>
    <m/>
    <m/>
    <m/>
    <m/>
    <m/>
    <m/>
    <n v="230.56"/>
    <n v="6356.8"/>
    <m/>
    <m/>
    <m/>
    <m/>
    <m/>
    <m/>
    <m/>
    <m/>
    <m/>
    <m/>
    <x v="0"/>
    <x v="0"/>
    <m/>
  </r>
  <r>
    <s v=""/>
    <s v=" EJ_0401_8100"/>
    <s v="BLMs Electronic System - Fiber optic loss system detailed Final Design"/>
    <s v="6.03.04.01.04.04"/>
    <x v="0"/>
    <d v="2023-09-21T00:00:00"/>
    <d v="2024-07-10T00:00:00"/>
    <s v="mahmed"/>
    <s v="gassner"/>
    <n v="6587.36"/>
    <s v="EDIA"/>
    <s v="C"/>
    <s v="Labor"/>
    <s v="TEC"/>
    <m/>
    <s v="BNL"/>
    <s v="PED"/>
    <s v="INS"/>
    <x v="6"/>
    <m/>
    <m/>
    <m/>
    <m/>
    <m/>
    <m/>
    <m/>
    <n v="230.56"/>
    <n v="6356.8"/>
    <m/>
    <m/>
    <m/>
    <m/>
    <m/>
    <m/>
    <m/>
    <m/>
    <m/>
    <m/>
    <x v="0"/>
    <x v="0"/>
    <m/>
  </r>
  <r>
    <s v=""/>
    <s v=" EJ_0401_8120"/>
    <s v="BLMs Electronic System - Reviews, Documentation, Meetings, Purchasing"/>
    <s v="6.03.04.01.04.04"/>
    <x v="0"/>
    <d v="2023-09-21T00:00:00"/>
    <d v="2024-07-10T00:00:00"/>
    <s v="mahmed"/>
    <s v="gassner"/>
    <n v="13174.71"/>
    <s v="EDIA"/>
    <s v="C"/>
    <s v="Labor"/>
    <s v="TEC"/>
    <m/>
    <s v="BNL"/>
    <s v="PED"/>
    <s v="INS"/>
    <x v="6"/>
    <m/>
    <m/>
    <m/>
    <m/>
    <m/>
    <m/>
    <m/>
    <n v="461.11"/>
    <n v="12713.6"/>
    <m/>
    <m/>
    <m/>
    <m/>
    <m/>
    <m/>
    <m/>
    <m/>
    <m/>
    <m/>
    <x v="0"/>
    <x v="0"/>
    <m/>
  </r>
  <r>
    <s v=""/>
    <s v=" EJ_0401_8220"/>
    <s v="BLMs Electronic System - Controls Integration"/>
    <s v="6.03.04.01.04.04"/>
    <x v="0"/>
    <d v="2025-12-09T00:00:00"/>
    <d v="2027-12-08T00:00:00"/>
    <s v="mahmed"/>
    <s v="gassner"/>
    <n v="3616.91"/>
    <s v="CON"/>
    <s v="C"/>
    <s v="Labor"/>
    <s v="TEC"/>
    <m/>
    <s v="BNL"/>
    <s v="Const"/>
    <s v="INS"/>
    <x v="7"/>
    <m/>
    <m/>
    <m/>
    <m/>
    <m/>
    <m/>
    <m/>
    <m/>
    <m/>
    <m/>
    <n v="1482.93"/>
    <n v="1808.46"/>
    <n v="325.52"/>
    <m/>
    <m/>
    <m/>
    <m/>
    <m/>
    <m/>
    <x v="0"/>
    <x v="0"/>
    <m/>
  </r>
  <r>
    <s v=""/>
    <s v=" EJ_0401_8240"/>
    <s v="Beam Loss Monitors - Test and Final Acceptance"/>
    <s v="6.03.04.01.04.04"/>
    <x v="0"/>
    <d v="2027-09-15T00:00:00"/>
    <d v="2028-01-12T00:00:00"/>
    <s v="mahmed"/>
    <s v="gassner"/>
    <n v="7529.71"/>
    <s v="EDIA"/>
    <s v="C"/>
    <s v="Labor"/>
    <s v="TEC"/>
    <m/>
    <s v="BNL"/>
    <s v="Const"/>
    <s v="INS"/>
    <x v="8"/>
    <s v="P.S268"/>
    <m/>
    <m/>
    <m/>
    <m/>
    <m/>
    <m/>
    <m/>
    <m/>
    <m/>
    <m/>
    <n v="1129.46"/>
    <n v="6400.25"/>
    <m/>
    <m/>
    <m/>
    <m/>
    <m/>
    <m/>
    <x v="0"/>
    <x v="0"/>
    <m/>
  </r>
  <r>
    <s v=""/>
    <s v=" EJ_0402_3099"/>
    <s v="Laser System - Detailed Electrical Design"/>
    <s v="6.03.04.02.03"/>
    <x v="0"/>
    <d v="2024-08-01T00:00:00"/>
    <d v="2024-09-05T00:00:00"/>
    <s v="glayden"/>
    <s v="skaritka"/>
    <n v="6595.16"/>
    <s v="EDIA"/>
    <s v="C"/>
    <s v="Labor"/>
    <s v="TEC"/>
    <m/>
    <s v="BNL"/>
    <s v="PED"/>
    <s v="INJ"/>
    <x v="6"/>
    <s v="P.S540"/>
    <m/>
    <m/>
    <m/>
    <m/>
    <m/>
    <m/>
    <m/>
    <n v="6595.16"/>
    <m/>
    <m/>
    <m/>
    <m/>
    <m/>
    <m/>
    <m/>
    <m/>
    <m/>
    <m/>
    <x v="0"/>
    <x v="0"/>
    <m/>
  </r>
  <r>
    <s v=""/>
    <s v=" EJ_0402_5080"/>
    <s v="Inverted High Voltage DC Gun - Test System"/>
    <s v="6.03.04.02.04"/>
    <x v="0"/>
    <d v="2027-01-22T00:00:00"/>
    <d v="2027-03-05T00:00:00"/>
    <s v="glayden"/>
    <s v="skaritka"/>
    <n v="29248.7"/>
    <s v="CON"/>
    <s v="C"/>
    <s v="Labor"/>
    <s v="TEC"/>
    <m/>
    <s v="BNL"/>
    <s v="Const"/>
    <s v="INJ"/>
    <x v="8"/>
    <s v="P.S507"/>
    <m/>
    <m/>
    <m/>
    <m/>
    <m/>
    <m/>
    <m/>
    <m/>
    <m/>
    <m/>
    <n v="29248.7"/>
    <m/>
    <m/>
    <m/>
    <m/>
    <m/>
    <m/>
    <m/>
    <x v="0"/>
    <x v="0"/>
    <m/>
  </r>
  <r>
    <s v=""/>
    <s v=" EJ_0402_7280"/>
    <s v="300keV Mott Polarimeter - Acceptance Testing and Final Acceptance"/>
    <s v="6.03.04.02.06"/>
    <x v="0"/>
    <d v="2027-09-16T00:00:00"/>
    <d v="2027-12-14T00:00:00"/>
    <s v="mahmed"/>
    <s v="gassner"/>
    <n v="15042.36"/>
    <s v="CON"/>
    <s v="C"/>
    <s v="Labor"/>
    <s v="TEC"/>
    <m/>
    <s v="BNL"/>
    <s v="Const"/>
    <s v="INS"/>
    <x v="8"/>
    <s v="P.S087"/>
    <m/>
    <m/>
    <m/>
    <m/>
    <m/>
    <m/>
    <m/>
    <m/>
    <m/>
    <m/>
    <n v="2757.77"/>
    <n v="12284.59"/>
    <m/>
    <m/>
    <m/>
    <m/>
    <m/>
    <m/>
    <x v="0"/>
    <x v="0"/>
    <m/>
  </r>
  <r>
    <s v=""/>
    <s v=" EJ_0402_7260"/>
    <s v="300keV Mott Polarimeter, Acceptance Testing - Test Setup"/>
    <s v="6.03.04.02.06"/>
    <x v="0"/>
    <d v="2027-06-10T00:00:00"/>
    <d v="2027-09-15T00:00:00"/>
    <s v="mahmed"/>
    <s v="gassner"/>
    <n v="21936.52"/>
    <s v="EDIA"/>
    <s v="C"/>
    <s v="Labor"/>
    <s v="TEC"/>
    <m/>
    <s v="BNL"/>
    <s v="Const"/>
    <s v="INS"/>
    <x v="8"/>
    <m/>
    <m/>
    <m/>
    <m/>
    <m/>
    <m/>
    <m/>
    <m/>
    <m/>
    <m/>
    <m/>
    <n v="21936.52"/>
    <m/>
    <m/>
    <m/>
    <m/>
    <m/>
    <m/>
    <m/>
    <x v="0"/>
    <x v="0"/>
    <m/>
  </r>
  <r>
    <s v=""/>
    <s v=" EJ_0402_7600"/>
    <s v="Spin Rotator, Electronic System - Reviews, Documentation"/>
    <s v="6.03.04.02.06"/>
    <x v="0"/>
    <d v="2023-11-20T00:00:00"/>
    <d v="2024-07-10T00:00:00"/>
    <s v="mahmed"/>
    <s v="gassner"/>
    <n v="9892.74"/>
    <s v="EDIA"/>
    <s v="C"/>
    <s v="Labor"/>
    <s v="TEC"/>
    <m/>
    <s v="BNL"/>
    <s v="PED"/>
    <s v="INS"/>
    <x v="6"/>
    <m/>
    <m/>
    <m/>
    <m/>
    <m/>
    <m/>
    <m/>
    <m/>
    <n v="9892.74"/>
    <m/>
    <m/>
    <m/>
    <m/>
    <m/>
    <m/>
    <m/>
    <m/>
    <m/>
    <m/>
    <x v="0"/>
    <x v="0"/>
    <m/>
  </r>
  <r>
    <s v=""/>
    <s v=" EJ_0402_7860"/>
    <s v="Spin Rotator, Acceptance Testing and Final Acceptance"/>
    <s v="6.03.04.02.06"/>
    <x v="0"/>
    <d v="2027-04-26T00:00:00"/>
    <d v="2027-07-20T00:00:00"/>
    <s v="mahmed"/>
    <s v="gassner"/>
    <n v="7312.17"/>
    <s v="CON"/>
    <s v="C"/>
    <s v="Labor"/>
    <s v="TEC"/>
    <m/>
    <s v="BNL"/>
    <s v="Const"/>
    <s v="INS"/>
    <x v="8"/>
    <s v="P.S088"/>
    <m/>
    <m/>
    <m/>
    <m/>
    <m/>
    <m/>
    <m/>
    <m/>
    <m/>
    <m/>
    <n v="7312.17"/>
    <m/>
    <m/>
    <m/>
    <m/>
    <m/>
    <m/>
    <m/>
    <x v="0"/>
    <x v="0"/>
    <m/>
  </r>
  <r>
    <s v=""/>
    <s v=" EJ_0402_7020"/>
    <s v="300keV Mott Polarimeter - Prepare Spec/SOW"/>
    <s v="6.03.04.02.06"/>
    <x v="0"/>
    <d v="2023-11-20T00:00:00"/>
    <d v="2024-02-16T00:00:00"/>
    <s v="mahmed"/>
    <s v="gassner"/>
    <n v="13190.32"/>
    <s v="EDIA"/>
    <s v="C"/>
    <s v="Labor"/>
    <s v="TEC"/>
    <m/>
    <s v="BNL"/>
    <s v="PED"/>
    <s v="INS"/>
    <x v="10"/>
    <s v="P.S087"/>
    <m/>
    <m/>
    <m/>
    <m/>
    <m/>
    <m/>
    <m/>
    <n v="13190.32"/>
    <m/>
    <m/>
    <m/>
    <m/>
    <m/>
    <m/>
    <m/>
    <m/>
    <m/>
    <m/>
    <x v="0"/>
    <x v="0"/>
    <m/>
  </r>
  <r>
    <s v=""/>
    <s v=" EJ_0402_7140"/>
    <s v="300keV Mott Polarimeter - Vendor Support by BNL"/>
    <s v="6.03.04.02.06"/>
    <x v="0"/>
    <d v="2026-06-03T00:00:00"/>
    <d v="2026-12-02T00:00:00"/>
    <s v="mahmed"/>
    <s v="gassner"/>
    <n v="8575.2099999999991"/>
    <s v="CON"/>
    <s v="C"/>
    <s v="Labor"/>
    <s v="TEC"/>
    <m/>
    <s v="BNL"/>
    <s v="Const"/>
    <s v="INS"/>
    <x v="9"/>
    <s v="P.S087"/>
    <m/>
    <m/>
    <m/>
    <m/>
    <m/>
    <m/>
    <m/>
    <m/>
    <m/>
    <n v="5762.54"/>
    <n v="2812.67"/>
    <m/>
    <m/>
    <m/>
    <m/>
    <m/>
    <m/>
    <m/>
    <x v="0"/>
    <x v="0"/>
    <m/>
  </r>
  <r>
    <s v=""/>
    <s v=" EJ_0402_7100"/>
    <s v="300keV Mott Polarimeter, Vendor Design Review"/>
    <s v="6.03.04.02.06"/>
    <x v="0"/>
    <d v="2026-05-05T00:00:00"/>
    <d v="2026-06-02T00:00:00"/>
    <s v="mahmed"/>
    <s v="gassner"/>
    <n v="7064.9"/>
    <s v="EDIA"/>
    <s v="C"/>
    <s v="Labor"/>
    <s v="TEC"/>
    <m/>
    <s v="BNL"/>
    <s v="Const"/>
    <s v="INS"/>
    <x v="10"/>
    <s v="P.S087"/>
    <m/>
    <m/>
    <m/>
    <m/>
    <m/>
    <m/>
    <m/>
    <m/>
    <m/>
    <n v="7064.9"/>
    <m/>
    <m/>
    <m/>
    <m/>
    <m/>
    <m/>
    <m/>
    <m/>
    <x v="0"/>
    <x v="0"/>
    <m/>
  </r>
  <r>
    <s v=""/>
    <s v=" EJ_0402_7160"/>
    <s v="300keV Mott Polarimeter - Acceptance Testing at Vendor Site"/>
    <s v="6.03.04.02.06"/>
    <x v="0"/>
    <d v="2026-12-03T00:00:00"/>
    <d v="2026-12-16T00:00:00"/>
    <s v="mahmed"/>
    <s v="gassner"/>
    <n v="7312.17"/>
    <s v="CON"/>
    <s v="C"/>
    <s v="Labor"/>
    <s v="TEC"/>
    <m/>
    <s v="BNL"/>
    <s v="Const"/>
    <s v="INS"/>
    <x v="8"/>
    <s v="P.S087"/>
    <m/>
    <m/>
    <m/>
    <m/>
    <m/>
    <m/>
    <m/>
    <m/>
    <m/>
    <m/>
    <n v="7312.17"/>
    <m/>
    <m/>
    <m/>
    <m/>
    <m/>
    <m/>
    <m/>
    <x v="0"/>
    <x v="0"/>
    <m/>
  </r>
  <r>
    <s v=""/>
    <s v=" EJ_0402_7220"/>
    <s v="300keV Mott Polarimeter, Wiring diagrams to interface to BNL infrastructure"/>
    <s v="6.03.04.02.06"/>
    <x v="0"/>
    <d v="2026-12-17T00:00:00"/>
    <d v="2027-03-16T00:00:00"/>
    <s v="mahmed"/>
    <s v="gassner"/>
    <n v="7312.17"/>
    <s v="EDIA"/>
    <s v="C"/>
    <s v="Labor"/>
    <s v="TEC"/>
    <m/>
    <s v="BNL"/>
    <s v="Const"/>
    <s v="INS"/>
    <x v="5"/>
    <m/>
    <m/>
    <m/>
    <m/>
    <m/>
    <m/>
    <m/>
    <m/>
    <m/>
    <m/>
    <m/>
    <n v="7312.17"/>
    <m/>
    <m/>
    <m/>
    <m/>
    <m/>
    <m/>
    <m/>
    <x v="0"/>
    <x v="0"/>
    <m/>
  </r>
  <r>
    <s v=""/>
    <s v=" EJ_0402_7240"/>
    <s v="300keV Mott Polarimeter, Controls integration to BNL infrastructure"/>
    <s v="6.03.04.02.06"/>
    <x v="0"/>
    <d v="2027-03-17T00:00:00"/>
    <d v="2027-06-09T00:00:00"/>
    <s v="mahmed"/>
    <s v="gassner"/>
    <n v="7312.17"/>
    <s v="CON"/>
    <s v="C"/>
    <s v="Labor"/>
    <s v="TEC"/>
    <m/>
    <s v="BNL"/>
    <s v="Const"/>
    <s v="INS"/>
    <x v="5"/>
    <m/>
    <m/>
    <m/>
    <m/>
    <m/>
    <m/>
    <m/>
    <m/>
    <m/>
    <m/>
    <m/>
    <n v="7312.17"/>
    <m/>
    <m/>
    <m/>
    <m/>
    <m/>
    <m/>
    <m/>
    <x v="0"/>
    <x v="0"/>
    <m/>
  </r>
  <r>
    <s v=""/>
    <s v=" EJ_0402_7620"/>
    <s v="Spin Rotator - Prepare Spec/SOW"/>
    <s v="6.03.04.02.06"/>
    <x v="0"/>
    <d v="2023-11-20T00:00:00"/>
    <d v="2024-02-16T00:00:00"/>
    <s v="mahmed"/>
    <s v="gassner"/>
    <n v="13190.32"/>
    <s v="EDIA"/>
    <s v="C"/>
    <s v="Labor"/>
    <s v="TEC"/>
    <m/>
    <s v="BNL"/>
    <s v="PED"/>
    <s v="INS"/>
    <x v="10"/>
    <s v="P.S088"/>
    <m/>
    <m/>
    <m/>
    <m/>
    <m/>
    <m/>
    <m/>
    <n v="13190.32"/>
    <m/>
    <m/>
    <m/>
    <m/>
    <m/>
    <m/>
    <m/>
    <m/>
    <m/>
    <m/>
    <x v="0"/>
    <x v="0"/>
    <m/>
  </r>
  <r>
    <s v=""/>
    <s v=" EJ_0402_7740"/>
    <s v="Spin Rotator, Vendor Support by BNL"/>
    <s v="6.03.04.02.06"/>
    <x v="0"/>
    <d v="2026-06-03T00:00:00"/>
    <d v="2026-12-02T00:00:00"/>
    <s v="mahmed"/>
    <s v="gassner"/>
    <n v="7146.01"/>
    <s v="CON"/>
    <s v="C"/>
    <s v="Labor"/>
    <s v="TEC"/>
    <m/>
    <s v="BNL"/>
    <s v="Const"/>
    <s v="INS"/>
    <x v="9"/>
    <s v="P.S088"/>
    <m/>
    <m/>
    <m/>
    <m/>
    <m/>
    <m/>
    <m/>
    <m/>
    <m/>
    <n v="4802.12"/>
    <n v="2343.89"/>
    <m/>
    <m/>
    <m/>
    <m/>
    <m/>
    <m/>
    <m/>
    <x v="0"/>
    <x v="0"/>
    <m/>
  </r>
  <r>
    <s v=""/>
    <s v=" EJ_0402_7700"/>
    <s v="Spin Rotator - Vendor Design Review"/>
    <s v="6.03.04.02.06"/>
    <x v="0"/>
    <d v="2026-05-05T00:00:00"/>
    <d v="2026-06-02T00:00:00"/>
    <s v="mahmed"/>
    <s v="gassner"/>
    <n v="7064.9"/>
    <s v="CON"/>
    <s v="C"/>
    <s v="Labor"/>
    <s v="TEC"/>
    <m/>
    <s v="BNL"/>
    <s v="Const"/>
    <s v="INS"/>
    <x v="10"/>
    <s v="P.S088"/>
    <m/>
    <m/>
    <m/>
    <m/>
    <m/>
    <m/>
    <m/>
    <m/>
    <m/>
    <n v="7064.9"/>
    <m/>
    <m/>
    <m/>
    <m/>
    <m/>
    <m/>
    <m/>
    <m/>
    <x v="0"/>
    <x v="0"/>
    <m/>
  </r>
  <r>
    <s v=""/>
    <s v=" EJ_0402_7760"/>
    <s v="Spin Rotator, Acceptance Testing at Vendor Site"/>
    <s v="6.03.04.02.06"/>
    <x v="0"/>
    <d v="2026-12-03T00:00:00"/>
    <d v="2026-12-16T00:00:00"/>
    <s v="mahmed"/>
    <s v="gassner"/>
    <n v="7312.17"/>
    <s v="CON"/>
    <s v="C"/>
    <s v="Labor"/>
    <s v="TEC"/>
    <m/>
    <s v="BNL"/>
    <s v="Const"/>
    <s v="INS"/>
    <x v="8"/>
    <s v="P.S088"/>
    <m/>
    <m/>
    <m/>
    <m/>
    <m/>
    <m/>
    <m/>
    <m/>
    <m/>
    <m/>
    <n v="7312.17"/>
    <m/>
    <m/>
    <m/>
    <m/>
    <m/>
    <m/>
    <m/>
    <x v="0"/>
    <x v="0"/>
    <m/>
  </r>
  <r>
    <s v=""/>
    <s v=" EJ_0402_7500"/>
    <s v="20keV Mott polarimeter - Wiring diagrams to interface to BNL infrastructure"/>
    <s v="6.03.04.02.06"/>
    <x v="0"/>
    <d v="2026-05-20T00:00:00"/>
    <d v="2026-08-13T00:00:00"/>
    <s v="mahmed"/>
    <s v="gassner"/>
    <n v="7064.9"/>
    <s v="CON"/>
    <s v="C"/>
    <s v="Labor"/>
    <s v="TEC"/>
    <m/>
    <s v="BNL"/>
    <s v="Const"/>
    <s v="INS"/>
    <x v="5"/>
    <m/>
    <m/>
    <m/>
    <m/>
    <m/>
    <m/>
    <m/>
    <m/>
    <m/>
    <m/>
    <n v="7064.9"/>
    <m/>
    <m/>
    <m/>
    <m/>
    <m/>
    <m/>
    <m/>
    <m/>
    <x v="0"/>
    <x v="0"/>
    <m/>
  </r>
  <r>
    <s v=""/>
    <s v=" EJ_0402_7520"/>
    <s v="20keV Mott polarimeter - Controls integration to BNL infrastructure"/>
    <s v="6.03.04.02.06"/>
    <x v="0"/>
    <d v="2026-08-14T00:00:00"/>
    <d v="2026-11-09T00:00:00"/>
    <s v="mahmed"/>
    <s v="gassner"/>
    <n v="7176.17"/>
    <s v="CON"/>
    <s v="C"/>
    <s v="Labor"/>
    <s v="TEC"/>
    <m/>
    <s v="BNL"/>
    <s v="Const"/>
    <s v="INS"/>
    <x v="5"/>
    <m/>
    <m/>
    <m/>
    <m/>
    <m/>
    <m/>
    <m/>
    <m/>
    <m/>
    <m/>
    <n v="3946.9"/>
    <n v="3229.28"/>
    <m/>
    <m/>
    <m/>
    <m/>
    <m/>
    <m/>
    <m/>
    <x v="0"/>
    <x v="0"/>
    <m/>
  </r>
  <r>
    <s v=""/>
    <s v=" EJ_0402_7540"/>
    <s v="20keV Mott polarimeter - Acceptance Testing - Test Setup"/>
    <s v="6.03.04.02.06"/>
    <x v="0"/>
    <d v="2026-11-10T00:00:00"/>
    <d v="2027-02-22T00:00:00"/>
    <s v="mahmed"/>
    <s v="gassner"/>
    <n v="7312.17"/>
    <s v="CON"/>
    <s v="C"/>
    <s v="Labor"/>
    <s v="TEC"/>
    <m/>
    <s v="BNL"/>
    <s v="Const"/>
    <s v="INS"/>
    <x v="8"/>
    <m/>
    <m/>
    <m/>
    <m/>
    <m/>
    <m/>
    <m/>
    <m/>
    <m/>
    <m/>
    <m/>
    <n v="7312.17"/>
    <m/>
    <m/>
    <m/>
    <m/>
    <m/>
    <m/>
    <m/>
    <x v="0"/>
    <x v="0"/>
    <m/>
  </r>
  <r>
    <s v=""/>
    <s v=" EJ_0402_6340"/>
    <s v="Automation &amp; Source Controls - Engineering Oversite"/>
    <s v="6.03.04.02.05"/>
    <x v="0"/>
    <d v="2026-07-15T00:00:00"/>
    <d v="2026-08-25T00:00:00"/>
    <s v="glayden"/>
    <s v="skaritka"/>
    <n v="17662.259999999998"/>
    <s v="EDIA"/>
    <s v="C"/>
    <s v="Labor"/>
    <s v="TEC"/>
    <m/>
    <s v="BNL"/>
    <s v="Const"/>
    <s v="INJ"/>
    <x v="10"/>
    <m/>
    <m/>
    <m/>
    <m/>
    <m/>
    <m/>
    <m/>
    <m/>
    <m/>
    <m/>
    <n v="17662.259999999998"/>
    <m/>
    <m/>
    <m/>
    <m/>
    <m/>
    <m/>
    <m/>
    <m/>
    <x v="0"/>
    <x v="0"/>
    <m/>
  </r>
  <r>
    <s v=""/>
    <s v=" EJ_0402_2516"/>
    <s v="Transport Line to Diagnostic Section - Test System"/>
    <s v="6.03.04.02.02"/>
    <x v="0"/>
    <d v="2027-09-03T00:00:00"/>
    <d v="2027-10-01T00:00:00"/>
    <s v="glayden"/>
    <s v="skaritka"/>
    <n v="7324.97"/>
    <s v="CON"/>
    <s v="C"/>
    <s v="Labor"/>
    <s v="TEC"/>
    <m/>
    <s v="BNL"/>
    <s v="Const"/>
    <s v="INJ"/>
    <x v="8"/>
    <s v="P.S510"/>
    <m/>
    <m/>
    <m/>
    <m/>
    <m/>
    <m/>
    <m/>
    <m/>
    <m/>
    <m/>
    <n v="6958.72"/>
    <n v="366.25"/>
    <m/>
    <m/>
    <m/>
    <m/>
    <m/>
    <m/>
    <x v="0"/>
    <x v="0"/>
    <m/>
  </r>
  <r>
    <s v=""/>
    <s v=" EJ_0402_2520"/>
    <s v="Transport Line to Diagnostic Section - System Integration"/>
    <s v="6.03.04.02.02"/>
    <x v="0"/>
    <d v="2027-12-03T00:00:00"/>
    <d v="2028-01-03T00:00:00"/>
    <s v="glayden"/>
    <s v="skaritka"/>
    <n v="30272.400000000001"/>
    <s v="CON"/>
    <s v="C"/>
    <s v="Labor"/>
    <s v="TEC"/>
    <m/>
    <s v="BNL"/>
    <s v="Const"/>
    <s v="INJ"/>
    <x v="7"/>
    <s v="P.S510"/>
    <m/>
    <m/>
    <m/>
    <m/>
    <m/>
    <m/>
    <m/>
    <m/>
    <m/>
    <m/>
    <m/>
    <n v="30272.400000000001"/>
    <m/>
    <m/>
    <m/>
    <m/>
    <m/>
    <m/>
    <x v="0"/>
    <x v="0"/>
    <m/>
  </r>
  <r>
    <s v=""/>
    <s v=" IR_0302_3040"/>
    <s v="RCS-SR Quad, Small Dipole - COTS PS - Develop Specs and SOW"/>
    <s v="6.03.03.02"/>
    <x v="0"/>
    <d v="2024-03-11T00:00:00"/>
    <d v="2024-06-03T00:00:00"/>
    <s v="apatil"/>
    <s v="bruno"/>
    <n v="13190.32"/>
    <s v="EDIA"/>
    <s v="C"/>
    <s v="Labor"/>
    <s v="TEC"/>
    <m/>
    <s v="BNL"/>
    <s v="PED"/>
    <s v="PS"/>
    <x v="10"/>
    <s v="S.P364"/>
    <m/>
    <m/>
    <m/>
    <m/>
    <m/>
    <m/>
    <m/>
    <n v="13190.32"/>
    <m/>
    <m/>
    <m/>
    <m/>
    <m/>
    <m/>
    <m/>
    <m/>
    <m/>
    <m/>
    <x v="0"/>
    <x v="0"/>
    <m/>
  </r>
  <r>
    <s v=""/>
    <s v=" IR_0302_3140"/>
    <s v="RCS-SR Quad, Small Dipole - COTS PS - Vendor Oversight"/>
    <s v="6.03.03.02"/>
    <x v="0"/>
    <d v="2025-02-13T00:00:00"/>
    <d v="2025-10-29T00:00:00"/>
    <s v="apatil"/>
    <s v="bruno"/>
    <n v="10278.81"/>
    <s v="EDIA"/>
    <s v="C"/>
    <s v="Labor"/>
    <s v="TEC"/>
    <m/>
    <s v="BNL"/>
    <s v="Const"/>
    <s v="PS"/>
    <x v="10"/>
    <m/>
    <m/>
    <m/>
    <m/>
    <m/>
    <m/>
    <m/>
    <m/>
    <m/>
    <n v="9136.7199999999993"/>
    <n v="1142.0899999999999"/>
    <m/>
    <m/>
    <m/>
    <m/>
    <m/>
    <m/>
    <m/>
    <m/>
    <x v="0"/>
    <x v="0"/>
    <m/>
  </r>
  <r>
    <s v=""/>
    <s v=" IR_0302_3182"/>
    <s v="RCS-SR Quad, Small Dipole - COTS PS - Test"/>
    <s v="6.03.03.02"/>
    <x v="0"/>
    <d v="2026-05-05T00:00:00"/>
    <d v="2026-08-19T00:00:00"/>
    <s v="apatil"/>
    <s v="bruno"/>
    <n v="3532.45"/>
    <s v="EDIA"/>
    <s v="C"/>
    <s v="Labor"/>
    <s v="TEC"/>
    <m/>
    <s v="BNL"/>
    <s v="Const"/>
    <s v="PS"/>
    <x v="8"/>
    <m/>
    <m/>
    <m/>
    <m/>
    <m/>
    <m/>
    <m/>
    <m/>
    <m/>
    <m/>
    <n v="3532.45"/>
    <m/>
    <m/>
    <m/>
    <m/>
    <m/>
    <m/>
    <m/>
    <m/>
    <x v="0"/>
    <x v="0"/>
    <m/>
  </r>
  <r>
    <s v=""/>
    <s v=" IR_0302_3500"/>
    <s v="RCS-SR H,V Corrector - Develop Specs and SOW"/>
    <s v="6.03.03.02"/>
    <x v="0"/>
    <d v="2024-06-04T00:00:00"/>
    <d v="2024-08-27T00:00:00"/>
    <s v="apatil"/>
    <s v="bruno"/>
    <n v="6595.16"/>
    <s v="EDIA"/>
    <s v="C"/>
    <s v="Labor"/>
    <s v="TEC"/>
    <m/>
    <s v="BNL"/>
    <s v="PED"/>
    <s v="PS"/>
    <x v="10"/>
    <s v="A.PP021"/>
    <m/>
    <m/>
    <m/>
    <m/>
    <m/>
    <m/>
    <m/>
    <n v="6595.16"/>
    <m/>
    <m/>
    <m/>
    <m/>
    <m/>
    <m/>
    <m/>
    <m/>
    <m/>
    <m/>
    <x v="0"/>
    <x v="0"/>
    <m/>
  </r>
  <r>
    <s v=""/>
    <s v=" IR_0302_3600"/>
    <s v="RCS-SR H,V Corrector  - Vendor Oversight"/>
    <s v="6.03.03.02"/>
    <x v="0"/>
    <d v="2025-12-10T00:00:00"/>
    <d v="2026-08-26T00:00:00"/>
    <s v="apatil"/>
    <s v="bruno"/>
    <n v="7064.9"/>
    <s v="EDIA"/>
    <s v="C"/>
    <s v="Labor"/>
    <s v="TEC"/>
    <m/>
    <s v="BNL"/>
    <s v="Const"/>
    <s v="PS"/>
    <x v="10"/>
    <m/>
    <m/>
    <m/>
    <m/>
    <m/>
    <m/>
    <m/>
    <m/>
    <m/>
    <m/>
    <n v="7064.9"/>
    <m/>
    <m/>
    <m/>
    <m/>
    <m/>
    <m/>
    <m/>
    <m/>
    <x v="0"/>
    <x v="0"/>
    <m/>
  </r>
  <r>
    <s v=""/>
    <s v=" IR_0302_3680"/>
    <s v="RCS-SR H,V Corrector  - Test"/>
    <s v="6.03.03.02"/>
    <x v="0"/>
    <d v="2026-05-05T00:00:00"/>
    <d v="2026-08-19T00:00:00"/>
    <s v="apatil"/>
    <s v="bruno"/>
    <n v="3532.45"/>
    <s v="EDIA"/>
    <s v="C"/>
    <s v="Labor"/>
    <s v="TEC"/>
    <m/>
    <s v="BNL"/>
    <s v="Const"/>
    <s v="PS"/>
    <x v="8"/>
    <m/>
    <m/>
    <m/>
    <m/>
    <m/>
    <m/>
    <m/>
    <m/>
    <m/>
    <m/>
    <n v="3532.45"/>
    <m/>
    <m/>
    <m/>
    <m/>
    <m/>
    <m/>
    <m/>
    <m/>
    <x v="0"/>
    <x v="0"/>
    <m/>
  </r>
  <r>
    <s v=""/>
    <s v=" IR_0302_3700"/>
    <s v="RCS-SR Cables - Develop Specs and SOW"/>
    <s v="6.03.03.02"/>
    <x v="0"/>
    <d v="2024-08-28T00:00:00"/>
    <d v="2024-09-11T00:00:00"/>
    <s v="apatil"/>
    <s v="bruno"/>
    <n v="6595.16"/>
    <s v="EDIA"/>
    <s v="C"/>
    <s v="Labor"/>
    <s v="TEC"/>
    <m/>
    <s v="BNL"/>
    <s v="PED"/>
    <s v="PS"/>
    <x v="10"/>
    <s v="A.PP022"/>
    <m/>
    <m/>
    <m/>
    <m/>
    <m/>
    <m/>
    <m/>
    <n v="6595.16"/>
    <m/>
    <m/>
    <m/>
    <m/>
    <m/>
    <m/>
    <m/>
    <m/>
    <m/>
    <m/>
    <x v="0"/>
    <x v="0"/>
    <m/>
  </r>
  <r>
    <s v=""/>
    <s v=" IR_0302_3820"/>
    <s v="RCS-SR Cables - Vendor Oversight"/>
    <s v="6.03.03.02"/>
    <x v="0"/>
    <d v="2025-12-10T00:00:00"/>
    <d v="2026-04-06T00:00:00"/>
    <s v="apatil"/>
    <s v="bruno"/>
    <n v="3532.45"/>
    <s v="EDIA"/>
    <s v="C"/>
    <s v="Labor"/>
    <s v="TEC"/>
    <m/>
    <s v="BNL"/>
    <s v="Const"/>
    <s v="PS"/>
    <x v="10"/>
    <m/>
    <m/>
    <m/>
    <m/>
    <m/>
    <m/>
    <m/>
    <m/>
    <m/>
    <m/>
    <n v="3532.45"/>
    <m/>
    <m/>
    <m/>
    <m/>
    <m/>
    <m/>
    <m/>
    <m/>
    <x v="0"/>
    <x v="0"/>
    <m/>
  </r>
  <r>
    <s v=""/>
    <s v=" HR_0402_2520"/>
    <s v="ATR Quad/Dipole/Corr H/V - Develop Specs and SOW"/>
    <s v="6.05.03.02"/>
    <x v="0"/>
    <d v="2024-09-12T00:00:00"/>
    <d v="2024-12-10T00:00:00"/>
    <s v="apatil"/>
    <s v="bruno"/>
    <n v="13551.96"/>
    <s v="EDIA"/>
    <s v="C"/>
    <s v="Labor"/>
    <s v="TEC"/>
    <m/>
    <s v="BNL"/>
    <s v="PED"/>
    <s v="PS"/>
    <x v="10"/>
    <s v="S.P364"/>
    <m/>
    <m/>
    <m/>
    <m/>
    <m/>
    <m/>
    <m/>
    <n v="2936.26"/>
    <n v="10615.7"/>
    <m/>
    <m/>
    <m/>
    <m/>
    <m/>
    <m/>
    <m/>
    <m/>
    <m/>
    <x v="0"/>
    <x v="0"/>
    <m/>
  </r>
  <r>
    <s v=""/>
    <s v=" HR_0402_2640"/>
    <s v="ATR Quad/Dipole/Corr H/V - Vendor Oversight"/>
    <s v="6.05.03.02"/>
    <x v="0"/>
    <d v="2025-12-10T00:00:00"/>
    <d v="2026-08-26T00:00:00"/>
    <s v="apatil"/>
    <s v="bruno"/>
    <n v="10597.35"/>
    <s v="EDIA"/>
    <s v="C"/>
    <s v="Labor"/>
    <s v="TEC"/>
    <m/>
    <s v="BNL"/>
    <s v="Const"/>
    <s v="PS"/>
    <x v="10"/>
    <m/>
    <m/>
    <m/>
    <m/>
    <m/>
    <m/>
    <m/>
    <m/>
    <m/>
    <m/>
    <n v="10597.35"/>
    <m/>
    <m/>
    <m/>
    <m/>
    <m/>
    <m/>
    <m/>
    <m/>
    <x v="0"/>
    <x v="0"/>
    <m/>
  </r>
  <r>
    <s v=""/>
    <s v=" HR_0402_2720"/>
    <s v="ATR Quad/Dipole/Corr H/V - Test"/>
    <s v="6.05.03.02"/>
    <x v="0"/>
    <d v="2026-04-07T00:00:00"/>
    <d v="2026-07-22T00:00:00"/>
    <s v="apatil"/>
    <s v="bruno"/>
    <n v="3532.45"/>
    <s v="EDIA"/>
    <s v="C"/>
    <s v="Labor"/>
    <s v="TEC"/>
    <m/>
    <s v="BNL"/>
    <s v="Const"/>
    <s v="PS"/>
    <x v="8"/>
    <m/>
    <m/>
    <m/>
    <m/>
    <m/>
    <m/>
    <m/>
    <m/>
    <m/>
    <m/>
    <n v="3532.45"/>
    <m/>
    <m/>
    <m/>
    <m/>
    <m/>
    <m/>
    <m/>
    <m/>
    <x v="0"/>
    <x v="0"/>
    <m/>
  </r>
  <r>
    <s v=""/>
    <s v=" HR_0402_2820"/>
    <s v="ATR Quad Cables/Corr H/V - Vendor Oversight"/>
    <s v="6.05.03.02"/>
    <x v="0"/>
    <d v="2025-12-10T00:00:00"/>
    <d v="2026-04-06T00:00:00"/>
    <s v="apatil"/>
    <s v="bruno"/>
    <n v="3532.45"/>
    <s v="EDIA"/>
    <s v="C"/>
    <s v="Labor"/>
    <s v="TEC"/>
    <m/>
    <s v="BNL"/>
    <s v="Const"/>
    <s v="PS"/>
    <x v="10"/>
    <m/>
    <m/>
    <m/>
    <m/>
    <m/>
    <m/>
    <m/>
    <m/>
    <m/>
    <m/>
    <n v="3532.45"/>
    <m/>
    <m/>
    <m/>
    <m/>
    <m/>
    <m/>
    <m/>
    <m/>
    <x v="0"/>
    <x v="0"/>
    <m/>
  </r>
  <r>
    <s v=""/>
    <s v=" IR_0302_3320"/>
    <s v="RCS-SR Large Dipole - Develop Specs and SOW"/>
    <s v="6.03.03.02"/>
    <x v="0"/>
    <d v="2024-06-04T00:00:00"/>
    <d v="2024-07-01T00:00:00"/>
    <s v="apatil"/>
    <s v="bruno"/>
    <n v="6595.16"/>
    <s v="EDIA"/>
    <s v="C"/>
    <s v="Labor"/>
    <s v="TEC"/>
    <m/>
    <s v="BNL"/>
    <s v="PED"/>
    <s v="PS"/>
    <x v="10"/>
    <s v="D.APP25"/>
    <m/>
    <m/>
    <m/>
    <m/>
    <m/>
    <m/>
    <m/>
    <n v="6595.16"/>
    <m/>
    <m/>
    <m/>
    <m/>
    <m/>
    <m/>
    <m/>
    <m/>
    <m/>
    <m/>
    <x v="0"/>
    <x v="0"/>
    <m/>
  </r>
  <r>
    <s v=""/>
    <s v=" IR_0302_3420"/>
    <s v="RCS-SR Large Dipole - Vendor Oversight"/>
    <s v="6.03.03.02"/>
    <x v="0"/>
    <d v="2025-12-10T00:00:00"/>
    <d v="2026-08-26T00:00:00"/>
    <s v="apatil"/>
    <s v="bruno"/>
    <n v="3532.45"/>
    <s v="EDIA"/>
    <s v="C"/>
    <s v="Labor"/>
    <s v="TEC"/>
    <m/>
    <s v="BNL"/>
    <s v="Const"/>
    <s v="PS"/>
    <x v="10"/>
    <m/>
    <m/>
    <m/>
    <m/>
    <m/>
    <m/>
    <m/>
    <m/>
    <m/>
    <m/>
    <n v="3532.45"/>
    <m/>
    <m/>
    <m/>
    <m/>
    <m/>
    <m/>
    <m/>
    <m/>
    <x v="0"/>
    <x v="0"/>
    <m/>
  </r>
  <r>
    <s v=""/>
    <s v=" IR_0302_3480"/>
    <s v="RCS-SR Large Dipole - Test"/>
    <s v="6.03.03.02"/>
    <x v="0"/>
    <d v="2026-08-27T00:00:00"/>
    <d v="2026-12-16T00:00:00"/>
    <s v="apatil"/>
    <s v="bruno"/>
    <n v="2893.22"/>
    <s v="EDIA"/>
    <s v="C"/>
    <s v="Labor"/>
    <s v="TEC"/>
    <m/>
    <s v="BNL"/>
    <s v="Const"/>
    <s v="PS"/>
    <x v="8"/>
    <m/>
    <m/>
    <m/>
    <m/>
    <m/>
    <m/>
    <m/>
    <m/>
    <m/>
    <m/>
    <n v="925.83"/>
    <n v="1967.39"/>
    <m/>
    <m/>
    <m/>
    <m/>
    <m/>
    <m/>
    <m/>
    <x v="0"/>
    <x v="0"/>
    <m/>
  </r>
  <r>
    <s v=""/>
    <s v=" HR_0402_2960"/>
    <s v="ATR Dipole - Develop Specs and SOW"/>
    <s v="6.05.03.02"/>
    <x v="0"/>
    <d v="2024-12-11T00:00:00"/>
    <d v="2025-03-10T00:00:00"/>
    <s v="apatil"/>
    <s v="bruno"/>
    <n v="6825.99"/>
    <s v="EDIA"/>
    <s v="C"/>
    <s v="Labor"/>
    <s v="TEC"/>
    <m/>
    <s v="BNL"/>
    <s v="PED"/>
    <s v="PS"/>
    <x v="10"/>
    <s v="D.APP25"/>
    <m/>
    <m/>
    <m/>
    <m/>
    <m/>
    <m/>
    <m/>
    <m/>
    <n v="6825.99"/>
    <m/>
    <m/>
    <m/>
    <m/>
    <m/>
    <m/>
    <m/>
    <m/>
    <m/>
    <x v="0"/>
    <x v="0"/>
    <m/>
  </r>
  <r>
    <s v=""/>
    <s v=" HR_0402_3120"/>
    <s v="ATR Dipole - Test"/>
    <s v="6.05.03.02"/>
    <x v="0"/>
    <d v="2026-04-07T00:00:00"/>
    <d v="2026-07-22T00:00:00"/>
    <s v="apatil"/>
    <s v="bruno"/>
    <n v="2825.96"/>
    <s v="EDIA"/>
    <s v="C"/>
    <s v="Labor"/>
    <s v="TEC"/>
    <m/>
    <s v="BNL"/>
    <s v="Const"/>
    <s v="PS"/>
    <x v="8"/>
    <m/>
    <m/>
    <m/>
    <m/>
    <m/>
    <m/>
    <m/>
    <m/>
    <m/>
    <m/>
    <n v="2825.96"/>
    <m/>
    <m/>
    <m/>
    <m/>
    <m/>
    <m/>
    <m/>
    <m/>
    <x v="0"/>
    <x v="0"/>
    <m/>
  </r>
  <r>
    <s v=""/>
    <s v=" HR_0402_3060"/>
    <s v="ATR Dipole - Vendor Oversight"/>
    <s v="6.05.03.02"/>
    <x v="0"/>
    <d v="2025-12-10T00:00:00"/>
    <d v="2026-04-06T00:00:00"/>
    <s v="apatil"/>
    <s v="bruno"/>
    <n v="7064.9"/>
    <s v="EDIA"/>
    <s v="C"/>
    <s v="Labor"/>
    <s v="TEC"/>
    <m/>
    <s v="BNL"/>
    <s v="Const"/>
    <s v="PS"/>
    <x v="10"/>
    <m/>
    <m/>
    <m/>
    <m/>
    <m/>
    <m/>
    <m/>
    <m/>
    <m/>
    <m/>
    <n v="7064.9"/>
    <m/>
    <m/>
    <m/>
    <m/>
    <m/>
    <m/>
    <m/>
    <m/>
    <x v="0"/>
    <x v="0"/>
    <m/>
  </r>
  <r>
    <s v=""/>
    <s v=" IR_0302_3900"/>
    <s v="400MeV-RCS Quad/Dipole - Develop Specs and SOW"/>
    <s v="6.03.03.02"/>
    <x v="0"/>
    <d v="2025-03-11T00:00:00"/>
    <d v="2025-06-03T00:00:00"/>
    <s v="apatil"/>
    <s v="bruno"/>
    <n v="13651.99"/>
    <s v="EDIA"/>
    <s v="C"/>
    <s v="Labor"/>
    <s v="TEC"/>
    <m/>
    <s v="BNL"/>
    <s v="PED"/>
    <s v="PS"/>
    <x v="10"/>
    <s v="S.P364"/>
    <m/>
    <m/>
    <m/>
    <m/>
    <m/>
    <m/>
    <m/>
    <m/>
    <n v="13651.99"/>
    <m/>
    <m/>
    <m/>
    <m/>
    <m/>
    <m/>
    <m/>
    <m/>
    <m/>
    <x v="0"/>
    <x v="0"/>
    <m/>
  </r>
  <r>
    <s v=""/>
    <s v=" IR_0302_4120"/>
    <s v="400MeV-RCS Quad/Dipole - Test"/>
    <s v="6.03.03.02"/>
    <x v="0"/>
    <d v="2026-08-27T00:00:00"/>
    <d v="2026-12-16T00:00:00"/>
    <s v="apatil"/>
    <s v="bruno"/>
    <n v="3616.52"/>
    <s v="EDIA"/>
    <s v="C"/>
    <s v="Labor"/>
    <s v="TEC"/>
    <m/>
    <s v="BNL"/>
    <s v="Const"/>
    <s v="PS"/>
    <x v="8"/>
    <m/>
    <m/>
    <m/>
    <m/>
    <m/>
    <m/>
    <m/>
    <m/>
    <m/>
    <m/>
    <n v="1157.29"/>
    <n v="2459.2399999999998"/>
    <m/>
    <m/>
    <m/>
    <m/>
    <m/>
    <m/>
    <m/>
    <x v="0"/>
    <x v="0"/>
    <m/>
  </r>
  <r>
    <s v=""/>
    <s v=" IR_0302_4060"/>
    <s v="400MeV-RCS Quad/Dipole - Vendor Oversight"/>
    <s v="6.03.03.02"/>
    <x v="0"/>
    <d v="2025-12-10T00:00:00"/>
    <d v="2026-08-26T00:00:00"/>
    <s v="apatil"/>
    <s v="bruno"/>
    <n v="10597.35"/>
    <s v="EDIA"/>
    <s v="C"/>
    <s v="Labor"/>
    <s v="TEC"/>
    <m/>
    <s v="BNL"/>
    <s v="Const"/>
    <s v="PS"/>
    <x v="10"/>
    <m/>
    <m/>
    <m/>
    <m/>
    <m/>
    <m/>
    <m/>
    <m/>
    <m/>
    <m/>
    <n v="10597.35"/>
    <m/>
    <m/>
    <m/>
    <m/>
    <m/>
    <m/>
    <m/>
    <m/>
    <x v="0"/>
    <x v="0"/>
    <m/>
  </r>
  <r>
    <s v=""/>
    <s v=" IR_0302_4140"/>
    <s v="400MeV-RCS Correctors CAEN - Develop Specs and SOW"/>
    <s v="6.03.03.02"/>
    <x v="0"/>
    <d v="2025-06-04T00:00:00"/>
    <d v="2025-08-27T00:00:00"/>
    <s v="apatil"/>
    <s v="bruno"/>
    <n v="6825.99"/>
    <s v="EDIA"/>
    <s v="C"/>
    <s v="Labor"/>
    <s v="TEC"/>
    <m/>
    <s v="BNL"/>
    <s v="PED"/>
    <s v="PS"/>
    <x v="10"/>
    <s v="A.PP021"/>
    <s v="APP00060"/>
    <m/>
    <m/>
    <m/>
    <m/>
    <m/>
    <m/>
    <m/>
    <n v="6825.99"/>
    <m/>
    <m/>
    <m/>
    <m/>
    <m/>
    <m/>
    <m/>
    <m/>
    <m/>
    <x v="0"/>
    <x v="0"/>
    <m/>
  </r>
  <r>
    <s v=""/>
    <s v=" IR_0302_4300"/>
    <s v="400MeV-RCS Correctors CAEN - Test"/>
    <s v="6.03.03.02"/>
    <x v="0"/>
    <d v="2026-10-30T00:00:00"/>
    <d v="2027-02-22T00:00:00"/>
    <s v="apatil"/>
    <s v="bruno"/>
    <n v="1828.04"/>
    <s v="EDIA"/>
    <s v="C"/>
    <s v="Labor"/>
    <s v="TEC"/>
    <m/>
    <s v="BNL"/>
    <s v="Const"/>
    <s v="PS"/>
    <x v="8"/>
    <m/>
    <m/>
    <m/>
    <m/>
    <m/>
    <m/>
    <m/>
    <m/>
    <m/>
    <m/>
    <m/>
    <n v="1828.04"/>
    <m/>
    <m/>
    <m/>
    <m/>
    <m/>
    <m/>
    <m/>
    <x v="0"/>
    <x v="0"/>
    <m/>
  </r>
  <r>
    <s v=""/>
    <s v=" IR_0302_4240"/>
    <s v="400MeV-RCS Correctors CAEN - Vendor Oversight"/>
    <s v="6.03.03.02"/>
    <x v="0"/>
    <d v="2026-02-13T00:00:00"/>
    <d v="2026-10-29T00:00:00"/>
    <s v="apatil"/>
    <s v="bruno"/>
    <n v="7092.38"/>
    <s v="EDIA"/>
    <s v="C"/>
    <s v="Labor"/>
    <s v="TEC"/>
    <m/>
    <s v="BNL"/>
    <s v="Const"/>
    <s v="PS"/>
    <x v="10"/>
    <m/>
    <m/>
    <m/>
    <m/>
    <m/>
    <m/>
    <m/>
    <m/>
    <m/>
    <m/>
    <n v="6304.34"/>
    <n v="788.04"/>
    <m/>
    <m/>
    <m/>
    <m/>
    <m/>
    <m/>
    <m/>
    <x v="0"/>
    <x v="0"/>
    <m/>
  </r>
  <r>
    <s v=""/>
    <s v=" EJ_0303_2250"/>
    <s v="Transfer Lines Vacuum - Prepare SOW/Specs/APP"/>
    <s v="6.03.03.03"/>
    <x v="0"/>
    <d v="2022-08-26T00:00:00"/>
    <d v="2023-01-09T00:00:00"/>
    <s v="rnavarrol"/>
    <s v="chetzel"/>
    <n v="13887.02"/>
    <s v="EDIA"/>
    <s v="C"/>
    <s v="Labor"/>
    <s v="TEC"/>
    <m/>
    <s v="BNL"/>
    <s v="PED"/>
    <s v="VAC"/>
    <x v="10"/>
    <s v="S.P062"/>
    <s v="APP00148"/>
    <m/>
    <m/>
    <m/>
    <m/>
    <n v="3857.5"/>
    <n v="10029.51"/>
    <m/>
    <m/>
    <m/>
    <m/>
    <m/>
    <m/>
    <m/>
    <m/>
    <m/>
    <m/>
    <m/>
    <x v="0"/>
    <x v="0"/>
    <m/>
  </r>
  <r>
    <s v=""/>
    <s v=" EJ_0303_2220"/>
    <s v="Transfer Lines Vacuum - Finalize System Design"/>
    <s v="6.03.03.03"/>
    <x v="0"/>
    <d v="2022-04-27T00:00:00"/>
    <d v="2022-06-22T00:00:00"/>
    <s v="rnavarrol"/>
    <s v="chetzel"/>
    <n v="9542.81"/>
    <s v="EDIA"/>
    <s v="C"/>
    <s v="Labor"/>
    <s v="TEC"/>
    <m/>
    <s v="BNL"/>
    <s v="PED"/>
    <s v="VAC"/>
    <x v="6"/>
    <s v="S.P062"/>
    <s v="APP00148"/>
    <m/>
    <m/>
    <m/>
    <m/>
    <n v="9542.81"/>
    <m/>
    <m/>
    <m/>
    <m/>
    <m/>
    <m/>
    <m/>
    <m/>
    <m/>
    <m/>
    <m/>
    <m/>
    <x v="0"/>
    <x v="0"/>
    <m/>
  </r>
  <r>
    <s v=""/>
    <s v=" EJ_0303_2290"/>
    <s v="Transfer Lines Vacuum - Vendor Procurement Support"/>
    <s v="6.03.03.03"/>
    <x v="0"/>
    <d v="2026-05-21T00:00:00"/>
    <d v="2026-12-21T00:00:00"/>
    <s v="rnavarrol"/>
    <s v="chetzel"/>
    <n v="62975.96"/>
    <s v="EDIA"/>
    <s v="C"/>
    <s v="Labor"/>
    <s v="TEC"/>
    <m/>
    <s v="BNL"/>
    <s v="Const"/>
    <s v="VAC"/>
    <x v="9"/>
    <s v="S.P062"/>
    <s v="APP00148"/>
    <m/>
    <m/>
    <m/>
    <m/>
    <m/>
    <m/>
    <m/>
    <m/>
    <n v="39683.480000000003"/>
    <n v="23292.48"/>
    <m/>
    <m/>
    <m/>
    <m/>
    <m/>
    <m/>
    <m/>
    <x v="0"/>
    <x v="0"/>
    <m/>
  </r>
  <r>
    <s v=""/>
    <s v=" EJ_0303_2321"/>
    <s v="Transfer Lines Vacuum - Pre-Tunnel Assembly/Testing"/>
    <s v="6.03.03.03"/>
    <x v="0"/>
    <d v="2026-12-22T00:00:00"/>
    <d v="2027-06-21T00:00:00"/>
    <s v="rnavarrol"/>
    <s v="chetzel"/>
    <n v="32173.57"/>
    <s v="EDIA"/>
    <s v="C"/>
    <s v="Labor"/>
    <s v="TEC"/>
    <m/>
    <s v="BNL"/>
    <s v="Const"/>
    <s v="VAC"/>
    <x v="8"/>
    <s v="S.P062"/>
    <s v="APP00148"/>
    <m/>
    <m/>
    <m/>
    <m/>
    <m/>
    <m/>
    <m/>
    <m/>
    <m/>
    <n v="32173.57"/>
    <m/>
    <m/>
    <m/>
    <m/>
    <m/>
    <m/>
    <m/>
    <x v="0"/>
    <x v="0"/>
    <m/>
  </r>
  <r>
    <s v=""/>
    <s v=" EJ_0304_4080"/>
    <s v="ICT, Electronic System - Preliminary Design, Oversight, Reviews, Documentation"/>
    <s v="6.03.03.04.02"/>
    <x v="0"/>
    <d v="2023-01-09T00:00:00"/>
    <d v="2023-07-25T00:00:00"/>
    <s v="mahmed"/>
    <s v="gassner"/>
    <n v="1752.34"/>
    <s v="EDIA"/>
    <s v="C"/>
    <s v="Labor"/>
    <s v="TEC"/>
    <m/>
    <s v="BNL"/>
    <s v="PED"/>
    <s v="INS"/>
    <x v="11"/>
    <m/>
    <m/>
    <m/>
    <m/>
    <m/>
    <m/>
    <m/>
    <n v="1752.34"/>
    <m/>
    <m/>
    <m/>
    <m/>
    <m/>
    <m/>
    <m/>
    <m/>
    <m/>
    <m/>
    <m/>
    <x v="0"/>
    <x v="0"/>
    <m/>
  </r>
  <r>
    <s v=""/>
    <s v=" EJ_0304_4100"/>
    <s v="FCT Electronic System - Preliminary Design, Oversight, Reviews, Documentation"/>
    <s v="6.03.03.04.02"/>
    <x v="0"/>
    <d v="2023-01-09T00:00:00"/>
    <d v="2023-07-25T00:00:00"/>
    <s v="mahmed"/>
    <s v="gassner"/>
    <n v="3026.77"/>
    <s v="EDIA"/>
    <s v="C"/>
    <s v="Labor"/>
    <s v="TEC"/>
    <m/>
    <s v="BNL"/>
    <s v="PED"/>
    <s v="INS"/>
    <x v="11"/>
    <m/>
    <m/>
    <m/>
    <m/>
    <m/>
    <m/>
    <m/>
    <n v="3026.77"/>
    <m/>
    <m/>
    <m/>
    <m/>
    <m/>
    <m/>
    <m/>
    <m/>
    <m/>
    <m/>
    <m/>
    <x v="0"/>
    <x v="0"/>
    <m/>
  </r>
  <r>
    <s v=""/>
    <s v=" EJ_0304_4140"/>
    <s v="ICT, Electronic System - Final Design, Oversight, Reviews, Documentation"/>
    <s v="6.03.03.04.02"/>
    <x v="0"/>
    <d v="2023-09-27T00:00:00"/>
    <d v="2024-07-24T00:00:00"/>
    <s v="mahmed"/>
    <s v="gassner"/>
    <n v="6427.12"/>
    <s v="EDIA"/>
    <s v="C"/>
    <s v="Labor"/>
    <s v="TEC"/>
    <m/>
    <s v="BNL"/>
    <s v="PED"/>
    <s v="INS"/>
    <x v="6"/>
    <m/>
    <m/>
    <m/>
    <m/>
    <m/>
    <m/>
    <m/>
    <n v="93.6"/>
    <n v="6333.52"/>
    <m/>
    <m/>
    <m/>
    <m/>
    <m/>
    <m/>
    <m/>
    <m/>
    <m/>
    <m/>
    <x v="0"/>
    <x v="0"/>
    <m/>
  </r>
  <r>
    <s v=""/>
    <s v=" EJ_0304_4160"/>
    <s v="FCT Electronic System - Final Design, Oversight, Reviews, Documentation"/>
    <s v="6.03.03.04.02"/>
    <x v="0"/>
    <d v="2023-09-27T00:00:00"/>
    <d v="2024-07-24T00:00:00"/>
    <s v="mahmed"/>
    <s v="gassner"/>
    <n v="11041.46"/>
    <s v="EDIA"/>
    <s v="C"/>
    <s v="Labor"/>
    <s v="TEC"/>
    <m/>
    <s v="BNL"/>
    <s v="PED"/>
    <s v="INS"/>
    <x v="6"/>
    <m/>
    <m/>
    <m/>
    <m/>
    <m/>
    <m/>
    <m/>
    <n v="160.80000000000001"/>
    <n v="10880.66"/>
    <m/>
    <m/>
    <m/>
    <m/>
    <m/>
    <m/>
    <m/>
    <m/>
    <m/>
    <m/>
    <x v="0"/>
    <x v="0"/>
    <m/>
  </r>
  <r>
    <s v=""/>
    <s v=" EJ_0304_4200"/>
    <s v="ICT, Electronic System - Hardware Development"/>
    <s v="6.03.03.04.02"/>
    <x v="0"/>
    <d v="2025-12-09T00:00:00"/>
    <d v="2026-05-11T00:00:00"/>
    <s v="mahmed"/>
    <s v="gassner"/>
    <n v="4238.9399999999996"/>
    <s v="CON"/>
    <s v="C"/>
    <s v="Labor"/>
    <s v="TEC"/>
    <m/>
    <s v="BNL"/>
    <s v="Const"/>
    <s v="INS"/>
    <x v="9"/>
    <m/>
    <m/>
    <m/>
    <m/>
    <m/>
    <m/>
    <m/>
    <m/>
    <m/>
    <m/>
    <n v="4238.9399999999996"/>
    <m/>
    <m/>
    <m/>
    <m/>
    <m/>
    <m/>
    <m/>
    <m/>
    <x v="0"/>
    <x v="0"/>
    <m/>
  </r>
  <r>
    <s v=""/>
    <s v=" EJ_0304_4220"/>
    <s v="ICT, Electronic System - Software Development"/>
    <s v="6.03.03.04.02"/>
    <x v="0"/>
    <d v="2026-05-12T00:00:00"/>
    <d v="2026-10-09T00:00:00"/>
    <s v="mahmed"/>
    <s v="gassner"/>
    <n v="4248.74"/>
    <s v="CON"/>
    <s v="C"/>
    <s v="Labor"/>
    <s v="TEC"/>
    <m/>
    <s v="BNL"/>
    <s v="Const"/>
    <s v="INS"/>
    <x v="9"/>
    <m/>
    <m/>
    <m/>
    <m/>
    <m/>
    <m/>
    <m/>
    <m/>
    <m/>
    <m/>
    <n v="3968.16"/>
    <n v="280.58"/>
    <m/>
    <m/>
    <m/>
    <m/>
    <m/>
    <m/>
    <m/>
    <x v="0"/>
    <x v="0"/>
    <m/>
  </r>
  <r>
    <s v=""/>
    <s v=" EJ_0304_4240"/>
    <s v="TL Current and Charge Monitors - ICT Material - Test and Final Acceptance"/>
    <s v="6.03.03.04.02"/>
    <x v="0"/>
    <d v="2028-02-11T00:00:00"/>
    <d v="2028-04-07T00:00:00"/>
    <s v="mahmed"/>
    <s v="gassner"/>
    <n v="7568.1"/>
    <s v="CON"/>
    <s v="C"/>
    <s v="Labor"/>
    <s v="TEC"/>
    <m/>
    <s v="BNL"/>
    <s v="Const"/>
    <s v="INS"/>
    <x v="8"/>
    <s v="P.S272"/>
    <m/>
    <m/>
    <m/>
    <m/>
    <m/>
    <m/>
    <m/>
    <m/>
    <m/>
    <m/>
    <m/>
    <n v="7568.1"/>
    <m/>
    <m/>
    <m/>
    <m/>
    <m/>
    <m/>
    <x v="0"/>
    <x v="0"/>
    <m/>
  </r>
  <r>
    <s v=""/>
    <s v=" EJ_0304_4300"/>
    <s v="FCT, Electronic System - Hardware Development"/>
    <s v="6.03.03.04.02"/>
    <x v="0"/>
    <d v="2026-05-12T00:00:00"/>
    <d v="2026-10-09T00:00:00"/>
    <s v="mahmed"/>
    <s v="gassner"/>
    <n v="8497.48"/>
    <s v="CON"/>
    <s v="C"/>
    <s v="Labor"/>
    <s v="TEC"/>
    <m/>
    <s v="BNL"/>
    <s v="Const"/>
    <s v="INS"/>
    <x v="9"/>
    <m/>
    <m/>
    <m/>
    <m/>
    <m/>
    <m/>
    <m/>
    <m/>
    <m/>
    <m/>
    <n v="7936.32"/>
    <n v="561.15"/>
    <m/>
    <m/>
    <m/>
    <m/>
    <m/>
    <m/>
    <m/>
    <x v="0"/>
    <x v="0"/>
    <m/>
  </r>
  <r>
    <s v=""/>
    <s v=" EJ_0304_4320"/>
    <s v="FCT, Electronic System - Software Development"/>
    <s v="6.03.03.04.02"/>
    <x v="0"/>
    <d v="2026-10-13T00:00:00"/>
    <d v="2027-03-18T00:00:00"/>
    <s v="mahmed"/>
    <s v="gassner"/>
    <n v="8774.61"/>
    <s v="CON"/>
    <s v="C"/>
    <s v="Labor"/>
    <s v="TEC"/>
    <m/>
    <s v="BNL"/>
    <s v="Const"/>
    <s v="INS"/>
    <x v="9"/>
    <m/>
    <m/>
    <m/>
    <m/>
    <m/>
    <m/>
    <m/>
    <m/>
    <m/>
    <m/>
    <m/>
    <n v="8774.61"/>
    <m/>
    <m/>
    <m/>
    <m/>
    <m/>
    <m/>
    <m/>
    <x v="0"/>
    <x v="0"/>
    <m/>
  </r>
  <r>
    <s v=""/>
    <s v=" EJ_0304_4340"/>
    <s v="TL Current and Charge Monitors - FCT Material - Test and Final Acceptance"/>
    <s v="6.03.03.04.02"/>
    <x v="0"/>
    <d v="2027-09-23T00:00:00"/>
    <d v="2027-11-19T00:00:00"/>
    <s v="mahmed"/>
    <s v="gassner"/>
    <n v="6023.77"/>
    <s v="CON"/>
    <s v="C"/>
    <s v="Labor"/>
    <s v="TEC"/>
    <m/>
    <s v="BNL"/>
    <s v="Const"/>
    <s v="INS"/>
    <x v="8"/>
    <s v="P.S273"/>
    <m/>
    <m/>
    <m/>
    <m/>
    <m/>
    <m/>
    <m/>
    <m/>
    <m/>
    <m/>
    <n v="903.57"/>
    <n v="5120.2"/>
    <m/>
    <m/>
    <m/>
    <m/>
    <m/>
    <m/>
    <x v="0"/>
    <x v="0"/>
    <m/>
  </r>
  <r>
    <s v=""/>
    <s v=" EJ_0304_7140"/>
    <s v="TL Profile &amp; Emit Monitors - Preliminary Design"/>
    <s v="6.03.03.04.03"/>
    <x v="0"/>
    <d v="2023-03-29T00:00:00"/>
    <d v="2023-07-27T00:00:00"/>
    <s v="mahmed"/>
    <s v="gassner"/>
    <n v="13381.49"/>
    <s v="EDIA"/>
    <s v="C"/>
    <s v="Labor"/>
    <s v="TEC"/>
    <m/>
    <s v="BNL"/>
    <s v="PED"/>
    <s v="INS"/>
    <x v="11"/>
    <m/>
    <m/>
    <m/>
    <m/>
    <m/>
    <m/>
    <m/>
    <n v="13381.49"/>
    <m/>
    <m/>
    <m/>
    <m/>
    <m/>
    <m/>
    <m/>
    <m/>
    <m/>
    <m/>
    <m/>
    <x v="0"/>
    <x v="0"/>
    <m/>
  </r>
  <r>
    <s v=""/>
    <s v=" EJ_0304_7220"/>
    <s v="TL Profile &amp; Emit Monitors - Final Design"/>
    <s v="6.03.03.04.03"/>
    <x v="0"/>
    <d v="2023-12-22T00:00:00"/>
    <d v="2024-10-16T00:00:00"/>
    <s v="mahmed"/>
    <s v="gassner"/>
    <n v="49335.91"/>
    <s v="EDIA"/>
    <s v="C"/>
    <s v="Labor"/>
    <s v="TEC"/>
    <m/>
    <s v="BNL"/>
    <s v="PED"/>
    <s v="INS"/>
    <x v="6"/>
    <m/>
    <m/>
    <m/>
    <m/>
    <m/>
    <m/>
    <m/>
    <m/>
    <n v="46701.47"/>
    <n v="2634.44"/>
    <m/>
    <m/>
    <m/>
    <m/>
    <m/>
    <m/>
    <m/>
    <m/>
    <m/>
    <x v="0"/>
    <x v="0"/>
    <m/>
  </r>
  <r>
    <s v=""/>
    <s v=" EJ_0305_1000"/>
    <s v="RCS Injection Pulsed Bump - Kicker Magnet - Prepare Spec/SOW/APP"/>
    <s v="6.03.03.05.01"/>
    <x v="0"/>
    <d v="2025-12-09T00:00:00"/>
    <d v="2026-04-03T00:00:00"/>
    <s v="mahmed"/>
    <s v="vranjbar"/>
    <n v="3532.45"/>
    <s v="EDIA"/>
    <s v="C"/>
    <s v="Labor"/>
    <s v="TEC"/>
    <m/>
    <s v="BNL"/>
    <s v="PED"/>
    <s v="PD"/>
    <x v="10"/>
    <s v="S.P022"/>
    <m/>
    <m/>
    <m/>
    <m/>
    <m/>
    <m/>
    <m/>
    <m/>
    <m/>
    <n v="3532.45"/>
    <m/>
    <m/>
    <m/>
    <m/>
    <m/>
    <m/>
    <m/>
    <m/>
    <x v="0"/>
    <x v="0"/>
    <m/>
  </r>
  <r>
    <s v=""/>
    <s v=" EJ_0305_1100"/>
    <s v="RCS Injection Pulsed Bump - Kicker Magnet - Fabrication Support"/>
    <s v="6.03.03.05.01"/>
    <x v="0"/>
    <d v="2026-09-15T00:00:00"/>
    <d v="2027-11-29T00:00:00"/>
    <s v="mahmed"/>
    <s v="vranjbar"/>
    <n v="1833.68"/>
    <s v="CON"/>
    <s v="C"/>
    <s v="Labor"/>
    <s v="TEC"/>
    <m/>
    <s v="BNL"/>
    <s v="Const"/>
    <s v="PD"/>
    <x v="9"/>
    <s v="S.P022"/>
    <s v="APP00184"/>
    <m/>
    <m/>
    <m/>
    <m/>
    <m/>
    <m/>
    <m/>
    <m/>
    <n v="73.349999999999994"/>
    <n v="1528.07"/>
    <n v="232.26"/>
    <m/>
    <m/>
    <m/>
    <m/>
    <m/>
    <m/>
    <x v="0"/>
    <x v="0"/>
    <m/>
  </r>
  <r>
    <s v=""/>
    <s v=" EJ_0305_1120"/>
    <s v="RCS Injection Pulsed Bump - Kicker Magnet - Assembly &amp; Test"/>
    <s v="6.03.03.05.01"/>
    <x v="0"/>
    <d v="2027-11-30T00:00:00"/>
    <d v="2028-02-25T00:00:00"/>
    <s v="mahmed"/>
    <s v="vranjbar"/>
    <n v="1892.03"/>
    <s v="CON"/>
    <s v="C"/>
    <s v="Labor"/>
    <s v="TEC"/>
    <m/>
    <s v="BNL"/>
    <s v="Const"/>
    <s v="PD"/>
    <x v="8"/>
    <s v="S.P022"/>
    <s v="APP00184"/>
    <m/>
    <m/>
    <m/>
    <m/>
    <m/>
    <m/>
    <m/>
    <m/>
    <m/>
    <m/>
    <n v="1892.03"/>
    <m/>
    <m/>
    <m/>
    <m/>
    <m/>
    <m/>
    <x v="0"/>
    <x v="0"/>
    <m/>
  </r>
  <r>
    <s v=""/>
    <s v=" EJ_0305_1140"/>
    <s v="RCS Injection Pulsed Bump - Corrector Magnet - Prepare Spec/SOW"/>
    <s v="6.03.03.05.01"/>
    <x v="0"/>
    <d v="2026-09-14T00:00:00"/>
    <d v="2027-01-11T00:00:00"/>
    <s v="mahmed"/>
    <s v="vranjbar"/>
    <n v="3636"/>
    <s v="EDIA"/>
    <s v="C"/>
    <s v="Labor"/>
    <s v="TEC"/>
    <m/>
    <s v="BNL"/>
    <s v="PED"/>
    <s v="PD"/>
    <x v="10"/>
    <s v="P.S520"/>
    <m/>
    <m/>
    <m/>
    <m/>
    <m/>
    <m/>
    <m/>
    <m/>
    <m/>
    <n v="590.85"/>
    <n v="3045.15"/>
    <m/>
    <m/>
    <m/>
    <m/>
    <m/>
    <m/>
    <m/>
    <x v="0"/>
    <x v="0"/>
    <m/>
  </r>
  <r>
    <s v=""/>
    <s v=" EJ_0305_1240"/>
    <s v="RCS Injection Pulsed Bump - Corrector Magnet - Fabrication Support"/>
    <s v="6.03.03.05.01"/>
    <x v="0"/>
    <d v="2027-05-04T00:00:00"/>
    <d v="2027-12-08T00:00:00"/>
    <s v="mahmed"/>
    <s v="vranjbar"/>
    <n v="1847.24"/>
    <s v="CON"/>
    <s v="C"/>
    <s v="Labor"/>
    <s v="TEC"/>
    <m/>
    <s v="BNL"/>
    <s v="Const"/>
    <s v="PD"/>
    <x v="9"/>
    <s v="P.S520"/>
    <m/>
    <m/>
    <m/>
    <m/>
    <m/>
    <m/>
    <m/>
    <m/>
    <m/>
    <m/>
    <n v="1293.07"/>
    <n v="554.16999999999996"/>
    <m/>
    <m/>
    <m/>
    <m/>
    <m/>
    <m/>
    <x v="0"/>
    <x v="0"/>
    <m/>
  </r>
  <r>
    <s v=""/>
    <s v=" EJ_0305_1260"/>
    <s v="RCS Injection Pulsed Bump - Corrector Magnet - Assembly &amp; Test"/>
    <s v="6.03.03.05.01"/>
    <x v="0"/>
    <d v="2027-12-09T00:00:00"/>
    <d v="2028-03-07T00:00:00"/>
    <s v="mahmed"/>
    <s v="vranjbar"/>
    <n v="1892.03"/>
    <s v="CON"/>
    <s v="C"/>
    <s v="Labor"/>
    <s v="TEC"/>
    <m/>
    <s v="BNL"/>
    <s v="Const"/>
    <s v="PD"/>
    <x v="8"/>
    <s v="P.S520"/>
    <m/>
    <m/>
    <m/>
    <m/>
    <m/>
    <m/>
    <m/>
    <m/>
    <m/>
    <m/>
    <m/>
    <n v="1892.03"/>
    <m/>
    <m/>
    <m/>
    <m/>
    <m/>
    <m/>
    <x v="0"/>
    <x v="0"/>
    <m/>
  </r>
  <r>
    <s v=""/>
    <s v=" EJ_0305_1280"/>
    <s v="RCS Injection Pulsed Bump - Power Supplies - Prepare Spec/SOW"/>
    <s v="6.03.03.05.01"/>
    <x v="0"/>
    <d v="2027-01-12T00:00:00"/>
    <d v="2027-05-05T00:00:00"/>
    <s v="mahmed"/>
    <s v="vranjbar"/>
    <n v="3656.09"/>
    <s v="EDIA"/>
    <s v="C"/>
    <s v="Labor"/>
    <s v="TEC"/>
    <m/>
    <s v="BNL"/>
    <s v="PED"/>
    <s v="PD"/>
    <x v="10"/>
    <s v="P.S056"/>
    <m/>
    <m/>
    <m/>
    <m/>
    <m/>
    <m/>
    <m/>
    <m/>
    <m/>
    <m/>
    <n v="3656.09"/>
    <m/>
    <m/>
    <m/>
    <m/>
    <m/>
    <m/>
    <m/>
    <x v="0"/>
    <x v="0"/>
    <m/>
  </r>
  <r>
    <s v=""/>
    <s v=" EJ_0305_1380"/>
    <s v="RCS Injection Pulsed Bump - Power Supplies - Fabrication Support"/>
    <s v="6.03.03.05.01"/>
    <x v="0"/>
    <d v="2027-08-26T00:00:00"/>
    <d v="2028-01-24T00:00:00"/>
    <s v="mahmed"/>
    <s v="vranjbar"/>
    <n v="1876.03"/>
    <s v="CON"/>
    <s v="C"/>
    <s v="Labor"/>
    <s v="TEC"/>
    <m/>
    <s v="BNL"/>
    <s v="Const"/>
    <s v="PD"/>
    <x v="9"/>
    <s v="P.S056"/>
    <m/>
    <m/>
    <m/>
    <m/>
    <m/>
    <m/>
    <m/>
    <m/>
    <m/>
    <m/>
    <n v="469.01"/>
    <n v="1407.02"/>
    <m/>
    <m/>
    <m/>
    <m/>
    <m/>
    <m/>
    <x v="0"/>
    <x v="0"/>
    <m/>
  </r>
  <r>
    <s v=""/>
    <s v=" EJ_0305_1400"/>
    <s v="RCS Injection Pulsed Bump - Power Supplies - Assembly &amp; Test"/>
    <s v="6.03.03.05.01"/>
    <x v="0"/>
    <d v="2028-01-25T00:00:00"/>
    <d v="2028-04-18T00:00:00"/>
    <s v="mahmed"/>
    <s v="vranjbar"/>
    <n v="1892.03"/>
    <s v="CON"/>
    <s v="C"/>
    <s v="Labor"/>
    <s v="TEC"/>
    <m/>
    <s v="BNL"/>
    <s v="Const"/>
    <s v="PD"/>
    <x v="8"/>
    <s v="P.S056"/>
    <m/>
    <m/>
    <m/>
    <m/>
    <m/>
    <m/>
    <m/>
    <m/>
    <m/>
    <m/>
    <m/>
    <n v="1892.03"/>
    <m/>
    <m/>
    <m/>
    <m/>
    <m/>
    <m/>
    <x v="0"/>
    <x v="0"/>
    <m/>
  </r>
  <r>
    <s v=""/>
    <s v=" EJ_0305_2020"/>
    <s v="Septum Electrical Components - prepare Spec/SOW"/>
    <s v="6.03.03.05.02"/>
    <x v="0"/>
    <d v="2024-08-16T00:00:00"/>
    <d v="2024-12-12T00:00:00"/>
    <s v="mahmed"/>
    <s v="vranjbar"/>
    <n v="6736.55"/>
    <s v="EDIA"/>
    <s v="C"/>
    <s v="Labor"/>
    <s v="TEC"/>
    <m/>
    <s v="BNL"/>
    <s v="PED"/>
    <s v="PD"/>
    <x v="10"/>
    <s v="P.S521"/>
    <m/>
    <m/>
    <m/>
    <m/>
    <m/>
    <m/>
    <m/>
    <n v="2610.41"/>
    <n v="4126.13"/>
    <m/>
    <m/>
    <m/>
    <m/>
    <m/>
    <m/>
    <m/>
    <m/>
    <m/>
    <x v="0"/>
    <x v="0"/>
    <m/>
  </r>
  <r>
    <s v=""/>
    <s v=" EJ_0305_2140"/>
    <s v="Septum Electrical Components - Assembly &amp; Test"/>
    <s v="6.03.03.05.02"/>
    <x v="0"/>
    <d v="2026-07-16T00:00:00"/>
    <d v="2026-08-26T00:00:00"/>
    <s v="mahmed"/>
    <s v="vranjbar"/>
    <n v="3532.45"/>
    <s v="CON"/>
    <s v="C"/>
    <s v="Labor"/>
    <s v="TEC"/>
    <m/>
    <s v="BNL"/>
    <s v="Const"/>
    <s v="PD"/>
    <x v="8"/>
    <s v="P.S521"/>
    <m/>
    <m/>
    <m/>
    <m/>
    <m/>
    <m/>
    <m/>
    <m/>
    <m/>
    <n v="3532.45"/>
    <m/>
    <m/>
    <m/>
    <m/>
    <m/>
    <m/>
    <m/>
    <m/>
    <x v="0"/>
    <x v="0"/>
    <m/>
  </r>
  <r>
    <s v=""/>
    <s v=" EJ_0305_2120"/>
    <s v="Septum Electrical Components - Fabrication Support"/>
    <s v="6.03.03.05.02"/>
    <x v="0"/>
    <d v="2025-12-10T00:00:00"/>
    <d v="2026-07-15T00:00:00"/>
    <s v="mahmed"/>
    <s v="vranjbar"/>
    <n v="3532.45"/>
    <s v="CON"/>
    <s v="C"/>
    <s v="Labor"/>
    <s v="TEC"/>
    <m/>
    <s v="BNL"/>
    <s v="Const"/>
    <s v="PD"/>
    <x v="9"/>
    <s v="P.S521"/>
    <m/>
    <m/>
    <m/>
    <m/>
    <m/>
    <m/>
    <m/>
    <m/>
    <m/>
    <n v="3532.45"/>
    <m/>
    <m/>
    <m/>
    <m/>
    <m/>
    <m/>
    <m/>
    <m/>
    <x v="0"/>
    <x v="0"/>
    <m/>
  </r>
  <r>
    <s v=""/>
    <s v=" EJ_0305_2000"/>
    <s v="Septum Electrical Components - Final Design"/>
    <s v="6.03.03.05.02"/>
    <x v="0"/>
    <d v="2024-01-16T00:00:00"/>
    <d v="2024-08-15T00:00:00"/>
    <s v="mahmed"/>
    <s v="vranjbar"/>
    <n v="3297.58"/>
    <s v="EDIA"/>
    <s v="C"/>
    <s v="Labor"/>
    <s v="TEC"/>
    <m/>
    <s v="BNL"/>
    <s v="PED"/>
    <s v="PD"/>
    <x v="6"/>
    <s v="P.S521"/>
    <m/>
    <m/>
    <m/>
    <m/>
    <m/>
    <m/>
    <m/>
    <n v="3297.58"/>
    <m/>
    <m/>
    <m/>
    <m/>
    <m/>
    <m/>
    <m/>
    <m/>
    <m/>
    <m/>
    <x v="0"/>
    <x v="0"/>
    <m/>
  </r>
  <r>
    <s v=""/>
    <s v=" EJ_0305_2180"/>
    <s v="Septum Mechanical Components - prepare Spec/SOW"/>
    <s v="6.03.03.05.02"/>
    <x v="0"/>
    <d v="2024-11-13T00:00:00"/>
    <d v="2025-03-12T00:00:00"/>
    <s v="mahmed"/>
    <s v="vranjbar"/>
    <n v="6825.99"/>
    <s v="EDIA"/>
    <s v="C"/>
    <s v="Labor"/>
    <s v="TEC"/>
    <m/>
    <s v="BNL"/>
    <s v="PED"/>
    <s v="PD"/>
    <x v="10"/>
    <s v="P.S522"/>
    <m/>
    <m/>
    <m/>
    <m/>
    <m/>
    <m/>
    <m/>
    <m/>
    <n v="6825.99"/>
    <m/>
    <m/>
    <m/>
    <m/>
    <m/>
    <m/>
    <m/>
    <m/>
    <m/>
    <x v="0"/>
    <x v="0"/>
    <m/>
  </r>
  <r>
    <s v=""/>
    <s v=" EJ_0305_2300"/>
    <s v="Septum Mechanical Components - Assembly &amp; Test"/>
    <s v="6.03.03.05.02"/>
    <x v="0"/>
    <d v="2026-09-25T00:00:00"/>
    <d v="2026-11-06T00:00:00"/>
    <s v="mahmed"/>
    <s v="vranjbar"/>
    <n v="3639.6"/>
    <s v="CON"/>
    <s v="C"/>
    <s v="Labor"/>
    <s v="TEC"/>
    <m/>
    <s v="BNL"/>
    <s v="Const"/>
    <s v="PD"/>
    <x v="8"/>
    <s v="P.S522"/>
    <m/>
    <m/>
    <m/>
    <m/>
    <m/>
    <m/>
    <m/>
    <m/>
    <m/>
    <n v="485.28"/>
    <n v="3154.32"/>
    <m/>
    <m/>
    <m/>
    <m/>
    <m/>
    <m/>
    <m/>
    <x v="0"/>
    <x v="0"/>
    <m/>
  </r>
  <r>
    <s v=""/>
    <s v=" EJ_0305_2280"/>
    <s v="Septum Mechanical Components - Fabrication Support"/>
    <s v="6.03.03.05.02"/>
    <x v="0"/>
    <d v="2025-12-10T00:00:00"/>
    <d v="2026-09-24T00:00:00"/>
    <s v="mahmed"/>
    <s v="vranjbar"/>
    <n v="3532.45"/>
    <s v="CON"/>
    <s v="C"/>
    <s v="Labor"/>
    <s v="TEC"/>
    <m/>
    <s v="BNL"/>
    <s v="Const"/>
    <s v="PD"/>
    <x v="9"/>
    <s v="P.S522"/>
    <m/>
    <m/>
    <m/>
    <m/>
    <m/>
    <m/>
    <m/>
    <m/>
    <m/>
    <n v="3532.45"/>
    <m/>
    <m/>
    <m/>
    <m/>
    <m/>
    <m/>
    <m/>
    <m/>
    <x v="0"/>
    <x v="0"/>
    <m/>
  </r>
  <r>
    <s v=""/>
    <s v=" EJ_0305_2160"/>
    <s v="Septum Mechanical Components - Final Design"/>
    <s v="6.03.03.05.02"/>
    <x v="0"/>
    <d v="2024-08-16T00:00:00"/>
    <d v="2024-11-12T00:00:00"/>
    <s v="mahmed"/>
    <s v="vranjbar"/>
    <n v="6706.73"/>
    <s v="EDIA"/>
    <s v="C"/>
    <s v="Labor"/>
    <s v="TEC"/>
    <m/>
    <s v="BNL"/>
    <s v="PED"/>
    <s v="PD"/>
    <x v="6"/>
    <s v="P.S522"/>
    <m/>
    <m/>
    <m/>
    <m/>
    <m/>
    <m/>
    <m/>
    <n v="3465.14"/>
    <n v="3241.59"/>
    <m/>
    <m/>
    <m/>
    <m/>
    <m/>
    <m/>
    <m/>
    <m/>
    <m/>
    <x v="0"/>
    <x v="0"/>
    <m/>
  </r>
  <r>
    <s v=""/>
    <s v=" EJ_0305_9020"/>
    <s v="HR Machine Protection Beam Abort Kicker Electrical Components  - prepare Spec/SOW"/>
    <s v="6.06.03.01.01"/>
    <x v="0"/>
    <d v="2024-03-27T00:00:00"/>
    <d v="2024-07-18T00:00:00"/>
    <s v="glayden"/>
    <s v="drees"/>
    <n v="3297.58"/>
    <s v="EDIA"/>
    <s v="C"/>
    <s v="Labor"/>
    <s v="TEC"/>
    <m/>
    <s v="BNL"/>
    <s v="PED"/>
    <s v="AD"/>
    <x v="10"/>
    <s v="A.PP024"/>
    <m/>
    <m/>
    <m/>
    <m/>
    <m/>
    <m/>
    <m/>
    <n v="3297.58"/>
    <m/>
    <m/>
    <m/>
    <m/>
    <m/>
    <m/>
    <m/>
    <m/>
    <m/>
    <m/>
    <x v="0"/>
    <x v="0"/>
    <m/>
  </r>
  <r>
    <s v=""/>
    <s v=" EJ_0305_9140"/>
    <s v="HR Machine Protection Beam Abort Kicker Electrical Components  - Assembly &amp; Test"/>
    <s v="6.06.03.01.01"/>
    <x v="0"/>
    <d v="2025-09-05T00:00:00"/>
    <d v="2025-10-17T00:00:00"/>
    <s v="glayden"/>
    <s v="drees"/>
    <n v="1730.39"/>
    <s v="EDIA"/>
    <s v="C"/>
    <s v="Labor"/>
    <s v="TEC"/>
    <m/>
    <s v="BNL"/>
    <s v="Const"/>
    <s v="AD"/>
    <x v="8"/>
    <s v="A.PP024"/>
    <m/>
    <m/>
    <m/>
    <m/>
    <m/>
    <m/>
    <m/>
    <m/>
    <n v="1038.23"/>
    <n v="692.16"/>
    <m/>
    <m/>
    <m/>
    <m/>
    <m/>
    <m/>
    <m/>
    <m/>
    <x v="0"/>
    <x v="0"/>
    <m/>
  </r>
  <r>
    <s v=""/>
    <s v=" EJ_0305_9120"/>
    <s v="HR Machine Protection Beam Abort Kicker Electrical Components  - Fabrication Support"/>
    <s v="6.06.03.01.01"/>
    <x v="0"/>
    <d v="2025-02-03T00:00:00"/>
    <d v="2025-09-04T00:00:00"/>
    <s v="glayden"/>
    <s v="drees"/>
    <n v="1706.5"/>
    <s v="EDIA"/>
    <s v="C"/>
    <s v="Labor"/>
    <s v="TEC"/>
    <m/>
    <s v="BNL"/>
    <s v="Const"/>
    <s v="AD"/>
    <x v="9"/>
    <s v="A.PP024"/>
    <s v="APP00063"/>
    <m/>
    <m/>
    <m/>
    <m/>
    <m/>
    <m/>
    <m/>
    <n v="1706.5"/>
    <m/>
    <m/>
    <m/>
    <m/>
    <m/>
    <m/>
    <m/>
    <m/>
    <m/>
    <x v="0"/>
    <x v="0"/>
    <m/>
  </r>
  <r>
    <s v=""/>
    <s v=" EJ_0305_9000"/>
    <s v="HR Machine Protection Beam Abort Kicker Electrical Components  - Design"/>
    <s v="6.06.03.01.01"/>
    <x v="0"/>
    <d v="2023-08-17T00:00:00"/>
    <d v="2024-03-26T00:00:00"/>
    <s v="glayden"/>
    <s v="drees"/>
    <n v="3274.54"/>
    <s v="EDIA"/>
    <s v="C"/>
    <s v="Labor"/>
    <s v="TEC"/>
    <m/>
    <s v="BNL"/>
    <s v="PED"/>
    <s v="AD"/>
    <x v="11"/>
    <s v="A.PP024"/>
    <m/>
    <m/>
    <m/>
    <m/>
    <m/>
    <m/>
    <n v="676.74"/>
    <n v="2597.8000000000002"/>
    <m/>
    <m/>
    <m/>
    <m/>
    <m/>
    <m/>
    <m/>
    <m/>
    <m/>
    <m/>
    <x v="0"/>
    <x v="0"/>
    <m/>
  </r>
  <r>
    <s v=""/>
    <s v=" EJ_0305_9180"/>
    <s v="HR Machine Protection Beam Abort Kicker Mechanical Components  - prepare Spec/SOW"/>
    <s v="6.06.03.01.01"/>
    <x v="0"/>
    <d v="2024-06-20T00:00:00"/>
    <d v="2024-10-11T00:00:00"/>
    <s v="glayden"/>
    <s v="drees"/>
    <n v="3310.57"/>
    <s v="EDIA"/>
    <s v="C"/>
    <s v="Labor"/>
    <s v="TEC"/>
    <m/>
    <s v="BNL"/>
    <s v="PED"/>
    <s v="AD"/>
    <x v="10"/>
    <s v="S.P089"/>
    <m/>
    <m/>
    <m/>
    <m/>
    <m/>
    <m/>
    <m/>
    <n v="2938.13"/>
    <n v="372.44"/>
    <m/>
    <m/>
    <m/>
    <m/>
    <m/>
    <m/>
    <m/>
    <m/>
    <m/>
    <x v="0"/>
    <x v="0"/>
    <m/>
  </r>
  <r>
    <s v=""/>
    <s v=" EJ_0305_9300"/>
    <s v="HR Machine Protection Beam Abort Kicker Mechanical Components  - Assembly &amp; Test"/>
    <s v="6.06.03.01.01"/>
    <x v="0"/>
    <d v="2025-08-21T00:00:00"/>
    <d v="2025-10-02T00:00:00"/>
    <s v="glayden"/>
    <s v="drees"/>
    <n v="1710.48"/>
    <s v="EDIA"/>
    <s v="C"/>
    <s v="Labor"/>
    <s v="TEC"/>
    <m/>
    <s v="BNL"/>
    <s v="Const"/>
    <s v="AD"/>
    <x v="8"/>
    <m/>
    <m/>
    <m/>
    <m/>
    <m/>
    <m/>
    <m/>
    <m/>
    <m/>
    <n v="1596.45"/>
    <n v="114.03"/>
    <m/>
    <m/>
    <m/>
    <m/>
    <m/>
    <m/>
    <m/>
    <m/>
    <x v="0"/>
    <x v="0"/>
    <m/>
  </r>
  <r>
    <s v=""/>
    <s v=" EJ_0305_9280"/>
    <s v="HR Machine Protection Beam Abort Kicker Mechanical Components  - Fabrication Support"/>
    <s v="6.06.03.01.01"/>
    <x v="0"/>
    <d v="2025-04-01T00:00:00"/>
    <d v="2025-08-20T00:00:00"/>
    <s v="glayden"/>
    <s v="drees"/>
    <n v="1706.5"/>
    <s v="EDIA"/>
    <s v="C"/>
    <s v="Labor"/>
    <s v="TEC"/>
    <m/>
    <s v="BNL"/>
    <s v="Const"/>
    <s v="AD"/>
    <x v="9"/>
    <s v="S.P089"/>
    <s v="APP00206"/>
    <m/>
    <m/>
    <m/>
    <m/>
    <m/>
    <m/>
    <m/>
    <n v="1706.5"/>
    <m/>
    <m/>
    <m/>
    <m/>
    <m/>
    <m/>
    <m/>
    <m/>
    <m/>
    <x v="0"/>
    <x v="0"/>
    <m/>
  </r>
  <r>
    <s v=""/>
    <s v=" EJ_0305_9160"/>
    <s v="HR Machine Protection Beam Abort Kicker Mechanical Components  - Design"/>
    <s v="6.06.03.01.01"/>
    <x v="0"/>
    <d v="2024-03-27T00:00:00"/>
    <d v="2024-06-19T00:00:00"/>
    <s v="glayden"/>
    <s v="drees"/>
    <n v="3297.58"/>
    <s v="EDIA"/>
    <s v="C"/>
    <s v="Labor"/>
    <s v="TEC"/>
    <m/>
    <s v="BNL"/>
    <s v="PED"/>
    <s v="AD"/>
    <x v="11"/>
    <s v="S.P089"/>
    <m/>
    <m/>
    <m/>
    <m/>
    <m/>
    <m/>
    <m/>
    <n v="3297.58"/>
    <m/>
    <m/>
    <m/>
    <m/>
    <m/>
    <m/>
    <m/>
    <m/>
    <m/>
    <m/>
    <x v="0"/>
    <x v="0"/>
    <m/>
  </r>
  <r>
    <s v=""/>
    <s v=" EJ_0305_8020"/>
    <s v="ESR Injection ESR Injection Electrical Components  - Prepare Spec/SOW/APP"/>
    <s v="6.03.03.05.08"/>
    <x v="0"/>
    <d v="2024-08-16T00:00:00"/>
    <d v="2024-12-12T00:00:00"/>
    <s v="mahmed"/>
    <s v="vranjbar"/>
    <n v="6736.55"/>
    <s v="EDIA"/>
    <s v="C"/>
    <s v="Labor"/>
    <s v="TEC"/>
    <m/>
    <s v="BNL"/>
    <s v="PED"/>
    <s v="PD"/>
    <x v="10"/>
    <s v="S.P048"/>
    <m/>
    <m/>
    <m/>
    <m/>
    <m/>
    <m/>
    <m/>
    <n v="2610.41"/>
    <n v="4126.13"/>
    <m/>
    <m/>
    <m/>
    <m/>
    <m/>
    <m/>
    <m/>
    <m/>
    <m/>
    <x v="0"/>
    <x v="0"/>
    <m/>
  </r>
  <r>
    <s v=""/>
    <s v=" EJ_0305_8140"/>
    <s v="ESR Injection ESR Injection Electrical Components  - Assembly &amp; Test"/>
    <s v="6.03.03.05.08"/>
    <x v="0"/>
    <d v="2026-07-16T00:00:00"/>
    <d v="2026-08-26T00:00:00"/>
    <s v="mahmed"/>
    <s v="vranjbar"/>
    <n v="3532.45"/>
    <s v="CON"/>
    <s v="C"/>
    <s v="Labor"/>
    <s v="TEC"/>
    <m/>
    <s v="BNL"/>
    <s v="Const"/>
    <s v="PD"/>
    <x v="8"/>
    <s v="S.P048"/>
    <s v="APP00196"/>
    <m/>
    <m/>
    <m/>
    <m/>
    <m/>
    <m/>
    <m/>
    <m/>
    <n v="3532.45"/>
    <m/>
    <m/>
    <m/>
    <m/>
    <m/>
    <m/>
    <m/>
    <m/>
    <x v="0"/>
    <x v="0"/>
    <m/>
  </r>
  <r>
    <s v=""/>
    <s v=" EJ_0305_8000"/>
    <s v="ESR Injection Septum Electrical Components - Final Design"/>
    <s v="6.03.03.05.08"/>
    <x v="0"/>
    <d v="2024-01-16T00:00:00"/>
    <d v="2024-08-15T00:00:00"/>
    <s v="mahmed"/>
    <s v="vranjbar"/>
    <n v="6595.16"/>
    <s v="EDIA"/>
    <s v="C"/>
    <s v="Labor"/>
    <s v="TEC"/>
    <m/>
    <s v="BNL"/>
    <s v="PED"/>
    <s v="PD"/>
    <x v="6"/>
    <s v="S.P048"/>
    <m/>
    <m/>
    <m/>
    <m/>
    <m/>
    <m/>
    <m/>
    <n v="6595.16"/>
    <m/>
    <m/>
    <m/>
    <m/>
    <m/>
    <m/>
    <m/>
    <m/>
    <m/>
    <m/>
    <x v="0"/>
    <x v="0"/>
    <m/>
  </r>
  <r>
    <s v=""/>
    <s v=" EJ_0305_8180"/>
    <s v="ESR Injection Mechanical Components - Prepare Spec/SOW/APP"/>
    <s v="6.03.03.05.08"/>
    <x v="0"/>
    <d v="2024-11-13T00:00:00"/>
    <d v="2025-03-12T00:00:00"/>
    <s v="mahmed"/>
    <s v="vranjbar"/>
    <n v="6825.99"/>
    <s v="EDIA"/>
    <s v="C"/>
    <s v="Labor"/>
    <s v="TEC"/>
    <m/>
    <s v="BNL"/>
    <s v="PED"/>
    <s v="PD"/>
    <x v="10"/>
    <s v="S.P080"/>
    <m/>
    <m/>
    <m/>
    <m/>
    <m/>
    <m/>
    <m/>
    <m/>
    <n v="6825.99"/>
    <m/>
    <m/>
    <m/>
    <m/>
    <m/>
    <m/>
    <m/>
    <m/>
    <m/>
    <x v="0"/>
    <x v="0"/>
    <m/>
  </r>
  <r>
    <s v=""/>
    <s v=" EJ_0305_8300"/>
    <s v="ESR Injection Mechanical Components - Assembly &amp; Test"/>
    <s v="6.03.03.05.08"/>
    <x v="0"/>
    <d v="2026-05-05T00:00:00"/>
    <d v="2026-06-16T00:00:00"/>
    <s v="mahmed"/>
    <s v="vranjbar"/>
    <n v="3532.45"/>
    <s v="CON"/>
    <s v="C"/>
    <s v="Labor"/>
    <s v="TEC"/>
    <m/>
    <s v="BNL"/>
    <s v="Const"/>
    <s v="PD"/>
    <x v="8"/>
    <s v="S.P080"/>
    <s v="APP00197"/>
    <m/>
    <m/>
    <m/>
    <m/>
    <m/>
    <m/>
    <m/>
    <m/>
    <n v="3532.45"/>
    <m/>
    <m/>
    <m/>
    <m/>
    <m/>
    <m/>
    <m/>
    <m/>
    <x v="0"/>
    <x v="0"/>
    <m/>
  </r>
  <r>
    <s v=""/>
    <s v=" EJ_0305_8160"/>
    <s v="ESR Injection Mechanical Components - Final Design"/>
    <s v="6.03.03.05.08"/>
    <x v="0"/>
    <d v="2024-08-16T00:00:00"/>
    <d v="2024-11-12T00:00:00"/>
    <s v="mahmed"/>
    <s v="vranjbar"/>
    <n v="6706.73"/>
    <s v="EDIA"/>
    <s v="C"/>
    <s v="Labor"/>
    <s v="TEC"/>
    <m/>
    <s v="BNL"/>
    <s v="PED"/>
    <s v="PD"/>
    <x v="6"/>
    <s v="S.P080"/>
    <m/>
    <m/>
    <m/>
    <m/>
    <m/>
    <m/>
    <m/>
    <n v="3465.14"/>
    <n v="3241.59"/>
    <m/>
    <m/>
    <m/>
    <m/>
    <m/>
    <m/>
    <m/>
    <m/>
    <m/>
    <x v="0"/>
    <x v="0"/>
    <m/>
  </r>
  <r>
    <s v=""/>
    <s v=" EJ_0305_3000"/>
    <s v="RCS Extraction Pulsed Bump - Corrector Magnets - Prepare Spec/SOW"/>
    <s v="6.03.03.05.03"/>
    <x v="0"/>
    <d v="2025-12-09T00:00:00"/>
    <d v="2026-04-03T00:00:00"/>
    <s v="mahmed"/>
    <s v="vranjbar"/>
    <n v="3532.45"/>
    <s v="EDIA"/>
    <s v="C"/>
    <s v="Labor"/>
    <s v="TEC"/>
    <m/>
    <s v="BNL"/>
    <s v="PED"/>
    <s v="PD"/>
    <x v="10"/>
    <s v="P.S523"/>
    <m/>
    <m/>
    <m/>
    <m/>
    <m/>
    <m/>
    <m/>
    <m/>
    <m/>
    <n v="3532.45"/>
    <m/>
    <m/>
    <m/>
    <m/>
    <m/>
    <m/>
    <m/>
    <m/>
    <x v="0"/>
    <x v="0"/>
    <m/>
  </r>
  <r>
    <s v=""/>
    <s v=" EJ_0305_3100"/>
    <s v="RCS Extraction Pulsed Bump - Corrector Magnets - Fabrication Support"/>
    <s v="6.03.03.05.03"/>
    <x v="0"/>
    <d v="2026-07-27T00:00:00"/>
    <d v="2028-03-03T00:00:00"/>
    <s v="mahmed"/>
    <s v="vranjbar"/>
    <n v="1837.26"/>
    <s v="CON"/>
    <s v="C"/>
    <s v="Labor"/>
    <s v="TEC"/>
    <m/>
    <s v="BNL"/>
    <s v="Const"/>
    <s v="PD"/>
    <x v="9"/>
    <s v="P.S523"/>
    <m/>
    <m/>
    <m/>
    <m/>
    <m/>
    <m/>
    <m/>
    <m/>
    <m/>
    <n v="215.88"/>
    <n v="1148.28"/>
    <n v="473.09"/>
    <m/>
    <m/>
    <m/>
    <m/>
    <m/>
    <m/>
    <x v="0"/>
    <x v="0"/>
    <m/>
  </r>
  <r>
    <s v=""/>
    <s v=" EJ_0305_3120"/>
    <s v="RCS Extraction Pulsed Bump - Corrector Magnets - Assembly &amp; Test"/>
    <s v="6.03.03.05.03"/>
    <x v="0"/>
    <d v="2028-03-06T00:00:00"/>
    <d v="2028-05-26T00:00:00"/>
    <s v="mahmed"/>
    <s v="vranjbar"/>
    <n v="1892.03"/>
    <s v="CON"/>
    <s v="C"/>
    <s v="Labor"/>
    <s v="TEC"/>
    <m/>
    <s v="BNL"/>
    <s v="Const"/>
    <s v="PD"/>
    <x v="8"/>
    <s v="P.S523"/>
    <m/>
    <m/>
    <m/>
    <m/>
    <m/>
    <m/>
    <m/>
    <m/>
    <m/>
    <m/>
    <m/>
    <n v="1892.03"/>
    <m/>
    <m/>
    <m/>
    <m/>
    <m/>
    <m/>
    <x v="0"/>
    <x v="0"/>
    <m/>
  </r>
  <r>
    <s v=""/>
    <s v=" EJ_0305_3140"/>
    <s v="RCS Extraction Pulsed Bump - Power Supplies - Prepare Spec/SOW"/>
    <s v="6.03.03.05.03"/>
    <x v="0"/>
    <d v="2026-04-06T00:00:00"/>
    <d v="2026-07-28T00:00:00"/>
    <s v="mahmed"/>
    <s v="vranjbar"/>
    <n v="3532.45"/>
    <s v="EDIA"/>
    <s v="C"/>
    <s v="Labor"/>
    <s v="TEC"/>
    <m/>
    <s v="BNL"/>
    <s v="PED"/>
    <s v="PD"/>
    <x v="10"/>
    <s v="P.S524"/>
    <m/>
    <m/>
    <m/>
    <m/>
    <m/>
    <m/>
    <m/>
    <m/>
    <m/>
    <n v="3532.45"/>
    <m/>
    <m/>
    <m/>
    <m/>
    <m/>
    <m/>
    <m/>
    <m/>
    <x v="0"/>
    <x v="0"/>
    <m/>
  </r>
  <r>
    <s v=""/>
    <s v=" EJ_0305_3240"/>
    <s v="RCS Extraction Pulsed Bump - Power Supplies - Fabrication Support"/>
    <s v="6.03.03.05.03"/>
    <x v="0"/>
    <d v="2026-11-19T00:00:00"/>
    <d v="2028-02-03T00:00:00"/>
    <s v="mahmed"/>
    <s v="vranjbar"/>
    <n v="1845.75"/>
    <s v="CON"/>
    <s v="C"/>
    <s v="Labor"/>
    <s v="TEC"/>
    <m/>
    <s v="BNL"/>
    <s v="Const"/>
    <s v="PD"/>
    <x v="9"/>
    <s v="P.S524"/>
    <m/>
    <m/>
    <m/>
    <m/>
    <m/>
    <m/>
    <m/>
    <m/>
    <m/>
    <m/>
    <n v="1335.09"/>
    <n v="510.66"/>
    <m/>
    <m/>
    <m/>
    <m/>
    <m/>
    <m/>
    <x v="0"/>
    <x v="0"/>
    <m/>
  </r>
  <r>
    <s v=""/>
    <s v=" EJ_0305_3260"/>
    <s v="RCS Extraction Pulsed Bump - Power Supplies - Assembly &amp; Test"/>
    <s v="6.03.03.05.03"/>
    <x v="0"/>
    <d v="2028-02-04T00:00:00"/>
    <d v="2028-04-28T00:00:00"/>
    <s v="mahmed"/>
    <s v="vranjbar"/>
    <n v="1892.03"/>
    <s v="CON"/>
    <s v="C"/>
    <s v="Labor"/>
    <s v="TEC"/>
    <m/>
    <s v="BNL"/>
    <s v="Const"/>
    <s v="PD"/>
    <x v="8"/>
    <s v="P.S524"/>
    <m/>
    <m/>
    <m/>
    <m/>
    <m/>
    <m/>
    <m/>
    <m/>
    <m/>
    <m/>
    <m/>
    <n v="1892.03"/>
    <m/>
    <m/>
    <m/>
    <m/>
    <m/>
    <m/>
    <x v="0"/>
    <x v="0"/>
    <m/>
  </r>
  <r>
    <s v=""/>
    <s v=" EJ_0305_4020"/>
    <s v="RCS Extraction Kicker - Prepare Spec/SOW/ APP"/>
    <s v="6.03.03.05.04"/>
    <x v="0"/>
    <d v="2025-06-12T00:00:00"/>
    <d v="2025-10-03T00:00:00"/>
    <s v="mahmed"/>
    <s v="vranjbar"/>
    <n v="3417.48"/>
    <s v="CON"/>
    <s v="C"/>
    <s v="Labor"/>
    <s v="TEC"/>
    <m/>
    <s v="BNL"/>
    <s v="Const"/>
    <s v="PD"/>
    <x v="10"/>
    <s v="S.P341"/>
    <m/>
    <m/>
    <m/>
    <m/>
    <m/>
    <m/>
    <m/>
    <m/>
    <n v="3289.32"/>
    <n v="128.16"/>
    <m/>
    <m/>
    <m/>
    <m/>
    <m/>
    <m/>
    <m/>
    <m/>
    <x v="0"/>
    <x v="0"/>
    <m/>
  </r>
  <r>
    <s v=""/>
    <s v=" EJ_0305_4140"/>
    <s v="RCS Extraction Kicker - Assembly &amp; Test"/>
    <s v="6.03.03.05.04"/>
    <x v="0"/>
    <d v="2027-06-03T00:00:00"/>
    <d v="2027-08-26T00:00:00"/>
    <s v="mahmed"/>
    <s v="vranjbar"/>
    <n v="1828.04"/>
    <s v="CON"/>
    <s v="C"/>
    <s v="Labor"/>
    <s v="TEC"/>
    <m/>
    <s v="BNL"/>
    <s v="Const"/>
    <s v="PD"/>
    <x v="8"/>
    <s v="S.P341"/>
    <s v="APP00191"/>
    <m/>
    <m/>
    <m/>
    <m/>
    <m/>
    <m/>
    <m/>
    <m/>
    <m/>
    <n v="1828.04"/>
    <m/>
    <m/>
    <m/>
    <m/>
    <m/>
    <m/>
    <m/>
    <x v="0"/>
    <x v="0"/>
    <m/>
  </r>
  <r>
    <s v=""/>
    <s v=" EJ_0305_4000"/>
    <s v="RCS Extraction Kicker - Final Design"/>
    <s v="6.03.03.05.04"/>
    <x v="0"/>
    <d v="2024-11-04T00:00:00"/>
    <d v="2025-06-11T00:00:00"/>
    <s v="mahmed"/>
    <s v="vranjbar"/>
    <n v="3413"/>
    <s v="EDIA"/>
    <s v="C"/>
    <s v="Labor"/>
    <s v="TEC"/>
    <m/>
    <s v="BNL"/>
    <s v="PED"/>
    <s v="PD"/>
    <x v="6"/>
    <s v="S.P341"/>
    <m/>
    <m/>
    <m/>
    <m/>
    <m/>
    <m/>
    <m/>
    <m/>
    <n v="3413"/>
    <m/>
    <m/>
    <m/>
    <m/>
    <m/>
    <m/>
    <m/>
    <m/>
    <m/>
    <x v="0"/>
    <x v="0"/>
    <m/>
  </r>
  <r>
    <s v=""/>
    <s v=" EJ_0305_5000"/>
    <s v="RCS Extraction Septum - Electrical Components - Prepare Spec/SOW/APP"/>
    <s v="6.03.03.05.05"/>
    <x v="0"/>
    <d v="2025-12-09T00:00:00"/>
    <d v="2026-04-03T00:00:00"/>
    <s v="mahmed"/>
    <s v="vranjbar"/>
    <n v="7064.9"/>
    <s v="EDIA"/>
    <s v="C"/>
    <s v="Labor"/>
    <s v="TEC"/>
    <m/>
    <s v="BNL"/>
    <s v="PED"/>
    <s v="PD"/>
    <x v="10"/>
    <s v="S.P342"/>
    <m/>
    <m/>
    <m/>
    <m/>
    <m/>
    <m/>
    <m/>
    <m/>
    <m/>
    <n v="7064.9"/>
    <m/>
    <m/>
    <m/>
    <m/>
    <m/>
    <m/>
    <m/>
    <m/>
    <x v="0"/>
    <x v="0"/>
    <m/>
  </r>
  <r>
    <s v=""/>
    <s v=" EJ_0305_5100"/>
    <s v="RCS Extraction Septum - Electrical Components - Fabrication Support"/>
    <s v="6.03.03.05.05"/>
    <x v="0"/>
    <d v="2026-09-15T00:00:00"/>
    <d v="2027-11-29T00:00:00"/>
    <s v="mahmed"/>
    <s v="vranjbar"/>
    <n v="3667.35"/>
    <s v="CON"/>
    <s v="C"/>
    <s v="Labor"/>
    <s v="TEC"/>
    <m/>
    <s v="BNL"/>
    <s v="Const"/>
    <s v="PD"/>
    <x v="9"/>
    <s v="S.P342"/>
    <s v="APP00182"/>
    <m/>
    <m/>
    <m/>
    <m/>
    <m/>
    <m/>
    <m/>
    <m/>
    <n v="146.69"/>
    <n v="3056.12"/>
    <n v="464.53"/>
    <m/>
    <m/>
    <m/>
    <m/>
    <m/>
    <m/>
    <x v="0"/>
    <x v="0"/>
    <m/>
  </r>
  <r>
    <s v=""/>
    <s v=" EJ_0305_5120"/>
    <s v="RCS Extraction Septum - Electrical Components - Assembly &amp; Test"/>
    <s v="6.03.03.05.05"/>
    <x v="0"/>
    <d v="2027-11-30T00:00:00"/>
    <d v="2028-02-25T00:00:00"/>
    <s v="mahmed"/>
    <s v="vranjbar"/>
    <n v="3784.05"/>
    <s v="CON"/>
    <s v="C"/>
    <s v="Labor"/>
    <s v="TEC"/>
    <m/>
    <s v="BNL"/>
    <s v="Const"/>
    <s v="PD"/>
    <x v="8"/>
    <s v="S.P342"/>
    <s v="APP00182"/>
    <m/>
    <m/>
    <m/>
    <m/>
    <m/>
    <m/>
    <m/>
    <m/>
    <m/>
    <m/>
    <n v="3784.05"/>
    <m/>
    <m/>
    <m/>
    <m/>
    <m/>
    <m/>
    <x v="0"/>
    <x v="0"/>
    <m/>
  </r>
  <r>
    <s v=""/>
    <s v=" EJ_0305_5140"/>
    <s v="RCS Extraction Septum - Mechanical Components - Prepare Spec/SOW/APP"/>
    <s v="6.03.03.05.05"/>
    <x v="0"/>
    <d v="2026-04-06T00:00:00"/>
    <d v="2026-07-28T00:00:00"/>
    <s v="mahmed"/>
    <s v="vranjbar"/>
    <n v="7064.9"/>
    <s v="EDIA"/>
    <s v="C"/>
    <s v="Labor"/>
    <s v="TEC"/>
    <m/>
    <s v="BNL"/>
    <s v="PED"/>
    <s v="PD"/>
    <x v="10"/>
    <s v="S.P343"/>
    <m/>
    <m/>
    <m/>
    <m/>
    <m/>
    <m/>
    <m/>
    <m/>
    <m/>
    <n v="7064.9"/>
    <m/>
    <m/>
    <m/>
    <m/>
    <m/>
    <m/>
    <m/>
    <m/>
    <x v="0"/>
    <x v="0"/>
    <m/>
  </r>
  <r>
    <s v=""/>
    <s v=" EJ_0305_5240"/>
    <s v="RCS Extraction Septum - Mechanical Components - Fabrication Support"/>
    <s v="6.03.03.05.05"/>
    <x v="0"/>
    <d v="2027-01-13T00:00:00"/>
    <d v="2027-06-04T00:00:00"/>
    <s v="mahmed"/>
    <s v="vranjbar"/>
    <n v="3656.09"/>
    <s v="CON"/>
    <s v="C"/>
    <s v="Labor"/>
    <s v="TEC"/>
    <m/>
    <s v="BNL"/>
    <s v="Const"/>
    <s v="PD"/>
    <x v="9"/>
    <s v="S.P343"/>
    <s v="APP00183"/>
    <m/>
    <m/>
    <m/>
    <m/>
    <m/>
    <m/>
    <m/>
    <m/>
    <m/>
    <n v="3656.09"/>
    <m/>
    <m/>
    <m/>
    <m/>
    <m/>
    <m/>
    <m/>
    <x v="0"/>
    <x v="0"/>
    <m/>
  </r>
  <r>
    <s v=""/>
    <s v=" EJ_0305_5260"/>
    <s v="RCS Extraction Septum - Mechanical Components - Assembly &amp; Test"/>
    <s v="6.03.03.05.05"/>
    <x v="0"/>
    <d v="2027-06-07T00:00:00"/>
    <d v="2027-08-30T00:00:00"/>
    <s v="mahmed"/>
    <s v="vranjbar"/>
    <n v="3656.09"/>
    <s v="CON"/>
    <s v="C"/>
    <s v="Labor"/>
    <s v="TEC"/>
    <m/>
    <s v="BNL"/>
    <s v="Const"/>
    <s v="PD"/>
    <x v="8"/>
    <s v="S.P343"/>
    <s v="APP00183"/>
    <m/>
    <m/>
    <m/>
    <m/>
    <m/>
    <m/>
    <m/>
    <m/>
    <m/>
    <n v="3656.09"/>
    <m/>
    <m/>
    <m/>
    <m/>
    <m/>
    <m/>
    <m/>
    <x v="0"/>
    <x v="0"/>
    <m/>
  </r>
  <r>
    <s v=""/>
    <s v=" EJ_0305_6020"/>
    <s v="ESR Stripline Kickers Electrical Components - Prepare Spec/SOW/APP"/>
    <s v="6.03.03.05.06"/>
    <x v="0"/>
    <d v="2024-12-16T00:00:00"/>
    <d v="2025-04-10T00:00:00"/>
    <s v="mahmed"/>
    <s v="vranjbar"/>
    <n v="6825.99"/>
    <s v="EDIA"/>
    <s v="C"/>
    <s v="Labor"/>
    <s v="TEC"/>
    <m/>
    <s v="BNL"/>
    <s v="PED"/>
    <s v="PD"/>
    <x v="10"/>
    <s v="S.P032"/>
    <m/>
    <m/>
    <m/>
    <m/>
    <m/>
    <m/>
    <m/>
    <m/>
    <n v="6825.99"/>
    <m/>
    <m/>
    <m/>
    <m/>
    <m/>
    <m/>
    <m/>
    <m/>
    <m/>
    <x v="0"/>
    <x v="0"/>
    <m/>
  </r>
  <r>
    <s v=""/>
    <s v=" EJ_0305_6140"/>
    <s v="ESR Stripline Kickers Electrical Components  - Assembly &amp; Test"/>
    <s v="6.03.03.05.06"/>
    <x v="0"/>
    <d v="2027-02-24T00:00:00"/>
    <d v="2027-04-06T00:00:00"/>
    <s v="mahmed"/>
    <s v="vranjbar"/>
    <n v="7312.17"/>
    <s v="CON"/>
    <s v="C"/>
    <s v="Labor"/>
    <s v="TEC"/>
    <m/>
    <s v="BNL"/>
    <s v="Const"/>
    <s v="PD"/>
    <x v="8"/>
    <s v="S.P032"/>
    <s v="APP00192"/>
    <m/>
    <m/>
    <m/>
    <m/>
    <m/>
    <m/>
    <m/>
    <m/>
    <m/>
    <n v="7312.17"/>
    <m/>
    <m/>
    <m/>
    <m/>
    <m/>
    <m/>
    <m/>
    <x v="0"/>
    <x v="0"/>
    <m/>
  </r>
  <r>
    <s v=""/>
    <s v=" EJ_0305_6000"/>
    <s v="ESR Stripline Kickers Electrical Components - Final Design"/>
    <s v="6.03.03.05.06"/>
    <x v="0"/>
    <d v="2024-08-19T00:00:00"/>
    <d v="2024-12-13T00:00:00"/>
    <s v="mahmed"/>
    <s v="vranjbar"/>
    <n v="6739.43"/>
    <s v="EDIA"/>
    <s v="C"/>
    <s v="Labor"/>
    <s v="TEC"/>
    <m/>
    <s v="BNL"/>
    <s v="PED"/>
    <s v="PD"/>
    <x v="6"/>
    <s v="S.P032"/>
    <m/>
    <m/>
    <m/>
    <m/>
    <m/>
    <m/>
    <m/>
    <n v="2527.29"/>
    <n v="4212.1400000000003"/>
    <m/>
    <m/>
    <m/>
    <m/>
    <m/>
    <m/>
    <m/>
    <m/>
    <m/>
    <x v="0"/>
    <x v="0"/>
    <m/>
  </r>
  <r>
    <s v=""/>
    <s v=" EJ_0305_6180"/>
    <s v="ESR Stripline Kickers Mechanical Components  - Prepare Spec/SOW/APP"/>
    <s v="6.03.03.05.06"/>
    <x v="0"/>
    <d v="2025-03-14T00:00:00"/>
    <d v="2025-07-07T00:00:00"/>
    <s v="mahmed"/>
    <s v="vranjbar"/>
    <n v="6825.99"/>
    <s v="EDIA"/>
    <s v="C"/>
    <s v="Labor"/>
    <s v="TEC"/>
    <m/>
    <s v="BNL"/>
    <s v="PED"/>
    <s v="PD"/>
    <x v="10"/>
    <s v="S.P038"/>
    <m/>
    <m/>
    <m/>
    <m/>
    <m/>
    <m/>
    <m/>
    <m/>
    <n v="6825.99"/>
    <m/>
    <m/>
    <m/>
    <m/>
    <m/>
    <m/>
    <m/>
    <m/>
    <m/>
    <x v="0"/>
    <x v="0"/>
    <m/>
  </r>
  <r>
    <s v=""/>
    <s v=" EJ_0305_6300"/>
    <s v="ESR Stripline Kickers Mechanical Components  - Assembly &amp; Test"/>
    <s v="6.03.03.05.06"/>
    <x v="0"/>
    <d v="2026-05-14T00:00:00"/>
    <d v="2026-06-25T00:00:00"/>
    <s v="mahmed"/>
    <s v="vranjbar"/>
    <n v="7064.9"/>
    <s v="CON"/>
    <s v="C"/>
    <s v="Labor"/>
    <s v="TEC"/>
    <m/>
    <s v="BNL"/>
    <s v="Const"/>
    <s v="PD"/>
    <x v="8"/>
    <s v="S.P038"/>
    <s v="APP00193"/>
    <m/>
    <m/>
    <m/>
    <m/>
    <m/>
    <m/>
    <m/>
    <m/>
    <n v="7064.9"/>
    <m/>
    <m/>
    <m/>
    <m/>
    <m/>
    <m/>
    <m/>
    <m/>
    <x v="0"/>
    <x v="0"/>
    <m/>
  </r>
  <r>
    <s v=""/>
    <s v=" EJ_0305_6160"/>
    <s v="ESR Stripline Kickers Mechanical Components  - Final Design"/>
    <s v="6.03.03.05.06"/>
    <x v="0"/>
    <d v="2024-12-16T00:00:00"/>
    <d v="2025-03-13T00:00:00"/>
    <s v="mahmed"/>
    <s v="vranjbar"/>
    <n v="6825.99"/>
    <s v="EDIA"/>
    <s v="C"/>
    <s v="Labor"/>
    <s v="TEC"/>
    <m/>
    <s v="BNL"/>
    <s v="PED"/>
    <s v="PD"/>
    <x v="6"/>
    <s v="S.P038"/>
    <m/>
    <m/>
    <m/>
    <m/>
    <m/>
    <m/>
    <m/>
    <m/>
    <n v="6825.99"/>
    <m/>
    <m/>
    <m/>
    <m/>
    <m/>
    <m/>
    <m/>
    <m/>
    <m/>
    <x v="0"/>
    <x v="0"/>
    <m/>
  </r>
  <r>
    <s v=""/>
    <s v=" EJ_0305_7020"/>
    <s v="ESR Injection Pulsed Bump Corrector Magnets - prepare Spec/SOW"/>
    <s v="6.03.03.05.07"/>
    <x v="0"/>
    <d v="2024-08-16T00:00:00"/>
    <d v="2024-12-12T00:00:00"/>
    <s v="mahmed"/>
    <s v="vranjbar"/>
    <n v="3368.27"/>
    <s v="EDIA"/>
    <s v="C"/>
    <s v="Labor"/>
    <s v="TEC"/>
    <m/>
    <s v="BNL"/>
    <s v="PED"/>
    <s v="PD"/>
    <x v="10"/>
    <s v="P.S525"/>
    <m/>
    <m/>
    <m/>
    <m/>
    <m/>
    <m/>
    <m/>
    <n v="1305.21"/>
    <n v="2063.0700000000002"/>
    <m/>
    <m/>
    <m/>
    <m/>
    <m/>
    <m/>
    <m/>
    <m/>
    <m/>
    <x v="0"/>
    <x v="0"/>
    <m/>
  </r>
  <r>
    <s v=""/>
    <s v=" EJ_0305_7140"/>
    <s v="ESR Injection Pulsed Bump Corrector Magnets - Assembly &amp; Test"/>
    <s v="6.03.03.05.07"/>
    <x v="0"/>
    <d v="2026-07-16T00:00:00"/>
    <d v="2026-08-26T00:00:00"/>
    <s v="mahmed"/>
    <s v="vranjbar"/>
    <n v="1766.23"/>
    <s v="CON"/>
    <s v="C"/>
    <s v="Labor"/>
    <s v="TEC"/>
    <m/>
    <s v="BNL"/>
    <s v="Const"/>
    <s v="PD"/>
    <x v="8"/>
    <s v="P.S525"/>
    <m/>
    <m/>
    <m/>
    <m/>
    <m/>
    <m/>
    <m/>
    <m/>
    <m/>
    <n v="1766.23"/>
    <m/>
    <m/>
    <m/>
    <m/>
    <m/>
    <m/>
    <m/>
    <m/>
    <x v="0"/>
    <x v="0"/>
    <m/>
  </r>
  <r>
    <s v=""/>
    <s v=" EJ_0305_7000"/>
    <s v="ESR Injection Pulsed Bump Corrector Magnets - Final Design"/>
    <s v="6.03.03.05.07"/>
    <x v="0"/>
    <d v="2024-01-16T00:00:00"/>
    <d v="2024-08-15T00:00:00"/>
    <s v="mahmed"/>
    <s v="vranjbar"/>
    <n v="3297.58"/>
    <s v="EDIA"/>
    <s v="C"/>
    <s v="Labor"/>
    <s v="TEC"/>
    <m/>
    <s v="BNL"/>
    <s v="PED"/>
    <s v="PD"/>
    <x v="6"/>
    <s v="P.S525"/>
    <m/>
    <m/>
    <m/>
    <m/>
    <m/>
    <m/>
    <m/>
    <n v="3297.58"/>
    <m/>
    <m/>
    <m/>
    <m/>
    <m/>
    <m/>
    <m/>
    <m/>
    <m/>
    <m/>
    <x v="0"/>
    <x v="0"/>
    <m/>
  </r>
  <r>
    <s v=""/>
    <s v=" EJ_0305_7180"/>
    <s v="ESR Injection Pulsed Bump Power Supplies - prepare Spec/SOW"/>
    <s v="6.03.03.05.07"/>
    <x v="0"/>
    <d v="2024-11-13T00:00:00"/>
    <d v="2025-03-12T00:00:00"/>
    <s v="mahmed"/>
    <s v="vranjbar"/>
    <n v="3413"/>
    <s v="EDIA"/>
    <s v="C"/>
    <s v="Labor"/>
    <s v="TEC"/>
    <m/>
    <s v="BNL"/>
    <s v="PED"/>
    <s v="PD"/>
    <x v="10"/>
    <s v="P.S066"/>
    <m/>
    <m/>
    <m/>
    <m/>
    <m/>
    <m/>
    <m/>
    <m/>
    <n v="3413"/>
    <m/>
    <m/>
    <m/>
    <m/>
    <m/>
    <m/>
    <m/>
    <m/>
    <m/>
    <x v="0"/>
    <x v="0"/>
    <m/>
  </r>
  <r>
    <s v=""/>
    <s v=" EJ_0305_7300"/>
    <s v="ESR Injection Pulsed Bump Power Supplies - Assembly &amp; Test"/>
    <s v="6.03.03.05.07"/>
    <x v="0"/>
    <d v="2026-05-05T00:00:00"/>
    <d v="2026-06-16T00:00:00"/>
    <s v="mahmed"/>
    <s v="vranjbar"/>
    <n v="1766.23"/>
    <s v="CON"/>
    <s v="C"/>
    <s v="Labor"/>
    <s v="TEC"/>
    <m/>
    <s v="BNL"/>
    <s v="Const"/>
    <s v="PD"/>
    <x v="8"/>
    <s v="P.S066"/>
    <m/>
    <m/>
    <m/>
    <m/>
    <m/>
    <m/>
    <m/>
    <m/>
    <m/>
    <n v="1766.23"/>
    <m/>
    <m/>
    <m/>
    <m/>
    <m/>
    <m/>
    <m/>
    <m/>
    <x v="0"/>
    <x v="0"/>
    <m/>
  </r>
  <r>
    <s v=""/>
    <s v=" EJ_0305_7160"/>
    <s v="ESR Injection Pulsed Bump Power Supplies - Final Design"/>
    <s v="6.03.03.05.07"/>
    <x v="0"/>
    <d v="2024-08-16T00:00:00"/>
    <d v="2024-11-12T00:00:00"/>
    <s v="mahmed"/>
    <s v="vranjbar"/>
    <n v="3353.37"/>
    <s v="EDIA"/>
    <s v="C"/>
    <s v="Labor"/>
    <s v="TEC"/>
    <m/>
    <s v="BNL"/>
    <s v="PED"/>
    <s v="PD"/>
    <x v="6"/>
    <s v="P.S066"/>
    <m/>
    <m/>
    <m/>
    <m/>
    <m/>
    <m/>
    <m/>
    <n v="1732.57"/>
    <n v="1620.79"/>
    <m/>
    <m/>
    <m/>
    <m/>
    <m/>
    <m/>
    <m/>
    <m/>
    <m/>
    <x v="0"/>
    <x v="0"/>
    <m/>
  </r>
  <r>
    <s v=""/>
    <s v=" EJ_0201_3895"/>
    <s v="RCS Quad - Magnetic Measurement / Acceptance - AS09"/>
    <s v="6.03.02.01.05"/>
    <x v="0"/>
    <d v="2027-02-02T00:00:00"/>
    <d v="2027-06-23T00:00:00"/>
    <s v="jtolle"/>
    <s v="hwitte"/>
    <n v="3884.59"/>
    <s v="EDIA"/>
    <s v="C"/>
    <s v="Labor"/>
    <s v="TEC"/>
    <m/>
    <s v="BNL"/>
    <s v="Const.Test"/>
    <s v="NC_MAG"/>
    <x v="8"/>
    <m/>
    <m/>
    <m/>
    <m/>
    <m/>
    <m/>
    <m/>
    <m/>
    <m/>
    <m/>
    <m/>
    <n v="3884.59"/>
    <m/>
    <m/>
    <m/>
    <m/>
    <m/>
    <m/>
    <m/>
    <x v="0"/>
    <x v="0"/>
    <m/>
  </r>
  <r>
    <s v=""/>
    <s v=" EJ_0201_3670"/>
    <s v="RCS Sextupole - Magnetic Measurement / Acceptance - AS09"/>
    <s v="6.03.02.01.05"/>
    <x v="0"/>
    <d v="2027-02-02T00:00:00"/>
    <d v="2027-07-22T00:00:00"/>
    <s v="jtolle"/>
    <s v="hwitte"/>
    <n v="2825.76"/>
    <s v="EDIA"/>
    <s v="C"/>
    <s v="Labor"/>
    <s v="TEC"/>
    <m/>
    <s v="BNL"/>
    <s v="Const.Test"/>
    <s v="NC_MAG"/>
    <x v="8"/>
    <m/>
    <m/>
    <m/>
    <m/>
    <m/>
    <m/>
    <m/>
    <m/>
    <m/>
    <m/>
    <m/>
    <n v="2825.76"/>
    <m/>
    <m/>
    <m/>
    <m/>
    <m/>
    <m/>
    <m/>
    <x v="0"/>
    <x v="0"/>
    <m/>
  </r>
  <r>
    <s v=""/>
    <s v=" EJ_0202_1140"/>
    <s v="Main Dipole supply and the 2 Arc Quad supplies - Vendor Support by BNL"/>
    <s v="6.03.02.03"/>
    <x v="0"/>
    <d v="2025-12-10T00:00:00"/>
    <d v="2028-01-10T00:00:00"/>
    <s v="apatil"/>
    <s v="bruno"/>
    <n v="115962.4"/>
    <s v="EDIA"/>
    <s v="C"/>
    <s v="Labor"/>
    <s v="TEC"/>
    <m/>
    <s v="BNL"/>
    <s v="Const"/>
    <s v="PS"/>
    <x v="10"/>
    <s v="D.APP17"/>
    <s v="APP00544"/>
    <m/>
    <m/>
    <m/>
    <m/>
    <m/>
    <m/>
    <m/>
    <m/>
    <n v="45492.94"/>
    <n v="55751.15"/>
    <n v="14718.31"/>
    <m/>
    <m/>
    <m/>
    <m/>
    <m/>
    <m/>
    <x v="0"/>
    <x v="0"/>
    <m/>
  </r>
  <r>
    <s v=""/>
    <s v=" EJ_0202_1320"/>
    <s v="Corrector &amp; Injection Bump Supplies - Vendor Support by BNL"/>
    <s v="6.03.02.03"/>
    <x v="0"/>
    <d v="2025-12-10T00:00:00"/>
    <d v="2028-01-10T00:00:00"/>
    <s v="apatil"/>
    <s v="bruno"/>
    <n v="115962.4"/>
    <s v="EDIA"/>
    <s v="C"/>
    <s v="Labor"/>
    <s v="TEC"/>
    <m/>
    <s v="BNL"/>
    <s v="Const"/>
    <s v="PS"/>
    <x v="10"/>
    <s v="D.APP01"/>
    <s v="APP00010"/>
    <m/>
    <m/>
    <m/>
    <m/>
    <m/>
    <m/>
    <m/>
    <m/>
    <n v="45492.94"/>
    <n v="55751.15"/>
    <n v="14718.31"/>
    <m/>
    <m/>
    <m/>
    <m/>
    <m/>
    <m/>
    <x v="0"/>
    <x v="0"/>
    <m/>
  </r>
  <r>
    <s v=""/>
    <s v=" EJ_0202_1480"/>
    <s v="Rest of RCS Supplies - Vendor Support by BNL"/>
    <s v="6.03.02.03"/>
    <x v="0"/>
    <d v="2025-12-10T00:00:00"/>
    <d v="2028-01-10T00:00:00"/>
    <s v="apatil"/>
    <s v="bruno"/>
    <n v="115962.4"/>
    <s v="EDIA"/>
    <s v="C"/>
    <s v="Labor"/>
    <s v="TEC"/>
    <m/>
    <s v="BNL"/>
    <s v="Const"/>
    <s v="PS"/>
    <x v="10"/>
    <s v="D.APP02"/>
    <s v="APP00011"/>
    <m/>
    <m/>
    <m/>
    <m/>
    <m/>
    <m/>
    <m/>
    <m/>
    <n v="45492.94"/>
    <n v="55751.15"/>
    <n v="14718.31"/>
    <m/>
    <m/>
    <m/>
    <m/>
    <m/>
    <m/>
    <x v="0"/>
    <x v="0"/>
    <m/>
  </r>
  <r>
    <s v=""/>
    <s v=" EJ_0202_1720"/>
    <s v="Acceptance Testing of all 837*  RCS corrector Power supplies - (Controls and Power testing)"/>
    <s v="6.03.02.03"/>
    <x v="0"/>
    <d v="2028-03-23T00:00:00"/>
    <d v="2028-09-18T00:00:00"/>
    <s v="apatil"/>
    <s v="bruno"/>
    <n v="66220.88"/>
    <s v="CON"/>
    <s v="C"/>
    <s v="Labor"/>
    <s v="TEC"/>
    <m/>
    <s v="BNL"/>
    <s v="Const"/>
    <s v="PS"/>
    <x v="8"/>
    <m/>
    <m/>
    <m/>
    <m/>
    <m/>
    <m/>
    <m/>
    <m/>
    <m/>
    <m/>
    <m/>
    <m/>
    <n v="66220.87"/>
    <m/>
    <m/>
    <m/>
    <m/>
    <m/>
    <m/>
    <x v="0"/>
    <x v="0"/>
    <m/>
  </r>
  <r>
    <s v=""/>
    <s v=" EJ_0202_1780"/>
    <s v="Acceptance Testing of 17 straight QDm,  QFm,  quad supplies 1000 A, +/-300 V"/>
    <s v="6.03.02.03"/>
    <x v="0"/>
    <d v="2027-05-19T00:00:00"/>
    <d v="2027-11-16T00:00:00"/>
    <s v="apatil"/>
    <s v="bruno"/>
    <n v="129811.33"/>
    <s v="CON"/>
    <s v="C"/>
    <s v="Labor"/>
    <s v="TEC"/>
    <m/>
    <s v="BNL"/>
    <s v="Const"/>
    <s v="PS"/>
    <x v="8"/>
    <m/>
    <m/>
    <m/>
    <m/>
    <m/>
    <m/>
    <m/>
    <m/>
    <m/>
    <m/>
    <m/>
    <n v="97618.12"/>
    <n v="32193.21"/>
    <m/>
    <m/>
    <m/>
    <m/>
    <m/>
    <m/>
    <x v="0"/>
    <x v="0"/>
    <m/>
  </r>
  <r>
    <s v=""/>
    <s v=" EJ_0202_1800"/>
    <s v="Acceptance Testing of 17 straight QDn, QFn quad supplies 1000 A, +/-500 V"/>
    <s v="6.03.02.03"/>
    <x v="0"/>
    <d v="2027-05-19T00:00:00"/>
    <d v="2027-11-16T00:00:00"/>
    <s v="apatil"/>
    <s v="bruno"/>
    <n v="129811.33"/>
    <s v="CON"/>
    <s v="C"/>
    <s v="Labor"/>
    <s v="TEC"/>
    <m/>
    <s v="BNL"/>
    <s v="Const"/>
    <s v="PS"/>
    <x v="8"/>
    <m/>
    <m/>
    <m/>
    <m/>
    <m/>
    <m/>
    <m/>
    <m/>
    <m/>
    <m/>
    <m/>
    <n v="97618.12"/>
    <n v="32193.21"/>
    <m/>
    <m/>
    <m/>
    <m/>
    <m/>
    <m/>
    <x v="0"/>
    <x v="0"/>
    <m/>
  </r>
  <r>
    <s v=""/>
    <s v=" EJ_0202_1820"/>
    <s v="Acceptance Testing of 4  Arc Sextuple Supplies 700 A, +/-600 V"/>
    <s v="6.03.02.03"/>
    <x v="0"/>
    <d v="2027-05-19T00:00:00"/>
    <d v="2027-06-16T00:00:00"/>
    <s v="apatil"/>
    <s v="bruno"/>
    <n v="29248.7"/>
    <s v="CON"/>
    <s v="C"/>
    <s v="Labor"/>
    <s v="TEC"/>
    <m/>
    <s v="BNL"/>
    <s v="Const"/>
    <s v="PS"/>
    <x v="8"/>
    <m/>
    <m/>
    <m/>
    <m/>
    <m/>
    <m/>
    <m/>
    <m/>
    <m/>
    <m/>
    <m/>
    <n v="29248.7"/>
    <m/>
    <m/>
    <m/>
    <m/>
    <m/>
    <m/>
    <m/>
    <x v="0"/>
    <x v="0"/>
    <m/>
  </r>
  <r>
    <s v=""/>
    <s v=" EJ_0202_1840"/>
    <s v="Acceptance Testing of 3  Straight Sextuple Supplies 700 A, +/-500 V"/>
    <s v="6.03.02.03"/>
    <x v="0"/>
    <d v="2027-05-19T00:00:00"/>
    <d v="2027-06-16T00:00:00"/>
    <s v="apatil"/>
    <s v="bruno"/>
    <n v="27786.26"/>
    <s v="CON"/>
    <s v="C"/>
    <s v="Labor"/>
    <s v="TEC"/>
    <m/>
    <s v="BNL"/>
    <s v="Const"/>
    <s v="PS"/>
    <x v="8"/>
    <m/>
    <m/>
    <m/>
    <m/>
    <m/>
    <m/>
    <m/>
    <m/>
    <m/>
    <m/>
    <m/>
    <n v="27786.26"/>
    <m/>
    <m/>
    <m/>
    <m/>
    <m/>
    <m/>
    <m/>
    <x v="0"/>
    <x v="0"/>
    <m/>
  </r>
  <r>
    <s v=""/>
    <s v=" EJ_0202_1730"/>
    <s v="Acceptance Testing of 1 RCS Main Dipole Power supply 2000 A, +/-3400 * (Controls and Power testing)"/>
    <s v="6.03.02.03"/>
    <x v="0"/>
    <d v="2028-09-19T00:00:00"/>
    <d v="2028-12-15T00:00:00"/>
    <s v="apatil"/>
    <s v="bruno"/>
    <n v="70139.259999999995"/>
    <s v="CON"/>
    <s v="C"/>
    <s v="Labor"/>
    <s v="TEC"/>
    <m/>
    <s v="BNL"/>
    <s v="Const"/>
    <s v="PS"/>
    <x v="8"/>
    <m/>
    <m/>
    <m/>
    <m/>
    <m/>
    <m/>
    <m/>
    <m/>
    <m/>
    <m/>
    <m/>
    <m/>
    <n v="10520.89"/>
    <n v="59618.37"/>
    <m/>
    <m/>
    <m/>
    <m/>
    <m/>
    <x v="0"/>
    <x v="0"/>
    <m/>
  </r>
  <r>
    <s v=""/>
    <s v=" EJ_0202_1750"/>
    <s v="Acceptance Testing of 2 RCS Arc Quad Power Supplies 1000 A, +/-2300 V (Controls and Power testing)"/>
    <s v="6.03.02.03"/>
    <x v="0"/>
    <d v="2028-09-19T00:00:00"/>
    <d v="2029-01-17T00:00:00"/>
    <s v="apatil"/>
    <s v="bruno"/>
    <n v="93638.21"/>
    <s v="CON"/>
    <s v="C"/>
    <s v="Labor"/>
    <s v="TEC"/>
    <m/>
    <s v="BNL"/>
    <s v="Const"/>
    <s v="PS"/>
    <x v="8"/>
    <m/>
    <m/>
    <m/>
    <m/>
    <m/>
    <m/>
    <m/>
    <m/>
    <m/>
    <m/>
    <m/>
    <m/>
    <n v="10534.3"/>
    <n v="83103.91"/>
    <m/>
    <m/>
    <m/>
    <m/>
    <m/>
    <x v="0"/>
    <x v="0"/>
    <m/>
  </r>
  <r>
    <s v=""/>
    <s v=" EJ_0204_1160"/>
    <s v="RF-RCS-5-CM: High Power Test (CM-01)"/>
    <s v="6.08.04.02.04"/>
    <x v="0"/>
    <d v="2028-05-18T00:00:00"/>
    <d v="2028-08-15T00:00:00"/>
    <s v="jtolle"/>
    <s v="zaltsman"/>
    <n v="52976.7"/>
    <s v="EDIA"/>
    <s v="C"/>
    <s v="Labor"/>
    <s v="TEC"/>
    <m/>
    <s v="BNL"/>
    <s v="Const.Test"/>
    <s v="RF"/>
    <x v="8"/>
    <m/>
    <m/>
    <m/>
    <m/>
    <m/>
    <m/>
    <m/>
    <m/>
    <m/>
    <m/>
    <m/>
    <m/>
    <n v="52976.7"/>
    <m/>
    <m/>
    <m/>
    <m/>
    <m/>
    <m/>
    <x v="0"/>
    <x v="0"/>
    <m/>
  </r>
  <r>
    <s v=""/>
    <s v=" EJ_0204_1220"/>
    <s v="RF-RCS-5-CM: High Power Test (CM-02)"/>
    <s v="6.08.04.02.04"/>
    <x v="0"/>
    <d v="2028-08-16T00:00:00"/>
    <d v="2028-10-03T00:00:00"/>
    <s v="jtolle"/>
    <s v="zaltsman"/>
    <n v="26542.880000000001"/>
    <s v="CON"/>
    <s v="C"/>
    <s v="Labor"/>
    <s v="TEC"/>
    <m/>
    <s v="BNL"/>
    <s v="Const.Test"/>
    <s v="RF"/>
    <x v="8"/>
    <m/>
    <m/>
    <m/>
    <m/>
    <m/>
    <m/>
    <m/>
    <m/>
    <m/>
    <m/>
    <m/>
    <m/>
    <n v="24981.54"/>
    <n v="1561.35"/>
    <m/>
    <m/>
    <m/>
    <m/>
    <m/>
    <x v="0"/>
    <x v="0"/>
    <m/>
  </r>
  <r>
    <s v=""/>
    <s v=" EJ_0204_1260"/>
    <s v="RF-RCS-1-PWR: Design of Amplifers and Transmission Components (not needed for CD3)"/>
    <s v="6.08.06.02"/>
    <x v="0"/>
    <d v="2026-10-15T00:00:00"/>
    <d v="2027-01-13T00:00:00"/>
    <s v="jtolle"/>
    <s v="zaltsman"/>
    <n v="25592.61"/>
    <s v="EDIA"/>
    <s v="C"/>
    <s v="Labor"/>
    <s v="TEC"/>
    <m/>
    <s v="BNL"/>
    <s v="PED"/>
    <s v="RF"/>
    <x v="6"/>
    <s v="S.P317"/>
    <m/>
    <m/>
    <m/>
    <m/>
    <m/>
    <m/>
    <m/>
    <m/>
    <m/>
    <m/>
    <n v="25592.61"/>
    <m/>
    <m/>
    <m/>
    <m/>
    <m/>
    <m/>
    <m/>
    <x v="0"/>
    <x v="0"/>
    <m/>
  </r>
  <r>
    <s v=""/>
    <s v=" EJ_0204_1280"/>
    <s v="RF-RCS-1-PWR: Prepare Specs and SOWs for all Procurements"/>
    <s v="6.08.06.02"/>
    <x v="0"/>
    <d v="2027-01-14T00:00:00"/>
    <d v="2027-04-09T00:00:00"/>
    <s v="jtolle"/>
    <s v="zaltsman"/>
    <n v="12796.3"/>
    <s v="EDIA"/>
    <s v="C"/>
    <s v="Labor"/>
    <s v="TEC"/>
    <m/>
    <s v="BNL"/>
    <s v="Const.Procure"/>
    <s v="RF"/>
    <x v="10"/>
    <s v="S.P317"/>
    <m/>
    <m/>
    <m/>
    <m/>
    <m/>
    <m/>
    <m/>
    <m/>
    <m/>
    <m/>
    <n v="12796.3"/>
    <m/>
    <m/>
    <m/>
    <m/>
    <m/>
    <m/>
    <m/>
    <x v="0"/>
    <x v="0"/>
    <m/>
  </r>
  <r>
    <s v=""/>
    <s v=" EJ_0204_1380"/>
    <s v="RF-RCS-1-PWR: Procurement Oversight (First Article)"/>
    <s v="6.08.06.02"/>
    <x v="0"/>
    <d v="2027-09-21T00:00:00"/>
    <d v="2028-08-07T00:00:00"/>
    <s v="jtolle"/>
    <s v="zaltsman"/>
    <n v="13227.89"/>
    <s v="CON"/>
    <s v="C"/>
    <s v="Labor"/>
    <s v="TEC"/>
    <m/>
    <s v="BNL"/>
    <s v="Const.Fabricate"/>
    <s v="RF"/>
    <x v="9"/>
    <s v="S.P317.A"/>
    <s v="APP00217"/>
    <m/>
    <m/>
    <m/>
    <m/>
    <m/>
    <m/>
    <m/>
    <m/>
    <m/>
    <n v="481.01"/>
    <n v="12746.87"/>
    <m/>
    <m/>
    <m/>
    <m/>
    <m/>
    <m/>
    <x v="0"/>
    <x v="0"/>
    <m/>
  </r>
  <r>
    <s v=""/>
    <s v=" EJ_0204_1400"/>
    <s v="RF-RCS-1-PWR: High Power Test (First Article)"/>
    <s v="6.08.06.02"/>
    <x v="0"/>
    <d v="2028-08-08T00:00:00"/>
    <d v="2028-10-03T00:00:00"/>
    <s v="jtolle"/>
    <s v="zaltsman"/>
    <n v="8908.08"/>
    <s v="EDIA"/>
    <s v="C"/>
    <s v="Labor"/>
    <s v="TEC"/>
    <m/>
    <s v="BNL"/>
    <s v="Const.Test"/>
    <s v="RF"/>
    <x v="8"/>
    <s v="S.P317.A"/>
    <m/>
    <m/>
    <m/>
    <m/>
    <m/>
    <m/>
    <m/>
    <m/>
    <m/>
    <m/>
    <m/>
    <n v="8462.68"/>
    <n v="445.4"/>
    <m/>
    <m/>
    <m/>
    <m/>
    <m/>
    <x v="0"/>
    <x v="0"/>
    <m/>
  </r>
  <r>
    <s v=""/>
    <s v=" EJ_0204_1440"/>
    <s v="RF-RCS-1-PWR: Procurement Oversight (Production)"/>
    <s v="6.08.06.02"/>
    <x v="0"/>
    <d v="2028-10-04T00:00:00"/>
    <d v="2029-01-03T00:00:00"/>
    <s v="jtolle"/>
    <s v="zaltsman"/>
    <n v="13707.72"/>
    <s v="CON"/>
    <s v="C"/>
    <s v="Labor"/>
    <s v="TEC"/>
    <m/>
    <s v="BNL"/>
    <s v="Const.Fabricate"/>
    <s v="RF"/>
    <x v="9"/>
    <s v="S.P317.B"/>
    <s v="APP00217"/>
    <m/>
    <m/>
    <m/>
    <m/>
    <m/>
    <m/>
    <m/>
    <m/>
    <m/>
    <m/>
    <m/>
    <n v="13707.72"/>
    <m/>
    <m/>
    <m/>
    <m/>
    <m/>
    <x v="0"/>
    <x v="0"/>
    <m/>
  </r>
  <r>
    <s v=""/>
    <s v=" EJ_0204_1460"/>
    <s v="RF-RCS-1-PWR: High Power Test (Production)"/>
    <s v="6.08.06.02"/>
    <x v="0"/>
    <d v="2029-01-04T00:00:00"/>
    <d v="2029-04-27T00:00:00"/>
    <s v="jtolle"/>
    <s v="zaltsman"/>
    <n v="27415.439999999999"/>
    <s v="CON"/>
    <s v="C"/>
    <s v="Labor"/>
    <s v="TEC"/>
    <m/>
    <s v="BNL"/>
    <s v="Const.Test"/>
    <s v="RF"/>
    <x v="8"/>
    <s v="S.P317.B"/>
    <m/>
    <m/>
    <m/>
    <m/>
    <m/>
    <m/>
    <m/>
    <m/>
    <m/>
    <m/>
    <m/>
    <m/>
    <n v="27415.439999999999"/>
    <m/>
    <m/>
    <m/>
    <m/>
    <m/>
    <x v="0"/>
    <x v="0"/>
    <m/>
  </r>
  <r>
    <s v=""/>
    <s v=" EJ_0204_1500"/>
    <s v="RF-RCS-1-CTRL: Design"/>
    <s v="6.08.07.03.01"/>
    <x v="0"/>
    <d v="2023-01-31T00:00:00"/>
    <d v="2023-10-26T00:00:00"/>
    <s v="jtolle"/>
    <s v="gnarayan"/>
    <n v="210985.19"/>
    <s v="EDIA"/>
    <s v="C"/>
    <s v="Labor"/>
    <s v="TEC"/>
    <m/>
    <s v="BNL"/>
    <s v="PED"/>
    <s v="RF"/>
    <x v="6"/>
    <m/>
    <m/>
    <m/>
    <m/>
    <m/>
    <m/>
    <m/>
    <n v="190784.48"/>
    <n v="20200.71"/>
    <m/>
    <m/>
    <m/>
    <m/>
    <m/>
    <m/>
    <m/>
    <m/>
    <m/>
    <m/>
    <x v="0"/>
    <x v="0"/>
    <m/>
  </r>
  <r>
    <s v=""/>
    <s v=" EJ_0204_1520"/>
    <s v="RF-RCS-1-CTRL: Prepare Specs and SOWs for all Procurements"/>
    <s v="6.08.07.03.03"/>
    <x v="0"/>
    <d v="2023-10-27T00:00:00"/>
    <d v="2023-11-27T00:00:00"/>
    <s v="jtolle"/>
    <s v="gnarayan"/>
    <n v="46166.13"/>
    <s v="EDIA"/>
    <s v="C"/>
    <s v="Labor"/>
    <s v="TEC"/>
    <m/>
    <s v="BNL"/>
    <s v="Const.Procure"/>
    <s v="RF"/>
    <x v="10"/>
    <s v="S.P060"/>
    <m/>
    <m/>
    <m/>
    <m/>
    <m/>
    <m/>
    <m/>
    <n v="46166.13"/>
    <m/>
    <m/>
    <m/>
    <m/>
    <m/>
    <m/>
    <m/>
    <m/>
    <m/>
    <m/>
    <x v="0"/>
    <x v="0"/>
    <m/>
  </r>
  <r>
    <s v=""/>
    <s v=" EJ_0204_1620"/>
    <s v="RF-RCS-1-CTRL: Procurement Oversight (First Article)"/>
    <s v="6.08.07.03.03"/>
    <x v="0"/>
    <d v="2024-05-09T00:00:00"/>
    <d v="2024-08-01T00:00:00"/>
    <s v="jtolle"/>
    <s v="gnarayan"/>
    <n v="23083.07"/>
    <s v="CON"/>
    <s v="C"/>
    <s v="Labor"/>
    <s v="TEC"/>
    <m/>
    <s v="BNL"/>
    <s v="Const.Procure"/>
    <s v="RF"/>
    <x v="10"/>
    <s v="S.P060.A"/>
    <s v="APP00145"/>
    <m/>
    <m/>
    <m/>
    <m/>
    <m/>
    <m/>
    <n v="23083.07"/>
    <m/>
    <m/>
    <m/>
    <m/>
    <m/>
    <m/>
    <m/>
    <m/>
    <m/>
    <m/>
    <x v="0"/>
    <x v="0"/>
    <m/>
  </r>
  <r>
    <s v=""/>
    <s v=" EJ_0204_1640"/>
    <s v="RF-RCS-1-CTRL: (First Article)"/>
    <s v="6.08.07.03.03"/>
    <x v="0"/>
    <d v="2024-06-27T00:00:00"/>
    <d v="2024-12-27T00:00:00"/>
    <s v="jtolle"/>
    <s v="gnarayan"/>
    <n v="147490.51"/>
    <s v="CON"/>
    <s v="C"/>
    <s v="Labor"/>
    <s v="TEC"/>
    <m/>
    <s v="BNL"/>
    <s v="Const.Fabricate"/>
    <s v="RF"/>
    <x v="9"/>
    <s v="S.P060.A"/>
    <m/>
    <m/>
    <m/>
    <m/>
    <m/>
    <m/>
    <m/>
    <n v="77874.990000000005"/>
    <n v="69615.520000000004"/>
    <m/>
    <m/>
    <m/>
    <m/>
    <m/>
    <m/>
    <m/>
    <m/>
    <m/>
    <x v="0"/>
    <x v="0"/>
    <m/>
  </r>
  <r>
    <s v=""/>
    <s v=" EJ_0204_1680"/>
    <s v="RF-RCS-1-CTRL: Procurement Oversight (Production)"/>
    <s v="6.08.07.03.03"/>
    <x v="0"/>
    <d v="2025-12-09T00:00:00"/>
    <d v="2026-07-09T00:00:00"/>
    <s v="jtolle"/>
    <s v="gnarayan"/>
    <n v="24727.16"/>
    <s v="CON"/>
    <s v="C"/>
    <s v="Labor"/>
    <s v="TEC"/>
    <m/>
    <s v="BNL"/>
    <s v="Const.Install"/>
    <s v="RF"/>
    <x v="5"/>
    <s v="S.P060.B"/>
    <s v="APP00145"/>
    <m/>
    <m/>
    <m/>
    <m/>
    <m/>
    <m/>
    <m/>
    <m/>
    <n v="24727.16"/>
    <m/>
    <m/>
    <m/>
    <m/>
    <m/>
    <m/>
    <m/>
    <m/>
    <x v="0"/>
    <x v="0"/>
    <m/>
  </r>
  <r>
    <s v=""/>
    <s v=" EJ_0204_1700"/>
    <s v="RF-RCS-1-CTRL: Assembly, Test and Installation (Production)"/>
    <s v="6.08.07.03.03"/>
    <x v="0"/>
    <d v="2026-03-11T00:00:00"/>
    <d v="2026-10-02T00:00:00"/>
    <s v="jtolle"/>
    <s v="gnarayan"/>
    <n v="24739.1"/>
    <s v="CON"/>
    <s v="C"/>
    <s v="Labor"/>
    <s v="TEC"/>
    <m/>
    <s v="BNL"/>
    <s v="Const"/>
    <s v="RF"/>
    <x v="7"/>
    <s v="S.P060.B"/>
    <m/>
    <m/>
    <m/>
    <m/>
    <m/>
    <m/>
    <m/>
    <m/>
    <m/>
    <n v="24397.87"/>
    <n v="341.23"/>
    <m/>
    <m/>
    <m/>
    <m/>
    <m/>
    <m/>
    <m/>
    <x v="0"/>
    <x v="0"/>
    <m/>
  </r>
  <r>
    <s v=""/>
    <s v=" EJ_0204_2120"/>
    <s v="RF-RCS-2-PWR: Design of Amplifers and Transmission Components (not needed for CD3)"/>
    <s v="6.08.06.03"/>
    <x v="0"/>
    <d v="2023-04-17T00:00:00"/>
    <d v="2023-07-18T00:00:00"/>
    <s v="jtolle"/>
    <s v="zaltsman"/>
    <n v="33453.72"/>
    <s v="EDIA"/>
    <s v="C"/>
    <s v="Labor"/>
    <s v="TEC"/>
    <m/>
    <s v="BNL"/>
    <s v="PED"/>
    <s v="RF"/>
    <x v="6"/>
    <s v="S.P100"/>
    <m/>
    <m/>
    <m/>
    <m/>
    <m/>
    <m/>
    <n v="33453.72"/>
    <m/>
    <m/>
    <m/>
    <m/>
    <m/>
    <m/>
    <m/>
    <m/>
    <m/>
    <m/>
    <m/>
    <x v="0"/>
    <x v="0"/>
    <m/>
  </r>
  <r>
    <s v=""/>
    <s v=" EJ_0204_2130"/>
    <s v="RF-RCS-2-PWR: Prepare Specs and SOWs for all Procurements"/>
    <s v="6.08.06.03"/>
    <x v="0"/>
    <d v="2023-07-19T00:00:00"/>
    <d v="2023-10-12T00:00:00"/>
    <s v="jtolle"/>
    <s v="zaltsman"/>
    <n v="44813.120000000003"/>
    <s v="EDIA"/>
    <s v="C"/>
    <s v="Labor"/>
    <s v="TEC"/>
    <m/>
    <s v="BNL"/>
    <s v="Const.Procure"/>
    <s v="RF"/>
    <x v="10"/>
    <s v="S.P100"/>
    <m/>
    <m/>
    <m/>
    <m/>
    <m/>
    <m/>
    <n v="38838.03"/>
    <n v="5975.08"/>
    <m/>
    <m/>
    <m/>
    <m/>
    <m/>
    <m/>
    <m/>
    <m/>
    <m/>
    <m/>
    <x v="0"/>
    <x v="0"/>
    <m/>
  </r>
  <r>
    <s v=""/>
    <s v=" EJ_0204_2180"/>
    <s v="RF-RCS-2-PWR: Procurement Oversight (First Article)"/>
    <s v="6.08.06.03"/>
    <x v="0"/>
    <d v="2027-06-10T00:00:00"/>
    <d v="2027-08-05T00:00:00"/>
    <s v="jtolle"/>
    <s v="zaltsman"/>
    <n v="25592.61"/>
    <s v="CON"/>
    <s v="C"/>
    <s v="Labor"/>
    <s v="TEC"/>
    <m/>
    <s v="BNL"/>
    <s v="Const.Fabricate"/>
    <s v="RF"/>
    <x v="9"/>
    <s v="S.P100.A"/>
    <s v="APP00218"/>
    <m/>
    <m/>
    <m/>
    <m/>
    <m/>
    <m/>
    <m/>
    <m/>
    <m/>
    <n v="25592.61"/>
    <m/>
    <m/>
    <m/>
    <m/>
    <m/>
    <m/>
    <m/>
    <x v="0"/>
    <x v="0"/>
    <m/>
  </r>
  <r>
    <s v=""/>
    <s v=" EJ_0204_2190"/>
    <s v="RF-RCS-2-PWR: High Power Test (First Article)"/>
    <s v="6.08.06.03"/>
    <x v="0"/>
    <d v="2027-08-06T00:00:00"/>
    <d v="2027-11-08T00:00:00"/>
    <s v="jtolle"/>
    <s v="zaltsman"/>
    <n v="25950.91"/>
    <s v="EDIA"/>
    <s v="C"/>
    <s v="Labor"/>
    <s v="TEC"/>
    <m/>
    <s v="BNL"/>
    <s v="Const.Test"/>
    <s v="RF"/>
    <x v="8"/>
    <s v="S.P100.A"/>
    <m/>
    <m/>
    <m/>
    <m/>
    <m/>
    <m/>
    <m/>
    <m/>
    <m/>
    <m/>
    <n v="15570.54"/>
    <n v="10380.36"/>
    <m/>
    <m/>
    <m/>
    <m/>
    <m/>
    <m/>
    <x v="0"/>
    <x v="0"/>
    <m/>
  </r>
  <r>
    <s v=""/>
    <s v=" EJ_0204_2210"/>
    <s v="RF-RCS-2-PWR: Procurement Oversight (Production)"/>
    <s v="6.08.06.03"/>
    <x v="0"/>
    <d v="2027-11-09T00:00:00"/>
    <d v="2028-05-10T00:00:00"/>
    <s v="jtolle"/>
    <s v="zaltsman"/>
    <n v="13244.18"/>
    <s v="CON"/>
    <s v="C"/>
    <s v="Labor"/>
    <s v="TEC"/>
    <m/>
    <s v="BNL"/>
    <s v="Const.Fabricate"/>
    <s v="RF"/>
    <x v="9"/>
    <s v="S.P100.B"/>
    <s v="APP00218"/>
    <m/>
    <m/>
    <m/>
    <m/>
    <m/>
    <m/>
    <m/>
    <m/>
    <m/>
    <m/>
    <n v="13244.18"/>
    <m/>
    <m/>
    <m/>
    <m/>
    <m/>
    <m/>
    <x v="0"/>
    <x v="0"/>
    <m/>
  </r>
  <r>
    <s v=""/>
    <s v=" EJ_0204_2220"/>
    <s v="RF-RCS-2-PWR: High Power Test (Production)"/>
    <s v="6.08.06.03"/>
    <x v="0"/>
    <d v="2028-05-11T00:00:00"/>
    <d v="2028-07-07T00:00:00"/>
    <s v="jtolle"/>
    <s v="zaltsman"/>
    <n v="13244.18"/>
    <s v="CON"/>
    <s v="C"/>
    <s v="Labor"/>
    <s v="TEC"/>
    <m/>
    <s v="BNL"/>
    <s v="Const.Test"/>
    <s v="RF"/>
    <x v="8"/>
    <s v="S.P100.B"/>
    <m/>
    <m/>
    <m/>
    <m/>
    <m/>
    <m/>
    <m/>
    <m/>
    <m/>
    <m/>
    <m/>
    <n v="13244.18"/>
    <m/>
    <m/>
    <m/>
    <m/>
    <m/>
    <m/>
    <x v="0"/>
    <x v="0"/>
    <m/>
  </r>
  <r>
    <s v=""/>
    <s v=" EJ_0204_2240"/>
    <s v="RF-RCS-2-CTRL: Design"/>
    <s v="6.08.07.03.01"/>
    <x v="0"/>
    <d v="2023-07-19T00:00:00"/>
    <d v="2023-11-17T00:00:00"/>
    <s v="jtolle"/>
    <s v="gnarayan"/>
    <n v="71045.960000000006"/>
    <s v="EDIA"/>
    <s v="C"/>
    <s v="Labor"/>
    <s v="TEC"/>
    <m/>
    <s v="BNL"/>
    <s v="PED"/>
    <s v="RF"/>
    <x v="6"/>
    <m/>
    <m/>
    <m/>
    <m/>
    <m/>
    <m/>
    <m/>
    <n v="43463.41"/>
    <n v="27582.55"/>
    <m/>
    <m/>
    <m/>
    <m/>
    <m/>
    <m/>
    <m/>
    <m/>
    <m/>
    <m/>
    <x v="0"/>
    <x v="0"/>
    <m/>
  </r>
  <r>
    <s v=""/>
    <s v=" EJ_0204_2250"/>
    <s v="RF-RCS-2-CTRL: Prepare Specs and SOWs for all Procurements"/>
    <s v="6.08.07.03.03"/>
    <x v="0"/>
    <d v="2023-11-20T00:00:00"/>
    <d v="2024-02-16T00:00:00"/>
    <s v="jtolle"/>
    <s v="gnarayan"/>
    <n v="46166.13"/>
    <s v="EDIA"/>
    <s v="C"/>
    <s v="Labor"/>
    <s v="TEC"/>
    <m/>
    <s v="BNL"/>
    <s v="Const.Procure"/>
    <s v="RF"/>
    <x v="10"/>
    <s v="P.S353"/>
    <m/>
    <m/>
    <m/>
    <m/>
    <m/>
    <m/>
    <m/>
    <n v="46166.13"/>
    <m/>
    <m/>
    <m/>
    <m/>
    <m/>
    <m/>
    <m/>
    <m/>
    <m/>
    <m/>
    <x v="0"/>
    <x v="0"/>
    <m/>
  </r>
  <r>
    <s v=""/>
    <s v=" EJ_0204_2300"/>
    <s v="RF-RCS-2-CTRL: Procurement Oversight (First Article)"/>
    <s v="6.08.07.03.03"/>
    <x v="0"/>
    <d v="2024-07-30T00:00:00"/>
    <d v="2024-10-30T00:00:00"/>
    <s v="jtolle"/>
    <s v="gnarayan"/>
    <n v="23344.080000000002"/>
    <s v="CON"/>
    <s v="C"/>
    <s v="Labor"/>
    <s v="TEC"/>
    <m/>
    <s v="BNL"/>
    <s v="Const.Fabricate"/>
    <s v="RF"/>
    <x v="9"/>
    <s v="P.S353.A"/>
    <m/>
    <m/>
    <m/>
    <m/>
    <m/>
    <m/>
    <m/>
    <n v="15802.15"/>
    <n v="7541.93"/>
    <m/>
    <m/>
    <m/>
    <m/>
    <m/>
    <m/>
    <m/>
    <m/>
    <m/>
    <x v="0"/>
    <x v="0"/>
    <m/>
  </r>
  <r>
    <s v=""/>
    <s v=" EJ_0204_2310"/>
    <s v="RF-RCS-2-CTRL: (First Article)"/>
    <s v="6.08.07.03.03"/>
    <x v="0"/>
    <d v="2024-10-31T00:00:00"/>
    <d v="2025-01-08T00:00:00"/>
    <s v="jtolle"/>
    <s v="gnarayan"/>
    <n v="75085.919999999998"/>
    <s v="CON"/>
    <s v="C"/>
    <s v="Labor"/>
    <s v="TEC"/>
    <m/>
    <s v="BNL"/>
    <s v="Const.Fabricate"/>
    <s v="RF"/>
    <x v="9"/>
    <s v="P.S353.A"/>
    <m/>
    <m/>
    <m/>
    <m/>
    <m/>
    <m/>
    <m/>
    <m/>
    <n v="75085.919999999998"/>
    <m/>
    <m/>
    <m/>
    <m/>
    <m/>
    <m/>
    <m/>
    <m/>
    <m/>
    <x v="0"/>
    <x v="0"/>
    <m/>
  </r>
  <r>
    <s v=""/>
    <s v=" EJ_0204_2330"/>
    <s v="RF-RCS-2-CTRL: Procurement Oversight (Production)"/>
    <s v="6.08.07.03.03"/>
    <x v="0"/>
    <d v="2025-01-09T00:00:00"/>
    <d v="2025-03-07T00:00:00"/>
    <s v="jtolle"/>
    <s v="gnarayan"/>
    <n v="23890.97"/>
    <s v="CON"/>
    <s v="C"/>
    <s v="Labor"/>
    <s v="TEC"/>
    <m/>
    <s v="BNL"/>
    <s v="Const.Fabricate"/>
    <s v="RF"/>
    <x v="9"/>
    <s v="P.S353.B"/>
    <m/>
    <m/>
    <m/>
    <m/>
    <m/>
    <m/>
    <m/>
    <m/>
    <n v="23890.97"/>
    <m/>
    <m/>
    <m/>
    <m/>
    <m/>
    <m/>
    <m/>
    <m/>
    <m/>
    <x v="0"/>
    <x v="0"/>
    <m/>
  </r>
  <r>
    <s v=""/>
    <s v=" EJ_0204_2340"/>
    <s v="RF-RCS-2-CTRL: Assembly, Test and Installation (Production)"/>
    <s v="6.08.07.03.03"/>
    <x v="0"/>
    <d v="2025-03-10T00:00:00"/>
    <d v="2025-05-02T00:00:00"/>
    <s v="jtolle"/>
    <s v="gnarayan"/>
    <n v="5972.74"/>
    <s v="CON"/>
    <s v="C"/>
    <s v="Labor"/>
    <s v="TEC"/>
    <m/>
    <s v="BNL"/>
    <s v="Const"/>
    <s v="RF"/>
    <x v="7"/>
    <s v="P.S353.B"/>
    <m/>
    <m/>
    <m/>
    <m/>
    <m/>
    <m/>
    <m/>
    <m/>
    <n v="5972.74"/>
    <m/>
    <m/>
    <m/>
    <m/>
    <m/>
    <m/>
    <m/>
    <m/>
    <m/>
    <x v="0"/>
    <x v="0"/>
    <m/>
  </r>
  <r>
    <s v=""/>
    <s v=" EJ_0204_2480"/>
    <s v="RF-RCS-3-PWR: Design of Amplifers and Transmission Components (not needed for CD3)"/>
    <s v="6.08.06.03"/>
    <x v="0"/>
    <d v="2023-04-17T00:00:00"/>
    <d v="2023-07-18T00:00:00"/>
    <s v="jtolle"/>
    <s v="zaltsman"/>
    <n v="33453.72"/>
    <s v="EDIA"/>
    <s v="C"/>
    <s v="Labor"/>
    <s v="TEC"/>
    <m/>
    <s v="BNL"/>
    <s v="PED"/>
    <s v="RF"/>
    <x v="6"/>
    <s v="S.P101"/>
    <m/>
    <m/>
    <m/>
    <m/>
    <m/>
    <m/>
    <n v="33453.72"/>
    <m/>
    <m/>
    <m/>
    <m/>
    <m/>
    <m/>
    <m/>
    <m/>
    <m/>
    <m/>
    <m/>
    <x v="0"/>
    <x v="0"/>
    <m/>
  </r>
  <r>
    <s v=""/>
    <s v=" EJ_0204_2490"/>
    <s v="RF-RCS-3-PWR: Prepare Specs and SOWs for all Procurements"/>
    <s v="6.08.06.03"/>
    <x v="0"/>
    <d v="2023-07-19T00:00:00"/>
    <d v="2023-10-12T00:00:00"/>
    <s v="jtolle"/>
    <s v="zaltsman"/>
    <n v="44813.120000000003"/>
    <s v="EDIA"/>
    <s v="C"/>
    <s v="Labor"/>
    <s v="TEC"/>
    <m/>
    <s v="BNL"/>
    <s v="Const.Procure"/>
    <s v="RF"/>
    <x v="10"/>
    <s v="S.P101"/>
    <m/>
    <m/>
    <m/>
    <m/>
    <m/>
    <m/>
    <n v="38838.03"/>
    <n v="5975.08"/>
    <m/>
    <m/>
    <m/>
    <m/>
    <m/>
    <m/>
    <m/>
    <m/>
    <m/>
    <m/>
    <x v="0"/>
    <x v="0"/>
    <m/>
  </r>
  <r>
    <s v=""/>
    <s v=" EJ_0204_2540"/>
    <s v="RF-RCS-3-PWR: Procurement Oversight (First Article)"/>
    <s v="6.08.06.03"/>
    <x v="0"/>
    <d v="2027-06-10T00:00:00"/>
    <d v="2027-08-05T00:00:00"/>
    <s v="jtolle"/>
    <s v="zaltsman"/>
    <n v="25592.61"/>
    <s v="CON"/>
    <s v="C"/>
    <s v="Labor"/>
    <s v="TEC"/>
    <m/>
    <s v="BNL"/>
    <s v="Const.Fabricate"/>
    <s v="RF"/>
    <x v="9"/>
    <s v="S.P101.A"/>
    <s v="APP00219"/>
    <m/>
    <m/>
    <m/>
    <m/>
    <m/>
    <m/>
    <m/>
    <m/>
    <m/>
    <n v="25592.61"/>
    <m/>
    <m/>
    <m/>
    <m/>
    <m/>
    <m/>
    <m/>
    <x v="0"/>
    <x v="0"/>
    <m/>
  </r>
  <r>
    <s v=""/>
    <s v=" EJ_0204_2550"/>
    <s v="RF-RCS-3-PWR: High Power Test (First Article)"/>
    <s v="6.08.06.03"/>
    <x v="0"/>
    <d v="2027-08-06T00:00:00"/>
    <d v="2027-11-08T00:00:00"/>
    <s v="jtolle"/>
    <s v="zaltsman"/>
    <n v="25950.91"/>
    <s v="EDIA"/>
    <s v="C"/>
    <s v="Labor"/>
    <s v="TEC"/>
    <m/>
    <s v="BNL"/>
    <s v="Const.Test"/>
    <s v="RF"/>
    <x v="8"/>
    <s v="S.P101.A"/>
    <m/>
    <m/>
    <m/>
    <m/>
    <m/>
    <m/>
    <m/>
    <m/>
    <m/>
    <m/>
    <n v="15570.54"/>
    <n v="10380.36"/>
    <m/>
    <m/>
    <m/>
    <m/>
    <m/>
    <m/>
    <x v="0"/>
    <x v="0"/>
    <m/>
  </r>
  <r>
    <s v=""/>
    <s v=" EJ_0204_2570"/>
    <s v="RF-RCS-3-PWR: Procurement Oversight (Production)"/>
    <s v="6.08.06.03"/>
    <x v="0"/>
    <d v="2027-11-09T00:00:00"/>
    <d v="2028-05-10T00:00:00"/>
    <s v="jtolle"/>
    <s v="zaltsman"/>
    <n v="13244.18"/>
    <s v="CON"/>
    <s v="C"/>
    <s v="Labor"/>
    <s v="TEC"/>
    <m/>
    <s v="BNL"/>
    <s v="Const.Fabricate"/>
    <s v="RF"/>
    <x v="9"/>
    <s v="S.P101.B"/>
    <s v="APP00219"/>
    <m/>
    <m/>
    <m/>
    <m/>
    <m/>
    <m/>
    <m/>
    <m/>
    <m/>
    <m/>
    <n v="13244.18"/>
    <m/>
    <m/>
    <m/>
    <m/>
    <m/>
    <m/>
    <x v="0"/>
    <x v="0"/>
    <m/>
  </r>
  <r>
    <s v=""/>
    <s v=" EJ_0204_2600"/>
    <s v="RF-RCS-3-CTRL: Design"/>
    <s v="6.08.07.03.01"/>
    <x v="0"/>
    <d v="2023-07-19T00:00:00"/>
    <d v="2023-11-17T00:00:00"/>
    <s v="jtolle"/>
    <s v="gnarayan"/>
    <n v="71045.960000000006"/>
    <s v="EDIA"/>
    <s v="C"/>
    <s v="Labor"/>
    <s v="TEC"/>
    <m/>
    <s v="BNL"/>
    <s v="PED"/>
    <s v="RF"/>
    <x v="6"/>
    <m/>
    <m/>
    <m/>
    <m/>
    <m/>
    <m/>
    <m/>
    <n v="43463.41"/>
    <n v="27582.55"/>
    <m/>
    <m/>
    <m/>
    <m/>
    <m/>
    <m/>
    <m/>
    <m/>
    <m/>
    <m/>
    <x v="0"/>
    <x v="0"/>
    <m/>
  </r>
  <r>
    <s v=""/>
    <s v=" EJ_0204_2610"/>
    <s v="RF-RCS-3-CTRL: Prepare Specs and SOWs for all Procurements"/>
    <s v="6.08.07.03.03"/>
    <x v="0"/>
    <d v="2023-11-20T00:00:00"/>
    <d v="2024-02-16T00:00:00"/>
    <s v="jtolle"/>
    <s v="gnarayan"/>
    <n v="46166.13"/>
    <s v="EDIA"/>
    <s v="C"/>
    <s v="Labor"/>
    <s v="TEC"/>
    <m/>
    <s v="BNL"/>
    <s v="Const.Procure"/>
    <s v="RF"/>
    <x v="10"/>
    <s v="P.S354"/>
    <m/>
    <m/>
    <m/>
    <m/>
    <m/>
    <m/>
    <m/>
    <n v="46166.13"/>
    <m/>
    <m/>
    <m/>
    <m/>
    <m/>
    <m/>
    <m/>
    <m/>
    <m/>
    <m/>
    <x v="0"/>
    <x v="0"/>
    <m/>
  </r>
  <r>
    <s v=""/>
    <s v=" EJ_0204_2660"/>
    <s v="RF-RCS-3-CTRL: Procurement Oversight (First Article)"/>
    <s v="6.08.07.03.03"/>
    <x v="0"/>
    <d v="2024-07-30T00:00:00"/>
    <d v="2024-10-30T00:00:00"/>
    <s v="jtolle"/>
    <s v="gnarayan"/>
    <n v="23344.080000000002"/>
    <s v="CON"/>
    <s v="C"/>
    <s v="Labor"/>
    <s v="TEC"/>
    <m/>
    <s v="BNL"/>
    <s v="Const.Fabricate"/>
    <s v="RF"/>
    <x v="9"/>
    <s v="P.S354.A"/>
    <m/>
    <m/>
    <m/>
    <m/>
    <m/>
    <m/>
    <m/>
    <n v="15802.15"/>
    <n v="7541.93"/>
    <m/>
    <m/>
    <m/>
    <m/>
    <m/>
    <m/>
    <m/>
    <m/>
    <m/>
    <x v="0"/>
    <x v="0"/>
    <m/>
  </r>
  <r>
    <s v=""/>
    <s v=" EJ_0204_2670"/>
    <s v="RF-RCS-3-CTRL: (First Article)"/>
    <s v="6.08.07.03.03"/>
    <x v="0"/>
    <d v="2024-10-31T00:00:00"/>
    <d v="2025-01-08T00:00:00"/>
    <s v="jtolle"/>
    <s v="gnarayan"/>
    <n v="75085.919999999998"/>
    <s v="CON"/>
    <s v="C"/>
    <s v="Labor"/>
    <s v="TEC"/>
    <m/>
    <s v="BNL"/>
    <s v="Const.Fabricate"/>
    <s v="RF"/>
    <x v="9"/>
    <s v="P.S354.A"/>
    <m/>
    <m/>
    <m/>
    <m/>
    <m/>
    <m/>
    <m/>
    <m/>
    <n v="75085.919999999998"/>
    <m/>
    <m/>
    <m/>
    <m/>
    <m/>
    <m/>
    <m/>
    <m/>
    <m/>
    <x v="0"/>
    <x v="0"/>
    <m/>
  </r>
  <r>
    <s v=""/>
    <s v=" EJ_0204_2690"/>
    <s v="RF-RCS-3-CTRL: Procurement Oversight (Production)"/>
    <s v="6.08.07.03.03"/>
    <x v="0"/>
    <d v="2025-01-09T00:00:00"/>
    <d v="2025-03-07T00:00:00"/>
    <s v="jtolle"/>
    <s v="gnarayan"/>
    <n v="23890.97"/>
    <s v="CON"/>
    <s v="C"/>
    <s v="Labor"/>
    <s v="TEC"/>
    <m/>
    <s v="BNL"/>
    <s v="Const.Fabricate"/>
    <s v="RF"/>
    <x v="9"/>
    <s v="P.S354.B"/>
    <m/>
    <m/>
    <m/>
    <m/>
    <m/>
    <m/>
    <m/>
    <m/>
    <n v="23890.97"/>
    <m/>
    <m/>
    <m/>
    <m/>
    <m/>
    <m/>
    <m/>
    <m/>
    <m/>
    <x v="0"/>
    <x v="0"/>
    <m/>
  </r>
  <r>
    <s v=""/>
    <s v=" EJ_0203_1300"/>
    <s v="RCS Vacuum Monitoring and Controls - Final Design"/>
    <s v="6.03.02.04.04"/>
    <x v="0"/>
    <d v="2024-05-23T00:00:00"/>
    <d v="2024-08-16T00:00:00"/>
    <s v="rnavarrol"/>
    <s v="chetzel"/>
    <n v="26380.65"/>
    <s v="EDIA"/>
    <s v="C"/>
    <s v="Labor"/>
    <s v="TEC"/>
    <m/>
    <s v="BNL"/>
    <s v="PED"/>
    <s v="VAC"/>
    <x v="6"/>
    <s v="S.P067"/>
    <s v="APP00152"/>
    <m/>
    <m/>
    <m/>
    <m/>
    <m/>
    <m/>
    <n v="26380.65"/>
    <m/>
    <m/>
    <m/>
    <m/>
    <m/>
    <m/>
    <m/>
    <m/>
    <m/>
    <m/>
    <x v="0"/>
    <x v="0"/>
    <m/>
  </r>
  <r>
    <s v=""/>
    <s v=" EJ_0203_4070"/>
    <s v="RCS Vacuum Utilities (racks) - Vendor Oversight"/>
    <s v="6.03.02.04.05"/>
    <x v="0"/>
    <d v="2025-12-10T00:00:00"/>
    <d v="2026-12-23T00:00:00"/>
    <s v="rnavarrol"/>
    <s v="chetzel"/>
    <n v="21354.48"/>
    <s v="EDIA"/>
    <s v="C"/>
    <s v="Labor"/>
    <s v="TEC"/>
    <m/>
    <s v="BNL"/>
    <s v="Const"/>
    <s v="VAC"/>
    <x v="9"/>
    <m/>
    <m/>
    <m/>
    <m/>
    <m/>
    <m/>
    <m/>
    <m/>
    <m/>
    <m/>
    <n v="16755.060000000001"/>
    <n v="4599.43"/>
    <m/>
    <m/>
    <m/>
    <m/>
    <m/>
    <m/>
    <m/>
    <x v="0"/>
    <x v="0"/>
    <m/>
  </r>
  <r>
    <s v=""/>
    <s v=" EJ_0203_4010"/>
    <s v="RCS Vacuum Utilities (racks) - Final Design"/>
    <s v="6.03.02.04.05"/>
    <x v="0"/>
    <d v="2024-07-22T00:00:00"/>
    <d v="2024-09-16T00:00:00"/>
    <s v="rnavarrol"/>
    <s v="chetzel"/>
    <n v="13190.32"/>
    <s v="EDIA"/>
    <s v="C"/>
    <s v="Labor"/>
    <s v="TEC"/>
    <m/>
    <s v="BNL"/>
    <s v="PED"/>
    <s v="VAC"/>
    <x v="6"/>
    <m/>
    <m/>
    <m/>
    <m/>
    <m/>
    <m/>
    <m/>
    <m/>
    <n v="13190.32"/>
    <m/>
    <m/>
    <m/>
    <m/>
    <m/>
    <m/>
    <m/>
    <m/>
    <m/>
    <m/>
    <x v="0"/>
    <x v="0"/>
    <m/>
  </r>
  <r>
    <s v=""/>
    <s v=" EJ_0205_3060"/>
    <s v="RCS Current Monitor System - Preliminary Design, Oversight, Reviews, Documentation, Purchasing"/>
    <s v="6.03.02.05.02"/>
    <x v="0"/>
    <d v="2022-12-13T00:00:00"/>
    <d v="2023-04-07T00:00:00"/>
    <s v="mahmed"/>
    <s v="gassner"/>
    <n v="1593.03"/>
    <s v="EDIA"/>
    <s v="C"/>
    <s v="Labor"/>
    <s v="TEC"/>
    <m/>
    <s v="BNL"/>
    <s v="PED"/>
    <s v="INS"/>
    <x v="11"/>
    <m/>
    <m/>
    <m/>
    <m/>
    <m/>
    <m/>
    <m/>
    <n v="1593.03"/>
    <m/>
    <m/>
    <m/>
    <m/>
    <m/>
    <m/>
    <m/>
    <m/>
    <m/>
    <m/>
    <m/>
    <x v="0"/>
    <x v="0"/>
    <m/>
  </r>
  <r>
    <s v=""/>
    <s v=" EJ_0205_3100"/>
    <s v="RCS Current Monitor System - Final Design, Oversight, Reviews, Documentation, Purchasing"/>
    <s v="6.03.02.05.02"/>
    <x v="0"/>
    <d v="2023-08-30T00:00:00"/>
    <d v="2024-08-28T00:00:00"/>
    <s v="mahmed"/>
    <s v="gassner"/>
    <n v="5589.21"/>
    <s v="EDIA"/>
    <s v="C"/>
    <s v="Labor"/>
    <s v="TEC"/>
    <m/>
    <s v="BNL"/>
    <s v="PED"/>
    <s v="INS"/>
    <x v="6"/>
    <m/>
    <m/>
    <m/>
    <m/>
    <m/>
    <m/>
    <m/>
    <n v="491.85"/>
    <n v="5097.3599999999997"/>
    <m/>
    <m/>
    <m/>
    <m/>
    <m/>
    <m/>
    <m/>
    <m/>
    <m/>
    <m/>
    <x v="0"/>
    <x v="0"/>
    <m/>
  </r>
  <r>
    <s v=""/>
    <s v=" EJ_0205_3140"/>
    <s v="RCS FCT - Electronic System - Hardware Development"/>
    <s v="6.03.02.05.02"/>
    <x v="0"/>
    <d v="2025-12-09T00:00:00"/>
    <d v="2027-07-14T00:00:00"/>
    <s v="mahmed"/>
    <s v="gassner"/>
    <n v="4311.2700000000004"/>
    <s v="CON"/>
    <s v="C"/>
    <s v="Labor"/>
    <s v="TEC"/>
    <m/>
    <s v="BNL"/>
    <s v="Const"/>
    <s v="INS"/>
    <x v="9"/>
    <m/>
    <m/>
    <m/>
    <m/>
    <m/>
    <m/>
    <m/>
    <m/>
    <m/>
    <m/>
    <n v="2209.5300000000002"/>
    <n v="2101.7399999999998"/>
    <m/>
    <m/>
    <m/>
    <m/>
    <m/>
    <m/>
    <m/>
    <x v="0"/>
    <x v="0"/>
    <m/>
  </r>
  <r>
    <s v=""/>
    <s v=" EJ_0205_3160"/>
    <s v="RCS FCT - Electronic System - Software Development"/>
    <s v="6.03.02.05.02"/>
    <x v="0"/>
    <d v="2025-12-09T00:00:00"/>
    <d v="2027-07-14T00:00:00"/>
    <s v="mahmed"/>
    <s v="gassner"/>
    <n v="4311.2700000000004"/>
    <s v="CON"/>
    <s v="C"/>
    <s v="Labor"/>
    <s v="TEC"/>
    <m/>
    <s v="BNL"/>
    <s v="Const"/>
    <s v="INS"/>
    <x v="9"/>
    <m/>
    <m/>
    <m/>
    <m/>
    <m/>
    <m/>
    <m/>
    <m/>
    <m/>
    <m/>
    <n v="2209.5300000000002"/>
    <n v="2101.7399999999998"/>
    <m/>
    <m/>
    <m/>
    <m/>
    <m/>
    <m/>
    <m/>
    <x v="0"/>
    <x v="0"/>
    <m/>
  </r>
  <r>
    <s v=""/>
    <s v=" EJ_0205_3180"/>
    <s v="RCS Current and Charge Monitors - FCT Material - Test and Final Acceptance"/>
    <s v="6.03.02.05.02"/>
    <x v="0"/>
    <d v="2027-07-06T00:00:00"/>
    <d v="2027-07-19T00:00:00"/>
    <s v="mahmed"/>
    <s v="gassner"/>
    <n v="2924.87"/>
    <s v="CON"/>
    <s v="C"/>
    <s v="Labor"/>
    <s v="TEC"/>
    <m/>
    <s v="BNL"/>
    <s v="Const"/>
    <s v="INS"/>
    <x v="8"/>
    <s v="P.S170"/>
    <m/>
    <m/>
    <m/>
    <m/>
    <m/>
    <m/>
    <m/>
    <m/>
    <m/>
    <m/>
    <n v="2924.87"/>
    <m/>
    <m/>
    <m/>
    <m/>
    <m/>
    <m/>
    <m/>
    <x v="0"/>
    <x v="0"/>
    <m/>
  </r>
  <r>
    <s v=""/>
    <s v=" EJ_0205_3112"/>
    <s v="RCS DCCT - Mechanical System - Mechanical Enclosure Final Design"/>
    <s v="6.03.02.05.02"/>
    <x v="0"/>
    <d v="2023-08-30T00:00:00"/>
    <d v="2024-08-28T00:00:00"/>
    <s v="mahmed"/>
    <s v="gassner"/>
    <n v="6575.54"/>
    <s v="EDIA"/>
    <s v="C"/>
    <s v="Labor"/>
    <s v="TEC"/>
    <m/>
    <s v="BNL"/>
    <s v="PED"/>
    <s v="INS"/>
    <x v="6"/>
    <m/>
    <m/>
    <m/>
    <m/>
    <m/>
    <m/>
    <m/>
    <n v="578.65"/>
    <n v="5996.89"/>
    <m/>
    <m/>
    <m/>
    <m/>
    <m/>
    <m/>
    <m/>
    <m/>
    <m/>
    <m/>
    <x v="0"/>
    <x v="0"/>
    <m/>
  </r>
  <r>
    <s v=""/>
    <s v=" EJ_0205_3114"/>
    <s v="RCS DCCT - Electronic System - System Final Design"/>
    <s v="6.03.02.05.02"/>
    <x v="0"/>
    <d v="2023-08-30T00:00:00"/>
    <d v="2024-08-28T00:00:00"/>
    <s v="mahmed"/>
    <s v="gassner"/>
    <n v="4931.6499999999996"/>
    <s v="EDIA"/>
    <s v="C"/>
    <s v="Labor"/>
    <s v="TEC"/>
    <m/>
    <s v="BNL"/>
    <s v="PED"/>
    <s v="INS"/>
    <x v="6"/>
    <m/>
    <m/>
    <m/>
    <m/>
    <m/>
    <m/>
    <m/>
    <n v="433.99"/>
    <n v="4497.67"/>
    <m/>
    <m/>
    <m/>
    <m/>
    <m/>
    <m/>
    <m/>
    <m/>
    <m/>
    <m/>
    <x v="0"/>
    <x v="0"/>
    <m/>
  </r>
  <r>
    <s v=""/>
    <s v=" EJ_0205_3116"/>
    <s v="RCS DCCT - Electronic System - Final Design - Reviews &amp; Documentation"/>
    <s v="6.03.02.05.02"/>
    <x v="0"/>
    <d v="2023-08-30T00:00:00"/>
    <d v="2024-08-28T00:00:00"/>
    <s v="mahmed"/>
    <s v="gassner"/>
    <n v="4931.6499999999996"/>
    <s v="EDIA"/>
    <s v="C"/>
    <s v="Labor"/>
    <s v="TEC"/>
    <m/>
    <s v="BNL"/>
    <s v="PED"/>
    <s v="INS"/>
    <x v="6"/>
    <m/>
    <m/>
    <m/>
    <m/>
    <m/>
    <m/>
    <m/>
    <n v="433.99"/>
    <n v="4497.67"/>
    <m/>
    <m/>
    <m/>
    <m/>
    <m/>
    <m/>
    <m/>
    <m/>
    <m/>
    <m/>
    <x v="0"/>
    <x v="0"/>
    <m/>
  </r>
  <r>
    <s v=""/>
    <s v=" EJ_0205_3118"/>
    <s v="RCS DCCT - Electronic System - Final Design - Meetings &amp; Purchasing"/>
    <s v="6.03.02.05.02"/>
    <x v="0"/>
    <d v="2023-08-30T00:00:00"/>
    <d v="2024-08-28T00:00:00"/>
    <s v="mahmed"/>
    <s v="gassner"/>
    <n v="4931.6499999999996"/>
    <s v="EDIA"/>
    <s v="C"/>
    <s v="Labor"/>
    <s v="TEC"/>
    <m/>
    <s v="BNL"/>
    <s v="PED"/>
    <s v="INS"/>
    <x v="6"/>
    <m/>
    <m/>
    <m/>
    <m/>
    <m/>
    <m/>
    <m/>
    <n v="433.99"/>
    <n v="4497.67"/>
    <m/>
    <m/>
    <m/>
    <m/>
    <m/>
    <m/>
    <m/>
    <m/>
    <m/>
    <m/>
    <x v="0"/>
    <x v="0"/>
    <m/>
  </r>
  <r>
    <s v=""/>
    <s v=" EJ_0205_3136"/>
    <s v="RCS FCT - Electronic System - Final Design - System Design"/>
    <s v="6.03.02.05.02"/>
    <x v="0"/>
    <d v="2023-08-30T00:00:00"/>
    <d v="2024-08-28T00:00:00"/>
    <s v="mahmed"/>
    <s v="gassner"/>
    <n v="2630.21"/>
    <s v="EDIA"/>
    <s v="C"/>
    <s v="Labor"/>
    <s v="TEC"/>
    <m/>
    <s v="BNL"/>
    <s v="PED"/>
    <s v="INS"/>
    <x v="6"/>
    <m/>
    <m/>
    <m/>
    <m/>
    <m/>
    <m/>
    <m/>
    <n v="231.46"/>
    <n v="2398.7600000000002"/>
    <m/>
    <m/>
    <m/>
    <m/>
    <m/>
    <m/>
    <m/>
    <m/>
    <m/>
    <m/>
    <x v="0"/>
    <x v="0"/>
    <m/>
  </r>
  <r>
    <s v=""/>
    <s v=" EJ_0205_3137"/>
    <s v="RCS FCT - Electronic System - Final Design - Reviews &amp; Documentation"/>
    <s v="6.03.02.05.02"/>
    <x v="0"/>
    <d v="2023-08-30T00:00:00"/>
    <d v="2024-08-28T00:00:00"/>
    <s v="mahmed"/>
    <s v="gassner"/>
    <n v="2630.21"/>
    <s v="EDIA"/>
    <s v="C"/>
    <s v="Labor"/>
    <s v="TEC"/>
    <m/>
    <s v="BNL"/>
    <s v="PED"/>
    <s v="INS"/>
    <x v="6"/>
    <m/>
    <m/>
    <m/>
    <m/>
    <m/>
    <m/>
    <m/>
    <n v="231.46"/>
    <n v="2398.7600000000002"/>
    <m/>
    <m/>
    <m/>
    <m/>
    <m/>
    <m/>
    <m/>
    <m/>
    <m/>
    <m/>
    <x v="0"/>
    <x v="0"/>
    <m/>
  </r>
  <r>
    <s v=""/>
    <s v=" EJ_0205_3138"/>
    <s v="RCS FCT - Electronic System - Final Design -Meetings &amp; Purchasing"/>
    <s v="6.03.02.05.02"/>
    <x v="0"/>
    <d v="2023-08-30T00:00:00"/>
    <d v="2024-08-28T00:00:00"/>
    <s v="mahmed"/>
    <s v="gassner"/>
    <n v="2630.21"/>
    <s v="EDIA"/>
    <s v="C"/>
    <s v="Labor"/>
    <s v="TEC"/>
    <m/>
    <s v="BNL"/>
    <s v="PED"/>
    <s v="INS"/>
    <x v="6"/>
    <m/>
    <m/>
    <m/>
    <m/>
    <m/>
    <m/>
    <m/>
    <n v="231.46"/>
    <n v="2398.7600000000002"/>
    <m/>
    <m/>
    <m/>
    <m/>
    <m/>
    <m/>
    <m/>
    <m/>
    <m/>
    <m/>
    <x v="0"/>
    <x v="0"/>
    <m/>
  </r>
  <r>
    <s v=""/>
    <s v=" EJ_0205_3124"/>
    <s v="RCS DCCT - Electronic System - Hardware Development"/>
    <s v="6.03.02.05.02"/>
    <x v="0"/>
    <d v="2025-12-09T00:00:00"/>
    <d v="2027-12-08T00:00:00"/>
    <s v="mahmed"/>
    <s v="gassner"/>
    <n v="5425.37"/>
    <s v="CON"/>
    <s v="C"/>
    <s v="Labor"/>
    <s v="TEC"/>
    <m/>
    <s v="BNL"/>
    <s v="Const"/>
    <s v="INS"/>
    <x v="9"/>
    <m/>
    <m/>
    <m/>
    <m/>
    <m/>
    <m/>
    <m/>
    <m/>
    <m/>
    <m/>
    <n v="2224.4"/>
    <n v="2712.68"/>
    <n v="488.28"/>
    <m/>
    <m/>
    <m/>
    <m/>
    <m/>
    <m/>
    <x v="0"/>
    <x v="0"/>
    <m/>
  </r>
  <r>
    <s v=""/>
    <s v=" EJ_0205_3126"/>
    <s v="RCS DCCT - Electronic System - Software Development"/>
    <s v="6.03.02.05.02"/>
    <x v="0"/>
    <d v="2025-12-09T00:00:00"/>
    <d v="2027-12-08T00:00:00"/>
    <s v="mahmed"/>
    <s v="gassner"/>
    <n v="3616.91"/>
    <s v="CON"/>
    <s v="C"/>
    <s v="Labor"/>
    <s v="TEC"/>
    <m/>
    <s v="BNL"/>
    <s v="Const"/>
    <s v="INS"/>
    <x v="9"/>
    <m/>
    <m/>
    <m/>
    <m/>
    <m/>
    <m/>
    <m/>
    <m/>
    <m/>
    <m/>
    <n v="1482.93"/>
    <n v="1808.46"/>
    <n v="325.52"/>
    <m/>
    <m/>
    <m/>
    <m/>
    <m/>
    <m/>
    <x v="0"/>
    <x v="0"/>
    <m/>
  </r>
  <r>
    <s v=""/>
    <s v=" EJ_0205_3128"/>
    <s v="RCS Current and Charge Monitors - DCCT Material - Test and Final Acceptance"/>
    <s v="6.03.02.05.02"/>
    <x v="0"/>
    <d v="2028-03-30T00:00:00"/>
    <d v="2028-04-12T00:00:00"/>
    <s v="mahmed"/>
    <s v="gassner"/>
    <n v="5676.08"/>
    <s v="CON"/>
    <s v="C"/>
    <s v="Labor"/>
    <s v="TEC"/>
    <m/>
    <s v="BNL"/>
    <s v="Const"/>
    <s v="INS"/>
    <x v="8"/>
    <s v="P.S067"/>
    <m/>
    <m/>
    <m/>
    <m/>
    <m/>
    <m/>
    <m/>
    <m/>
    <m/>
    <m/>
    <m/>
    <n v="5676.08"/>
    <m/>
    <m/>
    <m/>
    <m/>
    <m/>
    <m/>
    <x v="0"/>
    <x v="0"/>
    <m/>
  </r>
  <r>
    <s v=""/>
    <s v=" EJ_0205_5660"/>
    <s v="RCS Profile &amp; Emit Monitors - Tune Monitor - Preliminary Design"/>
    <s v="6.03.02.05.03"/>
    <x v="0"/>
    <d v="2023-04-05T00:00:00"/>
    <d v="2023-09-29T00:00:00"/>
    <s v="mahmed"/>
    <s v="gassner"/>
    <n v="13381.49"/>
    <s v="EDIA"/>
    <s v="C"/>
    <s v="Labor"/>
    <s v="TEC"/>
    <m/>
    <s v="BNL"/>
    <s v="PED"/>
    <s v="INS"/>
    <x v="11"/>
    <m/>
    <m/>
    <m/>
    <m/>
    <m/>
    <m/>
    <m/>
    <n v="13381.49"/>
    <m/>
    <m/>
    <m/>
    <m/>
    <m/>
    <m/>
    <m/>
    <m/>
    <m/>
    <m/>
    <m/>
    <x v="0"/>
    <x v="0"/>
    <m/>
  </r>
  <r>
    <s v=""/>
    <s v=" EJ_0205_5680"/>
    <s v="RCS Profile &amp; Emit Monitors - Profile Monitors - Preliminary Design"/>
    <s v="6.03.02.05.03"/>
    <x v="0"/>
    <d v="2023-04-05T00:00:00"/>
    <d v="2023-09-29T00:00:00"/>
    <s v="mahmed"/>
    <s v="gassner"/>
    <n v="8920.99"/>
    <s v="EDIA"/>
    <s v="C"/>
    <s v="Labor"/>
    <s v="TEC"/>
    <m/>
    <s v="BNL"/>
    <s v="PED"/>
    <s v="INS"/>
    <x v="11"/>
    <m/>
    <m/>
    <m/>
    <m/>
    <m/>
    <m/>
    <m/>
    <n v="8920.99"/>
    <m/>
    <m/>
    <m/>
    <m/>
    <m/>
    <m/>
    <m/>
    <m/>
    <m/>
    <m/>
    <m/>
    <x v="0"/>
    <x v="0"/>
    <m/>
  </r>
  <r>
    <s v=""/>
    <s v=" EJ_0205_5760"/>
    <s v="RCS Profile &amp; Emit Monitors - Tune Monitor - Final Design"/>
    <s v="6.03.02.05.03"/>
    <x v="0"/>
    <d v="2024-02-29T00:00:00"/>
    <d v="2024-10-29T00:00:00"/>
    <s v="mahmed"/>
    <s v="gassner"/>
    <n v="48674.04"/>
    <s v="EDIA"/>
    <s v="C"/>
    <s v="Labor"/>
    <s v="TEC"/>
    <m/>
    <s v="BNL"/>
    <s v="PED"/>
    <s v="INS"/>
    <x v="6"/>
    <m/>
    <m/>
    <m/>
    <m/>
    <m/>
    <m/>
    <m/>
    <m/>
    <n v="42947.68"/>
    <n v="5726.36"/>
    <m/>
    <m/>
    <m/>
    <m/>
    <m/>
    <m/>
    <m/>
    <m/>
    <m/>
    <x v="0"/>
    <x v="0"/>
    <m/>
  </r>
  <r>
    <s v=""/>
    <s v=" EJ_0205_5780"/>
    <s v="RCS Profile &amp; Emit Monitors -  Profile Monitors - Final Design"/>
    <s v="6.03.02.05.03"/>
    <x v="0"/>
    <d v="2024-02-29T00:00:00"/>
    <d v="2024-10-29T00:00:00"/>
    <s v="mahmed"/>
    <s v="gassner"/>
    <n v="32449.360000000001"/>
    <s v="EDIA"/>
    <s v="C"/>
    <s v="Labor"/>
    <s v="TEC"/>
    <m/>
    <s v="BNL"/>
    <s v="PED"/>
    <s v="INS"/>
    <x v="6"/>
    <m/>
    <m/>
    <m/>
    <m/>
    <m/>
    <m/>
    <m/>
    <m/>
    <n v="28631.79"/>
    <n v="3817.57"/>
    <m/>
    <m/>
    <m/>
    <m/>
    <m/>
    <m/>
    <m/>
    <m/>
    <m/>
    <x v="0"/>
    <x v="0"/>
    <m/>
  </r>
  <r>
    <s v=""/>
    <s v=" EJ_0205_5820"/>
    <s v="RCS Tune Monitor - Construction"/>
    <s v="6.03.02.05.03"/>
    <x v="0"/>
    <d v="2025-12-09T00:00:00"/>
    <d v="2027-12-09T00:00:00"/>
    <s v="mahmed"/>
    <s v="gassner"/>
    <n v="119369.14"/>
    <s v="CON"/>
    <s v="C"/>
    <s v="Labor"/>
    <s v="TEC"/>
    <m/>
    <s v="BNL"/>
    <s v="Const"/>
    <s v="INS"/>
    <x v="10"/>
    <m/>
    <m/>
    <m/>
    <m/>
    <m/>
    <m/>
    <m/>
    <m/>
    <m/>
    <m/>
    <n v="48843.66"/>
    <n v="59565.440000000002"/>
    <n v="10960.04"/>
    <m/>
    <m/>
    <m/>
    <m/>
    <m/>
    <m/>
    <x v="0"/>
    <x v="0"/>
    <m/>
  </r>
  <r>
    <s v=""/>
    <s v=" EJ_0205_5860"/>
    <s v="RCS Profile Monitors - Construction"/>
    <s v="6.03.02.05.03"/>
    <x v="0"/>
    <d v="2025-12-09T00:00:00"/>
    <d v="2028-12-08T00:00:00"/>
    <s v="mahmed"/>
    <s v="gassner"/>
    <n v="22085.32"/>
    <s v="CON"/>
    <s v="C"/>
    <s v="Labor"/>
    <s v="TEC"/>
    <m/>
    <s v="BNL"/>
    <s v="Const"/>
    <s v="INS"/>
    <x v="10"/>
    <m/>
    <m/>
    <m/>
    <m/>
    <m/>
    <m/>
    <m/>
    <m/>
    <m/>
    <m/>
    <n v="6028.62"/>
    <n v="7351.97"/>
    <n v="7351.97"/>
    <n v="1352.76"/>
    <m/>
    <m/>
    <m/>
    <m/>
    <m/>
    <x v="0"/>
    <x v="0"/>
    <m/>
  </r>
  <r>
    <s v=""/>
    <s v=" EJ_0205_8260"/>
    <s v="RCS SLM components procurement support"/>
    <s v="6.03.02.05.04"/>
    <x v="0"/>
    <d v="2025-12-09T00:00:00"/>
    <d v="2027-12-09T00:00:00"/>
    <s v="mahmed"/>
    <s v="gassner"/>
    <n v="14468.99"/>
    <s v="EDIA"/>
    <s v="C"/>
    <s v="Labor"/>
    <s v="TEC"/>
    <m/>
    <s v="BNL"/>
    <s v="Const"/>
    <s v="INS"/>
    <x v="10"/>
    <m/>
    <m/>
    <m/>
    <m/>
    <m/>
    <m/>
    <m/>
    <m/>
    <m/>
    <m/>
    <n v="5920.44"/>
    <n v="7220.05"/>
    <n v="1328.49"/>
    <m/>
    <m/>
    <m/>
    <m/>
    <m/>
    <m/>
    <x v="0"/>
    <x v="0"/>
    <m/>
  </r>
  <r>
    <s v=""/>
    <s v=" EJ_0205_8280"/>
    <s v="RCS SLM s-RAD - Test and Final Acceptance"/>
    <s v="6.03.02.05.04"/>
    <x v="0"/>
    <d v="2026-12-10T00:00:00"/>
    <d v="2027-01-25T00:00:00"/>
    <s v="mahmed"/>
    <s v="gassner"/>
    <n v="14624.35"/>
    <s v="EDIA"/>
    <s v="C"/>
    <s v="Labor"/>
    <s v="TEC"/>
    <m/>
    <s v="BNL"/>
    <s v="Const"/>
    <s v="INS"/>
    <x v="8"/>
    <s v="S.P046"/>
    <s v="APP00161"/>
    <m/>
    <m/>
    <m/>
    <m/>
    <m/>
    <m/>
    <m/>
    <m/>
    <m/>
    <n v="14624.35"/>
    <m/>
    <m/>
    <m/>
    <m/>
    <m/>
    <m/>
    <m/>
    <x v="0"/>
    <x v="0"/>
    <m/>
  </r>
  <r>
    <s v=""/>
    <s v=" SR_0200_1400"/>
    <s v="ESR Dipole - Magnetic Measurement / Acceptance - AS03"/>
    <s v="6.04.02.04"/>
    <x v="0"/>
    <d v="2027-07-14T00:00:00"/>
    <d v="2027-11-16T00:00:00"/>
    <s v="jtolle"/>
    <s v="hwitte"/>
    <n v="3701.39"/>
    <s v="CON"/>
    <s v="C"/>
    <s v="Labor"/>
    <s v="TEC"/>
    <m/>
    <s v="BNL"/>
    <s v="Const.Test"/>
    <s v="NC_MAG"/>
    <x v="8"/>
    <m/>
    <m/>
    <m/>
    <m/>
    <m/>
    <m/>
    <m/>
    <m/>
    <m/>
    <m/>
    <m/>
    <n v="2382.5"/>
    <n v="1318.89"/>
    <m/>
    <m/>
    <m/>
    <m/>
    <m/>
    <m/>
    <x v="0"/>
    <x v="0"/>
    <m/>
  </r>
  <r>
    <s v=""/>
    <s v=" SR_0200_2300"/>
    <s v="ESR Sextupole - Magnetic Measurement / Acceptance - AS03"/>
    <s v="6.04.02.04"/>
    <x v="0"/>
    <d v="2027-01-04T00:00:00"/>
    <d v="2027-05-06T00:00:00"/>
    <s v="jtolle"/>
    <s v="hwitte"/>
    <n v="1492.9"/>
    <s v="EDIA"/>
    <s v="C"/>
    <s v="Labor"/>
    <s v="TEC"/>
    <m/>
    <s v="BNL"/>
    <s v="Const.Test"/>
    <s v="NC_MAG"/>
    <x v="8"/>
    <m/>
    <m/>
    <m/>
    <m/>
    <m/>
    <m/>
    <m/>
    <m/>
    <m/>
    <m/>
    <m/>
    <n v="1492.9"/>
    <m/>
    <m/>
    <m/>
    <m/>
    <m/>
    <m/>
    <m/>
    <x v="0"/>
    <x v="0"/>
    <m/>
  </r>
  <r>
    <s v=""/>
    <s v=" SR_0300_1022"/>
    <s v="Cable Bus - Develop Specs and SOW"/>
    <s v="6.04.04"/>
    <x v="0"/>
    <d v="2024-05-22T00:00:00"/>
    <d v="2024-08-15T00:00:00"/>
    <s v="apatil"/>
    <s v="bruno"/>
    <n v="25424.35"/>
    <s v="EDIA"/>
    <s v="C"/>
    <s v="Labor"/>
    <s v="TEC"/>
    <m/>
    <s v="BNL"/>
    <s v="PED"/>
    <s v="PS"/>
    <x v="10"/>
    <s v="D.APP18"/>
    <m/>
    <m/>
    <m/>
    <m/>
    <m/>
    <m/>
    <m/>
    <n v="25424.35"/>
    <m/>
    <m/>
    <m/>
    <m/>
    <m/>
    <m/>
    <m/>
    <m/>
    <m/>
    <m/>
    <x v="0"/>
    <x v="0"/>
    <m/>
  </r>
  <r>
    <s v=""/>
    <s v=" SR_0300_1180"/>
    <s v="Cable Bus - System Test"/>
    <s v="6.04.04"/>
    <x v="0"/>
    <d v="2025-06-26T00:00:00"/>
    <d v="2025-07-24T00:00:00"/>
    <s v="apatil"/>
    <s v="bruno"/>
    <n v="27303.97"/>
    <s v="CON"/>
    <s v="C"/>
    <s v="Labor"/>
    <s v="TEC"/>
    <m/>
    <s v="BNL"/>
    <s v="Const"/>
    <s v="PS"/>
    <x v="8"/>
    <m/>
    <m/>
    <m/>
    <m/>
    <m/>
    <m/>
    <m/>
    <m/>
    <m/>
    <n v="27303.97"/>
    <m/>
    <m/>
    <m/>
    <m/>
    <m/>
    <m/>
    <m/>
    <m/>
    <m/>
    <x v="0"/>
    <x v="0"/>
    <m/>
  </r>
  <r>
    <s v=""/>
    <s v=" SR_0300_1280"/>
    <s v="Correctors - Vendor Support"/>
    <s v="6.04.04"/>
    <x v="0"/>
    <d v="2025-12-10T00:00:00"/>
    <d v="2027-02-23T00:00:00"/>
    <s v="apatil"/>
    <s v="bruno"/>
    <n v="64296.26"/>
    <s v="EDIA"/>
    <s v="C"/>
    <s v="Labor"/>
    <s v="TEC"/>
    <m/>
    <s v="BNL"/>
    <s v="Const"/>
    <s v="PS"/>
    <x v="10"/>
    <m/>
    <m/>
    <m/>
    <m/>
    <m/>
    <m/>
    <m/>
    <m/>
    <m/>
    <m/>
    <n v="43721.46"/>
    <n v="20574.8"/>
    <m/>
    <m/>
    <m/>
    <m/>
    <m/>
    <m/>
    <m/>
    <x v="0"/>
    <x v="0"/>
    <m/>
  </r>
  <r>
    <s v=""/>
    <s v=" SR_0300_1380"/>
    <s v="Correctors - System Test"/>
    <s v="6.04.04"/>
    <x v="0"/>
    <d v="2026-06-03T00:00:00"/>
    <d v="2026-08-26T00:00:00"/>
    <s v="apatil"/>
    <s v="bruno"/>
    <n v="21194.71"/>
    <s v="CON"/>
    <s v="C"/>
    <s v="Labor"/>
    <s v="TEC"/>
    <m/>
    <s v="BNL"/>
    <s v="Const"/>
    <s v="PS"/>
    <x v="8"/>
    <m/>
    <m/>
    <m/>
    <m/>
    <m/>
    <m/>
    <m/>
    <m/>
    <m/>
    <m/>
    <n v="21194.71"/>
    <m/>
    <m/>
    <m/>
    <m/>
    <m/>
    <m/>
    <m/>
    <m/>
    <x v="0"/>
    <x v="0"/>
    <m/>
  </r>
  <r>
    <s v=""/>
    <s v=" SR_0300_1480"/>
    <s v="Main Dipole / Quads / Sext - Vendor Support"/>
    <s v="6.04.04"/>
    <x v="0"/>
    <d v="2025-12-10T00:00:00"/>
    <d v="2026-11-23T00:00:00"/>
    <s v="apatil"/>
    <s v="bruno"/>
    <n v="53264.95"/>
    <s v="EDIA"/>
    <s v="C"/>
    <s v="Labor"/>
    <s v="TEC"/>
    <m/>
    <s v="BNL"/>
    <s v="Const"/>
    <s v="PS"/>
    <x v="10"/>
    <m/>
    <m/>
    <m/>
    <m/>
    <m/>
    <m/>
    <m/>
    <m/>
    <m/>
    <m/>
    <n v="45275.21"/>
    <n v="7989.74"/>
    <m/>
    <m/>
    <m/>
    <m/>
    <m/>
    <m/>
    <m/>
    <x v="0"/>
    <x v="0"/>
    <m/>
  </r>
  <r>
    <s v=""/>
    <s v=" SR_0300_1680"/>
    <s v="Straight Quads and Straight Sextupoles - Vendor Support"/>
    <s v="6.04.04"/>
    <x v="0"/>
    <d v="2025-12-10T00:00:00"/>
    <d v="2027-02-23T00:00:00"/>
    <s v="apatil"/>
    <s v="bruno"/>
    <n v="35720.15"/>
    <s v="EDIA"/>
    <s v="C"/>
    <s v="Labor"/>
    <s v="TEC"/>
    <m/>
    <s v="BNL"/>
    <s v="Const"/>
    <s v="PS"/>
    <x v="10"/>
    <m/>
    <m/>
    <m/>
    <m/>
    <m/>
    <m/>
    <m/>
    <m/>
    <m/>
    <m/>
    <n v="24289.7"/>
    <n v="11430.45"/>
    <m/>
    <m/>
    <m/>
    <m/>
    <m/>
    <m/>
    <m/>
    <x v="0"/>
    <x v="0"/>
    <m/>
  </r>
  <r>
    <s v=""/>
    <s v=" SR_0300_1780"/>
    <s v="Straight Quads and Straight Sextupoles - System Test"/>
    <s v="6.04.04"/>
    <x v="0"/>
    <d v="2026-06-03T00:00:00"/>
    <d v="2027-05-18T00:00:00"/>
    <s v="apatil"/>
    <s v="bruno"/>
    <n v="18064.07"/>
    <s v="CON"/>
    <s v="C"/>
    <s v="Labor"/>
    <s v="TEC"/>
    <m/>
    <s v="BNL"/>
    <s v="Const"/>
    <s v="PS"/>
    <x v="8"/>
    <m/>
    <m/>
    <m/>
    <m/>
    <m/>
    <m/>
    <m/>
    <m/>
    <m/>
    <m/>
    <n v="6322.42"/>
    <n v="11741.65"/>
    <m/>
    <m/>
    <m/>
    <m/>
    <m/>
    <m/>
    <m/>
    <x v="0"/>
    <x v="0"/>
    <m/>
  </r>
  <r>
    <s v=""/>
    <s v=" SR_0300_1900"/>
    <s v="DC Cable - Vendor Support"/>
    <s v="6.04.04"/>
    <x v="0"/>
    <d v="2025-12-10T00:00:00"/>
    <d v="2026-03-09T00:00:00"/>
    <s v="apatil"/>
    <s v="bruno"/>
    <n v="3532.45"/>
    <s v="EDIA"/>
    <s v="C"/>
    <s v="Labor"/>
    <s v="TEC"/>
    <m/>
    <s v="BNL"/>
    <s v="Const"/>
    <s v="PS"/>
    <x v="10"/>
    <m/>
    <m/>
    <m/>
    <m/>
    <m/>
    <m/>
    <m/>
    <m/>
    <m/>
    <m/>
    <n v="3532.45"/>
    <m/>
    <m/>
    <m/>
    <m/>
    <m/>
    <m/>
    <m/>
    <m/>
    <x v="0"/>
    <x v="0"/>
    <m/>
  </r>
  <r>
    <s v=""/>
    <s v=" SR_0407_1140"/>
    <s v="TR Effort: Vacuum Support Equipment"/>
    <s v="6.04.05.07"/>
    <x v="2"/>
    <d v="2025-03-04T00:00:00"/>
    <d v="2026-01-16T00:00:00"/>
    <s v="rnavarrol"/>
    <s v="chetzel"/>
    <n v="151891.99"/>
    <s v="EDIA"/>
    <s v="C"/>
    <s v="Labor"/>
    <s v="TEC"/>
    <m/>
    <s v="BNL"/>
    <s v="Const"/>
    <s v="VAC"/>
    <x v="9"/>
    <s v="S.P307"/>
    <m/>
    <m/>
    <m/>
    <m/>
    <m/>
    <m/>
    <m/>
    <m/>
    <n v="102181.88"/>
    <n v="49710.1"/>
    <m/>
    <m/>
    <m/>
    <m/>
    <m/>
    <m/>
    <m/>
    <m/>
    <x v="0"/>
    <x v="0"/>
    <m/>
  </r>
  <r>
    <s v=""/>
    <s v=" SR_0407_1040"/>
    <s v="Vacuum Support Equipment - Finalize design"/>
    <s v="6.04.05.07"/>
    <x v="1"/>
    <d v="2023-08-07T00:00:00"/>
    <d v="2023-09-25T00:00:00"/>
    <s v="rnavarrol"/>
    <s v="chetzel"/>
    <n v="17523.38"/>
    <s v="EDIA"/>
    <s v="C"/>
    <s v="Labor"/>
    <s v="TEC"/>
    <m/>
    <s v="BNL"/>
    <s v="PED"/>
    <s v="VAC"/>
    <x v="6"/>
    <s v="A.PP025"/>
    <s v="APP00064"/>
    <m/>
    <m/>
    <m/>
    <m/>
    <m/>
    <n v="17523.38"/>
    <m/>
    <m/>
    <m/>
    <m/>
    <m/>
    <m/>
    <m/>
    <m/>
    <m/>
    <m/>
    <m/>
    <x v="0"/>
    <x v="0"/>
    <m/>
  </r>
  <r>
    <s v=""/>
    <s v=" SR_0402_1140"/>
    <s v="ESR Vacuum Valves - Vendor and Procurement Support"/>
    <s v="6.04.05.02"/>
    <x v="0"/>
    <d v="2026-05-21T00:00:00"/>
    <d v="2027-05-20T00:00:00"/>
    <s v="rnavarrol"/>
    <s v="chetzel"/>
    <n v="19858.240000000002"/>
    <s v="EDIA"/>
    <s v="C"/>
    <s v="Labor"/>
    <s v="TEC"/>
    <m/>
    <s v="BNL"/>
    <s v="Const"/>
    <s v="VAC"/>
    <x v="9"/>
    <s v="S.P111"/>
    <s v="APP00234"/>
    <m/>
    <m/>
    <m/>
    <m/>
    <m/>
    <m/>
    <m/>
    <m/>
    <n v="7307.83"/>
    <n v="12550.41"/>
    <m/>
    <m/>
    <m/>
    <m/>
    <m/>
    <m/>
    <m/>
    <x v="0"/>
    <x v="0"/>
    <m/>
  </r>
  <r>
    <s v=""/>
    <s v=" SR_0403_1140"/>
    <s v="ESR Vacuum Pumps - Vendor and Procurement Support"/>
    <s v="6.04.05.03"/>
    <x v="0"/>
    <d v="2026-09-23T00:00:00"/>
    <d v="2028-02-28T00:00:00"/>
    <s v="rnavarrol"/>
    <s v="chetzel"/>
    <n v="292222.88"/>
    <s v="EDIA"/>
    <s v="C"/>
    <s v="Labor"/>
    <s v="TEC"/>
    <m/>
    <s v="BNL"/>
    <s v="Const"/>
    <s v="VAC"/>
    <x v="9"/>
    <s v="D.APP11"/>
    <s v="APP00030"/>
    <m/>
    <m/>
    <m/>
    <m/>
    <m/>
    <m/>
    <m/>
    <m/>
    <n v="4938.9799999999996"/>
    <n v="205790.76"/>
    <n v="81493.14"/>
    <m/>
    <m/>
    <m/>
    <m/>
    <m/>
    <m/>
    <x v="0"/>
    <x v="0"/>
    <m/>
  </r>
  <r>
    <s v=""/>
    <s v=" SR_0404_1140"/>
    <s v="ESR Vacuum Monitoring &amp; Control - Vendor and Procurement Support"/>
    <s v="6.04.05.04"/>
    <x v="0"/>
    <d v="2026-12-23T00:00:00"/>
    <d v="2028-01-07T00:00:00"/>
    <s v="rnavarrol"/>
    <s v="chetzel"/>
    <n v="584191.51"/>
    <s v="EDIA"/>
    <s v="C"/>
    <s v="Labor"/>
    <s v="TEC"/>
    <m/>
    <s v="BNL"/>
    <s v="Const"/>
    <s v="VAC"/>
    <x v="9"/>
    <s v="S.P107"/>
    <s v="APP00232"/>
    <m/>
    <m/>
    <m/>
    <m/>
    <m/>
    <m/>
    <m/>
    <m/>
    <m/>
    <n v="438143.63"/>
    <n v="146047.88"/>
    <m/>
    <m/>
    <m/>
    <m/>
    <m/>
    <m/>
    <x v="0"/>
    <x v="0"/>
    <m/>
  </r>
  <r>
    <s v=""/>
    <s v=" SR_0405_1140"/>
    <s v="ESR Vacuum Utilities (racks, cooling water) - Vendor and Procurement Support"/>
    <s v="6.04.05.05"/>
    <x v="0"/>
    <d v="2026-05-21T00:00:00"/>
    <d v="2027-05-20T00:00:00"/>
    <s v="rnavarrol"/>
    <s v="chetzel"/>
    <n v="63546.37"/>
    <s v="EDIA"/>
    <s v="C"/>
    <s v="Labor"/>
    <s v="TEC"/>
    <m/>
    <s v="BNL"/>
    <s v="Const"/>
    <s v="VAC"/>
    <x v="9"/>
    <s v="S.P075"/>
    <s v="APP00158"/>
    <m/>
    <m/>
    <m/>
    <m/>
    <m/>
    <m/>
    <m/>
    <m/>
    <n v="23385.06"/>
    <n v="40161.300000000003"/>
    <m/>
    <m/>
    <m/>
    <m/>
    <m/>
    <m/>
    <m/>
    <x v="0"/>
    <x v="0"/>
    <m/>
  </r>
  <r>
    <s v=""/>
    <s v=" SR_0501_1160"/>
    <s v="RF-ESR-1-CM: High Power Test (First Article)"/>
    <s v="6.08.03.02.04"/>
    <x v="0"/>
    <d v="2026-11-25T00:00:00"/>
    <d v="2027-02-26T00:00:00"/>
    <s v="jtolle"/>
    <s v="zaltsman"/>
    <n v="51185.22"/>
    <s v="EDIA"/>
    <s v="C"/>
    <s v="Labor"/>
    <s v="TEC"/>
    <m/>
    <s v="BNL"/>
    <s v="Const.Test"/>
    <s v="RF"/>
    <x v="8"/>
    <m/>
    <m/>
    <m/>
    <m/>
    <m/>
    <m/>
    <m/>
    <m/>
    <m/>
    <m/>
    <m/>
    <n v="51185.22"/>
    <m/>
    <m/>
    <m/>
    <m/>
    <m/>
    <m/>
    <m/>
    <x v="0"/>
    <x v="0"/>
    <m/>
  </r>
  <r>
    <s v=""/>
    <s v=" SR_0501_1220"/>
    <s v="RF-ESR-1-CM: High Power Test (CM-01)"/>
    <s v="6.08.04.01.04"/>
    <x v="0"/>
    <d v="2027-09-21T00:00:00"/>
    <d v="2027-10-29T00:00:00"/>
    <s v="jtolle"/>
    <s v="zaltsman"/>
    <n v="26232.42"/>
    <s v="EDIA"/>
    <s v="C"/>
    <s v="Labor"/>
    <s v="TEC"/>
    <m/>
    <s v="BNL"/>
    <s v="Const.Test"/>
    <s v="RF"/>
    <x v="8"/>
    <m/>
    <m/>
    <m/>
    <m/>
    <m/>
    <m/>
    <m/>
    <m/>
    <m/>
    <m/>
    <m/>
    <n v="7494.98"/>
    <n v="18737.45"/>
    <m/>
    <m/>
    <m/>
    <m/>
    <m/>
    <m/>
    <x v="0"/>
    <x v="0"/>
    <m/>
  </r>
  <r>
    <s v=""/>
    <s v=" SR_0501_1260"/>
    <s v="RF-ESR-1 200/400 Test Power Amplifier Prepare Spec/SOW/RFI/APP/AP"/>
    <s v="6.08.06.01"/>
    <x v="1"/>
    <d v="2022-10-03T00:00:00"/>
    <d v="2023-03-17T00:00:00"/>
    <s v="jtolle"/>
    <s v="zaltsman"/>
    <n v="53685.26"/>
    <s v="EDIA"/>
    <s v="C"/>
    <s v="Labor"/>
    <s v="TEC"/>
    <m/>
    <s v="BNL"/>
    <s v="Const.Procure"/>
    <s v="RF"/>
    <x v="10"/>
    <s v="D.APP23"/>
    <m/>
    <m/>
    <m/>
    <m/>
    <m/>
    <m/>
    <n v="53685.26"/>
    <m/>
    <m/>
    <m/>
    <m/>
    <m/>
    <m/>
    <m/>
    <m/>
    <m/>
    <m/>
    <m/>
    <x v="0"/>
    <x v="0"/>
    <m/>
  </r>
  <r>
    <s v=""/>
    <s v=" SR_0501_1380"/>
    <s v="RF-ESR-1 200/400 Test Power Amplifier Vendor Support by BNL"/>
    <s v="6.08.06.01"/>
    <x v="1"/>
    <d v="2023-12-26T00:00:00"/>
    <d v="2025-12-23T00:00:00"/>
    <s v="jtolle"/>
    <s v="zaltsman"/>
    <n v="47342.32"/>
    <s v="CON"/>
    <s v="C"/>
    <s v="Labor"/>
    <s v="TEC"/>
    <m/>
    <s v="BNL"/>
    <s v="Const.Fabricate"/>
    <s v="RF"/>
    <x v="9"/>
    <s v="D.APP23"/>
    <s v="APP00002"/>
    <m/>
    <m/>
    <m/>
    <m/>
    <m/>
    <m/>
    <n v="18368.82"/>
    <n v="23671.16"/>
    <n v="5302.34"/>
    <m/>
    <m/>
    <m/>
    <m/>
    <m/>
    <m/>
    <m/>
    <m/>
    <x v="0"/>
    <x v="0"/>
    <m/>
  </r>
  <r>
    <s v=""/>
    <s v=" SR_0501_1400"/>
    <s v="RF-ESR-1 400 Test Power Amplifier High Power Test and Final Acceptance"/>
    <s v="6.08.06.01"/>
    <x v="1"/>
    <d v="2025-12-24T00:00:00"/>
    <d v="2026-03-26T00:00:00"/>
    <s v="jtolle"/>
    <s v="zaltsman"/>
    <n v="38856.959999999999"/>
    <s v="EDIA"/>
    <s v="C"/>
    <s v="Labor"/>
    <s v="TEC"/>
    <m/>
    <s v="BNL"/>
    <s v="Const.Test"/>
    <s v="RF"/>
    <x v="8"/>
    <s v="D.APP23"/>
    <s v="APP00002"/>
    <m/>
    <m/>
    <m/>
    <m/>
    <m/>
    <m/>
    <m/>
    <m/>
    <n v="38856.959999999999"/>
    <m/>
    <m/>
    <m/>
    <m/>
    <m/>
    <m/>
    <m/>
    <m/>
    <x v="0"/>
    <x v="0"/>
    <m/>
  </r>
  <r>
    <s v=""/>
    <s v=" SR_0501_1440"/>
    <s v="RF 200KW PWR: (32) Amplifier Fabrication Oversight"/>
    <s v="6.08.06.01"/>
    <x v="0"/>
    <d v="2027-07-06T00:00:00"/>
    <d v="1930-07-03T00:00:00"/>
    <s v="jtolle"/>
    <s v="zaltsman"/>
    <n v="27197.52"/>
    <s v="CON"/>
    <s v="C"/>
    <s v="Labor"/>
    <s v="TEC"/>
    <m/>
    <s v="BNL"/>
    <s v="Const.Fabricate"/>
    <s v="RF"/>
    <x v="9"/>
    <s v="D50.APP01.A"/>
    <s v="APP00101"/>
    <m/>
    <m/>
    <m/>
    <m/>
    <m/>
    <m/>
    <m/>
    <m/>
    <m/>
    <n v="2248.33"/>
    <n v="9065.84"/>
    <n v="9029.58"/>
    <n v="6853.78"/>
    <m/>
    <m/>
    <m/>
    <m/>
    <x v="0"/>
    <x v="0"/>
    <m/>
  </r>
  <r>
    <s v=""/>
    <s v=" SR_0501_1460"/>
    <s v="RF 200KW PWR: (32) Amplifier High Power Test"/>
    <s v="6.08.06.01"/>
    <x v="0"/>
    <d v="2029-01-29T00:00:00"/>
    <d v="1930-08-01T00:00:00"/>
    <s v="jtolle"/>
    <s v="zaltsman"/>
    <n v="461062.63"/>
    <s v="EDIA"/>
    <s v="C"/>
    <s v="Labor"/>
    <s v="TEC"/>
    <m/>
    <s v="BNL"/>
    <s v="Const.Test"/>
    <s v="RF"/>
    <x v="8"/>
    <s v="D50.APP01.A"/>
    <s v="APP00101"/>
    <m/>
    <m/>
    <m/>
    <m/>
    <m/>
    <m/>
    <m/>
    <m/>
    <m/>
    <m/>
    <m/>
    <n v="207478.18"/>
    <n v="253584.44"/>
    <m/>
    <m/>
    <m/>
    <m/>
    <x v="0"/>
    <x v="0"/>
    <m/>
  </r>
  <r>
    <s v=""/>
    <s v=" SR_0501_1500"/>
    <s v="RF-ESR-1-CTRL: Design"/>
    <s v="6.08.07.04.01"/>
    <x v="0"/>
    <d v="2023-11-28T00:00:00"/>
    <d v="2024-11-22T00:00:00"/>
    <s v="jtolle"/>
    <s v="gnarayan"/>
    <n v="291690.28999999998"/>
    <s v="EDIA"/>
    <s v="C"/>
    <s v="Labor"/>
    <s v="TEC"/>
    <m/>
    <s v="BNL"/>
    <s v="PED"/>
    <s v="RF"/>
    <x v="6"/>
    <m/>
    <m/>
    <m/>
    <m/>
    <m/>
    <m/>
    <m/>
    <m/>
    <n v="248520.13"/>
    <n v="43170.16"/>
    <m/>
    <m/>
    <m/>
    <m/>
    <m/>
    <m/>
    <m/>
    <m/>
    <m/>
    <x v="0"/>
    <x v="0"/>
    <m/>
  </r>
  <r>
    <s v=""/>
    <s v=" SR_0501_1520"/>
    <s v="RF-ESR-1-CTRL: Prepare Specs and SOWs for all Procurements"/>
    <s v="6.08.07.04.03"/>
    <x v="0"/>
    <d v="2024-11-25T00:00:00"/>
    <d v="2024-12-23T00:00:00"/>
    <s v="jtolle"/>
    <s v="gnarayan"/>
    <n v="47781.95"/>
    <s v="EDIA"/>
    <s v="C"/>
    <s v="Labor"/>
    <s v="TEC"/>
    <m/>
    <s v="BNL"/>
    <s v="Const.Procure"/>
    <s v="RF"/>
    <x v="10"/>
    <s v="S.P148.A"/>
    <m/>
    <m/>
    <m/>
    <m/>
    <m/>
    <m/>
    <m/>
    <m/>
    <n v="47781.95"/>
    <m/>
    <m/>
    <m/>
    <m/>
    <m/>
    <m/>
    <m/>
    <m/>
    <m/>
    <x v="0"/>
    <x v="0"/>
    <m/>
  </r>
  <r>
    <s v=""/>
    <s v=" SR_0501_1620"/>
    <s v="RF-ESR-1-CTRL: Procurement Oversight (First Article)"/>
    <s v="6.08.07.04.03"/>
    <x v="0"/>
    <d v="2025-06-06T00:00:00"/>
    <d v="2025-08-28T00:00:00"/>
    <s v="jtolle"/>
    <s v="gnarayan"/>
    <n v="23890.97"/>
    <s v="CON"/>
    <s v="C"/>
    <s v="Labor"/>
    <s v="TEC"/>
    <m/>
    <s v="BNL"/>
    <s v="Const.Fabricate"/>
    <s v="RF"/>
    <x v="9"/>
    <s v="S.P148.A"/>
    <s v="APP00255"/>
    <m/>
    <m/>
    <m/>
    <m/>
    <m/>
    <m/>
    <m/>
    <n v="23890.97"/>
    <m/>
    <m/>
    <m/>
    <m/>
    <m/>
    <m/>
    <m/>
    <m/>
    <m/>
    <x v="0"/>
    <x v="0"/>
    <m/>
  </r>
  <r>
    <s v=""/>
    <s v=" SR_0501_1640"/>
    <s v="RF-ESR-1-CTRL: Test (First Article)"/>
    <s v="6.08.07.04.03"/>
    <x v="0"/>
    <d v="2025-08-29T00:00:00"/>
    <d v="2026-07-07T00:00:00"/>
    <s v="jtolle"/>
    <s v="gnarayan"/>
    <n v="154882.42000000001"/>
    <s v="CON"/>
    <s v="C"/>
    <s v="Labor"/>
    <s v="TEC"/>
    <m/>
    <s v="BNL"/>
    <s v="Const.Fabricate"/>
    <s v="RF"/>
    <x v="9"/>
    <s v="S.P148.A"/>
    <m/>
    <m/>
    <m/>
    <m/>
    <m/>
    <m/>
    <m/>
    <m/>
    <n v="16072.7"/>
    <n v="138809.71"/>
    <m/>
    <m/>
    <m/>
    <m/>
    <m/>
    <m/>
    <m/>
    <m/>
    <x v="0"/>
    <x v="0"/>
    <m/>
  </r>
  <r>
    <s v=""/>
    <s v=" SR_0501_1680"/>
    <s v="RF-ESR-1-CTRL: Procurement Oversight (Production)"/>
    <s v="6.08.07.04.03"/>
    <x v="0"/>
    <d v="2025-10-28T00:00:00"/>
    <d v="2026-10-01T00:00:00"/>
    <s v="jtolle"/>
    <s v="gnarayan"/>
    <n v="24730.87"/>
    <s v="CON"/>
    <s v="C"/>
    <s v="Labor"/>
    <s v="TEC"/>
    <m/>
    <s v="BNL"/>
    <s v="Const.Fabricate"/>
    <s v="RF"/>
    <x v="9"/>
    <s v="S.P148.B"/>
    <s v="APP00255"/>
    <m/>
    <m/>
    <m/>
    <m/>
    <m/>
    <m/>
    <m/>
    <m/>
    <n v="24624.73"/>
    <n v="106.14"/>
    <m/>
    <m/>
    <m/>
    <m/>
    <m/>
    <m/>
    <m/>
    <x v="0"/>
    <x v="0"/>
    <m/>
  </r>
  <r>
    <s v=""/>
    <s v=" SR_0501_1700"/>
    <s v="RF-ESR-1-CTRL: Assembly, Test and Installation (Production)"/>
    <s v="6.08.07.04.03"/>
    <x v="0"/>
    <d v="2026-01-26T00:00:00"/>
    <d v="2026-12-31T00:00:00"/>
    <s v="jtolle"/>
    <s v="gnarayan"/>
    <n v="112283.13"/>
    <s v="CON"/>
    <s v="C"/>
    <s v="Labor"/>
    <s v="TEC"/>
    <m/>
    <s v="BNL"/>
    <s v="Const"/>
    <s v="RF"/>
    <x v="7"/>
    <s v="S.P148.B"/>
    <m/>
    <m/>
    <m/>
    <m/>
    <m/>
    <m/>
    <m/>
    <m/>
    <m/>
    <n v="83137.3"/>
    <n v="29145.83"/>
    <m/>
    <m/>
    <m/>
    <m/>
    <m/>
    <m/>
    <m/>
    <x v="0"/>
    <x v="0"/>
    <m/>
  </r>
  <r>
    <s v=""/>
    <s v=" SR_0602_1040"/>
    <s v="DCCT, Mechanical System - Mechanical Enclosure Design"/>
    <s v="6.04.06.02"/>
    <x v="0"/>
    <d v="2023-10-24T00:00:00"/>
    <d v="2024-11-07T00:00:00"/>
    <s v="mahmed"/>
    <s v="gassner"/>
    <n v="6618.95"/>
    <s v="EDIA"/>
    <s v="C"/>
    <s v="Labor"/>
    <s v="TEC"/>
    <m/>
    <s v="BNL"/>
    <s v="PED"/>
    <s v="INS"/>
    <x v="6"/>
    <m/>
    <m/>
    <m/>
    <m/>
    <m/>
    <m/>
    <m/>
    <m/>
    <n v="5936.84"/>
    <n v="682.11"/>
    <m/>
    <m/>
    <m/>
    <m/>
    <m/>
    <m/>
    <m/>
    <m/>
    <m/>
    <x v="0"/>
    <x v="0"/>
    <m/>
  </r>
  <r>
    <s v=""/>
    <s v=" SR_0602_1060"/>
    <s v="DCCT,  Electronic System - System Design"/>
    <s v="6.04.06.02"/>
    <x v="0"/>
    <d v="2023-10-24T00:00:00"/>
    <d v="2024-11-07T00:00:00"/>
    <s v="mahmed"/>
    <s v="gassner"/>
    <n v="4964.21"/>
    <s v="EDIA"/>
    <s v="C"/>
    <s v="Labor"/>
    <s v="TEC"/>
    <m/>
    <s v="BNL"/>
    <s v="PED"/>
    <s v="INS"/>
    <x v="6"/>
    <m/>
    <m/>
    <m/>
    <m/>
    <m/>
    <m/>
    <m/>
    <m/>
    <n v="4452.63"/>
    <n v="511.58"/>
    <m/>
    <m/>
    <m/>
    <m/>
    <m/>
    <m/>
    <m/>
    <m/>
    <m/>
    <x v="0"/>
    <x v="0"/>
    <m/>
  </r>
  <r>
    <s v=""/>
    <s v=" SR_0602_1080"/>
    <s v="DCCT, Electronic System - Reviews, Documentation"/>
    <s v="6.04.06.02"/>
    <x v="0"/>
    <d v="2023-10-24T00:00:00"/>
    <d v="2024-11-07T00:00:00"/>
    <s v="mahmed"/>
    <s v="gassner"/>
    <n v="4964.21"/>
    <s v="EDIA"/>
    <s v="C"/>
    <s v="Labor"/>
    <s v="TEC"/>
    <m/>
    <s v="BNL"/>
    <s v="PED"/>
    <s v="INS"/>
    <x v="6"/>
    <m/>
    <m/>
    <m/>
    <m/>
    <m/>
    <m/>
    <m/>
    <m/>
    <n v="4452.63"/>
    <n v="511.58"/>
    <m/>
    <m/>
    <m/>
    <m/>
    <m/>
    <m/>
    <m/>
    <m/>
    <m/>
    <x v="0"/>
    <x v="0"/>
    <m/>
  </r>
  <r>
    <s v=""/>
    <s v=" SR_0602_1100"/>
    <s v="DCCT, Electronic System - Meetings, Purchasing"/>
    <s v="6.04.06.02"/>
    <x v="0"/>
    <d v="2023-10-24T00:00:00"/>
    <d v="2024-11-07T00:00:00"/>
    <s v="mahmed"/>
    <s v="gassner"/>
    <n v="4964.21"/>
    <s v="EDIA"/>
    <s v="C"/>
    <s v="Labor"/>
    <s v="TEC"/>
    <m/>
    <s v="BNL"/>
    <s v="PED"/>
    <s v="INS"/>
    <x v="6"/>
    <m/>
    <m/>
    <m/>
    <m/>
    <m/>
    <m/>
    <m/>
    <m/>
    <n v="4452.63"/>
    <n v="511.58"/>
    <m/>
    <m/>
    <m/>
    <m/>
    <m/>
    <m/>
    <m/>
    <m/>
    <m/>
    <x v="0"/>
    <x v="0"/>
    <m/>
  </r>
  <r>
    <s v=""/>
    <s v=" SR_0602_1325"/>
    <s v="FCT,  Electronic System - System Design"/>
    <s v="6.04.06.02"/>
    <x v="0"/>
    <d v="2023-10-24T00:00:00"/>
    <d v="2024-11-07T00:00:00"/>
    <s v="mahmed"/>
    <s v="gassner"/>
    <n v="2647.58"/>
    <s v="EDIA"/>
    <s v="C"/>
    <s v="Labor"/>
    <s v="TEC"/>
    <m/>
    <s v="BNL"/>
    <s v="PED"/>
    <s v="INS"/>
    <x v="6"/>
    <m/>
    <m/>
    <m/>
    <m/>
    <m/>
    <m/>
    <m/>
    <m/>
    <n v="2374.7399999999998"/>
    <n v="272.83999999999997"/>
    <m/>
    <m/>
    <m/>
    <m/>
    <m/>
    <m/>
    <m/>
    <m/>
    <m/>
    <x v="0"/>
    <x v="0"/>
    <m/>
  </r>
  <r>
    <s v=""/>
    <s v=" SR_0602_1330"/>
    <s v="FCT,  Electronic System - Reviews, Documentation"/>
    <s v="6.04.06.02"/>
    <x v="0"/>
    <d v="2023-10-24T00:00:00"/>
    <d v="2024-11-07T00:00:00"/>
    <s v="mahmed"/>
    <s v="gassner"/>
    <n v="2647.58"/>
    <s v="EDIA"/>
    <s v="C"/>
    <s v="Labor"/>
    <s v="TEC"/>
    <m/>
    <s v="BNL"/>
    <s v="PED"/>
    <s v="INS"/>
    <x v="6"/>
    <m/>
    <m/>
    <m/>
    <m/>
    <m/>
    <m/>
    <m/>
    <m/>
    <n v="2374.7399999999998"/>
    <n v="272.83999999999997"/>
    <m/>
    <m/>
    <m/>
    <m/>
    <m/>
    <m/>
    <m/>
    <m/>
    <m/>
    <x v="0"/>
    <x v="0"/>
    <m/>
  </r>
  <r>
    <s v=""/>
    <s v=" SR_0602_1335"/>
    <s v="FCT,  Electronic System - Meetings, Purchasing"/>
    <s v="6.04.06.02"/>
    <x v="0"/>
    <d v="2023-10-24T00:00:00"/>
    <d v="2024-11-07T00:00:00"/>
    <s v="mahmed"/>
    <s v="gassner"/>
    <n v="2647.58"/>
    <s v="EDIA"/>
    <s v="C"/>
    <s v="Labor"/>
    <s v="TEC"/>
    <m/>
    <s v="BNL"/>
    <s v="PED"/>
    <s v="INS"/>
    <x v="6"/>
    <m/>
    <m/>
    <m/>
    <m/>
    <m/>
    <m/>
    <m/>
    <m/>
    <n v="2374.7399999999998"/>
    <n v="272.83999999999997"/>
    <m/>
    <m/>
    <m/>
    <m/>
    <m/>
    <m/>
    <m/>
    <m/>
    <m/>
    <x v="0"/>
    <x v="0"/>
    <m/>
  </r>
  <r>
    <s v=""/>
    <s v=" SR_0602_1240"/>
    <s v="DCCT, Electronic System - Hardware Development"/>
    <s v="6.04.06.02"/>
    <x v="0"/>
    <d v="2025-12-09T00:00:00"/>
    <d v="2027-12-08T00:00:00"/>
    <s v="mahmed"/>
    <s v="gassner"/>
    <n v="5425.37"/>
    <s v="CON"/>
    <s v="C"/>
    <s v="Labor"/>
    <s v="TEC"/>
    <m/>
    <s v="BNL"/>
    <s v="Const"/>
    <s v="INS"/>
    <x v="9"/>
    <m/>
    <m/>
    <m/>
    <m/>
    <m/>
    <m/>
    <m/>
    <m/>
    <m/>
    <m/>
    <n v="2224.4"/>
    <n v="2712.68"/>
    <n v="488.28"/>
    <m/>
    <m/>
    <m/>
    <m/>
    <m/>
    <m/>
    <x v="0"/>
    <x v="0"/>
    <m/>
  </r>
  <r>
    <s v=""/>
    <s v=" SR_0602_1260"/>
    <s v="DCCT, Electronic System - Software Development"/>
    <s v="6.04.06.02"/>
    <x v="0"/>
    <d v="2025-12-09T00:00:00"/>
    <d v="2027-12-08T00:00:00"/>
    <s v="mahmed"/>
    <s v="gassner"/>
    <n v="3616.91"/>
    <s v="CON"/>
    <s v="C"/>
    <s v="Labor"/>
    <s v="TEC"/>
    <m/>
    <s v="BNL"/>
    <s v="Const"/>
    <s v="INS"/>
    <x v="9"/>
    <m/>
    <m/>
    <m/>
    <m/>
    <m/>
    <m/>
    <m/>
    <m/>
    <m/>
    <m/>
    <n v="1482.93"/>
    <n v="1808.46"/>
    <n v="325.52"/>
    <m/>
    <m/>
    <m/>
    <m/>
    <m/>
    <m/>
    <x v="0"/>
    <x v="0"/>
    <m/>
  </r>
  <r>
    <s v=""/>
    <s v=" SR_0602_1280"/>
    <s v="ESR Current and Charge Monitors - DCCT Material - Components (various) - Test and Final Acceptance"/>
    <s v="6.04.06.02"/>
    <x v="0"/>
    <d v="2027-02-24T00:00:00"/>
    <d v="2027-03-09T00:00:00"/>
    <s v="mahmed"/>
    <s v="gassner"/>
    <n v="5484.13"/>
    <s v="CON"/>
    <s v="C"/>
    <s v="Labor"/>
    <s v="TEC"/>
    <m/>
    <s v="BNL"/>
    <s v="Const"/>
    <s v="INS"/>
    <x v="8"/>
    <s v="P.S092"/>
    <m/>
    <m/>
    <m/>
    <m/>
    <m/>
    <m/>
    <m/>
    <m/>
    <m/>
    <m/>
    <n v="5484.13"/>
    <m/>
    <m/>
    <m/>
    <m/>
    <m/>
    <m/>
    <m/>
    <x v="0"/>
    <x v="0"/>
    <m/>
  </r>
  <r>
    <s v=""/>
    <s v=" SR_0602_1340"/>
    <s v="FCT, Electronic System - Hardware Development"/>
    <s v="6.04.06.02"/>
    <x v="0"/>
    <d v="2024-11-08T00:00:00"/>
    <d v="2026-01-26T00:00:00"/>
    <s v="mahmed"/>
    <s v="gassner"/>
    <n v="4132.3900000000003"/>
    <s v="CON"/>
    <s v="C"/>
    <s v="Labor"/>
    <s v="TEC"/>
    <m/>
    <s v="BNL"/>
    <s v="Const"/>
    <s v="INS"/>
    <x v="6"/>
    <m/>
    <m/>
    <m/>
    <m/>
    <m/>
    <m/>
    <m/>
    <m/>
    <m/>
    <n v="3071.74"/>
    <n v="1060.6500000000001"/>
    <m/>
    <m/>
    <m/>
    <m/>
    <m/>
    <m/>
    <m/>
    <m/>
    <x v="0"/>
    <x v="0"/>
    <m/>
  </r>
  <r>
    <s v=""/>
    <s v=" SR_0602_1360"/>
    <s v="FCT, Electronic System - Software Development"/>
    <s v="6.04.06.02"/>
    <x v="0"/>
    <d v="2024-11-08T00:00:00"/>
    <d v="2026-01-26T00:00:00"/>
    <s v="mahmed"/>
    <s v="gassner"/>
    <n v="4132.3900000000003"/>
    <s v="CON"/>
    <s v="C"/>
    <s v="Labor"/>
    <s v="TEC"/>
    <m/>
    <s v="BNL"/>
    <s v="Const"/>
    <s v="INS"/>
    <x v="6"/>
    <m/>
    <m/>
    <m/>
    <m/>
    <m/>
    <m/>
    <m/>
    <m/>
    <m/>
    <n v="3071.74"/>
    <n v="1060.6500000000001"/>
    <m/>
    <m/>
    <m/>
    <m/>
    <m/>
    <m/>
    <m/>
    <m/>
    <x v="0"/>
    <x v="0"/>
    <m/>
  </r>
  <r>
    <s v=""/>
    <s v=" SR_0602_1380"/>
    <s v="ESR Current and Charge Monitors - FCT Material - Test and Final Acceptance"/>
    <s v="6.04.06.02"/>
    <x v="0"/>
    <d v="2027-02-24T00:00:00"/>
    <d v="2027-03-09T00:00:00"/>
    <s v="mahmed"/>
    <s v="gassner"/>
    <n v="2924.87"/>
    <s v="CON"/>
    <s v="C"/>
    <s v="Labor"/>
    <s v="TEC"/>
    <m/>
    <s v="BNL"/>
    <s v="Const"/>
    <s v="INS"/>
    <x v="8"/>
    <s v="P.S269"/>
    <m/>
    <m/>
    <m/>
    <m/>
    <m/>
    <m/>
    <m/>
    <m/>
    <m/>
    <m/>
    <n v="2924.87"/>
    <m/>
    <m/>
    <m/>
    <m/>
    <m/>
    <m/>
    <m/>
    <x v="0"/>
    <x v="0"/>
    <m/>
  </r>
  <r>
    <s v=""/>
    <s v=" SR_0603_1020"/>
    <s v="ESR Current &amp; Charge Monitors - System Global - Final Design"/>
    <s v="6.04.06.03"/>
    <x v="0"/>
    <d v="2023-10-24T00:00:00"/>
    <d v="2024-08-09T00:00:00"/>
    <s v="mahmed"/>
    <s v="gassner"/>
    <n v="13190.32"/>
    <s v="EDIA"/>
    <s v="C"/>
    <s v="Labor"/>
    <s v="TEC"/>
    <m/>
    <s v="BNL"/>
    <s v="PED"/>
    <s v="INS"/>
    <x v="6"/>
    <m/>
    <m/>
    <m/>
    <m/>
    <m/>
    <m/>
    <m/>
    <m/>
    <n v="13190.32"/>
    <m/>
    <m/>
    <m/>
    <m/>
    <m/>
    <m/>
    <m/>
    <m/>
    <m/>
    <m/>
    <x v="0"/>
    <x v="0"/>
    <m/>
  </r>
  <r>
    <s v=""/>
    <s v=" SR_0603_1080"/>
    <s v="Tune Monitor - Final Design"/>
    <s v="6.04.06.03"/>
    <x v="0"/>
    <d v="2023-10-24T00:00:00"/>
    <d v="2024-08-09T00:00:00"/>
    <s v="mahmed"/>
    <s v="gassner"/>
    <n v="69249.2"/>
    <s v="EDIA"/>
    <s v="C"/>
    <s v="Labor"/>
    <s v="TEC"/>
    <m/>
    <s v="BNL"/>
    <s v="PED"/>
    <s v="INS"/>
    <x v="6"/>
    <m/>
    <m/>
    <m/>
    <m/>
    <m/>
    <m/>
    <m/>
    <m/>
    <n v="69249.2"/>
    <m/>
    <m/>
    <m/>
    <m/>
    <m/>
    <m/>
    <m/>
    <m/>
    <m/>
    <m/>
    <x v="0"/>
    <x v="0"/>
    <m/>
  </r>
  <r>
    <s v=""/>
    <s v=" SR_0603_1100"/>
    <s v="Tune Monitor - Construction"/>
    <s v="6.04.06.03"/>
    <x v="0"/>
    <d v="2025-12-09T00:00:00"/>
    <d v="2027-12-08T00:00:00"/>
    <s v="mahmed"/>
    <s v="gassner"/>
    <n v="119358.13"/>
    <s v="CON"/>
    <s v="C"/>
    <s v="Labor"/>
    <s v="TEC"/>
    <m/>
    <s v="BNL"/>
    <s v="Const"/>
    <s v="INS"/>
    <x v="9"/>
    <m/>
    <m/>
    <m/>
    <m/>
    <m/>
    <m/>
    <m/>
    <m/>
    <m/>
    <m/>
    <n v="48936.83"/>
    <n v="59679.06"/>
    <n v="10742.23"/>
    <m/>
    <m/>
    <m/>
    <m/>
    <m/>
    <m/>
    <x v="0"/>
    <x v="0"/>
    <m/>
  </r>
  <r>
    <s v=""/>
    <s v=" SR_0603_1140"/>
    <s v="Bunch-by-bunch Feedback System - Final Design"/>
    <s v="6.04.06.03"/>
    <x v="0"/>
    <d v="2023-10-24T00:00:00"/>
    <d v="2024-08-09T00:00:00"/>
    <s v="mahmed"/>
    <s v="gassner"/>
    <n v="46166.13"/>
    <s v="EDIA"/>
    <s v="C"/>
    <s v="Labor"/>
    <s v="TEC"/>
    <m/>
    <s v="BNL"/>
    <s v="PED"/>
    <s v="INS"/>
    <x v="6"/>
    <m/>
    <m/>
    <m/>
    <m/>
    <m/>
    <m/>
    <m/>
    <m/>
    <n v="46166.13"/>
    <m/>
    <m/>
    <m/>
    <m/>
    <m/>
    <m/>
    <m/>
    <m/>
    <m/>
    <m/>
    <x v="0"/>
    <x v="0"/>
    <m/>
  </r>
  <r>
    <s v=""/>
    <s v=" SR_0603_1160"/>
    <s v="Bunch-by-bunch Feedback System - Construction"/>
    <s v="6.04.06.03"/>
    <x v="0"/>
    <d v="2025-12-09T00:00:00"/>
    <d v="2027-12-08T00:00:00"/>
    <s v="mahmed"/>
    <s v="gassner"/>
    <n v="43402.96"/>
    <s v="CON"/>
    <s v="C"/>
    <s v="Labor"/>
    <s v="TEC"/>
    <m/>
    <s v="BNL"/>
    <s v="Const"/>
    <s v="INS"/>
    <x v="9"/>
    <m/>
    <m/>
    <m/>
    <m/>
    <m/>
    <m/>
    <m/>
    <m/>
    <m/>
    <m/>
    <n v="17795.21"/>
    <n v="21701.48"/>
    <n v="3906.27"/>
    <m/>
    <m/>
    <m/>
    <m/>
    <m/>
    <m/>
    <x v="0"/>
    <x v="0"/>
    <m/>
  </r>
  <r>
    <s v=""/>
    <s v=" SR_0604_1260"/>
    <s v="ESR Synchrontron and X- ray Radiation Monitors - Components procurement"/>
    <s v="6.04.06.04"/>
    <x v="0"/>
    <d v="2025-12-09T00:00:00"/>
    <d v="2027-12-08T00:00:00"/>
    <s v="mahmed"/>
    <s v="gassner"/>
    <n v="28935.3"/>
    <s v="EDIA"/>
    <s v="C"/>
    <s v="Labor"/>
    <s v="TEC"/>
    <m/>
    <s v="BNL"/>
    <s v="Const"/>
    <s v="INS"/>
    <x v="10"/>
    <m/>
    <m/>
    <m/>
    <m/>
    <m/>
    <m/>
    <m/>
    <m/>
    <m/>
    <m/>
    <n v="11863.47"/>
    <n v="14467.65"/>
    <n v="2604.1799999999998"/>
    <m/>
    <m/>
    <m/>
    <m/>
    <m/>
    <m/>
    <x v="0"/>
    <x v="0"/>
    <m/>
  </r>
  <r>
    <s v=""/>
    <s v=" SR_0604_1280"/>
    <s v="ESR Synchrontron and X- ray Radiation Monitors - Components Acceptance Tests"/>
    <s v="6.04.06.04"/>
    <x v="0"/>
    <d v="2025-12-09T00:00:00"/>
    <d v="2027-12-08T00:00:00"/>
    <s v="mahmed"/>
    <s v="gassner"/>
    <n v="57870.61"/>
    <s v="EDIA"/>
    <s v="C"/>
    <s v="Labor"/>
    <s v="TEC"/>
    <m/>
    <s v="BNL"/>
    <s v="Const"/>
    <s v="INS"/>
    <x v="8"/>
    <m/>
    <m/>
    <m/>
    <m/>
    <m/>
    <m/>
    <m/>
    <m/>
    <m/>
    <m/>
    <n v="23726.95"/>
    <n v="28935.3"/>
    <n v="5208.3500000000004"/>
    <m/>
    <m/>
    <m/>
    <m/>
    <m/>
    <m/>
    <x v="0"/>
    <x v="0"/>
    <m/>
  </r>
  <r>
    <s v=""/>
    <s v=" SR_0604_1300"/>
    <s v="ESR Synchrontron and X- ray Radiation Monitors - Assembly"/>
    <s v="6.04.06.04"/>
    <x v="0"/>
    <d v="2025-12-09T00:00:00"/>
    <d v="2027-12-08T00:00:00"/>
    <s v="mahmed"/>
    <s v="gassner"/>
    <n v="43402.96"/>
    <s v="CON"/>
    <s v="C"/>
    <s v="Labor"/>
    <s v="TEC"/>
    <m/>
    <s v="BNL"/>
    <s v="Const"/>
    <s v="INS"/>
    <x v="7"/>
    <m/>
    <m/>
    <m/>
    <m/>
    <m/>
    <m/>
    <m/>
    <m/>
    <m/>
    <m/>
    <n v="17795.21"/>
    <n v="21701.48"/>
    <n v="3906.27"/>
    <m/>
    <m/>
    <m/>
    <m/>
    <m/>
    <m/>
    <x v="0"/>
    <x v="0"/>
    <m/>
  </r>
  <r>
    <s v=""/>
    <s v=" SR_0604_1320"/>
    <s v="ESR Synchrontron and X- ray Radiation Monitors - Controls Interface"/>
    <s v="6.04.06.04"/>
    <x v="0"/>
    <d v="2025-12-09T00:00:00"/>
    <d v="2027-12-08T00:00:00"/>
    <s v="mahmed"/>
    <s v="gassner"/>
    <n v="43402.96"/>
    <s v="CON"/>
    <s v="C"/>
    <s v="Labor"/>
    <s v="TEC"/>
    <m/>
    <s v="BNL"/>
    <s v="Const"/>
    <s v="INS"/>
    <x v="5"/>
    <m/>
    <m/>
    <m/>
    <m/>
    <m/>
    <m/>
    <m/>
    <m/>
    <m/>
    <m/>
    <n v="17795.21"/>
    <n v="21701.48"/>
    <n v="3906.27"/>
    <m/>
    <m/>
    <m/>
    <m/>
    <m/>
    <m/>
    <x v="0"/>
    <x v="0"/>
    <m/>
  </r>
  <r>
    <s v=""/>
    <s v=" HR_0202_1010"/>
    <s v="Hadron Rin Straight Sections Modifications PS - System Final Design"/>
    <s v="6.05.02.02"/>
    <x v="0"/>
    <d v="2023-12-06T00:00:00"/>
    <d v="2024-02-06T00:00:00"/>
    <s v="apatil"/>
    <s v="bruno"/>
    <n v="36932.910000000003"/>
    <s v="EDIA"/>
    <s v="C"/>
    <s v="Labor"/>
    <s v="TEC"/>
    <m/>
    <s v="BNL"/>
    <s v="PED"/>
    <s v="PS"/>
    <x v="6"/>
    <m/>
    <m/>
    <m/>
    <m/>
    <m/>
    <m/>
    <m/>
    <m/>
    <n v="36932.910000000003"/>
    <m/>
    <m/>
    <m/>
    <m/>
    <m/>
    <m/>
    <m/>
    <m/>
    <m/>
    <m/>
    <x v="0"/>
    <x v="0"/>
    <m/>
  </r>
  <r>
    <s v=""/>
    <s v=" HR_0202_1020"/>
    <s v="New PS (medium PS/ Corrector PS) - Detail Design, specs and SOW"/>
    <s v="6.05.02.02"/>
    <x v="0"/>
    <d v="2024-02-07T00:00:00"/>
    <d v="2024-05-01T00:00:00"/>
    <s v="apatil"/>
    <s v="bruno"/>
    <n v="13190.32"/>
    <s v="EDIA"/>
    <s v="C"/>
    <s v="Labor"/>
    <s v="TEC"/>
    <m/>
    <s v="BNL"/>
    <s v="PED"/>
    <s v="PS"/>
    <x v="10"/>
    <s v="D.APP25"/>
    <m/>
    <m/>
    <m/>
    <m/>
    <m/>
    <m/>
    <m/>
    <n v="13190.32"/>
    <m/>
    <m/>
    <m/>
    <m/>
    <m/>
    <m/>
    <m/>
    <m/>
    <m/>
    <m/>
    <x v="0"/>
    <x v="0"/>
    <m/>
  </r>
  <r>
    <s v=""/>
    <s v=" HR_0202_1120"/>
    <s v="New PS (medium PS/ Corrector PS) - Vendor Support"/>
    <s v="6.05.02.02"/>
    <x v="0"/>
    <d v="2025-12-10T00:00:00"/>
    <d v="2026-06-02T00:00:00"/>
    <s v="apatil"/>
    <s v="bruno"/>
    <n v="7064.9"/>
    <s v="EDIA"/>
    <s v="C"/>
    <s v="Labor"/>
    <s v="TEC"/>
    <m/>
    <s v="BNL"/>
    <s v="Const"/>
    <s v="PS"/>
    <x v="10"/>
    <m/>
    <m/>
    <m/>
    <m/>
    <m/>
    <m/>
    <m/>
    <m/>
    <m/>
    <m/>
    <n v="7064.9"/>
    <m/>
    <m/>
    <m/>
    <m/>
    <m/>
    <m/>
    <m/>
    <m/>
    <x v="0"/>
    <x v="0"/>
    <m/>
  </r>
  <r>
    <s v=""/>
    <s v=" HR_0202_1220"/>
    <s v="New PS (medium PS/ Corrector PS) - System Test"/>
    <s v="6.05.02.02"/>
    <x v="0"/>
    <d v="2026-06-03T00:00:00"/>
    <d v="2026-06-30T00:00:00"/>
    <s v="apatil"/>
    <s v="bruno"/>
    <n v="3532.45"/>
    <s v="CON"/>
    <s v="C"/>
    <s v="Labor"/>
    <s v="TEC"/>
    <m/>
    <s v="BNL"/>
    <s v="Const"/>
    <s v="PS"/>
    <x v="8"/>
    <m/>
    <m/>
    <m/>
    <m/>
    <m/>
    <m/>
    <m/>
    <m/>
    <m/>
    <m/>
    <n v="3532.45"/>
    <m/>
    <m/>
    <m/>
    <m/>
    <m/>
    <m/>
    <m/>
    <m/>
    <x v="0"/>
    <x v="0"/>
    <m/>
  </r>
  <r>
    <s v=""/>
    <s v=" HR_0202_1240"/>
    <s v="Power Bus (CCB) Modification - Design of Valvebox modifications"/>
    <s v="6.05.02.02"/>
    <x v="0"/>
    <d v="2024-05-02T00:00:00"/>
    <d v="2024-07-26T00:00:00"/>
    <s v="apatil"/>
    <s v="bruno"/>
    <n v="105522.59"/>
    <s v="EDIA"/>
    <s v="C"/>
    <s v="Labor"/>
    <s v="TEC"/>
    <m/>
    <s v="BNL"/>
    <s v="PED"/>
    <s v="PS"/>
    <x v="6"/>
    <m/>
    <m/>
    <m/>
    <m/>
    <m/>
    <m/>
    <m/>
    <m/>
    <n v="105522.59"/>
    <m/>
    <m/>
    <m/>
    <m/>
    <m/>
    <m/>
    <m/>
    <m/>
    <m/>
    <m/>
    <x v="0"/>
    <x v="0"/>
    <m/>
  </r>
  <r>
    <s v=""/>
    <s v=" HR_0202_1300"/>
    <s v="Power Bus (CCB) Modification - Design of Magnet Modifications"/>
    <s v="6.05.02.02"/>
    <x v="0"/>
    <d v="2024-07-29T00:00:00"/>
    <d v="2024-10-22T00:00:00"/>
    <s v="apatil"/>
    <s v="bruno"/>
    <n v="106445.91"/>
    <s v="EDIA"/>
    <s v="C"/>
    <s v="Labor"/>
    <s v="TEC"/>
    <m/>
    <s v="BNL"/>
    <s v="PED"/>
    <s v="PS"/>
    <x v="6"/>
    <m/>
    <m/>
    <m/>
    <m/>
    <m/>
    <m/>
    <m/>
    <m/>
    <n v="79834.429999999993"/>
    <n v="26611.48"/>
    <m/>
    <m/>
    <m/>
    <m/>
    <m/>
    <m/>
    <m/>
    <m/>
    <m/>
    <x v="0"/>
    <x v="0"/>
    <m/>
  </r>
  <r>
    <s v=""/>
    <s v=" HR_0202_1360"/>
    <s v="Quench Protection - Develop Specs and SOW"/>
    <s v="6.05.02.02"/>
    <x v="0"/>
    <d v="2024-10-23T00:00:00"/>
    <d v="2025-01-22T00:00:00"/>
    <s v="apatil"/>
    <s v="bruno"/>
    <n v="13651.99"/>
    <s v="EDIA"/>
    <s v="C"/>
    <s v="Labor"/>
    <s v="TEC"/>
    <m/>
    <s v="BNL"/>
    <s v="PED"/>
    <s v="PS"/>
    <x v="10"/>
    <s v="D.APP25"/>
    <m/>
    <m/>
    <m/>
    <m/>
    <m/>
    <m/>
    <m/>
    <m/>
    <n v="13651.99"/>
    <m/>
    <m/>
    <m/>
    <m/>
    <m/>
    <m/>
    <m/>
    <m/>
    <m/>
    <x v="0"/>
    <x v="0"/>
    <m/>
  </r>
  <r>
    <s v=""/>
    <s v=" HR_0202_1500"/>
    <s v="Quench Detection - Develop Specs and SOW"/>
    <s v="6.05.02.02"/>
    <x v="0"/>
    <d v="2025-01-23T00:00:00"/>
    <d v="2025-04-17T00:00:00"/>
    <s v="apatil"/>
    <s v="bruno"/>
    <n v="6825.99"/>
    <s v="EDIA"/>
    <s v="C"/>
    <s v="Labor"/>
    <s v="TEC"/>
    <m/>
    <s v="BNL"/>
    <s v="PED"/>
    <s v="PS"/>
    <x v="10"/>
    <s v="P.S281"/>
    <m/>
    <m/>
    <m/>
    <m/>
    <m/>
    <m/>
    <m/>
    <m/>
    <n v="6825.99"/>
    <m/>
    <m/>
    <m/>
    <m/>
    <m/>
    <m/>
    <m/>
    <m/>
    <m/>
    <x v="0"/>
    <x v="0"/>
    <m/>
  </r>
  <r>
    <s v=""/>
    <s v=" HR_0202_1640"/>
    <s v="HR Straight Sw Mag APS - Develop Specs and SOW"/>
    <s v="6.05.02.02"/>
    <x v="0"/>
    <d v="2025-01-23T00:00:00"/>
    <d v="2025-04-17T00:00:00"/>
    <s v="apatil"/>
    <s v="bruno"/>
    <n v="13651.99"/>
    <s v="EDIA"/>
    <s v="C"/>
    <s v="Labor"/>
    <s v="TEC"/>
    <m/>
    <s v="BNL"/>
    <s v="PED"/>
    <s v="PS"/>
    <x v="10"/>
    <s v="D.APP25"/>
    <m/>
    <m/>
    <m/>
    <m/>
    <m/>
    <m/>
    <m/>
    <m/>
    <n v="13651.99"/>
    <m/>
    <m/>
    <m/>
    <m/>
    <m/>
    <m/>
    <m/>
    <m/>
    <m/>
    <x v="0"/>
    <x v="0"/>
    <m/>
  </r>
  <r>
    <s v=""/>
    <s v=" HR_0202_1735"/>
    <s v="HR Straight Sw Mag APS - Vendor Oversight"/>
    <s v="6.05.02.02"/>
    <x v="0"/>
    <d v="2025-12-10T00:00:00"/>
    <d v="2026-08-26T00:00:00"/>
    <s v="apatil"/>
    <s v="bruno"/>
    <n v="4415.5600000000004"/>
    <s v="EDIA"/>
    <s v="C"/>
    <s v="Labor"/>
    <s v="TEC"/>
    <m/>
    <s v="BNL"/>
    <s v="Const"/>
    <s v="PS"/>
    <x v="10"/>
    <m/>
    <m/>
    <m/>
    <m/>
    <m/>
    <m/>
    <m/>
    <m/>
    <m/>
    <m/>
    <n v="4415.5600000000004"/>
    <m/>
    <m/>
    <m/>
    <m/>
    <m/>
    <m/>
    <m/>
    <m/>
    <x v="0"/>
    <x v="0"/>
    <m/>
  </r>
  <r>
    <s v=""/>
    <s v=" HR_0202_1880"/>
    <s v="DC, AC &amp; Control Cables - Develop Specs and SOW"/>
    <s v="6.05.02.02"/>
    <x v="0"/>
    <d v="2025-04-18T00:00:00"/>
    <d v="2025-07-14T00:00:00"/>
    <s v="apatil"/>
    <s v="bruno"/>
    <n v="88737.9"/>
    <s v="EDIA"/>
    <s v="C"/>
    <s v="Labor"/>
    <s v="TEC"/>
    <m/>
    <s v="BNL"/>
    <s v="PED"/>
    <s v="PS"/>
    <x v="10"/>
    <m/>
    <m/>
    <m/>
    <m/>
    <m/>
    <m/>
    <m/>
    <m/>
    <m/>
    <n v="88737.9"/>
    <m/>
    <m/>
    <m/>
    <m/>
    <m/>
    <m/>
    <m/>
    <m/>
    <m/>
    <x v="0"/>
    <x v="0"/>
    <m/>
  </r>
  <r>
    <s v=""/>
    <s v=" HR_0202_1970"/>
    <s v="HR Straight/Warm D0's IR 4,10,12 DC Cables - Vendor Support"/>
    <s v="6.05.02.02"/>
    <x v="0"/>
    <d v="2025-12-29T00:00:00"/>
    <d v="2026-12-11T00:00:00"/>
    <s v="apatil"/>
    <s v="bruno"/>
    <n v="7114.36"/>
    <s v="EDIA"/>
    <s v="C"/>
    <s v="Labor"/>
    <s v="TEC"/>
    <m/>
    <s v="BNL"/>
    <s v="Const"/>
    <s v="PS"/>
    <x v="10"/>
    <s v="S.P018"/>
    <m/>
    <m/>
    <m/>
    <m/>
    <m/>
    <m/>
    <m/>
    <m/>
    <m/>
    <n v="5691.48"/>
    <n v="1422.87"/>
    <m/>
    <m/>
    <m/>
    <m/>
    <m/>
    <m/>
    <m/>
    <x v="0"/>
    <x v="0"/>
    <m/>
  </r>
  <r>
    <s v=""/>
    <s v=" HR_0202_1747"/>
    <s v="HR Straight Sw Mag APS - Test"/>
    <s v="6.05.02.02"/>
    <x v="0"/>
    <d v="2026-08-27T00:00:00"/>
    <d v="2026-12-16T00:00:00"/>
    <s v="apatil"/>
    <s v="bruno"/>
    <n v="1446.61"/>
    <s v="CON"/>
    <s v="C"/>
    <s v="Labor"/>
    <s v="TEC"/>
    <m/>
    <s v="BNL"/>
    <s v="Const"/>
    <s v="PS"/>
    <x v="8"/>
    <m/>
    <m/>
    <m/>
    <m/>
    <m/>
    <m/>
    <m/>
    <m/>
    <m/>
    <m/>
    <n v="462.91"/>
    <n v="983.69"/>
    <m/>
    <m/>
    <m/>
    <m/>
    <m/>
    <m/>
    <m/>
    <x v="0"/>
    <x v="0"/>
    <m/>
  </r>
  <r>
    <s v=""/>
    <s v=" HR_0203_1260"/>
    <s v="IR2 - I&amp;C systems - Preliminary Design"/>
    <s v="6.05.02.03.01"/>
    <x v="0"/>
    <d v="2022-10-03T00:00:00"/>
    <d v="2023-03-29T00:00:00"/>
    <s v="rnavarrol"/>
    <s v="weiss"/>
    <n v="30267.65"/>
    <s v="EDIA"/>
    <s v="C"/>
    <s v="Labor"/>
    <s v="TEC"/>
    <m/>
    <s v="BNL"/>
    <s v="PED"/>
    <s v="VAC"/>
    <x v="11"/>
    <s v="S.P028"/>
    <s v="APP00129"/>
    <m/>
    <m/>
    <m/>
    <m/>
    <m/>
    <n v="30267.65"/>
    <m/>
    <m/>
    <m/>
    <m/>
    <m/>
    <m/>
    <m/>
    <m/>
    <m/>
    <m/>
    <m/>
    <x v="0"/>
    <x v="0"/>
    <m/>
  </r>
  <r>
    <s v=""/>
    <s v=" HR_0203_1280"/>
    <s v="IR2 - I&amp;C systems - Final Design"/>
    <s v="6.05.02.03.01"/>
    <x v="0"/>
    <d v="2023-03-30T00:00:00"/>
    <d v="2023-09-18T00:00:00"/>
    <s v="rnavarrol"/>
    <s v="weiss"/>
    <n v="241822.6"/>
    <s v="EDIA"/>
    <s v="C"/>
    <s v="Labor"/>
    <s v="TEC"/>
    <m/>
    <s v="BNL"/>
    <s v="PED"/>
    <s v="VAC"/>
    <x v="6"/>
    <s v="S.P028"/>
    <s v="APP00129"/>
    <m/>
    <m/>
    <m/>
    <m/>
    <m/>
    <n v="241822.6"/>
    <m/>
    <m/>
    <m/>
    <m/>
    <m/>
    <m/>
    <m/>
    <m/>
    <m/>
    <m/>
    <m/>
    <x v="0"/>
    <x v="0"/>
    <m/>
  </r>
  <r>
    <s v=""/>
    <s v=" HR_0203_1300"/>
    <s v="IR2 - I&amp;C systems - Design Review"/>
    <s v="6.05.02.03.01"/>
    <x v="0"/>
    <d v="2023-09-19T00:00:00"/>
    <d v="2023-12-15T00:00:00"/>
    <s v="rnavarrol"/>
    <s v="weiss"/>
    <n v="12467.25"/>
    <s v="EDIA"/>
    <s v="C"/>
    <s v="Labor"/>
    <s v="TEC"/>
    <m/>
    <s v="BNL"/>
    <s v="PED"/>
    <s v="VAC"/>
    <x v="6"/>
    <s v="S.P028"/>
    <s v="APP00129"/>
    <m/>
    <m/>
    <m/>
    <m/>
    <m/>
    <n v="1870.09"/>
    <n v="10597.16"/>
    <m/>
    <m/>
    <m/>
    <m/>
    <m/>
    <m/>
    <m/>
    <m/>
    <m/>
    <m/>
    <x v="0"/>
    <x v="0"/>
    <m/>
  </r>
  <r>
    <s v=""/>
    <s v=" HR_0203_1340"/>
    <s v="IR2 - I&amp;C systems - Prepare Spec/SOW/APP"/>
    <s v="6.05.02.03.01"/>
    <x v="0"/>
    <d v="2023-12-18T00:00:00"/>
    <d v="2024-04-11T00:00:00"/>
    <s v="rnavarrol"/>
    <s v="weiss"/>
    <n v="9398.11"/>
    <s v="EDIA"/>
    <s v="C"/>
    <s v="Labor"/>
    <s v="TEC"/>
    <m/>
    <s v="BNL"/>
    <s v="PED"/>
    <s v="VAC"/>
    <x v="10"/>
    <s v="S.P028"/>
    <s v="APP00129"/>
    <m/>
    <m/>
    <m/>
    <m/>
    <m/>
    <m/>
    <n v="9398.11"/>
    <m/>
    <m/>
    <m/>
    <m/>
    <m/>
    <m/>
    <m/>
    <m/>
    <m/>
    <m/>
    <x v="0"/>
    <x v="0"/>
    <m/>
  </r>
  <r>
    <s v=""/>
    <s v=" HR_0203_1400"/>
    <s v="IR2 - I&amp;C systems - Procurement and Vendor Oversight"/>
    <s v="6.05.02.03.01"/>
    <x v="0"/>
    <d v="2026-05-21T00:00:00"/>
    <d v="2027-05-20T00:00:00"/>
    <s v="rnavarrol"/>
    <s v="weiss"/>
    <n v="10290.18"/>
    <s v="EDIA"/>
    <s v="C"/>
    <s v="Labor"/>
    <s v="TEC"/>
    <m/>
    <s v="BNL"/>
    <s v="Const"/>
    <s v="VAC"/>
    <x v="9"/>
    <s v="S.P028"/>
    <s v="APP00129"/>
    <m/>
    <m/>
    <m/>
    <m/>
    <m/>
    <m/>
    <m/>
    <m/>
    <n v="3786.79"/>
    <n v="6503.39"/>
    <m/>
    <m/>
    <m/>
    <m/>
    <m/>
    <m/>
    <m/>
    <x v="0"/>
    <x v="0"/>
    <m/>
  </r>
  <r>
    <s v=""/>
    <s v=" HR_0301_1240"/>
    <s v="RF-HR-1-PWR: Design of Amplifers and Transmission Components (not needed for CD3)"/>
    <s v="6.08.06.05"/>
    <x v="0"/>
    <d v="2023-10-13T00:00:00"/>
    <d v="2024-02-16T00:00:00"/>
    <s v="jtolle"/>
    <s v="zaltsman"/>
    <n v="46166.13"/>
    <s v="EDIA"/>
    <s v="C"/>
    <s v="Labor"/>
    <s v="TEC"/>
    <m/>
    <s v="BNL"/>
    <s v="PED"/>
    <s v="RF"/>
    <x v="6"/>
    <s v="P.S352"/>
    <m/>
    <m/>
    <m/>
    <m/>
    <m/>
    <m/>
    <m/>
    <n v="46166.13"/>
    <m/>
    <m/>
    <m/>
    <m/>
    <m/>
    <m/>
    <m/>
    <m/>
    <m/>
    <m/>
    <x v="0"/>
    <x v="0"/>
    <m/>
  </r>
  <r>
    <s v=""/>
    <s v=" HR_0301_1260"/>
    <s v="RF-HR-1-PWR: Prepare Specs and SOWs for all Procurements"/>
    <s v="6.08.06.05"/>
    <x v="0"/>
    <d v="2024-02-20T00:00:00"/>
    <d v="2024-04-01T00:00:00"/>
    <s v="jtolle"/>
    <s v="zaltsman"/>
    <n v="46166.13"/>
    <s v="EDIA"/>
    <s v="C"/>
    <s v="Labor"/>
    <s v="TEC"/>
    <m/>
    <s v="BNL"/>
    <s v="Const.Procure"/>
    <s v="RF"/>
    <x v="10"/>
    <s v="P.S352"/>
    <m/>
    <m/>
    <m/>
    <m/>
    <m/>
    <m/>
    <m/>
    <n v="46166.13"/>
    <m/>
    <m/>
    <m/>
    <m/>
    <m/>
    <m/>
    <m/>
    <m/>
    <m/>
    <m/>
    <x v="0"/>
    <x v="0"/>
    <m/>
  </r>
  <r>
    <s v=""/>
    <s v=" HR_0301_1360"/>
    <s v="RF-HR-1-PWR: Procurement Oversight (First Article)"/>
    <s v="6.08.06.05"/>
    <x v="0"/>
    <d v="2025-12-10T00:00:00"/>
    <d v="2026-12-09T00:00:00"/>
    <s v="jtolle"/>
    <s v="zaltsman"/>
    <n v="12443.2"/>
    <s v="CON"/>
    <s v="C"/>
    <s v="Labor"/>
    <s v="TEC"/>
    <m/>
    <s v="BNL"/>
    <s v="Const.Fabricate"/>
    <s v="RF"/>
    <x v="9"/>
    <s v="P.S352.A"/>
    <m/>
    <m/>
    <m/>
    <m/>
    <m/>
    <m/>
    <m/>
    <m/>
    <m/>
    <n v="10153.65"/>
    <n v="2289.5500000000002"/>
    <m/>
    <m/>
    <m/>
    <m/>
    <m/>
    <m/>
    <m/>
    <x v="0"/>
    <x v="0"/>
    <m/>
  </r>
  <r>
    <s v=""/>
    <s v=" HR_0301_1380"/>
    <s v="RF-HR-1-PWR: High Power Test (First Article)"/>
    <s v="6.08.06.05"/>
    <x v="0"/>
    <d v="2026-12-10T00:00:00"/>
    <d v="2027-03-16T00:00:00"/>
    <s v="jtolle"/>
    <s v="zaltsman"/>
    <n v="25592.61"/>
    <s v="EDIA"/>
    <s v="C"/>
    <s v="Labor"/>
    <s v="TEC"/>
    <m/>
    <s v="BNL"/>
    <s v="Const.Test"/>
    <s v="RF"/>
    <x v="8"/>
    <s v="P.S352.A"/>
    <m/>
    <m/>
    <m/>
    <m/>
    <m/>
    <m/>
    <m/>
    <m/>
    <m/>
    <m/>
    <n v="25592.61"/>
    <m/>
    <m/>
    <m/>
    <m/>
    <m/>
    <m/>
    <m/>
    <x v="0"/>
    <x v="0"/>
    <m/>
  </r>
  <r>
    <s v=""/>
    <s v=" HR_0301_1420"/>
    <s v="RF-HR-1-PWR: Procurement Oversight (Production)"/>
    <s v="6.08.06.05"/>
    <x v="0"/>
    <d v="2027-03-17T00:00:00"/>
    <d v="2027-09-10T00:00:00"/>
    <s v="jtolle"/>
    <s v="zaltsman"/>
    <n v="6398.15"/>
    <s v="CON"/>
    <s v="C"/>
    <s v="Labor"/>
    <s v="TEC"/>
    <m/>
    <s v="BNL"/>
    <s v="Const.Fabricate"/>
    <s v="RF"/>
    <x v="9"/>
    <s v="P.S352.B"/>
    <m/>
    <m/>
    <m/>
    <m/>
    <m/>
    <m/>
    <m/>
    <m/>
    <m/>
    <m/>
    <n v="6398.15"/>
    <m/>
    <m/>
    <m/>
    <m/>
    <m/>
    <m/>
    <m/>
    <x v="0"/>
    <x v="0"/>
    <m/>
  </r>
  <r>
    <s v=""/>
    <s v=" HR_0301_1440"/>
    <s v="RF-HR-1-PWR: High Power Test (Production)"/>
    <s v="6.08.06.05"/>
    <x v="0"/>
    <d v="2027-09-13T00:00:00"/>
    <d v="2027-12-09T00:00:00"/>
    <s v="jtolle"/>
    <s v="zaltsman"/>
    <n v="13139.67"/>
    <s v="CON"/>
    <s v="C"/>
    <s v="Labor"/>
    <s v="TEC"/>
    <m/>
    <s v="BNL"/>
    <s v="Const.Test"/>
    <s v="RF"/>
    <x v="8"/>
    <s v="P.S352.B"/>
    <m/>
    <m/>
    <m/>
    <m/>
    <m/>
    <m/>
    <m/>
    <m/>
    <m/>
    <m/>
    <n v="3065.92"/>
    <n v="10073.75"/>
    <m/>
    <m/>
    <m/>
    <m/>
    <m/>
    <m/>
    <x v="0"/>
    <x v="0"/>
    <m/>
  </r>
  <r>
    <s v=""/>
    <s v=" HR_0301_1480"/>
    <s v="RF-HR-1-CTRL: Design"/>
    <s v="6.08.07.05.01"/>
    <x v="0"/>
    <d v="2024-11-25T00:00:00"/>
    <d v="2026-05-27T00:00:00"/>
    <s v="jtolle"/>
    <s v="gnarayan"/>
    <n v="304884.87"/>
    <s v="EDIA"/>
    <s v="C"/>
    <s v="Labor"/>
    <s v="TEC"/>
    <m/>
    <s v="BNL"/>
    <s v="PED"/>
    <s v="RF"/>
    <x v="6"/>
    <m/>
    <m/>
    <m/>
    <m/>
    <m/>
    <m/>
    <m/>
    <m/>
    <m/>
    <n v="173174.61"/>
    <n v="131710.26"/>
    <m/>
    <m/>
    <m/>
    <m/>
    <m/>
    <m/>
    <m/>
    <m/>
    <x v="0"/>
    <x v="0"/>
    <m/>
  </r>
  <r>
    <s v=""/>
    <s v=" HR_0301_1500"/>
    <s v="RF-HR-1-CTRL: Prepare Specs and SOWs for all Procurements"/>
    <s v="6.08.07.05.03"/>
    <x v="0"/>
    <d v="2026-05-28T00:00:00"/>
    <d v="2026-08-20T00:00:00"/>
    <s v="jtolle"/>
    <s v="gnarayan"/>
    <n v="49454.32"/>
    <s v="EDIA"/>
    <s v="C"/>
    <s v="Labor"/>
    <s v="TEC"/>
    <m/>
    <s v="BNL"/>
    <s v="Const.Procure"/>
    <s v="RF"/>
    <x v="10"/>
    <s v="S.P070.A"/>
    <m/>
    <m/>
    <m/>
    <m/>
    <m/>
    <m/>
    <m/>
    <m/>
    <m/>
    <n v="49454.32"/>
    <m/>
    <m/>
    <m/>
    <m/>
    <m/>
    <m/>
    <m/>
    <m/>
    <x v="0"/>
    <x v="0"/>
    <m/>
  </r>
  <r>
    <s v=""/>
    <s v=" HR_0301_1600"/>
    <s v="RF-HR-1-CTRL: Procurement Oversight (First Article)"/>
    <s v="6.08.07.05.03"/>
    <x v="0"/>
    <d v="2027-02-08T00:00:00"/>
    <d v="2027-08-04T00:00:00"/>
    <s v="jtolle"/>
    <s v="gnarayan"/>
    <n v="25592.61"/>
    <s v="CON"/>
    <s v="C"/>
    <s v="Labor"/>
    <s v="TEC"/>
    <m/>
    <s v="BNL"/>
    <s v="Const.Fabricate"/>
    <s v="RF"/>
    <x v="9"/>
    <s v="S.P070.A"/>
    <s v="APP00256"/>
    <m/>
    <m/>
    <m/>
    <m/>
    <m/>
    <m/>
    <m/>
    <m/>
    <m/>
    <n v="25592.61"/>
    <m/>
    <m/>
    <m/>
    <m/>
    <m/>
    <m/>
    <m/>
    <x v="0"/>
    <x v="0"/>
    <m/>
  </r>
  <r>
    <s v=""/>
    <s v=" HR_0301_1620"/>
    <s v="RF-HR-1-CTRL: Test (First Article)"/>
    <s v="6.08.07.05.03"/>
    <x v="0"/>
    <d v="2027-08-05T00:00:00"/>
    <d v="2028-02-07T00:00:00"/>
    <s v="jtolle"/>
    <s v="gnarayan"/>
    <n v="164696.48000000001"/>
    <s v="EDIA"/>
    <s v="C"/>
    <s v="Labor"/>
    <s v="TEC"/>
    <m/>
    <s v="BNL"/>
    <s v="Const.Fabricate"/>
    <s v="RF"/>
    <x v="9"/>
    <s v="S.P070.A"/>
    <m/>
    <m/>
    <m/>
    <m/>
    <m/>
    <m/>
    <m/>
    <m/>
    <m/>
    <m/>
    <n v="52702.87"/>
    <n v="111993.61"/>
    <m/>
    <m/>
    <m/>
    <m/>
    <m/>
    <m/>
    <x v="0"/>
    <x v="0"/>
    <m/>
  </r>
  <r>
    <s v=""/>
    <s v=" HR_0301_1660"/>
    <s v="RF-HR-1-CTRL: Procurement Oversight (Production)"/>
    <s v="6.08.07.05.03"/>
    <x v="0"/>
    <d v="2028-02-08T00:00:00"/>
    <d v="2028-08-08T00:00:00"/>
    <s v="jtolle"/>
    <s v="gnarayan"/>
    <n v="26488.35"/>
    <s v="CON"/>
    <s v="C"/>
    <s v="Labor"/>
    <s v="TEC"/>
    <m/>
    <s v="BNL"/>
    <s v="Const.Fabricate"/>
    <s v="RF"/>
    <x v="9"/>
    <s v="S.P070.B"/>
    <s v="APP00256"/>
    <m/>
    <m/>
    <m/>
    <m/>
    <m/>
    <m/>
    <m/>
    <m/>
    <m/>
    <m/>
    <n v="26488.35"/>
    <m/>
    <m/>
    <m/>
    <m/>
    <m/>
    <m/>
    <x v="0"/>
    <x v="0"/>
    <m/>
  </r>
  <r>
    <s v=""/>
    <s v=" HR_0301_1680"/>
    <s v="RF-HR-1-CTRL: Assembly, Test and Installation (Production)"/>
    <s v="6.08.07.05.03"/>
    <x v="0"/>
    <d v="2028-08-09T00:00:00"/>
    <d v="2028-11-07T00:00:00"/>
    <s v="jtolle"/>
    <s v="gnarayan"/>
    <n v="26870.959999999999"/>
    <s v="CON"/>
    <s v="C"/>
    <s v="Labor"/>
    <s v="TEC"/>
    <m/>
    <s v="BNL"/>
    <s v="Const"/>
    <s v="RF"/>
    <x v="7"/>
    <s v="S.P070.B"/>
    <m/>
    <m/>
    <m/>
    <m/>
    <m/>
    <m/>
    <m/>
    <m/>
    <m/>
    <m/>
    <m/>
    <n v="15781.36"/>
    <n v="11089.6"/>
    <m/>
    <m/>
    <m/>
    <m/>
    <m/>
    <x v="0"/>
    <x v="0"/>
    <m/>
  </r>
  <r>
    <s v=""/>
    <s v=" HR_0302_1240"/>
    <s v="RF-HR-2-PWR: Design of Amplifers and Transmission Components (not needed for CD3)"/>
    <s v="6.08.06.03"/>
    <x v="0"/>
    <d v="2024-05-29T00:00:00"/>
    <d v="2024-08-28T00:00:00"/>
    <s v="jtolle"/>
    <s v="zaltsman"/>
    <n v="34624.6"/>
    <s v="EDIA"/>
    <s v="C"/>
    <s v="Labor"/>
    <s v="TEC"/>
    <m/>
    <s v="BNL"/>
    <s v="PED"/>
    <s v="RF"/>
    <x v="6"/>
    <s v="S.P157"/>
    <m/>
    <m/>
    <m/>
    <m/>
    <m/>
    <m/>
    <m/>
    <n v="34624.6"/>
    <m/>
    <m/>
    <m/>
    <m/>
    <m/>
    <m/>
    <m/>
    <m/>
    <m/>
    <m/>
    <x v="0"/>
    <x v="0"/>
    <m/>
  </r>
  <r>
    <s v=""/>
    <s v=" HR_0302_1260"/>
    <s v="RF-HR-2-PWR: Prepare Specs and SOWs for all Procurements"/>
    <s v="6.08.06.03"/>
    <x v="0"/>
    <d v="2024-08-29T00:00:00"/>
    <d v="2024-11-25T00:00:00"/>
    <s v="jtolle"/>
    <s v="zaltsman"/>
    <n v="47189.48"/>
    <s v="EDIA"/>
    <s v="C"/>
    <s v="Labor"/>
    <s v="TEC"/>
    <m/>
    <s v="BNL"/>
    <s v="Const.Procure"/>
    <s v="RF"/>
    <x v="10"/>
    <s v="S.P157"/>
    <m/>
    <m/>
    <m/>
    <m/>
    <m/>
    <m/>
    <m/>
    <n v="17302.810000000001"/>
    <n v="29886.67"/>
    <m/>
    <m/>
    <m/>
    <m/>
    <m/>
    <m/>
    <m/>
    <m/>
    <m/>
    <x v="0"/>
    <x v="0"/>
    <m/>
  </r>
  <r>
    <s v=""/>
    <s v=" HR_0302_1360"/>
    <s v="RF-HR-2-PWR: Procurement Oversight (First Article)"/>
    <s v="6.08.06.03"/>
    <x v="0"/>
    <d v="2025-12-10T00:00:00"/>
    <d v="2027-06-09T00:00:00"/>
    <s v="jtolle"/>
    <s v="zaltsman"/>
    <n v="25121.8"/>
    <s v="EDIA"/>
    <s v="C"/>
    <s v="Labor"/>
    <s v="TEC"/>
    <m/>
    <s v="BNL"/>
    <s v="Const.Fabricate"/>
    <s v="RF"/>
    <x v="9"/>
    <s v="S.P157.A"/>
    <s v="APP00258"/>
    <m/>
    <m/>
    <m/>
    <m/>
    <m/>
    <m/>
    <m/>
    <m/>
    <n v="13666.26"/>
    <n v="11455.54"/>
    <m/>
    <m/>
    <m/>
    <m/>
    <m/>
    <m/>
    <m/>
    <x v="0"/>
    <x v="0"/>
    <m/>
  </r>
  <r>
    <s v=""/>
    <s v=" HR_0302_1380"/>
    <s v="RF-HR-2-PWR: High Power Test (First Article)"/>
    <s v="6.08.06.03"/>
    <x v="0"/>
    <d v="2027-06-10T00:00:00"/>
    <d v="2027-09-10T00:00:00"/>
    <s v="jtolle"/>
    <s v="zaltsman"/>
    <n v="25592.61"/>
    <s v="EDIA"/>
    <s v="C"/>
    <s v="Labor"/>
    <s v="TEC"/>
    <m/>
    <s v="BNL"/>
    <s v="Const.Test"/>
    <s v="RF"/>
    <x v="8"/>
    <s v="S.P157.A"/>
    <m/>
    <m/>
    <m/>
    <m/>
    <m/>
    <m/>
    <m/>
    <m/>
    <m/>
    <m/>
    <n v="25592.61"/>
    <m/>
    <m/>
    <m/>
    <m/>
    <m/>
    <m/>
    <m/>
    <x v="0"/>
    <x v="0"/>
    <m/>
  </r>
  <r>
    <s v=""/>
    <s v=" HR_0302_1420"/>
    <s v="RF-HR-2-PWR: Procurement Oversight (Production)"/>
    <s v="6.08.06.03"/>
    <x v="0"/>
    <d v="2027-09-13T00:00:00"/>
    <d v="2028-03-15T00:00:00"/>
    <s v="jtolle"/>
    <s v="zaltsman"/>
    <n v="13194.01"/>
    <s v="EDIA"/>
    <s v="C"/>
    <s v="Labor"/>
    <s v="TEC"/>
    <m/>
    <s v="BNL"/>
    <s v="Const.Fabricate"/>
    <s v="RF"/>
    <x v="9"/>
    <s v="S.P157.B"/>
    <s v="APP00258"/>
    <m/>
    <m/>
    <m/>
    <m/>
    <m/>
    <m/>
    <m/>
    <m/>
    <m/>
    <n v="1477.73"/>
    <n v="11716.28"/>
    <m/>
    <m/>
    <m/>
    <m/>
    <m/>
    <m/>
    <x v="0"/>
    <x v="0"/>
    <m/>
  </r>
  <r>
    <s v=""/>
    <s v=" HR_0302_1440"/>
    <s v="RF-HR-2-PWR: High Power Test (Production)"/>
    <s v="6.08.06.03"/>
    <x v="0"/>
    <d v="2028-03-16T00:00:00"/>
    <d v="2028-06-08T00:00:00"/>
    <s v="jtolle"/>
    <s v="zaltsman"/>
    <n v="13244.18"/>
    <s v="CON"/>
    <s v="C"/>
    <s v="Labor"/>
    <s v="TEC"/>
    <m/>
    <s v="BNL"/>
    <s v="Const.Test"/>
    <s v="RF"/>
    <x v="8"/>
    <s v="S.P157.B"/>
    <m/>
    <m/>
    <m/>
    <m/>
    <m/>
    <m/>
    <m/>
    <m/>
    <m/>
    <m/>
    <m/>
    <n v="13244.18"/>
    <m/>
    <m/>
    <m/>
    <m/>
    <m/>
    <m/>
    <x v="0"/>
    <x v="0"/>
    <m/>
  </r>
  <r>
    <s v=""/>
    <s v=" HR_0302_1480"/>
    <s v="RF-HR-2-CTRL: Design"/>
    <s v="6.08.07.05.01"/>
    <x v="0"/>
    <d v="2025-04-01T00:00:00"/>
    <d v="2025-07-30T00:00:00"/>
    <s v="jtolle"/>
    <s v="gnarayan"/>
    <n v="75085.919999999998"/>
    <s v="EDIA"/>
    <s v="C"/>
    <s v="Labor"/>
    <s v="TEC"/>
    <m/>
    <s v="BNL"/>
    <s v="PED"/>
    <s v="RF"/>
    <x v="6"/>
    <m/>
    <m/>
    <m/>
    <m/>
    <m/>
    <m/>
    <m/>
    <m/>
    <m/>
    <n v="75085.919999999998"/>
    <m/>
    <m/>
    <m/>
    <m/>
    <m/>
    <m/>
    <m/>
    <m/>
    <m/>
    <x v="0"/>
    <x v="0"/>
    <m/>
  </r>
  <r>
    <s v=""/>
    <s v=" HR_0302_1500"/>
    <s v="RF-HR-2-CTRL: Prepare Specs and SOWs for all Procurements"/>
    <s v="6.08.07.05.03"/>
    <x v="0"/>
    <d v="2025-07-31T00:00:00"/>
    <d v="2025-10-24T00:00:00"/>
    <s v="jtolle"/>
    <s v="gnarayan"/>
    <n v="48255.79"/>
    <s v="EDIA"/>
    <s v="C"/>
    <s v="Labor"/>
    <s v="TEC"/>
    <m/>
    <s v="BNL"/>
    <s v="Const.Procure"/>
    <s v="RF"/>
    <x v="10"/>
    <s v="P.S404"/>
    <m/>
    <m/>
    <m/>
    <m/>
    <m/>
    <m/>
    <m/>
    <m/>
    <n v="34583.31"/>
    <n v="13672.47"/>
    <m/>
    <m/>
    <m/>
    <m/>
    <m/>
    <m/>
    <m/>
    <m/>
    <x v="0"/>
    <x v="0"/>
    <m/>
  </r>
  <r>
    <s v=""/>
    <s v=" HR_0302_1600"/>
    <s v="RF-HR-2-CTRL: Procurement Oversight (First Article)"/>
    <s v="6.08.07.05.03"/>
    <x v="0"/>
    <d v="2026-04-30T00:00:00"/>
    <d v="2026-07-31T00:00:00"/>
    <s v="jtolle"/>
    <s v="gnarayan"/>
    <n v="24727.16"/>
    <s v="EDIA"/>
    <s v="C"/>
    <s v="Labor"/>
    <s v="TEC"/>
    <m/>
    <s v="BNL"/>
    <s v="Const.Fabricate"/>
    <s v="RF"/>
    <x v="9"/>
    <s v="P.S404.A"/>
    <m/>
    <m/>
    <m/>
    <m/>
    <m/>
    <m/>
    <m/>
    <m/>
    <m/>
    <n v="24727.16"/>
    <m/>
    <m/>
    <m/>
    <m/>
    <m/>
    <m/>
    <m/>
    <m/>
    <x v="0"/>
    <x v="0"/>
    <m/>
  </r>
  <r>
    <s v=""/>
    <s v=" HR_0302_1620"/>
    <s v="RF-HR-2-CTRL: Test (First Article)"/>
    <s v="6.08.07.05.03"/>
    <x v="0"/>
    <d v="2026-08-03T00:00:00"/>
    <d v="2026-10-05T00:00:00"/>
    <s v="jtolle"/>
    <s v="gnarayan"/>
    <n v="77895.259999999995"/>
    <s v="EDIA"/>
    <s v="C"/>
    <s v="Labor"/>
    <s v="TEC"/>
    <m/>
    <s v="BNL"/>
    <s v="Const.Fabricate"/>
    <s v="RF"/>
    <x v="9"/>
    <s v="P.S404.A"/>
    <m/>
    <m/>
    <m/>
    <m/>
    <m/>
    <m/>
    <m/>
    <m/>
    <m/>
    <n v="72702.240000000005"/>
    <n v="5193.0200000000004"/>
    <m/>
    <m/>
    <m/>
    <m/>
    <m/>
    <m/>
    <m/>
    <x v="0"/>
    <x v="0"/>
    <m/>
  </r>
  <r>
    <s v=""/>
    <s v=" HR_0302_1660"/>
    <s v="RF-HR-2-CTRL: Procurement Oversight (Production)"/>
    <s v="6.08.07.05.03"/>
    <x v="0"/>
    <d v="2026-10-06T00:00:00"/>
    <d v="2027-02-11T00:00:00"/>
    <s v="jtolle"/>
    <s v="gnarayan"/>
    <n v="25592.61"/>
    <s v="EDIA"/>
    <s v="C"/>
    <s v="Labor"/>
    <s v="TEC"/>
    <m/>
    <s v="BNL"/>
    <s v="Const.Fabricate"/>
    <s v="RF"/>
    <x v="9"/>
    <s v="P.S404.B"/>
    <m/>
    <m/>
    <m/>
    <m/>
    <m/>
    <m/>
    <m/>
    <m/>
    <m/>
    <m/>
    <n v="25592.61"/>
    <m/>
    <m/>
    <m/>
    <m/>
    <m/>
    <m/>
    <m/>
    <x v="0"/>
    <x v="0"/>
    <m/>
  </r>
  <r>
    <s v=""/>
    <s v=" HR_0302_1680"/>
    <s v="RF-HR-2-CTRL: Assembly, Test and Installation (Production)"/>
    <s v="6.08.07.05.03"/>
    <x v="0"/>
    <d v="2027-02-12T00:00:00"/>
    <d v="2027-03-15T00:00:00"/>
    <s v="jtolle"/>
    <s v="gnarayan"/>
    <n v="6398.15"/>
    <s v="CON"/>
    <s v="C"/>
    <s v="Labor"/>
    <s v="TEC"/>
    <m/>
    <s v="BNL"/>
    <s v="Const"/>
    <s v="RF"/>
    <x v="7"/>
    <s v="P.S404.B"/>
    <m/>
    <m/>
    <m/>
    <m/>
    <m/>
    <m/>
    <m/>
    <m/>
    <m/>
    <m/>
    <n v="6398.15"/>
    <m/>
    <m/>
    <m/>
    <m/>
    <m/>
    <m/>
    <m/>
    <x v="0"/>
    <x v="0"/>
    <m/>
  </r>
  <r>
    <s v=""/>
    <s v=" HR_0303_1240"/>
    <s v="RF-HR-3-PWR: Design of Amplifers and Transmission Components (not needed for CD3)"/>
    <s v="6.08.06.03"/>
    <x v="0"/>
    <d v="2024-05-29T00:00:00"/>
    <d v="2024-08-28T00:00:00"/>
    <s v="jtolle"/>
    <s v="zaltsman"/>
    <n v="34624.6"/>
    <s v="EDIA"/>
    <s v="C"/>
    <s v="Labor"/>
    <s v="TEC"/>
    <m/>
    <s v="BNL"/>
    <s v="PED"/>
    <s v="RF"/>
    <x v="6"/>
    <s v="S.P149"/>
    <m/>
    <m/>
    <m/>
    <m/>
    <m/>
    <m/>
    <m/>
    <n v="34624.6"/>
    <m/>
    <m/>
    <m/>
    <m/>
    <m/>
    <m/>
    <m/>
    <m/>
    <m/>
    <m/>
    <x v="0"/>
    <x v="0"/>
    <m/>
  </r>
  <r>
    <s v=""/>
    <s v=" HR_0303_1260"/>
    <s v="RF-HR-3-PWR: Prepare Specs and SOWs for all Procurements"/>
    <s v="6.08.06.03"/>
    <x v="0"/>
    <d v="2024-08-29T00:00:00"/>
    <d v="2024-11-25T00:00:00"/>
    <s v="jtolle"/>
    <s v="zaltsman"/>
    <n v="47189.48"/>
    <s v="EDIA"/>
    <s v="C"/>
    <s v="Labor"/>
    <s v="TEC"/>
    <m/>
    <s v="BNL"/>
    <s v="Const.Procure"/>
    <s v="RF"/>
    <x v="10"/>
    <s v="S.P149"/>
    <m/>
    <m/>
    <m/>
    <m/>
    <m/>
    <m/>
    <m/>
    <n v="17302.810000000001"/>
    <n v="29886.67"/>
    <m/>
    <m/>
    <m/>
    <m/>
    <m/>
    <m/>
    <m/>
    <m/>
    <m/>
    <x v="0"/>
    <x v="0"/>
    <m/>
  </r>
  <r>
    <s v=""/>
    <s v=" HR_0303_1360"/>
    <s v="RF-HR-3-PWR: Procurement Oversight (First Article)"/>
    <s v="6.08.06.03"/>
    <x v="0"/>
    <d v="2025-12-10T00:00:00"/>
    <d v="2027-06-09T00:00:00"/>
    <s v="jtolle"/>
    <s v="zaltsman"/>
    <n v="25121.8"/>
    <s v="EDIA"/>
    <s v="C"/>
    <s v="Labor"/>
    <s v="TEC"/>
    <m/>
    <s v="BNL"/>
    <s v="Const.Fabricate"/>
    <s v="RF"/>
    <x v="9"/>
    <s v="S.P149.A"/>
    <s v="APP00259"/>
    <m/>
    <m/>
    <m/>
    <m/>
    <m/>
    <m/>
    <m/>
    <m/>
    <n v="13666.26"/>
    <n v="11455.54"/>
    <m/>
    <m/>
    <m/>
    <m/>
    <m/>
    <m/>
    <m/>
    <x v="0"/>
    <x v="0"/>
    <m/>
  </r>
  <r>
    <s v=""/>
    <s v=" HR_0303_1380"/>
    <s v="RF-HR-3-PWR: High Power Test (First Article)"/>
    <s v="6.08.06.03"/>
    <x v="0"/>
    <d v="2027-06-10T00:00:00"/>
    <d v="2027-09-10T00:00:00"/>
    <s v="jtolle"/>
    <s v="zaltsman"/>
    <n v="25592.61"/>
    <s v="EDIA"/>
    <s v="C"/>
    <s v="Labor"/>
    <s v="TEC"/>
    <m/>
    <s v="BNL"/>
    <s v="Const.Test"/>
    <s v="RF"/>
    <x v="8"/>
    <s v="S.P149.A"/>
    <m/>
    <m/>
    <m/>
    <m/>
    <m/>
    <m/>
    <m/>
    <m/>
    <m/>
    <m/>
    <n v="25592.61"/>
    <m/>
    <m/>
    <m/>
    <m/>
    <m/>
    <m/>
    <m/>
    <x v="0"/>
    <x v="0"/>
    <m/>
  </r>
  <r>
    <s v=""/>
    <s v=" HR_0303_1420"/>
    <s v="RF-HR-3-PWR: Procurement Oversight (Production)"/>
    <s v="6.08.06.03"/>
    <x v="0"/>
    <d v="2027-09-13T00:00:00"/>
    <d v="2028-03-15T00:00:00"/>
    <s v="jtolle"/>
    <s v="zaltsman"/>
    <n v="13194.01"/>
    <s v="EDIA"/>
    <s v="C"/>
    <s v="Labor"/>
    <s v="TEC"/>
    <m/>
    <s v="BNL"/>
    <s v="Const.Fabricate"/>
    <s v="RF"/>
    <x v="9"/>
    <s v="S.P149.B"/>
    <s v="APP00259"/>
    <m/>
    <m/>
    <m/>
    <m/>
    <m/>
    <m/>
    <m/>
    <m/>
    <m/>
    <n v="1477.73"/>
    <n v="11716.28"/>
    <m/>
    <m/>
    <m/>
    <m/>
    <m/>
    <m/>
    <x v="0"/>
    <x v="0"/>
    <m/>
  </r>
  <r>
    <s v=""/>
    <s v=" HR_0303_1440"/>
    <s v="RF-HR-3-PWR: High Power Test (Production)"/>
    <s v="6.08.06.03"/>
    <x v="0"/>
    <d v="2028-03-16T00:00:00"/>
    <d v="2028-06-08T00:00:00"/>
    <s v="jtolle"/>
    <s v="zaltsman"/>
    <n v="13244.18"/>
    <s v="CON"/>
    <s v="C"/>
    <s v="Labor"/>
    <s v="TEC"/>
    <m/>
    <s v="BNL"/>
    <s v="Const.Test"/>
    <s v="RF"/>
    <x v="8"/>
    <s v="S.P149.B"/>
    <m/>
    <m/>
    <m/>
    <m/>
    <m/>
    <m/>
    <m/>
    <m/>
    <m/>
    <m/>
    <m/>
    <n v="13244.18"/>
    <m/>
    <m/>
    <m/>
    <m/>
    <m/>
    <m/>
    <x v="0"/>
    <x v="0"/>
    <m/>
  </r>
  <r>
    <s v=""/>
    <s v=" HR_0303_1480"/>
    <s v="RF-HR-3-CTRL: Design"/>
    <s v="6.08.07.05.01"/>
    <x v="0"/>
    <d v="2025-12-10T00:00:00"/>
    <d v="2026-04-13T00:00:00"/>
    <s v="jtolle"/>
    <s v="gnarayan"/>
    <n v="77713.929999999993"/>
    <s v="EDIA"/>
    <s v="C"/>
    <s v="Labor"/>
    <s v="TEC"/>
    <m/>
    <s v="BNL"/>
    <s v="PED"/>
    <s v="RF"/>
    <x v="6"/>
    <m/>
    <m/>
    <m/>
    <m/>
    <m/>
    <m/>
    <m/>
    <m/>
    <m/>
    <m/>
    <n v="77713.929999999993"/>
    <m/>
    <m/>
    <m/>
    <m/>
    <m/>
    <m/>
    <m/>
    <m/>
    <x v="0"/>
    <x v="0"/>
    <m/>
  </r>
  <r>
    <s v=""/>
    <s v=" HR_0303_1500"/>
    <s v="RF-HR-3-CTRL: Prepare Specs and SOWs for all Procurements"/>
    <s v="6.08.07.05.03"/>
    <x v="0"/>
    <d v="2026-04-14T00:00:00"/>
    <d v="2026-07-08T00:00:00"/>
    <s v="jtolle"/>
    <s v="gnarayan"/>
    <n v="49454.32"/>
    <s v="EDIA"/>
    <s v="C"/>
    <s v="Labor"/>
    <s v="TEC"/>
    <m/>
    <s v="BNL"/>
    <s v="Const.Procure"/>
    <s v="RF"/>
    <x v="10"/>
    <s v="P.S405"/>
    <m/>
    <m/>
    <m/>
    <m/>
    <m/>
    <m/>
    <m/>
    <m/>
    <m/>
    <n v="49454.32"/>
    <m/>
    <m/>
    <m/>
    <m/>
    <m/>
    <m/>
    <m/>
    <m/>
    <x v="0"/>
    <x v="0"/>
    <m/>
  </r>
  <r>
    <s v=""/>
    <s v=" HR_0303_1600"/>
    <s v="RF-HR-3-CTRL: Procurement Oversight (First Article)"/>
    <s v="6.08.07.05.03"/>
    <x v="0"/>
    <d v="2026-10-05T00:00:00"/>
    <d v="2027-01-11T00:00:00"/>
    <s v="jtolle"/>
    <s v="gnarayan"/>
    <n v="25592.61"/>
    <s v="EDIA"/>
    <s v="C"/>
    <s v="Labor"/>
    <s v="TEC"/>
    <m/>
    <s v="BNL"/>
    <s v="Const.Procure"/>
    <s v="RF"/>
    <x v="10"/>
    <s v="P.S405.A"/>
    <m/>
    <m/>
    <m/>
    <m/>
    <m/>
    <m/>
    <m/>
    <m/>
    <m/>
    <m/>
    <n v="25592.61"/>
    <m/>
    <m/>
    <m/>
    <m/>
    <m/>
    <m/>
    <m/>
    <x v="0"/>
    <x v="0"/>
    <m/>
  </r>
  <r>
    <s v=""/>
    <s v=" HR_0303_1620"/>
    <s v="RF-HR-3-CTRL: Test (First Article)"/>
    <s v="6.08.07.05.03"/>
    <x v="0"/>
    <d v="2027-01-12T00:00:00"/>
    <d v="2027-03-17T00:00:00"/>
    <s v="jtolle"/>
    <s v="gnarayan"/>
    <n v="80433.91"/>
    <s v="EDIA"/>
    <s v="C"/>
    <s v="Labor"/>
    <s v="TEC"/>
    <m/>
    <s v="BNL"/>
    <s v="Const.Procure"/>
    <s v="RF"/>
    <x v="10"/>
    <s v="P.S405.A"/>
    <m/>
    <m/>
    <m/>
    <m/>
    <m/>
    <m/>
    <m/>
    <m/>
    <m/>
    <m/>
    <n v="80433.91"/>
    <m/>
    <m/>
    <m/>
    <m/>
    <m/>
    <m/>
    <m/>
    <x v="0"/>
    <x v="0"/>
    <m/>
  </r>
  <r>
    <s v=""/>
    <s v=" HR_0303_1660"/>
    <s v="RF-HR-3-CTRL: Procurement Oversight (Production)"/>
    <s v="6.08.07.05.03"/>
    <x v="0"/>
    <d v="2027-03-18T00:00:00"/>
    <d v="2027-07-19T00:00:00"/>
    <s v="jtolle"/>
    <s v="gnarayan"/>
    <n v="25592.61"/>
    <s v="EDIA"/>
    <s v="C"/>
    <s v="Labor"/>
    <s v="TEC"/>
    <m/>
    <s v="BNL"/>
    <s v="Const.Procure"/>
    <s v="RF"/>
    <x v="10"/>
    <s v="P.S405.B"/>
    <m/>
    <m/>
    <m/>
    <m/>
    <m/>
    <m/>
    <m/>
    <m/>
    <m/>
    <m/>
    <n v="25592.61"/>
    <m/>
    <m/>
    <m/>
    <m/>
    <m/>
    <m/>
    <m/>
    <x v="0"/>
    <x v="0"/>
    <m/>
  </r>
  <r>
    <s v=""/>
    <s v=" HR_0303_1680"/>
    <s v="RF-HR-3-CTRL: Assembly, Test and Installation (Production)"/>
    <s v="6.08.07.05.03"/>
    <x v="0"/>
    <d v="2027-07-20T00:00:00"/>
    <d v="2027-08-17T00:00:00"/>
    <s v="jtolle"/>
    <s v="gnarayan"/>
    <n v="6398.15"/>
    <s v="CON"/>
    <s v="C"/>
    <s v="Labor"/>
    <s v="TEC"/>
    <m/>
    <s v="BNL"/>
    <s v="Const"/>
    <s v="RF"/>
    <x v="7"/>
    <s v="P.S405.B"/>
    <m/>
    <m/>
    <m/>
    <m/>
    <m/>
    <m/>
    <m/>
    <m/>
    <m/>
    <m/>
    <n v="6398.15"/>
    <m/>
    <m/>
    <m/>
    <m/>
    <m/>
    <m/>
    <m/>
    <x v="0"/>
    <x v="0"/>
    <m/>
  </r>
  <r>
    <s v=""/>
    <s v=" HR_0304_1240"/>
    <s v="RF-HR-4-PWR: Design of Amplifers and Transmission Components (not needed for CD3)"/>
    <s v="6.08.06.05"/>
    <x v="0"/>
    <d v="2023-10-13T00:00:00"/>
    <d v="2024-04-15T00:00:00"/>
    <s v="jtolle"/>
    <s v="zaltsman"/>
    <n v="46166.13"/>
    <s v="EDIA"/>
    <s v="C"/>
    <s v="Labor"/>
    <s v="TEC"/>
    <m/>
    <s v="BNL"/>
    <s v="PED"/>
    <s v="RF"/>
    <x v="6"/>
    <m/>
    <m/>
    <m/>
    <m/>
    <m/>
    <m/>
    <m/>
    <m/>
    <n v="46166.13"/>
    <m/>
    <m/>
    <m/>
    <m/>
    <m/>
    <m/>
    <m/>
    <m/>
    <m/>
    <m/>
    <x v="0"/>
    <x v="0"/>
    <m/>
  </r>
  <r>
    <s v=""/>
    <s v=" HR_0304_1260"/>
    <s v="RF-HR-4-PWR: Prepare Specs and SOWs for all Procurements"/>
    <s v="6.08.06.05"/>
    <x v="0"/>
    <d v="2024-04-16T00:00:00"/>
    <d v="2024-05-28T00:00:00"/>
    <s v="jtolle"/>
    <s v="zaltsman"/>
    <n v="46166.13"/>
    <s v="EDIA"/>
    <s v="C"/>
    <s v="Labor"/>
    <s v="TEC"/>
    <m/>
    <s v="BNL"/>
    <s v="Const.Procure"/>
    <s v="RF"/>
    <x v="10"/>
    <m/>
    <m/>
    <m/>
    <m/>
    <m/>
    <m/>
    <m/>
    <m/>
    <n v="46166.13"/>
    <m/>
    <m/>
    <m/>
    <m/>
    <m/>
    <m/>
    <m/>
    <m/>
    <m/>
    <m/>
    <x v="0"/>
    <x v="0"/>
    <m/>
  </r>
  <r>
    <s v=""/>
    <s v=" HR_0304_1360"/>
    <s v="RF-HR-4-PWR: Procurement Oversight (First Article)"/>
    <s v="6.08.06.05"/>
    <x v="0"/>
    <d v="2025-12-09T00:00:00"/>
    <d v="2026-09-09T00:00:00"/>
    <s v="jtolle"/>
    <s v="zaltsman"/>
    <n v="12363.58"/>
    <s v="EDIA"/>
    <s v="C"/>
    <s v="Labor"/>
    <s v="TEC"/>
    <m/>
    <s v="BNL"/>
    <s v="Const.Fabricate"/>
    <s v="RF"/>
    <x v="9"/>
    <m/>
    <m/>
    <m/>
    <m/>
    <m/>
    <m/>
    <m/>
    <m/>
    <m/>
    <m/>
    <n v="12363.58"/>
    <m/>
    <m/>
    <m/>
    <m/>
    <m/>
    <m/>
    <m/>
    <m/>
    <x v="0"/>
    <x v="0"/>
    <m/>
  </r>
  <r>
    <s v=""/>
    <s v=" HR_0304_1380"/>
    <s v="RF-HR-4-PWR: High Power Test (First Article)"/>
    <s v="6.08.06.05"/>
    <x v="0"/>
    <d v="2026-09-10T00:00:00"/>
    <d v="2026-12-15T00:00:00"/>
    <s v="jtolle"/>
    <s v="zaltsman"/>
    <n v="50785.78"/>
    <s v="EDIA"/>
    <s v="C"/>
    <s v="Labor"/>
    <s v="TEC"/>
    <m/>
    <s v="BNL"/>
    <s v="Const.Test"/>
    <s v="RF"/>
    <x v="8"/>
    <m/>
    <m/>
    <m/>
    <m/>
    <m/>
    <m/>
    <m/>
    <m/>
    <m/>
    <m/>
    <n v="11719.8"/>
    <n v="39065.980000000003"/>
    <m/>
    <m/>
    <m/>
    <m/>
    <m/>
    <m/>
    <m/>
    <x v="0"/>
    <x v="0"/>
    <m/>
  </r>
  <r>
    <s v=""/>
    <s v=" HR_0304_1420"/>
    <s v="RF-HR-4-PWR: Procurement Oversight (Production)"/>
    <s v="6.08.06.05"/>
    <x v="0"/>
    <d v="2026-12-16T00:00:00"/>
    <d v="2028-01-24T00:00:00"/>
    <s v="jtolle"/>
    <s v="zaltsman"/>
    <n v="6459.23"/>
    <s v="EDIA"/>
    <s v="C"/>
    <s v="Labor"/>
    <s v="TEC"/>
    <m/>
    <s v="BNL"/>
    <s v="Const.Fabricate"/>
    <s v="RF"/>
    <x v="9"/>
    <m/>
    <m/>
    <m/>
    <m/>
    <m/>
    <m/>
    <m/>
    <m/>
    <m/>
    <m/>
    <m/>
    <n v="4697.62"/>
    <n v="1761.61"/>
    <m/>
    <m/>
    <m/>
    <m/>
    <m/>
    <m/>
    <x v="0"/>
    <x v="0"/>
    <m/>
  </r>
  <r>
    <s v=""/>
    <s v=" HR_0304_1440"/>
    <s v="RF-HR-4-PWR: High Power Test (Production)"/>
    <s v="6.08.06.05"/>
    <x v="0"/>
    <d v="2028-01-25T00:00:00"/>
    <d v="2028-09-08T00:00:00"/>
    <s v="jtolle"/>
    <s v="zaltsman"/>
    <n v="79465.05"/>
    <s v="CON"/>
    <s v="C"/>
    <s v="Labor"/>
    <s v="TEC"/>
    <m/>
    <s v="BNL"/>
    <s v="Const.Test"/>
    <s v="RF"/>
    <x v="8"/>
    <m/>
    <m/>
    <m/>
    <m/>
    <m/>
    <m/>
    <m/>
    <m/>
    <m/>
    <m/>
    <m/>
    <m/>
    <n v="79465.05"/>
    <m/>
    <m/>
    <m/>
    <m/>
    <m/>
    <m/>
    <x v="0"/>
    <x v="0"/>
    <m/>
  </r>
  <r>
    <s v=""/>
    <s v=" HR_0304_1480"/>
    <s v="RF-HR-4-CTRL: Design"/>
    <s v="6.08.07.05.01"/>
    <x v="0"/>
    <d v="2024-11-25T00:00:00"/>
    <d v="2025-03-31T00:00:00"/>
    <s v="jtolle"/>
    <s v="gnarayan"/>
    <n v="75085.919999999998"/>
    <s v="EDIA"/>
    <s v="C"/>
    <s v="Labor"/>
    <s v="TEC"/>
    <m/>
    <s v="BNL"/>
    <s v="PED"/>
    <s v="RF"/>
    <x v="6"/>
    <m/>
    <m/>
    <m/>
    <m/>
    <m/>
    <m/>
    <m/>
    <m/>
    <m/>
    <n v="75085.919999999998"/>
    <m/>
    <m/>
    <m/>
    <m/>
    <m/>
    <m/>
    <m/>
    <m/>
    <m/>
    <x v="0"/>
    <x v="0"/>
    <m/>
  </r>
  <r>
    <s v=""/>
    <s v=" HR_0304_1500"/>
    <s v="RF-HR-4-CTRL: Prepare Specs and SOWs for all Procurements"/>
    <s v="6.08.07.05.03"/>
    <x v="0"/>
    <d v="2025-04-01T00:00:00"/>
    <d v="2025-06-24T00:00:00"/>
    <s v="jtolle"/>
    <s v="gnarayan"/>
    <n v="47781.95"/>
    <s v="EDIA"/>
    <s v="C"/>
    <s v="Labor"/>
    <s v="TEC"/>
    <m/>
    <s v="BNL"/>
    <s v="Const.Procure"/>
    <s v="RF"/>
    <x v="10"/>
    <s v="S.P151.A"/>
    <m/>
    <m/>
    <m/>
    <m/>
    <m/>
    <m/>
    <m/>
    <m/>
    <n v="47781.95"/>
    <m/>
    <m/>
    <m/>
    <m/>
    <m/>
    <m/>
    <m/>
    <m/>
    <m/>
    <x v="0"/>
    <x v="0"/>
    <m/>
  </r>
  <r>
    <s v=""/>
    <s v=" HR_0304_1600"/>
    <s v="RF-HR-4-CTRL: Procurement Oversight (First Article)"/>
    <s v="6.08.07.05.03"/>
    <x v="0"/>
    <d v="2025-12-09T00:00:00"/>
    <d v="2026-06-08T00:00:00"/>
    <s v="jtolle"/>
    <s v="gnarayan"/>
    <n v="24727.16"/>
    <s v="EDIA"/>
    <s v="C"/>
    <s v="Labor"/>
    <s v="TEC"/>
    <m/>
    <s v="BNL"/>
    <s v="Const.Fabricate"/>
    <s v="RF"/>
    <x v="9"/>
    <s v="S.P151.A"/>
    <s v="APP00257"/>
    <m/>
    <m/>
    <m/>
    <m/>
    <m/>
    <m/>
    <m/>
    <m/>
    <n v="24727.16"/>
    <m/>
    <m/>
    <m/>
    <m/>
    <m/>
    <m/>
    <m/>
    <m/>
    <x v="0"/>
    <x v="0"/>
    <m/>
  </r>
  <r>
    <s v=""/>
    <s v=" HR_0304_1620"/>
    <s v="RF-HR-4-CTRL: Test (First Article)"/>
    <s v="6.08.07.05.03"/>
    <x v="0"/>
    <d v="2026-06-09T00:00:00"/>
    <d v="2026-10-07T00:00:00"/>
    <s v="jtolle"/>
    <s v="gnarayan"/>
    <n v="77873.919999999998"/>
    <s v="EDIA"/>
    <s v="C"/>
    <s v="Labor"/>
    <s v="TEC"/>
    <m/>
    <s v="BNL"/>
    <s v="Const.Fabricate"/>
    <s v="RF"/>
    <x v="9"/>
    <s v="S.P151.A"/>
    <m/>
    <m/>
    <m/>
    <m/>
    <m/>
    <m/>
    <m/>
    <m/>
    <m/>
    <n v="73293.11"/>
    <n v="4580.82"/>
    <m/>
    <m/>
    <m/>
    <m/>
    <m/>
    <m/>
    <m/>
    <x v="0"/>
    <x v="0"/>
    <m/>
  </r>
  <r>
    <s v=""/>
    <s v=" HR_0304_1660"/>
    <s v="RF-HR-4-CTRL: Procurement Oversight (Production)"/>
    <s v="6.08.07.05.03"/>
    <x v="0"/>
    <d v="2026-10-08T00:00:00"/>
    <d v="2027-11-15T00:00:00"/>
    <s v="jtolle"/>
    <s v="gnarayan"/>
    <n v="25690.33"/>
    <s v="EDIA"/>
    <s v="C"/>
    <s v="Labor"/>
    <s v="TEC"/>
    <m/>
    <s v="BNL"/>
    <s v="Const.Fabricate"/>
    <s v="RF"/>
    <x v="9"/>
    <s v="S.P151.B"/>
    <s v="APP00257"/>
    <m/>
    <m/>
    <m/>
    <m/>
    <m/>
    <m/>
    <m/>
    <m/>
    <m/>
    <n v="22887.74"/>
    <n v="2802.58"/>
    <m/>
    <m/>
    <m/>
    <m/>
    <m/>
    <m/>
    <x v="0"/>
    <x v="0"/>
    <m/>
  </r>
  <r>
    <s v=""/>
    <s v=" HR_0304_1680"/>
    <s v="RF-HR-4-CTRL: Assembly, Test and Installation (Production)"/>
    <s v="6.08.07.05.03"/>
    <x v="0"/>
    <d v="2027-11-16T00:00:00"/>
    <d v="2028-09-15T00:00:00"/>
    <s v="jtolle"/>
    <s v="gnarayan"/>
    <n v="39732.53"/>
    <s v="CON"/>
    <s v="C"/>
    <s v="Labor"/>
    <s v="TEC"/>
    <m/>
    <s v="BNL"/>
    <s v="Const"/>
    <s v="RF"/>
    <x v="7"/>
    <s v="S.P151.B"/>
    <m/>
    <m/>
    <m/>
    <m/>
    <m/>
    <m/>
    <m/>
    <m/>
    <m/>
    <m/>
    <m/>
    <n v="39732.519999999997"/>
    <m/>
    <m/>
    <m/>
    <m/>
    <m/>
    <m/>
    <x v="0"/>
    <x v="0"/>
    <m/>
  </r>
  <r>
    <s v=""/>
    <s v=" HR_0305_1040"/>
    <s v="RF-HSR-5-CM: High Power Test (CM-04) (Production)"/>
    <s v="6.08.04.02.04"/>
    <x v="0"/>
    <d v="2029-03-28T00:00:00"/>
    <d v="2029-06-20T00:00:00"/>
    <s v="jtolle"/>
    <s v="zaltsman"/>
    <n v="27415.439999999999"/>
    <s v="CON"/>
    <s v="C"/>
    <s v="Labor"/>
    <s v="TEC"/>
    <m/>
    <s v="BNL"/>
    <s v="Const.Test"/>
    <s v="RF"/>
    <x v="8"/>
    <m/>
    <m/>
    <m/>
    <m/>
    <m/>
    <m/>
    <m/>
    <m/>
    <m/>
    <m/>
    <m/>
    <m/>
    <m/>
    <n v="27415.439999999999"/>
    <m/>
    <m/>
    <m/>
    <m/>
    <m/>
    <x v="0"/>
    <x v="0"/>
    <m/>
  </r>
  <r>
    <s v=""/>
    <s v=" HR_0305_1080"/>
    <s v="RF-HR-5-PWR: Design of Amplifers and Transmission Components (not needed for CD3)"/>
    <s v="6.08.06.02"/>
    <x v="0"/>
    <d v="2027-01-14T00:00:00"/>
    <d v="2027-04-09T00:00:00"/>
    <s v="jtolle"/>
    <s v="zaltsman"/>
    <n v="25592.61"/>
    <s v="EDIA"/>
    <s v="C"/>
    <s v="Labor"/>
    <s v="TEC"/>
    <m/>
    <s v="BNL"/>
    <s v="PED"/>
    <s v="RF"/>
    <x v="6"/>
    <s v="S.P316"/>
    <m/>
    <m/>
    <m/>
    <m/>
    <m/>
    <m/>
    <m/>
    <m/>
    <m/>
    <m/>
    <n v="25592.61"/>
    <m/>
    <m/>
    <m/>
    <m/>
    <m/>
    <m/>
    <m/>
    <x v="0"/>
    <x v="0"/>
    <m/>
  </r>
  <r>
    <s v=""/>
    <s v=" HR_0305_1100"/>
    <s v="RF-HR-5-PWR: Prepare Specs and SOWs for all Procurements"/>
    <s v="6.08.06.02"/>
    <x v="0"/>
    <d v="2027-04-12T00:00:00"/>
    <d v="2027-07-06T00:00:00"/>
    <s v="jtolle"/>
    <s v="zaltsman"/>
    <n v="12796.3"/>
    <s v="EDIA"/>
    <s v="C"/>
    <s v="Labor"/>
    <s v="TEC"/>
    <m/>
    <s v="BNL"/>
    <s v="Const.Procure"/>
    <s v="RF"/>
    <x v="10"/>
    <s v="S.P316"/>
    <m/>
    <m/>
    <m/>
    <m/>
    <m/>
    <m/>
    <m/>
    <m/>
    <m/>
    <m/>
    <n v="12796.3"/>
    <m/>
    <m/>
    <m/>
    <m/>
    <m/>
    <m/>
    <m/>
    <x v="0"/>
    <x v="0"/>
    <m/>
  </r>
  <r>
    <s v=""/>
    <s v=" HR_0305_1200"/>
    <s v="RF-HR-5-PWR: Procurement Oversight (Production)"/>
    <s v="6.08.06.02"/>
    <x v="0"/>
    <d v="2028-08-22T00:00:00"/>
    <d v="2028-12-22T00:00:00"/>
    <s v="jtolle"/>
    <s v="zaltsman"/>
    <n v="6776.6"/>
    <s v="EDIA"/>
    <s v="C"/>
    <s v="Labor"/>
    <s v="TEC"/>
    <m/>
    <s v="BNL"/>
    <s v="Const.Fabricate"/>
    <s v="RF"/>
    <x v="9"/>
    <s v="S.P316.B"/>
    <s v="APP00260"/>
    <m/>
    <m/>
    <m/>
    <m/>
    <m/>
    <m/>
    <m/>
    <m/>
    <m/>
    <m/>
    <n v="2258.87"/>
    <n v="4517.74"/>
    <m/>
    <m/>
    <m/>
    <m/>
    <m/>
    <x v="0"/>
    <x v="0"/>
    <m/>
  </r>
  <r>
    <s v=""/>
    <s v=" HR_0305_1260"/>
    <s v="RF-HR-5-CTRL: Design"/>
    <s v="6.08.07.05.01"/>
    <x v="0"/>
    <d v="2027-04-12T00:00:00"/>
    <d v="2027-08-10T00:00:00"/>
    <s v="jtolle"/>
    <s v="gnarayan"/>
    <n v="160867.82999999999"/>
    <s v="EDIA"/>
    <s v="C"/>
    <s v="Labor"/>
    <s v="TEC"/>
    <m/>
    <s v="BNL"/>
    <s v="PED"/>
    <s v="RF"/>
    <x v="6"/>
    <m/>
    <m/>
    <m/>
    <m/>
    <m/>
    <m/>
    <m/>
    <m/>
    <m/>
    <m/>
    <m/>
    <n v="160867.82999999999"/>
    <m/>
    <m/>
    <m/>
    <m/>
    <m/>
    <m/>
    <m/>
    <x v="0"/>
    <x v="0"/>
    <m/>
  </r>
  <r>
    <s v=""/>
    <s v=" HR_0305_1280"/>
    <s v="RF-HR-5-CTRL: Prepare Specs and SOWs for all Procurements"/>
    <s v="6.08.07.05.03"/>
    <x v="0"/>
    <d v="2027-08-11T00:00:00"/>
    <d v="2027-11-04T00:00:00"/>
    <s v="jtolle"/>
    <s v="gnarayan"/>
    <n v="51901.81"/>
    <s v="EDIA"/>
    <s v="C"/>
    <s v="Labor"/>
    <s v="TEC"/>
    <m/>
    <s v="BNL"/>
    <s v="Const.Procure"/>
    <s v="RF"/>
    <x v="10"/>
    <s v="P.S406"/>
    <m/>
    <m/>
    <m/>
    <m/>
    <m/>
    <m/>
    <m/>
    <m/>
    <m/>
    <m/>
    <n v="31141.09"/>
    <n v="20760.72"/>
    <m/>
    <m/>
    <m/>
    <m/>
    <m/>
    <m/>
    <x v="0"/>
    <x v="0"/>
    <m/>
  </r>
  <r>
    <s v=""/>
    <s v=" HR_0305_1380"/>
    <s v="RF-HR-5-CTRL: Procurement Oversight (First Article)"/>
    <s v="6.08.07.05.03"/>
    <x v="0"/>
    <d v="2028-02-08T00:00:00"/>
    <d v="2028-08-03T00:00:00"/>
    <s v="jtolle"/>
    <s v="gnarayan"/>
    <n v="26488.35"/>
    <s v="EDIA"/>
    <s v="C"/>
    <s v="Labor"/>
    <s v="TEC"/>
    <m/>
    <s v="BNL"/>
    <s v="Const.Fabricate"/>
    <s v="RF"/>
    <x v="9"/>
    <s v="P.S406.A"/>
    <m/>
    <m/>
    <m/>
    <m/>
    <m/>
    <m/>
    <m/>
    <m/>
    <m/>
    <m/>
    <m/>
    <n v="26488.35"/>
    <m/>
    <m/>
    <m/>
    <m/>
    <m/>
    <m/>
    <x v="0"/>
    <x v="0"/>
    <m/>
  </r>
  <r>
    <s v=""/>
    <s v=" HR_0305_1400"/>
    <s v="RF-HR-5-CTRL: Test (First Article)"/>
    <s v="6.08.07.05.03"/>
    <x v="0"/>
    <d v="2028-08-04T00:00:00"/>
    <d v="2028-12-07T00:00:00"/>
    <s v="jtolle"/>
    <s v="gnarayan"/>
    <n v="169583.31"/>
    <s v="EDIA"/>
    <s v="C"/>
    <s v="Labor"/>
    <s v="TEC"/>
    <m/>
    <s v="BNL"/>
    <s v="Const.Fabricate"/>
    <s v="RF"/>
    <x v="9"/>
    <s v="P.S406.A"/>
    <m/>
    <m/>
    <m/>
    <m/>
    <m/>
    <m/>
    <m/>
    <m/>
    <m/>
    <m/>
    <m/>
    <n v="79803.91"/>
    <n v="89779.4"/>
    <m/>
    <m/>
    <m/>
    <m/>
    <m/>
    <x v="0"/>
    <x v="0"/>
    <m/>
  </r>
  <r>
    <s v=""/>
    <s v=" HR_0305_1440"/>
    <s v="RF-HR-5-CTRL: Procurement Oversight (Production)"/>
    <s v="6.08.07.05.03"/>
    <x v="0"/>
    <d v="2029-01-10T00:00:00"/>
    <d v="2029-02-08T00:00:00"/>
    <s v="jtolle"/>
    <s v="gnarayan"/>
    <n v="27415.439999999999"/>
    <s v="EDIA"/>
    <s v="C"/>
    <s v="Labor"/>
    <s v="TEC"/>
    <m/>
    <s v="BNL"/>
    <s v="Const.Fabricate"/>
    <s v="RF"/>
    <x v="9"/>
    <s v="P.S406.B"/>
    <m/>
    <m/>
    <m/>
    <m/>
    <m/>
    <m/>
    <m/>
    <m/>
    <m/>
    <m/>
    <m/>
    <m/>
    <n v="27415.439999999999"/>
    <m/>
    <m/>
    <m/>
    <m/>
    <m/>
    <x v="0"/>
    <x v="0"/>
    <m/>
  </r>
  <r>
    <s v=""/>
    <s v=" HR_0305_1166"/>
    <s v="RF-HR-5-PWR: Procurement Oversight (First Article)"/>
    <s v="6.08.06.02"/>
    <x v="0"/>
    <d v="2027-12-20T00:00:00"/>
    <d v="2028-06-16T00:00:00"/>
    <s v="jtolle"/>
    <s v="zaltsman"/>
    <n v="13244.18"/>
    <s v="EDIA"/>
    <s v="C"/>
    <s v="Labor"/>
    <s v="TEC"/>
    <m/>
    <s v="BNL"/>
    <s v="Const.Fabricate"/>
    <s v="RF"/>
    <x v="9"/>
    <s v="S.P316.A"/>
    <s v="APP00260"/>
    <m/>
    <m/>
    <m/>
    <m/>
    <m/>
    <m/>
    <m/>
    <m/>
    <m/>
    <m/>
    <n v="13244.18"/>
    <m/>
    <m/>
    <m/>
    <m/>
    <m/>
    <m/>
    <x v="0"/>
    <x v="0"/>
    <m/>
  </r>
  <r>
    <s v=""/>
    <s v=" HR_0305_1170"/>
    <s v="RF-HR-5-PWR: High Power Test (First Article)"/>
    <s v="6.08.06.02"/>
    <x v="0"/>
    <d v="2028-06-19T00:00:00"/>
    <d v="2028-08-21T00:00:00"/>
    <s v="jtolle"/>
    <s v="zaltsman"/>
    <n v="8892.52"/>
    <s v="EDIA"/>
    <s v="C"/>
    <s v="Labor"/>
    <s v="TEC"/>
    <m/>
    <s v="BNL"/>
    <s v="Const.Test"/>
    <s v="RF"/>
    <x v="8"/>
    <s v="S.P316.A"/>
    <m/>
    <m/>
    <m/>
    <m/>
    <m/>
    <m/>
    <m/>
    <m/>
    <m/>
    <m/>
    <m/>
    <n v="8892.52"/>
    <m/>
    <m/>
    <m/>
    <m/>
    <m/>
    <m/>
    <x v="0"/>
    <x v="0"/>
    <m/>
  </r>
  <r>
    <s v=""/>
    <s v=" HR_0402_1010"/>
    <s v="HR Injection System Updagrade PS  - System Final  Design"/>
    <s v="6.05.03.02"/>
    <x v="0"/>
    <d v="2024-02-09T00:00:00"/>
    <d v="2024-04-11T00:00:00"/>
    <s v="apatil"/>
    <s v="bruno"/>
    <n v="36932.910000000003"/>
    <s v="EDIA"/>
    <s v="C"/>
    <s v="Labor"/>
    <s v="TEC"/>
    <m/>
    <s v="BNL"/>
    <s v="PED"/>
    <s v="PS"/>
    <x v="6"/>
    <m/>
    <m/>
    <m/>
    <m/>
    <m/>
    <m/>
    <m/>
    <m/>
    <n v="36932.910000000003"/>
    <m/>
    <m/>
    <m/>
    <m/>
    <m/>
    <m/>
    <m/>
    <m/>
    <m/>
    <m/>
    <x v="0"/>
    <x v="0"/>
    <m/>
  </r>
  <r>
    <s v=""/>
    <s v=" HR_0402_1020"/>
    <s v="New PS (medium PS/ Corrector PS) - Detail Design - Specs and SOW"/>
    <s v="6.05.03.02"/>
    <x v="0"/>
    <d v="2024-02-07T00:00:00"/>
    <d v="2024-05-01T00:00:00"/>
    <s v="apatil"/>
    <s v="bruno"/>
    <n v="13190.32"/>
    <s v="EDIA"/>
    <s v="C"/>
    <s v="Labor"/>
    <s v="TEC"/>
    <m/>
    <s v="BNL"/>
    <s v="PED"/>
    <s v="PS"/>
    <x v="10"/>
    <s v="D.APP25"/>
    <m/>
    <m/>
    <m/>
    <m/>
    <m/>
    <m/>
    <m/>
    <n v="13190.32"/>
    <m/>
    <m/>
    <m/>
    <m/>
    <m/>
    <m/>
    <m/>
    <m/>
    <m/>
    <m/>
    <x v="0"/>
    <x v="0"/>
    <m/>
  </r>
  <r>
    <s v=""/>
    <s v=" HR_0402_1120"/>
    <s v="New PS (medium PS/ Corrector PS) - Vendor Support"/>
    <s v="6.05.03.02"/>
    <x v="0"/>
    <d v="2025-12-10T00:00:00"/>
    <d v="2026-06-02T00:00:00"/>
    <s v="apatil"/>
    <s v="bruno"/>
    <n v="7064.9"/>
    <s v="EDIA"/>
    <s v="C"/>
    <s v="Labor"/>
    <s v="TEC"/>
    <m/>
    <s v="BNL"/>
    <s v="Const"/>
    <s v="PS"/>
    <x v="10"/>
    <m/>
    <m/>
    <m/>
    <m/>
    <m/>
    <m/>
    <m/>
    <m/>
    <m/>
    <m/>
    <n v="7064.9"/>
    <m/>
    <m/>
    <m/>
    <m/>
    <m/>
    <m/>
    <m/>
    <m/>
    <x v="0"/>
    <x v="0"/>
    <m/>
  </r>
  <r>
    <s v=""/>
    <s v=" HR_0402_1220"/>
    <s v="New PS (medium PS/ Corrector PS) - System Test"/>
    <s v="6.05.03.02"/>
    <x v="0"/>
    <d v="2026-06-03T00:00:00"/>
    <d v="2026-06-30T00:00:00"/>
    <s v="apatil"/>
    <s v="bruno"/>
    <n v="3532.45"/>
    <s v="CON"/>
    <s v="C"/>
    <s v="Labor"/>
    <s v="TEC"/>
    <m/>
    <s v="BNL"/>
    <s v="Const"/>
    <s v="PS"/>
    <x v="8"/>
    <m/>
    <m/>
    <m/>
    <m/>
    <m/>
    <m/>
    <m/>
    <m/>
    <m/>
    <m/>
    <n v="3532.45"/>
    <m/>
    <m/>
    <m/>
    <m/>
    <m/>
    <m/>
    <m/>
    <m/>
    <x v="0"/>
    <x v="0"/>
    <m/>
  </r>
  <r>
    <s v=""/>
    <s v=" HR_0402_1240"/>
    <s v="Power Bus (CCB) Modification - Design of Valvebox modifications"/>
    <s v="6.05.03.02"/>
    <x v="0"/>
    <d v="2024-04-12T00:00:00"/>
    <d v="2024-07-08T00:00:00"/>
    <s v="apatil"/>
    <s v="bruno"/>
    <n v="105522.59"/>
    <s v="EDIA"/>
    <s v="C"/>
    <s v="Labor"/>
    <s v="TEC"/>
    <m/>
    <s v="BNL"/>
    <s v="PED"/>
    <s v="PS"/>
    <x v="6"/>
    <s v="P"/>
    <m/>
    <m/>
    <m/>
    <m/>
    <m/>
    <m/>
    <m/>
    <n v="105522.59"/>
    <m/>
    <m/>
    <m/>
    <m/>
    <m/>
    <m/>
    <m/>
    <m/>
    <m/>
    <m/>
    <x v="0"/>
    <x v="0"/>
    <m/>
  </r>
  <r>
    <s v=""/>
    <s v=" HR_0402_1300"/>
    <s v="Power Bus (CCB) Modification - Design of Magnet Modifications"/>
    <s v="6.05.03.02"/>
    <x v="0"/>
    <d v="2026-06-10T00:00:00"/>
    <d v="2026-09-02T00:00:00"/>
    <s v="apatil"/>
    <s v="bruno"/>
    <n v="113038.44"/>
    <s v="EDIA"/>
    <s v="C"/>
    <s v="Labor"/>
    <s v="TEC"/>
    <m/>
    <s v="BNL"/>
    <s v="Const"/>
    <s v="PS"/>
    <x v="6"/>
    <m/>
    <m/>
    <m/>
    <m/>
    <m/>
    <m/>
    <m/>
    <m/>
    <m/>
    <m/>
    <n v="113038.44"/>
    <m/>
    <m/>
    <m/>
    <m/>
    <m/>
    <m/>
    <m/>
    <m/>
    <x v="0"/>
    <x v="0"/>
    <m/>
  </r>
  <r>
    <s v=""/>
    <s v=" HR_0402_1360"/>
    <s v="Quench Protection - Develop Specs and SOW"/>
    <s v="6.05.03.02"/>
    <x v="0"/>
    <d v="2024-07-09T00:00:00"/>
    <d v="2024-10-01T00:00:00"/>
    <s v="apatil"/>
    <s v="bruno"/>
    <n v="6599.01"/>
    <s v="EDIA"/>
    <s v="C"/>
    <s v="Labor"/>
    <s v="TEC"/>
    <m/>
    <s v="BNL"/>
    <s v="PED"/>
    <s v="PS"/>
    <x v="10"/>
    <s v="D.APP25"/>
    <m/>
    <m/>
    <m/>
    <m/>
    <m/>
    <m/>
    <m/>
    <n v="6489.03"/>
    <n v="109.98"/>
    <m/>
    <m/>
    <m/>
    <m/>
    <m/>
    <m/>
    <m/>
    <m/>
    <m/>
    <x v="0"/>
    <x v="0"/>
    <m/>
  </r>
  <r>
    <s v=""/>
    <s v=" HR_0402_1500"/>
    <s v="Quench Detection - Develop Specs and SOW"/>
    <s v="6.05.03.02"/>
    <x v="0"/>
    <d v="2024-10-02T00:00:00"/>
    <d v="2024-12-31T00:00:00"/>
    <s v="apatil"/>
    <s v="bruno"/>
    <n v="6825.99"/>
    <s v="EDIA"/>
    <s v="C"/>
    <s v="Labor"/>
    <s v="TEC"/>
    <m/>
    <s v="BNL"/>
    <s v="PED"/>
    <s v="PS"/>
    <x v="10"/>
    <s v="P.S281"/>
    <m/>
    <m/>
    <m/>
    <m/>
    <m/>
    <m/>
    <m/>
    <m/>
    <n v="6825.99"/>
    <m/>
    <m/>
    <m/>
    <m/>
    <m/>
    <m/>
    <m/>
    <m/>
    <m/>
    <x v="0"/>
    <x v="0"/>
    <m/>
  </r>
  <r>
    <s v=""/>
    <s v=" HR_0402_1860"/>
    <s v="HR Inj Warm Line Quad/Dipole - Develop Specs and SOW"/>
    <s v="6.05.03.02"/>
    <x v="0"/>
    <d v="2024-10-02T00:00:00"/>
    <d v="2024-12-31T00:00:00"/>
    <s v="apatil"/>
    <s v="bruno"/>
    <n v="13651.99"/>
    <s v="EDIA"/>
    <s v="C"/>
    <s v="Labor"/>
    <s v="TEC"/>
    <m/>
    <s v="BNL"/>
    <s v="PED"/>
    <s v="PS"/>
    <x v="10"/>
    <s v="S.P364"/>
    <m/>
    <m/>
    <m/>
    <m/>
    <m/>
    <m/>
    <m/>
    <m/>
    <n v="13651.99"/>
    <m/>
    <m/>
    <m/>
    <m/>
    <m/>
    <m/>
    <m/>
    <m/>
    <m/>
    <x v="0"/>
    <x v="0"/>
    <m/>
  </r>
  <r>
    <s v=""/>
    <s v=" HR_0402_2000"/>
    <s v="HR Inj Warm Line Quad/Dipole Lambda - Vendor Oversight"/>
    <s v="6.05.03.02"/>
    <x v="0"/>
    <d v="2025-12-10T00:00:00"/>
    <d v="2026-08-26T00:00:00"/>
    <s v="apatil"/>
    <s v="bruno"/>
    <n v="7064.9"/>
    <s v="CON"/>
    <s v="C"/>
    <s v="Labor"/>
    <s v="TEC"/>
    <m/>
    <s v="BNL"/>
    <s v="Const"/>
    <s v="PS"/>
    <x v="10"/>
    <s v="S.P057"/>
    <m/>
    <m/>
    <m/>
    <m/>
    <m/>
    <m/>
    <m/>
    <m/>
    <m/>
    <n v="7064.9"/>
    <m/>
    <m/>
    <m/>
    <m/>
    <m/>
    <m/>
    <m/>
    <m/>
    <x v="0"/>
    <x v="0"/>
    <m/>
  </r>
  <r>
    <s v=""/>
    <s v=" HR_0402_2040"/>
    <s v="HR Inj Warm Line Quad/Dipole Lambda - Test"/>
    <s v="6.05.03.02"/>
    <x v="0"/>
    <d v="2026-08-27T00:00:00"/>
    <d v="2026-12-16T00:00:00"/>
    <s v="apatil"/>
    <s v="bruno"/>
    <n v="1446.61"/>
    <s v="CON"/>
    <s v="C"/>
    <s v="Labor"/>
    <s v="TEC"/>
    <m/>
    <s v="BNL"/>
    <s v="Const"/>
    <s v="PS"/>
    <x v="8"/>
    <s v="S.P057"/>
    <m/>
    <m/>
    <m/>
    <m/>
    <m/>
    <m/>
    <m/>
    <m/>
    <m/>
    <n v="462.91"/>
    <n v="983.69"/>
    <m/>
    <m/>
    <m/>
    <m/>
    <m/>
    <m/>
    <m/>
    <x v="0"/>
    <x v="0"/>
    <m/>
  </r>
  <r>
    <s v=""/>
    <s v=" HR_0402_2060"/>
    <s v="HR Inj Warm Line Septum APS - Develop Specs and SOW"/>
    <s v="6.05.03.02"/>
    <x v="0"/>
    <d v="2025-01-02T00:00:00"/>
    <d v="2025-03-28T00:00:00"/>
    <s v="apatil"/>
    <s v="bruno"/>
    <n v="13651.99"/>
    <s v="EDIA"/>
    <s v="C"/>
    <s v="Labor"/>
    <s v="TEC"/>
    <m/>
    <s v="BNL"/>
    <s v="PED"/>
    <s v="PS"/>
    <x v="10"/>
    <s v="D.APP25"/>
    <m/>
    <m/>
    <m/>
    <m/>
    <m/>
    <m/>
    <m/>
    <m/>
    <n v="13651.99"/>
    <m/>
    <m/>
    <m/>
    <m/>
    <m/>
    <m/>
    <m/>
    <m/>
    <m/>
    <x v="0"/>
    <x v="0"/>
    <m/>
  </r>
  <r>
    <s v=""/>
    <s v=" HR_0402_2200"/>
    <s v="HR Inj Warm Line Septum APS - Vendor Oversight"/>
    <s v="6.05.03.02"/>
    <x v="0"/>
    <d v="2025-12-10T00:00:00"/>
    <d v="2026-08-26T00:00:00"/>
    <s v="apatil"/>
    <s v="bruno"/>
    <n v="7064.9"/>
    <s v="CON"/>
    <s v="C"/>
    <s v="Labor"/>
    <s v="TEC"/>
    <m/>
    <s v="BNL"/>
    <s v="Const"/>
    <s v="PS"/>
    <x v="10"/>
    <m/>
    <m/>
    <m/>
    <m/>
    <m/>
    <m/>
    <m/>
    <m/>
    <m/>
    <m/>
    <n v="7064.9"/>
    <m/>
    <m/>
    <m/>
    <m/>
    <m/>
    <m/>
    <m/>
    <m/>
    <x v="0"/>
    <x v="0"/>
    <m/>
  </r>
  <r>
    <s v=""/>
    <s v=" HR_0402_2260"/>
    <s v="HR Inj Warm Line Septum APS - Test"/>
    <s v="6.05.03.02"/>
    <x v="0"/>
    <d v="2026-08-27T00:00:00"/>
    <d v="2026-12-16T00:00:00"/>
    <s v="apatil"/>
    <s v="bruno"/>
    <n v="2893.22"/>
    <s v="CON"/>
    <s v="C"/>
    <s v="Labor"/>
    <s v="TEC"/>
    <m/>
    <s v="BNL"/>
    <s v="Const"/>
    <s v="PS"/>
    <x v="8"/>
    <m/>
    <m/>
    <m/>
    <m/>
    <m/>
    <m/>
    <m/>
    <m/>
    <m/>
    <m/>
    <n v="925.83"/>
    <n v="1967.39"/>
    <m/>
    <m/>
    <m/>
    <m/>
    <m/>
    <m/>
    <m/>
    <x v="0"/>
    <x v="0"/>
    <m/>
  </r>
  <r>
    <s v=""/>
    <s v=" HR_0402_2280"/>
    <s v="HR Injection DC, AC &amp; Control Cables - Develop Specs and SOW"/>
    <s v="6.05.03.02"/>
    <x v="0"/>
    <d v="2025-03-31T00:00:00"/>
    <d v="2025-06-23T00:00:00"/>
    <s v="apatil"/>
    <s v="bruno"/>
    <n v="6825.99"/>
    <s v="EDIA"/>
    <s v="C"/>
    <s v="Labor"/>
    <s v="TEC"/>
    <m/>
    <s v="BNL"/>
    <s v="PED"/>
    <s v="PS"/>
    <x v="10"/>
    <m/>
    <m/>
    <m/>
    <m/>
    <m/>
    <m/>
    <m/>
    <m/>
    <m/>
    <n v="6825.99"/>
    <m/>
    <m/>
    <m/>
    <m/>
    <m/>
    <m/>
    <m/>
    <m/>
    <m/>
    <x v="0"/>
    <x v="0"/>
    <m/>
  </r>
  <r>
    <s v=""/>
    <s v=" HR_0402_2380"/>
    <s v="HR Injection DC - Vendor Support"/>
    <s v="6.05.03.02"/>
    <x v="0"/>
    <d v="2025-12-10T00:00:00"/>
    <d v="2026-11-23T00:00:00"/>
    <s v="apatil"/>
    <s v="bruno"/>
    <n v="7101.99"/>
    <s v="EDIA"/>
    <s v="C"/>
    <s v="Labor"/>
    <s v="TEC"/>
    <m/>
    <s v="BNL"/>
    <s v="Const"/>
    <s v="PS"/>
    <x v="10"/>
    <m/>
    <m/>
    <m/>
    <m/>
    <m/>
    <m/>
    <m/>
    <m/>
    <m/>
    <m/>
    <n v="6036.69"/>
    <n v="1065.3"/>
    <m/>
    <m/>
    <m/>
    <m/>
    <m/>
    <m/>
    <m/>
    <x v="0"/>
    <x v="0"/>
    <m/>
  </r>
  <r>
    <s v=""/>
    <s v=" HR_0403_1260"/>
    <s v="HR Inj-Sys Upgrade Vacuum - I&amp;C systems - Preliminary Design"/>
    <s v="6.05.03.03"/>
    <x v="0"/>
    <d v="2023-04-03T00:00:00"/>
    <d v="2023-08-22T00:00:00"/>
    <s v="rnavarrol"/>
    <s v="weiss"/>
    <n v="8283.7800000000007"/>
    <s v="EDIA"/>
    <s v="C"/>
    <s v="Labor"/>
    <s v="TEC"/>
    <m/>
    <s v="BNL"/>
    <s v="PED"/>
    <s v="VAC"/>
    <x v="11"/>
    <s v="P"/>
    <m/>
    <m/>
    <m/>
    <m/>
    <m/>
    <m/>
    <n v="8283.7800000000007"/>
    <m/>
    <m/>
    <m/>
    <m/>
    <m/>
    <m/>
    <m/>
    <m/>
    <m/>
    <m/>
    <m/>
    <x v="0"/>
    <x v="0"/>
    <m/>
  </r>
  <r>
    <s v=""/>
    <s v=" HR_0403_1280"/>
    <s v="HR Inj-Sys Upgrade Vacuum - I&amp;C systems - Final Design"/>
    <s v="6.05.03.03"/>
    <x v="0"/>
    <d v="2023-08-23T00:00:00"/>
    <d v="2024-01-19T00:00:00"/>
    <s v="rnavarrol"/>
    <s v="weiss"/>
    <n v="67636.679999999993"/>
    <s v="EDIA"/>
    <s v="C"/>
    <s v="Labor"/>
    <s v="TEC"/>
    <m/>
    <s v="BNL"/>
    <s v="PED"/>
    <s v="VAC"/>
    <x v="6"/>
    <s v="P"/>
    <m/>
    <m/>
    <m/>
    <m/>
    <m/>
    <m/>
    <n v="18261.900000000001"/>
    <n v="49374.78"/>
    <m/>
    <m/>
    <m/>
    <m/>
    <m/>
    <m/>
    <m/>
    <m/>
    <m/>
    <m/>
    <x v="0"/>
    <x v="0"/>
    <m/>
  </r>
  <r>
    <s v=""/>
    <s v=" HR_0403_1300"/>
    <s v="HR Inj-Sys Upgrade Vacuum - I&amp;C systems - Design Review"/>
    <s v="6.05.03.03"/>
    <x v="0"/>
    <d v="2024-01-22T00:00:00"/>
    <d v="2024-04-15T00:00:00"/>
    <s v="rnavarrol"/>
    <s v="weiss"/>
    <n v="3462.46"/>
    <s v="EDIA"/>
    <s v="C"/>
    <s v="Labor"/>
    <s v="TEC"/>
    <m/>
    <s v="BNL"/>
    <s v="PED"/>
    <s v="VAC"/>
    <x v="6"/>
    <s v="P"/>
    <m/>
    <m/>
    <m/>
    <m/>
    <m/>
    <m/>
    <m/>
    <n v="3462.46"/>
    <m/>
    <m/>
    <m/>
    <m/>
    <m/>
    <m/>
    <m/>
    <m/>
    <m/>
    <m/>
    <x v="0"/>
    <x v="0"/>
    <m/>
  </r>
  <r>
    <s v=""/>
    <s v=" HR_0403_1340"/>
    <s v="HR Inj-Sys Upgrade Vacuum - I&amp;C systems - Prepare Spec/SOW"/>
    <s v="6.05.03.03"/>
    <x v="0"/>
    <d v="2024-04-16T00:00:00"/>
    <d v="2024-08-07T00:00:00"/>
    <s v="rnavarrol"/>
    <s v="weiss"/>
    <n v="2638.06"/>
    <s v="EDIA"/>
    <s v="C"/>
    <s v="Labor"/>
    <s v="TEC"/>
    <m/>
    <s v="BNL"/>
    <s v="PED"/>
    <s v="VAC"/>
    <x v="10"/>
    <s v="P"/>
    <m/>
    <m/>
    <m/>
    <m/>
    <m/>
    <m/>
    <m/>
    <n v="2638.06"/>
    <m/>
    <m/>
    <m/>
    <m/>
    <m/>
    <m/>
    <m/>
    <m/>
    <m/>
    <m/>
    <x v="0"/>
    <x v="0"/>
    <m/>
  </r>
  <r>
    <s v=""/>
    <s v=" HR_0403_1400"/>
    <s v="HR Inj-Sys Upgrade Vacuum - I&amp;C systems - Procurement and Vendor Oversight"/>
    <s v="6.05.03.03"/>
    <x v="0"/>
    <d v="2026-05-21T00:00:00"/>
    <d v="2027-05-20T00:00:00"/>
    <s v="rnavarrol"/>
    <s v="weiss"/>
    <n v="2888.47"/>
    <s v="EDIA"/>
    <s v="C"/>
    <s v="Labor"/>
    <s v="TEC"/>
    <m/>
    <s v="BNL"/>
    <s v="Const"/>
    <s v="VAC"/>
    <x v="9"/>
    <s v="P"/>
    <m/>
    <m/>
    <m/>
    <m/>
    <m/>
    <m/>
    <m/>
    <m/>
    <m/>
    <n v="1062.96"/>
    <n v="1825.51"/>
    <m/>
    <m/>
    <m/>
    <m/>
    <m/>
    <m/>
    <m/>
    <x v="0"/>
    <x v="0"/>
    <m/>
  </r>
  <r>
    <s v=""/>
    <s v=" HR_0404_1360"/>
    <s v="PD Parameter optimizaiton, option update, circuit simulation, design update, etc."/>
    <s v="6.05.03.04"/>
    <x v="0"/>
    <d v="2022-10-03T00:00:00"/>
    <d v="2023-03-29T00:00:00"/>
    <s v="apatil"/>
    <s v="jsandberg"/>
    <n v="9558.2099999999991"/>
    <s v="EDIA"/>
    <s v="C"/>
    <s v="Labor"/>
    <s v="TEC"/>
    <m/>
    <s v="BNL"/>
    <s v="PED"/>
    <s v="PD"/>
    <x v="11"/>
    <m/>
    <m/>
    <m/>
    <m/>
    <m/>
    <m/>
    <m/>
    <n v="9558.2099999999991"/>
    <m/>
    <m/>
    <m/>
    <m/>
    <m/>
    <m/>
    <m/>
    <m/>
    <m/>
    <m/>
    <m/>
    <x v="0"/>
    <x v="0"/>
    <m/>
  </r>
  <r>
    <s v=""/>
    <s v=" HR_0404_1380"/>
    <s v="PD Specification Update"/>
    <s v="6.05.03.04"/>
    <x v="0"/>
    <d v="2023-03-30T00:00:00"/>
    <d v="2023-08-04T00:00:00"/>
    <s v="apatil"/>
    <s v="jsandberg"/>
    <n v="6372.14"/>
    <s v="EDIA"/>
    <s v="C"/>
    <s v="Labor"/>
    <s v="TEC"/>
    <m/>
    <s v="BNL"/>
    <s v="PED"/>
    <s v="PD"/>
    <x v="11"/>
    <m/>
    <m/>
    <m/>
    <m/>
    <m/>
    <m/>
    <m/>
    <n v="6372.14"/>
    <m/>
    <m/>
    <m/>
    <m/>
    <m/>
    <m/>
    <m/>
    <m/>
    <m/>
    <m/>
    <m/>
    <x v="0"/>
    <x v="0"/>
    <m/>
  </r>
  <r>
    <s v=""/>
    <s v=" HR_0404_1400"/>
    <s v="PD Major component and subsystem market search update"/>
    <s v="6.05.03.04"/>
    <x v="0"/>
    <d v="2023-08-07T00:00:00"/>
    <d v="2024-01-02T00:00:00"/>
    <s v="apatil"/>
    <s v="jsandberg"/>
    <n v="9762.27"/>
    <s v="EDIA"/>
    <s v="C"/>
    <s v="Labor"/>
    <s v="TEC"/>
    <m/>
    <s v="BNL"/>
    <s v="PED"/>
    <s v="PD"/>
    <x v="11"/>
    <m/>
    <m/>
    <m/>
    <m/>
    <m/>
    <m/>
    <m/>
    <n v="3807.29"/>
    <n v="5954.99"/>
    <m/>
    <m/>
    <m/>
    <m/>
    <m/>
    <m/>
    <m/>
    <m/>
    <m/>
    <m/>
    <x v="0"/>
    <x v="0"/>
    <m/>
  </r>
  <r>
    <s v=""/>
    <s v=" HR_0404_1420"/>
    <s v="Preliminary design of commercially unavailable components or subsystem"/>
    <s v="6.05.03.04"/>
    <x v="0"/>
    <d v="2023-08-07T00:00:00"/>
    <d v="2024-01-02T00:00:00"/>
    <s v="apatil"/>
    <s v="jsandberg"/>
    <n v="26032.73"/>
    <s v="EDIA"/>
    <s v="C"/>
    <s v="Labor"/>
    <s v="TEC"/>
    <m/>
    <s v="BNL"/>
    <s v="PED"/>
    <s v="PD"/>
    <x v="11"/>
    <m/>
    <m/>
    <m/>
    <m/>
    <m/>
    <m/>
    <m/>
    <n v="10152.76"/>
    <n v="15879.96"/>
    <m/>
    <m/>
    <m/>
    <m/>
    <m/>
    <m/>
    <m/>
    <m/>
    <m/>
    <m/>
    <x v="0"/>
    <x v="0"/>
    <m/>
  </r>
  <r>
    <s v=""/>
    <s v=" HR_0404_1460"/>
    <s v="Preliminary stage Utility and Conventional Facility Estimation Update"/>
    <s v="6.05.03.04"/>
    <x v="0"/>
    <d v="2023-08-07T00:00:00"/>
    <d v="2023-10-02T00:00:00"/>
    <s v="apatil"/>
    <s v="jsandberg"/>
    <n v="3188.86"/>
    <s v="EDIA"/>
    <s v="C"/>
    <s v="Labor"/>
    <s v="TEC"/>
    <m/>
    <s v="BNL"/>
    <s v="PED"/>
    <s v="PD"/>
    <x v="11"/>
    <m/>
    <m/>
    <m/>
    <m/>
    <m/>
    <m/>
    <m/>
    <n v="3109.13"/>
    <n v="79.72"/>
    <m/>
    <m/>
    <m/>
    <m/>
    <m/>
    <m/>
    <m/>
    <m/>
    <m/>
    <m/>
    <x v="0"/>
    <x v="0"/>
    <m/>
  </r>
  <r>
    <s v=""/>
    <s v=" HR_0404_1480"/>
    <s v="PD Cost and Schedule update"/>
    <s v="6.05.03.04"/>
    <x v="0"/>
    <d v="2023-08-07T00:00:00"/>
    <d v="2023-12-01T00:00:00"/>
    <s v="apatil"/>
    <s v="jsandberg"/>
    <n v="6486.44"/>
    <s v="EDIA"/>
    <s v="C"/>
    <s v="Labor"/>
    <s v="TEC"/>
    <m/>
    <s v="BNL"/>
    <s v="PED"/>
    <s v="PD"/>
    <x v="11"/>
    <m/>
    <m/>
    <m/>
    <m/>
    <m/>
    <m/>
    <m/>
    <n v="3162.14"/>
    <n v="3324.3"/>
    <m/>
    <m/>
    <m/>
    <m/>
    <m/>
    <m/>
    <m/>
    <m/>
    <m/>
    <m/>
    <x v="0"/>
    <x v="0"/>
    <m/>
  </r>
  <r>
    <s v=""/>
    <s v=" HR_0404_1500"/>
    <s v="Preliminary Design review peparation and participation"/>
    <s v="6.05.03.04"/>
    <x v="0"/>
    <d v="2024-01-03T00:00:00"/>
    <d v="2024-02-29T00:00:00"/>
    <s v="apatil"/>
    <s v="jsandberg"/>
    <n v="6595.16"/>
    <s v="EDIA"/>
    <s v="C"/>
    <s v="Labor"/>
    <s v="TEC"/>
    <m/>
    <s v="BNL"/>
    <s v="PED"/>
    <s v="PD"/>
    <x v="11"/>
    <m/>
    <m/>
    <m/>
    <m/>
    <m/>
    <m/>
    <m/>
    <m/>
    <n v="6595.16"/>
    <m/>
    <m/>
    <m/>
    <m/>
    <m/>
    <m/>
    <m/>
    <m/>
    <m/>
    <m/>
    <x v="0"/>
    <x v="0"/>
    <m/>
  </r>
  <r>
    <s v=""/>
    <s v=" HR_0404_1520"/>
    <s v="Cost and Schedule review"/>
    <s v="6.05.03.04"/>
    <x v="0"/>
    <d v="2024-03-01T00:00:00"/>
    <d v="2024-03-07T00:00:00"/>
    <s v="apatil"/>
    <s v="jsandberg"/>
    <n v="3297.58"/>
    <s v="EDIA"/>
    <s v="C"/>
    <s v="Labor"/>
    <s v="TEC"/>
    <m/>
    <s v="BNL"/>
    <s v="PED"/>
    <s v="PD"/>
    <x v="11"/>
    <m/>
    <m/>
    <m/>
    <m/>
    <m/>
    <m/>
    <m/>
    <m/>
    <n v="3297.58"/>
    <m/>
    <m/>
    <m/>
    <m/>
    <m/>
    <m/>
    <m/>
    <m/>
    <m/>
    <m/>
    <x v="0"/>
    <x v="0"/>
    <m/>
  </r>
  <r>
    <s v=""/>
    <s v=" HR_0404_1540"/>
    <s v="Preliminary Design Report Writing"/>
    <s v="6.05.03.04"/>
    <x v="0"/>
    <d v="2024-03-01T00:00:00"/>
    <d v="2024-03-28T00:00:00"/>
    <s v="apatil"/>
    <s v="jsandberg"/>
    <n v="6595.16"/>
    <s v="EDIA"/>
    <s v="C"/>
    <s v="Labor"/>
    <s v="TEC"/>
    <m/>
    <s v="BNL"/>
    <s v="PED"/>
    <s v="PD"/>
    <x v="11"/>
    <m/>
    <m/>
    <m/>
    <m/>
    <m/>
    <m/>
    <m/>
    <m/>
    <n v="6595.16"/>
    <m/>
    <m/>
    <m/>
    <m/>
    <m/>
    <m/>
    <m/>
    <m/>
    <m/>
    <m/>
    <x v="0"/>
    <x v="0"/>
    <m/>
  </r>
  <r>
    <s v=""/>
    <s v=" HR_0404_1660"/>
    <s v="FD Electrical Subsystem Specification finalization"/>
    <s v="6.05.03.04"/>
    <x v="0"/>
    <d v="2024-10-22T00:00:00"/>
    <d v="2024-11-19T00:00:00"/>
    <s v="apatil"/>
    <s v="jsandberg"/>
    <n v="13651.99"/>
    <s v="EDIA"/>
    <s v="K"/>
    <s v="Labor"/>
    <s v="TEC"/>
    <m/>
    <s v="BNL"/>
    <s v="PED"/>
    <s v="PD"/>
    <x v="6"/>
    <m/>
    <m/>
    <m/>
    <m/>
    <m/>
    <m/>
    <m/>
    <m/>
    <m/>
    <n v="13651.99"/>
    <m/>
    <m/>
    <m/>
    <m/>
    <m/>
    <m/>
    <m/>
    <m/>
    <m/>
    <x v="0"/>
    <x v="0"/>
    <m/>
  </r>
  <r>
    <s v=""/>
    <s v=" HR_0404_1720"/>
    <s v="FD Major Electrical and Mechanical components specification finalization"/>
    <s v="6.05.03.04"/>
    <x v="0"/>
    <d v="2024-11-20T00:00:00"/>
    <d v="2024-12-19T00:00:00"/>
    <s v="apatil"/>
    <s v="jsandberg"/>
    <n v="27303.97"/>
    <s v="EDIA"/>
    <s v="K"/>
    <s v="Labor"/>
    <s v="TEC"/>
    <m/>
    <s v="BNL"/>
    <s v="PED"/>
    <s v="PD"/>
    <x v="6"/>
    <m/>
    <m/>
    <m/>
    <m/>
    <m/>
    <m/>
    <m/>
    <m/>
    <m/>
    <n v="27303.97"/>
    <m/>
    <m/>
    <m/>
    <m/>
    <m/>
    <m/>
    <m/>
    <m/>
    <m/>
    <x v="0"/>
    <x v="0"/>
    <m/>
  </r>
  <r>
    <s v=""/>
    <s v=" HR_0404_1740"/>
    <s v="HV Pulsed Generator SOW"/>
    <s v="6.05.03.04"/>
    <x v="0"/>
    <d v="2024-12-20T00:00:00"/>
    <d v="2025-01-21T00:00:00"/>
    <s v="apatil"/>
    <s v="jsandberg"/>
    <n v="13651.99"/>
    <s v="EDIA"/>
    <s v="K"/>
    <s v="Labor"/>
    <s v="TEC"/>
    <m/>
    <s v="BNL"/>
    <s v="PED"/>
    <s v="PD"/>
    <x v="10"/>
    <s v="S.P008"/>
    <m/>
    <m/>
    <m/>
    <m/>
    <m/>
    <m/>
    <m/>
    <m/>
    <n v="13651.99"/>
    <m/>
    <m/>
    <m/>
    <m/>
    <m/>
    <m/>
    <m/>
    <m/>
    <m/>
    <x v="0"/>
    <x v="0"/>
    <m/>
  </r>
  <r>
    <s v=""/>
    <s v=" HR_0404_1760"/>
    <s v="HV Pulse Generator Specification"/>
    <s v="6.05.03.04"/>
    <x v="0"/>
    <d v="2025-01-22T00:00:00"/>
    <d v="2025-02-19T00:00:00"/>
    <s v="apatil"/>
    <s v="jsandberg"/>
    <n v="13651.99"/>
    <s v="EDIA"/>
    <s v="K"/>
    <s v="Labor"/>
    <s v="TEC"/>
    <m/>
    <s v="BNL"/>
    <s v="PED"/>
    <s v="PD"/>
    <x v="6"/>
    <s v="S.P008"/>
    <m/>
    <m/>
    <m/>
    <m/>
    <m/>
    <m/>
    <m/>
    <m/>
    <n v="13651.99"/>
    <m/>
    <m/>
    <m/>
    <m/>
    <m/>
    <m/>
    <m/>
    <m/>
    <m/>
    <x v="0"/>
    <x v="0"/>
    <m/>
  </r>
  <r>
    <s v=""/>
    <s v=" HR_0404_1780"/>
    <s v="Potential Vendor List of major components and subsystems"/>
    <s v="6.05.03.04"/>
    <x v="0"/>
    <d v="2025-02-20T00:00:00"/>
    <d v="2025-03-19T00:00:00"/>
    <s v="apatil"/>
    <s v="jsandberg"/>
    <n v="4095.6"/>
    <s v="EDIA"/>
    <s v="K"/>
    <s v="Labor"/>
    <s v="TEC"/>
    <m/>
    <s v="BNL"/>
    <s v="PED"/>
    <s v="PD"/>
    <x v="10"/>
    <s v="S.P008"/>
    <m/>
    <m/>
    <m/>
    <m/>
    <m/>
    <m/>
    <m/>
    <m/>
    <n v="4095.6"/>
    <m/>
    <m/>
    <m/>
    <m/>
    <m/>
    <m/>
    <m/>
    <m/>
    <m/>
    <x v="0"/>
    <x v="0"/>
    <m/>
  </r>
  <r>
    <s v=""/>
    <s v=" HR_0404_1880"/>
    <s v="CD3 Review preparation and participation"/>
    <s v="6.05.03.04"/>
    <x v="0"/>
    <d v="2025-06-13T00:00:00"/>
    <d v="2025-09-08T00:00:00"/>
    <s v="apatil"/>
    <s v="jsandberg"/>
    <n v="13651.99"/>
    <s v="EDIA"/>
    <s v="K"/>
    <s v="Labor"/>
    <s v="TEC"/>
    <m/>
    <s v="BNL"/>
    <s v="Const"/>
    <s v="PD"/>
    <x v="6"/>
    <m/>
    <m/>
    <m/>
    <m/>
    <m/>
    <m/>
    <m/>
    <m/>
    <m/>
    <n v="13651.99"/>
    <m/>
    <m/>
    <m/>
    <m/>
    <m/>
    <m/>
    <m/>
    <m/>
    <m/>
    <x v="0"/>
    <x v="0"/>
    <m/>
  </r>
  <r>
    <s v=""/>
    <s v=" HR_0404_1940"/>
    <s v="Procurement"/>
    <s v="6.05.03.04"/>
    <x v="0"/>
    <d v="2025-12-09T00:00:00"/>
    <d v="2027-12-08T00:00:00"/>
    <s v="apatil"/>
    <s v="jsandberg"/>
    <n v="21701.48"/>
    <s v="EDIA"/>
    <s v="K"/>
    <s v="Labor"/>
    <s v="TEC"/>
    <m/>
    <s v="BNL"/>
    <s v="Const"/>
    <s v="PD"/>
    <x v="10"/>
    <s v="A.PP035"/>
    <s v="APP00072"/>
    <m/>
    <m/>
    <m/>
    <m/>
    <m/>
    <m/>
    <m/>
    <m/>
    <n v="8897.61"/>
    <n v="10850.74"/>
    <n v="1953.13"/>
    <m/>
    <m/>
    <m/>
    <m/>
    <m/>
    <m/>
    <x v="0"/>
    <x v="0"/>
    <m/>
  </r>
  <r>
    <s v=""/>
    <s v=" HR_0404_1960"/>
    <s v="On site Assembly and Testing area preparation"/>
    <s v="6.05.03.04"/>
    <x v="0"/>
    <d v="2025-12-09T00:00:00"/>
    <d v="2026-06-01T00:00:00"/>
    <s v="apatil"/>
    <s v="jsandberg"/>
    <n v="3532.45"/>
    <s v="CON"/>
    <s v="K"/>
    <s v="Labor"/>
    <s v="TEC"/>
    <m/>
    <s v="BNL"/>
    <s v="Const"/>
    <s v="PD"/>
    <x v="8"/>
    <m/>
    <m/>
    <m/>
    <m/>
    <m/>
    <m/>
    <m/>
    <m/>
    <m/>
    <m/>
    <n v="3532.45"/>
    <m/>
    <m/>
    <m/>
    <m/>
    <m/>
    <m/>
    <m/>
    <m/>
    <x v="0"/>
    <x v="0"/>
    <m/>
  </r>
  <r>
    <s v=""/>
    <s v=" HR_0404_1980"/>
    <s v="Construction"/>
    <s v="6.05.03.04"/>
    <x v="0"/>
    <d v="2025-12-09T00:00:00"/>
    <d v="2027-12-08T00:00:00"/>
    <s v="apatil"/>
    <s v="jsandberg"/>
    <n v="21701.48"/>
    <s v="CON"/>
    <s v="K"/>
    <s v="Labor"/>
    <s v="TEC"/>
    <m/>
    <s v="BNL"/>
    <s v="Const"/>
    <s v="PD"/>
    <x v="9"/>
    <s v="A.PP035"/>
    <s v="APP00072"/>
    <m/>
    <m/>
    <m/>
    <m/>
    <m/>
    <m/>
    <m/>
    <m/>
    <n v="8897.61"/>
    <n v="10850.74"/>
    <n v="1953.13"/>
    <m/>
    <m/>
    <m/>
    <m/>
    <m/>
    <m/>
    <x v="0"/>
    <x v="0"/>
    <m/>
  </r>
  <r>
    <s v=""/>
    <s v=" HR_0404_2040"/>
    <s v="Assembly"/>
    <s v="6.05.03.04"/>
    <x v="0"/>
    <d v="2027-12-09T00:00:00"/>
    <d v="2028-12-07T00:00:00"/>
    <s v="apatil"/>
    <s v="jsandberg"/>
    <n v="22847.34"/>
    <s v="CON"/>
    <s v="K"/>
    <s v="Labor"/>
    <s v="TEC"/>
    <m/>
    <s v="BNL"/>
    <s v="Const"/>
    <s v="PD"/>
    <x v="5"/>
    <m/>
    <m/>
    <m/>
    <m/>
    <m/>
    <m/>
    <m/>
    <m/>
    <m/>
    <m/>
    <m/>
    <m/>
    <n v="18734.82"/>
    <n v="4112.5200000000004"/>
    <m/>
    <m/>
    <m/>
    <m/>
    <m/>
    <x v="0"/>
    <x v="0"/>
    <m/>
  </r>
  <r>
    <s v=""/>
    <s v=" HR_0404_2060"/>
    <s v="Subsystem Testing"/>
    <s v="6.05.03.04"/>
    <x v="0"/>
    <d v="2026-11-20T00:00:00"/>
    <d v="2028-02-04T00:00:00"/>
    <s v="apatil"/>
    <s v="jsandberg"/>
    <n v="56855.519999999997"/>
    <s v="CON"/>
    <s v="K"/>
    <s v="Labor"/>
    <s v="TEC"/>
    <m/>
    <s v="BNL"/>
    <s v="Const"/>
    <s v="PD"/>
    <x v="8"/>
    <m/>
    <m/>
    <m/>
    <m/>
    <m/>
    <m/>
    <m/>
    <m/>
    <m/>
    <m/>
    <m/>
    <n v="40935.97"/>
    <n v="15919.55"/>
    <m/>
    <m/>
    <m/>
    <m/>
    <m/>
    <m/>
    <x v="0"/>
    <x v="0"/>
    <m/>
  </r>
  <r>
    <s v=""/>
    <s v=" HR_0404_1640"/>
    <s v="FD Physics Parameters and layout finalization"/>
    <s v="6.05.03.04"/>
    <x v="0"/>
    <d v="2024-10-15T00:00:00"/>
    <d v="2024-10-21T00:00:00"/>
    <s v="apatil"/>
    <s v="jsandberg"/>
    <n v="2730.4"/>
    <s v="EDIA"/>
    <s v="K"/>
    <s v="Labor"/>
    <s v="TEC"/>
    <m/>
    <s v="BNL"/>
    <s v="PED"/>
    <s v="PD"/>
    <x v="6"/>
    <m/>
    <m/>
    <m/>
    <m/>
    <m/>
    <m/>
    <m/>
    <m/>
    <m/>
    <n v="2730.4"/>
    <m/>
    <m/>
    <m/>
    <m/>
    <m/>
    <m/>
    <m/>
    <m/>
    <m/>
    <x v="0"/>
    <x v="0"/>
    <m/>
  </r>
  <r>
    <s v=""/>
    <s v=" HR_0404_1800"/>
    <s v="Procurement"/>
    <s v="6.05.03.04"/>
    <x v="0"/>
    <d v="2025-06-13T00:00:00"/>
    <d v="2026-11-19T00:00:00"/>
    <s v="apatil"/>
    <s v="jsandberg"/>
    <n v="7037.82"/>
    <s v="EDIA"/>
    <s v="K"/>
    <s v="Labor"/>
    <s v="TEC"/>
    <m/>
    <s v="BNL"/>
    <s v="Const"/>
    <s v="PD"/>
    <x v="10"/>
    <s v="S.P008"/>
    <m/>
    <m/>
    <m/>
    <m/>
    <m/>
    <m/>
    <m/>
    <m/>
    <n v="1485.76"/>
    <n v="4887.37"/>
    <n v="664.68"/>
    <m/>
    <m/>
    <m/>
    <m/>
    <m/>
    <m/>
    <m/>
    <x v="0"/>
    <x v="0"/>
    <m/>
  </r>
  <r>
    <s v=""/>
    <s v=" HR_0404_1860"/>
    <s v="Final Design Report Writing and Review"/>
    <s v="6.05.03.04"/>
    <x v="0"/>
    <d v="2025-03-20T00:00:00"/>
    <d v="2025-06-12T00:00:00"/>
    <s v="apatil"/>
    <s v="jsandberg"/>
    <n v="13651.99"/>
    <s v="EDIA"/>
    <s v="K"/>
    <s v="Labor"/>
    <s v="TEC"/>
    <m/>
    <s v="BNL"/>
    <s v="PED"/>
    <s v="PD"/>
    <x v="6"/>
    <m/>
    <m/>
    <m/>
    <m/>
    <m/>
    <m/>
    <m/>
    <m/>
    <m/>
    <n v="13651.99"/>
    <m/>
    <m/>
    <m/>
    <m/>
    <m/>
    <m/>
    <m/>
    <m/>
    <m/>
    <x v="0"/>
    <x v="0"/>
    <m/>
  </r>
  <r>
    <s v=""/>
    <s v=" HR_0601_1020"/>
    <s v="BPM System Support - Preliminary Design"/>
    <s v="6.05.05.01"/>
    <x v="0"/>
    <d v="2023-03-20T00:00:00"/>
    <d v="2023-12-22T00:00:00"/>
    <s v="mahmed"/>
    <s v="gassner"/>
    <n v="88345.75"/>
    <s v="EDIA"/>
    <s v="C"/>
    <s v="Labor"/>
    <s v="TEC"/>
    <m/>
    <s v="BNL"/>
    <s v="PED"/>
    <s v="INS"/>
    <x v="11"/>
    <m/>
    <m/>
    <m/>
    <m/>
    <m/>
    <m/>
    <m/>
    <n v="62711.75"/>
    <n v="25634"/>
    <m/>
    <m/>
    <m/>
    <m/>
    <m/>
    <m/>
    <m/>
    <m/>
    <m/>
    <m/>
    <x v="0"/>
    <x v="0"/>
    <m/>
  </r>
  <r>
    <s v=""/>
    <s v=" HR_0601_1060"/>
    <s v="BPM Electronics - Preliminary Design"/>
    <s v="6.05.05.01"/>
    <x v="0"/>
    <d v="2023-03-20T00:00:00"/>
    <d v="2023-12-22T00:00:00"/>
    <s v="mahmed"/>
    <s v="gassner"/>
    <n v="40552.15"/>
    <s v="EDIA"/>
    <s v="C"/>
    <s v="Labor"/>
    <s v="TEC"/>
    <m/>
    <s v="BNL"/>
    <s v="PED"/>
    <s v="INS"/>
    <x v="11"/>
    <m/>
    <m/>
    <m/>
    <m/>
    <m/>
    <m/>
    <m/>
    <n v="28785.72"/>
    <n v="11766.43"/>
    <m/>
    <m/>
    <m/>
    <m/>
    <m/>
    <m/>
    <m/>
    <m/>
    <m/>
    <m/>
    <x v="0"/>
    <x v="0"/>
    <m/>
  </r>
  <r>
    <s v=""/>
    <s v=" HR_0601_1140"/>
    <s v="BPM System Support - Final Design"/>
    <s v="6.05.05.01"/>
    <x v="0"/>
    <d v="2024-04-04T00:00:00"/>
    <d v="2025-02-12T00:00:00"/>
    <s v="mahmed"/>
    <s v="gassner"/>
    <n v="28105.51"/>
    <s v="EDIA"/>
    <s v="C"/>
    <s v="Labor"/>
    <s v="TEC"/>
    <m/>
    <s v="BNL"/>
    <s v="PED"/>
    <s v="INS"/>
    <x v="6"/>
    <m/>
    <m/>
    <m/>
    <m/>
    <m/>
    <m/>
    <m/>
    <m/>
    <n v="16340.41"/>
    <n v="11765.1"/>
    <m/>
    <m/>
    <m/>
    <m/>
    <m/>
    <m/>
    <m/>
    <m/>
    <m/>
    <x v="0"/>
    <x v="0"/>
    <m/>
  </r>
  <r>
    <s v=""/>
    <s v=" HR_0601_1180"/>
    <s v="BPM Electronics - Final Design"/>
    <s v="6.05.05.01"/>
    <x v="0"/>
    <d v="2024-04-04T00:00:00"/>
    <d v="2025-06-13T00:00:00"/>
    <s v="mahmed"/>
    <s v="gassner"/>
    <n v="98928.25"/>
    <s v="EDIA"/>
    <s v="C"/>
    <s v="Labor"/>
    <s v="TEC"/>
    <m/>
    <s v="BNL"/>
    <s v="PED"/>
    <s v="INS"/>
    <x v="6"/>
    <m/>
    <m/>
    <m/>
    <m/>
    <m/>
    <m/>
    <m/>
    <m/>
    <n v="41220.11"/>
    <n v="57708.15"/>
    <m/>
    <m/>
    <m/>
    <m/>
    <m/>
    <m/>
    <m/>
    <m/>
    <m/>
    <x v="0"/>
    <x v="0"/>
    <m/>
  </r>
  <r>
    <s v=""/>
    <s v=" HR_0601_1313"/>
    <s v="BPM Electronics - Construction"/>
    <s v="6.05.05.01"/>
    <x v="0"/>
    <d v="2028-07-05T00:00:00"/>
    <d v="2029-07-03T00:00:00"/>
    <s v="mahmed"/>
    <s v="gassner"/>
    <n v="156899.31"/>
    <s v="CON"/>
    <s v="C"/>
    <s v="Labor"/>
    <s v="TEC"/>
    <m/>
    <s v="BNL"/>
    <s v="Const"/>
    <s v="INS"/>
    <x v="10"/>
    <s v="S.P125"/>
    <m/>
    <m/>
    <m/>
    <m/>
    <m/>
    <m/>
    <m/>
    <m/>
    <m/>
    <m/>
    <m/>
    <n v="38911.03"/>
    <n v="117988.28"/>
    <m/>
    <m/>
    <m/>
    <m/>
    <m/>
    <x v="0"/>
    <x v="0"/>
    <m/>
  </r>
  <r>
    <s v=""/>
    <s v=" HR_0602_1060"/>
    <s v="HR TL Instrumentation Final Design Labor - PED"/>
    <s v="6.05.05.02"/>
    <x v="0"/>
    <d v="2023-09-01T00:00:00"/>
    <d v="2026-08-31T00:00:00"/>
    <s v="mahmed"/>
    <s v="gassner"/>
    <n v="129387.56"/>
    <s v="EDIA"/>
    <s v="C"/>
    <s v="Labor"/>
    <s v="TEC"/>
    <m/>
    <s v="BNL"/>
    <s v="PED"/>
    <s v="INS"/>
    <x v="6"/>
    <m/>
    <m/>
    <m/>
    <m/>
    <m/>
    <m/>
    <m/>
    <n v="3454.94"/>
    <n v="43186.77"/>
    <n v="43186.77"/>
    <n v="39559.08"/>
    <m/>
    <m/>
    <m/>
    <m/>
    <m/>
    <m/>
    <m/>
    <m/>
    <x v="0"/>
    <x v="0"/>
    <m/>
  </r>
  <r>
    <s v=""/>
    <s v=" HR_0602_1100"/>
    <s v="HR TL Instrumentation Labor - Construction"/>
    <s v="6.05.05.02"/>
    <x v="0"/>
    <d v="2026-09-01T00:00:00"/>
    <d v="2028-08-30T00:00:00"/>
    <s v="mahmed"/>
    <s v="gassner"/>
    <n v="114252.64"/>
    <s v="CON"/>
    <s v="C"/>
    <s v="Labor"/>
    <s v="TEC"/>
    <m/>
    <s v="BNL"/>
    <s v="Const"/>
    <s v="INS"/>
    <x v="10"/>
    <m/>
    <m/>
    <m/>
    <m/>
    <m/>
    <m/>
    <m/>
    <m/>
    <m/>
    <m/>
    <n v="4798.6099999999997"/>
    <n v="57126.32"/>
    <n v="52327.71"/>
    <m/>
    <m/>
    <m/>
    <m/>
    <m/>
    <m/>
    <x v="0"/>
    <x v="0"/>
    <m/>
  </r>
  <r>
    <s v=""/>
    <s v=" HR_0602_1140"/>
    <s v="MP_20010a_HR Transfer Line Inst. System Global"/>
    <s v="6.05.05.02"/>
    <x v="0"/>
    <d v="2025-12-09T00:00:00"/>
    <d v="2027-12-08T00:00:00"/>
    <s v="mahmed"/>
    <s v="gassner"/>
    <n v="14467.65"/>
    <s v="CON"/>
    <s v="C"/>
    <s v="Labor"/>
    <s v="TEC"/>
    <m/>
    <s v="BNL"/>
    <s v="Const"/>
    <s v="INS"/>
    <x v="9"/>
    <m/>
    <m/>
    <m/>
    <m/>
    <m/>
    <m/>
    <m/>
    <m/>
    <m/>
    <m/>
    <n v="5931.74"/>
    <n v="7233.83"/>
    <n v="1302.0899999999999"/>
    <m/>
    <m/>
    <m/>
    <m/>
    <m/>
    <m/>
    <x v="0"/>
    <x v="0"/>
    <m/>
  </r>
  <r>
    <s v=""/>
    <s v=" HR_0605_3083"/>
    <s v="RHIC YV-IPM Relocation - Final Design"/>
    <s v="6.05.05.03"/>
    <x v="0"/>
    <d v="2023-12-18T00:00:00"/>
    <d v="2024-10-01T00:00:00"/>
    <s v="mahmed"/>
    <s v="gassner"/>
    <n v="16490.79"/>
    <s v="EDIA"/>
    <s v="C"/>
    <s v="Labor"/>
    <s v="TEC"/>
    <m/>
    <s v="BNL"/>
    <s v="PED"/>
    <s v="INS"/>
    <x v="11"/>
    <m/>
    <m/>
    <m/>
    <m/>
    <m/>
    <m/>
    <m/>
    <m/>
    <n v="16408.34"/>
    <n v="82.45"/>
    <m/>
    <m/>
    <m/>
    <m/>
    <m/>
    <m/>
    <m/>
    <m/>
    <m/>
    <x v="0"/>
    <x v="0"/>
    <m/>
  </r>
  <r>
    <s v=""/>
    <s v=" HR_0605_3123"/>
    <s v="RHIC YV-IPM Relocation - Construction"/>
    <s v="6.05.05.03"/>
    <x v="0"/>
    <d v="2025-12-09T00:00:00"/>
    <d v="2027-12-08T00:00:00"/>
    <s v="mahmed"/>
    <s v="gassner"/>
    <n v="14467.65"/>
    <s v="CON"/>
    <s v="C"/>
    <s v="Labor"/>
    <s v="TEC"/>
    <m/>
    <s v="BNL"/>
    <s v="Const"/>
    <s v="INS"/>
    <x v="10"/>
    <m/>
    <m/>
    <m/>
    <m/>
    <m/>
    <m/>
    <m/>
    <m/>
    <m/>
    <m/>
    <n v="5931.74"/>
    <n v="7233.83"/>
    <n v="1302.0899999999999"/>
    <m/>
    <m/>
    <m/>
    <m/>
    <m/>
    <m/>
    <x v="0"/>
    <x v="0"/>
    <m/>
  </r>
  <r>
    <s v=""/>
    <s v=" HR_0605_3027"/>
    <s v="Electro-Optical Wall Current Monitor - Preliminary Design"/>
    <s v="6.05.05.03"/>
    <x v="0"/>
    <d v="2022-12-02T00:00:00"/>
    <d v="2023-09-18T00:00:00"/>
    <s v="mahmed"/>
    <s v="gassner"/>
    <n v="14160.3"/>
    <s v="EDIA"/>
    <s v="C"/>
    <s v="Labor"/>
    <s v="TEC"/>
    <m/>
    <s v="BNL"/>
    <s v="PED"/>
    <s v="INS"/>
    <x v="11"/>
    <m/>
    <m/>
    <m/>
    <m/>
    <m/>
    <m/>
    <m/>
    <n v="14160.3"/>
    <m/>
    <m/>
    <m/>
    <m/>
    <m/>
    <m/>
    <m/>
    <m/>
    <m/>
    <m/>
    <m/>
    <x v="0"/>
    <x v="0"/>
    <m/>
  </r>
  <r>
    <s v=""/>
    <s v=" HR_0605_3125"/>
    <s v="Electro-Optical Wall Current Monitor Labor - Construction"/>
    <s v="6.05.05.03"/>
    <x v="0"/>
    <d v="2025-12-09T00:00:00"/>
    <d v="2027-12-08T00:00:00"/>
    <s v="mahmed"/>
    <s v="gassner"/>
    <n v="50636.78"/>
    <s v="CON"/>
    <s v="C"/>
    <s v="Labor"/>
    <s v="TEC"/>
    <m/>
    <s v="BNL"/>
    <s v="Const"/>
    <s v="INS"/>
    <x v="10"/>
    <m/>
    <m/>
    <m/>
    <m/>
    <m/>
    <m/>
    <m/>
    <m/>
    <m/>
    <m/>
    <n v="20761.080000000002"/>
    <n v="25318.39"/>
    <n v="4557.3100000000004"/>
    <m/>
    <m/>
    <m/>
    <m/>
    <m/>
    <m/>
    <x v="0"/>
    <x v="0"/>
    <m/>
  </r>
  <r>
    <s v=""/>
    <s v=" HR_0605_3029"/>
    <s v="IPM Upgrade - Chamber Preliminary Design"/>
    <s v="6.05.05.03"/>
    <x v="0"/>
    <d v="2022-12-02T00:00:00"/>
    <d v="2023-09-18T00:00:00"/>
    <s v="mahmed"/>
    <s v="gassner"/>
    <n v="12744.27"/>
    <s v="EDIA"/>
    <s v="C"/>
    <s v="Labor"/>
    <s v="TEC"/>
    <m/>
    <s v="BNL"/>
    <s v="PED"/>
    <s v="INS"/>
    <x v="11"/>
    <m/>
    <m/>
    <m/>
    <m/>
    <m/>
    <m/>
    <m/>
    <n v="12744.27"/>
    <m/>
    <m/>
    <m/>
    <m/>
    <m/>
    <m/>
    <m/>
    <m/>
    <m/>
    <m/>
    <m/>
    <x v="0"/>
    <x v="0"/>
    <m/>
  </r>
  <r>
    <s v=""/>
    <s v=" HR_0605_3031"/>
    <s v="IPM Upgrade - Controlled Gas Leak Preliminary Design"/>
    <s v="6.05.05.03"/>
    <x v="0"/>
    <d v="2022-12-02T00:00:00"/>
    <d v="2023-09-18T00:00:00"/>
    <s v="mahmed"/>
    <s v="gassner"/>
    <n v="12744.27"/>
    <s v="EDIA"/>
    <s v="C"/>
    <s v="Labor"/>
    <s v="TEC"/>
    <m/>
    <s v="BNL"/>
    <s v="PED"/>
    <s v="INS"/>
    <x v="11"/>
    <m/>
    <m/>
    <m/>
    <m/>
    <m/>
    <m/>
    <m/>
    <n v="12744.27"/>
    <m/>
    <m/>
    <m/>
    <m/>
    <m/>
    <m/>
    <m/>
    <m/>
    <m/>
    <m/>
    <m/>
    <x v="0"/>
    <x v="0"/>
    <m/>
  </r>
  <r>
    <s v=""/>
    <s v=" HR_0605_3033"/>
    <s v="IPM Upgrade - Corrector Magnet Preliminary Design"/>
    <s v="6.05.05.03"/>
    <x v="0"/>
    <d v="2022-12-02T00:00:00"/>
    <d v="2023-09-18T00:00:00"/>
    <s v="mahmed"/>
    <s v="gassner"/>
    <n v="12744.27"/>
    <s v="EDIA"/>
    <s v="C"/>
    <s v="Labor"/>
    <s v="TEC"/>
    <m/>
    <s v="BNL"/>
    <s v="PED"/>
    <s v="INS"/>
    <x v="11"/>
    <m/>
    <m/>
    <m/>
    <m/>
    <m/>
    <m/>
    <m/>
    <n v="12744.27"/>
    <m/>
    <m/>
    <m/>
    <m/>
    <m/>
    <m/>
    <m/>
    <m/>
    <m/>
    <m/>
    <m/>
    <x v="0"/>
    <x v="0"/>
    <m/>
  </r>
  <r>
    <s v=""/>
    <s v=" HR_0605_3085"/>
    <s v="IPM Upgrade - Chamber Final Design"/>
    <s v="6.05.05.03"/>
    <x v="0"/>
    <d v="2023-12-18T00:00:00"/>
    <d v="2024-12-31T00:00:00"/>
    <s v="mahmed"/>
    <s v="gassner"/>
    <n v="26597.27"/>
    <s v="EDIA"/>
    <s v="C"/>
    <s v="Labor"/>
    <s v="TEC"/>
    <m/>
    <s v="BNL"/>
    <s v="PED"/>
    <s v="INS"/>
    <x v="6"/>
    <m/>
    <m/>
    <m/>
    <m/>
    <m/>
    <m/>
    <m/>
    <m/>
    <n v="20357.14"/>
    <n v="6240.13"/>
    <m/>
    <m/>
    <m/>
    <m/>
    <m/>
    <m/>
    <m/>
    <m/>
    <m/>
    <x v="0"/>
    <x v="0"/>
    <m/>
  </r>
  <r>
    <s v=""/>
    <s v=" HR_0605_3087"/>
    <s v="IPM Upgrade - Controlled Gas Leak Final Design"/>
    <s v="6.05.05.03"/>
    <x v="0"/>
    <d v="2023-12-18T00:00:00"/>
    <d v="2024-12-31T00:00:00"/>
    <s v="mahmed"/>
    <s v="gassner"/>
    <n v="4654.5200000000004"/>
    <s v="EDIA"/>
    <s v="C"/>
    <s v="Labor"/>
    <s v="TEC"/>
    <m/>
    <s v="BNL"/>
    <s v="PED"/>
    <s v="INS"/>
    <x v="6"/>
    <m/>
    <m/>
    <m/>
    <m/>
    <m/>
    <m/>
    <m/>
    <m/>
    <n v="3562.5"/>
    <n v="1092.02"/>
    <m/>
    <m/>
    <m/>
    <m/>
    <m/>
    <m/>
    <m/>
    <m/>
    <m/>
    <x v="0"/>
    <x v="0"/>
    <m/>
  </r>
  <r>
    <s v=""/>
    <s v=" HR_0605_3089"/>
    <s v="IPM Upgrade - Corrector Magnet Final Design"/>
    <s v="6.05.05.03"/>
    <x v="0"/>
    <d v="2023-12-18T00:00:00"/>
    <d v="2024-12-31T00:00:00"/>
    <s v="mahmed"/>
    <s v="gassner"/>
    <n v="9309.0499999999993"/>
    <s v="EDIA"/>
    <s v="C"/>
    <s v="Labor"/>
    <s v="TEC"/>
    <m/>
    <s v="BNL"/>
    <s v="PED"/>
    <s v="INS"/>
    <x v="6"/>
    <m/>
    <m/>
    <m/>
    <m/>
    <m/>
    <m/>
    <m/>
    <m/>
    <n v="7125"/>
    <n v="2184.04"/>
    <m/>
    <m/>
    <m/>
    <m/>
    <m/>
    <m/>
    <m/>
    <m/>
    <m/>
    <x v="0"/>
    <x v="0"/>
    <m/>
  </r>
  <r>
    <s v=""/>
    <s v=" HR_0605_3035"/>
    <s v="IPM Upgrade - Electronic System - System Preliminary Design"/>
    <s v="6.05.05.03"/>
    <x v="0"/>
    <d v="2022-12-02T00:00:00"/>
    <d v="2023-09-18T00:00:00"/>
    <s v="mahmed"/>
    <s v="gassner"/>
    <n v="25488.55"/>
    <s v="EDIA"/>
    <s v="C"/>
    <s v="Labor"/>
    <s v="TEC"/>
    <m/>
    <s v="BNL"/>
    <s v="PED"/>
    <s v="INS"/>
    <x v="11"/>
    <m/>
    <m/>
    <m/>
    <m/>
    <m/>
    <m/>
    <m/>
    <n v="25488.55"/>
    <m/>
    <m/>
    <m/>
    <m/>
    <m/>
    <m/>
    <m/>
    <m/>
    <m/>
    <m/>
    <m/>
    <x v="0"/>
    <x v="0"/>
    <m/>
  </r>
  <r>
    <s v=""/>
    <s v=" HR_0605_3091"/>
    <s v="IPM Upgrade - Electronic System - System Final Design"/>
    <s v="6.05.05.03"/>
    <x v="0"/>
    <d v="2023-12-18T00:00:00"/>
    <d v="2024-12-31T00:00:00"/>
    <s v="mahmed"/>
    <s v="gassner"/>
    <n v="18618.09"/>
    <s v="EDIA"/>
    <s v="C"/>
    <s v="Labor"/>
    <s v="TEC"/>
    <m/>
    <s v="BNL"/>
    <s v="PED"/>
    <s v="INS"/>
    <x v="6"/>
    <m/>
    <m/>
    <m/>
    <m/>
    <m/>
    <m/>
    <m/>
    <m/>
    <n v="14250"/>
    <n v="4368.09"/>
    <m/>
    <m/>
    <m/>
    <m/>
    <m/>
    <m/>
    <m/>
    <m/>
    <m/>
    <x v="0"/>
    <x v="0"/>
    <m/>
  </r>
  <r>
    <s v=""/>
    <s v=" HR_0605_3231"/>
    <s v="IPM Upgrade - Material - Test and Final Acceptance"/>
    <s v="6.05.05.03"/>
    <x v="0"/>
    <d v="2027-02-25T00:00:00"/>
    <d v="2028-02-24T00:00:00"/>
    <s v="mahmed"/>
    <s v="gassner"/>
    <n v="40763.1"/>
    <s v="EDIA"/>
    <s v="C"/>
    <s v="Labor"/>
    <s v="TEC"/>
    <m/>
    <s v="BNL"/>
    <s v="Const"/>
    <s v="INS"/>
    <x v="8"/>
    <s v="P.S102"/>
    <m/>
    <m/>
    <m/>
    <m/>
    <m/>
    <m/>
    <m/>
    <m/>
    <m/>
    <m/>
    <n v="24947.02"/>
    <n v="15816.08"/>
    <m/>
    <m/>
    <m/>
    <m/>
    <m/>
    <m/>
    <x v="0"/>
    <x v="0"/>
    <m/>
  </r>
  <r>
    <s v=""/>
    <s v=" HR_0605_3225"/>
    <s v="Head-Tail Pick-up - Material - Test and Final Acceptance"/>
    <s v="6.05.05.03"/>
    <x v="0"/>
    <d v="2026-09-28T00:00:00"/>
    <d v="2027-03-31T00:00:00"/>
    <s v="mahmed"/>
    <s v="gassner"/>
    <n v="12177.07"/>
    <s v="EDIA"/>
    <s v="C"/>
    <s v="Labor"/>
    <s v="TEC"/>
    <m/>
    <s v="BNL"/>
    <s v="Const"/>
    <s v="INS"/>
    <x v="9"/>
    <s v="P.S193"/>
    <m/>
    <m/>
    <m/>
    <m/>
    <m/>
    <m/>
    <m/>
    <m/>
    <m/>
    <n v="292.25"/>
    <n v="11884.82"/>
    <m/>
    <m/>
    <m/>
    <m/>
    <m/>
    <m/>
    <m/>
    <x v="0"/>
    <x v="0"/>
    <m/>
  </r>
  <r>
    <s v=""/>
    <s v=" HR_0605_3239"/>
    <s v="Head-Tail Pick-up - Assembly"/>
    <s v="6.05.05.03"/>
    <x v="0"/>
    <d v="2027-04-01T00:00:00"/>
    <d v="2027-09-27T00:00:00"/>
    <s v="mahmed"/>
    <s v="gassner"/>
    <n v="21936.52"/>
    <s v="CON"/>
    <s v="C"/>
    <s v="Labor"/>
    <s v="TEC"/>
    <m/>
    <s v="BNL"/>
    <s v="Const"/>
    <s v="INS"/>
    <x v="7"/>
    <m/>
    <m/>
    <m/>
    <m/>
    <m/>
    <m/>
    <m/>
    <m/>
    <m/>
    <m/>
    <m/>
    <n v="21936.52"/>
    <m/>
    <m/>
    <m/>
    <m/>
    <m/>
    <m/>
    <m/>
    <x v="0"/>
    <x v="0"/>
    <m/>
  </r>
  <r>
    <s v=""/>
    <s v=" HR_0605_3253"/>
    <s v="Head-Tail Pick-up Pre-Installation Testing"/>
    <s v="6.05.05.03"/>
    <x v="0"/>
    <d v="2027-09-28T00:00:00"/>
    <d v="2028-03-30T00:00:00"/>
    <s v="mahmed"/>
    <s v="gassner"/>
    <n v="22685.87"/>
    <s v="CON"/>
    <s v="C"/>
    <s v="Labor"/>
    <s v="TEC"/>
    <m/>
    <s v="BNL"/>
    <s v="Const"/>
    <s v="INS"/>
    <x v="9"/>
    <m/>
    <m/>
    <m/>
    <m/>
    <m/>
    <m/>
    <m/>
    <m/>
    <m/>
    <m/>
    <m/>
    <n v="544.46"/>
    <n v="22141.41"/>
    <m/>
    <m/>
    <m/>
    <m/>
    <m/>
    <m/>
    <x v="0"/>
    <x v="0"/>
    <m/>
  </r>
  <r>
    <s v=""/>
    <s v=" HR_0605_3249"/>
    <s v="ARTUS Upgrade - Material - Test and Final Acceptance"/>
    <s v="6.05.05.03"/>
    <x v="0"/>
    <d v="2027-05-10T00:00:00"/>
    <d v="2027-09-29T00:00:00"/>
    <s v="mahmed"/>
    <s v="gassner"/>
    <n v="9140.2199999999993"/>
    <s v="EDIA"/>
    <s v="C"/>
    <s v="Labor"/>
    <s v="TEC"/>
    <m/>
    <s v="BNL"/>
    <s v="Const"/>
    <s v="INS"/>
    <x v="8"/>
    <s v="P.S194"/>
    <m/>
    <m/>
    <m/>
    <m/>
    <m/>
    <m/>
    <m/>
    <m/>
    <m/>
    <m/>
    <n v="9140.2199999999993"/>
    <m/>
    <m/>
    <m/>
    <m/>
    <m/>
    <m/>
    <m/>
    <x v="0"/>
    <x v="0"/>
    <m/>
  </r>
  <r>
    <s v=""/>
    <s v=" HR_0605_3259"/>
    <s v="ARTUS Upgrade - Assembly"/>
    <s v="6.05.05.03"/>
    <x v="0"/>
    <d v="2027-09-30T00:00:00"/>
    <d v="2028-04-03T00:00:00"/>
    <s v="mahmed"/>
    <s v="gassner"/>
    <n v="22698.16"/>
    <s v="CON"/>
    <s v="C"/>
    <s v="Labor"/>
    <s v="TEC"/>
    <m/>
    <s v="BNL"/>
    <s v="Const"/>
    <s v="INS"/>
    <x v="7"/>
    <m/>
    <m/>
    <m/>
    <m/>
    <m/>
    <m/>
    <m/>
    <m/>
    <m/>
    <m/>
    <m/>
    <n v="181.59"/>
    <n v="22516.57"/>
    <m/>
    <m/>
    <m/>
    <m/>
    <m/>
    <m/>
    <x v="0"/>
    <x v="0"/>
    <m/>
  </r>
  <r>
    <s v=""/>
    <s v=" HR_0605_3285"/>
    <s v="ARTUS Upgrade - Pre-Installation Testing"/>
    <s v="6.05.05.03"/>
    <x v="0"/>
    <d v="2028-04-04T00:00:00"/>
    <d v="2028-09-28T00:00:00"/>
    <s v="mahmed"/>
    <s v="gassner"/>
    <n v="22704.3"/>
    <s v="CON"/>
    <s v="C"/>
    <s v="Labor"/>
    <s v="TEC"/>
    <m/>
    <s v="BNL"/>
    <s v="Const"/>
    <s v="INS"/>
    <x v="8"/>
    <m/>
    <m/>
    <m/>
    <m/>
    <m/>
    <m/>
    <m/>
    <m/>
    <m/>
    <m/>
    <m/>
    <m/>
    <n v="22704.3"/>
    <m/>
    <m/>
    <m/>
    <m/>
    <m/>
    <m/>
    <x v="0"/>
    <x v="0"/>
    <m/>
  </r>
  <r>
    <s v=""/>
    <s v=" HR_0605_3275"/>
    <s v="BBQ Upgrade - Material - Test and Final Acceptance"/>
    <s v="6.05.05.03"/>
    <x v="0"/>
    <d v="2028-01-24T00:00:00"/>
    <d v="2028-06-13T00:00:00"/>
    <s v="mahmed"/>
    <s v="gassner"/>
    <n v="12613.5"/>
    <s v="EDIA"/>
    <s v="C"/>
    <s v="Labor"/>
    <s v="TEC"/>
    <m/>
    <s v="BNL"/>
    <s v="Const"/>
    <s v="INS"/>
    <x v="8"/>
    <s v="P.S195"/>
    <m/>
    <m/>
    <m/>
    <m/>
    <m/>
    <m/>
    <m/>
    <m/>
    <m/>
    <m/>
    <m/>
    <n v="12613.5"/>
    <m/>
    <m/>
    <m/>
    <m/>
    <m/>
    <m/>
    <x v="0"/>
    <x v="0"/>
    <m/>
  </r>
  <r>
    <s v=""/>
    <s v=" HR_0605_3291"/>
    <s v="BBQ Upgrade - Assembly"/>
    <s v="6.05.05.03"/>
    <x v="0"/>
    <d v="2028-06-14T00:00:00"/>
    <d v="2028-12-13T00:00:00"/>
    <s v="mahmed"/>
    <s v="gassner"/>
    <n v="23015.8"/>
    <s v="CON"/>
    <s v="C"/>
    <s v="Labor"/>
    <s v="TEC"/>
    <m/>
    <s v="BNL"/>
    <s v="Const"/>
    <s v="INS"/>
    <x v="7"/>
    <m/>
    <m/>
    <m/>
    <m/>
    <m/>
    <m/>
    <m/>
    <m/>
    <m/>
    <m/>
    <m/>
    <m/>
    <n v="13993.61"/>
    <n v="9022.19"/>
    <m/>
    <m/>
    <m/>
    <m/>
    <m/>
    <x v="0"/>
    <x v="0"/>
    <m/>
  </r>
  <r>
    <s v=""/>
    <s v=" HR_0605_3303"/>
    <s v="BBQ Upgrade - Pre-Installation Testing"/>
    <s v="6.05.05.03"/>
    <x v="0"/>
    <d v="2028-12-14T00:00:00"/>
    <d v="2029-06-13T00:00:00"/>
    <s v="mahmed"/>
    <s v="gassner"/>
    <n v="23498.95"/>
    <s v="CON"/>
    <s v="C"/>
    <s v="Labor"/>
    <s v="TEC"/>
    <m/>
    <s v="BNL"/>
    <s v="Const"/>
    <s v="INS"/>
    <x v="5"/>
    <m/>
    <m/>
    <m/>
    <m/>
    <m/>
    <m/>
    <m/>
    <m/>
    <m/>
    <m/>
    <m/>
    <m/>
    <m/>
    <n v="23498.95"/>
    <m/>
    <m/>
    <m/>
    <m/>
    <m/>
    <x v="0"/>
    <x v="0"/>
    <m/>
  </r>
  <r>
    <s v=""/>
    <s v=" HR_0605_3251"/>
    <s v="HF Schottky Upgrade - Material - Test and Final Acceptance"/>
    <s v="6.05.05.03"/>
    <x v="0"/>
    <d v="2027-05-10T00:00:00"/>
    <d v="2027-11-04T00:00:00"/>
    <s v="mahmed"/>
    <s v="gassner"/>
    <n v="22083.94"/>
    <s v="EDIA"/>
    <s v="C"/>
    <s v="Labor"/>
    <s v="TEC"/>
    <m/>
    <s v="BNL"/>
    <s v="Const"/>
    <s v="INS"/>
    <x v="8"/>
    <s v="P.S196"/>
    <m/>
    <m/>
    <m/>
    <m/>
    <m/>
    <m/>
    <m/>
    <m/>
    <m/>
    <m/>
    <n v="17843.82"/>
    <n v="4240.12"/>
    <m/>
    <m/>
    <m/>
    <m/>
    <m/>
    <m/>
    <x v="0"/>
    <x v="0"/>
    <m/>
  </r>
  <r>
    <s v=""/>
    <s v=" HR_0605_3287"/>
    <s v="HF Schottky Upgrade - Pre-Installation Testing"/>
    <s v="6.05.05.03"/>
    <x v="0"/>
    <d v="2028-05-09T00:00:00"/>
    <d v="2028-11-03T00:00:00"/>
    <s v="mahmed"/>
    <s v="gassner"/>
    <n v="22856.87"/>
    <s v="CON"/>
    <s v="C"/>
    <s v="Labor"/>
    <s v="TEC"/>
    <m/>
    <s v="BNL"/>
    <s v="Const"/>
    <s v="INS"/>
    <x v="8"/>
    <m/>
    <m/>
    <m/>
    <m/>
    <m/>
    <m/>
    <m/>
    <m/>
    <m/>
    <m/>
    <m/>
    <m/>
    <n v="18468.349999999999"/>
    <n v="4388.5200000000004"/>
    <m/>
    <m/>
    <m/>
    <m/>
    <m/>
    <x v="0"/>
    <x v="0"/>
    <m/>
  </r>
  <r>
    <s v=""/>
    <s v=" HR_0605_3281"/>
    <s v="LF Schottky Upgrade - Material - Test and Final Acceptance"/>
    <s v="6.05.05.03"/>
    <x v="0"/>
    <d v="2027-05-10T00:00:00"/>
    <d v="2027-11-04T00:00:00"/>
    <s v="mahmed"/>
    <s v="gassner"/>
    <n v="16562.95"/>
    <s v="CON"/>
    <s v="C"/>
    <s v="Labor"/>
    <s v="TEC"/>
    <m/>
    <s v="BNL"/>
    <s v="Const"/>
    <s v="INS"/>
    <x v="8"/>
    <s v="P.S197"/>
    <m/>
    <m/>
    <m/>
    <m/>
    <m/>
    <m/>
    <m/>
    <m/>
    <m/>
    <m/>
    <n v="13382.86"/>
    <n v="3180.09"/>
    <m/>
    <m/>
    <m/>
    <m/>
    <m/>
    <m/>
    <x v="0"/>
    <x v="0"/>
    <m/>
  </r>
  <r>
    <s v=""/>
    <s v=" HR_0605_3305"/>
    <s v="LF Schottky Upgrade - Pre-Installation Testing"/>
    <s v="6.05.05.03"/>
    <x v="0"/>
    <d v="2028-05-09T00:00:00"/>
    <d v="2028-11-03T00:00:00"/>
    <s v="mahmed"/>
    <s v="gassner"/>
    <n v="22856.87"/>
    <s v="CON"/>
    <s v="C"/>
    <s v="Labor"/>
    <s v="TEC"/>
    <m/>
    <s v="BNL"/>
    <s v="Const"/>
    <s v="INS"/>
    <x v="5"/>
    <m/>
    <m/>
    <m/>
    <m/>
    <m/>
    <m/>
    <m/>
    <m/>
    <m/>
    <m/>
    <m/>
    <m/>
    <n v="18468.349999999999"/>
    <n v="4388.5200000000004"/>
    <m/>
    <m/>
    <m/>
    <m/>
    <m/>
    <x v="0"/>
    <x v="0"/>
    <m/>
  </r>
  <r>
    <s v=""/>
    <s v=" HR_0603_2560"/>
    <s v="HSR Collimators - Mechanical System - Preliminary Design"/>
    <s v="6.06.03.02.02"/>
    <x v="0"/>
    <d v="2024-01-26T00:00:00"/>
    <d v="2024-06-17T00:00:00"/>
    <s v="mahmed"/>
    <s v="gassner"/>
    <n v="26380.65"/>
    <s v="EDIA"/>
    <s v="C"/>
    <s v="Labor"/>
    <s v="TEC"/>
    <m/>
    <s v="BNL"/>
    <s v="PED"/>
    <s v="AD"/>
    <x v="11"/>
    <m/>
    <m/>
    <m/>
    <m/>
    <m/>
    <m/>
    <m/>
    <m/>
    <n v="26380.65"/>
    <m/>
    <m/>
    <m/>
    <m/>
    <m/>
    <m/>
    <m/>
    <m/>
    <m/>
    <m/>
    <x v="0"/>
    <x v="0"/>
    <m/>
  </r>
  <r>
    <s v=""/>
    <s v=" HR_0603_2580"/>
    <s v="HSR Collimators - Mechanical System - Final Design"/>
    <s v="6.06.03.02.02"/>
    <x v="0"/>
    <d v="2024-10-03T00:00:00"/>
    <d v="2025-07-23T00:00:00"/>
    <s v="mahmed"/>
    <s v="gassner"/>
    <n v="54607.94"/>
    <s v="EDIA"/>
    <s v="C"/>
    <s v="Labor"/>
    <s v="TEC"/>
    <m/>
    <s v="BNL"/>
    <s v="PED"/>
    <s v="AD"/>
    <x v="6"/>
    <m/>
    <m/>
    <m/>
    <m/>
    <m/>
    <m/>
    <m/>
    <m/>
    <m/>
    <n v="54607.94"/>
    <m/>
    <m/>
    <m/>
    <m/>
    <m/>
    <m/>
    <m/>
    <m/>
    <m/>
    <x v="0"/>
    <x v="0"/>
    <m/>
  </r>
  <r>
    <s v=""/>
    <s v=" HR_0603_2660"/>
    <s v="HSR Collimators - Loss Detectors - Preliminary Design"/>
    <s v="6.06.03.02.02"/>
    <x v="0"/>
    <d v="2024-01-26T00:00:00"/>
    <d v="2024-06-17T00:00:00"/>
    <s v="mahmed"/>
    <s v="gassner"/>
    <n v="13190.32"/>
    <s v="EDIA"/>
    <s v="C"/>
    <s v="Labor"/>
    <s v="TEC"/>
    <m/>
    <s v="BNL"/>
    <s v="PED"/>
    <s v="AD"/>
    <x v="11"/>
    <m/>
    <m/>
    <m/>
    <m/>
    <m/>
    <m/>
    <m/>
    <m/>
    <n v="13190.32"/>
    <m/>
    <m/>
    <m/>
    <m/>
    <m/>
    <m/>
    <m/>
    <m/>
    <m/>
    <m/>
    <x v="0"/>
    <x v="0"/>
    <m/>
  </r>
  <r>
    <s v=""/>
    <s v=" HR_0603_2680"/>
    <s v="HSR Collimators - Loss Detectors - Final Design"/>
    <s v="6.06.03.02.02"/>
    <x v="0"/>
    <d v="2024-10-03T00:00:00"/>
    <d v="2025-07-23T00:00:00"/>
    <s v="mahmed"/>
    <s v="gassner"/>
    <n v="6825.99"/>
    <s v="EDIA"/>
    <s v="C"/>
    <s v="Labor"/>
    <s v="TEC"/>
    <m/>
    <s v="BNL"/>
    <s v="PED"/>
    <s v="AD"/>
    <x v="6"/>
    <m/>
    <m/>
    <m/>
    <m/>
    <m/>
    <m/>
    <m/>
    <m/>
    <m/>
    <n v="6825.99"/>
    <m/>
    <m/>
    <m/>
    <m/>
    <m/>
    <m/>
    <m/>
    <m/>
    <m/>
    <x v="0"/>
    <x v="0"/>
    <m/>
  </r>
  <r>
    <s v=""/>
    <s v=" HR_0603_2720"/>
    <s v="HSR Collimators - Loss Detectors - Procurement, Fabrication"/>
    <s v="6.06.03.02.02"/>
    <x v="0"/>
    <d v="2025-12-09T00:00:00"/>
    <d v="2026-12-08T00:00:00"/>
    <s v="mahmed"/>
    <s v="gassner"/>
    <n v="3554.71"/>
    <s v="EDIA"/>
    <s v="C"/>
    <s v="Labor"/>
    <s v="TEC"/>
    <m/>
    <s v="BNL"/>
    <s v="Const"/>
    <s v="AD"/>
    <x v="10"/>
    <m/>
    <m/>
    <m/>
    <m/>
    <m/>
    <m/>
    <m/>
    <m/>
    <m/>
    <m/>
    <n v="2914.86"/>
    <n v="639.85"/>
    <m/>
    <m/>
    <m/>
    <m/>
    <m/>
    <m/>
    <m/>
    <x v="0"/>
    <x v="0"/>
    <m/>
  </r>
  <r>
    <s v=""/>
    <s v=" HR_0603_2760"/>
    <s v="HSR Collimators - Motion System - Preliminary Design"/>
    <s v="6.06.03.02.02"/>
    <x v="0"/>
    <d v="2024-01-26T00:00:00"/>
    <d v="2024-06-17T00:00:00"/>
    <s v="mahmed"/>
    <s v="gassner"/>
    <n v="13190.32"/>
    <s v="EDIA"/>
    <s v="C"/>
    <s v="Labor"/>
    <s v="TEC"/>
    <m/>
    <s v="BNL"/>
    <s v="PED"/>
    <s v="AD"/>
    <x v="11"/>
    <m/>
    <m/>
    <m/>
    <m/>
    <m/>
    <m/>
    <m/>
    <m/>
    <n v="13190.32"/>
    <m/>
    <m/>
    <m/>
    <m/>
    <m/>
    <m/>
    <m/>
    <m/>
    <m/>
    <m/>
    <x v="0"/>
    <x v="0"/>
    <m/>
  </r>
  <r>
    <s v=""/>
    <s v=" HR_0603_2780"/>
    <s v="HSR Collimators - Motion System - Final Design"/>
    <s v="6.06.03.02.02"/>
    <x v="0"/>
    <d v="2024-10-03T00:00:00"/>
    <d v="2025-07-23T00:00:00"/>
    <s v="mahmed"/>
    <s v="gassner"/>
    <n v="28669.17"/>
    <s v="EDIA"/>
    <s v="C"/>
    <s v="Labor"/>
    <s v="TEC"/>
    <m/>
    <s v="BNL"/>
    <s v="PED"/>
    <s v="AD"/>
    <x v="6"/>
    <m/>
    <m/>
    <m/>
    <m/>
    <m/>
    <m/>
    <m/>
    <m/>
    <m/>
    <n v="28669.17"/>
    <m/>
    <m/>
    <m/>
    <m/>
    <m/>
    <m/>
    <m/>
    <m/>
    <m/>
    <x v="0"/>
    <x v="0"/>
    <m/>
  </r>
  <r>
    <s v=""/>
    <s v=" HR_0603_2860"/>
    <s v="HSR Collimators - BPM Electronic System - Preliminary Design"/>
    <s v="6.06.03.02.02"/>
    <x v="0"/>
    <d v="2024-01-26T00:00:00"/>
    <d v="2024-06-17T00:00:00"/>
    <s v="mahmed"/>
    <s v="gassner"/>
    <n v="13190.32"/>
    <s v="EDIA"/>
    <s v="C"/>
    <s v="Labor"/>
    <s v="TEC"/>
    <m/>
    <s v="BNL"/>
    <s v="PED"/>
    <s v="AD"/>
    <x v="11"/>
    <m/>
    <m/>
    <m/>
    <m/>
    <m/>
    <m/>
    <m/>
    <m/>
    <n v="13190.32"/>
    <m/>
    <m/>
    <m/>
    <m/>
    <m/>
    <m/>
    <m/>
    <m/>
    <m/>
    <m/>
    <x v="0"/>
    <x v="0"/>
    <m/>
  </r>
  <r>
    <s v=""/>
    <s v=" HR_0603_2880"/>
    <s v="HSR Collimators - BPM Electronic System - Final Design"/>
    <s v="6.06.03.02.02"/>
    <x v="0"/>
    <d v="2024-10-03T00:00:00"/>
    <d v="2025-07-23T00:00:00"/>
    <s v="mahmed"/>
    <s v="gassner"/>
    <n v="23890.97"/>
    <s v="EDIA"/>
    <s v="C"/>
    <s v="Labor"/>
    <s v="TEC"/>
    <m/>
    <s v="BNL"/>
    <s v="PED"/>
    <s v="AD"/>
    <x v="6"/>
    <m/>
    <m/>
    <m/>
    <m/>
    <m/>
    <m/>
    <m/>
    <m/>
    <m/>
    <n v="23890.97"/>
    <m/>
    <m/>
    <m/>
    <m/>
    <m/>
    <m/>
    <m/>
    <m/>
    <m/>
    <x v="0"/>
    <x v="0"/>
    <m/>
  </r>
  <r>
    <s v=""/>
    <s v=" HR_0603_2940"/>
    <s v="HSR Collimators Material - Test and Final Acceptance"/>
    <s v="6.06.03.02.02"/>
    <x v="0"/>
    <d v="2027-09-15T00:00:00"/>
    <d v="2028-09-13T00:00:00"/>
    <s v="mahmed"/>
    <s v="gassner"/>
    <n v="22667.45"/>
    <s v="CON"/>
    <s v="C"/>
    <s v="Labor"/>
    <s v="TEC"/>
    <m/>
    <s v="BNL"/>
    <s v="Const"/>
    <s v="AD"/>
    <x v="8"/>
    <s v="S.P128"/>
    <s v="APP00173"/>
    <m/>
    <m/>
    <m/>
    <m/>
    <m/>
    <m/>
    <m/>
    <m/>
    <m/>
    <n v="1088.04"/>
    <n v="21579.41"/>
    <m/>
    <m/>
    <m/>
    <m/>
    <m/>
    <m/>
    <x v="0"/>
    <x v="0"/>
    <m/>
  </r>
  <r>
    <s v=""/>
    <s v=" HR_0802_1000"/>
    <s v="High Current HCeS - Design new location into which  the high current e-source will be installed"/>
    <s v="6.05.07.02"/>
    <x v="0"/>
    <d v="2025-09-30T00:00:00"/>
    <d v="2026-03-26T00:00:00"/>
    <s v="glayden"/>
    <s v="skaritka"/>
    <n v="28251.65"/>
    <s v="EDIA"/>
    <s v="C"/>
    <s v="Labor"/>
    <s v="TEC"/>
    <m/>
    <s v="BNL"/>
    <s v="PED"/>
    <s v="SHC"/>
    <x v="11"/>
    <m/>
    <m/>
    <m/>
    <m/>
    <m/>
    <m/>
    <m/>
    <m/>
    <m/>
    <n v="235.43"/>
    <n v="28016.22"/>
    <m/>
    <m/>
    <m/>
    <m/>
    <m/>
    <m/>
    <m/>
    <m/>
    <x v="0"/>
    <x v="0"/>
    <m/>
  </r>
  <r>
    <s v=""/>
    <s v=" HR_0802_1080"/>
    <s v="High Current HCeS - Prepare areas to accept gun, cathode, laser and laser transport systems"/>
    <s v="6.05.07.02"/>
    <x v="0"/>
    <d v="2026-03-27T00:00:00"/>
    <d v="2026-09-15T00:00:00"/>
    <s v="glayden"/>
    <s v="skaritka"/>
    <n v="56519.22"/>
    <s v="CON"/>
    <s v="C"/>
    <s v="Labor"/>
    <s v="TEC"/>
    <m/>
    <s v="BNL"/>
    <s v="Const"/>
    <s v="SHC"/>
    <x v="6"/>
    <m/>
    <m/>
    <m/>
    <m/>
    <m/>
    <m/>
    <m/>
    <m/>
    <m/>
    <m/>
    <n v="56519.22"/>
    <m/>
    <m/>
    <m/>
    <m/>
    <m/>
    <m/>
    <m/>
    <m/>
    <x v="0"/>
    <x v="0"/>
    <m/>
  </r>
  <r>
    <s v=""/>
    <s v=" HR_0802_1100"/>
    <s v="High Current HCeS - Detailed design of e-source and cathode injection system for Hadron Cooling for the BNL EIC"/>
    <s v="6.05.07.02"/>
    <x v="0"/>
    <d v="2026-09-16T00:00:00"/>
    <d v="2026-12-14T00:00:00"/>
    <s v="glayden"/>
    <s v="skaritka"/>
    <n v="29067.360000000001"/>
    <s v="EDIA"/>
    <s v="C"/>
    <s v="Labor"/>
    <s v="TEC"/>
    <m/>
    <s v="BNL"/>
    <s v="Const"/>
    <s v="SHC"/>
    <x v="6"/>
    <m/>
    <m/>
    <m/>
    <m/>
    <m/>
    <m/>
    <m/>
    <m/>
    <m/>
    <m/>
    <n v="5329.02"/>
    <n v="23738.35"/>
    <m/>
    <m/>
    <m/>
    <m/>
    <m/>
    <m/>
    <m/>
    <x v="0"/>
    <x v="0"/>
    <m/>
  </r>
  <r>
    <s v=""/>
    <s v=" HR_0802_1180"/>
    <s v="High Current HCeS - Decommission and dissassembly of all LeRec Gun system"/>
    <s v="6.05.07.02"/>
    <x v="0"/>
    <d v="2027-08-04T00:00:00"/>
    <d v="2028-03-27T00:00:00"/>
    <s v="glayden"/>
    <s v="skaritka"/>
    <n v="30010.080000000002"/>
    <s v="CON"/>
    <s v="C"/>
    <s v="Labor"/>
    <s v="TEC"/>
    <m/>
    <s v="BNL"/>
    <s v="Const"/>
    <s v="SHC"/>
    <x v="5"/>
    <m/>
    <m/>
    <m/>
    <m/>
    <m/>
    <m/>
    <m/>
    <m/>
    <m/>
    <m/>
    <m/>
    <n v="7690.08"/>
    <n v="22319.99"/>
    <m/>
    <m/>
    <m/>
    <m/>
    <m/>
    <m/>
    <x v="0"/>
    <x v="0"/>
    <m/>
  </r>
  <r>
    <s v=""/>
    <s v=" HR_0802_1200"/>
    <s v="High Current HCeS - Move all High Current e-source systems into new prepared locations (1002 Tunnel BORE)"/>
    <s v="6.05.07.02"/>
    <x v="0"/>
    <d v="2028-03-28T00:00:00"/>
    <d v="2028-07-19T00:00:00"/>
    <s v="glayden"/>
    <s v="skaritka"/>
    <n v="22704.3"/>
    <s v="CON"/>
    <s v="C"/>
    <s v="Labor"/>
    <s v="TEC"/>
    <m/>
    <s v="BNL"/>
    <s v="Const"/>
    <s v="SHC"/>
    <x v="5"/>
    <m/>
    <m/>
    <m/>
    <m/>
    <m/>
    <m/>
    <m/>
    <m/>
    <m/>
    <m/>
    <m/>
    <m/>
    <n v="22704.3"/>
    <m/>
    <m/>
    <m/>
    <m/>
    <m/>
    <m/>
    <x v="0"/>
    <x v="0"/>
    <m/>
  </r>
  <r>
    <s v=""/>
    <s v=" HR_0802_1220"/>
    <s v="High Current HCeS - Refurbish, upgrade and reassemble systems in final location"/>
    <s v="6.05.07.02"/>
    <x v="0"/>
    <d v="2028-07-20T00:00:00"/>
    <d v="2029-05-08T00:00:00"/>
    <s v="glayden"/>
    <s v="skaritka"/>
    <n v="77654.38"/>
    <s v="CON"/>
    <s v="C"/>
    <s v="Labor"/>
    <s v="TEC"/>
    <m/>
    <s v="BNL"/>
    <s v="Const"/>
    <s v="SHC"/>
    <x v="7"/>
    <m/>
    <m/>
    <m/>
    <m/>
    <m/>
    <m/>
    <m/>
    <m/>
    <m/>
    <m/>
    <m/>
    <m/>
    <n v="19801.87"/>
    <n v="57852.51"/>
    <m/>
    <m/>
    <m/>
    <m/>
    <m/>
    <x v="0"/>
    <x v="0"/>
    <m/>
  </r>
  <r>
    <s v=""/>
    <s v=" HR_0802_1300"/>
    <s v="High Current HCeS - Integration and testing of all subsystems"/>
    <s v="6.05.07.02"/>
    <x v="0"/>
    <d v="1931-01-03T00:00:00"/>
    <d v="1931-04-28T00:00:00"/>
    <s v="glayden"/>
    <s v="skaritka"/>
    <n v="167817.75"/>
    <s v="CON"/>
    <s v="C"/>
    <s v="Labor"/>
    <s v="TEC"/>
    <m/>
    <s v="BNL"/>
    <s v="Const"/>
    <s v="SHC"/>
    <x v="8"/>
    <m/>
    <m/>
    <m/>
    <m/>
    <m/>
    <m/>
    <m/>
    <m/>
    <m/>
    <m/>
    <m/>
    <m/>
    <m/>
    <m/>
    <m/>
    <n v="167817.75"/>
    <m/>
    <m/>
    <m/>
    <x v="0"/>
    <x v="0"/>
    <m/>
  </r>
  <r>
    <s v=""/>
    <s v=" HR_0802_1420"/>
    <s v="High Current HCeS - System Commissioning"/>
    <s v="6.05.07.02"/>
    <x v="0"/>
    <d v="1931-04-29T00:00:00"/>
    <d v="1931-10-17T00:00:00"/>
    <s v="glayden"/>
    <s v="skaritka"/>
    <n v="168405.12"/>
    <s v="CON"/>
    <s v="C"/>
    <s v="Labor"/>
    <s v="TEC"/>
    <m/>
    <s v="BNL"/>
    <s v="Const"/>
    <s v="SHC"/>
    <x v="4"/>
    <m/>
    <m/>
    <m/>
    <m/>
    <m/>
    <m/>
    <m/>
    <m/>
    <m/>
    <m/>
    <m/>
    <m/>
    <m/>
    <m/>
    <m/>
    <n v="151564.6"/>
    <n v="16840.509999999998"/>
    <m/>
    <m/>
    <x v="0"/>
    <x v="0"/>
    <m/>
  </r>
  <r>
    <s v=""/>
    <s v=" HR_0804_1260"/>
    <s v="SHC Beam Transport Magnets - Measurement"/>
    <s v="6.05.07.04"/>
    <x v="0"/>
    <d v="2028-01-10T00:00:00"/>
    <d v="2028-10-23T00:00:00"/>
    <s v="jtolle"/>
    <s v="hwitte"/>
    <n v="16085.05"/>
    <s v="EDIA"/>
    <s v="C"/>
    <s v="Labor"/>
    <s v="TEC"/>
    <m/>
    <s v="BNL"/>
    <s v="Const.Test"/>
    <s v="SHC"/>
    <x v="8"/>
    <m/>
    <m/>
    <m/>
    <m/>
    <m/>
    <m/>
    <m/>
    <m/>
    <m/>
    <m/>
    <m/>
    <m/>
    <n v="14878.67"/>
    <n v="1206.3800000000001"/>
    <m/>
    <m/>
    <m/>
    <m/>
    <m/>
    <x v="0"/>
    <x v="0"/>
    <m/>
  </r>
  <r>
    <s v=""/>
    <s v=" HR_0804_4260"/>
    <s v="Hadron &amp; e-Cooling Vacuum - I&amp;C Systems - Preliminary Design"/>
    <s v="6.05.07.05"/>
    <x v="0"/>
    <d v="2023-09-27T00:00:00"/>
    <d v="2024-03-26T00:00:00"/>
    <s v="rnavarrol"/>
    <s v="weiss"/>
    <n v="9719.77"/>
    <s v="EDIA"/>
    <s v="C"/>
    <s v="Labor"/>
    <s v="TEC"/>
    <m/>
    <s v="BNL"/>
    <s v="PED"/>
    <s v="VAC"/>
    <x v="11"/>
    <s v="P"/>
    <m/>
    <m/>
    <m/>
    <m/>
    <m/>
    <m/>
    <n v="239.01"/>
    <n v="9480.76"/>
    <m/>
    <m/>
    <m/>
    <m/>
    <m/>
    <m/>
    <m/>
    <m/>
    <m/>
    <m/>
    <x v="0"/>
    <x v="0"/>
    <m/>
  </r>
  <r>
    <s v=""/>
    <s v=" HR_0804_4280"/>
    <s v="Hadron &amp; e-Cooling Vacuum - I&amp;C Systems - Final Design"/>
    <s v="6.05.07.05"/>
    <x v="0"/>
    <d v="2024-03-27T00:00:00"/>
    <d v="2025-03-03T00:00:00"/>
    <s v="rnavarrol"/>
    <s v="weiss"/>
    <n v="78680.490000000005"/>
    <s v="EDIA"/>
    <s v="C"/>
    <s v="Labor"/>
    <s v="TEC"/>
    <m/>
    <s v="BNL"/>
    <s v="PED"/>
    <s v="VAC"/>
    <x v="6"/>
    <s v="P"/>
    <m/>
    <m/>
    <m/>
    <m/>
    <m/>
    <m/>
    <m/>
    <n v="44236.67"/>
    <n v="34443.82"/>
    <m/>
    <m/>
    <m/>
    <m/>
    <m/>
    <m/>
    <m/>
    <m/>
    <m/>
    <x v="0"/>
    <x v="0"/>
    <m/>
  </r>
  <r>
    <s v=""/>
    <s v=" HR_0804_4300"/>
    <s v="Hadron &amp; e-Cooling Vacuum - I&amp;C Systems - Design Review"/>
    <s v="6.05.07.05"/>
    <x v="0"/>
    <d v="2025-03-04T00:00:00"/>
    <d v="2025-05-27T00:00:00"/>
    <s v="rnavarrol"/>
    <s v="weiss"/>
    <n v="4095.6"/>
    <s v="EDIA"/>
    <s v="C"/>
    <s v="Labor"/>
    <s v="TEC"/>
    <m/>
    <s v="BNL"/>
    <s v="PED"/>
    <s v="VAC"/>
    <x v="6"/>
    <s v="P"/>
    <m/>
    <m/>
    <m/>
    <m/>
    <m/>
    <m/>
    <m/>
    <m/>
    <n v="4095.6"/>
    <m/>
    <m/>
    <m/>
    <m/>
    <m/>
    <m/>
    <m/>
    <m/>
    <m/>
    <x v="0"/>
    <x v="0"/>
    <m/>
  </r>
  <r>
    <s v=""/>
    <s v=" HR_0804_4340"/>
    <s v="Hadron &amp; e-Cooling Vacuum - I&amp;C Systems - Prepare Spec/SOW"/>
    <s v="6.05.07.05"/>
    <x v="0"/>
    <d v="2025-05-28T00:00:00"/>
    <d v="2025-09-18T00:00:00"/>
    <s v="rnavarrol"/>
    <s v="weiss"/>
    <n v="3071.7"/>
    <s v="EDIA"/>
    <s v="C"/>
    <s v="Labor"/>
    <s v="TEC"/>
    <m/>
    <s v="BNL"/>
    <s v="PED"/>
    <s v="VAC"/>
    <x v="10"/>
    <s v="P"/>
    <m/>
    <m/>
    <m/>
    <m/>
    <m/>
    <m/>
    <m/>
    <m/>
    <n v="3071.7"/>
    <m/>
    <m/>
    <m/>
    <m/>
    <m/>
    <m/>
    <m/>
    <m/>
    <m/>
    <x v="0"/>
    <x v="0"/>
    <m/>
  </r>
  <r>
    <s v=""/>
    <s v=" HR_0804_4400"/>
    <s v="Hadron &amp; e-Cooling Vacuum - I&amp;C Systems - Procurement and Vendor Oversight"/>
    <s v="6.05.07.05"/>
    <x v="0"/>
    <d v="2026-05-21T00:00:00"/>
    <d v="2027-05-20T00:00:00"/>
    <s v="rnavarrol"/>
    <s v="weiss"/>
    <n v="3249.53"/>
    <s v="EDIA"/>
    <s v="C"/>
    <s v="Labor"/>
    <s v="TEC"/>
    <m/>
    <s v="BNL"/>
    <s v="Const"/>
    <s v="VAC"/>
    <x v="9"/>
    <s v="P"/>
    <m/>
    <m/>
    <m/>
    <m/>
    <m/>
    <m/>
    <m/>
    <m/>
    <m/>
    <n v="1195.83"/>
    <n v="2053.6999999999998"/>
    <m/>
    <m/>
    <m/>
    <m/>
    <m/>
    <m/>
    <m/>
    <x v="0"/>
    <x v="0"/>
    <m/>
  </r>
  <r>
    <s v=""/>
    <s v=" HR_0804_4860"/>
    <s v="e-beamlines Baked Vacuum - I&amp;C Systems - Preliminary Design"/>
    <s v="6.05.07.05"/>
    <x v="0"/>
    <d v="2023-09-29T00:00:00"/>
    <d v="2024-03-26T00:00:00"/>
    <s v="rnavarrol"/>
    <s v="weiss"/>
    <n v="4615.3100000000004"/>
    <s v="EDIA"/>
    <s v="C"/>
    <s v="Labor"/>
    <s v="TEC"/>
    <m/>
    <s v="BNL"/>
    <s v="PED"/>
    <s v="VAC"/>
    <x v="11"/>
    <s v="P"/>
    <m/>
    <m/>
    <m/>
    <m/>
    <m/>
    <m/>
    <n v="38.46"/>
    <n v="4576.8500000000004"/>
    <m/>
    <m/>
    <m/>
    <m/>
    <m/>
    <m/>
    <m/>
    <m/>
    <m/>
    <m/>
    <x v="0"/>
    <x v="0"/>
    <m/>
  </r>
  <r>
    <s v=""/>
    <s v=" HR_0804_4880"/>
    <s v="e-beamlines Baked Vacuum - I&amp;C Systems - Final Design"/>
    <s v="6.05.07.05"/>
    <x v="0"/>
    <d v="2024-03-27T00:00:00"/>
    <d v="2025-03-03T00:00:00"/>
    <s v="rnavarrol"/>
    <s v="weiss"/>
    <n v="37666.19"/>
    <s v="EDIA"/>
    <s v="C"/>
    <s v="Labor"/>
    <s v="TEC"/>
    <m/>
    <s v="BNL"/>
    <s v="PED"/>
    <s v="VAC"/>
    <x v="6"/>
    <s v="P"/>
    <m/>
    <m/>
    <m/>
    <m/>
    <m/>
    <m/>
    <m/>
    <n v="21177.13"/>
    <n v="16489.060000000001"/>
    <m/>
    <m/>
    <m/>
    <m/>
    <m/>
    <m/>
    <m/>
    <m/>
    <m/>
    <x v="0"/>
    <x v="0"/>
    <m/>
  </r>
  <r>
    <s v=""/>
    <s v=" HR_0804_4900"/>
    <s v="e-beamlines Baked Vacuum - I&amp;C Systems - Design Review"/>
    <s v="6.05.07.05"/>
    <x v="0"/>
    <d v="2025-03-04T00:00:00"/>
    <d v="2025-05-27T00:00:00"/>
    <s v="rnavarrol"/>
    <s v="weiss"/>
    <n v="1877.15"/>
    <s v="EDIA"/>
    <s v="C"/>
    <s v="Labor"/>
    <s v="TEC"/>
    <m/>
    <s v="BNL"/>
    <s v="PED"/>
    <s v="VAC"/>
    <x v="6"/>
    <s v="P"/>
    <m/>
    <m/>
    <m/>
    <m/>
    <m/>
    <m/>
    <m/>
    <m/>
    <n v="1877.15"/>
    <m/>
    <m/>
    <m/>
    <m/>
    <m/>
    <m/>
    <m/>
    <m/>
    <m/>
    <x v="0"/>
    <x v="0"/>
    <m/>
  </r>
  <r>
    <s v=""/>
    <s v=" HR_0804_4940"/>
    <s v="e-beamlines Baked Vacuum - I&amp;C Systems - Prepare Spec/SOW"/>
    <s v="6.05.07.05"/>
    <x v="0"/>
    <d v="2025-05-28T00:00:00"/>
    <d v="2025-09-18T00:00:00"/>
    <s v="rnavarrol"/>
    <s v="weiss"/>
    <n v="1365.2"/>
    <s v="EDIA"/>
    <s v="C"/>
    <s v="Labor"/>
    <s v="TEC"/>
    <m/>
    <s v="BNL"/>
    <s v="PED"/>
    <s v="VAC"/>
    <x v="10"/>
    <s v="P"/>
    <m/>
    <m/>
    <m/>
    <m/>
    <m/>
    <m/>
    <m/>
    <m/>
    <n v="1365.2"/>
    <m/>
    <m/>
    <m/>
    <m/>
    <m/>
    <m/>
    <m/>
    <m/>
    <m/>
    <x v="0"/>
    <x v="0"/>
    <m/>
  </r>
  <r>
    <s v=""/>
    <s v=" HR_0804_5000"/>
    <s v="e-beamlines Baked Vacuum - I&amp;C Systems - Procurement and Vendor Oversight"/>
    <s v="6.05.07.05"/>
    <x v="0"/>
    <d v="2026-05-21T00:00:00"/>
    <d v="2027-05-20T00:00:00"/>
    <s v="rnavarrol"/>
    <s v="weiss"/>
    <n v="1444.24"/>
    <s v="EDIA"/>
    <s v="C"/>
    <s v="Labor"/>
    <s v="TEC"/>
    <m/>
    <s v="BNL"/>
    <s v="Const"/>
    <s v="VAC"/>
    <x v="9"/>
    <s v="P"/>
    <m/>
    <m/>
    <m/>
    <m/>
    <m/>
    <m/>
    <m/>
    <m/>
    <m/>
    <n v="531.48"/>
    <n v="912.76"/>
    <m/>
    <m/>
    <m/>
    <m/>
    <m/>
    <m/>
    <m/>
    <x v="0"/>
    <x v="0"/>
    <m/>
  </r>
  <r>
    <s v=""/>
    <s v=" HR_0804_5460"/>
    <s v="e-loop Return Vacuum - I&amp;C Systems - Preliminary Design"/>
    <s v="6.05.07.05"/>
    <x v="0"/>
    <d v="2023-09-29T00:00:00"/>
    <d v="2024-03-26T00:00:00"/>
    <s v="rnavarrol"/>
    <s v="weiss"/>
    <n v="4615.3100000000004"/>
    <s v="EDIA"/>
    <s v="C"/>
    <s v="Labor"/>
    <s v="TEC"/>
    <m/>
    <s v="BNL"/>
    <s v="PED"/>
    <s v="VAC"/>
    <x v="11"/>
    <s v="P"/>
    <m/>
    <m/>
    <m/>
    <m/>
    <m/>
    <m/>
    <n v="38.46"/>
    <n v="4576.8500000000004"/>
    <m/>
    <m/>
    <m/>
    <m/>
    <m/>
    <m/>
    <m/>
    <m/>
    <m/>
    <m/>
    <x v="0"/>
    <x v="0"/>
    <m/>
  </r>
  <r>
    <s v=""/>
    <s v=" HR_0804_5480"/>
    <s v="e-loop Return Vacuum - I&amp;C Systems - Final Design"/>
    <s v="6.05.07.05"/>
    <x v="0"/>
    <d v="2024-03-27T00:00:00"/>
    <d v="2025-03-03T00:00:00"/>
    <s v="rnavarrol"/>
    <s v="weiss"/>
    <n v="37666.19"/>
    <s v="EDIA"/>
    <s v="C"/>
    <s v="Labor"/>
    <s v="TEC"/>
    <m/>
    <s v="BNL"/>
    <s v="PED"/>
    <s v="VAC"/>
    <x v="6"/>
    <s v="P"/>
    <m/>
    <m/>
    <m/>
    <m/>
    <m/>
    <m/>
    <m/>
    <n v="21177.13"/>
    <n v="16489.060000000001"/>
    <m/>
    <m/>
    <m/>
    <m/>
    <m/>
    <m/>
    <m/>
    <m/>
    <m/>
    <x v="0"/>
    <x v="0"/>
    <m/>
  </r>
  <r>
    <s v=""/>
    <s v=" HR_0804_5500"/>
    <s v="e-loop Return Vacuum - I&amp;C Systems - Design Review"/>
    <s v="6.05.07.05"/>
    <x v="0"/>
    <d v="2025-03-04T00:00:00"/>
    <d v="2025-05-27T00:00:00"/>
    <s v="rnavarrol"/>
    <s v="weiss"/>
    <n v="1877.15"/>
    <s v="EDIA"/>
    <s v="C"/>
    <s v="Labor"/>
    <s v="TEC"/>
    <m/>
    <s v="BNL"/>
    <s v="PED"/>
    <s v="VAC"/>
    <x v="6"/>
    <s v="P"/>
    <m/>
    <m/>
    <m/>
    <m/>
    <m/>
    <m/>
    <m/>
    <m/>
    <n v="1877.15"/>
    <m/>
    <m/>
    <m/>
    <m/>
    <m/>
    <m/>
    <m/>
    <m/>
    <m/>
    <x v="0"/>
    <x v="0"/>
    <m/>
  </r>
  <r>
    <s v=""/>
    <s v=" HR_0804_5540"/>
    <s v="e-loop Return Vacuum - I&amp;C Systems - Prepare Spec/SOW"/>
    <s v="6.05.07.05"/>
    <x v="0"/>
    <d v="2025-05-28T00:00:00"/>
    <d v="2025-09-18T00:00:00"/>
    <s v="rnavarrol"/>
    <s v="weiss"/>
    <n v="1365.2"/>
    <s v="EDIA"/>
    <s v="C"/>
    <s v="Labor"/>
    <s v="TEC"/>
    <m/>
    <s v="BNL"/>
    <s v="PED"/>
    <s v="VAC"/>
    <x v="10"/>
    <s v="P"/>
    <m/>
    <m/>
    <m/>
    <m/>
    <m/>
    <m/>
    <m/>
    <m/>
    <n v="1365.2"/>
    <m/>
    <m/>
    <m/>
    <m/>
    <m/>
    <m/>
    <m/>
    <m/>
    <m/>
    <x v="0"/>
    <x v="0"/>
    <m/>
  </r>
  <r>
    <s v=""/>
    <s v=" HR_0804_5600"/>
    <s v="e-loop Return Vacuum - I&amp;C Systems - Procurement and Vendor Oversight"/>
    <s v="6.05.07.05"/>
    <x v="0"/>
    <d v="2026-05-21T00:00:00"/>
    <d v="2027-05-20T00:00:00"/>
    <s v="rnavarrol"/>
    <s v="weiss"/>
    <n v="1444.24"/>
    <s v="EDIA"/>
    <s v="C"/>
    <s v="Labor"/>
    <s v="TEC"/>
    <m/>
    <s v="BNL"/>
    <s v="Const"/>
    <s v="VAC"/>
    <x v="9"/>
    <s v="P"/>
    <m/>
    <m/>
    <m/>
    <m/>
    <m/>
    <m/>
    <m/>
    <m/>
    <m/>
    <n v="531.48"/>
    <n v="912.76"/>
    <m/>
    <m/>
    <m/>
    <m/>
    <m/>
    <m/>
    <m/>
    <x v="0"/>
    <x v="0"/>
    <m/>
  </r>
  <r>
    <s v=""/>
    <s v=" HR_0804_6060"/>
    <s v="DC-Gun LINAC Vacuum - I&amp;C Systems - Preliminary Design"/>
    <s v="6.05.07.05"/>
    <x v="0"/>
    <d v="2023-09-29T00:00:00"/>
    <d v="2024-03-26T00:00:00"/>
    <s v="rnavarrol"/>
    <s v="weiss"/>
    <n v="9725.1200000000008"/>
    <s v="EDIA"/>
    <s v="C"/>
    <s v="Labor"/>
    <s v="TEC"/>
    <m/>
    <s v="BNL"/>
    <s v="PED"/>
    <s v="VAC"/>
    <x v="11"/>
    <s v="P.S120"/>
    <m/>
    <m/>
    <m/>
    <m/>
    <m/>
    <m/>
    <n v="81.040000000000006"/>
    <n v="9644.08"/>
    <m/>
    <m/>
    <m/>
    <m/>
    <m/>
    <m/>
    <m/>
    <m/>
    <m/>
    <m/>
    <x v="0"/>
    <x v="0"/>
    <m/>
  </r>
  <r>
    <s v=""/>
    <s v=" HR_0804_6080"/>
    <s v="DC-Gun LINAC Vacuum - I&amp;C Systems - Final Design"/>
    <s v="6.05.07.05"/>
    <x v="0"/>
    <d v="2024-03-27T00:00:00"/>
    <d v="2025-03-03T00:00:00"/>
    <s v="rnavarrol"/>
    <s v="weiss"/>
    <n v="78680.490000000005"/>
    <s v="EDIA"/>
    <s v="C"/>
    <s v="Labor"/>
    <s v="TEC"/>
    <m/>
    <s v="BNL"/>
    <s v="PED"/>
    <s v="VAC"/>
    <x v="6"/>
    <s v="P.S120"/>
    <m/>
    <m/>
    <m/>
    <m/>
    <m/>
    <m/>
    <m/>
    <n v="44236.67"/>
    <n v="34443.82"/>
    <m/>
    <m/>
    <m/>
    <m/>
    <m/>
    <m/>
    <m/>
    <m/>
    <m/>
    <x v="0"/>
    <x v="0"/>
    <m/>
  </r>
  <r>
    <s v=""/>
    <s v=" HR_0804_6100"/>
    <s v="DC-Gun LINAC Vacuum - I&amp;C Systems - Design Review"/>
    <s v="6.05.07.05"/>
    <x v="0"/>
    <d v="2025-03-04T00:00:00"/>
    <d v="2025-05-27T00:00:00"/>
    <s v="rnavarrol"/>
    <s v="weiss"/>
    <n v="4095.6"/>
    <s v="EDIA"/>
    <s v="C"/>
    <s v="Labor"/>
    <s v="TEC"/>
    <m/>
    <s v="BNL"/>
    <s v="PED"/>
    <s v="VAC"/>
    <x v="6"/>
    <s v="P.S120"/>
    <m/>
    <m/>
    <m/>
    <m/>
    <m/>
    <m/>
    <m/>
    <m/>
    <n v="4095.6"/>
    <m/>
    <m/>
    <m/>
    <m/>
    <m/>
    <m/>
    <m/>
    <m/>
    <m/>
    <x v="0"/>
    <x v="0"/>
    <m/>
  </r>
  <r>
    <s v=""/>
    <s v=" HR_0804_6140"/>
    <s v="DC-Gun LINAC Vacuum - I&amp;C Systems - Prepare Spec/SOW"/>
    <s v="6.05.07.05"/>
    <x v="0"/>
    <d v="2025-05-28T00:00:00"/>
    <d v="2025-09-18T00:00:00"/>
    <s v="rnavarrol"/>
    <s v="weiss"/>
    <n v="3071.7"/>
    <s v="EDIA"/>
    <s v="C"/>
    <s v="Labor"/>
    <s v="TEC"/>
    <m/>
    <s v="BNL"/>
    <s v="PED"/>
    <s v="VAC"/>
    <x v="10"/>
    <s v="P.S120"/>
    <m/>
    <m/>
    <m/>
    <m/>
    <m/>
    <m/>
    <m/>
    <m/>
    <n v="3071.7"/>
    <m/>
    <m/>
    <m/>
    <m/>
    <m/>
    <m/>
    <m/>
    <m/>
    <m/>
    <x v="0"/>
    <x v="0"/>
    <m/>
  </r>
  <r>
    <s v=""/>
    <s v=" HR_0804_6200"/>
    <s v="DC-Gun LINAC Vacuum - I&amp;C Systems - Procurement and Vendor Oversight"/>
    <s v="6.05.07.05"/>
    <x v="0"/>
    <d v="2026-05-20T00:00:00"/>
    <d v="2027-05-19T00:00:00"/>
    <s v="rnavarrol"/>
    <s v="weiss"/>
    <n v="3249.08"/>
    <s v="EDIA"/>
    <s v="C"/>
    <s v="Labor"/>
    <s v="TEC"/>
    <m/>
    <s v="BNL"/>
    <s v="Const"/>
    <s v="VAC"/>
    <x v="9"/>
    <s v="P.S120"/>
    <m/>
    <m/>
    <m/>
    <m/>
    <m/>
    <m/>
    <m/>
    <m/>
    <m/>
    <n v="1208.6600000000001"/>
    <n v="2040.43"/>
    <m/>
    <m/>
    <m/>
    <m/>
    <m/>
    <m/>
    <m/>
    <x v="0"/>
    <x v="0"/>
    <m/>
  </r>
  <r>
    <s v=""/>
    <s v=" HR_0805_1040"/>
    <s v="RF-ERL-5-CM: High Power Test (CM-05)"/>
    <s v="6.08.04.02.04"/>
    <x v="0"/>
    <d v="2029-05-23T00:00:00"/>
    <d v="1930-05-08T00:00:00"/>
    <s v="jtolle"/>
    <s v="zaltsman"/>
    <n v="224121.24"/>
    <s v="CON"/>
    <s v="C"/>
    <s v="Labor"/>
    <s v="TEC"/>
    <m/>
    <s v="BNL"/>
    <s v="Const.Test"/>
    <s v="RF"/>
    <x v="8"/>
    <m/>
    <m/>
    <m/>
    <m/>
    <m/>
    <m/>
    <m/>
    <m/>
    <m/>
    <m/>
    <m/>
    <m/>
    <m/>
    <n v="84045.46"/>
    <n v="140075.78"/>
    <m/>
    <m/>
    <m/>
    <m/>
    <x v="0"/>
    <x v="0"/>
    <m/>
  </r>
  <r>
    <s v=""/>
    <s v=" HR_0805_1080"/>
    <s v="RF-ERL-1-PWR: Design of Amplifers and Transmission Components"/>
    <s v="6.08.06.02"/>
    <x v="0"/>
    <d v="2027-01-14T00:00:00"/>
    <d v="2027-04-09T00:00:00"/>
    <s v="jtolle"/>
    <s v="zaltsman"/>
    <n v="25592.61"/>
    <s v="EDIA"/>
    <s v="C"/>
    <s v="Labor"/>
    <s v="TEC"/>
    <m/>
    <s v="BNL"/>
    <s v="PED"/>
    <s v="RF"/>
    <x v="6"/>
    <s v="A.PP043"/>
    <m/>
    <m/>
    <m/>
    <m/>
    <m/>
    <m/>
    <m/>
    <m/>
    <m/>
    <m/>
    <n v="25592.61"/>
    <m/>
    <m/>
    <m/>
    <m/>
    <m/>
    <m/>
    <m/>
    <x v="0"/>
    <x v="0"/>
    <m/>
  </r>
  <r>
    <s v=""/>
    <s v=" HR_0805_1100"/>
    <s v="RF-ERL-1-PWR: Prepare Specs and SOWs for all Procurements"/>
    <s v="6.08.06.02"/>
    <x v="0"/>
    <d v="2027-04-12T00:00:00"/>
    <d v="2027-07-06T00:00:00"/>
    <s v="jtolle"/>
    <s v="zaltsman"/>
    <n v="12796.3"/>
    <s v="EDIA"/>
    <s v="C"/>
    <s v="Labor"/>
    <s v="TEC"/>
    <m/>
    <s v="BNL"/>
    <s v="Const.Procure"/>
    <s v="RF"/>
    <x v="10"/>
    <s v="A.PP043"/>
    <m/>
    <m/>
    <m/>
    <m/>
    <m/>
    <m/>
    <m/>
    <m/>
    <m/>
    <m/>
    <n v="12796.3"/>
    <m/>
    <m/>
    <m/>
    <m/>
    <m/>
    <m/>
    <m/>
    <x v="0"/>
    <x v="0"/>
    <m/>
  </r>
  <r>
    <s v=""/>
    <s v=" HR_0805_1200"/>
    <s v="RF-ERL-1-PWR: Procurement Oversight (Production)"/>
    <s v="6.08.06.02"/>
    <x v="0"/>
    <d v="2028-07-25T00:00:00"/>
    <d v="2029-11-28T00:00:00"/>
    <s v="jtolle"/>
    <s v="zaltsman"/>
    <n v="6848.59"/>
    <s v="EDIA"/>
    <s v="C"/>
    <s v="Labor"/>
    <s v="TEC"/>
    <m/>
    <s v="BNL"/>
    <s v="Const.Fabricate"/>
    <s v="RF"/>
    <x v="9"/>
    <s v="A.PP043.B"/>
    <s v="APP00251"/>
    <m/>
    <m/>
    <m/>
    <m/>
    <m/>
    <m/>
    <m/>
    <m/>
    <m/>
    <m/>
    <n v="978.37"/>
    <n v="5075.29"/>
    <n v="794.93"/>
    <m/>
    <m/>
    <m/>
    <m/>
    <x v="0"/>
    <x v="0"/>
    <m/>
  </r>
  <r>
    <s v=""/>
    <s v=" HR_0805_1220"/>
    <s v="RF-ERL-1-PWR: High Power Test (Production)"/>
    <s v="6.08.06.02"/>
    <x v="0"/>
    <d v="2029-11-29T00:00:00"/>
    <d v="1930-09-13T00:00:00"/>
    <s v="jtolle"/>
    <s v="zaltsman"/>
    <n v="99312.44"/>
    <s v="CON"/>
    <s v="C"/>
    <s v="Labor"/>
    <s v="TEC"/>
    <m/>
    <s v="BNL"/>
    <s v="Const.Test"/>
    <s v="RF"/>
    <x v="8"/>
    <s v="A.PP043.B"/>
    <m/>
    <m/>
    <m/>
    <m/>
    <m/>
    <m/>
    <m/>
    <m/>
    <m/>
    <m/>
    <m/>
    <m/>
    <m/>
    <n v="99312.44"/>
    <m/>
    <m/>
    <m/>
    <m/>
    <x v="0"/>
    <x v="0"/>
    <m/>
  </r>
  <r>
    <s v=""/>
    <s v=" HR_0805_1260"/>
    <s v="RF-ERL-1-CTRL: Design"/>
    <s v="6.08.07.06.01"/>
    <x v="0"/>
    <d v="2025-12-09T00:00:00"/>
    <d v="2027-06-08T00:00:00"/>
    <s v="jtolle"/>
    <s v="gnarayan"/>
    <n v="315787.95"/>
    <s v="EDIA"/>
    <s v="C"/>
    <s v="Labor"/>
    <s v="TEC"/>
    <m/>
    <s v="BNL"/>
    <s v="PED"/>
    <s v="RF"/>
    <x v="6"/>
    <m/>
    <m/>
    <m/>
    <m/>
    <m/>
    <m/>
    <m/>
    <m/>
    <m/>
    <m/>
    <n v="172630.74"/>
    <n v="143157.20000000001"/>
    <m/>
    <m/>
    <m/>
    <m/>
    <m/>
    <m/>
    <m/>
    <x v="0"/>
    <x v="0"/>
    <m/>
  </r>
  <r>
    <s v=""/>
    <s v=" HR_0805_1280"/>
    <s v="RF-ERL-1-CTRL: Prepare Specs and SOWs for all Procurements"/>
    <s v="6.08.07.06.03"/>
    <x v="0"/>
    <d v="2027-06-09T00:00:00"/>
    <d v="2027-09-01T00:00:00"/>
    <s v="jtolle"/>
    <s v="gnarayan"/>
    <n v="51185.22"/>
    <s v="EDIA"/>
    <s v="C"/>
    <s v="Labor"/>
    <s v="TEC"/>
    <m/>
    <s v="BNL"/>
    <s v="Const.Procure"/>
    <s v="RF"/>
    <x v="10"/>
    <s v="S.P158.A"/>
    <m/>
    <m/>
    <m/>
    <m/>
    <m/>
    <m/>
    <m/>
    <m/>
    <m/>
    <m/>
    <n v="51185.22"/>
    <m/>
    <m/>
    <m/>
    <m/>
    <m/>
    <m/>
    <m/>
    <x v="0"/>
    <x v="0"/>
    <m/>
  </r>
  <r>
    <s v=""/>
    <s v=" HR_0805_1380"/>
    <s v="RF-ERL-1-CTRL: Procurement Oversight (First Article)"/>
    <s v="6.08.07.06.03"/>
    <x v="0"/>
    <d v="2028-02-18T00:00:00"/>
    <d v="2028-08-15T00:00:00"/>
    <s v="jtolle"/>
    <s v="gnarayan"/>
    <n v="26488.35"/>
    <s v="EDIA"/>
    <s v="C"/>
    <s v="Labor"/>
    <s v="TEC"/>
    <m/>
    <s v="BNL"/>
    <s v="Const.Fabricate"/>
    <s v="RF"/>
    <x v="9"/>
    <s v="S.P158.A"/>
    <s v="APP00153"/>
    <m/>
    <m/>
    <m/>
    <m/>
    <m/>
    <m/>
    <m/>
    <m/>
    <m/>
    <m/>
    <n v="26488.35"/>
    <m/>
    <m/>
    <m/>
    <m/>
    <m/>
    <m/>
    <x v="0"/>
    <x v="0"/>
    <m/>
  </r>
  <r>
    <s v=""/>
    <s v=" HR_0805_1400"/>
    <s v="RF-ERL-1-CTRL: Test (First Article)"/>
    <s v="6.08.07.06.03"/>
    <x v="0"/>
    <d v="2028-05-22T00:00:00"/>
    <d v="2028-11-17T00:00:00"/>
    <s v="jtolle"/>
    <s v="gnarayan"/>
    <n v="168036.64"/>
    <s v="EDIA"/>
    <s v="C"/>
    <s v="Labor"/>
    <s v="TEC"/>
    <m/>
    <s v="BNL"/>
    <s v="Const.Fabricate"/>
    <s v="RF"/>
    <x v="9"/>
    <s v="S.P158.A"/>
    <m/>
    <m/>
    <m/>
    <m/>
    <m/>
    <m/>
    <m/>
    <m/>
    <m/>
    <m/>
    <m/>
    <n v="123674.97"/>
    <n v="44361.67"/>
    <m/>
    <m/>
    <m/>
    <m/>
    <m/>
    <x v="0"/>
    <x v="0"/>
    <m/>
  </r>
  <r>
    <s v=""/>
    <s v=" HR_0805_1440"/>
    <s v="RF-ERL-1-CTRL: Procurement Oversight (Production)"/>
    <s v="6.08.07.06.03"/>
    <x v="0"/>
    <d v="2028-11-20T00:00:00"/>
    <d v="2029-07-23T00:00:00"/>
    <s v="jtolle"/>
    <s v="gnarayan"/>
    <n v="27415.439999999999"/>
    <s v="EDIA"/>
    <s v="C"/>
    <s v="Labor"/>
    <s v="TEC"/>
    <m/>
    <s v="BNL"/>
    <s v="Const.Fabricate"/>
    <s v="RF"/>
    <x v="9"/>
    <s v="S.P158.B"/>
    <s v="APP00153"/>
    <m/>
    <m/>
    <m/>
    <m/>
    <m/>
    <m/>
    <m/>
    <m/>
    <m/>
    <m/>
    <m/>
    <n v="27415.439999999999"/>
    <m/>
    <m/>
    <m/>
    <m/>
    <m/>
    <x v="0"/>
    <x v="0"/>
    <m/>
  </r>
  <r>
    <s v=""/>
    <s v=" HR_0805_1460"/>
    <s v="RF-ERL-1-CTRL: Assembly, Test and Installation (Production)"/>
    <s v="6.08.07.06.03"/>
    <x v="0"/>
    <d v="2029-02-20T00:00:00"/>
    <d v="2029-10-17T00:00:00"/>
    <s v="jtolle"/>
    <s v="gnarayan"/>
    <n v="68709.95"/>
    <s v="CON"/>
    <s v="C"/>
    <s v="Labor"/>
    <s v="TEC"/>
    <m/>
    <s v="BNL"/>
    <s v="Const"/>
    <s v="RF"/>
    <x v="7"/>
    <s v="S.P158.B"/>
    <m/>
    <m/>
    <m/>
    <m/>
    <m/>
    <m/>
    <m/>
    <m/>
    <m/>
    <m/>
    <m/>
    <m/>
    <n v="63802.1"/>
    <n v="4907.8500000000004"/>
    <m/>
    <m/>
    <m/>
    <m/>
    <x v="0"/>
    <x v="0"/>
    <m/>
  </r>
  <r>
    <s v=""/>
    <s v=" HR_0805_1158"/>
    <s v="RF-ERL-1-PWR: Procurement Oversight (First Article)"/>
    <s v="6.08.06.02"/>
    <x v="0"/>
    <d v="2027-12-20T00:00:00"/>
    <d v="2028-06-16T00:00:00"/>
    <s v="jtolle"/>
    <s v="zaltsman"/>
    <n v="13244.18"/>
    <s v="EDIA"/>
    <s v="C"/>
    <s v="Labor"/>
    <s v="TEC"/>
    <m/>
    <s v="BNL"/>
    <s v="Const.Fabricate"/>
    <s v="RF"/>
    <x v="9"/>
    <s v="A.PP043.A"/>
    <s v="APP00251"/>
    <m/>
    <m/>
    <m/>
    <m/>
    <m/>
    <m/>
    <m/>
    <m/>
    <m/>
    <m/>
    <n v="13244.18"/>
    <m/>
    <m/>
    <m/>
    <m/>
    <m/>
    <m/>
    <x v="0"/>
    <x v="0"/>
    <m/>
  </r>
  <r>
    <s v=""/>
    <s v=" HR_0805_1160"/>
    <s v="RF-ERL-1-PWR: High Power Test (First Article)"/>
    <s v="6.08.06.02"/>
    <x v="0"/>
    <d v="2028-06-19T00:00:00"/>
    <d v="2028-07-24T00:00:00"/>
    <s v="jtolle"/>
    <s v="zaltsman"/>
    <n v="8892.52"/>
    <s v="EDIA"/>
    <s v="C"/>
    <s v="Labor"/>
    <s v="TEC"/>
    <m/>
    <s v="BNL"/>
    <s v="Const.Test"/>
    <s v="RF"/>
    <x v="8"/>
    <s v="A.PP043.A"/>
    <m/>
    <m/>
    <m/>
    <m/>
    <m/>
    <m/>
    <m/>
    <m/>
    <m/>
    <m/>
    <m/>
    <n v="8892.52"/>
    <m/>
    <m/>
    <m/>
    <m/>
    <m/>
    <m/>
    <x v="0"/>
    <x v="0"/>
    <m/>
  </r>
  <r>
    <s v=""/>
    <s v=" HR_0805_5140"/>
    <s v="RF-ERL-2-CM: High Power Test (First Article)"/>
    <s v="6.08.04.03.04"/>
    <x v="0"/>
    <d v="1930-10-03T00:00:00"/>
    <d v="1931-01-02T00:00:00"/>
    <s v="jtolle"/>
    <s v="zaltsman"/>
    <n v="58736.21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n v="58736.21"/>
    <m/>
    <m/>
    <m/>
    <x v="0"/>
    <x v="0"/>
    <m/>
  </r>
  <r>
    <s v=""/>
    <s v=" HR_0805_5200"/>
    <s v="RF-ERL-2-CM: High Power Test (CM-02)"/>
    <s v="6.08.04.03.04"/>
    <x v="0"/>
    <d v="1930-11-08T00:00:00"/>
    <d v="1931-02-07T00:00:00"/>
    <s v="jtolle"/>
    <s v="zaltsman"/>
    <n v="58736.21"/>
    <s v="CON"/>
    <s v="C"/>
    <s v="Labor"/>
    <s v="TEC"/>
    <m/>
    <s v="BNL"/>
    <s v="Const.Test"/>
    <s v="RF"/>
    <x v="8"/>
    <m/>
    <m/>
    <m/>
    <m/>
    <m/>
    <m/>
    <m/>
    <m/>
    <m/>
    <m/>
    <m/>
    <m/>
    <m/>
    <m/>
    <m/>
    <n v="58736.21"/>
    <m/>
    <m/>
    <m/>
    <x v="0"/>
    <x v="0"/>
    <m/>
  </r>
  <r>
    <s v=""/>
    <s v=" HR_0805_5240"/>
    <s v="RF-ERL-2-PWR: Design of Amplifers and Transmission Components (not needed for CD3)"/>
    <s v="6.08.06.04"/>
    <x v="0"/>
    <d v="2026-10-15T00:00:00"/>
    <d v="2027-01-21T00:00:00"/>
    <s v="jtolle"/>
    <s v="zaltsman"/>
    <n v="38388.910000000003"/>
    <s v="EDIA"/>
    <s v="C"/>
    <s v="Labor"/>
    <s v="TEC"/>
    <m/>
    <s v="BNL"/>
    <s v="PED"/>
    <s v="RF"/>
    <x v="6"/>
    <s v="S.P150"/>
    <m/>
    <m/>
    <m/>
    <m/>
    <m/>
    <m/>
    <m/>
    <m/>
    <m/>
    <m/>
    <n v="38388.910000000003"/>
    <m/>
    <m/>
    <m/>
    <m/>
    <m/>
    <m/>
    <m/>
    <x v="0"/>
    <x v="0"/>
    <m/>
  </r>
  <r>
    <s v=""/>
    <s v=" HR_0805_5260"/>
    <s v="RF-ERL-2-PWR: Prepare Specs and SOWs for all Procurements"/>
    <s v="6.08.06.04"/>
    <x v="0"/>
    <d v="2027-01-22T00:00:00"/>
    <d v="2027-04-16T00:00:00"/>
    <s v="jtolle"/>
    <s v="zaltsman"/>
    <n v="51185.22"/>
    <s v="EDIA"/>
    <s v="C"/>
    <s v="Labor"/>
    <s v="TEC"/>
    <m/>
    <s v="BNL"/>
    <s v="Const.Procure"/>
    <s v="RF"/>
    <x v="10"/>
    <s v="S.P150"/>
    <m/>
    <m/>
    <m/>
    <m/>
    <m/>
    <m/>
    <m/>
    <m/>
    <m/>
    <m/>
    <n v="51185.22"/>
    <m/>
    <m/>
    <m/>
    <m/>
    <m/>
    <m/>
    <m/>
    <x v="0"/>
    <x v="0"/>
    <m/>
  </r>
  <r>
    <s v=""/>
    <s v=" HR_0805_5360"/>
    <s v="RF-ERL-2-PWR: Procurement Oversight (First Article)"/>
    <s v="6.08.06.04"/>
    <x v="0"/>
    <d v="2027-09-28T00:00:00"/>
    <d v="2029-03-30T00:00:00"/>
    <s v="jtolle"/>
    <s v="zaltsman"/>
    <n v="26782.799999999999"/>
    <s v="EDIA"/>
    <s v="C"/>
    <s v="Labor"/>
    <s v="TEC"/>
    <m/>
    <s v="BNL"/>
    <s v="Const.Fabricate"/>
    <s v="RF"/>
    <x v="9"/>
    <s v="S.P150.A"/>
    <s v="APP00252"/>
    <m/>
    <m/>
    <m/>
    <m/>
    <m/>
    <m/>
    <m/>
    <m/>
    <m/>
    <n v="214.26"/>
    <n v="17855.2"/>
    <n v="8713.34"/>
    <m/>
    <m/>
    <m/>
    <m/>
    <m/>
    <x v="0"/>
    <x v="0"/>
    <m/>
  </r>
  <r>
    <s v=""/>
    <s v=" HR_0805_5380"/>
    <s v="RF-ERL-2-PWR: High Power Test (First Article)"/>
    <s v="6.08.06.04"/>
    <x v="0"/>
    <d v="2029-04-02T00:00:00"/>
    <d v="2029-07-02T00:00:00"/>
    <s v="jtolle"/>
    <s v="zaltsman"/>
    <n v="13707.72"/>
    <s v="EDIA"/>
    <s v="C"/>
    <s v="Labor"/>
    <s v="TEC"/>
    <m/>
    <s v="BNL"/>
    <s v="Const.Test"/>
    <s v="RF"/>
    <x v="8"/>
    <s v="S.P150.A"/>
    <m/>
    <m/>
    <m/>
    <m/>
    <m/>
    <m/>
    <m/>
    <m/>
    <m/>
    <m/>
    <m/>
    <m/>
    <n v="13707.72"/>
    <m/>
    <m/>
    <m/>
    <m/>
    <m/>
    <x v="0"/>
    <x v="0"/>
    <m/>
  </r>
  <r>
    <s v=""/>
    <s v=" HR_0805_5420"/>
    <s v="RF-ERL-2-PWR: Procurement Oversight (Production)"/>
    <s v="6.08.06.04"/>
    <x v="0"/>
    <d v="2029-07-03T00:00:00"/>
    <d v="1930-06-06T00:00:00"/>
    <s v="jtolle"/>
    <s v="zaltsman"/>
    <n v="14059.28"/>
    <s v="EDIA"/>
    <s v="C"/>
    <s v="Labor"/>
    <s v="TEC"/>
    <m/>
    <s v="BNL"/>
    <s v="Const.Fabricate"/>
    <s v="RF"/>
    <x v="9"/>
    <s v="S.P150.B"/>
    <s v="APP00252"/>
    <m/>
    <m/>
    <m/>
    <m/>
    <m/>
    <m/>
    <m/>
    <m/>
    <m/>
    <m/>
    <m/>
    <n v="3757.22"/>
    <n v="10302.06"/>
    <m/>
    <m/>
    <m/>
    <m/>
    <x v="0"/>
    <x v="0"/>
    <m/>
  </r>
  <r>
    <s v=""/>
    <s v=" HR_0805_5440"/>
    <s v="RF-ERL-2-PWR: High Power Test (Production)"/>
    <s v="6.08.06.04"/>
    <x v="0"/>
    <d v="1930-06-07T00:00:00"/>
    <d v="1930-09-30T00:00:00"/>
    <s v="jtolle"/>
    <s v="zaltsman"/>
    <n v="28374.98"/>
    <s v="CON"/>
    <s v="C"/>
    <s v="Labor"/>
    <s v="TEC"/>
    <m/>
    <s v="BNL"/>
    <s v="Const.Test"/>
    <s v="RF"/>
    <x v="8"/>
    <s v="S.P150.B"/>
    <m/>
    <m/>
    <m/>
    <m/>
    <m/>
    <m/>
    <m/>
    <m/>
    <m/>
    <m/>
    <m/>
    <m/>
    <m/>
    <n v="28374.98"/>
    <m/>
    <m/>
    <m/>
    <m/>
    <x v="0"/>
    <x v="0"/>
    <m/>
  </r>
  <r>
    <s v=""/>
    <s v=" HR_0805_5480"/>
    <s v="RF-ERL-2-CTRL: Design"/>
    <s v="6.08.07.06.01"/>
    <x v="0"/>
    <d v="2027-04-19T00:00:00"/>
    <d v="2027-08-17T00:00:00"/>
    <s v="jtolle"/>
    <s v="gnarayan"/>
    <n v="160867.82999999999"/>
    <s v="EDIA"/>
    <s v="C"/>
    <s v="Labor"/>
    <s v="TEC"/>
    <m/>
    <s v="BNL"/>
    <s v="PED"/>
    <s v="RF"/>
    <x v="6"/>
    <m/>
    <m/>
    <m/>
    <m/>
    <m/>
    <m/>
    <m/>
    <m/>
    <m/>
    <m/>
    <m/>
    <n v="160867.82999999999"/>
    <m/>
    <m/>
    <m/>
    <m/>
    <m/>
    <m/>
    <m/>
    <x v="0"/>
    <x v="0"/>
    <m/>
  </r>
  <r>
    <s v=""/>
    <s v=" HR_0805_5500"/>
    <s v="RF-ERL-2-CTRL: Prepare Specs and SOWs for all Procurements"/>
    <s v="6.08.07.06.03"/>
    <x v="0"/>
    <d v="2027-08-18T00:00:00"/>
    <d v="2027-11-12T00:00:00"/>
    <s v="jtolle"/>
    <s v="gnarayan"/>
    <n v="52051.1"/>
    <s v="EDIA"/>
    <s v="C"/>
    <s v="Labor"/>
    <s v="TEC"/>
    <m/>
    <s v="BNL"/>
    <s v="Const.Procure"/>
    <s v="RF"/>
    <x v="10"/>
    <s v="P.S407"/>
    <m/>
    <m/>
    <m/>
    <m/>
    <m/>
    <m/>
    <m/>
    <m/>
    <m/>
    <m/>
    <n v="26893.07"/>
    <n v="25158.03"/>
    <m/>
    <m/>
    <m/>
    <m/>
    <m/>
    <m/>
    <x v="0"/>
    <x v="0"/>
    <m/>
  </r>
  <r>
    <s v=""/>
    <s v=" HR_0805_5600"/>
    <s v="RF-ERL-2-CTRL: Procurement Oversight (First Article)"/>
    <s v="6.08.07.06.03"/>
    <x v="0"/>
    <d v="2028-04-28T00:00:00"/>
    <d v="2028-10-25T00:00:00"/>
    <s v="jtolle"/>
    <s v="gnarayan"/>
    <n v="26614.43"/>
    <s v="EDIA"/>
    <s v="C"/>
    <s v="Labor"/>
    <s v="TEC"/>
    <m/>
    <s v="BNL"/>
    <s v="Const.Fabricate"/>
    <s v="RF"/>
    <x v="9"/>
    <s v="P.S407.A"/>
    <m/>
    <m/>
    <m/>
    <m/>
    <m/>
    <m/>
    <m/>
    <m/>
    <m/>
    <m/>
    <m/>
    <n v="22994.87"/>
    <n v="3619.56"/>
    <m/>
    <m/>
    <m/>
    <m/>
    <m/>
    <x v="0"/>
    <x v="0"/>
    <m/>
  </r>
  <r>
    <s v=""/>
    <s v=" HR_0805_5620"/>
    <s v="RF-ERL-2-CTRL: (First Article)"/>
    <s v="6.08.07.06.03"/>
    <x v="0"/>
    <d v="2028-10-26T00:00:00"/>
    <d v="2029-03-02T00:00:00"/>
    <s v="jtolle"/>
    <s v="gnarayan"/>
    <n v="172325.64"/>
    <s v="EDIA"/>
    <s v="C"/>
    <s v="Labor"/>
    <s v="TEC"/>
    <m/>
    <s v="BNL"/>
    <s v="Const.Fabricate"/>
    <s v="RF"/>
    <x v="9"/>
    <s v="P.S407.A"/>
    <m/>
    <m/>
    <m/>
    <m/>
    <m/>
    <m/>
    <m/>
    <m/>
    <m/>
    <m/>
    <m/>
    <m/>
    <n v="172325.64"/>
    <m/>
    <m/>
    <m/>
    <m/>
    <m/>
    <x v="0"/>
    <x v="0"/>
    <m/>
  </r>
  <r>
    <s v=""/>
    <s v=" HR_0805_5660"/>
    <s v="RF-ERL-2-CTRL: Procurement Oversight (Production)"/>
    <s v="6.08.07.06.03"/>
    <x v="0"/>
    <d v="2029-03-05T00:00:00"/>
    <d v="2029-04-02T00:00:00"/>
    <s v="jtolle"/>
    <s v="gnarayan"/>
    <n v="27415.439999999999"/>
    <s v="EDIA"/>
    <s v="C"/>
    <s v="Labor"/>
    <s v="TEC"/>
    <m/>
    <s v="BNL"/>
    <s v="Const.Fabricate"/>
    <s v="RF"/>
    <x v="9"/>
    <s v="P.S407.B"/>
    <m/>
    <m/>
    <m/>
    <m/>
    <m/>
    <m/>
    <m/>
    <m/>
    <m/>
    <m/>
    <m/>
    <m/>
    <n v="27415.439999999999"/>
    <m/>
    <m/>
    <m/>
    <m/>
    <m/>
    <x v="0"/>
    <x v="0"/>
    <m/>
  </r>
  <r>
    <s v=""/>
    <s v=" HR_0805_5680"/>
    <s v="RF-ERL-2-CTRL: Assembly, Test and Installation (Production)"/>
    <s v="6.08.07.06.03"/>
    <x v="0"/>
    <d v="2029-04-03T00:00:00"/>
    <d v="2029-05-01T00:00:00"/>
    <s v="jtolle"/>
    <s v="gnarayan"/>
    <n v="13707.72"/>
    <s v="CON"/>
    <s v="C"/>
    <s v="Labor"/>
    <s v="TEC"/>
    <m/>
    <s v="BNL"/>
    <s v="Const"/>
    <s v="RF"/>
    <x v="7"/>
    <s v="P.S407.B"/>
    <m/>
    <m/>
    <m/>
    <m/>
    <m/>
    <m/>
    <m/>
    <m/>
    <m/>
    <m/>
    <m/>
    <m/>
    <n v="13707.72"/>
    <m/>
    <m/>
    <m/>
    <m/>
    <m/>
    <x v="0"/>
    <x v="0"/>
    <m/>
  </r>
  <r>
    <s v=""/>
    <s v=" HR_0805_6120"/>
    <s v="RF-ERL-3-PWR: Design of Amplifers and Transmission Components (not needed for CD3)"/>
    <s v="6.08.06.02"/>
    <x v="0"/>
    <d v="2026-03-27T00:00:00"/>
    <d v="2026-06-19T00:00:00"/>
    <s v="jtolle"/>
    <s v="zaltsman"/>
    <n v="37090.74"/>
    <s v="EDIA"/>
    <s v="C"/>
    <s v="Labor"/>
    <s v="TEC"/>
    <m/>
    <s v="BNL"/>
    <s v="PED"/>
    <s v="RF"/>
    <x v="6"/>
    <s v="D.APP24"/>
    <m/>
    <m/>
    <m/>
    <m/>
    <m/>
    <m/>
    <m/>
    <m/>
    <m/>
    <n v="37090.74"/>
    <m/>
    <m/>
    <m/>
    <m/>
    <m/>
    <m/>
    <m/>
    <m/>
    <x v="0"/>
    <x v="0"/>
    <m/>
  </r>
  <r>
    <s v=""/>
    <s v=" HR_0805_6130"/>
    <s v="RF-ERL-3-PWR: Prepare Specs and SOWs for all Procurements"/>
    <s v="6.08.06.02"/>
    <x v="0"/>
    <d v="2026-06-22T00:00:00"/>
    <d v="2026-09-15T00:00:00"/>
    <s v="jtolle"/>
    <s v="zaltsman"/>
    <n v="24727.16"/>
    <s v="EDIA"/>
    <s v="C"/>
    <s v="Labor"/>
    <s v="TEC"/>
    <m/>
    <s v="BNL"/>
    <s v="Const.Procure"/>
    <s v="RF"/>
    <x v="10"/>
    <s v="D.APP24"/>
    <m/>
    <m/>
    <m/>
    <m/>
    <m/>
    <m/>
    <m/>
    <m/>
    <m/>
    <n v="24727.16"/>
    <m/>
    <m/>
    <m/>
    <m/>
    <m/>
    <m/>
    <m/>
    <m/>
    <x v="0"/>
    <x v="0"/>
    <m/>
  </r>
  <r>
    <s v=""/>
    <s v=" HR_0805_6180"/>
    <s v="RF-ERL-3-PWR: Procurement Oversight (First Article)"/>
    <s v="6.08.06.02"/>
    <x v="0"/>
    <d v="2027-06-25T00:00:00"/>
    <d v="2028-05-15T00:00:00"/>
    <s v="jtolle"/>
    <s v="zaltsman"/>
    <n v="26213.98"/>
    <s v="EDIA"/>
    <s v="C"/>
    <s v="Labor"/>
    <s v="TEC"/>
    <m/>
    <s v="BNL"/>
    <s v="Const.Fabricate"/>
    <s v="RF"/>
    <x v="9"/>
    <s v="D.APP24.A"/>
    <s v="APP00253"/>
    <m/>
    <m/>
    <m/>
    <m/>
    <m/>
    <m/>
    <m/>
    <m/>
    <m/>
    <n v="8029.51"/>
    <n v="18184.47"/>
    <m/>
    <m/>
    <m/>
    <m/>
    <m/>
    <m/>
    <x v="0"/>
    <x v="0"/>
    <m/>
  </r>
  <r>
    <s v=""/>
    <s v=" HR_0805_6190"/>
    <s v="RF-ERL-3-PWR: High Power Test (First Article)"/>
    <s v="6.08.06.02"/>
    <x v="0"/>
    <d v="2028-05-16T00:00:00"/>
    <d v="2028-07-12T00:00:00"/>
    <s v="jtolle"/>
    <s v="zaltsman"/>
    <n v="13244.18"/>
    <s v="EDIA"/>
    <s v="C"/>
    <s v="Labor"/>
    <s v="TEC"/>
    <m/>
    <s v="BNL"/>
    <s v="Const.Test"/>
    <s v="RF"/>
    <x v="8"/>
    <s v="D.APP24.A"/>
    <s v="APP00253"/>
    <m/>
    <m/>
    <m/>
    <m/>
    <m/>
    <m/>
    <m/>
    <m/>
    <m/>
    <m/>
    <n v="13244.18"/>
    <m/>
    <m/>
    <m/>
    <m/>
    <m/>
    <m/>
    <x v="0"/>
    <x v="0"/>
    <m/>
  </r>
  <r>
    <s v=""/>
    <s v=" HR_0805_6210"/>
    <s v="RF-ERL-3-PWR: Procurement Oversight (Production)"/>
    <s v="6.08.06.02"/>
    <x v="0"/>
    <d v="2028-07-13T00:00:00"/>
    <d v="2028-10-05T00:00:00"/>
    <s v="jtolle"/>
    <s v="zaltsman"/>
    <n v="13275.08"/>
    <s v="EDIA"/>
    <s v="C"/>
    <s v="Labor"/>
    <s v="TEC"/>
    <m/>
    <s v="BNL"/>
    <s v="Const.Fabricate"/>
    <s v="RF"/>
    <x v="9"/>
    <s v="D.APP24.B"/>
    <s v="APP00253"/>
    <m/>
    <m/>
    <m/>
    <m/>
    <m/>
    <m/>
    <m/>
    <m/>
    <m/>
    <m/>
    <n v="12390.07"/>
    <n v="885.01"/>
    <m/>
    <m/>
    <m/>
    <m/>
    <m/>
    <x v="0"/>
    <x v="0"/>
    <m/>
  </r>
  <r>
    <s v=""/>
    <s v=" HR_0805_6220"/>
    <s v="RF-ERL-3-PWR: High Power Test (Production)"/>
    <s v="6.08.06.02"/>
    <x v="0"/>
    <d v="2028-10-06T00:00:00"/>
    <d v="2029-04-03T00:00:00"/>
    <s v="jtolle"/>
    <s v="zaltsman"/>
    <n v="82246.33"/>
    <s v="CON"/>
    <s v="C"/>
    <s v="Labor"/>
    <s v="TEC"/>
    <m/>
    <s v="BNL"/>
    <s v="Const.Test"/>
    <s v="RF"/>
    <x v="8"/>
    <s v="D.APP24.B"/>
    <s v="APP00253"/>
    <m/>
    <m/>
    <m/>
    <m/>
    <m/>
    <m/>
    <m/>
    <m/>
    <m/>
    <m/>
    <m/>
    <n v="82246.33"/>
    <m/>
    <m/>
    <m/>
    <m/>
    <m/>
    <x v="0"/>
    <x v="0"/>
    <m/>
  </r>
  <r>
    <s v=""/>
    <s v=" HR_0805_6240"/>
    <s v="RF-ERL-3-CTRL: Design"/>
    <s v="6.08.07.06.01"/>
    <x v="0"/>
    <d v="2026-06-22T00:00:00"/>
    <d v="2027-03-24T00:00:00"/>
    <s v="jtolle"/>
    <s v="gnarayan"/>
    <n v="158813.37"/>
    <s v="EDIA"/>
    <s v="C"/>
    <s v="Labor"/>
    <s v="TEC"/>
    <m/>
    <s v="BNL"/>
    <s v="PED"/>
    <s v="RF"/>
    <x v="6"/>
    <m/>
    <m/>
    <m/>
    <m/>
    <m/>
    <m/>
    <m/>
    <m/>
    <m/>
    <m/>
    <n v="59977.39"/>
    <n v="98835.98"/>
    <m/>
    <m/>
    <m/>
    <m/>
    <m/>
    <m/>
    <m/>
    <x v="0"/>
    <x v="0"/>
    <m/>
  </r>
  <r>
    <s v=""/>
    <s v=" HR_0805_6250"/>
    <s v="RF-ERL-3-CTRL: Prepare Specs and SOWs for all Procurements"/>
    <s v="6.08.07.06.03"/>
    <x v="0"/>
    <d v="2027-03-25T00:00:00"/>
    <d v="2027-04-21T00:00:00"/>
    <s v="jtolle"/>
    <s v="gnarayan"/>
    <n v="51185.22"/>
    <s v="EDIA"/>
    <s v="C"/>
    <s v="Labor"/>
    <s v="TEC"/>
    <m/>
    <s v="BNL"/>
    <s v="Const.Procure"/>
    <s v="RF"/>
    <x v="10"/>
    <s v="S.P068.A"/>
    <m/>
    <m/>
    <m/>
    <m/>
    <m/>
    <m/>
    <m/>
    <m/>
    <m/>
    <m/>
    <n v="51185.22"/>
    <m/>
    <m/>
    <m/>
    <m/>
    <m/>
    <m/>
    <m/>
    <x v="0"/>
    <x v="0"/>
    <m/>
  </r>
  <r>
    <s v=""/>
    <s v=" HR_0805_6300"/>
    <s v="RF-ERL-3-CTRL: Procurement Oversight (First Article)"/>
    <s v="6.08.07.06.03"/>
    <x v="0"/>
    <d v="2028-05-10T00:00:00"/>
    <d v="2028-06-07T00:00:00"/>
    <s v="jtolle"/>
    <s v="gnarayan"/>
    <n v="26488.35"/>
    <s v="EDIA"/>
    <s v="C"/>
    <s v="Labor"/>
    <s v="TEC"/>
    <m/>
    <s v="BNL"/>
    <s v="Const.Fabricate"/>
    <s v="RF"/>
    <x v="9"/>
    <s v="S.P068.A"/>
    <s v="APP00154"/>
    <m/>
    <m/>
    <m/>
    <m/>
    <m/>
    <m/>
    <m/>
    <m/>
    <m/>
    <m/>
    <n v="26488.35"/>
    <m/>
    <m/>
    <m/>
    <m/>
    <m/>
    <m/>
    <x v="0"/>
    <x v="0"/>
    <m/>
  </r>
  <r>
    <s v=""/>
    <s v=" HR_0805_6310"/>
    <s v="RF-ERL-3-CTRL: (First Article)"/>
    <s v="6.08.07.06.03"/>
    <x v="0"/>
    <d v="2028-06-08T00:00:00"/>
    <d v="2028-12-07T00:00:00"/>
    <s v="jtolle"/>
    <s v="gnarayan"/>
    <n v="168596.08"/>
    <s v="EDIA"/>
    <s v="C"/>
    <s v="Labor"/>
    <s v="TEC"/>
    <m/>
    <s v="BNL"/>
    <s v="Const.Fabricate"/>
    <s v="RF"/>
    <x v="9"/>
    <s v="S.P068.A"/>
    <m/>
    <m/>
    <m/>
    <m/>
    <m/>
    <m/>
    <m/>
    <m/>
    <m/>
    <m/>
    <m/>
    <n v="107901.49"/>
    <n v="60694.59"/>
    <m/>
    <m/>
    <m/>
    <m/>
    <m/>
    <x v="0"/>
    <x v="0"/>
    <m/>
  </r>
  <r>
    <s v=""/>
    <s v=" HR_0805_6330"/>
    <s v="RF-ERL-3-CTRL: Procurement Oversight (Production)"/>
    <s v="6.08.07.06.03"/>
    <x v="0"/>
    <d v="2028-12-08T00:00:00"/>
    <d v="2029-03-07T00:00:00"/>
    <s v="jtolle"/>
    <s v="gnarayan"/>
    <n v="27415.439999999999"/>
    <s v="EDIA"/>
    <s v="C"/>
    <s v="Labor"/>
    <s v="TEC"/>
    <m/>
    <s v="BNL"/>
    <s v="Const.Fabricate"/>
    <s v="RF"/>
    <x v="9"/>
    <s v="S.P068.B"/>
    <s v="APP00154"/>
    <m/>
    <m/>
    <m/>
    <m/>
    <m/>
    <m/>
    <m/>
    <m/>
    <m/>
    <m/>
    <m/>
    <n v="27415.439999999999"/>
    <m/>
    <m/>
    <m/>
    <m/>
    <m/>
    <x v="0"/>
    <x v="0"/>
    <m/>
  </r>
  <r>
    <s v=""/>
    <s v=" HR_0805_6340"/>
    <s v="RF-ERL-3-CTRL: Assembly, Test and Installation (Production)"/>
    <s v="6.08.07.06.03"/>
    <x v="0"/>
    <d v="2029-03-08T00:00:00"/>
    <d v="2029-10-01T00:00:00"/>
    <s v="jtolle"/>
    <s v="gnarayan"/>
    <n v="41133.089999999997"/>
    <s v="CON"/>
    <s v="C"/>
    <s v="Labor"/>
    <s v="TEC"/>
    <m/>
    <s v="BNL"/>
    <s v="Const"/>
    <s v="RF"/>
    <x v="7"/>
    <s v="S.P068.B"/>
    <m/>
    <m/>
    <m/>
    <m/>
    <m/>
    <m/>
    <m/>
    <m/>
    <m/>
    <m/>
    <m/>
    <m/>
    <n v="40849.410000000003"/>
    <n v="283.68"/>
    <m/>
    <m/>
    <m/>
    <m/>
    <x v="0"/>
    <x v="0"/>
    <m/>
  </r>
  <r>
    <s v=""/>
    <s v=" HR_0805_6430"/>
    <s v="RF-ERL-4-CAV: High Power Test (First Article)"/>
    <s v="6.08.04.06.04"/>
    <x v="0"/>
    <d v="2029-10-19T00:00:00"/>
    <d v="1930-01-17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HR_0805_6480"/>
    <s v="RF-ERL-4-PWR: Design of Amplifers and Transmission Components (not needed for CD3)"/>
    <s v="6.08.06.04"/>
    <x v="0"/>
    <d v="2026-10-15T00:00:00"/>
    <d v="2027-01-21T00:00:00"/>
    <s v="jtolle"/>
    <s v="zaltsman"/>
    <n v="25592.61"/>
    <s v="EDIA"/>
    <s v="C"/>
    <s v="Labor"/>
    <s v="TEC"/>
    <m/>
    <s v="BNL"/>
    <s v="PED"/>
    <s v="RF"/>
    <x v="6"/>
    <s v="S.P104"/>
    <m/>
    <m/>
    <m/>
    <m/>
    <m/>
    <m/>
    <m/>
    <m/>
    <m/>
    <m/>
    <n v="25592.61"/>
    <m/>
    <m/>
    <m/>
    <m/>
    <m/>
    <m/>
    <m/>
    <x v="0"/>
    <x v="0"/>
    <m/>
  </r>
  <r>
    <s v=""/>
    <s v=" HR_0805_6490"/>
    <s v="RF-ERL-4-PWR: Prepare Specs and SOWs for all Procurements"/>
    <s v="6.08.06.04"/>
    <x v="0"/>
    <d v="2027-01-22T00:00:00"/>
    <d v="2027-04-16T00:00:00"/>
    <s v="jtolle"/>
    <s v="zaltsman"/>
    <n v="51185.22"/>
    <s v="EDIA"/>
    <s v="C"/>
    <s v="Labor"/>
    <s v="TEC"/>
    <m/>
    <s v="BNL"/>
    <s v="Const.Procure"/>
    <s v="RF"/>
    <x v="10"/>
    <s v="S.P104"/>
    <m/>
    <m/>
    <m/>
    <m/>
    <m/>
    <m/>
    <m/>
    <m/>
    <m/>
    <m/>
    <n v="51185.22"/>
    <m/>
    <m/>
    <m/>
    <m/>
    <m/>
    <m/>
    <m/>
    <x v="0"/>
    <x v="0"/>
    <m/>
  </r>
  <r>
    <s v=""/>
    <s v=" HR_0805_6540"/>
    <s v="RF-ERL-4-PWR: Procurement Oversight (First Article)"/>
    <s v="6.08.06.04"/>
    <x v="0"/>
    <d v="2027-09-28T00:00:00"/>
    <d v="2029-03-30T00:00:00"/>
    <s v="jtolle"/>
    <s v="zaltsman"/>
    <n v="26782.799999999999"/>
    <s v="EDIA"/>
    <s v="C"/>
    <s v="Labor"/>
    <s v="TEC"/>
    <m/>
    <s v="BNL"/>
    <s v="Const.Fabricate"/>
    <s v="RF"/>
    <x v="9"/>
    <s v="S.P104.A"/>
    <s v="APP00254"/>
    <m/>
    <m/>
    <m/>
    <m/>
    <m/>
    <m/>
    <m/>
    <m/>
    <m/>
    <n v="214.26"/>
    <n v="17855.2"/>
    <n v="8713.34"/>
    <m/>
    <m/>
    <m/>
    <m/>
    <m/>
    <x v="0"/>
    <x v="0"/>
    <m/>
  </r>
  <r>
    <s v=""/>
    <s v=" HR_0805_6550"/>
    <s v="RF-ERL-4-PWR: High Power Test (First Article)"/>
    <s v="6.08.06.04"/>
    <x v="0"/>
    <d v="2029-04-02T00:00:00"/>
    <d v="2029-07-02T00:00:00"/>
    <s v="jtolle"/>
    <s v="zaltsman"/>
    <n v="13707.72"/>
    <s v="EDIA"/>
    <s v="C"/>
    <s v="Labor"/>
    <s v="TEC"/>
    <m/>
    <s v="BNL"/>
    <s v="Const.Test"/>
    <s v="RF"/>
    <x v="8"/>
    <s v="S.P104.A"/>
    <m/>
    <m/>
    <m/>
    <m/>
    <m/>
    <m/>
    <m/>
    <m/>
    <m/>
    <m/>
    <m/>
    <m/>
    <n v="13707.72"/>
    <m/>
    <m/>
    <m/>
    <m/>
    <m/>
    <x v="0"/>
    <x v="0"/>
    <m/>
  </r>
  <r>
    <s v=""/>
    <s v=" HR_0805_6570"/>
    <s v="RF-ERL-4-PWR: Procurement Oversight (Production)"/>
    <s v="6.08.06.04"/>
    <x v="0"/>
    <d v="2029-07-03T00:00:00"/>
    <d v="1930-01-03T00:00:00"/>
    <s v="jtolle"/>
    <s v="zaltsman"/>
    <n v="13949.53"/>
    <s v="EDIA"/>
    <s v="C"/>
    <s v="Labor"/>
    <s v="TEC"/>
    <m/>
    <s v="BNL"/>
    <s v="Const.Fabricate"/>
    <s v="RF"/>
    <x v="9"/>
    <s v="S.P104.B"/>
    <s v="APP00254"/>
    <m/>
    <m/>
    <m/>
    <m/>
    <m/>
    <m/>
    <m/>
    <m/>
    <m/>
    <m/>
    <m/>
    <n v="6918.96"/>
    <n v="7030.56"/>
    <m/>
    <m/>
    <m/>
    <m/>
    <x v="0"/>
    <x v="0"/>
    <m/>
  </r>
  <r>
    <s v=""/>
    <s v=" HR_0805_6600"/>
    <s v="RF-ERL-4-CTRL: Design"/>
    <s v="6.08.07.06.01"/>
    <x v="0"/>
    <d v="2027-09-28T00:00:00"/>
    <d v="2028-02-02T00:00:00"/>
    <s v="jtolle"/>
    <s v="gnarayan"/>
    <n v="166299.48000000001"/>
    <s v="EDIA"/>
    <s v="C"/>
    <s v="Labor"/>
    <s v="TEC"/>
    <m/>
    <s v="BNL"/>
    <s v="PED"/>
    <s v="RF"/>
    <x v="6"/>
    <m/>
    <m/>
    <m/>
    <m/>
    <m/>
    <m/>
    <m/>
    <m/>
    <m/>
    <m/>
    <m/>
    <n v="5869.39"/>
    <n v="160430.09"/>
    <m/>
    <m/>
    <m/>
    <m/>
    <m/>
    <m/>
    <x v="0"/>
    <x v="0"/>
    <m/>
  </r>
  <r>
    <s v=""/>
    <s v=" HR_0805_6610"/>
    <s v="RF-ERL-4-CTRL: Prepare Specs and SOWs for all Procurements"/>
    <s v="6.08.07.06.03"/>
    <x v="0"/>
    <d v="2028-02-03T00:00:00"/>
    <d v="2028-04-27T00:00:00"/>
    <s v="jtolle"/>
    <s v="gnarayan"/>
    <n v="52976.7"/>
    <s v="EDIA"/>
    <s v="C"/>
    <s v="Labor"/>
    <s v="TEC"/>
    <m/>
    <s v="BNL"/>
    <s v="Const.Procure"/>
    <s v="RF"/>
    <x v="10"/>
    <s v="P.S408"/>
    <m/>
    <m/>
    <m/>
    <m/>
    <m/>
    <m/>
    <m/>
    <m/>
    <m/>
    <m/>
    <m/>
    <n v="52976.7"/>
    <m/>
    <m/>
    <m/>
    <m/>
    <m/>
    <m/>
    <x v="0"/>
    <x v="0"/>
    <m/>
  </r>
  <r>
    <s v=""/>
    <s v=" HR_0805_6660"/>
    <s v="RF-ERL-4-CTRL: Procurement Oversight (First Article)"/>
    <s v="6.08.07.06.03"/>
    <x v="0"/>
    <d v="2029-01-17T00:00:00"/>
    <d v="2029-02-13T00:00:00"/>
    <s v="jtolle"/>
    <s v="gnarayan"/>
    <n v="27415.439999999999"/>
    <s v="EDIA"/>
    <s v="C"/>
    <s v="Labor"/>
    <s v="TEC"/>
    <m/>
    <s v="BNL"/>
    <s v="Const.Fabricate"/>
    <s v="RF"/>
    <x v="9"/>
    <s v="P.S408.A"/>
    <m/>
    <m/>
    <m/>
    <m/>
    <m/>
    <m/>
    <m/>
    <m/>
    <m/>
    <m/>
    <m/>
    <m/>
    <n v="27415.439999999999"/>
    <m/>
    <m/>
    <m/>
    <m/>
    <m/>
    <x v="0"/>
    <x v="0"/>
    <m/>
  </r>
  <r>
    <s v=""/>
    <s v=" HR_0805_6670"/>
    <s v="RF-ERL-4-CTRL: (First Article)"/>
    <s v="6.08.07.06.03"/>
    <x v="0"/>
    <d v="2029-02-14T00:00:00"/>
    <d v="2029-04-18T00:00:00"/>
    <s v="jtolle"/>
    <s v="gnarayan"/>
    <n v="172325.64"/>
    <s v="EDIA"/>
    <s v="C"/>
    <s v="Labor"/>
    <s v="TEC"/>
    <m/>
    <s v="BNL"/>
    <s v="Const.Fabricate"/>
    <s v="RF"/>
    <x v="9"/>
    <s v="P.S408.A"/>
    <m/>
    <m/>
    <m/>
    <m/>
    <m/>
    <m/>
    <m/>
    <m/>
    <m/>
    <m/>
    <m/>
    <m/>
    <n v="172325.64"/>
    <m/>
    <m/>
    <m/>
    <m/>
    <m/>
    <x v="0"/>
    <x v="0"/>
    <m/>
  </r>
  <r>
    <s v=""/>
    <s v=" HR_0805_6690"/>
    <s v="RF-ERL-4-CTRL: Procurement Oversight (Production)"/>
    <s v="6.08.07.06.03"/>
    <x v="0"/>
    <d v="2029-06-15T00:00:00"/>
    <d v="2029-07-13T00:00:00"/>
    <s v="jtolle"/>
    <s v="gnarayan"/>
    <n v="27415.439999999999"/>
    <s v="EDIA"/>
    <s v="C"/>
    <s v="Labor"/>
    <s v="TEC"/>
    <m/>
    <s v="BNL"/>
    <s v="Const.Fabricate"/>
    <s v="RF"/>
    <x v="9"/>
    <s v="P.S408.B"/>
    <m/>
    <m/>
    <m/>
    <m/>
    <m/>
    <m/>
    <m/>
    <m/>
    <m/>
    <m/>
    <m/>
    <m/>
    <n v="27415.439999999999"/>
    <m/>
    <m/>
    <m/>
    <m/>
    <m/>
    <x v="0"/>
    <x v="0"/>
    <m/>
  </r>
  <r>
    <s v=""/>
    <s v=" HR_0807_0100"/>
    <s v="BPM System - Construction"/>
    <s v="6.05.07.06.01"/>
    <x v="0"/>
    <d v="2027-05-27T00:00:00"/>
    <d v="2029-03-16T00:00:00"/>
    <s v="mahmed"/>
    <s v="gassner"/>
    <n v="83423.77"/>
    <s v="CON"/>
    <s v="C"/>
    <s v="Labor"/>
    <s v="TEC"/>
    <m/>
    <s v="BNL"/>
    <s v="Const"/>
    <s v="SHC"/>
    <x v="7"/>
    <m/>
    <m/>
    <m/>
    <m/>
    <m/>
    <m/>
    <m/>
    <m/>
    <m/>
    <m/>
    <m/>
    <n v="16313.98"/>
    <n v="46346.54"/>
    <n v="20763.25"/>
    <m/>
    <m/>
    <m/>
    <m/>
    <m/>
    <x v="0"/>
    <x v="0"/>
    <m/>
  </r>
  <r>
    <s v=""/>
    <s v=" HR_0807_2100"/>
    <s v="SHC Charge and Current Monitors - Construction"/>
    <s v="6.05.07.06.02"/>
    <x v="0"/>
    <d v="2027-05-27T00:00:00"/>
    <d v="2029-03-16T00:00:00"/>
    <s v="mahmed"/>
    <s v="gassner"/>
    <n v="151679.57999999999"/>
    <s v="CON"/>
    <s v="C"/>
    <s v="Labor"/>
    <s v="TEC"/>
    <m/>
    <s v="BNL"/>
    <s v="Const"/>
    <s v="SHC"/>
    <x v="5"/>
    <m/>
    <m/>
    <m/>
    <m/>
    <m/>
    <m/>
    <m/>
    <m/>
    <m/>
    <m/>
    <m/>
    <n v="29661.78"/>
    <n v="84266.43"/>
    <n v="37751.360000000001"/>
    <m/>
    <m/>
    <m/>
    <m/>
    <m/>
    <x v="0"/>
    <x v="0"/>
    <m/>
  </r>
  <r>
    <s v=""/>
    <s v=" HR_0807_4060"/>
    <s v="SHC Profile and Emittance Monitors - Final Design"/>
    <s v="6.05.07.06.03"/>
    <x v="0"/>
    <d v="2025-12-30T00:00:00"/>
    <d v="2026-08-03T00:00:00"/>
    <s v="mahmed"/>
    <s v="gassner"/>
    <n v="171779.7"/>
    <s v="EDIA"/>
    <s v="C"/>
    <s v="Labor"/>
    <s v="TEC"/>
    <m/>
    <s v="BNL"/>
    <s v="PED"/>
    <s v="SHC"/>
    <x v="6"/>
    <m/>
    <m/>
    <m/>
    <m/>
    <m/>
    <m/>
    <m/>
    <m/>
    <m/>
    <m/>
    <n v="171779.7"/>
    <m/>
    <m/>
    <m/>
    <m/>
    <m/>
    <m/>
    <m/>
    <m/>
    <x v="0"/>
    <x v="0"/>
    <m/>
  </r>
  <r>
    <s v=""/>
    <s v=" HR_0807_4100"/>
    <s v="SHC Profile and Emittance Monitors - Construction"/>
    <s v="6.05.07.06.03"/>
    <x v="0"/>
    <d v="2027-07-26T00:00:00"/>
    <d v="2029-05-11T00:00:00"/>
    <s v="mahmed"/>
    <s v="gassner"/>
    <n v="267059.55"/>
    <s v="CON"/>
    <s v="C"/>
    <s v="Labor"/>
    <s v="TEC"/>
    <m/>
    <s v="BNL"/>
    <s v="Const"/>
    <s v="SHC"/>
    <x v="5"/>
    <m/>
    <m/>
    <m/>
    <m/>
    <m/>
    <m/>
    <m/>
    <m/>
    <m/>
    <m/>
    <m/>
    <n v="28486.35"/>
    <n v="148366.42000000001"/>
    <n v="90206.78"/>
    <m/>
    <m/>
    <m/>
    <m/>
    <m/>
    <x v="0"/>
    <x v="0"/>
    <m/>
  </r>
  <r>
    <s v=""/>
    <s v=" HR_0807_6060"/>
    <s v="SHC Beam Loss Monitors - Final Design"/>
    <s v="6.05.07.06.04"/>
    <x v="0"/>
    <d v="2025-12-30T00:00:00"/>
    <d v="2026-08-03T00:00:00"/>
    <s v="mahmed"/>
    <s v="gassner"/>
    <n v="76536.44"/>
    <s v="EDIA"/>
    <s v="C"/>
    <s v="Labor"/>
    <s v="TEC"/>
    <m/>
    <s v="BNL"/>
    <s v="PED"/>
    <s v="SHC"/>
    <x v="6"/>
    <m/>
    <m/>
    <m/>
    <m/>
    <m/>
    <m/>
    <m/>
    <m/>
    <m/>
    <m/>
    <n v="76536.44"/>
    <m/>
    <m/>
    <m/>
    <m/>
    <m/>
    <m/>
    <m/>
    <m/>
    <x v="0"/>
    <x v="0"/>
    <m/>
  </r>
  <r>
    <s v=""/>
    <s v=" HR_0807_6100"/>
    <s v="SHC Beam Loss Monitors - Construction"/>
    <s v="6.05.07.06.04"/>
    <x v="0"/>
    <d v="2027-05-27T00:00:00"/>
    <d v="2029-03-16T00:00:00"/>
    <s v="mahmed"/>
    <s v="gassner"/>
    <n v="34127.9"/>
    <s v="CON"/>
    <s v="C"/>
    <s v="Labor"/>
    <s v="TEC"/>
    <m/>
    <s v="BNL"/>
    <s v="Const"/>
    <s v="SHC"/>
    <x v="5"/>
    <m/>
    <m/>
    <m/>
    <m/>
    <m/>
    <m/>
    <m/>
    <m/>
    <m/>
    <m/>
    <m/>
    <n v="6673.9"/>
    <n v="18959.95"/>
    <n v="8494.06"/>
    <m/>
    <m/>
    <m/>
    <m/>
    <m/>
    <x v="0"/>
    <x v="0"/>
    <m/>
  </r>
  <r>
    <s v=""/>
    <s v=" HR_0807_8060"/>
    <s v="SHC Synchrotron Radiation Monitors - Final Design"/>
    <s v="6.05.07.06.05"/>
    <x v="0"/>
    <d v="2025-12-30T00:00:00"/>
    <d v="2026-08-03T00:00:00"/>
    <s v="mahmed"/>
    <s v="gassner"/>
    <n v="19428.48"/>
    <s v="EDIA"/>
    <s v="C"/>
    <s v="Labor"/>
    <s v="TEC"/>
    <m/>
    <s v="BNL"/>
    <s v="PED"/>
    <s v="SHC"/>
    <x v="6"/>
    <m/>
    <m/>
    <m/>
    <m/>
    <m/>
    <m/>
    <m/>
    <m/>
    <m/>
    <m/>
    <n v="19428.48"/>
    <m/>
    <m/>
    <m/>
    <m/>
    <m/>
    <m/>
    <m/>
    <m/>
    <x v="0"/>
    <x v="0"/>
    <m/>
  </r>
  <r>
    <s v=""/>
    <s v=" HR_0807_8100"/>
    <s v="SHC Synchrotron Radiation Monitors - Construction"/>
    <s v="6.05.07.06.05"/>
    <x v="0"/>
    <d v="2027-05-13T00:00:00"/>
    <d v="2029-03-02T00:00:00"/>
    <s v="mahmed"/>
    <s v="gassner"/>
    <n v="166592.92000000001"/>
    <s v="CON"/>
    <s v="C"/>
    <s v="Labor"/>
    <s v="TEC"/>
    <m/>
    <s v="BNL"/>
    <s v="Const"/>
    <s v="SHC"/>
    <x v="5"/>
    <m/>
    <m/>
    <m/>
    <m/>
    <m/>
    <m/>
    <m/>
    <m/>
    <m/>
    <m/>
    <m/>
    <n v="36280.230000000003"/>
    <n v="92551.62"/>
    <n v="37761.06"/>
    <m/>
    <m/>
    <m/>
    <m/>
    <m/>
    <x v="0"/>
    <x v="0"/>
    <m/>
  </r>
  <r>
    <s v=""/>
    <s v=" HR_0809_1200"/>
    <s v="Medium PS - Develop Specs and SOW"/>
    <s v="6.05.07.07"/>
    <x v="0"/>
    <d v="2024-03-28T00:00:00"/>
    <d v="2024-06-20T00:00:00"/>
    <s v="apatil"/>
    <s v="bruno"/>
    <n v="26380.65"/>
    <s v="EDIA"/>
    <s v="C"/>
    <s v="Labor"/>
    <s v="TEC"/>
    <m/>
    <s v="BNL"/>
    <s v="PED"/>
    <s v="SHC"/>
    <x v="6"/>
    <s v="S.P364"/>
    <m/>
    <m/>
    <m/>
    <m/>
    <m/>
    <m/>
    <m/>
    <n v="26380.65"/>
    <m/>
    <m/>
    <m/>
    <m/>
    <m/>
    <m/>
    <m/>
    <m/>
    <m/>
    <m/>
    <x v="0"/>
    <x v="0"/>
    <m/>
  </r>
  <r>
    <s v=""/>
    <s v=" HR_0809_1280"/>
    <s v="Medium PS  - Vendor Support"/>
    <s v="6.05.07.07"/>
    <x v="0"/>
    <d v="2025-12-10T00:00:00"/>
    <d v="2026-06-02T00:00:00"/>
    <s v="apatil"/>
    <s v="bruno"/>
    <n v="14129.8"/>
    <s v="EDIA"/>
    <s v="C"/>
    <s v="Labor"/>
    <s v="TEC"/>
    <m/>
    <s v="BNL"/>
    <s v="Const"/>
    <s v="SHC"/>
    <x v="10"/>
    <m/>
    <m/>
    <m/>
    <m/>
    <m/>
    <m/>
    <m/>
    <m/>
    <m/>
    <m/>
    <n v="14129.8"/>
    <m/>
    <m/>
    <m/>
    <m/>
    <m/>
    <m/>
    <m/>
    <m/>
    <x v="0"/>
    <x v="0"/>
    <m/>
  </r>
  <r>
    <s v=""/>
    <s v=" HR_0809_1380"/>
    <s v="Medium PS - System Test"/>
    <s v="6.05.07.07"/>
    <x v="0"/>
    <d v="2026-02-09T00:00:00"/>
    <d v="2026-04-06T00:00:00"/>
    <s v="apatil"/>
    <s v="bruno"/>
    <n v="17662.259999999998"/>
    <s v="CON"/>
    <s v="C"/>
    <s v="Labor"/>
    <s v="OPC"/>
    <m/>
    <s v="BNL"/>
    <s v="Pre-Ops"/>
    <s v="SHC"/>
    <x v="8"/>
    <m/>
    <m/>
    <m/>
    <m/>
    <m/>
    <m/>
    <m/>
    <m/>
    <m/>
    <m/>
    <n v="17662.259999999998"/>
    <m/>
    <m/>
    <m/>
    <m/>
    <m/>
    <m/>
    <m/>
    <m/>
    <x v="0"/>
    <x v="0"/>
    <m/>
  </r>
  <r>
    <s v=""/>
    <s v=" HR_0809_1580"/>
    <s v="Small PS - System Test"/>
    <s v="6.05.07.07"/>
    <x v="0"/>
    <d v="2026-03-10T00:00:00"/>
    <d v="2026-06-02T00:00:00"/>
    <s v="apatil"/>
    <s v="bruno"/>
    <n v="7064.9"/>
    <s v="CON"/>
    <s v="C"/>
    <s v="Labor"/>
    <s v="OPC"/>
    <m/>
    <s v="BNL"/>
    <s v="Pre-Ops"/>
    <s v="SHC"/>
    <x v="8"/>
    <m/>
    <m/>
    <m/>
    <m/>
    <m/>
    <m/>
    <m/>
    <m/>
    <m/>
    <m/>
    <n v="7064.9"/>
    <m/>
    <m/>
    <m/>
    <m/>
    <m/>
    <m/>
    <m/>
    <m/>
    <x v="0"/>
    <x v="0"/>
    <m/>
  </r>
  <r>
    <s v=""/>
    <s v=" HR_0809_1600"/>
    <s v="Cable - Cable Spec and SOW"/>
    <s v="6.05.07.07"/>
    <x v="0"/>
    <d v="2024-09-17T00:00:00"/>
    <d v="2024-12-13T00:00:00"/>
    <s v="apatil"/>
    <s v="bruno"/>
    <n v="16968.8"/>
    <s v="EDIA"/>
    <s v="C"/>
    <s v="Labor"/>
    <s v="TEC"/>
    <m/>
    <s v="BNL"/>
    <s v="PED"/>
    <s v="SHC"/>
    <x v="6"/>
    <s v="A.PP022"/>
    <m/>
    <m/>
    <m/>
    <m/>
    <m/>
    <m/>
    <m/>
    <n v="2828.13"/>
    <n v="14140.67"/>
    <m/>
    <m/>
    <m/>
    <m/>
    <m/>
    <m/>
    <m/>
    <m/>
    <m/>
    <x v="0"/>
    <x v="0"/>
    <m/>
  </r>
  <r>
    <s v=""/>
    <s v=" HR_0809_1400"/>
    <s v="Small PS - Develop Specs and SOW"/>
    <s v="6.05.07.07"/>
    <x v="0"/>
    <d v="2024-06-21T00:00:00"/>
    <d v="2024-09-16T00:00:00"/>
    <s v="apatil"/>
    <s v="bruno"/>
    <n v="26380.65"/>
    <s v="EDIA"/>
    <s v="C"/>
    <s v="Labor"/>
    <s v="TEC"/>
    <m/>
    <s v="BNL"/>
    <s v="PED"/>
    <s v="SHC"/>
    <x v="6"/>
    <s v="A.PP021"/>
    <m/>
    <m/>
    <m/>
    <m/>
    <m/>
    <m/>
    <m/>
    <n v="26380.65"/>
    <m/>
    <m/>
    <m/>
    <m/>
    <m/>
    <m/>
    <m/>
    <m/>
    <m/>
    <m/>
    <x v="0"/>
    <x v="0"/>
    <m/>
  </r>
  <r>
    <s v=""/>
    <s v=" HR_0809_1480"/>
    <s v="Small PS - BNL Vendor Support"/>
    <s v="6.05.07.07"/>
    <x v="0"/>
    <d v="2025-12-10T00:00:00"/>
    <d v="2026-03-09T00:00:00"/>
    <s v="apatil"/>
    <s v="bruno"/>
    <n v="21194.71"/>
    <s v="EDIA"/>
    <s v="C"/>
    <s v="Labor"/>
    <s v="TEC"/>
    <m/>
    <s v="BNL"/>
    <s v="Const"/>
    <s v="SHC"/>
    <x v="10"/>
    <m/>
    <m/>
    <m/>
    <m/>
    <m/>
    <m/>
    <m/>
    <m/>
    <m/>
    <m/>
    <n v="21194.71"/>
    <m/>
    <m/>
    <m/>
    <m/>
    <m/>
    <m/>
    <m/>
    <m/>
    <x v="0"/>
    <x v="0"/>
    <m/>
  </r>
  <r>
    <s v=""/>
    <s v=" HR_0809_1700"/>
    <s v="Cable - Vendor Support"/>
    <s v="6.05.07.07"/>
    <x v="0"/>
    <d v="2025-12-10T00:00:00"/>
    <d v="2026-08-18T00:00:00"/>
    <s v="apatil"/>
    <s v="bruno"/>
    <n v="3532.45"/>
    <s v="EDIA"/>
    <s v="C"/>
    <s v="Labor"/>
    <s v="TEC"/>
    <m/>
    <s v="BNL"/>
    <s v="Const"/>
    <s v="SHC"/>
    <x v="10"/>
    <m/>
    <m/>
    <m/>
    <m/>
    <m/>
    <m/>
    <m/>
    <m/>
    <m/>
    <m/>
    <n v="3532.45"/>
    <m/>
    <m/>
    <m/>
    <m/>
    <m/>
    <m/>
    <m/>
    <m/>
    <x v="0"/>
    <x v="0"/>
    <m/>
  </r>
  <r>
    <s v=""/>
    <s v=" HR_0809_1760"/>
    <s v="AC, Control &amp; Interlock cables &amp; Cable trays - Cable Spec and SOW"/>
    <s v="6.05.07.07"/>
    <x v="0"/>
    <d v="2024-12-16T00:00:00"/>
    <d v="2025-03-13T00:00:00"/>
    <s v="apatil"/>
    <s v="bruno"/>
    <n v="54607.94"/>
    <s v="EDIA"/>
    <s v="C"/>
    <s v="Labor"/>
    <s v="TEC"/>
    <m/>
    <s v="BNL"/>
    <s v="PED"/>
    <s v="SHC"/>
    <x v="6"/>
    <s v="P.S279"/>
    <m/>
    <m/>
    <m/>
    <m/>
    <m/>
    <m/>
    <m/>
    <m/>
    <n v="54607.94"/>
    <m/>
    <m/>
    <m/>
    <m/>
    <m/>
    <m/>
    <m/>
    <m/>
    <m/>
    <x v="0"/>
    <x v="0"/>
    <m/>
  </r>
  <r>
    <s v=""/>
    <s v=" HR_0809_1900"/>
    <s v="AC, Control &amp; Interlock cables &amp; Cable trays - Vendor Support"/>
    <s v="6.05.07.07"/>
    <x v="0"/>
    <d v="2025-12-10T00:00:00"/>
    <d v="2026-05-04T00:00:00"/>
    <s v="apatil"/>
    <s v="bruno"/>
    <n v="7064.9"/>
    <s v="EDIA"/>
    <s v="C"/>
    <s v="Labor"/>
    <s v="TEC"/>
    <m/>
    <s v="BNL"/>
    <s v="Const"/>
    <s v="SHC"/>
    <x v="10"/>
    <m/>
    <m/>
    <m/>
    <m/>
    <m/>
    <m/>
    <m/>
    <m/>
    <m/>
    <m/>
    <n v="7064.9"/>
    <m/>
    <m/>
    <m/>
    <m/>
    <m/>
    <m/>
    <m/>
    <m/>
    <x v="0"/>
    <x v="0"/>
    <m/>
  </r>
  <r>
    <s v=""/>
    <s v=" AIF_0303_2880"/>
    <s v="UNIT Substations w/Distribution - Testing &amp; Commissioning /  Final Arc Flash &amp; Label Oversight (BNL Labor)"/>
    <s v="6.11.03.03"/>
    <x v="0"/>
    <d v="2029-03-29T00:00:00"/>
    <d v="2029-08-17T00:00:00"/>
    <s v="apatil"/>
    <s v="nehring"/>
    <n v="53264.29"/>
    <s v="EDIA"/>
    <s v="C"/>
    <s v="Labor"/>
    <s v="TEC"/>
    <m/>
    <s v="BNL"/>
    <s v="Const"/>
    <s v="INF"/>
    <x v="8"/>
    <m/>
    <m/>
    <m/>
    <m/>
    <m/>
    <m/>
    <m/>
    <m/>
    <m/>
    <m/>
    <m/>
    <m/>
    <m/>
    <n v="53264.29"/>
    <m/>
    <m/>
    <m/>
    <m/>
    <m/>
    <x v="0"/>
    <x v="0"/>
    <m/>
  </r>
  <r>
    <s v=""/>
    <s v=" IR_0211_3480"/>
    <s v="Direct Wind Magnets 6 - B0ApF - Coil Assembly"/>
    <s v="6.06.02.01.01"/>
    <x v="0"/>
    <d v="2026-08-06T00:00:00"/>
    <d v="2027-02-08T00:00:00"/>
    <s v="jtolle"/>
    <s v="hwitte"/>
    <n v="8682.0300000000007"/>
    <s v="CON"/>
    <s v="C"/>
    <s v="Labor"/>
    <s v="TEC"/>
    <m/>
    <s v="BNL"/>
    <s v="Const"/>
    <s v="SC_MAG"/>
    <x v="7"/>
    <m/>
    <m/>
    <m/>
    <m/>
    <m/>
    <m/>
    <m/>
    <m/>
    <m/>
    <m/>
    <n v="2708.79"/>
    <n v="5973.24"/>
    <m/>
    <m/>
    <m/>
    <m/>
    <m/>
    <m/>
    <m/>
    <x v="0"/>
    <x v="0"/>
    <m/>
  </r>
  <r>
    <s v=""/>
    <s v=" IR_0211_3000"/>
    <s v="Direct Wind Magnets 6 - B0ApF"/>
    <s v="6.06.02.01.01"/>
    <x v="0"/>
    <d v="2025-01-28T00:00:00"/>
    <d v="2027-07-01T00:00:00"/>
    <s v="jtolle"/>
    <s v="hwitte"/>
    <n v="36250.94"/>
    <s v="EDIA"/>
    <s v="C"/>
    <s v="Labor"/>
    <s v="TEC"/>
    <m/>
    <s v="BNL"/>
    <s v="Const"/>
    <s v="SC_MAG"/>
    <x v="0"/>
    <m/>
    <m/>
    <m/>
    <m/>
    <m/>
    <m/>
    <m/>
    <m/>
    <m/>
    <n v="10238.36"/>
    <n v="14881.34"/>
    <n v="11131.24"/>
    <m/>
    <m/>
    <m/>
    <m/>
    <m/>
    <m/>
    <m/>
    <x v="0"/>
    <x v="0"/>
    <m/>
  </r>
  <r>
    <s v=""/>
    <s v=" IR_0211_2980"/>
    <s v="Direct Wind Magnets 5 - B2eR - Coil Assembly"/>
    <s v="6.06.02.01.01"/>
    <x v="0"/>
    <d v="2026-06-10T00:00:00"/>
    <d v="2026-12-09T00:00:00"/>
    <s v="jtolle"/>
    <s v="hwitte"/>
    <n v="70843.39"/>
    <s v="CON"/>
    <s v="C"/>
    <s v="Labor"/>
    <s v="TEC"/>
    <m/>
    <s v="BNL"/>
    <s v="Const"/>
    <s v="SC_MAG"/>
    <x v="7"/>
    <m/>
    <m/>
    <m/>
    <m/>
    <m/>
    <m/>
    <m/>
    <m/>
    <m/>
    <m/>
    <n v="44773.02"/>
    <n v="26070.37"/>
    <m/>
    <m/>
    <m/>
    <m/>
    <m/>
    <m/>
    <m/>
    <x v="0"/>
    <x v="0"/>
    <m/>
  </r>
  <r>
    <s v=""/>
    <s v=" IR_0211_2500"/>
    <s v="Direct Wind Magnets 5 - B2eR"/>
    <s v="6.06.02.01.01"/>
    <x v="0"/>
    <d v="2024-08-01T00:00:00"/>
    <d v="2027-05-05T00:00:00"/>
    <s v="jtolle"/>
    <s v="hwitte"/>
    <n v="297599.32"/>
    <s v="EDIA"/>
    <s v="C"/>
    <s v="Labor"/>
    <s v="TEC"/>
    <m/>
    <s v="BNL"/>
    <s v="Const"/>
    <s v="SC_MAG"/>
    <x v="0"/>
    <m/>
    <m/>
    <m/>
    <m/>
    <m/>
    <m/>
    <m/>
    <m/>
    <n v="18141.03"/>
    <n v="107982.34"/>
    <n v="107982.34"/>
    <n v="63493.61"/>
    <m/>
    <m/>
    <m/>
    <m/>
    <m/>
    <m/>
    <m/>
    <x v="0"/>
    <x v="0"/>
    <m/>
  </r>
  <r>
    <s v=""/>
    <s v=" IR_0211_1480"/>
    <s v="Direct Wind Magnets 2 - Q2eF - Coil Assembly"/>
    <s v="6.06.02.01.01"/>
    <x v="0"/>
    <d v="2027-08-06T00:00:00"/>
    <d v="2028-02-08T00:00:00"/>
    <s v="jtolle"/>
    <s v="hwitte"/>
    <n v="16286.95"/>
    <s v="CON"/>
    <s v="C"/>
    <s v="Labor"/>
    <s v="TEC"/>
    <m/>
    <s v="BNL"/>
    <s v="Const"/>
    <s v="SC_MAG"/>
    <x v="7"/>
    <m/>
    <m/>
    <m/>
    <m/>
    <m/>
    <m/>
    <m/>
    <m/>
    <m/>
    <m/>
    <m/>
    <n v="5081.53"/>
    <n v="11205.42"/>
    <m/>
    <m/>
    <m/>
    <m/>
    <m/>
    <m/>
    <x v="0"/>
    <x v="0"/>
    <m/>
  </r>
  <r>
    <s v=""/>
    <s v=" IR_0211_1000"/>
    <s v="Direct Wind Magnets 2 - Q2eF"/>
    <s v="6.06.02.01.01"/>
    <x v="0"/>
    <d v="2024-02-12T00:00:00"/>
    <d v="2028-06-30T00:00:00"/>
    <s v="jtolle"/>
    <s v="hwitte"/>
    <n v="65873.600000000006"/>
    <s v="EDIA"/>
    <s v="C"/>
    <s v="Labor"/>
    <s v="TEC"/>
    <m/>
    <s v="BNL"/>
    <s v="Const"/>
    <s v="SC_MAG"/>
    <x v="0"/>
    <m/>
    <m/>
    <m/>
    <m/>
    <m/>
    <m/>
    <m/>
    <m/>
    <n v="9710.2099999999991"/>
    <n v="14984.9"/>
    <n v="14984.9"/>
    <n v="14984.9"/>
    <n v="11208.7"/>
    <m/>
    <m/>
    <m/>
    <m/>
    <m/>
    <m/>
    <x v="0"/>
    <x v="0"/>
    <m/>
  </r>
  <r>
    <s v=""/>
    <s v=" IR_0211_1980"/>
    <s v="Direct Wind Magnets 3 - Q1eR - Coil Assembly"/>
    <s v="6.06.02.01.01"/>
    <x v="0"/>
    <d v="2027-12-10T00:00:00"/>
    <d v="2028-06-08T00:00:00"/>
    <s v="jtolle"/>
    <s v="hwitte"/>
    <n v="15325.4"/>
    <s v="CON"/>
    <s v="C"/>
    <s v="Labor"/>
    <s v="TEC"/>
    <m/>
    <s v="BNL"/>
    <s v="Const"/>
    <s v="SC_MAG"/>
    <x v="7"/>
    <m/>
    <m/>
    <m/>
    <m/>
    <m/>
    <m/>
    <m/>
    <m/>
    <m/>
    <m/>
    <m/>
    <m/>
    <n v="15325.4"/>
    <m/>
    <m/>
    <m/>
    <m/>
    <m/>
    <m/>
    <x v="0"/>
    <x v="0"/>
    <m/>
  </r>
  <r>
    <s v=""/>
    <s v=" IR_0211_1500"/>
    <s v="Direct Wind Magnets 3 - Q1eR"/>
    <s v="6.06.02.01.01"/>
    <x v="0"/>
    <d v="2024-04-09T00:00:00"/>
    <d v="2028-11-01T00:00:00"/>
    <s v="jtolle"/>
    <s v="hwitte"/>
    <n v="62129.93"/>
    <s v="EDIA"/>
    <s v="C"/>
    <s v="Labor"/>
    <s v="TEC"/>
    <m/>
    <s v="BNL"/>
    <s v="Const"/>
    <s v="SC_MAG"/>
    <x v="0"/>
    <m/>
    <m/>
    <m/>
    <m/>
    <m/>
    <m/>
    <m/>
    <m/>
    <n v="6625.74"/>
    <n v="13577.35"/>
    <n v="13577.35"/>
    <n v="13577.35"/>
    <n v="13577.35"/>
    <n v="1194.8"/>
    <m/>
    <m/>
    <m/>
    <m/>
    <m/>
    <x v="0"/>
    <x v="0"/>
    <m/>
  </r>
  <r>
    <s v=""/>
    <s v=" IR_0211_2480"/>
    <s v="Direct Wind Magnets 4 - Q2eR - Coil Assembly"/>
    <s v="6.06.02.01.01"/>
    <x v="0"/>
    <d v="2027-06-10T00:00:00"/>
    <d v="2027-12-09T00:00:00"/>
    <s v="jtolle"/>
    <s v="hwitte"/>
    <n v="12590.8"/>
    <s v="CON"/>
    <s v="C"/>
    <s v="Labor"/>
    <s v="TEC"/>
    <m/>
    <s v="BNL"/>
    <s v="Const"/>
    <s v="SC_MAG"/>
    <x v="7"/>
    <m/>
    <m/>
    <m/>
    <m/>
    <m/>
    <m/>
    <m/>
    <m/>
    <m/>
    <m/>
    <m/>
    <n v="7957.39"/>
    <n v="4633.42"/>
    <m/>
    <m/>
    <m/>
    <m/>
    <m/>
    <m/>
    <x v="0"/>
    <x v="0"/>
    <m/>
  </r>
  <r>
    <s v=""/>
    <s v=" IR_0211_2000"/>
    <s v="Direct Wind Magnets 4 - Q2eR"/>
    <s v="6.06.02.01.01"/>
    <x v="0"/>
    <d v="2024-06-05T00:00:00"/>
    <d v="2028-05-04T00:00:00"/>
    <s v="jtolle"/>
    <s v="hwitte"/>
    <n v="51853.72"/>
    <s v="EDIA"/>
    <s v="C"/>
    <s v="Labor"/>
    <s v="TEC"/>
    <m/>
    <s v="BNL"/>
    <s v="Const"/>
    <s v="SC_MAG"/>
    <x v="0"/>
    <m/>
    <m/>
    <m/>
    <m/>
    <m/>
    <m/>
    <m/>
    <m/>
    <n v="4343.21"/>
    <n v="13241.5"/>
    <n v="13241.5"/>
    <n v="13241.5"/>
    <n v="7786.01"/>
    <m/>
    <m/>
    <m/>
    <m/>
    <m/>
    <m/>
    <x v="0"/>
    <x v="0"/>
    <m/>
  </r>
  <r>
    <s v=""/>
    <s v=" IR_0211_5480"/>
    <s v="Direct Wind Magnets 10 - Q1ApR - Coil Assembly"/>
    <s v="6.06.02.01.01"/>
    <x v="0"/>
    <d v="2028-06-09T00:00:00"/>
    <d v="2028-12-08T00:00:00"/>
    <s v="jtolle"/>
    <s v="hwitte"/>
    <n v="9007.0499999999993"/>
    <s v="CON"/>
    <s v="C"/>
    <s v="Labor"/>
    <s v="TEC"/>
    <m/>
    <s v="BNL"/>
    <s v="Const"/>
    <s v="SC_MAG"/>
    <x v="7"/>
    <m/>
    <m/>
    <m/>
    <m/>
    <m/>
    <m/>
    <m/>
    <m/>
    <m/>
    <m/>
    <m/>
    <m/>
    <n v="5692.46"/>
    <n v="3314.6"/>
    <m/>
    <m/>
    <m/>
    <m/>
    <m/>
    <x v="0"/>
    <x v="0"/>
    <m/>
  </r>
  <r>
    <s v=""/>
    <s v=" IR_0211_5000"/>
    <s v="Direct Wind Magnets 10 - Q1ApR"/>
    <s v="6.06.02.01.01"/>
    <x v="0"/>
    <d v="2025-09-15T00:00:00"/>
    <d v="2029-11-27T00:00:00"/>
    <s v="jtolle"/>
    <s v="hwitte"/>
    <n v="32828.82"/>
    <s v="EDIA"/>
    <s v="C"/>
    <s v="Labor"/>
    <s v="TEC"/>
    <m/>
    <s v="BNL"/>
    <s v="Const"/>
    <s v="SC_MAG"/>
    <x v="0"/>
    <m/>
    <m/>
    <m/>
    <m/>
    <m/>
    <m/>
    <m/>
    <m/>
    <m/>
    <n v="375.54"/>
    <n v="7823.83"/>
    <n v="7823.83"/>
    <n v="7823.83"/>
    <n v="7792.54"/>
    <n v="1189.23"/>
    <m/>
    <m/>
    <m/>
    <m/>
    <x v="0"/>
    <x v="0"/>
    <m/>
  </r>
  <r>
    <s v=""/>
    <s v=" IR_0211_5980"/>
    <s v="Direct Wind Magnets 11 - Q1BpR - Coil Assembly"/>
    <s v="6.06.02.01.01"/>
    <x v="0"/>
    <d v="2028-08-07T00:00:00"/>
    <d v="2029-02-07T00:00:00"/>
    <s v="jtolle"/>
    <s v="hwitte"/>
    <n v="15888.2"/>
    <s v="CON"/>
    <s v="C"/>
    <s v="Labor"/>
    <s v="TEC"/>
    <m/>
    <s v="BNL"/>
    <s v="Const"/>
    <s v="SC_MAG"/>
    <x v="7"/>
    <m/>
    <m/>
    <m/>
    <m/>
    <m/>
    <m/>
    <m/>
    <m/>
    <m/>
    <m/>
    <m/>
    <m/>
    <n v="4957.12"/>
    <n v="10931.08"/>
    <m/>
    <m/>
    <m/>
    <m/>
    <m/>
    <x v="0"/>
    <x v="0"/>
    <m/>
  </r>
  <r>
    <s v=""/>
    <s v=" IR_0211_5500"/>
    <s v="Direct Wind Magnets 11 - Q1BpR"/>
    <s v="6.06.02.01.01"/>
    <x v="0"/>
    <d v="2025-11-12T00:00:00"/>
    <d v="1930-01-25T00:00:00"/>
    <s v="jtolle"/>
    <s v="hwitte"/>
    <n v="57402.32"/>
    <s v="EDIA"/>
    <s v="C"/>
    <s v="Labor"/>
    <s v="TEC"/>
    <m/>
    <s v="BNL"/>
    <s v="Const"/>
    <s v="SC_MAG"/>
    <x v="0"/>
    <m/>
    <m/>
    <m/>
    <m/>
    <m/>
    <m/>
    <m/>
    <m/>
    <m/>
    <m/>
    <n v="12148.06"/>
    <n v="13680.25"/>
    <n v="13680.25"/>
    <n v="13625.53"/>
    <n v="4268.24"/>
    <m/>
    <m/>
    <m/>
    <m/>
    <x v="0"/>
    <x v="0"/>
    <m/>
  </r>
  <r>
    <s v=""/>
    <s v=" IR_0211_6480"/>
    <s v="Direct Wind Magnets 12 - Q2BpR - Coil Assembly"/>
    <s v="6.06.02.01.01"/>
    <x v="0"/>
    <d v="2028-12-11T00:00:00"/>
    <d v="2029-06-08T00:00:00"/>
    <s v="jtolle"/>
    <s v="hwitte"/>
    <n v="43277.23"/>
    <s v="CON"/>
    <s v="C"/>
    <s v="Labor"/>
    <s v="TEC"/>
    <m/>
    <s v="BNL"/>
    <s v="Const"/>
    <s v="SC_MAG"/>
    <x v="7"/>
    <m/>
    <m/>
    <m/>
    <m/>
    <m/>
    <m/>
    <m/>
    <m/>
    <m/>
    <m/>
    <m/>
    <m/>
    <m/>
    <n v="43277.23"/>
    <m/>
    <m/>
    <m/>
    <m/>
    <m/>
    <x v="0"/>
    <x v="0"/>
    <m/>
  </r>
  <r>
    <s v=""/>
    <s v=" IR_0211_6000"/>
    <s v="Direct Wind Magnets 12 - Q2BpR"/>
    <s v="6.06.02.01.01"/>
    <x v="0"/>
    <d v="2026-01-13T00:00:00"/>
    <d v="1930-05-28T00:00:00"/>
    <s v="jtolle"/>
    <s v="hwitte"/>
    <n v="156248.34"/>
    <s v="EDIA"/>
    <s v="C"/>
    <s v="Labor"/>
    <s v="TEC"/>
    <m/>
    <s v="BNL"/>
    <s v="Const"/>
    <s v="SC_MAG"/>
    <x v="0"/>
    <m/>
    <m/>
    <m/>
    <m/>
    <m/>
    <m/>
    <m/>
    <m/>
    <m/>
    <m/>
    <n v="25993.78"/>
    <n v="35705.75"/>
    <n v="35705.75"/>
    <n v="35562.92"/>
    <n v="23280.14"/>
    <m/>
    <m/>
    <m/>
    <m/>
    <x v="0"/>
    <x v="0"/>
    <m/>
  </r>
  <r>
    <s v=""/>
    <s v=" IR_0211_3980"/>
    <s v="Direct Wind Magnets 7 - B0pF - Dipole - Coil Assembly"/>
    <s v="6.06.02.01.01"/>
    <x v="0"/>
    <d v="2026-12-10T00:00:00"/>
    <d v="2027-06-09T00:00:00"/>
    <s v="jtolle"/>
    <s v="hwitte"/>
    <n v="15355.57"/>
    <s v="CON"/>
    <s v="C"/>
    <s v="Labor"/>
    <s v="TEC"/>
    <m/>
    <s v="BNL"/>
    <s v="Const"/>
    <s v="SC_MAG"/>
    <x v="7"/>
    <m/>
    <m/>
    <m/>
    <m/>
    <m/>
    <m/>
    <m/>
    <m/>
    <m/>
    <m/>
    <m/>
    <n v="15355.57"/>
    <m/>
    <m/>
    <m/>
    <m/>
    <m/>
    <m/>
    <m/>
    <x v="0"/>
    <x v="0"/>
    <m/>
  </r>
  <r>
    <s v=""/>
    <s v=" IR_0211_3500"/>
    <s v="Direct Wind Magnets 7 - B0pF - Dipole"/>
    <s v="6.06.02.01.01"/>
    <x v="0"/>
    <d v="2025-03-26T00:00:00"/>
    <d v="2028-05-25T00:00:00"/>
    <s v="jtolle"/>
    <s v="hwitte"/>
    <n v="65031.519999999997"/>
    <s v="EDIA"/>
    <s v="C"/>
    <s v="Labor"/>
    <s v="TEC"/>
    <m/>
    <s v="BNL"/>
    <s v="Const"/>
    <s v="SC_MAG"/>
    <x v="0"/>
    <m/>
    <m/>
    <m/>
    <m/>
    <m/>
    <m/>
    <m/>
    <m/>
    <m/>
    <n v="10811.28"/>
    <n v="20475.919999999998"/>
    <n v="20475.919999999998"/>
    <n v="13268.4"/>
    <m/>
    <m/>
    <m/>
    <m/>
    <m/>
    <m/>
    <x v="0"/>
    <x v="0"/>
    <m/>
  </r>
  <r>
    <s v=""/>
    <s v=" IR_0211_4980"/>
    <s v="Direct Wind Magnets 9 - Q0eF - Coil Assembly"/>
    <s v="6.06.02.01.01"/>
    <x v="0"/>
    <d v="2028-02-09T00:00:00"/>
    <d v="2028-08-04T00:00:00"/>
    <s v="jtolle"/>
    <s v="hwitte"/>
    <n v="7946.51"/>
    <s v="CON"/>
    <s v="C"/>
    <s v="Labor"/>
    <s v="TEC"/>
    <m/>
    <s v="BNL"/>
    <s v="Const"/>
    <s v="SC_MAG"/>
    <x v="7"/>
    <m/>
    <m/>
    <m/>
    <m/>
    <m/>
    <m/>
    <m/>
    <m/>
    <m/>
    <m/>
    <m/>
    <m/>
    <n v="7946.51"/>
    <m/>
    <m/>
    <m/>
    <m/>
    <m/>
    <m/>
    <x v="0"/>
    <x v="0"/>
    <m/>
  </r>
  <r>
    <s v=""/>
    <s v=" IR_0211_4500"/>
    <s v="Direct Wind Magnets 9 - Q0eF"/>
    <s v="6.06.02.01.01"/>
    <x v="0"/>
    <d v="2025-07-18T00:00:00"/>
    <d v="2029-07-24T00:00:00"/>
    <s v="jtolle"/>
    <s v="hwitte"/>
    <n v="33457.550000000003"/>
    <s v="EDIA"/>
    <s v="C"/>
    <s v="Labor"/>
    <s v="TEC"/>
    <m/>
    <s v="BNL"/>
    <s v="Const"/>
    <s v="SC_MAG"/>
    <x v="0"/>
    <m/>
    <m/>
    <m/>
    <m/>
    <m/>
    <m/>
    <m/>
    <m/>
    <m/>
    <n v="1732.86"/>
    <n v="8331.06"/>
    <n v="8331.06"/>
    <n v="8331.06"/>
    <n v="6731.5"/>
    <m/>
    <m/>
    <m/>
    <m/>
    <m/>
    <x v="0"/>
    <x v="0"/>
    <m/>
  </r>
  <r>
    <s v=""/>
    <s v=" IR_0211_4480"/>
    <s v="Direct Wind Magnets 8 - B0pF - Quad - Coil Assembly"/>
    <s v="6.06.02.01.01"/>
    <x v="0"/>
    <d v="2027-02-09T00:00:00"/>
    <d v="2027-08-05T00:00:00"/>
    <s v="jtolle"/>
    <s v="hwitte"/>
    <n v="18097.63"/>
    <s v="CON"/>
    <s v="C"/>
    <s v="Labor"/>
    <s v="TEC"/>
    <m/>
    <s v="BNL"/>
    <s v="Const"/>
    <s v="SC_MAG"/>
    <x v="7"/>
    <m/>
    <m/>
    <m/>
    <m/>
    <m/>
    <m/>
    <m/>
    <m/>
    <m/>
    <m/>
    <m/>
    <n v="18097.63"/>
    <m/>
    <m/>
    <m/>
    <m/>
    <m/>
    <m/>
    <m/>
    <x v="0"/>
    <x v="0"/>
    <m/>
  </r>
  <r>
    <s v=""/>
    <s v=" IR_0211_4000"/>
    <s v="Direct Wind Magnets 8 - B0pF - Quad"/>
    <s v="6.06.02.01.01"/>
    <x v="0"/>
    <d v="2025-05-21T00:00:00"/>
    <d v="2029-03-16T00:00:00"/>
    <s v="jtolle"/>
    <s v="hwitte"/>
    <n v="77501"/>
    <s v="EDIA"/>
    <s v="C"/>
    <s v="Labor"/>
    <s v="TEC"/>
    <m/>
    <s v="BNL"/>
    <s v="Const"/>
    <s v="SC_MAG"/>
    <x v="0"/>
    <m/>
    <m/>
    <m/>
    <m/>
    <m/>
    <m/>
    <m/>
    <m/>
    <m/>
    <n v="7473.89"/>
    <n v="20309.490000000002"/>
    <n v="20309.490000000002"/>
    <n v="20309.490000000002"/>
    <n v="9098.65"/>
    <m/>
    <m/>
    <m/>
    <m/>
    <m/>
    <x v="0"/>
    <x v="0"/>
    <m/>
  </r>
  <r>
    <s v=""/>
    <s v=" IR_0213_1140"/>
    <s v="IR Magnets Warm - Magnetic Measurement and Acceptance"/>
    <s v="6.06.02.01.03"/>
    <x v="0"/>
    <d v="2026-12-10T00:00:00"/>
    <d v="2029-01-09T00:00:00"/>
    <s v="jtolle"/>
    <s v="hwitte"/>
    <n v="3188.06"/>
    <s v="EDIA"/>
    <s v="C"/>
    <s v="Labor"/>
    <s v="TEC"/>
    <m/>
    <s v="BNL"/>
    <s v="Const.Test"/>
    <s v="NC_MAG"/>
    <x v="8"/>
    <s v="A.PP031"/>
    <m/>
    <m/>
    <m/>
    <m/>
    <m/>
    <m/>
    <m/>
    <m/>
    <m/>
    <m/>
    <n v="1250.7"/>
    <n v="1532.72"/>
    <n v="404.64"/>
    <m/>
    <m/>
    <m/>
    <m/>
    <m/>
    <x v="0"/>
    <x v="0"/>
    <m/>
  </r>
  <r>
    <s v=""/>
    <s v=" IR_0214_1160"/>
    <s v="Direct Wind Magnets 6 - B0ApF - Vertical Cold Test"/>
    <s v="6.06.02.01.04"/>
    <x v="0"/>
    <d v="2027-02-09T00:00:00"/>
    <d v="2027-04-08T00:00:00"/>
    <s v="jtolle"/>
    <s v="hwitte"/>
    <n v="4752.91"/>
    <s v="CON"/>
    <s v="C"/>
    <s v="Labor"/>
    <s v="TEC"/>
    <m/>
    <s v="BNL"/>
    <s v="Const.Test"/>
    <s v="SC_MAG"/>
    <x v="8"/>
    <m/>
    <m/>
    <m/>
    <m/>
    <m/>
    <m/>
    <m/>
    <m/>
    <m/>
    <m/>
    <m/>
    <n v="4752.91"/>
    <m/>
    <m/>
    <m/>
    <m/>
    <m/>
    <m/>
    <m/>
    <x v="0"/>
    <x v="0"/>
    <m/>
  </r>
  <r>
    <s v=""/>
    <s v=" IR_0214_1180"/>
    <s v="Direct Wind Magnets 6 - B0ApF - Cold Mass Assembly"/>
    <s v="6.06.02.01.04"/>
    <x v="0"/>
    <d v="2027-04-09T00:00:00"/>
    <d v="2027-07-02T00:00:00"/>
    <s v="jtolle"/>
    <s v="hwitte"/>
    <n v="6763.76"/>
    <s v="CON"/>
    <s v="C"/>
    <s v="Labor"/>
    <s v="TEC"/>
    <m/>
    <s v="BNL"/>
    <s v="Const"/>
    <s v="SC_MAG"/>
    <x v="7"/>
    <m/>
    <m/>
    <m/>
    <m/>
    <m/>
    <m/>
    <m/>
    <m/>
    <m/>
    <m/>
    <m/>
    <n v="6763.76"/>
    <m/>
    <m/>
    <m/>
    <m/>
    <m/>
    <m/>
    <m/>
    <x v="0"/>
    <x v="0"/>
    <m/>
  </r>
  <r>
    <s v=""/>
    <s v=" IR_0214_1320"/>
    <s v="Direct Wind Magnets 10 - Q1ApR - Vertical Cold Test"/>
    <s v="6.06.02.01.04"/>
    <x v="0"/>
    <d v="2028-12-11T00:00:00"/>
    <d v="2029-02-09T00:00:00"/>
    <s v="jtolle"/>
    <s v="hwitte"/>
    <n v="3916.49"/>
    <s v="CON"/>
    <s v="C"/>
    <s v="Labor"/>
    <s v="TEC"/>
    <m/>
    <s v="BNL"/>
    <s v="Const.Test"/>
    <s v="SC_MAG"/>
    <x v="8"/>
    <m/>
    <m/>
    <m/>
    <m/>
    <m/>
    <m/>
    <m/>
    <m/>
    <m/>
    <m/>
    <m/>
    <m/>
    <m/>
    <n v="3916.49"/>
    <m/>
    <m/>
    <m/>
    <m/>
    <m/>
    <x v="0"/>
    <x v="0"/>
    <m/>
  </r>
  <r>
    <s v=""/>
    <s v=" IR_0214_1340"/>
    <s v="Direct Wind Magnets 10 - Q1ApR - Cold Mass Assembly"/>
    <s v="6.06.02.01.04"/>
    <x v="0"/>
    <d v="2029-02-12T00:00:00"/>
    <d v="2029-11-28T00:00:00"/>
    <s v="jtolle"/>
    <s v="hwitte"/>
    <n v="5520.51"/>
    <s v="CON"/>
    <s v="C"/>
    <s v="Labor"/>
    <s v="TEC"/>
    <m/>
    <s v="BNL"/>
    <s v="Const"/>
    <s v="SC_MAG"/>
    <x v="7"/>
    <m/>
    <m/>
    <m/>
    <m/>
    <m/>
    <m/>
    <m/>
    <m/>
    <m/>
    <m/>
    <m/>
    <m/>
    <m/>
    <n v="4444.01"/>
    <n v="1076.5"/>
    <m/>
    <m/>
    <m/>
    <m/>
    <x v="0"/>
    <x v="0"/>
    <m/>
  </r>
  <r>
    <s v=""/>
    <s v=" IR_0214_1120"/>
    <s v="Direct Wind Magnets 5 - B2eR - Vertical Cold Test"/>
    <s v="6.06.02.01.04"/>
    <x v="0"/>
    <d v="2026-12-10T00:00:00"/>
    <d v="2027-02-10T00:00:00"/>
    <s v="jtolle"/>
    <s v="hwitte"/>
    <n v="39668.54"/>
    <s v="CON"/>
    <s v="C"/>
    <s v="Labor"/>
    <s v="TEC"/>
    <m/>
    <s v="BNL"/>
    <s v="Const.Test"/>
    <s v="SC_MAG"/>
    <x v="8"/>
    <m/>
    <m/>
    <m/>
    <m/>
    <m/>
    <m/>
    <m/>
    <m/>
    <m/>
    <m/>
    <m/>
    <n v="39668.54"/>
    <m/>
    <m/>
    <m/>
    <m/>
    <m/>
    <m/>
    <m/>
    <x v="0"/>
    <x v="0"/>
    <m/>
  </r>
  <r>
    <s v=""/>
    <s v=" IR_0214_1140"/>
    <s v="Direct Wind Magnets 5 - B2eR - Cold Mass Assembly"/>
    <s v="6.06.02.01.04"/>
    <x v="0"/>
    <d v="2027-02-11T00:00:00"/>
    <d v="2027-05-06T00:00:00"/>
    <s v="jtolle"/>
    <s v="hwitte"/>
    <n v="187008.85"/>
    <s v="CON"/>
    <s v="C"/>
    <s v="Labor"/>
    <s v="TEC"/>
    <m/>
    <s v="BNL"/>
    <s v="Const"/>
    <s v="SC_MAG"/>
    <x v="7"/>
    <m/>
    <m/>
    <m/>
    <m/>
    <m/>
    <m/>
    <m/>
    <m/>
    <m/>
    <m/>
    <m/>
    <n v="187008.85"/>
    <m/>
    <m/>
    <m/>
    <m/>
    <m/>
    <m/>
    <m/>
    <x v="0"/>
    <x v="0"/>
    <m/>
  </r>
  <r>
    <s v=""/>
    <s v=" IR_0214_1000"/>
    <s v="Direct Wind Magnets 2 - Q2eF -Vertical Cold Test"/>
    <s v="6.06.02.01.04"/>
    <x v="0"/>
    <d v="2028-02-09T00:00:00"/>
    <d v="2028-04-07T00:00:00"/>
    <s v="jtolle"/>
    <s v="hwitte"/>
    <n v="9081.7199999999993"/>
    <s v="CON"/>
    <s v="C"/>
    <s v="Labor"/>
    <s v="TEC"/>
    <m/>
    <s v="BNL"/>
    <s v="Const.Test"/>
    <s v="SC_MAG"/>
    <x v="8"/>
    <m/>
    <m/>
    <m/>
    <m/>
    <m/>
    <m/>
    <m/>
    <m/>
    <m/>
    <m/>
    <m/>
    <m/>
    <n v="9081.7199999999993"/>
    <m/>
    <m/>
    <m/>
    <m/>
    <m/>
    <m/>
    <x v="0"/>
    <x v="0"/>
    <m/>
  </r>
  <r>
    <s v=""/>
    <s v=" IR_0214_1020"/>
    <s v="Direct Wind Magnets 2 - Q2eF -Cold Mass Assembly"/>
    <s v="6.06.02.01.04"/>
    <x v="0"/>
    <d v="2028-04-10T00:00:00"/>
    <d v="2028-07-03T00:00:00"/>
    <s v="jtolle"/>
    <s v="hwitte"/>
    <n v="12676.57"/>
    <s v="CON"/>
    <s v="C"/>
    <s v="Labor"/>
    <s v="TEC"/>
    <m/>
    <s v="BNL"/>
    <s v="Const"/>
    <s v="SC_MAG"/>
    <x v="7"/>
    <m/>
    <m/>
    <m/>
    <m/>
    <m/>
    <m/>
    <m/>
    <m/>
    <m/>
    <m/>
    <m/>
    <m/>
    <n v="12676.57"/>
    <m/>
    <m/>
    <m/>
    <m/>
    <m/>
    <m/>
    <x v="0"/>
    <x v="0"/>
    <m/>
  </r>
  <r>
    <s v=""/>
    <s v=" IR_0214_1040"/>
    <s v="Direct Wind Magnets 3 - Q1eR - Vertical Cold Test"/>
    <s v="6.06.02.01.04"/>
    <x v="0"/>
    <d v="2028-06-09T00:00:00"/>
    <d v="2028-08-08T00:00:00"/>
    <s v="jtolle"/>
    <s v="hwitte"/>
    <n v="8514.11"/>
    <s v="CON"/>
    <s v="C"/>
    <s v="Labor"/>
    <s v="TEC"/>
    <m/>
    <s v="BNL"/>
    <s v="Const.Test"/>
    <s v="SC_MAG"/>
    <x v="8"/>
    <m/>
    <m/>
    <m/>
    <m/>
    <m/>
    <m/>
    <m/>
    <m/>
    <m/>
    <m/>
    <m/>
    <m/>
    <n v="8514.11"/>
    <m/>
    <m/>
    <m/>
    <m/>
    <m/>
    <m/>
    <x v="0"/>
    <x v="0"/>
    <m/>
  </r>
  <r>
    <s v=""/>
    <s v=" IR_0214_1060"/>
    <s v="Direct Wind Magnets 3 - Q1eR - Cold Mass Assembly"/>
    <s v="6.06.02.01.04"/>
    <x v="0"/>
    <d v="2028-08-09T00:00:00"/>
    <d v="2028-11-02T00:00:00"/>
    <s v="jtolle"/>
    <s v="hwitte"/>
    <n v="12079.68"/>
    <s v="CON"/>
    <s v="C"/>
    <s v="Labor"/>
    <s v="TEC"/>
    <m/>
    <s v="BNL"/>
    <s v="Const"/>
    <s v="SC_MAG"/>
    <x v="7"/>
    <m/>
    <m/>
    <m/>
    <m/>
    <m/>
    <m/>
    <m/>
    <m/>
    <m/>
    <m/>
    <m/>
    <m/>
    <n v="7449.14"/>
    <n v="4630.54"/>
    <m/>
    <m/>
    <m/>
    <m/>
    <m/>
    <x v="0"/>
    <x v="0"/>
    <m/>
  </r>
  <r>
    <s v=""/>
    <s v=" IR_0214_1080"/>
    <s v="Direct Wind Magnets 4 - Q2eR - Vertical Cold Test"/>
    <s v="6.06.02.01.04"/>
    <x v="0"/>
    <d v="2027-12-10T00:00:00"/>
    <d v="2028-02-10T00:00:00"/>
    <s v="jtolle"/>
    <s v="hwitte"/>
    <n v="7000.49"/>
    <s v="CON"/>
    <s v="C"/>
    <s v="Labor"/>
    <s v="TEC"/>
    <m/>
    <s v="BNL"/>
    <s v="Const.Test"/>
    <s v="SC_MAG"/>
    <x v="8"/>
    <m/>
    <m/>
    <m/>
    <m/>
    <m/>
    <m/>
    <m/>
    <m/>
    <m/>
    <m/>
    <m/>
    <m/>
    <n v="7000.49"/>
    <m/>
    <m/>
    <m/>
    <m/>
    <m/>
    <m/>
    <x v="0"/>
    <x v="0"/>
    <m/>
  </r>
  <r>
    <s v=""/>
    <s v=" IR_0214_1100"/>
    <s v="Direct Wind Magnets 4 - Q2eR - Cold Mass Assembly"/>
    <s v="6.06.02.01.04"/>
    <x v="0"/>
    <d v="2028-02-11T00:00:00"/>
    <d v="2028-05-05T00:00:00"/>
    <s v="jtolle"/>
    <s v="hwitte"/>
    <n v="10027.73"/>
    <s v="CON"/>
    <s v="C"/>
    <s v="Labor"/>
    <s v="TEC"/>
    <m/>
    <s v="BNL"/>
    <s v="Const"/>
    <s v="SC_MAG"/>
    <x v="7"/>
    <m/>
    <m/>
    <m/>
    <m/>
    <m/>
    <m/>
    <m/>
    <m/>
    <m/>
    <m/>
    <m/>
    <m/>
    <n v="10027.73"/>
    <m/>
    <m/>
    <m/>
    <m/>
    <m/>
    <m/>
    <x v="0"/>
    <x v="0"/>
    <m/>
  </r>
  <r>
    <s v=""/>
    <s v=" IR_0214_1360"/>
    <s v="Direct Wind Magnets 11 - Q1BpR - Vertical Cold Test"/>
    <s v="6.06.02.01.04"/>
    <x v="0"/>
    <d v="2029-02-08T00:00:00"/>
    <d v="2029-04-09T00:00:00"/>
    <s v="jtolle"/>
    <s v="hwitte"/>
    <n v="6658.04"/>
    <s v="CON"/>
    <s v="C"/>
    <s v="Labor"/>
    <s v="TEC"/>
    <m/>
    <s v="BNL"/>
    <s v="Const.Test"/>
    <s v="SC_MAG"/>
    <x v="8"/>
    <m/>
    <m/>
    <m/>
    <m/>
    <m/>
    <m/>
    <m/>
    <m/>
    <m/>
    <m/>
    <m/>
    <m/>
    <m/>
    <n v="6658.04"/>
    <m/>
    <m/>
    <m/>
    <m/>
    <m/>
    <x v="0"/>
    <x v="0"/>
    <m/>
  </r>
  <r>
    <s v=""/>
    <s v=" IR_0214_1380"/>
    <s v="Direct Wind Magnets 11 - Q1BpR - Cold Mass Assembly"/>
    <s v="6.06.02.01.04"/>
    <x v="0"/>
    <d v="2029-04-10T00:00:00"/>
    <d v="1930-01-28T00:00:00"/>
    <s v="jtolle"/>
    <s v="hwitte"/>
    <n v="9529.5300000000007"/>
    <s v="CON"/>
    <s v="C"/>
    <s v="Labor"/>
    <s v="TEC"/>
    <m/>
    <s v="BNL"/>
    <s v="Const"/>
    <s v="SC_MAG"/>
    <x v="7"/>
    <m/>
    <m/>
    <m/>
    <m/>
    <m/>
    <m/>
    <m/>
    <m/>
    <m/>
    <m/>
    <m/>
    <m/>
    <m/>
    <n v="5765.37"/>
    <n v="3764.16"/>
    <m/>
    <m/>
    <m/>
    <m/>
    <x v="0"/>
    <x v="0"/>
    <m/>
  </r>
  <r>
    <s v=""/>
    <s v=" IR_0214_1400"/>
    <s v="Direct Wind Magnets 12 - Q2BpR - Vertical Cold Test"/>
    <s v="6.06.02.01.04"/>
    <x v="0"/>
    <d v="2029-06-11T00:00:00"/>
    <d v="2029-08-08T00:00:00"/>
    <s v="jtolle"/>
    <s v="hwitte"/>
    <n v="18015.86"/>
    <s v="CON"/>
    <s v="C"/>
    <s v="Labor"/>
    <s v="TEC"/>
    <m/>
    <s v="BNL"/>
    <s v="Const.Test"/>
    <s v="SC_MAG"/>
    <x v="8"/>
    <m/>
    <m/>
    <m/>
    <m/>
    <m/>
    <m/>
    <m/>
    <m/>
    <m/>
    <m/>
    <m/>
    <m/>
    <m/>
    <n v="18015.86"/>
    <m/>
    <m/>
    <m/>
    <m/>
    <m/>
    <x v="0"/>
    <x v="0"/>
    <m/>
  </r>
  <r>
    <s v=""/>
    <s v=" IR_0214_1420"/>
    <s v="Direct Wind Magnets 12 - Q2BpR - Cold Mass Assembly"/>
    <s v="6.06.02.01.04"/>
    <x v="0"/>
    <d v="2029-08-09T00:00:00"/>
    <d v="1930-05-29T00:00:00"/>
    <s v="jtolle"/>
    <s v="hwitte"/>
    <n v="26187.82"/>
    <s v="CON"/>
    <s v="C"/>
    <s v="Labor"/>
    <s v="TEC"/>
    <m/>
    <s v="BNL"/>
    <s v="Const"/>
    <s v="SC_MAG"/>
    <x v="7"/>
    <m/>
    <m/>
    <m/>
    <m/>
    <m/>
    <m/>
    <m/>
    <m/>
    <m/>
    <m/>
    <m/>
    <m/>
    <m/>
    <n v="4713.8100000000004"/>
    <n v="21474.01"/>
    <m/>
    <m/>
    <m/>
    <m/>
    <x v="0"/>
    <x v="0"/>
    <m/>
  </r>
  <r>
    <s v=""/>
    <s v=" IR_0214_1200"/>
    <s v="Direct Wind Magnets 7 - B0pF - Dipole - Vertical Cold Test"/>
    <s v="6.06.02.01.04"/>
    <x v="0"/>
    <d v="2027-06-10T00:00:00"/>
    <d v="2027-08-09T00:00:00"/>
    <s v="jtolle"/>
    <s v="hwitte"/>
    <n v="8409"/>
    <s v="CON"/>
    <s v="C"/>
    <s v="Labor"/>
    <s v="TEC"/>
    <m/>
    <s v="BNL"/>
    <s v="Const.Test"/>
    <s v="SC_MAG"/>
    <x v="8"/>
    <m/>
    <m/>
    <m/>
    <m/>
    <m/>
    <m/>
    <m/>
    <m/>
    <m/>
    <m/>
    <m/>
    <n v="8409"/>
    <m/>
    <m/>
    <m/>
    <m/>
    <m/>
    <m/>
    <m/>
    <x v="0"/>
    <x v="0"/>
    <m/>
  </r>
  <r>
    <s v=""/>
    <s v=" IR_0214_1220"/>
    <s v="Direct Wind Magnets 7 - B0pF - Dipole - Cold Mass Assembly"/>
    <s v="6.06.02.01.04"/>
    <x v="0"/>
    <d v="2027-08-10T00:00:00"/>
    <d v="2028-05-26T00:00:00"/>
    <s v="jtolle"/>
    <s v="hwitte"/>
    <n v="12221.22"/>
    <s v="CON"/>
    <s v="C"/>
    <s v="Labor"/>
    <s v="TEC"/>
    <m/>
    <s v="BNL"/>
    <s v="Const"/>
    <s v="SC_MAG"/>
    <x v="7"/>
    <m/>
    <m/>
    <m/>
    <m/>
    <m/>
    <m/>
    <m/>
    <m/>
    <m/>
    <m/>
    <m/>
    <n v="2260.9299999999998"/>
    <n v="9960.2999999999993"/>
    <m/>
    <m/>
    <m/>
    <m/>
    <m/>
    <m/>
    <x v="0"/>
    <x v="0"/>
    <m/>
  </r>
  <r>
    <s v=""/>
    <s v=" IR_0214_1280"/>
    <s v="Direct Wind Magnets 9 - Q0eF - Vertical Cold Test"/>
    <s v="6.06.02.01.04"/>
    <x v="0"/>
    <d v="2028-08-07T00:00:00"/>
    <d v="2028-10-04T00:00:00"/>
    <s v="jtolle"/>
    <s v="hwitte"/>
    <n v="4362.54"/>
    <s v="CON"/>
    <s v="C"/>
    <s v="Labor"/>
    <s v="TEC"/>
    <m/>
    <s v="BNL"/>
    <s v="Const.Test"/>
    <s v="SC_MAG"/>
    <x v="8"/>
    <m/>
    <m/>
    <m/>
    <m/>
    <m/>
    <m/>
    <m/>
    <m/>
    <m/>
    <m/>
    <m/>
    <m/>
    <n v="4050.93"/>
    <n v="311.61"/>
    <m/>
    <m/>
    <m/>
    <m/>
    <m/>
    <x v="0"/>
    <x v="0"/>
    <m/>
  </r>
  <r>
    <s v=""/>
    <s v=" IR_0214_1300"/>
    <s v="Direct Wind Magnets 9 - Q0eF - Cold Mass Assembly"/>
    <s v="6.06.02.01.04"/>
    <x v="0"/>
    <d v="2028-10-05T00:00:00"/>
    <d v="2029-07-25T00:00:00"/>
    <s v="jtolle"/>
    <s v="hwitte"/>
    <n v="6462.21"/>
    <s v="CON"/>
    <s v="C"/>
    <s v="Labor"/>
    <s v="TEC"/>
    <m/>
    <s v="BNL"/>
    <s v="Const"/>
    <s v="SC_MAG"/>
    <x v="7"/>
    <m/>
    <m/>
    <m/>
    <m/>
    <m/>
    <m/>
    <m/>
    <m/>
    <m/>
    <m/>
    <m/>
    <m/>
    <m/>
    <n v="6462.21"/>
    <m/>
    <m/>
    <m/>
    <m/>
    <m/>
    <x v="0"/>
    <x v="0"/>
    <m/>
  </r>
  <r>
    <s v=""/>
    <s v=" IR_0214_1240"/>
    <s v="Direct Wind Magnets 8 - B0pF - Quad - Vertical Cold Test"/>
    <s v="6.06.02.01.04"/>
    <x v="0"/>
    <d v="2027-08-06T00:00:00"/>
    <d v="2027-10-05T00:00:00"/>
    <s v="jtolle"/>
    <s v="hwitte"/>
    <n v="9896.11"/>
    <s v="CON"/>
    <s v="C"/>
    <s v="Labor"/>
    <s v="TEC"/>
    <m/>
    <s v="BNL"/>
    <s v="Const.Test"/>
    <s v="SC_MAG"/>
    <x v="8"/>
    <m/>
    <m/>
    <m/>
    <m/>
    <m/>
    <m/>
    <m/>
    <m/>
    <m/>
    <m/>
    <m/>
    <n v="9189.25"/>
    <n v="706.86"/>
    <m/>
    <m/>
    <m/>
    <m/>
    <m/>
    <m/>
    <x v="0"/>
    <x v="0"/>
    <m/>
  </r>
  <r>
    <s v=""/>
    <s v=" IR_0214_1260"/>
    <s v="Direct Wind Magnets 8 - B0pF - Quad - Cold Mass Assembly"/>
    <s v="6.06.02.01.04"/>
    <x v="0"/>
    <d v="2028-05-30T00:00:00"/>
    <d v="2029-03-19T00:00:00"/>
    <s v="jtolle"/>
    <s v="hwitte"/>
    <n v="14663.74"/>
    <s v="CON"/>
    <s v="C"/>
    <s v="Labor"/>
    <s v="TEC"/>
    <m/>
    <s v="BNL"/>
    <s v="Const"/>
    <s v="SC_MAG"/>
    <x v="7"/>
    <m/>
    <m/>
    <m/>
    <m/>
    <m/>
    <m/>
    <m/>
    <m/>
    <m/>
    <m/>
    <m/>
    <m/>
    <n v="6378.73"/>
    <n v="8285.01"/>
    <m/>
    <m/>
    <m/>
    <m/>
    <m/>
    <x v="0"/>
    <x v="0"/>
    <m/>
  </r>
  <r>
    <s v=""/>
    <s v=" IR_0215_1000"/>
    <s v="IR Magnet Cryostats, Forward - Design"/>
    <s v="6.06.02.01.05"/>
    <x v="0"/>
    <d v="2026-05-26T00:00:00"/>
    <d v="2027-10-29T00:00:00"/>
    <s v="jtolle"/>
    <s v="fmicolon"/>
    <n v="94984.31"/>
    <s v="EDIA"/>
    <s v="C"/>
    <s v="Labor"/>
    <s v="TEC"/>
    <m/>
    <s v="BNL"/>
    <s v="PED"/>
    <s v="SC_MAG"/>
    <x v="6"/>
    <s v="S.P318"/>
    <m/>
    <m/>
    <m/>
    <m/>
    <m/>
    <m/>
    <m/>
    <m/>
    <m/>
    <n v="23746.080000000002"/>
    <n v="65961.320000000007"/>
    <n v="5276.91"/>
    <m/>
    <m/>
    <m/>
    <m/>
    <m/>
    <m/>
    <x v="0"/>
    <x v="0"/>
    <m/>
  </r>
  <r>
    <s v=""/>
    <s v=" IR_0215_1080"/>
    <s v="Test Cryostat - Design / Prepare Spec / SOW"/>
    <s v="6.06.02.01.05"/>
    <x v="0"/>
    <d v="2026-05-26T00:00:00"/>
    <d v="2027-10-29T00:00:00"/>
    <s v="jtolle"/>
    <s v="fmicolon"/>
    <n v="221024.67"/>
    <s v="CON"/>
    <s v="C"/>
    <s v="Labor"/>
    <s v="TEC"/>
    <m/>
    <s v="BNL"/>
    <s v="PED"/>
    <s v="SC_MAG"/>
    <x v="6"/>
    <s v="P.S005"/>
    <m/>
    <m/>
    <m/>
    <m/>
    <m/>
    <m/>
    <m/>
    <m/>
    <m/>
    <n v="55256.17"/>
    <n v="153489.35"/>
    <n v="12279.15"/>
    <m/>
    <m/>
    <m/>
    <m/>
    <m/>
    <m/>
    <x v="0"/>
    <x v="0"/>
    <m/>
  </r>
  <r>
    <s v=""/>
    <s v=" IR_0215_1160"/>
    <s v="B0pF Cryostat - Design"/>
    <s v="6.06.02.01.05"/>
    <x v="0"/>
    <d v="2026-05-26T00:00:00"/>
    <d v="2027-10-29T00:00:00"/>
    <s v="jtolle"/>
    <s v="fmicolon"/>
    <n v="106062.78"/>
    <s v="CON"/>
    <s v="C"/>
    <s v="Labor"/>
    <s v="TEC"/>
    <m/>
    <s v="BNL"/>
    <s v="PED"/>
    <s v="SC_MAG"/>
    <x v="6"/>
    <s v="S.P092"/>
    <m/>
    <m/>
    <m/>
    <m/>
    <m/>
    <m/>
    <m/>
    <m/>
    <m/>
    <n v="26515.7"/>
    <n v="73654.710000000006"/>
    <n v="5892.38"/>
    <m/>
    <m/>
    <m/>
    <m/>
    <m/>
    <m/>
    <x v="0"/>
    <x v="0"/>
    <m/>
  </r>
  <r>
    <s v=""/>
    <s v=" IR_0215_1240"/>
    <s v="IR Magnet Cryostats, Rear - Design"/>
    <s v="6.06.02.01.05"/>
    <x v="0"/>
    <d v="2026-08-03T00:00:00"/>
    <d v="2028-01-12T00:00:00"/>
    <s v="jtolle"/>
    <s v="fmicolon"/>
    <n v="51504.959999999999"/>
    <s v="EDIA"/>
    <s v="C"/>
    <s v="Labor"/>
    <s v="TEC"/>
    <m/>
    <s v="BNL"/>
    <s v="PED"/>
    <s v="SC_MAG"/>
    <x v="6"/>
    <s v="S.P185"/>
    <m/>
    <m/>
    <m/>
    <m/>
    <m/>
    <m/>
    <m/>
    <m/>
    <m/>
    <n v="6008.91"/>
    <n v="35767.33"/>
    <n v="9728.7199999999993"/>
    <m/>
    <m/>
    <m/>
    <m/>
    <m/>
    <m/>
    <x v="0"/>
    <x v="0"/>
    <m/>
  </r>
  <r>
    <s v=""/>
    <s v=" IR_0202_1680"/>
    <s v="Spin Rotator Quad - Measurement"/>
    <s v="6.06.02.02"/>
    <x v="0"/>
    <d v="2028-12-11T00:00:00"/>
    <d v="2029-02-22T00:00:00"/>
    <s v="jtolle"/>
    <s v="hwitte"/>
    <n v="783.3"/>
    <s v="EDIA"/>
    <s v="C"/>
    <s v="Labor"/>
    <s v="TEC"/>
    <m/>
    <s v="BNL"/>
    <s v="Const.Test"/>
    <s v="NC_MAG"/>
    <x v="8"/>
    <m/>
    <m/>
    <m/>
    <m/>
    <m/>
    <m/>
    <m/>
    <m/>
    <m/>
    <m/>
    <m/>
    <m/>
    <m/>
    <n v="783.3"/>
    <m/>
    <m/>
    <m/>
    <m/>
    <m/>
    <x v="0"/>
    <x v="0"/>
    <m/>
  </r>
  <r>
    <s v=""/>
    <s v=" IR_0204_1140"/>
    <s v="IR Vacuum - Vendor and procurement support"/>
    <s v="6.06.02.04"/>
    <x v="0"/>
    <d v="2026-11-05T00:00:00"/>
    <d v="2028-02-11T00:00:00"/>
    <s v="rnavarrol"/>
    <s v="chetzel"/>
    <n v="64983.45"/>
    <s v="EDIA"/>
    <s v="C"/>
    <s v="Labor"/>
    <s v="TEC"/>
    <m/>
    <s v="BNL"/>
    <s v="Const"/>
    <s v="VAC"/>
    <x v="9"/>
    <s v="A.PP001"/>
    <s v="APP00041"/>
    <m/>
    <m/>
    <m/>
    <m/>
    <m/>
    <m/>
    <m/>
    <m/>
    <m/>
    <n v="46623.05"/>
    <n v="18360.400000000001"/>
    <m/>
    <m/>
    <m/>
    <m/>
    <m/>
    <m/>
    <x v="0"/>
    <x v="0"/>
    <m/>
  </r>
  <r>
    <s v=""/>
    <s v=" IR_0204_1180"/>
    <s v="IR Vacuum - Final delivery, sub-system testing and acceptance"/>
    <s v="6.06.02.04"/>
    <x v="0"/>
    <d v="2027-06-15T00:00:00"/>
    <d v="2028-09-07T00:00:00"/>
    <s v="rnavarrol"/>
    <s v="chetzel"/>
    <n v="33023.57"/>
    <s v="EDIA"/>
    <s v="C"/>
    <s v="Labor"/>
    <s v="TEC"/>
    <m/>
    <s v="BNL"/>
    <s v="Const"/>
    <s v="VAC"/>
    <x v="8"/>
    <s v="A.PP001"/>
    <s v="APP00041"/>
    <m/>
    <m/>
    <m/>
    <m/>
    <m/>
    <m/>
    <m/>
    <m/>
    <m/>
    <n v="8096.1"/>
    <n v="24927.47"/>
    <m/>
    <m/>
    <m/>
    <m/>
    <m/>
    <m/>
    <x v="0"/>
    <x v="0"/>
    <m/>
  </r>
  <r>
    <s v=""/>
    <s v=" IR_0204_1360"/>
    <s v="Movable ESR Collimators - Vendor and procurement support"/>
    <s v="6.06.03.02.03"/>
    <x v="0"/>
    <d v="2028-03-15T00:00:00"/>
    <d v="2029-12-14T00:00:00"/>
    <s v="rnavarrol"/>
    <s v="chetzel"/>
    <n v="267064.95"/>
    <s v="EDIA"/>
    <s v="C"/>
    <s v="Labor"/>
    <s v="TEC"/>
    <m/>
    <s v="BNL"/>
    <s v="Const"/>
    <s v="VAC"/>
    <x v="9"/>
    <s v="S.P055"/>
    <s v="APP00141"/>
    <m/>
    <m/>
    <m/>
    <m/>
    <m/>
    <m/>
    <m/>
    <m/>
    <m/>
    <m/>
    <n v="84975.21"/>
    <n v="151134.49"/>
    <n v="30955.25"/>
    <m/>
    <m/>
    <m/>
    <m/>
    <x v="0"/>
    <x v="0"/>
    <m/>
  </r>
  <r>
    <s v=""/>
    <s v=" IR_0206_1260"/>
    <s v="IR BPM Pick-up Materials - Test and Final Acceptance"/>
    <s v="6.06.02.05.01"/>
    <x v="0"/>
    <d v="2028-08-10T00:00:00"/>
    <d v="2029-03-20T00:00:00"/>
    <s v="mahmed"/>
    <s v="gassner"/>
    <n v="41399.86"/>
    <s v="EDIA"/>
    <s v="C"/>
    <s v="Labor"/>
    <s v="TEC"/>
    <m/>
    <s v="BNL"/>
    <s v="Const"/>
    <s v="INS"/>
    <x v="8"/>
    <s v="S.P135"/>
    <s v="APP00169"/>
    <m/>
    <m/>
    <m/>
    <m/>
    <m/>
    <m/>
    <m/>
    <m/>
    <m/>
    <m/>
    <n v="9935.9699999999993"/>
    <n v="31463.9"/>
    <m/>
    <m/>
    <m/>
    <m/>
    <m/>
    <x v="0"/>
    <x v="0"/>
    <m/>
  </r>
  <r>
    <s v=""/>
    <s v=" IR_0206_1032"/>
    <s v="IR Beam Position Monitors - System Global - Preliminary Design"/>
    <s v="6.06.02.05.01"/>
    <x v="0"/>
    <d v="2023-07-24T00:00:00"/>
    <d v="2024-02-12T00:00:00"/>
    <s v="mahmed"/>
    <s v="gassner"/>
    <n v="68417.710000000006"/>
    <s v="EDIA"/>
    <s v="C"/>
    <s v="Labor"/>
    <s v="TEC"/>
    <m/>
    <s v="BNL"/>
    <s v="PED"/>
    <s v="INS"/>
    <x v="11"/>
    <m/>
    <m/>
    <m/>
    <m/>
    <m/>
    <m/>
    <m/>
    <n v="24293.24"/>
    <n v="44124.46"/>
    <m/>
    <m/>
    <m/>
    <m/>
    <m/>
    <m/>
    <m/>
    <m/>
    <m/>
    <m/>
    <x v="0"/>
    <x v="0"/>
    <m/>
  </r>
  <r>
    <s v=""/>
    <s v=" IR_0206_3580"/>
    <s v="IR Orbit Feedback - Preliminary Design"/>
    <s v="6.06.02.05.02"/>
    <x v="0"/>
    <d v="2023-07-03T00:00:00"/>
    <d v="2024-04-19T00:00:00"/>
    <s v="mahmed"/>
    <s v="gassner"/>
    <n v="26099.64"/>
    <s v="EDIA"/>
    <s v="C"/>
    <s v="Labor"/>
    <s v="TEC"/>
    <m/>
    <s v="BNL"/>
    <s v="PED"/>
    <s v="INS"/>
    <x v="11"/>
    <m/>
    <m/>
    <m/>
    <m/>
    <m/>
    <m/>
    <m/>
    <n v="8221.39"/>
    <n v="17878.25"/>
    <m/>
    <m/>
    <m/>
    <m/>
    <m/>
    <m/>
    <m/>
    <m/>
    <m/>
    <m/>
    <x v="0"/>
    <x v="0"/>
    <m/>
  </r>
  <r>
    <s v=""/>
    <s v=" IR_0206_3600"/>
    <s v="Orbit Feedback - Firmware design, development"/>
    <s v="6.06.02.05.02"/>
    <x v="0"/>
    <d v="2023-07-03T00:00:00"/>
    <d v="2024-04-19T00:00:00"/>
    <s v="mahmed"/>
    <s v="gassner"/>
    <n v="26099.64"/>
    <s v="EDIA"/>
    <s v="C"/>
    <s v="Labor"/>
    <s v="TEC"/>
    <m/>
    <s v="BNL"/>
    <s v="PED"/>
    <s v="INS"/>
    <x v="11"/>
    <m/>
    <m/>
    <m/>
    <m/>
    <m/>
    <m/>
    <m/>
    <n v="8221.39"/>
    <n v="17878.25"/>
    <m/>
    <m/>
    <m/>
    <m/>
    <m/>
    <m/>
    <m/>
    <m/>
    <m/>
    <m/>
    <x v="0"/>
    <x v="0"/>
    <m/>
  </r>
  <r>
    <s v=""/>
    <s v=" IR_0206_3620"/>
    <s v="Orbit Feedback - Firmware, continued development and full integration"/>
    <s v="6.06.02.05.02"/>
    <x v="0"/>
    <d v="2024-07-17T00:00:00"/>
    <d v="2026-07-16T00:00:00"/>
    <s v="mahmed"/>
    <s v="gassner"/>
    <n v="27582.62"/>
    <s v="CON"/>
    <s v="C"/>
    <s v="Labor"/>
    <s v="TEC"/>
    <m/>
    <s v="BNL"/>
    <s v="Const"/>
    <s v="INS"/>
    <x v="6"/>
    <m/>
    <m/>
    <m/>
    <m/>
    <m/>
    <m/>
    <m/>
    <m/>
    <n v="2923.76"/>
    <n v="13791.31"/>
    <n v="10867.55"/>
    <m/>
    <m/>
    <m/>
    <m/>
    <m/>
    <m/>
    <m/>
    <m/>
    <x v="0"/>
    <x v="0"/>
    <m/>
  </r>
  <r>
    <s v=""/>
    <s v=" IR_0206_3680"/>
    <s v="Orbit Feedback - Procurement support"/>
    <s v="6.06.02.05.02"/>
    <x v="0"/>
    <d v="2024-07-17T00:00:00"/>
    <d v="2026-07-16T00:00:00"/>
    <s v="mahmed"/>
    <s v="gassner"/>
    <n v="27582.62"/>
    <s v="EDIA"/>
    <s v="C"/>
    <s v="Labor"/>
    <s v="TEC"/>
    <m/>
    <s v="BNL"/>
    <s v="Const"/>
    <s v="INS"/>
    <x v="10"/>
    <m/>
    <m/>
    <m/>
    <m/>
    <m/>
    <m/>
    <m/>
    <m/>
    <n v="2923.76"/>
    <n v="13791.31"/>
    <n v="10867.55"/>
    <m/>
    <m/>
    <m/>
    <m/>
    <m/>
    <m/>
    <m/>
    <m/>
    <x v="0"/>
    <x v="0"/>
    <m/>
  </r>
  <r>
    <s v=""/>
    <s v=" IR_0206_3700"/>
    <s v="Orbit Feedback - Magnet device testing, characterization"/>
    <s v="6.06.02.05.02"/>
    <x v="0"/>
    <d v="2023-07-03T00:00:00"/>
    <d v="2024-04-19T00:00:00"/>
    <s v="mahmed"/>
    <s v="gassner"/>
    <n v="6524.91"/>
    <s v="CON"/>
    <s v="C"/>
    <s v="Labor"/>
    <s v="TEC"/>
    <m/>
    <s v="BNL"/>
    <s v="PED"/>
    <s v="INS"/>
    <x v="11"/>
    <m/>
    <m/>
    <m/>
    <m/>
    <m/>
    <m/>
    <m/>
    <n v="2055.35"/>
    <n v="4469.5600000000004"/>
    <m/>
    <m/>
    <m/>
    <m/>
    <m/>
    <m/>
    <m/>
    <m/>
    <m/>
    <m/>
    <x v="0"/>
    <x v="0"/>
    <m/>
  </r>
  <r>
    <s v=""/>
    <s v=" IR_0206_3880"/>
    <s v="Orbit Feedback Electronics - Misc procurements (labor)"/>
    <s v="6.06.02.05.02"/>
    <x v="0"/>
    <d v="2026-12-11T00:00:00"/>
    <d v="2028-12-11T00:00:00"/>
    <s v="mahmed"/>
    <s v="gassner"/>
    <n v="29956.37"/>
    <s v="EDIA"/>
    <s v="C"/>
    <s v="Labor"/>
    <s v="TEC"/>
    <m/>
    <s v="BNL"/>
    <s v="Const"/>
    <s v="INS"/>
    <x v="10"/>
    <m/>
    <m/>
    <m/>
    <m/>
    <m/>
    <m/>
    <m/>
    <m/>
    <m/>
    <m/>
    <m/>
    <n v="12162.29"/>
    <n v="14978.19"/>
    <n v="2815.9"/>
    <m/>
    <m/>
    <m/>
    <m/>
    <m/>
    <x v="0"/>
    <x v="0"/>
    <m/>
  </r>
  <r>
    <s v=""/>
    <s v=" IR_0206_6120"/>
    <s v="BLM Electronic System - Preliminary Design"/>
    <s v="6.06.02.05.03"/>
    <x v="0"/>
    <d v="2023-11-16T00:00:00"/>
    <d v="2024-02-22T00:00:00"/>
    <s v="mahmed"/>
    <s v="gassner"/>
    <n v="13190.32"/>
    <s v="EDIA"/>
    <s v="C"/>
    <s v="Labor"/>
    <s v="TEC"/>
    <m/>
    <s v="BNL"/>
    <s v="PED"/>
    <s v="INS"/>
    <x v="11"/>
    <m/>
    <m/>
    <m/>
    <m/>
    <m/>
    <m/>
    <m/>
    <m/>
    <n v="13190.32"/>
    <m/>
    <m/>
    <m/>
    <m/>
    <m/>
    <m/>
    <m/>
    <m/>
    <m/>
    <m/>
    <x v="0"/>
    <x v="0"/>
    <m/>
  </r>
  <r>
    <s v=""/>
    <s v=" IR_0206_6140"/>
    <s v="BLM Detector and Electronics performance Specification"/>
    <s v="6.06.02.05.03"/>
    <x v="0"/>
    <d v="2023-11-16T00:00:00"/>
    <d v="2024-02-22T00:00:00"/>
    <s v="mahmed"/>
    <s v="gassner"/>
    <n v="13190.32"/>
    <s v="EDIA"/>
    <s v="C"/>
    <s v="Labor"/>
    <s v="TEC"/>
    <m/>
    <s v="BNL"/>
    <s v="PED"/>
    <s v="INS"/>
    <x v="11"/>
    <m/>
    <m/>
    <m/>
    <m/>
    <m/>
    <m/>
    <m/>
    <m/>
    <n v="13190.32"/>
    <m/>
    <m/>
    <m/>
    <m/>
    <m/>
    <m/>
    <m/>
    <m/>
    <m/>
    <m/>
    <x v="0"/>
    <x v="0"/>
    <m/>
  </r>
  <r>
    <s v=""/>
    <s v=" IR_0206_6160"/>
    <s v="BLM Electronic System - Fiber optic loss system detailed design"/>
    <s v="6.06.02.05.03"/>
    <x v="0"/>
    <d v="2023-11-16T00:00:00"/>
    <d v="2024-02-22T00:00:00"/>
    <s v="mahmed"/>
    <s v="gassner"/>
    <n v="23083.07"/>
    <s v="EDIA"/>
    <s v="C"/>
    <s v="Labor"/>
    <s v="TEC"/>
    <m/>
    <s v="BNL"/>
    <s v="PED"/>
    <s v="INS"/>
    <x v="11"/>
    <m/>
    <m/>
    <m/>
    <m/>
    <m/>
    <m/>
    <m/>
    <m/>
    <n v="23083.07"/>
    <m/>
    <m/>
    <m/>
    <m/>
    <m/>
    <m/>
    <m/>
    <m/>
    <m/>
    <m/>
    <x v="0"/>
    <x v="0"/>
    <m/>
  </r>
  <r>
    <s v=""/>
    <s v=" IR_0206_6180"/>
    <s v="BLM Electronic System - Reviews, Documentation, Meetings, Purchasing"/>
    <s v="6.06.02.05.03"/>
    <x v="0"/>
    <d v="2023-11-16T00:00:00"/>
    <d v="2024-02-22T00:00:00"/>
    <s v="mahmed"/>
    <s v="gassner"/>
    <n v="13190.32"/>
    <s v="EDIA"/>
    <s v="C"/>
    <s v="Labor"/>
    <s v="TEC"/>
    <m/>
    <s v="BNL"/>
    <s v="PED"/>
    <s v="INS"/>
    <x v="11"/>
    <m/>
    <m/>
    <m/>
    <m/>
    <m/>
    <m/>
    <m/>
    <m/>
    <n v="13190.32"/>
    <m/>
    <m/>
    <m/>
    <m/>
    <m/>
    <m/>
    <m/>
    <m/>
    <m/>
    <m/>
    <x v="0"/>
    <x v="0"/>
    <m/>
  </r>
  <r>
    <s v=""/>
    <s v=" IR_0206_6240"/>
    <s v="BLM Electronic System - Controls Integration"/>
    <s v="6.06.02.05.03"/>
    <x v="0"/>
    <d v="2024-05-17T00:00:00"/>
    <d v="2026-05-18T00:00:00"/>
    <s v="mahmed"/>
    <s v="gassner"/>
    <n v="3428.57"/>
    <s v="CON"/>
    <s v="C"/>
    <s v="Labor"/>
    <s v="TEC"/>
    <m/>
    <s v="BNL"/>
    <s v="PED"/>
    <s v="INS"/>
    <x v="10"/>
    <m/>
    <m/>
    <m/>
    <m/>
    <m/>
    <m/>
    <m/>
    <m/>
    <n v="644.57000000000005"/>
    <n v="1714.28"/>
    <n v="1069.71"/>
    <m/>
    <m/>
    <m/>
    <m/>
    <m/>
    <m/>
    <m/>
    <m/>
    <x v="0"/>
    <x v="0"/>
    <m/>
  </r>
  <r>
    <s v=""/>
    <s v=" IR_0206_6260"/>
    <s v="BLM Electronic System - Acceptance Testing"/>
    <s v="6.06.02.05.03"/>
    <x v="0"/>
    <d v="2024-05-17T00:00:00"/>
    <d v="2025-05-09T00:00:00"/>
    <s v="mahmed"/>
    <s v="gassner"/>
    <n v="8421.7900000000009"/>
    <s v="EDIA"/>
    <s v="C"/>
    <s v="Labor"/>
    <s v="TEC"/>
    <m/>
    <s v="BNL"/>
    <s v="PED"/>
    <s v="INS"/>
    <x v="8"/>
    <m/>
    <m/>
    <m/>
    <m/>
    <m/>
    <m/>
    <m/>
    <m/>
    <n v="3231.22"/>
    <n v="5190.57"/>
    <m/>
    <m/>
    <m/>
    <m/>
    <m/>
    <m/>
    <m/>
    <m/>
    <m/>
    <x v="0"/>
    <x v="0"/>
    <m/>
  </r>
  <r>
    <s v=""/>
    <s v=" IR_0203_1006"/>
    <s v="IR Power Supplies - System Final Design Design"/>
    <s v="6.06.02.03"/>
    <x v="0"/>
    <d v="2024-07-08T00:00:00"/>
    <d v="2024-10-15T00:00:00"/>
    <s v="apatil"/>
    <s v="bruno"/>
    <n v="18558.79"/>
    <s v="EDIA"/>
    <s v="C"/>
    <s v="Labor"/>
    <s v="TEC"/>
    <m/>
    <s v="BNL"/>
    <s v="PED"/>
    <s v="PS"/>
    <x v="6"/>
    <m/>
    <m/>
    <m/>
    <m/>
    <m/>
    <m/>
    <m/>
    <m/>
    <n v="15907.53"/>
    <n v="2651.26"/>
    <m/>
    <m/>
    <m/>
    <m/>
    <m/>
    <m/>
    <m/>
    <m/>
    <m/>
    <x v="0"/>
    <x v="0"/>
    <m/>
  </r>
  <r>
    <s v=""/>
    <s v=" IR_0203_1020"/>
    <s v="IR PS - Develop specs and SOW"/>
    <s v="6.06.02.03"/>
    <x v="0"/>
    <d v="2024-10-16T00:00:00"/>
    <d v="2025-01-14T00:00:00"/>
    <s v="apatil"/>
    <s v="bruno"/>
    <n v="20477.98"/>
    <s v="EDIA"/>
    <s v="C"/>
    <s v="Labor"/>
    <s v="TEC"/>
    <m/>
    <s v="BNL"/>
    <s v="PED"/>
    <s v="PS"/>
    <x v="10"/>
    <s v="S.P364"/>
    <m/>
    <m/>
    <m/>
    <m/>
    <m/>
    <m/>
    <m/>
    <m/>
    <n v="20477.98"/>
    <m/>
    <m/>
    <m/>
    <m/>
    <m/>
    <m/>
    <m/>
    <m/>
    <m/>
    <x v="0"/>
    <x v="0"/>
    <m/>
  </r>
  <r>
    <s v=""/>
    <s v=" IR_0203_1240"/>
    <s v="Bus/ Cable - Develop specs and SOW"/>
    <s v="6.06.02.03"/>
    <x v="0"/>
    <d v="2025-01-15T00:00:00"/>
    <d v="2025-04-10T00:00:00"/>
    <s v="apatil"/>
    <s v="bruno"/>
    <n v="40955.96"/>
    <s v="EDIA"/>
    <s v="C"/>
    <s v="Labor"/>
    <s v="TEC"/>
    <m/>
    <s v="BNL"/>
    <s v="PED"/>
    <s v="PS"/>
    <x v="10"/>
    <s v="D.APP18"/>
    <m/>
    <m/>
    <m/>
    <m/>
    <m/>
    <m/>
    <m/>
    <m/>
    <n v="40955.96"/>
    <m/>
    <m/>
    <m/>
    <m/>
    <m/>
    <m/>
    <m/>
    <m/>
    <m/>
    <x v="0"/>
    <x v="0"/>
    <m/>
  </r>
  <r>
    <s v=""/>
    <s v=" IR_0203_1360"/>
    <s v="Bus/ Cable - System Test"/>
    <s v="6.06.02.03"/>
    <x v="0"/>
    <d v="2026-10-06T00:00:00"/>
    <d v="2026-11-03T00:00:00"/>
    <s v="apatil"/>
    <s v="bruno"/>
    <n v="2924.87"/>
    <s v="CON"/>
    <s v="C"/>
    <s v="Labor"/>
    <s v="TEC"/>
    <m/>
    <s v="BNL"/>
    <s v="Const"/>
    <s v="PS"/>
    <x v="8"/>
    <m/>
    <m/>
    <m/>
    <m/>
    <m/>
    <m/>
    <m/>
    <m/>
    <m/>
    <m/>
    <m/>
    <n v="2924.87"/>
    <m/>
    <m/>
    <m/>
    <m/>
    <m/>
    <m/>
    <m/>
    <x v="0"/>
    <x v="0"/>
    <m/>
  </r>
  <r>
    <s v=""/>
    <s v=" IR_0203_1380"/>
    <s v="PED, Quench Protection - Develop Specs and SOW"/>
    <s v="6.06.02.03"/>
    <x v="0"/>
    <d v="2025-04-11T00:00:00"/>
    <d v="2025-07-07T00:00:00"/>
    <s v="apatil"/>
    <s v="bruno"/>
    <n v="20477.98"/>
    <s v="EDIA"/>
    <s v="C"/>
    <s v="Labor"/>
    <s v="TEC"/>
    <m/>
    <s v="BNL"/>
    <s v="PED"/>
    <s v="PS"/>
    <x v="10"/>
    <s v="S.P186"/>
    <s v="APP00051"/>
    <m/>
    <m/>
    <m/>
    <m/>
    <m/>
    <m/>
    <m/>
    <n v="20477.98"/>
    <m/>
    <m/>
    <m/>
    <m/>
    <m/>
    <m/>
    <m/>
    <m/>
    <m/>
    <x v="0"/>
    <x v="0"/>
    <m/>
  </r>
  <r>
    <s v=""/>
    <s v=" IR_0203_1540"/>
    <s v="PED, Quench Protection - System Test"/>
    <s v="6.06.02.03"/>
    <x v="0"/>
    <d v="2026-12-07T00:00:00"/>
    <d v="2027-05-27T00:00:00"/>
    <s v="apatil"/>
    <s v="bruno"/>
    <n v="70196.87"/>
    <s v="CON"/>
    <s v="C"/>
    <s v="Labor"/>
    <s v="TEC"/>
    <m/>
    <s v="BNL"/>
    <s v="Const"/>
    <s v="PS"/>
    <x v="8"/>
    <m/>
    <m/>
    <m/>
    <m/>
    <m/>
    <m/>
    <m/>
    <m/>
    <m/>
    <m/>
    <m/>
    <n v="70196.87"/>
    <m/>
    <m/>
    <m/>
    <m/>
    <m/>
    <m/>
    <m/>
    <x v="0"/>
    <x v="0"/>
    <m/>
  </r>
  <r>
    <s v=""/>
    <s v=" IR_0203_1120"/>
    <s v="IR PS - Vendor Support"/>
    <s v="6.06.02.03"/>
    <x v="0"/>
    <d v="2025-12-10T00:00:00"/>
    <d v="2027-05-04T00:00:00"/>
    <s v="apatil"/>
    <s v="bruno"/>
    <n v="14336.1"/>
    <s v="EDIA"/>
    <s v="C"/>
    <s v="Labor"/>
    <s v="TEC"/>
    <m/>
    <s v="BNL"/>
    <s v="Const"/>
    <s v="PS"/>
    <x v="10"/>
    <m/>
    <m/>
    <m/>
    <m/>
    <m/>
    <m/>
    <m/>
    <m/>
    <m/>
    <m/>
    <n v="8355.9"/>
    <n v="5980.2"/>
    <m/>
    <m/>
    <m/>
    <m/>
    <m/>
    <m/>
    <m/>
    <x v="0"/>
    <x v="0"/>
    <m/>
  </r>
  <r>
    <s v=""/>
    <s v=" IR_0203_1460"/>
    <s v="PED, Quench Protection - Vendor Support"/>
    <s v="6.06.02.03"/>
    <x v="0"/>
    <d v="2025-12-19T00:00:00"/>
    <d v="2026-12-04T00:00:00"/>
    <s v="apatil"/>
    <s v="bruno"/>
    <n v="21327.62"/>
    <s v="EDIA"/>
    <s v="C"/>
    <s v="Labor"/>
    <s v="TEC"/>
    <m/>
    <s v="BNL"/>
    <s v="Const"/>
    <s v="PS"/>
    <x v="10"/>
    <s v="S.P186"/>
    <s v="APP00051"/>
    <m/>
    <m/>
    <m/>
    <m/>
    <m/>
    <m/>
    <m/>
    <m/>
    <n v="17506.419999999998"/>
    <n v="3821.2"/>
    <m/>
    <m/>
    <m/>
    <m/>
    <m/>
    <m/>
    <m/>
    <x v="0"/>
    <x v="0"/>
    <m/>
  </r>
  <r>
    <s v=""/>
    <s v=" IR_0203_1220"/>
    <s v="IR PS - System Test"/>
    <s v="6.06.02.03"/>
    <x v="0"/>
    <d v="2025-12-10T00:00:00"/>
    <d v="2026-03-09T00:00:00"/>
    <s v="apatil"/>
    <s v="bruno"/>
    <n v="16955.77"/>
    <s v="CON"/>
    <s v="C"/>
    <s v="Labor"/>
    <s v="TEC"/>
    <m/>
    <s v="BNL"/>
    <s v="Const"/>
    <s v="PS"/>
    <x v="8"/>
    <m/>
    <m/>
    <m/>
    <m/>
    <m/>
    <m/>
    <m/>
    <m/>
    <m/>
    <m/>
    <n v="16955.77"/>
    <m/>
    <m/>
    <m/>
    <m/>
    <m/>
    <m/>
    <m/>
    <m/>
    <x v="0"/>
    <x v="0"/>
    <m/>
  </r>
  <r>
    <s v=""/>
    <s v=" IR_0203_1560"/>
    <s v="Quench Detection QD BNL - Develop Specs and SOW"/>
    <s v="6.06.02.03"/>
    <x v="0"/>
    <d v="2025-07-08T00:00:00"/>
    <d v="2025-09-30T00:00:00"/>
    <s v="apatil"/>
    <s v="bruno"/>
    <n v="6825.99"/>
    <s v="EDIA"/>
    <s v="C"/>
    <s v="Labor"/>
    <s v="TEC"/>
    <m/>
    <s v="BNL"/>
    <s v="PED"/>
    <s v="PS"/>
    <x v="10"/>
    <s v="P.S278"/>
    <m/>
    <m/>
    <m/>
    <m/>
    <m/>
    <m/>
    <m/>
    <m/>
    <n v="6825.99"/>
    <m/>
    <m/>
    <m/>
    <m/>
    <m/>
    <m/>
    <m/>
    <m/>
    <m/>
    <x v="0"/>
    <x v="0"/>
    <m/>
  </r>
  <r>
    <s v=""/>
    <s v=" IR_0205_2070"/>
    <s v="RF-CRAB-1-CM: High Power Test (First Article CM)"/>
    <s v="6.08.03.01.04"/>
    <x v="0"/>
    <d v="2029-01-12T00:00:00"/>
    <d v="2029-04-11T00:00:00"/>
    <s v="jtolle"/>
    <s v="zaltsman"/>
    <n v="54830.879999999997"/>
    <s v="EDIA"/>
    <s v="C"/>
    <s v="Labor"/>
    <s v="TEC"/>
    <m/>
    <s v="BNL"/>
    <s v="Const.Test"/>
    <s v="RF"/>
    <x v="8"/>
    <m/>
    <m/>
    <m/>
    <m/>
    <m/>
    <m/>
    <m/>
    <m/>
    <m/>
    <m/>
    <m/>
    <m/>
    <m/>
    <n v="54830.879999999997"/>
    <m/>
    <m/>
    <m/>
    <m/>
    <m/>
    <x v="0"/>
    <x v="0"/>
    <m/>
  </r>
  <r>
    <s v=""/>
    <s v=" IR_0205_2100"/>
    <s v="RF-CRAB-1-CM: High Power Test (CM-01)"/>
    <s v="6.08.04.04.04"/>
    <x v="0"/>
    <d v="1931-01-08T00:00:00"/>
    <d v="1931-04-14T00:00:00"/>
    <s v="jtolle"/>
    <s v="zaltsman"/>
    <n v="88104.320000000007"/>
    <s v="CON"/>
    <s v="C"/>
    <s v="Labor"/>
    <s v="TEC"/>
    <m/>
    <s v="BNL"/>
    <s v="Const.Test"/>
    <s v="RF"/>
    <x v="8"/>
    <m/>
    <m/>
    <m/>
    <m/>
    <m/>
    <m/>
    <m/>
    <m/>
    <m/>
    <m/>
    <m/>
    <m/>
    <m/>
    <m/>
    <m/>
    <n v="88104.320000000007"/>
    <m/>
    <m/>
    <m/>
    <x v="0"/>
    <x v="0"/>
    <m/>
  </r>
  <r>
    <s v=""/>
    <s v=" IR_0205_2120"/>
    <s v="RF-CRAB-1-PWR: Design of Amplifers and Transmission Components (not needed for CD3)"/>
    <s v="6.08.06.03"/>
    <x v="0"/>
    <d v="2023-04-17T00:00:00"/>
    <d v="2023-07-11T00:00:00"/>
    <s v="jtolle"/>
    <s v="zaltsman"/>
    <n v="33453.72"/>
    <s v="EDIA"/>
    <s v="C"/>
    <s v="Labor"/>
    <s v="TEC"/>
    <m/>
    <s v="BNL"/>
    <s v="PED"/>
    <s v="RF"/>
    <x v="6"/>
    <s v="A.PP034"/>
    <m/>
    <m/>
    <m/>
    <m/>
    <m/>
    <m/>
    <n v="33453.72"/>
    <m/>
    <m/>
    <m/>
    <m/>
    <m/>
    <m/>
    <m/>
    <m/>
    <m/>
    <m/>
    <m/>
    <x v="0"/>
    <x v="0"/>
    <m/>
  </r>
  <r>
    <s v=""/>
    <s v=" IR_0205_2130"/>
    <s v="RF-CRAB-1-PWR: Prepare Specs and SOWs for all Procurements"/>
    <s v="6.08.06.03"/>
    <x v="0"/>
    <d v="2023-07-12T00:00:00"/>
    <d v="2023-10-04T00:00:00"/>
    <s v="jtolle"/>
    <s v="zaltsman"/>
    <n v="22341.51"/>
    <s v="EDIA"/>
    <s v="C"/>
    <s v="Labor"/>
    <s v="TEC"/>
    <m/>
    <s v="BNL"/>
    <s v="Const.Procure"/>
    <s v="RF"/>
    <x v="10"/>
    <s v="A.PP034"/>
    <m/>
    <m/>
    <m/>
    <m/>
    <m/>
    <m/>
    <n v="21224.43"/>
    <n v="1117.08"/>
    <m/>
    <m/>
    <m/>
    <m/>
    <m/>
    <m/>
    <m/>
    <m/>
    <m/>
    <m/>
    <x v="0"/>
    <x v="0"/>
    <m/>
  </r>
  <r>
    <s v=""/>
    <s v=" IR_0205_2180"/>
    <s v="RF-CRAB-1-PWR: Procurement Oversight (First Article)"/>
    <s v="6.08.06.03"/>
    <x v="0"/>
    <d v="2026-08-11T00:00:00"/>
    <d v="2026-10-27T00:00:00"/>
    <s v="jtolle"/>
    <s v="zaltsman"/>
    <n v="25015.64"/>
    <s v="CON"/>
    <s v="C"/>
    <s v="Labor"/>
    <s v="TEC"/>
    <m/>
    <s v="BNL"/>
    <s v="Const.Fabricate"/>
    <s v="RF"/>
    <x v="9"/>
    <s v="A.PP034.A"/>
    <s v="APP00071"/>
    <m/>
    <m/>
    <m/>
    <m/>
    <m/>
    <m/>
    <m/>
    <m/>
    <n v="16677.09"/>
    <n v="8338.5499999999993"/>
    <m/>
    <m/>
    <m/>
    <m/>
    <m/>
    <m/>
    <m/>
    <x v="0"/>
    <x v="0"/>
    <m/>
  </r>
  <r>
    <s v=""/>
    <s v=" IR_0205_2190"/>
    <s v="RF-CRAB-1-PWR: High Power Test (First Article)"/>
    <s v="6.08.06.03"/>
    <x v="0"/>
    <d v="2026-10-28T00:00:00"/>
    <d v="2026-12-28T00:00:00"/>
    <s v="jtolle"/>
    <s v="zaltsman"/>
    <n v="12796.3"/>
    <s v="EDIA"/>
    <s v="C"/>
    <s v="Labor"/>
    <s v="TEC"/>
    <m/>
    <s v="BNL"/>
    <s v="Const.Test"/>
    <s v="RF"/>
    <x v="8"/>
    <s v="A.PP034.A"/>
    <m/>
    <m/>
    <m/>
    <m/>
    <m/>
    <m/>
    <m/>
    <m/>
    <m/>
    <m/>
    <n v="12796.3"/>
    <m/>
    <m/>
    <m/>
    <m/>
    <m/>
    <m/>
    <m/>
    <x v="0"/>
    <x v="0"/>
    <m/>
  </r>
  <r>
    <s v=""/>
    <s v=" IR_0205_2210"/>
    <s v="RF-CRAB-1-PWR: Procurement Oversight (Production)"/>
    <s v="6.08.06.03"/>
    <x v="0"/>
    <d v="2026-12-29T00:00:00"/>
    <d v="2027-03-26T00:00:00"/>
    <s v="jtolle"/>
    <s v="zaltsman"/>
    <n v="12796.3"/>
    <s v="EDIA"/>
    <s v="C"/>
    <s v="Labor"/>
    <s v="TEC"/>
    <m/>
    <s v="BNL"/>
    <s v="Const.Fabricate"/>
    <s v="RF"/>
    <x v="9"/>
    <s v="A.PP034.B"/>
    <s v="APP00071"/>
    <m/>
    <m/>
    <m/>
    <m/>
    <m/>
    <m/>
    <m/>
    <m/>
    <m/>
    <n v="12796.3"/>
    <m/>
    <m/>
    <m/>
    <m/>
    <m/>
    <m/>
    <m/>
    <x v="0"/>
    <x v="0"/>
    <m/>
  </r>
  <r>
    <s v=""/>
    <s v=" IR_0205_2220"/>
    <s v="RF-CRAB-1-PWR: High Power Test (Production)"/>
    <s v="6.08.06.03"/>
    <x v="0"/>
    <d v="2027-03-29T00:00:00"/>
    <d v="2027-09-15T00:00:00"/>
    <s v="jtolle"/>
    <s v="zaltsman"/>
    <n v="89574.13"/>
    <s v="CON"/>
    <s v="C"/>
    <s v="Labor"/>
    <s v="TEC"/>
    <m/>
    <s v="BNL"/>
    <s v="Const.Test"/>
    <s v="RF"/>
    <x v="8"/>
    <s v="A.PP034.B"/>
    <m/>
    <m/>
    <m/>
    <m/>
    <m/>
    <m/>
    <m/>
    <m/>
    <m/>
    <m/>
    <n v="89574.13"/>
    <m/>
    <m/>
    <m/>
    <m/>
    <m/>
    <m/>
    <m/>
    <x v="0"/>
    <x v="0"/>
    <m/>
  </r>
  <r>
    <s v=""/>
    <s v=" IR_0205_2240"/>
    <s v="RF-CRAB-1-CTRL: Design"/>
    <s v="6.08.07.07.01"/>
    <x v="0"/>
    <d v="2023-11-03T00:00:00"/>
    <d v="2024-08-05T00:00:00"/>
    <s v="jtolle"/>
    <s v="gnarayan"/>
    <n v="290187.12"/>
    <s v="EDIA"/>
    <s v="C"/>
    <s v="Labor"/>
    <s v="TEC"/>
    <m/>
    <s v="BNL"/>
    <s v="PED"/>
    <s v="RF"/>
    <x v="6"/>
    <s v="S.P314"/>
    <m/>
    <m/>
    <m/>
    <m/>
    <m/>
    <m/>
    <m/>
    <n v="290187.12"/>
    <m/>
    <m/>
    <m/>
    <m/>
    <m/>
    <m/>
    <m/>
    <m/>
    <m/>
    <m/>
    <x v="0"/>
    <x v="0"/>
    <m/>
  </r>
  <r>
    <s v=""/>
    <s v=" IR_0205_2250"/>
    <s v="RF-CRAB-1-CTRL: Prepare Specs and SOWs for all Procurements"/>
    <s v="6.08.07.07.03"/>
    <x v="0"/>
    <d v="2024-08-06T00:00:00"/>
    <d v="2024-08-30T00:00:00"/>
    <s v="jtolle"/>
    <s v="gnarayan"/>
    <n v="46166.13"/>
    <s v="EDIA"/>
    <s v="C"/>
    <s v="Labor"/>
    <s v="TEC"/>
    <m/>
    <s v="BNL"/>
    <s v="Const.Procure"/>
    <s v="RF"/>
    <x v="10"/>
    <s v="S.P314"/>
    <m/>
    <m/>
    <m/>
    <m/>
    <m/>
    <m/>
    <m/>
    <n v="46166.13"/>
    <m/>
    <m/>
    <m/>
    <m/>
    <m/>
    <m/>
    <m/>
    <m/>
    <m/>
    <m/>
    <x v="0"/>
    <x v="0"/>
    <m/>
  </r>
  <r>
    <s v=""/>
    <s v=" IR_0205_2300"/>
    <s v="RF-CRAB-1-CTRL: Procurement Oversight (First Article)"/>
    <s v="6.08.07.07.03"/>
    <x v="0"/>
    <d v="2025-07-11T00:00:00"/>
    <d v="2025-10-02T00:00:00"/>
    <s v="jtolle"/>
    <s v="gnarayan"/>
    <n v="23919.32"/>
    <s v="EDIA"/>
    <s v="C"/>
    <s v="Labor"/>
    <s v="TEC"/>
    <m/>
    <s v="BNL"/>
    <s v="Const.Fabricate"/>
    <s v="RF"/>
    <x v="9"/>
    <s v="S.P314.A"/>
    <m/>
    <m/>
    <m/>
    <m/>
    <m/>
    <m/>
    <m/>
    <m/>
    <n v="23108.49"/>
    <n v="810.82"/>
    <m/>
    <m/>
    <m/>
    <m/>
    <m/>
    <m/>
    <m/>
    <m/>
    <x v="0"/>
    <x v="0"/>
    <m/>
  </r>
  <r>
    <s v=""/>
    <s v=" IR_0205_2310"/>
    <s v="RF-CRAB-1-CTRL: (First Article)"/>
    <s v="6.08.07.07.03"/>
    <x v="0"/>
    <d v="2025-08-28T00:00:00"/>
    <d v="2026-03-03T00:00:00"/>
    <s v="jtolle"/>
    <s v="gnarayan"/>
    <n v="154460.74"/>
    <s v="EDIA"/>
    <s v="C"/>
    <s v="Labor"/>
    <s v="TEC"/>
    <m/>
    <s v="BNL"/>
    <s v="Const.Fabricate"/>
    <s v="RF"/>
    <x v="9"/>
    <s v="S.P314.A"/>
    <m/>
    <m/>
    <m/>
    <m/>
    <m/>
    <m/>
    <m/>
    <m/>
    <n v="28420.78"/>
    <n v="126039.97"/>
    <m/>
    <m/>
    <m/>
    <m/>
    <m/>
    <m/>
    <m/>
    <m/>
    <x v="0"/>
    <x v="0"/>
    <m/>
  </r>
  <r>
    <s v=""/>
    <s v=" IR_0205_2330"/>
    <s v="RF-CRAB-1-CTRL: Procurement Oversight (Production)"/>
    <s v="6.08.07.07.03"/>
    <x v="0"/>
    <d v="2025-10-27T00:00:00"/>
    <d v="2026-05-29T00:00:00"/>
    <s v="jtolle"/>
    <s v="gnarayan"/>
    <n v="24727.16"/>
    <s v="EDIA"/>
    <s v="C"/>
    <s v="Labor"/>
    <s v="TEC"/>
    <m/>
    <s v="BNL"/>
    <s v="Const.Fabricate"/>
    <s v="RF"/>
    <x v="9"/>
    <s v="S.P314.B"/>
    <s v="APP00120"/>
    <m/>
    <m/>
    <m/>
    <m/>
    <m/>
    <m/>
    <m/>
    <m/>
    <n v="24727.16"/>
    <m/>
    <m/>
    <m/>
    <m/>
    <m/>
    <m/>
    <m/>
    <m/>
    <x v="0"/>
    <x v="0"/>
    <m/>
  </r>
  <r>
    <s v=""/>
    <s v=" IR_0205_2340"/>
    <s v="RF-CRAB-1-CTRL: Assembly, Test and Installation (Production)"/>
    <s v="6.08.07.07.03"/>
    <x v="0"/>
    <d v="2026-01-29T00:00:00"/>
    <d v="2026-08-24T00:00:00"/>
    <s v="jtolle"/>
    <s v="gnarayan"/>
    <n v="55636.11"/>
    <s v="CON"/>
    <s v="C"/>
    <s v="Labor"/>
    <s v="TEC"/>
    <m/>
    <s v="BNL"/>
    <s v="Const"/>
    <s v="RF"/>
    <x v="7"/>
    <s v="S.P314.B"/>
    <m/>
    <m/>
    <m/>
    <m/>
    <m/>
    <m/>
    <m/>
    <m/>
    <m/>
    <n v="55636.11"/>
    <m/>
    <m/>
    <m/>
    <m/>
    <m/>
    <m/>
    <m/>
    <m/>
    <x v="0"/>
    <x v="0"/>
    <m/>
  </r>
  <r>
    <s v=""/>
    <s v=" IR_0205_5070"/>
    <s v="RF-CRAB-2-CM: High Power Test (CM-01)"/>
    <s v="6.08.04.05.04"/>
    <x v="0"/>
    <d v="2029-04-17T00:00:00"/>
    <d v="2029-07-13T00:00:00"/>
    <s v="jtolle"/>
    <s v="zaltsman"/>
    <n v="54830.879999999997"/>
    <s v="EDIA"/>
    <s v="C"/>
    <s v="Labor"/>
    <s v="TEC"/>
    <m/>
    <s v="BNL"/>
    <s v="Const.Test"/>
    <s v="RF"/>
    <x v="8"/>
    <m/>
    <m/>
    <m/>
    <m/>
    <m/>
    <m/>
    <m/>
    <m/>
    <m/>
    <m/>
    <m/>
    <m/>
    <m/>
    <n v="54830.879999999997"/>
    <m/>
    <m/>
    <m/>
    <m/>
    <m/>
    <x v="0"/>
    <x v="0"/>
    <m/>
  </r>
  <r>
    <s v=""/>
    <s v=" IR_0205_5100"/>
    <s v="RF-CRAB-2-CM: High Power Test (Production) (CM-02)"/>
    <s v="6.08.04.05.04"/>
    <x v="0"/>
    <d v="2029-07-16T00:00:00"/>
    <d v="2029-10-18T00:00:00"/>
    <s v="jtolle"/>
    <s v="zaltsman"/>
    <n v="138008.10999999999"/>
    <s v="CON"/>
    <s v="C"/>
    <s v="Labor"/>
    <s v="TEC"/>
    <m/>
    <s v="BNL"/>
    <s v="Const.Test"/>
    <s v="RF"/>
    <x v="8"/>
    <m/>
    <m/>
    <m/>
    <m/>
    <m/>
    <m/>
    <m/>
    <m/>
    <m/>
    <m/>
    <m/>
    <m/>
    <m/>
    <n v="111230.42"/>
    <n v="26777.69"/>
    <m/>
    <m/>
    <m/>
    <m/>
    <x v="0"/>
    <x v="0"/>
    <m/>
  </r>
  <r>
    <s v=""/>
    <s v=" IR_0205_5120"/>
    <s v="RF-CRAB-2-PWR: Design of Amplifers and Transmission Components (not needed for CD3)"/>
    <s v="6.08.06.03"/>
    <x v="0"/>
    <d v="2023-04-17T00:00:00"/>
    <d v="2023-07-11T00:00:00"/>
    <s v="jtolle"/>
    <s v="zaltsman"/>
    <n v="33453.72"/>
    <s v="EDIA"/>
    <s v="C"/>
    <s v="Labor"/>
    <s v="TEC"/>
    <m/>
    <s v="BNL"/>
    <s v="PED"/>
    <s v="RF"/>
    <x v="6"/>
    <s v="A.PP023"/>
    <m/>
    <m/>
    <m/>
    <m/>
    <m/>
    <m/>
    <n v="33453.72"/>
    <m/>
    <m/>
    <m/>
    <m/>
    <m/>
    <m/>
    <m/>
    <m/>
    <m/>
    <m/>
    <m/>
    <x v="0"/>
    <x v="0"/>
    <m/>
  </r>
  <r>
    <s v=""/>
    <s v=" IR_0205_5130"/>
    <s v="RF-CRAB-2-PWR: Prepare Specs and SOWs for all Procurements"/>
    <s v="6.08.06.03"/>
    <x v="0"/>
    <d v="2023-07-12T00:00:00"/>
    <d v="2023-10-04T00:00:00"/>
    <s v="jtolle"/>
    <s v="zaltsman"/>
    <n v="22341.51"/>
    <s v="EDIA"/>
    <s v="C"/>
    <s v="Labor"/>
    <s v="TEC"/>
    <m/>
    <s v="BNL"/>
    <s v="Const.Procure"/>
    <s v="RF"/>
    <x v="10"/>
    <s v="A.PP023"/>
    <m/>
    <m/>
    <m/>
    <m/>
    <m/>
    <m/>
    <n v="21224.43"/>
    <n v="1117.08"/>
    <m/>
    <m/>
    <m/>
    <m/>
    <m/>
    <m/>
    <m/>
    <m/>
    <m/>
    <m/>
    <x v="0"/>
    <x v="0"/>
    <m/>
  </r>
  <r>
    <s v=""/>
    <s v=" IR_0205_5180"/>
    <s v="RF-CRAB-2-PWR: Procurement Oversight (First Article)"/>
    <s v="6.08.06.03"/>
    <x v="0"/>
    <d v="2025-12-10T00:00:00"/>
    <d v="2026-10-27T00:00:00"/>
    <s v="jtolle"/>
    <s v="zaltsman"/>
    <n v="24797.33"/>
    <s v="CON"/>
    <s v="C"/>
    <s v="Labor"/>
    <s v="TEC"/>
    <m/>
    <s v="BNL"/>
    <s v="Const.Fabricate"/>
    <s v="RF"/>
    <x v="9"/>
    <s v="A.PP023.A"/>
    <s v="APP00062"/>
    <m/>
    <m/>
    <m/>
    <m/>
    <m/>
    <m/>
    <m/>
    <m/>
    <n v="22786.74"/>
    <n v="2010.59"/>
    <m/>
    <m/>
    <m/>
    <m/>
    <m/>
    <m/>
    <m/>
    <x v="0"/>
    <x v="0"/>
    <m/>
  </r>
  <r>
    <s v=""/>
    <s v=" IR_0205_5190"/>
    <s v="RF-CRAB-2-PWR: High Power Test (First Article)"/>
    <s v="6.08.06.03"/>
    <x v="0"/>
    <d v="2026-10-28T00:00:00"/>
    <d v="2026-12-28T00:00:00"/>
    <s v="jtolle"/>
    <s v="zaltsman"/>
    <n v="12796.3"/>
    <s v="EDIA"/>
    <s v="C"/>
    <s v="Labor"/>
    <s v="TEC"/>
    <m/>
    <s v="BNL"/>
    <s v="Const.Test"/>
    <s v="RF"/>
    <x v="8"/>
    <s v="A.PP023.A"/>
    <m/>
    <m/>
    <m/>
    <m/>
    <m/>
    <m/>
    <m/>
    <m/>
    <m/>
    <m/>
    <n v="12796.3"/>
    <m/>
    <m/>
    <m/>
    <m/>
    <m/>
    <m/>
    <m/>
    <x v="0"/>
    <x v="0"/>
    <m/>
  </r>
  <r>
    <s v=""/>
    <s v=" IR_0205_5210"/>
    <s v="RF-CRAB-2-PWR: Procurement Oversight (Production)"/>
    <s v="6.08.06.03"/>
    <x v="0"/>
    <d v="2026-12-29T00:00:00"/>
    <d v="2027-03-26T00:00:00"/>
    <s v="jtolle"/>
    <s v="zaltsman"/>
    <n v="12796.3"/>
    <s v="EDIA"/>
    <s v="C"/>
    <s v="Labor"/>
    <s v="TEC"/>
    <m/>
    <s v="BNL"/>
    <s v="Const.Fabricate"/>
    <s v="RF"/>
    <x v="9"/>
    <s v="A.PP023.B"/>
    <s v="APP00062"/>
    <m/>
    <m/>
    <m/>
    <m/>
    <m/>
    <m/>
    <m/>
    <m/>
    <m/>
    <n v="12796.3"/>
    <m/>
    <m/>
    <m/>
    <m/>
    <m/>
    <m/>
    <m/>
    <x v="0"/>
    <x v="0"/>
    <m/>
  </r>
  <r>
    <s v=""/>
    <s v=" IR_0205_5220"/>
    <s v="RF-CRAB-2-PWR: High Power Test (Production)"/>
    <s v="6.08.06.03"/>
    <x v="0"/>
    <d v="2027-03-29T00:00:00"/>
    <d v="2027-08-17T00:00:00"/>
    <s v="jtolle"/>
    <s v="zaltsman"/>
    <n v="63981.52"/>
    <s v="CON"/>
    <s v="C"/>
    <s v="Labor"/>
    <s v="TEC"/>
    <m/>
    <s v="BNL"/>
    <s v="Const.Test"/>
    <s v="RF"/>
    <x v="8"/>
    <s v="A.PP023.B"/>
    <m/>
    <m/>
    <m/>
    <m/>
    <m/>
    <m/>
    <m/>
    <m/>
    <m/>
    <m/>
    <n v="63981.52"/>
    <m/>
    <m/>
    <m/>
    <m/>
    <m/>
    <m/>
    <m/>
    <x v="0"/>
    <x v="0"/>
    <m/>
  </r>
  <r>
    <s v=""/>
    <s v=" IR_0205_5240"/>
    <s v="RF-CRAB-2-CTRL: Design"/>
    <s v="6.08.07.07.01"/>
    <x v="0"/>
    <d v="2024-08-06T00:00:00"/>
    <d v="2025-05-07T00:00:00"/>
    <s v="jtolle"/>
    <s v="gnarayan"/>
    <n v="149118.37"/>
    <s v="EDIA"/>
    <s v="C"/>
    <s v="Labor"/>
    <s v="TEC"/>
    <m/>
    <s v="BNL"/>
    <s v="PED"/>
    <s v="RF"/>
    <x v="6"/>
    <s v="S.P016.A"/>
    <m/>
    <m/>
    <m/>
    <m/>
    <m/>
    <m/>
    <m/>
    <n v="30934.13"/>
    <n v="118184.24"/>
    <m/>
    <m/>
    <m/>
    <m/>
    <m/>
    <m/>
    <m/>
    <m/>
    <m/>
    <x v="0"/>
    <x v="0"/>
    <m/>
  </r>
  <r>
    <s v=""/>
    <s v=" IR_0205_5250"/>
    <s v="RF-CRAB-2-CTRL: Prepare Specs and SOWs for all Procurements"/>
    <s v="6.08.07.07.03"/>
    <x v="0"/>
    <d v="2025-05-08T00:00:00"/>
    <d v="2025-06-04T00:00:00"/>
    <s v="jtolle"/>
    <s v="gnarayan"/>
    <n v="47781.95"/>
    <s v="EDIA"/>
    <s v="C"/>
    <s v="Labor"/>
    <s v="TEC"/>
    <m/>
    <s v="BNL"/>
    <s v="Const.Procure"/>
    <s v="RF"/>
    <x v="10"/>
    <s v="S.P016.A"/>
    <m/>
    <m/>
    <m/>
    <m/>
    <m/>
    <m/>
    <m/>
    <m/>
    <n v="47781.95"/>
    <m/>
    <m/>
    <m/>
    <m/>
    <m/>
    <m/>
    <m/>
    <m/>
    <m/>
    <x v="0"/>
    <x v="0"/>
    <m/>
  </r>
  <r>
    <s v=""/>
    <s v=" IR_0205_5300"/>
    <s v="RF-CRAB-2-CTRL: Procurement Oversight (First Article)"/>
    <s v="6.08.07.07.03"/>
    <x v="0"/>
    <d v="2025-11-17T00:00:00"/>
    <d v="2026-02-12T00:00:00"/>
    <s v="jtolle"/>
    <s v="gnarayan"/>
    <n v="24727.16"/>
    <s v="EDIA"/>
    <s v="C"/>
    <s v="Labor"/>
    <s v="TEC"/>
    <m/>
    <s v="BNL"/>
    <s v="Const.Fabricate"/>
    <s v="RF"/>
    <x v="9"/>
    <s v="S.P016.A"/>
    <s v="APP00121"/>
    <m/>
    <m/>
    <m/>
    <m/>
    <m/>
    <m/>
    <m/>
    <m/>
    <n v="24727.16"/>
    <m/>
    <m/>
    <m/>
    <m/>
    <m/>
    <m/>
    <m/>
    <m/>
    <x v="0"/>
    <x v="0"/>
    <m/>
  </r>
  <r>
    <s v=""/>
    <s v=" IR_0205_5310"/>
    <s v="RF-CRAB-2-CTRL: (First Article)"/>
    <s v="6.08.07.07.03"/>
    <x v="0"/>
    <d v="2026-01-08T00:00:00"/>
    <d v="2026-07-07T00:00:00"/>
    <s v="jtolle"/>
    <s v="gnarayan"/>
    <n v="155427.85"/>
    <s v="EDIA"/>
    <s v="C"/>
    <s v="Labor"/>
    <s v="TEC"/>
    <m/>
    <s v="BNL"/>
    <s v="Const.Fabricate"/>
    <s v="RF"/>
    <x v="9"/>
    <s v="S.P016.A"/>
    <m/>
    <m/>
    <m/>
    <m/>
    <m/>
    <m/>
    <m/>
    <m/>
    <m/>
    <n v="155427.85"/>
    <m/>
    <m/>
    <m/>
    <m/>
    <m/>
    <m/>
    <m/>
    <m/>
    <x v="0"/>
    <x v="0"/>
    <m/>
  </r>
  <r>
    <s v=""/>
    <s v=" IR_0205_5330"/>
    <s v="RF-CRAB-2-CTRL: Procurement Oversight (Production)"/>
    <s v="6.08.07.07.03"/>
    <x v="0"/>
    <d v="2026-03-09T00:00:00"/>
    <d v="2026-10-02T00:00:00"/>
    <s v="jtolle"/>
    <s v="gnarayan"/>
    <n v="24738.93"/>
    <s v="EDIA"/>
    <s v="C"/>
    <s v="Labor"/>
    <s v="TEC"/>
    <m/>
    <s v="BNL"/>
    <s v="Const.Fabricate"/>
    <s v="RF"/>
    <x v="9"/>
    <s v="S.P016.B"/>
    <s v="APP00121"/>
    <m/>
    <m/>
    <m/>
    <m/>
    <m/>
    <m/>
    <m/>
    <m/>
    <n v="24402.35"/>
    <n v="336.58"/>
    <m/>
    <m/>
    <m/>
    <m/>
    <m/>
    <m/>
    <m/>
    <x v="0"/>
    <x v="0"/>
    <m/>
  </r>
  <r>
    <s v=""/>
    <s v=" IR_0205_5340"/>
    <s v="RF-CRAB-2-CTRL: Assembly, Test and Installation (Production)"/>
    <s v="6.08.07.07.03"/>
    <x v="0"/>
    <d v="2026-10-05T00:00:00"/>
    <d v="2027-05-05T00:00:00"/>
    <s v="jtolle"/>
    <s v="gnarayan"/>
    <n v="38388.910000000003"/>
    <s v="CON"/>
    <s v="C"/>
    <s v="Labor"/>
    <s v="TEC"/>
    <m/>
    <s v="BNL"/>
    <s v="Const"/>
    <s v="RF"/>
    <x v="7"/>
    <s v="S.P016.B"/>
    <m/>
    <m/>
    <m/>
    <m/>
    <m/>
    <m/>
    <m/>
    <m/>
    <m/>
    <m/>
    <n v="38388.910000000003"/>
    <m/>
    <m/>
    <m/>
    <m/>
    <m/>
    <m/>
    <m/>
    <x v="0"/>
    <x v="0"/>
    <m/>
  </r>
  <r>
    <s v=""/>
    <s v=" IR_0207_1220"/>
    <s v="Collared Dipole - Test Dipole 1 and assemble in cryostat"/>
    <s v="6.06.02.06"/>
    <x v="0"/>
    <d v="2029-01-24T00:00:00"/>
    <d v="2029-04-18T00:00:00"/>
    <s v="jtolle"/>
    <s v="hwitte"/>
    <n v="93995.8"/>
    <s v="CON"/>
    <s v="C"/>
    <s v="Labor"/>
    <s v="TEC"/>
    <m/>
    <s v="BNL"/>
    <s v="Const.Test"/>
    <s v="SC_MAG"/>
    <x v="8"/>
    <s v="D.APP39"/>
    <s v="APP00076"/>
    <m/>
    <m/>
    <m/>
    <m/>
    <m/>
    <m/>
    <m/>
    <m/>
    <m/>
    <m/>
    <m/>
    <n v="93995.8"/>
    <m/>
    <m/>
    <m/>
    <m/>
    <m/>
    <x v="0"/>
    <x v="0"/>
    <m/>
  </r>
  <r>
    <s v=""/>
    <s v=" IR_0207_1240"/>
    <s v="Collared Dipole - Test Dipole 2 and assemble in cryostat"/>
    <s v="6.06.02.06"/>
    <x v="0"/>
    <d v="2029-06-01T00:00:00"/>
    <d v="2029-08-24T00:00:00"/>
    <s v="jtolle"/>
    <s v="hwitte"/>
    <n v="93995.8"/>
    <s v="CON"/>
    <s v="C"/>
    <s v="Labor"/>
    <s v="TEC"/>
    <m/>
    <s v="BNL"/>
    <s v="Const"/>
    <s v="SC_MAG"/>
    <x v="8"/>
    <s v="D.APP39"/>
    <s v="APP00076"/>
    <m/>
    <m/>
    <m/>
    <m/>
    <m/>
    <m/>
    <m/>
    <m/>
    <m/>
    <m/>
    <m/>
    <n v="93995.8"/>
    <m/>
    <m/>
    <m/>
    <m/>
    <m/>
    <x v="0"/>
    <x v="0"/>
    <m/>
  </r>
  <r>
    <s v=""/>
    <s v=" IR_0302_0910"/>
    <s v="HJET electronics - specification, review &amp; order"/>
    <s v="6.10.14.02.01"/>
    <x v="0"/>
    <d v="2023-12-01T00:00:00"/>
    <d v="2024-09-30T00:00:00"/>
    <s v="tlewis"/>
    <s v="wschmidke"/>
    <n v="39570.97"/>
    <s v="EDIA"/>
    <s v="C"/>
    <s v="Labor"/>
    <s v="TEC"/>
    <m/>
    <s v="BNL"/>
    <s v="Const"/>
    <s v="DET"/>
    <x v="6"/>
    <m/>
    <m/>
    <m/>
    <m/>
    <m/>
    <m/>
    <m/>
    <m/>
    <n v="39570.97"/>
    <m/>
    <m/>
    <m/>
    <m/>
    <m/>
    <m/>
    <m/>
    <m/>
    <m/>
    <m/>
    <x v="0"/>
    <x v="0"/>
    <m/>
  </r>
  <r>
    <s v=""/>
    <s v=" IR_0302_1034"/>
    <s v="HJET electronics - testing, QA"/>
    <s v="6.10.14.02.01"/>
    <x v="0"/>
    <d v="2027-06-07T00:00:00"/>
    <d v="2028-01-21T00:00:00"/>
    <s v="tlewis"/>
    <s v="wschmidke"/>
    <n v="29734.3"/>
    <s v="EDIA"/>
    <s v="C"/>
    <s v="Labor"/>
    <s v="TEC"/>
    <m/>
    <s v="BNL"/>
    <s v="Const"/>
    <s v="DET"/>
    <x v="8"/>
    <m/>
    <m/>
    <m/>
    <m/>
    <m/>
    <m/>
    <m/>
    <m/>
    <m/>
    <m/>
    <m/>
    <n v="15629.57"/>
    <n v="14104.73"/>
    <m/>
    <m/>
    <m/>
    <m/>
    <m/>
    <m/>
    <x v="0"/>
    <x v="0"/>
    <m/>
  </r>
  <r>
    <s v=""/>
    <s v=" IR_0302_1036"/>
    <s v="HJET electronics - assembly"/>
    <s v="6.10.14.02.01"/>
    <x v="0"/>
    <d v="2028-01-24T00:00:00"/>
    <d v="2028-08-09T00:00:00"/>
    <s v="tlewis"/>
    <s v="wschmidke"/>
    <n v="7568.1"/>
    <s v="CON"/>
    <s v="C"/>
    <s v="Labor"/>
    <s v="TEC"/>
    <m/>
    <s v="BNL"/>
    <s v="Const"/>
    <s v="DET"/>
    <x v="7"/>
    <m/>
    <m/>
    <m/>
    <m/>
    <m/>
    <m/>
    <m/>
    <m/>
    <m/>
    <m/>
    <m/>
    <m/>
    <n v="7568.1"/>
    <m/>
    <m/>
    <m/>
    <m/>
    <m/>
    <m/>
    <x v="0"/>
    <x v="0"/>
    <m/>
  </r>
  <r>
    <s v=""/>
    <s v=" IR_0302_1038"/>
    <s v="HJET electronics - module test"/>
    <s v="6.10.14.02.01"/>
    <x v="0"/>
    <d v="2028-08-10T00:00:00"/>
    <d v="2029-03-06T00:00:00"/>
    <s v="tlewis"/>
    <s v="wschmidke"/>
    <n v="7764.87"/>
    <s v="CON"/>
    <s v="C"/>
    <s v="Labor"/>
    <s v="TEC"/>
    <m/>
    <s v="BNL"/>
    <s v="Const"/>
    <s v="DET"/>
    <x v="8"/>
    <m/>
    <m/>
    <m/>
    <m/>
    <m/>
    <m/>
    <m/>
    <m/>
    <m/>
    <m/>
    <m/>
    <m/>
    <n v="1996.68"/>
    <n v="5768.19"/>
    <m/>
    <m/>
    <m/>
    <m/>
    <m/>
    <x v="0"/>
    <x v="0"/>
    <m/>
  </r>
  <r>
    <s v=""/>
    <s v=" IR_0302_1040"/>
    <s v="HJET electronics - installation"/>
    <s v="6.10.14.02.01"/>
    <x v="0"/>
    <d v="2029-03-07T00:00:00"/>
    <d v="2029-09-21T00:00:00"/>
    <s v="tlewis"/>
    <s v="wschmidke"/>
    <n v="7832.98"/>
    <s v="CON"/>
    <s v="C"/>
    <s v="Labor"/>
    <s v="TEC"/>
    <m/>
    <s v="BNL"/>
    <s v="Const"/>
    <s v="DET"/>
    <x v="5"/>
    <m/>
    <m/>
    <m/>
    <m/>
    <m/>
    <m/>
    <m/>
    <m/>
    <m/>
    <m/>
    <m/>
    <m/>
    <m/>
    <n v="7832.98"/>
    <m/>
    <m/>
    <m/>
    <m/>
    <m/>
    <x v="0"/>
    <x v="0"/>
    <m/>
  </r>
  <r>
    <s v=""/>
    <s v=" IR_0302_1057"/>
    <s v="pCarbon electronics - specification, review &amp; order"/>
    <s v="6.10.14.02.01"/>
    <x v="0"/>
    <d v="2024-01-02T00:00:00"/>
    <d v="2024-09-24T00:00:00"/>
    <s v="tlewis"/>
    <s v="wschmidke"/>
    <n v="39570.97"/>
    <s v="EDIA"/>
    <s v="C"/>
    <s v="Labor"/>
    <s v="TEC"/>
    <m/>
    <s v="BNL"/>
    <s v="Const"/>
    <s v="DET"/>
    <x v="6"/>
    <m/>
    <m/>
    <m/>
    <m/>
    <m/>
    <m/>
    <m/>
    <m/>
    <n v="39570.97"/>
    <m/>
    <m/>
    <m/>
    <m/>
    <m/>
    <m/>
    <m/>
    <m/>
    <m/>
    <m/>
    <x v="0"/>
    <x v="0"/>
    <m/>
  </r>
  <r>
    <s v=""/>
    <s v=" IR_0302_1168"/>
    <s v="pCarbon electronics - testing, QA"/>
    <s v="6.10.14.02.01"/>
    <x v="0"/>
    <d v="2027-06-07T00:00:00"/>
    <d v="2027-12-06T00:00:00"/>
    <s v="tlewis"/>
    <s v="wschmidke"/>
    <n v="29600.85"/>
    <s v="EDIA"/>
    <s v="C"/>
    <s v="Labor"/>
    <s v="TEC"/>
    <m/>
    <s v="BNL"/>
    <s v="Const"/>
    <s v="DET"/>
    <x v="8"/>
    <m/>
    <m/>
    <m/>
    <m/>
    <m/>
    <m/>
    <m/>
    <m/>
    <m/>
    <m/>
    <m/>
    <n v="19418.16"/>
    <n v="10182.69"/>
    <m/>
    <m/>
    <m/>
    <m/>
    <m/>
    <m/>
    <x v="0"/>
    <x v="0"/>
    <m/>
  </r>
  <r>
    <s v=""/>
    <s v=" IR_0302_1170"/>
    <s v="pCarbon electronics - assembly"/>
    <s v="6.10.14.02.01"/>
    <x v="0"/>
    <d v="2027-12-07T00:00:00"/>
    <d v="2028-06-05T00:00:00"/>
    <s v="tlewis"/>
    <s v="wschmidke"/>
    <n v="15136.2"/>
    <s v="CON"/>
    <s v="C"/>
    <s v="Labor"/>
    <s v="TEC"/>
    <m/>
    <s v="BNL"/>
    <s v="Const"/>
    <s v="DET"/>
    <x v="7"/>
    <m/>
    <m/>
    <m/>
    <m/>
    <m/>
    <m/>
    <m/>
    <m/>
    <m/>
    <m/>
    <m/>
    <m/>
    <n v="15136.2"/>
    <m/>
    <m/>
    <m/>
    <m/>
    <m/>
    <m/>
    <x v="0"/>
    <x v="0"/>
    <m/>
  </r>
  <r>
    <s v=""/>
    <s v=" IR_0302_1172"/>
    <s v="pCarbon electronics - module test"/>
    <s v="6.10.14.02.01"/>
    <x v="0"/>
    <d v="2028-06-06T00:00:00"/>
    <d v="2028-12-05T00:00:00"/>
    <s v="tlewis"/>
    <s v="wschmidke"/>
    <n v="7659.22"/>
    <s v="CON"/>
    <s v="C"/>
    <s v="Labor"/>
    <s v="TEC"/>
    <m/>
    <s v="BNL"/>
    <s v="Const"/>
    <s v="DET"/>
    <x v="8"/>
    <m/>
    <m/>
    <m/>
    <m/>
    <m/>
    <m/>
    <m/>
    <m/>
    <m/>
    <m/>
    <m/>
    <m/>
    <n v="5024.45"/>
    <n v="2634.77"/>
    <m/>
    <m/>
    <m/>
    <m/>
    <m/>
    <x v="0"/>
    <x v="0"/>
    <m/>
  </r>
  <r>
    <s v=""/>
    <s v=" IR_0302_1174"/>
    <s v="pCarbon electronics - installation"/>
    <s v="6.10.14.02.01"/>
    <x v="0"/>
    <d v="2028-12-06T00:00:00"/>
    <d v="2029-06-05T00:00:00"/>
    <s v="tlewis"/>
    <s v="wschmidke"/>
    <n v="15665.97"/>
    <s v="CON"/>
    <s v="C"/>
    <s v="Labor"/>
    <s v="TEC"/>
    <m/>
    <s v="BNL"/>
    <s v="Const"/>
    <s v="DET"/>
    <x v="5"/>
    <m/>
    <m/>
    <m/>
    <m/>
    <m/>
    <m/>
    <m/>
    <m/>
    <m/>
    <m/>
    <m/>
    <m/>
    <m/>
    <n v="15665.97"/>
    <m/>
    <m/>
    <m/>
    <m/>
    <m/>
    <x v="0"/>
    <x v="0"/>
    <m/>
  </r>
  <r>
    <s v=""/>
    <s v=" IR_0302_1001"/>
    <s v="Detector optimization, Silicon detectors &amp; readout - oversight"/>
    <s v="6.10.14.02.01"/>
    <x v="0"/>
    <d v="2025-12-09T00:00:00"/>
    <d v="2026-10-23T00:00:00"/>
    <s v="tlewis"/>
    <s v="wschmidke"/>
    <n v="21248.41"/>
    <s v="EDIA"/>
    <s v="C"/>
    <s v="Labor"/>
    <s v="TEC"/>
    <m/>
    <s v="BNL"/>
    <s v="PED"/>
    <s v="DET"/>
    <x v="9"/>
    <m/>
    <m/>
    <m/>
    <m/>
    <m/>
    <m/>
    <m/>
    <m/>
    <m/>
    <m/>
    <n v="19710.07"/>
    <n v="1538.35"/>
    <m/>
    <m/>
    <m/>
    <m/>
    <m/>
    <m/>
    <m/>
    <x v="0"/>
    <x v="0"/>
    <m/>
  </r>
  <r>
    <s v=""/>
    <s v=" IR_0302_5120"/>
    <s v="pCarbon electronics - specification, review &amp; order"/>
    <s v="6.10.14.02.02"/>
    <x v="0"/>
    <d v="2023-10-02T00:00:00"/>
    <d v="2024-07-05T00:00:00"/>
    <s v="tlewis"/>
    <s v="wschmidke"/>
    <n v="52761.3"/>
    <s v="EDIA"/>
    <s v="C"/>
    <s v="Labor"/>
    <s v="TEC"/>
    <m/>
    <s v="BNL"/>
    <s v="PED"/>
    <s v="DET"/>
    <x v="6"/>
    <m/>
    <m/>
    <m/>
    <m/>
    <m/>
    <m/>
    <m/>
    <m/>
    <n v="52761.3"/>
    <m/>
    <m/>
    <m/>
    <m/>
    <m/>
    <m/>
    <m/>
    <m/>
    <m/>
    <m/>
    <x v="0"/>
    <x v="0"/>
    <m/>
  </r>
  <r>
    <s v=""/>
    <s v=" IR_0302_5140"/>
    <s v="pCarbon electronics - controls interface"/>
    <s v="6.10.14.02.02"/>
    <x v="0"/>
    <d v="2023-10-02T00:00:00"/>
    <d v="2024-07-03T00:00:00"/>
    <s v="tlewis"/>
    <s v="wschmidke"/>
    <n v="13190.32"/>
    <s v="EDIA"/>
    <s v="C"/>
    <s v="Labor"/>
    <s v="TEC"/>
    <m/>
    <s v="BNL"/>
    <s v="Const"/>
    <s v="DET"/>
    <x v="6"/>
    <m/>
    <m/>
    <m/>
    <m/>
    <m/>
    <m/>
    <m/>
    <m/>
    <n v="13190.32"/>
    <m/>
    <m/>
    <m/>
    <m/>
    <m/>
    <m/>
    <m/>
    <m/>
    <m/>
    <m/>
    <x v="0"/>
    <x v="0"/>
    <m/>
  </r>
  <r>
    <s v=""/>
    <s v=" IR_0302_5220"/>
    <s v="pCarbon electronics relocation - removal"/>
    <s v="6.10.14.02.02"/>
    <x v="0"/>
    <d v="2023-10-02T00:00:00"/>
    <d v="2024-04-03T00:00:00"/>
    <s v="tlewis"/>
    <s v="wschmidke"/>
    <n v="6595.16"/>
    <s v="CON"/>
    <s v="C"/>
    <s v="Labor"/>
    <s v="TEC"/>
    <m/>
    <s v="BNL"/>
    <s v="Const"/>
    <s v="DET"/>
    <x v="9"/>
    <m/>
    <m/>
    <m/>
    <m/>
    <m/>
    <m/>
    <m/>
    <m/>
    <n v="6595.16"/>
    <m/>
    <m/>
    <m/>
    <m/>
    <m/>
    <m/>
    <m/>
    <m/>
    <m/>
    <m/>
    <x v="0"/>
    <x v="0"/>
    <m/>
  </r>
  <r>
    <s v=""/>
    <s v=" IR_0302_5260"/>
    <s v="pCarbon electronics - installation"/>
    <s v="6.10.14.02.02"/>
    <x v="0"/>
    <d v="2026-12-09T00:00:00"/>
    <d v="2027-06-08T00:00:00"/>
    <s v="tlewis"/>
    <s v="wschmidke"/>
    <n v="29248.7"/>
    <s v="CON"/>
    <s v="C"/>
    <s v="Labor"/>
    <s v="TEC"/>
    <m/>
    <s v="BNL"/>
    <s v="Const"/>
    <s v="DET"/>
    <x v="7"/>
    <m/>
    <m/>
    <m/>
    <m/>
    <m/>
    <m/>
    <m/>
    <m/>
    <m/>
    <m/>
    <m/>
    <n v="29248.7"/>
    <m/>
    <m/>
    <m/>
    <m/>
    <m/>
    <m/>
    <m/>
    <x v="0"/>
    <x v="0"/>
    <m/>
  </r>
  <r>
    <s v=""/>
    <s v=" SR_0300_1087"/>
    <s v="Cable Bus - Vendor Support"/>
    <s v="6.04.04"/>
    <x v="0"/>
    <d v="2025-12-10T00:00:00"/>
    <d v="2026-08-26T00:00:00"/>
    <s v="apatil"/>
    <s v="bruno"/>
    <n v="21194.71"/>
    <s v="EDIA"/>
    <s v="C"/>
    <s v="Labor"/>
    <s v="TEC"/>
    <m/>
    <s v="BNL"/>
    <s v="Const"/>
    <s v="PS"/>
    <x v="10"/>
    <m/>
    <m/>
    <m/>
    <m/>
    <m/>
    <m/>
    <m/>
    <m/>
    <m/>
    <m/>
    <n v="21194.71"/>
    <m/>
    <m/>
    <m/>
    <m/>
    <m/>
    <m/>
    <m/>
    <m/>
    <x v="0"/>
    <x v="0"/>
    <m/>
  </r>
  <r>
    <s v=""/>
    <s v=" RD_0303_8767"/>
    <s v="Cable - Cable Test"/>
    <s v="6.06.02.07"/>
    <x v="1"/>
    <d v="2025-06-04T00:00:00"/>
    <d v="2025-08-27T00:00:00"/>
    <s v="jtolle"/>
    <s v="hwitte"/>
    <n v="81911.91"/>
    <s v="CON"/>
    <s v="C"/>
    <s v="Labor"/>
    <s v="TEC"/>
    <s v="CD-3A"/>
    <s v="BNL"/>
    <s v="Const.Test"/>
    <s v="SC_MAG"/>
    <x v="8"/>
    <s v="S.P156"/>
    <s v="APP00290"/>
    <m/>
    <m/>
    <m/>
    <m/>
    <m/>
    <m/>
    <m/>
    <n v="81911.91"/>
    <m/>
    <m/>
    <m/>
    <m/>
    <m/>
    <m/>
    <m/>
    <m/>
    <m/>
    <x v="0"/>
    <x v="0"/>
    <m/>
  </r>
  <r>
    <s v=""/>
    <s v=" IR_0302_4820"/>
    <s v="AC, Control, Interlock Cable &amp; Cable Tray - Vendor Oversight"/>
    <s v="6.03.03.02"/>
    <x v="0"/>
    <d v="2025-12-10T00:00:00"/>
    <d v="2026-08-26T00:00:00"/>
    <s v="apatil"/>
    <s v="bruno"/>
    <n v="3532.45"/>
    <s v="EDIA"/>
    <s v="C"/>
    <s v="Labor"/>
    <s v="TEC"/>
    <m/>
    <s v="BNL"/>
    <s v="Const"/>
    <s v="PS"/>
    <x v="10"/>
    <m/>
    <m/>
    <m/>
    <m/>
    <m/>
    <m/>
    <m/>
    <m/>
    <m/>
    <m/>
    <n v="3532.45"/>
    <m/>
    <m/>
    <m/>
    <m/>
    <m/>
    <m/>
    <m/>
    <m/>
    <x v="0"/>
    <x v="0"/>
    <m/>
  </r>
  <r>
    <s v=""/>
    <s v=" HR_0402_3140"/>
    <s v="ATR DC, AC, Control &amp; Interlock Cable - Develop Specs and SOW"/>
    <s v="6.05.03.02"/>
    <x v="0"/>
    <d v="2026-07-23T00:00:00"/>
    <d v="2026-08-05T00:00:00"/>
    <s v="apatil"/>
    <s v="bruno"/>
    <n v="7064.9"/>
    <s v="EDIA"/>
    <s v="C"/>
    <s v="Labor"/>
    <s v="TEC"/>
    <m/>
    <s v="BNL"/>
    <s v="Const"/>
    <s v="PS"/>
    <x v="10"/>
    <s v="B"/>
    <m/>
    <m/>
    <m/>
    <m/>
    <m/>
    <m/>
    <m/>
    <m/>
    <m/>
    <n v="7064.9"/>
    <m/>
    <m/>
    <m/>
    <m/>
    <m/>
    <m/>
    <m/>
    <m/>
    <x v="0"/>
    <x v="0"/>
    <m/>
  </r>
  <r>
    <s v=""/>
    <s v=" HR_0402_3221"/>
    <s v="ATR DC, AC, Control &amp; Interlock Cable - Vendor Oversight"/>
    <s v="6.05.03.02"/>
    <x v="0"/>
    <d v="2027-01-22T00:00:00"/>
    <d v="2027-05-14T00:00:00"/>
    <s v="apatil"/>
    <s v="bruno"/>
    <n v="3656.09"/>
    <s v="EDIA"/>
    <s v="C"/>
    <s v="Labor"/>
    <s v="TEC"/>
    <m/>
    <s v="BNL"/>
    <s v="Const"/>
    <s v="PS"/>
    <x v="10"/>
    <m/>
    <m/>
    <m/>
    <m/>
    <m/>
    <m/>
    <m/>
    <m/>
    <m/>
    <m/>
    <m/>
    <n v="3656.09"/>
    <m/>
    <m/>
    <m/>
    <m/>
    <m/>
    <m/>
    <m/>
    <x v="0"/>
    <x v="0"/>
    <m/>
  </r>
  <r>
    <s v=""/>
    <s v=" RD_0307_3360"/>
    <s v="Testing Hadron Stripline Kickers"/>
    <s v="6.02.03.05.01"/>
    <x v="0"/>
    <d v="2024-07-11T00:00:00"/>
    <d v="2024-10-11T00:00:00"/>
    <s v="apatil"/>
    <s v="jsandberg"/>
    <n v="20476.310000000001"/>
    <s v="CON"/>
    <s v="C"/>
    <s v="Labor"/>
    <s v="OPC"/>
    <m/>
    <s v="BNL"/>
    <s v="R&amp;D"/>
    <s v="PD"/>
    <x v="8"/>
    <m/>
    <m/>
    <m/>
    <m/>
    <m/>
    <m/>
    <m/>
    <m/>
    <n v="17684.09"/>
    <n v="2792.22"/>
    <m/>
    <m/>
    <m/>
    <m/>
    <m/>
    <m/>
    <m/>
    <m/>
    <m/>
    <x v="0"/>
    <x v="0"/>
    <m/>
  </r>
  <r>
    <s v=""/>
    <s v=" RD_0307_1130"/>
    <s v="DES: High Voltage Connectors"/>
    <s v="6.02.03.05.01"/>
    <x v="0"/>
    <d v="2021-10-01T00:00:00"/>
    <d v="2021-10-29T00:00:00"/>
    <s v="apatil"/>
    <s v="jsandberg"/>
    <n v="0"/>
    <s v="EDIA"/>
    <s v="C"/>
    <s v="Labor"/>
    <s v="OPC"/>
    <m/>
    <s v="BNL"/>
    <s v="R&amp;D"/>
    <s v="PD"/>
    <x v="11"/>
    <m/>
    <m/>
    <m/>
    <m/>
    <m/>
    <m/>
    <m/>
    <m/>
    <m/>
    <m/>
    <m/>
    <m/>
    <m/>
    <m/>
    <m/>
    <m/>
    <m/>
    <m/>
    <m/>
    <x v="0"/>
    <x v="0"/>
    <m/>
  </r>
  <r>
    <s v=""/>
    <s v=" RD_0307_1120"/>
    <s v="DES: Cabling (Hadron)"/>
    <s v="6.02.03.05.01"/>
    <x v="0"/>
    <d v="2022-04-01T00:00:00"/>
    <d v="2022-05-02T00:00:00"/>
    <s v="apatil"/>
    <s v="jsandberg"/>
    <n v="0"/>
    <s v="EDIA"/>
    <s v="C"/>
    <s v="Labor"/>
    <s v="OPC"/>
    <m/>
    <s v="BNL"/>
    <s v="R&amp;D"/>
    <s v="PD"/>
    <x v="11"/>
    <m/>
    <m/>
    <m/>
    <m/>
    <m/>
    <m/>
    <m/>
    <m/>
    <m/>
    <m/>
    <m/>
    <m/>
    <m/>
    <m/>
    <m/>
    <m/>
    <m/>
    <m/>
    <m/>
    <x v="0"/>
    <x v="0"/>
    <m/>
  </r>
  <r>
    <s v=""/>
    <s v=" RD_0307_1083"/>
    <s v="DES: Final Design of Stripline Structure Hadron - FY22"/>
    <s v="6.02.03.05.01"/>
    <x v="0"/>
    <d v="2021-10-01T00:00:00"/>
    <d v="2022-08-18T00:00:00"/>
    <s v="apatil"/>
    <s v="jsandberg"/>
    <n v="0"/>
    <s v="EDIA"/>
    <s v="C"/>
    <s v="Labor"/>
    <s v="OPC"/>
    <m/>
    <s v="BNL"/>
    <s v="R&amp;D"/>
    <s v="PD"/>
    <x v="11"/>
    <m/>
    <m/>
    <m/>
    <m/>
    <m/>
    <m/>
    <m/>
    <m/>
    <m/>
    <m/>
    <m/>
    <m/>
    <m/>
    <m/>
    <m/>
    <m/>
    <m/>
    <m/>
    <m/>
    <x v="0"/>
    <x v="0"/>
    <m/>
  </r>
  <r>
    <s v=""/>
    <s v=" RD_0307_3120"/>
    <s v="ASS: Striplines Hadron"/>
    <s v="6.02.03.05.01"/>
    <x v="0"/>
    <d v="2023-11-03T00:00:00"/>
    <d v="2024-03-14T00:00:00"/>
    <s v="apatil"/>
    <s v="jsandberg"/>
    <n v="1358.6"/>
    <s v="CON"/>
    <s v="C"/>
    <s v="Labor"/>
    <s v="OPC"/>
    <m/>
    <s v="BNL"/>
    <s v="R&amp;D"/>
    <s v="PD"/>
    <x v="7"/>
    <m/>
    <m/>
    <m/>
    <m/>
    <m/>
    <m/>
    <m/>
    <m/>
    <n v="1358.6"/>
    <m/>
    <m/>
    <m/>
    <m/>
    <m/>
    <m/>
    <m/>
    <m/>
    <m/>
    <m/>
    <x v="0"/>
    <x v="0"/>
    <m/>
  </r>
  <r>
    <s v=""/>
    <s v=" RD_0307_3140"/>
    <s v="ASS: Stripline Supports Hadron"/>
    <s v="6.02.03.05.01"/>
    <x v="0"/>
    <d v="2023-11-03T00:00:00"/>
    <d v="2024-01-10T00:00:00"/>
    <s v="apatil"/>
    <s v="jsandberg"/>
    <n v="0"/>
    <s v="CON"/>
    <s v="C"/>
    <s v="Labor"/>
    <s v="OPC"/>
    <m/>
    <s v="BNL"/>
    <s v="R&amp;D"/>
    <s v="PD"/>
    <x v="7"/>
    <m/>
    <m/>
    <m/>
    <m/>
    <m/>
    <m/>
    <m/>
    <m/>
    <m/>
    <m/>
    <m/>
    <m/>
    <m/>
    <m/>
    <m/>
    <m/>
    <m/>
    <m/>
    <m/>
    <x v="0"/>
    <x v="0"/>
    <m/>
  </r>
  <r>
    <s v=""/>
    <s v=" RD_0307_3200"/>
    <s v="ASS: Feedthroughs Hadron"/>
    <s v="6.02.03.05.01"/>
    <x v="0"/>
    <d v="2023-09-07T00:00:00"/>
    <d v="2023-09-20T00:00:00"/>
    <s v="apatil"/>
    <s v="jsandberg"/>
    <n v="2625.32"/>
    <s v="CON"/>
    <s v="C"/>
    <s v="Labor"/>
    <s v="OPC"/>
    <m/>
    <s v="BNL"/>
    <s v="R&amp;D"/>
    <s v="PD"/>
    <x v="7"/>
    <m/>
    <m/>
    <m/>
    <m/>
    <m/>
    <m/>
    <m/>
    <n v="2625.32"/>
    <m/>
    <m/>
    <m/>
    <m/>
    <m/>
    <m/>
    <m/>
    <m/>
    <m/>
    <m/>
    <m/>
    <x v="0"/>
    <x v="0"/>
    <m/>
  </r>
  <r>
    <s v=""/>
    <s v=" RD_0307_1022"/>
    <s v="Hadron Injection Pulse Generator - Spec/SOW"/>
    <s v="6.02.03.05.01"/>
    <x v="0"/>
    <d v="2022-10-03T00:00:00"/>
    <d v="2022-12-01T00:00:00"/>
    <s v="apatil"/>
    <s v="jsandberg"/>
    <n v="6563.3"/>
    <s v="EDIA"/>
    <s v="C"/>
    <s v="Labor"/>
    <s v="OPC"/>
    <m/>
    <s v="BNL"/>
    <s v="R&amp;D"/>
    <s v="PD"/>
    <x v="6"/>
    <s v="P.S276"/>
    <m/>
    <m/>
    <m/>
    <m/>
    <m/>
    <m/>
    <n v="6563.3"/>
    <m/>
    <m/>
    <m/>
    <m/>
    <m/>
    <m/>
    <m/>
    <m/>
    <m/>
    <m/>
    <m/>
    <x v="0"/>
    <x v="0"/>
    <m/>
  </r>
  <r>
    <s v=""/>
    <s v=" RD_0307_1026"/>
    <s v="Hadron Injection Pulse Generator - Procurement Effort"/>
    <s v="6.02.03.05.01"/>
    <x v="0"/>
    <d v="2022-12-02T00:00:00"/>
    <d v="2023-03-24T00:00:00"/>
    <s v="apatil"/>
    <s v="jsandberg"/>
    <n v="3281.65"/>
    <s v="EDIA"/>
    <s v="C"/>
    <s v="Labor"/>
    <s v="OPC"/>
    <m/>
    <s v="BNL"/>
    <s v="R&amp;D"/>
    <s v="PD"/>
    <x v="10"/>
    <s v="P.S276"/>
    <m/>
    <m/>
    <m/>
    <m/>
    <m/>
    <m/>
    <n v="3281.65"/>
    <m/>
    <m/>
    <m/>
    <m/>
    <m/>
    <m/>
    <m/>
    <m/>
    <m/>
    <m/>
    <m/>
    <x v="0"/>
    <x v="0"/>
    <m/>
  </r>
  <r>
    <s v=""/>
    <s v=" RD_0307_1032"/>
    <s v="Hadron Injection Pulse Generator - Vendor Fabrication Support"/>
    <s v="6.02.03.05.01"/>
    <x v="0"/>
    <d v="2023-03-28T00:00:00"/>
    <d v="2023-06-23T00:00:00"/>
    <s v="apatil"/>
    <s v="jsandberg"/>
    <n v="3281.65"/>
    <s v="EDIA"/>
    <s v="C"/>
    <s v="Labor"/>
    <s v="OPC"/>
    <m/>
    <s v="BNL"/>
    <s v="R&amp;D"/>
    <s v="PD"/>
    <x v="9"/>
    <s v="P.S276"/>
    <m/>
    <m/>
    <m/>
    <m/>
    <m/>
    <m/>
    <n v="3281.65"/>
    <m/>
    <m/>
    <m/>
    <m/>
    <m/>
    <m/>
    <m/>
    <m/>
    <m/>
    <m/>
    <m/>
    <x v="0"/>
    <x v="0"/>
    <m/>
  </r>
  <r>
    <s v=""/>
    <s v=" RD_0307_1036"/>
    <s v="Hadron Injection Pulse Generator - Test, Final Acceptance"/>
    <s v="6.02.03.05.01"/>
    <x v="0"/>
    <d v="2023-06-26T00:00:00"/>
    <d v="2023-07-25T00:00:00"/>
    <s v="apatil"/>
    <s v="jsandberg"/>
    <n v="3937.98"/>
    <s v="EDIA"/>
    <s v="C"/>
    <s v="Labor"/>
    <s v="OPC"/>
    <m/>
    <s v="BNL"/>
    <s v="R&amp;D"/>
    <s v="PD"/>
    <x v="8"/>
    <s v="P.S276"/>
    <m/>
    <m/>
    <m/>
    <m/>
    <m/>
    <m/>
    <n v="3937.98"/>
    <m/>
    <m/>
    <m/>
    <m/>
    <m/>
    <m/>
    <m/>
    <m/>
    <m/>
    <m/>
    <m/>
    <x v="0"/>
    <x v="0"/>
    <m/>
  </r>
  <r>
    <s v=""/>
    <s v=" RD_0307_1340"/>
    <s v="ESR Pulse Generator - Prepare Spec/SOW"/>
    <s v="6.02.03.05.02"/>
    <x v="1"/>
    <d v="2022-10-03T00:00:00"/>
    <d v="2022-12-19T00:00:00"/>
    <s v="apatil"/>
    <s v="zconway"/>
    <n v="6563.3"/>
    <s v="EDIA"/>
    <s v="C"/>
    <s v="Labor"/>
    <s v="OPC"/>
    <m/>
    <s v="BNL"/>
    <s v="R&amp;D"/>
    <s v="PD"/>
    <x v="6"/>
    <m/>
    <m/>
    <m/>
    <m/>
    <m/>
    <m/>
    <m/>
    <n v="6563.3"/>
    <m/>
    <m/>
    <m/>
    <m/>
    <m/>
    <m/>
    <m/>
    <m/>
    <m/>
    <m/>
    <m/>
    <x v="0"/>
    <x v="0"/>
    <m/>
  </r>
  <r>
    <s v=""/>
    <s v=" RD_0307_1420"/>
    <s v="ESR Pulse Generator - Vendor Fabrication Support"/>
    <s v="6.02.03.05.02"/>
    <x v="1"/>
    <d v="2023-04-13T00:00:00"/>
    <d v="2023-08-10T00:00:00"/>
    <s v="apatil"/>
    <s v="zconway"/>
    <n v="1312.66"/>
    <s v="EDIA"/>
    <s v="C"/>
    <s v="Labor"/>
    <s v="OPC"/>
    <m/>
    <s v="BNL"/>
    <s v="R&amp;D"/>
    <s v="PD"/>
    <x v="9"/>
    <m/>
    <m/>
    <m/>
    <m/>
    <m/>
    <m/>
    <m/>
    <n v="1312.66"/>
    <m/>
    <m/>
    <m/>
    <m/>
    <m/>
    <m/>
    <m/>
    <m/>
    <m/>
    <m/>
    <m/>
    <x v="0"/>
    <x v="0"/>
    <m/>
  </r>
  <r>
    <s v=""/>
    <s v=" RD_0307_1460"/>
    <s v="ESR Pulse Generator - Final Acceptance"/>
    <s v="6.02.03.05.02"/>
    <x v="1"/>
    <d v="2023-08-11T00:00:00"/>
    <d v="2023-08-24T00:00:00"/>
    <s v="apatil"/>
    <s v="zconway"/>
    <n v="3937.98"/>
    <s v="EDIA"/>
    <s v="C"/>
    <s v="Labor"/>
    <s v="OPC"/>
    <m/>
    <s v="BNL"/>
    <s v="R&amp;D"/>
    <s v="PD"/>
    <x v="8"/>
    <m/>
    <m/>
    <m/>
    <m/>
    <m/>
    <m/>
    <m/>
    <n v="3937.98"/>
    <m/>
    <m/>
    <m/>
    <m/>
    <m/>
    <m/>
    <m/>
    <m/>
    <m/>
    <m/>
    <m/>
    <x v="0"/>
    <x v="0"/>
    <m/>
  </r>
  <r>
    <s v=""/>
    <s v=" RD_0307_1480"/>
    <s v="HV connectors - Prepare Spec/SOW (Hadron &amp; ESR)"/>
    <s v="6.02.03.05.01"/>
    <x v="0"/>
    <d v="2021-11-01T00:00:00"/>
    <d v="2021-11-15T00:00:00"/>
    <s v="apatil"/>
    <s v="jsandberg"/>
    <n v="0"/>
    <s v="EDIA"/>
    <s v="C"/>
    <s v="Labor"/>
    <s v="OPC"/>
    <m/>
    <s v="BNL"/>
    <s v="R&amp;D"/>
    <s v="PD"/>
    <x v="6"/>
    <m/>
    <m/>
    <m/>
    <m/>
    <m/>
    <m/>
    <m/>
    <m/>
    <m/>
    <m/>
    <m/>
    <m/>
    <m/>
    <m/>
    <m/>
    <m/>
    <m/>
    <m/>
    <m/>
    <x v="0"/>
    <x v="0"/>
    <m/>
  </r>
  <r>
    <s v=""/>
    <s v=" RD_0307_1560"/>
    <s v="HF Instrumentation Cables - Write Specs/SOW (Hadron &amp; ESR)"/>
    <s v="6.02.03.05.01"/>
    <x v="0"/>
    <d v="2023-01-03T00:00:00"/>
    <d v="2023-01-31T00:00:00"/>
    <s v="apatil"/>
    <s v="jsandberg"/>
    <n v="2625.32"/>
    <s v="EDIA"/>
    <s v="C"/>
    <s v="Labor"/>
    <s v="OPC"/>
    <m/>
    <s v="BNL"/>
    <s v="R&amp;D"/>
    <s v="PD"/>
    <x v="6"/>
    <m/>
    <m/>
    <m/>
    <m/>
    <m/>
    <m/>
    <m/>
    <n v="2625.32"/>
    <m/>
    <m/>
    <m/>
    <m/>
    <m/>
    <m/>
    <m/>
    <m/>
    <m/>
    <m/>
    <m/>
    <x v="0"/>
    <x v="0"/>
    <m/>
  </r>
  <r>
    <s v=""/>
    <s v=" RD_0307_1640"/>
    <s v="HF Current Transformers - Write Specs/SOW (Hadron &amp; ESR)"/>
    <s v="6.02.03.05.01"/>
    <x v="0"/>
    <d v="2023-02-01T00:00:00"/>
    <d v="2023-03-29T00:00:00"/>
    <s v="apatil"/>
    <s v="jsandberg"/>
    <n v="6563.3"/>
    <s v="EDIA"/>
    <s v="C"/>
    <s v="Labor"/>
    <s v="OPC"/>
    <m/>
    <s v="BNL"/>
    <s v="R&amp;D"/>
    <s v="PD"/>
    <x v="6"/>
    <m/>
    <m/>
    <m/>
    <m/>
    <m/>
    <m/>
    <m/>
    <n v="6563.3"/>
    <m/>
    <m/>
    <m/>
    <m/>
    <m/>
    <m/>
    <m/>
    <m/>
    <m/>
    <m/>
    <m/>
    <x v="0"/>
    <x v="0"/>
    <m/>
  </r>
  <r>
    <s v=""/>
    <s v=" RD_0307_1720"/>
    <s v="Pulse Time Delay Generators - Wite Specs/SOW (Hadron &amp; ESR)"/>
    <s v="6.02.03.05.01"/>
    <x v="0"/>
    <d v="2023-02-01T00:00:00"/>
    <d v="2023-03-15T00:00:00"/>
    <s v="apatil"/>
    <s v="jsandberg"/>
    <n v="6563.3"/>
    <s v="EDIA"/>
    <s v="C"/>
    <s v="Labor"/>
    <s v="OPC"/>
    <m/>
    <s v="BNL"/>
    <s v="R&amp;D"/>
    <s v="PD"/>
    <x v="3"/>
    <m/>
    <m/>
    <m/>
    <m/>
    <m/>
    <m/>
    <m/>
    <n v="6563.3"/>
    <m/>
    <m/>
    <m/>
    <m/>
    <m/>
    <m/>
    <m/>
    <m/>
    <m/>
    <m/>
    <m/>
    <x v="0"/>
    <x v="0"/>
    <m/>
  </r>
  <r>
    <s v=""/>
    <s v=" RD_0307_1800"/>
    <s v="HV Resistors - Write Specs/SOW (Hadron &amp; ESR)"/>
    <s v="6.02.03.05.01"/>
    <x v="0"/>
    <d v="2023-03-16T00:00:00"/>
    <d v="2023-03-31T00:00:00"/>
    <s v="apatil"/>
    <s v="jsandberg"/>
    <n v="3937.98"/>
    <s v="EDIA"/>
    <s v="C"/>
    <s v="Labor"/>
    <s v="OPC"/>
    <m/>
    <s v="BNL"/>
    <s v="R&amp;D"/>
    <s v="PD"/>
    <x v="3"/>
    <m/>
    <m/>
    <m/>
    <m/>
    <m/>
    <m/>
    <m/>
    <n v="3937.98"/>
    <m/>
    <m/>
    <m/>
    <m/>
    <m/>
    <m/>
    <m/>
    <m/>
    <m/>
    <m/>
    <m/>
    <x v="0"/>
    <x v="0"/>
    <m/>
  </r>
  <r>
    <s v=""/>
    <s v=" RD_0307_1880"/>
    <s v="Attenuators - Write Specs/SOW (Hadron &amp; ESR)"/>
    <s v="6.02.03.05.01"/>
    <x v="0"/>
    <d v="2023-04-03T00:00:00"/>
    <d v="2023-04-28T00:00:00"/>
    <s v="apatil"/>
    <s v="jsandberg"/>
    <n v="9188.6200000000008"/>
    <s v="EDIA"/>
    <s v="C"/>
    <s v="Labor"/>
    <s v="OPC"/>
    <m/>
    <s v="BNL"/>
    <s v="R&amp;D"/>
    <s v="PD"/>
    <x v="3"/>
    <m/>
    <m/>
    <m/>
    <m/>
    <m/>
    <m/>
    <m/>
    <n v="9188.6200000000008"/>
    <m/>
    <m/>
    <m/>
    <m/>
    <m/>
    <m/>
    <m/>
    <m/>
    <m/>
    <m/>
    <m/>
    <x v="0"/>
    <x v="0"/>
    <m/>
  </r>
  <r>
    <s v=""/>
    <s v=" RD_0307_1960"/>
    <s v="Trigger and Synchronization devices - Write Specs/SOW"/>
    <s v="6.02.03.05.01"/>
    <x v="0"/>
    <d v="2023-05-01T00:00:00"/>
    <d v="2023-05-19T00:00:00"/>
    <s v="apatil"/>
    <s v="jsandberg"/>
    <n v="1312.66"/>
    <s v="EDIA"/>
    <s v="C"/>
    <s v="Labor"/>
    <s v="OPC"/>
    <m/>
    <s v="BNL"/>
    <s v="R&amp;D"/>
    <s v="PD"/>
    <x v="3"/>
    <m/>
    <m/>
    <m/>
    <m/>
    <m/>
    <m/>
    <m/>
    <n v="1312.66"/>
    <m/>
    <m/>
    <m/>
    <m/>
    <m/>
    <m/>
    <m/>
    <m/>
    <m/>
    <m/>
    <m/>
    <x v="0"/>
    <x v="0"/>
    <m/>
  </r>
  <r>
    <s v=""/>
    <s v=" RD_0307_2040"/>
    <s v="HF Ferrites - Write Specs/SOW"/>
    <s v="6.02.03.05.01"/>
    <x v="0"/>
    <d v="2023-05-22T00:00:00"/>
    <d v="2023-06-19T00:00:00"/>
    <s v="apatil"/>
    <s v="jsandberg"/>
    <n v="1312.66"/>
    <s v="EDIA"/>
    <s v="C"/>
    <s v="Labor"/>
    <s v="OPC"/>
    <m/>
    <s v="BNL"/>
    <s v="R&amp;D"/>
    <s v="PD"/>
    <x v="3"/>
    <m/>
    <m/>
    <m/>
    <m/>
    <m/>
    <m/>
    <m/>
    <n v="1312.66"/>
    <m/>
    <m/>
    <m/>
    <m/>
    <m/>
    <m/>
    <m/>
    <m/>
    <m/>
    <m/>
    <m/>
    <x v="0"/>
    <x v="0"/>
    <m/>
  </r>
  <r>
    <s v=""/>
    <s v=" RD_0309_1340"/>
    <s v="ESR Vacuum Development - RF Shielded Bellows - Details and Procurement Preparation"/>
    <s v="6.02.03.06.01"/>
    <x v="0"/>
    <d v="2022-03-02T00:00:00"/>
    <d v="2022-05-24T00:00:00"/>
    <s v="rnavarrol"/>
    <s v="chetzel"/>
    <n v="0"/>
    <s v="EDIA"/>
    <s v="C"/>
    <s v="Labor"/>
    <s v="OPC"/>
    <m/>
    <s v="BNL"/>
    <s v="R&amp;D"/>
    <s v="VAC"/>
    <x v="3"/>
    <m/>
    <m/>
    <m/>
    <m/>
    <m/>
    <m/>
    <m/>
    <m/>
    <m/>
    <m/>
    <m/>
    <m/>
    <m/>
    <m/>
    <m/>
    <m/>
    <m/>
    <m/>
    <m/>
    <x v="0"/>
    <x v="0"/>
    <m/>
  </r>
  <r>
    <s v=""/>
    <s v=" RD_0309_1560"/>
    <s v="ESR Vacuum Development - DES: Update vacuum sections of PDR report"/>
    <s v="6.02.03.06.01"/>
    <x v="1"/>
    <d v="2023-12-01T00:00:00"/>
    <d v="2023-12-29T00:00:00"/>
    <s v="rnavarrol"/>
    <s v="chetzel"/>
    <n v="10189.52"/>
    <s v="EDIA"/>
    <s v="C"/>
    <s v="Labor"/>
    <s v="OPC"/>
    <m/>
    <s v="BNL"/>
    <s v="R&amp;D"/>
    <s v="VAC"/>
    <x v="3"/>
    <m/>
    <m/>
    <m/>
    <m/>
    <m/>
    <m/>
    <m/>
    <m/>
    <n v="10189.52"/>
    <m/>
    <m/>
    <m/>
    <m/>
    <m/>
    <m/>
    <m/>
    <m/>
    <m/>
    <m/>
    <x v="0"/>
    <x v="0"/>
    <m/>
  </r>
  <r>
    <s v=""/>
    <s v=" RD_0309_1290"/>
    <s v="ESR Vacuum Development - Prototype Chambers - Evaluation and testing of prototype chambers"/>
    <s v="6.02.03.06.01"/>
    <x v="1"/>
    <d v="2023-09-01T00:00:00"/>
    <d v="2023-11-30T00:00:00"/>
    <s v="rnavarrol"/>
    <s v="chetzel"/>
    <n v="26865.77"/>
    <s v="EDIA"/>
    <s v="C"/>
    <s v="Labor"/>
    <s v="OPC"/>
    <m/>
    <s v="BNL"/>
    <s v="R&amp;D"/>
    <s v="VAC"/>
    <x v="3"/>
    <m/>
    <m/>
    <m/>
    <m/>
    <m/>
    <m/>
    <m/>
    <n v="8955.26"/>
    <n v="17910.52"/>
    <m/>
    <m/>
    <m/>
    <m/>
    <m/>
    <m/>
    <m/>
    <m/>
    <m/>
    <m/>
    <x v="0"/>
    <x v="0"/>
    <m/>
  </r>
  <r>
    <s v=""/>
    <s v=" RD_0309_5440"/>
    <s v="Detector Interface Vacuum Development - Motion testing - adjustable collimator"/>
    <s v="6.02.03.06.02"/>
    <x v="1"/>
    <d v="2023-12-18T00:00:00"/>
    <d v="2024-02-29T00:00:00"/>
    <s v="rnavarrol"/>
    <s v="chetzel"/>
    <n v="11106.58"/>
    <s v="EDIA"/>
    <s v="C"/>
    <s v="Labor"/>
    <s v="OPC"/>
    <m/>
    <s v="BNL"/>
    <s v="R&amp;D"/>
    <s v="VAC"/>
    <x v="3"/>
    <m/>
    <m/>
    <m/>
    <m/>
    <m/>
    <m/>
    <m/>
    <m/>
    <n v="11106.58"/>
    <m/>
    <m/>
    <m/>
    <m/>
    <m/>
    <m/>
    <m/>
    <m/>
    <m/>
    <m/>
    <x v="0"/>
    <x v="0"/>
    <m/>
  </r>
  <r>
    <s v=""/>
    <s v=" RD_0309_5550"/>
    <s v="Detector Interface Vacuum Development - Update IR vacuum section of PDR report"/>
    <s v="6.02.03.06.02"/>
    <x v="1"/>
    <d v="2024-04-15T00:00:00"/>
    <d v="2024-05-10T00:00:00"/>
    <s v="rnavarrol"/>
    <s v="chetzel"/>
    <n v="13586.03"/>
    <s v="EDIA"/>
    <s v="C"/>
    <s v="Labor"/>
    <s v="OPC"/>
    <m/>
    <s v="BNL"/>
    <s v="R&amp;D"/>
    <s v="VAC"/>
    <x v="3"/>
    <m/>
    <m/>
    <m/>
    <m/>
    <m/>
    <m/>
    <m/>
    <m/>
    <n v="13586.03"/>
    <m/>
    <m/>
    <m/>
    <m/>
    <m/>
    <m/>
    <m/>
    <m/>
    <m/>
    <m/>
    <x v="0"/>
    <x v="0"/>
    <m/>
  </r>
  <r>
    <s v=""/>
    <s v=" RD1_0307_6920"/>
    <s v="TEST: beam 100mA, nC charge test and emittance study"/>
    <s v="6.02.03.07"/>
    <x v="0"/>
    <d v="2026-03-02T00:00:00"/>
    <d v="2027-10-15T00:00:00"/>
    <s v="apatil"/>
    <s v="wange"/>
    <n v="327570.67"/>
    <s v="CON"/>
    <s v="C"/>
    <s v="Labor"/>
    <s v="OPC"/>
    <m/>
    <s v="BNL"/>
    <s v="R&amp;D"/>
    <s v="AD"/>
    <x v="3"/>
    <m/>
    <m/>
    <m/>
    <m/>
    <m/>
    <m/>
    <m/>
    <m/>
    <m/>
    <m/>
    <n v="119842.93"/>
    <n v="199738.21"/>
    <n v="7989.53"/>
    <m/>
    <m/>
    <m/>
    <m/>
    <m/>
    <m/>
    <x v="0"/>
    <x v="0"/>
    <m/>
  </r>
  <r>
    <s v=""/>
    <s v=" RD1_0307_2800"/>
    <s v="Diagnostic and instruments - Requirement and design"/>
    <s v="6.02.03.07"/>
    <x v="0"/>
    <d v="2022-10-03T00:00:00"/>
    <d v="2023-05-11T00:00:00"/>
    <s v="apatil"/>
    <s v="wange"/>
    <n v="29206.68"/>
    <s v="EDIA"/>
    <s v="C"/>
    <s v="Labor"/>
    <s v="OPC"/>
    <m/>
    <s v="BNL"/>
    <s v="R&amp;D"/>
    <s v="AD"/>
    <x v="3"/>
    <m/>
    <m/>
    <m/>
    <m/>
    <m/>
    <m/>
    <m/>
    <n v="29206.68"/>
    <m/>
    <m/>
    <m/>
    <m/>
    <m/>
    <m/>
    <m/>
    <m/>
    <m/>
    <m/>
    <m/>
    <x v="0"/>
    <x v="0"/>
    <m/>
  </r>
  <r>
    <s v=""/>
    <s v=" RD1_0307_4000"/>
    <s v="DES: Laser design_physics"/>
    <s v="6.02.03.07"/>
    <x v="0"/>
    <d v="2022-10-03T00:00:00"/>
    <d v="2023-05-11T00:00:00"/>
    <s v="apatil"/>
    <s v="wange"/>
    <n v="66945.66"/>
    <s v="EDIA"/>
    <s v="C"/>
    <s v="Labor"/>
    <s v="OPC"/>
    <m/>
    <s v="BNL"/>
    <s v="R&amp;D"/>
    <s v="AD"/>
    <x v="3"/>
    <m/>
    <m/>
    <m/>
    <m/>
    <m/>
    <m/>
    <m/>
    <n v="66945.66"/>
    <m/>
    <m/>
    <m/>
    <m/>
    <m/>
    <m/>
    <m/>
    <m/>
    <m/>
    <m/>
    <m/>
    <x v="0"/>
    <x v="0"/>
    <m/>
  </r>
  <r>
    <s v=""/>
    <s v=" RD1_0307_6900"/>
    <s v="INSTALL: Laser installation and subsystem testing"/>
    <s v="6.02.03.07"/>
    <x v="0"/>
    <d v="2024-08-09T00:00:00"/>
    <d v="2025-02-04T00:00:00"/>
    <s v="apatil"/>
    <s v="wange"/>
    <n v="121790.28"/>
    <s v="CON"/>
    <s v="C"/>
    <s v="Labor"/>
    <s v="OPC"/>
    <m/>
    <s v="BNL"/>
    <s v="R&amp;D"/>
    <s v="AD"/>
    <x v="3"/>
    <m/>
    <m/>
    <m/>
    <m/>
    <m/>
    <m/>
    <m/>
    <m/>
    <n v="36537.08"/>
    <n v="85253.19"/>
    <m/>
    <m/>
    <m/>
    <m/>
    <m/>
    <m/>
    <m/>
    <m/>
    <m/>
    <x v="0"/>
    <x v="0"/>
    <m/>
  </r>
  <r>
    <s v=""/>
    <s v=" RD1_0307_5000"/>
    <s v="DES: MPS development"/>
    <s v="6.02.03.07"/>
    <x v="0"/>
    <d v="2023-06-01T00:00:00"/>
    <d v="2024-01-08T00:00:00"/>
    <s v="apatil"/>
    <s v="wange"/>
    <n v="133256.87"/>
    <s v="EDIA"/>
    <s v="C"/>
    <s v="Labor"/>
    <s v="OPC"/>
    <m/>
    <s v="BNL"/>
    <s v="R&amp;D"/>
    <s v="AD"/>
    <x v="3"/>
    <m/>
    <m/>
    <m/>
    <m/>
    <m/>
    <m/>
    <m/>
    <n v="75512.22"/>
    <n v="57744.639999999999"/>
    <m/>
    <m/>
    <m/>
    <m/>
    <m/>
    <m/>
    <m/>
    <m/>
    <m/>
    <m/>
    <x v="0"/>
    <x v="0"/>
    <m/>
  </r>
  <r>
    <s v=""/>
    <s v=" RD1_0307_4980"/>
    <s v="DES: Control system development"/>
    <s v="6.02.03.07"/>
    <x v="0"/>
    <d v="2023-06-01T00:00:00"/>
    <d v="2024-03-20T00:00:00"/>
    <s v="apatil"/>
    <s v="wange"/>
    <n v="167384.66"/>
    <s v="EDIA"/>
    <s v="C"/>
    <s v="Labor"/>
    <s v="OPC"/>
    <m/>
    <s v="BNL"/>
    <s v="R&amp;D"/>
    <s v="AD"/>
    <x v="3"/>
    <m/>
    <m/>
    <m/>
    <m/>
    <m/>
    <m/>
    <m/>
    <n v="71138.48"/>
    <n v="96246.18"/>
    <m/>
    <m/>
    <m/>
    <m/>
    <m/>
    <m/>
    <m/>
    <m/>
    <m/>
    <m/>
    <x v="0"/>
    <x v="0"/>
    <m/>
  </r>
  <r>
    <s v=""/>
    <s v=" EJ_0401_5020"/>
    <s v="Faraday Cup,  Electronic System Preliminary Design, Oversight, Reviews, Documentation"/>
    <s v="6.03.04.01.04.02"/>
    <x v="0"/>
    <d v="2023-01-09T00:00:00"/>
    <d v="2023-03-06T00:00:00"/>
    <s v="mahmed"/>
    <s v="gassner"/>
    <n v="5250.64"/>
    <s v="EDIA"/>
    <s v="C"/>
    <s v="Labor"/>
    <s v="TEC"/>
    <m/>
    <s v="BNL"/>
    <s v="PED"/>
    <s v="INS"/>
    <x v="11"/>
    <m/>
    <m/>
    <m/>
    <m/>
    <m/>
    <m/>
    <m/>
    <n v="5250.64"/>
    <m/>
    <m/>
    <m/>
    <m/>
    <m/>
    <m/>
    <m/>
    <m/>
    <m/>
    <m/>
    <m/>
    <x v="0"/>
    <x v="0"/>
    <m/>
  </r>
  <r>
    <s v=""/>
    <s v=" EJ_0401_5040"/>
    <s v="ICT,  Electronic System Preliminary Design, Oversight, Reviews, Documentation"/>
    <s v="6.03.04.01.04.02"/>
    <x v="0"/>
    <d v="2023-01-09T00:00:00"/>
    <d v="2023-03-06T00:00:00"/>
    <s v="mahmed"/>
    <s v="gassner"/>
    <n v="1968.99"/>
    <s v="EDIA"/>
    <s v="C"/>
    <s v="Labor"/>
    <s v="TEC"/>
    <m/>
    <s v="BNL"/>
    <s v="PED"/>
    <s v="INS"/>
    <x v="11"/>
    <m/>
    <m/>
    <m/>
    <m/>
    <m/>
    <m/>
    <m/>
    <n v="1968.99"/>
    <m/>
    <m/>
    <m/>
    <m/>
    <m/>
    <m/>
    <m/>
    <m/>
    <m/>
    <m/>
    <m/>
    <x v="0"/>
    <x v="0"/>
    <m/>
  </r>
  <r>
    <s v=""/>
    <s v=" EJ_0401_5060"/>
    <s v="FCT,  Electronic System Preliminary Design, Oversight, Reviews, Documentation"/>
    <s v="6.03.04.01.04.02"/>
    <x v="0"/>
    <d v="2023-01-09T00:00:00"/>
    <d v="2023-03-06T00:00:00"/>
    <s v="mahmed"/>
    <s v="gassner"/>
    <n v="820.41"/>
    <s v="EDIA"/>
    <s v="C"/>
    <s v="Labor"/>
    <s v="TEC"/>
    <m/>
    <s v="BNL"/>
    <s v="PED"/>
    <s v="INS"/>
    <x v="11"/>
    <m/>
    <m/>
    <m/>
    <m/>
    <m/>
    <m/>
    <m/>
    <n v="820.41"/>
    <m/>
    <m/>
    <m/>
    <m/>
    <m/>
    <m/>
    <m/>
    <m/>
    <m/>
    <m/>
    <m/>
    <x v="0"/>
    <x v="0"/>
    <m/>
  </r>
  <r>
    <s v=""/>
    <s v=" EJ_0401_6560"/>
    <s v="Bunch Length Monitors - Preliminary Design"/>
    <s v="6.03.04.01.04.03"/>
    <x v="0"/>
    <d v="2022-10-17T00:00:00"/>
    <d v="2023-01-05T00:00:00"/>
    <s v="mahmed"/>
    <s v="gassner"/>
    <n v="9188.6200000000008"/>
    <s v="EDIA"/>
    <s v="C"/>
    <s v="Labor"/>
    <s v="TEC"/>
    <m/>
    <s v="BNL"/>
    <s v="PED"/>
    <s v="INS"/>
    <x v="11"/>
    <m/>
    <m/>
    <m/>
    <m/>
    <m/>
    <m/>
    <m/>
    <n v="9188.6200000000008"/>
    <m/>
    <m/>
    <m/>
    <m/>
    <m/>
    <m/>
    <m/>
    <m/>
    <m/>
    <m/>
    <m/>
    <x v="0"/>
    <x v="0"/>
    <m/>
  </r>
  <r>
    <s v=""/>
    <s v=" EJ_0401_6580"/>
    <s v="Profile Monitors - Preliminary Design"/>
    <s v="6.03.04.01.04.03"/>
    <x v="0"/>
    <d v="2022-10-17T00:00:00"/>
    <d v="2023-01-05T00:00:00"/>
    <s v="mahmed"/>
    <s v="gassner"/>
    <n v="4594.3100000000004"/>
    <s v="EDIA"/>
    <s v="C"/>
    <s v="Labor"/>
    <s v="TEC"/>
    <m/>
    <s v="BNL"/>
    <s v="PED"/>
    <s v="INS"/>
    <x v="11"/>
    <m/>
    <m/>
    <m/>
    <m/>
    <m/>
    <m/>
    <m/>
    <n v="4594.3100000000004"/>
    <m/>
    <m/>
    <m/>
    <m/>
    <m/>
    <m/>
    <m/>
    <m/>
    <m/>
    <m/>
    <m/>
    <x v="0"/>
    <x v="0"/>
    <m/>
  </r>
  <r>
    <s v=""/>
    <s v=" EJ_0401_6600"/>
    <s v="Emittance Slit - Preliminary Design"/>
    <s v="6.03.04.01.04.03"/>
    <x v="0"/>
    <d v="2022-10-17T00:00:00"/>
    <d v="2023-01-05T00:00:00"/>
    <s v="mahmed"/>
    <s v="gassner"/>
    <n v="2297.15"/>
    <s v="EDIA"/>
    <s v="C"/>
    <s v="Labor"/>
    <s v="TEC"/>
    <m/>
    <s v="BNL"/>
    <s v="PED"/>
    <s v="INS"/>
    <x v="11"/>
    <m/>
    <m/>
    <m/>
    <m/>
    <m/>
    <m/>
    <m/>
    <n v="2297.15"/>
    <m/>
    <m/>
    <m/>
    <m/>
    <m/>
    <m/>
    <m/>
    <m/>
    <m/>
    <m/>
    <m/>
    <x v="0"/>
    <x v="0"/>
    <m/>
  </r>
  <r>
    <s v=""/>
    <s v=" EJ_0401_6620"/>
    <s v="Wire Scanner - Preliminary Design"/>
    <s v="6.03.04.01.04.03"/>
    <x v="0"/>
    <d v="2022-10-17T00:00:00"/>
    <d v="2023-01-05T00:00:00"/>
    <s v="mahmed"/>
    <s v="gassner"/>
    <n v="5906.97"/>
    <s v="EDIA"/>
    <s v="C"/>
    <s v="Labor"/>
    <s v="TEC"/>
    <m/>
    <s v="BNL"/>
    <s v="PED"/>
    <s v="INS"/>
    <x v="11"/>
    <m/>
    <m/>
    <m/>
    <m/>
    <m/>
    <m/>
    <m/>
    <n v="5906.97"/>
    <m/>
    <m/>
    <m/>
    <m/>
    <m/>
    <m/>
    <m/>
    <m/>
    <m/>
    <m/>
    <m/>
    <x v="0"/>
    <x v="0"/>
    <m/>
  </r>
  <r>
    <s v=""/>
    <s v=" EJ_0304_4020"/>
    <s v="ICT, Electronic System - Preliminary Design, Oversight, Reviews, Documentation"/>
    <s v="6.03.03.04.02"/>
    <x v="0"/>
    <d v="2021-10-18T00:00:00"/>
    <d v="2021-12-09T00:00:00"/>
    <s v="mahmed"/>
    <s v="gassner"/>
    <n v="0"/>
    <s v="EDIA"/>
    <s v="C"/>
    <s v="Labor"/>
    <s v="TEC"/>
    <m/>
    <s v="BNL"/>
    <s v="PED"/>
    <s v="INS"/>
    <x v="11"/>
    <m/>
    <m/>
    <m/>
    <m/>
    <m/>
    <m/>
    <m/>
    <m/>
    <m/>
    <m/>
    <m/>
    <m/>
    <m/>
    <m/>
    <m/>
    <m/>
    <m/>
    <m/>
    <m/>
    <x v="0"/>
    <x v="0"/>
    <m/>
  </r>
  <r>
    <s v=""/>
    <s v=" EJ_0304_4040"/>
    <s v="FCT Electronic System - Preliminary Design, Oversight, Reviews, Documentation"/>
    <s v="6.03.03.04.02"/>
    <x v="0"/>
    <d v="2021-10-18T00:00:00"/>
    <d v="2021-12-09T00:00:00"/>
    <s v="mahmed"/>
    <s v="gassner"/>
    <n v="0"/>
    <s v="EDIA"/>
    <s v="C"/>
    <s v="Labor"/>
    <s v="TEC"/>
    <m/>
    <s v="BNL"/>
    <s v="PED"/>
    <s v="INS"/>
    <x v="11"/>
    <m/>
    <m/>
    <m/>
    <m/>
    <m/>
    <m/>
    <m/>
    <m/>
    <m/>
    <m/>
    <m/>
    <m/>
    <m/>
    <m/>
    <m/>
    <m/>
    <m/>
    <m/>
    <m/>
    <x v="0"/>
    <x v="0"/>
    <m/>
  </r>
  <r>
    <s v=""/>
    <s v=" EJ_0304_7060"/>
    <s v="TL Profile &amp; Emit Monitors - Preliminary Design"/>
    <s v="6.03.03.04.03"/>
    <x v="0"/>
    <d v="2022-11-29T00:00:00"/>
    <d v="2023-01-24T00:00:00"/>
    <s v="mahmed"/>
    <s v="gassner"/>
    <n v="9188.6200000000008"/>
    <s v="EDIA"/>
    <s v="C"/>
    <s v="Labor"/>
    <s v="TEC"/>
    <m/>
    <s v="BNL"/>
    <s v="PED"/>
    <s v="INS"/>
    <x v="11"/>
    <m/>
    <m/>
    <m/>
    <m/>
    <m/>
    <m/>
    <m/>
    <n v="9188.6200000000008"/>
    <m/>
    <m/>
    <m/>
    <m/>
    <m/>
    <m/>
    <m/>
    <m/>
    <m/>
    <m/>
    <m/>
    <x v="0"/>
    <x v="0"/>
    <m/>
  </r>
  <r>
    <s v=""/>
    <s v=" EJ_0205_5560"/>
    <s v="RCS Profile &amp; Emit Monitors - Tune Monitor - Preliminary Design"/>
    <s v="6.03.02.05.03"/>
    <x v="0"/>
    <d v="2022-02-23T00:00:00"/>
    <d v="2022-06-08T00:00:00"/>
    <s v="mahmed"/>
    <s v="gassner"/>
    <n v="0"/>
    <s v="EDIA"/>
    <s v="C"/>
    <s v="Labor"/>
    <s v="TEC"/>
    <m/>
    <s v="BNL"/>
    <s v="PED"/>
    <s v="INS"/>
    <x v="11"/>
    <m/>
    <m/>
    <m/>
    <m/>
    <m/>
    <m/>
    <m/>
    <m/>
    <m/>
    <m/>
    <m/>
    <m/>
    <m/>
    <m/>
    <m/>
    <m/>
    <m/>
    <m/>
    <m/>
    <x v="0"/>
    <x v="0"/>
    <m/>
  </r>
  <r>
    <s v=""/>
    <s v=" EJ_0205_5580"/>
    <s v="RCS Profile &amp; Emit Monitors - Profile Monitors - Preliminary Design"/>
    <s v="6.03.02.05.03"/>
    <x v="0"/>
    <d v="2022-02-23T00:00:00"/>
    <d v="2022-06-08T00:00:00"/>
    <s v="mahmed"/>
    <s v="gassner"/>
    <n v="0"/>
    <s v="EDIA"/>
    <s v="C"/>
    <s v="Labor"/>
    <s v="TEC"/>
    <m/>
    <s v="BNL"/>
    <s v="PED"/>
    <s v="INS"/>
    <x v="11"/>
    <m/>
    <m/>
    <m/>
    <m/>
    <m/>
    <m/>
    <m/>
    <m/>
    <m/>
    <m/>
    <m/>
    <m/>
    <m/>
    <m/>
    <m/>
    <m/>
    <m/>
    <m/>
    <m/>
    <x v="0"/>
    <x v="0"/>
    <m/>
  </r>
  <r>
    <s v=""/>
    <s v=" HR_0603_2540"/>
    <s v="HSR Collimators - Mechanical System - Preliminary Design"/>
    <s v="6.06.03.02.02"/>
    <x v="0"/>
    <d v="2023-08-15T00:00:00"/>
    <d v="2023-10-25T00:00:00"/>
    <s v="mahmed"/>
    <s v="gassner"/>
    <n v="1328.28"/>
    <s v="EDIA"/>
    <s v="C"/>
    <s v="Labor"/>
    <s v="TEC"/>
    <m/>
    <s v="BNL"/>
    <s v="PED"/>
    <s v="AD"/>
    <x v="11"/>
    <m/>
    <m/>
    <m/>
    <m/>
    <m/>
    <m/>
    <m/>
    <n v="876.67"/>
    <n v="451.62"/>
    <m/>
    <m/>
    <m/>
    <m/>
    <m/>
    <m/>
    <m/>
    <m/>
    <m/>
    <m/>
    <x v="0"/>
    <x v="0"/>
    <m/>
  </r>
  <r>
    <s v=""/>
    <s v=" HR_0603_2640"/>
    <s v="HSR Collimators - Loss Detectors - Preliminary Design"/>
    <s v="6.06.03.02.02"/>
    <x v="0"/>
    <d v="2023-08-15T00:00:00"/>
    <d v="2023-10-25T00:00:00"/>
    <s v="mahmed"/>
    <s v="gassner"/>
    <n v="664.14"/>
    <s v="EDIA"/>
    <s v="C"/>
    <s v="Labor"/>
    <s v="TEC"/>
    <m/>
    <s v="BNL"/>
    <s v="PED"/>
    <s v="AD"/>
    <x v="11"/>
    <m/>
    <m/>
    <m/>
    <m/>
    <m/>
    <m/>
    <m/>
    <n v="438.33"/>
    <n v="225.81"/>
    <m/>
    <m/>
    <m/>
    <m/>
    <m/>
    <m/>
    <m/>
    <m/>
    <m/>
    <m/>
    <x v="0"/>
    <x v="0"/>
    <m/>
  </r>
  <r>
    <s v=""/>
    <s v=" HR_0603_2740"/>
    <s v="HSR Collimators - Motion System - Preliminary Design"/>
    <s v="6.06.03.02.02"/>
    <x v="0"/>
    <d v="2023-08-15T00:00:00"/>
    <d v="2023-10-25T00:00:00"/>
    <s v="mahmed"/>
    <s v="gassner"/>
    <n v="3984.84"/>
    <s v="EDIA"/>
    <s v="C"/>
    <s v="Labor"/>
    <s v="TEC"/>
    <m/>
    <s v="BNL"/>
    <s v="PED"/>
    <s v="AD"/>
    <x v="11"/>
    <m/>
    <m/>
    <m/>
    <m/>
    <m/>
    <m/>
    <m/>
    <n v="2630"/>
    <n v="1354.85"/>
    <m/>
    <m/>
    <m/>
    <m/>
    <m/>
    <m/>
    <m/>
    <m/>
    <m/>
    <m/>
    <x v="0"/>
    <x v="0"/>
    <m/>
  </r>
  <r>
    <s v=""/>
    <s v=" HR_0603_2840"/>
    <s v="HSR Collimators - BPM Electronic System - Preliminary Design"/>
    <s v="6.06.03.02.02"/>
    <x v="0"/>
    <d v="2023-08-15T00:00:00"/>
    <d v="2023-10-25T00:00:00"/>
    <s v="mahmed"/>
    <s v="gassner"/>
    <n v="3320.7"/>
    <s v="EDIA"/>
    <s v="C"/>
    <s v="Labor"/>
    <s v="TEC"/>
    <m/>
    <s v="BNL"/>
    <s v="PED"/>
    <s v="AD"/>
    <x v="11"/>
    <m/>
    <m/>
    <m/>
    <m/>
    <m/>
    <m/>
    <m/>
    <n v="2191.66"/>
    <n v="1129.04"/>
    <m/>
    <m/>
    <m/>
    <m/>
    <m/>
    <m/>
    <m/>
    <m/>
    <m/>
    <m/>
    <x v="0"/>
    <x v="0"/>
    <m/>
  </r>
  <r>
    <s v=""/>
    <s v=" HR_0807_0120"/>
    <s v="BPM System - System testing"/>
    <s v="6.05.07.06.01"/>
    <x v="0"/>
    <d v="2029-03-19T00:00:00"/>
    <d v="1930-01-03T00:00:00"/>
    <s v="mahmed"/>
    <s v="gassner"/>
    <n v="48941.52"/>
    <s v="CON"/>
    <s v="C"/>
    <s v="Labor"/>
    <s v="OPC"/>
    <m/>
    <s v="BNL"/>
    <s v="Pre-Ops"/>
    <s v="SHC"/>
    <x v="8"/>
    <m/>
    <m/>
    <m/>
    <m/>
    <m/>
    <m/>
    <m/>
    <m/>
    <m/>
    <m/>
    <m/>
    <m/>
    <m/>
    <n v="33524.94"/>
    <n v="15416.58"/>
    <m/>
    <m/>
    <m/>
    <m/>
    <x v="0"/>
    <x v="0"/>
    <m/>
  </r>
  <r>
    <s v=""/>
    <s v=" HR_0807_2120"/>
    <s v="SHC Charge and Current Monitors - System testing"/>
    <s v="6.05.07.06.02"/>
    <x v="0"/>
    <d v="2029-03-19T00:00:00"/>
    <d v="1930-01-03T00:00:00"/>
    <s v="mahmed"/>
    <s v="gassner"/>
    <n v="69333.83"/>
    <s v="CON"/>
    <s v="C"/>
    <s v="Labor"/>
    <s v="OPC"/>
    <m/>
    <s v="BNL"/>
    <s v="Pre-Ops"/>
    <s v="SHC"/>
    <x v="8"/>
    <m/>
    <m/>
    <m/>
    <m/>
    <m/>
    <m/>
    <m/>
    <m/>
    <m/>
    <m/>
    <m/>
    <m/>
    <m/>
    <n v="47493.67"/>
    <n v="21840.16"/>
    <m/>
    <m/>
    <m/>
    <m/>
    <x v="0"/>
    <x v="0"/>
    <m/>
  </r>
  <r>
    <s v=""/>
    <s v=" HR_0807_4120"/>
    <s v="SHC Profile and Emittance Monitors - System testing"/>
    <s v="6.05.07.06.03"/>
    <x v="0"/>
    <d v="2029-05-14T00:00:00"/>
    <d v="1930-03-04T00:00:00"/>
    <s v="mahmed"/>
    <s v="gassner"/>
    <n v="164267.93"/>
    <s v="CON"/>
    <s v="C"/>
    <s v="Labor"/>
    <s v="OPC"/>
    <m/>
    <s v="BNL"/>
    <s v="Pre-Ops"/>
    <s v="SHC"/>
    <x v="8"/>
    <m/>
    <m/>
    <m/>
    <m/>
    <m/>
    <m/>
    <m/>
    <m/>
    <m/>
    <m/>
    <m/>
    <m/>
    <m/>
    <n v="79669.95"/>
    <n v="84597.99"/>
    <m/>
    <m/>
    <m/>
    <m/>
    <x v="0"/>
    <x v="0"/>
    <m/>
  </r>
  <r>
    <s v=""/>
    <s v=" HR_0807_6120"/>
    <s v="SHC Beam Loss Monitors - System testing"/>
    <s v="6.05.07.06.04"/>
    <x v="0"/>
    <d v="2029-03-19T00:00:00"/>
    <d v="1930-01-03T00:00:00"/>
    <s v="mahmed"/>
    <s v="gassner"/>
    <n v="16313.84"/>
    <s v="CON"/>
    <s v="C"/>
    <s v="Labor"/>
    <s v="OPC"/>
    <m/>
    <s v="BNL"/>
    <s v="Pre-Ops"/>
    <s v="SHC"/>
    <x v="8"/>
    <m/>
    <m/>
    <m/>
    <m/>
    <m/>
    <m/>
    <m/>
    <m/>
    <m/>
    <m/>
    <m/>
    <m/>
    <m/>
    <n v="11174.98"/>
    <n v="5138.8599999999997"/>
    <m/>
    <m/>
    <m/>
    <m/>
    <x v="0"/>
    <x v="0"/>
    <m/>
  </r>
  <r>
    <s v=""/>
    <s v=" HR_0807_8120"/>
    <s v="SHC Synchrotron Radiation Monitors - System testing"/>
    <s v="6.05.07.06.05"/>
    <x v="0"/>
    <d v="2029-03-05T00:00:00"/>
    <d v="2029-12-18T00:00:00"/>
    <s v="mahmed"/>
    <s v="gassner"/>
    <n v="130284.83"/>
    <s v="CON"/>
    <s v="C"/>
    <s v="Labor"/>
    <s v="OPC"/>
    <m/>
    <s v="BNL"/>
    <s v="Pre-Ops"/>
    <s v="SHC"/>
    <x v="8"/>
    <m/>
    <m/>
    <m/>
    <m/>
    <m/>
    <m/>
    <m/>
    <m/>
    <m/>
    <m/>
    <m/>
    <m/>
    <m/>
    <n v="95759.35"/>
    <n v="34525.480000000003"/>
    <m/>
    <m/>
    <m/>
    <m/>
    <x v="0"/>
    <x v="0"/>
    <m/>
  </r>
  <r>
    <s v=""/>
    <s v=" PO_0500_1120"/>
    <s v="ESH - FY29 Labor"/>
    <s v="6.01.02.01"/>
    <x v="0"/>
    <d v="2028-10-02T00:00:00"/>
    <d v="2029-09-28T00:00:00"/>
    <s v="kkrug"/>
    <s v="stiegler"/>
    <n v="354990.74"/>
    <s v="EDIA"/>
    <s v="A"/>
    <s v="Labor"/>
    <s v="TEC"/>
    <m/>
    <s v="BNL"/>
    <s v="Const"/>
    <s v="PM"/>
    <x v="0"/>
    <m/>
    <m/>
    <m/>
    <m/>
    <m/>
    <m/>
    <m/>
    <m/>
    <m/>
    <m/>
    <m/>
    <m/>
    <m/>
    <n v="354990.74"/>
    <m/>
    <m/>
    <m/>
    <m/>
    <m/>
    <x v="0"/>
    <x v="0"/>
    <m/>
  </r>
  <r>
    <s v=""/>
    <s v=" PO_0500_1180"/>
    <s v="ESH - FY30 Labor"/>
    <s v="6.01.02.01"/>
    <x v="0"/>
    <d v="2029-10-01T00:00:00"/>
    <d v="1930-09-30T00:00:00"/>
    <s v="kkrug"/>
    <s v="stiegler"/>
    <n v="367415.42"/>
    <s v="EDIA"/>
    <s v="A"/>
    <s v="Labor"/>
    <s v="OPC"/>
    <m/>
    <s v="BNL"/>
    <s v="Pre-Ops"/>
    <s v="PM"/>
    <x v="0"/>
    <m/>
    <m/>
    <m/>
    <m/>
    <m/>
    <m/>
    <m/>
    <m/>
    <m/>
    <m/>
    <m/>
    <m/>
    <m/>
    <m/>
    <n v="367415.42"/>
    <m/>
    <m/>
    <m/>
    <m/>
    <x v="0"/>
    <x v="0"/>
    <m/>
  </r>
  <r>
    <s v=""/>
    <s v=" PO_0500_1240"/>
    <s v="ESH - FY31 Labor"/>
    <s v="6.01.02.01"/>
    <x v="0"/>
    <d v="1930-10-01T00:00:00"/>
    <d v="1931-09-30T00:00:00"/>
    <s v="kkrug"/>
    <s v="stiegler"/>
    <n v="190137.48"/>
    <s v="EDIA"/>
    <s v="A"/>
    <s v="Labor"/>
    <s v="OPC"/>
    <m/>
    <s v="BNL"/>
    <s v="Pre-Ops"/>
    <s v="PM"/>
    <x v="0"/>
    <m/>
    <m/>
    <m/>
    <m/>
    <m/>
    <m/>
    <m/>
    <m/>
    <m/>
    <m/>
    <m/>
    <m/>
    <m/>
    <m/>
    <m/>
    <n v="190137.48"/>
    <m/>
    <m/>
    <m/>
    <x v="0"/>
    <x v="0"/>
    <m/>
  </r>
  <r>
    <s v=""/>
    <s v=" PO_0203_1160"/>
    <s v="ESR - Systems Commissioning - Electrical Support"/>
    <s v="6.12.02.06"/>
    <x v="0"/>
    <d v="1931-09-16T00:00:00"/>
    <d v="1932-03-11T00:00:00"/>
    <s v="egolnar"/>
    <s v="blednykh"/>
    <n v="132739.73000000001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n v="12167.81"/>
    <n v="120571.92"/>
    <m/>
    <m/>
    <x v="0"/>
    <x v="0"/>
    <m/>
  </r>
  <r>
    <s v=""/>
    <s v=" PO_0203_1280"/>
    <s v="ESR - Systems Commissioning - Magnet and Power Supplies Support"/>
    <s v="6.12.02.06"/>
    <x v="0"/>
    <d v="1931-09-16T00:00:00"/>
    <d v="1932-03-10T00:00:00"/>
    <s v="egolnar"/>
    <s v="blednykh"/>
    <n v="160379.25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n v="14824.97"/>
    <n v="145554.28"/>
    <m/>
    <m/>
    <x v="0"/>
    <x v="0"/>
    <m/>
  </r>
  <r>
    <s v=""/>
    <s v=" PO_0204_1280"/>
    <s v="HSR - Systems Commissioning - Magnet and Power Supplies Support"/>
    <s v="6.12.02.05"/>
    <x v="0"/>
    <d v="1931-11-13T00:00:00"/>
    <d v="1932-03-10T00:00:00"/>
    <s v="egolnar"/>
    <s v="blednykh"/>
    <n v="162130.01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n v="162130.01"/>
    <m/>
    <m/>
    <x v="0"/>
    <x v="0"/>
    <m/>
  </r>
  <r>
    <s v=""/>
    <s v=" PO_0206_1140"/>
    <s v="RCS - Systems Commissioning - Electrical Support"/>
    <s v="6.12.02.04"/>
    <x v="0"/>
    <d v="1931-05-08T00:00:00"/>
    <d v="1931-11-04T00:00:00"/>
    <s v="egolnar"/>
    <s v="blednykh"/>
    <n v="97229.39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n v="78561.350000000006"/>
    <n v="18668.04"/>
    <m/>
    <m/>
    <x v="0"/>
    <x v="0"/>
    <m/>
  </r>
  <r>
    <s v=""/>
    <s v=" PO_0206_1260"/>
    <s v="RCS - Systems Commissioning - Magnet and Power Supplies Support"/>
    <s v="6.12.02.04"/>
    <x v="0"/>
    <d v="1931-05-08T00:00:00"/>
    <d v="1931-11-03T00:00:00"/>
    <s v="egolnar"/>
    <s v="blednykh"/>
    <n v="117539.53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n v="95737.85"/>
    <n v="21801.69"/>
    <m/>
    <m/>
    <x v="0"/>
    <x v="0"/>
    <m/>
  </r>
  <r>
    <s v=""/>
    <s v=" PO_0701_1000"/>
    <s v="Pre-Injector - IRR/ARR Prep Team above and beyond LOE ESH Staff"/>
    <s v="6.12.02.03"/>
    <x v="0"/>
    <d v="2029-12-13T00:00:00"/>
    <d v="1930-06-05T00:00:00"/>
    <s v="egolnar"/>
    <s v="blednykh"/>
    <n v="78075.78"/>
    <s v="EDIA"/>
    <s v="C"/>
    <s v="Labor"/>
    <s v="OPC"/>
    <m/>
    <s v="BNL"/>
    <s v="Pre-Ops"/>
    <s v="COM"/>
    <x v="4"/>
    <m/>
    <m/>
    <m/>
    <m/>
    <m/>
    <m/>
    <m/>
    <m/>
    <m/>
    <m/>
    <m/>
    <m/>
    <m/>
    <m/>
    <n v="78075.78"/>
    <m/>
    <m/>
    <m/>
    <m/>
    <x v="0"/>
    <x v="0"/>
    <m/>
  </r>
  <r>
    <s v=""/>
    <s v=" PO_0701_1060"/>
    <s v="Pre-Injector - IRR/ARR Closeout Process"/>
    <s v="6.12.02.03"/>
    <x v="0"/>
    <d v="1930-07-05T00:00:00"/>
    <d v="1930-09-06T00:00:00"/>
    <s v="egolnar"/>
    <s v="blednykh"/>
    <n v="13778.08"/>
    <s v="EDIA"/>
    <s v="C"/>
    <s v="Labor"/>
    <s v="OPC"/>
    <m/>
    <s v="BNL"/>
    <s v="Pre-Ops"/>
    <s v="COM"/>
    <x v="4"/>
    <m/>
    <m/>
    <m/>
    <m/>
    <m/>
    <m/>
    <m/>
    <m/>
    <m/>
    <m/>
    <m/>
    <m/>
    <m/>
    <m/>
    <n v="13778.08"/>
    <m/>
    <m/>
    <m/>
    <m/>
    <x v="0"/>
    <x v="0"/>
    <m/>
  </r>
  <r>
    <s v=""/>
    <s v=" PO_0702_1000"/>
    <s v="RCS - IRR/ARR Prep Team above and beyond LOE ESH Staff"/>
    <s v="6.12.02.04"/>
    <x v="0"/>
    <d v="1931-05-15T00:00:00"/>
    <d v="1931-11-04T00:00:00"/>
    <s v="egolnar"/>
    <s v="blednykh"/>
    <n v="81209.100000000006"/>
    <s v="EDIA"/>
    <s v="C"/>
    <s v="Labor"/>
    <s v="OPC"/>
    <m/>
    <s v="BNL"/>
    <s v="Pre-Ops"/>
    <s v="COM"/>
    <x v="4"/>
    <m/>
    <m/>
    <m/>
    <m/>
    <m/>
    <m/>
    <m/>
    <m/>
    <m/>
    <m/>
    <m/>
    <m/>
    <m/>
    <m/>
    <m/>
    <n v="64967.28"/>
    <n v="16241.82"/>
    <m/>
    <m/>
    <x v="0"/>
    <x v="0"/>
    <m/>
  </r>
  <r>
    <s v=""/>
    <s v=" PO_0702_1060"/>
    <s v="RCS - IRR/ARR Closeout Process"/>
    <s v="6.12.02.04"/>
    <x v="0"/>
    <d v="1931-12-08T00:00:00"/>
    <d v="1932-02-11T00:00:00"/>
    <s v="egolnar"/>
    <s v="blednykh"/>
    <n v="14759.42"/>
    <s v="EDIA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n v="14759.42"/>
    <m/>
    <m/>
    <x v="0"/>
    <x v="0"/>
    <m/>
  </r>
  <r>
    <s v=""/>
    <s v=" PO_0703_1000"/>
    <s v="ESR - IRR/ARR Prep Team above and beyond LOE ESH Staff"/>
    <s v="6.12.02.06"/>
    <x v="0"/>
    <d v="1932-03-19T00:00:00"/>
    <d v="1932-08-09T00:00:00"/>
    <s v="egolnar"/>
    <s v="blednykh"/>
    <n v="83636.72"/>
    <s v="EDIA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n v="83636.72"/>
    <m/>
    <m/>
    <x v="0"/>
    <x v="0"/>
    <m/>
  </r>
  <r>
    <s v=""/>
    <s v=" PO_0703_1040"/>
    <s v="ESR - IRR/ARR Closeout Process"/>
    <s v="6.12.02.06"/>
    <x v="0"/>
    <d v="1932-09-08T00:00:00"/>
    <d v="1932-11-10T00:00:00"/>
    <s v="egolnar"/>
    <s v="blednykh"/>
    <n v="14759.42"/>
    <s v="EDIA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n v="5575.78"/>
    <n v="9183.64"/>
    <m/>
    <x v="0"/>
    <x v="0"/>
    <m/>
  </r>
  <r>
    <s v=""/>
    <s v=" PO_0704_1000"/>
    <s v="HSR - IRR/ARR Prep Team above and beyond LOE ESH Staff"/>
    <s v="6.12.02.05"/>
    <x v="0"/>
    <d v="1932-04-02T00:00:00"/>
    <d v="1932-08-23T00:00:00"/>
    <s v="egolnar"/>
    <s v="blednykh"/>
    <n v="83636.72"/>
    <s v="EDIA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n v="83636.72"/>
    <m/>
    <m/>
    <x v="0"/>
    <x v="0"/>
    <m/>
  </r>
  <r>
    <s v=""/>
    <s v=" PO_0704_1060"/>
    <s v="HSR - IRR/ARR Closeout Process"/>
    <s v="6.12.02.05"/>
    <x v="0"/>
    <d v="1932-09-22T00:00:00"/>
    <d v="1932-11-29T00:00:00"/>
    <s v="egolnar"/>
    <s v="blednykh"/>
    <n v="14759.42"/>
    <s v="EDIA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n v="2295.91"/>
    <n v="12463.51"/>
    <m/>
    <x v="0"/>
    <x v="0"/>
    <m/>
  </r>
  <r>
    <s v=""/>
    <s v=" PO_0705_1000"/>
    <s v="SHC - IRR/ARR Prep Team above and beyond LOE ESH Staff"/>
    <s v="6.12.02.07"/>
    <x v="0"/>
    <d v="1932-04-23T00:00:00"/>
    <d v="1932-09-14T00:00:00"/>
    <s v="egolnar"/>
    <s v="blednykh"/>
    <n v="71560.83"/>
    <s v="EDIA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n v="71560.83"/>
    <m/>
    <m/>
    <x v="0"/>
    <x v="0"/>
    <m/>
  </r>
  <r>
    <s v=""/>
    <s v=" PO_0705_1050"/>
    <s v="SHC - IRR/ARR Closeout Process"/>
    <s v="6.12.02.07"/>
    <x v="0"/>
    <d v="1932-10-14T00:00:00"/>
    <d v="1932-12-20T00:00:00"/>
    <s v="egolnar"/>
    <s v="blednykh"/>
    <n v="14759.42"/>
    <s v="EDIA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m/>
    <n v="14759.42"/>
    <m/>
    <x v="0"/>
    <x v="0"/>
    <m/>
  </r>
  <r>
    <s v=""/>
    <s v=" IR_0302_1042"/>
    <s v="HJET pre-beam test"/>
    <s v="6.10.14.02.01"/>
    <x v="0"/>
    <d v="2029-09-24T00:00:00"/>
    <d v="1930-02-20T00:00:00"/>
    <s v="tlewis"/>
    <s v="wschmidke"/>
    <n v="16672.46"/>
    <s v="CON"/>
    <s v="C"/>
    <s v="Labor"/>
    <s v="OPC"/>
    <m/>
    <s v="BNL"/>
    <s v="Pre-Ops"/>
    <s v="DET"/>
    <x v="8"/>
    <m/>
    <m/>
    <m/>
    <m/>
    <m/>
    <m/>
    <m/>
    <m/>
    <m/>
    <m/>
    <m/>
    <m/>
    <m/>
    <n v="833.62"/>
    <n v="15838.84"/>
    <m/>
    <m/>
    <m/>
    <m/>
    <x v="0"/>
    <x v="0"/>
    <m/>
  </r>
  <r>
    <s v=""/>
    <s v=" IR_0302_1044"/>
    <s v="HJET test with beam"/>
    <s v="6.10.14.02.01"/>
    <x v="0"/>
    <d v="1930-02-21T00:00:00"/>
    <d v="1930-07-12T00:00:00"/>
    <s v="tlewis"/>
    <s v="wschmidke"/>
    <n v="16700.7"/>
    <s v="CON"/>
    <s v="C"/>
    <s v="Labor"/>
    <s v="OPC"/>
    <m/>
    <s v="BNL"/>
    <s v="Pre-Ops"/>
    <s v="DET"/>
    <x v="8"/>
    <m/>
    <m/>
    <m/>
    <m/>
    <m/>
    <m/>
    <m/>
    <m/>
    <m/>
    <m/>
    <m/>
    <m/>
    <m/>
    <m/>
    <n v="16700.7"/>
    <m/>
    <m/>
    <m/>
    <m/>
    <x v="0"/>
    <x v="0"/>
    <m/>
  </r>
  <r>
    <s v=""/>
    <s v=" IR_0302_1178"/>
    <s v="pCarbon pre-beam test"/>
    <s v="6.10.14.02.01"/>
    <x v="0"/>
    <d v="2029-06-27T00:00:00"/>
    <d v="2029-11-19T00:00:00"/>
    <s v="tlewis"/>
    <s v="wschmidke"/>
    <n v="16327.96"/>
    <s v="CON"/>
    <s v="C"/>
    <s v="Labor"/>
    <s v="OPC"/>
    <m/>
    <s v="BNL"/>
    <s v="Pre-Ops"/>
    <s v="DET"/>
    <x v="8"/>
    <m/>
    <m/>
    <m/>
    <m/>
    <m/>
    <m/>
    <m/>
    <m/>
    <m/>
    <m/>
    <m/>
    <m/>
    <m/>
    <n v="10776.45"/>
    <n v="5551.51"/>
    <m/>
    <m/>
    <m/>
    <m/>
    <x v="0"/>
    <x v="0"/>
    <m/>
  </r>
  <r>
    <s v=""/>
    <s v=" IR_0302_1190"/>
    <s v="pCarbon test with beam"/>
    <s v="6.10.14.02.01"/>
    <x v="0"/>
    <d v="2029-11-20T00:00:00"/>
    <d v="1930-04-16T00:00:00"/>
    <s v="tlewis"/>
    <s v="wschmidke"/>
    <n v="16700.7"/>
    <s v="CON"/>
    <s v="C"/>
    <s v="Labor"/>
    <s v="OPC"/>
    <m/>
    <s v="BNL"/>
    <s v="Pre-Ops"/>
    <s v="DET"/>
    <x v="8"/>
    <m/>
    <m/>
    <m/>
    <m/>
    <m/>
    <m/>
    <m/>
    <m/>
    <m/>
    <m/>
    <m/>
    <m/>
    <m/>
    <m/>
    <n v="16700.7"/>
    <m/>
    <m/>
    <m/>
    <m/>
    <x v="0"/>
    <x v="0"/>
    <m/>
  </r>
  <r>
    <s v=""/>
    <s v=" IR_0302_5400"/>
    <s v="pCarbon pre-beam test"/>
    <s v="6.10.14.02.02"/>
    <x v="0"/>
    <d v="2029-04-03T00:00:00"/>
    <d v="2029-08-22T00:00:00"/>
    <s v="tlewis"/>
    <s v="wschmidke"/>
    <n v="16135.94"/>
    <s v="CON"/>
    <s v="C"/>
    <s v="Labor"/>
    <s v="OPC"/>
    <m/>
    <s v="BNL"/>
    <s v="Pre-Ops"/>
    <s v="DET"/>
    <x v="8"/>
    <m/>
    <m/>
    <m/>
    <m/>
    <m/>
    <m/>
    <m/>
    <m/>
    <m/>
    <m/>
    <m/>
    <m/>
    <m/>
    <n v="16135.94"/>
    <m/>
    <m/>
    <m/>
    <m/>
    <m/>
    <x v="0"/>
    <x v="0"/>
    <m/>
  </r>
  <r>
    <s v=""/>
    <s v=" IR_0302_5420"/>
    <s v="pCarbon test with beam"/>
    <s v="6.10.14.02.02"/>
    <x v="0"/>
    <d v="2029-08-23T00:00:00"/>
    <d v="1930-01-18T00:00:00"/>
    <s v="tlewis"/>
    <s v="wschmidke"/>
    <n v="16553.86"/>
    <s v="CON"/>
    <s v="C"/>
    <s v="Labor"/>
    <s v="OPC"/>
    <m/>
    <s v="BNL"/>
    <s v="Pre-Ops"/>
    <s v="DET"/>
    <x v="8"/>
    <m/>
    <m/>
    <m/>
    <m/>
    <m/>
    <m/>
    <m/>
    <m/>
    <m/>
    <m/>
    <m/>
    <m/>
    <m/>
    <n v="4304"/>
    <n v="12249.86"/>
    <m/>
    <m/>
    <m/>
    <m/>
    <x v="0"/>
    <x v="0"/>
    <m/>
  </r>
  <r>
    <s v=""/>
    <s v=" RD_0307_1090"/>
    <s v="DES: Final Design of Stripline Structure ESR"/>
    <s v="6.02.03.05.02"/>
    <x v="1"/>
    <d v="2023-01-13T00:00:00"/>
    <d v="2023-03-13T00:00:00"/>
    <s v="apatil"/>
    <s v="zconway"/>
    <n v="6563.3"/>
    <s v="EDIA"/>
    <s v="C"/>
    <s v="Labor"/>
    <s v="OPC"/>
    <m/>
    <s v="BNL"/>
    <s v="R&amp;D"/>
    <s v="PD"/>
    <x v="3"/>
    <m/>
    <m/>
    <m/>
    <m/>
    <m/>
    <m/>
    <m/>
    <n v="6563.3"/>
    <m/>
    <m/>
    <m/>
    <m/>
    <m/>
    <m/>
    <m/>
    <m/>
    <m/>
    <m/>
    <m/>
    <x v="0"/>
    <x v="0"/>
    <m/>
  </r>
  <r>
    <s v=""/>
    <s v=" RD_0307_3150"/>
    <s v="ASS: Stripline Supports ESR"/>
    <s v="6.02.03.05.02"/>
    <x v="1"/>
    <d v="2024-02-05T00:00:00"/>
    <d v="2024-04-05T00:00:00"/>
    <s v="apatil"/>
    <s v="zconway"/>
    <n v="1358.6"/>
    <s v="CON"/>
    <s v="C"/>
    <s v="Labor"/>
    <s v="OPC"/>
    <m/>
    <s v="BNL"/>
    <s v="R&amp;D"/>
    <s v="PD"/>
    <x v="7"/>
    <m/>
    <m/>
    <m/>
    <m/>
    <m/>
    <m/>
    <m/>
    <m/>
    <n v="1358.6"/>
    <m/>
    <m/>
    <m/>
    <m/>
    <m/>
    <m/>
    <m/>
    <m/>
    <m/>
    <m/>
    <x v="0"/>
    <x v="0"/>
    <m/>
  </r>
  <r>
    <s v=""/>
    <s v=" RD_0307_3130"/>
    <s v="ASS: Striplines ESR"/>
    <s v="6.02.03.05.02"/>
    <x v="1"/>
    <d v="2024-02-05T00:00:00"/>
    <d v="2024-06-07T00:00:00"/>
    <s v="apatil"/>
    <s v="zconway"/>
    <n v="3396.51"/>
    <s v="CON"/>
    <s v="C"/>
    <s v="Labor"/>
    <s v="OPC"/>
    <m/>
    <s v="BNL"/>
    <s v="R&amp;D"/>
    <s v="PD"/>
    <x v="7"/>
    <m/>
    <m/>
    <m/>
    <m/>
    <m/>
    <m/>
    <m/>
    <m/>
    <n v="3396.51"/>
    <m/>
    <m/>
    <m/>
    <m/>
    <m/>
    <m/>
    <m/>
    <m/>
    <m/>
    <m/>
    <x v="0"/>
    <x v="0"/>
    <m/>
  </r>
  <r>
    <s v=""/>
    <s v=" RD_0307_3344"/>
    <s v="Testing Feedthroughs (Hadron &amp; ESR)"/>
    <s v="6.02.03.05.01"/>
    <x v="0"/>
    <d v="2023-09-21T00:00:00"/>
    <d v="2023-10-12T00:00:00"/>
    <s v="apatil"/>
    <s v="jsandberg"/>
    <n v="2674.33"/>
    <s v="CON"/>
    <s v="C"/>
    <s v="Labor"/>
    <s v="OPC"/>
    <m/>
    <s v="BNL"/>
    <s v="R&amp;D"/>
    <s v="PD"/>
    <x v="8"/>
    <m/>
    <m/>
    <m/>
    <m/>
    <m/>
    <m/>
    <m/>
    <n v="1248.02"/>
    <n v="1426.31"/>
    <m/>
    <m/>
    <m/>
    <m/>
    <m/>
    <m/>
    <m/>
    <m/>
    <m/>
    <m/>
    <x v="0"/>
    <x v="0"/>
    <m/>
  </r>
  <r>
    <s v=""/>
    <s v=" RD_0307_3370"/>
    <s v="Testing ESR Stripline Kickers"/>
    <s v="6.02.03.05.02"/>
    <x v="1"/>
    <d v="2024-08-22T00:00:00"/>
    <d v="2024-11-26T00:00:00"/>
    <s v="apatil"/>
    <s v="zconway"/>
    <n v="27734.03"/>
    <s v="CON"/>
    <s v="C"/>
    <s v="Labor"/>
    <s v="OPC"/>
    <m/>
    <s v="BNL"/>
    <s v="R&amp;D"/>
    <s v="PD"/>
    <x v="8"/>
    <m/>
    <m/>
    <m/>
    <m/>
    <m/>
    <m/>
    <m/>
    <m/>
    <n v="11345.74"/>
    <n v="16388.29"/>
    <m/>
    <m/>
    <m/>
    <m/>
    <m/>
    <m/>
    <m/>
    <m/>
    <m/>
    <x v="0"/>
    <x v="0"/>
    <m/>
  </r>
  <r>
    <s v=""/>
    <s v=" AS_0101_1230"/>
    <s v="Accelerator Support Systems Engineering - FY23"/>
    <s v="6.07.01.01"/>
    <x v="0"/>
    <d v="2022-10-03T00:00:00"/>
    <d v="2023-09-29T00:00:00"/>
    <s v="egolnar"/>
    <s v="tuozzolo"/>
    <n v="40781.449999999997"/>
    <s v="EDIA"/>
    <s v="A"/>
    <s v="Labor"/>
    <s v="TEC"/>
    <m/>
    <s v="BNL"/>
    <s v="PED"/>
    <s v="PM"/>
    <x v="0"/>
    <m/>
    <m/>
    <m/>
    <m/>
    <m/>
    <m/>
    <m/>
    <n v="40781.449999999997"/>
    <m/>
    <m/>
    <m/>
    <m/>
    <m/>
    <m/>
    <m/>
    <m/>
    <m/>
    <m/>
    <m/>
    <x v="0"/>
    <x v="0"/>
    <m/>
  </r>
  <r>
    <s v=""/>
    <s v=" AS_0101_1240"/>
    <s v="Accelerator Support Systems Engineering - FY24"/>
    <s v="6.07.01.01"/>
    <x v="0"/>
    <d v="2023-10-02T00:00:00"/>
    <d v="2024-09-30T00:00:00"/>
    <s v="egolnar"/>
    <s v="tuozzolo"/>
    <n v="42208.800000000003"/>
    <s v="EDIA"/>
    <s v="A"/>
    <s v="Labor"/>
    <s v="TEC"/>
    <m/>
    <s v="BNL"/>
    <s v="PED"/>
    <s v="PM"/>
    <x v="0"/>
    <m/>
    <m/>
    <m/>
    <m/>
    <m/>
    <m/>
    <m/>
    <m/>
    <n v="42208.800000000003"/>
    <m/>
    <m/>
    <m/>
    <m/>
    <m/>
    <m/>
    <m/>
    <m/>
    <m/>
    <m/>
    <x v="0"/>
    <x v="0"/>
    <m/>
  </r>
  <r>
    <s v=""/>
    <s v=" AS_0101_1250"/>
    <s v="Accelerator Support Systems Engineering - FY25"/>
    <s v="6.07.01.01"/>
    <x v="0"/>
    <d v="2024-10-01T00:00:00"/>
    <d v="2025-09-30T00:00:00"/>
    <s v="egolnar"/>
    <s v="tuozzolo"/>
    <n v="43686.1"/>
    <s v="EDIA"/>
    <s v="A"/>
    <s v="Labor"/>
    <s v="TEC"/>
    <m/>
    <s v="BNL"/>
    <s v="Const"/>
    <s v="PM"/>
    <x v="0"/>
    <m/>
    <m/>
    <m/>
    <m/>
    <m/>
    <m/>
    <m/>
    <m/>
    <m/>
    <n v="43686.1"/>
    <m/>
    <m/>
    <m/>
    <m/>
    <m/>
    <m/>
    <m/>
    <m/>
    <m/>
    <x v="0"/>
    <x v="0"/>
    <m/>
  </r>
  <r>
    <s v=""/>
    <s v=" AS_0101_1260"/>
    <s v="Accelerator Support Systems Engineering - FY26"/>
    <s v="6.07.01.01"/>
    <x v="0"/>
    <d v="2025-10-01T00:00:00"/>
    <d v="2026-09-30T00:00:00"/>
    <s v="egolnar"/>
    <s v="tuozzolo"/>
    <n v="45215.12"/>
    <s v="EDIA"/>
    <s v="A"/>
    <s v="Labor"/>
    <s v="TEC"/>
    <m/>
    <s v="BNL"/>
    <s v="Const"/>
    <s v="PM"/>
    <x v="0"/>
    <m/>
    <m/>
    <m/>
    <m/>
    <m/>
    <m/>
    <m/>
    <m/>
    <m/>
    <m/>
    <n v="45215.12"/>
    <m/>
    <m/>
    <m/>
    <m/>
    <m/>
    <m/>
    <m/>
    <m/>
    <x v="0"/>
    <x v="0"/>
    <m/>
  </r>
  <r>
    <s v=""/>
    <s v=" AS_0101_1270"/>
    <s v="Accelerator Support Systems Engineering - FY27"/>
    <s v="6.07.01.01"/>
    <x v="0"/>
    <d v="2026-10-01T00:00:00"/>
    <d v="2027-09-30T00:00:00"/>
    <s v="egolnar"/>
    <s v="tuozzolo"/>
    <n v="46797.65"/>
    <s v="EDIA"/>
    <s v="A"/>
    <s v="Labor"/>
    <s v="TEC"/>
    <m/>
    <s v="BNL"/>
    <s v="Const"/>
    <s v="PM"/>
    <x v="0"/>
    <m/>
    <m/>
    <m/>
    <m/>
    <m/>
    <m/>
    <m/>
    <m/>
    <m/>
    <m/>
    <m/>
    <n v="46797.65"/>
    <m/>
    <m/>
    <m/>
    <m/>
    <m/>
    <m/>
    <m/>
    <x v="0"/>
    <x v="0"/>
    <m/>
  </r>
  <r>
    <s v=""/>
    <s v=" AS_0101_1280"/>
    <s v="Accelerator Support Systems Engineering - FY28"/>
    <s v="6.07.01.01"/>
    <x v="0"/>
    <d v="2027-10-01T00:00:00"/>
    <d v="2028-09-29T00:00:00"/>
    <s v="egolnar"/>
    <s v="tuozzolo"/>
    <n v="48435.56"/>
    <s v="EDIA"/>
    <s v="A"/>
    <s v="Labor"/>
    <s v="TEC"/>
    <m/>
    <s v="BNL"/>
    <s v="Const"/>
    <s v="PM"/>
    <x v="0"/>
    <m/>
    <m/>
    <m/>
    <m/>
    <m/>
    <m/>
    <m/>
    <m/>
    <m/>
    <m/>
    <m/>
    <m/>
    <n v="48435.56"/>
    <m/>
    <m/>
    <m/>
    <m/>
    <m/>
    <m/>
    <x v="0"/>
    <x v="0"/>
    <m/>
  </r>
  <r>
    <s v=""/>
    <s v=" AS_0101_1290"/>
    <s v="Accelerator Support Systems Engineering - FY29"/>
    <s v="6.07.01.01"/>
    <x v="0"/>
    <d v="2028-10-02T00:00:00"/>
    <d v="2029-09-28T00:00:00"/>
    <s v="egolnar"/>
    <s v="tuozzolo"/>
    <n v="25065.4"/>
    <s v="EDIA"/>
    <s v="A"/>
    <s v="Labor"/>
    <s v="OPC"/>
    <m/>
    <s v="BNL"/>
    <s v="Pre-Ops"/>
    <s v="PM"/>
    <x v="0"/>
    <m/>
    <m/>
    <m/>
    <m/>
    <m/>
    <m/>
    <m/>
    <m/>
    <m/>
    <m/>
    <m/>
    <m/>
    <m/>
    <n v="25065.4"/>
    <n v="0"/>
    <m/>
    <m/>
    <m/>
    <m/>
    <x v="0"/>
    <x v="0"/>
    <m/>
  </r>
  <r>
    <s v=""/>
    <s v=" AS_0101_1300"/>
    <s v="Accelerator Support Systems Engineering - FY30"/>
    <s v="6.07.01.01"/>
    <x v="0"/>
    <d v="2029-10-01T00:00:00"/>
    <d v="1930-09-30T00:00:00"/>
    <s v="egolnar"/>
    <s v="tuozzolo"/>
    <n v="25942.69"/>
    <s v="EDIA"/>
    <s v="A"/>
    <s v="Labor"/>
    <s v="OPC"/>
    <m/>
    <s v="BNL"/>
    <s v="Pre-Ops"/>
    <s v="PM"/>
    <x v="0"/>
    <m/>
    <m/>
    <m/>
    <m/>
    <m/>
    <m/>
    <m/>
    <m/>
    <m/>
    <m/>
    <m/>
    <m/>
    <m/>
    <m/>
    <n v="25942.69"/>
    <m/>
    <m/>
    <m/>
    <m/>
    <x v="0"/>
    <x v="0"/>
    <m/>
  </r>
  <r>
    <s v=""/>
    <s v=" AS_0101_1310"/>
    <s v="Accelerator Support Systems Engineering - FY31"/>
    <s v="6.07.01.01"/>
    <x v="0"/>
    <d v="1930-10-01T00:00:00"/>
    <d v="1931-09-30T00:00:00"/>
    <s v="egolnar"/>
    <s v="tuozzolo"/>
    <n v="26850.69"/>
    <s v="EDIA"/>
    <s v="A"/>
    <s v="Labor"/>
    <s v="OPC"/>
    <m/>
    <s v="BNL"/>
    <s v="Pre-Ops"/>
    <s v="PM"/>
    <x v="0"/>
    <m/>
    <m/>
    <m/>
    <m/>
    <m/>
    <m/>
    <m/>
    <m/>
    <m/>
    <m/>
    <m/>
    <m/>
    <m/>
    <m/>
    <m/>
    <n v="26850.69"/>
    <m/>
    <m/>
    <m/>
    <x v="0"/>
    <x v="0"/>
    <m/>
  </r>
  <r>
    <s v=""/>
    <s v=" EJ_0402_3231"/>
    <s v="Laser System - Assembly, Test, Final Acceptance, and Integration in 912"/>
    <s v="6.03.04.02.03"/>
    <x v="0"/>
    <d v="2026-12-11T00:00:00"/>
    <d v="2027-12-10T00:00:00"/>
    <s v="glayden"/>
    <s v="skaritka"/>
    <n v="290118.02"/>
    <s v="CON"/>
    <s v="C"/>
    <s v="Labor"/>
    <s v="TEC"/>
    <m/>
    <s v="BNL"/>
    <s v="Const"/>
    <s v="INJ"/>
    <x v="7"/>
    <m/>
    <m/>
    <m/>
    <m/>
    <m/>
    <m/>
    <m/>
    <m/>
    <m/>
    <m/>
    <m/>
    <n v="235575.83"/>
    <n v="54542.19"/>
    <m/>
    <m/>
    <m/>
    <m/>
    <m/>
    <m/>
    <x v="0"/>
    <x v="0"/>
    <m/>
  </r>
  <r>
    <s v=""/>
    <s v=" HR_0203_1575"/>
    <s v="IR2 - Pre-Tunnel Assembly, Installation and Testing"/>
    <s v="6.05.02.03.01"/>
    <x v="0"/>
    <d v="2027-06-21T00:00:00"/>
    <d v="2027-12-13T00:00:00"/>
    <s v="rnavarrol"/>
    <s v="weiss"/>
    <n v="65247.99"/>
    <s v="CON"/>
    <s v="C"/>
    <s v="Labor"/>
    <s v="TEC"/>
    <m/>
    <s v="BNL"/>
    <s v="Const"/>
    <s v="VAC"/>
    <x v="8"/>
    <s v="A.PP026"/>
    <s v="APP00065"/>
    <m/>
    <m/>
    <m/>
    <m/>
    <m/>
    <m/>
    <m/>
    <m/>
    <m/>
    <n v="39148.79"/>
    <n v="26099.200000000001"/>
    <m/>
    <m/>
    <m/>
    <m/>
    <m/>
    <m/>
    <x v="0"/>
    <x v="0"/>
    <m/>
  </r>
  <r>
    <s v=""/>
    <s v=" HR_0203_2000"/>
    <s v="HR Main Vacuum System modifications - Pre-Tunnel Assembly, Installation and Testing"/>
    <s v="6.05.02.03.01"/>
    <x v="0"/>
    <d v="2027-06-21T00:00:00"/>
    <d v="2028-06-19T00:00:00"/>
    <s v="rnavarrol"/>
    <s v="weiss"/>
    <n v="164876.65"/>
    <s v="CON"/>
    <s v="C"/>
    <s v="Labor"/>
    <s v="TEC"/>
    <m/>
    <s v="BNL"/>
    <s v="Const"/>
    <s v="VAC"/>
    <x v="8"/>
    <s v="A.PP026"/>
    <s v="APP00065"/>
    <m/>
    <m/>
    <m/>
    <m/>
    <m/>
    <m/>
    <m/>
    <m/>
    <m/>
    <n v="47484.480000000003"/>
    <n v="117392.18"/>
    <m/>
    <m/>
    <m/>
    <m/>
    <m/>
    <m/>
    <x v="0"/>
    <x v="0"/>
    <m/>
  </r>
  <r>
    <s v=""/>
    <s v=" HR_0403_1575"/>
    <s v="HR Inj-Sys Vacuum - Pre-Tunnel Assembly, Installation and Testing"/>
    <s v="6.05.03.03"/>
    <x v="0"/>
    <d v="2027-06-21T00:00:00"/>
    <d v="2027-12-13T00:00:00"/>
    <s v="rnavarrol"/>
    <s v="weiss"/>
    <n v="97871.99"/>
    <s v="CON"/>
    <s v="C"/>
    <s v="Labor"/>
    <s v="TEC"/>
    <m/>
    <s v="BNL"/>
    <s v="Const"/>
    <s v="VAC"/>
    <x v="8"/>
    <s v="P.S119"/>
    <m/>
    <m/>
    <m/>
    <m/>
    <m/>
    <m/>
    <m/>
    <m/>
    <m/>
    <m/>
    <n v="58723.19"/>
    <n v="39148.79"/>
    <m/>
    <m/>
    <m/>
    <m/>
    <m/>
    <m/>
    <x v="0"/>
    <x v="0"/>
    <m/>
  </r>
  <r>
    <s v=""/>
    <s v=" HR_0804_4570"/>
    <s v="Hadron &amp; e-Cooling Vacuum - Pre-Tunnel assembly, installation and testing"/>
    <s v="6.05.07.05"/>
    <x v="0"/>
    <d v="2027-09-15T00:00:00"/>
    <d v="2028-03-17T00:00:00"/>
    <s v="rnavarrol"/>
    <s v="weiss"/>
    <n v="33191.54"/>
    <s v="CON"/>
    <s v="C"/>
    <s v="Labor"/>
    <s v="TEC"/>
    <m/>
    <s v="BNL"/>
    <s v="Const"/>
    <s v="VAC"/>
    <x v="8"/>
    <s v="P"/>
    <m/>
    <m/>
    <m/>
    <m/>
    <m/>
    <m/>
    <m/>
    <m/>
    <m/>
    <m/>
    <n v="3186.39"/>
    <n v="30005.15"/>
    <m/>
    <m/>
    <m/>
    <m/>
    <m/>
    <m/>
    <x v="0"/>
    <x v="0"/>
    <m/>
  </r>
  <r>
    <s v=""/>
    <s v=" HR_0804_5170"/>
    <s v="e-beamlines Baked Vacuum - Pre-Tunnel assembly, installation and testing"/>
    <s v="6.05.07.05"/>
    <x v="0"/>
    <d v="2027-09-15T00:00:00"/>
    <d v="2028-03-17T00:00:00"/>
    <s v="rnavarrol"/>
    <s v="weiss"/>
    <n v="16595.77"/>
    <s v="CON"/>
    <s v="C"/>
    <s v="Labor"/>
    <s v="TEC"/>
    <m/>
    <s v="BNL"/>
    <s v="Const"/>
    <s v="VAC"/>
    <x v="8"/>
    <s v="S.P049"/>
    <m/>
    <m/>
    <m/>
    <m/>
    <m/>
    <m/>
    <m/>
    <m/>
    <m/>
    <m/>
    <n v="1593.19"/>
    <n v="15002.57"/>
    <m/>
    <m/>
    <m/>
    <m/>
    <m/>
    <m/>
    <x v="0"/>
    <x v="0"/>
    <m/>
  </r>
  <r>
    <s v=""/>
    <s v=" HR_0804_5770"/>
    <s v="e-loop Return Vacuum - Pre-Tunnel assembly, installation and testing"/>
    <s v="6.05.07.05"/>
    <x v="0"/>
    <d v="2028-01-04T00:00:00"/>
    <d v="2028-06-29T00:00:00"/>
    <s v="rnavarrol"/>
    <s v="weiss"/>
    <n v="33299.64"/>
    <s v="CON"/>
    <s v="C"/>
    <s v="Labor"/>
    <s v="TEC"/>
    <m/>
    <s v="BNL"/>
    <s v="Const"/>
    <s v="VAC"/>
    <x v="8"/>
    <s v="S.P120"/>
    <m/>
    <m/>
    <m/>
    <m/>
    <m/>
    <m/>
    <m/>
    <m/>
    <m/>
    <m/>
    <m/>
    <n v="33299.64"/>
    <m/>
    <m/>
    <m/>
    <m/>
    <m/>
    <m/>
    <x v="0"/>
    <x v="0"/>
    <m/>
  </r>
  <r>
    <s v=""/>
    <s v=" HR_0804_6370"/>
    <s v="DC-Gun LINAC Vacuum - Pre-Tunnel assembly, installation and testing"/>
    <s v="6.05.07.05"/>
    <x v="0"/>
    <d v="2027-09-15T00:00:00"/>
    <d v="2028-03-17T00:00:00"/>
    <s v="rnavarrol"/>
    <s v="weiss"/>
    <n v="33191.54"/>
    <s v="CON"/>
    <s v="C"/>
    <s v="Labor"/>
    <s v="TEC"/>
    <m/>
    <s v="BNL"/>
    <s v="Const"/>
    <s v="VAC"/>
    <x v="8"/>
    <s v="P.S121"/>
    <m/>
    <m/>
    <m/>
    <m/>
    <m/>
    <m/>
    <m/>
    <m/>
    <m/>
    <m/>
    <n v="3186.39"/>
    <n v="30005.15"/>
    <m/>
    <m/>
    <m/>
    <m/>
    <m/>
    <m/>
    <x v="0"/>
    <x v="0"/>
    <m/>
  </r>
  <r>
    <s v=""/>
    <s v=" PM_0301_1360"/>
    <s v="Project Support Director - FY23 Utilities"/>
    <s v="6.01.03.01.01"/>
    <x v="0"/>
    <d v="2022-10-03T00:00:00"/>
    <d v="2023-09-29T00:00:00"/>
    <s v="kkrug"/>
    <s v="lavellec"/>
    <n v="119952"/>
    <s v="EDIA"/>
    <s v="A"/>
    <s v="Nonlabor"/>
    <s v="TEC"/>
    <m/>
    <s v="BNL"/>
    <s v="PED.Design"/>
    <s v="PM"/>
    <x v="0"/>
    <s v="U"/>
    <m/>
    <m/>
    <m/>
    <m/>
    <m/>
    <m/>
    <n v="119952"/>
    <m/>
    <m/>
    <m/>
    <m/>
    <m/>
    <m/>
    <m/>
    <m/>
    <m/>
    <m/>
    <m/>
    <x v="0"/>
    <x v="0"/>
    <m/>
  </r>
  <r>
    <s v=""/>
    <s v=" PM_0301_1440"/>
    <s v="Project Support Director - FY24 Utilities"/>
    <s v="6.01.03.01.01"/>
    <x v="0"/>
    <d v="2023-10-02T00:00:00"/>
    <d v="2024-09-30T00:00:00"/>
    <s v="kkrug"/>
    <s v="lavellec"/>
    <n v="176301"/>
    <s v="EDIA"/>
    <s v="A"/>
    <s v="Nonlabor"/>
    <s v="TEC"/>
    <m/>
    <s v="BNL"/>
    <s v="PED"/>
    <s v="PM"/>
    <x v="0"/>
    <s v="U"/>
    <m/>
    <m/>
    <m/>
    <m/>
    <m/>
    <m/>
    <m/>
    <n v="176301"/>
    <m/>
    <m/>
    <m/>
    <m/>
    <m/>
    <m/>
    <m/>
    <m/>
    <m/>
    <m/>
    <x v="0"/>
    <x v="0"/>
    <m/>
  </r>
  <r>
    <s v=""/>
    <s v=" PM_0301_1520"/>
    <s v="Project Support Director - FY25 Utilities"/>
    <s v="6.01.03.01.01"/>
    <x v="0"/>
    <d v="2024-10-01T00:00:00"/>
    <d v="2025-09-30T00:00:00"/>
    <s v="kkrug"/>
    <s v="lavellec"/>
    <n v="233209"/>
    <s v="EDIA"/>
    <s v="A"/>
    <s v="Nonlabor"/>
    <s v="TEC"/>
    <m/>
    <s v="BNL"/>
    <s v="Const"/>
    <s v="PM"/>
    <x v="0"/>
    <s v="U"/>
    <m/>
    <m/>
    <m/>
    <m/>
    <m/>
    <m/>
    <m/>
    <m/>
    <n v="233209"/>
    <m/>
    <m/>
    <m/>
    <m/>
    <m/>
    <m/>
    <m/>
    <m/>
    <m/>
    <x v="0"/>
    <x v="0"/>
    <m/>
  </r>
  <r>
    <s v=""/>
    <s v=" PM_0301_1600"/>
    <s v="Project Support Director - FY26 Utilities"/>
    <s v="6.01.03.01.01"/>
    <x v="0"/>
    <d v="2025-10-01T00:00:00"/>
    <d v="2026-09-30T00:00:00"/>
    <s v="kkrug"/>
    <s v="lavellec"/>
    <n v="307412"/>
    <s v="EDIA"/>
    <s v="A"/>
    <s v="Nonlabor"/>
    <s v="TEC"/>
    <m/>
    <s v="BNL"/>
    <s v="Const"/>
    <s v="PM"/>
    <x v="0"/>
    <s v="U"/>
    <m/>
    <m/>
    <m/>
    <m/>
    <m/>
    <m/>
    <m/>
    <m/>
    <m/>
    <n v="307412"/>
    <m/>
    <m/>
    <m/>
    <m/>
    <m/>
    <m/>
    <m/>
    <m/>
    <x v="0"/>
    <x v="0"/>
    <m/>
  </r>
  <r>
    <s v=""/>
    <s v=" PM_0301_1680"/>
    <s v="Project Support Director - FY27 Utilities"/>
    <s v="6.01.03.01.01"/>
    <x v="0"/>
    <d v="2026-10-01T00:00:00"/>
    <d v="2027-09-30T00:00:00"/>
    <s v="kkrug"/>
    <s v="lavellec"/>
    <n v="242694"/>
    <s v="EDIA"/>
    <s v="A"/>
    <s v="Nonlabor"/>
    <s v="TEC"/>
    <m/>
    <s v="BNL"/>
    <s v="Const"/>
    <s v="PM"/>
    <x v="0"/>
    <s v="U"/>
    <m/>
    <m/>
    <m/>
    <m/>
    <m/>
    <m/>
    <m/>
    <m/>
    <m/>
    <m/>
    <n v="242694"/>
    <m/>
    <m/>
    <m/>
    <m/>
    <m/>
    <m/>
    <m/>
    <x v="0"/>
    <x v="0"/>
    <m/>
  </r>
  <r>
    <s v=""/>
    <s v=" PM_0301_1760"/>
    <s v="Project Support Director - FY28 Utilities"/>
    <s v="6.01.03.01.01"/>
    <x v="0"/>
    <d v="2027-10-01T00:00:00"/>
    <d v="2028-09-29T00:00:00"/>
    <s v="kkrug"/>
    <s v="lavellec"/>
    <n v="123300"/>
    <s v="EDIA"/>
    <s v="A"/>
    <s v="Nonlabor"/>
    <s v="TEC"/>
    <m/>
    <s v="BNL"/>
    <s v="Const"/>
    <s v="PM"/>
    <x v="0"/>
    <s v="U"/>
    <m/>
    <m/>
    <m/>
    <m/>
    <m/>
    <m/>
    <m/>
    <m/>
    <m/>
    <m/>
    <m/>
    <n v="123300"/>
    <m/>
    <m/>
    <m/>
    <m/>
    <m/>
    <m/>
    <x v="0"/>
    <x v="0"/>
    <m/>
  </r>
  <r>
    <s v=""/>
    <s v=" PO_0101_1060"/>
    <s v="Electric Power - Hadron Ring - FY27"/>
    <s v="6.01.03.01.01"/>
    <x v="0"/>
    <d v="2026-10-01T00:00:00"/>
    <d v="2027-09-30T00:00:00"/>
    <s v="kkrug"/>
    <s v="lavellec"/>
    <n v="848594.34"/>
    <s v="CON"/>
    <s v="A"/>
    <s v="Nonlabor"/>
    <s v="TEC"/>
    <m/>
    <s v="BNL"/>
    <s v="Const"/>
    <s v="PM"/>
    <x v="0"/>
    <s v="U"/>
    <m/>
    <m/>
    <m/>
    <m/>
    <m/>
    <m/>
    <m/>
    <m/>
    <m/>
    <m/>
    <n v="848594.34"/>
    <m/>
    <m/>
    <m/>
    <m/>
    <m/>
    <m/>
    <m/>
    <x v="0"/>
    <x v="0"/>
    <m/>
  </r>
  <r>
    <s v=""/>
    <s v=" PO_0101_1080"/>
    <s v="Electric Power - Hadron Ring - FY28"/>
    <s v="6.01.03.01.01"/>
    <x v="0"/>
    <d v="2027-10-01T00:00:00"/>
    <d v="2028-09-29T00:00:00"/>
    <s v="kkrug"/>
    <s v="lavellec"/>
    <n v="1697188.68"/>
    <s v="CON"/>
    <s v="A"/>
    <s v="Nonlabor"/>
    <s v="TEC"/>
    <m/>
    <s v="BNL"/>
    <s v="Const"/>
    <s v="PM"/>
    <x v="0"/>
    <s v="U"/>
    <m/>
    <m/>
    <m/>
    <m/>
    <m/>
    <m/>
    <m/>
    <m/>
    <m/>
    <m/>
    <m/>
    <n v="1697188.68"/>
    <m/>
    <m/>
    <m/>
    <m/>
    <m/>
    <m/>
    <x v="0"/>
    <x v="0"/>
    <m/>
  </r>
  <r>
    <s v=""/>
    <s v=" PO_0101_1100"/>
    <s v="Electric Power - Hadron Ring - FY29"/>
    <s v="6.01.03.01.01"/>
    <x v="0"/>
    <d v="2028-10-02T00:00:00"/>
    <d v="2029-09-28T00:00:00"/>
    <s v="kkrug"/>
    <s v="lavellec"/>
    <n v="2545783.02"/>
    <s v="CON"/>
    <s v="A"/>
    <s v="Nonlabor"/>
    <s v="TEC"/>
    <m/>
    <s v="BNL"/>
    <s v="Const"/>
    <s v="PM"/>
    <x v="0"/>
    <s v="U"/>
    <m/>
    <m/>
    <m/>
    <m/>
    <m/>
    <m/>
    <m/>
    <m/>
    <m/>
    <m/>
    <m/>
    <m/>
    <n v="2545783.02"/>
    <m/>
    <m/>
    <m/>
    <m/>
    <m/>
    <x v="0"/>
    <x v="0"/>
    <m/>
  </r>
  <r>
    <s v=""/>
    <s v=" PO_0101_1120"/>
    <s v="Electric Power - Electron Complex - FY27"/>
    <s v="6.01.03.01.01"/>
    <x v="0"/>
    <d v="2026-10-01T00:00:00"/>
    <d v="2027-09-30T00:00:00"/>
    <s v="kkrug"/>
    <s v="lavellec"/>
    <n v="1110029.97"/>
    <s v="CON"/>
    <s v="A"/>
    <s v="Nonlabor"/>
    <s v="TEC"/>
    <m/>
    <s v="BNL"/>
    <s v="Const"/>
    <s v="PM"/>
    <x v="0"/>
    <s v="U"/>
    <m/>
    <m/>
    <m/>
    <m/>
    <m/>
    <m/>
    <m/>
    <m/>
    <m/>
    <m/>
    <n v="1110029.97"/>
    <m/>
    <m/>
    <m/>
    <m/>
    <m/>
    <m/>
    <m/>
    <x v="0"/>
    <x v="0"/>
    <m/>
  </r>
  <r>
    <s v=""/>
    <s v=" PO_0101_1140"/>
    <s v="Electric Power - Electron Complex - FY28"/>
    <s v="6.01.03.01.01"/>
    <x v="0"/>
    <d v="2027-10-01T00:00:00"/>
    <d v="2028-09-29T00:00:00"/>
    <s v="kkrug"/>
    <s v="lavellec"/>
    <n v="1665045.47"/>
    <s v="CON"/>
    <s v="A"/>
    <s v="Nonlabor"/>
    <s v="TEC"/>
    <m/>
    <s v="BNL"/>
    <s v="Const"/>
    <s v="PM"/>
    <x v="0"/>
    <s v="U"/>
    <m/>
    <m/>
    <m/>
    <m/>
    <m/>
    <m/>
    <m/>
    <m/>
    <m/>
    <m/>
    <m/>
    <n v="1665045.47"/>
    <m/>
    <m/>
    <m/>
    <m/>
    <m/>
    <m/>
    <x v="0"/>
    <x v="0"/>
    <m/>
  </r>
  <r>
    <s v=""/>
    <s v=" PO_0101_1160"/>
    <s v="Electric Power - Electron Complex - FY29"/>
    <s v="6.01.03.01.01"/>
    <x v="0"/>
    <d v="2028-10-02T00:00:00"/>
    <d v="2029-09-28T00:00:00"/>
    <s v="kkrug"/>
    <s v="lavellec"/>
    <n v="1665045.47"/>
    <s v="CON"/>
    <s v="A"/>
    <s v="Nonlabor"/>
    <s v="TEC"/>
    <m/>
    <s v="BNL"/>
    <s v="Const"/>
    <s v="PM"/>
    <x v="0"/>
    <s v="U"/>
    <m/>
    <m/>
    <m/>
    <m/>
    <m/>
    <m/>
    <m/>
    <m/>
    <m/>
    <m/>
    <m/>
    <m/>
    <n v="1665045.47"/>
    <m/>
    <m/>
    <m/>
    <m/>
    <m/>
    <x v="0"/>
    <x v="0"/>
    <m/>
  </r>
  <r>
    <s v=""/>
    <s v=" PO_0101_1460"/>
    <s v="Project Support Director - FY30 Utilities"/>
    <s v="6.01.03.01.01"/>
    <x v="0"/>
    <d v="2029-10-01T00:00:00"/>
    <d v="1930-09-30T00:00:00"/>
    <s v="kkrug"/>
    <s v="lavellec"/>
    <n v="10343.26"/>
    <s v="EDIA"/>
    <s v="A"/>
    <s v="Nonlabor"/>
    <s v="OPC"/>
    <m/>
    <s v="BNL"/>
    <s v="Pre-Ops"/>
    <s v="PM"/>
    <x v="0"/>
    <s v="U"/>
    <m/>
    <m/>
    <m/>
    <m/>
    <m/>
    <m/>
    <m/>
    <m/>
    <m/>
    <m/>
    <m/>
    <m/>
    <m/>
    <n v="10343.26"/>
    <m/>
    <m/>
    <m/>
    <m/>
    <x v="0"/>
    <x v="0"/>
    <m/>
  </r>
  <r>
    <s v=""/>
    <s v=" PO_0101_1540"/>
    <s v="Project Support Director - FY31 Utilities"/>
    <s v="6.01.03.01.01"/>
    <x v="0"/>
    <d v="1930-10-01T00:00:00"/>
    <d v="1931-09-30T00:00:00"/>
    <s v="kkrug"/>
    <s v="lavellec"/>
    <n v="5746.37"/>
    <s v="EDIA"/>
    <s v="A"/>
    <s v="Nonlabor"/>
    <s v="OPC"/>
    <m/>
    <s v="BNL"/>
    <s v="Pre-Ops"/>
    <s v="PM"/>
    <x v="0"/>
    <s v="U"/>
    <m/>
    <m/>
    <m/>
    <m/>
    <m/>
    <m/>
    <m/>
    <m/>
    <m/>
    <m/>
    <m/>
    <m/>
    <m/>
    <m/>
    <n v="5746.37"/>
    <m/>
    <m/>
    <m/>
    <x v="0"/>
    <x v="0"/>
    <m/>
  </r>
  <r>
    <s v=""/>
    <s v=" AS_0101_1230"/>
    <s v="Accelerator Support Systems Engineering - FY23"/>
    <s v="6.07.01.01"/>
    <x v="0"/>
    <d v="2022-10-03T00:00:00"/>
    <d v="2023-09-29T00:00:00"/>
    <s v="egolnar"/>
    <s v="tuozzolo"/>
    <n v="40781.449999999997"/>
    <s v="EDIA"/>
    <s v="A"/>
    <s v="Labor"/>
    <s v="TEC"/>
    <m/>
    <s v="BNL"/>
    <s v="PED"/>
    <s v="PM"/>
    <x v="0"/>
    <m/>
    <m/>
    <m/>
    <m/>
    <m/>
    <m/>
    <m/>
    <n v="40781.449999999997"/>
    <m/>
    <m/>
    <m/>
    <m/>
    <m/>
    <m/>
    <m/>
    <m/>
    <m/>
    <m/>
    <m/>
    <x v="0"/>
    <x v="0"/>
    <m/>
  </r>
  <r>
    <s v=""/>
    <s v=" AS_0101_1240"/>
    <s v="Accelerator Support Systems Engineering - FY24"/>
    <s v="6.07.01.01"/>
    <x v="0"/>
    <d v="2023-10-02T00:00:00"/>
    <d v="2024-09-30T00:00:00"/>
    <s v="egolnar"/>
    <s v="tuozzolo"/>
    <n v="42208.800000000003"/>
    <s v="EDIA"/>
    <s v="A"/>
    <s v="Labor"/>
    <s v="TEC"/>
    <m/>
    <s v="BNL"/>
    <s v="PED"/>
    <s v="PM"/>
    <x v="0"/>
    <m/>
    <m/>
    <m/>
    <m/>
    <m/>
    <m/>
    <m/>
    <m/>
    <n v="42208.800000000003"/>
    <m/>
    <m/>
    <m/>
    <m/>
    <m/>
    <m/>
    <m/>
    <m/>
    <m/>
    <m/>
    <x v="0"/>
    <x v="0"/>
    <m/>
  </r>
  <r>
    <s v=""/>
    <s v=" AS_0101_1250"/>
    <s v="Accelerator Support Systems Engineering - FY25"/>
    <s v="6.07.01.01"/>
    <x v="0"/>
    <d v="2024-10-01T00:00:00"/>
    <d v="2025-09-30T00:00:00"/>
    <s v="egolnar"/>
    <s v="tuozzolo"/>
    <n v="43686.1"/>
    <s v="EDIA"/>
    <s v="A"/>
    <s v="Labor"/>
    <s v="TEC"/>
    <m/>
    <s v="BNL"/>
    <s v="Const"/>
    <s v="PM"/>
    <x v="0"/>
    <m/>
    <m/>
    <m/>
    <m/>
    <m/>
    <m/>
    <m/>
    <m/>
    <m/>
    <n v="43686.1"/>
    <m/>
    <m/>
    <m/>
    <m/>
    <m/>
    <m/>
    <m/>
    <m/>
    <m/>
    <x v="0"/>
    <x v="0"/>
    <m/>
  </r>
  <r>
    <s v=""/>
    <s v=" AS_0101_1260"/>
    <s v="Accelerator Support Systems Engineering - FY26"/>
    <s v="6.07.01.01"/>
    <x v="0"/>
    <d v="2025-10-01T00:00:00"/>
    <d v="2026-09-30T00:00:00"/>
    <s v="egolnar"/>
    <s v="tuozzolo"/>
    <n v="45215.12"/>
    <s v="EDIA"/>
    <s v="A"/>
    <s v="Labor"/>
    <s v="TEC"/>
    <m/>
    <s v="BNL"/>
    <s v="Const"/>
    <s v="PM"/>
    <x v="0"/>
    <m/>
    <m/>
    <m/>
    <m/>
    <m/>
    <m/>
    <m/>
    <m/>
    <m/>
    <m/>
    <n v="45215.12"/>
    <m/>
    <m/>
    <m/>
    <m/>
    <m/>
    <m/>
    <m/>
    <m/>
    <x v="0"/>
    <x v="0"/>
    <m/>
  </r>
  <r>
    <s v=""/>
    <s v=" AS_0101_1270"/>
    <s v="Accelerator Support Systems Engineering - FY27"/>
    <s v="6.07.01.01"/>
    <x v="0"/>
    <d v="2026-10-01T00:00:00"/>
    <d v="2027-09-30T00:00:00"/>
    <s v="egolnar"/>
    <s v="tuozzolo"/>
    <n v="46797.65"/>
    <s v="EDIA"/>
    <s v="A"/>
    <s v="Labor"/>
    <s v="TEC"/>
    <m/>
    <s v="BNL"/>
    <s v="Const"/>
    <s v="PM"/>
    <x v="0"/>
    <m/>
    <m/>
    <m/>
    <m/>
    <m/>
    <m/>
    <m/>
    <m/>
    <m/>
    <m/>
    <m/>
    <n v="46797.65"/>
    <m/>
    <m/>
    <m/>
    <m/>
    <m/>
    <m/>
    <m/>
    <x v="0"/>
    <x v="0"/>
    <m/>
  </r>
  <r>
    <s v=""/>
    <s v=" AS_0101_1280"/>
    <s v="Accelerator Support Systems Engineering - FY28"/>
    <s v="6.07.01.01"/>
    <x v="0"/>
    <d v="2027-10-01T00:00:00"/>
    <d v="2028-09-29T00:00:00"/>
    <s v="egolnar"/>
    <s v="tuozzolo"/>
    <n v="48435.56"/>
    <s v="EDIA"/>
    <s v="A"/>
    <s v="Labor"/>
    <s v="TEC"/>
    <m/>
    <s v="BNL"/>
    <s v="Const"/>
    <s v="PM"/>
    <x v="0"/>
    <m/>
    <m/>
    <m/>
    <m/>
    <m/>
    <m/>
    <m/>
    <m/>
    <m/>
    <m/>
    <m/>
    <m/>
    <n v="48435.56"/>
    <m/>
    <m/>
    <m/>
    <m/>
    <m/>
    <m/>
    <x v="0"/>
    <x v="0"/>
    <m/>
  </r>
  <r>
    <s v=""/>
    <s v=" AS_0101_1290"/>
    <s v="Accelerator Support Systems Engineering - FY29"/>
    <s v="6.07.01.01"/>
    <x v="0"/>
    <d v="2028-10-02T00:00:00"/>
    <d v="2029-09-28T00:00:00"/>
    <s v="egolnar"/>
    <s v="tuozzolo"/>
    <n v="25065.4"/>
    <s v="EDIA"/>
    <s v="A"/>
    <s v="Labor"/>
    <s v="OPC"/>
    <m/>
    <s v="BNL"/>
    <s v="Pre-Ops"/>
    <s v="PM"/>
    <x v="0"/>
    <m/>
    <m/>
    <m/>
    <m/>
    <m/>
    <m/>
    <m/>
    <m/>
    <m/>
    <m/>
    <m/>
    <m/>
    <m/>
    <n v="25065.4"/>
    <n v="0"/>
    <m/>
    <m/>
    <m/>
    <m/>
    <x v="0"/>
    <x v="0"/>
    <m/>
  </r>
  <r>
    <s v=""/>
    <s v=" AS_0101_1300"/>
    <s v="Accelerator Support Systems Engineering - FY30"/>
    <s v="6.07.01.01"/>
    <x v="0"/>
    <d v="2029-10-01T00:00:00"/>
    <d v="1930-09-30T00:00:00"/>
    <s v="egolnar"/>
    <s v="tuozzolo"/>
    <n v="25942.69"/>
    <s v="EDIA"/>
    <s v="A"/>
    <s v="Labor"/>
    <s v="OPC"/>
    <m/>
    <s v="BNL"/>
    <s v="Pre-Ops"/>
    <s v="PM"/>
    <x v="0"/>
    <m/>
    <m/>
    <m/>
    <m/>
    <m/>
    <m/>
    <m/>
    <m/>
    <m/>
    <m/>
    <m/>
    <m/>
    <m/>
    <m/>
    <n v="25942.69"/>
    <m/>
    <m/>
    <m/>
    <m/>
    <x v="0"/>
    <x v="0"/>
    <m/>
  </r>
  <r>
    <s v=""/>
    <s v=" AS_0101_1310"/>
    <s v="Accelerator Support Systems Engineering - FY31"/>
    <s v="6.07.01.01"/>
    <x v="0"/>
    <d v="1930-10-01T00:00:00"/>
    <d v="1931-09-30T00:00:00"/>
    <s v="egolnar"/>
    <s v="tuozzolo"/>
    <n v="26850.69"/>
    <s v="EDIA"/>
    <s v="A"/>
    <s v="Labor"/>
    <s v="OPC"/>
    <m/>
    <s v="BNL"/>
    <s v="Pre-Ops"/>
    <s v="PM"/>
    <x v="0"/>
    <m/>
    <m/>
    <m/>
    <m/>
    <m/>
    <m/>
    <m/>
    <m/>
    <m/>
    <m/>
    <m/>
    <m/>
    <m/>
    <m/>
    <m/>
    <n v="26850.69"/>
    <m/>
    <m/>
    <m/>
    <x v="0"/>
    <x v="0"/>
    <m/>
  </r>
  <r>
    <s v=""/>
    <s v=" PO_0201_1140"/>
    <s v="Systems Commissioning Management - Magnet and Power Supply Support"/>
    <s v="6.12.02.01.01"/>
    <x v="0"/>
    <d v="2029-11-08T00:00:00"/>
    <d v="1932-04-06T00:00:00"/>
    <s v="egolnar"/>
    <s v="blednykh"/>
    <n v="80039.259999999995"/>
    <s v="EDIA"/>
    <s v="A"/>
    <s v="Labor"/>
    <s v="OPC"/>
    <m/>
    <s v="BNL"/>
    <s v="Pre-Ops"/>
    <s v="COM"/>
    <x v="0"/>
    <m/>
    <m/>
    <m/>
    <m/>
    <m/>
    <m/>
    <m/>
    <m/>
    <m/>
    <m/>
    <m/>
    <m/>
    <m/>
    <m/>
    <n v="29747.93"/>
    <n v="33349.69"/>
    <n v="16941.64"/>
    <m/>
    <m/>
    <x v="0"/>
    <x v="0"/>
    <m/>
  </r>
  <r>
    <s v=""/>
    <s v=" PO_0203_1280"/>
    <s v="ESR - Systems Commissioning - Magnet and Power Supplies Support"/>
    <s v="6.12.02.06"/>
    <x v="0"/>
    <d v="1931-09-16T00:00:00"/>
    <d v="1932-03-10T00:00:00"/>
    <s v="egolnar"/>
    <s v="blednykh"/>
    <n v="663638.27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n v="61344.71"/>
    <n v="602293.55000000005"/>
    <m/>
    <m/>
    <x v="0"/>
    <x v="0"/>
    <m/>
  </r>
  <r>
    <s v=""/>
    <s v=" PO_0204_1280"/>
    <s v="HSR - Systems Commissioning - Magnet and Power Supplies Support"/>
    <s v="6.12.02.05"/>
    <x v="0"/>
    <d v="1931-11-13T00:00:00"/>
    <d v="1932-03-10T00:00:00"/>
    <s v="egolnar"/>
    <s v="blednykh"/>
    <n v="162130.01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n v="162130.01"/>
    <m/>
    <m/>
    <x v="0"/>
    <x v="0"/>
    <m/>
  </r>
  <r>
    <s v=""/>
    <s v=" PO_0206_1260"/>
    <s v="RCS - Systems Commissioning - Magnet and Power Supplies Support"/>
    <s v="6.12.02.04"/>
    <x v="0"/>
    <d v="1931-05-08T00:00:00"/>
    <d v="1931-11-03T00:00:00"/>
    <s v="egolnar"/>
    <s v="blednykh"/>
    <n v="117539.53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n v="95737.85"/>
    <n v="21801.69"/>
    <m/>
    <m/>
    <x v="0"/>
    <x v="0"/>
    <m/>
  </r>
  <r>
    <s v=""/>
    <s v=" AS_0101_1230"/>
    <s v="Accelerator Support Systems Engineering - FY23"/>
    <s v="6.07.01.01"/>
    <x v="0"/>
    <d v="2022-10-03T00:00:00"/>
    <d v="2023-09-29T00:00:00"/>
    <s v="egolnar"/>
    <s v="tuozzolo"/>
    <n v="40781.449999999997"/>
    <s v="EDIA"/>
    <s v="A"/>
    <s v="Labor"/>
    <s v="TEC"/>
    <m/>
    <s v="BNL"/>
    <s v="PED"/>
    <s v="PM"/>
    <x v="0"/>
    <m/>
    <m/>
    <m/>
    <m/>
    <m/>
    <m/>
    <m/>
    <n v="40781.449999999997"/>
    <m/>
    <m/>
    <m/>
    <m/>
    <m/>
    <m/>
    <m/>
    <m/>
    <m/>
    <m/>
    <m/>
    <x v="0"/>
    <x v="0"/>
    <m/>
  </r>
  <r>
    <s v=""/>
    <s v=" AS_0101_1240"/>
    <s v="Accelerator Support Systems Engineering - FY24"/>
    <s v="6.07.01.01"/>
    <x v="0"/>
    <d v="2023-10-02T00:00:00"/>
    <d v="2024-09-30T00:00:00"/>
    <s v="egolnar"/>
    <s v="tuozzolo"/>
    <n v="42208.800000000003"/>
    <s v="EDIA"/>
    <s v="A"/>
    <s v="Labor"/>
    <s v="TEC"/>
    <m/>
    <s v="BNL"/>
    <s v="PED"/>
    <s v="PM"/>
    <x v="0"/>
    <m/>
    <m/>
    <m/>
    <m/>
    <m/>
    <m/>
    <m/>
    <m/>
    <n v="42208.800000000003"/>
    <m/>
    <m/>
    <m/>
    <m/>
    <m/>
    <m/>
    <m/>
    <m/>
    <m/>
    <m/>
    <x v="0"/>
    <x v="0"/>
    <m/>
  </r>
  <r>
    <s v=""/>
    <s v=" AS_0101_1250"/>
    <s v="Accelerator Support Systems Engineering - FY25"/>
    <s v="6.07.01.01"/>
    <x v="0"/>
    <d v="2024-10-01T00:00:00"/>
    <d v="2025-09-30T00:00:00"/>
    <s v="egolnar"/>
    <s v="tuozzolo"/>
    <n v="43686.1"/>
    <s v="EDIA"/>
    <s v="A"/>
    <s v="Labor"/>
    <s v="TEC"/>
    <m/>
    <s v="BNL"/>
    <s v="Const"/>
    <s v="PM"/>
    <x v="0"/>
    <m/>
    <m/>
    <m/>
    <m/>
    <m/>
    <m/>
    <m/>
    <m/>
    <m/>
    <n v="43686.1"/>
    <m/>
    <m/>
    <m/>
    <m/>
    <m/>
    <m/>
    <m/>
    <m/>
    <m/>
    <x v="0"/>
    <x v="0"/>
    <m/>
  </r>
  <r>
    <s v=""/>
    <s v=" AS_0101_1260"/>
    <s v="Accelerator Support Systems Engineering - FY26"/>
    <s v="6.07.01.01"/>
    <x v="0"/>
    <d v="2025-10-01T00:00:00"/>
    <d v="2026-09-30T00:00:00"/>
    <s v="egolnar"/>
    <s v="tuozzolo"/>
    <n v="45215.12"/>
    <s v="EDIA"/>
    <s v="A"/>
    <s v="Labor"/>
    <s v="TEC"/>
    <m/>
    <s v="BNL"/>
    <s v="Const"/>
    <s v="PM"/>
    <x v="0"/>
    <m/>
    <m/>
    <m/>
    <m/>
    <m/>
    <m/>
    <m/>
    <m/>
    <m/>
    <m/>
    <n v="45215.12"/>
    <m/>
    <m/>
    <m/>
    <m/>
    <m/>
    <m/>
    <m/>
    <m/>
    <x v="0"/>
    <x v="0"/>
    <m/>
  </r>
  <r>
    <s v=""/>
    <s v=" AS_0101_1270"/>
    <s v="Accelerator Support Systems Engineering - FY27"/>
    <s v="6.07.01.01"/>
    <x v="0"/>
    <d v="2026-10-01T00:00:00"/>
    <d v="2027-09-30T00:00:00"/>
    <s v="egolnar"/>
    <s v="tuozzolo"/>
    <n v="46797.65"/>
    <s v="EDIA"/>
    <s v="A"/>
    <s v="Labor"/>
    <s v="TEC"/>
    <m/>
    <s v="BNL"/>
    <s v="Const"/>
    <s v="PM"/>
    <x v="0"/>
    <m/>
    <m/>
    <m/>
    <m/>
    <m/>
    <m/>
    <m/>
    <m/>
    <m/>
    <m/>
    <m/>
    <n v="46797.65"/>
    <m/>
    <m/>
    <m/>
    <m/>
    <m/>
    <m/>
    <m/>
    <x v="0"/>
    <x v="0"/>
    <m/>
  </r>
  <r>
    <s v=""/>
    <s v=" AS_0101_1280"/>
    <s v="Accelerator Support Systems Engineering - FY28"/>
    <s v="6.07.01.01"/>
    <x v="0"/>
    <d v="2027-10-01T00:00:00"/>
    <d v="2028-09-29T00:00:00"/>
    <s v="egolnar"/>
    <s v="tuozzolo"/>
    <n v="48435.56"/>
    <s v="EDIA"/>
    <s v="A"/>
    <s v="Labor"/>
    <s v="TEC"/>
    <m/>
    <s v="BNL"/>
    <s v="Const"/>
    <s v="PM"/>
    <x v="0"/>
    <m/>
    <m/>
    <m/>
    <m/>
    <m/>
    <m/>
    <m/>
    <m/>
    <m/>
    <m/>
    <m/>
    <m/>
    <n v="48435.56"/>
    <m/>
    <m/>
    <m/>
    <m/>
    <m/>
    <m/>
    <x v="0"/>
    <x v="0"/>
    <m/>
  </r>
  <r>
    <s v=""/>
    <s v=" AS_0101_1290"/>
    <s v="Accelerator Support Systems Engineering - FY29"/>
    <s v="6.07.01.01"/>
    <x v="0"/>
    <d v="2028-10-02T00:00:00"/>
    <d v="2029-09-28T00:00:00"/>
    <s v="egolnar"/>
    <s v="tuozzolo"/>
    <n v="50130.81"/>
    <s v="EDIA"/>
    <s v="A"/>
    <s v="Labor"/>
    <s v="OPC"/>
    <m/>
    <s v="BNL"/>
    <s v="Pre-Ops"/>
    <s v="PM"/>
    <x v="0"/>
    <m/>
    <m/>
    <m/>
    <m/>
    <m/>
    <m/>
    <m/>
    <m/>
    <m/>
    <m/>
    <m/>
    <m/>
    <m/>
    <n v="50130.81"/>
    <m/>
    <m/>
    <m/>
    <m/>
    <m/>
    <x v="0"/>
    <x v="0"/>
    <m/>
  </r>
  <r>
    <s v=""/>
    <s v=" AS_0101_1300"/>
    <s v="Accelerator Support Systems Engineering - FY30"/>
    <s v="6.07.01.01"/>
    <x v="0"/>
    <d v="2029-10-01T00:00:00"/>
    <d v="1930-09-30T00:00:00"/>
    <s v="egolnar"/>
    <s v="tuozzolo"/>
    <n v="51885.39"/>
    <s v="EDIA"/>
    <s v="A"/>
    <s v="Labor"/>
    <s v="OPC"/>
    <m/>
    <s v="BNL"/>
    <s v="Pre-Ops"/>
    <s v="PM"/>
    <x v="0"/>
    <m/>
    <m/>
    <m/>
    <m/>
    <m/>
    <m/>
    <m/>
    <m/>
    <m/>
    <m/>
    <m/>
    <m/>
    <m/>
    <m/>
    <n v="51885.39"/>
    <m/>
    <m/>
    <m/>
    <m/>
    <x v="0"/>
    <x v="0"/>
    <m/>
  </r>
  <r>
    <s v=""/>
    <s v=" AS_0101_1310"/>
    <s v="Accelerator Support Systems Engineering - FY31"/>
    <s v="6.07.01.01"/>
    <x v="0"/>
    <d v="1930-10-01T00:00:00"/>
    <d v="1931-09-30T00:00:00"/>
    <s v="egolnar"/>
    <s v="tuozzolo"/>
    <n v="26850.69"/>
    <s v="EDIA"/>
    <s v="A"/>
    <s v="Labor"/>
    <s v="OPC"/>
    <m/>
    <s v="BNL"/>
    <s v="Pre-Ops"/>
    <s v="PM"/>
    <x v="0"/>
    <m/>
    <m/>
    <m/>
    <m/>
    <m/>
    <m/>
    <m/>
    <m/>
    <m/>
    <m/>
    <m/>
    <m/>
    <m/>
    <m/>
    <m/>
    <n v="26850.69"/>
    <m/>
    <m/>
    <m/>
    <x v="0"/>
    <x v="0"/>
    <m/>
  </r>
  <r>
    <s v=""/>
    <s v=" RD1_0307_4900"/>
    <s v="INSTALL: Installation of cathode transfer system"/>
    <s v="6.02.03.07"/>
    <x v="0"/>
    <d v="2024-01-12T00:00:00"/>
    <d v="2024-07-02T00:00:00"/>
    <s v="apatil"/>
    <s v="wange"/>
    <n v="90107.31"/>
    <s v="CON"/>
    <s v="C"/>
    <s v="Labor"/>
    <s v="OPC"/>
    <m/>
    <s v="BNL"/>
    <s v="R&amp;D"/>
    <s v="AD"/>
    <x v="3"/>
    <m/>
    <m/>
    <m/>
    <m/>
    <m/>
    <m/>
    <m/>
    <m/>
    <n v="90107.31"/>
    <m/>
    <m/>
    <m/>
    <m/>
    <m/>
    <m/>
    <m/>
    <m/>
    <m/>
    <m/>
    <x v="0"/>
    <x v="0"/>
    <m/>
  </r>
  <r>
    <s v=""/>
    <s v=" PO_0201_1140"/>
    <s v="Systems Commissioning Management - Magnet and Power Supply Support"/>
    <s v="6.12.02.01.01"/>
    <x v="0"/>
    <d v="2029-11-08T00:00:00"/>
    <d v="1932-04-06T00:00:00"/>
    <s v="egolnar"/>
    <s v="blednykh"/>
    <n v="219953.77"/>
    <s v="EDIA"/>
    <s v="A"/>
    <s v="Labor"/>
    <s v="OPC"/>
    <m/>
    <s v="BNL"/>
    <s v="Pre-Ops"/>
    <s v="COM"/>
    <x v="0"/>
    <m/>
    <m/>
    <m/>
    <m/>
    <m/>
    <m/>
    <m/>
    <m/>
    <m/>
    <m/>
    <m/>
    <m/>
    <m/>
    <m/>
    <n v="81749.48"/>
    <n v="91647.4"/>
    <n v="46556.88"/>
    <m/>
    <m/>
    <x v="0"/>
    <x v="0"/>
    <m/>
  </r>
  <r>
    <s v=""/>
    <s v=" IR_0203_1220"/>
    <s v="IR PS - System Test"/>
    <s v="6.06.02.03"/>
    <x v="0"/>
    <d v="2025-12-10T00:00:00"/>
    <d v="2026-03-09T00:00:00"/>
    <s v="apatil"/>
    <s v="bruno"/>
    <n v="17387.41"/>
    <s v="CON"/>
    <s v="C"/>
    <s v="Labor"/>
    <s v="TEC"/>
    <m/>
    <s v="BNL"/>
    <s v="Const"/>
    <s v="PS"/>
    <x v="8"/>
    <m/>
    <m/>
    <m/>
    <m/>
    <m/>
    <m/>
    <m/>
    <m/>
    <m/>
    <m/>
    <n v="17387.41"/>
    <m/>
    <m/>
    <m/>
    <m/>
    <m/>
    <m/>
    <m/>
    <m/>
    <x v="0"/>
    <x v="0"/>
    <m/>
  </r>
  <r>
    <s v=""/>
    <s v=" EJ_0204_1160"/>
    <s v="RF-RCS-5-CM: High Power Test (CM-01)"/>
    <s v="6.08.04.02.04"/>
    <x v="0"/>
    <d v="2028-05-18T00:00:00"/>
    <d v="2028-08-15T00:00:00"/>
    <s v="jtolle"/>
    <s v="zaltsman"/>
    <n v="28822.15"/>
    <s v="EDIA"/>
    <s v="C"/>
    <s v="Labor"/>
    <s v="TEC"/>
    <m/>
    <s v="BNL"/>
    <s v="Const.Test"/>
    <s v="RF"/>
    <x v="8"/>
    <m/>
    <m/>
    <m/>
    <m/>
    <m/>
    <m/>
    <m/>
    <m/>
    <m/>
    <m/>
    <m/>
    <m/>
    <n v="28822.15"/>
    <m/>
    <m/>
    <m/>
    <m/>
    <m/>
    <m/>
    <x v="0"/>
    <x v="0"/>
    <m/>
  </r>
  <r>
    <s v=""/>
    <s v=" EJ_0204_1220"/>
    <s v="RF-RCS-5-CM: High Power Test (CM-02)"/>
    <s v="6.08.04.02.04"/>
    <x v="0"/>
    <d v="2028-08-16T00:00:00"/>
    <d v="2028-10-03T00:00:00"/>
    <s v="jtolle"/>
    <s v="zaltsman"/>
    <n v="28881.49"/>
    <s v="CON"/>
    <s v="C"/>
    <s v="Labor"/>
    <s v="TEC"/>
    <m/>
    <s v="BNL"/>
    <s v="Const.Test"/>
    <s v="RF"/>
    <x v="8"/>
    <m/>
    <m/>
    <m/>
    <m/>
    <m/>
    <m/>
    <m/>
    <m/>
    <m/>
    <m/>
    <m/>
    <m/>
    <n v="27182.58"/>
    <n v="1698.91"/>
    <m/>
    <m/>
    <m/>
    <m/>
    <m/>
    <x v="0"/>
    <x v="0"/>
    <m/>
  </r>
  <r>
    <s v=""/>
    <s v=" EJ_0204_1260"/>
    <s v="RF-RCS-1-PWR: Design of Amplifers and Transmission Components (not needed for CD3)"/>
    <s v="6.08.06.02"/>
    <x v="0"/>
    <d v="2026-10-15T00:00:00"/>
    <d v="2027-01-13T00:00:00"/>
    <s v="jtolle"/>
    <s v="zaltsman"/>
    <n v="8438.6299999999992"/>
    <s v="EDIA"/>
    <s v="C"/>
    <s v="Labor"/>
    <s v="TEC"/>
    <m/>
    <s v="BNL"/>
    <s v="PED"/>
    <s v="RF"/>
    <x v="6"/>
    <s v="S.P317"/>
    <m/>
    <m/>
    <m/>
    <m/>
    <m/>
    <m/>
    <m/>
    <m/>
    <m/>
    <m/>
    <n v="8438.6299999999992"/>
    <m/>
    <m/>
    <m/>
    <m/>
    <m/>
    <m/>
    <m/>
    <x v="0"/>
    <x v="0"/>
    <m/>
  </r>
  <r>
    <s v=""/>
    <s v=" EJ_0204_1400"/>
    <s v="RF-RCS-1-PWR: High Power Test (First Article)"/>
    <s v="6.08.06.02"/>
    <x v="0"/>
    <d v="2028-08-08T00:00:00"/>
    <d v="2028-10-03T00:00:00"/>
    <s v="jtolle"/>
    <s v="zaltsman"/>
    <n v="18373.46"/>
    <s v="EDIA"/>
    <s v="C"/>
    <s v="Labor"/>
    <s v="TEC"/>
    <m/>
    <s v="BNL"/>
    <s v="Const.Test"/>
    <s v="RF"/>
    <x v="8"/>
    <s v="S.P317.A"/>
    <m/>
    <m/>
    <m/>
    <m/>
    <m/>
    <m/>
    <m/>
    <m/>
    <m/>
    <m/>
    <m/>
    <n v="17454.79"/>
    <n v="918.67"/>
    <m/>
    <m/>
    <m/>
    <m/>
    <m/>
    <x v="0"/>
    <x v="0"/>
    <m/>
  </r>
  <r>
    <s v=""/>
    <s v=" EJ_0204_1460"/>
    <s v="RF-RCS-1-PWR: High Power Test (Production)"/>
    <s v="6.08.06.02"/>
    <x v="0"/>
    <d v="2029-01-04T00:00:00"/>
    <d v="2029-04-27T00:00:00"/>
    <s v="jtolle"/>
    <s v="zaltsman"/>
    <n v="54238.04"/>
    <s v="CON"/>
    <s v="C"/>
    <s v="Labor"/>
    <s v="TEC"/>
    <m/>
    <s v="BNL"/>
    <s v="Const.Test"/>
    <s v="RF"/>
    <x v="8"/>
    <s v="S.P317.B"/>
    <m/>
    <m/>
    <m/>
    <m/>
    <m/>
    <m/>
    <m/>
    <m/>
    <m/>
    <m/>
    <m/>
    <m/>
    <n v="54238.04"/>
    <m/>
    <m/>
    <m/>
    <m/>
    <m/>
    <x v="0"/>
    <x v="0"/>
    <m/>
  </r>
  <r>
    <s v=""/>
    <s v=" EJ_0204_1500"/>
    <s v="RF-RCS-1-CTRL: Design"/>
    <s v="6.08.07.03.01"/>
    <x v="0"/>
    <d v="2023-01-31T00:00:00"/>
    <d v="2023-10-26T00:00:00"/>
    <s v="jtolle"/>
    <s v="gnarayan"/>
    <n v="46378.66"/>
    <s v="EDIA"/>
    <s v="C"/>
    <s v="Labor"/>
    <s v="TEC"/>
    <m/>
    <s v="BNL"/>
    <s v="PED"/>
    <s v="RF"/>
    <x v="6"/>
    <m/>
    <m/>
    <m/>
    <m/>
    <m/>
    <m/>
    <m/>
    <n v="41938.15"/>
    <n v="4440.51"/>
    <m/>
    <m/>
    <m/>
    <m/>
    <m/>
    <m/>
    <m/>
    <m/>
    <m/>
    <m/>
    <x v="0"/>
    <x v="0"/>
    <m/>
  </r>
  <r>
    <s v=""/>
    <s v=" EJ_0204_1520"/>
    <s v="RF-RCS-1-CTRL: Prepare Specs and SOWs for all Procurements"/>
    <s v="6.08.07.03.03"/>
    <x v="0"/>
    <d v="2023-10-27T00:00:00"/>
    <d v="2023-11-27T00:00:00"/>
    <s v="jtolle"/>
    <s v="gnarayan"/>
    <n v="7611.16"/>
    <s v="EDIA"/>
    <s v="C"/>
    <s v="Labor"/>
    <s v="TEC"/>
    <m/>
    <s v="BNL"/>
    <s v="Const.Procure"/>
    <s v="RF"/>
    <x v="10"/>
    <s v="S.P060"/>
    <m/>
    <m/>
    <m/>
    <m/>
    <m/>
    <m/>
    <m/>
    <n v="7611.16"/>
    <m/>
    <m/>
    <m/>
    <m/>
    <m/>
    <m/>
    <m/>
    <m/>
    <m/>
    <m/>
    <x v="0"/>
    <x v="0"/>
    <m/>
  </r>
  <r>
    <s v=""/>
    <s v=" EJ_0204_1620"/>
    <s v="RF-RCS-1-CTRL: Procurement Oversight (First Article)"/>
    <s v="6.08.07.03.03"/>
    <x v="0"/>
    <d v="2024-05-09T00:00:00"/>
    <d v="2024-08-01T00:00:00"/>
    <s v="jtolle"/>
    <s v="gnarayan"/>
    <n v="7611.16"/>
    <s v="CON"/>
    <s v="C"/>
    <s v="Labor"/>
    <s v="TEC"/>
    <m/>
    <s v="BNL"/>
    <s v="Const.Procure"/>
    <s v="RF"/>
    <x v="10"/>
    <s v="S.P060.A"/>
    <s v="APP00145"/>
    <m/>
    <m/>
    <m/>
    <m/>
    <m/>
    <m/>
    <n v="7611.16"/>
    <m/>
    <m/>
    <m/>
    <m/>
    <m/>
    <m/>
    <m/>
    <m/>
    <m/>
    <m/>
    <x v="0"/>
    <x v="0"/>
    <m/>
  </r>
  <r>
    <s v=""/>
    <s v=" EJ_0204_1640"/>
    <s v="RF-RCS-1-CTRL: (First Article)"/>
    <s v="6.08.07.03.03"/>
    <x v="0"/>
    <d v="2024-06-27T00:00:00"/>
    <d v="2024-12-27T00:00:00"/>
    <s v="jtolle"/>
    <s v="gnarayan"/>
    <n v="97263.88"/>
    <s v="CON"/>
    <s v="C"/>
    <s v="Labor"/>
    <s v="TEC"/>
    <m/>
    <s v="BNL"/>
    <s v="Const.Fabricate"/>
    <s v="RF"/>
    <x v="9"/>
    <s v="S.P060.A"/>
    <m/>
    <m/>
    <m/>
    <m/>
    <m/>
    <m/>
    <m/>
    <n v="51355.33"/>
    <n v="45908.55"/>
    <m/>
    <m/>
    <m/>
    <m/>
    <m/>
    <m/>
    <m/>
    <m/>
    <m/>
    <x v="0"/>
    <x v="0"/>
    <m/>
  </r>
  <r>
    <s v=""/>
    <s v=" EJ_0204_1680"/>
    <s v="RF-RCS-1-CTRL: Procurement Oversight (Production)"/>
    <s v="6.08.07.03.03"/>
    <x v="0"/>
    <d v="2025-12-09T00:00:00"/>
    <d v="2026-07-09T00:00:00"/>
    <s v="jtolle"/>
    <s v="gnarayan"/>
    <n v="8153.27"/>
    <s v="CON"/>
    <s v="C"/>
    <s v="Labor"/>
    <s v="TEC"/>
    <m/>
    <s v="BNL"/>
    <s v="Const.Install"/>
    <s v="RF"/>
    <x v="5"/>
    <s v="S.P060.B"/>
    <s v="APP00145"/>
    <m/>
    <m/>
    <m/>
    <m/>
    <m/>
    <m/>
    <m/>
    <m/>
    <n v="8153.27"/>
    <m/>
    <m/>
    <m/>
    <m/>
    <m/>
    <m/>
    <m/>
    <m/>
    <x v="0"/>
    <x v="0"/>
    <m/>
  </r>
  <r>
    <s v=""/>
    <s v=" EJ_0204_1700"/>
    <s v="RF-RCS-1-CTRL: Assembly, Test and Installation (Production)"/>
    <s v="6.08.07.03.03"/>
    <x v="0"/>
    <d v="2026-03-11T00:00:00"/>
    <d v="2026-10-02T00:00:00"/>
    <s v="jtolle"/>
    <s v="gnarayan"/>
    <n v="97886.45"/>
    <s v="CON"/>
    <s v="C"/>
    <s v="Labor"/>
    <s v="TEC"/>
    <m/>
    <s v="BNL"/>
    <s v="Const"/>
    <s v="RF"/>
    <x v="7"/>
    <s v="S.P060.B"/>
    <m/>
    <m/>
    <m/>
    <m/>
    <m/>
    <m/>
    <m/>
    <m/>
    <m/>
    <n v="96536.29"/>
    <n v="1350.16"/>
    <m/>
    <m/>
    <m/>
    <m/>
    <m/>
    <m/>
    <m/>
    <x v="0"/>
    <x v="0"/>
    <m/>
  </r>
  <r>
    <s v=""/>
    <s v=" EJ_0204_2120"/>
    <s v="RF-RCS-2-PWR: Design of Amplifers and Transmission Components (not needed for CD3)"/>
    <s v="6.08.06.03"/>
    <x v="0"/>
    <d v="2023-04-17T00:00:00"/>
    <d v="2023-07-18T00:00:00"/>
    <s v="jtolle"/>
    <s v="zaltsman"/>
    <n v="7353.78"/>
    <s v="EDIA"/>
    <s v="C"/>
    <s v="Labor"/>
    <s v="TEC"/>
    <m/>
    <s v="BNL"/>
    <s v="PED"/>
    <s v="RF"/>
    <x v="6"/>
    <s v="S.P100"/>
    <m/>
    <m/>
    <m/>
    <m/>
    <m/>
    <m/>
    <n v="7353.78"/>
    <m/>
    <m/>
    <m/>
    <m/>
    <m/>
    <m/>
    <m/>
    <m/>
    <m/>
    <m/>
    <m/>
    <x v="0"/>
    <x v="0"/>
    <m/>
  </r>
  <r>
    <s v=""/>
    <s v=" EJ_0204_2190"/>
    <s v="RF-RCS-2-PWR: High Power Test (First Article)"/>
    <s v="6.08.06.03"/>
    <x v="0"/>
    <d v="2027-08-06T00:00:00"/>
    <d v="2027-11-08T00:00:00"/>
    <s v="jtolle"/>
    <s v="zaltsman"/>
    <n v="53785.43"/>
    <s v="EDIA"/>
    <s v="C"/>
    <s v="Labor"/>
    <s v="TEC"/>
    <m/>
    <s v="BNL"/>
    <s v="Const.Test"/>
    <s v="RF"/>
    <x v="8"/>
    <s v="S.P100.A"/>
    <m/>
    <m/>
    <m/>
    <m/>
    <m/>
    <m/>
    <m/>
    <m/>
    <m/>
    <m/>
    <n v="32271.26"/>
    <n v="21514.17"/>
    <m/>
    <m/>
    <m/>
    <m/>
    <m/>
    <m/>
    <x v="0"/>
    <x v="0"/>
    <m/>
  </r>
  <r>
    <s v=""/>
    <s v=" EJ_0204_2220"/>
    <s v="RF-RCS-2-PWR: High Power Test (Production)"/>
    <s v="6.08.06.03"/>
    <x v="0"/>
    <d v="2028-05-11T00:00:00"/>
    <d v="2028-07-07T00:00:00"/>
    <s v="jtolle"/>
    <s v="zaltsman"/>
    <n v="26201.95"/>
    <s v="CON"/>
    <s v="C"/>
    <s v="Labor"/>
    <s v="TEC"/>
    <m/>
    <s v="BNL"/>
    <s v="Const.Test"/>
    <s v="RF"/>
    <x v="8"/>
    <s v="S.P100.B"/>
    <m/>
    <m/>
    <m/>
    <m/>
    <m/>
    <m/>
    <m/>
    <m/>
    <m/>
    <m/>
    <m/>
    <n v="26201.95"/>
    <m/>
    <m/>
    <m/>
    <m/>
    <m/>
    <m/>
    <x v="0"/>
    <x v="0"/>
    <m/>
  </r>
  <r>
    <s v=""/>
    <s v=" EJ_0204_2240"/>
    <s v="RF-RCS-2-CTRL: Design"/>
    <s v="6.08.07.03.01"/>
    <x v="0"/>
    <d v="2023-07-19T00:00:00"/>
    <d v="2023-11-17T00:00:00"/>
    <s v="jtolle"/>
    <s v="gnarayan"/>
    <n v="46851.86"/>
    <s v="EDIA"/>
    <s v="C"/>
    <s v="Labor"/>
    <s v="TEC"/>
    <m/>
    <s v="BNL"/>
    <s v="PED"/>
    <s v="RF"/>
    <x v="6"/>
    <m/>
    <m/>
    <m/>
    <m/>
    <m/>
    <m/>
    <m/>
    <n v="28662.32"/>
    <n v="18189.55"/>
    <m/>
    <m/>
    <m/>
    <m/>
    <m/>
    <m/>
    <m/>
    <m/>
    <m/>
    <m/>
    <x v="0"/>
    <x v="0"/>
    <m/>
  </r>
  <r>
    <s v=""/>
    <s v=" EJ_0204_2250"/>
    <s v="RF-RCS-2-CTRL: Prepare Specs and SOWs for all Procurements"/>
    <s v="6.08.07.03.03"/>
    <x v="0"/>
    <d v="2023-11-20T00:00:00"/>
    <d v="2024-02-16T00:00:00"/>
    <s v="jtolle"/>
    <s v="gnarayan"/>
    <n v="7611.16"/>
    <s v="EDIA"/>
    <s v="C"/>
    <s v="Labor"/>
    <s v="TEC"/>
    <m/>
    <s v="BNL"/>
    <s v="Const.Procure"/>
    <s v="RF"/>
    <x v="10"/>
    <s v="P.S353"/>
    <m/>
    <m/>
    <m/>
    <m/>
    <m/>
    <m/>
    <m/>
    <n v="7611.16"/>
    <m/>
    <m/>
    <m/>
    <m/>
    <m/>
    <m/>
    <m/>
    <m/>
    <m/>
    <m/>
    <x v="0"/>
    <x v="0"/>
    <m/>
  </r>
  <r>
    <s v=""/>
    <s v=" EJ_0204_2300"/>
    <s v="RF-RCS-2-CTRL: Procurement Oversight (First Article)"/>
    <s v="6.08.07.03.03"/>
    <x v="0"/>
    <d v="2024-07-30T00:00:00"/>
    <d v="2024-10-30T00:00:00"/>
    <s v="jtolle"/>
    <s v="gnarayan"/>
    <n v="7697.23"/>
    <s v="CON"/>
    <s v="C"/>
    <s v="Labor"/>
    <s v="TEC"/>
    <m/>
    <s v="BNL"/>
    <s v="Const.Fabricate"/>
    <s v="RF"/>
    <x v="9"/>
    <s v="P.S353.A"/>
    <m/>
    <m/>
    <m/>
    <m/>
    <m/>
    <m/>
    <m/>
    <n v="5210.43"/>
    <n v="2486.8000000000002"/>
    <m/>
    <m/>
    <m/>
    <m/>
    <m/>
    <m/>
    <m/>
    <m/>
    <m/>
    <x v="0"/>
    <x v="0"/>
    <m/>
  </r>
  <r>
    <s v=""/>
    <s v=" EJ_0204_2310"/>
    <s v="RF-RCS-2-CTRL: (First Article)"/>
    <s v="6.08.07.03.03"/>
    <x v="0"/>
    <d v="2024-10-31T00:00:00"/>
    <d v="2025-01-08T00:00:00"/>
    <s v="jtolle"/>
    <s v="gnarayan"/>
    <n v="49516.05"/>
    <s v="CON"/>
    <s v="C"/>
    <s v="Labor"/>
    <s v="TEC"/>
    <m/>
    <s v="BNL"/>
    <s v="Const.Fabricate"/>
    <s v="RF"/>
    <x v="9"/>
    <s v="P.S353.A"/>
    <m/>
    <m/>
    <m/>
    <m/>
    <m/>
    <m/>
    <m/>
    <m/>
    <n v="49516.05"/>
    <m/>
    <m/>
    <m/>
    <m/>
    <m/>
    <m/>
    <m/>
    <m/>
    <m/>
    <x v="0"/>
    <x v="0"/>
    <m/>
  </r>
  <r>
    <s v=""/>
    <s v=" EJ_0204_2330"/>
    <s v="RF-RCS-2-CTRL: Procurement Oversight (Production)"/>
    <s v="6.08.07.03.03"/>
    <x v="0"/>
    <d v="2025-01-09T00:00:00"/>
    <d v="2025-03-07T00:00:00"/>
    <s v="jtolle"/>
    <s v="gnarayan"/>
    <n v="7877.55"/>
    <s v="CON"/>
    <s v="C"/>
    <s v="Labor"/>
    <s v="TEC"/>
    <m/>
    <s v="BNL"/>
    <s v="Const.Fabricate"/>
    <s v="RF"/>
    <x v="9"/>
    <s v="P.S353.B"/>
    <m/>
    <m/>
    <m/>
    <m/>
    <m/>
    <m/>
    <m/>
    <m/>
    <n v="7877.55"/>
    <m/>
    <m/>
    <m/>
    <m/>
    <m/>
    <m/>
    <m/>
    <m/>
    <m/>
    <x v="0"/>
    <x v="0"/>
    <m/>
  </r>
  <r>
    <s v=""/>
    <s v=" EJ_0204_2340"/>
    <s v="RF-RCS-2-CTRL: Assembly, Test and Installation (Production)"/>
    <s v="6.08.07.03.03"/>
    <x v="0"/>
    <d v="2025-03-10T00:00:00"/>
    <d v="2025-05-02T00:00:00"/>
    <s v="jtolle"/>
    <s v="gnarayan"/>
    <n v="23632.66"/>
    <s v="CON"/>
    <s v="C"/>
    <s v="Labor"/>
    <s v="TEC"/>
    <m/>
    <s v="BNL"/>
    <s v="Const"/>
    <s v="RF"/>
    <x v="7"/>
    <s v="P.S353.B"/>
    <m/>
    <m/>
    <m/>
    <m/>
    <m/>
    <m/>
    <m/>
    <m/>
    <n v="23632.66"/>
    <m/>
    <m/>
    <m/>
    <m/>
    <m/>
    <m/>
    <m/>
    <m/>
    <m/>
    <x v="0"/>
    <x v="0"/>
    <m/>
  </r>
  <r>
    <s v=""/>
    <s v=" EJ_0204_2480"/>
    <s v="RF-RCS-3-PWR: Design of Amplifers and Transmission Components (not needed for CD3)"/>
    <s v="6.08.06.03"/>
    <x v="0"/>
    <d v="2023-04-17T00:00:00"/>
    <d v="2023-07-18T00:00:00"/>
    <s v="jtolle"/>
    <s v="zaltsman"/>
    <n v="7353.78"/>
    <s v="EDIA"/>
    <s v="C"/>
    <s v="Labor"/>
    <s v="TEC"/>
    <m/>
    <s v="BNL"/>
    <s v="PED"/>
    <s v="RF"/>
    <x v="6"/>
    <s v="S.P101"/>
    <m/>
    <m/>
    <m/>
    <m/>
    <m/>
    <m/>
    <n v="7353.78"/>
    <m/>
    <m/>
    <m/>
    <m/>
    <m/>
    <m/>
    <m/>
    <m/>
    <m/>
    <m/>
    <m/>
    <x v="0"/>
    <x v="0"/>
    <m/>
  </r>
  <r>
    <s v=""/>
    <s v=" EJ_0204_2550"/>
    <s v="RF-RCS-3-PWR: High Power Test (First Article)"/>
    <s v="6.08.06.03"/>
    <x v="0"/>
    <d v="2027-08-06T00:00:00"/>
    <d v="2027-11-08T00:00:00"/>
    <s v="jtolle"/>
    <s v="zaltsman"/>
    <n v="53785.43"/>
    <s v="EDIA"/>
    <s v="C"/>
    <s v="Labor"/>
    <s v="TEC"/>
    <m/>
    <s v="BNL"/>
    <s v="Const.Test"/>
    <s v="RF"/>
    <x v="8"/>
    <s v="S.P101.A"/>
    <m/>
    <m/>
    <m/>
    <m/>
    <m/>
    <m/>
    <m/>
    <m/>
    <m/>
    <m/>
    <n v="32271.26"/>
    <n v="21514.17"/>
    <m/>
    <m/>
    <m/>
    <m/>
    <m/>
    <m/>
    <x v="0"/>
    <x v="0"/>
    <m/>
  </r>
  <r>
    <s v=""/>
    <s v=" EJ_0204_2600"/>
    <s v="RF-RCS-3-CTRL: Design"/>
    <s v="6.08.07.03.01"/>
    <x v="0"/>
    <d v="2023-07-19T00:00:00"/>
    <d v="2023-11-17T00:00:00"/>
    <s v="jtolle"/>
    <s v="gnarayan"/>
    <n v="46851.86"/>
    <s v="EDIA"/>
    <s v="C"/>
    <s v="Labor"/>
    <s v="TEC"/>
    <m/>
    <s v="BNL"/>
    <s v="PED"/>
    <s v="RF"/>
    <x v="6"/>
    <m/>
    <m/>
    <m/>
    <m/>
    <m/>
    <m/>
    <m/>
    <n v="28662.32"/>
    <n v="18189.55"/>
    <m/>
    <m/>
    <m/>
    <m/>
    <m/>
    <m/>
    <m/>
    <m/>
    <m/>
    <m/>
    <x v="0"/>
    <x v="0"/>
    <m/>
  </r>
  <r>
    <s v=""/>
    <s v=" EJ_0204_2610"/>
    <s v="RF-RCS-3-CTRL: Prepare Specs and SOWs for all Procurements"/>
    <s v="6.08.07.03.03"/>
    <x v="0"/>
    <d v="2023-11-20T00:00:00"/>
    <d v="2024-02-16T00:00:00"/>
    <s v="jtolle"/>
    <s v="gnarayan"/>
    <n v="7611.16"/>
    <s v="EDIA"/>
    <s v="C"/>
    <s v="Labor"/>
    <s v="TEC"/>
    <m/>
    <s v="BNL"/>
    <s v="Const.Procure"/>
    <s v="RF"/>
    <x v="10"/>
    <s v="P.S354"/>
    <m/>
    <m/>
    <m/>
    <m/>
    <m/>
    <m/>
    <m/>
    <n v="7611.16"/>
    <m/>
    <m/>
    <m/>
    <m/>
    <m/>
    <m/>
    <m/>
    <m/>
    <m/>
    <m/>
    <x v="0"/>
    <x v="0"/>
    <m/>
  </r>
  <r>
    <s v=""/>
    <s v=" EJ_0204_2660"/>
    <s v="RF-RCS-3-CTRL: Procurement Oversight (First Article)"/>
    <s v="6.08.07.03.03"/>
    <x v="0"/>
    <d v="2024-07-30T00:00:00"/>
    <d v="2024-10-30T00:00:00"/>
    <s v="jtolle"/>
    <s v="gnarayan"/>
    <n v="7697.23"/>
    <s v="CON"/>
    <s v="C"/>
    <s v="Labor"/>
    <s v="TEC"/>
    <m/>
    <s v="BNL"/>
    <s v="Const.Fabricate"/>
    <s v="RF"/>
    <x v="9"/>
    <s v="P.S354.A"/>
    <m/>
    <m/>
    <m/>
    <m/>
    <m/>
    <m/>
    <m/>
    <n v="5210.43"/>
    <n v="2486.8000000000002"/>
    <m/>
    <m/>
    <m/>
    <m/>
    <m/>
    <m/>
    <m/>
    <m/>
    <m/>
    <x v="0"/>
    <x v="0"/>
    <m/>
  </r>
  <r>
    <s v=""/>
    <s v=" EJ_0204_2670"/>
    <s v="RF-RCS-3-CTRL: (First Article)"/>
    <s v="6.08.07.03.03"/>
    <x v="0"/>
    <d v="2024-10-31T00:00:00"/>
    <d v="2025-01-08T00:00:00"/>
    <s v="jtolle"/>
    <s v="gnarayan"/>
    <n v="49516.05"/>
    <s v="CON"/>
    <s v="C"/>
    <s v="Labor"/>
    <s v="TEC"/>
    <m/>
    <s v="BNL"/>
    <s v="Const.Fabricate"/>
    <s v="RF"/>
    <x v="9"/>
    <s v="P.S354.A"/>
    <m/>
    <m/>
    <m/>
    <m/>
    <m/>
    <m/>
    <m/>
    <m/>
    <n v="49516.05"/>
    <m/>
    <m/>
    <m/>
    <m/>
    <m/>
    <m/>
    <m/>
    <m/>
    <m/>
    <x v="0"/>
    <x v="0"/>
    <m/>
  </r>
  <r>
    <s v=""/>
    <s v=" EJ_0204_2690"/>
    <s v="RF-RCS-3-CTRL: Procurement Oversight (Production)"/>
    <s v="6.08.07.03.03"/>
    <x v="0"/>
    <d v="2025-01-09T00:00:00"/>
    <d v="2025-03-07T00:00:00"/>
    <s v="jtolle"/>
    <s v="gnarayan"/>
    <n v="7877.55"/>
    <s v="CON"/>
    <s v="C"/>
    <s v="Labor"/>
    <s v="TEC"/>
    <m/>
    <s v="BNL"/>
    <s v="Const.Fabricate"/>
    <s v="RF"/>
    <x v="9"/>
    <s v="P.S354.B"/>
    <m/>
    <m/>
    <m/>
    <m/>
    <m/>
    <m/>
    <m/>
    <m/>
    <n v="7877.55"/>
    <m/>
    <m/>
    <m/>
    <m/>
    <m/>
    <m/>
    <m/>
    <m/>
    <m/>
    <x v="0"/>
    <x v="0"/>
    <m/>
  </r>
  <r>
    <s v=""/>
    <s v=" SR_0501_1160"/>
    <s v="RF-ESR-1-CM: High Power Test (First Article)"/>
    <s v="6.08.03.02.04"/>
    <x v="0"/>
    <d v="2026-11-25T00:00:00"/>
    <d v="2027-02-26T00:00:00"/>
    <s v="jtolle"/>
    <s v="zaltsman"/>
    <n v="27847.49"/>
    <s v="EDIA"/>
    <s v="C"/>
    <s v="Labor"/>
    <s v="TEC"/>
    <m/>
    <s v="BNL"/>
    <s v="Const.Test"/>
    <s v="RF"/>
    <x v="8"/>
    <m/>
    <m/>
    <m/>
    <m/>
    <m/>
    <m/>
    <m/>
    <m/>
    <m/>
    <m/>
    <m/>
    <n v="27847.49"/>
    <m/>
    <m/>
    <m/>
    <m/>
    <m/>
    <m/>
    <m/>
    <x v="0"/>
    <x v="0"/>
    <m/>
  </r>
  <r>
    <s v=""/>
    <s v=" SR_0501_1220"/>
    <s v="RF-ESR-1-CM: High Power Test (CM-01)"/>
    <s v="6.08.04.01.04"/>
    <x v="0"/>
    <d v="2027-09-21T00:00:00"/>
    <d v="2027-10-29T00:00:00"/>
    <s v="jtolle"/>
    <s v="zaltsman"/>
    <n v="28543.67"/>
    <s v="EDIA"/>
    <s v="C"/>
    <s v="Labor"/>
    <s v="TEC"/>
    <m/>
    <s v="BNL"/>
    <s v="Const.Test"/>
    <s v="RF"/>
    <x v="8"/>
    <m/>
    <m/>
    <m/>
    <m/>
    <m/>
    <m/>
    <m/>
    <m/>
    <m/>
    <m/>
    <m/>
    <n v="8155.34"/>
    <n v="20388.34"/>
    <m/>
    <m/>
    <m/>
    <m/>
    <m/>
    <m/>
    <x v="0"/>
    <x v="0"/>
    <m/>
  </r>
  <r>
    <s v=""/>
    <s v=" SR_0501_1260"/>
    <s v="RF-ESR-1 200/400 Test Power Amplifier Prepare Spec/SOW/RFI/APP/AP"/>
    <s v="6.08.06.01"/>
    <x v="1"/>
    <d v="2022-10-03T00:00:00"/>
    <d v="2023-03-17T00:00:00"/>
    <s v="jtolle"/>
    <s v="zaltsman"/>
    <n v="2836.46"/>
    <s v="EDIA"/>
    <s v="C"/>
    <s v="Labor"/>
    <s v="TEC"/>
    <m/>
    <s v="BNL"/>
    <s v="Const.Procure"/>
    <s v="RF"/>
    <x v="10"/>
    <s v="D.APP23"/>
    <m/>
    <m/>
    <m/>
    <m/>
    <m/>
    <m/>
    <n v="2836.46"/>
    <m/>
    <m/>
    <m/>
    <m/>
    <m/>
    <m/>
    <m/>
    <m/>
    <m/>
    <m/>
    <m/>
    <x v="0"/>
    <x v="0"/>
    <m/>
  </r>
  <r>
    <s v=""/>
    <s v=" SR_0501_1400"/>
    <s v="RF-ESR-1 400 Test Power Amplifier High Power Test and Final Acceptance"/>
    <s v="6.08.06.01"/>
    <x v="1"/>
    <d v="2025-12-24T00:00:00"/>
    <d v="2026-03-26T00:00:00"/>
    <s v="jtolle"/>
    <s v="zaltsman"/>
    <n v="51249.11"/>
    <s v="EDIA"/>
    <s v="C"/>
    <s v="Labor"/>
    <s v="TEC"/>
    <m/>
    <s v="BNL"/>
    <s v="Const.Test"/>
    <s v="RF"/>
    <x v="8"/>
    <s v="D.APP23"/>
    <s v="APP00002"/>
    <m/>
    <m/>
    <m/>
    <m/>
    <m/>
    <m/>
    <m/>
    <m/>
    <n v="51249.11"/>
    <m/>
    <m/>
    <m/>
    <m/>
    <m/>
    <m/>
    <m/>
    <m/>
    <x v="0"/>
    <x v="0"/>
    <m/>
  </r>
  <r>
    <s v=""/>
    <s v=" SR_0501_1460"/>
    <s v="RF 200KW PWR: (32) Amplifier High Power Test"/>
    <s v="6.08.06.01"/>
    <x v="0"/>
    <d v="2029-01-29T00:00:00"/>
    <d v="1930-08-01T00:00:00"/>
    <s v="jtolle"/>
    <s v="zaltsman"/>
    <n v="912155.08"/>
    <s v="EDIA"/>
    <s v="C"/>
    <s v="Labor"/>
    <s v="TEC"/>
    <m/>
    <s v="BNL"/>
    <s v="Const.Test"/>
    <s v="RF"/>
    <x v="8"/>
    <s v="D50.APP01.A"/>
    <s v="APP00101"/>
    <m/>
    <m/>
    <m/>
    <m/>
    <m/>
    <m/>
    <m/>
    <m/>
    <m/>
    <m/>
    <m/>
    <n v="410469.79"/>
    <n v="501685.3"/>
    <m/>
    <m/>
    <m/>
    <m/>
    <x v="0"/>
    <x v="0"/>
    <m/>
  </r>
  <r>
    <s v=""/>
    <s v=" SR_0501_1500"/>
    <s v="RF-ESR-1-CTRL: Design"/>
    <s v="6.08.07.04.01"/>
    <x v="0"/>
    <d v="2023-11-28T00:00:00"/>
    <d v="2024-11-22T00:00:00"/>
    <s v="jtolle"/>
    <s v="gnarayan"/>
    <n v="96178.83"/>
    <s v="EDIA"/>
    <s v="C"/>
    <s v="Labor"/>
    <s v="TEC"/>
    <m/>
    <s v="BNL"/>
    <s v="PED"/>
    <s v="RF"/>
    <x v="6"/>
    <m/>
    <m/>
    <m/>
    <m/>
    <m/>
    <m/>
    <m/>
    <m/>
    <n v="81944.36"/>
    <n v="14234.47"/>
    <m/>
    <m/>
    <m/>
    <m/>
    <m/>
    <m/>
    <m/>
    <m/>
    <m/>
    <x v="0"/>
    <x v="0"/>
    <m/>
  </r>
  <r>
    <s v=""/>
    <s v=" SR_0501_1520"/>
    <s v="RF-ESR-1-CTRL: Prepare Specs and SOWs for all Procurements"/>
    <s v="6.08.07.04.03"/>
    <x v="0"/>
    <d v="2024-11-25T00:00:00"/>
    <d v="2024-12-23T00:00:00"/>
    <s v="jtolle"/>
    <s v="gnarayan"/>
    <n v="7877.55"/>
    <s v="EDIA"/>
    <s v="C"/>
    <s v="Labor"/>
    <s v="TEC"/>
    <m/>
    <s v="BNL"/>
    <s v="Const.Procure"/>
    <s v="RF"/>
    <x v="10"/>
    <s v="S.P148.A"/>
    <m/>
    <m/>
    <m/>
    <m/>
    <m/>
    <m/>
    <m/>
    <m/>
    <n v="7877.55"/>
    <m/>
    <m/>
    <m/>
    <m/>
    <m/>
    <m/>
    <m/>
    <m/>
    <m/>
    <x v="0"/>
    <x v="0"/>
    <m/>
  </r>
  <r>
    <s v=""/>
    <s v=" SR_0501_1620"/>
    <s v="RF-ESR-1-CTRL: Procurement Oversight (First Article)"/>
    <s v="6.08.07.04.03"/>
    <x v="0"/>
    <d v="2025-06-06T00:00:00"/>
    <d v="2025-08-28T00:00:00"/>
    <s v="jtolle"/>
    <s v="gnarayan"/>
    <n v="7877.55"/>
    <s v="CON"/>
    <s v="C"/>
    <s v="Labor"/>
    <s v="TEC"/>
    <m/>
    <s v="BNL"/>
    <s v="Const.Fabricate"/>
    <s v="RF"/>
    <x v="9"/>
    <s v="S.P148.A"/>
    <s v="APP00255"/>
    <m/>
    <m/>
    <m/>
    <m/>
    <m/>
    <m/>
    <m/>
    <n v="7877.55"/>
    <m/>
    <m/>
    <m/>
    <m/>
    <m/>
    <m/>
    <m/>
    <m/>
    <m/>
    <x v="0"/>
    <x v="0"/>
    <m/>
  </r>
  <r>
    <s v=""/>
    <s v=" SR_0501_1640"/>
    <s v="RF-ESR-1-CTRL: Test (First Article)"/>
    <s v="6.08.07.04.03"/>
    <x v="0"/>
    <d v="2025-08-29T00:00:00"/>
    <d v="2026-07-07T00:00:00"/>
    <s v="jtolle"/>
    <s v="gnarayan"/>
    <n v="102138.53"/>
    <s v="CON"/>
    <s v="C"/>
    <s v="Labor"/>
    <s v="TEC"/>
    <m/>
    <s v="BNL"/>
    <s v="Const.Fabricate"/>
    <s v="RF"/>
    <x v="9"/>
    <s v="S.P148.A"/>
    <m/>
    <m/>
    <m/>
    <m/>
    <m/>
    <m/>
    <m/>
    <m/>
    <n v="10599.28"/>
    <n v="91539.25"/>
    <m/>
    <m/>
    <m/>
    <m/>
    <m/>
    <m/>
    <m/>
    <m/>
    <x v="0"/>
    <x v="0"/>
    <m/>
  </r>
  <r>
    <s v=""/>
    <s v=" SR_0501_1680"/>
    <s v="RF-ESR-1-CTRL: Procurement Oversight (Production)"/>
    <s v="6.08.07.04.03"/>
    <x v="0"/>
    <d v="2025-10-28T00:00:00"/>
    <d v="2026-10-01T00:00:00"/>
    <s v="jtolle"/>
    <s v="gnarayan"/>
    <n v="8154.49"/>
    <s v="CON"/>
    <s v="C"/>
    <s v="Labor"/>
    <s v="TEC"/>
    <m/>
    <s v="BNL"/>
    <s v="Const.Fabricate"/>
    <s v="RF"/>
    <x v="9"/>
    <s v="S.P148.B"/>
    <s v="APP00255"/>
    <m/>
    <m/>
    <m/>
    <m/>
    <m/>
    <m/>
    <m/>
    <m/>
    <n v="8119.5"/>
    <n v="35"/>
    <m/>
    <m/>
    <m/>
    <m/>
    <m/>
    <m/>
    <m/>
    <x v="0"/>
    <x v="0"/>
    <m/>
  </r>
  <r>
    <s v=""/>
    <s v=" SR_0501_1700"/>
    <s v="RF-ESR-1-CTRL: Assembly, Test and Installation (Production)"/>
    <s v="6.08.07.04.03"/>
    <x v="0"/>
    <d v="2026-01-26T00:00:00"/>
    <d v="2026-12-31T00:00:00"/>
    <s v="jtolle"/>
    <s v="gnarayan"/>
    <n v="444276.43"/>
    <s v="CON"/>
    <s v="C"/>
    <s v="Labor"/>
    <s v="TEC"/>
    <m/>
    <s v="BNL"/>
    <s v="Const"/>
    <s v="RF"/>
    <x v="7"/>
    <s v="S.P148.B"/>
    <m/>
    <m/>
    <m/>
    <m/>
    <m/>
    <m/>
    <m/>
    <m/>
    <m/>
    <n v="328953.61"/>
    <n v="115322.82"/>
    <m/>
    <m/>
    <m/>
    <m/>
    <m/>
    <m/>
    <m/>
    <x v="0"/>
    <x v="0"/>
    <m/>
  </r>
  <r>
    <s v=""/>
    <s v=" HR_0203_1440"/>
    <s v="IR2 - I&amp;C systems - Delivery, Test, and Final Acceptance"/>
    <s v="6.05.02.03.01"/>
    <x v="0"/>
    <d v="2027-05-21T00:00:00"/>
    <d v="2027-09-14T00:00:00"/>
    <s v="rnavarrol"/>
    <s v="weiss"/>
    <n v="4701.5200000000004"/>
    <s v="CON"/>
    <s v="C"/>
    <s v="Labor"/>
    <s v="TEC"/>
    <m/>
    <s v="BNL"/>
    <s v="Const"/>
    <s v="VAC"/>
    <x v="8"/>
    <s v="S.P028"/>
    <s v="APP00129"/>
    <m/>
    <m/>
    <m/>
    <m/>
    <m/>
    <m/>
    <m/>
    <m/>
    <m/>
    <n v="4701.5200000000004"/>
    <m/>
    <m/>
    <m/>
    <m/>
    <m/>
    <m/>
    <m/>
    <x v="0"/>
    <x v="0"/>
    <m/>
  </r>
  <r>
    <s v=""/>
    <s v=" HR_0301_1240"/>
    <s v="RF-HR-1-PWR: Design of Amplifers and Transmission Components (not needed for CD3)"/>
    <s v="6.08.06.05"/>
    <x v="0"/>
    <d v="2023-10-13T00:00:00"/>
    <d v="2024-02-16T00:00:00"/>
    <s v="jtolle"/>
    <s v="zaltsman"/>
    <n v="7611.16"/>
    <s v="EDIA"/>
    <s v="C"/>
    <s v="Labor"/>
    <s v="TEC"/>
    <m/>
    <s v="BNL"/>
    <s v="PED"/>
    <s v="RF"/>
    <x v="6"/>
    <s v="P.S352"/>
    <m/>
    <m/>
    <m/>
    <m/>
    <m/>
    <m/>
    <m/>
    <n v="7611.16"/>
    <m/>
    <m/>
    <m/>
    <m/>
    <m/>
    <m/>
    <m/>
    <m/>
    <m/>
    <m/>
    <x v="0"/>
    <x v="0"/>
    <m/>
  </r>
  <r>
    <s v=""/>
    <s v=" HR_0301_1380"/>
    <s v="RF-HR-1-PWR: High Power Test (First Article)"/>
    <s v="6.08.06.05"/>
    <x v="0"/>
    <d v="2026-12-10T00:00:00"/>
    <d v="2027-03-16T00:00:00"/>
    <s v="jtolle"/>
    <s v="zaltsman"/>
    <n v="53042.83"/>
    <s v="EDIA"/>
    <s v="C"/>
    <s v="Labor"/>
    <s v="TEC"/>
    <m/>
    <s v="BNL"/>
    <s v="Const.Test"/>
    <s v="RF"/>
    <x v="8"/>
    <s v="P.S352.A"/>
    <m/>
    <m/>
    <m/>
    <m/>
    <m/>
    <m/>
    <m/>
    <m/>
    <m/>
    <m/>
    <n v="53042.83"/>
    <m/>
    <m/>
    <m/>
    <m/>
    <m/>
    <m/>
    <m/>
    <x v="0"/>
    <x v="0"/>
    <m/>
  </r>
  <r>
    <s v=""/>
    <s v=" HR_0301_1440"/>
    <s v="RF-HR-1-PWR: High Power Test (Production)"/>
    <s v="6.08.06.05"/>
    <x v="0"/>
    <d v="2027-09-13T00:00:00"/>
    <d v="2027-12-09T00:00:00"/>
    <s v="jtolle"/>
    <s v="zaltsman"/>
    <n v="25995.21"/>
    <s v="CON"/>
    <s v="C"/>
    <s v="Labor"/>
    <s v="TEC"/>
    <m/>
    <s v="BNL"/>
    <s v="Const.Test"/>
    <s v="RF"/>
    <x v="8"/>
    <s v="P.S352.B"/>
    <m/>
    <m/>
    <m/>
    <m/>
    <m/>
    <m/>
    <m/>
    <m/>
    <m/>
    <m/>
    <n v="6065.55"/>
    <n v="19929.66"/>
    <m/>
    <m/>
    <m/>
    <m/>
    <m/>
    <m/>
    <x v="0"/>
    <x v="0"/>
    <m/>
  </r>
  <r>
    <s v=""/>
    <s v=" HR_0301_1480"/>
    <s v="RF-HR-1-CTRL: Design"/>
    <s v="6.08.07.05.01"/>
    <x v="0"/>
    <d v="2024-11-25T00:00:00"/>
    <d v="2026-05-27T00:00:00"/>
    <s v="jtolle"/>
    <s v="gnarayan"/>
    <n v="100529.47"/>
    <s v="EDIA"/>
    <s v="C"/>
    <s v="Labor"/>
    <s v="TEC"/>
    <m/>
    <s v="BNL"/>
    <s v="PED"/>
    <s v="RF"/>
    <x v="6"/>
    <m/>
    <m/>
    <m/>
    <m/>
    <m/>
    <m/>
    <m/>
    <m/>
    <m/>
    <n v="57100.74"/>
    <n v="43428.73"/>
    <m/>
    <m/>
    <m/>
    <m/>
    <m/>
    <m/>
    <m/>
    <m/>
    <x v="0"/>
    <x v="0"/>
    <m/>
  </r>
  <r>
    <s v=""/>
    <s v=" HR_0301_1500"/>
    <s v="RF-HR-1-CTRL: Prepare Specs and SOWs for all Procurements"/>
    <s v="6.08.07.05.03"/>
    <x v="0"/>
    <d v="2026-05-28T00:00:00"/>
    <d v="2026-08-20T00:00:00"/>
    <s v="jtolle"/>
    <s v="gnarayan"/>
    <n v="8153.27"/>
    <s v="EDIA"/>
    <s v="C"/>
    <s v="Labor"/>
    <s v="TEC"/>
    <m/>
    <s v="BNL"/>
    <s v="Const.Procure"/>
    <s v="RF"/>
    <x v="10"/>
    <s v="S.P070.A"/>
    <m/>
    <m/>
    <m/>
    <m/>
    <m/>
    <m/>
    <m/>
    <m/>
    <m/>
    <n v="8153.27"/>
    <m/>
    <m/>
    <m/>
    <m/>
    <m/>
    <m/>
    <m/>
    <m/>
    <x v="0"/>
    <x v="0"/>
    <m/>
  </r>
  <r>
    <s v=""/>
    <s v=" HR_0301_1600"/>
    <s v="RF-HR-1-CTRL: Procurement Oversight (First Article)"/>
    <s v="6.08.07.05.03"/>
    <x v="0"/>
    <d v="2027-02-08T00:00:00"/>
    <d v="2027-08-04T00:00:00"/>
    <s v="jtolle"/>
    <s v="gnarayan"/>
    <n v="8438.6299999999992"/>
    <s v="CON"/>
    <s v="C"/>
    <s v="Labor"/>
    <s v="TEC"/>
    <m/>
    <s v="BNL"/>
    <s v="Const.Fabricate"/>
    <s v="RF"/>
    <x v="9"/>
    <s v="S.P070.A"/>
    <s v="APP00256"/>
    <m/>
    <m/>
    <m/>
    <m/>
    <m/>
    <m/>
    <m/>
    <m/>
    <m/>
    <n v="8438.6299999999992"/>
    <m/>
    <m/>
    <m/>
    <m/>
    <m/>
    <m/>
    <m/>
    <x v="0"/>
    <x v="0"/>
    <m/>
  </r>
  <r>
    <s v=""/>
    <s v=" HR_0301_1620"/>
    <s v="RF-HR-1-CTRL: Test (First Article)"/>
    <s v="6.08.07.05.03"/>
    <x v="0"/>
    <d v="2027-08-05T00:00:00"/>
    <d v="2028-02-07T00:00:00"/>
    <s v="jtolle"/>
    <s v="gnarayan"/>
    <n v="108610.5"/>
    <s v="EDIA"/>
    <s v="C"/>
    <s v="Labor"/>
    <s v="TEC"/>
    <m/>
    <s v="BNL"/>
    <s v="Const.Fabricate"/>
    <s v="RF"/>
    <x v="9"/>
    <s v="S.P070.A"/>
    <m/>
    <m/>
    <m/>
    <m/>
    <m/>
    <m/>
    <m/>
    <m/>
    <m/>
    <m/>
    <n v="34755.360000000001"/>
    <n v="73855.14"/>
    <m/>
    <m/>
    <m/>
    <m/>
    <m/>
    <m/>
    <x v="0"/>
    <x v="0"/>
    <m/>
  </r>
  <r>
    <s v=""/>
    <s v=" HR_0301_1660"/>
    <s v="RF-HR-1-CTRL: Procurement Oversight (Production)"/>
    <s v="6.08.07.05.03"/>
    <x v="0"/>
    <d v="2028-02-08T00:00:00"/>
    <d v="2028-08-08T00:00:00"/>
    <s v="jtolle"/>
    <s v="gnarayan"/>
    <n v="8733.98"/>
    <s v="CON"/>
    <s v="C"/>
    <s v="Labor"/>
    <s v="TEC"/>
    <m/>
    <s v="BNL"/>
    <s v="Const.Fabricate"/>
    <s v="RF"/>
    <x v="9"/>
    <s v="S.P070.B"/>
    <s v="APP00256"/>
    <m/>
    <m/>
    <m/>
    <m/>
    <m/>
    <m/>
    <m/>
    <m/>
    <m/>
    <m/>
    <n v="8733.98"/>
    <m/>
    <m/>
    <m/>
    <m/>
    <m/>
    <m/>
    <x v="0"/>
    <x v="0"/>
    <m/>
  </r>
  <r>
    <s v=""/>
    <s v=" HR_0301_1680"/>
    <s v="RF-HR-1-CTRL: Assembly, Test and Installation (Production)"/>
    <s v="6.08.07.05.03"/>
    <x v="0"/>
    <d v="2028-08-09T00:00:00"/>
    <d v="2028-11-07T00:00:00"/>
    <s v="jtolle"/>
    <s v="gnarayan"/>
    <n v="106321.7"/>
    <s v="CON"/>
    <s v="C"/>
    <s v="Labor"/>
    <s v="TEC"/>
    <m/>
    <s v="BNL"/>
    <s v="Const"/>
    <s v="RF"/>
    <x v="7"/>
    <s v="S.P070.B"/>
    <m/>
    <m/>
    <m/>
    <m/>
    <m/>
    <m/>
    <m/>
    <m/>
    <m/>
    <m/>
    <m/>
    <n v="62442.91"/>
    <n v="43878.8"/>
    <m/>
    <m/>
    <m/>
    <m/>
    <m/>
    <x v="0"/>
    <x v="0"/>
    <m/>
  </r>
  <r>
    <s v=""/>
    <s v=" HR_0302_1240"/>
    <s v="RF-HR-2-PWR: Design of Amplifers and Transmission Components (not needed for CD3)"/>
    <s v="6.08.06.03"/>
    <x v="0"/>
    <d v="2024-05-29T00:00:00"/>
    <d v="2024-08-28T00:00:00"/>
    <s v="jtolle"/>
    <s v="zaltsman"/>
    <n v="7611.16"/>
    <s v="EDIA"/>
    <s v="C"/>
    <s v="Labor"/>
    <s v="TEC"/>
    <m/>
    <s v="BNL"/>
    <s v="PED"/>
    <s v="RF"/>
    <x v="6"/>
    <s v="S.P157"/>
    <m/>
    <m/>
    <m/>
    <m/>
    <m/>
    <m/>
    <m/>
    <n v="7611.16"/>
    <m/>
    <m/>
    <m/>
    <m/>
    <m/>
    <m/>
    <m/>
    <m/>
    <m/>
    <m/>
    <x v="0"/>
    <x v="0"/>
    <m/>
  </r>
  <r>
    <s v=""/>
    <s v=" HR_0302_1380"/>
    <s v="RF-HR-2-PWR: High Power Test (First Article)"/>
    <s v="6.08.06.03"/>
    <x v="0"/>
    <d v="2027-06-10T00:00:00"/>
    <d v="2027-09-10T00:00:00"/>
    <s v="jtolle"/>
    <s v="zaltsman"/>
    <n v="53042.83"/>
    <s v="EDIA"/>
    <s v="C"/>
    <s v="Labor"/>
    <s v="TEC"/>
    <m/>
    <s v="BNL"/>
    <s v="Const.Test"/>
    <s v="RF"/>
    <x v="8"/>
    <s v="S.P157.A"/>
    <m/>
    <m/>
    <m/>
    <m/>
    <m/>
    <m/>
    <m/>
    <m/>
    <m/>
    <m/>
    <n v="53042.83"/>
    <m/>
    <m/>
    <m/>
    <m/>
    <m/>
    <m/>
    <m/>
    <x v="0"/>
    <x v="0"/>
    <m/>
  </r>
  <r>
    <s v=""/>
    <s v=" HR_0302_1440"/>
    <s v="RF-HR-2-PWR: High Power Test (Production)"/>
    <s v="6.08.06.03"/>
    <x v="0"/>
    <d v="2028-03-16T00:00:00"/>
    <d v="2028-06-08T00:00:00"/>
    <s v="jtolle"/>
    <s v="zaltsman"/>
    <n v="26201.95"/>
    <s v="CON"/>
    <s v="C"/>
    <s v="Labor"/>
    <s v="TEC"/>
    <m/>
    <s v="BNL"/>
    <s v="Const.Test"/>
    <s v="RF"/>
    <x v="8"/>
    <s v="S.P157.B"/>
    <m/>
    <m/>
    <m/>
    <m/>
    <m/>
    <m/>
    <m/>
    <m/>
    <m/>
    <m/>
    <m/>
    <n v="26201.95"/>
    <m/>
    <m/>
    <m/>
    <m/>
    <m/>
    <m/>
    <x v="0"/>
    <x v="0"/>
    <m/>
  </r>
  <r>
    <s v=""/>
    <s v=" HR_0302_1480"/>
    <s v="RF-HR-2-CTRL: Design"/>
    <s v="6.08.07.05.01"/>
    <x v="0"/>
    <d v="2025-04-01T00:00:00"/>
    <d v="2025-07-30T00:00:00"/>
    <s v="jtolle"/>
    <s v="gnarayan"/>
    <n v="49516.05"/>
    <s v="EDIA"/>
    <s v="C"/>
    <s v="Labor"/>
    <s v="TEC"/>
    <m/>
    <s v="BNL"/>
    <s v="PED"/>
    <s v="RF"/>
    <x v="6"/>
    <m/>
    <m/>
    <m/>
    <m/>
    <m/>
    <m/>
    <m/>
    <m/>
    <m/>
    <n v="49516.05"/>
    <m/>
    <m/>
    <m/>
    <m/>
    <m/>
    <m/>
    <m/>
    <m/>
    <m/>
    <x v="0"/>
    <x v="0"/>
    <m/>
  </r>
  <r>
    <s v=""/>
    <s v=" HR_0302_1500"/>
    <s v="RF-HR-2-CTRL: Prepare Specs and SOWs for all Procurements"/>
    <s v="6.08.07.05.03"/>
    <x v="0"/>
    <d v="2025-07-31T00:00:00"/>
    <d v="2025-10-24T00:00:00"/>
    <s v="jtolle"/>
    <s v="gnarayan"/>
    <n v="7955.67"/>
    <s v="EDIA"/>
    <s v="C"/>
    <s v="Labor"/>
    <s v="TEC"/>
    <m/>
    <s v="BNL"/>
    <s v="Const.Procure"/>
    <s v="RF"/>
    <x v="10"/>
    <s v="P.S404"/>
    <m/>
    <m/>
    <m/>
    <m/>
    <m/>
    <m/>
    <m/>
    <m/>
    <n v="5701.57"/>
    <n v="2254.11"/>
    <m/>
    <m/>
    <m/>
    <m/>
    <m/>
    <m/>
    <m/>
    <m/>
    <x v="0"/>
    <x v="0"/>
    <m/>
  </r>
  <r>
    <s v=""/>
    <s v=" HR_0302_1600"/>
    <s v="RF-HR-2-CTRL: Procurement Oversight (First Article)"/>
    <s v="6.08.07.05.03"/>
    <x v="0"/>
    <d v="2026-04-30T00:00:00"/>
    <d v="2026-07-31T00:00:00"/>
    <s v="jtolle"/>
    <s v="gnarayan"/>
    <n v="8153.27"/>
    <s v="EDIA"/>
    <s v="C"/>
    <s v="Labor"/>
    <s v="TEC"/>
    <m/>
    <s v="BNL"/>
    <s v="Const.Fabricate"/>
    <s v="RF"/>
    <x v="9"/>
    <s v="P.S404.A"/>
    <m/>
    <m/>
    <m/>
    <m/>
    <m/>
    <m/>
    <m/>
    <m/>
    <m/>
    <n v="8153.27"/>
    <m/>
    <m/>
    <m/>
    <m/>
    <m/>
    <m/>
    <m/>
    <m/>
    <x v="0"/>
    <x v="0"/>
    <m/>
  </r>
  <r>
    <s v=""/>
    <s v=" HR_0302_1620"/>
    <s v="RF-HR-2-CTRL: Test (First Article)"/>
    <s v="6.08.07.05.03"/>
    <x v="0"/>
    <d v="2026-08-03T00:00:00"/>
    <d v="2026-10-05T00:00:00"/>
    <s v="jtolle"/>
    <s v="gnarayan"/>
    <n v="51368.69"/>
    <s v="EDIA"/>
    <s v="C"/>
    <s v="Labor"/>
    <s v="TEC"/>
    <m/>
    <s v="BNL"/>
    <s v="Const.Fabricate"/>
    <s v="RF"/>
    <x v="9"/>
    <s v="P.S404.A"/>
    <m/>
    <m/>
    <m/>
    <m/>
    <m/>
    <m/>
    <m/>
    <m/>
    <m/>
    <n v="47944.11"/>
    <n v="3424.58"/>
    <m/>
    <m/>
    <m/>
    <m/>
    <m/>
    <m/>
    <m/>
    <x v="0"/>
    <x v="0"/>
    <m/>
  </r>
  <r>
    <s v=""/>
    <s v=" HR_0302_1660"/>
    <s v="RF-HR-2-CTRL: Procurement Oversight (Production)"/>
    <s v="6.08.07.05.03"/>
    <x v="0"/>
    <d v="2026-10-06T00:00:00"/>
    <d v="2027-02-11T00:00:00"/>
    <s v="jtolle"/>
    <s v="gnarayan"/>
    <n v="8438.6299999999992"/>
    <s v="EDIA"/>
    <s v="C"/>
    <s v="Labor"/>
    <s v="TEC"/>
    <m/>
    <s v="BNL"/>
    <s v="Const.Fabricate"/>
    <s v="RF"/>
    <x v="9"/>
    <s v="P.S404.B"/>
    <m/>
    <m/>
    <m/>
    <m/>
    <m/>
    <m/>
    <m/>
    <m/>
    <m/>
    <m/>
    <n v="8438.6299999999992"/>
    <m/>
    <m/>
    <m/>
    <m/>
    <m/>
    <m/>
    <m/>
    <x v="0"/>
    <x v="0"/>
    <m/>
  </r>
  <r>
    <s v=""/>
    <s v=" HR_0302_1680"/>
    <s v="RF-HR-2-CTRL: Assembly, Test and Installation (Production)"/>
    <s v="6.08.07.05.03"/>
    <x v="0"/>
    <d v="2027-02-12T00:00:00"/>
    <d v="2027-03-15T00:00:00"/>
    <s v="jtolle"/>
    <s v="gnarayan"/>
    <n v="25315.9"/>
    <s v="CON"/>
    <s v="C"/>
    <s v="Labor"/>
    <s v="TEC"/>
    <m/>
    <s v="BNL"/>
    <s v="Const"/>
    <s v="RF"/>
    <x v="7"/>
    <s v="P.S404.B"/>
    <m/>
    <m/>
    <m/>
    <m/>
    <m/>
    <m/>
    <m/>
    <m/>
    <m/>
    <m/>
    <n v="25315.9"/>
    <m/>
    <m/>
    <m/>
    <m/>
    <m/>
    <m/>
    <m/>
    <x v="0"/>
    <x v="0"/>
    <m/>
  </r>
  <r>
    <s v=""/>
    <s v=" HR_0303_1240"/>
    <s v="RF-HR-3-PWR: Design of Amplifers and Transmission Components (not needed for CD3)"/>
    <s v="6.08.06.03"/>
    <x v="0"/>
    <d v="2024-05-29T00:00:00"/>
    <d v="2024-08-28T00:00:00"/>
    <s v="jtolle"/>
    <s v="zaltsman"/>
    <n v="7611.16"/>
    <s v="EDIA"/>
    <s v="C"/>
    <s v="Labor"/>
    <s v="TEC"/>
    <m/>
    <s v="BNL"/>
    <s v="PED"/>
    <s v="RF"/>
    <x v="6"/>
    <s v="S.P149"/>
    <m/>
    <m/>
    <m/>
    <m/>
    <m/>
    <m/>
    <m/>
    <n v="7611.16"/>
    <m/>
    <m/>
    <m/>
    <m/>
    <m/>
    <m/>
    <m/>
    <m/>
    <m/>
    <m/>
    <x v="0"/>
    <x v="0"/>
    <m/>
  </r>
  <r>
    <s v=""/>
    <s v=" HR_0303_1380"/>
    <s v="RF-HR-3-PWR: High Power Test (First Article)"/>
    <s v="6.08.06.03"/>
    <x v="0"/>
    <d v="2027-06-10T00:00:00"/>
    <d v="2027-09-10T00:00:00"/>
    <s v="jtolle"/>
    <s v="zaltsman"/>
    <n v="53042.83"/>
    <s v="EDIA"/>
    <s v="C"/>
    <s v="Labor"/>
    <s v="TEC"/>
    <m/>
    <s v="BNL"/>
    <s v="Const.Test"/>
    <s v="RF"/>
    <x v="8"/>
    <s v="S.P149.A"/>
    <m/>
    <m/>
    <m/>
    <m/>
    <m/>
    <m/>
    <m/>
    <m/>
    <m/>
    <m/>
    <n v="53042.83"/>
    <m/>
    <m/>
    <m/>
    <m/>
    <m/>
    <m/>
    <m/>
    <x v="0"/>
    <x v="0"/>
    <m/>
  </r>
  <r>
    <s v=""/>
    <s v=" HR_0303_1440"/>
    <s v="RF-HR-3-PWR: High Power Test (Production)"/>
    <s v="6.08.06.03"/>
    <x v="0"/>
    <d v="2028-03-16T00:00:00"/>
    <d v="2028-06-08T00:00:00"/>
    <s v="jtolle"/>
    <s v="zaltsman"/>
    <n v="26201.95"/>
    <s v="CON"/>
    <s v="C"/>
    <s v="Labor"/>
    <s v="TEC"/>
    <m/>
    <s v="BNL"/>
    <s v="Const.Test"/>
    <s v="RF"/>
    <x v="8"/>
    <s v="S.P149.B"/>
    <m/>
    <m/>
    <m/>
    <m/>
    <m/>
    <m/>
    <m/>
    <m/>
    <m/>
    <m/>
    <m/>
    <n v="26201.95"/>
    <m/>
    <m/>
    <m/>
    <m/>
    <m/>
    <m/>
    <x v="0"/>
    <x v="0"/>
    <m/>
  </r>
  <r>
    <s v=""/>
    <s v=" HR_0303_1480"/>
    <s v="RF-HR-3-CTRL: Design"/>
    <s v="6.08.07.05.01"/>
    <x v="0"/>
    <d v="2025-12-10T00:00:00"/>
    <d v="2026-04-13T00:00:00"/>
    <s v="jtolle"/>
    <s v="gnarayan"/>
    <n v="51249.11"/>
    <s v="EDIA"/>
    <s v="C"/>
    <s v="Labor"/>
    <s v="TEC"/>
    <m/>
    <s v="BNL"/>
    <s v="PED"/>
    <s v="RF"/>
    <x v="6"/>
    <m/>
    <m/>
    <m/>
    <m/>
    <m/>
    <m/>
    <m/>
    <m/>
    <m/>
    <m/>
    <n v="51249.11"/>
    <m/>
    <m/>
    <m/>
    <m/>
    <m/>
    <m/>
    <m/>
    <m/>
    <x v="0"/>
    <x v="0"/>
    <m/>
  </r>
  <r>
    <s v=""/>
    <s v=" HR_0303_1500"/>
    <s v="RF-HR-3-CTRL: Prepare Specs and SOWs for all Procurements"/>
    <s v="6.08.07.05.03"/>
    <x v="0"/>
    <d v="2026-04-14T00:00:00"/>
    <d v="2026-07-08T00:00:00"/>
    <s v="jtolle"/>
    <s v="gnarayan"/>
    <n v="8153.27"/>
    <s v="EDIA"/>
    <s v="C"/>
    <s v="Labor"/>
    <s v="TEC"/>
    <m/>
    <s v="BNL"/>
    <s v="Const.Procure"/>
    <s v="RF"/>
    <x v="10"/>
    <s v="P.S405"/>
    <m/>
    <m/>
    <m/>
    <m/>
    <m/>
    <m/>
    <m/>
    <m/>
    <m/>
    <n v="8153.27"/>
    <m/>
    <m/>
    <m/>
    <m/>
    <m/>
    <m/>
    <m/>
    <m/>
    <x v="0"/>
    <x v="0"/>
    <m/>
  </r>
  <r>
    <s v=""/>
    <s v=" HR_0303_1600"/>
    <s v="RF-HR-3-CTRL: Procurement Oversight (First Article)"/>
    <s v="6.08.07.05.03"/>
    <x v="0"/>
    <d v="2026-10-05T00:00:00"/>
    <d v="2027-01-11T00:00:00"/>
    <s v="jtolle"/>
    <s v="gnarayan"/>
    <n v="8438.6299999999992"/>
    <s v="EDIA"/>
    <s v="C"/>
    <s v="Labor"/>
    <s v="TEC"/>
    <m/>
    <s v="BNL"/>
    <s v="Const.Procure"/>
    <s v="RF"/>
    <x v="10"/>
    <s v="P.S405.A"/>
    <m/>
    <m/>
    <m/>
    <m/>
    <m/>
    <m/>
    <m/>
    <m/>
    <m/>
    <m/>
    <n v="8438.6299999999992"/>
    <m/>
    <m/>
    <m/>
    <m/>
    <m/>
    <m/>
    <m/>
    <x v="0"/>
    <x v="0"/>
    <m/>
  </r>
  <r>
    <s v=""/>
    <s v=" HR_0303_1620"/>
    <s v="RF-HR-3-CTRL: Test (First Article)"/>
    <s v="6.08.07.05.03"/>
    <x v="0"/>
    <d v="2027-01-12T00:00:00"/>
    <d v="2027-03-17T00:00:00"/>
    <s v="jtolle"/>
    <s v="gnarayan"/>
    <n v="53042.83"/>
    <s v="EDIA"/>
    <s v="C"/>
    <s v="Labor"/>
    <s v="TEC"/>
    <m/>
    <s v="BNL"/>
    <s v="Const.Procure"/>
    <s v="RF"/>
    <x v="10"/>
    <s v="P.S405.A"/>
    <m/>
    <m/>
    <m/>
    <m/>
    <m/>
    <m/>
    <m/>
    <m/>
    <m/>
    <m/>
    <n v="53042.83"/>
    <m/>
    <m/>
    <m/>
    <m/>
    <m/>
    <m/>
    <m/>
    <x v="0"/>
    <x v="0"/>
    <m/>
  </r>
  <r>
    <s v=""/>
    <s v=" HR_0303_1660"/>
    <s v="RF-HR-3-CTRL: Procurement Oversight (Production)"/>
    <s v="6.08.07.05.03"/>
    <x v="0"/>
    <d v="2027-03-18T00:00:00"/>
    <d v="2027-07-19T00:00:00"/>
    <s v="jtolle"/>
    <s v="gnarayan"/>
    <n v="8438.6299999999992"/>
    <s v="EDIA"/>
    <s v="C"/>
    <s v="Labor"/>
    <s v="TEC"/>
    <m/>
    <s v="BNL"/>
    <s v="Const.Procure"/>
    <s v="RF"/>
    <x v="10"/>
    <s v="P.S405.B"/>
    <m/>
    <m/>
    <m/>
    <m/>
    <m/>
    <m/>
    <m/>
    <m/>
    <m/>
    <m/>
    <n v="8438.6299999999992"/>
    <m/>
    <m/>
    <m/>
    <m/>
    <m/>
    <m/>
    <m/>
    <x v="0"/>
    <x v="0"/>
    <m/>
  </r>
  <r>
    <s v=""/>
    <s v=" HR_0303_1680"/>
    <s v="RF-HR-3-CTRL: Assembly, Test and Installation (Production)"/>
    <s v="6.08.07.05.03"/>
    <x v="0"/>
    <d v="2027-07-20T00:00:00"/>
    <d v="2027-08-17T00:00:00"/>
    <s v="jtolle"/>
    <s v="gnarayan"/>
    <n v="25315.9"/>
    <s v="CON"/>
    <s v="C"/>
    <s v="Labor"/>
    <s v="TEC"/>
    <m/>
    <s v="BNL"/>
    <s v="Const"/>
    <s v="RF"/>
    <x v="7"/>
    <s v="P.S405.B"/>
    <m/>
    <m/>
    <m/>
    <m/>
    <m/>
    <m/>
    <m/>
    <m/>
    <m/>
    <m/>
    <n v="25315.9"/>
    <m/>
    <m/>
    <m/>
    <m/>
    <m/>
    <m/>
    <m/>
    <x v="0"/>
    <x v="0"/>
    <m/>
  </r>
  <r>
    <s v=""/>
    <s v=" HR_0304_1240"/>
    <s v="RF-HR-4-PWR: Design of Amplifers and Transmission Components (not needed for CD3)"/>
    <s v="6.08.06.05"/>
    <x v="0"/>
    <d v="2023-10-13T00:00:00"/>
    <d v="2024-04-15T00:00:00"/>
    <s v="jtolle"/>
    <s v="zaltsman"/>
    <n v="7611.16"/>
    <s v="EDIA"/>
    <s v="C"/>
    <s v="Labor"/>
    <s v="TEC"/>
    <m/>
    <s v="BNL"/>
    <s v="PED"/>
    <s v="RF"/>
    <x v="6"/>
    <m/>
    <m/>
    <m/>
    <m/>
    <m/>
    <m/>
    <m/>
    <m/>
    <n v="7611.16"/>
    <m/>
    <m/>
    <m/>
    <m/>
    <m/>
    <m/>
    <m/>
    <m/>
    <m/>
    <m/>
    <x v="0"/>
    <x v="0"/>
    <m/>
  </r>
  <r>
    <s v=""/>
    <s v=" HR_0304_1380"/>
    <s v="RF-HR-4-PWR: High Power Test (First Article)"/>
    <s v="6.08.06.05"/>
    <x v="0"/>
    <d v="2026-09-10T00:00:00"/>
    <d v="2026-12-15T00:00:00"/>
    <s v="jtolle"/>
    <s v="zaltsman"/>
    <n v="83727.789999999994"/>
    <s v="EDIA"/>
    <s v="C"/>
    <s v="Labor"/>
    <s v="TEC"/>
    <m/>
    <s v="BNL"/>
    <s v="Const.Test"/>
    <s v="RF"/>
    <x v="8"/>
    <m/>
    <m/>
    <m/>
    <m/>
    <m/>
    <m/>
    <m/>
    <m/>
    <m/>
    <m/>
    <n v="19321.8"/>
    <n v="64405.99"/>
    <m/>
    <m/>
    <m/>
    <m/>
    <m/>
    <m/>
    <m/>
    <x v="0"/>
    <x v="0"/>
    <m/>
  </r>
  <r>
    <s v=""/>
    <s v=" HR_0304_1440"/>
    <s v="RF-HR-4-PWR: High Power Test (Production)"/>
    <s v="6.08.06.05"/>
    <x v="0"/>
    <d v="2028-01-25T00:00:00"/>
    <d v="2028-09-08T00:00:00"/>
    <s v="jtolle"/>
    <s v="zaltsman"/>
    <n v="157211.72"/>
    <s v="CON"/>
    <s v="C"/>
    <s v="Labor"/>
    <s v="TEC"/>
    <m/>
    <s v="BNL"/>
    <s v="Const.Test"/>
    <s v="RF"/>
    <x v="8"/>
    <m/>
    <m/>
    <m/>
    <m/>
    <m/>
    <m/>
    <m/>
    <m/>
    <m/>
    <m/>
    <m/>
    <m/>
    <n v="157211.72"/>
    <m/>
    <m/>
    <m/>
    <m/>
    <m/>
    <m/>
    <x v="0"/>
    <x v="0"/>
    <m/>
  </r>
  <r>
    <s v=""/>
    <s v=" HR_0304_1480"/>
    <s v="RF-HR-4-CTRL: Design"/>
    <s v="6.08.07.05.01"/>
    <x v="0"/>
    <d v="2024-11-25T00:00:00"/>
    <d v="2025-03-31T00:00:00"/>
    <s v="jtolle"/>
    <s v="gnarayan"/>
    <n v="49516.05"/>
    <s v="EDIA"/>
    <s v="C"/>
    <s v="Labor"/>
    <s v="TEC"/>
    <m/>
    <s v="BNL"/>
    <s v="PED"/>
    <s v="RF"/>
    <x v="6"/>
    <m/>
    <m/>
    <m/>
    <m/>
    <m/>
    <m/>
    <m/>
    <m/>
    <m/>
    <n v="49516.05"/>
    <m/>
    <m/>
    <m/>
    <m/>
    <m/>
    <m/>
    <m/>
    <m/>
    <m/>
    <x v="0"/>
    <x v="0"/>
    <m/>
  </r>
  <r>
    <s v=""/>
    <s v=" HR_0304_1500"/>
    <s v="RF-HR-4-CTRL: Prepare Specs and SOWs for all Procurements"/>
    <s v="6.08.07.05.03"/>
    <x v="0"/>
    <d v="2025-04-01T00:00:00"/>
    <d v="2025-06-24T00:00:00"/>
    <s v="jtolle"/>
    <s v="gnarayan"/>
    <n v="7877.55"/>
    <s v="EDIA"/>
    <s v="C"/>
    <s v="Labor"/>
    <s v="TEC"/>
    <m/>
    <s v="BNL"/>
    <s v="Const.Procure"/>
    <s v="RF"/>
    <x v="10"/>
    <s v="S.P151.A"/>
    <m/>
    <m/>
    <m/>
    <m/>
    <m/>
    <m/>
    <m/>
    <m/>
    <n v="7877.55"/>
    <m/>
    <m/>
    <m/>
    <m/>
    <m/>
    <m/>
    <m/>
    <m/>
    <m/>
    <x v="0"/>
    <x v="0"/>
    <m/>
  </r>
  <r>
    <s v=""/>
    <s v=" HR_0304_1600"/>
    <s v="RF-HR-4-CTRL: Procurement Oversight (First Article)"/>
    <s v="6.08.07.05.03"/>
    <x v="0"/>
    <d v="2025-12-09T00:00:00"/>
    <d v="2026-06-08T00:00:00"/>
    <s v="jtolle"/>
    <s v="gnarayan"/>
    <n v="8153.27"/>
    <s v="EDIA"/>
    <s v="C"/>
    <s v="Labor"/>
    <s v="TEC"/>
    <m/>
    <s v="BNL"/>
    <s v="Const.Fabricate"/>
    <s v="RF"/>
    <x v="9"/>
    <s v="S.P151.A"/>
    <s v="APP00257"/>
    <m/>
    <m/>
    <m/>
    <m/>
    <m/>
    <m/>
    <m/>
    <m/>
    <n v="8153.27"/>
    <m/>
    <m/>
    <m/>
    <m/>
    <m/>
    <m/>
    <m/>
    <m/>
    <x v="0"/>
    <x v="0"/>
    <m/>
  </r>
  <r>
    <s v=""/>
    <s v=" HR_0304_1620"/>
    <s v="RF-HR-4-CTRL: Test (First Article)"/>
    <s v="6.08.07.05.03"/>
    <x v="0"/>
    <d v="2026-06-09T00:00:00"/>
    <d v="2026-10-07T00:00:00"/>
    <s v="jtolle"/>
    <s v="gnarayan"/>
    <n v="51354.63"/>
    <s v="EDIA"/>
    <s v="C"/>
    <s v="Labor"/>
    <s v="TEC"/>
    <m/>
    <s v="BNL"/>
    <s v="Const.Fabricate"/>
    <s v="RF"/>
    <x v="9"/>
    <s v="S.P151.A"/>
    <m/>
    <m/>
    <m/>
    <m/>
    <m/>
    <m/>
    <m/>
    <m/>
    <m/>
    <n v="48333.77"/>
    <n v="3020.86"/>
    <m/>
    <m/>
    <m/>
    <m/>
    <m/>
    <m/>
    <m/>
    <x v="0"/>
    <x v="0"/>
    <m/>
  </r>
  <r>
    <s v=""/>
    <s v=" HR_0304_1660"/>
    <s v="RF-HR-4-CTRL: Procurement Oversight (Production)"/>
    <s v="6.08.07.05.03"/>
    <x v="0"/>
    <d v="2026-10-08T00:00:00"/>
    <d v="2027-11-15T00:00:00"/>
    <s v="jtolle"/>
    <s v="gnarayan"/>
    <n v="8470.85"/>
    <s v="EDIA"/>
    <s v="C"/>
    <s v="Labor"/>
    <s v="TEC"/>
    <m/>
    <s v="BNL"/>
    <s v="Const.Fabricate"/>
    <s v="RF"/>
    <x v="9"/>
    <s v="S.P151.B"/>
    <s v="APP00257"/>
    <m/>
    <m/>
    <m/>
    <m/>
    <m/>
    <m/>
    <m/>
    <m/>
    <m/>
    <n v="7546.76"/>
    <n v="924.09"/>
    <m/>
    <m/>
    <m/>
    <m/>
    <m/>
    <m/>
    <x v="0"/>
    <x v="0"/>
    <m/>
  </r>
  <r>
    <s v=""/>
    <s v=" HR_0304_1680"/>
    <s v="RF-HR-4-CTRL: Assembly, Test and Installation (Production)"/>
    <s v="6.08.07.05.03"/>
    <x v="0"/>
    <d v="2027-11-16T00:00:00"/>
    <d v="2028-09-15T00:00:00"/>
    <s v="jtolle"/>
    <s v="gnarayan"/>
    <n v="157211.72"/>
    <s v="CON"/>
    <s v="C"/>
    <s v="Labor"/>
    <s v="TEC"/>
    <m/>
    <s v="BNL"/>
    <s v="Const"/>
    <s v="RF"/>
    <x v="7"/>
    <s v="S.P151.B"/>
    <m/>
    <m/>
    <m/>
    <m/>
    <m/>
    <m/>
    <m/>
    <m/>
    <m/>
    <m/>
    <m/>
    <n v="157211.72"/>
    <m/>
    <m/>
    <m/>
    <m/>
    <m/>
    <m/>
    <x v="0"/>
    <x v="0"/>
    <m/>
  </r>
  <r>
    <s v=""/>
    <s v=" HR_0305_1040"/>
    <s v="RF-HSR-5-CM: High Power Test (CM-04) (Production)"/>
    <s v="6.08.04.02.04"/>
    <x v="0"/>
    <d v="2029-03-28T00:00:00"/>
    <d v="2029-06-20T00:00:00"/>
    <s v="jtolle"/>
    <s v="zaltsman"/>
    <n v="29830.92"/>
    <s v="CON"/>
    <s v="C"/>
    <s v="Labor"/>
    <s v="TEC"/>
    <m/>
    <s v="BNL"/>
    <s v="Const.Test"/>
    <s v="RF"/>
    <x v="8"/>
    <m/>
    <m/>
    <m/>
    <m/>
    <m/>
    <m/>
    <m/>
    <m/>
    <m/>
    <m/>
    <m/>
    <m/>
    <m/>
    <n v="29830.92"/>
    <m/>
    <m/>
    <m/>
    <m/>
    <m/>
    <x v="0"/>
    <x v="0"/>
    <m/>
  </r>
  <r>
    <s v=""/>
    <s v=" HR_0305_1080"/>
    <s v="RF-HR-5-PWR: Design of Amplifers and Transmission Components (not needed for CD3)"/>
    <s v="6.08.06.02"/>
    <x v="0"/>
    <d v="2027-01-14T00:00:00"/>
    <d v="2027-04-09T00:00:00"/>
    <s v="jtolle"/>
    <s v="zaltsman"/>
    <n v="8438.6299999999992"/>
    <s v="EDIA"/>
    <s v="C"/>
    <s v="Labor"/>
    <s v="TEC"/>
    <m/>
    <s v="BNL"/>
    <s v="PED"/>
    <s v="RF"/>
    <x v="6"/>
    <s v="S.P316"/>
    <m/>
    <m/>
    <m/>
    <m/>
    <m/>
    <m/>
    <m/>
    <m/>
    <m/>
    <m/>
    <n v="8438.6299999999992"/>
    <m/>
    <m/>
    <m/>
    <m/>
    <m/>
    <m/>
    <m/>
    <x v="0"/>
    <x v="0"/>
    <m/>
  </r>
  <r>
    <s v=""/>
    <s v=" HR_0305_1260"/>
    <s v="RF-HR-5-CTRL: Design"/>
    <s v="6.08.07.05.01"/>
    <x v="0"/>
    <d v="2027-04-12T00:00:00"/>
    <d v="2027-08-10T00:00:00"/>
    <s v="jtolle"/>
    <s v="gnarayan"/>
    <n v="53042.83"/>
    <s v="EDIA"/>
    <s v="C"/>
    <s v="Labor"/>
    <s v="TEC"/>
    <m/>
    <s v="BNL"/>
    <s v="PED"/>
    <s v="RF"/>
    <x v="6"/>
    <m/>
    <m/>
    <m/>
    <m/>
    <m/>
    <m/>
    <m/>
    <m/>
    <m/>
    <m/>
    <m/>
    <n v="53042.83"/>
    <m/>
    <m/>
    <m/>
    <m/>
    <m/>
    <m/>
    <m/>
    <x v="0"/>
    <x v="0"/>
    <m/>
  </r>
  <r>
    <s v=""/>
    <s v=" HR_0305_1280"/>
    <s v="RF-HR-5-CTRL: Prepare Specs and SOWs for all Procurements"/>
    <s v="6.08.07.05.03"/>
    <x v="0"/>
    <d v="2027-08-11T00:00:00"/>
    <d v="2027-11-04T00:00:00"/>
    <s v="jtolle"/>
    <s v="gnarayan"/>
    <n v="8556.77"/>
    <s v="EDIA"/>
    <s v="C"/>
    <s v="Labor"/>
    <s v="TEC"/>
    <m/>
    <s v="BNL"/>
    <s v="Const.Procure"/>
    <s v="RF"/>
    <x v="10"/>
    <s v="P.S406"/>
    <m/>
    <m/>
    <m/>
    <m/>
    <m/>
    <m/>
    <m/>
    <m/>
    <m/>
    <m/>
    <n v="5134.0600000000004"/>
    <n v="3422.71"/>
    <m/>
    <m/>
    <m/>
    <m/>
    <m/>
    <m/>
    <x v="0"/>
    <x v="0"/>
    <m/>
  </r>
  <r>
    <s v=""/>
    <s v=" HR_0305_1380"/>
    <s v="RF-HR-5-CTRL: Procurement Oversight (First Article)"/>
    <s v="6.08.07.05.03"/>
    <x v="0"/>
    <d v="2028-02-08T00:00:00"/>
    <d v="2028-08-03T00:00:00"/>
    <s v="jtolle"/>
    <s v="gnarayan"/>
    <n v="8733.98"/>
    <s v="EDIA"/>
    <s v="C"/>
    <s v="Labor"/>
    <s v="TEC"/>
    <m/>
    <s v="BNL"/>
    <s v="Const.Fabricate"/>
    <s v="RF"/>
    <x v="9"/>
    <s v="P.S406.A"/>
    <m/>
    <m/>
    <m/>
    <m/>
    <m/>
    <m/>
    <m/>
    <m/>
    <m/>
    <m/>
    <m/>
    <n v="8733.98"/>
    <m/>
    <m/>
    <m/>
    <m/>
    <m/>
    <m/>
    <x v="0"/>
    <x v="0"/>
    <m/>
  </r>
  <r>
    <s v=""/>
    <s v=" HR_0305_1400"/>
    <s v="RF-HR-5-CTRL: Test (First Article)"/>
    <s v="6.08.07.05.03"/>
    <x v="0"/>
    <d v="2028-08-04T00:00:00"/>
    <d v="2028-12-07T00:00:00"/>
    <s v="jtolle"/>
    <s v="gnarayan"/>
    <n v="111833.17"/>
    <s v="EDIA"/>
    <s v="C"/>
    <s v="Labor"/>
    <s v="TEC"/>
    <m/>
    <s v="BNL"/>
    <s v="Const.Fabricate"/>
    <s v="RF"/>
    <x v="9"/>
    <s v="P.S406.A"/>
    <m/>
    <m/>
    <m/>
    <m/>
    <m/>
    <m/>
    <m/>
    <m/>
    <m/>
    <m/>
    <m/>
    <n v="52627.37"/>
    <n v="59205.79"/>
    <m/>
    <m/>
    <m/>
    <m/>
    <m/>
    <x v="0"/>
    <x v="0"/>
    <m/>
  </r>
  <r>
    <s v=""/>
    <s v=" HR_0305_1440"/>
    <s v="RF-HR-5-CTRL: Procurement Oversight (Production)"/>
    <s v="6.08.07.05.03"/>
    <x v="0"/>
    <d v="2029-01-10T00:00:00"/>
    <d v="2029-02-08T00:00:00"/>
    <s v="jtolle"/>
    <s v="gnarayan"/>
    <n v="9039.67"/>
    <s v="EDIA"/>
    <s v="C"/>
    <s v="Labor"/>
    <s v="TEC"/>
    <m/>
    <s v="BNL"/>
    <s v="Const.Fabricate"/>
    <s v="RF"/>
    <x v="9"/>
    <s v="P.S406.B"/>
    <m/>
    <m/>
    <m/>
    <m/>
    <m/>
    <m/>
    <m/>
    <m/>
    <m/>
    <m/>
    <m/>
    <m/>
    <n v="9039.67"/>
    <m/>
    <m/>
    <m/>
    <m/>
    <m/>
    <x v="0"/>
    <x v="0"/>
    <m/>
  </r>
  <r>
    <s v=""/>
    <s v=" HR_0305_1170"/>
    <s v="RF-HR-5-PWR: High Power Test (First Article)"/>
    <s v="6.08.06.02"/>
    <x v="0"/>
    <d v="2028-06-19T00:00:00"/>
    <d v="2028-08-21T00:00:00"/>
    <s v="jtolle"/>
    <s v="zaltsman"/>
    <n v="18341.37"/>
    <s v="EDIA"/>
    <s v="C"/>
    <s v="Labor"/>
    <s v="TEC"/>
    <m/>
    <s v="BNL"/>
    <s v="Const.Test"/>
    <s v="RF"/>
    <x v="8"/>
    <s v="S.P316.A"/>
    <m/>
    <m/>
    <m/>
    <m/>
    <m/>
    <m/>
    <m/>
    <m/>
    <m/>
    <m/>
    <m/>
    <n v="18341.37"/>
    <m/>
    <m/>
    <m/>
    <m/>
    <m/>
    <m/>
    <x v="0"/>
    <x v="0"/>
    <m/>
  </r>
  <r>
    <s v=""/>
    <s v=" HR_0403_1440"/>
    <s v="HR Inj-Sys Upgrade Vacuum - I&amp;C systems - Delivery, Test, and Final Acceptance"/>
    <s v="6.05.03.03"/>
    <x v="0"/>
    <d v="2027-05-21T00:00:00"/>
    <d v="2027-09-14T00:00:00"/>
    <s v="rnavarrol"/>
    <s v="weiss"/>
    <n v="1326.07"/>
    <s v="EDIA"/>
    <s v="C"/>
    <s v="Labor"/>
    <s v="TEC"/>
    <m/>
    <s v="BNL"/>
    <s v="Const"/>
    <s v="VAC"/>
    <x v="8"/>
    <s v="P"/>
    <m/>
    <m/>
    <m/>
    <m/>
    <m/>
    <m/>
    <m/>
    <m/>
    <m/>
    <m/>
    <n v="1326.07"/>
    <m/>
    <m/>
    <m/>
    <m/>
    <m/>
    <m/>
    <m/>
    <x v="0"/>
    <x v="0"/>
    <m/>
  </r>
  <r>
    <s v=""/>
    <s v=" HR_0605_3231"/>
    <s v="IPM Upgrade - Material - Test and Final Acceptance"/>
    <s v="6.05.05.03"/>
    <x v="0"/>
    <d v="2027-02-25T00:00:00"/>
    <d v="2028-02-24T00:00:00"/>
    <s v="mahmed"/>
    <s v="gassner"/>
    <n v="53763.15"/>
    <s v="EDIA"/>
    <s v="C"/>
    <s v="Labor"/>
    <s v="TEC"/>
    <m/>
    <s v="BNL"/>
    <s v="Const"/>
    <s v="INS"/>
    <x v="8"/>
    <s v="P.S102"/>
    <m/>
    <m/>
    <m/>
    <m/>
    <m/>
    <m/>
    <m/>
    <m/>
    <m/>
    <m/>
    <n v="32903.050000000003"/>
    <n v="20860.099999999999"/>
    <m/>
    <m/>
    <m/>
    <m/>
    <m/>
    <m/>
    <x v="0"/>
    <x v="0"/>
    <m/>
  </r>
  <r>
    <s v=""/>
    <s v=" HR_0804_4440"/>
    <s v="Hadron &amp; e-Cooling Vacuum - I&amp;C Systems - Delivery, test, and final acceptance"/>
    <s v="6.05.07.05"/>
    <x v="0"/>
    <d v="2027-05-21T00:00:00"/>
    <d v="2027-09-14T00:00:00"/>
    <s v="rnavarrol"/>
    <s v="weiss"/>
    <n v="106085.66"/>
    <s v="EDIA"/>
    <s v="C"/>
    <s v="Labor"/>
    <s v="TEC"/>
    <m/>
    <s v="BNL"/>
    <s v="Const"/>
    <s v="VAC"/>
    <x v="8"/>
    <s v="P"/>
    <m/>
    <m/>
    <m/>
    <m/>
    <m/>
    <m/>
    <m/>
    <m/>
    <m/>
    <m/>
    <n v="106085.66"/>
    <m/>
    <m/>
    <m/>
    <m/>
    <m/>
    <m/>
    <m/>
    <x v="0"/>
    <x v="0"/>
    <m/>
  </r>
  <r>
    <s v=""/>
    <s v=" HR_0804_5040"/>
    <s v="e-beamlines Baked Vacuum - I&amp;C Systems - Delivery, test, and final acceptance"/>
    <s v="6.05.07.05"/>
    <x v="0"/>
    <d v="2027-05-21T00:00:00"/>
    <d v="2027-09-14T00:00:00"/>
    <s v="rnavarrol"/>
    <s v="weiss"/>
    <n v="106085.66"/>
    <s v="EDIA"/>
    <s v="C"/>
    <s v="Labor"/>
    <s v="TEC"/>
    <m/>
    <s v="BNL"/>
    <s v="Const"/>
    <s v="VAC"/>
    <x v="8"/>
    <s v="P"/>
    <m/>
    <m/>
    <m/>
    <m/>
    <m/>
    <m/>
    <m/>
    <m/>
    <m/>
    <m/>
    <n v="106085.66"/>
    <m/>
    <m/>
    <m/>
    <m/>
    <m/>
    <m/>
    <m/>
    <x v="0"/>
    <x v="0"/>
    <m/>
  </r>
  <r>
    <s v=""/>
    <s v=" HR_0804_5640"/>
    <s v="e-loop Return Vacuum - I&amp;C Systems - Delivery, test, and final acceptance"/>
    <s v="6.05.07.05"/>
    <x v="0"/>
    <d v="2027-05-21T00:00:00"/>
    <d v="2027-09-14T00:00:00"/>
    <s v="rnavarrol"/>
    <s v="weiss"/>
    <n v="106085.66"/>
    <s v="EDIA"/>
    <s v="C"/>
    <s v="Labor"/>
    <s v="TEC"/>
    <m/>
    <s v="BNL"/>
    <s v="Const"/>
    <s v="VAC"/>
    <x v="8"/>
    <s v="P"/>
    <m/>
    <m/>
    <m/>
    <m/>
    <m/>
    <m/>
    <m/>
    <m/>
    <m/>
    <m/>
    <n v="106085.66"/>
    <m/>
    <m/>
    <m/>
    <m/>
    <m/>
    <m/>
    <m/>
    <x v="0"/>
    <x v="0"/>
    <m/>
  </r>
  <r>
    <s v=""/>
    <s v=" HR_0804_6240"/>
    <s v="DC-Gun LINAC Vacuum - I&amp;C Systems - Delivery, Testing and Final Acceptance"/>
    <s v="6.05.07.05"/>
    <x v="0"/>
    <d v="2027-05-20T00:00:00"/>
    <d v="2027-09-13T00:00:00"/>
    <s v="rnavarrol"/>
    <s v="weiss"/>
    <n v="159128.5"/>
    <s v="EDIA"/>
    <s v="C"/>
    <s v="Labor"/>
    <s v="TEC"/>
    <m/>
    <s v="BNL"/>
    <s v="Const"/>
    <s v="VAC"/>
    <x v="8"/>
    <s v="P.S120"/>
    <m/>
    <m/>
    <m/>
    <m/>
    <m/>
    <m/>
    <m/>
    <m/>
    <m/>
    <m/>
    <n v="159128.5"/>
    <m/>
    <m/>
    <m/>
    <m/>
    <m/>
    <m/>
    <m/>
    <x v="0"/>
    <x v="0"/>
    <m/>
  </r>
  <r>
    <s v=""/>
    <s v=" HR_0805_1020"/>
    <s v="RF-ERL-5-CM: Assembly (Production)"/>
    <s v="6.08.04.02.04"/>
    <x v="0"/>
    <d v="2029-06-21T00:00:00"/>
    <d v="1930-06-06T00:00:00"/>
    <s v="jtolle"/>
    <s v="zaltsman"/>
    <n v="240064.31"/>
    <s v="EDIA"/>
    <s v="C"/>
    <s v="Labor"/>
    <s v="TEC"/>
    <m/>
    <s v="BNL"/>
    <s v="Const"/>
    <s v="RF"/>
    <x v="7"/>
    <m/>
    <m/>
    <m/>
    <m/>
    <m/>
    <m/>
    <m/>
    <m/>
    <m/>
    <m/>
    <m/>
    <m/>
    <m/>
    <n v="70018.759999999995"/>
    <n v="170045.55"/>
    <m/>
    <m/>
    <m/>
    <m/>
    <x v="0"/>
    <x v="0"/>
    <m/>
  </r>
  <r>
    <s v=""/>
    <s v=" HR_0805_1040"/>
    <s v="RF-ERL-5-CM: High Power Test (CM-05)"/>
    <s v="6.08.04.02.04"/>
    <x v="0"/>
    <d v="2029-05-23T00:00:00"/>
    <d v="1930-05-08T00:00:00"/>
    <s v="jtolle"/>
    <s v="zaltsman"/>
    <n v="243867.81"/>
    <s v="CON"/>
    <s v="C"/>
    <s v="Labor"/>
    <s v="TEC"/>
    <m/>
    <s v="BNL"/>
    <s v="Const.Test"/>
    <s v="RF"/>
    <x v="8"/>
    <m/>
    <m/>
    <m/>
    <m/>
    <m/>
    <m/>
    <m/>
    <m/>
    <m/>
    <m/>
    <m/>
    <m/>
    <m/>
    <n v="91450.43"/>
    <n v="152417.38"/>
    <m/>
    <m/>
    <m/>
    <m/>
    <x v="0"/>
    <x v="0"/>
    <m/>
  </r>
  <r>
    <s v=""/>
    <s v=" HR_0805_1080"/>
    <s v="RF-ERL-1-PWR: Design of Amplifers and Transmission Components"/>
    <s v="6.08.06.02"/>
    <x v="0"/>
    <d v="2027-01-14T00:00:00"/>
    <d v="2027-04-09T00:00:00"/>
    <s v="jtolle"/>
    <s v="zaltsman"/>
    <n v="8438.6299999999992"/>
    <s v="EDIA"/>
    <s v="C"/>
    <s v="Labor"/>
    <s v="TEC"/>
    <m/>
    <s v="BNL"/>
    <s v="PED"/>
    <s v="RF"/>
    <x v="6"/>
    <s v="A.PP043"/>
    <m/>
    <m/>
    <m/>
    <m/>
    <m/>
    <m/>
    <m/>
    <m/>
    <m/>
    <m/>
    <n v="8438.6299999999992"/>
    <m/>
    <m/>
    <m/>
    <m/>
    <m/>
    <m/>
    <m/>
    <x v="0"/>
    <x v="0"/>
    <m/>
  </r>
  <r>
    <s v=""/>
    <s v=" HR_0805_1220"/>
    <s v="RF-ERL-1-PWR: High Power Test (Production)"/>
    <s v="6.08.06.02"/>
    <x v="0"/>
    <d v="2029-11-29T00:00:00"/>
    <d v="1930-09-13T00:00:00"/>
    <s v="jtolle"/>
    <s v="zaltsman"/>
    <n v="196477.31"/>
    <s v="CON"/>
    <s v="C"/>
    <s v="Labor"/>
    <s v="TEC"/>
    <m/>
    <s v="BNL"/>
    <s v="Const.Test"/>
    <s v="RF"/>
    <x v="8"/>
    <s v="A.PP043.B"/>
    <m/>
    <m/>
    <m/>
    <m/>
    <m/>
    <m/>
    <m/>
    <m/>
    <m/>
    <m/>
    <m/>
    <m/>
    <m/>
    <n v="196477.31"/>
    <m/>
    <m/>
    <m/>
    <m/>
    <x v="0"/>
    <x v="0"/>
    <m/>
  </r>
  <r>
    <s v=""/>
    <s v=" HR_0805_1260"/>
    <s v="RF-ERL-1-CTRL: Design"/>
    <s v="6.08.07.06.01"/>
    <x v="0"/>
    <d v="2025-12-09T00:00:00"/>
    <d v="2027-06-08T00:00:00"/>
    <s v="jtolle"/>
    <s v="gnarayan"/>
    <n v="104124.53"/>
    <s v="EDIA"/>
    <s v="C"/>
    <s v="Labor"/>
    <s v="TEC"/>
    <m/>
    <s v="BNL"/>
    <s v="PED"/>
    <s v="RF"/>
    <x v="6"/>
    <m/>
    <m/>
    <m/>
    <m/>
    <m/>
    <m/>
    <m/>
    <m/>
    <m/>
    <m/>
    <n v="56921.41"/>
    <n v="47203.12"/>
    <m/>
    <m/>
    <m/>
    <m/>
    <m/>
    <m/>
    <m/>
    <x v="0"/>
    <x v="0"/>
    <m/>
  </r>
  <r>
    <s v=""/>
    <s v=" HR_0805_1280"/>
    <s v="RF-ERL-1-CTRL: Prepare Specs and SOWs for all Procurements"/>
    <s v="6.08.07.06.03"/>
    <x v="0"/>
    <d v="2027-06-09T00:00:00"/>
    <d v="2027-09-01T00:00:00"/>
    <s v="jtolle"/>
    <s v="gnarayan"/>
    <n v="8438.6299999999992"/>
    <s v="EDIA"/>
    <s v="C"/>
    <s v="Labor"/>
    <s v="TEC"/>
    <m/>
    <s v="BNL"/>
    <s v="Const.Procure"/>
    <s v="RF"/>
    <x v="10"/>
    <s v="S.P158.A"/>
    <m/>
    <m/>
    <m/>
    <m/>
    <m/>
    <m/>
    <m/>
    <m/>
    <m/>
    <m/>
    <n v="8438.6299999999992"/>
    <m/>
    <m/>
    <m/>
    <m/>
    <m/>
    <m/>
    <m/>
    <x v="0"/>
    <x v="0"/>
    <m/>
  </r>
  <r>
    <s v=""/>
    <s v=" HR_0805_1380"/>
    <s v="RF-ERL-1-CTRL: Procurement Oversight (First Article)"/>
    <s v="6.08.07.06.03"/>
    <x v="0"/>
    <d v="2028-02-18T00:00:00"/>
    <d v="2028-08-15T00:00:00"/>
    <s v="jtolle"/>
    <s v="gnarayan"/>
    <n v="8733.98"/>
    <s v="EDIA"/>
    <s v="C"/>
    <s v="Labor"/>
    <s v="TEC"/>
    <m/>
    <s v="BNL"/>
    <s v="Const.Fabricate"/>
    <s v="RF"/>
    <x v="9"/>
    <s v="S.P158.A"/>
    <s v="APP00153"/>
    <m/>
    <m/>
    <m/>
    <m/>
    <m/>
    <m/>
    <m/>
    <m/>
    <m/>
    <m/>
    <n v="8733.98"/>
    <m/>
    <m/>
    <m/>
    <m/>
    <m/>
    <m/>
    <x v="0"/>
    <x v="0"/>
    <m/>
  </r>
  <r>
    <s v=""/>
    <s v=" HR_0805_1400"/>
    <s v="RF-ERL-1-CTRL: Test (First Article)"/>
    <s v="6.08.07.06.03"/>
    <x v="0"/>
    <d v="2028-05-22T00:00:00"/>
    <d v="2028-11-17T00:00:00"/>
    <s v="jtolle"/>
    <s v="gnarayan"/>
    <n v="110813.2"/>
    <s v="EDIA"/>
    <s v="C"/>
    <s v="Labor"/>
    <s v="TEC"/>
    <m/>
    <s v="BNL"/>
    <s v="Const.Fabricate"/>
    <s v="RF"/>
    <x v="9"/>
    <s v="S.P158.A"/>
    <m/>
    <m/>
    <m/>
    <m/>
    <m/>
    <m/>
    <m/>
    <m/>
    <m/>
    <m/>
    <m/>
    <n v="81558.52"/>
    <n v="29254.69"/>
    <m/>
    <m/>
    <m/>
    <m/>
    <m/>
    <x v="0"/>
    <x v="0"/>
    <m/>
  </r>
  <r>
    <s v=""/>
    <s v=" HR_0805_1440"/>
    <s v="RF-ERL-1-CTRL: Procurement Oversight (Production)"/>
    <s v="6.08.07.06.03"/>
    <x v="0"/>
    <d v="2028-11-20T00:00:00"/>
    <d v="2029-07-23T00:00:00"/>
    <s v="jtolle"/>
    <s v="gnarayan"/>
    <n v="9039.67"/>
    <s v="EDIA"/>
    <s v="C"/>
    <s v="Labor"/>
    <s v="TEC"/>
    <m/>
    <s v="BNL"/>
    <s v="Const.Fabricate"/>
    <s v="RF"/>
    <x v="9"/>
    <s v="S.P158.B"/>
    <s v="APP00153"/>
    <m/>
    <m/>
    <m/>
    <m/>
    <m/>
    <m/>
    <m/>
    <m/>
    <m/>
    <m/>
    <m/>
    <n v="9039.67"/>
    <m/>
    <m/>
    <m/>
    <m/>
    <m/>
    <x v="0"/>
    <x v="0"/>
    <m/>
  </r>
  <r>
    <s v=""/>
    <s v=" HR_0805_1460"/>
    <s v="RF-ERL-1-CTRL: Assembly, Test and Installation (Production)"/>
    <s v="6.08.07.06.03"/>
    <x v="0"/>
    <d v="2029-02-20T00:00:00"/>
    <d v="2029-10-17T00:00:00"/>
    <s v="jtolle"/>
    <s v="gnarayan"/>
    <n v="271868.2"/>
    <s v="CON"/>
    <s v="C"/>
    <s v="Labor"/>
    <s v="TEC"/>
    <m/>
    <s v="BNL"/>
    <s v="Const"/>
    <s v="RF"/>
    <x v="7"/>
    <s v="S.P158.B"/>
    <m/>
    <m/>
    <m/>
    <m/>
    <m/>
    <m/>
    <m/>
    <m/>
    <m/>
    <m/>
    <m/>
    <m/>
    <n v="252449.04"/>
    <n v="19419.16"/>
    <m/>
    <m/>
    <m/>
    <m/>
    <x v="0"/>
    <x v="0"/>
    <m/>
  </r>
  <r>
    <s v=""/>
    <s v=" HR_0805_1160"/>
    <s v="RF-ERL-1-PWR: High Power Test (First Article)"/>
    <s v="6.08.06.02"/>
    <x v="0"/>
    <d v="2028-06-19T00:00:00"/>
    <d v="2028-07-24T00:00:00"/>
    <s v="jtolle"/>
    <s v="zaltsman"/>
    <n v="18341.37"/>
    <s v="EDIA"/>
    <s v="C"/>
    <s v="Labor"/>
    <s v="TEC"/>
    <m/>
    <s v="BNL"/>
    <s v="Const.Test"/>
    <s v="RF"/>
    <x v="8"/>
    <s v="A.PP043.A"/>
    <m/>
    <m/>
    <m/>
    <m/>
    <m/>
    <m/>
    <m/>
    <m/>
    <m/>
    <m/>
    <m/>
    <n v="18341.37"/>
    <m/>
    <m/>
    <m/>
    <m/>
    <m/>
    <m/>
    <x v="0"/>
    <x v="0"/>
    <m/>
  </r>
  <r>
    <s v=""/>
    <s v=" HR_0805_5140"/>
    <s v="RF-ERL-2-CM: High Power Test (First Article)"/>
    <s v="6.08.04.03.04"/>
    <x v="0"/>
    <d v="1930-10-03T00:00:00"/>
    <d v="1931-01-02T00:00:00"/>
    <s v="jtolle"/>
    <s v="zaltsman"/>
    <n v="31955.63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n v="31955.63"/>
    <m/>
    <m/>
    <m/>
    <x v="0"/>
    <x v="0"/>
    <m/>
  </r>
  <r>
    <s v=""/>
    <s v=" HR_0805_5200"/>
    <s v="RF-ERL-2-CM: High Power Test (CM-02)"/>
    <s v="6.08.04.03.04"/>
    <x v="0"/>
    <d v="1930-11-08T00:00:00"/>
    <d v="1931-02-07T00:00:00"/>
    <s v="jtolle"/>
    <s v="zaltsman"/>
    <n v="63911.26"/>
    <s v="CON"/>
    <s v="C"/>
    <s v="Labor"/>
    <s v="TEC"/>
    <m/>
    <s v="BNL"/>
    <s v="Const.Test"/>
    <s v="RF"/>
    <x v="8"/>
    <m/>
    <m/>
    <m/>
    <m/>
    <m/>
    <m/>
    <m/>
    <m/>
    <m/>
    <m/>
    <m/>
    <m/>
    <m/>
    <m/>
    <m/>
    <n v="63911.26"/>
    <m/>
    <m/>
    <m/>
    <x v="0"/>
    <x v="0"/>
    <m/>
  </r>
  <r>
    <s v=""/>
    <s v=" HR_0805_5240"/>
    <s v="RF-ERL-2-PWR: Design of Amplifers and Transmission Components (not needed for CD3)"/>
    <s v="6.08.06.04"/>
    <x v="0"/>
    <d v="2026-10-15T00:00:00"/>
    <d v="2027-01-21T00:00:00"/>
    <s v="jtolle"/>
    <s v="zaltsman"/>
    <n v="8438.6299999999992"/>
    <s v="EDIA"/>
    <s v="C"/>
    <s v="Labor"/>
    <s v="TEC"/>
    <m/>
    <s v="BNL"/>
    <s v="PED"/>
    <s v="RF"/>
    <x v="6"/>
    <s v="S.P150"/>
    <m/>
    <m/>
    <m/>
    <m/>
    <m/>
    <m/>
    <m/>
    <m/>
    <m/>
    <m/>
    <n v="8438.6299999999992"/>
    <m/>
    <m/>
    <m/>
    <m/>
    <m/>
    <m/>
    <m/>
    <x v="0"/>
    <x v="0"/>
    <m/>
  </r>
  <r>
    <s v=""/>
    <s v=" HR_0805_5380"/>
    <s v="RF-ERL-2-PWR: High Power Test (First Article)"/>
    <s v="6.08.06.04"/>
    <x v="0"/>
    <d v="2029-04-02T00:00:00"/>
    <d v="2029-07-02T00:00:00"/>
    <s v="jtolle"/>
    <s v="zaltsman"/>
    <n v="56820.81"/>
    <s v="EDIA"/>
    <s v="C"/>
    <s v="Labor"/>
    <s v="TEC"/>
    <m/>
    <s v="BNL"/>
    <s v="Const.Test"/>
    <s v="RF"/>
    <x v="8"/>
    <s v="S.P150.A"/>
    <m/>
    <m/>
    <m/>
    <m/>
    <m/>
    <m/>
    <m/>
    <m/>
    <m/>
    <m/>
    <m/>
    <m/>
    <n v="56820.81"/>
    <m/>
    <m/>
    <m/>
    <m/>
    <m/>
    <x v="0"/>
    <x v="0"/>
    <m/>
  </r>
  <r>
    <s v=""/>
    <s v=" HR_0805_5440"/>
    <s v="RF-ERL-2-PWR: High Power Test (Production)"/>
    <s v="6.08.06.04"/>
    <x v="0"/>
    <d v="1930-06-07T00:00:00"/>
    <d v="1930-09-30T00:00:00"/>
    <s v="jtolle"/>
    <s v="zaltsman"/>
    <n v="56136.38"/>
    <s v="CON"/>
    <s v="C"/>
    <s v="Labor"/>
    <s v="TEC"/>
    <m/>
    <s v="BNL"/>
    <s v="Const.Test"/>
    <s v="RF"/>
    <x v="8"/>
    <s v="S.P150.B"/>
    <m/>
    <m/>
    <m/>
    <m/>
    <m/>
    <m/>
    <m/>
    <m/>
    <m/>
    <m/>
    <m/>
    <m/>
    <m/>
    <n v="56136.38"/>
    <m/>
    <m/>
    <m/>
    <m/>
    <x v="0"/>
    <x v="0"/>
    <m/>
  </r>
  <r>
    <s v=""/>
    <s v=" HR_0805_5480"/>
    <s v="RF-ERL-2-CTRL: Design"/>
    <s v="6.08.07.06.01"/>
    <x v="0"/>
    <d v="2027-04-19T00:00:00"/>
    <d v="2027-08-17T00:00:00"/>
    <s v="jtolle"/>
    <s v="gnarayan"/>
    <n v="53042.83"/>
    <s v="EDIA"/>
    <s v="C"/>
    <s v="Labor"/>
    <s v="TEC"/>
    <m/>
    <s v="BNL"/>
    <s v="PED"/>
    <s v="RF"/>
    <x v="6"/>
    <m/>
    <m/>
    <m/>
    <m/>
    <m/>
    <m/>
    <m/>
    <m/>
    <m/>
    <m/>
    <m/>
    <n v="53042.83"/>
    <m/>
    <m/>
    <m/>
    <m/>
    <m/>
    <m/>
    <m/>
    <x v="0"/>
    <x v="0"/>
    <m/>
  </r>
  <r>
    <s v=""/>
    <s v=" HR_0805_5500"/>
    <s v="RF-ERL-2-CTRL: Prepare Specs and SOWs for all Procurements"/>
    <s v="6.08.07.06.03"/>
    <x v="0"/>
    <d v="2027-08-18T00:00:00"/>
    <d v="2027-11-12T00:00:00"/>
    <s v="jtolle"/>
    <s v="gnarayan"/>
    <n v="8581.39"/>
    <s v="EDIA"/>
    <s v="C"/>
    <s v="Labor"/>
    <s v="TEC"/>
    <m/>
    <s v="BNL"/>
    <s v="Const.Procure"/>
    <s v="RF"/>
    <x v="10"/>
    <s v="P.S407"/>
    <m/>
    <m/>
    <m/>
    <m/>
    <m/>
    <m/>
    <m/>
    <m/>
    <m/>
    <m/>
    <n v="4433.72"/>
    <n v="4147.67"/>
    <m/>
    <m/>
    <m/>
    <m/>
    <m/>
    <m/>
    <x v="0"/>
    <x v="0"/>
    <m/>
  </r>
  <r>
    <s v=""/>
    <s v=" HR_0805_5600"/>
    <s v="RF-ERL-2-CTRL: Procurement Oversight (First Article)"/>
    <s v="6.08.07.06.03"/>
    <x v="0"/>
    <d v="2028-04-28T00:00:00"/>
    <d v="2028-10-25T00:00:00"/>
    <s v="jtolle"/>
    <s v="gnarayan"/>
    <n v="8775.56"/>
    <s v="EDIA"/>
    <s v="C"/>
    <s v="Labor"/>
    <s v="TEC"/>
    <m/>
    <s v="BNL"/>
    <s v="Const.Fabricate"/>
    <s v="RF"/>
    <x v="9"/>
    <s v="P.S407.A"/>
    <m/>
    <m/>
    <m/>
    <m/>
    <m/>
    <m/>
    <m/>
    <m/>
    <m/>
    <m/>
    <m/>
    <n v="7582.08"/>
    <n v="1193.48"/>
    <m/>
    <m/>
    <m/>
    <m/>
    <m/>
    <x v="0"/>
    <x v="0"/>
    <m/>
  </r>
  <r>
    <s v=""/>
    <s v=" HR_0805_5620"/>
    <s v="RF-ERL-2-CTRL: (First Article)"/>
    <s v="6.08.07.06.03"/>
    <x v="0"/>
    <d v="2028-10-26T00:00:00"/>
    <d v="2029-03-02T00:00:00"/>
    <s v="jtolle"/>
    <s v="gnarayan"/>
    <n v="113641.62"/>
    <s v="EDIA"/>
    <s v="C"/>
    <s v="Labor"/>
    <s v="TEC"/>
    <m/>
    <s v="BNL"/>
    <s v="Const.Fabricate"/>
    <s v="RF"/>
    <x v="9"/>
    <s v="P.S407.A"/>
    <m/>
    <m/>
    <m/>
    <m/>
    <m/>
    <m/>
    <m/>
    <m/>
    <m/>
    <m/>
    <m/>
    <m/>
    <n v="113641.62"/>
    <m/>
    <m/>
    <m/>
    <m/>
    <m/>
    <x v="0"/>
    <x v="0"/>
    <m/>
  </r>
  <r>
    <s v=""/>
    <s v=" HR_0805_5660"/>
    <s v="RF-ERL-2-CTRL: Procurement Oversight (Production)"/>
    <s v="6.08.07.06.03"/>
    <x v="0"/>
    <d v="2029-03-05T00:00:00"/>
    <d v="2029-04-02T00:00:00"/>
    <s v="jtolle"/>
    <s v="gnarayan"/>
    <n v="9039.67"/>
    <s v="EDIA"/>
    <s v="C"/>
    <s v="Labor"/>
    <s v="TEC"/>
    <m/>
    <s v="BNL"/>
    <s v="Const.Fabricate"/>
    <s v="RF"/>
    <x v="9"/>
    <s v="P.S407.B"/>
    <m/>
    <m/>
    <m/>
    <m/>
    <m/>
    <m/>
    <m/>
    <m/>
    <m/>
    <m/>
    <m/>
    <m/>
    <n v="9039.67"/>
    <m/>
    <m/>
    <m/>
    <m/>
    <m/>
    <x v="0"/>
    <x v="0"/>
    <m/>
  </r>
  <r>
    <s v=""/>
    <s v=" HR_0805_5680"/>
    <s v="RF-ERL-2-CTRL: Assembly, Test and Installation (Production)"/>
    <s v="6.08.07.06.03"/>
    <x v="0"/>
    <d v="2029-04-03T00:00:00"/>
    <d v="2029-05-01T00:00:00"/>
    <s v="jtolle"/>
    <s v="gnarayan"/>
    <n v="54238.04"/>
    <s v="CON"/>
    <s v="C"/>
    <s v="Labor"/>
    <s v="TEC"/>
    <m/>
    <s v="BNL"/>
    <s v="Const"/>
    <s v="RF"/>
    <x v="7"/>
    <s v="P.S407.B"/>
    <m/>
    <m/>
    <m/>
    <m/>
    <m/>
    <m/>
    <m/>
    <m/>
    <m/>
    <m/>
    <m/>
    <m/>
    <n v="54238.04"/>
    <m/>
    <m/>
    <m/>
    <m/>
    <m/>
    <x v="0"/>
    <x v="0"/>
    <m/>
  </r>
  <r>
    <s v=""/>
    <s v=" HR_0805_6120"/>
    <s v="RF-ERL-3-PWR: Design of Amplifers and Transmission Components (not needed for CD3)"/>
    <s v="6.08.06.02"/>
    <x v="0"/>
    <d v="2026-03-27T00:00:00"/>
    <d v="2026-06-19T00:00:00"/>
    <s v="jtolle"/>
    <s v="zaltsman"/>
    <n v="8153.27"/>
    <s v="EDIA"/>
    <s v="C"/>
    <s v="Labor"/>
    <s v="TEC"/>
    <m/>
    <s v="BNL"/>
    <s v="PED"/>
    <s v="RF"/>
    <x v="6"/>
    <s v="D.APP24"/>
    <m/>
    <m/>
    <m/>
    <m/>
    <m/>
    <m/>
    <m/>
    <m/>
    <m/>
    <n v="8153.27"/>
    <m/>
    <m/>
    <m/>
    <m/>
    <m/>
    <m/>
    <m/>
    <m/>
    <x v="0"/>
    <x v="0"/>
    <m/>
  </r>
  <r>
    <s v=""/>
    <s v=" HR_0805_6190"/>
    <s v="RF-ERL-3-PWR: High Power Test (First Article)"/>
    <s v="6.08.06.02"/>
    <x v="0"/>
    <d v="2028-05-16T00:00:00"/>
    <d v="2028-07-12T00:00:00"/>
    <s v="jtolle"/>
    <s v="zaltsman"/>
    <n v="54899.33"/>
    <s v="EDIA"/>
    <s v="C"/>
    <s v="Labor"/>
    <s v="TEC"/>
    <m/>
    <s v="BNL"/>
    <s v="Const.Test"/>
    <s v="RF"/>
    <x v="8"/>
    <s v="D.APP24.A"/>
    <s v="APP00253"/>
    <m/>
    <m/>
    <m/>
    <m/>
    <m/>
    <m/>
    <m/>
    <m/>
    <m/>
    <m/>
    <n v="54899.33"/>
    <m/>
    <m/>
    <m/>
    <m/>
    <m/>
    <m/>
    <x v="0"/>
    <x v="0"/>
    <m/>
  </r>
  <r>
    <s v=""/>
    <s v=" HR_0805_6220"/>
    <s v="RF-ERL-3-PWR: High Power Test (Production)"/>
    <s v="6.08.06.02"/>
    <x v="0"/>
    <d v="2028-10-06T00:00:00"/>
    <d v="2029-04-03T00:00:00"/>
    <s v="jtolle"/>
    <s v="zaltsman"/>
    <n v="162714.13"/>
    <s v="CON"/>
    <s v="C"/>
    <s v="Labor"/>
    <s v="TEC"/>
    <m/>
    <s v="BNL"/>
    <s v="Const.Test"/>
    <s v="RF"/>
    <x v="8"/>
    <s v="D.APP24.B"/>
    <s v="APP00253"/>
    <m/>
    <m/>
    <m/>
    <m/>
    <m/>
    <m/>
    <m/>
    <m/>
    <m/>
    <m/>
    <m/>
    <n v="162714.13"/>
    <m/>
    <m/>
    <m/>
    <m/>
    <m/>
    <x v="0"/>
    <x v="0"/>
    <m/>
  </r>
  <r>
    <s v=""/>
    <s v=" HR_0805_6240"/>
    <s v="RF-ERL-3-CTRL: Design"/>
    <s v="6.08.07.06.01"/>
    <x v="0"/>
    <d v="2026-06-22T00:00:00"/>
    <d v="2027-03-24T00:00:00"/>
    <s v="jtolle"/>
    <s v="gnarayan"/>
    <n v="52365.42"/>
    <s v="EDIA"/>
    <s v="C"/>
    <s v="Labor"/>
    <s v="TEC"/>
    <m/>
    <s v="BNL"/>
    <s v="PED"/>
    <s v="RF"/>
    <x v="6"/>
    <m/>
    <m/>
    <m/>
    <m/>
    <m/>
    <m/>
    <m/>
    <m/>
    <m/>
    <m/>
    <n v="19776.3"/>
    <n v="32589.119999999999"/>
    <m/>
    <m/>
    <m/>
    <m/>
    <m/>
    <m/>
    <m/>
    <x v="0"/>
    <x v="0"/>
    <m/>
  </r>
  <r>
    <s v=""/>
    <s v=" HR_0805_6250"/>
    <s v="RF-ERL-3-CTRL: Prepare Specs and SOWs for all Procurements"/>
    <s v="6.08.07.06.03"/>
    <x v="0"/>
    <d v="2027-03-25T00:00:00"/>
    <d v="2027-04-21T00:00:00"/>
    <s v="jtolle"/>
    <s v="gnarayan"/>
    <n v="8438.6299999999992"/>
    <s v="EDIA"/>
    <s v="C"/>
    <s v="Labor"/>
    <s v="TEC"/>
    <m/>
    <s v="BNL"/>
    <s v="Const.Procure"/>
    <s v="RF"/>
    <x v="10"/>
    <s v="S.P068.A"/>
    <m/>
    <m/>
    <m/>
    <m/>
    <m/>
    <m/>
    <m/>
    <m/>
    <m/>
    <m/>
    <n v="8438.6299999999992"/>
    <m/>
    <m/>
    <m/>
    <m/>
    <m/>
    <m/>
    <m/>
    <x v="0"/>
    <x v="0"/>
    <m/>
  </r>
  <r>
    <s v=""/>
    <s v=" HR_0805_6300"/>
    <s v="RF-ERL-3-CTRL: Procurement Oversight (First Article)"/>
    <s v="6.08.07.06.03"/>
    <x v="0"/>
    <d v="2028-05-10T00:00:00"/>
    <d v="2028-06-07T00:00:00"/>
    <s v="jtolle"/>
    <s v="gnarayan"/>
    <n v="8733.98"/>
    <s v="EDIA"/>
    <s v="C"/>
    <s v="Labor"/>
    <s v="TEC"/>
    <m/>
    <s v="BNL"/>
    <s v="Const.Fabricate"/>
    <s v="RF"/>
    <x v="9"/>
    <s v="S.P068.A"/>
    <s v="APP00154"/>
    <m/>
    <m/>
    <m/>
    <m/>
    <m/>
    <m/>
    <m/>
    <m/>
    <m/>
    <m/>
    <n v="8733.98"/>
    <m/>
    <m/>
    <m/>
    <m/>
    <m/>
    <m/>
    <x v="0"/>
    <x v="0"/>
    <m/>
  </r>
  <r>
    <s v=""/>
    <s v=" HR_0805_6310"/>
    <s v="RF-ERL-3-CTRL: (First Article)"/>
    <s v="6.08.07.06.03"/>
    <x v="0"/>
    <d v="2028-06-08T00:00:00"/>
    <d v="2028-12-07T00:00:00"/>
    <s v="jtolle"/>
    <s v="gnarayan"/>
    <n v="111182.13"/>
    <s v="EDIA"/>
    <s v="C"/>
    <s v="Labor"/>
    <s v="TEC"/>
    <m/>
    <s v="BNL"/>
    <s v="Const.Fabricate"/>
    <s v="RF"/>
    <x v="9"/>
    <s v="S.P068.A"/>
    <m/>
    <m/>
    <m/>
    <m/>
    <m/>
    <m/>
    <m/>
    <m/>
    <m/>
    <m/>
    <m/>
    <n v="71156.56"/>
    <n v="40025.57"/>
    <m/>
    <m/>
    <m/>
    <m/>
    <m/>
    <x v="0"/>
    <x v="0"/>
    <m/>
  </r>
  <r>
    <s v=""/>
    <s v=" HR_0805_6330"/>
    <s v="RF-ERL-3-CTRL: Procurement Oversight (Production)"/>
    <s v="6.08.07.06.03"/>
    <x v="0"/>
    <d v="2028-12-08T00:00:00"/>
    <d v="2029-03-07T00:00:00"/>
    <s v="jtolle"/>
    <s v="gnarayan"/>
    <n v="9039.67"/>
    <s v="EDIA"/>
    <s v="C"/>
    <s v="Labor"/>
    <s v="TEC"/>
    <m/>
    <s v="BNL"/>
    <s v="Const.Fabricate"/>
    <s v="RF"/>
    <x v="9"/>
    <s v="S.P068.B"/>
    <s v="APP00154"/>
    <m/>
    <m/>
    <m/>
    <m/>
    <m/>
    <m/>
    <m/>
    <m/>
    <m/>
    <m/>
    <m/>
    <n v="9039.67"/>
    <m/>
    <m/>
    <m/>
    <m/>
    <m/>
    <x v="0"/>
    <x v="0"/>
    <m/>
  </r>
  <r>
    <s v=""/>
    <s v=" HR_0805_6340"/>
    <s v="RF-ERL-3-CTRL: Assembly, Test and Installation (Production)"/>
    <s v="6.08.07.06.03"/>
    <x v="0"/>
    <d v="2029-03-08T00:00:00"/>
    <d v="2029-10-01T00:00:00"/>
    <s v="jtolle"/>
    <s v="gnarayan"/>
    <n v="162753.41"/>
    <s v="CON"/>
    <s v="C"/>
    <s v="Labor"/>
    <s v="TEC"/>
    <m/>
    <s v="BNL"/>
    <s v="Const"/>
    <s v="RF"/>
    <x v="7"/>
    <s v="S.P068.B"/>
    <m/>
    <m/>
    <m/>
    <m/>
    <m/>
    <m/>
    <m/>
    <m/>
    <m/>
    <m/>
    <m/>
    <m/>
    <n v="161630.97"/>
    <n v="1122.44"/>
    <m/>
    <m/>
    <m/>
    <m/>
    <x v="0"/>
    <x v="0"/>
    <m/>
  </r>
  <r>
    <s v=""/>
    <s v=" HR_0805_6430"/>
    <s v="RF-ERL-4-CAV: High Power Test (First Article)"/>
    <s v="6.08.04.06.04"/>
    <x v="0"/>
    <d v="2029-10-19T00:00:00"/>
    <d v="1930-01-17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HR_0805_6480"/>
    <s v="RF-ERL-4-PWR: Design of Amplifers and Transmission Components (not needed for CD3)"/>
    <s v="6.08.06.04"/>
    <x v="0"/>
    <d v="2026-10-15T00:00:00"/>
    <d v="2027-01-21T00:00:00"/>
    <s v="jtolle"/>
    <s v="zaltsman"/>
    <n v="8438.6299999999992"/>
    <s v="EDIA"/>
    <s v="C"/>
    <s v="Labor"/>
    <s v="TEC"/>
    <m/>
    <s v="BNL"/>
    <s v="PED"/>
    <s v="RF"/>
    <x v="6"/>
    <s v="S.P104"/>
    <m/>
    <m/>
    <m/>
    <m/>
    <m/>
    <m/>
    <m/>
    <m/>
    <m/>
    <m/>
    <n v="8438.6299999999992"/>
    <m/>
    <m/>
    <m/>
    <m/>
    <m/>
    <m/>
    <m/>
    <x v="0"/>
    <x v="0"/>
    <m/>
  </r>
  <r>
    <s v=""/>
    <s v=" HR_0805_6550"/>
    <s v="RF-ERL-4-PWR: High Power Test (First Article)"/>
    <s v="6.08.06.04"/>
    <x v="0"/>
    <d v="2029-04-02T00:00:00"/>
    <d v="2029-07-02T00:00:00"/>
    <s v="jtolle"/>
    <s v="zaltsman"/>
    <n v="56820.81"/>
    <s v="EDIA"/>
    <s v="C"/>
    <s v="Labor"/>
    <s v="TEC"/>
    <m/>
    <s v="BNL"/>
    <s v="Const.Test"/>
    <s v="RF"/>
    <x v="8"/>
    <s v="S.P104.A"/>
    <m/>
    <m/>
    <m/>
    <m/>
    <m/>
    <m/>
    <m/>
    <m/>
    <m/>
    <m/>
    <m/>
    <m/>
    <n v="56820.81"/>
    <m/>
    <m/>
    <m/>
    <m/>
    <m/>
    <x v="0"/>
    <x v="0"/>
    <m/>
  </r>
  <r>
    <s v=""/>
    <s v=" HR_0805_6600"/>
    <s v="RF-ERL-4-CTRL: Design"/>
    <s v="6.08.07.06.01"/>
    <x v="0"/>
    <d v="2027-09-28T00:00:00"/>
    <d v="2028-02-02T00:00:00"/>
    <s v="jtolle"/>
    <s v="gnarayan"/>
    <n v="54833.81"/>
    <s v="EDIA"/>
    <s v="C"/>
    <s v="Labor"/>
    <s v="TEC"/>
    <m/>
    <s v="BNL"/>
    <s v="PED"/>
    <s v="RF"/>
    <x v="6"/>
    <m/>
    <m/>
    <m/>
    <m/>
    <m/>
    <m/>
    <m/>
    <m/>
    <m/>
    <m/>
    <m/>
    <n v="1935.31"/>
    <n v="52898.5"/>
    <m/>
    <m/>
    <m/>
    <m/>
    <m/>
    <m/>
    <x v="0"/>
    <x v="0"/>
    <m/>
  </r>
  <r>
    <s v=""/>
    <s v=" HR_0805_6610"/>
    <s v="RF-ERL-4-CTRL: Prepare Specs and SOWs for all Procurements"/>
    <s v="6.08.07.06.03"/>
    <x v="0"/>
    <d v="2028-02-03T00:00:00"/>
    <d v="2028-04-27T00:00:00"/>
    <s v="jtolle"/>
    <s v="gnarayan"/>
    <n v="8733.98"/>
    <s v="EDIA"/>
    <s v="C"/>
    <s v="Labor"/>
    <s v="TEC"/>
    <m/>
    <s v="BNL"/>
    <s v="Const.Procure"/>
    <s v="RF"/>
    <x v="10"/>
    <s v="P.S408"/>
    <m/>
    <m/>
    <m/>
    <m/>
    <m/>
    <m/>
    <m/>
    <m/>
    <m/>
    <m/>
    <m/>
    <n v="8733.98"/>
    <m/>
    <m/>
    <m/>
    <m/>
    <m/>
    <m/>
    <x v="0"/>
    <x v="0"/>
    <m/>
  </r>
  <r>
    <s v=""/>
    <s v=" HR_0805_6660"/>
    <s v="RF-ERL-4-CTRL: Procurement Oversight (First Article)"/>
    <s v="6.08.07.06.03"/>
    <x v="0"/>
    <d v="2029-01-17T00:00:00"/>
    <d v="2029-02-13T00:00:00"/>
    <s v="jtolle"/>
    <s v="gnarayan"/>
    <n v="9039.67"/>
    <s v="EDIA"/>
    <s v="C"/>
    <s v="Labor"/>
    <s v="TEC"/>
    <m/>
    <s v="BNL"/>
    <s v="Const.Fabricate"/>
    <s v="RF"/>
    <x v="9"/>
    <s v="P.S408.A"/>
    <m/>
    <m/>
    <m/>
    <m/>
    <m/>
    <m/>
    <m/>
    <m/>
    <m/>
    <m/>
    <m/>
    <m/>
    <n v="9039.67"/>
    <m/>
    <m/>
    <m/>
    <m/>
    <m/>
    <x v="0"/>
    <x v="0"/>
    <m/>
  </r>
  <r>
    <s v=""/>
    <s v=" HR_0805_6670"/>
    <s v="RF-ERL-4-CTRL: (First Article)"/>
    <s v="6.08.07.06.03"/>
    <x v="0"/>
    <d v="2029-02-14T00:00:00"/>
    <d v="2029-04-18T00:00:00"/>
    <s v="jtolle"/>
    <s v="gnarayan"/>
    <n v="113641.62"/>
    <s v="EDIA"/>
    <s v="C"/>
    <s v="Labor"/>
    <s v="TEC"/>
    <m/>
    <s v="BNL"/>
    <s v="Const.Fabricate"/>
    <s v="RF"/>
    <x v="9"/>
    <s v="P.S408.A"/>
    <m/>
    <m/>
    <m/>
    <m/>
    <m/>
    <m/>
    <m/>
    <m/>
    <m/>
    <m/>
    <m/>
    <m/>
    <n v="113641.62"/>
    <m/>
    <m/>
    <m/>
    <m/>
    <m/>
    <x v="0"/>
    <x v="0"/>
    <m/>
  </r>
  <r>
    <s v=""/>
    <s v=" HR_0805_6690"/>
    <s v="RF-ERL-4-CTRL: Procurement Oversight (Production)"/>
    <s v="6.08.07.06.03"/>
    <x v="0"/>
    <d v="2029-06-15T00:00:00"/>
    <d v="2029-07-13T00:00:00"/>
    <s v="jtolle"/>
    <s v="gnarayan"/>
    <n v="9039.67"/>
    <s v="EDIA"/>
    <s v="C"/>
    <s v="Labor"/>
    <s v="TEC"/>
    <m/>
    <s v="BNL"/>
    <s v="Const.Fabricate"/>
    <s v="RF"/>
    <x v="9"/>
    <s v="P.S408.B"/>
    <m/>
    <m/>
    <m/>
    <m/>
    <m/>
    <m/>
    <m/>
    <m/>
    <m/>
    <m/>
    <m/>
    <m/>
    <n v="9039.67"/>
    <m/>
    <m/>
    <m/>
    <m/>
    <m/>
    <x v="0"/>
    <x v="0"/>
    <m/>
  </r>
  <r>
    <s v=""/>
    <s v=" IR_0214_1180"/>
    <s v="Direct Wind Magnets 6 - B0ApF - Cold Mass Assembly"/>
    <s v="6.06.02.01.04"/>
    <x v="0"/>
    <d v="2027-04-09T00:00:00"/>
    <d v="2027-07-02T00:00:00"/>
    <s v="jtolle"/>
    <s v="hwitte"/>
    <n v="14827.88"/>
    <s v="CON"/>
    <s v="C"/>
    <s v="Labor"/>
    <s v="TEC"/>
    <m/>
    <s v="BNL"/>
    <s v="Const"/>
    <s v="SC_MAG"/>
    <x v="7"/>
    <m/>
    <m/>
    <m/>
    <m/>
    <m/>
    <m/>
    <m/>
    <m/>
    <m/>
    <m/>
    <m/>
    <n v="14827.88"/>
    <m/>
    <m/>
    <m/>
    <m/>
    <m/>
    <m/>
    <m/>
    <x v="0"/>
    <x v="0"/>
    <m/>
  </r>
  <r>
    <s v=""/>
    <s v=" IR_0214_1140"/>
    <s v="Direct Wind Magnets 5 - B2eR - Cold Mass Assembly"/>
    <s v="6.06.02.01.04"/>
    <x v="0"/>
    <d v="2027-02-11T00:00:00"/>
    <d v="2027-05-06T00:00:00"/>
    <s v="jtolle"/>
    <s v="hwitte"/>
    <n v="37009.43"/>
    <s v="CON"/>
    <s v="C"/>
    <s v="Labor"/>
    <s v="TEC"/>
    <m/>
    <s v="BNL"/>
    <s v="Const"/>
    <s v="SC_MAG"/>
    <x v="7"/>
    <m/>
    <m/>
    <m/>
    <m/>
    <m/>
    <m/>
    <m/>
    <m/>
    <m/>
    <m/>
    <m/>
    <n v="37009.43"/>
    <m/>
    <m/>
    <m/>
    <m/>
    <m/>
    <m/>
    <m/>
    <x v="0"/>
    <x v="0"/>
    <m/>
  </r>
  <r>
    <s v=""/>
    <s v=" IR_0214_1020"/>
    <s v="Direct Wind Magnets 2 - Q2eF -Cold Mass Assembly"/>
    <s v="6.06.02.01.04"/>
    <x v="0"/>
    <d v="2028-04-10T00:00:00"/>
    <d v="2028-07-03T00:00:00"/>
    <s v="jtolle"/>
    <s v="hwitte"/>
    <n v="27948.75"/>
    <s v="CON"/>
    <s v="C"/>
    <s v="Labor"/>
    <s v="TEC"/>
    <m/>
    <s v="BNL"/>
    <s v="Const"/>
    <s v="SC_MAG"/>
    <x v="7"/>
    <m/>
    <m/>
    <m/>
    <m/>
    <m/>
    <m/>
    <m/>
    <m/>
    <m/>
    <m/>
    <m/>
    <m/>
    <n v="27948.75"/>
    <m/>
    <m/>
    <m/>
    <m/>
    <m/>
    <m/>
    <x v="0"/>
    <x v="0"/>
    <m/>
  </r>
  <r>
    <s v=""/>
    <s v=" IR_0214_1060"/>
    <s v="Direct Wind Magnets 3 - Q1eR - Cold Mass Assembly"/>
    <s v="6.06.02.01.04"/>
    <x v="0"/>
    <d v="2028-08-09T00:00:00"/>
    <d v="2028-11-02T00:00:00"/>
    <s v="jtolle"/>
    <s v="hwitte"/>
    <n v="26553.5"/>
    <s v="CON"/>
    <s v="C"/>
    <s v="Labor"/>
    <s v="TEC"/>
    <m/>
    <s v="BNL"/>
    <s v="Const"/>
    <s v="SC_MAG"/>
    <x v="7"/>
    <m/>
    <m/>
    <m/>
    <m/>
    <m/>
    <m/>
    <m/>
    <m/>
    <m/>
    <m/>
    <m/>
    <m/>
    <n v="16374.66"/>
    <n v="10178.84"/>
    <m/>
    <m/>
    <m/>
    <m/>
    <m/>
    <x v="0"/>
    <x v="0"/>
    <m/>
  </r>
  <r>
    <s v=""/>
    <s v=" IR_0214_1100"/>
    <s v="Direct Wind Magnets 4 - Q2eR - Cold Mass Assembly"/>
    <s v="6.06.02.01.04"/>
    <x v="0"/>
    <d v="2028-02-11T00:00:00"/>
    <d v="2028-05-05T00:00:00"/>
    <s v="jtolle"/>
    <s v="hwitte"/>
    <n v="21834.959999999999"/>
    <s v="CON"/>
    <s v="C"/>
    <s v="Labor"/>
    <s v="TEC"/>
    <m/>
    <s v="BNL"/>
    <s v="Const"/>
    <s v="SC_MAG"/>
    <x v="7"/>
    <m/>
    <m/>
    <m/>
    <m/>
    <m/>
    <m/>
    <m/>
    <m/>
    <m/>
    <m/>
    <m/>
    <m/>
    <n v="21834.959999999999"/>
    <m/>
    <m/>
    <m/>
    <m/>
    <m/>
    <m/>
    <x v="0"/>
    <x v="0"/>
    <m/>
  </r>
  <r>
    <s v=""/>
    <s v=" IR_0214_1220"/>
    <s v="Direct Wind Magnets 7 - B0pF - Dipole - Cold Mass Assembly"/>
    <s v="6.06.02.01.04"/>
    <x v="0"/>
    <d v="2027-08-10T00:00:00"/>
    <d v="2028-05-26T00:00:00"/>
    <s v="jtolle"/>
    <s v="hwitte"/>
    <n v="26905.97"/>
    <s v="CON"/>
    <s v="C"/>
    <s v="Labor"/>
    <s v="TEC"/>
    <m/>
    <s v="BNL"/>
    <s v="Const"/>
    <s v="SC_MAG"/>
    <x v="7"/>
    <m/>
    <m/>
    <m/>
    <m/>
    <m/>
    <m/>
    <m/>
    <m/>
    <m/>
    <m/>
    <m/>
    <n v="4977.6000000000004"/>
    <n v="21928.36"/>
    <m/>
    <m/>
    <m/>
    <m/>
    <m/>
    <m/>
    <x v="0"/>
    <x v="0"/>
    <m/>
  </r>
  <r>
    <s v=""/>
    <s v=" IR_0214_1300"/>
    <s v="Direct Wind Magnets 9 - Q0eF - Cold Mass Assembly"/>
    <s v="6.06.02.01.04"/>
    <x v="0"/>
    <d v="2028-10-05T00:00:00"/>
    <d v="2029-07-25T00:00:00"/>
    <s v="jtolle"/>
    <s v="hwitte"/>
    <n v="14076.06"/>
    <s v="CON"/>
    <s v="C"/>
    <s v="Labor"/>
    <s v="TEC"/>
    <m/>
    <s v="BNL"/>
    <s v="Const"/>
    <s v="SC_MAG"/>
    <x v="7"/>
    <m/>
    <m/>
    <m/>
    <m/>
    <m/>
    <m/>
    <m/>
    <m/>
    <m/>
    <m/>
    <m/>
    <m/>
    <m/>
    <n v="14076.06"/>
    <m/>
    <m/>
    <m/>
    <m/>
    <m/>
    <x v="0"/>
    <x v="0"/>
    <m/>
  </r>
  <r>
    <s v=""/>
    <s v=" IR_0214_1260"/>
    <s v="Direct Wind Magnets 8 - B0pF - Quad - Cold Mass Assembly"/>
    <s v="6.06.02.01.04"/>
    <x v="0"/>
    <d v="2028-05-30T00:00:00"/>
    <d v="2029-03-19T00:00:00"/>
    <s v="jtolle"/>
    <s v="hwitte"/>
    <n v="32318.59"/>
    <s v="CON"/>
    <s v="C"/>
    <s v="Labor"/>
    <s v="TEC"/>
    <m/>
    <s v="BNL"/>
    <s v="Const"/>
    <s v="SC_MAG"/>
    <x v="7"/>
    <m/>
    <m/>
    <m/>
    <m/>
    <m/>
    <m/>
    <m/>
    <m/>
    <m/>
    <m/>
    <m/>
    <m/>
    <n v="14058.59"/>
    <n v="18260.009999999998"/>
    <m/>
    <m/>
    <m/>
    <m/>
    <m/>
    <x v="0"/>
    <x v="0"/>
    <m/>
  </r>
  <r>
    <s v=""/>
    <s v=" IR_0215_1000"/>
    <s v="IR Magnet Cryostats, Forward - Design"/>
    <s v="6.06.02.01.05"/>
    <x v="0"/>
    <d v="2026-05-26T00:00:00"/>
    <d v="2027-10-29T00:00:00"/>
    <s v="jtolle"/>
    <s v="fmicolon"/>
    <n v="37966.18"/>
    <s v="EDIA"/>
    <s v="C"/>
    <s v="Labor"/>
    <s v="TEC"/>
    <m/>
    <s v="BNL"/>
    <s v="PED"/>
    <s v="SC_MAG"/>
    <x v="6"/>
    <s v="S.P318"/>
    <m/>
    <m/>
    <m/>
    <m/>
    <m/>
    <m/>
    <m/>
    <m/>
    <m/>
    <n v="9491.5499999999993"/>
    <n v="26365.4"/>
    <n v="2109.23"/>
    <m/>
    <m/>
    <m/>
    <m/>
    <m/>
    <m/>
    <x v="0"/>
    <x v="0"/>
    <m/>
  </r>
  <r>
    <s v=""/>
    <s v=" IR_0215_1080"/>
    <s v="Test Cryostat - Design / Prepare Spec / SOW"/>
    <s v="6.06.02.01.05"/>
    <x v="0"/>
    <d v="2026-05-26T00:00:00"/>
    <d v="2027-10-29T00:00:00"/>
    <s v="jtolle"/>
    <s v="fmicolon"/>
    <n v="202646"/>
    <s v="CON"/>
    <s v="C"/>
    <s v="Labor"/>
    <s v="TEC"/>
    <m/>
    <s v="BNL"/>
    <s v="PED"/>
    <s v="SC_MAG"/>
    <x v="6"/>
    <s v="P.S005"/>
    <m/>
    <m/>
    <m/>
    <m/>
    <m/>
    <m/>
    <m/>
    <m/>
    <m/>
    <n v="50661.5"/>
    <n v="140726.39000000001"/>
    <n v="11258.11"/>
    <m/>
    <m/>
    <m/>
    <m/>
    <m/>
    <m/>
    <x v="0"/>
    <x v="0"/>
    <m/>
  </r>
  <r>
    <s v=""/>
    <s v=" IR_0215_1160"/>
    <s v="B0pF Cryostat - Design"/>
    <s v="6.06.02.01.05"/>
    <x v="0"/>
    <d v="2026-05-26T00:00:00"/>
    <d v="2027-10-29T00:00:00"/>
    <s v="jtolle"/>
    <s v="fmicolon"/>
    <n v="14372.06"/>
    <s v="CON"/>
    <s v="C"/>
    <s v="Labor"/>
    <s v="TEC"/>
    <m/>
    <s v="BNL"/>
    <s v="PED"/>
    <s v="SC_MAG"/>
    <x v="6"/>
    <s v="S.P092"/>
    <m/>
    <m/>
    <m/>
    <m/>
    <m/>
    <m/>
    <m/>
    <m/>
    <m/>
    <n v="3593.01"/>
    <n v="9980.6"/>
    <n v="798.45"/>
    <m/>
    <m/>
    <m/>
    <m/>
    <m/>
    <m/>
    <x v="0"/>
    <x v="0"/>
    <m/>
  </r>
  <r>
    <s v=""/>
    <s v=" IR_0215_1240"/>
    <s v="IR Magnet Cryostats, Rear - Design"/>
    <s v="6.06.02.01.05"/>
    <x v="0"/>
    <d v="2026-08-03T00:00:00"/>
    <d v="2028-01-12T00:00:00"/>
    <s v="jtolle"/>
    <s v="fmicolon"/>
    <n v="20669.330000000002"/>
    <s v="EDIA"/>
    <s v="C"/>
    <s v="Labor"/>
    <s v="TEC"/>
    <m/>
    <s v="BNL"/>
    <s v="PED"/>
    <s v="SC_MAG"/>
    <x v="6"/>
    <s v="S.P185"/>
    <m/>
    <m/>
    <m/>
    <m/>
    <m/>
    <m/>
    <m/>
    <m/>
    <m/>
    <n v="2411.42"/>
    <n v="14353.7"/>
    <n v="3904.21"/>
    <m/>
    <m/>
    <m/>
    <m/>
    <m/>
    <m/>
    <x v="0"/>
    <x v="0"/>
    <m/>
  </r>
  <r>
    <s v=""/>
    <s v=" IR_0205_2070"/>
    <s v="RF-CRAB-1-CM: High Power Test (First Article CM)"/>
    <s v="6.08.03.01.04"/>
    <x v="0"/>
    <d v="2029-01-12T00:00:00"/>
    <d v="2029-04-11T00:00:00"/>
    <s v="jtolle"/>
    <s v="zaltsman"/>
    <n v="29830.92"/>
    <s v="EDIA"/>
    <s v="C"/>
    <s v="Labor"/>
    <s v="TEC"/>
    <m/>
    <s v="BNL"/>
    <s v="Const.Test"/>
    <s v="RF"/>
    <x v="8"/>
    <m/>
    <m/>
    <m/>
    <m/>
    <m/>
    <m/>
    <m/>
    <m/>
    <m/>
    <m/>
    <m/>
    <m/>
    <m/>
    <n v="29830.92"/>
    <m/>
    <m/>
    <m/>
    <m/>
    <m/>
    <x v="0"/>
    <x v="0"/>
    <m/>
  </r>
  <r>
    <s v=""/>
    <s v=" IR_0205_2100"/>
    <s v="RF-CRAB-1-CM: High Power Test (CM-01)"/>
    <s v="6.08.04.04.04"/>
    <x v="0"/>
    <d v="1931-01-08T00:00:00"/>
    <d v="1931-04-14T00:00:00"/>
    <s v="jtolle"/>
    <s v="zaltsman"/>
    <n v="95866.9"/>
    <s v="CON"/>
    <s v="C"/>
    <s v="Labor"/>
    <s v="TEC"/>
    <m/>
    <s v="BNL"/>
    <s v="Const.Test"/>
    <s v="RF"/>
    <x v="8"/>
    <m/>
    <m/>
    <m/>
    <m/>
    <m/>
    <m/>
    <m/>
    <m/>
    <m/>
    <m/>
    <m/>
    <m/>
    <m/>
    <m/>
    <m/>
    <n v="95866.9"/>
    <m/>
    <m/>
    <m/>
    <x v="0"/>
    <x v="0"/>
    <m/>
  </r>
  <r>
    <s v=""/>
    <s v=" IR_0205_2120"/>
    <s v="RF-CRAB-1-PWR: Design of Amplifers and Transmission Components (not needed for CD3)"/>
    <s v="6.08.06.03"/>
    <x v="0"/>
    <d v="2023-04-17T00:00:00"/>
    <d v="2023-07-11T00:00:00"/>
    <s v="jtolle"/>
    <s v="zaltsman"/>
    <n v="7353.78"/>
    <s v="EDIA"/>
    <s v="C"/>
    <s v="Labor"/>
    <s v="TEC"/>
    <m/>
    <s v="BNL"/>
    <s v="PED"/>
    <s v="RF"/>
    <x v="6"/>
    <s v="A.PP034"/>
    <m/>
    <m/>
    <m/>
    <m/>
    <m/>
    <m/>
    <n v="7353.78"/>
    <m/>
    <m/>
    <m/>
    <m/>
    <m/>
    <m/>
    <m/>
    <m/>
    <m/>
    <m/>
    <m/>
    <x v="0"/>
    <x v="0"/>
    <m/>
  </r>
  <r>
    <s v=""/>
    <s v=" IR_0205_2190"/>
    <s v="RF-CRAB-1-PWR: High Power Test (First Article)"/>
    <s v="6.08.06.03"/>
    <x v="0"/>
    <d v="2026-10-28T00:00:00"/>
    <d v="2026-12-28T00:00:00"/>
    <s v="jtolle"/>
    <s v="zaltsman"/>
    <n v="53042.83"/>
    <s v="EDIA"/>
    <s v="C"/>
    <s v="Labor"/>
    <s v="TEC"/>
    <m/>
    <s v="BNL"/>
    <s v="Const.Test"/>
    <s v="RF"/>
    <x v="8"/>
    <s v="A.PP034.A"/>
    <m/>
    <m/>
    <m/>
    <m/>
    <m/>
    <m/>
    <m/>
    <m/>
    <m/>
    <m/>
    <n v="53042.83"/>
    <m/>
    <m/>
    <m/>
    <m/>
    <m/>
    <m/>
    <m/>
    <x v="0"/>
    <x v="0"/>
    <m/>
  </r>
  <r>
    <s v=""/>
    <s v=" IR_0205_2220"/>
    <s v="RF-CRAB-1-PWR: High Power Test (Production)"/>
    <s v="6.08.06.03"/>
    <x v="0"/>
    <d v="2027-03-29T00:00:00"/>
    <d v="2027-09-15T00:00:00"/>
    <s v="jtolle"/>
    <s v="zaltsman"/>
    <n v="177211.28"/>
    <s v="CON"/>
    <s v="C"/>
    <s v="Labor"/>
    <s v="TEC"/>
    <m/>
    <s v="BNL"/>
    <s v="Const.Test"/>
    <s v="RF"/>
    <x v="8"/>
    <s v="A.PP034.B"/>
    <m/>
    <m/>
    <m/>
    <m/>
    <m/>
    <m/>
    <m/>
    <m/>
    <m/>
    <m/>
    <n v="177211.28"/>
    <m/>
    <m/>
    <m/>
    <m/>
    <m/>
    <m/>
    <m/>
    <x v="0"/>
    <x v="0"/>
    <m/>
  </r>
  <r>
    <s v=""/>
    <s v=" IR_0205_2240"/>
    <s v="RF-CRAB-1-CTRL: Design"/>
    <s v="6.08.07.07.01"/>
    <x v="0"/>
    <d v="2023-11-03T00:00:00"/>
    <d v="2024-08-05T00:00:00"/>
    <s v="jtolle"/>
    <s v="gnarayan"/>
    <n v="95683.19"/>
    <s v="EDIA"/>
    <s v="C"/>
    <s v="Labor"/>
    <s v="TEC"/>
    <m/>
    <s v="BNL"/>
    <s v="PED"/>
    <s v="RF"/>
    <x v="6"/>
    <s v="S.P314"/>
    <m/>
    <m/>
    <m/>
    <m/>
    <m/>
    <m/>
    <m/>
    <n v="95683.19"/>
    <m/>
    <m/>
    <m/>
    <m/>
    <m/>
    <m/>
    <m/>
    <m/>
    <m/>
    <m/>
    <x v="0"/>
    <x v="0"/>
    <m/>
  </r>
  <r>
    <s v=""/>
    <s v=" IR_0205_2250"/>
    <s v="RF-CRAB-1-CTRL: Prepare Specs and SOWs for all Procurements"/>
    <s v="6.08.07.07.03"/>
    <x v="0"/>
    <d v="2024-08-06T00:00:00"/>
    <d v="2024-08-30T00:00:00"/>
    <s v="jtolle"/>
    <s v="gnarayan"/>
    <n v="7611.16"/>
    <s v="EDIA"/>
    <s v="C"/>
    <s v="Labor"/>
    <s v="TEC"/>
    <m/>
    <s v="BNL"/>
    <s v="Const.Procure"/>
    <s v="RF"/>
    <x v="10"/>
    <s v="S.P314"/>
    <m/>
    <m/>
    <m/>
    <m/>
    <m/>
    <m/>
    <m/>
    <n v="7611.16"/>
    <m/>
    <m/>
    <m/>
    <m/>
    <m/>
    <m/>
    <m/>
    <m/>
    <m/>
    <m/>
    <x v="0"/>
    <x v="0"/>
    <m/>
  </r>
  <r>
    <s v=""/>
    <s v=" IR_0205_2300"/>
    <s v="RF-CRAB-1-CTRL: Procurement Oversight (First Article)"/>
    <s v="6.08.07.07.03"/>
    <x v="0"/>
    <d v="2025-07-11T00:00:00"/>
    <d v="2025-10-02T00:00:00"/>
    <s v="jtolle"/>
    <s v="gnarayan"/>
    <n v="7886.9"/>
    <s v="EDIA"/>
    <s v="C"/>
    <s v="Labor"/>
    <s v="TEC"/>
    <m/>
    <s v="BNL"/>
    <s v="Const.Fabricate"/>
    <s v="RF"/>
    <x v="9"/>
    <s v="S.P314.A"/>
    <m/>
    <m/>
    <m/>
    <m/>
    <m/>
    <m/>
    <m/>
    <m/>
    <n v="7619.55"/>
    <n v="267.35000000000002"/>
    <m/>
    <m/>
    <m/>
    <m/>
    <m/>
    <m/>
    <m/>
    <m/>
    <x v="0"/>
    <x v="0"/>
    <m/>
  </r>
  <r>
    <s v=""/>
    <s v=" IR_0205_2310"/>
    <s v="RF-CRAB-1-CTRL: (First Article)"/>
    <s v="6.08.07.07.03"/>
    <x v="0"/>
    <d v="2025-08-28T00:00:00"/>
    <d v="2026-03-03T00:00:00"/>
    <s v="jtolle"/>
    <s v="gnarayan"/>
    <n v="101860.46"/>
    <s v="EDIA"/>
    <s v="C"/>
    <s v="Labor"/>
    <s v="TEC"/>
    <m/>
    <s v="BNL"/>
    <s v="Const.Fabricate"/>
    <s v="RF"/>
    <x v="9"/>
    <s v="S.P314.A"/>
    <m/>
    <m/>
    <m/>
    <m/>
    <m/>
    <m/>
    <m/>
    <m/>
    <n v="18742.32"/>
    <n v="83118.13"/>
    <m/>
    <m/>
    <m/>
    <m/>
    <m/>
    <m/>
    <m/>
    <m/>
    <x v="0"/>
    <x v="0"/>
    <m/>
  </r>
  <r>
    <s v=""/>
    <s v=" IR_0205_2330"/>
    <s v="RF-CRAB-1-CTRL: Procurement Oversight (Production)"/>
    <s v="6.08.07.07.03"/>
    <x v="0"/>
    <d v="2025-10-27T00:00:00"/>
    <d v="2026-05-29T00:00:00"/>
    <s v="jtolle"/>
    <s v="gnarayan"/>
    <n v="8153.27"/>
    <s v="EDIA"/>
    <s v="C"/>
    <s v="Labor"/>
    <s v="TEC"/>
    <m/>
    <s v="BNL"/>
    <s v="Const.Fabricate"/>
    <s v="RF"/>
    <x v="9"/>
    <s v="S.P314.B"/>
    <s v="APP00120"/>
    <m/>
    <m/>
    <m/>
    <m/>
    <m/>
    <m/>
    <m/>
    <m/>
    <n v="8153.27"/>
    <m/>
    <m/>
    <m/>
    <m/>
    <m/>
    <m/>
    <m/>
    <m/>
    <x v="0"/>
    <x v="0"/>
    <m/>
  </r>
  <r>
    <s v=""/>
    <s v=" IR_0205_2340"/>
    <s v="RF-CRAB-1-CTRL: Assembly, Test and Installation (Production)"/>
    <s v="6.08.07.07.03"/>
    <x v="0"/>
    <d v="2026-01-29T00:00:00"/>
    <d v="2026-08-24T00:00:00"/>
    <s v="jtolle"/>
    <s v="gnarayan"/>
    <n v="220138.23999999999"/>
    <s v="CON"/>
    <s v="C"/>
    <s v="Labor"/>
    <s v="TEC"/>
    <m/>
    <s v="BNL"/>
    <s v="Const"/>
    <s v="RF"/>
    <x v="7"/>
    <s v="S.P314.B"/>
    <m/>
    <m/>
    <m/>
    <m/>
    <m/>
    <m/>
    <m/>
    <m/>
    <m/>
    <n v="220138.23999999999"/>
    <m/>
    <m/>
    <m/>
    <m/>
    <m/>
    <m/>
    <m/>
    <m/>
    <x v="0"/>
    <x v="0"/>
    <m/>
  </r>
  <r>
    <s v=""/>
    <s v=" IR_0205_5070"/>
    <s v="RF-CRAB-2-CM: High Power Test (CM-01)"/>
    <s v="6.08.04.05.04"/>
    <x v="0"/>
    <d v="2029-04-17T00:00:00"/>
    <d v="2029-07-13T00:00:00"/>
    <s v="jtolle"/>
    <s v="zaltsman"/>
    <n v="29830.92"/>
    <s v="EDIA"/>
    <s v="C"/>
    <s v="Labor"/>
    <s v="TEC"/>
    <m/>
    <s v="BNL"/>
    <s v="Const.Test"/>
    <s v="RF"/>
    <x v="8"/>
    <m/>
    <m/>
    <m/>
    <m/>
    <m/>
    <m/>
    <m/>
    <m/>
    <m/>
    <m/>
    <m/>
    <m/>
    <m/>
    <n v="29830.92"/>
    <m/>
    <m/>
    <m/>
    <m/>
    <m/>
    <x v="0"/>
    <x v="0"/>
    <m/>
  </r>
  <r>
    <s v=""/>
    <s v=" IR_0205_5100"/>
    <s v="RF-CRAB-2-CM: High Power Test (Production) (CM-02)"/>
    <s v="6.08.04.05.04"/>
    <x v="0"/>
    <d v="2029-07-16T00:00:00"/>
    <d v="2029-10-18T00:00:00"/>
    <s v="jtolle"/>
    <s v="zaltsman"/>
    <n v="150167.54"/>
    <s v="CON"/>
    <s v="C"/>
    <s v="Labor"/>
    <s v="TEC"/>
    <m/>
    <s v="BNL"/>
    <s v="Const.Test"/>
    <s v="RF"/>
    <x v="8"/>
    <m/>
    <m/>
    <m/>
    <m/>
    <m/>
    <m/>
    <m/>
    <m/>
    <m/>
    <m/>
    <m/>
    <m/>
    <m/>
    <n v="121030.55"/>
    <n v="29136.98"/>
    <m/>
    <m/>
    <m/>
    <m/>
    <x v="0"/>
    <x v="0"/>
    <m/>
  </r>
  <r>
    <s v=""/>
    <s v=" IR_0205_5120"/>
    <s v="RF-CRAB-2-PWR: Design of Amplifers and Transmission Components (not needed for CD3)"/>
    <s v="6.08.06.03"/>
    <x v="0"/>
    <d v="2023-04-17T00:00:00"/>
    <d v="2023-07-11T00:00:00"/>
    <s v="jtolle"/>
    <s v="zaltsman"/>
    <n v="7353.78"/>
    <s v="EDIA"/>
    <s v="C"/>
    <s v="Labor"/>
    <s v="TEC"/>
    <m/>
    <s v="BNL"/>
    <s v="PED"/>
    <s v="RF"/>
    <x v="6"/>
    <s v="A.PP023"/>
    <m/>
    <m/>
    <m/>
    <m/>
    <m/>
    <m/>
    <n v="7353.78"/>
    <m/>
    <m/>
    <m/>
    <m/>
    <m/>
    <m/>
    <m/>
    <m/>
    <m/>
    <m/>
    <m/>
    <x v="0"/>
    <x v="0"/>
    <m/>
  </r>
  <r>
    <s v=""/>
    <s v=" IR_0205_5190"/>
    <s v="RF-CRAB-2-PWR: High Power Test (First Article)"/>
    <s v="6.08.06.03"/>
    <x v="0"/>
    <d v="2026-10-28T00:00:00"/>
    <d v="2026-12-28T00:00:00"/>
    <s v="jtolle"/>
    <s v="zaltsman"/>
    <n v="53042.83"/>
    <s v="EDIA"/>
    <s v="C"/>
    <s v="Labor"/>
    <s v="TEC"/>
    <m/>
    <s v="BNL"/>
    <s v="Const.Test"/>
    <s v="RF"/>
    <x v="8"/>
    <s v="A.PP023.A"/>
    <m/>
    <m/>
    <m/>
    <m/>
    <m/>
    <m/>
    <m/>
    <m/>
    <m/>
    <m/>
    <n v="53042.83"/>
    <m/>
    <m/>
    <m/>
    <m/>
    <m/>
    <m/>
    <m/>
    <x v="0"/>
    <x v="0"/>
    <m/>
  </r>
  <r>
    <s v=""/>
    <s v=" IR_0205_5220"/>
    <s v="RF-CRAB-2-PWR: High Power Test (Production)"/>
    <s v="6.08.06.03"/>
    <x v="0"/>
    <d v="2027-03-29T00:00:00"/>
    <d v="2027-08-17T00:00:00"/>
    <s v="jtolle"/>
    <s v="zaltsman"/>
    <n v="126579.49"/>
    <s v="CON"/>
    <s v="C"/>
    <s v="Labor"/>
    <s v="TEC"/>
    <m/>
    <s v="BNL"/>
    <s v="Const.Test"/>
    <s v="RF"/>
    <x v="8"/>
    <s v="A.PP023.B"/>
    <m/>
    <m/>
    <m/>
    <m/>
    <m/>
    <m/>
    <m/>
    <m/>
    <m/>
    <m/>
    <n v="126579.49"/>
    <m/>
    <m/>
    <m/>
    <m/>
    <m/>
    <m/>
    <m/>
    <x v="0"/>
    <x v="0"/>
    <m/>
  </r>
  <r>
    <s v=""/>
    <s v=" IR_0205_5240"/>
    <s v="RF-CRAB-2-CTRL: Design"/>
    <s v="6.08.07.07.01"/>
    <x v="0"/>
    <d v="2024-08-06T00:00:00"/>
    <d v="2025-05-07T00:00:00"/>
    <s v="jtolle"/>
    <s v="gnarayan"/>
    <n v="49168.69"/>
    <s v="EDIA"/>
    <s v="C"/>
    <s v="Labor"/>
    <s v="TEC"/>
    <m/>
    <s v="BNL"/>
    <s v="PED"/>
    <s v="RF"/>
    <x v="6"/>
    <s v="S.P016.A"/>
    <m/>
    <m/>
    <m/>
    <m/>
    <m/>
    <m/>
    <m/>
    <n v="10199.89"/>
    <n v="38968.800000000003"/>
    <m/>
    <m/>
    <m/>
    <m/>
    <m/>
    <m/>
    <m/>
    <m/>
    <m/>
    <x v="0"/>
    <x v="0"/>
    <m/>
  </r>
  <r>
    <s v=""/>
    <s v=" IR_0205_5250"/>
    <s v="RF-CRAB-2-CTRL: Prepare Specs and SOWs for all Procurements"/>
    <s v="6.08.07.07.03"/>
    <x v="0"/>
    <d v="2025-05-08T00:00:00"/>
    <d v="2025-06-04T00:00:00"/>
    <s v="jtolle"/>
    <s v="gnarayan"/>
    <n v="7877.55"/>
    <s v="EDIA"/>
    <s v="C"/>
    <s v="Labor"/>
    <s v="TEC"/>
    <m/>
    <s v="BNL"/>
    <s v="Const.Procure"/>
    <s v="RF"/>
    <x v="10"/>
    <s v="S.P016.A"/>
    <m/>
    <m/>
    <m/>
    <m/>
    <m/>
    <m/>
    <m/>
    <m/>
    <n v="7877.55"/>
    <m/>
    <m/>
    <m/>
    <m/>
    <m/>
    <m/>
    <m/>
    <m/>
    <m/>
    <x v="0"/>
    <x v="0"/>
    <m/>
  </r>
  <r>
    <s v=""/>
    <s v=" IR_0205_5300"/>
    <s v="RF-CRAB-2-CTRL: Procurement Oversight (First Article)"/>
    <s v="6.08.07.07.03"/>
    <x v="0"/>
    <d v="2025-11-17T00:00:00"/>
    <d v="2026-02-12T00:00:00"/>
    <s v="jtolle"/>
    <s v="gnarayan"/>
    <n v="8153.27"/>
    <s v="EDIA"/>
    <s v="C"/>
    <s v="Labor"/>
    <s v="TEC"/>
    <m/>
    <s v="BNL"/>
    <s v="Const.Fabricate"/>
    <s v="RF"/>
    <x v="9"/>
    <s v="S.P016.A"/>
    <s v="APP00121"/>
    <m/>
    <m/>
    <m/>
    <m/>
    <m/>
    <m/>
    <m/>
    <m/>
    <n v="8153.27"/>
    <m/>
    <m/>
    <m/>
    <m/>
    <m/>
    <m/>
    <m/>
    <m/>
    <x v="0"/>
    <x v="0"/>
    <m/>
  </r>
  <r>
    <s v=""/>
    <s v=" IR_0205_5310"/>
    <s v="RF-CRAB-2-CTRL: (First Article)"/>
    <s v="6.08.07.07.03"/>
    <x v="0"/>
    <d v="2026-01-08T00:00:00"/>
    <d v="2026-07-07T00:00:00"/>
    <s v="jtolle"/>
    <s v="gnarayan"/>
    <n v="102498.23"/>
    <s v="EDIA"/>
    <s v="C"/>
    <s v="Labor"/>
    <s v="TEC"/>
    <m/>
    <s v="BNL"/>
    <s v="Const.Fabricate"/>
    <s v="RF"/>
    <x v="9"/>
    <s v="S.P016.A"/>
    <m/>
    <m/>
    <m/>
    <m/>
    <m/>
    <m/>
    <m/>
    <m/>
    <m/>
    <n v="102498.23"/>
    <m/>
    <m/>
    <m/>
    <m/>
    <m/>
    <m/>
    <m/>
    <m/>
    <x v="0"/>
    <x v="0"/>
    <m/>
  </r>
  <r>
    <s v=""/>
    <s v=" IR_0205_5330"/>
    <s v="RF-CRAB-2-CTRL: Procurement Oversight (Production)"/>
    <s v="6.08.07.07.03"/>
    <x v="0"/>
    <d v="2026-03-09T00:00:00"/>
    <d v="2026-10-02T00:00:00"/>
    <s v="jtolle"/>
    <s v="gnarayan"/>
    <n v="8157.15"/>
    <s v="EDIA"/>
    <s v="C"/>
    <s v="Labor"/>
    <s v="TEC"/>
    <m/>
    <s v="BNL"/>
    <s v="Const.Fabricate"/>
    <s v="RF"/>
    <x v="9"/>
    <s v="S.P016.B"/>
    <s v="APP00121"/>
    <m/>
    <m/>
    <m/>
    <m/>
    <m/>
    <m/>
    <m/>
    <m/>
    <n v="8046.17"/>
    <n v="110.98"/>
    <m/>
    <m/>
    <m/>
    <m/>
    <m/>
    <m/>
    <m/>
    <x v="0"/>
    <x v="0"/>
    <m/>
  </r>
  <r>
    <s v=""/>
    <s v=" IR_0205_5340"/>
    <s v="RF-CRAB-2-CTRL: Assembly, Test and Installation (Production)"/>
    <s v="6.08.07.07.03"/>
    <x v="0"/>
    <d v="2026-10-05T00:00:00"/>
    <d v="2027-05-05T00:00:00"/>
    <s v="jtolle"/>
    <s v="gnarayan"/>
    <n v="177211.28"/>
    <s v="CON"/>
    <s v="C"/>
    <s v="Labor"/>
    <s v="TEC"/>
    <m/>
    <s v="BNL"/>
    <s v="Const"/>
    <s v="RF"/>
    <x v="7"/>
    <s v="S.P016.B"/>
    <m/>
    <m/>
    <m/>
    <m/>
    <m/>
    <m/>
    <m/>
    <m/>
    <m/>
    <m/>
    <n v="177211.28"/>
    <m/>
    <m/>
    <m/>
    <m/>
    <m/>
    <m/>
    <m/>
    <x v="0"/>
    <x v="0"/>
    <m/>
  </r>
  <r>
    <s v=""/>
    <s v=" RD_0307_3120"/>
    <s v="ASS: Striplines Hadron"/>
    <s v="6.02.03.05.01"/>
    <x v="0"/>
    <d v="2023-11-03T00:00:00"/>
    <d v="2024-03-14T00:00:00"/>
    <s v="apatil"/>
    <s v="jsandberg"/>
    <n v="4479.71"/>
    <s v="CON"/>
    <s v="C"/>
    <s v="Labor"/>
    <s v="OPC"/>
    <m/>
    <s v="BNL"/>
    <s v="R&amp;D"/>
    <s v="PD"/>
    <x v="7"/>
    <m/>
    <m/>
    <m/>
    <m/>
    <m/>
    <m/>
    <m/>
    <m/>
    <n v="4479.71"/>
    <m/>
    <m/>
    <m/>
    <m/>
    <m/>
    <m/>
    <m/>
    <m/>
    <m/>
    <m/>
    <x v="0"/>
    <x v="0"/>
    <m/>
  </r>
  <r>
    <s v=""/>
    <s v=" RD_0307_3140"/>
    <s v="ASS: Stripline Supports Hadron"/>
    <s v="6.02.03.05.01"/>
    <x v="0"/>
    <d v="2023-11-03T00:00:00"/>
    <d v="2024-01-10T00:00:00"/>
    <s v="apatil"/>
    <s v="jsandberg"/>
    <n v="1791.88"/>
    <s v="CON"/>
    <s v="C"/>
    <s v="Labor"/>
    <s v="OPC"/>
    <m/>
    <s v="BNL"/>
    <s v="R&amp;D"/>
    <s v="PD"/>
    <x v="7"/>
    <m/>
    <m/>
    <m/>
    <m/>
    <m/>
    <m/>
    <m/>
    <m/>
    <n v="1791.88"/>
    <m/>
    <m/>
    <m/>
    <m/>
    <m/>
    <m/>
    <m/>
    <m/>
    <m/>
    <m/>
    <x v="0"/>
    <x v="0"/>
    <m/>
  </r>
  <r>
    <s v=""/>
    <s v=" RD_0307_3160"/>
    <s v="ASS: Chamber End Pieces Hadron"/>
    <s v="6.02.03.05.01"/>
    <x v="0"/>
    <d v="2023-05-22T00:00:00"/>
    <d v="2023-06-21T00:00:00"/>
    <s v="apatil"/>
    <s v="jsandberg"/>
    <n v="1731.29"/>
    <s v="CON"/>
    <s v="C"/>
    <s v="Labor"/>
    <s v="OPC"/>
    <m/>
    <s v="BNL"/>
    <s v="R&amp;D"/>
    <s v="PD"/>
    <x v="7"/>
    <m/>
    <m/>
    <m/>
    <m/>
    <m/>
    <m/>
    <m/>
    <n v="1731.29"/>
    <m/>
    <m/>
    <m/>
    <m/>
    <m/>
    <m/>
    <m/>
    <m/>
    <m/>
    <m/>
    <m/>
    <x v="0"/>
    <x v="0"/>
    <m/>
  </r>
  <r>
    <s v=""/>
    <s v=" RD_0307_3180"/>
    <s v="ASS: Main Chambers Hadron"/>
    <s v="6.02.03.05.01"/>
    <x v="0"/>
    <d v="2023-08-22T00:00:00"/>
    <d v="2023-09-21T00:00:00"/>
    <s v="apatil"/>
    <s v="jsandberg"/>
    <n v="4328.22"/>
    <s v="CON"/>
    <s v="C"/>
    <s v="Labor"/>
    <s v="OPC"/>
    <m/>
    <s v="BNL"/>
    <s v="R&amp;D"/>
    <s v="PD"/>
    <x v="7"/>
    <m/>
    <m/>
    <m/>
    <m/>
    <m/>
    <m/>
    <m/>
    <n v="4328.22"/>
    <m/>
    <m/>
    <m/>
    <m/>
    <m/>
    <m/>
    <m/>
    <m/>
    <m/>
    <m/>
    <m/>
    <x v="0"/>
    <x v="0"/>
    <m/>
  </r>
  <r>
    <s v=""/>
    <s v=" RD_0307_3200"/>
    <s v="ASS: Feedthroughs Hadron"/>
    <s v="6.02.03.05.01"/>
    <x v="0"/>
    <d v="2023-09-07T00:00:00"/>
    <d v="2023-09-20T00:00:00"/>
    <s v="apatil"/>
    <s v="jsandberg"/>
    <n v="4328.22"/>
    <s v="CON"/>
    <s v="C"/>
    <s v="Labor"/>
    <s v="OPC"/>
    <m/>
    <s v="BNL"/>
    <s v="R&amp;D"/>
    <s v="PD"/>
    <x v="7"/>
    <m/>
    <m/>
    <m/>
    <m/>
    <m/>
    <m/>
    <m/>
    <n v="4328.22"/>
    <m/>
    <m/>
    <m/>
    <m/>
    <m/>
    <m/>
    <m/>
    <m/>
    <m/>
    <m/>
    <m/>
    <x v="0"/>
    <x v="0"/>
    <m/>
  </r>
  <r>
    <s v=""/>
    <s v=" RD_0307_3260"/>
    <s v="ASS: Kicker Final Assembly Hadron"/>
    <s v="6.02.03.05.01"/>
    <x v="0"/>
    <d v="2024-04-26T00:00:00"/>
    <d v="2024-05-28T00:00:00"/>
    <s v="apatil"/>
    <s v="jsandberg"/>
    <n v="4479.71"/>
    <s v="CON"/>
    <s v="C"/>
    <s v="Labor"/>
    <s v="OPC"/>
    <m/>
    <s v="BNL"/>
    <s v="R&amp;D"/>
    <s v="PD"/>
    <x v="7"/>
    <m/>
    <m/>
    <m/>
    <m/>
    <m/>
    <m/>
    <m/>
    <m/>
    <n v="4479.71"/>
    <m/>
    <m/>
    <m/>
    <m/>
    <m/>
    <m/>
    <m/>
    <m/>
    <m/>
    <m/>
    <x v="0"/>
    <x v="0"/>
    <m/>
  </r>
  <r>
    <s v=""/>
    <s v=" RD_0309_1290"/>
    <s v="ESR Vacuum Development - Prototype Chambers - Evaluation and testing of prototype chambers"/>
    <s v="6.02.03.06.01"/>
    <x v="1"/>
    <d v="2023-09-01T00:00:00"/>
    <d v="2023-11-30T00:00:00"/>
    <s v="rnavarrol"/>
    <s v="chetzel"/>
    <n v="17716.86"/>
    <s v="EDIA"/>
    <s v="C"/>
    <s v="Labor"/>
    <s v="OPC"/>
    <m/>
    <s v="BNL"/>
    <s v="R&amp;D"/>
    <s v="VAC"/>
    <x v="3"/>
    <m/>
    <m/>
    <m/>
    <m/>
    <m/>
    <m/>
    <m/>
    <n v="5905.62"/>
    <n v="11811.24"/>
    <m/>
    <m/>
    <m/>
    <m/>
    <m/>
    <m/>
    <m/>
    <m/>
    <m/>
    <m/>
    <x v="0"/>
    <x v="0"/>
    <m/>
  </r>
  <r>
    <s v=""/>
    <s v=" PO_0203_1280"/>
    <s v="ESR - Systems Commissioning - Magnet and Power Supplies Support"/>
    <s v="6.12.02.06"/>
    <x v="0"/>
    <d v="1931-09-16T00:00:00"/>
    <d v="1932-03-10T00:00:00"/>
    <s v="egolnar"/>
    <s v="blednykh"/>
    <n v="437641.94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n v="40454.300000000003"/>
    <n v="397187.64"/>
    <m/>
    <m/>
    <x v="0"/>
    <x v="0"/>
    <m/>
  </r>
  <r>
    <s v=""/>
    <s v=" PO_0204_1280"/>
    <s v="HSR - Systems Commissioning - Magnet and Power Supplies Support"/>
    <s v="6.12.02.05"/>
    <x v="0"/>
    <d v="1931-11-13T00:00:00"/>
    <d v="1932-03-10T00:00:00"/>
    <s v="egolnar"/>
    <s v="blednykh"/>
    <n v="442419.41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n v="442419.41"/>
    <m/>
    <m/>
    <x v="0"/>
    <x v="0"/>
    <m/>
  </r>
  <r>
    <s v=""/>
    <s v=" PO_0205_1020"/>
    <s v="MCR - Set-Up - Labor"/>
    <s v="6.12.02.02"/>
    <x v="0"/>
    <d v="2028-10-26T00:00:00"/>
    <d v="2029-10-25T00:00:00"/>
    <s v="egolnar"/>
    <s v="blednykh"/>
    <n v="106678.01"/>
    <s v="CON"/>
    <s v="C"/>
    <s v="Labor"/>
    <s v="OPC"/>
    <m/>
    <s v="BNL"/>
    <s v="Pre-Ops"/>
    <s v="COM"/>
    <x v="4"/>
    <m/>
    <m/>
    <m/>
    <m/>
    <m/>
    <m/>
    <m/>
    <m/>
    <m/>
    <m/>
    <m/>
    <m/>
    <m/>
    <n v="98997.19"/>
    <n v="7680.82"/>
    <m/>
    <m/>
    <m/>
    <m/>
    <x v="0"/>
    <x v="0"/>
    <m/>
  </r>
  <r>
    <s v=""/>
    <s v=" PO_0206_1260"/>
    <s v="RCS - Systems Commissioning - Magnet and Power Supplies Support"/>
    <s v="6.12.02.04"/>
    <x v="0"/>
    <d v="1931-05-08T00:00:00"/>
    <d v="1931-11-03T00:00:00"/>
    <s v="egolnar"/>
    <s v="blednykh"/>
    <n v="320593.78000000003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n v="261128.8"/>
    <n v="59464.97"/>
    <m/>
    <m/>
    <x v="0"/>
    <x v="0"/>
    <m/>
  </r>
  <r>
    <s v=""/>
    <s v=" PO_0207_1180"/>
    <s v="SHC - Integrated Systems Commissioning - Labor Support"/>
    <s v="6.12.02.07"/>
    <x v="0"/>
    <d v="1932-04-23T00:00:00"/>
    <d v="1932-09-14T00:00:00"/>
    <s v="egolnar"/>
    <s v="blednykh"/>
    <n v="47191.4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n v="47191.4"/>
    <m/>
    <m/>
    <x v="0"/>
    <x v="0"/>
    <m/>
  </r>
  <r>
    <s v=""/>
    <s v=" PO_0306_1010"/>
    <s v="SHC - Beam Commissioning - Labor Support"/>
    <s v="6.12.03.07"/>
    <x v="0"/>
    <d v="1934-03-07T00:00:00"/>
    <d v="1934-08-30T00:00:00"/>
    <s v="egolnar"/>
    <s v="blednykh"/>
    <n v="64888.18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m/>
    <m/>
    <n v="64888.18"/>
    <x v="0"/>
    <x v="0"/>
    <m/>
  </r>
  <r>
    <s v=""/>
    <s v=" PO_0701_1000"/>
    <s v="Pre-Injector - IRR/ARR Prep Team above and beyond LOE ESH Staff"/>
    <s v="6.12.02.03"/>
    <x v="0"/>
    <d v="2029-12-13T00:00:00"/>
    <d v="1930-06-05T00:00:00"/>
    <s v="egolnar"/>
    <s v="blednykh"/>
    <n v="51487.74"/>
    <s v="EDIA"/>
    <s v="C"/>
    <s v="Labor"/>
    <s v="OPC"/>
    <m/>
    <s v="BNL"/>
    <s v="Pre-Ops"/>
    <s v="COM"/>
    <x v="4"/>
    <m/>
    <m/>
    <m/>
    <m/>
    <m/>
    <m/>
    <m/>
    <m/>
    <m/>
    <m/>
    <m/>
    <m/>
    <m/>
    <m/>
    <n v="51487.74"/>
    <m/>
    <m/>
    <m/>
    <m/>
    <x v="0"/>
    <x v="0"/>
    <m/>
  </r>
  <r>
    <s v=""/>
    <s v=" PO_0701_1060"/>
    <s v="Pre-Injector - IRR/ARR Closeout Process"/>
    <s v="6.12.02.03"/>
    <x v="0"/>
    <d v="1930-07-05T00:00:00"/>
    <d v="1930-09-06T00:00:00"/>
    <s v="egolnar"/>
    <s v="blednykh"/>
    <n v="9086.07"/>
    <s v="EDIA"/>
    <s v="C"/>
    <s v="Labor"/>
    <s v="OPC"/>
    <m/>
    <s v="BNL"/>
    <s v="Pre-Ops"/>
    <s v="COM"/>
    <x v="4"/>
    <m/>
    <m/>
    <m/>
    <m/>
    <m/>
    <m/>
    <m/>
    <m/>
    <m/>
    <m/>
    <m/>
    <m/>
    <m/>
    <m/>
    <n v="9086.07"/>
    <m/>
    <m/>
    <m/>
    <m/>
    <x v="0"/>
    <x v="0"/>
    <m/>
  </r>
  <r>
    <s v=""/>
    <s v=" PO_0702_1000"/>
    <s v="RCS - IRR/ARR Prep Team above and beyond LOE ESH Staff"/>
    <s v="6.12.02.04"/>
    <x v="0"/>
    <d v="1931-05-15T00:00:00"/>
    <d v="1931-11-04T00:00:00"/>
    <s v="egolnar"/>
    <s v="blednykh"/>
    <n v="53554.04"/>
    <s v="EDIA"/>
    <s v="C"/>
    <s v="Labor"/>
    <s v="OPC"/>
    <m/>
    <s v="BNL"/>
    <s v="Pre-Ops"/>
    <s v="COM"/>
    <x v="4"/>
    <m/>
    <m/>
    <m/>
    <m/>
    <m/>
    <m/>
    <m/>
    <m/>
    <m/>
    <m/>
    <m/>
    <m/>
    <m/>
    <m/>
    <m/>
    <n v="42843.23"/>
    <n v="10710.81"/>
    <m/>
    <m/>
    <x v="0"/>
    <x v="0"/>
    <m/>
  </r>
  <r>
    <s v=""/>
    <s v=" PO_0702_1060"/>
    <s v="RCS - IRR/ARR Closeout Process"/>
    <s v="6.12.02.04"/>
    <x v="0"/>
    <d v="1931-12-08T00:00:00"/>
    <d v="1932-02-11T00:00:00"/>
    <s v="egolnar"/>
    <s v="blednykh"/>
    <n v="9733.23"/>
    <s v="EDIA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n v="9733.23"/>
    <m/>
    <m/>
    <x v="0"/>
    <x v="0"/>
    <m/>
  </r>
  <r>
    <s v=""/>
    <s v=" PO_0703_1000"/>
    <s v="ESR - IRR/ARR Prep Team above and beyond LOE ESH Staff"/>
    <s v="6.12.02.06"/>
    <x v="0"/>
    <d v="1932-03-19T00:00:00"/>
    <d v="1932-08-09T00:00:00"/>
    <s v="egolnar"/>
    <s v="blednykh"/>
    <n v="55154.95"/>
    <s v="EDIA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n v="55154.95"/>
    <m/>
    <m/>
    <x v="0"/>
    <x v="0"/>
    <m/>
  </r>
  <r>
    <s v=""/>
    <s v=" PO_0703_1040"/>
    <s v="ESR - IRR/ARR Closeout Process"/>
    <s v="6.12.02.06"/>
    <x v="0"/>
    <d v="1932-09-08T00:00:00"/>
    <d v="1932-11-10T00:00:00"/>
    <s v="egolnar"/>
    <s v="blednykh"/>
    <n v="9733.23"/>
    <s v="EDIA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n v="3677"/>
    <n v="6056.23"/>
    <m/>
    <x v="0"/>
    <x v="0"/>
    <m/>
  </r>
  <r>
    <s v=""/>
    <s v=" PO_0704_1000"/>
    <s v="HSR - IRR/ARR Prep Team above and beyond LOE ESH Staff"/>
    <s v="6.12.02.05"/>
    <x v="0"/>
    <d v="1932-04-02T00:00:00"/>
    <d v="1932-08-23T00:00:00"/>
    <s v="egolnar"/>
    <s v="blednykh"/>
    <n v="55154.95"/>
    <s v="EDIA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n v="55154.95"/>
    <m/>
    <m/>
    <x v="0"/>
    <x v="0"/>
    <m/>
  </r>
  <r>
    <s v=""/>
    <s v=" PO_0704_1060"/>
    <s v="HSR - IRR/ARR Closeout Process"/>
    <s v="6.12.02.05"/>
    <x v="0"/>
    <d v="1932-09-22T00:00:00"/>
    <d v="1932-11-29T00:00:00"/>
    <s v="egolnar"/>
    <s v="blednykh"/>
    <n v="9733.23"/>
    <s v="EDIA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n v="1514.06"/>
    <n v="8219.17"/>
    <m/>
    <x v="0"/>
    <x v="0"/>
    <m/>
  </r>
  <r>
    <s v=""/>
    <s v=" PO_0705_1000"/>
    <s v="SHC - IRR/ARR Prep Team above and beyond LOE ESH Staff"/>
    <s v="6.12.02.07"/>
    <x v="0"/>
    <d v="1932-04-23T00:00:00"/>
    <d v="1932-09-14T00:00:00"/>
    <s v="egolnar"/>
    <s v="blednykh"/>
    <n v="32444.09"/>
    <s v="EDIA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n v="32444.09"/>
    <m/>
    <m/>
    <x v="0"/>
    <x v="0"/>
    <m/>
  </r>
  <r>
    <s v=""/>
    <s v=" PO_0705_1050"/>
    <s v="SHC - IRR/ARR Closeout Process"/>
    <s v="6.12.02.07"/>
    <x v="0"/>
    <d v="1932-10-14T00:00:00"/>
    <d v="1932-12-20T00:00:00"/>
    <s v="egolnar"/>
    <s v="blednykh"/>
    <n v="9733.23"/>
    <s v="EDIA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m/>
    <n v="9733.23"/>
    <m/>
    <x v="0"/>
    <x v="0"/>
    <m/>
  </r>
  <r>
    <s v=""/>
    <s v=" RD_0307_3170"/>
    <s v="ASS: Chamber End Pieces ESR"/>
    <s v="6.02.03.05.02"/>
    <x v="1"/>
    <d v="2023-06-15T00:00:00"/>
    <d v="2023-07-17T00:00:00"/>
    <s v="apatil"/>
    <s v="zconway"/>
    <n v="2596.9299999999998"/>
    <s v="CON"/>
    <s v="C"/>
    <s v="Labor"/>
    <s v="OPC"/>
    <m/>
    <s v="BNL"/>
    <s v="R&amp;D"/>
    <s v="PD"/>
    <x v="7"/>
    <m/>
    <m/>
    <m/>
    <m/>
    <m/>
    <m/>
    <m/>
    <n v="2596.9299999999998"/>
    <m/>
    <m/>
    <m/>
    <m/>
    <m/>
    <m/>
    <m/>
    <m/>
    <m/>
    <m/>
    <m/>
    <x v="0"/>
    <x v="0"/>
    <m/>
  </r>
  <r>
    <s v=""/>
    <s v=" RD_0307_3150"/>
    <s v="ASS: Stripline Supports ESR"/>
    <s v="6.02.03.05.02"/>
    <x v="1"/>
    <d v="2024-02-05T00:00:00"/>
    <d v="2024-04-05T00:00:00"/>
    <s v="apatil"/>
    <s v="zconway"/>
    <n v="2687.83"/>
    <s v="CON"/>
    <s v="C"/>
    <s v="Labor"/>
    <s v="OPC"/>
    <m/>
    <s v="BNL"/>
    <s v="R&amp;D"/>
    <s v="PD"/>
    <x v="7"/>
    <m/>
    <m/>
    <m/>
    <m/>
    <m/>
    <m/>
    <m/>
    <m/>
    <n v="2687.83"/>
    <m/>
    <m/>
    <m/>
    <m/>
    <m/>
    <m/>
    <m/>
    <m/>
    <m/>
    <m/>
    <x v="0"/>
    <x v="0"/>
    <m/>
  </r>
  <r>
    <s v=""/>
    <s v=" RD_0307_3190"/>
    <s v="ASS: Main Chambers ESR"/>
    <s v="6.02.03.05.02"/>
    <x v="1"/>
    <d v="2024-01-11T00:00:00"/>
    <d v="2024-02-12T00:00:00"/>
    <s v="apatil"/>
    <s v="zconway"/>
    <n v="4479.71"/>
    <s v="CON"/>
    <s v="C"/>
    <s v="Labor"/>
    <s v="OPC"/>
    <m/>
    <s v="BNL"/>
    <s v="R&amp;D"/>
    <s v="PD"/>
    <x v="7"/>
    <m/>
    <m/>
    <m/>
    <m/>
    <m/>
    <m/>
    <m/>
    <m/>
    <n v="4479.71"/>
    <m/>
    <m/>
    <m/>
    <m/>
    <m/>
    <m/>
    <m/>
    <m/>
    <m/>
    <m/>
    <x v="0"/>
    <x v="0"/>
    <m/>
  </r>
  <r>
    <s v=""/>
    <s v=" RD_0307_3130"/>
    <s v="ASS: Striplines ESR"/>
    <s v="6.02.03.05.02"/>
    <x v="1"/>
    <d v="2024-02-05T00:00:00"/>
    <d v="2024-06-07T00:00:00"/>
    <s v="apatil"/>
    <s v="zconway"/>
    <n v="4479.71"/>
    <s v="CON"/>
    <s v="C"/>
    <s v="Labor"/>
    <s v="OPC"/>
    <m/>
    <s v="BNL"/>
    <s v="R&amp;D"/>
    <s v="PD"/>
    <x v="7"/>
    <m/>
    <m/>
    <m/>
    <m/>
    <m/>
    <m/>
    <m/>
    <m/>
    <n v="4479.71"/>
    <m/>
    <m/>
    <m/>
    <m/>
    <m/>
    <m/>
    <m/>
    <m/>
    <m/>
    <m/>
    <x v="0"/>
    <x v="0"/>
    <m/>
  </r>
  <r>
    <s v=""/>
    <s v=" RD_0307_3270"/>
    <s v="ASS: Kicker Final Assembly ESR"/>
    <s v="6.02.03.05.02"/>
    <x v="1"/>
    <d v="2024-06-10T00:00:00"/>
    <d v="2024-07-10T00:00:00"/>
    <s v="apatil"/>
    <s v="zconway"/>
    <n v="4479.71"/>
    <s v="CON"/>
    <s v="C"/>
    <s v="Labor"/>
    <s v="OPC"/>
    <m/>
    <s v="BNL"/>
    <s v="R&amp;D"/>
    <s v="PD"/>
    <x v="7"/>
    <m/>
    <m/>
    <m/>
    <m/>
    <m/>
    <m/>
    <m/>
    <m/>
    <n v="4479.71"/>
    <m/>
    <m/>
    <m/>
    <m/>
    <m/>
    <m/>
    <m/>
    <m/>
    <m/>
    <m/>
    <x v="0"/>
    <x v="0"/>
    <m/>
  </r>
  <r>
    <s v=""/>
    <s v=" AS_0101_1230"/>
    <s v="Accelerator Support Systems Engineering - FY23"/>
    <s v="6.07.01.01"/>
    <x v="0"/>
    <d v="2022-10-03T00:00:00"/>
    <d v="2023-09-29T00:00:00"/>
    <s v="egolnar"/>
    <s v="tuozzolo"/>
    <n v="40781.449999999997"/>
    <s v="EDIA"/>
    <s v="A"/>
    <s v="Labor"/>
    <s v="TEC"/>
    <m/>
    <s v="BNL"/>
    <s v="PED"/>
    <s v="PM"/>
    <x v="0"/>
    <m/>
    <m/>
    <m/>
    <m/>
    <m/>
    <m/>
    <m/>
    <n v="40781.449999999997"/>
    <m/>
    <m/>
    <m/>
    <m/>
    <m/>
    <m/>
    <m/>
    <m/>
    <m/>
    <m/>
    <m/>
    <x v="0"/>
    <x v="0"/>
    <m/>
  </r>
  <r>
    <s v=""/>
    <s v=" AS_0101_1240"/>
    <s v="Accelerator Support Systems Engineering - FY24"/>
    <s v="6.07.01.01"/>
    <x v="0"/>
    <d v="2023-10-02T00:00:00"/>
    <d v="2024-09-30T00:00:00"/>
    <s v="egolnar"/>
    <s v="tuozzolo"/>
    <n v="42208.800000000003"/>
    <s v="EDIA"/>
    <s v="A"/>
    <s v="Labor"/>
    <s v="TEC"/>
    <m/>
    <s v="BNL"/>
    <s v="PED"/>
    <s v="PM"/>
    <x v="0"/>
    <m/>
    <m/>
    <m/>
    <m/>
    <m/>
    <m/>
    <m/>
    <m/>
    <n v="42208.800000000003"/>
    <m/>
    <m/>
    <m/>
    <m/>
    <m/>
    <m/>
    <m/>
    <m/>
    <m/>
    <m/>
    <x v="0"/>
    <x v="0"/>
    <m/>
  </r>
  <r>
    <s v=""/>
    <s v=" AS_0101_1250"/>
    <s v="Accelerator Support Systems Engineering - FY25"/>
    <s v="6.07.01.01"/>
    <x v="0"/>
    <d v="2024-10-01T00:00:00"/>
    <d v="2025-09-30T00:00:00"/>
    <s v="egolnar"/>
    <s v="tuozzolo"/>
    <n v="43686.1"/>
    <s v="EDIA"/>
    <s v="A"/>
    <s v="Labor"/>
    <s v="TEC"/>
    <m/>
    <s v="BNL"/>
    <s v="Const"/>
    <s v="PM"/>
    <x v="0"/>
    <m/>
    <m/>
    <m/>
    <m/>
    <m/>
    <m/>
    <m/>
    <m/>
    <m/>
    <n v="43686.1"/>
    <m/>
    <m/>
    <m/>
    <m/>
    <m/>
    <m/>
    <m/>
    <m/>
    <m/>
    <x v="0"/>
    <x v="0"/>
    <m/>
  </r>
  <r>
    <s v=""/>
    <s v=" AS_0101_1260"/>
    <s v="Accelerator Support Systems Engineering - FY26"/>
    <s v="6.07.01.01"/>
    <x v="0"/>
    <d v="2025-10-01T00:00:00"/>
    <d v="2026-09-30T00:00:00"/>
    <s v="egolnar"/>
    <s v="tuozzolo"/>
    <n v="45215.12"/>
    <s v="EDIA"/>
    <s v="A"/>
    <s v="Labor"/>
    <s v="TEC"/>
    <m/>
    <s v="BNL"/>
    <s v="Const"/>
    <s v="PM"/>
    <x v="0"/>
    <m/>
    <m/>
    <m/>
    <m/>
    <m/>
    <m/>
    <m/>
    <m/>
    <m/>
    <m/>
    <n v="45215.12"/>
    <m/>
    <m/>
    <m/>
    <m/>
    <m/>
    <m/>
    <m/>
    <m/>
    <x v="0"/>
    <x v="0"/>
    <m/>
  </r>
  <r>
    <s v=""/>
    <s v=" AS_0101_1270"/>
    <s v="Accelerator Support Systems Engineering - FY27"/>
    <s v="6.07.01.01"/>
    <x v="0"/>
    <d v="2026-10-01T00:00:00"/>
    <d v="2027-09-30T00:00:00"/>
    <s v="egolnar"/>
    <s v="tuozzolo"/>
    <n v="46797.65"/>
    <s v="EDIA"/>
    <s v="A"/>
    <s v="Labor"/>
    <s v="TEC"/>
    <m/>
    <s v="BNL"/>
    <s v="Const"/>
    <s v="PM"/>
    <x v="0"/>
    <m/>
    <m/>
    <m/>
    <m/>
    <m/>
    <m/>
    <m/>
    <m/>
    <m/>
    <m/>
    <m/>
    <n v="46797.65"/>
    <m/>
    <m/>
    <m/>
    <m/>
    <m/>
    <m/>
    <m/>
    <x v="0"/>
    <x v="0"/>
    <m/>
  </r>
  <r>
    <s v=""/>
    <s v=" AS_0101_1280"/>
    <s v="Accelerator Support Systems Engineering - FY28"/>
    <s v="6.07.01.01"/>
    <x v="0"/>
    <d v="2027-10-01T00:00:00"/>
    <d v="2028-09-29T00:00:00"/>
    <s v="egolnar"/>
    <s v="tuozzolo"/>
    <n v="48435.56"/>
    <s v="EDIA"/>
    <s v="A"/>
    <s v="Labor"/>
    <s v="TEC"/>
    <m/>
    <s v="BNL"/>
    <s v="Const"/>
    <s v="PM"/>
    <x v="0"/>
    <m/>
    <m/>
    <m/>
    <m/>
    <m/>
    <m/>
    <m/>
    <m/>
    <m/>
    <m/>
    <m/>
    <m/>
    <n v="48435.56"/>
    <m/>
    <m/>
    <m/>
    <m/>
    <m/>
    <m/>
    <x v="0"/>
    <x v="0"/>
    <m/>
  </r>
  <r>
    <s v=""/>
    <s v=" AS_0101_1290"/>
    <s v="Accelerator Support Systems Engineering - FY29"/>
    <s v="6.07.01.01"/>
    <x v="0"/>
    <d v="2028-10-02T00:00:00"/>
    <d v="2029-09-28T00:00:00"/>
    <s v="egolnar"/>
    <s v="tuozzolo"/>
    <n v="25065.4"/>
    <s v="EDIA"/>
    <s v="A"/>
    <s v="Labor"/>
    <s v="OPC"/>
    <m/>
    <s v="BNL"/>
    <s v="Pre-Ops"/>
    <s v="PM"/>
    <x v="0"/>
    <m/>
    <m/>
    <m/>
    <m/>
    <m/>
    <m/>
    <m/>
    <m/>
    <m/>
    <m/>
    <m/>
    <m/>
    <m/>
    <n v="25065.4"/>
    <n v="0"/>
    <m/>
    <m/>
    <m/>
    <m/>
    <x v="0"/>
    <x v="0"/>
    <m/>
  </r>
  <r>
    <s v=""/>
    <s v=" AS_0101_1300"/>
    <s v="Accelerator Support Systems Engineering - FY30"/>
    <s v="6.07.01.01"/>
    <x v="0"/>
    <d v="2029-10-01T00:00:00"/>
    <d v="1930-09-30T00:00:00"/>
    <s v="egolnar"/>
    <s v="tuozzolo"/>
    <n v="25942.69"/>
    <s v="EDIA"/>
    <s v="A"/>
    <s v="Labor"/>
    <s v="OPC"/>
    <m/>
    <s v="BNL"/>
    <s v="Pre-Ops"/>
    <s v="PM"/>
    <x v="0"/>
    <m/>
    <m/>
    <m/>
    <m/>
    <m/>
    <m/>
    <m/>
    <m/>
    <m/>
    <m/>
    <m/>
    <m/>
    <m/>
    <m/>
    <n v="25942.69"/>
    <m/>
    <m/>
    <m/>
    <m/>
    <x v="0"/>
    <x v="0"/>
    <m/>
  </r>
  <r>
    <s v=""/>
    <s v=" AS_0101_1310"/>
    <s v="Accelerator Support Systems Engineering - FY31"/>
    <s v="6.07.01.01"/>
    <x v="0"/>
    <d v="1930-10-01T00:00:00"/>
    <d v="1931-09-30T00:00:00"/>
    <s v="egolnar"/>
    <s v="tuozzolo"/>
    <n v="26850.69"/>
    <s v="EDIA"/>
    <s v="A"/>
    <s v="Labor"/>
    <s v="OPC"/>
    <m/>
    <s v="BNL"/>
    <s v="Pre-Ops"/>
    <s v="PM"/>
    <x v="0"/>
    <m/>
    <m/>
    <m/>
    <m/>
    <m/>
    <m/>
    <m/>
    <m/>
    <m/>
    <m/>
    <m/>
    <m/>
    <m/>
    <m/>
    <m/>
    <n v="26850.69"/>
    <m/>
    <m/>
    <m/>
    <x v="0"/>
    <x v="0"/>
    <m/>
  </r>
  <r>
    <s v=""/>
    <s v=" HR_0203_1575"/>
    <s v="IR2 - Pre-Tunnel Assembly, Installation and Testing"/>
    <s v="6.05.02.03.01"/>
    <x v="0"/>
    <d v="2027-06-21T00:00:00"/>
    <d v="2027-12-13T00:00:00"/>
    <s v="rnavarrol"/>
    <s v="weiss"/>
    <n v="97871.99"/>
    <s v="CON"/>
    <s v="C"/>
    <s v="Labor"/>
    <s v="TEC"/>
    <m/>
    <s v="BNL"/>
    <s v="Const"/>
    <s v="VAC"/>
    <x v="8"/>
    <s v="A.PP026"/>
    <s v="APP00065"/>
    <m/>
    <m/>
    <m/>
    <m/>
    <m/>
    <m/>
    <m/>
    <m/>
    <m/>
    <n v="58723.19"/>
    <n v="39148.79"/>
    <m/>
    <m/>
    <m/>
    <m/>
    <m/>
    <m/>
    <x v="0"/>
    <x v="0"/>
    <m/>
  </r>
  <r>
    <s v=""/>
    <s v=" HR_0203_2000"/>
    <s v="HR Main Vacuum System modifications - Pre-Tunnel Assembly, Installation and Testing"/>
    <s v="6.05.02.03.01"/>
    <x v="0"/>
    <d v="2027-06-21T00:00:00"/>
    <d v="2028-06-19T00:00:00"/>
    <s v="rnavarrol"/>
    <s v="weiss"/>
    <n v="329753.3"/>
    <s v="CON"/>
    <s v="C"/>
    <s v="Labor"/>
    <s v="TEC"/>
    <m/>
    <s v="BNL"/>
    <s v="Const"/>
    <s v="VAC"/>
    <x v="8"/>
    <s v="A.PP026"/>
    <s v="APP00065"/>
    <m/>
    <m/>
    <m/>
    <m/>
    <m/>
    <m/>
    <m/>
    <m/>
    <m/>
    <n v="94968.95"/>
    <n v="234784.35"/>
    <m/>
    <m/>
    <m/>
    <m/>
    <m/>
    <m/>
    <x v="0"/>
    <x v="0"/>
    <m/>
  </r>
  <r>
    <s v=""/>
    <s v=" HR_0403_1575"/>
    <s v="HR Inj-Sys Vacuum - Pre-Tunnel Assembly, Installation and Testing"/>
    <s v="6.05.03.03"/>
    <x v="0"/>
    <d v="2027-06-21T00:00:00"/>
    <d v="2027-12-13T00:00:00"/>
    <s v="rnavarrol"/>
    <s v="weiss"/>
    <n v="163119.98000000001"/>
    <s v="CON"/>
    <s v="C"/>
    <s v="Labor"/>
    <s v="TEC"/>
    <m/>
    <s v="BNL"/>
    <s v="Const"/>
    <s v="VAC"/>
    <x v="8"/>
    <s v="P.S119"/>
    <m/>
    <m/>
    <m/>
    <m/>
    <m/>
    <m/>
    <m/>
    <m/>
    <m/>
    <m/>
    <n v="97871.99"/>
    <n v="65247.99"/>
    <m/>
    <m/>
    <m/>
    <m/>
    <m/>
    <m/>
    <x v="0"/>
    <x v="0"/>
    <m/>
  </r>
  <r>
    <s v=""/>
    <s v=" HR_0804_4570"/>
    <s v="Hadron &amp; e-Cooling Vacuum - Pre-Tunnel assembly, installation and testing"/>
    <s v="6.05.07.05"/>
    <x v="0"/>
    <d v="2027-09-15T00:00:00"/>
    <d v="2028-03-17T00:00:00"/>
    <s v="rnavarrol"/>
    <s v="weiss"/>
    <n v="33191.54"/>
    <s v="CON"/>
    <s v="C"/>
    <s v="Labor"/>
    <s v="TEC"/>
    <m/>
    <s v="BNL"/>
    <s v="Const"/>
    <s v="VAC"/>
    <x v="8"/>
    <s v="P"/>
    <m/>
    <m/>
    <m/>
    <m/>
    <m/>
    <m/>
    <m/>
    <m/>
    <m/>
    <m/>
    <n v="3186.39"/>
    <n v="30005.15"/>
    <m/>
    <m/>
    <m/>
    <m/>
    <m/>
    <m/>
    <x v="0"/>
    <x v="0"/>
    <m/>
  </r>
  <r>
    <s v=""/>
    <s v=" HR_0804_5170"/>
    <s v="e-beamlines Baked Vacuum - Pre-Tunnel assembly, installation and testing"/>
    <s v="6.05.07.05"/>
    <x v="0"/>
    <d v="2027-09-15T00:00:00"/>
    <d v="2028-03-17T00:00:00"/>
    <s v="rnavarrol"/>
    <s v="weiss"/>
    <n v="16595.77"/>
    <s v="CON"/>
    <s v="C"/>
    <s v="Labor"/>
    <s v="TEC"/>
    <m/>
    <s v="BNL"/>
    <s v="Const"/>
    <s v="VAC"/>
    <x v="8"/>
    <s v="S.P049"/>
    <m/>
    <m/>
    <m/>
    <m/>
    <m/>
    <m/>
    <m/>
    <m/>
    <m/>
    <m/>
    <n v="1593.19"/>
    <n v="15002.57"/>
    <m/>
    <m/>
    <m/>
    <m/>
    <m/>
    <m/>
    <x v="0"/>
    <x v="0"/>
    <m/>
  </r>
  <r>
    <s v=""/>
    <s v=" HR_0804_5770"/>
    <s v="e-loop Return Vacuum - Pre-Tunnel assembly, installation and testing"/>
    <s v="6.05.07.05"/>
    <x v="0"/>
    <d v="2028-01-04T00:00:00"/>
    <d v="2028-06-29T00:00:00"/>
    <s v="rnavarrol"/>
    <s v="weiss"/>
    <n v="33299.64"/>
    <s v="CON"/>
    <s v="C"/>
    <s v="Labor"/>
    <s v="TEC"/>
    <m/>
    <s v="BNL"/>
    <s v="Const"/>
    <s v="VAC"/>
    <x v="8"/>
    <s v="S.P120"/>
    <m/>
    <m/>
    <m/>
    <m/>
    <m/>
    <m/>
    <m/>
    <m/>
    <m/>
    <m/>
    <m/>
    <n v="33299.64"/>
    <m/>
    <m/>
    <m/>
    <m/>
    <m/>
    <m/>
    <x v="0"/>
    <x v="0"/>
    <m/>
  </r>
  <r>
    <s v=""/>
    <s v=" HR_0804_6370"/>
    <s v="DC-Gun LINAC Vacuum - Pre-Tunnel assembly, installation and testing"/>
    <s v="6.05.07.05"/>
    <x v="0"/>
    <d v="2027-09-15T00:00:00"/>
    <d v="2028-03-17T00:00:00"/>
    <s v="rnavarrol"/>
    <s v="weiss"/>
    <n v="33191.54"/>
    <s v="CON"/>
    <s v="C"/>
    <s v="Labor"/>
    <s v="TEC"/>
    <m/>
    <s v="BNL"/>
    <s v="Const"/>
    <s v="VAC"/>
    <x v="8"/>
    <s v="P.S121"/>
    <m/>
    <m/>
    <m/>
    <m/>
    <m/>
    <m/>
    <m/>
    <m/>
    <m/>
    <m/>
    <n v="3186.39"/>
    <n v="30005.15"/>
    <m/>
    <m/>
    <m/>
    <m/>
    <m/>
    <m/>
    <x v="0"/>
    <x v="0"/>
    <m/>
  </r>
  <r>
    <s v=""/>
    <s v=" RD_0306_5390"/>
    <s v="D7 Large Screen OG &amp; Thermal P1 - Setup - Test Chamber Design Review and Approval"/>
    <s v="6.02.03.04"/>
    <x v="0"/>
    <d v="2022-01-03T00:00:00"/>
    <d v="2022-01-13T00:00:00"/>
    <s v="rnavarrol"/>
    <s v="chetzel"/>
    <n v="0"/>
    <s v="EDIA"/>
    <s v="C"/>
    <s v="Labor"/>
    <s v="OPC"/>
    <m/>
    <s v="BNL"/>
    <s v="R&amp;D"/>
    <s v="VAC"/>
    <x v="3"/>
    <m/>
    <m/>
    <m/>
    <m/>
    <m/>
    <m/>
    <m/>
    <m/>
    <m/>
    <m/>
    <m/>
    <m/>
    <m/>
    <m/>
    <m/>
    <m/>
    <m/>
    <m/>
    <m/>
    <x v="0"/>
    <x v="0"/>
    <m/>
  </r>
  <r>
    <s v=""/>
    <s v=" RD_0306_5470"/>
    <s v="D7 Large Screen OG &amp; Thermal P1 - Setup - Assemble Chamber Test System"/>
    <s v="6.02.03.04"/>
    <x v="0"/>
    <d v="2022-12-06T00:00:00"/>
    <d v="2023-01-06T00:00:00"/>
    <s v="rnavarrol"/>
    <s v="chetzel"/>
    <n v="13126.6"/>
    <s v="EDIA"/>
    <s v="C"/>
    <s v="Labor"/>
    <s v="OPC"/>
    <m/>
    <s v="BNL"/>
    <s v="R&amp;D"/>
    <s v="VAC"/>
    <x v="3"/>
    <s v="P.S016"/>
    <m/>
    <m/>
    <m/>
    <m/>
    <m/>
    <m/>
    <n v="13126.6"/>
    <m/>
    <m/>
    <m/>
    <m/>
    <m/>
    <m/>
    <m/>
    <m/>
    <m/>
    <m/>
    <m/>
    <x v="0"/>
    <x v="0"/>
    <m/>
  </r>
  <r>
    <s v=""/>
    <s v=" RD_0306_5480"/>
    <s v="D7 Large Screen OG &amp; Thermal P1 - Setup - Pump down, leak check, Cooldown, Gas Calibration"/>
    <s v="6.02.03.04"/>
    <x v="0"/>
    <d v="2023-01-09T00:00:00"/>
    <d v="2023-01-23T00:00:00"/>
    <s v="rnavarrol"/>
    <s v="chetzel"/>
    <n v="3281.65"/>
    <s v="EDIA"/>
    <s v="C"/>
    <s v="Labor"/>
    <s v="OPC"/>
    <m/>
    <s v="BNL"/>
    <s v="R&amp;D"/>
    <s v="VAC"/>
    <x v="3"/>
    <s v="P.S016"/>
    <m/>
    <m/>
    <m/>
    <m/>
    <m/>
    <m/>
    <n v="3281.65"/>
    <m/>
    <m/>
    <m/>
    <m/>
    <m/>
    <m/>
    <m/>
    <m/>
    <m/>
    <m/>
    <m/>
    <x v="0"/>
    <x v="0"/>
    <m/>
  </r>
  <r>
    <s v=""/>
    <s v=" RD_0306_5490"/>
    <s v="D7 Large Screen OG &amp; Thermal P1 - Setup - Baseline System"/>
    <s v="6.02.03.04"/>
    <x v="0"/>
    <d v="2023-01-24T00:00:00"/>
    <d v="2023-03-07T00:00:00"/>
    <s v="rnavarrol"/>
    <s v="chetzel"/>
    <n v="6563.3"/>
    <s v="EDIA"/>
    <s v="C"/>
    <s v="Labor"/>
    <s v="OPC"/>
    <m/>
    <s v="BNL"/>
    <s v="R&amp;D"/>
    <s v="VAC"/>
    <x v="3"/>
    <s v="P.S016"/>
    <m/>
    <m/>
    <m/>
    <m/>
    <m/>
    <m/>
    <n v="6563.3"/>
    <m/>
    <m/>
    <m/>
    <m/>
    <m/>
    <m/>
    <m/>
    <m/>
    <m/>
    <m/>
    <m/>
    <x v="0"/>
    <x v="0"/>
    <m/>
  </r>
  <r>
    <s v=""/>
    <s v=" RD_0306_5500"/>
    <s v="D7 Large Screen OG &amp; Thermal P2 - Test - Set beam screens for adsorption isotherm measurement"/>
    <s v="6.02.03.04"/>
    <x v="0"/>
    <d v="2023-03-08T00:00:00"/>
    <d v="2023-03-21T00:00:00"/>
    <s v="rnavarrol"/>
    <s v="chetzel"/>
    <n v="6563.3"/>
    <s v="EDIA"/>
    <s v="C"/>
    <s v="Labor"/>
    <s v="OPC"/>
    <m/>
    <s v="BNL"/>
    <s v="R&amp;D"/>
    <s v="VAC"/>
    <x v="3"/>
    <s v="P.S016"/>
    <m/>
    <m/>
    <m/>
    <m/>
    <m/>
    <m/>
    <n v="6563.3"/>
    <m/>
    <m/>
    <m/>
    <m/>
    <m/>
    <m/>
    <m/>
    <m/>
    <m/>
    <m/>
    <m/>
    <x v="0"/>
    <x v="0"/>
    <m/>
  </r>
  <r>
    <s v=""/>
    <s v=" RD_0306_5510"/>
    <s v="D7 Large Screen OG &amp; Thermal P2 - Test - Perform adsorption isotherm measurement"/>
    <s v="6.02.03.04"/>
    <x v="0"/>
    <d v="2023-03-22T00:00:00"/>
    <d v="2023-06-14T00:00:00"/>
    <s v="rnavarrol"/>
    <s v="chetzel"/>
    <n v="19689.900000000001"/>
    <s v="EDIA"/>
    <s v="C"/>
    <s v="Labor"/>
    <s v="OPC"/>
    <m/>
    <s v="BNL"/>
    <s v="R&amp;D"/>
    <s v="VAC"/>
    <x v="3"/>
    <s v="P.S016"/>
    <m/>
    <m/>
    <m/>
    <m/>
    <m/>
    <m/>
    <n v="19689.900000000001"/>
    <m/>
    <m/>
    <m/>
    <m/>
    <m/>
    <m/>
    <m/>
    <m/>
    <m/>
    <m/>
    <m/>
    <x v="0"/>
    <x v="0"/>
    <m/>
  </r>
  <r>
    <s v=""/>
    <s v=" RD_0306_5520"/>
    <s v="D7 Large Screen OG &amp; Thermal P2 - Test - Set up/instrument  beam screen for thermal testing"/>
    <s v="6.02.03.04"/>
    <x v="0"/>
    <d v="2023-06-15T00:00:00"/>
    <d v="2023-09-08T00:00:00"/>
    <s v="rnavarrol"/>
    <s v="chetzel"/>
    <n v="6563.3"/>
    <s v="EDIA"/>
    <s v="C"/>
    <s v="Labor"/>
    <s v="OPC"/>
    <m/>
    <s v="BNL"/>
    <s v="R&amp;D"/>
    <s v="VAC"/>
    <x v="3"/>
    <s v="P.S016"/>
    <m/>
    <m/>
    <m/>
    <m/>
    <m/>
    <m/>
    <n v="6563.3"/>
    <m/>
    <m/>
    <m/>
    <m/>
    <m/>
    <m/>
    <m/>
    <m/>
    <m/>
    <m/>
    <m/>
    <x v="0"/>
    <x v="0"/>
    <m/>
  </r>
  <r>
    <s v=""/>
    <s v=" RD_0306_5530"/>
    <s v="D7 Large Screen OG &amp; Thermal P2 - Test - Perform thermal testing"/>
    <s v="6.02.03.04"/>
    <x v="0"/>
    <d v="2023-09-11T00:00:00"/>
    <d v="2023-12-07T00:00:00"/>
    <s v="rnavarrol"/>
    <s v="chetzel"/>
    <n v="13471.17"/>
    <s v="EDIA"/>
    <s v="C"/>
    <s v="Labor"/>
    <s v="OPC"/>
    <m/>
    <s v="BNL"/>
    <s v="R&amp;D"/>
    <s v="VAC"/>
    <x v="3"/>
    <s v="P.S016"/>
    <m/>
    <m/>
    <m/>
    <m/>
    <m/>
    <m/>
    <n v="3367.79"/>
    <n v="10103.379999999999"/>
    <m/>
    <m/>
    <m/>
    <m/>
    <m/>
    <m/>
    <m/>
    <m/>
    <m/>
    <m/>
    <x v="0"/>
    <x v="0"/>
    <m/>
  </r>
  <r>
    <s v=""/>
    <s v=" AS_0101_1230"/>
    <s v="Accelerator Support Systems Engineering - FY23"/>
    <s v="6.07.01.01"/>
    <x v="0"/>
    <d v="2022-10-03T00:00:00"/>
    <d v="2023-09-29T00:00:00"/>
    <s v="egolnar"/>
    <s v="tuozzolo"/>
    <n v="40781.449999999997"/>
    <s v="EDIA"/>
    <s v="A"/>
    <s v="Labor"/>
    <s v="TEC"/>
    <m/>
    <s v="BNL"/>
    <s v="PED"/>
    <s v="PM"/>
    <x v="0"/>
    <m/>
    <m/>
    <m/>
    <m/>
    <m/>
    <m/>
    <m/>
    <n v="40781.449999999997"/>
    <m/>
    <m/>
    <m/>
    <m/>
    <m/>
    <m/>
    <m/>
    <m/>
    <m/>
    <m/>
    <m/>
    <x v="0"/>
    <x v="0"/>
    <m/>
  </r>
  <r>
    <s v=""/>
    <s v=" AS_0101_1240"/>
    <s v="Accelerator Support Systems Engineering - FY24"/>
    <s v="6.07.01.01"/>
    <x v="0"/>
    <d v="2023-10-02T00:00:00"/>
    <d v="2024-09-30T00:00:00"/>
    <s v="egolnar"/>
    <s v="tuozzolo"/>
    <n v="42208.800000000003"/>
    <s v="EDIA"/>
    <s v="A"/>
    <s v="Labor"/>
    <s v="TEC"/>
    <m/>
    <s v="BNL"/>
    <s v="PED"/>
    <s v="PM"/>
    <x v="0"/>
    <m/>
    <m/>
    <m/>
    <m/>
    <m/>
    <m/>
    <m/>
    <m/>
    <n v="42208.800000000003"/>
    <m/>
    <m/>
    <m/>
    <m/>
    <m/>
    <m/>
    <m/>
    <m/>
    <m/>
    <m/>
    <x v="0"/>
    <x v="0"/>
    <m/>
  </r>
  <r>
    <s v=""/>
    <s v=" AS_0101_1250"/>
    <s v="Accelerator Support Systems Engineering - FY25"/>
    <s v="6.07.01.01"/>
    <x v="0"/>
    <d v="2024-10-01T00:00:00"/>
    <d v="2025-09-30T00:00:00"/>
    <s v="egolnar"/>
    <s v="tuozzolo"/>
    <n v="43686.1"/>
    <s v="EDIA"/>
    <s v="A"/>
    <s v="Labor"/>
    <s v="TEC"/>
    <m/>
    <s v="BNL"/>
    <s v="Const"/>
    <s v="PM"/>
    <x v="0"/>
    <m/>
    <m/>
    <m/>
    <m/>
    <m/>
    <m/>
    <m/>
    <m/>
    <m/>
    <n v="43686.1"/>
    <m/>
    <m/>
    <m/>
    <m/>
    <m/>
    <m/>
    <m/>
    <m/>
    <m/>
    <x v="0"/>
    <x v="0"/>
    <m/>
  </r>
  <r>
    <s v=""/>
    <s v=" AS_0101_1260"/>
    <s v="Accelerator Support Systems Engineering - FY26"/>
    <s v="6.07.01.01"/>
    <x v="0"/>
    <d v="2025-10-01T00:00:00"/>
    <d v="2026-09-30T00:00:00"/>
    <s v="egolnar"/>
    <s v="tuozzolo"/>
    <n v="45215.12"/>
    <s v="EDIA"/>
    <s v="A"/>
    <s v="Labor"/>
    <s v="TEC"/>
    <m/>
    <s v="BNL"/>
    <s v="Const"/>
    <s v="PM"/>
    <x v="0"/>
    <m/>
    <m/>
    <m/>
    <m/>
    <m/>
    <m/>
    <m/>
    <m/>
    <m/>
    <m/>
    <n v="45215.12"/>
    <m/>
    <m/>
    <m/>
    <m/>
    <m/>
    <m/>
    <m/>
    <m/>
    <x v="0"/>
    <x v="0"/>
    <m/>
  </r>
  <r>
    <s v=""/>
    <s v=" AS_0101_1270"/>
    <s v="Accelerator Support Systems Engineering - FY27"/>
    <s v="6.07.01.01"/>
    <x v="0"/>
    <d v="2026-10-01T00:00:00"/>
    <d v="2027-09-30T00:00:00"/>
    <s v="egolnar"/>
    <s v="tuozzolo"/>
    <n v="46797.65"/>
    <s v="EDIA"/>
    <s v="A"/>
    <s v="Labor"/>
    <s v="TEC"/>
    <m/>
    <s v="BNL"/>
    <s v="Const"/>
    <s v="PM"/>
    <x v="0"/>
    <m/>
    <m/>
    <m/>
    <m/>
    <m/>
    <m/>
    <m/>
    <m/>
    <m/>
    <m/>
    <m/>
    <n v="46797.65"/>
    <m/>
    <m/>
    <m/>
    <m/>
    <m/>
    <m/>
    <m/>
    <x v="0"/>
    <x v="0"/>
    <m/>
  </r>
  <r>
    <s v=""/>
    <s v=" AS_0101_1280"/>
    <s v="Accelerator Support Systems Engineering - FY28"/>
    <s v="6.07.01.01"/>
    <x v="0"/>
    <d v="2027-10-01T00:00:00"/>
    <d v="2028-09-29T00:00:00"/>
    <s v="egolnar"/>
    <s v="tuozzolo"/>
    <n v="48435.56"/>
    <s v="EDIA"/>
    <s v="A"/>
    <s v="Labor"/>
    <s v="TEC"/>
    <m/>
    <s v="BNL"/>
    <s v="Const"/>
    <s v="PM"/>
    <x v="0"/>
    <m/>
    <m/>
    <m/>
    <m/>
    <m/>
    <m/>
    <m/>
    <m/>
    <m/>
    <m/>
    <m/>
    <m/>
    <n v="48435.56"/>
    <m/>
    <m/>
    <m/>
    <m/>
    <m/>
    <m/>
    <x v="0"/>
    <x v="0"/>
    <m/>
  </r>
  <r>
    <s v=""/>
    <s v=" AS_0101_1290"/>
    <s v="Accelerator Support Systems Engineering - FY29"/>
    <s v="6.07.01.01"/>
    <x v="0"/>
    <d v="2028-10-02T00:00:00"/>
    <d v="2029-09-28T00:00:00"/>
    <s v="egolnar"/>
    <s v="tuozzolo"/>
    <n v="25065.4"/>
    <s v="EDIA"/>
    <s v="A"/>
    <s v="Labor"/>
    <s v="OPC"/>
    <m/>
    <s v="BNL"/>
    <s v="Pre-Ops"/>
    <s v="PM"/>
    <x v="0"/>
    <m/>
    <m/>
    <m/>
    <m/>
    <m/>
    <m/>
    <m/>
    <m/>
    <m/>
    <m/>
    <m/>
    <m/>
    <m/>
    <n v="25065.4"/>
    <n v="0"/>
    <m/>
    <m/>
    <m/>
    <m/>
    <x v="0"/>
    <x v="0"/>
    <m/>
  </r>
  <r>
    <s v=""/>
    <s v=" AS_0101_1300"/>
    <s v="Accelerator Support Systems Engineering - FY30"/>
    <s v="6.07.01.01"/>
    <x v="0"/>
    <d v="2029-10-01T00:00:00"/>
    <d v="1930-09-30T00:00:00"/>
    <s v="egolnar"/>
    <s v="tuozzolo"/>
    <n v="25942.69"/>
    <s v="EDIA"/>
    <s v="A"/>
    <s v="Labor"/>
    <s v="OPC"/>
    <m/>
    <s v="BNL"/>
    <s v="Pre-Ops"/>
    <s v="PM"/>
    <x v="0"/>
    <m/>
    <m/>
    <m/>
    <m/>
    <m/>
    <m/>
    <m/>
    <m/>
    <m/>
    <m/>
    <m/>
    <m/>
    <m/>
    <m/>
    <n v="25942.69"/>
    <m/>
    <m/>
    <m/>
    <m/>
    <x v="0"/>
    <x v="0"/>
    <m/>
  </r>
  <r>
    <s v=""/>
    <s v=" AS_0101_1310"/>
    <s v="Accelerator Support Systems Engineering - FY31"/>
    <s v="6.07.01.01"/>
    <x v="0"/>
    <d v="1930-10-01T00:00:00"/>
    <d v="1931-09-30T00:00:00"/>
    <s v="egolnar"/>
    <s v="tuozzolo"/>
    <n v="26850.69"/>
    <s v="EDIA"/>
    <s v="A"/>
    <s v="Labor"/>
    <s v="OPC"/>
    <m/>
    <s v="BNL"/>
    <s v="Pre-Ops"/>
    <s v="PM"/>
    <x v="0"/>
    <m/>
    <m/>
    <m/>
    <m/>
    <m/>
    <m/>
    <m/>
    <m/>
    <m/>
    <m/>
    <m/>
    <m/>
    <m/>
    <m/>
    <m/>
    <n v="26850.69"/>
    <m/>
    <m/>
    <m/>
    <x v="0"/>
    <x v="0"/>
    <m/>
  </r>
  <r>
    <s v=""/>
    <s v=" AS_0101_1230"/>
    <s v="Accelerator Support Systems Engineering - FY23"/>
    <s v="6.07.01.01"/>
    <x v="0"/>
    <d v="2022-10-03T00:00:00"/>
    <d v="2023-09-29T00:00:00"/>
    <s v="egolnar"/>
    <s v="tuozzolo"/>
    <n v="40781.449999999997"/>
    <s v="EDIA"/>
    <s v="A"/>
    <s v="Labor"/>
    <s v="TEC"/>
    <m/>
    <s v="BNL"/>
    <s v="PED"/>
    <s v="PM"/>
    <x v="0"/>
    <m/>
    <m/>
    <m/>
    <m/>
    <m/>
    <m/>
    <m/>
    <n v="40781.449999999997"/>
    <m/>
    <m/>
    <m/>
    <m/>
    <m/>
    <m/>
    <m/>
    <m/>
    <m/>
    <m/>
    <m/>
    <x v="0"/>
    <x v="0"/>
    <m/>
  </r>
  <r>
    <s v=""/>
    <s v=" AS_0101_1240"/>
    <s v="Accelerator Support Systems Engineering - FY24"/>
    <s v="6.07.01.01"/>
    <x v="0"/>
    <d v="2023-10-02T00:00:00"/>
    <d v="2024-09-30T00:00:00"/>
    <s v="egolnar"/>
    <s v="tuozzolo"/>
    <n v="42208.800000000003"/>
    <s v="EDIA"/>
    <s v="A"/>
    <s v="Labor"/>
    <s v="TEC"/>
    <m/>
    <s v="BNL"/>
    <s v="PED"/>
    <s v="PM"/>
    <x v="0"/>
    <m/>
    <m/>
    <m/>
    <m/>
    <m/>
    <m/>
    <m/>
    <m/>
    <n v="42208.800000000003"/>
    <m/>
    <m/>
    <m/>
    <m/>
    <m/>
    <m/>
    <m/>
    <m/>
    <m/>
    <m/>
    <x v="0"/>
    <x v="0"/>
    <m/>
  </r>
  <r>
    <s v=""/>
    <s v=" AS_0101_1250"/>
    <s v="Accelerator Support Systems Engineering - FY25"/>
    <s v="6.07.01.01"/>
    <x v="0"/>
    <d v="2024-10-01T00:00:00"/>
    <d v="2025-09-30T00:00:00"/>
    <s v="egolnar"/>
    <s v="tuozzolo"/>
    <n v="43686.1"/>
    <s v="EDIA"/>
    <s v="A"/>
    <s v="Labor"/>
    <s v="TEC"/>
    <m/>
    <s v="BNL"/>
    <s v="Const"/>
    <s v="PM"/>
    <x v="0"/>
    <m/>
    <m/>
    <m/>
    <m/>
    <m/>
    <m/>
    <m/>
    <m/>
    <m/>
    <n v="43686.1"/>
    <m/>
    <m/>
    <m/>
    <m/>
    <m/>
    <m/>
    <m/>
    <m/>
    <m/>
    <x v="0"/>
    <x v="0"/>
    <m/>
  </r>
  <r>
    <s v=""/>
    <s v=" AS_0101_1260"/>
    <s v="Accelerator Support Systems Engineering - FY26"/>
    <s v="6.07.01.01"/>
    <x v="0"/>
    <d v="2025-10-01T00:00:00"/>
    <d v="2026-09-30T00:00:00"/>
    <s v="egolnar"/>
    <s v="tuozzolo"/>
    <n v="45215.12"/>
    <s v="EDIA"/>
    <s v="A"/>
    <s v="Labor"/>
    <s v="TEC"/>
    <m/>
    <s v="BNL"/>
    <s v="Const"/>
    <s v="PM"/>
    <x v="0"/>
    <m/>
    <m/>
    <m/>
    <m/>
    <m/>
    <m/>
    <m/>
    <m/>
    <m/>
    <m/>
    <n v="45215.12"/>
    <m/>
    <m/>
    <m/>
    <m/>
    <m/>
    <m/>
    <m/>
    <m/>
    <x v="0"/>
    <x v="0"/>
    <m/>
  </r>
  <r>
    <s v=""/>
    <s v=" AS_0101_1270"/>
    <s v="Accelerator Support Systems Engineering - FY27"/>
    <s v="6.07.01.01"/>
    <x v="0"/>
    <d v="2026-10-01T00:00:00"/>
    <d v="2027-09-30T00:00:00"/>
    <s v="egolnar"/>
    <s v="tuozzolo"/>
    <n v="46797.65"/>
    <s v="EDIA"/>
    <s v="A"/>
    <s v="Labor"/>
    <s v="TEC"/>
    <m/>
    <s v="BNL"/>
    <s v="Const"/>
    <s v="PM"/>
    <x v="0"/>
    <m/>
    <m/>
    <m/>
    <m/>
    <m/>
    <m/>
    <m/>
    <m/>
    <m/>
    <m/>
    <m/>
    <n v="46797.65"/>
    <m/>
    <m/>
    <m/>
    <m/>
    <m/>
    <m/>
    <m/>
    <x v="0"/>
    <x v="0"/>
    <m/>
  </r>
  <r>
    <s v=""/>
    <s v=" AS_0101_1280"/>
    <s v="Accelerator Support Systems Engineering - FY28"/>
    <s v="6.07.01.01"/>
    <x v="0"/>
    <d v="2027-10-01T00:00:00"/>
    <d v="2028-09-29T00:00:00"/>
    <s v="egolnar"/>
    <s v="tuozzolo"/>
    <n v="48435.56"/>
    <s v="EDIA"/>
    <s v="A"/>
    <s v="Labor"/>
    <s v="TEC"/>
    <m/>
    <s v="BNL"/>
    <s v="Const"/>
    <s v="PM"/>
    <x v="0"/>
    <m/>
    <m/>
    <m/>
    <m/>
    <m/>
    <m/>
    <m/>
    <m/>
    <m/>
    <m/>
    <m/>
    <m/>
    <n v="48435.56"/>
    <m/>
    <m/>
    <m/>
    <m/>
    <m/>
    <m/>
    <x v="0"/>
    <x v="0"/>
    <m/>
  </r>
  <r>
    <s v=""/>
    <s v=" AS_0101_1290"/>
    <s v="Accelerator Support Systems Engineering - FY29"/>
    <s v="6.07.01.01"/>
    <x v="0"/>
    <d v="2028-10-02T00:00:00"/>
    <d v="2029-09-28T00:00:00"/>
    <s v="egolnar"/>
    <s v="tuozzolo"/>
    <n v="50130.81"/>
    <s v="EDIA"/>
    <s v="A"/>
    <s v="Labor"/>
    <s v="OPC"/>
    <m/>
    <s v="BNL"/>
    <s v="Pre-Ops"/>
    <s v="PM"/>
    <x v="0"/>
    <m/>
    <m/>
    <m/>
    <m/>
    <m/>
    <m/>
    <m/>
    <m/>
    <m/>
    <m/>
    <m/>
    <m/>
    <m/>
    <n v="50130.81"/>
    <m/>
    <m/>
    <m/>
    <m/>
    <m/>
    <x v="0"/>
    <x v="0"/>
    <m/>
  </r>
  <r>
    <s v=""/>
    <s v=" AS_0101_1300"/>
    <s v="Accelerator Support Systems Engineering - FY30"/>
    <s v="6.07.01.01"/>
    <x v="0"/>
    <d v="2029-10-01T00:00:00"/>
    <d v="1930-09-30T00:00:00"/>
    <s v="egolnar"/>
    <s v="tuozzolo"/>
    <n v="51885.39"/>
    <s v="EDIA"/>
    <s v="A"/>
    <s v="Labor"/>
    <s v="OPC"/>
    <m/>
    <s v="BNL"/>
    <s v="Pre-Ops"/>
    <s v="PM"/>
    <x v="0"/>
    <m/>
    <m/>
    <m/>
    <m/>
    <m/>
    <m/>
    <m/>
    <m/>
    <m/>
    <m/>
    <m/>
    <m/>
    <m/>
    <m/>
    <n v="51885.39"/>
    <m/>
    <m/>
    <m/>
    <m/>
    <x v="0"/>
    <x v="0"/>
    <m/>
  </r>
  <r>
    <s v=""/>
    <s v=" AS_0101_1310"/>
    <s v="Accelerator Support Systems Engineering - FY31"/>
    <s v="6.07.01.01"/>
    <x v="0"/>
    <d v="1930-10-01T00:00:00"/>
    <d v="1931-09-30T00:00:00"/>
    <s v="egolnar"/>
    <s v="tuozzolo"/>
    <n v="53701.38"/>
    <s v="EDIA"/>
    <s v="A"/>
    <s v="Labor"/>
    <s v="OPC"/>
    <m/>
    <s v="BNL"/>
    <s v="Pre-Ops"/>
    <s v="PM"/>
    <x v="0"/>
    <m/>
    <m/>
    <m/>
    <m/>
    <m/>
    <m/>
    <m/>
    <m/>
    <m/>
    <m/>
    <m/>
    <m/>
    <m/>
    <m/>
    <m/>
    <n v="53701.38"/>
    <m/>
    <m/>
    <m/>
    <x v="0"/>
    <x v="0"/>
    <m/>
  </r>
  <r>
    <s v=""/>
    <s v=" PM_0200_1640"/>
    <s v="ESH - FY27 Labor"/>
    <s v="6.01.02.01"/>
    <x v="0"/>
    <d v="2026-10-01T00:00:00"/>
    <d v="2027-09-30T00:00:00"/>
    <s v="kkrug"/>
    <s v="stiegler"/>
    <n v="277391.48"/>
    <s v="EDIA"/>
    <s v="A"/>
    <s v="Labor"/>
    <s v="TEC"/>
    <m/>
    <s v="BNL"/>
    <s v="Const"/>
    <s v="PM"/>
    <x v="0"/>
    <m/>
    <m/>
    <m/>
    <m/>
    <m/>
    <m/>
    <m/>
    <m/>
    <m/>
    <m/>
    <m/>
    <n v="277391.48"/>
    <m/>
    <m/>
    <m/>
    <m/>
    <m/>
    <m/>
    <m/>
    <x v="0"/>
    <x v="0"/>
    <m/>
  </r>
  <r>
    <s v=""/>
    <s v=" PM_0200_1700"/>
    <s v="ESH - FY28 Labor"/>
    <s v="6.01.02.01"/>
    <x v="0"/>
    <d v="2027-10-01T00:00:00"/>
    <d v="2028-09-29T00:00:00"/>
    <s v="kkrug"/>
    <s v="stiegler"/>
    <n v="287100.18"/>
    <s v="EDIA"/>
    <s v="A"/>
    <s v="Labor"/>
    <s v="TEC"/>
    <m/>
    <s v="BNL"/>
    <s v="Const"/>
    <s v="PM"/>
    <x v="0"/>
    <m/>
    <m/>
    <m/>
    <m/>
    <m/>
    <m/>
    <m/>
    <m/>
    <m/>
    <m/>
    <m/>
    <m/>
    <n v="287100.18"/>
    <m/>
    <m/>
    <m/>
    <m/>
    <m/>
    <m/>
    <x v="0"/>
    <x v="0"/>
    <m/>
  </r>
  <r>
    <s v=""/>
    <s v=" IR_0211_3000"/>
    <s v="Direct Wind Magnets 6 - B0ApF"/>
    <s v="6.06.02.01.01"/>
    <x v="0"/>
    <d v="2025-01-28T00:00:00"/>
    <d v="2027-07-01T00:00:00"/>
    <s v="jtolle"/>
    <s v="hwitte"/>
    <n v="31254.55"/>
    <s v="EDIA"/>
    <s v="C"/>
    <s v="Labor"/>
    <s v="TEC"/>
    <m/>
    <s v="BNL"/>
    <s v="Const"/>
    <s v="SC_MAG"/>
    <x v="0"/>
    <m/>
    <m/>
    <m/>
    <m/>
    <m/>
    <m/>
    <m/>
    <m/>
    <m/>
    <n v="8827.23"/>
    <n v="12830.28"/>
    <n v="9597.0400000000009"/>
    <m/>
    <m/>
    <m/>
    <m/>
    <m/>
    <m/>
    <m/>
    <x v="0"/>
    <x v="0"/>
    <m/>
  </r>
  <r>
    <s v=""/>
    <s v=" IR_0211_2500"/>
    <s v="Direct Wind Magnets 5 - B2eR"/>
    <s v="6.06.02.01.01"/>
    <x v="0"/>
    <d v="2024-08-01T00:00:00"/>
    <d v="2027-05-05T00:00:00"/>
    <s v="jtolle"/>
    <s v="hwitte"/>
    <n v="256581.8"/>
    <s v="EDIA"/>
    <s v="C"/>
    <s v="Labor"/>
    <s v="TEC"/>
    <m/>
    <s v="BNL"/>
    <s v="Const"/>
    <s v="SC_MAG"/>
    <x v="0"/>
    <m/>
    <m/>
    <m/>
    <m/>
    <m/>
    <m/>
    <m/>
    <m/>
    <n v="15640.69"/>
    <n v="93099.35"/>
    <n v="93099.35"/>
    <n v="54742.41"/>
    <m/>
    <m/>
    <m/>
    <m/>
    <m/>
    <m/>
    <m/>
    <x v="0"/>
    <x v="0"/>
    <m/>
  </r>
  <r>
    <s v=""/>
    <s v=" IR_0211_1000"/>
    <s v="Direct Wind Magnets 2 - Q2eF"/>
    <s v="6.06.02.01.01"/>
    <x v="0"/>
    <d v="2024-02-12T00:00:00"/>
    <d v="2028-06-30T00:00:00"/>
    <s v="jtolle"/>
    <s v="hwitte"/>
    <n v="56794.38"/>
    <s v="EDIA"/>
    <s v="C"/>
    <s v="Labor"/>
    <s v="TEC"/>
    <m/>
    <s v="BNL"/>
    <s v="Const"/>
    <s v="SC_MAG"/>
    <x v="0"/>
    <m/>
    <m/>
    <m/>
    <m/>
    <m/>
    <m/>
    <m/>
    <m/>
    <n v="8371.8700000000008"/>
    <n v="12919.56"/>
    <n v="12919.56"/>
    <n v="12919.56"/>
    <n v="9663.83"/>
    <m/>
    <m/>
    <m/>
    <m/>
    <m/>
    <m/>
    <x v="0"/>
    <x v="0"/>
    <m/>
  </r>
  <r>
    <s v=""/>
    <s v=" IR_0211_1500"/>
    <s v="Direct Wind Magnets 3 - Q1eR"/>
    <s v="6.06.02.01.01"/>
    <x v="0"/>
    <d v="2024-04-09T00:00:00"/>
    <d v="2028-11-01T00:00:00"/>
    <s v="jtolle"/>
    <s v="hwitte"/>
    <n v="53566.69"/>
    <s v="EDIA"/>
    <s v="C"/>
    <s v="Labor"/>
    <s v="TEC"/>
    <m/>
    <s v="BNL"/>
    <s v="Const"/>
    <s v="SC_MAG"/>
    <x v="0"/>
    <m/>
    <m/>
    <m/>
    <m/>
    <m/>
    <m/>
    <m/>
    <m/>
    <n v="5712.53"/>
    <n v="11706.01"/>
    <n v="11706.01"/>
    <n v="11706.01"/>
    <n v="11706.01"/>
    <n v="1030.1199999999999"/>
    <m/>
    <m/>
    <m/>
    <m/>
    <m/>
    <x v="0"/>
    <x v="0"/>
    <m/>
  </r>
  <r>
    <s v=""/>
    <s v=" IR_0211_2000"/>
    <s v="Direct Wind Magnets 4 - Q2eR"/>
    <s v="6.06.02.01.01"/>
    <x v="0"/>
    <d v="2024-06-05T00:00:00"/>
    <d v="2028-05-04T00:00:00"/>
    <s v="jtolle"/>
    <s v="hwitte"/>
    <n v="44706.83"/>
    <s v="EDIA"/>
    <s v="C"/>
    <s v="Labor"/>
    <s v="TEC"/>
    <m/>
    <s v="BNL"/>
    <s v="Const"/>
    <s v="SC_MAG"/>
    <x v="0"/>
    <m/>
    <m/>
    <m/>
    <m/>
    <m/>
    <m/>
    <m/>
    <m/>
    <n v="3744.6"/>
    <n v="11416.45"/>
    <n v="11416.45"/>
    <n v="11416.45"/>
    <n v="6712.88"/>
    <m/>
    <m/>
    <m/>
    <m/>
    <m/>
    <m/>
    <x v="0"/>
    <x v="0"/>
    <m/>
  </r>
  <r>
    <s v=""/>
    <s v=" IR_0211_5000"/>
    <s v="Direct Wind Magnets 10 - Q1ApR"/>
    <s v="6.06.02.01.01"/>
    <x v="0"/>
    <d v="2025-09-15T00:00:00"/>
    <d v="2029-11-27T00:00:00"/>
    <s v="jtolle"/>
    <s v="hwitte"/>
    <n v="28304.09"/>
    <s v="EDIA"/>
    <s v="C"/>
    <s v="Labor"/>
    <s v="TEC"/>
    <m/>
    <s v="BNL"/>
    <s v="Const"/>
    <s v="SC_MAG"/>
    <x v="0"/>
    <m/>
    <m/>
    <m/>
    <m/>
    <m/>
    <m/>
    <m/>
    <m/>
    <m/>
    <n v="323.77999999999997"/>
    <n v="6745.49"/>
    <n v="6745.49"/>
    <n v="6745.49"/>
    <n v="6718.51"/>
    <n v="1025.32"/>
    <m/>
    <m/>
    <m/>
    <m/>
    <x v="0"/>
    <x v="0"/>
    <m/>
  </r>
  <r>
    <s v=""/>
    <s v=" IR_0211_5500"/>
    <s v="Direct Wind Magnets 11 - Q1BpR"/>
    <s v="6.06.02.01.01"/>
    <x v="0"/>
    <d v="2025-11-12T00:00:00"/>
    <d v="1930-01-25T00:00:00"/>
    <s v="jtolle"/>
    <s v="hwitte"/>
    <n v="49490.68"/>
    <s v="EDIA"/>
    <s v="C"/>
    <s v="Labor"/>
    <s v="TEC"/>
    <m/>
    <s v="BNL"/>
    <s v="Const"/>
    <s v="SC_MAG"/>
    <x v="0"/>
    <m/>
    <m/>
    <m/>
    <m/>
    <m/>
    <m/>
    <m/>
    <m/>
    <m/>
    <m/>
    <n v="10473.719999999999"/>
    <n v="11794.73"/>
    <n v="11794.73"/>
    <n v="11747.55"/>
    <n v="3679.95"/>
    <m/>
    <m/>
    <m/>
    <m/>
    <x v="0"/>
    <x v="0"/>
    <m/>
  </r>
  <r>
    <s v=""/>
    <s v=" IR_0211_3500"/>
    <s v="Direct Wind Magnets 7 - B0pF - Dipole"/>
    <s v="6.06.02.01.01"/>
    <x v="0"/>
    <d v="2025-03-26T00:00:00"/>
    <d v="2028-05-25T00:00:00"/>
    <s v="jtolle"/>
    <s v="hwitte"/>
    <n v="56068.35"/>
    <s v="EDIA"/>
    <s v="C"/>
    <s v="Labor"/>
    <s v="TEC"/>
    <m/>
    <s v="BNL"/>
    <s v="Const"/>
    <s v="SC_MAG"/>
    <x v="0"/>
    <m/>
    <m/>
    <m/>
    <m/>
    <m/>
    <m/>
    <m/>
    <m/>
    <m/>
    <n v="9321.19"/>
    <n v="17653.759999999998"/>
    <n v="17653.759999999998"/>
    <n v="11439.64"/>
    <m/>
    <m/>
    <m/>
    <m/>
    <m/>
    <m/>
    <x v="0"/>
    <x v="0"/>
    <m/>
  </r>
  <r>
    <s v=""/>
    <s v=" IR_0211_4500"/>
    <s v="Direct Wind Magnets 9 - Q0eF"/>
    <s v="6.06.02.01.01"/>
    <x v="0"/>
    <d v="2025-07-18T00:00:00"/>
    <d v="2029-07-24T00:00:00"/>
    <s v="jtolle"/>
    <s v="hwitte"/>
    <n v="28846.16"/>
    <s v="EDIA"/>
    <s v="C"/>
    <s v="Labor"/>
    <s v="TEC"/>
    <m/>
    <s v="BNL"/>
    <s v="Const"/>
    <s v="SC_MAG"/>
    <x v="0"/>
    <m/>
    <m/>
    <m/>
    <m/>
    <m/>
    <m/>
    <m/>
    <m/>
    <m/>
    <n v="1494.02"/>
    <n v="7182.81"/>
    <n v="7182.81"/>
    <n v="7182.81"/>
    <n v="5803.71"/>
    <m/>
    <m/>
    <m/>
    <m/>
    <m/>
    <x v="0"/>
    <x v="0"/>
    <m/>
  </r>
  <r>
    <s v=""/>
    <s v=" PO_0500_1120"/>
    <s v="ESH - FY29 Labor"/>
    <s v="6.01.02.01"/>
    <x v="0"/>
    <d v="2028-10-02T00:00:00"/>
    <d v="2029-09-28T00:00:00"/>
    <s v="kkrug"/>
    <s v="stiegler"/>
    <n v="306063.08"/>
    <s v="EDIA"/>
    <s v="A"/>
    <s v="Labor"/>
    <s v="TEC"/>
    <m/>
    <s v="BNL"/>
    <s v="Const"/>
    <s v="PM"/>
    <x v="0"/>
    <m/>
    <m/>
    <m/>
    <m/>
    <m/>
    <m/>
    <m/>
    <m/>
    <m/>
    <m/>
    <m/>
    <m/>
    <m/>
    <n v="306063.08"/>
    <m/>
    <m/>
    <m/>
    <m/>
    <m/>
    <x v="0"/>
    <x v="0"/>
    <m/>
  </r>
  <r>
    <s v=""/>
    <s v=" PO_0500_1180"/>
    <s v="ESH - FY30 Labor"/>
    <s v="6.01.02.01"/>
    <x v="0"/>
    <d v="2029-10-01T00:00:00"/>
    <d v="1930-09-30T00:00:00"/>
    <s v="kkrug"/>
    <s v="stiegler"/>
    <n v="316775.28999999998"/>
    <s v="EDIA"/>
    <s v="A"/>
    <s v="Labor"/>
    <s v="OPC"/>
    <m/>
    <s v="BNL"/>
    <s v="Pre-Ops"/>
    <s v="PM"/>
    <x v="0"/>
    <m/>
    <m/>
    <m/>
    <m/>
    <m/>
    <m/>
    <m/>
    <m/>
    <m/>
    <m/>
    <m/>
    <m/>
    <m/>
    <m/>
    <n v="316775.28999999998"/>
    <m/>
    <m/>
    <m/>
    <m/>
    <x v="0"/>
    <x v="0"/>
    <m/>
  </r>
  <r>
    <s v=""/>
    <s v=" PO_0500_1240"/>
    <s v="ESH - FY31 Labor"/>
    <s v="6.01.02.01"/>
    <x v="0"/>
    <d v="1930-10-01T00:00:00"/>
    <d v="1931-09-30T00:00:00"/>
    <s v="kkrug"/>
    <s v="stiegler"/>
    <n v="163931.21"/>
    <s v="EDIA"/>
    <s v="A"/>
    <s v="Labor"/>
    <s v="OPC"/>
    <m/>
    <s v="BNL"/>
    <s v="Pre-Ops"/>
    <s v="PM"/>
    <x v="0"/>
    <m/>
    <m/>
    <m/>
    <m/>
    <m/>
    <m/>
    <m/>
    <m/>
    <m/>
    <m/>
    <m/>
    <m/>
    <m/>
    <m/>
    <m/>
    <n v="163931.21"/>
    <m/>
    <m/>
    <m/>
    <x v="0"/>
    <x v="0"/>
    <m/>
  </r>
  <r>
    <s v=""/>
    <s v=" PM_0200_1400"/>
    <s v="ESH - FY23 Labor_Q1"/>
    <s v="6.01.02.01"/>
    <x v="0"/>
    <d v="2022-10-03T00:00:00"/>
    <d v="2022-12-30T00:00:00"/>
    <s v="kkrug"/>
    <s v="stiegler"/>
    <n v="35046.75"/>
    <s v="EDIA"/>
    <s v="A"/>
    <s v="Labor"/>
    <s v="TEC"/>
    <m/>
    <s v="BNL"/>
    <s v="PED.Design"/>
    <s v="PM"/>
    <x v="0"/>
    <m/>
    <m/>
    <m/>
    <m/>
    <m/>
    <m/>
    <m/>
    <n v="35046.75"/>
    <m/>
    <m/>
    <m/>
    <m/>
    <m/>
    <m/>
    <m/>
    <m/>
    <m/>
    <m/>
    <m/>
    <x v="0"/>
    <x v="0"/>
    <m/>
  </r>
  <r>
    <s v=""/>
    <s v=" PM_0200_1460"/>
    <s v="ESH - FY24 Labor"/>
    <s v="6.01.02.01"/>
    <x v="0"/>
    <d v="2023-10-02T00:00:00"/>
    <d v="2024-09-30T00:00:00"/>
    <s v="kkrug"/>
    <s v="stiegler"/>
    <n v="290187.12"/>
    <s v="EDIA"/>
    <s v="A"/>
    <s v="Labor"/>
    <s v="TEC"/>
    <m/>
    <s v="BNL"/>
    <s v="PED"/>
    <s v="PM"/>
    <x v="0"/>
    <m/>
    <m/>
    <m/>
    <m/>
    <m/>
    <m/>
    <m/>
    <m/>
    <n v="290187.12"/>
    <m/>
    <m/>
    <m/>
    <m/>
    <m/>
    <m/>
    <m/>
    <m/>
    <m/>
    <m/>
    <x v="0"/>
    <x v="0"/>
    <m/>
  </r>
  <r>
    <s v=""/>
    <s v=" PM_0200_1520"/>
    <s v="ESH - FY25 Labor"/>
    <s v="6.01.02.01"/>
    <x v="0"/>
    <d v="2024-10-01T00:00:00"/>
    <d v="2025-09-30T00:00:00"/>
    <s v="kkrug"/>
    <s v="stiegler"/>
    <n v="300343.67"/>
    <s v="EDIA"/>
    <s v="A"/>
    <s v="Labor"/>
    <s v="TEC"/>
    <m/>
    <s v="BNL"/>
    <s v="Const"/>
    <s v="PM"/>
    <x v="0"/>
    <m/>
    <m/>
    <m/>
    <m/>
    <m/>
    <m/>
    <m/>
    <m/>
    <m/>
    <n v="300343.67"/>
    <m/>
    <m/>
    <m/>
    <m/>
    <m/>
    <m/>
    <m/>
    <m/>
    <m/>
    <x v="0"/>
    <x v="0"/>
    <m/>
  </r>
  <r>
    <s v=""/>
    <s v=" PM_0200_1580"/>
    <s v="ESH - FY26 Labor"/>
    <s v="6.01.02.01"/>
    <x v="0"/>
    <d v="2025-10-01T00:00:00"/>
    <d v="2026-09-30T00:00:00"/>
    <s v="kkrug"/>
    <s v="stiegler"/>
    <n v="310855.7"/>
    <s v="EDIA"/>
    <s v="A"/>
    <s v="Labor"/>
    <s v="TEC"/>
    <m/>
    <s v="BNL"/>
    <s v="Const"/>
    <s v="PM"/>
    <x v="0"/>
    <m/>
    <m/>
    <m/>
    <m/>
    <m/>
    <m/>
    <m/>
    <m/>
    <m/>
    <m/>
    <n v="310855.7"/>
    <m/>
    <m/>
    <m/>
    <m/>
    <m/>
    <m/>
    <m/>
    <m/>
    <x v="0"/>
    <x v="0"/>
    <m/>
  </r>
  <r>
    <s v=""/>
    <s v=" PM_0200_1640"/>
    <s v="ESH - FY27 Labor"/>
    <s v="6.01.02.01"/>
    <x v="0"/>
    <d v="2026-10-01T00:00:00"/>
    <d v="2027-09-30T00:00:00"/>
    <s v="kkrug"/>
    <s v="stiegler"/>
    <n v="321735.65000000002"/>
    <s v="EDIA"/>
    <s v="A"/>
    <s v="Labor"/>
    <s v="TEC"/>
    <m/>
    <s v="BNL"/>
    <s v="Const"/>
    <s v="PM"/>
    <x v="0"/>
    <m/>
    <m/>
    <m/>
    <m/>
    <m/>
    <m/>
    <m/>
    <m/>
    <m/>
    <m/>
    <m/>
    <n v="321735.65000000002"/>
    <m/>
    <m/>
    <m/>
    <m/>
    <m/>
    <m/>
    <m/>
    <x v="0"/>
    <x v="0"/>
    <m/>
  </r>
  <r>
    <s v=""/>
    <s v=" PM_0200_1700"/>
    <s v="ESH - FY28 Labor"/>
    <s v="6.01.02.01"/>
    <x v="0"/>
    <d v="2027-10-01T00:00:00"/>
    <d v="2028-09-29T00:00:00"/>
    <s v="kkrug"/>
    <s v="stiegler"/>
    <n v="332996.40000000002"/>
    <s v="EDIA"/>
    <s v="A"/>
    <s v="Labor"/>
    <s v="TEC"/>
    <m/>
    <s v="BNL"/>
    <s v="Const"/>
    <s v="PM"/>
    <x v="0"/>
    <m/>
    <m/>
    <m/>
    <m/>
    <m/>
    <m/>
    <m/>
    <m/>
    <m/>
    <m/>
    <m/>
    <m/>
    <n v="332996.40000000002"/>
    <m/>
    <m/>
    <m/>
    <m/>
    <m/>
    <m/>
    <x v="0"/>
    <x v="0"/>
    <m/>
  </r>
  <r>
    <s v=""/>
    <s v=" IR_0211_6000"/>
    <s v="Direct Wind Magnets 12 - Q2BpR"/>
    <s v="6.06.02.01.01"/>
    <x v="0"/>
    <d v="2026-01-13T00:00:00"/>
    <d v="1930-05-28T00:00:00"/>
    <s v="jtolle"/>
    <s v="hwitte"/>
    <n v="156248.34"/>
    <s v="EDIA"/>
    <s v="C"/>
    <s v="Labor"/>
    <s v="TEC"/>
    <m/>
    <s v="BNL"/>
    <s v="Const"/>
    <s v="SC_MAG"/>
    <x v="0"/>
    <m/>
    <m/>
    <m/>
    <m/>
    <m/>
    <m/>
    <m/>
    <m/>
    <m/>
    <m/>
    <n v="25993.78"/>
    <n v="35705.75"/>
    <n v="35705.75"/>
    <n v="35562.92"/>
    <n v="23280.14"/>
    <m/>
    <m/>
    <m/>
    <m/>
    <x v="0"/>
    <x v="0"/>
    <m/>
  </r>
  <r>
    <s v=""/>
    <s v=" IR_0211_3500"/>
    <s v="Direct Wind Magnets 7 - B0pF - Dipole"/>
    <s v="6.06.02.01.01"/>
    <x v="0"/>
    <d v="2025-03-26T00:00:00"/>
    <d v="2028-05-25T00:00:00"/>
    <s v="jtolle"/>
    <s v="hwitte"/>
    <n v="65031.519999999997"/>
    <s v="EDIA"/>
    <s v="C"/>
    <s v="Labor"/>
    <s v="TEC"/>
    <m/>
    <s v="BNL"/>
    <s v="Const"/>
    <s v="SC_MAG"/>
    <x v="0"/>
    <m/>
    <m/>
    <m/>
    <m/>
    <m/>
    <m/>
    <m/>
    <m/>
    <m/>
    <n v="10811.28"/>
    <n v="20475.919999999998"/>
    <n v="20475.919999999998"/>
    <n v="13268.4"/>
    <m/>
    <m/>
    <m/>
    <m/>
    <m/>
    <m/>
    <x v="0"/>
    <x v="0"/>
    <m/>
  </r>
  <r>
    <s v=""/>
    <s v=" IR_0211_4000"/>
    <s v="Direct Wind Magnets 8 - B0pF - Quad"/>
    <s v="6.06.02.01.01"/>
    <x v="0"/>
    <d v="2025-05-21T00:00:00"/>
    <d v="2029-03-16T00:00:00"/>
    <s v="jtolle"/>
    <s v="hwitte"/>
    <n v="77501"/>
    <s v="EDIA"/>
    <s v="C"/>
    <s v="Labor"/>
    <s v="TEC"/>
    <m/>
    <s v="BNL"/>
    <s v="Const"/>
    <s v="SC_MAG"/>
    <x v="0"/>
    <m/>
    <m/>
    <m/>
    <m/>
    <m/>
    <m/>
    <m/>
    <m/>
    <m/>
    <n v="7473.89"/>
    <n v="20309.490000000002"/>
    <n v="20309.490000000002"/>
    <n v="20309.490000000002"/>
    <n v="9098.65"/>
    <m/>
    <m/>
    <m/>
    <m/>
    <m/>
    <x v="0"/>
    <x v="0"/>
    <m/>
  </r>
  <r>
    <s v=""/>
    <s v=" PO_0701_1000"/>
    <s v="Pre-Injector - IRR/ARR Prep Team above and beyond LOE ESH Staff"/>
    <s v="6.12.02.03"/>
    <x v="0"/>
    <d v="2029-12-13T00:00:00"/>
    <d v="1930-06-05T00:00:00"/>
    <s v="egolnar"/>
    <s v="blednykh"/>
    <n v="156151.54999999999"/>
    <s v="EDIA"/>
    <s v="C"/>
    <s v="Labor"/>
    <s v="OPC"/>
    <m/>
    <s v="BNL"/>
    <s v="Pre-Ops"/>
    <s v="COM"/>
    <x v="4"/>
    <m/>
    <m/>
    <m/>
    <m/>
    <m/>
    <m/>
    <m/>
    <m/>
    <m/>
    <m/>
    <m/>
    <m/>
    <m/>
    <m/>
    <n v="156151.54999999999"/>
    <m/>
    <m/>
    <m/>
    <m/>
    <x v="0"/>
    <x v="0"/>
    <m/>
  </r>
  <r>
    <s v=""/>
    <s v=" PO_0701_1060"/>
    <s v="Pre-Injector - IRR/ARR Closeout Process"/>
    <s v="6.12.02.03"/>
    <x v="0"/>
    <d v="1930-07-05T00:00:00"/>
    <d v="1930-09-06T00:00:00"/>
    <s v="egolnar"/>
    <s v="blednykh"/>
    <n v="27556.16"/>
    <s v="EDIA"/>
    <s v="C"/>
    <s v="Labor"/>
    <s v="OPC"/>
    <m/>
    <s v="BNL"/>
    <s v="Pre-Ops"/>
    <s v="COM"/>
    <x v="4"/>
    <m/>
    <m/>
    <m/>
    <m/>
    <m/>
    <m/>
    <m/>
    <m/>
    <m/>
    <m/>
    <m/>
    <m/>
    <m/>
    <m/>
    <n v="27556.16"/>
    <m/>
    <m/>
    <m/>
    <m/>
    <x v="0"/>
    <x v="0"/>
    <m/>
  </r>
  <r>
    <s v=""/>
    <s v=" PO_0702_1000"/>
    <s v="RCS - IRR/ARR Prep Team above and beyond LOE ESH Staff"/>
    <s v="6.12.02.04"/>
    <x v="0"/>
    <d v="1931-05-15T00:00:00"/>
    <d v="1931-11-04T00:00:00"/>
    <s v="egolnar"/>
    <s v="blednykh"/>
    <n v="162418.21"/>
    <s v="EDIA"/>
    <s v="C"/>
    <s v="Labor"/>
    <s v="OPC"/>
    <m/>
    <s v="BNL"/>
    <s v="Pre-Ops"/>
    <s v="COM"/>
    <x v="4"/>
    <m/>
    <m/>
    <m/>
    <m/>
    <m/>
    <m/>
    <m/>
    <m/>
    <m/>
    <m/>
    <m/>
    <m/>
    <m/>
    <m/>
    <m/>
    <n v="129934.57"/>
    <n v="32483.64"/>
    <m/>
    <m/>
    <x v="0"/>
    <x v="0"/>
    <m/>
  </r>
  <r>
    <s v=""/>
    <s v=" PO_0702_1060"/>
    <s v="RCS - IRR/ARR Closeout Process"/>
    <s v="6.12.02.04"/>
    <x v="0"/>
    <d v="1931-12-08T00:00:00"/>
    <d v="1932-02-11T00:00:00"/>
    <s v="egolnar"/>
    <s v="blednykh"/>
    <n v="29518.84"/>
    <s v="EDIA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n v="29518.84"/>
    <m/>
    <m/>
    <x v="0"/>
    <x v="0"/>
    <m/>
  </r>
  <r>
    <s v=""/>
    <s v=" PO_0703_1000"/>
    <s v="ESR - IRR/ARR Prep Team above and beyond LOE ESH Staff"/>
    <s v="6.12.02.06"/>
    <x v="0"/>
    <d v="1932-03-19T00:00:00"/>
    <d v="1932-08-09T00:00:00"/>
    <s v="egolnar"/>
    <s v="blednykh"/>
    <n v="167273.45000000001"/>
    <s v="EDIA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n v="167273.45000000001"/>
    <m/>
    <m/>
    <x v="0"/>
    <x v="0"/>
    <m/>
  </r>
  <r>
    <s v=""/>
    <s v=" PO_0703_1040"/>
    <s v="ESR - IRR/ARR Closeout Process"/>
    <s v="6.12.02.06"/>
    <x v="0"/>
    <d v="1932-09-08T00:00:00"/>
    <d v="1932-11-10T00:00:00"/>
    <s v="egolnar"/>
    <s v="blednykh"/>
    <n v="29518.84"/>
    <s v="EDIA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n v="11151.56"/>
    <n v="18367.28"/>
    <m/>
    <x v="0"/>
    <x v="0"/>
    <m/>
  </r>
  <r>
    <s v=""/>
    <s v=" PO_0704_1000"/>
    <s v="HSR - IRR/ARR Prep Team above and beyond LOE ESH Staff"/>
    <s v="6.12.02.05"/>
    <x v="0"/>
    <d v="1932-04-02T00:00:00"/>
    <d v="1932-08-23T00:00:00"/>
    <s v="egolnar"/>
    <s v="blednykh"/>
    <n v="167273.45000000001"/>
    <s v="EDIA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n v="167273.45000000001"/>
    <m/>
    <m/>
    <x v="0"/>
    <x v="0"/>
    <m/>
  </r>
  <r>
    <s v=""/>
    <s v=" PO_0704_1060"/>
    <s v="HSR - IRR/ARR Closeout Process"/>
    <s v="6.12.02.05"/>
    <x v="0"/>
    <d v="1932-09-22T00:00:00"/>
    <d v="1932-11-29T00:00:00"/>
    <s v="egolnar"/>
    <s v="blednykh"/>
    <n v="29518.84"/>
    <s v="EDIA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n v="4591.82"/>
    <n v="24927.02"/>
    <m/>
    <x v="0"/>
    <x v="0"/>
    <m/>
  </r>
  <r>
    <s v=""/>
    <s v=" PO_0705_1000"/>
    <s v="SHC - IRR/ARR Prep Team above and beyond LOE ESH Staff"/>
    <s v="6.12.02.07"/>
    <x v="0"/>
    <d v="1932-04-23T00:00:00"/>
    <d v="1932-09-14T00:00:00"/>
    <s v="egolnar"/>
    <s v="blednykh"/>
    <n v="196792.29"/>
    <s v="EDIA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n v="196792.29"/>
    <m/>
    <m/>
    <x v="0"/>
    <x v="0"/>
    <m/>
  </r>
  <r>
    <s v=""/>
    <s v=" PO_0705_1050"/>
    <s v="SHC - IRR/ARR Closeout Process"/>
    <s v="6.12.02.07"/>
    <x v="0"/>
    <d v="1932-10-14T00:00:00"/>
    <d v="1932-12-20T00:00:00"/>
    <s v="egolnar"/>
    <s v="blednykh"/>
    <n v="29518.84"/>
    <s v="EDIA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m/>
    <n v="29518.84"/>
    <m/>
    <x v="0"/>
    <x v="0"/>
    <m/>
  </r>
  <r>
    <s v=""/>
    <s v=" DE_0100_1160"/>
    <s v="BNL Detector Management - FY27"/>
    <s v="6.10.01"/>
    <x v="0"/>
    <d v="2026-10-01T00:00:00"/>
    <d v="2027-09-30T00:00:00"/>
    <s v="tlewis"/>
    <s v="elke"/>
    <n v="165693.82999999999"/>
    <s v="EDIA"/>
    <s v="A"/>
    <s v="Labor"/>
    <s v="TEC"/>
    <m/>
    <s v="BNL"/>
    <s v="Const"/>
    <s v="DET"/>
    <x v="0"/>
    <m/>
    <m/>
    <m/>
    <m/>
    <m/>
    <m/>
    <m/>
    <m/>
    <m/>
    <m/>
    <m/>
    <n v="165693.82999999999"/>
    <m/>
    <m/>
    <m/>
    <m/>
    <m/>
    <m/>
    <m/>
    <x v="0"/>
    <x v="0"/>
    <m/>
  </r>
  <r>
    <s v=""/>
    <s v=" DE_0100_1380"/>
    <s v="BNL Detector Management - Pre-Operations - FY28"/>
    <s v="6.10.01"/>
    <x v="0"/>
    <d v="2027-10-01T00:00:00"/>
    <d v="2028-09-29T00:00:00"/>
    <s v="tlewis"/>
    <s v="elke"/>
    <n v="102895.87"/>
    <s v="EDIA"/>
    <s v="A"/>
    <s v="Labor"/>
    <s v="OPC"/>
    <m/>
    <s v="BNL"/>
    <s v="Pre-Ops"/>
    <s v="DET"/>
    <x v="0"/>
    <m/>
    <m/>
    <m/>
    <m/>
    <m/>
    <m/>
    <m/>
    <m/>
    <m/>
    <m/>
    <m/>
    <m/>
    <n v="102895.87"/>
    <m/>
    <m/>
    <m/>
    <m/>
    <m/>
    <m/>
    <x v="0"/>
    <x v="0"/>
    <m/>
  </r>
  <r>
    <s v=""/>
    <s v=" DE_0100_1400"/>
    <s v="BNL Detector Management - Pre-Operations - FY29"/>
    <s v="6.10.01"/>
    <x v="0"/>
    <d v="2028-10-02T00:00:00"/>
    <d v="2029-09-28T00:00:00"/>
    <s v="tlewis"/>
    <s v="elke"/>
    <n v="17749.54"/>
    <s v="EDIA"/>
    <s v="A"/>
    <s v="Labor"/>
    <s v="OPC"/>
    <m/>
    <s v="BNL"/>
    <s v="Pre-Ops"/>
    <s v="DET"/>
    <x v="0"/>
    <m/>
    <m/>
    <m/>
    <m/>
    <m/>
    <m/>
    <m/>
    <m/>
    <m/>
    <m/>
    <m/>
    <m/>
    <m/>
    <n v="17749.54"/>
    <m/>
    <m/>
    <m/>
    <m/>
    <m/>
    <x v="0"/>
    <x v="0"/>
    <m/>
  </r>
  <r>
    <s v=""/>
    <s v=" DE_0100_1410"/>
    <s v="BNL Detector Management - Pre-Operations - FY30"/>
    <s v="6.10.01"/>
    <x v="0"/>
    <d v="2029-10-01T00:00:00"/>
    <d v="1930-09-30T00:00:00"/>
    <s v="tlewis"/>
    <s v="elke"/>
    <n v="9185.39"/>
    <s v="EDIA"/>
    <s v="A"/>
    <s v="Labor"/>
    <s v="OPC"/>
    <m/>
    <s v="BNL"/>
    <s v="Pre-Ops"/>
    <s v="DET"/>
    <x v="0"/>
    <m/>
    <m/>
    <m/>
    <m/>
    <m/>
    <m/>
    <m/>
    <m/>
    <m/>
    <m/>
    <m/>
    <m/>
    <m/>
    <m/>
    <n v="9185.39"/>
    <m/>
    <m/>
    <m/>
    <m/>
    <x v="0"/>
    <x v="0"/>
    <m/>
  </r>
  <r>
    <s v=""/>
    <s v=" DE_0100_1420"/>
    <s v="BNL Detector Management - Pre-Operations - FY31"/>
    <s v="6.10.01"/>
    <x v="0"/>
    <d v="1930-10-01T00:00:00"/>
    <d v="1931-04-30T00:00:00"/>
    <s v="tlewis"/>
    <s v="elke"/>
    <n v="9506.8700000000008"/>
    <s v="EDIA"/>
    <s v="A"/>
    <s v="Labor"/>
    <s v="OPC"/>
    <m/>
    <s v="BNL"/>
    <s v="Pre-Ops"/>
    <s v="DET"/>
    <x v="0"/>
    <m/>
    <m/>
    <m/>
    <m/>
    <m/>
    <m/>
    <m/>
    <m/>
    <m/>
    <m/>
    <m/>
    <m/>
    <m/>
    <m/>
    <m/>
    <n v="9506.8700000000008"/>
    <m/>
    <m/>
    <m/>
    <x v="0"/>
    <x v="0"/>
    <m/>
  </r>
  <r>
    <s v=""/>
    <s v=" PO_0201_1020"/>
    <s v="Systems Commissioning Management - Electrical Support"/>
    <s v="6.12.02.01.01"/>
    <x v="0"/>
    <d v="2029-11-08T00:00:00"/>
    <d v="1932-04-06T00:00:00"/>
    <s v="egolnar"/>
    <s v="blednykh"/>
    <n v="165046.79"/>
    <s v="EDIA"/>
    <s v="A"/>
    <s v="Labor"/>
    <s v="OPC"/>
    <m/>
    <s v="BNL"/>
    <s v="Pre-Ops"/>
    <s v="COM"/>
    <x v="0"/>
    <m/>
    <m/>
    <m/>
    <m/>
    <m/>
    <m/>
    <m/>
    <m/>
    <m/>
    <m/>
    <m/>
    <m/>
    <m/>
    <m/>
    <n v="61342.39"/>
    <n v="68769.5"/>
    <n v="34934.9"/>
    <m/>
    <m/>
    <x v="0"/>
    <x v="0"/>
    <m/>
  </r>
  <r>
    <s v=""/>
    <s v=" EJ_040102_1200"/>
    <s v="Solenoid and Helmholtz Coil - System Test"/>
    <s v="6.03.04.01.01"/>
    <x v="0"/>
    <d v="2026-05-05T00:00:00"/>
    <d v="2026-08-19T00:00:00"/>
    <s v="apatil"/>
    <s v="bruno"/>
    <n v="4346.8500000000004"/>
    <s v="CON"/>
    <s v="C"/>
    <s v="Labor"/>
    <s v="TEC"/>
    <m/>
    <s v="BNL"/>
    <s v="Const"/>
    <s v="PS"/>
    <x v="8"/>
    <m/>
    <m/>
    <m/>
    <m/>
    <m/>
    <m/>
    <m/>
    <m/>
    <m/>
    <m/>
    <n v="4346.8500000000004"/>
    <m/>
    <m/>
    <m/>
    <m/>
    <m/>
    <m/>
    <m/>
    <m/>
    <x v="0"/>
    <x v="0"/>
    <m/>
  </r>
  <r>
    <s v=""/>
    <s v=" EJ_040102_1400"/>
    <s v="Corr, Dipole &amp; Quads - System Test"/>
    <s v="6.03.04.01.01"/>
    <x v="0"/>
    <d v="2026-12-10T00:00:00"/>
    <d v="2027-03-09T00:00:00"/>
    <s v="apatil"/>
    <s v="bruno"/>
    <n v="4498.99"/>
    <s v="CON"/>
    <s v="C"/>
    <s v="Labor"/>
    <s v="TEC"/>
    <m/>
    <s v="BNL"/>
    <s v="Const"/>
    <s v="PS"/>
    <x v="8"/>
    <m/>
    <m/>
    <m/>
    <m/>
    <m/>
    <m/>
    <m/>
    <m/>
    <m/>
    <m/>
    <m/>
    <n v="4498.99"/>
    <m/>
    <m/>
    <m/>
    <m/>
    <m/>
    <m/>
    <m/>
    <x v="0"/>
    <x v="0"/>
    <m/>
  </r>
  <r>
    <s v=""/>
    <s v=" IR_0302_3182"/>
    <s v="RCS-SR Quad, Small Dipole - COTS PS - Test"/>
    <s v="6.03.03.02"/>
    <x v="0"/>
    <d v="2026-05-05T00:00:00"/>
    <d v="2026-08-19T00:00:00"/>
    <s v="apatil"/>
    <s v="bruno"/>
    <n v="14489.51"/>
    <s v="EDIA"/>
    <s v="C"/>
    <s v="Labor"/>
    <s v="TEC"/>
    <m/>
    <s v="BNL"/>
    <s v="Const"/>
    <s v="PS"/>
    <x v="8"/>
    <m/>
    <m/>
    <m/>
    <m/>
    <m/>
    <m/>
    <m/>
    <m/>
    <m/>
    <m/>
    <n v="14489.51"/>
    <m/>
    <m/>
    <m/>
    <m/>
    <m/>
    <m/>
    <m/>
    <m/>
    <x v="0"/>
    <x v="0"/>
    <m/>
  </r>
  <r>
    <s v=""/>
    <s v=" IR_0302_3680"/>
    <s v="RCS-SR H,V Corrector  - Test"/>
    <s v="6.03.03.02"/>
    <x v="0"/>
    <d v="2026-05-05T00:00:00"/>
    <d v="2026-08-19T00:00:00"/>
    <s v="apatil"/>
    <s v="bruno"/>
    <n v="7244.75"/>
    <s v="EDIA"/>
    <s v="C"/>
    <s v="Labor"/>
    <s v="TEC"/>
    <m/>
    <s v="BNL"/>
    <s v="Const"/>
    <s v="PS"/>
    <x v="8"/>
    <m/>
    <m/>
    <m/>
    <m/>
    <m/>
    <m/>
    <m/>
    <m/>
    <m/>
    <m/>
    <n v="7244.75"/>
    <m/>
    <m/>
    <m/>
    <m/>
    <m/>
    <m/>
    <m/>
    <m/>
    <x v="0"/>
    <x v="0"/>
    <m/>
  </r>
  <r>
    <s v=""/>
    <s v=" HR_0402_2720"/>
    <s v="ATR Quad/Dipole/Corr H/V - Test"/>
    <s v="6.05.03.02"/>
    <x v="0"/>
    <d v="2026-04-07T00:00:00"/>
    <d v="2026-07-22T00:00:00"/>
    <s v="apatil"/>
    <s v="bruno"/>
    <n v="7244.75"/>
    <s v="EDIA"/>
    <s v="C"/>
    <s v="Labor"/>
    <s v="TEC"/>
    <m/>
    <s v="BNL"/>
    <s v="Const"/>
    <s v="PS"/>
    <x v="8"/>
    <m/>
    <m/>
    <m/>
    <m/>
    <m/>
    <m/>
    <m/>
    <m/>
    <m/>
    <m/>
    <n v="7244.75"/>
    <m/>
    <m/>
    <m/>
    <m/>
    <m/>
    <m/>
    <m/>
    <m/>
    <x v="0"/>
    <x v="0"/>
    <m/>
  </r>
  <r>
    <s v=""/>
    <s v=" IR_0302_3480"/>
    <s v="RCS-SR Large Dipole - Test"/>
    <s v="6.03.03.02"/>
    <x v="0"/>
    <d v="2026-08-27T00:00:00"/>
    <d v="2026-12-16T00:00:00"/>
    <s v="apatil"/>
    <s v="bruno"/>
    <n v="1483.44"/>
    <s v="EDIA"/>
    <s v="C"/>
    <s v="Labor"/>
    <s v="TEC"/>
    <m/>
    <s v="BNL"/>
    <s v="Const"/>
    <s v="PS"/>
    <x v="8"/>
    <m/>
    <m/>
    <m/>
    <m/>
    <m/>
    <m/>
    <m/>
    <m/>
    <m/>
    <m/>
    <n v="474.7"/>
    <n v="1008.74"/>
    <m/>
    <m/>
    <m/>
    <m/>
    <m/>
    <m/>
    <m/>
    <x v="0"/>
    <x v="0"/>
    <m/>
  </r>
  <r>
    <s v=""/>
    <s v=" HR_0402_3120"/>
    <s v="ATR Dipole - Test"/>
    <s v="6.05.03.02"/>
    <x v="0"/>
    <d v="2026-04-07T00:00:00"/>
    <d v="2026-07-22T00:00:00"/>
    <s v="apatil"/>
    <s v="bruno"/>
    <n v="1448.95"/>
    <s v="EDIA"/>
    <s v="C"/>
    <s v="Labor"/>
    <s v="TEC"/>
    <m/>
    <s v="BNL"/>
    <s v="Const"/>
    <s v="PS"/>
    <x v="8"/>
    <m/>
    <m/>
    <m/>
    <m/>
    <m/>
    <m/>
    <m/>
    <m/>
    <m/>
    <m/>
    <n v="1448.95"/>
    <m/>
    <m/>
    <m/>
    <m/>
    <m/>
    <m/>
    <m/>
    <m/>
    <x v="0"/>
    <x v="0"/>
    <m/>
  </r>
  <r>
    <s v=""/>
    <s v=" IR_0302_4120"/>
    <s v="400MeV-RCS Quad/Dipole - Test"/>
    <s v="6.03.03.02"/>
    <x v="0"/>
    <d v="2026-08-27T00:00:00"/>
    <d v="2026-12-16T00:00:00"/>
    <s v="apatil"/>
    <s v="bruno"/>
    <n v="14834.36"/>
    <s v="EDIA"/>
    <s v="C"/>
    <s v="Labor"/>
    <s v="TEC"/>
    <m/>
    <s v="BNL"/>
    <s v="Const"/>
    <s v="PS"/>
    <x v="8"/>
    <m/>
    <m/>
    <m/>
    <m/>
    <m/>
    <m/>
    <m/>
    <m/>
    <m/>
    <m/>
    <n v="4746.99"/>
    <n v="10087.36"/>
    <m/>
    <m/>
    <m/>
    <m/>
    <m/>
    <m/>
    <m/>
    <x v="0"/>
    <x v="0"/>
    <m/>
  </r>
  <r>
    <s v=""/>
    <s v=" IR_0302_4300"/>
    <s v="400MeV-RCS Correctors CAEN - Test"/>
    <s v="6.03.03.02"/>
    <x v="0"/>
    <d v="2026-10-30T00:00:00"/>
    <d v="2027-02-22T00:00:00"/>
    <s v="apatil"/>
    <s v="bruno"/>
    <n v="2249.5"/>
    <s v="EDIA"/>
    <s v="C"/>
    <s v="Labor"/>
    <s v="TEC"/>
    <m/>
    <s v="BNL"/>
    <s v="Const"/>
    <s v="PS"/>
    <x v="8"/>
    <m/>
    <m/>
    <m/>
    <m/>
    <m/>
    <m/>
    <m/>
    <m/>
    <m/>
    <m/>
    <m/>
    <n v="2249.5"/>
    <m/>
    <m/>
    <m/>
    <m/>
    <m/>
    <m/>
    <m/>
    <x v="0"/>
    <x v="0"/>
    <m/>
  </r>
  <r>
    <s v=""/>
    <s v=" SR_0300_1580"/>
    <s v="Main Dipole / Quads / Sext - System Test"/>
    <s v="6.04.04"/>
    <x v="0"/>
    <d v="2026-11-24T00:00:00"/>
    <d v="2027-02-23T00:00:00"/>
    <s v="apatil"/>
    <s v="bruno"/>
    <n v="22494.959999999999"/>
    <s v="CON"/>
    <s v="C"/>
    <s v="Labor"/>
    <s v="TEC"/>
    <m/>
    <s v="BNL"/>
    <s v="Const"/>
    <s v="PS"/>
    <x v="8"/>
    <m/>
    <m/>
    <m/>
    <m/>
    <m/>
    <m/>
    <m/>
    <m/>
    <m/>
    <m/>
    <m/>
    <n v="22494.959999999999"/>
    <m/>
    <m/>
    <m/>
    <m/>
    <m/>
    <m/>
    <m/>
    <x v="0"/>
    <x v="0"/>
    <m/>
  </r>
  <r>
    <s v=""/>
    <s v=" SR_0300_1780"/>
    <s v="Straight Quads and Straight Sextupoles - System Test"/>
    <s v="6.04.04"/>
    <x v="0"/>
    <d v="2026-06-03T00:00:00"/>
    <d v="2027-05-18T00:00:00"/>
    <s v="apatil"/>
    <s v="bruno"/>
    <n v="155600.99"/>
    <s v="CON"/>
    <s v="C"/>
    <s v="Labor"/>
    <s v="TEC"/>
    <m/>
    <s v="BNL"/>
    <s v="Const"/>
    <s v="PS"/>
    <x v="8"/>
    <m/>
    <m/>
    <m/>
    <m/>
    <m/>
    <m/>
    <m/>
    <m/>
    <m/>
    <m/>
    <n v="54460.35"/>
    <n v="101140.64"/>
    <m/>
    <m/>
    <m/>
    <m/>
    <m/>
    <m/>
    <m/>
    <x v="0"/>
    <x v="0"/>
    <m/>
  </r>
  <r>
    <s v=""/>
    <s v=" HR_0202_1220"/>
    <s v="New PS (medium PS/ Corrector PS) - System Test"/>
    <s v="6.05.02.02"/>
    <x v="0"/>
    <d v="2026-06-03T00:00:00"/>
    <d v="2026-06-30T00:00:00"/>
    <s v="apatil"/>
    <s v="bruno"/>
    <n v="3622.38"/>
    <s v="CON"/>
    <s v="C"/>
    <s v="Labor"/>
    <s v="TEC"/>
    <m/>
    <s v="BNL"/>
    <s v="Const"/>
    <s v="PS"/>
    <x v="8"/>
    <m/>
    <m/>
    <m/>
    <m/>
    <m/>
    <m/>
    <m/>
    <m/>
    <m/>
    <m/>
    <n v="3622.38"/>
    <m/>
    <m/>
    <m/>
    <m/>
    <m/>
    <m/>
    <m/>
    <m/>
    <x v="0"/>
    <x v="0"/>
    <m/>
  </r>
  <r>
    <s v=""/>
    <s v=" HR_0202_1747"/>
    <s v="HR Straight Sw Mag APS - Test"/>
    <s v="6.05.02.02"/>
    <x v="0"/>
    <d v="2026-08-27T00:00:00"/>
    <d v="2026-12-16T00:00:00"/>
    <s v="apatil"/>
    <s v="bruno"/>
    <n v="2225.15"/>
    <s v="CON"/>
    <s v="C"/>
    <s v="Labor"/>
    <s v="TEC"/>
    <m/>
    <s v="BNL"/>
    <s v="Const"/>
    <s v="PS"/>
    <x v="8"/>
    <m/>
    <m/>
    <m/>
    <m/>
    <m/>
    <m/>
    <m/>
    <m/>
    <m/>
    <m/>
    <n v="712.05"/>
    <n v="1513.1"/>
    <m/>
    <m/>
    <m/>
    <m/>
    <m/>
    <m/>
    <m/>
    <x v="0"/>
    <x v="0"/>
    <m/>
  </r>
  <r>
    <s v=""/>
    <s v=" HR_0402_1220"/>
    <s v="New PS (medium PS/ Corrector PS) - System Test"/>
    <s v="6.05.03.02"/>
    <x v="0"/>
    <d v="2026-06-03T00:00:00"/>
    <d v="2026-06-30T00:00:00"/>
    <s v="apatil"/>
    <s v="bruno"/>
    <n v="3622.38"/>
    <s v="CON"/>
    <s v="C"/>
    <s v="Labor"/>
    <s v="TEC"/>
    <m/>
    <s v="BNL"/>
    <s v="Const"/>
    <s v="PS"/>
    <x v="8"/>
    <m/>
    <m/>
    <m/>
    <m/>
    <m/>
    <m/>
    <m/>
    <m/>
    <m/>
    <m/>
    <n v="3622.38"/>
    <m/>
    <m/>
    <m/>
    <m/>
    <m/>
    <m/>
    <m/>
    <m/>
    <x v="0"/>
    <x v="0"/>
    <m/>
  </r>
  <r>
    <s v=""/>
    <s v=" HR_0402_2040"/>
    <s v="HR Inj Warm Line Quad/Dipole Lambda - Test"/>
    <s v="6.05.03.02"/>
    <x v="0"/>
    <d v="2026-08-27T00:00:00"/>
    <d v="2026-12-16T00:00:00"/>
    <s v="apatil"/>
    <s v="bruno"/>
    <n v="2966.87"/>
    <s v="CON"/>
    <s v="C"/>
    <s v="Labor"/>
    <s v="TEC"/>
    <m/>
    <s v="BNL"/>
    <s v="Const"/>
    <s v="PS"/>
    <x v="8"/>
    <s v="S.P057"/>
    <m/>
    <m/>
    <m/>
    <m/>
    <m/>
    <m/>
    <m/>
    <m/>
    <m/>
    <n v="949.4"/>
    <n v="2017.47"/>
    <m/>
    <m/>
    <m/>
    <m/>
    <m/>
    <m/>
    <m/>
    <x v="0"/>
    <x v="0"/>
    <m/>
  </r>
  <r>
    <s v=""/>
    <s v=" HR_0402_2260"/>
    <s v="HR Inj Warm Line Septum APS - Test"/>
    <s v="6.05.03.02"/>
    <x v="0"/>
    <d v="2026-08-27T00:00:00"/>
    <d v="2026-12-16T00:00:00"/>
    <s v="apatil"/>
    <s v="bruno"/>
    <n v="2966.87"/>
    <s v="CON"/>
    <s v="C"/>
    <s v="Labor"/>
    <s v="TEC"/>
    <m/>
    <s v="BNL"/>
    <s v="Const"/>
    <s v="PS"/>
    <x v="8"/>
    <m/>
    <m/>
    <m/>
    <m/>
    <m/>
    <m/>
    <m/>
    <m/>
    <m/>
    <m/>
    <n v="949.4"/>
    <n v="2017.47"/>
    <m/>
    <m/>
    <m/>
    <m/>
    <m/>
    <m/>
    <m/>
    <x v="0"/>
    <x v="0"/>
    <m/>
  </r>
  <r>
    <s v=""/>
    <s v=" HR_0809_1380"/>
    <s v="Medium PS - System Test"/>
    <s v="6.05.07.07"/>
    <x v="0"/>
    <d v="2026-02-09T00:00:00"/>
    <d v="2026-04-06T00:00:00"/>
    <s v="apatil"/>
    <s v="bruno"/>
    <n v="37672.71"/>
    <s v="CON"/>
    <s v="C"/>
    <s v="Labor"/>
    <s v="OPC"/>
    <m/>
    <s v="BNL"/>
    <s v="Pre-Ops"/>
    <s v="SHC"/>
    <x v="8"/>
    <m/>
    <m/>
    <m/>
    <m/>
    <m/>
    <m/>
    <m/>
    <m/>
    <m/>
    <m/>
    <n v="37672.71"/>
    <m/>
    <m/>
    <m/>
    <m/>
    <m/>
    <m/>
    <m/>
    <m/>
    <x v="0"/>
    <x v="0"/>
    <m/>
  </r>
  <r>
    <s v=""/>
    <s v=" HR_0809_1580"/>
    <s v="Small PS - System Test"/>
    <s v="6.05.07.07"/>
    <x v="0"/>
    <d v="2026-03-10T00:00:00"/>
    <d v="2026-06-02T00:00:00"/>
    <s v="apatil"/>
    <s v="bruno"/>
    <n v="28979.01"/>
    <s v="CON"/>
    <s v="C"/>
    <s v="Labor"/>
    <s v="OPC"/>
    <m/>
    <s v="BNL"/>
    <s v="Pre-Ops"/>
    <s v="SHC"/>
    <x v="8"/>
    <m/>
    <m/>
    <m/>
    <m/>
    <m/>
    <m/>
    <m/>
    <m/>
    <m/>
    <m/>
    <n v="28979.01"/>
    <m/>
    <m/>
    <m/>
    <m/>
    <m/>
    <m/>
    <m/>
    <m/>
    <x v="0"/>
    <x v="0"/>
    <m/>
  </r>
  <r>
    <s v=""/>
    <s v=" EJ_040102_1200"/>
    <s v="Solenoid and Helmholtz Coil - System Test"/>
    <s v="6.03.04.01.01"/>
    <x v="0"/>
    <d v="2026-05-05T00:00:00"/>
    <d v="2026-08-19T00:00:00"/>
    <s v="apatil"/>
    <s v="bruno"/>
    <n v="5590.81"/>
    <s v="CON"/>
    <s v="C"/>
    <s v="Labor"/>
    <s v="TEC"/>
    <m/>
    <s v="BNL"/>
    <s v="Const"/>
    <s v="PS"/>
    <x v="8"/>
    <m/>
    <m/>
    <m/>
    <m/>
    <m/>
    <m/>
    <m/>
    <m/>
    <m/>
    <m/>
    <n v="5590.81"/>
    <m/>
    <m/>
    <m/>
    <m/>
    <m/>
    <m/>
    <m/>
    <m/>
    <x v="0"/>
    <x v="0"/>
    <m/>
  </r>
  <r>
    <s v=""/>
    <s v=" EJ_040102_1400"/>
    <s v="Corr, Dipole &amp; Quads - System Test"/>
    <s v="6.03.04.01.01"/>
    <x v="0"/>
    <d v="2026-12-10T00:00:00"/>
    <d v="2027-03-09T00:00:00"/>
    <s v="apatil"/>
    <s v="bruno"/>
    <n v="5786.49"/>
    <s v="CON"/>
    <s v="C"/>
    <s v="Labor"/>
    <s v="TEC"/>
    <m/>
    <s v="BNL"/>
    <s v="Const"/>
    <s v="PS"/>
    <x v="8"/>
    <m/>
    <m/>
    <m/>
    <m/>
    <m/>
    <m/>
    <m/>
    <m/>
    <m/>
    <m/>
    <m/>
    <n v="5786.49"/>
    <m/>
    <m/>
    <m/>
    <m/>
    <m/>
    <m/>
    <m/>
    <x v="0"/>
    <x v="0"/>
    <m/>
  </r>
  <r>
    <s v=""/>
    <s v=" EJ_0401_5260"/>
    <s v="Faraday Cup, Electronic System - Hardware Development"/>
    <s v="6.03.04.01.04.02"/>
    <x v="0"/>
    <d v="2024-08-20T00:00:00"/>
    <d v="2025-01-24T00:00:00"/>
    <s v="mahmed"/>
    <s v="gassner"/>
    <n v="8919.6299999999992"/>
    <s v="CON"/>
    <s v="C"/>
    <s v="Labor"/>
    <s v="TEC"/>
    <m/>
    <s v="BNL"/>
    <s v="Const"/>
    <s v="INS"/>
    <x v="6"/>
    <m/>
    <m/>
    <m/>
    <m/>
    <m/>
    <m/>
    <m/>
    <m/>
    <n v="2440.2800000000002"/>
    <n v="6479.35"/>
    <m/>
    <m/>
    <m/>
    <m/>
    <m/>
    <m/>
    <m/>
    <m/>
    <m/>
    <x v="0"/>
    <x v="0"/>
    <m/>
  </r>
  <r>
    <s v=""/>
    <s v=" EJ_0401_5320"/>
    <s v="ICT, Electronic System - Hardware Development"/>
    <s v="6.03.04.01.04.02"/>
    <x v="0"/>
    <d v="2025-01-27T00:00:00"/>
    <d v="2025-06-25T00:00:00"/>
    <s v="mahmed"/>
    <s v="gassner"/>
    <n v="4501.46"/>
    <s v="CON"/>
    <s v="C"/>
    <s v="Labor"/>
    <s v="TEC"/>
    <m/>
    <s v="BNL"/>
    <s v="Const"/>
    <s v="INS"/>
    <x v="6"/>
    <m/>
    <m/>
    <m/>
    <m/>
    <m/>
    <m/>
    <m/>
    <m/>
    <m/>
    <n v="4501.46"/>
    <m/>
    <m/>
    <m/>
    <m/>
    <m/>
    <m/>
    <m/>
    <m/>
    <m/>
    <x v="0"/>
    <x v="0"/>
    <m/>
  </r>
  <r>
    <s v=""/>
    <s v=" EJ_0401_5360"/>
    <s v="ICT, Pre-Installation Testing"/>
    <s v="6.03.04.01.04.02"/>
    <x v="0"/>
    <d v="2027-02-26T00:00:00"/>
    <d v="2027-05-20T00:00:00"/>
    <s v="mahmed"/>
    <s v="gassner"/>
    <n v="13501.81"/>
    <s v="CON"/>
    <s v="C"/>
    <s v="Labor"/>
    <s v="TEC"/>
    <m/>
    <s v="BNL"/>
    <s v="Const"/>
    <s v="INS"/>
    <x v="8"/>
    <m/>
    <m/>
    <m/>
    <m/>
    <m/>
    <m/>
    <m/>
    <m/>
    <m/>
    <m/>
    <m/>
    <n v="13501.81"/>
    <m/>
    <m/>
    <m/>
    <m/>
    <m/>
    <m/>
    <m/>
    <x v="0"/>
    <x v="0"/>
    <m/>
  </r>
  <r>
    <s v=""/>
    <s v=" EJ_0401_5420"/>
    <s v="FCT, Electronic System - Hardware Development"/>
    <s v="6.03.04.01.04.02"/>
    <x v="0"/>
    <d v="2025-06-26T00:00:00"/>
    <d v="2025-11-26T00:00:00"/>
    <s v="mahmed"/>
    <s v="gassner"/>
    <n v="1823.77"/>
    <s v="CON"/>
    <s v="C"/>
    <s v="Labor"/>
    <s v="TEC"/>
    <m/>
    <s v="BNL"/>
    <s v="Const"/>
    <s v="INS"/>
    <x v="6"/>
    <m/>
    <m/>
    <m/>
    <m/>
    <m/>
    <m/>
    <m/>
    <m/>
    <m/>
    <n v="1152.76"/>
    <n v="671.01"/>
    <m/>
    <m/>
    <m/>
    <m/>
    <m/>
    <m/>
    <m/>
    <m/>
    <x v="0"/>
    <x v="0"/>
    <m/>
  </r>
  <r>
    <s v=""/>
    <s v=" EJ_0401_5460"/>
    <s v="FCT, Pre-Installation Testing"/>
    <s v="6.03.04.01.04.02"/>
    <x v="0"/>
    <d v="2026-05-01T00:00:00"/>
    <d v="2026-07-27T00:00:00"/>
    <s v="mahmed"/>
    <s v="gassner"/>
    <n v="931.8"/>
    <s v="CON"/>
    <s v="C"/>
    <s v="Labor"/>
    <s v="TEC"/>
    <m/>
    <s v="BNL"/>
    <s v="Const"/>
    <s v="INS"/>
    <x v="8"/>
    <m/>
    <m/>
    <m/>
    <m/>
    <m/>
    <m/>
    <m/>
    <m/>
    <m/>
    <m/>
    <n v="931.8"/>
    <m/>
    <m/>
    <m/>
    <m/>
    <m/>
    <m/>
    <m/>
    <m/>
    <x v="0"/>
    <x v="0"/>
    <m/>
  </r>
  <r>
    <s v=""/>
    <s v=" EJ_0401_6940"/>
    <s v="Bunch Length Monitors - Construction"/>
    <s v="6.03.04.01.04.03"/>
    <x v="0"/>
    <d v="2025-12-09T00:00:00"/>
    <d v="2027-12-08T00:00:00"/>
    <s v="mahmed"/>
    <s v="gassner"/>
    <n v="43424.35"/>
    <s v="CON"/>
    <s v="C"/>
    <s v="Labor"/>
    <s v="TEC"/>
    <m/>
    <s v="BNL"/>
    <s v="Const"/>
    <s v="INS"/>
    <x v="5"/>
    <m/>
    <m/>
    <m/>
    <m/>
    <m/>
    <m/>
    <m/>
    <m/>
    <m/>
    <m/>
    <n v="17803.98"/>
    <n v="21712.17"/>
    <n v="3908.19"/>
    <m/>
    <m/>
    <m/>
    <m/>
    <m/>
    <m/>
    <x v="0"/>
    <x v="0"/>
    <m/>
  </r>
  <r>
    <s v=""/>
    <s v=" EJ_0401_6980"/>
    <s v="Profile Monitors - Construction"/>
    <s v="6.03.04.01.04.03"/>
    <x v="0"/>
    <d v="2025-12-09T00:00:00"/>
    <d v="2027-12-08T00:00:00"/>
    <s v="mahmed"/>
    <s v="gassner"/>
    <n v="52474.49"/>
    <s v="CON"/>
    <s v="C"/>
    <s v="Labor"/>
    <s v="TEC"/>
    <m/>
    <s v="BNL"/>
    <s v="Const"/>
    <s v="INS"/>
    <x v="5"/>
    <m/>
    <m/>
    <m/>
    <m/>
    <m/>
    <m/>
    <m/>
    <m/>
    <m/>
    <m/>
    <n v="21514.54"/>
    <n v="26237.25"/>
    <n v="4722.7"/>
    <m/>
    <m/>
    <m/>
    <m/>
    <m/>
    <m/>
    <x v="0"/>
    <x v="0"/>
    <m/>
  </r>
  <r>
    <s v=""/>
    <s v=" EJ_0401_7020"/>
    <s v="Emittance Slit - Construction"/>
    <s v="6.03.04.01.04.03"/>
    <x v="0"/>
    <d v="2025-12-09T00:00:00"/>
    <d v="2027-12-08T00:00:00"/>
    <s v="mahmed"/>
    <s v="gassner"/>
    <n v="4770.41"/>
    <s v="CON"/>
    <s v="C"/>
    <s v="Labor"/>
    <s v="TEC"/>
    <m/>
    <s v="BNL"/>
    <s v="Const"/>
    <s v="INS"/>
    <x v="5"/>
    <m/>
    <m/>
    <m/>
    <m/>
    <m/>
    <m/>
    <m/>
    <m/>
    <m/>
    <m/>
    <n v="1955.87"/>
    <n v="2385.1999999999998"/>
    <n v="429.34"/>
    <m/>
    <m/>
    <m/>
    <m/>
    <m/>
    <m/>
    <x v="0"/>
    <x v="0"/>
    <m/>
  </r>
  <r>
    <s v=""/>
    <s v=" EJ_0401_7060"/>
    <s v="Wire Scanner - Construction"/>
    <s v="6.03.04.01.04.03"/>
    <x v="0"/>
    <d v="2025-12-09T00:00:00"/>
    <d v="2027-12-08T00:00:00"/>
    <s v="mahmed"/>
    <s v="gassner"/>
    <n v="38163.269999999997"/>
    <s v="CON"/>
    <s v="C"/>
    <s v="Labor"/>
    <s v="TEC"/>
    <m/>
    <s v="BNL"/>
    <s v="Const"/>
    <s v="INS"/>
    <x v="5"/>
    <m/>
    <m/>
    <m/>
    <m/>
    <m/>
    <m/>
    <m/>
    <m/>
    <m/>
    <m/>
    <n v="15646.94"/>
    <n v="19081.63"/>
    <n v="3434.69"/>
    <m/>
    <m/>
    <m/>
    <m/>
    <m/>
    <m/>
    <x v="0"/>
    <x v="0"/>
    <m/>
  </r>
  <r>
    <s v=""/>
    <s v=" EJ_0401_8200"/>
    <s v="BLMs Electronic System - Documentation, Wiring Diagrams, etc."/>
    <s v="6.03.04.01.04.04"/>
    <x v="0"/>
    <d v="2025-12-09T00:00:00"/>
    <d v="2027-12-08T00:00:00"/>
    <s v="mahmed"/>
    <s v="gassner"/>
    <n v="2385.1999999999998"/>
    <s v="EDIA"/>
    <s v="C"/>
    <s v="Labor"/>
    <s v="TEC"/>
    <m/>
    <s v="BNL"/>
    <s v="Const"/>
    <s v="INS"/>
    <x v="6"/>
    <m/>
    <m/>
    <m/>
    <m/>
    <m/>
    <m/>
    <m/>
    <m/>
    <m/>
    <m/>
    <n v="977.93"/>
    <n v="1192.5999999999999"/>
    <n v="214.67"/>
    <m/>
    <m/>
    <m/>
    <m/>
    <m/>
    <m/>
    <x v="0"/>
    <x v="0"/>
    <m/>
  </r>
  <r>
    <s v=""/>
    <s v=" EJ_0401_8240"/>
    <s v="Beam Loss Monitors - Test and Final Acceptance"/>
    <s v="6.03.04.01.04.04"/>
    <x v="0"/>
    <d v="2027-09-15T00:00:00"/>
    <d v="2028-01-12T00:00:00"/>
    <s v="mahmed"/>
    <s v="gassner"/>
    <n v="7448.3"/>
    <s v="EDIA"/>
    <s v="C"/>
    <s v="Labor"/>
    <s v="TEC"/>
    <m/>
    <s v="BNL"/>
    <s v="Const"/>
    <s v="INS"/>
    <x v="8"/>
    <s v="P.S268"/>
    <m/>
    <m/>
    <m/>
    <m/>
    <m/>
    <m/>
    <m/>
    <m/>
    <m/>
    <m/>
    <n v="1117.24"/>
    <n v="6331.05"/>
    <m/>
    <m/>
    <m/>
    <m/>
    <m/>
    <m/>
    <x v="0"/>
    <x v="0"/>
    <m/>
  </r>
  <r>
    <s v=""/>
    <s v=" EJ_0402_0058"/>
    <s v="Polarized Source Magnets - Magnet Measurements"/>
    <s v="6.03.04.02.01"/>
    <x v="0"/>
    <d v="2026-06-19T00:00:00"/>
    <d v="2026-07-17T00:00:00"/>
    <s v="glayden"/>
    <s v="skaritka"/>
    <n v="9318.02"/>
    <s v="CON"/>
    <s v="C"/>
    <s v="Labor"/>
    <s v="TEC"/>
    <m/>
    <s v="BNL"/>
    <s v="Const"/>
    <s v="INJ"/>
    <x v="8"/>
    <s v="P.S509"/>
    <m/>
    <m/>
    <m/>
    <m/>
    <m/>
    <m/>
    <m/>
    <m/>
    <m/>
    <n v="9318.02"/>
    <m/>
    <m/>
    <m/>
    <m/>
    <m/>
    <m/>
    <m/>
    <m/>
    <x v="0"/>
    <x v="0"/>
    <m/>
  </r>
  <r>
    <s v=""/>
    <s v=" EJ_0402_5120"/>
    <s v="Inverted High Voltage DC Gun - System integration"/>
    <s v="6.03.04.02.04"/>
    <x v="0"/>
    <d v="2027-05-17T00:00:00"/>
    <d v="2027-07-13T00:00:00"/>
    <s v="glayden"/>
    <s v="skaritka"/>
    <n v="14466.23"/>
    <s v="CON"/>
    <s v="C"/>
    <s v="Labor"/>
    <s v="TEC"/>
    <m/>
    <s v="BNL"/>
    <s v="Const"/>
    <s v="INJ"/>
    <x v="7"/>
    <s v="P.S507"/>
    <m/>
    <m/>
    <m/>
    <m/>
    <m/>
    <m/>
    <m/>
    <m/>
    <m/>
    <m/>
    <n v="14466.23"/>
    <m/>
    <m/>
    <m/>
    <m/>
    <m/>
    <m/>
    <m/>
    <x v="0"/>
    <x v="0"/>
    <m/>
  </r>
  <r>
    <s v=""/>
    <s v=" EJ_0402_5260"/>
    <s v="Main Gun Vessel - System Integration"/>
    <s v="6.03.04.02.04"/>
    <x v="0"/>
    <d v="2026-07-09T00:00:00"/>
    <d v="2026-08-05T00:00:00"/>
    <s v="glayden"/>
    <s v="skaritka"/>
    <n v="13977.03"/>
    <s v="CON"/>
    <s v="C"/>
    <s v="Labor"/>
    <s v="TEC"/>
    <m/>
    <s v="BNL"/>
    <s v="Const"/>
    <s v="INJ"/>
    <x v="7"/>
    <m/>
    <m/>
    <m/>
    <m/>
    <m/>
    <m/>
    <m/>
    <m/>
    <m/>
    <m/>
    <n v="13977.03"/>
    <m/>
    <m/>
    <m/>
    <m/>
    <m/>
    <m/>
    <m/>
    <m/>
    <x v="0"/>
    <x v="0"/>
    <m/>
  </r>
  <r>
    <s v=""/>
    <s v=" EJ_0402_7280"/>
    <s v="300keV Mott Polarimeter - Acceptance Testing and Final Acceptance"/>
    <s v="6.03.04.02.06"/>
    <x v="0"/>
    <d v="2027-09-16T00:00:00"/>
    <d v="2027-12-14T00:00:00"/>
    <s v="mahmed"/>
    <s v="gassner"/>
    <n v="9919.81"/>
    <s v="CON"/>
    <s v="C"/>
    <s v="Labor"/>
    <s v="TEC"/>
    <m/>
    <s v="BNL"/>
    <s v="Const"/>
    <s v="INS"/>
    <x v="8"/>
    <s v="P.S087"/>
    <m/>
    <m/>
    <m/>
    <m/>
    <m/>
    <m/>
    <m/>
    <m/>
    <m/>
    <m/>
    <n v="1818.63"/>
    <n v="8101.18"/>
    <m/>
    <m/>
    <m/>
    <m/>
    <m/>
    <m/>
    <x v="0"/>
    <x v="0"/>
    <m/>
  </r>
  <r>
    <s v=""/>
    <s v=" EJ_0402_7260"/>
    <s v="300keV Mott Polarimeter, Acceptance Testing - Test Setup"/>
    <s v="6.03.04.02.06"/>
    <x v="0"/>
    <d v="2027-06-10T00:00:00"/>
    <d v="2027-09-15T00:00:00"/>
    <s v="mahmed"/>
    <s v="gassner"/>
    <n v="9644.15"/>
    <s v="EDIA"/>
    <s v="C"/>
    <s v="Labor"/>
    <s v="TEC"/>
    <m/>
    <s v="BNL"/>
    <s v="Const"/>
    <s v="INS"/>
    <x v="8"/>
    <m/>
    <m/>
    <m/>
    <m/>
    <m/>
    <m/>
    <m/>
    <m/>
    <m/>
    <m/>
    <m/>
    <n v="9644.15"/>
    <m/>
    <m/>
    <m/>
    <m/>
    <m/>
    <m/>
    <m/>
    <x v="0"/>
    <x v="0"/>
    <m/>
  </r>
  <r>
    <s v=""/>
    <s v=" EJ_0402_7860"/>
    <s v="Spin Rotator, Acceptance Testing and Final Acceptance"/>
    <s v="6.03.04.02.06"/>
    <x v="0"/>
    <d v="2027-04-26T00:00:00"/>
    <d v="2027-07-20T00:00:00"/>
    <s v="mahmed"/>
    <s v="gassner"/>
    <n v="12055.19"/>
    <s v="CON"/>
    <s v="C"/>
    <s v="Labor"/>
    <s v="TEC"/>
    <m/>
    <s v="BNL"/>
    <s v="Const"/>
    <s v="INS"/>
    <x v="8"/>
    <s v="P.S088"/>
    <m/>
    <m/>
    <m/>
    <m/>
    <m/>
    <m/>
    <m/>
    <m/>
    <m/>
    <m/>
    <n v="12055.19"/>
    <m/>
    <m/>
    <m/>
    <m/>
    <m/>
    <m/>
    <m/>
    <x v="0"/>
    <x v="0"/>
    <m/>
  </r>
  <r>
    <s v=""/>
    <s v=" EJ_0402_7220"/>
    <s v="300keV Mott Polarimeter, Wiring diagrams to interface to BNL infrastructure"/>
    <s v="6.03.04.02.06"/>
    <x v="0"/>
    <d v="2026-12-17T00:00:00"/>
    <d v="2027-03-16T00:00:00"/>
    <s v="mahmed"/>
    <s v="gassner"/>
    <n v="4822.08"/>
    <s v="EDIA"/>
    <s v="C"/>
    <s v="Labor"/>
    <s v="TEC"/>
    <m/>
    <s v="BNL"/>
    <s v="Const"/>
    <s v="INS"/>
    <x v="5"/>
    <m/>
    <m/>
    <m/>
    <m/>
    <m/>
    <m/>
    <m/>
    <m/>
    <m/>
    <m/>
    <m/>
    <n v="4822.08"/>
    <m/>
    <m/>
    <m/>
    <m/>
    <m/>
    <m/>
    <m/>
    <x v="0"/>
    <x v="0"/>
    <m/>
  </r>
  <r>
    <s v=""/>
    <s v=" EJ_0402_7500"/>
    <s v="20keV Mott polarimeter - Wiring diagrams to interface to BNL infrastructure"/>
    <s v="6.03.04.02.06"/>
    <x v="0"/>
    <d v="2026-05-20T00:00:00"/>
    <d v="2026-08-13T00:00:00"/>
    <s v="mahmed"/>
    <s v="gassner"/>
    <n v="4659.01"/>
    <s v="CON"/>
    <s v="C"/>
    <s v="Labor"/>
    <s v="TEC"/>
    <m/>
    <s v="BNL"/>
    <s v="Const"/>
    <s v="INS"/>
    <x v="5"/>
    <m/>
    <m/>
    <m/>
    <m/>
    <m/>
    <m/>
    <m/>
    <m/>
    <m/>
    <m/>
    <n v="4659.01"/>
    <m/>
    <m/>
    <m/>
    <m/>
    <m/>
    <m/>
    <m/>
    <m/>
    <x v="0"/>
    <x v="0"/>
    <m/>
  </r>
  <r>
    <s v=""/>
    <s v=" EJ_0402_7540"/>
    <s v="20keV Mott polarimeter - Acceptance Testing - Test Setup"/>
    <s v="6.03.04.02.06"/>
    <x v="0"/>
    <d v="2026-11-10T00:00:00"/>
    <d v="2027-02-22T00:00:00"/>
    <s v="mahmed"/>
    <s v="gassner"/>
    <n v="9644.15"/>
    <s v="CON"/>
    <s v="C"/>
    <s v="Labor"/>
    <s v="TEC"/>
    <m/>
    <s v="BNL"/>
    <s v="Const"/>
    <s v="INS"/>
    <x v="8"/>
    <m/>
    <m/>
    <m/>
    <m/>
    <m/>
    <m/>
    <m/>
    <m/>
    <m/>
    <m/>
    <m/>
    <n v="9644.15"/>
    <m/>
    <m/>
    <m/>
    <m/>
    <m/>
    <m/>
    <m/>
    <x v="0"/>
    <x v="0"/>
    <m/>
  </r>
  <r>
    <s v=""/>
    <s v=" EJ_0402_6120"/>
    <s v="Cathode Preparation Chamber - System Integration"/>
    <s v="6.03.04.02.05"/>
    <x v="0"/>
    <d v="2026-10-22T00:00:00"/>
    <d v="2026-11-19T00:00:00"/>
    <s v="glayden"/>
    <s v="skaritka"/>
    <n v="4822.08"/>
    <s v="CON"/>
    <s v="C"/>
    <s v="Labor"/>
    <s v="TEC"/>
    <m/>
    <s v="BNL"/>
    <s v="Const"/>
    <s v="INJ"/>
    <x v="7"/>
    <s v="P.S512"/>
    <m/>
    <m/>
    <m/>
    <m/>
    <m/>
    <m/>
    <m/>
    <m/>
    <m/>
    <m/>
    <n v="4822.08"/>
    <m/>
    <m/>
    <m/>
    <m/>
    <m/>
    <m/>
    <m/>
    <x v="0"/>
    <x v="0"/>
    <m/>
  </r>
  <r>
    <s v=""/>
    <s v=" EJ_0402_6360"/>
    <s v="Automation &amp; Source Controls - Set up Equipment/Monitors - Labor"/>
    <s v="6.03.04.02.05"/>
    <x v="0"/>
    <d v="2026-11-06T00:00:00"/>
    <d v="2026-12-22T00:00:00"/>
    <s v="glayden"/>
    <s v="skaritka"/>
    <n v="19288.3"/>
    <s v="CON"/>
    <s v="C"/>
    <s v="Labor"/>
    <s v="TEC"/>
    <m/>
    <s v="BNL"/>
    <s v="Const"/>
    <s v="INJ"/>
    <x v="10"/>
    <m/>
    <m/>
    <m/>
    <m/>
    <m/>
    <m/>
    <m/>
    <m/>
    <m/>
    <m/>
    <m/>
    <n v="19288.3"/>
    <m/>
    <m/>
    <m/>
    <m/>
    <m/>
    <m/>
    <m/>
    <x v="0"/>
    <x v="0"/>
    <m/>
  </r>
  <r>
    <s v=""/>
    <s v=" EJ_0402_2678"/>
    <s v="Diagnostic Section - System Integration"/>
    <s v="6.03.04.02.02"/>
    <x v="0"/>
    <d v="2028-01-26T00:00:00"/>
    <d v="2028-04-19T00:00:00"/>
    <s v="glayden"/>
    <s v="skaritka"/>
    <n v="29945.09"/>
    <s v="CON"/>
    <s v="C"/>
    <s v="Labor"/>
    <s v="TEC"/>
    <m/>
    <s v="BNL"/>
    <s v="Const"/>
    <s v="INJ"/>
    <x v="7"/>
    <s v="P.S511"/>
    <m/>
    <m/>
    <m/>
    <m/>
    <m/>
    <m/>
    <m/>
    <m/>
    <m/>
    <m/>
    <m/>
    <n v="29945.09"/>
    <m/>
    <m/>
    <m/>
    <m/>
    <m/>
    <m/>
    <x v="0"/>
    <x v="0"/>
    <m/>
  </r>
  <r>
    <s v=""/>
    <s v=" IR_0302_3182"/>
    <s v="RCS-SR Quad, Small Dipole - COTS PS - Test"/>
    <s v="6.03.03.02"/>
    <x v="0"/>
    <d v="2026-05-05T00:00:00"/>
    <d v="2026-08-19T00:00:00"/>
    <s v="apatil"/>
    <s v="bruno"/>
    <n v="18636.04"/>
    <s v="EDIA"/>
    <s v="C"/>
    <s v="Labor"/>
    <s v="TEC"/>
    <m/>
    <s v="BNL"/>
    <s v="Const"/>
    <s v="PS"/>
    <x v="8"/>
    <m/>
    <m/>
    <m/>
    <m/>
    <m/>
    <m/>
    <m/>
    <m/>
    <m/>
    <m/>
    <n v="18636.04"/>
    <m/>
    <m/>
    <m/>
    <m/>
    <m/>
    <m/>
    <m/>
    <m/>
    <x v="0"/>
    <x v="0"/>
    <m/>
  </r>
  <r>
    <s v=""/>
    <s v=" IR_0302_3680"/>
    <s v="RCS-SR H,V Corrector  - Test"/>
    <s v="6.03.03.02"/>
    <x v="0"/>
    <d v="2026-05-05T00:00:00"/>
    <d v="2026-08-19T00:00:00"/>
    <s v="apatil"/>
    <s v="bruno"/>
    <n v="9318.02"/>
    <s v="EDIA"/>
    <s v="C"/>
    <s v="Labor"/>
    <s v="TEC"/>
    <m/>
    <s v="BNL"/>
    <s v="Const"/>
    <s v="PS"/>
    <x v="8"/>
    <m/>
    <m/>
    <m/>
    <m/>
    <m/>
    <m/>
    <m/>
    <m/>
    <m/>
    <m/>
    <n v="9318.02"/>
    <m/>
    <m/>
    <m/>
    <m/>
    <m/>
    <m/>
    <m/>
    <m/>
    <x v="0"/>
    <x v="0"/>
    <m/>
  </r>
  <r>
    <s v=""/>
    <s v=" HR_0402_2720"/>
    <s v="ATR Quad/Dipole/Corr H/V - Test"/>
    <s v="6.05.03.02"/>
    <x v="0"/>
    <d v="2026-04-07T00:00:00"/>
    <d v="2026-07-22T00:00:00"/>
    <s v="apatil"/>
    <s v="bruno"/>
    <n v="9318.02"/>
    <s v="EDIA"/>
    <s v="C"/>
    <s v="Labor"/>
    <s v="TEC"/>
    <m/>
    <s v="BNL"/>
    <s v="Const"/>
    <s v="PS"/>
    <x v="8"/>
    <m/>
    <m/>
    <m/>
    <m/>
    <m/>
    <m/>
    <m/>
    <m/>
    <m/>
    <m/>
    <n v="9318.02"/>
    <m/>
    <m/>
    <m/>
    <m/>
    <m/>
    <m/>
    <m/>
    <m/>
    <x v="0"/>
    <x v="0"/>
    <m/>
  </r>
  <r>
    <s v=""/>
    <s v=" IR_0302_3480"/>
    <s v="RCS-SR Large Dipole - Test"/>
    <s v="6.03.03.02"/>
    <x v="0"/>
    <d v="2026-08-27T00:00:00"/>
    <d v="2026-12-16T00:00:00"/>
    <s v="apatil"/>
    <s v="bruno"/>
    <n v="1907.96"/>
    <s v="EDIA"/>
    <s v="C"/>
    <s v="Labor"/>
    <s v="TEC"/>
    <m/>
    <s v="BNL"/>
    <s v="Const"/>
    <s v="PS"/>
    <x v="8"/>
    <m/>
    <m/>
    <m/>
    <m/>
    <m/>
    <m/>
    <m/>
    <m/>
    <m/>
    <m/>
    <n v="610.54999999999995"/>
    <n v="1297.4100000000001"/>
    <m/>
    <m/>
    <m/>
    <m/>
    <m/>
    <m/>
    <m/>
    <x v="0"/>
    <x v="0"/>
    <m/>
  </r>
  <r>
    <s v=""/>
    <s v=" HR_0402_3120"/>
    <s v="ATR Dipole - Test"/>
    <s v="6.05.03.02"/>
    <x v="0"/>
    <d v="2026-04-07T00:00:00"/>
    <d v="2026-07-22T00:00:00"/>
    <s v="apatil"/>
    <s v="bruno"/>
    <n v="1863.6"/>
    <s v="EDIA"/>
    <s v="C"/>
    <s v="Labor"/>
    <s v="TEC"/>
    <m/>
    <s v="BNL"/>
    <s v="Const"/>
    <s v="PS"/>
    <x v="8"/>
    <m/>
    <m/>
    <m/>
    <m/>
    <m/>
    <m/>
    <m/>
    <m/>
    <m/>
    <m/>
    <n v="1863.6"/>
    <m/>
    <m/>
    <m/>
    <m/>
    <m/>
    <m/>
    <m/>
    <m/>
    <x v="0"/>
    <x v="0"/>
    <m/>
  </r>
  <r>
    <s v=""/>
    <s v=" IR_0302_4120"/>
    <s v="400MeV-RCS Quad/Dipole - Test"/>
    <s v="6.03.03.02"/>
    <x v="0"/>
    <d v="2026-08-27T00:00:00"/>
    <d v="2026-12-16T00:00:00"/>
    <s v="apatil"/>
    <s v="bruno"/>
    <n v="19079.580000000002"/>
    <s v="EDIA"/>
    <s v="C"/>
    <s v="Labor"/>
    <s v="TEC"/>
    <m/>
    <s v="BNL"/>
    <s v="Const"/>
    <s v="PS"/>
    <x v="8"/>
    <m/>
    <m/>
    <m/>
    <m/>
    <m/>
    <m/>
    <m/>
    <m/>
    <m/>
    <m/>
    <n v="6105.47"/>
    <n v="12974.11"/>
    <m/>
    <m/>
    <m/>
    <m/>
    <m/>
    <m/>
    <m/>
    <x v="0"/>
    <x v="0"/>
    <m/>
  </r>
  <r>
    <s v=""/>
    <s v=" IR_0302_4300"/>
    <s v="400MeV-RCS Correctors CAEN - Test"/>
    <s v="6.03.03.02"/>
    <x v="0"/>
    <d v="2026-10-30T00:00:00"/>
    <d v="2027-02-22T00:00:00"/>
    <s v="apatil"/>
    <s v="bruno"/>
    <n v="2893.25"/>
    <s v="EDIA"/>
    <s v="C"/>
    <s v="Labor"/>
    <s v="TEC"/>
    <m/>
    <s v="BNL"/>
    <s v="Const"/>
    <s v="PS"/>
    <x v="8"/>
    <m/>
    <m/>
    <m/>
    <m/>
    <m/>
    <m/>
    <m/>
    <m/>
    <m/>
    <m/>
    <m/>
    <n v="2893.25"/>
    <m/>
    <m/>
    <m/>
    <m/>
    <m/>
    <m/>
    <m/>
    <x v="0"/>
    <x v="0"/>
    <m/>
  </r>
  <r>
    <s v=""/>
    <s v=" EJ_0303_2250"/>
    <s v="Transfer Lines Vacuum - Prepare SOW/Specs/APP"/>
    <s v="6.03.03.03"/>
    <x v="0"/>
    <d v="2022-08-26T00:00:00"/>
    <d v="2023-01-09T00:00:00"/>
    <s v="rnavarrol"/>
    <s v="chetzel"/>
    <n v="9157.91"/>
    <s v="EDIA"/>
    <s v="C"/>
    <s v="Labor"/>
    <s v="TEC"/>
    <m/>
    <s v="BNL"/>
    <s v="PED"/>
    <s v="VAC"/>
    <x v="10"/>
    <s v="S.P062"/>
    <s v="APP00148"/>
    <m/>
    <m/>
    <m/>
    <m/>
    <n v="2543.86"/>
    <n v="6614.05"/>
    <m/>
    <m/>
    <m/>
    <m/>
    <m/>
    <m/>
    <m/>
    <m/>
    <m/>
    <m/>
    <m/>
    <x v="0"/>
    <x v="0"/>
    <m/>
  </r>
  <r>
    <s v=""/>
    <s v=" EJ_0303_2290"/>
    <s v="Transfer Lines Vacuum - Vendor Procurement Support"/>
    <s v="6.03.03.03"/>
    <x v="0"/>
    <d v="2026-05-21T00:00:00"/>
    <d v="2026-12-21T00:00:00"/>
    <s v="rnavarrol"/>
    <s v="chetzel"/>
    <n v="62295.05"/>
    <s v="EDIA"/>
    <s v="C"/>
    <s v="Labor"/>
    <s v="TEC"/>
    <m/>
    <s v="BNL"/>
    <s v="Const"/>
    <s v="VAC"/>
    <x v="9"/>
    <s v="S.P062"/>
    <s v="APP00148"/>
    <m/>
    <m/>
    <m/>
    <m/>
    <m/>
    <m/>
    <m/>
    <m/>
    <n v="39254.42"/>
    <n v="23040.639999999999"/>
    <m/>
    <m/>
    <m/>
    <m/>
    <m/>
    <m/>
    <m/>
    <x v="0"/>
    <x v="0"/>
    <m/>
  </r>
  <r>
    <s v=""/>
    <s v=" EJ_0303_2321"/>
    <s v="Transfer Lines Vacuum - Pre-Tunnel Assembly/Testing"/>
    <s v="6.03.03.03"/>
    <x v="0"/>
    <d v="2026-12-22T00:00:00"/>
    <d v="2027-06-21T00:00:00"/>
    <s v="rnavarrol"/>
    <s v="chetzel"/>
    <n v="137911.35999999999"/>
    <s v="EDIA"/>
    <s v="C"/>
    <s v="Labor"/>
    <s v="TEC"/>
    <m/>
    <s v="BNL"/>
    <s v="Const"/>
    <s v="VAC"/>
    <x v="8"/>
    <s v="S.P062"/>
    <s v="APP00148"/>
    <m/>
    <m/>
    <m/>
    <m/>
    <m/>
    <m/>
    <m/>
    <m/>
    <m/>
    <n v="137911.35999999999"/>
    <m/>
    <m/>
    <m/>
    <m/>
    <m/>
    <m/>
    <m/>
    <x v="0"/>
    <x v="0"/>
    <m/>
  </r>
  <r>
    <s v=""/>
    <s v=" EJ_0304_4200"/>
    <s v="ICT, Electronic System - Hardware Development"/>
    <s v="6.03.03.04.02"/>
    <x v="0"/>
    <d v="2025-12-09T00:00:00"/>
    <d v="2026-05-11T00:00:00"/>
    <s v="mahmed"/>
    <s v="gassner"/>
    <n v="1863.6"/>
    <s v="CON"/>
    <s v="C"/>
    <s v="Labor"/>
    <s v="TEC"/>
    <m/>
    <s v="BNL"/>
    <s v="Const"/>
    <s v="INS"/>
    <x v="9"/>
    <m/>
    <m/>
    <m/>
    <m/>
    <m/>
    <m/>
    <m/>
    <m/>
    <m/>
    <m/>
    <n v="1863.6"/>
    <m/>
    <m/>
    <m/>
    <m/>
    <m/>
    <m/>
    <m/>
    <m/>
    <x v="0"/>
    <x v="0"/>
    <m/>
  </r>
  <r>
    <s v=""/>
    <s v=" EJ_0304_4240"/>
    <s v="TL Current and Charge Monitors - ICT Material - Test and Final Acceptance"/>
    <s v="6.03.03.04.02"/>
    <x v="0"/>
    <d v="2028-02-11T00:00:00"/>
    <d v="2028-04-07T00:00:00"/>
    <s v="mahmed"/>
    <s v="gassner"/>
    <n v="1996.34"/>
    <s v="CON"/>
    <s v="C"/>
    <s v="Labor"/>
    <s v="TEC"/>
    <m/>
    <s v="BNL"/>
    <s v="Const"/>
    <s v="INS"/>
    <x v="8"/>
    <s v="P.S272"/>
    <m/>
    <m/>
    <m/>
    <m/>
    <m/>
    <m/>
    <m/>
    <m/>
    <m/>
    <m/>
    <m/>
    <n v="1996.34"/>
    <m/>
    <m/>
    <m/>
    <m/>
    <m/>
    <m/>
    <x v="0"/>
    <x v="0"/>
    <m/>
  </r>
  <r>
    <s v=""/>
    <s v=" EJ_0304_4300"/>
    <s v="FCT, Electronic System - Hardware Development"/>
    <s v="6.03.03.04.02"/>
    <x v="0"/>
    <d v="2026-05-12T00:00:00"/>
    <d v="2026-10-09T00:00:00"/>
    <s v="mahmed"/>
    <s v="gassner"/>
    <n v="3735.82"/>
    <s v="CON"/>
    <s v="C"/>
    <s v="Labor"/>
    <s v="TEC"/>
    <m/>
    <s v="BNL"/>
    <s v="Const"/>
    <s v="INS"/>
    <x v="9"/>
    <m/>
    <m/>
    <m/>
    <m/>
    <m/>
    <m/>
    <m/>
    <m/>
    <m/>
    <m/>
    <n v="3489.12"/>
    <n v="246.71"/>
    <m/>
    <m/>
    <m/>
    <m/>
    <m/>
    <m/>
    <m/>
    <x v="0"/>
    <x v="0"/>
    <m/>
  </r>
  <r>
    <s v=""/>
    <s v=" EJ_0304_4340"/>
    <s v="TL Current and Charge Monitors - FCT Material - Test and Final Acceptance"/>
    <s v="6.03.03.04.02"/>
    <x v="0"/>
    <d v="2027-09-23T00:00:00"/>
    <d v="2027-11-19T00:00:00"/>
    <s v="mahmed"/>
    <s v="gassner"/>
    <n v="1986.21"/>
    <s v="CON"/>
    <s v="C"/>
    <s v="Labor"/>
    <s v="TEC"/>
    <m/>
    <s v="BNL"/>
    <s v="Const"/>
    <s v="INS"/>
    <x v="8"/>
    <s v="P.S273"/>
    <m/>
    <m/>
    <m/>
    <m/>
    <m/>
    <m/>
    <m/>
    <m/>
    <m/>
    <m/>
    <n v="297.93"/>
    <n v="1688.28"/>
    <m/>
    <m/>
    <m/>
    <m/>
    <m/>
    <m/>
    <x v="0"/>
    <x v="0"/>
    <m/>
  </r>
  <r>
    <s v=""/>
    <s v=" EJ_0305_1000"/>
    <s v="RCS Injection Pulsed Bump - Kicker Magnet - Prepare Spec/SOW/APP"/>
    <s v="6.03.03.05.01"/>
    <x v="0"/>
    <d v="2025-12-09T00:00:00"/>
    <d v="2026-04-03T00:00:00"/>
    <s v="mahmed"/>
    <s v="vranjbar"/>
    <n v="2329.5100000000002"/>
    <s v="EDIA"/>
    <s v="C"/>
    <s v="Labor"/>
    <s v="TEC"/>
    <m/>
    <s v="BNL"/>
    <s v="PED"/>
    <s v="PD"/>
    <x v="10"/>
    <s v="S.P022"/>
    <m/>
    <m/>
    <m/>
    <m/>
    <m/>
    <m/>
    <m/>
    <m/>
    <m/>
    <n v="2329.5100000000002"/>
    <m/>
    <m/>
    <m/>
    <m/>
    <m/>
    <m/>
    <m/>
    <m/>
    <x v="0"/>
    <x v="0"/>
    <m/>
  </r>
  <r>
    <s v=""/>
    <s v=" EJ_0305_1100"/>
    <s v="RCS Injection Pulsed Bump - Kicker Magnet - Fabrication Support"/>
    <s v="6.03.03.05.01"/>
    <x v="0"/>
    <d v="2026-09-15T00:00:00"/>
    <d v="2027-11-29T00:00:00"/>
    <s v="mahmed"/>
    <s v="vranjbar"/>
    <n v="4836.93"/>
    <s v="CON"/>
    <s v="C"/>
    <s v="Labor"/>
    <s v="TEC"/>
    <m/>
    <s v="BNL"/>
    <s v="Const"/>
    <s v="PD"/>
    <x v="9"/>
    <s v="S.P022"/>
    <s v="APP00184"/>
    <m/>
    <m/>
    <m/>
    <m/>
    <m/>
    <m/>
    <m/>
    <m/>
    <n v="193.48"/>
    <n v="4030.78"/>
    <n v="612.67999999999995"/>
    <m/>
    <m/>
    <m/>
    <m/>
    <m/>
    <m/>
    <x v="0"/>
    <x v="0"/>
    <m/>
  </r>
  <r>
    <s v=""/>
    <s v=" EJ_0305_1120"/>
    <s v="RCS Injection Pulsed Bump - Kicker Magnet - Assembly &amp; Test"/>
    <s v="6.03.03.05.01"/>
    <x v="0"/>
    <d v="2027-11-30T00:00:00"/>
    <d v="2028-02-25T00:00:00"/>
    <s v="mahmed"/>
    <s v="vranjbar"/>
    <n v="5614.7"/>
    <s v="CON"/>
    <s v="C"/>
    <s v="Labor"/>
    <s v="TEC"/>
    <m/>
    <s v="BNL"/>
    <s v="Const"/>
    <s v="PD"/>
    <x v="8"/>
    <s v="S.P022"/>
    <s v="APP00184"/>
    <m/>
    <m/>
    <m/>
    <m/>
    <m/>
    <m/>
    <m/>
    <m/>
    <m/>
    <m/>
    <n v="5614.7"/>
    <m/>
    <m/>
    <m/>
    <m/>
    <m/>
    <m/>
    <x v="0"/>
    <x v="0"/>
    <m/>
  </r>
  <r>
    <s v=""/>
    <s v=" EJ_0305_1140"/>
    <s v="RCS Injection Pulsed Bump - Corrector Magnet - Prepare Spec/SOW"/>
    <s v="6.03.03.05.01"/>
    <x v="0"/>
    <d v="2026-09-14T00:00:00"/>
    <d v="2027-01-11T00:00:00"/>
    <s v="mahmed"/>
    <s v="vranjbar"/>
    <n v="2397.79"/>
    <s v="EDIA"/>
    <s v="C"/>
    <s v="Labor"/>
    <s v="TEC"/>
    <m/>
    <s v="BNL"/>
    <s v="PED"/>
    <s v="PD"/>
    <x v="10"/>
    <s v="P.S520"/>
    <m/>
    <m/>
    <m/>
    <m/>
    <m/>
    <m/>
    <m/>
    <m/>
    <m/>
    <n v="389.64"/>
    <n v="2008.15"/>
    <m/>
    <m/>
    <m/>
    <m/>
    <m/>
    <m/>
    <m/>
    <x v="0"/>
    <x v="0"/>
    <m/>
  </r>
  <r>
    <s v=""/>
    <s v=" EJ_0305_1240"/>
    <s v="RCS Injection Pulsed Bump - Corrector Magnet - Fabrication Support"/>
    <s v="6.03.03.05.01"/>
    <x v="0"/>
    <d v="2027-05-04T00:00:00"/>
    <d v="2027-12-08T00:00:00"/>
    <s v="mahmed"/>
    <s v="vranjbar"/>
    <n v="4872.71"/>
    <s v="CON"/>
    <s v="C"/>
    <s v="Labor"/>
    <s v="TEC"/>
    <m/>
    <s v="BNL"/>
    <s v="Const"/>
    <s v="PD"/>
    <x v="9"/>
    <s v="P.S520"/>
    <m/>
    <m/>
    <m/>
    <m/>
    <m/>
    <m/>
    <m/>
    <m/>
    <m/>
    <m/>
    <n v="3410.89"/>
    <n v="1461.81"/>
    <m/>
    <m/>
    <m/>
    <m/>
    <m/>
    <m/>
    <x v="0"/>
    <x v="0"/>
    <m/>
  </r>
  <r>
    <s v=""/>
    <s v=" EJ_0305_1260"/>
    <s v="RCS Injection Pulsed Bump - Corrector Magnet - Assembly &amp; Test"/>
    <s v="6.03.03.05.01"/>
    <x v="0"/>
    <d v="2027-12-09T00:00:00"/>
    <d v="2028-03-07T00:00:00"/>
    <s v="mahmed"/>
    <s v="vranjbar"/>
    <n v="5614.7"/>
    <s v="CON"/>
    <s v="C"/>
    <s v="Labor"/>
    <s v="TEC"/>
    <m/>
    <s v="BNL"/>
    <s v="Const"/>
    <s v="PD"/>
    <x v="8"/>
    <s v="P.S520"/>
    <m/>
    <m/>
    <m/>
    <m/>
    <m/>
    <m/>
    <m/>
    <m/>
    <m/>
    <m/>
    <m/>
    <n v="5614.7"/>
    <m/>
    <m/>
    <m/>
    <m/>
    <m/>
    <m/>
    <x v="0"/>
    <x v="0"/>
    <m/>
  </r>
  <r>
    <s v=""/>
    <s v=" EJ_0305_1280"/>
    <s v="RCS Injection Pulsed Bump - Power Supplies - Prepare Spec/SOW"/>
    <s v="6.03.03.05.01"/>
    <x v="0"/>
    <d v="2027-01-12T00:00:00"/>
    <d v="2027-05-05T00:00:00"/>
    <s v="mahmed"/>
    <s v="vranjbar"/>
    <n v="2411.04"/>
    <s v="EDIA"/>
    <s v="C"/>
    <s v="Labor"/>
    <s v="TEC"/>
    <m/>
    <s v="BNL"/>
    <s v="PED"/>
    <s v="PD"/>
    <x v="10"/>
    <s v="P.S056"/>
    <m/>
    <m/>
    <m/>
    <m/>
    <m/>
    <m/>
    <m/>
    <m/>
    <m/>
    <m/>
    <n v="2411.04"/>
    <m/>
    <m/>
    <m/>
    <m/>
    <m/>
    <m/>
    <m/>
    <x v="0"/>
    <x v="0"/>
    <m/>
  </r>
  <r>
    <s v=""/>
    <s v=" EJ_0305_1380"/>
    <s v="RCS Injection Pulsed Bump - Power Supplies - Fabrication Support"/>
    <s v="6.03.03.05.01"/>
    <x v="0"/>
    <d v="2027-08-26T00:00:00"/>
    <d v="2028-01-24T00:00:00"/>
    <s v="mahmed"/>
    <s v="vranjbar"/>
    <n v="4948.66"/>
    <s v="CON"/>
    <s v="C"/>
    <s v="Labor"/>
    <s v="TEC"/>
    <m/>
    <s v="BNL"/>
    <s v="Const"/>
    <s v="PD"/>
    <x v="9"/>
    <s v="P.S056"/>
    <m/>
    <m/>
    <m/>
    <m/>
    <m/>
    <m/>
    <m/>
    <m/>
    <m/>
    <m/>
    <n v="1237.1600000000001"/>
    <n v="3711.49"/>
    <m/>
    <m/>
    <m/>
    <m/>
    <m/>
    <m/>
    <x v="0"/>
    <x v="0"/>
    <m/>
  </r>
  <r>
    <s v=""/>
    <s v=" EJ_0305_1400"/>
    <s v="RCS Injection Pulsed Bump - Power Supplies - Assembly &amp; Test"/>
    <s v="6.03.03.05.01"/>
    <x v="0"/>
    <d v="2028-01-25T00:00:00"/>
    <d v="2028-04-18T00:00:00"/>
    <s v="mahmed"/>
    <s v="vranjbar"/>
    <n v="5614.7"/>
    <s v="CON"/>
    <s v="C"/>
    <s v="Labor"/>
    <s v="TEC"/>
    <m/>
    <s v="BNL"/>
    <s v="Const"/>
    <s v="PD"/>
    <x v="8"/>
    <s v="P.S056"/>
    <m/>
    <m/>
    <m/>
    <m/>
    <m/>
    <m/>
    <m/>
    <m/>
    <m/>
    <m/>
    <m/>
    <n v="5614.7"/>
    <m/>
    <m/>
    <m/>
    <m/>
    <m/>
    <m/>
    <x v="0"/>
    <x v="0"/>
    <m/>
  </r>
  <r>
    <s v=""/>
    <s v=" EJ_0305_2020"/>
    <s v="Septum Electrical Components - prepare Spec/SOW"/>
    <s v="6.03.03.05.02"/>
    <x v="0"/>
    <d v="2024-08-16T00:00:00"/>
    <d v="2024-12-12T00:00:00"/>
    <s v="mahmed"/>
    <s v="vranjbar"/>
    <n v="4442.47"/>
    <s v="EDIA"/>
    <s v="C"/>
    <s v="Labor"/>
    <s v="TEC"/>
    <m/>
    <s v="BNL"/>
    <s v="PED"/>
    <s v="PD"/>
    <x v="10"/>
    <s v="P.S521"/>
    <m/>
    <m/>
    <m/>
    <m/>
    <m/>
    <m/>
    <m/>
    <n v="1721.46"/>
    <n v="2721.01"/>
    <m/>
    <m/>
    <m/>
    <m/>
    <m/>
    <m/>
    <m/>
    <m/>
    <m/>
    <x v="0"/>
    <x v="0"/>
    <m/>
  </r>
  <r>
    <s v=""/>
    <s v=" EJ_0305_2140"/>
    <s v="Septum Electrical Components - Assembly &amp; Test"/>
    <s v="6.03.03.05.02"/>
    <x v="0"/>
    <d v="2026-07-16T00:00:00"/>
    <d v="2026-08-26T00:00:00"/>
    <s v="mahmed"/>
    <s v="vranjbar"/>
    <n v="10482.77"/>
    <s v="CON"/>
    <s v="C"/>
    <s v="Labor"/>
    <s v="TEC"/>
    <m/>
    <s v="BNL"/>
    <s v="Const"/>
    <s v="PD"/>
    <x v="8"/>
    <s v="P.S521"/>
    <m/>
    <m/>
    <m/>
    <m/>
    <m/>
    <m/>
    <m/>
    <m/>
    <m/>
    <n v="10482.77"/>
    <m/>
    <m/>
    <m/>
    <m/>
    <m/>
    <m/>
    <m/>
    <m/>
    <x v="0"/>
    <x v="0"/>
    <m/>
  </r>
  <r>
    <s v=""/>
    <s v=" EJ_0305_2120"/>
    <s v="Septum Electrical Components - Fabrication Support"/>
    <s v="6.03.03.05.02"/>
    <x v="0"/>
    <d v="2025-12-10T00:00:00"/>
    <d v="2026-07-15T00:00:00"/>
    <s v="mahmed"/>
    <s v="vranjbar"/>
    <n v="9318.02"/>
    <s v="CON"/>
    <s v="C"/>
    <s v="Labor"/>
    <s v="TEC"/>
    <m/>
    <s v="BNL"/>
    <s v="Const"/>
    <s v="PD"/>
    <x v="9"/>
    <s v="P.S521"/>
    <m/>
    <m/>
    <m/>
    <m/>
    <m/>
    <m/>
    <m/>
    <m/>
    <m/>
    <n v="9318.02"/>
    <m/>
    <m/>
    <m/>
    <m/>
    <m/>
    <m/>
    <m/>
    <m/>
    <x v="0"/>
    <x v="0"/>
    <m/>
  </r>
  <r>
    <s v=""/>
    <s v=" EJ_0305_2000"/>
    <s v="Septum Electrical Components - Final Design"/>
    <s v="6.03.03.05.02"/>
    <x v="0"/>
    <d v="2024-01-16T00:00:00"/>
    <d v="2024-08-15T00:00:00"/>
    <s v="mahmed"/>
    <s v="vranjbar"/>
    <n v="4349.24"/>
    <s v="EDIA"/>
    <s v="C"/>
    <s v="Labor"/>
    <s v="TEC"/>
    <m/>
    <s v="BNL"/>
    <s v="PED"/>
    <s v="PD"/>
    <x v="6"/>
    <s v="P.S521"/>
    <m/>
    <m/>
    <m/>
    <m/>
    <m/>
    <m/>
    <m/>
    <n v="4349.24"/>
    <m/>
    <m/>
    <m/>
    <m/>
    <m/>
    <m/>
    <m/>
    <m/>
    <m/>
    <m/>
    <x v="0"/>
    <x v="0"/>
    <m/>
  </r>
  <r>
    <s v=""/>
    <s v=" EJ_0305_2180"/>
    <s v="Septum Mechanical Components - prepare Spec/SOW"/>
    <s v="6.03.03.05.02"/>
    <x v="0"/>
    <d v="2024-11-13T00:00:00"/>
    <d v="2025-03-12T00:00:00"/>
    <s v="mahmed"/>
    <s v="vranjbar"/>
    <n v="4501.46"/>
    <s v="EDIA"/>
    <s v="C"/>
    <s v="Labor"/>
    <s v="TEC"/>
    <m/>
    <s v="BNL"/>
    <s v="PED"/>
    <s v="PD"/>
    <x v="10"/>
    <s v="P.S522"/>
    <m/>
    <m/>
    <m/>
    <m/>
    <m/>
    <m/>
    <m/>
    <m/>
    <n v="4501.46"/>
    <m/>
    <m/>
    <m/>
    <m/>
    <m/>
    <m/>
    <m/>
    <m/>
    <m/>
    <x v="0"/>
    <x v="0"/>
    <m/>
  </r>
  <r>
    <s v=""/>
    <s v=" EJ_0305_2300"/>
    <s v="Septum Mechanical Components - Assembly &amp; Test"/>
    <s v="6.03.03.05.02"/>
    <x v="0"/>
    <d v="2026-09-25T00:00:00"/>
    <d v="2026-11-06T00:00:00"/>
    <s v="mahmed"/>
    <s v="vranjbar"/>
    <n v="10800.75"/>
    <s v="CON"/>
    <s v="C"/>
    <s v="Labor"/>
    <s v="TEC"/>
    <m/>
    <s v="BNL"/>
    <s v="Const"/>
    <s v="PD"/>
    <x v="8"/>
    <s v="P.S522"/>
    <m/>
    <m/>
    <m/>
    <m/>
    <m/>
    <m/>
    <m/>
    <m/>
    <m/>
    <n v="1440.1"/>
    <n v="9360.65"/>
    <m/>
    <m/>
    <m/>
    <m/>
    <m/>
    <m/>
    <m/>
    <x v="0"/>
    <x v="0"/>
    <m/>
  </r>
  <r>
    <s v=""/>
    <s v=" EJ_0305_2280"/>
    <s v="Septum Mechanical Components - Fabrication Support"/>
    <s v="6.03.03.05.02"/>
    <x v="0"/>
    <d v="2025-12-10T00:00:00"/>
    <d v="2026-09-24T00:00:00"/>
    <s v="mahmed"/>
    <s v="vranjbar"/>
    <n v="9318.02"/>
    <s v="CON"/>
    <s v="C"/>
    <s v="Labor"/>
    <s v="TEC"/>
    <m/>
    <s v="BNL"/>
    <s v="Const"/>
    <s v="PD"/>
    <x v="9"/>
    <s v="P.S522"/>
    <m/>
    <m/>
    <m/>
    <m/>
    <m/>
    <m/>
    <m/>
    <m/>
    <m/>
    <n v="9318.02"/>
    <m/>
    <m/>
    <m/>
    <m/>
    <m/>
    <m/>
    <m/>
    <m/>
    <x v="0"/>
    <x v="0"/>
    <m/>
  </r>
  <r>
    <s v=""/>
    <s v=" EJ_0305_2160"/>
    <s v="Septum Mechanical Components - Final Design"/>
    <s v="6.03.03.05.02"/>
    <x v="0"/>
    <d v="2024-08-16T00:00:00"/>
    <d v="2024-11-12T00:00:00"/>
    <s v="mahmed"/>
    <s v="vranjbar"/>
    <n v="8845.6200000000008"/>
    <s v="EDIA"/>
    <s v="C"/>
    <s v="Labor"/>
    <s v="TEC"/>
    <m/>
    <s v="BNL"/>
    <s v="PED"/>
    <s v="PD"/>
    <x v="6"/>
    <s v="P.S522"/>
    <m/>
    <m/>
    <m/>
    <m/>
    <m/>
    <m/>
    <m/>
    <n v="4570.24"/>
    <n v="4275.38"/>
    <m/>
    <m/>
    <m/>
    <m/>
    <m/>
    <m/>
    <m/>
    <m/>
    <m/>
    <x v="0"/>
    <x v="0"/>
    <m/>
  </r>
  <r>
    <s v=""/>
    <s v=" EJ_0305_9020"/>
    <s v="HR Machine Protection Beam Abort Kicker Electrical Components  - prepare Spec/SOW"/>
    <s v="6.06.03.01.01"/>
    <x v="0"/>
    <d v="2024-03-27T00:00:00"/>
    <d v="2024-07-18T00:00:00"/>
    <s v="glayden"/>
    <s v="drees"/>
    <n v="2174.62"/>
    <s v="EDIA"/>
    <s v="C"/>
    <s v="Labor"/>
    <s v="TEC"/>
    <m/>
    <s v="BNL"/>
    <s v="PED"/>
    <s v="AD"/>
    <x v="10"/>
    <s v="A.PP024"/>
    <m/>
    <m/>
    <m/>
    <m/>
    <m/>
    <m/>
    <m/>
    <n v="2174.62"/>
    <m/>
    <m/>
    <m/>
    <m/>
    <m/>
    <m/>
    <m/>
    <m/>
    <m/>
    <m/>
    <x v="0"/>
    <x v="0"/>
    <m/>
  </r>
  <r>
    <s v=""/>
    <s v=" EJ_0305_9140"/>
    <s v="HR Machine Protection Beam Abort Kicker Electrical Components  - Assembly &amp; Test"/>
    <s v="6.06.03.01.01"/>
    <x v="0"/>
    <d v="2025-09-05T00:00:00"/>
    <d v="2025-10-17T00:00:00"/>
    <s v="glayden"/>
    <s v="drees"/>
    <n v="5135.04"/>
    <s v="EDIA"/>
    <s v="C"/>
    <s v="Labor"/>
    <s v="TEC"/>
    <m/>
    <s v="BNL"/>
    <s v="Const"/>
    <s v="AD"/>
    <x v="8"/>
    <s v="A.PP024"/>
    <m/>
    <m/>
    <m/>
    <m/>
    <m/>
    <m/>
    <m/>
    <m/>
    <n v="3081.02"/>
    <n v="2054.02"/>
    <m/>
    <m/>
    <m/>
    <m/>
    <m/>
    <m/>
    <m/>
    <m/>
    <x v="0"/>
    <x v="0"/>
    <m/>
  </r>
  <r>
    <s v=""/>
    <s v=" EJ_0305_9120"/>
    <s v="HR Machine Protection Beam Abort Kicker Electrical Components  - Fabrication Support"/>
    <s v="6.06.03.01.01"/>
    <x v="0"/>
    <d v="2025-02-03T00:00:00"/>
    <d v="2025-09-04T00:00:00"/>
    <s v="glayden"/>
    <s v="drees"/>
    <n v="4501.46"/>
    <s v="EDIA"/>
    <s v="C"/>
    <s v="Labor"/>
    <s v="TEC"/>
    <m/>
    <s v="BNL"/>
    <s v="Const"/>
    <s v="AD"/>
    <x v="9"/>
    <s v="A.PP024"/>
    <s v="APP00063"/>
    <m/>
    <m/>
    <m/>
    <m/>
    <m/>
    <m/>
    <m/>
    <n v="4501.46"/>
    <m/>
    <m/>
    <m/>
    <m/>
    <m/>
    <m/>
    <m/>
    <m/>
    <m/>
    <x v="0"/>
    <x v="0"/>
    <m/>
  </r>
  <r>
    <s v=""/>
    <s v=" EJ_0305_9000"/>
    <s v="HR Machine Protection Beam Abort Kicker Electrical Components  - Design"/>
    <s v="6.06.03.01.01"/>
    <x v="0"/>
    <d v="2023-08-17T00:00:00"/>
    <d v="2024-03-26T00:00:00"/>
    <s v="glayden"/>
    <s v="drees"/>
    <n v="4318.84"/>
    <s v="EDIA"/>
    <s v="C"/>
    <s v="Labor"/>
    <s v="TEC"/>
    <m/>
    <s v="BNL"/>
    <s v="PED"/>
    <s v="AD"/>
    <x v="11"/>
    <s v="A.PP024"/>
    <m/>
    <m/>
    <m/>
    <m/>
    <m/>
    <m/>
    <n v="892.56"/>
    <n v="3426.28"/>
    <m/>
    <m/>
    <m/>
    <m/>
    <m/>
    <m/>
    <m/>
    <m/>
    <m/>
    <m/>
    <x v="0"/>
    <x v="0"/>
    <m/>
  </r>
  <r>
    <s v=""/>
    <s v=" EJ_0305_9180"/>
    <s v="HR Machine Protection Beam Abort Kicker Mechanical Components  - prepare Spec/SOW"/>
    <s v="6.06.03.01.01"/>
    <x v="0"/>
    <d v="2024-06-20T00:00:00"/>
    <d v="2024-10-11T00:00:00"/>
    <s v="glayden"/>
    <s v="drees"/>
    <n v="2183.1799999999998"/>
    <s v="EDIA"/>
    <s v="C"/>
    <s v="Labor"/>
    <s v="TEC"/>
    <m/>
    <s v="BNL"/>
    <s v="PED"/>
    <s v="AD"/>
    <x v="10"/>
    <s v="S.P089"/>
    <m/>
    <m/>
    <m/>
    <m/>
    <m/>
    <m/>
    <m/>
    <n v="1937.57"/>
    <n v="245.61"/>
    <m/>
    <m/>
    <m/>
    <m/>
    <m/>
    <m/>
    <m/>
    <m/>
    <m/>
    <x v="0"/>
    <x v="0"/>
    <m/>
  </r>
  <r>
    <s v=""/>
    <s v=" EJ_0305_9300"/>
    <s v="HR Machine Protection Beam Abort Kicker Mechanical Components  - Assembly &amp; Test"/>
    <s v="6.06.03.01.01"/>
    <x v="0"/>
    <d v="2025-08-21T00:00:00"/>
    <d v="2025-10-02T00:00:00"/>
    <s v="glayden"/>
    <s v="drees"/>
    <n v="5075.96"/>
    <s v="EDIA"/>
    <s v="C"/>
    <s v="Labor"/>
    <s v="TEC"/>
    <m/>
    <s v="BNL"/>
    <s v="Const"/>
    <s v="AD"/>
    <x v="8"/>
    <m/>
    <m/>
    <m/>
    <m/>
    <m/>
    <m/>
    <m/>
    <m/>
    <m/>
    <n v="4737.5600000000004"/>
    <n v="338.4"/>
    <m/>
    <m/>
    <m/>
    <m/>
    <m/>
    <m/>
    <m/>
    <m/>
    <x v="0"/>
    <x v="0"/>
    <m/>
  </r>
  <r>
    <s v=""/>
    <s v=" EJ_0305_9280"/>
    <s v="HR Machine Protection Beam Abort Kicker Mechanical Components  - Fabrication Support"/>
    <s v="6.06.03.01.01"/>
    <x v="0"/>
    <d v="2025-04-01T00:00:00"/>
    <d v="2025-08-20T00:00:00"/>
    <s v="glayden"/>
    <s v="drees"/>
    <n v="4501.46"/>
    <s v="EDIA"/>
    <s v="C"/>
    <s v="Labor"/>
    <s v="TEC"/>
    <m/>
    <s v="BNL"/>
    <s v="Const"/>
    <s v="AD"/>
    <x v="9"/>
    <s v="S.P089"/>
    <s v="APP00206"/>
    <m/>
    <m/>
    <m/>
    <m/>
    <m/>
    <m/>
    <m/>
    <n v="4501.46"/>
    <m/>
    <m/>
    <m/>
    <m/>
    <m/>
    <m/>
    <m/>
    <m/>
    <m/>
    <x v="0"/>
    <x v="0"/>
    <m/>
  </r>
  <r>
    <s v=""/>
    <s v=" EJ_0305_9160"/>
    <s v="HR Machine Protection Beam Abort Kicker Mechanical Components  - Design"/>
    <s v="6.06.03.01.01"/>
    <x v="0"/>
    <d v="2024-03-27T00:00:00"/>
    <d v="2024-06-19T00:00:00"/>
    <s v="glayden"/>
    <s v="drees"/>
    <n v="4349.24"/>
    <s v="EDIA"/>
    <s v="C"/>
    <s v="Labor"/>
    <s v="TEC"/>
    <m/>
    <s v="BNL"/>
    <s v="PED"/>
    <s v="AD"/>
    <x v="11"/>
    <s v="S.P089"/>
    <m/>
    <m/>
    <m/>
    <m/>
    <m/>
    <m/>
    <m/>
    <n v="4349.24"/>
    <m/>
    <m/>
    <m/>
    <m/>
    <m/>
    <m/>
    <m/>
    <m/>
    <m/>
    <m/>
    <x v="0"/>
    <x v="0"/>
    <m/>
  </r>
  <r>
    <s v=""/>
    <s v=" EJ_0305_8020"/>
    <s v="ESR Injection ESR Injection Electrical Components  - Prepare Spec/SOW/APP"/>
    <s v="6.03.03.05.08"/>
    <x v="0"/>
    <d v="2024-08-16T00:00:00"/>
    <d v="2024-12-12T00:00:00"/>
    <s v="mahmed"/>
    <s v="vranjbar"/>
    <n v="4442.47"/>
    <s v="EDIA"/>
    <s v="C"/>
    <s v="Labor"/>
    <s v="TEC"/>
    <m/>
    <s v="BNL"/>
    <s v="PED"/>
    <s v="PD"/>
    <x v="10"/>
    <s v="S.P048"/>
    <m/>
    <m/>
    <m/>
    <m/>
    <m/>
    <m/>
    <m/>
    <n v="1721.46"/>
    <n v="2721.01"/>
    <m/>
    <m/>
    <m/>
    <m/>
    <m/>
    <m/>
    <m/>
    <m/>
    <m/>
    <x v="0"/>
    <x v="0"/>
    <m/>
  </r>
  <r>
    <s v=""/>
    <s v=" EJ_0305_8140"/>
    <s v="ESR Injection ESR Injection Electrical Components  - Assembly &amp; Test"/>
    <s v="6.03.03.05.08"/>
    <x v="0"/>
    <d v="2026-07-16T00:00:00"/>
    <d v="2026-08-26T00:00:00"/>
    <s v="mahmed"/>
    <s v="vranjbar"/>
    <n v="10482.77"/>
    <s v="CON"/>
    <s v="C"/>
    <s v="Labor"/>
    <s v="TEC"/>
    <m/>
    <s v="BNL"/>
    <s v="Const"/>
    <s v="PD"/>
    <x v="8"/>
    <s v="S.P048"/>
    <s v="APP00196"/>
    <m/>
    <m/>
    <m/>
    <m/>
    <m/>
    <m/>
    <m/>
    <m/>
    <n v="10482.77"/>
    <m/>
    <m/>
    <m/>
    <m/>
    <m/>
    <m/>
    <m/>
    <m/>
    <x v="0"/>
    <x v="0"/>
    <m/>
  </r>
  <r>
    <s v=""/>
    <s v=" EJ_0305_8000"/>
    <s v="ESR Injection Septum Electrical Components - Final Design"/>
    <s v="6.03.03.05.08"/>
    <x v="0"/>
    <d v="2024-01-16T00:00:00"/>
    <d v="2024-08-15T00:00:00"/>
    <s v="mahmed"/>
    <s v="vranjbar"/>
    <n v="8698.4699999999993"/>
    <s v="EDIA"/>
    <s v="C"/>
    <s v="Labor"/>
    <s v="TEC"/>
    <m/>
    <s v="BNL"/>
    <s v="PED"/>
    <s v="PD"/>
    <x v="6"/>
    <s v="S.P048"/>
    <m/>
    <m/>
    <m/>
    <m/>
    <m/>
    <m/>
    <m/>
    <n v="8698.4699999999993"/>
    <m/>
    <m/>
    <m/>
    <m/>
    <m/>
    <m/>
    <m/>
    <m/>
    <m/>
    <m/>
    <x v="0"/>
    <x v="0"/>
    <m/>
  </r>
  <r>
    <s v=""/>
    <s v=" EJ_0305_8180"/>
    <s v="ESR Injection Mechanical Components - Prepare Spec/SOW/APP"/>
    <s v="6.03.03.05.08"/>
    <x v="0"/>
    <d v="2024-11-13T00:00:00"/>
    <d v="2025-03-12T00:00:00"/>
    <s v="mahmed"/>
    <s v="vranjbar"/>
    <n v="4501.46"/>
    <s v="EDIA"/>
    <s v="C"/>
    <s v="Labor"/>
    <s v="TEC"/>
    <m/>
    <s v="BNL"/>
    <s v="PED"/>
    <s v="PD"/>
    <x v="10"/>
    <s v="S.P080"/>
    <m/>
    <m/>
    <m/>
    <m/>
    <m/>
    <m/>
    <m/>
    <m/>
    <n v="4501.46"/>
    <m/>
    <m/>
    <m/>
    <m/>
    <m/>
    <m/>
    <m/>
    <m/>
    <m/>
    <x v="0"/>
    <x v="0"/>
    <m/>
  </r>
  <r>
    <s v=""/>
    <s v=" EJ_0305_8300"/>
    <s v="ESR Injection Mechanical Components - Assembly &amp; Test"/>
    <s v="6.03.03.05.08"/>
    <x v="0"/>
    <d v="2026-05-05T00:00:00"/>
    <d v="2026-06-16T00:00:00"/>
    <s v="mahmed"/>
    <s v="vranjbar"/>
    <n v="10482.77"/>
    <s v="CON"/>
    <s v="C"/>
    <s v="Labor"/>
    <s v="TEC"/>
    <m/>
    <s v="BNL"/>
    <s v="Const"/>
    <s v="PD"/>
    <x v="8"/>
    <s v="S.P080"/>
    <s v="APP00197"/>
    <m/>
    <m/>
    <m/>
    <m/>
    <m/>
    <m/>
    <m/>
    <m/>
    <n v="10482.77"/>
    <m/>
    <m/>
    <m/>
    <m/>
    <m/>
    <m/>
    <m/>
    <m/>
    <x v="0"/>
    <x v="0"/>
    <m/>
  </r>
  <r>
    <s v=""/>
    <s v=" EJ_0305_8160"/>
    <s v="ESR Injection Mechanical Components - Final Design"/>
    <s v="6.03.03.05.08"/>
    <x v="0"/>
    <d v="2024-08-16T00:00:00"/>
    <d v="2024-11-12T00:00:00"/>
    <s v="mahmed"/>
    <s v="vranjbar"/>
    <n v="8845.6200000000008"/>
    <s v="EDIA"/>
    <s v="C"/>
    <s v="Labor"/>
    <s v="TEC"/>
    <m/>
    <s v="BNL"/>
    <s v="PED"/>
    <s v="PD"/>
    <x v="6"/>
    <s v="S.P080"/>
    <m/>
    <m/>
    <m/>
    <m/>
    <m/>
    <m/>
    <m/>
    <n v="4570.24"/>
    <n v="4275.38"/>
    <m/>
    <m/>
    <m/>
    <m/>
    <m/>
    <m/>
    <m/>
    <m/>
    <m/>
    <x v="0"/>
    <x v="0"/>
    <m/>
  </r>
  <r>
    <s v=""/>
    <s v=" EJ_0305_3000"/>
    <s v="RCS Extraction Pulsed Bump - Corrector Magnets - Prepare Spec/SOW"/>
    <s v="6.03.03.05.03"/>
    <x v="0"/>
    <d v="2025-12-09T00:00:00"/>
    <d v="2026-04-03T00:00:00"/>
    <s v="mahmed"/>
    <s v="vranjbar"/>
    <n v="2329.5100000000002"/>
    <s v="EDIA"/>
    <s v="C"/>
    <s v="Labor"/>
    <s v="TEC"/>
    <m/>
    <s v="BNL"/>
    <s v="PED"/>
    <s v="PD"/>
    <x v="10"/>
    <s v="P.S523"/>
    <m/>
    <m/>
    <m/>
    <m/>
    <m/>
    <m/>
    <m/>
    <m/>
    <m/>
    <n v="2329.5100000000002"/>
    <m/>
    <m/>
    <m/>
    <m/>
    <m/>
    <m/>
    <m/>
    <m/>
    <x v="0"/>
    <x v="0"/>
    <m/>
  </r>
  <r>
    <s v=""/>
    <s v=" EJ_0305_3100"/>
    <s v="RCS Extraction Pulsed Bump - Corrector Magnets - Fabrication Support"/>
    <s v="6.03.03.05.03"/>
    <x v="0"/>
    <d v="2026-07-27T00:00:00"/>
    <d v="2028-03-03T00:00:00"/>
    <s v="mahmed"/>
    <s v="vranjbar"/>
    <n v="4846.37"/>
    <s v="CON"/>
    <s v="C"/>
    <s v="Labor"/>
    <s v="TEC"/>
    <m/>
    <s v="BNL"/>
    <s v="Const"/>
    <s v="PD"/>
    <x v="9"/>
    <s v="P.S523"/>
    <m/>
    <m/>
    <m/>
    <m/>
    <m/>
    <m/>
    <m/>
    <m/>
    <m/>
    <n v="569.45000000000005"/>
    <n v="3028.98"/>
    <n v="1247.94"/>
    <m/>
    <m/>
    <m/>
    <m/>
    <m/>
    <m/>
    <x v="0"/>
    <x v="0"/>
    <m/>
  </r>
  <r>
    <s v=""/>
    <s v=" EJ_0305_3120"/>
    <s v="RCS Extraction Pulsed Bump - Corrector Magnets - Assembly &amp; Test"/>
    <s v="6.03.03.05.03"/>
    <x v="0"/>
    <d v="2028-03-06T00:00:00"/>
    <d v="2028-05-26T00:00:00"/>
    <s v="mahmed"/>
    <s v="vranjbar"/>
    <n v="5614.7"/>
    <s v="CON"/>
    <s v="C"/>
    <s v="Labor"/>
    <s v="TEC"/>
    <m/>
    <s v="BNL"/>
    <s v="Const"/>
    <s v="PD"/>
    <x v="8"/>
    <s v="P.S523"/>
    <m/>
    <m/>
    <m/>
    <m/>
    <m/>
    <m/>
    <m/>
    <m/>
    <m/>
    <m/>
    <m/>
    <n v="5614.7"/>
    <m/>
    <m/>
    <m/>
    <m/>
    <m/>
    <m/>
    <x v="0"/>
    <x v="0"/>
    <m/>
  </r>
  <r>
    <s v=""/>
    <s v=" EJ_0305_3140"/>
    <s v="RCS Extraction Pulsed Bump - Power Supplies - Prepare Spec/SOW"/>
    <s v="6.03.03.05.03"/>
    <x v="0"/>
    <d v="2026-04-06T00:00:00"/>
    <d v="2026-07-28T00:00:00"/>
    <s v="mahmed"/>
    <s v="vranjbar"/>
    <n v="2329.5100000000002"/>
    <s v="EDIA"/>
    <s v="C"/>
    <s v="Labor"/>
    <s v="TEC"/>
    <m/>
    <s v="BNL"/>
    <s v="PED"/>
    <s v="PD"/>
    <x v="10"/>
    <s v="P.S524"/>
    <m/>
    <m/>
    <m/>
    <m/>
    <m/>
    <m/>
    <m/>
    <m/>
    <m/>
    <n v="2329.5100000000002"/>
    <m/>
    <m/>
    <m/>
    <m/>
    <m/>
    <m/>
    <m/>
    <m/>
    <x v="0"/>
    <x v="0"/>
    <m/>
  </r>
  <r>
    <s v=""/>
    <s v=" EJ_0305_3240"/>
    <s v="RCS Extraction Pulsed Bump - Power Supplies - Fabrication Support"/>
    <s v="6.03.03.05.03"/>
    <x v="0"/>
    <d v="2026-11-19T00:00:00"/>
    <d v="2028-02-03T00:00:00"/>
    <s v="mahmed"/>
    <s v="vranjbar"/>
    <n v="4868.7700000000004"/>
    <s v="CON"/>
    <s v="C"/>
    <s v="Labor"/>
    <s v="TEC"/>
    <m/>
    <s v="BNL"/>
    <s v="Const"/>
    <s v="PD"/>
    <x v="9"/>
    <s v="P.S524"/>
    <m/>
    <m/>
    <m/>
    <m/>
    <m/>
    <m/>
    <m/>
    <m/>
    <m/>
    <m/>
    <n v="3521.74"/>
    <n v="1347.03"/>
    <m/>
    <m/>
    <m/>
    <m/>
    <m/>
    <m/>
    <x v="0"/>
    <x v="0"/>
    <m/>
  </r>
  <r>
    <s v=""/>
    <s v=" EJ_0305_3260"/>
    <s v="RCS Extraction Pulsed Bump - Power Supplies - Assembly &amp; Test"/>
    <s v="6.03.03.05.03"/>
    <x v="0"/>
    <d v="2028-02-04T00:00:00"/>
    <d v="2028-04-28T00:00:00"/>
    <s v="mahmed"/>
    <s v="vranjbar"/>
    <n v="5614.7"/>
    <s v="CON"/>
    <s v="C"/>
    <s v="Labor"/>
    <s v="TEC"/>
    <m/>
    <s v="BNL"/>
    <s v="Const"/>
    <s v="PD"/>
    <x v="8"/>
    <s v="P.S524"/>
    <m/>
    <m/>
    <m/>
    <m/>
    <m/>
    <m/>
    <m/>
    <m/>
    <m/>
    <m/>
    <m/>
    <n v="5614.7"/>
    <m/>
    <m/>
    <m/>
    <m/>
    <m/>
    <m/>
    <x v="0"/>
    <x v="0"/>
    <m/>
  </r>
  <r>
    <s v=""/>
    <s v=" EJ_0305_4020"/>
    <s v="RCS Extraction Kicker - Prepare Spec/SOW/ APP"/>
    <s v="6.03.03.05.04"/>
    <x v="0"/>
    <d v="2025-06-12T00:00:00"/>
    <d v="2025-10-03T00:00:00"/>
    <s v="mahmed"/>
    <s v="vranjbar"/>
    <n v="2253.6799999999998"/>
    <s v="CON"/>
    <s v="C"/>
    <s v="Labor"/>
    <s v="TEC"/>
    <m/>
    <s v="BNL"/>
    <s v="Const"/>
    <s v="PD"/>
    <x v="10"/>
    <s v="S.P341"/>
    <m/>
    <m/>
    <m/>
    <m/>
    <m/>
    <m/>
    <m/>
    <m/>
    <n v="2169.17"/>
    <n v="84.51"/>
    <m/>
    <m/>
    <m/>
    <m/>
    <m/>
    <m/>
    <m/>
    <m/>
    <x v="0"/>
    <x v="0"/>
    <m/>
  </r>
  <r>
    <s v=""/>
    <s v=" EJ_0305_4140"/>
    <s v="RCS Extraction Kicker - Assembly &amp; Test"/>
    <s v="6.03.03.05.04"/>
    <x v="0"/>
    <d v="2027-06-03T00:00:00"/>
    <d v="2027-08-26T00:00:00"/>
    <s v="mahmed"/>
    <s v="vranjbar"/>
    <n v="5424.84"/>
    <s v="CON"/>
    <s v="C"/>
    <s v="Labor"/>
    <s v="TEC"/>
    <m/>
    <s v="BNL"/>
    <s v="Const"/>
    <s v="PD"/>
    <x v="8"/>
    <s v="S.P341"/>
    <s v="APP00191"/>
    <m/>
    <m/>
    <m/>
    <m/>
    <m/>
    <m/>
    <m/>
    <m/>
    <m/>
    <n v="5424.84"/>
    <m/>
    <m/>
    <m/>
    <m/>
    <m/>
    <m/>
    <m/>
    <x v="0"/>
    <x v="0"/>
    <m/>
  </r>
  <r>
    <s v=""/>
    <s v=" EJ_0305_4000"/>
    <s v="RCS Extraction Kicker - Final Design"/>
    <s v="6.03.03.05.04"/>
    <x v="0"/>
    <d v="2024-11-04T00:00:00"/>
    <d v="2025-06-11T00:00:00"/>
    <s v="mahmed"/>
    <s v="vranjbar"/>
    <n v="4501.46"/>
    <s v="EDIA"/>
    <s v="C"/>
    <s v="Labor"/>
    <s v="TEC"/>
    <m/>
    <s v="BNL"/>
    <s v="PED"/>
    <s v="PD"/>
    <x v="6"/>
    <s v="S.P341"/>
    <m/>
    <m/>
    <m/>
    <m/>
    <m/>
    <m/>
    <m/>
    <m/>
    <n v="4501.46"/>
    <m/>
    <m/>
    <m/>
    <m/>
    <m/>
    <m/>
    <m/>
    <m/>
    <m/>
    <x v="0"/>
    <x v="0"/>
    <m/>
  </r>
  <r>
    <s v=""/>
    <s v=" EJ_0305_5000"/>
    <s v="RCS Extraction Septum - Electrical Components - Prepare Spec/SOW/APP"/>
    <s v="6.03.03.05.05"/>
    <x v="0"/>
    <d v="2025-12-09T00:00:00"/>
    <d v="2026-04-03T00:00:00"/>
    <s v="mahmed"/>
    <s v="vranjbar"/>
    <n v="4659.01"/>
    <s v="EDIA"/>
    <s v="C"/>
    <s v="Labor"/>
    <s v="TEC"/>
    <m/>
    <s v="BNL"/>
    <s v="PED"/>
    <s v="PD"/>
    <x v="10"/>
    <s v="S.P342"/>
    <m/>
    <m/>
    <m/>
    <m/>
    <m/>
    <m/>
    <m/>
    <m/>
    <m/>
    <n v="4659.01"/>
    <m/>
    <m/>
    <m/>
    <m/>
    <m/>
    <m/>
    <m/>
    <m/>
    <x v="0"/>
    <x v="0"/>
    <m/>
  </r>
  <r>
    <s v=""/>
    <s v=" EJ_0305_5100"/>
    <s v="RCS Extraction Septum - Electrical Components - Fabrication Support"/>
    <s v="6.03.03.05.05"/>
    <x v="0"/>
    <d v="2026-09-15T00:00:00"/>
    <d v="2027-11-29T00:00:00"/>
    <s v="mahmed"/>
    <s v="vranjbar"/>
    <n v="9673.86"/>
    <s v="CON"/>
    <s v="C"/>
    <s v="Labor"/>
    <s v="TEC"/>
    <m/>
    <s v="BNL"/>
    <s v="Const"/>
    <s v="PD"/>
    <x v="9"/>
    <s v="S.P342"/>
    <s v="APP00182"/>
    <m/>
    <m/>
    <m/>
    <m/>
    <m/>
    <m/>
    <m/>
    <m/>
    <n v="386.95"/>
    <n v="8061.55"/>
    <n v="1225.3599999999999"/>
    <m/>
    <m/>
    <m/>
    <m/>
    <m/>
    <m/>
    <x v="0"/>
    <x v="0"/>
    <m/>
  </r>
  <r>
    <s v=""/>
    <s v=" EJ_0305_5120"/>
    <s v="RCS Extraction Septum - Electrical Components - Assembly &amp; Test"/>
    <s v="6.03.03.05.05"/>
    <x v="0"/>
    <d v="2027-11-30T00:00:00"/>
    <d v="2028-02-25T00:00:00"/>
    <s v="mahmed"/>
    <s v="vranjbar"/>
    <n v="11229.41"/>
    <s v="CON"/>
    <s v="C"/>
    <s v="Labor"/>
    <s v="TEC"/>
    <m/>
    <s v="BNL"/>
    <s v="Const"/>
    <s v="PD"/>
    <x v="8"/>
    <s v="S.P342"/>
    <s v="APP00182"/>
    <m/>
    <m/>
    <m/>
    <m/>
    <m/>
    <m/>
    <m/>
    <m/>
    <m/>
    <m/>
    <n v="11229.41"/>
    <m/>
    <m/>
    <m/>
    <m/>
    <m/>
    <m/>
    <x v="0"/>
    <x v="0"/>
    <m/>
  </r>
  <r>
    <s v=""/>
    <s v=" EJ_0305_5140"/>
    <s v="RCS Extraction Septum - Mechanical Components - Prepare Spec/SOW/APP"/>
    <s v="6.03.03.05.05"/>
    <x v="0"/>
    <d v="2026-04-06T00:00:00"/>
    <d v="2026-07-28T00:00:00"/>
    <s v="mahmed"/>
    <s v="vranjbar"/>
    <n v="4659.01"/>
    <s v="EDIA"/>
    <s v="C"/>
    <s v="Labor"/>
    <s v="TEC"/>
    <m/>
    <s v="BNL"/>
    <s v="PED"/>
    <s v="PD"/>
    <x v="10"/>
    <s v="S.P343"/>
    <m/>
    <m/>
    <m/>
    <m/>
    <m/>
    <m/>
    <m/>
    <m/>
    <m/>
    <n v="4659.01"/>
    <m/>
    <m/>
    <m/>
    <m/>
    <m/>
    <m/>
    <m/>
    <m/>
    <x v="0"/>
    <x v="0"/>
    <m/>
  </r>
  <r>
    <s v=""/>
    <s v=" EJ_0305_5240"/>
    <s v="RCS Extraction Septum - Mechanical Components - Fabrication Support"/>
    <s v="6.03.03.05.05"/>
    <x v="0"/>
    <d v="2027-01-13T00:00:00"/>
    <d v="2027-06-04T00:00:00"/>
    <s v="mahmed"/>
    <s v="vranjbar"/>
    <n v="9644.15"/>
    <s v="CON"/>
    <s v="C"/>
    <s v="Labor"/>
    <s v="TEC"/>
    <m/>
    <s v="BNL"/>
    <s v="Const"/>
    <s v="PD"/>
    <x v="9"/>
    <s v="S.P343"/>
    <s v="APP00183"/>
    <m/>
    <m/>
    <m/>
    <m/>
    <m/>
    <m/>
    <m/>
    <m/>
    <m/>
    <n v="9644.15"/>
    <m/>
    <m/>
    <m/>
    <m/>
    <m/>
    <m/>
    <m/>
    <x v="0"/>
    <x v="0"/>
    <m/>
  </r>
  <r>
    <s v=""/>
    <s v=" EJ_0305_5260"/>
    <s v="RCS Extraction Septum - Mechanical Components - Assembly &amp; Test"/>
    <s v="6.03.03.05.05"/>
    <x v="0"/>
    <d v="2027-06-07T00:00:00"/>
    <d v="2027-08-30T00:00:00"/>
    <s v="mahmed"/>
    <s v="vranjbar"/>
    <n v="10849.67"/>
    <s v="CON"/>
    <s v="C"/>
    <s v="Labor"/>
    <s v="TEC"/>
    <m/>
    <s v="BNL"/>
    <s v="Const"/>
    <s v="PD"/>
    <x v="8"/>
    <s v="S.P343"/>
    <s v="APP00183"/>
    <m/>
    <m/>
    <m/>
    <m/>
    <m/>
    <m/>
    <m/>
    <m/>
    <m/>
    <n v="10849.67"/>
    <m/>
    <m/>
    <m/>
    <m/>
    <m/>
    <m/>
    <m/>
    <x v="0"/>
    <x v="0"/>
    <m/>
  </r>
  <r>
    <s v=""/>
    <s v=" EJ_0305_6020"/>
    <s v="ESR Stripline Kickers Electrical Components - Prepare Spec/SOW/APP"/>
    <s v="6.03.03.05.06"/>
    <x v="0"/>
    <d v="2024-12-16T00:00:00"/>
    <d v="2025-04-10T00:00:00"/>
    <s v="mahmed"/>
    <s v="vranjbar"/>
    <n v="2250.73"/>
    <s v="EDIA"/>
    <s v="C"/>
    <s v="Labor"/>
    <s v="TEC"/>
    <m/>
    <s v="BNL"/>
    <s v="PED"/>
    <s v="PD"/>
    <x v="10"/>
    <s v="S.P032"/>
    <m/>
    <m/>
    <m/>
    <m/>
    <m/>
    <m/>
    <m/>
    <m/>
    <n v="2250.73"/>
    <m/>
    <m/>
    <m/>
    <m/>
    <m/>
    <m/>
    <m/>
    <m/>
    <m/>
    <x v="0"/>
    <x v="0"/>
    <m/>
  </r>
  <r>
    <s v=""/>
    <s v=" EJ_0305_6140"/>
    <s v="ESR Stripline Kickers Electrical Components  - Assembly &amp; Test"/>
    <s v="6.03.03.05.06"/>
    <x v="0"/>
    <d v="2027-02-24T00:00:00"/>
    <d v="2027-04-06T00:00:00"/>
    <s v="mahmed"/>
    <s v="vranjbar"/>
    <n v="5424.84"/>
    <s v="CON"/>
    <s v="C"/>
    <s v="Labor"/>
    <s v="TEC"/>
    <m/>
    <s v="BNL"/>
    <s v="Const"/>
    <s v="PD"/>
    <x v="8"/>
    <s v="S.P032"/>
    <s v="APP00192"/>
    <m/>
    <m/>
    <m/>
    <m/>
    <m/>
    <m/>
    <m/>
    <m/>
    <m/>
    <n v="5424.84"/>
    <m/>
    <m/>
    <m/>
    <m/>
    <m/>
    <m/>
    <m/>
    <x v="0"/>
    <x v="0"/>
    <m/>
  </r>
  <r>
    <s v=""/>
    <s v=" EJ_0305_6000"/>
    <s v="ESR Stripline Kickers Electrical Components - Final Design"/>
    <s v="6.03.03.05.06"/>
    <x v="0"/>
    <d v="2024-08-19T00:00:00"/>
    <d v="2024-12-13T00:00:00"/>
    <s v="mahmed"/>
    <s v="vranjbar"/>
    <n v="4444.38"/>
    <s v="EDIA"/>
    <s v="C"/>
    <s v="Labor"/>
    <s v="TEC"/>
    <m/>
    <s v="BNL"/>
    <s v="PED"/>
    <s v="PD"/>
    <x v="6"/>
    <s v="S.P032"/>
    <m/>
    <m/>
    <m/>
    <m/>
    <m/>
    <m/>
    <m/>
    <n v="1666.64"/>
    <n v="2777.73"/>
    <m/>
    <m/>
    <m/>
    <m/>
    <m/>
    <m/>
    <m/>
    <m/>
    <m/>
    <x v="0"/>
    <x v="0"/>
    <m/>
  </r>
  <r>
    <s v=""/>
    <s v=" EJ_0305_6180"/>
    <s v="ESR Stripline Kickers Mechanical Components  - Prepare Spec/SOW/APP"/>
    <s v="6.03.03.05.06"/>
    <x v="0"/>
    <d v="2025-03-14T00:00:00"/>
    <d v="2025-07-07T00:00:00"/>
    <s v="mahmed"/>
    <s v="vranjbar"/>
    <n v="2250.73"/>
    <s v="EDIA"/>
    <s v="C"/>
    <s v="Labor"/>
    <s v="TEC"/>
    <m/>
    <s v="BNL"/>
    <s v="PED"/>
    <s v="PD"/>
    <x v="10"/>
    <s v="S.P038"/>
    <m/>
    <m/>
    <m/>
    <m/>
    <m/>
    <m/>
    <m/>
    <m/>
    <n v="2250.73"/>
    <m/>
    <m/>
    <m/>
    <m/>
    <m/>
    <m/>
    <m/>
    <m/>
    <m/>
    <x v="0"/>
    <x v="0"/>
    <m/>
  </r>
  <r>
    <s v=""/>
    <s v=" EJ_0305_6300"/>
    <s v="ESR Stripline Kickers Mechanical Components  - Assembly &amp; Test"/>
    <s v="6.03.03.05.06"/>
    <x v="0"/>
    <d v="2026-05-14T00:00:00"/>
    <d v="2026-06-25T00:00:00"/>
    <s v="mahmed"/>
    <s v="vranjbar"/>
    <n v="5241.3900000000003"/>
    <s v="CON"/>
    <s v="C"/>
    <s v="Labor"/>
    <s v="TEC"/>
    <m/>
    <s v="BNL"/>
    <s v="Const"/>
    <s v="PD"/>
    <x v="8"/>
    <s v="S.P038"/>
    <s v="APP00193"/>
    <m/>
    <m/>
    <m/>
    <m/>
    <m/>
    <m/>
    <m/>
    <m/>
    <n v="5241.3900000000003"/>
    <m/>
    <m/>
    <m/>
    <m/>
    <m/>
    <m/>
    <m/>
    <m/>
    <x v="0"/>
    <x v="0"/>
    <m/>
  </r>
  <r>
    <s v=""/>
    <s v=" EJ_0305_6160"/>
    <s v="ESR Stripline Kickers Mechanical Components  - Final Design"/>
    <s v="6.03.03.05.06"/>
    <x v="0"/>
    <d v="2024-12-16T00:00:00"/>
    <d v="2025-03-13T00:00:00"/>
    <s v="mahmed"/>
    <s v="vranjbar"/>
    <n v="4501.46"/>
    <s v="EDIA"/>
    <s v="C"/>
    <s v="Labor"/>
    <s v="TEC"/>
    <m/>
    <s v="BNL"/>
    <s v="PED"/>
    <s v="PD"/>
    <x v="6"/>
    <s v="S.P038"/>
    <m/>
    <m/>
    <m/>
    <m/>
    <m/>
    <m/>
    <m/>
    <m/>
    <n v="4501.46"/>
    <m/>
    <m/>
    <m/>
    <m/>
    <m/>
    <m/>
    <m/>
    <m/>
    <m/>
    <x v="0"/>
    <x v="0"/>
    <m/>
  </r>
  <r>
    <s v=""/>
    <s v=" EJ_0305_7020"/>
    <s v="ESR Injection Pulsed Bump Corrector Magnets - prepare Spec/SOW"/>
    <s v="6.03.03.05.07"/>
    <x v="0"/>
    <d v="2024-08-16T00:00:00"/>
    <d v="2024-12-12T00:00:00"/>
    <s v="mahmed"/>
    <s v="vranjbar"/>
    <n v="2221.2399999999998"/>
    <s v="EDIA"/>
    <s v="C"/>
    <s v="Labor"/>
    <s v="TEC"/>
    <m/>
    <s v="BNL"/>
    <s v="PED"/>
    <s v="PD"/>
    <x v="10"/>
    <s v="P.S525"/>
    <m/>
    <m/>
    <m/>
    <m/>
    <m/>
    <m/>
    <m/>
    <n v="860.73"/>
    <n v="1360.51"/>
    <m/>
    <m/>
    <m/>
    <m/>
    <m/>
    <m/>
    <m/>
    <m/>
    <m/>
    <x v="0"/>
    <x v="0"/>
    <m/>
  </r>
  <r>
    <s v=""/>
    <s v=" EJ_0305_7140"/>
    <s v="ESR Injection Pulsed Bump Corrector Magnets - Assembly &amp; Test"/>
    <s v="6.03.03.05.07"/>
    <x v="0"/>
    <d v="2026-07-16T00:00:00"/>
    <d v="2026-08-26T00:00:00"/>
    <s v="mahmed"/>
    <s v="vranjbar"/>
    <n v="5241.3900000000003"/>
    <s v="CON"/>
    <s v="C"/>
    <s v="Labor"/>
    <s v="TEC"/>
    <m/>
    <s v="BNL"/>
    <s v="Const"/>
    <s v="PD"/>
    <x v="8"/>
    <s v="P.S525"/>
    <m/>
    <m/>
    <m/>
    <m/>
    <m/>
    <m/>
    <m/>
    <m/>
    <m/>
    <n v="5241.3900000000003"/>
    <m/>
    <m/>
    <m/>
    <m/>
    <m/>
    <m/>
    <m/>
    <m/>
    <x v="0"/>
    <x v="0"/>
    <m/>
  </r>
  <r>
    <s v=""/>
    <s v=" EJ_0305_7000"/>
    <s v="ESR Injection Pulsed Bump Corrector Magnets - Final Design"/>
    <s v="6.03.03.05.07"/>
    <x v="0"/>
    <d v="2024-01-16T00:00:00"/>
    <d v="2024-08-15T00:00:00"/>
    <s v="mahmed"/>
    <s v="vranjbar"/>
    <n v="4349.24"/>
    <s v="EDIA"/>
    <s v="C"/>
    <s v="Labor"/>
    <s v="TEC"/>
    <m/>
    <s v="BNL"/>
    <s v="PED"/>
    <s v="PD"/>
    <x v="6"/>
    <s v="P.S525"/>
    <m/>
    <m/>
    <m/>
    <m/>
    <m/>
    <m/>
    <m/>
    <n v="4349.24"/>
    <m/>
    <m/>
    <m/>
    <m/>
    <m/>
    <m/>
    <m/>
    <m/>
    <m/>
    <m/>
    <x v="0"/>
    <x v="0"/>
    <m/>
  </r>
  <r>
    <s v=""/>
    <s v=" EJ_0305_7180"/>
    <s v="ESR Injection Pulsed Bump Power Supplies - prepare Spec/SOW"/>
    <s v="6.03.03.05.07"/>
    <x v="0"/>
    <d v="2024-11-13T00:00:00"/>
    <d v="2025-03-12T00:00:00"/>
    <s v="mahmed"/>
    <s v="vranjbar"/>
    <n v="2250.73"/>
    <s v="EDIA"/>
    <s v="C"/>
    <s v="Labor"/>
    <s v="TEC"/>
    <m/>
    <s v="BNL"/>
    <s v="PED"/>
    <s v="PD"/>
    <x v="10"/>
    <s v="P.S066"/>
    <m/>
    <m/>
    <m/>
    <m/>
    <m/>
    <m/>
    <m/>
    <m/>
    <n v="2250.73"/>
    <m/>
    <m/>
    <m/>
    <m/>
    <m/>
    <m/>
    <m/>
    <m/>
    <m/>
    <x v="0"/>
    <x v="0"/>
    <m/>
  </r>
  <r>
    <s v=""/>
    <s v=" EJ_0305_7300"/>
    <s v="ESR Injection Pulsed Bump Power Supplies - Assembly &amp; Test"/>
    <s v="6.03.03.05.07"/>
    <x v="0"/>
    <d v="2026-05-05T00:00:00"/>
    <d v="2026-06-16T00:00:00"/>
    <s v="mahmed"/>
    <s v="vranjbar"/>
    <n v="5241.3900000000003"/>
    <s v="CON"/>
    <s v="C"/>
    <s v="Labor"/>
    <s v="TEC"/>
    <m/>
    <s v="BNL"/>
    <s v="Const"/>
    <s v="PD"/>
    <x v="8"/>
    <s v="P.S066"/>
    <m/>
    <m/>
    <m/>
    <m/>
    <m/>
    <m/>
    <m/>
    <m/>
    <m/>
    <n v="5241.3900000000003"/>
    <m/>
    <m/>
    <m/>
    <m/>
    <m/>
    <m/>
    <m/>
    <m/>
    <x v="0"/>
    <x v="0"/>
    <m/>
  </r>
  <r>
    <s v=""/>
    <s v=" EJ_0305_7160"/>
    <s v="ESR Injection Pulsed Bump Power Supplies - Final Design"/>
    <s v="6.03.03.05.07"/>
    <x v="0"/>
    <d v="2024-08-16T00:00:00"/>
    <d v="2024-11-12T00:00:00"/>
    <s v="mahmed"/>
    <s v="vranjbar"/>
    <n v="4422.8100000000004"/>
    <s v="EDIA"/>
    <s v="C"/>
    <s v="Labor"/>
    <s v="TEC"/>
    <m/>
    <s v="BNL"/>
    <s v="PED"/>
    <s v="PD"/>
    <x v="6"/>
    <s v="P.S066"/>
    <m/>
    <m/>
    <m/>
    <m/>
    <m/>
    <m/>
    <m/>
    <n v="2285.12"/>
    <n v="2137.69"/>
    <m/>
    <m/>
    <m/>
    <m/>
    <m/>
    <m/>
    <m/>
    <m/>
    <m/>
    <x v="0"/>
    <x v="0"/>
    <m/>
  </r>
  <r>
    <s v=""/>
    <s v=" EJ_0202_1720"/>
    <s v="Acceptance Testing of all 837*  RCS corrector Power supplies - (Controls and Power testing)"/>
    <s v="6.03.02.03"/>
    <x v="0"/>
    <d v="2028-03-23T00:00:00"/>
    <d v="2028-09-18T00:00:00"/>
    <s v="apatil"/>
    <s v="bruno"/>
    <n v="174679.69"/>
    <s v="CON"/>
    <s v="C"/>
    <s v="Labor"/>
    <s v="TEC"/>
    <m/>
    <s v="BNL"/>
    <s v="Const"/>
    <s v="PS"/>
    <x v="8"/>
    <m/>
    <m/>
    <m/>
    <m/>
    <m/>
    <m/>
    <m/>
    <m/>
    <m/>
    <m/>
    <m/>
    <m/>
    <n v="174679.69"/>
    <m/>
    <m/>
    <m/>
    <m/>
    <m/>
    <m/>
    <x v="0"/>
    <x v="0"/>
    <m/>
  </r>
  <r>
    <s v=""/>
    <s v=" EJ_0202_1780"/>
    <s v="Acceptance Testing of 17 straight QDm,  QFm,  quad supplies 1000 A, +/-300 V"/>
    <s v="6.03.02.03"/>
    <x v="0"/>
    <d v="2027-05-19T00:00:00"/>
    <d v="2027-11-16T00:00:00"/>
    <s v="apatil"/>
    <s v="bruno"/>
    <n v="85605.19"/>
    <s v="CON"/>
    <s v="C"/>
    <s v="Labor"/>
    <s v="TEC"/>
    <m/>
    <s v="BNL"/>
    <s v="Const"/>
    <s v="PS"/>
    <x v="8"/>
    <m/>
    <m/>
    <m/>
    <m/>
    <m/>
    <m/>
    <m/>
    <m/>
    <m/>
    <m/>
    <m/>
    <n v="64375.1"/>
    <n v="21230.09"/>
    <m/>
    <m/>
    <m/>
    <m/>
    <m/>
    <m/>
    <x v="0"/>
    <x v="0"/>
    <m/>
  </r>
  <r>
    <s v=""/>
    <s v=" EJ_0202_1800"/>
    <s v="Acceptance Testing of 17 straight QDn, QFn quad supplies 1000 A, +/-500 V"/>
    <s v="6.03.02.03"/>
    <x v="0"/>
    <d v="2027-05-19T00:00:00"/>
    <d v="2027-11-16T00:00:00"/>
    <s v="apatil"/>
    <s v="bruno"/>
    <n v="85605.19"/>
    <s v="CON"/>
    <s v="C"/>
    <s v="Labor"/>
    <s v="TEC"/>
    <m/>
    <s v="BNL"/>
    <s v="Const"/>
    <s v="PS"/>
    <x v="8"/>
    <m/>
    <m/>
    <m/>
    <m/>
    <m/>
    <m/>
    <m/>
    <m/>
    <m/>
    <m/>
    <m/>
    <n v="64375.1"/>
    <n v="21230.09"/>
    <m/>
    <m/>
    <m/>
    <m/>
    <m/>
    <m/>
    <x v="0"/>
    <x v="0"/>
    <m/>
  </r>
  <r>
    <s v=""/>
    <s v=" EJ_0202_1820"/>
    <s v="Acceptance Testing of 4  Arc Sextuple Supplies 700 A, +/-600 V"/>
    <s v="6.03.02.03"/>
    <x v="0"/>
    <d v="2027-05-19T00:00:00"/>
    <d v="2027-06-16T00:00:00"/>
    <s v="apatil"/>
    <s v="bruno"/>
    <n v="19288.3"/>
    <s v="CON"/>
    <s v="C"/>
    <s v="Labor"/>
    <s v="TEC"/>
    <m/>
    <s v="BNL"/>
    <s v="Const"/>
    <s v="PS"/>
    <x v="8"/>
    <m/>
    <m/>
    <m/>
    <m/>
    <m/>
    <m/>
    <m/>
    <m/>
    <m/>
    <m/>
    <m/>
    <n v="19288.3"/>
    <m/>
    <m/>
    <m/>
    <m/>
    <m/>
    <m/>
    <m/>
    <x v="0"/>
    <x v="0"/>
    <m/>
  </r>
  <r>
    <s v=""/>
    <s v=" EJ_0202_1840"/>
    <s v="Acceptance Testing of 3  Straight Sextuple Supplies 700 A, +/-500 V"/>
    <s v="6.03.02.03"/>
    <x v="0"/>
    <d v="2027-05-19T00:00:00"/>
    <d v="2027-06-16T00:00:00"/>
    <s v="apatil"/>
    <s v="bruno"/>
    <n v="18323.89"/>
    <s v="CON"/>
    <s v="C"/>
    <s v="Labor"/>
    <s v="TEC"/>
    <m/>
    <s v="BNL"/>
    <s v="Const"/>
    <s v="PS"/>
    <x v="8"/>
    <m/>
    <m/>
    <m/>
    <m/>
    <m/>
    <m/>
    <m/>
    <m/>
    <m/>
    <m/>
    <m/>
    <n v="18323.89"/>
    <m/>
    <m/>
    <m/>
    <m/>
    <m/>
    <m/>
    <m/>
    <x v="0"/>
    <x v="0"/>
    <m/>
  </r>
  <r>
    <s v=""/>
    <s v=" EJ_0202_1730"/>
    <s v="Acceptance Testing of 1 RCS Main Dipole Power supply 2000 A, +/-3400 * (Controls and Power testing)"/>
    <s v="6.03.02.03"/>
    <x v="0"/>
    <d v="2028-09-19T00:00:00"/>
    <d v="2028-12-15T00:00:00"/>
    <s v="apatil"/>
    <s v="bruno"/>
    <n v="46253.93"/>
    <s v="CON"/>
    <s v="C"/>
    <s v="Labor"/>
    <s v="TEC"/>
    <m/>
    <s v="BNL"/>
    <s v="Const"/>
    <s v="PS"/>
    <x v="8"/>
    <m/>
    <m/>
    <m/>
    <m/>
    <m/>
    <m/>
    <m/>
    <m/>
    <m/>
    <m/>
    <m/>
    <m/>
    <n v="6938.09"/>
    <n v="39315.839999999997"/>
    <m/>
    <m/>
    <m/>
    <m/>
    <m/>
    <x v="0"/>
    <x v="0"/>
    <m/>
  </r>
  <r>
    <s v=""/>
    <s v=" EJ_0202_1750"/>
    <s v="Acceptance Testing of 2 RCS Arc Quad Power Supplies 1000 A, +/-2300 V (Controls and Power testing)"/>
    <s v="6.03.02.03"/>
    <x v="0"/>
    <d v="2028-09-19T00:00:00"/>
    <d v="2029-01-17T00:00:00"/>
    <s v="apatil"/>
    <s v="bruno"/>
    <n v="61750.52"/>
    <s v="CON"/>
    <s v="C"/>
    <s v="Labor"/>
    <s v="TEC"/>
    <m/>
    <s v="BNL"/>
    <s v="Const"/>
    <s v="PS"/>
    <x v="8"/>
    <m/>
    <m/>
    <m/>
    <m/>
    <m/>
    <m/>
    <m/>
    <m/>
    <m/>
    <m/>
    <m/>
    <m/>
    <n v="6946.93"/>
    <n v="54803.59"/>
    <m/>
    <m/>
    <m/>
    <m/>
    <m/>
    <x v="0"/>
    <x v="0"/>
    <m/>
  </r>
  <r>
    <s v=""/>
    <s v=" EJ_0203_2000"/>
    <s v="RCS Vacuum Pumps - Preliminary Design"/>
    <s v="6.03.02.04.03"/>
    <x v="0"/>
    <d v="2022-05-02T00:00:00"/>
    <d v="2022-07-26T00:00:00"/>
    <s v="rnavarrol"/>
    <s v="chetzel"/>
    <n v="0"/>
    <s v="EDIA"/>
    <s v="C"/>
    <s v="Labor"/>
    <s v="TEC"/>
    <m/>
    <s v="BNL"/>
    <s v="PED"/>
    <s v="VAC"/>
    <x v="11"/>
    <s v="A.PP004"/>
    <s v="APP00044"/>
    <m/>
    <m/>
    <m/>
    <m/>
    <m/>
    <m/>
    <m/>
    <m/>
    <m/>
    <m/>
    <m/>
    <m/>
    <m/>
    <m/>
    <m/>
    <m/>
    <m/>
    <x v="0"/>
    <x v="0"/>
    <m/>
  </r>
  <r>
    <s v=""/>
    <s v=" EJ_0205_3140"/>
    <s v="RCS FCT - Electronic System - Hardware Development"/>
    <s v="6.03.02.05.02"/>
    <x v="0"/>
    <d v="2025-12-09T00:00:00"/>
    <d v="2027-07-14T00:00:00"/>
    <s v="mahmed"/>
    <s v="gassner"/>
    <n v="1895.4"/>
    <s v="CON"/>
    <s v="C"/>
    <s v="Labor"/>
    <s v="TEC"/>
    <m/>
    <s v="BNL"/>
    <s v="Const"/>
    <s v="INS"/>
    <x v="9"/>
    <m/>
    <m/>
    <m/>
    <m/>
    <m/>
    <m/>
    <m/>
    <m/>
    <m/>
    <m/>
    <n v="971.39"/>
    <n v="924.01"/>
    <m/>
    <m/>
    <m/>
    <m/>
    <m/>
    <m/>
    <m/>
    <x v="0"/>
    <x v="0"/>
    <m/>
  </r>
  <r>
    <s v=""/>
    <s v=" EJ_0205_3180"/>
    <s v="RCS Current and Charge Monitors - FCT Material - Test and Final Acceptance"/>
    <s v="6.03.02.05.02"/>
    <x v="0"/>
    <d v="2027-07-06T00:00:00"/>
    <d v="2027-07-19T00:00:00"/>
    <s v="mahmed"/>
    <s v="gassner"/>
    <n v="964.42"/>
    <s v="CON"/>
    <s v="C"/>
    <s v="Labor"/>
    <s v="TEC"/>
    <m/>
    <s v="BNL"/>
    <s v="Const"/>
    <s v="INS"/>
    <x v="8"/>
    <s v="P.S170"/>
    <m/>
    <m/>
    <m/>
    <m/>
    <m/>
    <m/>
    <m/>
    <m/>
    <m/>
    <m/>
    <n v="964.42"/>
    <m/>
    <m/>
    <m/>
    <m/>
    <m/>
    <m/>
    <m/>
    <x v="0"/>
    <x v="0"/>
    <m/>
  </r>
  <r>
    <s v=""/>
    <s v=" EJ_0205_3124"/>
    <s v="RCS DCCT - Electronic System - Hardware Development"/>
    <s v="6.03.02.05.02"/>
    <x v="0"/>
    <d v="2025-12-09T00:00:00"/>
    <d v="2027-12-08T00:00:00"/>
    <s v="mahmed"/>
    <s v="gassner"/>
    <n v="2385.1999999999998"/>
    <s v="CON"/>
    <s v="C"/>
    <s v="Labor"/>
    <s v="TEC"/>
    <m/>
    <s v="BNL"/>
    <s v="Const"/>
    <s v="INS"/>
    <x v="9"/>
    <m/>
    <m/>
    <m/>
    <m/>
    <m/>
    <m/>
    <m/>
    <m/>
    <m/>
    <m/>
    <n v="977.93"/>
    <n v="1192.5999999999999"/>
    <n v="214.67"/>
    <m/>
    <m/>
    <m/>
    <m/>
    <m/>
    <m/>
    <x v="0"/>
    <x v="0"/>
    <m/>
  </r>
  <r>
    <s v=""/>
    <s v=" EJ_0205_3128"/>
    <s v="RCS Current and Charge Monitors - DCCT Material - Test and Final Acceptance"/>
    <s v="6.03.02.05.02"/>
    <x v="0"/>
    <d v="2028-03-30T00:00:00"/>
    <d v="2028-04-12T00:00:00"/>
    <s v="mahmed"/>
    <s v="gassner"/>
    <n v="1996.34"/>
    <s v="CON"/>
    <s v="C"/>
    <s v="Labor"/>
    <s v="TEC"/>
    <m/>
    <s v="BNL"/>
    <s v="Const"/>
    <s v="INS"/>
    <x v="8"/>
    <s v="P.S067"/>
    <m/>
    <m/>
    <m/>
    <m/>
    <m/>
    <m/>
    <m/>
    <m/>
    <m/>
    <m/>
    <m/>
    <n v="1996.34"/>
    <m/>
    <m/>
    <m/>
    <m/>
    <m/>
    <m/>
    <x v="0"/>
    <x v="0"/>
    <m/>
  </r>
  <r>
    <s v=""/>
    <s v=" EJ_0205_5820"/>
    <s v="RCS Tune Monitor - Construction"/>
    <s v="6.03.02.05.03"/>
    <x v="0"/>
    <d v="2025-12-09T00:00:00"/>
    <d v="2027-12-09T00:00:00"/>
    <s v="mahmed"/>
    <s v="gassner"/>
    <n v="47708.480000000003"/>
    <s v="CON"/>
    <s v="C"/>
    <s v="Labor"/>
    <s v="TEC"/>
    <m/>
    <s v="BNL"/>
    <s v="Const"/>
    <s v="INS"/>
    <x v="10"/>
    <m/>
    <m/>
    <m/>
    <m/>
    <m/>
    <m/>
    <m/>
    <m/>
    <m/>
    <m/>
    <n v="19521.439999999999"/>
    <n v="23806.63"/>
    <n v="4380.42"/>
    <m/>
    <m/>
    <m/>
    <m/>
    <m/>
    <m/>
    <x v="0"/>
    <x v="0"/>
    <m/>
  </r>
  <r>
    <s v=""/>
    <s v=" EJ_0205_5860"/>
    <s v="RCS Profile Monitors - Construction"/>
    <s v="6.03.02.05.03"/>
    <x v="0"/>
    <d v="2025-12-09T00:00:00"/>
    <d v="2028-12-08T00:00:00"/>
    <s v="mahmed"/>
    <s v="gassner"/>
    <n v="33133.89"/>
    <s v="CON"/>
    <s v="C"/>
    <s v="Labor"/>
    <s v="TEC"/>
    <m/>
    <s v="BNL"/>
    <s v="Const"/>
    <s v="INS"/>
    <x v="10"/>
    <m/>
    <m/>
    <m/>
    <m/>
    <m/>
    <m/>
    <m/>
    <m/>
    <m/>
    <m/>
    <n v="9044.5400000000009"/>
    <n v="11029.92"/>
    <n v="11029.92"/>
    <n v="2029.51"/>
    <m/>
    <m/>
    <m/>
    <m/>
    <m/>
    <x v="0"/>
    <x v="0"/>
    <m/>
  </r>
  <r>
    <s v=""/>
    <s v=" EJ_0205_8280"/>
    <s v="RCS SLM s-RAD - Test and Final Acceptance"/>
    <s v="6.03.02.05.04"/>
    <x v="0"/>
    <d v="2026-12-10T00:00:00"/>
    <d v="2027-01-25T00:00:00"/>
    <s v="mahmed"/>
    <s v="gassner"/>
    <n v="9644.15"/>
    <s v="EDIA"/>
    <s v="C"/>
    <s v="Labor"/>
    <s v="TEC"/>
    <m/>
    <s v="BNL"/>
    <s v="Const"/>
    <s v="INS"/>
    <x v="8"/>
    <s v="S.P046"/>
    <s v="APP00161"/>
    <m/>
    <m/>
    <m/>
    <m/>
    <m/>
    <m/>
    <m/>
    <m/>
    <m/>
    <n v="9644.15"/>
    <m/>
    <m/>
    <m/>
    <m/>
    <m/>
    <m/>
    <m/>
    <x v="0"/>
    <x v="0"/>
    <m/>
  </r>
  <r>
    <s v=""/>
    <s v=" SR_0300_1180"/>
    <s v="Cable Bus - System Test"/>
    <s v="6.04.04"/>
    <x v="0"/>
    <d v="2025-06-26T00:00:00"/>
    <d v="2025-07-24T00:00:00"/>
    <s v="apatil"/>
    <s v="bruno"/>
    <n v="18005.84"/>
    <s v="CON"/>
    <s v="C"/>
    <s v="Labor"/>
    <s v="TEC"/>
    <m/>
    <s v="BNL"/>
    <s v="Const"/>
    <s v="PS"/>
    <x v="8"/>
    <m/>
    <m/>
    <m/>
    <m/>
    <m/>
    <m/>
    <m/>
    <m/>
    <m/>
    <n v="18005.84"/>
    <m/>
    <m/>
    <m/>
    <m/>
    <m/>
    <m/>
    <m/>
    <m/>
    <m/>
    <x v="0"/>
    <x v="0"/>
    <m/>
  </r>
  <r>
    <s v=""/>
    <s v=" SR_0300_1380"/>
    <s v="Correctors - System Test"/>
    <s v="6.04.04"/>
    <x v="0"/>
    <d v="2026-06-03T00:00:00"/>
    <d v="2026-08-26T00:00:00"/>
    <s v="apatil"/>
    <s v="bruno"/>
    <n v="116475.26"/>
    <s v="CON"/>
    <s v="C"/>
    <s v="Labor"/>
    <s v="TEC"/>
    <m/>
    <s v="BNL"/>
    <s v="Const"/>
    <s v="PS"/>
    <x v="8"/>
    <m/>
    <m/>
    <m/>
    <m/>
    <m/>
    <m/>
    <m/>
    <m/>
    <m/>
    <m/>
    <n v="116475.26"/>
    <m/>
    <m/>
    <m/>
    <m/>
    <m/>
    <m/>
    <m/>
    <m/>
    <x v="0"/>
    <x v="0"/>
    <m/>
  </r>
  <r>
    <s v=""/>
    <s v=" SR_0300_1580"/>
    <s v="Main Dipole / Quads / Sext - System Test"/>
    <s v="6.04.04"/>
    <x v="0"/>
    <d v="2026-11-24T00:00:00"/>
    <d v="2027-02-23T00:00:00"/>
    <s v="apatil"/>
    <s v="bruno"/>
    <n v="28932.45"/>
    <s v="CON"/>
    <s v="C"/>
    <s v="Labor"/>
    <s v="TEC"/>
    <m/>
    <s v="BNL"/>
    <s v="Const"/>
    <s v="PS"/>
    <x v="8"/>
    <m/>
    <m/>
    <m/>
    <m/>
    <m/>
    <m/>
    <m/>
    <m/>
    <m/>
    <m/>
    <m/>
    <n v="28932.45"/>
    <m/>
    <m/>
    <m/>
    <m/>
    <m/>
    <m/>
    <m/>
    <x v="0"/>
    <x v="0"/>
    <m/>
  </r>
  <r>
    <s v=""/>
    <s v=" SR_0300_1780"/>
    <s v="Straight Quads and Straight Sextupoles - System Test"/>
    <s v="6.04.04"/>
    <x v="0"/>
    <d v="2026-06-03T00:00:00"/>
    <d v="2027-05-18T00:00:00"/>
    <s v="apatil"/>
    <s v="bruno"/>
    <n v="200130.12"/>
    <s v="CON"/>
    <s v="C"/>
    <s v="Labor"/>
    <s v="TEC"/>
    <m/>
    <s v="BNL"/>
    <s v="Const"/>
    <s v="PS"/>
    <x v="8"/>
    <m/>
    <m/>
    <m/>
    <m/>
    <m/>
    <m/>
    <m/>
    <m/>
    <m/>
    <m/>
    <n v="70045.539999999994"/>
    <n v="130084.58"/>
    <m/>
    <m/>
    <m/>
    <m/>
    <m/>
    <m/>
    <m/>
    <x v="0"/>
    <x v="0"/>
    <m/>
  </r>
  <r>
    <s v=""/>
    <s v=" SR_0407_1140"/>
    <s v="TR Effort: Vacuum Support Equipment"/>
    <s v="6.04.05.07"/>
    <x v="2"/>
    <d v="2025-03-04T00:00:00"/>
    <d v="2026-01-16T00:00:00"/>
    <s v="rnavarrol"/>
    <s v="chetzel"/>
    <n v="140233.06"/>
    <s v="EDIA"/>
    <s v="C"/>
    <s v="Labor"/>
    <s v="TEC"/>
    <m/>
    <s v="BNL"/>
    <s v="Const"/>
    <s v="VAC"/>
    <x v="9"/>
    <s v="S.P307"/>
    <m/>
    <m/>
    <m/>
    <m/>
    <m/>
    <m/>
    <m/>
    <m/>
    <n v="94338.6"/>
    <n v="45894.46"/>
    <m/>
    <m/>
    <m/>
    <m/>
    <m/>
    <m/>
    <m/>
    <m/>
    <x v="0"/>
    <x v="0"/>
    <m/>
  </r>
  <r>
    <s v=""/>
    <s v=" SR_0407_1040"/>
    <s v="Vacuum Support Equipment - Finalize design"/>
    <s v="6.04.05.07"/>
    <x v="1"/>
    <d v="2023-08-07T00:00:00"/>
    <d v="2023-09-25T00:00:00"/>
    <s v="rnavarrol"/>
    <s v="chetzel"/>
    <n v="11555.94"/>
    <s v="EDIA"/>
    <s v="C"/>
    <s v="Labor"/>
    <s v="TEC"/>
    <m/>
    <s v="BNL"/>
    <s v="PED"/>
    <s v="VAC"/>
    <x v="6"/>
    <s v="A.PP025"/>
    <s v="APP00064"/>
    <m/>
    <m/>
    <m/>
    <m/>
    <m/>
    <n v="11555.94"/>
    <m/>
    <m/>
    <m/>
    <m/>
    <m/>
    <m/>
    <m/>
    <m/>
    <m/>
    <m/>
    <m/>
    <x v="0"/>
    <x v="0"/>
    <m/>
  </r>
  <r>
    <s v=""/>
    <s v=" SR_0402_1140"/>
    <s v="ESR Vacuum Valves - Vendor and Procurement Support"/>
    <s v="6.04.05.02"/>
    <x v="0"/>
    <d v="2026-05-21T00:00:00"/>
    <d v="2027-05-20T00:00:00"/>
    <s v="rnavarrol"/>
    <s v="chetzel"/>
    <n v="26191.37"/>
    <s v="EDIA"/>
    <s v="C"/>
    <s v="Labor"/>
    <s v="TEC"/>
    <m/>
    <s v="BNL"/>
    <s v="Const"/>
    <s v="VAC"/>
    <x v="9"/>
    <s v="S.P111"/>
    <s v="APP00234"/>
    <m/>
    <m/>
    <m/>
    <m/>
    <m/>
    <m/>
    <m/>
    <m/>
    <n v="9638.42"/>
    <n v="16552.95"/>
    <m/>
    <m/>
    <m/>
    <m/>
    <m/>
    <m/>
    <m/>
    <x v="0"/>
    <x v="0"/>
    <m/>
  </r>
  <r>
    <s v=""/>
    <s v=" SR_0403_1140"/>
    <s v="ESR Vacuum Pumps - Vendor and Procurement Support"/>
    <s v="6.04.05.03"/>
    <x v="0"/>
    <d v="2026-09-23T00:00:00"/>
    <d v="2028-02-28T00:00:00"/>
    <s v="rnavarrol"/>
    <s v="chetzel"/>
    <n v="578126.63"/>
    <s v="EDIA"/>
    <s v="C"/>
    <s v="Labor"/>
    <s v="TEC"/>
    <m/>
    <s v="BNL"/>
    <s v="Const"/>
    <s v="VAC"/>
    <x v="9"/>
    <s v="D.APP11"/>
    <s v="APP00030"/>
    <m/>
    <m/>
    <m/>
    <m/>
    <m/>
    <m/>
    <m/>
    <m/>
    <n v="9771.15"/>
    <n v="407131.43"/>
    <n v="161224.04999999999"/>
    <m/>
    <m/>
    <m/>
    <m/>
    <m/>
    <m/>
    <x v="0"/>
    <x v="0"/>
    <m/>
  </r>
  <r>
    <s v=""/>
    <s v=" SR_0404_1140"/>
    <s v="ESR Vacuum Monitoring &amp; Control - Vendor and Procurement Support"/>
    <s v="6.04.05.04"/>
    <x v="0"/>
    <d v="2026-12-23T00:00:00"/>
    <d v="2028-01-07T00:00:00"/>
    <s v="rnavarrol"/>
    <s v="chetzel"/>
    <n v="577875.13"/>
    <s v="EDIA"/>
    <s v="C"/>
    <s v="Labor"/>
    <s v="TEC"/>
    <m/>
    <s v="BNL"/>
    <s v="Const"/>
    <s v="VAC"/>
    <x v="9"/>
    <s v="S.P107"/>
    <s v="APP00232"/>
    <m/>
    <m/>
    <m/>
    <m/>
    <m/>
    <m/>
    <m/>
    <m/>
    <m/>
    <n v="433406.35"/>
    <n v="144468.78"/>
    <m/>
    <m/>
    <m/>
    <m/>
    <m/>
    <m/>
    <x v="0"/>
    <x v="0"/>
    <m/>
  </r>
  <r>
    <s v=""/>
    <s v=" SR_0405_1140"/>
    <s v="ESR Vacuum Utilities (racks, cooling water) - Vendor and Procurement Support"/>
    <s v="6.04.05.05"/>
    <x v="0"/>
    <d v="2026-05-21T00:00:00"/>
    <d v="2027-05-20T00:00:00"/>
    <s v="rnavarrol"/>
    <s v="chetzel"/>
    <n v="188577.88"/>
    <s v="EDIA"/>
    <s v="C"/>
    <s v="Labor"/>
    <s v="TEC"/>
    <m/>
    <s v="BNL"/>
    <s v="Const"/>
    <s v="VAC"/>
    <x v="9"/>
    <s v="S.P075"/>
    <s v="APP00158"/>
    <m/>
    <m/>
    <m/>
    <m/>
    <m/>
    <m/>
    <m/>
    <m/>
    <n v="69396.66"/>
    <n v="119181.22"/>
    <m/>
    <m/>
    <m/>
    <m/>
    <m/>
    <m/>
    <m/>
    <x v="0"/>
    <x v="0"/>
    <m/>
  </r>
  <r>
    <s v=""/>
    <s v=" SR_0602_1240"/>
    <s v="DCCT, Electronic System - Hardware Development"/>
    <s v="6.04.06.02"/>
    <x v="0"/>
    <d v="2025-12-09T00:00:00"/>
    <d v="2027-12-08T00:00:00"/>
    <s v="mahmed"/>
    <s v="gassner"/>
    <n v="2385.1999999999998"/>
    <s v="CON"/>
    <s v="C"/>
    <s v="Labor"/>
    <s v="TEC"/>
    <m/>
    <s v="BNL"/>
    <s v="Const"/>
    <s v="INS"/>
    <x v="9"/>
    <m/>
    <m/>
    <m/>
    <m/>
    <m/>
    <m/>
    <m/>
    <m/>
    <m/>
    <m/>
    <n v="977.93"/>
    <n v="1192.5999999999999"/>
    <n v="214.67"/>
    <m/>
    <m/>
    <m/>
    <m/>
    <m/>
    <m/>
    <x v="0"/>
    <x v="0"/>
    <m/>
  </r>
  <r>
    <s v=""/>
    <s v=" SR_0602_1280"/>
    <s v="ESR Current and Charge Monitors - DCCT Material - Components (various) - Test and Final Acceptance"/>
    <s v="6.04.06.02"/>
    <x v="0"/>
    <d v="2027-02-24T00:00:00"/>
    <d v="2027-03-09T00:00:00"/>
    <s v="mahmed"/>
    <s v="gassner"/>
    <n v="1928.83"/>
    <s v="CON"/>
    <s v="C"/>
    <s v="Labor"/>
    <s v="TEC"/>
    <m/>
    <s v="BNL"/>
    <s v="Const"/>
    <s v="INS"/>
    <x v="8"/>
    <s v="P.S092"/>
    <m/>
    <m/>
    <m/>
    <m/>
    <m/>
    <m/>
    <m/>
    <m/>
    <m/>
    <m/>
    <n v="1928.83"/>
    <m/>
    <m/>
    <m/>
    <m/>
    <m/>
    <m/>
    <m/>
    <x v="0"/>
    <x v="0"/>
    <m/>
  </r>
  <r>
    <s v=""/>
    <s v=" SR_0602_1340"/>
    <s v="FCT, Electronic System - Hardware Development"/>
    <s v="6.04.06.02"/>
    <x v="0"/>
    <d v="2024-11-08T00:00:00"/>
    <d v="2026-01-26T00:00:00"/>
    <s v="mahmed"/>
    <s v="gassner"/>
    <n v="1816.76"/>
    <s v="CON"/>
    <s v="C"/>
    <s v="Labor"/>
    <s v="TEC"/>
    <m/>
    <s v="BNL"/>
    <s v="Const"/>
    <s v="INS"/>
    <x v="6"/>
    <m/>
    <m/>
    <m/>
    <m/>
    <m/>
    <m/>
    <m/>
    <m/>
    <m/>
    <n v="1350.46"/>
    <n v="466.3"/>
    <m/>
    <m/>
    <m/>
    <m/>
    <m/>
    <m/>
    <m/>
    <m/>
    <x v="0"/>
    <x v="0"/>
    <m/>
  </r>
  <r>
    <s v=""/>
    <s v=" SR_0602_1380"/>
    <s v="ESR Current and Charge Monitors - FCT Material - Test and Final Acceptance"/>
    <s v="6.04.06.02"/>
    <x v="0"/>
    <d v="2027-02-24T00:00:00"/>
    <d v="2027-03-09T00:00:00"/>
    <s v="mahmed"/>
    <s v="gassner"/>
    <n v="964.42"/>
    <s v="CON"/>
    <s v="C"/>
    <s v="Labor"/>
    <s v="TEC"/>
    <m/>
    <s v="BNL"/>
    <s v="Const"/>
    <s v="INS"/>
    <x v="8"/>
    <s v="P.S269"/>
    <m/>
    <m/>
    <m/>
    <m/>
    <m/>
    <m/>
    <m/>
    <m/>
    <m/>
    <m/>
    <n v="964.42"/>
    <m/>
    <m/>
    <m/>
    <m/>
    <m/>
    <m/>
    <m/>
    <x v="0"/>
    <x v="0"/>
    <m/>
  </r>
  <r>
    <s v=""/>
    <s v=" SR_0603_1100"/>
    <s v="Tune Monitor - Construction"/>
    <s v="6.04.06.03"/>
    <x v="0"/>
    <d v="2025-12-09T00:00:00"/>
    <d v="2027-12-08T00:00:00"/>
    <s v="mahmed"/>
    <s v="gassner"/>
    <n v="47704.08"/>
    <s v="CON"/>
    <s v="C"/>
    <s v="Labor"/>
    <s v="TEC"/>
    <m/>
    <s v="BNL"/>
    <s v="Const"/>
    <s v="INS"/>
    <x v="9"/>
    <m/>
    <m/>
    <m/>
    <m/>
    <m/>
    <m/>
    <m/>
    <m/>
    <m/>
    <m/>
    <n v="19558.669999999998"/>
    <n v="23852.04"/>
    <n v="4293.37"/>
    <m/>
    <m/>
    <m/>
    <m/>
    <m/>
    <m/>
    <x v="0"/>
    <x v="0"/>
    <m/>
  </r>
  <r>
    <s v=""/>
    <s v=" SR_0603_1160"/>
    <s v="Bunch-by-bunch Feedback System - Construction"/>
    <s v="6.04.06.03"/>
    <x v="0"/>
    <d v="2025-12-09T00:00:00"/>
    <d v="2027-12-08T00:00:00"/>
    <s v="mahmed"/>
    <s v="gassner"/>
    <n v="9540.82"/>
    <s v="CON"/>
    <s v="C"/>
    <s v="Labor"/>
    <s v="TEC"/>
    <m/>
    <s v="BNL"/>
    <s v="Const"/>
    <s v="INS"/>
    <x v="9"/>
    <m/>
    <m/>
    <m/>
    <m/>
    <m/>
    <m/>
    <m/>
    <m/>
    <m/>
    <m/>
    <n v="3911.73"/>
    <n v="4770.41"/>
    <n v="858.67"/>
    <m/>
    <m/>
    <m/>
    <m/>
    <m/>
    <m/>
    <x v="0"/>
    <x v="0"/>
    <m/>
  </r>
  <r>
    <s v=""/>
    <s v=" SR_0604_1280"/>
    <s v="ESR Synchrontron and X- ray Radiation Monitors - Components Acceptance Tests"/>
    <s v="6.04.06.04"/>
    <x v="0"/>
    <d v="2025-12-09T00:00:00"/>
    <d v="2027-12-08T00:00:00"/>
    <s v="mahmed"/>
    <s v="gassner"/>
    <n v="38163.269999999997"/>
    <s v="EDIA"/>
    <s v="C"/>
    <s v="Labor"/>
    <s v="TEC"/>
    <m/>
    <s v="BNL"/>
    <s v="Const"/>
    <s v="INS"/>
    <x v="8"/>
    <m/>
    <m/>
    <m/>
    <m/>
    <m/>
    <m/>
    <m/>
    <m/>
    <m/>
    <m/>
    <n v="15646.94"/>
    <n v="19081.63"/>
    <n v="3434.69"/>
    <m/>
    <m/>
    <m/>
    <m/>
    <m/>
    <m/>
    <x v="0"/>
    <x v="0"/>
    <m/>
  </r>
  <r>
    <s v=""/>
    <s v=" SR_0604_1300"/>
    <s v="ESR Synchrontron and X- ray Radiation Monitors - Assembly"/>
    <s v="6.04.06.04"/>
    <x v="0"/>
    <d v="2025-12-09T00:00:00"/>
    <d v="2027-12-08T00:00:00"/>
    <s v="mahmed"/>
    <s v="gassner"/>
    <n v="64400.51"/>
    <s v="CON"/>
    <s v="C"/>
    <s v="Labor"/>
    <s v="TEC"/>
    <m/>
    <s v="BNL"/>
    <s v="Const"/>
    <s v="INS"/>
    <x v="7"/>
    <m/>
    <m/>
    <m/>
    <m/>
    <m/>
    <m/>
    <m/>
    <m/>
    <m/>
    <m/>
    <n v="26404.21"/>
    <n v="32200.26"/>
    <n v="5796.05"/>
    <m/>
    <m/>
    <m/>
    <m/>
    <m/>
    <m/>
    <x v="0"/>
    <x v="0"/>
    <m/>
  </r>
  <r>
    <s v=""/>
    <s v=" SR_0604_1340"/>
    <s v="ESR Synchrontron and X- ray Radiation Monitors - Materials s-Rad - Test and Final Acceptance"/>
    <s v="6.04.06.04"/>
    <x v="0"/>
    <d v="2028-02-28T00:00:00"/>
    <d v="2028-07-18T00:00:00"/>
    <s v="mahmed"/>
    <s v="gassner"/>
    <n v="29945.09"/>
    <s v="CON"/>
    <s v="C"/>
    <s v="Labor"/>
    <s v="TEC"/>
    <m/>
    <s v="BNL"/>
    <s v="Const"/>
    <s v="INS"/>
    <x v="8"/>
    <s v="S.P132"/>
    <s v="APP00177"/>
    <m/>
    <m/>
    <m/>
    <m/>
    <m/>
    <m/>
    <m/>
    <m/>
    <m/>
    <m/>
    <n v="29945.09"/>
    <m/>
    <m/>
    <m/>
    <m/>
    <m/>
    <m/>
    <x v="0"/>
    <x v="0"/>
    <m/>
  </r>
  <r>
    <s v=""/>
    <s v=" HR_0202_1220"/>
    <s v="New PS (medium PS/ Corrector PS) - System Test"/>
    <s v="6.05.02.02"/>
    <x v="0"/>
    <d v="2026-06-03T00:00:00"/>
    <d v="2026-06-30T00:00:00"/>
    <s v="apatil"/>
    <s v="bruno"/>
    <n v="4659.01"/>
    <s v="CON"/>
    <s v="C"/>
    <s v="Labor"/>
    <s v="TEC"/>
    <m/>
    <s v="BNL"/>
    <s v="Const"/>
    <s v="PS"/>
    <x v="8"/>
    <m/>
    <m/>
    <m/>
    <m/>
    <m/>
    <m/>
    <m/>
    <m/>
    <m/>
    <m/>
    <n v="4659.01"/>
    <m/>
    <m/>
    <m/>
    <m/>
    <m/>
    <m/>
    <m/>
    <m/>
    <x v="0"/>
    <x v="0"/>
    <m/>
  </r>
  <r>
    <s v=""/>
    <s v=" HR_0202_1747"/>
    <s v="HR Straight Sw Mag APS - Test"/>
    <s v="6.05.02.02"/>
    <x v="0"/>
    <d v="2026-08-27T00:00:00"/>
    <d v="2026-12-16T00:00:00"/>
    <s v="apatil"/>
    <s v="bruno"/>
    <n v="2861.94"/>
    <s v="CON"/>
    <s v="C"/>
    <s v="Labor"/>
    <s v="TEC"/>
    <m/>
    <s v="BNL"/>
    <s v="Const"/>
    <s v="PS"/>
    <x v="8"/>
    <m/>
    <m/>
    <m/>
    <m/>
    <m/>
    <m/>
    <m/>
    <m/>
    <m/>
    <m/>
    <n v="915.82"/>
    <n v="1946.12"/>
    <m/>
    <m/>
    <m/>
    <m/>
    <m/>
    <m/>
    <m/>
    <x v="0"/>
    <x v="0"/>
    <m/>
  </r>
  <r>
    <s v=""/>
    <s v=" HR_0402_1220"/>
    <s v="New PS (medium PS/ Corrector PS) - System Test"/>
    <s v="6.05.03.02"/>
    <x v="0"/>
    <d v="2026-06-03T00:00:00"/>
    <d v="2026-06-30T00:00:00"/>
    <s v="apatil"/>
    <s v="bruno"/>
    <n v="4659.01"/>
    <s v="CON"/>
    <s v="C"/>
    <s v="Labor"/>
    <s v="TEC"/>
    <m/>
    <s v="BNL"/>
    <s v="Const"/>
    <s v="PS"/>
    <x v="8"/>
    <m/>
    <m/>
    <m/>
    <m/>
    <m/>
    <m/>
    <m/>
    <m/>
    <m/>
    <m/>
    <n v="4659.01"/>
    <m/>
    <m/>
    <m/>
    <m/>
    <m/>
    <m/>
    <m/>
    <m/>
    <x v="0"/>
    <x v="0"/>
    <m/>
  </r>
  <r>
    <s v=""/>
    <s v=" HR_0402_2040"/>
    <s v="HR Inj Warm Line Quad/Dipole Lambda - Test"/>
    <s v="6.05.03.02"/>
    <x v="0"/>
    <d v="2026-08-27T00:00:00"/>
    <d v="2026-12-16T00:00:00"/>
    <s v="apatil"/>
    <s v="bruno"/>
    <n v="3815.92"/>
    <s v="CON"/>
    <s v="C"/>
    <s v="Labor"/>
    <s v="TEC"/>
    <m/>
    <s v="BNL"/>
    <s v="Const"/>
    <s v="PS"/>
    <x v="8"/>
    <s v="S.P057"/>
    <m/>
    <m/>
    <m/>
    <m/>
    <m/>
    <m/>
    <m/>
    <m/>
    <m/>
    <n v="1221.0899999999999"/>
    <n v="2594.8200000000002"/>
    <m/>
    <m/>
    <m/>
    <m/>
    <m/>
    <m/>
    <m/>
    <x v="0"/>
    <x v="0"/>
    <m/>
  </r>
  <r>
    <s v=""/>
    <s v=" HR_0402_2260"/>
    <s v="HR Inj Warm Line Septum APS - Test"/>
    <s v="6.05.03.02"/>
    <x v="0"/>
    <d v="2026-08-27T00:00:00"/>
    <d v="2026-12-16T00:00:00"/>
    <s v="apatil"/>
    <s v="bruno"/>
    <n v="3815.92"/>
    <s v="CON"/>
    <s v="C"/>
    <s v="Labor"/>
    <s v="TEC"/>
    <m/>
    <s v="BNL"/>
    <s v="Const"/>
    <s v="PS"/>
    <x v="8"/>
    <m/>
    <m/>
    <m/>
    <m/>
    <m/>
    <m/>
    <m/>
    <m/>
    <m/>
    <m/>
    <n v="1221.0899999999999"/>
    <n v="2594.8200000000002"/>
    <m/>
    <m/>
    <m/>
    <m/>
    <m/>
    <m/>
    <m/>
    <x v="0"/>
    <x v="0"/>
    <m/>
  </r>
  <r>
    <s v=""/>
    <s v=" HR_0404_1460"/>
    <s v="Preliminary stage Utility and Conventional Facility Estimation Update"/>
    <s v="6.05.03.04"/>
    <x v="0"/>
    <d v="2023-08-07T00:00:00"/>
    <d v="2023-10-02T00:00:00"/>
    <s v="apatil"/>
    <s v="jsandberg"/>
    <n v="2523.5"/>
    <s v="EDIA"/>
    <s v="C"/>
    <s v="Labor"/>
    <s v="TEC"/>
    <m/>
    <s v="BNL"/>
    <s v="PED"/>
    <s v="PD"/>
    <x v="11"/>
    <m/>
    <m/>
    <m/>
    <m/>
    <m/>
    <m/>
    <m/>
    <n v="2460.41"/>
    <n v="63.09"/>
    <m/>
    <m/>
    <m/>
    <m/>
    <m/>
    <m/>
    <m/>
    <m/>
    <m/>
    <m/>
    <x v="0"/>
    <x v="0"/>
    <m/>
  </r>
  <r>
    <s v=""/>
    <s v=" HR_0404_1960"/>
    <s v="On site Assembly and Testing area preparation"/>
    <s v="6.05.03.04"/>
    <x v="0"/>
    <d v="2025-12-09T00:00:00"/>
    <d v="2026-06-01T00:00:00"/>
    <s v="apatil"/>
    <s v="jsandberg"/>
    <n v="4659.01"/>
    <s v="CON"/>
    <s v="K"/>
    <s v="Labor"/>
    <s v="TEC"/>
    <m/>
    <s v="BNL"/>
    <s v="Const"/>
    <s v="PD"/>
    <x v="8"/>
    <m/>
    <m/>
    <m/>
    <m/>
    <m/>
    <m/>
    <m/>
    <m/>
    <m/>
    <m/>
    <n v="4659.01"/>
    <m/>
    <m/>
    <m/>
    <m/>
    <m/>
    <m/>
    <m/>
    <m/>
    <x v="0"/>
    <x v="0"/>
    <m/>
  </r>
  <r>
    <s v=""/>
    <s v=" HR_0404_2040"/>
    <s v="Assembly"/>
    <s v="6.05.03.04"/>
    <x v="0"/>
    <d v="2027-12-09T00:00:00"/>
    <d v="2028-12-07T00:00:00"/>
    <s v="apatil"/>
    <s v="jsandberg"/>
    <n v="70312.070000000007"/>
    <s v="CON"/>
    <s v="K"/>
    <s v="Labor"/>
    <s v="TEC"/>
    <m/>
    <s v="BNL"/>
    <s v="Const"/>
    <s v="PD"/>
    <x v="5"/>
    <m/>
    <m/>
    <m/>
    <m/>
    <m/>
    <m/>
    <m/>
    <m/>
    <m/>
    <m/>
    <m/>
    <m/>
    <n v="57655.9"/>
    <n v="12656.17"/>
    <m/>
    <m/>
    <m/>
    <m/>
    <m/>
    <x v="0"/>
    <x v="0"/>
    <m/>
  </r>
  <r>
    <s v=""/>
    <s v=" HR_0404_2060"/>
    <s v="Subsystem Testing"/>
    <s v="6.05.03.04"/>
    <x v="0"/>
    <d v="2026-11-20T00:00:00"/>
    <d v="2028-02-04T00:00:00"/>
    <s v="apatil"/>
    <s v="jsandberg"/>
    <n v="29215.99"/>
    <s v="CON"/>
    <s v="K"/>
    <s v="Labor"/>
    <s v="TEC"/>
    <m/>
    <s v="BNL"/>
    <s v="Const"/>
    <s v="PD"/>
    <x v="8"/>
    <m/>
    <m/>
    <m/>
    <m/>
    <m/>
    <m/>
    <m/>
    <m/>
    <m/>
    <m/>
    <m/>
    <n v="21035.51"/>
    <n v="8180.48"/>
    <m/>
    <m/>
    <m/>
    <m/>
    <m/>
    <m/>
    <x v="0"/>
    <x v="0"/>
    <m/>
  </r>
  <r>
    <s v=""/>
    <s v=" HR_0601_1060"/>
    <s v="BPM Electronics - Preliminary Design"/>
    <s v="6.05.05.01"/>
    <x v="0"/>
    <d v="2023-03-20T00:00:00"/>
    <d v="2023-12-22T00:00:00"/>
    <s v="mahmed"/>
    <s v="gassner"/>
    <n v="10612.09"/>
    <s v="EDIA"/>
    <s v="C"/>
    <s v="Labor"/>
    <s v="TEC"/>
    <m/>
    <s v="BNL"/>
    <s v="PED"/>
    <s v="INS"/>
    <x v="11"/>
    <m/>
    <m/>
    <m/>
    <m/>
    <m/>
    <m/>
    <m/>
    <n v="7532.93"/>
    <n v="3079.15"/>
    <m/>
    <m/>
    <m/>
    <m/>
    <m/>
    <m/>
    <m/>
    <m/>
    <m/>
    <m/>
    <x v="0"/>
    <x v="0"/>
    <m/>
  </r>
  <r>
    <s v=""/>
    <s v=" HR_0601_1180"/>
    <s v="BPM Electronics - Final Design"/>
    <s v="6.05.05.01"/>
    <x v="0"/>
    <d v="2024-04-04T00:00:00"/>
    <d v="2025-06-13T00:00:00"/>
    <s v="mahmed"/>
    <s v="gassner"/>
    <n v="12426.49"/>
    <s v="EDIA"/>
    <s v="C"/>
    <s v="Labor"/>
    <s v="TEC"/>
    <m/>
    <s v="BNL"/>
    <s v="PED"/>
    <s v="INS"/>
    <x v="6"/>
    <m/>
    <m/>
    <m/>
    <m/>
    <m/>
    <m/>
    <m/>
    <m/>
    <n v="5177.71"/>
    <n v="7248.79"/>
    <m/>
    <m/>
    <m/>
    <m/>
    <m/>
    <m/>
    <m/>
    <m/>
    <m/>
    <x v="0"/>
    <x v="0"/>
    <m/>
  </r>
  <r>
    <s v=""/>
    <s v=" HR_0601_1313"/>
    <s v="BPM Electronics - Construction"/>
    <s v="6.05.05.01"/>
    <x v="0"/>
    <d v="2028-07-05T00:00:00"/>
    <d v="2029-07-03T00:00:00"/>
    <s v="mahmed"/>
    <s v="gassner"/>
    <n v="80162.55"/>
    <s v="CON"/>
    <s v="C"/>
    <s v="Labor"/>
    <s v="TEC"/>
    <m/>
    <s v="BNL"/>
    <s v="Const"/>
    <s v="INS"/>
    <x v="10"/>
    <s v="S.P125"/>
    <m/>
    <m/>
    <m/>
    <m/>
    <m/>
    <m/>
    <m/>
    <m/>
    <m/>
    <m/>
    <m/>
    <n v="19880.310000000001"/>
    <n v="60282.23"/>
    <m/>
    <m/>
    <m/>
    <m/>
    <m/>
    <x v="0"/>
    <x v="0"/>
    <m/>
  </r>
  <r>
    <s v=""/>
    <s v=" HR_0602_1060"/>
    <s v="HR TL Instrumentation Final Design Labor - PED"/>
    <s v="6.05.05.02"/>
    <x v="0"/>
    <d v="2023-09-01T00:00:00"/>
    <d v="2026-08-31T00:00:00"/>
    <s v="mahmed"/>
    <s v="gassner"/>
    <n v="8981.65"/>
    <s v="EDIA"/>
    <s v="C"/>
    <s v="Labor"/>
    <s v="TEC"/>
    <m/>
    <s v="BNL"/>
    <s v="PED"/>
    <s v="INS"/>
    <x v="6"/>
    <m/>
    <m/>
    <m/>
    <m/>
    <m/>
    <m/>
    <m/>
    <n v="239.83"/>
    <n v="2997.88"/>
    <n v="2997.88"/>
    <n v="2746.06"/>
    <m/>
    <m/>
    <m/>
    <m/>
    <m/>
    <m/>
    <m/>
    <m/>
    <x v="0"/>
    <x v="0"/>
    <m/>
  </r>
  <r>
    <s v=""/>
    <s v=" HR_0602_1100"/>
    <s v="HR TL Instrumentation Labor - Construction"/>
    <s v="6.05.05.02"/>
    <x v="0"/>
    <d v="2026-09-01T00:00:00"/>
    <d v="2028-08-30T00:00:00"/>
    <s v="mahmed"/>
    <s v="gassner"/>
    <n v="57120.23"/>
    <s v="CON"/>
    <s v="C"/>
    <s v="Labor"/>
    <s v="TEC"/>
    <m/>
    <s v="BNL"/>
    <s v="Const"/>
    <s v="INS"/>
    <x v="10"/>
    <m/>
    <m/>
    <m/>
    <m/>
    <m/>
    <m/>
    <m/>
    <m/>
    <m/>
    <m/>
    <n v="2399.0500000000002"/>
    <n v="28560.11"/>
    <n v="26161.06"/>
    <m/>
    <m/>
    <m/>
    <m/>
    <m/>
    <m/>
    <x v="0"/>
    <x v="0"/>
    <m/>
  </r>
  <r>
    <s v=""/>
    <s v=" HR_0605_3123"/>
    <s v="RHIC YV-IPM Relocation - Construction"/>
    <s v="6.05.05.03"/>
    <x v="0"/>
    <d v="2025-12-09T00:00:00"/>
    <d v="2027-12-08T00:00:00"/>
    <s v="mahmed"/>
    <s v="gassner"/>
    <n v="33392.86"/>
    <s v="CON"/>
    <s v="C"/>
    <s v="Labor"/>
    <s v="TEC"/>
    <m/>
    <s v="BNL"/>
    <s v="Const"/>
    <s v="INS"/>
    <x v="10"/>
    <m/>
    <m/>
    <m/>
    <m/>
    <m/>
    <m/>
    <m/>
    <m/>
    <m/>
    <m/>
    <n v="13691.07"/>
    <n v="16696.43"/>
    <n v="3005.36"/>
    <m/>
    <m/>
    <m/>
    <m/>
    <m/>
    <m/>
    <x v="0"/>
    <x v="0"/>
    <m/>
  </r>
  <r>
    <s v=""/>
    <s v=" HR_0605_3125"/>
    <s v="Electro-Optical Wall Current Monitor Labor - Construction"/>
    <s v="6.05.05.03"/>
    <x v="0"/>
    <d v="2025-12-09T00:00:00"/>
    <d v="2027-12-08T00:00:00"/>
    <s v="mahmed"/>
    <s v="gassner"/>
    <n v="14311.23"/>
    <s v="CON"/>
    <s v="C"/>
    <s v="Labor"/>
    <s v="TEC"/>
    <m/>
    <s v="BNL"/>
    <s v="Const"/>
    <s v="INS"/>
    <x v="10"/>
    <m/>
    <m/>
    <m/>
    <m/>
    <m/>
    <m/>
    <m/>
    <m/>
    <m/>
    <m/>
    <n v="5867.6"/>
    <n v="7155.61"/>
    <n v="1288.01"/>
    <m/>
    <m/>
    <m/>
    <m/>
    <m/>
    <m/>
    <x v="0"/>
    <x v="0"/>
    <m/>
  </r>
  <r>
    <s v=""/>
    <s v=" HR_0605_3131"/>
    <s v="IPM Upgrade - Electronic System - Drawings Checking, Correcting, Approval; Wiring Diagrams"/>
    <s v="6.05.05.03"/>
    <x v="0"/>
    <d v="2025-12-09T00:00:00"/>
    <d v="2027-12-08T00:00:00"/>
    <s v="mahmed"/>
    <s v="gassner"/>
    <n v="9540.82"/>
    <s v="EDIA"/>
    <s v="C"/>
    <s v="Labor"/>
    <s v="TEC"/>
    <m/>
    <s v="BNL"/>
    <s v="Const"/>
    <s v="INS"/>
    <x v="10"/>
    <m/>
    <m/>
    <m/>
    <m/>
    <m/>
    <m/>
    <m/>
    <m/>
    <m/>
    <m/>
    <n v="3911.73"/>
    <n v="4770.41"/>
    <n v="858.67"/>
    <m/>
    <m/>
    <m/>
    <m/>
    <m/>
    <m/>
    <x v="0"/>
    <x v="0"/>
    <m/>
  </r>
  <r>
    <s v=""/>
    <s v=" HR_0605_3231"/>
    <s v="IPM Upgrade - Material - Test and Final Acceptance"/>
    <s v="6.05.05.03"/>
    <x v="0"/>
    <d v="2027-02-25T00:00:00"/>
    <d v="2028-02-24T00:00:00"/>
    <s v="mahmed"/>
    <s v="gassner"/>
    <n v="13440.79"/>
    <s v="EDIA"/>
    <s v="C"/>
    <s v="Labor"/>
    <s v="TEC"/>
    <m/>
    <s v="BNL"/>
    <s v="Const"/>
    <s v="INS"/>
    <x v="8"/>
    <s v="P.S102"/>
    <m/>
    <m/>
    <m/>
    <m/>
    <m/>
    <m/>
    <m/>
    <m/>
    <m/>
    <m/>
    <n v="8225.76"/>
    <n v="5215.03"/>
    <m/>
    <m/>
    <m/>
    <m/>
    <m/>
    <m/>
    <x v="0"/>
    <x v="0"/>
    <m/>
  </r>
  <r>
    <s v=""/>
    <s v=" HR_0605_3225"/>
    <s v="Head-Tail Pick-up - Material - Test and Final Acceptance"/>
    <s v="6.05.05.03"/>
    <x v="0"/>
    <d v="2026-09-28T00:00:00"/>
    <d v="2027-03-31T00:00:00"/>
    <s v="mahmed"/>
    <s v="gassner"/>
    <n v="4015.14"/>
    <s v="EDIA"/>
    <s v="C"/>
    <s v="Labor"/>
    <s v="TEC"/>
    <m/>
    <s v="BNL"/>
    <s v="Const"/>
    <s v="INS"/>
    <x v="9"/>
    <s v="P.S193"/>
    <m/>
    <m/>
    <m/>
    <m/>
    <m/>
    <m/>
    <m/>
    <m/>
    <m/>
    <n v="96.36"/>
    <n v="3918.77"/>
    <m/>
    <m/>
    <m/>
    <m/>
    <m/>
    <m/>
    <m/>
    <x v="0"/>
    <x v="0"/>
    <m/>
  </r>
  <r>
    <s v=""/>
    <s v=" HR_0605_3239"/>
    <s v="Head-Tail Pick-up - Assembly"/>
    <s v="6.05.05.03"/>
    <x v="0"/>
    <d v="2027-04-01T00:00:00"/>
    <d v="2027-09-27T00:00:00"/>
    <s v="mahmed"/>
    <s v="gassner"/>
    <n v="14466.23"/>
    <s v="CON"/>
    <s v="C"/>
    <s v="Labor"/>
    <s v="TEC"/>
    <m/>
    <s v="BNL"/>
    <s v="Const"/>
    <s v="INS"/>
    <x v="7"/>
    <m/>
    <m/>
    <m/>
    <m/>
    <m/>
    <m/>
    <m/>
    <m/>
    <m/>
    <m/>
    <m/>
    <n v="14466.23"/>
    <m/>
    <m/>
    <m/>
    <m/>
    <m/>
    <m/>
    <m/>
    <x v="0"/>
    <x v="0"/>
    <m/>
  </r>
  <r>
    <s v=""/>
    <s v=" HR_0605_3253"/>
    <s v="Head-Tail Pick-up Pre-Installation Testing"/>
    <s v="6.05.05.03"/>
    <x v="0"/>
    <d v="2027-09-28T00:00:00"/>
    <d v="2028-03-30T00:00:00"/>
    <s v="mahmed"/>
    <s v="gassner"/>
    <n v="14960.39"/>
    <s v="CON"/>
    <s v="C"/>
    <s v="Labor"/>
    <s v="TEC"/>
    <m/>
    <s v="BNL"/>
    <s v="Const"/>
    <s v="INS"/>
    <x v="9"/>
    <m/>
    <m/>
    <m/>
    <m/>
    <m/>
    <m/>
    <m/>
    <m/>
    <m/>
    <m/>
    <m/>
    <n v="359.05"/>
    <n v="14601.34"/>
    <m/>
    <m/>
    <m/>
    <m/>
    <m/>
    <m/>
    <x v="0"/>
    <x v="0"/>
    <m/>
  </r>
  <r>
    <s v=""/>
    <s v=" HR_0605_3249"/>
    <s v="ARTUS Upgrade - Material - Test and Final Acceptance"/>
    <s v="6.05.05.03"/>
    <x v="0"/>
    <d v="2027-05-10T00:00:00"/>
    <d v="2027-09-29T00:00:00"/>
    <s v="mahmed"/>
    <s v="gassner"/>
    <n v="6027.59"/>
    <s v="EDIA"/>
    <s v="C"/>
    <s v="Labor"/>
    <s v="TEC"/>
    <m/>
    <s v="BNL"/>
    <s v="Const"/>
    <s v="INS"/>
    <x v="8"/>
    <s v="P.S194"/>
    <m/>
    <m/>
    <m/>
    <m/>
    <m/>
    <m/>
    <m/>
    <m/>
    <m/>
    <m/>
    <n v="6027.59"/>
    <m/>
    <m/>
    <m/>
    <m/>
    <m/>
    <m/>
    <m/>
    <x v="0"/>
    <x v="0"/>
    <m/>
  </r>
  <r>
    <s v=""/>
    <s v=" HR_0605_3259"/>
    <s v="ARTUS Upgrade - Assembly"/>
    <s v="6.05.05.03"/>
    <x v="0"/>
    <d v="2027-09-30T00:00:00"/>
    <d v="2028-04-03T00:00:00"/>
    <s v="mahmed"/>
    <s v="gassner"/>
    <n v="14968.49"/>
    <s v="CON"/>
    <s v="C"/>
    <s v="Labor"/>
    <s v="TEC"/>
    <m/>
    <s v="BNL"/>
    <s v="Const"/>
    <s v="INS"/>
    <x v="7"/>
    <m/>
    <m/>
    <m/>
    <m/>
    <m/>
    <m/>
    <m/>
    <m/>
    <m/>
    <m/>
    <m/>
    <n v="119.75"/>
    <n v="14848.75"/>
    <m/>
    <m/>
    <m/>
    <m/>
    <m/>
    <m/>
    <x v="0"/>
    <x v="0"/>
    <m/>
  </r>
  <r>
    <s v=""/>
    <s v=" HR_0605_3285"/>
    <s v="ARTUS Upgrade - Pre-Installation Testing"/>
    <s v="6.05.05.03"/>
    <x v="0"/>
    <d v="2028-04-04T00:00:00"/>
    <d v="2028-09-28T00:00:00"/>
    <s v="mahmed"/>
    <s v="gassner"/>
    <n v="14972.54"/>
    <s v="CON"/>
    <s v="C"/>
    <s v="Labor"/>
    <s v="TEC"/>
    <m/>
    <s v="BNL"/>
    <s v="Const"/>
    <s v="INS"/>
    <x v="8"/>
    <m/>
    <m/>
    <m/>
    <m/>
    <m/>
    <m/>
    <m/>
    <m/>
    <m/>
    <m/>
    <m/>
    <m/>
    <n v="14972.54"/>
    <m/>
    <m/>
    <m/>
    <m/>
    <m/>
    <m/>
    <x v="0"/>
    <x v="0"/>
    <m/>
  </r>
  <r>
    <s v=""/>
    <s v=" HR_0605_3275"/>
    <s v="BBQ Upgrade - Material - Test and Final Acceptance"/>
    <s v="6.05.05.03"/>
    <x v="0"/>
    <d v="2028-01-24T00:00:00"/>
    <d v="2028-06-13T00:00:00"/>
    <s v="mahmed"/>
    <s v="gassner"/>
    <n v="4159.04"/>
    <s v="EDIA"/>
    <s v="C"/>
    <s v="Labor"/>
    <s v="TEC"/>
    <m/>
    <s v="BNL"/>
    <s v="Const"/>
    <s v="INS"/>
    <x v="8"/>
    <s v="P.S195"/>
    <m/>
    <m/>
    <m/>
    <m/>
    <m/>
    <m/>
    <m/>
    <m/>
    <m/>
    <m/>
    <m/>
    <n v="4159.04"/>
    <m/>
    <m/>
    <m/>
    <m/>
    <m/>
    <m/>
    <x v="0"/>
    <x v="0"/>
    <m/>
  </r>
  <r>
    <s v=""/>
    <s v=" HR_0605_3291"/>
    <s v="BBQ Upgrade - Assembly"/>
    <s v="6.05.05.03"/>
    <x v="0"/>
    <d v="2028-06-14T00:00:00"/>
    <d v="2028-12-13T00:00:00"/>
    <s v="mahmed"/>
    <s v="gassner"/>
    <n v="15177.97"/>
    <s v="CON"/>
    <s v="C"/>
    <s v="Labor"/>
    <s v="TEC"/>
    <m/>
    <s v="BNL"/>
    <s v="Const"/>
    <s v="INS"/>
    <x v="7"/>
    <m/>
    <m/>
    <m/>
    <m/>
    <m/>
    <m/>
    <m/>
    <m/>
    <m/>
    <m/>
    <m/>
    <m/>
    <n v="9228.2000000000007"/>
    <n v="5949.76"/>
    <m/>
    <m/>
    <m/>
    <m/>
    <m/>
    <x v="0"/>
    <x v="0"/>
    <m/>
  </r>
  <r>
    <s v=""/>
    <s v=" HR_0605_3303"/>
    <s v="BBQ Upgrade - Pre-Installation Testing"/>
    <s v="6.05.05.03"/>
    <x v="0"/>
    <d v="2028-12-14T00:00:00"/>
    <d v="2029-06-13T00:00:00"/>
    <s v="mahmed"/>
    <s v="gassner"/>
    <n v="15496.58"/>
    <s v="CON"/>
    <s v="C"/>
    <s v="Labor"/>
    <s v="TEC"/>
    <m/>
    <s v="BNL"/>
    <s v="Const"/>
    <s v="INS"/>
    <x v="5"/>
    <m/>
    <m/>
    <m/>
    <m/>
    <m/>
    <m/>
    <m/>
    <m/>
    <m/>
    <m/>
    <m/>
    <m/>
    <m/>
    <n v="15496.58"/>
    <m/>
    <m/>
    <m/>
    <m/>
    <m/>
    <x v="0"/>
    <x v="0"/>
    <m/>
  </r>
  <r>
    <s v=""/>
    <s v=" HR_0605_3251"/>
    <s v="HF Schottky Upgrade - Material - Test and Final Acceptance"/>
    <s v="6.05.05.03"/>
    <x v="0"/>
    <d v="2027-05-10T00:00:00"/>
    <d v="2027-11-04T00:00:00"/>
    <s v="mahmed"/>
    <s v="gassner"/>
    <n v="14563.44"/>
    <s v="EDIA"/>
    <s v="C"/>
    <s v="Labor"/>
    <s v="TEC"/>
    <m/>
    <s v="BNL"/>
    <s v="Const"/>
    <s v="INS"/>
    <x v="8"/>
    <s v="P.S196"/>
    <m/>
    <m/>
    <m/>
    <m/>
    <m/>
    <m/>
    <m/>
    <m/>
    <m/>
    <m/>
    <n v="11767.26"/>
    <n v="2796.18"/>
    <m/>
    <m/>
    <m/>
    <m/>
    <m/>
    <m/>
    <x v="0"/>
    <x v="0"/>
    <m/>
  </r>
  <r>
    <s v=""/>
    <s v=" HR_0605_3287"/>
    <s v="HF Schottky Upgrade - Pre-Installation Testing"/>
    <s v="6.05.05.03"/>
    <x v="0"/>
    <d v="2028-05-09T00:00:00"/>
    <d v="2028-11-03T00:00:00"/>
    <s v="mahmed"/>
    <s v="gassner"/>
    <n v="15073.16"/>
    <s v="CON"/>
    <s v="C"/>
    <s v="Labor"/>
    <s v="TEC"/>
    <m/>
    <s v="BNL"/>
    <s v="Const"/>
    <s v="INS"/>
    <x v="8"/>
    <m/>
    <m/>
    <m/>
    <m/>
    <m/>
    <m/>
    <m/>
    <m/>
    <m/>
    <m/>
    <m/>
    <m/>
    <n v="12179.11"/>
    <n v="2894.05"/>
    <m/>
    <m/>
    <m/>
    <m/>
    <m/>
    <x v="0"/>
    <x v="0"/>
    <m/>
  </r>
  <r>
    <s v=""/>
    <s v=" HR_0605_3281"/>
    <s v="LF Schottky Upgrade - Material - Test and Final Acceptance"/>
    <s v="6.05.05.03"/>
    <x v="0"/>
    <d v="2027-05-10T00:00:00"/>
    <d v="2027-11-04T00:00:00"/>
    <s v="mahmed"/>
    <s v="gassner"/>
    <n v="10922.58"/>
    <s v="CON"/>
    <s v="C"/>
    <s v="Labor"/>
    <s v="TEC"/>
    <m/>
    <s v="BNL"/>
    <s v="Const"/>
    <s v="INS"/>
    <x v="8"/>
    <s v="P.S197"/>
    <m/>
    <m/>
    <m/>
    <m/>
    <m/>
    <m/>
    <m/>
    <m/>
    <m/>
    <m/>
    <n v="8825.44"/>
    <n v="2097.14"/>
    <m/>
    <m/>
    <m/>
    <m/>
    <m/>
    <m/>
    <x v="0"/>
    <x v="0"/>
    <m/>
  </r>
  <r>
    <s v=""/>
    <s v=" HR_0605_3305"/>
    <s v="LF Schottky Upgrade - Pre-Installation Testing"/>
    <s v="6.05.05.03"/>
    <x v="0"/>
    <d v="2028-05-09T00:00:00"/>
    <d v="2028-11-03T00:00:00"/>
    <s v="mahmed"/>
    <s v="gassner"/>
    <n v="15073.16"/>
    <s v="CON"/>
    <s v="C"/>
    <s v="Labor"/>
    <s v="TEC"/>
    <m/>
    <s v="BNL"/>
    <s v="Const"/>
    <s v="INS"/>
    <x v="5"/>
    <m/>
    <m/>
    <m/>
    <m/>
    <m/>
    <m/>
    <m/>
    <m/>
    <m/>
    <m/>
    <m/>
    <m/>
    <n v="12179.11"/>
    <n v="2894.05"/>
    <m/>
    <m/>
    <m/>
    <m/>
    <m/>
    <x v="0"/>
    <x v="0"/>
    <m/>
  </r>
  <r>
    <s v=""/>
    <s v=" HR_0603_2820"/>
    <s v="HSR Collimators - Motion System - Wiring Diagrams"/>
    <s v="6.06.03.02.02"/>
    <x v="0"/>
    <d v="2025-12-09T00:00:00"/>
    <d v="2026-12-08T00:00:00"/>
    <s v="mahmed"/>
    <s v="gassner"/>
    <n v="9376.7199999999993"/>
    <s v="EDIA"/>
    <s v="C"/>
    <s v="Labor"/>
    <s v="TEC"/>
    <m/>
    <s v="BNL"/>
    <s v="Const"/>
    <s v="AD"/>
    <x v="10"/>
    <m/>
    <m/>
    <m/>
    <m/>
    <m/>
    <m/>
    <m/>
    <m/>
    <m/>
    <m/>
    <n v="7688.91"/>
    <n v="1687.81"/>
    <m/>
    <m/>
    <m/>
    <m/>
    <m/>
    <m/>
    <m/>
    <x v="0"/>
    <x v="0"/>
    <m/>
  </r>
  <r>
    <s v=""/>
    <s v=" HR_0603_2920"/>
    <s v="HSR Collimators - BPM Electronic System - Wiring Diagrams"/>
    <s v="6.06.03.02.02"/>
    <x v="0"/>
    <d v="2025-12-09T00:00:00"/>
    <d v="2026-12-08T00:00:00"/>
    <s v="mahmed"/>
    <s v="gassner"/>
    <n v="9376.7199999999993"/>
    <s v="EDIA"/>
    <s v="C"/>
    <s v="Labor"/>
    <s v="TEC"/>
    <m/>
    <s v="BNL"/>
    <s v="Const"/>
    <s v="AD"/>
    <x v="10"/>
    <m/>
    <m/>
    <m/>
    <m/>
    <m/>
    <m/>
    <m/>
    <m/>
    <m/>
    <m/>
    <n v="7688.91"/>
    <n v="1687.81"/>
    <m/>
    <m/>
    <m/>
    <m/>
    <m/>
    <m/>
    <m/>
    <x v="0"/>
    <x v="0"/>
    <m/>
  </r>
  <r>
    <s v=""/>
    <s v=" HR_0603_2940"/>
    <s v="HSR Collimators Material - Test and Final Acceptance"/>
    <s v="6.06.03.02.02"/>
    <x v="0"/>
    <d v="2027-09-15T00:00:00"/>
    <d v="2028-09-13T00:00:00"/>
    <s v="mahmed"/>
    <s v="gassner"/>
    <n v="14948.24"/>
    <s v="CON"/>
    <s v="C"/>
    <s v="Labor"/>
    <s v="TEC"/>
    <m/>
    <s v="BNL"/>
    <s v="Const"/>
    <s v="AD"/>
    <x v="8"/>
    <s v="S.P128"/>
    <s v="APP00173"/>
    <m/>
    <m/>
    <m/>
    <m/>
    <m/>
    <m/>
    <m/>
    <m/>
    <m/>
    <n v="717.52"/>
    <n v="14230.73"/>
    <m/>
    <m/>
    <m/>
    <m/>
    <m/>
    <m/>
    <x v="0"/>
    <x v="0"/>
    <m/>
  </r>
  <r>
    <s v=""/>
    <s v=" HR_0802_1080"/>
    <s v="High Current HCeS - Prepare areas to accept gun, cathode, laser and laser transport systems"/>
    <s v="6.05.07.02"/>
    <x v="0"/>
    <d v="2026-03-27T00:00:00"/>
    <d v="2026-09-15T00:00:00"/>
    <s v="glayden"/>
    <s v="skaritka"/>
    <n v="46590.1"/>
    <s v="CON"/>
    <s v="C"/>
    <s v="Labor"/>
    <s v="TEC"/>
    <m/>
    <s v="BNL"/>
    <s v="Const"/>
    <s v="SHC"/>
    <x v="6"/>
    <m/>
    <m/>
    <m/>
    <m/>
    <m/>
    <m/>
    <m/>
    <m/>
    <m/>
    <m/>
    <n v="46590.1"/>
    <m/>
    <m/>
    <m/>
    <m/>
    <m/>
    <m/>
    <m/>
    <m/>
    <x v="0"/>
    <x v="0"/>
    <m/>
  </r>
  <r>
    <s v=""/>
    <s v=" HR_0802_1180"/>
    <s v="High Current HCeS - Decommission and dissassembly of all LeRec Gun system"/>
    <s v="6.05.07.02"/>
    <x v="0"/>
    <d v="2027-08-04T00:00:00"/>
    <d v="2028-03-27T00:00:00"/>
    <s v="glayden"/>
    <s v="skaritka"/>
    <n v="39580.800000000003"/>
    <s v="CON"/>
    <s v="C"/>
    <s v="Labor"/>
    <s v="TEC"/>
    <m/>
    <s v="BNL"/>
    <s v="Const"/>
    <s v="SHC"/>
    <x v="5"/>
    <m/>
    <m/>
    <m/>
    <m/>
    <m/>
    <m/>
    <m/>
    <m/>
    <m/>
    <m/>
    <m/>
    <n v="10142.58"/>
    <n v="29438.22"/>
    <m/>
    <m/>
    <m/>
    <m/>
    <m/>
    <m/>
    <x v="0"/>
    <x v="0"/>
    <m/>
  </r>
  <r>
    <s v=""/>
    <s v=" HR_0802_1200"/>
    <s v="High Current HCeS - Move all High Current e-source systems into new prepared locations (1002 Tunnel BORE)"/>
    <s v="6.05.07.02"/>
    <x v="0"/>
    <d v="2028-03-28T00:00:00"/>
    <d v="2028-07-19T00:00:00"/>
    <s v="glayden"/>
    <s v="skaritka"/>
    <n v="19963.39"/>
    <s v="CON"/>
    <s v="C"/>
    <s v="Labor"/>
    <s v="TEC"/>
    <m/>
    <s v="BNL"/>
    <s v="Const"/>
    <s v="SHC"/>
    <x v="5"/>
    <m/>
    <m/>
    <m/>
    <m/>
    <m/>
    <m/>
    <m/>
    <m/>
    <m/>
    <m/>
    <m/>
    <m/>
    <n v="19963.39"/>
    <m/>
    <m/>
    <m/>
    <m/>
    <m/>
    <m/>
    <x v="0"/>
    <x v="0"/>
    <m/>
  </r>
  <r>
    <s v=""/>
    <s v=" HR_0802_1220"/>
    <s v="High Current HCeS - Refurbish, upgrade and reassemble systems in final location"/>
    <s v="6.05.07.02"/>
    <x v="0"/>
    <d v="2028-07-20T00:00:00"/>
    <d v="2029-05-08T00:00:00"/>
    <s v="glayden"/>
    <s v="skaritka"/>
    <n v="51209.85"/>
    <s v="CON"/>
    <s v="C"/>
    <s v="Labor"/>
    <s v="TEC"/>
    <m/>
    <s v="BNL"/>
    <s v="Const"/>
    <s v="SHC"/>
    <x v="7"/>
    <m/>
    <m/>
    <m/>
    <m/>
    <m/>
    <m/>
    <m/>
    <m/>
    <m/>
    <m/>
    <m/>
    <m/>
    <n v="13058.51"/>
    <n v="38151.339999999997"/>
    <m/>
    <m/>
    <m/>
    <m/>
    <m/>
    <x v="0"/>
    <x v="0"/>
    <m/>
  </r>
  <r>
    <s v=""/>
    <s v=" HR_0802_1300"/>
    <s v="High Current HCeS - Integration and testing of all subsystems"/>
    <s v="6.05.07.02"/>
    <x v="0"/>
    <d v="1931-01-03T00:00:00"/>
    <d v="1931-04-28T00:00:00"/>
    <s v="glayden"/>
    <s v="skaritka"/>
    <n v="166003.28"/>
    <s v="CON"/>
    <s v="C"/>
    <s v="Labor"/>
    <s v="TEC"/>
    <m/>
    <s v="BNL"/>
    <s v="Const"/>
    <s v="SHC"/>
    <x v="8"/>
    <m/>
    <m/>
    <m/>
    <m/>
    <m/>
    <m/>
    <m/>
    <m/>
    <m/>
    <m/>
    <m/>
    <m/>
    <m/>
    <m/>
    <m/>
    <n v="166003.28"/>
    <m/>
    <m/>
    <m/>
    <x v="0"/>
    <x v="0"/>
    <m/>
  </r>
  <r>
    <s v=""/>
    <s v=" HR_0802_1420"/>
    <s v="High Current HCeS - System Commissioning"/>
    <s v="6.05.07.02"/>
    <x v="0"/>
    <d v="1931-04-29T00:00:00"/>
    <d v="1931-10-17T00:00:00"/>
    <s v="glayden"/>
    <s v="skaritka"/>
    <n v="111056.2"/>
    <s v="CON"/>
    <s v="C"/>
    <s v="Labor"/>
    <s v="TEC"/>
    <m/>
    <s v="BNL"/>
    <s v="Const"/>
    <s v="SHC"/>
    <x v="4"/>
    <m/>
    <m/>
    <m/>
    <m/>
    <m/>
    <m/>
    <m/>
    <m/>
    <m/>
    <m/>
    <m/>
    <m/>
    <m/>
    <m/>
    <m/>
    <n v="99950.58"/>
    <n v="11105.62"/>
    <m/>
    <m/>
    <x v="0"/>
    <x v="0"/>
    <m/>
  </r>
  <r>
    <s v=""/>
    <s v=" HR_0807_0100"/>
    <s v="BPM System - Construction"/>
    <s v="6.05.07.06.01"/>
    <x v="0"/>
    <d v="2027-05-27T00:00:00"/>
    <d v="2029-03-16T00:00:00"/>
    <s v="mahmed"/>
    <s v="gassner"/>
    <n v="45011.88"/>
    <s v="CON"/>
    <s v="C"/>
    <s v="Labor"/>
    <s v="TEC"/>
    <m/>
    <s v="BNL"/>
    <s v="Const"/>
    <s v="SHC"/>
    <x v="7"/>
    <m/>
    <m/>
    <m/>
    <m/>
    <m/>
    <m/>
    <m/>
    <m/>
    <m/>
    <m/>
    <m/>
    <n v="8802.32"/>
    <n v="25006.6"/>
    <n v="11202.96"/>
    <m/>
    <m/>
    <m/>
    <m/>
    <m/>
    <x v="0"/>
    <x v="0"/>
    <m/>
  </r>
  <r>
    <s v=""/>
    <s v=" HR_0807_2100"/>
    <s v="SHC Charge and Current Monitors - Construction"/>
    <s v="6.05.07.06.02"/>
    <x v="0"/>
    <d v="2027-05-27T00:00:00"/>
    <d v="2029-03-16T00:00:00"/>
    <s v="mahmed"/>
    <s v="gassner"/>
    <n v="29257.72"/>
    <s v="CON"/>
    <s v="C"/>
    <s v="Labor"/>
    <s v="TEC"/>
    <m/>
    <s v="BNL"/>
    <s v="Const"/>
    <s v="SHC"/>
    <x v="5"/>
    <m/>
    <m/>
    <m/>
    <m/>
    <m/>
    <m/>
    <m/>
    <m/>
    <m/>
    <m/>
    <m/>
    <n v="5721.51"/>
    <n v="16254.29"/>
    <n v="7281.92"/>
    <m/>
    <m/>
    <m/>
    <m/>
    <m/>
    <x v="0"/>
    <x v="0"/>
    <m/>
  </r>
  <r>
    <s v=""/>
    <s v=" HR_0807_4100"/>
    <s v="SHC Profile and Emittance Monitors - Construction"/>
    <s v="6.05.07.06.03"/>
    <x v="0"/>
    <d v="2027-07-26T00:00:00"/>
    <d v="2029-05-11T00:00:00"/>
    <s v="mahmed"/>
    <s v="gassner"/>
    <n v="163535.09"/>
    <s v="CON"/>
    <s v="C"/>
    <s v="Labor"/>
    <s v="TEC"/>
    <m/>
    <s v="BNL"/>
    <s v="Const"/>
    <s v="SHC"/>
    <x v="5"/>
    <m/>
    <m/>
    <m/>
    <m/>
    <m/>
    <m/>
    <m/>
    <m/>
    <m/>
    <m/>
    <m/>
    <n v="17443.740000000002"/>
    <n v="90852.83"/>
    <n v="55238.52"/>
    <m/>
    <m/>
    <m/>
    <m/>
    <m/>
    <x v="0"/>
    <x v="0"/>
    <m/>
  </r>
  <r>
    <s v=""/>
    <s v=" HR_0807_6100"/>
    <s v="SHC Beam Loss Monitors - Construction"/>
    <s v="6.05.07.06.04"/>
    <x v="0"/>
    <d v="2027-05-27T00:00:00"/>
    <d v="2029-03-16T00:00:00"/>
    <s v="mahmed"/>
    <s v="gassner"/>
    <n v="30007.919999999998"/>
    <s v="CON"/>
    <s v="C"/>
    <s v="Labor"/>
    <s v="TEC"/>
    <m/>
    <s v="BNL"/>
    <s v="Const"/>
    <s v="SHC"/>
    <x v="5"/>
    <m/>
    <m/>
    <m/>
    <m/>
    <m/>
    <m/>
    <m/>
    <m/>
    <m/>
    <m/>
    <m/>
    <n v="5868.22"/>
    <n v="16671.07"/>
    <n v="7468.64"/>
    <m/>
    <m/>
    <m/>
    <m/>
    <m/>
    <x v="0"/>
    <x v="0"/>
    <m/>
  </r>
  <r>
    <s v=""/>
    <s v=" HR_0807_8060"/>
    <s v="SHC Synchrotron Radiation Monitors - Final Design"/>
    <s v="6.05.07.06.05"/>
    <x v="0"/>
    <d v="2025-12-30T00:00:00"/>
    <d v="2026-08-03T00:00:00"/>
    <s v="mahmed"/>
    <s v="gassner"/>
    <n v="3494.26"/>
    <s v="EDIA"/>
    <s v="C"/>
    <s v="Labor"/>
    <s v="TEC"/>
    <m/>
    <s v="BNL"/>
    <s v="PED"/>
    <s v="SHC"/>
    <x v="6"/>
    <m/>
    <m/>
    <m/>
    <m/>
    <m/>
    <m/>
    <m/>
    <m/>
    <m/>
    <m/>
    <n v="3494.26"/>
    <m/>
    <m/>
    <m/>
    <m/>
    <m/>
    <m/>
    <m/>
    <m/>
    <x v="0"/>
    <x v="0"/>
    <m/>
  </r>
  <r>
    <s v=""/>
    <s v=" HR_0807_8100"/>
    <s v="SHC Synchrotron Radiation Monitors - Construction"/>
    <s v="6.05.07.06.05"/>
    <x v="0"/>
    <d v="2027-05-13T00:00:00"/>
    <d v="2029-03-02T00:00:00"/>
    <s v="mahmed"/>
    <s v="gassner"/>
    <n v="89886.37"/>
    <s v="CON"/>
    <s v="C"/>
    <s v="Labor"/>
    <s v="TEC"/>
    <m/>
    <s v="BNL"/>
    <s v="Const"/>
    <s v="SHC"/>
    <x v="5"/>
    <m/>
    <m/>
    <m/>
    <m/>
    <m/>
    <m/>
    <m/>
    <m/>
    <m/>
    <m/>
    <m/>
    <n v="19575.25"/>
    <n v="49936.87"/>
    <n v="20374.240000000002"/>
    <m/>
    <m/>
    <m/>
    <m/>
    <m/>
    <x v="0"/>
    <x v="0"/>
    <m/>
  </r>
  <r>
    <s v=""/>
    <s v=" HR_0809_1380"/>
    <s v="Medium PS - System Test"/>
    <s v="6.05.07.07"/>
    <x v="0"/>
    <d v="2026-02-09T00:00:00"/>
    <d v="2026-04-06T00:00:00"/>
    <s v="apatil"/>
    <s v="bruno"/>
    <n v="48453.71"/>
    <s v="CON"/>
    <s v="C"/>
    <s v="Labor"/>
    <s v="OPC"/>
    <m/>
    <s v="BNL"/>
    <s v="Pre-Ops"/>
    <s v="SHC"/>
    <x v="8"/>
    <m/>
    <m/>
    <m/>
    <m/>
    <m/>
    <m/>
    <m/>
    <m/>
    <m/>
    <m/>
    <n v="48453.71"/>
    <m/>
    <m/>
    <m/>
    <m/>
    <m/>
    <m/>
    <m/>
    <m/>
    <x v="0"/>
    <x v="0"/>
    <m/>
  </r>
  <r>
    <s v=""/>
    <s v=" HR_0809_1580"/>
    <s v="Small PS - System Test"/>
    <s v="6.05.07.07"/>
    <x v="0"/>
    <d v="2026-03-10T00:00:00"/>
    <d v="2026-06-02T00:00:00"/>
    <s v="apatil"/>
    <s v="bruno"/>
    <n v="37272.080000000002"/>
    <s v="CON"/>
    <s v="C"/>
    <s v="Labor"/>
    <s v="OPC"/>
    <m/>
    <s v="BNL"/>
    <s v="Pre-Ops"/>
    <s v="SHC"/>
    <x v="8"/>
    <m/>
    <m/>
    <m/>
    <m/>
    <m/>
    <m/>
    <m/>
    <m/>
    <m/>
    <m/>
    <n v="37272.080000000002"/>
    <m/>
    <m/>
    <m/>
    <m/>
    <m/>
    <m/>
    <m/>
    <m/>
    <x v="0"/>
    <x v="0"/>
    <m/>
  </r>
  <r>
    <s v=""/>
    <s v=" IR_0211_3480"/>
    <s v="Direct Wind Magnets 6 - B0ApF - Coil Assembly"/>
    <s v="6.06.02.01.01"/>
    <x v="0"/>
    <d v="2026-08-06T00:00:00"/>
    <d v="2027-02-08T00:00:00"/>
    <s v="jtolle"/>
    <s v="hwitte"/>
    <n v="1431.36"/>
    <s v="CON"/>
    <s v="C"/>
    <s v="Labor"/>
    <s v="TEC"/>
    <m/>
    <s v="BNL"/>
    <s v="Const"/>
    <s v="SC_MAG"/>
    <x v="7"/>
    <m/>
    <m/>
    <m/>
    <m/>
    <m/>
    <m/>
    <m/>
    <m/>
    <m/>
    <m/>
    <n v="446.58"/>
    <n v="984.78"/>
    <m/>
    <m/>
    <m/>
    <m/>
    <m/>
    <m/>
    <m/>
    <x v="0"/>
    <x v="0"/>
    <m/>
  </r>
  <r>
    <s v=""/>
    <s v=" IR_0211_2980"/>
    <s v="Direct Wind Magnets 5 - B2eR - Coil Assembly"/>
    <s v="6.06.02.01.01"/>
    <x v="0"/>
    <d v="2026-06-10T00:00:00"/>
    <d v="2026-12-09T00:00:00"/>
    <s v="jtolle"/>
    <s v="hwitte"/>
    <n v="12033.5"/>
    <s v="CON"/>
    <s v="C"/>
    <s v="Labor"/>
    <s v="TEC"/>
    <m/>
    <s v="BNL"/>
    <s v="Const"/>
    <s v="SC_MAG"/>
    <x v="7"/>
    <m/>
    <m/>
    <m/>
    <m/>
    <m/>
    <m/>
    <m/>
    <m/>
    <m/>
    <m/>
    <n v="7605.17"/>
    <n v="4428.33"/>
    <m/>
    <m/>
    <m/>
    <m/>
    <m/>
    <m/>
    <m/>
    <x v="0"/>
    <x v="0"/>
    <m/>
  </r>
  <r>
    <s v=""/>
    <s v=" IR_0211_1480"/>
    <s v="Direct Wind Magnets 2 - Q2eF - Coil Assembly"/>
    <s v="6.06.02.01.01"/>
    <x v="0"/>
    <d v="2027-08-06T00:00:00"/>
    <d v="2028-02-08T00:00:00"/>
    <s v="jtolle"/>
    <s v="hwitte"/>
    <n v="2716.01"/>
    <s v="CON"/>
    <s v="C"/>
    <s v="Labor"/>
    <s v="TEC"/>
    <m/>
    <s v="BNL"/>
    <s v="Const"/>
    <s v="SC_MAG"/>
    <x v="7"/>
    <m/>
    <m/>
    <m/>
    <m/>
    <m/>
    <m/>
    <m/>
    <m/>
    <m/>
    <m/>
    <m/>
    <n v="847.39"/>
    <n v="1868.61"/>
    <m/>
    <m/>
    <m/>
    <m/>
    <m/>
    <m/>
    <x v="0"/>
    <x v="0"/>
    <m/>
  </r>
  <r>
    <s v=""/>
    <s v=" IR_0211_1980"/>
    <s v="Direct Wind Magnets 3 - Q1eR - Coil Assembly"/>
    <s v="6.06.02.01.01"/>
    <x v="0"/>
    <d v="2027-12-10T00:00:00"/>
    <d v="2028-06-08T00:00:00"/>
    <s v="jtolle"/>
    <s v="hwitte"/>
    <n v="2620.1999999999998"/>
    <s v="CON"/>
    <s v="C"/>
    <s v="Labor"/>
    <s v="TEC"/>
    <m/>
    <s v="BNL"/>
    <s v="Const"/>
    <s v="SC_MAG"/>
    <x v="7"/>
    <m/>
    <m/>
    <m/>
    <m/>
    <m/>
    <m/>
    <m/>
    <m/>
    <m/>
    <m/>
    <m/>
    <m/>
    <n v="2620.1999999999998"/>
    <m/>
    <m/>
    <m/>
    <m/>
    <m/>
    <m/>
    <x v="0"/>
    <x v="0"/>
    <m/>
  </r>
  <r>
    <s v=""/>
    <s v=" IR_0211_2480"/>
    <s v="Direct Wind Magnets 4 - Q2eR - Coil Assembly"/>
    <s v="6.06.02.01.01"/>
    <x v="0"/>
    <d v="2027-06-10T00:00:00"/>
    <d v="2027-12-09T00:00:00"/>
    <s v="jtolle"/>
    <s v="hwitte"/>
    <n v="2197.88"/>
    <s v="CON"/>
    <s v="C"/>
    <s v="Labor"/>
    <s v="TEC"/>
    <m/>
    <s v="BNL"/>
    <s v="Const"/>
    <s v="SC_MAG"/>
    <x v="7"/>
    <m/>
    <m/>
    <m/>
    <m/>
    <m/>
    <m/>
    <m/>
    <m/>
    <m/>
    <m/>
    <m/>
    <n v="1389.06"/>
    <n v="808.82"/>
    <m/>
    <m/>
    <m/>
    <m/>
    <m/>
    <m/>
    <x v="0"/>
    <x v="0"/>
    <m/>
  </r>
  <r>
    <s v=""/>
    <s v=" IR_0211_5480"/>
    <s v="Direct Wind Magnets 10 - Q1ApR - Coil Assembly"/>
    <s v="6.06.02.01.01"/>
    <x v="0"/>
    <d v="2028-06-09T00:00:00"/>
    <d v="2028-12-08T00:00:00"/>
    <s v="jtolle"/>
    <s v="hwitte"/>
    <n v="2906.7"/>
    <s v="CON"/>
    <s v="C"/>
    <s v="Labor"/>
    <s v="TEC"/>
    <m/>
    <s v="BNL"/>
    <s v="Const"/>
    <s v="SC_MAG"/>
    <x v="7"/>
    <m/>
    <m/>
    <m/>
    <m/>
    <m/>
    <m/>
    <m/>
    <m/>
    <m/>
    <m/>
    <m/>
    <m/>
    <n v="1837.03"/>
    <n v="1069.67"/>
    <m/>
    <m/>
    <m/>
    <m/>
    <m/>
    <x v="0"/>
    <x v="0"/>
    <m/>
  </r>
  <r>
    <s v=""/>
    <s v=" IR_0211_5980"/>
    <s v="Direct Wind Magnets 11 - Q1BpR - Coil Assembly"/>
    <s v="6.06.02.01.01"/>
    <x v="0"/>
    <d v="2028-08-07T00:00:00"/>
    <d v="2029-02-07T00:00:00"/>
    <s v="jtolle"/>
    <s v="hwitte"/>
    <n v="5111.03"/>
    <s v="CON"/>
    <s v="C"/>
    <s v="Labor"/>
    <s v="TEC"/>
    <m/>
    <s v="BNL"/>
    <s v="Const"/>
    <s v="SC_MAG"/>
    <x v="7"/>
    <m/>
    <m/>
    <m/>
    <m/>
    <m/>
    <m/>
    <m/>
    <m/>
    <m/>
    <m/>
    <m/>
    <m/>
    <n v="1594.64"/>
    <n v="3516.39"/>
    <m/>
    <m/>
    <m/>
    <m/>
    <m/>
    <x v="0"/>
    <x v="0"/>
    <m/>
  </r>
  <r>
    <s v=""/>
    <s v=" IR_0211_6480"/>
    <s v="Direct Wind Magnets 12 - Q2BpR - Coil Assembly"/>
    <s v="6.06.02.01.01"/>
    <x v="0"/>
    <d v="2028-12-11T00:00:00"/>
    <d v="2029-06-08T00:00:00"/>
    <s v="jtolle"/>
    <s v="hwitte"/>
    <n v="13946.93"/>
    <s v="CON"/>
    <s v="C"/>
    <s v="Labor"/>
    <s v="TEC"/>
    <m/>
    <s v="BNL"/>
    <s v="Const"/>
    <s v="SC_MAG"/>
    <x v="7"/>
    <m/>
    <m/>
    <m/>
    <m/>
    <m/>
    <m/>
    <m/>
    <m/>
    <m/>
    <m/>
    <m/>
    <m/>
    <m/>
    <n v="13946.93"/>
    <m/>
    <m/>
    <m/>
    <m/>
    <m/>
    <x v="0"/>
    <x v="0"/>
    <m/>
  </r>
  <r>
    <s v=""/>
    <s v=" IR_0211_3980"/>
    <s v="Direct Wind Magnets 7 - B0pF - Dipole - Coil Assembly"/>
    <s v="6.06.02.01.01"/>
    <x v="0"/>
    <d v="2026-12-10T00:00:00"/>
    <d v="2027-06-09T00:00:00"/>
    <s v="jtolle"/>
    <s v="hwitte"/>
    <n v="2652.14"/>
    <s v="CON"/>
    <s v="C"/>
    <s v="Labor"/>
    <s v="TEC"/>
    <m/>
    <s v="BNL"/>
    <s v="Const"/>
    <s v="SC_MAG"/>
    <x v="7"/>
    <m/>
    <m/>
    <m/>
    <m/>
    <m/>
    <m/>
    <m/>
    <m/>
    <m/>
    <m/>
    <m/>
    <n v="2652.14"/>
    <m/>
    <m/>
    <m/>
    <m/>
    <m/>
    <m/>
    <m/>
    <x v="0"/>
    <x v="0"/>
    <m/>
  </r>
  <r>
    <s v=""/>
    <s v=" IR_0211_4980"/>
    <s v="Direct Wind Magnets 9 - Q0eF - Coil Assembly"/>
    <s v="6.06.02.01.01"/>
    <x v="0"/>
    <d v="2028-02-09T00:00:00"/>
    <d v="2028-08-04T00:00:00"/>
    <s v="jtolle"/>
    <s v="hwitte"/>
    <n v="1372.48"/>
    <s v="CON"/>
    <s v="C"/>
    <s v="Labor"/>
    <s v="TEC"/>
    <m/>
    <s v="BNL"/>
    <s v="Const"/>
    <s v="SC_MAG"/>
    <x v="7"/>
    <m/>
    <m/>
    <m/>
    <m/>
    <m/>
    <m/>
    <m/>
    <m/>
    <m/>
    <m/>
    <m/>
    <m/>
    <n v="1372.48"/>
    <m/>
    <m/>
    <m/>
    <m/>
    <m/>
    <m/>
    <x v="0"/>
    <x v="0"/>
    <m/>
  </r>
  <r>
    <s v=""/>
    <s v=" IR_0211_4480"/>
    <s v="Direct Wind Magnets 8 - B0pF - Quad - Coil Assembly"/>
    <s v="6.06.02.01.01"/>
    <x v="0"/>
    <d v="2027-02-09T00:00:00"/>
    <d v="2027-08-05T00:00:00"/>
    <s v="jtolle"/>
    <s v="hwitte"/>
    <n v="3013.8"/>
    <s v="CON"/>
    <s v="C"/>
    <s v="Labor"/>
    <s v="TEC"/>
    <m/>
    <s v="BNL"/>
    <s v="Const"/>
    <s v="SC_MAG"/>
    <x v="7"/>
    <m/>
    <m/>
    <m/>
    <m/>
    <m/>
    <m/>
    <m/>
    <m/>
    <m/>
    <m/>
    <m/>
    <n v="3013.8"/>
    <m/>
    <m/>
    <m/>
    <m/>
    <m/>
    <m/>
    <m/>
    <x v="0"/>
    <x v="0"/>
    <m/>
  </r>
  <r>
    <s v=""/>
    <s v=" IR_0212_1160"/>
    <s v="Collared Magnet 1 - Q1ApF - Assembly"/>
    <s v="6.06.02.01.02"/>
    <x v="0"/>
    <d v="2029-12-06T00:00:00"/>
    <d v="1930-05-14T00:00:00"/>
    <s v="jtolle"/>
    <s v="hwitte"/>
    <n v="60146.12"/>
    <s v="EDIA"/>
    <s v="C"/>
    <s v="Labor"/>
    <s v="TEC"/>
    <m/>
    <s v="BNL"/>
    <s v="Const"/>
    <s v="SC_MAG"/>
    <x v="7"/>
    <m/>
    <m/>
    <m/>
    <m/>
    <m/>
    <m/>
    <m/>
    <m/>
    <m/>
    <m/>
    <m/>
    <m/>
    <m/>
    <m/>
    <n v="60146.12"/>
    <m/>
    <m/>
    <m/>
    <m/>
    <x v="0"/>
    <x v="0"/>
    <m/>
  </r>
  <r>
    <s v=""/>
    <s v=" IR_0212_1340"/>
    <s v="Collared Magnet 2 - Q1BpF - Assembly"/>
    <s v="6.06.02.01.02"/>
    <x v="0"/>
    <d v="2029-12-06T00:00:00"/>
    <d v="1930-05-14T00:00:00"/>
    <s v="jtolle"/>
    <s v="hwitte"/>
    <n v="60146.12"/>
    <s v="EDIA"/>
    <s v="C"/>
    <s v="Labor"/>
    <s v="TEC"/>
    <m/>
    <s v="BNL"/>
    <s v="Const"/>
    <s v="SC_MAG"/>
    <x v="7"/>
    <m/>
    <m/>
    <m/>
    <m/>
    <m/>
    <m/>
    <m/>
    <m/>
    <m/>
    <m/>
    <m/>
    <m/>
    <m/>
    <m/>
    <n v="60146.12"/>
    <m/>
    <m/>
    <m/>
    <m/>
    <x v="0"/>
    <x v="0"/>
    <m/>
  </r>
  <r>
    <s v=""/>
    <s v=" IR_0212_1520"/>
    <s v="Collared Magnet 3 - Q2pF -  Assembly"/>
    <s v="6.06.02.01.02"/>
    <x v="0"/>
    <d v="2029-12-06T00:00:00"/>
    <d v="1930-05-14T00:00:00"/>
    <s v="jtolle"/>
    <s v="hwitte"/>
    <n v="60146.12"/>
    <s v="EDIA"/>
    <s v="C"/>
    <s v="Labor"/>
    <s v="TEC"/>
    <m/>
    <s v="BNL"/>
    <s v="Const"/>
    <s v="SC_MAG"/>
    <x v="7"/>
    <m/>
    <m/>
    <m/>
    <m/>
    <m/>
    <m/>
    <m/>
    <m/>
    <m/>
    <m/>
    <m/>
    <m/>
    <m/>
    <m/>
    <n v="60146.12"/>
    <m/>
    <m/>
    <m/>
    <m/>
    <x v="0"/>
    <x v="0"/>
    <m/>
  </r>
  <r>
    <s v=""/>
    <s v=" IR_0212_1700"/>
    <s v="Collared Magnet 4 - B1pF - Assembly"/>
    <s v="6.06.02.01.02"/>
    <x v="0"/>
    <d v="2029-12-06T00:00:00"/>
    <d v="1930-05-14T00:00:00"/>
    <s v="jtolle"/>
    <s v="hwitte"/>
    <n v="60146.12"/>
    <s v="EDIA"/>
    <s v="C"/>
    <s v="Labor"/>
    <s v="TEC"/>
    <m/>
    <s v="BNL"/>
    <s v="Const"/>
    <s v="SC_MAG"/>
    <x v="7"/>
    <m/>
    <m/>
    <m/>
    <m/>
    <m/>
    <m/>
    <m/>
    <m/>
    <m/>
    <m/>
    <m/>
    <m/>
    <m/>
    <m/>
    <n v="60146.12"/>
    <m/>
    <m/>
    <m/>
    <m/>
    <x v="0"/>
    <x v="0"/>
    <m/>
  </r>
  <r>
    <s v=""/>
    <s v=" IR_0212_1880"/>
    <s v="Collared Magnet 5 - B1ApF - Assembly"/>
    <s v="6.06.02.01.02"/>
    <x v="0"/>
    <d v="2029-12-06T00:00:00"/>
    <d v="1930-05-14T00:00:00"/>
    <s v="jtolle"/>
    <s v="hwitte"/>
    <n v="60146.12"/>
    <s v="EDIA"/>
    <s v="C"/>
    <s v="Labor"/>
    <s v="TEC"/>
    <m/>
    <s v="BNL"/>
    <s v="Const"/>
    <s v="SC_MAG"/>
    <x v="7"/>
    <m/>
    <m/>
    <m/>
    <m/>
    <m/>
    <m/>
    <m/>
    <m/>
    <m/>
    <m/>
    <m/>
    <m/>
    <m/>
    <m/>
    <n v="60146.12"/>
    <m/>
    <m/>
    <m/>
    <m/>
    <x v="0"/>
    <x v="0"/>
    <m/>
  </r>
  <r>
    <s v=""/>
    <s v=" IR_0214_1160"/>
    <s v="Direct Wind Magnets 6 - B0ApF - Vertical Cold Test"/>
    <s v="6.06.02.01.04"/>
    <x v="0"/>
    <d v="2027-02-09T00:00:00"/>
    <d v="2027-04-08T00:00:00"/>
    <s v="jtolle"/>
    <s v="hwitte"/>
    <n v="15671.75"/>
    <s v="CON"/>
    <s v="C"/>
    <s v="Labor"/>
    <s v="TEC"/>
    <m/>
    <s v="BNL"/>
    <s v="Const.Test"/>
    <s v="SC_MAG"/>
    <x v="8"/>
    <m/>
    <m/>
    <m/>
    <m/>
    <m/>
    <m/>
    <m/>
    <m/>
    <m/>
    <m/>
    <m/>
    <n v="15671.75"/>
    <m/>
    <m/>
    <m/>
    <m/>
    <m/>
    <m/>
    <m/>
    <x v="0"/>
    <x v="0"/>
    <m/>
  </r>
  <r>
    <s v=""/>
    <s v=" IR_0214_1320"/>
    <s v="Direct Wind Magnets 10 - Q1ApR - Vertical Cold Test"/>
    <s v="6.06.02.01.04"/>
    <x v="0"/>
    <d v="2028-12-11T00:00:00"/>
    <d v="2029-02-09T00:00:00"/>
    <s v="jtolle"/>
    <s v="hwitte"/>
    <n v="12526.41"/>
    <s v="CON"/>
    <s v="C"/>
    <s v="Labor"/>
    <s v="TEC"/>
    <m/>
    <s v="BNL"/>
    <s v="Const.Test"/>
    <s v="SC_MAG"/>
    <x v="8"/>
    <m/>
    <m/>
    <m/>
    <m/>
    <m/>
    <m/>
    <m/>
    <m/>
    <m/>
    <m/>
    <m/>
    <m/>
    <m/>
    <n v="12526.41"/>
    <m/>
    <m/>
    <m/>
    <m/>
    <m/>
    <x v="0"/>
    <x v="0"/>
    <m/>
  </r>
  <r>
    <s v=""/>
    <s v=" IR_0214_1340"/>
    <s v="Direct Wind Magnets 10 - Q1ApR - Cold Mass Assembly"/>
    <s v="6.06.02.01.04"/>
    <x v="0"/>
    <d v="2029-02-12T00:00:00"/>
    <d v="2029-11-28T00:00:00"/>
    <s v="jtolle"/>
    <s v="hwitte"/>
    <n v="23923.599999999999"/>
    <s v="CON"/>
    <s v="C"/>
    <s v="Labor"/>
    <s v="TEC"/>
    <m/>
    <s v="BNL"/>
    <s v="Const"/>
    <s v="SC_MAG"/>
    <x v="7"/>
    <m/>
    <m/>
    <m/>
    <m/>
    <m/>
    <m/>
    <m/>
    <m/>
    <m/>
    <m/>
    <m/>
    <m/>
    <m/>
    <n v="19258.5"/>
    <n v="4665.1000000000004"/>
    <m/>
    <m/>
    <m/>
    <m/>
    <x v="0"/>
    <x v="0"/>
    <m/>
  </r>
  <r>
    <s v=""/>
    <s v=" IR_0214_1120"/>
    <s v="Direct Wind Magnets 5 - B2eR - Vertical Cold Test"/>
    <s v="6.06.02.01.04"/>
    <x v="0"/>
    <d v="2026-12-10T00:00:00"/>
    <d v="2027-02-10T00:00:00"/>
    <s v="jtolle"/>
    <s v="hwitte"/>
    <n v="129472.73"/>
    <s v="CON"/>
    <s v="C"/>
    <s v="Labor"/>
    <s v="TEC"/>
    <m/>
    <s v="BNL"/>
    <s v="Const.Test"/>
    <s v="SC_MAG"/>
    <x v="8"/>
    <m/>
    <m/>
    <m/>
    <m/>
    <m/>
    <m/>
    <m/>
    <m/>
    <m/>
    <m/>
    <m/>
    <n v="129472.73"/>
    <m/>
    <m/>
    <m/>
    <m/>
    <m/>
    <m/>
    <m/>
    <x v="0"/>
    <x v="0"/>
    <m/>
  </r>
  <r>
    <s v=""/>
    <s v=" IR_0214_1000"/>
    <s v="Direct Wind Magnets 2 - Q2eF -Vertical Cold Test"/>
    <s v="6.06.02.01.04"/>
    <x v="0"/>
    <d v="2028-02-09T00:00:00"/>
    <d v="2028-04-07T00:00:00"/>
    <s v="jtolle"/>
    <s v="hwitte"/>
    <n v="29321.23"/>
    <s v="CON"/>
    <s v="C"/>
    <s v="Labor"/>
    <s v="TEC"/>
    <m/>
    <s v="BNL"/>
    <s v="Const.Test"/>
    <s v="SC_MAG"/>
    <x v="8"/>
    <m/>
    <m/>
    <m/>
    <m/>
    <m/>
    <m/>
    <m/>
    <m/>
    <m/>
    <m/>
    <m/>
    <m/>
    <n v="29321.23"/>
    <m/>
    <m/>
    <m/>
    <m/>
    <m/>
    <m/>
    <x v="0"/>
    <x v="0"/>
    <m/>
  </r>
  <r>
    <s v=""/>
    <s v=" IR_0214_1040"/>
    <s v="Direct Wind Magnets 3 - Q1eR - Vertical Cold Test"/>
    <s v="6.06.02.01.04"/>
    <x v="0"/>
    <d v="2028-06-09T00:00:00"/>
    <d v="2028-08-08T00:00:00"/>
    <s v="jtolle"/>
    <s v="hwitte"/>
    <n v="27449.67"/>
    <s v="CON"/>
    <s v="C"/>
    <s v="Labor"/>
    <s v="TEC"/>
    <m/>
    <s v="BNL"/>
    <s v="Const.Test"/>
    <s v="SC_MAG"/>
    <x v="8"/>
    <m/>
    <m/>
    <m/>
    <m/>
    <m/>
    <m/>
    <m/>
    <m/>
    <m/>
    <m/>
    <m/>
    <m/>
    <n v="27449.67"/>
    <m/>
    <m/>
    <m/>
    <m/>
    <m/>
    <m/>
    <x v="0"/>
    <x v="0"/>
    <m/>
  </r>
  <r>
    <s v=""/>
    <s v=" IR_0214_1080"/>
    <s v="Direct Wind Magnets 4 - Q2eR - Vertical Cold Test"/>
    <s v="6.06.02.01.04"/>
    <x v="0"/>
    <d v="2027-12-10T00:00:00"/>
    <d v="2028-02-10T00:00:00"/>
    <s v="jtolle"/>
    <s v="hwitte"/>
    <n v="22957.9"/>
    <s v="CON"/>
    <s v="C"/>
    <s v="Labor"/>
    <s v="TEC"/>
    <m/>
    <s v="BNL"/>
    <s v="Const.Test"/>
    <s v="SC_MAG"/>
    <x v="8"/>
    <m/>
    <m/>
    <m/>
    <m/>
    <m/>
    <m/>
    <m/>
    <m/>
    <m/>
    <m/>
    <m/>
    <m/>
    <n v="22957.9"/>
    <m/>
    <m/>
    <m/>
    <m/>
    <m/>
    <m/>
    <x v="0"/>
    <x v="0"/>
    <m/>
  </r>
  <r>
    <s v=""/>
    <s v=" IR_0214_1360"/>
    <s v="Direct Wind Magnets 11 - Q1BpR - Vertical Cold Test"/>
    <s v="6.06.02.01.04"/>
    <x v="0"/>
    <d v="2029-02-08T00:00:00"/>
    <d v="2029-04-09T00:00:00"/>
    <s v="jtolle"/>
    <s v="hwitte"/>
    <n v="21695.22"/>
    <s v="CON"/>
    <s v="C"/>
    <s v="Labor"/>
    <s v="TEC"/>
    <m/>
    <s v="BNL"/>
    <s v="Const.Test"/>
    <s v="SC_MAG"/>
    <x v="8"/>
    <m/>
    <m/>
    <m/>
    <m/>
    <m/>
    <m/>
    <m/>
    <m/>
    <m/>
    <m/>
    <m/>
    <m/>
    <m/>
    <n v="21695.22"/>
    <m/>
    <m/>
    <m/>
    <m/>
    <m/>
    <x v="0"/>
    <x v="0"/>
    <m/>
  </r>
  <r>
    <s v=""/>
    <s v=" IR_0214_1380"/>
    <s v="Direct Wind Magnets 11 - Q1BpR - Cold Mass Assembly"/>
    <s v="6.06.02.01.04"/>
    <x v="0"/>
    <d v="2029-04-10T00:00:00"/>
    <d v="1930-01-28T00:00:00"/>
    <s v="jtolle"/>
    <s v="hwitte"/>
    <n v="41895.53"/>
    <s v="CON"/>
    <s v="C"/>
    <s v="Labor"/>
    <s v="TEC"/>
    <m/>
    <s v="BNL"/>
    <s v="Const"/>
    <s v="SC_MAG"/>
    <x v="7"/>
    <m/>
    <m/>
    <m/>
    <m/>
    <m/>
    <m/>
    <m/>
    <m/>
    <m/>
    <m/>
    <m/>
    <m/>
    <m/>
    <n v="25346.799999999999"/>
    <n v="16548.73"/>
    <m/>
    <m/>
    <m/>
    <m/>
    <x v="0"/>
    <x v="0"/>
    <m/>
  </r>
  <r>
    <s v=""/>
    <s v=" IR_0214_1400"/>
    <s v="Direct Wind Magnets 12 - Q2BpR - Vertical Cold Test"/>
    <s v="6.06.02.01.04"/>
    <x v="0"/>
    <d v="2029-06-11T00:00:00"/>
    <d v="2029-08-08T00:00:00"/>
    <s v="jtolle"/>
    <s v="hwitte"/>
    <n v="58628.74"/>
    <s v="CON"/>
    <s v="C"/>
    <s v="Labor"/>
    <s v="TEC"/>
    <m/>
    <s v="BNL"/>
    <s v="Const.Test"/>
    <s v="SC_MAG"/>
    <x v="8"/>
    <m/>
    <m/>
    <m/>
    <m/>
    <m/>
    <m/>
    <m/>
    <m/>
    <m/>
    <m/>
    <m/>
    <m/>
    <m/>
    <n v="58628.74"/>
    <m/>
    <m/>
    <m/>
    <m/>
    <m/>
    <x v="0"/>
    <x v="0"/>
    <m/>
  </r>
  <r>
    <s v=""/>
    <s v=" IR_0214_1420"/>
    <s v="Direct Wind Magnets 12 - Q2BpR - Cold Mass Assembly"/>
    <s v="6.06.02.01.04"/>
    <x v="0"/>
    <d v="2029-08-09T00:00:00"/>
    <d v="1930-05-29T00:00:00"/>
    <s v="jtolle"/>
    <s v="hwitte"/>
    <n v="114777.62"/>
    <s v="CON"/>
    <s v="C"/>
    <s v="Labor"/>
    <s v="TEC"/>
    <m/>
    <s v="BNL"/>
    <s v="Const"/>
    <s v="SC_MAG"/>
    <x v="7"/>
    <m/>
    <m/>
    <m/>
    <m/>
    <m/>
    <m/>
    <m/>
    <m/>
    <m/>
    <m/>
    <m/>
    <m/>
    <m/>
    <n v="20659.97"/>
    <n v="94117.65"/>
    <m/>
    <m/>
    <m/>
    <m/>
    <x v="0"/>
    <x v="0"/>
    <m/>
  </r>
  <r>
    <s v=""/>
    <s v=" IR_0214_1200"/>
    <s v="Direct Wind Magnets 7 - B0pF - Dipole - Vertical Cold Test"/>
    <s v="6.06.02.01.04"/>
    <x v="0"/>
    <d v="2027-06-10T00:00:00"/>
    <d v="2027-08-09T00:00:00"/>
    <s v="jtolle"/>
    <s v="hwitte"/>
    <n v="27485.83"/>
    <s v="CON"/>
    <s v="C"/>
    <s v="Labor"/>
    <s v="TEC"/>
    <m/>
    <s v="BNL"/>
    <s v="Const.Test"/>
    <s v="SC_MAG"/>
    <x v="8"/>
    <m/>
    <m/>
    <m/>
    <m/>
    <m/>
    <m/>
    <m/>
    <m/>
    <m/>
    <m/>
    <m/>
    <n v="27485.83"/>
    <m/>
    <m/>
    <m/>
    <m/>
    <m/>
    <m/>
    <m/>
    <x v="0"/>
    <x v="0"/>
    <m/>
  </r>
  <r>
    <s v=""/>
    <s v=" IR_0214_1280"/>
    <s v="Direct Wind Magnets 9 - Q0eF - Vertical Cold Test"/>
    <s v="6.06.02.01.04"/>
    <x v="0"/>
    <d v="2028-08-07T00:00:00"/>
    <d v="2028-10-04T00:00:00"/>
    <s v="jtolle"/>
    <s v="hwitte"/>
    <n v="14384.56"/>
    <s v="CON"/>
    <s v="C"/>
    <s v="Labor"/>
    <s v="TEC"/>
    <m/>
    <s v="BNL"/>
    <s v="Const.Test"/>
    <s v="SC_MAG"/>
    <x v="8"/>
    <m/>
    <m/>
    <m/>
    <m/>
    <m/>
    <m/>
    <m/>
    <m/>
    <m/>
    <m/>
    <m/>
    <m/>
    <n v="13357.09"/>
    <n v="1027.47"/>
    <m/>
    <m/>
    <m/>
    <m/>
    <m/>
    <x v="0"/>
    <x v="0"/>
    <m/>
  </r>
  <r>
    <s v=""/>
    <s v=" IR_0214_1240"/>
    <s v="Direct Wind Magnets 8 - B0pF - Quad - Vertical Cold Test"/>
    <s v="6.06.02.01.04"/>
    <x v="0"/>
    <d v="2027-08-06T00:00:00"/>
    <d v="2027-10-05T00:00:00"/>
    <s v="jtolle"/>
    <s v="hwitte"/>
    <n v="32267.82"/>
    <s v="CON"/>
    <s v="C"/>
    <s v="Labor"/>
    <s v="TEC"/>
    <m/>
    <s v="BNL"/>
    <s v="Const.Test"/>
    <s v="SC_MAG"/>
    <x v="8"/>
    <m/>
    <m/>
    <m/>
    <m/>
    <m/>
    <m/>
    <m/>
    <m/>
    <m/>
    <m/>
    <m/>
    <n v="29962.98"/>
    <n v="2304.84"/>
    <m/>
    <m/>
    <m/>
    <m/>
    <m/>
    <m/>
    <x v="0"/>
    <x v="0"/>
    <m/>
  </r>
  <r>
    <s v=""/>
    <s v=" IR_0214_1440"/>
    <s v="Collared Magnet 1 - Q1ApF - Testing and Inspection"/>
    <s v="6.06.02.01.04"/>
    <x v="0"/>
    <d v="1930-05-15T00:00:00"/>
    <d v="1930-09-27T00:00:00"/>
    <s v="jtolle"/>
    <s v="hwitte"/>
    <n v="60146.12"/>
    <s v="EDIA"/>
    <s v="C"/>
    <s v="Labor"/>
    <s v="TEC"/>
    <m/>
    <s v="BNL"/>
    <s v="Const.Test"/>
    <s v="SC_MAG"/>
    <x v="8"/>
    <m/>
    <m/>
    <m/>
    <m/>
    <m/>
    <m/>
    <m/>
    <m/>
    <m/>
    <m/>
    <m/>
    <m/>
    <m/>
    <m/>
    <n v="60146.12"/>
    <m/>
    <m/>
    <m/>
    <m/>
    <x v="0"/>
    <x v="0"/>
    <m/>
  </r>
  <r>
    <s v=""/>
    <s v=" IR_0214_1480"/>
    <s v="Collared Magnet 2 - Q1BpF - Testing and Inspection"/>
    <s v="6.06.02.01.04"/>
    <x v="0"/>
    <d v="1930-05-15T00:00:00"/>
    <d v="1930-09-27T00:00:00"/>
    <s v="jtolle"/>
    <s v="hwitte"/>
    <n v="60146.12"/>
    <s v="EDIA"/>
    <s v="C"/>
    <s v="Labor"/>
    <s v="TEC"/>
    <m/>
    <s v="BNL"/>
    <s v="Const.Test"/>
    <s v="SC_MAG"/>
    <x v="8"/>
    <m/>
    <m/>
    <m/>
    <m/>
    <m/>
    <m/>
    <m/>
    <m/>
    <m/>
    <m/>
    <m/>
    <m/>
    <m/>
    <m/>
    <n v="60146.12"/>
    <m/>
    <m/>
    <m/>
    <m/>
    <x v="0"/>
    <x v="0"/>
    <m/>
  </r>
  <r>
    <s v=""/>
    <s v=" IR_0214_1520"/>
    <s v="Collared Magnet 3 - Q2pF -  Testing and Inspection"/>
    <s v="6.06.02.01.04"/>
    <x v="0"/>
    <d v="1930-05-15T00:00:00"/>
    <d v="1930-09-27T00:00:00"/>
    <s v="jtolle"/>
    <s v="hwitte"/>
    <n v="60146.12"/>
    <s v="EDIA"/>
    <s v="C"/>
    <s v="Labor"/>
    <s v="TEC"/>
    <m/>
    <s v="BNL"/>
    <s v="Const.Test"/>
    <s v="SC_MAG"/>
    <x v="8"/>
    <m/>
    <m/>
    <m/>
    <m/>
    <m/>
    <m/>
    <m/>
    <m/>
    <m/>
    <m/>
    <m/>
    <m/>
    <m/>
    <m/>
    <n v="60146.12"/>
    <m/>
    <m/>
    <m/>
    <m/>
    <x v="0"/>
    <x v="0"/>
    <m/>
  </r>
  <r>
    <s v=""/>
    <s v=" IR_0214_1560"/>
    <s v="Collared Magnet 4 - B1pF - Testing and Inspection"/>
    <s v="6.06.02.01.04"/>
    <x v="0"/>
    <d v="1930-05-15T00:00:00"/>
    <d v="1930-09-27T00:00:00"/>
    <s v="jtolle"/>
    <s v="hwitte"/>
    <n v="60146.12"/>
    <s v="EDIA"/>
    <s v="C"/>
    <s v="Labor"/>
    <s v="TEC"/>
    <m/>
    <s v="BNL"/>
    <s v="Const.Test"/>
    <s v="SC_MAG"/>
    <x v="8"/>
    <m/>
    <m/>
    <m/>
    <m/>
    <m/>
    <m/>
    <m/>
    <m/>
    <m/>
    <m/>
    <m/>
    <m/>
    <m/>
    <m/>
    <n v="60146.12"/>
    <m/>
    <m/>
    <m/>
    <m/>
    <x v="0"/>
    <x v="0"/>
    <m/>
  </r>
  <r>
    <s v=""/>
    <s v=" IR_0214_1600"/>
    <s v="Collared Magnet 5 - B1ApF - Testing and Inspection"/>
    <s v="6.06.02.01.04"/>
    <x v="0"/>
    <d v="1930-05-15T00:00:00"/>
    <d v="1930-09-27T00:00:00"/>
    <s v="jtolle"/>
    <s v="hwitte"/>
    <n v="60146.12"/>
    <s v="EDIA"/>
    <s v="C"/>
    <s v="Labor"/>
    <s v="TEC"/>
    <m/>
    <s v="BNL"/>
    <s v="Const.Test"/>
    <s v="SC_MAG"/>
    <x v="8"/>
    <m/>
    <m/>
    <m/>
    <m/>
    <m/>
    <m/>
    <m/>
    <m/>
    <m/>
    <m/>
    <m/>
    <m/>
    <m/>
    <m/>
    <n v="60146.12"/>
    <m/>
    <m/>
    <m/>
    <m/>
    <x v="0"/>
    <x v="0"/>
    <m/>
  </r>
  <r>
    <s v=""/>
    <s v=" IR_0215_1000"/>
    <s v="IR Magnet Cryostats, Forward - Design"/>
    <s v="6.06.02.01.05"/>
    <x v="0"/>
    <d v="2026-05-26T00:00:00"/>
    <d v="2027-10-29T00:00:00"/>
    <s v="jtolle"/>
    <s v="fmicolon"/>
    <n v="18683.669999999998"/>
    <s v="EDIA"/>
    <s v="C"/>
    <s v="Labor"/>
    <s v="TEC"/>
    <m/>
    <s v="BNL"/>
    <s v="PED"/>
    <s v="SC_MAG"/>
    <x v="6"/>
    <s v="S.P318"/>
    <m/>
    <m/>
    <m/>
    <m/>
    <m/>
    <m/>
    <m/>
    <m/>
    <m/>
    <n v="4670.92"/>
    <n v="12974.77"/>
    <n v="1037.98"/>
    <m/>
    <m/>
    <m/>
    <m/>
    <m/>
    <m/>
    <x v="0"/>
    <x v="0"/>
    <m/>
  </r>
  <r>
    <s v=""/>
    <s v=" IR_0215_1080"/>
    <s v="Test Cryostat - Design / Prepare Spec / SOW"/>
    <s v="6.06.02.01.05"/>
    <x v="0"/>
    <d v="2026-05-26T00:00:00"/>
    <d v="2027-10-29T00:00:00"/>
    <s v="jtolle"/>
    <s v="fmicolon"/>
    <n v="24911.56"/>
    <s v="CON"/>
    <s v="C"/>
    <s v="Labor"/>
    <s v="TEC"/>
    <m/>
    <s v="BNL"/>
    <s v="PED"/>
    <s v="SC_MAG"/>
    <x v="6"/>
    <s v="P.S005"/>
    <m/>
    <m/>
    <m/>
    <m/>
    <m/>
    <m/>
    <m/>
    <m/>
    <m/>
    <n v="6227.89"/>
    <n v="17299.7"/>
    <n v="1383.98"/>
    <m/>
    <m/>
    <m/>
    <m/>
    <m/>
    <m/>
    <x v="0"/>
    <x v="0"/>
    <m/>
  </r>
  <r>
    <s v=""/>
    <s v=" IR_0215_1160"/>
    <s v="B0pF Cryostat - Design"/>
    <s v="6.06.02.01.05"/>
    <x v="0"/>
    <d v="2026-05-26T00:00:00"/>
    <d v="2027-10-29T00:00:00"/>
    <s v="jtolle"/>
    <s v="fmicolon"/>
    <n v="9581.3700000000008"/>
    <s v="CON"/>
    <s v="C"/>
    <s v="Labor"/>
    <s v="TEC"/>
    <m/>
    <s v="BNL"/>
    <s v="PED"/>
    <s v="SC_MAG"/>
    <x v="6"/>
    <s v="S.P092"/>
    <m/>
    <m/>
    <m/>
    <m/>
    <m/>
    <m/>
    <m/>
    <m/>
    <m/>
    <n v="2395.34"/>
    <n v="6653.73"/>
    <n v="532.29999999999995"/>
    <m/>
    <m/>
    <m/>
    <m/>
    <m/>
    <m/>
    <x v="0"/>
    <x v="0"/>
    <m/>
  </r>
  <r>
    <s v=""/>
    <s v=" IR_0215_1240"/>
    <s v="IR Magnet Cryostats, Rear - Design"/>
    <s v="6.06.02.01.05"/>
    <x v="0"/>
    <d v="2026-08-03T00:00:00"/>
    <d v="2028-01-12T00:00:00"/>
    <s v="jtolle"/>
    <s v="fmicolon"/>
    <n v="10153.35"/>
    <s v="EDIA"/>
    <s v="C"/>
    <s v="Labor"/>
    <s v="TEC"/>
    <m/>
    <s v="BNL"/>
    <s v="PED"/>
    <s v="SC_MAG"/>
    <x v="6"/>
    <s v="S.P185"/>
    <m/>
    <m/>
    <m/>
    <m/>
    <m/>
    <m/>
    <m/>
    <m/>
    <m/>
    <n v="1184.56"/>
    <n v="7050.94"/>
    <n v="1917.85"/>
    <m/>
    <m/>
    <m/>
    <m/>
    <m/>
    <m/>
    <x v="0"/>
    <x v="0"/>
    <m/>
  </r>
  <r>
    <s v=""/>
    <s v=" IR_0204_1140"/>
    <s v="IR Vacuum - Vendor and procurement support"/>
    <s v="6.06.02.04"/>
    <x v="0"/>
    <d v="2026-11-05T00:00:00"/>
    <d v="2028-02-11T00:00:00"/>
    <s v="rnavarrol"/>
    <s v="chetzel"/>
    <n v="32140.42"/>
    <s v="EDIA"/>
    <s v="C"/>
    <s v="Labor"/>
    <s v="TEC"/>
    <m/>
    <s v="BNL"/>
    <s v="Const"/>
    <s v="VAC"/>
    <x v="9"/>
    <s v="A.PP001"/>
    <s v="APP00041"/>
    <m/>
    <m/>
    <m/>
    <m/>
    <m/>
    <m/>
    <m/>
    <m/>
    <m/>
    <n v="23059.47"/>
    <n v="9080.9500000000007"/>
    <m/>
    <m/>
    <m/>
    <m/>
    <m/>
    <m/>
    <x v="0"/>
    <x v="0"/>
    <m/>
  </r>
  <r>
    <s v=""/>
    <s v=" IR_0204_1180"/>
    <s v="IR Vacuum - Final delivery, sub-system testing and acceptance"/>
    <s v="6.06.02.04"/>
    <x v="0"/>
    <d v="2027-06-15T00:00:00"/>
    <d v="2028-09-07T00:00:00"/>
    <s v="rnavarrol"/>
    <s v="chetzel"/>
    <n v="70777.45"/>
    <s v="EDIA"/>
    <s v="C"/>
    <s v="Labor"/>
    <s v="TEC"/>
    <m/>
    <s v="BNL"/>
    <s v="Const"/>
    <s v="VAC"/>
    <x v="8"/>
    <s v="A.PP001"/>
    <s v="APP00041"/>
    <m/>
    <m/>
    <m/>
    <m/>
    <m/>
    <m/>
    <m/>
    <m/>
    <m/>
    <n v="17351.89"/>
    <n v="53425.56"/>
    <m/>
    <m/>
    <m/>
    <m/>
    <m/>
    <m/>
    <x v="0"/>
    <x v="0"/>
    <m/>
  </r>
  <r>
    <s v=""/>
    <s v=" IR_0204_1360"/>
    <s v="Movable ESR Collimators - Vendor and procurement support"/>
    <s v="6.06.03.02.03"/>
    <x v="0"/>
    <d v="2028-03-15T00:00:00"/>
    <d v="2029-12-14T00:00:00"/>
    <s v="rnavarrol"/>
    <s v="chetzel"/>
    <n v="278736.34000000003"/>
    <s v="EDIA"/>
    <s v="C"/>
    <s v="Labor"/>
    <s v="TEC"/>
    <m/>
    <s v="BNL"/>
    <s v="Const"/>
    <s v="VAC"/>
    <x v="9"/>
    <s v="S.P055"/>
    <s v="APP00141"/>
    <m/>
    <m/>
    <m/>
    <m/>
    <m/>
    <m/>
    <m/>
    <m/>
    <m/>
    <m/>
    <n v="88688.84"/>
    <n v="157739.43"/>
    <n v="32308.07"/>
    <m/>
    <m/>
    <m/>
    <m/>
    <x v="0"/>
    <x v="0"/>
    <m/>
  </r>
  <r>
    <s v=""/>
    <s v=" IR_0206_1160"/>
    <s v="IR BPM Electronics -  Acceptance testing (2 hours each) - Test and Final Acceptance"/>
    <s v="6.06.02.05.01"/>
    <x v="0"/>
    <d v="2028-09-28T00:00:00"/>
    <d v="2029-05-07T00:00:00"/>
    <s v="mahmed"/>
    <s v="gassner"/>
    <n v="20136.48"/>
    <s v="EDIA"/>
    <s v="C"/>
    <s v="Labor"/>
    <s v="TEC"/>
    <m/>
    <s v="BNL"/>
    <s v="Const"/>
    <s v="INS"/>
    <x v="8"/>
    <s v="P.S111"/>
    <m/>
    <m/>
    <m/>
    <m/>
    <m/>
    <m/>
    <m/>
    <m/>
    <m/>
    <m/>
    <m/>
    <n v="268.49"/>
    <n v="19867.990000000002"/>
    <m/>
    <m/>
    <m/>
    <m/>
    <m/>
    <x v="0"/>
    <x v="0"/>
    <m/>
  </r>
  <r>
    <s v=""/>
    <s v=" IR_0206_3580"/>
    <s v="IR Orbit Feedback - Preliminary Design"/>
    <s v="6.06.02.05.02"/>
    <x v="0"/>
    <d v="2023-07-03T00:00:00"/>
    <d v="2024-04-19T00:00:00"/>
    <s v="mahmed"/>
    <s v="gassner"/>
    <n v="17211.63"/>
    <s v="EDIA"/>
    <s v="C"/>
    <s v="Labor"/>
    <s v="TEC"/>
    <m/>
    <s v="BNL"/>
    <s v="PED"/>
    <s v="INS"/>
    <x v="11"/>
    <m/>
    <m/>
    <m/>
    <m/>
    <m/>
    <m/>
    <m/>
    <n v="5421.66"/>
    <n v="11789.97"/>
    <m/>
    <m/>
    <m/>
    <m/>
    <m/>
    <m/>
    <m/>
    <m/>
    <m/>
    <m/>
    <x v="0"/>
    <x v="0"/>
    <m/>
  </r>
  <r>
    <s v=""/>
    <s v=" IR_0206_3820"/>
    <s v="Orbit Feedback Power Supply acceptance testing"/>
    <s v="6.06.02.05.02"/>
    <x v="0"/>
    <d v="2026-12-11T00:00:00"/>
    <d v="2028-12-11T00:00:00"/>
    <s v="mahmed"/>
    <s v="gassner"/>
    <n v="15803.99"/>
    <s v="EDIA"/>
    <s v="C"/>
    <s v="Labor"/>
    <s v="TEC"/>
    <m/>
    <s v="BNL"/>
    <s v="Const"/>
    <s v="INS"/>
    <x v="8"/>
    <m/>
    <m/>
    <m/>
    <m/>
    <m/>
    <m/>
    <m/>
    <m/>
    <m/>
    <m/>
    <m/>
    <n v="6416.42"/>
    <n v="7901.99"/>
    <n v="1485.57"/>
    <m/>
    <m/>
    <m/>
    <m/>
    <m/>
    <x v="0"/>
    <x v="0"/>
    <m/>
  </r>
  <r>
    <s v=""/>
    <s v=" IR_0206_6220"/>
    <s v="BLM Electronic System - Documentation, Wiring Diagrams, etc."/>
    <s v="6.06.02.05.03"/>
    <x v="0"/>
    <d v="2024-05-17T00:00:00"/>
    <d v="2026-05-18T00:00:00"/>
    <s v="mahmed"/>
    <s v="gassner"/>
    <n v="6783"/>
    <s v="EDIA"/>
    <s v="C"/>
    <s v="Labor"/>
    <s v="TEC"/>
    <m/>
    <s v="BNL"/>
    <s v="PED"/>
    <s v="INS"/>
    <x v="10"/>
    <m/>
    <m/>
    <m/>
    <m/>
    <m/>
    <m/>
    <m/>
    <m/>
    <n v="1275.2"/>
    <n v="3391.5"/>
    <n v="2116.29"/>
    <m/>
    <m/>
    <m/>
    <m/>
    <m/>
    <m/>
    <m/>
    <m/>
    <x v="0"/>
    <x v="0"/>
    <m/>
  </r>
  <r>
    <s v=""/>
    <s v=" IR_0206_6260"/>
    <s v="BLM Electronic System - Acceptance Testing"/>
    <s v="6.06.02.05.03"/>
    <x v="0"/>
    <d v="2024-05-17T00:00:00"/>
    <d v="2025-05-09T00:00:00"/>
    <s v="mahmed"/>
    <s v="gassner"/>
    <n v="8330.73"/>
    <s v="EDIA"/>
    <s v="C"/>
    <s v="Labor"/>
    <s v="TEC"/>
    <m/>
    <s v="BNL"/>
    <s v="PED"/>
    <s v="INS"/>
    <x v="8"/>
    <m/>
    <m/>
    <m/>
    <m/>
    <m/>
    <m/>
    <m/>
    <m/>
    <n v="3196.28"/>
    <n v="5134.45"/>
    <m/>
    <m/>
    <m/>
    <m/>
    <m/>
    <m/>
    <m/>
    <m/>
    <m/>
    <x v="0"/>
    <x v="0"/>
    <m/>
  </r>
  <r>
    <s v=""/>
    <s v=" IR_0203_1360"/>
    <s v="Bus/ Cable - System Test"/>
    <s v="6.06.02.03"/>
    <x v="0"/>
    <d v="2026-10-06T00:00:00"/>
    <d v="2026-11-03T00:00:00"/>
    <s v="apatil"/>
    <s v="bruno"/>
    <n v="5786.49"/>
    <s v="CON"/>
    <s v="C"/>
    <s v="Labor"/>
    <s v="TEC"/>
    <m/>
    <s v="BNL"/>
    <s v="Const"/>
    <s v="PS"/>
    <x v="8"/>
    <m/>
    <m/>
    <m/>
    <m/>
    <m/>
    <m/>
    <m/>
    <m/>
    <m/>
    <m/>
    <m/>
    <n v="5786.49"/>
    <m/>
    <m/>
    <m/>
    <m/>
    <m/>
    <m/>
    <m/>
    <x v="0"/>
    <x v="0"/>
    <m/>
  </r>
  <r>
    <s v=""/>
    <s v=" IR_0203_1540"/>
    <s v="PED, Quench Protection - System Test"/>
    <s v="6.06.02.03"/>
    <x v="0"/>
    <d v="2026-12-07T00:00:00"/>
    <d v="2027-05-27T00:00:00"/>
    <s v="apatil"/>
    <s v="bruno"/>
    <n v="86797.36"/>
    <s v="CON"/>
    <s v="C"/>
    <s v="Labor"/>
    <s v="TEC"/>
    <m/>
    <s v="BNL"/>
    <s v="Const"/>
    <s v="PS"/>
    <x v="8"/>
    <m/>
    <m/>
    <m/>
    <m/>
    <m/>
    <m/>
    <m/>
    <m/>
    <m/>
    <m/>
    <m/>
    <n v="86797.36"/>
    <m/>
    <m/>
    <m/>
    <m/>
    <m/>
    <m/>
    <m/>
    <x v="0"/>
    <x v="0"/>
    <m/>
  </r>
  <r>
    <s v=""/>
    <s v=" IR_0203_1220"/>
    <s v="IR PS - System Test"/>
    <s v="6.06.02.03"/>
    <x v="0"/>
    <d v="2025-12-10T00:00:00"/>
    <d v="2026-03-09T00:00:00"/>
    <s v="apatil"/>
    <s v="bruno"/>
    <n v="22363.25"/>
    <s v="CON"/>
    <s v="C"/>
    <s v="Labor"/>
    <s v="TEC"/>
    <m/>
    <s v="BNL"/>
    <s v="Const"/>
    <s v="PS"/>
    <x v="8"/>
    <m/>
    <m/>
    <m/>
    <m/>
    <m/>
    <m/>
    <m/>
    <m/>
    <m/>
    <m/>
    <n v="22363.25"/>
    <m/>
    <m/>
    <m/>
    <m/>
    <m/>
    <m/>
    <m/>
    <m/>
    <x v="0"/>
    <x v="0"/>
    <m/>
  </r>
  <r>
    <s v=""/>
    <s v=" IR_0301_4235"/>
    <s v="Calorimeter Assembly and Testing (Lepton Polarimetry in ESR)"/>
    <s v="6.10.14.01.01"/>
    <x v="3"/>
    <d v="2026-11-04T00:00:00"/>
    <d v="2027-11-03T00:00:00"/>
    <s v="ewoolsey"/>
    <s v="Gaskell"/>
    <n v="15628.99"/>
    <s v="CON"/>
    <s v="C"/>
    <s v="Labor"/>
    <s v="TEC"/>
    <m/>
    <s v="JLAB"/>
    <s v="Const"/>
    <s v="DET"/>
    <x v="7"/>
    <s v="P.S062"/>
    <m/>
    <m/>
    <m/>
    <m/>
    <m/>
    <m/>
    <m/>
    <m/>
    <m/>
    <m/>
    <n v="14191.12"/>
    <n v="1437.87"/>
    <m/>
    <m/>
    <m/>
    <m/>
    <m/>
    <m/>
    <x v="0"/>
    <x v="0"/>
    <m/>
  </r>
  <r>
    <s v=""/>
    <s v=" IR_0302_1034"/>
    <s v="HJET electronics - testing, QA"/>
    <s v="6.10.14.02.01"/>
    <x v="0"/>
    <d v="2027-06-07T00:00:00"/>
    <d v="2028-01-21T00:00:00"/>
    <s v="tlewis"/>
    <s v="wschmidke"/>
    <n v="39217.08"/>
    <s v="EDIA"/>
    <s v="C"/>
    <s v="Labor"/>
    <s v="TEC"/>
    <m/>
    <s v="BNL"/>
    <s v="Const"/>
    <s v="DET"/>
    <x v="8"/>
    <m/>
    <m/>
    <m/>
    <m/>
    <m/>
    <m/>
    <m/>
    <m/>
    <m/>
    <m/>
    <m/>
    <n v="20614.099999999999"/>
    <n v="18602.97"/>
    <m/>
    <m/>
    <m/>
    <m/>
    <m/>
    <m/>
    <x v="0"/>
    <x v="0"/>
    <m/>
  </r>
  <r>
    <s v=""/>
    <s v=" IR_0302_1036"/>
    <s v="HJET electronics - assembly"/>
    <s v="6.10.14.02.01"/>
    <x v="0"/>
    <d v="2028-01-24T00:00:00"/>
    <d v="2028-08-09T00:00:00"/>
    <s v="tlewis"/>
    <s v="wschmidke"/>
    <n v="24954.240000000002"/>
    <s v="CON"/>
    <s v="C"/>
    <s v="Labor"/>
    <s v="TEC"/>
    <m/>
    <s v="BNL"/>
    <s v="Const"/>
    <s v="DET"/>
    <x v="7"/>
    <m/>
    <m/>
    <m/>
    <m/>
    <m/>
    <m/>
    <m/>
    <m/>
    <m/>
    <m/>
    <m/>
    <m/>
    <n v="24954.240000000002"/>
    <m/>
    <m/>
    <m/>
    <m/>
    <m/>
    <m/>
    <x v="0"/>
    <x v="0"/>
    <m/>
  </r>
  <r>
    <s v=""/>
    <s v=" IR_0302_1038"/>
    <s v="HJET electronics - module test"/>
    <s v="6.10.14.02.01"/>
    <x v="0"/>
    <d v="2028-08-10T00:00:00"/>
    <d v="2029-03-06T00:00:00"/>
    <s v="tlewis"/>
    <s v="wschmidke"/>
    <n v="20482.439999999999"/>
    <s v="CON"/>
    <s v="C"/>
    <s v="Labor"/>
    <s v="TEC"/>
    <m/>
    <s v="BNL"/>
    <s v="Const"/>
    <s v="DET"/>
    <x v="8"/>
    <m/>
    <m/>
    <m/>
    <m/>
    <m/>
    <m/>
    <m/>
    <m/>
    <m/>
    <m/>
    <m/>
    <m/>
    <n v="5266.91"/>
    <n v="15215.53"/>
    <m/>
    <m/>
    <m/>
    <m/>
    <m/>
    <x v="0"/>
    <x v="0"/>
    <m/>
  </r>
  <r>
    <s v=""/>
    <s v=" IR_0302_1040"/>
    <s v="HJET electronics - installation"/>
    <s v="6.10.14.02.01"/>
    <x v="0"/>
    <d v="2029-03-07T00:00:00"/>
    <d v="2029-09-21T00:00:00"/>
    <s v="tlewis"/>
    <s v="wschmidke"/>
    <n v="41324.22"/>
    <s v="CON"/>
    <s v="C"/>
    <s v="Labor"/>
    <s v="TEC"/>
    <m/>
    <s v="BNL"/>
    <s v="Const"/>
    <s v="DET"/>
    <x v="5"/>
    <m/>
    <m/>
    <m/>
    <m/>
    <m/>
    <m/>
    <m/>
    <m/>
    <m/>
    <m/>
    <m/>
    <m/>
    <m/>
    <n v="41324.22"/>
    <m/>
    <m/>
    <m/>
    <m/>
    <m/>
    <x v="0"/>
    <x v="0"/>
    <m/>
  </r>
  <r>
    <s v=""/>
    <s v=" IR_0302_1168"/>
    <s v="pCarbon electronics - testing, QA"/>
    <s v="6.10.14.02.01"/>
    <x v="0"/>
    <d v="2027-06-07T00:00:00"/>
    <d v="2027-12-06T00:00:00"/>
    <s v="tlewis"/>
    <s v="wschmidke"/>
    <n v="39041.07"/>
    <s v="EDIA"/>
    <s v="C"/>
    <s v="Labor"/>
    <s v="TEC"/>
    <m/>
    <s v="BNL"/>
    <s v="Const"/>
    <s v="DET"/>
    <x v="8"/>
    <m/>
    <m/>
    <m/>
    <m/>
    <m/>
    <m/>
    <m/>
    <m/>
    <m/>
    <m/>
    <m/>
    <n v="25610.94"/>
    <n v="13430.13"/>
    <m/>
    <m/>
    <m/>
    <m/>
    <m/>
    <m/>
    <x v="0"/>
    <x v="0"/>
    <m/>
  </r>
  <r>
    <s v=""/>
    <s v=" IR_0302_1170"/>
    <s v="pCarbon electronics - assembly"/>
    <s v="6.10.14.02.01"/>
    <x v="0"/>
    <d v="2027-12-07T00:00:00"/>
    <d v="2028-06-05T00:00:00"/>
    <s v="tlewis"/>
    <s v="wschmidke"/>
    <n v="39926.79"/>
    <s v="CON"/>
    <s v="C"/>
    <s v="Labor"/>
    <s v="TEC"/>
    <m/>
    <s v="BNL"/>
    <s v="Const"/>
    <s v="DET"/>
    <x v="7"/>
    <m/>
    <m/>
    <m/>
    <m/>
    <m/>
    <m/>
    <m/>
    <m/>
    <m/>
    <m/>
    <m/>
    <m/>
    <n v="39926.79"/>
    <m/>
    <m/>
    <m/>
    <m/>
    <m/>
    <m/>
    <x v="0"/>
    <x v="0"/>
    <m/>
  </r>
  <r>
    <s v=""/>
    <s v=" IR_0302_1172"/>
    <s v="pCarbon electronics - module test"/>
    <s v="6.10.14.02.01"/>
    <x v="0"/>
    <d v="2028-06-06T00:00:00"/>
    <d v="2028-12-05T00:00:00"/>
    <s v="tlewis"/>
    <s v="wschmidke"/>
    <n v="30305.63"/>
    <s v="CON"/>
    <s v="C"/>
    <s v="Labor"/>
    <s v="TEC"/>
    <m/>
    <s v="BNL"/>
    <s v="Const"/>
    <s v="DET"/>
    <x v="8"/>
    <m/>
    <m/>
    <m/>
    <m/>
    <m/>
    <m/>
    <m/>
    <m/>
    <m/>
    <m/>
    <m/>
    <m/>
    <n v="19880.490000000002"/>
    <n v="10425.14"/>
    <m/>
    <m/>
    <m/>
    <m/>
    <m/>
    <x v="0"/>
    <x v="0"/>
    <m/>
  </r>
  <r>
    <s v=""/>
    <s v=" IR_0302_1174"/>
    <s v="pCarbon electronics - installation"/>
    <s v="6.10.14.02.01"/>
    <x v="0"/>
    <d v="2028-12-06T00:00:00"/>
    <d v="2029-06-05T00:00:00"/>
    <s v="tlewis"/>
    <s v="wschmidke"/>
    <n v="41324.22"/>
    <s v="CON"/>
    <s v="C"/>
    <s v="Labor"/>
    <s v="TEC"/>
    <m/>
    <s v="BNL"/>
    <s v="Const"/>
    <s v="DET"/>
    <x v="5"/>
    <m/>
    <m/>
    <m/>
    <m/>
    <m/>
    <m/>
    <m/>
    <m/>
    <m/>
    <m/>
    <m/>
    <m/>
    <m/>
    <n v="41324.22"/>
    <m/>
    <m/>
    <m/>
    <m/>
    <m/>
    <x v="0"/>
    <x v="0"/>
    <m/>
  </r>
  <r>
    <s v=""/>
    <s v=" IR_0302_5220"/>
    <s v="pCarbon electronics relocation - removal"/>
    <s v="6.10.14.02.02"/>
    <x v="0"/>
    <d v="2023-10-02T00:00:00"/>
    <d v="2024-04-03T00:00:00"/>
    <s v="tlewis"/>
    <s v="wschmidke"/>
    <n v="34793.89"/>
    <s v="CON"/>
    <s v="C"/>
    <s v="Labor"/>
    <s v="TEC"/>
    <m/>
    <s v="BNL"/>
    <s v="Const"/>
    <s v="DET"/>
    <x v="9"/>
    <m/>
    <m/>
    <m/>
    <m/>
    <m/>
    <m/>
    <m/>
    <m/>
    <n v="34793.89"/>
    <m/>
    <m/>
    <m/>
    <m/>
    <m/>
    <m/>
    <m/>
    <m/>
    <m/>
    <m/>
    <x v="0"/>
    <x v="0"/>
    <m/>
  </r>
  <r>
    <s v=""/>
    <s v=" IR_0302_5260"/>
    <s v="pCarbon electronics - installation"/>
    <s v="6.10.14.02.02"/>
    <x v="0"/>
    <d v="2026-12-09T00:00:00"/>
    <d v="2027-06-08T00:00:00"/>
    <s v="tlewis"/>
    <s v="wschmidke"/>
    <n v="38576.61"/>
    <s v="CON"/>
    <s v="C"/>
    <s v="Labor"/>
    <s v="TEC"/>
    <m/>
    <s v="BNL"/>
    <s v="Const"/>
    <s v="DET"/>
    <x v="7"/>
    <m/>
    <m/>
    <m/>
    <m/>
    <m/>
    <m/>
    <m/>
    <m/>
    <m/>
    <m/>
    <m/>
    <n v="38576.61"/>
    <m/>
    <m/>
    <m/>
    <m/>
    <m/>
    <m/>
    <m/>
    <x v="0"/>
    <x v="0"/>
    <m/>
  </r>
  <r>
    <s v=""/>
    <s v=" IR_0302_5280"/>
    <s v="pCarbon electronics - controls integration"/>
    <s v="6.10.14.02.02"/>
    <x v="0"/>
    <d v="2027-06-09T00:00:00"/>
    <d v="2027-09-07T00:00:00"/>
    <s v="tlewis"/>
    <s v="wschmidke"/>
    <n v="19288.3"/>
    <s v="CON"/>
    <s v="C"/>
    <s v="Labor"/>
    <s v="TEC"/>
    <m/>
    <s v="BNL"/>
    <s v="Const"/>
    <s v="DET"/>
    <x v="7"/>
    <m/>
    <m/>
    <m/>
    <m/>
    <m/>
    <m/>
    <m/>
    <m/>
    <m/>
    <m/>
    <m/>
    <n v="19288.3"/>
    <m/>
    <m/>
    <m/>
    <m/>
    <m/>
    <m/>
    <m/>
    <x v="0"/>
    <x v="0"/>
    <m/>
  </r>
  <r>
    <s v=""/>
    <s v=" IR_0302_5380"/>
    <s v="pCarbon relocated BLM"/>
    <s v="6.10.14.02.02"/>
    <x v="0"/>
    <d v="2028-12-12T00:00:00"/>
    <d v="2029-03-15T00:00:00"/>
    <s v="tlewis"/>
    <s v="wschmidke"/>
    <n v="5165.53"/>
    <s v="CON"/>
    <s v="C"/>
    <s v="Labor"/>
    <s v="TEC"/>
    <m/>
    <s v="BNL"/>
    <s v="Const"/>
    <s v="DET"/>
    <x v="7"/>
    <m/>
    <m/>
    <m/>
    <m/>
    <m/>
    <m/>
    <m/>
    <m/>
    <m/>
    <m/>
    <m/>
    <m/>
    <m/>
    <n v="5165.53"/>
    <m/>
    <m/>
    <m/>
    <m/>
    <m/>
    <x v="0"/>
    <x v="0"/>
    <m/>
  </r>
  <r>
    <s v=""/>
    <s v=" E1005_10529"/>
    <s v="Hadron Endcap EMCal - Cooling, Monitoring - Cooling system - PPM Procurement Effort with Technical Support"/>
    <s v="6.10.05.03.03"/>
    <x v="0"/>
    <d v="2025-08-27T00:00:00"/>
    <d v="2026-02-10T00:00:00"/>
    <s v="tlewis"/>
    <s v="shura"/>
    <n v="14885.56"/>
    <s v="EDIA"/>
    <s v="C"/>
    <s v="Labor"/>
    <s v="TEC"/>
    <m/>
    <s v="BNL"/>
    <s v="PED"/>
    <s v="DET"/>
    <x v="10"/>
    <s v="P.S250"/>
    <m/>
    <m/>
    <m/>
    <m/>
    <m/>
    <m/>
    <m/>
    <m/>
    <n v="3189.76"/>
    <n v="11695.79"/>
    <m/>
    <m/>
    <m/>
    <m/>
    <m/>
    <m/>
    <m/>
    <m/>
    <x v="0"/>
    <x v="0"/>
    <m/>
  </r>
  <r>
    <s v=""/>
    <s v=" RD_0307_3360"/>
    <s v="Testing Hadron Stripline Kickers"/>
    <s v="6.02.03.05.01"/>
    <x v="0"/>
    <d v="2024-07-11T00:00:00"/>
    <d v="2024-10-11T00:00:00"/>
    <s v="apatil"/>
    <s v="jsandberg"/>
    <n v="13503.28"/>
    <s v="CON"/>
    <s v="C"/>
    <s v="Labor"/>
    <s v="OPC"/>
    <m/>
    <s v="BNL"/>
    <s v="R&amp;D"/>
    <s v="PD"/>
    <x v="8"/>
    <m/>
    <m/>
    <m/>
    <m/>
    <m/>
    <m/>
    <m/>
    <m/>
    <n v="11661.92"/>
    <n v="1841.36"/>
    <m/>
    <m/>
    <m/>
    <m/>
    <m/>
    <m/>
    <m/>
    <m/>
    <m/>
    <x v="0"/>
    <x v="0"/>
    <m/>
  </r>
  <r>
    <s v=""/>
    <s v=" RD_0307_1022"/>
    <s v="Hadron Injection Pulse Generator - Spec/SOW"/>
    <s v="6.02.03.05.01"/>
    <x v="0"/>
    <d v="2022-10-03T00:00:00"/>
    <d v="2022-12-01T00:00:00"/>
    <s v="apatil"/>
    <s v="jsandberg"/>
    <n v="432.82"/>
    <s v="EDIA"/>
    <s v="C"/>
    <s v="Labor"/>
    <s v="OPC"/>
    <m/>
    <s v="BNL"/>
    <s v="R&amp;D"/>
    <s v="PD"/>
    <x v="6"/>
    <s v="P.S276"/>
    <m/>
    <m/>
    <m/>
    <m/>
    <m/>
    <m/>
    <n v="432.82"/>
    <m/>
    <m/>
    <m/>
    <m/>
    <m/>
    <m/>
    <m/>
    <m/>
    <m/>
    <m/>
    <m/>
    <x v="0"/>
    <x v="0"/>
    <m/>
  </r>
  <r>
    <s v=""/>
    <s v=" RD_0307_1026"/>
    <s v="Hadron Injection Pulse Generator - Procurement Effort"/>
    <s v="6.02.03.05.01"/>
    <x v="0"/>
    <d v="2022-12-02T00:00:00"/>
    <d v="2023-03-24T00:00:00"/>
    <s v="apatil"/>
    <s v="jsandberg"/>
    <n v="1082.06"/>
    <s v="EDIA"/>
    <s v="C"/>
    <s v="Labor"/>
    <s v="OPC"/>
    <m/>
    <s v="BNL"/>
    <s v="R&amp;D"/>
    <s v="PD"/>
    <x v="10"/>
    <s v="P.S276"/>
    <m/>
    <m/>
    <m/>
    <m/>
    <m/>
    <m/>
    <n v="1082.06"/>
    <m/>
    <m/>
    <m/>
    <m/>
    <m/>
    <m/>
    <m/>
    <m/>
    <m/>
    <m/>
    <m/>
    <x v="0"/>
    <x v="0"/>
    <m/>
  </r>
  <r>
    <s v=""/>
    <s v=" RD_0307_1032"/>
    <s v="Hadron Injection Pulse Generator - Vendor Fabrication Support"/>
    <s v="6.02.03.05.01"/>
    <x v="0"/>
    <d v="2023-03-28T00:00:00"/>
    <d v="2023-06-23T00:00:00"/>
    <s v="apatil"/>
    <s v="jsandberg"/>
    <n v="2164.11"/>
    <s v="EDIA"/>
    <s v="C"/>
    <s v="Labor"/>
    <s v="OPC"/>
    <m/>
    <s v="BNL"/>
    <s v="R&amp;D"/>
    <s v="PD"/>
    <x v="9"/>
    <s v="P.S276"/>
    <m/>
    <m/>
    <m/>
    <m/>
    <m/>
    <m/>
    <n v="2164.11"/>
    <m/>
    <m/>
    <m/>
    <m/>
    <m/>
    <m/>
    <m/>
    <m/>
    <m/>
    <m/>
    <m/>
    <x v="0"/>
    <x v="0"/>
    <m/>
  </r>
  <r>
    <s v=""/>
    <s v=" RD_0307_1036"/>
    <s v="Hadron Injection Pulse Generator - Test, Final Acceptance"/>
    <s v="6.02.03.05.01"/>
    <x v="0"/>
    <d v="2023-06-26T00:00:00"/>
    <d v="2023-07-25T00:00:00"/>
    <s v="apatil"/>
    <s v="jsandberg"/>
    <n v="2596.9299999999998"/>
    <s v="EDIA"/>
    <s v="C"/>
    <s v="Labor"/>
    <s v="OPC"/>
    <m/>
    <s v="BNL"/>
    <s v="R&amp;D"/>
    <s v="PD"/>
    <x v="8"/>
    <s v="P.S276"/>
    <m/>
    <m/>
    <m/>
    <m/>
    <m/>
    <m/>
    <n v="2596.9299999999998"/>
    <m/>
    <m/>
    <m/>
    <m/>
    <m/>
    <m/>
    <m/>
    <m/>
    <m/>
    <m/>
    <m/>
    <x v="0"/>
    <x v="0"/>
    <m/>
  </r>
  <r>
    <s v=""/>
    <s v=" RD_0307_1340"/>
    <s v="ESR Pulse Generator - Prepare Spec/SOW"/>
    <s v="6.02.03.05.02"/>
    <x v="1"/>
    <d v="2022-10-03T00:00:00"/>
    <d v="2022-12-19T00:00:00"/>
    <s v="apatil"/>
    <s v="zconway"/>
    <n v="3246.17"/>
    <s v="EDIA"/>
    <s v="C"/>
    <s v="Labor"/>
    <s v="OPC"/>
    <m/>
    <s v="BNL"/>
    <s v="R&amp;D"/>
    <s v="PD"/>
    <x v="6"/>
    <m/>
    <m/>
    <m/>
    <m/>
    <m/>
    <m/>
    <m/>
    <n v="3246.17"/>
    <m/>
    <m/>
    <m/>
    <m/>
    <m/>
    <m/>
    <m/>
    <m/>
    <m/>
    <m/>
    <m/>
    <x v="0"/>
    <x v="0"/>
    <m/>
  </r>
  <r>
    <s v=""/>
    <s v=" RD_0307_1420"/>
    <s v="ESR Pulse Generator - Vendor Fabrication Support"/>
    <s v="6.02.03.05.02"/>
    <x v="1"/>
    <d v="2023-04-13T00:00:00"/>
    <d v="2023-08-10T00:00:00"/>
    <s v="apatil"/>
    <s v="zconway"/>
    <n v="2164.11"/>
    <s v="EDIA"/>
    <s v="C"/>
    <s v="Labor"/>
    <s v="OPC"/>
    <m/>
    <s v="BNL"/>
    <s v="R&amp;D"/>
    <s v="PD"/>
    <x v="9"/>
    <m/>
    <m/>
    <m/>
    <m/>
    <m/>
    <m/>
    <m/>
    <n v="2164.11"/>
    <m/>
    <m/>
    <m/>
    <m/>
    <m/>
    <m/>
    <m/>
    <m/>
    <m/>
    <m/>
    <m/>
    <x v="0"/>
    <x v="0"/>
    <m/>
  </r>
  <r>
    <s v=""/>
    <s v=" RD_0307_1460"/>
    <s v="ESR Pulse Generator - Final Acceptance"/>
    <s v="6.02.03.05.02"/>
    <x v="1"/>
    <d v="2023-08-11T00:00:00"/>
    <d v="2023-08-24T00:00:00"/>
    <s v="apatil"/>
    <s v="zconway"/>
    <n v="865.64"/>
    <s v="EDIA"/>
    <s v="C"/>
    <s v="Labor"/>
    <s v="OPC"/>
    <m/>
    <s v="BNL"/>
    <s v="R&amp;D"/>
    <s v="PD"/>
    <x v="8"/>
    <m/>
    <m/>
    <m/>
    <m/>
    <m/>
    <m/>
    <m/>
    <n v="865.64"/>
    <m/>
    <m/>
    <m/>
    <m/>
    <m/>
    <m/>
    <m/>
    <m/>
    <m/>
    <m/>
    <m/>
    <x v="0"/>
    <x v="0"/>
    <m/>
  </r>
  <r>
    <s v=""/>
    <s v=" RD_0307_1480"/>
    <s v="HV connectors - Prepare Spec/SOW (Hadron &amp; ESR)"/>
    <s v="6.02.03.05.01"/>
    <x v="0"/>
    <d v="2021-11-01T00:00:00"/>
    <d v="2021-11-15T00:00:00"/>
    <s v="apatil"/>
    <s v="jsandberg"/>
    <n v="0"/>
    <s v="EDIA"/>
    <s v="C"/>
    <s v="Labor"/>
    <s v="OPC"/>
    <m/>
    <s v="BNL"/>
    <s v="R&amp;D"/>
    <s v="PD"/>
    <x v="6"/>
    <m/>
    <m/>
    <m/>
    <m/>
    <m/>
    <m/>
    <m/>
    <m/>
    <m/>
    <m/>
    <m/>
    <m/>
    <m/>
    <m/>
    <m/>
    <m/>
    <m/>
    <m/>
    <m/>
    <x v="0"/>
    <x v="0"/>
    <m/>
  </r>
  <r>
    <s v=""/>
    <s v=" RD_0307_1560"/>
    <s v="HF Instrumentation Cables - Write Specs/SOW (Hadron &amp; ESR)"/>
    <s v="6.02.03.05.01"/>
    <x v="0"/>
    <d v="2023-01-03T00:00:00"/>
    <d v="2023-01-31T00:00:00"/>
    <s v="apatil"/>
    <s v="jsandberg"/>
    <n v="1731.29"/>
    <s v="EDIA"/>
    <s v="C"/>
    <s v="Labor"/>
    <s v="OPC"/>
    <m/>
    <s v="BNL"/>
    <s v="R&amp;D"/>
    <s v="PD"/>
    <x v="6"/>
    <m/>
    <m/>
    <m/>
    <m/>
    <m/>
    <m/>
    <m/>
    <n v="1731.29"/>
    <m/>
    <m/>
    <m/>
    <m/>
    <m/>
    <m/>
    <m/>
    <m/>
    <m/>
    <m/>
    <m/>
    <x v="0"/>
    <x v="0"/>
    <m/>
  </r>
  <r>
    <s v=""/>
    <s v=" RD_0307_1640"/>
    <s v="HF Current Transformers - Write Specs/SOW (Hadron &amp; ESR)"/>
    <s v="6.02.03.05.01"/>
    <x v="0"/>
    <d v="2023-02-01T00:00:00"/>
    <d v="2023-03-29T00:00:00"/>
    <s v="apatil"/>
    <s v="jsandberg"/>
    <n v="1731.29"/>
    <s v="EDIA"/>
    <s v="C"/>
    <s v="Labor"/>
    <s v="OPC"/>
    <m/>
    <s v="BNL"/>
    <s v="R&amp;D"/>
    <s v="PD"/>
    <x v="6"/>
    <m/>
    <m/>
    <m/>
    <m/>
    <m/>
    <m/>
    <m/>
    <n v="1731.29"/>
    <m/>
    <m/>
    <m/>
    <m/>
    <m/>
    <m/>
    <m/>
    <m/>
    <m/>
    <m/>
    <m/>
    <x v="0"/>
    <x v="0"/>
    <m/>
  </r>
  <r>
    <s v=""/>
    <s v=" RD_0307_1800"/>
    <s v="HV Resistors - Write Specs/SOW (Hadron &amp; ESR)"/>
    <s v="6.02.03.05.01"/>
    <x v="0"/>
    <d v="2023-03-16T00:00:00"/>
    <d v="2023-03-31T00:00:00"/>
    <s v="apatil"/>
    <s v="jsandberg"/>
    <n v="216.41"/>
    <s v="EDIA"/>
    <s v="C"/>
    <s v="Labor"/>
    <s v="OPC"/>
    <m/>
    <s v="BNL"/>
    <s v="R&amp;D"/>
    <s v="PD"/>
    <x v="3"/>
    <m/>
    <m/>
    <m/>
    <m/>
    <m/>
    <m/>
    <m/>
    <n v="216.41"/>
    <m/>
    <m/>
    <m/>
    <m/>
    <m/>
    <m/>
    <m/>
    <m/>
    <m/>
    <m/>
    <m/>
    <x v="0"/>
    <x v="0"/>
    <m/>
  </r>
  <r>
    <s v=""/>
    <s v=" RD_0307_1880"/>
    <s v="Attenuators - Write Specs/SOW (Hadron &amp; ESR)"/>
    <s v="6.02.03.05.01"/>
    <x v="0"/>
    <d v="2023-04-03T00:00:00"/>
    <d v="2023-04-28T00:00:00"/>
    <s v="apatil"/>
    <s v="jsandberg"/>
    <n v="216.41"/>
    <s v="EDIA"/>
    <s v="C"/>
    <s v="Labor"/>
    <s v="OPC"/>
    <m/>
    <s v="BNL"/>
    <s v="R&amp;D"/>
    <s v="PD"/>
    <x v="3"/>
    <m/>
    <m/>
    <m/>
    <m/>
    <m/>
    <m/>
    <m/>
    <n v="216.41"/>
    <m/>
    <m/>
    <m/>
    <m/>
    <m/>
    <m/>
    <m/>
    <m/>
    <m/>
    <m/>
    <m/>
    <x v="0"/>
    <x v="0"/>
    <m/>
  </r>
  <r>
    <s v=""/>
    <s v=" RD_0307_1960"/>
    <s v="Trigger and Synchronization devices - Write Specs/SOW"/>
    <s v="6.02.03.05.01"/>
    <x v="0"/>
    <d v="2023-05-01T00:00:00"/>
    <d v="2023-05-19T00:00:00"/>
    <s v="apatil"/>
    <s v="jsandberg"/>
    <n v="432.82"/>
    <s v="EDIA"/>
    <s v="C"/>
    <s v="Labor"/>
    <s v="OPC"/>
    <m/>
    <s v="BNL"/>
    <s v="R&amp;D"/>
    <s v="PD"/>
    <x v="3"/>
    <m/>
    <m/>
    <m/>
    <m/>
    <m/>
    <m/>
    <m/>
    <n v="432.82"/>
    <m/>
    <m/>
    <m/>
    <m/>
    <m/>
    <m/>
    <m/>
    <m/>
    <m/>
    <m/>
    <m/>
    <x v="0"/>
    <x v="0"/>
    <m/>
  </r>
  <r>
    <s v=""/>
    <s v=" RD_0307_2040"/>
    <s v="HF Ferrites - Write Specs/SOW"/>
    <s v="6.02.03.05.01"/>
    <x v="0"/>
    <d v="2023-05-22T00:00:00"/>
    <d v="2023-06-19T00:00:00"/>
    <s v="apatil"/>
    <s v="jsandberg"/>
    <n v="216.41"/>
    <s v="EDIA"/>
    <s v="C"/>
    <s v="Labor"/>
    <s v="OPC"/>
    <m/>
    <s v="BNL"/>
    <s v="R&amp;D"/>
    <s v="PD"/>
    <x v="3"/>
    <m/>
    <m/>
    <m/>
    <m/>
    <m/>
    <m/>
    <m/>
    <n v="216.41"/>
    <m/>
    <m/>
    <m/>
    <m/>
    <m/>
    <m/>
    <m/>
    <m/>
    <m/>
    <m/>
    <m/>
    <x v="0"/>
    <x v="0"/>
    <m/>
  </r>
  <r>
    <s v=""/>
    <s v=" RD1_0307_6720"/>
    <s v="INSTALL: Installation of Gun (including PS and allignement)"/>
    <s v="6.02.03.07"/>
    <x v="0"/>
    <d v="2024-05-15T00:00:00"/>
    <d v="2024-09-30T00:00:00"/>
    <s v="apatil"/>
    <s v="wange"/>
    <n v="53003.95"/>
    <s v="CON"/>
    <s v="C"/>
    <s v="Labor"/>
    <s v="OPC"/>
    <m/>
    <s v="BNL"/>
    <s v="R&amp;D"/>
    <s v="AD"/>
    <x v="3"/>
    <m/>
    <m/>
    <m/>
    <m/>
    <m/>
    <m/>
    <m/>
    <m/>
    <n v="53003.95"/>
    <m/>
    <m/>
    <m/>
    <m/>
    <m/>
    <m/>
    <m/>
    <m/>
    <m/>
    <m/>
    <x v="0"/>
    <x v="0"/>
    <m/>
  </r>
  <r>
    <s v=""/>
    <s v=" RD1_0307_4920"/>
    <s v="TEST: Cathode Test tech support - FY24"/>
    <s v="6.02.03.07"/>
    <x v="0"/>
    <d v="2024-07-03T00:00:00"/>
    <d v="2024-09-30T00:00:00"/>
    <s v="apatil"/>
    <s v="wange"/>
    <n v="54549.3"/>
    <s v="CON"/>
    <s v="C"/>
    <s v="Labor"/>
    <s v="OPC"/>
    <m/>
    <s v="BNL"/>
    <s v="R&amp;D"/>
    <s v="AD"/>
    <x v="3"/>
    <m/>
    <m/>
    <m/>
    <m/>
    <m/>
    <m/>
    <m/>
    <m/>
    <n v="54549.3"/>
    <m/>
    <m/>
    <m/>
    <m/>
    <m/>
    <m/>
    <m/>
    <m/>
    <m/>
    <m/>
    <x v="0"/>
    <x v="0"/>
    <m/>
  </r>
  <r>
    <s v=""/>
    <s v=" HR_0807_0120"/>
    <s v="BPM System - System testing"/>
    <s v="6.05.07.06.01"/>
    <x v="0"/>
    <d v="2029-03-19T00:00:00"/>
    <d v="1930-01-03T00:00:00"/>
    <s v="mahmed"/>
    <s v="gassner"/>
    <n v="21516.6"/>
    <s v="CON"/>
    <s v="C"/>
    <s v="Labor"/>
    <s v="OPC"/>
    <m/>
    <s v="BNL"/>
    <s v="Pre-Ops"/>
    <s v="SHC"/>
    <x v="8"/>
    <m/>
    <m/>
    <m/>
    <m/>
    <m/>
    <m/>
    <m/>
    <m/>
    <m/>
    <m/>
    <m/>
    <m/>
    <m/>
    <n v="14738.87"/>
    <n v="6777.73"/>
    <m/>
    <m/>
    <m/>
    <m/>
    <x v="0"/>
    <x v="0"/>
    <m/>
  </r>
  <r>
    <s v=""/>
    <s v=" HR_0807_2120"/>
    <s v="SHC Charge and Current Monitors - System testing"/>
    <s v="6.05.07.06.02"/>
    <x v="0"/>
    <d v="2029-03-19T00:00:00"/>
    <d v="1930-01-03T00:00:00"/>
    <s v="mahmed"/>
    <s v="gassner"/>
    <n v="24744.1"/>
    <s v="CON"/>
    <s v="C"/>
    <s v="Labor"/>
    <s v="OPC"/>
    <m/>
    <s v="BNL"/>
    <s v="Pre-Ops"/>
    <s v="SHC"/>
    <x v="8"/>
    <m/>
    <m/>
    <m/>
    <m/>
    <m/>
    <m/>
    <m/>
    <m/>
    <m/>
    <m/>
    <m/>
    <m/>
    <m/>
    <n v="16949.71"/>
    <n v="7794.39"/>
    <m/>
    <m/>
    <m/>
    <m/>
    <x v="0"/>
    <x v="0"/>
    <m/>
  </r>
  <r>
    <s v=""/>
    <s v=" HR_0807_4120"/>
    <s v="SHC Profile and Emittance Monitors - System testing"/>
    <s v="6.05.07.06.03"/>
    <x v="0"/>
    <d v="2029-05-14T00:00:00"/>
    <d v="1930-03-04T00:00:00"/>
    <s v="mahmed"/>
    <s v="gassner"/>
    <n v="102911.5"/>
    <s v="CON"/>
    <s v="C"/>
    <s v="Labor"/>
    <s v="OPC"/>
    <m/>
    <s v="BNL"/>
    <s v="Pre-Ops"/>
    <s v="SHC"/>
    <x v="8"/>
    <m/>
    <m/>
    <m/>
    <m/>
    <m/>
    <m/>
    <m/>
    <m/>
    <m/>
    <m/>
    <m/>
    <m/>
    <m/>
    <n v="49912.08"/>
    <n v="52999.42"/>
    <m/>
    <m/>
    <m/>
    <m/>
    <x v="0"/>
    <x v="0"/>
    <m/>
  </r>
  <r>
    <s v=""/>
    <s v=" HR_0807_6120"/>
    <s v="SHC Beam Loss Monitors - System testing"/>
    <s v="6.05.07.06.04"/>
    <x v="0"/>
    <d v="2029-03-19T00:00:00"/>
    <d v="1930-01-03T00:00:00"/>
    <s v="mahmed"/>
    <s v="gassner"/>
    <n v="3227.49"/>
    <s v="CON"/>
    <s v="C"/>
    <s v="Labor"/>
    <s v="OPC"/>
    <m/>
    <s v="BNL"/>
    <s v="Pre-Ops"/>
    <s v="SHC"/>
    <x v="8"/>
    <m/>
    <m/>
    <m/>
    <m/>
    <m/>
    <m/>
    <m/>
    <m/>
    <m/>
    <m/>
    <m/>
    <m/>
    <m/>
    <n v="2210.83"/>
    <n v="1016.66"/>
    <m/>
    <m/>
    <m/>
    <m/>
    <x v="0"/>
    <x v="0"/>
    <m/>
  </r>
  <r>
    <s v=""/>
    <s v=" HR_0807_8120"/>
    <s v="SHC Synchrotron Radiation Monitors - System testing"/>
    <s v="6.05.07.06.05"/>
    <x v="0"/>
    <d v="2029-03-05T00:00:00"/>
    <d v="2029-12-18T00:00:00"/>
    <s v="mahmed"/>
    <s v="gassner"/>
    <n v="85917.45"/>
    <s v="CON"/>
    <s v="C"/>
    <s v="Labor"/>
    <s v="OPC"/>
    <m/>
    <s v="BNL"/>
    <s v="Pre-Ops"/>
    <s v="SHC"/>
    <x v="8"/>
    <m/>
    <m/>
    <m/>
    <m/>
    <m/>
    <m/>
    <m/>
    <m/>
    <m/>
    <m/>
    <m/>
    <m/>
    <m/>
    <n v="63149.32"/>
    <n v="22768.12"/>
    <m/>
    <m/>
    <m/>
    <m/>
    <x v="0"/>
    <x v="0"/>
    <m/>
  </r>
  <r>
    <s v=""/>
    <s v=" PO_0203_1160"/>
    <s v="ESR - Systems Commissioning - Electrical Support"/>
    <s v="6.12.02.06"/>
    <x v="0"/>
    <d v="1931-09-16T00:00:00"/>
    <d v="1932-03-11T00:00:00"/>
    <s v="egolnar"/>
    <s v="blednykh"/>
    <n v="328261.31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n v="30090.62"/>
    <n v="298170.69"/>
    <m/>
    <m/>
    <x v="0"/>
    <x v="0"/>
    <m/>
  </r>
  <r>
    <s v=""/>
    <s v=" PO_0204_1160"/>
    <s v="HSR - Systems Commissioning - Electrical Support"/>
    <s v="6.12.02.05"/>
    <x v="0"/>
    <d v="1931-11-13T00:00:00"/>
    <d v="1932-03-11T00:00:00"/>
    <s v="egolnar"/>
    <s v="blednykh"/>
    <n v="331814.56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n v="331814.56"/>
    <m/>
    <m/>
    <x v="0"/>
    <x v="0"/>
    <m/>
  </r>
  <r>
    <s v=""/>
    <s v=" PO_0206_1140"/>
    <s v="RCS - Systems Commissioning - Electrical Support"/>
    <s v="6.12.02.04"/>
    <x v="0"/>
    <d v="1931-05-08T00:00:00"/>
    <d v="1931-11-04T00:00:00"/>
    <s v="egolnar"/>
    <s v="blednykh"/>
    <n v="240516.58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n v="194337.39"/>
    <n v="46179.18"/>
    <m/>
    <m/>
    <x v="0"/>
    <x v="0"/>
    <m/>
  </r>
  <r>
    <s v=""/>
    <s v=" PO_0207_1180"/>
    <s v="SHC - Integrated Systems Commissioning - Labor Support"/>
    <s v="6.12.02.07"/>
    <x v="0"/>
    <d v="1932-04-23T00:00:00"/>
    <d v="1932-09-14T00:00:00"/>
    <s v="egolnar"/>
    <s v="blednykh"/>
    <n v="47191.4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n v="47191.4"/>
    <m/>
    <m/>
    <x v="0"/>
    <x v="0"/>
    <m/>
  </r>
  <r>
    <s v=""/>
    <s v=" PO_0306_1010"/>
    <s v="SHC - Beam Commissioning - Labor Support"/>
    <s v="6.12.03.07"/>
    <x v="0"/>
    <d v="1934-03-07T00:00:00"/>
    <d v="1934-08-30T00:00:00"/>
    <s v="egolnar"/>
    <s v="blednykh"/>
    <n v="64888.18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m/>
    <m/>
    <n v="64888.18"/>
    <x v="0"/>
    <x v="0"/>
    <m/>
  </r>
  <r>
    <s v=""/>
    <s v=" IR_0302_1042"/>
    <s v="HJET pre-beam test"/>
    <s v="6.10.14.02.01"/>
    <x v="0"/>
    <d v="2029-09-24T00:00:00"/>
    <d v="1930-02-20T00:00:00"/>
    <s v="tlewis"/>
    <s v="wschmidke"/>
    <n v="21989.599999999999"/>
    <s v="CON"/>
    <s v="C"/>
    <s v="Labor"/>
    <s v="OPC"/>
    <m/>
    <s v="BNL"/>
    <s v="Pre-Ops"/>
    <s v="DET"/>
    <x v="8"/>
    <m/>
    <m/>
    <m/>
    <m/>
    <m/>
    <m/>
    <m/>
    <m/>
    <m/>
    <m/>
    <m/>
    <m/>
    <m/>
    <n v="1099.48"/>
    <n v="20890.12"/>
    <m/>
    <m/>
    <m/>
    <m/>
    <x v="0"/>
    <x v="0"/>
    <m/>
  </r>
  <r>
    <s v=""/>
    <s v=" IR_0302_1044"/>
    <s v="HJET test with beam"/>
    <s v="6.10.14.02.01"/>
    <x v="0"/>
    <d v="1930-02-21T00:00:00"/>
    <d v="1930-07-12T00:00:00"/>
    <s v="tlewis"/>
    <s v="wschmidke"/>
    <n v="22026.84"/>
    <s v="CON"/>
    <s v="C"/>
    <s v="Labor"/>
    <s v="OPC"/>
    <m/>
    <s v="BNL"/>
    <s v="Pre-Ops"/>
    <s v="DET"/>
    <x v="8"/>
    <m/>
    <m/>
    <m/>
    <m/>
    <m/>
    <m/>
    <m/>
    <m/>
    <m/>
    <m/>
    <m/>
    <m/>
    <m/>
    <m/>
    <n v="22026.84"/>
    <m/>
    <m/>
    <m/>
    <m/>
    <x v="0"/>
    <x v="0"/>
    <m/>
  </r>
  <r>
    <s v=""/>
    <s v=" IR_0302_1178"/>
    <s v="pCarbon pre-beam test"/>
    <s v="6.10.14.02.01"/>
    <x v="0"/>
    <d v="2029-06-27T00:00:00"/>
    <d v="2029-11-19T00:00:00"/>
    <s v="tlewis"/>
    <s v="wschmidke"/>
    <n v="21535.23"/>
    <s v="CON"/>
    <s v="C"/>
    <s v="Labor"/>
    <s v="OPC"/>
    <m/>
    <s v="BNL"/>
    <s v="Pre-Ops"/>
    <s v="DET"/>
    <x v="8"/>
    <m/>
    <m/>
    <m/>
    <m/>
    <m/>
    <m/>
    <m/>
    <m/>
    <m/>
    <m/>
    <m/>
    <m/>
    <m/>
    <n v="14213.25"/>
    <n v="7321.98"/>
    <m/>
    <m/>
    <m/>
    <m/>
    <x v="0"/>
    <x v="0"/>
    <m/>
  </r>
  <r>
    <s v=""/>
    <s v=" IR_0302_1190"/>
    <s v="pCarbon test with beam"/>
    <s v="6.10.14.02.01"/>
    <x v="0"/>
    <d v="2029-11-20T00:00:00"/>
    <d v="1930-04-16T00:00:00"/>
    <s v="tlewis"/>
    <s v="wschmidke"/>
    <n v="22026.84"/>
    <s v="CON"/>
    <s v="C"/>
    <s v="Labor"/>
    <s v="OPC"/>
    <m/>
    <s v="BNL"/>
    <s v="Pre-Ops"/>
    <s v="DET"/>
    <x v="8"/>
    <m/>
    <m/>
    <m/>
    <m/>
    <m/>
    <m/>
    <m/>
    <m/>
    <m/>
    <m/>
    <m/>
    <m/>
    <m/>
    <m/>
    <n v="22026.84"/>
    <m/>
    <m/>
    <m/>
    <m/>
    <x v="0"/>
    <x v="0"/>
    <m/>
  </r>
  <r>
    <s v=""/>
    <s v=" IR_0302_5400"/>
    <s v="pCarbon pre-beam test"/>
    <s v="6.10.14.02.02"/>
    <x v="0"/>
    <d v="2029-04-03T00:00:00"/>
    <d v="2029-08-22T00:00:00"/>
    <s v="tlewis"/>
    <s v="wschmidke"/>
    <n v="21281.97"/>
    <s v="CON"/>
    <s v="C"/>
    <s v="Labor"/>
    <s v="OPC"/>
    <m/>
    <s v="BNL"/>
    <s v="Pre-Ops"/>
    <s v="DET"/>
    <x v="8"/>
    <m/>
    <m/>
    <m/>
    <m/>
    <m/>
    <m/>
    <m/>
    <m/>
    <m/>
    <m/>
    <m/>
    <m/>
    <m/>
    <n v="21281.97"/>
    <m/>
    <m/>
    <m/>
    <m/>
    <m/>
    <x v="0"/>
    <x v="0"/>
    <m/>
  </r>
  <r>
    <s v=""/>
    <s v=" IR_0302_5420"/>
    <s v="pCarbon test with beam"/>
    <s v="6.10.14.02.02"/>
    <x v="0"/>
    <d v="2029-08-23T00:00:00"/>
    <d v="1930-01-18T00:00:00"/>
    <s v="tlewis"/>
    <s v="wschmidke"/>
    <n v="21833.17"/>
    <s v="CON"/>
    <s v="C"/>
    <s v="Labor"/>
    <s v="OPC"/>
    <m/>
    <s v="BNL"/>
    <s v="Pre-Ops"/>
    <s v="DET"/>
    <x v="8"/>
    <m/>
    <m/>
    <m/>
    <m/>
    <m/>
    <m/>
    <m/>
    <m/>
    <m/>
    <m/>
    <m/>
    <m/>
    <m/>
    <n v="5676.63"/>
    <n v="16156.55"/>
    <m/>
    <m/>
    <m/>
    <m/>
    <x v="0"/>
    <x v="0"/>
    <m/>
  </r>
  <r>
    <s v=""/>
    <s v=" RD_0307_3344"/>
    <s v="Testing Feedthroughs (Hadron &amp; ESR)"/>
    <s v="6.02.03.05.01"/>
    <x v="0"/>
    <d v="2023-09-21T00:00:00"/>
    <d v="2023-10-12T00:00:00"/>
    <s v="apatil"/>
    <s v="jsandberg"/>
    <n v="4409.0200000000004"/>
    <s v="CON"/>
    <s v="C"/>
    <s v="Labor"/>
    <s v="OPC"/>
    <m/>
    <s v="BNL"/>
    <s v="R&amp;D"/>
    <s v="PD"/>
    <x v="8"/>
    <m/>
    <m/>
    <m/>
    <m/>
    <m/>
    <m/>
    <m/>
    <n v="2057.54"/>
    <n v="2351.48"/>
    <m/>
    <m/>
    <m/>
    <m/>
    <m/>
    <m/>
    <m/>
    <m/>
    <m/>
    <m/>
    <x v="0"/>
    <x v="0"/>
    <m/>
  </r>
  <r>
    <s v=""/>
    <s v=" RD_0307_3370"/>
    <s v="Testing ESR Stripline Kickers"/>
    <s v="6.02.03.05.02"/>
    <x v="1"/>
    <d v="2024-08-22T00:00:00"/>
    <d v="2024-11-26T00:00:00"/>
    <s v="apatil"/>
    <s v="zconway"/>
    <n v="13717.08"/>
    <s v="CON"/>
    <s v="C"/>
    <s v="Labor"/>
    <s v="OPC"/>
    <m/>
    <s v="BNL"/>
    <s v="R&amp;D"/>
    <s v="PD"/>
    <x v="8"/>
    <m/>
    <m/>
    <m/>
    <m/>
    <m/>
    <m/>
    <m/>
    <m/>
    <n v="5611.53"/>
    <n v="8105.55"/>
    <m/>
    <m/>
    <m/>
    <m/>
    <m/>
    <m/>
    <m/>
    <m/>
    <m/>
    <x v="0"/>
    <x v="0"/>
    <m/>
  </r>
  <r>
    <s v=""/>
    <s v=" PM_0306_1301"/>
    <s v="Information Technology, FY23 - Labor"/>
    <s v="6.01.03.01.06"/>
    <x v="0"/>
    <d v="2022-10-03T00:00:00"/>
    <d v="2023-09-29T00:00:00"/>
    <s v="kkrug"/>
    <s v="apetrone"/>
    <n v="15930.34"/>
    <s v="EDIA"/>
    <s v="A"/>
    <s v="Labor"/>
    <s v="TEC"/>
    <m/>
    <s v="BNL"/>
    <s v="PED.Design"/>
    <s v="PM"/>
    <x v="0"/>
    <m/>
    <m/>
    <m/>
    <m/>
    <m/>
    <m/>
    <m/>
    <n v="15930.34"/>
    <n v="0"/>
    <m/>
    <m/>
    <m/>
    <m/>
    <m/>
    <m/>
    <m/>
    <m/>
    <m/>
    <m/>
    <x v="0"/>
    <x v="0"/>
    <m/>
  </r>
  <r>
    <s v=""/>
    <s v=" PM_0306_1308"/>
    <s v="Information Technology, FY24 - Labor"/>
    <s v="6.01.03.01.06"/>
    <x v="0"/>
    <d v="2023-10-02T00:00:00"/>
    <d v="2024-09-30T00:00:00"/>
    <s v="kkrug"/>
    <s v="apetrone"/>
    <n v="16487.900000000001"/>
    <s v="EDIA"/>
    <s v="A"/>
    <s v="Labor"/>
    <s v="TEC"/>
    <m/>
    <s v="BNL"/>
    <s v="PED"/>
    <s v="PM"/>
    <x v="0"/>
    <m/>
    <m/>
    <m/>
    <m/>
    <m/>
    <m/>
    <m/>
    <m/>
    <n v="16487.900000000001"/>
    <m/>
    <m/>
    <m/>
    <m/>
    <m/>
    <m/>
    <m/>
    <m/>
    <m/>
    <m/>
    <x v="0"/>
    <x v="0"/>
    <m/>
  </r>
  <r>
    <s v=""/>
    <s v=" PM_0306_1316"/>
    <s v="Information Technology, FY25 - Labor"/>
    <s v="6.01.03.01.06"/>
    <x v="0"/>
    <d v="2024-10-01T00:00:00"/>
    <d v="2025-09-30T00:00:00"/>
    <s v="kkrug"/>
    <s v="apetrone"/>
    <n v="17064.98"/>
    <s v="EDIA"/>
    <s v="A"/>
    <s v="Labor"/>
    <s v="TEC"/>
    <m/>
    <s v="BNL"/>
    <s v="Const"/>
    <s v="PM"/>
    <x v="0"/>
    <m/>
    <m/>
    <m/>
    <m/>
    <m/>
    <m/>
    <m/>
    <m/>
    <m/>
    <n v="17064.98"/>
    <m/>
    <m/>
    <m/>
    <m/>
    <m/>
    <m/>
    <m/>
    <m/>
    <m/>
    <x v="0"/>
    <x v="0"/>
    <m/>
  </r>
  <r>
    <s v=""/>
    <s v=" PM_0306_1327"/>
    <s v="Information Technology, FY26 - Labor"/>
    <s v="6.01.03.01.06"/>
    <x v="0"/>
    <d v="2025-10-01T00:00:00"/>
    <d v="2026-09-30T00:00:00"/>
    <s v="kkrug"/>
    <s v="apetrone"/>
    <n v="17662.259999999998"/>
    <s v="EDIA"/>
    <s v="A"/>
    <s v="Labor"/>
    <s v="TEC"/>
    <m/>
    <s v="BNL"/>
    <s v="Const"/>
    <s v="PM"/>
    <x v="0"/>
    <m/>
    <m/>
    <m/>
    <m/>
    <m/>
    <m/>
    <m/>
    <m/>
    <m/>
    <m/>
    <n v="17662.259999999998"/>
    <m/>
    <m/>
    <m/>
    <m/>
    <m/>
    <m/>
    <m/>
    <m/>
    <x v="0"/>
    <x v="0"/>
    <m/>
  </r>
  <r>
    <s v=""/>
    <s v=" PM_0306_1346"/>
    <s v="Information Technology, FY27 - Labor"/>
    <s v="6.01.03.01.06"/>
    <x v="0"/>
    <d v="2026-10-01T00:00:00"/>
    <d v="2027-09-30T00:00:00"/>
    <s v="kkrug"/>
    <s v="apetrone"/>
    <n v="18280.43"/>
    <s v="EDIA"/>
    <s v="A"/>
    <s v="Labor"/>
    <s v="TEC"/>
    <m/>
    <s v="BNL"/>
    <s v="Const"/>
    <s v="PM"/>
    <x v="0"/>
    <m/>
    <m/>
    <m/>
    <m/>
    <m/>
    <m/>
    <m/>
    <m/>
    <m/>
    <m/>
    <m/>
    <n v="18280.43"/>
    <m/>
    <m/>
    <m/>
    <m/>
    <m/>
    <m/>
    <m/>
    <x v="0"/>
    <x v="0"/>
    <m/>
  </r>
  <r>
    <s v=""/>
    <s v=" PM_0306_1366"/>
    <s v="Information Technology, FY28 - Labor"/>
    <s v="6.01.03.01.06"/>
    <x v="0"/>
    <d v="2027-10-01T00:00:00"/>
    <d v="2028-09-29T00:00:00"/>
    <s v="kkrug"/>
    <s v="apetrone"/>
    <n v="18920.25"/>
    <s v="EDIA"/>
    <s v="A"/>
    <s v="Labor"/>
    <s v="TEC"/>
    <m/>
    <s v="BNL"/>
    <s v="Const"/>
    <s v="PM"/>
    <x v="0"/>
    <m/>
    <m/>
    <m/>
    <m/>
    <m/>
    <m/>
    <m/>
    <m/>
    <m/>
    <m/>
    <m/>
    <m/>
    <n v="18920.25"/>
    <m/>
    <m/>
    <m/>
    <m/>
    <m/>
    <m/>
    <x v="0"/>
    <x v="0"/>
    <m/>
  </r>
  <r>
    <s v=""/>
    <s v=" PM_0306_1300"/>
    <s v="Desktop Support Labor, FY23 - Labor"/>
    <s v="6.01.03.01.06"/>
    <x v="0"/>
    <d v="2022-10-03T00:00:00"/>
    <d v="2023-09-29T00:00:00"/>
    <s v="kkrug"/>
    <s v="apetrone"/>
    <n v="280374.03000000003"/>
    <s v="EDIA"/>
    <s v="A"/>
    <s v="Labor"/>
    <s v="TEC"/>
    <m/>
    <s v="BNL"/>
    <s v="PED.Design"/>
    <s v="PM"/>
    <x v="0"/>
    <m/>
    <m/>
    <m/>
    <m/>
    <m/>
    <m/>
    <m/>
    <n v="280374.03000000003"/>
    <m/>
    <m/>
    <m/>
    <m/>
    <m/>
    <m/>
    <m/>
    <m/>
    <m/>
    <m/>
    <m/>
    <x v="0"/>
    <x v="0"/>
    <m/>
  </r>
  <r>
    <s v=""/>
    <s v=" PM_0306_1307"/>
    <s v="Desktop Support Labor, FY24 - Labor"/>
    <s v="6.01.03.01.06"/>
    <x v="0"/>
    <d v="2023-10-02T00:00:00"/>
    <d v="2024-09-30T00:00:00"/>
    <s v="kkrug"/>
    <s v="apetrone"/>
    <n v="290187.12"/>
    <s v="EDIA"/>
    <s v="A"/>
    <s v="Labor"/>
    <s v="TEC"/>
    <m/>
    <s v="BNL"/>
    <s v="PED"/>
    <s v="PM"/>
    <x v="0"/>
    <m/>
    <m/>
    <m/>
    <m/>
    <m/>
    <m/>
    <m/>
    <m/>
    <n v="290187.12"/>
    <m/>
    <m/>
    <m/>
    <m/>
    <m/>
    <m/>
    <m/>
    <m/>
    <m/>
    <m/>
    <x v="0"/>
    <x v="0"/>
    <m/>
  </r>
  <r>
    <s v=""/>
    <s v=" PM_0306_1315"/>
    <s v="Desktop Support Labor, FY25 - Labor"/>
    <s v="6.01.03.01.06"/>
    <x v="0"/>
    <d v="2024-10-01T00:00:00"/>
    <d v="2025-09-30T00:00:00"/>
    <s v="kkrug"/>
    <s v="apetrone"/>
    <n v="300343.67"/>
    <s v="EDIA"/>
    <s v="A"/>
    <s v="Labor"/>
    <s v="TEC"/>
    <m/>
    <s v="BNL"/>
    <s v="Const"/>
    <s v="PM"/>
    <x v="0"/>
    <m/>
    <m/>
    <m/>
    <m/>
    <m/>
    <m/>
    <m/>
    <m/>
    <m/>
    <n v="300343.67"/>
    <m/>
    <m/>
    <m/>
    <m/>
    <m/>
    <m/>
    <m/>
    <m/>
    <m/>
    <x v="0"/>
    <x v="0"/>
    <m/>
  </r>
  <r>
    <s v=""/>
    <s v=" PM_0306_1326"/>
    <s v="Desktop Support Labor, FY26 - Labor"/>
    <s v="6.01.03.01.06"/>
    <x v="0"/>
    <d v="2025-10-01T00:00:00"/>
    <d v="2026-09-30T00:00:00"/>
    <s v="kkrug"/>
    <s v="apetrone"/>
    <n v="310855.7"/>
    <s v="EDIA"/>
    <s v="A"/>
    <s v="Labor"/>
    <s v="TEC"/>
    <m/>
    <s v="BNL"/>
    <s v="Const"/>
    <s v="PM"/>
    <x v="0"/>
    <m/>
    <m/>
    <m/>
    <m/>
    <m/>
    <m/>
    <m/>
    <m/>
    <m/>
    <m/>
    <n v="310855.7"/>
    <m/>
    <m/>
    <m/>
    <m/>
    <m/>
    <m/>
    <m/>
    <m/>
    <x v="0"/>
    <x v="0"/>
    <m/>
  </r>
  <r>
    <s v=""/>
    <s v=" PM_0306_1345"/>
    <s v="Desktop Support Labor, FY27 - Labor"/>
    <s v="6.01.03.01.06"/>
    <x v="0"/>
    <d v="2026-10-01T00:00:00"/>
    <d v="2027-09-30T00:00:00"/>
    <s v="kkrug"/>
    <s v="apetrone"/>
    <n v="321735.65000000002"/>
    <s v="EDIA"/>
    <s v="A"/>
    <s v="Labor"/>
    <s v="TEC"/>
    <m/>
    <s v="BNL"/>
    <s v="Const"/>
    <s v="PM"/>
    <x v="0"/>
    <m/>
    <m/>
    <m/>
    <m/>
    <m/>
    <m/>
    <m/>
    <m/>
    <m/>
    <m/>
    <m/>
    <n v="321735.65000000002"/>
    <m/>
    <m/>
    <m/>
    <m/>
    <m/>
    <m/>
    <m/>
    <x v="0"/>
    <x v="0"/>
    <m/>
  </r>
  <r>
    <s v=""/>
    <s v=" PM_0306_1365"/>
    <s v="Desktop Support Labor, FY28 - Labor"/>
    <s v="6.01.03.01.06"/>
    <x v="0"/>
    <d v="2027-10-01T00:00:00"/>
    <d v="2028-09-29T00:00:00"/>
    <s v="kkrug"/>
    <s v="apetrone"/>
    <n v="332996.40000000002"/>
    <s v="EDIA"/>
    <s v="A"/>
    <s v="Labor"/>
    <s v="TEC"/>
    <m/>
    <s v="BNL"/>
    <s v="Const"/>
    <s v="PM"/>
    <x v="0"/>
    <m/>
    <m/>
    <m/>
    <m/>
    <m/>
    <m/>
    <m/>
    <m/>
    <m/>
    <m/>
    <m/>
    <m/>
    <n v="332996.40000000002"/>
    <m/>
    <m/>
    <m/>
    <m/>
    <m/>
    <m/>
    <x v="0"/>
    <x v="0"/>
    <m/>
  </r>
  <r>
    <s v=""/>
    <s v=" EJ_0402_6300"/>
    <s v="Automation &amp; Source Controls - Software Development"/>
    <s v="6.03.04.02.05"/>
    <x v="0"/>
    <d v="2026-07-15T00:00:00"/>
    <d v="2026-11-05T00:00:00"/>
    <s v="glayden"/>
    <s v="skaritka"/>
    <n v="71421.75"/>
    <s v="EDIA"/>
    <s v="C"/>
    <s v="Labor"/>
    <s v="TEC"/>
    <m/>
    <s v="BNL"/>
    <s v="Const"/>
    <s v="INJ"/>
    <x v="6"/>
    <m/>
    <m/>
    <m/>
    <m/>
    <m/>
    <m/>
    <m/>
    <m/>
    <m/>
    <m/>
    <n v="49102.45"/>
    <n v="22319.3"/>
    <m/>
    <m/>
    <m/>
    <m/>
    <m/>
    <m/>
    <m/>
    <x v="0"/>
    <x v="0"/>
    <m/>
  </r>
  <r>
    <s v=""/>
    <s v=" EJ_0201_3895"/>
    <s v="RCS Quad - Magnetic Measurement / Acceptance - AS09"/>
    <s v="6.03.02.01.05"/>
    <x v="0"/>
    <d v="2027-02-02T00:00:00"/>
    <d v="2027-06-23T00:00:00"/>
    <s v="jtolle"/>
    <s v="hwitte"/>
    <n v="9734.33"/>
    <s v="EDIA"/>
    <s v="C"/>
    <s v="Labor"/>
    <s v="TEC"/>
    <m/>
    <s v="BNL"/>
    <s v="Const.Test"/>
    <s v="NC_MAG"/>
    <x v="8"/>
    <m/>
    <m/>
    <m/>
    <m/>
    <m/>
    <m/>
    <m/>
    <m/>
    <m/>
    <m/>
    <m/>
    <n v="9734.33"/>
    <m/>
    <m/>
    <m/>
    <m/>
    <m/>
    <m/>
    <m/>
    <x v="0"/>
    <x v="0"/>
    <m/>
  </r>
  <r>
    <s v=""/>
    <s v=" EJ_0201_3670"/>
    <s v="RCS Sextupole - Magnetic Measurement / Acceptance - AS09"/>
    <s v="6.03.02.01.05"/>
    <x v="0"/>
    <d v="2027-02-02T00:00:00"/>
    <d v="2027-07-22T00:00:00"/>
    <s v="jtolle"/>
    <s v="hwitte"/>
    <n v="28215.45"/>
    <s v="EDIA"/>
    <s v="C"/>
    <s v="Labor"/>
    <s v="TEC"/>
    <m/>
    <s v="BNL"/>
    <s v="Const.Test"/>
    <s v="NC_MAG"/>
    <x v="8"/>
    <m/>
    <m/>
    <m/>
    <m/>
    <m/>
    <m/>
    <m/>
    <m/>
    <m/>
    <m/>
    <m/>
    <n v="28215.45"/>
    <m/>
    <m/>
    <m/>
    <m/>
    <m/>
    <m/>
    <m/>
    <x v="0"/>
    <x v="0"/>
    <m/>
  </r>
  <r>
    <s v=""/>
    <s v=" SR_0200_1400"/>
    <s v="ESR Dipole - Magnetic Measurement / Acceptance - AS03"/>
    <s v="6.04.02.04"/>
    <x v="0"/>
    <d v="2027-07-14T00:00:00"/>
    <d v="2027-11-16T00:00:00"/>
    <s v="jtolle"/>
    <s v="hwitte"/>
    <n v="9284.32"/>
    <s v="CON"/>
    <s v="C"/>
    <s v="Labor"/>
    <s v="TEC"/>
    <m/>
    <s v="BNL"/>
    <s v="Const.Test"/>
    <s v="NC_MAG"/>
    <x v="8"/>
    <m/>
    <m/>
    <m/>
    <m/>
    <m/>
    <m/>
    <m/>
    <m/>
    <m/>
    <m/>
    <m/>
    <n v="5976.11"/>
    <n v="3308.21"/>
    <m/>
    <m/>
    <m/>
    <m/>
    <m/>
    <m/>
    <x v="0"/>
    <x v="0"/>
    <m/>
  </r>
  <r>
    <s v=""/>
    <s v=" SR_0200_2300"/>
    <s v="ESR Sextupole - Magnetic Measurement / Acceptance - AS03"/>
    <s v="6.04.02.04"/>
    <x v="0"/>
    <d v="2027-01-04T00:00:00"/>
    <d v="2027-05-06T00:00:00"/>
    <s v="jtolle"/>
    <s v="hwitte"/>
    <n v="3747.49"/>
    <s v="EDIA"/>
    <s v="C"/>
    <s v="Labor"/>
    <s v="TEC"/>
    <m/>
    <s v="BNL"/>
    <s v="Const.Test"/>
    <s v="NC_MAG"/>
    <x v="8"/>
    <m/>
    <m/>
    <m/>
    <m/>
    <m/>
    <m/>
    <m/>
    <m/>
    <m/>
    <m/>
    <m/>
    <n v="3747.49"/>
    <m/>
    <m/>
    <m/>
    <m/>
    <m/>
    <m/>
    <m/>
    <x v="0"/>
    <x v="0"/>
    <m/>
  </r>
  <r>
    <s v=""/>
    <s v=" HR_0804_1260"/>
    <s v="SHC Beam Transport Magnets - Measurement"/>
    <s v="6.05.07.04"/>
    <x v="0"/>
    <d v="2028-01-10T00:00:00"/>
    <d v="2028-10-23T00:00:00"/>
    <s v="jtolle"/>
    <s v="hwitte"/>
    <n v="39944.550000000003"/>
    <s v="EDIA"/>
    <s v="C"/>
    <s v="Labor"/>
    <s v="TEC"/>
    <m/>
    <s v="BNL"/>
    <s v="Const.Test"/>
    <s v="SHC"/>
    <x v="8"/>
    <m/>
    <m/>
    <m/>
    <m/>
    <m/>
    <m/>
    <m/>
    <m/>
    <m/>
    <m/>
    <m/>
    <m/>
    <n v="36948.71"/>
    <n v="2995.84"/>
    <m/>
    <m/>
    <m/>
    <m/>
    <m/>
    <x v="0"/>
    <x v="0"/>
    <m/>
  </r>
  <r>
    <s v=""/>
    <s v=" IR_0211_3000"/>
    <s v="Direct Wind Magnets 6 - B0ApF"/>
    <s v="6.06.02.01.01"/>
    <x v="0"/>
    <d v="2025-01-28T00:00:00"/>
    <d v="2027-07-01T00:00:00"/>
    <s v="jtolle"/>
    <s v="hwitte"/>
    <n v="36250.94"/>
    <s v="EDIA"/>
    <s v="C"/>
    <s v="Labor"/>
    <s v="TEC"/>
    <m/>
    <s v="BNL"/>
    <s v="Const"/>
    <s v="SC_MAG"/>
    <x v="0"/>
    <m/>
    <m/>
    <m/>
    <m/>
    <m/>
    <m/>
    <m/>
    <m/>
    <m/>
    <n v="10238.36"/>
    <n v="14881.34"/>
    <n v="11131.24"/>
    <m/>
    <m/>
    <m/>
    <m/>
    <m/>
    <m/>
    <m/>
    <x v="0"/>
    <x v="0"/>
    <m/>
  </r>
  <r>
    <s v=""/>
    <s v=" IR_0211_2500"/>
    <s v="Direct Wind Magnets 5 - B2eR"/>
    <s v="6.06.02.01.01"/>
    <x v="0"/>
    <d v="2024-08-01T00:00:00"/>
    <d v="2027-05-05T00:00:00"/>
    <s v="jtolle"/>
    <s v="hwitte"/>
    <n v="297599.32"/>
    <s v="EDIA"/>
    <s v="C"/>
    <s v="Labor"/>
    <s v="TEC"/>
    <m/>
    <s v="BNL"/>
    <s v="Const"/>
    <s v="SC_MAG"/>
    <x v="0"/>
    <m/>
    <m/>
    <m/>
    <m/>
    <m/>
    <m/>
    <m/>
    <m/>
    <n v="18141.03"/>
    <n v="107982.34"/>
    <n v="107982.34"/>
    <n v="63493.61"/>
    <m/>
    <m/>
    <m/>
    <m/>
    <m/>
    <m/>
    <m/>
    <x v="0"/>
    <x v="0"/>
    <m/>
  </r>
  <r>
    <s v=""/>
    <s v=" IR_0211_1000"/>
    <s v="Direct Wind Magnets 2 - Q2eF"/>
    <s v="6.06.02.01.01"/>
    <x v="0"/>
    <d v="2024-02-12T00:00:00"/>
    <d v="2028-06-30T00:00:00"/>
    <s v="jtolle"/>
    <s v="hwitte"/>
    <n v="65873.600000000006"/>
    <s v="EDIA"/>
    <s v="C"/>
    <s v="Labor"/>
    <s v="TEC"/>
    <m/>
    <s v="BNL"/>
    <s v="Const"/>
    <s v="SC_MAG"/>
    <x v="0"/>
    <m/>
    <m/>
    <m/>
    <m/>
    <m/>
    <m/>
    <m/>
    <m/>
    <n v="9710.2099999999991"/>
    <n v="14984.9"/>
    <n v="14984.9"/>
    <n v="14984.9"/>
    <n v="11208.7"/>
    <m/>
    <m/>
    <m/>
    <m/>
    <m/>
    <m/>
    <x v="0"/>
    <x v="0"/>
    <m/>
  </r>
  <r>
    <s v=""/>
    <s v=" IR_0211_1500"/>
    <s v="Direct Wind Magnets 3 - Q1eR"/>
    <s v="6.06.02.01.01"/>
    <x v="0"/>
    <d v="2024-04-09T00:00:00"/>
    <d v="2028-11-01T00:00:00"/>
    <s v="jtolle"/>
    <s v="hwitte"/>
    <n v="62129.93"/>
    <s v="EDIA"/>
    <s v="C"/>
    <s v="Labor"/>
    <s v="TEC"/>
    <m/>
    <s v="BNL"/>
    <s v="Const"/>
    <s v="SC_MAG"/>
    <x v="0"/>
    <m/>
    <m/>
    <m/>
    <m/>
    <m/>
    <m/>
    <m/>
    <m/>
    <n v="6625.74"/>
    <n v="13577.35"/>
    <n v="13577.35"/>
    <n v="13577.35"/>
    <n v="13577.35"/>
    <n v="1194.8"/>
    <m/>
    <m/>
    <m/>
    <m/>
    <m/>
    <x v="0"/>
    <x v="0"/>
    <m/>
  </r>
  <r>
    <s v=""/>
    <s v=" IR_0211_2000"/>
    <s v="Direct Wind Magnets 4 - Q2eR"/>
    <s v="6.06.02.01.01"/>
    <x v="0"/>
    <d v="2024-06-05T00:00:00"/>
    <d v="2028-05-04T00:00:00"/>
    <s v="jtolle"/>
    <s v="hwitte"/>
    <n v="51853.72"/>
    <s v="EDIA"/>
    <s v="C"/>
    <s v="Labor"/>
    <s v="TEC"/>
    <m/>
    <s v="BNL"/>
    <s v="Const"/>
    <s v="SC_MAG"/>
    <x v="0"/>
    <m/>
    <m/>
    <m/>
    <m/>
    <m/>
    <m/>
    <m/>
    <m/>
    <n v="4343.21"/>
    <n v="13241.5"/>
    <n v="13241.5"/>
    <n v="13241.5"/>
    <n v="7786.01"/>
    <m/>
    <m/>
    <m/>
    <m/>
    <m/>
    <m/>
    <x v="0"/>
    <x v="0"/>
    <m/>
  </r>
  <r>
    <s v=""/>
    <s v=" IR_0211_5000"/>
    <s v="Direct Wind Magnets 10 - Q1ApR"/>
    <s v="6.06.02.01.01"/>
    <x v="0"/>
    <d v="2025-09-15T00:00:00"/>
    <d v="2029-11-27T00:00:00"/>
    <s v="jtolle"/>
    <s v="hwitte"/>
    <n v="32828.82"/>
    <s v="EDIA"/>
    <s v="C"/>
    <s v="Labor"/>
    <s v="TEC"/>
    <m/>
    <s v="BNL"/>
    <s v="Const"/>
    <s v="SC_MAG"/>
    <x v="0"/>
    <m/>
    <m/>
    <m/>
    <m/>
    <m/>
    <m/>
    <m/>
    <m/>
    <m/>
    <n v="375.54"/>
    <n v="7823.83"/>
    <n v="7823.83"/>
    <n v="7823.83"/>
    <n v="7792.54"/>
    <n v="1189.23"/>
    <m/>
    <m/>
    <m/>
    <m/>
    <x v="0"/>
    <x v="0"/>
    <m/>
  </r>
  <r>
    <s v=""/>
    <s v=" IR_0211_5500"/>
    <s v="Direct Wind Magnets 11 - Q1BpR"/>
    <s v="6.06.02.01.01"/>
    <x v="0"/>
    <d v="2025-11-12T00:00:00"/>
    <d v="1930-01-25T00:00:00"/>
    <s v="jtolle"/>
    <s v="hwitte"/>
    <n v="57402.32"/>
    <s v="EDIA"/>
    <s v="C"/>
    <s v="Labor"/>
    <s v="TEC"/>
    <m/>
    <s v="BNL"/>
    <s v="Const"/>
    <s v="SC_MAG"/>
    <x v="0"/>
    <m/>
    <m/>
    <m/>
    <m/>
    <m/>
    <m/>
    <m/>
    <m/>
    <m/>
    <m/>
    <n v="12148.06"/>
    <n v="13680.25"/>
    <n v="13680.25"/>
    <n v="13625.53"/>
    <n v="4268.24"/>
    <m/>
    <m/>
    <m/>
    <m/>
    <x v="0"/>
    <x v="0"/>
    <m/>
  </r>
  <r>
    <s v=""/>
    <s v=" IR_0211_6000"/>
    <s v="Direct Wind Magnets 12 - Q2BpR"/>
    <s v="6.06.02.01.01"/>
    <x v="0"/>
    <d v="2026-01-13T00:00:00"/>
    <d v="1930-05-28T00:00:00"/>
    <s v="jtolle"/>
    <s v="hwitte"/>
    <n v="156248.34"/>
    <s v="EDIA"/>
    <s v="C"/>
    <s v="Labor"/>
    <s v="TEC"/>
    <m/>
    <s v="BNL"/>
    <s v="Const"/>
    <s v="SC_MAG"/>
    <x v="0"/>
    <m/>
    <m/>
    <m/>
    <m/>
    <m/>
    <m/>
    <m/>
    <m/>
    <m/>
    <m/>
    <n v="25993.78"/>
    <n v="35705.75"/>
    <n v="35705.75"/>
    <n v="35562.92"/>
    <n v="23280.14"/>
    <m/>
    <m/>
    <m/>
    <m/>
    <x v="0"/>
    <x v="0"/>
    <m/>
  </r>
  <r>
    <s v=""/>
    <s v=" IR_0211_4500"/>
    <s v="Direct Wind Magnets 9 - Q0eF"/>
    <s v="6.06.02.01.01"/>
    <x v="0"/>
    <d v="2025-07-18T00:00:00"/>
    <d v="2029-07-24T00:00:00"/>
    <s v="jtolle"/>
    <s v="hwitte"/>
    <n v="33457.550000000003"/>
    <s v="EDIA"/>
    <s v="C"/>
    <s v="Labor"/>
    <s v="TEC"/>
    <m/>
    <s v="BNL"/>
    <s v="Const"/>
    <s v="SC_MAG"/>
    <x v="0"/>
    <m/>
    <m/>
    <m/>
    <m/>
    <m/>
    <m/>
    <m/>
    <m/>
    <m/>
    <n v="1732.86"/>
    <n v="8331.06"/>
    <n v="8331.06"/>
    <n v="8331.06"/>
    <n v="6731.5"/>
    <m/>
    <m/>
    <m/>
    <m/>
    <m/>
    <x v="0"/>
    <x v="0"/>
    <m/>
  </r>
  <r>
    <s v=""/>
    <s v=" IR_0211_4000"/>
    <s v="Direct Wind Magnets 8 - B0pF - Quad"/>
    <s v="6.06.02.01.01"/>
    <x v="0"/>
    <d v="2025-05-21T00:00:00"/>
    <d v="2029-03-16T00:00:00"/>
    <s v="jtolle"/>
    <s v="hwitte"/>
    <n v="77501"/>
    <s v="EDIA"/>
    <s v="C"/>
    <s v="Labor"/>
    <s v="TEC"/>
    <m/>
    <s v="BNL"/>
    <s v="Const"/>
    <s v="SC_MAG"/>
    <x v="0"/>
    <m/>
    <m/>
    <m/>
    <m/>
    <m/>
    <m/>
    <m/>
    <m/>
    <m/>
    <n v="7473.89"/>
    <n v="20309.490000000002"/>
    <n v="20309.490000000002"/>
    <n v="20309.490000000002"/>
    <n v="9098.65"/>
    <m/>
    <m/>
    <m/>
    <m/>
    <m/>
    <x v="0"/>
    <x v="0"/>
    <m/>
  </r>
  <r>
    <s v=""/>
    <s v=" IR_0213_1140"/>
    <s v="IR Magnets Warm - Magnetic Measurement and Acceptance"/>
    <s v="6.06.02.01.03"/>
    <x v="0"/>
    <d v="2026-12-10T00:00:00"/>
    <d v="2029-01-09T00:00:00"/>
    <s v="jtolle"/>
    <s v="hwitte"/>
    <n v="30567.87"/>
    <s v="EDIA"/>
    <s v="C"/>
    <s v="Labor"/>
    <s v="TEC"/>
    <m/>
    <s v="BNL"/>
    <s v="Const.Test"/>
    <s v="NC_MAG"/>
    <x v="8"/>
    <s v="A.PP031"/>
    <m/>
    <m/>
    <m/>
    <m/>
    <m/>
    <m/>
    <m/>
    <m/>
    <m/>
    <m/>
    <n v="11992.01"/>
    <n v="14696.09"/>
    <n v="3879.77"/>
    <m/>
    <m/>
    <m/>
    <m/>
    <m/>
    <x v="0"/>
    <x v="0"/>
    <m/>
  </r>
  <r>
    <s v=""/>
    <s v=" IR_0202_1680"/>
    <s v="Spin Rotator Quad - Measurement"/>
    <s v="6.06.02.02"/>
    <x v="0"/>
    <d v="2028-12-11T00:00:00"/>
    <d v="2029-02-22T00:00:00"/>
    <s v="jtolle"/>
    <s v="hwitte"/>
    <n v="1958.25"/>
    <s v="EDIA"/>
    <s v="C"/>
    <s v="Labor"/>
    <s v="TEC"/>
    <m/>
    <s v="BNL"/>
    <s v="Const.Test"/>
    <s v="NC_MAG"/>
    <x v="8"/>
    <m/>
    <m/>
    <m/>
    <m/>
    <m/>
    <m/>
    <m/>
    <m/>
    <m/>
    <m/>
    <m/>
    <m/>
    <m/>
    <n v="1958.25"/>
    <m/>
    <m/>
    <m/>
    <m/>
    <m/>
    <x v="0"/>
    <x v="0"/>
    <m/>
  </r>
  <r>
    <s v=""/>
    <s v=" PO_0106_1180"/>
    <s v="Information Technology, FY29 - Labor"/>
    <s v="6.01.03.01.06"/>
    <x v="0"/>
    <d v="2028-10-02T00:00:00"/>
    <d v="2029-09-28T00:00:00"/>
    <s v="kkrug"/>
    <s v="apetrone"/>
    <n v="10084.959999999999"/>
    <s v="EDIA"/>
    <s v="A"/>
    <s v="Labor"/>
    <s v="TEC"/>
    <m/>
    <s v="BNL"/>
    <s v="Const"/>
    <s v="PM"/>
    <x v="0"/>
    <m/>
    <m/>
    <m/>
    <m/>
    <m/>
    <m/>
    <m/>
    <m/>
    <m/>
    <m/>
    <m/>
    <m/>
    <m/>
    <n v="10084.959999999999"/>
    <m/>
    <m/>
    <m/>
    <m/>
    <m/>
    <x v="0"/>
    <x v="0"/>
    <m/>
  </r>
  <r>
    <s v=""/>
    <s v=" PM_0306_1385"/>
    <s v="Desktop Support Labor, FY29 - Labor"/>
    <s v="6.01.03.01.06"/>
    <x v="0"/>
    <d v="2028-10-02T00:00:00"/>
    <d v="2029-09-28T00:00:00"/>
    <s v="kkrug"/>
    <s v="apetrone"/>
    <n v="88747.69"/>
    <s v="EDIA"/>
    <s v="A"/>
    <s v="Labor"/>
    <s v="TEC"/>
    <m/>
    <s v="BNL"/>
    <s v="Const"/>
    <s v="PM"/>
    <x v="0"/>
    <m/>
    <m/>
    <m/>
    <m/>
    <m/>
    <m/>
    <m/>
    <m/>
    <m/>
    <m/>
    <m/>
    <m/>
    <m/>
    <n v="88747.68"/>
    <n v="0"/>
    <m/>
    <m/>
    <m/>
    <m/>
    <x v="0"/>
    <x v="0"/>
    <m/>
  </r>
  <r>
    <s v=""/>
    <s v=" PO_0106_1240"/>
    <s v="Information Technology, FY30 - Labor"/>
    <s v="6.01.03.01.06"/>
    <x v="0"/>
    <d v="2029-10-01T00:00:00"/>
    <d v="1930-09-30T00:00:00"/>
    <s v="kkrug"/>
    <s v="apetrone"/>
    <n v="5218.97"/>
    <s v="EDIA"/>
    <s v="A"/>
    <s v="Labor"/>
    <s v="OPC"/>
    <m/>
    <s v="BNL"/>
    <s v="Pre-Ops"/>
    <s v="PM"/>
    <x v="0"/>
    <m/>
    <m/>
    <m/>
    <m/>
    <m/>
    <m/>
    <m/>
    <m/>
    <m/>
    <m/>
    <m/>
    <m/>
    <m/>
    <m/>
    <n v="5218.97"/>
    <m/>
    <m/>
    <m/>
    <m/>
    <x v="0"/>
    <x v="0"/>
    <m/>
  </r>
  <r>
    <s v=""/>
    <s v=" PO_0106_1320"/>
    <s v="Information Technology, FY31 - Labor"/>
    <s v="6.01.03.01.06"/>
    <x v="0"/>
    <d v="1930-10-01T00:00:00"/>
    <d v="1931-09-30T00:00:00"/>
    <s v="kkrug"/>
    <s v="apetrone"/>
    <n v="5401.63"/>
    <s v="EDIA"/>
    <s v="A"/>
    <s v="Labor"/>
    <s v="OPC"/>
    <m/>
    <s v="BNL"/>
    <s v="Pre-Ops"/>
    <s v="PM"/>
    <x v="0"/>
    <m/>
    <m/>
    <m/>
    <m/>
    <m/>
    <m/>
    <m/>
    <m/>
    <m/>
    <m/>
    <m/>
    <m/>
    <m/>
    <m/>
    <m/>
    <n v="5401.63"/>
    <m/>
    <m/>
    <m/>
    <x v="0"/>
    <x v="0"/>
    <m/>
  </r>
  <r>
    <s v=""/>
    <s v=" EJ_0402_0052"/>
    <s v="Polarized Source Magnets - Vendor Support by BNL"/>
    <s v="6.03.04.02.01"/>
    <x v="0"/>
    <d v="2025-12-12T00:00:00"/>
    <d v="2026-05-06T00:00:00"/>
    <s v="glayden"/>
    <s v="skaritka"/>
    <n v="24662.79"/>
    <s v="EDIA"/>
    <s v="C"/>
    <s v="Labor"/>
    <s v="TEC"/>
    <m/>
    <s v="BNL"/>
    <s v="PED"/>
    <s v="INJ"/>
    <x v="6"/>
    <s v="P.S509"/>
    <m/>
    <m/>
    <m/>
    <m/>
    <m/>
    <m/>
    <m/>
    <m/>
    <m/>
    <n v="24662.79"/>
    <m/>
    <m/>
    <m/>
    <m/>
    <m/>
    <m/>
    <m/>
    <m/>
    <x v="0"/>
    <x v="0"/>
    <m/>
  </r>
  <r>
    <s v=""/>
    <s v=" EJ_0402_5000"/>
    <s v="Inverted High Voltage DC Gun - Detailed design"/>
    <s v="6.03.04.02.04"/>
    <x v="0"/>
    <d v="2025-06-03T00:00:00"/>
    <d v="2025-09-24T00:00:00"/>
    <s v="glayden"/>
    <s v="skaritka"/>
    <n v="3971.46"/>
    <s v="EDIA"/>
    <s v="C"/>
    <s v="Labor"/>
    <s v="TEC"/>
    <m/>
    <s v="BNL"/>
    <s v="PED"/>
    <s v="INJ"/>
    <x v="6"/>
    <s v="P.S507"/>
    <m/>
    <m/>
    <m/>
    <m/>
    <m/>
    <m/>
    <m/>
    <m/>
    <n v="3971.46"/>
    <m/>
    <m/>
    <m/>
    <m/>
    <m/>
    <m/>
    <m/>
    <m/>
    <m/>
    <x v="0"/>
    <x v="0"/>
    <m/>
  </r>
  <r>
    <s v=""/>
    <s v=" EJ_0402_5023"/>
    <s v="Inverted High Voltage DC Gun - Vendor Support By BNL"/>
    <s v="6.03.04.02.04"/>
    <x v="0"/>
    <d v="2026-05-08T00:00:00"/>
    <d v="2026-11-04T00:00:00"/>
    <s v="glayden"/>
    <s v="skaritka"/>
    <n v="16552.349999999999"/>
    <s v="EDIA"/>
    <s v="C"/>
    <s v="Labor"/>
    <s v="TEC"/>
    <m/>
    <s v="BNL"/>
    <s v="Const"/>
    <s v="INJ"/>
    <x v="10"/>
    <s v="P.S507"/>
    <m/>
    <m/>
    <m/>
    <m/>
    <m/>
    <m/>
    <m/>
    <m/>
    <m/>
    <n v="13374.3"/>
    <n v="3178.05"/>
    <m/>
    <m/>
    <m/>
    <m/>
    <m/>
    <m/>
    <m/>
    <x v="0"/>
    <x v="0"/>
    <m/>
  </r>
  <r>
    <s v=""/>
    <s v=" EJ_0402_5140"/>
    <s v="Main Gun Vessel - Detailed Design"/>
    <s v="6.03.04.02.04"/>
    <x v="0"/>
    <d v="2025-06-03T00:00:00"/>
    <d v="2025-07-08T00:00:00"/>
    <s v="glayden"/>
    <s v="skaritka"/>
    <n v="1985.73"/>
    <s v="EDIA"/>
    <s v="C"/>
    <s v="Labor"/>
    <s v="TEC"/>
    <m/>
    <s v="BNL"/>
    <s v="PED"/>
    <s v="INJ"/>
    <x v="6"/>
    <m/>
    <m/>
    <m/>
    <m/>
    <m/>
    <m/>
    <m/>
    <m/>
    <m/>
    <n v="1985.73"/>
    <m/>
    <m/>
    <m/>
    <m/>
    <m/>
    <m/>
    <m/>
    <m/>
    <m/>
    <x v="0"/>
    <x v="0"/>
    <m/>
  </r>
  <r>
    <s v=""/>
    <s v=" EJ_0402_6020"/>
    <s v="Cathode Preparation Chamber - Vendor Support By BNL"/>
    <s v="6.03.04.02.05"/>
    <x v="0"/>
    <d v="2025-12-10T00:00:00"/>
    <d v="2026-06-09T00:00:00"/>
    <s v="glayden"/>
    <s v="skaritka"/>
    <n v="8220.93"/>
    <s v="EDIA"/>
    <s v="C"/>
    <s v="Labor"/>
    <s v="TEC"/>
    <m/>
    <s v="BNL"/>
    <s v="Const"/>
    <s v="INJ"/>
    <x v="10"/>
    <s v="P.S512"/>
    <m/>
    <m/>
    <m/>
    <m/>
    <m/>
    <m/>
    <m/>
    <m/>
    <m/>
    <n v="8220.93"/>
    <m/>
    <m/>
    <m/>
    <m/>
    <m/>
    <m/>
    <m/>
    <m/>
    <x v="0"/>
    <x v="0"/>
    <m/>
  </r>
  <r>
    <s v=""/>
    <s v=" EJ_0402_2500"/>
    <s v="Transport Line to Diagnostic Section - Detailed Design"/>
    <s v="6.03.04.02.02"/>
    <x v="0"/>
    <d v="2025-04-18T00:00:00"/>
    <d v="2025-05-22T00:00:00"/>
    <s v="glayden"/>
    <s v="skaritka"/>
    <n v="11914.39"/>
    <s v="EDIA"/>
    <s v="C"/>
    <s v="Labor"/>
    <s v="TEC"/>
    <m/>
    <s v="BNL"/>
    <s v="PED"/>
    <s v="INJ"/>
    <x v="6"/>
    <s v="P.S510"/>
    <m/>
    <m/>
    <m/>
    <m/>
    <m/>
    <m/>
    <m/>
    <m/>
    <n v="11914.39"/>
    <m/>
    <m/>
    <m/>
    <m/>
    <m/>
    <m/>
    <m/>
    <m/>
    <m/>
    <x v="0"/>
    <x v="0"/>
    <m/>
  </r>
  <r>
    <s v=""/>
    <s v=" EJ_0402_2512"/>
    <s v="Transport Line to Diagnostic Section - Vendor Support by BNL"/>
    <s v="6.03.04.02.02"/>
    <x v="0"/>
    <d v="2025-12-10T00:00:00"/>
    <d v="2026-05-04T00:00:00"/>
    <s v="glayden"/>
    <s v="skaritka"/>
    <n v="24662.79"/>
    <s v="EDIA"/>
    <s v="C"/>
    <s v="Labor"/>
    <s v="TEC"/>
    <m/>
    <s v="BNL"/>
    <s v="Const"/>
    <s v="INJ"/>
    <x v="10"/>
    <s v="P.S510"/>
    <m/>
    <m/>
    <m/>
    <m/>
    <m/>
    <m/>
    <m/>
    <m/>
    <m/>
    <n v="24662.79"/>
    <m/>
    <m/>
    <m/>
    <m/>
    <m/>
    <m/>
    <m/>
    <m/>
    <x v="0"/>
    <x v="0"/>
    <m/>
  </r>
  <r>
    <s v=""/>
    <s v=" EJ_0205_8100"/>
    <s v="RCS SLM Preliminary Design"/>
    <s v="6.03.02.05.04"/>
    <x v="0"/>
    <d v="2023-03-02T00:00:00"/>
    <d v="2023-08-25T00:00:00"/>
    <s v="mahmed"/>
    <s v="gassner"/>
    <n v="11863.69"/>
    <s v="EDIA"/>
    <s v="C"/>
    <s v="Labor"/>
    <s v="TEC"/>
    <m/>
    <s v="BNL"/>
    <s v="PED"/>
    <s v="INS"/>
    <x v="11"/>
    <m/>
    <m/>
    <m/>
    <m/>
    <m/>
    <m/>
    <m/>
    <n v="11863.69"/>
    <m/>
    <m/>
    <m/>
    <m/>
    <m/>
    <m/>
    <m/>
    <m/>
    <m/>
    <m/>
    <m/>
    <x v="0"/>
    <x v="0"/>
    <m/>
  </r>
  <r>
    <s v=""/>
    <s v=" EJ_0205_8180"/>
    <s v="RCS SLM Final Design"/>
    <s v="6.03.02.05.04"/>
    <x v="0"/>
    <d v="2024-05-17T00:00:00"/>
    <d v="2024-10-30T00:00:00"/>
    <s v="mahmed"/>
    <s v="gassner"/>
    <n v="43250.9"/>
    <s v="EDIA"/>
    <s v="C"/>
    <s v="Labor"/>
    <s v="TEC"/>
    <m/>
    <s v="BNL"/>
    <s v="PED"/>
    <s v="INS"/>
    <x v="6"/>
    <m/>
    <m/>
    <m/>
    <m/>
    <m/>
    <m/>
    <m/>
    <m/>
    <n v="35352.910000000003"/>
    <n v="7897.99"/>
    <m/>
    <m/>
    <m/>
    <m/>
    <m/>
    <m/>
    <m/>
    <m/>
    <m/>
    <x v="0"/>
    <x v="0"/>
    <m/>
  </r>
  <r>
    <s v=""/>
    <s v=" SR_0604_1100"/>
    <s v="ESR Synchrontron and X- ray Radiation Monitors - Preliminary Design"/>
    <s v="6.04.06.04"/>
    <x v="0"/>
    <d v="2022-10-03T00:00:00"/>
    <d v="2023-08-25T00:00:00"/>
    <s v="mahmed"/>
    <s v="gassner"/>
    <n v="17795.54"/>
    <s v="EDIA"/>
    <s v="C"/>
    <s v="Labor"/>
    <s v="TEC"/>
    <m/>
    <s v="BNL"/>
    <s v="PED"/>
    <s v="INS"/>
    <x v="11"/>
    <m/>
    <m/>
    <m/>
    <m/>
    <m/>
    <m/>
    <m/>
    <n v="17795.54"/>
    <m/>
    <m/>
    <m/>
    <m/>
    <m/>
    <m/>
    <m/>
    <m/>
    <m/>
    <m/>
    <m/>
    <x v="0"/>
    <x v="0"/>
    <m/>
  </r>
  <r>
    <s v=""/>
    <s v=" SR_0604_1180"/>
    <s v="ESR Synchrontron and X- ray Radiation Monitors - Final Design"/>
    <s v="6.04.06.04"/>
    <x v="0"/>
    <d v="2023-11-27T00:00:00"/>
    <d v="2024-09-10T00:00:00"/>
    <s v="mahmed"/>
    <s v="gassner"/>
    <n v="64464.34"/>
    <s v="EDIA"/>
    <s v="C"/>
    <s v="Labor"/>
    <s v="TEC"/>
    <m/>
    <s v="BNL"/>
    <s v="PED"/>
    <s v="INS"/>
    <x v="6"/>
    <m/>
    <m/>
    <m/>
    <m/>
    <m/>
    <m/>
    <m/>
    <m/>
    <n v="64464.34"/>
    <m/>
    <m/>
    <m/>
    <m/>
    <m/>
    <m/>
    <m/>
    <m/>
    <m/>
    <m/>
    <x v="0"/>
    <x v="0"/>
    <m/>
  </r>
  <r>
    <s v=""/>
    <s v=" HR_0605_3037"/>
    <s v="Head-Tail Pick-up Preliminary Design"/>
    <s v="6.05.05.03"/>
    <x v="0"/>
    <d v="2022-12-02T00:00:00"/>
    <d v="2023-09-18T00:00:00"/>
    <s v="mahmed"/>
    <s v="gassner"/>
    <n v="14829.62"/>
    <s v="EDIA"/>
    <s v="C"/>
    <s v="Labor"/>
    <s v="TEC"/>
    <m/>
    <s v="BNL"/>
    <s v="PED"/>
    <s v="INS"/>
    <x v="11"/>
    <m/>
    <m/>
    <m/>
    <m/>
    <m/>
    <m/>
    <m/>
    <n v="14829.62"/>
    <m/>
    <m/>
    <m/>
    <m/>
    <m/>
    <m/>
    <m/>
    <m/>
    <m/>
    <m/>
    <m/>
    <x v="0"/>
    <x v="0"/>
    <m/>
  </r>
  <r>
    <s v=""/>
    <s v=" HR_0605_3093"/>
    <s v="Head-Tail Pick-up Final Design"/>
    <s v="6.05.05.03"/>
    <x v="0"/>
    <d v="2023-12-18T00:00:00"/>
    <d v="2024-12-31T00:00:00"/>
    <s v="mahmed"/>
    <s v="gassner"/>
    <n v="30949.38"/>
    <s v="EDIA"/>
    <s v="C"/>
    <s v="Labor"/>
    <s v="TEC"/>
    <m/>
    <s v="BNL"/>
    <s v="PED"/>
    <s v="INS"/>
    <x v="6"/>
    <m/>
    <m/>
    <m/>
    <m/>
    <m/>
    <m/>
    <m/>
    <m/>
    <n v="23688.18"/>
    <n v="7261.2"/>
    <m/>
    <m/>
    <m/>
    <m/>
    <m/>
    <m/>
    <m/>
    <m/>
    <m/>
    <x v="0"/>
    <x v="0"/>
    <m/>
  </r>
  <r>
    <s v=""/>
    <s v=" HR_0605_3049"/>
    <s v="ARTUS Upgrade - System Preliminary Design"/>
    <s v="6.05.05.03"/>
    <x v="0"/>
    <d v="2023-01-23T00:00:00"/>
    <d v="2023-05-01T00:00:00"/>
    <s v="mahmed"/>
    <s v="gassner"/>
    <n v="14829.62"/>
    <s v="EDIA"/>
    <s v="C"/>
    <s v="Labor"/>
    <s v="TEC"/>
    <m/>
    <s v="BNL"/>
    <s v="PED"/>
    <s v="INS"/>
    <x v="11"/>
    <m/>
    <m/>
    <m/>
    <m/>
    <m/>
    <m/>
    <m/>
    <n v="14829.62"/>
    <m/>
    <m/>
    <m/>
    <m/>
    <m/>
    <m/>
    <m/>
    <m/>
    <m/>
    <m/>
    <m/>
    <x v="0"/>
    <x v="0"/>
    <m/>
  </r>
  <r>
    <s v=""/>
    <s v=" HR_0605_3055"/>
    <s v="ARTUS Upgrade - System Final Design"/>
    <s v="6.05.05.03"/>
    <x v="0"/>
    <d v="2023-07-27T00:00:00"/>
    <d v="2024-08-08T00:00:00"/>
    <s v="mahmed"/>
    <s v="gassner"/>
    <n v="15256.82"/>
    <s v="EDIA"/>
    <s v="C"/>
    <s v="Labor"/>
    <s v="TEC"/>
    <m/>
    <s v="BNL"/>
    <s v="PED"/>
    <s v="INS"/>
    <x v="6"/>
    <m/>
    <m/>
    <m/>
    <m/>
    <m/>
    <m/>
    <m/>
    <n v="2699.28"/>
    <n v="12557.54"/>
    <m/>
    <m/>
    <m/>
    <m/>
    <m/>
    <m/>
    <m/>
    <m/>
    <m/>
    <m/>
    <x v="0"/>
    <x v="0"/>
    <m/>
  </r>
  <r>
    <s v=""/>
    <s v=" HR_0605_3051"/>
    <s v="BBQ Upgrade - System Preliminary Design"/>
    <s v="6.05.05.03"/>
    <x v="0"/>
    <d v="2023-03-13T00:00:00"/>
    <d v="2023-07-26T00:00:00"/>
    <s v="mahmed"/>
    <s v="gassner"/>
    <n v="14829.62"/>
    <s v="EDIA"/>
    <s v="C"/>
    <s v="Labor"/>
    <s v="TEC"/>
    <m/>
    <s v="BNL"/>
    <s v="PED"/>
    <s v="INS"/>
    <x v="11"/>
    <m/>
    <m/>
    <m/>
    <m/>
    <m/>
    <m/>
    <m/>
    <n v="14829.62"/>
    <m/>
    <m/>
    <m/>
    <m/>
    <m/>
    <m/>
    <m/>
    <m/>
    <m/>
    <m/>
    <m/>
    <x v="0"/>
    <x v="0"/>
    <m/>
  </r>
  <r>
    <s v=""/>
    <s v=" HR_0605_3081"/>
    <s v="BBQ Upgrade - System Final Design"/>
    <s v="6.05.05.03"/>
    <x v="0"/>
    <d v="2023-10-23T00:00:00"/>
    <d v="2024-11-04T00:00:00"/>
    <s v="mahmed"/>
    <s v="gassner"/>
    <n v="30796.48"/>
    <s v="EDIA"/>
    <s v="C"/>
    <s v="Labor"/>
    <s v="TEC"/>
    <m/>
    <s v="BNL"/>
    <s v="PED"/>
    <s v="INS"/>
    <x v="6"/>
    <m/>
    <m/>
    <m/>
    <m/>
    <m/>
    <m/>
    <m/>
    <m/>
    <n v="27953.73"/>
    <n v="2842.75"/>
    <m/>
    <m/>
    <m/>
    <m/>
    <m/>
    <m/>
    <m/>
    <m/>
    <m/>
    <x v="0"/>
    <x v="0"/>
    <m/>
  </r>
  <r>
    <s v=""/>
    <s v=" HR_0605_3039"/>
    <s v="HF Schottky Upgrade - Cavity - Preliminary Design"/>
    <s v="6.05.05.03"/>
    <x v="0"/>
    <d v="2022-12-02T00:00:00"/>
    <d v="2023-09-18T00:00:00"/>
    <s v="mahmed"/>
    <s v="gassner"/>
    <n v="29659.23"/>
    <s v="EDIA"/>
    <s v="C"/>
    <s v="Labor"/>
    <s v="TEC"/>
    <m/>
    <s v="BNL"/>
    <s v="PED"/>
    <s v="INS"/>
    <x v="11"/>
    <m/>
    <m/>
    <m/>
    <m/>
    <m/>
    <m/>
    <m/>
    <n v="29659.23"/>
    <m/>
    <m/>
    <m/>
    <m/>
    <m/>
    <m/>
    <m/>
    <m/>
    <m/>
    <m/>
    <m/>
    <x v="0"/>
    <x v="0"/>
    <m/>
  </r>
  <r>
    <s v=""/>
    <s v=" HR_0605_3095"/>
    <s v="HF Schottky Upgrade - Cavity - Final Design"/>
    <s v="6.05.05.03"/>
    <x v="0"/>
    <d v="2023-12-18T00:00:00"/>
    <d v="2024-12-31T00:00:00"/>
    <s v="mahmed"/>
    <s v="gassner"/>
    <n v="30949.38"/>
    <s v="EDIA"/>
    <s v="C"/>
    <s v="Labor"/>
    <s v="TEC"/>
    <m/>
    <s v="BNL"/>
    <s v="PED"/>
    <s v="INS"/>
    <x v="6"/>
    <m/>
    <m/>
    <m/>
    <m/>
    <m/>
    <m/>
    <m/>
    <m/>
    <n v="23688.18"/>
    <n v="7261.2"/>
    <m/>
    <m/>
    <m/>
    <m/>
    <m/>
    <m/>
    <m/>
    <m/>
    <m/>
    <x v="0"/>
    <x v="0"/>
    <m/>
  </r>
  <r>
    <s v=""/>
    <s v=" HR_0807_0100"/>
    <s v="BPM System - Construction"/>
    <s v="6.05.07.06.01"/>
    <x v="0"/>
    <d v="2027-05-27T00:00:00"/>
    <d v="2029-03-16T00:00:00"/>
    <s v="mahmed"/>
    <s v="gassner"/>
    <n v="17649.89"/>
    <s v="CON"/>
    <s v="C"/>
    <s v="Labor"/>
    <s v="TEC"/>
    <m/>
    <s v="BNL"/>
    <s v="Const"/>
    <s v="SHC"/>
    <x v="7"/>
    <m/>
    <m/>
    <m/>
    <m/>
    <m/>
    <m/>
    <m/>
    <m/>
    <m/>
    <m/>
    <m/>
    <n v="3451.53"/>
    <n v="9805.49"/>
    <n v="4392.8599999999997"/>
    <m/>
    <m/>
    <m/>
    <m/>
    <m/>
    <x v="0"/>
    <x v="0"/>
    <m/>
  </r>
  <r>
    <s v=""/>
    <s v=" HR_0807_4100"/>
    <s v="SHC Profile and Emittance Monitors - Construction"/>
    <s v="6.05.07.06.03"/>
    <x v="0"/>
    <d v="2027-07-26T00:00:00"/>
    <d v="2029-05-11T00:00:00"/>
    <s v="mahmed"/>
    <s v="gassner"/>
    <n v="17757.63"/>
    <s v="CON"/>
    <s v="C"/>
    <s v="Labor"/>
    <s v="TEC"/>
    <m/>
    <s v="BNL"/>
    <s v="Const"/>
    <s v="SHC"/>
    <x v="5"/>
    <m/>
    <m/>
    <m/>
    <m/>
    <m/>
    <m/>
    <m/>
    <m/>
    <m/>
    <m/>
    <m/>
    <n v="1894.15"/>
    <n v="9865.35"/>
    <n v="5998.13"/>
    <m/>
    <m/>
    <m/>
    <m/>
    <m/>
    <x v="0"/>
    <x v="0"/>
    <m/>
  </r>
  <r>
    <s v=""/>
    <s v=" HR_0807_6100"/>
    <s v="SHC Beam Loss Monitors - Construction"/>
    <s v="6.05.07.06.04"/>
    <x v="0"/>
    <d v="2027-05-27T00:00:00"/>
    <d v="2029-03-16T00:00:00"/>
    <s v="mahmed"/>
    <s v="gassner"/>
    <n v="5294.97"/>
    <s v="CON"/>
    <s v="C"/>
    <s v="Labor"/>
    <s v="TEC"/>
    <m/>
    <s v="BNL"/>
    <s v="Const"/>
    <s v="SHC"/>
    <x v="5"/>
    <m/>
    <m/>
    <m/>
    <m/>
    <m/>
    <m/>
    <m/>
    <m/>
    <m/>
    <m/>
    <m/>
    <n v="1035.46"/>
    <n v="2941.65"/>
    <n v="1317.86"/>
    <m/>
    <m/>
    <m/>
    <m/>
    <m/>
    <x v="0"/>
    <x v="0"/>
    <m/>
  </r>
  <r>
    <s v=""/>
    <s v=" HR_0807_8100"/>
    <s v="SHC Synchrotron Radiation Monitors - Construction"/>
    <s v="6.05.07.06.05"/>
    <x v="0"/>
    <d v="2027-05-13T00:00:00"/>
    <d v="2029-03-02T00:00:00"/>
    <s v="mahmed"/>
    <s v="gassner"/>
    <n v="8811.48"/>
    <s v="CON"/>
    <s v="C"/>
    <s v="Labor"/>
    <s v="TEC"/>
    <m/>
    <s v="BNL"/>
    <s v="Const"/>
    <s v="SHC"/>
    <x v="5"/>
    <m/>
    <m/>
    <m/>
    <m/>
    <m/>
    <m/>
    <m/>
    <m/>
    <m/>
    <m/>
    <m/>
    <n v="1918.94"/>
    <n v="4895.26"/>
    <n v="1997.27"/>
    <m/>
    <m/>
    <m/>
    <m/>
    <m/>
    <x v="0"/>
    <x v="0"/>
    <m/>
  </r>
  <r>
    <s v=""/>
    <s v=" AS_0101_1230"/>
    <s v="Accelerator Support Systems Engineering - FY23"/>
    <s v="6.07.01.01"/>
    <x v="0"/>
    <d v="2022-10-03T00:00:00"/>
    <d v="2023-09-29T00:00:00"/>
    <s v="egolnar"/>
    <s v="tuozzolo"/>
    <n v="40781.449999999997"/>
    <s v="EDIA"/>
    <s v="A"/>
    <s v="Labor"/>
    <s v="TEC"/>
    <m/>
    <s v="BNL"/>
    <s v="PED"/>
    <s v="PM"/>
    <x v="0"/>
    <m/>
    <m/>
    <m/>
    <m/>
    <m/>
    <m/>
    <m/>
    <n v="40781.449999999997"/>
    <m/>
    <m/>
    <m/>
    <m/>
    <m/>
    <m/>
    <m/>
    <m/>
    <m/>
    <m/>
    <m/>
    <x v="0"/>
    <x v="0"/>
    <m/>
  </r>
  <r>
    <s v=""/>
    <s v=" AS_0101_1240"/>
    <s v="Accelerator Support Systems Engineering - FY24"/>
    <s v="6.07.01.01"/>
    <x v="0"/>
    <d v="2023-10-02T00:00:00"/>
    <d v="2024-09-30T00:00:00"/>
    <s v="egolnar"/>
    <s v="tuozzolo"/>
    <n v="42208.800000000003"/>
    <s v="EDIA"/>
    <s v="A"/>
    <s v="Labor"/>
    <s v="TEC"/>
    <m/>
    <s v="BNL"/>
    <s v="PED"/>
    <s v="PM"/>
    <x v="0"/>
    <m/>
    <m/>
    <m/>
    <m/>
    <m/>
    <m/>
    <m/>
    <m/>
    <n v="42208.800000000003"/>
    <m/>
    <m/>
    <m/>
    <m/>
    <m/>
    <m/>
    <m/>
    <m/>
    <m/>
    <m/>
    <x v="0"/>
    <x v="0"/>
    <m/>
  </r>
  <r>
    <s v=""/>
    <s v=" AS_0101_1250"/>
    <s v="Accelerator Support Systems Engineering - FY25"/>
    <s v="6.07.01.01"/>
    <x v="0"/>
    <d v="2024-10-01T00:00:00"/>
    <d v="2025-09-30T00:00:00"/>
    <s v="egolnar"/>
    <s v="tuozzolo"/>
    <n v="43686.1"/>
    <s v="EDIA"/>
    <s v="A"/>
    <s v="Labor"/>
    <s v="TEC"/>
    <m/>
    <s v="BNL"/>
    <s v="Const"/>
    <s v="PM"/>
    <x v="0"/>
    <m/>
    <m/>
    <m/>
    <m/>
    <m/>
    <m/>
    <m/>
    <m/>
    <m/>
    <n v="43686.1"/>
    <m/>
    <m/>
    <m/>
    <m/>
    <m/>
    <m/>
    <m/>
    <m/>
    <m/>
    <x v="0"/>
    <x v="0"/>
    <m/>
  </r>
  <r>
    <s v=""/>
    <s v=" AS_0101_1260"/>
    <s v="Accelerator Support Systems Engineering - FY26"/>
    <s v="6.07.01.01"/>
    <x v="0"/>
    <d v="2025-10-01T00:00:00"/>
    <d v="2026-09-30T00:00:00"/>
    <s v="egolnar"/>
    <s v="tuozzolo"/>
    <n v="45215.12"/>
    <s v="EDIA"/>
    <s v="A"/>
    <s v="Labor"/>
    <s v="TEC"/>
    <m/>
    <s v="BNL"/>
    <s v="Const"/>
    <s v="PM"/>
    <x v="0"/>
    <m/>
    <m/>
    <m/>
    <m/>
    <m/>
    <m/>
    <m/>
    <m/>
    <m/>
    <m/>
    <n v="45215.12"/>
    <m/>
    <m/>
    <m/>
    <m/>
    <m/>
    <m/>
    <m/>
    <m/>
    <x v="0"/>
    <x v="0"/>
    <m/>
  </r>
  <r>
    <s v=""/>
    <s v=" AS_0101_1270"/>
    <s v="Accelerator Support Systems Engineering - FY27"/>
    <s v="6.07.01.01"/>
    <x v="0"/>
    <d v="2026-10-01T00:00:00"/>
    <d v="2027-09-30T00:00:00"/>
    <s v="egolnar"/>
    <s v="tuozzolo"/>
    <n v="46797.65"/>
    <s v="EDIA"/>
    <s v="A"/>
    <s v="Labor"/>
    <s v="TEC"/>
    <m/>
    <s v="BNL"/>
    <s v="Const"/>
    <s v="PM"/>
    <x v="0"/>
    <m/>
    <m/>
    <m/>
    <m/>
    <m/>
    <m/>
    <m/>
    <m/>
    <m/>
    <m/>
    <m/>
    <n v="46797.65"/>
    <m/>
    <m/>
    <m/>
    <m/>
    <m/>
    <m/>
    <m/>
    <x v="0"/>
    <x v="0"/>
    <m/>
  </r>
  <r>
    <s v=""/>
    <s v=" AS_0101_1280"/>
    <s v="Accelerator Support Systems Engineering - FY28"/>
    <s v="6.07.01.01"/>
    <x v="0"/>
    <d v="2027-10-01T00:00:00"/>
    <d v="2028-09-29T00:00:00"/>
    <s v="egolnar"/>
    <s v="tuozzolo"/>
    <n v="48435.56"/>
    <s v="EDIA"/>
    <s v="A"/>
    <s v="Labor"/>
    <s v="TEC"/>
    <m/>
    <s v="BNL"/>
    <s v="Const"/>
    <s v="PM"/>
    <x v="0"/>
    <m/>
    <m/>
    <m/>
    <m/>
    <m/>
    <m/>
    <m/>
    <m/>
    <m/>
    <m/>
    <m/>
    <m/>
    <n v="48435.56"/>
    <m/>
    <m/>
    <m/>
    <m/>
    <m/>
    <m/>
    <x v="0"/>
    <x v="0"/>
    <m/>
  </r>
  <r>
    <s v=""/>
    <s v=" AS_0101_1290"/>
    <s v="Accelerator Support Systems Engineering - FY29"/>
    <s v="6.07.01.01"/>
    <x v="0"/>
    <d v="2028-10-02T00:00:00"/>
    <d v="2029-09-28T00:00:00"/>
    <s v="egolnar"/>
    <s v="tuozzolo"/>
    <n v="25065.4"/>
    <s v="EDIA"/>
    <s v="A"/>
    <s v="Labor"/>
    <s v="OPC"/>
    <m/>
    <s v="BNL"/>
    <s v="Pre-Ops"/>
    <s v="PM"/>
    <x v="0"/>
    <m/>
    <m/>
    <m/>
    <m/>
    <m/>
    <m/>
    <m/>
    <m/>
    <m/>
    <m/>
    <m/>
    <m/>
    <m/>
    <n v="25065.4"/>
    <n v="0"/>
    <m/>
    <m/>
    <m/>
    <m/>
    <x v="0"/>
    <x v="0"/>
    <m/>
  </r>
  <r>
    <s v=""/>
    <s v=" AS_0101_1300"/>
    <s v="Accelerator Support Systems Engineering - FY30"/>
    <s v="6.07.01.01"/>
    <x v="0"/>
    <d v="2029-10-01T00:00:00"/>
    <d v="1930-09-30T00:00:00"/>
    <s v="egolnar"/>
    <s v="tuozzolo"/>
    <n v="25942.69"/>
    <s v="EDIA"/>
    <s v="A"/>
    <s v="Labor"/>
    <s v="OPC"/>
    <m/>
    <s v="BNL"/>
    <s v="Pre-Ops"/>
    <s v="PM"/>
    <x v="0"/>
    <m/>
    <m/>
    <m/>
    <m/>
    <m/>
    <m/>
    <m/>
    <m/>
    <m/>
    <m/>
    <m/>
    <m/>
    <m/>
    <m/>
    <n v="25942.69"/>
    <m/>
    <m/>
    <m/>
    <m/>
    <x v="0"/>
    <x v="0"/>
    <m/>
  </r>
  <r>
    <s v=""/>
    <s v=" AS_0101_1310"/>
    <s v="Accelerator Support Systems Engineering - FY31"/>
    <s v="6.07.01.01"/>
    <x v="0"/>
    <d v="1930-10-01T00:00:00"/>
    <d v="1931-09-30T00:00:00"/>
    <s v="egolnar"/>
    <s v="tuozzolo"/>
    <n v="26850.69"/>
    <s v="EDIA"/>
    <s v="A"/>
    <s v="Labor"/>
    <s v="OPC"/>
    <m/>
    <s v="BNL"/>
    <s v="Pre-Ops"/>
    <s v="PM"/>
    <x v="0"/>
    <m/>
    <m/>
    <m/>
    <m/>
    <m/>
    <m/>
    <m/>
    <m/>
    <m/>
    <m/>
    <m/>
    <m/>
    <m/>
    <m/>
    <m/>
    <n v="26850.69"/>
    <m/>
    <m/>
    <m/>
    <x v="0"/>
    <x v="0"/>
    <m/>
  </r>
  <r>
    <s v=""/>
    <s v=" AS_0102_1020"/>
    <s v="Accelerator Systems Hardware/Software Staff Support - Q2-Q4 FY23"/>
    <s v="6.07.01.02"/>
    <x v="0"/>
    <d v="2023-01-03T00:00:00"/>
    <d v="2023-09-29T00:00:00"/>
    <s v="egolnar"/>
    <s v="tuozzolo"/>
    <n v="14829.62"/>
    <s v="EDIA"/>
    <s v="A"/>
    <s v="Labor"/>
    <s v="TEC"/>
    <m/>
    <s v="BNL"/>
    <s v="PED"/>
    <s v="PM"/>
    <x v="0"/>
    <m/>
    <m/>
    <m/>
    <m/>
    <m/>
    <m/>
    <m/>
    <n v="14829.62"/>
    <m/>
    <m/>
    <m/>
    <m/>
    <m/>
    <m/>
    <m/>
    <m/>
    <m/>
    <m/>
    <m/>
    <x v="0"/>
    <x v="0"/>
    <m/>
  </r>
  <r>
    <s v=""/>
    <s v=" AS_0102_1030"/>
    <s v="Accelerator Systems Hardware/Software Staff Support - FY24"/>
    <s v="6.07.01.02"/>
    <x v="0"/>
    <d v="2023-10-02T00:00:00"/>
    <d v="2024-09-30T00:00:00"/>
    <s v="egolnar"/>
    <s v="tuozzolo"/>
    <n v="21104.400000000001"/>
    <s v="EDIA"/>
    <s v="A"/>
    <s v="Labor"/>
    <s v="TEC"/>
    <m/>
    <s v="BNL"/>
    <s v="PED"/>
    <s v="PM"/>
    <x v="0"/>
    <m/>
    <m/>
    <m/>
    <m/>
    <m/>
    <m/>
    <m/>
    <m/>
    <n v="21104.400000000001"/>
    <m/>
    <m/>
    <m/>
    <m/>
    <m/>
    <m/>
    <m/>
    <m/>
    <m/>
    <m/>
    <x v="0"/>
    <x v="0"/>
    <m/>
  </r>
  <r>
    <s v=""/>
    <s v=" AS_0102_1040"/>
    <s v="Accelerator Systems Hardware/Software Staff Support - FY25"/>
    <s v="6.07.01.02"/>
    <x v="0"/>
    <d v="2024-10-01T00:00:00"/>
    <d v="2025-09-30T00:00:00"/>
    <s v="egolnar"/>
    <s v="tuozzolo"/>
    <n v="21843.05"/>
    <s v="EDIA"/>
    <s v="A"/>
    <s v="Labor"/>
    <s v="TEC"/>
    <m/>
    <s v="BNL"/>
    <s v="Const"/>
    <s v="PM"/>
    <x v="0"/>
    <m/>
    <m/>
    <m/>
    <m/>
    <m/>
    <m/>
    <m/>
    <m/>
    <m/>
    <n v="21843.05"/>
    <m/>
    <m/>
    <m/>
    <m/>
    <m/>
    <m/>
    <m/>
    <m/>
    <m/>
    <x v="0"/>
    <x v="0"/>
    <m/>
  </r>
  <r>
    <s v=""/>
    <s v=" AS_0102_1050"/>
    <s v="Accelerator Systems Hardware/Software Staff Support - FY26"/>
    <s v="6.07.01.02"/>
    <x v="0"/>
    <d v="2025-10-01T00:00:00"/>
    <d v="2026-09-30T00:00:00"/>
    <s v="egolnar"/>
    <s v="tuozzolo"/>
    <n v="22607.56"/>
    <s v="EDIA"/>
    <s v="A"/>
    <s v="Labor"/>
    <s v="TEC"/>
    <m/>
    <s v="BNL"/>
    <s v="Const"/>
    <s v="PM"/>
    <x v="0"/>
    <m/>
    <m/>
    <m/>
    <m/>
    <m/>
    <m/>
    <m/>
    <m/>
    <m/>
    <m/>
    <n v="22607.56"/>
    <m/>
    <m/>
    <m/>
    <m/>
    <m/>
    <m/>
    <m/>
    <m/>
    <x v="0"/>
    <x v="0"/>
    <m/>
  </r>
  <r>
    <s v=""/>
    <s v=" AS_0102_1060"/>
    <s v="Accelerator Systems Hardware/Software Staff Support - FY27"/>
    <s v="6.07.01.02"/>
    <x v="0"/>
    <d v="2026-10-01T00:00:00"/>
    <d v="2027-09-30T00:00:00"/>
    <s v="egolnar"/>
    <s v="tuozzolo"/>
    <n v="23398.82"/>
    <s v="EDIA"/>
    <s v="A"/>
    <s v="Labor"/>
    <s v="TEC"/>
    <m/>
    <s v="BNL"/>
    <s v="Const"/>
    <s v="PM"/>
    <x v="0"/>
    <m/>
    <m/>
    <m/>
    <m/>
    <m/>
    <m/>
    <m/>
    <m/>
    <m/>
    <m/>
    <m/>
    <n v="23398.82"/>
    <m/>
    <m/>
    <m/>
    <m/>
    <m/>
    <m/>
    <m/>
    <x v="0"/>
    <x v="0"/>
    <m/>
  </r>
  <r>
    <s v=""/>
    <s v=" AS_0102_1070"/>
    <s v="Accelerator Systems Hardware/Software Staff Support - FY28"/>
    <s v="6.07.01.02"/>
    <x v="0"/>
    <d v="2027-10-01T00:00:00"/>
    <d v="2028-09-29T00:00:00"/>
    <s v="egolnar"/>
    <s v="tuozzolo"/>
    <n v="24217.78"/>
    <s v="EDIA"/>
    <s v="A"/>
    <s v="Labor"/>
    <s v="TEC"/>
    <m/>
    <s v="BNL"/>
    <s v="Const"/>
    <s v="PM"/>
    <x v="0"/>
    <m/>
    <m/>
    <m/>
    <m/>
    <m/>
    <m/>
    <m/>
    <m/>
    <m/>
    <m/>
    <m/>
    <m/>
    <n v="24217.78"/>
    <m/>
    <m/>
    <m/>
    <m/>
    <m/>
    <m/>
    <x v="0"/>
    <x v="0"/>
    <m/>
  </r>
  <r>
    <s v=""/>
    <s v=" AS_0102_1080"/>
    <s v="Accelerator Systems Hardware/Software Staff Support - FY29"/>
    <s v="6.07.01.02"/>
    <x v="0"/>
    <d v="2028-10-02T00:00:00"/>
    <d v="2029-09-28T00:00:00"/>
    <s v="egolnar"/>
    <s v="tuozzolo"/>
    <n v="25065.4"/>
    <s v="EDIA"/>
    <s v="A"/>
    <s v="Labor"/>
    <s v="OPC"/>
    <m/>
    <s v="BNL"/>
    <s v="Pre-Ops"/>
    <s v="PM"/>
    <x v="0"/>
    <m/>
    <m/>
    <m/>
    <m/>
    <m/>
    <m/>
    <m/>
    <m/>
    <m/>
    <m/>
    <m/>
    <m/>
    <m/>
    <n v="25065.4"/>
    <n v="0"/>
    <m/>
    <m/>
    <m/>
    <m/>
    <x v="0"/>
    <x v="0"/>
    <m/>
  </r>
  <r>
    <s v=""/>
    <s v=" AS_0102_1090"/>
    <s v="Accelerator Systems Hardware/Software Staff Support - FY30"/>
    <s v="6.07.01.02"/>
    <x v="0"/>
    <d v="2029-10-01T00:00:00"/>
    <d v="1930-09-30T00:00:00"/>
    <s v="egolnar"/>
    <s v="tuozzolo"/>
    <n v="25942.69"/>
    <s v="EDIA"/>
    <s v="A"/>
    <s v="Labor"/>
    <s v="OPC"/>
    <m/>
    <s v="BNL"/>
    <s v="Pre-Ops"/>
    <s v="PM"/>
    <x v="0"/>
    <m/>
    <m/>
    <m/>
    <m/>
    <m/>
    <m/>
    <m/>
    <m/>
    <m/>
    <m/>
    <m/>
    <m/>
    <m/>
    <m/>
    <n v="25942.69"/>
    <m/>
    <m/>
    <m/>
    <m/>
    <x v="0"/>
    <x v="0"/>
    <m/>
  </r>
  <r>
    <s v=""/>
    <s v=" AS_0102_1100"/>
    <s v="Accelerator Systems Hardware/Software Staff Support - FY31"/>
    <s v="6.07.01.02"/>
    <x v="0"/>
    <d v="1930-10-01T00:00:00"/>
    <d v="1931-09-30T00:00:00"/>
    <s v="egolnar"/>
    <s v="tuozzolo"/>
    <n v="26850.69"/>
    <s v="EDIA"/>
    <s v="A"/>
    <s v="Labor"/>
    <s v="OPC"/>
    <m/>
    <s v="BNL"/>
    <s v="Pre-Ops"/>
    <s v="PM"/>
    <x v="0"/>
    <m/>
    <m/>
    <m/>
    <m/>
    <m/>
    <m/>
    <m/>
    <m/>
    <m/>
    <m/>
    <m/>
    <m/>
    <m/>
    <m/>
    <m/>
    <n v="26850.69"/>
    <m/>
    <m/>
    <m/>
    <x v="0"/>
    <x v="0"/>
    <m/>
  </r>
  <r>
    <s v=""/>
    <s v=" EJ_0205_8020"/>
    <s v="RCS SLM Preliminary Design"/>
    <s v="6.03.02.05.04"/>
    <x v="0"/>
    <d v="2022-05-11T00:00:00"/>
    <d v="2022-08-04T00:00:00"/>
    <s v="mahmed"/>
    <s v="gassner"/>
    <n v="0"/>
    <s v="EDIA"/>
    <s v="C"/>
    <s v="Labor"/>
    <s v="TEC"/>
    <m/>
    <s v="BNL"/>
    <s v="PED"/>
    <s v="INS"/>
    <x v="11"/>
    <m/>
    <m/>
    <m/>
    <m/>
    <m/>
    <m/>
    <m/>
    <m/>
    <m/>
    <m/>
    <m/>
    <m/>
    <m/>
    <m/>
    <m/>
    <m/>
    <m/>
    <m/>
    <m/>
    <x v="0"/>
    <x v="0"/>
    <m/>
  </r>
  <r>
    <s v=""/>
    <s v=" SR_0604_1020"/>
    <s v="ESR Synchrontron and X- ray Radiation Monitors - Preliminary Design"/>
    <s v="6.04.06.04"/>
    <x v="0"/>
    <d v="2022-07-27T00:00:00"/>
    <d v="2022-09-30T00:00:00"/>
    <s v="mahmed"/>
    <s v="gassner"/>
    <n v="0"/>
    <s v="EDIA"/>
    <s v="C"/>
    <s v="Labor"/>
    <s v="TEC"/>
    <m/>
    <s v="BNL"/>
    <s v="PED"/>
    <s v="INS"/>
    <x v="11"/>
    <m/>
    <m/>
    <m/>
    <m/>
    <m/>
    <m/>
    <m/>
    <m/>
    <m/>
    <m/>
    <m/>
    <m/>
    <m/>
    <m/>
    <m/>
    <m/>
    <m/>
    <m/>
    <m/>
    <x v="0"/>
    <x v="0"/>
    <m/>
  </r>
  <r>
    <s v=""/>
    <s v=" PO_0301_1020"/>
    <s v="Beam Commissioning - Management Oversight"/>
    <s v="6.12.03.01.01"/>
    <x v="0"/>
    <d v="1930-09-09T00:00:00"/>
    <d v="1933-04-11T00:00:00"/>
    <s v="egolnar"/>
    <s v="blednykh"/>
    <n v="214851.26"/>
    <s v="CON"/>
    <s v="C"/>
    <s v="Labor"/>
    <s v="OPC"/>
    <m/>
    <s v="BNL"/>
    <s v="Pre-Ops"/>
    <s v="COM"/>
    <x v="0"/>
    <m/>
    <m/>
    <m/>
    <m/>
    <m/>
    <m/>
    <m/>
    <m/>
    <m/>
    <m/>
    <m/>
    <m/>
    <m/>
    <m/>
    <n v="5321.39"/>
    <n v="83146.77"/>
    <n v="83479.360000000001"/>
    <n v="42903.74"/>
    <m/>
    <x v="0"/>
    <x v="0"/>
    <m/>
  </r>
  <r>
    <s v=""/>
    <s v=" RD_0307_1140"/>
    <s v="DES: Design Feedtrough test fixture and fabricate (Hadron)"/>
    <s v="6.02.03.05.01"/>
    <x v="0"/>
    <d v="2022-12-01T00:00:00"/>
    <d v="2023-02-28T00:00:00"/>
    <s v="apatil"/>
    <s v="jsandberg"/>
    <n v="15274.5"/>
    <s v="EDIA"/>
    <s v="C"/>
    <s v="Labor"/>
    <s v="OPC"/>
    <m/>
    <s v="BNL"/>
    <s v="R&amp;D"/>
    <s v="PD"/>
    <x v="11"/>
    <m/>
    <m/>
    <m/>
    <m/>
    <m/>
    <m/>
    <m/>
    <n v="15274.5"/>
    <m/>
    <m/>
    <m/>
    <m/>
    <m/>
    <m/>
    <m/>
    <m/>
    <m/>
    <m/>
    <m/>
    <x v="0"/>
    <x v="0"/>
    <m/>
  </r>
  <r>
    <s v=""/>
    <s v=" EJ_0402_7280"/>
    <s v="300keV Mott Polarimeter - Acceptance Testing and Final Acceptance"/>
    <s v="6.03.04.02.06"/>
    <x v="0"/>
    <d v="2027-09-16T00:00:00"/>
    <d v="2027-12-14T00:00:00"/>
    <s v="mahmed"/>
    <s v="gassner"/>
    <n v="1296.9100000000001"/>
    <s v="CON"/>
    <s v="C"/>
    <s v="Labor"/>
    <s v="TEC"/>
    <m/>
    <s v="BNL"/>
    <s v="Const"/>
    <s v="INS"/>
    <x v="8"/>
    <s v="P.S087"/>
    <m/>
    <m/>
    <m/>
    <m/>
    <m/>
    <m/>
    <m/>
    <m/>
    <m/>
    <m/>
    <n v="237.77"/>
    <n v="1059.1400000000001"/>
    <m/>
    <m/>
    <m/>
    <m/>
    <m/>
    <m/>
    <x v="0"/>
    <x v="0"/>
    <m/>
  </r>
  <r>
    <s v=""/>
    <s v=" EJ_0401_5120"/>
    <s v="ICT,  Electronic System Preliminary Design, Oversight, Reviews, Documentation"/>
    <s v="6.03.04.01.04.02"/>
    <x v="0"/>
    <d v="2023-05-11T00:00:00"/>
    <d v="2023-09-25T00:00:00"/>
    <s v="mahmed"/>
    <s v="gassner"/>
    <n v="955.82"/>
    <s v="EDIA"/>
    <s v="C"/>
    <s v="Labor"/>
    <s v="TEC"/>
    <m/>
    <s v="BNL"/>
    <s v="PED"/>
    <s v="INS"/>
    <x v="11"/>
    <m/>
    <m/>
    <m/>
    <m/>
    <m/>
    <m/>
    <m/>
    <n v="955.82"/>
    <m/>
    <m/>
    <m/>
    <m/>
    <m/>
    <m/>
    <m/>
    <m/>
    <m/>
    <m/>
    <m/>
    <x v="0"/>
    <x v="0"/>
    <m/>
  </r>
  <r>
    <s v=""/>
    <s v=" EJ_0401_5140"/>
    <s v="FCT,  Electronic System Preliminary Design, Oversight, Reviews, Documentation"/>
    <s v="6.03.04.01.04.02"/>
    <x v="0"/>
    <d v="2023-05-11T00:00:00"/>
    <d v="2023-09-25T00:00:00"/>
    <s v="mahmed"/>
    <s v="gassner"/>
    <n v="318.61"/>
    <s v="EDIA"/>
    <s v="C"/>
    <s v="Labor"/>
    <s v="TEC"/>
    <m/>
    <s v="BNL"/>
    <s v="PED"/>
    <s v="INS"/>
    <x v="11"/>
    <m/>
    <m/>
    <m/>
    <m/>
    <m/>
    <m/>
    <m/>
    <n v="318.61"/>
    <m/>
    <m/>
    <m/>
    <m/>
    <m/>
    <m/>
    <m/>
    <m/>
    <m/>
    <m/>
    <m/>
    <x v="0"/>
    <x v="0"/>
    <m/>
  </r>
  <r>
    <s v=""/>
    <s v=" EJ_0401_5200"/>
    <s v="ICT,  Electronic System Final Design, Oversight, Reviews, Documentation"/>
    <s v="6.03.04.01.04.02"/>
    <x v="0"/>
    <d v="2024-01-02T00:00:00"/>
    <d v="2024-08-19T00:00:00"/>
    <s v="mahmed"/>
    <s v="gassner"/>
    <n v="3627.34"/>
    <s v="EDIA"/>
    <s v="C"/>
    <s v="Labor"/>
    <s v="TEC"/>
    <m/>
    <s v="BNL"/>
    <s v="PED"/>
    <s v="INS"/>
    <x v="6"/>
    <m/>
    <m/>
    <m/>
    <m/>
    <m/>
    <m/>
    <m/>
    <m/>
    <n v="3627.34"/>
    <m/>
    <m/>
    <m/>
    <m/>
    <m/>
    <m/>
    <m/>
    <m/>
    <m/>
    <m/>
    <x v="0"/>
    <x v="0"/>
    <m/>
  </r>
  <r>
    <s v=""/>
    <s v=" EJ_0401_5220"/>
    <s v="FCT,  Electronic System Final Design, Oversight, Reviews, Documentation"/>
    <s v="6.03.04.01.04.02"/>
    <x v="0"/>
    <d v="2024-01-02T00:00:00"/>
    <d v="2024-08-19T00:00:00"/>
    <s v="mahmed"/>
    <s v="gassner"/>
    <n v="989.27"/>
    <s v="EDIA"/>
    <s v="C"/>
    <s v="Labor"/>
    <s v="TEC"/>
    <m/>
    <s v="BNL"/>
    <s v="PED"/>
    <s v="INS"/>
    <x v="6"/>
    <m/>
    <m/>
    <m/>
    <m/>
    <m/>
    <m/>
    <m/>
    <m/>
    <n v="989.27"/>
    <m/>
    <m/>
    <m/>
    <m/>
    <m/>
    <m/>
    <m/>
    <m/>
    <m/>
    <m/>
    <x v="0"/>
    <x v="0"/>
    <m/>
  </r>
  <r>
    <s v=""/>
    <s v=" EJ_0401_5380"/>
    <s v="ICT Material - Test and Final Acceptance"/>
    <s v="6.03.04.01.04.02"/>
    <x v="0"/>
    <d v="2027-10-06T00:00:00"/>
    <d v="2027-12-20T00:00:00"/>
    <s v="mahmed"/>
    <s v="gassner"/>
    <n v="21190.68"/>
    <s v="CON"/>
    <s v="C"/>
    <s v="Labor"/>
    <s v="TEC"/>
    <m/>
    <s v="BNL"/>
    <s v="Const"/>
    <s v="INS"/>
    <x v="8"/>
    <s v="S.P127"/>
    <s v="APP00172"/>
    <m/>
    <m/>
    <m/>
    <m/>
    <m/>
    <m/>
    <m/>
    <m/>
    <m/>
    <m/>
    <n v="21190.68"/>
    <m/>
    <m/>
    <m/>
    <m/>
    <m/>
    <m/>
    <x v="0"/>
    <x v="0"/>
    <m/>
  </r>
  <r>
    <s v=""/>
    <s v=" EJ_0401_6700"/>
    <s v="Bunch Length Monitors - Preliminary Design"/>
    <s v="6.03.04.01.04.03"/>
    <x v="0"/>
    <d v="2023-03-06T00:00:00"/>
    <d v="2023-07-25T00:00:00"/>
    <s v="mahmed"/>
    <s v="gassner"/>
    <n v="2582.9899999999998"/>
    <s v="EDIA"/>
    <s v="C"/>
    <s v="Labor"/>
    <s v="TEC"/>
    <m/>
    <s v="BNL"/>
    <s v="PED"/>
    <s v="INS"/>
    <x v="11"/>
    <m/>
    <m/>
    <m/>
    <m/>
    <m/>
    <m/>
    <m/>
    <n v="2582.9899999999998"/>
    <m/>
    <m/>
    <m/>
    <m/>
    <m/>
    <m/>
    <m/>
    <m/>
    <m/>
    <m/>
    <m/>
    <x v="0"/>
    <x v="0"/>
    <m/>
  </r>
  <r>
    <s v=""/>
    <s v=" EJ_0401_6720"/>
    <s v="Profile Monitors - Preliminary Design"/>
    <s v="6.03.04.01.04.03"/>
    <x v="0"/>
    <d v="2023-03-06T00:00:00"/>
    <d v="2023-07-25T00:00:00"/>
    <s v="mahmed"/>
    <s v="gassner"/>
    <n v="1274.43"/>
    <s v="EDIA"/>
    <s v="C"/>
    <s v="Labor"/>
    <s v="TEC"/>
    <m/>
    <s v="BNL"/>
    <s v="PED"/>
    <s v="INS"/>
    <x v="11"/>
    <m/>
    <m/>
    <m/>
    <m/>
    <m/>
    <m/>
    <m/>
    <n v="1274.43"/>
    <m/>
    <m/>
    <m/>
    <m/>
    <m/>
    <m/>
    <m/>
    <m/>
    <m/>
    <m/>
    <m/>
    <x v="0"/>
    <x v="0"/>
    <m/>
  </r>
  <r>
    <s v=""/>
    <s v=" EJ_0401_6740"/>
    <s v="Emittance Slit - Preliminary Design"/>
    <s v="6.03.04.01.04.03"/>
    <x v="0"/>
    <d v="2023-03-06T00:00:00"/>
    <d v="2023-07-25T00:00:00"/>
    <s v="mahmed"/>
    <s v="gassner"/>
    <n v="1274.43"/>
    <s v="EDIA"/>
    <s v="C"/>
    <s v="Labor"/>
    <s v="TEC"/>
    <m/>
    <s v="BNL"/>
    <s v="PED"/>
    <s v="INS"/>
    <x v="11"/>
    <m/>
    <m/>
    <m/>
    <m/>
    <m/>
    <m/>
    <m/>
    <n v="1274.43"/>
    <m/>
    <m/>
    <m/>
    <m/>
    <m/>
    <m/>
    <m/>
    <m/>
    <m/>
    <m/>
    <m/>
    <x v="0"/>
    <x v="0"/>
    <m/>
  </r>
  <r>
    <s v=""/>
    <s v=" EJ_0401_6760"/>
    <s v="Wire Scanner - Preliminary Design"/>
    <s v="6.03.04.01.04.03"/>
    <x v="0"/>
    <d v="2023-03-06T00:00:00"/>
    <d v="2023-07-25T00:00:00"/>
    <s v="mahmed"/>
    <s v="gassner"/>
    <n v="2548.85"/>
    <s v="EDIA"/>
    <s v="C"/>
    <s v="Labor"/>
    <s v="TEC"/>
    <m/>
    <s v="BNL"/>
    <s v="PED"/>
    <s v="INS"/>
    <x v="11"/>
    <m/>
    <m/>
    <m/>
    <m/>
    <m/>
    <m/>
    <m/>
    <n v="2548.85"/>
    <m/>
    <m/>
    <m/>
    <m/>
    <m/>
    <m/>
    <m/>
    <m/>
    <m/>
    <m/>
    <m/>
    <x v="0"/>
    <x v="0"/>
    <m/>
  </r>
  <r>
    <s v=""/>
    <s v=" EJ_0401_6840"/>
    <s v="Bunch Length Monitors - Final Design"/>
    <s v="6.03.04.01.04.03"/>
    <x v="0"/>
    <d v="2023-10-20T00:00:00"/>
    <d v="2024-08-07T00:00:00"/>
    <s v="mahmed"/>
    <s v="gassner"/>
    <n v="9186.1200000000008"/>
    <s v="EDIA"/>
    <s v="C"/>
    <s v="Labor"/>
    <s v="TEC"/>
    <m/>
    <s v="BNL"/>
    <s v="PED"/>
    <s v="INS"/>
    <x v="6"/>
    <m/>
    <m/>
    <m/>
    <m/>
    <m/>
    <m/>
    <m/>
    <m/>
    <n v="9186.1200000000008"/>
    <m/>
    <m/>
    <m/>
    <m/>
    <m/>
    <m/>
    <m/>
    <m/>
    <m/>
    <m/>
    <x v="0"/>
    <x v="0"/>
    <m/>
  </r>
  <r>
    <s v=""/>
    <s v=" EJ_0401_6860"/>
    <s v="Profile Monitors - Final Design"/>
    <s v="6.03.04.01.04.03"/>
    <x v="0"/>
    <d v="2023-10-20T00:00:00"/>
    <d v="2024-08-07T00:00:00"/>
    <s v="mahmed"/>
    <s v="gassner"/>
    <n v="9233.23"/>
    <s v="EDIA"/>
    <s v="C"/>
    <s v="Labor"/>
    <s v="TEC"/>
    <m/>
    <s v="BNL"/>
    <s v="PED"/>
    <s v="INS"/>
    <x v="6"/>
    <m/>
    <m/>
    <m/>
    <m/>
    <m/>
    <m/>
    <m/>
    <m/>
    <n v="9233.23"/>
    <m/>
    <m/>
    <m/>
    <m/>
    <m/>
    <m/>
    <m/>
    <m/>
    <m/>
    <m/>
    <x v="0"/>
    <x v="0"/>
    <m/>
  </r>
  <r>
    <s v=""/>
    <s v=" EJ_0401_6880"/>
    <s v="Emittance Slit - Final Design"/>
    <s v="6.03.04.01.04.03"/>
    <x v="0"/>
    <d v="2023-10-20T00:00:00"/>
    <d v="2024-08-07T00:00:00"/>
    <s v="mahmed"/>
    <s v="gassner"/>
    <n v="4616.6099999999997"/>
    <s v="EDIA"/>
    <s v="C"/>
    <s v="Labor"/>
    <s v="TEC"/>
    <m/>
    <s v="BNL"/>
    <s v="PED"/>
    <s v="INS"/>
    <x v="6"/>
    <m/>
    <m/>
    <m/>
    <m/>
    <m/>
    <m/>
    <m/>
    <m/>
    <n v="4616.6099999999997"/>
    <m/>
    <m/>
    <m/>
    <m/>
    <m/>
    <m/>
    <m/>
    <m/>
    <m/>
    <m/>
    <x v="0"/>
    <x v="0"/>
    <m/>
  </r>
  <r>
    <s v=""/>
    <s v=" EJ_0401_6900"/>
    <s v="Wire Scanner - Final Design"/>
    <s v="6.03.04.01.04.03"/>
    <x v="0"/>
    <d v="2023-10-20T00:00:00"/>
    <d v="2024-08-07T00:00:00"/>
    <s v="mahmed"/>
    <s v="gassner"/>
    <n v="18466.45"/>
    <s v="EDIA"/>
    <s v="C"/>
    <s v="Labor"/>
    <s v="TEC"/>
    <m/>
    <s v="BNL"/>
    <s v="PED"/>
    <s v="INS"/>
    <x v="6"/>
    <m/>
    <m/>
    <m/>
    <m/>
    <m/>
    <m/>
    <m/>
    <m/>
    <n v="18466.45"/>
    <m/>
    <m/>
    <m/>
    <m/>
    <m/>
    <m/>
    <m/>
    <m/>
    <m/>
    <m/>
    <x v="0"/>
    <x v="0"/>
    <m/>
  </r>
  <r>
    <s v=""/>
    <s v=" EJ_0401_6940"/>
    <s v="Bunch Length Monitors - Construction"/>
    <s v="6.03.04.01.04.03"/>
    <x v="0"/>
    <d v="2025-12-09T00:00:00"/>
    <d v="2027-12-08T00:00:00"/>
    <s v="mahmed"/>
    <s v="gassner"/>
    <n v="51215.49"/>
    <s v="CON"/>
    <s v="C"/>
    <s v="Labor"/>
    <s v="TEC"/>
    <m/>
    <s v="BNL"/>
    <s v="Const"/>
    <s v="INS"/>
    <x v="5"/>
    <m/>
    <m/>
    <m/>
    <m/>
    <m/>
    <m/>
    <m/>
    <m/>
    <m/>
    <m/>
    <n v="20998.35"/>
    <n v="25607.74"/>
    <n v="4609.3900000000003"/>
    <m/>
    <m/>
    <m/>
    <m/>
    <m/>
    <m/>
    <x v="0"/>
    <x v="0"/>
    <m/>
  </r>
  <r>
    <s v=""/>
    <s v=" EJ_0401_6980"/>
    <s v="Profile Monitors - Construction"/>
    <s v="6.03.04.01.04.03"/>
    <x v="0"/>
    <d v="2025-12-09T00:00:00"/>
    <d v="2027-12-08T00:00:00"/>
    <s v="mahmed"/>
    <s v="gassner"/>
    <n v="28935.3"/>
    <s v="CON"/>
    <s v="C"/>
    <s v="Labor"/>
    <s v="TEC"/>
    <m/>
    <s v="BNL"/>
    <s v="Const"/>
    <s v="INS"/>
    <x v="5"/>
    <m/>
    <m/>
    <m/>
    <m/>
    <m/>
    <m/>
    <m/>
    <m/>
    <m/>
    <m/>
    <n v="11863.47"/>
    <n v="14467.65"/>
    <n v="2604.1799999999998"/>
    <m/>
    <m/>
    <m/>
    <m/>
    <m/>
    <m/>
    <x v="0"/>
    <x v="0"/>
    <m/>
  </r>
  <r>
    <s v=""/>
    <s v=" EJ_0401_7020"/>
    <s v="Emittance Slit - Construction"/>
    <s v="6.03.04.01.04.03"/>
    <x v="0"/>
    <d v="2025-12-09T00:00:00"/>
    <d v="2027-12-08T00:00:00"/>
    <s v="mahmed"/>
    <s v="gassner"/>
    <n v="14467.65"/>
    <s v="CON"/>
    <s v="C"/>
    <s v="Labor"/>
    <s v="TEC"/>
    <m/>
    <s v="BNL"/>
    <s v="Const"/>
    <s v="INS"/>
    <x v="5"/>
    <m/>
    <m/>
    <m/>
    <m/>
    <m/>
    <m/>
    <m/>
    <m/>
    <m/>
    <m/>
    <n v="5931.74"/>
    <n v="7233.83"/>
    <n v="1302.0899999999999"/>
    <m/>
    <m/>
    <m/>
    <m/>
    <m/>
    <m/>
    <x v="0"/>
    <x v="0"/>
    <m/>
  </r>
  <r>
    <s v=""/>
    <s v=" EJ_0401_7060"/>
    <s v="Wire Scanner - Construction"/>
    <s v="6.03.04.01.04.03"/>
    <x v="0"/>
    <d v="2025-12-09T00:00:00"/>
    <d v="2027-12-08T00:00:00"/>
    <s v="mahmed"/>
    <s v="gassner"/>
    <n v="50636.78"/>
    <s v="CON"/>
    <s v="C"/>
    <s v="Labor"/>
    <s v="TEC"/>
    <m/>
    <s v="BNL"/>
    <s v="Const"/>
    <s v="INS"/>
    <x v="5"/>
    <m/>
    <m/>
    <m/>
    <m/>
    <m/>
    <m/>
    <m/>
    <m/>
    <m/>
    <m/>
    <n v="20761.080000000002"/>
    <n v="25318.39"/>
    <n v="4557.3100000000004"/>
    <m/>
    <m/>
    <m/>
    <m/>
    <m/>
    <m/>
    <x v="0"/>
    <x v="0"/>
    <m/>
  </r>
  <r>
    <s v=""/>
    <s v=" EJ_0401_8020"/>
    <s v="BLMs Mechanical System - Detector and Mounting Final Design"/>
    <s v="6.03.04.01.04.04"/>
    <x v="0"/>
    <d v="2023-09-21T00:00:00"/>
    <d v="2024-07-10T00:00:00"/>
    <s v="mahmed"/>
    <s v="gassner"/>
    <n v="6587.36"/>
    <s v="EDIA"/>
    <s v="C"/>
    <s v="Labor"/>
    <s v="TEC"/>
    <m/>
    <s v="BNL"/>
    <s v="PED"/>
    <s v="INS"/>
    <x v="6"/>
    <m/>
    <m/>
    <m/>
    <m/>
    <m/>
    <m/>
    <m/>
    <n v="230.56"/>
    <n v="6356.8"/>
    <m/>
    <m/>
    <m/>
    <m/>
    <m/>
    <m/>
    <m/>
    <m/>
    <m/>
    <m/>
    <x v="0"/>
    <x v="0"/>
    <m/>
  </r>
  <r>
    <s v=""/>
    <s v=" EJ_0401_8160"/>
    <s v="BLMs Mechanical System - Procurement and Fabrication"/>
    <s v="6.03.04.01.04.04"/>
    <x v="0"/>
    <d v="2025-12-09T00:00:00"/>
    <d v="2027-12-08T00:00:00"/>
    <s v="mahmed"/>
    <s v="gassner"/>
    <n v="2893.53"/>
    <s v="EDIA"/>
    <s v="C"/>
    <s v="Labor"/>
    <s v="TEC"/>
    <m/>
    <s v="BNL"/>
    <s v="Const"/>
    <s v="INS"/>
    <x v="9"/>
    <m/>
    <m/>
    <m/>
    <m/>
    <m/>
    <m/>
    <m/>
    <m/>
    <m/>
    <m/>
    <n v="1186.3499999999999"/>
    <n v="1446.77"/>
    <n v="260.42"/>
    <m/>
    <m/>
    <m/>
    <m/>
    <m/>
    <m/>
    <x v="0"/>
    <x v="0"/>
    <m/>
  </r>
  <r>
    <s v=""/>
    <s v=" EJ_0402_5160"/>
    <s v="Main Gun Vessel - Procurements - Labor"/>
    <s v="6.03.04.02.04"/>
    <x v="0"/>
    <d v="2025-07-09T00:00:00"/>
    <d v="2026-03-02T00:00:00"/>
    <s v="glayden"/>
    <s v="skaritka"/>
    <n v="6976.8"/>
    <s v="EDIA"/>
    <s v="C"/>
    <s v="Labor"/>
    <s v="TEC"/>
    <m/>
    <s v="BNL"/>
    <s v="Const"/>
    <s v="INJ"/>
    <x v="10"/>
    <m/>
    <m/>
    <m/>
    <m/>
    <m/>
    <m/>
    <m/>
    <m/>
    <m/>
    <n v="2572.6999999999998"/>
    <n v="4404.1099999999997"/>
    <m/>
    <m/>
    <m/>
    <m/>
    <m/>
    <m/>
    <m/>
    <m/>
    <x v="0"/>
    <x v="0"/>
    <m/>
  </r>
  <r>
    <s v=""/>
    <s v=" EJ_0402_7280"/>
    <s v="300keV Mott Polarimeter - Acceptance Testing and Final Acceptance"/>
    <s v="6.03.04.02.06"/>
    <x v="0"/>
    <d v="2027-09-16T00:00:00"/>
    <d v="2027-12-14T00:00:00"/>
    <s v="mahmed"/>
    <s v="gassner"/>
    <n v="3760.59"/>
    <s v="CON"/>
    <s v="C"/>
    <s v="Labor"/>
    <s v="TEC"/>
    <m/>
    <s v="BNL"/>
    <s v="Const"/>
    <s v="INS"/>
    <x v="8"/>
    <s v="P.S087"/>
    <m/>
    <m/>
    <m/>
    <m/>
    <m/>
    <m/>
    <m/>
    <m/>
    <m/>
    <m/>
    <n v="689.44"/>
    <n v="3071.15"/>
    <m/>
    <m/>
    <m/>
    <m/>
    <m/>
    <m/>
    <x v="0"/>
    <x v="0"/>
    <m/>
  </r>
  <r>
    <s v=""/>
    <s v=" EJ_0402_7280"/>
    <s v="300keV Mott Polarimeter - Acceptance Testing and Final Acceptance"/>
    <s v="6.03.04.02.06"/>
    <x v="0"/>
    <d v="2027-09-16T00:00:00"/>
    <d v="2027-12-14T00:00:00"/>
    <s v="mahmed"/>
    <s v="gassner"/>
    <n v="1504.24"/>
    <s v="CON"/>
    <s v="C"/>
    <s v="Labor"/>
    <s v="TEC"/>
    <m/>
    <s v="BNL"/>
    <s v="Const"/>
    <s v="INS"/>
    <x v="8"/>
    <s v="P.S087"/>
    <m/>
    <m/>
    <m/>
    <m/>
    <m/>
    <m/>
    <m/>
    <m/>
    <m/>
    <m/>
    <n v="275.77999999999997"/>
    <n v="1228.46"/>
    <m/>
    <m/>
    <m/>
    <m/>
    <m/>
    <m/>
    <x v="0"/>
    <x v="0"/>
    <m/>
  </r>
  <r>
    <s v=""/>
    <s v=" EJ_0402_7860"/>
    <s v="Spin Rotator, Acceptance Testing and Final Acceptance"/>
    <s v="6.03.04.02.06"/>
    <x v="0"/>
    <d v="2027-04-26T00:00:00"/>
    <d v="2027-07-20T00:00:00"/>
    <s v="mahmed"/>
    <s v="gassner"/>
    <n v="2924.87"/>
    <s v="CON"/>
    <s v="C"/>
    <s v="Labor"/>
    <s v="TEC"/>
    <m/>
    <s v="BNL"/>
    <s v="Const"/>
    <s v="INS"/>
    <x v="8"/>
    <s v="P.S088"/>
    <m/>
    <m/>
    <m/>
    <m/>
    <m/>
    <m/>
    <m/>
    <m/>
    <m/>
    <m/>
    <n v="2924.87"/>
    <m/>
    <m/>
    <m/>
    <m/>
    <m/>
    <m/>
    <m/>
    <x v="0"/>
    <x v="0"/>
    <m/>
  </r>
  <r>
    <s v=""/>
    <s v=" EJ_0402_7700"/>
    <s v="Spin Rotator - Vendor Design Review"/>
    <s v="6.03.04.02.06"/>
    <x v="0"/>
    <d v="2026-05-05T00:00:00"/>
    <d v="2026-06-02T00:00:00"/>
    <s v="mahmed"/>
    <s v="gassner"/>
    <n v="7064.9"/>
    <s v="CON"/>
    <s v="C"/>
    <s v="Labor"/>
    <s v="TEC"/>
    <m/>
    <s v="BNL"/>
    <s v="Const"/>
    <s v="INS"/>
    <x v="10"/>
    <s v="P.S088"/>
    <m/>
    <m/>
    <m/>
    <m/>
    <m/>
    <m/>
    <m/>
    <m/>
    <m/>
    <n v="7064.9"/>
    <m/>
    <m/>
    <m/>
    <m/>
    <m/>
    <m/>
    <m/>
    <m/>
    <x v="0"/>
    <x v="0"/>
    <m/>
  </r>
  <r>
    <s v=""/>
    <s v=" EJ_0402_7700"/>
    <s v="Spin Rotator - Vendor Design Review"/>
    <s v="6.03.04.02.06"/>
    <x v="0"/>
    <d v="2026-05-05T00:00:00"/>
    <d v="2026-06-02T00:00:00"/>
    <s v="mahmed"/>
    <s v="gassner"/>
    <n v="7064.9"/>
    <s v="CON"/>
    <s v="C"/>
    <s v="Labor"/>
    <s v="TEC"/>
    <m/>
    <s v="BNL"/>
    <s v="Const"/>
    <s v="INS"/>
    <x v="10"/>
    <s v="P.S088"/>
    <m/>
    <m/>
    <m/>
    <m/>
    <m/>
    <m/>
    <m/>
    <m/>
    <m/>
    <n v="7064.9"/>
    <m/>
    <m/>
    <m/>
    <m/>
    <m/>
    <m/>
    <m/>
    <m/>
    <x v="0"/>
    <x v="0"/>
    <m/>
  </r>
  <r>
    <s v=""/>
    <s v=" EJ_0402_7540"/>
    <s v="20keV Mott polarimeter - Acceptance Testing - Test Setup"/>
    <s v="6.03.04.02.06"/>
    <x v="0"/>
    <d v="2026-11-10T00:00:00"/>
    <d v="2027-02-22T00:00:00"/>
    <s v="mahmed"/>
    <s v="gassner"/>
    <n v="7312.17"/>
    <s v="CON"/>
    <s v="C"/>
    <s v="Labor"/>
    <s v="TEC"/>
    <m/>
    <s v="BNL"/>
    <s v="Const"/>
    <s v="INS"/>
    <x v="8"/>
    <m/>
    <m/>
    <m/>
    <m/>
    <m/>
    <m/>
    <m/>
    <m/>
    <m/>
    <m/>
    <m/>
    <n v="7312.17"/>
    <m/>
    <m/>
    <m/>
    <m/>
    <m/>
    <m/>
    <m/>
    <x v="0"/>
    <x v="0"/>
    <m/>
  </r>
  <r>
    <s v=""/>
    <s v=" EJ_0402_6160"/>
    <s v="Cathode Storage Chamber - Vendor Support By BNL"/>
    <s v="6.03.04.02.05"/>
    <x v="0"/>
    <d v="2025-12-10T00:00:00"/>
    <d v="2026-05-26T00:00:00"/>
    <s v="glayden"/>
    <s v="skaritka"/>
    <n v="7064.9"/>
    <s v="EDIA"/>
    <s v="C"/>
    <s v="Labor"/>
    <s v="TEC"/>
    <m/>
    <s v="BNL"/>
    <s v="Const"/>
    <s v="INJ"/>
    <x v="10"/>
    <s v="P.S513"/>
    <m/>
    <m/>
    <m/>
    <m/>
    <m/>
    <m/>
    <m/>
    <m/>
    <m/>
    <n v="7064.9"/>
    <m/>
    <m/>
    <m/>
    <m/>
    <m/>
    <m/>
    <m/>
    <m/>
    <x v="0"/>
    <x v="0"/>
    <m/>
  </r>
  <r>
    <s v=""/>
    <s v=" EJ_0402_2658"/>
    <s v="Diagnostic Section Materials - Vendor Support By BNL"/>
    <s v="6.03.04.02.02"/>
    <x v="0"/>
    <d v="2025-12-12T00:00:00"/>
    <d v="2026-05-06T00:00:00"/>
    <s v="glayden"/>
    <s v="skaritka"/>
    <n v="7064.9"/>
    <s v="EDIA"/>
    <s v="C"/>
    <s v="Labor"/>
    <s v="TEC"/>
    <m/>
    <s v="BNL"/>
    <s v="Const"/>
    <s v="INJ"/>
    <x v="10"/>
    <s v="P.S511"/>
    <m/>
    <m/>
    <m/>
    <m/>
    <m/>
    <m/>
    <m/>
    <m/>
    <m/>
    <n v="7064.9"/>
    <m/>
    <m/>
    <m/>
    <m/>
    <m/>
    <m/>
    <m/>
    <m/>
    <x v="0"/>
    <x v="0"/>
    <m/>
  </r>
  <r>
    <s v=""/>
    <s v=" EJ_0303_2250"/>
    <s v="Transfer Lines Vacuum - Prepare SOW/Specs/APP"/>
    <s v="6.03.03.03"/>
    <x v="0"/>
    <d v="2022-08-26T00:00:00"/>
    <d v="2023-01-09T00:00:00"/>
    <s v="rnavarrol"/>
    <s v="chetzel"/>
    <n v="27774.04"/>
    <s v="EDIA"/>
    <s v="C"/>
    <s v="Labor"/>
    <s v="TEC"/>
    <m/>
    <s v="BNL"/>
    <s v="PED"/>
    <s v="VAC"/>
    <x v="10"/>
    <s v="S.P062"/>
    <s v="APP00148"/>
    <m/>
    <m/>
    <m/>
    <m/>
    <n v="7715.01"/>
    <n v="20059.03"/>
    <m/>
    <m/>
    <m/>
    <m/>
    <m/>
    <m/>
    <m/>
    <m/>
    <m/>
    <m/>
    <m/>
    <x v="0"/>
    <x v="0"/>
    <m/>
  </r>
  <r>
    <s v=""/>
    <s v=" EJ_0303_2220"/>
    <s v="Transfer Lines Vacuum - Finalize System Design"/>
    <s v="6.03.03.03"/>
    <x v="0"/>
    <d v="2022-04-27T00:00:00"/>
    <d v="2022-06-22T00:00:00"/>
    <s v="rnavarrol"/>
    <s v="chetzel"/>
    <n v="19085.63"/>
    <s v="EDIA"/>
    <s v="C"/>
    <s v="Labor"/>
    <s v="TEC"/>
    <m/>
    <s v="BNL"/>
    <s v="PED"/>
    <s v="VAC"/>
    <x v="6"/>
    <s v="S.P062"/>
    <s v="APP00148"/>
    <m/>
    <m/>
    <m/>
    <m/>
    <n v="19085.63"/>
    <m/>
    <m/>
    <m/>
    <m/>
    <m/>
    <m/>
    <m/>
    <m/>
    <m/>
    <m/>
    <m/>
    <m/>
    <x v="0"/>
    <x v="0"/>
    <m/>
  </r>
  <r>
    <s v=""/>
    <s v=" EJ_0303_2290"/>
    <s v="Transfer Lines Vacuum - Vendor Procurement Support"/>
    <s v="6.03.03.03"/>
    <x v="0"/>
    <d v="2026-05-21T00:00:00"/>
    <d v="2026-12-21T00:00:00"/>
    <s v="rnavarrol"/>
    <s v="chetzel"/>
    <n v="125951.92"/>
    <s v="EDIA"/>
    <s v="C"/>
    <s v="Labor"/>
    <s v="TEC"/>
    <m/>
    <s v="BNL"/>
    <s v="Const"/>
    <s v="VAC"/>
    <x v="9"/>
    <s v="S.P062"/>
    <s v="APP00148"/>
    <m/>
    <m/>
    <m/>
    <m/>
    <m/>
    <m/>
    <m/>
    <m/>
    <n v="79366.960000000006"/>
    <n v="46584.959999999999"/>
    <m/>
    <m/>
    <m/>
    <m/>
    <m/>
    <m/>
    <m/>
    <x v="0"/>
    <x v="0"/>
    <m/>
  </r>
  <r>
    <s v=""/>
    <s v=" EJ_0303_2321"/>
    <s v="Transfer Lines Vacuum - Pre-Tunnel Assembly/Testing"/>
    <s v="6.03.03.03"/>
    <x v="0"/>
    <d v="2026-12-22T00:00:00"/>
    <d v="2027-06-21T00:00:00"/>
    <s v="rnavarrol"/>
    <s v="chetzel"/>
    <n v="64347.13"/>
    <s v="EDIA"/>
    <s v="C"/>
    <s v="Labor"/>
    <s v="TEC"/>
    <m/>
    <s v="BNL"/>
    <s v="Const"/>
    <s v="VAC"/>
    <x v="8"/>
    <s v="S.P062"/>
    <s v="APP00148"/>
    <m/>
    <m/>
    <m/>
    <m/>
    <m/>
    <m/>
    <m/>
    <m/>
    <m/>
    <n v="64347.13"/>
    <m/>
    <m/>
    <m/>
    <m/>
    <m/>
    <m/>
    <m/>
    <x v="0"/>
    <x v="0"/>
    <m/>
  </r>
  <r>
    <s v=""/>
    <s v=" EJ_0304_4080"/>
    <s v="ICT, Electronic System - Preliminary Design, Oversight, Reviews, Documentation"/>
    <s v="6.03.03.04.02"/>
    <x v="0"/>
    <d v="2023-01-09T00:00:00"/>
    <d v="2023-07-25T00:00:00"/>
    <s v="mahmed"/>
    <s v="gassner"/>
    <n v="477.91"/>
    <s v="EDIA"/>
    <s v="C"/>
    <s v="Labor"/>
    <s v="TEC"/>
    <m/>
    <s v="BNL"/>
    <s v="PED"/>
    <s v="INS"/>
    <x v="11"/>
    <m/>
    <m/>
    <m/>
    <m/>
    <m/>
    <m/>
    <m/>
    <n v="477.91"/>
    <m/>
    <m/>
    <m/>
    <m/>
    <m/>
    <m/>
    <m/>
    <m/>
    <m/>
    <m/>
    <m/>
    <x v="0"/>
    <x v="0"/>
    <m/>
  </r>
  <r>
    <s v=""/>
    <s v=" EJ_0304_4100"/>
    <s v="FCT Electronic System - Preliminary Design, Oversight, Reviews, Documentation"/>
    <s v="6.03.03.04.02"/>
    <x v="0"/>
    <d v="2023-01-09T00:00:00"/>
    <d v="2023-07-25T00:00:00"/>
    <s v="mahmed"/>
    <s v="gassner"/>
    <n v="477.91"/>
    <s v="EDIA"/>
    <s v="C"/>
    <s v="Labor"/>
    <s v="TEC"/>
    <m/>
    <s v="BNL"/>
    <s v="PED"/>
    <s v="INS"/>
    <x v="11"/>
    <m/>
    <m/>
    <m/>
    <m/>
    <m/>
    <m/>
    <m/>
    <n v="477.91"/>
    <m/>
    <m/>
    <m/>
    <m/>
    <m/>
    <m/>
    <m/>
    <m/>
    <m/>
    <m/>
    <m/>
    <x v="0"/>
    <x v="0"/>
    <m/>
  </r>
  <r>
    <s v=""/>
    <s v=" EJ_0304_4140"/>
    <s v="ICT, Electronic System - Final Design, Oversight, Reviews, Documentation"/>
    <s v="6.03.03.04.02"/>
    <x v="0"/>
    <d v="2023-09-27T00:00:00"/>
    <d v="2024-07-24T00:00:00"/>
    <s v="mahmed"/>
    <s v="gassner"/>
    <n v="1812.78"/>
    <s v="EDIA"/>
    <s v="C"/>
    <s v="Labor"/>
    <s v="TEC"/>
    <m/>
    <s v="BNL"/>
    <s v="PED"/>
    <s v="INS"/>
    <x v="6"/>
    <m/>
    <m/>
    <m/>
    <m/>
    <m/>
    <m/>
    <m/>
    <n v="26.4"/>
    <n v="1786.38"/>
    <m/>
    <m/>
    <m/>
    <m/>
    <m/>
    <m/>
    <m/>
    <m/>
    <m/>
    <m/>
    <x v="0"/>
    <x v="0"/>
    <m/>
  </r>
  <r>
    <s v=""/>
    <s v=" EJ_0304_4160"/>
    <s v="FCT Electronic System - Final Design, Oversight, Reviews, Documentation"/>
    <s v="6.03.03.04.02"/>
    <x v="0"/>
    <d v="2023-09-27T00:00:00"/>
    <d v="2024-07-24T00:00:00"/>
    <s v="mahmed"/>
    <s v="gassner"/>
    <n v="1812.78"/>
    <s v="EDIA"/>
    <s v="C"/>
    <s v="Labor"/>
    <s v="TEC"/>
    <m/>
    <s v="BNL"/>
    <s v="PED"/>
    <s v="INS"/>
    <x v="6"/>
    <m/>
    <m/>
    <m/>
    <m/>
    <m/>
    <m/>
    <m/>
    <n v="26.4"/>
    <n v="1786.38"/>
    <m/>
    <m/>
    <m/>
    <m/>
    <m/>
    <m/>
    <m/>
    <m/>
    <m/>
    <m/>
    <x v="0"/>
    <x v="0"/>
    <m/>
  </r>
  <r>
    <s v=""/>
    <s v=" EJ_0304_4260"/>
    <s v="ICT, Installation Support"/>
    <s v="6.03.03.04.02"/>
    <x v="0"/>
    <d v="2028-04-10T00:00:00"/>
    <d v="2028-06-19T00:00:00"/>
    <s v="mahmed"/>
    <s v="gassner"/>
    <n v="1513.62"/>
    <s v="CON"/>
    <s v="C"/>
    <s v="Labor"/>
    <s v="TEC"/>
    <m/>
    <s v="BNL"/>
    <s v="Const"/>
    <s v="INS"/>
    <x v="5"/>
    <m/>
    <m/>
    <m/>
    <m/>
    <m/>
    <m/>
    <m/>
    <m/>
    <m/>
    <m/>
    <m/>
    <m/>
    <n v="1513.62"/>
    <m/>
    <m/>
    <m/>
    <m/>
    <m/>
    <m/>
    <x v="0"/>
    <x v="0"/>
    <m/>
  </r>
  <r>
    <s v=""/>
    <s v=" EJ_0304_4360"/>
    <s v="FCT, Installation Support"/>
    <s v="6.03.03.04.02"/>
    <x v="0"/>
    <d v="2027-11-22T00:00:00"/>
    <d v="2028-02-04T00:00:00"/>
    <s v="mahmed"/>
    <s v="gassner"/>
    <n v="3027.24"/>
    <s v="CON"/>
    <s v="C"/>
    <s v="Labor"/>
    <s v="TEC"/>
    <m/>
    <s v="BNL"/>
    <s v="Const"/>
    <s v="INS"/>
    <x v="5"/>
    <m/>
    <m/>
    <m/>
    <m/>
    <m/>
    <m/>
    <m/>
    <m/>
    <m/>
    <m/>
    <m/>
    <m/>
    <n v="3027.24"/>
    <m/>
    <m/>
    <m/>
    <m/>
    <m/>
    <m/>
    <x v="0"/>
    <x v="0"/>
    <m/>
  </r>
  <r>
    <s v=""/>
    <s v=" EJ_0304_7140"/>
    <s v="TL Profile &amp; Emit Monitors - Preliminary Design"/>
    <s v="6.03.03.04.03"/>
    <x v="0"/>
    <d v="2023-03-29T00:00:00"/>
    <d v="2023-07-27T00:00:00"/>
    <s v="mahmed"/>
    <s v="gassner"/>
    <n v="1911.64"/>
    <s v="EDIA"/>
    <s v="C"/>
    <s v="Labor"/>
    <s v="TEC"/>
    <m/>
    <s v="BNL"/>
    <s v="PED"/>
    <s v="INS"/>
    <x v="11"/>
    <m/>
    <m/>
    <m/>
    <m/>
    <m/>
    <m/>
    <m/>
    <n v="1911.64"/>
    <m/>
    <m/>
    <m/>
    <m/>
    <m/>
    <m/>
    <m/>
    <m/>
    <m/>
    <m/>
    <m/>
    <x v="0"/>
    <x v="0"/>
    <m/>
  </r>
  <r>
    <s v=""/>
    <s v=" EJ_0304_7220"/>
    <s v="TL Profile &amp; Emit Monitors - Final Design"/>
    <s v="6.03.03.04.03"/>
    <x v="0"/>
    <d v="2023-12-22T00:00:00"/>
    <d v="2024-10-16T00:00:00"/>
    <s v="mahmed"/>
    <s v="gassner"/>
    <n v="7047.99"/>
    <s v="EDIA"/>
    <s v="C"/>
    <s v="Labor"/>
    <s v="TEC"/>
    <m/>
    <s v="BNL"/>
    <s v="PED"/>
    <s v="INS"/>
    <x v="6"/>
    <m/>
    <m/>
    <m/>
    <m/>
    <m/>
    <m/>
    <m/>
    <m/>
    <n v="6671.64"/>
    <n v="376.35"/>
    <m/>
    <m/>
    <m/>
    <m/>
    <m/>
    <m/>
    <m/>
    <m/>
    <m/>
    <x v="0"/>
    <x v="0"/>
    <m/>
  </r>
  <r>
    <s v=""/>
    <s v=" EJ_0201_3895"/>
    <s v="RCS Quad - Magnetic Measurement / Acceptance - AS09"/>
    <s v="6.03.02.01.05"/>
    <x v="0"/>
    <d v="2027-02-02T00:00:00"/>
    <d v="2027-06-23T00:00:00"/>
    <s v="jtolle"/>
    <s v="hwitte"/>
    <n v="3884.59"/>
    <s v="EDIA"/>
    <s v="C"/>
    <s v="Labor"/>
    <s v="TEC"/>
    <m/>
    <s v="BNL"/>
    <s v="Const.Test"/>
    <s v="NC_MAG"/>
    <x v="8"/>
    <m/>
    <m/>
    <m/>
    <m/>
    <m/>
    <m/>
    <m/>
    <m/>
    <m/>
    <m/>
    <m/>
    <n v="3884.59"/>
    <m/>
    <m/>
    <m/>
    <m/>
    <m/>
    <m/>
    <m/>
    <x v="0"/>
    <x v="0"/>
    <m/>
  </r>
  <r>
    <s v=""/>
    <s v=" EJ_0201_3670"/>
    <s v="RCS Sextupole - Magnetic Measurement / Acceptance - AS09"/>
    <s v="6.03.02.01.05"/>
    <x v="0"/>
    <d v="2027-02-02T00:00:00"/>
    <d v="2027-07-22T00:00:00"/>
    <s v="jtolle"/>
    <s v="hwitte"/>
    <n v="2825.76"/>
    <s v="EDIA"/>
    <s v="C"/>
    <s v="Labor"/>
    <s v="TEC"/>
    <m/>
    <s v="BNL"/>
    <s v="Const.Test"/>
    <s v="NC_MAG"/>
    <x v="8"/>
    <m/>
    <m/>
    <m/>
    <m/>
    <m/>
    <m/>
    <m/>
    <m/>
    <m/>
    <m/>
    <m/>
    <n v="2825.76"/>
    <m/>
    <m/>
    <m/>
    <m/>
    <m/>
    <m/>
    <m/>
    <x v="0"/>
    <x v="0"/>
    <m/>
  </r>
  <r>
    <s v=""/>
    <s v=" EJ_0204_1160"/>
    <s v="RF-RCS-5-CM: High Power Test (CM-01)"/>
    <s v="6.08.04.02.04"/>
    <x v="0"/>
    <d v="2028-05-18T00:00:00"/>
    <d v="2028-08-15T00:00:00"/>
    <s v="jtolle"/>
    <s v="zaltsman"/>
    <n v="22704.3"/>
    <s v="EDIA"/>
    <s v="C"/>
    <s v="Labor"/>
    <s v="TEC"/>
    <m/>
    <s v="BNL"/>
    <s v="Const.Test"/>
    <s v="RF"/>
    <x v="8"/>
    <m/>
    <m/>
    <m/>
    <m/>
    <m/>
    <m/>
    <m/>
    <m/>
    <m/>
    <m/>
    <m/>
    <m/>
    <n v="22704.3"/>
    <m/>
    <m/>
    <m/>
    <m/>
    <m/>
    <m/>
    <x v="0"/>
    <x v="0"/>
    <m/>
  </r>
  <r>
    <s v=""/>
    <s v=" EJ_0204_1220"/>
    <s v="RF-RCS-5-CM: High Power Test (CM-02)"/>
    <s v="6.08.04.02.04"/>
    <x v="0"/>
    <d v="2028-08-16T00:00:00"/>
    <d v="2028-10-03T00:00:00"/>
    <s v="jtolle"/>
    <s v="zaltsman"/>
    <n v="11375.52"/>
    <s v="CON"/>
    <s v="C"/>
    <s v="Labor"/>
    <s v="TEC"/>
    <m/>
    <s v="BNL"/>
    <s v="Const.Test"/>
    <s v="RF"/>
    <x v="8"/>
    <m/>
    <m/>
    <m/>
    <m/>
    <m/>
    <m/>
    <m/>
    <m/>
    <m/>
    <m/>
    <m/>
    <m/>
    <n v="10706.37"/>
    <n v="669.15"/>
    <m/>
    <m/>
    <m/>
    <m/>
    <m/>
    <x v="0"/>
    <x v="0"/>
    <m/>
  </r>
  <r>
    <s v=""/>
    <s v=" EJ_0203_4710"/>
    <s v="RCS Bellows- Vendor Oversight"/>
    <s v="6.03.02.04.01"/>
    <x v="0"/>
    <d v="2025-12-10T00:00:00"/>
    <d v="2026-12-09T00:00:00"/>
    <s v="rnavarrol"/>
    <s v="chetzel"/>
    <n v="56883.199999999997"/>
    <s v="EDIA"/>
    <s v="C"/>
    <s v="Labor"/>
    <s v="TEC"/>
    <m/>
    <s v="BNL"/>
    <s v="Const"/>
    <s v="VAC"/>
    <x v="9"/>
    <s v="A.PP033"/>
    <s v="APP00070"/>
    <m/>
    <m/>
    <m/>
    <m/>
    <m/>
    <m/>
    <m/>
    <m/>
    <n v="46416.69"/>
    <n v="10466.51"/>
    <m/>
    <m/>
    <m/>
    <m/>
    <m/>
    <m/>
    <m/>
    <x v="0"/>
    <x v="0"/>
    <m/>
  </r>
  <r>
    <s v=""/>
    <s v=" EJ_0203_1540"/>
    <s v="RCS Vacuum Valves - Vendor Oversight"/>
    <s v="6.03.02.04.02"/>
    <x v="0"/>
    <d v="2025-12-10T00:00:00"/>
    <d v="2026-12-09T00:00:00"/>
    <s v="rnavarrol"/>
    <s v="chetzel"/>
    <n v="14220.8"/>
    <s v="EDIA"/>
    <s v="C"/>
    <s v="Labor"/>
    <s v="TEC"/>
    <m/>
    <s v="BNL"/>
    <s v="Const"/>
    <s v="VAC"/>
    <x v="9"/>
    <s v="S.P078"/>
    <s v="APP00006"/>
    <m/>
    <m/>
    <m/>
    <m/>
    <m/>
    <m/>
    <m/>
    <m/>
    <n v="11604.17"/>
    <n v="2616.63"/>
    <m/>
    <m/>
    <m/>
    <m/>
    <m/>
    <m/>
    <m/>
    <x v="0"/>
    <x v="0"/>
    <m/>
  </r>
  <r>
    <s v=""/>
    <s v=" EJ_0203_1231"/>
    <s v="RCS Vacuum Valves - Preliminary Design"/>
    <s v="6.03.02.04.02"/>
    <x v="0"/>
    <d v="2022-05-02T00:00:00"/>
    <d v="2022-07-26T00:00:00"/>
    <s v="rnavarrol"/>
    <s v="chetzel"/>
    <n v="0"/>
    <s v="EDIA"/>
    <s v="C"/>
    <s v="Labor"/>
    <s v="TEC"/>
    <m/>
    <s v="BNL"/>
    <s v="PED"/>
    <s v="VAC"/>
    <x v="11"/>
    <s v="S.P078"/>
    <s v="APP00006"/>
    <m/>
    <m/>
    <m/>
    <m/>
    <m/>
    <m/>
    <m/>
    <m/>
    <m/>
    <m/>
    <m/>
    <m/>
    <m/>
    <m/>
    <m/>
    <m/>
    <m/>
    <x v="0"/>
    <x v="0"/>
    <m/>
  </r>
  <r>
    <s v=""/>
    <s v=" EJ_0203_1505"/>
    <s v="RCS Vacuum Valves - Final Design"/>
    <s v="6.03.02.04.02"/>
    <x v="0"/>
    <d v="2024-06-11T00:00:00"/>
    <d v="2024-09-04T00:00:00"/>
    <s v="rnavarrol"/>
    <s v="chetzel"/>
    <n v="6595.16"/>
    <s v="EDIA"/>
    <s v="C"/>
    <s v="Labor"/>
    <s v="TEC"/>
    <m/>
    <s v="BNL"/>
    <s v="PED"/>
    <s v="VAC"/>
    <x v="6"/>
    <s v="S.P078"/>
    <s v="APP00006"/>
    <m/>
    <m/>
    <m/>
    <m/>
    <m/>
    <m/>
    <n v="6595.16"/>
    <m/>
    <m/>
    <m/>
    <m/>
    <m/>
    <m/>
    <m/>
    <m/>
    <m/>
    <m/>
    <x v="0"/>
    <x v="0"/>
    <m/>
  </r>
  <r>
    <s v=""/>
    <s v=" EJ_0203_2090"/>
    <s v="RCS Vacuum Pumps - Vendor Oversight"/>
    <s v="6.03.02.04.03"/>
    <x v="0"/>
    <d v="2025-12-10T00:00:00"/>
    <d v="2026-09-24T00:00:00"/>
    <s v="rnavarrol"/>
    <s v="chetzel"/>
    <n v="14129.8"/>
    <s v="EDIA"/>
    <s v="C"/>
    <s v="Labor"/>
    <s v="TEC"/>
    <m/>
    <s v="BNL"/>
    <s v="Const"/>
    <s v="VAC"/>
    <x v="9"/>
    <s v="A.PP004"/>
    <s v="APP00044"/>
    <m/>
    <m/>
    <m/>
    <m/>
    <m/>
    <m/>
    <m/>
    <m/>
    <n v="14129.8"/>
    <m/>
    <m/>
    <m/>
    <m/>
    <m/>
    <m/>
    <m/>
    <m/>
    <x v="0"/>
    <x v="0"/>
    <m/>
  </r>
  <r>
    <s v=""/>
    <s v=" EJ_0203_2000"/>
    <s v="RCS Vacuum Pumps - Preliminary Design"/>
    <s v="6.03.02.04.03"/>
    <x v="0"/>
    <d v="2022-05-02T00:00:00"/>
    <d v="2022-07-26T00:00:00"/>
    <s v="rnavarrol"/>
    <s v="chetzel"/>
    <n v="0"/>
    <s v="EDIA"/>
    <s v="C"/>
    <s v="Labor"/>
    <s v="TEC"/>
    <m/>
    <s v="BNL"/>
    <s v="PED"/>
    <s v="VAC"/>
    <x v="11"/>
    <s v="A.PP004"/>
    <s v="APP00044"/>
    <m/>
    <m/>
    <m/>
    <m/>
    <m/>
    <m/>
    <m/>
    <m/>
    <m/>
    <m/>
    <m/>
    <m/>
    <m/>
    <m/>
    <m/>
    <m/>
    <m/>
    <x v="0"/>
    <x v="0"/>
    <m/>
  </r>
  <r>
    <s v=""/>
    <s v=" EJ_0205_3060"/>
    <s v="RCS Current Monitor System - Preliminary Design, Oversight, Reviews, Documentation, Purchasing"/>
    <s v="6.03.02.05.02"/>
    <x v="0"/>
    <d v="2022-12-13T00:00:00"/>
    <d v="2023-04-07T00:00:00"/>
    <s v="mahmed"/>
    <s v="gassner"/>
    <n v="318.61"/>
    <s v="EDIA"/>
    <s v="C"/>
    <s v="Labor"/>
    <s v="TEC"/>
    <m/>
    <s v="BNL"/>
    <s v="PED"/>
    <s v="INS"/>
    <x v="11"/>
    <m/>
    <m/>
    <m/>
    <m/>
    <m/>
    <m/>
    <m/>
    <n v="318.61"/>
    <m/>
    <m/>
    <m/>
    <m/>
    <m/>
    <m/>
    <m/>
    <m/>
    <m/>
    <m/>
    <m/>
    <x v="0"/>
    <x v="0"/>
    <m/>
  </r>
  <r>
    <s v=""/>
    <s v=" EJ_0205_3100"/>
    <s v="RCS Current Monitor System - Final Design, Oversight, Reviews, Documentation, Purchasing"/>
    <s v="6.03.02.05.02"/>
    <x v="0"/>
    <d v="2023-08-30T00:00:00"/>
    <d v="2024-08-28T00:00:00"/>
    <s v="mahmed"/>
    <s v="gassner"/>
    <n v="986.33"/>
    <s v="EDIA"/>
    <s v="C"/>
    <s v="Labor"/>
    <s v="TEC"/>
    <m/>
    <s v="BNL"/>
    <s v="PED"/>
    <s v="INS"/>
    <x v="6"/>
    <m/>
    <m/>
    <m/>
    <m/>
    <m/>
    <m/>
    <m/>
    <n v="86.8"/>
    <n v="899.53"/>
    <m/>
    <m/>
    <m/>
    <m/>
    <m/>
    <m/>
    <m/>
    <m/>
    <m/>
    <m/>
    <x v="0"/>
    <x v="0"/>
    <m/>
  </r>
  <r>
    <s v=""/>
    <s v=" EJ_0205_3112"/>
    <s v="RCS DCCT - Mechanical System - Mechanical Enclosure Final Design"/>
    <s v="6.03.02.05.02"/>
    <x v="0"/>
    <d v="2023-08-30T00:00:00"/>
    <d v="2024-08-28T00:00:00"/>
    <s v="mahmed"/>
    <s v="gassner"/>
    <n v="13151.07"/>
    <s v="EDIA"/>
    <s v="C"/>
    <s v="Labor"/>
    <s v="TEC"/>
    <m/>
    <s v="BNL"/>
    <s v="PED"/>
    <s v="INS"/>
    <x v="6"/>
    <m/>
    <m/>
    <m/>
    <m/>
    <m/>
    <m/>
    <m/>
    <n v="1157.29"/>
    <n v="11993.78"/>
    <m/>
    <m/>
    <m/>
    <m/>
    <m/>
    <m/>
    <m/>
    <m/>
    <m/>
    <m/>
    <x v="0"/>
    <x v="0"/>
    <m/>
  </r>
  <r>
    <s v=""/>
    <s v=" EJ_0205_3136"/>
    <s v="RCS FCT - Electronic System - Final Design - System Design"/>
    <s v="6.03.02.05.02"/>
    <x v="0"/>
    <d v="2023-08-30T00:00:00"/>
    <d v="2024-08-28T00:00:00"/>
    <s v="mahmed"/>
    <s v="gassner"/>
    <n v="1315.11"/>
    <s v="EDIA"/>
    <s v="C"/>
    <s v="Labor"/>
    <s v="TEC"/>
    <m/>
    <s v="BNL"/>
    <s v="PED"/>
    <s v="INS"/>
    <x v="6"/>
    <m/>
    <m/>
    <m/>
    <m/>
    <m/>
    <m/>
    <m/>
    <n v="115.73"/>
    <n v="1199.3800000000001"/>
    <m/>
    <m/>
    <m/>
    <m/>
    <m/>
    <m/>
    <m/>
    <m/>
    <m/>
    <m/>
    <x v="0"/>
    <x v="0"/>
    <m/>
  </r>
  <r>
    <s v=""/>
    <s v=" EJ_0205_3122"/>
    <s v="RCS DCCT - Mechanical System - Procurement, Fabrication"/>
    <s v="6.03.02.05.02"/>
    <x v="0"/>
    <d v="2025-12-09T00:00:00"/>
    <d v="2027-12-08T00:00:00"/>
    <s v="mahmed"/>
    <s v="gassner"/>
    <n v="7233.83"/>
    <s v="EDIA"/>
    <s v="C"/>
    <s v="Labor"/>
    <s v="TEC"/>
    <m/>
    <s v="BNL"/>
    <s v="Const"/>
    <s v="INS"/>
    <x v="9"/>
    <m/>
    <m/>
    <m/>
    <m/>
    <m/>
    <m/>
    <m/>
    <m/>
    <m/>
    <m/>
    <n v="2965.87"/>
    <n v="3616.91"/>
    <n v="651.04"/>
    <m/>
    <m/>
    <m/>
    <m/>
    <m/>
    <m/>
    <x v="0"/>
    <x v="0"/>
    <m/>
  </r>
  <r>
    <s v=""/>
    <s v=" EJ_0205_3128"/>
    <s v="RCS Current and Charge Monitors - DCCT Material - Test and Final Acceptance"/>
    <s v="6.03.02.05.02"/>
    <x v="0"/>
    <d v="2028-03-30T00:00:00"/>
    <d v="2028-04-12T00:00:00"/>
    <s v="mahmed"/>
    <s v="gassner"/>
    <n v="3027.24"/>
    <s v="CON"/>
    <s v="C"/>
    <s v="Labor"/>
    <s v="TEC"/>
    <m/>
    <s v="BNL"/>
    <s v="Const"/>
    <s v="INS"/>
    <x v="8"/>
    <s v="P.S067"/>
    <m/>
    <m/>
    <m/>
    <m/>
    <m/>
    <m/>
    <m/>
    <m/>
    <m/>
    <m/>
    <m/>
    <n v="3027.24"/>
    <m/>
    <m/>
    <m/>
    <m/>
    <m/>
    <m/>
    <x v="0"/>
    <x v="0"/>
    <m/>
  </r>
  <r>
    <s v=""/>
    <s v=" EJ_0205_5660"/>
    <s v="RCS Profile &amp; Emit Monitors - Tune Monitor - Preliminary Design"/>
    <s v="6.03.02.05.03"/>
    <x v="0"/>
    <d v="2023-04-05T00:00:00"/>
    <d v="2023-09-29T00:00:00"/>
    <s v="mahmed"/>
    <s v="gassner"/>
    <n v="2548.85"/>
    <s v="EDIA"/>
    <s v="C"/>
    <s v="Labor"/>
    <s v="TEC"/>
    <m/>
    <s v="BNL"/>
    <s v="PED"/>
    <s v="INS"/>
    <x v="11"/>
    <m/>
    <m/>
    <m/>
    <m/>
    <m/>
    <m/>
    <m/>
    <n v="2548.85"/>
    <m/>
    <m/>
    <m/>
    <m/>
    <m/>
    <m/>
    <m/>
    <m/>
    <m/>
    <m/>
    <m/>
    <x v="0"/>
    <x v="0"/>
    <m/>
  </r>
  <r>
    <s v=""/>
    <s v=" EJ_0205_5680"/>
    <s v="RCS Profile &amp; Emit Monitors - Profile Monitors - Preliminary Design"/>
    <s v="6.03.02.05.03"/>
    <x v="0"/>
    <d v="2023-04-05T00:00:00"/>
    <d v="2023-09-29T00:00:00"/>
    <s v="mahmed"/>
    <s v="gassner"/>
    <n v="1274.43"/>
    <s v="EDIA"/>
    <s v="C"/>
    <s v="Labor"/>
    <s v="TEC"/>
    <m/>
    <s v="BNL"/>
    <s v="PED"/>
    <s v="INS"/>
    <x v="11"/>
    <m/>
    <m/>
    <m/>
    <m/>
    <m/>
    <m/>
    <m/>
    <n v="1274.43"/>
    <m/>
    <m/>
    <m/>
    <m/>
    <m/>
    <m/>
    <m/>
    <m/>
    <m/>
    <m/>
    <m/>
    <x v="0"/>
    <x v="0"/>
    <m/>
  </r>
  <r>
    <s v=""/>
    <s v=" EJ_0205_5760"/>
    <s v="RCS Profile &amp; Emit Monitors - Tune Monitor - Final Design"/>
    <s v="6.03.02.05.03"/>
    <x v="0"/>
    <d v="2024-02-29T00:00:00"/>
    <d v="2024-10-29T00:00:00"/>
    <s v="mahmed"/>
    <s v="gassner"/>
    <n v="9271.25"/>
    <s v="EDIA"/>
    <s v="C"/>
    <s v="Labor"/>
    <s v="TEC"/>
    <m/>
    <s v="BNL"/>
    <s v="PED"/>
    <s v="INS"/>
    <x v="6"/>
    <m/>
    <m/>
    <m/>
    <m/>
    <m/>
    <m/>
    <m/>
    <m/>
    <n v="8180.51"/>
    <n v="1090.73"/>
    <m/>
    <m/>
    <m/>
    <m/>
    <m/>
    <m/>
    <m/>
    <m/>
    <m/>
    <x v="0"/>
    <x v="0"/>
    <m/>
  </r>
  <r>
    <s v=""/>
    <s v=" EJ_0205_5780"/>
    <s v="RCS Profile &amp; Emit Monitors -  Profile Monitors - Final Design"/>
    <s v="6.03.02.05.03"/>
    <x v="0"/>
    <d v="2024-02-29T00:00:00"/>
    <d v="2024-10-29T00:00:00"/>
    <s v="mahmed"/>
    <s v="gassner"/>
    <n v="4635.62"/>
    <s v="EDIA"/>
    <s v="C"/>
    <s v="Labor"/>
    <s v="TEC"/>
    <m/>
    <s v="BNL"/>
    <s v="PED"/>
    <s v="INS"/>
    <x v="6"/>
    <m/>
    <m/>
    <m/>
    <m/>
    <m/>
    <m/>
    <m/>
    <m/>
    <n v="4090.26"/>
    <n v="545.37"/>
    <m/>
    <m/>
    <m/>
    <m/>
    <m/>
    <m/>
    <m/>
    <m/>
    <m/>
    <x v="0"/>
    <x v="0"/>
    <m/>
  </r>
  <r>
    <s v=""/>
    <s v=" EJ_0205_5820"/>
    <s v="RCS Tune Monitor - Construction"/>
    <s v="6.03.02.05.03"/>
    <x v="0"/>
    <d v="2025-12-09T00:00:00"/>
    <d v="2027-12-09T00:00:00"/>
    <s v="mahmed"/>
    <s v="gassner"/>
    <n v="7234.49"/>
    <s v="CON"/>
    <s v="C"/>
    <s v="Labor"/>
    <s v="TEC"/>
    <m/>
    <s v="BNL"/>
    <s v="Const"/>
    <s v="INS"/>
    <x v="10"/>
    <m/>
    <m/>
    <m/>
    <m/>
    <m/>
    <m/>
    <m/>
    <m/>
    <m/>
    <m/>
    <n v="2960.22"/>
    <n v="3610.03"/>
    <n v="664.24"/>
    <m/>
    <m/>
    <m/>
    <m/>
    <m/>
    <m/>
    <x v="0"/>
    <x v="0"/>
    <m/>
  </r>
  <r>
    <s v=""/>
    <s v=" EJ_0205_5860"/>
    <s v="RCS Profile Monitors - Construction"/>
    <s v="6.03.02.05.03"/>
    <x v="0"/>
    <d v="2025-12-09T00:00:00"/>
    <d v="2028-12-08T00:00:00"/>
    <s v="mahmed"/>
    <s v="gassner"/>
    <n v="7361.77"/>
    <s v="CON"/>
    <s v="C"/>
    <s v="Labor"/>
    <s v="TEC"/>
    <m/>
    <s v="BNL"/>
    <s v="Const"/>
    <s v="INS"/>
    <x v="10"/>
    <m/>
    <m/>
    <m/>
    <m/>
    <m/>
    <m/>
    <m/>
    <m/>
    <m/>
    <m/>
    <n v="2009.54"/>
    <n v="2450.66"/>
    <n v="2450.66"/>
    <n v="450.92"/>
    <m/>
    <m/>
    <m/>
    <m/>
    <m/>
    <x v="0"/>
    <x v="0"/>
    <m/>
  </r>
  <r>
    <s v=""/>
    <s v=" SR_0200_1400"/>
    <s v="ESR Dipole - Magnetic Measurement / Acceptance - AS03"/>
    <s v="6.04.02.04"/>
    <x v="0"/>
    <d v="2027-07-14T00:00:00"/>
    <d v="2027-11-16T00:00:00"/>
    <s v="jtolle"/>
    <s v="hwitte"/>
    <n v="3701.39"/>
    <s v="CON"/>
    <s v="C"/>
    <s v="Labor"/>
    <s v="TEC"/>
    <m/>
    <s v="BNL"/>
    <s v="Const.Test"/>
    <s v="NC_MAG"/>
    <x v="8"/>
    <m/>
    <m/>
    <m/>
    <m/>
    <m/>
    <m/>
    <m/>
    <m/>
    <m/>
    <m/>
    <m/>
    <n v="2382.5"/>
    <n v="1318.89"/>
    <m/>
    <m/>
    <m/>
    <m/>
    <m/>
    <m/>
    <x v="0"/>
    <x v="0"/>
    <m/>
  </r>
  <r>
    <s v=""/>
    <s v=" SR_0200_2300"/>
    <s v="ESR Sextupole - Magnetic Measurement / Acceptance - AS03"/>
    <s v="6.04.02.04"/>
    <x v="0"/>
    <d v="2027-01-04T00:00:00"/>
    <d v="2027-05-06T00:00:00"/>
    <s v="jtolle"/>
    <s v="hwitte"/>
    <n v="1492.9"/>
    <s v="EDIA"/>
    <s v="C"/>
    <s v="Labor"/>
    <s v="TEC"/>
    <m/>
    <s v="BNL"/>
    <s v="Const.Test"/>
    <s v="NC_MAG"/>
    <x v="8"/>
    <m/>
    <m/>
    <m/>
    <m/>
    <m/>
    <m/>
    <m/>
    <m/>
    <m/>
    <m/>
    <m/>
    <n v="1492.9"/>
    <m/>
    <m/>
    <m/>
    <m/>
    <m/>
    <m/>
    <m/>
    <x v="0"/>
    <x v="0"/>
    <m/>
  </r>
  <r>
    <s v=""/>
    <s v=" SR_0407_1140"/>
    <s v="TR Effort: Vacuum Support Equipment"/>
    <s v="6.04.05.07"/>
    <x v="2"/>
    <d v="2025-03-04T00:00:00"/>
    <d v="2026-01-16T00:00:00"/>
    <s v="rnavarrol"/>
    <s v="chetzel"/>
    <n v="151891.99"/>
    <s v="EDIA"/>
    <s v="C"/>
    <s v="Labor"/>
    <s v="TEC"/>
    <m/>
    <s v="BNL"/>
    <s v="Const"/>
    <s v="VAC"/>
    <x v="9"/>
    <s v="S.P307"/>
    <m/>
    <m/>
    <m/>
    <m/>
    <m/>
    <m/>
    <m/>
    <m/>
    <n v="102181.88"/>
    <n v="49710.1"/>
    <m/>
    <m/>
    <m/>
    <m/>
    <m/>
    <m/>
    <m/>
    <m/>
    <x v="0"/>
    <x v="0"/>
    <m/>
  </r>
  <r>
    <s v=""/>
    <s v=" SR_0407_1040"/>
    <s v="Vacuum Support Equipment - Finalize design"/>
    <s v="6.04.05.07"/>
    <x v="1"/>
    <d v="2023-08-07T00:00:00"/>
    <d v="2023-09-25T00:00:00"/>
    <s v="rnavarrol"/>
    <s v="chetzel"/>
    <n v="17523.38"/>
    <s v="EDIA"/>
    <s v="C"/>
    <s v="Labor"/>
    <s v="TEC"/>
    <m/>
    <s v="BNL"/>
    <s v="PED"/>
    <s v="VAC"/>
    <x v="6"/>
    <s v="A.PP025"/>
    <s v="APP00064"/>
    <m/>
    <m/>
    <m/>
    <m/>
    <m/>
    <n v="17523.38"/>
    <m/>
    <m/>
    <m/>
    <m/>
    <m/>
    <m/>
    <m/>
    <m/>
    <m/>
    <m/>
    <m/>
    <x v="0"/>
    <x v="0"/>
    <m/>
  </r>
  <r>
    <s v=""/>
    <s v=" SR_0402_1140"/>
    <s v="ESR Vacuum Valves - Vendor and Procurement Support"/>
    <s v="6.04.05.02"/>
    <x v="0"/>
    <d v="2026-05-21T00:00:00"/>
    <d v="2027-05-20T00:00:00"/>
    <s v="rnavarrol"/>
    <s v="chetzel"/>
    <n v="39716.480000000003"/>
    <s v="EDIA"/>
    <s v="C"/>
    <s v="Labor"/>
    <s v="TEC"/>
    <m/>
    <s v="BNL"/>
    <s v="Const"/>
    <s v="VAC"/>
    <x v="9"/>
    <s v="S.P111"/>
    <s v="APP00234"/>
    <m/>
    <m/>
    <m/>
    <m/>
    <m/>
    <m/>
    <m/>
    <m/>
    <n v="14615.66"/>
    <n v="25100.81"/>
    <m/>
    <m/>
    <m/>
    <m/>
    <m/>
    <m/>
    <m/>
    <x v="0"/>
    <x v="0"/>
    <m/>
  </r>
  <r>
    <s v=""/>
    <s v=" SR_0403_1140"/>
    <s v="ESR Vacuum Pumps - Vendor and Procurement Support"/>
    <s v="6.04.05.03"/>
    <x v="0"/>
    <d v="2026-09-23T00:00:00"/>
    <d v="2028-02-28T00:00:00"/>
    <s v="rnavarrol"/>
    <s v="chetzel"/>
    <n v="292222.88"/>
    <s v="EDIA"/>
    <s v="C"/>
    <s v="Labor"/>
    <s v="TEC"/>
    <m/>
    <s v="BNL"/>
    <s v="Const"/>
    <s v="VAC"/>
    <x v="9"/>
    <s v="D.APP11"/>
    <s v="APP00030"/>
    <m/>
    <m/>
    <m/>
    <m/>
    <m/>
    <m/>
    <m/>
    <m/>
    <n v="4938.9799999999996"/>
    <n v="205790.76"/>
    <n v="81493.14"/>
    <m/>
    <m/>
    <m/>
    <m/>
    <m/>
    <m/>
    <x v="0"/>
    <x v="0"/>
    <m/>
  </r>
  <r>
    <s v=""/>
    <s v=" SR_0404_1140"/>
    <s v="ESR Vacuum Monitoring &amp; Control - Vendor and Procurement Support"/>
    <s v="6.04.05.04"/>
    <x v="0"/>
    <d v="2026-12-23T00:00:00"/>
    <d v="2028-01-07T00:00:00"/>
    <s v="rnavarrol"/>
    <s v="chetzel"/>
    <n v="162275.42000000001"/>
    <s v="EDIA"/>
    <s v="C"/>
    <s v="Labor"/>
    <s v="TEC"/>
    <m/>
    <s v="BNL"/>
    <s v="Const"/>
    <s v="VAC"/>
    <x v="9"/>
    <s v="S.P107"/>
    <s v="APP00232"/>
    <m/>
    <m/>
    <m/>
    <m/>
    <m/>
    <m/>
    <m/>
    <m/>
    <m/>
    <n v="121706.56"/>
    <n v="40568.86"/>
    <m/>
    <m/>
    <m/>
    <m/>
    <m/>
    <m/>
    <x v="0"/>
    <x v="0"/>
    <m/>
  </r>
  <r>
    <s v=""/>
    <s v=" SR_0405_1140"/>
    <s v="ESR Vacuum Utilities (racks, cooling water) - Vendor and Procurement Support"/>
    <s v="6.04.05.05"/>
    <x v="0"/>
    <d v="2026-05-21T00:00:00"/>
    <d v="2027-05-20T00:00:00"/>
    <s v="rnavarrol"/>
    <s v="chetzel"/>
    <n v="63546.37"/>
    <s v="EDIA"/>
    <s v="C"/>
    <s v="Labor"/>
    <s v="TEC"/>
    <m/>
    <s v="BNL"/>
    <s v="Const"/>
    <s v="VAC"/>
    <x v="9"/>
    <s v="S.P075"/>
    <s v="APP00158"/>
    <m/>
    <m/>
    <m/>
    <m/>
    <m/>
    <m/>
    <m/>
    <m/>
    <n v="23385.06"/>
    <n v="40161.300000000003"/>
    <m/>
    <m/>
    <m/>
    <m/>
    <m/>
    <m/>
    <m/>
    <x v="0"/>
    <x v="0"/>
    <m/>
  </r>
  <r>
    <s v=""/>
    <s v=" SR_0501_1160"/>
    <s v="RF-ESR-1-CM: High Power Test (First Article)"/>
    <s v="6.08.03.02.04"/>
    <x v="0"/>
    <d v="2026-11-25T00:00:00"/>
    <d v="2027-02-26T00:00:00"/>
    <s v="jtolle"/>
    <s v="zaltsman"/>
    <n v="21936.52"/>
    <s v="EDIA"/>
    <s v="C"/>
    <s v="Labor"/>
    <s v="TEC"/>
    <m/>
    <s v="BNL"/>
    <s v="Const.Test"/>
    <s v="RF"/>
    <x v="8"/>
    <m/>
    <m/>
    <m/>
    <m/>
    <m/>
    <m/>
    <m/>
    <m/>
    <m/>
    <m/>
    <m/>
    <n v="21936.52"/>
    <m/>
    <m/>
    <m/>
    <m/>
    <m/>
    <m/>
    <m/>
    <x v="0"/>
    <x v="0"/>
    <m/>
  </r>
  <r>
    <s v=""/>
    <s v=" SR_0501_1220"/>
    <s v="RF-ESR-1-CM: High Power Test (CM-01)"/>
    <s v="6.08.04.01.04"/>
    <x v="0"/>
    <d v="2027-09-21T00:00:00"/>
    <d v="2027-10-29T00:00:00"/>
    <s v="jtolle"/>
    <s v="zaltsman"/>
    <n v="11277.6"/>
    <s v="EDIA"/>
    <s v="C"/>
    <s v="Labor"/>
    <s v="TEC"/>
    <m/>
    <s v="BNL"/>
    <s v="Const.Test"/>
    <s v="RF"/>
    <x v="8"/>
    <m/>
    <m/>
    <m/>
    <m/>
    <m/>
    <m/>
    <m/>
    <m/>
    <m/>
    <m/>
    <m/>
    <n v="3222.17"/>
    <n v="8055.43"/>
    <m/>
    <m/>
    <m/>
    <m/>
    <m/>
    <m/>
    <x v="0"/>
    <x v="0"/>
    <m/>
  </r>
  <r>
    <s v=""/>
    <s v=" SR_0602_1040"/>
    <s v="DCCT, Mechanical System - Mechanical Enclosure Design"/>
    <s v="6.04.06.02"/>
    <x v="0"/>
    <d v="2023-10-24T00:00:00"/>
    <d v="2024-11-07T00:00:00"/>
    <s v="mahmed"/>
    <s v="gassner"/>
    <n v="13237.9"/>
    <s v="EDIA"/>
    <s v="C"/>
    <s v="Labor"/>
    <s v="TEC"/>
    <m/>
    <s v="BNL"/>
    <s v="PED"/>
    <s v="INS"/>
    <x v="6"/>
    <m/>
    <m/>
    <m/>
    <m/>
    <m/>
    <m/>
    <m/>
    <m/>
    <n v="11873.69"/>
    <n v="1364.21"/>
    <m/>
    <m/>
    <m/>
    <m/>
    <m/>
    <m/>
    <m/>
    <m/>
    <m/>
    <x v="0"/>
    <x v="0"/>
    <m/>
  </r>
  <r>
    <s v=""/>
    <s v=" SR_0602_1325"/>
    <s v="FCT,  Electronic System - System Design"/>
    <s v="6.04.06.02"/>
    <x v="0"/>
    <d v="2023-10-24T00:00:00"/>
    <d v="2024-11-07T00:00:00"/>
    <s v="mahmed"/>
    <s v="gassner"/>
    <n v="1323.79"/>
    <s v="EDIA"/>
    <s v="C"/>
    <s v="Labor"/>
    <s v="TEC"/>
    <m/>
    <s v="BNL"/>
    <s v="PED"/>
    <s v="INS"/>
    <x v="6"/>
    <m/>
    <m/>
    <m/>
    <m/>
    <m/>
    <m/>
    <m/>
    <m/>
    <n v="1187.3699999999999"/>
    <n v="136.41999999999999"/>
    <m/>
    <m/>
    <m/>
    <m/>
    <m/>
    <m/>
    <m/>
    <m/>
    <m/>
    <x v="0"/>
    <x v="0"/>
    <m/>
  </r>
  <r>
    <s v=""/>
    <s v=" SR_0602_1220"/>
    <s v="DCCT, Mechanical System - Procurement, Fabrication"/>
    <s v="6.04.06.02"/>
    <x v="0"/>
    <d v="2025-12-09T00:00:00"/>
    <d v="2027-12-08T00:00:00"/>
    <s v="mahmed"/>
    <s v="gassner"/>
    <n v="7233.83"/>
    <s v="EDIA"/>
    <s v="C"/>
    <s v="Labor"/>
    <s v="TEC"/>
    <m/>
    <s v="BNL"/>
    <s v="Const"/>
    <s v="INS"/>
    <x v="9"/>
    <m/>
    <m/>
    <m/>
    <m/>
    <m/>
    <m/>
    <m/>
    <m/>
    <m/>
    <m/>
    <n v="2965.87"/>
    <n v="3616.91"/>
    <n v="651.04"/>
    <m/>
    <m/>
    <m/>
    <m/>
    <m/>
    <m/>
    <x v="0"/>
    <x v="0"/>
    <m/>
  </r>
  <r>
    <s v=""/>
    <s v=" SR_0602_1280"/>
    <s v="ESR Current and Charge Monitors - DCCT Material - Components (various) - Test and Final Acceptance"/>
    <s v="6.04.06.02"/>
    <x v="0"/>
    <d v="2027-02-24T00:00:00"/>
    <d v="2027-03-09T00:00:00"/>
    <s v="mahmed"/>
    <s v="gassner"/>
    <n v="2924.87"/>
    <s v="CON"/>
    <s v="C"/>
    <s v="Labor"/>
    <s v="TEC"/>
    <m/>
    <s v="BNL"/>
    <s v="Const"/>
    <s v="INS"/>
    <x v="8"/>
    <s v="P.S092"/>
    <m/>
    <m/>
    <m/>
    <m/>
    <m/>
    <m/>
    <m/>
    <m/>
    <m/>
    <m/>
    <n v="2924.87"/>
    <m/>
    <m/>
    <m/>
    <m/>
    <m/>
    <m/>
    <m/>
    <x v="0"/>
    <x v="0"/>
    <m/>
  </r>
  <r>
    <s v=""/>
    <s v=" SR_0603_1080"/>
    <s v="Tune Monitor - Final Design"/>
    <s v="6.04.06.03"/>
    <x v="0"/>
    <d v="2023-10-24T00:00:00"/>
    <d v="2024-08-09T00:00:00"/>
    <s v="mahmed"/>
    <s v="gassner"/>
    <n v="13190.32"/>
    <s v="EDIA"/>
    <s v="C"/>
    <s v="Labor"/>
    <s v="TEC"/>
    <m/>
    <s v="BNL"/>
    <s v="PED"/>
    <s v="INS"/>
    <x v="6"/>
    <m/>
    <m/>
    <m/>
    <m/>
    <m/>
    <m/>
    <m/>
    <m/>
    <n v="13190.32"/>
    <m/>
    <m/>
    <m/>
    <m/>
    <m/>
    <m/>
    <m/>
    <m/>
    <m/>
    <m/>
    <x v="0"/>
    <x v="0"/>
    <m/>
  </r>
  <r>
    <s v=""/>
    <s v=" SR_0603_1100"/>
    <s v="Tune Monitor - Construction"/>
    <s v="6.04.06.03"/>
    <x v="0"/>
    <d v="2025-12-09T00:00:00"/>
    <d v="2027-12-08T00:00:00"/>
    <s v="mahmed"/>
    <s v="gassner"/>
    <n v="7233.83"/>
    <s v="CON"/>
    <s v="C"/>
    <s v="Labor"/>
    <s v="TEC"/>
    <m/>
    <s v="BNL"/>
    <s v="Const"/>
    <s v="INS"/>
    <x v="9"/>
    <m/>
    <m/>
    <m/>
    <m/>
    <m/>
    <m/>
    <m/>
    <m/>
    <m/>
    <m/>
    <n v="2965.87"/>
    <n v="3616.91"/>
    <n v="651.04"/>
    <m/>
    <m/>
    <m/>
    <m/>
    <m/>
    <m/>
    <x v="0"/>
    <x v="0"/>
    <m/>
  </r>
  <r>
    <s v=""/>
    <s v=" SR_0604_1300"/>
    <s v="ESR Synchrontron and X- ray Radiation Monitors - Assembly"/>
    <s v="6.04.06.04"/>
    <x v="0"/>
    <d v="2025-12-09T00:00:00"/>
    <d v="2027-12-08T00:00:00"/>
    <s v="mahmed"/>
    <s v="gassner"/>
    <n v="57870.61"/>
    <s v="CON"/>
    <s v="C"/>
    <s v="Labor"/>
    <s v="TEC"/>
    <m/>
    <s v="BNL"/>
    <s v="Const"/>
    <s v="INS"/>
    <x v="7"/>
    <m/>
    <m/>
    <m/>
    <m/>
    <m/>
    <m/>
    <m/>
    <m/>
    <m/>
    <m/>
    <n v="23726.95"/>
    <n v="28935.3"/>
    <n v="5208.3500000000004"/>
    <m/>
    <m/>
    <m/>
    <m/>
    <m/>
    <m/>
    <x v="0"/>
    <x v="0"/>
    <m/>
  </r>
  <r>
    <s v=""/>
    <s v=" HR_0201_1020"/>
    <s v="Path Length Variation Magnets - Detailed - Mechanical Design 1 Dipole and SOW"/>
    <s v="6.05.02.01"/>
    <x v="0"/>
    <d v="2024-01-17T00:00:00"/>
    <d v="2024-02-06T00:00:00"/>
    <s v="jtolle"/>
    <s v="mahler"/>
    <n v="6595.16"/>
    <s v="EDIA"/>
    <s v="C"/>
    <s v="Labor"/>
    <s v="TEC"/>
    <m/>
    <s v="BNL"/>
    <s v="Const.Procure"/>
    <s v="NC_MAG"/>
    <x v="10"/>
    <s v="P.S350"/>
    <m/>
    <m/>
    <m/>
    <m/>
    <m/>
    <m/>
    <m/>
    <n v="6595.16"/>
    <m/>
    <m/>
    <m/>
    <m/>
    <m/>
    <m/>
    <m/>
    <m/>
    <m/>
    <m/>
    <x v="0"/>
    <x v="0"/>
    <m/>
  </r>
  <r>
    <s v=""/>
    <s v=" HR_0301_1240"/>
    <s v="RF-HR-1-PWR: Design of Amplifers and Transmission Components (not needed for CD3)"/>
    <s v="6.08.06.05"/>
    <x v="0"/>
    <d v="2023-10-13T00:00:00"/>
    <d v="2024-02-16T00:00:00"/>
    <s v="jtolle"/>
    <s v="zaltsman"/>
    <n v="23083.07"/>
    <s v="EDIA"/>
    <s v="C"/>
    <s v="Labor"/>
    <s v="TEC"/>
    <m/>
    <s v="BNL"/>
    <s v="PED"/>
    <s v="RF"/>
    <x v="6"/>
    <s v="P.S352"/>
    <m/>
    <m/>
    <m/>
    <m/>
    <m/>
    <m/>
    <m/>
    <n v="23083.07"/>
    <m/>
    <m/>
    <m/>
    <m/>
    <m/>
    <m/>
    <m/>
    <m/>
    <m/>
    <m/>
    <x v="0"/>
    <x v="0"/>
    <m/>
  </r>
  <r>
    <s v=""/>
    <s v=" HR_0304_1240"/>
    <s v="RF-HR-4-PWR: Design of Amplifers and Transmission Components (not needed for CD3)"/>
    <s v="6.08.06.05"/>
    <x v="0"/>
    <d v="2023-10-13T00:00:00"/>
    <d v="2024-04-15T00:00:00"/>
    <s v="jtolle"/>
    <s v="zaltsman"/>
    <n v="23083.07"/>
    <s v="EDIA"/>
    <s v="C"/>
    <s v="Labor"/>
    <s v="TEC"/>
    <m/>
    <s v="BNL"/>
    <s v="PED"/>
    <s v="RF"/>
    <x v="6"/>
    <m/>
    <m/>
    <m/>
    <m/>
    <m/>
    <m/>
    <m/>
    <m/>
    <n v="23083.07"/>
    <m/>
    <m/>
    <m/>
    <m/>
    <m/>
    <m/>
    <m/>
    <m/>
    <m/>
    <m/>
    <x v="0"/>
    <x v="0"/>
    <m/>
  </r>
  <r>
    <s v=""/>
    <s v=" HR_0305_1040"/>
    <s v="RF-HSR-5-CM: High Power Test (CM-04) (Production)"/>
    <s v="6.08.04.02.04"/>
    <x v="0"/>
    <d v="2029-03-28T00:00:00"/>
    <d v="2029-06-20T00:00:00"/>
    <s v="jtolle"/>
    <s v="zaltsman"/>
    <n v="11749.48"/>
    <s v="CON"/>
    <s v="C"/>
    <s v="Labor"/>
    <s v="TEC"/>
    <m/>
    <s v="BNL"/>
    <s v="Const.Test"/>
    <s v="RF"/>
    <x v="8"/>
    <m/>
    <m/>
    <m/>
    <m/>
    <m/>
    <m/>
    <m/>
    <m/>
    <m/>
    <m/>
    <m/>
    <m/>
    <m/>
    <n v="11749.48"/>
    <m/>
    <m/>
    <m/>
    <m/>
    <m/>
    <x v="0"/>
    <x v="0"/>
    <m/>
  </r>
  <r>
    <s v=""/>
    <s v=" HR_0404_1380"/>
    <s v="PD Specification Update"/>
    <s v="6.05.03.04"/>
    <x v="0"/>
    <d v="2023-03-30T00:00:00"/>
    <d v="2023-08-04T00:00:00"/>
    <s v="apatil"/>
    <s v="jsandberg"/>
    <n v="3186.07"/>
    <s v="EDIA"/>
    <s v="C"/>
    <s v="Labor"/>
    <s v="TEC"/>
    <m/>
    <s v="BNL"/>
    <s v="PED"/>
    <s v="PD"/>
    <x v="11"/>
    <m/>
    <m/>
    <m/>
    <m/>
    <m/>
    <m/>
    <m/>
    <n v="3186.07"/>
    <m/>
    <m/>
    <m/>
    <m/>
    <m/>
    <m/>
    <m/>
    <m/>
    <m/>
    <m/>
    <m/>
    <x v="0"/>
    <x v="0"/>
    <m/>
  </r>
  <r>
    <s v=""/>
    <s v=" HR_0404_1400"/>
    <s v="PD Major component and subsystem market search update"/>
    <s v="6.05.03.04"/>
    <x v="0"/>
    <d v="2023-08-07T00:00:00"/>
    <d v="2024-01-02T00:00:00"/>
    <s v="apatil"/>
    <s v="jsandberg"/>
    <n v="6508.18"/>
    <s v="EDIA"/>
    <s v="C"/>
    <s v="Labor"/>
    <s v="TEC"/>
    <m/>
    <s v="BNL"/>
    <s v="PED"/>
    <s v="PD"/>
    <x v="11"/>
    <m/>
    <m/>
    <m/>
    <m/>
    <m/>
    <m/>
    <m/>
    <n v="2538.19"/>
    <n v="3969.99"/>
    <m/>
    <m/>
    <m/>
    <m/>
    <m/>
    <m/>
    <m/>
    <m/>
    <m/>
    <m/>
    <x v="0"/>
    <x v="0"/>
    <m/>
  </r>
  <r>
    <s v=""/>
    <s v=" HR_0404_1420"/>
    <s v="Preliminary design of commercially unavailable components or subsystem"/>
    <s v="6.05.03.04"/>
    <x v="0"/>
    <d v="2023-08-07T00:00:00"/>
    <d v="2024-01-02T00:00:00"/>
    <s v="apatil"/>
    <s v="jsandberg"/>
    <n v="6508.18"/>
    <s v="EDIA"/>
    <s v="C"/>
    <s v="Labor"/>
    <s v="TEC"/>
    <m/>
    <s v="BNL"/>
    <s v="PED"/>
    <s v="PD"/>
    <x v="11"/>
    <m/>
    <m/>
    <m/>
    <m/>
    <m/>
    <m/>
    <m/>
    <n v="2538.19"/>
    <n v="3969.99"/>
    <m/>
    <m/>
    <m/>
    <m/>
    <m/>
    <m/>
    <m/>
    <m/>
    <m/>
    <m/>
    <x v="0"/>
    <x v="0"/>
    <m/>
  </r>
  <r>
    <s v=""/>
    <s v=" HR_0404_1460"/>
    <s v="Preliminary stage Utility and Conventional Facility Estimation Update"/>
    <s v="6.05.03.04"/>
    <x v="0"/>
    <d v="2023-08-07T00:00:00"/>
    <d v="2023-10-02T00:00:00"/>
    <s v="apatil"/>
    <s v="jsandberg"/>
    <n v="3188.86"/>
    <s v="EDIA"/>
    <s v="C"/>
    <s v="Labor"/>
    <s v="TEC"/>
    <m/>
    <s v="BNL"/>
    <s v="PED"/>
    <s v="PD"/>
    <x v="11"/>
    <m/>
    <m/>
    <m/>
    <m/>
    <m/>
    <m/>
    <m/>
    <n v="3109.13"/>
    <n v="79.72"/>
    <m/>
    <m/>
    <m/>
    <m/>
    <m/>
    <m/>
    <m/>
    <m/>
    <m/>
    <m/>
    <x v="0"/>
    <x v="0"/>
    <m/>
  </r>
  <r>
    <s v=""/>
    <s v=" HR_0404_1480"/>
    <s v="PD Cost and Schedule update"/>
    <s v="6.05.03.04"/>
    <x v="0"/>
    <d v="2023-08-07T00:00:00"/>
    <d v="2023-12-01T00:00:00"/>
    <s v="apatil"/>
    <s v="jsandberg"/>
    <n v="3243.22"/>
    <s v="EDIA"/>
    <s v="C"/>
    <s v="Labor"/>
    <s v="TEC"/>
    <m/>
    <s v="BNL"/>
    <s v="PED"/>
    <s v="PD"/>
    <x v="11"/>
    <m/>
    <m/>
    <m/>
    <m/>
    <m/>
    <m/>
    <m/>
    <n v="1581.07"/>
    <n v="1662.15"/>
    <m/>
    <m/>
    <m/>
    <m/>
    <m/>
    <m/>
    <m/>
    <m/>
    <m/>
    <m/>
    <x v="0"/>
    <x v="0"/>
    <m/>
  </r>
  <r>
    <s v=""/>
    <s v=" HR_0404_1500"/>
    <s v="Preliminary Design review peparation and participation"/>
    <s v="6.05.03.04"/>
    <x v="0"/>
    <d v="2024-01-03T00:00:00"/>
    <d v="2024-02-29T00:00:00"/>
    <s v="apatil"/>
    <s v="jsandberg"/>
    <n v="6595.16"/>
    <s v="EDIA"/>
    <s v="C"/>
    <s v="Labor"/>
    <s v="TEC"/>
    <m/>
    <s v="BNL"/>
    <s v="PED"/>
    <s v="PD"/>
    <x v="11"/>
    <m/>
    <m/>
    <m/>
    <m/>
    <m/>
    <m/>
    <m/>
    <m/>
    <n v="6595.16"/>
    <m/>
    <m/>
    <m/>
    <m/>
    <m/>
    <m/>
    <m/>
    <m/>
    <m/>
    <m/>
    <x v="0"/>
    <x v="0"/>
    <m/>
  </r>
  <r>
    <s v=""/>
    <s v=" HR_0404_1520"/>
    <s v="Cost and Schedule review"/>
    <s v="6.05.03.04"/>
    <x v="0"/>
    <d v="2024-03-01T00:00:00"/>
    <d v="2024-03-07T00:00:00"/>
    <s v="apatil"/>
    <s v="jsandberg"/>
    <n v="6595.16"/>
    <s v="EDIA"/>
    <s v="C"/>
    <s v="Labor"/>
    <s v="TEC"/>
    <m/>
    <s v="BNL"/>
    <s v="PED"/>
    <s v="PD"/>
    <x v="11"/>
    <m/>
    <m/>
    <m/>
    <m/>
    <m/>
    <m/>
    <m/>
    <m/>
    <n v="6595.16"/>
    <m/>
    <m/>
    <m/>
    <m/>
    <m/>
    <m/>
    <m/>
    <m/>
    <m/>
    <m/>
    <x v="0"/>
    <x v="0"/>
    <m/>
  </r>
  <r>
    <s v=""/>
    <s v=" HR_0404_1540"/>
    <s v="Preliminary Design Report Writing"/>
    <s v="6.05.03.04"/>
    <x v="0"/>
    <d v="2024-03-01T00:00:00"/>
    <d v="2024-03-28T00:00:00"/>
    <s v="apatil"/>
    <s v="jsandberg"/>
    <n v="6595.16"/>
    <s v="EDIA"/>
    <s v="C"/>
    <s v="Labor"/>
    <s v="TEC"/>
    <m/>
    <s v="BNL"/>
    <s v="PED"/>
    <s v="PD"/>
    <x v="11"/>
    <m/>
    <m/>
    <m/>
    <m/>
    <m/>
    <m/>
    <m/>
    <m/>
    <n v="6595.16"/>
    <m/>
    <m/>
    <m/>
    <m/>
    <m/>
    <m/>
    <m/>
    <m/>
    <m/>
    <m/>
    <x v="0"/>
    <x v="0"/>
    <m/>
  </r>
  <r>
    <s v=""/>
    <s v=" HR_0404_1580"/>
    <s v="Start Final Design"/>
    <s v="6.05.03.04"/>
    <x v="0"/>
    <d v="2024-10-15T00:00:00"/>
    <d v="2025-08-01T00:00:00"/>
    <s v="apatil"/>
    <s v="jsandberg"/>
    <n v="12286.79"/>
    <s v="EDIA"/>
    <s v="K"/>
    <s v="Labor"/>
    <s v="TEC"/>
    <m/>
    <s v="BNL"/>
    <s v="PED"/>
    <s v="PD"/>
    <x v="6"/>
    <m/>
    <m/>
    <m/>
    <m/>
    <m/>
    <m/>
    <m/>
    <m/>
    <m/>
    <n v="12286.79"/>
    <m/>
    <m/>
    <m/>
    <m/>
    <m/>
    <m/>
    <m/>
    <m/>
    <m/>
    <x v="0"/>
    <x v="0"/>
    <m/>
  </r>
  <r>
    <s v=""/>
    <s v=" HR_0404_1720"/>
    <s v="FD Major Electrical and Mechanical components specification finalization"/>
    <s v="6.05.03.04"/>
    <x v="0"/>
    <d v="2024-11-20T00:00:00"/>
    <d v="2024-12-19T00:00:00"/>
    <s v="apatil"/>
    <s v="jsandberg"/>
    <n v="3413"/>
    <s v="EDIA"/>
    <s v="K"/>
    <s v="Labor"/>
    <s v="TEC"/>
    <m/>
    <s v="BNL"/>
    <s v="PED"/>
    <s v="PD"/>
    <x v="6"/>
    <m/>
    <m/>
    <m/>
    <m/>
    <m/>
    <m/>
    <m/>
    <m/>
    <m/>
    <n v="3413"/>
    <m/>
    <m/>
    <m/>
    <m/>
    <m/>
    <m/>
    <m/>
    <m/>
    <m/>
    <x v="0"/>
    <x v="0"/>
    <m/>
  </r>
  <r>
    <s v=""/>
    <s v=" HR_0404_1780"/>
    <s v="Potential Vendor List of major components and subsystems"/>
    <s v="6.05.03.04"/>
    <x v="0"/>
    <d v="2025-02-20T00:00:00"/>
    <d v="2025-03-19T00:00:00"/>
    <s v="apatil"/>
    <s v="jsandberg"/>
    <n v="3413"/>
    <s v="EDIA"/>
    <s v="K"/>
    <s v="Labor"/>
    <s v="TEC"/>
    <m/>
    <s v="BNL"/>
    <s v="PED"/>
    <s v="PD"/>
    <x v="10"/>
    <s v="S.P008"/>
    <m/>
    <m/>
    <m/>
    <m/>
    <m/>
    <m/>
    <m/>
    <m/>
    <n v="3413"/>
    <m/>
    <m/>
    <m/>
    <m/>
    <m/>
    <m/>
    <m/>
    <m/>
    <m/>
    <x v="0"/>
    <x v="0"/>
    <m/>
  </r>
  <r>
    <s v=""/>
    <s v=" HR_0404_1680"/>
    <s v="FD Mechnical subsytem"/>
    <s v="6.05.03.04"/>
    <x v="0"/>
    <d v="2024-12-20T00:00:00"/>
    <d v="2025-06-12T00:00:00"/>
    <s v="apatil"/>
    <s v="jsandberg"/>
    <n v="3413"/>
    <s v="EDIA"/>
    <s v="K"/>
    <s v="Labor"/>
    <s v="TEC"/>
    <m/>
    <s v="BNL"/>
    <s v="PED"/>
    <s v="PD"/>
    <x v="6"/>
    <m/>
    <m/>
    <m/>
    <m/>
    <m/>
    <m/>
    <m/>
    <m/>
    <m/>
    <n v="3413"/>
    <m/>
    <m/>
    <m/>
    <m/>
    <m/>
    <m/>
    <m/>
    <m/>
    <m/>
    <x v="0"/>
    <x v="0"/>
    <m/>
  </r>
  <r>
    <s v=""/>
    <s v=" HR_0404_1700"/>
    <s v="FD Mechnical Major components"/>
    <s v="6.05.03.04"/>
    <x v="0"/>
    <d v="2024-12-20T00:00:00"/>
    <d v="2025-06-12T00:00:00"/>
    <s v="apatil"/>
    <s v="jsandberg"/>
    <n v="3413"/>
    <s v="EDIA"/>
    <s v="K"/>
    <s v="Labor"/>
    <s v="TEC"/>
    <m/>
    <s v="BNL"/>
    <s v="PED"/>
    <s v="PD"/>
    <x v="6"/>
    <m/>
    <m/>
    <m/>
    <m/>
    <m/>
    <m/>
    <m/>
    <m/>
    <m/>
    <n v="3413"/>
    <m/>
    <m/>
    <m/>
    <m/>
    <m/>
    <m/>
    <m/>
    <m/>
    <m/>
    <x v="0"/>
    <x v="0"/>
    <m/>
  </r>
  <r>
    <s v=""/>
    <s v=" HR_0404_1880"/>
    <s v="CD3 Review preparation and participation"/>
    <s v="6.05.03.04"/>
    <x v="0"/>
    <d v="2025-06-13T00:00:00"/>
    <d v="2025-09-08T00:00:00"/>
    <s v="apatil"/>
    <s v="jsandberg"/>
    <n v="6825.99"/>
    <s v="EDIA"/>
    <s v="K"/>
    <s v="Labor"/>
    <s v="TEC"/>
    <m/>
    <s v="BNL"/>
    <s v="Const"/>
    <s v="PD"/>
    <x v="6"/>
    <m/>
    <m/>
    <m/>
    <m/>
    <m/>
    <m/>
    <m/>
    <m/>
    <m/>
    <n v="6825.99"/>
    <m/>
    <m/>
    <m/>
    <m/>
    <m/>
    <m/>
    <m/>
    <m/>
    <m/>
    <x v="0"/>
    <x v="0"/>
    <m/>
  </r>
  <r>
    <s v=""/>
    <s v=" HR_0404_1940"/>
    <s v="Procurement"/>
    <s v="6.05.03.04"/>
    <x v="0"/>
    <d v="2025-12-09T00:00:00"/>
    <d v="2027-12-08T00:00:00"/>
    <s v="apatil"/>
    <s v="jsandberg"/>
    <n v="10850.74"/>
    <s v="EDIA"/>
    <s v="K"/>
    <s v="Labor"/>
    <s v="TEC"/>
    <m/>
    <s v="BNL"/>
    <s v="Const"/>
    <s v="PD"/>
    <x v="10"/>
    <s v="A.PP035"/>
    <s v="APP00072"/>
    <m/>
    <m/>
    <m/>
    <m/>
    <m/>
    <m/>
    <m/>
    <m/>
    <n v="4448.8"/>
    <n v="5425.37"/>
    <n v="976.57"/>
    <m/>
    <m/>
    <m/>
    <m/>
    <m/>
    <m/>
    <x v="0"/>
    <x v="0"/>
    <m/>
  </r>
  <r>
    <s v=""/>
    <s v=" HR_0404_1960"/>
    <s v="On site Assembly and Testing area preparation"/>
    <s v="6.05.03.04"/>
    <x v="0"/>
    <d v="2025-12-09T00:00:00"/>
    <d v="2026-06-01T00:00:00"/>
    <s v="apatil"/>
    <s v="jsandberg"/>
    <n v="3532.45"/>
    <s v="CON"/>
    <s v="K"/>
    <s v="Labor"/>
    <s v="TEC"/>
    <m/>
    <s v="BNL"/>
    <s v="Const"/>
    <s v="PD"/>
    <x v="8"/>
    <m/>
    <m/>
    <m/>
    <m/>
    <m/>
    <m/>
    <m/>
    <m/>
    <m/>
    <m/>
    <n v="3532.45"/>
    <m/>
    <m/>
    <m/>
    <m/>
    <m/>
    <m/>
    <m/>
    <m/>
    <x v="0"/>
    <x v="0"/>
    <m/>
  </r>
  <r>
    <s v=""/>
    <s v=" HR_0404_1980"/>
    <s v="Construction"/>
    <s v="6.05.03.04"/>
    <x v="0"/>
    <d v="2025-12-09T00:00:00"/>
    <d v="2027-12-08T00:00:00"/>
    <s v="apatil"/>
    <s v="jsandberg"/>
    <n v="3616.91"/>
    <s v="CON"/>
    <s v="K"/>
    <s v="Labor"/>
    <s v="TEC"/>
    <m/>
    <s v="BNL"/>
    <s v="Const"/>
    <s v="PD"/>
    <x v="9"/>
    <s v="A.PP035"/>
    <s v="APP00072"/>
    <m/>
    <m/>
    <m/>
    <m/>
    <m/>
    <m/>
    <m/>
    <m/>
    <n v="1482.93"/>
    <n v="1808.46"/>
    <n v="325.52"/>
    <m/>
    <m/>
    <m/>
    <m/>
    <m/>
    <m/>
    <x v="0"/>
    <x v="0"/>
    <m/>
  </r>
  <r>
    <s v=""/>
    <s v=" HR_0404_2040"/>
    <s v="Assembly"/>
    <s v="6.05.03.04"/>
    <x v="0"/>
    <d v="2027-12-09T00:00:00"/>
    <d v="2028-12-07T00:00:00"/>
    <s v="apatil"/>
    <s v="jsandberg"/>
    <n v="3807.89"/>
    <s v="CON"/>
    <s v="K"/>
    <s v="Labor"/>
    <s v="TEC"/>
    <m/>
    <s v="BNL"/>
    <s v="Const"/>
    <s v="PD"/>
    <x v="5"/>
    <m/>
    <m/>
    <m/>
    <m/>
    <m/>
    <m/>
    <m/>
    <m/>
    <m/>
    <m/>
    <m/>
    <m/>
    <n v="3122.47"/>
    <n v="685.42"/>
    <m/>
    <m/>
    <m/>
    <m/>
    <m/>
    <x v="0"/>
    <x v="0"/>
    <m/>
  </r>
  <r>
    <s v=""/>
    <s v=" HR_0404_2060"/>
    <s v="Subsystem Testing"/>
    <s v="6.05.03.04"/>
    <x v="0"/>
    <d v="2026-11-20T00:00:00"/>
    <d v="2028-02-04T00:00:00"/>
    <s v="apatil"/>
    <s v="jsandberg"/>
    <n v="3691.92"/>
    <s v="CON"/>
    <s v="K"/>
    <s v="Labor"/>
    <s v="TEC"/>
    <m/>
    <s v="BNL"/>
    <s v="Const"/>
    <s v="PD"/>
    <x v="8"/>
    <m/>
    <m/>
    <m/>
    <m/>
    <m/>
    <m/>
    <m/>
    <m/>
    <m/>
    <m/>
    <m/>
    <n v="2658.18"/>
    <n v="1033.74"/>
    <m/>
    <m/>
    <m/>
    <m/>
    <m/>
    <m/>
    <x v="0"/>
    <x v="0"/>
    <m/>
  </r>
  <r>
    <s v=""/>
    <s v=" HR_0404_1300"/>
    <s v="Preliminary Design (In paralell with R&amp;D with Lagging)"/>
    <s v="6.05.03.04"/>
    <x v="0"/>
    <d v="2022-10-03T00:00:00"/>
    <d v="2023-01-06T00:00:00"/>
    <s v="apatil"/>
    <s v="jsandberg"/>
    <n v="11310.54"/>
    <s v="EDIA"/>
    <s v="C"/>
    <s v="Labor"/>
    <s v="TEC"/>
    <m/>
    <s v="BNL"/>
    <s v="PED"/>
    <s v="PD"/>
    <x v="11"/>
    <m/>
    <m/>
    <m/>
    <m/>
    <m/>
    <m/>
    <m/>
    <n v="11310.54"/>
    <m/>
    <m/>
    <m/>
    <m/>
    <m/>
    <m/>
    <m/>
    <m/>
    <m/>
    <m/>
    <m/>
    <x v="0"/>
    <x v="0"/>
    <m/>
  </r>
  <r>
    <s v=""/>
    <s v=" HR_0404_1800"/>
    <s v="Procurement"/>
    <s v="6.05.03.04"/>
    <x v="0"/>
    <d v="2025-06-13T00:00:00"/>
    <d v="2026-11-19T00:00:00"/>
    <s v="apatil"/>
    <s v="jsandberg"/>
    <n v="3518.91"/>
    <s v="EDIA"/>
    <s v="K"/>
    <s v="Labor"/>
    <s v="TEC"/>
    <m/>
    <s v="BNL"/>
    <s v="Const"/>
    <s v="PD"/>
    <x v="10"/>
    <s v="S.P008"/>
    <m/>
    <m/>
    <m/>
    <m/>
    <m/>
    <m/>
    <m/>
    <m/>
    <n v="742.88"/>
    <n v="2443.6799999999998"/>
    <n v="332.34"/>
    <m/>
    <m/>
    <m/>
    <m/>
    <m/>
    <m/>
    <m/>
    <x v="0"/>
    <x v="0"/>
    <m/>
  </r>
  <r>
    <s v=""/>
    <s v=" HR_0404_1860"/>
    <s v="Final Design Report Writing and Review"/>
    <s v="6.05.03.04"/>
    <x v="0"/>
    <d v="2025-03-20T00:00:00"/>
    <d v="2025-06-12T00:00:00"/>
    <s v="apatil"/>
    <s v="jsandberg"/>
    <n v="6825.99"/>
    <s v="EDIA"/>
    <s v="K"/>
    <s v="Labor"/>
    <s v="TEC"/>
    <m/>
    <s v="BNL"/>
    <s v="PED"/>
    <s v="PD"/>
    <x v="6"/>
    <m/>
    <m/>
    <m/>
    <m/>
    <m/>
    <m/>
    <m/>
    <m/>
    <m/>
    <n v="6825.99"/>
    <m/>
    <m/>
    <m/>
    <m/>
    <m/>
    <m/>
    <m/>
    <m/>
    <m/>
    <x v="0"/>
    <x v="0"/>
    <m/>
  </r>
  <r>
    <s v=""/>
    <s v=" HR_0602_1060"/>
    <s v="HR TL Instrumentation Final Design Labor - PED"/>
    <s v="6.05.05.02"/>
    <x v="0"/>
    <d v="2023-09-01T00:00:00"/>
    <d v="2026-08-31T00:00:00"/>
    <s v="mahmed"/>
    <s v="gassner"/>
    <n v="34049.360000000001"/>
    <s v="EDIA"/>
    <s v="C"/>
    <s v="Labor"/>
    <s v="TEC"/>
    <m/>
    <s v="BNL"/>
    <s v="PED"/>
    <s v="INS"/>
    <x v="6"/>
    <m/>
    <m/>
    <m/>
    <m/>
    <m/>
    <m/>
    <m/>
    <n v="909.2"/>
    <n v="11364.94"/>
    <n v="11364.94"/>
    <n v="10410.280000000001"/>
    <m/>
    <m/>
    <m/>
    <m/>
    <m/>
    <m/>
    <m/>
    <m/>
    <x v="0"/>
    <x v="0"/>
    <m/>
  </r>
  <r>
    <s v=""/>
    <s v=" HR_0602_1100"/>
    <s v="HR TL Instrumentation Labor - Construction"/>
    <s v="6.05.05.02"/>
    <x v="0"/>
    <d v="2026-09-01T00:00:00"/>
    <d v="2028-08-30T00:00:00"/>
    <s v="mahmed"/>
    <s v="gassner"/>
    <n v="25224.61"/>
    <s v="CON"/>
    <s v="C"/>
    <s v="Labor"/>
    <s v="TEC"/>
    <m/>
    <s v="BNL"/>
    <s v="Const"/>
    <s v="INS"/>
    <x v="10"/>
    <m/>
    <m/>
    <m/>
    <m/>
    <m/>
    <m/>
    <m/>
    <m/>
    <m/>
    <m/>
    <n v="1059.43"/>
    <n v="12612.3"/>
    <n v="11552.87"/>
    <m/>
    <m/>
    <m/>
    <m/>
    <m/>
    <m/>
    <x v="0"/>
    <x v="0"/>
    <m/>
  </r>
  <r>
    <s v=""/>
    <s v=" HR_0605_3083"/>
    <s v="RHIC YV-IPM Relocation - Final Design"/>
    <s v="6.05.05.03"/>
    <x v="0"/>
    <d v="2023-12-18T00:00:00"/>
    <d v="2024-10-01T00:00:00"/>
    <s v="mahmed"/>
    <s v="gassner"/>
    <n v="8245.4"/>
    <s v="EDIA"/>
    <s v="C"/>
    <s v="Labor"/>
    <s v="TEC"/>
    <m/>
    <s v="BNL"/>
    <s v="PED"/>
    <s v="INS"/>
    <x v="11"/>
    <m/>
    <m/>
    <m/>
    <m/>
    <m/>
    <m/>
    <m/>
    <m/>
    <n v="8204.17"/>
    <n v="41.23"/>
    <m/>
    <m/>
    <m/>
    <m/>
    <m/>
    <m/>
    <m/>
    <m/>
    <m/>
    <x v="0"/>
    <x v="0"/>
    <m/>
  </r>
  <r>
    <s v=""/>
    <s v=" HR_0605_3123"/>
    <s v="RHIC YV-IPM Relocation - Construction"/>
    <s v="6.05.05.03"/>
    <x v="0"/>
    <d v="2025-12-09T00:00:00"/>
    <d v="2027-12-08T00:00:00"/>
    <s v="mahmed"/>
    <s v="gassner"/>
    <n v="28935.3"/>
    <s v="CON"/>
    <s v="C"/>
    <s v="Labor"/>
    <s v="TEC"/>
    <m/>
    <s v="BNL"/>
    <s v="Const"/>
    <s v="INS"/>
    <x v="10"/>
    <m/>
    <m/>
    <m/>
    <m/>
    <m/>
    <m/>
    <m/>
    <m/>
    <m/>
    <m/>
    <n v="11863.47"/>
    <n v="14467.65"/>
    <n v="2604.1799999999998"/>
    <m/>
    <m/>
    <m/>
    <m/>
    <m/>
    <m/>
    <x v="0"/>
    <x v="0"/>
    <m/>
  </r>
  <r>
    <s v=""/>
    <s v=" HR_0605_3027"/>
    <s v="Electro-Optical Wall Current Monitor - Preliminary Design"/>
    <s v="6.05.05.03"/>
    <x v="0"/>
    <d v="2022-12-02T00:00:00"/>
    <d v="2023-09-18T00:00:00"/>
    <s v="mahmed"/>
    <s v="gassner"/>
    <n v="7080.15"/>
    <s v="EDIA"/>
    <s v="C"/>
    <s v="Labor"/>
    <s v="TEC"/>
    <m/>
    <s v="BNL"/>
    <s v="PED"/>
    <s v="INS"/>
    <x v="11"/>
    <m/>
    <m/>
    <m/>
    <m/>
    <m/>
    <m/>
    <m/>
    <n v="7080.15"/>
    <m/>
    <m/>
    <m/>
    <m/>
    <m/>
    <m/>
    <m/>
    <m/>
    <m/>
    <m/>
    <m/>
    <x v="0"/>
    <x v="0"/>
    <m/>
  </r>
  <r>
    <s v=""/>
    <s v=" HR_0605_3125"/>
    <s v="Electro-Optical Wall Current Monitor Labor - Construction"/>
    <s v="6.05.05.03"/>
    <x v="0"/>
    <d v="2025-12-09T00:00:00"/>
    <d v="2027-12-08T00:00:00"/>
    <s v="mahmed"/>
    <s v="gassner"/>
    <n v="10850.74"/>
    <s v="CON"/>
    <s v="C"/>
    <s v="Labor"/>
    <s v="TEC"/>
    <m/>
    <s v="BNL"/>
    <s v="Const"/>
    <s v="INS"/>
    <x v="10"/>
    <m/>
    <m/>
    <m/>
    <m/>
    <m/>
    <m/>
    <m/>
    <m/>
    <m/>
    <m/>
    <n v="4448.8"/>
    <n v="5425.37"/>
    <n v="976.57"/>
    <m/>
    <m/>
    <m/>
    <m/>
    <m/>
    <m/>
    <x v="0"/>
    <x v="0"/>
    <m/>
  </r>
  <r>
    <s v=""/>
    <s v=" HR_0605_3129"/>
    <s v="IPM Upgrade - Mechanical System - Procurement, Fabrication"/>
    <s v="6.05.05.03"/>
    <x v="0"/>
    <d v="2025-12-09T00:00:00"/>
    <d v="2026-12-08T00:00:00"/>
    <s v="mahmed"/>
    <s v="gassner"/>
    <n v="14218.82"/>
    <s v="EDIA"/>
    <s v="C"/>
    <s v="Labor"/>
    <s v="TEC"/>
    <m/>
    <s v="BNL"/>
    <s v="Const"/>
    <s v="INS"/>
    <x v="10"/>
    <m/>
    <m/>
    <m/>
    <m/>
    <m/>
    <m/>
    <m/>
    <m/>
    <m/>
    <m/>
    <n v="11659.43"/>
    <n v="2559.39"/>
    <m/>
    <m/>
    <m/>
    <m/>
    <m/>
    <m/>
    <m/>
    <x v="0"/>
    <x v="0"/>
    <m/>
  </r>
  <r>
    <s v=""/>
    <s v=" HR_0605_3029"/>
    <s v="IPM Upgrade - Chamber Preliminary Design"/>
    <s v="6.05.05.03"/>
    <x v="0"/>
    <d v="2022-12-02T00:00:00"/>
    <d v="2023-09-18T00:00:00"/>
    <s v="mahmed"/>
    <s v="gassner"/>
    <n v="25488.55"/>
    <s v="EDIA"/>
    <s v="C"/>
    <s v="Labor"/>
    <s v="TEC"/>
    <m/>
    <s v="BNL"/>
    <s v="PED"/>
    <s v="INS"/>
    <x v="11"/>
    <m/>
    <m/>
    <m/>
    <m/>
    <m/>
    <m/>
    <m/>
    <n v="25488.55"/>
    <m/>
    <m/>
    <m/>
    <m/>
    <m/>
    <m/>
    <m/>
    <m/>
    <m/>
    <m/>
    <m/>
    <x v="0"/>
    <x v="0"/>
    <m/>
  </r>
  <r>
    <s v=""/>
    <s v=" HR_0605_3031"/>
    <s v="IPM Upgrade - Controlled Gas Leak Preliminary Design"/>
    <s v="6.05.05.03"/>
    <x v="0"/>
    <d v="2022-12-02T00:00:00"/>
    <d v="2023-09-18T00:00:00"/>
    <s v="mahmed"/>
    <s v="gassner"/>
    <n v="6372.14"/>
    <s v="EDIA"/>
    <s v="C"/>
    <s v="Labor"/>
    <s v="TEC"/>
    <m/>
    <s v="BNL"/>
    <s v="PED"/>
    <s v="INS"/>
    <x v="11"/>
    <m/>
    <m/>
    <m/>
    <m/>
    <m/>
    <m/>
    <m/>
    <n v="6372.14"/>
    <m/>
    <m/>
    <m/>
    <m/>
    <m/>
    <m/>
    <m/>
    <m/>
    <m/>
    <m/>
    <m/>
    <x v="0"/>
    <x v="0"/>
    <m/>
  </r>
  <r>
    <s v=""/>
    <s v=" HR_0605_3033"/>
    <s v="IPM Upgrade - Corrector Magnet Preliminary Design"/>
    <s v="6.05.05.03"/>
    <x v="0"/>
    <d v="2022-12-02T00:00:00"/>
    <d v="2023-09-18T00:00:00"/>
    <s v="mahmed"/>
    <s v="gassner"/>
    <n v="12744.27"/>
    <s v="EDIA"/>
    <s v="C"/>
    <s v="Labor"/>
    <s v="TEC"/>
    <m/>
    <s v="BNL"/>
    <s v="PED"/>
    <s v="INS"/>
    <x v="11"/>
    <m/>
    <m/>
    <m/>
    <m/>
    <m/>
    <m/>
    <m/>
    <n v="12744.27"/>
    <m/>
    <m/>
    <m/>
    <m/>
    <m/>
    <m/>
    <m/>
    <m/>
    <m/>
    <m/>
    <m/>
    <x v="0"/>
    <x v="0"/>
    <m/>
  </r>
  <r>
    <s v=""/>
    <s v=" HR_0605_3085"/>
    <s v="IPM Upgrade - Chamber Final Design"/>
    <s v="6.05.05.03"/>
    <x v="0"/>
    <d v="2023-12-18T00:00:00"/>
    <d v="2024-12-31T00:00:00"/>
    <s v="mahmed"/>
    <s v="gassner"/>
    <n v="26597.27"/>
    <s v="EDIA"/>
    <s v="C"/>
    <s v="Labor"/>
    <s v="TEC"/>
    <m/>
    <s v="BNL"/>
    <s v="PED"/>
    <s v="INS"/>
    <x v="6"/>
    <m/>
    <m/>
    <m/>
    <m/>
    <m/>
    <m/>
    <m/>
    <m/>
    <n v="20357.14"/>
    <n v="6240.13"/>
    <m/>
    <m/>
    <m/>
    <m/>
    <m/>
    <m/>
    <m/>
    <m/>
    <m/>
    <x v="0"/>
    <x v="0"/>
    <m/>
  </r>
  <r>
    <s v=""/>
    <s v=" HR_0605_3087"/>
    <s v="IPM Upgrade - Controlled Gas Leak Final Design"/>
    <s v="6.05.05.03"/>
    <x v="0"/>
    <d v="2023-12-18T00:00:00"/>
    <d v="2024-12-31T00:00:00"/>
    <s v="mahmed"/>
    <s v="gassner"/>
    <n v="9309.0499999999993"/>
    <s v="EDIA"/>
    <s v="C"/>
    <s v="Labor"/>
    <s v="TEC"/>
    <m/>
    <s v="BNL"/>
    <s v="PED"/>
    <s v="INS"/>
    <x v="6"/>
    <m/>
    <m/>
    <m/>
    <m/>
    <m/>
    <m/>
    <m/>
    <m/>
    <n v="7125"/>
    <n v="2184.04"/>
    <m/>
    <m/>
    <m/>
    <m/>
    <m/>
    <m/>
    <m/>
    <m/>
    <m/>
    <x v="0"/>
    <x v="0"/>
    <m/>
  </r>
  <r>
    <s v=""/>
    <s v=" HR_0605_3089"/>
    <s v="IPM Upgrade - Corrector Magnet Final Design"/>
    <s v="6.05.05.03"/>
    <x v="0"/>
    <d v="2023-12-18T00:00:00"/>
    <d v="2024-12-31T00:00:00"/>
    <s v="mahmed"/>
    <s v="gassner"/>
    <n v="18618.09"/>
    <s v="EDIA"/>
    <s v="C"/>
    <s v="Labor"/>
    <s v="TEC"/>
    <m/>
    <s v="BNL"/>
    <s v="PED"/>
    <s v="INS"/>
    <x v="6"/>
    <m/>
    <m/>
    <m/>
    <m/>
    <m/>
    <m/>
    <m/>
    <m/>
    <n v="14250"/>
    <n v="4368.09"/>
    <m/>
    <m/>
    <m/>
    <m/>
    <m/>
    <m/>
    <m/>
    <m/>
    <m/>
    <x v="0"/>
    <x v="0"/>
    <m/>
  </r>
  <r>
    <s v=""/>
    <s v=" HR_0605_3231"/>
    <s v="IPM Upgrade - Material - Test and Final Acceptance"/>
    <s v="6.05.05.03"/>
    <x v="0"/>
    <d v="2027-02-25T00:00:00"/>
    <d v="2028-02-24T00:00:00"/>
    <s v="mahmed"/>
    <s v="gassner"/>
    <n v="81526.210000000006"/>
    <s v="EDIA"/>
    <s v="C"/>
    <s v="Labor"/>
    <s v="TEC"/>
    <m/>
    <s v="BNL"/>
    <s v="Const"/>
    <s v="INS"/>
    <x v="8"/>
    <s v="P.S102"/>
    <m/>
    <m/>
    <m/>
    <m/>
    <m/>
    <m/>
    <m/>
    <m/>
    <m/>
    <m/>
    <n v="49894.04"/>
    <n v="31632.17"/>
    <m/>
    <m/>
    <m/>
    <m/>
    <m/>
    <m/>
    <x v="0"/>
    <x v="0"/>
    <m/>
  </r>
  <r>
    <s v=""/>
    <s v=" HR_0605_3141"/>
    <s v="LF Schottky Upgrade - Mechanical Design - Procurement, Fabrication, Reviews, Documentation"/>
    <s v="6.05.05.03"/>
    <x v="0"/>
    <d v="2025-12-09T00:00:00"/>
    <d v="2026-06-08T00:00:00"/>
    <s v="mahmed"/>
    <s v="gassner"/>
    <n v="56519.22"/>
    <s v="EDIA"/>
    <s v="C"/>
    <s v="Labor"/>
    <s v="TEC"/>
    <m/>
    <s v="BNL"/>
    <s v="Const"/>
    <s v="INS"/>
    <x v="10"/>
    <m/>
    <m/>
    <m/>
    <m/>
    <m/>
    <m/>
    <m/>
    <m/>
    <m/>
    <m/>
    <n v="56519.22"/>
    <m/>
    <m/>
    <m/>
    <m/>
    <m/>
    <m/>
    <m/>
    <m/>
    <x v="0"/>
    <x v="0"/>
    <m/>
  </r>
  <r>
    <s v=""/>
    <s v=" HR_0605_3281"/>
    <s v="LF Schottky Upgrade - Material - Test and Final Acceptance"/>
    <s v="6.05.05.03"/>
    <x v="0"/>
    <d v="2027-05-10T00:00:00"/>
    <d v="2027-11-04T00:00:00"/>
    <s v="mahmed"/>
    <s v="gassner"/>
    <n v="16562.95"/>
    <s v="CON"/>
    <s v="C"/>
    <s v="Labor"/>
    <s v="TEC"/>
    <m/>
    <s v="BNL"/>
    <s v="Const"/>
    <s v="INS"/>
    <x v="8"/>
    <s v="P.S197"/>
    <m/>
    <m/>
    <m/>
    <m/>
    <m/>
    <m/>
    <m/>
    <m/>
    <m/>
    <m/>
    <n v="13382.86"/>
    <n v="3180.09"/>
    <m/>
    <m/>
    <m/>
    <m/>
    <m/>
    <m/>
    <x v="0"/>
    <x v="0"/>
    <m/>
  </r>
  <r>
    <s v=""/>
    <s v=" HR_0605_3305"/>
    <s v="LF Schottky Upgrade - Pre-Installation Testing"/>
    <s v="6.05.05.03"/>
    <x v="0"/>
    <d v="2028-05-09T00:00:00"/>
    <d v="2028-11-03T00:00:00"/>
    <s v="mahmed"/>
    <s v="gassner"/>
    <n v="22856.87"/>
    <s v="CON"/>
    <s v="C"/>
    <s v="Labor"/>
    <s v="TEC"/>
    <m/>
    <s v="BNL"/>
    <s v="Const"/>
    <s v="INS"/>
    <x v="5"/>
    <m/>
    <m/>
    <m/>
    <m/>
    <m/>
    <m/>
    <m/>
    <m/>
    <m/>
    <m/>
    <m/>
    <m/>
    <n v="18468.349999999999"/>
    <n v="4388.5200000000004"/>
    <m/>
    <m/>
    <m/>
    <m/>
    <m/>
    <x v="0"/>
    <x v="0"/>
    <m/>
  </r>
  <r>
    <s v=""/>
    <s v=" HR_0603_2560"/>
    <s v="HSR Collimators - Mechanical System - Preliminary Design"/>
    <s v="6.06.03.02.02"/>
    <x v="0"/>
    <d v="2024-01-26T00:00:00"/>
    <d v="2024-06-17T00:00:00"/>
    <s v="mahmed"/>
    <s v="gassner"/>
    <n v="26380.65"/>
    <s v="EDIA"/>
    <s v="C"/>
    <s v="Labor"/>
    <s v="TEC"/>
    <m/>
    <s v="BNL"/>
    <s v="PED"/>
    <s v="AD"/>
    <x v="11"/>
    <m/>
    <m/>
    <m/>
    <m/>
    <m/>
    <m/>
    <m/>
    <m/>
    <n v="26380.65"/>
    <m/>
    <m/>
    <m/>
    <m/>
    <m/>
    <m/>
    <m/>
    <m/>
    <m/>
    <m/>
    <x v="0"/>
    <x v="0"/>
    <m/>
  </r>
  <r>
    <s v=""/>
    <s v=" HR_0603_2580"/>
    <s v="HSR Collimators - Mechanical System - Final Design"/>
    <s v="6.06.03.02.02"/>
    <x v="0"/>
    <d v="2024-10-03T00:00:00"/>
    <d v="2025-07-23T00:00:00"/>
    <s v="mahmed"/>
    <s v="gassner"/>
    <n v="54607.94"/>
    <s v="EDIA"/>
    <s v="C"/>
    <s v="Labor"/>
    <s v="TEC"/>
    <m/>
    <s v="BNL"/>
    <s v="PED"/>
    <s v="AD"/>
    <x v="6"/>
    <m/>
    <m/>
    <m/>
    <m/>
    <m/>
    <m/>
    <m/>
    <m/>
    <m/>
    <n v="54607.94"/>
    <m/>
    <m/>
    <m/>
    <m/>
    <m/>
    <m/>
    <m/>
    <m/>
    <m/>
    <x v="0"/>
    <x v="0"/>
    <m/>
  </r>
  <r>
    <s v=""/>
    <s v=" HR_0603_2620"/>
    <s v="HSR Collimators - Mechanical System - Procurement, Fabrication"/>
    <s v="6.06.03.02.02"/>
    <x v="0"/>
    <d v="2025-12-09T00:00:00"/>
    <d v="2026-12-08T00:00:00"/>
    <s v="mahmed"/>
    <s v="gassner"/>
    <n v="28437.64"/>
    <s v="EDIA"/>
    <s v="C"/>
    <s v="Labor"/>
    <s v="TEC"/>
    <m/>
    <s v="BNL"/>
    <s v="Const"/>
    <s v="AD"/>
    <x v="10"/>
    <m/>
    <m/>
    <m/>
    <m/>
    <m/>
    <m/>
    <m/>
    <m/>
    <m/>
    <m/>
    <n v="23318.87"/>
    <n v="5118.78"/>
    <m/>
    <m/>
    <m/>
    <m/>
    <m/>
    <m/>
    <m/>
    <x v="0"/>
    <x v="0"/>
    <m/>
  </r>
  <r>
    <s v=""/>
    <s v=" HR_0603_2660"/>
    <s v="HSR Collimators - Loss Detectors - Preliminary Design"/>
    <s v="6.06.03.02.02"/>
    <x v="0"/>
    <d v="2024-01-26T00:00:00"/>
    <d v="2024-06-17T00:00:00"/>
    <s v="mahmed"/>
    <s v="gassner"/>
    <n v="6595.16"/>
    <s v="EDIA"/>
    <s v="C"/>
    <s v="Labor"/>
    <s v="TEC"/>
    <m/>
    <s v="BNL"/>
    <s v="PED"/>
    <s v="AD"/>
    <x v="11"/>
    <m/>
    <m/>
    <m/>
    <m/>
    <m/>
    <m/>
    <m/>
    <m/>
    <n v="6595.16"/>
    <m/>
    <m/>
    <m/>
    <m/>
    <m/>
    <m/>
    <m/>
    <m/>
    <m/>
    <m/>
    <x v="0"/>
    <x v="0"/>
    <m/>
  </r>
  <r>
    <s v=""/>
    <s v=" HR_0603_2680"/>
    <s v="HSR Collimators - Loss Detectors - Final Design"/>
    <s v="6.06.03.02.02"/>
    <x v="0"/>
    <d v="2024-10-03T00:00:00"/>
    <d v="2025-07-23T00:00:00"/>
    <s v="mahmed"/>
    <s v="gassner"/>
    <n v="6825.99"/>
    <s v="EDIA"/>
    <s v="C"/>
    <s v="Labor"/>
    <s v="TEC"/>
    <m/>
    <s v="BNL"/>
    <s v="PED"/>
    <s v="AD"/>
    <x v="6"/>
    <m/>
    <m/>
    <m/>
    <m/>
    <m/>
    <m/>
    <m/>
    <m/>
    <m/>
    <n v="6825.99"/>
    <m/>
    <m/>
    <m/>
    <m/>
    <m/>
    <m/>
    <m/>
    <m/>
    <m/>
    <x v="0"/>
    <x v="0"/>
    <m/>
  </r>
  <r>
    <s v=""/>
    <s v=" HR_0603_2940"/>
    <s v="HSR Collimators Material - Test and Final Acceptance"/>
    <s v="6.06.03.02.02"/>
    <x v="0"/>
    <d v="2027-09-15T00:00:00"/>
    <d v="2028-09-13T00:00:00"/>
    <s v="mahmed"/>
    <s v="gassner"/>
    <n v="22667.45"/>
    <s v="CON"/>
    <s v="C"/>
    <s v="Labor"/>
    <s v="TEC"/>
    <m/>
    <s v="BNL"/>
    <s v="Const"/>
    <s v="AD"/>
    <x v="8"/>
    <s v="S.P128"/>
    <s v="APP00173"/>
    <m/>
    <m/>
    <m/>
    <m/>
    <m/>
    <m/>
    <m/>
    <m/>
    <m/>
    <n v="1088.04"/>
    <n v="21579.41"/>
    <m/>
    <m/>
    <m/>
    <m/>
    <m/>
    <m/>
    <x v="0"/>
    <x v="0"/>
    <m/>
  </r>
  <r>
    <s v=""/>
    <s v=" HR_0802_1000"/>
    <s v="High Current HCeS - Design new location into which  the high current e-source will be installed"/>
    <s v="6.05.07.02"/>
    <x v="0"/>
    <d v="2025-09-30T00:00:00"/>
    <d v="2026-03-26T00:00:00"/>
    <s v="glayden"/>
    <s v="skaritka"/>
    <n v="56503.29"/>
    <s v="EDIA"/>
    <s v="C"/>
    <s v="Labor"/>
    <s v="TEC"/>
    <m/>
    <s v="BNL"/>
    <s v="PED"/>
    <s v="SHC"/>
    <x v="11"/>
    <m/>
    <m/>
    <m/>
    <m/>
    <m/>
    <m/>
    <m/>
    <m/>
    <m/>
    <n v="470.86"/>
    <n v="56032.43"/>
    <m/>
    <m/>
    <m/>
    <m/>
    <m/>
    <m/>
    <m/>
    <m/>
    <x v="0"/>
    <x v="0"/>
    <m/>
  </r>
  <r>
    <s v=""/>
    <s v=" HR_0802_1080"/>
    <s v="High Current HCeS - Prepare areas to accept gun, cathode, laser and laser transport systems"/>
    <s v="6.05.07.02"/>
    <x v="0"/>
    <d v="2026-03-27T00:00:00"/>
    <d v="2026-09-15T00:00:00"/>
    <s v="glayden"/>
    <s v="skaritka"/>
    <n v="56519.22"/>
    <s v="CON"/>
    <s v="C"/>
    <s v="Labor"/>
    <s v="TEC"/>
    <m/>
    <s v="BNL"/>
    <s v="Const"/>
    <s v="SHC"/>
    <x v="6"/>
    <m/>
    <m/>
    <m/>
    <m/>
    <m/>
    <m/>
    <m/>
    <m/>
    <m/>
    <m/>
    <n v="56519.22"/>
    <m/>
    <m/>
    <m/>
    <m/>
    <m/>
    <m/>
    <m/>
    <m/>
    <x v="0"/>
    <x v="0"/>
    <m/>
  </r>
  <r>
    <s v=""/>
    <s v=" HR_0802_1100"/>
    <s v="High Current HCeS - Detailed design of e-source and cathode injection system for Hadron Cooling for the BNL EIC"/>
    <s v="6.05.07.02"/>
    <x v="0"/>
    <d v="2026-09-16T00:00:00"/>
    <d v="2026-12-14T00:00:00"/>
    <s v="glayden"/>
    <s v="skaritka"/>
    <n v="58134.73"/>
    <s v="EDIA"/>
    <s v="C"/>
    <s v="Labor"/>
    <s v="TEC"/>
    <m/>
    <s v="BNL"/>
    <s v="Const"/>
    <s v="SHC"/>
    <x v="6"/>
    <m/>
    <m/>
    <m/>
    <m/>
    <m/>
    <m/>
    <m/>
    <m/>
    <m/>
    <m/>
    <n v="10658.03"/>
    <n v="47476.69"/>
    <m/>
    <m/>
    <m/>
    <m/>
    <m/>
    <m/>
    <m/>
    <x v="0"/>
    <x v="0"/>
    <m/>
  </r>
  <r>
    <s v=""/>
    <s v=" HR_0802_1180"/>
    <s v="High Current HCeS - Decommission and dissassembly of all LeRec Gun system"/>
    <s v="6.05.07.02"/>
    <x v="0"/>
    <d v="2027-08-04T00:00:00"/>
    <d v="2028-03-27T00:00:00"/>
    <s v="glayden"/>
    <s v="skaritka"/>
    <n v="67522.67"/>
    <s v="CON"/>
    <s v="C"/>
    <s v="Labor"/>
    <s v="TEC"/>
    <m/>
    <s v="BNL"/>
    <s v="Const"/>
    <s v="SHC"/>
    <x v="5"/>
    <m/>
    <m/>
    <m/>
    <m/>
    <m/>
    <m/>
    <m/>
    <m/>
    <m/>
    <m/>
    <m/>
    <n v="17302.68"/>
    <n v="50219.99"/>
    <m/>
    <m/>
    <m/>
    <m/>
    <m/>
    <m/>
    <x v="0"/>
    <x v="0"/>
    <m/>
  </r>
  <r>
    <s v=""/>
    <s v=" HR_0802_1200"/>
    <s v="High Current HCeS - Move all High Current e-source systems into new prepared locations (1002 Tunnel BORE)"/>
    <s v="6.05.07.02"/>
    <x v="0"/>
    <d v="2028-03-28T00:00:00"/>
    <d v="2028-07-19T00:00:00"/>
    <s v="glayden"/>
    <s v="skaritka"/>
    <n v="60544.800000000003"/>
    <s v="CON"/>
    <s v="C"/>
    <s v="Labor"/>
    <s v="TEC"/>
    <m/>
    <s v="BNL"/>
    <s v="Const"/>
    <s v="SHC"/>
    <x v="5"/>
    <m/>
    <m/>
    <m/>
    <m/>
    <m/>
    <m/>
    <m/>
    <m/>
    <m/>
    <m/>
    <m/>
    <m/>
    <n v="60544.800000000003"/>
    <m/>
    <m/>
    <m/>
    <m/>
    <m/>
    <m/>
    <x v="0"/>
    <x v="0"/>
    <m/>
  </r>
  <r>
    <s v=""/>
    <s v=" HR_0802_1220"/>
    <s v="High Current HCeS - Refurbish, upgrade and reassemble systems in final location"/>
    <s v="6.05.07.02"/>
    <x v="0"/>
    <d v="2028-07-20T00:00:00"/>
    <d v="2029-05-08T00:00:00"/>
    <s v="glayden"/>
    <s v="skaritka"/>
    <n v="124247.01"/>
    <s v="CON"/>
    <s v="C"/>
    <s v="Labor"/>
    <s v="TEC"/>
    <m/>
    <s v="BNL"/>
    <s v="Const"/>
    <s v="SHC"/>
    <x v="7"/>
    <m/>
    <m/>
    <m/>
    <m/>
    <m/>
    <m/>
    <m/>
    <m/>
    <m/>
    <m/>
    <m/>
    <m/>
    <n v="31682.99"/>
    <n v="92564.02"/>
    <m/>
    <m/>
    <m/>
    <m/>
    <m/>
    <x v="0"/>
    <x v="0"/>
    <m/>
  </r>
  <r>
    <s v=""/>
    <s v=" HR_0802_1300"/>
    <s v="High Current HCeS - Integration and testing of all subsystems"/>
    <s v="6.05.07.02"/>
    <x v="0"/>
    <d v="1931-01-03T00:00:00"/>
    <d v="1931-04-28T00:00:00"/>
    <s v="glayden"/>
    <s v="skaritka"/>
    <n v="83908.88"/>
    <s v="CON"/>
    <s v="C"/>
    <s v="Labor"/>
    <s v="TEC"/>
    <m/>
    <s v="BNL"/>
    <s v="Const"/>
    <s v="SHC"/>
    <x v="8"/>
    <m/>
    <m/>
    <m/>
    <m/>
    <m/>
    <m/>
    <m/>
    <m/>
    <m/>
    <m/>
    <m/>
    <m/>
    <m/>
    <m/>
    <m/>
    <n v="83908.88"/>
    <m/>
    <m/>
    <m/>
    <x v="0"/>
    <x v="0"/>
    <m/>
  </r>
  <r>
    <s v=""/>
    <s v=" HR_0802_1420"/>
    <s v="High Current HCeS - System Commissioning"/>
    <s v="6.05.07.02"/>
    <x v="0"/>
    <d v="1931-04-29T00:00:00"/>
    <d v="1931-10-17T00:00:00"/>
    <s v="glayden"/>
    <s v="skaritka"/>
    <n v="67362.05"/>
    <s v="CON"/>
    <s v="C"/>
    <s v="Labor"/>
    <s v="TEC"/>
    <m/>
    <s v="BNL"/>
    <s v="Const"/>
    <s v="SHC"/>
    <x v="4"/>
    <m/>
    <m/>
    <m/>
    <m/>
    <m/>
    <m/>
    <m/>
    <m/>
    <m/>
    <m/>
    <m/>
    <m/>
    <m/>
    <m/>
    <m/>
    <n v="60625.84"/>
    <n v="6736.21"/>
    <m/>
    <m/>
    <x v="0"/>
    <x v="0"/>
    <m/>
  </r>
  <r>
    <s v=""/>
    <s v=" HR_0804_1260"/>
    <s v="SHC Beam Transport Magnets - Measurement"/>
    <s v="6.05.07.04"/>
    <x v="0"/>
    <d v="2028-01-10T00:00:00"/>
    <d v="2028-10-23T00:00:00"/>
    <s v="jtolle"/>
    <s v="hwitte"/>
    <n v="16085.05"/>
    <s v="EDIA"/>
    <s v="C"/>
    <s v="Labor"/>
    <s v="TEC"/>
    <m/>
    <s v="BNL"/>
    <s v="Const.Test"/>
    <s v="SHC"/>
    <x v="8"/>
    <m/>
    <m/>
    <m/>
    <m/>
    <m/>
    <m/>
    <m/>
    <m/>
    <m/>
    <m/>
    <m/>
    <m/>
    <n v="14878.67"/>
    <n v="1206.3800000000001"/>
    <m/>
    <m/>
    <m/>
    <m/>
    <m/>
    <x v="0"/>
    <x v="0"/>
    <m/>
  </r>
  <r>
    <s v=""/>
    <s v=" HR_0805_1020"/>
    <s v="RF-ERL-5-CM: Assembly (Production)"/>
    <s v="6.08.04.02.04"/>
    <x v="0"/>
    <d v="2029-06-21T00:00:00"/>
    <d v="1930-06-06T00:00:00"/>
    <s v="jtolle"/>
    <s v="zaltsman"/>
    <n v="182016.22"/>
    <s v="EDIA"/>
    <s v="C"/>
    <s v="Labor"/>
    <s v="TEC"/>
    <m/>
    <s v="BNL"/>
    <s v="Const"/>
    <s v="RF"/>
    <x v="7"/>
    <m/>
    <m/>
    <m/>
    <m/>
    <m/>
    <m/>
    <m/>
    <m/>
    <m/>
    <m/>
    <m/>
    <m/>
    <m/>
    <n v="53088.06"/>
    <n v="128928.16"/>
    <m/>
    <m/>
    <m/>
    <m/>
    <x v="0"/>
    <x v="0"/>
    <m/>
  </r>
  <r>
    <s v=""/>
    <s v=" HR_0805_1040"/>
    <s v="RF-ERL-5-CM: High Power Test (CM-05)"/>
    <s v="6.08.04.02.04"/>
    <x v="0"/>
    <d v="2029-05-23T00:00:00"/>
    <d v="1930-05-08T00:00:00"/>
    <s v="jtolle"/>
    <s v="zaltsman"/>
    <n v="96452.18"/>
    <s v="CON"/>
    <s v="C"/>
    <s v="Labor"/>
    <s v="TEC"/>
    <m/>
    <s v="BNL"/>
    <s v="Const.Test"/>
    <s v="RF"/>
    <x v="8"/>
    <m/>
    <m/>
    <m/>
    <m/>
    <m/>
    <m/>
    <m/>
    <m/>
    <m/>
    <m/>
    <m/>
    <m/>
    <m/>
    <n v="36169.57"/>
    <n v="60282.61"/>
    <m/>
    <m/>
    <m/>
    <m/>
    <x v="0"/>
    <x v="0"/>
    <m/>
  </r>
  <r>
    <s v=""/>
    <s v=" HR_0805_5140"/>
    <s v="RF-ERL-2-CM: High Power Test (First Article)"/>
    <s v="6.08.04.03.04"/>
    <x v="0"/>
    <d v="1930-10-03T00:00:00"/>
    <d v="1931-01-02T00:00:00"/>
    <s v="jtolle"/>
    <s v="zaltsman"/>
    <n v="25172.66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n v="25172.66"/>
    <m/>
    <m/>
    <m/>
    <x v="0"/>
    <x v="0"/>
    <m/>
  </r>
  <r>
    <s v=""/>
    <s v=" HR_0805_5200"/>
    <s v="RF-ERL-2-CM: High Power Test (CM-02)"/>
    <s v="6.08.04.03.04"/>
    <x v="0"/>
    <d v="1930-11-08T00:00:00"/>
    <d v="1931-02-07T00:00:00"/>
    <s v="jtolle"/>
    <s v="zaltsman"/>
    <n v="25172.66"/>
    <s v="CON"/>
    <s v="C"/>
    <s v="Labor"/>
    <s v="TEC"/>
    <m/>
    <s v="BNL"/>
    <s v="Const.Test"/>
    <s v="RF"/>
    <x v="8"/>
    <m/>
    <m/>
    <m/>
    <m/>
    <m/>
    <m/>
    <m/>
    <m/>
    <m/>
    <m/>
    <m/>
    <m/>
    <m/>
    <m/>
    <m/>
    <n v="25172.66"/>
    <m/>
    <m/>
    <m/>
    <x v="0"/>
    <x v="0"/>
    <m/>
  </r>
  <r>
    <s v=""/>
    <s v=" HR_0805_6430"/>
    <s v="RF-ERL-4-CAV: High Power Test (First Article)"/>
    <s v="6.08.04.06.04"/>
    <x v="0"/>
    <d v="2029-10-19T00:00:00"/>
    <d v="1930-01-17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HR_0807_0100"/>
    <s v="BPM System - Construction"/>
    <s v="6.05.07.06.01"/>
    <x v="0"/>
    <d v="2027-05-27T00:00:00"/>
    <d v="2029-03-16T00:00:00"/>
    <s v="mahmed"/>
    <s v="gassner"/>
    <n v="30335.919999999998"/>
    <s v="CON"/>
    <s v="C"/>
    <s v="Labor"/>
    <s v="TEC"/>
    <m/>
    <s v="BNL"/>
    <s v="Const"/>
    <s v="SHC"/>
    <x v="7"/>
    <m/>
    <m/>
    <m/>
    <m/>
    <m/>
    <m/>
    <m/>
    <m/>
    <m/>
    <m/>
    <m/>
    <n v="5932.36"/>
    <n v="16853.28"/>
    <n v="7550.27"/>
    <m/>
    <m/>
    <m/>
    <m/>
    <m/>
    <x v="0"/>
    <x v="0"/>
    <m/>
  </r>
  <r>
    <s v=""/>
    <s v=" HR_0807_2100"/>
    <s v="SHC Charge and Current Monitors - Construction"/>
    <s v="6.05.07.06.02"/>
    <x v="0"/>
    <d v="2027-05-27T00:00:00"/>
    <d v="2029-03-16T00:00:00"/>
    <s v="mahmed"/>
    <s v="gassner"/>
    <n v="20476.740000000002"/>
    <s v="CON"/>
    <s v="C"/>
    <s v="Labor"/>
    <s v="TEC"/>
    <m/>
    <s v="BNL"/>
    <s v="Const"/>
    <s v="SHC"/>
    <x v="5"/>
    <m/>
    <m/>
    <m/>
    <m/>
    <m/>
    <m/>
    <m/>
    <m/>
    <m/>
    <m/>
    <m/>
    <n v="4004.34"/>
    <n v="11375.97"/>
    <n v="5096.43"/>
    <m/>
    <m/>
    <m/>
    <m/>
    <m/>
    <x v="0"/>
    <x v="0"/>
    <m/>
  </r>
  <r>
    <s v=""/>
    <s v=" HR_0807_4060"/>
    <s v="SHC Profile and Emittance Monitors - Final Design"/>
    <s v="6.05.07.06.03"/>
    <x v="0"/>
    <d v="2025-12-30T00:00:00"/>
    <d v="2026-08-03T00:00:00"/>
    <s v="mahmed"/>
    <s v="gassner"/>
    <n v="38096.300000000003"/>
    <s v="EDIA"/>
    <s v="C"/>
    <s v="Labor"/>
    <s v="TEC"/>
    <m/>
    <s v="BNL"/>
    <s v="PED"/>
    <s v="SHC"/>
    <x v="6"/>
    <m/>
    <m/>
    <m/>
    <m/>
    <m/>
    <m/>
    <m/>
    <m/>
    <m/>
    <m/>
    <n v="38096.300000000003"/>
    <m/>
    <m/>
    <m/>
    <m/>
    <m/>
    <m/>
    <m/>
    <m/>
    <x v="0"/>
    <x v="0"/>
    <m/>
  </r>
  <r>
    <s v=""/>
    <s v=" HR_0807_4100"/>
    <s v="SHC Profile and Emittance Monitors - Construction"/>
    <s v="6.05.07.06.03"/>
    <x v="0"/>
    <d v="2027-07-26T00:00:00"/>
    <d v="2029-05-11T00:00:00"/>
    <s v="mahmed"/>
    <s v="gassner"/>
    <n v="129714.64"/>
    <s v="CON"/>
    <s v="C"/>
    <s v="Labor"/>
    <s v="TEC"/>
    <m/>
    <s v="BNL"/>
    <s v="Const"/>
    <s v="SHC"/>
    <x v="5"/>
    <m/>
    <m/>
    <m/>
    <m/>
    <m/>
    <m/>
    <m/>
    <m/>
    <m/>
    <m/>
    <m/>
    <n v="13836.23"/>
    <n v="72063.69"/>
    <n v="43814.720000000001"/>
    <m/>
    <m/>
    <m/>
    <m/>
    <m/>
    <x v="0"/>
    <x v="0"/>
    <m/>
  </r>
  <r>
    <s v=""/>
    <s v=" HR_0807_6060"/>
    <s v="SHC Beam Loss Monitors - Final Design"/>
    <s v="6.05.07.06.04"/>
    <x v="0"/>
    <d v="2025-12-30T00:00:00"/>
    <d v="2026-08-03T00:00:00"/>
    <s v="mahmed"/>
    <s v="gassner"/>
    <n v="10436.790000000001"/>
    <s v="EDIA"/>
    <s v="C"/>
    <s v="Labor"/>
    <s v="TEC"/>
    <m/>
    <s v="BNL"/>
    <s v="PED"/>
    <s v="SHC"/>
    <x v="6"/>
    <m/>
    <m/>
    <m/>
    <m/>
    <m/>
    <m/>
    <m/>
    <m/>
    <m/>
    <m/>
    <n v="10436.790000000001"/>
    <m/>
    <m/>
    <m/>
    <m/>
    <m/>
    <m/>
    <m/>
    <m/>
    <x v="0"/>
    <x v="0"/>
    <m/>
  </r>
  <r>
    <s v=""/>
    <s v=" HR_0807_6100"/>
    <s v="SHC Beam Loss Monitors - Construction"/>
    <s v="6.05.07.06.04"/>
    <x v="0"/>
    <d v="2027-05-27T00:00:00"/>
    <d v="2029-03-16T00:00:00"/>
    <s v="mahmed"/>
    <s v="gassner"/>
    <n v="4550.3900000000003"/>
    <s v="CON"/>
    <s v="C"/>
    <s v="Labor"/>
    <s v="TEC"/>
    <m/>
    <s v="BNL"/>
    <s v="Const"/>
    <s v="SHC"/>
    <x v="5"/>
    <m/>
    <m/>
    <m/>
    <m/>
    <m/>
    <m/>
    <m/>
    <m/>
    <m/>
    <m/>
    <m/>
    <n v="889.85"/>
    <n v="2528"/>
    <n v="1132.54"/>
    <m/>
    <m/>
    <m/>
    <m/>
    <m/>
    <x v="0"/>
    <x v="0"/>
    <m/>
  </r>
  <r>
    <s v=""/>
    <s v=" HR_0807_8060"/>
    <s v="SHC Synchrotron Radiation Monitors - Final Design"/>
    <s v="6.05.07.06.05"/>
    <x v="0"/>
    <d v="2025-12-30T00:00:00"/>
    <d v="2026-08-03T00:00:00"/>
    <s v="mahmed"/>
    <s v="gassner"/>
    <n v="28259.61"/>
    <s v="EDIA"/>
    <s v="C"/>
    <s v="Labor"/>
    <s v="TEC"/>
    <m/>
    <s v="BNL"/>
    <s v="PED"/>
    <s v="SHC"/>
    <x v="6"/>
    <m/>
    <m/>
    <m/>
    <m/>
    <m/>
    <m/>
    <m/>
    <m/>
    <m/>
    <m/>
    <n v="28259.61"/>
    <m/>
    <m/>
    <m/>
    <m/>
    <m/>
    <m/>
    <m/>
    <m/>
    <x v="0"/>
    <x v="0"/>
    <m/>
  </r>
  <r>
    <s v=""/>
    <s v=" HR_0807_8100"/>
    <s v="SHC Synchrotron Radiation Monitors - Construction"/>
    <s v="6.05.07.06.05"/>
    <x v="0"/>
    <d v="2027-05-13T00:00:00"/>
    <d v="2029-03-02T00:00:00"/>
    <s v="mahmed"/>
    <s v="gassner"/>
    <n v="30289.62"/>
    <s v="CON"/>
    <s v="C"/>
    <s v="Labor"/>
    <s v="TEC"/>
    <m/>
    <s v="BNL"/>
    <s v="Const"/>
    <s v="SHC"/>
    <x v="5"/>
    <m/>
    <m/>
    <m/>
    <m/>
    <m/>
    <m/>
    <m/>
    <m/>
    <m/>
    <m/>
    <m/>
    <n v="6596.41"/>
    <n v="16827.57"/>
    <n v="6865.65"/>
    <m/>
    <m/>
    <m/>
    <m/>
    <m/>
    <x v="0"/>
    <x v="0"/>
    <m/>
  </r>
  <r>
    <s v=""/>
    <s v=" IR_0211_3020"/>
    <s v="Direct Wind Magnets 6 - B0ApF - Coil Assembly - Design"/>
    <s v="6.06.02.01.01"/>
    <x v="0"/>
    <d v="2025-01-28T00:00:00"/>
    <d v="2025-03-25T00:00:00"/>
    <s v="jtolle"/>
    <s v="hwitte"/>
    <n v="42150.5"/>
    <s v="EDIA"/>
    <s v="C"/>
    <s v="Labor"/>
    <s v="TEC"/>
    <m/>
    <s v="BNL"/>
    <s v="PED"/>
    <s v="SC_MAG"/>
    <x v="6"/>
    <s v="P.S364"/>
    <m/>
    <m/>
    <m/>
    <m/>
    <m/>
    <m/>
    <m/>
    <m/>
    <n v="42150.5"/>
    <m/>
    <m/>
    <m/>
    <m/>
    <m/>
    <m/>
    <m/>
    <m/>
    <m/>
    <x v="0"/>
    <x v="0"/>
    <m/>
  </r>
  <r>
    <s v=""/>
    <s v=" IR_0211_3480"/>
    <s v="Direct Wind Magnets 6 - B0ApF - Coil Assembly"/>
    <s v="6.06.02.01.01"/>
    <x v="0"/>
    <d v="2026-08-06T00:00:00"/>
    <d v="2027-02-08T00:00:00"/>
    <s v="jtolle"/>
    <s v="hwitte"/>
    <n v="30929.73"/>
    <s v="CON"/>
    <s v="C"/>
    <s v="Labor"/>
    <s v="TEC"/>
    <m/>
    <s v="BNL"/>
    <s v="Const"/>
    <s v="SC_MAG"/>
    <x v="7"/>
    <m/>
    <m/>
    <m/>
    <m/>
    <m/>
    <m/>
    <m/>
    <m/>
    <m/>
    <m/>
    <n v="9650.08"/>
    <n v="21279.66"/>
    <m/>
    <m/>
    <m/>
    <m/>
    <m/>
    <m/>
    <m/>
    <x v="0"/>
    <x v="0"/>
    <m/>
  </r>
  <r>
    <s v=""/>
    <s v=" IR_0211_3320"/>
    <s v="Direct Wind Magnets 6 - B0ApF - Cold Mass Assembly - Vendor Support by BNL"/>
    <s v="6.06.02.01.01"/>
    <x v="0"/>
    <d v="2026-02-17T00:00:00"/>
    <d v="2026-08-05T00:00:00"/>
    <s v="jtolle"/>
    <s v="hwitte"/>
    <n v="13070.07"/>
    <s v="EDIA"/>
    <s v="C"/>
    <s v="Labor"/>
    <s v="TEC"/>
    <m/>
    <s v="BNL"/>
    <s v="Const.Fabricate"/>
    <s v="SC_MAG"/>
    <x v="9"/>
    <s v="P.S365"/>
    <m/>
    <m/>
    <m/>
    <m/>
    <m/>
    <m/>
    <m/>
    <m/>
    <m/>
    <n v="13070.07"/>
    <m/>
    <m/>
    <m/>
    <m/>
    <m/>
    <m/>
    <m/>
    <m/>
    <x v="0"/>
    <x v="0"/>
    <m/>
  </r>
  <r>
    <s v=""/>
    <s v=" IR_0211_3200"/>
    <s v="Direct Wind Magnets 6 - B0ApF - Cold Mass Assembly - Design"/>
    <s v="6.06.02.01.01"/>
    <x v="0"/>
    <d v="2025-03-26T00:00:00"/>
    <d v="2025-08-14T00:00:00"/>
    <s v="jtolle"/>
    <s v="hwitte"/>
    <n v="105290.94"/>
    <s v="EDIA"/>
    <s v="C"/>
    <s v="Labor"/>
    <s v="TEC"/>
    <m/>
    <s v="BNL"/>
    <s v="PED"/>
    <s v="SC_MAG"/>
    <x v="6"/>
    <s v="P.S365"/>
    <m/>
    <m/>
    <m/>
    <m/>
    <m/>
    <m/>
    <m/>
    <m/>
    <n v="105290.94"/>
    <m/>
    <m/>
    <m/>
    <m/>
    <m/>
    <m/>
    <m/>
    <m/>
    <m/>
    <x v="0"/>
    <x v="0"/>
    <m/>
  </r>
  <r>
    <s v=""/>
    <s v=" IR_0211_3140"/>
    <s v="Direct Wind Magnets 6 - B0ApF - Coil Assembly - Vendor Support by BNL"/>
    <s v="6.06.02.01.01"/>
    <x v="0"/>
    <d v="2025-09-18T00:00:00"/>
    <d v="2026-01-15T00:00:00"/>
    <s v="jtolle"/>
    <s v="hwitte"/>
    <n v="8621.58"/>
    <s v="EDIA"/>
    <s v="C"/>
    <s v="Labor"/>
    <s v="TEC"/>
    <m/>
    <s v="BNL"/>
    <s v="Const.Fabricate"/>
    <s v="SC_MAG"/>
    <x v="9"/>
    <s v="P.S364"/>
    <m/>
    <m/>
    <m/>
    <m/>
    <m/>
    <m/>
    <m/>
    <m/>
    <n v="969.93"/>
    <n v="7651.65"/>
    <m/>
    <m/>
    <m/>
    <m/>
    <m/>
    <m/>
    <m/>
    <m/>
    <x v="0"/>
    <x v="0"/>
    <m/>
  </r>
  <r>
    <s v=""/>
    <s v=" IR_0211_2520"/>
    <s v="Direct Wind Magnets 5 - B2eR - Coil Assembly - Design"/>
    <s v="6.06.02.01.01"/>
    <x v="0"/>
    <d v="2024-08-01T00:00:00"/>
    <d v="2025-01-27T00:00:00"/>
    <s v="jtolle"/>
    <s v="hwitte"/>
    <n v="344848.45"/>
    <s v="EDIA"/>
    <s v="C"/>
    <s v="Labor"/>
    <s v="TEC"/>
    <m/>
    <s v="BNL"/>
    <s v="PED"/>
    <s v="SC_MAG"/>
    <x v="6"/>
    <s v="S.P170"/>
    <m/>
    <m/>
    <m/>
    <m/>
    <m/>
    <m/>
    <m/>
    <n v="120696.96000000001"/>
    <n v="224151.49"/>
    <m/>
    <m/>
    <m/>
    <m/>
    <m/>
    <m/>
    <m/>
    <m/>
    <m/>
    <x v="0"/>
    <x v="0"/>
    <m/>
  </r>
  <r>
    <s v=""/>
    <s v=" IR_0211_2980"/>
    <s v="Direct Wind Magnets 5 - B2eR - Coil Assembly"/>
    <s v="6.06.02.01.01"/>
    <x v="0"/>
    <d v="2026-06-10T00:00:00"/>
    <d v="2026-12-09T00:00:00"/>
    <s v="jtolle"/>
    <s v="hwitte"/>
    <n v="253855.49"/>
    <s v="CON"/>
    <s v="C"/>
    <s v="Labor"/>
    <s v="TEC"/>
    <m/>
    <s v="BNL"/>
    <s v="Const"/>
    <s v="SC_MAG"/>
    <x v="7"/>
    <m/>
    <m/>
    <m/>
    <m/>
    <m/>
    <m/>
    <m/>
    <m/>
    <m/>
    <m/>
    <n v="160436.67000000001"/>
    <n v="93418.82"/>
    <m/>
    <m/>
    <m/>
    <m/>
    <m/>
    <m/>
    <m/>
    <x v="0"/>
    <x v="0"/>
    <m/>
  </r>
  <r>
    <s v=""/>
    <s v=" IR_0211_2820"/>
    <s v="Direct Wind Magnets 5 - B2eR - Cold Mass Assembly - Vendor Support by BNL"/>
    <s v="6.06.02.01.01"/>
    <x v="0"/>
    <d v="2025-12-17T00:00:00"/>
    <d v="2026-06-09T00:00:00"/>
    <s v="jtolle"/>
    <s v="hwitte"/>
    <n v="108446.25"/>
    <s v="EDIA"/>
    <s v="C"/>
    <s v="Labor"/>
    <s v="TEC"/>
    <m/>
    <s v="BNL"/>
    <s v="Const.Fabricate"/>
    <s v="SC_MAG"/>
    <x v="9"/>
    <s v="S.P171"/>
    <s v="APP00113"/>
    <m/>
    <m/>
    <m/>
    <m/>
    <m/>
    <m/>
    <m/>
    <m/>
    <n v="108446.25"/>
    <m/>
    <m/>
    <m/>
    <m/>
    <m/>
    <m/>
    <m/>
    <m/>
    <x v="0"/>
    <x v="0"/>
    <m/>
  </r>
  <r>
    <s v=""/>
    <s v=" IR_0211_2700"/>
    <s v="Direct Wind Magnets 5 - B2eR - Cold Mass Assembly - Design"/>
    <s v="6.06.02.01.01"/>
    <x v="0"/>
    <d v="2025-01-28T00:00:00"/>
    <d v="2025-06-18T00:00:00"/>
    <s v="jtolle"/>
    <s v="hwitte"/>
    <n v="872532.5"/>
    <s v="EDIA"/>
    <s v="C"/>
    <s v="Labor"/>
    <s v="TEC"/>
    <m/>
    <s v="BNL"/>
    <s v="PED"/>
    <s v="SC_MAG"/>
    <x v="6"/>
    <s v="S.P171"/>
    <m/>
    <m/>
    <m/>
    <m/>
    <m/>
    <m/>
    <m/>
    <m/>
    <n v="872532.5"/>
    <m/>
    <m/>
    <m/>
    <m/>
    <m/>
    <m/>
    <m/>
    <m/>
    <m/>
    <x v="0"/>
    <x v="0"/>
    <m/>
  </r>
  <r>
    <s v=""/>
    <s v=" IR_0211_2640"/>
    <s v="Direct Wind Magnets 5 - B2eR - Coil Assembly - Vendor Support by BNL"/>
    <s v="6.06.02.01.01"/>
    <x v="0"/>
    <d v="2025-07-23T00:00:00"/>
    <d v="2025-11-14T00:00:00"/>
    <s v="jtolle"/>
    <s v="hwitte"/>
    <n v="70742.38"/>
    <s v="CON"/>
    <s v="C"/>
    <s v="Labor"/>
    <s v="TEC"/>
    <m/>
    <s v="BNL"/>
    <s v="Const.Fabricate"/>
    <s v="SC_MAG"/>
    <x v="9"/>
    <s v="S.P170"/>
    <s v="APP00112"/>
    <m/>
    <m/>
    <m/>
    <m/>
    <m/>
    <m/>
    <m/>
    <n v="43329.71"/>
    <n v="27412.67"/>
    <m/>
    <m/>
    <m/>
    <m/>
    <m/>
    <m/>
    <m/>
    <m/>
    <x v="0"/>
    <x v="0"/>
    <m/>
  </r>
  <r>
    <s v=""/>
    <s v=" IR_0211_1020"/>
    <s v="Direct Wind Magnets 2 - Q2eF -Coil Assembly - Design"/>
    <s v="6.06.02.01.01"/>
    <x v="0"/>
    <d v="2024-02-12T00:00:00"/>
    <d v="2024-04-08T00:00:00"/>
    <s v="jtolle"/>
    <s v="hwitte"/>
    <n v="73865.81"/>
    <s v="EDIA"/>
    <s v="C"/>
    <s v="Labor"/>
    <s v="TEC"/>
    <m/>
    <s v="BNL"/>
    <s v="PED"/>
    <s v="SC_MAG"/>
    <x v="6"/>
    <s v="P.S355"/>
    <m/>
    <m/>
    <m/>
    <m/>
    <m/>
    <m/>
    <m/>
    <n v="73865.81"/>
    <m/>
    <m/>
    <m/>
    <m/>
    <m/>
    <m/>
    <m/>
    <m/>
    <m/>
    <m/>
    <x v="0"/>
    <x v="0"/>
    <m/>
  </r>
  <r>
    <s v=""/>
    <s v=" IR_0211_1480"/>
    <s v="Direct Wind Magnets 2 - Q2eF - Coil Assembly"/>
    <s v="6.06.02.01.01"/>
    <x v="0"/>
    <d v="2027-08-06T00:00:00"/>
    <d v="2028-02-08T00:00:00"/>
    <s v="jtolle"/>
    <s v="hwitte"/>
    <n v="58221.15"/>
    <s v="CON"/>
    <s v="C"/>
    <s v="Labor"/>
    <s v="TEC"/>
    <m/>
    <s v="BNL"/>
    <s v="Const"/>
    <s v="SC_MAG"/>
    <x v="7"/>
    <m/>
    <m/>
    <m/>
    <m/>
    <m/>
    <m/>
    <m/>
    <m/>
    <m/>
    <m/>
    <m/>
    <n v="18165"/>
    <n v="40056.15"/>
    <m/>
    <m/>
    <m/>
    <m/>
    <m/>
    <m/>
    <x v="0"/>
    <x v="0"/>
    <m/>
  </r>
  <r>
    <s v=""/>
    <s v=" IR_0211_1320"/>
    <s v="Direct Wind Magnets 2 - Q2eF -Cold Mass Assembly - Vendor Support by BNL"/>
    <s v="6.06.02.01.01"/>
    <x v="0"/>
    <d v="2025-12-10T00:00:00"/>
    <d v="2026-06-02T00:00:00"/>
    <s v="jtolle"/>
    <s v="hwitte"/>
    <n v="23667.42"/>
    <s v="EDIA"/>
    <s v="C"/>
    <s v="Labor"/>
    <s v="TEC"/>
    <m/>
    <s v="BNL"/>
    <s v="Const.Fabricate"/>
    <s v="SC_MAG"/>
    <x v="9"/>
    <s v="P.S356"/>
    <m/>
    <m/>
    <m/>
    <m/>
    <m/>
    <m/>
    <m/>
    <m/>
    <m/>
    <n v="23667.42"/>
    <m/>
    <m/>
    <m/>
    <m/>
    <m/>
    <m/>
    <m/>
    <m/>
    <x v="0"/>
    <x v="0"/>
    <m/>
  </r>
  <r>
    <s v=""/>
    <s v=" IR_0211_1200"/>
    <s v="Direct Wind Magnets 2 - Q2eF -Cold Mass Assembly - Design"/>
    <s v="6.06.02.01.01"/>
    <x v="0"/>
    <d v="2024-04-09T00:00:00"/>
    <d v="2024-08-28T00:00:00"/>
    <s v="jtolle"/>
    <s v="hwitte"/>
    <n v="184664.53"/>
    <s v="EDIA"/>
    <s v="C"/>
    <s v="Labor"/>
    <s v="TEC"/>
    <m/>
    <s v="BNL"/>
    <s v="PED"/>
    <s v="SC_MAG"/>
    <x v="6"/>
    <s v="P.S356"/>
    <m/>
    <m/>
    <m/>
    <m/>
    <m/>
    <m/>
    <m/>
    <n v="184664.53"/>
    <m/>
    <m/>
    <m/>
    <m/>
    <m/>
    <m/>
    <m/>
    <m/>
    <m/>
    <m/>
    <x v="0"/>
    <x v="0"/>
    <m/>
  </r>
  <r>
    <s v=""/>
    <s v=" IR_0211_1140"/>
    <s v="Direct Wind Magnets 2 - Q2eF -Coil Assembly - Vendor Support by BNL"/>
    <s v="6.06.02.01.01"/>
    <x v="0"/>
    <d v="2025-12-10T00:00:00"/>
    <d v="2026-04-06T00:00:00"/>
    <s v="jtolle"/>
    <s v="hwitte"/>
    <n v="15896.03"/>
    <s v="EDIA"/>
    <s v="C"/>
    <s v="Labor"/>
    <s v="TEC"/>
    <m/>
    <s v="BNL"/>
    <s v="Const.Fabricate"/>
    <s v="SC_MAG"/>
    <x v="9"/>
    <s v="P.S355"/>
    <m/>
    <m/>
    <m/>
    <m/>
    <m/>
    <m/>
    <m/>
    <m/>
    <m/>
    <n v="15896.03"/>
    <m/>
    <m/>
    <m/>
    <m/>
    <m/>
    <m/>
    <m/>
    <m/>
    <x v="0"/>
    <x v="0"/>
    <m/>
  </r>
  <r>
    <s v=""/>
    <s v=" IR_0211_1520"/>
    <s v="Direct Wind Magnets 3 - Q1eR - Coil Assembly - Design"/>
    <s v="6.06.02.01.01"/>
    <x v="0"/>
    <d v="2024-04-09T00:00:00"/>
    <d v="2024-06-04T00:00:00"/>
    <s v="jtolle"/>
    <s v="hwitte"/>
    <n v="69084.320000000007"/>
    <s v="EDIA"/>
    <s v="C"/>
    <s v="Labor"/>
    <s v="TEC"/>
    <m/>
    <s v="BNL"/>
    <s v="PED"/>
    <s v="SC_MAG"/>
    <x v="6"/>
    <s v="P.S358"/>
    <m/>
    <m/>
    <m/>
    <m/>
    <m/>
    <m/>
    <m/>
    <n v="69084.320000000007"/>
    <m/>
    <m/>
    <m/>
    <m/>
    <m/>
    <m/>
    <m/>
    <m/>
    <m/>
    <m/>
    <x v="0"/>
    <x v="0"/>
    <m/>
  </r>
  <r>
    <s v=""/>
    <s v=" IR_0211_1980"/>
    <s v="Direct Wind Magnets 3 - Q1eR - Coil Assembly"/>
    <s v="6.06.02.01.01"/>
    <x v="0"/>
    <d v="2027-12-10T00:00:00"/>
    <d v="2028-06-08T00:00:00"/>
    <s v="jtolle"/>
    <s v="hwitte"/>
    <n v="55057.93"/>
    <s v="CON"/>
    <s v="C"/>
    <s v="Labor"/>
    <s v="TEC"/>
    <m/>
    <s v="BNL"/>
    <s v="Const"/>
    <s v="SC_MAG"/>
    <x v="7"/>
    <m/>
    <m/>
    <m/>
    <m/>
    <m/>
    <m/>
    <m/>
    <m/>
    <m/>
    <m/>
    <m/>
    <m/>
    <n v="55057.93"/>
    <m/>
    <m/>
    <m/>
    <m/>
    <m/>
    <m/>
    <x v="0"/>
    <x v="0"/>
    <m/>
  </r>
  <r>
    <s v=""/>
    <s v=" IR_0211_1820"/>
    <s v="Direct Wind Magnets 3 - Q1eR - Cold Mass Assembly - Vendor Support by BNL"/>
    <s v="6.06.02.01.01"/>
    <x v="0"/>
    <d v="2025-12-10T00:00:00"/>
    <d v="2026-06-02T00:00:00"/>
    <s v="jtolle"/>
    <s v="hwitte"/>
    <n v="22254.44"/>
    <s v="EDIA"/>
    <s v="C"/>
    <s v="Labor"/>
    <s v="TEC"/>
    <m/>
    <s v="BNL"/>
    <s v="Const.Fabricate"/>
    <s v="SC_MAG"/>
    <x v="9"/>
    <s v="P.S359"/>
    <m/>
    <m/>
    <m/>
    <m/>
    <m/>
    <m/>
    <m/>
    <m/>
    <m/>
    <n v="22254.44"/>
    <m/>
    <m/>
    <m/>
    <m/>
    <m/>
    <m/>
    <m/>
    <m/>
    <x v="0"/>
    <x v="0"/>
    <m/>
  </r>
  <r>
    <s v=""/>
    <s v=" IR_0211_1700"/>
    <s v="Direct Wind Magnets 3 - Q1eR - Cold Mass Assembly - Design"/>
    <s v="6.06.02.01.01"/>
    <x v="0"/>
    <d v="2024-06-05T00:00:00"/>
    <d v="2024-10-25T00:00:00"/>
    <s v="jtolle"/>
    <s v="hwitte"/>
    <n v="173881.84"/>
    <s v="EDIA"/>
    <s v="C"/>
    <s v="Labor"/>
    <s v="TEC"/>
    <m/>
    <s v="BNL"/>
    <s v="PED"/>
    <s v="SC_MAG"/>
    <x v="6"/>
    <s v="P.S359"/>
    <m/>
    <m/>
    <m/>
    <m/>
    <m/>
    <m/>
    <m/>
    <n v="142583.10999999999"/>
    <n v="31298.73"/>
    <m/>
    <m/>
    <m/>
    <m/>
    <m/>
    <m/>
    <m/>
    <m/>
    <m/>
    <x v="0"/>
    <x v="0"/>
    <m/>
  </r>
  <r>
    <s v=""/>
    <s v=" IR_0211_1640"/>
    <s v="Direct Wind Magnets 3 - Q1eR - Coil Assembly - Vendor Support by BNL"/>
    <s v="6.06.02.01.01"/>
    <x v="0"/>
    <d v="2025-12-10T00:00:00"/>
    <d v="2026-04-06T00:00:00"/>
    <s v="jtolle"/>
    <s v="hwitte"/>
    <n v="14836.29"/>
    <s v="EDIA"/>
    <s v="C"/>
    <s v="Labor"/>
    <s v="TEC"/>
    <m/>
    <s v="BNL"/>
    <s v="Const.Fabricate"/>
    <s v="SC_MAG"/>
    <x v="9"/>
    <s v="P.S358"/>
    <m/>
    <m/>
    <m/>
    <m/>
    <m/>
    <m/>
    <m/>
    <m/>
    <m/>
    <n v="14836.29"/>
    <m/>
    <m/>
    <m/>
    <m/>
    <m/>
    <m/>
    <m/>
    <m/>
    <x v="0"/>
    <x v="0"/>
    <m/>
  </r>
  <r>
    <s v=""/>
    <s v=" IR_0211_2020"/>
    <s v="Direct Wind Magnets 4 - Q2eR - Coil Assembly - Design"/>
    <s v="6.06.02.01.01"/>
    <x v="0"/>
    <d v="2024-06-05T00:00:00"/>
    <d v="2024-07-31T00:00:00"/>
    <s v="jtolle"/>
    <s v="hwitte"/>
    <n v="57872.55"/>
    <s v="EDIA"/>
    <s v="C"/>
    <s v="Labor"/>
    <s v="TEC"/>
    <m/>
    <s v="BNL"/>
    <s v="PED"/>
    <s v="SC_MAG"/>
    <x v="6"/>
    <s v="P.S361"/>
    <m/>
    <m/>
    <m/>
    <m/>
    <m/>
    <m/>
    <m/>
    <n v="57872.55"/>
    <m/>
    <m/>
    <m/>
    <m/>
    <m/>
    <m/>
    <m/>
    <m/>
    <m/>
    <m/>
    <x v="0"/>
    <x v="0"/>
    <m/>
  </r>
  <r>
    <s v=""/>
    <s v=" IR_0211_2480"/>
    <s v="Direct Wind Magnets 4 - Q2eR - Coil Assembly"/>
    <s v="6.06.02.01.01"/>
    <x v="0"/>
    <d v="2027-06-10T00:00:00"/>
    <d v="2027-12-09T00:00:00"/>
    <s v="jtolle"/>
    <s v="hwitte"/>
    <n v="44993.599999999999"/>
    <s v="CON"/>
    <s v="C"/>
    <s v="Labor"/>
    <s v="TEC"/>
    <m/>
    <s v="BNL"/>
    <s v="Const"/>
    <s v="SC_MAG"/>
    <x v="7"/>
    <m/>
    <m/>
    <m/>
    <m/>
    <m/>
    <m/>
    <m/>
    <m/>
    <m/>
    <m/>
    <m/>
    <n v="28435.96"/>
    <n v="16557.650000000001"/>
    <m/>
    <m/>
    <m/>
    <m/>
    <m/>
    <m/>
    <x v="0"/>
    <x v="0"/>
    <m/>
  </r>
  <r>
    <s v=""/>
    <s v=" IR_0211_2320"/>
    <s v="Direct Wind Magnets 4 - Q2eR - Cold Mass Assembly - Vendor Support by BNL"/>
    <s v="6.06.02.01.01"/>
    <x v="0"/>
    <d v="2025-06-24T00:00:00"/>
    <d v="2025-12-16T00:00:00"/>
    <s v="jtolle"/>
    <s v="hwitte"/>
    <n v="18184.759999999998"/>
    <s v="EDIA"/>
    <s v="C"/>
    <s v="Labor"/>
    <s v="TEC"/>
    <m/>
    <s v="BNL"/>
    <s v="Const.Fabricate"/>
    <s v="SC_MAG"/>
    <x v="9"/>
    <s v="P.S362"/>
    <m/>
    <m/>
    <m/>
    <m/>
    <m/>
    <m/>
    <m/>
    <m/>
    <n v="10456.24"/>
    <n v="7728.52"/>
    <m/>
    <m/>
    <m/>
    <m/>
    <m/>
    <m/>
    <m/>
    <m/>
    <x v="0"/>
    <x v="0"/>
    <m/>
  </r>
  <r>
    <s v=""/>
    <s v=" IR_0211_2200"/>
    <s v="Direct Wind Magnets 4 - Q2eR - Cold Mass Assembly - Design"/>
    <s v="6.06.02.01.01"/>
    <x v="0"/>
    <d v="2024-08-01T00:00:00"/>
    <d v="2024-12-26T00:00:00"/>
    <s v="jtolle"/>
    <s v="hwitte"/>
    <n v="147534.28"/>
    <s v="EDIA"/>
    <s v="C"/>
    <s v="Labor"/>
    <s v="TEC"/>
    <m/>
    <s v="BNL"/>
    <s v="PED"/>
    <s v="SC_MAG"/>
    <x v="6"/>
    <s v="P.S362"/>
    <m/>
    <m/>
    <m/>
    <m/>
    <m/>
    <m/>
    <m/>
    <n v="61964.4"/>
    <n v="85569.88"/>
    <m/>
    <m/>
    <m/>
    <m/>
    <m/>
    <m/>
    <m/>
    <m/>
    <m/>
    <x v="0"/>
    <x v="0"/>
    <m/>
  </r>
  <r>
    <s v=""/>
    <s v=" IR_0211_2140"/>
    <s v="Direct Wind Magnets 4 - Q2eR - Coil Assembly - Vendor Support by BNL"/>
    <s v="6.06.02.01.01"/>
    <x v="0"/>
    <d v="2025-12-10T00:00:00"/>
    <d v="2026-04-06T00:00:00"/>
    <s v="jtolle"/>
    <s v="hwitte"/>
    <n v="12363.58"/>
    <s v="EDIA"/>
    <s v="C"/>
    <s v="Labor"/>
    <s v="TEC"/>
    <m/>
    <s v="BNL"/>
    <s v="Const.Fabricate"/>
    <s v="SC_MAG"/>
    <x v="9"/>
    <s v="P.S361"/>
    <m/>
    <m/>
    <m/>
    <m/>
    <m/>
    <m/>
    <m/>
    <m/>
    <m/>
    <n v="12363.58"/>
    <m/>
    <m/>
    <m/>
    <m/>
    <m/>
    <m/>
    <m/>
    <m/>
    <x v="0"/>
    <x v="0"/>
    <m/>
  </r>
  <r>
    <s v=""/>
    <s v=" IR_0211_5020"/>
    <s v="Direct Wind Magnets 10 - Q1ApR - Coil Assembly - Design"/>
    <s v="6.06.02.01.01"/>
    <x v="0"/>
    <d v="2025-09-15T00:00:00"/>
    <d v="2025-11-10T00:00:00"/>
    <s v="jtolle"/>
    <s v="hwitte"/>
    <n v="32168.86"/>
    <s v="EDIA"/>
    <s v="C"/>
    <s v="Labor"/>
    <s v="TEC"/>
    <m/>
    <s v="BNL"/>
    <s v="PED"/>
    <s v="SC_MAG"/>
    <x v="6"/>
    <s v="P.S376"/>
    <m/>
    <m/>
    <m/>
    <m/>
    <m/>
    <m/>
    <m/>
    <m/>
    <n v="9650.66"/>
    <n v="22518.2"/>
    <m/>
    <m/>
    <m/>
    <m/>
    <m/>
    <m/>
    <m/>
    <m/>
    <x v="0"/>
    <x v="0"/>
    <m/>
  </r>
  <r>
    <s v=""/>
    <s v=" IR_0211_5480"/>
    <s v="Direct Wind Magnets 10 - Q1ApR - Coil Assembly"/>
    <s v="6.06.02.01.01"/>
    <x v="0"/>
    <d v="2028-06-09T00:00:00"/>
    <d v="2028-12-08T00:00:00"/>
    <s v="jtolle"/>
    <s v="hwitte"/>
    <n v="35453.29"/>
    <s v="CON"/>
    <s v="C"/>
    <s v="Labor"/>
    <s v="TEC"/>
    <m/>
    <s v="BNL"/>
    <s v="Const"/>
    <s v="SC_MAG"/>
    <x v="7"/>
    <m/>
    <m/>
    <m/>
    <m/>
    <m/>
    <m/>
    <m/>
    <m/>
    <m/>
    <m/>
    <m/>
    <m/>
    <n v="22406.48"/>
    <n v="13046.81"/>
    <m/>
    <m/>
    <m/>
    <m/>
    <m/>
    <x v="0"/>
    <x v="0"/>
    <m/>
  </r>
  <r>
    <s v=""/>
    <s v=" IR_0211_5320"/>
    <s v="Direct Wind Magnets 10 - Q1ApR - Cold Mass Assembly - Vendor Support by BNL"/>
    <s v="6.06.02.01.01"/>
    <x v="0"/>
    <d v="2026-10-02T00:00:00"/>
    <d v="2027-03-30T00:00:00"/>
    <s v="jtolle"/>
    <s v="hwitte"/>
    <n v="10054.24"/>
    <s v="EDIA"/>
    <s v="C"/>
    <s v="Labor"/>
    <s v="TEC"/>
    <m/>
    <s v="BNL"/>
    <s v="Const.Fabricate"/>
    <s v="SC_MAG"/>
    <x v="9"/>
    <s v="P.S377"/>
    <m/>
    <m/>
    <m/>
    <m/>
    <m/>
    <m/>
    <m/>
    <m/>
    <m/>
    <m/>
    <n v="10054.24"/>
    <m/>
    <m/>
    <m/>
    <m/>
    <m/>
    <m/>
    <m/>
    <x v="0"/>
    <x v="0"/>
    <m/>
  </r>
  <r>
    <s v=""/>
    <s v=" IR_0211_5200"/>
    <s v="Direct Wind Magnets 10 - Q1ApR - Cold Mass Assembly - Design"/>
    <s v="6.06.02.01.01"/>
    <x v="0"/>
    <d v="2025-11-12T00:00:00"/>
    <d v="2026-04-08T00:00:00"/>
    <s v="jtolle"/>
    <s v="hwitte"/>
    <n v="81246.38"/>
    <s v="EDIA"/>
    <s v="C"/>
    <s v="Labor"/>
    <s v="TEC"/>
    <m/>
    <s v="BNL"/>
    <s v="PED"/>
    <s v="SC_MAG"/>
    <x v="6"/>
    <s v="P.S377"/>
    <m/>
    <m/>
    <m/>
    <m/>
    <m/>
    <m/>
    <m/>
    <m/>
    <m/>
    <n v="81246.38"/>
    <m/>
    <m/>
    <m/>
    <m/>
    <m/>
    <m/>
    <m/>
    <m/>
    <x v="0"/>
    <x v="0"/>
    <m/>
  </r>
  <r>
    <s v=""/>
    <s v=" IR_0211_5140"/>
    <s v="Direct Wind Magnets 10 - Q1ApR - Coil Assembly - Vendor Support by BNL"/>
    <s v="6.06.02.01.01"/>
    <x v="0"/>
    <d v="2026-05-12T00:00:00"/>
    <d v="2026-09-02T00:00:00"/>
    <s v="jtolle"/>
    <s v="hwitte"/>
    <n v="6535.03"/>
    <s v="EDIA"/>
    <s v="C"/>
    <s v="Labor"/>
    <s v="TEC"/>
    <m/>
    <s v="BNL"/>
    <s v="Const.Fabricate"/>
    <s v="SC_MAG"/>
    <x v="9"/>
    <s v="P.S376"/>
    <m/>
    <m/>
    <m/>
    <m/>
    <m/>
    <m/>
    <m/>
    <m/>
    <m/>
    <n v="6535.03"/>
    <m/>
    <m/>
    <m/>
    <m/>
    <m/>
    <m/>
    <m/>
    <m/>
    <x v="0"/>
    <x v="0"/>
    <m/>
  </r>
  <r>
    <s v=""/>
    <s v=" IR_0211_5520"/>
    <s v="Direct Wind Magnets 11 - Q1BpR - Coil Assembly - Design"/>
    <s v="6.06.02.01.01"/>
    <x v="0"/>
    <d v="2025-11-12T00:00:00"/>
    <d v="2026-01-12T00:00:00"/>
    <s v="jtolle"/>
    <s v="hwitte"/>
    <n v="56519.22"/>
    <s v="EDIA"/>
    <s v="C"/>
    <s v="Labor"/>
    <s v="TEC"/>
    <m/>
    <s v="BNL"/>
    <s v="PED"/>
    <s v="SC_MAG"/>
    <x v="6"/>
    <s v="P.S379"/>
    <m/>
    <m/>
    <m/>
    <m/>
    <m/>
    <m/>
    <m/>
    <m/>
    <m/>
    <n v="56519.22"/>
    <m/>
    <m/>
    <m/>
    <m/>
    <m/>
    <m/>
    <m/>
    <m/>
    <x v="0"/>
    <x v="0"/>
    <m/>
  </r>
  <r>
    <s v=""/>
    <s v=" IR_0211_5980"/>
    <s v="Direct Wind Magnets 11 - Q1BpR - Coil Assembly"/>
    <s v="6.06.02.01.01"/>
    <x v="0"/>
    <d v="2028-08-07T00:00:00"/>
    <d v="2029-02-07T00:00:00"/>
    <s v="jtolle"/>
    <s v="hwitte"/>
    <n v="62390.239999999998"/>
    <s v="CON"/>
    <s v="C"/>
    <s v="Labor"/>
    <s v="TEC"/>
    <m/>
    <s v="BNL"/>
    <s v="Const"/>
    <s v="SC_MAG"/>
    <x v="7"/>
    <m/>
    <m/>
    <m/>
    <m/>
    <m/>
    <m/>
    <m/>
    <m/>
    <m/>
    <m/>
    <m/>
    <m/>
    <n v="19465.75"/>
    <n v="42924.480000000003"/>
    <m/>
    <m/>
    <m/>
    <m/>
    <m/>
    <x v="0"/>
    <x v="0"/>
    <m/>
  </r>
  <r>
    <s v=""/>
    <s v=" IR_0211_5820"/>
    <s v="Direct Wind Magnets 11 - Q1BpR - Cold Mass Assembly - Vendor Support by BNL"/>
    <s v="6.06.02.01.01"/>
    <x v="0"/>
    <d v="2026-12-03T00:00:00"/>
    <d v="2027-05-25T00:00:00"/>
    <s v="jtolle"/>
    <s v="hwitte"/>
    <n v="17549.22"/>
    <s v="EDIA"/>
    <s v="C"/>
    <s v="Labor"/>
    <s v="TEC"/>
    <m/>
    <s v="BNL"/>
    <s v="Const.Fabricate"/>
    <s v="SC_MAG"/>
    <x v="9"/>
    <s v="P.S380"/>
    <m/>
    <m/>
    <m/>
    <m/>
    <m/>
    <m/>
    <m/>
    <m/>
    <m/>
    <m/>
    <n v="17549.22"/>
    <m/>
    <m/>
    <m/>
    <m/>
    <m/>
    <m/>
    <m/>
    <x v="0"/>
    <x v="0"/>
    <m/>
  </r>
  <r>
    <s v=""/>
    <s v=" IR_0211_5700"/>
    <s v="Direct Wind Magnets 11 - Q1BpR - Cold Mass Assembly - Design"/>
    <s v="6.06.02.01.01"/>
    <x v="0"/>
    <d v="2026-01-13T00:00:00"/>
    <d v="2026-06-04T00:00:00"/>
    <s v="jtolle"/>
    <s v="hwitte"/>
    <n v="141298.04999999999"/>
    <s v="EDIA"/>
    <s v="C"/>
    <s v="Labor"/>
    <s v="TEC"/>
    <m/>
    <s v="BNL"/>
    <s v="PED"/>
    <s v="SC_MAG"/>
    <x v="6"/>
    <s v="P.S380"/>
    <m/>
    <m/>
    <m/>
    <m/>
    <m/>
    <m/>
    <m/>
    <m/>
    <m/>
    <n v="141298.04999999999"/>
    <m/>
    <m/>
    <m/>
    <m/>
    <m/>
    <m/>
    <m/>
    <m/>
    <x v="0"/>
    <x v="0"/>
    <m/>
  </r>
  <r>
    <s v=""/>
    <s v=" IR_0211_5640"/>
    <s v="Direct Wind Magnets 11 - Q1BpR - Coil Assembly - Vendor Support by BNL"/>
    <s v="6.06.02.01.01"/>
    <x v="0"/>
    <d v="2026-07-09T00:00:00"/>
    <d v="2026-10-30T00:00:00"/>
    <s v="jtolle"/>
    <s v="hwitte"/>
    <n v="11407.7"/>
    <s v="EDIA"/>
    <s v="C"/>
    <s v="Labor"/>
    <s v="TEC"/>
    <m/>
    <s v="BNL"/>
    <s v="Const.Fabricate"/>
    <s v="SC_MAG"/>
    <x v="9"/>
    <s v="P.S379"/>
    <m/>
    <m/>
    <m/>
    <m/>
    <m/>
    <m/>
    <m/>
    <m/>
    <m/>
    <n v="8413.18"/>
    <n v="2994.52"/>
    <m/>
    <m/>
    <m/>
    <m/>
    <m/>
    <m/>
    <m/>
    <x v="0"/>
    <x v="0"/>
    <m/>
  </r>
  <r>
    <s v=""/>
    <s v=" IR_0211_6020"/>
    <s v="Direct Wind Magnets 12 - Q2BpR - Coil Assembly - Design"/>
    <s v="6.06.02.01.01"/>
    <x v="0"/>
    <d v="2026-01-13T00:00:00"/>
    <d v="2026-03-11T00:00:00"/>
    <s v="jtolle"/>
    <s v="hwitte"/>
    <n v="152601.89000000001"/>
    <s v="EDIA"/>
    <s v="C"/>
    <s v="Labor"/>
    <s v="TEC"/>
    <m/>
    <s v="BNL"/>
    <s v="PED"/>
    <s v="SC_MAG"/>
    <x v="6"/>
    <s v="S.P173"/>
    <m/>
    <m/>
    <m/>
    <m/>
    <m/>
    <m/>
    <m/>
    <m/>
    <m/>
    <n v="152601.89000000001"/>
    <m/>
    <m/>
    <m/>
    <m/>
    <m/>
    <m/>
    <m/>
    <m/>
    <x v="0"/>
    <x v="0"/>
    <m/>
  </r>
  <r>
    <s v=""/>
    <s v=" IR_0211_6480"/>
    <s v="Direct Wind Magnets 12 - Q2BpR - Coil Assembly"/>
    <s v="6.06.02.01.01"/>
    <x v="0"/>
    <d v="2028-12-11T00:00:00"/>
    <d v="2029-06-08T00:00:00"/>
    <s v="jtolle"/>
    <s v="hwitte"/>
    <n v="170171.57"/>
    <s v="CON"/>
    <s v="C"/>
    <s v="Labor"/>
    <s v="TEC"/>
    <m/>
    <s v="BNL"/>
    <s v="Const"/>
    <s v="SC_MAG"/>
    <x v="7"/>
    <m/>
    <m/>
    <m/>
    <m/>
    <m/>
    <m/>
    <m/>
    <m/>
    <m/>
    <m/>
    <m/>
    <m/>
    <m/>
    <n v="170171.57"/>
    <m/>
    <m/>
    <m/>
    <m/>
    <m/>
    <x v="0"/>
    <x v="0"/>
    <m/>
  </r>
  <r>
    <s v=""/>
    <s v=" IR_0211_6320"/>
    <s v="Direct Wind Magnets 12 - Q2BpR - Cold Mass Assembly - Vendor Support by BNL"/>
    <s v="6.06.02.01.01"/>
    <x v="0"/>
    <d v="2027-02-02T00:00:00"/>
    <d v="2027-07-22T00:00:00"/>
    <s v="jtolle"/>
    <s v="hwitte"/>
    <n v="47346.33"/>
    <s v="EDIA"/>
    <s v="C"/>
    <s v="Labor"/>
    <s v="TEC"/>
    <m/>
    <s v="BNL"/>
    <s v="Const.Fabricate"/>
    <s v="SC_MAG"/>
    <x v="9"/>
    <s v="S.P174"/>
    <s v="APP00116"/>
    <m/>
    <m/>
    <m/>
    <m/>
    <m/>
    <m/>
    <m/>
    <m/>
    <m/>
    <n v="47346.33"/>
    <m/>
    <m/>
    <m/>
    <m/>
    <m/>
    <m/>
    <m/>
    <x v="0"/>
    <x v="0"/>
    <m/>
  </r>
  <r>
    <s v=""/>
    <s v=" IR_0211_6200"/>
    <s v="Direct Wind Magnets 12 - Q2BpR - Cold Mass Assembly - Design"/>
    <s v="6.06.02.01.01"/>
    <x v="0"/>
    <d v="2026-03-12T00:00:00"/>
    <d v="2026-07-31T00:00:00"/>
    <s v="jtolle"/>
    <s v="hwitte"/>
    <n v="381504.73"/>
    <s v="EDIA"/>
    <s v="C"/>
    <s v="Labor"/>
    <s v="TEC"/>
    <m/>
    <s v="BNL"/>
    <s v="PED"/>
    <s v="SC_MAG"/>
    <x v="6"/>
    <s v="S.P174"/>
    <m/>
    <m/>
    <m/>
    <m/>
    <m/>
    <m/>
    <m/>
    <m/>
    <m/>
    <n v="381504.73"/>
    <m/>
    <m/>
    <m/>
    <m/>
    <m/>
    <m/>
    <m/>
    <m/>
    <x v="0"/>
    <x v="0"/>
    <m/>
  </r>
  <r>
    <s v=""/>
    <s v=" IR_0211_6140"/>
    <s v="Direct Wind Magnets 12 - Q2BpR - Coil Assembly - Vendor Support by BNL"/>
    <s v="6.06.02.01.01"/>
    <x v="0"/>
    <d v="2026-09-03T00:00:00"/>
    <d v="2026-12-31T00:00:00"/>
    <s v="jtolle"/>
    <s v="hwitte"/>
    <n v="31371.16"/>
    <s v="EDIA"/>
    <s v="C"/>
    <s v="Labor"/>
    <s v="TEC"/>
    <m/>
    <s v="BNL"/>
    <s v="Const.Fabricate"/>
    <s v="SC_MAG"/>
    <x v="9"/>
    <s v="S.P173"/>
    <s v="APP00115"/>
    <m/>
    <m/>
    <m/>
    <m/>
    <m/>
    <m/>
    <m/>
    <m/>
    <n v="7450.65"/>
    <n v="23920.51"/>
    <m/>
    <m/>
    <m/>
    <m/>
    <m/>
    <m/>
    <m/>
    <x v="0"/>
    <x v="0"/>
    <m/>
  </r>
  <r>
    <s v=""/>
    <s v=" IR_0211_3520"/>
    <s v="Direct Wind Magnets 7 - B0pF - Dipole - Coil Assembly - Design"/>
    <s v="6.06.02.01.01"/>
    <x v="0"/>
    <d v="2025-03-26T00:00:00"/>
    <d v="2025-05-20T00:00:00"/>
    <s v="jtolle"/>
    <s v="hwitte"/>
    <n v="74062.02"/>
    <s v="EDIA"/>
    <s v="C"/>
    <s v="Labor"/>
    <s v="TEC"/>
    <m/>
    <s v="BNL"/>
    <s v="PED"/>
    <s v="SC_MAG"/>
    <x v="6"/>
    <s v="P.S367"/>
    <m/>
    <m/>
    <m/>
    <m/>
    <m/>
    <m/>
    <m/>
    <m/>
    <n v="74062.02"/>
    <m/>
    <m/>
    <m/>
    <m/>
    <m/>
    <m/>
    <m/>
    <m/>
    <m/>
    <x v="0"/>
    <x v="0"/>
    <m/>
  </r>
  <r>
    <s v=""/>
    <s v=" IR_0211_3980"/>
    <s v="Direct Wind Magnets 7 - B0pF - Dipole - Coil Assembly"/>
    <s v="6.06.02.01.01"/>
    <x v="0"/>
    <d v="2026-12-10T00:00:00"/>
    <d v="2027-06-09T00:00:00"/>
    <s v="jtolle"/>
    <s v="hwitte"/>
    <n v="55024.11"/>
    <s v="CON"/>
    <s v="C"/>
    <s v="Labor"/>
    <s v="TEC"/>
    <m/>
    <s v="BNL"/>
    <s v="Const"/>
    <s v="SC_MAG"/>
    <x v="7"/>
    <m/>
    <m/>
    <m/>
    <m/>
    <m/>
    <m/>
    <m/>
    <m/>
    <m/>
    <m/>
    <m/>
    <n v="55024.11"/>
    <m/>
    <m/>
    <m/>
    <m/>
    <m/>
    <m/>
    <m/>
    <x v="0"/>
    <x v="0"/>
    <m/>
  </r>
  <r>
    <s v=""/>
    <s v=" IR_0211_3820"/>
    <s v="Direct Wind Magnets 7 - B0pF - Dipole - Cold Mass Assembly - Vendor Support by BNL"/>
    <s v="6.06.02.01.01"/>
    <x v="0"/>
    <d v="2026-04-14T00:00:00"/>
    <d v="2026-10-01T00:00:00"/>
    <s v="jtolle"/>
    <s v="hwitte"/>
    <n v="22967.63"/>
    <s v="EDIA"/>
    <s v="C"/>
    <s v="Labor"/>
    <s v="TEC"/>
    <m/>
    <s v="BNL"/>
    <s v="Const.Fabricate"/>
    <s v="SC_MAG"/>
    <x v="9"/>
    <s v="P.S368"/>
    <m/>
    <m/>
    <m/>
    <m/>
    <m/>
    <m/>
    <m/>
    <m/>
    <m/>
    <n v="22776.23"/>
    <n v="191.4"/>
    <m/>
    <m/>
    <m/>
    <m/>
    <m/>
    <m/>
    <m/>
    <x v="0"/>
    <x v="0"/>
    <m/>
  </r>
  <r>
    <s v=""/>
    <s v=" IR_0211_3700"/>
    <s v="Direct Wind Magnets 7 - B0pF - Dipole - Cold Mass Assembly - Design"/>
    <s v="6.06.02.01.01"/>
    <x v="0"/>
    <d v="2025-05-21T00:00:00"/>
    <d v="2025-10-10T00:00:00"/>
    <s v="jtolle"/>
    <s v="hwitte"/>
    <n v="185502.36"/>
    <s v="EDIA"/>
    <s v="C"/>
    <s v="Labor"/>
    <s v="TEC"/>
    <m/>
    <s v="BNL"/>
    <s v="PED"/>
    <s v="SC_MAG"/>
    <x v="6"/>
    <s v="P.S368"/>
    <m/>
    <m/>
    <m/>
    <m/>
    <m/>
    <m/>
    <m/>
    <m/>
    <n v="170662.17"/>
    <n v="14840.19"/>
    <m/>
    <m/>
    <m/>
    <m/>
    <m/>
    <m/>
    <m/>
    <m/>
    <x v="0"/>
    <x v="0"/>
    <m/>
  </r>
  <r>
    <s v=""/>
    <s v=" IR_0211_3640"/>
    <s v="Direct Wind Magnets 7 - B0pF - Dipole - Coil Assembly - Vendor Support by BNL"/>
    <s v="6.06.02.01.01"/>
    <x v="0"/>
    <d v="2025-11-17T00:00:00"/>
    <d v="2026-03-16T00:00:00"/>
    <s v="jtolle"/>
    <s v="hwitte"/>
    <n v="15366.16"/>
    <s v="EDIA"/>
    <s v="C"/>
    <s v="Labor"/>
    <s v="TEC"/>
    <m/>
    <s v="BNL"/>
    <s v="Const.Fabricate"/>
    <s v="SC_MAG"/>
    <x v="9"/>
    <s v="P.S367"/>
    <m/>
    <m/>
    <m/>
    <m/>
    <m/>
    <m/>
    <m/>
    <m/>
    <m/>
    <n v="15366.16"/>
    <m/>
    <m/>
    <m/>
    <m/>
    <m/>
    <m/>
    <m/>
    <m/>
    <x v="0"/>
    <x v="0"/>
    <m/>
  </r>
  <r>
    <s v=""/>
    <s v=" IR_0211_4520"/>
    <s v="Direct Wind Magnets 9 - Q0eF - Coil Assembly - Design"/>
    <s v="6.06.02.01.01"/>
    <x v="0"/>
    <d v="2025-07-18T00:00:00"/>
    <d v="2025-09-12T00:00:00"/>
    <s v="jtolle"/>
    <s v="hwitte"/>
    <n v="37201.660000000003"/>
    <s v="EDIA"/>
    <s v="C"/>
    <s v="Labor"/>
    <s v="TEC"/>
    <m/>
    <s v="BNL"/>
    <s v="PED"/>
    <s v="SC_MAG"/>
    <x v="6"/>
    <s v="P.S373"/>
    <m/>
    <m/>
    <m/>
    <m/>
    <m/>
    <m/>
    <m/>
    <m/>
    <n v="37201.660000000003"/>
    <m/>
    <m/>
    <m/>
    <m/>
    <m/>
    <m/>
    <m/>
    <m/>
    <m/>
    <x v="0"/>
    <x v="0"/>
    <m/>
  </r>
  <r>
    <s v=""/>
    <s v=" IR_0211_4980"/>
    <s v="Direct Wind Magnets 9 - Q0eF - Coil Assembly"/>
    <s v="6.06.02.01.01"/>
    <x v="0"/>
    <d v="2028-02-09T00:00:00"/>
    <d v="2028-08-04T00:00:00"/>
    <s v="jtolle"/>
    <s v="hwitte"/>
    <n v="28569.58"/>
    <s v="CON"/>
    <s v="C"/>
    <s v="Labor"/>
    <s v="TEC"/>
    <m/>
    <s v="BNL"/>
    <s v="Const"/>
    <s v="SC_MAG"/>
    <x v="7"/>
    <m/>
    <m/>
    <m/>
    <m/>
    <m/>
    <m/>
    <m/>
    <m/>
    <m/>
    <m/>
    <m/>
    <m/>
    <n v="28569.58"/>
    <m/>
    <m/>
    <m/>
    <m/>
    <m/>
    <m/>
    <x v="0"/>
    <x v="0"/>
    <m/>
  </r>
  <r>
    <s v=""/>
    <s v=" IR_0211_4820"/>
    <s v="Direct Wind Magnets 9 - Q0eF - Cold Mass Assembly - Vendor Support by BNL"/>
    <s v="6.06.02.01.01"/>
    <x v="0"/>
    <d v="2026-08-06T00:00:00"/>
    <d v="2027-02-01T00:00:00"/>
    <s v="jtolle"/>
    <s v="hwitte"/>
    <n v="11932.49"/>
    <s v="EDIA"/>
    <s v="C"/>
    <s v="Labor"/>
    <s v="TEC"/>
    <m/>
    <s v="BNL"/>
    <s v="Const.Fabricate"/>
    <s v="SC_MAG"/>
    <x v="9"/>
    <s v="P.S374"/>
    <m/>
    <m/>
    <m/>
    <m/>
    <m/>
    <m/>
    <m/>
    <m/>
    <m/>
    <n v="3878.06"/>
    <n v="8054.43"/>
    <m/>
    <m/>
    <m/>
    <m/>
    <m/>
    <m/>
    <m/>
    <x v="0"/>
    <x v="0"/>
    <m/>
  </r>
  <r>
    <s v=""/>
    <s v=" IR_0211_4700"/>
    <s v="Direct Wind Magnets 9 - Q0eF - Cold Mass Assembly - Design"/>
    <s v="6.06.02.01.01"/>
    <x v="0"/>
    <d v="2025-09-15T00:00:00"/>
    <d v="2026-02-10T00:00:00"/>
    <s v="jtolle"/>
    <s v="hwitte"/>
    <n v="96044.58"/>
    <s v="EDIA"/>
    <s v="C"/>
    <s v="Labor"/>
    <s v="TEC"/>
    <m/>
    <s v="BNL"/>
    <s v="PED"/>
    <s v="SC_MAG"/>
    <x v="6"/>
    <s v="P.S374"/>
    <m/>
    <m/>
    <m/>
    <m/>
    <m/>
    <m/>
    <m/>
    <m/>
    <n v="11525.35"/>
    <n v="84519.23"/>
    <m/>
    <m/>
    <m/>
    <m/>
    <m/>
    <m/>
    <m/>
    <m/>
    <x v="0"/>
    <x v="0"/>
    <m/>
  </r>
  <r>
    <s v=""/>
    <s v=" IR_0211_4640"/>
    <s v="Direct Wind Magnets 9 - Q0eF - Coil Assembly - Vendor Support by BNL"/>
    <s v="6.06.02.01.01"/>
    <x v="0"/>
    <d v="2026-03-17T00:00:00"/>
    <d v="2026-07-08T00:00:00"/>
    <s v="jtolle"/>
    <s v="hwitte"/>
    <n v="11657.09"/>
    <s v="EDIA"/>
    <s v="C"/>
    <s v="Labor"/>
    <s v="TEC"/>
    <m/>
    <s v="BNL"/>
    <s v="Const.Fabricate"/>
    <s v="SC_MAG"/>
    <x v="9"/>
    <s v="P.S373"/>
    <m/>
    <m/>
    <m/>
    <m/>
    <m/>
    <m/>
    <m/>
    <m/>
    <m/>
    <n v="11657.09"/>
    <m/>
    <m/>
    <m/>
    <m/>
    <m/>
    <m/>
    <m/>
    <m/>
    <x v="0"/>
    <x v="0"/>
    <m/>
  </r>
  <r>
    <s v=""/>
    <s v=" IR_0211_4020"/>
    <s v="Direct Wind Magnets 8 - B0pF - Quad - Coil Assembly - Design"/>
    <s v="6.06.02.01.01"/>
    <x v="0"/>
    <d v="2025-05-21T00:00:00"/>
    <d v="2025-07-17T00:00:00"/>
    <s v="jtolle"/>
    <s v="hwitte"/>
    <n v="86860.76"/>
    <s v="EDIA"/>
    <s v="C"/>
    <s v="Labor"/>
    <s v="TEC"/>
    <m/>
    <s v="BNL"/>
    <s v="PED"/>
    <s v="SC_MAG"/>
    <x v="6"/>
    <s v="P.S370"/>
    <m/>
    <m/>
    <m/>
    <m/>
    <m/>
    <m/>
    <m/>
    <m/>
    <n v="86860.76"/>
    <m/>
    <m/>
    <m/>
    <m/>
    <m/>
    <m/>
    <m/>
    <m/>
    <m/>
    <x v="0"/>
    <x v="0"/>
    <m/>
  </r>
  <r>
    <s v=""/>
    <s v=" IR_0211_4480"/>
    <s v="Direct Wind Magnets 8 - B0pF - Quad - Coil Assembly"/>
    <s v="6.06.02.01.01"/>
    <x v="0"/>
    <d v="2027-02-09T00:00:00"/>
    <d v="2027-08-05T00:00:00"/>
    <s v="jtolle"/>
    <s v="hwitte"/>
    <n v="64529.93"/>
    <s v="CON"/>
    <s v="C"/>
    <s v="Labor"/>
    <s v="TEC"/>
    <m/>
    <s v="BNL"/>
    <s v="Const"/>
    <s v="SC_MAG"/>
    <x v="7"/>
    <m/>
    <m/>
    <m/>
    <m/>
    <m/>
    <m/>
    <m/>
    <m/>
    <m/>
    <m/>
    <m/>
    <n v="64529.93"/>
    <m/>
    <m/>
    <m/>
    <m/>
    <m/>
    <m/>
    <m/>
    <x v="0"/>
    <x v="0"/>
    <m/>
  </r>
  <r>
    <s v=""/>
    <s v=" IR_0211_4320"/>
    <s v="Direct Wind Magnets 8 - B0pF - Quad - Cold Mass Assembly - Vendor Support by BNL"/>
    <s v="6.06.02.01.01"/>
    <x v="0"/>
    <d v="2026-06-10T00:00:00"/>
    <d v="2026-12-02T00:00:00"/>
    <s v="jtolle"/>
    <s v="hwitte"/>
    <n v="27346.400000000001"/>
    <s v="EDIA"/>
    <s v="C"/>
    <s v="Labor"/>
    <s v="TEC"/>
    <m/>
    <s v="BNL"/>
    <s v="Const.Fabricate"/>
    <s v="SC_MAG"/>
    <x v="9"/>
    <s v="P.S371"/>
    <m/>
    <m/>
    <m/>
    <m/>
    <m/>
    <m/>
    <m/>
    <m/>
    <m/>
    <n v="18003.05"/>
    <n v="9343.35"/>
    <m/>
    <m/>
    <m/>
    <m/>
    <m/>
    <m/>
    <m/>
    <x v="0"/>
    <x v="0"/>
    <m/>
  </r>
  <r>
    <s v=""/>
    <s v=" IR_0211_4200"/>
    <s v="Direct Wind Magnets 8 - B0pF - Quad - Cold Mass Assembly - Design"/>
    <s v="6.06.02.01.01"/>
    <x v="0"/>
    <d v="2025-07-18T00:00:00"/>
    <d v="2025-12-11T00:00:00"/>
    <s v="jtolle"/>
    <s v="hwitte"/>
    <n v="220713.28"/>
    <s v="EDIA"/>
    <s v="C"/>
    <s v="Labor"/>
    <s v="TEC"/>
    <m/>
    <s v="BNL"/>
    <s v="PED"/>
    <s v="SC_MAG"/>
    <x v="6"/>
    <s v="P.S371"/>
    <m/>
    <m/>
    <m/>
    <m/>
    <m/>
    <m/>
    <m/>
    <m/>
    <n v="114770.91"/>
    <n v="105942.38"/>
    <m/>
    <m/>
    <m/>
    <m/>
    <m/>
    <m/>
    <m/>
    <m/>
    <x v="0"/>
    <x v="0"/>
    <m/>
  </r>
  <r>
    <s v=""/>
    <s v=" IR_0211_4140"/>
    <s v="Direct Wind Magnets 8 - B0pF - Quad - Coil Assembly - Vendor Support by BNL"/>
    <s v="6.06.02.01.01"/>
    <x v="0"/>
    <d v="2026-01-16T00:00:00"/>
    <d v="2026-05-11T00:00:00"/>
    <s v="jtolle"/>
    <s v="hwitte"/>
    <n v="15366.16"/>
    <s v="EDIA"/>
    <s v="C"/>
    <s v="Labor"/>
    <s v="TEC"/>
    <m/>
    <s v="BNL"/>
    <s v="Const.Fabricate"/>
    <s v="SC_MAG"/>
    <x v="9"/>
    <s v="P.S370"/>
    <m/>
    <m/>
    <m/>
    <m/>
    <m/>
    <m/>
    <m/>
    <m/>
    <m/>
    <n v="15366.16"/>
    <m/>
    <m/>
    <m/>
    <m/>
    <m/>
    <m/>
    <m/>
    <m/>
    <x v="0"/>
    <x v="0"/>
    <m/>
  </r>
  <r>
    <s v=""/>
    <s v=" IR_0213_1140"/>
    <s v="IR Magnets Warm - Magnetic Measurement and Acceptance"/>
    <s v="6.06.02.01.03"/>
    <x v="0"/>
    <d v="2026-12-10T00:00:00"/>
    <d v="2029-01-09T00:00:00"/>
    <s v="jtolle"/>
    <s v="hwitte"/>
    <n v="7688.85"/>
    <s v="EDIA"/>
    <s v="C"/>
    <s v="Labor"/>
    <s v="TEC"/>
    <m/>
    <s v="BNL"/>
    <s v="Const.Test"/>
    <s v="NC_MAG"/>
    <x v="8"/>
    <s v="A.PP031"/>
    <m/>
    <m/>
    <m/>
    <m/>
    <m/>
    <m/>
    <m/>
    <m/>
    <m/>
    <m/>
    <n v="3016.4"/>
    <n v="3696.56"/>
    <n v="975.89"/>
    <m/>
    <m/>
    <m/>
    <m/>
    <m/>
    <x v="0"/>
    <x v="0"/>
    <m/>
  </r>
  <r>
    <s v=""/>
    <s v=" IR_0214_1180"/>
    <s v="Direct Wind Magnets 6 - B0ApF - Cold Mass Assembly"/>
    <s v="6.06.02.01.04"/>
    <x v="0"/>
    <d v="2027-04-09T00:00:00"/>
    <d v="2027-07-02T00:00:00"/>
    <s v="jtolle"/>
    <s v="hwitte"/>
    <n v="17000.8"/>
    <s v="CON"/>
    <s v="C"/>
    <s v="Labor"/>
    <s v="TEC"/>
    <m/>
    <s v="BNL"/>
    <s v="Const"/>
    <s v="SC_MAG"/>
    <x v="7"/>
    <m/>
    <m/>
    <m/>
    <m/>
    <m/>
    <m/>
    <m/>
    <m/>
    <m/>
    <m/>
    <m/>
    <n v="17000.8"/>
    <m/>
    <m/>
    <m/>
    <m/>
    <m/>
    <m/>
    <m/>
    <x v="0"/>
    <x v="0"/>
    <m/>
  </r>
  <r>
    <s v=""/>
    <s v=" IR_0214_1340"/>
    <s v="Direct Wind Magnets 10 - Q1ApR - Cold Mass Assembly"/>
    <s v="6.06.02.01.04"/>
    <x v="0"/>
    <d v="2029-02-12T00:00:00"/>
    <d v="2029-11-28T00:00:00"/>
    <s v="jtolle"/>
    <s v="hwitte"/>
    <n v="13604.12"/>
    <s v="CON"/>
    <s v="C"/>
    <s v="Labor"/>
    <s v="TEC"/>
    <m/>
    <s v="BNL"/>
    <s v="Const"/>
    <s v="SC_MAG"/>
    <x v="7"/>
    <m/>
    <m/>
    <m/>
    <m/>
    <m/>
    <m/>
    <m/>
    <m/>
    <m/>
    <m/>
    <m/>
    <m/>
    <m/>
    <n v="10951.31"/>
    <n v="2652.8"/>
    <m/>
    <m/>
    <m/>
    <m/>
    <x v="0"/>
    <x v="0"/>
    <m/>
  </r>
  <r>
    <s v=""/>
    <s v=" IR_0214_1140"/>
    <s v="Direct Wind Magnets 5 - B2eR - Cold Mass Assembly"/>
    <s v="6.06.02.01.04"/>
    <x v="0"/>
    <d v="2027-02-11T00:00:00"/>
    <d v="2027-05-06T00:00:00"/>
    <s v="jtolle"/>
    <s v="hwitte"/>
    <n v="140210.93"/>
    <s v="CON"/>
    <s v="C"/>
    <s v="Labor"/>
    <s v="TEC"/>
    <m/>
    <s v="BNL"/>
    <s v="Const"/>
    <s v="SC_MAG"/>
    <x v="7"/>
    <m/>
    <m/>
    <m/>
    <m/>
    <m/>
    <m/>
    <m/>
    <m/>
    <m/>
    <m/>
    <m/>
    <n v="140210.93"/>
    <m/>
    <m/>
    <m/>
    <m/>
    <m/>
    <m/>
    <m/>
    <x v="0"/>
    <x v="0"/>
    <m/>
  </r>
  <r>
    <s v=""/>
    <s v=" IR_0214_1020"/>
    <s v="Direct Wind Magnets 2 - Q2eF -Cold Mass Assembly"/>
    <s v="6.06.02.01.04"/>
    <x v="0"/>
    <d v="2028-04-10T00:00:00"/>
    <d v="2028-07-03T00:00:00"/>
    <s v="jtolle"/>
    <s v="hwitte"/>
    <n v="31786.02"/>
    <s v="CON"/>
    <s v="C"/>
    <s v="Labor"/>
    <s v="TEC"/>
    <m/>
    <s v="BNL"/>
    <s v="Const"/>
    <s v="SC_MAG"/>
    <x v="7"/>
    <m/>
    <m/>
    <m/>
    <m/>
    <m/>
    <m/>
    <m/>
    <m/>
    <m/>
    <m/>
    <m/>
    <m/>
    <n v="31786.02"/>
    <m/>
    <m/>
    <m/>
    <m/>
    <m/>
    <m/>
    <x v="0"/>
    <x v="0"/>
    <m/>
  </r>
  <r>
    <s v=""/>
    <s v=" IR_0214_1060"/>
    <s v="Direct Wind Magnets 3 - Q1eR - Cold Mass Assembly"/>
    <s v="6.06.02.01.04"/>
    <x v="0"/>
    <d v="2028-08-09T00:00:00"/>
    <d v="2028-11-02T00:00:00"/>
    <s v="jtolle"/>
    <s v="hwitte"/>
    <n v="30103.33"/>
    <s v="CON"/>
    <s v="C"/>
    <s v="Labor"/>
    <s v="TEC"/>
    <m/>
    <s v="BNL"/>
    <s v="Const"/>
    <s v="SC_MAG"/>
    <x v="7"/>
    <m/>
    <m/>
    <m/>
    <m/>
    <m/>
    <m/>
    <m/>
    <m/>
    <m/>
    <m/>
    <m/>
    <m/>
    <n v="18563.72"/>
    <n v="11539.61"/>
    <m/>
    <m/>
    <m/>
    <m/>
    <m/>
    <x v="0"/>
    <x v="0"/>
    <m/>
  </r>
  <r>
    <s v=""/>
    <s v=" IR_0214_1100"/>
    <s v="Direct Wind Magnets 4 - Q2eR - Cold Mass Assembly"/>
    <s v="6.06.02.01.04"/>
    <x v="0"/>
    <d v="2028-02-11T00:00:00"/>
    <d v="2028-05-05T00:00:00"/>
    <s v="jtolle"/>
    <s v="hwitte"/>
    <n v="24974.73"/>
    <s v="CON"/>
    <s v="C"/>
    <s v="Labor"/>
    <s v="TEC"/>
    <m/>
    <s v="BNL"/>
    <s v="Const"/>
    <s v="SC_MAG"/>
    <x v="7"/>
    <m/>
    <m/>
    <m/>
    <m/>
    <m/>
    <m/>
    <m/>
    <m/>
    <m/>
    <m/>
    <m/>
    <m/>
    <n v="24974.73"/>
    <m/>
    <m/>
    <m/>
    <m/>
    <m/>
    <m/>
    <x v="0"/>
    <x v="0"/>
    <m/>
  </r>
  <r>
    <s v=""/>
    <s v=" IR_0214_1380"/>
    <s v="Direct Wind Magnets 11 - Q1BpR - Cold Mass Assembly"/>
    <s v="6.06.02.01.04"/>
    <x v="0"/>
    <d v="2029-04-10T00:00:00"/>
    <d v="1930-01-28T00:00:00"/>
    <s v="jtolle"/>
    <s v="hwitte"/>
    <n v="23823.82"/>
    <s v="CON"/>
    <s v="C"/>
    <s v="Labor"/>
    <s v="TEC"/>
    <m/>
    <s v="BNL"/>
    <s v="Const"/>
    <s v="SC_MAG"/>
    <x v="7"/>
    <m/>
    <m/>
    <m/>
    <m/>
    <m/>
    <m/>
    <m/>
    <m/>
    <m/>
    <m/>
    <m/>
    <m/>
    <m/>
    <n v="14413.41"/>
    <n v="9410.41"/>
    <m/>
    <m/>
    <m/>
    <m/>
    <x v="0"/>
    <x v="0"/>
    <m/>
  </r>
  <r>
    <s v=""/>
    <s v=" IR_0214_1420"/>
    <s v="Direct Wind Magnets 12 - Q2BpR - Cold Mass Assembly"/>
    <s v="6.06.02.01.04"/>
    <x v="0"/>
    <d v="2029-08-09T00:00:00"/>
    <d v="1930-05-29T00:00:00"/>
    <s v="jtolle"/>
    <s v="hwitte"/>
    <n v="65268.1"/>
    <s v="CON"/>
    <s v="C"/>
    <s v="Labor"/>
    <s v="TEC"/>
    <m/>
    <s v="BNL"/>
    <s v="Const"/>
    <s v="SC_MAG"/>
    <x v="7"/>
    <m/>
    <m/>
    <m/>
    <m/>
    <m/>
    <m/>
    <m/>
    <m/>
    <m/>
    <m/>
    <m/>
    <m/>
    <m/>
    <n v="11748.26"/>
    <n v="53519.839999999997"/>
    <m/>
    <m/>
    <m/>
    <m/>
    <x v="0"/>
    <x v="0"/>
    <m/>
  </r>
  <r>
    <s v=""/>
    <s v=" IR_0214_1220"/>
    <s v="Direct Wind Magnets 7 - B0pF - Dipole - Cold Mass Assembly"/>
    <s v="6.06.02.01.04"/>
    <x v="0"/>
    <d v="2027-08-10T00:00:00"/>
    <d v="2028-05-26T00:00:00"/>
    <s v="jtolle"/>
    <s v="hwitte"/>
    <n v="30647.07"/>
    <s v="CON"/>
    <s v="C"/>
    <s v="Labor"/>
    <s v="TEC"/>
    <m/>
    <s v="BNL"/>
    <s v="Const"/>
    <s v="SC_MAG"/>
    <x v="7"/>
    <m/>
    <m/>
    <m/>
    <m/>
    <m/>
    <m/>
    <m/>
    <m/>
    <m/>
    <m/>
    <m/>
    <n v="5669.71"/>
    <n v="24977.360000000001"/>
    <m/>
    <m/>
    <m/>
    <m/>
    <m/>
    <m/>
    <x v="0"/>
    <x v="0"/>
    <m/>
  </r>
  <r>
    <s v=""/>
    <s v=" IR_0214_1300"/>
    <s v="Direct Wind Magnets 9 - Q0eF - Cold Mass Assembly"/>
    <s v="6.06.02.01.04"/>
    <x v="0"/>
    <d v="2028-10-05T00:00:00"/>
    <d v="2029-07-25T00:00:00"/>
    <s v="jtolle"/>
    <s v="hwitte"/>
    <n v="16057.62"/>
    <s v="CON"/>
    <s v="C"/>
    <s v="Labor"/>
    <s v="TEC"/>
    <m/>
    <s v="BNL"/>
    <s v="Const"/>
    <s v="SC_MAG"/>
    <x v="7"/>
    <m/>
    <m/>
    <m/>
    <m/>
    <m/>
    <m/>
    <m/>
    <m/>
    <m/>
    <m/>
    <m/>
    <m/>
    <m/>
    <n v="16057.62"/>
    <m/>
    <m/>
    <m/>
    <m/>
    <m/>
    <x v="0"/>
    <x v="0"/>
    <m/>
  </r>
  <r>
    <s v=""/>
    <s v=" IR_0214_1260"/>
    <s v="Direct Wind Magnets 8 - B0pF - Quad - Cold Mass Assembly"/>
    <s v="6.06.02.01.04"/>
    <x v="0"/>
    <d v="2028-05-30T00:00:00"/>
    <d v="2029-03-19T00:00:00"/>
    <s v="jtolle"/>
    <s v="hwitte"/>
    <n v="36852.300000000003"/>
    <s v="CON"/>
    <s v="C"/>
    <s v="Labor"/>
    <s v="TEC"/>
    <m/>
    <s v="BNL"/>
    <s v="Const"/>
    <s v="SC_MAG"/>
    <x v="7"/>
    <m/>
    <m/>
    <m/>
    <m/>
    <m/>
    <m/>
    <m/>
    <m/>
    <m/>
    <m/>
    <m/>
    <m/>
    <n v="16030.75"/>
    <n v="20821.55"/>
    <m/>
    <m/>
    <m/>
    <m/>
    <m/>
    <x v="0"/>
    <x v="0"/>
    <m/>
  </r>
  <r>
    <s v=""/>
    <s v=" IR_0215_1000"/>
    <s v="IR Magnet Cryostats, Forward - Design"/>
    <s v="6.06.02.01.05"/>
    <x v="0"/>
    <d v="2026-05-26T00:00:00"/>
    <d v="2027-10-29T00:00:00"/>
    <s v="jtolle"/>
    <s v="fmicolon"/>
    <n v="369766.82"/>
    <s v="EDIA"/>
    <s v="C"/>
    <s v="Labor"/>
    <s v="TEC"/>
    <m/>
    <s v="BNL"/>
    <s v="PED"/>
    <s v="SC_MAG"/>
    <x v="6"/>
    <s v="S.P318"/>
    <m/>
    <m/>
    <m/>
    <m/>
    <m/>
    <m/>
    <m/>
    <m/>
    <m/>
    <n v="92441.71"/>
    <n v="256782.51"/>
    <n v="20542.599999999999"/>
    <m/>
    <m/>
    <m/>
    <m/>
    <m/>
    <m/>
    <x v="0"/>
    <x v="0"/>
    <m/>
  </r>
  <r>
    <s v=""/>
    <s v=" IR_0215_1080"/>
    <s v="Test Cryostat - Design / Prepare Spec / SOW"/>
    <s v="6.06.02.01.05"/>
    <x v="0"/>
    <d v="2026-05-26T00:00:00"/>
    <d v="2027-10-29T00:00:00"/>
    <s v="jtolle"/>
    <s v="fmicolon"/>
    <n v="197596.42"/>
    <s v="CON"/>
    <s v="C"/>
    <s v="Labor"/>
    <s v="TEC"/>
    <m/>
    <s v="BNL"/>
    <s v="PED"/>
    <s v="SC_MAG"/>
    <x v="6"/>
    <s v="P.S005"/>
    <m/>
    <m/>
    <m/>
    <m/>
    <m/>
    <m/>
    <m/>
    <m/>
    <m/>
    <n v="49399.1"/>
    <n v="137219.73000000001"/>
    <n v="10977.58"/>
    <m/>
    <m/>
    <m/>
    <m/>
    <m/>
    <m/>
    <x v="0"/>
    <x v="0"/>
    <m/>
  </r>
  <r>
    <s v=""/>
    <s v=" IR_0215_1060"/>
    <s v="IR Magnet Cryostats, Forward - BNL Fabrication Support"/>
    <s v="6.06.02.01.05"/>
    <x v="0"/>
    <d v="2028-04-17T00:00:00"/>
    <d v="1930-04-16T00:00:00"/>
    <s v="jtolle"/>
    <s v="fmicolon"/>
    <n v="3922.24"/>
    <s v="EDIA"/>
    <s v="C"/>
    <s v="Labor"/>
    <s v="TEC"/>
    <m/>
    <s v="BNL"/>
    <s v="Const.Fabricate"/>
    <s v="SC_MAG"/>
    <x v="9"/>
    <s v="S.P318"/>
    <s v="APP00108"/>
    <m/>
    <m/>
    <m/>
    <m/>
    <m/>
    <m/>
    <m/>
    <m/>
    <m/>
    <m/>
    <n v="917.8"/>
    <n v="1953.27"/>
    <n v="1051.1600000000001"/>
    <m/>
    <m/>
    <m/>
    <m/>
    <x v="0"/>
    <x v="0"/>
    <m/>
  </r>
  <r>
    <s v=""/>
    <s v=" IR_0215_1140"/>
    <s v="Test Cryostat - Fabrication Support"/>
    <s v="6.06.02.01.05"/>
    <x v="0"/>
    <d v="2028-04-17T00:00:00"/>
    <d v="2029-04-16T00:00:00"/>
    <s v="jtolle"/>
    <s v="fmicolon"/>
    <n v="3854.51"/>
    <s v="EDIA"/>
    <s v="C"/>
    <s v="Labor"/>
    <s v="TEC"/>
    <m/>
    <s v="BNL"/>
    <s v="Const.Fabricate"/>
    <s v="SC_MAG"/>
    <x v="9"/>
    <s v="P.S005"/>
    <m/>
    <m/>
    <m/>
    <m/>
    <m/>
    <m/>
    <m/>
    <m/>
    <m/>
    <m/>
    <m/>
    <n v="1803.91"/>
    <n v="2050.6"/>
    <m/>
    <m/>
    <m/>
    <m/>
    <m/>
    <x v="0"/>
    <x v="0"/>
    <m/>
  </r>
  <r>
    <s v=""/>
    <s v=" IR_0215_1160"/>
    <s v="B0pF Cryostat - Design"/>
    <s v="6.06.02.01.05"/>
    <x v="0"/>
    <d v="2026-05-26T00:00:00"/>
    <d v="2027-10-29T00:00:00"/>
    <s v="jtolle"/>
    <s v="fmicolon"/>
    <n v="196506.73"/>
    <s v="CON"/>
    <s v="C"/>
    <s v="Labor"/>
    <s v="TEC"/>
    <m/>
    <s v="BNL"/>
    <s v="PED"/>
    <s v="SC_MAG"/>
    <x v="6"/>
    <s v="S.P092"/>
    <m/>
    <m/>
    <m/>
    <m/>
    <m/>
    <m/>
    <m/>
    <m/>
    <m/>
    <n v="49126.68"/>
    <n v="136463.01"/>
    <n v="10917.04"/>
    <m/>
    <m/>
    <m/>
    <m/>
    <m/>
    <m/>
    <x v="0"/>
    <x v="0"/>
    <m/>
  </r>
  <r>
    <s v=""/>
    <s v=" IR_0215_1200"/>
    <s v="B0pF Cryostat - Fabrication Support"/>
    <s v="6.06.02.01.05"/>
    <x v="0"/>
    <d v="2028-04-17T00:00:00"/>
    <d v="1930-04-16T00:00:00"/>
    <s v="jtolle"/>
    <s v="fmicolon"/>
    <n v="3922.24"/>
    <s v="EDIA"/>
    <s v="C"/>
    <s v="Labor"/>
    <s v="TEC"/>
    <m/>
    <s v="BNL"/>
    <s v="Const.Fabricate"/>
    <s v="SC_MAG"/>
    <x v="9"/>
    <s v="S.P092"/>
    <s v="APP00209"/>
    <m/>
    <m/>
    <m/>
    <m/>
    <m/>
    <m/>
    <m/>
    <m/>
    <m/>
    <m/>
    <n v="917.8"/>
    <n v="1953.27"/>
    <n v="1051.1600000000001"/>
    <m/>
    <m/>
    <m/>
    <m/>
    <x v="0"/>
    <x v="0"/>
    <m/>
  </r>
  <r>
    <s v=""/>
    <s v=" IR_0215_1240"/>
    <s v="IR Magnet Cryostats, Rear - Design"/>
    <s v="6.06.02.01.05"/>
    <x v="0"/>
    <d v="2026-08-03T00:00:00"/>
    <d v="2028-01-12T00:00:00"/>
    <s v="jtolle"/>
    <s v="fmicolon"/>
    <n v="200887.67999999999"/>
    <s v="EDIA"/>
    <s v="C"/>
    <s v="Labor"/>
    <s v="TEC"/>
    <m/>
    <s v="BNL"/>
    <s v="PED"/>
    <s v="SC_MAG"/>
    <x v="6"/>
    <s v="S.P185"/>
    <m/>
    <m/>
    <m/>
    <m/>
    <m/>
    <m/>
    <m/>
    <m/>
    <m/>
    <n v="23436.9"/>
    <n v="139505.34"/>
    <n v="37945.449999999997"/>
    <m/>
    <m/>
    <m/>
    <m/>
    <m/>
    <m/>
    <x v="0"/>
    <x v="0"/>
    <m/>
  </r>
  <r>
    <s v=""/>
    <s v=" IR_0215_1300"/>
    <s v="IR Magnet Cryostats, Rear - BNL Fabrication Support"/>
    <s v="6.06.02.01.05"/>
    <x v="0"/>
    <d v="2028-06-23T00:00:00"/>
    <d v="1930-06-24T00:00:00"/>
    <s v="jtolle"/>
    <s v="fmicolon"/>
    <n v="3948.11"/>
    <s v="EDIA"/>
    <s v="C"/>
    <s v="Labor"/>
    <s v="TEC"/>
    <m/>
    <s v="BNL"/>
    <s v="Const.Fabricate"/>
    <s v="SC_MAG"/>
    <x v="9"/>
    <s v="S.P185"/>
    <s v="APP00261"/>
    <m/>
    <m/>
    <m/>
    <m/>
    <m/>
    <m/>
    <m/>
    <m/>
    <m/>
    <m/>
    <n v="544.84"/>
    <n v="1966.16"/>
    <n v="1437.11"/>
    <m/>
    <m/>
    <m/>
    <m/>
    <x v="0"/>
    <x v="0"/>
    <m/>
  </r>
  <r>
    <s v=""/>
    <s v=" IR_0204_1140"/>
    <s v="IR Vacuum - Vendor and procurement support"/>
    <s v="6.06.02.04"/>
    <x v="0"/>
    <d v="2026-11-05T00:00:00"/>
    <d v="2028-02-11T00:00:00"/>
    <s v="rnavarrol"/>
    <s v="chetzel"/>
    <n v="259933.81"/>
    <s v="EDIA"/>
    <s v="C"/>
    <s v="Labor"/>
    <s v="TEC"/>
    <m/>
    <s v="BNL"/>
    <s v="Const"/>
    <s v="VAC"/>
    <x v="9"/>
    <s v="A.PP001"/>
    <s v="APP00041"/>
    <m/>
    <m/>
    <m/>
    <m/>
    <m/>
    <m/>
    <m/>
    <m/>
    <m/>
    <n v="186492.19"/>
    <n v="73441.62"/>
    <m/>
    <m/>
    <m/>
    <m/>
    <m/>
    <m/>
    <x v="0"/>
    <x v="0"/>
    <m/>
  </r>
  <r>
    <s v=""/>
    <s v=" IR_0204_1180"/>
    <s v="IR Vacuum - Final delivery, sub-system testing and acceptance"/>
    <s v="6.06.02.04"/>
    <x v="0"/>
    <d v="2027-06-15T00:00:00"/>
    <d v="2028-09-07T00:00:00"/>
    <s v="rnavarrol"/>
    <s v="chetzel"/>
    <n v="132094.28"/>
    <s v="EDIA"/>
    <s v="C"/>
    <s v="Labor"/>
    <s v="TEC"/>
    <m/>
    <s v="BNL"/>
    <s v="Const"/>
    <s v="VAC"/>
    <x v="8"/>
    <s v="A.PP001"/>
    <s v="APP00041"/>
    <m/>
    <m/>
    <m/>
    <m/>
    <m/>
    <m/>
    <m/>
    <m/>
    <m/>
    <n v="32384.400000000001"/>
    <n v="99709.88"/>
    <m/>
    <m/>
    <m/>
    <m/>
    <m/>
    <m/>
    <x v="0"/>
    <x v="0"/>
    <m/>
  </r>
  <r>
    <s v=""/>
    <s v=" IR_0204_1360"/>
    <s v="Movable ESR Collimators - Vendor and procurement support"/>
    <s v="6.06.03.02.03"/>
    <x v="0"/>
    <d v="2028-03-15T00:00:00"/>
    <d v="2029-12-14T00:00:00"/>
    <s v="rnavarrol"/>
    <s v="chetzel"/>
    <n v="267064.95"/>
    <s v="EDIA"/>
    <s v="C"/>
    <s v="Labor"/>
    <s v="TEC"/>
    <m/>
    <s v="BNL"/>
    <s v="Const"/>
    <s v="VAC"/>
    <x v="9"/>
    <s v="S.P055"/>
    <s v="APP00141"/>
    <m/>
    <m/>
    <m/>
    <m/>
    <m/>
    <m/>
    <m/>
    <m/>
    <m/>
    <m/>
    <n v="84975.21"/>
    <n v="151134.49"/>
    <n v="30955.25"/>
    <m/>
    <m/>
    <m/>
    <m/>
    <x v="0"/>
    <x v="0"/>
    <m/>
  </r>
  <r>
    <s v=""/>
    <s v=" IR_0206_1080"/>
    <s v="IR BPM Pick-up - Design IR BPM assembly including buttons and housing"/>
    <s v="6.06.02.05.01"/>
    <x v="0"/>
    <d v="2025-12-09T00:00:00"/>
    <d v="2027-10-22T00:00:00"/>
    <s v="mahmed"/>
    <s v="gassner"/>
    <n v="75731.14"/>
    <s v="EDIA"/>
    <s v="C"/>
    <s v="Labor"/>
    <s v="TEC"/>
    <m/>
    <s v="BNL"/>
    <s v="PED"/>
    <s v="INS"/>
    <x v="10"/>
    <m/>
    <m/>
    <m/>
    <m/>
    <m/>
    <m/>
    <m/>
    <m/>
    <m/>
    <m/>
    <n v="33031.67"/>
    <n v="40282.519999999997"/>
    <n v="2416.9499999999998"/>
    <m/>
    <m/>
    <m/>
    <m/>
    <m/>
    <m/>
    <x v="0"/>
    <x v="0"/>
    <m/>
  </r>
  <r>
    <s v=""/>
    <s v=" IR_0206_1100"/>
    <s v="IR BPM Pick-up - Mechanical device testing, characterization"/>
    <s v="6.06.02.05.01"/>
    <x v="0"/>
    <d v="2025-12-09T00:00:00"/>
    <d v="2027-10-22T00:00:00"/>
    <s v="mahmed"/>
    <s v="gassner"/>
    <n v="64158.74"/>
    <s v="CON"/>
    <s v="C"/>
    <s v="Labor"/>
    <s v="TEC"/>
    <m/>
    <s v="BNL"/>
    <s v="PED"/>
    <s v="INS"/>
    <x v="10"/>
    <m/>
    <m/>
    <m/>
    <m/>
    <m/>
    <m/>
    <m/>
    <m/>
    <m/>
    <m/>
    <n v="27984.13"/>
    <n v="34126.99"/>
    <n v="2047.62"/>
    <m/>
    <m/>
    <m/>
    <m/>
    <m/>
    <m/>
    <x v="0"/>
    <x v="0"/>
    <m/>
  </r>
  <r>
    <s v=""/>
    <s v=" IR_0206_1200"/>
    <s v="IR BPM Pick-up -Procurement - labor"/>
    <s v="6.06.02.05.01"/>
    <x v="0"/>
    <d v="2027-02-23T00:00:00"/>
    <d v="2028-05-02T00:00:00"/>
    <s v="mahmed"/>
    <s v="gassner"/>
    <n v="14871.74"/>
    <s v="EDIA"/>
    <s v="C"/>
    <s v="Labor"/>
    <s v="TEC"/>
    <m/>
    <s v="BNL"/>
    <s v="Const"/>
    <s v="INS"/>
    <x v="10"/>
    <m/>
    <m/>
    <m/>
    <m/>
    <m/>
    <m/>
    <m/>
    <m/>
    <m/>
    <m/>
    <m/>
    <n v="7683.73"/>
    <n v="7188.01"/>
    <m/>
    <m/>
    <m/>
    <m/>
    <m/>
    <m/>
    <x v="0"/>
    <x v="0"/>
    <m/>
  </r>
  <r>
    <s v=""/>
    <s v=" IR_0206_1280"/>
    <s v="IR BPM Pick-up -Oversee fabrication and installation"/>
    <s v="6.06.02.05.01"/>
    <x v="0"/>
    <d v="2027-02-23T00:00:00"/>
    <d v="2028-05-02T00:00:00"/>
    <s v="mahmed"/>
    <s v="gassner"/>
    <n v="29743.49"/>
    <s v="EDIA"/>
    <s v="C"/>
    <s v="Labor"/>
    <s v="TEC"/>
    <m/>
    <s v="BNL"/>
    <s v="Const"/>
    <s v="INS"/>
    <x v="5"/>
    <m/>
    <m/>
    <m/>
    <m/>
    <m/>
    <m/>
    <m/>
    <m/>
    <m/>
    <m/>
    <m/>
    <n v="15367.47"/>
    <n v="14376.02"/>
    <m/>
    <m/>
    <m/>
    <m/>
    <m/>
    <m/>
    <x v="0"/>
    <x v="0"/>
    <m/>
  </r>
  <r>
    <s v=""/>
    <s v=" IR_0206_3740"/>
    <s v="Orbit Feedback Pick-up - Design BPM assembly, including buttons and housing"/>
    <s v="6.06.02.05.02"/>
    <x v="0"/>
    <d v="2023-07-03T00:00:00"/>
    <d v="2024-04-19T00:00:00"/>
    <s v="mahmed"/>
    <s v="gassner"/>
    <n v="6524.91"/>
    <s v="EDIA"/>
    <s v="C"/>
    <s v="Labor"/>
    <s v="TEC"/>
    <m/>
    <s v="BNL"/>
    <s v="PED"/>
    <s v="INS"/>
    <x v="11"/>
    <m/>
    <m/>
    <m/>
    <m/>
    <m/>
    <m/>
    <m/>
    <n v="2055.35"/>
    <n v="4469.5600000000004"/>
    <m/>
    <m/>
    <m/>
    <m/>
    <m/>
    <m/>
    <m/>
    <m/>
    <m/>
    <m/>
    <x v="0"/>
    <x v="0"/>
    <m/>
  </r>
  <r>
    <s v=""/>
    <s v=" IR_0206_3800"/>
    <s v="BPM Pick-up - Procurement support"/>
    <s v="6.06.02.05.02"/>
    <x v="0"/>
    <d v="2026-12-11T00:00:00"/>
    <d v="2028-12-11T00:00:00"/>
    <s v="mahmed"/>
    <s v="gassner"/>
    <n v="7489.09"/>
    <s v="EDIA"/>
    <s v="C"/>
    <s v="Labor"/>
    <s v="TEC"/>
    <m/>
    <s v="BNL"/>
    <s v="Const"/>
    <s v="INS"/>
    <x v="10"/>
    <m/>
    <m/>
    <m/>
    <m/>
    <m/>
    <m/>
    <m/>
    <m/>
    <m/>
    <m/>
    <m/>
    <n v="3040.57"/>
    <n v="3744.55"/>
    <n v="703.97"/>
    <m/>
    <m/>
    <m/>
    <m/>
    <m/>
    <x v="0"/>
    <x v="0"/>
    <m/>
  </r>
  <r>
    <s v=""/>
    <s v=" IR_0206_6060"/>
    <s v="BLM Mechanical System - Detector and Mounting Preliminary Design"/>
    <s v="6.06.02.05.03"/>
    <x v="0"/>
    <d v="2023-11-16T00:00:00"/>
    <d v="2024-02-22T00:00:00"/>
    <s v="mahmed"/>
    <s v="gassner"/>
    <n v="9892.74"/>
    <s v="EDIA"/>
    <s v="C"/>
    <s v="Labor"/>
    <s v="TEC"/>
    <m/>
    <s v="BNL"/>
    <s v="PED"/>
    <s v="INS"/>
    <x v="11"/>
    <m/>
    <m/>
    <m/>
    <m/>
    <m/>
    <m/>
    <m/>
    <m/>
    <n v="9892.74"/>
    <m/>
    <m/>
    <m/>
    <m/>
    <m/>
    <m/>
    <m/>
    <m/>
    <m/>
    <m/>
    <x v="0"/>
    <x v="0"/>
    <m/>
  </r>
  <r>
    <s v=""/>
    <s v=" IR_0206_6100"/>
    <s v="BLM Mechanical System - Procurement and Fabrication"/>
    <s v="6.06.02.05.03"/>
    <x v="0"/>
    <d v="2024-05-17T00:00:00"/>
    <d v="2026-05-18T00:00:00"/>
    <s v="mahmed"/>
    <s v="gassner"/>
    <n v="6857.14"/>
    <s v="EDIA"/>
    <s v="C"/>
    <s v="Labor"/>
    <s v="TEC"/>
    <m/>
    <s v="BNL"/>
    <s v="PED"/>
    <s v="INS"/>
    <x v="10"/>
    <m/>
    <m/>
    <m/>
    <m/>
    <m/>
    <m/>
    <m/>
    <m/>
    <n v="1289.1400000000001"/>
    <n v="3428.57"/>
    <n v="2139.4299999999998"/>
    <m/>
    <m/>
    <m/>
    <m/>
    <m/>
    <m/>
    <m/>
    <m/>
    <x v="0"/>
    <x v="0"/>
    <m/>
  </r>
  <r>
    <s v=""/>
    <s v=" IR_0205_2070"/>
    <s v="RF-CRAB-1-CM: High Power Test (First Article CM)"/>
    <s v="6.08.03.01.04"/>
    <x v="0"/>
    <d v="2029-01-12T00:00:00"/>
    <d v="2029-04-11T00:00:00"/>
    <s v="jtolle"/>
    <s v="zaltsman"/>
    <n v="23498.95"/>
    <s v="EDIA"/>
    <s v="C"/>
    <s v="Labor"/>
    <s v="TEC"/>
    <m/>
    <s v="BNL"/>
    <s v="Const.Test"/>
    <s v="RF"/>
    <x v="8"/>
    <m/>
    <m/>
    <m/>
    <m/>
    <m/>
    <m/>
    <m/>
    <m/>
    <m/>
    <m/>
    <m/>
    <m/>
    <m/>
    <n v="23498.95"/>
    <m/>
    <m/>
    <m/>
    <m/>
    <m/>
    <x v="0"/>
    <x v="0"/>
    <m/>
  </r>
  <r>
    <s v=""/>
    <s v=" IR_0205_2100"/>
    <s v="RF-CRAB-1-CM: High Power Test (CM-01)"/>
    <s v="6.08.04.04.04"/>
    <x v="0"/>
    <d v="1931-01-08T00:00:00"/>
    <d v="1931-04-14T00:00:00"/>
    <s v="jtolle"/>
    <s v="zaltsman"/>
    <n v="37968.769999999997"/>
    <s v="CON"/>
    <s v="C"/>
    <s v="Labor"/>
    <s v="TEC"/>
    <m/>
    <s v="BNL"/>
    <s v="Const.Test"/>
    <s v="RF"/>
    <x v="8"/>
    <m/>
    <m/>
    <m/>
    <m/>
    <m/>
    <m/>
    <m/>
    <m/>
    <m/>
    <m/>
    <m/>
    <m/>
    <m/>
    <m/>
    <m/>
    <n v="37968.769999999997"/>
    <m/>
    <m/>
    <m/>
    <x v="0"/>
    <x v="0"/>
    <m/>
  </r>
  <r>
    <s v=""/>
    <s v=" IR_0205_5070"/>
    <s v="RF-CRAB-2-CM: High Power Test (CM-01)"/>
    <s v="6.08.04.05.04"/>
    <x v="0"/>
    <d v="2029-04-17T00:00:00"/>
    <d v="2029-07-13T00:00:00"/>
    <s v="jtolle"/>
    <s v="zaltsman"/>
    <n v="23498.95"/>
    <s v="EDIA"/>
    <s v="C"/>
    <s v="Labor"/>
    <s v="TEC"/>
    <m/>
    <s v="BNL"/>
    <s v="Const.Test"/>
    <s v="RF"/>
    <x v="8"/>
    <m/>
    <m/>
    <m/>
    <m/>
    <m/>
    <m/>
    <m/>
    <m/>
    <m/>
    <m/>
    <m/>
    <m/>
    <m/>
    <n v="23498.95"/>
    <m/>
    <m/>
    <m/>
    <m/>
    <m/>
    <x v="0"/>
    <x v="0"/>
    <m/>
  </r>
  <r>
    <s v=""/>
    <s v=" IR_0205_5100"/>
    <s v="RF-CRAB-2-CM: High Power Test (Production) (CM-02)"/>
    <s v="6.08.04.05.04"/>
    <x v="0"/>
    <d v="2029-07-16T00:00:00"/>
    <d v="2029-10-18T00:00:00"/>
    <s v="jtolle"/>
    <s v="zaltsman"/>
    <n v="59343.49"/>
    <s v="CON"/>
    <s v="C"/>
    <s v="Labor"/>
    <s v="TEC"/>
    <m/>
    <s v="BNL"/>
    <s v="Const.Test"/>
    <s v="RF"/>
    <x v="8"/>
    <m/>
    <m/>
    <m/>
    <m/>
    <m/>
    <m/>
    <m/>
    <m/>
    <m/>
    <m/>
    <m/>
    <m/>
    <m/>
    <n v="47829.08"/>
    <n v="11514.41"/>
    <m/>
    <m/>
    <m/>
    <m/>
    <x v="0"/>
    <x v="0"/>
    <m/>
  </r>
  <r>
    <s v=""/>
    <s v=" IR_0302_1176"/>
    <s v="pCarbon target loading station - installation"/>
    <s v="6.10.14.02.01"/>
    <x v="0"/>
    <d v="2028-12-06T00:00:00"/>
    <d v="2029-06-05T00:00:00"/>
    <s v="tlewis"/>
    <s v="wschmidke"/>
    <n v="140993.70000000001"/>
    <s v="CON"/>
    <s v="C"/>
    <s v="Labor"/>
    <s v="TEC"/>
    <m/>
    <s v="BNL"/>
    <s v="Const"/>
    <s v="DET"/>
    <x v="5"/>
    <m/>
    <m/>
    <m/>
    <m/>
    <m/>
    <m/>
    <m/>
    <m/>
    <m/>
    <m/>
    <m/>
    <m/>
    <m/>
    <n v="140993.70000000001"/>
    <m/>
    <m/>
    <m/>
    <m/>
    <m/>
    <x v="0"/>
    <x v="0"/>
    <m/>
  </r>
  <r>
    <s v=""/>
    <s v=" IR_0302_1001"/>
    <s v="Detector optimization, Silicon detectors &amp; readout - oversight"/>
    <s v="6.10.14.02.01"/>
    <x v="0"/>
    <d v="2025-12-09T00:00:00"/>
    <d v="2026-10-23T00:00:00"/>
    <s v="tlewis"/>
    <s v="wschmidke"/>
    <n v="14165.61"/>
    <s v="EDIA"/>
    <s v="C"/>
    <s v="Labor"/>
    <s v="TEC"/>
    <m/>
    <s v="BNL"/>
    <s v="PED"/>
    <s v="DET"/>
    <x v="9"/>
    <m/>
    <m/>
    <m/>
    <m/>
    <m/>
    <m/>
    <m/>
    <m/>
    <m/>
    <m/>
    <n v="13140.04"/>
    <n v="1025.56"/>
    <m/>
    <m/>
    <m/>
    <m/>
    <m/>
    <m/>
    <m/>
    <x v="0"/>
    <x v="0"/>
    <m/>
  </r>
  <r>
    <s v=""/>
    <s v=" IR_0302_5660"/>
    <s v="HJET Target Gas Analyser (TGA) - oversight"/>
    <s v="6.10.14.02.01"/>
    <x v="0"/>
    <d v="2026-05-21T00:00:00"/>
    <d v="2027-05-20T00:00:00"/>
    <s v="tlewis"/>
    <s v="wschmidke"/>
    <n v="187750.63"/>
    <s v="EDIA"/>
    <s v="C"/>
    <s v="Labor"/>
    <s v="TEC"/>
    <m/>
    <s v="BNL"/>
    <s v="PED"/>
    <s v="DET"/>
    <x v="9"/>
    <s v="S.P379"/>
    <m/>
    <m/>
    <m/>
    <m/>
    <m/>
    <m/>
    <m/>
    <m/>
    <m/>
    <n v="69092.23"/>
    <n v="118658.4"/>
    <m/>
    <m/>
    <m/>
    <m/>
    <m/>
    <m/>
    <m/>
    <x v="0"/>
    <x v="0"/>
    <m/>
  </r>
  <r>
    <s v=""/>
    <s v=" IR_0302_5200"/>
    <s v="pCarbon device relocation - drawings and documentation"/>
    <s v="6.10.14.02.02"/>
    <x v="0"/>
    <d v="2023-10-02T00:00:00"/>
    <d v="2024-07-03T00:00:00"/>
    <s v="tlewis"/>
    <s v="wschmidke"/>
    <n v="14997.06"/>
    <s v="EDIA"/>
    <s v="C"/>
    <s v="Labor"/>
    <s v="TEC"/>
    <m/>
    <s v="BNL"/>
    <s v="Const"/>
    <s v="DET"/>
    <x v="6"/>
    <m/>
    <m/>
    <m/>
    <m/>
    <m/>
    <m/>
    <m/>
    <m/>
    <n v="14997.06"/>
    <m/>
    <m/>
    <m/>
    <m/>
    <m/>
    <m/>
    <m/>
    <m/>
    <m/>
    <m/>
    <x v="0"/>
    <x v="0"/>
    <m/>
  </r>
  <r>
    <s v=""/>
    <s v=" IR_0302_5240"/>
    <s v="pCarbon device relocation - removal"/>
    <s v="6.10.14.02.02"/>
    <x v="0"/>
    <d v="2024-04-04T00:00:00"/>
    <d v="2024-09-30T00:00:00"/>
    <s v="tlewis"/>
    <s v="wschmidke"/>
    <n v="13190.32"/>
    <s v="CON"/>
    <s v="C"/>
    <s v="Labor"/>
    <s v="TEC"/>
    <m/>
    <s v="BNL"/>
    <s v="Const"/>
    <s v="DET"/>
    <x v="9"/>
    <m/>
    <m/>
    <m/>
    <m/>
    <m/>
    <m/>
    <m/>
    <m/>
    <n v="13190.32"/>
    <m/>
    <m/>
    <m/>
    <m/>
    <m/>
    <m/>
    <m/>
    <m/>
    <m/>
    <m/>
    <x v="0"/>
    <x v="0"/>
    <m/>
  </r>
  <r>
    <s v=""/>
    <s v=" IR_0302_5180"/>
    <s v="pCarbon device relocation - removal, new design"/>
    <s v="6.10.14.02.02"/>
    <x v="0"/>
    <d v="2023-10-02T00:00:00"/>
    <d v="2024-04-01T00:00:00"/>
    <s v="tlewis"/>
    <s v="wschmidke"/>
    <n v="52761.3"/>
    <s v="CON"/>
    <s v="C"/>
    <s v="Labor"/>
    <s v="TEC"/>
    <m/>
    <s v="BNL"/>
    <s v="Const"/>
    <s v="DET"/>
    <x v="6"/>
    <m/>
    <m/>
    <m/>
    <m/>
    <m/>
    <m/>
    <m/>
    <m/>
    <n v="52761.3"/>
    <m/>
    <m/>
    <m/>
    <m/>
    <m/>
    <m/>
    <m/>
    <m/>
    <m/>
    <m/>
    <x v="0"/>
    <x v="0"/>
    <m/>
  </r>
  <r>
    <s v=""/>
    <s v=" IR_0303_0700"/>
    <s v="Luminosity Monitor - Preliminary Design"/>
    <s v="6.10.14.03"/>
    <x v="0"/>
    <d v="2022-10-03T00:00:00"/>
    <d v="2023-03-21T00:00:00"/>
    <s v="tlewis"/>
    <s v="keyser"/>
    <n v="9239.6"/>
    <s v="EDIA"/>
    <s v="C"/>
    <s v="Labor"/>
    <s v="TEC"/>
    <m/>
    <s v="BNL"/>
    <s v="PED"/>
    <s v="DET"/>
    <x v="11"/>
    <s v="S.P380.A"/>
    <m/>
    <m/>
    <m/>
    <m/>
    <m/>
    <m/>
    <n v="9239.6"/>
    <m/>
    <m/>
    <m/>
    <m/>
    <m/>
    <m/>
    <m/>
    <m/>
    <m/>
    <m/>
    <m/>
    <x v="0"/>
    <x v="0"/>
    <m/>
  </r>
  <r>
    <s v=""/>
    <s v=" DE_0100_1100"/>
    <s v="BNL Detector Management - FY24"/>
    <s v="6.10.01"/>
    <x v="0"/>
    <d v="2023-10-02T00:00:00"/>
    <d v="2024-09-30T00:00:00"/>
    <s v="tlewis"/>
    <s v="elke"/>
    <n v="290187.12"/>
    <s v="EDIA"/>
    <s v="A"/>
    <s v="Labor"/>
    <s v="TEC"/>
    <m/>
    <s v="BNL"/>
    <s v="PED"/>
    <s v="DET"/>
    <x v="0"/>
    <m/>
    <m/>
    <m/>
    <m/>
    <m/>
    <m/>
    <m/>
    <m/>
    <n v="290187.12"/>
    <m/>
    <m/>
    <m/>
    <m/>
    <m/>
    <m/>
    <m/>
    <m/>
    <m/>
    <m/>
    <x v="0"/>
    <x v="0"/>
    <m/>
  </r>
  <r>
    <s v=""/>
    <s v=" DE_0100_1120"/>
    <s v="BNL Detector Management - FY25"/>
    <s v="6.10.01"/>
    <x v="0"/>
    <d v="2024-10-01T00:00:00"/>
    <d v="2025-09-30T00:00:00"/>
    <s v="tlewis"/>
    <s v="elke"/>
    <n v="300343.67"/>
    <s v="EDIA"/>
    <s v="A"/>
    <s v="Labor"/>
    <s v="TEC"/>
    <m/>
    <s v="BNL"/>
    <s v="Const"/>
    <s v="DET"/>
    <x v="0"/>
    <m/>
    <m/>
    <m/>
    <m/>
    <m/>
    <m/>
    <m/>
    <m/>
    <m/>
    <n v="300343.67"/>
    <m/>
    <m/>
    <m/>
    <m/>
    <m/>
    <m/>
    <m/>
    <m/>
    <m/>
    <x v="0"/>
    <x v="0"/>
    <m/>
  </r>
  <r>
    <s v=""/>
    <s v=" DE_0100_1140"/>
    <s v="BNL Detector Management - FY26"/>
    <s v="6.10.01"/>
    <x v="0"/>
    <d v="2025-10-01T00:00:00"/>
    <d v="2026-09-30T00:00:00"/>
    <s v="tlewis"/>
    <s v="elke"/>
    <n v="310855.7"/>
    <s v="EDIA"/>
    <s v="A"/>
    <s v="Labor"/>
    <s v="TEC"/>
    <m/>
    <s v="BNL"/>
    <s v="Const"/>
    <s v="DET"/>
    <x v="0"/>
    <m/>
    <m/>
    <m/>
    <m/>
    <m/>
    <m/>
    <m/>
    <m/>
    <m/>
    <m/>
    <n v="310855.7"/>
    <m/>
    <m/>
    <m/>
    <m/>
    <m/>
    <m/>
    <m/>
    <m/>
    <x v="0"/>
    <x v="0"/>
    <m/>
  </r>
  <r>
    <s v=""/>
    <s v=" DE_0100_1160"/>
    <s v="BNL Detector Management - FY27"/>
    <s v="6.10.01"/>
    <x v="0"/>
    <d v="2026-10-01T00:00:00"/>
    <d v="2027-09-30T00:00:00"/>
    <s v="tlewis"/>
    <s v="elke"/>
    <n v="321735.65000000002"/>
    <s v="EDIA"/>
    <s v="A"/>
    <s v="Labor"/>
    <s v="TEC"/>
    <m/>
    <s v="BNL"/>
    <s v="Const"/>
    <s v="DET"/>
    <x v="0"/>
    <m/>
    <m/>
    <m/>
    <m/>
    <m/>
    <m/>
    <m/>
    <m/>
    <m/>
    <m/>
    <m/>
    <n v="321735.65000000002"/>
    <m/>
    <m/>
    <m/>
    <m/>
    <m/>
    <m/>
    <m/>
    <x v="0"/>
    <x v="0"/>
    <m/>
  </r>
  <r>
    <s v=""/>
    <s v=" E1000_1150"/>
    <s v="Barrel Detector Structures - Barrel HCal -  Final Design"/>
    <s v="6.10.10.01"/>
    <x v="0"/>
    <d v="2024-03-07T00:00:00"/>
    <d v="2024-08-23T00:00:00"/>
    <s v="tlewis"/>
    <s v="rsharma"/>
    <n v="9892.74"/>
    <s v="EDIA"/>
    <s v="C"/>
    <s v="Labor"/>
    <s v="TEC"/>
    <m/>
    <s v="BNL"/>
    <s v="PED"/>
    <s v="DET"/>
    <x v="6"/>
    <s v="P.S253"/>
    <m/>
    <m/>
    <m/>
    <m/>
    <m/>
    <m/>
    <m/>
    <n v="9892.74"/>
    <m/>
    <m/>
    <m/>
    <m/>
    <m/>
    <m/>
    <m/>
    <m/>
    <m/>
    <m/>
    <x v="0"/>
    <x v="0"/>
    <m/>
  </r>
  <r>
    <s v=""/>
    <s v=" RD_0306_4990"/>
    <s v="D5 - Quench Limit P1 - Verify - Simulation of magnet temperature with measured thermal conductivity"/>
    <s v="6.02.03.04"/>
    <x v="0"/>
    <d v="2021-10-01T00:00:00"/>
    <d v="2021-12-30T00:00:00"/>
    <s v="rnavarrol"/>
    <s v="sverdu"/>
    <n v="0"/>
    <s v="EDIA"/>
    <s v="C"/>
    <s v="Labor"/>
    <s v="OPC"/>
    <m/>
    <s v="BNL"/>
    <s v="R&amp;D"/>
    <s v="VAC"/>
    <x v="3"/>
    <m/>
    <m/>
    <m/>
    <m/>
    <m/>
    <m/>
    <m/>
    <m/>
    <m/>
    <m/>
    <m/>
    <m/>
    <m/>
    <m/>
    <m/>
    <m/>
    <m/>
    <m/>
    <m/>
    <x v="0"/>
    <x v="0"/>
    <m/>
  </r>
  <r>
    <s v=""/>
    <s v=" RD_0306_5000"/>
    <s v="D5 - Quench Limit P2 - Test - Test of cryocoolers"/>
    <s v="6.02.03.04"/>
    <x v="0"/>
    <d v="2021-11-02T00:00:00"/>
    <d v="2022-02-07T00:00:00"/>
    <s v="rnavarrol"/>
    <s v="sverdu"/>
    <n v="0"/>
    <s v="EDIA"/>
    <s v="C"/>
    <s v="Labor"/>
    <s v="OPC"/>
    <m/>
    <s v="BNL"/>
    <s v="R&amp;D"/>
    <s v="VAC"/>
    <x v="3"/>
    <m/>
    <m/>
    <m/>
    <m/>
    <m/>
    <m/>
    <m/>
    <m/>
    <m/>
    <m/>
    <m/>
    <m/>
    <m/>
    <m/>
    <m/>
    <m/>
    <m/>
    <m/>
    <m/>
    <x v="0"/>
    <x v="0"/>
    <m/>
  </r>
  <r>
    <s v=""/>
    <s v=" RD_0306_5010"/>
    <s v="D5 - Quench Limit P2 - Test - Test of enthalpy margin"/>
    <s v="6.02.03.04"/>
    <x v="0"/>
    <d v="2022-04-01T00:00:00"/>
    <d v="2022-08-30T00:00:00"/>
    <s v="rnavarrol"/>
    <s v="sverdu"/>
    <n v="0"/>
    <s v="EDIA"/>
    <s v="C"/>
    <s v="Labor"/>
    <s v="OPC"/>
    <m/>
    <s v="BNL"/>
    <s v="R&amp;D"/>
    <s v="VAC"/>
    <x v="3"/>
    <m/>
    <m/>
    <m/>
    <m/>
    <m/>
    <m/>
    <m/>
    <m/>
    <m/>
    <m/>
    <m/>
    <m/>
    <m/>
    <m/>
    <m/>
    <m/>
    <m/>
    <m/>
    <m/>
    <x v="0"/>
    <x v="0"/>
    <m/>
  </r>
  <r>
    <s v=""/>
    <s v=" RD_0307_3360"/>
    <s v="Testing Hadron Stripline Kickers"/>
    <s v="6.02.03.05.01"/>
    <x v="0"/>
    <d v="2024-07-11T00:00:00"/>
    <d v="2024-10-11T00:00:00"/>
    <s v="apatil"/>
    <s v="jsandberg"/>
    <n v="4095.26"/>
    <s v="CON"/>
    <s v="C"/>
    <s v="Labor"/>
    <s v="OPC"/>
    <m/>
    <s v="BNL"/>
    <s v="R&amp;D"/>
    <s v="PD"/>
    <x v="8"/>
    <m/>
    <m/>
    <m/>
    <m/>
    <m/>
    <m/>
    <m/>
    <m/>
    <n v="3536.82"/>
    <n v="558.44000000000005"/>
    <m/>
    <m/>
    <m/>
    <m/>
    <m/>
    <m/>
    <m/>
    <m/>
    <m/>
    <x v="0"/>
    <x v="0"/>
    <m/>
  </r>
  <r>
    <s v=""/>
    <s v=" RD_0307_1083"/>
    <s v="DES: Final Design of Stripline Structure Hadron - FY22"/>
    <s v="6.02.03.05.01"/>
    <x v="0"/>
    <d v="2021-10-01T00:00:00"/>
    <d v="2022-08-18T00:00:00"/>
    <s v="apatil"/>
    <s v="jsandberg"/>
    <n v="0"/>
    <s v="EDIA"/>
    <s v="C"/>
    <s v="Labor"/>
    <s v="OPC"/>
    <m/>
    <s v="BNL"/>
    <s v="R&amp;D"/>
    <s v="PD"/>
    <x v="11"/>
    <m/>
    <m/>
    <m/>
    <m/>
    <m/>
    <m/>
    <m/>
    <m/>
    <m/>
    <m/>
    <m/>
    <m/>
    <m/>
    <m/>
    <m/>
    <m/>
    <m/>
    <m/>
    <m/>
    <x v="0"/>
    <x v="0"/>
    <m/>
  </r>
  <r>
    <s v=""/>
    <s v=" RD_0307_1100"/>
    <s v="DES: Chambers and Supports Hadron - FY22"/>
    <s v="6.02.03.05.01"/>
    <x v="0"/>
    <d v="2021-10-01T00:00:00"/>
    <d v="2022-01-10T00:00:00"/>
    <s v="apatil"/>
    <s v="jsandberg"/>
    <n v="0"/>
    <s v="EDIA"/>
    <s v="C"/>
    <s v="Labor"/>
    <s v="OPC"/>
    <m/>
    <s v="BNL"/>
    <s v="R&amp;D"/>
    <s v="PD"/>
    <x v="11"/>
    <m/>
    <m/>
    <m/>
    <m/>
    <m/>
    <m/>
    <m/>
    <m/>
    <m/>
    <m/>
    <m/>
    <m/>
    <m/>
    <m/>
    <m/>
    <m/>
    <m/>
    <m/>
    <m/>
    <x v="0"/>
    <x v="0"/>
    <m/>
  </r>
  <r>
    <s v=""/>
    <s v=" RD_0307_2585"/>
    <s v="Vacuum Component Design"/>
    <s v="6.02.03.05.01"/>
    <x v="0"/>
    <d v="2023-03-27T00:00:00"/>
    <d v="2023-07-24T00:00:00"/>
    <s v="apatil"/>
    <s v="jsandberg"/>
    <n v="32816.5"/>
    <s v="EDIA"/>
    <s v="C"/>
    <s v="Labor"/>
    <s v="OPC"/>
    <m/>
    <s v="BNL"/>
    <s v="R&amp;D"/>
    <s v="PD"/>
    <x v="3"/>
    <m/>
    <m/>
    <m/>
    <m/>
    <m/>
    <m/>
    <m/>
    <n v="32816.5"/>
    <m/>
    <m/>
    <m/>
    <m/>
    <m/>
    <m/>
    <m/>
    <m/>
    <m/>
    <m/>
    <m/>
    <x v="0"/>
    <x v="0"/>
    <m/>
  </r>
  <r>
    <s v=""/>
    <s v=" RD_0307_3120"/>
    <s v="ASS: Striplines Hadron"/>
    <s v="6.02.03.05.01"/>
    <x v="0"/>
    <d v="2023-11-03T00:00:00"/>
    <d v="2024-03-14T00:00:00"/>
    <s v="apatil"/>
    <s v="jsandberg"/>
    <n v="3396.51"/>
    <s v="CON"/>
    <s v="C"/>
    <s v="Labor"/>
    <s v="OPC"/>
    <m/>
    <s v="BNL"/>
    <s v="R&amp;D"/>
    <s v="PD"/>
    <x v="7"/>
    <m/>
    <m/>
    <m/>
    <m/>
    <m/>
    <m/>
    <m/>
    <m/>
    <n v="3396.51"/>
    <m/>
    <m/>
    <m/>
    <m/>
    <m/>
    <m/>
    <m/>
    <m/>
    <m/>
    <m/>
    <x v="0"/>
    <x v="0"/>
    <m/>
  </r>
  <r>
    <s v=""/>
    <s v=" RD_0307_3140"/>
    <s v="ASS: Stripline Supports Hadron"/>
    <s v="6.02.03.05.01"/>
    <x v="0"/>
    <d v="2023-11-03T00:00:00"/>
    <d v="2024-01-10T00:00:00"/>
    <s v="apatil"/>
    <s v="jsandberg"/>
    <n v="339.65"/>
    <s v="CON"/>
    <s v="C"/>
    <s v="Labor"/>
    <s v="OPC"/>
    <m/>
    <s v="BNL"/>
    <s v="R&amp;D"/>
    <s v="PD"/>
    <x v="7"/>
    <m/>
    <m/>
    <m/>
    <m/>
    <m/>
    <m/>
    <m/>
    <m/>
    <n v="339.65"/>
    <m/>
    <m/>
    <m/>
    <m/>
    <m/>
    <m/>
    <m/>
    <m/>
    <m/>
    <m/>
    <x v="0"/>
    <x v="0"/>
    <m/>
  </r>
  <r>
    <s v=""/>
    <s v=" RD_0307_3160"/>
    <s v="ASS: Chamber End Pieces Hadron"/>
    <s v="6.02.03.05.01"/>
    <x v="0"/>
    <d v="2023-05-22T00:00:00"/>
    <d v="2023-06-21T00:00:00"/>
    <s v="apatil"/>
    <s v="jsandberg"/>
    <n v="328.16"/>
    <s v="CON"/>
    <s v="C"/>
    <s v="Labor"/>
    <s v="OPC"/>
    <m/>
    <s v="BNL"/>
    <s v="R&amp;D"/>
    <s v="PD"/>
    <x v="7"/>
    <m/>
    <m/>
    <m/>
    <m/>
    <m/>
    <m/>
    <m/>
    <n v="328.16"/>
    <m/>
    <m/>
    <m/>
    <m/>
    <m/>
    <m/>
    <m/>
    <m/>
    <m/>
    <m/>
    <m/>
    <x v="0"/>
    <x v="0"/>
    <m/>
  </r>
  <r>
    <s v=""/>
    <s v=" RD_0307_3180"/>
    <s v="ASS: Main Chambers Hadron"/>
    <s v="6.02.03.05.01"/>
    <x v="0"/>
    <d v="2023-08-22T00:00:00"/>
    <d v="2023-09-21T00:00:00"/>
    <s v="apatil"/>
    <s v="jsandberg"/>
    <n v="656.33"/>
    <s v="CON"/>
    <s v="C"/>
    <s v="Labor"/>
    <s v="OPC"/>
    <m/>
    <s v="BNL"/>
    <s v="R&amp;D"/>
    <s v="PD"/>
    <x v="7"/>
    <m/>
    <m/>
    <m/>
    <m/>
    <m/>
    <m/>
    <m/>
    <n v="656.33"/>
    <m/>
    <m/>
    <m/>
    <m/>
    <m/>
    <m/>
    <m/>
    <m/>
    <m/>
    <m/>
    <m/>
    <x v="0"/>
    <x v="0"/>
    <m/>
  </r>
  <r>
    <s v=""/>
    <s v=" RD_0307_3200"/>
    <s v="ASS: Feedthroughs Hadron"/>
    <s v="6.02.03.05.01"/>
    <x v="0"/>
    <d v="2023-09-07T00:00:00"/>
    <d v="2023-09-20T00:00:00"/>
    <s v="apatil"/>
    <s v="jsandberg"/>
    <n v="656.33"/>
    <s v="CON"/>
    <s v="C"/>
    <s v="Labor"/>
    <s v="OPC"/>
    <m/>
    <s v="BNL"/>
    <s v="R&amp;D"/>
    <s v="PD"/>
    <x v="7"/>
    <m/>
    <m/>
    <m/>
    <m/>
    <m/>
    <m/>
    <m/>
    <n v="656.33"/>
    <m/>
    <m/>
    <m/>
    <m/>
    <m/>
    <m/>
    <m/>
    <m/>
    <m/>
    <m/>
    <m/>
    <x v="0"/>
    <x v="0"/>
    <m/>
  </r>
  <r>
    <s v=""/>
    <s v=" RD_0307_3220"/>
    <s v="ASS: Vacuum Systems Hadron"/>
    <s v="6.02.03.05.01"/>
    <x v="0"/>
    <d v="2024-04-05T00:00:00"/>
    <d v="2024-04-25T00:00:00"/>
    <s v="apatil"/>
    <s v="jsandberg"/>
    <n v="679.3"/>
    <s v="CON"/>
    <s v="C"/>
    <s v="Labor"/>
    <s v="OPC"/>
    <m/>
    <s v="BNL"/>
    <s v="R&amp;D"/>
    <s v="PD"/>
    <x v="7"/>
    <m/>
    <m/>
    <m/>
    <m/>
    <m/>
    <m/>
    <m/>
    <m/>
    <n v="679.3"/>
    <m/>
    <m/>
    <m/>
    <m/>
    <m/>
    <m/>
    <m/>
    <m/>
    <m/>
    <m/>
    <x v="0"/>
    <x v="0"/>
    <m/>
  </r>
  <r>
    <s v=""/>
    <s v=" RD_0307_3240"/>
    <s v="ASS: Stand/Supports Hadron"/>
    <s v="6.02.03.05.01"/>
    <x v="0"/>
    <d v="2024-04-05T00:00:00"/>
    <d v="2024-04-25T00:00:00"/>
    <s v="apatil"/>
    <s v="jsandberg"/>
    <n v="679.3"/>
    <s v="CON"/>
    <s v="C"/>
    <s v="Labor"/>
    <s v="OPC"/>
    <m/>
    <s v="BNL"/>
    <s v="R&amp;D"/>
    <s v="PD"/>
    <x v="7"/>
    <m/>
    <m/>
    <m/>
    <m/>
    <m/>
    <m/>
    <m/>
    <m/>
    <n v="679.3"/>
    <m/>
    <m/>
    <m/>
    <m/>
    <m/>
    <m/>
    <m/>
    <m/>
    <m/>
    <m/>
    <x v="0"/>
    <x v="0"/>
    <m/>
  </r>
  <r>
    <s v=""/>
    <s v=" RD_0307_3260"/>
    <s v="ASS: Kicker Final Assembly Hadron"/>
    <s v="6.02.03.05.01"/>
    <x v="0"/>
    <d v="2024-04-26T00:00:00"/>
    <d v="2024-05-28T00:00:00"/>
    <s v="apatil"/>
    <s v="jsandberg"/>
    <n v="679.3"/>
    <s v="CON"/>
    <s v="C"/>
    <s v="Labor"/>
    <s v="OPC"/>
    <m/>
    <s v="BNL"/>
    <s v="R&amp;D"/>
    <s v="PD"/>
    <x v="7"/>
    <m/>
    <m/>
    <m/>
    <m/>
    <m/>
    <m/>
    <m/>
    <m/>
    <n v="679.3"/>
    <m/>
    <m/>
    <m/>
    <m/>
    <m/>
    <m/>
    <m/>
    <m/>
    <m/>
    <m/>
    <x v="0"/>
    <x v="0"/>
    <m/>
  </r>
  <r>
    <s v=""/>
    <s v=" RD_0307_3280"/>
    <s v="ASS: Chamber Coating Hadron"/>
    <s v="6.02.03.05.01"/>
    <x v="0"/>
    <d v="2024-05-29T00:00:00"/>
    <d v="2024-06-11T00:00:00"/>
    <s v="apatil"/>
    <s v="jsandberg"/>
    <n v="6793.02"/>
    <s v="CON"/>
    <s v="C"/>
    <s v="Labor"/>
    <s v="OPC"/>
    <m/>
    <s v="BNL"/>
    <s v="R&amp;D"/>
    <s v="PD"/>
    <x v="7"/>
    <m/>
    <m/>
    <m/>
    <m/>
    <m/>
    <m/>
    <m/>
    <m/>
    <n v="6793.02"/>
    <m/>
    <m/>
    <m/>
    <m/>
    <m/>
    <m/>
    <m/>
    <m/>
    <m/>
    <m/>
    <x v="0"/>
    <x v="0"/>
    <m/>
  </r>
  <r>
    <s v=""/>
    <s v=" RD_0307_3300"/>
    <s v="ASS: Vacuum Firing Hadron"/>
    <s v="6.02.03.05.01"/>
    <x v="0"/>
    <d v="2024-06-12T00:00:00"/>
    <d v="2024-06-25T00:00:00"/>
    <s v="apatil"/>
    <s v="jsandberg"/>
    <n v="3396.51"/>
    <s v="CON"/>
    <s v="C"/>
    <s v="Labor"/>
    <s v="OPC"/>
    <m/>
    <s v="BNL"/>
    <s v="R&amp;D"/>
    <s v="PD"/>
    <x v="7"/>
    <m/>
    <m/>
    <m/>
    <m/>
    <m/>
    <m/>
    <m/>
    <m/>
    <n v="3396.51"/>
    <m/>
    <m/>
    <m/>
    <m/>
    <m/>
    <m/>
    <m/>
    <m/>
    <m/>
    <m/>
    <x v="0"/>
    <x v="0"/>
    <m/>
  </r>
  <r>
    <s v=""/>
    <s v=" RD_0307_3320"/>
    <s v="ASS: Vacuum Leak Check and Bakeout Hadron"/>
    <s v="6.02.03.05.01"/>
    <x v="0"/>
    <d v="2024-06-26T00:00:00"/>
    <d v="2024-07-10T00:00:00"/>
    <s v="apatil"/>
    <s v="jsandberg"/>
    <n v="679.3"/>
    <s v="CON"/>
    <s v="C"/>
    <s v="Labor"/>
    <s v="OPC"/>
    <m/>
    <s v="BNL"/>
    <s v="R&amp;D"/>
    <s v="PD"/>
    <x v="7"/>
    <m/>
    <m/>
    <m/>
    <m/>
    <m/>
    <m/>
    <m/>
    <m/>
    <n v="679.3"/>
    <m/>
    <m/>
    <m/>
    <m/>
    <m/>
    <m/>
    <m/>
    <m/>
    <m/>
    <m/>
    <x v="0"/>
    <x v="0"/>
    <m/>
  </r>
  <r>
    <s v=""/>
    <s v=" RD_0307_2200"/>
    <s v="Striplines - Write Specs/SOW"/>
    <s v="6.02.03.05.01"/>
    <x v="0"/>
    <d v="2023-02-01T00:00:00"/>
    <d v="2023-03-01T00:00:00"/>
    <s v="apatil"/>
    <s v="jsandberg"/>
    <n v="3937.98"/>
    <s v="EDIA"/>
    <s v="C"/>
    <s v="Labor"/>
    <s v="OPC"/>
    <m/>
    <s v="BNL"/>
    <s v="R&amp;D"/>
    <s v="PD"/>
    <x v="3"/>
    <m/>
    <m/>
    <m/>
    <m/>
    <m/>
    <m/>
    <m/>
    <n v="3937.98"/>
    <m/>
    <m/>
    <m/>
    <m/>
    <m/>
    <m/>
    <m/>
    <m/>
    <m/>
    <m/>
    <m/>
    <x v="0"/>
    <x v="0"/>
    <m/>
  </r>
  <r>
    <s v=""/>
    <s v=" RD_0307_2272"/>
    <s v="Stripline Supports - Write Specs/SOW"/>
    <s v="6.02.03.05.01"/>
    <x v="0"/>
    <d v="2023-01-05T00:00:00"/>
    <d v="2023-01-23T00:00:00"/>
    <s v="apatil"/>
    <s v="jsandberg"/>
    <n v="1312.66"/>
    <s v="EDIA"/>
    <s v="C"/>
    <s v="Labor"/>
    <s v="OPC"/>
    <m/>
    <s v="BNL"/>
    <s v="R&amp;D"/>
    <s v="PD"/>
    <x v="3"/>
    <m/>
    <m/>
    <m/>
    <m/>
    <m/>
    <m/>
    <m/>
    <n v="1312.66"/>
    <m/>
    <m/>
    <m/>
    <m/>
    <m/>
    <m/>
    <m/>
    <m/>
    <m/>
    <m/>
    <m/>
    <x v="0"/>
    <x v="0"/>
    <m/>
  </r>
  <r>
    <s v=""/>
    <s v=" RD_0307_2400"/>
    <s v="Chamber End Pieces - delivery and acceptance testing"/>
    <s v="6.02.03.05.01"/>
    <x v="0"/>
    <d v="2023-04-24T00:00:00"/>
    <d v="2023-05-19T00:00:00"/>
    <s v="apatil"/>
    <s v="jsandberg"/>
    <n v="1312.66"/>
    <s v="EDIA"/>
    <s v="C"/>
    <s v="Labor"/>
    <s v="OPC"/>
    <m/>
    <s v="BNL"/>
    <s v="R&amp;D"/>
    <s v="PD"/>
    <x v="3"/>
    <m/>
    <m/>
    <m/>
    <m/>
    <m/>
    <m/>
    <m/>
    <n v="1312.66"/>
    <m/>
    <m/>
    <m/>
    <m/>
    <m/>
    <m/>
    <m/>
    <m/>
    <m/>
    <m/>
    <m/>
    <x v="0"/>
    <x v="0"/>
    <m/>
  </r>
  <r>
    <s v=""/>
    <s v=" RD_0307_2360"/>
    <s v="Chamber End Pieces - Write Specs"/>
    <s v="6.02.03.05.01"/>
    <x v="0"/>
    <d v="2023-01-24T00:00:00"/>
    <d v="2023-02-16T00:00:00"/>
    <s v="apatil"/>
    <s v="jsandberg"/>
    <n v="1968.99"/>
    <s v="EDIA"/>
    <s v="C"/>
    <s v="Labor"/>
    <s v="OPC"/>
    <m/>
    <s v="BNL"/>
    <s v="R&amp;D"/>
    <s v="PD"/>
    <x v="3"/>
    <m/>
    <m/>
    <m/>
    <m/>
    <m/>
    <m/>
    <m/>
    <n v="1968.99"/>
    <m/>
    <m/>
    <m/>
    <m/>
    <m/>
    <m/>
    <m/>
    <m/>
    <m/>
    <m/>
    <m/>
    <x v="0"/>
    <x v="0"/>
    <m/>
  </r>
  <r>
    <s v=""/>
    <s v=" RD_0307_2480"/>
    <s v="Main Chambers - delivery and acceptance testing"/>
    <s v="6.02.03.05.01"/>
    <x v="0"/>
    <d v="2023-06-20T00:00:00"/>
    <d v="2023-08-21T00:00:00"/>
    <s v="apatil"/>
    <s v="jsandberg"/>
    <n v="1312.66"/>
    <s v="EDIA"/>
    <s v="C"/>
    <s v="Labor"/>
    <s v="OPC"/>
    <m/>
    <s v="BNL"/>
    <s v="R&amp;D"/>
    <s v="PD"/>
    <x v="3"/>
    <m/>
    <m/>
    <m/>
    <m/>
    <m/>
    <m/>
    <m/>
    <n v="1312.66"/>
    <m/>
    <m/>
    <m/>
    <m/>
    <m/>
    <m/>
    <m/>
    <m/>
    <m/>
    <m/>
    <m/>
    <x v="0"/>
    <x v="0"/>
    <m/>
  </r>
  <r>
    <s v=""/>
    <s v=" RD_0307_2440"/>
    <s v="Main Chambers - Write spec"/>
    <s v="6.02.03.05.01"/>
    <x v="0"/>
    <d v="2023-02-17T00:00:00"/>
    <d v="2023-03-24T00:00:00"/>
    <s v="apatil"/>
    <s v="jsandberg"/>
    <n v="1968.99"/>
    <s v="EDIA"/>
    <s v="C"/>
    <s v="Labor"/>
    <s v="OPC"/>
    <m/>
    <s v="BNL"/>
    <s v="R&amp;D"/>
    <s v="PD"/>
    <x v="3"/>
    <m/>
    <m/>
    <m/>
    <m/>
    <m/>
    <m/>
    <m/>
    <n v="1968.99"/>
    <m/>
    <m/>
    <m/>
    <m/>
    <m/>
    <m/>
    <m/>
    <m/>
    <m/>
    <m/>
    <m/>
    <x v="0"/>
    <x v="0"/>
    <m/>
  </r>
  <r>
    <s v=""/>
    <s v=" RD_0307_1143"/>
    <s v="Feedthroughs - Delivery and acceptance testing"/>
    <s v="6.02.03.05.01"/>
    <x v="0"/>
    <d v="2022-03-21T00:00:00"/>
    <d v="2022-04-19T00:00:00"/>
    <s v="apatil"/>
    <s v="jsandberg"/>
    <n v="0"/>
    <s v="EDIA"/>
    <s v="C"/>
    <s v="Labor"/>
    <s v="OPC"/>
    <m/>
    <s v="BNL"/>
    <s v="R&amp;D"/>
    <s v="PD"/>
    <x v="12"/>
    <m/>
    <m/>
    <m/>
    <m/>
    <m/>
    <m/>
    <m/>
    <m/>
    <m/>
    <m/>
    <m/>
    <m/>
    <m/>
    <m/>
    <m/>
    <m/>
    <m/>
    <m/>
    <m/>
    <x v="0"/>
    <x v="0"/>
    <m/>
  </r>
  <r>
    <s v=""/>
    <s v=" RD_0307_1141"/>
    <s v="Feedthroughs - Write spec and procure (Hadron &amp; ESR)"/>
    <s v="6.02.03.05.01"/>
    <x v="0"/>
    <d v="2021-10-01T00:00:00"/>
    <d v="2021-11-05T00:00:00"/>
    <s v="apatil"/>
    <s v="jsandberg"/>
    <n v="0"/>
    <s v="EDIA"/>
    <s v="C"/>
    <s v="Labor"/>
    <s v="OPC"/>
    <m/>
    <s v="BNL"/>
    <s v="R&amp;D"/>
    <s v="PD"/>
    <x v="6"/>
    <m/>
    <m/>
    <m/>
    <m/>
    <m/>
    <m/>
    <m/>
    <m/>
    <m/>
    <m/>
    <m/>
    <m/>
    <m/>
    <m/>
    <m/>
    <m/>
    <m/>
    <m/>
    <m/>
    <x v="0"/>
    <x v="0"/>
    <m/>
  </r>
  <r>
    <s v=""/>
    <s v=" RD_0307_2640"/>
    <s v="Vacuum Equipment and Adapters - delivery and acceptance testing"/>
    <s v="6.02.03.05.01"/>
    <x v="0"/>
    <d v="2024-03-22T00:00:00"/>
    <d v="2024-04-04T00:00:00"/>
    <s v="apatil"/>
    <s v="jsandberg"/>
    <n v="2717.21"/>
    <s v="EDIA"/>
    <s v="C"/>
    <s v="Labor"/>
    <s v="OPC"/>
    <m/>
    <s v="BNL"/>
    <s v="R&amp;D"/>
    <s v="PD"/>
    <x v="3"/>
    <m/>
    <m/>
    <m/>
    <m/>
    <m/>
    <m/>
    <m/>
    <m/>
    <n v="2717.21"/>
    <m/>
    <m/>
    <m/>
    <m/>
    <m/>
    <m/>
    <m/>
    <m/>
    <m/>
    <m/>
    <x v="0"/>
    <x v="0"/>
    <m/>
  </r>
  <r>
    <s v=""/>
    <s v=" RD_0307_2600"/>
    <s v="Vacuum Equipment and Adapters - write spec and procure (Hadron &amp; ESR)"/>
    <s v="6.02.03.05.01"/>
    <x v="0"/>
    <d v="2023-07-25T00:00:00"/>
    <d v="2023-08-21T00:00:00"/>
    <s v="apatil"/>
    <s v="jsandberg"/>
    <n v="13126.6"/>
    <s v="EDIA"/>
    <s v="C"/>
    <s v="Labor"/>
    <s v="OPC"/>
    <m/>
    <s v="BNL"/>
    <s v="R&amp;D"/>
    <s v="PD"/>
    <x v="3"/>
    <m/>
    <m/>
    <m/>
    <m/>
    <m/>
    <m/>
    <m/>
    <n v="13126.6"/>
    <m/>
    <m/>
    <m/>
    <m/>
    <m/>
    <m/>
    <m/>
    <m/>
    <m/>
    <m/>
    <m/>
    <x v="0"/>
    <x v="0"/>
    <m/>
  </r>
  <r>
    <s v=""/>
    <s v=" RD_0307_2720"/>
    <s v="Kicker Assembly Components - delivery and acceptance testing"/>
    <s v="6.02.03.05.01"/>
    <x v="0"/>
    <d v="2023-07-11T00:00:00"/>
    <d v="2023-09-21T00:00:00"/>
    <s v="apatil"/>
    <s v="jsandberg"/>
    <n v="19689.900000000001"/>
    <s v="EDIA"/>
    <s v="C"/>
    <s v="Labor"/>
    <s v="OPC"/>
    <m/>
    <s v="BNL"/>
    <s v="R&amp;D"/>
    <s v="PD"/>
    <x v="3"/>
    <m/>
    <m/>
    <m/>
    <m/>
    <m/>
    <m/>
    <m/>
    <n v="19689.900000000001"/>
    <m/>
    <m/>
    <m/>
    <m/>
    <m/>
    <m/>
    <m/>
    <m/>
    <m/>
    <m/>
    <m/>
    <x v="0"/>
    <x v="0"/>
    <m/>
  </r>
  <r>
    <s v=""/>
    <s v=" RD_0307_2680"/>
    <s v="Kicker Assembly Components - write spec and procure"/>
    <s v="6.02.03.05.01"/>
    <x v="0"/>
    <d v="2023-03-27T00:00:00"/>
    <d v="2023-04-28T00:00:00"/>
    <s v="apatil"/>
    <s v="jsandberg"/>
    <n v="2625.32"/>
    <s v="EDIA"/>
    <s v="C"/>
    <s v="Labor"/>
    <s v="OPC"/>
    <m/>
    <s v="BNL"/>
    <s v="R&amp;D"/>
    <s v="PD"/>
    <x v="3"/>
    <m/>
    <m/>
    <m/>
    <m/>
    <m/>
    <m/>
    <m/>
    <n v="2625.32"/>
    <m/>
    <m/>
    <m/>
    <m/>
    <m/>
    <m/>
    <m/>
    <m/>
    <m/>
    <m/>
    <m/>
    <x v="0"/>
    <x v="0"/>
    <m/>
  </r>
  <r>
    <s v=""/>
    <s v=" RD_0307_2800"/>
    <s v="Stands/Supports - delivery and acceptance testing"/>
    <s v="6.02.03.05.01"/>
    <x v="0"/>
    <d v="2023-08-15T00:00:00"/>
    <d v="2023-09-14T00:00:00"/>
    <s v="apatil"/>
    <s v="jsandberg"/>
    <n v="656.33"/>
    <s v="EDIA"/>
    <s v="C"/>
    <s v="Labor"/>
    <s v="OPC"/>
    <m/>
    <s v="BNL"/>
    <s v="R&amp;D"/>
    <s v="PD"/>
    <x v="3"/>
    <m/>
    <m/>
    <m/>
    <m/>
    <m/>
    <m/>
    <m/>
    <n v="656.33"/>
    <m/>
    <m/>
    <m/>
    <m/>
    <m/>
    <m/>
    <m/>
    <m/>
    <m/>
    <m/>
    <m/>
    <x v="0"/>
    <x v="0"/>
    <m/>
  </r>
  <r>
    <s v=""/>
    <s v=" RD_0307_2760"/>
    <s v="Stands/Supports - Write spec"/>
    <s v="6.02.03.05.01"/>
    <x v="0"/>
    <d v="2023-05-01T00:00:00"/>
    <d v="2023-06-05T00:00:00"/>
    <s v="apatil"/>
    <s v="jsandberg"/>
    <n v="1312.66"/>
    <s v="EDIA"/>
    <s v="C"/>
    <s v="Labor"/>
    <s v="OPC"/>
    <m/>
    <s v="BNL"/>
    <s v="R&amp;D"/>
    <s v="PD"/>
    <x v="3"/>
    <m/>
    <m/>
    <m/>
    <m/>
    <m/>
    <m/>
    <m/>
    <n v="1312.66"/>
    <m/>
    <m/>
    <m/>
    <m/>
    <m/>
    <m/>
    <m/>
    <m/>
    <m/>
    <m/>
    <m/>
    <x v="0"/>
    <x v="0"/>
    <m/>
  </r>
  <r>
    <s v=""/>
    <s v=" RD_0307_2880"/>
    <s v="Chamber Coating Components - delivery and acceptance testing"/>
    <s v="6.02.03.05.01"/>
    <x v="0"/>
    <d v="2023-09-13T00:00:00"/>
    <d v="2023-10-13T00:00:00"/>
    <s v="apatil"/>
    <s v="jsandberg"/>
    <n v="1331.45"/>
    <s v="EDIA"/>
    <s v="C"/>
    <s v="Labor"/>
    <s v="OPC"/>
    <m/>
    <s v="BNL"/>
    <s v="R&amp;D"/>
    <s v="PD"/>
    <x v="3"/>
    <m/>
    <m/>
    <m/>
    <m/>
    <m/>
    <m/>
    <m/>
    <n v="786.77"/>
    <n v="544.69000000000005"/>
    <m/>
    <m/>
    <m/>
    <m/>
    <m/>
    <m/>
    <m/>
    <m/>
    <m/>
    <m/>
    <x v="0"/>
    <x v="0"/>
    <m/>
  </r>
  <r>
    <s v=""/>
    <s v=" RD_0307_2840"/>
    <s v="Chamber Coating Components - Write spec and SOW"/>
    <s v="6.02.03.05.01"/>
    <x v="0"/>
    <d v="2023-06-06T00:00:00"/>
    <d v="2023-07-03T00:00:00"/>
    <s v="apatil"/>
    <s v="jsandberg"/>
    <n v="13126.6"/>
    <s v="EDIA"/>
    <s v="C"/>
    <s v="Labor"/>
    <s v="OPC"/>
    <m/>
    <s v="BNL"/>
    <s v="R&amp;D"/>
    <s v="PD"/>
    <x v="3"/>
    <m/>
    <m/>
    <m/>
    <m/>
    <m/>
    <m/>
    <m/>
    <n v="13126.6"/>
    <m/>
    <m/>
    <m/>
    <m/>
    <m/>
    <m/>
    <m/>
    <m/>
    <m/>
    <m/>
    <m/>
    <x v="0"/>
    <x v="0"/>
    <m/>
  </r>
  <r>
    <s v=""/>
    <s v=" RD_0307_2960"/>
    <s v="Vacuum Fire Components - delivery and acceptance testing"/>
    <s v="6.02.03.05.01"/>
    <x v="0"/>
    <d v="2024-01-29T00:00:00"/>
    <d v="2024-02-28T00:00:00"/>
    <s v="apatil"/>
    <s v="jsandberg"/>
    <n v="679.3"/>
    <s v="EDIA"/>
    <s v="C"/>
    <s v="Labor"/>
    <s v="OPC"/>
    <m/>
    <s v="BNL"/>
    <s v="R&amp;D"/>
    <s v="PD"/>
    <x v="3"/>
    <m/>
    <m/>
    <m/>
    <m/>
    <m/>
    <m/>
    <m/>
    <m/>
    <n v="679.3"/>
    <m/>
    <m/>
    <m/>
    <m/>
    <m/>
    <m/>
    <m/>
    <m/>
    <m/>
    <m/>
    <x v="0"/>
    <x v="0"/>
    <m/>
  </r>
  <r>
    <s v=""/>
    <s v=" RD_0307_2920"/>
    <s v="Vacuum Fire Components - write spec and procure"/>
    <s v="6.02.03.05.01"/>
    <x v="0"/>
    <d v="2023-10-16T00:00:00"/>
    <d v="2023-11-20T00:00:00"/>
    <s v="apatil"/>
    <s v="jsandberg"/>
    <n v="1358.6"/>
    <s v="EDIA"/>
    <s v="C"/>
    <s v="Labor"/>
    <s v="OPC"/>
    <m/>
    <s v="BNL"/>
    <s v="R&amp;D"/>
    <s v="PD"/>
    <x v="3"/>
    <m/>
    <m/>
    <m/>
    <m/>
    <m/>
    <m/>
    <m/>
    <m/>
    <n v="1358.6"/>
    <m/>
    <m/>
    <m/>
    <m/>
    <m/>
    <m/>
    <m/>
    <m/>
    <m/>
    <m/>
    <x v="0"/>
    <x v="0"/>
    <m/>
  </r>
  <r>
    <s v=""/>
    <s v=" RD_0307_3040"/>
    <s v="Bake Out Equipment - delivery and acceptance testing"/>
    <s v="6.02.03.05.01"/>
    <x v="0"/>
    <d v="2023-11-14T00:00:00"/>
    <d v="2023-12-15T00:00:00"/>
    <s v="apatil"/>
    <s v="jsandberg"/>
    <n v="1358.6"/>
    <s v="EDIA"/>
    <s v="C"/>
    <s v="Labor"/>
    <s v="OPC"/>
    <m/>
    <s v="BNL"/>
    <s v="R&amp;D"/>
    <s v="PD"/>
    <x v="3"/>
    <m/>
    <m/>
    <m/>
    <m/>
    <m/>
    <m/>
    <m/>
    <m/>
    <n v="1358.6"/>
    <m/>
    <m/>
    <m/>
    <m/>
    <m/>
    <m/>
    <m/>
    <m/>
    <m/>
    <m/>
    <x v="0"/>
    <x v="0"/>
    <m/>
  </r>
  <r>
    <s v=""/>
    <s v=" RD_0307_3000"/>
    <s v="Bake Out Equipment - write spec and procure (Hadron &amp; ESR)"/>
    <s v="6.02.03.05.01"/>
    <x v="0"/>
    <d v="2023-07-05T00:00:00"/>
    <d v="2023-08-08T00:00:00"/>
    <s v="apatil"/>
    <s v="jsandberg"/>
    <n v="1312.66"/>
    <s v="EDIA"/>
    <s v="C"/>
    <s v="Labor"/>
    <s v="OPC"/>
    <m/>
    <s v="BNL"/>
    <s v="R&amp;D"/>
    <s v="PD"/>
    <x v="3"/>
    <m/>
    <m/>
    <m/>
    <m/>
    <m/>
    <m/>
    <m/>
    <n v="1312.66"/>
    <m/>
    <m/>
    <m/>
    <m/>
    <m/>
    <m/>
    <m/>
    <m/>
    <m/>
    <m/>
    <m/>
    <x v="0"/>
    <x v="0"/>
    <m/>
  </r>
  <r>
    <s v=""/>
    <s v=" RD_0309_1340"/>
    <s v="ESR Vacuum Development - RF Shielded Bellows - Details and Procurement Preparation"/>
    <s v="6.02.03.06.01"/>
    <x v="0"/>
    <d v="2022-03-02T00:00:00"/>
    <d v="2022-05-24T00:00:00"/>
    <s v="rnavarrol"/>
    <s v="chetzel"/>
    <n v="0"/>
    <s v="EDIA"/>
    <s v="C"/>
    <s v="Labor"/>
    <s v="OPC"/>
    <m/>
    <s v="BNL"/>
    <s v="R&amp;D"/>
    <s v="VAC"/>
    <x v="3"/>
    <m/>
    <m/>
    <m/>
    <m/>
    <m/>
    <m/>
    <m/>
    <m/>
    <m/>
    <m/>
    <m/>
    <m/>
    <m/>
    <m/>
    <m/>
    <m/>
    <m/>
    <m/>
    <m/>
    <x v="0"/>
    <x v="0"/>
    <m/>
  </r>
  <r>
    <s v=""/>
    <s v=" RD_0309_1560"/>
    <s v="ESR Vacuum Development - DES: Update vacuum sections of PDR report"/>
    <s v="6.02.03.06.01"/>
    <x v="1"/>
    <d v="2023-12-01T00:00:00"/>
    <d v="2023-12-29T00:00:00"/>
    <s v="rnavarrol"/>
    <s v="chetzel"/>
    <n v="17492.009999999998"/>
    <s v="EDIA"/>
    <s v="C"/>
    <s v="Labor"/>
    <s v="OPC"/>
    <m/>
    <s v="BNL"/>
    <s v="R&amp;D"/>
    <s v="VAC"/>
    <x v="3"/>
    <m/>
    <m/>
    <m/>
    <m/>
    <m/>
    <m/>
    <m/>
    <m/>
    <n v="17492.009999999998"/>
    <m/>
    <m/>
    <m/>
    <m/>
    <m/>
    <m/>
    <m/>
    <m/>
    <m/>
    <m/>
    <x v="0"/>
    <x v="0"/>
    <m/>
  </r>
  <r>
    <s v=""/>
    <s v=" RD_0309_1330"/>
    <s v="ESR Vacuum Development - Develop Concept RF Bellow Design"/>
    <s v="6.02.03.06.01"/>
    <x v="0"/>
    <d v="2021-10-01T00:00:00"/>
    <d v="2022-02-28T00:00:00"/>
    <s v="rnavarrol"/>
    <s v="chetzel"/>
    <n v="0"/>
    <s v="EDIA"/>
    <s v="C"/>
    <s v="Labor"/>
    <s v="OPC"/>
    <m/>
    <s v="BNL"/>
    <s v="R&amp;D"/>
    <s v="VAC"/>
    <x v="3"/>
    <m/>
    <m/>
    <m/>
    <m/>
    <m/>
    <m/>
    <m/>
    <m/>
    <m/>
    <m/>
    <m/>
    <m/>
    <m/>
    <m/>
    <m/>
    <m/>
    <m/>
    <m/>
    <m/>
    <x v="0"/>
    <x v="0"/>
    <m/>
  </r>
  <r>
    <s v=""/>
    <s v=" RD_0309_1290"/>
    <s v="ESR Vacuum Development - Prototype Chambers - Evaluation and testing of prototype chambers"/>
    <s v="6.02.03.06.01"/>
    <x v="1"/>
    <d v="2023-09-01T00:00:00"/>
    <d v="2023-11-30T00:00:00"/>
    <s v="rnavarrol"/>
    <s v="chetzel"/>
    <n v="63806.21"/>
    <s v="EDIA"/>
    <s v="C"/>
    <s v="Labor"/>
    <s v="OPC"/>
    <m/>
    <s v="BNL"/>
    <s v="R&amp;D"/>
    <s v="VAC"/>
    <x v="3"/>
    <m/>
    <m/>
    <m/>
    <m/>
    <m/>
    <m/>
    <m/>
    <n v="21268.74"/>
    <n v="42537.48"/>
    <m/>
    <m/>
    <m/>
    <m/>
    <m/>
    <m/>
    <m/>
    <m/>
    <m/>
    <m/>
    <x v="0"/>
    <x v="0"/>
    <m/>
  </r>
  <r>
    <s v=""/>
    <s v=" RD_0309_1220"/>
    <s v="ESR Vacuum Development - Vacuum chamber cross sections - delivery and acceptance"/>
    <s v="6.02.03.06.01"/>
    <x v="1"/>
    <d v="2022-10-03T00:00:00"/>
    <d v="2022-11-21T00:00:00"/>
    <s v="rnavarrol"/>
    <s v="chetzel"/>
    <n v="3609.81"/>
    <s v="EDIA"/>
    <s v="C"/>
    <s v="Labor"/>
    <s v="OPC"/>
    <m/>
    <s v="BNL"/>
    <s v="R&amp;D"/>
    <s v="VAC"/>
    <x v="3"/>
    <m/>
    <m/>
    <m/>
    <m/>
    <m/>
    <m/>
    <m/>
    <n v="3609.81"/>
    <m/>
    <m/>
    <m/>
    <m/>
    <m/>
    <m/>
    <m/>
    <m/>
    <m/>
    <m/>
    <m/>
    <x v="0"/>
    <x v="0"/>
    <m/>
  </r>
  <r>
    <s v=""/>
    <s v=" RD_0309_1289"/>
    <s v="ESR Vacuum Development - Prototype Chambers - delivery and acceptance"/>
    <s v="6.02.03.06.01"/>
    <x v="1"/>
    <d v="2023-09-01T00:00:00"/>
    <d v="2023-10-30T00:00:00"/>
    <s v="rnavarrol"/>
    <s v="chetzel"/>
    <n v="6678.16"/>
    <s v="EDIA"/>
    <s v="C"/>
    <s v="Labor"/>
    <s v="OPC"/>
    <m/>
    <s v="BNL"/>
    <s v="R&amp;D"/>
    <s v="VAC"/>
    <x v="3"/>
    <m/>
    <m/>
    <m/>
    <m/>
    <m/>
    <m/>
    <m/>
    <n v="3339.08"/>
    <n v="3339.08"/>
    <m/>
    <m/>
    <m/>
    <m/>
    <m/>
    <m/>
    <m/>
    <m/>
    <m/>
    <m/>
    <x v="0"/>
    <x v="0"/>
    <m/>
  </r>
  <r>
    <s v=""/>
    <s v=" RD_0309_5160"/>
    <s v="Detector Interface Vacuum Development - Prototype Detector Chamber - Details and Procurement Preparation"/>
    <s v="6.02.03.06.02"/>
    <x v="1"/>
    <d v="2023-07-05T00:00:00"/>
    <d v="2023-10-12T00:00:00"/>
    <s v="rnavarrol"/>
    <s v="chetzel"/>
    <n v="36242.54"/>
    <s v="EDIA"/>
    <s v="C"/>
    <s v="Labor"/>
    <s v="OPC"/>
    <m/>
    <s v="BNL"/>
    <s v="R&amp;D"/>
    <s v="VAC"/>
    <x v="3"/>
    <s v="S.P163"/>
    <m/>
    <m/>
    <m/>
    <m/>
    <m/>
    <m/>
    <n v="32100.54"/>
    <n v="4142.01"/>
    <m/>
    <m/>
    <m/>
    <m/>
    <m/>
    <m/>
    <m/>
    <m/>
    <m/>
    <m/>
    <x v="0"/>
    <x v="0"/>
    <m/>
  </r>
  <r>
    <s v=""/>
    <s v=" RD_0309_5320"/>
    <s v="Detector Interface Vacuum Development - Evaluation and Testing of Prototype Detector Chamber"/>
    <s v="6.02.03.06.02"/>
    <x v="1"/>
    <d v="2024-09-27T00:00:00"/>
    <d v="2024-11-25T00:00:00"/>
    <s v="rnavarrol"/>
    <s v="chetzel"/>
    <n v="45447.27"/>
    <s v="EDIA"/>
    <s v="C"/>
    <s v="Labor"/>
    <s v="OPC"/>
    <m/>
    <s v="BNL"/>
    <s v="R&amp;D"/>
    <s v="VAC"/>
    <x v="3"/>
    <s v="S.P163"/>
    <m/>
    <m/>
    <m/>
    <m/>
    <m/>
    <m/>
    <m/>
    <n v="2272.36"/>
    <n v="43174.91"/>
    <m/>
    <m/>
    <m/>
    <m/>
    <m/>
    <m/>
    <m/>
    <m/>
    <m/>
    <x v="0"/>
    <x v="0"/>
    <m/>
  </r>
  <r>
    <s v=""/>
    <s v=" RD_0309_5440"/>
    <s v="Detector Interface Vacuum Development - Motion testing - adjustable collimator"/>
    <s v="6.02.03.06.02"/>
    <x v="1"/>
    <d v="2023-12-18T00:00:00"/>
    <d v="2024-02-29T00:00:00"/>
    <s v="rnavarrol"/>
    <s v="chetzel"/>
    <n v="11106.58"/>
    <s v="EDIA"/>
    <s v="C"/>
    <s v="Labor"/>
    <s v="OPC"/>
    <m/>
    <s v="BNL"/>
    <s v="R&amp;D"/>
    <s v="VAC"/>
    <x v="3"/>
    <m/>
    <m/>
    <m/>
    <m/>
    <m/>
    <m/>
    <m/>
    <m/>
    <n v="11106.58"/>
    <m/>
    <m/>
    <m/>
    <m/>
    <m/>
    <m/>
    <m/>
    <m/>
    <m/>
    <m/>
    <x v="0"/>
    <x v="0"/>
    <m/>
  </r>
  <r>
    <s v=""/>
    <s v=" RD_0309_5550"/>
    <s v="Detector Interface Vacuum Development - Update IR vacuum section of PDR report"/>
    <s v="6.02.03.06.02"/>
    <x v="1"/>
    <d v="2024-04-15T00:00:00"/>
    <d v="2024-05-10T00:00:00"/>
    <s v="rnavarrol"/>
    <s v="chetzel"/>
    <n v="16982.54"/>
    <s v="EDIA"/>
    <s v="C"/>
    <s v="Labor"/>
    <s v="OPC"/>
    <m/>
    <s v="BNL"/>
    <s v="R&amp;D"/>
    <s v="VAC"/>
    <x v="3"/>
    <m/>
    <m/>
    <m/>
    <m/>
    <m/>
    <m/>
    <m/>
    <m/>
    <n v="16982.54"/>
    <m/>
    <m/>
    <m/>
    <m/>
    <m/>
    <m/>
    <m/>
    <m/>
    <m/>
    <m/>
    <x v="0"/>
    <x v="0"/>
    <m/>
  </r>
  <r>
    <s v=""/>
    <s v=" RD1_0307_2800"/>
    <s v="Diagnostic and instruments - Requirement and design"/>
    <s v="6.02.03.07"/>
    <x v="0"/>
    <d v="2022-10-03T00:00:00"/>
    <d v="2023-05-11T00:00:00"/>
    <s v="apatil"/>
    <s v="wange"/>
    <n v="13290.68"/>
    <s v="EDIA"/>
    <s v="C"/>
    <s v="Labor"/>
    <s v="OPC"/>
    <m/>
    <s v="BNL"/>
    <s v="R&amp;D"/>
    <s v="AD"/>
    <x v="3"/>
    <m/>
    <m/>
    <m/>
    <m/>
    <m/>
    <m/>
    <m/>
    <n v="13290.68"/>
    <m/>
    <m/>
    <m/>
    <m/>
    <m/>
    <m/>
    <m/>
    <m/>
    <m/>
    <m/>
    <m/>
    <x v="0"/>
    <x v="0"/>
    <m/>
  </r>
  <r>
    <s v=""/>
    <s v=" RD1_0307_4980"/>
    <s v="DES: Control system development"/>
    <s v="6.02.03.07"/>
    <x v="0"/>
    <d v="2023-06-01T00:00:00"/>
    <d v="2024-03-20T00:00:00"/>
    <s v="apatil"/>
    <s v="wange"/>
    <n v="83692.33"/>
    <s v="EDIA"/>
    <s v="C"/>
    <s v="Labor"/>
    <s v="OPC"/>
    <m/>
    <s v="BNL"/>
    <s v="R&amp;D"/>
    <s v="AD"/>
    <x v="3"/>
    <m/>
    <m/>
    <m/>
    <m/>
    <m/>
    <m/>
    <m/>
    <n v="35569.24"/>
    <n v="48123.09"/>
    <m/>
    <m/>
    <m/>
    <m/>
    <m/>
    <m/>
    <m/>
    <m/>
    <m/>
    <m/>
    <x v="0"/>
    <x v="0"/>
    <m/>
  </r>
  <r>
    <s v=""/>
    <s v=" RD1_0307_4040"/>
    <s v="DES: Design co-depo station"/>
    <s v="6.02.03.07"/>
    <x v="0"/>
    <d v="2023-01-03T00:00:00"/>
    <d v="2023-10-17T00:00:00"/>
    <s v="apatil"/>
    <s v="wange"/>
    <n v="32879.67"/>
    <s v="EDIA"/>
    <s v="C"/>
    <s v="Labor"/>
    <s v="OPC"/>
    <m/>
    <s v="BNL"/>
    <s v="R&amp;D"/>
    <s v="AD"/>
    <x v="3"/>
    <m/>
    <m/>
    <m/>
    <m/>
    <m/>
    <m/>
    <m/>
    <n v="31071.29"/>
    <n v="1808.38"/>
    <m/>
    <m/>
    <m/>
    <m/>
    <m/>
    <m/>
    <m/>
    <m/>
    <m/>
    <m/>
    <x v="0"/>
    <x v="0"/>
    <m/>
  </r>
  <r>
    <s v=""/>
    <s v=" EJ_0401_5040"/>
    <s v="ICT,  Electronic System Preliminary Design, Oversight, Reviews, Documentation"/>
    <s v="6.03.04.01.04.02"/>
    <x v="0"/>
    <d v="2023-01-09T00:00:00"/>
    <d v="2023-03-06T00:00:00"/>
    <s v="mahmed"/>
    <s v="gassner"/>
    <n v="492.25"/>
    <s v="EDIA"/>
    <s v="C"/>
    <s v="Labor"/>
    <s v="TEC"/>
    <m/>
    <s v="BNL"/>
    <s v="PED"/>
    <s v="INS"/>
    <x v="11"/>
    <m/>
    <m/>
    <m/>
    <m/>
    <m/>
    <m/>
    <m/>
    <n v="492.25"/>
    <m/>
    <m/>
    <m/>
    <m/>
    <m/>
    <m/>
    <m/>
    <m/>
    <m/>
    <m/>
    <m/>
    <x v="0"/>
    <x v="0"/>
    <m/>
  </r>
  <r>
    <s v=""/>
    <s v=" EJ_0401_5060"/>
    <s v="FCT,  Electronic System Preliminary Design, Oversight, Reviews, Documentation"/>
    <s v="6.03.04.01.04.02"/>
    <x v="0"/>
    <d v="2023-01-09T00:00:00"/>
    <d v="2023-03-06T00:00:00"/>
    <s v="mahmed"/>
    <s v="gassner"/>
    <n v="164.08"/>
    <s v="EDIA"/>
    <s v="C"/>
    <s v="Labor"/>
    <s v="TEC"/>
    <m/>
    <s v="BNL"/>
    <s v="PED"/>
    <s v="INS"/>
    <x v="11"/>
    <m/>
    <m/>
    <m/>
    <m/>
    <m/>
    <m/>
    <m/>
    <n v="164.08"/>
    <m/>
    <m/>
    <m/>
    <m/>
    <m/>
    <m/>
    <m/>
    <m/>
    <m/>
    <m/>
    <m/>
    <x v="0"/>
    <x v="0"/>
    <m/>
  </r>
  <r>
    <s v=""/>
    <s v=" EJ_0401_6560"/>
    <s v="Bunch Length Monitors - Preliminary Design"/>
    <s v="6.03.04.01.04.03"/>
    <x v="0"/>
    <d v="2022-10-17T00:00:00"/>
    <d v="2023-01-05T00:00:00"/>
    <s v="mahmed"/>
    <s v="gassner"/>
    <n v="1312.66"/>
    <s v="EDIA"/>
    <s v="C"/>
    <s v="Labor"/>
    <s v="TEC"/>
    <m/>
    <s v="BNL"/>
    <s v="PED"/>
    <s v="INS"/>
    <x v="11"/>
    <m/>
    <m/>
    <m/>
    <m/>
    <m/>
    <m/>
    <m/>
    <n v="1312.66"/>
    <m/>
    <m/>
    <m/>
    <m/>
    <m/>
    <m/>
    <m/>
    <m/>
    <m/>
    <m/>
    <m/>
    <x v="0"/>
    <x v="0"/>
    <m/>
  </r>
  <r>
    <s v=""/>
    <s v=" EJ_0401_6580"/>
    <s v="Profile Monitors - Preliminary Design"/>
    <s v="6.03.04.01.04.03"/>
    <x v="0"/>
    <d v="2022-10-17T00:00:00"/>
    <d v="2023-01-05T00:00:00"/>
    <s v="mahmed"/>
    <s v="gassner"/>
    <n v="656.33"/>
    <s v="EDIA"/>
    <s v="C"/>
    <s v="Labor"/>
    <s v="TEC"/>
    <m/>
    <s v="BNL"/>
    <s v="PED"/>
    <s v="INS"/>
    <x v="11"/>
    <m/>
    <m/>
    <m/>
    <m/>
    <m/>
    <m/>
    <m/>
    <n v="656.33"/>
    <m/>
    <m/>
    <m/>
    <m/>
    <m/>
    <m/>
    <m/>
    <m/>
    <m/>
    <m/>
    <m/>
    <x v="0"/>
    <x v="0"/>
    <m/>
  </r>
  <r>
    <s v=""/>
    <s v=" EJ_0401_6600"/>
    <s v="Emittance Slit - Preliminary Design"/>
    <s v="6.03.04.01.04.03"/>
    <x v="0"/>
    <d v="2022-10-17T00:00:00"/>
    <d v="2023-01-05T00:00:00"/>
    <s v="mahmed"/>
    <s v="gassner"/>
    <n v="656.33"/>
    <s v="EDIA"/>
    <s v="C"/>
    <s v="Labor"/>
    <s v="TEC"/>
    <m/>
    <s v="BNL"/>
    <s v="PED"/>
    <s v="INS"/>
    <x v="11"/>
    <m/>
    <m/>
    <m/>
    <m/>
    <m/>
    <m/>
    <m/>
    <n v="656.33"/>
    <m/>
    <m/>
    <m/>
    <m/>
    <m/>
    <m/>
    <m/>
    <m/>
    <m/>
    <m/>
    <m/>
    <x v="0"/>
    <x v="0"/>
    <m/>
  </r>
  <r>
    <s v=""/>
    <s v=" EJ_0401_6620"/>
    <s v="Wire Scanner - Preliminary Design"/>
    <s v="6.03.04.01.04.03"/>
    <x v="0"/>
    <d v="2022-10-17T00:00:00"/>
    <d v="2023-01-05T00:00:00"/>
    <s v="mahmed"/>
    <s v="gassner"/>
    <n v="1312.66"/>
    <s v="EDIA"/>
    <s v="C"/>
    <s v="Labor"/>
    <s v="TEC"/>
    <m/>
    <s v="BNL"/>
    <s v="PED"/>
    <s v="INS"/>
    <x v="11"/>
    <m/>
    <m/>
    <m/>
    <m/>
    <m/>
    <m/>
    <m/>
    <n v="1312.66"/>
    <m/>
    <m/>
    <m/>
    <m/>
    <m/>
    <m/>
    <m/>
    <m/>
    <m/>
    <m/>
    <m/>
    <x v="0"/>
    <x v="0"/>
    <m/>
  </r>
  <r>
    <s v=""/>
    <s v=" EJ_0304_4020"/>
    <s v="ICT, Electronic System - Preliminary Design, Oversight, Reviews, Documentation"/>
    <s v="6.03.03.04.02"/>
    <x v="0"/>
    <d v="2021-10-18T00:00:00"/>
    <d v="2021-12-09T00:00:00"/>
    <s v="mahmed"/>
    <s v="gassner"/>
    <n v="0"/>
    <s v="EDIA"/>
    <s v="C"/>
    <s v="Labor"/>
    <s v="TEC"/>
    <m/>
    <s v="BNL"/>
    <s v="PED"/>
    <s v="INS"/>
    <x v="11"/>
    <m/>
    <m/>
    <m/>
    <m/>
    <m/>
    <m/>
    <m/>
    <m/>
    <m/>
    <m/>
    <m/>
    <m/>
    <m/>
    <m/>
    <m/>
    <m/>
    <m/>
    <m/>
    <m/>
    <x v="0"/>
    <x v="0"/>
    <m/>
  </r>
  <r>
    <s v=""/>
    <s v=" EJ_0304_4040"/>
    <s v="FCT Electronic System - Preliminary Design, Oversight, Reviews, Documentation"/>
    <s v="6.03.03.04.02"/>
    <x v="0"/>
    <d v="2021-10-18T00:00:00"/>
    <d v="2021-12-09T00:00:00"/>
    <s v="mahmed"/>
    <s v="gassner"/>
    <n v="0"/>
    <s v="EDIA"/>
    <s v="C"/>
    <s v="Labor"/>
    <s v="TEC"/>
    <m/>
    <s v="BNL"/>
    <s v="PED"/>
    <s v="INS"/>
    <x v="11"/>
    <m/>
    <m/>
    <m/>
    <m/>
    <m/>
    <m/>
    <m/>
    <m/>
    <m/>
    <m/>
    <m/>
    <m/>
    <m/>
    <m/>
    <m/>
    <m/>
    <m/>
    <m/>
    <m/>
    <x v="0"/>
    <x v="0"/>
    <m/>
  </r>
  <r>
    <s v=""/>
    <s v=" EJ_0304_7060"/>
    <s v="TL Profile &amp; Emit Monitors - Preliminary Design"/>
    <s v="6.03.03.04.03"/>
    <x v="0"/>
    <d v="2022-11-29T00:00:00"/>
    <d v="2023-01-24T00:00:00"/>
    <s v="mahmed"/>
    <s v="gassner"/>
    <n v="1312.66"/>
    <s v="EDIA"/>
    <s v="C"/>
    <s v="Labor"/>
    <s v="TEC"/>
    <m/>
    <s v="BNL"/>
    <s v="PED"/>
    <s v="INS"/>
    <x v="11"/>
    <m/>
    <m/>
    <m/>
    <m/>
    <m/>
    <m/>
    <m/>
    <n v="1312.66"/>
    <m/>
    <m/>
    <m/>
    <m/>
    <m/>
    <m/>
    <m/>
    <m/>
    <m/>
    <m/>
    <m/>
    <x v="0"/>
    <x v="0"/>
    <m/>
  </r>
  <r>
    <s v=""/>
    <s v=" EJ_0205_5560"/>
    <s v="RCS Profile &amp; Emit Monitors - Tune Monitor - Preliminary Design"/>
    <s v="6.03.02.05.03"/>
    <x v="0"/>
    <d v="2022-02-23T00:00:00"/>
    <d v="2022-06-08T00:00:00"/>
    <s v="mahmed"/>
    <s v="gassner"/>
    <n v="0"/>
    <s v="EDIA"/>
    <s v="C"/>
    <s v="Labor"/>
    <s v="TEC"/>
    <m/>
    <s v="BNL"/>
    <s v="PED"/>
    <s v="INS"/>
    <x v="11"/>
    <m/>
    <m/>
    <m/>
    <m/>
    <m/>
    <m/>
    <m/>
    <m/>
    <m/>
    <m/>
    <m/>
    <m/>
    <m/>
    <m/>
    <m/>
    <m/>
    <m/>
    <m/>
    <m/>
    <x v="0"/>
    <x v="0"/>
    <m/>
  </r>
  <r>
    <s v=""/>
    <s v=" EJ_0205_5580"/>
    <s v="RCS Profile &amp; Emit Monitors - Profile Monitors - Preliminary Design"/>
    <s v="6.03.02.05.03"/>
    <x v="0"/>
    <d v="2022-02-23T00:00:00"/>
    <d v="2022-06-08T00:00:00"/>
    <s v="mahmed"/>
    <s v="gassner"/>
    <n v="0"/>
    <s v="EDIA"/>
    <s v="C"/>
    <s v="Labor"/>
    <s v="TEC"/>
    <m/>
    <s v="BNL"/>
    <s v="PED"/>
    <s v="INS"/>
    <x v="11"/>
    <m/>
    <m/>
    <m/>
    <m/>
    <m/>
    <m/>
    <m/>
    <m/>
    <m/>
    <m/>
    <m/>
    <m/>
    <m/>
    <m/>
    <m/>
    <m/>
    <m/>
    <m/>
    <m/>
    <x v="0"/>
    <x v="0"/>
    <m/>
  </r>
  <r>
    <s v=""/>
    <s v=" HR_0603_2540"/>
    <s v="HSR Collimators - Mechanical System - Preliminary Design"/>
    <s v="6.06.03.02.02"/>
    <x v="0"/>
    <d v="2023-08-15T00:00:00"/>
    <d v="2023-10-25T00:00:00"/>
    <s v="mahmed"/>
    <s v="gassner"/>
    <n v="1328.28"/>
    <s v="EDIA"/>
    <s v="C"/>
    <s v="Labor"/>
    <s v="TEC"/>
    <m/>
    <s v="BNL"/>
    <s v="PED"/>
    <s v="AD"/>
    <x v="11"/>
    <m/>
    <m/>
    <m/>
    <m/>
    <m/>
    <m/>
    <m/>
    <n v="876.67"/>
    <n v="451.62"/>
    <m/>
    <m/>
    <m/>
    <m/>
    <m/>
    <m/>
    <m/>
    <m/>
    <m/>
    <m/>
    <x v="0"/>
    <x v="0"/>
    <m/>
  </r>
  <r>
    <s v=""/>
    <s v=" HR_0603_2640"/>
    <s v="HSR Collimators - Loss Detectors - Preliminary Design"/>
    <s v="6.06.03.02.02"/>
    <x v="0"/>
    <d v="2023-08-15T00:00:00"/>
    <d v="2023-10-25T00:00:00"/>
    <s v="mahmed"/>
    <s v="gassner"/>
    <n v="664.14"/>
    <s v="EDIA"/>
    <s v="C"/>
    <s v="Labor"/>
    <s v="TEC"/>
    <m/>
    <s v="BNL"/>
    <s v="PED"/>
    <s v="AD"/>
    <x v="11"/>
    <m/>
    <m/>
    <m/>
    <m/>
    <m/>
    <m/>
    <m/>
    <n v="438.33"/>
    <n v="225.81"/>
    <m/>
    <m/>
    <m/>
    <m/>
    <m/>
    <m/>
    <m/>
    <m/>
    <m/>
    <m/>
    <x v="0"/>
    <x v="0"/>
    <m/>
  </r>
  <r>
    <s v=""/>
    <s v=" PO_0207_1180"/>
    <s v="SHC - Integrated Systems Commissioning - Labor Support"/>
    <s v="6.12.02.07"/>
    <x v="0"/>
    <d v="1932-04-23T00:00:00"/>
    <d v="1932-09-14T00:00:00"/>
    <s v="egolnar"/>
    <s v="blednykh"/>
    <n v="71560.83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n v="71560.83"/>
    <m/>
    <m/>
    <x v="0"/>
    <x v="0"/>
    <m/>
  </r>
  <r>
    <s v=""/>
    <s v=" PO_0306_1010"/>
    <s v="SHC - Beam Commissioning - Labor Support"/>
    <s v="6.12.03.07"/>
    <x v="0"/>
    <d v="1934-03-07T00:00:00"/>
    <d v="1934-08-30T00:00:00"/>
    <s v="egolnar"/>
    <s v="blednykh"/>
    <n v="71560.83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m/>
    <m/>
    <n v="71560.83"/>
    <x v="0"/>
    <x v="0"/>
    <m/>
  </r>
  <r>
    <s v=""/>
    <s v=" PO_0701_1000"/>
    <s v="Pre-Injector - IRR/ARR Prep Team above and beyond LOE ESH Staff"/>
    <s v="6.12.02.03"/>
    <x v="0"/>
    <d v="2029-12-13T00:00:00"/>
    <d v="1930-06-05T00:00:00"/>
    <s v="egolnar"/>
    <s v="blednykh"/>
    <n v="78075.78"/>
    <s v="EDIA"/>
    <s v="C"/>
    <s v="Labor"/>
    <s v="OPC"/>
    <m/>
    <s v="BNL"/>
    <s v="Pre-Ops"/>
    <s v="COM"/>
    <x v="4"/>
    <m/>
    <m/>
    <m/>
    <m/>
    <m/>
    <m/>
    <m/>
    <m/>
    <m/>
    <m/>
    <m/>
    <m/>
    <m/>
    <m/>
    <n v="78075.78"/>
    <m/>
    <m/>
    <m/>
    <m/>
    <x v="0"/>
    <x v="0"/>
    <m/>
  </r>
  <r>
    <s v=""/>
    <s v=" PO_0701_1060"/>
    <s v="Pre-Injector - IRR/ARR Closeout Process"/>
    <s v="6.12.02.03"/>
    <x v="0"/>
    <d v="1930-07-05T00:00:00"/>
    <d v="1930-09-06T00:00:00"/>
    <s v="egolnar"/>
    <s v="blednykh"/>
    <n v="13778.08"/>
    <s v="EDIA"/>
    <s v="C"/>
    <s v="Labor"/>
    <s v="OPC"/>
    <m/>
    <s v="BNL"/>
    <s v="Pre-Ops"/>
    <s v="COM"/>
    <x v="4"/>
    <m/>
    <m/>
    <m/>
    <m/>
    <m/>
    <m/>
    <m/>
    <m/>
    <m/>
    <m/>
    <m/>
    <m/>
    <m/>
    <m/>
    <n v="13778.08"/>
    <m/>
    <m/>
    <m/>
    <m/>
    <x v="0"/>
    <x v="0"/>
    <m/>
  </r>
  <r>
    <s v=""/>
    <s v=" PO_0702_1000"/>
    <s v="RCS - IRR/ARR Prep Team above and beyond LOE ESH Staff"/>
    <s v="6.12.02.04"/>
    <x v="0"/>
    <d v="1931-05-15T00:00:00"/>
    <d v="1931-11-04T00:00:00"/>
    <s v="egolnar"/>
    <s v="blednykh"/>
    <n v="81209.100000000006"/>
    <s v="EDIA"/>
    <s v="C"/>
    <s v="Labor"/>
    <s v="OPC"/>
    <m/>
    <s v="BNL"/>
    <s v="Pre-Ops"/>
    <s v="COM"/>
    <x v="4"/>
    <m/>
    <m/>
    <m/>
    <m/>
    <m/>
    <m/>
    <m/>
    <m/>
    <m/>
    <m/>
    <m/>
    <m/>
    <m/>
    <m/>
    <m/>
    <n v="64967.28"/>
    <n v="16241.82"/>
    <m/>
    <m/>
    <x v="0"/>
    <x v="0"/>
    <m/>
  </r>
  <r>
    <s v=""/>
    <s v=" PO_0702_1060"/>
    <s v="RCS - IRR/ARR Closeout Process"/>
    <s v="6.12.02.04"/>
    <x v="0"/>
    <d v="1931-12-08T00:00:00"/>
    <d v="1932-02-11T00:00:00"/>
    <s v="egolnar"/>
    <s v="blednykh"/>
    <n v="14759.42"/>
    <s v="EDIA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n v="14759.42"/>
    <m/>
    <m/>
    <x v="0"/>
    <x v="0"/>
    <m/>
  </r>
  <r>
    <s v=""/>
    <s v=" PO_0703_1000"/>
    <s v="ESR - IRR/ARR Prep Team above and beyond LOE ESH Staff"/>
    <s v="6.12.02.06"/>
    <x v="0"/>
    <d v="1932-03-19T00:00:00"/>
    <d v="1932-08-09T00:00:00"/>
    <s v="egolnar"/>
    <s v="blednykh"/>
    <n v="83636.72"/>
    <s v="EDIA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n v="83636.72"/>
    <m/>
    <m/>
    <x v="0"/>
    <x v="0"/>
    <m/>
  </r>
  <r>
    <s v=""/>
    <s v=" PO_0703_1040"/>
    <s v="ESR - IRR/ARR Closeout Process"/>
    <s v="6.12.02.06"/>
    <x v="0"/>
    <d v="1932-09-08T00:00:00"/>
    <d v="1932-11-10T00:00:00"/>
    <s v="egolnar"/>
    <s v="blednykh"/>
    <n v="14759.42"/>
    <s v="EDIA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n v="5575.78"/>
    <n v="9183.64"/>
    <m/>
    <x v="0"/>
    <x v="0"/>
    <m/>
  </r>
  <r>
    <s v=""/>
    <s v=" PO_0704_1000"/>
    <s v="HSR - IRR/ARR Prep Team above and beyond LOE ESH Staff"/>
    <s v="6.12.02.05"/>
    <x v="0"/>
    <d v="1932-04-02T00:00:00"/>
    <d v="1932-08-23T00:00:00"/>
    <s v="egolnar"/>
    <s v="blednykh"/>
    <n v="83636.72"/>
    <s v="EDIA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n v="83636.72"/>
    <m/>
    <m/>
    <x v="0"/>
    <x v="0"/>
    <m/>
  </r>
  <r>
    <s v=""/>
    <s v=" PO_0704_1060"/>
    <s v="HSR - IRR/ARR Closeout Process"/>
    <s v="6.12.02.05"/>
    <x v="0"/>
    <d v="1932-09-22T00:00:00"/>
    <d v="1932-11-29T00:00:00"/>
    <s v="egolnar"/>
    <s v="blednykh"/>
    <n v="14759.42"/>
    <s v="EDIA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n v="2295.91"/>
    <n v="12463.51"/>
    <m/>
    <x v="0"/>
    <x v="0"/>
    <m/>
  </r>
  <r>
    <s v=""/>
    <s v=" PO_0705_1000"/>
    <s v="SHC - IRR/ARR Prep Team above and beyond LOE ESH Staff"/>
    <s v="6.12.02.07"/>
    <x v="0"/>
    <d v="1932-04-23T00:00:00"/>
    <d v="1932-09-14T00:00:00"/>
    <s v="egolnar"/>
    <s v="blednykh"/>
    <n v="98396.15"/>
    <s v="EDIA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n v="98396.15"/>
    <m/>
    <m/>
    <x v="0"/>
    <x v="0"/>
    <m/>
  </r>
  <r>
    <s v=""/>
    <s v=" PO_0705_1050"/>
    <s v="SHC - IRR/ARR Closeout Process"/>
    <s v="6.12.02.07"/>
    <x v="0"/>
    <d v="1932-10-14T00:00:00"/>
    <d v="1932-12-20T00:00:00"/>
    <s v="egolnar"/>
    <s v="blednykh"/>
    <n v="14759.42"/>
    <s v="EDIA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m/>
    <n v="14759.42"/>
    <m/>
    <x v="0"/>
    <x v="0"/>
    <m/>
  </r>
  <r>
    <s v=""/>
    <s v=" DE_0100_1080"/>
    <s v="BNL Detector Management - FY23"/>
    <s v="6.10.01"/>
    <x v="0"/>
    <d v="2022-10-03T00:00:00"/>
    <d v="2023-09-29T00:00:00"/>
    <s v="tlewis"/>
    <s v="elke"/>
    <n v="144392.6"/>
    <s v="EDIA"/>
    <s v="A"/>
    <s v="Labor"/>
    <s v="TEC"/>
    <m/>
    <s v="BNL"/>
    <s v="PED"/>
    <s v="DET"/>
    <x v="0"/>
    <m/>
    <m/>
    <m/>
    <m/>
    <m/>
    <m/>
    <m/>
    <n v="144392.6"/>
    <m/>
    <m/>
    <m/>
    <m/>
    <m/>
    <m/>
    <m/>
    <m/>
    <m/>
    <m/>
    <m/>
    <x v="0"/>
    <x v="0"/>
    <m/>
  </r>
  <r>
    <s v=""/>
    <s v=" DE_0100_1380"/>
    <s v="BNL Detector Management - Pre-Operations - FY28"/>
    <s v="6.10.01"/>
    <x v="0"/>
    <d v="2027-10-01T00:00:00"/>
    <d v="2028-09-29T00:00:00"/>
    <s v="tlewis"/>
    <s v="elke"/>
    <n v="102895.87"/>
    <s v="EDIA"/>
    <s v="A"/>
    <s v="Labor"/>
    <s v="OPC"/>
    <m/>
    <s v="BNL"/>
    <s v="Pre-Ops"/>
    <s v="DET"/>
    <x v="0"/>
    <m/>
    <m/>
    <m/>
    <m/>
    <m/>
    <m/>
    <m/>
    <m/>
    <m/>
    <m/>
    <m/>
    <m/>
    <n v="102895.87"/>
    <m/>
    <m/>
    <m/>
    <m/>
    <m/>
    <m/>
    <x v="0"/>
    <x v="0"/>
    <m/>
  </r>
  <r>
    <s v=""/>
    <s v=" DE_0100_1400"/>
    <s v="BNL Detector Management - Pre-Operations - FY29"/>
    <s v="6.10.01"/>
    <x v="0"/>
    <d v="2028-10-02T00:00:00"/>
    <d v="2029-09-28T00:00:00"/>
    <s v="tlewis"/>
    <s v="elke"/>
    <n v="17749.54"/>
    <s v="EDIA"/>
    <s v="A"/>
    <s v="Labor"/>
    <s v="OPC"/>
    <m/>
    <s v="BNL"/>
    <s v="Pre-Ops"/>
    <s v="DET"/>
    <x v="0"/>
    <m/>
    <m/>
    <m/>
    <m/>
    <m/>
    <m/>
    <m/>
    <m/>
    <m/>
    <m/>
    <m/>
    <m/>
    <m/>
    <n v="17749.54"/>
    <m/>
    <m/>
    <m/>
    <m/>
    <m/>
    <x v="0"/>
    <x v="0"/>
    <m/>
  </r>
  <r>
    <s v=""/>
    <s v=" DE_0100_1410"/>
    <s v="BNL Detector Management - Pre-Operations - FY30"/>
    <s v="6.10.01"/>
    <x v="0"/>
    <d v="2029-10-01T00:00:00"/>
    <d v="1930-09-30T00:00:00"/>
    <s v="tlewis"/>
    <s v="elke"/>
    <n v="9185.39"/>
    <s v="EDIA"/>
    <s v="A"/>
    <s v="Labor"/>
    <s v="OPC"/>
    <m/>
    <s v="BNL"/>
    <s v="Pre-Ops"/>
    <s v="DET"/>
    <x v="0"/>
    <m/>
    <m/>
    <m/>
    <m/>
    <m/>
    <m/>
    <m/>
    <m/>
    <m/>
    <m/>
    <m/>
    <m/>
    <m/>
    <m/>
    <n v="9185.39"/>
    <m/>
    <m/>
    <m/>
    <m/>
    <x v="0"/>
    <x v="0"/>
    <m/>
  </r>
  <r>
    <s v=""/>
    <s v=" DE_0100_1420"/>
    <s v="BNL Detector Management - Pre-Operations - FY31"/>
    <s v="6.10.01"/>
    <x v="0"/>
    <d v="1930-10-01T00:00:00"/>
    <d v="1931-04-30T00:00:00"/>
    <s v="tlewis"/>
    <s v="elke"/>
    <n v="9506.8700000000008"/>
    <s v="EDIA"/>
    <s v="A"/>
    <s v="Labor"/>
    <s v="OPC"/>
    <m/>
    <s v="BNL"/>
    <s v="Pre-Ops"/>
    <s v="DET"/>
    <x v="0"/>
    <m/>
    <m/>
    <m/>
    <m/>
    <m/>
    <m/>
    <m/>
    <m/>
    <m/>
    <m/>
    <m/>
    <m/>
    <m/>
    <m/>
    <m/>
    <n v="9506.8700000000008"/>
    <m/>
    <m/>
    <m/>
    <x v="0"/>
    <x v="0"/>
    <m/>
  </r>
  <r>
    <s v=""/>
    <s v=" RD_0307_2110"/>
    <s v="Striplines - Simulation of Stripline Design Hadron"/>
    <s v="6.02.03.05.01"/>
    <x v="0"/>
    <d v="2022-10-03T00:00:00"/>
    <d v="2023-01-04T00:00:00"/>
    <s v="apatil"/>
    <s v="jsandberg"/>
    <n v="6399.22"/>
    <s v="EDIA"/>
    <s v="C"/>
    <s v="Labor"/>
    <s v="OPC"/>
    <m/>
    <s v="BNL"/>
    <s v="R&amp;D"/>
    <s v="PD"/>
    <x v="3"/>
    <m/>
    <m/>
    <m/>
    <m/>
    <m/>
    <m/>
    <m/>
    <n v="6399.22"/>
    <m/>
    <m/>
    <m/>
    <m/>
    <m/>
    <m/>
    <m/>
    <m/>
    <m/>
    <m/>
    <m/>
    <x v="0"/>
    <x v="0"/>
    <m/>
  </r>
  <r>
    <s v=""/>
    <s v=" RD_0307_1070"/>
    <s v="DES: Simulation of Stripline Design ESR"/>
    <s v="6.02.03.05.02"/>
    <x v="1"/>
    <d v="2022-10-03T00:00:00"/>
    <d v="2023-01-12T00:00:00"/>
    <s v="apatil"/>
    <s v="zconway"/>
    <n v="6727.38"/>
    <s v="EDIA"/>
    <s v="C"/>
    <s v="Labor"/>
    <s v="OPC"/>
    <m/>
    <s v="BNL"/>
    <s v="R&amp;D"/>
    <s v="PD"/>
    <x v="3"/>
    <m/>
    <m/>
    <m/>
    <m/>
    <m/>
    <m/>
    <m/>
    <n v="6727.38"/>
    <m/>
    <m/>
    <m/>
    <m/>
    <m/>
    <m/>
    <m/>
    <m/>
    <m/>
    <m/>
    <m/>
    <x v="0"/>
    <x v="0"/>
    <m/>
  </r>
  <r>
    <s v=""/>
    <s v=" RD_0307_1110"/>
    <s v="DES: Chambers and Supports ESR"/>
    <s v="6.02.03.05.02"/>
    <x v="1"/>
    <d v="2022-12-08T00:00:00"/>
    <d v="2023-01-24T00:00:00"/>
    <s v="apatil"/>
    <s v="zconway"/>
    <n v="45943.1"/>
    <s v="EDIA"/>
    <s v="C"/>
    <s v="Labor"/>
    <s v="OPC"/>
    <m/>
    <s v="BNL"/>
    <s v="R&amp;D"/>
    <s v="PD"/>
    <x v="3"/>
    <m/>
    <m/>
    <m/>
    <m/>
    <m/>
    <m/>
    <m/>
    <n v="45943.1"/>
    <m/>
    <m/>
    <m/>
    <m/>
    <m/>
    <m/>
    <m/>
    <m/>
    <m/>
    <m/>
    <m/>
    <x v="0"/>
    <x v="0"/>
    <m/>
  </r>
  <r>
    <s v=""/>
    <s v=" RD_0307_1090"/>
    <s v="DES: Final Design of Stripline Structure ESR"/>
    <s v="6.02.03.05.02"/>
    <x v="1"/>
    <d v="2023-01-13T00:00:00"/>
    <d v="2023-03-13T00:00:00"/>
    <s v="apatil"/>
    <s v="zconway"/>
    <n v="13126.6"/>
    <s v="EDIA"/>
    <s v="C"/>
    <s v="Labor"/>
    <s v="OPC"/>
    <m/>
    <s v="BNL"/>
    <s v="R&amp;D"/>
    <s v="PD"/>
    <x v="3"/>
    <m/>
    <m/>
    <m/>
    <m/>
    <m/>
    <m/>
    <m/>
    <n v="13126.6"/>
    <m/>
    <m/>
    <m/>
    <m/>
    <m/>
    <m/>
    <m/>
    <m/>
    <m/>
    <m/>
    <m/>
    <x v="0"/>
    <x v="0"/>
    <m/>
  </r>
  <r>
    <s v=""/>
    <s v=" RD_0307_2370"/>
    <s v="Chamber End Pieces ESR - Write spec"/>
    <s v="6.02.03.05.02"/>
    <x v="1"/>
    <d v="2023-01-25T00:00:00"/>
    <d v="2023-02-07T00:00:00"/>
    <s v="apatil"/>
    <s v="zconway"/>
    <n v="3937.98"/>
    <s v="EDIA"/>
    <s v="C"/>
    <s v="Labor"/>
    <s v="OPC"/>
    <m/>
    <s v="BNL"/>
    <s v="R&amp;D"/>
    <s v="PD"/>
    <x v="3"/>
    <m/>
    <m/>
    <m/>
    <m/>
    <m/>
    <m/>
    <m/>
    <n v="3937.98"/>
    <m/>
    <m/>
    <m/>
    <m/>
    <m/>
    <m/>
    <m/>
    <m/>
    <m/>
    <m/>
    <m/>
    <x v="0"/>
    <x v="0"/>
    <m/>
  </r>
  <r>
    <s v=""/>
    <s v=" RD_0307_2450"/>
    <s v="Main Chambers ESR - write spec and procure ESR"/>
    <s v="6.02.03.05.02"/>
    <x v="1"/>
    <d v="2023-01-25T00:00:00"/>
    <d v="2023-02-07T00:00:00"/>
    <s v="apatil"/>
    <s v="zconway"/>
    <n v="3937.98"/>
    <s v="EDIA"/>
    <s v="C"/>
    <s v="Labor"/>
    <s v="OPC"/>
    <m/>
    <s v="BNL"/>
    <s v="R&amp;D"/>
    <s v="PD"/>
    <x v="3"/>
    <m/>
    <m/>
    <m/>
    <m/>
    <m/>
    <m/>
    <m/>
    <n v="3937.98"/>
    <m/>
    <m/>
    <m/>
    <m/>
    <m/>
    <m/>
    <m/>
    <m/>
    <m/>
    <m/>
    <m/>
    <x v="0"/>
    <x v="0"/>
    <m/>
  </r>
  <r>
    <s v=""/>
    <s v=" RD_0307_2690"/>
    <s v="Kicker Assembly Components ESR - write spec and procure"/>
    <s v="6.02.03.05.02"/>
    <x v="1"/>
    <d v="2023-03-14T00:00:00"/>
    <d v="2023-05-15T00:00:00"/>
    <s v="apatil"/>
    <s v="zconway"/>
    <n v="4430.2299999999996"/>
    <s v="EDIA"/>
    <s v="C"/>
    <s v="Labor"/>
    <s v="OPC"/>
    <m/>
    <s v="BNL"/>
    <s v="R&amp;D"/>
    <s v="PD"/>
    <x v="3"/>
    <m/>
    <m/>
    <m/>
    <m/>
    <m/>
    <m/>
    <m/>
    <n v="4430.2299999999996"/>
    <m/>
    <m/>
    <m/>
    <m/>
    <m/>
    <m/>
    <m/>
    <m/>
    <m/>
    <m/>
    <m/>
    <x v="0"/>
    <x v="0"/>
    <m/>
  </r>
  <r>
    <s v=""/>
    <s v=" RD_0307_2770"/>
    <s v="Stands/Supports ESR - write spec and procure"/>
    <s v="6.02.03.05.02"/>
    <x v="1"/>
    <d v="2023-01-25T00:00:00"/>
    <d v="2023-03-28T00:00:00"/>
    <s v="apatil"/>
    <s v="zconway"/>
    <n v="2953.48"/>
    <s v="EDIA"/>
    <s v="C"/>
    <s v="Labor"/>
    <s v="OPC"/>
    <m/>
    <s v="BNL"/>
    <s v="R&amp;D"/>
    <s v="PD"/>
    <x v="3"/>
    <m/>
    <m/>
    <m/>
    <m/>
    <m/>
    <m/>
    <m/>
    <n v="2953.48"/>
    <m/>
    <m/>
    <m/>
    <m/>
    <m/>
    <m/>
    <m/>
    <m/>
    <m/>
    <m/>
    <m/>
    <x v="0"/>
    <x v="0"/>
    <m/>
  </r>
  <r>
    <s v=""/>
    <s v=" RD_0307_2850"/>
    <s v="Chamber Coating Components ESR - write spec and procure"/>
    <s v="6.02.03.05.02"/>
    <x v="1"/>
    <d v="2023-01-25T00:00:00"/>
    <d v="2023-07-17T00:00:00"/>
    <s v="apatil"/>
    <s v="zconway"/>
    <n v="984.49"/>
    <s v="EDIA"/>
    <s v="C"/>
    <s v="Labor"/>
    <s v="OPC"/>
    <m/>
    <s v="BNL"/>
    <s v="R&amp;D"/>
    <s v="PD"/>
    <x v="3"/>
    <m/>
    <m/>
    <m/>
    <m/>
    <m/>
    <m/>
    <m/>
    <n v="984.49"/>
    <m/>
    <m/>
    <m/>
    <m/>
    <m/>
    <m/>
    <m/>
    <m/>
    <m/>
    <m/>
    <m/>
    <x v="0"/>
    <x v="0"/>
    <m/>
  </r>
  <r>
    <s v=""/>
    <s v=" RD_0307_2077"/>
    <s v="In-House Fabrication of Load Resistor Housing (Hadron &amp; ESR)"/>
    <s v="6.02.03.05.01"/>
    <x v="0"/>
    <d v="2023-09-28T00:00:00"/>
    <d v="2023-12-04T00:00:00"/>
    <s v="apatil"/>
    <s v="jsandberg"/>
    <n v="6782.57"/>
    <s v="EDIA"/>
    <s v="C"/>
    <s v="Labor"/>
    <s v="OPC"/>
    <m/>
    <s v="BNL"/>
    <s v="R&amp;D"/>
    <s v="PD"/>
    <x v="3"/>
    <m/>
    <m/>
    <m/>
    <m/>
    <m/>
    <m/>
    <m/>
    <n v="308.3"/>
    <n v="6474.28"/>
    <m/>
    <m/>
    <m/>
    <m/>
    <m/>
    <m/>
    <m/>
    <m/>
    <m/>
    <m/>
    <x v="0"/>
    <x v="0"/>
    <m/>
  </r>
  <r>
    <s v=""/>
    <s v=" RD_0307_2225"/>
    <s v="Striplines ESR - Write Spec/SOW"/>
    <s v="6.02.03.05.02"/>
    <x v="1"/>
    <d v="2023-03-14T00:00:00"/>
    <d v="2023-05-15T00:00:00"/>
    <s v="apatil"/>
    <s v="zconway"/>
    <n v="5250.64"/>
    <s v="EDIA"/>
    <s v="C"/>
    <s v="Labor"/>
    <s v="OPC"/>
    <m/>
    <s v="BNL"/>
    <s v="R&amp;D"/>
    <s v="PD"/>
    <x v="3"/>
    <m/>
    <m/>
    <m/>
    <m/>
    <m/>
    <m/>
    <m/>
    <n v="5250.64"/>
    <m/>
    <m/>
    <m/>
    <m/>
    <m/>
    <m/>
    <m/>
    <m/>
    <m/>
    <m/>
    <m/>
    <x v="0"/>
    <x v="0"/>
    <m/>
  </r>
  <r>
    <s v=""/>
    <s v=" RD_0307_2290"/>
    <s v="Stripline Supports ESR - Write specs/SOW"/>
    <s v="6.02.03.05.02"/>
    <x v="1"/>
    <d v="2023-03-14T00:00:00"/>
    <d v="2023-05-15T00:00:00"/>
    <s v="apatil"/>
    <s v="zconway"/>
    <n v="1968.99"/>
    <s v="EDIA"/>
    <s v="C"/>
    <s v="Labor"/>
    <s v="OPC"/>
    <m/>
    <s v="BNL"/>
    <s v="R&amp;D"/>
    <s v="PD"/>
    <x v="3"/>
    <m/>
    <m/>
    <m/>
    <m/>
    <m/>
    <m/>
    <m/>
    <n v="1968.99"/>
    <m/>
    <m/>
    <m/>
    <m/>
    <m/>
    <m/>
    <m/>
    <m/>
    <m/>
    <m/>
    <m/>
    <x v="0"/>
    <x v="0"/>
    <m/>
  </r>
  <r>
    <s v=""/>
    <s v=" RD_0307_2470"/>
    <s v="Main Chambers ESR - Vendor Support"/>
    <s v="6.02.03.05.02"/>
    <x v="1"/>
    <d v="2023-02-15T00:00:00"/>
    <d v="2023-07-18T00:00:00"/>
    <s v="apatil"/>
    <s v="zconway"/>
    <n v="1968.99"/>
    <s v="EDIA"/>
    <s v="C"/>
    <s v="Labor"/>
    <s v="OPC"/>
    <m/>
    <s v="BNL"/>
    <s v="R&amp;D"/>
    <s v="PD"/>
    <x v="3"/>
    <m/>
    <m/>
    <m/>
    <m/>
    <m/>
    <m/>
    <m/>
    <n v="1968.99"/>
    <m/>
    <m/>
    <m/>
    <m/>
    <m/>
    <m/>
    <m/>
    <m/>
    <m/>
    <m/>
    <m/>
    <x v="0"/>
    <x v="0"/>
    <m/>
  </r>
  <r>
    <s v=""/>
    <s v=" RD_0307_2730"/>
    <s v="Kicker Assembly Components ESR - Acceptance testing"/>
    <s v="6.02.03.05.02"/>
    <x v="1"/>
    <d v="2023-07-26T00:00:00"/>
    <d v="2023-10-06T00:00:00"/>
    <s v="apatil"/>
    <s v="zconway"/>
    <n v="1646.35"/>
    <s v="EDIA"/>
    <s v="C"/>
    <s v="Labor"/>
    <s v="OPC"/>
    <m/>
    <s v="BNL"/>
    <s v="R&amp;D"/>
    <s v="PD"/>
    <x v="3"/>
    <m/>
    <m/>
    <m/>
    <m/>
    <m/>
    <m/>
    <m/>
    <n v="1488.04"/>
    <n v="158.30000000000001"/>
    <m/>
    <m/>
    <m/>
    <m/>
    <m/>
    <m/>
    <m/>
    <m/>
    <m/>
    <m/>
    <x v="0"/>
    <x v="0"/>
    <m/>
  </r>
  <r>
    <s v=""/>
    <s v=" RD_0307_2410"/>
    <s v="Chamber End Pieces ESR - Acceptance testing"/>
    <s v="6.02.03.05.02"/>
    <x v="1"/>
    <d v="2023-04-13T00:00:00"/>
    <d v="2023-06-14T00:00:00"/>
    <s v="apatil"/>
    <s v="zconway"/>
    <n v="1312.66"/>
    <s v="EDIA"/>
    <s v="C"/>
    <s v="Labor"/>
    <s v="OPC"/>
    <m/>
    <s v="BNL"/>
    <s v="R&amp;D"/>
    <s v="PD"/>
    <x v="3"/>
    <m/>
    <m/>
    <m/>
    <m/>
    <m/>
    <m/>
    <m/>
    <n v="1312.66"/>
    <m/>
    <m/>
    <m/>
    <m/>
    <m/>
    <m/>
    <m/>
    <m/>
    <m/>
    <m/>
    <m/>
    <x v="0"/>
    <x v="0"/>
    <m/>
  </r>
  <r>
    <s v=""/>
    <s v=" RD_0307_2810"/>
    <s v="Stands/Supports ESR - Acceptance testing"/>
    <s v="6.02.03.05.02"/>
    <x v="1"/>
    <d v="2023-06-07T00:00:00"/>
    <d v="2023-07-07T00:00:00"/>
    <s v="apatil"/>
    <s v="zconway"/>
    <n v="656.33"/>
    <s v="EDIA"/>
    <s v="C"/>
    <s v="Labor"/>
    <s v="OPC"/>
    <m/>
    <s v="BNL"/>
    <s v="R&amp;D"/>
    <s v="PD"/>
    <x v="3"/>
    <m/>
    <m/>
    <m/>
    <m/>
    <m/>
    <m/>
    <m/>
    <n v="656.33"/>
    <m/>
    <m/>
    <m/>
    <m/>
    <m/>
    <m/>
    <m/>
    <m/>
    <m/>
    <m/>
    <m/>
    <x v="0"/>
    <x v="0"/>
    <m/>
  </r>
  <r>
    <s v=""/>
    <s v=" RD_0307_3170"/>
    <s v="ASS: Chamber End Pieces ESR"/>
    <s v="6.02.03.05.02"/>
    <x v="1"/>
    <d v="2023-06-15T00:00:00"/>
    <d v="2023-07-17T00:00:00"/>
    <s v="apatil"/>
    <s v="zconway"/>
    <n v="328.16"/>
    <s v="CON"/>
    <s v="C"/>
    <s v="Labor"/>
    <s v="OPC"/>
    <m/>
    <s v="BNL"/>
    <s v="R&amp;D"/>
    <s v="PD"/>
    <x v="7"/>
    <m/>
    <m/>
    <m/>
    <m/>
    <m/>
    <m/>
    <m/>
    <n v="328.16"/>
    <m/>
    <m/>
    <m/>
    <m/>
    <m/>
    <m/>
    <m/>
    <m/>
    <m/>
    <m/>
    <m/>
    <x v="0"/>
    <x v="0"/>
    <m/>
  </r>
  <r>
    <s v=""/>
    <s v=" RD_0307_3150"/>
    <s v="ASS: Stripline Supports ESR"/>
    <s v="6.02.03.05.02"/>
    <x v="1"/>
    <d v="2024-02-05T00:00:00"/>
    <d v="2024-04-05T00:00:00"/>
    <s v="apatil"/>
    <s v="zconway"/>
    <n v="339.65"/>
    <s v="CON"/>
    <s v="C"/>
    <s v="Labor"/>
    <s v="OPC"/>
    <m/>
    <s v="BNL"/>
    <s v="R&amp;D"/>
    <s v="PD"/>
    <x v="7"/>
    <m/>
    <m/>
    <m/>
    <m/>
    <m/>
    <m/>
    <m/>
    <m/>
    <n v="339.65"/>
    <m/>
    <m/>
    <m/>
    <m/>
    <m/>
    <m/>
    <m/>
    <m/>
    <m/>
    <m/>
    <x v="0"/>
    <x v="0"/>
    <m/>
  </r>
  <r>
    <s v=""/>
    <s v=" RD_0307_2490"/>
    <s v="Main Chambers ESR - Acceptance testing"/>
    <s v="6.02.03.05.02"/>
    <x v="1"/>
    <d v="2023-07-19T00:00:00"/>
    <d v="2023-09-19T00:00:00"/>
    <s v="apatil"/>
    <s v="zconway"/>
    <n v="1312.66"/>
    <s v="EDIA"/>
    <s v="C"/>
    <s v="Labor"/>
    <s v="OPC"/>
    <m/>
    <s v="BNL"/>
    <s v="R&amp;D"/>
    <s v="PD"/>
    <x v="3"/>
    <m/>
    <m/>
    <m/>
    <m/>
    <m/>
    <m/>
    <m/>
    <n v="1312.66"/>
    <m/>
    <m/>
    <m/>
    <m/>
    <m/>
    <m/>
    <m/>
    <m/>
    <m/>
    <m/>
    <m/>
    <x v="0"/>
    <x v="0"/>
    <m/>
  </r>
  <r>
    <s v=""/>
    <s v=" RD_0307_2250"/>
    <s v="Striplines ESR - Test, Final Acceptance"/>
    <s v="6.02.03.05.02"/>
    <x v="1"/>
    <d v="2023-08-23T00:00:00"/>
    <d v="2023-11-29T00:00:00"/>
    <s v="apatil"/>
    <s v="zconway"/>
    <n v="1339.81"/>
    <s v="EDIA"/>
    <s v="C"/>
    <s v="Labor"/>
    <s v="OPC"/>
    <m/>
    <s v="BNL"/>
    <s v="R&amp;D"/>
    <s v="PD"/>
    <x v="3"/>
    <m/>
    <m/>
    <m/>
    <m/>
    <m/>
    <m/>
    <m/>
    <n v="548.1"/>
    <n v="791.7"/>
    <m/>
    <m/>
    <m/>
    <m/>
    <m/>
    <m/>
    <m/>
    <m/>
    <m/>
    <m/>
    <x v="0"/>
    <x v="0"/>
    <m/>
  </r>
  <r>
    <s v=""/>
    <s v=" RD_0307_3190"/>
    <s v="ASS: Main Chambers ESR"/>
    <s v="6.02.03.05.02"/>
    <x v="1"/>
    <d v="2024-01-11T00:00:00"/>
    <d v="2024-02-12T00:00:00"/>
    <s v="apatil"/>
    <s v="zconway"/>
    <n v="679.3"/>
    <s v="CON"/>
    <s v="C"/>
    <s v="Labor"/>
    <s v="OPC"/>
    <m/>
    <s v="BNL"/>
    <s v="R&amp;D"/>
    <s v="PD"/>
    <x v="7"/>
    <m/>
    <m/>
    <m/>
    <m/>
    <m/>
    <m/>
    <m/>
    <m/>
    <n v="679.3"/>
    <m/>
    <m/>
    <m/>
    <m/>
    <m/>
    <m/>
    <m/>
    <m/>
    <m/>
    <m/>
    <x v="0"/>
    <x v="0"/>
    <m/>
  </r>
  <r>
    <s v=""/>
    <s v=" RD_0307_3130"/>
    <s v="ASS: Striplines ESR"/>
    <s v="6.02.03.05.02"/>
    <x v="1"/>
    <d v="2024-02-05T00:00:00"/>
    <d v="2024-06-07T00:00:00"/>
    <s v="apatil"/>
    <s v="zconway"/>
    <n v="3396.51"/>
    <s v="CON"/>
    <s v="C"/>
    <s v="Labor"/>
    <s v="OPC"/>
    <m/>
    <s v="BNL"/>
    <s v="R&amp;D"/>
    <s v="PD"/>
    <x v="7"/>
    <m/>
    <m/>
    <m/>
    <m/>
    <m/>
    <m/>
    <m/>
    <m/>
    <n v="3396.51"/>
    <m/>
    <m/>
    <m/>
    <m/>
    <m/>
    <m/>
    <m/>
    <m/>
    <m/>
    <m/>
    <x v="0"/>
    <x v="0"/>
    <m/>
  </r>
  <r>
    <s v=""/>
    <s v=" RD_0307_3270"/>
    <s v="ASS: Kicker Final Assembly ESR"/>
    <s v="6.02.03.05.02"/>
    <x v="1"/>
    <d v="2024-06-10T00:00:00"/>
    <d v="2024-07-10T00:00:00"/>
    <s v="apatil"/>
    <s v="zconway"/>
    <n v="679.3"/>
    <s v="CON"/>
    <s v="C"/>
    <s v="Labor"/>
    <s v="OPC"/>
    <m/>
    <s v="BNL"/>
    <s v="R&amp;D"/>
    <s v="PD"/>
    <x v="7"/>
    <m/>
    <m/>
    <m/>
    <m/>
    <m/>
    <m/>
    <m/>
    <m/>
    <n v="679.3"/>
    <m/>
    <m/>
    <m/>
    <m/>
    <m/>
    <m/>
    <m/>
    <m/>
    <m/>
    <m/>
    <x v="0"/>
    <x v="0"/>
    <m/>
  </r>
  <r>
    <s v=""/>
    <s v=" RD_0307_3290"/>
    <s v="ASS: Chamber Coating ESR"/>
    <s v="6.02.03.05.02"/>
    <x v="1"/>
    <d v="2024-07-11T00:00:00"/>
    <d v="2024-07-24T00:00:00"/>
    <s v="apatil"/>
    <s v="zconway"/>
    <n v="6793.02"/>
    <s v="CON"/>
    <s v="C"/>
    <s v="Labor"/>
    <s v="OPC"/>
    <m/>
    <s v="BNL"/>
    <s v="R&amp;D"/>
    <s v="PD"/>
    <x v="7"/>
    <m/>
    <m/>
    <m/>
    <m/>
    <m/>
    <m/>
    <m/>
    <m/>
    <n v="6793.02"/>
    <m/>
    <m/>
    <m/>
    <m/>
    <m/>
    <m/>
    <m/>
    <m/>
    <m/>
    <m/>
    <x v="0"/>
    <x v="0"/>
    <m/>
  </r>
  <r>
    <s v=""/>
    <s v=" RD_0307_3310"/>
    <s v="ASS: Vacuum Firing ESR"/>
    <s v="6.02.03.05.02"/>
    <x v="1"/>
    <d v="2024-07-25T00:00:00"/>
    <d v="2024-08-07T00:00:00"/>
    <s v="apatil"/>
    <s v="zconway"/>
    <n v="3396.51"/>
    <s v="CON"/>
    <s v="C"/>
    <s v="Labor"/>
    <s v="OPC"/>
    <m/>
    <s v="BNL"/>
    <s v="R&amp;D"/>
    <s v="PD"/>
    <x v="7"/>
    <m/>
    <m/>
    <m/>
    <m/>
    <m/>
    <m/>
    <m/>
    <m/>
    <n v="3396.51"/>
    <m/>
    <m/>
    <m/>
    <m/>
    <m/>
    <m/>
    <m/>
    <m/>
    <m/>
    <m/>
    <x v="0"/>
    <x v="0"/>
    <m/>
  </r>
  <r>
    <s v=""/>
    <s v=" RD_0307_3330"/>
    <s v="ASS: Vacuum Leak Check and Bakeout ESR"/>
    <s v="6.02.03.05.02"/>
    <x v="1"/>
    <d v="2024-08-08T00:00:00"/>
    <d v="2024-08-21T00:00:00"/>
    <s v="apatil"/>
    <s v="zconway"/>
    <n v="3736.16"/>
    <s v="CON"/>
    <s v="C"/>
    <s v="Labor"/>
    <s v="OPC"/>
    <m/>
    <s v="BNL"/>
    <s v="R&amp;D"/>
    <s v="PD"/>
    <x v="7"/>
    <m/>
    <m/>
    <m/>
    <m/>
    <m/>
    <m/>
    <m/>
    <m/>
    <n v="3736.16"/>
    <m/>
    <m/>
    <m/>
    <m/>
    <m/>
    <m/>
    <m/>
    <m/>
    <m/>
    <m/>
    <x v="0"/>
    <x v="0"/>
    <m/>
  </r>
  <r>
    <s v=""/>
    <s v=" RD_0307_3344"/>
    <s v="Testing Feedthroughs (Hadron &amp; ESR)"/>
    <s v="6.02.03.05.01"/>
    <x v="0"/>
    <d v="2023-09-21T00:00:00"/>
    <d v="2023-10-12T00:00:00"/>
    <s v="apatil"/>
    <s v="jsandberg"/>
    <n v="2674.33"/>
    <s v="CON"/>
    <s v="C"/>
    <s v="Labor"/>
    <s v="OPC"/>
    <m/>
    <s v="BNL"/>
    <s v="R&amp;D"/>
    <s v="PD"/>
    <x v="8"/>
    <m/>
    <m/>
    <m/>
    <m/>
    <m/>
    <m/>
    <m/>
    <n v="1248.02"/>
    <n v="1426.31"/>
    <m/>
    <m/>
    <m/>
    <m/>
    <m/>
    <m/>
    <m/>
    <m/>
    <m/>
    <m/>
    <x v="0"/>
    <x v="0"/>
    <m/>
  </r>
  <r>
    <s v=""/>
    <s v=" RD_0307_3370"/>
    <s v="Testing ESR Stripline Kickers"/>
    <s v="6.02.03.05.02"/>
    <x v="1"/>
    <d v="2024-08-22T00:00:00"/>
    <d v="2024-11-26T00:00:00"/>
    <s v="apatil"/>
    <s v="zconway"/>
    <n v="6933.51"/>
    <s v="CON"/>
    <s v="C"/>
    <s v="Labor"/>
    <s v="OPC"/>
    <m/>
    <s v="BNL"/>
    <s v="R&amp;D"/>
    <s v="PD"/>
    <x v="8"/>
    <m/>
    <m/>
    <m/>
    <m/>
    <m/>
    <m/>
    <m/>
    <m/>
    <n v="2836.43"/>
    <n v="4097.07"/>
    <m/>
    <m/>
    <m/>
    <m/>
    <m/>
    <m/>
    <m/>
    <m/>
    <m/>
    <x v="0"/>
    <x v="0"/>
    <m/>
  </r>
  <r>
    <s v=""/>
    <s v=" RD_0307_2435"/>
    <s v="Stripline Coating Hadron - Copper Plating and Neg Coating"/>
    <s v="6.02.03.05.01"/>
    <x v="0"/>
    <d v="2023-09-07T00:00:00"/>
    <d v="2023-11-02T00:00:00"/>
    <s v="apatil"/>
    <s v="jsandberg"/>
    <n v="2678.15"/>
    <s v="EDIA"/>
    <s v="C"/>
    <s v="Labor"/>
    <s v="OPC"/>
    <m/>
    <s v="BNL"/>
    <s v="R&amp;D"/>
    <s v="PD"/>
    <x v="3"/>
    <m/>
    <m/>
    <m/>
    <m/>
    <m/>
    <m/>
    <m/>
    <n v="1138.22"/>
    <n v="1539.94"/>
    <m/>
    <m/>
    <m/>
    <m/>
    <m/>
    <m/>
    <m/>
    <m/>
    <m/>
    <m/>
    <x v="0"/>
    <x v="0"/>
    <m/>
  </r>
  <r>
    <s v=""/>
    <s v=" RD_0307_2437"/>
    <s v="PRO: Stripline Coating ESR"/>
    <s v="6.02.03.05.02"/>
    <x v="1"/>
    <d v="2023-11-30T00:00:00"/>
    <d v="2023-12-29T00:00:00"/>
    <s v="apatil"/>
    <s v="zconway"/>
    <n v="28530.66"/>
    <s v="EDIA"/>
    <s v="C"/>
    <s v="Labor"/>
    <s v="OPC"/>
    <m/>
    <s v="BNL"/>
    <s v="R&amp;D"/>
    <s v="PD"/>
    <x v="3"/>
    <m/>
    <m/>
    <m/>
    <m/>
    <m/>
    <m/>
    <m/>
    <m/>
    <n v="28530.66"/>
    <m/>
    <m/>
    <m/>
    <m/>
    <m/>
    <m/>
    <m/>
    <m/>
    <m/>
    <m/>
    <x v="0"/>
    <x v="0"/>
    <m/>
  </r>
  <r>
    <s v=""/>
    <s v=" PM_0101_1300"/>
    <s v="Director - FY23 Labor"/>
    <s v="6.01.01.01.01"/>
    <x v="1"/>
    <d v="2022-10-03T00:00:00"/>
    <d v="2023-09-29T00:00:00"/>
    <s v="kkrug"/>
    <s v="llari"/>
    <n v="669992.94999999995"/>
    <s v="EDIA"/>
    <s v="A"/>
    <s v="Labor"/>
    <s v="TEC"/>
    <m/>
    <s v="BNL"/>
    <s v="PED.Design"/>
    <s v="PM"/>
    <x v="0"/>
    <m/>
    <m/>
    <m/>
    <m/>
    <m/>
    <m/>
    <m/>
    <n v="669992.94999999995"/>
    <m/>
    <m/>
    <m/>
    <m/>
    <m/>
    <m/>
    <m/>
    <m/>
    <m/>
    <m/>
    <m/>
    <x v="0"/>
    <x v="0"/>
    <m/>
  </r>
  <r>
    <s v=""/>
    <s v=" PM_0101_1360"/>
    <s v="Director - FY24 Labor"/>
    <s v="6.01.01.01.01"/>
    <x v="1"/>
    <d v="2023-10-02T00:00:00"/>
    <d v="2024-09-30T00:00:00"/>
    <s v="kkrug"/>
    <s v="llari"/>
    <n v="693442.71"/>
    <s v="EDIA"/>
    <s v="A"/>
    <s v="Labor"/>
    <s v="TEC"/>
    <m/>
    <s v="BNL"/>
    <s v="PED"/>
    <s v="PM"/>
    <x v="0"/>
    <m/>
    <m/>
    <m/>
    <m/>
    <m/>
    <m/>
    <m/>
    <m/>
    <n v="693442.71"/>
    <m/>
    <m/>
    <m/>
    <m/>
    <m/>
    <m/>
    <m/>
    <m/>
    <m/>
    <m/>
    <x v="0"/>
    <x v="0"/>
    <m/>
  </r>
  <r>
    <s v=""/>
    <s v=" PM_0101_1420"/>
    <s v="Director - FY25 Labor"/>
    <s v="6.01.01.01.01"/>
    <x v="0"/>
    <d v="2024-10-01T00:00:00"/>
    <d v="2025-09-30T00:00:00"/>
    <s v="kkrug"/>
    <s v="llari"/>
    <n v="717713.2"/>
    <s v="EDIA"/>
    <s v="A"/>
    <s v="Labor"/>
    <s v="TEC"/>
    <m/>
    <s v="BNL"/>
    <s v="Const"/>
    <s v="PM"/>
    <x v="0"/>
    <m/>
    <m/>
    <m/>
    <m/>
    <m/>
    <m/>
    <m/>
    <m/>
    <m/>
    <n v="717713.2"/>
    <m/>
    <m/>
    <m/>
    <m/>
    <m/>
    <m/>
    <m/>
    <m/>
    <m/>
    <x v="0"/>
    <x v="0"/>
    <m/>
  </r>
  <r>
    <s v=""/>
    <s v=" PM_0101_1480"/>
    <s v="Director - FY26 Labor"/>
    <s v="6.01.01.01.01"/>
    <x v="0"/>
    <d v="2025-10-01T00:00:00"/>
    <d v="2026-09-30T00:00:00"/>
    <s v="kkrug"/>
    <s v="llari"/>
    <n v="742833.16"/>
    <s v="EDIA"/>
    <s v="A"/>
    <s v="Labor"/>
    <s v="TEC"/>
    <m/>
    <s v="BNL"/>
    <s v="Const"/>
    <s v="PM"/>
    <x v="0"/>
    <m/>
    <m/>
    <m/>
    <m/>
    <m/>
    <m/>
    <m/>
    <m/>
    <m/>
    <m/>
    <n v="742833.16"/>
    <m/>
    <m/>
    <m/>
    <m/>
    <m/>
    <m/>
    <m/>
    <m/>
    <x v="0"/>
    <x v="0"/>
    <m/>
  </r>
  <r>
    <s v=""/>
    <s v=" PM_0101_1540"/>
    <s v="Director - FY27 Labor"/>
    <s v="6.01.01.01.01"/>
    <x v="0"/>
    <d v="2026-10-01T00:00:00"/>
    <d v="2027-09-30T00:00:00"/>
    <s v="kkrug"/>
    <s v="llari"/>
    <n v="768832.32"/>
    <s v="EDIA"/>
    <s v="A"/>
    <s v="Labor"/>
    <s v="TEC"/>
    <m/>
    <s v="BNL"/>
    <s v="Const"/>
    <s v="PM"/>
    <x v="0"/>
    <m/>
    <m/>
    <m/>
    <m/>
    <m/>
    <m/>
    <m/>
    <m/>
    <m/>
    <m/>
    <m/>
    <n v="768832.32"/>
    <m/>
    <m/>
    <m/>
    <m/>
    <m/>
    <m/>
    <m/>
    <x v="0"/>
    <x v="0"/>
    <m/>
  </r>
  <r>
    <s v=""/>
    <s v=" PM_0101_1600"/>
    <s v="Director - FY28 Labor"/>
    <s v="6.01.01.01.01"/>
    <x v="0"/>
    <d v="2027-10-01T00:00:00"/>
    <d v="2028-09-29T00:00:00"/>
    <s v="kkrug"/>
    <s v="llari"/>
    <n v="795741.46"/>
    <s v="EDIA"/>
    <s v="A"/>
    <s v="Labor"/>
    <s v="TEC"/>
    <m/>
    <s v="BNL"/>
    <s v="Const"/>
    <s v="PM"/>
    <x v="0"/>
    <m/>
    <m/>
    <m/>
    <m/>
    <m/>
    <m/>
    <m/>
    <m/>
    <m/>
    <m/>
    <m/>
    <m/>
    <n v="795741.46"/>
    <m/>
    <m/>
    <m/>
    <m/>
    <m/>
    <m/>
    <x v="0"/>
    <x v="0"/>
    <m/>
  </r>
  <r>
    <s v=""/>
    <s v=" PM_0101_1660"/>
    <s v="Director - FY29 Labor"/>
    <s v="6.01.01.01.01"/>
    <x v="0"/>
    <d v="2028-10-02T00:00:00"/>
    <d v="2029-09-28T00:00:00"/>
    <s v="kkrug"/>
    <s v="llari"/>
    <n v="823592.41"/>
    <s v="EDIA"/>
    <s v="A"/>
    <s v="Labor"/>
    <s v="TEC"/>
    <m/>
    <s v="BNL"/>
    <s v="Const"/>
    <s v="PM"/>
    <x v="0"/>
    <m/>
    <m/>
    <m/>
    <m/>
    <m/>
    <m/>
    <m/>
    <m/>
    <m/>
    <m/>
    <m/>
    <m/>
    <m/>
    <n v="823592.41"/>
    <m/>
    <m/>
    <m/>
    <m/>
    <m/>
    <x v="0"/>
    <x v="0"/>
    <m/>
  </r>
  <r>
    <s v=""/>
    <s v=" PM_0101_1701"/>
    <s v="Director - FY30 Labor"/>
    <s v="6.01.01.01.01"/>
    <x v="0"/>
    <d v="2029-10-01T00:00:00"/>
    <d v="1930-09-30T00:00:00"/>
    <s v="kkrug"/>
    <s v="llari"/>
    <n v="877990.52"/>
    <s v="EDIA"/>
    <s v="A"/>
    <s v="Labor"/>
    <s v="OPC"/>
    <m/>
    <s v="BNL"/>
    <s v="Pre-Ops"/>
    <s v="PM"/>
    <x v="0"/>
    <m/>
    <m/>
    <m/>
    <m/>
    <m/>
    <m/>
    <m/>
    <m/>
    <m/>
    <m/>
    <m/>
    <m/>
    <m/>
    <m/>
    <n v="877990.52"/>
    <m/>
    <m/>
    <m/>
    <m/>
    <x v="0"/>
    <x v="0"/>
    <m/>
  </r>
  <r>
    <s v=""/>
    <s v=" PM_0101_1705"/>
    <s v="Director - FY31 Labor"/>
    <s v="6.01.01.01.01"/>
    <x v="0"/>
    <d v="1930-10-01T00:00:00"/>
    <d v="1931-09-30T00:00:00"/>
    <s v="kkrug"/>
    <s v="llari"/>
    <n v="908720.19"/>
    <s v="EDIA"/>
    <s v="A"/>
    <s v="Labor"/>
    <s v="OPC"/>
    <m/>
    <s v="BNL"/>
    <s v="Pre-Ops"/>
    <s v="PM"/>
    <x v="0"/>
    <m/>
    <m/>
    <m/>
    <m/>
    <m/>
    <m/>
    <m/>
    <m/>
    <m/>
    <m/>
    <m/>
    <m/>
    <m/>
    <m/>
    <m/>
    <n v="908720.19"/>
    <m/>
    <m/>
    <m/>
    <x v="0"/>
    <x v="0"/>
    <m/>
  </r>
  <r>
    <s v=""/>
    <s v=" PM_0200_1400"/>
    <s v="ESH - FY23 Labor_Q1"/>
    <s v="6.01.02.01"/>
    <x v="0"/>
    <d v="2022-10-03T00:00:00"/>
    <d v="2022-12-30T00:00:00"/>
    <s v="kkrug"/>
    <s v="stiegler"/>
    <n v="81562.89"/>
    <s v="EDIA"/>
    <s v="A"/>
    <s v="Labor"/>
    <s v="TEC"/>
    <m/>
    <s v="BNL"/>
    <s v="PED.Design"/>
    <s v="PM"/>
    <x v="0"/>
    <m/>
    <m/>
    <m/>
    <m/>
    <m/>
    <m/>
    <m/>
    <n v="81562.89"/>
    <m/>
    <m/>
    <m/>
    <m/>
    <m/>
    <m/>
    <m/>
    <m/>
    <m/>
    <m/>
    <m/>
    <x v="0"/>
    <x v="0"/>
    <m/>
  </r>
  <r>
    <s v=""/>
    <s v=" PM_0200_1460"/>
    <s v="ESH - FY24 Labor"/>
    <s v="6.01.02.01"/>
    <x v="0"/>
    <d v="2023-10-02T00:00:00"/>
    <d v="2024-09-30T00:00:00"/>
    <s v="kkrug"/>
    <s v="stiegler"/>
    <n v="337670.37"/>
    <s v="EDIA"/>
    <s v="A"/>
    <s v="Labor"/>
    <s v="TEC"/>
    <m/>
    <s v="BNL"/>
    <s v="PED"/>
    <s v="PM"/>
    <x v="0"/>
    <m/>
    <m/>
    <m/>
    <m/>
    <m/>
    <m/>
    <m/>
    <m/>
    <n v="337670.37"/>
    <m/>
    <m/>
    <m/>
    <m/>
    <m/>
    <m/>
    <m/>
    <m/>
    <m/>
    <m/>
    <x v="0"/>
    <x v="0"/>
    <m/>
  </r>
  <r>
    <s v=""/>
    <s v=" PM_0200_1520"/>
    <s v="ESH - FY25 Labor"/>
    <s v="6.01.02.01"/>
    <x v="0"/>
    <d v="2024-10-01T00:00:00"/>
    <d v="2025-09-30T00:00:00"/>
    <s v="kkrug"/>
    <s v="stiegler"/>
    <n v="349488.83"/>
    <s v="EDIA"/>
    <s v="A"/>
    <s v="Labor"/>
    <s v="TEC"/>
    <m/>
    <s v="BNL"/>
    <s v="Const"/>
    <s v="PM"/>
    <x v="0"/>
    <m/>
    <m/>
    <m/>
    <m/>
    <m/>
    <m/>
    <m/>
    <m/>
    <m/>
    <n v="349488.83"/>
    <m/>
    <m/>
    <m/>
    <m/>
    <m/>
    <m/>
    <m/>
    <m/>
    <m/>
    <x v="0"/>
    <x v="0"/>
    <m/>
  </r>
  <r>
    <s v=""/>
    <s v=" PM_0200_1580"/>
    <s v="ESH - FY26 Labor"/>
    <s v="6.01.02.01"/>
    <x v="0"/>
    <d v="2025-10-01T00:00:00"/>
    <d v="2026-09-30T00:00:00"/>
    <s v="kkrug"/>
    <s v="stiegler"/>
    <n v="361720.94"/>
    <s v="EDIA"/>
    <s v="A"/>
    <s v="Labor"/>
    <s v="TEC"/>
    <m/>
    <s v="BNL"/>
    <s v="Const"/>
    <s v="PM"/>
    <x v="0"/>
    <m/>
    <m/>
    <m/>
    <m/>
    <m/>
    <m/>
    <m/>
    <m/>
    <m/>
    <m/>
    <n v="361720.94"/>
    <m/>
    <m/>
    <m/>
    <m/>
    <m/>
    <m/>
    <m/>
    <m/>
    <x v="0"/>
    <x v="0"/>
    <m/>
  </r>
  <r>
    <s v=""/>
    <s v=" PM_0200_1640"/>
    <s v="ESH - FY27 Labor"/>
    <s v="6.01.02.01"/>
    <x v="0"/>
    <d v="2026-10-01T00:00:00"/>
    <d v="2027-09-30T00:00:00"/>
    <s v="kkrug"/>
    <s v="stiegler"/>
    <n v="374381.18"/>
    <s v="EDIA"/>
    <s v="A"/>
    <s v="Labor"/>
    <s v="TEC"/>
    <m/>
    <s v="BNL"/>
    <s v="Const"/>
    <s v="PM"/>
    <x v="0"/>
    <m/>
    <m/>
    <m/>
    <m/>
    <m/>
    <m/>
    <m/>
    <m/>
    <m/>
    <m/>
    <m/>
    <n v="374381.18"/>
    <m/>
    <m/>
    <m/>
    <m/>
    <m/>
    <m/>
    <m/>
    <x v="0"/>
    <x v="0"/>
    <m/>
  </r>
  <r>
    <s v=""/>
    <s v=" PM_0200_1700"/>
    <s v="ESH - FY28 Labor"/>
    <s v="6.01.02.01"/>
    <x v="0"/>
    <d v="2027-10-01T00:00:00"/>
    <d v="2028-09-29T00:00:00"/>
    <s v="kkrug"/>
    <s v="stiegler"/>
    <n v="387484.52"/>
    <s v="EDIA"/>
    <s v="A"/>
    <s v="Labor"/>
    <s v="TEC"/>
    <m/>
    <s v="BNL"/>
    <s v="Const"/>
    <s v="PM"/>
    <x v="0"/>
    <m/>
    <m/>
    <m/>
    <m/>
    <m/>
    <m/>
    <m/>
    <m/>
    <m/>
    <m/>
    <m/>
    <m/>
    <n v="387484.52"/>
    <m/>
    <m/>
    <m/>
    <m/>
    <m/>
    <m/>
    <x v="0"/>
    <x v="0"/>
    <m/>
  </r>
  <r>
    <s v=""/>
    <s v=" PM_0302_1240"/>
    <s v="Business Operations - FY23 Labor"/>
    <s v="6.01.03.01.02"/>
    <x v="0"/>
    <d v="2022-10-03T00:00:00"/>
    <d v="2023-09-29T00:00:00"/>
    <s v="kkrug"/>
    <s v="hokula"/>
    <n v="439527"/>
    <s v="EDIA"/>
    <s v="A"/>
    <s v="Labor"/>
    <s v="TEC"/>
    <m/>
    <s v="BNL"/>
    <s v="PED.Design"/>
    <s v="PM"/>
    <x v="0"/>
    <m/>
    <m/>
    <m/>
    <m/>
    <m/>
    <m/>
    <m/>
    <n v="439527"/>
    <m/>
    <m/>
    <m/>
    <m/>
    <m/>
    <m/>
    <m/>
    <m/>
    <m/>
    <m/>
    <m/>
    <x v="0"/>
    <x v="0"/>
    <m/>
  </r>
  <r>
    <s v=""/>
    <s v=" PM_0302_1300"/>
    <s v="Business Operations - FY24 Labor"/>
    <s v="6.01.03.01.02"/>
    <x v="0"/>
    <d v="2023-10-02T00:00:00"/>
    <d v="2024-09-30T00:00:00"/>
    <s v="kkrug"/>
    <s v="hokula"/>
    <n v="454910.44"/>
    <s v="EDIA"/>
    <s v="A"/>
    <s v="Labor"/>
    <s v="TEC"/>
    <m/>
    <s v="BNL"/>
    <s v="PED"/>
    <s v="PM"/>
    <x v="0"/>
    <m/>
    <m/>
    <m/>
    <m/>
    <m/>
    <m/>
    <m/>
    <m/>
    <n v="454910.44"/>
    <m/>
    <m/>
    <m/>
    <m/>
    <m/>
    <m/>
    <m/>
    <m/>
    <m/>
    <m/>
    <x v="0"/>
    <x v="0"/>
    <m/>
  </r>
  <r>
    <s v=""/>
    <s v=" PM_0302_1360"/>
    <s v="Business Operations - FY25 Labor"/>
    <s v="6.01.03.01.02"/>
    <x v="0"/>
    <d v="2024-10-01T00:00:00"/>
    <d v="2025-09-30T00:00:00"/>
    <s v="kkrug"/>
    <s v="hokula"/>
    <n v="470832.31"/>
    <s v="EDIA"/>
    <s v="A"/>
    <s v="Labor"/>
    <s v="TEC"/>
    <m/>
    <s v="BNL"/>
    <s v="Const"/>
    <s v="PM"/>
    <x v="0"/>
    <m/>
    <m/>
    <m/>
    <m/>
    <m/>
    <m/>
    <m/>
    <m/>
    <m/>
    <n v="470832.31"/>
    <m/>
    <m/>
    <m/>
    <m/>
    <m/>
    <m/>
    <m/>
    <m/>
    <m/>
    <x v="0"/>
    <x v="0"/>
    <m/>
  </r>
  <r>
    <s v=""/>
    <s v=" PM_0302_1420"/>
    <s v="Business Operations - FY26 Labor"/>
    <s v="6.01.03.01.02"/>
    <x v="0"/>
    <d v="2025-10-01T00:00:00"/>
    <d v="2026-09-30T00:00:00"/>
    <s v="kkrug"/>
    <s v="hokula"/>
    <n v="487311.44"/>
    <s v="EDIA"/>
    <s v="A"/>
    <s v="Labor"/>
    <s v="TEC"/>
    <m/>
    <s v="BNL"/>
    <s v="Const"/>
    <s v="PM"/>
    <x v="0"/>
    <m/>
    <m/>
    <m/>
    <m/>
    <m/>
    <m/>
    <m/>
    <m/>
    <m/>
    <m/>
    <n v="487311.44"/>
    <m/>
    <m/>
    <m/>
    <m/>
    <m/>
    <m/>
    <m/>
    <m/>
    <x v="0"/>
    <x v="0"/>
    <m/>
  </r>
  <r>
    <s v=""/>
    <s v=" PM_0302_1480"/>
    <s v="Business Operations - FY27 Labor"/>
    <s v="6.01.03.01.02"/>
    <x v="0"/>
    <d v="2026-10-01T00:00:00"/>
    <d v="2027-09-30T00:00:00"/>
    <s v="kkrug"/>
    <s v="hokula"/>
    <n v="504367.34"/>
    <s v="EDIA"/>
    <s v="A"/>
    <s v="Labor"/>
    <s v="TEC"/>
    <m/>
    <s v="BNL"/>
    <s v="Const"/>
    <s v="PM"/>
    <x v="0"/>
    <m/>
    <m/>
    <m/>
    <m/>
    <m/>
    <m/>
    <m/>
    <m/>
    <m/>
    <m/>
    <m/>
    <n v="504367.34"/>
    <m/>
    <m/>
    <m/>
    <m/>
    <m/>
    <m/>
    <m/>
    <x v="0"/>
    <x v="0"/>
    <m/>
  </r>
  <r>
    <s v=""/>
    <s v=" PM_0302_1540"/>
    <s v="Business Operations - FY28 Labor"/>
    <s v="6.01.03.01.02"/>
    <x v="0"/>
    <d v="2027-10-01T00:00:00"/>
    <d v="2028-09-29T00:00:00"/>
    <s v="kkrug"/>
    <s v="hokula"/>
    <n v="522020.19"/>
    <s v="EDIA"/>
    <s v="A"/>
    <s v="Labor"/>
    <s v="TEC"/>
    <m/>
    <s v="BNL"/>
    <s v="Const"/>
    <s v="PM"/>
    <x v="0"/>
    <m/>
    <m/>
    <m/>
    <m/>
    <m/>
    <m/>
    <m/>
    <m/>
    <m/>
    <m/>
    <m/>
    <m/>
    <n v="522020.19"/>
    <m/>
    <m/>
    <m/>
    <m/>
    <m/>
    <m/>
    <x v="0"/>
    <x v="0"/>
    <m/>
  </r>
  <r>
    <s v=""/>
    <s v=" PM_0303_1400"/>
    <s v="Project Controls - FY23 Labor"/>
    <s v="6.01.03.01.03"/>
    <x v="1"/>
    <d v="2022-10-03T00:00:00"/>
    <d v="2023-09-29T00:00:00"/>
    <s v="kkrug"/>
    <s v="kkrug"/>
    <n v="0"/>
    <s v="EDIA"/>
    <s v="A"/>
    <s v="Labor"/>
    <s v="TEC"/>
    <m/>
    <s v="BNL"/>
    <s v="PED.Design"/>
    <s v="PM"/>
    <x v="0"/>
    <m/>
    <m/>
    <m/>
    <m/>
    <m/>
    <m/>
    <m/>
    <m/>
    <m/>
    <m/>
    <m/>
    <m/>
    <m/>
    <m/>
    <m/>
    <m/>
    <m/>
    <m/>
    <m/>
    <x v="0"/>
    <x v="0"/>
    <m/>
  </r>
  <r>
    <s v=""/>
    <s v=" PM_0303_1500"/>
    <s v="Project Controls - FY24 Labor"/>
    <s v="6.01.03.01.03"/>
    <x v="1"/>
    <d v="2023-10-02T00:00:00"/>
    <d v="2024-09-30T00:00:00"/>
    <s v="kkrug"/>
    <s v="kkrug"/>
    <n v="0"/>
    <s v="EDIA"/>
    <s v="A"/>
    <s v="Labor"/>
    <s v="TEC"/>
    <m/>
    <s v="BNL"/>
    <s v="PED"/>
    <s v="PM"/>
    <x v="0"/>
    <m/>
    <m/>
    <m/>
    <m/>
    <m/>
    <m/>
    <m/>
    <m/>
    <m/>
    <m/>
    <m/>
    <m/>
    <m/>
    <m/>
    <m/>
    <m/>
    <m/>
    <m/>
    <m/>
    <x v="0"/>
    <x v="0"/>
    <m/>
  </r>
  <r>
    <s v=""/>
    <s v=" PM_0303_1600"/>
    <s v="Project Controls - FY25 Labor"/>
    <s v="6.01.03.01.03"/>
    <x v="0"/>
    <d v="2024-10-01T00:00:00"/>
    <d v="2025-09-30T00:00:00"/>
    <s v="kkrug"/>
    <s v="kkrug"/>
    <n v="0"/>
    <s v="EDIA"/>
    <s v="A"/>
    <s v="Labor"/>
    <s v="TEC"/>
    <m/>
    <s v="BNL"/>
    <s v="Const"/>
    <s v="PM"/>
    <x v="0"/>
    <m/>
    <m/>
    <m/>
    <m/>
    <m/>
    <m/>
    <m/>
    <m/>
    <m/>
    <m/>
    <m/>
    <m/>
    <m/>
    <m/>
    <m/>
    <m/>
    <m/>
    <m/>
    <m/>
    <x v="0"/>
    <x v="0"/>
    <m/>
  </r>
  <r>
    <s v=""/>
    <s v=" PM_0303_1700"/>
    <s v="Project Controls - FY26 Labor"/>
    <s v="6.01.03.01.03"/>
    <x v="0"/>
    <d v="2025-10-01T00:00:00"/>
    <d v="2026-09-30T00:00:00"/>
    <s v="kkrug"/>
    <s v="kkrug"/>
    <n v="0"/>
    <s v="EDIA"/>
    <s v="A"/>
    <s v="Labor"/>
    <s v="TEC"/>
    <m/>
    <s v="BNL"/>
    <s v="Const"/>
    <s v="PM"/>
    <x v="0"/>
    <m/>
    <m/>
    <m/>
    <m/>
    <m/>
    <m/>
    <m/>
    <m/>
    <m/>
    <m/>
    <m/>
    <m/>
    <m/>
    <m/>
    <m/>
    <m/>
    <m/>
    <m/>
    <m/>
    <x v="0"/>
    <x v="0"/>
    <m/>
  </r>
  <r>
    <s v=""/>
    <s v=" PM_0303_1800"/>
    <s v="Project Controls - FY27 Labor"/>
    <s v="6.01.03.01.03"/>
    <x v="0"/>
    <d v="2026-10-01T00:00:00"/>
    <d v="2027-09-30T00:00:00"/>
    <s v="kkrug"/>
    <s v="kkrug"/>
    <n v="0"/>
    <s v="EDIA"/>
    <s v="A"/>
    <s v="Labor"/>
    <s v="TEC"/>
    <m/>
    <s v="BNL"/>
    <s v="Const"/>
    <s v="PM"/>
    <x v="0"/>
    <m/>
    <m/>
    <m/>
    <m/>
    <m/>
    <m/>
    <m/>
    <m/>
    <m/>
    <m/>
    <m/>
    <m/>
    <m/>
    <m/>
    <m/>
    <m/>
    <m/>
    <m/>
    <m/>
    <x v="0"/>
    <x v="0"/>
    <m/>
  </r>
  <r>
    <s v=""/>
    <s v=" PM_0303_1900"/>
    <s v="Project Controls - FY28 Labor"/>
    <s v="6.01.03.01.03"/>
    <x v="0"/>
    <d v="2027-10-01T00:00:00"/>
    <d v="2028-09-29T00:00:00"/>
    <s v="kkrug"/>
    <s v="kkrug"/>
    <n v="0"/>
    <s v="EDIA"/>
    <s v="A"/>
    <s v="Labor"/>
    <s v="TEC"/>
    <m/>
    <s v="BNL"/>
    <s v="Const"/>
    <s v="PM"/>
    <x v="0"/>
    <m/>
    <m/>
    <m/>
    <m/>
    <m/>
    <m/>
    <m/>
    <m/>
    <m/>
    <m/>
    <m/>
    <m/>
    <m/>
    <m/>
    <m/>
    <m/>
    <m/>
    <m/>
    <m/>
    <x v="0"/>
    <x v="0"/>
    <m/>
  </r>
  <r>
    <s v=""/>
    <s v=" PM_0305_1140"/>
    <s v="Procurement Support - FY23 Labor"/>
    <s v="6.01.03.01.05"/>
    <x v="1"/>
    <d v="2022-10-03T00:00:00"/>
    <d v="2023-09-29T00:00:00"/>
    <s v="kkrug"/>
    <s v="alexander"/>
    <n v="0"/>
    <s v="EDIA"/>
    <s v="A"/>
    <s v="Labor"/>
    <s v="TEC"/>
    <m/>
    <s v="BNL"/>
    <s v="PED.Design"/>
    <s v="PM"/>
    <x v="0"/>
    <m/>
    <m/>
    <m/>
    <m/>
    <m/>
    <m/>
    <m/>
    <m/>
    <m/>
    <m/>
    <m/>
    <m/>
    <m/>
    <m/>
    <m/>
    <m/>
    <m/>
    <m/>
    <m/>
    <x v="0"/>
    <x v="0"/>
    <m/>
  </r>
  <r>
    <s v=""/>
    <s v=" PM_0305_1180"/>
    <s v="Procurement Support - FY24 Labor"/>
    <s v="6.01.03.01.05"/>
    <x v="1"/>
    <d v="2023-10-02T00:00:00"/>
    <d v="2024-09-30T00:00:00"/>
    <s v="kkrug"/>
    <s v="alexander"/>
    <n v="0"/>
    <s v="EDIA"/>
    <s v="A"/>
    <s v="Labor"/>
    <s v="TEC"/>
    <m/>
    <s v="BNL"/>
    <s v="PED"/>
    <s v="PM"/>
    <x v="0"/>
    <m/>
    <m/>
    <m/>
    <m/>
    <m/>
    <m/>
    <m/>
    <m/>
    <m/>
    <m/>
    <m/>
    <m/>
    <m/>
    <m/>
    <m/>
    <m/>
    <m/>
    <m/>
    <m/>
    <x v="0"/>
    <x v="0"/>
    <m/>
  </r>
  <r>
    <s v=""/>
    <s v=" PM_0305_1240"/>
    <s v="Procurement Support - FY25 Labor"/>
    <s v="6.01.03.01.05"/>
    <x v="0"/>
    <d v="2024-10-01T00:00:00"/>
    <d v="2025-09-30T00:00:00"/>
    <s v="kkrug"/>
    <s v="alexander"/>
    <n v="0"/>
    <s v="EDIA"/>
    <s v="A"/>
    <s v="Labor"/>
    <s v="TEC"/>
    <m/>
    <s v="BNL"/>
    <s v="Const"/>
    <s v="PM"/>
    <x v="0"/>
    <m/>
    <m/>
    <m/>
    <m/>
    <m/>
    <m/>
    <m/>
    <m/>
    <m/>
    <m/>
    <m/>
    <m/>
    <m/>
    <m/>
    <m/>
    <m/>
    <m/>
    <m/>
    <m/>
    <x v="0"/>
    <x v="0"/>
    <m/>
  </r>
  <r>
    <s v=""/>
    <s v=" PM_0305_1300"/>
    <s v="Procurement Support - FY26 Labor"/>
    <s v="6.01.03.01.05"/>
    <x v="0"/>
    <d v="2025-10-01T00:00:00"/>
    <d v="2026-09-30T00:00:00"/>
    <s v="kkrug"/>
    <s v="alexander"/>
    <n v="0"/>
    <s v="EDIA"/>
    <s v="A"/>
    <s v="Labor"/>
    <s v="TEC"/>
    <m/>
    <s v="BNL"/>
    <s v="Const"/>
    <s v="PM"/>
    <x v="0"/>
    <m/>
    <m/>
    <m/>
    <m/>
    <m/>
    <m/>
    <m/>
    <m/>
    <m/>
    <m/>
    <m/>
    <m/>
    <m/>
    <m/>
    <m/>
    <m/>
    <m/>
    <m/>
    <m/>
    <x v="0"/>
    <x v="0"/>
    <m/>
  </r>
  <r>
    <s v=""/>
    <s v=" PM_0305_1360"/>
    <s v="Procurement Support - FY27 Labor"/>
    <s v="6.01.03.01.05"/>
    <x v="0"/>
    <d v="2026-10-01T00:00:00"/>
    <d v="2027-09-30T00:00:00"/>
    <s v="kkrug"/>
    <s v="alexander"/>
    <n v="0"/>
    <s v="EDIA"/>
    <s v="A"/>
    <s v="Labor"/>
    <s v="TEC"/>
    <m/>
    <s v="BNL"/>
    <s v="Const"/>
    <s v="PM"/>
    <x v="0"/>
    <m/>
    <m/>
    <m/>
    <m/>
    <m/>
    <m/>
    <m/>
    <m/>
    <m/>
    <m/>
    <m/>
    <m/>
    <m/>
    <m/>
    <m/>
    <m/>
    <m/>
    <m/>
    <m/>
    <x v="0"/>
    <x v="0"/>
    <m/>
  </r>
  <r>
    <s v=""/>
    <s v=" PM_0305_1420"/>
    <s v="Procurement Support - FY28 Labor"/>
    <s v="6.01.03.01.05"/>
    <x v="0"/>
    <d v="2027-10-01T00:00:00"/>
    <d v="2028-09-29T00:00:00"/>
    <s v="kkrug"/>
    <s v="alexander"/>
    <n v="0"/>
    <s v="EDIA"/>
    <s v="A"/>
    <s v="Labor"/>
    <s v="TEC"/>
    <m/>
    <s v="BNL"/>
    <s v="Const"/>
    <s v="PM"/>
    <x v="0"/>
    <m/>
    <m/>
    <m/>
    <m/>
    <m/>
    <m/>
    <m/>
    <m/>
    <m/>
    <m/>
    <m/>
    <m/>
    <m/>
    <m/>
    <m/>
    <m/>
    <m/>
    <m/>
    <m/>
    <x v="0"/>
    <x v="0"/>
    <m/>
  </r>
  <r>
    <s v=""/>
    <s v=" PM_0400_1240"/>
    <s v="QA - FY23 Labor"/>
    <s v="6.01.04.01"/>
    <x v="0"/>
    <d v="2022-10-03T00:00:00"/>
    <d v="2023-09-29T00:00:00"/>
    <s v="kkrug"/>
    <s v="porretto"/>
    <n v="329484.5"/>
    <s v="EDIA"/>
    <s v="A"/>
    <s v="Labor"/>
    <s v="TEC"/>
    <m/>
    <s v="BNL"/>
    <s v="PED.Design"/>
    <s v="PM"/>
    <x v="0"/>
    <m/>
    <m/>
    <m/>
    <m/>
    <m/>
    <m/>
    <m/>
    <n v="329484.5"/>
    <m/>
    <m/>
    <m/>
    <m/>
    <m/>
    <m/>
    <m/>
    <m/>
    <m/>
    <m/>
    <m/>
    <x v="0"/>
    <x v="0"/>
    <m/>
  </r>
  <r>
    <s v=""/>
    <s v=" PM_0400_1300"/>
    <s v="QA - FY24 Labor"/>
    <s v="6.01.04.01"/>
    <x v="0"/>
    <d v="2023-10-02T00:00:00"/>
    <d v="2024-09-30T00:00:00"/>
    <s v="kkrug"/>
    <s v="porretto"/>
    <n v="341016.45"/>
    <s v="EDIA"/>
    <s v="A"/>
    <s v="Labor"/>
    <s v="TEC"/>
    <m/>
    <s v="BNL"/>
    <s v="PED.Design"/>
    <s v="PM"/>
    <x v="0"/>
    <m/>
    <m/>
    <m/>
    <m/>
    <m/>
    <m/>
    <m/>
    <m/>
    <n v="341016.45"/>
    <m/>
    <m/>
    <m/>
    <m/>
    <m/>
    <m/>
    <m/>
    <m/>
    <m/>
    <m/>
    <x v="0"/>
    <x v="0"/>
    <m/>
  </r>
  <r>
    <s v=""/>
    <s v=" PM_0400_1360"/>
    <s v="QA - FY25 Labor"/>
    <s v="6.01.04.01"/>
    <x v="0"/>
    <d v="2024-10-01T00:00:00"/>
    <d v="2025-09-30T00:00:00"/>
    <s v="kkrug"/>
    <s v="porretto"/>
    <n v="352952.03"/>
    <s v="EDIA"/>
    <s v="A"/>
    <s v="Labor"/>
    <s v="TEC"/>
    <m/>
    <s v="BNL"/>
    <s v="Const"/>
    <s v="PM"/>
    <x v="0"/>
    <m/>
    <m/>
    <m/>
    <m/>
    <m/>
    <m/>
    <m/>
    <m/>
    <m/>
    <n v="352952.03"/>
    <m/>
    <m/>
    <m/>
    <m/>
    <m/>
    <m/>
    <m/>
    <m/>
    <m/>
    <x v="0"/>
    <x v="0"/>
    <m/>
  </r>
  <r>
    <s v=""/>
    <s v=" PM_0400_1420"/>
    <s v="QA - FY26 Labor"/>
    <s v="6.01.04.01"/>
    <x v="0"/>
    <d v="2025-10-01T00:00:00"/>
    <d v="2026-09-30T00:00:00"/>
    <s v="kkrug"/>
    <s v="porretto"/>
    <n v="365305.35"/>
    <s v="EDIA"/>
    <s v="A"/>
    <s v="Labor"/>
    <s v="TEC"/>
    <m/>
    <s v="BNL"/>
    <s v="Const"/>
    <s v="PM"/>
    <x v="0"/>
    <m/>
    <m/>
    <m/>
    <m/>
    <m/>
    <m/>
    <m/>
    <m/>
    <m/>
    <m/>
    <n v="365305.35"/>
    <m/>
    <m/>
    <m/>
    <m/>
    <m/>
    <m/>
    <m/>
    <m/>
    <x v="0"/>
    <x v="0"/>
    <m/>
  </r>
  <r>
    <s v=""/>
    <s v=" PM_0400_1480"/>
    <s v="QA - FY27 Labor"/>
    <s v="6.01.04.01"/>
    <x v="0"/>
    <d v="2026-10-01T00:00:00"/>
    <d v="2027-09-30T00:00:00"/>
    <s v="kkrug"/>
    <s v="porretto"/>
    <n v="378091.04"/>
    <s v="EDIA"/>
    <s v="A"/>
    <s v="Labor"/>
    <s v="TEC"/>
    <m/>
    <s v="BNL"/>
    <s v="Const"/>
    <s v="PM"/>
    <x v="0"/>
    <m/>
    <m/>
    <m/>
    <m/>
    <m/>
    <m/>
    <m/>
    <m/>
    <m/>
    <m/>
    <m/>
    <n v="378091.04"/>
    <m/>
    <m/>
    <m/>
    <m/>
    <m/>
    <m/>
    <m/>
    <x v="0"/>
    <x v="0"/>
    <m/>
  </r>
  <r>
    <s v=""/>
    <s v=" PM_0400_1540"/>
    <s v="QA - FY28 Labor"/>
    <s v="6.01.04.01"/>
    <x v="0"/>
    <d v="2027-10-01T00:00:00"/>
    <d v="2028-09-29T00:00:00"/>
    <s v="kkrug"/>
    <s v="porretto"/>
    <n v="391324.23"/>
    <s v="EDIA"/>
    <s v="A"/>
    <s v="Labor"/>
    <s v="TEC"/>
    <m/>
    <s v="BNL"/>
    <s v="Const"/>
    <s v="PM"/>
    <x v="0"/>
    <m/>
    <m/>
    <m/>
    <m/>
    <m/>
    <m/>
    <m/>
    <m/>
    <m/>
    <m/>
    <m/>
    <m/>
    <n v="391324.23"/>
    <m/>
    <m/>
    <m/>
    <m/>
    <m/>
    <m/>
    <x v="0"/>
    <x v="0"/>
    <m/>
  </r>
  <r>
    <s v=""/>
    <s v=" EJ_0203_4710"/>
    <s v="RCS Bellows- Vendor Oversight"/>
    <s v="6.03.02.04.01"/>
    <x v="0"/>
    <d v="2025-12-10T00:00:00"/>
    <d v="2026-12-09T00:00:00"/>
    <s v="rnavarrol"/>
    <s v="chetzel"/>
    <n v="7110.4"/>
    <s v="EDIA"/>
    <s v="C"/>
    <s v="Labor"/>
    <s v="TEC"/>
    <m/>
    <s v="BNL"/>
    <s v="Const"/>
    <s v="VAC"/>
    <x v="9"/>
    <s v="A.PP033"/>
    <s v="APP00070"/>
    <m/>
    <m/>
    <m/>
    <m/>
    <m/>
    <m/>
    <m/>
    <m/>
    <n v="5802.09"/>
    <n v="1308.31"/>
    <m/>
    <m/>
    <m/>
    <m/>
    <m/>
    <m/>
    <m/>
    <x v="0"/>
    <x v="0"/>
    <m/>
  </r>
  <r>
    <s v=""/>
    <s v=" EJ_0203_1231"/>
    <s v="RCS Vacuum Valves - Preliminary Design"/>
    <s v="6.03.02.04.02"/>
    <x v="0"/>
    <d v="2022-05-02T00:00:00"/>
    <d v="2022-07-26T00:00:00"/>
    <s v="rnavarrol"/>
    <s v="chetzel"/>
    <n v="0"/>
    <s v="EDIA"/>
    <s v="C"/>
    <s v="Labor"/>
    <s v="TEC"/>
    <m/>
    <s v="BNL"/>
    <s v="PED"/>
    <s v="VAC"/>
    <x v="11"/>
    <s v="S.P078"/>
    <s v="APP00006"/>
    <m/>
    <m/>
    <m/>
    <m/>
    <m/>
    <m/>
    <m/>
    <m/>
    <m/>
    <m/>
    <m/>
    <m/>
    <m/>
    <m/>
    <m/>
    <m/>
    <m/>
    <x v="0"/>
    <x v="0"/>
    <m/>
  </r>
  <r>
    <s v=""/>
    <s v=" EJ_0203_1505"/>
    <s v="RCS Vacuum Valves - Final Design"/>
    <s v="6.03.02.04.02"/>
    <x v="0"/>
    <d v="2024-06-11T00:00:00"/>
    <d v="2024-09-04T00:00:00"/>
    <s v="rnavarrol"/>
    <s v="chetzel"/>
    <n v="1648.79"/>
    <s v="EDIA"/>
    <s v="C"/>
    <s v="Labor"/>
    <s v="TEC"/>
    <m/>
    <s v="BNL"/>
    <s v="PED"/>
    <s v="VAC"/>
    <x v="6"/>
    <s v="S.P078"/>
    <s v="APP00006"/>
    <m/>
    <m/>
    <m/>
    <m/>
    <m/>
    <m/>
    <n v="1648.79"/>
    <m/>
    <m/>
    <m/>
    <m/>
    <m/>
    <m/>
    <m/>
    <m/>
    <m/>
    <m/>
    <x v="0"/>
    <x v="0"/>
    <m/>
  </r>
  <r>
    <s v=""/>
    <s v=" EJ_0203_2000"/>
    <s v="RCS Vacuum Pumps - Preliminary Design"/>
    <s v="6.03.02.04.03"/>
    <x v="0"/>
    <d v="2022-05-02T00:00:00"/>
    <d v="2022-07-26T00:00:00"/>
    <s v="rnavarrol"/>
    <s v="chetzel"/>
    <n v="0"/>
    <s v="EDIA"/>
    <s v="C"/>
    <s v="Labor"/>
    <s v="TEC"/>
    <m/>
    <s v="BNL"/>
    <s v="PED"/>
    <s v="VAC"/>
    <x v="11"/>
    <s v="A.PP004"/>
    <s v="APP00044"/>
    <m/>
    <m/>
    <m/>
    <m/>
    <m/>
    <m/>
    <m/>
    <m/>
    <m/>
    <m/>
    <m/>
    <m/>
    <m/>
    <m/>
    <m/>
    <m/>
    <m/>
    <x v="0"/>
    <x v="0"/>
    <m/>
  </r>
  <r>
    <s v=""/>
    <s v=" EJ_0203_1300"/>
    <s v="RCS Vacuum Monitoring and Controls - Final Design"/>
    <s v="6.03.02.04.04"/>
    <x v="0"/>
    <d v="2024-05-23T00:00:00"/>
    <d v="2024-08-16T00:00:00"/>
    <s v="rnavarrol"/>
    <s v="chetzel"/>
    <n v="6595.16"/>
    <s v="EDIA"/>
    <s v="C"/>
    <s v="Labor"/>
    <s v="TEC"/>
    <m/>
    <s v="BNL"/>
    <s v="PED"/>
    <s v="VAC"/>
    <x v="6"/>
    <s v="S.P067"/>
    <s v="APP00152"/>
    <m/>
    <m/>
    <m/>
    <m/>
    <m/>
    <m/>
    <n v="6595.16"/>
    <m/>
    <m/>
    <m/>
    <m/>
    <m/>
    <m/>
    <m/>
    <m/>
    <m/>
    <m/>
    <x v="0"/>
    <x v="0"/>
    <m/>
  </r>
  <r>
    <s v=""/>
    <s v=" EJ_0203_4010"/>
    <s v="RCS Vacuum Utilities (racks) - Final Design"/>
    <s v="6.03.02.04.05"/>
    <x v="0"/>
    <d v="2024-07-22T00:00:00"/>
    <d v="2024-09-16T00:00:00"/>
    <s v="rnavarrol"/>
    <s v="chetzel"/>
    <n v="3297.58"/>
    <s v="EDIA"/>
    <s v="C"/>
    <s v="Labor"/>
    <s v="TEC"/>
    <m/>
    <s v="BNL"/>
    <s v="PED"/>
    <s v="VAC"/>
    <x v="6"/>
    <m/>
    <m/>
    <m/>
    <m/>
    <m/>
    <m/>
    <m/>
    <m/>
    <n v="3297.58"/>
    <m/>
    <m/>
    <m/>
    <m/>
    <m/>
    <m/>
    <m/>
    <m/>
    <m/>
    <m/>
    <x v="0"/>
    <x v="0"/>
    <m/>
  </r>
  <r>
    <s v=""/>
    <s v=" SR_0407_1140"/>
    <s v="TR Effort: Vacuum Support Equipment"/>
    <s v="6.04.05.07"/>
    <x v="2"/>
    <d v="2025-03-04T00:00:00"/>
    <d v="2026-01-16T00:00:00"/>
    <s v="rnavarrol"/>
    <s v="chetzel"/>
    <n v="41770.300000000003"/>
    <s v="EDIA"/>
    <s v="C"/>
    <s v="Labor"/>
    <s v="TEC"/>
    <m/>
    <s v="BNL"/>
    <s v="Const"/>
    <s v="VAC"/>
    <x v="9"/>
    <s v="S.P307"/>
    <m/>
    <m/>
    <m/>
    <m/>
    <m/>
    <m/>
    <m/>
    <m/>
    <n v="28100.02"/>
    <n v="13670.28"/>
    <m/>
    <m/>
    <m/>
    <m/>
    <m/>
    <m/>
    <m/>
    <m/>
    <x v="0"/>
    <x v="0"/>
    <m/>
  </r>
  <r>
    <s v=""/>
    <s v=" SR_0407_1040"/>
    <s v="Vacuum Support Equipment - Finalize design"/>
    <s v="6.04.05.07"/>
    <x v="1"/>
    <d v="2023-08-07T00:00:00"/>
    <d v="2023-09-25T00:00:00"/>
    <s v="rnavarrol"/>
    <s v="chetzel"/>
    <n v="6531.44"/>
    <s v="EDIA"/>
    <s v="C"/>
    <s v="Labor"/>
    <s v="TEC"/>
    <m/>
    <s v="BNL"/>
    <s v="PED"/>
    <s v="VAC"/>
    <x v="6"/>
    <s v="A.PP025"/>
    <s v="APP00064"/>
    <m/>
    <m/>
    <m/>
    <m/>
    <m/>
    <n v="6531.44"/>
    <m/>
    <m/>
    <m/>
    <m/>
    <m/>
    <m/>
    <m/>
    <m/>
    <m/>
    <m/>
    <m/>
    <x v="0"/>
    <x v="0"/>
    <m/>
  </r>
  <r>
    <s v=""/>
    <s v=" SR_0402_1140"/>
    <s v="ESR Vacuum Valves - Vendor and Procurement Support"/>
    <s v="6.04.05.02"/>
    <x v="0"/>
    <d v="2026-05-21T00:00:00"/>
    <d v="2027-05-20T00:00:00"/>
    <s v="rnavarrol"/>
    <s v="chetzel"/>
    <n v="23829.89"/>
    <s v="EDIA"/>
    <s v="C"/>
    <s v="Labor"/>
    <s v="TEC"/>
    <m/>
    <s v="BNL"/>
    <s v="Const"/>
    <s v="VAC"/>
    <x v="9"/>
    <s v="S.P111"/>
    <s v="APP00234"/>
    <m/>
    <m/>
    <m/>
    <m/>
    <m/>
    <m/>
    <m/>
    <m/>
    <n v="8769.4"/>
    <n v="15060.49"/>
    <m/>
    <m/>
    <m/>
    <m/>
    <m/>
    <m/>
    <m/>
    <x v="0"/>
    <x v="0"/>
    <m/>
  </r>
  <r>
    <s v=""/>
    <s v=" SR_0403_1140"/>
    <s v="ESR Vacuum Pumps - Vendor and Procurement Support"/>
    <s v="6.04.05.03"/>
    <x v="0"/>
    <d v="2026-09-23T00:00:00"/>
    <d v="2028-02-28T00:00:00"/>
    <s v="rnavarrol"/>
    <s v="chetzel"/>
    <n v="97407.63"/>
    <s v="EDIA"/>
    <s v="C"/>
    <s v="Labor"/>
    <s v="TEC"/>
    <m/>
    <s v="BNL"/>
    <s v="Const"/>
    <s v="VAC"/>
    <x v="9"/>
    <s v="D.APP11"/>
    <s v="APP00030"/>
    <m/>
    <m/>
    <m/>
    <m/>
    <m/>
    <m/>
    <m/>
    <m/>
    <n v="1646.33"/>
    <n v="68596.92"/>
    <n v="27164.38"/>
    <m/>
    <m/>
    <m/>
    <m/>
    <m/>
    <m/>
    <x v="0"/>
    <x v="0"/>
    <m/>
  </r>
  <r>
    <s v=""/>
    <s v=" SR_0404_1140"/>
    <s v="ESR Vacuum Monitoring &amp; Control - Vendor and Procurement Support"/>
    <s v="6.04.05.04"/>
    <x v="0"/>
    <d v="2026-12-23T00:00:00"/>
    <d v="2028-01-07T00:00:00"/>
    <s v="rnavarrol"/>
    <s v="chetzel"/>
    <n v="89251.48"/>
    <s v="EDIA"/>
    <s v="C"/>
    <s v="Labor"/>
    <s v="TEC"/>
    <m/>
    <s v="BNL"/>
    <s v="Const"/>
    <s v="VAC"/>
    <x v="9"/>
    <s v="S.P107"/>
    <s v="APP00232"/>
    <m/>
    <m/>
    <m/>
    <m/>
    <m/>
    <m/>
    <m/>
    <m/>
    <m/>
    <n v="66938.61"/>
    <n v="22312.87"/>
    <m/>
    <m/>
    <m/>
    <m/>
    <m/>
    <m/>
    <x v="0"/>
    <x v="0"/>
    <m/>
  </r>
  <r>
    <s v=""/>
    <s v=" SR_0405_1140"/>
    <s v="ESR Vacuum Utilities (racks, cooling water) - Vendor and Procurement Support"/>
    <s v="6.04.05.05"/>
    <x v="0"/>
    <d v="2026-05-21T00:00:00"/>
    <d v="2027-05-20T00:00:00"/>
    <s v="rnavarrol"/>
    <s v="chetzel"/>
    <n v="21844.06"/>
    <s v="EDIA"/>
    <s v="C"/>
    <s v="Labor"/>
    <s v="TEC"/>
    <m/>
    <s v="BNL"/>
    <s v="Const"/>
    <s v="VAC"/>
    <x v="9"/>
    <s v="S.P075"/>
    <s v="APP00158"/>
    <m/>
    <m/>
    <m/>
    <m/>
    <m/>
    <m/>
    <m/>
    <m/>
    <n v="8038.62"/>
    <n v="13805.45"/>
    <m/>
    <m/>
    <m/>
    <m/>
    <m/>
    <m/>
    <m/>
    <x v="0"/>
    <x v="0"/>
    <m/>
  </r>
  <r>
    <s v=""/>
    <s v=" IR_0204_1140"/>
    <s v="IR Vacuum - Vendor and procurement support"/>
    <s v="6.06.02.04"/>
    <x v="0"/>
    <d v="2026-11-05T00:00:00"/>
    <d v="2028-02-11T00:00:00"/>
    <s v="rnavarrol"/>
    <s v="chetzel"/>
    <n v="40614.660000000003"/>
    <s v="EDIA"/>
    <s v="C"/>
    <s v="Labor"/>
    <s v="TEC"/>
    <m/>
    <s v="BNL"/>
    <s v="Const"/>
    <s v="VAC"/>
    <x v="9"/>
    <s v="A.PP001"/>
    <s v="APP00041"/>
    <m/>
    <m/>
    <m/>
    <m/>
    <m/>
    <m/>
    <m/>
    <m/>
    <m/>
    <n v="29139.41"/>
    <n v="11475.25"/>
    <m/>
    <m/>
    <m/>
    <m/>
    <m/>
    <m/>
    <x v="0"/>
    <x v="0"/>
    <m/>
  </r>
  <r>
    <s v=""/>
    <s v=" IR_0204_1180"/>
    <s v="IR Vacuum - Final delivery, sub-system testing and acceptance"/>
    <s v="6.06.02.04"/>
    <x v="0"/>
    <d v="2027-06-15T00:00:00"/>
    <d v="2028-09-07T00:00:00"/>
    <s v="rnavarrol"/>
    <s v="chetzel"/>
    <n v="33023.57"/>
    <s v="EDIA"/>
    <s v="C"/>
    <s v="Labor"/>
    <s v="TEC"/>
    <m/>
    <s v="BNL"/>
    <s v="Const"/>
    <s v="VAC"/>
    <x v="8"/>
    <s v="A.PP001"/>
    <s v="APP00041"/>
    <m/>
    <m/>
    <m/>
    <m/>
    <m/>
    <m/>
    <m/>
    <m/>
    <m/>
    <n v="8096.1"/>
    <n v="24927.47"/>
    <m/>
    <m/>
    <m/>
    <m/>
    <m/>
    <m/>
    <x v="0"/>
    <x v="0"/>
    <m/>
  </r>
  <r>
    <s v=""/>
    <s v=" IR_0204_1360"/>
    <s v="Movable ESR Collimators - Vendor and procurement support"/>
    <s v="6.06.03.02.03"/>
    <x v="0"/>
    <d v="2028-03-15T00:00:00"/>
    <d v="2029-12-14T00:00:00"/>
    <s v="rnavarrol"/>
    <s v="chetzel"/>
    <n v="27815.21"/>
    <s v="EDIA"/>
    <s v="C"/>
    <s v="Labor"/>
    <s v="TEC"/>
    <m/>
    <s v="BNL"/>
    <s v="Const"/>
    <s v="VAC"/>
    <x v="9"/>
    <s v="S.P055"/>
    <s v="APP00141"/>
    <m/>
    <m/>
    <m/>
    <m/>
    <m/>
    <m/>
    <m/>
    <m/>
    <m/>
    <m/>
    <n v="8850.2999999999993"/>
    <n v="15740.88"/>
    <n v="3224.04"/>
    <m/>
    <m/>
    <m/>
    <m/>
    <x v="0"/>
    <x v="0"/>
    <m/>
  </r>
  <r>
    <s v=""/>
    <s v=" RD_0309_1340"/>
    <s v="ESR Vacuum Development - RF Shielded Bellows - Details and Procurement Preparation"/>
    <s v="6.02.03.06.01"/>
    <x v="0"/>
    <d v="2022-03-02T00:00:00"/>
    <d v="2022-05-24T00:00:00"/>
    <s v="rnavarrol"/>
    <s v="chetzel"/>
    <n v="0"/>
    <s v="EDIA"/>
    <s v="C"/>
    <s v="Labor"/>
    <s v="OPC"/>
    <m/>
    <s v="BNL"/>
    <s v="R&amp;D"/>
    <s v="VAC"/>
    <x v="3"/>
    <m/>
    <m/>
    <m/>
    <m/>
    <m/>
    <m/>
    <m/>
    <m/>
    <m/>
    <m/>
    <m/>
    <m/>
    <m/>
    <m/>
    <m/>
    <m/>
    <m/>
    <m/>
    <m/>
    <x v="0"/>
    <x v="0"/>
    <m/>
  </r>
  <r>
    <s v=""/>
    <s v=" RD_0309_1560"/>
    <s v="ESR Vacuum Development - DES: Update vacuum sections of PDR report"/>
    <s v="6.02.03.06.01"/>
    <x v="1"/>
    <d v="2023-12-01T00:00:00"/>
    <d v="2023-12-29T00:00:00"/>
    <s v="rnavarrol"/>
    <s v="chetzel"/>
    <n v="10189.52"/>
    <s v="EDIA"/>
    <s v="C"/>
    <s v="Labor"/>
    <s v="OPC"/>
    <m/>
    <s v="BNL"/>
    <s v="R&amp;D"/>
    <s v="VAC"/>
    <x v="3"/>
    <m/>
    <m/>
    <m/>
    <m/>
    <m/>
    <m/>
    <m/>
    <m/>
    <n v="10189.52"/>
    <m/>
    <m/>
    <m/>
    <m/>
    <m/>
    <m/>
    <m/>
    <m/>
    <m/>
    <m/>
    <x v="0"/>
    <x v="0"/>
    <m/>
  </r>
  <r>
    <s v=""/>
    <s v=" RD_0309_1330"/>
    <s v="ESR Vacuum Development - Develop Concept RF Bellow Design"/>
    <s v="6.02.03.06.01"/>
    <x v="0"/>
    <d v="2021-10-01T00:00:00"/>
    <d v="2022-02-28T00:00:00"/>
    <s v="rnavarrol"/>
    <s v="chetzel"/>
    <n v="0"/>
    <s v="EDIA"/>
    <s v="C"/>
    <s v="Labor"/>
    <s v="OPC"/>
    <m/>
    <s v="BNL"/>
    <s v="R&amp;D"/>
    <s v="VAC"/>
    <x v="3"/>
    <m/>
    <m/>
    <m/>
    <m/>
    <m/>
    <m/>
    <m/>
    <m/>
    <m/>
    <m/>
    <m/>
    <m/>
    <m/>
    <m/>
    <m/>
    <m/>
    <m/>
    <m/>
    <m/>
    <x v="0"/>
    <x v="0"/>
    <m/>
  </r>
  <r>
    <s v=""/>
    <s v=" RD_0309_1290"/>
    <s v="ESR Vacuum Development - Prototype Chambers - Evaluation and testing of prototype chambers"/>
    <s v="6.02.03.06.01"/>
    <x v="1"/>
    <d v="2023-09-01T00:00:00"/>
    <d v="2023-11-30T00:00:00"/>
    <s v="rnavarrol"/>
    <s v="chetzel"/>
    <n v="13432.89"/>
    <s v="EDIA"/>
    <s v="C"/>
    <s v="Labor"/>
    <s v="OPC"/>
    <m/>
    <s v="BNL"/>
    <s v="R&amp;D"/>
    <s v="VAC"/>
    <x v="3"/>
    <m/>
    <m/>
    <m/>
    <m/>
    <m/>
    <m/>
    <m/>
    <n v="4477.63"/>
    <n v="8955.26"/>
    <m/>
    <m/>
    <m/>
    <m/>
    <m/>
    <m/>
    <m/>
    <m/>
    <m/>
    <m/>
    <x v="0"/>
    <x v="0"/>
    <m/>
  </r>
  <r>
    <s v=""/>
    <s v=" RD_0309_1220"/>
    <s v="ESR Vacuum Development - Vacuum chamber cross sections - delivery and acceptance"/>
    <s v="6.02.03.06.01"/>
    <x v="1"/>
    <d v="2022-10-03T00:00:00"/>
    <d v="2022-11-21T00:00:00"/>
    <s v="rnavarrol"/>
    <s v="chetzel"/>
    <n v="1804.91"/>
    <s v="EDIA"/>
    <s v="C"/>
    <s v="Labor"/>
    <s v="OPC"/>
    <m/>
    <s v="BNL"/>
    <s v="R&amp;D"/>
    <s v="VAC"/>
    <x v="3"/>
    <m/>
    <m/>
    <m/>
    <m/>
    <m/>
    <m/>
    <m/>
    <n v="1804.91"/>
    <m/>
    <m/>
    <m/>
    <m/>
    <m/>
    <m/>
    <m/>
    <m/>
    <m/>
    <m/>
    <m/>
    <x v="0"/>
    <x v="0"/>
    <m/>
  </r>
  <r>
    <s v=""/>
    <s v=" RD_0309_1289"/>
    <s v="ESR Vacuum Development - Prototype Chambers - delivery and acceptance"/>
    <s v="6.02.03.06.01"/>
    <x v="1"/>
    <d v="2023-09-01T00:00:00"/>
    <d v="2023-10-30T00:00:00"/>
    <s v="rnavarrol"/>
    <s v="chetzel"/>
    <n v="4006.89"/>
    <s v="EDIA"/>
    <s v="C"/>
    <s v="Labor"/>
    <s v="OPC"/>
    <m/>
    <s v="BNL"/>
    <s v="R&amp;D"/>
    <s v="VAC"/>
    <x v="3"/>
    <m/>
    <m/>
    <m/>
    <m/>
    <m/>
    <m/>
    <m/>
    <n v="2003.45"/>
    <n v="2003.45"/>
    <m/>
    <m/>
    <m/>
    <m/>
    <m/>
    <m/>
    <m/>
    <m/>
    <m/>
    <m/>
    <x v="0"/>
    <x v="0"/>
    <m/>
  </r>
  <r>
    <s v=""/>
    <s v=" RD_0309_5160"/>
    <s v="Detector Interface Vacuum Development - Prototype Detector Chamber - Details and Procurement Preparation"/>
    <s v="6.02.03.06.02"/>
    <x v="1"/>
    <d v="2023-07-05T00:00:00"/>
    <d v="2023-10-12T00:00:00"/>
    <s v="rnavarrol"/>
    <s v="chetzel"/>
    <n v="5271.64"/>
    <s v="EDIA"/>
    <s v="C"/>
    <s v="Labor"/>
    <s v="OPC"/>
    <m/>
    <s v="BNL"/>
    <s v="R&amp;D"/>
    <s v="VAC"/>
    <x v="3"/>
    <s v="S.P163"/>
    <m/>
    <m/>
    <m/>
    <m/>
    <m/>
    <m/>
    <n v="4669.17"/>
    <n v="602.47"/>
    <m/>
    <m/>
    <m/>
    <m/>
    <m/>
    <m/>
    <m/>
    <m/>
    <m/>
    <m/>
    <x v="0"/>
    <x v="0"/>
    <m/>
  </r>
  <r>
    <s v=""/>
    <s v=" RD_0309_5550"/>
    <s v="Detector Interface Vacuum Development - Update IR vacuum section of PDR report"/>
    <s v="6.02.03.06.02"/>
    <x v="1"/>
    <d v="2024-04-15T00:00:00"/>
    <d v="2024-05-10T00:00:00"/>
    <s v="rnavarrol"/>
    <s v="chetzel"/>
    <n v="12906.73"/>
    <s v="EDIA"/>
    <s v="C"/>
    <s v="Labor"/>
    <s v="OPC"/>
    <m/>
    <s v="BNL"/>
    <s v="R&amp;D"/>
    <s v="VAC"/>
    <x v="3"/>
    <m/>
    <m/>
    <m/>
    <m/>
    <m/>
    <m/>
    <m/>
    <m/>
    <n v="12906.73"/>
    <m/>
    <m/>
    <m/>
    <m/>
    <m/>
    <m/>
    <m/>
    <m/>
    <m/>
    <m/>
    <x v="0"/>
    <x v="0"/>
    <m/>
  </r>
  <r>
    <s v=""/>
    <s v=" PO_0102_1140"/>
    <s v="Business Operations - FY29 Labor"/>
    <s v="6.01.03.01.02"/>
    <x v="0"/>
    <d v="2028-10-02T00:00:00"/>
    <d v="2029-09-28T00:00:00"/>
    <s v="kkrug"/>
    <s v="hokula"/>
    <n v="139124.88"/>
    <s v="EDIA"/>
    <s v="A"/>
    <s v="Labor"/>
    <s v="TEC"/>
    <m/>
    <s v="BNL"/>
    <s v="Const"/>
    <s v="PM"/>
    <x v="0"/>
    <m/>
    <m/>
    <m/>
    <m/>
    <m/>
    <m/>
    <m/>
    <m/>
    <m/>
    <m/>
    <m/>
    <m/>
    <m/>
    <n v="139124.88"/>
    <n v="0"/>
    <m/>
    <m/>
    <m/>
    <m/>
    <x v="0"/>
    <x v="0"/>
    <m/>
  </r>
  <r>
    <s v=""/>
    <s v=" PO_0102_1220"/>
    <s v="Business Operations - FY30 Labor"/>
    <s v="6.01.03.01.02"/>
    <x v="0"/>
    <d v="2029-10-01T00:00:00"/>
    <d v="1930-09-30T00:00:00"/>
    <s v="kkrug"/>
    <s v="hokula"/>
    <n v="143994.25"/>
    <s v="EDIA"/>
    <s v="A"/>
    <s v="Labor"/>
    <s v="OPC"/>
    <m/>
    <s v="BNL"/>
    <s v="Pre-Ops"/>
    <s v="PM"/>
    <x v="0"/>
    <m/>
    <m/>
    <m/>
    <m/>
    <m/>
    <m/>
    <m/>
    <m/>
    <m/>
    <m/>
    <m/>
    <m/>
    <m/>
    <m/>
    <n v="143994.25"/>
    <m/>
    <m/>
    <m/>
    <m/>
    <x v="0"/>
    <x v="0"/>
    <m/>
  </r>
  <r>
    <s v=""/>
    <s v=" PO_0102_1300"/>
    <s v="Business Operations - FY31 Labor"/>
    <s v="6.01.03.01.02"/>
    <x v="0"/>
    <d v="1930-10-01T00:00:00"/>
    <d v="1931-09-30T00:00:00"/>
    <s v="kkrug"/>
    <s v="hokula"/>
    <n v="74517.02"/>
    <s v="EDIA"/>
    <s v="A"/>
    <s v="Labor"/>
    <s v="OPC"/>
    <m/>
    <s v="BNL"/>
    <s v="Pre-Ops"/>
    <s v="PM"/>
    <x v="0"/>
    <m/>
    <m/>
    <m/>
    <m/>
    <m/>
    <m/>
    <m/>
    <m/>
    <m/>
    <m/>
    <m/>
    <m/>
    <m/>
    <m/>
    <m/>
    <n v="74517.02"/>
    <m/>
    <m/>
    <m/>
    <x v="0"/>
    <x v="0"/>
    <m/>
  </r>
  <r>
    <s v=""/>
    <s v=" PO_0103_1200"/>
    <s v="Project Controls - FY29 Labor"/>
    <s v="6.01.03.01.03"/>
    <x v="0"/>
    <d v="2028-10-02T00:00:00"/>
    <d v="2029-09-28T00:00:00"/>
    <s v="kkrug"/>
    <s v="kkrug"/>
    <n v="0"/>
    <s v="EDIA"/>
    <s v="A"/>
    <s v="Labor"/>
    <s v="TEC"/>
    <m/>
    <s v="BNL"/>
    <s v="Const"/>
    <s v="PM"/>
    <x v="0"/>
    <m/>
    <m/>
    <m/>
    <m/>
    <m/>
    <m/>
    <m/>
    <m/>
    <m/>
    <m/>
    <m/>
    <m/>
    <m/>
    <m/>
    <m/>
    <m/>
    <m/>
    <m/>
    <m/>
    <x v="0"/>
    <x v="0"/>
    <m/>
  </r>
  <r>
    <s v=""/>
    <s v=" PO_0103_1300"/>
    <s v="Project Controls - FY30 Labor"/>
    <s v="6.01.03.01.03"/>
    <x v="0"/>
    <d v="2029-10-01T00:00:00"/>
    <d v="1930-09-30T00:00:00"/>
    <s v="kkrug"/>
    <s v="kkrug"/>
    <n v="0"/>
    <s v="EDIA"/>
    <s v="A"/>
    <s v="Labor"/>
    <s v="OPC"/>
    <m/>
    <s v="BNL"/>
    <s v="Pre-Ops"/>
    <s v="PM"/>
    <x v="0"/>
    <m/>
    <m/>
    <m/>
    <m/>
    <m/>
    <m/>
    <m/>
    <m/>
    <m/>
    <m/>
    <m/>
    <m/>
    <m/>
    <m/>
    <m/>
    <m/>
    <m/>
    <m/>
    <m/>
    <x v="0"/>
    <x v="0"/>
    <m/>
  </r>
  <r>
    <s v=""/>
    <s v=" PO_0103_1400"/>
    <s v="Project Controls - FY31 Labor"/>
    <s v="6.01.03.01.03"/>
    <x v="0"/>
    <d v="1930-10-01T00:00:00"/>
    <d v="1931-09-30T00:00:00"/>
    <s v="kkrug"/>
    <s v="kkrug"/>
    <n v="0"/>
    <s v="EDIA"/>
    <s v="A"/>
    <s v="Labor"/>
    <s v="OPC"/>
    <m/>
    <s v="BNL"/>
    <s v="Pre-Ops"/>
    <s v="PM"/>
    <x v="0"/>
    <m/>
    <m/>
    <m/>
    <m/>
    <m/>
    <m/>
    <m/>
    <m/>
    <m/>
    <m/>
    <m/>
    <m/>
    <m/>
    <m/>
    <m/>
    <m/>
    <m/>
    <m/>
    <m/>
    <x v="0"/>
    <x v="0"/>
    <m/>
  </r>
  <r>
    <s v=""/>
    <s v=" PO_0105_1120"/>
    <s v="Procurement Support - FY29 Labor"/>
    <s v="6.01.03.01.05"/>
    <x v="0"/>
    <d v="2028-10-02T00:00:00"/>
    <d v="2029-09-28T00:00:00"/>
    <s v="kkrug"/>
    <s v="alexander"/>
    <n v="0"/>
    <s v="EDIA"/>
    <s v="A"/>
    <s v="Labor"/>
    <s v="TEC"/>
    <m/>
    <s v="BNL"/>
    <s v="Const"/>
    <s v="PM"/>
    <x v="0"/>
    <m/>
    <m/>
    <m/>
    <m/>
    <m/>
    <m/>
    <m/>
    <m/>
    <m/>
    <m/>
    <m/>
    <m/>
    <m/>
    <m/>
    <m/>
    <m/>
    <m/>
    <m/>
    <m/>
    <x v="0"/>
    <x v="0"/>
    <m/>
  </r>
  <r>
    <s v=""/>
    <s v=" PO_0105_1180"/>
    <s v="Procurement Support - FY30 Labor"/>
    <s v="6.01.03.01.05"/>
    <x v="0"/>
    <d v="2029-10-01T00:00:00"/>
    <d v="1930-09-30T00:00:00"/>
    <s v="kkrug"/>
    <s v="alexander"/>
    <n v="0"/>
    <s v="EDIA"/>
    <s v="A"/>
    <s v="Labor"/>
    <s v="OPC"/>
    <m/>
    <s v="BNL"/>
    <s v="Pre-Ops"/>
    <s v="PM"/>
    <x v="0"/>
    <m/>
    <m/>
    <m/>
    <m/>
    <m/>
    <m/>
    <m/>
    <m/>
    <m/>
    <m/>
    <m/>
    <m/>
    <m/>
    <m/>
    <m/>
    <m/>
    <m/>
    <m/>
    <m/>
    <x v="0"/>
    <x v="0"/>
    <m/>
  </r>
  <r>
    <s v=""/>
    <s v=" PO_0105_1240"/>
    <s v="Procurement Support - FY31 Labor"/>
    <s v="6.01.03.01.05"/>
    <x v="0"/>
    <d v="1930-10-01T00:00:00"/>
    <d v="1931-09-30T00:00:00"/>
    <s v="kkrug"/>
    <s v="alexander"/>
    <n v="0"/>
    <s v="EDIA"/>
    <s v="A"/>
    <s v="Labor"/>
    <s v="OPC"/>
    <m/>
    <s v="BNL"/>
    <s v="Pre-Ops"/>
    <s v="PM"/>
    <x v="0"/>
    <m/>
    <m/>
    <m/>
    <m/>
    <m/>
    <m/>
    <m/>
    <m/>
    <m/>
    <m/>
    <m/>
    <m/>
    <m/>
    <m/>
    <m/>
    <m/>
    <m/>
    <m/>
    <m/>
    <x v="0"/>
    <x v="0"/>
    <m/>
  </r>
  <r>
    <s v=""/>
    <s v=" PO_0500_1120"/>
    <s v="ESH - FY29 Labor"/>
    <s v="6.01.02.01"/>
    <x v="0"/>
    <d v="2028-10-02T00:00:00"/>
    <d v="2029-09-28T00:00:00"/>
    <s v="kkrug"/>
    <s v="stiegler"/>
    <n v="413077.79"/>
    <s v="EDIA"/>
    <s v="A"/>
    <s v="Labor"/>
    <s v="TEC"/>
    <m/>
    <s v="BNL"/>
    <s v="Const"/>
    <s v="PM"/>
    <x v="0"/>
    <m/>
    <m/>
    <m/>
    <m/>
    <m/>
    <m/>
    <m/>
    <m/>
    <m/>
    <m/>
    <m/>
    <m/>
    <m/>
    <n v="413077.79"/>
    <m/>
    <m/>
    <m/>
    <m/>
    <m/>
    <x v="0"/>
    <x v="0"/>
    <m/>
  </r>
  <r>
    <s v=""/>
    <s v=" PO_0500_1180"/>
    <s v="ESH - FY30 Labor"/>
    <s v="6.01.02.01"/>
    <x v="0"/>
    <d v="2029-10-01T00:00:00"/>
    <d v="1930-09-30T00:00:00"/>
    <s v="kkrug"/>
    <s v="stiegler"/>
    <n v="427535.51"/>
    <s v="EDIA"/>
    <s v="A"/>
    <s v="Labor"/>
    <s v="OPC"/>
    <m/>
    <s v="BNL"/>
    <s v="Pre-Ops"/>
    <s v="PM"/>
    <x v="0"/>
    <m/>
    <m/>
    <m/>
    <m/>
    <m/>
    <m/>
    <m/>
    <m/>
    <m/>
    <m/>
    <m/>
    <m/>
    <m/>
    <m/>
    <n v="427535.51"/>
    <m/>
    <m/>
    <m/>
    <m/>
    <x v="0"/>
    <x v="0"/>
    <m/>
  </r>
  <r>
    <s v=""/>
    <s v=" PO_0500_1240"/>
    <s v="ESH - FY31 Labor"/>
    <s v="6.01.02.01"/>
    <x v="0"/>
    <d v="1930-10-01T00:00:00"/>
    <d v="1931-09-30T00:00:00"/>
    <s v="kkrug"/>
    <s v="stiegler"/>
    <n v="221249.63"/>
    <s v="EDIA"/>
    <s v="A"/>
    <s v="Labor"/>
    <s v="OPC"/>
    <m/>
    <s v="BNL"/>
    <s v="Pre-Ops"/>
    <s v="PM"/>
    <x v="0"/>
    <m/>
    <m/>
    <m/>
    <m/>
    <m/>
    <m/>
    <m/>
    <m/>
    <m/>
    <m/>
    <m/>
    <m/>
    <m/>
    <m/>
    <m/>
    <n v="221249.63"/>
    <m/>
    <m/>
    <m/>
    <x v="0"/>
    <x v="0"/>
    <m/>
  </r>
  <r>
    <s v=""/>
    <s v=" PO_0600_1120"/>
    <s v="QA - FY29 Labor"/>
    <s v="6.01.04.01"/>
    <x v="0"/>
    <d v="2028-10-02T00:00:00"/>
    <d v="2029-09-28T00:00:00"/>
    <s v="kkrug"/>
    <s v="porretto"/>
    <n v="283514.40000000002"/>
    <s v="EDIA"/>
    <s v="A"/>
    <s v="Labor"/>
    <s v="TEC"/>
    <m/>
    <s v="BNL"/>
    <s v="Const"/>
    <s v="PM"/>
    <x v="0"/>
    <m/>
    <m/>
    <m/>
    <m/>
    <m/>
    <m/>
    <m/>
    <m/>
    <m/>
    <m/>
    <m/>
    <m/>
    <m/>
    <n v="283514.40000000002"/>
    <m/>
    <m/>
    <m/>
    <m/>
    <m/>
    <x v="0"/>
    <x v="0"/>
    <m/>
  </r>
  <r>
    <s v=""/>
    <s v=" PO_0600_1180"/>
    <s v="QA - FY30 Labor"/>
    <s v="6.01.04.01"/>
    <x v="0"/>
    <d v="2029-10-01T00:00:00"/>
    <d v="1930-09-30T00:00:00"/>
    <s v="kkrug"/>
    <s v="porretto"/>
    <n v="62879.44"/>
    <s v="EDIA"/>
    <s v="A"/>
    <s v="Labor"/>
    <s v="OPC"/>
    <m/>
    <s v="BNL"/>
    <s v="Pre-Ops"/>
    <s v="PM"/>
    <x v="0"/>
    <m/>
    <m/>
    <m/>
    <m/>
    <m/>
    <m/>
    <m/>
    <m/>
    <m/>
    <m/>
    <m/>
    <m/>
    <m/>
    <m/>
    <n v="62879.44"/>
    <m/>
    <m/>
    <m/>
    <m/>
    <x v="0"/>
    <x v="0"/>
    <m/>
  </r>
  <r>
    <s v=""/>
    <s v=" PO_0600_1240"/>
    <s v="QA - FY31 Labor"/>
    <s v="6.01.04.01"/>
    <x v="0"/>
    <d v="1930-10-01T00:00:00"/>
    <d v="1931-09-30T00:00:00"/>
    <s v="kkrug"/>
    <s v="porretto"/>
    <n v="65080.22"/>
    <s v="EDIA"/>
    <s v="A"/>
    <s v="Labor"/>
    <s v="OPC"/>
    <m/>
    <s v="BNL"/>
    <s v="Pre-Ops"/>
    <s v="PM"/>
    <x v="0"/>
    <m/>
    <m/>
    <m/>
    <m/>
    <m/>
    <m/>
    <m/>
    <m/>
    <m/>
    <m/>
    <m/>
    <m/>
    <m/>
    <m/>
    <m/>
    <n v="65080.22"/>
    <m/>
    <m/>
    <m/>
    <x v="0"/>
    <x v="0"/>
    <m/>
  </r>
  <r>
    <s v=""/>
    <s v=" DE_0100_1380"/>
    <s v="BNL Detector Management - Pre-Operations - FY28"/>
    <s v="6.10.01"/>
    <x v="0"/>
    <d v="2027-10-01T00:00:00"/>
    <d v="2028-09-29T00:00:00"/>
    <s v="tlewis"/>
    <s v="elke"/>
    <n v="145499.03"/>
    <s v="EDIA"/>
    <s v="A"/>
    <s v="Labor"/>
    <s v="OPC"/>
    <m/>
    <s v="BNL"/>
    <s v="Pre-Ops"/>
    <s v="DET"/>
    <x v="0"/>
    <m/>
    <m/>
    <m/>
    <m/>
    <m/>
    <m/>
    <m/>
    <m/>
    <m/>
    <m/>
    <m/>
    <m/>
    <n v="145499.03"/>
    <m/>
    <m/>
    <m/>
    <m/>
    <m/>
    <m/>
    <x v="0"/>
    <x v="0"/>
    <m/>
  </r>
  <r>
    <s v=""/>
    <s v=" DE_0100_1400"/>
    <s v="BNL Detector Management - Pre-Operations - FY29"/>
    <s v="6.10.01"/>
    <x v="0"/>
    <d v="2028-10-02T00:00:00"/>
    <d v="2029-09-28T00:00:00"/>
    <s v="tlewis"/>
    <s v="elke"/>
    <n v="25098.58"/>
    <s v="EDIA"/>
    <s v="A"/>
    <s v="Labor"/>
    <s v="OPC"/>
    <m/>
    <s v="BNL"/>
    <s v="Pre-Ops"/>
    <s v="DET"/>
    <x v="0"/>
    <m/>
    <m/>
    <m/>
    <m/>
    <m/>
    <m/>
    <m/>
    <m/>
    <m/>
    <m/>
    <m/>
    <m/>
    <m/>
    <n v="25098.58"/>
    <m/>
    <m/>
    <m/>
    <m/>
    <m/>
    <x v="0"/>
    <x v="0"/>
    <m/>
  </r>
  <r>
    <s v=""/>
    <s v=" DE_0100_1410"/>
    <s v="BNL Detector Management - Pre-Operations - FY30"/>
    <s v="6.10.01"/>
    <x v="0"/>
    <d v="2029-10-01T00:00:00"/>
    <d v="1930-09-30T00:00:00"/>
    <s v="tlewis"/>
    <s v="elke"/>
    <n v="12988.52"/>
    <s v="EDIA"/>
    <s v="A"/>
    <s v="Labor"/>
    <s v="OPC"/>
    <m/>
    <s v="BNL"/>
    <s v="Pre-Ops"/>
    <s v="DET"/>
    <x v="0"/>
    <m/>
    <m/>
    <m/>
    <m/>
    <m/>
    <m/>
    <m/>
    <m/>
    <m/>
    <m/>
    <m/>
    <m/>
    <m/>
    <m/>
    <n v="12988.52"/>
    <m/>
    <m/>
    <m/>
    <m/>
    <x v="0"/>
    <x v="0"/>
    <m/>
  </r>
  <r>
    <s v=""/>
    <s v=" DE_0100_1420"/>
    <s v="BNL Detector Management - Pre-Operations - FY31"/>
    <s v="6.10.01"/>
    <x v="0"/>
    <d v="1930-10-01T00:00:00"/>
    <d v="1931-04-30T00:00:00"/>
    <s v="tlewis"/>
    <s v="elke"/>
    <n v="13443.11"/>
    <s v="EDIA"/>
    <s v="A"/>
    <s v="Labor"/>
    <s v="OPC"/>
    <m/>
    <s v="BNL"/>
    <s v="Pre-Ops"/>
    <s v="DET"/>
    <x v="0"/>
    <m/>
    <m/>
    <m/>
    <m/>
    <m/>
    <m/>
    <m/>
    <m/>
    <m/>
    <m/>
    <m/>
    <m/>
    <m/>
    <m/>
    <m/>
    <n v="13443.11"/>
    <m/>
    <m/>
    <m/>
    <x v="0"/>
    <x v="0"/>
    <m/>
  </r>
  <r>
    <s v=""/>
    <s v=" PM_0301_1320"/>
    <s v="Project Support Director - FY23 Labor"/>
    <s v="6.01.03.01.01"/>
    <x v="0"/>
    <d v="2022-10-03T00:00:00"/>
    <d v="2023-09-29T00:00:00"/>
    <s v="kkrug"/>
    <s v="lavellec"/>
    <n v="669992.94999999995"/>
    <s v="EDIA"/>
    <s v="A"/>
    <s v="Labor"/>
    <s v="TEC"/>
    <m/>
    <s v="BNL"/>
    <s v="PED.Design"/>
    <s v="PM"/>
    <x v="0"/>
    <m/>
    <m/>
    <m/>
    <m/>
    <m/>
    <m/>
    <m/>
    <n v="669992.94999999995"/>
    <m/>
    <m/>
    <m/>
    <m/>
    <m/>
    <m/>
    <m/>
    <m/>
    <m/>
    <m/>
    <m/>
    <x v="0"/>
    <x v="0"/>
    <m/>
  </r>
  <r>
    <s v=""/>
    <s v=" PM_0301_1400"/>
    <s v="Project Support Director - FY24 Labor"/>
    <s v="6.01.03.01.01"/>
    <x v="0"/>
    <d v="2023-10-02T00:00:00"/>
    <d v="2024-09-30T00:00:00"/>
    <s v="kkrug"/>
    <s v="lavellec"/>
    <n v="693442.71"/>
    <s v="EDIA"/>
    <s v="A"/>
    <s v="Labor"/>
    <s v="TEC"/>
    <m/>
    <s v="BNL"/>
    <s v="PED"/>
    <s v="PM"/>
    <x v="0"/>
    <m/>
    <m/>
    <m/>
    <m/>
    <m/>
    <m/>
    <m/>
    <m/>
    <n v="693442.71"/>
    <m/>
    <m/>
    <m/>
    <m/>
    <m/>
    <m/>
    <m/>
    <m/>
    <m/>
    <m/>
    <x v="0"/>
    <x v="0"/>
    <m/>
  </r>
  <r>
    <s v=""/>
    <s v=" PM_0301_1480"/>
    <s v="Project Support Director - FY25 Labor"/>
    <s v="6.01.03.01.01"/>
    <x v="0"/>
    <d v="2024-10-01T00:00:00"/>
    <d v="2025-09-30T00:00:00"/>
    <s v="kkrug"/>
    <s v="lavellec"/>
    <n v="717713.2"/>
    <s v="EDIA"/>
    <s v="A"/>
    <s v="Labor"/>
    <s v="TEC"/>
    <m/>
    <s v="BNL"/>
    <s v="Const"/>
    <s v="PM"/>
    <x v="0"/>
    <m/>
    <m/>
    <m/>
    <m/>
    <m/>
    <m/>
    <m/>
    <m/>
    <m/>
    <n v="717713.2"/>
    <m/>
    <m/>
    <m/>
    <m/>
    <m/>
    <m/>
    <m/>
    <m/>
    <m/>
    <x v="0"/>
    <x v="0"/>
    <m/>
  </r>
  <r>
    <s v=""/>
    <s v=" PM_0301_1560"/>
    <s v="Project Support Director - FY26 Labor"/>
    <s v="6.01.03.01.01"/>
    <x v="0"/>
    <d v="2025-10-01T00:00:00"/>
    <d v="2026-09-30T00:00:00"/>
    <s v="kkrug"/>
    <s v="lavellec"/>
    <n v="742833.16"/>
    <s v="EDIA"/>
    <s v="A"/>
    <s v="Labor"/>
    <s v="TEC"/>
    <m/>
    <s v="BNL"/>
    <s v="Const"/>
    <s v="PM"/>
    <x v="0"/>
    <m/>
    <m/>
    <m/>
    <m/>
    <m/>
    <m/>
    <m/>
    <m/>
    <m/>
    <m/>
    <n v="742833.16"/>
    <m/>
    <m/>
    <m/>
    <m/>
    <m/>
    <m/>
    <m/>
    <m/>
    <x v="0"/>
    <x v="0"/>
    <m/>
  </r>
  <r>
    <s v=""/>
    <s v=" PM_0301_1640"/>
    <s v="Project Support Director - FY27 Labor"/>
    <s v="6.01.03.01.01"/>
    <x v="0"/>
    <d v="2026-10-01T00:00:00"/>
    <d v="2027-09-30T00:00:00"/>
    <s v="kkrug"/>
    <s v="lavellec"/>
    <n v="768832.32"/>
    <s v="EDIA"/>
    <s v="A"/>
    <s v="Labor"/>
    <s v="TEC"/>
    <m/>
    <s v="BNL"/>
    <s v="Const"/>
    <s v="PM"/>
    <x v="0"/>
    <m/>
    <m/>
    <m/>
    <m/>
    <m/>
    <m/>
    <m/>
    <m/>
    <m/>
    <m/>
    <m/>
    <n v="768832.32"/>
    <m/>
    <m/>
    <m/>
    <m/>
    <m/>
    <m/>
    <m/>
    <x v="0"/>
    <x v="0"/>
    <m/>
  </r>
  <r>
    <s v=""/>
    <s v=" PM_0301_1720"/>
    <s v="Project Support Director - FY28 Labor"/>
    <s v="6.01.03.01.01"/>
    <x v="0"/>
    <d v="2027-10-01T00:00:00"/>
    <d v="2028-09-29T00:00:00"/>
    <s v="kkrug"/>
    <s v="lavellec"/>
    <n v="795741.46"/>
    <s v="EDIA"/>
    <s v="A"/>
    <s v="Labor"/>
    <s v="TEC"/>
    <m/>
    <s v="BNL"/>
    <s v="Const"/>
    <s v="PM"/>
    <x v="0"/>
    <m/>
    <m/>
    <m/>
    <m/>
    <m/>
    <m/>
    <m/>
    <m/>
    <m/>
    <m/>
    <m/>
    <m/>
    <n v="795741.46"/>
    <m/>
    <m/>
    <m/>
    <m/>
    <m/>
    <m/>
    <x v="0"/>
    <x v="0"/>
    <m/>
  </r>
  <r>
    <s v=""/>
    <s v=" EJ_0100_1120"/>
    <s v="Electron Injector Management - FY22"/>
    <s v="6.03.01"/>
    <x v="0"/>
    <d v="2021-10-01T00:00:00"/>
    <d v="2022-09-30T00:00:00"/>
    <s v="mahmed"/>
    <s v="vranjbar"/>
    <n v="0"/>
    <s v="EDIA"/>
    <s v="A"/>
    <s v="Labor"/>
    <s v="OPC"/>
    <m/>
    <s v="BNL"/>
    <s v="ACD"/>
    <s v="PM"/>
    <x v="0"/>
    <m/>
    <m/>
    <m/>
    <m/>
    <m/>
    <m/>
    <m/>
    <m/>
    <m/>
    <m/>
    <m/>
    <m/>
    <m/>
    <m/>
    <m/>
    <m/>
    <m/>
    <m/>
    <m/>
    <x v="0"/>
    <x v="0"/>
    <m/>
  </r>
  <r>
    <s v=""/>
    <s v=" EJ_0100_1160"/>
    <s v="Electron Injector Management-FY23"/>
    <s v="6.03.01"/>
    <x v="0"/>
    <d v="2022-10-03T00:00:00"/>
    <d v="2023-09-29T00:00:00"/>
    <s v="mahmed"/>
    <s v="vranjbar"/>
    <n v="489377.35"/>
    <s v="EDIA"/>
    <s v="A"/>
    <s v="Labor"/>
    <s v="TEC"/>
    <m/>
    <s v="BNL"/>
    <s v="PED"/>
    <s v="PM"/>
    <x v="0"/>
    <m/>
    <m/>
    <m/>
    <m/>
    <m/>
    <m/>
    <m/>
    <n v="489377.34"/>
    <n v="0"/>
    <m/>
    <m/>
    <m/>
    <m/>
    <m/>
    <m/>
    <m/>
    <m/>
    <m/>
    <m/>
    <x v="0"/>
    <x v="0"/>
    <m/>
  </r>
  <r>
    <s v=""/>
    <s v=" EJ_0100_1200"/>
    <s v="Electron Injector Management-FY24"/>
    <s v="6.03.01"/>
    <x v="0"/>
    <d v="2023-10-02T00:00:00"/>
    <d v="2024-09-30T00:00:00"/>
    <s v="mahmed"/>
    <s v="vranjbar"/>
    <n v="506505.56"/>
    <s v="EDIA"/>
    <s v="A"/>
    <s v="Labor"/>
    <s v="TEC"/>
    <m/>
    <s v="BNL"/>
    <s v="PED"/>
    <s v="PM"/>
    <x v="0"/>
    <m/>
    <m/>
    <m/>
    <m/>
    <m/>
    <m/>
    <m/>
    <m/>
    <n v="506505.56"/>
    <m/>
    <m/>
    <m/>
    <m/>
    <m/>
    <m/>
    <m/>
    <m/>
    <m/>
    <m/>
    <x v="0"/>
    <x v="0"/>
    <m/>
  </r>
  <r>
    <s v=""/>
    <s v=" EJ_0100_1240"/>
    <s v="Electron Injector Management-FY25"/>
    <s v="6.03.01"/>
    <x v="0"/>
    <d v="2024-10-01T00:00:00"/>
    <d v="2025-09-30T00:00:00"/>
    <s v="mahmed"/>
    <s v="vranjbar"/>
    <n v="524233.25"/>
    <s v="EDIA"/>
    <s v="A"/>
    <s v="Labor"/>
    <s v="TEC"/>
    <m/>
    <s v="BNL"/>
    <s v="Const"/>
    <s v="PM"/>
    <x v="0"/>
    <m/>
    <m/>
    <m/>
    <m/>
    <m/>
    <m/>
    <m/>
    <m/>
    <m/>
    <n v="524233.25"/>
    <m/>
    <m/>
    <m/>
    <m/>
    <m/>
    <m/>
    <m/>
    <m/>
    <m/>
    <x v="0"/>
    <x v="0"/>
    <m/>
  </r>
  <r>
    <s v=""/>
    <s v=" EJ_0100_1280"/>
    <s v="Electron Injector Management-FY26"/>
    <s v="6.03.01"/>
    <x v="0"/>
    <d v="2025-10-01T00:00:00"/>
    <d v="2026-09-30T00:00:00"/>
    <s v="mahmed"/>
    <s v="vranjbar"/>
    <n v="180860.47"/>
    <s v="EDIA"/>
    <s v="A"/>
    <s v="Labor"/>
    <s v="TEC"/>
    <m/>
    <s v="BNL"/>
    <s v="Const"/>
    <s v="PM"/>
    <x v="0"/>
    <m/>
    <m/>
    <m/>
    <m/>
    <m/>
    <m/>
    <m/>
    <m/>
    <m/>
    <m/>
    <n v="180860.47"/>
    <m/>
    <m/>
    <m/>
    <m/>
    <m/>
    <m/>
    <m/>
    <m/>
    <x v="0"/>
    <x v="0"/>
    <m/>
  </r>
  <r>
    <s v=""/>
    <s v=" EJ_0100_1320"/>
    <s v="Electron Injector Management-FY27"/>
    <s v="6.03.01"/>
    <x v="0"/>
    <d v="2026-10-01T00:00:00"/>
    <d v="2027-09-30T00:00:00"/>
    <s v="mahmed"/>
    <s v="vranjbar"/>
    <n v="187190.59"/>
    <s v="EDIA"/>
    <s v="A"/>
    <s v="Labor"/>
    <s v="TEC"/>
    <m/>
    <s v="BNL"/>
    <s v="Const"/>
    <s v="PM"/>
    <x v="0"/>
    <m/>
    <m/>
    <m/>
    <m/>
    <m/>
    <m/>
    <m/>
    <m/>
    <m/>
    <m/>
    <m/>
    <n v="187190.59"/>
    <m/>
    <m/>
    <m/>
    <m/>
    <m/>
    <m/>
    <m/>
    <x v="0"/>
    <x v="0"/>
    <m/>
  </r>
  <r>
    <s v=""/>
    <s v=" EJ_0100_1360"/>
    <s v="Electron Injector Management-FY28"/>
    <s v="6.03.01"/>
    <x v="0"/>
    <d v="2027-10-01T00:00:00"/>
    <d v="2028-09-29T00:00:00"/>
    <s v="mahmed"/>
    <s v="vranjbar"/>
    <n v="145306.69"/>
    <s v="EDIA"/>
    <s v="A"/>
    <s v="Labor"/>
    <s v="TEC"/>
    <m/>
    <s v="BNL"/>
    <s v="Const"/>
    <s v="PM"/>
    <x v="0"/>
    <m/>
    <m/>
    <m/>
    <m/>
    <m/>
    <m/>
    <m/>
    <m/>
    <m/>
    <m/>
    <m/>
    <m/>
    <n v="145306.69"/>
    <m/>
    <m/>
    <m/>
    <m/>
    <m/>
    <m/>
    <x v="0"/>
    <x v="0"/>
    <m/>
  </r>
  <r>
    <s v=""/>
    <s v=" EJ_0303_2250"/>
    <s v="Transfer Lines Vacuum - Prepare SOW/Specs/APP"/>
    <s v="6.03.03.03"/>
    <x v="0"/>
    <d v="2022-08-26T00:00:00"/>
    <d v="2023-01-09T00:00:00"/>
    <s v="rnavarrol"/>
    <s v="chetzel"/>
    <n v="32318.69"/>
    <s v="EDIA"/>
    <s v="C"/>
    <s v="Labor"/>
    <s v="TEC"/>
    <m/>
    <s v="BNL"/>
    <s v="PED"/>
    <s v="VAC"/>
    <x v="10"/>
    <s v="S.P062"/>
    <s v="APP00148"/>
    <m/>
    <m/>
    <m/>
    <m/>
    <n v="8977.41"/>
    <n v="23341.279999999999"/>
    <m/>
    <m/>
    <m/>
    <m/>
    <m/>
    <m/>
    <m/>
    <m/>
    <m/>
    <m/>
    <m/>
    <x v="0"/>
    <x v="0"/>
    <m/>
  </r>
  <r>
    <s v=""/>
    <s v=" EJ_0303_2220"/>
    <s v="Transfer Lines Vacuum - Finalize System Design"/>
    <s v="6.03.03.03"/>
    <x v="0"/>
    <d v="2022-04-27T00:00:00"/>
    <d v="2022-06-22T00:00:00"/>
    <s v="rnavarrol"/>
    <s v="chetzel"/>
    <n v="11104.3"/>
    <s v="EDIA"/>
    <s v="C"/>
    <s v="Labor"/>
    <s v="TEC"/>
    <m/>
    <s v="BNL"/>
    <s v="PED"/>
    <s v="VAC"/>
    <x v="6"/>
    <s v="S.P062"/>
    <s v="APP00148"/>
    <m/>
    <m/>
    <m/>
    <m/>
    <n v="11104.3"/>
    <m/>
    <m/>
    <m/>
    <m/>
    <m/>
    <m/>
    <m/>
    <m/>
    <m/>
    <m/>
    <m/>
    <m/>
    <x v="0"/>
    <x v="0"/>
    <m/>
  </r>
  <r>
    <s v=""/>
    <s v=" EJ_0303_2290"/>
    <s v="Transfer Lines Vacuum - Vendor Procurement Support"/>
    <s v="6.03.03.03"/>
    <x v="0"/>
    <d v="2026-05-21T00:00:00"/>
    <d v="2026-12-21T00:00:00"/>
    <s v="rnavarrol"/>
    <s v="chetzel"/>
    <n v="45800.44"/>
    <s v="EDIA"/>
    <s v="C"/>
    <s v="Labor"/>
    <s v="TEC"/>
    <m/>
    <s v="BNL"/>
    <s v="Const"/>
    <s v="VAC"/>
    <x v="9"/>
    <s v="S.P062"/>
    <s v="APP00148"/>
    <m/>
    <m/>
    <m/>
    <m/>
    <m/>
    <m/>
    <m/>
    <m/>
    <n v="28860.55"/>
    <n v="16939.89"/>
    <m/>
    <m/>
    <m/>
    <m/>
    <m/>
    <m/>
    <m/>
    <x v="0"/>
    <x v="0"/>
    <m/>
  </r>
  <r>
    <s v=""/>
    <s v=" EJ_0303_2321"/>
    <s v="Transfer Lines Vacuum - Pre-Tunnel Assembly/Testing"/>
    <s v="6.03.03.03"/>
    <x v="0"/>
    <d v="2026-12-22T00:00:00"/>
    <d v="2027-06-21T00:00:00"/>
    <s v="rnavarrol"/>
    <s v="chetzel"/>
    <n v="37438.120000000003"/>
    <s v="EDIA"/>
    <s v="C"/>
    <s v="Labor"/>
    <s v="TEC"/>
    <m/>
    <s v="BNL"/>
    <s v="Const"/>
    <s v="VAC"/>
    <x v="8"/>
    <s v="S.P062"/>
    <s v="APP00148"/>
    <m/>
    <m/>
    <m/>
    <m/>
    <m/>
    <m/>
    <m/>
    <m/>
    <m/>
    <n v="37438.120000000003"/>
    <m/>
    <m/>
    <m/>
    <m/>
    <m/>
    <m/>
    <m/>
    <x v="0"/>
    <x v="0"/>
    <m/>
  </r>
  <r>
    <s v=""/>
    <s v=" SR_0100_1120"/>
    <s v="Electron Storage Ring Management-FY22"/>
    <s v="6.04.01"/>
    <x v="0"/>
    <d v="2021-10-01T00:00:00"/>
    <d v="2022-09-30T00:00:00"/>
    <s v="rnavarrol"/>
    <s v="montagc"/>
    <n v="0"/>
    <s v="EDIA"/>
    <s v="A"/>
    <s v="Labor"/>
    <s v="TEC"/>
    <m/>
    <s v="BNL"/>
    <s v="PED"/>
    <s v="PM"/>
    <x v="0"/>
    <m/>
    <m/>
    <m/>
    <m/>
    <m/>
    <m/>
    <m/>
    <m/>
    <m/>
    <m/>
    <m/>
    <m/>
    <m/>
    <m/>
    <m/>
    <m/>
    <m/>
    <m/>
    <m/>
    <x v="0"/>
    <x v="0"/>
    <m/>
  </r>
  <r>
    <s v=""/>
    <s v=" SR_0100_1160"/>
    <s v="Electron Storage Ring Management-FY23"/>
    <s v="6.04.01"/>
    <x v="0"/>
    <d v="2022-10-03T00:00:00"/>
    <d v="2023-09-29T00:00:00"/>
    <s v="rnavarrol"/>
    <s v="montagc"/>
    <n v="163125.78"/>
    <s v="EDIA"/>
    <s v="A"/>
    <s v="Labor"/>
    <s v="TEC"/>
    <m/>
    <s v="BNL"/>
    <s v="PED"/>
    <s v="PM"/>
    <x v="0"/>
    <m/>
    <m/>
    <m/>
    <m/>
    <m/>
    <m/>
    <m/>
    <n v="163125.78"/>
    <m/>
    <m/>
    <m/>
    <m/>
    <m/>
    <m/>
    <m/>
    <m/>
    <m/>
    <m/>
    <m/>
    <x v="0"/>
    <x v="0"/>
    <m/>
  </r>
  <r>
    <s v=""/>
    <s v=" SR_0100_1200"/>
    <s v="Electron Storage Ring Management-FY24"/>
    <s v="6.04.01"/>
    <x v="0"/>
    <d v="2023-10-02T00:00:00"/>
    <d v="2024-09-30T00:00:00"/>
    <s v="rnavarrol"/>
    <s v="montagc"/>
    <n v="168835.19"/>
    <s v="EDIA"/>
    <s v="A"/>
    <s v="Labor"/>
    <s v="TEC"/>
    <m/>
    <s v="BNL"/>
    <s v="PED"/>
    <s v="PM"/>
    <x v="0"/>
    <m/>
    <m/>
    <m/>
    <m/>
    <m/>
    <m/>
    <m/>
    <m/>
    <n v="168835.19"/>
    <m/>
    <m/>
    <m/>
    <m/>
    <m/>
    <m/>
    <m/>
    <m/>
    <m/>
    <m/>
    <x v="0"/>
    <x v="0"/>
    <m/>
  </r>
  <r>
    <s v=""/>
    <s v=" SR_0100_1240"/>
    <s v="Electron Storage Ring Management-FY25"/>
    <s v="6.04.01"/>
    <x v="0"/>
    <d v="2024-10-01T00:00:00"/>
    <d v="2025-09-30T00:00:00"/>
    <s v="rnavarrol"/>
    <s v="montagc"/>
    <n v="174744.42"/>
    <s v="EDIA"/>
    <s v="A"/>
    <s v="Labor"/>
    <s v="TEC"/>
    <m/>
    <s v="BNL"/>
    <s v="Const"/>
    <s v="PM"/>
    <x v="0"/>
    <m/>
    <m/>
    <m/>
    <m/>
    <m/>
    <m/>
    <m/>
    <m/>
    <m/>
    <n v="174744.42"/>
    <m/>
    <m/>
    <m/>
    <m/>
    <m/>
    <m/>
    <m/>
    <m/>
    <m/>
    <x v="0"/>
    <x v="0"/>
    <m/>
  </r>
  <r>
    <s v=""/>
    <s v=" SR_0100_1280"/>
    <s v="Electron Storage Ring Management-FY26"/>
    <s v="6.04.01"/>
    <x v="0"/>
    <d v="2025-10-01T00:00:00"/>
    <d v="2026-09-30T00:00:00"/>
    <s v="rnavarrol"/>
    <s v="montagc"/>
    <n v="180860.47"/>
    <s v="EDIA"/>
    <s v="A"/>
    <s v="Labor"/>
    <s v="TEC"/>
    <m/>
    <s v="BNL"/>
    <s v="Const"/>
    <s v="PM"/>
    <x v="0"/>
    <m/>
    <m/>
    <m/>
    <m/>
    <m/>
    <m/>
    <m/>
    <m/>
    <m/>
    <m/>
    <n v="180860.47"/>
    <m/>
    <m/>
    <m/>
    <m/>
    <m/>
    <m/>
    <m/>
    <m/>
    <x v="0"/>
    <x v="0"/>
    <m/>
  </r>
  <r>
    <s v=""/>
    <s v=" SR_0100_1320"/>
    <s v="Electron Storage Ring Management-FY27"/>
    <s v="6.04.01"/>
    <x v="0"/>
    <d v="2026-10-01T00:00:00"/>
    <d v="2027-09-30T00:00:00"/>
    <s v="rnavarrol"/>
    <s v="montagc"/>
    <n v="187190.59"/>
    <s v="EDIA"/>
    <s v="A"/>
    <s v="Labor"/>
    <s v="TEC"/>
    <m/>
    <s v="BNL"/>
    <s v="Const"/>
    <s v="PM"/>
    <x v="0"/>
    <m/>
    <m/>
    <m/>
    <m/>
    <m/>
    <m/>
    <m/>
    <m/>
    <m/>
    <m/>
    <m/>
    <n v="187190.59"/>
    <m/>
    <m/>
    <m/>
    <m/>
    <m/>
    <m/>
    <m/>
    <x v="0"/>
    <x v="0"/>
    <m/>
  </r>
  <r>
    <s v=""/>
    <s v=" SR_0100_1360"/>
    <s v="Electron Storage Ring Management-FY28"/>
    <s v="6.04.01"/>
    <x v="0"/>
    <d v="2027-10-01T00:00:00"/>
    <d v="2028-09-29T00:00:00"/>
    <s v="rnavarrol"/>
    <s v="montagc"/>
    <n v="145306.69"/>
    <s v="EDIA"/>
    <s v="A"/>
    <s v="Labor"/>
    <s v="TEC"/>
    <m/>
    <s v="BNL"/>
    <s v="Const"/>
    <s v="PM"/>
    <x v="0"/>
    <m/>
    <m/>
    <m/>
    <m/>
    <m/>
    <m/>
    <m/>
    <m/>
    <m/>
    <m/>
    <m/>
    <m/>
    <n v="145306.69"/>
    <m/>
    <m/>
    <m/>
    <m/>
    <m/>
    <m/>
    <x v="0"/>
    <x v="0"/>
    <m/>
  </r>
  <r>
    <s v=""/>
    <s v=" HR_0203_1575"/>
    <s v="IR2 - Pre-Tunnel Assembly, Installation and Testing"/>
    <s v="6.05.02.03.01"/>
    <x v="0"/>
    <d v="2027-06-21T00:00:00"/>
    <d v="2027-12-13T00:00:00"/>
    <s v="rnavarrol"/>
    <s v="weiss"/>
    <n v="37962.25"/>
    <s v="CON"/>
    <s v="C"/>
    <s v="Labor"/>
    <s v="TEC"/>
    <m/>
    <s v="BNL"/>
    <s v="Const"/>
    <s v="VAC"/>
    <x v="8"/>
    <s v="A.PP026"/>
    <s v="APP00065"/>
    <m/>
    <m/>
    <m/>
    <m/>
    <m/>
    <m/>
    <m/>
    <m/>
    <m/>
    <n v="22777.35"/>
    <n v="15184.9"/>
    <m/>
    <m/>
    <m/>
    <m/>
    <m/>
    <m/>
    <x v="0"/>
    <x v="0"/>
    <m/>
  </r>
  <r>
    <s v=""/>
    <s v=" HR_0203_2000"/>
    <s v="HR Main Vacuum System modifications - Pre-Tunnel Assembly, Installation and Testing"/>
    <s v="6.05.02.03.01"/>
    <x v="0"/>
    <d v="2027-06-21T00:00:00"/>
    <d v="2028-06-19T00:00:00"/>
    <s v="rnavarrol"/>
    <s v="weiss"/>
    <n v="191855.38"/>
    <s v="CON"/>
    <s v="C"/>
    <s v="Labor"/>
    <s v="TEC"/>
    <m/>
    <s v="BNL"/>
    <s v="Const"/>
    <s v="VAC"/>
    <x v="8"/>
    <s v="A.PP026"/>
    <s v="APP00065"/>
    <m/>
    <m/>
    <m/>
    <m/>
    <m/>
    <m/>
    <m/>
    <m/>
    <m/>
    <n v="55254.35"/>
    <n v="136601.03"/>
    <m/>
    <m/>
    <m/>
    <m/>
    <m/>
    <m/>
    <x v="0"/>
    <x v="0"/>
    <m/>
  </r>
  <r>
    <s v=""/>
    <s v=" HR_0403_1575"/>
    <s v="HR Inj-Sys Vacuum - Pre-Tunnel Assembly, Installation and Testing"/>
    <s v="6.05.03.03"/>
    <x v="0"/>
    <d v="2027-06-21T00:00:00"/>
    <d v="2027-12-13T00:00:00"/>
    <s v="rnavarrol"/>
    <s v="weiss"/>
    <n v="37962.25"/>
    <s v="CON"/>
    <s v="C"/>
    <s v="Labor"/>
    <s v="TEC"/>
    <m/>
    <s v="BNL"/>
    <s v="Const"/>
    <s v="VAC"/>
    <x v="8"/>
    <s v="P.S119"/>
    <m/>
    <m/>
    <m/>
    <m/>
    <m/>
    <m/>
    <m/>
    <m/>
    <m/>
    <m/>
    <n v="22777.35"/>
    <n v="15184.9"/>
    <m/>
    <m/>
    <m/>
    <m/>
    <m/>
    <m/>
    <x v="0"/>
    <x v="0"/>
    <m/>
  </r>
  <r>
    <s v=""/>
    <s v=" HR_0100_1140"/>
    <s v="Hadron Ring Management-FY22"/>
    <s v="6.05.01"/>
    <x v="0"/>
    <d v="2021-10-01T00:00:00"/>
    <d v="2022-09-30T00:00:00"/>
    <s v="jtolle"/>
    <s v="vadimp"/>
    <n v="0"/>
    <s v="EDIA"/>
    <s v="A"/>
    <s v="Labor"/>
    <s v="TEC"/>
    <m/>
    <s v="BNL"/>
    <s v="PED"/>
    <s v="PM"/>
    <x v="0"/>
    <m/>
    <m/>
    <m/>
    <m/>
    <m/>
    <m/>
    <m/>
    <m/>
    <m/>
    <m/>
    <m/>
    <m/>
    <m/>
    <m/>
    <m/>
    <m/>
    <m/>
    <m/>
    <m/>
    <x v="0"/>
    <x v="0"/>
    <m/>
  </r>
  <r>
    <s v=""/>
    <s v=" HR_0100_1180"/>
    <s v="Hadron Ring Management-FY23"/>
    <s v="6.05.01"/>
    <x v="0"/>
    <d v="2022-10-03T00:00:00"/>
    <d v="2023-09-29T00:00:00"/>
    <s v="jtolle"/>
    <s v="vadimp"/>
    <n v="244688.67"/>
    <s v="EDIA"/>
    <s v="A"/>
    <s v="Labor"/>
    <s v="TEC"/>
    <m/>
    <s v="BNL"/>
    <s v="PED"/>
    <s v="PM"/>
    <x v="0"/>
    <m/>
    <m/>
    <m/>
    <m/>
    <m/>
    <m/>
    <m/>
    <n v="244688.67"/>
    <m/>
    <m/>
    <m/>
    <m/>
    <m/>
    <m/>
    <m/>
    <m/>
    <m/>
    <m/>
    <m/>
    <x v="0"/>
    <x v="0"/>
    <m/>
  </r>
  <r>
    <s v=""/>
    <s v=" HR_0100_1220"/>
    <s v="Hadron Ring Management-FY24"/>
    <s v="6.05.01"/>
    <x v="0"/>
    <d v="2023-10-02T00:00:00"/>
    <d v="2024-09-30T00:00:00"/>
    <s v="jtolle"/>
    <s v="vadimp"/>
    <n v="253252.78"/>
    <s v="EDIA"/>
    <s v="A"/>
    <s v="Labor"/>
    <s v="TEC"/>
    <m/>
    <s v="BNL"/>
    <s v="PED"/>
    <s v="PM"/>
    <x v="0"/>
    <m/>
    <m/>
    <m/>
    <m/>
    <m/>
    <m/>
    <m/>
    <m/>
    <n v="253252.78"/>
    <m/>
    <m/>
    <m/>
    <m/>
    <m/>
    <m/>
    <m/>
    <m/>
    <m/>
    <m/>
    <x v="0"/>
    <x v="0"/>
    <m/>
  </r>
  <r>
    <s v=""/>
    <s v=" HR_0100_1260"/>
    <s v="Hadron Ring Management-FY25"/>
    <s v="6.05.01"/>
    <x v="0"/>
    <d v="2024-10-01T00:00:00"/>
    <d v="2025-09-30T00:00:00"/>
    <s v="jtolle"/>
    <s v="vadimp"/>
    <n v="262116.62"/>
    <s v="EDIA"/>
    <s v="A"/>
    <s v="Labor"/>
    <s v="TEC"/>
    <m/>
    <s v="BNL"/>
    <s v="Const"/>
    <s v="PM"/>
    <x v="0"/>
    <m/>
    <m/>
    <m/>
    <m/>
    <m/>
    <m/>
    <m/>
    <m/>
    <m/>
    <n v="262116.62"/>
    <m/>
    <m/>
    <m/>
    <m/>
    <m/>
    <m/>
    <m/>
    <m/>
    <m/>
    <x v="0"/>
    <x v="0"/>
    <m/>
  </r>
  <r>
    <s v=""/>
    <s v=" HR_0100_1320"/>
    <s v="Hadron Ring Management-FY26"/>
    <s v="6.05.01"/>
    <x v="0"/>
    <d v="2025-10-01T00:00:00"/>
    <d v="2026-09-30T00:00:00"/>
    <s v="jtolle"/>
    <s v="vadimp"/>
    <n v="271290.71000000002"/>
    <s v="EDIA"/>
    <s v="A"/>
    <s v="Labor"/>
    <s v="TEC"/>
    <m/>
    <s v="BNL"/>
    <s v="Const"/>
    <s v="PM"/>
    <x v="0"/>
    <m/>
    <m/>
    <m/>
    <m/>
    <m/>
    <m/>
    <m/>
    <m/>
    <m/>
    <m/>
    <n v="271290.71000000002"/>
    <m/>
    <m/>
    <m/>
    <m/>
    <m/>
    <m/>
    <m/>
    <m/>
    <x v="0"/>
    <x v="0"/>
    <m/>
  </r>
  <r>
    <s v=""/>
    <s v=" HR_0100_1360"/>
    <s v="Hadron Ring Management-FY27"/>
    <s v="6.05.01"/>
    <x v="0"/>
    <d v="2026-10-01T00:00:00"/>
    <d v="2027-09-30T00:00:00"/>
    <s v="jtolle"/>
    <s v="vadimp"/>
    <n v="280785.88"/>
    <s v="EDIA"/>
    <s v="A"/>
    <s v="Labor"/>
    <s v="TEC"/>
    <m/>
    <s v="BNL"/>
    <s v="Const"/>
    <s v="PM"/>
    <x v="0"/>
    <m/>
    <m/>
    <m/>
    <m/>
    <m/>
    <m/>
    <m/>
    <m/>
    <m/>
    <m/>
    <m/>
    <n v="280785.88"/>
    <m/>
    <m/>
    <m/>
    <m/>
    <m/>
    <m/>
    <m/>
    <x v="0"/>
    <x v="0"/>
    <m/>
  </r>
  <r>
    <s v=""/>
    <s v=" HR_0100_1400"/>
    <s v="Hadron Ring Management-FY28"/>
    <s v="6.05.01"/>
    <x v="0"/>
    <d v="2027-10-01T00:00:00"/>
    <d v="2028-09-29T00:00:00"/>
    <s v="jtolle"/>
    <s v="vadimp"/>
    <n v="145306.69"/>
    <s v="EDIA"/>
    <s v="A"/>
    <s v="Labor"/>
    <s v="TEC"/>
    <m/>
    <s v="BNL"/>
    <s v="Const"/>
    <s v="PM"/>
    <x v="0"/>
    <m/>
    <m/>
    <m/>
    <m/>
    <m/>
    <m/>
    <m/>
    <m/>
    <m/>
    <m/>
    <m/>
    <m/>
    <n v="145306.69"/>
    <m/>
    <m/>
    <m/>
    <m/>
    <m/>
    <m/>
    <x v="0"/>
    <x v="0"/>
    <m/>
  </r>
  <r>
    <s v=""/>
    <s v=" AS_0101_1060"/>
    <s v="Accelerator Support Systems Management - FY23"/>
    <s v="6.07.01.01"/>
    <x v="0"/>
    <d v="2022-10-03T00:00:00"/>
    <d v="2023-09-29T00:00:00"/>
    <s v="egolnar"/>
    <s v="tuozzolo"/>
    <n v="489377.35"/>
    <s v="EDIA"/>
    <s v="A"/>
    <s v="Labor"/>
    <s v="TEC"/>
    <m/>
    <s v="BNL"/>
    <s v="PED"/>
    <s v="PM"/>
    <x v="0"/>
    <m/>
    <m/>
    <m/>
    <m/>
    <m/>
    <m/>
    <m/>
    <n v="489377.34"/>
    <n v="0"/>
    <m/>
    <m/>
    <m/>
    <m/>
    <m/>
    <m/>
    <m/>
    <m/>
    <m/>
    <m/>
    <x v="0"/>
    <x v="0"/>
    <m/>
  </r>
  <r>
    <s v=""/>
    <s v=" AS_0101_1070"/>
    <s v="Accelerator Support Systems Management - FY24"/>
    <s v="6.07.01.01"/>
    <x v="0"/>
    <d v="2023-10-02T00:00:00"/>
    <d v="2024-09-30T00:00:00"/>
    <s v="egolnar"/>
    <s v="tuozzolo"/>
    <n v="506505.56"/>
    <s v="EDIA"/>
    <s v="A"/>
    <s v="Labor"/>
    <s v="TEC"/>
    <m/>
    <s v="BNL"/>
    <s v="PED"/>
    <s v="PM"/>
    <x v="0"/>
    <m/>
    <m/>
    <m/>
    <m/>
    <m/>
    <m/>
    <m/>
    <m/>
    <n v="506505.56"/>
    <m/>
    <m/>
    <m/>
    <m/>
    <m/>
    <m/>
    <m/>
    <m/>
    <m/>
    <m/>
    <x v="0"/>
    <x v="0"/>
    <m/>
  </r>
  <r>
    <s v=""/>
    <s v=" IR_0211_3480"/>
    <s v="Direct Wind Magnets 6 - B0ApF - Coil Assembly"/>
    <s v="6.06.02.01.01"/>
    <x v="0"/>
    <d v="2026-08-06T00:00:00"/>
    <d v="2027-02-08T00:00:00"/>
    <s v="jtolle"/>
    <s v="hwitte"/>
    <n v="14522.59"/>
    <s v="CON"/>
    <s v="C"/>
    <s v="Labor"/>
    <s v="TEC"/>
    <m/>
    <s v="BNL"/>
    <s v="Const"/>
    <s v="SC_MAG"/>
    <x v="7"/>
    <m/>
    <m/>
    <m/>
    <m/>
    <m/>
    <m/>
    <m/>
    <m/>
    <m/>
    <m/>
    <n v="4531.05"/>
    <n v="9991.5400000000009"/>
    <m/>
    <m/>
    <m/>
    <m/>
    <m/>
    <m/>
    <m/>
    <x v="0"/>
    <x v="0"/>
    <m/>
  </r>
  <r>
    <s v=""/>
    <s v=" IR_0211_2980"/>
    <s v="Direct Wind Magnets 5 - B2eR - Coil Assembly"/>
    <s v="6.06.02.01.01"/>
    <x v="0"/>
    <d v="2026-06-10T00:00:00"/>
    <d v="2026-12-09T00:00:00"/>
    <s v="jtolle"/>
    <s v="hwitte"/>
    <n v="118448.96000000001"/>
    <s v="CON"/>
    <s v="C"/>
    <s v="Labor"/>
    <s v="TEC"/>
    <m/>
    <s v="BNL"/>
    <s v="Const"/>
    <s v="SC_MAG"/>
    <x v="7"/>
    <m/>
    <m/>
    <m/>
    <m/>
    <m/>
    <m/>
    <m/>
    <m/>
    <m/>
    <m/>
    <n v="74859.740000000005"/>
    <n v="43589.22"/>
    <m/>
    <m/>
    <m/>
    <m/>
    <m/>
    <m/>
    <m/>
    <x v="0"/>
    <x v="0"/>
    <m/>
  </r>
  <r>
    <s v=""/>
    <s v=" IR_0211_1480"/>
    <s v="Direct Wind Magnets 2 - Q2eF - Coil Assembly"/>
    <s v="6.06.02.01.01"/>
    <x v="0"/>
    <d v="2027-08-06T00:00:00"/>
    <d v="2028-02-08T00:00:00"/>
    <s v="jtolle"/>
    <s v="hwitte"/>
    <n v="27229.85"/>
    <s v="CON"/>
    <s v="C"/>
    <s v="Labor"/>
    <s v="TEC"/>
    <m/>
    <s v="BNL"/>
    <s v="Const"/>
    <s v="SC_MAG"/>
    <x v="7"/>
    <m/>
    <m/>
    <m/>
    <m/>
    <m/>
    <m/>
    <m/>
    <m/>
    <m/>
    <m/>
    <m/>
    <n v="8495.7099999999991"/>
    <n v="18734.14"/>
    <m/>
    <m/>
    <m/>
    <m/>
    <m/>
    <m/>
    <x v="0"/>
    <x v="0"/>
    <m/>
  </r>
  <r>
    <s v=""/>
    <s v=" IR_0211_1980"/>
    <s v="Direct Wind Magnets 3 - Q1eR - Coil Assembly"/>
    <s v="6.06.02.01.01"/>
    <x v="0"/>
    <d v="2027-12-10T00:00:00"/>
    <d v="2028-06-08T00:00:00"/>
    <s v="jtolle"/>
    <s v="hwitte"/>
    <n v="25758.91"/>
    <s v="CON"/>
    <s v="C"/>
    <s v="Labor"/>
    <s v="TEC"/>
    <m/>
    <s v="BNL"/>
    <s v="Const"/>
    <s v="SC_MAG"/>
    <x v="7"/>
    <m/>
    <m/>
    <m/>
    <m/>
    <m/>
    <m/>
    <m/>
    <m/>
    <m/>
    <m/>
    <m/>
    <m/>
    <n v="25758.91"/>
    <m/>
    <m/>
    <m/>
    <m/>
    <m/>
    <m/>
    <x v="0"/>
    <x v="0"/>
    <m/>
  </r>
  <r>
    <s v=""/>
    <s v=" IR_0211_2480"/>
    <s v="Direct Wind Magnets 4 - Q2eR - Coil Assembly"/>
    <s v="6.06.02.01.01"/>
    <x v="0"/>
    <d v="2027-06-10T00:00:00"/>
    <d v="2027-12-09T00:00:00"/>
    <s v="jtolle"/>
    <s v="hwitte"/>
    <n v="21114.720000000001"/>
    <s v="CON"/>
    <s v="C"/>
    <s v="Labor"/>
    <s v="TEC"/>
    <m/>
    <s v="BNL"/>
    <s v="Const"/>
    <s v="SC_MAG"/>
    <x v="7"/>
    <m/>
    <m/>
    <m/>
    <m/>
    <m/>
    <m/>
    <m/>
    <m/>
    <m/>
    <m/>
    <m/>
    <n v="13344.51"/>
    <n v="7770.22"/>
    <m/>
    <m/>
    <m/>
    <m/>
    <m/>
    <m/>
    <x v="0"/>
    <x v="0"/>
    <m/>
  </r>
  <r>
    <s v=""/>
    <s v=" IR_0211_5480"/>
    <s v="Direct Wind Magnets 10 - Q1ApR - Coil Assembly"/>
    <s v="6.06.02.01.01"/>
    <x v="0"/>
    <d v="2028-06-09T00:00:00"/>
    <d v="2028-12-08T00:00:00"/>
    <s v="jtolle"/>
    <s v="hwitte"/>
    <n v="16501.8"/>
    <s v="CON"/>
    <s v="C"/>
    <s v="Labor"/>
    <s v="TEC"/>
    <m/>
    <s v="BNL"/>
    <s v="Const"/>
    <s v="SC_MAG"/>
    <x v="7"/>
    <m/>
    <m/>
    <m/>
    <m/>
    <m/>
    <m/>
    <m/>
    <m/>
    <m/>
    <m/>
    <m/>
    <m/>
    <n v="10429.14"/>
    <n v="6072.66"/>
    <m/>
    <m/>
    <m/>
    <m/>
    <m/>
    <x v="0"/>
    <x v="0"/>
    <m/>
  </r>
  <r>
    <s v=""/>
    <s v=" IR_0211_5980"/>
    <s v="Direct Wind Magnets 11 - Q1BpR - Coil Assembly"/>
    <s v="6.06.02.01.01"/>
    <x v="0"/>
    <d v="2028-08-07T00:00:00"/>
    <d v="2029-02-07T00:00:00"/>
    <s v="jtolle"/>
    <s v="hwitte"/>
    <n v="29084.75"/>
    <s v="CON"/>
    <s v="C"/>
    <s v="Labor"/>
    <s v="TEC"/>
    <m/>
    <s v="BNL"/>
    <s v="Const"/>
    <s v="SC_MAG"/>
    <x v="7"/>
    <m/>
    <m/>
    <m/>
    <m/>
    <m/>
    <m/>
    <m/>
    <m/>
    <m/>
    <m/>
    <m/>
    <m/>
    <n v="9074.44"/>
    <n v="20010.310000000001"/>
    <m/>
    <m/>
    <m/>
    <m/>
    <m/>
    <x v="0"/>
    <x v="0"/>
    <m/>
  </r>
  <r>
    <s v=""/>
    <s v=" IR_0211_6480"/>
    <s v="Direct Wind Magnets 12 - Q2BpR - Coil Assembly"/>
    <s v="6.06.02.01.01"/>
    <x v="0"/>
    <d v="2028-12-11T00:00:00"/>
    <d v="2029-06-08T00:00:00"/>
    <s v="jtolle"/>
    <s v="hwitte"/>
    <n v="79297.83"/>
    <s v="CON"/>
    <s v="C"/>
    <s v="Labor"/>
    <s v="TEC"/>
    <m/>
    <s v="BNL"/>
    <s v="Const"/>
    <s v="SC_MAG"/>
    <x v="7"/>
    <m/>
    <m/>
    <m/>
    <m/>
    <m/>
    <m/>
    <m/>
    <m/>
    <m/>
    <m/>
    <m/>
    <m/>
    <m/>
    <n v="79297.83"/>
    <m/>
    <m/>
    <m/>
    <m/>
    <m/>
    <x v="0"/>
    <x v="0"/>
    <m/>
  </r>
  <r>
    <s v=""/>
    <s v=" IR_0211_3980"/>
    <s v="Direct Wind Magnets 7 - B0pF - Dipole - Coil Assembly"/>
    <s v="6.06.02.01.01"/>
    <x v="0"/>
    <d v="2026-12-10T00:00:00"/>
    <d v="2027-06-09T00:00:00"/>
    <s v="jtolle"/>
    <s v="hwitte"/>
    <n v="25738.71"/>
    <s v="CON"/>
    <s v="C"/>
    <s v="Labor"/>
    <s v="TEC"/>
    <m/>
    <s v="BNL"/>
    <s v="Const"/>
    <s v="SC_MAG"/>
    <x v="7"/>
    <m/>
    <m/>
    <m/>
    <m/>
    <m/>
    <m/>
    <m/>
    <m/>
    <m/>
    <m/>
    <m/>
    <n v="25738.71"/>
    <m/>
    <m/>
    <m/>
    <m/>
    <m/>
    <m/>
    <m/>
    <x v="0"/>
    <x v="0"/>
    <m/>
  </r>
  <r>
    <s v=""/>
    <s v=" IR_0211_4980"/>
    <s v="Direct Wind Magnets 9 - Q0eF - Coil Assembly"/>
    <s v="6.06.02.01.01"/>
    <x v="0"/>
    <d v="2028-02-09T00:00:00"/>
    <d v="2028-08-04T00:00:00"/>
    <s v="jtolle"/>
    <s v="hwitte"/>
    <n v="13429.86"/>
    <s v="CON"/>
    <s v="C"/>
    <s v="Labor"/>
    <s v="TEC"/>
    <m/>
    <s v="BNL"/>
    <s v="Const"/>
    <s v="SC_MAG"/>
    <x v="7"/>
    <m/>
    <m/>
    <m/>
    <m/>
    <m/>
    <m/>
    <m/>
    <m/>
    <m/>
    <m/>
    <m/>
    <m/>
    <n v="13429.86"/>
    <m/>
    <m/>
    <m/>
    <m/>
    <m/>
    <m/>
    <x v="0"/>
    <x v="0"/>
    <m/>
  </r>
  <r>
    <s v=""/>
    <s v=" IR_0211_4480"/>
    <s v="Direct Wind Magnets 8 - B0pF - Quad - Coil Assembly"/>
    <s v="6.06.02.01.01"/>
    <x v="0"/>
    <d v="2027-02-09T00:00:00"/>
    <d v="2027-08-05T00:00:00"/>
    <s v="jtolle"/>
    <s v="hwitte"/>
    <n v="30205.75"/>
    <s v="CON"/>
    <s v="C"/>
    <s v="Labor"/>
    <s v="TEC"/>
    <m/>
    <s v="BNL"/>
    <s v="Const"/>
    <s v="SC_MAG"/>
    <x v="7"/>
    <m/>
    <m/>
    <m/>
    <m/>
    <m/>
    <m/>
    <m/>
    <m/>
    <m/>
    <m/>
    <m/>
    <n v="30205.75"/>
    <m/>
    <m/>
    <m/>
    <m/>
    <m/>
    <m/>
    <m/>
    <x v="0"/>
    <x v="0"/>
    <m/>
  </r>
  <r>
    <s v=""/>
    <s v=" IR_0214_1180"/>
    <s v="Direct Wind Magnets 6 - B0ApF - Cold Mass Assembly"/>
    <s v="6.06.02.01.04"/>
    <x v="0"/>
    <d v="2027-04-09T00:00:00"/>
    <d v="2027-07-02T00:00:00"/>
    <s v="jtolle"/>
    <s v="hwitte"/>
    <n v="7870.51"/>
    <s v="CON"/>
    <s v="C"/>
    <s v="Labor"/>
    <s v="TEC"/>
    <m/>
    <s v="BNL"/>
    <s v="Const"/>
    <s v="SC_MAG"/>
    <x v="7"/>
    <m/>
    <m/>
    <m/>
    <m/>
    <m/>
    <m/>
    <m/>
    <m/>
    <m/>
    <m/>
    <m/>
    <n v="7870.51"/>
    <m/>
    <m/>
    <m/>
    <m/>
    <m/>
    <m/>
    <m/>
    <x v="0"/>
    <x v="0"/>
    <m/>
  </r>
  <r>
    <s v=""/>
    <s v=" IR_0100_1180"/>
    <s v="Interaction Regions and Detector Interface Management-FY22"/>
    <s v="6.06.01"/>
    <x v="0"/>
    <d v="2021-10-01T00:00:00"/>
    <d v="2022-09-30T00:00:00"/>
    <s v="glayden"/>
    <s v="drees"/>
    <n v="0"/>
    <s v="EDIA"/>
    <s v="A"/>
    <s v="Labor"/>
    <s v="TEC"/>
    <m/>
    <s v="BNL"/>
    <s v="PED"/>
    <s v="PM"/>
    <x v="0"/>
    <m/>
    <m/>
    <m/>
    <m/>
    <m/>
    <m/>
    <m/>
    <m/>
    <m/>
    <m/>
    <m/>
    <m/>
    <m/>
    <m/>
    <m/>
    <m/>
    <m/>
    <m/>
    <m/>
    <x v="0"/>
    <x v="0"/>
    <m/>
  </r>
  <r>
    <s v=""/>
    <s v=" IR_0100_1240"/>
    <s v="Interaction Regions and Detector Interface Management-FY23"/>
    <s v="6.06.01"/>
    <x v="0"/>
    <d v="2022-10-03T00:00:00"/>
    <d v="2023-09-29T00:00:00"/>
    <s v="glayden"/>
    <s v="drees"/>
    <n v="326251.56"/>
    <s v="EDIA"/>
    <s v="A"/>
    <s v="Labor"/>
    <s v="TEC"/>
    <m/>
    <s v="BNL"/>
    <s v="PED"/>
    <s v="PM"/>
    <x v="0"/>
    <m/>
    <m/>
    <m/>
    <m/>
    <m/>
    <m/>
    <m/>
    <n v="326251.56"/>
    <m/>
    <m/>
    <m/>
    <m/>
    <m/>
    <m/>
    <m/>
    <m/>
    <m/>
    <m/>
    <m/>
    <x v="0"/>
    <x v="0"/>
    <m/>
  </r>
  <r>
    <s v=""/>
    <s v=" IR_0100_1300"/>
    <s v="Interaction Regions and Detector Interface Management-FY24"/>
    <s v="6.06.01"/>
    <x v="0"/>
    <d v="2023-10-02T00:00:00"/>
    <d v="2024-09-30T00:00:00"/>
    <s v="glayden"/>
    <s v="drees"/>
    <n v="337670.37"/>
    <s v="EDIA"/>
    <s v="A"/>
    <s v="Labor"/>
    <s v="TEC"/>
    <m/>
    <s v="BNL"/>
    <s v="PED"/>
    <s v="PM"/>
    <x v="0"/>
    <m/>
    <m/>
    <m/>
    <m/>
    <m/>
    <m/>
    <m/>
    <m/>
    <n v="337670.37"/>
    <m/>
    <m/>
    <m/>
    <m/>
    <m/>
    <m/>
    <m/>
    <m/>
    <m/>
    <m/>
    <x v="0"/>
    <x v="0"/>
    <m/>
  </r>
  <r>
    <s v=""/>
    <s v=" IR_0100_1360"/>
    <s v="Interaction Regions and Detector Interface Management-FY25"/>
    <s v="6.06.01"/>
    <x v="0"/>
    <d v="2024-10-01T00:00:00"/>
    <d v="2025-09-30T00:00:00"/>
    <s v="glayden"/>
    <s v="drees"/>
    <n v="349488.83"/>
    <s v="EDIA"/>
    <s v="A"/>
    <s v="Labor"/>
    <s v="TEC"/>
    <m/>
    <s v="BNL"/>
    <s v="Const"/>
    <s v="PM"/>
    <x v="0"/>
    <m/>
    <m/>
    <m/>
    <m/>
    <m/>
    <m/>
    <m/>
    <m/>
    <m/>
    <n v="349488.83"/>
    <m/>
    <m/>
    <m/>
    <m/>
    <m/>
    <m/>
    <m/>
    <m/>
    <m/>
    <x v="0"/>
    <x v="0"/>
    <m/>
  </r>
  <r>
    <s v=""/>
    <s v=" IR_0100_1420"/>
    <s v="Interaction Regions and Detector Interface Management-FY26"/>
    <s v="6.06.01"/>
    <x v="0"/>
    <d v="2025-10-01T00:00:00"/>
    <d v="2026-09-30T00:00:00"/>
    <s v="glayden"/>
    <s v="drees"/>
    <n v="361720.94"/>
    <s v="EDIA"/>
    <s v="A"/>
    <s v="Labor"/>
    <s v="TEC"/>
    <m/>
    <s v="BNL"/>
    <s v="Const"/>
    <s v="PM"/>
    <x v="0"/>
    <m/>
    <m/>
    <m/>
    <m/>
    <m/>
    <m/>
    <m/>
    <m/>
    <m/>
    <m/>
    <n v="361720.94"/>
    <m/>
    <m/>
    <m/>
    <m/>
    <m/>
    <m/>
    <m/>
    <m/>
    <x v="0"/>
    <x v="0"/>
    <m/>
  </r>
  <r>
    <s v=""/>
    <s v=" IR_0100_1480"/>
    <s v="Interaction Regions and Detector Interface Management-FY27"/>
    <s v="6.06.01"/>
    <x v="0"/>
    <d v="2026-10-01T00:00:00"/>
    <d v="2027-09-30T00:00:00"/>
    <s v="glayden"/>
    <s v="drees"/>
    <n v="374381.18"/>
    <s v="EDIA"/>
    <s v="A"/>
    <s v="Labor"/>
    <s v="TEC"/>
    <m/>
    <s v="BNL"/>
    <s v="Const"/>
    <s v="PM"/>
    <x v="0"/>
    <m/>
    <m/>
    <m/>
    <m/>
    <m/>
    <m/>
    <m/>
    <m/>
    <m/>
    <m/>
    <m/>
    <n v="374381.18"/>
    <m/>
    <m/>
    <m/>
    <m/>
    <m/>
    <m/>
    <m/>
    <x v="0"/>
    <x v="0"/>
    <m/>
  </r>
  <r>
    <s v=""/>
    <s v=" IR_0100_1540"/>
    <s v="Interaction Regions and Detector Interface Management-FY28"/>
    <s v="6.06.01"/>
    <x v="0"/>
    <d v="2027-10-01T00:00:00"/>
    <d v="2028-09-29T00:00:00"/>
    <s v="glayden"/>
    <s v="drees"/>
    <n v="387484.52"/>
    <s v="EDIA"/>
    <s v="A"/>
    <s v="Labor"/>
    <s v="TEC"/>
    <m/>
    <s v="BNL"/>
    <s v="Const"/>
    <s v="PM"/>
    <x v="0"/>
    <m/>
    <m/>
    <m/>
    <m/>
    <m/>
    <m/>
    <m/>
    <m/>
    <m/>
    <m/>
    <m/>
    <m/>
    <n v="387484.52"/>
    <m/>
    <m/>
    <m/>
    <m/>
    <m/>
    <m/>
    <x v="0"/>
    <x v="0"/>
    <m/>
  </r>
  <r>
    <s v=""/>
    <s v=" AS_0101_1420"/>
    <s v="Accelerator Support Systems Group Leader Mmgt - Q3-Q4 FY23"/>
    <s v="6.07.01.01"/>
    <x v="0"/>
    <d v="2023-01-03T00:00:00"/>
    <d v="2023-09-29T00:00:00"/>
    <s v="egolnar"/>
    <s v="tuozzolo"/>
    <n v="244688.67"/>
    <s v="EDIA"/>
    <s v="A"/>
    <s v="Labor"/>
    <s v="TEC"/>
    <m/>
    <s v="BNL"/>
    <s v="PED"/>
    <s v="PM"/>
    <x v="0"/>
    <m/>
    <m/>
    <m/>
    <m/>
    <m/>
    <m/>
    <m/>
    <n v="244688.67"/>
    <m/>
    <m/>
    <m/>
    <m/>
    <m/>
    <m/>
    <m/>
    <m/>
    <m/>
    <m/>
    <m/>
    <x v="0"/>
    <x v="0"/>
    <m/>
  </r>
  <r>
    <s v=""/>
    <s v=" AS_0101_1430"/>
    <s v="Accelerator Support Systems Group Leader Mmgt - FY24"/>
    <s v="6.07.01.01"/>
    <x v="0"/>
    <d v="2023-10-02T00:00:00"/>
    <d v="2024-09-30T00:00:00"/>
    <s v="egolnar"/>
    <s v="tuozzolo"/>
    <n v="337670.37"/>
    <s v="EDIA"/>
    <s v="A"/>
    <s v="Labor"/>
    <s v="TEC"/>
    <m/>
    <s v="BNL"/>
    <s v="PED"/>
    <s v="PM"/>
    <x v="0"/>
    <m/>
    <m/>
    <m/>
    <m/>
    <m/>
    <m/>
    <m/>
    <m/>
    <n v="337670.37"/>
    <m/>
    <m/>
    <m/>
    <m/>
    <m/>
    <m/>
    <m/>
    <m/>
    <m/>
    <m/>
    <x v="0"/>
    <x v="0"/>
    <m/>
  </r>
  <r>
    <s v=""/>
    <s v=" AS_0101_1440"/>
    <s v="Accelerator Support Systems Group Leader Mmgt - FY25"/>
    <s v="6.07.01.01"/>
    <x v="0"/>
    <d v="2024-10-01T00:00:00"/>
    <d v="2025-09-30T00:00:00"/>
    <s v="egolnar"/>
    <s v="tuozzolo"/>
    <n v="349488.83"/>
    <s v="EDIA"/>
    <s v="A"/>
    <s v="Labor"/>
    <s v="TEC"/>
    <m/>
    <s v="BNL"/>
    <s v="Const"/>
    <s v="PM"/>
    <x v="0"/>
    <m/>
    <m/>
    <m/>
    <m/>
    <m/>
    <m/>
    <m/>
    <m/>
    <m/>
    <n v="349488.83"/>
    <m/>
    <m/>
    <m/>
    <m/>
    <m/>
    <m/>
    <m/>
    <m/>
    <m/>
    <x v="0"/>
    <x v="0"/>
    <m/>
  </r>
  <r>
    <s v=""/>
    <s v=" AS_0101_1450"/>
    <s v="Accelerator Support Systems Group Leader Mmgt - FY26"/>
    <s v="6.07.01.01"/>
    <x v="0"/>
    <d v="2025-10-01T00:00:00"/>
    <d v="2026-09-30T00:00:00"/>
    <s v="egolnar"/>
    <s v="tuozzolo"/>
    <n v="361720.94"/>
    <s v="EDIA"/>
    <s v="A"/>
    <s v="Labor"/>
    <s v="TEC"/>
    <m/>
    <s v="BNL"/>
    <s v="Const"/>
    <s v="PM"/>
    <x v="0"/>
    <m/>
    <m/>
    <m/>
    <m/>
    <m/>
    <m/>
    <m/>
    <m/>
    <m/>
    <m/>
    <n v="361720.94"/>
    <m/>
    <m/>
    <m/>
    <m/>
    <m/>
    <m/>
    <m/>
    <m/>
    <x v="0"/>
    <x v="0"/>
    <m/>
  </r>
  <r>
    <s v=""/>
    <s v=" AS_0101_1460"/>
    <s v="Accelerator Support Systems Group Leader Mmgt - FY27"/>
    <s v="6.07.01.01"/>
    <x v="0"/>
    <d v="2026-10-01T00:00:00"/>
    <d v="2027-09-30T00:00:00"/>
    <s v="egolnar"/>
    <s v="tuozzolo"/>
    <n v="374381.18"/>
    <s v="EDIA"/>
    <s v="A"/>
    <s v="Labor"/>
    <s v="TEC"/>
    <m/>
    <s v="BNL"/>
    <s v="Const"/>
    <s v="PM"/>
    <x v="0"/>
    <m/>
    <m/>
    <m/>
    <m/>
    <m/>
    <m/>
    <m/>
    <m/>
    <m/>
    <m/>
    <m/>
    <n v="374381.18"/>
    <m/>
    <m/>
    <m/>
    <m/>
    <m/>
    <m/>
    <m/>
    <x v="0"/>
    <x v="0"/>
    <m/>
  </r>
  <r>
    <s v=""/>
    <s v=" AS_0101_1470"/>
    <s v="Accelerator Support Systems Group Leader Mmgt - FY28"/>
    <s v="6.07.01.01"/>
    <x v="0"/>
    <d v="2027-10-01T00:00:00"/>
    <d v="2028-09-29T00:00:00"/>
    <s v="egolnar"/>
    <s v="tuozzolo"/>
    <n v="290613.39"/>
    <s v="EDIA"/>
    <s v="A"/>
    <s v="Labor"/>
    <s v="TEC"/>
    <m/>
    <s v="BNL"/>
    <s v="Const"/>
    <s v="PM"/>
    <x v="0"/>
    <m/>
    <m/>
    <m/>
    <m/>
    <m/>
    <m/>
    <m/>
    <m/>
    <m/>
    <m/>
    <m/>
    <m/>
    <n v="290613.39"/>
    <m/>
    <m/>
    <m/>
    <m/>
    <m/>
    <m/>
    <x v="0"/>
    <x v="0"/>
    <m/>
  </r>
  <r>
    <s v=""/>
    <s v=" AS_0101_1080"/>
    <s v="Accelerator Support Systems Management - FY25"/>
    <s v="6.07.01.01"/>
    <x v="0"/>
    <d v="2024-10-01T00:00:00"/>
    <d v="2025-09-30T00:00:00"/>
    <s v="egolnar"/>
    <s v="tuozzolo"/>
    <n v="524233.25"/>
    <s v="EDIA"/>
    <s v="A"/>
    <s v="Labor"/>
    <s v="TEC"/>
    <m/>
    <s v="BNL"/>
    <s v="Const"/>
    <s v="PM"/>
    <x v="0"/>
    <m/>
    <m/>
    <m/>
    <m/>
    <m/>
    <m/>
    <m/>
    <m/>
    <m/>
    <n v="524233.25"/>
    <m/>
    <m/>
    <m/>
    <m/>
    <m/>
    <m/>
    <m/>
    <m/>
    <m/>
    <x v="0"/>
    <x v="0"/>
    <m/>
  </r>
  <r>
    <s v=""/>
    <s v=" AS_0101_1090"/>
    <s v="Accelerator Support Systems Management - FY26"/>
    <s v="6.07.01.01"/>
    <x v="0"/>
    <d v="2025-10-01T00:00:00"/>
    <d v="2026-09-30T00:00:00"/>
    <s v="egolnar"/>
    <s v="tuozzolo"/>
    <n v="542581.41"/>
    <s v="EDIA"/>
    <s v="A"/>
    <s v="Labor"/>
    <s v="TEC"/>
    <m/>
    <s v="BNL"/>
    <s v="Const"/>
    <s v="PM"/>
    <x v="0"/>
    <m/>
    <m/>
    <m/>
    <m/>
    <m/>
    <m/>
    <m/>
    <m/>
    <m/>
    <m/>
    <n v="542581.41"/>
    <m/>
    <m/>
    <m/>
    <m/>
    <m/>
    <m/>
    <m/>
    <m/>
    <x v="0"/>
    <x v="0"/>
    <m/>
  </r>
  <r>
    <s v=""/>
    <s v=" AS_0101_1100"/>
    <s v="Accelerator Support Systems Management - FY27"/>
    <s v="6.07.01.01"/>
    <x v="0"/>
    <d v="2026-10-01T00:00:00"/>
    <d v="2027-09-30T00:00:00"/>
    <s v="egolnar"/>
    <s v="tuozzolo"/>
    <n v="561571.76"/>
    <s v="EDIA"/>
    <s v="A"/>
    <s v="Labor"/>
    <s v="TEC"/>
    <m/>
    <s v="BNL"/>
    <s v="Const"/>
    <s v="PM"/>
    <x v="0"/>
    <m/>
    <m/>
    <m/>
    <m/>
    <m/>
    <m/>
    <m/>
    <m/>
    <m/>
    <m/>
    <m/>
    <n v="561571.76"/>
    <m/>
    <m/>
    <m/>
    <m/>
    <m/>
    <m/>
    <m/>
    <x v="0"/>
    <x v="0"/>
    <m/>
  </r>
  <r>
    <s v=""/>
    <s v=" AS_0101_1110"/>
    <s v="Accelerator Support Systems Management - FY28"/>
    <s v="6.07.01.01"/>
    <x v="0"/>
    <d v="2027-10-01T00:00:00"/>
    <d v="2028-09-29T00:00:00"/>
    <s v="egolnar"/>
    <s v="tuozzolo"/>
    <n v="581226.77"/>
    <s v="EDIA"/>
    <s v="A"/>
    <s v="Labor"/>
    <s v="TEC"/>
    <m/>
    <s v="BNL"/>
    <s v="Const"/>
    <s v="PM"/>
    <x v="0"/>
    <m/>
    <m/>
    <m/>
    <m/>
    <m/>
    <m/>
    <m/>
    <m/>
    <m/>
    <m/>
    <m/>
    <m/>
    <n v="581226.77"/>
    <m/>
    <m/>
    <m/>
    <m/>
    <m/>
    <m/>
    <x v="0"/>
    <x v="0"/>
    <m/>
  </r>
  <r>
    <s v=""/>
    <s v=" AS_0101_1120"/>
    <s v="Accelerator Support Systems Management - FY29"/>
    <s v="6.07.01.01"/>
    <x v="0"/>
    <d v="2028-10-02T00:00:00"/>
    <d v="2029-09-28T00:00:00"/>
    <s v="egolnar"/>
    <s v="tuozzolo"/>
    <n v="300784.86"/>
    <s v="EDIA"/>
    <s v="A"/>
    <s v="Labor"/>
    <s v="OPC"/>
    <m/>
    <s v="BNL"/>
    <s v="Pre-Ops"/>
    <s v="PM"/>
    <x v="0"/>
    <m/>
    <m/>
    <m/>
    <m/>
    <m/>
    <m/>
    <m/>
    <m/>
    <m/>
    <m/>
    <m/>
    <m/>
    <m/>
    <n v="300784.86"/>
    <m/>
    <m/>
    <m/>
    <m/>
    <m/>
    <x v="0"/>
    <x v="0"/>
    <m/>
  </r>
  <r>
    <s v=""/>
    <s v=" AS_0101_1130"/>
    <s v="Accelerator Support Systems Management - FY30"/>
    <s v="6.07.01.01"/>
    <x v="0"/>
    <d v="2029-10-01T00:00:00"/>
    <d v="1930-09-30T00:00:00"/>
    <s v="egolnar"/>
    <s v="tuozzolo"/>
    <n v="259426.94"/>
    <s v="EDIA"/>
    <s v="A"/>
    <s v="Labor"/>
    <s v="OPC"/>
    <m/>
    <s v="BNL"/>
    <s v="Pre-Ops"/>
    <s v="PM"/>
    <x v="0"/>
    <m/>
    <m/>
    <m/>
    <m/>
    <m/>
    <m/>
    <m/>
    <m/>
    <m/>
    <m/>
    <m/>
    <m/>
    <m/>
    <m/>
    <n v="259426.94"/>
    <m/>
    <m/>
    <m/>
    <m/>
    <x v="0"/>
    <x v="0"/>
    <m/>
  </r>
  <r>
    <s v=""/>
    <s v=" AS_0101_1140"/>
    <s v="Accelerator Support Systems Management - FY31"/>
    <s v="6.07.01.01"/>
    <x v="0"/>
    <d v="1930-10-01T00:00:00"/>
    <d v="1931-09-30T00:00:00"/>
    <s v="egolnar"/>
    <s v="tuozzolo"/>
    <n v="134253.44"/>
    <s v="EDIA"/>
    <s v="A"/>
    <s v="Labor"/>
    <s v="OPC"/>
    <m/>
    <s v="BNL"/>
    <s v="Pre-Ops"/>
    <s v="PM"/>
    <x v="0"/>
    <m/>
    <m/>
    <m/>
    <m/>
    <m/>
    <m/>
    <m/>
    <m/>
    <m/>
    <m/>
    <m/>
    <m/>
    <m/>
    <m/>
    <m/>
    <n v="134253.44"/>
    <m/>
    <m/>
    <m/>
    <x v="0"/>
    <x v="0"/>
    <m/>
  </r>
  <r>
    <s v=""/>
    <s v=" EJ_0100_1400"/>
    <s v="Electron Injector Management-FY29"/>
    <s v="6.03.01"/>
    <x v="0"/>
    <d v="2028-10-02T00:00:00"/>
    <d v="2029-09-28T00:00:00"/>
    <s v="mahmed"/>
    <s v="vranjbar"/>
    <n v="51634.720000000001"/>
    <s v="EDIA"/>
    <s v="A"/>
    <s v="Labor"/>
    <s v="OPC"/>
    <m/>
    <s v="BNL"/>
    <s v="Pre-Ops"/>
    <s v="PM"/>
    <x v="0"/>
    <m/>
    <m/>
    <m/>
    <m/>
    <m/>
    <m/>
    <m/>
    <m/>
    <m/>
    <m/>
    <m/>
    <m/>
    <m/>
    <n v="51634.720000000001"/>
    <m/>
    <m/>
    <m/>
    <m/>
    <m/>
    <x v="0"/>
    <x v="0"/>
    <m/>
  </r>
  <r>
    <s v=""/>
    <s v=" EJ_0100_1430"/>
    <s v="Electron Injector Management-FY30"/>
    <s v="6.03.01"/>
    <x v="0"/>
    <d v="2029-10-01T00:00:00"/>
    <d v="1930-09-30T00:00:00"/>
    <s v="mahmed"/>
    <s v="vranjbar"/>
    <n v="26720.97"/>
    <s v="EDIA"/>
    <s v="A"/>
    <s v="Labor"/>
    <s v="OPC"/>
    <m/>
    <s v="BNL"/>
    <s v="Pre-Ops"/>
    <s v="PM"/>
    <x v="0"/>
    <m/>
    <m/>
    <m/>
    <m/>
    <m/>
    <m/>
    <m/>
    <m/>
    <m/>
    <m/>
    <m/>
    <m/>
    <m/>
    <m/>
    <n v="26720.97"/>
    <m/>
    <m/>
    <m/>
    <m/>
    <x v="0"/>
    <x v="0"/>
    <m/>
  </r>
  <r>
    <s v=""/>
    <s v=" EJ_0100_1450"/>
    <s v="Electron Injector Management-FY31"/>
    <s v="6.03.01"/>
    <x v="0"/>
    <d v="1930-10-01T00:00:00"/>
    <d v="1931-07-01T00:00:00"/>
    <s v="mahmed"/>
    <s v="vranjbar"/>
    <n v="27656.2"/>
    <s v="EDIA"/>
    <s v="A"/>
    <s v="Labor"/>
    <s v="OPC"/>
    <m/>
    <s v="BNL"/>
    <s v="Pre-Ops"/>
    <s v="PM"/>
    <x v="0"/>
    <m/>
    <m/>
    <m/>
    <m/>
    <m/>
    <m/>
    <m/>
    <m/>
    <m/>
    <m/>
    <m/>
    <m/>
    <m/>
    <m/>
    <m/>
    <n v="27656.2"/>
    <m/>
    <m/>
    <m/>
    <x v="0"/>
    <x v="0"/>
    <m/>
  </r>
  <r>
    <s v=""/>
    <s v=" SR_0100_1400"/>
    <s v="Electron Storage Ring Management-FY29"/>
    <s v="6.04.01"/>
    <x v="0"/>
    <d v="2028-10-02T00:00:00"/>
    <d v="2029-09-28T00:00:00"/>
    <s v="rnavarrol"/>
    <s v="montagc"/>
    <n v="51634.720000000001"/>
    <s v="EDIA"/>
    <s v="A"/>
    <s v="Labor"/>
    <s v="OPC"/>
    <m/>
    <s v="BNL"/>
    <s v="Pre-Ops"/>
    <s v="PM"/>
    <x v="0"/>
    <m/>
    <m/>
    <m/>
    <m/>
    <m/>
    <m/>
    <m/>
    <m/>
    <m/>
    <m/>
    <m/>
    <m/>
    <m/>
    <n v="51634.720000000001"/>
    <m/>
    <m/>
    <m/>
    <m/>
    <m/>
    <x v="0"/>
    <x v="0"/>
    <m/>
  </r>
  <r>
    <s v=""/>
    <s v=" SR_0100_1430"/>
    <s v="Electron Storage Ring Management-FY30"/>
    <s v="6.04.01"/>
    <x v="0"/>
    <d v="2029-10-01T00:00:00"/>
    <d v="1930-09-30T00:00:00"/>
    <s v="rnavarrol"/>
    <s v="montagc"/>
    <n v="26720.97"/>
    <s v="EDIA"/>
    <s v="A"/>
    <s v="Labor"/>
    <s v="OPC"/>
    <m/>
    <s v="BNL"/>
    <s v="Pre-Ops"/>
    <s v="PM"/>
    <x v="0"/>
    <m/>
    <m/>
    <m/>
    <m/>
    <m/>
    <m/>
    <m/>
    <m/>
    <m/>
    <m/>
    <m/>
    <m/>
    <m/>
    <m/>
    <n v="26720.97"/>
    <m/>
    <m/>
    <m/>
    <m/>
    <x v="0"/>
    <x v="0"/>
    <m/>
  </r>
  <r>
    <s v=""/>
    <s v=" SR_0100_1450"/>
    <s v="Electron Storage Ring Management-FY31"/>
    <s v="6.04.01"/>
    <x v="0"/>
    <d v="1930-10-01T00:00:00"/>
    <d v="1931-07-01T00:00:00"/>
    <s v="rnavarrol"/>
    <s v="montagc"/>
    <n v="27656.2"/>
    <s v="EDIA"/>
    <s v="A"/>
    <s v="Labor"/>
    <s v="OPC"/>
    <m/>
    <s v="BNL"/>
    <s v="Pre-Ops"/>
    <s v="PM"/>
    <x v="0"/>
    <m/>
    <m/>
    <m/>
    <m/>
    <m/>
    <m/>
    <m/>
    <m/>
    <m/>
    <m/>
    <m/>
    <m/>
    <m/>
    <m/>
    <m/>
    <n v="27656.2"/>
    <m/>
    <m/>
    <m/>
    <x v="0"/>
    <x v="0"/>
    <m/>
  </r>
  <r>
    <s v=""/>
    <s v=" HR_0100_1440"/>
    <s v="Hadron Ring Management-FY29"/>
    <s v="6.05.01"/>
    <x v="0"/>
    <d v="2028-10-02T00:00:00"/>
    <d v="2029-09-28T00:00:00"/>
    <s v="jtolle"/>
    <s v="vadimp"/>
    <n v="51634.720000000001"/>
    <s v="EDIA"/>
    <s v="A"/>
    <s v="Labor"/>
    <s v="OPC"/>
    <m/>
    <s v="BNL"/>
    <s v="Pre-Ops"/>
    <s v="PM"/>
    <x v="0"/>
    <m/>
    <m/>
    <m/>
    <m/>
    <m/>
    <m/>
    <m/>
    <m/>
    <m/>
    <m/>
    <m/>
    <m/>
    <m/>
    <n v="51634.720000000001"/>
    <m/>
    <m/>
    <m/>
    <m/>
    <m/>
    <x v="0"/>
    <x v="0"/>
    <m/>
  </r>
  <r>
    <s v=""/>
    <s v=" HR_0100_1470"/>
    <s v="Hadron Ring Management-FY30"/>
    <s v="6.05.01"/>
    <x v="0"/>
    <d v="2029-10-01T00:00:00"/>
    <d v="1930-09-30T00:00:00"/>
    <s v="jtolle"/>
    <s v="vadimp"/>
    <n v="26720.97"/>
    <s v="EDIA"/>
    <s v="A"/>
    <s v="Labor"/>
    <s v="OPC"/>
    <m/>
    <s v="BNL"/>
    <s v="Pre-Ops"/>
    <s v="PM"/>
    <x v="0"/>
    <m/>
    <m/>
    <m/>
    <m/>
    <m/>
    <m/>
    <m/>
    <m/>
    <m/>
    <m/>
    <m/>
    <m/>
    <m/>
    <m/>
    <n v="26720.97"/>
    <m/>
    <m/>
    <m/>
    <m/>
    <x v="0"/>
    <x v="0"/>
    <m/>
  </r>
  <r>
    <s v=""/>
    <s v=" HR_0100_1490"/>
    <s v="Hadron Ring Management-FY31"/>
    <s v="6.05.01"/>
    <x v="0"/>
    <d v="1930-10-01T00:00:00"/>
    <d v="1931-07-01T00:00:00"/>
    <s v="jtolle"/>
    <s v="vadimp"/>
    <n v="27656.2"/>
    <s v="EDIA"/>
    <s v="A"/>
    <s v="Labor"/>
    <s v="OPC"/>
    <m/>
    <s v="BNL"/>
    <s v="Pre-Ops"/>
    <s v="PM"/>
    <x v="0"/>
    <m/>
    <m/>
    <m/>
    <m/>
    <m/>
    <m/>
    <m/>
    <m/>
    <m/>
    <m/>
    <m/>
    <m/>
    <m/>
    <m/>
    <m/>
    <n v="27656.2"/>
    <m/>
    <m/>
    <m/>
    <x v="0"/>
    <x v="0"/>
    <m/>
  </r>
  <r>
    <s v=""/>
    <s v=" IR_0100_1600"/>
    <s v="Interaction Regions and Detector Interface Management-FY29"/>
    <s v="6.06.01"/>
    <x v="0"/>
    <d v="2028-10-02T00:00:00"/>
    <d v="2029-09-28T00:00:00"/>
    <s v="glayden"/>
    <s v="drees"/>
    <n v="413077.79"/>
    <s v="EDIA"/>
    <s v="A"/>
    <s v="Labor"/>
    <s v="OPC"/>
    <m/>
    <s v="BNL"/>
    <s v="Pre-Ops"/>
    <s v="PM"/>
    <x v="0"/>
    <m/>
    <m/>
    <m/>
    <m/>
    <m/>
    <m/>
    <m/>
    <m/>
    <m/>
    <m/>
    <m/>
    <m/>
    <m/>
    <n v="413077.79"/>
    <m/>
    <m/>
    <m/>
    <m/>
    <m/>
    <x v="0"/>
    <x v="0"/>
    <m/>
  </r>
  <r>
    <s v=""/>
    <s v=" IR_0100_1650"/>
    <s v="Interaction Regions and Detector Interface Management-FY30"/>
    <s v="6.06.01"/>
    <x v="0"/>
    <d v="2029-10-01T00:00:00"/>
    <d v="1930-09-27T00:00:00"/>
    <s v="glayden"/>
    <s v="drees"/>
    <n v="427535.51"/>
    <s v="EDIA"/>
    <s v="A"/>
    <s v="Labor"/>
    <s v="OPC"/>
    <m/>
    <s v="BNL"/>
    <s v="Pre-Ops"/>
    <s v="PM"/>
    <x v="0"/>
    <m/>
    <m/>
    <m/>
    <m/>
    <m/>
    <m/>
    <m/>
    <m/>
    <m/>
    <m/>
    <m/>
    <m/>
    <m/>
    <m/>
    <n v="427535.51"/>
    <m/>
    <m/>
    <m/>
    <m/>
    <x v="0"/>
    <x v="0"/>
    <m/>
  </r>
  <r>
    <s v=""/>
    <s v=" IR_0100_1680"/>
    <s v="Interaction Regions and Detector Interface Management-FY31"/>
    <s v="6.06.01"/>
    <x v="0"/>
    <d v="1930-09-30T00:00:00"/>
    <d v="1931-07-01T00:00:00"/>
    <s v="glayden"/>
    <s v="drees"/>
    <n v="442419.66"/>
    <s v="EDIA"/>
    <s v="A"/>
    <s v="Labor"/>
    <s v="OPC"/>
    <m/>
    <s v="BNL"/>
    <s v="Pre-Ops"/>
    <s v="PM"/>
    <x v="0"/>
    <m/>
    <m/>
    <m/>
    <m/>
    <m/>
    <m/>
    <m/>
    <m/>
    <m/>
    <m/>
    <m/>
    <m/>
    <m/>
    <m/>
    <n v="2353.3000000000002"/>
    <n v="440066.36"/>
    <m/>
    <m/>
    <m/>
    <x v="0"/>
    <x v="0"/>
    <m/>
  </r>
  <r>
    <s v=""/>
    <s v=" AS_0101_1480"/>
    <s v="Accelerator Support Systems Group Leader Mmgt - FY29"/>
    <s v="6.07.01.01"/>
    <x v="0"/>
    <d v="2028-10-02T00:00:00"/>
    <d v="2029-09-28T00:00:00"/>
    <s v="egolnar"/>
    <s v="tuozzolo"/>
    <n v="103269.45"/>
    <s v="EDIA"/>
    <s v="A"/>
    <s v="Labor"/>
    <s v="OPC"/>
    <m/>
    <s v="BNL"/>
    <s v="Pre-Ops"/>
    <s v="PM"/>
    <x v="0"/>
    <m/>
    <m/>
    <m/>
    <m/>
    <m/>
    <m/>
    <m/>
    <m/>
    <m/>
    <m/>
    <m/>
    <m/>
    <m/>
    <n v="103269.45"/>
    <n v="0"/>
    <m/>
    <m/>
    <m/>
    <m/>
    <x v="0"/>
    <x v="0"/>
    <m/>
  </r>
  <r>
    <s v=""/>
    <s v=" AS_0101_1490"/>
    <s v="Accelerator Support Systems Group Leader Mmgt - FY30"/>
    <s v="6.07.01.01"/>
    <x v="0"/>
    <d v="2029-10-01T00:00:00"/>
    <d v="1930-09-30T00:00:00"/>
    <s v="egolnar"/>
    <s v="tuozzolo"/>
    <n v="53441.94"/>
    <s v="EDIA"/>
    <s v="A"/>
    <s v="Labor"/>
    <s v="OPC"/>
    <m/>
    <s v="BNL"/>
    <s v="Pre-Ops"/>
    <s v="PM"/>
    <x v="0"/>
    <m/>
    <m/>
    <m/>
    <m/>
    <m/>
    <m/>
    <m/>
    <m/>
    <m/>
    <m/>
    <m/>
    <m/>
    <m/>
    <m/>
    <n v="53441.94"/>
    <m/>
    <m/>
    <m/>
    <m/>
    <x v="0"/>
    <x v="0"/>
    <m/>
  </r>
  <r>
    <s v=""/>
    <s v=" AS_0101_1500"/>
    <s v="Accelerator Support Systems Group Leader Mmgt - FY31"/>
    <s v="6.07.01.01"/>
    <x v="0"/>
    <d v="1930-10-01T00:00:00"/>
    <d v="1931-09-30T00:00:00"/>
    <s v="egolnar"/>
    <s v="tuozzolo"/>
    <n v="55312.41"/>
    <s v="EDIA"/>
    <s v="A"/>
    <s v="Labor"/>
    <s v="OPC"/>
    <m/>
    <s v="BNL"/>
    <s v="Pre-Ops"/>
    <s v="PM"/>
    <x v="0"/>
    <m/>
    <m/>
    <m/>
    <m/>
    <m/>
    <m/>
    <m/>
    <m/>
    <m/>
    <m/>
    <m/>
    <m/>
    <m/>
    <m/>
    <m/>
    <n v="55312.41"/>
    <m/>
    <m/>
    <m/>
    <x v="0"/>
    <x v="0"/>
    <m/>
  </r>
  <r>
    <s v=""/>
    <s v=" PM_0302_1640"/>
    <s v="Business Operations - FY23, Automobile"/>
    <s v="6.01.03.01.02"/>
    <x v="0"/>
    <d v="2022-10-03T00:00:00"/>
    <d v="2023-09-29T00:00:00"/>
    <s v="kkrug"/>
    <s v="hokula"/>
    <n v="25136.23"/>
    <s v="EDIA"/>
    <s v="A"/>
    <s v="Nonlabor"/>
    <s v="TEC"/>
    <m/>
    <s v="BNL"/>
    <s v="PED.Design"/>
    <s v="PM"/>
    <x v="0"/>
    <s v="U"/>
    <m/>
    <m/>
    <m/>
    <m/>
    <m/>
    <m/>
    <n v="25136.23"/>
    <m/>
    <m/>
    <m/>
    <m/>
    <m/>
    <m/>
    <m/>
    <m/>
    <m/>
    <m/>
    <m/>
    <x v="0"/>
    <x v="0"/>
    <m/>
  </r>
  <r>
    <s v=""/>
    <s v=" PM_0302_1660"/>
    <s v="Business Operations - FY24, Automobile"/>
    <s v="6.01.03.01.02"/>
    <x v="0"/>
    <d v="2023-10-02T00:00:00"/>
    <d v="2024-09-30T00:00:00"/>
    <s v="kkrug"/>
    <s v="hokula"/>
    <n v="64285.919999999998"/>
    <s v="EDIA"/>
    <s v="A"/>
    <s v="Nonlabor"/>
    <s v="TEC"/>
    <m/>
    <s v="BNL"/>
    <s v="PED"/>
    <s v="PM"/>
    <x v="0"/>
    <s v="U"/>
    <m/>
    <m/>
    <m/>
    <m/>
    <m/>
    <m/>
    <m/>
    <n v="64285.919999999998"/>
    <m/>
    <m/>
    <m/>
    <m/>
    <m/>
    <m/>
    <m/>
    <m/>
    <m/>
    <m/>
    <x v="0"/>
    <x v="0"/>
    <m/>
  </r>
  <r>
    <s v=""/>
    <s v=" PM_0302_1680"/>
    <s v="Business Operations - FY25, Automobile"/>
    <s v="6.01.03.01.02"/>
    <x v="0"/>
    <d v="2024-10-01T00:00:00"/>
    <d v="2025-09-30T00:00:00"/>
    <s v="kkrug"/>
    <s v="hokula"/>
    <n v="65764.479999999996"/>
    <s v="EDIA"/>
    <s v="A"/>
    <s v="Nonlabor"/>
    <s v="TEC"/>
    <m/>
    <s v="BNL"/>
    <s v="Const"/>
    <s v="PM"/>
    <x v="0"/>
    <s v="U"/>
    <m/>
    <m/>
    <m/>
    <m/>
    <m/>
    <m/>
    <m/>
    <m/>
    <n v="65764.479999999996"/>
    <m/>
    <m/>
    <m/>
    <m/>
    <m/>
    <m/>
    <m/>
    <m/>
    <m/>
    <x v="0"/>
    <x v="0"/>
    <m/>
  </r>
  <r>
    <s v=""/>
    <s v=" PM_0302_1700"/>
    <s v="Business Operations - FY26, Automobile"/>
    <s v="6.01.03.01.02"/>
    <x v="0"/>
    <d v="2025-10-01T00:00:00"/>
    <d v="2026-09-30T00:00:00"/>
    <s v="kkrug"/>
    <s v="hokula"/>
    <n v="67277.08"/>
    <s v="EDIA"/>
    <s v="A"/>
    <s v="Nonlabor"/>
    <s v="TEC"/>
    <m/>
    <s v="BNL"/>
    <s v="Const"/>
    <s v="PM"/>
    <x v="0"/>
    <s v="U"/>
    <m/>
    <m/>
    <m/>
    <m/>
    <m/>
    <m/>
    <m/>
    <m/>
    <m/>
    <n v="67277.08"/>
    <m/>
    <m/>
    <m/>
    <m/>
    <m/>
    <m/>
    <m/>
    <m/>
    <x v="0"/>
    <x v="0"/>
    <m/>
  </r>
  <r>
    <s v=""/>
    <s v=" PM_0302_1720"/>
    <s v="Business Operations - FY27, Automobile"/>
    <s v="6.01.03.01.02"/>
    <x v="0"/>
    <d v="2026-10-01T00:00:00"/>
    <d v="2027-09-30T00:00:00"/>
    <s v="kkrug"/>
    <s v="hokula"/>
    <n v="68824.429999999993"/>
    <s v="EDIA"/>
    <s v="A"/>
    <s v="Nonlabor"/>
    <s v="TEC"/>
    <m/>
    <s v="BNL"/>
    <s v="Const"/>
    <s v="PM"/>
    <x v="0"/>
    <s v="U"/>
    <m/>
    <m/>
    <m/>
    <m/>
    <m/>
    <m/>
    <m/>
    <m/>
    <m/>
    <m/>
    <n v="68824.429999999993"/>
    <m/>
    <m/>
    <m/>
    <m/>
    <m/>
    <m/>
    <m/>
    <x v="0"/>
    <x v="0"/>
    <m/>
  </r>
  <r>
    <s v=""/>
    <s v=" PO_0102_1120"/>
    <s v="Business Operations - FY28, Automobile"/>
    <s v="6.01.03.01.02"/>
    <x v="0"/>
    <d v="2027-10-01T00:00:00"/>
    <d v="2028-09-29T00:00:00"/>
    <s v="kkrug"/>
    <s v="hokula"/>
    <n v="34809.410000000003"/>
    <s v="EDIA"/>
    <s v="A"/>
    <s v="Nonlabor"/>
    <s v="TEC"/>
    <m/>
    <s v="BNL"/>
    <s v="Const"/>
    <s v="PM"/>
    <x v="0"/>
    <s v="U"/>
    <m/>
    <m/>
    <m/>
    <m/>
    <m/>
    <m/>
    <m/>
    <m/>
    <m/>
    <m/>
    <m/>
    <n v="34809.410000000003"/>
    <m/>
    <m/>
    <m/>
    <m/>
    <m/>
    <m/>
    <x v="0"/>
    <x v="0"/>
    <m/>
  </r>
  <r>
    <s v=""/>
    <s v=" PO_0102_1125"/>
    <s v="Business Operations - FY29, Automobile"/>
    <s v="6.01.03.01.02"/>
    <x v="0"/>
    <d v="2028-10-02T00:00:00"/>
    <d v="2029-09-28T00:00:00"/>
    <s v="kkrug"/>
    <s v="hokula"/>
    <n v="11870.01"/>
    <s v="EDIA"/>
    <s v="A"/>
    <s v="Nonlabor"/>
    <s v="TEC"/>
    <m/>
    <s v="BNL"/>
    <s v="Const"/>
    <s v="PM"/>
    <x v="0"/>
    <s v="U"/>
    <m/>
    <m/>
    <m/>
    <m/>
    <m/>
    <m/>
    <m/>
    <m/>
    <m/>
    <m/>
    <m/>
    <m/>
    <n v="11870.01"/>
    <m/>
    <m/>
    <m/>
    <m/>
    <m/>
    <x v="0"/>
    <x v="0"/>
    <m/>
  </r>
  <r>
    <s v=""/>
    <s v=" PO_0102_1130"/>
    <s v="Business Operations - FY30, Automobile"/>
    <s v="6.01.03.01.02"/>
    <x v="0"/>
    <d v="2029-10-01T00:00:00"/>
    <d v="1930-09-30T00:00:00"/>
    <s v="kkrug"/>
    <s v="hokula"/>
    <n v="6071.51"/>
    <s v="EDIA"/>
    <s v="A"/>
    <s v="Nonlabor"/>
    <s v="OPC"/>
    <m/>
    <s v="BNL"/>
    <s v="Pre-Ops"/>
    <s v="PM"/>
    <x v="0"/>
    <s v="U"/>
    <m/>
    <m/>
    <m/>
    <m/>
    <m/>
    <m/>
    <m/>
    <m/>
    <m/>
    <m/>
    <m/>
    <m/>
    <m/>
    <n v="6071.51"/>
    <m/>
    <m/>
    <m/>
    <m/>
    <x v="0"/>
    <x v="0"/>
    <m/>
  </r>
  <r>
    <s v=""/>
    <s v=" PO_0102_1135"/>
    <s v="Business Operations - FY31, Automobile"/>
    <s v="6.01.03.01.02"/>
    <x v="0"/>
    <d v="1930-10-01T00:00:00"/>
    <d v="1931-09-30T00:00:00"/>
    <s v="kkrug"/>
    <s v="hokula"/>
    <n v="6211.15"/>
    <s v="EDIA"/>
    <s v="A"/>
    <s v="Nonlabor"/>
    <s v="OPC"/>
    <m/>
    <s v="BNL"/>
    <s v="Pre-Ops"/>
    <s v="PM"/>
    <x v="0"/>
    <s v="U"/>
    <m/>
    <m/>
    <m/>
    <m/>
    <m/>
    <m/>
    <m/>
    <m/>
    <m/>
    <m/>
    <m/>
    <m/>
    <m/>
    <m/>
    <n v="6211.15"/>
    <m/>
    <m/>
    <m/>
    <x v="0"/>
    <x v="0"/>
    <m/>
  </r>
  <r>
    <s v=""/>
    <s v=" IR_0202_1660"/>
    <s v="Spin Rotator Quad - Mounting on Girders"/>
    <s v="6.06.02.02"/>
    <x v="0"/>
    <d v="2028-12-11T00:00:00"/>
    <d v="2029-02-22T00:00:00"/>
    <s v="jtolle"/>
    <s v="hwitte"/>
    <n v="7718.45"/>
    <s v="EDIA"/>
    <s v="C"/>
    <s v="Labor"/>
    <s v="TEC"/>
    <m/>
    <s v="BNL"/>
    <s v="Const.Install"/>
    <s v="NC_MAG"/>
    <x v="5"/>
    <m/>
    <m/>
    <m/>
    <m/>
    <m/>
    <m/>
    <m/>
    <m/>
    <m/>
    <m/>
    <m/>
    <m/>
    <m/>
    <n v="7718.45"/>
    <m/>
    <m/>
    <m/>
    <m/>
    <m/>
    <x v="0"/>
    <x v="0"/>
    <m/>
  </r>
  <r>
    <s v=""/>
    <s v=" PO_0301_1020"/>
    <s v="Beam Commissioning - Management Oversight"/>
    <s v="6.12.03.01.01"/>
    <x v="0"/>
    <d v="1930-09-09T00:00:00"/>
    <d v="1933-04-11T00:00:00"/>
    <s v="egolnar"/>
    <s v="blednykh"/>
    <n v="501025.35"/>
    <s v="CON"/>
    <s v="C"/>
    <s v="Labor"/>
    <s v="OPC"/>
    <m/>
    <s v="BNL"/>
    <s v="Pre-Ops"/>
    <s v="COM"/>
    <x v="0"/>
    <m/>
    <m/>
    <m/>
    <m/>
    <m/>
    <m/>
    <m/>
    <m/>
    <m/>
    <m/>
    <m/>
    <m/>
    <m/>
    <m/>
    <n v="12409.3"/>
    <n v="193895.26"/>
    <n v="194670.84"/>
    <n v="100049.95"/>
    <m/>
    <x v="0"/>
    <x v="0"/>
    <m/>
  </r>
  <r>
    <s v=""/>
    <s v=" EJ_0401_6940"/>
    <s v="Bunch Length Monitors - Construction"/>
    <s v="6.03.04.01.04.03"/>
    <x v="0"/>
    <d v="2025-12-09T00:00:00"/>
    <d v="2027-12-08T00:00:00"/>
    <s v="mahmed"/>
    <s v="gassner"/>
    <n v="28949.56"/>
    <s v="CON"/>
    <s v="C"/>
    <s v="Labor"/>
    <s v="TEC"/>
    <m/>
    <s v="BNL"/>
    <s v="Const"/>
    <s v="INS"/>
    <x v="5"/>
    <m/>
    <m/>
    <m/>
    <m/>
    <m/>
    <m/>
    <m/>
    <m/>
    <m/>
    <m/>
    <n v="11869.32"/>
    <n v="14474.78"/>
    <n v="2605.46"/>
    <m/>
    <m/>
    <m/>
    <m/>
    <m/>
    <m/>
    <x v="0"/>
    <x v="0"/>
    <m/>
  </r>
  <r>
    <s v=""/>
    <s v=" EJ_0401_6980"/>
    <s v="Profile Monitors - Construction"/>
    <s v="6.03.04.01.04.03"/>
    <x v="0"/>
    <d v="2025-12-09T00:00:00"/>
    <d v="2027-12-08T00:00:00"/>
    <s v="mahmed"/>
    <s v="gassner"/>
    <n v="38163.269999999997"/>
    <s v="CON"/>
    <s v="C"/>
    <s v="Labor"/>
    <s v="TEC"/>
    <m/>
    <s v="BNL"/>
    <s v="Const"/>
    <s v="INS"/>
    <x v="5"/>
    <m/>
    <m/>
    <m/>
    <m/>
    <m/>
    <m/>
    <m/>
    <m/>
    <m/>
    <m/>
    <n v="15646.94"/>
    <n v="19081.63"/>
    <n v="3434.69"/>
    <m/>
    <m/>
    <m/>
    <m/>
    <m/>
    <m/>
    <x v="0"/>
    <x v="0"/>
    <m/>
  </r>
  <r>
    <s v=""/>
    <s v=" EJ_0401_7020"/>
    <s v="Emittance Slit - Construction"/>
    <s v="6.03.04.01.04.03"/>
    <x v="0"/>
    <d v="2025-12-09T00:00:00"/>
    <d v="2027-12-08T00:00:00"/>
    <s v="mahmed"/>
    <s v="gassner"/>
    <n v="1908.16"/>
    <s v="CON"/>
    <s v="C"/>
    <s v="Labor"/>
    <s v="TEC"/>
    <m/>
    <s v="BNL"/>
    <s v="Const"/>
    <s v="INS"/>
    <x v="5"/>
    <m/>
    <m/>
    <m/>
    <m/>
    <m/>
    <m/>
    <m/>
    <m/>
    <m/>
    <m/>
    <n v="782.35"/>
    <n v="954.08"/>
    <n v="171.73"/>
    <m/>
    <m/>
    <m/>
    <m/>
    <m/>
    <m/>
    <x v="0"/>
    <x v="0"/>
    <m/>
  </r>
  <r>
    <s v=""/>
    <s v=" EJ_0401_7060"/>
    <s v="Wire Scanner - Construction"/>
    <s v="6.03.04.01.04.03"/>
    <x v="0"/>
    <d v="2025-12-09T00:00:00"/>
    <d v="2027-12-08T00:00:00"/>
    <s v="mahmed"/>
    <s v="gassner"/>
    <n v="9540.82"/>
    <s v="CON"/>
    <s v="C"/>
    <s v="Labor"/>
    <s v="TEC"/>
    <m/>
    <s v="BNL"/>
    <s v="Const"/>
    <s v="INS"/>
    <x v="5"/>
    <m/>
    <m/>
    <m/>
    <m/>
    <m/>
    <m/>
    <m/>
    <m/>
    <m/>
    <m/>
    <n v="3911.73"/>
    <n v="4770.41"/>
    <n v="858.67"/>
    <m/>
    <m/>
    <m/>
    <m/>
    <m/>
    <m/>
    <x v="0"/>
    <x v="0"/>
    <m/>
  </r>
  <r>
    <s v=""/>
    <s v=" EJ_0401_8240"/>
    <s v="Beam Loss Monitors - Test and Final Acceptance"/>
    <s v="6.03.04.01.04.04"/>
    <x v="0"/>
    <d v="2027-09-15T00:00:00"/>
    <d v="2028-01-12T00:00:00"/>
    <s v="mahmed"/>
    <s v="gassner"/>
    <n v="2482.77"/>
    <s v="EDIA"/>
    <s v="C"/>
    <s v="Labor"/>
    <s v="TEC"/>
    <m/>
    <s v="BNL"/>
    <s v="Const"/>
    <s v="INS"/>
    <x v="8"/>
    <s v="P.S268"/>
    <m/>
    <m/>
    <m/>
    <m/>
    <m/>
    <m/>
    <m/>
    <m/>
    <m/>
    <m/>
    <n v="372.41"/>
    <n v="2110.35"/>
    <m/>
    <m/>
    <m/>
    <m/>
    <m/>
    <m/>
    <x v="0"/>
    <x v="0"/>
    <m/>
  </r>
  <r>
    <s v=""/>
    <s v=" EJ_0402_0056"/>
    <s v="Polarized Source Magnets - Incoming Inspection and Test"/>
    <s v="6.03.04.02.01"/>
    <x v="0"/>
    <d v="2026-05-21T00:00:00"/>
    <d v="2026-06-18T00:00:00"/>
    <s v="glayden"/>
    <s v="skaritka"/>
    <n v="9318.02"/>
    <s v="EDIA"/>
    <s v="C"/>
    <s v="Labor"/>
    <s v="TEC"/>
    <m/>
    <s v="BNL"/>
    <s v="Const"/>
    <s v="INJ"/>
    <x v="8"/>
    <s v="P.S509"/>
    <m/>
    <m/>
    <m/>
    <m/>
    <m/>
    <m/>
    <m/>
    <m/>
    <m/>
    <n v="9318.02"/>
    <m/>
    <m/>
    <m/>
    <m/>
    <m/>
    <m/>
    <m/>
    <m/>
    <x v="0"/>
    <x v="0"/>
    <m/>
  </r>
  <r>
    <s v=""/>
    <s v=" EJ_0402_0060"/>
    <s v="Polarized Source Magnets - Assemble and Align"/>
    <s v="6.03.04.02.01"/>
    <x v="0"/>
    <d v="2026-07-20T00:00:00"/>
    <d v="2026-09-14T00:00:00"/>
    <s v="glayden"/>
    <s v="skaritka"/>
    <n v="18636.04"/>
    <s v="CON"/>
    <s v="C"/>
    <s v="Labor"/>
    <s v="TEC"/>
    <m/>
    <s v="BNL"/>
    <s v="Const"/>
    <s v="INJ"/>
    <x v="7"/>
    <s v="P.S509"/>
    <m/>
    <m/>
    <m/>
    <m/>
    <m/>
    <m/>
    <m/>
    <m/>
    <m/>
    <n v="18636.04"/>
    <m/>
    <m/>
    <m/>
    <m/>
    <m/>
    <m/>
    <m/>
    <m/>
    <x v="0"/>
    <x v="0"/>
    <m/>
  </r>
  <r>
    <s v=""/>
    <s v=" EJ_0402_5060"/>
    <s v="Inverted High Voltage DC Gun - Assembly"/>
    <s v="6.03.04.02.04"/>
    <x v="0"/>
    <d v="2026-11-20T00:00:00"/>
    <d v="2027-01-21T00:00:00"/>
    <s v="glayden"/>
    <s v="skaritka"/>
    <n v="24110.38"/>
    <s v="CON"/>
    <s v="C"/>
    <s v="Labor"/>
    <s v="TEC"/>
    <m/>
    <s v="BNL"/>
    <s v="Const"/>
    <s v="INJ"/>
    <x v="7"/>
    <s v="P.S507"/>
    <m/>
    <m/>
    <m/>
    <m/>
    <m/>
    <m/>
    <m/>
    <m/>
    <m/>
    <m/>
    <n v="24110.38"/>
    <m/>
    <m/>
    <m/>
    <m/>
    <m/>
    <m/>
    <m/>
    <x v="0"/>
    <x v="0"/>
    <m/>
  </r>
  <r>
    <s v=""/>
    <s v=" EJ_0402_5200"/>
    <s v="Main Gun Vessel - Assembly"/>
    <s v="6.03.04.02.04"/>
    <x v="0"/>
    <d v="2026-03-03T00:00:00"/>
    <d v="2026-03-30T00:00:00"/>
    <s v="glayden"/>
    <s v="skaritka"/>
    <n v="16306.54"/>
    <s v="CON"/>
    <s v="C"/>
    <s v="Labor"/>
    <s v="TEC"/>
    <m/>
    <s v="BNL"/>
    <s v="Const"/>
    <s v="INJ"/>
    <x v="7"/>
    <m/>
    <m/>
    <m/>
    <m/>
    <m/>
    <m/>
    <m/>
    <m/>
    <m/>
    <m/>
    <n v="16306.54"/>
    <m/>
    <m/>
    <m/>
    <m/>
    <m/>
    <m/>
    <m/>
    <m/>
    <x v="0"/>
    <x v="0"/>
    <m/>
  </r>
  <r>
    <s v=""/>
    <s v=" EJ_0402_5220"/>
    <s v="Main Gun Vessel - Test system"/>
    <s v="6.03.04.02.04"/>
    <x v="0"/>
    <d v="2026-03-31T00:00:00"/>
    <d v="2026-05-11T00:00:00"/>
    <s v="glayden"/>
    <s v="skaritka"/>
    <n v="9318.02"/>
    <s v="CON"/>
    <s v="C"/>
    <s v="Labor"/>
    <s v="TEC"/>
    <m/>
    <s v="BNL"/>
    <s v="Const"/>
    <s v="INJ"/>
    <x v="8"/>
    <m/>
    <m/>
    <m/>
    <m/>
    <m/>
    <m/>
    <m/>
    <m/>
    <m/>
    <m/>
    <n v="9318.02"/>
    <m/>
    <m/>
    <m/>
    <m/>
    <m/>
    <m/>
    <m/>
    <m/>
    <x v="0"/>
    <x v="0"/>
    <m/>
  </r>
  <r>
    <s v=""/>
    <s v=" EJ_0402_7860"/>
    <s v="Spin Rotator, Acceptance Testing and Final Acceptance"/>
    <s v="6.03.04.02.06"/>
    <x v="0"/>
    <d v="2027-04-26T00:00:00"/>
    <d v="2027-07-20T00:00:00"/>
    <s v="mahmed"/>
    <s v="gassner"/>
    <n v="12055.19"/>
    <s v="CON"/>
    <s v="C"/>
    <s v="Labor"/>
    <s v="TEC"/>
    <m/>
    <s v="BNL"/>
    <s v="Const"/>
    <s v="INS"/>
    <x v="8"/>
    <s v="P.S088"/>
    <m/>
    <m/>
    <m/>
    <m/>
    <m/>
    <m/>
    <m/>
    <m/>
    <m/>
    <m/>
    <n v="12055.19"/>
    <m/>
    <m/>
    <m/>
    <m/>
    <m/>
    <m/>
    <m/>
    <x v="0"/>
    <x v="0"/>
    <m/>
  </r>
  <r>
    <s v=""/>
    <s v=" EJ_0402_6060"/>
    <s v="Cathode Preparation Chamber - Assembly"/>
    <s v="6.03.04.02.05"/>
    <x v="0"/>
    <d v="2026-06-24T00:00:00"/>
    <d v="2026-07-29T00:00:00"/>
    <s v="glayden"/>
    <s v="skaritka"/>
    <n v="23295.05"/>
    <s v="CON"/>
    <s v="C"/>
    <s v="Labor"/>
    <s v="TEC"/>
    <m/>
    <s v="BNL"/>
    <s v="Const"/>
    <s v="INJ"/>
    <x v="7"/>
    <s v="P.S512"/>
    <m/>
    <m/>
    <m/>
    <m/>
    <m/>
    <m/>
    <m/>
    <m/>
    <m/>
    <n v="23295.05"/>
    <m/>
    <m/>
    <m/>
    <m/>
    <m/>
    <m/>
    <m/>
    <m/>
    <x v="0"/>
    <x v="0"/>
    <m/>
  </r>
  <r>
    <s v=""/>
    <s v=" EJ_0402_6200"/>
    <s v="Cathode Storage Chamber - Assembly"/>
    <s v="6.03.04.02.05"/>
    <x v="0"/>
    <d v="2026-06-10T00:00:00"/>
    <d v="2026-07-15T00:00:00"/>
    <s v="glayden"/>
    <s v="skaritka"/>
    <n v="11647.53"/>
    <s v="CON"/>
    <s v="C"/>
    <s v="Labor"/>
    <s v="TEC"/>
    <m/>
    <s v="BNL"/>
    <s v="Const"/>
    <s v="INJ"/>
    <x v="7"/>
    <s v="P.S513"/>
    <m/>
    <m/>
    <m/>
    <m/>
    <m/>
    <m/>
    <m/>
    <m/>
    <m/>
    <n v="11647.53"/>
    <m/>
    <m/>
    <m/>
    <m/>
    <m/>
    <m/>
    <m/>
    <m/>
    <x v="0"/>
    <x v="0"/>
    <m/>
  </r>
  <r>
    <s v=""/>
    <s v=" EJ_0402_6240"/>
    <s v="Cathode Storage Chamber - Prep and Bake Out"/>
    <s v="6.03.04.02.05"/>
    <x v="0"/>
    <d v="2026-08-27T00:00:00"/>
    <d v="2026-11-19T00:00:00"/>
    <s v="glayden"/>
    <s v="skaritka"/>
    <n v="10697.85"/>
    <s v="CON"/>
    <s v="C"/>
    <s v="Labor"/>
    <s v="TEC"/>
    <m/>
    <s v="BNL"/>
    <s v="Const"/>
    <s v="INJ"/>
    <x v="8"/>
    <s v="P.S513"/>
    <m/>
    <m/>
    <m/>
    <m/>
    <m/>
    <m/>
    <m/>
    <m/>
    <m/>
    <n v="4426.7"/>
    <n v="6271.15"/>
    <m/>
    <m/>
    <m/>
    <m/>
    <m/>
    <m/>
    <m/>
    <x v="0"/>
    <x v="0"/>
    <m/>
  </r>
  <r>
    <s v=""/>
    <s v=" EJ_0402_6260"/>
    <s v="Cathode Storage Chamber - System Integration"/>
    <s v="6.03.04.02.05"/>
    <x v="0"/>
    <d v="2026-11-20T00:00:00"/>
    <d v="2026-12-21T00:00:00"/>
    <s v="glayden"/>
    <s v="skaritka"/>
    <n v="4822.08"/>
    <s v="CON"/>
    <s v="C"/>
    <s v="Labor"/>
    <s v="TEC"/>
    <m/>
    <s v="BNL"/>
    <s v="Const"/>
    <s v="INJ"/>
    <x v="7"/>
    <s v="P.S513"/>
    <m/>
    <m/>
    <m/>
    <m/>
    <m/>
    <m/>
    <m/>
    <m/>
    <m/>
    <m/>
    <n v="4822.08"/>
    <m/>
    <m/>
    <m/>
    <m/>
    <m/>
    <m/>
    <m/>
    <x v="0"/>
    <x v="0"/>
    <m/>
  </r>
  <r>
    <s v=""/>
    <s v=" EJ_0402_2514"/>
    <s v="Transport Line to Diagnostic Section - Assembly"/>
    <s v="6.03.04.02.02"/>
    <x v="0"/>
    <d v="2027-08-06T00:00:00"/>
    <d v="2027-09-02T00:00:00"/>
    <s v="glayden"/>
    <s v="skaritka"/>
    <n v="14466.23"/>
    <s v="CON"/>
    <s v="C"/>
    <s v="Labor"/>
    <s v="TEC"/>
    <m/>
    <s v="BNL"/>
    <s v="Const"/>
    <s v="INJ"/>
    <x v="7"/>
    <s v="P.S510"/>
    <m/>
    <m/>
    <m/>
    <m/>
    <m/>
    <m/>
    <m/>
    <m/>
    <m/>
    <m/>
    <n v="14466.23"/>
    <m/>
    <m/>
    <m/>
    <m/>
    <m/>
    <m/>
    <m/>
    <x v="0"/>
    <x v="0"/>
    <m/>
  </r>
  <r>
    <s v=""/>
    <s v=" EJ_0402_2516"/>
    <s v="Transport Line to Diagnostic Section - Test System"/>
    <s v="6.03.04.02.02"/>
    <x v="0"/>
    <d v="2027-09-03T00:00:00"/>
    <d v="2027-10-01T00:00:00"/>
    <s v="glayden"/>
    <s v="skaritka"/>
    <n v="9661.0300000000007"/>
    <s v="CON"/>
    <s v="C"/>
    <s v="Labor"/>
    <s v="TEC"/>
    <m/>
    <s v="BNL"/>
    <s v="Const"/>
    <s v="INJ"/>
    <x v="8"/>
    <s v="P.S510"/>
    <m/>
    <m/>
    <m/>
    <m/>
    <m/>
    <m/>
    <m/>
    <m/>
    <m/>
    <m/>
    <n v="9177.98"/>
    <n v="483.05"/>
    <m/>
    <m/>
    <m/>
    <m/>
    <m/>
    <m/>
    <x v="0"/>
    <x v="0"/>
    <m/>
  </r>
  <r>
    <s v=""/>
    <s v=" EJ_0402_2520"/>
    <s v="Transport Line to Diagnostic Section - System Integration"/>
    <s v="6.03.04.02.02"/>
    <x v="0"/>
    <d v="2027-12-03T00:00:00"/>
    <d v="2028-01-03T00:00:00"/>
    <s v="glayden"/>
    <s v="skaritka"/>
    <n v="12477.12"/>
    <s v="CON"/>
    <s v="C"/>
    <s v="Labor"/>
    <s v="TEC"/>
    <m/>
    <s v="BNL"/>
    <s v="Const"/>
    <s v="INJ"/>
    <x v="7"/>
    <s v="P.S510"/>
    <m/>
    <m/>
    <m/>
    <m/>
    <m/>
    <m/>
    <m/>
    <m/>
    <m/>
    <m/>
    <m/>
    <n v="12477.12"/>
    <m/>
    <m/>
    <m/>
    <m/>
    <m/>
    <m/>
    <x v="0"/>
    <x v="0"/>
    <m/>
  </r>
  <r>
    <s v=""/>
    <s v=" EJ_0402_2672"/>
    <s v="Diagnostic Section Materials - Assembly"/>
    <s v="6.03.04.02.02"/>
    <x v="0"/>
    <d v="2027-08-06T00:00:00"/>
    <d v="2027-09-10T00:00:00"/>
    <s v="glayden"/>
    <s v="skaritka"/>
    <n v="21699.34"/>
    <s v="CON"/>
    <s v="C"/>
    <s v="Labor"/>
    <s v="TEC"/>
    <m/>
    <s v="BNL"/>
    <s v="Const"/>
    <s v="INJ"/>
    <x v="7"/>
    <s v="P.S511"/>
    <m/>
    <m/>
    <m/>
    <m/>
    <m/>
    <m/>
    <m/>
    <m/>
    <m/>
    <m/>
    <n v="21699.34"/>
    <m/>
    <m/>
    <m/>
    <m/>
    <m/>
    <m/>
    <m/>
    <x v="0"/>
    <x v="0"/>
    <m/>
  </r>
  <r>
    <s v=""/>
    <s v=" EJ_0301_1160"/>
    <s v="Linac to RCS Transfer line magnets - Incoming inspection and test"/>
    <s v="6.03.03.01"/>
    <x v="0"/>
    <d v="2026-06-03T00:00:00"/>
    <d v="2026-06-09T00:00:00"/>
    <s v="jtolle"/>
    <s v="hwitte"/>
    <n v="4659.01"/>
    <s v="EDIA"/>
    <s v="C"/>
    <s v="Labor"/>
    <s v="TEC"/>
    <m/>
    <s v="BNL"/>
    <s v="Const.Test"/>
    <s v="SC_MAG"/>
    <x v="8"/>
    <s v="S.P005"/>
    <m/>
    <m/>
    <m/>
    <m/>
    <m/>
    <m/>
    <m/>
    <m/>
    <m/>
    <n v="4659.01"/>
    <m/>
    <m/>
    <m/>
    <m/>
    <m/>
    <m/>
    <m/>
    <m/>
    <x v="0"/>
    <x v="0"/>
    <m/>
  </r>
  <r>
    <s v=""/>
    <s v=" EJ_0301_1200"/>
    <s v="Linac to RCS Transfer line magnets - Assemble and align"/>
    <s v="6.03.03.01"/>
    <x v="0"/>
    <d v="2026-08-10T00:00:00"/>
    <d v="2026-09-28T00:00:00"/>
    <s v="jtolle"/>
    <s v="hwitte"/>
    <n v="32613.07"/>
    <s v="CON"/>
    <s v="C"/>
    <s v="Labor"/>
    <s v="TEC"/>
    <m/>
    <s v="BNL"/>
    <s v="Const"/>
    <s v="SC_MAG"/>
    <x v="7"/>
    <s v="S.P005"/>
    <m/>
    <m/>
    <m/>
    <m/>
    <m/>
    <m/>
    <m/>
    <m/>
    <m/>
    <n v="32613.07"/>
    <m/>
    <m/>
    <m/>
    <m/>
    <m/>
    <m/>
    <m/>
    <m/>
    <x v="0"/>
    <x v="0"/>
    <m/>
  </r>
  <r>
    <s v=""/>
    <s v=" EJ_0301_1380"/>
    <s v="RCS to ESR Transfer Line Magnets - Incoming Inspection and Test"/>
    <s v="6.03.03.01"/>
    <x v="0"/>
    <d v="2026-07-30T00:00:00"/>
    <d v="2026-08-05T00:00:00"/>
    <s v="jtolle"/>
    <s v="hwitte"/>
    <n v="4659.01"/>
    <s v="EDIA"/>
    <s v="C"/>
    <s v="Labor"/>
    <s v="TEC"/>
    <m/>
    <s v="BNL"/>
    <s v="Const.Test"/>
    <s v="NC_MAG"/>
    <x v="8"/>
    <s v="S.P026"/>
    <m/>
    <m/>
    <m/>
    <m/>
    <m/>
    <m/>
    <m/>
    <m/>
    <m/>
    <n v="4659.01"/>
    <m/>
    <m/>
    <m/>
    <m/>
    <m/>
    <m/>
    <m/>
    <m/>
    <x v="0"/>
    <x v="0"/>
    <m/>
  </r>
  <r>
    <s v=""/>
    <s v=" EJ_0301_1420"/>
    <s v="RCS to ESR Transfer Line Magnets - Assemble and Align"/>
    <s v="6.03.03.01"/>
    <x v="0"/>
    <d v="2026-10-14T00:00:00"/>
    <d v="2026-12-04T00:00:00"/>
    <s v="jtolle"/>
    <s v="hwitte"/>
    <n v="33754.53"/>
    <s v="CON"/>
    <s v="C"/>
    <s v="Labor"/>
    <s v="TEC"/>
    <m/>
    <s v="BNL"/>
    <s v="Const"/>
    <s v="NC_MAG"/>
    <x v="7"/>
    <s v="S.P026"/>
    <m/>
    <m/>
    <m/>
    <m/>
    <m/>
    <m/>
    <m/>
    <m/>
    <m/>
    <m/>
    <n v="33754.53"/>
    <m/>
    <m/>
    <m/>
    <m/>
    <m/>
    <m/>
    <m/>
    <x v="0"/>
    <x v="0"/>
    <m/>
  </r>
  <r>
    <s v=""/>
    <s v=" EJ_0303_2250"/>
    <s v="Transfer Lines Vacuum - Prepare SOW/Specs/APP"/>
    <s v="6.03.03.03"/>
    <x v="0"/>
    <d v="2022-08-26T00:00:00"/>
    <d v="2023-01-09T00:00:00"/>
    <s v="rnavarrol"/>
    <s v="chetzel"/>
    <n v="18315.830000000002"/>
    <s v="EDIA"/>
    <s v="C"/>
    <s v="Labor"/>
    <s v="TEC"/>
    <m/>
    <s v="BNL"/>
    <s v="PED"/>
    <s v="VAC"/>
    <x v="10"/>
    <s v="S.P062"/>
    <s v="APP00148"/>
    <m/>
    <m/>
    <m/>
    <m/>
    <n v="5087.7299999999996"/>
    <n v="13228.1"/>
    <m/>
    <m/>
    <m/>
    <m/>
    <m/>
    <m/>
    <m/>
    <m/>
    <m/>
    <m/>
    <m/>
    <x v="0"/>
    <x v="0"/>
    <m/>
  </r>
  <r>
    <s v=""/>
    <s v=" EJ_0303_2290"/>
    <s v="Transfer Lines Vacuum - Vendor Procurement Support"/>
    <s v="6.03.03.03"/>
    <x v="0"/>
    <d v="2026-05-21T00:00:00"/>
    <d v="2026-12-21T00:00:00"/>
    <s v="rnavarrol"/>
    <s v="chetzel"/>
    <n v="124590.1"/>
    <s v="EDIA"/>
    <s v="C"/>
    <s v="Labor"/>
    <s v="TEC"/>
    <m/>
    <s v="BNL"/>
    <s v="Const"/>
    <s v="VAC"/>
    <x v="9"/>
    <s v="S.P062"/>
    <s v="APP00148"/>
    <m/>
    <m/>
    <m/>
    <m/>
    <m/>
    <m/>
    <m/>
    <m/>
    <n v="78508.83"/>
    <n v="46081.27"/>
    <m/>
    <m/>
    <m/>
    <m/>
    <m/>
    <m/>
    <m/>
    <x v="0"/>
    <x v="0"/>
    <m/>
  </r>
  <r>
    <s v=""/>
    <s v=" EJ_0303_2321"/>
    <s v="Transfer Lines Vacuum - Pre-Tunnel Assembly/Testing"/>
    <s v="6.03.03.03"/>
    <x v="0"/>
    <d v="2026-12-22T00:00:00"/>
    <d v="2027-06-21T00:00:00"/>
    <s v="rnavarrol"/>
    <s v="chetzel"/>
    <n v="275822.73"/>
    <s v="EDIA"/>
    <s v="C"/>
    <s v="Labor"/>
    <s v="TEC"/>
    <m/>
    <s v="BNL"/>
    <s v="Const"/>
    <s v="VAC"/>
    <x v="8"/>
    <s v="S.P062"/>
    <s v="APP00148"/>
    <m/>
    <m/>
    <m/>
    <m/>
    <m/>
    <m/>
    <m/>
    <m/>
    <m/>
    <n v="275822.73"/>
    <m/>
    <m/>
    <m/>
    <m/>
    <m/>
    <m/>
    <m/>
    <x v="0"/>
    <x v="0"/>
    <m/>
  </r>
  <r>
    <s v=""/>
    <s v=" EJ_0204_1160"/>
    <s v="RF-RCS-5-CM: High Power Test (CM-01)"/>
    <s v="6.08.04.02.04"/>
    <x v="0"/>
    <d v="2028-05-18T00:00:00"/>
    <d v="2028-08-15T00:00:00"/>
    <s v="jtolle"/>
    <s v="zaltsman"/>
    <n v="82848.08"/>
    <s v="EDIA"/>
    <s v="C"/>
    <s v="Labor"/>
    <s v="TEC"/>
    <m/>
    <s v="BNL"/>
    <s v="Const.Test"/>
    <s v="RF"/>
    <x v="8"/>
    <m/>
    <m/>
    <m/>
    <m/>
    <m/>
    <m/>
    <m/>
    <m/>
    <m/>
    <m/>
    <m/>
    <m/>
    <n v="82848.08"/>
    <m/>
    <m/>
    <m/>
    <m/>
    <m/>
    <m/>
    <x v="0"/>
    <x v="0"/>
    <m/>
  </r>
  <r>
    <s v=""/>
    <s v=" EJ_0204_1220"/>
    <s v="RF-RCS-5-CM: High Power Test (CM-02)"/>
    <s v="6.08.04.02.04"/>
    <x v="0"/>
    <d v="2028-08-16T00:00:00"/>
    <d v="2028-10-03T00:00:00"/>
    <s v="jtolle"/>
    <s v="zaltsman"/>
    <n v="83081.17"/>
    <s v="CON"/>
    <s v="C"/>
    <s v="Labor"/>
    <s v="TEC"/>
    <m/>
    <s v="BNL"/>
    <s v="Const.Test"/>
    <s v="RF"/>
    <x v="8"/>
    <m/>
    <m/>
    <m/>
    <m/>
    <m/>
    <m/>
    <m/>
    <m/>
    <m/>
    <m/>
    <m/>
    <m/>
    <n v="78194.039999999994"/>
    <n v="4887.13"/>
    <m/>
    <m/>
    <m/>
    <m/>
    <m/>
    <x v="0"/>
    <x v="0"/>
    <m/>
  </r>
  <r>
    <s v=""/>
    <s v=" EJ_0204_1400"/>
    <s v="RF-RCS-1-PWR: High Power Test (First Article)"/>
    <s v="6.08.06.02"/>
    <x v="0"/>
    <d v="2028-08-08T00:00:00"/>
    <d v="2028-10-03T00:00:00"/>
    <s v="jtolle"/>
    <s v="zaltsman"/>
    <n v="5874.51"/>
    <s v="EDIA"/>
    <s v="C"/>
    <s v="Labor"/>
    <s v="TEC"/>
    <m/>
    <s v="BNL"/>
    <s v="Const.Test"/>
    <s v="RF"/>
    <x v="8"/>
    <s v="S.P317.A"/>
    <m/>
    <m/>
    <m/>
    <m/>
    <m/>
    <m/>
    <m/>
    <m/>
    <m/>
    <m/>
    <m/>
    <n v="5580.78"/>
    <n v="293.73"/>
    <m/>
    <m/>
    <m/>
    <m/>
    <m/>
    <x v="0"/>
    <x v="0"/>
    <m/>
  </r>
  <r>
    <s v=""/>
    <s v=" EJ_0204_1460"/>
    <s v="RF-RCS-1-PWR: High Power Test (Production)"/>
    <s v="6.08.06.02"/>
    <x v="0"/>
    <d v="2029-01-04T00:00:00"/>
    <d v="2029-04-27T00:00:00"/>
    <s v="jtolle"/>
    <s v="zaltsman"/>
    <n v="27119.02"/>
    <s v="CON"/>
    <s v="C"/>
    <s v="Labor"/>
    <s v="TEC"/>
    <m/>
    <s v="BNL"/>
    <s v="Const.Test"/>
    <s v="RF"/>
    <x v="8"/>
    <s v="S.P317.B"/>
    <m/>
    <m/>
    <m/>
    <m/>
    <m/>
    <m/>
    <m/>
    <m/>
    <m/>
    <m/>
    <m/>
    <m/>
    <n v="27119.02"/>
    <m/>
    <m/>
    <m/>
    <m/>
    <m/>
    <x v="0"/>
    <x v="0"/>
    <m/>
  </r>
  <r>
    <s v=""/>
    <s v=" EJ_0204_2190"/>
    <s v="RF-RCS-2-PWR: High Power Test (First Article)"/>
    <s v="6.08.06.03"/>
    <x v="0"/>
    <d v="2027-08-06T00:00:00"/>
    <d v="2027-11-08T00:00:00"/>
    <s v="jtolle"/>
    <s v="zaltsman"/>
    <n v="34227.089999999997"/>
    <s v="EDIA"/>
    <s v="C"/>
    <s v="Labor"/>
    <s v="TEC"/>
    <m/>
    <s v="BNL"/>
    <s v="Const.Test"/>
    <s v="RF"/>
    <x v="8"/>
    <s v="S.P100.A"/>
    <m/>
    <m/>
    <m/>
    <m/>
    <m/>
    <m/>
    <m/>
    <m/>
    <m/>
    <m/>
    <n v="20536.259999999998"/>
    <n v="13690.84"/>
    <m/>
    <m/>
    <m/>
    <m/>
    <m/>
    <m/>
    <x v="0"/>
    <x v="0"/>
    <m/>
  </r>
  <r>
    <s v=""/>
    <s v=" EJ_0204_2220"/>
    <s v="RF-RCS-2-PWR: High Power Test (Production)"/>
    <s v="6.08.06.03"/>
    <x v="0"/>
    <d v="2028-05-11T00:00:00"/>
    <d v="2028-07-07T00:00:00"/>
    <s v="jtolle"/>
    <s v="zaltsman"/>
    <n v="13100.98"/>
    <s v="CON"/>
    <s v="C"/>
    <s v="Labor"/>
    <s v="TEC"/>
    <m/>
    <s v="BNL"/>
    <s v="Const.Test"/>
    <s v="RF"/>
    <x v="8"/>
    <s v="S.P100.B"/>
    <m/>
    <m/>
    <m/>
    <m/>
    <m/>
    <m/>
    <m/>
    <m/>
    <m/>
    <m/>
    <m/>
    <n v="13100.98"/>
    <m/>
    <m/>
    <m/>
    <m/>
    <m/>
    <m/>
    <x v="0"/>
    <x v="0"/>
    <m/>
  </r>
  <r>
    <s v=""/>
    <s v=" EJ_0204_2550"/>
    <s v="RF-RCS-3-PWR: High Power Test (First Article)"/>
    <s v="6.08.06.03"/>
    <x v="0"/>
    <d v="2027-08-06T00:00:00"/>
    <d v="2027-11-08T00:00:00"/>
    <s v="jtolle"/>
    <s v="zaltsman"/>
    <n v="34227.089999999997"/>
    <s v="EDIA"/>
    <s v="C"/>
    <s v="Labor"/>
    <s v="TEC"/>
    <m/>
    <s v="BNL"/>
    <s v="Const.Test"/>
    <s v="RF"/>
    <x v="8"/>
    <s v="S.P101.A"/>
    <m/>
    <m/>
    <m/>
    <m/>
    <m/>
    <m/>
    <m/>
    <m/>
    <m/>
    <m/>
    <n v="20536.259999999998"/>
    <n v="13690.84"/>
    <m/>
    <m/>
    <m/>
    <m/>
    <m/>
    <m/>
    <x v="0"/>
    <x v="0"/>
    <m/>
  </r>
  <r>
    <s v=""/>
    <s v=" EJ_0203_2000"/>
    <s v="RCS Vacuum Pumps - Preliminary Design"/>
    <s v="6.03.02.04.03"/>
    <x v="0"/>
    <d v="2022-05-02T00:00:00"/>
    <d v="2022-07-26T00:00:00"/>
    <s v="rnavarrol"/>
    <s v="chetzel"/>
    <n v="0"/>
    <s v="EDIA"/>
    <s v="C"/>
    <s v="Labor"/>
    <s v="TEC"/>
    <m/>
    <s v="BNL"/>
    <s v="PED"/>
    <s v="VAC"/>
    <x v="11"/>
    <s v="A.PP004"/>
    <s v="APP00044"/>
    <m/>
    <m/>
    <m/>
    <m/>
    <m/>
    <m/>
    <m/>
    <m/>
    <m/>
    <m/>
    <m/>
    <m/>
    <m/>
    <m/>
    <m/>
    <m/>
    <m/>
    <x v="0"/>
    <x v="0"/>
    <m/>
  </r>
  <r>
    <s v=""/>
    <s v=" EJ_0205_3128"/>
    <s v="RCS Current and Charge Monitors - DCCT Material - Test and Final Acceptance"/>
    <s v="6.03.02.05.02"/>
    <x v="0"/>
    <d v="2028-03-30T00:00:00"/>
    <d v="2028-04-12T00:00:00"/>
    <s v="mahmed"/>
    <s v="gassner"/>
    <n v="1996.34"/>
    <s v="CON"/>
    <s v="C"/>
    <s v="Labor"/>
    <s v="TEC"/>
    <m/>
    <s v="BNL"/>
    <s v="Const"/>
    <s v="INS"/>
    <x v="8"/>
    <s v="P.S067"/>
    <m/>
    <m/>
    <m/>
    <m/>
    <m/>
    <m/>
    <m/>
    <m/>
    <m/>
    <m/>
    <m/>
    <n v="1996.34"/>
    <m/>
    <m/>
    <m/>
    <m/>
    <m/>
    <m/>
    <x v="0"/>
    <x v="0"/>
    <m/>
  </r>
  <r>
    <s v=""/>
    <s v=" EJ_0205_5860"/>
    <s v="RCS Profile Monitors - Construction"/>
    <s v="6.03.02.05.03"/>
    <x v="0"/>
    <d v="2025-12-09T00:00:00"/>
    <d v="2028-12-08T00:00:00"/>
    <s v="mahmed"/>
    <s v="gassner"/>
    <n v="11044.63"/>
    <s v="CON"/>
    <s v="C"/>
    <s v="Labor"/>
    <s v="TEC"/>
    <m/>
    <s v="BNL"/>
    <s v="Const"/>
    <s v="INS"/>
    <x v="10"/>
    <m/>
    <m/>
    <m/>
    <m/>
    <m/>
    <m/>
    <m/>
    <m/>
    <m/>
    <m/>
    <n v="3014.85"/>
    <n v="3676.64"/>
    <n v="3676.64"/>
    <n v="676.5"/>
    <m/>
    <m/>
    <m/>
    <m/>
    <m/>
    <x v="0"/>
    <x v="0"/>
    <m/>
  </r>
  <r>
    <s v=""/>
    <s v=" SR_0407_1140"/>
    <s v="TR Effort: Vacuum Support Equipment"/>
    <s v="6.04.05.07"/>
    <x v="2"/>
    <d v="2025-03-04T00:00:00"/>
    <d v="2026-01-16T00:00:00"/>
    <s v="rnavarrol"/>
    <s v="chetzel"/>
    <n v="160266.35"/>
    <s v="EDIA"/>
    <s v="C"/>
    <s v="Labor"/>
    <s v="TEC"/>
    <m/>
    <s v="BNL"/>
    <s v="Const"/>
    <s v="VAC"/>
    <x v="9"/>
    <s v="S.P307"/>
    <m/>
    <m/>
    <m/>
    <m/>
    <m/>
    <m/>
    <m/>
    <m/>
    <n v="107815.55"/>
    <n v="52450.81"/>
    <m/>
    <m/>
    <m/>
    <m/>
    <m/>
    <m/>
    <m/>
    <m/>
    <x v="0"/>
    <x v="0"/>
    <m/>
  </r>
  <r>
    <s v=""/>
    <s v=" SR_0407_1040"/>
    <s v="Vacuum Support Equipment - Finalize design"/>
    <s v="6.04.05.07"/>
    <x v="1"/>
    <d v="2023-08-07T00:00:00"/>
    <d v="2023-09-25T00:00:00"/>
    <s v="rnavarrol"/>
    <s v="chetzel"/>
    <n v="11555.94"/>
    <s v="EDIA"/>
    <s v="C"/>
    <s v="Labor"/>
    <s v="TEC"/>
    <m/>
    <s v="BNL"/>
    <s v="PED"/>
    <s v="VAC"/>
    <x v="6"/>
    <s v="A.PP025"/>
    <s v="APP00064"/>
    <m/>
    <m/>
    <m/>
    <m/>
    <m/>
    <n v="11555.94"/>
    <m/>
    <m/>
    <m/>
    <m/>
    <m/>
    <m/>
    <m/>
    <m/>
    <m/>
    <m/>
    <m/>
    <x v="0"/>
    <x v="0"/>
    <m/>
  </r>
  <r>
    <s v=""/>
    <s v=" SR_0402_1140"/>
    <s v="ESR Vacuum Valves - Vendor and Procurement Support"/>
    <s v="6.04.05.02"/>
    <x v="0"/>
    <d v="2026-05-21T00:00:00"/>
    <d v="2027-05-20T00:00:00"/>
    <s v="rnavarrol"/>
    <s v="chetzel"/>
    <n v="52382.74"/>
    <s v="EDIA"/>
    <s v="C"/>
    <s v="Labor"/>
    <s v="TEC"/>
    <m/>
    <s v="BNL"/>
    <s v="Const"/>
    <s v="VAC"/>
    <x v="9"/>
    <s v="S.P111"/>
    <s v="APP00234"/>
    <m/>
    <m/>
    <m/>
    <m/>
    <m/>
    <m/>
    <m/>
    <m/>
    <n v="19276.849999999999"/>
    <n v="33105.89"/>
    <m/>
    <m/>
    <m/>
    <m/>
    <m/>
    <m/>
    <m/>
    <x v="0"/>
    <x v="0"/>
    <m/>
  </r>
  <r>
    <s v=""/>
    <s v=" SR_0403_1140"/>
    <s v="ESR Vacuum Pumps - Vendor and Procurement Support"/>
    <s v="6.04.05.03"/>
    <x v="0"/>
    <d v="2026-09-23T00:00:00"/>
    <d v="2028-02-28T00:00:00"/>
    <s v="rnavarrol"/>
    <s v="chetzel"/>
    <n v="770835.51"/>
    <s v="EDIA"/>
    <s v="C"/>
    <s v="Labor"/>
    <s v="TEC"/>
    <m/>
    <s v="BNL"/>
    <s v="Const"/>
    <s v="VAC"/>
    <x v="9"/>
    <s v="D.APP11"/>
    <s v="APP00030"/>
    <m/>
    <m/>
    <m/>
    <m/>
    <m/>
    <m/>
    <m/>
    <m/>
    <n v="13028.21"/>
    <n v="542841.91"/>
    <n v="214965.39"/>
    <m/>
    <m/>
    <m/>
    <m/>
    <m/>
    <m/>
    <x v="0"/>
    <x v="0"/>
    <m/>
  </r>
  <r>
    <s v=""/>
    <s v=" SR_0404_1140"/>
    <s v="ESR Vacuum Monitoring &amp; Control - Vendor and Procurement Support"/>
    <s v="6.04.05.04"/>
    <x v="0"/>
    <d v="2026-12-23T00:00:00"/>
    <d v="2028-01-07T00:00:00"/>
    <s v="rnavarrol"/>
    <s v="chetzel"/>
    <n v="203326.44"/>
    <s v="EDIA"/>
    <s v="C"/>
    <s v="Labor"/>
    <s v="TEC"/>
    <m/>
    <s v="BNL"/>
    <s v="Const"/>
    <s v="VAC"/>
    <x v="9"/>
    <s v="S.P107"/>
    <s v="APP00232"/>
    <m/>
    <m/>
    <m/>
    <m/>
    <m/>
    <m/>
    <m/>
    <m/>
    <m/>
    <n v="152494.82999999999"/>
    <n v="50831.61"/>
    <m/>
    <m/>
    <m/>
    <m/>
    <m/>
    <m/>
    <x v="0"/>
    <x v="0"/>
    <m/>
  </r>
  <r>
    <s v=""/>
    <s v=" SR_0405_1140"/>
    <s v="ESR Vacuum Utilities (racks, cooling water) - Vendor and Procurement Support"/>
    <s v="6.04.05.05"/>
    <x v="0"/>
    <d v="2026-05-21T00:00:00"/>
    <d v="2027-05-20T00:00:00"/>
    <s v="rnavarrol"/>
    <s v="chetzel"/>
    <n v="104765.49"/>
    <s v="EDIA"/>
    <s v="C"/>
    <s v="Labor"/>
    <s v="TEC"/>
    <m/>
    <s v="BNL"/>
    <s v="Const"/>
    <s v="VAC"/>
    <x v="9"/>
    <s v="S.P075"/>
    <s v="APP00158"/>
    <m/>
    <m/>
    <m/>
    <m/>
    <m/>
    <m/>
    <m/>
    <m/>
    <n v="38553.699999999997"/>
    <n v="66211.789999999994"/>
    <m/>
    <m/>
    <m/>
    <m/>
    <m/>
    <m/>
    <m/>
    <x v="0"/>
    <x v="0"/>
    <m/>
  </r>
  <r>
    <s v=""/>
    <s v=" SR_0501_1160"/>
    <s v="RF-ESR-1-CM: High Power Test (First Article)"/>
    <s v="6.08.03.02.04"/>
    <x v="0"/>
    <d v="2026-11-25T00:00:00"/>
    <d v="2027-02-26T00:00:00"/>
    <s v="jtolle"/>
    <s v="zaltsman"/>
    <n v="80046.460000000006"/>
    <s v="EDIA"/>
    <s v="C"/>
    <s v="Labor"/>
    <s v="TEC"/>
    <m/>
    <s v="BNL"/>
    <s v="Const.Test"/>
    <s v="RF"/>
    <x v="8"/>
    <m/>
    <m/>
    <m/>
    <m/>
    <m/>
    <m/>
    <m/>
    <m/>
    <m/>
    <m/>
    <m/>
    <n v="80046.460000000006"/>
    <m/>
    <m/>
    <m/>
    <m/>
    <m/>
    <m/>
    <m/>
    <x v="0"/>
    <x v="0"/>
    <m/>
  </r>
  <r>
    <s v=""/>
    <s v=" SR_0501_1220"/>
    <s v="RF-ESR-1-CM: High Power Test (CM-01)"/>
    <s v="6.08.04.01.04"/>
    <x v="0"/>
    <d v="2027-09-21T00:00:00"/>
    <d v="2027-10-29T00:00:00"/>
    <s v="jtolle"/>
    <s v="zaltsman"/>
    <n v="82086.23"/>
    <s v="EDIA"/>
    <s v="C"/>
    <s v="Labor"/>
    <s v="TEC"/>
    <m/>
    <s v="BNL"/>
    <s v="Const.Test"/>
    <s v="RF"/>
    <x v="8"/>
    <m/>
    <m/>
    <m/>
    <m/>
    <m/>
    <m/>
    <m/>
    <m/>
    <m/>
    <m/>
    <m/>
    <n v="23453.21"/>
    <n v="58633.02"/>
    <m/>
    <m/>
    <m/>
    <m/>
    <m/>
    <m/>
    <x v="0"/>
    <x v="0"/>
    <m/>
  </r>
  <r>
    <s v=""/>
    <s v=" SR_0501_1400"/>
    <s v="RF-ESR-1 400 Test Power Amplifier High Power Test and Final Acceptance"/>
    <s v="6.08.06.01"/>
    <x v="1"/>
    <d v="2025-12-24T00:00:00"/>
    <d v="2026-03-26T00:00:00"/>
    <s v="jtolle"/>
    <s v="zaltsman"/>
    <n v="25624.560000000001"/>
    <s v="EDIA"/>
    <s v="C"/>
    <s v="Labor"/>
    <s v="TEC"/>
    <m/>
    <s v="BNL"/>
    <s v="Const.Test"/>
    <s v="RF"/>
    <x v="8"/>
    <s v="D.APP23"/>
    <s v="APP00002"/>
    <m/>
    <m/>
    <m/>
    <m/>
    <m/>
    <m/>
    <m/>
    <m/>
    <n v="25624.560000000001"/>
    <m/>
    <m/>
    <m/>
    <m/>
    <m/>
    <m/>
    <m/>
    <m/>
    <x v="0"/>
    <x v="0"/>
    <m/>
  </r>
  <r>
    <s v=""/>
    <s v=" SR_0501_1460"/>
    <s v="RF 200KW PWR: (32) Amplifier High Power Test"/>
    <s v="6.08.06.01"/>
    <x v="0"/>
    <d v="2029-01-29T00:00:00"/>
    <d v="1930-08-01T00:00:00"/>
    <s v="jtolle"/>
    <s v="zaltsman"/>
    <n v="456077.54"/>
    <s v="EDIA"/>
    <s v="C"/>
    <s v="Labor"/>
    <s v="TEC"/>
    <m/>
    <s v="BNL"/>
    <s v="Const.Test"/>
    <s v="RF"/>
    <x v="8"/>
    <s v="D50.APP01.A"/>
    <s v="APP00101"/>
    <m/>
    <m/>
    <m/>
    <m/>
    <m/>
    <m/>
    <m/>
    <m/>
    <m/>
    <m/>
    <m/>
    <n v="205234.89"/>
    <n v="250842.65"/>
    <m/>
    <m/>
    <m/>
    <m/>
    <x v="0"/>
    <x v="0"/>
    <m/>
  </r>
  <r>
    <s v=""/>
    <s v=" SR_0602_1280"/>
    <s v="ESR Current and Charge Monitors - DCCT Material - Components (various) - Test and Final Acceptance"/>
    <s v="6.04.06.02"/>
    <x v="0"/>
    <d v="2027-02-24T00:00:00"/>
    <d v="2027-03-09T00:00:00"/>
    <s v="mahmed"/>
    <s v="gassner"/>
    <n v="1928.83"/>
    <s v="CON"/>
    <s v="C"/>
    <s v="Labor"/>
    <s v="TEC"/>
    <m/>
    <s v="BNL"/>
    <s v="Const"/>
    <s v="INS"/>
    <x v="8"/>
    <s v="P.S092"/>
    <m/>
    <m/>
    <m/>
    <m/>
    <m/>
    <m/>
    <m/>
    <m/>
    <m/>
    <m/>
    <n v="1928.83"/>
    <m/>
    <m/>
    <m/>
    <m/>
    <m/>
    <m/>
    <m/>
    <x v="0"/>
    <x v="0"/>
    <m/>
  </r>
  <r>
    <s v=""/>
    <s v=" SR_0604_1300"/>
    <s v="ESR Synchrontron and X- ray Radiation Monitors - Assembly"/>
    <s v="6.04.06.04"/>
    <x v="0"/>
    <d v="2025-12-09T00:00:00"/>
    <d v="2027-12-08T00:00:00"/>
    <s v="mahmed"/>
    <s v="gassner"/>
    <n v="64400.51"/>
    <s v="CON"/>
    <s v="C"/>
    <s v="Labor"/>
    <s v="TEC"/>
    <m/>
    <s v="BNL"/>
    <s v="Const"/>
    <s v="INS"/>
    <x v="7"/>
    <m/>
    <m/>
    <m/>
    <m/>
    <m/>
    <m/>
    <m/>
    <m/>
    <m/>
    <m/>
    <n v="26404.21"/>
    <n v="32200.26"/>
    <n v="5796.05"/>
    <m/>
    <m/>
    <m/>
    <m/>
    <m/>
    <m/>
    <x v="0"/>
    <x v="0"/>
    <m/>
  </r>
  <r>
    <s v=""/>
    <s v=" HR_0201_1100"/>
    <s v="Path Length Variation Magnets - Incoming inspection and test"/>
    <s v="6.05.02.01"/>
    <x v="0"/>
    <d v="2028-12-11T00:00:00"/>
    <d v="2028-12-15T00:00:00"/>
    <s v="jtolle"/>
    <s v="mahler"/>
    <n v="5165.53"/>
    <s v="EDIA"/>
    <s v="C"/>
    <s v="Labor"/>
    <s v="TEC"/>
    <m/>
    <s v="BNL"/>
    <s v="Const.Test"/>
    <s v="NC_MAG"/>
    <x v="8"/>
    <s v="P.S350"/>
    <m/>
    <m/>
    <m/>
    <m/>
    <m/>
    <m/>
    <m/>
    <m/>
    <m/>
    <m/>
    <m/>
    <m/>
    <n v="5165.53"/>
    <m/>
    <m/>
    <m/>
    <m/>
    <m/>
    <x v="0"/>
    <x v="0"/>
    <m/>
  </r>
  <r>
    <s v=""/>
    <s v=" HR_0201_1140"/>
    <s v="Path Length Variation Magnets - Assemble and align"/>
    <s v="6.05.02.01"/>
    <x v="0"/>
    <d v="2028-12-26T00:00:00"/>
    <d v="2029-01-02T00:00:00"/>
    <s v="jtolle"/>
    <s v="mahler"/>
    <n v="5165.53"/>
    <s v="CON"/>
    <s v="C"/>
    <s v="Labor"/>
    <s v="TEC"/>
    <m/>
    <s v="BNL"/>
    <s v="Const.Assemble"/>
    <s v="NC_MAG"/>
    <x v="7"/>
    <s v="P.S350"/>
    <m/>
    <m/>
    <m/>
    <m/>
    <m/>
    <m/>
    <m/>
    <m/>
    <m/>
    <m/>
    <m/>
    <m/>
    <n v="5165.53"/>
    <m/>
    <m/>
    <m/>
    <m/>
    <m/>
    <x v="0"/>
    <x v="0"/>
    <m/>
  </r>
  <r>
    <s v=""/>
    <s v=" HR_0301_1380"/>
    <s v="RF-HR-1-PWR: High Power Test (First Article)"/>
    <s v="6.08.06.05"/>
    <x v="0"/>
    <d v="2026-12-10T00:00:00"/>
    <d v="2027-03-16T00:00:00"/>
    <s v="jtolle"/>
    <s v="zaltsman"/>
    <n v="33754.53"/>
    <s v="EDIA"/>
    <s v="C"/>
    <s v="Labor"/>
    <s v="TEC"/>
    <m/>
    <s v="BNL"/>
    <s v="Const.Test"/>
    <s v="RF"/>
    <x v="8"/>
    <s v="P.S352.A"/>
    <m/>
    <m/>
    <m/>
    <m/>
    <m/>
    <m/>
    <m/>
    <m/>
    <m/>
    <m/>
    <n v="33754.53"/>
    <m/>
    <m/>
    <m/>
    <m/>
    <m/>
    <m/>
    <m/>
    <x v="0"/>
    <x v="0"/>
    <m/>
  </r>
  <r>
    <s v=""/>
    <s v=" HR_0301_1440"/>
    <s v="RF-HR-1-PWR: High Power Test (Production)"/>
    <s v="6.08.06.05"/>
    <x v="0"/>
    <d v="2027-09-13T00:00:00"/>
    <d v="2027-12-09T00:00:00"/>
    <s v="jtolle"/>
    <s v="zaltsman"/>
    <n v="12997.6"/>
    <s v="CON"/>
    <s v="C"/>
    <s v="Labor"/>
    <s v="TEC"/>
    <m/>
    <s v="BNL"/>
    <s v="Const.Test"/>
    <s v="RF"/>
    <x v="8"/>
    <s v="P.S352.B"/>
    <m/>
    <m/>
    <m/>
    <m/>
    <m/>
    <m/>
    <m/>
    <m/>
    <m/>
    <m/>
    <n v="3032.77"/>
    <n v="9964.83"/>
    <m/>
    <m/>
    <m/>
    <m/>
    <m/>
    <m/>
    <x v="0"/>
    <x v="0"/>
    <m/>
  </r>
  <r>
    <s v=""/>
    <s v=" HR_0302_1380"/>
    <s v="RF-HR-2-PWR: High Power Test (First Article)"/>
    <s v="6.08.06.03"/>
    <x v="0"/>
    <d v="2027-06-10T00:00:00"/>
    <d v="2027-09-10T00:00:00"/>
    <s v="jtolle"/>
    <s v="zaltsman"/>
    <n v="33754.53"/>
    <s v="EDIA"/>
    <s v="C"/>
    <s v="Labor"/>
    <s v="TEC"/>
    <m/>
    <s v="BNL"/>
    <s v="Const.Test"/>
    <s v="RF"/>
    <x v="8"/>
    <s v="S.P157.A"/>
    <m/>
    <m/>
    <m/>
    <m/>
    <m/>
    <m/>
    <m/>
    <m/>
    <m/>
    <m/>
    <n v="33754.53"/>
    <m/>
    <m/>
    <m/>
    <m/>
    <m/>
    <m/>
    <m/>
    <x v="0"/>
    <x v="0"/>
    <m/>
  </r>
  <r>
    <s v=""/>
    <s v=" HR_0302_1440"/>
    <s v="RF-HR-2-PWR: High Power Test (Production)"/>
    <s v="6.08.06.03"/>
    <x v="0"/>
    <d v="2028-03-16T00:00:00"/>
    <d v="2028-06-08T00:00:00"/>
    <s v="jtolle"/>
    <s v="zaltsman"/>
    <n v="13100.98"/>
    <s v="CON"/>
    <s v="C"/>
    <s v="Labor"/>
    <s v="TEC"/>
    <m/>
    <s v="BNL"/>
    <s v="Const.Test"/>
    <s v="RF"/>
    <x v="8"/>
    <s v="S.P157.B"/>
    <m/>
    <m/>
    <m/>
    <m/>
    <m/>
    <m/>
    <m/>
    <m/>
    <m/>
    <m/>
    <m/>
    <n v="13100.98"/>
    <m/>
    <m/>
    <m/>
    <m/>
    <m/>
    <m/>
    <x v="0"/>
    <x v="0"/>
    <m/>
  </r>
  <r>
    <s v=""/>
    <s v=" HR_0303_1380"/>
    <s v="RF-HR-3-PWR: High Power Test (First Article)"/>
    <s v="6.08.06.03"/>
    <x v="0"/>
    <d v="2027-06-10T00:00:00"/>
    <d v="2027-09-10T00:00:00"/>
    <s v="jtolle"/>
    <s v="zaltsman"/>
    <n v="33754.53"/>
    <s v="EDIA"/>
    <s v="C"/>
    <s v="Labor"/>
    <s v="TEC"/>
    <m/>
    <s v="BNL"/>
    <s v="Const.Test"/>
    <s v="RF"/>
    <x v="8"/>
    <s v="S.P149.A"/>
    <m/>
    <m/>
    <m/>
    <m/>
    <m/>
    <m/>
    <m/>
    <m/>
    <m/>
    <m/>
    <n v="33754.53"/>
    <m/>
    <m/>
    <m/>
    <m/>
    <m/>
    <m/>
    <m/>
    <x v="0"/>
    <x v="0"/>
    <m/>
  </r>
  <r>
    <s v=""/>
    <s v=" HR_0303_1440"/>
    <s v="RF-HR-3-PWR: High Power Test (Production)"/>
    <s v="6.08.06.03"/>
    <x v="0"/>
    <d v="2028-03-16T00:00:00"/>
    <d v="2028-06-08T00:00:00"/>
    <s v="jtolle"/>
    <s v="zaltsman"/>
    <n v="13100.98"/>
    <s v="CON"/>
    <s v="C"/>
    <s v="Labor"/>
    <s v="TEC"/>
    <m/>
    <s v="BNL"/>
    <s v="Const.Test"/>
    <s v="RF"/>
    <x v="8"/>
    <s v="S.P149.B"/>
    <m/>
    <m/>
    <m/>
    <m/>
    <m/>
    <m/>
    <m/>
    <m/>
    <m/>
    <m/>
    <m/>
    <n v="13100.98"/>
    <m/>
    <m/>
    <m/>
    <m/>
    <m/>
    <m/>
    <x v="0"/>
    <x v="0"/>
    <m/>
  </r>
  <r>
    <s v=""/>
    <s v=" HR_0304_1380"/>
    <s v="RF-HR-4-PWR: High Power Test (First Article)"/>
    <s v="6.08.06.05"/>
    <x v="0"/>
    <d v="2026-09-10T00:00:00"/>
    <d v="2026-12-15T00:00:00"/>
    <s v="jtolle"/>
    <s v="zaltsman"/>
    <n v="16745.560000000001"/>
    <s v="EDIA"/>
    <s v="C"/>
    <s v="Labor"/>
    <s v="TEC"/>
    <m/>
    <s v="BNL"/>
    <s v="Const.Test"/>
    <s v="RF"/>
    <x v="8"/>
    <m/>
    <m/>
    <m/>
    <m/>
    <m/>
    <m/>
    <m/>
    <m/>
    <m/>
    <m/>
    <n v="3864.36"/>
    <n v="12881.2"/>
    <m/>
    <m/>
    <m/>
    <m/>
    <m/>
    <m/>
    <m/>
    <x v="0"/>
    <x v="0"/>
    <m/>
  </r>
  <r>
    <s v=""/>
    <s v=" HR_0304_1440"/>
    <s v="RF-HR-4-PWR: High Power Test (Production)"/>
    <s v="6.08.06.05"/>
    <x v="0"/>
    <d v="2028-01-25T00:00:00"/>
    <d v="2028-09-08T00:00:00"/>
    <s v="jtolle"/>
    <s v="zaltsman"/>
    <n v="78605.86"/>
    <s v="CON"/>
    <s v="C"/>
    <s v="Labor"/>
    <s v="TEC"/>
    <m/>
    <s v="BNL"/>
    <s v="Const.Test"/>
    <s v="RF"/>
    <x v="8"/>
    <m/>
    <m/>
    <m/>
    <m/>
    <m/>
    <m/>
    <m/>
    <m/>
    <m/>
    <m/>
    <m/>
    <m/>
    <n v="78605.86"/>
    <m/>
    <m/>
    <m/>
    <m/>
    <m/>
    <m/>
    <x v="0"/>
    <x v="0"/>
    <m/>
  </r>
  <r>
    <s v=""/>
    <s v=" HR_0305_1040"/>
    <s v="RF-HSR-5-CM: High Power Test (CM-04) (Production)"/>
    <s v="6.08.04.02.04"/>
    <x v="0"/>
    <d v="2029-03-28T00:00:00"/>
    <d v="2029-06-20T00:00:00"/>
    <s v="jtolle"/>
    <s v="zaltsman"/>
    <n v="85747.76"/>
    <s v="CON"/>
    <s v="C"/>
    <s v="Labor"/>
    <s v="TEC"/>
    <m/>
    <s v="BNL"/>
    <s v="Const.Test"/>
    <s v="RF"/>
    <x v="8"/>
    <m/>
    <m/>
    <m/>
    <m/>
    <m/>
    <m/>
    <m/>
    <m/>
    <m/>
    <m/>
    <m/>
    <m/>
    <m/>
    <n v="85747.76"/>
    <m/>
    <m/>
    <m/>
    <m/>
    <m/>
    <x v="0"/>
    <x v="0"/>
    <m/>
  </r>
  <r>
    <s v=""/>
    <s v=" HR_0305_1170"/>
    <s v="RF-HR-5-PWR: High Power Test (First Article)"/>
    <s v="6.08.06.02"/>
    <x v="0"/>
    <d v="2028-06-19T00:00:00"/>
    <d v="2028-08-21T00:00:00"/>
    <s v="jtolle"/>
    <s v="zaltsman"/>
    <n v="5864.25"/>
    <s v="EDIA"/>
    <s v="C"/>
    <s v="Labor"/>
    <s v="TEC"/>
    <m/>
    <s v="BNL"/>
    <s v="Const.Test"/>
    <s v="RF"/>
    <x v="8"/>
    <s v="S.P316.A"/>
    <m/>
    <m/>
    <m/>
    <m/>
    <m/>
    <m/>
    <m/>
    <m/>
    <m/>
    <m/>
    <m/>
    <n v="5864.25"/>
    <m/>
    <m/>
    <m/>
    <m/>
    <m/>
    <m/>
    <x v="0"/>
    <x v="0"/>
    <m/>
  </r>
  <r>
    <s v=""/>
    <s v=" HR_0401_1100"/>
    <s v="AtR to Blue Transfer Line Magnet - Incoming inspect and test"/>
    <s v="6.05.03.01"/>
    <x v="0"/>
    <d v="2028-12-11T00:00:00"/>
    <d v="2028-12-22T00:00:00"/>
    <s v="jtolle"/>
    <s v="mahler"/>
    <n v="10331.06"/>
    <s v="EDIA"/>
    <s v="C"/>
    <s v="Labor"/>
    <s v="TEC"/>
    <m/>
    <s v="BNL"/>
    <s v="Const.Test"/>
    <s v="NC_MAG"/>
    <x v="8"/>
    <s v="S.P013"/>
    <s v="APP00119"/>
    <m/>
    <m/>
    <m/>
    <m/>
    <m/>
    <m/>
    <m/>
    <m/>
    <m/>
    <m/>
    <m/>
    <n v="10331.06"/>
    <m/>
    <m/>
    <m/>
    <m/>
    <m/>
    <x v="0"/>
    <x v="0"/>
    <m/>
  </r>
  <r>
    <s v=""/>
    <s v=" HR_0401_1140"/>
    <s v="AtR to Blue Transfer Line Magnet - Assemble and align"/>
    <s v="6.05.03.01"/>
    <x v="0"/>
    <d v="2029-02-23T00:00:00"/>
    <d v="2029-04-12T00:00:00"/>
    <s v="jtolle"/>
    <s v="mahler"/>
    <n v="36158.699999999997"/>
    <s v="CON"/>
    <s v="C"/>
    <s v="Labor"/>
    <s v="TEC"/>
    <m/>
    <s v="BNL"/>
    <s v="Const.Assemble"/>
    <s v="NC_MAG"/>
    <x v="7"/>
    <s v="S.P013"/>
    <m/>
    <m/>
    <m/>
    <m/>
    <m/>
    <m/>
    <m/>
    <m/>
    <m/>
    <m/>
    <m/>
    <m/>
    <n v="36158.699999999997"/>
    <m/>
    <m/>
    <m/>
    <m/>
    <m/>
    <x v="0"/>
    <x v="0"/>
    <m/>
  </r>
  <r>
    <s v=""/>
    <s v=" HR_0404_1500"/>
    <s v="Preliminary Design review peparation and participation"/>
    <s v="6.05.03.04"/>
    <x v="0"/>
    <d v="2024-01-03T00:00:00"/>
    <d v="2024-02-29T00:00:00"/>
    <s v="apatil"/>
    <s v="jsandberg"/>
    <n v="2174.62"/>
    <s v="EDIA"/>
    <s v="C"/>
    <s v="Labor"/>
    <s v="TEC"/>
    <m/>
    <s v="BNL"/>
    <s v="PED"/>
    <s v="PD"/>
    <x v="11"/>
    <m/>
    <m/>
    <m/>
    <m/>
    <m/>
    <m/>
    <m/>
    <m/>
    <n v="2174.62"/>
    <m/>
    <m/>
    <m/>
    <m/>
    <m/>
    <m/>
    <m/>
    <m/>
    <m/>
    <m/>
    <x v="0"/>
    <x v="0"/>
    <m/>
  </r>
  <r>
    <s v=""/>
    <s v=" HR_0404_1580"/>
    <s v="Start Final Design"/>
    <s v="6.05.03.04"/>
    <x v="0"/>
    <d v="2024-10-15T00:00:00"/>
    <d v="2025-08-01T00:00:00"/>
    <s v="apatil"/>
    <s v="jsandberg"/>
    <n v="40513.129999999997"/>
    <s v="EDIA"/>
    <s v="K"/>
    <s v="Labor"/>
    <s v="TEC"/>
    <m/>
    <s v="BNL"/>
    <s v="PED"/>
    <s v="PD"/>
    <x v="6"/>
    <m/>
    <m/>
    <m/>
    <m/>
    <m/>
    <m/>
    <m/>
    <m/>
    <m/>
    <n v="40513.129999999997"/>
    <m/>
    <m/>
    <m/>
    <m/>
    <m/>
    <m/>
    <m/>
    <m/>
    <m/>
    <x v="0"/>
    <x v="0"/>
    <m/>
  </r>
  <r>
    <s v=""/>
    <s v=" HR_0404_1720"/>
    <s v="FD Major Electrical and Mechanical components specification finalization"/>
    <s v="6.05.03.04"/>
    <x v="0"/>
    <d v="2024-11-20T00:00:00"/>
    <d v="2024-12-19T00:00:00"/>
    <s v="apatil"/>
    <s v="jsandberg"/>
    <n v="4501.46"/>
    <s v="EDIA"/>
    <s v="K"/>
    <s v="Labor"/>
    <s v="TEC"/>
    <m/>
    <s v="BNL"/>
    <s v="PED"/>
    <s v="PD"/>
    <x v="6"/>
    <m/>
    <m/>
    <m/>
    <m/>
    <m/>
    <m/>
    <m/>
    <m/>
    <m/>
    <n v="4501.46"/>
    <m/>
    <m/>
    <m/>
    <m/>
    <m/>
    <m/>
    <m/>
    <m/>
    <m/>
    <x v="0"/>
    <x v="0"/>
    <m/>
  </r>
  <r>
    <s v=""/>
    <s v=" HR_0404_1680"/>
    <s v="FD Mechnical subsytem"/>
    <s v="6.05.03.04"/>
    <x v="0"/>
    <d v="2024-12-20T00:00:00"/>
    <d v="2025-06-12T00:00:00"/>
    <s v="apatil"/>
    <s v="jsandberg"/>
    <n v="4501.46"/>
    <s v="EDIA"/>
    <s v="K"/>
    <s v="Labor"/>
    <s v="TEC"/>
    <m/>
    <s v="BNL"/>
    <s v="PED"/>
    <s v="PD"/>
    <x v="6"/>
    <m/>
    <m/>
    <m/>
    <m/>
    <m/>
    <m/>
    <m/>
    <m/>
    <m/>
    <n v="4501.46"/>
    <m/>
    <m/>
    <m/>
    <m/>
    <m/>
    <m/>
    <m/>
    <m/>
    <m/>
    <x v="0"/>
    <x v="0"/>
    <m/>
  </r>
  <r>
    <s v=""/>
    <s v=" HR_0404_1700"/>
    <s v="FD Mechnical Major components"/>
    <s v="6.05.03.04"/>
    <x v="0"/>
    <d v="2024-12-20T00:00:00"/>
    <d v="2025-06-12T00:00:00"/>
    <s v="apatil"/>
    <s v="jsandberg"/>
    <n v="2250.73"/>
    <s v="EDIA"/>
    <s v="K"/>
    <s v="Labor"/>
    <s v="TEC"/>
    <m/>
    <s v="BNL"/>
    <s v="PED"/>
    <s v="PD"/>
    <x v="6"/>
    <m/>
    <m/>
    <m/>
    <m/>
    <m/>
    <m/>
    <m/>
    <m/>
    <m/>
    <n v="2250.73"/>
    <m/>
    <m/>
    <m/>
    <m/>
    <m/>
    <m/>
    <m/>
    <m/>
    <m/>
    <x v="0"/>
    <x v="0"/>
    <m/>
  </r>
  <r>
    <s v=""/>
    <s v=" HR_0404_1960"/>
    <s v="On site Assembly and Testing area preparation"/>
    <s v="6.05.03.04"/>
    <x v="0"/>
    <d v="2025-12-09T00:00:00"/>
    <d v="2026-06-01T00:00:00"/>
    <s v="apatil"/>
    <s v="jsandberg"/>
    <n v="9318.02"/>
    <s v="CON"/>
    <s v="K"/>
    <s v="Labor"/>
    <s v="TEC"/>
    <m/>
    <s v="BNL"/>
    <s v="Const"/>
    <s v="PD"/>
    <x v="8"/>
    <m/>
    <m/>
    <m/>
    <m/>
    <m/>
    <m/>
    <m/>
    <m/>
    <m/>
    <m/>
    <n v="9318.02"/>
    <m/>
    <m/>
    <m/>
    <m/>
    <m/>
    <m/>
    <m/>
    <m/>
    <x v="0"/>
    <x v="0"/>
    <m/>
  </r>
  <r>
    <s v=""/>
    <s v=" HR_0404_1980"/>
    <s v="Construction"/>
    <s v="6.05.03.04"/>
    <x v="0"/>
    <d v="2025-12-09T00:00:00"/>
    <d v="2027-12-08T00:00:00"/>
    <s v="apatil"/>
    <s v="jsandberg"/>
    <n v="9540.82"/>
    <s v="CON"/>
    <s v="K"/>
    <s v="Labor"/>
    <s v="TEC"/>
    <m/>
    <s v="BNL"/>
    <s v="Const"/>
    <s v="PD"/>
    <x v="9"/>
    <s v="A.PP035"/>
    <s v="APP00072"/>
    <m/>
    <m/>
    <m/>
    <m/>
    <m/>
    <m/>
    <m/>
    <m/>
    <n v="3911.73"/>
    <n v="4770.41"/>
    <n v="858.67"/>
    <m/>
    <m/>
    <m/>
    <m/>
    <m/>
    <m/>
    <x v="0"/>
    <x v="0"/>
    <m/>
  </r>
  <r>
    <s v=""/>
    <s v=" HR_0404_2040"/>
    <s v="Assembly"/>
    <s v="6.05.03.04"/>
    <x v="0"/>
    <d v="2027-12-09T00:00:00"/>
    <d v="2028-12-07T00:00:00"/>
    <s v="apatil"/>
    <s v="jsandberg"/>
    <n v="10044.58"/>
    <s v="CON"/>
    <s v="K"/>
    <s v="Labor"/>
    <s v="TEC"/>
    <m/>
    <s v="BNL"/>
    <s v="Const"/>
    <s v="PD"/>
    <x v="5"/>
    <m/>
    <m/>
    <m/>
    <m/>
    <m/>
    <m/>
    <m/>
    <m/>
    <m/>
    <m/>
    <m/>
    <m/>
    <n v="8236.56"/>
    <n v="1808.02"/>
    <m/>
    <m/>
    <m/>
    <m/>
    <m/>
    <x v="0"/>
    <x v="0"/>
    <m/>
  </r>
  <r>
    <s v=""/>
    <s v=" HR_0404_2060"/>
    <s v="Subsystem Testing"/>
    <s v="6.05.03.04"/>
    <x v="0"/>
    <d v="2026-11-20T00:00:00"/>
    <d v="2028-02-04T00:00:00"/>
    <s v="apatil"/>
    <s v="jsandberg"/>
    <n v="9738.66"/>
    <s v="CON"/>
    <s v="K"/>
    <s v="Labor"/>
    <s v="TEC"/>
    <m/>
    <s v="BNL"/>
    <s v="Const"/>
    <s v="PD"/>
    <x v="8"/>
    <m/>
    <m/>
    <m/>
    <m/>
    <m/>
    <m/>
    <m/>
    <m/>
    <m/>
    <m/>
    <m/>
    <n v="7011.84"/>
    <n v="2726.83"/>
    <m/>
    <m/>
    <m/>
    <m/>
    <m/>
    <m/>
    <x v="0"/>
    <x v="0"/>
    <m/>
  </r>
  <r>
    <s v=""/>
    <s v=" HR_0404_1300"/>
    <s v="Preliminary Design (In paralell with R&amp;D with Lagging)"/>
    <s v="6.05.03.04"/>
    <x v="0"/>
    <d v="2022-10-03T00:00:00"/>
    <d v="2023-01-06T00:00:00"/>
    <s v="apatil"/>
    <s v="jsandberg"/>
    <n v="7458.83"/>
    <s v="EDIA"/>
    <s v="C"/>
    <s v="Labor"/>
    <s v="TEC"/>
    <m/>
    <s v="BNL"/>
    <s v="PED"/>
    <s v="PD"/>
    <x v="11"/>
    <m/>
    <m/>
    <m/>
    <m/>
    <m/>
    <m/>
    <m/>
    <n v="7458.83"/>
    <m/>
    <m/>
    <m/>
    <m/>
    <m/>
    <m/>
    <m/>
    <m/>
    <m/>
    <m/>
    <m/>
    <x v="0"/>
    <x v="0"/>
    <m/>
  </r>
  <r>
    <s v=""/>
    <s v=" HR_0602_1060"/>
    <s v="HR TL Instrumentation Final Design Labor - PED"/>
    <s v="6.05.05.02"/>
    <x v="0"/>
    <d v="2023-09-01T00:00:00"/>
    <d v="2026-08-31T00:00:00"/>
    <s v="mahmed"/>
    <s v="gassner"/>
    <n v="8981.65"/>
    <s v="EDIA"/>
    <s v="C"/>
    <s v="Labor"/>
    <s v="TEC"/>
    <m/>
    <s v="BNL"/>
    <s v="PED"/>
    <s v="INS"/>
    <x v="6"/>
    <m/>
    <m/>
    <m/>
    <m/>
    <m/>
    <m/>
    <m/>
    <n v="239.83"/>
    <n v="2997.88"/>
    <n v="2997.88"/>
    <n v="2746.06"/>
    <m/>
    <m/>
    <m/>
    <m/>
    <m/>
    <m/>
    <m/>
    <m/>
    <x v="0"/>
    <x v="0"/>
    <m/>
  </r>
  <r>
    <s v=""/>
    <s v=" HR_0602_1100"/>
    <s v="HR TL Instrumentation Labor - Construction"/>
    <s v="6.05.05.02"/>
    <x v="0"/>
    <d v="2026-09-01T00:00:00"/>
    <d v="2028-08-30T00:00:00"/>
    <s v="mahmed"/>
    <s v="gassner"/>
    <n v="18224.650000000001"/>
    <s v="CON"/>
    <s v="C"/>
    <s v="Labor"/>
    <s v="TEC"/>
    <m/>
    <s v="BNL"/>
    <s v="Const"/>
    <s v="INS"/>
    <x v="10"/>
    <m/>
    <m/>
    <m/>
    <m/>
    <m/>
    <m/>
    <m/>
    <m/>
    <m/>
    <m/>
    <n v="765.44"/>
    <n v="9112.33"/>
    <n v="8346.89"/>
    <m/>
    <m/>
    <m/>
    <m/>
    <m/>
    <m/>
    <x v="0"/>
    <x v="0"/>
    <m/>
  </r>
  <r>
    <s v=""/>
    <s v=" HR_0605_3123"/>
    <s v="RHIC YV-IPM Relocation - Construction"/>
    <s v="6.05.05.03"/>
    <x v="0"/>
    <d v="2025-12-09T00:00:00"/>
    <d v="2027-12-08T00:00:00"/>
    <s v="mahmed"/>
    <s v="gassner"/>
    <n v="28622.45"/>
    <s v="CON"/>
    <s v="C"/>
    <s v="Labor"/>
    <s v="TEC"/>
    <m/>
    <s v="BNL"/>
    <s v="Const"/>
    <s v="INS"/>
    <x v="10"/>
    <m/>
    <m/>
    <m/>
    <m/>
    <m/>
    <m/>
    <m/>
    <m/>
    <m/>
    <m/>
    <n v="11735.2"/>
    <n v="14311.23"/>
    <n v="2576.02"/>
    <m/>
    <m/>
    <m/>
    <m/>
    <m/>
    <m/>
    <x v="0"/>
    <x v="0"/>
    <m/>
  </r>
  <r>
    <s v=""/>
    <s v=" HR_0605_3125"/>
    <s v="Electro-Optical Wall Current Monitor Labor - Construction"/>
    <s v="6.05.05.03"/>
    <x v="0"/>
    <d v="2025-12-09T00:00:00"/>
    <d v="2027-12-08T00:00:00"/>
    <s v="mahmed"/>
    <s v="gassner"/>
    <n v="2385.1999999999998"/>
    <s v="CON"/>
    <s v="C"/>
    <s v="Labor"/>
    <s v="TEC"/>
    <m/>
    <s v="BNL"/>
    <s v="Const"/>
    <s v="INS"/>
    <x v="10"/>
    <m/>
    <m/>
    <m/>
    <m/>
    <m/>
    <m/>
    <m/>
    <m/>
    <m/>
    <m/>
    <n v="977.93"/>
    <n v="1192.5999999999999"/>
    <n v="214.67"/>
    <m/>
    <m/>
    <m/>
    <m/>
    <m/>
    <m/>
    <x v="0"/>
    <x v="0"/>
    <m/>
  </r>
  <r>
    <s v=""/>
    <s v=" HR_0605_3239"/>
    <s v="Head-Tail Pick-up - Assembly"/>
    <s v="6.05.05.03"/>
    <x v="0"/>
    <d v="2027-04-01T00:00:00"/>
    <d v="2027-09-27T00:00:00"/>
    <s v="mahmed"/>
    <s v="gassner"/>
    <n v="14466.23"/>
    <s v="CON"/>
    <s v="C"/>
    <s v="Labor"/>
    <s v="TEC"/>
    <m/>
    <s v="BNL"/>
    <s v="Const"/>
    <s v="INS"/>
    <x v="7"/>
    <m/>
    <m/>
    <m/>
    <m/>
    <m/>
    <m/>
    <m/>
    <m/>
    <m/>
    <m/>
    <m/>
    <n v="14466.23"/>
    <m/>
    <m/>
    <m/>
    <m/>
    <m/>
    <m/>
    <m/>
    <x v="0"/>
    <x v="0"/>
    <m/>
  </r>
  <r>
    <s v=""/>
    <s v=" HR_0605_3259"/>
    <s v="ARTUS Upgrade - Assembly"/>
    <s v="6.05.05.03"/>
    <x v="0"/>
    <d v="2027-09-30T00:00:00"/>
    <d v="2028-04-03T00:00:00"/>
    <s v="mahmed"/>
    <s v="gassner"/>
    <n v="14968.49"/>
    <s v="CON"/>
    <s v="C"/>
    <s v="Labor"/>
    <s v="TEC"/>
    <m/>
    <s v="BNL"/>
    <s v="Const"/>
    <s v="INS"/>
    <x v="7"/>
    <m/>
    <m/>
    <m/>
    <m/>
    <m/>
    <m/>
    <m/>
    <m/>
    <m/>
    <m/>
    <m/>
    <n v="119.75"/>
    <n v="14848.75"/>
    <m/>
    <m/>
    <m/>
    <m/>
    <m/>
    <m/>
    <x v="0"/>
    <x v="0"/>
    <m/>
  </r>
  <r>
    <s v=""/>
    <s v=" HR_0605_3291"/>
    <s v="BBQ Upgrade - Assembly"/>
    <s v="6.05.05.03"/>
    <x v="0"/>
    <d v="2028-06-14T00:00:00"/>
    <d v="2028-12-13T00:00:00"/>
    <s v="mahmed"/>
    <s v="gassner"/>
    <n v="15177.97"/>
    <s v="CON"/>
    <s v="C"/>
    <s v="Labor"/>
    <s v="TEC"/>
    <m/>
    <s v="BNL"/>
    <s v="Const"/>
    <s v="INS"/>
    <x v="7"/>
    <m/>
    <m/>
    <m/>
    <m/>
    <m/>
    <m/>
    <m/>
    <m/>
    <m/>
    <m/>
    <m/>
    <m/>
    <n v="9228.2000000000007"/>
    <n v="5949.76"/>
    <m/>
    <m/>
    <m/>
    <m/>
    <m/>
    <x v="0"/>
    <x v="0"/>
    <m/>
  </r>
  <r>
    <s v=""/>
    <s v=" HR_0605_3251"/>
    <s v="HF Schottky Upgrade - Material - Test and Final Acceptance"/>
    <s v="6.05.05.03"/>
    <x v="0"/>
    <d v="2027-05-10T00:00:00"/>
    <d v="2027-11-04T00:00:00"/>
    <s v="mahmed"/>
    <s v="gassner"/>
    <n v="14563.44"/>
    <s v="EDIA"/>
    <s v="C"/>
    <s v="Labor"/>
    <s v="TEC"/>
    <m/>
    <s v="BNL"/>
    <s v="Const"/>
    <s v="INS"/>
    <x v="8"/>
    <s v="P.S196"/>
    <m/>
    <m/>
    <m/>
    <m/>
    <m/>
    <m/>
    <m/>
    <m/>
    <m/>
    <m/>
    <n v="11767.26"/>
    <n v="2796.18"/>
    <m/>
    <m/>
    <m/>
    <m/>
    <m/>
    <m/>
    <x v="0"/>
    <x v="0"/>
    <m/>
  </r>
  <r>
    <s v=""/>
    <s v=" HR_0605_3281"/>
    <s v="LF Schottky Upgrade - Material - Test and Final Acceptance"/>
    <s v="6.05.05.03"/>
    <x v="0"/>
    <d v="2027-05-10T00:00:00"/>
    <d v="2027-11-04T00:00:00"/>
    <s v="mahmed"/>
    <s v="gassner"/>
    <n v="10922.58"/>
    <s v="CON"/>
    <s v="C"/>
    <s v="Labor"/>
    <s v="TEC"/>
    <m/>
    <s v="BNL"/>
    <s v="Const"/>
    <s v="INS"/>
    <x v="8"/>
    <s v="P.S197"/>
    <m/>
    <m/>
    <m/>
    <m/>
    <m/>
    <m/>
    <m/>
    <m/>
    <m/>
    <m/>
    <n v="8825.44"/>
    <n v="2097.14"/>
    <m/>
    <m/>
    <m/>
    <m/>
    <m/>
    <m/>
    <x v="0"/>
    <x v="0"/>
    <m/>
  </r>
  <r>
    <s v=""/>
    <s v=" HR_0605_3305"/>
    <s v="LF Schottky Upgrade - Pre-Installation Testing"/>
    <s v="6.05.05.03"/>
    <x v="0"/>
    <d v="2028-05-09T00:00:00"/>
    <d v="2028-11-03T00:00:00"/>
    <s v="mahmed"/>
    <s v="gassner"/>
    <n v="15073.16"/>
    <s v="CON"/>
    <s v="C"/>
    <s v="Labor"/>
    <s v="TEC"/>
    <m/>
    <s v="BNL"/>
    <s v="Const"/>
    <s v="INS"/>
    <x v="5"/>
    <m/>
    <m/>
    <m/>
    <m/>
    <m/>
    <m/>
    <m/>
    <m/>
    <m/>
    <m/>
    <m/>
    <m/>
    <n v="12179.11"/>
    <n v="2894.05"/>
    <m/>
    <m/>
    <m/>
    <m/>
    <m/>
    <x v="0"/>
    <x v="0"/>
    <m/>
  </r>
  <r>
    <s v=""/>
    <s v=" HR_0603_2940"/>
    <s v="HSR Collimators Material - Test and Final Acceptance"/>
    <s v="6.06.03.02.02"/>
    <x v="0"/>
    <d v="2027-09-15T00:00:00"/>
    <d v="2028-09-13T00:00:00"/>
    <s v="mahmed"/>
    <s v="gassner"/>
    <n v="14948.24"/>
    <s v="CON"/>
    <s v="C"/>
    <s v="Labor"/>
    <s v="TEC"/>
    <m/>
    <s v="BNL"/>
    <s v="Const"/>
    <s v="AD"/>
    <x v="8"/>
    <s v="S.P128"/>
    <s v="APP00173"/>
    <m/>
    <m/>
    <m/>
    <m/>
    <m/>
    <m/>
    <m/>
    <m/>
    <m/>
    <n v="717.52"/>
    <n v="14230.73"/>
    <m/>
    <m/>
    <m/>
    <m/>
    <m/>
    <m/>
    <x v="0"/>
    <x v="0"/>
    <m/>
  </r>
  <r>
    <s v=""/>
    <s v=" HR_0802_1080"/>
    <s v="High Current HCeS - Prepare areas to accept gun, cathode, laser and laser transport systems"/>
    <s v="6.05.07.02"/>
    <x v="0"/>
    <d v="2026-03-27T00:00:00"/>
    <d v="2026-09-15T00:00:00"/>
    <s v="glayden"/>
    <s v="skaritka"/>
    <n v="104827.73"/>
    <s v="CON"/>
    <s v="C"/>
    <s v="Labor"/>
    <s v="TEC"/>
    <m/>
    <s v="BNL"/>
    <s v="Const"/>
    <s v="SHC"/>
    <x v="6"/>
    <m/>
    <m/>
    <m/>
    <m/>
    <m/>
    <m/>
    <m/>
    <m/>
    <m/>
    <m/>
    <n v="104827.73"/>
    <m/>
    <m/>
    <m/>
    <m/>
    <m/>
    <m/>
    <m/>
    <m/>
    <x v="0"/>
    <x v="0"/>
    <m/>
  </r>
  <r>
    <s v=""/>
    <s v=" HR_0802_1180"/>
    <s v="High Current HCeS - Decommission and dissassembly of all LeRec Gun system"/>
    <s v="6.05.07.02"/>
    <x v="0"/>
    <d v="2027-08-04T00:00:00"/>
    <d v="2028-03-27T00:00:00"/>
    <s v="glayden"/>
    <s v="skaritka"/>
    <n v="79161.600000000006"/>
    <s v="CON"/>
    <s v="C"/>
    <s v="Labor"/>
    <s v="TEC"/>
    <m/>
    <s v="BNL"/>
    <s v="Const"/>
    <s v="SHC"/>
    <x v="5"/>
    <m/>
    <m/>
    <m/>
    <m/>
    <m/>
    <m/>
    <m/>
    <m/>
    <m/>
    <m/>
    <m/>
    <n v="20285.16"/>
    <n v="58876.44"/>
    <m/>
    <m/>
    <m/>
    <m/>
    <m/>
    <m/>
    <x v="0"/>
    <x v="0"/>
    <m/>
  </r>
  <r>
    <s v=""/>
    <s v=" HR_0802_1200"/>
    <s v="High Current HCeS - Move all High Current e-source systems into new prepared locations (1002 Tunnel BORE)"/>
    <s v="6.05.07.02"/>
    <x v="0"/>
    <d v="2028-03-28T00:00:00"/>
    <d v="2028-07-19T00:00:00"/>
    <s v="glayden"/>
    <s v="skaritka"/>
    <n v="39926.79"/>
    <s v="CON"/>
    <s v="C"/>
    <s v="Labor"/>
    <s v="TEC"/>
    <m/>
    <s v="BNL"/>
    <s v="Const"/>
    <s v="SHC"/>
    <x v="5"/>
    <m/>
    <m/>
    <m/>
    <m/>
    <m/>
    <m/>
    <m/>
    <m/>
    <m/>
    <m/>
    <m/>
    <m/>
    <n v="39926.79"/>
    <m/>
    <m/>
    <m/>
    <m/>
    <m/>
    <m/>
    <x v="0"/>
    <x v="0"/>
    <m/>
  </r>
  <r>
    <s v=""/>
    <s v=" HR_0802_1220"/>
    <s v="High Current HCeS - Refurbish, upgrade and reassemble systems in final location"/>
    <s v="6.05.07.02"/>
    <x v="0"/>
    <d v="2028-07-20T00:00:00"/>
    <d v="2029-05-08T00:00:00"/>
    <s v="glayden"/>
    <s v="skaritka"/>
    <n v="128024.62"/>
    <s v="CON"/>
    <s v="C"/>
    <s v="Labor"/>
    <s v="TEC"/>
    <m/>
    <s v="BNL"/>
    <s v="Const"/>
    <s v="SHC"/>
    <x v="7"/>
    <m/>
    <m/>
    <m/>
    <m/>
    <m/>
    <m/>
    <m/>
    <m/>
    <m/>
    <m/>
    <m/>
    <m/>
    <n v="32646.28"/>
    <n v="95378.34"/>
    <m/>
    <m/>
    <m/>
    <m/>
    <m/>
    <x v="0"/>
    <x v="0"/>
    <m/>
  </r>
  <r>
    <s v=""/>
    <s v=" HR_0802_1300"/>
    <s v="High Current HCeS - Integration and testing of all subsystems"/>
    <s v="6.05.07.02"/>
    <x v="0"/>
    <d v="1931-01-03T00:00:00"/>
    <d v="1931-04-28T00:00:00"/>
    <s v="glayden"/>
    <s v="skaritka"/>
    <n v="55334.43"/>
    <s v="CON"/>
    <s v="C"/>
    <s v="Labor"/>
    <s v="TEC"/>
    <m/>
    <s v="BNL"/>
    <s v="Const"/>
    <s v="SHC"/>
    <x v="8"/>
    <m/>
    <m/>
    <m/>
    <m/>
    <m/>
    <m/>
    <m/>
    <m/>
    <m/>
    <m/>
    <m/>
    <m/>
    <m/>
    <m/>
    <m/>
    <n v="55334.43"/>
    <m/>
    <m/>
    <m/>
    <x v="0"/>
    <x v="0"/>
    <m/>
  </r>
  <r>
    <s v=""/>
    <s v=" HR_0802_1420"/>
    <s v="High Current HCeS - System Commissioning"/>
    <s v="6.05.07.02"/>
    <x v="0"/>
    <d v="1931-04-29T00:00:00"/>
    <d v="1931-10-17T00:00:00"/>
    <s v="glayden"/>
    <s v="skaritka"/>
    <n v="55528.1"/>
    <s v="CON"/>
    <s v="C"/>
    <s v="Labor"/>
    <s v="TEC"/>
    <m/>
    <s v="BNL"/>
    <s v="Const"/>
    <s v="SHC"/>
    <x v="4"/>
    <m/>
    <m/>
    <m/>
    <m/>
    <m/>
    <m/>
    <m/>
    <m/>
    <m/>
    <m/>
    <m/>
    <m/>
    <m/>
    <m/>
    <m/>
    <n v="49975.29"/>
    <n v="5552.81"/>
    <m/>
    <m/>
    <x v="0"/>
    <x v="0"/>
    <m/>
  </r>
  <r>
    <s v=""/>
    <s v=" HR_0805_1020"/>
    <s v="RF-ERL-5-CM: Assembly (Production)"/>
    <s v="6.08.04.02.04"/>
    <x v="0"/>
    <d v="2029-06-21T00:00:00"/>
    <d v="1930-06-06T00:00:00"/>
    <s v="jtolle"/>
    <s v="zaltsman"/>
    <n v="4080166.87"/>
    <s v="EDIA"/>
    <s v="C"/>
    <s v="Labor"/>
    <s v="TEC"/>
    <m/>
    <s v="BNL"/>
    <s v="Const"/>
    <s v="RF"/>
    <x v="7"/>
    <m/>
    <m/>
    <m/>
    <m/>
    <m/>
    <m/>
    <m/>
    <m/>
    <m/>
    <m/>
    <m/>
    <m/>
    <m/>
    <n v="1190048.67"/>
    <n v="2890118.2"/>
    <m/>
    <m/>
    <m/>
    <m/>
    <x v="0"/>
    <x v="0"/>
    <m/>
  </r>
  <r>
    <s v=""/>
    <s v=" HR_0805_1040"/>
    <s v="RF-ERL-5-CM: High Power Test (CM-05)"/>
    <s v="6.08.04.02.04"/>
    <x v="0"/>
    <d v="2029-05-23T00:00:00"/>
    <d v="1930-05-08T00:00:00"/>
    <s v="jtolle"/>
    <s v="zaltsman"/>
    <n v="701251.9"/>
    <s v="CON"/>
    <s v="C"/>
    <s v="Labor"/>
    <s v="TEC"/>
    <m/>
    <s v="BNL"/>
    <s v="Const.Test"/>
    <s v="RF"/>
    <x v="8"/>
    <m/>
    <m/>
    <m/>
    <m/>
    <m/>
    <m/>
    <m/>
    <m/>
    <m/>
    <m/>
    <m/>
    <m/>
    <m/>
    <n v="262969.46000000002"/>
    <n v="438282.44"/>
    <m/>
    <m/>
    <m/>
    <m/>
    <x v="0"/>
    <x v="0"/>
    <m/>
  </r>
  <r>
    <s v=""/>
    <s v=" HR_0805_1220"/>
    <s v="RF-ERL-1-PWR: High Power Test (Production)"/>
    <s v="6.08.06.02"/>
    <x v="0"/>
    <d v="2029-11-29T00:00:00"/>
    <d v="1930-09-13T00:00:00"/>
    <s v="jtolle"/>
    <s v="zaltsman"/>
    <n v="98238.66"/>
    <s v="CON"/>
    <s v="C"/>
    <s v="Labor"/>
    <s v="TEC"/>
    <m/>
    <s v="BNL"/>
    <s v="Const.Test"/>
    <s v="RF"/>
    <x v="8"/>
    <s v="A.PP043.B"/>
    <m/>
    <m/>
    <m/>
    <m/>
    <m/>
    <m/>
    <m/>
    <m/>
    <m/>
    <m/>
    <m/>
    <m/>
    <m/>
    <n v="98238.66"/>
    <m/>
    <m/>
    <m/>
    <m/>
    <x v="0"/>
    <x v="0"/>
    <m/>
  </r>
  <r>
    <s v=""/>
    <s v=" HR_0805_1160"/>
    <s v="RF-ERL-1-PWR: High Power Test (First Article)"/>
    <s v="6.08.06.02"/>
    <x v="0"/>
    <d v="2028-06-19T00:00:00"/>
    <d v="2028-07-24T00:00:00"/>
    <s v="jtolle"/>
    <s v="zaltsman"/>
    <n v="5864.25"/>
    <s v="EDIA"/>
    <s v="C"/>
    <s v="Labor"/>
    <s v="TEC"/>
    <m/>
    <s v="BNL"/>
    <s v="Const.Test"/>
    <s v="RF"/>
    <x v="8"/>
    <s v="A.PP043.A"/>
    <m/>
    <m/>
    <m/>
    <m/>
    <m/>
    <m/>
    <m/>
    <m/>
    <m/>
    <m/>
    <m/>
    <n v="5864.25"/>
    <m/>
    <m/>
    <m/>
    <m/>
    <m/>
    <m/>
    <x v="0"/>
    <x v="0"/>
    <m/>
  </r>
  <r>
    <s v=""/>
    <s v=" HR_0805_5140"/>
    <s v="RF-ERL-2-CM: High Power Test (First Article)"/>
    <s v="6.08.04.03.04"/>
    <x v="0"/>
    <d v="1930-10-03T00:00:00"/>
    <d v="1931-01-02T00:00:00"/>
    <s v="jtolle"/>
    <s v="zaltsman"/>
    <n v="91855.15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n v="91855.15"/>
    <m/>
    <m/>
    <m/>
    <x v="0"/>
    <x v="0"/>
    <m/>
  </r>
  <r>
    <s v=""/>
    <s v=" HR_0805_5200"/>
    <s v="RF-ERL-2-CM: High Power Test (CM-02)"/>
    <s v="6.08.04.03.04"/>
    <x v="0"/>
    <d v="1930-11-08T00:00:00"/>
    <d v="1931-02-07T00:00:00"/>
    <s v="jtolle"/>
    <s v="zaltsman"/>
    <n v="183848.63"/>
    <s v="CON"/>
    <s v="C"/>
    <s v="Labor"/>
    <s v="TEC"/>
    <m/>
    <s v="BNL"/>
    <s v="Const.Test"/>
    <s v="RF"/>
    <x v="8"/>
    <m/>
    <m/>
    <m/>
    <m/>
    <m/>
    <m/>
    <m/>
    <m/>
    <m/>
    <m/>
    <m/>
    <m/>
    <m/>
    <m/>
    <m/>
    <n v="183848.63"/>
    <m/>
    <m/>
    <m/>
    <x v="0"/>
    <x v="0"/>
    <m/>
  </r>
  <r>
    <s v=""/>
    <s v=" HR_0805_5380"/>
    <s v="RF-ERL-2-PWR: High Power Test (First Article)"/>
    <s v="6.08.06.04"/>
    <x v="0"/>
    <d v="2029-04-02T00:00:00"/>
    <d v="2029-07-02T00:00:00"/>
    <s v="jtolle"/>
    <s v="zaltsman"/>
    <n v="18079.349999999999"/>
    <s v="EDIA"/>
    <s v="C"/>
    <s v="Labor"/>
    <s v="TEC"/>
    <m/>
    <s v="BNL"/>
    <s v="Const.Test"/>
    <s v="RF"/>
    <x v="8"/>
    <s v="S.P150.A"/>
    <m/>
    <m/>
    <m/>
    <m/>
    <m/>
    <m/>
    <m/>
    <m/>
    <m/>
    <m/>
    <m/>
    <m/>
    <n v="18079.349999999999"/>
    <m/>
    <m/>
    <m/>
    <m/>
    <m/>
    <x v="0"/>
    <x v="0"/>
    <m/>
  </r>
  <r>
    <s v=""/>
    <s v=" HR_0805_5440"/>
    <s v="RF-ERL-2-PWR: High Power Test (Production)"/>
    <s v="6.08.06.04"/>
    <x v="0"/>
    <d v="1930-06-07T00:00:00"/>
    <d v="1930-09-30T00:00:00"/>
    <s v="jtolle"/>
    <s v="zaltsman"/>
    <n v="28068.19"/>
    <s v="CON"/>
    <s v="C"/>
    <s v="Labor"/>
    <s v="TEC"/>
    <m/>
    <s v="BNL"/>
    <s v="Const.Test"/>
    <s v="RF"/>
    <x v="8"/>
    <s v="S.P150.B"/>
    <m/>
    <m/>
    <m/>
    <m/>
    <m/>
    <m/>
    <m/>
    <m/>
    <m/>
    <m/>
    <m/>
    <m/>
    <m/>
    <n v="28068.19"/>
    <m/>
    <m/>
    <m/>
    <m/>
    <x v="0"/>
    <x v="0"/>
    <m/>
  </r>
  <r>
    <s v=""/>
    <s v=" HR_0805_6190"/>
    <s v="RF-ERL-3-PWR: High Power Test (First Article)"/>
    <s v="6.08.06.02"/>
    <x v="0"/>
    <d v="2028-05-16T00:00:00"/>
    <d v="2028-07-12T00:00:00"/>
    <s v="jtolle"/>
    <s v="zaltsman"/>
    <n v="17467.97"/>
    <s v="EDIA"/>
    <s v="C"/>
    <s v="Labor"/>
    <s v="TEC"/>
    <m/>
    <s v="BNL"/>
    <s v="Const.Test"/>
    <s v="RF"/>
    <x v="8"/>
    <s v="D.APP24.A"/>
    <s v="APP00253"/>
    <m/>
    <m/>
    <m/>
    <m/>
    <m/>
    <m/>
    <m/>
    <m/>
    <m/>
    <m/>
    <n v="17467.97"/>
    <m/>
    <m/>
    <m/>
    <m/>
    <m/>
    <m/>
    <x v="0"/>
    <x v="0"/>
    <m/>
  </r>
  <r>
    <s v=""/>
    <s v=" HR_0805_6220"/>
    <s v="RF-ERL-3-PWR: High Power Test (Production)"/>
    <s v="6.08.06.02"/>
    <x v="0"/>
    <d v="2028-10-06T00:00:00"/>
    <d v="2029-04-03T00:00:00"/>
    <s v="jtolle"/>
    <s v="zaltsman"/>
    <n v="81357.070000000007"/>
    <s v="CON"/>
    <s v="C"/>
    <s v="Labor"/>
    <s v="TEC"/>
    <m/>
    <s v="BNL"/>
    <s v="Const.Test"/>
    <s v="RF"/>
    <x v="8"/>
    <s v="D.APP24.B"/>
    <s v="APP00253"/>
    <m/>
    <m/>
    <m/>
    <m/>
    <m/>
    <m/>
    <m/>
    <m/>
    <m/>
    <m/>
    <m/>
    <n v="81357.070000000007"/>
    <m/>
    <m/>
    <m/>
    <m/>
    <m/>
    <x v="0"/>
    <x v="0"/>
    <m/>
  </r>
  <r>
    <s v=""/>
    <s v=" HR_0805_6430"/>
    <s v="RF-ERL-4-CAV: High Power Test (First Article)"/>
    <s v="6.08.04.06.04"/>
    <x v="0"/>
    <d v="2029-10-19T00:00:00"/>
    <d v="1930-01-17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HR_0805_6550"/>
    <s v="RF-ERL-4-PWR: High Power Test (First Article)"/>
    <s v="6.08.06.04"/>
    <x v="0"/>
    <d v="2029-04-02T00:00:00"/>
    <d v="2029-07-02T00:00:00"/>
    <s v="jtolle"/>
    <s v="zaltsman"/>
    <n v="18079.349999999999"/>
    <s v="EDIA"/>
    <s v="C"/>
    <s v="Labor"/>
    <s v="TEC"/>
    <m/>
    <s v="BNL"/>
    <s v="Const.Test"/>
    <s v="RF"/>
    <x v="8"/>
    <s v="S.P104.A"/>
    <m/>
    <m/>
    <m/>
    <m/>
    <m/>
    <m/>
    <m/>
    <m/>
    <m/>
    <m/>
    <m/>
    <m/>
    <n v="18079.349999999999"/>
    <m/>
    <m/>
    <m/>
    <m/>
    <m/>
    <x v="0"/>
    <x v="0"/>
    <m/>
  </r>
  <r>
    <s v=""/>
    <s v=" HR_0807_0100"/>
    <s v="BPM System - Construction"/>
    <s v="6.05.07.06.01"/>
    <x v="0"/>
    <d v="2027-05-27T00:00:00"/>
    <d v="2029-03-16T00:00:00"/>
    <s v="mahmed"/>
    <s v="gassner"/>
    <n v="30007.919999999998"/>
    <s v="CON"/>
    <s v="C"/>
    <s v="Labor"/>
    <s v="TEC"/>
    <m/>
    <s v="BNL"/>
    <s v="Const"/>
    <s v="SHC"/>
    <x v="7"/>
    <m/>
    <m/>
    <m/>
    <m/>
    <m/>
    <m/>
    <m/>
    <m/>
    <m/>
    <m/>
    <m/>
    <n v="5868.22"/>
    <n v="16671.07"/>
    <n v="7468.64"/>
    <m/>
    <m/>
    <m/>
    <m/>
    <m/>
    <x v="0"/>
    <x v="0"/>
    <m/>
  </r>
  <r>
    <s v=""/>
    <s v=" HR_0807_2100"/>
    <s v="SHC Charge and Current Monitors - Construction"/>
    <s v="6.05.07.06.02"/>
    <x v="0"/>
    <d v="2027-05-27T00:00:00"/>
    <d v="2029-03-16T00:00:00"/>
    <s v="mahmed"/>
    <s v="gassner"/>
    <n v="5001.32"/>
    <s v="CON"/>
    <s v="C"/>
    <s v="Labor"/>
    <s v="TEC"/>
    <m/>
    <s v="BNL"/>
    <s v="Const"/>
    <s v="SHC"/>
    <x v="5"/>
    <m/>
    <m/>
    <m/>
    <m/>
    <m/>
    <m/>
    <m/>
    <m/>
    <m/>
    <m/>
    <m/>
    <n v="978.04"/>
    <n v="2778.51"/>
    <n v="1244.77"/>
    <m/>
    <m/>
    <m/>
    <m/>
    <m/>
    <x v="0"/>
    <x v="0"/>
    <m/>
  </r>
  <r>
    <s v=""/>
    <s v=" HR_0807_4100"/>
    <s v="SHC Profile and Emittance Monitors - Construction"/>
    <s v="6.05.07.06.03"/>
    <x v="0"/>
    <d v="2027-07-26T00:00:00"/>
    <d v="2029-05-11T00:00:00"/>
    <s v="mahmed"/>
    <s v="gassner"/>
    <n v="102649.72"/>
    <s v="CON"/>
    <s v="C"/>
    <s v="Labor"/>
    <s v="TEC"/>
    <m/>
    <s v="BNL"/>
    <s v="Const"/>
    <s v="SHC"/>
    <x v="5"/>
    <m/>
    <m/>
    <m/>
    <m/>
    <m/>
    <m/>
    <m/>
    <m/>
    <m/>
    <m/>
    <m/>
    <n v="10949.3"/>
    <n v="57027.62"/>
    <n v="34672.79"/>
    <m/>
    <m/>
    <m/>
    <m/>
    <m/>
    <x v="0"/>
    <x v="0"/>
    <m/>
  </r>
  <r>
    <s v=""/>
    <s v=" HR_0807_6100"/>
    <s v="SHC Beam Loss Monitors - Construction"/>
    <s v="6.05.07.06.04"/>
    <x v="0"/>
    <d v="2027-05-27T00:00:00"/>
    <d v="2029-03-16T00:00:00"/>
    <s v="mahmed"/>
    <s v="gassner"/>
    <n v="20005.28"/>
    <s v="CON"/>
    <s v="C"/>
    <s v="Labor"/>
    <s v="TEC"/>
    <m/>
    <s v="BNL"/>
    <s v="Const"/>
    <s v="SHC"/>
    <x v="5"/>
    <m/>
    <m/>
    <m/>
    <m/>
    <m/>
    <m/>
    <m/>
    <m/>
    <m/>
    <m/>
    <m/>
    <n v="3912.14"/>
    <n v="11114.04"/>
    <n v="4979.09"/>
    <m/>
    <m/>
    <m/>
    <m/>
    <m/>
    <x v="0"/>
    <x v="0"/>
    <m/>
  </r>
  <r>
    <s v=""/>
    <s v=" HR_0807_8100"/>
    <s v="SHC Synchrotron Radiation Monitors - Construction"/>
    <s v="6.05.07.06.05"/>
    <x v="0"/>
    <d v="2027-05-13T00:00:00"/>
    <d v="2029-03-02T00:00:00"/>
    <s v="mahmed"/>
    <s v="gassner"/>
    <n v="39949.5"/>
    <s v="CON"/>
    <s v="C"/>
    <s v="Labor"/>
    <s v="TEC"/>
    <m/>
    <s v="BNL"/>
    <s v="Const"/>
    <s v="SHC"/>
    <x v="5"/>
    <m/>
    <m/>
    <m/>
    <m/>
    <m/>
    <m/>
    <m/>
    <m/>
    <m/>
    <m/>
    <m/>
    <n v="8700.11"/>
    <n v="22194.17"/>
    <n v="9055.2199999999993"/>
    <m/>
    <m/>
    <m/>
    <m/>
    <m/>
    <x v="0"/>
    <x v="0"/>
    <m/>
  </r>
  <r>
    <s v=""/>
    <s v=" IR_0211_3480"/>
    <s v="Direct Wind Magnets 6 - B0ApF - Coil Assembly"/>
    <s v="6.06.02.01.01"/>
    <x v="0"/>
    <d v="2026-08-06T00:00:00"/>
    <d v="2027-02-08T00:00:00"/>
    <s v="jtolle"/>
    <s v="hwitte"/>
    <n v="81706.789999999994"/>
    <s v="CON"/>
    <s v="C"/>
    <s v="Labor"/>
    <s v="TEC"/>
    <m/>
    <s v="BNL"/>
    <s v="Const"/>
    <s v="SC_MAG"/>
    <x v="7"/>
    <m/>
    <m/>
    <m/>
    <m/>
    <m/>
    <m/>
    <m/>
    <m/>
    <m/>
    <m/>
    <n v="25492.52"/>
    <n v="56214.27"/>
    <m/>
    <m/>
    <m/>
    <m/>
    <m/>
    <m/>
    <m/>
    <x v="0"/>
    <x v="0"/>
    <m/>
  </r>
  <r>
    <s v=""/>
    <s v=" IR_0211_2980"/>
    <s v="Direct Wind Magnets 5 - B2eR - Coil Assembly"/>
    <s v="6.06.02.01.01"/>
    <x v="0"/>
    <d v="2026-06-10T00:00:00"/>
    <d v="2026-12-09T00:00:00"/>
    <s v="jtolle"/>
    <s v="hwitte"/>
    <n v="669628.69999999995"/>
    <s v="CON"/>
    <s v="C"/>
    <s v="Labor"/>
    <s v="TEC"/>
    <m/>
    <s v="BNL"/>
    <s v="Const"/>
    <s v="SC_MAG"/>
    <x v="7"/>
    <m/>
    <m/>
    <m/>
    <m/>
    <m/>
    <m/>
    <m/>
    <m/>
    <m/>
    <m/>
    <n v="423205.34"/>
    <n v="246423.36"/>
    <m/>
    <m/>
    <m/>
    <m/>
    <m/>
    <m/>
    <m/>
    <x v="0"/>
    <x v="0"/>
    <m/>
  </r>
  <r>
    <s v=""/>
    <s v=" IR_0211_1480"/>
    <s v="Direct Wind Magnets 2 - Q2eF - Coil Assembly"/>
    <s v="6.06.02.01.01"/>
    <x v="0"/>
    <d v="2027-08-06T00:00:00"/>
    <d v="2028-02-08T00:00:00"/>
    <s v="jtolle"/>
    <s v="hwitte"/>
    <n v="153454.29"/>
    <s v="CON"/>
    <s v="C"/>
    <s v="Labor"/>
    <s v="TEC"/>
    <m/>
    <s v="BNL"/>
    <s v="Const"/>
    <s v="SC_MAG"/>
    <x v="7"/>
    <m/>
    <m/>
    <m/>
    <m/>
    <m/>
    <m/>
    <m/>
    <m/>
    <m/>
    <m/>
    <m/>
    <n v="47877.74"/>
    <n v="105576.55"/>
    <m/>
    <m/>
    <m/>
    <m/>
    <m/>
    <m/>
    <x v="0"/>
    <x v="0"/>
    <m/>
  </r>
  <r>
    <s v=""/>
    <s v=" IR_0211_1980"/>
    <s v="Direct Wind Magnets 3 - Q1eR - Coil Assembly"/>
    <s v="6.06.02.01.01"/>
    <x v="0"/>
    <d v="2027-12-10T00:00:00"/>
    <d v="2028-06-08T00:00:00"/>
    <s v="jtolle"/>
    <s v="hwitte"/>
    <n v="145108.91"/>
    <s v="CON"/>
    <s v="C"/>
    <s v="Labor"/>
    <s v="TEC"/>
    <m/>
    <s v="BNL"/>
    <s v="Const"/>
    <s v="SC_MAG"/>
    <x v="7"/>
    <m/>
    <m/>
    <m/>
    <m/>
    <m/>
    <m/>
    <m/>
    <m/>
    <m/>
    <m/>
    <m/>
    <m/>
    <n v="145108.91"/>
    <m/>
    <m/>
    <m/>
    <m/>
    <m/>
    <m/>
    <x v="0"/>
    <x v="0"/>
    <m/>
  </r>
  <r>
    <s v=""/>
    <s v=" IR_0211_2480"/>
    <s v="Direct Wind Magnets 4 - Q2eR - Coil Assembly"/>
    <s v="6.06.02.01.01"/>
    <x v="0"/>
    <d v="2027-06-10T00:00:00"/>
    <d v="2027-12-09T00:00:00"/>
    <s v="jtolle"/>
    <s v="hwitte"/>
    <n v="118807.78"/>
    <s v="CON"/>
    <s v="C"/>
    <s v="Labor"/>
    <s v="TEC"/>
    <m/>
    <s v="BNL"/>
    <s v="Const"/>
    <s v="SC_MAG"/>
    <x v="7"/>
    <m/>
    <m/>
    <m/>
    <m/>
    <m/>
    <m/>
    <m/>
    <m/>
    <m/>
    <m/>
    <m/>
    <n v="75086.509999999995"/>
    <n v="43721.26"/>
    <m/>
    <m/>
    <m/>
    <m/>
    <m/>
    <m/>
    <x v="0"/>
    <x v="0"/>
    <m/>
  </r>
  <r>
    <s v=""/>
    <s v=" IR_0211_5480"/>
    <s v="Direct Wind Magnets 10 - Q1ApR - Coil Assembly"/>
    <s v="6.06.02.01.01"/>
    <x v="0"/>
    <d v="2028-06-09T00:00:00"/>
    <d v="2028-12-08T00:00:00"/>
    <s v="jtolle"/>
    <s v="hwitte"/>
    <n v="93646.29"/>
    <s v="CON"/>
    <s v="C"/>
    <s v="Labor"/>
    <s v="TEC"/>
    <m/>
    <s v="BNL"/>
    <s v="Const"/>
    <s v="SC_MAG"/>
    <x v="7"/>
    <m/>
    <m/>
    <m/>
    <m/>
    <m/>
    <m/>
    <m/>
    <m/>
    <m/>
    <m/>
    <m/>
    <m/>
    <n v="59184.46"/>
    <n v="34461.839999999997"/>
    <m/>
    <m/>
    <m/>
    <m/>
    <m/>
    <x v="0"/>
    <x v="0"/>
    <m/>
  </r>
  <r>
    <s v=""/>
    <s v=" IR_0211_5980"/>
    <s v="Direct Wind Magnets 11 - Q1BpR - Coil Assembly"/>
    <s v="6.06.02.01.01"/>
    <x v="0"/>
    <d v="2028-08-07T00:00:00"/>
    <d v="2029-02-07T00:00:00"/>
    <s v="jtolle"/>
    <s v="hwitte"/>
    <n v="164575.1"/>
    <s v="CON"/>
    <s v="C"/>
    <s v="Labor"/>
    <s v="TEC"/>
    <m/>
    <s v="BNL"/>
    <s v="Const"/>
    <s v="SC_MAG"/>
    <x v="7"/>
    <m/>
    <m/>
    <m/>
    <m/>
    <m/>
    <m/>
    <m/>
    <m/>
    <m/>
    <m/>
    <m/>
    <m/>
    <n v="51347.43"/>
    <n v="113227.67"/>
    <m/>
    <m/>
    <m/>
    <m/>
    <m/>
    <x v="0"/>
    <x v="0"/>
    <m/>
  </r>
  <r>
    <s v=""/>
    <s v=" IR_0211_6480"/>
    <s v="Direct Wind Magnets 12 - Q2BpR - Coil Assembly"/>
    <s v="6.06.02.01.01"/>
    <x v="0"/>
    <d v="2028-12-11T00:00:00"/>
    <d v="2029-06-08T00:00:00"/>
    <s v="jtolle"/>
    <s v="hwitte"/>
    <n v="449142.66"/>
    <s v="CON"/>
    <s v="C"/>
    <s v="Labor"/>
    <s v="TEC"/>
    <m/>
    <s v="BNL"/>
    <s v="Const"/>
    <s v="SC_MAG"/>
    <x v="7"/>
    <m/>
    <m/>
    <m/>
    <m/>
    <m/>
    <m/>
    <m/>
    <m/>
    <m/>
    <m/>
    <m/>
    <m/>
    <m/>
    <n v="449142.66"/>
    <m/>
    <m/>
    <m/>
    <m/>
    <m/>
    <x v="0"/>
    <x v="0"/>
    <m/>
  </r>
  <r>
    <s v=""/>
    <s v=" IR_0211_3980"/>
    <s v="Direct Wind Magnets 7 - B0pF - Dipole - Coil Assembly"/>
    <s v="6.06.02.01.01"/>
    <x v="0"/>
    <d v="2026-12-10T00:00:00"/>
    <d v="2027-06-09T00:00:00"/>
    <s v="jtolle"/>
    <s v="hwitte"/>
    <n v="145265.03"/>
    <s v="CON"/>
    <s v="C"/>
    <s v="Labor"/>
    <s v="TEC"/>
    <m/>
    <s v="BNL"/>
    <s v="Const"/>
    <s v="SC_MAG"/>
    <x v="7"/>
    <m/>
    <m/>
    <m/>
    <m/>
    <m/>
    <m/>
    <m/>
    <m/>
    <m/>
    <m/>
    <m/>
    <n v="145265.03"/>
    <m/>
    <m/>
    <m/>
    <m/>
    <m/>
    <m/>
    <m/>
    <x v="0"/>
    <x v="0"/>
    <m/>
  </r>
  <r>
    <s v=""/>
    <s v=" IR_0211_4980"/>
    <s v="Direct Wind Magnets 9 - Q0eF - Coil Assembly"/>
    <s v="6.06.02.01.01"/>
    <x v="0"/>
    <d v="2028-02-09T00:00:00"/>
    <d v="2028-08-04T00:00:00"/>
    <s v="jtolle"/>
    <s v="hwitte"/>
    <n v="75611.350000000006"/>
    <s v="CON"/>
    <s v="C"/>
    <s v="Labor"/>
    <s v="TEC"/>
    <m/>
    <s v="BNL"/>
    <s v="Const"/>
    <s v="SC_MAG"/>
    <x v="7"/>
    <m/>
    <m/>
    <m/>
    <m/>
    <m/>
    <m/>
    <m/>
    <m/>
    <m/>
    <m/>
    <m/>
    <m/>
    <n v="75611.350000000006"/>
    <m/>
    <m/>
    <m/>
    <m/>
    <m/>
    <m/>
    <x v="0"/>
    <x v="0"/>
    <m/>
  </r>
  <r>
    <s v=""/>
    <s v=" IR_0211_4480"/>
    <s v="Direct Wind Magnets 8 - B0pF - Quad - Coil Assembly"/>
    <s v="6.06.02.01.01"/>
    <x v="0"/>
    <d v="2027-02-09T00:00:00"/>
    <d v="2027-08-05T00:00:00"/>
    <s v="jtolle"/>
    <s v="hwitte"/>
    <n v="170219.27"/>
    <s v="CON"/>
    <s v="C"/>
    <s v="Labor"/>
    <s v="TEC"/>
    <m/>
    <s v="BNL"/>
    <s v="Const"/>
    <s v="SC_MAG"/>
    <x v="7"/>
    <m/>
    <m/>
    <m/>
    <m/>
    <m/>
    <m/>
    <m/>
    <m/>
    <m/>
    <m/>
    <m/>
    <n v="170219.27"/>
    <m/>
    <m/>
    <m/>
    <m/>
    <m/>
    <m/>
    <m/>
    <x v="0"/>
    <x v="0"/>
    <m/>
  </r>
  <r>
    <s v=""/>
    <s v=" IR_0212_1160"/>
    <s v="Collared Magnet 1 - Q1ApF - Assembly"/>
    <s v="6.06.02.01.02"/>
    <x v="0"/>
    <d v="2029-12-06T00:00:00"/>
    <d v="1930-05-14T00:00:00"/>
    <s v="jtolle"/>
    <s v="hwitte"/>
    <n v="15905.31"/>
    <s v="EDIA"/>
    <s v="C"/>
    <s v="Labor"/>
    <s v="TEC"/>
    <m/>
    <s v="BNL"/>
    <s v="Const"/>
    <s v="SC_MAG"/>
    <x v="7"/>
    <m/>
    <m/>
    <m/>
    <m/>
    <m/>
    <m/>
    <m/>
    <m/>
    <m/>
    <m/>
    <m/>
    <m/>
    <m/>
    <m/>
    <n v="15905.31"/>
    <m/>
    <m/>
    <m/>
    <m/>
    <x v="0"/>
    <x v="0"/>
    <m/>
  </r>
  <r>
    <s v=""/>
    <s v=" IR_0212_1340"/>
    <s v="Collared Magnet 2 - Q1BpF - Assembly"/>
    <s v="6.06.02.01.02"/>
    <x v="0"/>
    <d v="2029-12-06T00:00:00"/>
    <d v="1930-05-14T00:00:00"/>
    <s v="jtolle"/>
    <s v="hwitte"/>
    <n v="15905.31"/>
    <s v="EDIA"/>
    <s v="C"/>
    <s v="Labor"/>
    <s v="TEC"/>
    <m/>
    <s v="BNL"/>
    <s v="Const"/>
    <s v="SC_MAG"/>
    <x v="7"/>
    <m/>
    <m/>
    <m/>
    <m/>
    <m/>
    <m/>
    <m/>
    <m/>
    <m/>
    <m/>
    <m/>
    <m/>
    <m/>
    <m/>
    <n v="15905.31"/>
    <m/>
    <m/>
    <m/>
    <m/>
    <x v="0"/>
    <x v="0"/>
    <m/>
  </r>
  <r>
    <s v=""/>
    <s v=" IR_0212_1520"/>
    <s v="Collared Magnet 3 - Q2pF -  Assembly"/>
    <s v="6.06.02.01.02"/>
    <x v="0"/>
    <d v="2029-12-06T00:00:00"/>
    <d v="1930-05-14T00:00:00"/>
    <s v="jtolle"/>
    <s v="hwitte"/>
    <n v="15905.31"/>
    <s v="EDIA"/>
    <s v="C"/>
    <s v="Labor"/>
    <s v="TEC"/>
    <m/>
    <s v="BNL"/>
    <s v="Const"/>
    <s v="SC_MAG"/>
    <x v="7"/>
    <m/>
    <m/>
    <m/>
    <m/>
    <m/>
    <m/>
    <m/>
    <m/>
    <m/>
    <m/>
    <m/>
    <m/>
    <m/>
    <m/>
    <n v="15905.31"/>
    <m/>
    <m/>
    <m/>
    <m/>
    <x v="0"/>
    <x v="0"/>
    <m/>
  </r>
  <r>
    <s v=""/>
    <s v=" IR_0212_1700"/>
    <s v="Collared Magnet 4 - B1pF - Assembly"/>
    <s v="6.06.02.01.02"/>
    <x v="0"/>
    <d v="2029-12-06T00:00:00"/>
    <d v="1930-05-14T00:00:00"/>
    <s v="jtolle"/>
    <s v="hwitte"/>
    <n v="15905.31"/>
    <s v="EDIA"/>
    <s v="C"/>
    <s v="Labor"/>
    <s v="TEC"/>
    <m/>
    <s v="BNL"/>
    <s v="Const"/>
    <s v="SC_MAG"/>
    <x v="7"/>
    <m/>
    <m/>
    <m/>
    <m/>
    <m/>
    <m/>
    <m/>
    <m/>
    <m/>
    <m/>
    <m/>
    <m/>
    <m/>
    <m/>
    <n v="15905.31"/>
    <m/>
    <m/>
    <m/>
    <m/>
    <x v="0"/>
    <x v="0"/>
    <m/>
  </r>
  <r>
    <s v=""/>
    <s v=" IR_0212_1880"/>
    <s v="Collared Magnet 5 - B1ApF - Assembly"/>
    <s v="6.06.02.01.02"/>
    <x v="0"/>
    <d v="2029-12-06T00:00:00"/>
    <d v="1930-05-14T00:00:00"/>
    <s v="jtolle"/>
    <s v="hwitte"/>
    <n v="15905.31"/>
    <s v="EDIA"/>
    <s v="C"/>
    <s v="Labor"/>
    <s v="TEC"/>
    <m/>
    <s v="BNL"/>
    <s v="Const"/>
    <s v="SC_MAG"/>
    <x v="7"/>
    <m/>
    <m/>
    <m/>
    <m/>
    <m/>
    <m/>
    <m/>
    <m/>
    <m/>
    <m/>
    <m/>
    <m/>
    <m/>
    <m/>
    <n v="15905.31"/>
    <m/>
    <m/>
    <m/>
    <m/>
    <x v="0"/>
    <x v="0"/>
    <m/>
  </r>
  <r>
    <s v=""/>
    <s v=" IR_0214_1180"/>
    <s v="Direct Wind Magnets 6 - B0ApF - Cold Mass Assembly"/>
    <s v="6.06.02.01.04"/>
    <x v="0"/>
    <d v="2027-04-09T00:00:00"/>
    <d v="2027-07-02T00:00:00"/>
    <s v="jtolle"/>
    <s v="hwitte"/>
    <n v="89328.95"/>
    <s v="CON"/>
    <s v="C"/>
    <s v="Labor"/>
    <s v="TEC"/>
    <m/>
    <s v="BNL"/>
    <s v="Const"/>
    <s v="SC_MAG"/>
    <x v="7"/>
    <m/>
    <m/>
    <m/>
    <m/>
    <m/>
    <m/>
    <m/>
    <m/>
    <m/>
    <m/>
    <m/>
    <n v="89328.95"/>
    <m/>
    <m/>
    <m/>
    <m/>
    <m/>
    <m/>
    <m/>
    <x v="0"/>
    <x v="0"/>
    <m/>
  </r>
  <r>
    <s v=""/>
    <s v=" IR_0214_1340"/>
    <s v="Direct Wind Magnets 10 - Q1ApR - Cold Mass Assembly"/>
    <s v="6.06.02.01.04"/>
    <x v="0"/>
    <d v="2029-02-12T00:00:00"/>
    <d v="2029-11-28T00:00:00"/>
    <s v="jtolle"/>
    <s v="hwitte"/>
    <n v="71770.8"/>
    <s v="CON"/>
    <s v="C"/>
    <s v="Labor"/>
    <s v="TEC"/>
    <m/>
    <s v="BNL"/>
    <s v="Const"/>
    <s v="SC_MAG"/>
    <x v="7"/>
    <m/>
    <m/>
    <m/>
    <m/>
    <m/>
    <m/>
    <m/>
    <m/>
    <m/>
    <m/>
    <m/>
    <m/>
    <m/>
    <n v="57775.5"/>
    <n v="13995.31"/>
    <m/>
    <m/>
    <m/>
    <m/>
    <x v="0"/>
    <x v="0"/>
    <m/>
  </r>
  <r>
    <s v=""/>
    <s v=" IR_0214_1140"/>
    <s v="Direct Wind Magnets 5 - B2eR - Cold Mass Assembly"/>
    <s v="6.06.02.01.04"/>
    <x v="0"/>
    <d v="2027-02-11T00:00:00"/>
    <d v="2027-05-06T00:00:00"/>
    <s v="jtolle"/>
    <s v="hwitte"/>
    <n v="37009.43"/>
    <s v="CON"/>
    <s v="C"/>
    <s v="Labor"/>
    <s v="TEC"/>
    <m/>
    <s v="BNL"/>
    <s v="Const"/>
    <s v="SC_MAG"/>
    <x v="7"/>
    <m/>
    <m/>
    <m/>
    <m/>
    <m/>
    <m/>
    <m/>
    <m/>
    <m/>
    <m/>
    <m/>
    <n v="37009.43"/>
    <m/>
    <m/>
    <m/>
    <m/>
    <m/>
    <m/>
    <m/>
    <x v="0"/>
    <x v="0"/>
    <m/>
  </r>
  <r>
    <s v=""/>
    <s v=" IR_0214_1020"/>
    <s v="Direct Wind Magnets 2 - Q2eF -Cold Mass Assembly"/>
    <s v="6.06.02.01.04"/>
    <x v="0"/>
    <d v="2028-04-10T00:00:00"/>
    <d v="2028-07-03T00:00:00"/>
    <s v="jtolle"/>
    <s v="hwitte"/>
    <n v="167692.5"/>
    <s v="CON"/>
    <s v="C"/>
    <s v="Labor"/>
    <s v="TEC"/>
    <m/>
    <s v="BNL"/>
    <s v="Const"/>
    <s v="SC_MAG"/>
    <x v="7"/>
    <m/>
    <m/>
    <m/>
    <m/>
    <m/>
    <m/>
    <m/>
    <m/>
    <m/>
    <m/>
    <m/>
    <m/>
    <n v="167692.5"/>
    <m/>
    <m/>
    <m/>
    <m/>
    <m/>
    <m/>
    <x v="0"/>
    <x v="0"/>
    <m/>
  </r>
  <r>
    <s v=""/>
    <s v=" IR_0214_1060"/>
    <s v="Direct Wind Magnets 3 - Q1eR - Cold Mass Assembly"/>
    <s v="6.06.02.01.04"/>
    <x v="0"/>
    <d v="2028-08-09T00:00:00"/>
    <d v="2028-11-02T00:00:00"/>
    <s v="jtolle"/>
    <s v="hwitte"/>
    <n v="159068.09"/>
    <s v="CON"/>
    <s v="C"/>
    <s v="Labor"/>
    <s v="TEC"/>
    <m/>
    <s v="BNL"/>
    <s v="Const"/>
    <s v="SC_MAG"/>
    <x v="7"/>
    <m/>
    <m/>
    <m/>
    <m/>
    <m/>
    <m/>
    <m/>
    <m/>
    <m/>
    <m/>
    <m/>
    <m/>
    <n v="98091.99"/>
    <n v="60976.1"/>
    <m/>
    <m/>
    <m/>
    <m/>
    <m/>
    <x v="0"/>
    <x v="0"/>
    <m/>
  </r>
  <r>
    <s v=""/>
    <s v=" IR_0214_1100"/>
    <s v="Direct Wind Magnets 4 - Q2eR - Cold Mass Assembly"/>
    <s v="6.06.02.01.04"/>
    <x v="0"/>
    <d v="2028-02-11T00:00:00"/>
    <d v="2028-05-05T00:00:00"/>
    <s v="jtolle"/>
    <s v="hwitte"/>
    <n v="131259.31"/>
    <s v="CON"/>
    <s v="C"/>
    <s v="Labor"/>
    <s v="TEC"/>
    <m/>
    <s v="BNL"/>
    <s v="Const"/>
    <s v="SC_MAG"/>
    <x v="7"/>
    <m/>
    <m/>
    <m/>
    <m/>
    <m/>
    <m/>
    <m/>
    <m/>
    <m/>
    <m/>
    <m/>
    <m/>
    <n v="131259.31"/>
    <m/>
    <m/>
    <m/>
    <m/>
    <m/>
    <m/>
    <x v="0"/>
    <x v="0"/>
    <m/>
  </r>
  <r>
    <s v=""/>
    <s v=" IR_0214_1380"/>
    <s v="Direct Wind Magnets 11 - Q1BpR - Cold Mass Assembly"/>
    <s v="6.06.02.01.04"/>
    <x v="0"/>
    <d v="2029-04-10T00:00:00"/>
    <d v="1930-01-28T00:00:00"/>
    <s v="jtolle"/>
    <s v="hwitte"/>
    <n v="125686.59"/>
    <s v="CON"/>
    <s v="C"/>
    <s v="Labor"/>
    <s v="TEC"/>
    <m/>
    <s v="BNL"/>
    <s v="Const"/>
    <s v="SC_MAG"/>
    <x v="7"/>
    <m/>
    <m/>
    <m/>
    <m/>
    <m/>
    <m/>
    <m/>
    <m/>
    <m/>
    <m/>
    <m/>
    <m/>
    <m/>
    <n v="76040.39"/>
    <n v="49646.2"/>
    <m/>
    <m/>
    <m/>
    <m/>
    <x v="0"/>
    <x v="0"/>
    <m/>
  </r>
  <r>
    <s v=""/>
    <s v=" IR_0214_1420"/>
    <s v="Direct Wind Magnets 12 - Q2BpR - Cold Mass Assembly"/>
    <s v="6.06.02.01.04"/>
    <x v="0"/>
    <d v="2029-08-09T00:00:00"/>
    <d v="1930-05-29T00:00:00"/>
    <s v="jtolle"/>
    <s v="hwitte"/>
    <n v="344332.86"/>
    <s v="CON"/>
    <s v="C"/>
    <s v="Labor"/>
    <s v="TEC"/>
    <m/>
    <s v="BNL"/>
    <s v="Const"/>
    <s v="SC_MAG"/>
    <x v="7"/>
    <m/>
    <m/>
    <m/>
    <m/>
    <m/>
    <m/>
    <m/>
    <m/>
    <m/>
    <m/>
    <m/>
    <m/>
    <m/>
    <n v="61979.91"/>
    <n v="282352.94"/>
    <m/>
    <m/>
    <m/>
    <m/>
    <x v="0"/>
    <x v="0"/>
    <m/>
  </r>
  <r>
    <s v=""/>
    <s v=" IR_0214_1220"/>
    <s v="Direct Wind Magnets 7 - B0pF - Dipole - Cold Mass Assembly"/>
    <s v="6.06.02.01.04"/>
    <x v="0"/>
    <d v="2027-08-10T00:00:00"/>
    <d v="2028-05-26T00:00:00"/>
    <s v="jtolle"/>
    <s v="hwitte"/>
    <n v="161559.79999999999"/>
    <s v="CON"/>
    <s v="C"/>
    <s v="Labor"/>
    <s v="TEC"/>
    <m/>
    <s v="BNL"/>
    <s v="Const"/>
    <s v="SC_MAG"/>
    <x v="7"/>
    <m/>
    <m/>
    <m/>
    <m/>
    <m/>
    <m/>
    <m/>
    <m/>
    <m/>
    <m/>
    <m/>
    <n v="29888.560000000001"/>
    <n v="131671.23000000001"/>
    <m/>
    <m/>
    <m/>
    <m/>
    <m/>
    <m/>
    <x v="0"/>
    <x v="0"/>
    <m/>
  </r>
  <r>
    <s v=""/>
    <s v=" IR_0214_1300"/>
    <s v="Direct Wind Magnets 9 - Q0eF - Cold Mass Assembly"/>
    <s v="6.06.02.01.04"/>
    <x v="0"/>
    <d v="2028-10-05T00:00:00"/>
    <d v="2029-07-25T00:00:00"/>
    <s v="jtolle"/>
    <s v="hwitte"/>
    <n v="84585.52"/>
    <s v="CON"/>
    <s v="C"/>
    <s v="Labor"/>
    <s v="TEC"/>
    <m/>
    <s v="BNL"/>
    <s v="Const"/>
    <s v="SC_MAG"/>
    <x v="7"/>
    <m/>
    <m/>
    <m/>
    <m/>
    <m/>
    <m/>
    <m/>
    <m/>
    <m/>
    <m/>
    <m/>
    <m/>
    <m/>
    <n v="84585.52"/>
    <m/>
    <m/>
    <m/>
    <m/>
    <m/>
    <x v="0"/>
    <x v="0"/>
    <m/>
  </r>
  <r>
    <s v=""/>
    <s v=" IR_0214_1260"/>
    <s v="Direct Wind Magnets 8 - B0pF - Quad - Cold Mass Assembly"/>
    <s v="6.06.02.01.04"/>
    <x v="0"/>
    <d v="2028-05-30T00:00:00"/>
    <d v="2029-03-19T00:00:00"/>
    <s v="jtolle"/>
    <s v="hwitte"/>
    <n v="194166.04"/>
    <s v="CON"/>
    <s v="C"/>
    <s v="Labor"/>
    <s v="TEC"/>
    <m/>
    <s v="BNL"/>
    <s v="Const"/>
    <s v="SC_MAG"/>
    <x v="7"/>
    <m/>
    <m/>
    <m/>
    <m/>
    <m/>
    <m/>
    <m/>
    <m/>
    <m/>
    <m/>
    <m/>
    <m/>
    <n v="84462.23"/>
    <n v="109703.81"/>
    <m/>
    <m/>
    <m/>
    <m/>
    <m/>
    <x v="0"/>
    <x v="0"/>
    <m/>
  </r>
  <r>
    <s v=""/>
    <s v=" IR_0214_1440"/>
    <s v="Collared Magnet 1 - Q1ApF - Testing and Inspection"/>
    <s v="6.06.02.01.04"/>
    <x v="0"/>
    <d v="1930-05-15T00:00:00"/>
    <d v="1930-09-27T00:00:00"/>
    <s v="jtolle"/>
    <s v="hwitte"/>
    <n v="15905.31"/>
    <s v="EDIA"/>
    <s v="C"/>
    <s v="Labor"/>
    <s v="TEC"/>
    <m/>
    <s v="BNL"/>
    <s v="Const.Test"/>
    <s v="SC_MAG"/>
    <x v="8"/>
    <m/>
    <m/>
    <m/>
    <m/>
    <m/>
    <m/>
    <m/>
    <m/>
    <m/>
    <m/>
    <m/>
    <m/>
    <m/>
    <m/>
    <n v="15905.31"/>
    <m/>
    <m/>
    <m/>
    <m/>
    <x v="0"/>
    <x v="0"/>
    <m/>
  </r>
  <r>
    <s v=""/>
    <s v=" IR_0214_1480"/>
    <s v="Collared Magnet 2 - Q1BpF - Testing and Inspection"/>
    <s v="6.06.02.01.04"/>
    <x v="0"/>
    <d v="1930-05-15T00:00:00"/>
    <d v="1930-09-27T00:00:00"/>
    <s v="jtolle"/>
    <s v="hwitte"/>
    <n v="15905.31"/>
    <s v="EDIA"/>
    <s v="C"/>
    <s v="Labor"/>
    <s v="TEC"/>
    <m/>
    <s v="BNL"/>
    <s v="Const.Test"/>
    <s v="SC_MAG"/>
    <x v="8"/>
    <m/>
    <m/>
    <m/>
    <m/>
    <m/>
    <m/>
    <m/>
    <m/>
    <m/>
    <m/>
    <m/>
    <m/>
    <m/>
    <m/>
    <n v="15905.31"/>
    <m/>
    <m/>
    <m/>
    <m/>
    <x v="0"/>
    <x v="0"/>
    <m/>
  </r>
  <r>
    <s v=""/>
    <s v=" IR_0214_1520"/>
    <s v="Collared Magnet 3 - Q2pF -  Testing and Inspection"/>
    <s v="6.06.02.01.04"/>
    <x v="0"/>
    <d v="1930-05-15T00:00:00"/>
    <d v="1930-09-27T00:00:00"/>
    <s v="jtolle"/>
    <s v="hwitte"/>
    <n v="15905.31"/>
    <s v="EDIA"/>
    <s v="C"/>
    <s v="Labor"/>
    <s v="TEC"/>
    <m/>
    <s v="BNL"/>
    <s v="Const.Test"/>
    <s v="SC_MAG"/>
    <x v="8"/>
    <m/>
    <m/>
    <m/>
    <m/>
    <m/>
    <m/>
    <m/>
    <m/>
    <m/>
    <m/>
    <m/>
    <m/>
    <m/>
    <m/>
    <n v="15905.31"/>
    <m/>
    <m/>
    <m/>
    <m/>
    <x v="0"/>
    <x v="0"/>
    <m/>
  </r>
  <r>
    <s v=""/>
    <s v=" IR_0214_1560"/>
    <s v="Collared Magnet 4 - B1pF - Testing and Inspection"/>
    <s v="6.06.02.01.04"/>
    <x v="0"/>
    <d v="1930-05-15T00:00:00"/>
    <d v="1930-09-27T00:00:00"/>
    <s v="jtolle"/>
    <s v="hwitte"/>
    <n v="15905.31"/>
    <s v="EDIA"/>
    <s v="C"/>
    <s v="Labor"/>
    <s v="TEC"/>
    <m/>
    <s v="BNL"/>
    <s v="Const.Test"/>
    <s v="SC_MAG"/>
    <x v="8"/>
    <m/>
    <m/>
    <m/>
    <m/>
    <m/>
    <m/>
    <m/>
    <m/>
    <m/>
    <m/>
    <m/>
    <m/>
    <m/>
    <m/>
    <n v="15905.31"/>
    <m/>
    <m/>
    <m/>
    <m/>
    <x v="0"/>
    <x v="0"/>
    <m/>
  </r>
  <r>
    <s v=""/>
    <s v=" IR_0214_1600"/>
    <s v="Collared Magnet 5 - B1ApF - Testing and Inspection"/>
    <s v="6.06.02.01.04"/>
    <x v="0"/>
    <d v="1930-05-15T00:00:00"/>
    <d v="1930-09-27T00:00:00"/>
    <s v="jtolle"/>
    <s v="hwitte"/>
    <n v="15905.31"/>
    <s v="EDIA"/>
    <s v="C"/>
    <s v="Labor"/>
    <s v="TEC"/>
    <m/>
    <s v="BNL"/>
    <s v="Const.Test"/>
    <s v="SC_MAG"/>
    <x v="8"/>
    <m/>
    <m/>
    <m/>
    <m/>
    <m/>
    <m/>
    <m/>
    <m/>
    <m/>
    <m/>
    <m/>
    <m/>
    <m/>
    <m/>
    <n v="15905.31"/>
    <m/>
    <m/>
    <m/>
    <m/>
    <x v="0"/>
    <x v="0"/>
    <m/>
  </r>
  <r>
    <s v=""/>
    <s v=" IR_0202_1680"/>
    <s v="Spin Rotator Quad - Measurement"/>
    <s v="6.06.02.02"/>
    <x v="0"/>
    <d v="2028-12-11T00:00:00"/>
    <d v="2029-02-22T00:00:00"/>
    <s v="jtolle"/>
    <s v="hwitte"/>
    <n v="516.54999999999995"/>
    <s v="EDIA"/>
    <s v="C"/>
    <s v="Labor"/>
    <s v="TEC"/>
    <m/>
    <s v="BNL"/>
    <s v="Const.Test"/>
    <s v="NC_MAG"/>
    <x v="8"/>
    <m/>
    <m/>
    <m/>
    <m/>
    <m/>
    <m/>
    <m/>
    <m/>
    <m/>
    <m/>
    <m/>
    <m/>
    <m/>
    <n v="516.54999999999995"/>
    <m/>
    <m/>
    <m/>
    <m/>
    <m/>
    <x v="0"/>
    <x v="0"/>
    <m/>
  </r>
  <r>
    <s v=""/>
    <s v=" IR_0202_1660"/>
    <s v="Spin Rotator Quad - Mounting on Girders"/>
    <s v="6.06.02.02"/>
    <x v="0"/>
    <d v="2028-12-11T00:00:00"/>
    <d v="2029-02-22T00:00:00"/>
    <s v="jtolle"/>
    <s v="hwitte"/>
    <n v="6715.19"/>
    <s v="EDIA"/>
    <s v="C"/>
    <s v="Labor"/>
    <s v="TEC"/>
    <m/>
    <s v="BNL"/>
    <s v="Const.Install"/>
    <s v="NC_MAG"/>
    <x v="5"/>
    <m/>
    <m/>
    <m/>
    <m/>
    <m/>
    <m/>
    <m/>
    <m/>
    <m/>
    <m/>
    <m/>
    <m/>
    <m/>
    <n v="6715.19"/>
    <m/>
    <m/>
    <m/>
    <m/>
    <m/>
    <x v="0"/>
    <x v="0"/>
    <m/>
  </r>
  <r>
    <s v=""/>
    <s v=" IR_0204_1140"/>
    <s v="IR Vacuum - Vendor and procurement support"/>
    <s v="6.06.02.04"/>
    <x v="0"/>
    <d v="2026-11-05T00:00:00"/>
    <d v="2028-02-11T00:00:00"/>
    <s v="rnavarrol"/>
    <s v="chetzel"/>
    <n v="64280.84"/>
    <s v="EDIA"/>
    <s v="C"/>
    <s v="Labor"/>
    <s v="TEC"/>
    <m/>
    <s v="BNL"/>
    <s v="Const"/>
    <s v="VAC"/>
    <x v="9"/>
    <s v="A.PP001"/>
    <s v="APP00041"/>
    <m/>
    <m/>
    <m/>
    <m/>
    <m/>
    <m/>
    <m/>
    <m/>
    <m/>
    <n v="46118.95"/>
    <n v="18161.89"/>
    <m/>
    <m/>
    <m/>
    <m/>
    <m/>
    <m/>
    <x v="0"/>
    <x v="0"/>
    <m/>
  </r>
  <r>
    <s v=""/>
    <s v=" IR_0204_1180"/>
    <s v="IR Vacuum - Final delivery, sub-system testing and acceptance"/>
    <s v="6.06.02.04"/>
    <x v="0"/>
    <d v="2027-06-15T00:00:00"/>
    <d v="2028-09-07T00:00:00"/>
    <s v="rnavarrol"/>
    <s v="chetzel"/>
    <n v="141554.89000000001"/>
    <s v="EDIA"/>
    <s v="C"/>
    <s v="Labor"/>
    <s v="TEC"/>
    <m/>
    <s v="BNL"/>
    <s v="Const"/>
    <s v="VAC"/>
    <x v="8"/>
    <s v="A.PP001"/>
    <s v="APP00041"/>
    <m/>
    <m/>
    <m/>
    <m/>
    <m/>
    <m/>
    <m/>
    <m/>
    <m/>
    <n v="34703.78"/>
    <n v="106851.11"/>
    <m/>
    <m/>
    <m/>
    <m/>
    <m/>
    <m/>
    <x v="0"/>
    <x v="0"/>
    <m/>
  </r>
  <r>
    <s v=""/>
    <s v=" IR_0204_1360"/>
    <s v="Movable ESR Collimators - Vendor and procurement support"/>
    <s v="6.06.03.02.03"/>
    <x v="0"/>
    <d v="2028-03-15T00:00:00"/>
    <d v="2029-12-14T00:00:00"/>
    <s v="rnavarrol"/>
    <s v="chetzel"/>
    <n v="278736.34000000003"/>
    <s v="EDIA"/>
    <s v="C"/>
    <s v="Labor"/>
    <s v="TEC"/>
    <m/>
    <s v="BNL"/>
    <s v="Const"/>
    <s v="VAC"/>
    <x v="9"/>
    <s v="S.P055"/>
    <s v="APP00141"/>
    <m/>
    <m/>
    <m/>
    <m/>
    <m/>
    <m/>
    <m/>
    <m/>
    <m/>
    <m/>
    <n v="88688.84"/>
    <n v="157739.43"/>
    <n v="32308.07"/>
    <m/>
    <m/>
    <m/>
    <m/>
    <x v="0"/>
    <x v="0"/>
    <m/>
  </r>
  <r>
    <s v=""/>
    <s v=" IR_0206_1120"/>
    <s v="IR BPM Pick-up -  Assembly Support"/>
    <s v="6.06.02.05.01"/>
    <x v="0"/>
    <d v="2025-12-09T00:00:00"/>
    <d v="2027-10-22T00:00:00"/>
    <s v="mahmed"/>
    <s v="gassner"/>
    <n v="19025.349999999999"/>
    <s v="CON"/>
    <s v="C"/>
    <s v="Labor"/>
    <s v="TEC"/>
    <m/>
    <s v="BNL"/>
    <s v="PED.Design"/>
    <s v="INS"/>
    <x v="7"/>
    <m/>
    <m/>
    <m/>
    <m/>
    <m/>
    <m/>
    <m/>
    <m/>
    <m/>
    <m/>
    <n v="8298.2900000000009"/>
    <n v="10119.870000000001"/>
    <n v="607.19000000000005"/>
    <m/>
    <m/>
    <m/>
    <m/>
    <m/>
    <m/>
    <x v="0"/>
    <x v="0"/>
    <m/>
  </r>
  <r>
    <s v=""/>
    <s v=" IR_0206_1220"/>
    <s v="IR BPM Pick-up - Assembly of IR BPM mechanical test fixture"/>
    <s v="6.06.02.05.01"/>
    <x v="0"/>
    <d v="2027-02-23T00:00:00"/>
    <d v="2028-05-02T00:00:00"/>
    <s v="mahmed"/>
    <s v="gassner"/>
    <n v="9807.2999999999993"/>
    <s v="CON"/>
    <s v="C"/>
    <s v="Labor"/>
    <s v="TEC"/>
    <m/>
    <s v="BNL"/>
    <s v="Const"/>
    <s v="INS"/>
    <x v="7"/>
    <m/>
    <m/>
    <m/>
    <m/>
    <m/>
    <m/>
    <m/>
    <m/>
    <m/>
    <m/>
    <m/>
    <n v="5067.1000000000004"/>
    <n v="4740.1899999999996"/>
    <m/>
    <m/>
    <m/>
    <m/>
    <m/>
    <m/>
    <x v="0"/>
    <x v="0"/>
    <m/>
  </r>
  <r>
    <s v=""/>
    <s v=" IR_0206_1240"/>
    <s v="IR BPM Pick-up - IR BPM mechanical assembly (button installation, etc., 1/2 hr ea.)"/>
    <s v="6.06.02.05.01"/>
    <x v="0"/>
    <d v="2027-02-23T00:00:00"/>
    <d v="2028-05-02T00:00:00"/>
    <s v="mahmed"/>
    <s v="gassner"/>
    <n v="4781.0600000000004"/>
    <s v="CON"/>
    <s v="C"/>
    <s v="Labor"/>
    <s v="TEC"/>
    <m/>
    <s v="BNL"/>
    <s v="Const"/>
    <s v="INS"/>
    <x v="7"/>
    <m/>
    <m/>
    <m/>
    <m/>
    <m/>
    <m/>
    <m/>
    <m/>
    <m/>
    <m/>
    <m/>
    <n v="2470.21"/>
    <n v="2310.84"/>
    <m/>
    <m/>
    <m/>
    <m/>
    <m/>
    <m/>
    <x v="0"/>
    <x v="0"/>
    <m/>
  </r>
  <r>
    <s v=""/>
    <s v=" IR_0206_1260"/>
    <s v="IR BPM Pick-up Materials - Test and Final Acceptance"/>
    <s v="6.06.02.05.01"/>
    <x v="0"/>
    <d v="2028-08-10T00:00:00"/>
    <d v="2029-03-20T00:00:00"/>
    <s v="mahmed"/>
    <s v="gassner"/>
    <n v="6825.37"/>
    <s v="EDIA"/>
    <s v="C"/>
    <s v="Labor"/>
    <s v="TEC"/>
    <m/>
    <s v="BNL"/>
    <s v="Const"/>
    <s v="INS"/>
    <x v="8"/>
    <s v="S.P135"/>
    <s v="APP00169"/>
    <m/>
    <m/>
    <m/>
    <m/>
    <m/>
    <m/>
    <m/>
    <m/>
    <m/>
    <m/>
    <n v="1638.09"/>
    <n v="5187.28"/>
    <m/>
    <m/>
    <m/>
    <m/>
    <m/>
    <x v="0"/>
    <x v="0"/>
    <m/>
  </r>
  <r>
    <s v=""/>
    <s v=" IR_0206_3760"/>
    <s v="Orbit Feedback Pick-up - Assembly Support"/>
    <s v="6.06.02.05.02"/>
    <x v="0"/>
    <d v="2023-07-03T00:00:00"/>
    <d v="2024-04-19T00:00:00"/>
    <s v="mahmed"/>
    <s v="gassner"/>
    <n v="4302.91"/>
    <s v="CON"/>
    <s v="C"/>
    <s v="Labor"/>
    <s v="TEC"/>
    <m/>
    <s v="BNL"/>
    <s v="PED"/>
    <s v="INS"/>
    <x v="11"/>
    <m/>
    <m/>
    <m/>
    <m/>
    <m/>
    <m/>
    <m/>
    <n v="1355.42"/>
    <n v="2947.49"/>
    <m/>
    <m/>
    <m/>
    <m/>
    <m/>
    <m/>
    <m/>
    <m/>
    <m/>
    <m/>
    <x v="0"/>
    <x v="0"/>
    <m/>
  </r>
  <r>
    <s v=""/>
    <s v=" IR_0206_3840"/>
    <s v="Orbit Feedback Magnet stand mechanical assembly"/>
    <s v="6.06.02.05.02"/>
    <x v="0"/>
    <d v="2026-12-11T00:00:00"/>
    <d v="2028-12-11T00:00:00"/>
    <s v="mahmed"/>
    <s v="gassner"/>
    <n v="15803.99"/>
    <s v="CON"/>
    <s v="C"/>
    <s v="Labor"/>
    <s v="TEC"/>
    <m/>
    <s v="BNL"/>
    <s v="Const"/>
    <s v="INS"/>
    <x v="7"/>
    <m/>
    <m/>
    <m/>
    <m/>
    <m/>
    <m/>
    <m/>
    <m/>
    <m/>
    <m/>
    <m/>
    <n v="6416.42"/>
    <n v="7901.99"/>
    <n v="1485.57"/>
    <m/>
    <m/>
    <m/>
    <m/>
    <m/>
    <x v="0"/>
    <x v="0"/>
    <m/>
  </r>
  <r>
    <s v=""/>
    <s v=" IR_0206_6260"/>
    <s v="BLM Electronic System - Acceptance Testing"/>
    <s v="6.06.02.05.03"/>
    <x v="0"/>
    <d v="2024-05-17T00:00:00"/>
    <d v="2025-05-09T00:00:00"/>
    <s v="mahmed"/>
    <s v="gassner"/>
    <n v="2776.91"/>
    <s v="EDIA"/>
    <s v="C"/>
    <s v="Labor"/>
    <s v="TEC"/>
    <m/>
    <s v="BNL"/>
    <s v="PED"/>
    <s v="INS"/>
    <x v="8"/>
    <m/>
    <m/>
    <m/>
    <m/>
    <m/>
    <m/>
    <m/>
    <m/>
    <n v="1065.43"/>
    <n v="1711.48"/>
    <m/>
    <m/>
    <m/>
    <m/>
    <m/>
    <m/>
    <m/>
    <m/>
    <m/>
    <x v="0"/>
    <x v="0"/>
    <m/>
  </r>
  <r>
    <s v=""/>
    <s v=" IR_0205_2070"/>
    <s v="RF-CRAB-1-CM: High Power Test (First Article CM)"/>
    <s v="6.08.03.01.04"/>
    <x v="0"/>
    <d v="2029-01-12T00:00:00"/>
    <d v="2029-04-11T00:00:00"/>
    <s v="jtolle"/>
    <s v="zaltsman"/>
    <n v="85747.76"/>
    <s v="EDIA"/>
    <s v="C"/>
    <s v="Labor"/>
    <s v="TEC"/>
    <m/>
    <s v="BNL"/>
    <s v="Const.Test"/>
    <s v="RF"/>
    <x v="8"/>
    <m/>
    <m/>
    <m/>
    <m/>
    <m/>
    <m/>
    <m/>
    <m/>
    <m/>
    <m/>
    <m/>
    <m/>
    <m/>
    <n v="85747.76"/>
    <m/>
    <m/>
    <m/>
    <m/>
    <m/>
    <x v="0"/>
    <x v="0"/>
    <m/>
  </r>
  <r>
    <s v=""/>
    <s v=" IR_0205_2100"/>
    <s v="RF-CRAB-1-CM: High Power Test (CM-01)"/>
    <s v="6.08.04.04.04"/>
    <x v="0"/>
    <d v="1931-01-08T00:00:00"/>
    <d v="1931-04-14T00:00:00"/>
    <s v="jtolle"/>
    <s v="zaltsman"/>
    <n v="275703.78000000003"/>
    <s v="CON"/>
    <s v="C"/>
    <s v="Labor"/>
    <s v="TEC"/>
    <m/>
    <s v="BNL"/>
    <s v="Const.Test"/>
    <s v="RF"/>
    <x v="8"/>
    <m/>
    <m/>
    <m/>
    <m/>
    <m/>
    <m/>
    <m/>
    <m/>
    <m/>
    <m/>
    <m/>
    <m/>
    <m/>
    <m/>
    <m/>
    <n v="275703.78000000003"/>
    <m/>
    <m/>
    <m/>
    <x v="0"/>
    <x v="0"/>
    <m/>
  </r>
  <r>
    <s v=""/>
    <s v=" IR_0205_2190"/>
    <s v="RF-CRAB-1-PWR: High Power Test (First Article)"/>
    <s v="6.08.06.03"/>
    <x v="0"/>
    <d v="2026-10-28T00:00:00"/>
    <d v="2026-12-28T00:00:00"/>
    <s v="jtolle"/>
    <s v="zaltsman"/>
    <n v="16877.259999999998"/>
    <s v="EDIA"/>
    <s v="C"/>
    <s v="Labor"/>
    <s v="TEC"/>
    <m/>
    <s v="BNL"/>
    <s v="Const.Test"/>
    <s v="RF"/>
    <x v="8"/>
    <s v="A.PP034.A"/>
    <m/>
    <m/>
    <m/>
    <m/>
    <m/>
    <m/>
    <m/>
    <m/>
    <m/>
    <m/>
    <n v="16877.259999999998"/>
    <m/>
    <m/>
    <m/>
    <m/>
    <m/>
    <m/>
    <m/>
    <x v="0"/>
    <x v="0"/>
    <m/>
  </r>
  <r>
    <s v=""/>
    <s v=" IR_0205_2220"/>
    <s v="RF-CRAB-1-PWR: High Power Test (Production)"/>
    <s v="6.08.06.03"/>
    <x v="0"/>
    <d v="2027-03-29T00:00:00"/>
    <d v="2027-09-15T00:00:00"/>
    <s v="jtolle"/>
    <s v="zaltsman"/>
    <n v="88605.64"/>
    <s v="CON"/>
    <s v="C"/>
    <s v="Labor"/>
    <s v="TEC"/>
    <m/>
    <s v="BNL"/>
    <s v="Const.Test"/>
    <s v="RF"/>
    <x v="8"/>
    <s v="A.PP034.B"/>
    <m/>
    <m/>
    <m/>
    <m/>
    <m/>
    <m/>
    <m/>
    <m/>
    <m/>
    <m/>
    <n v="88605.64"/>
    <m/>
    <m/>
    <m/>
    <m/>
    <m/>
    <m/>
    <m/>
    <x v="0"/>
    <x v="0"/>
    <m/>
  </r>
  <r>
    <s v=""/>
    <s v=" IR_0205_5070"/>
    <s v="RF-CRAB-2-CM: High Power Test (CM-01)"/>
    <s v="6.08.04.05.04"/>
    <x v="0"/>
    <d v="2029-04-17T00:00:00"/>
    <d v="2029-07-13T00:00:00"/>
    <s v="jtolle"/>
    <s v="zaltsman"/>
    <n v="85747.76"/>
    <s v="EDIA"/>
    <s v="C"/>
    <s v="Labor"/>
    <s v="TEC"/>
    <m/>
    <s v="BNL"/>
    <s v="Const.Test"/>
    <s v="RF"/>
    <x v="8"/>
    <m/>
    <m/>
    <m/>
    <m/>
    <m/>
    <m/>
    <m/>
    <m/>
    <m/>
    <m/>
    <m/>
    <m/>
    <m/>
    <n v="85747.76"/>
    <m/>
    <m/>
    <m/>
    <m/>
    <m/>
    <x v="0"/>
    <x v="0"/>
    <m/>
  </r>
  <r>
    <s v=""/>
    <s v=" IR_0205_5100"/>
    <s v="RF-CRAB-2-CM: High Power Test (Production) (CM-02)"/>
    <s v="6.08.04.05.04"/>
    <x v="0"/>
    <d v="2029-07-16T00:00:00"/>
    <d v="2029-10-18T00:00:00"/>
    <s v="jtolle"/>
    <s v="zaltsman"/>
    <n v="431910.44"/>
    <s v="CON"/>
    <s v="C"/>
    <s v="Labor"/>
    <s v="TEC"/>
    <m/>
    <s v="BNL"/>
    <s v="Const.Test"/>
    <s v="RF"/>
    <x v="8"/>
    <m/>
    <m/>
    <m/>
    <m/>
    <m/>
    <m/>
    <m/>
    <m/>
    <m/>
    <m/>
    <m/>
    <m/>
    <m/>
    <n v="348106.92"/>
    <n v="83803.520000000004"/>
    <m/>
    <m/>
    <m/>
    <m/>
    <x v="0"/>
    <x v="0"/>
    <m/>
  </r>
  <r>
    <s v=""/>
    <s v=" IR_0205_5190"/>
    <s v="RF-CRAB-2-PWR: High Power Test (First Article)"/>
    <s v="6.08.06.03"/>
    <x v="0"/>
    <d v="2026-10-28T00:00:00"/>
    <d v="2026-12-28T00:00:00"/>
    <s v="jtolle"/>
    <s v="zaltsman"/>
    <n v="16877.259999999998"/>
    <s v="EDIA"/>
    <s v="C"/>
    <s v="Labor"/>
    <s v="TEC"/>
    <m/>
    <s v="BNL"/>
    <s v="Const.Test"/>
    <s v="RF"/>
    <x v="8"/>
    <s v="A.PP023.A"/>
    <m/>
    <m/>
    <m/>
    <m/>
    <m/>
    <m/>
    <m/>
    <m/>
    <m/>
    <m/>
    <n v="16877.259999999998"/>
    <m/>
    <m/>
    <m/>
    <m/>
    <m/>
    <m/>
    <m/>
    <x v="0"/>
    <x v="0"/>
    <m/>
  </r>
  <r>
    <s v=""/>
    <s v=" IR_0205_5220"/>
    <s v="RF-CRAB-2-PWR: High Power Test (Production)"/>
    <s v="6.08.06.03"/>
    <x v="0"/>
    <d v="2027-03-29T00:00:00"/>
    <d v="2027-08-17T00:00:00"/>
    <s v="jtolle"/>
    <s v="zaltsman"/>
    <n v="63289.74"/>
    <s v="CON"/>
    <s v="C"/>
    <s v="Labor"/>
    <s v="TEC"/>
    <m/>
    <s v="BNL"/>
    <s v="Const.Test"/>
    <s v="RF"/>
    <x v="8"/>
    <s v="A.PP023.B"/>
    <m/>
    <m/>
    <m/>
    <m/>
    <m/>
    <m/>
    <m/>
    <m/>
    <m/>
    <m/>
    <n v="63289.74"/>
    <m/>
    <m/>
    <m/>
    <m/>
    <m/>
    <m/>
    <m/>
    <x v="0"/>
    <x v="0"/>
    <m/>
  </r>
  <r>
    <s v=""/>
    <s v=" IR_0302_1176"/>
    <s v="pCarbon target loading station - installation"/>
    <s v="6.10.14.02.01"/>
    <x v="0"/>
    <d v="2028-12-06T00:00:00"/>
    <d v="2029-06-05T00:00:00"/>
    <s v="tlewis"/>
    <s v="wschmidke"/>
    <n v="154965.84"/>
    <s v="CON"/>
    <s v="C"/>
    <s v="Labor"/>
    <s v="TEC"/>
    <m/>
    <s v="BNL"/>
    <s v="Const"/>
    <s v="DET"/>
    <x v="5"/>
    <m/>
    <m/>
    <m/>
    <m/>
    <m/>
    <m/>
    <m/>
    <m/>
    <m/>
    <m/>
    <m/>
    <m/>
    <m/>
    <n v="154965.84"/>
    <m/>
    <m/>
    <m/>
    <m/>
    <m/>
    <x v="0"/>
    <x v="0"/>
    <m/>
  </r>
  <r>
    <s v=""/>
    <s v=" IR_0302_5660"/>
    <s v="HJET Target Gas Analyser (TGA) - oversight"/>
    <s v="6.10.14.02.01"/>
    <x v="0"/>
    <d v="2026-05-21T00:00:00"/>
    <d v="2027-05-20T00:00:00"/>
    <s v="tlewis"/>
    <s v="wschmidke"/>
    <n v="28572.41"/>
    <s v="EDIA"/>
    <s v="C"/>
    <s v="Labor"/>
    <s v="TEC"/>
    <m/>
    <s v="BNL"/>
    <s v="PED"/>
    <s v="DET"/>
    <x v="9"/>
    <s v="S.P379"/>
    <m/>
    <m/>
    <m/>
    <m/>
    <m/>
    <m/>
    <m/>
    <m/>
    <m/>
    <n v="10514.65"/>
    <n v="18057.759999999998"/>
    <m/>
    <m/>
    <m/>
    <m/>
    <m/>
    <m/>
    <m/>
    <x v="0"/>
    <x v="0"/>
    <m/>
  </r>
  <r>
    <s v=""/>
    <s v=" IR_0302_5240"/>
    <s v="pCarbon device relocation - removal"/>
    <s v="6.10.14.02.02"/>
    <x v="0"/>
    <d v="2024-04-04T00:00:00"/>
    <d v="2024-09-30T00:00:00"/>
    <s v="tlewis"/>
    <s v="wschmidke"/>
    <n v="17396.939999999999"/>
    <s v="CON"/>
    <s v="C"/>
    <s v="Labor"/>
    <s v="TEC"/>
    <m/>
    <s v="BNL"/>
    <s v="Const"/>
    <s v="DET"/>
    <x v="9"/>
    <m/>
    <m/>
    <m/>
    <m/>
    <m/>
    <m/>
    <m/>
    <m/>
    <n v="17396.939999999999"/>
    <m/>
    <m/>
    <m/>
    <m/>
    <m/>
    <m/>
    <m/>
    <m/>
    <m/>
    <m/>
    <x v="0"/>
    <x v="0"/>
    <m/>
  </r>
  <r>
    <s v=""/>
    <s v=" IR_0302_5340"/>
    <s v="pCarbon vacuum system"/>
    <s v="6.10.14.02.02"/>
    <x v="0"/>
    <d v="2027-12-13T00:00:00"/>
    <d v="2028-06-09T00:00:00"/>
    <s v="tlewis"/>
    <s v="wschmidke"/>
    <n v="19963.39"/>
    <s v="CON"/>
    <s v="C"/>
    <s v="Labor"/>
    <s v="TEC"/>
    <m/>
    <s v="BNL"/>
    <s v="Const"/>
    <s v="DET"/>
    <x v="7"/>
    <m/>
    <m/>
    <m/>
    <m/>
    <m/>
    <m/>
    <m/>
    <m/>
    <m/>
    <m/>
    <m/>
    <m/>
    <n v="19963.39"/>
    <m/>
    <m/>
    <m/>
    <m/>
    <m/>
    <m/>
    <x v="0"/>
    <x v="0"/>
    <m/>
  </r>
  <r>
    <s v=""/>
    <s v=" IR_0302_5360"/>
    <s v="pCarbon new cables and terminations"/>
    <s v="6.10.14.02.02"/>
    <x v="0"/>
    <d v="2028-06-12T00:00:00"/>
    <d v="2028-09-06T00:00:00"/>
    <s v="tlewis"/>
    <s v="wschmidke"/>
    <n v="59890.18"/>
    <s v="CON"/>
    <s v="C"/>
    <s v="Labor"/>
    <s v="TEC"/>
    <m/>
    <s v="BNL"/>
    <s v="Const"/>
    <s v="DET"/>
    <x v="7"/>
    <m/>
    <m/>
    <m/>
    <m/>
    <m/>
    <m/>
    <m/>
    <m/>
    <m/>
    <m/>
    <m/>
    <m/>
    <n v="59890.18"/>
    <m/>
    <m/>
    <m/>
    <m/>
    <m/>
    <m/>
    <x v="0"/>
    <x v="0"/>
    <m/>
  </r>
  <r>
    <s v=""/>
    <s v=" E1005_10529"/>
    <s v="Hadron Endcap EMCal - Cooling, Monitoring - Cooling system - PPM Procurement Effort with Technical Support"/>
    <s v="6.10.05.03.03"/>
    <x v="0"/>
    <d v="2025-08-27T00:00:00"/>
    <d v="2026-02-10T00:00:00"/>
    <s v="tlewis"/>
    <s v="shura"/>
    <n v="10871.25"/>
    <s v="EDIA"/>
    <s v="C"/>
    <s v="Labor"/>
    <s v="TEC"/>
    <m/>
    <s v="BNL"/>
    <s v="PED"/>
    <s v="DET"/>
    <x v="10"/>
    <s v="P.S250"/>
    <m/>
    <m/>
    <m/>
    <m/>
    <m/>
    <m/>
    <m/>
    <m/>
    <n v="2329.5500000000002"/>
    <n v="8541.69"/>
    <m/>
    <m/>
    <m/>
    <m/>
    <m/>
    <m/>
    <m/>
    <m/>
    <x v="0"/>
    <x v="0"/>
    <m/>
  </r>
  <r>
    <s v=""/>
    <s v=" RD_0307_3120"/>
    <s v="ASS: Striplines Hadron"/>
    <s v="6.02.03.05.01"/>
    <x v="0"/>
    <d v="2023-11-03T00:00:00"/>
    <d v="2024-03-14T00:00:00"/>
    <s v="apatil"/>
    <s v="jsandberg"/>
    <n v="4479.71"/>
    <s v="CON"/>
    <s v="C"/>
    <s v="Labor"/>
    <s v="OPC"/>
    <m/>
    <s v="BNL"/>
    <s v="R&amp;D"/>
    <s v="PD"/>
    <x v="7"/>
    <m/>
    <m/>
    <m/>
    <m/>
    <m/>
    <m/>
    <m/>
    <m/>
    <n v="4479.71"/>
    <m/>
    <m/>
    <m/>
    <m/>
    <m/>
    <m/>
    <m/>
    <m/>
    <m/>
    <m/>
    <x v="0"/>
    <x v="0"/>
    <m/>
  </r>
  <r>
    <s v=""/>
    <s v=" RD_0307_3140"/>
    <s v="ASS: Stripline Supports Hadron"/>
    <s v="6.02.03.05.01"/>
    <x v="0"/>
    <d v="2023-11-03T00:00:00"/>
    <d v="2024-01-10T00:00:00"/>
    <s v="apatil"/>
    <s v="jsandberg"/>
    <n v="1791.88"/>
    <s v="CON"/>
    <s v="C"/>
    <s v="Labor"/>
    <s v="OPC"/>
    <m/>
    <s v="BNL"/>
    <s v="R&amp;D"/>
    <s v="PD"/>
    <x v="7"/>
    <m/>
    <m/>
    <m/>
    <m/>
    <m/>
    <m/>
    <m/>
    <m/>
    <n v="1791.88"/>
    <m/>
    <m/>
    <m/>
    <m/>
    <m/>
    <m/>
    <m/>
    <m/>
    <m/>
    <m/>
    <x v="0"/>
    <x v="0"/>
    <m/>
  </r>
  <r>
    <s v=""/>
    <s v=" RD_0307_3160"/>
    <s v="ASS: Chamber End Pieces Hadron"/>
    <s v="6.02.03.05.01"/>
    <x v="0"/>
    <d v="2023-05-22T00:00:00"/>
    <d v="2023-06-21T00:00:00"/>
    <s v="apatil"/>
    <s v="jsandberg"/>
    <n v="1731.29"/>
    <s v="CON"/>
    <s v="C"/>
    <s v="Labor"/>
    <s v="OPC"/>
    <m/>
    <s v="BNL"/>
    <s v="R&amp;D"/>
    <s v="PD"/>
    <x v="7"/>
    <m/>
    <m/>
    <m/>
    <m/>
    <m/>
    <m/>
    <m/>
    <n v="1731.29"/>
    <m/>
    <m/>
    <m/>
    <m/>
    <m/>
    <m/>
    <m/>
    <m/>
    <m/>
    <m/>
    <m/>
    <x v="0"/>
    <x v="0"/>
    <m/>
  </r>
  <r>
    <s v=""/>
    <s v=" RD_0307_3180"/>
    <s v="ASS: Main Chambers Hadron"/>
    <s v="6.02.03.05.01"/>
    <x v="0"/>
    <d v="2023-08-22T00:00:00"/>
    <d v="2023-09-21T00:00:00"/>
    <s v="apatil"/>
    <s v="jsandberg"/>
    <n v="4328.22"/>
    <s v="CON"/>
    <s v="C"/>
    <s v="Labor"/>
    <s v="OPC"/>
    <m/>
    <s v="BNL"/>
    <s v="R&amp;D"/>
    <s v="PD"/>
    <x v="7"/>
    <m/>
    <m/>
    <m/>
    <m/>
    <m/>
    <m/>
    <m/>
    <n v="4328.22"/>
    <m/>
    <m/>
    <m/>
    <m/>
    <m/>
    <m/>
    <m/>
    <m/>
    <m/>
    <m/>
    <m/>
    <x v="0"/>
    <x v="0"/>
    <m/>
  </r>
  <r>
    <s v=""/>
    <s v=" RD_0307_3220"/>
    <s v="ASS: Vacuum Systems Hadron"/>
    <s v="6.02.03.05.01"/>
    <x v="0"/>
    <d v="2024-04-05T00:00:00"/>
    <d v="2024-04-25T00:00:00"/>
    <s v="apatil"/>
    <s v="jsandberg"/>
    <n v="4479.71"/>
    <s v="CON"/>
    <s v="C"/>
    <s v="Labor"/>
    <s v="OPC"/>
    <m/>
    <s v="BNL"/>
    <s v="R&amp;D"/>
    <s v="PD"/>
    <x v="7"/>
    <m/>
    <m/>
    <m/>
    <m/>
    <m/>
    <m/>
    <m/>
    <m/>
    <n v="4479.71"/>
    <m/>
    <m/>
    <m/>
    <m/>
    <m/>
    <m/>
    <m/>
    <m/>
    <m/>
    <m/>
    <x v="0"/>
    <x v="0"/>
    <m/>
  </r>
  <r>
    <s v=""/>
    <s v=" RD_0307_3240"/>
    <s v="ASS: Stand/Supports Hadron"/>
    <s v="6.02.03.05.01"/>
    <x v="0"/>
    <d v="2024-04-05T00:00:00"/>
    <d v="2024-04-25T00:00:00"/>
    <s v="apatil"/>
    <s v="jsandberg"/>
    <n v="2239.86"/>
    <s v="CON"/>
    <s v="C"/>
    <s v="Labor"/>
    <s v="OPC"/>
    <m/>
    <s v="BNL"/>
    <s v="R&amp;D"/>
    <s v="PD"/>
    <x v="7"/>
    <m/>
    <m/>
    <m/>
    <m/>
    <m/>
    <m/>
    <m/>
    <m/>
    <n v="2239.86"/>
    <m/>
    <m/>
    <m/>
    <m/>
    <m/>
    <m/>
    <m/>
    <m/>
    <m/>
    <m/>
    <x v="0"/>
    <x v="0"/>
    <m/>
  </r>
  <r>
    <s v=""/>
    <s v=" RD_0307_3260"/>
    <s v="ASS: Kicker Final Assembly Hadron"/>
    <s v="6.02.03.05.01"/>
    <x v="0"/>
    <d v="2024-04-26T00:00:00"/>
    <d v="2024-05-28T00:00:00"/>
    <s v="apatil"/>
    <s v="jsandberg"/>
    <n v="2239.86"/>
    <s v="CON"/>
    <s v="C"/>
    <s v="Labor"/>
    <s v="OPC"/>
    <m/>
    <s v="BNL"/>
    <s v="R&amp;D"/>
    <s v="PD"/>
    <x v="7"/>
    <m/>
    <m/>
    <m/>
    <m/>
    <m/>
    <m/>
    <m/>
    <m/>
    <n v="2239.86"/>
    <m/>
    <m/>
    <m/>
    <m/>
    <m/>
    <m/>
    <m/>
    <m/>
    <m/>
    <m/>
    <x v="0"/>
    <x v="0"/>
    <m/>
  </r>
  <r>
    <s v=""/>
    <s v=" RD_0307_3280"/>
    <s v="ASS: Chamber Coating Hadron"/>
    <s v="6.02.03.05.01"/>
    <x v="0"/>
    <d v="2024-05-29T00:00:00"/>
    <d v="2024-06-11T00:00:00"/>
    <s v="apatil"/>
    <s v="jsandberg"/>
    <n v="4479.71"/>
    <s v="CON"/>
    <s v="C"/>
    <s v="Labor"/>
    <s v="OPC"/>
    <m/>
    <s v="BNL"/>
    <s v="R&amp;D"/>
    <s v="PD"/>
    <x v="7"/>
    <m/>
    <m/>
    <m/>
    <m/>
    <m/>
    <m/>
    <m/>
    <m/>
    <n v="4479.71"/>
    <m/>
    <m/>
    <m/>
    <m/>
    <m/>
    <m/>
    <m/>
    <m/>
    <m/>
    <m/>
    <x v="0"/>
    <x v="0"/>
    <m/>
  </r>
  <r>
    <s v=""/>
    <s v=" RD_0307_3300"/>
    <s v="ASS: Vacuum Firing Hadron"/>
    <s v="6.02.03.05.01"/>
    <x v="0"/>
    <d v="2024-06-12T00:00:00"/>
    <d v="2024-06-25T00:00:00"/>
    <s v="apatil"/>
    <s v="jsandberg"/>
    <n v="2239.86"/>
    <s v="CON"/>
    <s v="C"/>
    <s v="Labor"/>
    <s v="OPC"/>
    <m/>
    <s v="BNL"/>
    <s v="R&amp;D"/>
    <s v="PD"/>
    <x v="7"/>
    <m/>
    <m/>
    <m/>
    <m/>
    <m/>
    <m/>
    <m/>
    <m/>
    <n v="2239.86"/>
    <m/>
    <m/>
    <m/>
    <m/>
    <m/>
    <m/>
    <m/>
    <m/>
    <m/>
    <m/>
    <x v="0"/>
    <x v="0"/>
    <m/>
  </r>
  <r>
    <s v=""/>
    <s v=" RD_0307_3320"/>
    <s v="ASS: Vacuum Leak Check and Bakeout Hadron"/>
    <s v="6.02.03.05.01"/>
    <x v="0"/>
    <d v="2024-06-26T00:00:00"/>
    <d v="2024-07-10T00:00:00"/>
    <s v="apatil"/>
    <s v="jsandberg"/>
    <n v="2687.83"/>
    <s v="CON"/>
    <s v="C"/>
    <s v="Labor"/>
    <s v="OPC"/>
    <m/>
    <s v="BNL"/>
    <s v="R&amp;D"/>
    <s v="PD"/>
    <x v="7"/>
    <m/>
    <m/>
    <m/>
    <m/>
    <m/>
    <m/>
    <m/>
    <m/>
    <n v="2687.83"/>
    <m/>
    <m/>
    <m/>
    <m/>
    <m/>
    <m/>
    <m/>
    <m/>
    <m/>
    <m/>
    <x v="0"/>
    <x v="0"/>
    <m/>
  </r>
  <r>
    <s v=""/>
    <s v=" RD_0309_1290"/>
    <s v="ESR Vacuum Development - Prototype Chambers - Evaluation and testing of prototype chambers"/>
    <s v="6.02.03.06.01"/>
    <x v="1"/>
    <d v="2023-09-01T00:00:00"/>
    <d v="2023-11-30T00:00:00"/>
    <s v="rnavarrol"/>
    <s v="chetzel"/>
    <n v="18159.79"/>
    <s v="EDIA"/>
    <s v="C"/>
    <s v="Labor"/>
    <s v="OPC"/>
    <m/>
    <s v="BNL"/>
    <s v="R&amp;D"/>
    <s v="VAC"/>
    <x v="3"/>
    <m/>
    <m/>
    <m/>
    <m/>
    <m/>
    <m/>
    <m/>
    <n v="6053.26"/>
    <n v="12106.52"/>
    <m/>
    <m/>
    <m/>
    <m/>
    <m/>
    <m/>
    <m/>
    <m/>
    <m/>
    <m/>
    <x v="0"/>
    <x v="0"/>
    <m/>
  </r>
  <r>
    <s v=""/>
    <s v=" RD_0309_1220"/>
    <s v="ESR Vacuum Development - Vacuum chamber cross sections - delivery and acceptance"/>
    <s v="6.02.03.06.01"/>
    <x v="1"/>
    <d v="2022-10-03T00:00:00"/>
    <d v="2022-11-21T00:00:00"/>
    <s v="rnavarrol"/>
    <s v="chetzel"/>
    <n v="7790.8"/>
    <s v="EDIA"/>
    <s v="C"/>
    <s v="Labor"/>
    <s v="OPC"/>
    <m/>
    <s v="BNL"/>
    <s v="R&amp;D"/>
    <s v="VAC"/>
    <x v="3"/>
    <m/>
    <m/>
    <m/>
    <m/>
    <m/>
    <m/>
    <m/>
    <n v="7790.8"/>
    <m/>
    <m/>
    <m/>
    <m/>
    <m/>
    <m/>
    <m/>
    <m/>
    <m/>
    <m/>
    <m/>
    <x v="0"/>
    <x v="0"/>
    <m/>
  </r>
  <r>
    <s v=""/>
    <s v=" RD_0309_1289"/>
    <s v="ESR Vacuum Development - Prototype Chambers - delivery and acceptance"/>
    <s v="6.02.03.06.01"/>
    <x v="1"/>
    <d v="2023-09-01T00:00:00"/>
    <d v="2023-10-30T00:00:00"/>
    <s v="rnavarrol"/>
    <s v="chetzel"/>
    <n v="10459.42"/>
    <s v="EDIA"/>
    <s v="C"/>
    <s v="Labor"/>
    <s v="OPC"/>
    <m/>
    <s v="BNL"/>
    <s v="R&amp;D"/>
    <s v="VAC"/>
    <x v="3"/>
    <m/>
    <m/>
    <m/>
    <m/>
    <m/>
    <m/>
    <m/>
    <n v="5229.71"/>
    <n v="5229.71"/>
    <m/>
    <m/>
    <m/>
    <m/>
    <m/>
    <m/>
    <m/>
    <m/>
    <m/>
    <m/>
    <x v="0"/>
    <x v="0"/>
    <m/>
  </r>
  <r>
    <s v=""/>
    <s v=" RD_0309_5320"/>
    <s v="Detector Interface Vacuum Development - Evaluation and Testing of Prototype Detector Chamber"/>
    <s v="6.02.03.06.02"/>
    <x v="1"/>
    <d v="2024-09-27T00:00:00"/>
    <d v="2024-11-25T00:00:00"/>
    <s v="rnavarrol"/>
    <s v="chetzel"/>
    <n v="29970.59"/>
    <s v="EDIA"/>
    <s v="C"/>
    <s v="Labor"/>
    <s v="OPC"/>
    <m/>
    <s v="BNL"/>
    <s v="R&amp;D"/>
    <s v="VAC"/>
    <x v="3"/>
    <s v="S.P163"/>
    <m/>
    <m/>
    <m/>
    <m/>
    <m/>
    <m/>
    <m/>
    <n v="1498.53"/>
    <n v="28472.06"/>
    <m/>
    <m/>
    <m/>
    <m/>
    <m/>
    <m/>
    <m/>
    <m/>
    <m/>
    <x v="0"/>
    <x v="0"/>
    <m/>
  </r>
  <r>
    <s v=""/>
    <s v=" RD1_0307_6720"/>
    <s v="INSTALL: Installation of Gun (including PS and allignement)"/>
    <s v="6.02.03.07"/>
    <x v="0"/>
    <d v="2024-05-15T00:00:00"/>
    <d v="2024-09-30T00:00:00"/>
    <s v="apatil"/>
    <s v="wange"/>
    <n v="122564.92"/>
    <s v="CON"/>
    <s v="C"/>
    <s v="Labor"/>
    <s v="OPC"/>
    <m/>
    <s v="BNL"/>
    <s v="R&amp;D"/>
    <s v="AD"/>
    <x v="3"/>
    <m/>
    <m/>
    <m/>
    <m/>
    <m/>
    <m/>
    <m/>
    <m/>
    <n v="122564.92"/>
    <m/>
    <m/>
    <m/>
    <m/>
    <m/>
    <m/>
    <m/>
    <m/>
    <m/>
    <m/>
    <x v="0"/>
    <x v="0"/>
    <m/>
  </r>
  <r>
    <s v=""/>
    <s v=" RD1_0307_3980"/>
    <s v="TEST: Transfer system testing"/>
    <s v="6.02.03.07"/>
    <x v="0"/>
    <d v="2024-07-30T00:00:00"/>
    <d v="2024-10-23T00:00:00"/>
    <s v="apatil"/>
    <s v="wange"/>
    <n v="44084.85"/>
    <s v="EDIA"/>
    <s v="C"/>
    <s v="Labor"/>
    <s v="OPC"/>
    <m/>
    <s v="BNL"/>
    <s v="R&amp;D"/>
    <s v="AD"/>
    <x v="3"/>
    <m/>
    <m/>
    <m/>
    <m/>
    <m/>
    <m/>
    <m/>
    <m/>
    <n v="32328.89"/>
    <n v="11755.96"/>
    <m/>
    <m/>
    <m/>
    <m/>
    <m/>
    <m/>
    <m/>
    <m/>
    <m/>
    <x v="0"/>
    <x v="0"/>
    <m/>
  </r>
  <r>
    <s v=""/>
    <s v=" PO_0203_1280"/>
    <s v="ESR - Systems Commissioning - Magnet and Power Supplies Support"/>
    <s v="6.12.02.06"/>
    <x v="0"/>
    <d v="1931-09-16T00:00:00"/>
    <d v="1932-03-10T00:00:00"/>
    <s v="egolnar"/>
    <s v="blednykh"/>
    <n v="105763.47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n v="9776.4500000000007"/>
    <n v="95987.01"/>
    <m/>
    <m/>
    <x v="0"/>
    <x v="0"/>
    <m/>
  </r>
  <r>
    <s v=""/>
    <s v=" PO_0204_1280"/>
    <s v="HSR - Systems Commissioning - Magnet and Power Supplies Support"/>
    <s v="6.12.02.05"/>
    <x v="0"/>
    <d v="1931-11-13T00:00:00"/>
    <d v="1932-03-10T00:00:00"/>
    <s v="egolnar"/>
    <s v="blednykh"/>
    <n v="442419.41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n v="442419.41"/>
    <m/>
    <m/>
    <x v="0"/>
    <x v="0"/>
    <m/>
  </r>
  <r>
    <s v=""/>
    <s v=" PO_0206_1260"/>
    <s v="RCS - Systems Commissioning - Magnet and Power Supplies Support"/>
    <s v="6.12.02.04"/>
    <x v="0"/>
    <d v="1931-05-08T00:00:00"/>
    <d v="1931-11-03T00:00:00"/>
    <s v="egolnar"/>
    <s v="blednykh"/>
    <n v="320593.78000000003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n v="261128.8"/>
    <n v="59464.97"/>
    <m/>
    <m/>
    <x v="0"/>
    <x v="0"/>
    <m/>
  </r>
  <r>
    <s v=""/>
    <s v=" PO_0207_1180"/>
    <s v="SHC - Integrated Systems Commissioning - Labor Support"/>
    <s v="6.12.02.07"/>
    <x v="0"/>
    <d v="1932-04-23T00:00:00"/>
    <d v="1932-09-14T00:00:00"/>
    <s v="egolnar"/>
    <s v="blednykh"/>
    <n v="64888.18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n v="64888.18"/>
    <m/>
    <m/>
    <x v="0"/>
    <x v="0"/>
    <m/>
  </r>
  <r>
    <s v=""/>
    <s v=" PO_0306_1010"/>
    <s v="SHC - Beam Commissioning - Labor Support"/>
    <s v="6.12.03.07"/>
    <x v="0"/>
    <d v="1934-03-07T00:00:00"/>
    <d v="1934-08-30T00:00:00"/>
    <s v="egolnar"/>
    <s v="blednykh"/>
    <n v="64888.18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m/>
    <m/>
    <n v="64888.18"/>
    <x v="0"/>
    <x v="0"/>
    <m/>
  </r>
  <r>
    <s v=""/>
    <s v=" RD_0307_2077"/>
    <s v="In-House Fabrication of Load Resistor Housing (Hadron &amp; ESR)"/>
    <s v="6.02.03.05.01"/>
    <x v="0"/>
    <d v="2023-09-28T00:00:00"/>
    <d v="2023-12-04T00:00:00"/>
    <s v="apatil"/>
    <s v="jsandberg"/>
    <n v="4472.83"/>
    <s v="EDIA"/>
    <s v="C"/>
    <s v="Labor"/>
    <s v="OPC"/>
    <m/>
    <s v="BNL"/>
    <s v="R&amp;D"/>
    <s v="PD"/>
    <x v="3"/>
    <m/>
    <m/>
    <m/>
    <m/>
    <m/>
    <m/>
    <m/>
    <n v="203.31"/>
    <n v="4269.5200000000004"/>
    <m/>
    <m/>
    <m/>
    <m/>
    <m/>
    <m/>
    <m/>
    <m/>
    <m/>
    <m/>
    <x v="0"/>
    <x v="0"/>
    <m/>
  </r>
  <r>
    <s v=""/>
    <s v=" RD_0307_3170"/>
    <s v="ASS: Chamber End Pieces ESR"/>
    <s v="6.02.03.05.02"/>
    <x v="1"/>
    <d v="2023-06-15T00:00:00"/>
    <d v="2023-07-17T00:00:00"/>
    <s v="apatil"/>
    <s v="zconway"/>
    <n v="2164.11"/>
    <s v="CON"/>
    <s v="C"/>
    <s v="Labor"/>
    <s v="OPC"/>
    <m/>
    <s v="BNL"/>
    <s v="R&amp;D"/>
    <s v="PD"/>
    <x v="7"/>
    <m/>
    <m/>
    <m/>
    <m/>
    <m/>
    <m/>
    <m/>
    <n v="2164.11"/>
    <m/>
    <m/>
    <m/>
    <m/>
    <m/>
    <m/>
    <m/>
    <m/>
    <m/>
    <m/>
    <m/>
    <x v="0"/>
    <x v="0"/>
    <m/>
  </r>
  <r>
    <s v=""/>
    <s v=" RD_0307_3150"/>
    <s v="ASS: Stripline Supports ESR"/>
    <s v="6.02.03.05.02"/>
    <x v="1"/>
    <d v="2024-02-05T00:00:00"/>
    <d v="2024-04-05T00:00:00"/>
    <s v="apatil"/>
    <s v="zconway"/>
    <n v="2239.86"/>
    <s v="CON"/>
    <s v="C"/>
    <s v="Labor"/>
    <s v="OPC"/>
    <m/>
    <s v="BNL"/>
    <s v="R&amp;D"/>
    <s v="PD"/>
    <x v="7"/>
    <m/>
    <m/>
    <m/>
    <m/>
    <m/>
    <m/>
    <m/>
    <m/>
    <n v="2239.86"/>
    <m/>
    <m/>
    <m/>
    <m/>
    <m/>
    <m/>
    <m/>
    <m/>
    <m/>
    <m/>
    <x v="0"/>
    <x v="0"/>
    <m/>
  </r>
  <r>
    <s v=""/>
    <s v=" RD_0307_3190"/>
    <s v="ASS: Main Chambers ESR"/>
    <s v="6.02.03.05.02"/>
    <x v="1"/>
    <d v="2024-01-11T00:00:00"/>
    <d v="2024-02-12T00:00:00"/>
    <s v="apatil"/>
    <s v="zconway"/>
    <n v="4479.71"/>
    <s v="CON"/>
    <s v="C"/>
    <s v="Labor"/>
    <s v="OPC"/>
    <m/>
    <s v="BNL"/>
    <s v="R&amp;D"/>
    <s v="PD"/>
    <x v="7"/>
    <m/>
    <m/>
    <m/>
    <m/>
    <m/>
    <m/>
    <m/>
    <m/>
    <n v="4479.71"/>
    <m/>
    <m/>
    <m/>
    <m/>
    <m/>
    <m/>
    <m/>
    <m/>
    <m/>
    <m/>
    <x v="0"/>
    <x v="0"/>
    <m/>
  </r>
  <r>
    <s v=""/>
    <s v=" RD_0307_3130"/>
    <s v="ASS: Striplines ESR"/>
    <s v="6.02.03.05.02"/>
    <x v="1"/>
    <d v="2024-02-05T00:00:00"/>
    <d v="2024-06-07T00:00:00"/>
    <s v="apatil"/>
    <s v="zconway"/>
    <n v="2239.86"/>
    <s v="CON"/>
    <s v="C"/>
    <s v="Labor"/>
    <s v="OPC"/>
    <m/>
    <s v="BNL"/>
    <s v="R&amp;D"/>
    <s v="PD"/>
    <x v="7"/>
    <m/>
    <m/>
    <m/>
    <m/>
    <m/>
    <m/>
    <m/>
    <m/>
    <n v="2239.86"/>
    <m/>
    <m/>
    <m/>
    <m/>
    <m/>
    <m/>
    <m/>
    <m/>
    <m/>
    <m/>
    <x v="0"/>
    <x v="0"/>
    <m/>
  </r>
  <r>
    <s v=""/>
    <s v=" RD_0307_3270"/>
    <s v="ASS: Kicker Final Assembly ESR"/>
    <s v="6.02.03.05.02"/>
    <x v="1"/>
    <d v="2024-06-10T00:00:00"/>
    <d v="2024-07-10T00:00:00"/>
    <s v="apatil"/>
    <s v="zconway"/>
    <n v="2239.86"/>
    <s v="CON"/>
    <s v="C"/>
    <s v="Labor"/>
    <s v="OPC"/>
    <m/>
    <s v="BNL"/>
    <s v="R&amp;D"/>
    <s v="PD"/>
    <x v="7"/>
    <m/>
    <m/>
    <m/>
    <m/>
    <m/>
    <m/>
    <m/>
    <m/>
    <n v="2239.86"/>
    <m/>
    <m/>
    <m/>
    <m/>
    <m/>
    <m/>
    <m/>
    <m/>
    <m/>
    <m/>
    <x v="0"/>
    <x v="0"/>
    <m/>
  </r>
  <r>
    <s v=""/>
    <s v=" RD_0307_3290"/>
    <s v="ASS: Chamber Coating ESR"/>
    <s v="6.02.03.05.02"/>
    <x v="1"/>
    <d v="2024-07-11T00:00:00"/>
    <d v="2024-07-24T00:00:00"/>
    <s v="apatil"/>
    <s v="zconway"/>
    <n v="4479.71"/>
    <s v="CON"/>
    <s v="C"/>
    <s v="Labor"/>
    <s v="OPC"/>
    <m/>
    <s v="BNL"/>
    <s v="R&amp;D"/>
    <s v="PD"/>
    <x v="7"/>
    <m/>
    <m/>
    <m/>
    <m/>
    <m/>
    <m/>
    <m/>
    <m/>
    <n v="4479.71"/>
    <m/>
    <m/>
    <m/>
    <m/>
    <m/>
    <m/>
    <m/>
    <m/>
    <m/>
    <m/>
    <x v="0"/>
    <x v="0"/>
    <m/>
  </r>
  <r>
    <s v=""/>
    <s v=" RD_0307_3310"/>
    <s v="ASS: Vacuum Firing ESR"/>
    <s v="6.02.03.05.02"/>
    <x v="1"/>
    <d v="2024-07-25T00:00:00"/>
    <d v="2024-08-07T00:00:00"/>
    <s v="apatil"/>
    <s v="zconway"/>
    <n v="2239.86"/>
    <s v="CON"/>
    <s v="C"/>
    <s v="Labor"/>
    <s v="OPC"/>
    <m/>
    <s v="BNL"/>
    <s v="R&amp;D"/>
    <s v="PD"/>
    <x v="7"/>
    <m/>
    <m/>
    <m/>
    <m/>
    <m/>
    <m/>
    <m/>
    <m/>
    <n v="2239.86"/>
    <m/>
    <m/>
    <m/>
    <m/>
    <m/>
    <m/>
    <m/>
    <m/>
    <m/>
    <m/>
    <x v="0"/>
    <x v="0"/>
    <m/>
  </r>
  <r>
    <s v=""/>
    <s v=" RD_0307_3330"/>
    <s v="ASS: Vacuum Leak Check and Bakeout ESR"/>
    <s v="6.02.03.05.02"/>
    <x v="1"/>
    <d v="2024-08-08T00:00:00"/>
    <d v="2024-08-21T00:00:00"/>
    <s v="apatil"/>
    <s v="zconway"/>
    <n v="2239.86"/>
    <s v="CON"/>
    <s v="C"/>
    <s v="Labor"/>
    <s v="OPC"/>
    <m/>
    <s v="BNL"/>
    <s v="R&amp;D"/>
    <s v="PD"/>
    <x v="7"/>
    <m/>
    <m/>
    <m/>
    <m/>
    <m/>
    <m/>
    <m/>
    <m/>
    <n v="2239.86"/>
    <m/>
    <m/>
    <m/>
    <m/>
    <m/>
    <m/>
    <m/>
    <m/>
    <m/>
    <m/>
    <x v="0"/>
    <x v="0"/>
    <m/>
  </r>
  <r>
    <s v=""/>
    <s v=" RD_0307_3344"/>
    <s v="Testing Feedthroughs (Hadron &amp; ESR)"/>
    <s v="6.02.03.05.01"/>
    <x v="0"/>
    <d v="2023-09-21T00:00:00"/>
    <d v="2023-10-12T00:00:00"/>
    <s v="apatil"/>
    <s v="jsandberg"/>
    <n v="881.8"/>
    <s v="CON"/>
    <s v="C"/>
    <s v="Labor"/>
    <s v="OPC"/>
    <m/>
    <s v="BNL"/>
    <s v="R&amp;D"/>
    <s v="PD"/>
    <x v="8"/>
    <m/>
    <m/>
    <m/>
    <m/>
    <m/>
    <m/>
    <m/>
    <n v="411.51"/>
    <n v="470.3"/>
    <m/>
    <m/>
    <m/>
    <m/>
    <m/>
    <m/>
    <m/>
    <m/>
    <m/>
    <m/>
    <x v="0"/>
    <x v="0"/>
    <m/>
  </r>
  <r>
    <s v=""/>
    <s v=" PO_0207_1180"/>
    <s v="SHC - Integrated Systems Commissioning - Labor Support"/>
    <s v="6.12.02.07"/>
    <x v="0"/>
    <d v="1932-04-23T00:00:00"/>
    <d v="1932-09-14T00:00:00"/>
    <s v="egolnar"/>
    <s v="blednykh"/>
    <n v="54241.88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n v="54241.88"/>
    <m/>
    <m/>
    <x v="0"/>
    <x v="0"/>
    <m/>
  </r>
  <r>
    <s v=""/>
    <s v=" PO_0306_1010"/>
    <s v="SHC - Beam Commissioning - Labor Support"/>
    <s v="6.12.03.07"/>
    <x v="0"/>
    <d v="1934-03-07T00:00:00"/>
    <d v="1934-08-30T00:00:00"/>
    <s v="egolnar"/>
    <s v="blednykh"/>
    <n v="74582.59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m/>
    <m/>
    <n v="74582.59"/>
    <x v="0"/>
    <x v="0"/>
    <m/>
  </r>
  <r>
    <s v=""/>
    <s v=" PO_0205_1020"/>
    <s v="MCR - Set-Up - Labor"/>
    <s v="6.12.02.02"/>
    <x v="0"/>
    <d v="2028-10-26T00:00:00"/>
    <d v="2029-10-25T00:00:00"/>
    <s v="egolnar"/>
    <s v="blednykh"/>
    <n v="1345887.1"/>
    <s v="CON"/>
    <s v="C"/>
    <s v="Labor"/>
    <s v="OPC"/>
    <m/>
    <s v="BNL"/>
    <s v="Pre-Ops"/>
    <s v="COM"/>
    <x v="4"/>
    <m/>
    <m/>
    <m/>
    <m/>
    <m/>
    <m/>
    <m/>
    <m/>
    <m/>
    <m/>
    <m/>
    <m/>
    <m/>
    <n v="1248983.22"/>
    <n v="96903.87"/>
    <m/>
    <m/>
    <m/>
    <m/>
    <x v="0"/>
    <x v="0"/>
    <m/>
  </r>
  <r>
    <s v=""/>
    <s v=" EJ_0402_2516"/>
    <s v="Transport Line to Diagnostic Section - Test System"/>
    <s v="6.03.04.02.02"/>
    <x v="0"/>
    <d v="2027-09-03T00:00:00"/>
    <d v="2027-10-01T00:00:00"/>
    <s v="glayden"/>
    <s v="skaritka"/>
    <n v="5062.6000000000004"/>
    <s v="CON"/>
    <s v="C"/>
    <s v="Labor"/>
    <s v="TEC"/>
    <m/>
    <s v="BNL"/>
    <s v="Const"/>
    <s v="INJ"/>
    <x v="8"/>
    <s v="P.S510"/>
    <m/>
    <m/>
    <m/>
    <m/>
    <m/>
    <m/>
    <m/>
    <m/>
    <m/>
    <m/>
    <n v="4809.47"/>
    <n v="253.13"/>
    <m/>
    <m/>
    <m/>
    <m/>
    <m/>
    <m/>
    <x v="0"/>
    <x v="0"/>
    <m/>
  </r>
  <r>
    <s v=""/>
    <s v=" EJ_0402_2520"/>
    <s v="Transport Line to Diagnostic Section - System Integration"/>
    <s v="6.03.04.02.02"/>
    <x v="0"/>
    <d v="2027-12-03T00:00:00"/>
    <d v="2028-01-03T00:00:00"/>
    <s v="glayden"/>
    <s v="skaritka"/>
    <n v="5230.6400000000003"/>
    <s v="CON"/>
    <s v="C"/>
    <s v="Labor"/>
    <s v="TEC"/>
    <m/>
    <s v="BNL"/>
    <s v="Const"/>
    <s v="INJ"/>
    <x v="7"/>
    <s v="P.S510"/>
    <m/>
    <m/>
    <m/>
    <m/>
    <m/>
    <m/>
    <m/>
    <m/>
    <m/>
    <m/>
    <m/>
    <n v="5230.6400000000003"/>
    <m/>
    <m/>
    <m/>
    <m/>
    <m/>
    <m/>
    <x v="0"/>
    <x v="0"/>
    <m/>
  </r>
  <r>
    <s v=""/>
    <s v=" IR_0202_1680"/>
    <s v="Spin Rotator Quad - Measurement"/>
    <s v="6.06.02.02"/>
    <x v="0"/>
    <d v="2028-12-11T00:00:00"/>
    <d v="2029-02-22T00:00:00"/>
    <s v="jtolle"/>
    <s v="hwitte"/>
    <n v="11233.45"/>
    <s v="EDIA"/>
    <s v="C"/>
    <s v="Labor"/>
    <s v="TEC"/>
    <m/>
    <s v="BNL"/>
    <s v="Const.Test"/>
    <s v="NC_MAG"/>
    <x v="8"/>
    <m/>
    <m/>
    <m/>
    <m/>
    <m/>
    <m/>
    <m/>
    <m/>
    <m/>
    <m/>
    <m/>
    <m/>
    <m/>
    <n v="11233.45"/>
    <m/>
    <m/>
    <m/>
    <m/>
    <m/>
    <x v="0"/>
    <x v="0"/>
    <m/>
  </r>
  <r>
    <s v=""/>
    <s v=" PO_0302_1010"/>
    <s v="Pre-Injector - Beam Commissioning - Physics &amp; Operators/MCR Support"/>
    <s v="6.12.03.02"/>
    <x v="0"/>
    <d v="1930-09-09T00:00:00"/>
    <d v="1930-12-12T00:00:00"/>
    <s v="egolnar"/>
    <s v="blednykh"/>
    <n v="47388.47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n v="11664.85"/>
    <n v="35723.61"/>
    <m/>
    <m/>
    <m/>
    <x v="0"/>
    <x v="0"/>
    <m/>
  </r>
  <r>
    <s v=""/>
    <s v=" PO_0304_1010"/>
    <s v="HSR - Beam Commissioning - Physics &amp; Operators/MCR Support"/>
    <s v="6.12.03.04"/>
    <x v="0"/>
    <d v="1932-11-30T00:00:00"/>
    <d v="1933-03-04T00:00:00"/>
    <s v="egolnar"/>
    <s v="blednykh"/>
    <n v="448220.01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m/>
    <n v="448220.01"/>
    <m/>
    <x v="0"/>
    <x v="0"/>
    <m/>
  </r>
  <r>
    <s v=""/>
    <s v=" PO_0305_1010"/>
    <s v="Beam Collision - Physics &amp; Operators/MCR Support"/>
    <s v="6.12.03.06"/>
    <x v="0"/>
    <d v="1933-03-07T00:00:00"/>
    <d v="1933-08-30T00:00:00"/>
    <s v="egolnar"/>
    <s v="blednykh"/>
    <n v="463675.87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m/>
    <n v="463675.87"/>
    <m/>
    <x v="0"/>
    <x v="0"/>
    <m/>
  </r>
  <r>
    <s v=""/>
    <s v=" PO_0307_1010"/>
    <s v="RCS - Beam Commissioning - Physics &amp; Operators/MCR Support"/>
    <s v="6.12.03.03"/>
    <x v="0"/>
    <d v="1932-02-12T00:00:00"/>
    <d v="1932-05-13T00:00:00"/>
    <s v="egolnar"/>
    <s v="blednykh"/>
    <n v="104790.75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n v="104790.75"/>
    <m/>
    <m/>
    <x v="0"/>
    <x v="0"/>
    <m/>
  </r>
  <r>
    <s v=""/>
    <s v=" RD_0100_1100"/>
    <s v="Accelerator Development and R&amp;D -  Management BNL - FY24"/>
    <s v="6.02.01"/>
    <x v="1"/>
    <d v="2023-10-02T00:00:00"/>
    <d v="2024-09-30T00:00:00"/>
    <s v="apatil"/>
    <s v="blaskiewicz"/>
    <n v="205168.32"/>
    <s v="EDIA"/>
    <s v="A"/>
    <s v="Labor"/>
    <s v="TEC"/>
    <m/>
    <s v="BNL"/>
    <s v="PED"/>
    <s v="AD"/>
    <x v="0"/>
    <m/>
    <m/>
    <m/>
    <m/>
    <m/>
    <m/>
    <m/>
    <m/>
    <n v="205168.32"/>
    <m/>
    <m/>
    <m/>
    <m/>
    <m/>
    <m/>
    <m/>
    <m/>
    <m/>
    <m/>
    <x v="0"/>
    <x v="0"/>
    <m/>
  </r>
  <r>
    <s v=""/>
    <s v=" RD_0100_1120"/>
    <s v="Accelerator Development and R&amp;D -  Management BNL - FY25"/>
    <s v="6.02.01"/>
    <x v="0"/>
    <d v="2024-10-01T00:00:00"/>
    <d v="2025-09-30T00:00:00"/>
    <s v="apatil"/>
    <s v="blaskiewicz"/>
    <n v="212349.21"/>
    <s v="EDIA"/>
    <s v="A"/>
    <s v="Labor"/>
    <s v="TEC"/>
    <m/>
    <s v="BNL"/>
    <s v="PED"/>
    <s v="AD"/>
    <x v="0"/>
    <m/>
    <m/>
    <m/>
    <m/>
    <m/>
    <m/>
    <m/>
    <m/>
    <m/>
    <n v="212349.21"/>
    <m/>
    <m/>
    <m/>
    <m/>
    <m/>
    <m/>
    <m/>
    <m/>
    <m/>
    <x v="0"/>
    <x v="0"/>
    <m/>
  </r>
  <r>
    <s v=""/>
    <s v=" RD_0100_1140"/>
    <s v="Accelerator Development and R&amp;D -  Management BNL - FY26"/>
    <s v="6.02.01"/>
    <x v="0"/>
    <d v="2025-10-01T00:00:00"/>
    <d v="2026-09-30T00:00:00"/>
    <s v="apatil"/>
    <s v="blaskiewicz"/>
    <n v="439562.87"/>
    <s v="EDIA"/>
    <s v="A"/>
    <s v="Labor"/>
    <s v="TEC"/>
    <m/>
    <s v="BNL"/>
    <s v="PED"/>
    <s v="AD"/>
    <x v="0"/>
    <m/>
    <m/>
    <m/>
    <m/>
    <m/>
    <m/>
    <m/>
    <m/>
    <m/>
    <m/>
    <n v="439562.87"/>
    <m/>
    <m/>
    <m/>
    <m/>
    <m/>
    <m/>
    <m/>
    <m/>
    <x v="0"/>
    <x v="0"/>
    <m/>
  </r>
  <r>
    <s v=""/>
    <s v=" RD_0100_1160"/>
    <s v="Accelerator Development and R&amp;D -  Management BNL - FY27"/>
    <s v="6.02.01"/>
    <x v="0"/>
    <d v="2026-10-01T00:00:00"/>
    <d v="2027-09-30T00:00:00"/>
    <s v="apatil"/>
    <s v="blaskiewicz"/>
    <n v="454947.57"/>
    <s v="EDIA"/>
    <s v="A"/>
    <s v="Labor"/>
    <s v="TEC"/>
    <m/>
    <s v="BNL"/>
    <s v="Const"/>
    <s v="AD"/>
    <x v="0"/>
    <m/>
    <m/>
    <m/>
    <m/>
    <m/>
    <m/>
    <m/>
    <m/>
    <m/>
    <m/>
    <m/>
    <n v="454947.57"/>
    <m/>
    <m/>
    <m/>
    <m/>
    <m/>
    <m/>
    <m/>
    <x v="0"/>
    <x v="0"/>
    <m/>
  </r>
  <r>
    <s v=""/>
    <s v=" RD_0100_1060"/>
    <s v="Accelerator Development and R&amp;D -  Management BNL - FY22"/>
    <s v="6.02.01"/>
    <x v="0"/>
    <d v="2021-10-01T00:00:00"/>
    <d v="2022-09-30T00:00:00"/>
    <s v="apatil"/>
    <s v="blaskiewicz"/>
    <n v="0"/>
    <s v="EDIA"/>
    <s v="A"/>
    <s v="Labor"/>
    <s v="OPC"/>
    <m/>
    <s v="BNL"/>
    <s v="R&amp;D"/>
    <s v="AD"/>
    <x v="0"/>
    <m/>
    <m/>
    <m/>
    <m/>
    <m/>
    <m/>
    <m/>
    <m/>
    <m/>
    <m/>
    <m/>
    <m/>
    <m/>
    <m/>
    <m/>
    <m/>
    <m/>
    <m/>
    <m/>
    <x v="0"/>
    <x v="0"/>
    <m/>
  </r>
  <r>
    <s v=""/>
    <s v=" RD_0100_1080"/>
    <s v="Accelerator Development and R&amp;D -  Management BNL - FY23"/>
    <s v="6.02.01"/>
    <x v="1"/>
    <d v="2022-10-03T00:00:00"/>
    <d v="2023-09-29T00:00:00"/>
    <s v="apatil"/>
    <s v="blaskiewicz"/>
    <n v="102088.56"/>
    <s v="EDIA"/>
    <s v="A"/>
    <s v="Labor"/>
    <s v="OPC"/>
    <m/>
    <s v="BNL"/>
    <s v="R&amp;D"/>
    <s v="AD"/>
    <x v="0"/>
    <m/>
    <m/>
    <m/>
    <m/>
    <m/>
    <m/>
    <m/>
    <n v="102088.56"/>
    <n v="0"/>
    <m/>
    <m/>
    <m/>
    <m/>
    <m/>
    <m/>
    <m/>
    <m/>
    <m/>
    <m/>
    <x v="0"/>
    <x v="0"/>
    <m/>
  </r>
  <r>
    <s v=""/>
    <s v=" RD_0100_1180"/>
    <s v="Accelerator Development and R&amp;D -  Management BNL - FY28"/>
    <s v="6.02.01"/>
    <x v="0"/>
    <d v="2027-10-01T00:00:00"/>
    <d v="2028-09-29T00:00:00"/>
    <s v="apatil"/>
    <s v="blaskiewicz"/>
    <n v="363747.57"/>
    <s v="EDIA"/>
    <s v="A"/>
    <s v="Labor"/>
    <s v="TEC"/>
    <m/>
    <s v="BNL"/>
    <s v="Const"/>
    <s v="AD"/>
    <x v="0"/>
    <m/>
    <m/>
    <m/>
    <m/>
    <m/>
    <m/>
    <m/>
    <m/>
    <m/>
    <m/>
    <m/>
    <m/>
    <n v="363747.57"/>
    <m/>
    <m/>
    <m/>
    <m/>
    <m/>
    <m/>
    <x v="0"/>
    <x v="0"/>
    <m/>
  </r>
  <r>
    <s v=""/>
    <s v=" RD_0100_1200"/>
    <s v="Accelerator Development and R&amp;D -  Management BNL - FY29"/>
    <s v="6.02.01"/>
    <x v="0"/>
    <d v="2028-10-02T00:00:00"/>
    <d v="2029-09-28T00:00:00"/>
    <s v="apatil"/>
    <s v="blaskiewicz"/>
    <n v="125492.91"/>
    <s v="EDIA"/>
    <s v="A"/>
    <s v="Labor"/>
    <s v="TEC"/>
    <m/>
    <s v="BNL"/>
    <s v="Const"/>
    <s v="AD"/>
    <x v="0"/>
    <m/>
    <m/>
    <m/>
    <m/>
    <m/>
    <m/>
    <m/>
    <m/>
    <m/>
    <m/>
    <m/>
    <m/>
    <m/>
    <n v="125492.91"/>
    <n v="0"/>
    <m/>
    <m/>
    <m/>
    <m/>
    <x v="0"/>
    <x v="0"/>
    <m/>
  </r>
  <r>
    <s v=""/>
    <s v=" RD_0100_1210"/>
    <s v="Accelerator Development and R&amp;D -  Management BNL - FY30"/>
    <s v="6.02.01"/>
    <x v="0"/>
    <d v="2029-10-01T00:00:00"/>
    <d v="1930-09-30T00:00:00"/>
    <s v="apatil"/>
    <s v="blaskiewicz"/>
    <n v="64942.58"/>
    <s v="EDIA"/>
    <s v="A"/>
    <s v="Labor"/>
    <s v="TEC"/>
    <m/>
    <s v="BNL"/>
    <s v="Const"/>
    <s v="AD"/>
    <x v="0"/>
    <m/>
    <m/>
    <m/>
    <m/>
    <m/>
    <m/>
    <m/>
    <m/>
    <m/>
    <m/>
    <m/>
    <m/>
    <m/>
    <m/>
    <n v="64942.58"/>
    <m/>
    <m/>
    <m/>
    <m/>
    <x v="0"/>
    <x v="0"/>
    <m/>
  </r>
  <r>
    <s v=""/>
    <s v=" RD_0100_1220"/>
    <s v="Accelerator Development and R&amp;D -  Management BNL - FY31"/>
    <s v="6.02.01"/>
    <x v="0"/>
    <d v="1930-10-01T00:00:00"/>
    <d v="1931-07-08T00:00:00"/>
    <s v="apatil"/>
    <s v="blaskiewicz"/>
    <n v="67215.570000000007"/>
    <s v="EDIA"/>
    <s v="A"/>
    <s v="Labor"/>
    <s v="TEC"/>
    <m/>
    <s v="BNL"/>
    <s v="Const"/>
    <s v="AD"/>
    <x v="0"/>
    <m/>
    <m/>
    <m/>
    <m/>
    <m/>
    <m/>
    <m/>
    <m/>
    <m/>
    <m/>
    <m/>
    <m/>
    <m/>
    <m/>
    <m/>
    <n v="67215.570000000007"/>
    <m/>
    <m/>
    <m/>
    <x v="0"/>
    <x v="0"/>
    <m/>
  </r>
  <r>
    <s v=""/>
    <s v=" PO_0301_1020"/>
    <s v="Beam Commissioning - Management Oversight"/>
    <s v="6.12.03.01.01"/>
    <x v="0"/>
    <d v="1930-09-09T00:00:00"/>
    <d v="1933-04-11T00:00:00"/>
    <s v="egolnar"/>
    <s v="blednykh"/>
    <n v="760205.57"/>
    <s v="CON"/>
    <s v="C"/>
    <s v="Labor"/>
    <s v="OPC"/>
    <m/>
    <s v="BNL"/>
    <s v="Pre-Ops"/>
    <s v="COM"/>
    <x v="0"/>
    <m/>
    <m/>
    <m/>
    <m/>
    <m/>
    <m/>
    <m/>
    <m/>
    <m/>
    <m/>
    <m/>
    <m/>
    <m/>
    <m/>
    <n v="18828.62"/>
    <n v="294197.2"/>
    <n v="295373.99"/>
    <n v="151805.76000000001"/>
    <m/>
    <x v="0"/>
    <x v="0"/>
    <m/>
  </r>
  <r>
    <s v=""/>
    <s v=" RD_0301_1100"/>
    <s v="Accelerator Systems R&amp;D Management - FY24 - Labor"/>
    <s v="6.02.03.01"/>
    <x v="1"/>
    <d v="2023-10-02T00:00:00"/>
    <d v="2024-09-30T00:00:00"/>
    <s v="apatil"/>
    <s v="qiowu"/>
    <n v="170933.13"/>
    <s v="EDIA"/>
    <s v="A"/>
    <s v="Labor"/>
    <s v="OPC"/>
    <m/>
    <s v="BNL"/>
    <s v="R&amp;D"/>
    <s v="AD"/>
    <x v="0"/>
    <m/>
    <m/>
    <m/>
    <m/>
    <m/>
    <m/>
    <m/>
    <m/>
    <n v="170933.13"/>
    <m/>
    <m/>
    <m/>
    <m/>
    <m/>
    <m/>
    <m/>
    <m/>
    <m/>
    <m/>
    <x v="0"/>
    <x v="0"/>
    <m/>
  </r>
  <r>
    <s v=""/>
    <s v=" EJ_0402_7000"/>
    <s v="Polarized Electron Source Instrumentation - Collect parameters for Final Design"/>
    <s v="6.03.04.02.06"/>
    <x v="0"/>
    <d v="2023-06-27T00:00:00"/>
    <d v="2023-11-17T00:00:00"/>
    <s v="mahmed"/>
    <s v="gassner"/>
    <n v="15187.3"/>
    <s v="EDIA"/>
    <s v="C"/>
    <s v="Labor"/>
    <s v="TEC"/>
    <m/>
    <s v="BNL"/>
    <s v="PED"/>
    <s v="INS"/>
    <x v="11"/>
    <m/>
    <m/>
    <m/>
    <m/>
    <m/>
    <m/>
    <m/>
    <n v="10175.49"/>
    <n v="5011.8100000000004"/>
    <m/>
    <m/>
    <m/>
    <m/>
    <m/>
    <m/>
    <m/>
    <m/>
    <m/>
    <m/>
    <x v="0"/>
    <x v="0"/>
    <m/>
  </r>
  <r>
    <s v=""/>
    <s v=" EJ_0402_6320"/>
    <s v="Automation &amp; Source Controls - Scientific Oversite"/>
    <s v="6.03.04.02.05"/>
    <x v="0"/>
    <d v="2026-07-15T00:00:00"/>
    <d v="2026-11-05T00:00:00"/>
    <s v="glayden"/>
    <s v="skaritka"/>
    <n v="42070.59"/>
    <s v="EDIA"/>
    <s v="C"/>
    <s v="Labor"/>
    <s v="TEC"/>
    <m/>
    <s v="BNL"/>
    <s v="Const"/>
    <s v="INJ"/>
    <x v="10"/>
    <m/>
    <m/>
    <m/>
    <m/>
    <m/>
    <m/>
    <m/>
    <m/>
    <m/>
    <m/>
    <n v="28923.53"/>
    <n v="13147.06"/>
    <m/>
    <m/>
    <m/>
    <m/>
    <m/>
    <m/>
    <m/>
    <x v="0"/>
    <x v="0"/>
    <m/>
  </r>
  <r>
    <s v=""/>
    <s v=" EJ_0402_6400"/>
    <s v="Automation &amp; Source Controls - Prepare for ARR, IRR Reviews"/>
    <s v="6.03.04.02.05"/>
    <x v="0"/>
    <d v="2026-12-23T00:00:00"/>
    <d v="2027-01-07T00:00:00"/>
    <s v="glayden"/>
    <s v="skaritka"/>
    <n v="17228.78"/>
    <s v="EDIA"/>
    <s v="C"/>
    <s v="Labor"/>
    <s v="TEC"/>
    <m/>
    <s v="BNL"/>
    <s v="Const"/>
    <s v="INJ"/>
    <x v="4"/>
    <m/>
    <m/>
    <m/>
    <m/>
    <m/>
    <m/>
    <m/>
    <m/>
    <m/>
    <m/>
    <m/>
    <n v="17228.78"/>
    <m/>
    <m/>
    <m/>
    <m/>
    <m/>
    <m/>
    <m/>
    <x v="0"/>
    <x v="0"/>
    <m/>
  </r>
  <r>
    <s v=""/>
    <s v=" EJ_0402_6420"/>
    <s v="Automation &amp; Source Controls - ARR, IRR, Review &amp; Actions Items"/>
    <s v="6.03.04.02.05"/>
    <x v="0"/>
    <d v="2027-01-08T00:00:00"/>
    <d v="2027-01-14T00:00:00"/>
    <s v="glayden"/>
    <s v="skaritka"/>
    <n v="8614.39"/>
    <s v="EDIA"/>
    <s v="C"/>
    <s v="Labor"/>
    <s v="TEC"/>
    <m/>
    <s v="BNL"/>
    <s v="Const"/>
    <s v="INJ"/>
    <x v="4"/>
    <m/>
    <m/>
    <m/>
    <m/>
    <m/>
    <m/>
    <m/>
    <m/>
    <m/>
    <m/>
    <m/>
    <n v="8614.39"/>
    <m/>
    <m/>
    <m/>
    <m/>
    <m/>
    <m/>
    <m/>
    <x v="0"/>
    <x v="0"/>
    <m/>
  </r>
  <r>
    <s v=""/>
    <s v=" EJ_0201_3895"/>
    <s v="RCS Quad - Magnetic Measurement / Acceptance - AS09"/>
    <s v="6.03.02.01.05"/>
    <x v="0"/>
    <d v="2027-02-02T00:00:00"/>
    <d v="2027-06-23T00:00:00"/>
    <s v="jtolle"/>
    <s v="hwitte"/>
    <n v="91527.91"/>
    <s v="EDIA"/>
    <s v="C"/>
    <s v="Labor"/>
    <s v="TEC"/>
    <m/>
    <s v="BNL"/>
    <s v="Const.Test"/>
    <s v="NC_MAG"/>
    <x v="8"/>
    <m/>
    <m/>
    <m/>
    <m/>
    <m/>
    <m/>
    <m/>
    <m/>
    <m/>
    <m/>
    <m/>
    <n v="91527.91"/>
    <m/>
    <m/>
    <m/>
    <m/>
    <m/>
    <m/>
    <m/>
    <x v="0"/>
    <x v="0"/>
    <m/>
  </r>
  <r>
    <s v=""/>
    <s v=" EJ_0201_3670"/>
    <s v="RCS Sextupole - Magnetic Measurement / Acceptance - AS09"/>
    <s v="6.03.02.01.05"/>
    <x v="0"/>
    <d v="2027-02-02T00:00:00"/>
    <d v="2027-07-22T00:00:00"/>
    <s v="jtolle"/>
    <s v="hwitte"/>
    <n v="66430.929999999993"/>
    <s v="EDIA"/>
    <s v="C"/>
    <s v="Labor"/>
    <s v="TEC"/>
    <m/>
    <s v="BNL"/>
    <s v="Const.Test"/>
    <s v="NC_MAG"/>
    <x v="8"/>
    <m/>
    <m/>
    <m/>
    <m/>
    <m/>
    <m/>
    <m/>
    <m/>
    <m/>
    <m/>
    <m/>
    <n v="66430.929999999993"/>
    <m/>
    <m/>
    <m/>
    <m/>
    <m/>
    <m/>
    <m/>
    <x v="0"/>
    <x v="0"/>
    <m/>
  </r>
  <r>
    <s v=""/>
    <s v=" EJ_0204_1160"/>
    <s v="RF-RCS-5-CM: High Power Test (CM-01)"/>
    <s v="6.08.04.02.04"/>
    <x v="0"/>
    <d v="2028-05-18T00:00:00"/>
    <d v="2028-08-15T00:00:00"/>
    <s v="jtolle"/>
    <s v="zaltsman"/>
    <n v="62411.27"/>
    <s v="EDIA"/>
    <s v="C"/>
    <s v="Labor"/>
    <s v="TEC"/>
    <m/>
    <s v="BNL"/>
    <s v="Const.Test"/>
    <s v="RF"/>
    <x v="8"/>
    <m/>
    <m/>
    <m/>
    <m/>
    <m/>
    <m/>
    <m/>
    <m/>
    <m/>
    <m/>
    <m/>
    <m/>
    <n v="62411.27"/>
    <m/>
    <m/>
    <m/>
    <m/>
    <m/>
    <m/>
    <x v="0"/>
    <x v="0"/>
    <m/>
  </r>
  <r>
    <s v=""/>
    <s v=" EJ_0204_1220"/>
    <s v="RF-RCS-5-CM: High Power Test (CM-02)"/>
    <s v="6.08.04.02.04"/>
    <x v="0"/>
    <d v="2028-08-16T00:00:00"/>
    <d v="2028-10-03T00:00:00"/>
    <s v="jtolle"/>
    <s v="zaltsman"/>
    <n v="31269.88"/>
    <s v="CON"/>
    <s v="C"/>
    <s v="Labor"/>
    <s v="TEC"/>
    <m/>
    <s v="BNL"/>
    <s v="Const.Test"/>
    <s v="RF"/>
    <x v="8"/>
    <m/>
    <m/>
    <m/>
    <m/>
    <m/>
    <m/>
    <m/>
    <m/>
    <m/>
    <m/>
    <m/>
    <m/>
    <n v="29430.48"/>
    <n v="1839.4"/>
    <m/>
    <m/>
    <m/>
    <m/>
    <m/>
    <x v="0"/>
    <x v="0"/>
    <m/>
  </r>
  <r>
    <s v=""/>
    <s v=" EJ_0204_1500"/>
    <s v="RF-RCS-1-CTRL: Design"/>
    <s v="6.08.07.03.01"/>
    <x v="0"/>
    <d v="2023-01-31T00:00:00"/>
    <d v="2023-10-26T00:00:00"/>
    <s v="jtolle"/>
    <s v="gnarayan"/>
    <n v="26362.35"/>
    <s v="EDIA"/>
    <s v="C"/>
    <s v="Labor"/>
    <s v="TEC"/>
    <m/>
    <s v="BNL"/>
    <s v="PED"/>
    <s v="RF"/>
    <x v="6"/>
    <m/>
    <m/>
    <m/>
    <m/>
    <m/>
    <m/>
    <m/>
    <n v="23838.3"/>
    <n v="2524.0500000000002"/>
    <m/>
    <m/>
    <m/>
    <m/>
    <m/>
    <m/>
    <m/>
    <m/>
    <m/>
    <m/>
    <x v="0"/>
    <x v="0"/>
    <m/>
  </r>
  <r>
    <s v=""/>
    <s v=" EJ_0204_1640"/>
    <s v="RF-RCS-1-CTRL: (First Article)"/>
    <s v="6.08.07.03.03"/>
    <x v="0"/>
    <d v="2024-06-27T00:00:00"/>
    <d v="2024-12-27T00:00:00"/>
    <s v="jtolle"/>
    <s v="gnarayan"/>
    <n v="27643.15"/>
    <s v="CON"/>
    <s v="C"/>
    <s v="Labor"/>
    <s v="TEC"/>
    <m/>
    <s v="BNL"/>
    <s v="Const.Fabricate"/>
    <s v="RF"/>
    <x v="9"/>
    <s v="S.P060.A"/>
    <m/>
    <m/>
    <m/>
    <m/>
    <m/>
    <m/>
    <m/>
    <n v="14595.58"/>
    <n v="13047.57"/>
    <m/>
    <m/>
    <m/>
    <m/>
    <m/>
    <m/>
    <m/>
    <m/>
    <m/>
    <x v="0"/>
    <x v="0"/>
    <m/>
  </r>
  <r>
    <s v=""/>
    <s v=" EJ_0204_2240"/>
    <s v="RF-RCS-2-CTRL: Design"/>
    <s v="6.08.07.03.01"/>
    <x v="0"/>
    <d v="2023-07-19T00:00:00"/>
    <d v="2023-11-17T00:00:00"/>
    <s v="jtolle"/>
    <s v="gnarayan"/>
    <n v="26631.33"/>
    <s v="EDIA"/>
    <s v="C"/>
    <s v="Labor"/>
    <s v="TEC"/>
    <m/>
    <s v="BNL"/>
    <s v="PED"/>
    <s v="RF"/>
    <x v="6"/>
    <m/>
    <m/>
    <m/>
    <m/>
    <m/>
    <m/>
    <m/>
    <n v="16292.11"/>
    <n v="10339.219999999999"/>
    <m/>
    <m/>
    <m/>
    <m/>
    <m/>
    <m/>
    <m/>
    <m/>
    <m/>
    <m/>
    <x v="0"/>
    <x v="0"/>
    <m/>
  </r>
  <r>
    <s v=""/>
    <s v=" EJ_0204_2310"/>
    <s v="RF-RCS-2-CTRL: (First Article)"/>
    <s v="6.08.07.03.03"/>
    <x v="0"/>
    <d v="2024-10-31T00:00:00"/>
    <d v="2025-01-08T00:00:00"/>
    <s v="jtolle"/>
    <s v="gnarayan"/>
    <n v="14072.85"/>
    <s v="CON"/>
    <s v="C"/>
    <s v="Labor"/>
    <s v="TEC"/>
    <m/>
    <s v="BNL"/>
    <s v="Const.Fabricate"/>
    <s v="RF"/>
    <x v="9"/>
    <s v="P.S353.A"/>
    <m/>
    <m/>
    <m/>
    <m/>
    <m/>
    <m/>
    <m/>
    <m/>
    <n v="14072.85"/>
    <m/>
    <m/>
    <m/>
    <m/>
    <m/>
    <m/>
    <m/>
    <m/>
    <m/>
    <x v="0"/>
    <x v="0"/>
    <m/>
  </r>
  <r>
    <s v=""/>
    <s v=" EJ_0204_2600"/>
    <s v="RF-RCS-3-CTRL: Design"/>
    <s v="6.08.07.03.01"/>
    <x v="0"/>
    <d v="2023-07-19T00:00:00"/>
    <d v="2023-11-17T00:00:00"/>
    <s v="jtolle"/>
    <s v="gnarayan"/>
    <n v="26631.33"/>
    <s v="EDIA"/>
    <s v="C"/>
    <s v="Labor"/>
    <s v="TEC"/>
    <m/>
    <s v="BNL"/>
    <s v="PED"/>
    <s v="RF"/>
    <x v="6"/>
    <m/>
    <m/>
    <m/>
    <m/>
    <m/>
    <m/>
    <m/>
    <n v="16292.11"/>
    <n v="10339.219999999999"/>
    <m/>
    <m/>
    <m/>
    <m/>
    <m/>
    <m/>
    <m/>
    <m/>
    <m/>
    <m/>
    <x v="0"/>
    <x v="0"/>
    <m/>
  </r>
  <r>
    <s v=""/>
    <s v=" EJ_0204_2670"/>
    <s v="RF-RCS-3-CTRL: (First Article)"/>
    <s v="6.08.07.03.03"/>
    <x v="0"/>
    <d v="2024-10-31T00:00:00"/>
    <d v="2025-01-08T00:00:00"/>
    <s v="jtolle"/>
    <s v="gnarayan"/>
    <n v="14072.85"/>
    <s v="CON"/>
    <s v="C"/>
    <s v="Labor"/>
    <s v="TEC"/>
    <m/>
    <s v="BNL"/>
    <s v="Const.Fabricate"/>
    <s v="RF"/>
    <x v="9"/>
    <s v="P.S354.A"/>
    <m/>
    <m/>
    <m/>
    <m/>
    <m/>
    <m/>
    <m/>
    <m/>
    <n v="14072.85"/>
    <m/>
    <m/>
    <m/>
    <m/>
    <m/>
    <m/>
    <m/>
    <m/>
    <m/>
    <x v="0"/>
    <x v="0"/>
    <m/>
  </r>
  <r>
    <s v=""/>
    <s v=" SR_0200_1400"/>
    <s v="ESR Dipole - Magnetic Measurement / Acceptance - AS03"/>
    <s v="6.04.02.04"/>
    <x v="0"/>
    <d v="2027-07-14T00:00:00"/>
    <d v="2027-11-16T00:00:00"/>
    <s v="jtolle"/>
    <s v="hwitte"/>
    <n v="87465.67"/>
    <s v="CON"/>
    <s v="C"/>
    <s v="Labor"/>
    <s v="TEC"/>
    <m/>
    <s v="BNL"/>
    <s v="Const.Test"/>
    <s v="NC_MAG"/>
    <x v="8"/>
    <m/>
    <m/>
    <m/>
    <m/>
    <m/>
    <m/>
    <m/>
    <m/>
    <m/>
    <m/>
    <m/>
    <n v="56299.74"/>
    <n v="31165.93"/>
    <m/>
    <m/>
    <m/>
    <m/>
    <m/>
    <m/>
    <x v="0"/>
    <x v="0"/>
    <m/>
  </r>
  <r>
    <s v=""/>
    <s v=" SR_0200_2300"/>
    <s v="ESR Sextupole - Magnetic Measurement / Acceptance - AS03"/>
    <s v="6.04.02.04"/>
    <x v="0"/>
    <d v="2027-01-04T00:00:00"/>
    <d v="2027-05-06T00:00:00"/>
    <s v="jtolle"/>
    <s v="hwitte"/>
    <n v="35211.33"/>
    <s v="EDIA"/>
    <s v="C"/>
    <s v="Labor"/>
    <s v="TEC"/>
    <m/>
    <s v="BNL"/>
    <s v="Const.Test"/>
    <s v="NC_MAG"/>
    <x v="8"/>
    <m/>
    <m/>
    <m/>
    <m/>
    <m/>
    <m/>
    <m/>
    <m/>
    <m/>
    <m/>
    <m/>
    <n v="35211.33"/>
    <m/>
    <m/>
    <m/>
    <m/>
    <m/>
    <m/>
    <m/>
    <x v="0"/>
    <x v="0"/>
    <m/>
  </r>
  <r>
    <s v=""/>
    <s v=" SR_0501_1160"/>
    <s v="RF-ESR-1-CM: High Power Test (First Article)"/>
    <s v="6.08.03.02.04"/>
    <x v="0"/>
    <d v="2026-11-25T00:00:00"/>
    <d v="2027-02-26T00:00:00"/>
    <s v="jtolle"/>
    <s v="zaltsman"/>
    <n v="60300.74"/>
    <s v="EDIA"/>
    <s v="C"/>
    <s v="Labor"/>
    <s v="TEC"/>
    <m/>
    <s v="BNL"/>
    <s v="Const.Test"/>
    <s v="RF"/>
    <x v="8"/>
    <m/>
    <m/>
    <m/>
    <m/>
    <m/>
    <m/>
    <m/>
    <m/>
    <m/>
    <m/>
    <m/>
    <n v="60300.74"/>
    <m/>
    <m/>
    <m/>
    <m/>
    <m/>
    <m/>
    <m/>
    <x v="0"/>
    <x v="0"/>
    <m/>
  </r>
  <r>
    <s v=""/>
    <s v=" SR_0501_1220"/>
    <s v="RF-ESR-1-CM: High Power Test (CM-01)"/>
    <s v="6.08.04.01.04"/>
    <x v="0"/>
    <d v="2027-09-21T00:00:00"/>
    <d v="2027-10-29T00:00:00"/>
    <s v="jtolle"/>
    <s v="zaltsman"/>
    <n v="30904.13"/>
    <s v="EDIA"/>
    <s v="C"/>
    <s v="Labor"/>
    <s v="TEC"/>
    <m/>
    <s v="BNL"/>
    <s v="Const.Test"/>
    <s v="RF"/>
    <x v="8"/>
    <m/>
    <m/>
    <m/>
    <m/>
    <m/>
    <m/>
    <m/>
    <m/>
    <m/>
    <m/>
    <m/>
    <n v="8829.75"/>
    <n v="22074.38"/>
    <m/>
    <m/>
    <m/>
    <m/>
    <m/>
    <m/>
    <x v="0"/>
    <x v="0"/>
    <m/>
  </r>
  <r>
    <s v=""/>
    <s v=" SR_0501_1260"/>
    <s v="RF-ESR-1 200/400 Test Power Amplifier Prepare Spec/SOW/RFI/APP/AP"/>
    <s v="6.08.06.01"/>
    <x v="1"/>
    <d v="2022-10-03T00:00:00"/>
    <d v="2023-03-17T00:00:00"/>
    <s v="jtolle"/>
    <s v="zaltsman"/>
    <n v="31529.17"/>
    <s v="EDIA"/>
    <s v="C"/>
    <s v="Labor"/>
    <s v="TEC"/>
    <m/>
    <s v="BNL"/>
    <s v="Const.Procure"/>
    <s v="RF"/>
    <x v="10"/>
    <s v="D.APP23"/>
    <m/>
    <m/>
    <m/>
    <m/>
    <m/>
    <m/>
    <n v="31529.17"/>
    <m/>
    <m/>
    <m/>
    <m/>
    <m/>
    <m/>
    <m/>
    <m/>
    <m/>
    <m/>
    <m/>
    <x v="0"/>
    <x v="0"/>
    <m/>
  </r>
  <r>
    <s v=""/>
    <s v=" SR_0501_1500"/>
    <s v="RF-ESR-1-CTRL: Design"/>
    <s v="6.08.07.04.01"/>
    <x v="0"/>
    <d v="2023-11-28T00:00:00"/>
    <d v="2024-11-22T00:00:00"/>
    <s v="jtolle"/>
    <s v="gnarayan"/>
    <n v="171818.57"/>
    <s v="EDIA"/>
    <s v="C"/>
    <s v="Labor"/>
    <s v="TEC"/>
    <m/>
    <s v="BNL"/>
    <s v="PED"/>
    <s v="RF"/>
    <x v="6"/>
    <m/>
    <m/>
    <m/>
    <m/>
    <m/>
    <m/>
    <m/>
    <m/>
    <n v="146389.42000000001"/>
    <n v="25429.15"/>
    <m/>
    <m/>
    <m/>
    <m/>
    <m/>
    <m/>
    <m/>
    <m/>
    <m/>
    <x v="0"/>
    <x v="0"/>
    <m/>
  </r>
  <r>
    <s v=""/>
    <s v=" SR_0501_1640"/>
    <s v="RF-ESR-1-CTRL: Test (First Article)"/>
    <s v="6.08.07.04.03"/>
    <x v="0"/>
    <d v="2025-08-29T00:00:00"/>
    <d v="2026-07-07T00:00:00"/>
    <s v="jtolle"/>
    <s v="gnarayan"/>
    <n v="29028.57"/>
    <s v="CON"/>
    <s v="C"/>
    <s v="Labor"/>
    <s v="TEC"/>
    <m/>
    <s v="BNL"/>
    <s v="Const.Fabricate"/>
    <s v="RF"/>
    <x v="9"/>
    <s v="S.P148.A"/>
    <m/>
    <m/>
    <m/>
    <m/>
    <m/>
    <m/>
    <m/>
    <m/>
    <n v="3012.4"/>
    <n v="26016.17"/>
    <m/>
    <m/>
    <m/>
    <m/>
    <m/>
    <m/>
    <m/>
    <m/>
    <x v="0"/>
    <x v="0"/>
    <m/>
  </r>
  <r>
    <s v=""/>
    <s v=" HR_0301_1480"/>
    <s v="RF-HR-1-CTRL: Design"/>
    <s v="6.08.07.05.01"/>
    <x v="0"/>
    <d v="2024-11-25T00:00:00"/>
    <d v="2026-05-27T00:00:00"/>
    <s v="jtolle"/>
    <s v="gnarayan"/>
    <n v="28571.26"/>
    <s v="EDIA"/>
    <s v="C"/>
    <s v="Labor"/>
    <s v="TEC"/>
    <m/>
    <s v="BNL"/>
    <s v="PED"/>
    <s v="RF"/>
    <x v="6"/>
    <m/>
    <m/>
    <m/>
    <m/>
    <m/>
    <m/>
    <m/>
    <m/>
    <m/>
    <n v="16228.48"/>
    <n v="12342.78"/>
    <m/>
    <m/>
    <m/>
    <m/>
    <m/>
    <m/>
    <m/>
    <m/>
    <x v="0"/>
    <x v="0"/>
    <m/>
  </r>
  <r>
    <s v=""/>
    <s v=" HR_0301_1620"/>
    <s v="RF-HR-1-CTRL: Test (First Article)"/>
    <s v="6.08.07.05.03"/>
    <x v="0"/>
    <d v="2027-08-05T00:00:00"/>
    <d v="2028-02-07T00:00:00"/>
    <s v="jtolle"/>
    <s v="gnarayan"/>
    <n v="30867.95"/>
    <s v="EDIA"/>
    <s v="C"/>
    <s v="Labor"/>
    <s v="TEC"/>
    <m/>
    <s v="BNL"/>
    <s v="Const.Fabricate"/>
    <s v="RF"/>
    <x v="9"/>
    <s v="S.P070.A"/>
    <m/>
    <m/>
    <m/>
    <m/>
    <m/>
    <m/>
    <m/>
    <m/>
    <m/>
    <m/>
    <n v="9877.74"/>
    <n v="20990.21"/>
    <m/>
    <m/>
    <m/>
    <m/>
    <m/>
    <m/>
    <x v="0"/>
    <x v="0"/>
    <m/>
  </r>
  <r>
    <s v=""/>
    <s v=" HR_0302_1480"/>
    <s v="RF-HR-2-CTRL: Design"/>
    <s v="6.08.07.05.01"/>
    <x v="0"/>
    <d v="2025-04-01T00:00:00"/>
    <d v="2025-07-30T00:00:00"/>
    <s v="jtolle"/>
    <s v="gnarayan"/>
    <n v="28145.69"/>
    <s v="EDIA"/>
    <s v="C"/>
    <s v="Labor"/>
    <s v="TEC"/>
    <m/>
    <s v="BNL"/>
    <s v="PED"/>
    <s v="RF"/>
    <x v="6"/>
    <m/>
    <m/>
    <m/>
    <m/>
    <m/>
    <m/>
    <m/>
    <m/>
    <m/>
    <n v="28145.69"/>
    <m/>
    <m/>
    <m/>
    <m/>
    <m/>
    <m/>
    <m/>
    <m/>
    <m/>
    <x v="0"/>
    <x v="0"/>
    <m/>
  </r>
  <r>
    <s v=""/>
    <s v=" HR_0302_1620"/>
    <s v="RF-HR-2-CTRL: Test (First Article)"/>
    <s v="6.08.07.05.03"/>
    <x v="0"/>
    <d v="2026-08-03T00:00:00"/>
    <d v="2026-10-05T00:00:00"/>
    <s v="jtolle"/>
    <s v="gnarayan"/>
    <n v="14599.38"/>
    <s v="EDIA"/>
    <s v="C"/>
    <s v="Labor"/>
    <s v="TEC"/>
    <m/>
    <s v="BNL"/>
    <s v="Const.Fabricate"/>
    <s v="RF"/>
    <x v="9"/>
    <s v="P.S404.A"/>
    <m/>
    <m/>
    <m/>
    <m/>
    <m/>
    <m/>
    <m/>
    <m/>
    <m/>
    <n v="13626.09"/>
    <n v="973.29"/>
    <m/>
    <m/>
    <m/>
    <m/>
    <m/>
    <m/>
    <m/>
    <x v="0"/>
    <x v="0"/>
    <m/>
  </r>
  <r>
    <s v=""/>
    <s v=" HR_0303_1480"/>
    <s v="RF-HR-3-CTRL: Design"/>
    <s v="6.08.07.05.01"/>
    <x v="0"/>
    <d v="2025-12-10T00:00:00"/>
    <d v="2026-04-13T00:00:00"/>
    <s v="jtolle"/>
    <s v="gnarayan"/>
    <n v="29130.79"/>
    <s v="EDIA"/>
    <s v="C"/>
    <s v="Labor"/>
    <s v="TEC"/>
    <m/>
    <s v="BNL"/>
    <s v="PED"/>
    <s v="RF"/>
    <x v="6"/>
    <m/>
    <m/>
    <m/>
    <m/>
    <m/>
    <m/>
    <m/>
    <m/>
    <m/>
    <m/>
    <n v="29130.79"/>
    <m/>
    <m/>
    <m/>
    <m/>
    <m/>
    <m/>
    <m/>
    <m/>
    <x v="0"/>
    <x v="0"/>
    <m/>
  </r>
  <r>
    <s v=""/>
    <s v=" HR_0303_1620"/>
    <s v="RF-HR-3-CTRL: Test (First Article)"/>
    <s v="6.08.07.05.03"/>
    <x v="0"/>
    <d v="2027-01-12T00:00:00"/>
    <d v="2027-03-17T00:00:00"/>
    <s v="jtolle"/>
    <s v="gnarayan"/>
    <n v="15075.19"/>
    <s v="EDIA"/>
    <s v="C"/>
    <s v="Labor"/>
    <s v="TEC"/>
    <m/>
    <s v="BNL"/>
    <s v="Const.Procure"/>
    <s v="RF"/>
    <x v="10"/>
    <s v="P.S405.A"/>
    <m/>
    <m/>
    <m/>
    <m/>
    <m/>
    <m/>
    <m/>
    <m/>
    <m/>
    <m/>
    <n v="15075.19"/>
    <m/>
    <m/>
    <m/>
    <m/>
    <m/>
    <m/>
    <m/>
    <x v="0"/>
    <x v="0"/>
    <m/>
  </r>
  <r>
    <s v=""/>
    <s v=" HR_0304_1480"/>
    <s v="RF-HR-4-CTRL: Design"/>
    <s v="6.08.07.05.01"/>
    <x v="0"/>
    <d v="2024-11-25T00:00:00"/>
    <d v="2025-03-31T00:00:00"/>
    <s v="jtolle"/>
    <s v="gnarayan"/>
    <n v="28145.69"/>
    <s v="EDIA"/>
    <s v="C"/>
    <s v="Labor"/>
    <s v="TEC"/>
    <m/>
    <s v="BNL"/>
    <s v="PED"/>
    <s v="RF"/>
    <x v="6"/>
    <m/>
    <m/>
    <m/>
    <m/>
    <m/>
    <m/>
    <m/>
    <m/>
    <m/>
    <n v="28145.69"/>
    <m/>
    <m/>
    <m/>
    <m/>
    <m/>
    <m/>
    <m/>
    <m/>
    <m/>
    <x v="0"/>
    <x v="0"/>
    <m/>
  </r>
  <r>
    <s v=""/>
    <s v=" HR_0304_1620"/>
    <s v="RF-HR-4-CTRL: Test (First Article)"/>
    <s v="6.08.07.05.03"/>
    <x v="0"/>
    <d v="2026-06-09T00:00:00"/>
    <d v="2026-10-07T00:00:00"/>
    <s v="jtolle"/>
    <s v="gnarayan"/>
    <n v="14595.38"/>
    <s v="EDIA"/>
    <s v="C"/>
    <s v="Labor"/>
    <s v="TEC"/>
    <m/>
    <s v="BNL"/>
    <s v="Const.Fabricate"/>
    <s v="RF"/>
    <x v="9"/>
    <s v="S.P151.A"/>
    <m/>
    <m/>
    <m/>
    <m/>
    <m/>
    <m/>
    <m/>
    <m/>
    <m/>
    <n v="13736.83"/>
    <n v="858.55"/>
    <m/>
    <m/>
    <m/>
    <m/>
    <m/>
    <m/>
    <m/>
    <x v="0"/>
    <x v="0"/>
    <m/>
  </r>
  <r>
    <s v=""/>
    <s v=" HR_0305_1040"/>
    <s v="RF-HSR-5-CM: High Power Test (CM-04) (Production)"/>
    <s v="6.08.04.02.04"/>
    <x v="0"/>
    <d v="2029-03-28T00:00:00"/>
    <d v="2029-06-20T00:00:00"/>
    <s v="jtolle"/>
    <s v="zaltsman"/>
    <n v="32297.83"/>
    <s v="CON"/>
    <s v="C"/>
    <s v="Labor"/>
    <s v="TEC"/>
    <m/>
    <s v="BNL"/>
    <s v="Const.Test"/>
    <s v="RF"/>
    <x v="8"/>
    <m/>
    <m/>
    <m/>
    <m/>
    <m/>
    <m/>
    <m/>
    <m/>
    <m/>
    <m/>
    <m/>
    <m/>
    <m/>
    <n v="32297.83"/>
    <m/>
    <m/>
    <m/>
    <m/>
    <m/>
    <x v="0"/>
    <x v="0"/>
    <m/>
  </r>
  <r>
    <s v=""/>
    <s v=" HR_0305_1260"/>
    <s v="RF-HR-5-CTRL: Design"/>
    <s v="6.08.07.05.01"/>
    <x v="0"/>
    <d v="2027-04-12T00:00:00"/>
    <d v="2027-08-10T00:00:00"/>
    <s v="jtolle"/>
    <s v="gnarayan"/>
    <n v="30150.37"/>
    <s v="EDIA"/>
    <s v="C"/>
    <s v="Labor"/>
    <s v="TEC"/>
    <m/>
    <s v="BNL"/>
    <s v="PED"/>
    <s v="RF"/>
    <x v="6"/>
    <m/>
    <m/>
    <m/>
    <m/>
    <m/>
    <m/>
    <m/>
    <m/>
    <m/>
    <m/>
    <m/>
    <n v="30150.37"/>
    <m/>
    <m/>
    <m/>
    <m/>
    <m/>
    <m/>
    <m/>
    <x v="0"/>
    <x v="0"/>
    <m/>
  </r>
  <r>
    <s v=""/>
    <s v=" HR_0305_1400"/>
    <s v="RF-HR-5-CTRL: Test (First Article)"/>
    <s v="6.08.07.05.03"/>
    <x v="0"/>
    <d v="2028-08-04T00:00:00"/>
    <d v="2028-12-07T00:00:00"/>
    <s v="jtolle"/>
    <s v="gnarayan"/>
    <n v="31783.86"/>
    <s v="EDIA"/>
    <s v="C"/>
    <s v="Labor"/>
    <s v="TEC"/>
    <m/>
    <s v="BNL"/>
    <s v="Const.Fabricate"/>
    <s v="RF"/>
    <x v="9"/>
    <s v="P.S406.A"/>
    <m/>
    <m/>
    <m/>
    <m/>
    <m/>
    <m/>
    <m/>
    <m/>
    <m/>
    <m/>
    <m/>
    <n v="14957.11"/>
    <n v="16826.75"/>
    <m/>
    <m/>
    <m/>
    <m/>
    <m/>
    <x v="0"/>
    <x v="0"/>
    <m/>
  </r>
  <r>
    <s v=""/>
    <s v=" HR_0804_1260"/>
    <s v="SHC Beam Transport Magnets - Measurement"/>
    <s v="6.05.07.04"/>
    <x v="0"/>
    <d v="2028-01-10T00:00:00"/>
    <d v="2028-10-23T00:00:00"/>
    <s v="jtolle"/>
    <s v="hwitte"/>
    <n v="377097.53"/>
    <s v="EDIA"/>
    <s v="C"/>
    <s v="Labor"/>
    <s v="TEC"/>
    <m/>
    <s v="BNL"/>
    <s v="Const.Test"/>
    <s v="SHC"/>
    <x v="8"/>
    <m/>
    <m/>
    <m/>
    <m/>
    <m/>
    <m/>
    <m/>
    <m/>
    <m/>
    <m/>
    <m/>
    <m/>
    <n v="348815.22"/>
    <n v="28282.31"/>
    <m/>
    <m/>
    <m/>
    <m/>
    <m/>
    <x v="0"/>
    <x v="0"/>
    <m/>
  </r>
  <r>
    <s v=""/>
    <s v=" HR_0805_1040"/>
    <s v="RF-ERL-5-CM: High Power Test (CM-05)"/>
    <s v="6.08.04.02.04"/>
    <x v="0"/>
    <d v="2029-05-23T00:00:00"/>
    <d v="1930-05-08T00:00:00"/>
    <s v="jtolle"/>
    <s v="zaltsman"/>
    <n v="264034.77"/>
    <s v="CON"/>
    <s v="C"/>
    <s v="Labor"/>
    <s v="TEC"/>
    <m/>
    <s v="BNL"/>
    <s v="Const.Test"/>
    <s v="RF"/>
    <x v="8"/>
    <m/>
    <m/>
    <m/>
    <m/>
    <m/>
    <m/>
    <m/>
    <m/>
    <m/>
    <m/>
    <m/>
    <m/>
    <m/>
    <n v="99013.04"/>
    <n v="165021.73000000001"/>
    <m/>
    <m/>
    <m/>
    <m/>
    <x v="0"/>
    <x v="0"/>
    <m/>
  </r>
  <r>
    <s v=""/>
    <s v=" HR_0805_1260"/>
    <s v="RF-ERL-1-CTRL: Design"/>
    <s v="6.08.07.06.01"/>
    <x v="0"/>
    <d v="2025-12-09T00:00:00"/>
    <d v="2027-06-08T00:00:00"/>
    <s v="jtolle"/>
    <s v="gnarayan"/>
    <n v="186013.16"/>
    <s v="EDIA"/>
    <s v="C"/>
    <s v="Labor"/>
    <s v="TEC"/>
    <m/>
    <s v="BNL"/>
    <s v="PED"/>
    <s v="RF"/>
    <x v="6"/>
    <m/>
    <m/>
    <m/>
    <m/>
    <m/>
    <m/>
    <m/>
    <m/>
    <m/>
    <m/>
    <n v="101687.19"/>
    <n v="84325.96"/>
    <m/>
    <m/>
    <m/>
    <m/>
    <m/>
    <m/>
    <m/>
    <x v="0"/>
    <x v="0"/>
    <m/>
  </r>
  <r>
    <s v=""/>
    <s v=" HR_0805_1400"/>
    <s v="RF-ERL-1-CTRL: Test (First Article)"/>
    <s v="6.08.07.06.03"/>
    <x v="0"/>
    <d v="2028-05-22T00:00:00"/>
    <d v="2028-11-17T00:00:00"/>
    <s v="jtolle"/>
    <s v="gnarayan"/>
    <n v="62987.95"/>
    <s v="EDIA"/>
    <s v="C"/>
    <s v="Labor"/>
    <s v="TEC"/>
    <m/>
    <s v="BNL"/>
    <s v="Const.Fabricate"/>
    <s v="RF"/>
    <x v="9"/>
    <s v="S.P158.A"/>
    <m/>
    <m/>
    <m/>
    <m/>
    <m/>
    <m/>
    <m/>
    <m/>
    <m/>
    <m/>
    <m/>
    <n v="46359.13"/>
    <n v="16628.82"/>
    <m/>
    <m/>
    <m/>
    <m/>
    <m/>
    <x v="0"/>
    <x v="0"/>
    <m/>
  </r>
  <r>
    <s v=""/>
    <s v=" HR_0805_5140"/>
    <s v="RF-ERL-2-CM: High Power Test (First Article)"/>
    <s v="6.08.04.03.04"/>
    <x v="0"/>
    <d v="1930-10-03T00:00:00"/>
    <d v="1931-01-02T00:00:00"/>
    <s v="jtolle"/>
    <s v="zaltsman"/>
    <n v="69196.490000000005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n v="69196.490000000005"/>
    <m/>
    <m/>
    <m/>
    <x v="0"/>
    <x v="0"/>
    <m/>
  </r>
  <r>
    <s v=""/>
    <s v=" HR_0805_5200"/>
    <s v="RF-ERL-2-CM: High Power Test (CM-02)"/>
    <s v="6.08.04.03.04"/>
    <x v="0"/>
    <d v="1930-11-08T00:00:00"/>
    <d v="1931-02-07T00:00:00"/>
    <s v="jtolle"/>
    <s v="zaltsman"/>
    <n v="69196.490000000005"/>
    <s v="CON"/>
    <s v="C"/>
    <s v="Labor"/>
    <s v="TEC"/>
    <m/>
    <s v="BNL"/>
    <s v="Const.Test"/>
    <s v="RF"/>
    <x v="8"/>
    <m/>
    <m/>
    <m/>
    <m/>
    <m/>
    <m/>
    <m/>
    <m/>
    <m/>
    <m/>
    <m/>
    <m/>
    <m/>
    <m/>
    <m/>
    <n v="69196.490000000005"/>
    <m/>
    <m/>
    <m/>
    <x v="0"/>
    <x v="0"/>
    <m/>
  </r>
  <r>
    <s v=""/>
    <s v=" HR_0805_5480"/>
    <s v="RF-ERL-2-CTRL: Design"/>
    <s v="6.08.07.06.01"/>
    <x v="0"/>
    <d v="2027-04-19T00:00:00"/>
    <d v="2027-08-17T00:00:00"/>
    <s v="jtolle"/>
    <s v="gnarayan"/>
    <n v="94758.31"/>
    <s v="EDIA"/>
    <s v="C"/>
    <s v="Labor"/>
    <s v="TEC"/>
    <m/>
    <s v="BNL"/>
    <s v="PED"/>
    <s v="RF"/>
    <x v="6"/>
    <m/>
    <m/>
    <m/>
    <m/>
    <m/>
    <m/>
    <m/>
    <m/>
    <m/>
    <m/>
    <m/>
    <n v="94758.31"/>
    <m/>
    <m/>
    <m/>
    <m/>
    <m/>
    <m/>
    <m/>
    <x v="0"/>
    <x v="0"/>
    <m/>
  </r>
  <r>
    <s v=""/>
    <s v=" HR_0805_5620"/>
    <s v="RF-ERL-2-CTRL: (First Article)"/>
    <s v="6.08.07.06.03"/>
    <x v="0"/>
    <d v="2028-10-26T00:00:00"/>
    <d v="2029-03-02T00:00:00"/>
    <s v="jtolle"/>
    <s v="gnarayan"/>
    <n v="32297.83"/>
    <s v="EDIA"/>
    <s v="C"/>
    <s v="Labor"/>
    <s v="TEC"/>
    <m/>
    <s v="BNL"/>
    <s v="Const.Fabricate"/>
    <s v="RF"/>
    <x v="9"/>
    <s v="P.S407.A"/>
    <m/>
    <m/>
    <m/>
    <m/>
    <m/>
    <m/>
    <m/>
    <m/>
    <m/>
    <m/>
    <m/>
    <m/>
    <n v="32297.83"/>
    <m/>
    <m/>
    <m/>
    <m/>
    <m/>
    <x v="0"/>
    <x v="0"/>
    <m/>
  </r>
  <r>
    <s v=""/>
    <s v=" HR_0805_6240"/>
    <s v="RF-ERL-3-CTRL: Design"/>
    <s v="6.08.07.06.01"/>
    <x v="0"/>
    <d v="2026-06-22T00:00:00"/>
    <d v="2027-03-24T00:00:00"/>
    <s v="jtolle"/>
    <s v="gnarayan"/>
    <n v="46774.07"/>
    <s v="EDIA"/>
    <s v="C"/>
    <s v="Labor"/>
    <s v="TEC"/>
    <m/>
    <s v="BNL"/>
    <s v="PED"/>
    <s v="RF"/>
    <x v="6"/>
    <m/>
    <m/>
    <m/>
    <m/>
    <m/>
    <m/>
    <m/>
    <m/>
    <m/>
    <m/>
    <n v="17664.68"/>
    <n v="29109.39"/>
    <m/>
    <m/>
    <m/>
    <m/>
    <m/>
    <m/>
    <m/>
    <x v="0"/>
    <x v="0"/>
    <m/>
  </r>
  <r>
    <s v=""/>
    <s v=" HR_0805_6310"/>
    <s v="RF-ERL-3-CTRL: (First Article)"/>
    <s v="6.08.07.06.03"/>
    <x v="0"/>
    <d v="2028-06-08T00:00:00"/>
    <d v="2028-12-07T00:00:00"/>
    <s v="jtolle"/>
    <s v="gnarayan"/>
    <n v="31598.83"/>
    <s v="EDIA"/>
    <s v="C"/>
    <s v="Labor"/>
    <s v="TEC"/>
    <m/>
    <s v="BNL"/>
    <s v="Const.Fabricate"/>
    <s v="RF"/>
    <x v="9"/>
    <s v="S.P068.A"/>
    <m/>
    <m/>
    <m/>
    <m/>
    <m/>
    <m/>
    <m/>
    <m/>
    <m/>
    <m/>
    <m/>
    <n v="20223.25"/>
    <n v="11375.58"/>
    <m/>
    <m/>
    <m/>
    <m/>
    <m/>
    <x v="0"/>
    <x v="0"/>
    <m/>
  </r>
  <r>
    <s v=""/>
    <s v=" HR_0805_6430"/>
    <s v="RF-ERL-4-CAV: High Power Test (First Article)"/>
    <s v="6.08.04.06.04"/>
    <x v="0"/>
    <d v="2029-10-19T00:00:00"/>
    <d v="1930-01-17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HR_0805_6600"/>
    <s v="RF-ERL-4-CTRL: Design"/>
    <s v="6.08.07.06.01"/>
    <x v="0"/>
    <d v="2027-09-28T00:00:00"/>
    <d v="2028-02-02T00:00:00"/>
    <s v="jtolle"/>
    <s v="gnarayan"/>
    <n v="48978.9"/>
    <s v="EDIA"/>
    <s v="C"/>
    <s v="Labor"/>
    <s v="TEC"/>
    <m/>
    <s v="BNL"/>
    <s v="PED"/>
    <s v="RF"/>
    <x v="6"/>
    <m/>
    <m/>
    <m/>
    <m/>
    <m/>
    <m/>
    <m/>
    <m/>
    <m/>
    <m/>
    <m/>
    <n v="1728.67"/>
    <n v="47250.23"/>
    <m/>
    <m/>
    <m/>
    <m/>
    <m/>
    <m/>
    <x v="0"/>
    <x v="0"/>
    <m/>
  </r>
  <r>
    <s v=""/>
    <s v=" HR_0805_6670"/>
    <s v="RF-ERL-4-CTRL: (First Article)"/>
    <s v="6.08.07.06.03"/>
    <x v="0"/>
    <d v="2029-02-14T00:00:00"/>
    <d v="2029-04-18T00:00:00"/>
    <s v="jtolle"/>
    <s v="gnarayan"/>
    <n v="32297.83"/>
    <s v="EDIA"/>
    <s v="C"/>
    <s v="Labor"/>
    <s v="TEC"/>
    <m/>
    <s v="BNL"/>
    <s v="Const.Fabricate"/>
    <s v="RF"/>
    <x v="9"/>
    <s v="P.S408.A"/>
    <m/>
    <m/>
    <m/>
    <m/>
    <m/>
    <m/>
    <m/>
    <m/>
    <m/>
    <m/>
    <m/>
    <m/>
    <n v="32297.83"/>
    <m/>
    <m/>
    <m/>
    <m/>
    <m/>
    <x v="0"/>
    <x v="0"/>
    <m/>
  </r>
  <r>
    <s v=""/>
    <s v=" E0607_100865"/>
    <s v="Controls Management - FY24"/>
    <s v="6.07.02.01"/>
    <x v="0"/>
    <d v="2023-10-02T00:00:00"/>
    <d v="2024-09-30T00:00:00"/>
    <s v="mahmed"/>
    <s v="jpjamilk"/>
    <n v="136746.51"/>
    <s v="EDIA"/>
    <s v="A"/>
    <s v="Labor"/>
    <s v="TEC"/>
    <m/>
    <s v="BNL"/>
    <s v="PED"/>
    <s v="CONT"/>
    <x v="0"/>
    <m/>
    <m/>
    <m/>
    <m/>
    <m/>
    <m/>
    <m/>
    <m/>
    <n v="136746.51"/>
    <m/>
    <m/>
    <m/>
    <m/>
    <m/>
    <m/>
    <m/>
    <m/>
    <m/>
    <m/>
    <x v="0"/>
    <x v="0"/>
    <m/>
  </r>
  <r>
    <s v=""/>
    <s v=" E0607_102625"/>
    <s v="Controls Management - FY25"/>
    <s v="6.07.02.01"/>
    <x v="0"/>
    <d v="2024-10-01T00:00:00"/>
    <d v="2025-09-30T00:00:00"/>
    <s v="mahmed"/>
    <s v="jpjamilk"/>
    <n v="141532.63"/>
    <s v="EDIA"/>
    <s v="A"/>
    <s v="Labor"/>
    <s v="TEC"/>
    <m/>
    <s v="BNL"/>
    <s v="Const"/>
    <s v="CONT"/>
    <x v="0"/>
    <m/>
    <m/>
    <m/>
    <m/>
    <m/>
    <m/>
    <m/>
    <m/>
    <m/>
    <n v="141532.63"/>
    <m/>
    <m/>
    <m/>
    <m/>
    <m/>
    <m/>
    <m/>
    <m/>
    <m/>
    <x v="0"/>
    <x v="0"/>
    <m/>
  </r>
  <r>
    <s v=""/>
    <s v=" E0607_103600"/>
    <s v="Controls Management - FY26"/>
    <s v="6.07.02.01"/>
    <x v="0"/>
    <d v="2025-10-01T00:00:00"/>
    <d v="2026-09-30T00:00:00"/>
    <s v="mahmed"/>
    <s v="jpjamilk"/>
    <n v="146486.28"/>
    <s v="EDIA"/>
    <s v="A"/>
    <s v="Labor"/>
    <s v="TEC"/>
    <m/>
    <s v="BNL"/>
    <s v="Const"/>
    <s v="CONT"/>
    <x v="0"/>
    <m/>
    <m/>
    <m/>
    <m/>
    <m/>
    <m/>
    <m/>
    <m/>
    <m/>
    <m/>
    <n v="146486.28"/>
    <m/>
    <m/>
    <m/>
    <m/>
    <m/>
    <m/>
    <m/>
    <m/>
    <x v="0"/>
    <x v="0"/>
    <m/>
  </r>
  <r>
    <s v=""/>
    <s v=" IR_0213_1140"/>
    <s v="IR Magnets Warm - Magnetic Measurement and Acceptance"/>
    <s v="6.06.02.01.03"/>
    <x v="0"/>
    <d v="2026-12-10T00:00:00"/>
    <d v="2029-01-09T00:00:00"/>
    <s v="jtolle"/>
    <s v="hwitte"/>
    <n v="71802.42"/>
    <s v="EDIA"/>
    <s v="C"/>
    <s v="Labor"/>
    <s v="TEC"/>
    <m/>
    <s v="BNL"/>
    <s v="Const.Test"/>
    <s v="NC_MAG"/>
    <x v="8"/>
    <s v="A.PP031"/>
    <m/>
    <m/>
    <m/>
    <m/>
    <m/>
    <m/>
    <m/>
    <m/>
    <m/>
    <m/>
    <n v="28168.639999999999"/>
    <n v="34520.39"/>
    <n v="9113.3799999999992"/>
    <m/>
    <m/>
    <m/>
    <m/>
    <m/>
    <x v="0"/>
    <x v="0"/>
    <m/>
  </r>
  <r>
    <s v=""/>
    <s v=" IR_0212_1160"/>
    <s v="Collared Magnet 1 - Q1ApF - Assembly"/>
    <s v="6.06.02.01.02"/>
    <x v="0"/>
    <d v="2029-12-06T00:00:00"/>
    <d v="1930-05-14T00:00:00"/>
    <s v="jtolle"/>
    <s v="hwitte"/>
    <n v="22922.23"/>
    <s v="EDIA"/>
    <s v="C"/>
    <s v="Labor"/>
    <s v="TEC"/>
    <m/>
    <s v="BNL"/>
    <s v="Const"/>
    <s v="SC_MAG"/>
    <x v="7"/>
    <m/>
    <m/>
    <m/>
    <m/>
    <m/>
    <m/>
    <m/>
    <m/>
    <m/>
    <m/>
    <m/>
    <m/>
    <m/>
    <m/>
    <n v="22922.23"/>
    <m/>
    <m/>
    <m/>
    <m/>
    <x v="0"/>
    <x v="0"/>
    <m/>
  </r>
  <r>
    <s v=""/>
    <s v=" IR_0212_1340"/>
    <s v="Collared Magnet 2 - Q1BpF - Assembly"/>
    <s v="6.06.02.01.02"/>
    <x v="0"/>
    <d v="2029-12-06T00:00:00"/>
    <d v="1930-05-14T00:00:00"/>
    <s v="jtolle"/>
    <s v="hwitte"/>
    <n v="22922.23"/>
    <s v="EDIA"/>
    <s v="C"/>
    <s v="Labor"/>
    <s v="TEC"/>
    <m/>
    <s v="BNL"/>
    <s v="Const"/>
    <s v="SC_MAG"/>
    <x v="7"/>
    <m/>
    <m/>
    <m/>
    <m/>
    <m/>
    <m/>
    <m/>
    <m/>
    <m/>
    <m/>
    <m/>
    <m/>
    <m/>
    <m/>
    <n v="22922.23"/>
    <m/>
    <m/>
    <m/>
    <m/>
    <x v="0"/>
    <x v="0"/>
    <m/>
  </r>
  <r>
    <s v=""/>
    <s v=" IR_0212_1520"/>
    <s v="Collared Magnet 3 - Q2pF -  Assembly"/>
    <s v="6.06.02.01.02"/>
    <x v="0"/>
    <d v="2029-12-06T00:00:00"/>
    <d v="1930-05-14T00:00:00"/>
    <s v="jtolle"/>
    <s v="hwitte"/>
    <n v="22922.23"/>
    <s v="EDIA"/>
    <s v="C"/>
    <s v="Labor"/>
    <s v="TEC"/>
    <m/>
    <s v="BNL"/>
    <s v="Const"/>
    <s v="SC_MAG"/>
    <x v="7"/>
    <m/>
    <m/>
    <m/>
    <m/>
    <m/>
    <m/>
    <m/>
    <m/>
    <m/>
    <m/>
    <m/>
    <m/>
    <m/>
    <m/>
    <n v="22922.23"/>
    <m/>
    <m/>
    <m/>
    <m/>
    <x v="0"/>
    <x v="0"/>
    <m/>
  </r>
  <r>
    <s v=""/>
    <s v=" IR_0212_1700"/>
    <s v="Collared Magnet 4 - B1pF - Assembly"/>
    <s v="6.06.02.01.02"/>
    <x v="0"/>
    <d v="2029-12-06T00:00:00"/>
    <d v="1930-05-14T00:00:00"/>
    <s v="jtolle"/>
    <s v="hwitte"/>
    <n v="22922.23"/>
    <s v="EDIA"/>
    <s v="C"/>
    <s v="Labor"/>
    <s v="TEC"/>
    <m/>
    <s v="BNL"/>
    <s v="Const"/>
    <s v="SC_MAG"/>
    <x v="7"/>
    <m/>
    <m/>
    <m/>
    <m/>
    <m/>
    <m/>
    <m/>
    <m/>
    <m/>
    <m/>
    <m/>
    <m/>
    <m/>
    <m/>
    <n v="22922.23"/>
    <m/>
    <m/>
    <m/>
    <m/>
    <x v="0"/>
    <x v="0"/>
    <m/>
  </r>
  <r>
    <s v=""/>
    <s v=" IR_0212_1880"/>
    <s v="Collared Magnet 5 - B1ApF - Assembly"/>
    <s v="6.06.02.01.02"/>
    <x v="0"/>
    <d v="2029-12-06T00:00:00"/>
    <d v="1930-05-14T00:00:00"/>
    <s v="jtolle"/>
    <s v="hwitte"/>
    <n v="22922.23"/>
    <s v="EDIA"/>
    <s v="C"/>
    <s v="Labor"/>
    <s v="TEC"/>
    <m/>
    <s v="BNL"/>
    <s v="Const"/>
    <s v="SC_MAG"/>
    <x v="7"/>
    <m/>
    <m/>
    <m/>
    <m/>
    <m/>
    <m/>
    <m/>
    <m/>
    <m/>
    <m/>
    <m/>
    <m/>
    <m/>
    <m/>
    <n v="22922.23"/>
    <m/>
    <m/>
    <m/>
    <m/>
    <x v="0"/>
    <x v="0"/>
    <m/>
  </r>
  <r>
    <s v=""/>
    <s v=" IR_0214_1440"/>
    <s v="Collared Magnet 1 - Q1ApF - Testing and Inspection"/>
    <s v="6.06.02.01.04"/>
    <x v="0"/>
    <d v="1930-05-15T00:00:00"/>
    <d v="1930-09-27T00:00:00"/>
    <s v="jtolle"/>
    <s v="hwitte"/>
    <n v="22922.23"/>
    <s v="EDIA"/>
    <s v="C"/>
    <s v="Labor"/>
    <s v="TEC"/>
    <m/>
    <s v="BNL"/>
    <s v="Const.Test"/>
    <s v="SC_MAG"/>
    <x v="8"/>
    <m/>
    <m/>
    <m/>
    <m/>
    <m/>
    <m/>
    <m/>
    <m/>
    <m/>
    <m/>
    <m/>
    <m/>
    <m/>
    <m/>
    <n v="22922.23"/>
    <m/>
    <m/>
    <m/>
    <m/>
    <x v="0"/>
    <x v="0"/>
    <m/>
  </r>
  <r>
    <s v=""/>
    <s v=" IR_0214_1480"/>
    <s v="Collared Magnet 2 - Q1BpF - Testing and Inspection"/>
    <s v="6.06.02.01.04"/>
    <x v="0"/>
    <d v="1930-05-15T00:00:00"/>
    <d v="1930-09-27T00:00:00"/>
    <s v="jtolle"/>
    <s v="hwitte"/>
    <n v="22922.23"/>
    <s v="EDIA"/>
    <s v="C"/>
    <s v="Labor"/>
    <s v="TEC"/>
    <m/>
    <s v="BNL"/>
    <s v="Const.Test"/>
    <s v="SC_MAG"/>
    <x v="8"/>
    <m/>
    <m/>
    <m/>
    <m/>
    <m/>
    <m/>
    <m/>
    <m/>
    <m/>
    <m/>
    <m/>
    <m/>
    <m/>
    <m/>
    <n v="22922.23"/>
    <m/>
    <m/>
    <m/>
    <m/>
    <x v="0"/>
    <x v="0"/>
    <m/>
  </r>
  <r>
    <s v=""/>
    <s v=" IR_0214_1520"/>
    <s v="Collared Magnet 3 - Q2pF -  Testing and Inspection"/>
    <s v="6.06.02.01.04"/>
    <x v="0"/>
    <d v="1930-05-15T00:00:00"/>
    <d v="1930-09-27T00:00:00"/>
    <s v="jtolle"/>
    <s v="hwitte"/>
    <n v="22922.23"/>
    <s v="EDIA"/>
    <s v="C"/>
    <s v="Labor"/>
    <s v="TEC"/>
    <m/>
    <s v="BNL"/>
    <s v="Const.Test"/>
    <s v="SC_MAG"/>
    <x v="8"/>
    <m/>
    <m/>
    <m/>
    <m/>
    <m/>
    <m/>
    <m/>
    <m/>
    <m/>
    <m/>
    <m/>
    <m/>
    <m/>
    <m/>
    <n v="22922.23"/>
    <m/>
    <m/>
    <m/>
    <m/>
    <x v="0"/>
    <x v="0"/>
    <m/>
  </r>
  <r>
    <s v=""/>
    <s v=" IR_0214_1560"/>
    <s v="Collared Magnet 4 - B1pF - Testing and Inspection"/>
    <s v="6.06.02.01.04"/>
    <x v="0"/>
    <d v="1930-05-15T00:00:00"/>
    <d v="1930-09-27T00:00:00"/>
    <s v="jtolle"/>
    <s v="hwitte"/>
    <n v="22922.23"/>
    <s v="EDIA"/>
    <s v="C"/>
    <s v="Labor"/>
    <s v="TEC"/>
    <m/>
    <s v="BNL"/>
    <s v="Const.Test"/>
    <s v="SC_MAG"/>
    <x v="8"/>
    <m/>
    <m/>
    <m/>
    <m/>
    <m/>
    <m/>
    <m/>
    <m/>
    <m/>
    <m/>
    <m/>
    <m/>
    <m/>
    <m/>
    <n v="22922.23"/>
    <m/>
    <m/>
    <m/>
    <m/>
    <x v="0"/>
    <x v="0"/>
    <m/>
  </r>
  <r>
    <s v=""/>
    <s v=" IR_0214_1600"/>
    <s v="Collared Magnet 5 - B1ApF - Testing and Inspection"/>
    <s v="6.06.02.01.04"/>
    <x v="0"/>
    <d v="1930-05-15T00:00:00"/>
    <d v="1930-09-27T00:00:00"/>
    <s v="jtolle"/>
    <s v="hwitte"/>
    <n v="22922.23"/>
    <s v="EDIA"/>
    <s v="C"/>
    <s v="Labor"/>
    <s v="TEC"/>
    <m/>
    <s v="BNL"/>
    <s v="Const.Test"/>
    <s v="SC_MAG"/>
    <x v="8"/>
    <m/>
    <m/>
    <m/>
    <m/>
    <m/>
    <m/>
    <m/>
    <m/>
    <m/>
    <m/>
    <m/>
    <m/>
    <m/>
    <m/>
    <n v="22922.23"/>
    <m/>
    <m/>
    <m/>
    <m/>
    <x v="0"/>
    <x v="0"/>
    <m/>
  </r>
  <r>
    <s v=""/>
    <s v=" IR_0205_2070"/>
    <s v="RF-CRAB-1-CM: High Power Test (First Article CM)"/>
    <s v="6.08.03.01.04"/>
    <x v="0"/>
    <d v="2029-01-12T00:00:00"/>
    <d v="2029-04-11T00:00:00"/>
    <s v="jtolle"/>
    <s v="zaltsman"/>
    <n v="64595.66"/>
    <s v="EDIA"/>
    <s v="C"/>
    <s v="Labor"/>
    <s v="TEC"/>
    <m/>
    <s v="BNL"/>
    <s v="Const.Test"/>
    <s v="RF"/>
    <x v="8"/>
    <m/>
    <m/>
    <m/>
    <m/>
    <m/>
    <m/>
    <m/>
    <m/>
    <m/>
    <m/>
    <m/>
    <m/>
    <m/>
    <n v="64595.66"/>
    <m/>
    <m/>
    <m/>
    <m/>
    <m/>
    <x v="0"/>
    <x v="0"/>
    <m/>
  </r>
  <r>
    <s v=""/>
    <s v=" IR_0205_2100"/>
    <s v="RF-CRAB-1-CM: High Power Test (CM-01)"/>
    <s v="6.08.04.04.04"/>
    <x v="0"/>
    <d v="1931-01-08T00:00:00"/>
    <d v="1931-04-14T00:00:00"/>
    <s v="jtolle"/>
    <s v="zaltsman"/>
    <n v="103794.73"/>
    <s v="CON"/>
    <s v="C"/>
    <s v="Labor"/>
    <s v="TEC"/>
    <m/>
    <s v="BNL"/>
    <s v="Const.Test"/>
    <s v="RF"/>
    <x v="8"/>
    <m/>
    <m/>
    <m/>
    <m/>
    <m/>
    <m/>
    <m/>
    <m/>
    <m/>
    <m/>
    <m/>
    <m/>
    <m/>
    <m/>
    <m/>
    <n v="103794.73"/>
    <m/>
    <m/>
    <m/>
    <x v="0"/>
    <x v="0"/>
    <m/>
  </r>
  <r>
    <s v=""/>
    <s v=" IR_0205_2240"/>
    <s v="RF-CRAB-1-CTRL: Design"/>
    <s v="6.08.07.07.01"/>
    <x v="0"/>
    <d v="2023-11-03T00:00:00"/>
    <d v="2024-08-05T00:00:00"/>
    <s v="jtolle"/>
    <s v="gnarayan"/>
    <n v="170933.13"/>
    <s v="EDIA"/>
    <s v="C"/>
    <s v="Labor"/>
    <s v="TEC"/>
    <m/>
    <s v="BNL"/>
    <s v="PED"/>
    <s v="RF"/>
    <x v="6"/>
    <s v="S.P314"/>
    <m/>
    <m/>
    <m/>
    <m/>
    <m/>
    <m/>
    <m/>
    <n v="170933.13"/>
    <m/>
    <m/>
    <m/>
    <m/>
    <m/>
    <m/>
    <m/>
    <m/>
    <m/>
    <m/>
    <x v="0"/>
    <x v="0"/>
    <m/>
  </r>
  <r>
    <s v=""/>
    <s v=" IR_0205_2310"/>
    <s v="RF-CRAB-1-CTRL: (First Article)"/>
    <s v="6.08.07.07.03"/>
    <x v="0"/>
    <d v="2025-08-28T00:00:00"/>
    <d v="2026-03-03T00:00:00"/>
    <s v="jtolle"/>
    <s v="gnarayan"/>
    <n v="28949.54"/>
    <s v="EDIA"/>
    <s v="C"/>
    <s v="Labor"/>
    <s v="TEC"/>
    <m/>
    <s v="BNL"/>
    <s v="Const.Fabricate"/>
    <s v="RF"/>
    <x v="9"/>
    <s v="S.P314.A"/>
    <m/>
    <m/>
    <m/>
    <m/>
    <m/>
    <m/>
    <m/>
    <m/>
    <n v="5326.71"/>
    <n v="23622.82"/>
    <m/>
    <m/>
    <m/>
    <m/>
    <m/>
    <m/>
    <m/>
    <m/>
    <x v="0"/>
    <x v="0"/>
    <m/>
  </r>
  <r>
    <s v=""/>
    <s v=" IR_0205_5070"/>
    <s v="RF-CRAB-2-CM: High Power Test (CM-01)"/>
    <s v="6.08.04.05.04"/>
    <x v="0"/>
    <d v="2029-04-17T00:00:00"/>
    <d v="2029-07-13T00:00:00"/>
    <s v="jtolle"/>
    <s v="zaltsman"/>
    <n v="64595.66"/>
    <s v="EDIA"/>
    <s v="C"/>
    <s v="Labor"/>
    <s v="TEC"/>
    <m/>
    <s v="BNL"/>
    <s v="Const.Test"/>
    <s v="RF"/>
    <x v="8"/>
    <m/>
    <m/>
    <m/>
    <m/>
    <m/>
    <m/>
    <m/>
    <m/>
    <m/>
    <m/>
    <m/>
    <m/>
    <m/>
    <n v="64595.66"/>
    <m/>
    <m/>
    <m/>
    <m/>
    <m/>
    <x v="0"/>
    <x v="0"/>
    <m/>
  </r>
  <r>
    <s v=""/>
    <s v=" IR_0205_5100"/>
    <s v="RF-CRAB-2-CM: High Power Test (Production) (CM-02)"/>
    <s v="6.08.04.05.04"/>
    <x v="0"/>
    <d v="2029-07-16T00:00:00"/>
    <d v="2029-10-18T00:00:00"/>
    <s v="jtolle"/>
    <s v="zaltsman"/>
    <n v="162585.84"/>
    <s v="CON"/>
    <s v="C"/>
    <s v="Labor"/>
    <s v="TEC"/>
    <m/>
    <s v="BNL"/>
    <s v="Const.Test"/>
    <s v="RF"/>
    <x v="8"/>
    <m/>
    <m/>
    <m/>
    <m/>
    <m/>
    <m/>
    <m/>
    <m/>
    <m/>
    <m/>
    <m/>
    <m/>
    <m/>
    <n v="131039.33"/>
    <n v="31546.51"/>
    <m/>
    <m/>
    <m/>
    <m/>
    <x v="0"/>
    <x v="0"/>
    <m/>
  </r>
  <r>
    <s v=""/>
    <s v=" IR_0205_5240"/>
    <s v="RF-CRAB-2-CTRL: Design"/>
    <s v="6.08.07.07.01"/>
    <x v="0"/>
    <d v="2024-08-06T00:00:00"/>
    <d v="2025-05-07T00:00:00"/>
    <s v="jtolle"/>
    <s v="gnarayan"/>
    <n v="87837.35"/>
    <s v="EDIA"/>
    <s v="C"/>
    <s v="Labor"/>
    <s v="TEC"/>
    <m/>
    <s v="BNL"/>
    <s v="PED"/>
    <s v="RF"/>
    <x v="6"/>
    <s v="S.P016.A"/>
    <m/>
    <m/>
    <m/>
    <m/>
    <m/>
    <m/>
    <m/>
    <n v="18221.580000000002"/>
    <n v="69615.78"/>
    <m/>
    <m/>
    <m/>
    <m/>
    <m/>
    <m/>
    <m/>
    <m/>
    <m/>
    <x v="0"/>
    <x v="0"/>
    <m/>
  </r>
  <r>
    <s v=""/>
    <s v=" IR_0205_5310"/>
    <s v="RF-CRAB-2-CTRL: (First Article)"/>
    <s v="6.08.07.07.03"/>
    <x v="0"/>
    <d v="2026-01-08T00:00:00"/>
    <d v="2026-07-07T00:00:00"/>
    <s v="jtolle"/>
    <s v="gnarayan"/>
    <n v="29130.79"/>
    <s v="EDIA"/>
    <s v="C"/>
    <s v="Labor"/>
    <s v="TEC"/>
    <m/>
    <s v="BNL"/>
    <s v="Const.Fabricate"/>
    <s v="RF"/>
    <x v="9"/>
    <s v="S.P016.A"/>
    <m/>
    <m/>
    <m/>
    <m/>
    <m/>
    <m/>
    <m/>
    <m/>
    <m/>
    <n v="29130.79"/>
    <m/>
    <m/>
    <m/>
    <m/>
    <m/>
    <m/>
    <m/>
    <m/>
    <x v="0"/>
    <x v="0"/>
    <m/>
  </r>
  <r>
    <s v=""/>
    <s v=" RD_0301_1060"/>
    <s v="Accelerator Systems R&amp;D Management - FY22 - Labor"/>
    <s v="6.02.03.01"/>
    <x v="0"/>
    <d v="2021-10-01T00:00:00"/>
    <d v="2022-09-30T00:00:00"/>
    <s v="apatil"/>
    <s v="qiowu"/>
    <n v="0"/>
    <s v="EDIA"/>
    <s v="A"/>
    <s v="Labor"/>
    <s v="OPC"/>
    <m/>
    <s v="BNL"/>
    <s v="R&amp;D"/>
    <s v="AD"/>
    <x v="0"/>
    <m/>
    <m/>
    <m/>
    <m/>
    <m/>
    <m/>
    <m/>
    <m/>
    <m/>
    <m/>
    <m/>
    <m/>
    <m/>
    <m/>
    <m/>
    <m/>
    <m/>
    <m/>
    <m/>
    <x v="0"/>
    <x v="0"/>
    <m/>
  </r>
  <r>
    <s v=""/>
    <s v=" RD_0301_1080"/>
    <s v="Accelerator Systems R&amp;D Management - FY23 - Labor"/>
    <s v="6.02.03.01"/>
    <x v="1"/>
    <d v="2022-10-03T00:00:00"/>
    <d v="2023-09-29T00:00:00"/>
    <s v="apatil"/>
    <s v="qiowu"/>
    <n v="204128.8"/>
    <s v="EDIA"/>
    <s v="A"/>
    <s v="Labor"/>
    <s v="OPC"/>
    <m/>
    <s v="BNL"/>
    <s v="R&amp;D"/>
    <s v="AD"/>
    <x v="0"/>
    <m/>
    <m/>
    <m/>
    <m/>
    <m/>
    <m/>
    <m/>
    <n v="204128.8"/>
    <m/>
    <m/>
    <m/>
    <m/>
    <m/>
    <m/>
    <m/>
    <m/>
    <m/>
    <m/>
    <m/>
    <x v="0"/>
    <x v="0"/>
    <m/>
  </r>
  <r>
    <s v=""/>
    <s v=" RD_0301_1120"/>
    <s v="Accelerator Systems R&amp;D Management - FY25 - Labor"/>
    <s v="6.02.03.01"/>
    <x v="1"/>
    <d v="2024-10-01T00:00:00"/>
    <d v="2025-09-30T00:00:00"/>
    <s v="apatil"/>
    <s v="qiowu"/>
    <n v="159445.32999999999"/>
    <s v="EDIA"/>
    <s v="A"/>
    <s v="Labor"/>
    <s v="OPC"/>
    <m/>
    <s v="BNL"/>
    <s v="R&amp;D"/>
    <s v="AD"/>
    <x v="0"/>
    <m/>
    <m/>
    <m/>
    <m/>
    <m/>
    <m/>
    <m/>
    <m/>
    <m/>
    <n v="159445.32999999999"/>
    <m/>
    <m/>
    <m/>
    <m/>
    <m/>
    <m/>
    <m/>
    <m/>
    <m/>
    <x v="0"/>
    <x v="0"/>
    <m/>
  </r>
  <r>
    <s v=""/>
    <s v=" RD_0301_1140"/>
    <s v="Accelerator Systems R&amp;D Management - FY26 - Labor"/>
    <s v="6.02.03.01"/>
    <x v="1"/>
    <d v="2025-10-01T00:00:00"/>
    <d v="2026-05-28T00:00:00"/>
    <s v="apatil"/>
    <s v="qiowu"/>
    <n v="23575.13"/>
    <s v="EDIA"/>
    <s v="A"/>
    <s v="Labor"/>
    <s v="OPC"/>
    <m/>
    <s v="BNL"/>
    <s v="R&amp;D"/>
    <s v="AD"/>
    <x v="0"/>
    <m/>
    <m/>
    <m/>
    <m/>
    <m/>
    <m/>
    <m/>
    <m/>
    <m/>
    <m/>
    <n v="23575.13"/>
    <m/>
    <m/>
    <m/>
    <m/>
    <m/>
    <m/>
    <m/>
    <m/>
    <x v="0"/>
    <x v="0"/>
    <m/>
  </r>
  <r>
    <s v=""/>
    <s v=" RD_0307_3360"/>
    <s v="Testing Hadron Stripline Kickers"/>
    <s v="6.02.03.05.01"/>
    <x v="0"/>
    <d v="2024-07-11T00:00:00"/>
    <d v="2024-10-11T00:00:00"/>
    <s v="apatil"/>
    <s v="jsandberg"/>
    <n v="3216.39"/>
    <s v="CON"/>
    <s v="C"/>
    <s v="Labor"/>
    <s v="OPC"/>
    <m/>
    <s v="BNL"/>
    <s v="R&amp;D"/>
    <s v="PD"/>
    <x v="8"/>
    <m/>
    <m/>
    <m/>
    <m/>
    <m/>
    <m/>
    <m/>
    <m/>
    <n v="2777.79"/>
    <n v="438.6"/>
    <m/>
    <m/>
    <m/>
    <m/>
    <m/>
    <m/>
    <m/>
    <m/>
    <m/>
    <x v="0"/>
    <x v="0"/>
    <m/>
  </r>
  <r>
    <s v=""/>
    <s v=" RD_0307_2110"/>
    <s v="Striplines - Simulation of Stripline Design Hadron"/>
    <s v="6.02.03.05.01"/>
    <x v="0"/>
    <d v="2022-10-03T00:00:00"/>
    <d v="2023-01-04T00:00:00"/>
    <s v="apatil"/>
    <s v="jsandberg"/>
    <n v="10051.799999999999"/>
    <s v="EDIA"/>
    <s v="C"/>
    <s v="Labor"/>
    <s v="OPC"/>
    <m/>
    <s v="BNL"/>
    <s v="R&amp;D"/>
    <s v="PD"/>
    <x v="3"/>
    <m/>
    <m/>
    <m/>
    <m/>
    <m/>
    <m/>
    <m/>
    <n v="10051.799999999999"/>
    <m/>
    <m/>
    <m/>
    <m/>
    <m/>
    <m/>
    <m/>
    <m/>
    <m/>
    <m/>
    <m/>
    <x v="0"/>
    <x v="0"/>
    <m/>
  </r>
  <r>
    <s v=""/>
    <s v=" RD_0307_1083"/>
    <s v="DES: Final Design of Stripline Structure Hadron - FY22"/>
    <s v="6.02.03.05.01"/>
    <x v="0"/>
    <d v="2021-10-01T00:00:00"/>
    <d v="2022-08-18T00:00:00"/>
    <s v="apatil"/>
    <s v="jsandberg"/>
    <n v="0"/>
    <s v="EDIA"/>
    <s v="C"/>
    <s v="Labor"/>
    <s v="OPC"/>
    <m/>
    <s v="BNL"/>
    <s v="R&amp;D"/>
    <s v="PD"/>
    <x v="11"/>
    <m/>
    <m/>
    <m/>
    <m/>
    <m/>
    <m/>
    <m/>
    <m/>
    <m/>
    <m/>
    <m/>
    <m/>
    <m/>
    <m/>
    <m/>
    <m/>
    <m/>
    <m/>
    <m/>
    <x v="0"/>
    <x v="0"/>
    <m/>
  </r>
  <r>
    <s v=""/>
    <s v=" RD_0307_1100"/>
    <s v="DES: Chambers and Supports Hadron - FY22"/>
    <s v="6.02.03.05.01"/>
    <x v="0"/>
    <d v="2021-10-01T00:00:00"/>
    <d v="2022-01-10T00:00:00"/>
    <s v="apatil"/>
    <s v="jsandberg"/>
    <n v="0"/>
    <s v="EDIA"/>
    <s v="C"/>
    <s v="Labor"/>
    <s v="OPC"/>
    <m/>
    <s v="BNL"/>
    <s v="R&amp;D"/>
    <s v="PD"/>
    <x v="11"/>
    <m/>
    <m/>
    <m/>
    <m/>
    <m/>
    <m/>
    <m/>
    <m/>
    <m/>
    <m/>
    <m/>
    <m/>
    <m/>
    <m/>
    <m/>
    <m/>
    <m/>
    <m/>
    <m/>
    <x v="0"/>
    <x v="0"/>
    <m/>
  </r>
  <r>
    <s v=""/>
    <s v=" RD_0308_1000"/>
    <s v="Design: BNL Physics Design"/>
    <s v="6.08.02.02"/>
    <x v="0"/>
    <d v="2022-10-03T00:00:00"/>
    <d v="2024-07-26T00:00:00"/>
    <s v="jtolle"/>
    <s v="zaltsman"/>
    <n v="60478.5"/>
    <s v="EDIA"/>
    <s v="C"/>
    <s v="Labor"/>
    <s v="OPC"/>
    <m/>
    <s v="BNL"/>
    <s v="R&amp;D"/>
    <s v="RF"/>
    <x v="3"/>
    <m/>
    <m/>
    <m/>
    <m/>
    <m/>
    <m/>
    <m/>
    <n v="33169.919999999998"/>
    <n v="27308.57"/>
    <m/>
    <m/>
    <m/>
    <m/>
    <m/>
    <m/>
    <m/>
    <m/>
    <m/>
    <m/>
    <x v="0"/>
    <x v="0"/>
    <m/>
  </r>
  <r>
    <s v=""/>
    <s v=" RD_0309_1340"/>
    <s v="ESR Vacuum Development - RF Shielded Bellows - Details and Procurement Preparation"/>
    <s v="6.02.03.06.01"/>
    <x v="0"/>
    <d v="2022-03-02T00:00:00"/>
    <d v="2022-05-24T00:00:00"/>
    <s v="rnavarrol"/>
    <s v="chetzel"/>
    <n v="0"/>
    <s v="EDIA"/>
    <s v="C"/>
    <s v="Labor"/>
    <s v="OPC"/>
    <m/>
    <s v="BNL"/>
    <s v="R&amp;D"/>
    <s v="VAC"/>
    <x v="3"/>
    <m/>
    <m/>
    <m/>
    <m/>
    <m/>
    <m/>
    <m/>
    <m/>
    <m/>
    <m/>
    <m/>
    <m/>
    <m/>
    <m/>
    <m/>
    <m/>
    <m/>
    <m/>
    <m/>
    <x v="0"/>
    <x v="0"/>
    <m/>
  </r>
  <r>
    <s v=""/>
    <s v=" RD_0309_1330"/>
    <s v="ESR Vacuum Development - Develop Concept RF Bellow Design"/>
    <s v="6.02.03.06.01"/>
    <x v="0"/>
    <d v="2021-10-01T00:00:00"/>
    <d v="2022-02-28T00:00:00"/>
    <s v="rnavarrol"/>
    <s v="chetzel"/>
    <n v="0"/>
    <s v="EDIA"/>
    <s v="C"/>
    <s v="Labor"/>
    <s v="OPC"/>
    <m/>
    <s v="BNL"/>
    <s v="R&amp;D"/>
    <s v="VAC"/>
    <x v="3"/>
    <m/>
    <m/>
    <m/>
    <m/>
    <m/>
    <m/>
    <m/>
    <m/>
    <m/>
    <m/>
    <m/>
    <m/>
    <m/>
    <m/>
    <m/>
    <m/>
    <m/>
    <m/>
    <m/>
    <x v="0"/>
    <x v="0"/>
    <m/>
  </r>
  <r>
    <s v=""/>
    <s v=" RD_0309_5160"/>
    <s v="Detector Interface Vacuum Development - Prototype Detector Chamber - Details and Procurement Preparation"/>
    <s v="6.02.03.06.02"/>
    <x v="1"/>
    <d v="2023-07-05T00:00:00"/>
    <d v="2023-10-12T00:00:00"/>
    <s v="rnavarrol"/>
    <s v="chetzel"/>
    <n v="12420.93"/>
    <s v="EDIA"/>
    <s v="C"/>
    <s v="Labor"/>
    <s v="OPC"/>
    <m/>
    <s v="BNL"/>
    <s v="R&amp;D"/>
    <s v="VAC"/>
    <x v="3"/>
    <s v="S.P163"/>
    <m/>
    <m/>
    <m/>
    <m/>
    <m/>
    <m/>
    <n v="11001.39"/>
    <n v="1419.54"/>
    <m/>
    <m/>
    <m/>
    <m/>
    <m/>
    <m/>
    <m/>
    <m/>
    <m/>
    <m/>
    <x v="0"/>
    <x v="0"/>
    <m/>
  </r>
  <r>
    <s v=""/>
    <s v=" PO_0201_1160"/>
    <s v="Systems Commissioning Management - Scientific Support"/>
    <s v="6.12.02.01.01"/>
    <x v="0"/>
    <d v="2029-11-08T00:00:00"/>
    <d v="1932-04-06T00:00:00"/>
    <s v="egolnar"/>
    <s v="blednykh"/>
    <n v="506461.41"/>
    <s v="EDIA"/>
    <s v="A"/>
    <s v="Labor"/>
    <s v="OPC"/>
    <m/>
    <s v="BNL"/>
    <s v="Pre-Ops"/>
    <s v="COM"/>
    <x v="0"/>
    <m/>
    <m/>
    <m/>
    <m/>
    <m/>
    <m/>
    <m/>
    <m/>
    <m/>
    <m/>
    <m/>
    <m/>
    <m/>
    <m/>
    <n v="188234.82"/>
    <n v="211025.59"/>
    <n v="107200.99"/>
    <m/>
    <m/>
    <x v="0"/>
    <x v="0"/>
    <m/>
  </r>
  <r>
    <s v=""/>
    <s v=" PO_0301_1040"/>
    <s v="Beam Commissioning - Scientific Support"/>
    <s v="6.12.03.01.01"/>
    <x v="0"/>
    <d v="1930-09-09T00:00:00"/>
    <d v="1933-04-11T00:00:00"/>
    <s v="egolnar"/>
    <s v="blednykh"/>
    <n v="519143.19"/>
    <s v="EDIA"/>
    <s v="C"/>
    <s v="Labor"/>
    <s v="OPC"/>
    <m/>
    <s v="BNL"/>
    <s v="Pre-Ops"/>
    <s v="COM"/>
    <x v="0"/>
    <m/>
    <m/>
    <m/>
    <m/>
    <m/>
    <m/>
    <m/>
    <m/>
    <m/>
    <m/>
    <m/>
    <m/>
    <m/>
    <m/>
    <n v="12858.04"/>
    <n v="200906.81"/>
    <n v="201710.43"/>
    <n v="103667.92"/>
    <m/>
    <x v="0"/>
    <x v="0"/>
    <m/>
  </r>
  <r>
    <s v=""/>
    <s v=" PO_0302_1010"/>
    <s v="Pre-Injector - Beam Commissioning - Physics &amp; Operators/MCR Support"/>
    <s v="6.12.03.02"/>
    <x v="0"/>
    <d v="1930-09-09T00:00:00"/>
    <d v="1930-12-12T00:00:00"/>
    <s v="egolnar"/>
    <s v="blednykh"/>
    <n v="119902.04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n v="29514.35"/>
    <n v="90387.69"/>
    <m/>
    <m/>
    <m/>
    <x v="0"/>
    <x v="0"/>
    <m/>
  </r>
  <r>
    <s v=""/>
    <s v=" PO_0303_1010"/>
    <s v="ESR - Beam Commissioning - Physics &amp; Operators/MCR Support"/>
    <s v="6.12.03.05"/>
    <x v="0"/>
    <d v="1932-11-12T00:00:00"/>
    <d v="1933-02-17T00:00:00"/>
    <s v="egolnar"/>
    <s v="blednykh"/>
    <n v="1059081.96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m/>
    <n v="1059081.96"/>
    <m/>
    <x v="0"/>
    <x v="0"/>
    <m/>
  </r>
  <r>
    <s v=""/>
    <s v=" PO_0303_1010"/>
    <s v="ESR - Beam Commissioning - Physics &amp; Operators/MCR Support"/>
    <s v="6.12.03.05"/>
    <x v="0"/>
    <d v="1932-11-12T00:00:00"/>
    <d v="1933-02-17T00:00:00"/>
    <s v="egolnar"/>
    <s v="blednykh"/>
    <n v="92208.63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m/>
    <n v="92208.63"/>
    <m/>
    <x v="0"/>
    <x v="0"/>
    <m/>
  </r>
  <r>
    <s v=""/>
    <s v=" PO_0304_1010"/>
    <s v="HSR - Beam Commissioning - Physics &amp; Operators/MCR Support"/>
    <s v="6.12.03.04"/>
    <x v="0"/>
    <d v="1932-11-30T00:00:00"/>
    <d v="1933-03-04T00:00:00"/>
    <s v="egolnar"/>
    <s v="blednykh"/>
    <n v="353027.32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m/>
    <n v="353027.32"/>
    <m/>
    <x v="0"/>
    <x v="0"/>
    <m/>
  </r>
  <r>
    <s v=""/>
    <s v=" PO_0305_1010"/>
    <s v="Beam Collision - Physics &amp; Operators/MCR Support"/>
    <s v="6.12.03.06"/>
    <x v="0"/>
    <d v="1933-03-07T00:00:00"/>
    <d v="1933-08-30T00:00:00"/>
    <s v="egolnar"/>
    <s v="blednykh"/>
    <n v="529540.98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m/>
    <n v="529540.98"/>
    <m/>
    <x v="0"/>
    <x v="0"/>
    <m/>
  </r>
  <r>
    <s v=""/>
    <s v=" PO_0307_1010"/>
    <s v="RCS - Beam Commissioning - Physics &amp; Operators/MCR Support"/>
    <s v="6.12.03.03"/>
    <x v="0"/>
    <d v="1932-02-12T00:00:00"/>
    <d v="1932-05-13T00:00:00"/>
    <s v="egolnar"/>
    <s v="blednykh"/>
    <n v="325628.18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n v="325628.18"/>
    <m/>
    <m/>
    <x v="0"/>
    <x v="0"/>
    <m/>
  </r>
  <r>
    <s v=""/>
    <s v=" PO_0701_1000"/>
    <s v="Pre-Injector - IRR/ARR Prep Team above and beyond LOE ESH Staff"/>
    <s v="6.12.02.03"/>
    <x v="0"/>
    <d v="2029-12-13T00:00:00"/>
    <d v="1930-06-05T00:00:00"/>
    <s v="egolnar"/>
    <s v="blednykh"/>
    <n v="91980.21"/>
    <s v="EDIA"/>
    <s v="C"/>
    <s v="Labor"/>
    <s v="OPC"/>
    <m/>
    <s v="BNL"/>
    <s v="Pre-Ops"/>
    <s v="COM"/>
    <x v="4"/>
    <m/>
    <m/>
    <m/>
    <m/>
    <m/>
    <m/>
    <m/>
    <m/>
    <m/>
    <m/>
    <m/>
    <m/>
    <m/>
    <m/>
    <n v="91980.21"/>
    <m/>
    <m/>
    <m/>
    <m/>
    <x v="0"/>
    <x v="0"/>
    <m/>
  </r>
  <r>
    <s v=""/>
    <s v=" PO_0701_1060"/>
    <s v="Pre-Injector - IRR/ARR Closeout Process"/>
    <s v="6.12.02.03"/>
    <x v="0"/>
    <d v="1930-07-05T00:00:00"/>
    <d v="1930-09-06T00:00:00"/>
    <s v="egolnar"/>
    <s v="blednykh"/>
    <n v="16231.8"/>
    <s v="EDIA"/>
    <s v="C"/>
    <s v="Labor"/>
    <s v="OPC"/>
    <m/>
    <s v="BNL"/>
    <s v="Pre-Ops"/>
    <s v="COM"/>
    <x v="4"/>
    <m/>
    <m/>
    <m/>
    <m/>
    <m/>
    <m/>
    <m/>
    <m/>
    <m/>
    <m/>
    <m/>
    <m/>
    <m/>
    <m/>
    <n v="16231.8"/>
    <m/>
    <m/>
    <m/>
    <m/>
    <x v="0"/>
    <x v="0"/>
    <m/>
  </r>
  <r>
    <s v=""/>
    <s v=" PO_0702_1000"/>
    <s v="RCS - IRR/ARR Prep Team above and beyond LOE ESH Staff"/>
    <s v="6.12.02.04"/>
    <x v="0"/>
    <d v="1931-05-15T00:00:00"/>
    <d v="1931-11-04T00:00:00"/>
    <s v="egolnar"/>
    <s v="blednykh"/>
    <n v="95671.55"/>
    <s v="EDIA"/>
    <s v="C"/>
    <s v="Labor"/>
    <s v="OPC"/>
    <m/>
    <s v="BNL"/>
    <s v="Pre-Ops"/>
    <s v="COM"/>
    <x v="4"/>
    <m/>
    <m/>
    <m/>
    <m/>
    <m/>
    <m/>
    <m/>
    <m/>
    <m/>
    <m/>
    <m/>
    <m/>
    <m/>
    <m/>
    <m/>
    <n v="76537.240000000005"/>
    <n v="19134.310000000001"/>
    <m/>
    <m/>
    <x v="0"/>
    <x v="0"/>
    <m/>
  </r>
  <r>
    <s v=""/>
    <s v=" PO_0702_1060"/>
    <s v="RCS - IRR/ARR Closeout Process"/>
    <s v="6.12.02.04"/>
    <x v="0"/>
    <d v="1931-12-08T00:00:00"/>
    <d v="1932-02-11T00:00:00"/>
    <s v="egolnar"/>
    <s v="blednykh"/>
    <n v="17387.91"/>
    <s v="EDIA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n v="17387.91"/>
    <m/>
    <m/>
    <x v="0"/>
    <x v="0"/>
    <m/>
  </r>
  <r>
    <s v=""/>
    <s v=" PO_0703_1000"/>
    <s v="ESR - IRR/ARR Prep Team above and beyond LOE ESH Staff"/>
    <s v="6.12.02.06"/>
    <x v="0"/>
    <d v="1932-03-19T00:00:00"/>
    <d v="1932-08-09T00:00:00"/>
    <s v="egolnar"/>
    <s v="blednykh"/>
    <n v="98531.51"/>
    <s v="EDIA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n v="98531.51"/>
    <m/>
    <m/>
    <x v="0"/>
    <x v="0"/>
    <m/>
  </r>
  <r>
    <s v=""/>
    <s v=" PO_0703_1040"/>
    <s v="ESR - IRR/ARR Closeout Process"/>
    <s v="6.12.02.06"/>
    <x v="0"/>
    <d v="1932-09-08T00:00:00"/>
    <d v="1932-11-10T00:00:00"/>
    <s v="egolnar"/>
    <s v="blednykh"/>
    <n v="17387.91"/>
    <s v="EDIA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n v="6568.77"/>
    <n v="10819.15"/>
    <m/>
    <x v="0"/>
    <x v="0"/>
    <m/>
  </r>
  <r>
    <s v=""/>
    <s v=" PO_0704_1000"/>
    <s v="HSR - IRR/ARR Prep Team above and beyond LOE ESH Staff"/>
    <s v="6.12.02.05"/>
    <x v="0"/>
    <d v="1932-04-02T00:00:00"/>
    <d v="1932-08-23T00:00:00"/>
    <s v="egolnar"/>
    <s v="blednykh"/>
    <n v="98531.51"/>
    <s v="EDIA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n v="98531.51"/>
    <m/>
    <m/>
    <x v="0"/>
    <x v="0"/>
    <m/>
  </r>
  <r>
    <s v=""/>
    <s v=" PO_0704_1060"/>
    <s v="HSR - IRR/ARR Closeout Process"/>
    <s v="6.12.02.05"/>
    <x v="0"/>
    <d v="1932-09-22T00:00:00"/>
    <d v="1932-11-29T00:00:00"/>
    <s v="egolnar"/>
    <s v="blednykh"/>
    <n v="17387.91"/>
    <s v="EDIA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n v="2704.79"/>
    <n v="14683.13"/>
    <m/>
    <x v="0"/>
    <x v="0"/>
    <m/>
  </r>
  <r>
    <s v=""/>
    <s v=" PO_0705_1000"/>
    <s v="SHC - IRR/ARR Prep Team above and beyond LOE ESH Staff"/>
    <s v="6.12.02.07"/>
    <x v="0"/>
    <d v="1932-04-23T00:00:00"/>
    <d v="1932-09-14T00:00:00"/>
    <s v="egolnar"/>
    <s v="blednykh"/>
    <n v="115919.42"/>
    <s v="EDIA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n v="115919.42"/>
    <m/>
    <m/>
    <x v="0"/>
    <x v="0"/>
    <m/>
  </r>
  <r>
    <s v=""/>
    <s v=" PO_0705_1050"/>
    <s v="SHC - IRR/ARR Closeout Process"/>
    <s v="6.12.02.07"/>
    <x v="0"/>
    <d v="1932-10-14T00:00:00"/>
    <d v="1932-12-20T00:00:00"/>
    <s v="egolnar"/>
    <s v="blednykh"/>
    <n v="17387.91"/>
    <s v="EDIA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m/>
    <n v="17387.91"/>
    <m/>
    <x v="0"/>
    <x v="0"/>
    <m/>
  </r>
  <r>
    <s v=""/>
    <s v=" RD_0202_1370"/>
    <s v="Verification of spin rotator beam energy coverage and spin rotator turn on at three operating energies of hellions"/>
    <s v="6.02.02.02"/>
    <x v="0"/>
    <d v="2021-10-01T00:00:00"/>
    <d v="2022-01-06T00:00:00"/>
    <s v="apatil"/>
    <s v="blaskiewicz"/>
    <n v="0"/>
    <s v="EDIA"/>
    <s v="C"/>
    <s v="Labor"/>
    <s v="OPC"/>
    <m/>
    <s v="BNL"/>
    <s v="R&amp;D"/>
    <s v="AD"/>
    <x v="1"/>
    <m/>
    <m/>
    <m/>
    <m/>
    <m/>
    <m/>
    <m/>
    <m/>
    <m/>
    <m/>
    <m/>
    <m/>
    <m/>
    <m/>
    <m/>
    <m/>
    <m/>
    <m/>
    <m/>
    <x v="0"/>
    <x v="0"/>
    <m/>
  </r>
  <r>
    <s v=""/>
    <s v=" RD_0307_1070"/>
    <s v="DES: Simulation of Stripline Design ESR"/>
    <s v="6.02.03.05.02"/>
    <x v="1"/>
    <d v="2022-10-03T00:00:00"/>
    <d v="2023-01-12T00:00:00"/>
    <s v="apatil"/>
    <s v="zconway"/>
    <n v="10631.71"/>
    <s v="EDIA"/>
    <s v="C"/>
    <s v="Labor"/>
    <s v="OPC"/>
    <m/>
    <s v="BNL"/>
    <s v="R&amp;D"/>
    <s v="PD"/>
    <x v="3"/>
    <m/>
    <m/>
    <m/>
    <m/>
    <m/>
    <m/>
    <m/>
    <n v="10631.71"/>
    <m/>
    <m/>
    <m/>
    <m/>
    <m/>
    <m/>
    <m/>
    <m/>
    <m/>
    <m/>
    <m/>
    <x v="0"/>
    <x v="0"/>
    <m/>
  </r>
  <r>
    <s v=""/>
    <s v=" RD_0307_1110"/>
    <s v="DES: Chambers and Supports ESR"/>
    <s v="6.02.03.05.02"/>
    <x v="1"/>
    <d v="2022-12-08T00:00:00"/>
    <d v="2023-01-24T00:00:00"/>
    <s v="apatil"/>
    <s v="zconway"/>
    <n v="3092.86"/>
    <s v="EDIA"/>
    <s v="C"/>
    <s v="Labor"/>
    <s v="OPC"/>
    <m/>
    <s v="BNL"/>
    <s v="R&amp;D"/>
    <s v="PD"/>
    <x v="3"/>
    <m/>
    <m/>
    <m/>
    <m/>
    <m/>
    <m/>
    <m/>
    <n v="3092.86"/>
    <m/>
    <m/>
    <m/>
    <m/>
    <m/>
    <m/>
    <m/>
    <m/>
    <m/>
    <m/>
    <m/>
    <x v="0"/>
    <x v="0"/>
    <m/>
  </r>
  <r>
    <s v=""/>
    <s v=" RD_0307_1090"/>
    <s v="DES: Final Design of Stripline Structure ESR"/>
    <s v="6.02.03.05.02"/>
    <x v="1"/>
    <d v="2023-01-13T00:00:00"/>
    <d v="2023-03-13T00:00:00"/>
    <s v="apatil"/>
    <s v="zconway"/>
    <n v="7732.15"/>
    <s v="EDIA"/>
    <s v="C"/>
    <s v="Labor"/>
    <s v="OPC"/>
    <m/>
    <s v="BNL"/>
    <s v="R&amp;D"/>
    <s v="PD"/>
    <x v="3"/>
    <m/>
    <m/>
    <m/>
    <m/>
    <m/>
    <m/>
    <m/>
    <n v="7732.15"/>
    <m/>
    <m/>
    <m/>
    <m/>
    <m/>
    <m/>
    <m/>
    <m/>
    <m/>
    <m/>
    <m/>
    <x v="0"/>
    <x v="0"/>
    <m/>
  </r>
  <r>
    <s v=""/>
    <s v=" RD_0307_3370"/>
    <s v="Testing ESR Stripline Kickers"/>
    <s v="6.02.03.05.02"/>
    <x v="1"/>
    <d v="2024-08-22T00:00:00"/>
    <d v="2024-11-26T00:00:00"/>
    <s v="apatil"/>
    <s v="zconway"/>
    <n v="4084.14"/>
    <s v="CON"/>
    <s v="C"/>
    <s v="Labor"/>
    <s v="OPC"/>
    <m/>
    <s v="BNL"/>
    <s v="R&amp;D"/>
    <s v="PD"/>
    <x v="8"/>
    <m/>
    <m/>
    <m/>
    <m/>
    <m/>
    <m/>
    <m/>
    <m/>
    <n v="1670.79"/>
    <n v="2413.36"/>
    <m/>
    <m/>
    <m/>
    <m/>
    <m/>
    <m/>
    <m/>
    <m/>
    <m/>
    <x v="0"/>
    <x v="0"/>
    <m/>
  </r>
  <r>
    <s v=""/>
    <s v=" EJ_0305_6140"/>
    <s v="ESR Stripline Kickers Electrical Components  - Assembly &amp; Test"/>
    <s v="6.03.03.05.06"/>
    <x v="0"/>
    <d v="2027-02-24T00:00:00"/>
    <d v="2027-04-06T00:00:00"/>
    <s v="mahmed"/>
    <s v="vranjbar"/>
    <n v="4236.2700000000004"/>
    <s v="CON"/>
    <s v="C"/>
    <s v="Labor"/>
    <s v="TEC"/>
    <m/>
    <s v="BNL"/>
    <s v="Const"/>
    <s v="PD"/>
    <x v="8"/>
    <s v="S.P032"/>
    <s v="APP00192"/>
    <m/>
    <m/>
    <m/>
    <m/>
    <m/>
    <m/>
    <m/>
    <m/>
    <m/>
    <n v="4236.2700000000004"/>
    <m/>
    <m/>
    <m/>
    <m/>
    <m/>
    <m/>
    <m/>
    <x v="0"/>
    <x v="0"/>
    <m/>
  </r>
  <r>
    <s v=""/>
    <s v=" EJ_0305_6300"/>
    <s v="ESR Stripline Kickers Mechanical Components  - Assembly &amp; Test"/>
    <s v="6.03.03.05.06"/>
    <x v="0"/>
    <d v="2026-05-14T00:00:00"/>
    <d v="2026-06-25T00:00:00"/>
    <s v="mahmed"/>
    <s v="vranjbar"/>
    <n v="4093.02"/>
    <s v="CON"/>
    <s v="C"/>
    <s v="Labor"/>
    <s v="TEC"/>
    <m/>
    <s v="BNL"/>
    <s v="Const"/>
    <s v="PD"/>
    <x v="8"/>
    <s v="S.P038"/>
    <s v="APP00193"/>
    <m/>
    <m/>
    <m/>
    <m/>
    <m/>
    <m/>
    <m/>
    <m/>
    <n v="4093.02"/>
    <m/>
    <m/>
    <m/>
    <m/>
    <m/>
    <m/>
    <m/>
    <m/>
    <x v="0"/>
    <x v="0"/>
    <m/>
  </r>
  <r>
    <s v=""/>
    <s v=" DE_1200_1000"/>
    <s v="Pre-Operations - Scientific Labor, Year 1"/>
    <s v="6.10.12"/>
    <x v="0"/>
    <d v="2027-01-19T00:00:00"/>
    <d v="2028-01-18T00:00:00"/>
    <s v="tlewis"/>
    <s v="elke"/>
    <n v="465350.99"/>
    <s v="CON"/>
    <s v="A"/>
    <s v="Labor"/>
    <s v="OPC"/>
    <m/>
    <s v="BNL"/>
    <s v="Pre-Ops"/>
    <s v="DET"/>
    <x v="4"/>
    <m/>
    <m/>
    <m/>
    <m/>
    <m/>
    <m/>
    <m/>
    <m/>
    <m/>
    <m/>
    <m/>
    <n v="333191.31"/>
    <n v="132159.67999999999"/>
    <m/>
    <m/>
    <m/>
    <m/>
    <m/>
    <m/>
    <x v="0"/>
    <x v="0"/>
    <m/>
  </r>
  <r>
    <s v=""/>
    <s v=" DE_1200_1010"/>
    <s v="Pre-Operations - Scientific Labor, Year 2"/>
    <s v="6.10.12"/>
    <x v="0"/>
    <d v="2028-01-19T00:00:00"/>
    <d v="2029-01-17T00:00:00"/>
    <s v="tlewis"/>
    <s v="elke"/>
    <n v="288982.96000000002"/>
    <s v="CON"/>
    <s v="A"/>
    <s v="Labor"/>
    <s v="OPC"/>
    <m/>
    <s v="BNL"/>
    <s v="Pre-Ops"/>
    <s v="DET"/>
    <x v="4"/>
    <m/>
    <m/>
    <m/>
    <m/>
    <m/>
    <m/>
    <m/>
    <m/>
    <m/>
    <m/>
    <m/>
    <m/>
    <n v="206911.8"/>
    <n v="82071.16"/>
    <m/>
    <m/>
    <m/>
    <m/>
    <m/>
    <x v="0"/>
    <x v="0"/>
    <m/>
  </r>
  <r>
    <s v=""/>
    <s v=" DE_1200_1020"/>
    <s v="Pre-Operations - Scientific Labor, Year 3"/>
    <s v="6.10.12"/>
    <x v="0"/>
    <d v="2029-01-18T00:00:00"/>
    <d v="1930-01-16T00:00:00"/>
    <s v="tlewis"/>
    <s v="elke"/>
    <n v="66475.289999999994"/>
    <s v="CON"/>
    <s v="A"/>
    <s v="Labor"/>
    <s v="OPC"/>
    <m/>
    <s v="BNL"/>
    <s v="Pre-Ops"/>
    <s v="DET"/>
    <x v="4"/>
    <m/>
    <m/>
    <m/>
    <m/>
    <m/>
    <m/>
    <m/>
    <m/>
    <m/>
    <m/>
    <m/>
    <m/>
    <m/>
    <n v="47330.41"/>
    <n v="19144.88"/>
    <m/>
    <m/>
    <m/>
    <m/>
    <x v="0"/>
    <x v="0"/>
    <m/>
  </r>
  <r>
    <s v=""/>
    <s v=" DE_1200_1021"/>
    <s v="Pre-Operations - Scientific Labor, Year 4"/>
    <s v="6.10.12"/>
    <x v="0"/>
    <d v="1930-01-17T00:00:00"/>
    <d v="1931-01-16T00:00:00"/>
    <s v="tlewis"/>
    <s v="elke"/>
    <n v="68801.929999999993"/>
    <s v="CON"/>
    <s v="A"/>
    <s v="Labor"/>
    <s v="OPC"/>
    <m/>
    <s v="BNL"/>
    <s v="Pre-Ops"/>
    <s v="DET"/>
    <x v="4"/>
    <m/>
    <m/>
    <m/>
    <m/>
    <m/>
    <m/>
    <m/>
    <m/>
    <m/>
    <m/>
    <m/>
    <m/>
    <m/>
    <m/>
    <n v="48986.97"/>
    <n v="19814.96"/>
    <m/>
    <m/>
    <m/>
    <x v="0"/>
    <x v="0"/>
    <m/>
  </r>
  <r>
    <s v=""/>
    <s v=" HR_0201_1081"/>
    <s v="Path Length Variation Magnets - BNL Vendor Support and oversee procurements"/>
    <s v="6.05.02.01"/>
    <x v="0"/>
    <d v="2025-12-10T00:00:00"/>
    <d v="2028-12-08T00:00:00"/>
    <s v="jtolle"/>
    <s v="mahler"/>
    <n v="6571"/>
    <s v="EDIA"/>
    <s v="C"/>
    <s v="Labor"/>
    <s v="TEC"/>
    <m/>
    <s v="BNL"/>
    <s v="Const.Fabricate"/>
    <s v="NC_MAG"/>
    <x v="9"/>
    <s v="P.S350"/>
    <m/>
    <m/>
    <m/>
    <m/>
    <m/>
    <m/>
    <m/>
    <m/>
    <m/>
    <n v="1787.31"/>
    <n v="2190.34"/>
    <n v="2190.34"/>
    <n v="403.02"/>
    <m/>
    <m/>
    <m/>
    <m/>
    <m/>
    <x v="0"/>
    <x v="0"/>
    <m/>
  </r>
  <r>
    <s v=""/>
    <s v=" HR_0401_1081"/>
    <s v="AtR to Blue Transfer Line Magnet - BNL Vendor Support"/>
    <s v="6.05.03.01"/>
    <x v="0"/>
    <d v="2026-06-19T00:00:00"/>
    <d v="2028-12-08T00:00:00"/>
    <s v="jtolle"/>
    <s v="mahler"/>
    <n v="13255.34"/>
    <s v="EDIA"/>
    <s v="C"/>
    <s v="Labor"/>
    <s v="TEC"/>
    <m/>
    <s v="BNL"/>
    <s v="Const.Fabricate"/>
    <s v="NC_MAG"/>
    <x v="9"/>
    <s v="S.P013"/>
    <s v="APP00119"/>
    <m/>
    <m/>
    <m/>
    <m/>
    <m/>
    <m/>
    <m/>
    <m/>
    <n v="1544.31"/>
    <n v="5362.19"/>
    <n v="5362.19"/>
    <n v="986.64"/>
    <m/>
    <m/>
    <m/>
    <m/>
    <m/>
    <x v="0"/>
    <x v="0"/>
    <m/>
  </r>
  <r>
    <s v=""/>
    <s v=" PM_0303_1400"/>
    <s v="Project Controls - FY23 Labor"/>
    <s v="6.01.03.01.03"/>
    <x v="1"/>
    <d v="2022-10-03T00:00:00"/>
    <d v="2023-09-29T00:00:00"/>
    <s v="kkrug"/>
    <s v="kkrug"/>
    <n v="1845734.98"/>
    <s v="EDIA"/>
    <s v="A"/>
    <s v="Labor"/>
    <s v="TEC"/>
    <m/>
    <s v="BNL"/>
    <s v="PED.Design"/>
    <s v="PM"/>
    <x v="0"/>
    <m/>
    <m/>
    <m/>
    <m/>
    <m/>
    <m/>
    <m/>
    <n v="1845734.98"/>
    <m/>
    <m/>
    <m/>
    <m/>
    <m/>
    <m/>
    <m/>
    <m/>
    <m/>
    <m/>
    <m/>
    <x v="0"/>
    <x v="0"/>
    <m/>
  </r>
  <r>
    <s v=""/>
    <s v=" PM_0303_1500"/>
    <s v="Project Controls - FY24 Labor"/>
    <s v="6.01.03.01.03"/>
    <x v="1"/>
    <d v="2023-10-02T00:00:00"/>
    <d v="2024-09-30T00:00:00"/>
    <s v="kkrug"/>
    <s v="kkrug"/>
    <n v="1910335.69"/>
    <s v="EDIA"/>
    <s v="A"/>
    <s v="Labor"/>
    <s v="TEC"/>
    <m/>
    <s v="BNL"/>
    <s v="PED"/>
    <s v="PM"/>
    <x v="0"/>
    <m/>
    <m/>
    <m/>
    <m/>
    <m/>
    <m/>
    <m/>
    <m/>
    <n v="1910335.69"/>
    <m/>
    <m/>
    <m/>
    <m/>
    <m/>
    <m/>
    <m/>
    <m/>
    <m/>
    <m/>
    <x v="0"/>
    <x v="0"/>
    <m/>
  </r>
  <r>
    <s v=""/>
    <s v=" PM_0303_1600"/>
    <s v="Project Controls - FY25 Labor"/>
    <s v="6.01.03.01.03"/>
    <x v="0"/>
    <d v="2024-10-01T00:00:00"/>
    <d v="2025-09-30T00:00:00"/>
    <s v="kkrug"/>
    <s v="kkrug"/>
    <n v="1977197.44"/>
    <s v="EDIA"/>
    <s v="A"/>
    <s v="Labor"/>
    <s v="TEC"/>
    <m/>
    <s v="BNL"/>
    <s v="Const"/>
    <s v="PM"/>
    <x v="0"/>
    <m/>
    <m/>
    <m/>
    <m/>
    <m/>
    <m/>
    <m/>
    <m/>
    <m/>
    <n v="1977197.44"/>
    <m/>
    <m/>
    <m/>
    <m/>
    <m/>
    <m/>
    <m/>
    <m/>
    <m/>
    <x v="0"/>
    <x v="0"/>
    <m/>
  </r>
  <r>
    <s v=""/>
    <s v=" PM_0303_1700"/>
    <s v="Project Controls - FY26 Labor"/>
    <s v="6.01.03.01.03"/>
    <x v="0"/>
    <d v="2025-10-01T00:00:00"/>
    <d v="2026-09-30T00:00:00"/>
    <s v="kkrug"/>
    <s v="kkrug"/>
    <n v="2046399.36"/>
    <s v="EDIA"/>
    <s v="A"/>
    <s v="Labor"/>
    <s v="TEC"/>
    <m/>
    <s v="BNL"/>
    <s v="Const"/>
    <s v="PM"/>
    <x v="0"/>
    <m/>
    <m/>
    <m/>
    <m/>
    <m/>
    <m/>
    <m/>
    <m/>
    <m/>
    <m/>
    <n v="2046399.36"/>
    <m/>
    <m/>
    <m/>
    <m/>
    <m/>
    <m/>
    <m/>
    <m/>
    <x v="0"/>
    <x v="0"/>
    <m/>
  </r>
  <r>
    <s v=""/>
    <s v=" PM_0303_1800"/>
    <s v="Project Controls - FY27 Labor"/>
    <s v="6.01.03.01.03"/>
    <x v="0"/>
    <d v="2026-10-01T00:00:00"/>
    <d v="2027-09-30T00:00:00"/>
    <s v="kkrug"/>
    <s v="kkrug"/>
    <n v="2118023.33"/>
    <s v="EDIA"/>
    <s v="A"/>
    <s v="Labor"/>
    <s v="TEC"/>
    <m/>
    <s v="BNL"/>
    <s v="Const"/>
    <s v="PM"/>
    <x v="0"/>
    <m/>
    <m/>
    <m/>
    <m/>
    <m/>
    <m/>
    <m/>
    <m/>
    <m/>
    <m/>
    <m/>
    <n v="2118023.33"/>
    <m/>
    <m/>
    <m/>
    <m/>
    <m/>
    <m/>
    <m/>
    <x v="0"/>
    <x v="0"/>
    <m/>
  </r>
  <r>
    <s v=""/>
    <s v=" PM_0303_1900"/>
    <s v="Project Controls - FY28 Labor"/>
    <s v="6.01.03.01.03"/>
    <x v="0"/>
    <d v="2027-10-01T00:00:00"/>
    <d v="2028-09-29T00:00:00"/>
    <s v="kkrug"/>
    <s v="kkrug"/>
    <n v="1096077.07"/>
    <s v="EDIA"/>
    <s v="A"/>
    <s v="Labor"/>
    <s v="TEC"/>
    <m/>
    <s v="BNL"/>
    <s v="Const"/>
    <s v="PM"/>
    <x v="0"/>
    <m/>
    <m/>
    <m/>
    <m/>
    <m/>
    <m/>
    <m/>
    <m/>
    <m/>
    <m/>
    <m/>
    <m/>
    <n v="1096077.07"/>
    <m/>
    <m/>
    <m/>
    <m/>
    <m/>
    <m/>
    <x v="0"/>
    <x v="0"/>
    <m/>
  </r>
  <r>
    <s v=""/>
    <s v=" PO_0103_1200"/>
    <s v="Project Controls - FY29 Labor"/>
    <s v="6.01.03.01.03"/>
    <x v="0"/>
    <d v="2028-10-02T00:00:00"/>
    <d v="2029-09-28T00:00:00"/>
    <s v="kkrug"/>
    <s v="kkrug"/>
    <n v="778981.83"/>
    <s v="EDIA"/>
    <s v="A"/>
    <s v="Labor"/>
    <s v="TEC"/>
    <m/>
    <s v="BNL"/>
    <s v="Const"/>
    <s v="PM"/>
    <x v="0"/>
    <m/>
    <m/>
    <m/>
    <m/>
    <m/>
    <m/>
    <m/>
    <m/>
    <m/>
    <m/>
    <m/>
    <m/>
    <m/>
    <n v="778981.82"/>
    <n v="0"/>
    <m/>
    <m/>
    <m/>
    <m/>
    <x v="0"/>
    <x v="0"/>
    <m/>
  </r>
  <r>
    <s v=""/>
    <s v=" PO_0103_1300"/>
    <s v="Project Controls - FY30 Labor"/>
    <s v="6.01.03.01.03"/>
    <x v="0"/>
    <d v="2029-10-01T00:00:00"/>
    <d v="1930-09-30T00:00:00"/>
    <s v="kkrug"/>
    <s v="kkrug"/>
    <n v="604684.64"/>
    <s v="EDIA"/>
    <s v="A"/>
    <s v="Labor"/>
    <s v="OPC"/>
    <m/>
    <s v="BNL"/>
    <s v="Pre-Ops"/>
    <s v="PM"/>
    <x v="0"/>
    <m/>
    <m/>
    <m/>
    <m/>
    <m/>
    <m/>
    <m/>
    <m/>
    <m/>
    <m/>
    <m/>
    <m/>
    <m/>
    <m/>
    <n v="604684.64"/>
    <m/>
    <m/>
    <m/>
    <m/>
    <x v="0"/>
    <x v="0"/>
    <m/>
  </r>
  <r>
    <s v=""/>
    <s v=" PO_0103_1400"/>
    <s v="Project Controls - FY31 Labor"/>
    <s v="6.01.03.01.03"/>
    <x v="0"/>
    <d v="1930-10-01T00:00:00"/>
    <d v="1931-09-30T00:00:00"/>
    <s v="kkrug"/>
    <s v="kkrug"/>
    <n v="542402.12"/>
    <s v="EDIA"/>
    <s v="A"/>
    <s v="Labor"/>
    <s v="OPC"/>
    <m/>
    <s v="BNL"/>
    <s v="Pre-Ops"/>
    <s v="PM"/>
    <x v="0"/>
    <m/>
    <m/>
    <m/>
    <m/>
    <m/>
    <m/>
    <m/>
    <m/>
    <m/>
    <m/>
    <m/>
    <m/>
    <m/>
    <m/>
    <m/>
    <n v="542402.12"/>
    <m/>
    <m/>
    <m/>
    <x v="0"/>
    <x v="0"/>
    <m/>
  </r>
  <r>
    <s v=""/>
    <s v=" IF_0307_1080"/>
    <s v="138kW Substation - PSEG Design Contract"/>
    <s v="6.11.03.07"/>
    <x v="2"/>
    <d v="2025-02-04T00:00:00"/>
    <d v="2025-07-23T00:00:00"/>
    <s v="apatil"/>
    <s v="nehring"/>
    <n v="593600.32999999996"/>
    <s v="EDIA"/>
    <s v="C"/>
    <s v="Nonlabor"/>
    <s v="TEC"/>
    <m/>
    <s v="BNL"/>
    <s v="Const"/>
    <s v="INF"/>
    <x v="9"/>
    <s v="D50.APP02.C"/>
    <s v="APP00004"/>
    <m/>
    <m/>
    <m/>
    <m/>
    <m/>
    <m/>
    <m/>
    <n v="593600.32999999996"/>
    <m/>
    <m/>
    <m/>
    <m/>
    <m/>
    <m/>
    <m/>
    <m/>
    <m/>
    <x v="0"/>
    <x v="0"/>
    <m/>
  </r>
  <r>
    <s v=""/>
    <s v=" IF_0307_1080"/>
    <s v="138kW Substation - PSEG Design Contract"/>
    <s v="6.11.03.07"/>
    <x v="2"/>
    <d v="2025-02-04T00:00:00"/>
    <d v="2025-07-23T00:00:00"/>
    <s v="apatil"/>
    <s v="nehring"/>
    <n v="593600.32999999996"/>
    <s v="EDIA"/>
    <s v="C"/>
    <s v="Nonlabor"/>
    <s v="TEC"/>
    <m/>
    <s v="BNL"/>
    <s v="Const"/>
    <s v="INF"/>
    <x v="9"/>
    <s v="D50.APP02.C"/>
    <s v="APP00004"/>
    <m/>
    <m/>
    <m/>
    <m/>
    <m/>
    <m/>
    <m/>
    <n v="593600.32999999996"/>
    <m/>
    <m/>
    <m/>
    <m/>
    <m/>
    <m/>
    <m/>
    <m/>
    <m/>
    <x v="0"/>
    <x v="0"/>
    <m/>
  </r>
  <r>
    <s v=""/>
    <s v=" PM_0101_1320"/>
    <s v="Director - FY23 Miscellaneous Materials"/>
    <s v="6.01.01.01.01"/>
    <x v="1"/>
    <d v="2022-10-03T00:00:00"/>
    <d v="2023-09-29T00:00:00"/>
    <s v="kkrug"/>
    <s v="llari"/>
    <n v="26163.23"/>
    <s v="EDIA"/>
    <s v="A"/>
    <s v="Nonlabor"/>
    <s v="TEC"/>
    <m/>
    <s v="BNL"/>
    <s v="PED.Design"/>
    <s v="PM"/>
    <x v="0"/>
    <s v="B"/>
    <m/>
    <m/>
    <m/>
    <m/>
    <m/>
    <m/>
    <n v="26163.22"/>
    <n v="0"/>
    <m/>
    <m/>
    <m/>
    <m/>
    <m/>
    <m/>
    <m/>
    <m/>
    <m/>
    <m/>
    <x v="0"/>
    <x v="0"/>
    <m/>
  </r>
  <r>
    <s v=""/>
    <s v=" PM_0101_1380"/>
    <s v="Director - FY24 Miscellaneous Materials"/>
    <s v="6.01.01.01.01"/>
    <x v="1"/>
    <d v="2023-10-02T00:00:00"/>
    <d v="2024-09-30T00:00:00"/>
    <s v="kkrug"/>
    <s v="llari"/>
    <n v="26764.98"/>
    <s v="EDIA"/>
    <s v="A"/>
    <s v="Nonlabor"/>
    <s v="TEC"/>
    <m/>
    <s v="BNL"/>
    <s v="PED"/>
    <s v="PM"/>
    <x v="0"/>
    <s v="B"/>
    <m/>
    <m/>
    <m/>
    <m/>
    <m/>
    <m/>
    <m/>
    <n v="26764.98"/>
    <m/>
    <m/>
    <m/>
    <m/>
    <m/>
    <m/>
    <m/>
    <m/>
    <m/>
    <m/>
    <x v="0"/>
    <x v="0"/>
    <m/>
  </r>
  <r>
    <s v=""/>
    <s v=" PM_0101_1440"/>
    <s v="Director - FY25 Miscellaneous Materials"/>
    <s v="6.01.01.01.01"/>
    <x v="0"/>
    <d v="2024-10-01T00:00:00"/>
    <d v="2025-09-30T00:00:00"/>
    <s v="kkrug"/>
    <s v="llari"/>
    <n v="27380.58"/>
    <s v="EDIA"/>
    <s v="A"/>
    <s v="Nonlabor"/>
    <s v="TEC"/>
    <m/>
    <s v="BNL"/>
    <s v="Const"/>
    <s v="PM"/>
    <x v="0"/>
    <s v="B"/>
    <m/>
    <m/>
    <m/>
    <m/>
    <m/>
    <m/>
    <m/>
    <m/>
    <n v="27380.58"/>
    <m/>
    <m/>
    <m/>
    <m/>
    <m/>
    <m/>
    <m/>
    <m/>
    <m/>
    <x v="0"/>
    <x v="0"/>
    <m/>
  </r>
  <r>
    <s v=""/>
    <s v=" PM_0101_1500"/>
    <s v="Director - FY26 Miscellaneous Materials"/>
    <s v="6.01.01.01.01"/>
    <x v="0"/>
    <d v="2025-10-01T00:00:00"/>
    <d v="2026-09-30T00:00:00"/>
    <s v="kkrug"/>
    <s v="llari"/>
    <n v="28010.33"/>
    <s v="EDIA"/>
    <s v="A"/>
    <s v="Nonlabor"/>
    <s v="TEC"/>
    <m/>
    <s v="BNL"/>
    <s v="Const"/>
    <s v="PM"/>
    <x v="0"/>
    <s v="B"/>
    <m/>
    <m/>
    <m/>
    <m/>
    <m/>
    <m/>
    <m/>
    <m/>
    <m/>
    <n v="28010.33"/>
    <m/>
    <m/>
    <m/>
    <m/>
    <m/>
    <m/>
    <m/>
    <m/>
    <x v="0"/>
    <x v="0"/>
    <m/>
  </r>
  <r>
    <s v=""/>
    <s v=" PM_0101_1560"/>
    <s v="Director - FY27 Miscellaneous Materials"/>
    <s v="6.01.01.01.01"/>
    <x v="0"/>
    <d v="2026-10-01T00:00:00"/>
    <d v="2027-09-30T00:00:00"/>
    <s v="kkrug"/>
    <s v="llari"/>
    <n v="22514.47"/>
    <s v="EDIA"/>
    <s v="A"/>
    <s v="Nonlabor"/>
    <s v="TEC"/>
    <m/>
    <s v="BNL"/>
    <s v="Const"/>
    <s v="PM"/>
    <x v="0"/>
    <s v="B"/>
    <m/>
    <m/>
    <m/>
    <m/>
    <m/>
    <m/>
    <m/>
    <m/>
    <m/>
    <m/>
    <n v="22514.47"/>
    <m/>
    <m/>
    <m/>
    <m/>
    <m/>
    <m/>
    <m/>
    <x v="0"/>
    <x v="0"/>
    <m/>
  </r>
  <r>
    <s v=""/>
    <s v=" PM_0101_1620"/>
    <s v="Director - FY28 Miscellaneous Materials"/>
    <s v="6.01.01.01.01"/>
    <x v="0"/>
    <d v="2027-10-01T00:00:00"/>
    <d v="2028-09-29T00:00:00"/>
    <s v="kkrug"/>
    <s v="llari"/>
    <n v="24183.74"/>
    <s v="EDIA"/>
    <s v="A"/>
    <s v="Nonlabor"/>
    <s v="TEC"/>
    <m/>
    <s v="BNL"/>
    <s v="Const"/>
    <s v="PM"/>
    <x v="0"/>
    <s v="B"/>
    <m/>
    <m/>
    <m/>
    <m/>
    <m/>
    <m/>
    <m/>
    <m/>
    <m/>
    <m/>
    <m/>
    <n v="24183.74"/>
    <m/>
    <m/>
    <m/>
    <m/>
    <m/>
    <m/>
    <x v="0"/>
    <x v="0"/>
    <m/>
  </r>
  <r>
    <s v=""/>
    <s v=" PM_0101_1325"/>
    <s v="Director - FY23 Incentive Program"/>
    <s v="6.01.01.01.01"/>
    <x v="0"/>
    <d v="2022-10-03T00:00:00"/>
    <d v="2023-09-29T00:00:00"/>
    <s v="kkrug"/>
    <s v="llari"/>
    <n v="2100904.87"/>
    <s v="EDIA"/>
    <s v="A"/>
    <s v="Nonlabor"/>
    <s v="TEC"/>
    <m/>
    <s v="BNL"/>
    <s v="PED.Design"/>
    <s v="PM"/>
    <x v="0"/>
    <s v="B"/>
    <m/>
    <m/>
    <m/>
    <m/>
    <m/>
    <m/>
    <n v="2100904.87"/>
    <m/>
    <m/>
    <m/>
    <m/>
    <m/>
    <m/>
    <m/>
    <m/>
    <m/>
    <m/>
    <m/>
    <x v="0"/>
    <x v="0"/>
    <m/>
  </r>
  <r>
    <s v=""/>
    <s v=" PM_0101_1385"/>
    <s v="Director - FY24 Incentive Program"/>
    <s v="6.01.01.01.01"/>
    <x v="0"/>
    <d v="2023-10-02T00:00:00"/>
    <d v="2024-09-30T00:00:00"/>
    <s v="kkrug"/>
    <s v="llari"/>
    <n v="1703771.59"/>
    <s v="EDIA"/>
    <s v="A"/>
    <s v="Nonlabor"/>
    <s v="TEC"/>
    <m/>
    <s v="BNL"/>
    <s v="PED"/>
    <s v="PM"/>
    <x v="0"/>
    <s v="B"/>
    <m/>
    <m/>
    <m/>
    <m/>
    <m/>
    <m/>
    <m/>
    <n v="1703771.59"/>
    <m/>
    <m/>
    <m/>
    <m/>
    <m/>
    <m/>
    <m/>
    <m/>
    <m/>
    <m/>
    <x v="0"/>
    <x v="0"/>
    <m/>
  </r>
  <r>
    <s v=""/>
    <s v=" PM_0101_1445"/>
    <s v="Director - FY25 Incentive Program"/>
    <s v="6.01.01.01.01"/>
    <x v="0"/>
    <d v="2024-10-01T00:00:00"/>
    <d v="2025-09-30T00:00:00"/>
    <s v="kkrug"/>
    <s v="llari"/>
    <n v="1671769.2"/>
    <s v="EDIA"/>
    <s v="A"/>
    <s v="Nonlabor"/>
    <s v="TEC"/>
    <m/>
    <s v="BNL"/>
    <s v="Const"/>
    <s v="PM"/>
    <x v="0"/>
    <s v="B"/>
    <m/>
    <m/>
    <m/>
    <m/>
    <m/>
    <m/>
    <m/>
    <m/>
    <n v="1671769.2"/>
    <m/>
    <m/>
    <m/>
    <m/>
    <m/>
    <m/>
    <m/>
    <m/>
    <m/>
    <x v="0"/>
    <x v="0"/>
    <m/>
  </r>
  <r>
    <s v=""/>
    <s v=" PM_0101_1505"/>
    <s v="Director - FY26 Incentive Program"/>
    <s v="6.01.01.01.01"/>
    <x v="0"/>
    <d v="2025-10-01T00:00:00"/>
    <d v="2026-09-30T00:00:00"/>
    <s v="kkrug"/>
    <s v="llari"/>
    <n v="1687811.43"/>
    <s v="EDIA"/>
    <s v="A"/>
    <s v="Nonlabor"/>
    <s v="TEC"/>
    <m/>
    <s v="BNL"/>
    <s v="Const"/>
    <s v="PM"/>
    <x v="0"/>
    <s v="B"/>
    <m/>
    <m/>
    <m/>
    <m/>
    <m/>
    <m/>
    <m/>
    <m/>
    <m/>
    <n v="1687811.43"/>
    <m/>
    <m/>
    <m/>
    <m/>
    <m/>
    <m/>
    <m/>
    <m/>
    <x v="0"/>
    <x v="0"/>
    <m/>
  </r>
  <r>
    <s v=""/>
    <s v=" PM_0101_1565"/>
    <s v="Director - FY27 Incentive Program"/>
    <s v="6.01.01.01.01"/>
    <x v="0"/>
    <d v="2026-10-01T00:00:00"/>
    <d v="2027-09-30T00:00:00"/>
    <s v="kkrug"/>
    <s v="llari"/>
    <n v="1709439.1"/>
    <s v="EDIA"/>
    <s v="A"/>
    <s v="Nonlabor"/>
    <s v="TEC"/>
    <m/>
    <s v="BNL"/>
    <s v="Const"/>
    <s v="PM"/>
    <x v="0"/>
    <s v="B"/>
    <m/>
    <m/>
    <m/>
    <m/>
    <m/>
    <m/>
    <m/>
    <m/>
    <m/>
    <m/>
    <n v="1709439.1"/>
    <m/>
    <m/>
    <m/>
    <m/>
    <m/>
    <m/>
    <m/>
    <x v="0"/>
    <x v="0"/>
    <m/>
  </r>
  <r>
    <s v=""/>
    <s v=" PM_0101_1625"/>
    <s v="Director - FY28 Incentive Program"/>
    <s v="6.01.01.01.01"/>
    <x v="0"/>
    <d v="2027-10-01T00:00:00"/>
    <d v="2028-09-29T00:00:00"/>
    <s v="kkrug"/>
    <s v="llari"/>
    <n v="924887.08"/>
    <s v="EDIA"/>
    <s v="A"/>
    <s v="Nonlabor"/>
    <s v="TEC"/>
    <m/>
    <s v="BNL"/>
    <s v="Const"/>
    <s v="PM"/>
    <x v="0"/>
    <s v="B"/>
    <m/>
    <m/>
    <m/>
    <m/>
    <m/>
    <m/>
    <m/>
    <m/>
    <m/>
    <m/>
    <m/>
    <n v="924887.08"/>
    <m/>
    <m/>
    <m/>
    <m/>
    <m/>
    <m/>
    <x v="0"/>
    <x v="0"/>
    <m/>
  </r>
  <r>
    <s v=""/>
    <s v=" PM_0102_1260"/>
    <s v="Deputy Director - FY23 Materials"/>
    <s v="6.01.01.01.02"/>
    <x v="1"/>
    <d v="2022-10-03T00:00:00"/>
    <d v="2023-09-29T00:00:00"/>
    <s v="kkrug"/>
    <s v="llari"/>
    <n v="20930.580000000002"/>
    <s v="EDIA"/>
    <s v="A"/>
    <s v="Nonlabor"/>
    <s v="TEC"/>
    <m/>
    <s v="BNL"/>
    <s v="PED.Design"/>
    <s v="PM"/>
    <x v="0"/>
    <s v="B"/>
    <m/>
    <m/>
    <m/>
    <m/>
    <m/>
    <m/>
    <n v="20930.580000000002"/>
    <n v="0"/>
    <m/>
    <m/>
    <m/>
    <m/>
    <m/>
    <m/>
    <m/>
    <m/>
    <m/>
    <m/>
    <x v="0"/>
    <x v="0"/>
    <m/>
  </r>
  <r>
    <s v=""/>
    <s v=" PM_0102_1320"/>
    <s v="Deputy Director - FY24 Materials"/>
    <s v="6.01.01.01.02"/>
    <x v="1"/>
    <d v="2023-10-02T00:00:00"/>
    <d v="2024-09-30T00:00:00"/>
    <s v="kkrug"/>
    <s v="llari"/>
    <n v="21411.98"/>
    <s v="EDIA"/>
    <s v="A"/>
    <s v="Nonlabor"/>
    <s v="TEC"/>
    <m/>
    <s v="BNL"/>
    <s v="PED"/>
    <s v="PM"/>
    <x v="0"/>
    <s v="B"/>
    <m/>
    <m/>
    <m/>
    <m/>
    <m/>
    <m/>
    <m/>
    <n v="21411.98"/>
    <m/>
    <m/>
    <m/>
    <m/>
    <m/>
    <m/>
    <m/>
    <m/>
    <m/>
    <m/>
    <x v="0"/>
    <x v="0"/>
    <m/>
  </r>
  <r>
    <s v=""/>
    <s v=" PM_0102_1380"/>
    <s v="Deputy Director - FY25 Materials"/>
    <s v="6.01.01.01.02"/>
    <x v="0"/>
    <d v="2024-10-01T00:00:00"/>
    <d v="2025-09-30T00:00:00"/>
    <s v="kkrug"/>
    <s v="llari"/>
    <n v="21904.46"/>
    <s v="EDIA"/>
    <s v="A"/>
    <s v="Nonlabor"/>
    <s v="TEC"/>
    <m/>
    <s v="BNL"/>
    <s v="Const"/>
    <s v="PM"/>
    <x v="0"/>
    <s v="B"/>
    <m/>
    <m/>
    <m/>
    <m/>
    <m/>
    <m/>
    <m/>
    <m/>
    <n v="21904.46"/>
    <m/>
    <m/>
    <m/>
    <m/>
    <m/>
    <m/>
    <m/>
    <m/>
    <m/>
    <x v="0"/>
    <x v="0"/>
    <m/>
  </r>
  <r>
    <s v=""/>
    <s v=" PM_0102_1440"/>
    <s v="Deputy Director - FY26 Materials"/>
    <s v="6.01.01.01.02"/>
    <x v="0"/>
    <d v="2025-10-01T00:00:00"/>
    <d v="2026-09-30T00:00:00"/>
    <s v="kkrug"/>
    <s v="llari"/>
    <n v="22408.26"/>
    <s v="EDIA"/>
    <s v="A"/>
    <s v="Nonlabor"/>
    <s v="TEC"/>
    <m/>
    <s v="BNL"/>
    <s v="Const"/>
    <s v="PM"/>
    <x v="0"/>
    <s v="B"/>
    <m/>
    <m/>
    <m/>
    <m/>
    <m/>
    <m/>
    <m/>
    <m/>
    <m/>
    <n v="22408.26"/>
    <m/>
    <m/>
    <m/>
    <m/>
    <m/>
    <m/>
    <m/>
    <m/>
    <x v="0"/>
    <x v="0"/>
    <m/>
  </r>
  <r>
    <s v=""/>
    <s v=" PM_0102_1500"/>
    <s v="Deputy Director - FY27 Materials"/>
    <s v="6.01.01.01.02"/>
    <x v="0"/>
    <d v="2026-10-01T00:00:00"/>
    <d v="2027-09-30T00:00:00"/>
    <s v="kkrug"/>
    <s v="llari"/>
    <n v="22923.66"/>
    <s v="EDIA"/>
    <s v="A"/>
    <s v="Nonlabor"/>
    <s v="TEC"/>
    <m/>
    <s v="BNL"/>
    <s v="Const"/>
    <s v="PM"/>
    <x v="0"/>
    <s v="B"/>
    <m/>
    <m/>
    <m/>
    <m/>
    <m/>
    <m/>
    <m/>
    <m/>
    <m/>
    <m/>
    <n v="22923.66"/>
    <m/>
    <m/>
    <m/>
    <m/>
    <m/>
    <m/>
    <m/>
    <x v="0"/>
    <x v="0"/>
    <m/>
  </r>
  <r>
    <s v=""/>
    <s v=" PM_0102_1560"/>
    <s v="Deputy Director - FY28 Materials"/>
    <s v="6.01.01.01.02"/>
    <x v="0"/>
    <d v="2027-10-01T00:00:00"/>
    <d v="2028-09-29T00:00:00"/>
    <s v="kkrug"/>
    <s v="llari"/>
    <n v="10552.91"/>
    <s v="EDIA"/>
    <s v="A"/>
    <s v="Nonlabor"/>
    <s v="TEC"/>
    <m/>
    <s v="BNL"/>
    <s v="Const"/>
    <s v="PM"/>
    <x v="0"/>
    <s v="B"/>
    <m/>
    <m/>
    <m/>
    <m/>
    <m/>
    <m/>
    <m/>
    <m/>
    <m/>
    <m/>
    <m/>
    <n v="10552.91"/>
    <m/>
    <m/>
    <m/>
    <m/>
    <m/>
    <m/>
    <x v="0"/>
    <x v="0"/>
    <m/>
  </r>
  <r>
    <s v=""/>
    <s v=" PM_0103_1240"/>
    <s v="Committees - FY23 Materials"/>
    <s v="6.01.01.01.03"/>
    <x v="0"/>
    <d v="2022-10-03T00:00:00"/>
    <d v="2023-09-29T00:00:00"/>
    <s v="kkrug"/>
    <s v="apetrone"/>
    <n v="42907.69"/>
    <s v="EDIA"/>
    <s v="A"/>
    <s v="Nonlabor"/>
    <s v="TEC"/>
    <m/>
    <s v="BNL"/>
    <s v="PED.Design"/>
    <s v="PM"/>
    <x v="0"/>
    <s v="B"/>
    <m/>
    <m/>
    <m/>
    <m/>
    <m/>
    <m/>
    <n v="42907.69"/>
    <m/>
    <m/>
    <m/>
    <m/>
    <m/>
    <m/>
    <m/>
    <m/>
    <m/>
    <m/>
    <m/>
    <x v="0"/>
    <x v="0"/>
    <m/>
  </r>
  <r>
    <s v=""/>
    <s v=" PM_0103_1300"/>
    <s v="Committees - FY24 Materials"/>
    <s v="6.01.01.01.03"/>
    <x v="0"/>
    <d v="2023-10-02T00:00:00"/>
    <d v="2024-09-30T00:00:00"/>
    <s v="kkrug"/>
    <s v="apetrone"/>
    <n v="43894.559999999998"/>
    <s v="EDIA"/>
    <s v="A"/>
    <s v="Nonlabor"/>
    <s v="TEC"/>
    <m/>
    <s v="BNL"/>
    <s v="PED"/>
    <s v="PM"/>
    <x v="0"/>
    <s v="B"/>
    <m/>
    <m/>
    <m/>
    <m/>
    <m/>
    <m/>
    <m/>
    <n v="43894.559999999998"/>
    <m/>
    <m/>
    <m/>
    <m/>
    <m/>
    <m/>
    <m/>
    <m/>
    <m/>
    <m/>
    <x v="0"/>
    <x v="0"/>
    <m/>
  </r>
  <r>
    <s v=""/>
    <s v=" PM_0103_1360"/>
    <s v="Committees - FY25 Materials"/>
    <s v="6.01.01.01.03"/>
    <x v="0"/>
    <d v="2024-10-01T00:00:00"/>
    <d v="2025-09-30T00:00:00"/>
    <s v="kkrug"/>
    <s v="apetrone"/>
    <n v="44904.14"/>
    <s v="EDIA"/>
    <s v="A"/>
    <s v="Nonlabor"/>
    <s v="TEC"/>
    <m/>
    <s v="BNL"/>
    <s v="Const"/>
    <s v="PM"/>
    <x v="0"/>
    <s v="B"/>
    <m/>
    <m/>
    <m/>
    <m/>
    <m/>
    <m/>
    <m/>
    <m/>
    <n v="44904.14"/>
    <m/>
    <m/>
    <m/>
    <m/>
    <m/>
    <m/>
    <m/>
    <m/>
    <m/>
    <x v="0"/>
    <x v="0"/>
    <m/>
  </r>
  <r>
    <s v=""/>
    <s v=" PM_0103_1420"/>
    <s v="Committees - FY26 Materials"/>
    <s v="6.01.01.01.03"/>
    <x v="0"/>
    <d v="2025-10-01T00:00:00"/>
    <d v="2026-09-30T00:00:00"/>
    <s v="kkrug"/>
    <s v="apetrone"/>
    <n v="45936.93"/>
    <s v="EDIA"/>
    <s v="A"/>
    <s v="Nonlabor"/>
    <s v="TEC"/>
    <m/>
    <s v="BNL"/>
    <s v="Const"/>
    <s v="PM"/>
    <x v="0"/>
    <s v="B"/>
    <m/>
    <m/>
    <m/>
    <m/>
    <m/>
    <m/>
    <m/>
    <m/>
    <m/>
    <n v="45936.93"/>
    <m/>
    <m/>
    <m/>
    <m/>
    <m/>
    <m/>
    <m/>
    <m/>
    <x v="0"/>
    <x v="0"/>
    <m/>
  </r>
  <r>
    <s v=""/>
    <s v=" PM_0103_1480"/>
    <s v="Committees - FY27 Materials"/>
    <s v="6.01.01.01.03"/>
    <x v="0"/>
    <d v="2026-10-01T00:00:00"/>
    <d v="2027-09-30T00:00:00"/>
    <s v="kkrug"/>
    <s v="apetrone"/>
    <n v="23496.75"/>
    <s v="EDIA"/>
    <s v="A"/>
    <s v="Nonlabor"/>
    <s v="TEC"/>
    <m/>
    <s v="BNL"/>
    <s v="Const"/>
    <s v="PM"/>
    <x v="0"/>
    <s v="B"/>
    <m/>
    <m/>
    <m/>
    <m/>
    <m/>
    <m/>
    <m/>
    <m/>
    <m/>
    <m/>
    <n v="23496.75"/>
    <m/>
    <m/>
    <m/>
    <m/>
    <m/>
    <m/>
    <m/>
    <x v="0"/>
    <x v="0"/>
    <m/>
  </r>
  <r>
    <s v=""/>
    <s v=" PM_0103_1540"/>
    <s v="Committees - FY28 Materials"/>
    <s v="6.01.01.01.03"/>
    <x v="0"/>
    <d v="2027-10-01T00:00:00"/>
    <d v="2028-09-29T00:00:00"/>
    <s v="kkrug"/>
    <s v="apetrone"/>
    <n v="24037.17"/>
    <s v="EDIA"/>
    <s v="A"/>
    <s v="Nonlabor"/>
    <s v="TEC"/>
    <m/>
    <s v="BNL"/>
    <s v="Const"/>
    <s v="PM"/>
    <x v="0"/>
    <s v="B"/>
    <m/>
    <m/>
    <m/>
    <m/>
    <m/>
    <m/>
    <m/>
    <m/>
    <m/>
    <m/>
    <m/>
    <n v="24037.17"/>
    <m/>
    <m/>
    <m/>
    <m/>
    <m/>
    <m/>
    <x v="0"/>
    <x v="0"/>
    <m/>
  </r>
  <r>
    <s v=""/>
    <s v=" PM_0200_1420"/>
    <s v="ESH - FY23 Materials"/>
    <s v="6.01.02.01"/>
    <x v="0"/>
    <d v="2022-10-03T00:00:00"/>
    <d v="2023-09-29T00:00:00"/>
    <s v="kkrug"/>
    <s v="stiegler"/>
    <n v="5232.6499999999996"/>
    <s v="EDIA"/>
    <s v="A"/>
    <s v="Nonlabor"/>
    <s v="TEC"/>
    <m/>
    <s v="BNL"/>
    <s v="PED.Design"/>
    <s v="PM"/>
    <x v="0"/>
    <s v="B"/>
    <m/>
    <m/>
    <m/>
    <m/>
    <m/>
    <m/>
    <n v="5232.6400000000003"/>
    <m/>
    <m/>
    <m/>
    <m/>
    <m/>
    <m/>
    <m/>
    <m/>
    <m/>
    <m/>
    <m/>
    <x v="0"/>
    <x v="0"/>
    <m/>
  </r>
  <r>
    <s v=""/>
    <s v=" PM_0200_1480"/>
    <s v="ESH - FY24 Materials"/>
    <s v="6.01.02.01"/>
    <x v="0"/>
    <d v="2023-10-02T00:00:00"/>
    <d v="2024-09-30T00:00:00"/>
    <s v="kkrug"/>
    <s v="stiegler"/>
    <n v="5353"/>
    <s v="EDIA"/>
    <s v="A"/>
    <s v="Nonlabor"/>
    <s v="TEC"/>
    <m/>
    <s v="BNL"/>
    <s v="PED"/>
    <s v="PM"/>
    <x v="0"/>
    <s v="B"/>
    <m/>
    <m/>
    <m/>
    <m/>
    <m/>
    <m/>
    <m/>
    <n v="5352.99"/>
    <m/>
    <m/>
    <m/>
    <m/>
    <m/>
    <m/>
    <m/>
    <m/>
    <m/>
    <m/>
    <x v="0"/>
    <x v="0"/>
    <m/>
  </r>
  <r>
    <s v=""/>
    <s v=" PM_0200_1540"/>
    <s v="ESH - FY25 Materials"/>
    <s v="6.01.02.01"/>
    <x v="0"/>
    <d v="2024-10-01T00:00:00"/>
    <d v="2025-09-30T00:00:00"/>
    <s v="kkrug"/>
    <s v="stiegler"/>
    <n v="5476.12"/>
    <s v="EDIA"/>
    <s v="A"/>
    <s v="Nonlabor"/>
    <s v="TEC"/>
    <m/>
    <s v="BNL"/>
    <s v="Const"/>
    <s v="PM"/>
    <x v="0"/>
    <s v="B"/>
    <m/>
    <m/>
    <m/>
    <m/>
    <m/>
    <m/>
    <m/>
    <m/>
    <n v="5476.12"/>
    <m/>
    <m/>
    <m/>
    <m/>
    <m/>
    <m/>
    <m/>
    <m/>
    <m/>
    <x v="0"/>
    <x v="0"/>
    <m/>
  </r>
  <r>
    <s v=""/>
    <s v=" PM_0200_1600"/>
    <s v="ESH - FY26 Materials"/>
    <s v="6.01.02.01"/>
    <x v="0"/>
    <d v="2025-10-01T00:00:00"/>
    <d v="2026-09-30T00:00:00"/>
    <s v="kkrug"/>
    <s v="stiegler"/>
    <n v="5602.06"/>
    <s v="EDIA"/>
    <s v="A"/>
    <s v="Nonlabor"/>
    <s v="TEC"/>
    <m/>
    <s v="BNL"/>
    <s v="Const"/>
    <s v="PM"/>
    <x v="0"/>
    <s v="B"/>
    <m/>
    <m/>
    <m/>
    <m/>
    <m/>
    <m/>
    <m/>
    <m/>
    <m/>
    <n v="5602.07"/>
    <m/>
    <m/>
    <m/>
    <m/>
    <m/>
    <m/>
    <m/>
    <m/>
    <x v="0"/>
    <x v="0"/>
    <m/>
  </r>
  <r>
    <s v=""/>
    <s v=" PM_0200_1660"/>
    <s v="ESH - FY27 Materials"/>
    <s v="6.01.02.01"/>
    <x v="0"/>
    <d v="2026-10-01T00:00:00"/>
    <d v="2027-09-30T00:00:00"/>
    <s v="kkrug"/>
    <s v="stiegler"/>
    <n v="5730.92"/>
    <s v="EDIA"/>
    <s v="A"/>
    <s v="Nonlabor"/>
    <s v="TEC"/>
    <m/>
    <s v="BNL"/>
    <s v="Const"/>
    <s v="PM"/>
    <x v="0"/>
    <s v="B"/>
    <m/>
    <m/>
    <m/>
    <m/>
    <m/>
    <m/>
    <m/>
    <m/>
    <m/>
    <m/>
    <n v="5730.92"/>
    <m/>
    <m/>
    <m/>
    <m/>
    <m/>
    <m/>
    <m/>
    <x v="0"/>
    <x v="0"/>
    <m/>
  </r>
  <r>
    <s v=""/>
    <s v=" PM_0200_1720"/>
    <s v="ESH - FY28 Materials"/>
    <s v="6.01.02.01"/>
    <x v="0"/>
    <d v="2027-10-01T00:00:00"/>
    <d v="2028-09-29T00:00:00"/>
    <s v="kkrug"/>
    <s v="stiegler"/>
    <n v="5862.73"/>
    <s v="EDIA"/>
    <s v="A"/>
    <s v="Nonlabor"/>
    <s v="TEC"/>
    <m/>
    <s v="BNL"/>
    <s v="Const"/>
    <s v="PM"/>
    <x v="0"/>
    <s v="B"/>
    <m/>
    <m/>
    <m/>
    <m/>
    <m/>
    <m/>
    <m/>
    <m/>
    <m/>
    <m/>
    <m/>
    <n v="5862.72"/>
    <m/>
    <m/>
    <m/>
    <m/>
    <m/>
    <m/>
    <x v="0"/>
    <x v="0"/>
    <m/>
  </r>
  <r>
    <s v=""/>
    <s v=" PM_0301_1340"/>
    <s v="Project Support Director - FY23 Materials"/>
    <s v="6.01.03.01.01"/>
    <x v="0"/>
    <d v="2022-10-03T00:00:00"/>
    <d v="2023-09-29T00:00:00"/>
    <s v="kkrug"/>
    <s v="lavellec"/>
    <n v="10465.290000000001"/>
    <s v="EDIA"/>
    <s v="A"/>
    <s v="Nonlabor"/>
    <s v="TEC"/>
    <m/>
    <s v="BNL"/>
    <s v="PED.Design"/>
    <s v="PM"/>
    <x v="0"/>
    <s v="B"/>
    <m/>
    <m/>
    <m/>
    <m/>
    <m/>
    <m/>
    <n v="10465.290000000001"/>
    <m/>
    <m/>
    <m/>
    <m/>
    <m/>
    <m/>
    <m/>
    <m/>
    <m/>
    <m/>
    <m/>
    <x v="0"/>
    <x v="0"/>
    <m/>
  </r>
  <r>
    <s v=""/>
    <s v=" PM_0301_1420"/>
    <s v="Project Support Director - FY24 Materials"/>
    <s v="6.01.03.01.01"/>
    <x v="0"/>
    <d v="2023-10-02T00:00:00"/>
    <d v="2024-09-30T00:00:00"/>
    <s v="kkrug"/>
    <s v="lavellec"/>
    <n v="10705.99"/>
    <s v="EDIA"/>
    <s v="A"/>
    <s v="Nonlabor"/>
    <s v="TEC"/>
    <m/>
    <s v="BNL"/>
    <s v="PED"/>
    <s v="PM"/>
    <x v="0"/>
    <s v="B"/>
    <m/>
    <m/>
    <m/>
    <m/>
    <m/>
    <m/>
    <m/>
    <n v="10705.99"/>
    <m/>
    <m/>
    <m/>
    <m/>
    <m/>
    <m/>
    <m/>
    <m/>
    <m/>
    <m/>
    <x v="0"/>
    <x v="0"/>
    <m/>
  </r>
  <r>
    <s v=""/>
    <s v=" PM_0301_1500"/>
    <s v="Project Support Director - FY25 Materials"/>
    <s v="6.01.03.01.01"/>
    <x v="0"/>
    <d v="2024-10-01T00:00:00"/>
    <d v="2025-09-30T00:00:00"/>
    <s v="kkrug"/>
    <s v="lavellec"/>
    <n v="10952.23"/>
    <s v="EDIA"/>
    <s v="A"/>
    <s v="Nonlabor"/>
    <s v="TEC"/>
    <m/>
    <s v="BNL"/>
    <s v="Const"/>
    <s v="PM"/>
    <x v="0"/>
    <s v="B"/>
    <m/>
    <m/>
    <m/>
    <m/>
    <m/>
    <m/>
    <m/>
    <m/>
    <n v="10952.23"/>
    <m/>
    <m/>
    <m/>
    <m/>
    <m/>
    <m/>
    <m/>
    <m/>
    <m/>
    <x v="0"/>
    <x v="0"/>
    <m/>
  </r>
  <r>
    <s v=""/>
    <s v=" PM_0301_1580"/>
    <s v="Project Support Director - FY26 Materials"/>
    <s v="6.01.03.01.01"/>
    <x v="0"/>
    <d v="2025-10-01T00:00:00"/>
    <d v="2026-09-30T00:00:00"/>
    <s v="kkrug"/>
    <s v="lavellec"/>
    <n v="11204.13"/>
    <s v="EDIA"/>
    <s v="A"/>
    <s v="Nonlabor"/>
    <s v="TEC"/>
    <m/>
    <s v="BNL"/>
    <s v="Const"/>
    <s v="PM"/>
    <x v="0"/>
    <s v="B"/>
    <m/>
    <m/>
    <m/>
    <m/>
    <m/>
    <m/>
    <m/>
    <m/>
    <m/>
    <n v="11204.13"/>
    <m/>
    <m/>
    <m/>
    <m/>
    <m/>
    <m/>
    <m/>
    <m/>
    <x v="0"/>
    <x v="0"/>
    <m/>
  </r>
  <r>
    <s v=""/>
    <s v=" PM_0301_1740"/>
    <s v="Project Support Director - FY28 Materials"/>
    <s v="6.01.03.01.01"/>
    <x v="0"/>
    <d v="2027-10-01T00:00:00"/>
    <d v="2028-09-29T00:00:00"/>
    <s v="kkrug"/>
    <s v="lavellec"/>
    <n v="5862.73"/>
    <s v="EDIA"/>
    <s v="A"/>
    <s v="Nonlabor"/>
    <s v="TEC"/>
    <m/>
    <s v="BNL"/>
    <s v="Const"/>
    <s v="PM"/>
    <x v="0"/>
    <s v="B"/>
    <m/>
    <m/>
    <m/>
    <m/>
    <m/>
    <m/>
    <m/>
    <m/>
    <m/>
    <m/>
    <m/>
    <n v="5862.72"/>
    <m/>
    <m/>
    <m/>
    <m/>
    <m/>
    <m/>
    <x v="0"/>
    <x v="0"/>
    <m/>
  </r>
  <r>
    <s v=""/>
    <s v=" PM_0302_1260"/>
    <s v="Business Operations - FY23 Materials"/>
    <s v="6.01.03.01.02"/>
    <x v="0"/>
    <d v="2022-10-03T00:00:00"/>
    <d v="2023-09-29T00:00:00"/>
    <s v="kkrug"/>
    <s v="hokula"/>
    <n v="3139.59"/>
    <s v="EDIA"/>
    <s v="A"/>
    <s v="Nonlabor"/>
    <s v="TEC"/>
    <m/>
    <s v="BNL"/>
    <s v="PED.Design"/>
    <s v="PM"/>
    <x v="0"/>
    <s v="B"/>
    <m/>
    <m/>
    <m/>
    <m/>
    <m/>
    <m/>
    <n v="3139.59"/>
    <m/>
    <m/>
    <m/>
    <m/>
    <m/>
    <m/>
    <m/>
    <m/>
    <m/>
    <m/>
    <m/>
    <x v="0"/>
    <x v="0"/>
    <m/>
  </r>
  <r>
    <s v=""/>
    <s v=" PM_0302_1320"/>
    <s v="Business Operations - FY24 Materials"/>
    <s v="6.01.03.01.02"/>
    <x v="0"/>
    <d v="2023-10-02T00:00:00"/>
    <d v="2024-09-30T00:00:00"/>
    <s v="kkrug"/>
    <s v="hokula"/>
    <n v="5353"/>
    <s v="EDIA"/>
    <s v="A"/>
    <s v="Nonlabor"/>
    <s v="TEC"/>
    <m/>
    <s v="BNL"/>
    <s v="PED"/>
    <s v="PM"/>
    <x v="0"/>
    <s v="B"/>
    <m/>
    <m/>
    <m/>
    <m/>
    <m/>
    <m/>
    <m/>
    <n v="5352.99"/>
    <m/>
    <m/>
    <m/>
    <m/>
    <m/>
    <m/>
    <m/>
    <m/>
    <m/>
    <m/>
    <x v="0"/>
    <x v="0"/>
    <m/>
  </r>
  <r>
    <s v=""/>
    <s v=" PM_0302_1380"/>
    <s v="Business Operations - FY25 Materials"/>
    <s v="6.01.03.01.02"/>
    <x v="0"/>
    <d v="2024-10-01T00:00:00"/>
    <d v="2025-09-30T00:00:00"/>
    <s v="kkrug"/>
    <s v="hokula"/>
    <n v="5476.12"/>
    <s v="EDIA"/>
    <s v="A"/>
    <s v="Nonlabor"/>
    <s v="TEC"/>
    <m/>
    <s v="BNL"/>
    <s v="Const"/>
    <s v="PM"/>
    <x v="0"/>
    <s v="B"/>
    <m/>
    <m/>
    <m/>
    <m/>
    <m/>
    <m/>
    <m/>
    <m/>
    <n v="5476.12"/>
    <m/>
    <m/>
    <m/>
    <m/>
    <m/>
    <m/>
    <m/>
    <m/>
    <m/>
    <x v="0"/>
    <x v="0"/>
    <m/>
  </r>
  <r>
    <s v=""/>
    <s v=" PM_0302_1440"/>
    <s v="Business Operations - FY26 Materials"/>
    <s v="6.01.03.01.02"/>
    <x v="0"/>
    <d v="2025-10-01T00:00:00"/>
    <d v="2026-09-30T00:00:00"/>
    <s v="kkrug"/>
    <s v="hokula"/>
    <n v="5602.06"/>
    <s v="EDIA"/>
    <s v="A"/>
    <s v="Nonlabor"/>
    <s v="TEC"/>
    <m/>
    <s v="BNL"/>
    <s v="Const"/>
    <s v="PM"/>
    <x v="0"/>
    <s v="B"/>
    <m/>
    <m/>
    <m/>
    <m/>
    <m/>
    <m/>
    <m/>
    <m/>
    <m/>
    <n v="5602.07"/>
    <m/>
    <m/>
    <m/>
    <m/>
    <m/>
    <m/>
    <m/>
    <m/>
    <x v="0"/>
    <x v="0"/>
    <m/>
  </r>
  <r>
    <s v=""/>
    <s v=" PM_0302_1500"/>
    <s v="Business Operations - FY27 Materials"/>
    <s v="6.01.03.01.02"/>
    <x v="0"/>
    <d v="2026-10-01T00:00:00"/>
    <d v="2027-09-30T00:00:00"/>
    <s v="kkrug"/>
    <s v="hokula"/>
    <n v="5730.92"/>
    <s v="EDIA"/>
    <s v="A"/>
    <s v="Nonlabor"/>
    <s v="TEC"/>
    <m/>
    <s v="BNL"/>
    <s v="Const"/>
    <s v="PM"/>
    <x v="0"/>
    <s v="B"/>
    <m/>
    <m/>
    <m/>
    <m/>
    <m/>
    <m/>
    <m/>
    <m/>
    <m/>
    <m/>
    <n v="5730.92"/>
    <m/>
    <m/>
    <m/>
    <m/>
    <m/>
    <m/>
    <m/>
    <x v="0"/>
    <x v="0"/>
    <m/>
  </r>
  <r>
    <s v=""/>
    <s v=" PM_0302_1560"/>
    <s v="Business Operations - FY28 Materials"/>
    <s v="6.01.03.01.02"/>
    <x v="0"/>
    <d v="2027-10-01T00:00:00"/>
    <d v="2028-09-29T00:00:00"/>
    <s v="kkrug"/>
    <s v="hokula"/>
    <n v="5569.59"/>
    <s v="EDIA"/>
    <s v="A"/>
    <s v="Nonlabor"/>
    <s v="TEC"/>
    <m/>
    <s v="BNL"/>
    <s v="Const"/>
    <s v="PM"/>
    <x v="0"/>
    <s v="B"/>
    <m/>
    <m/>
    <m/>
    <m/>
    <m/>
    <m/>
    <m/>
    <m/>
    <m/>
    <m/>
    <m/>
    <n v="5569.59"/>
    <m/>
    <m/>
    <m/>
    <m/>
    <m/>
    <m/>
    <x v="0"/>
    <x v="0"/>
    <m/>
  </r>
  <r>
    <s v=""/>
    <s v=" PM_0303_1420"/>
    <s v="Project Controls - FY23 Materials"/>
    <s v="6.01.03.01.03"/>
    <x v="1"/>
    <d v="2022-10-03T00:00:00"/>
    <d v="2023-09-29T00:00:00"/>
    <s v="kkrug"/>
    <s v="kkrug"/>
    <n v="5232.6499999999996"/>
    <s v="EDIA"/>
    <s v="A"/>
    <s v="Nonlabor"/>
    <s v="TEC"/>
    <m/>
    <s v="BNL"/>
    <s v="PED.Design"/>
    <s v="PM"/>
    <x v="0"/>
    <s v="B"/>
    <m/>
    <m/>
    <m/>
    <m/>
    <m/>
    <m/>
    <n v="5232.6400000000003"/>
    <m/>
    <m/>
    <m/>
    <m/>
    <m/>
    <m/>
    <m/>
    <m/>
    <m/>
    <m/>
    <m/>
    <x v="0"/>
    <x v="0"/>
    <m/>
  </r>
  <r>
    <s v=""/>
    <s v=" PM_0303_1460"/>
    <s v="Project Controls - FY23 Software and Licenses"/>
    <s v="6.01.03.01.03"/>
    <x v="1"/>
    <d v="2022-10-03T00:00:00"/>
    <d v="2023-09-29T00:00:00"/>
    <s v="kkrug"/>
    <s v="kkrug"/>
    <n v="36628.519999999997"/>
    <s v="EDIA"/>
    <s v="A"/>
    <s v="Nonlabor"/>
    <s v="TEC"/>
    <m/>
    <s v="BNL"/>
    <s v="PED.Design"/>
    <s v="PM"/>
    <x v="0"/>
    <s v="B"/>
    <m/>
    <m/>
    <m/>
    <m/>
    <m/>
    <m/>
    <n v="36628.51"/>
    <n v="0"/>
    <m/>
    <m/>
    <m/>
    <m/>
    <m/>
    <m/>
    <m/>
    <m/>
    <m/>
    <m/>
    <x v="0"/>
    <x v="0"/>
    <m/>
  </r>
  <r>
    <s v=""/>
    <s v=" PM_0303_1480"/>
    <s v="Project Controls - FY23 Project controls and Tools Contractors"/>
    <s v="6.01.03.01.03"/>
    <x v="1"/>
    <d v="2022-10-03T00:00:00"/>
    <d v="2023-09-29T00:00:00"/>
    <s v="kkrug"/>
    <s v="kkrug"/>
    <n v="694518.51"/>
    <s v="EDIA"/>
    <s v="A"/>
    <s v="Nonlabor"/>
    <s v="TEC"/>
    <m/>
    <s v="BNL"/>
    <s v="PED.Design"/>
    <s v="PM"/>
    <x v="0"/>
    <s v="P"/>
    <m/>
    <m/>
    <m/>
    <m/>
    <m/>
    <m/>
    <n v="694518.51"/>
    <m/>
    <m/>
    <m/>
    <m/>
    <m/>
    <m/>
    <m/>
    <m/>
    <m/>
    <m/>
    <m/>
    <x v="0"/>
    <x v="0"/>
    <m/>
  </r>
  <r>
    <s v=""/>
    <s v=" PM_0303_1520"/>
    <s v="Project Controls - FY24 Materials"/>
    <s v="6.01.03.01.03"/>
    <x v="1"/>
    <d v="2023-10-02T00:00:00"/>
    <d v="2024-09-30T00:00:00"/>
    <s v="kkrug"/>
    <s v="kkrug"/>
    <n v="5353"/>
    <s v="EDIA"/>
    <s v="A"/>
    <s v="Nonlabor"/>
    <s v="TEC"/>
    <m/>
    <s v="BNL"/>
    <s v="PED"/>
    <s v="PM"/>
    <x v="0"/>
    <s v="B"/>
    <m/>
    <m/>
    <m/>
    <m/>
    <m/>
    <m/>
    <m/>
    <n v="5352.99"/>
    <m/>
    <m/>
    <m/>
    <m/>
    <m/>
    <m/>
    <m/>
    <m/>
    <m/>
    <m/>
    <x v="0"/>
    <x v="0"/>
    <m/>
  </r>
  <r>
    <s v=""/>
    <s v=" PM_0303_1560"/>
    <s v="Project Controls - FY24 Software and Licenses"/>
    <s v="6.01.03.01.03"/>
    <x v="1"/>
    <d v="2023-10-02T00:00:00"/>
    <d v="2024-09-30T00:00:00"/>
    <s v="kkrug"/>
    <s v="kkrug"/>
    <n v="37470.959999999999"/>
    <s v="EDIA"/>
    <s v="A"/>
    <s v="Nonlabor"/>
    <s v="TEC"/>
    <m/>
    <s v="BNL"/>
    <s v="PED"/>
    <s v="PM"/>
    <x v="0"/>
    <s v="B"/>
    <m/>
    <m/>
    <m/>
    <m/>
    <m/>
    <m/>
    <m/>
    <n v="37470.97"/>
    <m/>
    <m/>
    <m/>
    <m/>
    <m/>
    <m/>
    <m/>
    <m/>
    <m/>
    <m/>
    <x v="0"/>
    <x v="0"/>
    <m/>
  </r>
  <r>
    <s v=""/>
    <s v=" PM_0303_1620"/>
    <s v="Project Controls - FY25 Materials"/>
    <s v="6.01.03.01.03"/>
    <x v="0"/>
    <d v="2024-10-01T00:00:00"/>
    <d v="2025-09-30T00:00:00"/>
    <s v="kkrug"/>
    <s v="kkrug"/>
    <n v="5476.12"/>
    <s v="EDIA"/>
    <s v="A"/>
    <s v="Nonlabor"/>
    <s v="TEC"/>
    <m/>
    <s v="BNL"/>
    <s v="Const"/>
    <s v="PM"/>
    <x v="0"/>
    <s v="B"/>
    <m/>
    <m/>
    <m/>
    <m/>
    <m/>
    <m/>
    <m/>
    <m/>
    <n v="5476.12"/>
    <m/>
    <m/>
    <m/>
    <m/>
    <m/>
    <m/>
    <m/>
    <m/>
    <m/>
    <x v="0"/>
    <x v="0"/>
    <m/>
  </r>
  <r>
    <s v=""/>
    <s v=" PM_0303_1660"/>
    <s v="Project Controls - FY25 Software and Licenses"/>
    <s v="6.01.03.01.03"/>
    <x v="0"/>
    <d v="2024-10-01T00:00:00"/>
    <d v="2025-09-30T00:00:00"/>
    <s v="kkrug"/>
    <s v="kkrug"/>
    <n v="38332.81"/>
    <s v="EDIA"/>
    <s v="A"/>
    <s v="Nonlabor"/>
    <s v="TEC"/>
    <m/>
    <s v="BNL"/>
    <s v="Const"/>
    <s v="PM"/>
    <x v="0"/>
    <s v="B"/>
    <m/>
    <m/>
    <m/>
    <m/>
    <m/>
    <m/>
    <m/>
    <m/>
    <n v="38332.81"/>
    <m/>
    <m/>
    <m/>
    <m/>
    <m/>
    <m/>
    <m/>
    <m/>
    <m/>
    <x v="0"/>
    <x v="0"/>
    <m/>
  </r>
  <r>
    <s v=""/>
    <s v=" PM_0303_1680"/>
    <s v="Project Controls - FY25 Project controls and Tools Contractors"/>
    <s v="6.01.03.01.03"/>
    <x v="0"/>
    <d v="2024-10-01T00:00:00"/>
    <d v="2025-09-30T00:00:00"/>
    <s v="kkrug"/>
    <s v="kkrug"/>
    <n v="726833.79"/>
    <s v="EDIA"/>
    <s v="A"/>
    <s v="Nonlabor"/>
    <s v="TEC"/>
    <m/>
    <s v="BNL"/>
    <s v="Const"/>
    <s v="PM"/>
    <x v="0"/>
    <s v="P"/>
    <m/>
    <m/>
    <m/>
    <m/>
    <m/>
    <m/>
    <m/>
    <m/>
    <n v="726833.79"/>
    <m/>
    <m/>
    <m/>
    <m/>
    <m/>
    <m/>
    <m/>
    <m/>
    <m/>
    <x v="0"/>
    <x v="0"/>
    <m/>
  </r>
  <r>
    <s v=""/>
    <s v=" PM_0303_1720"/>
    <s v="Project Controls - FY26 Materials"/>
    <s v="6.01.03.01.03"/>
    <x v="0"/>
    <d v="2025-10-01T00:00:00"/>
    <d v="2026-09-30T00:00:00"/>
    <s v="kkrug"/>
    <s v="kkrug"/>
    <n v="5602.06"/>
    <s v="EDIA"/>
    <s v="A"/>
    <s v="Nonlabor"/>
    <s v="TEC"/>
    <m/>
    <s v="BNL"/>
    <s v="Const"/>
    <s v="PM"/>
    <x v="0"/>
    <s v="B"/>
    <m/>
    <m/>
    <m/>
    <m/>
    <m/>
    <m/>
    <m/>
    <m/>
    <m/>
    <n v="5602.07"/>
    <m/>
    <m/>
    <m/>
    <m/>
    <m/>
    <m/>
    <m/>
    <m/>
    <x v="0"/>
    <x v="0"/>
    <m/>
  </r>
  <r>
    <s v=""/>
    <s v=" PM_0303_1760"/>
    <s v="Project Controls - FY26 Software and Licenses"/>
    <s v="6.01.03.01.03"/>
    <x v="0"/>
    <d v="2025-10-01T00:00:00"/>
    <d v="2026-09-30T00:00:00"/>
    <s v="kkrug"/>
    <s v="kkrug"/>
    <n v="39214.46"/>
    <s v="EDIA"/>
    <s v="A"/>
    <s v="Nonlabor"/>
    <s v="TEC"/>
    <m/>
    <s v="BNL"/>
    <s v="Const"/>
    <s v="PM"/>
    <x v="0"/>
    <s v="B"/>
    <m/>
    <m/>
    <m/>
    <m/>
    <m/>
    <m/>
    <m/>
    <m/>
    <m/>
    <n v="39214.46"/>
    <m/>
    <m/>
    <m/>
    <m/>
    <m/>
    <m/>
    <m/>
    <m/>
    <x v="0"/>
    <x v="0"/>
    <m/>
  </r>
  <r>
    <s v=""/>
    <s v=" PM_0303_1820"/>
    <s v="Project Controls - FY27 Materials"/>
    <s v="6.01.03.01.03"/>
    <x v="0"/>
    <d v="2026-10-01T00:00:00"/>
    <d v="2027-09-30T00:00:00"/>
    <s v="kkrug"/>
    <s v="kkrug"/>
    <n v="5730.92"/>
    <s v="EDIA"/>
    <s v="A"/>
    <s v="Nonlabor"/>
    <s v="TEC"/>
    <m/>
    <s v="BNL"/>
    <s v="Const"/>
    <s v="PM"/>
    <x v="0"/>
    <s v="B"/>
    <m/>
    <m/>
    <m/>
    <m/>
    <m/>
    <m/>
    <m/>
    <m/>
    <m/>
    <m/>
    <n v="5730.92"/>
    <m/>
    <m/>
    <m/>
    <m/>
    <m/>
    <m/>
    <m/>
    <x v="0"/>
    <x v="0"/>
    <m/>
  </r>
  <r>
    <s v=""/>
    <s v=" PM_0303_1860"/>
    <s v="Project Controls - FY27 Software and Licenses"/>
    <s v="6.01.03.01.03"/>
    <x v="0"/>
    <d v="2026-10-01T00:00:00"/>
    <d v="2027-09-30T00:00:00"/>
    <s v="kkrug"/>
    <s v="kkrug"/>
    <n v="40116.410000000003"/>
    <s v="EDIA"/>
    <s v="A"/>
    <s v="Nonlabor"/>
    <s v="TEC"/>
    <m/>
    <s v="BNL"/>
    <s v="Const"/>
    <s v="PM"/>
    <x v="0"/>
    <s v="B"/>
    <m/>
    <m/>
    <m/>
    <m/>
    <m/>
    <m/>
    <m/>
    <m/>
    <m/>
    <m/>
    <n v="40116.410000000003"/>
    <m/>
    <m/>
    <m/>
    <m/>
    <m/>
    <m/>
    <m/>
    <x v="0"/>
    <x v="0"/>
    <m/>
  </r>
  <r>
    <s v=""/>
    <s v=" PM_0303_1920"/>
    <s v="Project Controls - FY28 Materials"/>
    <s v="6.01.03.01.03"/>
    <x v="0"/>
    <d v="2027-10-01T00:00:00"/>
    <d v="2028-09-29T00:00:00"/>
    <s v="kkrug"/>
    <s v="kkrug"/>
    <n v="5862.73"/>
    <s v="EDIA"/>
    <s v="A"/>
    <s v="Nonlabor"/>
    <s v="TEC"/>
    <m/>
    <s v="BNL"/>
    <s v="Const"/>
    <s v="PM"/>
    <x v="0"/>
    <s v="B"/>
    <m/>
    <m/>
    <m/>
    <m/>
    <m/>
    <m/>
    <m/>
    <m/>
    <m/>
    <m/>
    <m/>
    <n v="5862.72"/>
    <m/>
    <m/>
    <m/>
    <m/>
    <m/>
    <m/>
    <x v="0"/>
    <x v="0"/>
    <m/>
  </r>
  <r>
    <s v=""/>
    <s v=" PM_0303_1960"/>
    <s v="Project Controls - FY28 Software and Licenses"/>
    <s v="6.01.03.01.03"/>
    <x v="0"/>
    <d v="2027-10-01T00:00:00"/>
    <d v="2028-09-29T00:00:00"/>
    <s v="kkrug"/>
    <s v="kkrug"/>
    <n v="41039.08"/>
    <s v="EDIA"/>
    <s v="A"/>
    <s v="Nonlabor"/>
    <s v="TEC"/>
    <m/>
    <s v="BNL"/>
    <s v="Const"/>
    <s v="PM"/>
    <x v="0"/>
    <s v="B"/>
    <m/>
    <m/>
    <m/>
    <m/>
    <m/>
    <m/>
    <m/>
    <m/>
    <m/>
    <m/>
    <m/>
    <n v="41039.08"/>
    <m/>
    <m/>
    <m/>
    <m/>
    <m/>
    <m/>
    <x v="0"/>
    <x v="0"/>
    <m/>
  </r>
  <r>
    <s v=""/>
    <s v=" PM_0303_1980"/>
    <s v="Project Controls - FY28 Project controls and Tools Contractors"/>
    <s v="6.01.03.01.03"/>
    <x v="0"/>
    <d v="2027-10-01T00:00:00"/>
    <d v="2028-09-29T00:00:00"/>
    <s v="kkrug"/>
    <s v="kkrug"/>
    <n v="714220.61"/>
    <s v="EDIA"/>
    <s v="A"/>
    <s v="Nonlabor"/>
    <s v="TEC"/>
    <m/>
    <s v="BNL"/>
    <s v="Const"/>
    <s v="PM"/>
    <x v="0"/>
    <s v="P"/>
    <m/>
    <m/>
    <m/>
    <m/>
    <m/>
    <m/>
    <m/>
    <m/>
    <m/>
    <m/>
    <m/>
    <n v="714220.61"/>
    <m/>
    <m/>
    <m/>
    <m/>
    <m/>
    <m/>
    <x v="0"/>
    <x v="0"/>
    <m/>
  </r>
  <r>
    <s v=""/>
    <s v=" PM_0304_1280"/>
    <s v="Admin Support - FY23 Materials"/>
    <s v="6.01.03.01.04"/>
    <x v="0"/>
    <d v="2022-10-03T00:00:00"/>
    <d v="2023-09-29T00:00:00"/>
    <s v="kkrug"/>
    <s v="apetrone"/>
    <n v="3139.59"/>
    <s v="EDIA"/>
    <s v="A"/>
    <s v="Nonlabor"/>
    <s v="TEC"/>
    <m/>
    <s v="BNL"/>
    <s v="PED.Design"/>
    <s v="PM"/>
    <x v="0"/>
    <s v="B"/>
    <m/>
    <m/>
    <m/>
    <m/>
    <m/>
    <m/>
    <n v="3139.59"/>
    <m/>
    <m/>
    <m/>
    <m/>
    <m/>
    <m/>
    <m/>
    <m/>
    <m/>
    <m/>
    <m/>
    <x v="0"/>
    <x v="0"/>
    <m/>
  </r>
  <r>
    <s v=""/>
    <s v=" PM_0304_1340"/>
    <s v="Admin Support - FY24 Materials"/>
    <s v="6.01.03.01.04"/>
    <x v="0"/>
    <d v="2023-10-02T00:00:00"/>
    <d v="2024-09-30T00:00:00"/>
    <s v="kkrug"/>
    <s v="apetrone"/>
    <n v="3211.8"/>
    <s v="EDIA"/>
    <s v="A"/>
    <s v="Nonlabor"/>
    <s v="TEC"/>
    <m/>
    <s v="BNL"/>
    <s v="PED"/>
    <s v="PM"/>
    <x v="0"/>
    <s v="B"/>
    <m/>
    <m/>
    <m/>
    <m/>
    <m/>
    <m/>
    <m/>
    <n v="3211.8"/>
    <m/>
    <m/>
    <m/>
    <m/>
    <m/>
    <m/>
    <m/>
    <m/>
    <m/>
    <m/>
    <x v="0"/>
    <x v="0"/>
    <m/>
  </r>
  <r>
    <s v=""/>
    <s v=" PM_0304_1400"/>
    <s v="Admin Support - FY25 Materials"/>
    <s v="6.01.03.01.04"/>
    <x v="0"/>
    <d v="2024-10-01T00:00:00"/>
    <d v="2025-09-30T00:00:00"/>
    <s v="kkrug"/>
    <s v="apetrone"/>
    <n v="3285.67"/>
    <s v="EDIA"/>
    <s v="A"/>
    <s v="Nonlabor"/>
    <s v="TEC"/>
    <m/>
    <s v="BNL"/>
    <s v="Const"/>
    <s v="PM"/>
    <x v="0"/>
    <s v="B"/>
    <m/>
    <m/>
    <m/>
    <m/>
    <m/>
    <m/>
    <m/>
    <m/>
    <n v="3285.67"/>
    <m/>
    <m/>
    <m/>
    <m/>
    <m/>
    <m/>
    <m/>
    <m/>
    <m/>
    <x v="0"/>
    <x v="0"/>
    <m/>
  </r>
  <r>
    <s v=""/>
    <s v=" PM_0304_1460"/>
    <s v="Admin Support - FY26 Materials"/>
    <s v="6.01.03.01.04"/>
    <x v="0"/>
    <d v="2025-10-01T00:00:00"/>
    <d v="2026-09-30T00:00:00"/>
    <s v="kkrug"/>
    <s v="apetrone"/>
    <n v="3361.24"/>
    <s v="EDIA"/>
    <s v="A"/>
    <s v="Nonlabor"/>
    <s v="TEC"/>
    <m/>
    <s v="BNL"/>
    <s v="Const"/>
    <s v="PM"/>
    <x v="0"/>
    <s v="B"/>
    <m/>
    <m/>
    <m/>
    <m/>
    <m/>
    <m/>
    <m/>
    <m/>
    <m/>
    <n v="3361.24"/>
    <m/>
    <m/>
    <m/>
    <m/>
    <m/>
    <m/>
    <m/>
    <m/>
    <x v="0"/>
    <x v="0"/>
    <m/>
  </r>
  <r>
    <s v=""/>
    <s v=" PM_0304_1520"/>
    <s v="Admin Support - FY27 Materials"/>
    <s v="6.01.03.01.04"/>
    <x v="0"/>
    <d v="2026-10-01T00:00:00"/>
    <d v="2027-09-30T00:00:00"/>
    <s v="kkrug"/>
    <s v="apetrone"/>
    <n v="3725.09"/>
    <s v="EDIA"/>
    <s v="A"/>
    <s v="Nonlabor"/>
    <s v="TEC"/>
    <m/>
    <s v="BNL"/>
    <s v="Const"/>
    <s v="PM"/>
    <x v="0"/>
    <s v="B"/>
    <m/>
    <m/>
    <m/>
    <m/>
    <m/>
    <m/>
    <m/>
    <m/>
    <m/>
    <m/>
    <n v="3725.09"/>
    <m/>
    <m/>
    <m/>
    <m/>
    <m/>
    <m/>
    <m/>
    <x v="0"/>
    <x v="0"/>
    <m/>
  </r>
  <r>
    <s v=""/>
    <s v=" PM_0304_1580"/>
    <s v="Admin Support - FY28 Materials"/>
    <s v="6.01.03.01.04"/>
    <x v="0"/>
    <d v="2027-10-01T00:00:00"/>
    <d v="2028-09-29T00:00:00"/>
    <s v="kkrug"/>
    <s v="apetrone"/>
    <n v="3810.77"/>
    <s v="EDIA"/>
    <s v="A"/>
    <s v="Nonlabor"/>
    <s v="TEC"/>
    <m/>
    <s v="BNL"/>
    <s v="Const"/>
    <s v="PM"/>
    <x v="0"/>
    <s v="B"/>
    <m/>
    <m/>
    <m/>
    <m/>
    <m/>
    <m/>
    <m/>
    <m/>
    <m/>
    <m/>
    <m/>
    <n v="3810.77"/>
    <m/>
    <m/>
    <m/>
    <m/>
    <m/>
    <m/>
    <x v="0"/>
    <x v="0"/>
    <m/>
  </r>
  <r>
    <s v=""/>
    <s v=" PM_0305_1160"/>
    <s v="Procurement Support - FY23 Materials"/>
    <s v="6.01.03.01.05"/>
    <x v="1"/>
    <d v="2022-10-03T00:00:00"/>
    <d v="2023-09-29T00:00:00"/>
    <s v="kkrug"/>
    <s v="alexander"/>
    <n v="5232.6499999999996"/>
    <s v="EDIA"/>
    <s v="A"/>
    <s v="Nonlabor"/>
    <s v="TEC"/>
    <m/>
    <s v="BNL"/>
    <s v="PED.Design"/>
    <s v="PM"/>
    <x v="0"/>
    <s v="B"/>
    <m/>
    <m/>
    <m/>
    <m/>
    <m/>
    <m/>
    <n v="5232.6400000000003"/>
    <m/>
    <m/>
    <m/>
    <m/>
    <m/>
    <m/>
    <m/>
    <m/>
    <m/>
    <m/>
    <m/>
    <x v="0"/>
    <x v="0"/>
    <m/>
  </r>
  <r>
    <s v=""/>
    <s v=" PM_0305_1200"/>
    <s v="Procurement Support - FY24 Materials"/>
    <s v="6.01.03.01.05"/>
    <x v="1"/>
    <d v="2023-10-02T00:00:00"/>
    <d v="2024-09-30T00:00:00"/>
    <s v="kkrug"/>
    <s v="alexander"/>
    <n v="7494.19"/>
    <s v="EDIA"/>
    <s v="A"/>
    <s v="Nonlabor"/>
    <s v="TEC"/>
    <m/>
    <s v="BNL"/>
    <s v="PED"/>
    <s v="PM"/>
    <x v="0"/>
    <s v="B"/>
    <m/>
    <m/>
    <m/>
    <m/>
    <m/>
    <m/>
    <m/>
    <n v="7494.19"/>
    <m/>
    <m/>
    <m/>
    <m/>
    <m/>
    <m/>
    <m/>
    <m/>
    <m/>
    <m/>
    <x v="0"/>
    <x v="0"/>
    <m/>
  </r>
  <r>
    <s v=""/>
    <s v=" PM_0305_1260"/>
    <s v="Procurement Support - FY25 Materials"/>
    <s v="6.01.03.01.05"/>
    <x v="0"/>
    <d v="2024-10-01T00:00:00"/>
    <d v="2025-09-30T00:00:00"/>
    <s v="kkrug"/>
    <s v="alexander"/>
    <n v="7666.56"/>
    <s v="EDIA"/>
    <s v="A"/>
    <s v="Nonlabor"/>
    <s v="TEC"/>
    <m/>
    <s v="BNL"/>
    <s v="Const"/>
    <s v="PM"/>
    <x v="0"/>
    <s v="B"/>
    <m/>
    <m/>
    <m/>
    <m/>
    <m/>
    <m/>
    <m/>
    <m/>
    <n v="7666.56"/>
    <m/>
    <m/>
    <m/>
    <m/>
    <m/>
    <m/>
    <m/>
    <m/>
    <m/>
    <x v="0"/>
    <x v="0"/>
    <m/>
  </r>
  <r>
    <s v=""/>
    <s v=" PM_0305_1320"/>
    <s v="Procurement Support - FY26 Materials"/>
    <s v="6.01.03.01.05"/>
    <x v="0"/>
    <d v="2025-10-01T00:00:00"/>
    <d v="2026-09-30T00:00:00"/>
    <s v="kkrug"/>
    <s v="alexander"/>
    <n v="7842.89"/>
    <s v="EDIA"/>
    <s v="A"/>
    <s v="Nonlabor"/>
    <s v="TEC"/>
    <m/>
    <s v="BNL"/>
    <s v="Const"/>
    <s v="PM"/>
    <x v="0"/>
    <s v="B"/>
    <m/>
    <m/>
    <m/>
    <m/>
    <m/>
    <m/>
    <m/>
    <m/>
    <m/>
    <n v="7842.89"/>
    <m/>
    <m/>
    <m/>
    <m/>
    <m/>
    <m/>
    <m/>
    <m/>
    <x v="0"/>
    <x v="0"/>
    <m/>
  </r>
  <r>
    <s v=""/>
    <s v=" PM_0305_1380"/>
    <s v="Procurement Support - FY27 Materials"/>
    <s v="6.01.03.01.05"/>
    <x v="0"/>
    <d v="2026-10-01T00:00:00"/>
    <d v="2027-09-30T00:00:00"/>
    <s v="kkrug"/>
    <s v="alexander"/>
    <n v="8023.28"/>
    <s v="EDIA"/>
    <s v="A"/>
    <s v="Nonlabor"/>
    <s v="TEC"/>
    <m/>
    <s v="BNL"/>
    <s v="Const"/>
    <s v="PM"/>
    <x v="0"/>
    <s v="B"/>
    <m/>
    <m/>
    <m/>
    <m/>
    <m/>
    <m/>
    <m/>
    <m/>
    <m/>
    <m/>
    <n v="8023.28"/>
    <m/>
    <m/>
    <m/>
    <m/>
    <m/>
    <m/>
    <m/>
    <x v="0"/>
    <x v="0"/>
    <m/>
  </r>
  <r>
    <s v=""/>
    <s v=" PM_0305_1440"/>
    <s v="Procurement Support - FY28 Materials"/>
    <s v="6.01.03.01.05"/>
    <x v="0"/>
    <d v="2027-10-01T00:00:00"/>
    <d v="2028-09-29T00:00:00"/>
    <s v="kkrug"/>
    <s v="alexander"/>
    <n v="7035.27"/>
    <s v="EDIA"/>
    <s v="A"/>
    <s v="Nonlabor"/>
    <s v="TEC"/>
    <m/>
    <s v="BNL"/>
    <s v="Const"/>
    <s v="PM"/>
    <x v="0"/>
    <s v="B"/>
    <m/>
    <m/>
    <m/>
    <m/>
    <m/>
    <m/>
    <m/>
    <m/>
    <m/>
    <m/>
    <m/>
    <n v="7035.27"/>
    <m/>
    <m/>
    <m/>
    <m/>
    <m/>
    <m/>
    <x v="0"/>
    <x v="0"/>
    <m/>
  </r>
  <r>
    <s v=""/>
    <s v=" PM_0306_1304"/>
    <s v="Information Technology, FY23 - Material"/>
    <s v="6.01.03.01.06"/>
    <x v="0"/>
    <d v="2022-10-03T00:00:00"/>
    <d v="2023-09-29T00:00:00"/>
    <s v="kkrug"/>
    <s v="apetrone"/>
    <n v="193398.56"/>
    <s v="EDIA"/>
    <s v="A"/>
    <s v="Nonlabor"/>
    <s v="TEC"/>
    <m/>
    <s v="BNL"/>
    <s v="PED.Design"/>
    <s v="PM"/>
    <x v="0"/>
    <s v="P"/>
    <m/>
    <m/>
    <m/>
    <m/>
    <m/>
    <m/>
    <n v="193398.56"/>
    <m/>
    <m/>
    <m/>
    <m/>
    <m/>
    <m/>
    <m/>
    <m/>
    <m/>
    <m/>
    <m/>
    <x v="0"/>
    <x v="0"/>
    <m/>
  </r>
  <r>
    <s v=""/>
    <s v=" PM_0306_1310"/>
    <s v="Information Technology, FY24 - Material"/>
    <s v="6.01.03.01.06"/>
    <x v="0"/>
    <d v="2023-10-02T00:00:00"/>
    <d v="2024-09-30T00:00:00"/>
    <s v="kkrug"/>
    <s v="apetrone"/>
    <n v="247950.73"/>
    <s v="EDIA"/>
    <s v="A"/>
    <s v="Nonlabor"/>
    <s v="TEC"/>
    <m/>
    <s v="BNL"/>
    <s v="PED"/>
    <s v="PM"/>
    <x v="0"/>
    <s v="P"/>
    <m/>
    <m/>
    <m/>
    <m/>
    <m/>
    <m/>
    <m/>
    <n v="247950.73"/>
    <m/>
    <m/>
    <m/>
    <m/>
    <m/>
    <m/>
    <m/>
    <m/>
    <m/>
    <m/>
    <x v="0"/>
    <x v="0"/>
    <m/>
  </r>
  <r>
    <s v=""/>
    <s v=" PM_0306_1320"/>
    <s v="Information Technology, FY25 - Material"/>
    <s v="6.01.03.01.06"/>
    <x v="0"/>
    <d v="2024-10-01T00:00:00"/>
    <d v="2025-09-30T00:00:00"/>
    <s v="kkrug"/>
    <s v="apetrone"/>
    <n v="237882.44"/>
    <s v="EDIA"/>
    <s v="A"/>
    <s v="Nonlabor"/>
    <s v="TEC"/>
    <m/>
    <s v="BNL"/>
    <s v="Const"/>
    <s v="PM"/>
    <x v="0"/>
    <s v="P"/>
    <m/>
    <m/>
    <m/>
    <m/>
    <m/>
    <m/>
    <m/>
    <m/>
    <n v="237882.44"/>
    <m/>
    <m/>
    <m/>
    <m/>
    <m/>
    <m/>
    <m/>
    <m/>
    <m/>
    <x v="0"/>
    <x v="0"/>
    <m/>
  </r>
  <r>
    <s v=""/>
    <s v=" PM_0306_1328"/>
    <s v="Information Technology, FY26 - Material"/>
    <s v="6.01.03.01.06"/>
    <x v="0"/>
    <d v="2025-10-01T00:00:00"/>
    <d v="2026-09-30T00:00:00"/>
    <s v="kkrug"/>
    <s v="apetrone"/>
    <n v="314611.96999999997"/>
    <s v="EDIA"/>
    <s v="A"/>
    <s v="Nonlabor"/>
    <s v="TEC"/>
    <m/>
    <s v="BNL"/>
    <s v="Const"/>
    <s v="PM"/>
    <x v="0"/>
    <s v="P"/>
    <m/>
    <m/>
    <m/>
    <m/>
    <m/>
    <m/>
    <m/>
    <m/>
    <m/>
    <n v="314611.96999999997"/>
    <m/>
    <m/>
    <m/>
    <m/>
    <m/>
    <m/>
    <m/>
    <m/>
    <x v="0"/>
    <x v="0"/>
    <m/>
  </r>
  <r>
    <s v=""/>
    <s v=" PM_0306_1349"/>
    <s v="Information Technology, FY27 - Material"/>
    <s v="6.01.03.01.06"/>
    <x v="0"/>
    <d v="2026-10-01T00:00:00"/>
    <d v="2027-09-30T00:00:00"/>
    <s v="kkrug"/>
    <s v="apetrone"/>
    <n v="126538.6"/>
    <s v="EDIA"/>
    <s v="A"/>
    <s v="Nonlabor"/>
    <s v="TEC"/>
    <m/>
    <s v="BNL"/>
    <s v="Const"/>
    <s v="PM"/>
    <x v="0"/>
    <s v="P"/>
    <m/>
    <m/>
    <m/>
    <m/>
    <m/>
    <m/>
    <m/>
    <m/>
    <m/>
    <m/>
    <n v="126538.6"/>
    <m/>
    <m/>
    <m/>
    <m/>
    <m/>
    <m/>
    <m/>
    <x v="0"/>
    <x v="0"/>
    <m/>
  </r>
  <r>
    <s v=""/>
    <s v=" PM_0306_1375"/>
    <s v="Information Technology, FY28 - Material"/>
    <s v="6.01.03.01.06"/>
    <x v="0"/>
    <d v="2027-10-01T00:00:00"/>
    <d v="2028-09-29T00:00:00"/>
    <s v="kkrug"/>
    <s v="apetrone"/>
    <n v="129448.97"/>
    <s v="EDIA"/>
    <s v="A"/>
    <s v="Nonlabor"/>
    <s v="TEC"/>
    <m/>
    <s v="BNL"/>
    <s v="Const"/>
    <s v="PM"/>
    <x v="0"/>
    <s v="P"/>
    <m/>
    <m/>
    <m/>
    <m/>
    <m/>
    <m/>
    <m/>
    <m/>
    <m/>
    <m/>
    <m/>
    <n v="129448.97"/>
    <m/>
    <m/>
    <m/>
    <m/>
    <m/>
    <m/>
    <x v="0"/>
    <x v="0"/>
    <m/>
  </r>
  <r>
    <s v=""/>
    <s v=" PM_0306_1306"/>
    <s v="Information Technology, FY23 - Material- SharePoint Support and Liscensing"/>
    <s v="6.01.03.01.06"/>
    <x v="0"/>
    <d v="2022-10-03T00:00:00"/>
    <d v="2023-09-29T00:00:00"/>
    <s v="kkrug"/>
    <s v="apetrone"/>
    <n v="16253.64"/>
    <s v="EDIA"/>
    <s v="A"/>
    <s v="Nonlabor"/>
    <s v="TEC"/>
    <m/>
    <s v="BNL"/>
    <s v="PED.Design"/>
    <s v="PM"/>
    <x v="0"/>
    <s v="B"/>
    <m/>
    <m/>
    <m/>
    <m/>
    <m/>
    <m/>
    <n v="16253.64"/>
    <m/>
    <m/>
    <m/>
    <m/>
    <m/>
    <m/>
    <m/>
    <m/>
    <m/>
    <m/>
    <m/>
    <x v="0"/>
    <x v="0"/>
    <m/>
  </r>
  <r>
    <s v=""/>
    <s v=" PM_0306_1312"/>
    <s v="Information Technology, FY24 - Material- SharePoint Support and Liscensing"/>
    <s v="6.01.03.01.06"/>
    <x v="0"/>
    <d v="2023-10-02T00:00:00"/>
    <d v="2024-09-30T00:00:00"/>
    <s v="kkrug"/>
    <s v="apetrone"/>
    <n v="16627.47"/>
    <s v="EDIA"/>
    <s v="A"/>
    <s v="Nonlabor"/>
    <s v="TEC"/>
    <m/>
    <s v="BNL"/>
    <s v="PED"/>
    <s v="PM"/>
    <x v="0"/>
    <s v="B"/>
    <m/>
    <m/>
    <m/>
    <m/>
    <m/>
    <m/>
    <m/>
    <n v="16627.47"/>
    <m/>
    <m/>
    <m/>
    <m/>
    <m/>
    <m/>
    <m/>
    <m/>
    <m/>
    <m/>
    <x v="0"/>
    <x v="0"/>
    <m/>
  </r>
  <r>
    <s v=""/>
    <s v=" PM_0306_1325"/>
    <s v="Information Technology, FY25 - Material- SharePoint Support and Liscensing"/>
    <s v="6.01.03.01.06"/>
    <x v="0"/>
    <d v="2024-10-01T00:00:00"/>
    <d v="2025-09-30T00:00:00"/>
    <s v="kkrug"/>
    <s v="apetrone"/>
    <n v="17009.91"/>
    <s v="EDIA"/>
    <s v="A"/>
    <s v="Nonlabor"/>
    <s v="TEC"/>
    <m/>
    <s v="BNL"/>
    <s v="Const"/>
    <s v="PM"/>
    <x v="0"/>
    <s v="B"/>
    <m/>
    <m/>
    <m/>
    <m/>
    <m/>
    <m/>
    <m/>
    <m/>
    <n v="17009.91"/>
    <m/>
    <m/>
    <m/>
    <m/>
    <m/>
    <m/>
    <m/>
    <m/>
    <m/>
    <x v="0"/>
    <x v="0"/>
    <m/>
  </r>
  <r>
    <s v=""/>
    <s v=" PM_0306_1340"/>
    <s v="Information Technology, FY26 - Material- SharePoint Support and Liscensing"/>
    <s v="6.01.03.01.06"/>
    <x v="0"/>
    <d v="2025-10-01T00:00:00"/>
    <d v="2026-09-30T00:00:00"/>
    <s v="kkrug"/>
    <s v="apetrone"/>
    <n v="17401.13"/>
    <s v="EDIA"/>
    <s v="A"/>
    <s v="Nonlabor"/>
    <s v="TEC"/>
    <m/>
    <s v="BNL"/>
    <s v="Const"/>
    <s v="PM"/>
    <x v="0"/>
    <s v="B"/>
    <m/>
    <m/>
    <m/>
    <m/>
    <m/>
    <m/>
    <m/>
    <m/>
    <m/>
    <n v="17401.13"/>
    <m/>
    <m/>
    <m/>
    <m/>
    <m/>
    <m/>
    <m/>
    <m/>
    <x v="0"/>
    <x v="0"/>
    <m/>
  </r>
  <r>
    <s v=""/>
    <s v=" PM_0306_1361"/>
    <s v="Information Technology, FY27 - Material- SharePoint Support and Liscensing"/>
    <s v="6.01.03.01.06"/>
    <x v="0"/>
    <d v="2026-10-01T00:00:00"/>
    <d v="2027-09-30T00:00:00"/>
    <s v="kkrug"/>
    <s v="apetrone"/>
    <n v="8901.26"/>
    <s v="EDIA"/>
    <s v="A"/>
    <s v="Nonlabor"/>
    <s v="TEC"/>
    <m/>
    <s v="BNL"/>
    <s v="Const"/>
    <s v="PM"/>
    <x v="0"/>
    <s v="B"/>
    <m/>
    <m/>
    <m/>
    <m/>
    <m/>
    <m/>
    <m/>
    <m/>
    <m/>
    <m/>
    <n v="8901.26"/>
    <m/>
    <m/>
    <m/>
    <m/>
    <m/>
    <m/>
    <m/>
    <x v="0"/>
    <x v="0"/>
    <m/>
  </r>
  <r>
    <s v=""/>
    <s v=" PM_0306_1380"/>
    <s v="Information Technology, FY28 - Material- SharePoint Support and Licensing"/>
    <s v="6.01.03.01.06"/>
    <x v="0"/>
    <d v="2027-10-01T00:00:00"/>
    <d v="2028-09-29T00:00:00"/>
    <s v="kkrug"/>
    <s v="apetrone"/>
    <n v="9105.98"/>
    <s v="EDIA"/>
    <s v="A"/>
    <s v="Nonlabor"/>
    <s v="TEC"/>
    <m/>
    <s v="BNL"/>
    <s v="Const"/>
    <s v="PM"/>
    <x v="0"/>
    <s v="B"/>
    <m/>
    <m/>
    <m/>
    <m/>
    <m/>
    <m/>
    <m/>
    <m/>
    <m/>
    <m/>
    <m/>
    <n v="9105.98"/>
    <m/>
    <m/>
    <m/>
    <m/>
    <m/>
    <m/>
    <x v="0"/>
    <x v="0"/>
    <m/>
  </r>
  <r>
    <s v=""/>
    <s v=" PM_0307_1260"/>
    <s v="HR Support - FY23 Materials"/>
    <s v="6.01.03.01.07"/>
    <x v="0"/>
    <d v="2022-10-03T00:00:00"/>
    <d v="2023-09-29T00:00:00"/>
    <s v="kkrug"/>
    <s v="williamsj"/>
    <n v="1569.79"/>
    <s v="EDIA"/>
    <s v="A"/>
    <s v="Nonlabor"/>
    <s v="TEC"/>
    <m/>
    <s v="BNL"/>
    <s v="PED.Design"/>
    <s v="PM"/>
    <x v="0"/>
    <s v="B"/>
    <m/>
    <m/>
    <m/>
    <m/>
    <m/>
    <m/>
    <n v="1569.79"/>
    <m/>
    <m/>
    <m/>
    <m/>
    <m/>
    <m/>
    <m/>
    <m/>
    <m/>
    <m/>
    <m/>
    <x v="0"/>
    <x v="0"/>
    <m/>
  </r>
  <r>
    <s v=""/>
    <s v=" PM_0307_1320"/>
    <s v="HR Support - FY24 Materials"/>
    <s v="6.01.03.01.07"/>
    <x v="0"/>
    <d v="2023-10-02T00:00:00"/>
    <d v="2024-09-30T00:00:00"/>
    <s v="kkrug"/>
    <s v="williamsj"/>
    <n v="1605.9"/>
    <s v="EDIA"/>
    <s v="A"/>
    <s v="Nonlabor"/>
    <s v="TEC"/>
    <m/>
    <s v="BNL"/>
    <s v="PED"/>
    <s v="PM"/>
    <x v="0"/>
    <s v="B"/>
    <m/>
    <m/>
    <m/>
    <m/>
    <m/>
    <m/>
    <m/>
    <n v="1605.9"/>
    <m/>
    <m/>
    <m/>
    <m/>
    <m/>
    <m/>
    <m/>
    <m/>
    <m/>
    <m/>
    <x v="0"/>
    <x v="0"/>
    <m/>
  </r>
  <r>
    <s v=""/>
    <s v=" PM_0307_1380"/>
    <s v="HR Support - FY25 Materials"/>
    <s v="6.01.03.01.07"/>
    <x v="0"/>
    <d v="2024-10-01T00:00:00"/>
    <d v="2025-09-30T00:00:00"/>
    <s v="kkrug"/>
    <s v="williamsj"/>
    <n v="1642.83"/>
    <s v="EDIA"/>
    <s v="A"/>
    <s v="Nonlabor"/>
    <s v="TEC"/>
    <m/>
    <s v="BNL"/>
    <s v="Const"/>
    <s v="PM"/>
    <x v="0"/>
    <s v="B"/>
    <m/>
    <m/>
    <m/>
    <m/>
    <m/>
    <m/>
    <m/>
    <m/>
    <n v="1642.83"/>
    <m/>
    <m/>
    <m/>
    <m/>
    <m/>
    <m/>
    <m/>
    <m/>
    <m/>
    <x v="0"/>
    <x v="0"/>
    <m/>
  </r>
  <r>
    <s v=""/>
    <s v=" PM_0307_1440"/>
    <s v="HR Support - FY26 Materials"/>
    <s v="6.01.03.01.07"/>
    <x v="0"/>
    <d v="2025-10-01T00:00:00"/>
    <d v="2026-09-30T00:00:00"/>
    <s v="kkrug"/>
    <s v="williamsj"/>
    <n v="1680.62"/>
    <s v="EDIA"/>
    <s v="A"/>
    <s v="Nonlabor"/>
    <s v="TEC"/>
    <m/>
    <s v="BNL"/>
    <s v="Const"/>
    <s v="PM"/>
    <x v="0"/>
    <s v="B"/>
    <m/>
    <m/>
    <m/>
    <m/>
    <m/>
    <m/>
    <m/>
    <m/>
    <m/>
    <n v="1680.62"/>
    <m/>
    <m/>
    <m/>
    <m/>
    <m/>
    <m/>
    <m/>
    <m/>
    <x v="0"/>
    <x v="0"/>
    <m/>
  </r>
  <r>
    <s v=""/>
    <s v=" PM_0307_1500"/>
    <s v="HR Support - FY27 Materials"/>
    <s v="6.01.03.01.07"/>
    <x v="0"/>
    <d v="2026-10-01T00:00:00"/>
    <d v="2027-09-30T00:00:00"/>
    <s v="kkrug"/>
    <s v="williamsj"/>
    <n v="1719.27"/>
    <s v="EDIA"/>
    <s v="A"/>
    <s v="Nonlabor"/>
    <s v="TEC"/>
    <m/>
    <s v="BNL"/>
    <s v="Const"/>
    <s v="PM"/>
    <x v="0"/>
    <s v="B"/>
    <m/>
    <m/>
    <m/>
    <m/>
    <m/>
    <m/>
    <m/>
    <m/>
    <m/>
    <m/>
    <n v="1719.27"/>
    <m/>
    <m/>
    <m/>
    <m/>
    <m/>
    <m/>
    <m/>
    <x v="0"/>
    <x v="0"/>
    <m/>
  </r>
  <r>
    <s v=""/>
    <s v=" PM_0307_1560"/>
    <s v="HR Support - FY28 Materials"/>
    <s v="6.01.03.01.07"/>
    <x v="0"/>
    <d v="2027-10-01T00:00:00"/>
    <d v="2028-09-29T00:00:00"/>
    <s v="kkrug"/>
    <s v="williamsj"/>
    <n v="1172.55"/>
    <s v="EDIA"/>
    <s v="A"/>
    <s v="Nonlabor"/>
    <s v="TEC"/>
    <m/>
    <s v="BNL"/>
    <s v="Const"/>
    <s v="PM"/>
    <x v="0"/>
    <s v="B"/>
    <m/>
    <m/>
    <m/>
    <m/>
    <m/>
    <m/>
    <m/>
    <m/>
    <m/>
    <m/>
    <m/>
    <n v="1172.55"/>
    <m/>
    <m/>
    <m/>
    <m/>
    <m/>
    <m/>
    <x v="0"/>
    <x v="0"/>
    <m/>
  </r>
  <r>
    <s v=""/>
    <s v=" PM_0308_1140"/>
    <s v="Document Control - FY23 Materials"/>
    <s v="6.01.03.01.08"/>
    <x v="0"/>
    <d v="2022-10-03T00:00:00"/>
    <d v="2023-09-29T00:00:00"/>
    <s v="kkrug"/>
    <s v="apetrone"/>
    <n v="2093.06"/>
    <s v="EDIA"/>
    <s v="A"/>
    <s v="Nonlabor"/>
    <s v="TEC"/>
    <m/>
    <s v="BNL"/>
    <s v="PED.Design"/>
    <s v="PM"/>
    <x v="0"/>
    <s v="B"/>
    <m/>
    <m/>
    <m/>
    <m/>
    <m/>
    <m/>
    <n v="2093.06"/>
    <n v="0"/>
    <m/>
    <m/>
    <m/>
    <m/>
    <m/>
    <m/>
    <m/>
    <m/>
    <m/>
    <m/>
    <x v="0"/>
    <x v="0"/>
    <m/>
  </r>
  <r>
    <s v=""/>
    <s v=" PM_0308_1200"/>
    <s v="Document Control - FY24 Materials"/>
    <s v="6.01.03.01.08"/>
    <x v="0"/>
    <d v="2023-10-02T00:00:00"/>
    <d v="2024-09-30T00:00:00"/>
    <s v="kkrug"/>
    <s v="apetrone"/>
    <n v="2141.1999999999998"/>
    <s v="EDIA"/>
    <s v="A"/>
    <s v="Nonlabor"/>
    <s v="TEC"/>
    <m/>
    <s v="BNL"/>
    <s v="PED"/>
    <s v="PM"/>
    <x v="0"/>
    <s v="B"/>
    <m/>
    <m/>
    <m/>
    <m/>
    <m/>
    <m/>
    <m/>
    <n v="2141.1999999999998"/>
    <m/>
    <m/>
    <m/>
    <m/>
    <m/>
    <m/>
    <m/>
    <m/>
    <m/>
    <m/>
    <x v="0"/>
    <x v="0"/>
    <m/>
  </r>
  <r>
    <s v=""/>
    <s v=" PM_0308_1260"/>
    <s v="Document Control - FY25 Materials"/>
    <s v="6.01.03.01.08"/>
    <x v="0"/>
    <d v="2024-10-01T00:00:00"/>
    <d v="2025-09-30T00:00:00"/>
    <s v="kkrug"/>
    <s v="apetrone"/>
    <n v="2190.4499999999998"/>
    <s v="EDIA"/>
    <s v="A"/>
    <s v="Nonlabor"/>
    <s v="TEC"/>
    <m/>
    <s v="BNL"/>
    <s v="Const"/>
    <s v="PM"/>
    <x v="0"/>
    <s v="B"/>
    <m/>
    <m/>
    <m/>
    <m/>
    <m/>
    <m/>
    <m/>
    <m/>
    <n v="2190.4499999999998"/>
    <m/>
    <m/>
    <m/>
    <m/>
    <m/>
    <m/>
    <m/>
    <m/>
    <m/>
    <x v="0"/>
    <x v="0"/>
    <m/>
  </r>
  <r>
    <s v=""/>
    <s v=" PM_0308_1320"/>
    <s v="Document Control - FY26 Materials"/>
    <s v="6.01.03.01.08"/>
    <x v="0"/>
    <d v="2025-10-01T00:00:00"/>
    <d v="2026-09-30T00:00:00"/>
    <s v="kkrug"/>
    <s v="apetrone"/>
    <n v="2240.83"/>
    <s v="EDIA"/>
    <s v="A"/>
    <s v="Nonlabor"/>
    <s v="TEC"/>
    <m/>
    <s v="BNL"/>
    <s v="Const"/>
    <s v="PM"/>
    <x v="0"/>
    <s v="B"/>
    <m/>
    <m/>
    <m/>
    <m/>
    <m/>
    <m/>
    <m/>
    <m/>
    <m/>
    <n v="2240.83"/>
    <m/>
    <m/>
    <m/>
    <m/>
    <m/>
    <m/>
    <m/>
    <m/>
    <x v="0"/>
    <x v="0"/>
    <m/>
  </r>
  <r>
    <s v=""/>
    <s v=" PM_0308_1380"/>
    <s v="Document Control - FY27 Materials"/>
    <s v="6.01.03.01.08"/>
    <x v="0"/>
    <d v="2026-10-01T00:00:00"/>
    <d v="2027-09-30T00:00:00"/>
    <s v="kkrug"/>
    <s v="apetrone"/>
    <n v="2292.37"/>
    <s v="EDIA"/>
    <s v="A"/>
    <s v="Nonlabor"/>
    <s v="TEC"/>
    <m/>
    <s v="BNL"/>
    <s v="Const"/>
    <s v="PM"/>
    <x v="0"/>
    <s v="B"/>
    <m/>
    <m/>
    <m/>
    <m/>
    <m/>
    <m/>
    <m/>
    <m/>
    <m/>
    <m/>
    <n v="2292.37"/>
    <m/>
    <m/>
    <m/>
    <m/>
    <m/>
    <m/>
    <m/>
    <x v="0"/>
    <x v="0"/>
    <m/>
  </r>
  <r>
    <s v=""/>
    <s v=" PM_0308_1440"/>
    <s v="Document Control - FY28 Materials"/>
    <s v="6.01.03.01.08"/>
    <x v="0"/>
    <d v="2027-10-01T00:00:00"/>
    <d v="2028-09-29T00:00:00"/>
    <s v="kkrug"/>
    <s v="apetrone"/>
    <n v="2345.09"/>
    <s v="EDIA"/>
    <s v="A"/>
    <s v="Nonlabor"/>
    <s v="TEC"/>
    <m/>
    <s v="BNL"/>
    <s v="Const"/>
    <s v="PM"/>
    <x v="0"/>
    <s v="B"/>
    <m/>
    <m/>
    <m/>
    <m/>
    <m/>
    <m/>
    <m/>
    <m/>
    <m/>
    <m/>
    <m/>
    <n v="2345.09"/>
    <m/>
    <m/>
    <m/>
    <m/>
    <m/>
    <m/>
    <x v="0"/>
    <x v="0"/>
    <m/>
  </r>
  <r>
    <s v=""/>
    <s v=" PM_0400_1260"/>
    <s v="QA - FY23 Materials"/>
    <s v="6.01.04.01"/>
    <x v="0"/>
    <d v="2022-10-03T00:00:00"/>
    <d v="2023-09-29T00:00:00"/>
    <s v="kkrug"/>
    <s v="porretto"/>
    <n v="5232.6499999999996"/>
    <s v="EDIA"/>
    <s v="A"/>
    <s v="Nonlabor"/>
    <s v="TEC"/>
    <m/>
    <s v="BNL"/>
    <s v="PED.Design"/>
    <s v="PM"/>
    <x v="0"/>
    <s v="B"/>
    <m/>
    <m/>
    <m/>
    <m/>
    <m/>
    <m/>
    <n v="5232.6400000000003"/>
    <m/>
    <m/>
    <m/>
    <m/>
    <m/>
    <m/>
    <m/>
    <m/>
    <m/>
    <m/>
    <m/>
    <x v="0"/>
    <x v="0"/>
    <m/>
  </r>
  <r>
    <s v=""/>
    <s v=" PM_0400_1320"/>
    <s v="QA - FY24 Materials"/>
    <s v="6.01.04.01"/>
    <x v="0"/>
    <d v="2023-10-02T00:00:00"/>
    <d v="2024-09-30T00:00:00"/>
    <s v="kkrug"/>
    <s v="porretto"/>
    <n v="5353"/>
    <s v="EDIA"/>
    <s v="A"/>
    <s v="Nonlabor"/>
    <s v="TEC"/>
    <m/>
    <s v="BNL"/>
    <s v="PED.Design"/>
    <s v="PM"/>
    <x v="0"/>
    <s v="B"/>
    <m/>
    <m/>
    <m/>
    <m/>
    <m/>
    <m/>
    <m/>
    <n v="5352.99"/>
    <m/>
    <m/>
    <m/>
    <m/>
    <m/>
    <m/>
    <m/>
    <m/>
    <m/>
    <m/>
    <x v="0"/>
    <x v="0"/>
    <m/>
  </r>
  <r>
    <s v=""/>
    <s v=" PM_0400_1380"/>
    <s v="QA - FY25 Materials"/>
    <s v="6.01.04.01"/>
    <x v="0"/>
    <d v="2024-10-01T00:00:00"/>
    <d v="2025-09-30T00:00:00"/>
    <s v="kkrug"/>
    <s v="porretto"/>
    <n v="5476.12"/>
    <s v="EDIA"/>
    <s v="A"/>
    <s v="Nonlabor"/>
    <s v="TEC"/>
    <m/>
    <s v="BNL"/>
    <s v="Const"/>
    <s v="PM"/>
    <x v="0"/>
    <s v="B"/>
    <m/>
    <m/>
    <m/>
    <m/>
    <m/>
    <m/>
    <m/>
    <m/>
    <n v="5476.12"/>
    <m/>
    <m/>
    <m/>
    <m/>
    <m/>
    <m/>
    <m/>
    <m/>
    <m/>
    <x v="0"/>
    <x v="0"/>
    <m/>
  </r>
  <r>
    <s v=""/>
    <s v=" PM_0400_1440"/>
    <s v="QA - FY26 Materials"/>
    <s v="6.01.04.01"/>
    <x v="0"/>
    <d v="2025-10-01T00:00:00"/>
    <d v="2026-09-30T00:00:00"/>
    <s v="kkrug"/>
    <s v="porretto"/>
    <n v="5602.06"/>
    <s v="EDIA"/>
    <s v="A"/>
    <s v="Nonlabor"/>
    <s v="TEC"/>
    <m/>
    <s v="BNL"/>
    <s v="Const"/>
    <s v="PM"/>
    <x v="0"/>
    <s v="B"/>
    <m/>
    <m/>
    <m/>
    <m/>
    <m/>
    <m/>
    <m/>
    <m/>
    <m/>
    <n v="5602.07"/>
    <m/>
    <m/>
    <m/>
    <m/>
    <m/>
    <m/>
    <m/>
    <m/>
    <x v="0"/>
    <x v="0"/>
    <m/>
  </r>
  <r>
    <s v=""/>
    <s v=" PM_0400_1500"/>
    <s v="QA - FY27 Materials"/>
    <s v="6.01.04.01"/>
    <x v="0"/>
    <d v="2026-10-01T00:00:00"/>
    <d v="2027-09-30T00:00:00"/>
    <s v="kkrug"/>
    <s v="porretto"/>
    <n v="5730.92"/>
    <s v="EDIA"/>
    <s v="A"/>
    <s v="Nonlabor"/>
    <s v="TEC"/>
    <m/>
    <s v="BNL"/>
    <s v="Const"/>
    <s v="PM"/>
    <x v="0"/>
    <s v="B"/>
    <m/>
    <m/>
    <m/>
    <m/>
    <m/>
    <m/>
    <m/>
    <m/>
    <m/>
    <m/>
    <n v="5730.92"/>
    <m/>
    <m/>
    <m/>
    <m/>
    <m/>
    <m/>
    <m/>
    <x v="0"/>
    <x v="0"/>
    <m/>
  </r>
  <r>
    <s v=""/>
    <s v=" PM_0400_1560"/>
    <s v="QA - FY28 Materials"/>
    <s v="6.01.04.01"/>
    <x v="0"/>
    <d v="2027-10-01T00:00:00"/>
    <d v="2028-09-29T00:00:00"/>
    <s v="kkrug"/>
    <s v="porretto"/>
    <n v="5862.73"/>
    <s v="EDIA"/>
    <s v="A"/>
    <s v="Nonlabor"/>
    <s v="TEC"/>
    <m/>
    <s v="BNL"/>
    <s v="Const"/>
    <s v="PM"/>
    <x v="0"/>
    <s v="B"/>
    <m/>
    <m/>
    <m/>
    <m/>
    <m/>
    <m/>
    <m/>
    <m/>
    <m/>
    <m/>
    <m/>
    <n v="5862.72"/>
    <m/>
    <m/>
    <m/>
    <m/>
    <m/>
    <m/>
    <x v="0"/>
    <x v="0"/>
    <m/>
  </r>
  <r>
    <s v=""/>
    <s v=" EJ_0401_4140"/>
    <s v="BPM System - Components (various)"/>
    <s v="6.03.04.01.04.01"/>
    <x v="0"/>
    <d v="2025-12-09T00:00:00"/>
    <d v="2026-12-07T00:00:00"/>
    <s v="mahmed"/>
    <s v="gassner"/>
    <n v="22499.33"/>
    <s v="CON"/>
    <s v="C"/>
    <s v="Nonlabor"/>
    <s v="TEC"/>
    <m/>
    <s v="BNL"/>
    <s v="Const"/>
    <s v="INS"/>
    <x v="9"/>
    <s v="B"/>
    <m/>
    <m/>
    <m/>
    <m/>
    <m/>
    <m/>
    <m/>
    <m/>
    <m/>
    <n v="18523.55"/>
    <n v="3975.79"/>
    <m/>
    <m/>
    <m/>
    <m/>
    <m/>
    <m/>
    <m/>
    <x v="0"/>
    <x v="0"/>
    <m/>
  </r>
  <r>
    <s v=""/>
    <s v=" EJ_0402_5180"/>
    <s v="Main Gun Vessel - Procurements - Material"/>
    <s v="6.03.04.02.04"/>
    <x v="0"/>
    <d v="2025-07-09T00:00:00"/>
    <d v="2026-03-02T00:00:00"/>
    <s v="glayden"/>
    <s v="skaritka"/>
    <n v="11111.24"/>
    <s v="CON"/>
    <s v="C"/>
    <s v="Nonlabor"/>
    <s v="TEC"/>
    <m/>
    <s v="BNL"/>
    <s v="Const"/>
    <s v="INJ"/>
    <x v="10"/>
    <s v="B"/>
    <m/>
    <m/>
    <m/>
    <m/>
    <m/>
    <m/>
    <m/>
    <m/>
    <n v="4097.2700000000004"/>
    <n v="7013.97"/>
    <m/>
    <m/>
    <m/>
    <m/>
    <m/>
    <m/>
    <m/>
    <m/>
    <x v="0"/>
    <x v="0"/>
    <m/>
  </r>
  <r>
    <s v=""/>
    <s v=" EJ_0402_7580"/>
    <s v="20keV Mott polarimeter - Material - Cabling and Misc."/>
    <s v="6.03.04.02.06"/>
    <x v="0"/>
    <d v="2026-11-10T00:00:00"/>
    <d v="2027-02-22T00:00:00"/>
    <s v="mahmed"/>
    <s v="gassner"/>
    <n v="5730.92"/>
    <s v="CON"/>
    <s v="C"/>
    <s v="Nonlabor"/>
    <s v="TEC"/>
    <m/>
    <s v="BNL"/>
    <s v="Const"/>
    <s v="INS"/>
    <x v="9"/>
    <s v="B"/>
    <m/>
    <m/>
    <m/>
    <m/>
    <m/>
    <m/>
    <m/>
    <m/>
    <m/>
    <m/>
    <n v="5730.92"/>
    <m/>
    <m/>
    <m/>
    <m/>
    <m/>
    <m/>
    <m/>
    <x v="0"/>
    <x v="0"/>
    <m/>
  </r>
  <r>
    <s v=""/>
    <s v=" EJ_0402_7300"/>
    <s v="300keV Mott Polarimeter, Material - Cabling and Misc."/>
    <s v="6.03.04.02.06"/>
    <x v="0"/>
    <d v="2027-06-10T00:00:00"/>
    <d v="2027-09-15T00:00:00"/>
    <s v="mahmed"/>
    <s v="gassner"/>
    <n v="5730.92"/>
    <s v="CON"/>
    <s v="C"/>
    <s v="Nonlabor"/>
    <s v="TEC"/>
    <m/>
    <s v="BNL"/>
    <s v="Const"/>
    <s v="INS"/>
    <x v="9"/>
    <s v="B"/>
    <m/>
    <m/>
    <m/>
    <m/>
    <m/>
    <m/>
    <m/>
    <m/>
    <m/>
    <m/>
    <n v="5730.92"/>
    <m/>
    <m/>
    <m/>
    <m/>
    <m/>
    <m/>
    <m/>
    <x v="0"/>
    <x v="0"/>
    <m/>
  </r>
  <r>
    <s v=""/>
    <s v=" EJ_0402_7880"/>
    <s v="Spin Rotator, Material - Cabling and Misc."/>
    <s v="6.03.04.02.06"/>
    <x v="0"/>
    <d v="2027-01-19T00:00:00"/>
    <d v="2027-04-23T00:00:00"/>
    <s v="mahmed"/>
    <s v="gassner"/>
    <n v="5730.92"/>
    <s v="CON"/>
    <s v="C"/>
    <s v="Nonlabor"/>
    <s v="TEC"/>
    <m/>
    <s v="BNL"/>
    <s v="Const"/>
    <s v="INS"/>
    <x v="9"/>
    <s v="B"/>
    <m/>
    <m/>
    <m/>
    <m/>
    <m/>
    <m/>
    <m/>
    <m/>
    <m/>
    <m/>
    <n v="5730.92"/>
    <m/>
    <m/>
    <m/>
    <m/>
    <m/>
    <m/>
    <m/>
    <x v="0"/>
    <x v="0"/>
    <m/>
  </r>
  <r>
    <s v=""/>
    <s v=" EJ_0402_7350"/>
    <s v="Instrumentation Misc hardware costs for e-Source"/>
    <s v="6.03.04.02.06"/>
    <x v="0"/>
    <d v="2025-12-09T00:00:00"/>
    <d v="2026-05-19T00:00:00"/>
    <s v="mahmed"/>
    <s v="gassner"/>
    <n v="14138.6"/>
    <s v="CON"/>
    <s v="C"/>
    <s v="Nonlabor"/>
    <s v="TEC"/>
    <m/>
    <s v="BNL"/>
    <s v="Const"/>
    <s v="INS"/>
    <x v="9"/>
    <s v="B"/>
    <m/>
    <m/>
    <m/>
    <m/>
    <m/>
    <m/>
    <m/>
    <m/>
    <m/>
    <n v="14138.6"/>
    <m/>
    <m/>
    <m/>
    <m/>
    <m/>
    <m/>
    <m/>
    <m/>
    <x v="0"/>
    <x v="0"/>
    <m/>
  </r>
  <r>
    <s v=""/>
    <s v=" EJ_0304_1660"/>
    <s v="BPM System - Components (various)"/>
    <s v="6.03.03.04.01"/>
    <x v="0"/>
    <d v="2025-12-09T00:00:00"/>
    <d v="2026-12-09T00:00:00"/>
    <s v="mahmed"/>
    <s v="gassner"/>
    <n v="22502.720000000001"/>
    <s v="CON"/>
    <s v="C"/>
    <s v="Nonlabor"/>
    <s v="TEC"/>
    <m/>
    <s v="BNL"/>
    <s v="Const"/>
    <s v="INS"/>
    <x v="9"/>
    <s v="B"/>
    <m/>
    <m/>
    <m/>
    <m/>
    <m/>
    <m/>
    <m/>
    <m/>
    <m/>
    <n v="18378.71"/>
    <n v="4124"/>
    <m/>
    <m/>
    <m/>
    <m/>
    <m/>
    <m/>
    <m/>
    <x v="0"/>
    <x v="0"/>
    <m/>
  </r>
  <r>
    <s v=""/>
    <s v=" EJ_0304_4180"/>
    <s v="TL Current and Charge Monitors - System Global - Materials"/>
    <s v="6.03.03.04.02"/>
    <x v="0"/>
    <d v="2025-12-09T00:00:00"/>
    <d v="2027-02-22T00:00:00"/>
    <s v="mahmed"/>
    <s v="gassner"/>
    <n v="13461.62"/>
    <s v="CON"/>
    <s v="C"/>
    <s v="Nonlabor"/>
    <s v="TEC"/>
    <m/>
    <s v="BNL"/>
    <s v="Const"/>
    <s v="INS"/>
    <x v="9"/>
    <s v="B"/>
    <m/>
    <m/>
    <m/>
    <m/>
    <m/>
    <m/>
    <m/>
    <m/>
    <m/>
    <n v="9198.7800000000007"/>
    <n v="4262.8500000000004"/>
    <m/>
    <m/>
    <m/>
    <m/>
    <m/>
    <m/>
    <m/>
    <x v="0"/>
    <x v="0"/>
    <m/>
  </r>
  <r>
    <s v=""/>
    <s v=" EJ_0304_7240"/>
    <s v="TL Profile &amp; Emit Monitors - System Global - Construction"/>
    <s v="6.03.03.04.03"/>
    <x v="0"/>
    <d v="2025-12-09T00:00:00"/>
    <d v="2027-12-08T00:00:00"/>
    <s v="mahmed"/>
    <s v="gassner"/>
    <n v="13573.94"/>
    <s v="CON"/>
    <s v="C"/>
    <s v="Nonlabor"/>
    <s v="TEC"/>
    <m/>
    <s v="BNL"/>
    <s v="Const"/>
    <s v="INS"/>
    <x v="9"/>
    <s v="B"/>
    <m/>
    <m/>
    <m/>
    <m/>
    <m/>
    <m/>
    <m/>
    <m/>
    <m/>
    <n v="5565.32"/>
    <n v="6786.97"/>
    <n v="1221.6500000000001"/>
    <m/>
    <m/>
    <m/>
    <m/>
    <m/>
    <m/>
    <x v="0"/>
    <x v="0"/>
    <m/>
  </r>
  <r>
    <s v=""/>
    <s v=" EJ_0305_9100"/>
    <s v="HR Machine Protection Beam Abort Kicker Electrical Components  - Fabrication"/>
    <s v="6.06.03.01.01"/>
    <x v="0"/>
    <d v="2025-02-03T00:00:00"/>
    <d v="2025-09-04T00:00:00"/>
    <s v="glayden"/>
    <s v="drees"/>
    <n v="2421319.0099999998"/>
    <s v="CON"/>
    <s v="C"/>
    <s v="Nonlabor"/>
    <s v="TEC"/>
    <m/>
    <s v="BNL"/>
    <s v="Const"/>
    <s v="AD"/>
    <x v="9"/>
    <s v="A.PP024"/>
    <s v="APP00063"/>
    <m/>
    <m/>
    <m/>
    <m/>
    <m/>
    <m/>
    <m/>
    <n v="2421319.0099999998"/>
    <m/>
    <m/>
    <m/>
    <m/>
    <m/>
    <m/>
    <m/>
    <m/>
    <m/>
    <x v="0"/>
    <x v="0"/>
    <m/>
  </r>
  <r>
    <s v=""/>
    <s v=" EJ_0305_9260"/>
    <s v="HR Machine Protection Beam Abort Kicker Mechanical Components  - Fabrication"/>
    <s v="6.06.03.01.01"/>
    <x v="0"/>
    <d v="2025-04-01T00:00:00"/>
    <d v="2025-08-20T00:00:00"/>
    <s v="glayden"/>
    <s v="drees"/>
    <n v="581563.41"/>
    <s v="CON"/>
    <s v="C"/>
    <s v="Nonlabor"/>
    <s v="TEC"/>
    <m/>
    <s v="BNL"/>
    <s v="Const"/>
    <s v="AD"/>
    <x v="9"/>
    <s v="S.P089"/>
    <s v="APP00206"/>
    <m/>
    <m/>
    <m/>
    <m/>
    <m/>
    <m/>
    <m/>
    <n v="581563.41"/>
    <m/>
    <m/>
    <m/>
    <m/>
    <m/>
    <m/>
    <m/>
    <m/>
    <m/>
    <x v="0"/>
    <x v="0"/>
    <m/>
  </r>
  <r>
    <s v=""/>
    <s v=" EJ_0204_2290"/>
    <s v="RF-RCS-2-CTRL: Materials (First Article)"/>
    <s v="6.08.07.03.03"/>
    <x v="0"/>
    <d v="2024-07-30T00:00:00"/>
    <d v="2024-10-30T00:00:00"/>
    <s v="jtolle"/>
    <s v="gnarayan"/>
    <n v="60174.71"/>
    <s v="CON"/>
    <s v="C"/>
    <s v="Nonlabor"/>
    <s v="TEC"/>
    <m/>
    <s v="BNL"/>
    <s v="Const.Fabricate"/>
    <s v="RF"/>
    <x v="9"/>
    <s v="P.S353.A"/>
    <m/>
    <m/>
    <m/>
    <m/>
    <m/>
    <m/>
    <m/>
    <n v="40733.65"/>
    <n v="19441.060000000001"/>
    <m/>
    <m/>
    <m/>
    <m/>
    <m/>
    <m/>
    <m/>
    <m/>
    <m/>
    <x v="0"/>
    <x v="0"/>
    <m/>
  </r>
  <r>
    <s v=""/>
    <s v=" EJ_0204_2320"/>
    <s v="RF-RCS-2-CTRL: Materials (Production)"/>
    <s v="6.08.07.03.03"/>
    <x v="0"/>
    <d v="2025-01-09T00:00:00"/>
    <d v="2025-03-07T00:00:00"/>
    <s v="jtolle"/>
    <s v="gnarayan"/>
    <n v="61104.68"/>
    <s v="CON"/>
    <s v="C"/>
    <s v="Nonlabor"/>
    <s v="TEC"/>
    <m/>
    <s v="BNL"/>
    <s v="Const.Fabricate"/>
    <s v="RF"/>
    <x v="9"/>
    <s v="P.S353.B"/>
    <m/>
    <m/>
    <m/>
    <m/>
    <m/>
    <m/>
    <m/>
    <m/>
    <n v="61104.68"/>
    <m/>
    <m/>
    <m/>
    <m/>
    <m/>
    <m/>
    <m/>
    <m/>
    <m/>
    <x v="0"/>
    <x v="0"/>
    <m/>
  </r>
  <r>
    <s v=""/>
    <s v=" EJ_0204_2650"/>
    <s v="RF-RCS-3-CTRL: Materials (First Article)"/>
    <s v="6.08.07.03.03"/>
    <x v="0"/>
    <d v="2024-07-30T00:00:00"/>
    <d v="2024-10-30T00:00:00"/>
    <s v="jtolle"/>
    <s v="gnarayan"/>
    <n v="60174.71"/>
    <s v="CON"/>
    <s v="C"/>
    <s v="Nonlabor"/>
    <s v="TEC"/>
    <m/>
    <s v="BNL"/>
    <s v="Const.Fabricate"/>
    <s v="RF"/>
    <x v="9"/>
    <s v="P.S354.A"/>
    <m/>
    <m/>
    <m/>
    <m/>
    <m/>
    <m/>
    <m/>
    <n v="40733.65"/>
    <n v="19441.060000000001"/>
    <m/>
    <m/>
    <m/>
    <m/>
    <m/>
    <m/>
    <m/>
    <m/>
    <m/>
    <x v="0"/>
    <x v="0"/>
    <m/>
  </r>
  <r>
    <s v=""/>
    <s v=" EJ_0205_1700"/>
    <s v="RCS BPM System - Components (various)"/>
    <s v="6.03.02.05.01"/>
    <x v="0"/>
    <d v="2024-10-31T00:00:00"/>
    <d v="2025-10-29T00:00:00"/>
    <s v="mahmed"/>
    <s v="gassner"/>
    <n v="21944.93"/>
    <s v="CON"/>
    <s v="C"/>
    <s v="Nonlabor"/>
    <s v="TEC"/>
    <m/>
    <s v="BNL"/>
    <s v="Const"/>
    <s v="INS"/>
    <x v="9"/>
    <s v="B"/>
    <m/>
    <m/>
    <m/>
    <m/>
    <m/>
    <m/>
    <m/>
    <m/>
    <n v="20182.28"/>
    <n v="1762.64"/>
    <m/>
    <m/>
    <m/>
    <m/>
    <m/>
    <m/>
    <m/>
    <m/>
    <x v="0"/>
    <x v="0"/>
    <m/>
  </r>
  <r>
    <s v=""/>
    <s v=" EJ_0205_3110"/>
    <s v="RCS Current and Charge Monitors - System Global - Material"/>
    <s v="6.03.02.05.02"/>
    <x v="0"/>
    <d v="2025-12-09T00:00:00"/>
    <d v="2027-07-14T00:00:00"/>
    <s v="mahmed"/>
    <s v="gassner"/>
    <n v="6757.07"/>
    <s v="CON"/>
    <s v="C"/>
    <s v="Nonlabor"/>
    <s v="TEC"/>
    <m/>
    <s v="BNL"/>
    <s v="Const"/>
    <s v="INS"/>
    <x v="9"/>
    <s v="B"/>
    <m/>
    <m/>
    <m/>
    <m/>
    <m/>
    <m/>
    <m/>
    <m/>
    <m/>
    <n v="3463"/>
    <n v="3294.07"/>
    <m/>
    <m/>
    <m/>
    <m/>
    <m/>
    <m/>
    <m/>
    <x v="0"/>
    <x v="0"/>
    <m/>
  </r>
  <r>
    <s v=""/>
    <s v=" EJ_0205_5800"/>
    <s v="RCS Profile &amp; Emit Monitors - System Global - Construction - Non Labor"/>
    <s v="6.03.02.05.03"/>
    <x v="0"/>
    <d v="2025-12-09T00:00:00"/>
    <d v="2027-12-09T00:00:00"/>
    <s v="mahmed"/>
    <s v="gassner"/>
    <n v="3926.3"/>
    <s v="CON"/>
    <s v="C"/>
    <s v="Nonlabor"/>
    <s v="TEC"/>
    <m/>
    <s v="BNL"/>
    <s v="Const"/>
    <s v="INS"/>
    <x v="9"/>
    <s v="B"/>
    <m/>
    <m/>
    <m/>
    <m/>
    <m/>
    <m/>
    <m/>
    <m/>
    <m/>
    <n v="1606.57"/>
    <n v="1959.23"/>
    <n v="360.5"/>
    <m/>
    <m/>
    <m/>
    <m/>
    <m/>
    <m/>
    <x v="0"/>
    <x v="0"/>
    <m/>
  </r>
  <r>
    <s v=""/>
    <s v=" SR_0200_2020"/>
    <s v="ESR Sextupole - Vendor I - First Article - Fabrication"/>
    <s v="6.04.02.02"/>
    <x v="1"/>
    <d v="2024-10-04T00:00:00"/>
    <d v="2025-07-24T00:00:00"/>
    <s v="jtolle"/>
    <s v="hwitte"/>
    <n v="137138.35"/>
    <s v="CON"/>
    <s v="C"/>
    <s v="Nonlabor"/>
    <s v="TEC"/>
    <m/>
    <s v="BNL"/>
    <s v="Const.Fabricate"/>
    <s v="NC_MAG"/>
    <x v="9"/>
    <s v="D.APP43.A"/>
    <s v="APP00049"/>
    <m/>
    <m/>
    <m/>
    <m/>
    <m/>
    <m/>
    <m/>
    <n v="137138.35"/>
    <m/>
    <m/>
    <m/>
    <m/>
    <m/>
    <m/>
    <m/>
    <m/>
    <m/>
    <x v="0"/>
    <x v="0"/>
    <m/>
  </r>
  <r>
    <s v=""/>
    <s v=" SR_0602_1180"/>
    <s v="ESR Current &amp; Charge Monitors - System Global - Materials"/>
    <s v="6.04.06.02"/>
    <x v="0"/>
    <d v="2025-12-09T00:00:00"/>
    <d v="2027-12-08T00:00:00"/>
    <s v="mahmed"/>
    <s v="gassner"/>
    <n v="30259.72"/>
    <s v="CON"/>
    <s v="C"/>
    <s v="Nonlabor"/>
    <s v="TEC"/>
    <m/>
    <s v="BNL"/>
    <s v="Const"/>
    <s v="INS"/>
    <x v="9"/>
    <s v="B"/>
    <m/>
    <m/>
    <m/>
    <m/>
    <m/>
    <m/>
    <m/>
    <m/>
    <m/>
    <n v="12406.49"/>
    <n v="15129.86"/>
    <n v="2723.37"/>
    <m/>
    <m/>
    <m/>
    <m/>
    <m/>
    <m/>
    <x v="0"/>
    <x v="0"/>
    <m/>
  </r>
  <r>
    <s v=""/>
    <s v=" SR_0603_1060"/>
    <s v="ESR Current &amp; Charge Monitors - System Global - Construction"/>
    <s v="6.04.06.03"/>
    <x v="0"/>
    <d v="2025-12-09T00:00:00"/>
    <d v="2027-07-21T00:00:00"/>
    <s v="mahmed"/>
    <s v="gassner"/>
    <n v="5656.8"/>
    <s v="CON"/>
    <s v="C"/>
    <s v="Nonlabor"/>
    <s v="TEC"/>
    <m/>
    <s v="BNL"/>
    <s v="Const"/>
    <s v="INS"/>
    <x v="9"/>
    <s v="B"/>
    <m/>
    <m/>
    <m/>
    <m/>
    <m/>
    <m/>
    <m/>
    <m/>
    <m/>
    <n v="2863.32"/>
    <n v="2793.48"/>
    <m/>
    <m/>
    <m/>
    <m/>
    <m/>
    <m/>
    <m/>
    <x v="0"/>
    <x v="0"/>
    <m/>
  </r>
  <r>
    <s v=""/>
    <s v=" SR_0603_1180"/>
    <s v="Bunch-by-bunch Feedback System - Construction - Non Labor"/>
    <s v="6.04.06.03"/>
    <x v="0"/>
    <d v="2025-12-09T00:00:00"/>
    <d v="2027-12-08T00:00:00"/>
    <s v="mahmed"/>
    <s v="gassner"/>
    <n v="22735.9"/>
    <s v="CON"/>
    <s v="C"/>
    <s v="Nonlabor"/>
    <s v="TEC"/>
    <m/>
    <s v="BNL"/>
    <s v="Const"/>
    <s v="INS"/>
    <x v="9"/>
    <s v="B"/>
    <m/>
    <m/>
    <m/>
    <m/>
    <m/>
    <m/>
    <m/>
    <m/>
    <m/>
    <n v="9321.7199999999993"/>
    <n v="11367.95"/>
    <n v="2046.23"/>
    <m/>
    <m/>
    <m/>
    <m/>
    <m/>
    <m/>
    <x v="0"/>
    <x v="0"/>
    <m/>
  </r>
  <r>
    <s v=""/>
    <s v=" HR_0202_1246"/>
    <s v="Power Bus (CCB) Modification at Valveboxes - Fabrication"/>
    <s v="6.05.02.02"/>
    <x v="0"/>
    <d v="2025-12-10T00:00:00"/>
    <d v="2026-06-09T00:00:00"/>
    <s v="apatil"/>
    <s v="bruno"/>
    <n v="22408.26"/>
    <s v="CON"/>
    <s v="C"/>
    <s v="Nonlabor"/>
    <s v="TEC"/>
    <m/>
    <s v="BNL"/>
    <s v="Const"/>
    <s v="PS"/>
    <x v="9"/>
    <s v="P"/>
    <m/>
    <m/>
    <m/>
    <m/>
    <m/>
    <m/>
    <m/>
    <m/>
    <m/>
    <n v="22408.26"/>
    <m/>
    <m/>
    <m/>
    <m/>
    <m/>
    <m/>
    <m/>
    <m/>
    <x v="0"/>
    <x v="0"/>
    <m/>
  </r>
  <r>
    <s v=""/>
    <s v=" HR_0202_1340"/>
    <s v="Power Bus (CCB) Modification at Magnets - Fabrication"/>
    <s v="6.05.02.02"/>
    <x v="0"/>
    <d v="2025-12-10T00:00:00"/>
    <d v="2026-03-09T00:00:00"/>
    <s v="apatil"/>
    <s v="bruno"/>
    <n v="44816.52"/>
    <s v="CON"/>
    <s v="C"/>
    <s v="Nonlabor"/>
    <s v="TEC"/>
    <m/>
    <s v="BNL"/>
    <s v="Const"/>
    <s v="PS"/>
    <x v="9"/>
    <s v="P"/>
    <m/>
    <m/>
    <m/>
    <m/>
    <m/>
    <m/>
    <m/>
    <m/>
    <m/>
    <n v="44816.52"/>
    <m/>
    <m/>
    <m/>
    <m/>
    <m/>
    <m/>
    <m/>
    <m/>
    <x v="0"/>
    <x v="0"/>
    <m/>
  </r>
  <r>
    <s v=""/>
    <s v=" HR_0402_1280"/>
    <s v="Power Bus (CCB) Modification at Valveboxes - Fabrication"/>
    <s v="6.05.03.02"/>
    <x v="0"/>
    <d v="2025-12-10T00:00:00"/>
    <d v="2026-06-09T00:00:00"/>
    <s v="apatil"/>
    <s v="bruno"/>
    <n v="22408.26"/>
    <s v="CON"/>
    <s v="C"/>
    <s v="Nonlabor"/>
    <s v="TEC"/>
    <m/>
    <s v="BNL"/>
    <s v="Const"/>
    <s v="PS"/>
    <x v="9"/>
    <s v="P"/>
    <m/>
    <m/>
    <m/>
    <m/>
    <m/>
    <m/>
    <m/>
    <m/>
    <m/>
    <n v="22408.26"/>
    <m/>
    <m/>
    <m/>
    <m/>
    <m/>
    <m/>
    <m/>
    <m/>
    <x v="0"/>
    <x v="0"/>
    <m/>
  </r>
  <r>
    <s v=""/>
    <s v=" HR_0402_1340"/>
    <s v="Power Bus (CCB) Modification at Magnets - Fabrication"/>
    <s v="6.05.03.02"/>
    <x v="0"/>
    <d v="2026-12-30T00:00:00"/>
    <d v="2027-03-26T00:00:00"/>
    <s v="apatil"/>
    <s v="bruno"/>
    <n v="45847.32"/>
    <s v="CON"/>
    <s v="C"/>
    <s v="Nonlabor"/>
    <s v="TEC"/>
    <m/>
    <s v="BNL"/>
    <s v="Const"/>
    <s v="PS"/>
    <x v="9"/>
    <s v="P"/>
    <m/>
    <m/>
    <m/>
    <m/>
    <m/>
    <m/>
    <m/>
    <m/>
    <m/>
    <m/>
    <n v="45847.32"/>
    <m/>
    <m/>
    <m/>
    <m/>
    <m/>
    <m/>
    <m/>
    <x v="0"/>
    <x v="0"/>
    <m/>
  </r>
  <r>
    <s v=""/>
    <s v=" HR_0402_1100"/>
    <s v="New PS (medium PS/ Corrector PS) - Vendor Manufacturing - Kepco"/>
    <s v="6.05.03.02"/>
    <x v="0"/>
    <d v="2025-12-10T00:00:00"/>
    <d v="2026-06-02T00:00:00"/>
    <s v="apatil"/>
    <s v="bruno"/>
    <n v="9064.14"/>
    <s v="CON"/>
    <s v="C"/>
    <s v="Nonlabor"/>
    <s v="TEC"/>
    <m/>
    <s v="BNL"/>
    <s v="Const"/>
    <s v="PS"/>
    <x v="9"/>
    <s v="P"/>
    <m/>
    <m/>
    <m/>
    <m/>
    <m/>
    <m/>
    <m/>
    <m/>
    <m/>
    <n v="9064.14"/>
    <m/>
    <m/>
    <m/>
    <m/>
    <m/>
    <m/>
    <m/>
    <m/>
    <x v="0"/>
    <x v="0"/>
    <m/>
  </r>
  <r>
    <s v=""/>
    <s v=" HR_0402_2480"/>
    <s v="HR Injection AC &amp; Control Cable - Vendor Manufacturing"/>
    <s v="6.05.03.02"/>
    <x v="0"/>
    <d v="2025-12-10T00:00:00"/>
    <d v="2026-07-15T00:00:00"/>
    <s v="apatil"/>
    <s v="bruno"/>
    <n v="5602.06"/>
    <s v="CON"/>
    <s v="C"/>
    <s v="Nonlabor"/>
    <s v="TEC"/>
    <m/>
    <s v="BNL"/>
    <s v="Const"/>
    <s v="PS"/>
    <x v="9"/>
    <s v="B"/>
    <m/>
    <m/>
    <m/>
    <m/>
    <m/>
    <m/>
    <m/>
    <m/>
    <m/>
    <n v="5602.07"/>
    <m/>
    <m/>
    <m/>
    <m/>
    <m/>
    <m/>
    <m/>
    <m/>
    <x v="0"/>
    <x v="0"/>
    <m/>
  </r>
  <r>
    <s v=""/>
    <s v=" HR_0602_1080"/>
    <s v="HR TL Instrumentation Final Design Prototype Material - PED"/>
    <s v="6.05.05.02"/>
    <x v="0"/>
    <d v="2023-09-01T00:00:00"/>
    <d v="2026-08-31T00:00:00"/>
    <s v="mahmed"/>
    <s v="gassner"/>
    <n v="10934.05"/>
    <s v="CON"/>
    <s v="C"/>
    <s v="Nonlabor"/>
    <s v="TEC"/>
    <m/>
    <s v="BNL"/>
    <s v="PED"/>
    <s v="INS"/>
    <x v="9"/>
    <s v="B"/>
    <m/>
    <m/>
    <m/>
    <m/>
    <m/>
    <m/>
    <n v="291.95999999999998"/>
    <n v="3649.55"/>
    <n v="3649.55"/>
    <n v="3342.99"/>
    <m/>
    <m/>
    <m/>
    <m/>
    <m/>
    <m/>
    <m/>
    <m/>
    <x v="0"/>
    <x v="0"/>
    <m/>
  </r>
  <r>
    <s v=""/>
    <s v=" HR_0602_1180"/>
    <s v="HR Transfer Line Inst. System Global - Construction"/>
    <s v="6.05.05.02"/>
    <x v="0"/>
    <d v="2025-12-09T00:00:00"/>
    <d v="2027-12-08T00:00:00"/>
    <s v="mahmed"/>
    <s v="gassner"/>
    <n v="22933.8"/>
    <s v="CON"/>
    <s v="C"/>
    <s v="Nonlabor"/>
    <s v="TEC"/>
    <m/>
    <s v="BNL"/>
    <s v="Const"/>
    <s v="INS"/>
    <x v="9"/>
    <s v="B"/>
    <m/>
    <m/>
    <m/>
    <m/>
    <m/>
    <m/>
    <m/>
    <m/>
    <m/>
    <n v="9402.86"/>
    <n v="11466.9"/>
    <n v="2064.04"/>
    <m/>
    <m/>
    <m/>
    <m/>
    <m/>
    <m/>
    <x v="0"/>
    <x v="0"/>
    <m/>
  </r>
  <r>
    <s v=""/>
    <s v=" HR_0100_1280"/>
    <s v="Hadron Ring Management-FY25 Material"/>
    <s v="6.05.01"/>
    <x v="0"/>
    <d v="2024-10-01T00:00:00"/>
    <d v="2025-09-30T00:00:00"/>
    <s v="jtolle"/>
    <s v="vadimp"/>
    <n v="3285.67"/>
    <s v="EDIA"/>
    <s v="A"/>
    <s v="Nonlabor"/>
    <s v="TEC"/>
    <m/>
    <s v="BNL"/>
    <s v="Const"/>
    <s v="PM"/>
    <x v="0"/>
    <s v="B"/>
    <m/>
    <m/>
    <m/>
    <m/>
    <m/>
    <m/>
    <m/>
    <m/>
    <n v="3285.67"/>
    <m/>
    <m/>
    <m/>
    <m/>
    <m/>
    <m/>
    <m/>
    <m/>
    <m/>
    <x v="0"/>
    <x v="0"/>
    <m/>
  </r>
  <r>
    <s v=""/>
    <s v=" HR_0802_1060"/>
    <s v="High Current HCeS - Procurement of materials and equipment to prepare area"/>
    <s v="6.05.07.02"/>
    <x v="0"/>
    <d v="2026-03-27T00:00:00"/>
    <d v="2026-09-15T00:00:00"/>
    <s v="glayden"/>
    <s v="skaritka"/>
    <n v="168061.95"/>
    <s v="CON"/>
    <s v="C"/>
    <s v="Nonlabor"/>
    <s v="TEC"/>
    <m/>
    <s v="BNL"/>
    <s v="Const"/>
    <s v="SHC"/>
    <x v="10"/>
    <s v="P"/>
    <m/>
    <m/>
    <m/>
    <m/>
    <m/>
    <m/>
    <m/>
    <m/>
    <m/>
    <n v="168061.95"/>
    <m/>
    <m/>
    <m/>
    <m/>
    <m/>
    <m/>
    <m/>
    <m/>
    <x v="0"/>
    <x v="0"/>
    <m/>
  </r>
  <r>
    <s v=""/>
    <s v=" HR_0802_1160"/>
    <s v="High Current HCeS - Procurements of equipment/ supplies for decommissioning and dissassembly of all LeRec Gun systems"/>
    <s v="6.05.07.02"/>
    <x v="0"/>
    <d v="2026-12-15T00:00:00"/>
    <d v="2027-08-03T00:00:00"/>
    <s v="glayden"/>
    <s v="skaritka"/>
    <n v="57309.15"/>
    <s v="CON"/>
    <s v="C"/>
    <s v="Nonlabor"/>
    <s v="TEC"/>
    <m/>
    <s v="BNL"/>
    <s v="Const"/>
    <s v="SHC"/>
    <x v="10"/>
    <s v="P"/>
    <m/>
    <m/>
    <m/>
    <m/>
    <m/>
    <m/>
    <m/>
    <m/>
    <m/>
    <m/>
    <n v="57309.15"/>
    <m/>
    <m/>
    <m/>
    <m/>
    <m/>
    <m/>
    <m/>
    <x v="0"/>
    <x v="0"/>
    <m/>
  </r>
  <r>
    <s v=""/>
    <s v=" HR_0802_1340"/>
    <s v="High Current HCeS - Procurements - materials/equipment for Integration and Testing of all subsystems"/>
    <s v="6.05.07.02"/>
    <x v="0"/>
    <d v="1931-01-03T00:00:00"/>
    <d v="1931-04-28T00:00:00"/>
    <s v="glayden"/>
    <s v="skaritka"/>
    <n v="62766.25"/>
    <s v="CON"/>
    <s v="C"/>
    <s v="Nonlabor"/>
    <s v="TEC"/>
    <m/>
    <s v="BNL"/>
    <s v="Const"/>
    <s v="SHC"/>
    <x v="10"/>
    <s v="P"/>
    <m/>
    <m/>
    <m/>
    <m/>
    <m/>
    <m/>
    <m/>
    <m/>
    <m/>
    <m/>
    <m/>
    <m/>
    <m/>
    <m/>
    <n v="62766.25"/>
    <m/>
    <m/>
    <m/>
    <x v="0"/>
    <x v="0"/>
    <m/>
  </r>
  <r>
    <s v=""/>
    <s v=" HR_0802_1400"/>
    <s v="High Current HCeS - Procurements - equipment/supplies to support commissioning"/>
    <s v="6.05.07.02"/>
    <x v="0"/>
    <d v="1931-04-29T00:00:00"/>
    <d v="1931-10-17T00:00:00"/>
    <s v="glayden"/>
    <s v="skaritka"/>
    <n v="62910.62"/>
    <s v="CON"/>
    <s v="C"/>
    <s v="Nonlabor"/>
    <s v="TEC"/>
    <m/>
    <s v="BNL"/>
    <s v="Const"/>
    <s v="SHC"/>
    <x v="10"/>
    <s v="P"/>
    <m/>
    <m/>
    <m/>
    <m/>
    <m/>
    <m/>
    <m/>
    <m/>
    <m/>
    <m/>
    <m/>
    <m/>
    <m/>
    <m/>
    <n v="56619.55"/>
    <n v="6291.06"/>
    <m/>
    <m/>
    <x v="0"/>
    <x v="0"/>
    <m/>
  </r>
  <r>
    <s v=""/>
    <s v=" HR_0809_1680"/>
    <s v="Cable - Manufacturing - DC gun ps Dielectrica science cable"/>
    <s v="6.05.07.07"/>
    <x v="0"/>
    <d v="2025-12-10T00:00:00"/>
    <d v="2026-08-18T00:00:00"/>
    <s v="apatil"/>
    <s v="bruno"/>
    <n v="143973.07"/>
    <s v="CON"/>
    <s v="C"/>
    <s v="Nonlabor"/>
    <s v="TEC"/>
    <m/>
    <s v="BNL"/>
    <s v="Const"/>
    <s v="SHC"/>
    <x v="9"/>
    <s v="P"/>
    <m/>
    <m/>
    <m/>
    <m/>
    <m/>
    <m/>
    <m/>
    <m/>
    <m/>
    <n v="143973.07"/>
    <m/>
    <m/>
    <m/>
    <m/>
    <m/>
    <m/>
    <m/>
    <m/>
    <x v="0"/>
    <x v="0"/>
    <m/>
  </r>
  <r>
    <s v=""/>
    <s v=" IF_2102_1960"/>
    <s v="Miscellaneous Material - Design - FY22"/>
    <s v="6.11.01.02"/>
    <x v="0"/>
    <d v="2021-10-01T00:00:00"/>
    <d v="2022-09-30T00:00:00"/>
    <s v="apatil"/>
    <s v="cfolz"/>
    <n v="0"/>
    <s v="EDIA"/>
    <s v="A"/>
    <s v="Nonlabor"/>
    <s v="TEC"/>
    <m/>
    <s v="BNL"/>
    <s v="PED"/>
    <s v="INF"/>
    <x v="10"/>
    <s v="P"/>
    <m/>
    <m/>
    <m/>
    <m/>
    <m/>
    <m/>
    <m/>
    <m/>
    <m/>
    <m/>
    <m/>
    <m/>
    <m/>
    <m/>
    <m/>
    <m/>
    <m/>
    <m/>
    <x v="0"/>
    <x v="0"/>
    <m/>
  </r>
  <r>
    <s v=""/>
    <s v=" IF_2102_1980"/>
    <s v="Miscellaneous Material - Design - FY23"/>
    <s v="6.11.01.02"/>
    <x v="0"/>
    <d v="2022-10-03T00:00:00"/>
    <d v="2023-09-29T00:00:00"/>
    <s v="apatil"/>
    <s v="cfolz"/>
    <n v="12558.35"/>
    <s v="EDIA"/>
    <s v="A"/>
    <s v="Nonlabor"/>
    <s v="TEC"/>
    <m/>
    <s v="BNL"/>
    <s v="PED"/>
    <s v="INF"/>
    <x v="10"/>
    <s v="P"/>
    <m/>
    <m/>
    <m/>
    <m/>
    <m/>
    <m/>
    <n v="12558.35"/>
    <m/>
    <m/>
    <m/>
    <m/>
    <m/>
    <m/>
    <m/>
    <m/>
    <m/>
    <m/>
    <m/>
    <x v="0"/>
    <x v="0"/>
    <m/>
  </r>
  <r>
    <s v=""/>
    <s v=" IF_2102_2000"/>
    <s v="Miscellaneous Material - Design - FY24"/>
    <s v="6.11.01.02"/>
    <x v="0"/>
    <d v="2023-10-02T00:00:00"/>
    <d v="2023-12-29T00:00:00"/>
    <s v="apatil"/>
    <s v="cfolz"/>
    <n v="3211.8"/>
    <s v="EDIA"/>
    <s v="A"/>
    <s v="Nonlabor"/>
    <s v="TEC"/>
    <m/>
    <s v="BNL"/>
    <s v="PED"/>
    <s v="INF"/>
    <x v="10"/>
    <s v="P"/>
    <m/>
    <m/>
    <m/>
    <m/>
    <m/>
    <m/>
    <m/>
    <n v="3211.8"/>
    <m/>
    <m/>
    <m/>
    <m/>
    <m/>
    <m/>
    <m/>
    <m/>
    <m/>
    <m/>
    <x v="0"/>
    <x v="0"/>
    <m/>
  </r>
  <r>
    <s v=""/>
    <s v=" AS_0102_3020"/>
    <s v="Accelerator Systems Software Licenses and Fees - FY23"/>
    <s v="6.07.01.02"/>
    <x v="0"/>
    <d v="2022-10-03T00:00:00"/>
    <d v="2023-09-29T00:00:00"/>
    <s v="egolnar"/>
    <s v="tuozzolo"/>
    <n v="552044.05000000005"/>
    <s v="CON"/>
    <s v="A"/>
    <s v="Nonlabor"/>
    <s v="TEC"/>
    <m/>
    <s v="BNL"/>
    <s v="PED"/>
    <s v="PM"/>
    <x v="0"/>
    <s v="B"/>
    <m/>
    <m/>
    <m/>
    <m/>
    <m/>
    <m/>
    <n v="552044.05000000005"/>
    <m/>
    <m/>
    <m/>
    <m/>
    <m/>
    <m/>
    <m/>
    <m/>
    <m/>
    <m/>
    <m/>
    <x v="0"/>
    <x v="0"/>
    <m/>
  </r>
  <r>
    <s v=""/>
    <s v=" AS_0102_3030"/>
    <s v="Accelerator Systems Software Licenses and Fees - FY24"/>
    <s v="6.07.01.02"/>
    <x v="0"/>
    <d v="2023-10-02T00:00:00"/>
    <d v="2024-09-30T00:00:00"/>
    <s v="egolnar"/>
    <s v="tuozzolo"/>
    <n v="614952.06999999995"/>
    <s v="CON"/>
    <s v="A"/>
    <s v="Nonlabor"/>
    <s v="TEC"/>
    <m/>
    <s v="BNL"/>
    <s v="PED"/>
    <s v="PM"/>
    <x v="0"/>
    <s v="B"/>
    <m/>
    <m/>
    <m/>
    <m/>
    <m/>
    <m/>
    <m/>
    <n v="614952.06999999995"/>
    <m/>
    <m/>
    <m/>
    <m/>
    <m/>
    <m/>
    <m/>
    <m/>
    <m/>
    <m/>
    <x v="0"/>
    <x v="0"/>
    <m/>
  </r>
  <r>
    <s v=""/>
    <s v=" AS_0102_3040"/>
    <s v="Accelerator Systems Software Licenses and Fees - FY25"/>
    <s v="6.07.01.02"/>
    <x v="0"/>
    <d v="2024-10-01T00:00:00"/>
    <d v="2025-09-30T00:00:00"/>
    <s v="egolnar"/>
    <s v="tuozzolo"/>
    <n v="629096.09"/>
    <s v="CON"/>
    <s v="A"/>
    <s v="Nonlabor"/>
    <s v="TEC"/>
    <m/>
    <s v="BNL"/>
    <s v="Const"/>
    <s v="PM"/>
    <x v="0"/>
    <s v="B"/>
    <m/>
    <m/>
    <m/>
    <m/>
    <m/>
    <m/>
    <m/>
    <m/>
    <n v="629096.09"/>
    <m/>
    <m/>
    <m/>
    <m/>
    <m/>
    <m/>
    <m/>
    <m/>
    <m/>
    <x v="0"/>
    <x v="0"/>
    <m/>
  </r>
  <r>
    <s v=""/>
    <s v=" AS_0102_3050"/>
    <s v="Accelerator Systems Software Licenses and Fees - FY26"/>
    <s v="6.07.01.02"/>
    <x v="0"/>
    <d v="2025-10-01T00:00:00"/>
    <d v="2026-09-30T00:00:00"/>
    <s v="egolnar"/>
    <s v="tuozzolo"/>
    <n v="643565.23"/>
    <s v="CON"/>
    <s v="A"/>
    <s v="Nonlabor"/>
    <s v="TEC"/>
    <m/>
    <s v="BNL"/>
    <s v="Const"/>
    <s v="PM"/>
    <x v="0"/>
    <s v="B"/>
    <m/>
    <m/>
    <m/>
    <m/>
    <m/>
    <m/>
    <m/>
    <m/>
    <m/>
    <n v="643565.23"/>
    <m/>
    <m/>
    <m/>
    <m/>
    <m/>
    <m/>
    <m/>
    <m/>
    <x v="0"/>
    <x v="0"/>
    <m/>
  </r>
  <r>
    <s v=""/>
    <s v=" AS_0102_3060"/>
    <s v="Accelerator Systems Software Licenses and Fees - FY27"/>
    <s v="6.07.01.02"/>
    <x v="0"/>
    <d v="2026-10-01T00:00:00"/>
    <d v="2027-09-30T00:00:00"/>
    <s v="egolnar"/>
    <s v="tuozzolo"/>
    <n v="658367.52"/>
    <s v="CON"/>
    <s v="A"/>
    <s v="Nonlabor"/>
    <s v="TEC"/>
    <m/>
    <s v="BNL"/>
    <s v="Const"/>
    <s v="PM"/>
    <x v="0"/>
    <s v="B"/>
    <m/>
    <m/>
    <m/>
    <m/>
    <m/>
    <m/>
    <m/>
    <m/>
    <m/>
    <m/>
    <n v="658367.52"/>
    <m/>
    <m/>
    <m/>
    <m/>
    <m/>
    <m/>
    <m/>
    <x v="0"/>
    <x v="0"/>
    <m/>
  </r>
  <r>
    <s v=""/>
    <s v=" AS_0102_3070"/>
    <s v="Accelerator Systems Software Licenses and Fees - FY28"/>
    <s v="6.07.01.02"/>
    <x v="0"/>
    <d v="2027-10-01T00:00:00"/>
    <d v="2028-09-29T00:00:00"/>
    <s v="egolnar"/>
    <s v="tuozzolo"/>
    <n v="490944.59"/>
    <s v="CON"/>
    <s v="A"/>
    <s v="Nonlabor"/>
    <s v="TEC"/>
    <m/>
    <s v="BNL"/>
    <s v="Const"/>
    <s v="PM"/>
    <x v="0"/>
    <s v="B"/>
    <m/>
    <m/>
    <m/>
    <m/>
    <m/>
    <m/>
    <m/>
    <m/>
    <m/>
    <m/>
    <m/>
    <n v="490944.59"/>
    <m/>
    <m/>
    <m/>
    <m/>
    <m/>
    <m/>
    <x v="0"/>
    <x v="0"/>
    <m/>
  </r>
  <r>
    <s v=""/>
    <s v=" IR_0211_3120"/>
    <s v="Direct Wind Magnets 6 - B0ApF - Coil Assembly - Coil Parts Fabrication"/>
    <s v="6.06.02.01.01"/>
    <x v="0"/>
    <d v="2025-09-18T00:00:00"/>
    <d v="2026-01-15T00:00:00"/>
    <s v="jtolle"/>
    <s v="hwitte"/>
    <n v="92187.15"/>
    <s v="CON"/>
    <s v="C"/>
    <s v="Nonlabor"/>
    <s v="TEC"/>
    <m/>
    <s v="BNL"/>
    <s v="Const.Fabricate"/>
    <s v="SC_MAG"/>
    <x v="9"/>
    <s v="P.S364"/>
    <m/>
    <m/>
    <m/>
    <m/>
    <m/>
    <m/>
    <m/>
    <m/>
    <n v="10371.049999999999"/>
    <n v="81816.09"/>
    <m/>
    <m/>
    <m/>
    <m/>
    <m/>
    <m/>
    <m/>
    <m/>
    <x v="0"/>
    <x v="0"/>
    <m/>
  </r>
  <r>
    <s v=""/>
    <s v=" IR_0214_1640"/>
    <s v="Collared Magnet - Cryo Test Material"/>
    <s v="6.06.02.01.04"/>
    <x v="0"/>
    <d v="1930-05-15T00:00:00"/>
    <d v="1930-10-04T00:00:00"/>
    <s v="jtolle"/>
    <s v="hwitte"/>
    <n v="480477.79"/>
    <s v="CON"/>
    <s v="C"/>
    <s v="Nonlabor"/>
    <s v="TEC"/>
    <m/>
    <s v="BNL"/>
    <s v="Const.Fabricate"/>
    <s v="SC_MAG"/>
    <x v="9"/>
    <s v="U"/>
    <m/>
    <m/>
    <m/>
    <m/>
    <m/>
    <m/>
    <m/>
    <m/>
    <m/>
    <m/>
    <m/>
    <m/>
    <m/>
    <n v="461258.68"/>
    <n v="19219.11"/>
    <m/>
    <m/>
    <m/>
    <x v="0"/>
    <x v="0"/>
    <m/>
  </r>
  <r>
    <s v=""/>
    <s v=" IR_0214_1660"/>
    <s v="Collared Magnet - Electical Power Test Material"/>
    <s v="6.06.02.01.04"/>
    <x v="0"/>
    <d v="1930-05-15T00:00:00"/>
    <d v="1930-10-04T00:00:00"/>
    <s v="jtolle"/>
    <s v="hwitte"/>
    <n v="315176.34000000003"/>
    <s v="CON"/>
    <s v="C"/>
    <s v="Nonlabor"/>
    <s v="TEC"/>
    <m/>
    <s v="BNL"/>
    <s v="Const.Test"/>
    <s v="SC_MAG"/>
    <x v="8"/>
    <s v="U"/>
    <m/>
    <m/>
    <m/>
    <m/>
    <m/>
    <m/>
    <m/>
    <m/>
    <m/>
    <m/>
    <m/>
    <m/>
    <m/>
    <n v="302569.28000000003"/>
    <n v="12607.05"/>
    <m/>
    <m/>
    <m/>
    <x v="0"/>
    <x v="0"/>
    <m/>
  </r>
  <r>
    <s v=""/>
    <s v=" IR_0206_6280"/>
    <s v="BLM Material - Scintillator Paddle PMT Loss Monitor"/>
    <s v="6.06.02.05.03"/>
    <x v="0"/>
    <d v="2025-01-14T00:00:00"/>
    <d v="2027-01-13T00:00:00"/>
    <s v="mahmed"/>
    <s v="gassner"/>
    <n v="48607.48"/>
    <s v="CON"/>
    <s v="C"/>
    <s v="Nonlabor"/>
    <s v="TEC"/>
    <m/>
    <s v="BNL"/>
    <s v="Const"/>
    <s v="INS"/>
    <x v="9"/>
    <s v="B"/>
    <m/>
    <m/>
    <m/>
    <m/>
    <m/>
    <m/>
    <m/>
    <m/>
    <n v="17595.91"/>
    <n v="24303.74"/>
    <n v="6707.83"/>
    <m/>
    <m/>
    <m/>
    <m/>
    <m/>
    <m/>
    <m/>
    <x v="0"/>
    <x v="0"/>
    <m/>
  </r>
  <r>
    <s v=""/>
    <s v=" IR_0206_6340"/>
    <s v="BLM Material - Common Components"/>
    <s v="6.06.02.05.03"/>
    <x v="0"/>
    <d v="2025-01-14T00:00:00"/>
    <d v="2027-01-13T00:00:00"/>
    <s v="mahmed"/>
    <s v="gassner"/>
    <n v="69988.08"/>
    <s v="CON"/>
    <s v="C"/>
    <s v="Nonlabor"/>
    <s v="TEC"/>
    <m/>
    <s v="BNL"/>
    <s v="Const"/>
    <s v="INS"/>
    <x v="9"/>
    <s v="B"/>
    <m/>
    <m/>
    <m/>
    <m/>
    <m/>
    <m/>
    <m/>
    <m/>
    <n v="25335.69"/>
    <n v="34994.04"/>
    <n v="9658.36"/>
    <m/>
    <m/>
    <m/>
    <m/>
    <m/>
    <m/>
    <m/>
    <x v="0"/>
    <x v="0"/>
    <m/>
  </r>
  <r>
    <s v=""/>
    <s v=" IR_0207_1960"/>
    <s v="Cryogenics Consumables for Testing - Material"/>
    <s v="6.06.02.06"/>
    <x v="0"/>
    <d v="2029-01-24T00:00:00"/>
    <d v="2029-08-24T00:00:00"/>
    <s v="jtolle"/>
    <s v="hwitte"/>
    <n v="310604.96999999997"/>
    <s v="CON"/>
    <s v="C"/>
    <s v="Nonlabor"/>
    <s v="TEC"/>
    <m/>
    <s v="BNL"/>
    <s v="Const.Fabricate"/>
    <s v="SC_MAG"/>
    <x v="9"/>
    <s v="U"/>
    <m/>
    <m/>
    <m/>
    <m/>
    <m/>
    <m/>
    <m/>
    <m/>
    <m/>
    <m/>
    <m/>
    <m/>
    <n v="310604.96999999997"/>
    <m/>
    <m/>
    <m/>
    <m/>
    <m/>
    <x v="0"/>
    <x v="0"/>
    <m/>
  </r>
  <r>
    <s v=""/>
    <s v=" IR_0302_5247"/>
    <s v="pCarbon DAQ and timing system"/>
    <s v="6.10.14.02.02"/>
    <x v="0"/>
    <d v="2025-12-09T00:00:00"/>
    <d v="2026-12-08T00:00:00"/>
    <s v="tlewis"/>
    <s v="wschmidke"/>
    <n v="19013.37"/>
    <s v="CON"/>
    <s v="C"/>
    <s v="Nonlabor"/>
    <s v="TEC"/>
    <m/>
    <s v="BNL"/>
    <s v="Const"/>
    <s v="DET"/>
    <x v="9"/>
    <s v="B"/>
    <m/>
    <m/>
    <m/>
    <m/>
    <m/>
    <m/>
    <m/>
    <m/>
    <m/>
    <n v="15590.97"/>
    <n v="3422.41"/>
    <m/>
    <m/>
    <m/>
    <m/>
    <m/>
    <m/>
    <m/>
    <x v="0"/>
    <x v="0"/>
    <m/>
  </r>
  <r>
    <s v=""/>
    <s v=" IR_0100_1200"/>
    <s v="Interaction Regions and Detector Interface Management-FY22 - Material"/>
    <s v="6.06.01"/>
    <x v="0"/>
    <d v="2021-10-01T00:00:00"/>
    <d v="2022-09-30T00:00:00"/>
    <s v="glayden"/>
    <s v="drees"/>
    <n v="0"/>
    <s v="EDIA"/>
    <s v="A"/>
    <s v="Nonlabor"/>
    <s v="TEC"/>
    <m/>
    <s v="BNL"/>
    <s v="PED"/>
    <s v="PM"/>
    <x v="0"/>
    <s v="B"/>
    <m/>
    <m/>
    <m/>
    <m/>
    <m/>
    <m/>
    <m/>
    <m/>
    <m/>
    <m/>
    <m/>
    <m/>
    <m/>
    <m/>
    <m/>
    <m/>
    <m/>
    <m/>
    <x v="0"/>
    <x v="0"/>
    <m/>
  </r>
  <r>
    <s v=""/>
    <s v=" IR_0100_1260"/>
    <s v="Interaction Regions and Detector Interface Management-FY23 - Material"/>
    <s v="6.06.01"/>
    <x v="0"/>
    <d v="2022-10-03T00:00:00"/>
    <d v="2023-09-29T00:00:00"/>
    <s v="glayden"/>
    <s v="drees"/>
    <n v="15697.94"/>
    <s v="EDIA"/>
    <s v="A"/>
    <s v="Nonlabor"/>
    <s v="TEC"/>
    <m/>
    <s v="BNL"/>
    <s v="PED"/>
    <s v="PM"/>
    <x v="0"/>
    <s v="B"/>
    <m/>
    <m/>
    <m/>
    <m/>
    <m/>
    <m/>
    <n v="15697.93"/>
    <m/>
    <m/>
    <m/>
    <m/>
    <m/>
    <m/>
    <m/>
    <m/>
    <m/>
    <m/>
    <m/>
    <x v="0"/>
    <x v="0"/>
    <m/>
  </r>
  <r>
    <s v=""/>
    <s v=" IR_0100_1320"/>
    <s v="Interaction Regions and Detector Interface Management-FY24 - Material"/>
    <s v="6.06.01"/>
    <x v="0"/>
    <d v="2023-10-02T00:00:00"/>
    <d v="2024-09-30T00:00:00"/>
    <s v="glayden"/>
    <s v="drees"/>
    <n v="16058.99"/>
    <s v="EDIA"/>
    <s v="A"/>
    <s v="Nonlabor"/>
    <s v="TEC"/>
    <m/>
    <s v="BNL"/>
    <s v="PED"/>
    <s v="PM"/>
    <x v="0"/>
    <s v="B"/>
    <m/>
    <m/>
    <m/>
    <m/>
    <m/>
    <m/>
    <m/>
    <n v="16058.99"/>
    <m/>
    <m/>
    <m/>
    <m/>
    <m/>
    <m/>
    <m/>
    <m/>
    <m/>
    <m/>
    <x v="0"/>
    <x v="0"/>
    <m/>
  </r>
  <r>
    <s v=""/>
    <s v=" IR_0100_1380"/>
    <s v="Interaction Regions and Detector Interface Management-FY25 - Material"/>
    <s v="6.06.01"/>
    <x v="0"/>
    <d v="2024-10-01T00:00:00"/>
    <d v="2025-09-30T00:00:00"/>
    <s v="glayden"/>
    <s v="drees"/>
    <n v="16428.349999999999"/>
    <s v="EDIA"/>
    <s v="A"/>
    <s v="Nonlabor"/>
    <s v="TEC"/>
    <m/>
    <s v="BNL"/>
    <s v="Const"/>
    <s v="PM"/>
    <x v="0"/>
    <s v="B"/>
    <m/>
    <m/>
    <m/>
    <m/>
    <m/>
    <m/>
    <m/>
    <m/>
    <n v="16428.34"/>
    <m/>
    <m/>
    <m/>
    <m/>
    <m/>
    <m/>
    <m/>
    <m/>
    <m/>
    <x v="0"/>
    <x v="0"/>
    <m/>
  </r>
  <r>
    <s v=""/>
    <s v=" IR_0100_1440"/>
    <s v="Interaction Regions and Detector Interface Management-FY26 - Material"/>
    <s v="6.06.01"/>
    <x v="0"/>
    <d v="2025-10-01T00:00:00"/>
    <d v="2026-09-30T00:00:00"/>
    <s v="glayden"/>
    <s v="drees"/>
    <n v="16806.2"/>
    <s v="EDIA"/>
    <s v="A"/>
    <s v="Nonlabor"/>
    <s v="TEC"/>
    <m/>
    <s v="BNL"/>
    <s v="Const"/>
    <s v="PM"/>
    <x v="0"/>
    <s v="B"/>
    <m/>
    <m/>
    <m/>
    <m/>
    <m/>
    <m/>
    <m/>
    <m/>
    <m/>
    <n v="16806.2"/>
    <m/>
    <m/>
    <m/>
    <m/>
    <m/>
    <m/>
    <m/>
    <m/>
    <x v="0"/>
    <x v="0"/>
    <m/>
  </r>
  <r>
    <s v=""/>
    <s v=" IR_0100_1500"/>
    <s v="Interaction Regions and Detector Interface Management-FY27 - Material"/>
    <s v="6.06.01"/>
    <x v="0"/>
    <d v="2026-10-01T00:00:00"/>
    <d v="2027-09-30T00:00:00"/>
    <s v="glayden"/>
    <s v="drees"/>
    <n v="17192.75"/>
    <s v="EDIA"/>
    <s v="A"/>
    <s v="Nonlabor"/>
    <s v="TEC"/>
    <m/>
    <s v="BNL"/>
    <s v="Const"/>
    <s v="PM"/>
    <x v="0"/>
    <s v="B"/>
    <m/>
    <m/>
    <m/>
    <m/>
    <m/>
    <m/>
    <m/>
    <m/>
    <m/>
    <m/>
    <n v="17192.740000000002"/>
    <m/>
    <m/>
    <m/>
    <m/>
    <m/>
    <m/>
    <m/>
    <x v="0"/>
    <x v="0"/>
    <m/>
  </r>
  <r>
    <s v=""/>
    <s v=" IR_0100_1560"/>
    <s v="Interaction Regions and Detector Interface Management-FY28 - Material"/>
    <s v="6.06.01"/>
    <x v="0"/>
    <d v="2027-10-01T00:00:00"/>
    <d v="2028-09-29T00:00:00"/>
    <s v="glayden"/>
    <s v="drees"/>
    <n v="17588.18"/>
    <s v="EDIA"/>
    <s v="A"/>
    <s v="Nonlabor"/>
    <s v="TEC"/>
    <m/>
    <s v="BNL"/>
    <s v="Const"/>
    <s v="PM"/>
    <x v="0"/>
    <s v="B"/>
    <m/>
    <m/>
    <m/>
    <m/>
    <m/>
    <m/>
    <m/>
    <m/>
    <m/>
    <m/>
    <m/>
    <n v="17588.169999999998"/>
    <m/>
    <m/>
    <m/>
    <m/>
    <m/>
    <m/>
    <x v="0"/>
    <x v="0"/>
    <m/>
  </r>
  <r>
    <s v=""/>
    <s v=" RD_0303_1072"/>
    <s v="R&amp;D Strand Testing Material - Fabrication"/>
    <s v="6.02.03.03.02"/>
    <x v="0"/>
    <d v="2023-07-20T00:00:00"/>
    <d v="2023-12-13T00:00:00"/>
    <s v="jtolle"/>
    <s v="hwitte"/>
    <n v="52916.17"/>
    <s v="CON"/>
    <s v="C"/>
    <s v="Nonlabor"/>
    <s v="OPC"/>
    <m/>
    <s v="BNL"/>
    <s v="R&amp;D"/>
    <s v="SC_MAG"/>
    <x v="3"/>
    <s v="P.S411"/>
    <m/>
    <m/>
    <m/>
    <m/>
    <m/>
    <m/>
    <n v="26987.24"/>
    <n v="25928.92"/>
    <m/>
    <m/>
    <m/>
    <m/>
    <m/>
    <m/>
    <m/>
    <m/>
    <m/>
    <m/>
    <x v="0"/>
    <x v="0"/>
    <m/>
  </r>
  <r>
    <s v=""/>
    <s v=" RD_0303_1078"/>
    <s v="Cable - R&amp;D Cabling Test Material - Fabrication"/>
    <s v="6.02.03.03.02"/>
    <x v="0"/>
    <d v="2023-11-06T00:00:00"/>
    <d v="2024-04-02T00:00:00"/>
    <s v="jtolle"/>
    <s v="hwitte"/>
    <n v="107059.9"/>
    <s v="CON"/>
    <s v="C"/>
    <s v="Nonlabor"/>
    <s v="OPC"/>
    <m/>
    <s v="BNL"/>
    <s v="R&amp;D"/>
    <s v="SC_MAG"/>
    <x v="3"/>
    <s v="P.S412"/>
    <m/>
    <m/>
    <m/>
    <m/>
    <m/>
    <m/>
    <m/>
    <n v="107059.9"/>
    <m/>
    <m/>
    <m/>
    <m/>
    <m/>
    <m/>
    <m/>
    <m/>
    <m/>
    <m/>
    <x v="0"/>
    <x v="0"/>
    <m/>
  </r>
  <r>
    <s v=""/>
    <s v=" HR_0605_3145"/>
    <s v="HSR Instrumentation Upgrade - Travel"/>
    <s v="6.05.05.03"/>
    <x v="0"/>
    <d v="2025-12-09T00:00:00"/>
    <d v="2029-06-13T00:00:00"/>
    <s v="mahmed"/>
    <s v="gassner"/>
    <n v="29534.799999999999"/>
    <s v="CON"/>
    <s v="A"/>
    <s v="Nonlabor"/>
    <s v="TEC"/>
    <m/>
    <s v="BNL"/>
    <s v="Const"/>
    <s v="INS"/>
    <x v="10"/>
    <s v="T"/>
    <m/>
    <m/>
    <m/>
    <m/>
    <m/>
    <m/>
    <m/>
    <m/>
    <m/>
    <n v="6888.09"/>
    <n v="8400.11"/>
    <n v="8400.11"/>
    <n v="5846.48"/>
    <m/>
    <m/>
    <m/>
    <m/>
    <m/>
    <x v="0"/>
    <x v="0"/>
    <m/>
  </r>
  <r>
    <s v=""/>
    <s v=" PM_0101_1680"/>
    <s v="Director - FY29 Miscellaneous Materials"/>
    <s v="6.01.01.01.01"/>
    <x v="0"/>
    <d v="2028-10-02T00:00:00"/>
    <d v="2029-09-28T00:00:00"/>
    <s v="kkrug"/>
    <s v="llari"/>
    <n v="8494.06"/>
    <s v="EDIA"/>
    <s v="A"/>
    <s v="Nonlabor"/>
    <s v="TEC"/>
    <m/>
    <s v="BNL"/>
    <s v="Const"/>
    <s v="PM"/>
    <x v="0"/>
    <s v="B"/>
    <m/>
    <m/>
    <m/>
    <m/>
    <m/>
    <m/>
    <m/>
    <m/>
    <m/>
    <m/>
    <m/>
    <m/>
    <n v="8494.06"/>
    <m/>
    <m/>
    <m/>
    <m/>
    <m/>
    <x v="0"/>
    <x v="0"/>
    <m/>
  </r>
  <r>
    <s v=""/>
    <s v=" PM_0101_1685"/>
    <s v="Director - FY29 Incentive Program"/>
    <s v="6.01.01.01.01"/>
    <x v="0"/>
    <d v="2028-10-02T00:00:00"/>
    <d v="2029-09-28T00:00:00"/>
    <s v="kkrug"/>
    <s v="llari"/>
    <n v="732925.19"/>
    <s v="EDIA"/>
    <s v="A"/>
    <s v="Nonlabor"/>
    <s v="TEC"/>
    <m/>
    <s v="BNL"/>
    <s v="Const"/>
    <s v="PM"/>
    <x v="0"/>
    <s v="B"/>
    <m/>
    <m/>
    <m/>
    <m/>
    <m/>
    <m/>
    <m/>
    <m/>
    <m/>
    <m/>
    <m/>
    <m/>
    <n v="732925.19"/>
    <m/>
    <m/>
    <m/>
    <m/>
    <m/>
    <x v="0"/>
    <x v="0"/>
    <m/>
  </r>
  <r>
    <s v=""/>
    <s v=" PM_0101_1702"/>
    <s v="Director - FY30 Miscellaneous Materials"/>
    <s v="6.01.01.01.01"/>
    <x v="0"/>
    <d v="2029-10-01T00:00:00"/>
    <d v="1930-09-30T00:00:00"/>
    <s v="kkrug"/>
    <s v="llari"/>
    <n v="4344.71"/>
    <s v="EDIA"/>
    <s v="A"/>
    <s v="Nonlabor"/>
    <s v="OPC"/>
    <m/>
    <s v="BNL"/>
    <s v="Pre-Ops"/>
    <s v="PM"/>
    <x v="0"/>
    <s v="B"/>
    <m/>
    <m/>
    <m/>
    <m/>
    <m/>
    <m/>
    <m/>
    <m/>
    <m/>
    <m/>
    <m/>
    <m/>
    <m/>
    <n v="4344.71"/>
    <m/>
    <m/>
    <m/>
    <m/>
    <x v="0"/>
    <x v="0"/>
    <m/>
  </r>
  <r>
    <s v=""/>
    <s v=" PM_0101_1706"/>
    <s v="Director - FY31 Miscellaneous Materials"/>
    <s v="6.01.01.01.01"/>
    <x v="0"/>
    <d v="1930-10-01T00:00:00"/>
    <d v="1931-09-30T00:00:00"/>
    <s v="kkrug"/>
    <s v="llari"/>
    <n v="4444.6400000000003"/>
    <s v="EDIA"/>
    <s v="A"/>
    <s v="Nonlabor"/>
    <s v="OPC"/>
    <m/>
    <s v="BNL"/>
    <s v="Pre-Ops"/>
    <s v="PM"/>
    <x v="0"/>
    <s v="B"/>
    <m/>
    <m/>
    <m/>
    <m/>
    <m/>
    <m/>
    <m/>
    <m/>
    <m/>
    <m/>
    <m/>
    <m/>
    <m/>
    <m/>
    <n v="4444.6400000000003"/>
    <m/>
    <m/>
    <m/>
    <x v="0"/>
    <x v="0"/>
    <m/>
  </r>
  <r>
    <s v=""/>
    <s v=" PM_0102_1620"/>
    <s v="Deputy Director - FY29 Materials"/>
    <s v="6.01.01.01.02"/>
    <x v="0"/>
    <d v="2028-10-02T00:00:00"/>
    <d v="2029-09-28T00:00:00"/>
    <s v="kkrug"/>
    <s v="llari"/>
    <n v="3706.5"/>
    <s v="EDIA"/>
    <s v="A"/>
    <s v="Nonlabor"/>
    <s v="TEC"/>
    <m/>
    <s v="BNL"/>
    <s v="Const"/>
    <s v="PM"/>
    <x v="0"/>
    <s v="B"/>
    <m/>
    <m/>
    <m/>
    <m/>
    <m/>
    <m/>
    <m/>
    <m/>
    <m/>
    <m/>
    <m/>
    <m/>
    <n v="3706.5"/>
    <m/>
    <m/>
    <m/>
    <m/>
    <m/>
    <x v="0"/>
    <x v="0"/>
    <m/>
  </r>
  <r>
    <s v=""/>
    <s v=" PM_0102_1660"/>
    <s v="Deputy Director - FY30 Materials"/>
    <s v="6.01.01.01.02"/>
    <x v="0"/>
    <d v="2029-10-01T00:00:00"/>
    <d v="1930-09-30T00:00:00"/>
    <s v="kkrug"/>
    <s v="llari"/>
    <n v="3791.75"/>
    <s v="EDIA"/>
    <s v="A"/>
    <s v="Nonlabor"/>
    <s v="OPC"/>
    <m/>
    <s v="BNL"/>
    <s v="Pre-Ops"/>
    <s v="PM"/>
    <x v="0"/>
    <s v="B"/>
    <m/>
    <m/>
    <m/>
    <m/>
    <m/>
    <m/>
    <m/>
    <m/>
    <m/>
    <m/>
    <m/>
    <m/>
    <m/>
    <n v="3791.74"/>
    <m/>
    <m/>
    <m/>
    <m/>
    <x v="0"/>
    <x v="0"/>
    <m/>
  </r>
  <r>
    <s v=""/>
    <s v=" PM_0102_1690"/>
    <s v="Deputy Director - FY31 Materials"/>
    <s v="6.01.01.01.02"/>
    <x v="0"/>
    <d v="1930-10-01T00:00:00"/>
    <d v="1931-09-30T00:00:00"/>
    <s v="kkrug"/>
    <s v="llari"/>
    <n v="1939.48"/>
    <s v="EDIA"/>
    <s v="A"/>
    <s v="Nonlabor"/>
    <s v="OPC"/>
    <m/>
    <s v="BNL"/>
    <s v="Pre-Ops"/>
    <s v="PM"/>
    <x v="0"/>
    <s v="B"/>
    <m/>
    <m/>
    <m/>
    <m/>
    <m/>
    <m/>
    <m/>
    <m/>
    <m/>
    <m/>
    <m/>
    <m/>
    <m/>
    <m/>
    <n v="1939.48"/>
    <m/>
    <m/>
    <m/>
    <x v="0"/>
    <x v="0"/>
    <m/>
  </r>
  <r>
    <s v=""/>
    <s v=" PM_0103_1600"/>
    <s v="Committees - FY29 Materials"/>
    <s v="6.01.01.01.03"/>
    <x v="0"/>
    <d v="2028-10-02T00:00:00"/>
    <d v="2029-09-28T00:00:00"/>
    <s v="kkrug"/>
    <s v="apetrone"/>
    <n v="25327.73"/>
    <s v="EDIA"/>
    <s v="A"/>
    <s v="Nonlabor"/>
    <s v="TEC"/>
    <m/>
    <s v="BNL"/>
    <s v="Const"/>
    <s v="PM"/>
    <x v="0"/>
    <s v="B"/>
    <m/>
    <m/>
    <m/>
    <m/>
    <m/>
    <m/>
    <m/>
    <m/>
    <m/>
    <m/>
    <m/>
    <m/>
    <n v="25327.73"/>
    <m/>
    <m/>
    <m/>
    <m/>
    <m/>
    <x v="0"/>
    <x v="0"/>
    <m/>
  </r>
  <r>
    <s v=""/>
    <s v=" PM_0103_1641"/>
    <s v="Committees - FY30 Materials"/>
    <s v="6.01.01.01.03"/>
    <x v="0"/>
    <d v="2029-10-01T00:00:00"/>
    <d v="1930-09-30T00:00:00"/>
    <s v="kkrug"/>
    <s v="apetrone"/>
    <n v="25910.26"/>
    <s v="EDIA"/>
    <s v="A"/>
    <s v="Nonlabor"/>
    <s v="OPC"/>
    <m/>
    <s v="BNL"/>
    <s v="Pre-Ops"/>
    <s v="PM"/>
    <x v="0"/>
    <s v="B"/>
    <m/>
    <m/>
    <m/>
    <m/>
    <m/>
    <m/>
    <m/>
    <m/>
    <m/>
    <m/>
    <m/>
    <m/>
    <m/>
    <n v="25910.26"/>
    <m/>
    <m/>
    <m/>
    <m/>
    <x v="0"/>
    <x v="0"/>
    <m/>
  </r>
  <r>
    <s v=""/>
    <s v=" PM_0103_1644"/>
    <s v="Committees - FY31 Materials"/>
    <s v="6.01.01.01.03"/>
    <x v="0"/>
    <d v="1930-10-01T00:00:00"/>
    <d v="1931-09-30T00:00:00"/>
    <s v="kkrug"/>
    <s v="apetrone"/>
    <n v="26506.19"/>
    <s v="EDIA"/>
    <s v="A"/>
    <s v="Nonlabor"/>
    <s v="OPC"/>
    <m/>
    <s v="BNL"/>
    <s v="Pre-Ops"/>
    <s v="PM"/>
    <x v="0"/>
    <s v="B"/>
    <m/>
    <m/>
    <m/>
    <m/>
    <m/>
    <m/>
    <m/>
    <m/>
    <m/>
    <m/>
    <m/>
    <m/>
    <m/>
    <m/>
    <n v="26506.19"/>
    <m/>
    <m/>
    <m/>
    <x v="0"/>
    <x v="0"/>
    <m/>
  </r>
  <r>
    <s v=""/>
    <s v=" PM_0301_1660"/>
    <s v="Project Support Director - FY27 Materials"/>
    <s v="6.01.03.01.01"/>
    <x v="0"/>
    <d v="2026-10-01T00:00:00"/>
    <d v="2027-09-30T00:00:00"/>
    <s v="kkrug"/>
    <s v="lavellec"/>
    <n v="5902.84"/>
    <s v="EDIA"/>
    <s v="A"/>
    <s v="Nonlabor"/>
    <s v="TEC"/>
    <m/>
    <s v="BNL"/>
    <s v="Const"/>
    <s v="PM"/>
    <x v="0"/>
    <s v="B"/>
    <m/>
    <m/>
    <m/>
    <m/>
    <m/>
    <m/>
    <m/>
    <m/>
    <m/>
    <m/>
    <n v="5902.84"/>
    <m/>
    <m/>
    <m/>
    <m/>
    <m/>
    <m/>
    <m/>
    <x v="0"/>
    <x v="0"/>
    <m/>
  </r>
  <r>
    <s v=""/>
    <s v=" RD_0301_1065"/>
    <s v="Accelerator Systems R&amp;D Management - FY22 - Materials"/>
    <s v="6.02.03.01"/>
    <x v="0"/>
    <d v="2021-10-01T00:00:00"/>
    <d v="2022-09-30T00:00:00"/>
    <s v="apatil"/>
    <s v="qiowu"/>
    <n v="0"/>
    <s v="EDIA"/>
    <s v="A"/>
    <s v="Nonlabor"/>
    <s v="OPC"/>
    <m/>
    <s v="BNL"/>
    <s v="R&amp;D"/>
    <s v="AD"/>
    <x v="0"/>
    <s v="B"/>
    <m/>
    <m/>
    <m/>
    <m/>
    <m/>
    <m/>
    <m/>
    <m/>
    <m/>
    <m/>
    <m/>
    <m/>
    <m/>
    <m/>
    <m/>
    <m/>
    <m/>
    <m/>
    <x v="0"/>
    <x v="0"/>
    <m/>
  </r>
  <r>
    <s v=""/>
    <s v=" RD_0301_1085"/>
    <s v="Accelerator Systems R&amp;D Management - FY23 - Materials"/>
    <s v="6.02.03.01"/>
    <x v="1"/>
    <d v="2022-10-03T00:00:00"/>
    <d v="2023-09-29T00:00:00"/>
    <s v="apatil"/>
    <s v="qiowu"/>
    <n v="5389.63"/>
    <s v="EDIA"/>
    <s v="A"/>
    <s v="Nonlabor"/>
    <s v="OPC"/>
    <m/>
    <s v="BNL"/>
    <s v="R&amp;D"/>
    <s v="AD"/>
    <x v="0"/>
    <s v="B"/>
    <m/>
    <m/>
    <m/>
    <m/>
    <m/>
    <m/>
    <n v="5389.62"/>
    <m/>
    <m/>
    <m/>
    <m/>
    <m/>
    <m/>
    <m/>
    <m/>
    <m/>
    <m/>
    <m/>
    <x v="0"/>
    <x v="0"/>
    <m/>
  </r>
  <r>
    <s v=""/>
    <s v=" RD_0301_1105"/>
    <s v="Accelerator Systems R&amp;D Management - FY24 - Materials"/>
    <s v="6.02.03.01"/>
    <x v="1"/>
    <d v="2023-10-02T00:00:00"/>
    <d v="2024-09-30T00:00:00"/>
    <s v="apatil"/>
    <s v="qiowu"/>
    <n v="5513.59"/>
    <s v="EDIA"/>
    <s v="A"/>
    <s v="Nonlabor"/>
    <s v="OPC"/>
    <m/>
    <s v="BNL"/>
    <s v="R&amp;D"/>
    <s v="AD"/>
    <x v="0"/>
    <s v="B"/>
    <m/>
    <m/>
    <m/>
    <m/>
    <m/>
    <m/>
    <m/>
    <n v="5513.58"/>
    <m/>
    <m/>
    <m/>
    <m/>
    <m/>
    <m/>
    <m/>
    <m/>
    <m/>
    <m/>
    <x v="0"/>
    <x v="0"/>
    <m/>
  </r>
  <r>
    <s v=""/>
    <s v=" RD_0301_1125"/>
    <s v="Accelerator Systems R&amp;D Management - FY25 - Materials"/>
    <s v="6.02.03.01"/>
    <x v="1"/>
    <d v="2024-10-01T00:00:00"/>
    <d v="2025-09-30T00:00:00"/>
    <s v="apatil"/>
    <s v="qiowu"/>
    <n v="5640.4"/>
    <s v="EDIA"/>
    <s v="A"/>
    <s v="Nonlabor"/>
    <s v="OPC"/>
    <m/>
    <s v="BNL"/>
    <s v="R&amp;D"/>
    <s v="AD"/>
    <x v="0"/>
    <s v="B"/>
    <m/>
    <m/>
    <m/>
    <m/>
    <m/>
    <m/>
    <m/>
    <m/>
    <n v="5640.4"/>
    <m/>
    <m/>
    <m/>
    <m/>
    <m/>
    <m/>
    <m/>
    <m/>
    <m/>
    <x v="0"/>
    <x v="0"/>
    <m/>
  </r>
  <r>
    <s v=""/>
    <s v=" RD_0306_5440"/>
    <s v="D7 Large Screen OG &amp; Thermal P1 - Setup - Vendor Fabrication and/or Delivery, Misc material"/>
    <s v="6.02.03.04"/>
    <x v="0"/>
    <d v="2022-10-03T00:00:00"/>
    <d v="2022-12-05T00:00:00"/>
    <s v="rnavarrol"/>
    <s v="chetzel"/>
    <n v="30136.63"/>
    <s v="CON"/>
    <s v="C"/>
    <s v="Nonlabor"/>
    <s v="OPC"/>
    <m/>
    <s v="BNL"/>
    <s v="R&amp;D"/>
    <s v="VAC"/>
    <x v="3"/>
    <s v="P.S016"/>
    <m/>
    <m/>
    <m/>
    <m/>
    <m/>
    <m/>
    <n v="30136.63"/>
    <m/>
    <m/>
    <m/>
    <m/>
    <m/>
    <m/>
    <m/>
    <m/>
    <m/>
    <m/>
    <m/>
    <x v="0"/>
    <x v="0"/>
    <m/>
  </r>
  <r>
    <s v=""/>
    <s v=" RD_0306_5540"/>
    <s v="D7 Large Screen OG &amp; Thermal P2 - Test - Procure USP Gases for Testing (H2 Safety)"/>
    <s v="6.02.03.04"/>
    <x v="0"/>
    <d v="2023-12-08T00:00:00"/>
    <d v="2024-02-06T00:00:00"/>
    <s v="rnavarrol"/>
    <s v="chetzel"/>
    <n v="5513.59"/>
    <s v="CON"/>
    <s v="C"/>
    <s v="Nonlabor"/>
    <s v="OPC"/>
    <m/>
    <s v="BNL"/>
    <s v="R&amp;D"/>
    <s v="VAC"/>
    <x v="3"/>
    <s v="B"/>
    <m/>
    <m/>
    <m/>
    <m/>
    <m/>
    <m/>
    <m/>
    <n v="5513.59"/>
    <m/>
    <m/>
    <m/>
    <m/>
    <m/>
    <m/>
    <m/>
    <m/>
    <m/>
    <m/>
    <x v="0"/>
    <x v="0"/>
    <m/>
  </r>
  <r>
    <s v=""/>
    <s v=" RD_0306_5020"/>
    <s v="D5 - Quench Limit P1 - Material - Service work for measurement of thermal conductivity"/>
    <s v="6.02.03.04"/>
    <x v="0"/>
    <d v="2021-06-02T00:00:00"/>
    <d v="2021-11-01T00:00:00"/>
    <s v="rnavarrol"/>
    <s v="sverdu"/>
    <n v="0"/>
    <s v="CON"/>
    <s v="C"/>
    <s v="Nonlabor"/>
    <s v="OPC"/>
    <m/>
    <s v="BNL"/>
    <s v="R&amp;D"/>
    <s v="VAC"/>
    <x v="3"/>
    <s v="B"/>
    <m/>
    <m/>
    <m/>
    <m/>
    <m/>
    <m/>
    <m/>
    <m/>
    <m/>
    <m/>
    <m/>
    <m/>
    <m/>
    <m/>
    <m/>
    <m/>
    <m/>
    <m/>
    <x v="0"/>
    <x v="0"/>
    <m/>
  </r>
  <r>
    <s v=""/>
    <s v=" RD_0307_1030"/>
    <s v="Hadron Injection Pulse Generator - Vendor Fabrication"/>
    <s v="6.02.03.05.01"/>
    <x v="0"/>
    <d v="2023-03-28T00:00:00"/>
    <d v="2023-06-23T00:00:00"/>
    <s v="apatil"/>
    <s v="jsandberg"/>
    <n v="187558.95"/>
    <s v="CON"/>
    <s v="C"/>
    <s v="Nonlabor"/>
    <s v="OPC"/>
    <m/>
    <s v="BNL"/>
    <s v="R&amp;D"/>
    <s v="PD"/>
    <x v="9"/>
    <s v="P.S276"/>
    <m/>
    <m/>
    <m/>
    <m/>
    <m/>
    <m/>
    <n v="187558.95"/>
    <m/>
    <m/>
    <m/>
    <m/>
    <m/>
    <m/>
    <m/>
    <m/>
    <m/>
    <m/>
    <m/>
    <x v="0"/>
    <x v="0"/>
    <m/>
  </r>
  <r>
    <s v=""/>
    <s v=" RD_0307_1400"/>
    <s v="ESR Pulse Generator - Vendor Fabrication"/>
    <s v="6.02.03.05.02"/>
    <x v="1"/>
    <d v="2023-04-13T00:00:00"/>
    <d v="2023-08-10T00:00:00"/>
    <s v="apatil"/>
    <s v="zconway"/>
    <n v="105636.65"/>
    <s v="CON"/>
    <s v="C"/>
    <s v="Nonlabor"/>
    <s v="OPC"/>
    <m/>
    <s v="BNL"/>
    <s v="R&amp;D"/>
    <s v="PD"/>
    <x v="9"/>
    <s v="P"/>
    <m/>
    <m/>
    <m/>
    <m/>
    <m/>
    <m/>
    <n v="105636.65"/>
    <m/>
    <m/>
    <m/>
    <m/>
    <m/>
    <m/>
    <m/>
    <m/>
    <m/>
    <m/>
    <m/>
    <x v="0"/>
    <x v="0"/>
    <m/>
  </r>
  <r>
    <s v=""/>
    <s v=" RD_0307_1500"/>
    <s v="HV connectors - Vendor Fabrication and Delivery"/>
    <s v="6.02.03.05.01"/>
    <x v="0"/>
    <d v="2021-11-23T00:00:00"/>
    <d v="2021-12-08T00:00:00"/>
    <s v="apatil"/>
    <s v="jsandberg"/>
    <n v="0"/>
    <s v="CON"/>
    <s v="C"/>
    <s v="Nonlabor"/>
    <s v="OPC"/>
    <m/>
    <s v="BNL"/>
    <s v="R&amp;D"/>
    <s v="PD"/>
    <x v="9"/>
    <s v="B"/>
    <m/>
    <m/>
    <m/>
    <m/>
    <m/>
    <m/>
    <m/>
    <m/>
    <m/>
    <m/>
    <m/>
    <m/>
    <m/>
    <m/>
    <m/>
    <m/>
    <m/>
    <m/>
    <x v="0"/>
    <x v="0"/>
    <m/>
  </r>
  <r>
    <s v=""/>
    <s v=" RD_0309_5380"/>
    <s v="Detector Interface Vacuum Development - Adjustable Collimator - Funding Phase 1"/>
    <s v="6.02.03.06.02"/>
    <x v="1"/>
    <d v="2023-09-05T00:00:00"/>
    <d v="2023-12-01T00:00:00"/>
    <s v="rnavarrol"/>
    <s v="chetzel"/>
    <n v="54743.31"/>
    <s v="CON"/>
    <s v="C"/>
    <s v="Nonlabor"/>
    <s v="OPC"/>
    <m/>
    <s v="BNL"/>
    <s v="R&amp;D"/>
    <s v="VAC"/>
    <x v="3"/>
    <s v="P"/>
    <m/>
    <m/>
    <m/>
    <m/>
    <m/>
    <m/>
    <n v="17335.38"/>
    <n v="37407.93"/>
    <m/>
    <m/>
    <m/>
    <m/>
    <m/>
    <m/>
    <m/>
    <m/>
    <m/>
    <m/>
    <x v="0"/>
    <x v="0"/>
    <m/>
  </r>
  <r>
    <s v=""/>
    <s v=" RD1_0307_2020"/>
    <s v="Solenoid for Gun - Vendor Fabrication"/>
    <s v="6.02.03.07"/>
    <x v="0"/>
    <d v="2023-03-06T00:00:00"/>
    <d v="2024-03-04T00:00:00"/>
    <s v="apatil"/>
    <s v="wange"/>
    <n v="70119.7"/>
    <s v="CON"/>
    <s v="C"/>
    <s v="Nonlabor"/>
    <s v="OPC"/>
    <m/>
    <s v="BNL"/>
    <s v="R&amp;D"/>
    <s v="AD"/>
    <x v="3"/>
    <s v="P"/>
    <m/>
    <m/>
    <m/>
    <m/>
    <m/>
    <m/>
    <n v="41230.379999999997"/>
    <n v="28889.32"/>
    <m/>
    <m/>
    <m/>
    <m/>
    <m/>
    <m/>
    <m/>
    <m/>
    <m/>
    <m/>
    <x v="0"/>
    <x v="0"/>
    <m/>
  </r>
  <r>
    <s v=""/>
    <s v=" RD1_0307_6620"/>
    <s v="Addl equipment - Vendor Manufacturing"/>
    <s v="6.02.03.07"/>
    <x v="0"/>
    <d v="2023-06-06T00:00:00"/>
    <d v="2024-06-04T00:00:00"/>
    <s v="apatil"/>
    <s v="wange"/>
    <n v="65675.11"/>
    <s v="CON"/>
    <s v="C"/>
    <s v="Nonlabor"/>
    <s v="OPC"/>
    <m/>
    <s v="BNL"/>
    <s v="R&amp;D"/>
    <s v="AD"/>
    <x v="3"/>
    <s v="P"/>
    <m/>
    <m/>
    <m/>
    <m/>
    <m/>
    <m/>
    <n v="21541.439999999999"/>
    <n v="44133.68"/>
    <m/>
    <m/>
    <m/>
    <m/>
    <m/>
    <m/>
    <m/>
    <m/>
    <m/>
    <m/>
    <x v="0"/>
    <x v="0"/>
    <m/>
  </r>
  <r>
    <s v=""/>
    <s v=" RD1_0307_1300"/>
    <s v="High Power Faraday Cup - Atlas - FC Chamber"/>
    <s v="6.02.03.07"/>
    <x v="0"/>
    <d v="2023-05-16T00:00:00"/>
    <d v="2024-05-14T00:00:00"/>
    <s v="apatil"/>
    <s v="wange"/>
    <n v="23359.43"/>
    <s v="CON"/>
    <s v="C"/>
    <s v="Nonlabor"/>
    <s v="OPC"/>
    <m/>
    <s v="BNL"/>
    <s v="R&amp;D"/>
    <s v="AD"/>
    <x v="3"/>
    <s v="P"/>
    <m/>
    <m/>
    <m/>
    <m/>
    <m/>
    <m/>
    <n v="8970.02"/>
    <n v="14389.41"/>
    <m/>
    <m/>
    <m/>
    <m/>
    <m/>
    <m/>
    <m/>
    <m/>
    <m/>
    <m/>
    <x v="0"/>
    <x v="0"/>
    <m/>
  </r>
  <r>
    <s v=""/>
    <s v=" RD1_0307_6700"/>
    <s v="Accessories - Procurement, accessories"/>
    <s v="6.02.03.07"/>
    <x v="0"/>
    <d v="2023-06-06T00:00:00"/>
    <d v="2023-10-26T00:00:00"/>
    <s v="apatil"/>
    <s v="wange"/>
    <n v="64943.25"/>
    <s v="CON"/>
    <s v="C"/>
    <s v="Nonlabor"/>
    <s v="OPC"/>
    <m/>
    <s v="BNL"/>
    <s v="R&amp;D"/>
    <s v="AD"/>
    <x v="3"/>
    <s v="P"/>
    <m/>
    <m/>
    <m/>
    <m/>
    <m/>
    <m/>
    <n v="53253.47"/>
    <n v="11689.79"/>
    <m/>
    <m/>
    <m/>
    <m/>
    <m/>
    <m/>
    <m/>
    <m/>
    <m/>
    <m/>
    <x v="0"/>
    <x v="0"/>
    <m/>
  </r>
  <r>
    <s v=""/>
    <s v=" RD1_0307_6760"/>
    <s v="PROC - Misc material (spare or additional items) for subsystem testing/commissioning (post CD2)"/>
    <s v="6.02.03.07"/>
    <x v="0"/>
    <d v="2025-02-03T00:00:00"/>
    <d v="2025-11-17T00:00:00"/>
    <s v="apatil"/>
    <s v="wange"/>
    <n v="90578.5"/>
    <s v="CON"/>
    <s v="C"/>
    <s v="Nonlabor"/>
    <s v="OPC"/>
    <m/>
    <s v="BNL"/>
    <s v="R&amp;D"/>
    <s v="AD"/>
    <x v="3"/>
    <s v="P"/>
    <m/>
    <m/>
    <m/>
    <m/>
    <m/>
    <m/>
    <m/>
    <m/>
    <n v="76085.94"/>
    <n v="14492.56"/>
    <m/>
    <m/>
    <m/>
    <m/>
    <m/>
    <m/>
    <m/>
    <m/>
    <x v="0"/>
    <x v="0"/>
    <m/>
  </r>
  <r>
    <s v=""/>
    <s v=" PO_0101_1360"/>
    <s v="Project Support Director - FY29 Materials"/>
    <s v="6.01.03.01.01"/>
    <x v="0"/>
    <d v="2028-10-02T00:00:00"/>
    <d v="2029-09-28T00:00:00"/>
    <s v="kkrug"/>
    <s v="lavellec"/>
    <n v="3088.75"/>
    <s v="EDIA"/>
    <s v="A"/>
    <s v="Nonlabor"/>
    <s v="TEC"/>
    <m/>
    <s v="BNL"/>
    <s v="Const"/>
    <s v="PM"/>
    <x v="0"/>
    <s v="B"/>
    <m/>
    <m/>
    <m/>
    <m/>
    <m/>
    <m/>
    <m/>
    <m/>
    <m/>
    <m/>
    <m/>
    <m/>
    <n v="3088.75"/>
    <m/>
    <m/>
    <m/>
    <m/>
    <m/>
    <x v="0"/>
    <x v="0"/>
    <m/>
  </r>
  <r>
    <s v=""/>
    <s v=" PO_0102_1160"/>
    <s v="Business Operations - FY29 Materials"/>
    <s v="6.01.03.01.02"/>
    <x v="0"/>
    <d v="2028-10-02T00:00:00"/>
    <d v="2029-09-28T00:00:00"/>
    <s v="kkrug"/>
    <s v="hokula"/>
    <n v="2471"/>
    <s v="EDIA"/>
    <s v="A"/>
    <s v="Nonlabor"/>
    <s v="TEC"/>
    <m/>
    <s v="BNL"/>
    <s v="Const"/>
    <s v="PM"/>
    <x v="0"/>
    <s v="B"/>
    <m/>
    <m/>
    <m/>
    <m/>
    <m/>
    <m/>
    <m/>
    <m/>
    <m/>
    <m/>
    <m/>
    <m/>
    <n v="2471"/>
    <n v="0"/>
    <m/>
    <m/>
    <m/>
    <m/>
    <x v="0"/>
    <x v="0"/>
    <m/>
  </r>
  <r>
    <s v=""/>
    <s v=" PO_0102_1240"/>
    <s v="Business Operations - FY30 Materials"/>
    <s v="6.01.03.01.02"/>
    <x v="0"/>
    <d v="2029-10-01T00:00:00"/>
    <d v="1930-09-30T00:00:00"/>
    <s v="kkrug"/>
    <s v="hokula"/>
    <n v="1263.92"/>
    <s v="EDIA"/>
    <s v="A"/>
    <s v="Nonlabor"/>
    <s v="OPC"/>
    <m/>
    <s v="BNL"/>
    <s v="Pre-Ops"/>
    <s v="PM"/>
    <x v="0"/>
    <s v="B"/>
    <m/>
    <m/>
    <m/>
    <m/>
    <m/>
    <m/>
    <m/>
    <m/>
    <m/>
    <m/>
    <m/>
    <m/>
    <m/>
    <n v="1263.92"/>
    <m/>
    <m/>
    <m/>
    <m/>
    <x v="0"/>
    <x v="0"/>
    <m/>
  </r>
  <r>
    <s v=""/>
    <s v=" PO_0102_1320"/>
    <s v="Business Operations - FY31 Materials"/>
    <s v="6.01.03.01.02"/>
    <x v="0"/>
    <d v="1930-10-01T00:00:00"/>
    <d v="1931-09-30T00:00:00"/>
    <s v="kkrug"/>
    <s v="hokula"/>
    <n v="646.49"/>
    <s v="EDIA"/>
    <s v="A"/>
    <s v="Nonlabor"/>
    <s v="OPC"/>
    <m/>
    <s v="BNL"/>
    <s v="Pre-Ops"/>
    <s v="PM"/>
    <x v="0"/>
    <s v="B"/>
    <m/>
    <m/>
    <m/>
    <m/>
    <m/>
    <m/>
    <m/>
    <m/>
    <m/>
    <m/>
    <m/>
    <m/>
    <m/>
    <m/>
    <n v="646.49"/>
    <m/>
    <m/>
    <m/>
    <x v="0"/>
    <x v="0"/>
    <m/>
  </r>
  <r>
    <s v=""/>
    <s v=" PO_0104_1140"/>
    <s v="Admin Support - FY29 Materials"/>
    <s v="6.01.03.01.04"/>
    <x v="0"/>
    <d v="2028-10-02T00:00:00"/>
    <d v="2029-09-28T00:00:00"/>
    <s v="kkrug"/>
    <s v="apetrone"/>
    <n v="1081.06"/>
    <s v="EDIA"/>
    <s v="A"/>
    <s v="Nonlabor"/>
    <s v="TEC"/>
    <m/>
    <s v="BNL"/>
    <s v="Const"/>
    <s v="PM"/>
    <x v="0"/>
    <s v="B"/>
    <m/>
    <m/>
    <m/>
    <m/>
    <m/>
    <m/>
    <m/>
    <m/>
    <m/>
    <m/>
    <m/>
    <m/>
    <n v="1081.06"/>
    <m/>
    <m/>
    <m/>
    <m/>
    <m/>
    <x v="0"/>
    <x v="0"/>
    <m/>
  </r>
  <r>
    <s v=""/>
    <s v=" PO_0104_1200"/>
    <s v="Admin Support - FY30 Materials"/>
    <s v="6.01.03.01.04"/>
    <x v="0"/>
    <d v="2029-10-01T00:00:00"/>
    <d v="1930-09-30T00:00:00"/>
    <s v="kkrug"/>
    <s v="apetrone"/>
    <n v="552.96"/>
    <s v="EDIA"/>
    <s v="A"/>
    <s v="Nonlabor"/>
    <s v="OPC"/>
    <m/>
    <s v="BNL"/>
    <s v="Pre-Ops"/>
    <s v="PM"/>
    <x v="0"/>
    <s v="B"/>
    <m/>
    <m/>
    <m/>
    <m/>
    <m/>
    <m/>
    <m/>
    <m/>
    <m/>
    <m/>
    <m/>
    <m/>
    <m/>
    <n v="552.96"/>
    <m/>
    <m/>
    <m/>
    <m/>
    <x v="0"/>
    <x v="0"/>
    <m/>
  </r>
  <r>
    <s v=""/>
    <s v=" PO_0104_1260"/>
    <s v="Admin Support - FY31 Materials"/>
    <s v="6.01.03.01.04"/>
    <x v="0"/>
    <d v="1930-10-01T00:00:00"/>
    <d v="1931-09-30T00:00:00"/>
    <s v="kkrug"/>
    <s v="apetrone"/>
    <n v="565.67999999999995"/>
    <s v="EDIA"/>
    <s v="A"/>
    <s v="Nonlabor"/>
    <s v="OPC"/>
    <m/>
    <s v="BNL"/>
    <s v="Pre-Ops"/>
    <s v="PM"/>
    <x v="0"/>
    <s v="B"/>
    <m/>
    <m/>
    <m/>
    <m/>
    <m/>
    <m/>
    <m/>
    <m/>
    <m/>
    <m/>
    <m/>
    <m/>
    <m/>
    <m/>
    <n v="565.67999999999995"/>
    <m/>
    <m/>
    <m/>
    <x v="0"/>
    <x v="0"/>
    <m/>
  </r>
  <r>
    <s v=""/>
    <s v=" PO_0106_1200"/>
    <s v="Information Technology, FY29 - Material"/>
    <s v="6.01.03.01.06"/>
    <x v="0"/>
    <d v="2028-10-02T00:00:00"/>
    <d v="2029-09-28T00:00:00"/>
    <s v="kkrug"/>
    <s v="apetrone"/>
    <n v="17049.89"/>
    <s v="EDIA"/>
    <s v="A"/>
    <s v="Nonlabor"/>
    <s v="TEC"/>
    <m/>
    <s v="BNL"/>
    <s v="Const"/>
    <s v="PM"/>
    <x v="0"/>
    <s v="B"/>
    <m/>
    <m/>
    <m/>
    <m/>
    <m/>
    <m/>
    <m/>
    <m/>
    <m/>
    <m/>
    <m/>
    <m/>
    <n v="17049.89"/>
    <n v="0"/>
    <m/>
    <m/>
    <m/>
    <m/>
    <x v="0"/>
    <x v="0"/>
    <m/>
  </r>
  <r>
    <s v=""/>
    <s v=" PO_0106_1220"/>
    <s v="Information Technology, FY29 - Material- SharePoint Support and Liscensing"/>
    <s v="6.01.03.01.06"/>
    <x v="0"/>
    <d v="2028-10-02T00:00:00"/>
    <d v="2029-09-28T00:00:00"/>
    <s v="kkrug"/>
    <s v="apetrone"/>
    <n v="4797.4399999999996"/>
    <s v="EDIA"/>
    <s v="A"/>
    <s v="Nonlabor"/>
    <s v="TEC"/>
    <m/>
    <s v="BNL"/>
    <s v="Const"/>
    <s v="PM"/>
    <x v="0"/>
    <s v="B"/>
    <m/>
    <m/>
    <m/>
    <m/>
    <m/>
    <m/>
    <m/>
    <m/>
    <m/>
    <m/>
    <m/>
    <m/>
    <n v="4797.4399999999996"/>
    <m/>
    <m/>
    <m/>
    <m/>
    <m/>
    <x v="0"/>
    <x v="0"/>
    <m/>
  </r>
  <r>
    <s v=""/>
    <s v=" PO_0106_1280"/>
    <s v="Information Technology, FY30 - Material"/>
    <s v="6.01.03.01.06"/>
    <x v="0"/>
    <d v="2029-10-01T00:00:00"/>
    <d v="1930-09-30T00:00:00"/>
    <s v="kkrug"/>
    <s v="apetrone"/>
    <n v="17442.03"/>
    <s v="EDIA"/>
    <s v="A"/>
    <s v="Nonlabor"/>
    <s v="OPC"/>
    <m/>
    <s v="BNL"/>
    <s v="Pre-Ops"/>
    <s v="PM"/>
    <x v="0"/>
    <s v="B"/>
    <m/>
    <m/>
    <m/>
    <m/>
    <m/>
    <m/>
    <m/>
    <m/>
    <m/>
    <m/>
    <m/>
    <m/>
    <m/>
    <n v="17442.03"/>
    <m/>
    <m/>
    <m/>
    <m/>
    <x v="0"/>
    <x v="0"/>
    <m/>
  </r>
  <r>
    <s v=""/>
    <s v=" PO_0106_1300"/>
    <s v="Information Technology, FY30 - Material- SharePoint Support and Liscensing"/>
    <s v="6.01.03.01.06"/>
    <x v="0"/>
    <d v="2029-10-01T00:00:00"/>
    <d v="1930-09-30T00:00:00"/>
    <s v="kkrug"/>
    <s v="apetrone"/>
    <n v="4907.78"/>
    <s v="EDIA"/>
    <s v="A"/>
    <s v="Nonlabor"/>
    <s v="OPC"/>
    <m/>
    <s v="BNL"/>
    <s v="Pre-Ops"/>
    <s v="PM"/>
    <x v="0"/>
    <s v="B"/>
    <m/>
    <m/>
    <m/>
    <m/>
    <m/>
    <m/>
    <m/>
    <m/>
    <m/>
    <m/>
    <m/>
    <m/>
    <m/>
    <n v="4907.78"/>
    <m/>
    <m/>
    <m/>
    <m/>
    <x v="0"/>
    <x v="0"/>
    <m/>
  </r>
  <r>
    <s v=""/>
    <s v=" PO_0106_1340"/>
    <s v="Information Technology, FY31 - Material"/>
    <s v="6.01.03.01.06"/>
    <x v="0"/>
    <d v="1930-10-01T00:00:00"/>
    <d v="1931-09-30T00:00:00"/>
    <s v="kkrug"/>
    <s v="apetrone"/>
    <n v="17843.189999999999"/>
    <s v="EDIA"/>
    <s v="A"/>
    <s v="Nonlabor"/>
    <s v="OPC"/>
    <m/>
    <s v="BNL"/>
    <s v="Pre-Ops"/>
    <s v="PM"/>
    <x v="0"/>
    <s v="B"/>
    <m/>
    <m/>
    <m/>
    <m/>
    <m/>
    <m/>
    <m/>
    <m/>
    <m/>
    <m/>
    <m/>
    <m/>
    <m/>
    <m/>
    <n v="17843.189999999999"/>
    <m/>
    <m/>
    <m/>
    <x v="0"/>
    <x v="0"/>
    <m/>
  </r>
  <r>
    <s v=""/>
    <s v=" PO_0106_1360"/>
    <s v="Information Technology, FY31 - Material- SharePoint Support and Liscensing"/>
    <s v="6.01.03.01.06"/>
    <x v="0"/>
    <d v="1930-10-01T00:00:00"/>
    <d v="1931-09-30T00:00:00"/>
    <s v="kkrug"/>
    <s v="apetrone"/>
    <n v="5020.66"/>
    <s v="EDIA"/>
    <s v="A"/>
    <s v="Nonlabor"/>
    <s v="OPC"/>
    <m/>
    <s v="BNL"/>
    <s v="Pre-Ops"/>
    <s v="PM"/>
    <x v="0"/>
    <s v="B"/>
    <m/>
    <m/>
    <m/>
    <m/>
    <m/>
    <m/>
    <m/>
    <m/>
    <m/>
    <m/>
    <m/>
    <m/>
    <m/>
    <m/>
    <n v="5020.66"/>
    <m/>
    <m/>
    <m/>
    <x v="0"/>
    <x v="0"/>
    <m/>
  </r>
  <r>
    <s v=""/>
    <s v=" PO_0107_1140"/>
    <s v="HR Support - FY29 Materials"/>
    <s v="6.01.03.01.07"/>
    <x v="0"/>
    <d v="2028-10-02T00:00:00"/>
    <d v="2029-09-28T00:00:00"/>
    <s v="kkrug"/>
    <s v="williamsj"/>
    <n v="617.75"/>
    <s v="EDIA"/>
    <s v="A"/>
    <s v="Nonlabor"/>
    <s v="TEC"/>
    <m/>
    <s v="BNL"/>
    <s v="Const"/>
    <s v="PM"/>
    <x v="0"/>
    <s v="B"/>
    <m/>
    <m/>
    <m/>
    <m/>
    <m/>
    <m/>
    <m/>
    <m/>
    <m/>
    <m/>
    <m/>
    <m/>
    <n v="617.75"/>
    <m/>
    <m/>
    <m/>
    <m/>
    <m/>
    <x v="0"/>
    <x v="0"/>
    <m/>
  </r>
  <r>
    <s v=""/>
    <s v=" PO_0107_1200"/>
    <s v="HR Support - FY30 Materials"/>
    <s v="6.01.03.01.07"/>
    <x v="0"/>
    <d v="2029-10-01T00:00:00"/>
    <d v="1930-09-30T00:00:00"/>
    <s v="kkrug"/>
    <s v="williamsj"/>
    <n v="631.96"/>
    <s v="EDIA"/>
    <s v="A"/>
    <s v="Nonlabor"/>
    <s v="OPC"/>
    <m/>
    <s v="BNL"/>
    <s v="Pre-Ops"/>
    <s v="PM"/>
    <x v="0"/>
    <s v="B"/>
    <m/>
    <m/>
    <m/>
    <m/>
    <m/>
    <m/>
    <m/>
    <m/>
    <m/>
    <m/>
    <m/>
    <m/>
    <m/>
    <n v="631.96"/>
    <m/>
    <m/>
    <m/>
    <m/>
    <x v="0"/>
    <x v="0"/>
    <m/>
  </r>
  <r>
    <s v=""/>
    <s v=" PO_0107_1260"/>
    <s v="HR Support - FY31 Materials"/>
    <s v="6.01.03.01.07"/>
    <x v="0"/>
    <d v="1930-10-01T00:00:00"/>
    <d v="1931-09-30T00:00:00"/>
    <s v="kkrug"/>
    <s v="williamsj"/>
    <n v="646.49"/>
    <s v="EDIA"/>
    <s v="A"/>
    <s v="Nonlabor"/>
    <s v="OPC"/>
    <m/>
    <s v="BNL"/>
    <s v="Pre-Ops"/>
    <s v="PM"/>
    <x v="0"/>
    <s v="B"/>
    <m/>
    <m/>
    <m/>
    <m/>
    <m/>
    <m/>
    <m/>
    <m/>
    <m/>
    <m/>
    <m/>
    <m/>
    <m/>
    <m/>
    <n v="646.49"/>
    <m/>
    <m/>
    <m/>
    <x v="0"/>
    <x v="0"/>
    <m/>
  </r>
  <r>
    <s v=""/>
    <s v=" PO_0103_1220"/>
    <s v="Project Controls - FY29 Materials"/>
    <s v="6.01.03.01.03"/>
    <x v="0"/>
    <d v="2028-10-02T00:00:00"/>
    <d v="2029-09-28T00:00:00"/>
    <s v="kkrug"/>
    <s v="kkrug"/>
    <n v="3088.75"/>
    <s v="EDIA"/>
    <s v="A"/>
    <s v="Nonlabor"/>
    <s v="TEC"/>
    <m/>
    <s v="BNL"/>
    <s v="Const"/>
    <s v="PM"/>
    <x v="0"/>
    <s v="B"/>
    <m/>
    <m/>
    <m/>
    <m/>
    <m/>
    <m/>
    <m/>
    <m/>
    <m/>
    <m/>
    <m/>
    <m/>
    <n v="3088.75"/>
    <m/>
    <m/>
    <m/>
    <m/>
    <m/>
    <x v="0"/>
    <x v="0"/>
    <m/>
  </r>
  <r>
    <s v=""/>
    <s v=" PO_0103_1260"/>
    <s v="Project Controls - FY29 Software and Licenses"/>
    <s v="6.01.03.01.03"/>
    <x v="0"/>
    <d v="2028-10-02T00:00:00"/>
    <d v="2029-09-28T00:00:00"/>
    <s v="kkrug"/>
    <s v="kkrug"/>
    <n v="21621.23"/>
    <s v="EDIA"/>
    <s v="A"/>
    <s v="Nonlabor"/>
    <s v="TEC"/>
    <m/>
    <s v="BNL"/>
    <s v="Const"/>
    <s v="PM"/>
    <x v="0"/>
    <s v="B"/>
    <m/>
    <m/>
    <m/>
    <m/>
    <m/>
    <m/>
    <m/>
    <m/>
    <m/>
    <m/>
    <m/>
    <m/>
    <n v="21621.23"/>
    <m/>
    <m/>
    <m/>
    <m/>
    <m/>
    <x v="0"/>
    <x v="0"/>
    <m/>
  </r>
  <r>
    <s v=""/>
    <s v=" PO_0103_1280"/>
    <s v="Project Controls - FY29 Project controls and Tools Contractors"/>
    <s v="6.01.03.01.03"/>
    <x v="0"/>
    <d v="2028-10-02T00:00:00"/>
    <d v="2029-09-28T00:00:00"/>
    <s v="kkrug"/>
    <s v="kkrug"/>
    <n v="752567.15"/>
    <s v="EDIA"/>
    <s v="A"/>
    <s v="Nonlabor"/>
    <s v="TEC"/>
    <m/>
    <s v="BNL"/>
    <s v="Const"/>
    <s v="PM"/>
    <x v="0"/>
    <s v="P"/>
    <m/>
    <m/>
    <m/>
    <m/>
    <m/>
    <m/>
    <m/>
    <m/>
    <m/>
    <m/>
    <m/>
    <m/>
    <n v="752567.15"/>
    <m/>
    <m/>
    <m/>
    <m/>
    <m/>
    <x v="0"/>
    <x v="0"/>
    <m/>
  </r>
  <r>
    <s v=""/>
    <s v=" PO_0103_1320"/>
    <s v="Project Controls - FY30 Materials"/>
    <s v="6.01.03.01.03"/>
    <x v="0"/>
    <d v="2029-10-01T00:00:00"/>
    <d v="1930-09-30T00:00:00"/>
    <s v="kkrug"/>
    <s v="kkrug"/>
    <n v="1579.89"/>
    <s v="EDIA"/>
    <s v="A"/>
    <s v="Nonlabor"/>
    <s v="OPC"/>
    <m/>
    <s v="BNL"/>
    <s v="Pre-Ops"/>
    <s v="PM"/>
    <x v="0"/>
    <s v="B"/>
    <m/>
    <m/>
    <m/>
    <m/>
    <m/>
    <m/>
    <m/>
    <m/>
    <m/>
    <m/>
    <m/>
    <m/>
    <m/>
    <n v="1579.89"/>
    <m/>
    <m/>
    <m/>
    <m/>
    <x v="0"/>
    <x v="0"/>
    <m/>
  </r>
  <r>
    <s v=""/>
    <s v=" PO_0103_1360"/>
    <s v="Project Controls - FY30 Software and Licenses"/>
    <s v="6.01.03.01.03"/>
    <x v="0"/>
    <d v="2029-10-01T00:00:00"/>
    <d v="1930-09-30T00:00:00"/>
    <s v="kkrug"/>
    <s v="kkrug"/>
    <n v="6319.58"/>
    <s v="EDIA"/>
    <s v="A"/>
    <s v="Nonlabor"/>
    <s v="OPC"/>
    <m/>
    <s v="BNL"/>
    <s v="Pre-Ops"/>
    <s v="PM"/>
    <x v="0"/>
    <s v="B"/>
    <m/>
    <m/>
    <m/>
    <m/>
    <m/>
    <m/>
    <m/>
    <m/>
    <m/>
    <m/>
    <m/>
    <m/>
    <m/>
    <n v="6319.57"/>
    <m/>
    <m/>
    <m/>
    <m/>
    <x v="0"/>
    <x v="0"/>
    <m/>
  </r>
  <r>
    <s v=""/>
    <s v=" PO_0103_1420"/>
    <s v="Project Controls - FY31 Materials"/>
    <s v="6.01.03.01.03"/>
    <x v="0"/>
    <d v="1930-10-01T00:00:00"/>
    <d v="1931-09-30T00:00:00"/>
    <s v="kkrug"/>
    <s v="kkrug"/>
    <n v="6464.93"/>
    <s v="EDIA"/>
    <s v="A"/>
    <s v="Nonlabor"/>
    <s v="OPC"/>
    <m/>
    <s v="BNL"/>
    <s v="Pre-Ops"/>
    <s v="PM"/>
    <x v="0"/>
    <s v="B"/>
    <m/>
    <m/>
    <m/>
    <m/>
    <m/>
    <m/>
    <m/>
    <m/>
    <m/>
    <m/>
    <m/>
    <m/>
    <m/>
    <m/>
    <n v="6464.92"/>
    <m/>
    <m/>
    <m/>
    <x v="0"/>
    <x v="0"/>
    <m/>
  </r>
  <r>
    <s v=""/>
    <s v=" PO_0103_1460"/>
    <s v="Project Controls - FY31 Software and Licenses"/>
    <s v="6.01.03.01.03"/>
    <x v="0"/>
    <d v="1930-10-01T00:00:00"/>
    <d v="1931-09-30T00:00:00"/>
    <s v="kkrug"/>
    <s v="kkrug"/>
    <n v="6464.93"/>
    <s v="EDIA"/>
    <s v="A"/>
    <s v="Nonlabor"/>
    <s v="OPC"/>
    <m/>
    <s v="BNL"/>
    <s v="Pre-Ops"/>
    <s v="PM"/>
    <x v="0"/>
    <s v="B"/>
    <m/>
    <m/>
    <m/>
    <m/>
    <m/>
    <m/>
    <m/>
    <m/>
    <m/>
    <m/>
    <m/>
    <m/>
    <m/>
    <m/>
    <n v="6464.92"/>
    <m/>
    <m/>
    <m/>
    <x v="0"/>
    <x v="0"/>
    <m/>
  </r>
  <r>
    <s v=""/>
    <s v=" PO_0105_1200"/>
    <s v="Procurement Support - FY30 Materials"/>
    <s v="6.01.03.01.05"/>
    <x v="0"/>
    <d v="2029-10-01T00:00:00"/>
    <d v="1930-09-30T00:00:00"/>
    <s v="kkrug"/>
    <s v="alexander"/>
    <n v="2527.83"/>
    <s v="EDIA"/>
    <s v="A"/>
    <s v="Nonlabor"/>
    <s v="OPC"/>
    <m/>
    <s v="BNL"/>
    <s v="Pre-Ops"/>
    <s v="PM"/>
    <x v="0"/>
    <s v="B"/>
    <m/>
    <m/>
    <m/>
    <m/>
    <m/>
    <m/>
    <m/>
    <m/>
    <m/>
    <m/>
    <m/>
    <m/>
    <m/>
    <n v="2527.83"/>
    <m/>
    <m/>
    <m/>
    <m/>
    <x v="0"/>
    <x v="0"/>
    <m/>
  </r>
  <r>
    <s v=""/>
    <s v=" PO_0105_1260"/>
    <s v="Procurement Support - FY31 Materials"/>
    <s v="6.01.03.01.05"/>
    <x v="0"/>
    <d v="1930-10-01T00:00:00"/>
    <d v="1931-09-30T00:00:00"/>
    <s v="kkrug"/>
    <s v="alexander"/>
    <n v="1292.98"/>
    <s v="EDIA"/>
    <s v="A"/>
    <s v="Nonlabor"/>
    <s v="OPC"/>
    <m/>
    <s v="BNL"/>
    <s v="Pre-Ops"/>
    <s v="PM"/>
    <x v="0"/>
    <s v="B"/>
    <m/>
    <m/>
    <m/>
    <m/>
    <m/>
    <m/>
    <m/>
    <m/>
    <m/>
    <m/>
    <m/>
    <m/>
    <m/>
    <m/>
    <n v="1292.98"/>
    <m/>
    <m/>
    <m/>
    <x v="0"/>
    <x v="0"/>
    <m/>
  </r>
  <r>
    <s v=""/>
    <s v=" PO_0108_1140"/>
    <s v="Document Control - FY29 Materials"/>
    <s v="6.01.03.01.08"/>
    <x v="0"/>
    <d v="2028-10-02T00:00:00"/>
    <d v="2029-09-28T00:00:00"/>
    <s v="kkrug"/>
    <s v="apetrone"/>
    <n v="617.75"/>
    <s v="EDIA"/>
    <s v="A"/>
    <s v="Nonlabor"/>
    <s v="TEC"/>
    <m/>
    <s v="BNL"/>
    <s v="Const"/>
    <s v="PM"/>
    <x v="0"/>
    <s v="B"/>
    <m/>
    <m/>
    <m/>
    <m/>
    <m/>
    <m/>
    <m/>
    <m/>
    <m/>
    <m/>
    <m/>
    <m/>
    <n v="617.75"/>
    <m/>
    <m/>
    <m/>
    <m/>
    <m/>
    <x v="0"/>
    <x v="0"/>
    <m/>
  </r>
  <r>
    <s v=""/>
    <s v=" PO_0108_1200"/>
    <s v="Document Control - FY30 Materials"/>
    <s v="6.01.03.01.08"/>
    <x v="0"/>
    <d v="2029-10-01T00:00:00"/>
    <d v="1930-09-30T00:00:00"/>
    <s v="kkrug"/>
    <s v="apetrone"/>
    <n v="315.98"/>
    <s v="EDIA"/>
    <s v="A"/>
    <s v="Nonlabor"/>
    <s v="OPC"/>
    <m/>
    <s v="BNL"/>
    <s v="Pre-Ops"/>
    <s v="PM"/>
    <x v="0"/>
    <s v="B"/>
    <m/>
    <m/>
    <m/>
    <m/>
    <m/>
    <m/>
    <m/>
    <m/>
    <m/>
    <m/>
    <m/>
    <m/>
    <m/>
    <n v="315.98"/>
    <m/>
    <m/>
    <m/>
    <m/>
    <x v="0"/>
    <x v="0"/>
    <m/>
  </r>
  <r>
    <s v=""/>
    <s v=" PO_0108_1280"/>
    <s v="Document Control - FY31 Materials"/>
    <s v="6.01.03.01.08"/>
    <x v="0"/>
    <d v="1930-10-01T00:00:00"/>
    <d v="1931-09-30T00:00:00"/>
    <s v="kkrug"/>
    <s v="apetrone"/>
    <n v="323.25"/>
    <s v="EDIA"/>
    <s v="A"/>
    <s v="Nonlabor"/>
    <s v="OPC"/>
    <m/>
    <s v="BNL"/>
    <s v="Pre-Ops"/>
    <s v="PM"/>
    <x v="0"/>
    <s v="B"/>
    <m/>
    <m/>
    <m/>
    <m/>
    <m/>
    <m/>
    <m/>
    <m/>
    <m/>
    <m/>
    <m/>
    <m/>
    <m/>
    <m/>
    <n v="323.25"/>
    <m/>
    <m/>
    <m/>
    <x v="0"/>
    <x v="0"/>
    <m/>
  </r>
  <r>
    <s v=""/>
    <s v=" PO_0500_1140"/>
    <s v="ESH - FY29 Materials"/>
    <s v="6.01.02.01"/>
    <x v="0"/>
    <d v="2028-10-02T00:00:00"/>
    <d v="2029-09-28T00:00:00"/>
    <s v="kkrug"/>
    <s v="stiegler"/>
    <n v="6177.5"/>
    <s v="EDIA"/>
    <s v="A"/>
    <s v="Nonlabor"/>
    <s v="TEC"/>
    <m/>
    <s v="BNL"/>
    <s v="Const"/>
    <s v="PM"/>
    <x v="0"/>
    <s v="B"/>
    <m/>
    <m/>
    <m/>
    <m/>
    <m/>
    <m/>
    <m/>
    <m/>
    <m/>
    <m/>
    <m/>
    <m/>
    <n v="6177.49"/>
    <m/>
    <m/>
    <m/>
    <m/>
    <m/>
    <x v="0"/>
    <x v="0"/>
    <m/>
  </r>
  <r>
    <s v=""/>
    <s v=" PO_0500_1200"/>
    <s v="ESH - FY30 Materials"/>
    <s v="6.01.02.01"/>
    <x v="0"/>
    <d v="2029-10-01T00:00:00"/>
    <d v="1930-09-30T00:00:00"/>
    <s v="kkrug"/>
    <s v="stiegler"/>
    <n v="6319.58"/>
    <s v="EDIA"/>
    <s v="A"/>
    <s v="Nonlabor"/>
    <s v="OPC"/>
    <m/>
    <s v="BNL"/>
    <s v="Pre-Ops"/>
    <s v="PM"/>
    <x v="0"/>
    <s v="B"/>
    <m/>
    <m/>
    <m/>
    <m/>
    <m/>
    <m/>
    <m/>
    <m/>
    <m/>
    <m/>
    <m/>
    <m/>
    <m/>
    <n v="6319.57"/>
    <m/>
    <m/>
    <m/>
    <m/>
    <x v="0"/>
    <x v="0"/>
    <m/>
  </r>
  <r>
    <s v=""/>
    <s v=" PO_0500_1260"/>
    <s v="ESH - FY31 Materials"/>
    <s v="6.01.02.01"/>
    <x v="0"/>
    <d v="1930-10-01T00:00:00"/>
    <d v="1931-09-30T00:00:00"/>
    <s v="kkrug"/>
    <s v="stiegler"/>
    <n v="3232.46"/>
    <s v="EDIA"/>
    <s v="A"/>
    <s v="Nonlabor"/>
    <s v="OPC"/>
    <m/>
    <s v="BNL"/>
    <s v="Pre-Ops"/>
    <s v="PM"/>
    <x v="0"/>
    <s v="B"/>
    <m/>
    <m/>
    <m/>
    <m/>
    <m/>
    <m/>
    <m/>
    <m/>
    <m/>
    <m/>
    <m/>
    <m/>
    <m/>
    <m/>
    <n v="3232.46"/>
    <m/>
    <m/>
    <m/>
    <x v="0"/>
    <x v="0"/>
    <m/>
  </r>
  <r>
    <s v=""/>
    <s v=" PO_0600_1140"/>
    <s v="QA - FY29 Materials"/>
    <s v="6.01.04.01"/>
    <x v="0"/>
    <d v="2028-10-02T00:00:00"/>
    <d v="2029-09-28T00:00:00"/>
    <s v="kkrug"/>
    <s v="porretto"/>
    <n v="3088.75"/>
    <s v="EDIA"/>
    <s v="A"/>
    <s v="Nonlabor"/>
    <s v="TEC"/>
    <m/>
    <s v="BNL"/>
    <s v="Const"/>
    <s v="PM"/>
    <x v="0"/>
    <s v="B"/>
    <m/>
    <m/>
    <m/>
    <m/>
    <m/>
    <m/>
    <m/>
    <m/>
    <m/>
    <m/>
    <m/>
    <m/>
    <n v="3088.75"/>
    <m/>
    <m/>
    <m/>
    <m/>
    <m/>
    <x v="0"/>
    <x v="0"/>
    <m/>
  </r>
  <r>
    <s v=""/>
    <s v=" PO_0600_1200"/>
    <s v="QA - FY30 Materials"/>
    <s v="6.01.04.01"/>
    <x v="0"/>
    <d v="2029-10-01T00:00:00"/>
    <d v="1930-09-30T00:00:00"/>
    <s v="kkrug"/>
    <s v="porretto"/>
    <n v="789.95"/>
    <s v="EDIA"/>
    <s v="A"/>
    <s v="Nonlabor"/>
    <s v="OPC"/>
    <m/>
    <s v="BNL"/>
    <s v="Pre-Ops"/>
    <s v="PM"/>
    <x v="0"/>
    <s v="B"/>
    <m/>
    <m/>
    <m/>
    <m/>
    <m/>
    <m/>
    <m/>
    <m/>
    <m/>
    <m/>
    <m/>
    <m/>
    <m/>
    <n v="789.95"/>
    <m/>
    <m/>
    <m/>
    <m/>
    <x v="0"/>
    <x v="0"/>
    <m/>
  </r>
  <r>
    <s v=""/>
    <s v=" PO_0600_1260"/>
    <s v="QA - FY31 Materials"/>
    <s v="6.01.04.01"/>
    <x v="0"/>
    <d v="1930-10-01T00:00:00"/>
    <d v="1931-09-30T00:00:00"/>
    <s v="kkrug"/>
    <s v="porretto"/>
    <n v="808.12"/>
    <s v="EDIA"/>
    <s v="A"/>
    <s v="Nonlabor"/>
    <s v="OPC"/>
    <m/>
    <s v="BNL"/>
    <s v="Pre-Ops"/>
    <s v="PM"/>
    <x v="0"/>
    <s v="B"/>
    <m/>
    <m/>
    <m/>
    <m/>
    <m/>
    <m/>
    <m/>
    <m/>
    <m/>
    <m/>
    <m/>
    <m/>
    <m/>
    <m/>
    <n v="808.12"/>
    <m/>
    <m/>
    <m/>
    <x v="0"/>
    <x v="0"/>
    <m/>
  </r>
  <r>
    <s v=""/>
    <s v=" PO_0201_1180"/>
    <s v="Systems Commissioning Management - Materials"/>
    <s v="6.12.02.01.01"/>
    <x v="0"/>
    <d v="2029-11-08T00:00:00"/>
    <d v="1932-04-06T00:00:00"/>
    <s v="egolnar"/>
    <s v="blednykh"/>
    <n v="10307.799999999999"/>
    <s v="EDIA"/>
    <s v="A"/>
    <s v="Nonlabor"/>
    <s v="OPC"/>
    <m/>
    <s v="BNL"/>
    <s v="Pre-Ops"/>
    <s v="COM"/>
    <x v="0"/>
    <s v="B"/>
    <m/>
    <m/>
    <m/>
    <m/>
    <m/>
    <m/>
    <m/>
    <m/>
    <m/>
    <m/>
    <m/>
    <m/>
    <m/>
    <n v="3831.07"/>
    <n v="4294.92"/>
    <n v="2181.8200000000002"/>
    <m/>
    <m/>
    <x v="0"/>
    <x v="0"/>
    <m/>
  </r>
  <r>
    <s v=""/>
    <s v=" PO_0201_1200"/>
    <s v="Systems Commissioning Management - Cryogenic Material"/>
    <s v="6.12.02.01.01"/>
    <x v="0"/>
    <d v="2029-11-08T00:00:00"/>
    <d v="1932-04-06T00:00:00"/>
    <s v="egolnar"/>
    <s v="blednykh"/>
    <n v="322118.84999999998"/>
    <s v="EDIA"/>
    <s v="A"/>
    <s v="Nonlabor"/>
    <s v="OPC"/>
    <m/>
    <s v="BNL"/>
    <s v="Pre-Ops"/>
    <s v="COM"/>
    <x v="4"/>
    <s v="B"/>
    <m/>
    <m/>
    <m/>
    <m/>
    <m/>
    <m/>
    <m/>
    <m/>
    <m/>
    <m/>
    <m/>
    <m/>
    <m/>
    <n v="119720.84"/>
    <n v="134216.19"/>
    <n v="68181.820000000007"/>
    <m/>
    <m/>
    <x v="0"/>
    <x v="0"/>
    <m/>
  </r>
  <r>
    <s v=""/>
    <s v=" PO_0203_1300"/>
    <s v="ESR - Systems Commissioning - Materials"/>
    <s v="6.12.02.06"/>
    <x v="0"/>
    <d v="1931-09-16T00:00:00"/>
    <d v="1932-03-10T00:00:00"/>
    <s v="egolnar"/>
    <s v="blednykh"/>
    <n v="10505.82"/>
    <s v="CON"/>
    <s v="C"/>
    <s v="Nonlabor"/>
    <s v="OPC"/>
    <m/>
    <s v="BNL"/>
    <s v="Pre-Ops"/>
    <s v="COM"/>
    <x v="4"/>
    <s v="B"/>
    <m/>
    <m/>
    <m/>
    <m/>
    <m/>
    <m/>
    <m/>
    <m/>
    <m/>
    <m/>
    <m/>
    <m/>
    <m/>
    <m/>
    <n v="971.13"/>
    <n v="9534.69"/>
    <m/>
    <m/>
    <x v="0"/>
    <x v="0"/>
    <m/>
  </r>
  <r>
    <s v=""/>
    <s v=" PO_0204_1300"/>
    <s v="HSR - Systems Commissioning - Materials"/>
    <s v="6.12.02.05"/>
    <x v="0"/>
    <d v="1931-11-13T00:00:00"/>
    <d v="1932-03-10T00:00:00"/>
    <s v="egolnar"/>
    <s v="blednykh"/>
    <n v="10581.79"/>
    <s v="CON"/>
    <s v="C"/>
    <s v="Nonlabor"/>
    <s v="OPC"/>
    <m/>
    <s v="BNL"/>
    <s v="Pre-Ops"/>
    <s v="COM"/>
    <x v="4"/>
    <s v="B"/>
    <m/>
    <m/>
    <m/>
    <m/>
    <m/>
    <m/>
    <m/>
    <m/>
    <m/>
    <m/>
    <m/>
    <m/>
    <m/>
    <m/>
    <m/>
    <n v="10581.79"/>
    <m/>
    <m/>
    <x v="0"/>
    <x v="0"/>
    <m/>
  </r>
  <r>
    <s v=""/>
    <s v=" PO_0205_1040"/>
    <s v="MCR - Materials to set up Workstations, LOTO equip, etc."/>
    <s v="6.12.02.02"/>
    <x v="0"/>
    <d v="2028-10-26T00:00:00"/>
    <d v="2029-10-25T00:00:00"/>
    <s v="egolnar"/>
    <s v="blednykh"/>
    <n v="14850.54"/>
    <s v="CON"/>
    <s v="C"/>
    <s v="Nonlabor"/>
    <s v="OPC"/>
    <m/>
    <s v="BNL"/>
    <s v="Pre-Ops"/>
    <s v="COM"/>
    <x v="4"/>
    <s v="B"/>
    <m/>
    <m/>
    <m/>
    <m/>
    <m/>
    <m/>
    <m/>
    <m/>
    <m/>
    <m/>
    <m/>
    <m/>
    <n v="13781.3"/>
    <n v="1069.24"/>
    <m/>
    <m/>
    <m/>
    <m/>
    <x v="0"/>
    <x v="0"/>
    <m/>
  </r>
  <r>
    <s v=""/>
    <s v=" PO_0206_1280"/>
    <s v="RCS - Systems Commissioning - Materials"/>
    <s v="6.12.02.04"/>
    <x v="0"/>
    <d v="1931-05-08T00:00:00"/>
    <d v="1931-11-04T00:00:00"/>
    <s v="egolnar"/>
    <s v="blednykh"/>
    <n v="7757.91"/>
    <s v="CON"/>
    <s v="C"/>
    <s v="Nonlabor"/>
    <s v="OPC"/>
    <m/>
    <s v="BNL"/>
    <s v="Pre-Ops"/>
    <s v="COM"/>
    <x v="4"/>
    <s v="B"/>
    <m/>
    <m/>
    <m/>
    <m/>
    <m/>
    <m/>
    <m/>
    <m/>
    <m/>
    <m/>
    <m/>
    <m/>
    <m/>
    <m/>
    <n v="6268.39"/>
    <n v="1489.52"/>
    <m/>
    <m/>
    <x v="0"/>
    <x v="0"/>
    <m/>
  </r>
  <r>
    <s v=""/>
    <s v=" PO_0207_1200"/>
    <s v="SHC - Integrated Systems Commissioning - Material"/>
    <s v="6.12.02.07"/>
    <x v="0"/>
    <d v="1932-04-23T00:00:00"/>
    <d v="1932-09-13T00:00:00"/>
    <s v="egolnar"/>
    <s v="blednykh"/>
    <n v="9920.43"/>
    <s v="CON"/>
    <s v="C"/>
    <s v="Nonlabor"/>
    <s v="OPC"/>
    <m/>
    <s v="BNL"/>
    <s v="Pre-Ops"/>
    <s v="COM"/>
    <x v="4"/>
    <s v="B"/>
    <m/>
    <m/>
    <m/>
    <m/>
    <m/>
    <m/>
    <m/>
    <m/>
    <m/>
    <m/>
    <m/>
    <m/>
    <m/>
    <m/>
    <m/>
    <n v="9920.43"/>
    <m/>
    <m/>
    <x v="0"/>
    <x v="0"/>
    <m/>
  </r>
  <r>
    <s v=""/>
    <s v=" PO_0301_1060"/>
    <s v="Beam Commissioning - Cryogenic Material"/>
    <s v="6.12.03.01.01"/>
    <x v="0"/>
    <d v="1930-09-09T00:00:00"/>
    <d v="1933-04-11T00:00:00"/>
    <s v="egolnar"/>
    <s v="blednykh"/>
    <n v="327439.63"/>
    <s v="CON"/>
    <s v="C"/>
    <s v="Nonlabor"/>
    <s v="OPC"/>
    <m/>
    <s v="BNL"/>
    <s v="Pre-Ops"/>
    <s v="COM"/>
    <x v="4"/>
    <s v="B"/>
    <m/>
    <m/>
    <m/>
    <m/>
    <m/>
    <m/>
    <m/>
    <m/>
    <m/>
    <m/>
    <m/>
    <m/>
    <m/>
    <n v="8109.96"/>
    <n v="126718.12"/>
    <n v="127225"/>
    <n v="65386.55"/>
    <m/>
    <x v="0"/>
    <x v="0"/>
    <m/>
  </r>
  <r>
    <s v=""/>
    <s v=" PO_0302_1140"/>
    <s v="Pre-Injector - Beam Commissioning - Materials"/>
    <s v="6.12.03.02"/>
    <x v="0"/>
    <d v="1930-09-09T00:00:00"/>
    <d v="1930-12-12T00:00:00"/>
    <s v="egolnar"/>
    <s v="blednykh"/>
    <n v="10286.629999999999"/>
    <s v="CON"/>
    <s v="C"/>
    <s v="Nonlabor"/>
    <s v="OPC"/>
    <m/>
    <s v="BNL"/>
    <s v="Pre-Ops"/>
    <s v="COM"/>
    <x v="4"/>
    <s v="B"/>
    <m/>
    <m/>
    <m/>
    <m/>
    <m/>
    <m/>
    <m/>
    <m/>
    <m/>
    <m/>
    <m/>
    <m/>
    <m/>
    <n v="2532.09"/>
    <n v="7754.54"/>
    <m/>
    <m/>
    <m/>
    <x v="0"/>
    <x v="0"/>
    <m/>
  </r>
  <r>
    <s v=""/>
    <s v=" PO_0303_1140"/>
    <s v="ESR - Beam Commissioning - Materials"/>
    <s v="6.12.03.05"/>
    <x v="0"/>
    <d v="1932-11-12T00:00:00"/>
    <d v="1933-02-17T00:00:00"/>
    <s v="egolnar"/>
    <s v="blednykh"/>
    <n v="19840.86"/>
    <s v="CON"/>
    <s v="C"/>
    <s v="Nonlabor"/>
    <s v="OPC"/>
    <m/>
    <s v="BNL"/>
    <s v="Pre-Ops"/>
    <s v="COM"/>
    <x v="4"/>
    <s v="B"/>
    <m/>
    <m/>
    <m/>
    <m/>
    <m/>
    <m/>
    <m/>
    <m/>
    <m/>
    <m/>
    <m/>
    <m/>
    <m/>
    <m/>
    <m/>
    <m/>
    <n v="19840.86"/>
    <m/>
    <x v="0"/>
    <x v="0"/>
    <m/>
  </r>
  <r>
    <s v=""/>
    <s v=" PO_0304_1200"/>
    <s v="HSR - Beam Commissioning - Materials"/>
    <s v="6.12.03.04"/>
    <x v="0"/>
    <d v="1932-11-30T00:00:00"/>
    <d v="1933-03-04T00:00:00"/>
    <s v="egolnar"/>
    <s v="blednykh"/>
    <n v="19840.86"/>
    <s v="CON"/>
    <s v="C"/>
    <s v="Nonlabor"/>
    <s v="OPC"/>
    <m/>
    <s v="BNL"/>
    <s v="Pre-Ops"/>
    <s v="COM"/>
    <x v="4"/>
    <s v="B"/>
    <m/>
    <m/>
    <m/>
    <m/>
    <m/>
    <m/>
    <m/>
    <m/>
    <m/>
    <m/>
    <m/>
    <m/>
    <m/>
    <m/>
    <m/>
    <m/>
    <n v="19840.86"/>
    <m/>
    <x v="0"/>
    <x v="0"/>
    <m/>
  </r>
  <r>
    <s v=""/>
    <s v=" PO_0305_1200"/>
    <s v="Beam Collision - Materials"/>
    <s v="6.12.03.06"/>
    <x v="0"/>
    <d v="1933-03-07T00:00:00"/>
    <d v="1933-08-30T00:00:00"/>
    <s v="egolnar"/>
    <s v="blednykh"/>
    <n v="19840.86"/>
    <s v="CON"/>
    <s v="C"/>
    <s v="Nonlabor"/>
    <s v="OPC"/>
    <m/>
    <s v="BNL"/>
    <s v="Pre-Ops"/>
    <s v="COM"/>
    <x v="4"/>
    <s v="B"/>
    <m/>
    <m/>
    <m/>
    <m/>
    <m/>
    <m/>
    <m/>
    <m/>
    <m/>
    <m/>
    <m/>
    <m/>
    <m/>
    <m/>
    <m/>
    <m/>
    <n v="19840.86"/>
    <m/>
    <x v="0"/>
    <x v="0"/>
    <m/>
  </r>
  <r>
    <s v=""/>
    <s v=" PO_0306_1020"/>
    <s v="SHC - Beam Commissioning - Materials"/>
    <s v="6.12.03.07"/>
    <x v="0"/>
    <d v="1934-03-07T00:00:00"/>
    <d v="1934-08-30T00:00:00"/>
    <s v="egolnar"/>
    <s v="blednykh"/>
    <n v="9920.43"/>
    <s v="CON"/>
    <s v="C"/>
    <s v="Nonlabor"/>
    <s v="OPC"/>
    <m/>
    <s v="BNL"/>
    <s v="Pre-Ops"/>
    <s v="COM"/>
    <x v="4"/>
    <s v="B"/>
    <m/>
    <m/>
    <m/>
    <m/>
    <m/>
    <m/>
    <m/>
    <m/>
    <m/>
    <m/>
    <m/>
    <m/>
    <m/>
    <m/>
    <m/>
    <m/>
    <m/>
    <n v="9920.43"/>
    <x v="0"/>
    <x v="0"/>
    <m/>
  </r>
  <r>
    <s v=""/>
    <s v=" PO_0307_1160"/>
    <s v="RCS - Beam Commissioning - Materials"/>
    <s v="6.12.03.03"/>
    <x v="0"/>
    <d v="1932-02-12T00:00:00"/>
    <d v="1932-05-13T00:00:00"/>
    <s v="egolnar"/>
    <s v="blednykh"/>
    <n v="10581.79"/>
    <s v="CON"/>
    <s v="C"/>
    <s v="Nonlabor"/>
    <s v="OPC"/>
    <m/>
    <s v="BNL"/>
    <s v="Pre-Ops"/>
    <s v="COM"/>
    <x v="4"/>
    <s v="B"/>
    <m/>
    <m/>
    <m/>
    <m/>
    <m/>
    <m/>
    <m/>
    <m/>
    <m/>
    <m/>
    <m/>
    <m/>
    <m/>
    <m/>
    <m/>
    <n v="10581.79"/>
    <m/>
    <m/>
    <x v="0"/>
    <x v="0"/>
    <m/>
  </r>
  <r>
    <s v=""/>
    <s v=" PO_0400_1000"/>
    <s v="Spares list TBD - FY26"/>
    <s v="6.12.04"/>
    <x v="0"/>
    <d v="2025-12-09T00:00:00"/>
    <d v="2026-12-08T00:00:00"/>
    <s v="egolnar"/>
    <s v="blednykh"/>
    <n v="1158802.74"/>
    <s v="CON"/>
    <s v="C"/>
    <s v="Nonlabor"/>
    <s v="OPC"/>
    <m/>
    <s v="BNL"/>
    <s v="Pre-Ops"/>
    <s v="COM"/>
    <x v="4"/>
    <s v="B"/>
    <m/>
    <m/>
    <m/>
    <m/>
    <m/>
    <m/>
    <m/>
    <m/>
    <m/>
    <n v="950218.25"/>
    <n v="208584.49"/>
    <m/>
    <m/>
    <m/>
    <m/>
    <m/>
    <m/>
    <m/>
    <x v="0"/>
    <x v="0"/>
    <m/>
  </r>
  <r>
    <s v=""/>
    <s v=" PO_0400_1020"/>
    <s v="Spares list TBD - FY27"/>
    <s v="6.12.04"/>
    <x v="0"/>
    <d v="2026-12-09T00:00:00"/>
    <d v="2027-12-08T00:00:00"/>
    <s v="egolnar"/>
    <s v="blednykh"/>
    <n v="2370911.08"/>
    <s v="CON"/>
    <s v="C"/>
    <s v="Nonlabor"/>
    <s v="OPC"/>
    <m/>
    <s v="BNL"/>
    <s v="Pre-Ops"/>
    <s v="COM"/>
    <x v="4"/>
    <s v="B"/>
    <m/>
    <m/>
    <m/>
    <m/>
    <m/>
    <m/>
    <m/>
    <m/>
    <m/>
    <m/>
    <n v="1944147.09"/>
    <n v="426763.99"/>
    <m/>
    <m/>
    <m/>
    <m/>
    <m/>
    <m/>
    <x v="0"/>
    <x v="0"/>
    <m/>
  </r>
  <r>
    <s v=""/>
    <s v=" PO_0400_1040"/>
    <s v="Spares list TBD - FY28"/>
    <s v="6.12.04"/>
    <x v="0"/>
    <d v="2027-12-09T00:00:00"/>
    <d v="2028-12-07T00:00:00"/>
    <s v="egolnar"/>
    <s v="blednykh"/>
    <n v="2425442.08"/>
    <s v="CON"/>
    <s v="C"/>
    <s v="Nonlabor"/>
    <s v="OPC"/>
    <m/>
    <s v="BNL"/>
    <s v="Pre-Ops"/>
    <s v="COM"/>
    <x v="4"/>
    <s v="B"/>
    <m/>
    <m/>
    <m/>
    <m/>
    <m/>
    <m/>
    <m/>
    <m/>
    <m/>
    <m/>
    <m/>
    <n v="1988862.51"/>
    <n v="436579.57"/>
    <m/>
    <m/>
    <m/>
    <m/>
    <m/>
    <x v="0"/>
    <x v="0"/>
    <m/>
  </r>
  <r>
    <s v=""/>
    <s v=" PO_0400_1050"/>
    <s v="Spares list TBD - FY29"/>
    <s v="6.12.04"/>
    <x v="0"/>
    <d v="2028-12-08T00:00:00"/>
    <d v="2029-12-07T00:00:00"/>
    <s v="egolnar"/>
    <s v="blednykh"/>
    <n v="2481455.09"/>
    <s v="CON"/>
    <s v="C"/>
    <s v="Nonlabor"/>
    <s v="OPC"/>
    <m/>
    <s v="BNL"/>
    <s v="Pre-Ops"/>
    <s v="COM"/>
    <x v="4"/>
    <s v="B"/>
    <m/>
    <m/>
    <m/>
    <m/>
    <m/>
    <m/>
    <m/>
    <m/>
    <m/>
    <m/>
    <m/>
    <m/>
    <n v="2024867.35"/>
    <n v="456587.74"/>
    <m/>
    <m/>
    <m/>
    <m/>
    <x v="0"/>
    <x v="0"/>
    <m/>
  </r>
  <r>
    <s v=""/>
    <s v=" PO_0400_1060"/>
    <s v="Spares list TBD - FY30"/>
    <s v="6.12.04"/>
    <x v="0"/>
    <d v="2029-12-10T00:00:00"/>
    <d v="1930-12-09T00:00:00"/>
    <s v="egolnar"/>
    <s v="blednykh"/>
    <n v="2538527.7599999998"/>
    <s v="CON"/>
    <s v="C"/>
    <s v="Nonlabor"/>
    <s v="OPC"/>
    <m/>
    <s v="BNL"/>
    <s v="Pre-Ops"/>
    <s v="COM"/>
    <x v="4"/>
    <s v="B"/>
    <m/>
    <m/>
    <m/>
    <m/>
    <m/>
    <m/>
    <m/>
    <m/>
    <m/>
    <m/>
    <m/>
    <m/>
    <m/>
    <n v="2071438.65"/>
    <n v="467089.11"/>
    <m/>
    <m/>
    <m/>
    <x v="0"/>
    <x v="0"/>
    <m/>
  </r>
  <r>
    <s v=""/>
    <s v=" AS_0102_3080"/>
    <s v="Accelerator Systems Software Licenses and Fees - FY29"/>
    <s v="6.07.01.02"/>
    <x v="0"/>
    <d v="2028-10-02T00:00:00"/>
    <d v="2029-09-28T00:00:00"/>
    <s v="egolnar"/>
    <s v="tuozzolo"/>
    <n v="517303.43"/>
    <s v="CON"/>
    <s v="A"/>
    <s v="Nonlabor"/>
    <s v="OPC"/>
    <m/>
    <s v="BNL"/>
    <s v="Pre-Ops"/>
    <s v="PM"/>
    <x v="0"/>
    <s v="B"/>
    <m/>
    <m/>
    <m/>
    <m/>
    <m/>
    <m/>
    <m/>
    <m/>
    <m/>
    <m/>
    <m/>
    <m/>
    <n v="517303.43"/>
    <m/>
    <m/>
    <m/>
    <m/>
    <m/>
    <x v="0"/>
    <x v="0"/>
    <m/>
  </r>
  <r>
    <s v=""/>
    <s v=" AS_0102_3090"/>
    <s v="Accelerator Systems Software Licenses and Fees - FY30"/>
    <s v="6.07.01.02"/>
    <x v="0"/>
    <d v="2029-10-01T00:00:00"/>
    <d v="1930-09-30T00:00:00"/>
    <s v="egolnar"/>
    <s v="tuozzolo"/>
    <n v="469923.6"/>
    <s v="CON"/>
    <s v="A"/>
    <s v="Nonlabor"/>
    <s v="OPC"/>
    <m/>
    <s v="BNL"/>
    <s v="Pre-Ops"/>
    <s v="PM"/>
    <x v="0"/>
    <s v="B"/>
    <m/>
    <m/>
    <m/>
    <m/>
    <m/>
    <m/>
    <m/>
    <m/>
    <m/>
    <m/>
    <m/>
    <m/>
    <m/>
    <n v="469923.6"/>
    <m/>
    <m/>
    <m/>
    <m/>
    <x v="0"/>
    <x v="0"/>
    <m/>
  </r>
  <r>
    <s v=""/>
    <s v=" AS_0102_3100"/>
    <s v="Accelerator Systems Software Licenses and Fees - FY31"/>
    <s v="6.07.01.02"/>
    <x v="0"/>
    <d v="1930-10-01T00:00:00"/>
    <d v="1931-09-30T00:00:00"/>
    <s v="egolnar"/>
    <s v="tuozzolo"/>
    <n v="287443.5"/>
    <s v="CON"/>
    <s v="A"/>
    <s v="Nonlabor"/>
    <s v="OPC"/>
    <m/>
    <s v="BNL"/>
    <s v="Pre-Ops"/>
    <s v="PM"/>
    <x v="0"/>
    <s v="B"/>
    <m/>
    <m/>
    <m/>
    <m/>
    <m/>
    <m/>
    <m/>
    <m/>
    <m/>
    <m/>
    <m/>
    <m/>
    <m/>
    <m/>
    <n v="287443.5"/>
    <m/>
    <m/>
    <m/>
    <x v="0"/>
    <x v="0"/>
    <m/>
  </r>
  <r>
    <s v=""/>
    <s v=" IR_0100_1620"/>
    <s v="Interaction Regions and Detector Interface Management-FY29 - Material"/>
    <s v="6.06.01"/>
    <x v="0"/>
    <d v="2028-10-02T00:00:00"/>
    <d v="2029-09-28T00:00:00"/>
    <s v="glayden"/>
    <s v="drees"/>
    <n v="18532.490000000002"/>
    <s v="EDIA"/>
    <s v="A"/>
    <s v="Nonlabor"/>
    <s v="OPC"/>
    <m/>
    <s v="BNL"/>
    <s v="Pre-Ops"/>
    <s v="PM"/>
    <x v="0"/>
    <s v="B"/>
    <m/>
    <m/>
    <m/>
    <m/>
    <m/>
    <m/>
    <m/>
    <m/>
    <m/>
    <m/>
    <m/>
    <m/>
    <n v="18532.48"/>
    <m/>
    <m/>
    <m/>
    <m/>
    <m/>
    <x v="0"/>
    <x v="0"/>
    <m/>
  </r>
  <r>
    <s v=""/>
    <s v=" IR_0100_1660"/>
    <s v="Interaction Regions and Detector Interface Management-FY30 - Material"/>
    <s v="6.06.01"/>
    <x v="0"/>
    <d v="2029-10-01T00:00:00"/>
    <d v="1930-09-27T00:00:00"/>
    <s v="glayden"/>
    <s v="drees"/>
    <n v="18958.73"/>
    <s v="EDIA"/>
    <s v="A"/>
    <s v="Nonlabor"/>
    <s v="OPC"/>
    <m/>
    <s v="BNL"/>
    <s v="Pre-Ops"/>
    <s v="PM"/>
    <x v="0"/>
    <s v="B"/>
    <m/>
    <m/>
    <m/>
    <m/>
    <m/>
    <m/>
    <m/>
    <m/>
    <m/>
    <m/>
    <m/>
    <m/>
    <m/>
    <n v="18958.73"/>
    <m/>
    <m/>
    <m/>
    <m/>
    <x v="0"/>
    <x v="0"/>
    <m/>
  </r>
  <r>
    <s v=""/>
    <s v=" IR_0100_1690"/>
    <s v="Interaction Regions and Detector Interface Management-FY31 - Material"/>
    <s v="6.06.01"/>
    <x v="0"/>
    <d v="1930-09-30T00:00:00"/>
    <d v="1931-07-01T00:00:00"/>
    <s v="glayden"/>
    <s v="drees"/>
    <n v="19392.46"/>
    <s v="EDIA"/>
    <s v="A"/>
    <s v="Nonlabor"/>
    <s v="OPC"/>
    <m/>
    <s v="BNL"/>
    <s v="Pre-Ops"/>
    <s v="PM"/>
    <x v="0"/>
    <s v="B"/>
    <m/>
    <m/>
    <m/>
    <m/>
    <m/>
    <m/>
    <m/>
    <m/>
    <m/>
    <m/>
    <m/>
    <m/>
    <m/>
    <n v="103.15"/>
    <n v="19289.3"/>
    <m/>
    <m/>
    <m/>
    <x v="0"/>
    <x v="0"/>
    <m/>
  </r>
  <r>
    <s v=""/>
    <s v=" DE_0200_2040"/>
    <s v="Detector R&amp;D Material Purchase FY23 - Procurement(s) BNL"/>
    <s v="6.10.02"/>
    <x v="0"/>
    <d v="2023-04-13T00:00:00"/>
    <d v="2023-09-29T00:00:00"/>
    <s v="tlewis"/>
    <s v="ullrich"/>
    <n v="0"/>
    <s v="CON"/>
    <s v="C"/>
    <s v="Nonlabor"/>
    <s v="OPC"/>
    <m/>
    <s v="BNL"/>
    <s v="R&amp;D"/>
    <s v="DET"/>
    <x v="3"/>
    <m/>
    <m/>
    <m/>
    <m/>
    <m/>
    <m/>
    <m/>
    <m/>
    <m/>
    <m/>
    <m/>
    <m/>
    <m/>
    <m/>
    <m/>
    <m/>
    <m/>
    <m/>
    <m/>
    <x v="0"/>
    <x v="0"/>
    <m/>
  </r>
  <r>
    <s v=""/>
    <s v=" DE_0200_2114"/>
    <s v="Detector R&amp;D Material Purchase FY24 - Procurement(s) BNL"/>
    <s v="6.10.02"/>
    <x v="0"/>
    <d v="2024-02-21T00:00:00"/>
    <d v="2024-08-08T00:00:00"/>
    <s v="tlewis"/>
    <s v="ullrich"/>
    <n v="1389147.74"/>
    <s v="CON"/>
    <s v="C"/>
    <s v="Nonlabor"/>
    <s v="OPC"/>
    <m/>
    <s v="BNL"/>
    <s v="R&amp;D"/>
    <s v="DET"/>
    <x v="3"/>
    <s v="S.P360"/>
    <s v="APP00048"/>
    <m/>
    <m/>
    <m/>
    <m/>
    <m/>
    <m/>
    <n v="1389147.74"/>
    <m/>
    <m/>
    <m/>
    <m/>
    <m/>
    <m/>
    <m/>
    <m/>
    <m/>
    <m/>
    <x v="0"/>
    <x v="0"/>
    <m/>
  </r>
  <r>
    <s v=""/>
    <s v=" DE_0200_2345"/>
    <s v="Detector R&amp;D Material Purchase FY25 - Procurement(s) BNL"/>
    <s v="6.10.02"/>
    <x v="0"/>
    <d v="2024-12-26T00:00:00"/>
    <d v="2025-06-17T00:00:00"/>
    <s v="tlewis"/>
    <s v="ullrich"/>
    <n v="777811.16"/>
    <s v="CON"/>
    <s v="C"/>
    <s v="Nonlabor"/>
    <s v="OPC"/>
    <m/>
    <s v="BNL"/>
    <s v="R&amp;D"/>
    <s v="DET"/>
    <x v="3"/>
    <s v="S.P006"/>
    <s v="APP00601"/>
    <m/>
    <m/>
    <m/>
    <m/>
    <m/>
    <m/>
    <m/>
    <n v="777811.16"/>
    <m/>
    <m/>
    <m/>
    <m/>
    <m/>
    <m/>
    <m/>
    <m/>
    <m/>
    <x v="0"/>
    <x v="0"/>
    <m/>
  </r>
  <r>
    <s v=""/>
    <s v=" RD_0306_1430"/>
    <s v="D2 RRR P1 - Debugging - Misc Material"/>
    <s v="6.02.03.04"/>
    <x v="0"/>
    <d v="2022-05-23T00:00:00"/>
    <d v="2022-07-26T00:00:00"/>
    <s v="rnavarrol"/>
    <s v="sverdu"/>
    <n v="0"/>
    <s v="CON"/>
    <s v="C"/>
    <s v="Nonlabor"/>
    <s v="OPC"/>
    <m/>
    <s v="BNL"/>
    <s v="R&amp;D"/>
    <s v="VAC"/>
    <x v="3"/>
    <s v="B"/>
    <m/>
    <m/>
    <m/>
    <m/>
    <m/>
    <m/>
    <m/>
    <m/>
    <m/>
    <m/>
    <m/>
    <m/>
    <m/>
    <m/>
    <m/>
    <m/>
    <m/>
    <m/>
    <x v="0"/>
    <x v="0"/>
    <m/>
  </r>
  <r>
    <s v=""/>
    <s v=" RD_0306_1450"/>
    <s v="D2 RRR P2 - Consolidation - Cryogenic Equipment"/>
    <s v="6.02.03.04"/>
    <x v="0"/>
    <d v="2021-10-01T00:00:00"/>
    <d v="2022-03-31T00:00:00"/>
    <s v="rnavarrol"/>
    <s v="sverdu"/>
    <n v="0"/>
    <s v="CON"/>
    <s v="C"/>
    <s v="Nonlabor"/>
    <s v="OPC"/>
    <m/>
    <s v="BNL"/>
    <s v="R&amp;D"/>
    <s v="VAC"/>
    <x v="3"/>
    <s v="P"/>
    <m/>
    <m/>
    <m/>
    <m/>
    <m/>
    <m/>
    <m/>
    <m/>
    <m/>
    <m/>
    <m/>
    <m/>
    <m/>
    <m/>
    <m/>
    <m/>
    <m/>
    <m/>
    <x v="0"/>
    <x v="0"/>
    <m/>
  </r>
  <r>
    <s v=""/>
    <s v=" RD_0306_1530"/>
    <s v="D3 DC SEY P1 - Kick-off - Material"/>
    <s v="6.02.03.04"/>
    <x v="0"/>
    <d v="2021-12-01T00:00:00"/>
    <d v="2022-07-29T00:00:00"/>
    <s v="rnavarrol"/>
    <s v="sverdu"/>
    <n v="0"/>
    <s v="CON"/>
    <s v="C"/>
    <s v="Nonlabor"/>
    <s v="OPC"/>
    <m/>
    <s v="BNL"/>
    <s v="R&amp;D"/>
    <s v="VAC"/>
    <x v="3"/>
    <s v="B"/>
    <m/>
    <m/>
    <m/>
    <m/>
    <m/>
    <m/>
    <m/>
    <m/>
    <m/>
    <m/>
    <m/>
    <m/>
    <m/>
    <m/>
    <m/>
    <m/>
    <m/>
    <m/>
    <x v="0"/>
    <x v="0"/>
    <m/>
  </r>
  <r>
    <s v=""/>
    <s v=" PM_0303_1580"/>
    <s v="Project Controls - FY24 Project controls and Tools Contractors"/>
    <s v="6.01.03.01.03"/>
    <x v="1"/>
    <d v="2023-10-02T00:00:00"/>
    <d v="2024-09-30T00:00:00"/>
    <s v="kkrug"/>
    <s v="kkrug"/>
    <n v="710492.32"/>
    <s v="EDIA"/>
    <s v="A"/>
    <s v="Nonlabor"/>
    <s v="TEC"/>
    <m/>
    <s v="BNL"/>
    <s v="PED"/>
    <s v="PM"/>
    <x v="0"/>
    <s v="P"/>
    <m/>
    <m/>
    <m/>
    <m/>
    <m/>
    <m/>
    <m/>
    <n v="710492.32"/>
    <m/>
    <m/>
    <m/>
    <m/>
    <m/>
    <m/>
    <m/>
    <m/>
    <m/>
    <m/>
    <x v="0"/>
    <x v="0"/>
    <m/>
  </r>
  <r>
    <s v=""/>
    <s v=" PM_0303_1780"/>
    <s v="Project Controls - FY26 Project controls and Tools Contractors"/>
    <s v="6.01.03.01.03"/>
    <x v="0"/>
    <d v="2025-10-01T00:00:00"/>
    <d v="2026-09-30T00:00:00"/>
    <s v="kkrug"/>
    <s v="kkrug"/>
    <n v="682465.97"/>
    <s v="EDIA"/>
    <s v="A"/>
    <s v="Nonlabor"/>
    <s v="TEC"/>
    <m/>
    <s v="BNL"/>
    <s v="Const"/>
    <s v="PM"/>
    <x v="0"/>
    <s v="P"/>
    <m/>
    <m/>
    <m/>
    <m/>
    <m/>
    <m/>
    <m/>
    <m/>
    <m/>
    <n v="682465.97"/>
    <m/>
    <m/>
    <m/>
    <m/>
    <m/>
    <m/>
    <m/>
    <m/>
    <x v="0"/>
    <x v="0"/>
    <m/>
  </r>
  <r>
    <s v=""/>
    <s v=" PM_0303_1880"/>
    <s v="Project Controls - FY27 Project controls and Tools Contractors"/>
    <s v="6.01.03.01.03"/>
    <x v="0"/>
    <d v="2026-10-01T00:00:00"/>
    <d v="2027-09-30T00:00:00"/>
    <s v="kkrug"/>
    <s v="kkrug"/>
    <n v="698162.99"/>
    <s v="EDIA"/>
    <s v="A"/>
    <s v="Nonlabor"/>
    <s v="TEC"/>
    <m/>
    <s v="BNL"/>
    <s v="Const"/>
    <s v="PM"/>
    <x v="0"/>
    <s v="P"/>
    <m/>
    <m/>
    <m/>
    <m/>
    <m/>
    <m/>
    <m/>
    <m/>
    <m/>
    <m/>
    <n v="698162.99"/>
    <m/>
    <m/>
    <m/>
    <m/>
    <m/>
    <m/>
    <m/>
    <x v="0"/>
    <x v="0"/>
    <m/>
  </r>
  <r>
    <s v=""/>
    <s v=" IF_0103_1008"/>
    <s v="C/M Preconstruction Services Contract- Design - FY21 - Post CD1"/>
    <s v="6.11.01.03"/>
    <x v="0"/>
    <d v="2021-04-01T00:00:00"/>
    <d v="2021-09-30T00:00:00"/>
    <s v="apatil"/>
    <s v="cfolz"/>
    <n v="0"/>
    <s v="EDIA"/>
    <s v="C"/>
    <s v="Nonlabor"/>
    <s v="TEC"/>
    <m/>
    <s v="BNL"/>
    <s v="PED"/>
    <s v="INF"/>
    <x v="13"/>
    <s v="B"/>
    <m/>
    <m/>
    <m/>
    <m/>
    <m/>
    <m/>
    <m/>
    <m/>
    <m/>
    <m/>
    <m/>
    <m/>
    <m/>
    <m/>
    <m/>
    <m/>
    <m/>
    <m/>
    <x v="0"/>
    <x v="0"/>
    <m/>
  </r>
  <r>
    <s v=""/>
    <s v=" PM_0400_1240"/>
    <s v="QA - FY23 Labor"/>
    <s v="6.01.04.01"/>
    <x v="0"/>
    <d v="2022-10-03T00:00:00"/>
    <d v="2023-09-29T00:00:00"/>
    <s v="kkrug"/>
    <s v="porretto"/>
    <n v="168470.9"/>
    <s v="EDIA"/>
    <s v="A"/>
    <s v="Labor"/>
    <s v="TEC"/>
    <m/>
    <s v="BNL"/>
    <s v="PED.Design"/>
    <s v="PM"/>
    <x v="0"/>
    <m/>
    <m/>
    <m/>
    <m/>
    <m/>
    <m/>
    <m/>
    <n v="168470.9"/>
    <m/>
    <m/>
    <m/>
    <m/>
    <m/>
    <m/>
    <m/>
    <m/>
    <m/>
    <m/>
    <m/>
    <x v="0"/>
    <x v="0"/>
    <m/>
  </r>
  <r>
    <s v=""/>
    <s v=" PM_0400_1300"/>
    <s v="QA - FY24 Labor"/>
    <s v="6.01.04.01"/>
    <x v="0"/>
    <d v="2023-10-02T00:00:00"/>
    <d v="2024-09-30T00:00:00"/>
    <s v="kkrug"/>
    <s v="porretto"/>
    <n v="348734.76"/>
    <s v="EDIA"/>
    <s v="A"/>
    <s v="Labor"/>
    <s v="TEC"/>
    <m/>
    <s v="BNL"/>
    <s v="PED.Design"/>
    <s v="PM"/>
    <x v="0"/>
    <m/>
    <m/>
    <m/>
    <m/>
    <m/>
    <m/>
    <m/>
    <m/>
    <n v="348734.76"/>
    <m/>
    <m/>
    <m/>
    <m/>
    <m/>
    <m/>
    <m/>
    <m/>
    <m/>
    <m/>
    <x v="0"/>
    <x v="0"/>
    <m/>
  </r>
  <r>
    <s v=""/>
    <s v=" PM_0400_1360"/>
    <s v="QA - FY25 Labor"/>
    <s v="6.01.04.01"/>
    <x v="0"/>
    <d v="2024-10-01T00:00:00"/>
    <d v="2025-09-30T00:00:00"/>
    <s v="kkrug"/>
    <s v="porretto"/>
    <n v="541410.71"/>
    <s v="EDIA"/>
    <s v="A"/>
    <s v="Labor"/>
    <s v="TEC"/>
    <m/>
    <s v="BNL"/>
    <s v="Const"/>
    <s v="PM"/>
    <x v="0"/>
    <m/>
    <m/>
    <m/>
    <m/>
    <m/>
    <m/>
    <m/>
    <m/>
    <m/>
    <n v="541410.71"/>
    <m/>
    <m/>
    <m/>
    <m/>
    <m/>
    <m/>
    <m/>
    <m/>
    <m/>
    <x v="0"/>
    <x v="0"/>
    <m/>
  </r>
  <r>
    <s v=""/>
    <s v=" PM_0400_1420"/>
    <s v="QA - FY26 Labor"/>
    <s v="6.01.04.01"/>
    <x v="0"/>
    <d v="2025-10-01T00:00:00"/>
    <d v="2026-09-30T00:00:00"/>
    <s v="kkrug"/>
    <s v="porretto"/>
    <n v="560360.09"/>
    <s v="EDIA"/>
    <s v="A"/>
    <s v="Labor"/>
    <s v="TEC"/>
    <m/>
    <s v="BNL"/>
    <s v="Const"/>
    <s v="PM"/>
    <x v="0"/>
    <m/>
    <m/>
    <m/>
    <m/>
    <m/>
    <m/>
    <m/>
    <m/>
    <m/>
    <m/>
    <n v="560360.09"/>
    <m/>
    <m/>
    <m/>
    <m/>
    <m/>
    <m/>
    <m/>
    <m/>
    <x v="0"/>
    <x v="0"/>
    <m/>
  </r>
  <r>
    <s v=""/>
    <s v=" PM_0400_1480"/>
    <s v="QA - FY27 Labor"/>
    <s v="6.01.04.01"/>
    <x v="0"/>
    <d v="2026-10-01T00:00:00"/>
    <d v="2027-09-30T00:00:00"/>
    <s v="kkrug"/>
    <s v="porretto"/>
    <n v="386648.46"/>
    <s v="EDIA"/>
    <s v="A"/>
    <s v="Labor"/>
    <s v="TEC"/>
    <m/>
    <s v="BNL"/>
    <s v="Const"/>
    <s v="PM"/>
    <x v="0"/>
    <m/>
    <m/>
    <m/>
    <m/>
    <m/>
    <m/>
    <m/>
    <m/>
    <m/>
    <m/>
    <m/>
    <n v="386648.46"/>
    <m/>
    <m/>
    <m/>
    <m/>
    <m/>
    <m/>
    <m/>
    <x v="0"/>
    <x v="0"/>
    <m/>
  </r>
  <r>
    <s v=""/>
    <s v=" PM_0400_1540"/>
    <s v="QA - FY28 Labor"/>
    <s v="6.01.04.01"/>
    <x v="0"/>
    <d v="2027-10-01T00:00:00"/>
    <d v="2028-09-29T00:00:00"/>
    <s v="kkrug"/>
    <s v="porretto"/>
    <n v="400181.16"/>
    <s v="EDIA"/>
    <s v="A"/>
    <s v="Labor"/>
    <s v="TEC"/>
    <m/>
    <s v="BNL"/>
    <s v="Const"/>
    <s v="PM"/>
    <x v="0"/>
    <m/>
    <m/>
    <m/>
    <m/>
    <m/>
    <m/>
    <m/>
    <m/>
    <m/>
    <m/>
    <m/>
    <m/>
    <n v="400181.16"/>
    <m/>
    <m/>
    <m/>
    <m/>
    <m/>
    <m/>
    <x v="0"/>
    <x v="0"/>
    <m/>
  </r>
  <r>
    <s v=""/>
    <s v=" PO_0600_1120"/>
    <s v="QA - FY29 Labor"/>
    <s v="6.01.04.01"/>
    <x v="0"/>
    <d v="2028-10-02T00:00:00"/>
    <d v="2029-09-28T00:00:00"/>
    <s v="kkrug"/>
    <s v="porretto"/>
    <n v="202641.2"/>
    <s v="EDIA"/>
    <s v="A"/>
    <s v="Labor"/>
    <s v="TEC"/>
    <m/>
    <s v="BNL"/>
    <s v="Const"/>
    <s v="PM"/>
    <x v="0"/>
    <m/>
    <m/>
    <m/>
    <m/>
    <m/>
    <m/>
    <m/>
    <m/>
    <m/>
    <m/>
    <m/>
    <m/>
    <m/>
    <n v="202641.2"/>
    <m/>
    <m/>
    <m/>
    <m/>
    <m/>
    <x v="0"/>
    <x v="0"/>
    <m/>
  </r>
  <r>
    <s v=""/>
    <s v=" PO_0600_1180"/>
    <s v="QA - FY30 Labor"/>
    <s v="6.01.04.01"/>
    <x v="0"/>
    <d v="2029-10-01T00:00:00"/>
    <d v="1930-09-30T00:00:00"/>
    <s v="kkrug"/>
    <s v="porretto"/>
    <n v="88308.9"/>
    <s v="EDIA"/>
    <s v="A"/>
    <s v="Labor"/>
    <s v="OPC"/>
    <m/>
    <s v="BNL"/>
    <s v="Pre-Ops"/>
    <s v="PM"/>
    <x v="0"/>
    <m/>
    <m/>
    <m/>
    <m/>
    <m/>
    <m/>
    <m/>
    <m/>
    <m/>
    <m/>
    <m/>
    <m/>
    <m/>
    <m/>
    <n v="88308.9"/>
    <m/>
    <m/>
    <m/>
    <m/>
    <x v="0"/>
    <x v="0"/>
    <m/>
  </r>
  <r>
    <s v=""/>
    <s v=" PO_0600_1240"/>
    <s v="QA - FY31 Labor"/>
    <s v="6.01.04.01"/>
    <x v="0"/>
    <d v="1930-10-01T00:00:00"/>
    <d v="1931-09-30T00:00:00"/>
    <s v="kkrug"/>
    <s v="porretto"/>
    <n v="91399.71"/>
    <s v="EDIA"/>
    <s v="A"/>
    <s v="Labor"/>
    <s v="OPC"/>
    <m/>
    <s v="BNL"/>
    <s v="Pre-Ops"/>
    <s v="PM"/>
    <x v="0"/>
    <m/>
    <m/>
    <m/>
    <m/>
    <m/>
    <m/>
    <m/>
    <m/>
    <m/>
    <m/>
    <m/>
    <m/>
    <m/>
    <m/>
    <m/>
    <n v="91399.71"/>
    <m/>
    <m/>
    <m/>
    <x v="0"/>
    <x v="0"/>
    <m/>
  </r>
  <r>
    <s v=""/>
    <s v=" PM_0400_1240"/>
    <s v="QA - FY23 Labor"/>
    <s v="6.01.04.01"/>
    <x v="0"/>
    <d v="2022-10-03T00:00:00"/>
    <d v="2023-09-29T00:00:00"/>
    <s v="kkrug"/>
    <s v="porretto"/>
    <n v="250243.94"/>
    <s v="EDIA"/>
    <s v="A"/>
    <s v="Labor"/>
    <s v="TEC"/>
    <m/>
    <s v="BNL"/>
    <s v="PED.Design"/>
    <s v="PM"/>
    <x v="0"/>
    <m/>
    <m/>
    <m/>
    <m/>
    <m/>
    <m/>
    <m/>
    <n v="250243.94"/>
    <m/>
    <m/>
    <m/>
    <m/>
    <m/>
    <m/>
    <m/>
    <m/>
    <m/>
    <m/>
    <m/>
    <x v="0"/>
    <x v="0"/>
    <m/>
  </r>
  <r>
    <s v=""/>
    <s v=" PM_0400_1300"/>
    <s v="QA - FY24 Labor"/>
    <s v="6.01.04.01"/>
    <x v="0"/>
    <d v="2023-10-02T00:00:00"/>
    <d v="2024-09-30T00:00:00"/>
    <s v="kkrug"/>
    <s v="porretto"/>
    <n v="518004.96"/>
    <s v="EDIA"/>
    <s v="A"/>
    <s v="Labor"/>
    <s v="TEC"/>
    <m/>
    <s v="BNL"/>
    <s v="PED.Design"/>
    <s v="PM"/>
    <x v="0"/>
    <m/>
    <m/>
    <m/>
    <m/>
    <m/>
    <m/>
    <m/>
    <m/>
    <n v="518004.96"/>
    <m/>
    <m/>
    <m/>
    <m/>
    <m/>
    <m/>
    <m/>
    <m/>
    <m/>
    <m/>
    <x v="0"/>
    <x v="0"/>
    <m/>
  </r>
  <r>
    <s v=""/>
    <s v=" PM_0400_1360"/>
    <s v="QA - FY25 Labor"/>
    <s v="6.01.04.01"/>
    <x v="0"/>
    <d v="2024-10-01T00:00:00"/>
    <d v="2025-09-30T00:00:00"/>
    <s v="kkrug"/>
    <s v="porretto"/>
    <n v="804202.7"/>
    <s v="EDIA"/>
    <s v="A"/>
    <s v="Labor"/>
    <s v="TEC"/>
    <m/>
    <s v="BNL"/>
    <s v="Const"/>
    <s v="PM"/>
    <x v="0"/>
    <m/>
    <m/>
    <m/>
    <m/>
    <m/>
    <m/>
    <m/>
    <m/>
    <m/>
    <n v="804202.7"/>
    <m/>
    <m/>
    <m/>
    <m/>
    <m/>
    <m/>
    <m/>
    <m/>
    <m/>
    <x v="0"/>
    <x v="0"/>
    <m/>
  </r>
  <r>
    <s v=""/>
    <s v=" PM_0400_1420"/>
    <s v="QA - FY26 Labor"/>
    <s v="6.01.04.01"/>
    <x v="0"/>
    <d v="2025-10-01T00:00:00"/>
    <d v="2026-09-30T00:00:00"/>
    <s v="kkrug"/>
    <s v="porretto"/>
    <n v="832349.79"/>
    <s v="EDIA"/>
    <s v="A"/>
    <s v="Labor"/>
    <s v="TEC"/>
    <m/>
    <s v="BNL"/>
    <s v="Const"/>
    <s v="PM"/>
    <x v="0"/>
    <m/>
    <m/>
    <m/>
    <m/>
    <m/>
    <m/>
    <m/>
    <m/>
    <m/>
    <m/>
    <n v="832349.79"/>
    <m/>
    <m/>
    <m/>
    <m/>
    <m/>
    <m/>
    <m/>
    <m/>
    <x v="0"/>
    <x v="0"/>
    <m/>
  </r>
  <r>
    <s v=""/>
    <s v=" PM_0400_1480"/>
    <s v="QA - FY27 Labor"/>
    <s v="6.01.04.01"/>
    <x v="0"/>
    <d v="2026-10-01T00:00:00"/>
    <d v="2027-09-30T00:00:00"/>
    <s v="kkrug"/>
    <s v="porretto"/>
    <n v="574321.36"/>
    <s v="EDIA"/>
    <s v="A"/>
    <s v="Labor"/>
    <s v="TEC"/>
    <m/>
    <s v="BNL"/>
    <s v="Const"/>
    <s v="PM"/>
    <x v="0"/>
    <m/>
    <m/>
    <m/>
    <m/>
    <m/>
    <m/>
    <m/>
    <m/>
    <m/>
    <m/>
    <m/>
    <n v="574321.36"/>
    <m/>
    <m/>
    <m/>
    <m/>
    <m/>
    <m/>
    <m/>
    <x v="0"/>
    <x v="0"/>
    <m/>
  </r>
  <r>
    <s v=""/>
    <s v=" PM_0400_1540"/>
    <s v="QA - FY28 Labor"/>
    <s v="6.01.04.01"/>
    <x v="0"/>
    <d v="2027-10-01T00:00:00"/>
    <d v="2028-09-29T00:00:00"/>
    <s v="kkrug"/>
    <s v="porretto"/>
    <n v="594422.6"/>
    <s v="EDIA"/>
    <s v="A"/>
    <s v="Labor"/>
    <s v="TEC"/>
    <m/>
    <s v="BNL"/>
    <s v="Const"/>
    <s v="PM"/>
    <x v="0"/>
    <m/>
    <m/>
    <m/>
    <m/>
    <m/>
    <m/>
    <m/>
    <m/>
    <m/>
    <m/>
    <m/>
    <m/>
    <n v="594422.6"/>
    <m/>
    <m/>
    <m/>
    <m/>
    <m/>
    <m/>
    <x v="0"/>
    <x v="0"/>
    <m/>
  </r>
  <r>
    <s v=""/>
    <s v=" IR_0211_3000"/>
    <s v="Direct Wind Magnets 6 - B0ApF"/>
    <s v="6.06.02.01.01"/>
    <x v="0"/>
    <d v="2025-01-28T00:00:00"/>
    <d v="2027-07-01T00:00:00"/>
    <s v="jtolle"/>
    <s v="hwitte"/>
    <n v="64868.38"/>
    <s v="EDIA"/>
    <s v="C"/>
    <s v="Labor"/>
    <s v="TEC"/>
    <m/>
    <s v="BNL"/>
    <s v="Const"/>
    <s v="SC_MAG"/>
    <x v="0"/>
    <m/>
    <m/>
    <m/>
    <m/>
    <m/>
    <m/>
    <m/>
    <m/>
    <m/>
    <n v="18320.79"/>
    <n v="26629.06"/>
    <n v="19918.53"/>
    <m/>
    <m/>
    <m/>
    <m/>
    <m/>
    <m/>
    <m/>
    <x v="0"/>
    <x v="0"/>
    <m/>
  </r>
  <r>
    <s v=""/>
    <s v=" IR_0211_2500"/>
    <s v="Direct Wind Magnets 5 - B2eR"/>
    <s v="6.06.02.01.01"/>
    <x v="0"/>
    <d v="2024-08-01T00:00:00"/>
    <d v="2027-05-05T00:00:00"/>
    <s v="jtolle"/>
    <s v="hwitte"/>
    <n v="532329.98"/>
    <s v="EDIA"/>
    <s v="C"/>
    <s v="Labor"/>
    <s v="TEC"/>
    <m/>
    <s v="BNL"/>
    <s v="Const"/>
    <s v="SC_MAG"/>
    <x v="0"/>
    <m/>
    <m/>
    <m/>
    <m/>
    <m/>
    <m/>
    <m/>
    <m/>
    <n v="32449.72"/>
    <n v="193153.11"/>
    <n v="193153.11"/>
    <n v="113574.03"/>
    <m/>
    <m/>
    <m/>
    <m/>
    <m/>
    <m/>
    <m/>
    <x v="0"/>
    <x v="0"/>
    <m/>
  </r>
  <r>
    <s v=""/>
    <s v=" IR_0211_1000"/>
    <s v="Direct Wind Magnets 2 - Q2eF"/>
    <s v="6.06.02.01.01"/>
    <x v="0"/>
    <d v="2024-02-12T00:00:00"/>
    <d v="2028-06-30T00:00:00"/>
    <s v="jtolle"/>
    <s v="hwitte"/>
    <n v="117905.23"/>
    <s v="EDIA"/>
    <s v="C"/>
    <s v="Labor"/>
    <s v="TEC"/>
    <m/>
    <s v="BNL"/>
    <s v="Const"/>
    <s v="SC_MAG"/>
    <x v="0"/>
    <m/>
    <m/>
    <m/>
    <m/>
    <m/>
    <m/>
    <m/>
    <m/>
    <n v="17380.02"/>
    <n v="26821.03"/>
    <n v="26821.03"/>
    <n v="26821.03"/>
    <n v="20062.13"/>
    <m/>
    <m/>
    <m/>
    <m/>
    <m/>
    <m/>
    <x v="0"/>
    <x v="0"/>
    <m/>
  </r>
  <r>
    <s v=""/>
    <s v=" IR_0211_1500"/>
    <s v="Direct Wind Magnets 3 - Q1eR"/>
    <s v="6.06.02.01.01"/>
    <x v="0"/>
    <d v="2024-04-09T00:00:00"/>
    <d v="2028-11-01T00:00:00"/>
    <s v="jtolle"/>
    <s v="hwitte"/>
    <n v="111225.09"/>
    <s v="EDIA"/>
    <s v="C"/>
    <s v="Labor"/>
    <s v="TEC"/>
    <m/>
    <s v="BNL"/>
    <s v="Const"/>
    <s v="SC_MAG"/>
    <x v="0"/>
    <m/>
    <m/>
    <m/>
    <m/>
    <m/>
    <m/>
    <m/>
    <m/>
    <n v="11861.42"/>
    <n v="24306.18"/>
    <n v="24306.18"/>
    <n v="24306.18"/>
    <n v="24306.18"/>
    <n v="2138.9499999999998"/>
    <m/>
    <m/>
    <m/>
    <m/>
    <m/>
    <x v="0"/>
    <x v="0"/>
    <m/>
  </r>
  <r>
    <s v=""/>
    <s v=" IR_0211_2000"/>
    <s v="Direct Wind Magnets 4 - Q2eR"/>
    <s v="6.06.02.01.01"/>
    <x v="0"/>
    <d v="2024-06-05T00:00:00"/>
    <d v="2028-05-04T00:00:00"/>
    <s v="jtolle"/>
    <s v="hwitte"/>
    <n v="92562.63"/>
    <s v="EDIA"/>
    <s v="C"/>
    <s v="Labor"/>
    <s v="TEC"/>
    <m/>
    <s v="BNL"/>
    <s v="Const"/>
    <s v="SC_MAG"/>
    <x v="0"/>
    <m/>
    <m/>
    <m/>
    <m/>
    <m/>
    <m/>
    <m/>
    <m/>
    <n v="7752.95"/>
    <n v="23637.03"/>
    <n v="23637.03"/>
    <n v="23637.03"/>
    <n v="13898.58"/>
    <m/>
    <m/>
    <m/>
    <m/>
    <m/>
    <m/>
    <x v="0"/>
    <x v="0"/>
    <m/>
  </r>
  <r>
    <s v=""/>
    <s v=" IR_0211_5000"/>
    <s v="Direct Wind Magnets 10 - Q1ApR"/>
    <s v="6.06.02.01.01"/>
    <x v="0"/>
    <d v="2025-09-15T00:00:00"/>
    <d v="2029-11-27T00:00:00"/>
    <s v="jtolle"/>
    <s v="hwitte"/>
    <n v="14650.46"/>
    <s v="EDIA"/>
    <s v="C"/>
    <s v="Labor"/>
    <s v="TEC"/>
    <m/>
    <s v="BNL"/>
    <s v="Const"/>
    <s v="SC_MAG"/>
    <x v="0"/>
    <m/>
    <m/>
    <m/>
    <m/>
    <m/>
    <m/>
    <m/>
    <m/>
    <m/>
    <n v="167.59"/>
    <n v="3491.53"/>
    <n v="3491.53"/>
    <n v="3491.53"/>
    <n v="3477.56"/>
    <n v="530.71"/>
    <m/>
    <m/>
    <m/>
    <m/>
    <x v="0"/>
    <x v="0"/>
    <m/>
  </r>
  <r>
    <s v=""/>
    <s v=" IR_0211_5500"/>
    <s v="Direct Wind Magnets 11 - Q1BpR"/>
    <s v="6.06.02.01.01"/>
    <x v="0"/>
    <d v="2025-11-12T00:00:00"/>
    <d v="1930-01-25T00:00:00"/>
    <s v="jtolle"/>
    <s v="hwitte"/>
    <n v="25616.82"/>
    <s v="EDIA"/>
    <s v="C"/>
    <s v="Labor"/>
    <s v="TEC"/>
    <m/>
    <s v="BNL"/>
    <s v="Const"/>
    <s v="SC_MAG"/>
    <x v="0"/>
    <m/>
    <m/>
    <m/>
    <m/>
    <m/>
    <m/>
    <m/>
    <m/>
    <m/>
    <m/>
    <n v="5421.29"/>
    <n v="6105.06"/>
    <n v="6105.06"/>
    <n v="6080.64"/>
    <n v="1904.78"/>
    <m/>
    <m/>
    <m/>
    <m/>
    <x v="0"/>
    <x v="0"/>
    <m/>
  </r>
  <r>
    <s v=""/>
    <s v=" IR_0211_6000"/>
    <s v="Direct Wind Magnets 12 - Q2BpR"/>
    <s v="6.06.02.01.01"/>
    <x v="0"/>
    <d v="2026-01-13T00:00:00"/>
    <d v="1930-05-28T00:00:00"/>
    <s v="jtolle"/>
    <s v="hwitte"/>
    <n v="69728.63"/>
    <s v="EDIA"/>
    <s v="C"/>
    <s v="Labor"/>
    <s v="TEC"/>
    <m/>
    <s v="BNL"/>
    <s v="Const"/>
    <s v="SC_MAG"/>
    <x v="0"/>
    <m/>
    <m/>
    <m/>
    <m/>
    <m/>
    <m/>
    <m/>
    <m/>
    <m/>
    <m/>
    <n v="11600.19"/>
    <n v="15934.33"/>
    <n v="15934.33"/>
    <n v="15870.59"/>
    <n v="10389.19"/>
    <m/>
    <m/>
    <m/>
    <m/>
    <x v="0"/>
    <x v="0"/>
    <m/>
  </r>
  <r>
    <s v=""/>
    <s v=" IR_0211_3500"/>
    <s v="Direct Wind Magnets 7 - B0pF - Dipole"/>
    <s v="6.06.02.01.01"/>
    <x v="0"/>
    <d v="2025-03-26T00:00:00"/>
    <d v="2028-05-25T00:00:00"/>
    <s v="jtolle"/>
    <s v="hwitte"/>
    <n v="116246.73"/>
    <s v="EDIA"/>
    <s v="C"/>
    <s v="Labor"/>
    <s v="TEC"/>
    <m/>
    <s v="BNL"/>
    <s v="Const"/>
    <s v="SC_MAG"/>
    <x v="0"/>
    <m/>
    <m/>
    <m/>
    <m/>
    <m/>
    <m/>
    <m/>
    <m/>
    <m/>
    <n v="19325.650000000001"/>
    <n v="36601.620000000003"/>
    <n v="36601.620000000003"/>
    <n v="23717.85"/>
    <m/>
    <m/>
    <m/>
    <m/>
    <m/>
    <m/>
    <x v="0"/>
    <x v="0"/>
    <m/>
  </r>
  <r>
    <s v=""/>
    <s v=" IR_0211_4500"/>
    <s v="Direct Wind Magnets 9 - Q0eF"/>
    <s v="6.06.02.01.01"/>
    <x v="0"/>
    <d v="2025-07-18T00:00:00"/>
    <d v="2029-07-24T00:00:00"/>
    <s v="jtolle"/>
    <s v="hwitte"/>
    <n v="60054.11"/>
    <s v="EDIA"/>
    <s v="C"/>
    <s v="Labor"/>
    <s v="TEC"/>
    <m/>
    <s v="BNL"/>
    <s v="Const"/>
    <s v="SC_MAG"/>
    <x v="0"/>
    <m/>
    <m/>
    <m/>
    <m/>
    <m/>
    <m/>
    <m/>
    <m/>
    <m/>
    <n v="3110.37"/>
    <n v="14953.71"/>
    <n v="14953.71"/>
    <n v="14953.71"/>
    <n v="12082.59"/>
    <m/>
    <m/>
    <m/>
    <m/>
    <m/>
    <x v="0"/>
    <x v="0"/>
    <m/>
  </r>
  <r>
    <s v=""/>
    <s v=" IR_0211_4000"/>
    <s v="Direct Wind Magnets 8 - B0pF - Quad"/>
    <s v="6.06.02.01.01"/>
    <x v="0"/>
    <d v="2025-05-21T00:00:00"/>
    <d v="2029-03-16T00:00:00"/>
    <s v="jtolle"/>
    <s v="hwitte"/>
    <n v="138508.41"/>
    <s v="EDIA"/>
    <s v="C"/>
    <s v="Labor"/>
    <s v="TEC"/>
    <m/>
    <s v="BNL"/>
    <s v="Const"/>
    <s v="SC_MAG"/>
    <x v="0"/>
    <m/>
    <m/>
    <m/>
    <m/>
    <m/>
    <m/>
    <m/>
    <m/>
    <m/>
    <n v="13357.2"/>
    <n v="36296.75"/>
    <n v="36296.75"/>
    <n v="36296.75"/>
    <n v="16260.95"/>
    <m/>
    <m/>
    <m/>
    <m/>
    <m/>
    <x v="0"/>
    <x v="0"/>
    <m/>
  </r>
  <r>
    <s v=""/>
    <s v=" PO_0600_1120"/>
    <s v="QA - FY29 Labor"/>
    <s v="6.01.04.01"/>
    <x v="0"/>
    <d v="2028-10-02T00:00:00"/>
    <d v="2029-09-28T00:00:00"/>
    <s v="kkrug"/>
    <s v="porretto"/>
    <n v="300999.94"/>
    <s v="EDIA"/>
    <s v="A"/>
    <s v="Labor"/>
    <s v="TEC"/>
    <m/>
    <s v="BNL"/>
    <s v="Const"/>
    <s v="PM"/>
    <x v="0"/>
    <m/>
    <m/>
    <m/>
    <m/>
    <m/>
    <m/>
    <m/>
    <m/>
    <m/>
    <m/>
    <m/>
    <m/>
    <m/>
    <n v="300999.94"/>
    <m/>
    <m/>
    <m/>
    <m/>
    <m/>
    <x v="0"/>
    <x v="0"/>
    <m/>
  </r>
  <r>
    <s v=""/>
    <s v=" PO_0600_1180"/>
    <s v="QA - FY30 Labor"/>
    <s v="6.01.04.01"/>
    <x v="0"/>
    <d v="2029-10-01T00:00:00"/>
    <d v="1930-09-30T00:00:00"/>
    <s v="kkrug"/>
    <s v="porretto"/>
    <n v="90181.17"/>
    <s v="EDIA"/>
    <s v="A"/>
    <s v="Labor"/>
    <s v="OPC"/>
    <m/>
    <s v="BNL"/>
    <s v="Pre-Ops"/>
    <s v="PM"/>
    <x v="0"/>
    <m/>
    <m/>
    <m/>
    <m/>
    <m/>
    <m/>
    <m/>
    <m/>
    <m/>
    <m/>
    <m/>
    <m/>
    <m/>
    <m/>
    <n v="90181.17"/>
    <m/>
    <m/>
    <m/>
    <m/>
    <x v="0"/>
    <x v="0"/>
    <m/>
  </r>
  <r>
    <s v=""/>
    <s v=" PO_0600_1240"/>
    <s v="QA - FY31 Labor"/>
    <s v="6.01.04.01"/>
    <x v="0"/>
    <d v="1930-10-01T00:00:00"/>
    <d v="1931-09-30T00:00:00"/>
    <s v="kkrug"/>
    <s v="porretto"/>
    <n v="93337.51"/>
    <s v="EDIA"/>
    <s v="A"/>
    <s v="Labor"/>
    <s v="OPC"/>
    <m/>
    <s v="BNL"/>
    <s v="Pre-Ops"/>
    <s v="PM"/>
    <x v="0"/>
    <m/>
    <m/>
    <m/>
    <m/>
    <m/>
    <m/>
    <m/>
    <m/>
    <m/>
    <m/>
    <m/>
    <m/>
    <m/>
    <m/>
    <m/>
    <n v="93337.51"/>
    <m/>
    <m/>
    <m/>
    <x v="0"/>
    <x v="0"/>
    <m/>
  </r>
  <r>
    <s v=""/>
    <s v=" PO_0701_1000"/>
    <s v="Pre-Injector - IRR/ARR Prep Team above and beyond LOE ESH Staff"/>
    <s v="6.12.02.03"/>
    <x v="0"/>
    <d v="2029-12-13T00:00:00"/>
    <d v="1930-06-05T00:00:00"/>
    <s v="egolnar"/>
    <s v="blednykh"/>
    <n v="69685.45"/>
    <s v="EDIA"/>
    <s v="C"/>
    <s v="Labor"/>
    <s v="OPC"/>
    <m/>
    <s v="BNL"/>
    <s v="Pre-Ops"/>
    <s v="COM"/>
    <x v="4"/>
    <m/>
    <m/>
    <m/>
    <m/>
    <m/>
    <m/>
    <m/>
    <m/>
    <m/>
    <m/>
    <m/>
    <m/>
    <m/>
    <m/>
    <n v="69685.45"/>
    <m/>
    <m/>
    <m/>
    <m/>
    <x v="0"/>
    <x v="0"/>
    <m/>
  </r>
  <r>
    <s v=""/>
    <s v=" PO_0701_1060"/>
    <s v="Pre-Injector - IRR/ARR Closeout Process"/>
    <s v="6.12.02.03"/>
    <x v="0"/>
    <d v="1930-07-05T00:00:00"/>
    <d v="1930-09-06T00:00:00"/>
    <s v="egolnar"/>
    <s v="blednykh"/>
    <n v="12297.43"/>
    <s v="EDIA"/>
    <s v="C"/>
    <s v="Labor"/>
    <s v="OPC"/>
    <m/>
    <s v="BNL"/>
    <s v="Pre-Ops"/>
    <s v="COM"/>
    <x v="4"/>
    <m/>
    <m/>
    <m/>
    <m/>
    <m/>
    <m/>
    <m/>
    <m/>
    <m/>
    <m/>
    <m/>
    <m/>
    <m/>
    <m/>
    <n v="12297.43"/>
    <m/>
    <m/>
    <m/>
    <m/>
    <x v="0"/>
    <x v="0"/>
    <m/>
  </r>
  <r>
    <s v=""/>
    <s v=" PO_0702_1000"/>
    <s v="RCS - IRR/ARR Prep Team above and beyond LOE ESH Staff"/>
    <s v="6.12.02.04"/>
    <x v="0"/>
    <d v="1931-05-15T00:00:00"/>
    <d v="1931-11-04T00:00:00"/>
    <s v="egolnar"/>
    <s v="blednykh"/>
    <n v="72482.06"/>
    <s v="EDIA"/>
    <s v="C"/>
    <s v="Labor"/>
    <s v="OPC"/>
    <m/>
    <s v="BNL"/>
    <s v="Pre-Ops"/>
    <s v="COM"/>
    <x v="4"/>
    <m/>
    <m/>
    <m/>
    <m/>
    <m/>
    <m/>
    <m/>
    <m/>
    <m/>
    <m/>
    <m/>
    <m/>
    <m/>
    <m/>
    <m/>
    <n v="57985.64"/>
    <n v="14496.41"/>
    <m/>
    <m/>
    <x v="0"/>
    <x v="0"/>
    <m/>
  </r>
  <r>
    <s v=""/>
    <s v=" PO_0702_1060"/>
    <s v="RCS - IRR/ARR Closeout Process"/>
    <s v="6.12.02.04"/>
    <x v="0"/>
    <d v="1931-12-08T00:00:00"/>
    <d v="1932-02-11T00:00:00"/>
    <s v="egolnar"/>
    <s v="blednykh"/>
    <n v="13173.32"/>
    <s v="EDIA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n v="13173.32"/>
    <m/>
    <m/>
    <x v="0"/>
    <x v="0"/>
    <m/>
  </r>
  <r>
    <s v=""/>
    <s v=" PO_0703_1000"/>
    <s v="ESR - IRR/ARR Prep Team above and beyond LOE ESH Staff"/>
    <s v="6.12.02.06"/>
    <x v="0"/>
    <d v="1932-03-19T00:00:00"/>
    <d v="1932-08-09T00:00:00"/>
    <s v="egolnar"/>
    <s v="blednykh"/>
    <n v="74648.789999999994"/>
    <s v="EDIA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n v="74648.789999999994"/>
    <m/>
    <m/>
    <x v="0"/>
    <x v="0"/>
    <m/>
  </r>
  <r>
    <s v=""/>
    <s v=" PO_0703_1040"/>
    <s v="ESR - IRR/ARR Closeout Process"/>
    <s v="6.12.02.06"/>
    <x v="0"/>
    <d v="1932-09-08T00:00:00"/>
    <d v="1932-11-10T00:00:00"/>
    <s v="egolnar"/>
    <s v="blednykh"/>
    <n v="13173.32"/>
    <s v="EDIA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n v="4976.59"/>
    <n v="8196.73"/>
    <m/>
    <x v="0"/>
    <x v="0"/>
    <m/>
  </r>
  <r>
    <s v=""/>
    <s v=" PO_0704_1000"/>
    <s v="HSR - IRR/ARR Prep Team above and beyond LOE ESH Staff"/>
    <s v="6.12.02.05"/>
    <x v="0"/>
    <d v="1932-04-02T00:00:00"/>
    <d v="1932-08-23T00:00:00"/>
    <s v="egolnar"/>
    <s v="blednykh"/>
    <n v="74648.789999999994"/>
    <s v="EDIA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n v="74648.789999999994"/>
    <m/>
    <m/>
    <x v="0"/>
    <x v="0"/>
    <m/>
  </r>
  <r>
    <s v=""/>
    <s v=" PO_0704_1060"/>
    <s v="HSR - IRR/ARR Closeout Process"/>
    <s v="6.12.02.05"/>
    <x v="0"/>
    <d v="1932-09-22T00:00:00"/>
    <d v="1932-11-29T00:00:00"/>
    <s v="egolnar"/>
    <s v="blednykh"/>
    <n v="13173.32"/>
    <s v="EDIA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n v="2049.1799999999998"/>
    <n v="11124.13"/>
    <m/>
    <x v="0"/>
    <x v="0"/>
    <m/>
  </r>
  <r>
    <s v=""/>
    <s v=" PO_0705_1000"/>
    <s v="SHC - IRR/ARR Prep Team above and beyond LOE ESH Staff"/>
    <s v="6.12.02.07"/>
    <x v="0"/>
    <d v="1932-04-23T00:00:00"/>
    <d v="1932-09-14T00:00:00"/>
    <s v="egolnar"/>
    <s v="blednykh"/>
    <n v="87822.11"/>
    <s v="EDIA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n v="87822.11"/>
    <m/>
    <m/>
    <x v="0"/>
    <x v="0"/>
    <m/>
  </r>
  <r>
    <s v=""/>
    <s v=" PO_0705_1050"/>
    <s v="SHC - IRR/ARR Closeout Process"/>
    <s v="6.12.02.07"/>
    <x v="0"/>
    <d v="1932-10-14T00:00:00"/>
    <d v="1932-12-20T00:00:00"/>
    <s v="egolnar"/>
    <s v="blednykh"/>
    <n v="13173.32"/>
    <s v="EDIA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m/>
    <n v="13173.32"/>
    <m/>
    <x v="0"/>
    <x v="0"/>
    <m/>
  </r>
  <r>
    <s v=""/>
    <s v=" IR_0202_1020"/>
    <s v="Spin Rotator - Design Review"/>
    <s v="6.06.02.02"/>
    <x v="0"/>
    <d v="2024-10-01T00:00:00"/>
    <d v="2024-10-07T00:00:00"/>
    <s v="jtolle"/>
    <s v="hwitte"/>
    <n v="9652.24"/>
    <s v="EDIA"/>
    <s v="C"/>
    <s v="Labor"/>
    <s v="TEC"/>
    <m/>
    <s v="BNL"/>
    <s v="PED"/>
    <s v="SC_MAG"/>
    <x v="6"/>
    <s v="D25.APP01"/>
    <m/>
    <m/>
    <m/>
    <m/>
    <m/>
    <m/>
    <m/>
    <m/>
    <n v="9652.24"/>
    <m/>
    <m/>
    <m/>
    <m/>
    <m/>
    <m/>
    <m/>
    <m/>
    <m/>
    <x v="0"/>
    <x v="0"/>
    <m/>
  </r>
  <r>
    <s v=""/>
    <s v=" IR_0207_1000"/>
    <s v="Collared Dipole - Design (BNL)"/>
    <s v="6.06.02.06"/>
    <x v="0"/>
    <d v="2024-02-12T00:00:00"/>
    <d v="2025-02-25T00:00:00"/>
    <s v="jtolle"/>
    <s v="hwitte"/>
    <n v="129921.85"/>
    <s v="EDIA"/>
    <s v="C"/>
    <s v="Labor"/>
    <s v="TEC"/>
    <m/>
    <s v="BNL"/>
    <s v="PED"/>
    <s v="SC_MAG"/>
    <x v="6"/>
    <s v="S.P340"/>
    <m/>
    <m/>
    <m/>
    <m/>
    <m/>
    <m/>
    <m/>
    <n v="80951.31"/>
    <n v="48970.54"/>
    <m/>
    <m/>
    <m/>
    <m/>
    <m/>
    <m/>
    <m/>
    <m/>
    <m/>
    <x v="0"/>
    <x v="0"/>
    <m/>
  </r>
  <r>
    <s v=""/>
    <s v=" EJ_0402_6220"/>
    <s v="Cathode Storage Chamber - Test System"/>
    <s v="6.03.04.02.05"/>
    <x v="0"/>
    <d v="2026-07-16T00:00:00"/>
    <d v="2026-08-26T00:00:00"/>
    <s v="glayden"/>
    <s v="skaritka"/>
    <n v="11589.26"/>
    <s v="CON"/>
    <s v="C"/>
    <s v="Labor"/>
    <s v="TEC"/>
    <m/>
    <s v="BNL"/>
    <s v="Const"/>
    <s v="INJ"/>
    <x v="8"/>
    <s v="P.S513"/>
    <m/>
    <m/>
    <m/>
    <m/>
    <m/>
    <m/>
    <m/>
    <m/>
    <m/>
    <n v="11589.26"/>
    <m/>
    <m/>
    <m/>
    <m/>
    <m/>
    <m/>
    <m/>
    <m/>
    <x v="0"/>
    <x v="0"/>
    <m/>
  </r>
  <r>
    <s v=""/>
    <s v=" EJ_0305_6020"/>
    <s v="ESR Stripline Kickers Electrical Components - Prepare Spec/SOW/APP"/>
    <s v="6.03.03.05.06"/>
    <x v="0"/>
    <d v="2024-12-16T00:00:00"/>
    <d v="2025-04-10T00:00:00"/>
    <s v="mahmed"/>
    <s v="vranjbar"/>
    <n v="2799.34"/>
    <s v="EDIA"/>
    <s v="C"/>
    <s v="Labor"/>
    <s v="TEC"/>
    <m/>
    <s v="BNL"/>
    <s v="PED"/>
    <s v="PD"/>
    <x v="10"/>
    <s v="S.P032"/>
    <m/>
    <m/>
    <m/>
    <m/>
    <m/>
    <m/>
    <m/>
    <m/>
    <n v="2799.34"/>
    <m/>
    <m/>
    <m/>
    <m/>
    <m/>
    <m/>
    <m/>
    <m/>
    <m/>
    <x v="0"/>
    <x v="0"/>
    <m/>
  </r>
  <r>
    <s v=""/>
    <s v=" EJ_0305_6140"/>
    <s v="ESR Stripline Kickers Electrical Components  - Assembly &amp; Test"/>
    <s v="6.03.03.05.06"/>
    <x v="0"/>
    <d v="2027-02-24T00:00:00"/>
    <d v="2027-04-06T00:00:00"/>
    <s v="mahmed"/>
    <s v="vranjbar"/>
    <n v="14993.6"/>
    <s v="CON"/>
    <s v="C"/>
    <s v="Labor"/>
    <s v="TEC"/>
    <m/>
    <s v="BNL"/>
    <s v="Const"/>
    <s v="PD"/>
    <x v="8"/>
    <s v="S.P032"/>
    <s v="APP00192"/>
    <m/>
    <m/>
    <m/>
    <m/>
    <m/>
    <m/>
    <m/>
    <m/>
    <m/>
    <n v="14993.6"/>
    <m/>
    <m/>
    <m/>
    <m/>
    <m/>
    <m/>
    <m/>
    <x v="0"/>
    <x v="0"/>
    <m/>
  </r>
  <r>
    <s v=""/>
    <s v=" EJ_0305_6000"/>
    <s v="ESR Stripline Kickers Electrical Components - Final Design"/>
    <s v="6.03.03.05.06"/>
    <x v="0"/>
    <d v="2024-08-19T00:00:00"/>
    <d v="2024-12-13T00:00:00"/>
    <s v="mahmed"/>
    <s v="vranjbar"/>
    <n v="2763.84"/>
    <s v="EDIA"/>
    <s v="C"/>
    <s v="Labor"/>
    <s v="TEC"/>
    <m/>
    <s v="BNL"/>
    <s v="PED"/>
    <s v="PD"/>
    <x v="6"/>
    <s v="S.P032"/>
    <m/>
    <m/>
    <m/>
    <m/>
    <m/>
    <m/>
    <m/>
    <n v="1036.44"/>
    <n v="1727.4"/>
    <m/>
    <m/>
    <m/>
    <m/>
    <m/>
    <m/>
    <m/>
    <m/>
    <m/>
    <x v="0"/>
    <x v="0"/>
    <m/>
  </r>
  <r>
    <s v=""/>
    <s v=" EJ_0305_6180"/>
    <s v="ESR Stripline Kickers Mechanical Components  - Prepare Spec/SOW/APP"/>
    <s v="6.03.03.05.06"/>
    <x v="0"/>
    <d v="2025-03-14T00:00:00"/>
    <d v="2025-07-07T00:00:00"/>
    <s v="mahmed"/>
    <s v="vranjbar"/>
    <n v="2799.34"/>
    <s v="EDIA"/>
    <s v="C"/>
    <s v="Labor"/>
    <s v="TEC"/>
    <m/>
    <s v="BNL"/>
    <s v="PED"/>
    <s v="PD"/>
    <x v="10"/>
    <s v="S.P038"/>
    <m/>
    <m/>
    <m/>
    <m/>
    <m/>
    <m/>
    <m/>
    <m/>
    <n v="2799.34"/>
    <m/>
    <m/>
    <m/>
    <m/>
    <m/>
    <m/>
    <m/>
    <m/>
    <m/>
    <x v="0"/>
    <x v="0"/>
    <m/>
  </r>
  <r>
    <s v=""/>
    <s v=" EJ_0305_6300"/>
    <s v="ESR Stripline Kickers Mechanical Components  - Assembly &amp; Test"/>
    <s v="6.03.03.05.06"/>
    <x v="0"/>
    <d v="2026-05-14T00:00:00"/>
    <d v="2026-06-25T00:00:00"/>
    <s v="mahmed"/>
    <s v="vranjbar"/>
    <n v="14486.57"/>
    <s v="CON"/>
    <s v="C"/>
    <s v="Labor"/>
    <s v="TEC"/>
    <m/>
    <s v="BNL"/>
    <s v="Const"/>
    <s v="PD"/>
    <x v="8"/>
    <s v="S.P038"/>
    <s v="APP00193"/>
    <m/>
    <m/>
    <m/>
    <m/>
    <m/>
    <m/>
    <m/>
    <m/>
    <n v="14486.57"/>
    <m/>
    <m/>
    <m/>
    <m/>
    <m/>
    <m/>
    <m/>
    <m/>
    <x v="0"/>
    <x v="0"/>
    <m/>
  </r>
  <r>
    <s v=""/>
    <s v=" EJ_0305_6160"/>
    <s v="ESR Stripline Kickers Mechanical Components  - Final Design"/>
    <s v="6.03.03.05.06"/>
    <x v="0"/>
    <d v="2024-12-16T00:00:00"/>
    <d v="2025-03-13T00:00:00"/>
    <s v="mahmed"/>
    <s v="vranjbar"/>
    <n v="2799.34"/>
    <s v="EDIA"/>
    <s v="C"/>
    <s v="Labor"/>
    <s v="TEC"/>
    <m/>
    <s v="BNL"/>
    <s v="PED"/>
    <s v="PD"/>
    <x v="6"/>
    <s v="S.P038"/>
    <m/>
    <m/>
    <m/>
    <m/>
    <m/>
    <m/>
    <m/>
    <m/>
    <n v="2799.34"/>
    <m/>
    <m/>
    <m/>
    <m/>
    <m/>
    <m/>
    <m/>
    <m/>
    <m/>
    <x v="0"/>
    <x v="0"/>
    <m/>
  </r>
  <r>
    <s v=""/>
    <s v=" HR_0807_0100"/>
    <s v="BPM System - Construction"/>
    <s v="6.05.07.06.01"/>
    <x v="0"/>
    <d v="2027-05-27T00:00:00"/>
    <d v="2029-03-16T00:00:00"/>
    <s v="mahmed"/>
    <s v="gassner"/>
    <n v="19905.2"/>
    <s v="CON"/>
    <s v="C"/>
    <s v="Labor"/>
    <s v="TEC"/>
    <m/>
    <s v="BNL"/>
    <s v="Const"/>
    <s v="SHC"/>
    <x v="7"/>
    <m/>
    <m/>
    <m/>
    <m/>
    <m/>
    <m/>
    <m/>
    <m/>
    <m/>
    <m/>
    <m/>
    <n v="3892.57"/>
    <n v="11058.45"/>
    <n v="4954.18"/>
    <m/>
    <m/>
    <m/>
    <m/>
    <m/>
    <x v="0"/>
    <x v="0"/>
    <m/>
  </r>
  <r>
    <s v=""/>
    <s v=" HR_0807_4060"/>
    <s v="SHC Profile and Emittance Monitors - Final Design"/>
    <s v="6.05.07.06.03"/>
    <x v="0"/>
    <d v="2025-12-30T00:00:00"/>
    <d v="2026-08-03T00:00:00"/>
    <s v="mahmed"/>
    <s v="gassner"/>
    <n v="69594.62"/>
    <s v="EDIA"/>
    <s v="C"/>
    <s v="Labor"/>
    <s v="TEC"/>
    <m/>
    <s v="BNL"/>
    <s v="PED"/>
    <s v="SHC"/>
    <x v="6"/>
    <m/>
    <m/>
    <m/>
    <m/>
    <m/>
    <m/>
    <m/>
    <m/>
    <m/>
    <m/>
    <n v="69594.62"/>
    <m/>
    <m/>
    <m/>
    <m/>
    <m/>
    <m/>
    <m/>
    <m/>
    <x v="0"/>
    <x v="0"/>
    <m/>
  </r>
  <r>
    <s v=""/>
    <s v=" HR_0807_6060"/>
    <s v="SHC Beam Loss Monitors - Final Design"/>
    <s v="6.05.07.06.04"/>
    <x v="0"/>
    <d v="2025-12-30T00:00:00"/>
    <d v="2026-08-03T00:00:00"/>
    <s v="mahmed"/>
    <s v="gassner"/>
    <n v="8560.25"/>
    <s v="EDIA"/>
    <s v="C"/>
    <s v="Labor"/>
    <s v="TEC"/>
    <m/>
    <s v="BNL"/>
    <s v="PED"/>
    <s v="SHC"/>
    <x v="6"/>
    <m/>
    <m/>
    <m/>
    <m/>
    <m/>
    <m/>
    <m/>
    <m/>
    <m/>
    <m/>
    <n v="8560.25"/>
    <m/>
    <m/>
    <m/>
    <m/>
    <m/>
    <m/>
    <m/>
    <m/>
    <x v="0"/>
    <x v="0"/>
    <m/>
  </r>
  <r>
    <s v=""/>
    <s v=" HR_0807_6100"/>
    <s v="SHC Beam Loss Monitors - Construction"/>
    <s v="6.05.07.06.04"/>
    <x v="0"/>
    <d v="2027-05-27T00:00:00"/>
    <d v="2029-03-16T00:00:00"/>
    <s v="mahmed"/>
    <s v="gassner"/>
    <n v="6220.37"/>
    <s v="CON"/>
    <s v="C"/>
    <s v="Labor"/>
    <s v="TEC"/>
    <m/>
    <s v="BNL"/>
    <s v="Const"/>
    <s v="SHC"/>
    <x v="5"/>
    <m/>
    <m/>
    <m/>
    <m/>
    <m/>
    <m/>
    <m/>
    <m/>
    <m/>
    <m/>
    <m/>
    <n v="1216.43"/>
    <n v="3455.76"/>
    <n v="1548.18"/>
    <m/>
    <m/>
    <m/>
    <m/>
    <m/>
    <x v="0"/>
    <x v="0"/>
    <m/>
  </r>
  <r>
    <s v=""/>
    <s v=" HR_0807_8060"/>
    <s v="SHC Synchrotron Radiation Monitors - Final Design"/>
    <s v="6.05.07.06.05"/>
    <x v="0"/>
    <d v="2025-12-30T00:00:00"/>
    <d v="2026-08-03T00:00:00"/>
    <s v="mahmed"/>
    <s v="gassner"/>
    <n v="46357.03"/>
    <s v="EDIA"/>
    <s v="C"/>
    <s v="Labor"/>
    <s v="TEC"/>
    <m/>
    <s v="BNL"/>
    <s v="PED"/>
    <s v="SHC"/>
    <x v="6"/>
    <m/>
    <m/>
    <m/>
    <m/>
    <m/>
    <m/>
    <m/>
    <m/>
    <m/>
    <m/>
    <n v="46357.03"/>
    <m/>
    <m/>
    <m/>
    <m/>
    <m/>
    <m/>
    <m/>
    <m/>
    <x v="0"/>
    <x v="0"/>
    <m/>
  </r>
  <r>
    <s v=""/>
    <s v=" RD1_0307_6920"/>
    <s v="TEST: beam 100mA, nC charge test and emittance study"/>
    <s v="6.02.03.07"/>
    <x v="0"/>
    <d v="2026-03-02T00:00:00"/>
    <d v="2027-10-15T00:00:00"/>
    <s v="apatil"/>
    <s v="wange"/>
    <n v="250354.63"/>
    <s v="CON"/>
    <s v="C"/>
    <s v="Labor"/>
    <s v="OPC"/>
    <m/>
    <s v="BNL"/>
    <s v="R&amp;D"/>
    <s v="AD"/>
    <x v="3"/>
    <m/>
    <m/>
    <m/>
    <m/>
    <m/>
    <m/>
    <m/>
    <m/>
    <m/>
    <m/>
    <n v="91593.16"/>
    <n v="152655.26"/>
    <n v="6106.21"/>
    <m/>
    <m/>
    <m/>
    <m/>
    <m/>
    <m/>
    <x v="0"/>
    <x v="0"/>
    <m/>
  </r>
  <r>
    <s v=""/>
    <s v=" RD1_0307_5020"/>
    <s v="DES: Beam control software development"/>
    <s v="6.02.03.07"/>
    <x v="0"/>
    <d v="2024-01-09T00:00:00"/>
    <d v="2025-01-07T00:00:00"/>
    <s v="apatil"/>
    <s v="wange"/>
    <n v="42167.47"/>
    <s v="EDIA"/>
    <s v="C"/>
    <s v="Labor"/>
    <s v="OPC"/>
    <m/>
    <s v="BNL"/>
    <s v="R&amp;D"/>
    <s v="AD"/>
    <x v="3"/>
    <m/>
    <m/>
    <m/>
    <m/>
    <m/>
    <m/>
    <m/>
    <m/>
    <n v="31203.93"/>
    <n v="10963.54"/>
    <m/>
    <m/>
    <m/>
    <m/>
    <m/>
    <m/>
    <m/>
    <m/>
    <m/>
    <x v="0"/>
    <x v="0"/>
    <m/>
  </r>
  <r>
    <s v=""/>
    <s v=" HR_0807_0120"/>
    <s v="BPM System - System testing"/>
    <s v="6.05.07.06.01"/>
    <x v="0"/>
    <d v="2029-03-19T00:00:00"/>
    <d v="1930-01-03T00:00:00"/>
    <s v="mahmed"/>
    <s v="gassner"/>
    <n v="32113.45"/>
    <s v="CON"/>
    <s v="C"/>
    <s v="Labor"/>
    <s v="OPC"/>
    <m/>
    <s v="BNL"/>
    <s v="Pre-Ops"/>
    <s v="SHC"/>
    <x v="8"/>
    <m/>
    <m/>
    <m/>
    <m/>
    <m/>
    <m/>
    <m/>
    <m/>
    <m/>
    <m/>
    <m/>
    <m/>
    <m/>
    <n v="21997.71"/>
    <n v="10115.74"/>
    <m/>
    <m/>
    <m/>
    <m/>
    <x v="0"/>
    <x v="0"/>
    <m/>
  </r>
  <r>
    <s v=""/>
    <s v=" HR_0807_2120"/>
    <s v="SHC Charge and Current Monitors - System testing"/>
    <s v="6.05.07.06.02"/>
    <x v="0"/>
    <d v="2029-03-19T00:00:00"/>
    <d v="1930-01-03T00:00:00"/>
    <s v="mahmed"/>
    <s v="gassner"/>
    <n v="23416.05"/>
    <s v="CON"/>
    <s v="C"/>
    <s v="Labor"/>
    <s v="OPC"/>
    <m/>
    <s v="BNL"/>
    <s v="Pre-Ops"/>
    <s v="SHC"/>
    <x v="8"/>
    <m/>
    <m/>
    <m/>
    <m/>
    <m/>
    <m/>
    <m/>
    <m/>
    <m/>
    <m/>
    <m/>
    <m/>
    <m/>
    <n v="16040"/>
    <n v="7376.06"/>
    <m/>
    <m/>
    <m/>
    <m/>
    <x v="0"/>
    <x v="0"/>
    <m/>
  </r>
  <r>
    <s v=""/>
    <s v=" HR_0807_4120"/>
    <s v="SHC Profile and Emittance Monitors - System testing"/>
    <s v="6.05.07.06.03"/>
    <x v="0"/>
    <d v="2029-05-14T00:00:00"/>
    <d v="1930-03-04T00:00:00"/>
    <s v="mahmed"/>
    <s v="gassner"/>
    <n v="23578.18"/>
    <s v="CON"/>
    <s v="C"/>
    <s v="Labor"/>
    <s v="OPC"/>
    <m/>
    <s v="BNL"/>
    <s v="Pre-Ops"/>
    <s v="SHC"/>
    <x v="8"/>
    <m/>
    <m/>
    <m/>
    <m/>
    <m/>
    <m/>
    <m/>
    <m/>
    <m/>
    <m/>
    <m/>
    <m/>
    <m/>
    <n v="11435.42"/>
    <n v="12142.76"/>
    <m/>
    <m/>
    <m/>
    <m/>
    <x v="0"/>
    <x v="0"/>
    <m/>
  </r>
  <r>
    <s v=""/>
    <s v=" HR_0807_6120"/>
    <s v="SHC Beam Loss Monitors - System testing"/>
    <s v="6.05.07.06.04"/>
    <x v="0"/>
    <d v="2029-03-19T00:00:00"/>
    <d v="1930-01-03T00:00:00"/>
    <s v="mahmed"/>
    <s v="gassner"/>
    <n v="20070.900000000001"/>
    <s v="CON"/>
    <s v="C"/>
    <s v="Labor"/>
    <s v="OPC"/>
    <m/>
    <s v="BNL"/>
    <s v="Pre-Ops"/>
    <s v="SHC"/>
    <x v="8"/>
    <m/>
    <m/>
    <m/>
    <m/>
    <m/>
    <m/>
    <m/>
    <m/>
    <m/>
    <m/>
    <m/>
    <m/>
    <m/>
    <n v="13748.57"/>
    <n v="6322.33"/>
    <m/>
    <m/>
    <m/>
    <m/>
    <x v="0"/>
    <x v="0"/>
    <m/>
  </r>
  <r>
    <s v=""/>
    <s v=" HR_0807_8120"/>
    <s v="SHC Synchrotron Radiation Monitors - System testing"/>
    <s v="6.05.07.06.05"/>
    <x v="0"/>
    <d v="2029-03-05T00:00:00"/>
    <d v="2029-12-18T00:00:00"/>
    <s v="mahmed"/>
    <s v="gassner"/>
    <n v="53429.77"/>
    <s v="CON"/>
    <s v="C"/>
    <s v="Labor"/>
    <s v="OPC"/>
    <m/>
    <s v="BNL"/>
    <s v="Pre-Ops"/>
    <s v="SHC"/>
    <x v="8"/>
    <m/>
    <m/>
    <m/>
    <m/>
    <m/>
    <m/>
    <m/>
    <m/>
    <m/>
    <m/>
    <m/>
    <m/>
    <m/>
    <n v="39270.879999999997"/>
    <n v="14158.89"/>
    <m/>
    <m/>
    <m/>
    <m/>
    <x v="0"/>
    <x v="0"/>
    <m/>
  </r>
  <r>
    <s v=""/>
    <s v=" DE_1200_1000"/>
    <s v="Pre-Operations - Scientific Labor, Year 1"/>
    <s v="6.10.12"/>
    <x v="0"/>
    <d v="2027-01-19T00:00:00"/>
    <d v="2028-01-18T00:00:00"/>
    <s v="tlewis"/>
    <s v="elke"/>
    <n v="823517.05"/>
    <s v="CON"/>
    <s v="A"/>
    <s v="Labor"/>
    <s v="OPC"/>
    <m/>
    <s v="BNL"/>
    <s v="Pre-Ops"/>
    <s v="DET"/>
    <x v="4"/>
    <m/>
    <m/>
    <m/>
    <m/>
    <m/>
    <m/>
    <m/>
    <m/>
    <m/>
    <m/>
    <m/>
    <n v="589638.21"/>
    <n v="233878.84"/>
    <m/>
    <m/>
    <m/>
    <m/>
    <m/>
    <m/>
    <x v="0"/>
    <x v="0"/>
    <m/>
  </r>
  <r>
    <s v=""/>
    <s v=" DE_1200_1010"/>
    <s v="Pre-Operations - Scientific Labor, Year 2"/>
    <s v="6.10.12"/>
    <x v="0"/>
    <d v="2028-01-19T00:00:00"/>
    <d v="2029-01-17T00:00:00"/>
    <s v="tlewis"/>
    <s v="elke"/>
    <n v="511404.09"/>
    <s v="CON"/>
    <s v="A"/>
    <s v="Labor"/>
    <s v="OPC"/>
    <m/>
    <s v="BNL"/>
    <s v="Pre-Ops"/>
    <s v="DET"/>
    <x v="4"/>
    <m/>
    <m/>
    <m/>
    <m/>
    <m/>
    <m/>
    <m/>
    <m/>
    <m/>
    <m/>
    <m/>
    <m/>
    <n v="366165.33"/>
    <n v="145238.76"/>
    <m/>
    <m/>
    <m/>
    <m/>
    <m/>
    <x v="0"/>
    <x v="0"/>
    <m/>
  </r>
  <r>
    <s v=""/>
    <s v=" DE_1200_1020"/>
    <s v="Pre-Operations - Scientific Labor, Year 3"/>
    <s v="6.10.12"/>
    <x v="0"/>
    <d v="2029-01-18T00:00:00"/>
    <d v="1930-01-16T00:00:00"/>
    <s v="tlewis"/>
    <s v="elke"/>
    <n v="88229.43"/>
    <s v="CON"/>
    <s v="A"/>
    <s v="Labor"/>
    <s v="OPC"/>
    <m/>
    <s v="BNL"/>
    <s v="Pre-Ops"/>
    <s v="DET"/>
    <x v="4"/>
    <m/>
    <m/>
    <m/>
    <m/>
    <m/>
    <m/>
    <m/>
    <m/>
    <m/>
    <m/>
    <m/>
    <m/>
    <m/>
    <n v="62819.360000000001"/>
    <n v="25410.080000000002"/>
    <m/>
    <m/>
    <m/>
    <m/>
    <x v="0"/>
    <x v="0"/>
    <m/>
  </r>
  <r>
    <s v=""/>
    <s v=" DE_1200_1021"/>
    <s v="Pre-Operations - Scientific Labor, Year 4"/>
    <s v="6.10.12"/>
    <x v="0"/>
    <d v="1930-01-17T00:00:00"/>
    <d v="1931-01-16T00:00:00"/>
    <s v="tlewis"/>
    <s v="elke"/>
    <n v="91317.46"/>
    <s v="CON"/>
    <s v="A"/>
    <s v="Labor"/>
    <s v="OPC"/>
    <m/>
    <s v="BNL"/>
    <s v="Pre-Ops"/>
    <s v="DET"/>
    <x v="4"/>
    <m/>
    <m/>
    <m/>
    <m/>
    <m/>
    <m/>
    <m/>
    <m/>
    <m/>
    <m/>
    <m/>
    <m/>
    <m/>
    <m/>
    <n v="65018.03"/>
    <n v="26299.43"/>
    <m/>
    <m/>
    <m/>
    <x v="0"/>
    <x v="0"/>
    <m/>
  </r>
  <r>
    <s v=""/>
    <s v=" PM_0200_1400"/>
    <s v="ESH - FY23 Labor_Q1"/>
    <s v="6.01.02.01"/>
    <x v="0"/>
    <d v="2022-10-03T00:00:00"/>
    <d v="2022-12-30T00:00:00"/>
    <s v="kkrug"/>
    <s v="stiegler"/>
    <n v="0"/>
    <s v="EDIA"/>
    <s v="A"/>
    <s v="Labor"/>
    <s v="TEC"/>
    <m/>
    <s v="BNL"/>
    <s v="PED.Design"/>
    <s v="PM"/>
    <x v="0"/>
    <m/>
    <m/>
    <m/>
    <m/>
    <m/>
    <m/>
    <m/>
    <m/>
    <m/>
    <m/>
    <m/>
    <m/>
    <m/>
    <m/>
    <m/>
    <m/>
    <m/>
    <m/>
    <m/>
    <x v="0"/>
    <x v="0"/>
    <m/>
  </r>
  <r>
    <s v=""/>
    <s v=" PM_0200_1460"/>
    <s v="ESH - FY24 Labor"/>
    <s v="6.01.02.01"/>
    <x v="0"/>
    <d v="2023-10-02T00:00:00"/>
    <d v="2024-09-30T00:00:00"/>
    <s v="kkrug"/>
    <s v="stiegler"/>
    <n v="223132.08"/>
    <s v="EDIA"/>
    <s v="A"/>
    <s v="Labor"/>
    <s v="TEC"/>
    <m/>
    <s v="BNL"/>
    <s v="PED"/>
    <s v="PM"/>
    <x v="0"/>
    <m/>
    <m/>
    <m/>
    <m/>
    <m/>
    <m/>
    <m/>
    <m/>
    <n v="223132.08"/>
    <m/>
    <m/>
    <m/>
    <m/>
    <m/>
    <m/>
    <m/>
    <m/>
    <m/>
    <m/>
    <x v="0"/>
    <x v="0"/>
    <m/>
  </r>
  <r>
    <s v=""/>
    <s v=" PM_0200_1520"/>
    <s v="ESH - FY25 Labor"/>
    <s v="6.01.02.01"/>
    <x v="0"/>
    <d v="2024-10-01T00:00:00"/>
    <d v="2025-09-30T00:00:00"/>
    <s v="kkrug"/>
    <s v="stiegler"/>
    <n v="307922.27"/>
    <s v="EDIA"/>
    <s v="A"/>
    <s v="Labor"/>
    <s v="TEC"/>
    <m/>
    <s v="BNL"/>
    <s v="Const"/>
    <s v="PM"/>
    <x v="0"/>
    <m/>
    <m/>
    <m/>
    <m/>
    <m/>
    <m/>
    <m/>
    <m/>
    <m/>
    <n v="307922.27"/>
    <m/>
    <m/>
    <m/>
    <m/>
    <m/>
    <m/>
    <m/>
    <m/>
    <m/>
    <x v="0"/>
    <x v="0"/>
    <m/>
  </r>
  <r>
    <s v=""/>
    <s v=" PM_0200_1580"/>
    <s v="ESH - FY26 Labor"/>
    <s v="6.01.02.01"/>
    <x v="0"/>
    <d v="2025-10-01T00:00:00"/>
    <d v="2026-09-30T00:00:00"/>
    <s v="kkrug"/>
    <s v="stiegler"/>
    <n v="318699.55"/>
    <s v="EDIA"/>
    <s v="A"/>
    <s v="Labor"/>
    <s v="TEC"/>
    <m/>
    <s v="BNL"/>
    <s v="Const"/>
    <s v="PM"/>
    <x v="0"/>
    <m/>
    <m/>
    <m/>
    <m/>
    <m/>
    <m/>
    <m/>
    <m/>
    <m/>
    <m/>
    <n v="318699.55"/>
    <m/>
    <m/>
    <m/>
    <m/>
    <m/>
    <m/>
    <m/>
    <m/>
    <x v="0"/>
    <x v="0"/>
    <m/>
  </r>
  <r>
    <s v=""/>
    <s v=" PM_0200_1640"/>
    <s v="ESH - FY27 Labor"/>
    <s v="6.01.02.01"/>
    <x v="0"/>
    <d v="2026-10-01T00:00:00"/>
    <d v="2027-09-30T00:00:00"/>
    <s v="kkrug"/>
    <s v="stiegler"/>
    <n v="329854.03000000003"/>
    <s v="EDIA"/>
    <s v="A"/>
    <s v="Labor"/>
    <s v="TEC"/>
    <m/>
    <s v="BNL"/>
    <s v="Const"/>
    <s v="PM"/>
    <x v="0"/>
    <m/>
    <m/>
    <m/>
    <m/>
    <m/>
    <m/>
    <m/>
    <m/>
    <m/>
    <m/>
    <m/>
    <n v="329854.03000000003"/>
    <m/>
    <m/>
    <m/>
    <m/>
    <m/>
    <m/>
    <m/>
    <x v="0"/>
    <x v="0"/>
    <m/>
  </r>
  <r>
    <s v=""/>
    <s v=" PM_0200_1700"/>
    <s v="ESH - FY28 Labor"/>
    <s v="6.01.02.01"/>
    <x v="0"/>
    <d v="2027-10-01T00:00:00"/>
    <d v="2028-09-29T00:00:00"/>
    <s v="kkrug"/>
    <s v="stiegler"/>
    <n v="341398.92"/>
    <s v="EDIA"/>
    <s v="A"/>
    <s v="Labor"/>
    <s v="TEC"/>
    <m/>
    <s v="BNL"/>
    <s v="Const"/>
    <s v="PM"/>
    <x v="0"/>
    <m/>
    <m/>
    <m/>
    <m/>
    <m/>
    <m/>
    <m/>
    <m/>
    <m/>
    <m/>
    <m/>
    <m/>
    <n v="341398.92"/>
    <m/>
    <m/>
    <m/>
    <m/>
    <m/>
    <m/>
    <x v="0"/>
    <x v="0"/>
    <m/>
  </r>
  <r>
    <s v=""/>
    <s v=" RD_0303_1020"/>
    <s v="Preliminary IR and Magnet Design FY22 - Pre-Ramp-Up"/>
    <s v="6.02.03.03.01"/>
    <x v="0"/>
    <d v="2021-10-01T00:00:00"/>
    <d v="2022-02-07T00:00:00"/>
    <s v="jtolle"/>
    <s v="hwitte"/>
    <n v="0"/>
    <s v="EDIA"/>
    <s v="C"/>
    <s v="Labor"/>
    <s v="OPC"/>
    <m/>
    <s v="BNL"/>
    <s v="R&amp;D"/>
    <s v="SC_MAG"/>
    <x v="3"/>
    <m/>
    <m/>
    <m/>
    <m/>
    <m/>
    <m/>
    <m/>
    <m/>
    <m/>
    <m/>
    <m/>
    <m/>
    <m/>
    <m/>
    <m/>
    <m/>
    <m/>
    <m/>
    <m/>
    <x v="0"/>
    <x v="0"/>
    <m/>
  </r>
  <r>
    <s v=""/>
    <s v=" RD_0202_1480"/>
    <s v="FY24 - ESM - Algorith trouble shooting - Controls, Instrumentation, and LLRF Systems"/>
    <s v="6.02.02.02"/>
    <x v="0"/>
    <d v="2024-03-29T00:00:00"/>
    <d v="2024-10-01T00:00:00"/>
    <s v="apatil"/>
    <s v="blaskiewicz"/>
    <n v="206283.66"/>
    <s v="EDIA"/>
    <s v="C"/>
    <s v="Labor"/>
    <s v="TEC"/>
    <m/>
    <s v="BNL"/>
    <s v="PED.Design"/>
    <s v="AD"/>
    <x v="1"/>
    <m/>
    <m/>
    <m/>
    <m/>
    <m/>
    <m/>
    <m/>
    <m/>
    <n v="204696.86"/>
    <n v="1586.8"/>
    <m/>
    <m/>
    <m/>
    <m/>
    <m/>
    <m/>
    <m/>
    <m/>
    <m/>
    <x v="0"/>
    <x v="0"/>
    <m/>
  </r>
  <r>
    <s v=""/>
    <s v=" RD_0202_1520"/>
    <s v="Technical Systems Development (Develop Expertise for Specific Sub-Systems)"/>
    <s v="6.02.02.02"/>
    <x v="0"/>
    <d v="2027-03-31T00:00:00"/>
    <d v="1930-03-29T00:00:00"/>
    <s v="apatil"/>
    <s v="blaskiewicz"/>
    <n v="1042007.04"/>
    <s v="EDIA"/>
    <s v="C"/>
    <s v="Labor"/>
    <s v="TEC"/>
    <m/>
    <s v="BNL"/>
    <s v="Const"/>
    <s v="AD"/>
    <x v="1"/>
    <m/>
    <m/>
    <m/>
    <m/>
    <m/>
    <m/>
    <m/>
    <m/>
    <m/>
    <m/>
    <m/>
    <n v="179225.21"/>
    <n v="347335.67999999999"/>
    <n v="345946.34"/>
    <n v="169499.81"/>
    <m/>
    <m/>
    <m/>
    <m/>
    <x v="0"/>
    <x v="0"/>
    <m/>
  </r>
  <r>
    <s v=""/>
    <s v=" EJ_0401_2278"/>
    <s v="400 MeV Linac - Analysis, Requirements Review, Oversight, and Subcomponent Testing"/>
    <s v="6.03.04.01.03"/>
    <x v="0"/>
    <d v="2025-04-18T00:00:00"/>
    <d v="2028-12-20T00:00:00"/>
    <s v="glayden"/>
    <s v="skaritka"/>
    <n v="37340.49"/>
    <s v="EDIA"/>
    <s v="C"/>
    <s v="Labor"/>
    <s v="TEC"/>
    <s v="CD-3A"/>
    <s v="BNL"/>
    <s v="PED"/>
    <s v="INJ"/>
    <x v="6"/>
    <s v="D25.APP08.C"/>
    <s v="APP00001"/>
    <m/>
    <m/>
    <m/>
    <m/>
    <m/>
    <m/>
    <m/>
    <n v="4672.6400000000003"/>
    <n v="10157.91"/>
    <n v="10157.91"/>
    <n v="10157.91"/>
    <n v="2194.11"/>
    <m/>
    <m/>
    <m/>
    <m/>
    <m/>
    <x v="0"/>
    <x v="0"/>
    <m/>
  </r>
  <r>
    <s v=""/>
    <s v=" EJ_0401_3600"/>
    <s v="400 MeV BPMs - Collect parameters for Preliminary Design"/>
    <s v="6.03.04.01.04.01"/>
    <x v="0"/>
    <d v="2023-01-09T00:00:00"/>
    <d v="2023-03-07T00:00:00"/>
    <s v="mahmed"/>
    <s v="gassner"/>
    <n v="2613.17"/>
    <s v="EDIA"/>
    <s v="C"/>
    <s v="Labor"/>
    <s v="TEC"/>
    <m/>
    <s v="BNL"/>
    <s v="PED"/>
    <s v="INS"/>
    <x v="11"/>
    <m/>
    <m/>
    <m/>
    <m/>
    <m/>
    <m/>
    <m/>
    <n v="2613.17"/>
    <m/>
    <m/>
    <m/>
    <m/>
    <m/>
    <m/>
    <m/>
    <m/>
    <m/>
    <m/>
    <m/>
    <x v="0"/>
    <x v="0"/>
    <m/>
  </r>
  <r>
    <s v=""/>
    <s v=" EJ_0401_3620"/>
    <s v="BPM System Support - Preliminary Design - Oversight, Reviews, Documentation"/>
    <s v="6.03.04.01.04.01"/>
    <x v="0"/>
    <d v="2023-03-08T00:00:00"/>
    <d v="2023-08-10T00:00:00"/>
    <s v="mahmed"/>
    <s v="gassner"/>
    <n v="4246.3999999999996"/>
    <s v="EDIA"/>
    <s v="C"/>
    <s v="Labor"/>
    <s v="TEC"/>
    <m/>
    <s v="BNL"/>
    <s v="PED"/>
    <s v="INS"/>
    <x v="11"/>
    <m/>
    <m/>
    <m/>
    <m/>
    <m/>
    <m/>
    <m/>
    <n v="4246.3999999999996"/>
    <m/>
    <m/>
    <m/>
    <m/>
    <m/>
    <m/>
    <m/>
    <m/>
    <m/>
    <m/>
    <m/>
    <x v="0"/>
    <x v="0"/>
    <m/>
  </r>
  <r>
    <s v=""/>
    <s v=" EJ_0401_3660"/>
    <s v="BPM Electronics - Preliminary Design -"/>
    <s v="6.03.04.01.04.01"/>
    <x v="0"/>
    <d v="2023-03-08T00:00:00"/>
    <d v="2023-08-10T00:00:00"/>
    <s v="mahmed"/>
    <s v="gassner"/>
    <n v="979.94"/>
    <s v="EDIA"/>
    <s v="C"/>
    <s v="Labor"/>
    <s v="TEC"/>
    <m/>
    <s v="BNL"/>
    <s v="PED"/>
    <s v="INS"/>
    <x v="11"/>
    <m/>
    <m/>
    <m/>
    <m/>
    <m/>
    <m/>
    <m/>
    <n v="979.94"/>
    <m/>
    <m/>
    <m/>
    <m/>
    <m/>
    <m/>
    <m/>
    <m/>
    <m/>
    <m/>
    <m/>
    <x v="0"/>
    <x v="0"/>
    <m/>
  </r>
  <r>
    <s v=""/>
    <s v=" EJ_0401_3680"/>
    <s v="BPM Pick-up - Preliminary Design BPM assembly, including buttons and housing"/>
    <s v="6.03.04.01.04.01"/>
    <x v="0"/>
    <d v="2023-03-08T00:00:00"/>
    <d v="2023-08-10T00:00:00"/>
    <s v="mahmed"/>
    <s v="gassner"/>
    <n v="4246.3999999999996"/>
    <s v="EDIA"/>
    <s v="C"/>
    <s v="Labor"/>
    <s v="TEC"/>
    <m/>
    <s v="BNL"/>
    <s v="PED"/>
    <s v="INS"/>
    <x v="11"/>
    <m/>
    <m/>
    <m/>
    <m/>
    <m/>
    <m/>
    <m/>
    <n v="4246.3999999999996"/>
    <m/>
    <m/>
    <m/>
    <m/>
    <m/>
    <m/>
    <m/>
    <m/>
    <m/>
    <m/>
    <m/>
    <x v="0"/>
    <x v="0"/>
    <m/>
  </r>
  <r>
    <s v=""/>
    <s v=" EJ_0401_3700"/>
    <s v="400 MeV BPMs - Collect parameters for Final Design"/>
    <s v="6.03.04.01.04.01"/>
    <x v="0"/>
    <d v="2023-08-11T00:00:00"/>
    <d v="2023-10-13T00:00:00"/>
    <s v="mahmed"/>
    <s v="gassner"/>
    <n v="2631.88"/>
    <s v="EDIA"/>
    <s v="C"/>
    <s v="Labor"/>
    <s v="TEC"/>
    <m/>
    <s v="BNL"/>
    <s v="PED"/>
    <s v="INS"/>
    <x v="11"/>
    <m/>
    <m/>
    <m/>
    <m/>
    <m/>
    <m/>
    <m/>
    <n v="2093.54"/>
    <n v="538.34"/>
    <m/>
    <m/>
    <m/>
    <m/>
    <m/>
    <m/>
    <m/>
    <m/>
    <m/>
    <m/>
    <x v="0"/>
    <x v="0"/>
    <m/>
  </r>
  <r>
    <s v=""/>
    <s v=" EJ_0401_3740"/>
    <s v="BPM Pick-up - Final Design BPM assembly, including buttons and housing"/>
    <s v="6.03.04.01.04.01"/>
    <x v="0"/>
    <d v="2023-10-16T00:00:00"/>
    <d v="2024-08-09T00:00:00"/>
    <s v="mahmed"/>
    <s v="gassner"/>
    <n v="15213.55"/>
    <s v="EDIA"/>
    <s v="C"/>
    <s v="Labor"/>
    <s v="TEC"/>
    <m/>
    <s v="BNL"/>
    <s v="PED"/>
    <s v="INS"/>
    <x v="6"/>
    <m/>
    <m/>
    <m/>
    <m/>
    <m/>
    <m/>
    <m/>
    <m/>
    <n v="15213.55"/>
    <m/>
    <m/>
    <m/>
    <m/>
    <m/>
    <m/>
    <m/>
    <m/>
    <m/>
    <m/>
    <x v="0"/>
    <x v="0"/>
    <m/>
  </r>
  <r>
    <s v=""/>
    <s v=" EJ_0401_3760"/>
    <s v="BPM System Support - Final Design - Oversight, Reviews, Documentation"/>
    <s v="6.03.04.01.04.01"/>
    <x v="0"/>
    <d v="2023-10-16T00:00:00"/>
    <d v="2024-08-09T00:00:00"/>
    <s v="mahmed"/>
    <s v="gassner"/>
    <n v="15213.55"/>
    <s v="EDIA"/>
    <s v="C"/>
    <s v="Labor"/>
    <s v="TEC"/>
    <m/>
    <s v="BNL"/>
    <s v="PED"/>
    <s v="INS"/>
    <x v="6"/>
    <m/>
    <m/>
    <m/>
    <m/>
    <m/>
    <m/>
    <m/>
    <m/>
    <n v="15213.55"/>
    <m/>
    <m/>
    <m/>
    <m/>
    <m/>
    <m/>
    <m/>
    <m/>
    <m/>
    <m/>
    <x v="0"/>
    <x v="0"/>
    <m/>
  </r>
  <r>
    <s v=""/>
    <s v=" EJ_0401_3800"/>
    <s v="BPM Electronics Final Design -"/>
    <s v="6.03.04.01.04.01"/>
    <x v="0"/>
    <d v="2023-10-16T00:00:00"/>
    <d v="2024-08-09T00:00:00"/>
    <s v="mahmed"/>
    <s v="gassner"/>
    <n v="3718.87"/>
    <s v="EDIA"/>
    <s v="C"/>
    <s v="Labor"/>
    <s v="TEC"/>
    <m/>
    <s v="BNL"/>
    <s v="PED"/>
    <s v="INS"/>
    <x v="6"/>
    <m/>
    <m/>
    <m/>
    <m/>
    <m/>
    <m/>
    <m/>
    <m/>
    <n v="3718.87"/>
    <m/>
    <m/>
    <m/>
    <m/>
    <m/>
    <m/>
    <m/>
    <m/>
    <m/>
    <m/>
    <x v="0"/>
    <x v="0"/>
    <m/>
  </r>
  <r>
    <s v=""/>
    <s v=" EJ_0401_3980"/>
    <s v="BPM Electronics -  Module (material) - Test and Final Acceptance"/>
    <s v="6.03.04.01.04.01"/>
    <x v="0"/>
    <d v="2026-07-16T00:00:00"/>
    <d v="2026-12-09T00:00:00"/>
    <s v="mahmed"/>
    <s v="gassner"/>
    <n v="23551.32"/>
    <s v="CON"/>
    <s v="C"/>
    <s v="Labor"/>
    <s v="TEC"/>
    <m/>
    <s v="BNL"/>
    <s v="Const"/>
    <s v="INS"/>
    <x v="8"/>
    <s v="P.S185"/>
    <m/>
    <m/>
    <m/>
    <m/>
    <m/>
    <m/>
    <m/>
    <m/>
    <m/>
    <n v="12717.71"/>
    <n v="10833.61"/>
    <m/>
    <m/>
    <m/>
    <m/>
    <m/>
    <m/>
    <m/>
    <x v="0"/>
    <x v="0"/>
    <m/>
  </r>
  <r>
    <s v=""/>
    <s v=" EJ_0401_5080"/>
    <s v="400 MeV C&amp;C Monitors - Collect parameters for Preliminary Design"/>
    <s v="6.03.04.01.04.02"/>
    <x v="0"/>
    <d v="2023-03-07T00:00:00"/>
    <d v="2023-05-10T00:00:00"/>
    <s v="mahmed"/>
    <s v="gassner"/>
    <n v="1306.5899999999999"/>
    <s v="EDIA"/>
    <s v="C"/>
    <s v="Labor"/>
    <s v="TEC"/>
    <m/>
    <s v="BNL"/>
    <s v="PED"/>
    <s v="INS"/>
    <x v="11"/>
    <m/>
    <m/>
    <m/>
    <m/>
    <m/>
    <m/>
    <m/>
    <n v="1306.5899999999999"/>
    <m/>
    <m/>
    <m/>
    <m/>
    <m/>
    <m/>
    <m/>
    <m/>
    <m/>
    <m/>
    <m/>
    <x v="0"/>
    <x v="0"/>
    <m/>
  </r>
  <r>
    <s v=""/>
    <s v=" EJ_0401_5100"/>
    <s v="Faraday Cup,  Electronic System Preliminary Design, Reviews, Documentation"/>
    <s v="6.03.04.01.04.02"/>
    <x v="0"/>
    <d v="2023-05-11T00:00:00"/>
    <d v="2023-09-25T00:00:00"/>
    <s v="mahmed"/>
    <s v="gassner"/>
    <n v="2776.49"/>
    <s v="EDIA"/>
    <s v="C"/>
    <s v="Labor"/>
    <s v="TEC"/>
    <m/>
    <s v="BNL"/>
    <s v="PED"/>
    <s v="INS"/>
    <x v="11"/>
    <m/>
    <m/>
    <m/>
    <m/>
    <m/>
    <m/>
    <m/>
    <n v="2776.49"/>
    <m/>
    <m/>
    <m/>
    <m/>
    <m/>
    <m/>
    <m/>
    <m/>
    <m/>
    <m/>
    <m/>
    <x v="0"/>
    <x v="0"/>
    <m/>
  </r>
  <r>
    <s v=""/>
    <s v=" EJ_0401_5120"/>
    <s v="ICT,  Electronic System Preliminary Design, Oversight, Reviews, Documentation"/>
    <s v="6.03.04.01.04.02"/>
    <x v="0"/>
    <d v="2023-05-11T00:00:00"/>
    <d v="2023-09-25T00:00:00"/>
    <s v="mahmed"/>
    <s v="gassner"/>
    <n v="1959.88"/>
    <s v="EDIA"/>
    <s v="C"/>
    <s v="Labor"/>
    <s v="TEC"/>
    <m/>
    <s v="BNL"/>
    <s v="PED"/>
    <s v="INS"/>
    <x v="11"/>
    <m/>
    <m/>
    <m/>
    <m/>
    <m/>
    <m/>
    <m/>
    <n v="1959.88"/>
    <m/>
    <m/>
    <m/>
    <m/>
    <m/>
    <m/>
    <m/>
    <m/>
    <m/>
    <m/>
    <m/>
    <x v="0"/>
    <x v="0"/>
    <m/>
  </r>
  <r>
    <s v=""/>
    <s v=" EJ_0401_5140"/>
    <s v="FCT,  Electronic System Preliminary Design, Oversight, Reviews, Documentation"/>
    <s v="6.03.04.01.04.02"/>
    <x v="0"/>
    <d v="2023-05-11T00:00:00"/>
    <d v="2023-09-25T00:00:00"/>
    <s v="mahmed"/>
    <s v="gassner"/>
    <n v="489.97"/>
    <s v="EDIA"/>
    <s v="C"/>
    <s v="Labor"/>
    <s v="TEC"/>
    <m/>
    <s v="BNL"/>
    <s v="PED"/>
    <s v="INS"/>
    <x v="11"/>
    <m/>
    <m/>
    <m/>
    <m/>
    <m/>
    <m/>
    <m/>
    <n v="489.97"/>
    <m/>
    <m/>
    <m/>
    <m/>
    <m/>
    <m/>
    <m/>
    <m/>
    <m/>
    <m/>
    <m/>
    <x v="0"/>
    <x v="0"/>
    <m/>
  </r>
  <r>
    <s v=""/>
    <s v=" EJ_0401_5160"/>
    <s v="400 MeV C&amp;C Monitors - Collect parameters for Final Design"/>
    <s v="6.03.04.01.04.02"/>
    <x v="0"/>
    <d v="2023-09-26T00:00:00"/>
    <d v="2023-12-29T00:00:00"/>
    <s v="mahmed"/>
    <s v="gassner"/>
    <n v="1349.46"/>
    <s v="EDIA"/>
    <s v="C"/>
    <s v="Labor"/>
    <s v="TEC"/>
    <m/>
    <s v="BNL"/>
    <s v="PED"/>
    <s v="INS"/>
    <x v="11"/>
    <m/>
    <m/>
    <m/>
    <m/>
    <m/>
    <m/>
    <m/>
    <n v="84.34"/>
    <n v="1265.1199999999999"/>
    <m/>
    <m/>
    <m/>
    <m/>
    <m/>
    <m/>
    <m/>
    <m/>
    <m/>
    <m/>
    <x v="0"/>
    <x v="0"/>
    <m/>
  </r>
  <r>
    <s v=""/>
    <s v=" EJ_0401_5180"/>
    <s v="Faraday Cup,  Electronic System Final Design, Reviews, Documentation"/>
    <s v="6.03.04.01.04.02"/>
    <x v="0"/>
    <d v="2024-01-02T00:00:00"/>
    <d v="2024-08-19T00:00:00"/>
    <s v="mahmed"/>
    <s v="gassner"/>
    <n v="9973.33"/>
    <s v="EDIA"/>
    <s v="C"/>
    <s v="Labor"/>
    <s v="TEC"/>
    <m/>
    <s v="BNL"/>
    <s v="PED"/>
    <s v="INS"/>
    <x v="6"/>
    <m/>
    <m/>
    <m/>
    <m/>
    <m/>
    <m/>
    <m/>
    <m/>
    <n v="9973.33"/>
    <m/>
    <m/>
    <m/>
    <m/>
    <m/>
    <m/>
    <m/>
    <m/>
    <m/>
    <m/>
    <x v="0"/>
    <x v="0"/>
    <m/>
  </r>
  <r>
    <s v=""/>
    <s v=" EJ_0401_5200"/>
    <s v="ICT,  Electronic System Final Design, Oversight, Reviews, Documentation"/>
    <s v="6.03.04.01.04.02"/>
    <x v="0"/>
    <d v="2024-01-02T00:00:00"/>
    <d v="2024-08-19T00:00:00"/>
    <s v="mahmed"/>
    <s v="gassner"/>
    <n v="7099.66"/>
    <s v="EDIA"/>
    <s v="C"/>
    <s v="Labor"/>
    <s v="TEC"/>
    <m/>
    <s v="BNL"/>
    <s v="PED"/>
    <s v="INS"/>
    <x v="6"/>
    <m/>
    <m/>
    <m/>
    <m/>
    <m/>
    <m/>
    <m/>
    <m/>
    <n v="7099.66"/>
    <m/>
    <m/>
    <m/>
    <m/>
    <m/>
    <m/>
    <m/>
    <m/>
    <m/>
    <m/>
    <x v="0"/>
    <x v="0"/>
    <m/>
  </r>
  <r>
    <s v=""/>
    <s v=" EJ_0401_5220"/>
    <s v="FCT,  Electronic System Final Design, Oversight, Reviews, Documentation"/>
    <s v="6.03.04.01.04.02"/>
    <x v="0"/>
    <d v="2024-01-02T00:00:00"/>
    <d v="2024-08-19T00:00:00"/>
    <s v="mahmed"/>
    <s v="gassner"/>
    <n v="1859.43"/>
    <s v="EDIA"/>
    <s v="C"/>
    <s v="Labor"/>
    <s v="TEC"/>
    <m/>
    <s v="BNL"/>
    <s v="PED"/>
    <s v="INS"/>
    <x v="6"/>
    <m/>
    <m/>
    <m/>
    <m/>
    <m/>
    <m/>
    <m/>
    <m/>
    <n v="1859.43"/>
    <m/>
    <m/>
    <m/>
    <m/>
    <m/>
    <m/>
    <m/>
    <m/>
    <m/>
    <m/>
    <x v="0"/>
    <x v="0"/>
    <m/>
  </r>
  <r>
    <s v=""/>
    <s v=" EJ_0401_6640"/>
    <s v="400 MeV Profile &amp; Emit Monitors - Collect parameters for Preliminary Design"/>
    <s v="6.03.04.01.04.03"/>
    <x v="0"/>
    <d v="2023-01-06T00:00:00"/>
    <d v="2023-03-03T00:00:00"/>
    <s v="mahmed"/>
    <s v="gassner"/>
    <n v="6532.93"/>
    <s v="EDIA"/>
    <s v="C"/>
    <s v="Labor"/>
    <s v="TEC"/>
    <m/>
    <s v="BNL"/>
    <s v="PED"/>
    <s v="INS"/>
    <x v="11"/>
    <m/>
    <m/>
    <m/>
    <m/>
    <m/>
    <m/>
    <m/>
    <n v="6532.93"/>
    <m/>
    <m/>
    <m/>
    <m/>
    <m/>
    <m/>
    <m/>
    <m/>
    <m/>
    <m/>
    <m/>
    <x v="0"/>
    <x v="0"/>
    <m/>
  </r>
  <r>
    <s v=""/>
    <s v=" EJ_0401_6700"/>
    <s v="Bunch Length Monitors - Preliminary Design"/>
    <s v="6.03.04.01.04.03"/>
    <x v="0"/>
    <d v="2023-03-06T00:00:00"/>
    <d v="2023-07-25T00:00:00"/>
    <s v="mahmed"/>
    <s v="gassner"/>
    <n v="10592.67"/>
    <s v="EDIA"/>
    <s v="C"/>
    <s v="Labor"/>
    <s v="TEC"/>
    <m/>
    <s v="BNL"/>
    <s v="PED"/>
    <s v="INS"/>
    <x v="11"/>
    <m/>
    <m/>
    <m/>
    <m/>
    <m/>
    <m/>
    <m/>
    <n v="10592.67"/>
    <m/>
    <m/>
    <m/>
    <m/>
    <m/>
    <m/>
    <m/>
    <m/>
    <m/>
    <m/>
    <m/>
    <x v="0"/>
    <x v="0"/>
    <m/>
  </r>
  <r>
    <s v=""/>
    <s v=" EJ_0401_6720"/>
    <s v="Profile Monitors - Preliminary Design"/>
    <s v="6.03.04.01.04.03"/>
    <x v="0"/>
    <d v="2023-03-06T00:00:00"/>
    <d v="2023-07-25T00:00:00"/>
    <s v="mahmed"/>
    <s v="gassner"/>
    <n v="5226.34"/>
    <s v="EDIA"/>
    <s v="C"/>
    <s v="Labor"/>
    <s v="TEC"/>
    <m/>
    <s v="BNL"/>
    <s v="PED"/>
    <s v="INS"/>
    <x v="11"/>
    <m/>
    <m/>
    <m/>
    <m/>
    <m/>
    <m/>
    <m/>
    <n v="5226.34"/>
    <m/>
    <m/>
    <m/>
    <m/>
    <m/>
    <m/>
    <m/>
    <m/>
    <m/>
    <m/>
    <m/>
    <x v="0"/>
    <x v="0"/>
    <m/>
  </r>
  <r>
    <s v=""/>
    <s v=" EJ_0401_6740"/>
    <s v="Emittance Slit - Preliminary Design"/>
    <s v="6.03.04.01.04.03"/>
    <x v="0"/>
    <d v="2023-03-06T00:00:00"/>
    <d v="2023-07-25T00:00:00"/>
    <s v="mahmed"/>
    <s v="gassner"/>
    <n v="2613.17"/>
    <s v="EDIA"/>
    <s v="C"/>
    <s v="Labor"/>
    <s v="TEC"/>
    <m/>
    <s v="BNL"/>
    <s v="PED"/>
    <s v="INS"/>
    <x v="11"/>
    <m/>
    <m/>
    <m/>
    <m/>
    <m/>
    <m/>
    <m/>
    <n v="2613.17"/>
    <m/>
    <m/>
    <m/>
    <m/>
    <m/>
    <m/>
    <m/>
    <m/>
    <m/>
    <m/>
    <m/>
    <x v="0"/>
    <x v="0"/>
    <m/>
  </r>
  <r>
    <s v=""/>
    <s v=" EJ_0401_6760"/>
    <s v="Wire Scanner - Preliminary Design"/>
    <s v="6.03.04.01.04.03"/>
    <x v="0"/>
    <d v="2023-03-06T00:00:00"/>
    <d v="2023-07-25T00:00:00"/>
    <s v="mahmed"/>
    <s v="gassner"/>
    <n v="3919.76"/>
    <s v="EDIA"/>
    <s v="C"/>
    <s v="Labor"/>
    <s v="TEC"/>
    <m/>
    <s v="BNL"/>
    <s v="PED"/>
    <s v="INS"/>
    <x v="11"/>
    <m/>
    <m/>
    <m/>
    <m/>
    <m/>
    <m/>
    <m/>
    <n v="3919.76"/>
    <m/>
    <m/>
    <m/>
    <m/>
    <m/>
    <m/>
    <m/>
    <m/>
    <m/>
    <m/>
    <m/>
    <x v="0"/>
    <x v="0"/>
    <m/>
  </r>
  <r>
    <s v=""/>
    <s v=" EJ_0401_6780"/>
    <s v="Collect parameters for Final Design"/>
    <s v="6.03.04.01.04.03"/>
    <x v="0"/>
    <d v="2023-07-26T00:00:00"/>
    <d v="2023-10-19T00:00:00"/>
    <s v="mahmed"/>
    <s v="gassner"/>
    <n v="6582.47"/>
    <s v="EDIA"/>
    <s v="C"/>
    <s v="Labor"/>
    <s v="TEC"/>
    <m/>
    <s v="BNL"/>
    <s v="PED"/>
    <s v="INS"/>
    <x v="11"/>
    <m/>
    <m/>
    <m/>
    <m/>
    <m/>
    <m/>
    <m/>
    <n v="5156.2700000000004"/>
    <n v="1426.2"/>
    <m/>
    <m/>
    <m/>
    <m/>
    <m/>
    <m/>
    <m/>
    <m/>
    <m/>
    <m/>
    <x v="0"/>
    <x v="0"/>
    <m/>
  </r>
  <r>
    <s v=""/>
    <s v=" EJ_0401_6840"/>
    <s v="Bunch Length Monitors - Final Design"/>
    <s v="6.03.04.01.04.03"/>
    <x v="0"/>
    <d v="2023-10-20T00:00:00"/>
    <d v="2024-08-07T00:00:00"/>
    <s v="mahmed"/>
    <s v="gassner"/>
    <n v="37671.65"/>
    <s v="EDIA"/>
    <s v="C"/>
    <s v="Labor"/>
    <s v="TEC"/>
    <m/>
    <s v="BNL"/>
    <s v="PED"/>
    <s v="INS"/>
    <x v="6"/>
    <m/>
    <m/>
    <m/>
    <m/>
    <m/>
    <m/>
    <m/>
    <m/>
    <n v="37671.65"/>
    <m/>
    <m/>
    <m/>
    <m/>
    <m/>
    <m/>
    <m/>
    <m/>
    <m/>
    <m/>
    <x v="0"/>
    <x v="0"/>
    <m/>
  </r>
  <r>
    <s v=""/>
    <s v=" EJ_0401_6860"/>
    <s v="Profile Monitors - Final Design"/>
    <s v="6.03.04.01.04.03"/>
    <x v="0"/>
    <d v="2023-10-20T00:00:00"/>
    <d v="2024-08-07T00:00:00"/>
    <s v="mahmed"/>
    <s v="gassner"/>
    <n v="37864.839999999997"/>
    <s v="EDIA"/>
    <s v="C"/>
    <s v="Labor"/>
    <s v="TEC"/>
    <m/>
    <s v="BNL"/>
    <s v="PED"/>
    <s v="INS"/>
    <x v="6"/>
    <m/>
    <m/>
    <m/>
    <m/>
    <m/>
    <m/>
    <m/>
    <m/>
    <n v="37864.839999999997"/>
    <m/>
    <m/>
    <m/>
    <m/>
    <m/>
    <m/>
    <m/>
    <m/>
    <m/>
    <m/>
    <x v="0"/>
    <x v="0"/>
    <m/>
  </r>
  <r>
    <s v=""/>
    <s v=" EJ_0401_6880"/>
    <s v="Emittance Slit - Final Design"/>
    <s v="6.03.04.01.04.03"/>
    <x v="0"/>
    <d v="2023-10-20T00:00:00"/>
    <d v="2024-08-07T00:00:00"/>
    <s v="mahmed"/>
    <s v="gassner"/>
    <n v="9466.2099999999991"/>
    <s v="EDIA"/>
    <s v="C"/>
    <s v="Labor"/>
    <s v="TEC"/>
    <m/>
    <s v="BNL"/>
    <s v="PED"/>
    <s v="INS"/>
    <x v="6"/>
    <m/>
    <m/>
    <m/>
    <m/>
    <m/>
    <m/>
    <m/>
    <m/>
    <n v="9466.2099999999991"/>
    <m/>
    <m/>
    <m/>
    <m/>
    <m/>
    <m/>
    <m/>
    <m/>
    <m/>
    <m/>
    <x v="0"/>
    <x v="0"/>
    <m/>
  </r>
  <r>
    <s v=""/>
    <s v=" EJ_0401_6900"/>
    <s v="Wire Scanner - Final Design"/>
    <s v="6.03.04.01.04.03"/>
    <x v="0"/>
    <d v="2023-10-20T00:00:00"/>
    <d v="2024-08-07T00:00:00"/>
    <s v="mahmed"/>
    <s v="gassner"/>
    <n v="28398.63"/>
    <s v="EDIA"/>
    <s v="C"/>
    <s v="Labor"/>
    <s v="TEC"/>
    <m/>
    <s v="BNL"/>
    <s v="PED"/>
    <s v="INS"/>
    <x v="6"/>
    <m/>
    <m/>
    <m/>
    <m/>
    <m/>
    <m/>
    <m/>
    <m/>
    <n v="28398.63"/>
    <m/>
    <m/>
    <m/>
    <m/>
    <m/>
    <m/>
    <m/>
    <m/>
    <m/>
    <m/>
    <x v="0"/>
    <x v="0"/>
    <m/>
  </r>
  <r>
    <s v=""/>
    <s v=" EJ_0401_8000"/>
    <s v="400 MeV Beam Loss Monitors - Collect parameters for Final Design"/>
    <s v="6.03.04.01.04.04"/>
    <x v="0"/>
    <d v="2023-06-27T00:00:00"/>
    <d v="2023-09-20T00:00:00"/>
    <s v="mahmed"/>
    <s v="gassner"/>
    <n v="2613.17"/>
    <s v="EDIA"/>
    <s v="C"/>
    <s v="Labor"/>
    <s v="TEC"/>
    <m/>
    <s v="BNL"/>
    <s v="PED"/>
    <s v="INS"/>
    <x v="11"/>
    <m/>
    <m/>
    <m/>
    <m/>
    <m/>
    <m/>
    <m/>
    <n v="2613.17"/>
    <m/>
    <m/>
    <m/>
    <m/>
    <m/>
    <m/>
    <m/>
    <m/>
    <m/>
    <m/>
    <m/>
    <x v="0"/>
    <x v="0"/>
    <m/>
  </r>
  <r>
    <s v=""/>
    <s v=" EJ_0401_8020"/>
    <s v="BLMs Mechanical System - Detector and Mounting Final Design"/>
    <s v="6.03.04.01.04.04"/>
    <x v="0"/>
    <d v="2023-09-21T00:00:00"/>
    <d v="2024-07-10T00:00:00"/>
    <s v="mahmed"/>
    <s v="gassner"/>
    <n v="3376.79"/>
    <s v="EDIA"/>
    <s v="C"/>
    <s v="Labor"/>
    <s v="TEC"/>
    <m/>
    <s v="BNL"/>
    <s v="PED"/>
    <s v="INS"/>
    <x v="6"/>
    <m/>
    <m/>
    <m/>
    <m/>
    <m/>
    <m/>
    <m/>
    <n v="118.19"/>
    <n v="3258.6"/>
    <m/>
    <m/>
    <m/>
    <m/>
    <m/>
    <m/>
    <m/>
    <m/>
    <m/>
    <m/>
    <x v="0"/>
    <x v="0"/>
    <m/>
  </r>
  <r>
    <s v=""/>
    <s v=" EJ_0401_8040"/>
    <s v="BLMs Electronic System - System Final Design"/>
    <s v="6.03.04.01.04.04"/>
    <x v="0"/>
    <d v="2023-09-21T00:00:00"/>
    <d v="2024-07-10T00:00:00"/>
    <s v="mahmed"/>
    <s v="gassner"/>
    <n v="3376.79"/>
    <s v="EDIA"/>
    <s v="C"/>
    <s v="Labor"/>
    <s v="TEC"/>
    <m/>
    <s v="BNL"/>
    <s v="PED"/>
    <s v="INS"/>
    <x v="6"/>
    <m/>
    <m/>
    <m/>
    <m/>
    <m/>
    <m/>
    <m/>
    <n v="118.19"/>
    <n v="3258.6"/>
    <m/>
    <m/>
    <m/>
    <m/>
    <m/>
    <m/>
    <m/>
    <m/>
    <m/>
    <m/>
    <x v="0"/>
    <x v="0"/>
    <m/>
  </r>
  <r>
    <s v=""/>
    <s v=" EJ_0401_8240"/>
    <s v="Beam Loss Monitors - Test and Final Acceptance"/>
    <s v="6.03.04.01.04.04"/>
    <x v="0"/>
    <d v="2027-09-15T00:00:00"/>
    <d v="2028-01-12T00:00:00"/>
    <s v="mahmed"/>
    <s v="gassner"/>
    <n v="7719.71"/>
    <s v="EDIA"/>
    <s v="C"/>
    <s v="Labor"/>
    <s v="TEC"/>
    <m/>
    <s v="BNL"/>
    <s v="Const"/>
    <s v="INS"/>
    <x v="8"/>
    <s v="P.S268"/>
    <m/>
    <m/>
    <m/>
    <m/>
    <m/>
    <m/>
    <m/>
    <m/>
    <m/>
    <m/>
    <n v="1157.96"/>
    <n v="6561.75"/>
    <m/>
    <m/>
    <m/>
    <m/>
    <m/>
    <m/>
    <x v="0"/>
    <x v="0"/>
    <m/>
  </r>
  <r>
    <s v=""/>
    <s v=" EJ_0402_3096"/>
    <s v="Laser System - Detailed Optical Design"/>
    <s v="6.03.04.02.03"/>
    <x v="0"/>
    <d v="2024-08-01T00:00:00"/>
    <d v="2024-09-05T00:00:00"/>
    <s v="glayden"/>
    <s v="skaritka"/>
    <n v="6761.58"/>
    <s v="EDIA"/>
    <s v="C"/>
    <s v="Labor"/>
    <s v="TEC"/>
    <m/>
    <s v="BNL"/>
    <s v="PED"/>
    <s v="INJ"/>
    <x v="6"/>
    <s v="P.S540"/>
    <m/>
    <m/>
    <m/>
    <m/>
    <m/>
    <m/>
    <m/>
    <n v="6761.58"/>
    <m/>
    <m/>
    <m/>
    <m/>
    <m/>
    <m/>
    <m/>
    <m/>
    <m/>
    <m/>
    <x v="0"/>
    <x v="0"/>
    <m/>
  </r>
  <r>
    <s v=""/>
    <s v=" EJ_0402_3231"/>
    <s v="Laser System - Assembly, Test, Final Acceptance, and Integration in 912"/>
    <s v="6.03.04.02.03"/>
    <x v="0"/>
    <d v="2026-12-11T00:00:00"/>
    <d v="2027-12-10T00:00:00"/>
    <s v="glayden"/>
    <s v="skaritka"/>
    <n v="27039.87"/>
    <s v="CON"/>
    <s v="C"/>
    <s v="Labor"/>
    <s v="TEC"/>
    <m/>
    <s v="BNL"/>
    <s v="Const"/>
    <s v="INJ"/>
    <x v="7"/>
    <m/>
    <m/>
    <m/>
    <m/>
    <m/>
    <m/>
    <m/>
    <m/>
    <m/>
    <m/>
    <m/>
    <n v="21956.38"/>
    <n v="5083.49"/>
    <m/>
    <m/>
    <m/>
    <m/>
    <m/>
    <m/>
    <x v="0"/>
    <x v="0"/>
    <m/>
  </r>
  <r>
    <s v=""/>
    <s v=" EJ_0402_3234"/>
    <s v="Laser System - Full System Test in 1012D"/>
    <s v="6.03.04.02.03"/>
    <x v="0"/>
    <d v="2027-12-13T00:00:00"/>
    <d v="2028-01-26T00:00:00"/>
    <s v="glayden"/>
    <s v="skaritka"/>
    <n v="15518.13"/>
    <s v="CON"/>
    <s v="C"/>
    <s v="Labor"/>
    <s v="TEC"/>
    <m/>
    <s v="BNL"/>
    <s v="Const"/>
    <s v="INJ"/>
    <x v="8"/>
    <m/>
    <m/>
    <m/>
    <m/>
    <m/>
    <m/>
    <m/>
    <m/>
    <m/>
    <m/>
    <m/>
    <m/>
    <n v="15518.13"/>
    <m/>
    <m/>
    <m/>
    <m/>
    <m/>
    <m/>
    <x v="0"/>
    <x v="0"/>
    <m/>
  </r>
  <r>
    <s v=""/>
    <s v=" EJ_0402_3237"/>
    <s v="Laser System - Full System Integration in 1012D"/>
    <s v="6.03.04.02.03"/>
    <x v="0"/>
    <d v="2028-01-27T00:00:00"/>
    <d v="2028-03-23T00:00:00"/>
    <s v="glayden"/>
    <s v="skaritka"/>
    <n v="31036.27"/>
    <s v="CON"/>
    <s v="C"/>
    <s v="Labor"/>
    <s v="TEC"/>
    <m/>
    <s v="BNL"/>
    <s v="Const"/>
    <s v="INJ"/>
    <x v="7"/>
    <m/>
    <m/>
    <m/>
    <m/>
    <m/>
    <m/>
    <m/>
    <m/>
    <m/>
    <m/>
    <m/>
    <m/>
    <n v="31036.27"/>
    <m/>
    <m/>
    <m/>
    <m/>
    <m/>
    <m/>
    <x v="0"/>
    <x v="0"/>
    <m/>
  </r>
  <r>
    <s v=""/>
    <s v=" EJ_0402_7000"/>
    <s v="Polarized Electron Source Instrumentation - Collect parameters for Final Design"/>
    <s v="6.03.04.02.06"/>
    <x v="0"/>
    <d v="2023-06-27T00:00:00"/>
    <d v="2023-11-17T00:00:00"/>
    <s v="mahmed"/>
    <s v="gassner"/>
    <n v="6608.38"/>
    <s v="EDIA"/>
    <s v="C"/>
    <s v="Labor"/>
    <s v="TEC"/>
    <m/>
    <s v="BNL"/>
    <s v="PED"/>
    <s v="INS"/>
    <x v="11"/>
    <m/>
    <m/>
    <m/>
    <m/>
    <m/>
    <m/>
    <m/>
    <n v="4427.62"/>
    <n v="2180.77"/>
    <m/>
    <m/>
    <m/>
    <m/>
    <m/>
    <m/>
    <m/>
    <m/>
    <m/>
    <m/>
    <x v="0"/>
    <x v="0"/>
    <m/>
  </r>
  <r>
    <s v=""/>
    <s v=" EJ_0402_7280"/>
    <s v="300keV Mott Polarimeter - Acceptance Testing and Final Acceptance"/>
    <s v="6.03.04.02.06"/>
    <x v="0"/>
    <d v="2027-09-16T00:00:00"/>
    <d v="2027-12-14T00:00:00"/>
    <s v="mahmed"/>
    <s v="gassner"/>
    <n v="15421.93"/>
    <s v="CON"/>
    <s v="C"/>
    <s v="Labor"/>
    <s v="TEC"/>
    <m/>
    <s v="BNL"/>
    <s v="Const"/>
    <s v="INS"/>
    <x v="8"/>
    <s v="P.S087"/>
    <m/>
    <m/>
    <m/>
    <m/>
    <m/>
    <m/>
    <m/>
    <m/>
    <m/>
    <m/>
    <n v="2827.35"/>
    <n v="12594.57"/>
    <m/>
    <m/>
    <m/>
    <m/>
    <m/>
    <m/>
    <x v="0"/>
    <x v="0"/>
    <m/>
  </r>
  <r>
    <s v=""/>
    <s v=" EJ_0402_7860"/>
    <s v="Spin Rotator, Acceptance Testing and Final Acceptance"/>
    <s v="6.03.04.02.06"/>
    <x v="0"/>
    <d v="2027-04-26T00:00:00"/>
    <d v="2027-07-20T00:00:00"/>
    <s v="mahmed"/>
    <s v="gassner"/>
    <n v="7496.68"/>
    <s v="CON"/>
    <s v="C"/>
    <s v="Labor"/>
    <s v="TEC"/>
    <m/>
    <s v="BNL"/>
    <s v="Const"/>
    <s v="INS"/>
    <x v="8"/>
    <s v="P.S088"/>
    <m/>
    <m/>
    <m/>
    <m/>
    <m/>
    <m/>
    <m/>
    <m/>
    <m/>
    <m/>
    <n v="7496.68"/>
    <m/>
    <m/>
    <m/>
    <m/>
    <m/>
    <m/>
    <m/>
    <x v="0"/>
    <x v="0"/>
    <m/>
  </r>
  <r>
    <s v=""/>
    <s v=" EJ_0402_7020"/>
    <s v="300keV Mott Polarimeter - Prepare Spec/SOW"/>
    <s v="6.03.04.02.06"/>
    <x v="0"/>
    <d v="2023-11-20T00:00:00"/>
    <d v="2024-02-16T00:00:00"/>
    <s v="mahmed"/>
    <s v="gassner"/>
    <n v="13523.16"/>
    <s v="EDIA"/>
    <s v="C"/>
    <s v="Labor"/>
    <s v="TEC"/>
    <m/>
    <s v="BNL"/>
    <s v="PED"/>
    <s v="INS"/>
    <x v="10"/>
    <s v="P.S087"/>
    <m/>
    <m/>
    <m/>
    <m/>
    <m/>
    <m/>
    <m/>
    <n v="13523.16"/>
    <m/>
    <m/>
    <m/>
    <m/>
    <m/>
    <m/>
    <m/>
    <m/>
    <m/>
    <m/>
    <x v="0"/>
    <x v="0"/>
    <m/>
  </r>
  <r>
    <s v=""/>
    <s v=" EJ_0402_7140"/>
    <s v="300keV Mott Polarimeter - Vendor Support by BNL"/>
    <s v="6.03.04.02.06"/>
    <x v="0"/>
    <d v="2026-06-03T00:00:00"/>
    <d v="2026-12-02T00:00:00"/>
    <s v="mahmed"/>
    <s v="gassner"/>
    <n v="8791.59"/>
    <s v="CON"/>
    <s v="C"/>
    <s v="Labor"/>
    <s v="TEC"/>
    <m/>
    <s v="BNL"/>
    <s v="Const"/>
    <s v="INS"/>
    <x v="9"/>
    <s v="P.S087"/>
    <m/>
    <m/>
    <m/>
    <m/>
    <m/>
    <m/>
    <m/>
    <m/>
    <m/>
    <n v="5907.95"/>
    <n v="2883.64"/>
    <m/>
    <m/>
    <m/>
    <m/>
    <m/>
    <m/>
    <m/>
    <x v="0"/>
    <x v="0"/>
    <m/>
  </r>
  <r>
    <s v=""/>
    <s v=" EJ_0402_7100"/>
    <s v="300keV Mott Polarimeter, Vendor Design Review"/>
    <s v="6.03.04.02.06"/>
    <x v="0"/>
    <d v="2026-05-05T00:00:00"/>
    <d v="2026-06-02T00:00:00"/>
    <s v="mahmed"/>
    <s v="gassner"/>
    <n v="7243.17"/>
    <s v="EDIA"/>
    <s v="C"/>
    <s v="Labor"/>
    <s v="TEC"/>
    <m/>
    <s v="BNL"/>
    <s v="Const"/>
    <s v="INS"/>
    <x v="10"/>
    <s v="P.S087"/>
    <m/>
    <m/>
    <m/>
    <m/>
    <m/>
    <m/>
    <m/>
    <m/>
    <m/>
    <n v="7243.17"/>
    <m/>
    <m/>
    <m/>
    <m/>
    <m/>
    <m/>
    <m/>
    <m/>
    <x v="0"/>
    <x v="0"/>
    <m/>
  </r>
  <r>
    <s v=""/>
    <s v=" EJ_0402_7160"/>
    <s v="300keV Mott Polarimeter - Acceptance Testing at Vendor Site"/>
    <s v="6.03.04.02.06"/>
    <x v="0"/>
    <d v="2026-12-03T00:00:00"/>
    <d v="2026-12-16T00:00:00"/>
    <s v="mahmed"/>
    <s v="gassner"/>
    <n v="7496.68"/>
    <s v="CON"/>
    <s v="C"/>
    <s v="Labor"/>
    <s v="TEC"/>
    <m/>
    <s v="BNL"/>
    <s v="Const"/>
    <s v="INS"/>
    <x v="8"/>
    <s v="P.S087"/>
    <m/>
    <m/>
    <m/>
    <m/>
    <m/>
    <m/>
    <m/>
    <m/>
    <m/>
    <m/>
    <n v="7496.68"/>
    <m/>
    <m/>
    <m/>
    <m/>
    <m/>
    <m/>
    <m/>
    <x v="0"/>
    <x v="0"/>
    <m/>
  </r>
  <r>
    <s v=""/>
    <s v=" EJ_0402_7620"/>
    <s v="Spin Rotator - Prepare Spec/SOW"/>
    <s v="6.03.04.02.06"/>
    <x v="0"/>
    <d v="2023-11-20T00:00:00"/>
    <d v="2024-02-16T00:00:00"/>
    <s v="mahmed"/>
    <s v="gassner"/>
    <n v="13523.16"/>
    <s v="EDIA"/>
    <s v="C"/>
    <s v="Labor"/>
    <s v="TEC"/>
    <m/>
    <s v="BNL"/>
    <s v="PED"/>
    <s v="INS"/>
    <x v="10"/>
    <s v="P.S088"/>
    <m/>
    <m/>
    <m/>
    <m/>
    <m/>
    <m/>
    <m/>
    <n v="13523.16"/>
    <m/>
    <m/>
    <m/>
    <m/>
    <m/>
    <m/>
    <m/>
    <m/>
    <m/>
    <m/>
    <x v="0"/>
    <x v="0"/>
    <m/>
  </r>
  <r>
    <s v=""/>
    <s v=" EJ_0402_7740"/>
    <s v="Spin Rotator, Vendor Support by BNL"/>
    <s v="6.03.04.02.06"/>
    <x v="0"/>
    <d v="2026-06-03T00:00:00"/>
    <d v="2026-12-02T00:00:00"/>
    <s v="mahmed"/>
    <s v="gassner"/>
    <n v="7326.32"/>
    <s v="CON"/>
    <s v="C"/>
    <s v="Labor"/>
    <s v="TEC"/>
    <m/>
    <s v="BNL"/>
    <s v="Const"/>
    <s v="INS"/>
    <x v="9"/>
    <s v="P.S088"/>
    <m/>
    <m/>
    <m/>
    <m/>
    <m/>
    <m/>
    <m/>
    <m/>
    <m/>
    <n v="4923.29"/>
    <n v="2403.0300000000002"/>
    <m/>
    <m/>
    <m/>
    <m/>
    <m/>
    <m/>
    <m/>
    <x v="0"/>
    <x v="0"/>
    <m/>
  </r>
  <r>
    <s v=""/>
    <s v=" EJ_0402_7700"/>
    <s v="Spin Rotator - Vendor Design Review"/>
    <s v="6.03.04.02.06"/>
    <x v="0"/>
    <d v="2026-05-05T00:00:00"/>
    <d v="2026-06-02T00:00:00"/>
    <s v="mahmed"/>
    <s v="gassner"/>
    <n v="7243.17"/>
    <s v="CON"/>
    <s v="C"/>
    <s v="Labor"/>
    <s v="TEC"/>
    <m/>
    <s v="BNL"/>
    <s v="Const"/>
    <s v="INS"/>
    <x v="10"/>
    <s v="P.S088"/>
    <m/>
    <m/>
    <m/>
    <m/>
    <m/>
    <m/>
    <m/>
    <m/>
    <m/>
    <n v="7243.17"/>
    <m/>
    <m/>
    <m/>
    <m/>
    <m/>
    <m/>
    <m/>
    <m/>
    <x v="0"/>
    <x v="0"/>
    <m/>
  </r>
  <r>
    <s v=""/>
    <s v=" EJ_0402_7760"/>
    <s v="Spin Rotator, Acceptance Testing at Vendor Site"/>
    <s v="6.03.04.02.06"/>
    <x v="0"/>
    <d v="2026-12-03T00:00:00"/>
    <d v="2026-12-16T00:00:00"/>
    <s v="mahmed"/>
    <s v="gassner"/>
    <n v="7496.68"/>
    <s v="CON"/>
    <s v="C"/>
    <s v="Labor"/>
    <s v="TEC"/>
    <m/>
    <s v="BNL"/>
    <s v="Const"/>
    <s v="INS"/>
    <x v="8"/>
    <s v="P.S088"/>
    <m/>
    <m/>
    <m/>
    <m/>
    <m/>
    <m/>
    <m/>
    <m/>
    <m/>
    <m/>
    <n v="7496.68"/>
    <m/>
    <m/>
    <m/>
    <m/>
    <m/>
    <m/>
    <m/>
    <x v="0"/>
    <x v="0"/>
    <m/>
  </r>
  <r>
    <s v=""/>
    <s v=" EJ_0402_6080"/>
    <s v="Cathode Preparation Chamber - Test System"/>
    <s v="6.03.04.02.05"/>
    <x v="0"/>
    <d v="2026-07-30T00:00:00"/>
    <d v="2026-09-10T00:00:00"/>
    <s v="glayden"/>
    <s v="skaritka"/>
    <n v="14486.34"/>
    <s v="CON"/>
    <s v="C"/>
    <s v="Labor"/>
    <s v="TEC"/>
    <m/>
    <s v="BNL"/>
    <s v="Const"/>
    <s v="INJ"/>
    <x v="8"/>
    <s v="P.S512"/>
    <m/>
    <m/>
    <m/>
    <m/>
    <m/>
    <m/>
    <m/>
    <m/>
    <m/>
    <n v="14486.34"/>
    <m/>
    <m/>
    <m/>
    <m/>
    <m/>
    <m/>
    <m/>
    <m/>
    <x v="0"/>
    <x v="0"/>
    <m/>
  </r>
  <r>
    <s v=""/>
    <s v=" EJ_0402_2674"/>
    <s v="Diagnostic Section - Test System"/>
    <s v="6.03.04.02.02"/>
    <x v="0"/>
    <d v="2027-09-13T00:00:00"/>
    <d v="2027-10-25T00:00:00"/>
    <s v="glayden"/>
    <s v="skaritka"/>
    <n v="26728.17"/>
    <s v="CON"/>
    <s v="C"/>
    <s v="Labor"/>
    <s v="TEC"/>
    <m/>
    <s v="BNL"/>
    <s v="Const"/>
    <s v="INJ"/>
    <x v="8"/>
    <s v="P.S511"/>
    <m/>
    <m/>
    <m/>
    <m/>
    <m/>
    <m/>
    <m/>
    <m/>
    <m/>
    <m/>
    <n v="12473.15"/>
    <n v="14255.03"/>
    <m/>
    <m/>
    <m/>
    <m/>
    <m/>
    <m/>
    <x v="0"/>
    <x v="0"/>
    <m/>
  </r>
  <r>
    <s v=""/>
    <s v=" EJ_0301_1000"/>
    <s v="Linac to RCS Transfer-line magnets - Design"/>
    <s v="6.03.03.01"/>
    <x v="0"/>
    <d v="2024-05-10T00:00:00"/>
    <d v="2024-06-21T00:00:00"/>
    <s v="jtolle"/>
    <s v="hwitte"/>
    <n v="7944.85"/>
    <s v="EDIA"/>
    <s v="C"/>
    <s v="Labor"/>
    <s v="TEC"/>
    <m/>
    <s v="BNL"/>
    <s v="PED"/>
    <s v="SC_MAG"/>
    <x v="6"/>
    <s v="S.P005"/>
    <m/>
    <m/>
    <m/>
    <m/>
    <m/>
    <m/>
    <m/>
    <n v="7944.85"/>
    <m/>
    <m/>
    <m/>
    <m/>
    <m/>
    <m/>
    <m/>
    <m/>
    <m/>
    <m/>
    <x v="0"/>
    <x v="0"/>
    <m/>
  </r>
  <r>
    <s v=""/>
    <s v=" EJ_0301_1040"/>
    <s v="Linac to RCS Transfer line magnets - Prepare Specifications / APP"/>
    <s v="6.03.03.01"/>
    <x v="0"/>
    <d v="2024-07-23T00:00:00"/>
    <d v="2024-10-16T00:00:00"/>
    <s v="jtolle"/>
    <s v="hwitte"/>
    <n v="7995.83"/>
    <s v="EDIA"/>
    <s v="C"/>
    <s v="Labor"/>
    <s v="TEC"/>
    <m/>
    <s v="BNL"/>
    <s v="Const.Procure"/>
    <s v="SC_MAG"/>
    <x v="10"/>
    <s v="S.P005"/>
    <m/>
    <m/>
    <m/>
    <m/>
    <m/>
    <m/>
    <m/>
    <n v="6529.93"/>
    <n v="1465.9"/>
    <m/>
    <m/>
    <m/>
    <m/>
    <m/>
    <m/>
    <m/>
    <m/>
    <m/>
    <x v="0"/>
    <x v="0"/>
    <m/>
  </r>
  <r>
    <s v=""/>
    <s v=" EJ_0301_1220"/>
    <s v="RCS to ESR Transfer Line Magnet - Design"/>
    <s v="6.03.03.01"/>
    <x v="0"/>
    <d v="2024-05-10T00:00:00"/>
    <d v="2024-06-21T00:00:00"/>
    <s v="jtolle"/>
    <s v="hwitte"/>
    <n v="7944.85"/>
    <s v="EDIA"/>
    <s v="C"/>
    <s v="Labor"/>
    <s v="TEC"/>
    <m/>
    <s v="BNL"/>
    <s v="PED"/>
    <s v="NC_MAG"/>
    <x v="6"/>
    <s v="S.P026"/>
    <m/>
    <m/>
    <m/>
    <m/>
    <m/>
    <m/>
    <m/>
    <n v="7944.85"/>
    <m/>
    <m/>
    <m/>
    <m/>
    <m/>
    <m/>
    <m/>
    <m/>
    <m/>
    <m/>
    <x v="0"/>
    <x v="0"/>
    <m/>
  </r>
  <r>
    <s v=""/>
    <s v=" EJ_0301_1125"/>
    <s v="Linac to RCS Transfer line magnets - Vendor Support by BNL"/>
    <s v="6.03.03.01"/>
    <x v="0"/>
    <d v="2025-12-10T00:00:00"/>
    <d v="2026-06-02T00:00:00"/>
    <s v="jtolle"/>
    <s v="hwitte"/>
    <n v="159349.76999999999"/>
    <s v="EDIA"/>
    <s v="C"/>
    <s v="Labor"/>
    <s v="TEC"/>
    <m/>
    <s v="BNL"/>
    <s v="Const.Fabricate"/>
    <s v="SC_MAG"/>
    <x v="9"/>
    <s v="S.P005"/>
    <s v="APP00106"/>
    <m/>
    <m/>
    <m/>
    <m/>
    <m/>
    <m/>
    <m/>
    <m/>
    <n v="159349.76999999999"/>
    <m/>
    <m/>
    <m/>
    <m/>
    <m/>
    <m/>
    <m/>
    <m/>
    <x v="0"/>
    <x v="0"/>
    <m/>
  </r>
  <r>
    <s v=""/>
    <s v=" EJ_0301_1345"/>
    <s v="RCS to ESR Transfer Line Magnets - Vendor Support by BNL"/>
    <s v="6.03.03.01"/>
    <x v="0"/>
    <d v="2025-12-10T00:00:00"/>
    <d v="2026-07-29T00:00:00"/>
    <s v="jtolle"/>
    <s v="hwitte"/>
    <n v="28972.69"/>
    <s v="EDIA"/>
    <s v="C"/>
    <s v="Labor"/>
    <s v="TEC"/>
    <m/>
    <s v="BNL"/>
    <s v="Const.Fabricate"/>
    <s v="NC_MAG"/>
    <x v="9"/>
    <s v="S.P026"/>
    <s v="APP00127"/>
    <m/>
    <m/>
    <m/>
    <m/>
    <m/>
    <m/>
    <m/>
    <m/>
    <n v="28972.69"/>
    <m/>
    <m/>
    <m/>
    <m/>
    <m/>
    <m/>
    <m/>
    <m/>
    <x v="0"/>
    <x v="0"/>
    <m/>
  </r>
  <r>
    <s v=""/>
    <s v=" EJ_0304_1100"/>
    <s v="TL BPMs - Collect parameters for Preliminary Design"/>
    <s v="6.03.03.04.01"/>
    <x v="0"/>
    <d v="2022-11-08T00:00:00"/>
    <d v="2022-12-22T00:00:00"/>
    <s v="mahmed"/>
    <s v="gassner"/>
    <n v="2613.17"/>
    <s v="EDIA"/>
    <s v="C"/>
    <s v="Labor"/>
    <s v="TEC"/>
    <m/>
    <s v="BNL"/>
    <s v="PED"/>
    <s v="INS"/>
    <x v="11"/>
    <m/>
    <m/>
    <m/>
    <m/>
    <m/>
    <m/>
    <m/>
    <n v="2613.17"/>
    <m/>
    <m/>
    <m/>
    <m/>
    <m/>
    <m/>
    <m/>
    <m/>
    <m/>
    <m/>
    <m/>
    <x v="0"/>
    <x v="0"/>
    <m/>
  </r>
  <r>
    <s v=""/>
    <s v=" EJ_0304_1120"/>
    <s v="BPM System Support - Preliminary Design - Oversight, Reviews, Documentation"/>
    <s v="6.03.03.04.01"/>
    <x v="0"/>
    <d v="2022-12-23T00:00:00"/>
    <d v="2023-07-28T00:00:00"/>
    <s v="mahmed"/>
    <s v="gassner"/>
    <n v="18043.32"/>
    <s v="EDIA"/>
    <s v="C"/>
    <s v="Labor"/>
    <s v="TEC"/>
    <m/>
    <s v="BNL"/>
    <s v="PED"/>
    <s v="INS"/>
    <x v="11"/>
    <m/>
    <m/>
    <m/>
    <m/>
    <m/>
    <m/>
    <m/>
    <n v="18043.32"/>
    <m/>
    <m/>
    <m/>
    <m/>
    <m/>
    <m/>
    <m/>
    <m/>
    <m/>
    <m/>
    <m/>
    <x v="0"/>
    <x v="0"/>
    <m/>
  </r>
  <r>
    <s v=""/>
    <s v=" EJ_0304_1160"/>
    <s v="BPM Electronics Preliminary Design -"/>
    <s v="6.03.03.04.01"/>
    <x v="0"/>
    <d v="2022-12-23T00:00:00"/>
    <d v="2023-07-28T00:00:00"/>
    <s v="mahmed"/>
    <s v="gassner"/>
    <n v="1589.09"/>
    <s v="EDIA"/>
    <s v="C"/>
    <s v="Labor"/>
    <s v="TEC"/>
    <m/>
    <s v="BNL"/>
    <s v="PED"/>
    <s v="INS"/>
    <x v="11"/>
    <m/>
    <m/>
    <m/>
    <m/>
    <m/>
    <m/>
    <m/>
    <n v="1589.09"/>
    <m/>
    <m/>
    <m/>
    <m/>
    <m/>
    <m/>
    <m/>
    <m/>
    <m/>
    <m/>
    <m/>
    <x v="0"/>
    <x v="0"/>
    <m/>
  </r>
  <r>
    <s v=""/>
    <s v=" EJ_0304_1180"/>
    <s v="BPM Pick-up - Preliminary Design - BPM assembly, including buttons and housing"/>
    <s v="6.03.03.04.01"/>
    <x v="0"/>
    <d v="2022-12-23T00:00:00"/>
    <d v="2023-07-28T00:00:00"/>
    <s v="mahmed"/>
    <s v="gassner"/>
    <n v="8710.57"/>
    <s v="EDIA"/>
    <s v="C"/>
    <s v="Labor"/>
    <s v="TEC"/>
    <m/>
    <s v="BNL"/>
    <s v="PED"/>
    <s v="INS"/>
    <x v="11"/>
    <m/>
    <m/>
    <m/>
    <m/>
    <m/>
    <m/>
    <m/>
    <n v="8710.57"/>
    <m/>
    <m/>
    <m/>
    <m/>
    <m/>
    <m/>
    <m/>
    <m/>
    <m/>
    <m/>
    <m/>
    <x v="0"/>
    <x v="0"/>
    <m/>
  </r>
  <r>
    <s v=""/>
    <s v=" EJ_0304_1200"/>
    <s v="TL BPMs - Collect parameters for Final Design"/>
    <s v="6.03.03.04.01"/>
    <x v="0"/>
    <d v="2023-07-31T00:00:00"/>
    <d v="2023-09-29T00:00:00"/>
    <s v="mahmed"/>
    <s v="gassner"/>
    <n v="5226.34"/>
    <s v="EDIA"/>
    <s v="C"/>
    <s v="Labor"/>
    <s v="TEC"/>
    <m/>
    <s v="BNL"/>
    <s v="PED"/>
    <s v="INS"/>
    <x v="11"/>
    <m/>
    <m/>
    <m/>
    <m/>
    <m/>
    <m/>
    <m/>
    <n v="5226.34"/>
    <m/>
    <m/>
    <m/>
    <m/>
    <m/>
    <m/>
    <m/>
    <m/>
    <m/>
    <m/>
    <m/>
    <x v="0"/>
    <x v="0"/>
    <m/>
  </r>
  <r>
    <s v=""/>
    <s v=" EJ_0304_1220"/>
    <s v="BPM System Support - Final Design - Oversight, Reviews, Documentation"/>
    <s v="6.03.03.04.01"/>
    <x v="0"/>
    <d v="2023-10-02T00:00:00"/>
    <d v="2024-07-29T00:00:00"/>
    <s v="mahmed"/>
    <s v="gassner"/>
    <n v="46775.3"/>
    <s v="EDIA"/>
    <s v="C"/>
    <s v="Labor"/>
    <s v="TEC"/>
    <m/>
    <s v="BNL"/>
    <s v="PED"/>
    <s v="INS"/>
    <x v="6"/>
    <m/>
    <m/>
    <m/>
    <m/>
    <m/>
    <m/>
    <m/>
    <m/>
    <n v="46775.3"/>
    <m/>
    <m/>
    <m/>
    <m/>
    <m/>
    <m/>
    <m/>
    <m/>
    <m/>
    <m/>
    <x v="0"/>
    <x v="0"/>
    <m/>
  </r>
  <r>
    <s v=""/>
    <s v=" EJ_0304_1260"/>
    <s v="BPM Electronics Final Design -"/>
    <s v="6.03.03.04.01"/>
    <x v="0"/>
    <d v="2023-10-02T00:00:00"/>
    <d v="2024-07-29T00:00:00"/>
    <s v="mahmed"/>
    <s v="gassner"/>
    <n v="3718.87"/>
    <s v="EDIA"/>
    <s v="C"/>
    <s v="Labor"/>
    <s v="TEC"/>
    <m/>
    <s v="BNL"/>
    <s v="PED"/>
    <s v="INS"/>
    <x v="6"/>
    <m/>
    <m/>
    <m/>
    <m/>
    <m/>
    <m/>
    <m/>
    <m/>
    <n v="3718.87"/>
    <m/>
    <m/>
    <m/>
    <m/>
    <m/>
    <m/>
    <m/>
    <m/>
    <m/>
    <m/>
    <x v="0"/>
    <x v="0"/>
    <m/>
  </r>
  <r>
    <s v=""/>
    <s v=" EJ_0304_1280"/>
    <s v="BPM Pick-up - Final Design - BPM assembly, including buttons and housing"/>
    <s v="6.03.03.04.01"/>
    <x v="0"/>
    <d v="2023-10-02T00:00:00"/>
    <d v="2024-07-29T00:00:00"/>
    <s v="mahmed"/>
    <s v="gassner"/>
    <n v="22538.59"/>
    <s v="EDIA"/>
    <s v="C"/>
    <s v="Labor"/>
    <s v="TEC"/>
    <m/>
    <s v="BNL"/>
    <s v="PED"/>
    <s v="INS"/>
    <x v="6"/>
    <m/>
    <m/>
    <m/>
    <m/>
    <m/>
    <m/>
    <m/>
    <m/>
    <n v="22538.59"/>
    <m/>
    <m/>
    <m/>
    <m/>
    <m/>
    <m/>
    <m/>
    <m/>
    <m/>
    <m/>
    <x v="0"/>
    <x v="0"/>
    <m/>
  </r>
  <r>
    <s v=""/>
    <s v=" EJ_0304_1460"/>
    <s v="BPM Electronics -  Acceptance testing support, test procedures, documentation"/>
    <s v="6.03.03.04.01"/>
    <x v="0"/>
    <d v="2026-09-25T00:00:00"/>
    <d v="2027-09-16T00:00:00"/>
    <s v="mahmed"/>
    <s v="gassner"/>
    <n v="23976.09"/>
    <s v="EDIA"/>
    <s v="C"/>
    <s v="Labor"/>
    <s v="TEC"/>
    <m/>
    <s v="BNL"/>
    <s v="Const"/>
    <s v="INS"/>
    <x v="8"/>
    <m/>
    <m/>
    <m/>
    <m/>
    <m/>
    <m/>
    <m/>
    <m/>
    <m/>
    <m/>
    <n v="393.05"/>
    <n v="23583.03"/>
    <m/>
    <m/>
    <m/>
    <m/>
    <m/>
    <m/>
    <m/>
    <x v="0"/>
    <x v="0"/>
    <m/>
  </r>
  <r>
    <s v=""/>
    <s v=" EJ_0304_1600"/>
    <s v="BPM Pick-up -Button &amp; Housing Materials - Test and Final Acceptance"/>
    <s v="6.03.03.04.01"/>
    <x v="0"/>
    <d v="2028-02-11T00:00:00"/>
    <d v="2028-07-03T00:00:00"/>
    <s v="mahmed"/>
    <s v="gassner"/>
    <n v="49842.63"/>
    <s v="EDIA"/>
    <s v="C"/>
    <s v="Labor"/>
    <s v="TEC"/>
    <m/>
    <s v="BNL"/>
    <s v="Const"/>
    <s v="INS"/>
    <x v="8"/>
    <s v="P.S071"/>
    <m/>
    <m/>
    <m/>
    <m/>
    <m/>
    <m/>
    <m/>
    <m/>
    <m/>
    <m/>
    <m/>
    <n v="49842.63"/>
    <m/>
    <m/>
    <m/>
    <m/>
    <m/>
    <m/>
    <x v="0"/>
    <x v="0"/>
    <m/>
  </r>
  <r>
    <s v=""/>
    <s v=" EJ_0304_4060"/>
    <s v="TL C&amp;C Monitors - Collect parameters for Preliminary Design"/>
    <s v="6.03.03.04.02"/>
    <x v="0"/>
    <d v="2022-10-05T00:00:00"/>
    <d v="2023-01-06T00:00:00"/>
    <s v="mahmed"/>
    <s v="gassner"/>
    <n v="1306.5899999999999"/>
    <s v="EDIA"/>
    <s v="C"/>
    <s v="Labor"/>
    <s v="TEC"/>
    <m/>
    <s v="BNL"/>
    <s v="PED"/>
    <s v="INS"/>
    <x v="11"/>
    <m/>
    <m/>
    <m/>
    <m/>
    <m/>
    <m/>
    <m/>
    <n v="1306.5899999999999"/>
    <m/>
    <m/>
    <m/>
    <m/>
    <m/>
    <m/>
    <m/>
    <m/>
    <m/>
    <m/>
    <m/>
    <x v="0"/>
    <x v="0"/>
    <m/>
  </r>
  <r>
    <s v=""/>
    <s v=" EJ_0304_4080"/>
    <s v="ICT, Electronic System - Preliminary Design, Oversight, Reviews, Documentation"/>
    <s v="6.03.03.04.02"/>
    <x v="0"/>
    <d v="2023-01-09T00:00:00"/>
    <d v="2023-07-25T00:00:00"/>
    <s v="mahmed"/>
    <s v="gassner"/>
    <n v="1469.91"/>
    <s v="EDIA"/>
    <s v="C"/>
    <s v="Labor"/>
    <s v="TEC"/>
    <m/>
    <s v="BNL"/>
    <s v="PED"/>
    <s v="INS"/>
    <x v="11"/>
    <m/>
    <m/>
    <m/>
    <m/>
    <m/>
    <m/>
    <m/>
    <n v="1469.91"/>
    <m/>
    <m/>
    <m/>
    <m/>
    <m/>
    <m/>
    <m/>
    <m/>
    <m/>
    <m/>
    <m/>
    <x v="0"/>
    <x v="0"/>
    <m/>
  </r>
  <r>
    <s v=""/>
    <s v=" EJ_0304_4100"/>
    <s v="FCT Electronic System - Preliminary Design, Oversight, Reviews, Documentation"/>
    <s v="6.03.03.04.02"/>
    <x v="0"/>
    <d v="2023-01-09T00:00:00"/>
    <d v="2023-07-25T00:00:00"/>
    <s v="mahmed"/>
    <s v="gassner"/>
    <n v="1469.91"/>
    <s v="EDIA"/>
    <s v="C"/>
    <s v="Labor"/>
    <s v="TEC"/>
    <m/>
    <s v="BNL"/>
    <s v="PED"/>
    <s v="INS"/>
    <x v="11"/>
    <m/>
    <m/>
    <m/>
    <m/>
    <m/>
    <m/>
    <m/>
    <n v="1469.91"/>
    <m/>
    <m/>
    <m/>
    <m/>
    <m/>
    <m/>
    <m/>
    <m/>
    <m/>
    <m/>
    <m/>
    <x v="0"/>
    <x v="0"/>
    <m/>
  </r>
  <r>
    <s v=""/>
    <s v=" EJ_0304_4120"/>
    <s v="TL C&amp;C Monitors - Collect parameters for Final Design"/>
    <s v="6.03.03.04.02"/>
    <x v="0"/>
    <d v="2023-07-26T00:00:00"/>
    <d v="2023-09-26T00:00:00"/>
    <s v="mahmed"/>
    <s v="gassner"/>
    <n v="1306.5899999999999"/>
    <s v="EDIA"/>
    <s v="C"/>
    <s v="Labor"/>
    <s v="TEC"/>
    <m/>
    <s v="BNL"/>
    <s v="PED"/>
    <s v="INS"/>
    <x v="11"/>
    <m/>
    <m/>
    <m/>
    <m/>
    <m/>
    <m/>
    <m/>
    <n v="1306.5899999999999"/>
    <m/>
    <m/>
    <m/>
    <m/>
    <m/>
    <m/>
    <m/>
    <m/>
    <m/>
    <m/>
    <m/>
    <x v="0"/>
    <x v="0"/>
    <m/>
  </r>
  <r>
    <s v=""/>
    <s v=" EJ_0304_4140"/>
    <s v="ICT, Electronic System - Final Design, Oversight, Reviews, Documentation"/>
    <s v="6.03.03.04.02"/>
    <x v="0"/>
    <d v="2023-09-27T00:00:00"/>
    <d v="2024-07-24T00:00:00"/>
    <s v="mahmed"/>
    <s v="gassner"/>
    <n v="5406.6"/>
    <s v="EDIA"/>
    <s v="C"/>
    <s v="Labor"/>
    <s v="TEC"/>
    <m/>
    <s v="BNL"/>
    <s v="PED"/>
    <s v="INS"/>
    <x v="6"/>
    <m/>
    <m/>
    <m/>
    <m/>
    <m/>
    <m/>
    <m/>
    <n v="78.739999999999995"/>
    <n v="5327.86"/>
    <m/>
    <m/>
    <m/>
    <m/>
    <m/>
    <m/>
    <m/>
    <m/>
    <m/>
    <m/>
    <x v="0"/>
    <x v="0"/>
    <m/>
  </r>
  <r>
    <s v=""/>
    <s v=" EJ_0304_4160"/>
    <s v="FCT Electronic System - Final Design, Oversight, Reviews, Documentation"/>
    <s v="6.03.03.04.02"/>
    <x v="0"/>
    <d v="2023-09-27T00:00:00"/>
    <d v="2024-07-24T00:00:00"/>
    <s v="mahmed"/>
    <s v="gassner"/>
    <n v="5406.6"/>
    <s v="EDIA"/>
    <s v="C"/>
    <s v="Labor"/>
    <s v="TEC"/>
    <m/>
    <s v="BNL"/>
    <s v="PED"/>
    <s v="INS"/>
    <x v="6"/>
    <m/>
    <m/>
    <m/>
    <m/>
    <m/>
    <m/>
    <m/>
    <n v="78.739999999999995"/>
    <n v="5327.86"/>
    <m/>
    <m/>
    <m/>
    <m/>
    <m/>
    <m/>
    <m/>
    <m/>
    <m/>
    <m/>
    <x v="0"/>
    <x v="0"/>
    <m/>
  </r>
  <r>
    <s v=""/>
    <s v=" EJ_0304_7080"/>
    <s v="TL Profile &amp; Emit Monitors - Collect parameters for Preliminary Design"/>
    <s v="6.03.03.04.03"/>
    <x v="0"/>
    <d v="2023-01-25T00:00:00"/>
    <d v="2023-03-28T00:00:00"/>
    <s v="mahmed"/>
    <s v="gassner"/>
    <n v="13065.85"/>
    <s v="EDIA"/>
    <s v="C"/>
    <s v="Labor"/>
    <s v="TEC"/>
    <m/>
    <s v="BNL"/>
    <s v="PED"/>
    <s v="INS"/>
    <x v="11"/>
    <m/>
    <m/>
    <m/>
    <m/>
    <m/>
    <m/>
    <m/>
    <n v="13065.85"/>
    <m/>
    <m/>
    <m/>
    <m/>
    <m/>
    <m/>
    <m/>
    <m/>
    <m/>
    <m/>
    <m/>
    <x v="0"/>
    <x v="0"/>
    <m/>
  </r>
  <r>
    <s v=""/>
    <s v=" EJ_0304_7100"/>
    <s v="TL Profile &amp; Emit Monitors - System Global - Preliminary Design"/>
    <s v="6.03.03.04.03"/>
    <x v="0"/>
    <d v="2023-03-29T00:00:00"/>
    <d v="2023-07-27T00:00:00"/>
    <s v="mahmed"/>
    <s v="gassner"/>
    <n v="3769"/>
    <s v="EDIA"/>
    <s v="C"/>
    <s v="Labor"/>
    <s v="TEC"/>
    <m/>
    <s v="BNL"/>
    <s v="PED"/>
    <s v="INS"/>
    <x v="11"/>
    <m/>
    <m/>
    <m/>
    <m/>
    <m/>
    <m/>
    <m/>
    <n v="3769"/>
    <m/>
    <m/>
    <m/>
    <m/>
    <m/>
    <m/>
    <m/>
    <m/>
    <m/>
    <m/>
    <m/>
    <x v="0"/>
    <x v="0"/>
    <m/>
  </r>
  <r>
    <s v=""/>
    <s v=" EJ_0304_7140"/>
    <s v="TL Profile &amp; Emit Monitors - Preliminary Design"/>
    <s v="6.03.03.04.03"/>
    <x v="0"/>
    <d v="2023-03-29T00:00:00"/>
    <d v="2023-07-27T00:00:00"/>
    <s v="mahmed"/>
    <s v="gassner"/>
    <n v="7839.51"/>
    <s v="EDIA"/>
    <s v="C"/>
    <s v="Labor"/>
    <s v="TEC"/>
    <m/>
    <s v="BNL"/>
    <s v="PED"/>
    <s v="INS"/>
    <x v="11"/>
    <m/>
    <m/>
    <m/>
    <m/>
    <m/>
    <m/>
    <m/>
    <n v="7839.51"/>
    <m/>
    <m/>
    <m/>
    <m/>
    <m/>
    <m/>
    <m/>
    <m/>
    <m/>
    <m/>
    <m/>
    <x v="0"/>
    <x v="0"/>
    <m/>
  </r>
  <r>
    <s v=""/>
    <s v=" EJ_0304_7160"/>
    <s v="TL Profile &amp; Emit Monitors - Collect parameters for Final Design"/>
    <s v="6.03.03.04.03"/>
    <x v="0"/>
    <d v="2023-07-28T00:00:00"/>
    <d v="2023-12-21T00:00:00"/>
    <s v="mahmed"/>
    <s v="gassner"/>
    <n v="9988.0300000000007"/>
    <s v="EDIA"/>
    <s v="C"/>
    <s v="Labor"/>
    <s v="TEC"/>
    <m/>
    <s v="BNL"/>
    <s v="PED"/>
    <s v="INS"/>
    <x v="11"/>
    <m/>
    <m/>
    <m/>
    <m/>
    <m/>
    <m/>
    <m/>
    <n v="4494.6099999999997"/>
    <n v="5493.41"/>
    <m/>
    <m/>
    <m/>
    <m/>
    <m/>
    <m/>
    <m/>
    <m/>
    <m/>
    <m/>
    <x v="0"/>
    <x v="0"/>
    <m/>
  </r>
  <r>
    <s v=""/>
    <s v=" EJ_0304_7180"/>
    <s v="TL Profile &amp; Emit Monitors - System Global - Final Design"/>
    <s v="6.03.03.04.03"/>
    <x v="0"/>
    <d v="2023-12-22T00:00:00"/>
    <d v="2024-10-16T00:00:00"/>
    <s v="mahmed"/>
    <s v="gassner"/>
    <n v="9379.68"/>
    <s v="EDIA"/>
    <s v="C"/>
    <s v="Labor"/>
    <s v="TEC"/>
    <m/>
    <s v="BNL"/>
    <s v="PED"/>
    <s v="INS"/>
    <x v="6"/>
    <m/>
    <m/>
    <m/>
    <m/>
    <m/>
    <m/>
    <m/>
    <m/>
    <n v="8878.83"/>
    <n v="500.86"/>
    <m/>
    <m/>
    <m/>
    <m/>
    <m/>
    <m/>
    <m/>
    <m/>
    <m/>
    <x v="0"/>
    <x v="0"/>
    <m/>
  </r>
  <r>
    <s v=""/>
    <s v=" EJ_0304_7220"/>
    <s v="TL Profile &amp; Emit Monitors - Final Design"/>
    <s v="6.03.03.04.03"/>
    <x v="0"/>
    <d v="2023-12-22T00:00:00"/>
    <d v="2024-10-16T00:00:00"/>
    <s v="mahmed"/>
    <s v="gassner"/>
    <n v="28903.32"/>
    <s v="EDIA"/>
    <s v="C"/>
    <s v="Labor"/>
    <s v="TEC"/>
    <m/>
    <s v="BNL"/>
    <s v="PED"/>
    <s v="INS"/>
    <x v="6"/>
    <m/>
    <m/>
    <m/>
    <m/>
    <m/>
    <m/>
    <m/>
    <m/>
    <n v="27359.94"/>
    <n v="1543.38"/>
    <m/>
    <m/>
    <m/>
    <m/>
    <m/>
    <m/>
    <m/>
    <m/>
    <m/>
    <x v="0"/>
    <x v="0"/>
    <m/>
  </r>
  <r>
    <s v=""/>
    <s v=" EJ_0201_2120"/>
    <s v="RCS Quad - Vendor I - First Article - Test"/>
    <s v="6.03.02.01.01"/>
    <x v="1"/>
    <d v="2025-07-18T00:00:00"/>
    <d v="2025-09-12T00:00:00"/>
    <s v="jtolle"/>
    <s v="hwitte"/>
    <n v="4198.9399999999996"/>
    <s v="EDIA"/>
    <s v="C"/>
    <s v="Labor"/>
    <s v="TEC"/>
    <s v="CD-3A"/>
    <s v="BNL"/>
    <s v="Const.Fabricate"/>
    <s v="NC_MAG"/>
    <x v="9"/>
    <s v="D.APP42.A"/>
    <s v="APP00047"/>
    <m/>
    <m/>
    <m/>
    <m/>
    <m/>
    <m/>
    <m/>
    <n v="4198.9399999999996"/>
    <m/>
    <m/>
    <m/>
    <m/>
    <m/>
    <m/>
    <m/>
    <m/>
    <m/>
    <x v="0"/>
    <x v="0"/>
    <m/>
  </r>
  <r>
    <s v=""/>
    <s v=" EJ_0201_2240"/>
    <s v="RCS Quad - Vendor I - Vendor Support by BNL"/>
    <s v="6.03.02.01.01"/>
    <x v="0"/>
    <d v="2025-12-09T00:00:00"/>
    <d v="2028-12-07T00:00:00"/>
    <s v="jtolle"/>
    <s v="hwitte"/>
    <n v="32828.959999999999"/>
    <s v="EDIA"/>
    <s v="C"/>
    <s v="Labor"/>
    <s v="TEC"/>
    <m/>
    <s v="BNL"/>
    <s v="Const.Fabricate"/>
    <s v="NC_MAG"/>
    <x v="9"/>
    <s v="D.APP42.B"/>
    <s v="APP00047"/>
    <m/>
    <m/>
    <m/>
    <m/>
    <m/>
    <m/>
    <m/>
    <m/>
    <n v="8973.25"/>
    <n v="10942.99"/>
    <n v="10942.99"/>
    <n v="1969.74"/>
    <m/>
    <m/>
    <m/>
    <m/>
    <m/>
    <x v="0"/>
    <x v="0"/>
    <m/>
  </r>
  <r>
    <s v=""/>
    <s v=" EJ_0201_2700"/>
    <s v="RCS Corrector - Preliminary Design"/>
    <s v="6.03.02.01.03"/>
    <x v="0"/>
    <d v="2023-10-31T00:00:00"/>
    <d v="2024-01-30T00:00:00"/>
    <s v="jtolle"/>
    <s v="hwitte"/>
    <n v="7268.7"/>
    <s v="EDIA"/>
    <s v="C"/>
    <s v="Labor"/>
    <s v="TEC"/>
    <m/>
    <s v="BNL"/>
    <s v="PED"/>
    <s v="NC_MAG"/>
    <x v="6"/>
    <s v="S.P010"/>
    <m/>
    <m/>
    <m/>
    <m/>
    <m/>
    <m/>
    <m/>
    <n v="7268.7"/>
    <m/>
    <m/>
    <m/>
    <m/>
    <m/>
    <m/>
    <m/>
    <m/>
    <m/>
    <m/>
    <x v="0"/>
    <x v="0"/>
    <m/>
  </r>
  <r>
    <s v=""/>
    <s v=" EJ_0201_2450"/>
    <s v="RCS Sextupole - Vendor I - First Article - Test"/>
    <s v="6.03.02.01.02"/>
    <x v="1"/>
    <d v="2025-07-18T00:00:00"/>
    <d v="2025-09-12T00:00:00"/>
    <s v="jtolle"/>
    <s v="hwitte"/>
    <n v="4198.9399999999996"/>
    <s v="EDIA"/>
    <s v="C"/>
    <s v="Labor"/>
    <s v="TEC"/>
    <s v="CD-3A"/>
    <s v="BNL"/>
    <s v="Const.Fabricate"/>
    <s v="NC_MAG"/>
    <x v="9"/>
    <s v="D.APP44.A"/>
    <s v="APP00205"/>
    <m/>
    <m/>
    <m/>
    <m/>
    <m/>
    <m/>
    <m/>
    <n v="4198.9399999999996"/>
    <m/>
    <m/>
    <m/>
    <m/>
    <m/>
    <m/>
    <m/>
    <m/>
    <m/>
    <x v="0"/>
    <x v="0"/>
    <m/>
  </r>
  <r>
    <s v=""/>
    <s v=" EJ_0201_2660"/>
    <s v="RCS Sextupole - Vendor II - Vendor Support by BNL"/>
    <s v="6.03.02.01.02"/>
    <x v="0"/>
    <d v="2025-12-09T00:00:00"/>
    <d v="2028-12-07T00:00:00"/>
    <s v="jtolle"/>
    <s v="hwitte"/>
    <n v="25848.09"/>
    <s v="EDIA"/>
    <s v="C"/>
    <s v="Labor"/>
    <s v="TEC"/>
    <m/>
    <s v="BNL"/>
    <s v="Const.Fabricate"/>
    <s v="NC_MAG"/>
    <x v="9"/>
    <s v="D.APP44.D"/>
    <s v="APP00205"/>
    <m/>
    <m/>
    <m/>
    <m/>
    <m/>
    <m/>
    <m/>
    <m/>
    <n v="7065.14"/>
    <n v="8616.0300000000007"/>
    <n v="8616.0300000000007"/>
    <n v="1550.89"/>
    <m/>
    <m/>
    <m/>
    <m/>
    <m/>
    <x v="0"/>
    <x v="0"/>
    <m/>
  </r>
  <r>
    <s v=""/>
    <s v=" EJ_0201_2530"/>
    <s v="RCS Sextupole - Vendor I - Vendor Support by BNL"/>
    <s v="6.03.02.01.02"/>
    <x v="0"/>
    <d v="2025-12-09T00:00:00"/>
    <d v="2028-12-07T00:00:00"/>
    <s v="jtolle"/>
    <s v="hwitte"/>
    <n v="25848.09"/>
    <s v="EDIA"/>
    <s v="C"/>
    <s v="Labor"/>
    <s v="TEC"/>
    <m/>
    <s v="BNL"/>
    <s v="Const.Fabricate"/>
    <s v="NC_MAG"/>
    <x v="9"/>
    <s v="D.APP44.B"/>
    <s v="APP00205"/>
    <m/>
    <m/>
    <m/>
    <m/>
    <m/>
    <m/>
    <m/>
    <m/>
    <n v="7065.14"/>
    <n v="8616.0300000000007"/>
    <n v="8616.0300000000007"/>
    <n v="1550.89"/>
    <m/>
    <m/>
    <m/>
    <m/>
    <m/>
    <x v="0"/>
    <x v="0"/>
    <m/>
  </r>
  <r>
    <s v=""/>
    <s v=" EJ_0201_2350"/>
    <s v="RCS Sextupole - Preliminary Design"/>
    <s v="6.03.02.01.02"/>
    <x v="1"/>
    <d v="2023-03-09T00:00:00"/>
    <d v="2023-09-08T00:00:00"/>
    <s v="jtolle"/>
    <s v="hwitte"/>
    <n v="21068.69"/>
    <s v="EDIA"/>
    <s v="C"/>
    <s v="Labor"/>
    <s v="TEC"/>
    <m/>
    <s v="BNL"/>
    <s v="PED"/>
    <s v="NC_MAG"/>
    <x v="6"/>
    <s v="D.APP44"/>
    <m/>
    <m/>
    <m/>
    <m/>
    <m/>
    <m/>
    <n v="21068.69"/>
    <m/>
    <m/>
    <m/>
    <m/>
    <m/>
    <m/>
    <m/>
    <m/>
    <m/>
    <m/>
    <m/>
    <x v="0"/>
    <x v="0"/>
    <m/>
  </r>
  <r>
    <s v=""/>
    <s v=" EJ_0205_1100"/>
    <s v="RCS BPMs - Collect parameters for Preliminary Design"/>
    <s v="6.03.02.05.01"/>
    <x v="0"/>
    <d v="2022-10-03T00:00:00"/>
    <d v="2023-01-24T00:00:00"/>
    <s v="mahmed"/>
    <s v="gassner"/>
    <n v="6532.93"/>
    <s v="EDIA"/>
    <s v="C"/>
    <s v="Labor"/>
    <s v="TEC"/>
    <m/>
    <s v="BNL"/>
    <s v="PED"/>
    <s v="INS"/>
    <x v="11"/>
    <s v="S.P136"/>
    <m/>
    <m/>
    <m/>
    <m/>
    <m/>
    <m/>
    <n v="6532.93"/>
    <m/>
    <m/>
    <m/>
    <m/>
    <m/>
    <m/>
    <m/>
    <m/>
    <m/>
    <m/>
    <m/>
    <x v="0"/>
    <x v="0"/>
    <m/>
  </r>
  <r>
    <s v=""/>
    <s v=" EJ_0205_1120"/>
    <s v="RCS BPM System Support - Preliminary Design - Oversight, Reviews, Documentation"/>
    <s v="6.03.02.05.01"/>
    <x v="0"/>
    <d v="2023-01-25T00:00:00"/>
    <d v="2023-11-07T00:00:00"/>
    <s v="mahmed"/>
    <s v="gassner"/>
    <n v="4265.72"/>
    <s v="EDIA"/>
    <s v="C"/>
    <s v="Labor"/>
    <s v="TEC"/>
    <m/>
    <s v="BNL"/>
    <s v="PED"/>
    <s v="INS"/>
    <x v="11"/>
    <s v="S.P136"/>
    <m/>
    <m/>
    <m/>
    <m/>
    <m/>
    <m/>
    <n v="3711.18"/>
    <n v="554.54"/>
    <m/>
    <m/>
    <m/>
    <m/>
    <m/>
    <m/>
    <m/>
    <m/>
    <m/>
    <m/>
    <x v="0"/>
    <x v="0"/>
    <m/>
  </r>
  <r>
    <s v=""/>
    <s v=" EJ_0205_1160"/>
    <s v="RCS BPM Electronics - Preliminary Design"/>
    <s v="6.03.02.05.01"/>
    <x v="0"/>
    <d v="2023-01-25T00:00:00"/>
    <d v="2023-11-07T00:00:00"/>
    <s v="mahmed"/>
    <s v="gassner"/>
    <n v="984.4"/>
    <s v="EDIA"/>
    <s v="C"/>
    <s v="Labor"/>
    <s v="TEC"/>
    <m/>
    <s v="BNL"/>
    <s v="PED"/>
    <s v="INS"/>
    <x v="11"/>
    <m/>
    <m/>
    <m/>
    <m/>
    <m/>
    <m/>
    <m/>
    <n v="856.43"/>
    <n v="127.97"/>
    <m/>
    <m/>
    <m/>
    <m/>
    <m/>
    <m/>
    <m/>
    <m/>
    <m/>
    <m/>
    <x v="0"/>
    <x v="0"/>
    <m/>
  </r>
  <r>
    <s v=""/>
    <s v=" EJ_0205_1180"/>
    <s v="RCS BPM Pick-up - Preliminary Design - BPM Assembly, Including Buttons and Housing"/>
    <s v="6.03.02.05.01"/>
    <x v="0"/>
    <d v="2023-01-25T00:00:00"/>
    <d v="2023-11-07T00:00:00"/>
    <s v="mahmed"/>
    <s v="gassner"/>
    <n v="4265.72"/>
    <s v="EDIA"/>
    <s v="C"/>
    <s v="Labor"/>
    <s v="TEC"/>
    <m/>
    <s v="BNL"/>
    <s v="PED"/>
    <s v="INS"/>
    <x v="11"/>
    <s v="S.P136"/>
    <m/>
    <m/>
    <m/>
    <m/>
    <m/>
    <m/>
    <n v="3711.18"/>
    <n v="554.54"/>
    <m/>
    <m/>
    <m/>
    <m/>
    <m/>
    <m/>
    <m/>
    <m/>
    <m/>
    <m/>
    <x v="0"/>
    <x v="0"/>
    <m/>
  </r>
  <r>
    <s v=""/>
    <s v=" EJ_0205_1200"/>
    <s v="RCS BPMs - Collect parameters for Final Design"/>
    <s v="6.03.02.05.01"/>
    <x v="0"/>
    <d v="2023-11-08T00:00:00"/>
    <d v="2024-04-04T00:00:00"/>
    <s v="mahmed"/>
    <s v="gassner"/>
    <n v="6761.58"/>
    <s v="EDIA"/>
    <s v="C"/>
    <s v="Labor"/>
    <s v="TEC"/>
    <m/>
    <s v="BNL"/>
    <s v="PED"/>
    <s v="INS"/>
    <x v="11"/>
    <s v="S.P136"/>
    <m/>
    <m/>
    <m/>
    <m/>
    <m/>
    <m/>
    <m/>
    <n v="6761.58"/>
    <m/>
    <m/>
    <m/>
    <m/>
    <m/>
    <m/>
    <m/>
    <m/>
    <m/>
    <m/>
    <x v="0"/>
    <x v="0"/>
    <m/>
  </r>
  <r>
    <s v=""/>
    <s v=" EJ_0205_1220"/>
    <s v="RCS BPM System Support - Final Design - Oversight, Reviews, Documentation"/>
    <s v="6.03.02.05.01"/>
    <x v="0"/>
    <d v="2024-04-05T00:00:00"/>
    <d v="2024-10-30T00:00:00"/>
    <s v="mahmed"/>
    <s v="gassner"/>
    <n v="15290.67"/>
    <s v="EDIA"/>
    <s v="C"/>
    <s v="Labor"/>
    <s v="TEC"/>
    <m/>
    <s v="BNL"/>
    <s v="PED"/>
    <s v="INS"/>
    <x v="6"/>
    <s v="S.P136"/>
    <m/>
    <m/>
    <m/>
    <m/>
    <m/>
    <m/>
    <m/>
    <n v="13076.16"/>
    <n v="2214.5100000000002"/>
    <m/>
    <m/>
    <m/>
    <m/>
    <m/>
    <m/>
    <m/>
    <m/>
    <m/>
    <x v="0"/>
    <x v="0"/>
    <m/>
  </r>
  <r>
    <s v=""/>
    <s v=" EJ_0205_1260"/>
    <s v="RCS BPM Electronics - Final Design"/>
    <s v="6.03.02.05.01"/>
    <x v="0"/>
    <d v="2024-04-05T00:00:00"/>
    <d v="2024-10-30T00:00:00"/>
    <s v="mahmed"/>
    <s v="gassner"/>
    <n v="3737.72"/>
    <s v="EDIA"/>
    <s v="C"/>
    <s v="Labor"/>
    <s v="TEC"/>
    <m/>
    <s v="BNL"/>
    <s v="PED"/>
    <s v="INS"/>
    <x v="6"/>
    <m/>
    <m/>
    <m/>
    <m/>
    <m/>
    <m/>
    <m/>
    <m/>
    <n v="3196.39"/>
    <n v="541.32000000000005"/>
    <m/>
    <m/>
    <m/>
    <m/>
    <m/>
    <m/>
    <m/>
    <m/>
    <m/>
    <x v="0"/>
    <x v="0"/>
    <m/>
  </r>
  <r>
    <s v=""/>
    <s v=" EJ_0205_1280"/>
    <s v="RCS BPM Pick-up - Final Design - BPM Assembly, Including Buttons and Housing"/>
    <s v="6.03.02.05.01"/>
    <x v="0"/>
    <d v="2024-04-05T00:00:00"/>
    <d v="2024-10-30T00:00:00"/>
    <s v="mahmed"/>
    <s v="gassner"/>
    <n v="15290.67"/>
    <s v="EDIA"/>
    <s v="C"/>
    <s v="Labor"/>
    <s v="TEC"/>
    <m/>
    <s v="BNL"/>
    <s v="PED"/>
    <s v="INS"/>
    <x v="6"/>
    <s v="S.P136"/>
    <m/>
    <m/>
    <m/>
    <m/>
    <m/>
    <m/>
    <m/>
    <n v="13076.16"/>
    <n v="2214.5100000000002"/>
    <m/>
    <m/>
    <m/>
    <m/>
    <m/>
    <m/>
    <m/>
    <m/>
    <m/>
    <x v="0"/>
    <x v="0"/>
    <m/>
  </r>
  <r>
    <s v=""/>
    <s v=" EJ_0205_1520"/>
    <s v="RCS BPM Electronics -  module - Acceptance testing support, test procedures, documentation"/>
    <s v="6.03.02.05.01"/>
    <x v="0"/>
    <d v="2027-08-04T00:00:00"/>
    <d v="2028-03-27T00:00:00"/>
    <s v="mahmed"/>
    <s v="gassner"/>
    <n v="24613.86"/>
    <s v="CON"/>
    <s v="C"/>
    <s v="Labor"/>
    <s v="TEC"/>
    <m/>
    <s v="BNL"/>
    <s v="Const"/>
    <s v="INS"/>
    <x v="8"/>
    <s v="S.P001"/>
    <s v="APP00180"/>
    <m/>
    <m/>
    <m/>
    <m/>
    <m/>
    <m/>
    <m/>
    <m/>
    <m/>
    <n v="6307.3"/>
    <n v="18306.560000000001"/>
    <m/>
    <m/>
    <m/>
    <m/>
    <m/>
    <m/>
    <x v="0"/>
    <x v="0"/>
    <m/>
  </r>
  <r>
    <s v=""/>
    <s v=" EJ_0205_3040"/>
    <s v="RCS Current Monitor System - Collect parameters for Preliminary Design"/>
    <s v="6.03.02.05.02"/>
    <x v="0"/>
    <d v="2022-10-03T00:00:00"/>
    <d v="2022-12-12T00:00:00"/>
    <s v="mahmed"/>
    <s v="gassner"/>
    <n v="979.94"/>
    <s v="EDIA"/>
    <s v="C"/>
    <s v="Labor"/>
    <s v="TEC"/>
    <m/>
    <s v="BNL"/>
    <s v="PED"/>
    <s v="INS"/>
    <x v="11"/>
    <m/>
    <m/>
    <m/>
    <m/>
    <m/>
    <m/>
    <m/>
    <n v="979.94"/>
    <m/>
    <m/>
    <m/>
    <m/>
    <m/>
    <m/>
    <m/>
    <m/>
    <m/>
    <m/>
    <m/>
    <x v="0"/>
    <x v="0"/>
    <m/>
  </r>
  <r>
    <s v=""/>
    <s v=" EJ_0205_3060"/>
    <s v="RCS Current Monitor System - Preliminary Design, Oversight, Reviews, Documentation, Purchasing"/>
    <s v="6.03.02.05.02"/>
    <x v="0"/>
    <d v="2022-12-13T00:00:00"/>
    <d v="2023-04-07T00:00:00"/>
    <s v="mahmed"/>
    <s v="gassner"/>
    <n v="1633.23"/>
    <s v="EDIA"/>
    <s v="C"/>
    <s v="Labor"/>
    <s v="TEC"/>
    <m/>
    <s v="BNL"/>
    <s v="PED"/>
    <s v="INS"/>
    <x v="11"/>
    <m/>
    <m/>
    <m/>
    <m/>
    <m/>
    <m/>
    <m/>
    <n v="1633.23"/>
    <m/>
    <m/>
    <m/>
    <m/>
    <m/>
    <m/>
    <m/>
    <m/>
    <m/>
    <m/>
    <m/>
    <x v="0"/>
    <x v="0"/>
    <m/>
  </r>
  <r>
    <s v=""/>
    <s v=" EJ_0205_3080"/>
    <s v="RCS Current Monitor System - Collect parameters for Final Design"/>
    <s v="6.03.02.05.02"/>
    <x v="0"/>
    <d v="2023-04-10T00:00:00"/>
    <d v="2023-08-29T00:00:00"/>
    <s v="mahmed"/>
    <s v="gassner"/>
    <n v="1306.5899999999999"/>
    <s v="EDIA"/>
    <s v="C"/>
    <s v="Labor"/>
    <s v="TEC"/>
    <m/>
    <s v="BNL"/>
    <s v="PED"/>
    <s v="INS"/>
    <x v="11"/>
    <m/>
    <m/>
    <m/>
    <m/>
    <m/>
    <m/>
    <m/>
    <n v="1306.5899999999999"/>
    <m/>
    <m/>
    <m/>
    <m/>
    <m/>
    <m/>
    <m/>
    <m/>
    <m/>
    <m/>
    <m/>
    <x v="0"/>
    <x v="0"/>
    <m/>
  </r>
  <r>
    <s v=""/>
    <s v=" EJ_0205_3100"/>
    <s v="RCS Current Monitor System - Final Design, Oversight, Reviews, Documentation, Purchasing"/>
    <s v="6.03.02.05.02"/>
    <x v="0"/>
    <d v="2023-08-30T00:00:00"/>
    <d v="2024-08-28T00:00:00"/>
    <s v="mahmed"/>
    <s v="gassner"/>
    <n v="5730.24"/>
    <s v="EDIA"/>
    <s v="C"/>
    <s v="Labor"/>
    <s v="TEC"/>
    <m/>
    <s v="BNL"/>
    <s v="PED"/>
    <s v="INS"/>
    <x v="6"/>
    <m/>
    <m/>
    <m/>
    <m/>
    <m/>
    <m/>
    <m/>
    <n v="504.26"/>
    <n v="5225.9799999999996"/>
    <m/>
    <m/>
    <m/>
    <m/>
    <m/>
    <m/>
    <m/>
    <m/>
    <m/>
    <m/>
    <x v="0"/>
    <x v="0"/>
    <m/>
  </r>
  <r>
    <s v=""/>
    <s v=" EJ_0205_3112"/>
    <s v="RCS DCCT - Mechanical System - Mechanical Enclosure Final Design"/>
    <s v="6.03.02.05.02"/>
    <x v="0"/>
    <d v="2023-08-30T00:00:00"/>
    <d v="2024-08-28T00:00:00"/>
    <s v="mahmed"/>
    <s v="gassner"/>
    <n v="2696.58"/>
    <s v="EDIA"/>
    <s v="C"/>
    <s v="Labor"/>
    <s v="TEC"/>
    <m/>
    <s v="BNL"/>
    <s v="PED"/>
    <s v="INS"/>
    <x v="6"/>
    <m/>
    <m/>
    <m/>
    <m/>
    <m/>
    <m/>
    <m/>
    <n v="237.3"/>
    <n v="2459.2800000000002"/>
    <m/>
    <m/>
    <m/>
    <m/>
    <m/>
    <m/>
    <m/>
    <m/>
    <m/>
    <m/>
    <x v="0"/>
    <x v="0"/>
    <m/>
  </r>
  <r>
    <s v=""/>
    <s v=" EJ_0205_3114"/>
    <s v="RCS DCCT - Electronic System - System Final Design"/>
    <s v="6.03.02.05.02"/>
    <x v="0"/>
    <d v="2023-08-30T00:00:00"/>
    <d v="2024-08-28T00:00:00"/>
    <s v="mahmed"/>
    <s v="gassner"/>
    <n v="2696.58"/>
    <s v="EDIA"/>
    <s v="C"/>
    <s v="Labor"/>
    <s v="TEC"/>
    <m/>
    <s v="BNL"/>
    <s v="PED"/>
    <s v="INS"/>
    <x v="6"/>
    <m/>
    <m/>
    <m/>
    <m/>
    <m/>
    <m/>
    <m/>
    <n v="237.3"/>
    <n v="2459.2800000000002"/>
    <m/>
    <m/>
    <m/>
    <m/>
    <m/>
    <m/>
    <m/>
    <m/>
    <m/>
    <m/>
    <x v="0"/>
    <x v="0"/>
    <m/>
  </r>
  <r>
    <s v=""/>
    <s v=" EJ_0205_3136"/>
    <s v="RCS FCT - Electronic System - Final Design - System Design"/>
    <s v="6.03.02.05.02"/>
    <x v="0"/>
    <d v="2023-08-30T00:00:00"/>
    <d v="2024-08-28T00:00:00"/>
    <s v="mahmed"/>
    <s v="gassner"/>
    <n v="1348.29"/>
    <s v="EDIA"/>
    <s v="C"/>
    <s v="Labor"/>
    <s v="TEC"/>
    <m/>
    <s v="BNL"/>
    <s v="PED"/>
    <s v="INS"/>
    <x v="6"/>
    <m/>
    <m/>
    <m/>
    <m/>
    <m/>
    <m/>
    <m/>
    <n v="118.65"/>
    <n v="1229.6400000000001"/>
    <m/>
    <m/>
    <m/>
    <m/>
    <m/>
    <m/>
    <m/>
    <m/>
    <m/>
    <m/>
    <x v="0"/>
    <x v="0"/>
    <m/>
  </r>
  <r>
    <s v=""/>
    <s v=" EJ_0205_5600"/>
    <s v="RCS Profile &amp; Emit Monitors - System Global - Collect parameters for Preliminary Design"/>
    <s v="6.03.02.05.03"/>
    <x v="0"/>
    <d v="2022-10-17T00:00:00"/>
    <d v="2023-04-04T00:00:00"/>
    <s v="mahmed"/>
    <s v="gassner"/>
    <n v="6532.93"/>
    <s v="EDIA"/>
    <s v="C"/>
    <s v="Labor"/>
    <s v="TEC"/>
    <m/>
    <s v="BNL"/>
    <s v="PED"/>
    <s v="INS"/>
    <x v="11"/>
    <m/>
    <m/>
    <m/>
    <m/>
    <m/>
    <m/>
    <m/>
    <n v="6532.93"/>
    <m/>
    <m/>
    <m/>
    <m/>
    <m/>
    <m/>
    <m/>
    <m/>
    <m/>
    <m/>
    <m/>
    <x v="0"/>
    <x v="0"/>
    <m/>
  </r>
  <r>
    <s v=""/>
    <s v=" EJ_0205_5660"/>
    <s v="RCS Profile &amp; Emit Monitors - Tune Monitor - Preliminary Design"/>
    <s v="6.03.02.05.03"/>
    <x v="0"/>
    <d v="2023-04-05T00:00:00"/>
    <d v="2023-09-29T00:00:00"/>
    <s v="mahmed"/>
    <s v="gassner"/>
    <n v="2613.17"/>
    <s v="EDIA"/>
    <s v="C"/>
    <s v="Labor"/>
    <s v="TEC"/>
    <m/>
    <s v="BNL"/>
    <s v="PED"/>
    <s v="INS"/>
    <x v="11"/>
    <m/>
    <m/>
    <m/>
    <m/>
    <m/>
    <m/>
    <m/>
    <n v="2613.17"/>
    <m/>
    <m/>
    <m/>
    <m/>
    <m/>
    <m/>
    <m/>
    <m/>
    <m/>
    <m/>
    <m/>
    <x v="0"/>
    <x v="0"/>
    <m/>
  </r>
  <r>
    <s v=""/>
    <s v=" EJ_0205_5680"/>
    <s v="RCS Profile &amp; Emit Monitors - Profile Monitors - Preliminary Design"/>
    <s v="6.03.02.05.03"/>
    <x v="0"/>
    <d v="2023-04-05T00:00:00"/>
    <d v="2023-09-29T00:00:00"/>
    <s v="mahmed"/>
    <s v="gassner"/>
    <n v="5226.34"/>
    <s v="EDIA"/>
    <s v="C"/>
    <s v="Labor"/>
    <s v="TEC"/>
    <m/>
    <s v="BNL"/>
    <s v="PED"/>
    <s v="INS"/>
    <x v="11"/>
    <m/>
    <m/>
    <m/>
    <m/>
    <m/>
    <m/>
    <m/>
    <n v="5226.34"/>
    <m/>
    <m/>
    <m/>
    <m/>
    <m/>
    <m/>
    <m/>
    <m/>
    <m/>
    <m/>
    <m/>
    <x v="0"/>
    <x v="0"/>
    <m/>
  </r>
  <r>
    <s v=""/>
    <s v=" EJ_0205_5700"/>
    <s v="RCS Profile &amp; Emit Monitors - System Global - Collect parameters for Final Design"/>
    <s v="6.03.02.05.03"/>
    <x v="0"/>
    <d v="2023-10-02T00:00:00"/>
    <d v="2024-02-28T00:00:00"/>
    <s v="mahmed"/>
    <s v="gassner"/>
    <n v="6761.58"/>
    <s v="EDIA"/>
    <s v="C"/>
    <s v="Labor"/>
    <s v="TEC"/>
    <m/>
    <s v="BNL"/>
    <s v="PED"/>
    <s v="INS"/>
    <x v="11"/>
    <m/>
    <m/>
    <m/>
    <m/>
    <m/>
    <m/>
    <m/>
    <m/>
    <n v="6761.58"/>
    <m/>
    <m/>
    <m/>
    <m/>
    <m/>
    <m/>
    <m/>
    <m/>
    <m/>
    <m/>
    <x v="0"/>
    <x v="0"/>
    <m/>
  </r>
  <r>
    <s v=""/>
    <s v=" EJ_0205_5760"/>
    <s v="RCS Profile &amp; Emit Monitors - Tune Monitor - Final Design"/>
    <s v="6.03.02.05.03"/>
    <x v="0"/>
    <d v="2024-02-29T00:00:00"/>
    <d v="2024-10-29T00:00:00"/>
    <s v="mahmed"/>
    <s v="gassner"/>
    <n v="9505.19"/>
    <s v="EDIA"/>
    <s v="C"/>
    <s v="Labor"/>
    <s v="TEC"/>
    <m/>
    <s v="BNL"/>
    <s v="PED"/>
    <s v="INS"/>
    <x v="6"/>
    <m/>
    <m/>
    <m/>
    <m/>
    <m/>
    <m/>
    <m/>
    <m/>
    <n v="8386.93"/>
    <n v="1118.26"/>
    <m/>
    <m/>
    <m/>
    <m/>
    <m/>
    <m/>
    <m/>
    <m/>
    <m/>
    <x v="0"/>
    <x v="0"/>
    <m/>
  </r>
  <r>
    <s v=""/>
    <s v=" EJ_0205_5780"/>
    <s v="RCS Profile &amp; Emit Monitors -  Profile Monitors - Final Design"/>
    <s v="6.03.02.05.03"/>
    <x v="0"/>
    <d v="2024-02-29T00:00:00"/>
    <d v="2024-10-29T00:00:00"/>
    <s v="mahmed"/>
    <s v="gassner"/>
    <n v="19010.38"/>
    <s v="EDIA"/>
    <s v="C"/>
    <s v="Labor"/>
    <s v="TEC"/>
    <m/>
    <s v="BNL"/>
    <s v="PED"/>
    <s v="INS"/>
    <x v="6"/>
    <m/>
    <m/>
    <m/>
    <m/>
    <m/>
    <m/>
    <m/>
    <m/>
    <n v="16773.86"/>
    <n v="2236.52"/>
    <m/>
    <m/>
    <m/>
    <m/>
    <m/>
    <m/>
    <m/>
    <m/>
    <m/>
    <x v="0"/>
    <x v="0"/>
    <m/>
  </r>
  <r>
    <s v=""/>
    <s v=" EJ_0205_8080"/>
    <s v="RCS SLM - Collect parameters for Preliminary Design"/>
    <s v="6.03.02.05.04"/>
    <x v="0"/>
    <d v="2022-10-03T00:00:00"/>
    <d v="2023-03-01T00:00:00"/>
    <s v="mahmed"/>
    <s v="gassner"/>
    <n v="6532.93"/>
    <s v="EDIA"/>
    <s v="C"/>
    <s v="Labor"/>
    <s v="TEC"/>
    <m/>
    <s v="BNL"/>
    <s v="PED"/>
    <s v="INS"/>
    <x v="11"/>
    <m/>
    <m/>
    <m/>
    <m/>
    <m/>
    <m/>
    <m/>
    <n v="6532.93"/>
    <m/>
    <m/>
    <m/>
    <m/>
    <m/>
    <m/>
    <m/>
    <m/>
    <m/>
    <m/>
    <m/>
    <x v="0"/>
    <x v="0"/>
    <m/>
  </r>
  <r>
    <s v=""/>
    <s v=" EJ_0205_8100"/>
    <s v="RCS SLM Preliminary Design"/>
    <s v="6.03.02.05.04"/>
    <x v="0"/>
    <d v="2023-03-02T00:00:00"/>
    <d v="2023-08-25T00:00:00"/>
    <s v="mahmed"/>
    <s v="gassner"/>
    <n v="20905.36"/>
    <s v="EDIA"/>
    <s v="C"/>
    <s v="Labor"/>
    <s v="TEC"/>
    <m/>
    <s v="BNL"/>
    <s v="PED"/>
    <s v="INS"/>
    <x v="11"/>
    <m/>
    <m/>
    <m/>
    <m/>
    <m/>
    <m/>
    <m/>
    <n v="20905.36"/>
    <m/>
    <m/>
    <m/>
    <m/>
    <m/>
    <m/>
    <m/>
    <m/>
    <m/>
    <m/>
    <m/>
    <x v="0"/>
    <x v="0"/>
    <m/>
  </r>
  <r>
    <s v=""/>
    <s v=" EJ_0205_8160"/>
    <s v="RCS SLM - Collect parameters for Final Design"/>
    <s v="6.03.02.05.04"/>
    <x v="0"/>
    <d v="2023-12-26T00:00:00"/>
    <d v="2024-05-16T00:00:00"/>
    <s v="mahmed"/>
    <s v="gassner"/>
    <n v="6761.58"/>
    <s v="EDIA"/>
    <s v="C"/>
    <s v="Labor"/>
    <s v="TEC"/>
    <m/>
    <s v="BNL"/>
    <s v="PED"/>
    <s v="INS"/>
    <x v="11"/>
    <m/>
    <m/>
    <m/>
    <m/>
    <m/>
    <m/>
    <m/>
    <m/>
    <n v="6761.58"/>
    <m/>
    <m/>
    <m/>
    <m/>
    <m/>
    <m/>
    <m/>
    <m/>
    <m/>
    <m/>
    <x v="0"/>
    <x v="0"/>
    <m/>
  </r>
  <r>
    <s v=""/>
    <s v=" EJ_0205_8180"/>
    <s v="RCS SLM Final Design"/>
    <s v="6.03.02.05.04"/>
    <x v="0"/>
    <d v="2024-05-17T00:00:00"/>
    <d v="2024-10-30T00:00:00"/>
    <s v="mahmed"/>
    <s v="gassner"/>
    <n v="76213.69"/>
    <s v="EDIA"/>
    <s v="C"/>
    <s v="Labor"/>
    <s v="TEC"/>
    <m/>
    <s v="BNL"/>
    <s v="PED"/>
    <s v="INS"/>
    <x v="6"/>
    <m/>
    <m/>
    <m/>
    <m/>
    <m/>
    <m/>
    <m/>
    <m/>
    <n v="62296.4"/>
    <n v="13917.28"/>
    <m/>
    <m/>
    <m/>
    <m/>
    <m/>
    <m/>
    <m/>
    <m/>
    <m/>
    <x v="0"/>
    <x v="0"/>
    <m/>
  </r>
  <r>
    <s v=""/>
    <s v=" SR_0200_1000"/>
    <s v="ESR Dipole - Preliminary Design (D1 &amp; D2)"/>
    <s v="6.04.02.01"/>
    <x v="1"/>
    <d v="2022-12-07T00:00:00"/>
    <d v="2023-09-08T00:00:00"/>
    <s v="jtolle"/>
    <s v="hwitte"/>
    <n v="41974.05"/>
    <s v="EDIA"/>
    <s v="C"/>
    <s v="Labor"/>
    <s v="TEC"/>
    <m/>
    <s v="BNL"/>
    <s v="PED"/>
    <s v="NC_MAG"/>
    <x v="6"/>
    <s v="D25.APP09"/>
    <m/>
    <m/>
    <m/>
    <m/>
    <m/>
    <m/>
    <n v="41974.05"/>
    <m/>
    <m/>
    <m/>
    <m/>
    <m/>
    <m/>
    <m/>
    <m/>
    <m/>
    <m/>
    <m/>
    <x v="0"/>
    <x v="0"/>
    <m/>
  </r>
  <r>
    <s v=""/>
    <s v=" SR_0200_1140"/>
    <s v="ESR Dipole - First Article - Test Magnets"/>
    <s v="6.04.02.01"/>
    <x v="1"/>
    <d v="2026-09-25T00:00:00"/>
    <d v="2026-10-23T00:00:00"/>
    <s v="jtolle"/>
    <s v="hwitte"/>
    <n v="4467.59"/>
    <s v="EDIA"/>
    <s v="C"/>
    <s v="Labor"/>
    <s v="TEC"/>
    <m/>
    <s v="BNL"/>
    <s v="Const.Fabricate"/>
    <s v="NC_MAG"/>
    <x v="9"/>
    <s v="D25.APP09.A"/>
    <s v="APP00538"/>
    <m/>
    <m/>
    <m/>
    <m/>
    <m/>
    <m/>
    <m/>
    <m/>
    <n v="893.52"/>
    <n v="3574.07"/>
    <m/>
    <m/>
    <m/>
    <m/>
    <m/>
    <m/>
    <m/>
    <x v="0"/>
    <x v="0"/>
    <m/>
  </r>
  <r>
    <s v=""/>
    <s v=" SR_0200_1350"/>
    <s v="ESR Dipole - Vendor II - Vendor Support by BNL"/>
    <s v="6.04.02.01"/>
    <x v="0"/>
    <d v="2026-11-09T00:00:00"/>
    <d v="2029-11-07T00:00:00"/>
    <s v="jtolle"/>
    <s v="hwitte"/>
    <n v="41096.239999999998"/>
    <s v="EDIA"/>
    <s v="C"/>
    <s v="Labor"/>
    <s v="TEC"/>
    <m/>
    <s v="BNL"/>
    <s v="Const.Fabricate"/>
    <s v="NC_MAG"/>
    <x v="9"/>
    <s v="D25.APP09.D"/>
    <s v="APP00538"/>
    <m/>
    <m/>
    <m/>
    <m/>
    <m/>
    <m/>
    <m/>
    <m/>
    <m/>
    <n v="12274.08"/>
    <n v="13698.75"/>
    <n v="13643.95"/>
    <n v="1479.46"/>
    <m/>
    <m/>
    <m/>
    <m/>
    <x v="0"/>
    <x v="0"/>
    <m/>
  </r>
  <r>
    <s v=""/>
    <s v=" SR_0200_1240"/>
    <s v="ESR Dipole - Vendor I - Vendor Support by BNL"/>
    <s v="6.04.02.01"/>
    <x v="0"/>
    <d v="2026-11-09T00:00:00"/>
    <d v="2029-11-07T00:00:00"/>
    <s v="jtolle"/>
    <s v="hwitte"/>
    <n v="41096.239999999998"/>
    <s v="EDIA"/>
    <s v="C"/>
    <s v="Labor"/>
    <s v="TEC"/>
    <m/>
    <s v="BNL"/>
    <s v="Const.Fabricate"/>
    <s v="NC_MAG"/>
    <x v="9"/>
    <s v="D25.APP09.B"/>
    <s v="APP00538"/>
    <m/>
    <m/>
    <m/>
    <m/>
    <m/>
    <m/>
    <m/>
    <m/>
    <m/>
    <n v="12274.08"/>
    <n v="13698.75"/>
    <n v="13643.95"/>
    <n v="1479.46"/>
    <m/>
    <m/>
    <m/>
    <m/>
    <x v="0"/>
    <x v="0"/>
    <m/>
  </r>
  <r>
    <s v=""/>
    <s v=" SR_0200_1920"/>
    <s v="ESR Sextupole - Preliminary Design"/>
    <s v="6.04.02.02"/>
    <x v="1"/>
    <d v="2023-04-03T00:00:00"/>
    <d v="2023-09-08T00:00:00"/>
    <s v="jtolle"/>
    <s v="hwitte"/>
    <n v="21068.69"/>
    <s v="EDIA"/>
    <s v="C"/>
    <s v="Labor"/>
    <s v="TEC"/>
    <m/>
    <s v="BNL"/>
    <s v="PED"/>
    <s v="NC_MAG"/>
    <x v="6"/>
    <s v="D.APP43"/>
    <m/>
    <m/>
    <m/>
    <m/>
    <m/>
    <m/>
    <n v="21068.69"/>
    <m/>
    <m/>
    <m/>
    <m/>
    <m/>
    <m/>
    <m/>
    <m/>
    <m/>
    <m/>
    <m/>
    <x v="0"/>
    <x v="0"/>
    <m/>
  </r>
  <r>
    <s v=""/>
    <s v=" SR_0200_2040"/>
    <s v="ESR Sextupole - Vendor I - First Article - Test Magnets"/>
    <s v="6.04.02.02"/>
    <x v="1"/>
    <d v="2025-07-25T00:00:00"/>
    <d v="2025-08-21T00:00:00"/>
    <s v="jtolle"/>
    <s v="hwitte"/>
    <n v="8397.8799999999992"/>
    <s v="EDIA"/>
    <s v="C"/>
    <s v="Labor"/>
    <s v="TEC"/>
    <m/>
    <s v="BNL"/>
    <s v="Const.Fabricate"/>
    <s v="NC_MAG"/>
    <x v="9"/>
    <s v="D.APP43.A"/>
    <s v="APP00049"/>
    <m/>
    <m/>
    <m/>
    <m/>
    <m/>
    <m/>
    <m/>
    <n v="8397.8799999999992"/>
    <m/>
    <m/>
    <m/>
    <m/>
    <m/>
    <m/>
    <m/>
    <m/>
    <m/>
    <x v="0"/>
    <x v="0"/>
    <m/>
  </r>
  <r>
    <s v=""/>
    <s v=" SR_0200_2250"/>
    <s v="ESR Sextupole - Vendor II -  Vendor Support by BNL"/>
    <s v="6.04.02.02"/>
    <x v="0"/>
    <d v="2025-12-09T00:00:00"/>
    <d v="2028-12-07T00:00:00"/>
    <s v="jtolle"/>
    <s v="hwitte"/>
    <n v="16225.81"/>
    <s v="EDIA"/>
    <s v="C"/>
    <s v="Labor"/>
    <s v="TEC"/>
    <m/>
    <s v="BNL"/>
    <s v="Const.Fabricate"/>
    <s v="NC_MAG"/>
    <x v="9"/>
    <s v="D.APP43.D"/>
    <s v="APP00049"/>
    <m/>
    <m/>
    <m/>
    <m/>
    <m/>
    <m/>
    <m/>
    <m/>
    <n v="4435.05"/>
    <n v="5408.6"/>
    <n v="5408.6"/>
    <n v="973.55"/>
    <m/>
    <m/>
    <m/>
    <m/>
    <m/>
    <x v="0"/>
    <x v="0"/>
    <m/>
  </r>
  <r>
    <s v=""/>
    <s v=" SR_0200_2150"/>
    <s v="ESR Sextupole - Vendor I - Vendor Support by BNL"/>
    <s v="6.04.02.02"/>
    <x v="0"/>
    <d v="2025-12-09T00:00:00"/>
    <d v="2028-12-07T00:00:00"/>
    <s v="jtolle"/>
    <s v="hwitte"/>
    <n v="16225.81"/>
    <s v="EDIA"/>
    <s v="C"/>
    <s v="Labor"/>
    <s v="TEC"/>
    <m/>
    <s v="BNL"/>
    <s v="Const.Fabricate"/>
    <s v="NC_MAG"/>
    <x v="9"/>
    <s v="D.APP43.B"/>
    <s v="APP00049"/>
    <m/>
    <m/>
    <m/>
    <m/>
    <m/>
    <m/>
    <m/>
    <m/>
    <n v="4435.05"/>
    <n v="5408.6"/>
    <n v="5408.6"/>
    <n v="973.55"/>
    <m/>
    <m/>
    <m/>
    <m/>
    <m/>
    <x v="0"/>
    <x v="0"/>
    <m/>
  </r>
  <r>
    <s v=""/>
    <s v=" SR_0601_1120"/>
    <s v="ESR BPMs - Collect parameters for Preliminary Design"/>
    <s v="6.04.06.01"/>
    <x v="0"/>
    <d v="2021-10-01T00:00:00"/>
    <d v="2022-01-06T00:00:00"/>
    <s v="mahmed"/>
    <s v="gassner"/>
    <n v="0"/>
    <s v="EDIA"/>
    <s v="C"/>
    <s v="Labor"/>
    <s v="TEC"/>
    <m/>
    <s v="BNL"/>
    <s v="PED"/>
    <s v="INS"/>
    <x v="11"/>
    <m/>
    <m/>
    <m/>
    <m/>
    <m/>
    <m/>
    <m/>
    <m/>
    <m/>
    <m/>
    <m/>
    <m/>
    <m/>
    <m/>
    <m/>
    <m/>
    <m/>
    <m/>
    <m/>
    <x v="0"/>
    <x v="0"/>
    <m/>
  </r>
  <r>
    <s v=""/>
    <s v=" SR_0601_1140"/>
    <s v="BPM System Support - Preliminary Design Oversight, Reviews, Documentation"/>
    <s v="6.04.06.01"/>
    <x v="0"/>
    <d v="2022-10-03T00:00:00"/>
    <d v="2023-06-09T00:00:00"/>
    <s v="mahmed"/>
    <s v="gassner"/>
    <n v="4573.05"/>
    <s v="EDIA"/>
    <s v="C"/>
    <s v="Labor"/>
    <s v="TEC"/>
    <m/>
    <s v="BNL"/>
    <s v="PED"/>
    <s v="INS"/>
    <x v="11"/>
    <m/>
    <m/>
    <m/>
    <m/>
    <m/>
    <m/>
    <m/>
    <n v="4573.05"/>
    <m/>
    <m/>
    <m/>
    <m/>
    <m/>
    <m/>
    <m/>
    <m/>
    <m/>
    <m/>
    <m/>
    <x v="0"/>
    <x v="0"/>
    <m/>
  </r>
  <r>
    <s v=""/>
    <s v=" SR_0601_1180"/>
    <s v="BPM Electronics Preliminary Design -"/>
    <s v="6.04.06.01"/>
    <x v="0"/>
    <d v="2022-10-03T00:00:00"/>
    <d v="2023-06-09T00:00:00"/>
    <s v="mahmed"/>
    <s v="gassner"/>
    <n v="489.97"/>
    <s v="EDIA"/>
    <s v="C"/>
    <s v="Labor"/>
    <s v="TEC"/>
    <m/>
    <s v="BNL"/>
    <s v="PED"/>
    <s v="INS"/>
    <x v="11"/>
    <m/>
    <m/>
    <m/>
    <m/>
    <m/>
    <m/>
    <m/>
    <n v="489.97"/>
    <m/>
    <m/>
    <m/>
    <m/>
    <m/>
    <m/>
    <m/>
    <m/>
    <m/>
    <m/>
    <m/>
    <x v="0"/>
    <x v="0"/>
    <m/>
  </r>
  <r>
    <s v=""/>
    <s v=" SR_0601_1220"/>
    <s v="ESR BPM Pick-up - Preliminary Design - BPM Assembly, Including Buttons and Housing"/>
    <s v="6.04.06.01"/>
    <x v="0"/>
    <d v="2022-10-03T00:00:00"/>
    <d v="2023-06-09T00:00:00"/>
    <s v="mahmed"/>
    <s v="gassner"/>
    <n v="2123.1999999999998"/>
    <s v="EDIA"/>
    <s v="C"/>
    <s v="Labor"/>
    <s v="TEC"/>
    <m/>
    <s v="BNL"/>
    <s v="PED"/>
    <s v="INS"/>
    <x v="11"/>
    <s v="S.P133"/>
    <m/>
    <m/>
    <m/>
    <m/>
    <m/>
    <m/>
    <n v="2123.1999999999998"/>
    <m/>
    <m/>
    <m/>
    <m/>
    <m/>
    <m/>
    <m/>
    <m/>
    <m/>
    <m/>
    <m/>
    <x v="0"/>
    <x v="0"/>
    <m/>
  </r>
  <r>
    <s v=""/>
    <s v=" SR_0601_1240"/>
    <s v="ESR BPMs - Collect parameters for Final Design"/>
    <s v="6.04.06.01"/>
    <x v="0"/>
    <d v="2023-06-12T00:00:00"/>
    <d v="2023-09-05T00:00:00"/>
    <s v="mahmed"/>
    <s v="gassner"/>
    <n v="6532.93"/>
    <s v="EDIA"/>
    <s v="C"/>
    <s v="Labor"/>
    <s v="TEC"/>
    <m/>
    <s v="BNL"/>
    <s v="PED"/>
    <s v="INS"/>
    <x v="11"/>
    <s v="S.P133"/>
    <m/>
    <m/>
    <m/>
    <m/>
    <m/>
    <m/>
    <n v="6532.93"/>
    <m/>
    <m/>
    <m/>
    <m/>
    <m/>
    <m/>
    <m/>
    <m/>
    <m/>
    <m/>
    <m/>
    <x v="0"/>
    <x v="0"/>
    <m/>
  </r>
  <r>
    <s v=""/>
    <s v=" SR_0601_1260"/>
    <s v="BPM System Support - Final Design Oversight, Reviews, Documentation"/>
    <s v="6.04.06.01"/>
    <x v="0"/>
    <d v="2023-09-06T00:00:00"/>
    <d v="2024-06-24T00:00:00"/>
    <s v="mahmed"/>
    <s v="gassner"/>
    <n v="34042.050000000003"/>
    <s v="EDIA"/>
    <s v="C"/>
    <s v="Labor"/>
    <s v="TEC"/>
    <m/>
    <s v="BNL"/>
    <s v="PED"/>
    <s v="INS"/>
    <x v="6"/>
    <m/>
    <m/>
    <m/>
    <m/>
    <m/>
    <m/>
    <m/>
    <n v="3063.78"/>
    <n v="30978.26"/>
    <m/>
    <m/>
    <m/>
    <m/>
    <m/>
    <m/>
    <m/>
    <m/>
    <m/>
    <m/>
    <x v="0"/>
    <x v="0"/>
    <m/>
  </r>
  <r>
    <s v=""/>
    <s v=" SR_0601_1300"/>
    <s v="BPM Electronics Final Design -"/>
    <s v="6.04.06.01"/>
    <x v="0"/>
    <d v="2023-09-06T00:00:00"/>
    <d v="2024-06-24T00:00:00"/>
    <s v="mahmed"/>
    <s v="gassner"/>
    <n v="3707.55"/>
    <s v="EDIA"/>
    <s v="C"/>
    <s v="Labor"/>
    <s v="TEC"/>
    <m/>
    <s v="BNL"/>
    <s v="PED"/>
    <s v="INS"/>
    <x v="6"/>
    <m/>
    <m/>
    <m/>
    <m/>
    <m/>
    <m/>
    <m/>
    <n v="333.68"/>
    <n v="3373.87"/>
    <m/>
    <m/>
    <m/>
    <m/>
    <m/>
    <m/>
    <m/>
    <m/>
    <m/>
    <m/>
    <x v="0"/>
    <x v="0"/>
    <m/>
  </r>
  <r>
    <s v=""/>
    <s v=" SR_0601_1340"/>
    <s v="ESR BPM Pick-up - Final Design - BPM Assembly, Including Buttons and Housing"/>
    <s v="6.04.06.01"/>
    <x v="0"/>
    <d v="2023-09-06T00:00:00"/>
    <d v="2024-06-24T00:00:00"/>
    <s v="mahmed"/>
    <s v="gassner"/>
    <n v="15167.25"/>
    <s v="EDIA"/>
    <s v="C"/>
    <s v="Labor"/>
    <s v="TEC"/>
    <m/>
    <s v="BNL"/>
    <s v="PED"/>
    <s v="INS"/>
    <x v="6"/>
    <s v="S.P133"/>
    <m/>
    <m/>
    <m/>
    <m/>
    <m/>
    <m/>
    <n v="1365.05"/>
    <n v="13802.2"/>
    <m/>
    <m/>
    <m/>
    <m/>
    <m/>
    <m/>
    <m/>
    <m/>
    <m/>
    <m/>
    <x v="0"/>
    <x v="0"/>
    <m/>
  </r>
  <r>
    <s v=""/>
    <s v=" SR_0601_1500"/>
    <s v="BPM Electronics -  Acceptance testing support, test procedures, documentation"/>
    <s v="6.04.06.01"/>
    <x v="0"/>
    <d v="2026-12-09T00:00:00"/>
    <d v="2028-12-06T00:00:00"/>
    <s v="mahmed"/>
    <s v="gassner"/>
    <n v="24560.7"/>
    <s v="EDIA"/>
    <s v="C"/>
    <s v="Labor"/>
    <s v="TEC"/>
    <m/>
    <s v="BNL"/>
    <s v="Const"/>
    <s v="INS"/>
    <x v="8"/>
    <m/>
    <m/>
    <m/>
    <m/>
    <m/>
    <m/>
    <m/>
    <m/>
    <m/>
    <m/>
    <m/>
    <n v="10090.07"/>
    <n v="12304.96"/>
    <n v="2165.67"/>
    <m/>
    <m/>
    <m/>
    <m/>
    <m/>
    <x v="0"/>
    <x v="0"/>
    <m/>
  </r>
  <r>
    <s v=""/>
    <s v=" SR_0602_1000"/>
    <s v="ESR Current and Charge Monitors Collect parameters for Final Design"/>
    <s v="6.04.06.02"/>
    <x v="0"/>
    <d v="2023-07-28T00:00:00"/>
    <d v="2023-10-23T00:00:00"/>
    <s v="mahmed"/>
    <s v="gassner"/>
    <n v="1318.02"/>
    <s v="EDIA"/>
    <s v="C"/>
    <s v="Labor"/>
    <s v="TEC"/>
    <m/>
    <s v="BNL"/>
    <s v="PED"/>
    <s v="INS"/>
    <x v="11"/>
    <m/>
    <m/>
    <m/>
    <m/>
    <m/>
    <m/>
    <m/>
    <n v="988.51"/>
    <n v="329.5"/>
    <m/>
    <m/>
    <m/>
    <m/>
    <m/>
    <m/>
    <m/>
    <m/>
    <m/>
    <m/>
    <x v="0"/>
    <x v="0"/>
    <m/>
  </r>
  <r>
    <s v=""/>
    <s v=" SR_0602_1020"/>
    <s v="Current Monitor System Support - Oversight"/>
    <s v="6.04.06.02"/>
    <x v="0"/>
    <d v="2023-10-24T00:00:00"/>
    <d v="2024-11-07T00:00:00"/>
    <s v="mahmed"/>
    <s v="gassner"/>
    <n v="6785.97"/>
    <s v="EDIA"/>
    <s v="C"/>
    <s v="Labor"/>
    <s v="TEC"/>
    <m/>
    <s v="BNL"/>
    <s v="PED"/>
    <s v="INS"/>
    <x v="6"/>
    <m/>
    <m/>
    <m/>
    <m/>
    <m/>
    <m/>
    <m/>
    <m/>
    <n v="6086.65"/>
    <n v="699.32"/>
    <m/>
    <m/>
    <m/>
    <m/>
    <m/>
    <m/>
    <m/>
    <m/>
    <m/>
    <x v="0"/>
    <x v="0"/>
    <m/>
  </r>
  <r>
    <s v=""/>
    <s v=" SR_0602_1040"/>
    <s v="DCCT, Mechanical System - Mechanical Enclosure Design"/>
    <s v="6.04.06.02"/>
    <x v="0"/>
    <d v="2023-10-24T00:00:00"/>
    <d v="2024-11-07T00:00:00"/>
    <s v="mahmed"/>
    <s v="gassner"/>
    <n v="2714.39"/>
    <s v="EDIA"/>
    <s v="C"/>
    <s v="Labor"/>
    <s v="TEC"/>
    <m/>
    <s v="BNL"/>
    <s v="PED"/>
    <s v="INS"/>
    <x v="6"/>
    <m/>
    <m/>
    <m/>
    <m/>
    <m/>
    <m/>
    <m/>
    <m/>
    <n v="2434.66"/>
    <n v="279.73"/>
    <m/>
    <m/>
    <m/>
    <m/>
    <m/>
    <m/>
    <m/>
    <m/>
    <m/>
    <x v="0"/>
    <x v="0"/>
    <m/>
  </r>
  <r>
    <s v=""/>
    <s v=" SR_0602_1060"/>
    <s v="DCCT,  Electronic System - System Design"/>
    <s v="6.04.06.02"/>
    <x v="0"/>
    <d v="2023-10-24T00:00:00"/>
    <d v="2024-11-07T00:00:00"/>
    <s v="mahmed"/>
    <s v="gassner"/>
    <n v="2714.39"/>
    <s v="EDIA"/>
    <s v="C"/>
    <s v="Labor"/>
    <s v="TEC"/>
    <m/>
    <s v="BNL"/>
    <s v="PED"/>
    <s v="INS"/>
    <x v="6"/>
    <m/>
    <m/>
    <m/>
    <m/>
    <m/>
    <m/>
    <m/>
    <m/>
    <n v="2434.66"/>
    <n v="279.73"/>
    <m/>
    <m/>
    <m/>
    <m/>
    <m/>
    <m/>
    <m/>
    <m/>
    <m/>
    <x v="0"/>
    <x v="0"/>
    <m/>
  </r>
  <r>
    <s v=""/>
    <s v=" SR_0602_1325"/>
    <s v="FCT,  Electronic System - System Design"/>
    <s v="6.04.06.02"/>
    <x v="0"/>
    <d v="2023-10-24T00:00:00"/>
    <d v="2024-11-07T00:00:00"/>
    <s v="mahmed"/>
    <s v="gassner"/>
    <n v="1357.19"/>
    <s v="EDIA"/>
    <s v="C"/>
    <s v="Labor"/>
    <s v="TEC"/>
    <m/>
    <s v="BNL"/>
    <s v="PED"/>
    <s v="INS"/>
    <x v="6"/>
    <m/>
    <m/>
    <m/>
    <m/>
    <m/>
    <m/>
    <m/>
    <m/>
    <n v="1217.33"/>
    <n v="139.86000000000001"/>
    <m/>
    <m/>
    <m/>
    <m/>
    <m/>
    <m/>
    <m/>
    <m/>
    <m/>
    <x v="0"/>
    <x v="0"/>
    <m/>
  </r>
  <r>
    <s v=""/>
    <s v=" SR_0603_1000"/>
    <s v="ESR Tune Meter &amp; B-by Bunch Longitudinal Feedback Systems - Collect parameters for Final Design"/>
    <s v="6.04.06.03"/>
    <x v="0"/>
    <d v="2023-07-28T00:00:00"/>
    <d v="2023-10-23T00:00:00"/>
    <s v="mahmed"/>
    <s v="gassner"/>
    <n v="6590.09"/>
    <s v="EDIA"/>
    <s v="C"/>
    <s v="Labor"/>
    <s v="TEC"/>
    <m/>
    <s v="BNL"/>
    <s v="PED"/>
    <s v="INS"/>
    <x v="11"/>
    <m/>
    <m/>
    <m/>
    <m/>
    <m/>
    <m/>
    <m/>
    <n v="4942.57"/>
    <n v="1647.52"/>
    <m/>
    <m/>
    <m/>
    <m/>
    <m/>
    <m/>
    <m/>
    <m/>
    <m/>
    <m/>
    <x v="0"/>
    <x v="0"/>
    <m/>
  </r>
  <r>
    <s v=""/>
    <s v=" SR_0603_1080"/>
    <s v="Tune Monitor - Final Design"/>
    <s v="6.04.06.03"/>
    <x v="0"/>
    <d v="2023-10-24T00:00:00"/>
    <d v="2024-08-09T00:00:00"/>
    <s v="mahmed"/>
    <s v="gassner"/>
    <n v="13523.16"/>
    <s v="EDIA"/>
    <s v="C"/>
    <s v="Labor"/>
    <s v="TEC"/>
    <m/>
    <s v="BNL"/>
    <s v="PED"/>
    <s v="INS"/>
    <x v="6"/>
    <m/>
    <m/>
    <m/>
    <m/>
    <m/>
    <m/>
    <m/>
    <m/>
    <n v="13523.16"/>
    <m/>
    <m/>
    <m/>
    <m/>
    <m/>
    <m/>
    <m/>
    <m/>
    <m/>
    <m/>
    <x v="0"/>
    <x v="0"/>
    <m/>
  </r>
  <r>
    <s v=""/>
    <s v=" SR_0603_1140"/>
    <s v="Bunch-by-bunch Feedback System - Final Design"/>
    <s v="6.04.06.03"/>
    <x v="0"/>
    <d v="2023-10-24T00:00:00"/>
    <d v="2024-08-09T00:00:00"/>
    <s v="mahmed"/>
    <s v="gassner"/>
    <n v="6761.58"/>
    <s v="EDIA"/>
    <s v="C"/>
    <s v="Labor"/>
    <s v="TEC"/>
    <m/>
    <s v="BNL"/>
    <s v="PED"/>
    <s v="INS"/>
    <x v="6"/>
    <m/>
    <m/>
    <m/>
    <m/>
    <m/>
    <m/>
    <m/>
    <m/>
    <n v="6761.58"/>
    <m/>
    <m/>
    <m/>
    <m/>
    <m/>
    <m/>
    <m/>
    <m/>
    <m/>
    <m/>
    <x v="0"/>
    <x v="0"/>
    <m/>
  </r>
  <r>
    <s v=""/>
    <s v=" SR_0604_1080"/>
    <s v="ESR Synchrontron and X- ray Radiation Monitors - Preliminary Design - Collect parameters for Preliminary Design"/>
    <s v="6.04.06.04"/>
    <x v="0"/>
    <d v="2022-07-27T00:00:00"/>
    <d v="2022-09-30T00:00:00"/>
    <s v="mahmed"/>
    <s v="gassner"/>
    <n v="0"/>
    <s v="EDIA"/>
    <s v="C"/>
    <s v="Labor"/>
    <s v="TEC"/>
    <m/>
    <s v="BNL"/>
    <s v="PED"/>
    <s v="INS"/>
    <x v="11"/>
    <m/>
    <m/>
    <m/>
    <m/>
    <m/>
    <m/>
    <m/>
    <m/>
    <m/>
    <m/>
    <m/>
    <m/>
    <m/>
    <m/>
    <m/>
    <m/>
    <m/>
    <m/>
    <m/>
    <x v="0"/>
    <x v="0"/>
    <m/>
  </r>
  <r>
    <s v=""/>
    <s v=" SR_0604_1100"/>
    <s v="ESR Synchrontron and X- ray Radiation Monitors - Preliminary Design"/>
    <s v="6.04.06.04"/>
    <x v="0"/>
    <d v="2022-10-03T00:00:00"/>
    <d v="2023-08-25T00:00:00"/>
    <s v="mahmed"/>
    <s v="gassner"/>
    <n v="20905.36"/>
    <s v="EDIA"/>
    <s v="C"/>
    <s v="Labor"/>
    <s v="TEC"/>
    <m/>
    <s v="BNL"/>
    <s v="PED"/>
    <s v="INS"/>
    <x v="11"/>
    <m/>
    <m/>
    <m/>
    <m/>
    <m/>
    <m/>
    <m/>
    <n v="20905.36"/>
    <m/>
    <m/>
    <m/>
    <m/>
    <m/>
    <m/>
    <m/>
    <m/>
    <m/>
    <m/>
    <m/>
    <x v="0"/>
    <x v="0"/>
    <m/>
  </r>
  <r>
    <s v=""/>
    <s v=" SR_0604_1180"/>
    <s v="ESR Synchrontron and X- ray Radiation Monitors - Final Design"/>
    <s v="6.04.06.04"/>
    <x v="0"/>
    <d v="2023-11-27T00:00:00"/>
    <d v="2024-09-10T00:00:00"/>
    <s v="mahmed"/>
    <s v="gassner"/>
    <n v="75729.67"/>
    <s v="EDIA"/>
    <s v="C"/>
    <s v="Labor"/>
    <s v="TEC"/>
    <m/>
    <s v="BNL"/>
    <s v="PED"/>
    <s v="INS"/>
    <x v="6"/>
    <m/>
    <m/>
    <m/>
    <m/>
    <m/>
    <m/>
    <m/>
    <m/>
    <n v="75729.67"/>
    <m/>
    <m/>
    <m/>
    <m/>
    <m/>
    <m/>
    <m/>
    <m/>
    <m/>
    <m/>
    <x v="0"/>
    <x v="0"/>
    <m/>
  </r>
  <r>
    <s v=""/>
    <s v=" HR_0201_1000"/>
    <s v="Path Length Variation Magnets - 2 Dipole - Electromagnetic Design and review"/>
    <s v="6.05.02.01"/>
    <x v="0"/>
    <d v="2024-01-02T00:00:00"/>
    <d v="2024-01-16T00:00:00"/>
    <s v="jtolle"/>
    <s v="mahler"/>
    <n v="13523.16"/>
    <s v="EDIA"/>
    <s v="C"/>
    <s v="Labor"/>
    <s v="TEC"/>
    <m/>
    <s v="BNL"/>
    <s v="PED"/>
    <s v="NC_MAG"/>
    <x v="6"/>
    <s v="P.S350"/>
    <m/>
    <m/>
    <m/>
    <m/>
    <m/>
    <m/>
    <m/>
    <n v="13523.16"/>
    <m/>
    <m/>
    <m/>
    <m/>
    <m/>
    <m/>
    <m/>
    <m/>
    <m/>
    <m/>
    <x v="0"/>
    <x v="0"/>
    <m/>
  </r>
  <r>
    <s v=""/>
    <s v=" HR_0201_1081"/>
    <s v="Path Length Variation Magnets - BNL Vendor Support and oversee procurements"/>
    <s v="6.05.02.01"/>
    <x v="0"/>
    <d v="2025-12-10T00:00:00"/>
    <d v="2028-12-08T00:00:00"/>
    <s v="jtolle"/>
    <s v="mahler"/>
    <n v="7547.94"/>
    <s v="EDIA"/>
    <s v="C"/>
    <s v="Labor"/>
    <s v="TEC"/>
    <m/>
    <s v="BNL"/>
    <s v="Const.Fabricate"/>
    <s v="NC_MAG"/>
    <x v="9"/>
    <s v="P.S350"/>
    <m/>
    <m/>
    <m/>
    <m/>
    <m/>
    <m/>
    <m/>
    <m/>
    <m/>
    <n v="2053.04"/>
    <n v="2515.98"/>
    <n v="2515.98"/>
    <n v="462.94"/>
    <m/>
    <m/>
    <m/>
    <m/>
    <m/>
    <x v="0"/>
    <x v="0"/>
    <m/>
  </r>
  <r>
    <s v=""/>
    <s v=" HR_0201_1120"/>
    <s v="Path Length Variation Magnets - Magnet measurements"/>
    <s v="6.05.02.01"/>
    <x v="0"/>
    <d v="2028-12-18T00:00:00"/>
    <d v="2028-12-22T00:00:00"/>
    <s v="jtolle"/>
    <s v="mahler"/>
    <n v="4015.32"/>
    <s v="EDIA"/>
    <s v="C"/>
    <s v="Labor"/>
    <s v="TEC"/>
    <m/>
    <s v="BNL"/>
    <s v="Const.Test"/>
    <s v="NC_MAG"/>
    <x v="8"/>
    <s v="P.S350"/>
    <m/>
    <m/>
    <m/>
    <m/>
    <m/>
    <m/>
    <m/>
    <m/>
    <m/>
    <m/>
    <m/>
    <m/>
    <n v="4015.32"/>
    <m/>
    <m/>
    <m/>
    <m/>
    <m/>
    <x v="0"/>
    <x v="0"/>
    <m/>
  </r>
  <r>
    <s v=""/>
    <s v=" HR_0401_1000"/>
    <s v="AtR to Blue Transfer Line Magnet - (15-13)Q 7D 1 Sept+ 6 Corrector. - Electromagenetic Design and Review"/>
    <s v="6.05.03.01"/>
    <x v="0"/>
    <d v="2024-01-17T00:00:00"/>
    <d v="2024-02-28T00:00:00"/>
    <s v="jtolle"/>
    <s v="mahler"/>
    <n v="40569.47"/>
    <s v="EDIA"/>
    <s v="C"/>
    <s v="Labor"/>
    <s v="TEC"/>
    <m/>
    <s v="BNL"/>
    <s v="PED"/>
    <s v="NC_MAG"/>
    <x v="6"/>
    <s v="S.P013"/>
    <m/>
    <m/>
    <m/>
    <m/>
    <m/>
    <m/>
    <m/>
    <n v="40569.47"/>
    <m/>
    <m/>
    <m/>
    <m/>
    <m/>
    <m/>
    <m/>
    <m/>
    <m/>
    <m/>
    <x v="0"/>
    <x v="0"/>
    <m/>
  </r>
  <r>
    <s v=""/>
    <s v=" HR_0401_1120"/>
    <s v="AtR to Blue Transfer Line Magnet - Magnet measurements"/>
    <s v="6.05.03.01"/>
    <x v="0"/>
    <d v="2028-12-26T00:00:00"/>
    <d v="2029-02-22T00:00:00"/>
    <s v="jtolle"/>
    <s v="mahler"/>
    <n v="16061.27"/>
    <s v="CON"/>
    <s v="C"/>
    <s v="Labor"/>
    <s v="TEC"/>
    <m/>
    <s v="BNL"/>
    <s v="Const.Test"/>
    <s v="NC_MAG"/>
    <x v="8"/>
    <s v="S.P013"/>
    <m/>
    <m/>
    <m/>
    <m/>
    <m/>
    <m/>
    <m/>
    <m/>
    <m/>
    <m/>
    <m/>
    <m/>
    <n v="16061.27"/>
    <m/>
    <m/>
    <m/>
    <m/>
    <m/>
    <x v="0"/>
    <x v="0"/>
    <m/>
  </r>
  <r>
    <s v=""/>
    <s v=" HR_0401_1081"/>
    <s v="AtR to Blue Transfer Line Magnet - BNL Vendor Support"/>
    <s v="6.05.03.01"/>
    <x v="0"/>
    <d v="2026-06-19T00:00:00"/>
    <d v="2028-12-08T00:00:00"/>
    <s v="jtolle"/>
    <s v="mahler"/>
    <n v="7613.03"/>
    <s v="EDIA"/>
    <s v="C"/>
    <s v="Labor"/>
    <s v="TEC"/>
    <m/>
    <s v="BNL"/>
    <s v="Const.Fabricate"/>
    <s v="NC_MAG"/>
    <x v="9"/>
    <s v="S.P013"/>
    <s v="APP00119"/>
    <m/>
    <m/>
    <m/>
    <m/>
    <m/>
    <m/>
    <m/>
    <m/>
    <n v="886.95"/>
    <n v="3079.7"/>
    <n v="3079.7"/>
    <n v="566.66999999999996"/>
    <m/>
    <m/>
    <m/>
    <m/>
    <m/>
    <x v="0"/>
    <x v="0"/>
    <m/>
  </r>
  <r>
    <s v=""/>
    <s v=" HR_0601_1000"/>
    <s v="Hadron Ring BPM Upgrade - Collect parameters for Preliminary Design"/>
    <s v="6.05.05.01"/>
    <x v="0"/>
    <d v="2021-10-15T00:00:00"/>
    <d v="2022-01-20T00:00:00"/>
    <s v="mahmed"/>
    <s v="gassner"/>
    <n v="0"/>
    <s v="EDIA"/>
    <s v="C"/>
    <s v="Labor"/>
    <s v="TEC"/>
    <m/>
    <s v="BNL"/>
    <s v="PED"/>
    <s v="INS"/>
    <x v="11"/>
    <m/>
    <m/>
    <m/>
    <m/>
    <m/>
    <m/>
    <m/>
    <m/>
    <m/>
    <m/>
    <m/>
    <m/>
    <m/>
    <m/>
    <m/>
    <m/>
    <m/>
    <m/>
    <m/>
    <x v="0"/>
    <x v="0"/>
    <m/>
  </r>
  <r>
    <s v=""/>
    <s v=" HR_0601_1020"/>
    <s v="BPM System Support - Preliminary Design"/>
    <s v="6.05.05.01"/>
    <x v="0"/>
    <d v="2023-03-20T00:00:00"/>
    <d v="2023-12-22T00:00:00"/>
    <s v="mahmed"/>
    <s v="gassner"/>
    <n v="3959.56"/>
    <s v="EDIA"/>
    <s v="C"/>
    <s v="Labor"/>
    <s v="TEC"/>
    <m/>
    <s v="BNL"/>
    <s v="PED"/>
    <s v="INS"/>
    <x v="11"/>
    <m/>
    <m/>
    <m/>
    <m/>
    <m/>
    <m/>
    <m/>
    <n v="2810.67"/>
    <n v="1148.8900000000001"/>
    <m/>
    <m/>
    <m/>
    <m/>
    <m/>
    <m/>
    <m/>
    <m/>
    <m/>
    <m/>
    <x v="0"/>
    <x v="0"/>
    <m/>
  </r>
  <r>
    <s v=""/>
    <s v=" HR_0601_1060"/>
    <s v="BPM Electronics - Preliminary Design"/>
    <s v="6.05.05.01"/>
    <x v="0"/>
    <d v="2023-03-20T00:00:00"/>
    <d v="2023-12-22T00:00:00"/>
    <s v="mahmed"/>
    <s v="gassner"/>
    <n v="1979.78"/>
    <s v="EDIA"/>
    <s v="C"/>
    <s v="Labor"/>
    <s v="TEC"/>
    <m/>
    <s v="BNL"/>
    <s v="PED"/>
    <s v="INS"/>
    <x v="11"/>
    <m/>
    <m/>
    <m/>
    <m/>
    <m/>
    <m/>
    <m/>
    <n v="1405.34"/>
    <n v="574.44000000000005"/>
    <m/>
    <m/>
    <m/>
    <m/>
    <m/>
    <m/>
    <m/>
    <m/>
    <m/>
    <m/>
    <x v="0"/>
    <x v="0"/>
    <m/>
  </r>
  <r>
    <s v=""/>
    <s v=" HR_0601_1100"/>
    <s v="BPM Vacuum Assembly Preliminary Design"/>
    <s v="6.05.05.01"/>
    <x v="0"/>
    <d v="2023-03-20T00:00:00"/>
    <d v="2023-12-22T00:00:00"/>
    <s v="mahmed"/>
    <s v="gassner"/>
    <n v="21777.59"/>
    <s v="EDIA"/>
    <s v="C"/>
    <s v="Labor"/>
    <s v="TEC"/>
    <m/>
    <s v="BNL"/>
    <s v="PED"/>
    <s v="INS"/>
    <x v="11"/>
    <m/>
    <m/>
    <m/>
    <m/>
    <m/>
    <m/>
    <m/>
    <n v="15458.71"/>
    <n v="6318.89"/>
    <m/>
    <m/>
    <m/>
    <m/>
    <m/>
    <m/>
    <m/>
    <m/>
    <m/>
    <m/>
    <x v="0"/>
    <x v="0"/>
    <m/>
  </r>
  <r>
    <s v=""/>
    <s v=" HR_0601_1120"/>
    <s v="BPM Electronics - Collect parameters for Final Design"/>
    <s v="6.05.05.01"/>
    <x v="0"/>
    <d v="2024-02-15T00:00:00"/>
    <d v="2024-04-03T00:00:00"/>
    <s v="mahmed"/>
    <s v="gassner"/>
    <n v="6761.58"/>
    <s v="EDIA"/>
    <s v="C"/>
    <s v="Labor"/>
    <s v="TEC"/>
    <m/>
    <s v="BNL"/>
    <s v="PED"/>
    <s v="INS"/>
    <x v="11"/>
    <m/>
    <m/>
    <m/>
    <m/>
    <m/>
    <m/>
    <m/>
    <m/>
    <n v="6761.58"/>
    <m/>
    <m/>
    <m/>
    <m/>
    <m/>
    <m/>
    <m/>
    <m/>
    <m/>
    <m/>
    <x v="0"/>
    <x v="0"/>
    <m/>
  </r>
  <r>
    <s v=""/>
    <s v=" HR_0601_1140"/>
    <s v="BPM System Support - Final Design"/>
    <s v="6.05.05.01"/>
    <x v="0"/>
    <d v="2024-04-04T00:00:00"/>
    <d v="2025-02-12T00:00:00"/>
    <s v="mahmed"/>
    <s v="gassner"/>
    <n v="9604.9"/>
    <s v="EDIA"/>
    <s v="C"/>
    <s v="Labor"/>
    <s v="TEC"/>
    <m/>
    <s v="BNL"/>
    <s v="PED"/>
    <s v="INS"/>
    <x v="6"/>
    <m/>
    <m/>
    <m/>
    <m/>
    <m/>
    <m/>
    <m/>
    <m/>
    <n v="5584.24"/>
    <n v="4020.66"/>
    <m/>
    <m/>
    <m/>
    <m/>
    <m/>
    <m/>
    <m/>
    <m/>
    <m/>
    <x v="0"/>
    <x v="0"/>
    <m/>
  </r>
  <r>
    <s v=""/>
    <s v=" HR_0601_1180"/>
    <s v="BPM Electronics - Final Design"/>
    <s v="6.05.05.01"/>
    <x v="0"/>
    <d v="2024-04-04T00:00:00"/>
    <d v="2025-06-13T00:00:00"/>
    <s v="mahmed"/>
    <s v="gassner"/>
    <n v="4829.74"/>
    <s v="EDIA"/>
    <s v="C"/>
    <s v="Labor"/>
    <s v="TEC"/>
    <m/>
    <s v="BNL"/>
    <s v="PED"/>
    <s v="INS"/>
    <x v="6"/>
    <m/>
    <m/>
    <m/>
    <m/>
    <m/>
    <m/>
    <m/>
    <m/>
    <n v="2012.39"/>
    <n v="2817.35"/>
    <m/>
    <m/>
    <m/>
    <m/>
    <m/>
    <m/>
    <m/>
    <m/>
    <m/>
    <x v="0"/>
    <x v="0"/>
    <m/>
  </r>
  <r>
    <s v=""/>
    <s v=" HR_0601_1313"/>
    <s v="BPM Electronics - Construction"/>
    <s v="6.05.05.01"/>
    <x v="0"/>
    <d v="2028-07-05T00:00:00"/>
    <d v="2029-07-03T00:00:00"/>
    <s v="mahmed"/>
    <s v="gassner"/>
    <n v="7963.29"/>
    <s v="CON"/>
    <s v="C"/>
    <s v="Labor"/>
    <s v="TEC"/>
    <m/>
    <s v="BNL"/>
    <s v="Const"/>
    <s v="INS"/>
    <x v="10"/>
    <s v="S.P125"/>
    <m/>
    <m/>
    <m/>
    <m/>
    <m/>
    <m/>
    <m/>
    <m/>
    <m/>
    <m/>
    <m/>
    <n v="1974.89"/>
    <n v="5988.39"/>
    <m/>
    <m/>
    <m/>
    <m/>
    <m/>
    <x v="0"/>
    <x v="0"/>
    <m/>
  </r>
  <r>
    <s v=""/>
    <s v=" HR_0601_1260"/>
    <s v="BPM Vacuum Assembly Final Design"/>
    <s v="6.05.05.01"/>
    <x v="0"/>
    <d v="2024-04-04T00:00:00"/>
    <d v="2025-04-02T00:00:00"/>
    <s v="mahmed"/>
    <s v="gassner"/>
    <n v="52971.62"/>
    <s v="EDIA"/>
    <s v="C"/>
    <s v="Labor"/>
    <s v="TEC"/>
    <m/>
    <s v="BNL"/>
    <s v="PED"/>
    <s v="INS"/>
    <x v="6"/>
    <m/>
    <m/>
    <m/>
    <m/>
    <m/>
    <m/>
    <m/>
    <m/>
    <n v="26592.18"/>
    <n v="26379.439999999999"/>
    <m/>
    <m/>
    <m/>
    <m/>
    <m/>
    <m/>
    <m/>
    <m/>
    <m/>
    <x v="0"/>
    <x v="0"/>
    <m/>
  </r>
  <r>
    <s v=""/>
    <s v=" HR_0602_1020"/>
    <s v="Hadron Ring Injection Transfer Line Instrumentation - Collect parameters for HR TL Preliminary Design"/>
    <s v="6.05.05.02"/>
    <x v="0"/>
    <d v="2022-12-05T00:00:00"/>
    <d v="2023-03-02T00:00:00"/>
    <s v="mahmed"/>
    <s v="gassner"/>
    <n v="6532.93"/>
    <s v="EDIA"/>
    <s v="C"/>
    <s v="Labor"/>
    <s v="TEC"/>
    <m/>
    <s v="BNL"/>
    <s v="PED"/>
    <s v="INS"/>
    <x v="11"/>
    <m/>
    <m/>
    <m/>
    <m/>
    <m/>
    <m/>
    <m/>
    <n v="6532.93"/>
    <m/>
    <m/>
    <m/>
    <m/>
    <m/>
    <m/>
    <m/>
    <m/>
    <m/>
    <m/>
    <m/>
    <x v="0"/>
    <x v="0"/>
    <m/>
  </r>
  <r>
    <s v=""/>
    <s v=" HR_0602_1040"/>
    <s v="HR TL - Collect parameters for Final Design"/>
    <s v="6.05.05.02"/>
    <x v="0"/>
    <d v="2023-09-01T00:00:00"/>
    <d v="2023-11-30T00:00:00"/>
    <s v="mahmed"/>
    <s v="gassner"/>
    <n v="6685.36"/>
    <s v="EDIA"/>
    <s v="C"/>
    <s v="Labor"/>
    <s v="TEC"/>
    <m/>
    <s v="BNL"/>
    <s v="PED"/>
    <s v="INS"/>
    <x v="11"/>
    <m/>
    <m/>
    <m/>
    <m/>
    <m/>
    <m/>
    <m/>
    <n v="2228.4499999999998"/>
    <n v="4456.91"/>
    <m/>
    <m/>
    <m/>
    <m/>
    <m/>
    <m/>
    <m/>
    <m/>
    <m/>
    <m/>
    <x v="0"/>
    <x v="0"/>
    <m/>
  </r>
  <r>
    <s v=""/>
    <s v=" HR_0602_1060"/>
    <s v="HR TL Instrumentation Final Design Labor - PED"/>
    <s v="6.05.05.02"/>
    <x v="0"/>
    <d v="2023-09-01T00:00:00"/>
    <d v="2026-08-31T00:00:00"/>
    <s v="mahmed"/>
    <s v="gassner"/>
    <n v="45381.09"/>
    <s v="EDIA"/>
    <s v="C"/>
    <s v="Labor"/>
    <s v="TEC"/>
    <m/>
    <s v="BNL"/>
    <s v="PED"/>
    <s v="INS"/>
    <x v="6"/>
    <m/>
    <m/>
    <m/>
    <m/>
    <m/>
    <m/>
    <m/>
    <n v="1211.78"/>
    <n v="15147.23"/>
    <n v="15147.23"/>
    <n v="13874.86"/>
    <m/>
    <m/>
    <m/>
    <m/>
    <m/>
    <m/>
    <m/>
    <m/>
    <x v="0"/>
    <x v="0"/>
    <m/>
  </r>
  <r>
    <s v=""/>
    <s v=" HR_0602_1100"/>
    <s v="HR TL Instrumentation Labor - Construction"/>
    <s v="6.05.05.02"/>
    <x v="0"/>
    <d v="2026-09-01T00:00:00"/>
    <d v="2028-08-30T00:00:00"/>
    <s v="mahmed"/>
    <s v="gassner"/>
    <n v="15212.41"/>
    <s v="CON"/>
    <s v="C"/>
    <s v="Labor"/>
    <s v="TEC"/>
    <m/>
    <s v="BNL"/>
    <s v="Const"/>
    <s v="INS"/>
    <x v="10"/>
    <m/>
    <m/>
    <m/>
    <m/>
    <m/>
    <m/>
    <m/>
    <m/>
    <m/>
    <m/>
    <n v="638.91999999999996"/>
    <n v="7606.21"/>
    <n v="6967.29"/>
    <m/>
    <m/>
    <m/>
    <m/>
    <m/>
    <m/>
    <x v="0"/>
    <x v="0"/>
    <m/>
  </r>
  <r>
    <s v=""/>
    <s v=" HR_0602_1140"/>
    <s v="MP_20010a_HR Transfer Line Inst. System Global"/>
    <s v="6.05.05.02"/>
    <x v="0"/>
    <d v="2025-12-09T00:00:00"/>
    <d v="2027-12-08T00:00:00"/>
    <s v="mahmed"/>
    <s v="gassner"/>
    <n v="14832.72"/>
    <s v="CON"/>
    <s v="C"/>
    <s v="Labor"/>
    <s v="TEC"/>
    <m/>
    <s v="BNL"/>
    <s v="Const"/>
    <s v="INS"/>
    <x v="9"/>
    <m/>
    <m/>
    <m/>
    <m/>
    <m/>
    <m/>
    <m/>
    <m/>
    <m/>
    <m/>
    <n v="6081.41"/>
    <n v="7416.36"/>
    <n v="1334.94"/>
    <m/>
    <m/>
    <m/>
    <m/>
    <m/>
    <m/>
    <x v="0"/>
    <x v="0"/>
    <m/>
  </r>
  <r>
    <s v=""/>
    <s v=" HR_0605_3083"/>
    <s v="RHIC YV-IPM Relocation - Final Design"/>
    <s v="6.05.05.03"/>
    <x v="0"/>
    <d v="2023-12-18T00:00:00"/>
    <d v="2024-10-01T00:00:00"/>
    <s v="mahmed"/>
    <s v="gassner"/>
    <n v="6340.09"/>
    <s v="EDIA"/>
    <s v="C"/>
    <s v="Labor"/>
    <s v="TEC"/>
    <m/>
    <s v="BNL"/>
    <s v="PED"/>
    <s v="INS"/>
    <x v="11"/>
    <m/>
    <m/>
    <m/>
    <m/>
    <m/>
    <m/>
    <m/>
    <m/>
    <n v="6308.39"/>
    <n v="31.7"/>
    <m/>
    <m/>
    <m/>
    <m/>
    <m/>
    <m/>
    <m/>
    <m/>
    <m/>
    <x v="0"/>
    <x v="0"/>
    <m/>
  </r>
  <r>
    <s v=""/>
    <s v=" HR_0605_3027"/>
    <s v="Electro-Optical Wall Current Monitor - Preliminary Design"/>
    <s v="6.05.05.03"/>
    <x v="0"/>
    <d v="2022-12-02T00:00:00"/>
    <d v="2023-09-18T00:00:00"/>
    <s v="mahmed"/>
    <s v="gassner"/>
    <n v="7258.81"/>
    <s v="EDIA"/>
    <s v="C"/>
    <s v="Labor"/>
    <s v="TEC"/>
    <m/>
    <s v="BNL"/>
    <s v="PED"/>
    <s v="INS"/>
    <x v="11"/>
    <m/>
    <m/>
    <m/>
    <m/>
    <m/>
    <m/>
    <m/>
    <n v="7258.81"/>
    <m/>
    <m/>
    <m/>
    <m/>
    <m/>
    <m/>
    <m/>
    <m/>
    <m/>
    <m/>
    <m/>
    <x v="0"/>
    <x v="0"/>
    <m/>
  </r>
  <r>
    <s v=""/>
    <s v=" HR_0605_3029"/>
    <s v="IPM Upgrade - Chamber Preliminary Design"/>
    <s v="6.05.05.03"/>
    <x v="0"/>
    <d v="2022-12-02T00:00:00"/>
    <d v="2023-09-18T00:00:00"/>
    <s v="mahmed"/>
    <s v="gassner"/>
    <n v="39197.550000000003"/>
    <s v="EDIA"/>
    <s v="C"/>
    <s v="Labor"/>
    <s v="TEC"/>
    <m/>
    <s v="BNL"/>
    <s v="PED"/>
    <s v="INS"/>
    <x v="11"/>
    <m/>
    <m/>
    <m/>
    <m/>
    <m/>
    <m/>
    <m/>
    <n v="39197.550000000003"/>
    <m/>
    <m/>
    <m/>
    <m/>
    <m/>
    <m/>
    <m/>
    <m/>
    <m/>
    <m/>
    <m/>
    <x v="0"/>
    <x v="0"/>
    <m/>
  </r>
  <r>
    <s v=""/>
    <s v=" HR_0605_3031"/>
    <s v="IPM Upgrade - Controlled Gas Leak Preliminary Design"/>
    <s v="6.05.05.03"/>
    <x v="0"/>
    <d v="2022-12-02T00:00:00"/>
    <d v="2023-09-18T00:00:00"/>
    <s v="mahmed"/>
    <s v="gassner"/>
    <n v="6532.93"/>
    <s v="EDIA"/>
    <s v="C"/>
    <s v="Labor"/>
    <s v="TEC"/>
    <m/>
    <s v="BNL"/>
    <s v="PED"/>
    <s v="INS"/>
    <x v="11"/>
    <m/>
    <m/>
    <m/>
    <m/>
    <m/>
    <m/>
    <m/>
    <n v="6532.93"/>
    <m/>
    <m/>
    <m/>
    <m/>
    <m/>
    <m/>
    <m/>
    <m/>
    <m/>
    <m/>
    <m/>
    <x v="0"/>
    <x v="0"/>
    <m/>
  </r>
  <r>
    <s v=""/>
    <s v=" HR_0605_3033"/>
    <s v="IPM Upgrade - Corrector Magnet Preliminary Design"/>
    <s v="6.05.05.03"/>
    <x v="0"/>
    <d v="2022-12-02T00:00:00"/>
    <d v="2023-09-18T00:00:00"/>
    <s v="mahmed"/>
    <s v="gassner"/>
    <n v="13065.85"/>
    <s v="EDIA"/>
    <s v="C"/>
    <s v="Labor"/>
    <s v="TEC"/>
    <m/>
    <s v="BNL"/>
    <s v="PED"/>
    <s v="INS"/>
    <x v="11"/>
    <m/>
    <m/>
    <m/>
    <m/>
    <m/>
    <m/>
    <m/>
    <n v="13065.85"/>
    <m/>
    <m/>
    <m/>
    <m/>
    <m/>
    <m/>
    <m/>
    <m/>
    <m/>
    <m/>
    <m/>
    <x v="0"/>
    <x v="0"/>
    <m/>
  </r>
  <r>
    <s v=""/>
    <s v=" HR_0605_3085"/>
    <s v="IPM Upgrade - Chamber Final Design"/>
    <s v="6.05.05.03"/>
    <x v="0"/>
    <d v="2023-12-18T00:00:00"/>
    <d v="2024-12-31T00:00:00"/>
    <s v="mahmed"/>
    <s v="gassner"/>
    <n v="54536.81"/>
    <s v="EDIA"/>
    <s v="C"/>
    <s v="Labor"/>
    <s v="TEC"/>
    <m/>
    <s v="BNL"/>
    <s v="PED"/>
    <s v="INS"/>
    <x v="6"/>
    <m/>
    <m/>
    <m/>
    <m/>
    <m/>
    <m/>
    <m/>
    <m/>
    <n v="41741.629999999997"/>
    <n v="12795.18"/>
    <m/>
    <m/>
    <m/>
    <m/>
    <m/>
    <m/>
    <m/>
    <m/>
    <m/>
    <x v="0"/>
    <x v="0"/>
    <m/>
  </r>
  <r>
    <s v=""/>
    <s v=" HR_0605_3087"/>
    <s v="IPM Upgrade - Controlled Gas Leak Final Design"/>
    <s v="6.05.05.03"/>
    <x v="0"/>
    <d v="2023-12-18T00:00:00"/>
    <d v="2024-12-31T00:00:00"/>
    <s v="mahmed"/>
    <s v="gassner"/>
    <n v="9543.94"/>
    <s v="EDIA"/>
    <s v="C"/>
    <s v="Labor"/>
    <s v="TEC"/>
    <m/>
    <s v="BNL"/>
    <s v="PED"/>
    <s v="INS"/>
    <x v="6"/>
    <m/>
    <m/>
    <m/>
    <m/>
    <m/>
    <m/>
    <m/>
    <m/>
    <n v="7304.79"/>
    <n v="2239.15"/>
    <m/>
    <m/>
    <m/>
    <m/>
    <m/>
    <m/>
    <m/>
    <m/>
    <m/>
    <x v="0"/>
    <x v="0"/>
    <m/>
  </r>
  <r>
    <s v=""/>
    <s v=" HR_0605_3089"/>
    <s v="IPM Upgrade - Corrector Magnet Final Design"/>
    <s v="6.05.05.03"/>
    <x v="0"/>
    <d v="2023-12-18T00:00:00"/>
    <d v="2024-12-31T00:00:00"/>
    <s v="mahmed"/>
    <s v="gassner"/>
    <n v="19087.88"/>
    <s v="EDIA"/>
    <s v="C"/>
    <s v="Labor"/>
    <s v="TEC"/>
    <m/>
    <s v="BNL"/>
    <s v="PED"/>
    <s v="INS"/>
    <x v="6"/>
    <m/>
    <m/>
    <m/>
    <m/>
    <m/>
    <m/>
    <m/>
    <m/>
    <n v="14609.57"/>
    <n v="4478.3100000000004"/>
    <m/>
    <m/>
    <m/>
    <m/>
    <m/>
    <m/>
    <m/>
    <m/>
    <m/>
    <x v="0"/>
    <x v="0"/>
    <m/>
  </r>
  <r>
    <s v=""/>
    <s v=" HR_0605_3035"/>
    <s v="IPM Upgrade - Electronic System - System Preliminary Design"/>
    <s v="6.05.05.03"/>
    <x v="0"/>
    <d v="2022-12-02T00:00:00"/>
    <d v="2023-09-18T00:00:00"/>
    <s v="mahmed"/>
    <s v="gassner"/>
    <n v="19598.78"/>
    <s v="EDIA"/>
    <s v="C"/>
    <s v="Labor"/>
    <s v="TEC"/>
    <m/>
    <s v="BNL"/>
    <s v="PED"/>
    <s v="INS"/>
    <x v="11"/>
    <m/>
    <m/>
    <m/>
    <m/>
    <m/>
    <m/>
    <m/>
    <n v="19598.78"/>
    <m/>
    <m/>
    <m/>
    <m/>
    <m/>
    <m/>
    <m/>
    <m/>
    <m/>
    <m/>
    <m/>
    <x v="0"/>
    <x v="0"/>
    <m/>
  </r>
  <r>
    <s v=""/>
    <s v=" HR_0605_3091"/>
    <s v="IPM Upgrade - Electronic System - System Final Design"/>
    <s v="6.05.05.03"/>
    <x v="0"/>
    <d v="2023-12-18T00:00:00"/>
    <d v="2024-12-31T00:00:00"/>
    <s v="mahmed"/>
    <s v="gassner"/>
    <n v="14315.91"/>
    <s v="EDIA"/>
    <s v="C"/>
    <s v="Labor"/>
    <s v="TEC"/>
    <m/>
    <s v="BNL"/>
    <s v="PED"/>
    <s v="INS"/>
    <x v="6"/>
    <m/>
    <m/>
    <m/>
    <m/>
    <m/>
    <m/>
    <m/>
    <m/>
    <n v="10957.18"/>
    <n v="3358.73"/>
    <m/>
    <m/>
    <m/>
    <m/>
    <m/>
    <m/>
    <m/>
    <m/>
    <m/>
    <x v="0"/>
    <x v="0"/>
    <m/>
  </r>
  <r>
    <s v=""/>
    <s v=" HR_0605_3037"/>
    <s v="Head-Tail Pick-up Preliminary Design"/>
    <s v="6.05.05.03"/>
    <x v="0"/>
    <d v="2022-12-02T00:00:00"/>
    <d v="2023-09-18T00:00:00"/>
    <s v="mahmed"/>
    <s v="gassner"/>
    <n v="26131.7"/>
    <s v="EDIA"/>
    <s v="C"/>
    <s v="Labor"/>
    <s v="TEC"/>
    <m/>
    <s v="BNL"/>
    <s v="PED"/>
    <s v="INS"/>
    <x v="11"/>
    <m/>
    <m/>
    <m/>
    <m/>
    <m/>
    <m/>
    <m/>
    <n v="26131.7"/>
    <m/>
    <m/>
    <m/>
    <m/>
    <m/>
    <m/>
    <m/>
    <m/>
    <m/>
    <m/>
    <m/>
    <x v="0"/>
    <x v="0"/>
    <m/>
  </r>
  <r>
    <s v=""/>
    <s v=" HR_0605_3093"/>
    <s v="Head-Tail Pick-up Final Design"/>
    <s v="6.05.05.03"/>
    <x v="0"/>
    <d v="2023-12-18T00:00:00"/>
    <d v="2024-12-31T00:00:00"/>
    <s v="mahmed"/>
    <s v="gassner"/>
    <n v="27268.400000000001"/>
    <s v="EDIA"/>
    <s v="C"/>
    <s v="Labor"/>
    <s v="TEC"/>
    <m/>
    <s v="BNL"/>
    <s v="PED"/>
    <s v="INS"/>
    <x v="6"/>
    <m/>
    <m/>
    <m/>
    <m/>
    <m/>
    <m/>
    <m/>
    <m/>
    <n v="20870.82"/>
    <n v="6397.59"/>
    <m/>
    <m/>
    <m/>
    <m/>
    <m/>
    <m/>
    <m/>
    <m/>
    <m/>
    <x v="0"/>
    <x v="0"/>
    <m/>
  </r>
  <r>
    <s v=""/>
    <s v=" HR_0605_3049"/>
    <s v="ARTUS Upgrade - System Preliminary Design"/>
    <s v="6.05.05.03"/>
    <x v="0"/>
    <d v="2023-01-23T00:00:00"/>
    <d v="2023-05-01T00:00:00"/>
    <s v="mahmed"/>
    <s v="gassner"/>
    <n v="26131.7"/>
    <s v="EDIA"/>
    <s v="C"/>
    <s v="Labor"/>
    <s v="TEC"/>
    <m/>
    <s v="BNL"/>
    <s v="PED"/>
    <s v="INS"/>
    <x v="11"/>
    <m/>
    <m/>
    <m/>
    <m/>
    <m/>
    <m/>
    <m/>
    <n v="26131.7"/>
    <m/>
    <m/>
    <m/>
    <m/>
    <m/>
    <m/>
    <m/>
    <m/>
    <m/>
    <m/>
    <m/>
    <x v="0"/>
    <x v="0"/>
    <m/>
  </r>
  <r>
    <s v=""/>
    <s v=" HR_0605_3055"/>
    <s v="ARTUS Upgrade - System Final Design"/>
    <s v="6.05.05.03"/>
    <x v="0"/>
    <d v="2023-07-27T00:00:00"/>
    <d v="2024-08-08T00:00:00"/>
    <s v="mahmed"/>
    <s v="gassner"/>
    <n v="26884.5"/>
    <s v="EDIA"/>
    <s v="C"/>
    <s v="Labor"/>
    <s v="TEC"/>
    <m/>
    <s v="BNL"/>
    <s v="PED"/>
    <s v="INS"/>
    <x v="6"/>
    <m/>
    <m/>
    <m/>
    <m/>
    <m/>
    <m/>
    <m/>
    <n v="4756.49"/>
    <n v="22128.01"/>
    <m/>
    <m/>
    <m/>
    <m/>
    <m/>
    <m/>
    <m/>
    <m/>
    <m/>
    <m/>
    <x v="0"/>
    <x v="0"/>
    <m/>
  </r>
  <r>
    <s v=""/>
    <s v=" HR_0605_3051"/>
    <s v="BBQ Upgrade - System Preliminary Design"/>
    <s v="6.05.05.03"/>
    <x v="0"/>
    <d v="2023-03-13T00:00:00"/>
    <d v="2023-07-26T00:00:00"/>
    <s v="mahmed"/>
    <s v="gassner"/>
    <n v="26131.7"/>
    <s v="EDIA"/>
    <s v="C"/>
    <s v="Labor"/>
    <s v="TEC"/>
    <m/>
    <s v="BNL"/>
    <s v="PED"/>
    <s v="INS"/>
    <x v="11"/>
    <m/>
    <m/>
    <m/>
    <m/>
    <m/>
    <m/>
    <m/>
    <n v="26131.7"/>
    <m/>
    <m/>
    <m/>
    <m/>
    <m/>
    <m/>
    <m/>
    <m/>
    <m/>
    <m/>
    <m/>
    <x v="0"/>
    <x v="0"/>
    <m/>
  </r>
  <r>
    <s v=""/>
    <s v=" HR_0605_3081"/>
    <s v="BBQ Upgrade - System Final Design"/>
    <s v="6.05.05.03"/>
    <x v="0"/>
    <d v="2023-10-23T00:00:00"/>
    <d v="2024-11-04T00:00:00"/>
    <s v="mahmed"/>
    <s v="gassner"/>
    <n v="27133.69"/>
    <s v="EDIA"/>
    <s v="C"/>
    <s v="Labor"/>
    <s v="TEC"/>
    <m/>
    <s v="BNL"/>
    <s v="PED"/>
    <s v="INS"/>
    <x v="6"/>
    <m/>
    <m/>
    <m/>
    <m/>
    <m/>
    <m/>
    <m/>
    <m/>
    <n v="24629.05"/>
    <n v="2504.65"/>
    <m/>
    <m/>
    <m/>
    <m/>
    <m/>
    <m/>
    <m/>
    <m/>
    <m/>
    <x v="0"/>
    <x v="0"/>
    <m/>
  </r>
  <r>
    <s v=""/>
    <s v=" HR_0605_3039"/>
    <s v="HF Schottky Upgrade - Cavity - Preliminary Design"/>
    <s v="6.05.05.03"/>
    <x v="0"/>
    <d v="2022-12-02T00:00:00"/>
    <d v="2023-09-18T00:00:00"/>
    <s v="mahmed"/>
    <s v="gassner"/>
    <n v="39197.550000000003"/>
    <s v="EDIA"/>
    <s v="C"/>
    <s v="Labor"/>
    <s v="TEC"/>
    <m/>
    <s v="BNL"/>
    <s v="PED"/>
    <s v="INS"/>
    <x v="11"/>
    <m/>
    <m/>
    <m/>
    <m/>
    <m/>
    <m/>
    <m/>
    <n v="39197.550000000003"/>
    <m/>
    <m/>
    <m/>
    <m/>
    <m/>
    <m/>
    <m/>
    <m/>
    <m/>
    <m/>
    <m/>
    <x v="0"/>
    <x v="0"/>
    <m/>
  </r>
  <r>
    <s v=""/>
    <s v=" HR_0605_3095"/>
    <s v="HF Schottky Upgrade - Cavity - Final Design"/>
    <s v="6.05.05.03"/>
    <x v="0"/>
    <d v="2023-12-18T00:00:00"/>
    <d v="2024-12-31T00:00:00"/>
    <s v="mahmed"/>
    <s v="gassner"/>
    <n v="40902.61"/>
    <s v="EDIA"/>
    <s v="C"/>
    <s v="Labor"/>
    <s v="TEC"/>
    <m/>
    <s v="BNL"/>
    <s v="PED"/>
    <s v="INS"/>
    <x v="6"/>
    <m/>
    <m/>
    <m/>
    <m/>
    <m/>
    <m/>
    <m/>
    <m/>
    <n v="31306.23"/>
    <n v="9596.3799999999992"/>
    <m/>
    <m/>
    <m/>
    <m/>
    <m/>
    <m/>
    <m/>
    <m/>
    <m/>
    <x v="0"/>
    <x v="0"/>
    <m/>
  </r>
  <r>
    <s v=""/>
    <s v=" HR_0605_3047"/>
    <s v="HF Schottky Upgrade - Electronics Design - Preliminary Design"/>
    <s v="6.05.05.03"/>
    <x v="0"/>
    <d v="2022-12-02T00:00:00"/>
    <d v="2023-09-18T00:00:00"/>
    <s v="mahmed"/>
    <s v="gassner"/>
    <n v="19598.78"/>
    <s v="EDIA"/>
    <s v="C"/>
    <s v="Labor"/>
    <s v="TEC"/>
    <m/>
    <s v="BNL"/>
    <s v="PED"/>
    <s v="INS"/>
    <x v="11"/>
    <m/>
    <m/>
    <m/>
    <m/>
    <m/>
    <m/>
    <m/>
    <n v="19598.78"/>
    <m/>
    <m/>
    <m/>
    <m/>
    <m/>
    <m/>
    <m/>
    <m/>
    <m/>
    <m/>
    <m/>
    <x v="0"/>
    <x v="0"/>
    <m/>
  </r>
  <r>
    <s v=""/>
    <s v=" HR_0605_3103"/>
    <s v="HF Schottky Upgrade - Electronics Design - Final Design"/>
    <s v="6.05.05.03"/>
    <x v="0"/>
    <d v="2023-12-18T00:00:00"/>
    <d v="2024-12-31T00:00:00"/>
    <s v="mahmed"/>
    <s v="gassner"/>
    <n v="4771.97"/>
    <s v="EDIA"/>
    <s v="C"/>
    <s v="Labor"/>
    <s v="TEC"/>
    <m/>
    <s v="BNL"/>
    <s v="PED"/>
    <s v="INS"/>
    <x v="6"/>
    <m/>
    <m/>
    <m/>
    <m/>
    <m/>
    <m/>
    <m/>
    <m/>
    <n v="3652.39"/>
    <n v="1119.58"/>
    <m/>
    <m/>
    <m/>
    <m/>
    <m/>
    <m/>
    <m/>
    <m/>
    <m/>
    <x v="0"/>
    <x v="0"/>
    <m/>
  </r>
  <r>
    <s v=""/>
    <s v=" HR_0605_3041"/>
    <s v="LF Schottky Upgrade - Mechanical Design - Preliminary Design"/>
    <s v="6.05.05.03"/>
    <x v="0"/>
    <d v="2022-12-02T00:00:00"/>
    <d v="2023-09-18T00:00:00"/>
    <s v="mahmed"/>
    <s v="gassner"/>
    <n v="26131.7"/>
    <s v="EDIA"/>
    <s v="C"/>
    <s v="Labor"/>
    <s v="TEC"/>
    <m/>
    <s v="BNL"/>
    <s v="PED"/>
    <s v="INS"/>
    <x v="11"/>
    <m/>
    <m/>
    <m/>
    <m/>
    <m/>
    <m/>
    <m/>
    <n v="26131.7"/>
    <m/>
    <m/>
    <m/>
    <m/>
    <m/>
    <m/>
    <m/>
    <m/>
    <m/>
    <m/>
    <m/>
    <x v="0"/>
    <x v="0"/>
    <m/>
  </r>
  <r>
    <s v=""/>
    <s v=" HR_0605_3097"/>
    <s v="LF Schottky Upgrade - Mechanical Design - Final Design"/>
    <s v="6.05.05.03"/>
    <x v="0"/>
    <d v="2023-12-18T00:00:00"/>
    <d v="2024-12-31T00:00:00"/>
    <s v="mahmed"/>
    <s v="gassner"/>
    <n v="27268.400000000001"/>
    <s v="EDIA"/>
    <s v="C"/>
    <s v="Labor"/>
    <s v="TEC"/>
    <m/>
    <s v="BNL"/>
    <s v="PED"/>
    <s v="INS"/>
    <x v="6"/>
    <m/>
    <m/>
    <m/>
    <m/>
    <m/>
    <m/>
    <m/>
    <m/>
    <n v="20870.82"/>
    <n v="6397.59"/>
    <m/>
    <m/>
    <m/>
    <m/>
    <m/>
    <m/>
    <m/>
    <m/>
    <m/>
    <x v="0"/>
    <x v="0"/>
    <m/>
  </r>
  <r>
    <s v=""/>
    <s v=" HR_0603_2560"/>
    <s v="HSR Collimators - Mechanical System - Preliminary Design"/>
    <s v="6.06.03.02.02"/>
    <x v="0"/>
    <d v="2024-01-26T00:00:00"/>
    <d v="2024-06-17T00:00:00"/>
    <s v="mahmed"/>
    <s v="gassner"/>
    <n v="54092.62"/>
    <s v="EDIA"/>
    <s v="C"/>
    <s v="Labor"/>
    <s v="TEC"/>
    <m/>
    <s v="BNL"/>
    <s v="PED"/>
    <s v="AD"/>
    <x v="11"/>
    <m/>
    <m/>
    <m/>
    <m/>
    <m/>
    <m/>
    <m/>
    <m/>
    <n v="54092.62"/>
    <m/>
    <m/>
    <m/>
    <m/>
    <m/>
    <m/>
    <m/>
    <m/>
    <m/>
    <m/>
    <x v="0"/>
    <x v="0"/>
    <m/>
  </r>
  <r>
    <s v=""/>
    <s v=" HR_0603_2580"/>
    <s v="HSR Collimators - Mechanical System - Final Design"/>
    <s v="6.06.03.02.02"/>
    <x v="0"/>
    <d v="2024-10-03T00:00:00"/>
    <d v="2025-07-23T00:00:00"/>
    <s v="mahmed"/>
    <s v="gassner"/>
    <n v="55985.87"/>
    <s v="EDIA"/>
    <s v="C"/>
    <s v="Labor"/>
    <s v="TEC"/>
    <m/>
    <s v="BNL"/>
    <s v="PED"/>
    <s v="AD"/>
    <x v="6"/>
    <m/>
    <m/>
    <m/>
    <m/>
    <m/>
    <m/>
    <m/>
    <m/>
    <m/>
    <n v="55985.87"/>
    <m/>
    <m/>
    <m/>
    <m/>
    <m/>
    <m/>
    <m/>
    <m/>
    <m/>
    <x v="0"/>
    <x v="0"/>
    <m/>
  </r>
  <r>
    <s v=""/>
    <s v=" HR_0603_2660"/>
    <s v="HSR Collimators - Loss Detectors - Preliminary Design"/>
    <s v="6.06.03.02.02"/>
    <x v="0"/>
    <d v="2024-01-26T00:00:00"/>
    <d v="2024-06-17T00:00:00"/>
    <s v="mahmed"/>
    <s v="gassner"/>
    <n v="13523.16"/>
    <s v="EDIA"/>
    <s v="C"/>
    <s v="Labor"/>
    <s v="TEC"/>
    <m/>
    <s v="BNL"/>
    <s v="PED"/>
    <s v="AD"/>
    <x v="11"/>
    <m/>
    <m/>
    <m/>
    <m/>
    <m/>
    <m/>
    <m/>
    <m/>
    <n v="13523.16"/>
    <m/>
    <m/>
    <m/>
    <m/>
    <m/>
    <m/>
    <m/>
    <m/>
    <m/>
    <m/>
    <x v="0"/>
    <x v="0"/>
    <m/>
  </r>
  <r>
    <s v=""/>
    <s v=" HR_0603_2680"/>
    <s v="HSR Collimators - Loss Detectors - Final Design"/>
    <s v="6.06.03.02.02"/>
    <x v="0"/>
    <d v="2024-10-03T00:00:00"/>
    <d v="2025-07-23T00:00:00"/>
    <s v="mahmed"/>
    <s v="gassner"/>
    <n v="6998.23"/>
    <s v="EDIA"/>
    <s v="C"/>
    <s v="Labor"/>
    <s v="TEC"/>
    <m/>
    <s v="BNL"/>
    <s v="PED"/>
    <s v="AD"/>
    <x v="6"/>
    <m/>
    <m/>
    <m/>
    <m/>
    <m/>
    <m/>
    <m/>
    <m/>
    <m/>
    <n v="6998.23"/>
    <m/>
    <m/>
    <m/>
    <m/>
    <m/>
    <m/>
    <m/>
    <m/>
    <m/>
    <x v="0"/>
    <x v="0"/>
    <m/>
  </r>
  <r>
    <s v=""/>
    <s v=" HR_0603_2760"/>
    <s v="HSR Collimators - Motion System - Preliminary Design"/>
    <s v="6.06.03.02.02"/>
    <x v="0"/>
    <d v="2024-01-26T00:00:00"/>
    <d v="2024-06-17T00:00:00"/>
    <s v="mahmed"/>
    <s v="gassner"/>
    <n v="6761.58"/>
    <s v="EDIA"/>
    <s v="C"/>
    <s v="Labor"/>
    <s v="TEC"/>
    <m/>
    <s v="BNL"/>
    <s v="PED"/>
    <s v="AD"/>
    <x v="11"/>
    <m/>
    <m/>
    <m/>
    <m/>
    <m/>
    <m/>
    <m/>
    <m/>
    <n v="6761.58"/>
    <m/>
    <m/>
    <m/>
    <m/>
    <m/>
    <m/>
    <m/>
    <m/>
    <m/>
    <m/>
    <x v="0"/>
    <x v="0"/>
    <m/>
  </r>
  <r>
    <s v=""/>
    <s v=" HR_0603_2780"/>
    <s v="HSR Collimators - Motion System - Final Design"/>
    <s v="6.06.03.02.02"/>
    <x v="0"/>
    <d v="2024-10-03T00:00:00"/>
    <d v="2025-07-23T00:00:00"/>
    <s v="mahmed"/>
    <s v="gassner"/>
    <n v="4898.76"/>
    <s v="EDIA"/>
    <s v="C"/>
    <s v="Labor"/>
    <s v="TEC"/>
    <m/>
    <s v="BNL"/>
    <s v="PED"/>
    <s v="AD"/>
    <x v="6"/>
    <m/>
    <m/>
    <m/>
    <m/>
    <m/>
    <m/>
    <m/>
    <m/>
    <m/>
    <n v="4898.76"/>
    <m/>
    <m/>
    <m/>
    <m/>
    <m/>
    <m/>
    <m/>
    <m/>
    <m/>
    <x v="0"/>
    <x v="0"/>
    <m/>
  </r>
  <r>
    <s v=""/>
    <s v=" HR_0603_2860"/>
    <s v="HSR Collimators - BPM Electronic System - Preliminary Design"/>
    <s v="6.06.03.02.02"/>
    <x v="0"/>
    <d v="2024-01-26T00:00:00"/>
    <d v="2024-06-17T00:00:00"/>
    <s v="mahmed"/>
    <s v="gassner"/>
    <n v="13523.16"/>
    <s v="EDIA"/>
    <s v="C"/>
    <s v="Labor"/>
    <s v="TEC"/>
    <m/>
    <s v="BNL"/>
    <s v="PED"/>
    <s v="AD"/>
    <x v="11"/>
    <m/>
    <m/>
    <m/>
    <m/>
    <m/>
    <m/>
    <m/>
    <m/>
    <n v="13523.16"/>
    <m/>
    <m/>
    <m/>
    <m/>
    <m/>
    <m/>
    <m/>
    <m/>
    <m/>
    <m/>
    <x v="0"/>
    <x v="0"/>
    <m/>
  </r>
  <r>
    <s v=""/>
    <s v=" HR_0603_2880"/>
    <s v="HSR Collimators - BPM Electronic System - Final Design"/>
    <s v="6.06.03.02.02"/>
    <x v="0"/>
    <d v="2024-10-03T00:00:00"/>
    <d v="2025-07-23T00:00:00"/>
    <s v="mahmed"/>
    <s v="gassner"/>
    <n v="9797.5300000000007"/>
    <s v="EDIA"/>
    <s v="C"/>
    <s v="Labor"/>
    <s v="TEC"/>
    <m/>
    <s v="BNL"/>
    <s v="PED"/>
    <s v="AD"/>
    <x v="6"/>
    <m/>
    <m/>
    <m/>
    <m/>
    <m/>
    <m/>
    <m/>
    <m/>
    <m/>
    <n v="9797.5300000000007"/>
    <m/>
    <m/>
    <m/>
    <m/>
    <m/>
    <m/>
    <m/>
    <m/>
    <m/>
    <x v="0"/>
    <x v="0"/>
    <m/>
  </r>
  <r>
    <s v=""/>
    <s v=" HR_0801_1080"/>
    <s v="Hadron Cooling Management FY22"/>
    <s v="6.05.07.01"/>
    <x v="0"/>
    <d v="2021-10-01T00:00:00"/>
    <d v="2022-09-30T00:00:00"/>
    <s v="apatil"/>
    <s v="wange"/>
    <n v="0"/>
    <s v="EDIA"/>
    <s v="A"/>
    <s v="Labor"/>
    <s v="TEC"/>
    <m/>
    <s v="BNL"/>
    <s v="PED"/>
    <s v="SHC"/>
    <x v="0"/>
    <m/>
    <m/>
    <m/>
    <m/>
    <m/>
    <m/>
    <m/>
    <m/>
    <m/>
    <m/>
    <m/>
    <m/>
    <m/>
    <m/>
    <m/>
    <m/>
    <m/>
    <m/>
    <m/>
    <x v="0"/>
    <x v="0"/>
    <m/>
  </r>
  <r>
    <s v=""/>
    <s v=" HR_0801_1100"/>
    <s v="Hadron Cooling Management FY25"/>
    <s v="6.05.07.01"/>
    <x v="0"/>
    <d v="2024-10-01T00:00:00"/>
    <d v="2025-09-30T00:00:00"/>
    <s v="apatil"/>
    <s v="wange"/>
    <n v="153961.13"/>
    <s v="EDIA"/>
    <s v="A"/>
    <s v="Labor"/>
    <s v="TEC"/>
    <m/>
    <s v="BNL"/>
    <s v="Const"/>
    <s v="SHC"/>
    <x v="0"/>
    <m/>
    <m/>
    <m/>
    <m/>
    <m/>
    <m/>
    <m/>
    <m/>
    <m/>
    <n v="153961.13"/>
    <m/>
    <m/>
    <m/>
    <m/>
    <m/>
    <m/>
    <m/>
    <m/>
    <m/>
    <x v="0"/>
    <x v="0"/>
    <m/>
  </r>
  <r>
    <s v=""/>
    <s v=" HR_0801_1120"/>
    <s v="Hadron Cooling Management FY26"/>
    <s v="6.05.07.01"/>
    <x v="0"/>
    <d v="2025-10-01T00:00:00"/>
    <d v="2026-09-30T00:00:00"/>
    <s v="apatil"/>
    <s v="wange"/>
    <n v="159349.76999999999"/>
    <s v="EDIA"/>
    <s v="A"/>
    <s v="Labor"/>
    <s v="TEC"/>
    <m/>
    <s v="BNL"/>
    <s v="Const"/>
    <s v="SHC"/>
    <x v="0"/>
    <m/>
    <m/>
    <m/>
    <m/>
    <m/>
    <m/>
    <m/>
    <m/>
    <m/>
    <m/>
    <n v="159349.76999999999"/>
    <m/>
    <m/>
    <m/>
    <m/>
    <m/>
    <m/>
    <m/>
    <m/>
    <x v="0"/>
    <x v="0"/>
    <m/>
  </r>
  <r>
    <s v=""/>
    <s v=" HR_0801_1140"/>
    <s v="Hadron Cooling Management FY27"/>
    <s v="6.05.07.01"/>
    <x v="0"/>
    <d v="2026-10-01T00:00:00"/>
    <d v="2027-09-30T00:00:00"/>
    <s v="apatil"/>
    <s v="wange"/>
    <n v="164927.01999999999"/>
    <s v="EDIA"/>
    <s v="A"/>
    <s v="Labor"/>
    <s v="TEC"/>
    <m/>
    <s v="BNL"/>
    <s v="Const"/>
    <s v="SHC"/>
    <x v="0"/>
    <m/>
    <m/>
    <m/>
    <m/>
    <m/>
    <m/>
    <m/>
    <m/>
    <m/>
    <m/>
    <m/>
    <n v="164927.01999999999"/>
    <m/>
    <m/>
    <m/>
    <m/>
    <m/>
    <m/>
    <m/>
    <x v="0"/>
    <x v="0"/>
    <m/>
  </r>
  <r>
    <s v=""/>
    <s v=" HR_0801_1160"/>
    <s v="Hadron Cooling Management FY28"/>
    <s v="6.05.07.01"/>
    <x v="0"/>
    <d v="2027-10-01T00:00:00"/>
    <d v="2028-09-29T00:00:00"/>
    <s v="apatil"/>
    <s v="wange"/>
    <n v="170699.46"/>
    <s v="EDIA"/>
    <s v="A"/>
    <s v="Labor"/>
    <s v="TEC"/>
    <m/>
    <s v="BNL"/>
    <s v="Const"/>
    <s v="SHC"/>
    <x v="0"/>
    <m/>
    <m/>
    <m/>
    <m/>
    <m/>
    <m/>
    <m/>
    <m/>
    <m/>
    <m/>
    <m/>
    <m/>
    <n v="170699.46"/>
    <m/>
    <m/>
    <m/>
    <m/>
    <m/>
    <m/>
    <x v="0"/>
    <x v="0"/>
    <m/>
  </r>
  <r>
    <s v=""/>
    <s v=" HR_0801_1180"/>
    <s v="Hadron Cooling Management FY29"/>
    <s v="6.05.07.01"/>
    <x v="0"/>
    <d v="2028-10-02T00:00:00"/>
    <d v="2029-09-28T00:00:00"/>
    <s v="apatil"/>
    <s v="wange"/>
    <n v="88336.97"/>
    <s v="EDIA"/>
    <s v="A"/>
    <s v="Labor"/>
    <s v="OPC"/>
    <m/>
    <s v="BNL"/>
    <s v="Pre-Ops"/>
    <s v="SHC"/>
    <x v="0"/>
    <m/>
    <m/>
    <m/>
    <m/>
    <m/>
    <m/>
    <m/>
    <m/>
    <m/>
    <m/>
    <m/>
    <m/>
    <m/>
    <n v="88336.97"/>
    <n v="0"/>
    <m/>
    <m/>
    <m/>
    <m/>
    <x v="0"/>
    <x v="0"/>
    <m/>
  </r>
  <r>
    <s v=""/>
    <s v=" HR_0801_1200"/>
    <s v="Hadron Cooling Management FY30"/>
    <s v="6.05.07.01"/>
    <x v="0"/>
    <d v="2029-10-01T00:00:00"/>
    <d v="1930-09-30T00:00:00"/>
    <s v="apatil"/>
    <s v="wange"/>
    <n v="91428.77"/>
    <s v="EDIA"/>
    <s v="A"/>
    <s v="Labor"/>
    <s v="OPC"/>
    <m/>
    <s v="BNL"/>
    <s v="Pre-Ops"/>
    <s v="SHC"/>
    <x v="0"/>
    <m/>
    <m/>
    <m/>
    <m/>
    <m/>
    <m/>
    <m/>
    <m/>
    <m/>
    <m/>
    <m/>
    <m/>
    <m/>
    <m/>
    <n v="91428.77"/>
    <m/>
    <m/>
    <m/>
    <m/>
    <x v="0"/>
    <x v="0"/>
    <m/>
  </r>
  <r>
    <s v=""/>
    <s v=" HR_0801_1085"/>
    <s v="Hadron Cooling Management FY23"/>
    <s v="6.05.07.01"/>
    <x v="0"/>
    <d v="2022-10-03T00:00:00"/>
    <d v="2023-09-29T00:00:00"/>
    <s v="apatil"/>
    <s v="wange"/>
    <n v="71862.179999999993"/>
    <s v="EDIA"/>
    <s v="A"/>
    <s v="Labor"/>
    <s v="TEC"/>
    <m/>
    <s v="BNL"/>
    <s v="PED"/>
    <s v="SHC"/>
    <x v="0"/>
    <m/>
    <m/>
    <m/>
    <m/>
    <m/>
    <m/>
    <m/>
    <n v="71862.179999999993"/>
    <n v="0"/>
    <m/>
    <m/>
    <m/>
    <m/>
    <m/>
    <m/>
    <m/>
    <m/>
    <m/>
    <m/>
    <x v="0"/>
    <x v="0"/>
    <m/>
  </r>
  <r>
    <s v=""/>
    <s v=" HR_0801_1090"/>
    <s v="Hadron Cooling Management FY24"/>
    <s v="6.05.07.01"/>
    <x v="0"/>
    <d v="2023-10-02T00:00:00"/>
    <d v="2024-09-30T00:00:00"/>
    <s v="apatil"/>
    <s v="wange"/>
    <n v="74377.36"/>
    <s v="EDIA"/>
    <s v="A"/>
    <s v="Labor"/>
    <s v="TEC"/>
    <m/>
    <s v="BNL"/>
    <s v="PED"/>
    <s v="SHC"/>
    <x v="0"/>
    <m/>
    <m/>
    <m/>
    <m/>
    <m/>
    <m/>
    <m/>
    <m/>
    <n v="74377.36"/>
    <m/>
    <m/>
    <m/>
    <m/>
    <m/>
    <m/>
    <m/>
    <m/>
    <m/>
    <m/>
    <x v="0"/>
    <x v="0"/>
    <m/>
  </r>
  <r>
    <s v=""/>
    <s v=" HR_0802_1000"/>
    <s v="High Current HCeS - Design new location into which  the high current e-source will be installed"/>
    <s v="6.05.07.02"/>
    <x v="0"/>
    <d v="2025-09-30T00:00:00"/>
    <d v="2026-03-26T00:00:00"/>
    <s v="glayden"/>
    <s v="skaritka"/>
    <n v="28964.52"/>
    <s v="EDIA"/>
    <s v="C"/>
    <s v="Labor"/>
    <s v="TEC"/>
    <m/>
    <s v="BNL"/>
    <s v="PED"/>
    <s v="SHC"/>
    <x v="11"/>
    <m/>
    <m/>
    <m/>
    <m/>
    <m/>
    <m/>
    <m/>
    <m/>
    <m/>
    <n v="241.37"/>
    <n v="28723.15"/>
    <m/>
    <m/>
    <m/>
    <m/>
    <m/>
    <m/>
    <m/>
    <m/>
    <x v="0"/>
    <x v="0"/>
    <m/>
  </r>
  <r>
    <s v=""/>
    <s v=" HR_0802_1180"/>
    <s v="High Current HCeS - Decommission and dissassembly of all LeRec Gun system"/>
    <s v="6.05.07.02"/>
    <x v="0"/>
    <d v="2027-08-04T00:00:00"/>
    <d v="2028-03-27T00:00:00"/>
    <s v="glayden"/>
    <s v="skaritka"/>
    <n v="15383.66"/>
    <s v="CON"/>
    <s v="C"/>
    <s v="Labor"/>
    <s v="TEC"/>
    <m/>
    <s v="BNL"/>
    <s v="Const"/>
    <s v="SHC"/>
    <x v="5"/>
    <m/>
    <m/>
    <m/>
    <m/>
    <m/>
    <m/>
    <m/>
    <m/>
    <m/>
    <m/>
    <m/>
    <n v="3942.06"/>
    <n v="11441.6"/>
    <m/>
    <m/>
    <m/>
    <m/>
    <m/>
    <m/>
    <x v="0"/>
    <x v="0"/>
    <m/>
  </r>
  <r>
    <s v=""/>
    <s v=" HR_0802_1220"/>
    <s v="High Current HCeS - Refurbish, upgrade and reassemble systems in final location"/>
    <s v="6.05.07.02"/>
    <x v="0"/>
    <d v="2028-07-20T00:00:00"/>
    <d v="2029-05-08T00:00:00"/>
    <s v="glayden"/>
    <s v="skaritka"/>
    <n v="31845.54"/>
    <s v="CON"/>
    <s v="C"/>
    <s v="Labor"/>
    <s v="TEC"/>
    <m/>
    <s v="BNL"/>
    <s v="Const"/>
    <s v="SHC"/>
    <x v="7"/>
    <m/>
    <m/>
    <m/>
    <m/>
    <m/>
    <m/>
    <m/>
    <m/>
    <m/>
    <m/>
    <m/>
    <m/>
    <n v="8120.61"/>
    <n v="23724.92"/>
    <m/>
    <m/>
    <m/>
    <m/>
    <m/>
    <x v="0"/>
    <x v="0"/>
    <m/>
  </r>
  <r>
    <s v=""/>
    <s v=" HR_0802_1300"/>
    <s v="High Current HCeS - Integration and testing of all subsystems"/>
    <s v="6.05.07.02"/>
    <x v="0"/>
    <d v="1931-01-03T00:00:00"/>
    <d v="1931-04-28T00:00:00"/>
    <s v="glayden"/>
    <s v="skaritka"/>
    <n v="68820.92"/>
    <s v="CON"/>
    <s v="C"/>
    <s v="Labor"/>
    <s v="TEC"/>
    <m/>
    <s v="BNL"/>
    <s v="Const"/>
    <s v="SHC"/>
    <x v="8"/>
    <m/>
    <m/>
    <m/>
    <m/>
    <m/>
    <m/>
    <m/>
    <m/>
    <m/>
    <m/>
    <m/>
    <m/>
    <m/>
    <m/>
    <m/>
    <n v="68820.92"/>
    <m/>
    <m/>
    <m/>
    <x v="0"/>
    <x v="0"/>
    <m/>
  </r>
  <r>
    <s v=""/>
    <s v=" HR_0802_1420"/>
    <s v="High Current HCeS - System Commissioning"/>
    <s v="6.05.07.02"/>
    <x v="0"/>
    <d v="1931-04-29T00:00:00"/>
    <d v="1931-10-17T00:00:00"/>
    <s v="glayden"/>
    <s v="skaritka"/>
    <n v="94959.97"/>
    <s v="CON"/>
    <s v="C"/>
    <s v="Labor"/>
    <s v="TEC"/>
    <m/>
    <s v="BNL"/>
    <s v="Const"/>
    <s v="SHC"/>
    <x v="4"/>
    <m/>
    <m/>
    <m/>
    <m/>
    <m/>
    <m/>
    <m/>
    <m/>
    <m/>
    <m/>
    <m/>
    <m/>
    <m/>
    <m/>
    <m/>
    <n v="85463.97"/>
    <n v="9496"/>
    <m/>
    <m/>
    <x v="0"/>
    <x v="0"/>
    <m/>
  </r>
  <r>
    <s v=""/>
    <s v=" HR_0804_1000"/>
    <s v="SHC Beam Transport Magnets (Quads) - Design"/>
    <s v="6.05.07.04"/>
    <x v="0"/>
    <d v="2023-09-29T00:00:00"/>
    <d v="2024-05-30T00:00:00"/>
    <s v="jtolle"/>
    <s v="hwitte"/>
    <n v="81798.429999999993"/>
    <s v="EDIA"/>
    <s v="C"/>
    <s v="Labor"/>
    <s v="TEC"/>
    <m/>
    <s v="BNL"/>
    <s v="PED"/>
    <s v="SHC"/>
    <x v="6"/>
    <s v="D.APP26"/>
    <m/>
    <m/>
    <m/>
    <m/>
    <m/>
    <m/>
    <n v="492.76"/>
    <n v="81305.67"/>
    <m/>
    <m/>
    <m/>
    <m/>
    <m/>
    <m/>
    <m/>
    <m/>
    <m/>
    <m/>
    <x v="0"/>
    <x v="0"/>
    <m/>
  </r>
  <r>
    <s v=""/>
    <s v=" HR_0804_1085"/>
    <s v="SHC Beam Transport Magnets - Vendor Support by BNL"/>
    <s v="6.05.07.04"/>
    <x v="0"/>
    <d v="2026-07-08T00:00:00"/>
    <d v="2028-07-06T00:00:00"/>
    <s v="jtolle"/>
    <s v="hwitte"/>
    <n v="82279.89"/>
    <s v="CON"/>
    <s v="C"/>
    <s v="Labor"/>
    <s v="TEC"/>
    <m/>
    <s v="BNL"/>
    <s v="Const.Fabricate"/>
    <s v="SHC"/>
    <x v="9"/>
    <s v="D.APP26"/>
    <s v="APP00069"/>
    <m/>
    <m/>
    <m/>
    <m/>
    <m/>
    <m/>
    <m/>
    <m/>
    <n v="9873.59"/>
    <n v="41139.949999999997"/>
    <n v="31266.36"/>
    <m/>
    <m/>
    <m/>
    <m/>
    <m/>
    <m/>
    <x v="0"/>
    <x v="0"/>
    <m/>
  </r>
  <r>
    <s v=""/>
    <s v=" HR_0807_0020"/>
    <s v="SHC BPMs - Collect parameters for Preliminary Design"/>
    <s v="6.05.07.06.01"/>
    <x v="0"/>
    <d v="2024-04-24T00:00:00"/>
    <d v="2024-07-18T00:00:00"/>
    <s v="mahmed"/>
    <s v="gassner"/>
    <n v="6761.58"/>
    <s v="EDIA"/>
    <s v="C"/>
    <s v="Labor"/>
    <s v="TEC"/>
    <m/>
    <s v="BNL"/>
    <s v="PED"/>
    <s v="SHC"/>
    <x v="11"/>
    <m/>
    <m/>
    <m/>
    <m/>
    <m/>
    <m/>
    <m/>
    <m/>
    <n v="6761.58"/>
    <m/>
    <m/>
    <m/>
    <m/>
    <m/>
    <m/>
    <m/>
    <m/>
    <m/>
    <m/>
    <x v="0"/>
    <x v="0"/>
    <m/>
  </r>
  <r>
    <s v=""/>
    <s v=" HR_0807_0040"/>
    <s v="SHC BPMs - Collect parameters for Final Design"/>
    <s v="6.05.07.06.01"/>
    <x v="0"/>
    <d v="2025-09-30T00:00:00"/>
    <d v="2025-12-29T00:00:00"/>
    <s v="mahmed"/>
    <s v="gassner"/>
    <n v="7239.09"/>
    <s v="EDIA"/>
    <s v="C"/>
    <s v="Labor"/>
    <s v="TEC"/>
    <m/>
    <s v="BNL"/>
    <s v="PED"/>
    <s v="SHC"/>
    <x v="11"/>
    <m/>
    <m/>
    <m/>
    <m/>
    <m/>
    <m/>
    <m/>
    <m/>
    <m/>
    <n v="120.65"/>
    <n v="7118.44"/>
    <m/>
    <m/>
    <m/>
    <m/>
    <m/>
    <m/>
    <m/>
    <m/>
    <x v="0"/>
    <x v="0"/>
    <m/>
  </r>
  <r>
    <s v=""/>
    <s v=" HR_0807_2020"/>
    <s v="SHC Charge and Current Monitors - Collect parameters for Preliminary Design"/>
    <s v="6.05.07.06.02"/>
    <x v="0"/>
    <d v="2024-04-24T00:00:00"/>
    <d v="2024-07-18T00:00:00"/>
    <s v="mahmed"/>
    <s v="gassner"/>
    <n v="1352.32"/>
    <s v="EDIA"/>
    <s v="C"/>
    <s v="Labor"/>
    <s v="TEC"/>
    <m/>
    <s v="BNL"/>
    <s v="PED"/>
    <s v="SHC"/>
    <x v="11"/>
    <m/>
    <m/>
    <m/>
    <m/>
    <m/>
    <m/>
    <m/>
    <m/>
    <n v="1352.32"/>
    <m/>
    <m/>
    <m/>
    <m/>
    <m/>
    <m/>
    <m/>
    <m/>
    <m/>
    <m/>
    <x v="0"/>
    <x v="0"/>
    <m/>
  </r>
  <r>
    <s v=""/>
    <s v=" HR_0807_2040"/>
    <s v="SHC Charge and Current Monitors - Collect parameters for Final Design"/>
    <s v="6.05.07.06.02"/>
    <x v="0"/>
    <d v="2025-09-30T00:00:00"/>
    <d v="2025-12-29T00:00:00"/>
    <s v="mahmed"/>
    <s v="gassner"/>
    <n v="1447.82"/>
    <s v="EDIA"/>
    <s v="C"/>
    <s v="Labor"/>
    <s v="TEC"/>
    <m/>
    <s v="BNL"/>
    <s v="PED"/>
    <s v="SHC"/>
    <x v="11"/>
    <m/>
    <m/>
    <m/>
    <m/>
    <m/>
    <m/>
    <m/>
    <m/>
    <m/>
    <n v="24.13"/>
    <n v="1423.69"/>
    <m/>
    <m/>
    <m/>
    <m/>
    <m/>
    <m/>
    <m/>
    <m/>
    <x v="0"/>
    <x v="0"/>
    <m/>
  </r>
  <r>
    <s v=""/>
    <s v=" HR_0807_6020"/>
    <s v="SHC Beam Loss Monitors - Collect parameters for Preliminary Design"/>
    <s v="6.05.07.06.04"/>
    <x v="0"/>
    <d v="2024-04-24T00:00:00"/>
    <d v="2024-07-18T00:00:00"/>
    <s v="mahmed"/>
    <s v="gassner"/>
    <n v="2704.63"/>
    <s v="EDIA"/>
    <s v="C"/>
    <s v="Labor"/>
    <s v="TEC"/>
    <m/>
    <s v="BNL"/>
    <s v="PED"/>
    <s v="SHC"/>
    <x v="11"/>
    <m/>
    <m/>
    <m/>
    <m/>
    <m/>
    <m/>
    <m/>
    <m/>
    <n v="2704.63"/>
    <m/>
    <m/>
    <m/>
    <m/>
    <m/>
    <m/>
    <m/>
    <m/>
    <m/>
    <m/>
    <x v="0"/>
    <x v="0"/>
    <m/>
  </r>
  <r>
    <s v=""/>
    <s v=" HR_0807_6040"/>
    <s v="SHC Beam Loss Monitors - Collect parameters for Final Design"/>
    <s v="6.05.07.06.04"/>
    <x v="0"/>
    <d v="2025-09-30T00:00:00"/>
    <d v="2025-12-29T00:00:00"/>
    <s v="mahmed"/>
    <s v="gassner"/>
    <n v="2895.64"/>
    <s v="EDIA"/>
    <s v="C"/>
    <s v="Labor"/>
    <s v="TEC"/>
    <m/>
    <s v="BNL"/>
    <s v="PED"/>
    <s v="SHC"/>
    <x v="11"/>
    <m/>
    <m/>
    <m/>
    <m/>
    <m/>
    <m/>
    <m/>
    <m/>
    <m/>
    <n v="48.26"/>
    <n v="2847.38"/>
    <m/>
    <m/>
    <m/>
    <m/>
    <m/>
    <m/>
    <m/>
    <m/>
    <x v="0"/>
    <x v="0"/>
    <m/>
  </r>
  <r>
    <s v=""/>
    <s v=" IR_0211_3480"/>
    <s v="Direct Wind Magnets 6 - B0ApF - Coil Assembly"/>
    <s v="6.06.02.01.01"/>
    <x v="0"/>
    <d v="2026-08-06T00:00:00"/>
    <d v="2027-02-08T00:00:00"/>
    <s v="jtolle"/>
    <s v="hwitte"/>
    <n v="5748.63"/>
    <s v="CON"/>
    <s v="C"/>
    <s v="Labor"/>
    <s v="TEC"/>
    <m/>
    <s v="BNL"/>
    <s v="Const"/>
    <s v="SC_MAG"/>
    <x v="7"/>
    <m/>
    <m/>
    <m/>
    <m/>
    <m/>
    <m/>
    <m/>
    <m/>
    <m/>
    <m/>
    <n v="1793.57"/>
    <n v="3955.06"/>
    <m/>
    <m/>
    <m/>
    <m/>
    <m/>
    <m/>
    <m/>
    <x v="0"/>
    <x v="0"/>
    <m/>
  </r>
  <r>
    <s v=""/>
    <s v=" IR_0211_3000"/>
    <s v="Direct Wind Magnets 6 - B0ApF"/>
    <s v="6.06.02.01.01"/>
    <x v="0"/>
    <d v="2025-01-28T00:00:00"/>
    <d v="2027-07-01T00:00:00"/>
    <s v="jtolle"/>
    <s v="hwitte"/>
    <n v="93186.1"/>
    <s v="EDIA"/>
    <s v="C"/>
    <s v="Labor"/>
    <s v="TEC"/>
    <m/>
    <s v="BNL"/>
    <s v="Const"/>
    <s v="SC_MAG"/>
    <x v="0"/>
    <m/>
    <m/>
    <m/>
    <m/>
    <m/>
    <m/>
    <m/>
    <m/>
    <m/>
    <n v="26318.57"/>
    <n v="38253.74"/>
    <n v="28613.8"/>
    <m/>
    <m/>
    <m/>
    <m/>
    <m/>
    <m/>
    <m/>
    <x v="0"/>
    <x v="0"/>
    <m/>
  </r>
  <r>
    <s v=""/>
    <s v=" IR_0211_2980"/>
    <s v="Direct Wind Magnets 5 - B2eR - Coil Assembly"/>
    <s v="6.06.02.01.01"/>
    <x v="0"/>
    <d v="2026-06-10T00:00:00"/>
    <d v="2026-12-09T00:00:00"/>
    <s v="jtolle"/>
    <s v="hwitte"/>
    <n v="46953.37"/>
    <s v="CON"/>
    <s v="C"/>
    <s v="Labor"/>
    <s v="TEC"/>
    <m/>
    <s v="BNL"/>
    <s v="Const"/>
    <s v="SC_MAG"/>
    <x v="7"/>
    <m/>
    <m/>
    <m/>
    <m/>
    <m/>
    <m/>
    <m/>
    <m/>
    <m/>
    <m/>
    <n v="29674.53"/>
    <n v="17278.84"/>
    <m/>
    <m/>
    <m/>
    <m/>
    <m/>
    <m/>
    <m/>
    <x v="0"/>
    <x v="0"/>
    <m/>
  </r>
  <r>
    <s v=""/>
    <s v=" IR_0211_2500"/>
    <s v="Direct Wind Magnets 5 - B2eR"/>
    <s v="6.06.02.01.01"/>
    <x v="0"/>
    <d v="2024-08-01T00:00:00"/>
    <d v="2027-05-05T00:00:00"/>
    <s v="jtolle"/>
    <s v="hwitte"/>
    <n v="764027.98"/>
    <s v="EDIA"/>
    <s v="C"/>
    <s v="Labor"/>
    <s v="TEC"/>
    <m/>
    <s v="BNL"/>
    <s v="Const"/>
    <s v="SC_MAG"/>
    <x v="0"/>
    <m/>
    <m/>
    <m/>
    <m/>
    <m/>
    <m/>
    <m/>
    <m/>
    <n v="46573.55"/>
    <n v="277223.51"/>
    <n v="277223.51"/>
    <n v="163007.42000000001"/>
    <m/>
    <m/>
    <m/>
    <m/>
    <m/>
    <m/>
    <m/>
    <x v="0"/>
    <x v="0"/>
    <m/>
  </r>
  <r>
    <s v=""/>
    <s v=" IR_0211_1480"/>
    <s v="Direct Wind Magnets 2 - Q2eF - Coil Assembly"/>
    <s v="6.06.02.01.01"/>
    <x v="0"/>
    <d v="2027-08-06T00:00:00"/>
    <d v="2028-02-08T00:00:00"/>
    <s v="jtolle"/>
    <s v="hwitte"/>
    <n v="10748.08"/>
    <s v="CON"/>
    <s v="C"/>
    <s v="Labor"/>
    <s v="TEC"/>
    <m/>
    <s v="BNL"/>
    <s v="Const"/>
    <s v="SC_MAG"/>
    <x v="7"/>
    <m/>
    <m/>
    <m/>
    <m/>
    <m/>
    <m/>
    <m/>
    <m/>
    <m/>
    <m/>
    <m/>
    <n v="3353.4"/>
    <n v="7394.68"/>
    <m/>
    <m/>
    <m/>
    <m/>
    <m/>
    <m/>
    <x v="0"/>
    <x v="0"/>
    <m/>
  </r>
  <r>
    <s v=""/>
    <s v=" IR_0211_1000"/>
    <s v="Direct Wind Magnets 2 - Q2eF"/>
    <s v="6.06.02.01.01"/>
    <x v="0"/>
    <d v="2024-02-12T00:00:00"/>
    <d v="2028-06-30T00:00:00"/>
    <s v="jtolle"/>
    <s v="hwitte"/>
    <n v="169202.58"/>
    <s v="EDIA"/>
    <s v="C"/>
    <s v="Labor"/>
    <s v="TEC"/>
    <m/>
    <s v="BNL"/>
    <s v="Const"/>
    <s v="SC_MAG"/>
    <x v="0"/>
    <m/>
    <m/>
    <m/>
    <m/>
    <m/>
    <m/>
    <m/>
    <m/>
    <n v="24941.599999999999"/>
    <n v="38490.120000000003"/>
    <n v="38490.120000000003"/>
    <n v="38490.120000000003"/>
    <n v="28790.61"/>
    <m/>
    <m/>
    <m/>
    <m/>
    <m/>
    <m/>
    <x v="0"/>
    <x v="0"/>
    <m/>
  </r>
  <r>
    <s v=""/>
    <s v=" IR_0211_1980"/>
    <s v="Direct Wind Magnets 3 - Q1eR - Coil Assembly"/>
    <s v="6.06.02.01.01"/>
    <x v="0"/>
    <d v="2027-12-10T00:00:00"/>
    <d v="2028-06-08T00:00:00"/>
    <s v="jtolle"/>
    <s v="hwitte"/>
    <n v="10086.790000000001"/>
    <s v="CON"/>
    <s v="C"/>
    <s v="Labor"/>
    <s v="TEC"/>
    <m/>
    <s v="BNL"/>
    <s v="Const"/>
    <s v="SC_MAG"/>
    <x v="7"/>
    <m/>
    <m/>
    <m/>
    <m/>
    <m/>
    <m/>
    <m/>
    <m/>
    <m/>
    <m/>
    <m/>
    <m/>
    <n v="10086.790000000001"/>
    <m/>
    <m/>
    <m/>
    <m/>
    <m/>
    <m/>
    <x v="0"/>
    <x v="0"/>
    <m/>
  </r>
  <r>
    <s v=""/>
    <s v=" IR_0211_1500"/>
    <s v="Direct Wind Magnets 3 - Q1eR"/>
    <s v="6.06.02.01.01"/>
    <x v="0"/>
    <d v="2024-04-09T00:00:00"/>
    <d v="2028-11-01T00:00:00"/>
    <s v="jtolle"/>
    <s v="hwitte"/>
    <n v="159610.20000000001"/>
    <s v="EDIA"/>
    <s v="C"/>
    <s v="Labor"/>
    <s v="TEC"/>
    <m/>
    <s v="BNL"/>
    <s v="Const"/>
    <s v="SC_MAG"/>
    <x v="0"/>
    <m/>
    <m/>
    <m/>
    <m/>
    <m/>
    <m/>
    <m/>
    <m/>
    <n v="17021.37"/>
    <n v="34879.85"/>
    <n v="34879.85"/>
    <n v="34879.85"/>
    <n v="34879.85"/>
    <n v="3069.43"/>
    <m/>
    <m/>
    <m/>
    <m/>
    <m/>
    <x v="0"/>
    <x v="0"/>
    <m/>
  </r>
  <r>
    <s v=""/>
    <s v=" IR_0211_2480"/>
    <s v="Direct Wind Magnets 4 - Q2eR - Coil Assembly"/>
    <s v="6.06.02.01.01"/>
    <x v="0"/>
    <d v="2027-06-10T00:00:00"/>
    <d v="2027-12-09T00:00:00"/>
    <s v="jtolle"/>
    <s v="hwitte"/>
    <n v="8352.56"/>
    <s v="CON"/>
    <s v="C"/>
    <s v="Labor"/>
    <s v="TEC"/>
    <m/>
    <s v="BNL"/>
    <s v="Const"/>
    <s v="SC_MAG"/>
    <x v="7"/>
    <m/>
    <m/>
    <m/>
    <m/>
    <m/>
    <m/>
    <m/>
    <m/>
    <m/>
    <m/>
    <m/>
    <n v="5278.82"/>
    <n v="3073.74"/>
    <m/>
    <m/>
    <m/>
    <m/>
    <m/>
    <m/>
    <x v="0"/>
    <x v="0"/>
    <m/>
  </r>
  <r>
    <s v=""/>
    <s v=" IR_0211_2000"/>
    <s v="Direct Wind Magnets 4 - Q2eR"/>
    <s v="6.06.02.01.01"/>
    <x v="0"/>
    <d v="2024-06-05T00:00:00"/>
    <d v="2028-05-04T00:00:00"/>
    <s v="jtolle"/>
    <s v="hwitte"/>
    <n v="132905.37"/>
    <s v="EDIA"/>
    <s v="C"/>
    <s v="Labor"/>
    <s v="TEC"/>
    <m/>
    <s v="BNL"/>
    <s v="Const"/>
    <s v="SC_MAG"/>
    <x v="0"/>
    <m/>
    <m/>
    <m/>
    <m/>
    <m/>
    <m/>
    <m/>
    <m/>
    <n v="11132.01"/>
    <n v="33939.06"/>
    <n v="33939.06"/>
    <n v="33939.06"/>
    <n v="19956.169999999998"/>
    <m/>
    <m/>
    <m/>
    <m/>
    <m/>
    <m/>
    <x v="0"/>
    <x v="0"/>
    <m/>
  </r>
  <r>
    <s v=""/>
    <s v=" IR_0211_5480"/>
    <s v="Direct Wind Magnets 10 - Q1ApR - Coil Assembly"/>
    <s v="6.06.02.01.01"/>
    <x v="0"/>
    <d v="2028-06-09T00:00:00"/>
    <d v="2028-12-08T00:00:00"/>
    <s v="jtolle"/>
    <s v="hwitte"/>
    <n v="7662.53"/>
    <s v="CON"/>
    <s v="C"/>
    <s v="Labor"/>
    <s v="TEC"/>
    <m/>
    <s v="BNL"/>
    <s v="Const"/>
    <s v="SC_MAG"/>
    <x v="7"/>
    <m/>
    <m/>
    <m/>
    <m/>
    <m/>
    <m/>
    <m/>
    <m/>
    <m/>
    <m/>
    <m/>
    <m/>
    <n v="4842.72"/>
    <n v="2819.81"/>
    <m/>
    <m/>
    <m/>
    <m/>
    <m/>
    <x v="0"/>
    <x v="0"/>
    <m/>
  </r>
  <r>
    <s v=""/>
    <s v=" IR_0211_5000"/>
    <s v="Direct Wind Magnets 10 - Q1ApR"/>
    <s v="6.06.02.01.01"/>
    <x v="0"/>
    <d v="2025-09-15T00:00:00"/>
    <d v="2029-11-27T00:00:00"/>
    <s v="jtolle"/>
    <s v="hwitte"/>
    <n v="33657.19"/>
    <s v="EDIA"/>
    <s v="C"/>
    <s v="Labor"/>
    <s v="TEC"/>
    <m/>
    <s v="BNL"/>
    <s v="Const"/>
    <s v="SC_MAG"/>
    <x v="0"/>
    <m/>
    <m/>
    <m/>
    <m/>
    <m/>
    <m/>
    <m/>
    <m/>
    <m/>
    <n v="385.02"/>
    <n v="8021.25"/>
    <n v="8021.25"/>
    <n v="8021.25"/>
    <n v="7989.17"/>
    <n v="1219.24"/>
    <m/>
    <m/>
    <m/>
    <m/>
    <x v="0"/>
    <x v="0"/>
    <m/>
  </r>
  <r>
    <s v=""/>
    <s v=" IR_0211_5980"/>
    <s v="Direct Wind Magnets 11 - Q1BpR - Coil Assembly"/>
    <s v="6.06.02.01.01"/>
    <x v="0"/>
    <d v="2028-08-07T00:00:00"/>
    <d v="2029-02-07T00:00:00"/>
    <s v="jtolle"/>
    <s v="hwitte"/>
    <n v="13508.04"/>
    <s v="CON"/>
    <s v="C"/>
    <s v="Labor"/>
    <s v="TEC"/>
    <m/>
    <s v="BNL"/>
    <s v="Const"/>
    <s v="SC_MAG"/>
    <x v="7"/>
    <m/>
    <m/>
    <m/>
    <m/>
    <m/>
    <m/>
    <m/>
    <m/>
    <m/>
    <m/>
    <m/>
    <m/>
    <n v="4214.51"/>
    <n v="9293.5300000000007"/>
    <m/>
    <m/>
    <m/>
    <m/>
    <m/>
    <x v="0"/>
    <x v="0"/>
    <m/>
  </r>
  <r>
    <s v=""/>
    <s v=" IR_0211_5500"/>
    <s v="Direct Wind Magnets 11 - Q1BpR"/>
    <s v="6.06.02.01.01"/>
    <x v="0"/>
    <d v="2025-11-12T00:00:00"/>
    <d v="1930-01-25T00:00:00"/>
    <s v="jtolle"/>
    <s v="hwitte"/>
    <n v="58850.76"/>
    <s v="EDIA"/>
    <s v="C"/>
    <s v="Labor"/>
    <s v="TEC"/>
    <m/>
    <s v="BNL"/>
    <s v="Const"/>
    <s v="SC_MAG"/>
    <x v="0"/>
    <m/>
    <m/>
    <m/>
    <m/>
    <m/>
    <m/>
    <m/>
    <m/>
    <m/>
    <m/>
    <n v="12454.59"/>
    <n v="14025.44"/>
    <n v="14025.44"/>
    <n v="13969.34"/>
    <n v="4375.9399999999996"/>
    <m/>
    <m/>
    <m/>
    <m/>
    <x v="0"/>
    <x v="0"/>
    <m/>
  </r>
  <r>
    <s v=""/>
    <s v=" IR_0211_6480"/>
    <s v="Direct Wind Magnets 12 - Q2BpR - Coil Assembly"/>
    <s v="6.06.02.01.01"/>
    <x v="0"/>
    <d v="2028-12-11T00:00:00"/>
    <d v="2029-06-08T00:00:00"/>
    <s v="jtolle"/>
    <s v="hwitte"/>
    <n v="36940.92"/>
    <s v="CON"/>
    <s v="C"/>
    <s v="Labor"/>
    <s v="TEC"/>
    <m/>
    <s v="BNL"/>
    <s v="Const"/>
    <s v="SC_MAG"/>
    <x v="7"/>
    <m/>
    <m/>
    <m/>
    <m/>
    <m/>
    <m/>
    <m/>
    <m/>
    <m/>
    <m/>
    <m/>
    <m/>
    <m/>
    <n v="36940.92"/>
    <m/>
    <m/>
    <m/>
    <m/>
    <m/>
    <x v="0"/>
    <x v="0"/>
    <m/>
  </r>
  <r>
    <s v=""/>
    <s v=" IR_0211_6000"/>
    <s v="Direct Wind Magnets 12 - Q2BpR"/>
    <s v="6.06.02.01.01"/>
    <x v="0"/>
    <d v="2026-01-13T00:00:00"/>
    <d v="1930-05-28T00:00:00"/>
    <s v="jtolle"/>
    <s v="hwitte"/>
    <n v="160190.97"/>
    <s v="EDIA"/>
    <s v="C"/>
    <s v="Labor"/>
    <s v="TEC"/>
    <m/>
    <s v="BNL"/>
    <s v="Const"/>
    <s v="SC_MAG"/>
    <x v="0"/>
    <m/>
    <m/>
    <m/>
    <m/>
    <m/>
    <m/>
    <m/>
    <m/>
    <m/>
    <m/>
    <n v="26649.69"/>
    <n v="36606.71"/>
    <n v="36606.71"/>
    <n v="36460.28"/>
    <n v="23867.57"/>
    <m/>
    <m/>
    <m/>
    <m/>
    <x v="0"/>
    <x v="0"/>
    <m/>
  </r>
  <r>
    <s v=""/>
    <s v=" IR_0211_3980"/>
    <s v="Direct Wind Magnets 7 - B0pF - Dipole - Coil Assembly"/>
    <s v="6.06.02.01.01"/>
    <x v="0"/>
    <d v="2026-12-10T00:00:00"/>
    <d v="2027-06-09T00:00:00"/>
    <s v="jtolle"/>
    <s v="hwitte"/>
    <n v="10120.52"/>
    <s v="CON"/>
    <s v="C"/>
    <s v="Labor"/>
    <s v="TEC"/>
    <m/>
    <s v="BNL"/>
    <s v="Const"/>
    <s v="SC_MAG"/>
    <x v="7"/>
    <m/>
    <m/>
    <m/>
    <m/>
    <m/>
    <m/>
    <m/>
    <m/>
    <m/>
    <m/>
    <m/>
    <n v="10120.52"/>
    <m/>
    <m/>
    <m/>
    <m/>
    <m/>
    <m/>
    <m/>
    <x v="0"/>
    <x v="0"/>
    <m/>
  </r>
  <r>
    <s v=""/>
    <s v=" IR_0211_3500"/>
    <s v="Direct Wind Magnets 7 - B0pF - Dipole"/>
    <s v="6.06.02.01.01"/>
    <x v="0"/>
    <d v="2025-03-26T00:00:00"/>
    <d v="2028-05-25T00:00:00"/>
    <s v="jtolle"/>
    <s v="hwitte"/>
    <n v="166958.19"/>
    <s v="EDIA"/>
    <s v="C"/>
    <s v="Labor"/>
    <s v="TEC"/>
    <m/>
    <s v="BNL"/>
    <s v="Const"/>
    <s v="SC_MAG"/>
    <x v="0"/>
    <m/>
    <m/>
    <m/>
    <m/>
    <m/>
    <m/>
    <m/>
    <m/>
    <m/>
    <n v="27756.27"/>
    <n v="52568.7"/>
    <n v="52568.7"/>
    <n v="34064.519999999997"/>
    <m/>
    <m/>
    <m/>
    <m/>
    <m/>
    <m/>
    <x v="0"/>
    <x v="0"/>
    <m/>
  </r>
  <r>
    <s v=""/>
    <s v=" IR_0211_4980"/>
    <s v="Direct Wind Magnets 9 - Q0eF - Coil Assembly"/>
    <s v="6.06.02.01.01"/>
    <x v="0"/>
    <d v="2028-02-09T00:00:00"/>
    <d v="2028-08-04T00:00:00"/>
    <s v="jtolle"/>
    <s v="hwitte"/>
    <n v="5237.37"/>
    <s v="CON"/>
    <s v="C"/>
    <s v="Labor"/>
    <s v="TEC"/>
    <m/>
    <s v="BNL"/>
    <s v="Const"/>
    <s v="SC_MAG"/>
    <x v="7"/>
    <m/>
    <m/>
    <m/>
    <m/>
    <m/>
    <m/>
    <m/>
    <m/>
    <m/>
    <m/>
    <m/>
    <m/>
    <n v="5237.37"/>
    <m/>
    <m/>
    <m/>
    <m/>
    <m/>
    <m/>
    <x v="0"/>
    <x v="0"/>
    <m/>
  </r>
  <r>
    <s v=""/>
    <s v=" IR_0211_4500"/>
    <s v="Direct Wind Magnets 9 - Q0eF"/>
    <s v="6.06.02.01.01"/>
    <x v="0"/>
    <d v="2025-07-18T00:00:00"/>
    <d v="2029-07-24T00:00:00"/>
    <s v="jtolle"/>
    <s v="hwitte"/>
    <n v="86038.71"/>
    <s v="EDIA"/>
    <s v="C"/>
    <s v="Labor"/>
    <s v="TEC"/>
    <m/>
    <s v="BNL"/>
    <s v="Const"/>
    <s v="SC_MAG"/>
    <x v="0"/>
    <m/>
    <m/>
    <m/>
    <m/>
    <m/>
    <m/>
    <m/>
    <m/>
    <m/>
    <n v="4456.1899999999996"/>
    <n v="21423.98"/>
    <n v="21423.98"/>
    <n v="21423.98"/>
    <n v="17310.580000000002"/>
    <m/>
    <m/>
    <m/>
    <m/>
    <m/>
    <x v="0"/>
    <x v="0"/>
    <m/>
  </r>
  <r>
    <s v=""/>
    <s v=" IR_0211_4480"/>
    <s v="Direct Wind Magnets 8 - B0pF - Quad - Coil Assembly"/>
    <s v="6.06.02.01.01"/>
    <x v="0"/>
    <d v="2027-02-09T00:00:00"/>
    <d v="2027-08-05T00:00:00"/>
    <s v="jtolle"/>
    <s v="hwitte"/>
    <n v="11994.69"/>
    <s v="CON"/>
    <s v="C"/>
    <s v="Labor"/>
    <s v="TEC"/>
    <m/>
    <s v="BNL"/>
    <s v="Const"/>
    <s v="SC_MAG"/>
    <x v="7"/>
    <m/>
    <m/>
    <m/>
    <m/>
    <m/>
    <m/>
    <m/>
    <m/>
    <m/>
    <m/>
    <m/>
    <n v="11994.69"/>
    <m/>
    <m/>
    <m/>
    <m/>
    <m/>
    <m/>
    <m/>
    <x v="0"/>
    <x v="0"/>
    <m/>
  </r>
  <r>
    <s v=""/>
    <s v=" IR_0211_4000"/>
    <s v="Direct Wind Magnets 8 - B0pF - Quad"/>
    <s v="6.06.02.01.01"/>
    <x v="0"/>
    <d v="2025-05-21T00:00:00"/>
    <d v="2029-03-16T00:00:00"/>
    <s v="jtolle"/>
    <s v="hwitte"/>
    <n v="198923.23"/>
    <s v="EDIA"/>
    <s v="C"/>
    <s v="Labor"/>
    <s v="TEC"/>
    <m/>
    <s v="BNL"/>
    <s v="Const"/>
    <s v="SC_MAG"/>
    <x v="0"/>
    <m/>
    <m/>
    <m/>
    <m/>
    <m/>
    <m/>
    <m/>
    <m/>
    <m/>
    <n v="19183.37"/>
    <n v="52128.73"/>
    <n v="52128.73"/>
    <n v="52128.73"/>
    <n v="23353.67"/>
    <m/>
    <m/>
    <m/>
    <m/>
    <m/>
    <x v="0"/>
    <x v="0"/>
    <m/>
  </r>
  <r>
    <s v=""/>
    <s v=" IR_0212_1000"/>
    <s v="Collared Magnet 1 - Q1ApF - Design, Engineering and SOW"/>
    <s v="6.06.02.01.02"/>
    <x v="0"/>
    <d v="2025-05-09T00:00:00"/>
    <d v="2026-05-22T00:00:00"/>
    <s v="jtolle"/>
    <s v="hwitte"/>
    <n v="310979.96000000002"/>
    <s v="EDIA"/>
    <s v="C"/>
    <s v="Labor"/>
    <s v="TEC"/>
    <m/>
    <s v="BNL"/>
    <s v="Const.Procure"/>
    <s v="SC_MAG"/>
    <x v="10"/>
    <s v="A.PP013"/>
    <m/>
    <m/>
    <m/>
    <m/>
    <m/>
    <m/>
    <m/>
    <m/>
    <n v="119607.67999999999"/>
    <n v="191372.28"/>
    <m/>
    <m/>
    <m/>
    <m/>
    <m/>
    <m/>
    <m/>
    <m/>
    <x v="0"/>
    <x v="0"/>
    <m/>
  </r>
  <r>
    <s v=""/>
    <s v=" IR_0212_1180"/>
    <s v="Collared Magnet 2 - Q1BpF - Design, Engineering and SOW"/>
    <s v="6.06.02.01.02"/>
    <x v="0"/>
    <d v="2025-05-09T00:00:00"/>
    <d v="2026-05-22T00:00:00"/>
    <s v="jtolle"/>
    <s v="hwitte"/>
    <n v="310979.96000000002"/>
    <s v="EDIA"/>
    <s v="C"/>
    <s v="Labor"/>
    <s v="TEC"/>
    <m/>
    <s v="BNL"/>
    <s v="Const.Procure"/>
    <s v="SC_MAG"/>
    <x v="10"/>
    <s v="A.PP015"/>
    <m/>
    <m/>
    <m/>
    <m/>
    <m/>
    <m/>
    <m/>
    <m/>
    <n v="119607.67999999999"/>
    <n v="191372.28"/>
    <m/>
    <m/>
    <m/>
    <m/>
    <m/>
    <m/>
    <m/>
    <m/>
    <x v="0"/>
    <x v="0"/>
    <m/>
  </r>
  <r>
    <s v=""/>
    <s v=" IR_0212_1360"/>
    <s v="Collared Magnet 3 - Q2pF - Design, Engineering and SOW"/>
    <s v="6.06.02.01.02"/>
    <x v="0"/>
    <d v="2025-05-09T00:00:00"/>
    <d v="2026-05-22T00:00:00"/>
    <s v="jtolle"/>
    <s v="hwitte"/>
    <n v="310979.96000000002"/>
    <s v="EDIA"/>
    <s v="C"/>
    <s v="Labor"/>
    <s v="TEC"/>
    <m/>
    <s v="BNL"/>
    <s v="Const.Procure"/>
    <s v="SC_MAG"/>
    <x v="10"/>
    <s v="A.PP016"/>
    <m/>
    <m/>
    <m/>
    <m/>
    <m/>
    <m/>
    <m/>
    <m/>
    <n v="119607.67999999999"/>
    <n v="191372.28"/>
    <m/>
    <m/>
    <m/>
    <m/>
    <m/>
    <m/>
    <m/>
    <m/>
    <x v="0"/>
    <x v="0"/>
    <m/>
  </r>
  <r>
    <s v=""/>
    <s v=" IR_0212_1540"/>
    <s v="Collared Magnet 4 - B1pF - Design, Engineering and SOW"/>
    <s v="6.06.02.01.02"/>
    <x v="0"/>
    <d v="2025-05-09T00:00:00"/>
    <d v="2026-05-22T00:00:00"/>
    <s v="jtolle"/>
    <s v="hwitte"/>
    <n v="310979.96000000002"/>
    <s v="EDIA"/>
    <s v="C"/>
    <s v="Labor"/>
    <s v="TEC"/>
    <m/>
    <s v="BNL"/>
    <s v="Const.Procure"/>
    <s v="SC_MAG"/>
    <x v="10"/>
    <s v="A.PP017"/>
    <m/>
    <m/>
    <m/>
    <m/>
    <m/>
    <m/>
    <m/>
    <m/>
    <n v="119607.67999999999"/>
    <n v="191372.28"/>
    <m/>
    <m/>
    <m/>
    <m/>
    <m/>
    <m/>
    <m/>
    <m/>
    <x v="0"/>
    <x v="0"/>
    <m/>
  </r>
  <r>
    <s v=""/>
    <s v=" IR_0212_1720"/>
    <s v="Collared Magnet 5 - B1ApF - Design, Engineering and SOW"/>
    <s v="6.06.02.01.02"/>
    <x v="0"/>
    <d v="2025-05-09T00:00:00"/>
    <d v="2026-05-22T00:00:00"/>
    <s v="jtolle"/>
    <s v="hwitte"/>
    <n v="310979.96000000002"/>
    <s v="EDIA"/>
    <s v="C"/>
    <s v="Labor"/>
    <s v="TEC"/>
    <m/>
    <s v="BNL"/>
    <s v="Const.Procure"/>
    <s v="SC_MAG"/>
    <x v="10"/>
    <s v="A.PP018"/>
    <m/>
    <m/>
    <m/>
    <m/>
    <m/>
    <m/>
    <m/>
    <m/>
    <n v="119607.67999999999"/>
    <n v="191372.28"/>
    <m/>
    <m/>
    <m/>
    <m/>
    <m/>
    <m/>
    <m/>
    <m/>
    <x v="0"/>
    <x v="0"/>
    <m/>
  </r>
  <r>
    <s v=""/>
    <s v=" IR_0212_1100"/>
    <s v="Collared Magnet 1 - Q1ApF - Vendor Support by BNL"/>
    <s v="6.06.02.01.02"/>
    <x v="0"/>
    <d v="2026-12-07T00:00:00"/>
    <d v="2029-12-05T00:00:00"/>
    <s v="jtolle"/>
    <s v="hwitte"/>
    <n v="679403.04"/>
    <s v="EDIA"/>
    <s v="C"/>
    <s v="Labor"/>
    <s v="TEC"/>
    <m/>
    <s v="BNL"/>
    <s v="Const.Fabricate"/>
    <s v="SC_MAG"/>
    <x v="9"/>
    <s v="A.PP013"/>
    <s v="APP00052"/>
    <m/>
    <m/>
    <m/>
    <m/>
    <m/>
    <m/>
    <m/>
    <m/>
    <m/>
    <n v="187515.24"/>
    <n v="226467.68"/>
    <n v="225561.81"/>
    <n v="39858.31"/>
    <m/>
    <m/>
    <m/>
    <m/>
    <x v="0"/>
    <x v="0"/>
    <m/>
  </r>
  <r>
    <s v=""/>
    <s v=" IR_0212_1280"/>
    <s v="Collared Magnet 2 - Q1BpF - Vendor Support by BNL"/>
    <s v="6.06.02.01.02"/>
    <x v="0"/>
    <d v="2026-12-07T00:00:00"/>
    <d v="2029-12-05T00:00:00"/>
    <s v="jtolle"/>
    <s v="hwitte"/>
    <n v="679403.04"/>
    <s v="EDIA"/>
    <s v="C"/>
    <s v="Labor"/>
    <s v="TEC"/>
    <m/>
    <s v="BNL"/>
    <s v="Const.Fabricate"/>
    <s v="SC_MAG"/>
    <x v="9"/>
    <s v="A.PP015"/>
    <s v="APP00054"/>
    <m/>
    <m/>
    <m/>
    <m/>
    <m/>
    <m/>
    <m/>
    <m/>
    <m/>
    <n v="187515.24"/>
    <n v="226467.68"/>
    <n v="225561.81"/>
    <n v="39858.31"/>
    <m/>
    <m/>
    <m/>
    <m/>
    <x v="0"/>
    <x v="0"/>
    <m/>
  </r>
  <r>
    <s v=""/>
    <s v=" IR_0212_1460"/>
    <s v="Collared Magnet 3 - Q2pF - Vendor Support by BNL"/>
    <s v="6.06.02.01.02"/>
    <x v="0"/>
    <d v="2026-12-07T00:00:00"/>
    <d v="2029-12-05T00:00:00"/>
    <s v="jtolle"/>
    <s v="hwitte"/>
    <n v="679403.04"/>
    <s v="EDIA"/>
    <s v="C"/>
    <s v="Labor"/>
    <s v="TEC"/>
    <m/>
    <s v="BNL"/>
    <s v="Const.Fabricate"/>
    <s v="SC_MAG"/>
    <x v="9"/>
    <s v="A.PP016"/>
    <s v="APP00055"/>
    <m/>
    <m/>
    <m/>
    <m/>
    <m/>
    <m/>
    <m/>
    <m/>
    <m/>
    <n v="187515.24"/>
    <n v="226467.68"/>
    <n v="225561.81"/>
    <n v="39858.31"/>
    <m/>
    <m/>
    <m/>
    <m/>
    <x v="0"/>
    <x v="0"/>
    <m/>
  </r>
  <r>
    <s v=""/>
    <s v=" IR_0212_1640"/>
    <s v="Collared Magnet 4 - B1pF - Vendor Support by BNL"/>
    <s v="6.06.02.01.02"/>
    <x v="0"/>
    <d v="2026-12-07T00:00:00"/>
    <d v="2029-12-05T00:00:00"/>
    <s v="jtolle"/>
    <s v="hwitte"/>
    <n v="679403.04"/>
    <s v="EDIA"/>
    <s v="C"/>
    <s v="Labor"/>
    <s v="TEC"/>
    <m/>
    <s v="BNL"/>
    <s v="Const.Fabricate"/>
    <s v="SC_MAG"/>
    <x v="9"/>
    <s v="A.PP017"/>
    <s v="APP00056"/>
    <m/>
    <m/>
    <m/>
    <m/>
    <m/>
    <m/>
    <m/>
    <m/>
    <m/>
    <n v="187515.24"/>
    <n v="226467.68"/>
    <n v="225561.81"/>
    <n v="39858.31"/>
    <m/>
    <m/>
    <m/>
    <m/>
    <x v="0"/>
    <x v="0"/>
    <m/>
  </r>
  <r>
    <s v=""/>
    <s v=" IR_0212_1820"/>
    <s v="Collared Magnet 5 - B1ApF - Vendor Support by BNL"/>
    <s v="6.06.02.01.02"/>
    <x v="0"/>
    <d v="2026-12-07T00:00:00"/>
    <d v="2029-12-05T00:00:00"/>
    <s v="jtolle"/>
    <s v="hwitte"/>
    <n v="679403.04"/>
    <s v="EDIA"/>
    <s v="C"/>
    <s v="Labor"/>
    <s v="TEC"/>
    <m/>
    <s v="BNL"/>
    <s v="Const.Fabricate"/>
    <s v="SC_MAG"/>
    <x v="9"/>
    <s v="A.PP018"/>
    <s v="APP00057"/>
    <m/>
    <m/>
    <m/>
    <m/>
    <m/>
    <m/>
    <m/>
    <m/>
    <m/>
    <n v="187515.24"/>
    <n v="226467.68"/>
    <n v="225561.81"/>
    <n v="39858.31"/>
    <m/>
    <m/>
    <m/>
    <m/>
    <x v="0"/>
    <x v="0"/>
    <m/>
  </r>
  <r>
    <s v=""/>
    <s v=" IR_0214_1160"/>
    <s v="Direct Wind Magnets 6 - B0ApF - Vertical Cold Test"/>
    <s v="6.06.02.01.04"/>
    <x v="0"/>
    <d v="2027-02-09T00:00:00"/>
    <d v="2027-04-08T00:00:00"/>
    <s v="jtolle"/>
    <s v="hwitte"/>
    <n v="12182.11"/>
    <s v="CON"/>
    <s v="C"/>
    <s v="Labor"/>
    <s v="TEC"/>
    <m/>
    <s v="BNL"/>
    <s v="Const.Test"/>
    <s v="SC_MAG"/>
    <x v="8"/>
    <m/>
    <m/>
    <m/>
    <m/>
    <m/>
    <m/>
    <m/>
    <m/>
    <m/>
    <m/>
    <m/>
    <n v="12182.11"/>
    <m/>
    <m/>
    <m/>
    <m/>
    <m/>
    <m/>
    <m/>
    <x v="0"/>
    <x v="0"/>
    <m/>
  </r>
  <r>
    <s v=""/>
    <s v=" IR_0214_1180"/>
    <s v="Direct Wind Magnets 6 - B0ApF - Cold Mass Assembly"/>
    <s v="6.06.02.01.04"/>
    <x v="0"/>
    <d v="2027-04-09T00:00:00"/>
    <d v="2027-07-02T00:00:00"/>
    <s v="jtolle"/>
    <s v="hwitte"/>
    <n v="2811.26"/>
    <s v="CON"/>
    <s v="C"/>
    <s v="Labor"/>
    <s v="TEC"/>
    <m/>
    <s v="BNL"/>
    <s v="Const"/>
    <s v="SC_MAG"/>
    <x v="7"/>
    <m/>
    <m/>
    <m/>
    <m/>
    <m/>
    <m/>
    <m/>
    <m/>
    <m/>
    <m/>
    <m/>
    <n v="2811.26"/>
    <m/>
    <m/>
    <m/>
    <m/>
    <m/>
    <m/>
    <m/>
    <x v="0"/>
    <x v="0"/>
    <m/>
  </r>
  <r>
    <s v=""/>
    <s v=" IR_0214_1320"/>
    <s v="Direct Wind Magnets 10 - Q1ApR - Vertical Cold Test"/>
    <s v="6.06.02.01.04"/>
    <x v="0"/>
    <d v="2028-12-11T00:00:00"/>
    <d v="2029-02-09T00:00:00"/>
    <s v="jtolle"/>
    <s v="hwitte"/>
    <n v="9636.76"/>
    <s v="CON"/>
    <s v="C"/>
    <s v="Labor"/>
    <s v="TEC"/>
    <m/>
    <s v="BNL"/>
    <s v="Const.Test"/>
    <s v="SC_MAG"/>
    <x v="8"/>
    <m/>
    <m/>
    <m/>
    <m/>
    <m/>
    <m/>
    <m/>
    <m/>
    <m/>
    <m/>
    <m/>
    <m/>
    <m/>
    <n v="9636.76"/>
    <m/>
    <m/>
    <m/>
    <m/>
    <m/>
    <x v="0"/>
    <x v="0"/>
    <m/>
  </r>
  <r>
    <s v=""/>
    <s v=" IR_0214_1340"/>
    <s v="Direct Wind Magnets 10 - Q1ApR - Cold Mass Assembly"/>
    <s v="6.06.02.01.04"/>
    <x v="0"/>
    <d v="2029-02-12T00:00:00"/>
    <d v="2029-11-28T00:00:00"/>
    <s v="jtolle"/>
    <s v="hwitte"/>
    <n v="2425.63"/>
    <s v="CON"/>
    <s v="C"/>
    <s v="Labor"/>
    <s v="TEC"/>
    <m/>
    <s v="BNL"/>
    <s v="Const"/>
    <s v="SC_MAG"/>
    <x v="7"/>
    <m/>
    <m/>
    <m/>
    <m/>
    <m/>
    <m/>
    <m/>
    <m/>
    <m/>
    <m/>
    <m/>
    <m/>
    <m/>
    <n v="1952.63"/>
    <n v="473"/>
    <m/>
    <m/>
    <m/>
    <m/>
    <x v="0"/>
    <x v="0"/>
    <m/>
  </r>
  <r>
    <s v=""/>
    <s v=" IR_0214_1120"/>
    <s v="Direct Wind Magnets 5 - B2eR - Vertical Cold Test"/>
    <s v="6.06.02.01.04"/>
    <x v="0"/>
    <d v="2026-12-10T00:00:00"/>
    <d v="2027-02-10T00:00:00"/>
    <s v="jtolle"/>
    <s v="hwitte"/>
    <n v="100642.96"/>
    <s v="CON"/>
    <s v="C"/>
    <s v="Labor"/>
    <s v="TEC"/>
    <m/>
    <s v="BNL"/>
    <s v="Const.Test"/>
    <s v="SC_MAG"/>
    <x v="8"/>
    <m/>
    <m/>
    <m/>
    <m/>
    <m/>
    <m/>
    <m/>
    <m/>
    <m/>
    <m/>
    <m/>
    <n v="100642.96"/>
    <m/>
    <m/>
    <m/>
    <m/>
    <m/>
    <m/>
    <m/>
    <x v="0"/>
    <x v="0"/>
    <m/>
  </r>
  <r>
    <s v=""/>
    <s v=" IR_0214_1140"/>
    <s v="Direct Wind Magnets 5 - B2eR - Cold Mass Assembly"/>
    <s v="6.06.02.01.04"/>
    <x v="0"/>
    <d v="2027-02-11T00:00:00"/>
    <d v="2027-05-06T00:00:00"/>
    <s v="jtolle"/>
    <s v="hwitte"/>
    <n v="23989.38"/>
    <s v="CON"/>
    <s v="C"/>
    <s v="Labor"/>
    <s v="TEC"/>
    <m/>
    <s v="BNL"/>
    <s v="Const"/>
    <s v="SC_MAG"/>
    <x v="7"/>
    <m/>
    <m/>
    <m/>
    <m/>
    <m/>
    <m/>
    <m/>
    <m/>
    <m/>
    <m/>
    <m/>
    <n v="23989.38"/>
    <m/>
    <m/>
    <m/>
    <m/>
    <m/>
    <m/>
    <m/>
    <x v="0"/>
    <x v="0"/>
    <m/>
  </r>
  <r>
    <s v=""/>
    <s v=" IR_0214_1000"/>
    <s v="Direct Wind Magnets 2 - Q2eF -Vertical Cold Test"/>
    <s v="6.06.02.01.04"/>
    <x v="0"/>
    <d v="2028-02-09T00:00:00"/>
    <d v="2028-04-07T00:00:00"/>
    <s v="jtolle"/>
    <s v="hwitte"/>
    <n v="22889.25"/>
    <s v="CON"/>
    <s v="C"/>
    <s v="Labor"/>
    <s v="TEC"/>
    <m/>
    <s v="BNL"/>
    <s v="Const.Test"/>
    <s v="SC_MAG"/>
    <x v="8"/>
    <m/>
    <m/>
    <m/>
    <m/>
    <m/>
    <m/>
    <m/>
    <m/>
    <m/>
    <m/>
    <m/>
    <m/>
    <n v="22889.25"/>
    <m/>
    <m/>
    <m/>
    <m/>
    <m/>
    <m/>
    <x v="0"/>
    <x v="0"/>
    <m/>
  </r>
  <r>
    <s v=""/>
    <s v=" IR_0214_1020"/>
    <s v="Direct Wind Magnets 2 - Q2eF -Cold Mass Assembly"/>
    <s v="6.06.02.01.04"/>
    <x v="0"/>
    <d v="2028-04-10T00:00:00"/>
    <d v="2028-07-03T00:00:00"/>
    <s v="jtolle"/>
    <s v="hwitte"/>
    <n v="5431.35"/>
    <s v="CON"/>
    <s v="C"/>
    <s v="Labor"/>
    <s v="TEC"/>
    <m/>
    <s v="BNL"/>
    <s v="Const"/>
    <s v="SC_MAG"/>
    <x v="7"/>
    <m/>
    <m/>
    <m/>
    <m/>
    <m/>
    <m/>
    <m/>
    <m/>
    <m/>
    <m/>
    <m/>
    <m/>
    <n v="5431.35"/>
    <m/>
    <m/>
    <m/>
    <m/>
    <m/>
    <m/>
    <x v="0"/>
    <x v="0"/>
    <m/>
  </r>
  <r>
    <s v=""/>
    <s v=" IR_0214_1040"/>
    <s v="Direct Wind Magnets 3 - Q1eR - Vertical Cold Test"/>
    <s v="6.06.02.01.04"/>
    <x v="0"/>
    <d v="2028-06-09T00:00:00"/>
    <d v="2028-08-08T00:00:00"/>
    <s v="jtolle"/>
    <s v="hwitte"/>
    <n v="21337.43"/>
    <s v="CON"/>
    <s v="C"/>
    <s v="Labor"/>
    <s v="TEC"/>
    <m/>
    <s v="BNL"/>
    <s v="Const.Test"/>
    <s v="SC_MAG"/>
    <x v="8"/>
    <m/>
    <m/>
    <m/>
    <m/>
    <m/>
    <m/>
    <m/>
    <m/>
    <m/>
    <m/>
    <m/>
    <m/>
    <n v="21337.43"/>
    <m/>
    <m/>
    <m/>
    <m/>
    <m/>
    <m/>
    <x v="0"/>
    <x v="0"/>
    <m/>
  </r>
  <r>
    <s v=""/>
    <s v=" IR_0214_1060"/>
    <s v="Direct Wind Magnets 3 - Q1eR - Cold Mass Assembly"/>
    <s v="6.06.02.01.04"/>
    <x v="0"/>
    <d v="2028-08-09T00:00:00"/>
    <d v="2028-11-02T00:00:00"/>
    <s v="jtolle"/>
    <s v="hwitte"/>
    <n v="5111.0600000000004"/>
    <s v="CON"/>
    <s v="C"/>
    <s v="Labor"/>
    <s v="TEC"/>
    <m/>
    <s v="BNL"/>
    <s v="Const"/>
    <s v="SC_MAG"/>
    <x v="7"/>
    <m/>
    <m/>
    <m/>
    <m/>
    <m/>
    <m/>
    <m/>
    <m/>
    <m/>
    <m/>
    <m/>
    <m/>
    <n v="3151.82"/>
    <n v="1959.24"/>
    <m/>
    <m/>
    <m/>
    <m/>
    <m/>
    <x v="0"/>
    <x v="0"/>
    <m/>
  </r>
  <r>
    <s v=""/>
    <s v=" IR_0214_1080"/>
    <s v="Direct Wind Magnets 4 - Q2eR - Vertical Cold Test"/>
    <s v="6.06.02.01.04"/>
    <x v="0"/>
    <d v="2027-12-10T00:00:00"/>
    <d v="2028-02-10T00:00:00"/>
    <s v="jtolle"/>
    <s v="hwitte"/>
    <n v="17845.849999999999"/>
    <s v="CON"/>
    <s v="C"/>
    <s v="Labor"/>
    <s v="TEC"/>
    <m/>
    <s v="BNL"/>
    <s v="Const.Test"/>
    <s v="SC_MAG"/>
    <x v="8"/>
    <m/>
    <m/>
    <m/>
    <m/>
    <m/>
    <m/>
    <m/>
    <m/>
    <m/>
    <m/>
    <m/>
    <m/>
    <n v="17845.849999999999"/>
    <m/>
    <m/>
    <m/>
    <m/>
    <m/>
    <m/>
    <x v="0"/>
    <x v="0"/>
    <m/>
  </r>
  <r>
    <s v=""/>
    <s v=" IR_0214_1100"/>
    <s v="Direct Wind Magnets 4 - Q2eR - Cold Mass Assembly"/>
    <s v="6.06.02.01.04"/>
    <x v="0"/>
    <d v="2028-02-11T00:00:00"/>
    <d v="2028-05-05T00:00:00"/>
    <s v="jtolle"/>
    <s v="hwitte"/>
    <n v="4267.49"/>
    <s v="CON"/>
    <s v="C"/>
    <s v="Labor"/>
    <s v="TEC"/>
    <m/>
    <s v="BNL"/>
    <s v="Const"/>
    <s v="SC_MAG"/>
    <x v="7"/>
    <m/>
    <m/>
    <m/>
    <m/>
    <m/>
    <m/>
    <m/>
    <m/>
    <m/>
    <m/>
    <m/>
    <m/>
    <n v="4267.49"/>
    <m/>
    <m/>
    <m/>
    <m/>
    <m/>
    <m/>
    <x v="0"/>
    <x v="0"/>
    <m/>
  </r>
  <r>
    <s v=""/>
    <s v=" IR_0214_1360"/>
    <s v="Direct Wind Magnets 11 - Q1BpR - Vertical Cold Test"/>
    <s v="6.06.02.01.04"/>
    <x v="0"/>
    <d v="2029-02-08T00:00:00"/>
    <d v="2029-04-09T00:00:00"/>
    <s v="jtolle"/>
    <s v="hwitte"/>
    <n v="16864.330000000002"/>
    <s v="CON"/>
    <s v="C"/>
    <s v="Labor"/>
    <s v="TEC"/>
    <m/>
    <s v="BNL"/>
    <s v="Const.Test"/>
    <s v="SC_MAG"/>
    <x v="8"/>
    <m/>
    <m/>
    <m/>
    <m/>
    <m/>
    <m/>
    <m/>
    <m/>
    <m/>
    <m/>
    <m/>
    <m/>
    <m/>
    <n v="16864.330000000002"/>
    <m/>
    <m/>
    <m/>
    <m/>
    <m/>
    <x v="0"/>
    <x v="0"/>
    <m/>
  </r>
  <r>
    <s v=""/>
    <s v=" IR_0214_1380"/>
    <s v="Direct Wind Magnets 11 - Q1BpR - Cold Mass Assembly"/>
    <s v="6.06.02.01.04"/>
    <x v="0"/>
    <d v="2029-04-10T00:00:00"/>
    <d v="1930-01-28T00:00:00"/>
    <s v="jtolle"/>
    <s v="hwitte"/>
    <n v="4070.83"/>
    <s v="CON"/>
    <s v="C"/>
    <s v="Labor"/>
    <s v="TEC"/>
    <m/>
    <s v="BNL"/>
    <s v="Const"/>
    <s v="SC_MAG"/>
    <x v="7"/>
    <m/>
    <m/>
    <m/>
    <m/>
    <m/>
    <m/>
    <m/>
    <m/>
    <m/>
    <m/>
    <m/>
    <m/>
    <m/>
    <n v="2462.85"/>
    <n v="1607.98"/>
    <m/>
    <m/>
    <m/>
    <m/>
    <x v="0"/>
    <x v="0"/>
    <m/>
  </r>
  <r>
    <s v=""/>
    <s v=" IR_0214_1400"/>
    <s v="Direct Wind Magnets 12 - Q2BpR - Vertical Cold Test"/>
    <s v="6.06.02.01.04"/>
    <x v="0"/>
    <d v="2029-06-11T00:00:00"/>
    <d v="2029-08-08T00:00:00"/>
    <s v="jtolle"/>
    <s v="hwitte"/>
    <n v="45573.85"/>
    <s v="CON"/>
    <s v="C"/>
    <s v="Labor"/>
    <s v="TEC"/>
    <m/>
    <s v="BNL"/>
    <s v="Const.Test"/>
    <s v="SC_MAG"/>
    <x v="8"/>
    <m/>
    <m/>
    <m/>
    <m/>
    <m/>
    <m/>
    <m/>
    <m/>
    <m/>
    <m/>
    <m/>
    <m/>
    <m/>
    <n v="45573.85"/>
    <m/>
    <m/>
    <m/>
    <m/>
    <m/>
    <x v="0"/>
    <x v="0"/>
    <m/>
  </r>
  <r>
    <s v=""/>
    <s v=" IR_0214_1420"/>
    <s v="Direct Wind Magnets 12 - Q2BpR - Cold Mass Assembly"/>
    <s v="6.06.02.01.04"/>
    <x v="0"/>
    <d v="2029-08-09T00:00:00"/>
    <d v="1930-05-29T00:00:00"/>
    <s v="jtolle"/>
    <s v="hwitte"/>
    <n v="11152.5"/>
    <s v="CON"/>
    <s v="C"/>
    <s v="Labor"/>
    <s v="TEC"/>
    <m/>
    <s v="BNL"/>
    <s v="Const"/>
    <s v="SC_MAG"/>
    <x v="7"/>
    <m/>
    <m/>
    <m/>
    <m/>
    <m/>
    <m/>
    <m/>
    <m/>
    <m/>
    <m/>
    <m/>
    <m/>
    <m/>
    <n v="2007.45"/>
    <n v="9145.0499999999993"/>
    <m/>
    <m/>
    <m/>
    <m/>
    <x v="0"/>
    <x v="0"/>
    <m/>
  </r>
  <r>
    <s v=""/>
    <s v=" IR_0214_1200"/>
    <s v="Direct Wind Magnets 7 - B0pF - Dipole - Vertical Cold Test"/>
    <s v="6.06.02.01.04"/>
    <x v="0"/>
    <d v="2027-06-10T00:00:00"/>
    <d v="2027-08-09T00:00:00"/>
    <s v="jtolle"/>
    <s v="hwitte"/>
    <n v="21365.55"/>
    <s v="CON"/>
    <s v="C"/>
    <s v="Labor"/>
    <s v="TEC"/>
    <m/>
    <s v="BNL"/>
    <s v="Const.Test"/>
    <s v="SC_MAG"/>
    <x v="8"/>
    <m/>
    <m/>
    <m/>
    <m/>
    <m/>
    <m/>
    <m/>
    <m/>
    <m/>
    <m/>
    <m/>
    <n v="21365.55"/>
    <m/>
    <m/>
    <m/>
    <m/>
    <m/>
    <m/>
    <m/>
    <x v="0"/>
    <x v="0"/>
    <m/>
  </r>
  <r>
    <s v=""/>
    <s v=" IR_0214_1220"/>
    <s v="Direct Wind Magnets 7 - B0pF - Dipole - Cold Mass Assembly"/>
    <s v="6.06.02.01.04"/>
    <x v="0"/>
    <d v="2027-08-10T00:00:00"/>
    <d v="2028-05-26T00:00:00"/>
    <s v="jtolle"/>
    <s v="hwitte"/>
    <n v="5204.6000000000004"/>
    <s v="CON"/>
    <s v="C"/>
    <s v="Labor"/>
    <s v="TEC"/>
    <m/>
    <s v="BNL"/>
    <s v="Const"/>
    <s v="SC_MAG"/>
    <x v="7"/>
    <m/>
    <m/>
    <m/>
    <m/>
    <m/>
    <m/>
    <m/>
    <m/>
    <m/>
    <m/>
    <m/>
    <n v="962.85"/>
    <n v="4241.75"/>
    <m/>
    <m/>
    <m/>
    <m/>
    <m/>
    <m/>
    <x v="0"/>
    <x v="0"/>
    <m/>
  </r>
  <r>
    <s v=""/>
    <s v=" IR_0214_1280"/>
    <s v="Direct Wind Magnets 9 - Q0eF - Vertical Cold Test"/>
    <s v="6.06.02.01.04"/>
    <x v="0"/>
    <d v="2028-08-07T00:00:00"/>
    <d v="2028-10-04T00:00:00"/>
    <s v="jtolle"/>
    <s v="hwitte"/>
    <n v="11084.31"/>
    <s v="CON"/>
    <s v="C"/>
    <s v="Labor"/>
    <s v="TEC"/>
    <m/>
    <s v="BNL"/>
    <s v="Const.Test"/>
    <s v="SC_MAG"/>
    <x v="8"/>
    <m/>
    <m/>
    <m/>
    <m/>
    <m/>
    <m/>
    <m/>
    <m/>
    <m/>
    <m/>
    <m/>
    <m/>
    <n v="10292.57"/>
    <n v="791.74"/>
    <m/>
    <m/>
    <m/>
    <m/>
    <m/>
    <x v="0"/>
    <x v="0"/>
    <m/>
  </r>
  <r>
    <s v=""/>
    <s v=" IR_0214_1300"/>
    <s v="Direct Wind Magnets 9 - Q0eF - Cold Mass Assembly"/>
    <s v="6.06.02.01.04"/>
    <x v="0"/>
    <d v="2028-10-05T00:00:00"/>
    <d v="2029-07-25T00:00:00"/>
    <s v="jtolle"/>
    <s v="hwitte"/>
    <n v="2810.72"/>
    <s v="CON"/>
    <s v="C"/>
    <s v="Labor"/>
    <s v="TEC"/>
    <m/>
    <s v="BNL"/>
    <s v="Const"/>
    <s v="SC_MAG"/>
    <x v="7"/>
    <m/>
    <m/>
    <m/>
    <m/>
    <m/>
    <m/>
    <m/>
    <m/>
    <m/>
    <m/>
    <m/>
    <m/>
    <m/>
    <n v="2810.72"/>
    <m/>
    <m/>
    <m/>
    <m/>
    <m/>
    <x v="0"/>
    <x v="0"/>
    <m/>
  </r>
  <r>
    <s v=""/>
    <s v=" IR_0214_1240"/>
    <s v="Direct Wind Magnets 8 - B0pF - Quad - Vertical Cold Test"/>
    <s v="6.06.02.01.04"/>
    <x v="0"/>
    <d v="2027-08-06T00:00:00"/>
    <d v="2027-10-05T00:00:00"/>
    <s v="jtolle"/>
    <s v="hwitte"/>
    <n v="25176.67"/>
    <s v="CON"/>
    <s v="C"/>
    <s v="Labor"/>
    <s v="TEC"/>
    <m/>
    <s v="BNL"/>
    <s v="Const.Test"/>
    <s v="SC_MAG"/>
    <x v="8"/>
    <m/>
    <m/>
    <m/>
    <m/>
    <m/>
    <m/>
    <m/>
    <m/>
    <m/>
    <m/>
    <m/>
    <n v="23378.34"/>
    <n v="1798.33"/>
    <m/>
    <m/>
    <m/>
    <m/>
    <m/>
    <m/>
    <x v="0"/>
    <x v="0"/>
    <m/>
  </r>
  <r>
    <s v=""/>
    <s v=" IR_0214_1260"/>
    <s v="Direct Wind Magnets 8 - B0pF - Quad - Cold Mass Assembly"/>
    <s v="6.06.02.01.04"/>
    <x v="0"/>
    <d v="2028-05-30T00:00:00"/>
    <d v="2029-03-19T00:00:00"/>
    <s v="jtolle"/>
    <s v="hwitte"/>
    <n v="6330"/>
    <s v="CON"/>
    <s v="C"/>
    <s v="Labor"/>
    <s v="TEC"/>
    <m/>
    <s v="BNL"/>
    <s v="Const"/>
    <s v="SC_MAG"/>
    <x v="7"/>
    <m/>
    <m/>
    <m/>
    <m/>
    <m/>
    <m/>
    <m/>
    <m/>
    <m/>
    <m/>
    <m/>
    <m/>
    <n v="2753.55"/>
    <n v="3576.45"/>
    <m/>
    <m/>
    <m/>
    <m/>
    <m/>
    <x v="0"/>
    <x v="0"/>
    <m/>
  </r>
  <r>
    <s v=""/>
    <s v=" IR_0202_1015"/>
    <s v="Spin Rotator - Design"/>
    <s v="6.06.02.02"/>
    <x v="0"/>
    <d v="2023-10-02T00:00:00"/>
    <d v="2024-09-30T00:00:00"/>
    <s v="jtolle"/>
    <s v="hwitte"/>
    <n v="588257.30000000005"/>
    <s v="EDIA"/>
    <s v="C"/>
    <s v="Labor"/>
    <s v="TEC"/>
    <m/>
    <s v="BNL"/>
    <s v="PED"/>
    <s v="SC_MAG"/>
    <x v="6"/>
    <s v="D25.APP01"/>
    <m/>
    <m/>
    <m/>
    <m/>
    <m/>
    <m/>
    <m/>
    <n v="588257.30000000005"/>
    <m/>
    <m/>
    <m/>
    <m/>
    <m/>
    <m/>
    <m/>
    <m/>
    <m/>
    <m/>
    <x v="0"/>
    <x v="0"/>
    <m/>
  </r>
  <r>
    <s v=""/>
    <s v=" IR_0202_1060"/>
    <s v="Spin Rotator - Write Specs/ SOW"/>
    <s v="6.06.02.02"/>
    <x v="0"/>
    <d v="2024-10-08T00:00:00"/>
    <d v="2024-11-20T00:00:00"/>
    <s v="jtolle"/>
    <s v="hwitte"/>
    <n v="6998.23"/>
    <s v="EDIA"/>
    <s v="C"/>
    <s v="Labor"/>
    <s v="TEC"/>
    <m/>
    <s v="BNL"/>
    <s v="Const.Procure"/>
    <s v="SC_MAG"/>
    <x v="10"/>
    <s v="D25.APP01"/>
    <m/>
    <m/>
    <m/>
    <m/>
    <m/>
    <m/>
    <m/>
    <m/>
    <n v="6998.23"/>
    <m/>
    <m/>
    <m/>
    <m/>
    <m/>
    <m/>
    <m/>
    <m/>
    <m/>
    <x v="0"/>
    <x v="0"/>
    <m/>
  </r>
  <r>
    <s v=""/>
    <s v=" IR_0202_1150"/>
    <s v="Spin Rotator - BNL Vendor Oversight"/>
    <s v="6.06.02.02"/>
    <x v="0"/>
    <d v="2025-12-10T00:00:00"/>
    <d v="2028-12-08T00:00:00"/>
    <s v="jtolle"/>
    <s v="hwitte"/>
    <n v="656670.59"/>
    <s v="EDIA"/>
    <s v="C"/>
    <s v="Labor"/>
    <s v="TEC"/>
    <m/>
    <s v="BNL"/>
    <s v="Const.Fabricate"/>
    <s v="SC_MAG"/>
    <x v="9"/>
    <s v="D25.APP01"/>
    <s v="APP00005"/>
    <m/>
    <m/>
    <m/>
    <m/>
    <m/>
    <m/>
    <m/>
    <m/>
    <n v="178614.39999999999"/>
    <n v="218890.2"/>
    <n v="218890.2"/>
    <n v="40275.800000000003"/>
    <m/>
    <m/>
    <m/>
    <m/>
    <m/>
    <x v="0"/>
    <x v="0"/>
    <m/>
  </r>
  <r>
    <s v=""/>
    <s v=" IR_0202_1240"/>
    <s v="Spin Rotator Quad - Design, Engineering and SOW"/>
    <s v="6.06.02.02"/>
    <x v="0"/>
    <d v="2023-10-02T00:00:00"/>
    <d v="2024-09-30T00:00:00"/>
    <s v="jtolle"/>
    <s v="hwitte"/>
    <n v="220596.49"/>
    <s v="EDIA"/>
    <s v="C"/>
    <s v="Labor"/>
    <s v="TEC"/>
    <m/>
    <s v="BNL"/>
    <s v="Const.Procure"/>
    <s v="NC_MAG"/>
    <x v="10"/>
    <s v="S.P012"/>
    <m/>
    <m/>
    <m/>
    <m/>
    <m/>
    <m/>
    <m/>
    <n v="220596.49"/>
    <m/>
    <m/>
    <m/>
    <m/>
    <m/>
    <m/>
    <m/>
    <m/>
    <m/>
    <m/>
    <x v="0"/>
    <x v="0"/>
    <m/>
  </r>
  <r>
    <s v=""/>
    <s v=" IR_0202_1400"/>
    <s v="Spin Rotator Quad - BNL Vendor Oversight"/>
    <s v="6.06.02.02"/>
    <x v="0"/>
    <d v="2025-12-10T00:00:00"/>
    <d v="2028-12-08T00:00:00"/>
    <s v="jtolle"/>
    <s v="hwitte"/>
    <n v="82083.820000000007"/>
    <s v="EDIA"/>
    <s v="C"/>
    <s v="Labor"/>
    <s v="TEC"/>
    <m/>
    <s v="BNL"/>
    <s v="Const.Fabricate"/>
    <s v="NC_MAG"/>
    <x v="9"/>
    <s v="S.P012"/>
    <s v="APP00118"/>
    <m/>
    <m/>
    <m/>
    <m/>
    <m/>
    <m/>
    <m/>
    <m/>
    <n v="22326.799999999999"/>
    <n v="27361.27"/>
    <n v="27361.27"/>
    <n v="5034.47"/>
    <m/>
    <m/>
    <m/>
    <m/>
    <m/>
    <x v="0"/>
    <x v="0"/>
    <m/>
  </r>
  <r>
    <s v=""/>
    <s v=" IR_0206_1020"/>
    <s v="IR Beam Position Monitors - Collect parameters for Preliminary Design"/>
    <s v="6.06.02.05.01"/>
    <x v="0"/>
    <d v="2022-10-03T00:00:00"/>
    <d v="2023-07-21T00:00:00"/>
    <s v="mahmed"/>
    <s v="gassner"/>
    <n v="6206.28"/>
    <s v="EDIA"/>
    <s v="C"/>
    <s v="Labor"/>
    <s v="TEC"/>
    <m/>
    <s v="BNL"/>
    <s v="PED"/>
    <s v="INS"/>
    <x v="11"/>
    <m/>
    <m/>
    <m/>
    <m/>
    <m/>
    <m/>
    <m/>
    <n v="6206.28"/>
    <m/>
    <m/>
    <m/>
    <m/>
    <m/>
    <m/>
    <m/>
    <m/>
    <m/>
    <m/>
    <m/>
    <x v="0"/>
    <x v="0"/>
    <m/>
  </r>
  <r>
    <s v=""/>
    <s v=" IR_0206_1040"/>
    <s v="Collect parameters for Final Design"/>
    <s v="6.06.02.05.01"/>
    <x v="0"/>
    <d v="2024-02-13T00:00:00"/>
    <d v="2024-05-07T00:00:00"/>
    <s v="mahmed"/>
    <s v="gassner"/>
    <n v="6761.58"/>
    <s v="EDIA"/>
    <s v="C"/>
    <s v="Labor"/>
    <s v="TEC"/>
    <m/>
    <s v="BNL"/>
    <s v="PED"/>
    <s v="INS"/>
    <x v="11"/>
    <m/>
    <m/>
    <m/>
    <m/>
    <m/>
    <m/>
    <m/>
    <m/>
    <n v="6761.58"/>
    <m/>
    <m/>
    <m/>
    <m/>
    <m/>
    <m/>
    <m/>
    <m/>
    <m/>
    <m/>
    <x v="0"/>
    <x v="0"/>
    <m/>
  </r>
  <r>
    <s v=""/>
    <s v=" IR_0206_1060"/>
    <s v="IR BPM Pick-up - Design &amp; Simulations"/>
    <s v="6.06.02.05.01"/>
    <x v="0"/>
    <d v="2025-12-09T00:00:00"/>
    <d v="2027-02-22T00:00:00"/>
    <s v="mahmed"/>
    <s v="gassner"/>
    <n v="135483.82999999999"/>
    <s v="EDIA"/>
    <s v="C"/>
    <s v="Labor"/>
    <s v="TEC"/>
    <m/>
    <s v="BNL"/>
    <s v="PED"/>
    <s v="INS"/>
    <x v="10"/>
    <m/>
    <m/>
    <m/>
    <m/>
    <m/>
    <m/>
    <m/>
    <m/>
    <m/>
    <m/>
    <n v="92580.61"/>
    <n v="42903.21"/>
    <m/>
    <m/>
    <m/>
    <m/>
    <m/>
    <m/>
    <m/>
    <x v="0"/>
    <x v="0"/>
    <m/>
  </r>
  <r>
    <s v=""/>
    <s v=" IR_0206_1260"/>
    <s v="IR BPM Pick-up Materials - Test and Final Acceptance"/>
    <s v="6.06.02.05.01"/>
    <x v="0"/>
    <d v="2028-08-10T00:00:00"/>
    <d v="2029-03-20T00:00:00"/>
    <s v="mahmed"/>
    <s v="gassner"/>
    <n v="21222.25"/>
    <s v="EDIA"/>
    <s v="C"/>
    <s v="Labor"/>
    <s v="TEC"/>
    <m/>
    <s v="BNL"/>
    <s v="Const"/>
    <s v="INS"/>
    <x v="8"/>
    <s v="S.P135"/>
    <s v="APP00169"/>
    <m/>
    <m/>
    <m/>
    <m/>
    <m/>
    <m/>
    <m/>
    <m/>
    <m/>
    <m/>
    <n v="5093.34"/>
    <n v="16128.91"/>
    <m/>
    <m/>
    <m/>
    <m/>
    <m/>
    <x v="0"/>
    <x v="0"/>
    <m/>
  </r>
  <r>
    <s v=""/>
    <s v=" IR_0206_3520"/>
    <s v="IR Orbit Feeback - Collect parameters for Preliminary Design"/>
    <s v="6.06.02.05.02"/>
    <x v="0"/>
    <d v="2023-06-05T00:00:00"/>
    <d v="2023-06-30T00:00:00"/>
    <s v="mahmed"/>
    <s v="gassner"/>
    <n v="489.97"/>
    <s v="EDIA"/>
    <s v="C"/>
    <s v="Labor"/>
    <s v="TEC"/>
    <m/>
    <s v="BNL"/>
    <s v="PED"/>
    <s v="INS"/>
    <x v="11"/>
    <m/>
    <m/>
    <m/>
    <m/>
    <m/>
    <m/>
    <m/>
    <n v="489.97"/>
    <m/>
    <m/>
    <m/>
    <m/>
    <m/>
    <m/>
    <m/>
    <m/>
    <m/>
    <m/>
    <m/>
    <x v="0"/>
    <x v="0"/>
    <m/>
  </r>
  <r>
    <s v=""/>
    <s v=" IR_0206_3540"/>
    <s v="Orbit Feedback -Collect parameters for Final Design"/>
    <s v="6.06.02.05.02"/>
    <x v="0"/>
    <d v="2024-04-22T00:00:00"/>
    <d v="2024-07-16T00:00:00"/>
    <s v="mahmed"/>
    <s v="gassner"/>
    <n v="6761.58"/>
    <s v="EDIA"/>
    <s v="C"/>
    <s v="Labor"/>
    <s v="TEC"/>
    <m/>
    <s v="BNL"/>
    <s v="PED"/>
    <s v="INS"/>
    <x v="11"/>
    <m/>
    <m/>
    <m/>
    <m/>
    <m/>
    <m/>
    <m/>
    <m/>
    <n v="6761.58"/>
    <m/>
    <m/>
    <m/>
    <m/>
    <m/>
    <m/>
    <m/>
    <m/>
    <m/>
    <m/>
    <x v="0"/>
    <x v="0"/>
    <m/>
  </r>
  <r>
    <s v=""/>
    <s v=" IR_0206_3580"/>
    <s v="IR Orbit Feedback - Preliminary Design"/>
    <s v="6.06.02.05.02"/>
    <x v="0"/>
    <d v="2023-07-03T00:00:00"/>
    <d v="2024-04-19T00:00:00"/>
    <s v="mahmed"/>
    <s v="gassner"/>
    <n v="26758.21"/>
    <s v="EDIA"/>
    <s v="C"/>
    <s v="Labor"/>
    <s v="TEC"/>
    <m/>
    <s v="BNL"/>
    <s v="PED"/>
    <s v="INS"/>
    <x v="11"/>
    <m/>
    <m/>
    <m/>
    <m/>
    <m/>
    <m/>
    <m/>
    <n v="8428.84"/>
    <n v="18329.37"/>
    <m/>
    <m/>
    <m/>
    <m/>
    <m/>
    <m/>
    <m/>
    <m/>
    <m/>
    <m/>
    <x v="0"/>
    <x v="0"/>
    <m/>
  </r>
  <r>
    <s v=""/>
    <s v=" IR_0206_3720"/>
    <s v="Orbit Feedback Pick-up - Design"/>
    <s v="6.06.02.05.02"/>
    <x v="0"/>
    <d v="2023-07-03T00:00:00"/>
    <d v="2024-04-19T00:00:00"/>
    <s v="mahmed"/>
    <s v="gassner"/>
    <n v="6689.55"/>
    <s v="EDIA"/>
    <s v="C"/>
    <s v="Labor"/>
    <s v="TEC"/>
    <m/>
    <s v="BNL"/>
    <s v="PED"/>
    <s v="INS"/>
    <x v="11"/>
    <m/>
    <m/>
    <m/>
    <m/>
    <m/>
    <m/>
    <m/>
    <n v="2107.21"/>
    <n v="4582.34"/>
    <m/>
    <m/>
    <m/>
    <m/>
    <m/>
    <m/>
    <m/>
    <m/>
    <m/>
    <m/>
    <x v="0"/>
    <x v="0"/>
    <m/>
  </r>
  <r>
    <s v=""/>
    <s v=" IR_0206_3860"/>
    <s v="Orbit Feedback Magnet acceptance testing"/>
    <s v="6.06.02.05.02"/>
    <x v="0"/>
    <d v="2026-12-11T00:00:00"/>
    <d v="2028-12-11T00:00:00"/>
    <s v="mahmed"/>
    <s v="gassner"/>
    <n v="24569.81"/>
    <s v="EDIA"/>
    <s v="C"/>
    <s v="Labor"/>
    <s v="TEC"/>
    <m/>
    <s v="BNL"/>
    <s v="Const"/>
    <s v="INS"/>
    <x v="8"/>
    <m/>
    <m/>
    <m/>
    <m/>
    <m/>
    <m/>
    <m/>
    <m/>
    <m/>
    <m/>
    <m/>
    <n v="9975.34"/>
    <n v="12284.91"/>
    <n v="2309.56"/>
    <m/>
    <m/>
    <m/>
    <m/>
    <m/>
    <x v="0"/>
    <x v="0"/>
    <m/>
  </r>
  <r>
    <s v=""/>
    <s v=" IR_0206_6060"/>
    <s v="BLM Mechanical System - Detector and Mounting Preliminary Design"/>
    <s v="6.06.02.05.03"/>
    <x v="0"/>
    <d v="2023-11-16T00:00:00"/>
    <d v="2024-02-22T00:00:00"/>
    <s v="mahmed"/>
    <s v="gassner"/>
    <n v="13523.16"/>
    <s v="EDIA"/>
    <s v="C"/>
    <s v="Labor"/>
    <s v="TEC"/>
    <m/>
    <s v="BNL"/>
    <s v="PED"/>
    <s v="INS"/>
    <x v="11"/>
    <m/>
    <m/>
    <m/>
    <m/>
    <m/>
    <m/>
    <m/>
    <m/>
    <n v="13523.16"/>
    <m/>
    <m/>
    <m/>
    <m/>
    <m/>
    <m/>
    <m/>
    <m/>
    <m/>
    <m/>
    <x v="0"/>
    <x v="0"/>
    <m/>
  </r>
  <r>
    <s v=""/>
    <s v=" IR_0206_6120"/>
    <s v="BLM Electronic System - Preliminary Design"/>
    <s v="6.06.02.05.03"/>
    <x v="0"/>
    <d v="2023-11-16T00:00:00"/>
    <d v="2024-02-22T00:00:00"/>
    <s v="mahmed"/>
    <s v="gassner"/>
    <n v="13523.16"/>
    <s v="EDIA"/>
    <s v="C"/>
    <s v="Labor"/>
    <s v="TEC"/>
    <m/>
    <s v="BNL"/>
    <s v="PED"/>
    <s v="INS"/>
    <x v="11"/>
    <m/>
    <m/>
    <m/>
    <m/>
    <m/>
    <m/>
    <m/>
    <m/>
    <n v="13523.16"/>
    <m/>
    <m/>
    <m/>
    <m/>
    <m/>
    <m/>
    <m/>
    <m/>
    <m/>
    <m/>
    <x v="0"/>
    <x v="0"/>
    <m/>
  </r>
  <r>
    <s v=""/>
    <s v=" IR_0206_6260"/>
    <s v="BLM Electronic System - Acceptance Testing"/>
    <s v="6.06.02.05.03"/>
    <x v="0"/>
    <d v="2024-05-17T00:00:00"/>
    <d v="2025-05-09T00:00:00"/>
    <s v="mahmed"/>
    <s v="gassner"/>
    <n v="8634.2900000000009"/>
    <s v="EDIA"/>
    <s v="C"/>
    <s v="Labor"/>
    <s v="TEC"/>
    <m/>
    <s v="BNL"/>
    <s v="PED"/>
    <s v="INS"/>
    <x v="8"/>
    <m/>
    <m/>
    <m/>
    <m/>
    <m/>
    <m/>
    <m/>
    <m/>
    <n v="3312.75"/>
    <n v="5321.54"/>
    <m/>
    <m/>
    <m/>
    <m/>
    <m/>
    <m/>
    <m/>
    <m/>
    <m/>
    <x v="0"/>
    <x v="0"/>
    <m/>
  </r>
  <r>
    <s v=""/>
    <s v=" IR_0207_1000"/>
    <s v="Collared Dipole - Design (BNL)"/>
    <s v="6.06.02.06"/>
    <x v="0"/>
    <d v="2024-02-12T00:00:00"/>
    <d v="2025-02-25T00:00:00"/>
    <s v="jtolle"/>
    <s v="hwitte"/>
    <n v="94198.21"/>
    <s v="EDIA"/>
    <s v="C"/>
    <s v="Labor"/>
    <s v="TEC"/>
    <m/>
    <s v="BNL"/>
    <s v="PED"/>
    <s v="SC_MAG"/>
    <x v="6"/>
    <s v="S.P340"/>
    <m/>
    <m/>
    <m/>
    <m/>
    <m/>
    <m/>
    <m/>
    <n v="58692.73"/>
    <n v="35505.480000000003"/>
    <m/>
    <m/>
    <m/>
    <m/>
    <m/>
    <m/>
    <m/>
    <m/>
    <m/>
    <x v="0"/>
    <x v="0"/>
    <m/>
  </r>
  <r>
    <s v=""/>
    <s v=" IR_0207_1180"/>
    <s v="Collared Dipole - BNL Support / Oversight"/>
    <s v="6.06.02.06"/>
    <x v="0"/>
    <d v="2025-12-09T00:00:00"/>
    <d v="2029-04-18T00:00:00"/>
    <s v="jtolle"/>
    <s v="hwitte"/>
    <n v="1003030.75"/>
    <s v="EDIA"/>
    <s v="C"/>
    <s v="Labor"/>
    <s v="TEC"/>
    <m/>
    <s v="BNL"/>
    <s v="Const.Fabricate"/>
    <s v="SC_MAG"/>
    <x v="9"/>
    <s v="D.APP39"/>
    <s v="APP00076"/>
    <m/>
    <m/>
    <m/>
    <m/>
    <m/>
    <m/>
    <m/>
    <m/>
    <n v="244787.27"/>
    <n v="298521.06"/>
    <n v="298521.06"/>
    <n v="161201.37"/>
    <m/>
    <m/>
    <m/>
    <m/>
    <m/>
    <x v="0"/>
    <x v="0"/>
    <m/>
  </r>
  <r>
    <s v=""/>
    <s v=" IR_0207_1220"/>
    <s v="Collared Dipole - Test Dipole 1 and assemble in cryostat"/>
    <s v="6.06.02.06"/>
    <x v="0"/>
    <d v="2029-01-24T00:00:00"/>
    <d v="2029-04-18T00:00:00"/>
    <s v="jtolle"/>
    <s v="hwitte"/>
    <n v="96367.6"/>
    <s v="CON"/>
    <s v="C"/>
    <s v="Labor"/>
    <s v="TEC"/>
    <m/>
    <s v="BNL"/>
    <s v="Const.Test"/>
    <s v="SC_MAG"/>
    <x v="8"/>
    <s v="D.APP39"/>
    <s v="APP00076"/>
    <m/>
    <m/>
    <m/>
    <m/>
    <m/>
    <m/>
    <m/>
    <m/>
    <m/>
    <m/>
    <m/>
    <n v="96367.6"/>
    <m/>
    <m/>
    <m/>
    <m/>
    <m/>
    <x v="0"/>
    <x v="0"/>
    <m/>
  </r>
  <r>
    <s v=""/>
    <s v=" IR_0207_1240"/>
    <s v="Collared Dipole - Test Dipole 2 and assemble in cryostat"/>
    <s v="6.06.02.06"/>
    <x v="0"/>
    <d v="2029-06-01T00:00:00"/>
    <d v="2029-08-24T00:00:00"/>
    <s v="jtolle"/>
    <s v="hwitte"/>
    <n v="96367.6"/>
    <s v="CON"/>
    <s v="C"/>
    <s v="Labor"/>
    <s v="TEC"/>
    <m/>
    <s v="BNL"/>
    <s v="Const"/>
    <s v="SC_MAG"/>
    <x v="8"/>
    <s v="D.APP39"/>
    <s v="APP00076"/>
    <m/>
    <m/>
    <m/>
    <m/>
    <m/>
    <m/>
    <m/>
    <m/>
    <m/>
    <m/>
    <m/>
    <n v="96367.6"/>
    <m/>
    <m/>
    <m/>
    <m/>
    <m/>
    <x v="0"/>
    <x v="0"/>
    <m/>
  </r>
  <r>
    <s v=""/>
    <s v=" RD_0303_7210"/>
    <s v="Cable - Strand Testing"/>
    <s v="6.06.02.07"/>
    <x v="1"/>
    <d v="2025-03-11T00:00:00"/>
    <d v="2025-06-03T00:00:00"/>
    <s v="jtolle"/>
    <s v="hwitte"/>
    <n v="83978.8"/>
    <s v="CON"/>
    <s v="C"/>
    <s v="Labor"/>
    <s v="TEC"/>
    <s v="CD-3A"/>
    <s v="BNL"/>
    <s v="Const.Test"/>
    <s v="SC_MAG"/>
    <x v="8"/>
    <s v="S.P036"/>
    <s v="APP00289"/>
    <m/>
    <m/>
    <m/>
    <m/>
    <m/>
    <m/>
    <m/>
    <n v="83978.8"/>
    <m/>
    <m/>
    <m/>
    <m/>
    <m/>
    <m/>
    <m/>
    <m/>
    <m/>
    <x v="0"/>
    <x v="0"/>
    <m/>
  </r>
  <r>
    <s v=""/>
    <s v=" RD_0303_8767"/>
    <s v="Cable - Cable Test"/>
    <s v="6.06.02.07"/>
    <x v="1"/>
    <d v="2025-06-04T00:00:00"/>
    <d v="2025-08-27T00:00:00"/>
    <s v="jtolle"/>
    <s v="hwitte"/>
    <n v="83978.8"/>
    <s v="CON"/>
    <s v="C"/>
    <s v="Labor"/>
    <s v="TEC"/>
    <s v="CD-3A"/>
    <s v="BNL"/>
    <s v="Const.Test"/>
    <s v="SC_MAG"/>
    <x v="8"/>
    <s v="S.P156"/>
    <s v="APP00290"/>
    <m/>
    <m/>
    <m/>
    <m/>
    <m/>
    <m/>
    <m/>
    <n v="83978.8"/>
    <m/>
    <m/>
    <m/>
    <m/>
    <m/>
    <m/>
    <m/>
    <m/>
    <m/>
    <x v="0"/>
    <x v="0"/>
    <m/>
  </r>
  <r>
    <s v=""/>
    <s v=" IR_0301_1200"/>
    <s v="Laser Development (Lepton Polarimetry in ESR)"/>
    <s v="6.10.14.01.01"/>
    <x v="0"/>
    <d v="2023-10-02T00:00:00"/>
    <d v="2024-09-30T00:00:00"/>
    <s v="ewoolsey"/>
    <s v="Gaskell"/>
    <n v="142158.26"/>
    <s v="CON"/>
    <s v="C"/>
    <s v="Labor"/>
    <s v="TEC"/>
    <m/>
    <s v="JLAB"/>
    <s v="PED"/>
    <s v="DET"/>
    <x v="6"/>
    <s v="P.S062"/>
    <m/>
    <m/>
    <m/>
    <m/>
    <m/>
    <m/>
    <m/>
    <n v="142158.26"/>
    <m/>
    <m/>
    <m/>
    <m/>
    <m/>
    <m/>
    <m/>
    <m/>
    <m/>
    <m/>
    <x v="0"/>
    <x v="0"/>
    <m/>
  </r>
  <r>
    <s v=""/>
    <s v=" IR_0301_4235"/>
    <s v="Calorimeter Assembly and Testing (Lepton Polarimetry in ESR)"/>
    <s v="6.10.14.01.01"/>
    <x v="3"/>
    <d v="2026-11-04T00:00:00"/>
    <d v="2027-11-03T00:00:00"/>
    <s v="ewoolsey"/>
    <s v="Gaskell"/>
    <n v="77884.45"/>
    <s v="CON"/>
    <s v="C"/>
    <s v="Labor"/>
    <s v="TEC"/>
    <m/>
    <s v="JLAB"/>
    <s v="Const"/>
    <s v="DET"/>
    <x v="7"/>
    <s v="P.S062"/>
    <m/>
    <m/>
    <m/>
    <m/>
    <m/>
    <m/>
    <m/>
    <m/>
    <m/>
    <m/>
    <n v="70719.08"/>
    <n v="7165.37"/>
    <m/>
    <m/>
    <m/>
    <m/>
    <m/>
    <m/>
    <x v="0"/>
    <x v="0"/>
    <m/>
  </r>
  <r>
    <s v=""/>
    <s v=" IR_0301_4540"/>
    <s v="Position detectors - Detector Readout (Lepton Polarimetry in ESR)"/>
    <s v="6.10.14.01.01"/>
    <x v="0"/>
    <d v="2023-10-02T00:00:00"/>
    <d v="2024-09-30T00:00:00"/>
    <s v="ewoolsey"/>
    <s v="Gaskell"/>
    <n v="71079.13"/>
    <s v="CON"/>
    <s v="C"/>
    <s v="Labor"/>
    <s v="TEC"/>
    <m/>
    <s v="JLAB"/>
    <s v="PED"/>
    <s v="DET"/>
    <x v="6"/>
    <s v="P.S062"/>
    <m/>
    <m/>
    <m/>
    <m/>
    <m/>
    <m/>
    <m/>
    <n v="71079.13"/>
    <m/>
    <m/>
    <m/>
    <m/>
    <m/>
    <m/>
    <m/>
    <m/>
    <m/>
    <m/>
    <x v="0"/>
    <x v="0"/>
    <m/>
  </r>
  <r>
    <s v=""/>
    <s v=" IR_0302_0900"/>
    <s v="HJET electronics - oversight"/>
    <s v="6.10.14.02.01"/>
    <x v="0"/>
    <d v="2023-01-03T00:00:00"/>
    <d v="2023-11-30T00:00:00"/>
    <s v="tlewis"/>
    <s v="wschmidke"/>
    <n v="6572.87"/>
    <s v="EDIA"/>
    <s v="C"/>
    <s v="Labor"/>
    <s v="TEC"/>
    <m/>
    <s v="BNL"/>
    <s v="Const"/>
    <s v="DET"/>
    <x v="6"/>
    <m/>
    <m/>
    <m/>
    <m/>
    <m/>
    <m/>
    <m/>
    <n v="5424.77"/>
    <n v="1148.0999999999999"/>
    <m/>
    <m/>
    <m/>
    <m/>
    <m/>
    <m/>
    <m/>
    <m/>
    <m/>
    <m/>
    <x v="0"/>
    <x v="0"/>
    <m/>
  </r>
  <r>
    <s v=""/>
    <s v=" IR_0302_1046"/>
    <s v="H-Jet DAQ and slow control software"/>
    <s v="6.10.14.02.01"/>
    <x v="0"/>
    <d v="2029-03-07T00:00:00"/>
    <d v="2029-09-21T00:00:00"/>
    <s v="tlewis"/>
    <s v="wschmidke"/>
    <n v="208796.48"/>
    <s v="CON"/>
    <s v="C"/>
    <s v="Labor"/>
    <s v="TEC"/>
    <m/>
    <s v="BNL"/>
    <s v="Const"/>
    <s v="DET"/>
    <x v="7"/>
    <m/>
    <m/>
    <m/>
    <m/>
    <m/>
    <m/>
    <m/>
    <m/>
    <m/>
    <m/>
    <m/>
    <m/>
    <m/>
    <n v="208796.48"/>
    <m/>
    <m/>
    <m/>
    <m/>
    <m/>
    <x v="0"/>
    <x v="0"/>
    <m/>
  </r>
  <r>
    <s v=""/>
    <s v=" IR_0302_1280"/>
    <s v="pCarbon DAQ and slow control software"/>
    <s v="6.10.14.02.01"/>
    <x v="0"/>
    <d v="2028-12-06T00:00:00"/>
    <d v="2029-06-26T00:00:00"/>
    <s v="tlewis"/>
    <s v="wschmidke"/>
    <n v="208796.48"/>
    <s v="CON"/>
    <s v="C"/>
    <s v="Labor"/>
    <s v="TEC"/>
    <m/>
    <s v="BNL"/>
    <s v="Const"/>
    <s v="DET"/>
    <x v="7"/>
    <m/>
    <m/>
    <m/>
    <m/>
    <m/>
    <m/>
    <m/>
    <m/>
    <m/>
    <m/>
    <m/>
    <m/>
    <m/>
    <n v="208796.48"/>
    <m/>
    <m/>
    <m/>
    <m/>
    <m/>
    <x v="0"/>
    <x v="0"/>
    <m/>
  </r>
  <r>
    <s v=""/>
    <s v=" IR_0302_1056"/>
    <s v="pCarbon - electronics - oversight"/>
    <s v="6.10.14.02.01"/>
    <x v="0"/>
    <d v="2023-01-03T00:00:00"/>
    <d v="2023-12-29T00:00:00"/>
    <s v="tlewis"/>
    <s v="wschmidke"/>
    <n v="6588.02"/>
    <s v="EDIA"/>
    <s v="C"/>
    <s v="Labor"/>
    <s v="TEC"/>
    <m/>
    <s v="BNL"/>
    <s v="Const"/>
    <s v="DET"/>
    <x v="6"/>
    <m/>
    <m/>
    <m/>
    <m/>
    <m/>
    <m/>
    <m/>
    <n v="5000.55"/>
    <n v="1587.48"/>
    <m/>
    <m/>
    <m/>
    <m/>
    <m/>
    <m/>
    <m/>
    <m/>
    <m/>
    <m/>
    <x v="0"/>
    <x v="0"/>
    <m/>
  </r>
  <r>
    <s v=""/>
    <s v=" IR_0302_1001"/>
    <s v="Detector optimization, Silicon detectors &amp; readout - oversight"/>
    <s v="6.10.14.02.01"/>
    <x v="0"/>
    <d v="2025-12-09T00:00:00"/>
    <d v="2026-10-23T00:00:00"/>
    <s v="tlewis"/>
    <s v="wschmidke"/>
    <n v="123445.93"/>
    <s v="EDIA"/>
    <s v="C"/>
    <s v="Labor"/>
    <s v="TEC"/>
    <m/>
    <s v="BNL"/>
    <s v="PED"/>
    <s v="DET"/>
    <x v="9"/>
    <m/>
    <m/>
    <m/>
    <m/>
    <m/>
    <m/>
    <m/>
    <m/>
    <m/>
    <m/>
    <n v="114508.67"/>
    <n v="8937.26"/>
    <m/>
    <m/>
    <m/>
    <m/>
    <m/>
    <m/>
    <m/>
    <x v="0"/>
    <x v="0"/>
    <m/>
  </r>
  <r>
    <s v=""/>
    <s v=" IR_0302_5100"/>
    <s v="pCarbon - electronics - oversight"/>
    <s v="6.10.14.02.02"/>
    <x v="0"/>
    <d v="2022-10-03T00:00:00"/>
    <d v="2023-09-29T00:00:00"/>
    <s v="tlewis"/>
    <s v="wschmidke"/>
    <n v="6532.93"/>
    <s v="EDIA"/>
    <s v="C"/>
    <s v="Labor"/>
    <s v="TEC"/>
    <m/>
    <s v="BNL"/>
    <s v="PED"/>
    <s v="DET"/>
    <x v="6"/>
    <m/>
    <m/>
    <m/>
    <m/>
    <m/>
    <m/>
    <m/>
    <n v="6532.93"/>
    <m/>
    <m/>
    <m/>
    <m/>
    <m/>
    <m/>
    <m/>
    <m/>
    <m/>
    <m/>
    <m/>
    <x v="0"/>
    <x v="0"/>
    <m/>
  </r>
  <r>
    <s v=""/>
    <s v=" IR_0303_1240"/>
    <s v="Luminosity Monitor - Assembly and Installation - Labor"/>
    <s v="6.10.14.03"/>
    <x v="0"/>
    <d v="2026-06-03T00:00:00"/>
    <d v="2026-09-24T00:00:00"/>
    <s v="tlewis"/>
    <s v="keyser"/>
    <n v="15934.98"/>
    <s v="CON"/>
    <s v="C"/>
    <s v="Labor"/>
    <s v="TEC"/>
    <m/>
    <s v="BNL"/>
    <s v="Const"/>
    <s v="DET"/>
    <x v="7"/>
    <s v="S.P380.C"/>
    <s v="APP00074"/>
    <m/>
    <m/>
    <m/>
    <m/>
    <m/>
    <m/>
    <m/>
    <m/>
    <n v="15934.98"/>
    <m/>
    <m/>
    <m/>
    <m/>
    <m/>
    <m/>
    <m/>
    <m/>
    <x v="0"/>
    <x v="0"/>
    <m/>
  </r>
  <r>
    <s v=""/>
    <s v=" SR_0601_1125"/>
    <s v="BPM System - Prepare Specs/SOW for Components"/>
    <s v="6.04.06.01"/>
    <x v="0"/>
    <d v="2023-09-06T00:00:00"/>
    <d v="2023-10-03T00:00:00"/>
    <s v="mahmed"/>
    <s v="gassner"/>
    <n v="6555.79"/>
    <s v="EDIA"/>
    <s v="C"/>
    <s v="Labor"/>
    <s v="TEC"/>
    <m/>
    <s v="BNL"/>
    <s v="PED"/>
    <s v="INS"/>
    <x v="10"/>
    <s v="P.S091"/>
    <m/>
    <m/>
    <m/>
    <m/>
    <m/>
    <m/>
    <n v="5900.21"/>
    <n v="655.58"/>
    <m/>
    <m/>
    <m/>
    <m/>
    <m/>
    <m/>
    <m/>
    <m/>
    <m/>
    <m/>
    <x v="0"/>
    <x v="0"/>
    <m/>
  </r>
  <r>
    <s v=""/>
    <s v=" HR_0601_1005"/>
    <s v="BPM Electronics - Prepare Parts List for Pre- Production Prototype Materials"/>
    <s v="6.05.05.01"/>
    <x v="0"/>
    <d v="2023-03-20T00:00:00"/>
    <d v="2023-04-14T00:00:00"/>
    <s v="mahmed"/>
    <s v="gassner"/>
    <n v="653.29"/>
    <s v="EDIA"/>
    <s v="C"/>
    <s v="Labor"/>
    <s v="TEC"/>
    <m/>
    <s v="BNL"/>
    <s v="PED"/>
    <s v="INS"/>
    <x v="10"/>
    <s v="P.S504"/>
    <m/>
    <m/>
    <m/>
    <m/>
    <m/>
    <m/>
    <n v="653.29"/>
    <m/>
    <m/>
    <m/>
    <m/>
    <m/>
    <m/>
    <m/>
    <m/>
    <m/>
    <m/>
    <m/>
    <x v="0"/>
    <x v="0"/>
    <m/>
  </r>
  <r>
    <s v=""/>
    <s v=" RD_0303_1086"/>
    <s v="SC Strand - R&amp;D Magnets - BNL Vendor Oversight"/>
    <s v="6.02.03.03.02"/>
    <x v="0"/>
    <d v="2023-11-09T00:00:00"/>
    <d v="2024-11-07T00:00:00"/>
    <s v="jtolle"/>
    <s v="hwitte"/>
    <n v="48867.39"/>
    <s v="EDIA"/>
    <s v="A"/>
    <s v="Labor"/>
    <s v="OPC"/>
    <m/>
    <s v="BNL"/>
    <s v="R&amp;D"/>
    <s v="SC_MAG"/>
    <x v="3"/>
    <s v="P.S424"/>
    <m/>
    <m/>
    <m/>
    <m/>
    <m/>
    <m/>
    <m/>
    <n v="43589.71"/>
    <n v="5277.68"/>
    <m/>
    <m/>
    <m/>
    <m/>
    <m/>
    <m/>
    <m/>
    <m/>
    <m/>
    <x v="0"/>
    <x v="0"/>
    <m/>
  </r>
  <r>
    <s v=""/>
    <s v=" EJ_0201_3650"/>
    <s v="Magnet Measuring Station - 6 Stations - Test and Programming"/>
    <s v="6.03.02.01.05"/>
    <x v="0"/>
    <d v="2027-01-04T00:00:00"/>
    <d v="2027-02-01T00:00:00"/>
    <s v="jtolle"/>
    <s v="hwitte"/>
    <n v="59973.46"/>
    <s v="CON"/>
    <s v="C"/>
    <s v="Labor"/>
    <s v="TEC"/>
    <m/>
    <s v="BNL"/>
    <s v="Const.Test"/>
    <s v="NC_MAG"/>
    <x v="8"/>
    <m/>
    <m/>
    <m/>
    <m/>
    <m/>
    <m/>
    <m/>
    <m/>
    <m/>
    <m/>
    <m/>
    <n v="59973.46"/>
    <m/>
    <m/>
    <m/>
    <m/>
    <m/>
    <m/>
    <m/>
    <x v="0"/>
    <x v="0"/>
    <m/>
  </r>
  <r>
    <s v=""/>
    <s v=" SR_0605_1770"/>
    <s v="Beam Loss Monitors- Mechanical System - BLM Detector and Mounting Final Design"/>
    <s v="6.04.06.05"/>
    <x v="0"/>
    <d v="2023-07-28T00:00:00"/>
    <d v="2024-07-26T00:00:00"/>
    <s v="mahmed"/>
    <s v="gassner"/>
    <n v="13440.84"/>
    <s v="EDIA"/>
    <s v="C"/>
    <s v="Labor"/>
    <s v="TEC"/>
    <m/>
    <s v="BNL"/>
    <s v="PED"/>
    <s v="INS"/>
    <x v="6"/>
    <m/>
    <m/>
    <m/>
    <m/>
    <m/>
    <m/>
    <m/>
    <n v="2419.35"/>
    <n v="11021.49"/>
    <m/>
    <m/>
    <m/>
    <m/>
    <m/>
    <m/>
    <m/>
    <m/>
    <m/>
    <m/>
    <x v="0"/>
    <x v="0"/>
    <m/>
  </r>
  <r>
    <s v=""/>
    <s v=" SR_0605_1800"/>
    <s v="Beam Loss Monitors-  Electronic System - System Design"/>
    <s v="6.04.06.05"/>
    <x v="0"/>
    <d v="2024-10-23T00:00:00"/>
    <d v="2025-05-30T00:00:00"/>
    <s v="mahmed"/>
    <s v="gassner"/>
    <n v="27992.93"/>
    <s v="EDIA"/>
    <s v="C"/>
    <s v="Labor"/>
    <s v="TEC"/>
    <m/>
    <s v="BNL"/>
    <s v="PED"/>
    <s v="INS"/>
    <x v="6"/>
    <m/>
    <m/>
    <m/>
    <m/>
    <m/>
    <m/>
    <m/>
    <m/>
    <m/>
    <n v="27992.93"/>
    <m/>
    <m/>
    <m/>
    <m/>
    <m/>
    <m/>
    <m/>
    <m/>
    <m/>
    <x v="0"/>
    <x v="0"/>
    <m/>
  </r>
  <r>
    <s v=""/>
    <s v=" SR_0605_1890"/>
    <s v="Beam Loss Monitors- Acceptance Testing and Final Acceptance"/>
    <s v="6.04.06.05"/>
    <x v="0"/>
    <d v="2028-04-24T00:00:00"/>
    <d v="2028-07-18T00:00:00"/>
    <s v="mahmed"/>
    <s v="gassner"/>
    <n v="15518.13"/>
    <s v="EDIA"/>
    <s v="C"/>
    <s v="Labor"/>
    <s v="TEC"/>
    <m/>
    <s v="BNL"/>
    <s v="Const"/>
    <s v="INS"/>
    <x v="8"/>
    <s v="P.S097"/>
    <m/>
    <m/>
    <m/>
    <m/>
    <m/>
    <m/>
    <m/>
    <m/>
    <m/>
    <m/>
    <m/>
    <n v="15518.13"/>
    <m/>
    <m/>
    <m/>
    <m/>
    <m/>
    <m/>
    <x v="0"/>
    <x v="0"/>
    <m/>
  </r>
  <r>
    <s v=""/>
    <s v=" SR_0605_1920"/>
    <s v="Beam Loss Monitors - Installation"/>
    <s v="6.04.06.05"/>
    <x v="0"/>
    <d v="2028-10-13T00:00:00"/>
    <d v="2029-01-11T00:00:00"/>
    <s v="mahmed"/>
    <s v="gassner"/>
    <n v="24091.9"/>
    <s v="EDIA"/>
    <s v="C"/>
    <s v="Labor"/>
    <s v="TEC"/>
    <m/>
    <s v="BNL"/>
    <s v="Const"/>
    <s v="INS"/>
    <x v="5"/>
    <s v="P.S097"/>
    <m/>
    <m/>
    <m/>
    <m/>
    <m/>
    <m/>
    <m/>
    <m/>
    <m/>
    <m/>
    <m/>
    <m/>
    <n v="24091.9"/>
    <m/>
    <m/>
    <m/>
    <m/>
    <m/>
    <x v="0"/>
    <x v="0"/>
    <m/>
  </r>
  <r>
    <s v=""/>
    <s v=" RD_0201_2540"/>
    <s v="Perform simulation and verification for component acceptance of multiple systems FY24"/>
    <s v="6.02.02.01"/>
    <x v="0"/>
    <d v="2023-10-02T00:00:00"/>
    <d v="2024-09-30T00:00:00"/>
    <s v="apatil"/>
    <s v="montagc"/>
    <n v="1208124.97"/>
    <s v="EDIA"/>
    <s v="C"/>
    <s v="Labor"/>
    <s v="TEC"/>
    <m/>
    <s v="BNL"/>
    <s v="PED.Design"/>
    <s v="AD"/>
    <x v="1"/>
    <m/>
    <m/>
    <m/>
    <m/>
    <m/>
    <m/>
    <m/>
    <m/>
    <n v="1208124.97"/>
    <m/>
    <m/>
    <m/>
    <m/>
    <m/>
    <m/>
    <m/>
    <m/>
    <m/>
    <m/>
    <x v="0"/>
    <x v="0"/>
    <m/>
  </r>
  <r>
    <s v=""/>
    <s v=" RD_0306_5390"/>
    <s v="D7 Large Screen OG &amp; Thermal P1 - Setup - Test Chamber Design Review and Approval"/>
    <s v="6.02.03.04"/>
    <x v="0"/>
    <d v="2022-01-03T00:00:00"/>
    <d v="2022-01-13T00:00:00"/>
    <s v="rnavarrol"/>
    <s v="chetzel"/>
    <n v="0"/>
    <s v="EDIA"/>
    <s v="C"/>
    <s v="Labor"/>
    <s v="OPC"/>
    <m/>
    <s v="BNL"/>
    <s v="R&amp;D"/>
    <s v="VAC"/>
    <x v="3"/>
    <m/>
    <m/>
    <m/>
    <m/>
    <m/>
    <m/>
    <m/>
    <m/>
    <m/>
    <m/>
    <m/>
    <m/>
    <m/>
    <m/>
    <m/>
    <m/>
    <m/>
    <m/>
    <m/>
    <x v="0"/>
    <x v="0"/>
    <m/>
  </r>
  <r>
    <s v=""/>
    <s v=" RD_0306_5510"/>
    <s v="D7 Large Screen OG &amp; Thermal P2 - Test - Perform adsorption isotherm measurement"/>
    <s v="6.02.03.04"/>
    <x v="0"/>
    <d v="2023-03-22T00:00:00"/>
    <d v="2023-06-14T00:00:00"/>
    <s v="rnavarrol"/>
    <s v="chetzel"/>
    <n v="1682.23"/>
    <s v="EDIA"/>
    <s v="C"/>
    <s v="Labor"/>
    <s v="OPC"/>
    <m/>
    <s v="BNL"/>
    <s v="R&amp;D"/>
    <s v="VAC"/>
    <x v="3"/>
    <s v="P.S016"/>
    <m/>
    <m/>
    <m/>
    <m/>
    <m/>
    <m/>
    <n v="1682.23"/>
    <m/>
    <m/>
    <m/>
    <m/>
    <m/>
    <m/>
    <m/>
    <m/>
    <m/>
    <m/>
    <m/>
    <x v="0"/>
    <x v="0"/>
    <m/>
  </r>
  <r>
    <s v=""/>
    <s v=" RD_0306_5530"/>
    <s v="D7 Large Screen OG &amp; Thermal P2 - Test - Perform thermal testing"/>
    <s v="6.02.03.04"/>
    <x v="0"/>
    <d v="2023-09-11T00:00:00"/>
    <d v="2023-12-07T00:00:00"/>
    <s v="rnavarrol"/>
    <s v="chetzel"/>
    <n v="1726.39"/>
    <s v="EDIA"/>
    <s v="C"/>
    <s v="Labor"/>
    <s v="OPC"/>
    <m/>
    <s v="BNL"/>
    <s v="R&amp;D"/>
    <s v="VAC"/>
    <x v="3"/>
    <s v="P.S016"/>
    <m/>
    <m/>
    <m/>
    <m/>
    <m/>
    <m/>
    <n v="431.6"/>
    <n v="1294.79"/>
    <m/>
    <m/>
    <m/>
    <m/>
    <m/>
    <m/>
    <m/>
    <m/>
    <m/>
    <m/>
    <x v="0"/>
    <x v="0"/>
    <m/>
  </r>
  <r>
    <s v=""/>
    <s v=" RD_0306_4980"/>
    <s v="D5 - Quench Limit P1 - Verify - Calculation of quench temperature for  RHIC SC magnets (4 magnet types)"/>
    <s v="6.02.03.04"/>
    <x v="0"/>
    <d v="2022-04-01T00:00:00"/>
    <d v="2022-09-30T00:00:00"/>
    <s v="rnavarrol"/>
    <s v="sverdu"/>
    <n v="0"/>
    <s v="EDIA"/>
    <s v="C"/>
    <s v="Labor"/>
    <s v="OPC"/>
    <m/>
    <s v="BNL"/>
    <s v="R&amp;D"/>
    <s v="VAC"/>
    <x v="3"/>
    <m/>
    <m/>
    <m/>
    <m/>
    <m/>
    <m/>
    <m/>
    <m/>
    <m/>
    <m/>
    <m/>
    <m/>
    <m/>
    <m/>
    <m/>
    <m/>
    <m/>
    <m/>
    <m/>
    <x v="0"/>
    <x v="0"/>
    <m/>
  </r>
  <r>
    <s v=""/>
    <s v=" RD_0306_5000"/>
    <s v="D5 - Quench Limit P2 - Test - Test of cryocoolers"/>
    <s v="6.02.03.04"/>
    <x v="0"/>
    <d v="2021-11-02T00:00:00"/>
    <d v="2022-02-07T00:00:00"/>
    <s v="rnavarrol"/>
    <s v="sverdu"/>
    <n v="0"/>
    <s v="EDIA"/>
    <s v="C"/>
    <s v="Labor"/>
    <s v="OPC"/>
    <m/>
    <s v="BNL"/>
    <s v="R&amp;D"/>
    <s v="VAC"/>
    <x v="3"/>
    <m/>
    <m/>
    <m/>
    <m/>
    <m/>
    <m/>
    <m/>
    <m/>
    <m/>
    <m/>
    <m/>
    <m/>
    <m/>
    <m/>
    <m/>
    <m/>
    <m/>
    <m/>
    <m/>
    <x v="0"/>
    <x v="0"/>
    <m/>
  </r>
  <r>
    <s v=""/>
    <s v=" RD_0306_5010"/>
    <s v="D5 - Quench Limit P2 - Test - Test of enthalpy margin"/>
    <s v="6.02.03.04"/>
    <x v="0"/>
    <d v="2022-04-01T00:00:00"/>
    <d v="2022-08-30T00:00:00"/>
    <s v="rnavarrol"/>
    <s v="sverdu"/>
    <n v="0"/>
    <s v="EDIA"/>
    <s v="C"/>
    <s v="Labor"/>
    <s v="OPC"/>
    <m/>
    <s v="BNL"/>
    <s v="R&amp;D"/>
    <s v="VAC"/>
    <x v="3"/>
    <m/>
    <m/>
    <m/>
    <m/>
    <m/>
    <m/>
    <m/>
    <m/>
    <m/>
    <m/>
    <m/>
    <m/>
    <m/>
    <m/>
    <m/>
    <m/>
    <m/>
    <m/>
    <m/>
    <x v="0"/>
    <x v="0"/>
    <m/>
  </r>
  <r>
    <s v=""/>
    <s v=" RD1_0307_4940"/>
    <s v="TEST: Preliminary Test of various photocathode materials - Pre CD2"/>
    <s v="6.02.03.07"/>
    <x v="0"/>
    <d v="2024-10-01T00:00:00"/>
    <d v="2025-01-31T00:00:00"/>
    <s v="apatil"/>
    <s v="wange"/>
    <n v="50626.86"/>
    <s v="CON"/>
    <s v="C"/>
    <s v="Labor"/>
    <s v="OPC"/>
    <m/>
    <s v="BNL"/>
    <s v="R&amp;D"/>
    <s v="AD"/>
    <x v="3"/>
    <m/>
    <m/>
    <m/>
    <m/>
    <m/>
    <m/>
    <m/>
    <m/>
    <m/>
    <n v="50626.86"/>
    <m/>
    <m/>
    <m/>
    <m/>
    <m/>
    <m/>
    <m/>
    <m/>
    <m/>
    <x v="0"/>
    <x v="0"/>
    <m/>
  </r>
  <r>
    <s v=""/>
    <s v=" RD1_0307_6920"/>
    <s v="TEST: beam 100mA, nC charge test and emittance study"/>
    <s v="6.02.03.07"/>
    <x v="0"/>
    <d v="2026-03-02T00:00:00"/>
    <d v="2027-10-15T00:00:00"/>
    <s v="apatil"/>
    <s v="wange"/>
    <n v="448417.76"/>
    <s v="CON"/>
    <s v="C"/>
    <s v="Labor"/>
    <s v="OPC"/>
    <m/>
    <s v="BNL"/>
    <s v="R&amp;D"/>
    <s v="AD"/>
    <x v="3"/>
    <m/>
    <m/>
    <m/>
    <m/>
    <m/>
    <m/>
    <m/>
    <m/>
    <m/>
    <m/>
    <n v="164055.28"/>
    <n v="273425.46000000002"/>
    <n v="10937.02"/>
    <m/>
    <m/>
    <m/>
    <m/>
    <m/>
    <m/>
    <x v="0"/>
    <x v="0"/>
    <m/>
  </r>
  <r>
    <s v=""/>
    <s v=" RD1_0307_6920"/>
    <s v="TEST: beam 100mA, nC charge test and emittance study"/>
    <s v="6.02.03.07"/>
    <x v="0"/>
    <d v="2026-03-02T00:00:00"/>
    <d v="2027-10-15T00:00:00"/>
    <s v="apatil"/>
    <s v="wange"/>
    <n v="15265.28"/>
    <s v="CON"/>
    <s v="C"/>
    <s v="Labor"/>
    <s v="OPC"/>
    <m/>
    <s v="BNL"/>
    <s v="R&amp;D"/>
    <s v="AD"/>
    <x v="3"/>
    <m/>
    <m/>
    <m/>
    <m/>
    <m/>
    <m/>
    <m/>
    <m/>
    <m/>
    <m/>
    <n v="5584.86"/>
    <n v="9308.1"/>
    <n v="372.33"/>
    <m/>
    <m/>
    <m/>
    <m/>
    <m/>
    <m/>
    <x v="0"/>
    <x v="0"/>
    <m/>
  </r>
  <r>
    <s v=""/>
    <s v=" RD1_0307_4960"/>
    <s v="DES: Beam line optics, dignostics, instruments consideration - FY23"/>
    <s v="6.02.03.07"/>
    <x v="0"/>
    <d v="2022-10-03T00:00:00"/>
    <d v="2022-12-21T00:00:00"/>
    <s v="apatil"/>
    <s v="wange"/>
    <n v="27924.99"/>
    <s v="EDIA"/>
    <s v="C"/>
    <s v="Labor"/>
    <s v="OPC"/>
    <m/>
    <s v="BNL"/>
    <s v="R&amp;D"/>
    <s v="AD"/>
    <x v="3"/>
    <m/>
    <m/>
    <m/>
    <m/>
    <m/>
    <m/>
    <m/>
    <n v="27924.99"/>
    <m/>
    <m/>
    <m/>
    <m/>
    <m/>
    <m/>
    <m/>
    <m/>
    <m/>
    <m/>
    <m/>
    <x v="0"/>
    <x v="0"/>
    <m/>
  </r>
  <r>
    <s v=""/>
    <s v=" RD1_0307_2800"/>
    <s v="Diagnostic and instruments - Requirement and design"/>
    <s v="6.02.03.07"/>
    <x v="0"/>
    <d v="2022-10-03T00:00:00"/>
    <d v="2023-05-11T00:00:00"/>
    <s v="apatil"/>
    <s v="wange"/>
    <n v="21868.959999999999"/>
    <s v="EDIA"/>
    <s v="C"/>
    <s v="Labor"/>
    <s v="OPC"/>
    <m/>
    <s v="BNL"/>
    <s v="R&amp;D"/>
    <s v="AD"/>
    <x v="3"/>
    <m/>
    <m/>
    <m/>
    <m/>
    <m/>
    <m/>
    <m/>
    <n v="21868.959999999999"/>
    <m/>
    <m/>
    <m/>
    <m/>
    <m/>
    <m/>
    <m/>
    <m/>
    <m/>
    <m/>
    <m/>
    <x v="0"/>
    <x v="0"/>
    <m/>
  </r>
  <r>
    <s v=""/>
    <s v=" RD1_0307_6900"/>
    <s v="INSTALL: Laser installation and subsystem testing"/>
    <s v="6.02.03.07"/>
    <x v="0"/>
    <d v="2024-08-09T00:00:00"/>
    <d v="2025-02-04T00:00:00"/>
    <s v="apatil"/>
    <s v="wange"/>
    <n v="124863.42"/>
    <s v="CON"/>
    <s v="C"/>
    <s v="Labor"/>
    <s v="OPC"/>
    <m/>
    <s v="BNL"/>
    <s v="R&amp;D"/>
    <s v="AD"/>
    <x v="3"/>
    <m/>
    <m/>
    <m/>
    <m/>
    <m/>
    <m/>
    <m/>
    <m/>
    <n v="37459.03"/>
    <n v="87404.39"/>
    <m/>
    <m/>
    <m/>
    <m/>
    <m/>
    <m/>
    <m/>
    <m/>
    <m/>
    <x v="0"/>
    <x v="0"/>
    <m/>
  </r>
  <r>
    <s v=""/>
    <s v=" RD1_0307_4040"/>
    <s v="DES: Design co-depo station"/>
    <s v="6.02.03.07"/>
    <x v="0"/>
    <d v="2023-01-03T00:00:00"/>
    <d v="2023-10-17T00:00:00"/>
    <s v="apatil"/>
    <s v="wange"/>
    <n v="21236.880000000001"/>
    <s v="EDIA"/>
    <s v="C"/>
    <s v="Labor"/>
    <s v="OPC"/>
    <m/>
    <s v="BNL"/>
    <s v="R&amp;D"/>
    <s v="AD"/>
    <x v="3"/>
    <m/>
    <m/>
    <m/>
    <m/>
    <m/>
    <m/>
    <m/>
    <n v="20068.849999999999"/>
    <n v="1168.03"/>
    <m/>
    <m/>
    <m/>
    <m/>
    <m/>
    <m/>
    <m/>
    <m/>
    <m/>
    <m/>
    <x v="0"/>
    <x v="0"/>
    <m/>
  </r>
  <r>
    <s v=""/>
    <s v=" RD1_0307_3980"/>
    <s v="TEST: Transfer system testing"/>
    <s v="6.02.03.07"/>
    <x v="0"/>
    <d v="2024-07-30T00:00:00"/>
    <d v="2024-10-23T00:00:00"/>
    <s v="apatil"/>
    <s v="wange"/>
    <n v="40419.199999999997"/>
    <s v="EDIA"/>
    <s v="C"/>
    <s v="Labor"/>
    <s v="OPC"/>
    <m/>
    <s v="BNL"/>
    <s v="R&amp;D"/>
    <s v="AD"/>
    <x v="3"/>
    <m/>
    <m/>
    <m/>
    <m/>
    <m/>
    <m/>
    <m/>
    <m/>
    <n v="29640.74"/>
    <n v="10778.45"/>
    <m/>
    <m/>
    <m/>
    <m/>
    <m/>
    <m/>
    <m/>
    <m/>
    <m/>
    <x v="0"/>
    <x v="0"/>
    <m/>
  </r>
  <r>
    <s v=""/>
    <s v=" RD1_0307_6800"/>
    <s v="TEST: Simulation and online model for beam test"/>
    <s v="6.02.03.07"/>
    <x v="0"/>
    <d v="2025-03-06T00:00:00"/>
    <d v="2026-05-14T00:00:00"/>
    <s v="apatil"/>
    <s v="wange"/>
    <n v="201786.36"/>
    <s v="CON"/>
    <s v="C"/>
    <s v="Labor"/>
    <s v="OPC"/>
    <m/>
    <s v="BNL"/>
    <s v="R&amp;D"/>
    <s v="AD"/>
    <x v="3"/>
    <m/>
    <m/>
    <m/>
    <m/>
    <m/>
    <m/>
    <m/>
    <m/>
    <m/>
    <n v="98202.7"/>
    <n v="103583.67"/>
    <m/>
    <m/>
    <m/>
    <m/>
    <m/>
    <m/>
    <m/>
    <m/>
    <x v="0"/>
    <x v="0"/>
    <m/>
  </r>
  <r>
    <s v=""/>
    <s v=" RD1_0307_3960"/>
    <s v="TEST: Test inverted gun transfer and capsule removal"/>
    <s v="6.02.03.07"/>
    <x v="0"/>
    <d v="2024-01-10T00:00:00"/>
    <d v="2024-07-29T00:00:00"/>
    <s v="apatil"/>
    <s v="wange"/>
    <n v="6616.2"/>
    <s v="EDIA"/>
    <s v="C"/>
    <s v="Labor"/>
    <s v="OPC"/>
    <m/>
    <s v="BNL"/>
    <s v="R&amp;D"/>
    <s v="AD"/>
    <x v="3"/>
    <m/>
    <m/>
    <m/>
    <m/>
    <m/>
    <m/>
    <m/>
    <m/>
    <n v="6616.2"/>
    <m/>
    <m/>
    <m/>
    <m/>
    <m/>
    <m/>
    <m/>
    <m/>
    <m/>
    <m/>
    <x v="0"/>
    <x v="0"/>
    <m/>
  </r>
  <r>
    <s v=""/>
    <s v=" RD_0202_1540"/>
    <s v="Phased systems testing support- all systems"/>
    <s v="6.02.02.02"/>
    <x v="0"/>
    <d v="1930-07-15T00:00:00"/>
    <d v="1931-07-14T00:00:00"/>
    <s v="apatil"/>
    <s v="blaskiewicz"/>
    <n v="386969.98"/>
    <s v="CON"/>
    <s v="C"/>
    <s v="Labor"/>
    <s v="OPC"/>
    <m/>
    <s v="BNL"/>
    <s v="Pre-Ops"/>
    <s v="AD"/>
    <x v="1"/>
    <m/>
    <m/>
    <m/>
    <m/>
    <m/>
    <m/>
    <m/>
    <m/>
    <m/>
    <m/>
    <m/>
    <m/>
    <m/>
    <m/>
    <n v="85133.4"/>
    <n v="301836.58"/>
    <m/>
    <m/>
    <m/>
    <x v="0"/>
    <x v="0"/>
    <m/>
  </r>
  <r>
    <s v=""/>
    <s v=" RD_0202_1560"/>
    <s v="Phased Beam Commissioning - all systems"/>
    <s v="6.02.02.02"/>
    <x v="0"/>
    <d v="1930-09-09T00:00:00"/>
    <d v="1931-06-09T00:00:00"/>
    <s v="apatil"/>
    <s v="blaskiewicz"/>
    <n v="485928.02"/>
    <s v="CON"/>
    <s v="C"/>
    <s v="Labor"/>
    <s v="OPC"/>
    <m/>
    <s v="BNL"/>
    <s v="Pre-Ops"/>
    <s v="AD"/>
    <x v="1"/>
    <m/>
    <m/>
    <m/>
    <m/>
    <m/>
    <m/>
    <m/>
    <m/>
    <m/>
    <m/>
    <m/>
    <m/>
    <m/>
    <m/>
    <n v="41576.730000000003"/>
    <n v="444351.29"/>
    <m/>
    <m/>
    <m/>
    <x v="0"/>
    <x v="0"/>
    <m/>
  </r>
  <r>
    <s v=""/>
    <s v=" EJ_0401_5020"/>
    <s v="Faraday Cup,  Electronic System Preliminary Design, Oversight, Reviews, Documentation"/>
    <s v="6.03.04.01.04.02"/>
    <x v="0"/>
    <d v="2023-01-09T00:00:00"/>
    <d v="2023-03-06T00:00:00"/>
    <s v="mahmed"/>
    <s v="gassner"/>
    <n v="1345.78"/>
    <s v="EDIA"/>
    <s v="C"/>
    <s v="Labor"/>
    <s v="TEC"/>
    <m/>
    <s v="BNL"/>
    <s v="PED"/>
    <s v="INS"/>
    <x v="11"/>
    <m/>
    <m/>
    <m/>
    <m/>
    <m/>
    <m/>
    <m/>
    <n v="1345.78"/>
    <m/>
    <m/>
    <m/>
    <m/>
    <m/>
    <m/>
    <m/>
    <m/>
    <m/>
    <m/>
    <m/>
    <x v="0"/>
    <x v="0"/>
    <m/>
  </r>
  <r>
    <s v=""/>
    <s v=" EJ_0401_5040"/>
    <s v="ICT,  Electronic System Preliminary Design, Oversight, Reviews, Documentation"/>
    <s v="6.03.04.01.04.02"/>
    <x v="0"/>
    <d v="2023-01-09T00:00:00"/>
    <d v="2023-03-06T00:00:00"/>
    <s v="mahmed"/>
    <s v="gassner"/>
    <n v="1009.34"/>
    <s v="EDIA"/>
    <s v="C"/>
    <s v="Labor"/>
    <s v="TEC"/>
    <m/>
    <s v="BNL"/>
    <s v="PED"/>
    <s v="INS"/>
    <x v="11"/>
    <m/>
    <m/>
    <m/>
    <m/>
    <m/>
    <m/>
    <m/>
    <n v="1009.34"/>
    <m/>
    <m/>
    <m/>
    <m/>
    <m/>
    <m/>
    <m/>
    <m/>
    <m/>
    <m/>
    <m/>
    <x v="0"/>
    <x v="0"/>
    <m/>
  </r>
  <r>
    <s v=""/>
    <s v=" EJ_0401_5060"/>
    <s v="FCT,  Electronic System Preliminary Design, Oversight, Reviews, Documentation"/>
    <s v="6.03.04.01.04.02"/>
    <x v="0"/>
    <d v="2023-01-09T00:00:00"/>
    <d v="2023-03-06T00:00:00"/>
    <s v="mahmed"/>
    <s v="gassner"/>
    <n v="336.45"/>
    <s v="EDIA"/>
    <s v="C"/>
    <s v="Labor"/>
    <s v="TEC"/>
    <m/>
    <s v="BNL"/>
    <s v="PED"/>
    <s v="INS"/>
    <x v="11"/>
    <m/>
    <m/>
    <m/>
    <m/>
    <m/>
    <m/>
    <m/>
    <n v="336.45"/>
    <m/>
    <m/>
    <m/>
    <m/>
    <m/>
    <m/>
    <m/>
    <m/>
    <m/>
    <m/>
    <m/>
    <x v="0"/>
    <x v="0"/>
    <m/>
  </r>
  <r>
    <s v=""/>
    <s v=" EJ_0401_6500"/>
    <s v="400 Mev Profile &amp; Emit Monitors - Collect parameters for Preliminary Design"/>
    <s v="6.03.04.01.04.03"/>
    <x v="0"/>
    <d v="2022-10-03T00:00:00"/>
    <d v="2022-10-14T00:00:00"/>
    <s v="mahmed"/>
    <s v="gassner"/>
    <n v="1009.34"/>
    <s v="EDIA"/>
    <s v="C"/>
    <s v="Labor"/>
    <s v="TEC"/>
    <m/>
    <s v="BNL"/>
    <s v="PED"/>
    <s v="INS"/>
    <x v="11"/>
    <m/>
    <m/>
    <m/>
    <m/>
    <m/>
    <m/>
    <m/>
    <n v="1009.34"/>
    <m/>
    <m/>
    <m/>
    <m/>
    <m/>
    <m/>
    <m/>
    <m/>
    <m/>
    <m/>
    <m/>
    <x v="0"/>
    <x v="0"/>
    <m/>
  </r>
  <r>
    <s v=""/>
    <s v=" EJ_0401_6560"/>
    <s v="Bunch Length Monitors - Preliminary Design"/>
    <s v="6.03.04.01.04.03"/>
    <x v="0"/>
    <d v="2022-10-17T00:00:00"/>
    <d v="2023-01-05T00:00:00"/>
    <s v="mahmed"/>
    <s v="gassner"/>
    <n v="5383.13"/>
    <s v="EDIA"/>
    <s v="C"/>
    <s v="Labor"/>
    <s v="TEC"/>
    <m/>
    <s v="BNL"/>
    <s v="PED"/>
    <s v="INS"/>
    <x v="11"/>
    <m/>
    <m/>
    <m/>
    <m/>
    <m/>
    <m/>
    <m/>
    <n v="5383.13"/>
    <m/>
    <m/>
    <m/>
    <m/>
    <m/>
    <m/>
    <m/>
    <m/>
    <m/>
    <m/>
    <m/>
    <x v="0"/>
    <x v="0"/>
    <m/>
  </r>
  <r>
    <s v=""/>
    <s v=" EJ_0401_6580"/>
    <s v="Profile Monitors - Preliminary Design"/>
    <s v="6.03.04.01.04.03"/>
    <x v="0"/>
    <d v="2022-10-17T00:00:00"/>
    <d v="2023-01-05T00:00:00"/>
    <s v="mahmed"/>
    <s v="gassner"/>
    <n v="2691.56"/>
    <s v="EDIA"/>
    <s v="C"/>
    <s v="Labor"/>
    <s v="TEC"/>
    <m/>
    <s v="BNL"/>
    <s v="PED"/>
    <s v="INS"/>
    <x v="11"/>
    <m/>
    <m/>
    <m/>
    <m/>
    <m/>
    <m/>
    <m/>
    <n v="2691.56"/>
    <m/>
    <m/>
    <m/>
    <m/>
    <m/>
    <m/>
    <m/>
    <m/>
    <m/>
    <m/>
    <m/>
    <x v="0"/>
    <x v="0"/>
    <m/>
  </r>
  <r>
    <s v=""/>
    <s v=" EJ_0401_6600"/>
    <s v="Emittance Slit - Preliminary Design"/>
    <s v="6.03.04.01.04.03"/>
    <x v="0"/>
    <d v="2022-10-17T00:00:00"/>
    <d v="2023-01-05T00:00:00"/>
    <s v="mahmed"/>
    <s v="gassner"/>
    <n v="1345.78"/>
    <s v="EDIA"/>
    <s v="C"/>
    <s v="Labor"/>
    <s v="TEC"/>
    <m/>
    <s v="BNL"/>
    <s v="PED"/>
    <s v="INS"/>
    <x v="11"/>
    <m/>
    <m/>
    <m/>
    <m/>
    <m/>
    <m/>
    <m/>
    <n v="1345.78"/>
    <m/>
    <m/>
    <m/>
    <m/>
    <m/>
    <m/>
    <m/>
    <m/>
    <m/>
    <m/>
    <m/>
    <x v="0"/>
    <x v="0"/>
    <m/>
  </r>
  <r>
    <s v=""/>
    <s v=" EJ_0401_6620"/>
    <s v="Wire Scanner - Preliminary Design"/>
    <s v="6.03.04.01.04.03"/>
    <x v="0"/>
    <d v="2022-10-17T00:00:00"/>
    <d v="2023-01-05T00:00:00"/>
    <s v="mahmed"/>
    <s v="gassner"/>
    <n v="2018.67"/>
    <s v="EDIA"/>
    <s v="C"/>
    <s v="Labor"/>
    <s v="TEC"/>
    <m/>
    <s v="BNL"/>
    <s v="PED"/>
    <s v="INS"/>
    <x v="11"/>
    <m/>
    <m/>
    <m/>
    <m/>
    <m/>
    <m/>
    <m/>
    <n v="2018.67"/>
    <m/>
    <m/>
    <m/>
    <m/>
    <m/>
    <m/>
    <m/>
    <m/>
    <m/>
    <m/>
    <m/>
    <x v="0"/>
    <x v="0"/>
    <m/>
  </r>
  <r>
    <s v=""/>
    <s v=" EJ_0304_4000"/>
    <s v="TL C&amp;C Monitors - Collect parameters for Preliminary Design"/>
    <s v="6.03.03.04.02"/>
    <x v="0"/>
    <d v="2021-10-01T00:00:00"/>
    <d v="2021-10-15T00:00:00"/>
    <s v="mahmed"/>
    <s v="gassner"/>
    <n v="0"/>
    <s v="EDIA"/>
    <s v="C"/>
    <s v="Labor"/>
    <s v="TEC"/>
    <m/>
    <s v="BNL"/>
    <s v="PED"/>
    <s v="INS"/>
    <x v="11"/>
    <m/>
    <m/>
    <m/>
    <m/>
    <m/>
    <m/>
    <m/>
    <m/>
    <m/>
    <m/>
    <m/>
    <m/>
    <m/>
    <m/>
    <m/>
    <m/>
    <m/>
    <m/>
    <m/>
    <x v="0"/>
    <x v="0"/>
    <m/>
  </r>
  <r>
    <s v=""/>
    <s v=" EJ_0304_4020"/>
    <s v="ICT, Electronic System - Preliminary Design, Oversight, Reviews, Documentation"/>
    <s v="6.03.03.04.02"/>
    <x v="0"/>
    <d v="2021-10-18T00:00:00"/>
    <d v="2021-12-09T00:00:00"/>
    <s v="mahmed"/>
    <s v="gassner"/>
    <n v="0"/>
    <s v="EDIA"/>
    <s v="C"/>
    <s v="Labor"/>
    <s v="TEC"/>
    <m/>
    <s v="BNL"/>
    <s v="PED"/>
    <s v="INS"/>
    <x v="11"/>
    <m/>
    <m/>
    <m/>
    <m/>
    <m/>
    <m/>
    <m/>
    <m/>
    <m/>
    <m/>
    <m/>
    <m/>
    <m/>
    <m/>
    <m/>
    <m/>
    <m/>
    <m/>
    <m/>
    <x v="0"/>
    <x v="0"/>
    <m/>
  </r>
  <r>
    <s v=""/>
    <s v=" EJ_0304_4040"/>
    <s v="FCT Electronic System - Preliminary Design, Oversight, Reviews, Documentation"/>
    <s v="6.03.03.04.02"/>
    <x v="0"/>
    <d v="2021-10-18T00:00:00"/>
    <d v="2021-12-09T00:00:00"/>
    <s v="mahmed"/>
    <s v="gassner"/>
    <n v="0"/>
    <s v="EDIA"/>
    <s v="C"/>
    <s v="Labor"/>
    <s v="TEC"/>
    <m/>
    <s v="BNL"/>
    <s v="PED"/>
    <s v="INS"/>
    <x v="11"/>
    <m/>
    <m/>
    <m/>
    <m/>
    <m/>
    <m/>
    <m/>
    <m/>
    <m/>
    <m/>
    <m/>
    <m/>
    <m/>
    <m/>
    <m/>
    <m/>
    <m/>
    <m/>
    <m/>
    <x v="0"/>
    <x v="0"/>
    <m/>
  </r>
  <r>
    <s v=""/>
    <s v=" EJ_0304_7000"/>
    <s v="TL Profile &amp; Emit Monitors - Collect parameters for Preliminary Design"/>
    <s v="6.03.03.04.03"/>
    <x v="0"/>
    <d v="2022-10-03T00:00:00"/>
    <d v="2022-11-28T00:00:00"/>
    <s v="mahmed"/>
    <s v="gassner"/>
    <n v="5719.58"/>
    <s v="EDIA"/>
    <s v="C"/>
    <s v="Labor"/>
    <s v="TEC"/>
    <m/>
    <s v="BNL"/>
    <s v="PED"/>
    <s v="INS"/>
    <x v="11"/>
    <m/>
    <m/>
    <m/>
    <m/>
    <m/>
    <m/>
    <m/>
    <n v="5719.58"/>
    <m/>
    <m/>
    <m/>
    <m/>
    <m/>
    <m/>
    <m/>
    <m/>
    <m/>
    <m/>
    <m/>
    <x v="0"/>
    <x v="0"/>
    <m/>
  </r>
  <r>
    <s v=""/>
    <s v=" EJ_0304_7020"/>
    <s v="TL Profile &amp; Emit Monitors - System Global - Preliminary Design"/>
    <s v="6.03.03.04.03"/>
    <x v="0"/>
    <d v="2022-11-29T00:00:00"/>
    <d v="2023-01-24T00:00:00"/>
    <s v="mahmed"/>
    <s v="gassner"/>
    <n v="1009.34"/>
    <s v="EDIA"/>
    <s v="C"/>
    <s v="Labor"/>
    <s v="TEC"/>
    <m/>
    <s v="BNL"/>
    <s v="PED"/>
    <s v="INS"/>
    <x v="11"/>
    <m/>
    <m/>
    <m/>
    <m/>
    <m/>
    <m/>
    <m/>
    <n v="1009.34"/>
    <m/>
    <m/>
    <m/>
    <m/>
    <m/>
    <m/>
    <m/>
    <m/>
    <m/>
    <m/>
    <m/>
    <x v="0"/>
    <x v="0"/>
    <m/>
  </r>
  <r>
    <s v=""/>
    <s v=" EJ_0304_7060"/>
    <s v="TL Profile &amp; Emit Monitors - Preliminary Design"/>
    <s v="6.03.03.04.03"/>
    <x v="0"/>
    <d v="2022-11-29T00:00:00"/>
    <d v="2023-01-24T00:00:00"/>
    <s v="mahmed"/>
    <s v="gassner"/>
    <n v="5383.13"/>
    <s v="EDIA"/>
    <s v="C"/>
    <s v="Labor"/>
    <s v="TEC"/>
    <m/>
    <s v="BNL"/>
    <s v="PED"/>
    <s v="INS"/>
    <x v="11"/>
    <m/>
    <m/>
    <m/>
    <m/>
    <m/>
    <m/>
    <m/>
    <n v="5383.13"/>
    <m/>
    <m/>
    <m/>
    <m/>
    <m/>
    <m/>
    <m/>
    <m/>
    <m/>
    <m/>
    <m/>
    <x v="0"/>
    <x v="0"/>
    <m/>
  </r>
  <r>
    <s v=""/>
    <s v=" EJ_0205_5500"/>
    <s v="RCS Profile &amp; Emit Monitors - System Global - Collect parameters for Preliminary Design"/>
    <s v="6.03.02.05.03"/>
    <x v="0"/>
    <d v="2021-10-01T00:00:00"/>
    <d v="2022-02-22T00:00:00"/>
    <s v="mahmed"/>
    <s v="gassner"/>
    <n v="0"/>
    <s v="EDIA"/>
    <s v="C"/>
    <s v="Labor"/>
    <s v="TEC"/>
    <m/>
    <s v="BNL"/>
    <s v="PED"/>
    <s v="INS"/>
    <x v="11"/>
    <m/>
    <m/>
    <m/>
    <m/>
    <m/>
    <m/>
    <m/>
    <m/>
    <m/>
    <m/>
    <m/>
    <m/>
    <m/>
    <m/>
    <m/>
    <m/>
    <m/>
    <m/>
    <m/>
    <x v="0"/>
    <x v="0"/>
    <m/>
  </r>
  <r>
    <s v=""/>
    <s v=" EJ_0205_5560"/>
    <s v="RCS Profile &amp; Emit Monitors - Tune Monitor - Preliminary Design"/>
    <s v="6.03.02.05.03"/>
    <x v="0"/>
    <d v="2022-02-23T00:00:00"/>
    <d v="2022-06-08T00:00:00"/>
    <s v="mahmed"/>
    <s v="gassner"/>
    <n v="0"/>
    <s v="EDIA"/>
    <s v="C"/>
    <s v="Labor"/>
    <s v="TEC"/>
    <m/>
    <s v="BNL"/>
    <s v="PED"/>
    <s v="INS"/>
    <x v="11"/>
    <m/>
    <m/>
    <m/>
    <m/>
    <m/>
    <m/>
    <m/>
    <m/>
    <m/>
    <m/>
    <m/>
    <m/>
    <m/>
    <m/>
    <m/>
    <m/>
    <m/>
    <m/>
    <m/>
    <x v="0"/>
    <x v="0"/>
    <m/>
  </r>
  <r>
    <s v=""/>
    <s v=" EJ_0205_5580"/>
    <s v="RCS Profile &amp; Emit Monitors - Profile Monitors - Preliminary Design"/>
    <s v="6.03.02.05.03"/>
    <x v="0"/>
    <d v="2022-02-23T00:00:00"/>
    <d v="2022-06-08T00:00:00"/>
    <s v="mahmed"/>
    <s v="gassner"/>
    <n v="0"/>
    <s v="EDIA"/>
    <s v="C"/>
    <s v="Labor"/>
    <s v="TEC"/>
    <m/>
    <s v="BNL"/>
    <s v="PED"/>
    <s v="INS"/>
    <x v="11"/>
    <m/>
    <m/>
    <m/>
    <m/>
    <m/>
    <m/>
    <m/>
    <m/>
    <m/>
    <m/>
    <m/>
    <m/>
    <m/>
    <m/>
    <m/>
    <m/>
    <m/>
    <m/>
    <m/>
    <x v="0"/>
    <x v="0"/>
    <m/>
  </r>
  <r>
    <s v=""/>
    <s v=" EJ_0205_8000"/>
    <s v="RCS SLM - Collect parameters for Preliminary Design"/>
    <s v="6.03.02.05.04"/>
    <x v="0"/>
    <d v="2021-10-01T00:00:00"/>
    <d v="2022-05-10T00:00:00"/>
    <s v="mahmed"/>
    <s v="gassner"/>
    <n v="0"/>
    <s v="EDIA"/>
    <s v="C"/>
    <s v="Labor"/>
    <s v="TEC"/>
    <m/>
    <s v="BNL"/>
    <s v="PED"/>
    <s v="INS"/>
    <x v="11"/>
    <m/>
    <m/>
    <m/>
    <m/>
    <m/>
    <m/>
    <m/>
    <m/>
    <m/>
    <m/>
    <m/>
    <m/>
    <m/>
    <m/>
    <m/>
    <m/>
    <m/>
    <m/>
    <m/>
    <x v="0"/>
    <x v="0"/>
    <m/>
  </r>
  <r>
    <s v=""/>
    <s v=" EJ_0205_8020"/>
    <s v="RCS SLM Preliminary Design"/>
    <s v="6.03.02.05.04"/>
    <x v="0"/>
    <d v="2022-05-11T00:00:00"/>
    <d v="2022-08-04T00:00:00"/>
    <s v="mahmed"/>
    <s v="gassner"/>
    <n v="0"/>
    <s v="EDIA"/>
    <s v="C"/>
    <s v="Labor"/>
    <s v="TEC"/>
    <m/>
    <s v="BNL"/>
    <s v="PED"/>
    <s v="INS"/>
    <x v="11"/>
    <m/>
    <m/>
    <m/>
    <m/>
    <m/>
    <m/>
    <m/>
    <m/>
    <m/>
    <m/>
    <m/>
    <m/>
    <m/>
    <m/>
    <m/>
    <m/>
    <m/>
    <m/>
    <m/>
    <x v="0"/>
    <x v="0"/>
    <m/>
  </r>
  <r>
    <s v=""/>
    <s v=" SR_0604_1000"/>
    <s v="ESR Synchrontron and X- ray Radiation Monitors - Collect parameters for Preliminary Design"/>
    <s v="6.04.06.04"/>
    <x v="0"/>
    <d v="2022-05-02T00:00:00"/>
    <d v="2022-07-26T00:00:00"/>
    <s v="mahmed"/>
    <s v="gassner"/>
    <n v="0"/>
    <s v="EDIA"/>
    <s v="C"/>
    <s v="Labor"/>
    <s v="TEC"/>
    <m/>
    <s v="BNL"/>
    <s v="PED"/>
    <s v="INS"/>
    <x v="11"/>
    <m/>
    <m/>
    <m/>
    <m/>
    <m/>
    <m/>
    <m/>
    <m/>
    <m/>
    <m/>
    <m/>
    <m/>
    <m/>
    <m/>
    <m/>
    <m/>
    <m/>
    <m/>
    <m/>
    <x v="0"/>
    <x v="0"/>
    <m/>
  </r>
  <r>
    <s v=""/>
    <s v=" SR_0604_1020"/>
    <s v="ESR Synchrontron and X- ray Radiation Monitors - Preliminary Design"/>
    <s v="6.04.06.04"/>
    <x v="0"/>
    <d v="2022-07-27T00:00:00"/>
    <d v="2022-09-30T00:00:00"/>
    <s v="mahmed"/>
    <s v="gassner"/>
    <n v="0"/>
    <s v="EDIA"/>
    <s v="C"/>
    <s v="Labor"/>
    <s v="TEC"/>
    <m/>
    <s v="BNL"/>
    <s v="PED"/>
    <s v="INS"/>
    <x v="11"/>
    <m/>
    <m/>
    <m/>
    <m/>
    <m/>
    <m/>
    <m/>
    <m/>
    <m/>
    <m/>
    <m/>
    <m/>
    <m/>
    <m/>
    <m/>
    <m/>
    <m/>
    <m/>
    <m/>
    <x v="0"/>
    <x v="0"/>
    <m/>
  </r>
  <r>
    <s v=""/>
    <s v=" HR_0602_1000"/>
    <s v="Collect parameters for HR TL Preliminary Design"/>
    <s v="6.05.05.02"/>
    <x v="0"/>
    <d v="2021-10-01T00:00:00"/>
    <d v="2022-02-22T00:00:00"/>
    <s v="mahmed"/>
    <s v="gassner"/>
    <n v="0"/>
    <s v="EDIA"/>
    <s v="C"/>
    <s v="Labor"/>
    <s v="TEC"/>
    <m/>
    <s v="BNL"/>
    <s v="PED"/>
    <s v="INS"/>
    <x v="11"/>
    <m/>
    <m/>
    <m/>
    <m/>
    <m/>
    <m/>
    <m/>
    <m/>
    <m/>
    <m/>
    <m/>
    <m/>
    <m/>
    <m/>
    <m/>
    <m/>
    <m/>
    <m/>
    <m/>
    <x v="0"/>
    <x v="0"/>
    <m/>
  </r>
  <r>
    <s v=""/>
    <s v=" HR_0603_2540"/>
    <s v="HSR Collimators - Mechanical System - Preliminary Design"/>
    <s v="6.06.03.02.02"/>
    <x v="0"/>
    <d v="2023-08-15T00:00:00"/>
    <d v="2023-10-25T00:00:00"/>
    <s v="mahmed"/>
    <s v="gassner"/>
    <n v="1361.8"/>
    <s v="EDIA"/>
    <s v="C"/>
    <s v="Labor"/>
    <s v="TEC"/>
    <m/>
    <s v="BNL"/>
    <s v="PED"/>
    <s v="AD"/>
    <x v="11"/>
    <m/>
    <m/>
    <m/>
    <m/>
    <m/>
    <m/>
    <m/>
    <n v="898.79"/>
    <n v="463.01"/>
    <m/>
    <m/>
    <m/>
    <m/>
    <m/>
    <m/>
    <m/>
    <m/>
    <m/>
    <m/>
    <x v="0"/>
    <x v="0"/>
    <m/>
  </r>
  <r>
    <s v=""/>
    <s v=" HR_0603_2640"/>
    <s v="HSR Collimators - Loss Detectors - Preliminary Design"/>
    <s v="6.06.03.02.02"/>
    <x v="0"/>
    <d v="2023-08-15T00:00:00"/>
    <d v="2023-10-25T00:00:00"/>
    <s v="mahmed"/>
    <s v="gassner"/>
    <n v="680.9"/>
    <s v="EDIA"/>
    <s v="C"/>
    <s v="Labor"/>
    <s v="TEC"/>
    <m/>
    <s v="BNL"/>
    <s v="PED"/>
    <s v="AD"/>
    <x v="11"/>
    <m/>
    <m/>
    <m/>
    <m/>
    <m/>
    <m/>
    <m/>
    <n v="449.39"/>
    <n v="231.51"/>
    <m/>
    <m/>
    <m/>
    <m/>
    <m/>
    <m/>
    <m/>
    <m/>
    <m/>
    <m/>
    <x v="0"/>
    <x v="0"/>
    <m/>
  </r>
  <r>
    <s v=""/>
    <s v=" HR_0603_2740"/>
    <s v="HSR Collimators - Motion System - Preliminary Design"/>
    <s v="6.06.03.02.02"/>
    <x v="0"/>
    <d v="2023-08-15T00:00:00"/>
    <d v="2023-10-25T00:00:00"/>
    <s v="mahmed"/>
    <s v="gassner"/>
    <n v="680.9"/>
    <s v="EDIA"/>
    <s v="C"/>
    <s v="Labor"/>
    <s v="TEC"/>
    <m/>
    <s v="BNL"/>
    <s v="PED"/>
    <s v="AD"/>
    <x v="11"/>
    <m/>
    <m/>
    <m/>
    <m/>
    <m/>
    <m/>
    <m/>
    <n v="449.39"/>
    <n v="231.51"/>
    <m/>
    <m/>
    <m/>
    <m/>
    <m/>
    <m/>
    <m/>
    <m/>
    <m/>
    <m/>
    <x v="0"/>
    <x v="0"/>
    <m/>
  </r>
  <r>
    <s v=""/>
    <s v=" HR_0603_2840"/>
    <s v="HSR Collimators - BPM Electronic System - Preliminary Design"/>
    <s v="6.06.03.02.02"/>
    <x v="0"/>
    <d v="2023-08-15T00:00:00"/>
    <d v="2023-10-25T00:00:00"/>
    <s v="mahmed"/>
    <s v="gassner"/>
    <n v="1361.8"/>
    <s v="EDIA"/>
    <s v="C"/>
    <s v="Labor"/>
    <s v="TEC"/>
    <m/>
    <s v="BNL"/>
    <s v="PED"/>
    <s v="AD"/>
    <x v="11"/>
    <m/>
    <m/>
    <m/>
    <m/>
    <m/>
    <m/>
    <m/>
    <n v="898.79"/>
    <n v="463.01"/>
    <m/>
    <m/>
    <m/>
    <m/>
    <m/>
    <m/>
    <m/>
    <m/>
    <m/>
    <m/>
    <x v="0"/>
    <x v="0"/>
    <m/>
  </r>
  <r>
    <s v=""/>
    <s v=" HR_0801_1220"/>
    <s v="Hadron Cooling Management FY31"/>
    <s v="6.05.07.01"/>
    <x v="0"/>
    <d v="1930-10-01T00:00:00"/>
    <d v="1931-06-30T00:00:00"/>
    <s v="apatil"/>
    <s v="wange"/>
    <n v="48733.81"/>
    <s v="EDIA"/>
    <s v="A"/>
    <s v="Labor"/>
    <s v="OPC"/>
    <m/>
    <s v="BNL"/>
    <s v="Pre-Ops"/>
    <s v="SHC"/>
    <x v="0"/>
    <m/>
    <m/>
    <m/>
    <m/>
    <m/>
    <m/>
    <m/>
    <m/>
    <m/>
    <m/>
    <m/>
    <m/>
    <m/>
    <m/>
    <m/>
    <n v="48733.81"/>
    <m/>
    <m/>
    <m/>
    <x v="0"/>
    <x v="0"/>
    <m/>
  </r>
  <r>
    <s v=""/>
    <s v=" HR_0807_0000"/>
    <s v="SHC BPMs - Collect parameters for Preliminary Design"/>
    <s v="6.05.07.06.01"/>
    <x v="0"/>
    <d v="2023-09-29T00:00:00"/>
    <d v="2023-10-27T00:00:00"/>
    <s v="mahmed"/>
    <s v="gassner"/>
    <n v="6952.65"/>
    <s v="EDIA"/>
    <s v="C"/>
    <s v="Labor"/>
    <s v="TEC"/>
    <m/>
    <s v="BNL"/>
    <s v="PED"/>
    <s v="SHC"/>
    <x v="11"/>
    <m/>
    <m/>
    <m/>
    <m/>
    <m/>
    <m/>
    <m/>
    <n v="347.63"/>
    <n v="6605.02"/>
    <m/>
    <m/>
    <m/>
    <m/>
    <m/>
    <m/>
    <m/>
    <m/>
    <m/>
    <m/>
    <x v="0"/>
    <x v="0"/>
    <m/>
  </r>
  <r>
    <s v=""/>
    <s v=" HR_0807_2000"/>
    <s v="SHC Charge and Current Monitors - Collect parameters for Preliminary Design"/>
    <s v="6.05.07.06.02"/>
    <x v="0"/>
    <d v="2023-09-29T00:00:00"/>
    <d v="2023-10-27T00:00:00"/>
    <s v="mahmed"/>
    <s v="gassner"/>
    <n v="1390.53"/>
    <s v="EDIA"/>
    <s v="C"/>
    <s v="Labor"/>
    <s v="TEC"/>
    <m/>
    <s v="BNL"/>
    <s v="PED"/>
    <s v="SHC"/>
    <x v="11"/>
    <m/>
    <m/>
    <m/>
    <m/>
    <m/>
    <m/>
    <m/>
    <n v="69.53"/>
    <n v="1321"/>
    <m/>
    <m/>
    <m/>
    <m/>
    <m/>
    <m/>
    <m/>
    <m/>
    <m/>
    <m/>
    <x v="0"/>
    <x v="0"/>
    <m/>
  </r>
  <r>
    <s v=""/>
    <s v=" HR_0807_4000"/>
    <s v="SHC Profile and Emittance Monitors - Collect parameters for Preliminary Design"/>
    <s v="6.05.07.06.03"/>
    <x v="0"/>
    <d v="2023-09-29T00:00:00"/>
    <d v="2023-10-27T00:00:00"/>
    <s v="mahmed"/>
    <s v="gassner"/>
    <n v="6952.65"/>
    <s v="EDIA"/>
    <s v="C"/>
    <s v="Labor"/>
    <s v="TEC"/>
    <m/>
    <s v="BNL"/>
    <s v="PED"/>
    <s v="SHC"/>
    <x v="11"/>
    <m/>
    <m/>
    <m/>
    <m/>
    <m/>
    <m/>
    <m/>
    <n v="347.63"/>
    <n v="6605.02"/>
    <m/>
    <m/>
    <m/>
    <m/>
    <m/>
    <m/>
    <m/>
    <m/>
    <m/>
    <m/>
    <x v="0"/>
    <x v="0"/>
    <m/>
  </r>
  <r>
    <s v=""/>
    <s v=" HR_0807_6000"/>
    <s v="SHC Beam Loss Monitors - Collect parameters for Preliminary Design"/>
    <s v="6.05.07.06.04"/>
    <x v="0"/>
    <d v="2023-09-29T00:00:00"/>
    <d v="2023-10-27T00:00:00"/>
    <s v="mahmed"/>
    <s v="gassner"/>
    <n v="2781.06"/>
    <s v="EDIA"/>
    <s v="C"/>
    <s v="Labor"/>
    <s v="TEC"/>
    <m/>
    <s v="BNL"/>
    <s v="PED"/>
    <s v="SHC"/>
    <x v="11"/>
    <m/>
    <m/>
    <m/>
    <m/>
    <m/>
    <m/>
    <m/>
    <n v="139.05000000000001"/>
    <n v="2642.01"/>
    <m/>
    <m/>
    <m/>
    <m/>
    <m/>
    <m/>
    <m/>
    <m/>
    <m/>
    <m/>
    <x v="0"/>
    <x v="0"/>
    <m/>
  </r>
  <r>
    <s v=""/>
    <s v=" HR_0807_8000"/>
    <s v="SHC Synchrotron Radiation Monitors - Collect parameters for Preliminary Design"/>
    <s v="6.05.07.06.05"/>
    <x v="0"/>
    <d v="2023-09-29T00:00:00"/>
    <d v="2023-10-27T00:00:00"/>
    <s v="mahmed"/>
    <s v="gassner"/>
    <n v="6952.65"/>
    <s v="EDIA"/>
    <s v="C"/>
    <s v="Labor"/>
    <s v="TEC"/>
    <m/>
    <s v="BNL"/>
    <s v="PED"/>
    <s v="SHC"/>
    <x v="11"/>
    <m/>
    <m/>
    <m/>
    <m/>
    <m/>
    <m/>
    <m/>
    <n v="347.63"/>
    <n v="6605.02"/>
    <m/>
    <m/>
    <m/>
    <m/>
    <m/>
    <m/>
    <m/>
    <m/>
    <m/>
    <m/>
    <x v="0"/>
    <x v="0"/>
    <m/>
  </r>
  <r>
    <s v=""/>
    <s v=" PO_0500_1120"/>
    <s v="ESH - FY29 Labor"/>
    <s v="6.01.02.01"/>
    <x v="0"/>
    <d v="2028-10-02T00:00:00"/>
    <d v="2029-09-28T00:00:00"/>
    <s v="kkrug"/>
    <s v="stiegler"/>
    <n v="363948.25"/>
    <s v="EDIA"/>
    <s v="A"/>
    <s v="Labor"/>
    <s v="TEC"/>
    <m/>
    <s v="BNL"/>
    <s v="Const"/>
    <s v="PM"/>
    <x v="0"/>
    <m/>
    <m/>
    <m/>
    <m/>
    <m/>
    <m/>
    <m/>
    <m/>
    <m/>
    <m/>
    <m/>
    <m/>
    <m/>
    <n v="363948.25"/>
    <m/>
    <m/>
    <m/>
    <m/>
    <m/>
    <x v="0"/>
    <x v="0"/>
    <m/>
  </r>
  <r>
    <s v=""/>
    <s v=" PO_0500_1180"/>
    <s v="ESH - FY30 Labor"/>
    <s v="6.01.02.01"/>
    <x v="0"/>
    <d v="2029-10-01T00:00:00"/>
    <d v="1930-09-30T00:00:00"/>
    <s v="kkrug"/>
    <s v="stiegler"/>
    <n v="376686.44"/>
    <s v="EDIA"/>
    <s v="A"/>
    <s v="Labor"/>
    <s v="OPC"/>
    <m/>
    <s v="BNL"/>
    <s v="Pre-Ops"/>
    <s v="PM"/>
    <x v="0"/>
    <m/>
    <m/>
    <m/>
    <m/>
    <m/>
    <m/>
    <m/>
    <m/>
    <m/>
    <m/>
    <m/>
    <m/>
    <m/>
    <m/>
    <n v="376686.44"/>
    <m/>
    <m/>
    <m/>
    <m/>
    <x v="0"/>
    <x v="0"/>
    <m/>
  </r>
  <r>
    <s v=""/>
    <s v=" PO_0500_1240"/>
    <s v="ESH - FY31 Labor"/>
    <s v="6.01.02.01"/>
    <x v="0"/>
    <d v="1930-10-01T00:00:00"/>
    <d v="1931-09-30T00:00:00"/>
    <s v="kkrug"/>
    <s v="stiegler"/>
    <n v="194935.23"/>
    <s v="EDIA"/>
    <s v="A"/>
    <s v="Labor"/>
    <s v="OPC"/>
    <m/>
    <s v="BNL"/>
    <s v="Pre-Ops"/>
    <s v="PM"/>
    <x v="0"/>
    <m/>
    <m/>
    <m/>
    <m/>
    <m/>
    <m/>
    <m/>
    <m/>
    <m/>
    <m/>
    <m/>
    <m/>
    <m/>
    <m/>
    <m/>
    <n v="194935.23"/>
    <m/>
    <m/>
    <m/>
    <x v="0"/>
    <x v="0"/>
    <m/>
  </r>
  <r>
    <s v=""/>
    <s v=" PO_0207_1180"/>
    <s v="SHC - Integrated Systems Commissioning - Labor Support"/>
    <s v="6.12.02.07"/>
    <x v="0"/>
    <d v="1932-04-23T00:00:00"/>
    <d v="1932-09-14T00:00:00"/>
    <s v="egolnar"/>
    <s v="blednykh"/>
    <n v="113488.86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n v="113488.86"/>
    <m/>
    <m/>
    <x v="0"/>
    <x v="0"/>
    <m/>
  </r>
  <r>
    <s v=""/>
    <s v=" PO_0306_1010"/>
    <s v="SHC - Beam Commissioning - Labor Support"/>
    <s v="6.12.03.07"/>
    <x v="0"/>
    <d v="1934-03-07T00:00:00"/>
    <d v="1934-08-30T00:00:00"/>
    <s v="egolnar"/>
    <s v="blednykh"/>
    <n v="100878.98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m/>
    <m/>
    <n v="100878.98"/>
    <x v="0"/>
    <x v="0"/>
    <m/>
  </r>
  <r>
    <s v=""/>
    <s v=" IR_0302_1042"/>
    <s v="HJET pre-beam test"/>
    <s v="6.10.14.02.01"/>
    <x v="0"/>
    <d v="2029-09-24T00:00:00"/>
    <d v="1930-02-20T00:00:00"/>
    <s v="tlewis"/>
    <s v="wschmidke"/>
    <n v="17093.16"/>
    <s v="CON"/>
    <s v="C"/>
    <s v="Labor"/>
    <s v="OPC"/>
    <m/>
    <s v="BNL"/>
    <s v="Pre-Ops"/>
    <s v="DET"/>
    <x v="8"/>
    <m/>
    <m/>
    <m/>
    <m/>
    <m/>
    <m/>
    <m/>
    <m/>
    <m/>
    <m/>
    <m/>
    <m/>
    <m/>
    <n v="854.66"/>
    <n v="16238.5"/>
    <m/>
    <m/>
    <m/>
    <m/>
    <x v="0"/>
    <x v="0"/>
    <m/>
  </r>
  <r>
    <s v=""/>
    <s v=" IR_0302_1044"/>
    <s v="HJET test with beam"/>
    <s v="6.10.14.02.01"/>
    <x v="0"/>
    <d v="1930-02-21T00:00:00"/>
    <d v="1930-07-12T00:00:00"/>
    <s v="tlewis"/>
    <s v="wschmidke"/>
    <n v="17122.11"/>
    <s v="CON"/>
    <s v="C"/>
    <s v="Labor"/>
    <s v="OPC"/>
    <m/>
    <s v="BNL"/>
    <s v="Pre-Ops"/>
    <s v="DET"/>
    <x v="8"/>
    <m/>
    <m/>
    <m/>
    <m/>
    <m/>
    <m/>
    <m/>
    <m/>
    <m/>
    <m/>
    <m/>
    <m/>
    <m/>
    <m/>
    <n v="17122.11"/>
    <m/>
    <m/>
    <m/>
    <m/>
    <x v="0"/>
    <x v="0"/>
    <m/>
  </r>
  <r>
    <s v=""/>
    <s v=" IR_0302_1178"/>
    <s v="pCarbon pre-beam test"/>
    <s v="6.10.14.02.01"/>
    <x v="0"/>
    <d v="2029-06-27T00:00:00"/>
    <d v="2029-11-19T00:00:00"/>
    <s v="tlewis"/>
    <s v="wschmidke"/>
    <n v="16739.97"/>
    <s v="CON"/>
    <s v="C"/>
    <s v="Labor"/>
    <s v="OPC"/>
    <m/>
    <s v="BNL"/>
    <s v="Pre-Ops"/>
    <s v="DET"/>
    <x v="8"/>
    <m/>
    <m/>
    <m/>
    <m/>
    <m/>
    <m/>
    <m/>
    <m/>
    <m/>
    <m/>
    <m/>
    <m/>
    <m/>
    <n v="11048.38"/>
    <n v="5691.59"/>
    <m/>
    <m/>
    <m/>
    <m/>
    <x v="0"/>
    <x v="0"/>
    <m/>
  </r>
  <r>
    <s v=""/>
    <s v=" IR_0302_1190"/>
    <s v="pCarbon test with beam"/>
    <s v="6.10.14.02.01"/>
    <x v="0"/>
    <d v="2029-11-20T00:00:00"/>
    <d v="1930-04-16T00:00:00"/>
    <s v="tlewis"/>
    <s v="wschmidke"/>
    <n v="17122.11"/>
    <s v="CON"/>
    <s v="C"/>
    <s v="Labor"/>
    <s v="OPC"/>
    <m/>
    <s v="BNL"/>
    <s v="Pre-Ops"/>
    <s v="DET"/>
    <x v="8"/>
    <m/>
    <m/>
    <m/>
    <m/>
    <m/>
    <m/>
    <m/>
    <m/>
    <m/>
    <m/>
    <m/>
    <m/>
    <m/>
    <m/>
    <n v="17122.11"/>
    <m/>
    <m/>
    <m/>
    <m/>
    <x v="0"/>
    <x v="0"/>
    <m/>
  </r>
  <r>
    <s v=""/>
    <s v=" IR_0302_5400"/>
    <s v="pCarbon pre-beam test"/>
    <s v="6.10.14.02.02"/>
    <x v="0"/>
    <d v="2029-04-03T00:00:00"/>
    <d v="2029-08-22T00:00:00"/>
    <s v="tlewis"/>
    <s v="wschmidke"/>
    <n v="16543.099999999999"/>
    <s v="CON"/>
    <s v="C"/>
    <s v="Labor"/>
    <s v="OPC"/>
    <m/>
    <s v="BNL"/>
    <s v="Pre-Ops"/>
    <s v="DET"/>
    <x v="8"/>
    <m/>
    <m/>
    <m/>
    <m/>
    <m/>
    <m/>
    <m/>
    <m/>
    <m/>
    <m/>
    <m/>
    <m/>
    <m/>
    <n v="16543.099999999999"/>
    <m/>
    <m/>
    <m/>
    <m/>
    <m/>
    <x v="0"/>
    <x v="0"/>
    <m/>
  </r>
  <r>
    <s v=""/>
    <s v=" IR_0302_5420"/>
    <s v="pCarbon test with beam"/>
    <s v="6.10.14.02.02"/>
    <x v="0"/>
    <d v="2029-08-23T00:00:00"/>
    <d v="1930-01-18T00:00:00"/>
    <s v="tlewis"/>
    <s v="wschmidke"/>
    <n v="16971.57"/>
    <s v="CON"/>
    <s v="C"/>
    <s v="Labor"/>
    <s v="OPC"/>
    <m/>
    <s v="BNL"/>
    <s v="Pre-Ops"/>
    <s v="DET"/>
    <x v="8"/>
    <m/>
    <m/>
    <m/>
    <m/>
    <m/>
    <m/>
    <m/>
    <m/>
    <m/>
    <m/>
    <m/>
    <m/>
    <m/>
    <n v="4412.6099999999997"/>
    <n v="12558.96"/>
    <m/>
    <m/>
    <m/>
    <m/>
    <x v="0"/>
    <x v="0"/>
    <m/>
  </r>
  <r>
    <s v=""/>
    <s v=" IR_0302_5440"/>
    <s v="pCarbon DAQ and slow control software"/>
    <s v="6.10.14.02.02"/>
    <x v="0"/>
    <d v="2028-09-07T00:00:00"/>
    <d v="2029-04-02T00:00:00"/>
    <s v="tlewis"/>
    <s v="wschmidke"/>
    <n v="214177.23"/>
    <s v="CON"/>
    <s v="C"/>
    <s v="Labor"/>
    <s v="TEC"/>
    <m/>
    <s v="BNL"/>
    <s v="Const"/>
    <s v="DET"/>
    <x v="7"/>
    <m/>
    <m/>
    <m/>
    <m/>
    <m/>
    <m/>
    <m/>
    <m/>
    <m/>
    <m/>
    <m/>
    <m/>
    <n v="26007.24"/>
    <n v="188170"/>
    <m/>
    <m/>
    <m/>
    <m/>
    <m/>
    <x v="0"/>
    <x v="0"/>
    <m/>
  </r>
  <r>
    <s v=""/>
    <s v=" DE_1200_1000"/>
    <s v="Pre-Operations - Scientific Labor, Year 1"/>
    <s v="6.10.12"/>
    <x v="0"/>
    <d v="2027-01-19T00:00:00"/>
    <d v="2028-01-18T00:00:00"/>
    <s v="tlewis"/>
    <s v="elke"/>
    <n v="1029380.09"/>
    <s v="CON"/>
    <s v="A"/>
    <s v="Labor"/>
    <s v="OPC"/>
    <m/>
    <s v="BNL"/>
    <s v="Pre-Ops"/>
    <s v="DET"/>
    <x v="4"/>
    <m/>
    <m/>
    <m/>
    <m/>
    <m/>
    <m/>
    <m/>
    <m/>
    <m/>
    <m/>
    <m/>
    <n v="737036.14"/>
    <n v="292343.95"/>
    <m/>
    <m/>
    <m/>
    <m/>
    <m/>
    <m/>
    <x v="0"/>
    <x v="0"/>
    <m/>
  </r>
  <r>
    <s v=""/>
    <s v=" DE_1200_1010"/>
    <s v="Pre-Operations - Scientific Labor, Year 2"/>
    <s v="6.10.12"/>
    <x v="0"/>
    <d v="2028-01-19T00:00:00"/>
    <d v="2029-01-17T00:00:00"/>
    <s v="tlewis"/>
    <s v="elke"/>
    <n v="639245.04"/>
    <s v="CON"/>
    <s v="A"/>
    <s v="Labor"/>
    <s v="OPC"/>
    <m/>
    <s v="BNL"/>
    <s v="Pre-Ops"/>
    <s v="DET"/>
    <x v="4"/>
    <m/>
    <m/>
    <m/>
    <m/>
    <m/>
    <m/>
    <m/>
    <m/>
    <m/>
    <m/>
    <m/>
    <m/>
    <n v="457699.45"/>
    <n v="181545.59"/>
    <m/>
    <m/>
    <m/>
    <m/>
    <m/>
    <x v="0"/>
    <x v="0"/>
    <m/>
  </r>
  <r>
    <s v=""/>
    <s v=" DE_1200_1020"/>
    <s v="Pre-Operations - Scientific Labor, Year 3"/>
    <s v="6.10.12"/>
    <x v="0"/>
    <d v="2029-01-18T00:00:00"/>
    <d v="1930-01-16T00:00:00"/>
    <s v="tlewis"/>
    <s v="elke"/>
    <n v="110285.05"/>
    <s v="CON"/>
    <s v="A"/>
    <s v="Labor"/>
    <s v="OPC"/>
    <m/>
    <s v="BNL"/>
    <s v="Pre-Ops"/>
    <s v="DET"/>
    <x v="4"/>
    <m/>
    <m/>
    <m/>
    <m/>
    <m/>
    <m/>
    <m/>
    <m/>
    <m/>
    <m/>
    <m/>
    <m/>
    <m/>
    <n v="78522.960000000006"/>
    <n v="31762.1"/>
    <m/>
    <m/>
    <m/>
    <m/>
    <x v="0"/>
    <x v="0"/>
    <m/>
  </r>
  <r>
    <s v=""/>
    <s v=" DE_1200_1021"/>
    <s v="Pre-Operations - Scientific Labor, Year 4"/>
    <s v="6.10.12"/>
    <x v="0"/>
    <d v="1930-01-17T00:00:00"/>
    <d v="1931-01-16T00:00:00"/>
    <s v="tlewis"/>
    <s v="elke"/>
    <n v="114145.03"/>
    <s v="CON"/>
    <s v="A"/>
    <s v="Labor"/>
    <s v="OPC"/>
    <m/>
    <s v="BNL"/>
    <s v="Pre-Ops"/>
    <s v="DET"/>
    <x v="4"/>
    <m/>
    <m/>
    <m/>
    <m/>
    <m/>
    <m/>
    <m/>
    <m/>
    <m/>
    <m/>
    <m/>
    <m/>
    <m/>
    <m/>
    <n v="81271.259999999995"/>
    <n v="32873.769999999997"/>
    <m/>
    <m/>
    <m/>
    <x v="0"/>
    <x v="0"/>
    <m/>
  </r>
  <r>
    <s v=""/>
    <s v=" RD_0201_2560"/>
    <s v="Develop optics for injection and ramping"/>
    <s v="6.02.02.01"/>
    <x v="0"/>
    <d v="2024-10-01T00:00:00"/>
    <d v="2025-09-30T00:00:00"/>
    <s v="apatil"/>
    <s v="montagc"/>
    <n v="79289.97"/>
    <s v="EDIA"/>
    <s v="C"/>
    <s v="Labor"/>
    <s v="TEC"/>
    <m/>
    <s v="BNL"/>
    <s v="PED.Design"/>
    <s v="AD"/>
    <x v="1"/>
    <m/>
    <m/>
    <m/>
    <m/>
    <m/>
    <m/>
    <m/>
    <m/>
    <m/>
    <n v="79289.97"/>
    <m/>
    <m/>
    <m/>
    <m/>
    <m/>
    <m/>
    <m/>
    <m/>
    <m/>
    <x v="0"/>
    <x v="0"/>
    <m/>
  </r>
  <r>
    <s v=""/>
    <s v=" RD_0201_2580"/>
    <s v="Beam commission support"/>
    <s v="6.02.02.01"/>
    <x v="0"/>
    <d v="2025-10-01T00:00:00"/>
    <d v="2026-05-04T00:00:00"/>
    <s v="apatil"/>
    <s v="montagc"/>
    <n v="59683.72"/>
    <s v="CON"/>
    <s v="C"/>
    <s v="Labor"/>
    <s v="TEC"/>
    <m/>
    <s v="BNL"/>
    <s v="PED.Design"/>
    <s v="AD"/>
    <x v="1"/>
    <m/>
    <m/>
    <m/>
    <m/>
    <m/>
    <m/>
    <m/>
    <m/>
    <m/>
    <m/>
    <n v="59683.72"/>
    <m/>
    <m/>
    <m/>
    <m/>
    <m/>
    <m/>
    <m/>
    <m/>
    <x v="0"/>
    <x v="0"/>
    <m/>
  </r>
  <r>
    <s v=""/>
    <s v=" EJ_0402_7280"/>
    <s v="300keV Mott Polarimeter - Acceptance Testing and Final Acceptance"/>
    <s v="6.03.04.02.06"/>
    <x v="0"/>
    <d v="2027-09-16T00:00:00"/>
    <d v="2027-12-14T00:00:00"/>
    <s v="mahmed"/>
    <s v="gassner"/>
    <n v="2593.8200000000002"/>
    <s v="CON"/>
    <s v="C"/>
    <s v="Labor"/>
    <s v="TEC"/>
    <m/>
    <s v="BNL"/>
    <s v="Const"/>
    <s v="INS"/>
    <x v="8"/>
    <s v="P.S087"/>
    <m/>
    <m/>
    <m/>
    <m/>
    <m/>
    <m/>
    <m/>
    <m/>
    <m/>
    <m/>
    <n v="475.53"/>
    <n v="2118.29"/>
    <m/>
    <m/>
    <m/>
    <m/>
    <m/>
    <m/>
    <x v="0"/>
    <x v="0"/>
    <m/>
  </r>
  <r>
    <s v=""/>
    <s v=" EJ_0402_7860"/>
    <s v="Spin Rotator, Acceptance Testing and Final Acceptance"/>
    <s v="6.03.04.02.06"/>
    <x v="0"/>
    <d v="2027-04-26T00:00:00"/>
    <d v="2027-07-20T00:00:00"/>
    <s v="mahmed"/>
    <s v="gassner"/>
    <n v="1260.8699999999999"/>
    <s v="CON"/>
    <s v="C"/>
    <s v="Labor"/>
    <s v="TEC"/>
    <m/>
    <s v="BNL"/>
    <s v="Const"/>
    <s v="INS"/>
    <x v="8"/>
    <s v="P.S088"/>
    <m/>
    <m/>
    <m/>
    <m/>
    <m/>
    <m/>
    <m/>
    <m/>
    <m/>
    <m/>
    <n v="1260.8699999999999"/>
    <m/>
    <m/>
    <m/>
    <m/>
    <m/>
    <m/>
    <m/>
    <x v="0"/>
    <x v="0"/>
    <m/>
  </r>
  <r>
    <s v=""/>
    <s v=" HR_0804_1280"/>
    <s v="SHC Beam Transport Magnets - Survey"/>
    <s v="6.05.07.04"/>
    <x v="0"/>
    <d v="2028-01-10T00:00:00"/>
    <d v="2028-10-23T00:00:00"/>
    <s v="jtolle"/>
    <s v="hwitte"/>
    <n v="693466.01"/>
    <s v="CON"/>
    <s v="C"/>
    <s v="Labor"/>
    <s v="TEC"/>
    <m/>
    <s v="BNL"/>
    <s v="Const.Test"/>
    <s v="SHC"/>
    <x v="8"/>
    <m/>
    <m/>
    <m/>
    <m/>
    <m/>
    <m/>
    <m/>
    <m/>
    <m/>
    <m/>
    <m/>
    <m/>
    <n v="641456.06000000006"/>
    <n v="52009.95"/>
    <m/>
    <m/>
    <m/>
    <m/>
    <m/>
    <x v="0"/>
    <x v="0"/>
    <m/>
  </r>
  <r>
    <s v=""/>
    <s v=" IR_0213_1160"/>
    <s v="IR Magnets Warm - Surverying"/>
    <s v="6.06.02.01.03"/>
    <x v="0"/>
    <d v="2028-08-14T00:00:00"/>
    <d v="2029-01-09T00:00:00"/>
    <s v="jtolle"/>
    <s v="hwitte"/>
    <n v="136184.93"/>
    <s v="EDIA"/>
    <s v="C"/>
    <s v="Labor"/>
    <s v="TEC"/>
    <m/>
    <s v="BNL"/>
    <s v="Const.Install"/>
    <s v="NC_MAG"/>
    <x v="5"/>
    <s v="A.PP031"/>
    <m/>
    <m/>
    <m/>
    <m/>
    <m/>
    <m/>
    <m/>
    <m/>
    <m/>
    <m/>
    <m/>
    <n v="46302.87"/>
    <n v="89882.05"/>
    <m/>
    <m/>
    <m/>
    <m/>
    <m/>
    <x v="0"/>
    <x v="0"/>
    <m/>
  </r>
  <r>
    <s v=""/>
    <s v=" IR_0202_1720"/>
    <s v="Spin Rotator Quad - Surveying"/>
    <s v="6.06.02.02"/>
    <x v="0"/>
    <d v="2028-12-11T00:00:00"/>
    <d v="2029-02-22T00:00:00"/>
    <s v="jtolle"/>
    <s v="hwitte"/>
    <n v="35117.57"/>
    <s v="CON"/>
    <s v="C"/>
    <s v="Labor"/>
    <s v="TEC"/>
    <m/>
    <s v="BNL"/>
    <s v="Const.Test"/>
    <s v="NC_MAG"/>
    <x v="8"/>
    <m/>
    <m/>
    <m/>
    <m/>
    <m/>
    <m/>
    <m/>
    <m/>
    <m/>
    <m/>
    <m/>
    <m/>
    <m/>
    <n v="35117.57"/>
    <m/>
    <m/>
    <m/>
    <m/>
    <m/>
    <x v="0"/>
    <x v="0"/>
    <m/>
  </r>
  <r>
    <s v=""/>
    <s v=" PM_0301_1360"/>
    <s v="Project Support Director - FY23 Utilities"/>
    <s v="6.01.03.01.01"/>
    <x v="0"/>
    <d v="2022-10-03T00:00:00"/>
    <d v="2023-09-29T00:00:00"/>
    <s v="kkrug"/>
    <s v="lavellec"/>
    <n v="995958.47"/>
    <s v="EDIA"/>
    <s v="A"/>
    <s v="Nonlabor"/>
    <s v="TEC"/>
    <m/>
    <s v="BNL"/>
    <s v="PED.Design"/>
    <s v="PM"/>
    <x v="0"/>
    <s v="U"/>
    <m/>
    <m/>
    <m/>
    <m/>
    <m/>
    <m/>
    <n v="995958.47"/>
    <m/>
    <m/>
    <m/>
    <m/>
    <m/>
    <m/>
    <m/>
    <m/>
    <m/>
    <m/>
    <m/>
    <x v="0"/>
    <x v="0"/>
    <m/>
  </r>
  <r>
    <s v=""/>
    <s v=" PM_0301_1440"/>
    <s v="Project Support Director - FY24 Utilities"/>
    <s v="6.01.03.01.01"/>
    <x v="0"/>
    <d v="2023-10-02T00:00:00"/>
    <d v="2024-09-30T00:00:00"/>
    <s v="kkrug"/>
    <s v="lavellec"/>
    <n v="1497495.42"/>
    <s v="EDIA"/>
    <s v="A"/>
    <s v="Nonlabor"/>
    <s v="TEC"/>
    <m/>
    <s v="BNL"/>
    <s v="PED"/>
    <s v="PM"/>
    <x v="0"/>
    <s v="U"/>
    <m/>
    <m/>
    <m/>
    <m/>
    <m/>
    <m/>
    <m/>
    <n v="1497495.42"/>
    <m/>
    <m/>
    <m/>
    <m/>
    <m/>
    <m/>
    <m/>
    <m/>
    <m/>
    <m/>
    <x v="0"/>
    <x v="0"/>
    <m/>
  </r>
  <r>
    <s v=""/>
    <s v=" PM_0301_1520"/>
    <s v="Project Support Director - FY25 Utilities"/>
    <s v="6.01.03.01.01"/>
    <x v="0"/>
    <d v="2024-10-01T00:00:00"/>
    <d v="2025-09-30T00:00:00"/>
    <s v="kkrug"/>
    <s v="lavellec"/>
    <n v="2026423.61"/>
    <s v="EDIA"/>
    <s v="A"/>
    <s v="Nonlabor"/>
    <s v="TEC"/>
    <m/>
    <s v="BNL"/>
    <s v="Const"/>
    <s v="PM"/>
    <x v="0"/>
    <s v="U"/>
    <m/>
    <m/>
    <m/>
    <m/>
    <m/>
    <m/>
    <m/>
    <m/>
    <n v="2026423.61"/>
    <m/>
    <m/>
    <m/>
    <m/>
    <m/>
    <m/>
    <m/>
    <m/>
    <m/>
    <x v="0"/>
    <x v="0"/>
    <m/>
  </r>
  <r>
    <s v=""/>
    <s v=" PM_0301_1600"/>
    <s v="Project Support Director - FY26 Utilities"/>
    <s v="6.01.03.01.01"/>
    <x v="0"/>
    <d v="2025-10-01T00:00:00"/>
    <d v="2026-09-30T00:00:00"/>
    <s v="kkrug"/>
    <s v="lavellec"/>
    <n v="2732632.84"/>
    <s v="EDIA"/>
    <s v="A"/>
    <s v="Nonlabor"/>
    <s v="TEC"/>
    <m/>
    <s v="BNL"/>
    <s v="Const"/>
    <s v="PM"/>
    <x v="0"/>
    <s v="U"/>
    <m/>
    <m/>
    <m/>
    <m/>
    <m/>
    <m/>
    <m/>
    <m/>
    <m/>
    <n v="2732632.84"/>
    <m/>
    <m/>
    <m/>
    <m/>
    <m/>
    <m/>
    <m/>
    <m/>
    <x v="0"/>
    <x v="0"/>
    <m/>
  </r>
  <r>
    <s v=""/>
    <s v=" PM_0301_1680"/>
    <s v="Project Support Director - FY27 Utilities"/>
    <s v="6.01.03.01.01"/>
    <x v="0"/>
    <d v="2026-10-01T00:00:00"/>
    <d v="2027-09-30T00:00:00"/>
    <s v="kkrug"/>
    <s v="lavellec"/>
    <n v="2206959.92"/>
    <s v="EDIA"/>
    <s v="A"/>
    <s v="Nonlabor"/>
    <s v="TEC"/>
    <m/>
    <s v="BNL"/>
    <s v="Const"/>
    <s v="PM"/>
    <x v="0"/>
    <s v="U"/>
    <m/>
    <m/>
    <m/>
    <m/>
    <m/>
    <m/>
    <m/>
    <m/>
    <m/>
    <m/>
    <n v="2206959.92"/>
    <m/>
    <m/>
    <m/>
    <m/>
    <m/>
    <m/>
    <m/>
    <x v="0"/>
    <x v="0"/>
    <m/>
  </r>
  <r>
    <s v=""/>
    <s v=" PM_0301_1760"/>
    <s v="Project Support Director - FY28 Utilities"/>
    <s v="6.01.03.01.01"/>
    <x v="0"/>
    <d v="2027-10-01T00:00:00"/>
    <d v="2028-09-29T00:00:00"/>
    <s v="kkrug"/>
    <s v="lavellec"/>
    <n v="1147025.6499999999"/>
    <s v="EDIA"/>
    <s v="A"/>
    <s v="Nonlabor"/>
    <s v="TEC"/>
    <m/>
    <s v="BNL"/>
    <s v="Const"/>
    <s v="PM"/>
    <x v="0"/>
    <s v="U"/>
    <m/>
    <m/>
    <m/>
    <m/>
    <m/>
    <m/>
    <m/>
    <m/>
    <m/>
    <m/>
    <m/>
    <n v="1147025.6499999999"/>
    <m/>
    <m/>
    <m/>
    <m/>
    <m/>
    <m/>
    <x v="0"/>
    <x v="0"/>
    <m/>
  </r>
  <r>
    <s v=""/>
    <s v=" PO_0101_1460"/>
    <s v="Project Support Director - FY30 Utilities"/>
    <s v="6.01.03.01.01"/>
    <x v="0"/>
    <d v="2029-10-01T00:00:00"/>
    <d v="1930-09-30T00:00:00"/>
    <s v="kkrug"/>
    <s v="lavellec"/>
    <n v="100702.87"/>
    <s v="EDIA"/>
    <s v="A"/>
    <s v="Nonlabor"/>
    <s v="OPC"/>
    <m/>
    <s v="BNL"/>
    <s v="Pre-Ops"/>
    <s v="PM"/>
    <x v="0"/>
    <s v="U"/>
    <m/>
    <m/>
    <m/>
    <m/>
    <m/>
    <m/>
    <m/>
    <m/>
    <m/>
    <m/>
    <m/>
    <m/>
    <m/>
    <n v="100702.87"/>
    <m/>
    <m/>
    <m/>
    <m/>
    <x v="0"/>
    <x v="0"/>
    <m/>
  </r>
  <r>
    <s v=""/>
    <s v=" PO_0101_1540"/>
    <s v="Project Support Director - FY31 Utilities"/>
    <s v="6.01.03.01.01"/>
    <x v="0"/>
    <d v="1930-10-01T00:00:00"/>
    <d v="1931-09-30T00:00:00"/>
    <s v="kkrug"/>
    <s v="lavellec"/>
    <n v="57232.79"/>
    <s v="EDIA"/>
    <s v="A"/>
    <s v="Nonlabor"/>
    <s v="OPC"/>
    <m/>
    <s v="BNL"/>
    <s v="Pre-Ops"/>
    <s v="PM"/>
    <x v="0"/>
    <s v="U"/>
    <m/>
    <m/>
    <m/>
    <m/>
    <m/>
    <m/>
    <m/>
    <m/>
    <m/>
    <m/>
    <m/>
    <m/>
    <m/>
    <m/>
    <n v="57232.79"/>
    <m/>
    <m/>
    <m/>
    <x v="0"/>
    <x v="0"/>
    <m/>
  </r>
  <r>
    <s v=""/>
    <s v=" EJ_0401_2291"/>
    <s v="NEEDED By - 400 MeV Linac - Assemble and Align"/>
    <s v="6.03.04.01.03"/>
    <x v="0"/>
    <d v="2028-05-16T00:00:00"/>
    <d v="2028-12-20T00:00:00"/>
    <s v="glayden"/>
    <s v="skaritka"/>
    <n v="23235.08"/>
    <s v="CON"/>
    <s v="C"/>
    <s v="Labor"/>
    <s v="TEC"/>
    <s v="CD-3A"/>
    <s v="BNL"/>
    <s v="Const"/>
    <s v="INJ"/>
    <x v="7"/>
    <s v="D25.APP08.C"/>
    <s v="APP00001"/>
    <m/>
    <m/>
    <m/>
    <m/>
    <m/>
    <m/>
    <m/>
    <m/>
    <m/>
    <m/>
    <n v="14870.45"/>
    <n v="8364.6299999999992"/>
    <m/>
    <m/>
    <m/>
    <m/>
    <m/>
    <x v="0"/>
    <x v="0"/>
    <m/>
  </r>
  <r>
    <s v=""/>
    <s v=" EJ_0402_7280"/>
    <s v="300keV Mott Polarimeter - Acceptance Testing and Final Acceptance"/>
    <s v="6.03.04.02.06"/>
    <x v="0"/>
    <d v="2027-09-16T00:00:00"/>
    <d v="2027-12-14T00:00:00"/>
    <s v="mahmed"/>
    <s v="gassner"/>
    <n v="2280.37"/>
    <s v="CON"/>
    <s v="C"/>
    <s v="Labor"/>
    <s v="TEC"/>
    <m/>
    <s v="BNL"/>
    <s v="Const"/>
    <s v="INS"/>
    <x v="8"/>
    <s v="P.S087"/>
    <m/>
    <m/>
    <m/>
    <m/>
    <m/>
    <m/>
    <m/>
    <m/>
    <m/>
    <m/>
    <n v="418.07"/>
    <n v="1862.3"/>
    <m/>
    <m/>
    <m/>
    <m/>
    <m/>
    <m/>
    <x v="0"/>
    <x v="0"/>
    <m/>
  </r>
  <r>
    <s v=""/>
    <s v=" EJ_0402_7860"/>
    <s v="Spin Rotator, Acceptance Testing and Final Acceptance"/>
    <s v="6.03.04.02.06"/>
    <x v="0"/>
    <d v="2027-04-26T00:00:00"/>
    <d v="2027-07-20T00:00:00"/>
    <s v="mahmed"/>
    <s v="gassner"/>
    <n v="2217"/>
    <s v="CON"/>
    <s v="C"/>
    <s v="Labor"/>
    <s v="TEC"/>
    <m/>
    <s v="BNL"/>
    <s v="Const"/>
    <s v="INS"/>
    <x v="8"/>
    <s v="P.S088"/>
    <m/>
    <m/>
    <m/>
    <m/>
    <m/>
    <m/>
    <m/>
    <m/>
    <m/>
    <m/>
    <n v="2217"/>
    <m/>
    <m/>
    <m/>
    <m/>
    <m/>
    <m/>
    <m/>
    <x v="0"/>
    <x v="0"/>
    <m/>
  </r>
  <r>
    <s v=""/>
    <s v=" EJ_0402_2514"/>
    <s v="Transport Line to Diagnostic Section - Assembly"/>
    <s v="6.03.04.02.02"/>
    <x v="0"/>
    <d v="2027-08-06T00:00:00"/>
    <d v="2027-09-02T00:00:00"/>
    <s v="glayden"/>
    <s v="skaritka"/>
    <n v="11085"/>
    <s v="CON"/>
    <s v="C"/>
    <s v="Labor"/>
    <s v="TEC"/>
    <m/>
    <s v="BNL"/>
    <s v="Const"/>
    <s v="INJ"/>
    <x v="7"/>
    <s v="P.S510"/>
    <m/>
    <m/>
    <m/>
    <m/>
    <m/>
    <m/>
    <m/>
    <m/>
    <m/>
    <m/>
    <n v="11085"/>
    <m/>
    <m/>
    <m/>
    <m/>
    <m/>
    <m/>
    <m/>
    <x v="0"/>
    <x v="0"/>
    <m/>
  </r>
  <r>
    <s v=""/>
    <s v=" HR_0802_1080"/>
    <s v="High Current HCeS - Prepare areas to accept gun, cathode, laser and laser transport systems"/>
    <s v="6.05.07.02"/>
    <x v="0"/>
    <d v="2026-03-27T00:00:00"/>
    <d v="2026-09-15T00:00:00"/>
    <s v="glayden"/>
    <s v="skaritka"/>
    <n v="21420.3"/>
    <s v="CON"/>
    <s v="C"/>
    <s v="Labor"/>
    <s v="TEC"/>
    <m/>
    <s v="BNL"/>
    <s v="Const"/>
    <s v="SHC"/>
    <x v="6"/>
    <m/>
    <m/>
    <m/>
    <m/>
    <m/>
    <m/>
    <m/>
    <m/>
    <m/>
    <m/>
    <n v="21420.3"/>
    <m/>
    <m/>
    <m/>
    <m/>
    <m/>
    <m/>
    <m/>
    <m/>
    <x v="0"/>
    <x v="0"/>
    <m/>
  </r>
  <r>
    <s v=""/>
    <s v=" HR_0802_1180"/>
    <s v="High Current HCeS - Decommission and dissassembly of all LeRec Gun system"/>
    <s v="6.05.07.02"/>
    <x v="0"/>
    <d v="2027-08-04T00:00:00"/>
    <d v="2028-03-27T00:00:00"/>
    <s v="glayden"/>
    <s v="skaritka"/>
    <n v="14216.95"/>
    <s v="CON"/>
    <s v="C"/>
    <s v="Labor"/>
    <s v="TEC"/>
    <m/>
    <s v="BNL"/>
    <s v="Const"/>
    <s v="SHC"/>
    <x v="5"/>
    <m/>
    <m/>
    <m/>
    <m/>
    <m/>
    <m/>
    <m/>
    <m/>
    <m/>
    <m/>
    <m/>
    <n v="3643.09"/>
    <n v="10573.86"/>
    <m/>
    <m/>
    <m/>
    <m/>
    <m/>
    <m/>
    <x v="0"/>
    <x v="0"/>
    <m/>
  </r>
  <r>
    <s v=""/>
    <s v=" HR_0802_1220"/>
    <s v="High Current HCeS - Refurbish, upgrade and reassemble systems in final location"/>
    <s v="6.05.07.02"/>
    <x v="0"/>
    <d v="2028-07-20T00:00:00"/>
    <d v="2029-05-08T00:00:00"/>
    <s v="glayden"/>
    <s v="skaritka"/>
    <n v="23544.28"/>
    <s v="CON"/>
    <s v="C"/>
    <s v="Labor"/>
    <s v="TEC"/>
    <m/>
    <s v="BNL"/>
    <s v="Const"/>
    <s v="SHC"/>
    <x v="7"/>
    <m/>
    <m/>
    <m/>
    <m/>
    <m/>
    <m/>
    <m/>
    <m/>
    <m/>
    <m/>
    <m/>
    <m/>
    <n v="6003.79"/>
    <n v="17540.490000000002"/>
    <m/>
    <m/>
    <m/>
    <m/>
    <m/>
    <x v="0"/>
    <x v="0"/>
    <m/>
  </r>
  <r>
    <s v=""/>
    <s v=" HR_0802_1300"/>
    <s v="High Current HCeS - Integration and testing of all subsystems"/>
    <s v="6.05.07.02"/>
    <x v="0"/>
    <d v="1931-01-03T00:00:00"/>
    <d v="1931-04-28T00:00:00"/>
    <s v="glayden"/>
    <s v="skaritka"/>
    <n v="12720.3"/>
    <s v="CON"/>
    <s v="C"/>
    <s v="Labor"/>
    <s v="TEC"/>
    <m/>
    <s v="BNL"/>
    <s v="Const"/>
    <s v="SHC"/>
    <x v="8"/>
    <m/>
    <m/>
    <m/>
    <m/>
    <m/>
    <m/>
    <m/>
    <m/>
    <m/>
    <m/>
    <m/>
    <m/>
    <m/>
    <m/>
    <m/>
    <n v="12720.3"/>
    <m/>
    <m/>
    <m/>
    <x v="0"/>
    <x v="0"/>
    <m/>
  </r>
  <r>
    <s v=""/>
    <s v=" HR_0802_1420"/>
    <s v="High Current HCeS - System Commissioning"/>
    <s v="6.05.07.02"/>
    <x v="0"/>
    <d v="1931-04-29T00:00:00"/>
    <d v="1931-10-17T00:00:00"/>
    <s v="glayden"/>
    <s v="skaritka"/>
    <n v="12764.82"/>
    <s v="CON"/>
    <s v="C"/>
    <s v="Labor"/>
    <s v="TEC"/>
    <m/>
    <s v="BNL"/>
    <s v="Const"/>
    <s v="SHC"/>
    <x v="4"/>
    <m/>
    <m/>
    <m/>
    <m/>
    <m/>
    <m/>
    <m/>
    <m/>
    <m/>
    <m/>
    <m/>
    <m/>
    <m/>
    <m/>
    <m/>
    <n v="11488.34"/>
    <n v="1276.48"/>
    <m/>
    <m/>
    <x v="0"/>
    <x v="0"/>
    <m/>
  </r>
  <r>
    <s v=""/>
    <s v=" HR_0804_1280"/>
    <s v="SHC Beam Transport Magnets - Survey"/>
    <s v="6.05.07.04"/>
    <x v="0"/>
    <d v="2028-01-10T00:00:00"/>
    <d v="2028-10-23T00:00:00"/>
    <s v="jtolle"/>
    <s v="hwitte"/>
    <n v="609664.12"/>
    <s v="CON"/>
    <s v="C"/>
    <s v="Labor"/>
    <s v="TEC"/>
    <m/>
    <s v="BNL"/>
    <s v="Const.Test"/>
    <s v="SHC"/>
    <x v="8"/>
    <m/>
    <m/>
    <m/>
    <m/>
    <m/>
    <m/>
    <m/>
    <m/>
    <m/>
    <m/>
    <m/>
    <m/>
    <n v="563939.31000000006"/>
    <n v="45724.81"/>
    <m/>
    <m/>
    <m/>
    <m/>
    <m/>
    <x v="0"/>
    <x v="0"/>
    <m/>
  </r>
  <r>
    <s v=""/>
    <s v=" IR_0213_1160"/>
    <s v="IR Magnets Warm - Surverying"/>
    <s v="6.06.02.01.03"/>
    <x v="0"/>
    <d v="2028-08-14T00:00:00"/>
    <d v="2029-01-09T00:00:00"/>
    <s v="jtolle"/>
    <s v="hwitte"/>
    <n v="119727.66"/>
    <s v="EDIA"/>
    <s v="C"/>
    <s v="Labor"/>
    <s v="TEC"/>
    <m/>
    <s v="BNL"/>
    <s v="Const.Install"/>
    <s v="NC_MAG"/>
    <x v="5"/>
    <s v="A.PP031"/>
    <m/>
    <m/>
    <m/>
    <m/>
    <m/>
    <m/>
    <m/>
    <m/>
    <m/>
    <m/>
    <m/>
    <n v="40707.4"/>
    <n v="79020.259999999995"/>
    <m/>
    <m/>
    <m/>
    <m/>
    <m/>
    <x v="0"/>
    <x v="0"/>
    <m/>
  </r>
  <r>
    <s v=""/>
    <s v=" IR_0215_1000"/>
    <s v="IR Magnet Cryostats, Forward - Design"/>
    <s v="6.06.02.01.05"/>
    <x v="0"/>
    <d v="2026-05-26T00:00:00"/>
    <d v="2027-10-29T00:00:00"/>
    <s v="jtolle"/>
    <s v="fmicolon"/>
    <n v="21475.05"/>
    <s v="EDIA"/>
    <s v="C"/>
    <s v="Labor"/>
    <s v="TEC"/>
    <m/>
    <s v="BNL"/>
    <s v="PED"/>
    <s v="SC_MAG"/>
    <x v="6"/>
    <s v="S.P318"/>
    <m/>
    <m/>
    <m/>
    <m/>
    <m/>
    <m/>
    <m/>
    <m/>
    <m/>
    <n v="5368.76"/>
    <n v="14913.23"/>
    <n v="1193.06"/>
    <m/>
    <m/>
    <m/>
    <m/>
    <m/>
    <m/>
    <x v="0"/>
    <x v="0"/>
    <m/>
  </r>
  <r>
    <s v=""/>
    <s v=" IR_0215_1080"/>
    <s v="Test Cryostat - Design / Prepare Spec / SOW"/>
    <s v="6.06.02.01.05"/>
    <x v="0"/>
    <d v="2026-05-26T00:00:00"/>
    <d v="2027-10-29T00:00:00"/>
    <s v="jtolle"/>
    <s v="fmicolon"/>
    <n v="34139.82"/>
    <s v="CON"/>
    <s v="C"/>
    <s v="Labor"/>
    <s v="TEC"/>
    <m/>
    <s v="BNL"/>
    <s v="PED"/>
    <s v="SC_MAG"/>
    <x v="6"/>
    <s v="P.S005"/>
    <m/>
    <m/>
    <m/>
    <m/>
    <m/>
    <m/>
    <m/>
    <m/>
    <m/>
    <n v="8534.9500000000007"/>
    <n v="23708.21"/>
    <n v="1896.66"/>
    <m/>
    <m/>
    <m/>
    <m/>
    <m/>
    <m/>
    <x v="0"/>
    <x v="0"/>
    <m/>
  </r>
  <r>
    <s v=""/>
    <s v=" IR_0215_1160"/>
    <s v="B0pF Cryostat - Design"/>
    <s v="6.06.02.01.05"/>
    <x v="0"/>
    <d v="2026-05-26T00:00:00"/>
    <d v="2027-10-29T00:00:00"/>
    <s v="jtolle"/>
    <s v="fmicolon"/>
    <n v="6607.71"/>
    <s v="CON"/>
    <s v="C"/>
    <s v="Labor"/>
    <s v="TEC"/>
    <m/>
    <s v="BNL"/>
    <s v="PED"/>
    <s v="SC_MAG"/>
    <x v="6"/>
    <s v="S.P092"/>
    <m/>
    <m/>
    <m/>
    <m/>
    <m/>
    <m/>
    <m/>
    <m/>
    <m/>
    <n v="1651.93"/>
    <n v="4588.6899999999996"/>
    <n v="367.09"/>
    <m/>
    <m/>
    <m/>
    <m/>
    <m/>
    <m/>
    <x v="0"/>
    <x v="0"/>
    <m/>
  </r>
  <r>
    <s v=""/>
    <s v=" IR_0215_1240"/>
    <s v="IR Magnet Cryostats, Rear - Design"/>
    <s v="6.06.02.01.05"/>
    <x v="0"/>
    <d v="2026-08-03T00:00:00"/>
    <d v="2028-01-12T00:00:00"/>
    <s v="jtolle"/>
    <s v="fmicolon"/>
    <n v="11670.28"/>
    <s v="EDIA"/>
    <s v="C"/>
    <s v="Labor"/>
    <s v="TEC"/>
    <m/>
    <s v="BNL"/>
    <s v="PED"/>
    <s v="SC_MAG"/>
    <x v="6"/>
    <s v="S.P185"/>
    <m/>
    <m/>
    <m/>
    <m/>
    <m/>
    <m/>
    <m/>
    <m/>
    <m/>
    <n v="1361.53"/>
    <n v="8104.36"/>
    <n v="2204.39"/>
    <m/>
    <m/>
    <m/>
    <m/>
    <m/>
    <m/>
    <x v="0"/>
    <x v="0"/>
    <m/>
  </r>
  <r>
    <s v=""/>
    <s v=" IR_0202_1720"/>
    <s v="Spin Rotator Quad - Surveying"/>
    <s v="6.06.02.02"/>
    <x v="0"/>
    <d v="2028-12-11T00:00:00"/>
    <d v="2029-02-22T00:00:00"/>
    <s v="jtolle"/>
    <s v="hwitte"/>
    <n v="30873.79"/>
    <s v="CON"/>
    <s v="C"/>
    <s v="Labor"/>
    <s v="TEC"/>
    <m/>
    <s v="BNL"/>
    <s v="Const.Test"/>
    <s v="NC_MAG"/>
    <x v="8"/>
    <m/>
    <m/>
    <m/>
    <m/>
    <m/>
    <m/>
    <m/>
    <m/>
    <m/>
    <m/>
    <m/>
    <m/>
    <m/>
    <n v="30873.79"/>
    <m/>
    <m/>
    <m/>
    <m/>
    <m/>
    <x v="0"/>
    <x v="0"/>
    <m/>
  </r>
  <r>
    <s v=""/>
    <s v=" IR_0302_5320"/>
    <s v="pCarbon device relocation - survey"/>
    <s v="6.10.14.02.02"/>
    <x v="0"/>
    <d v="2027-09-08T00:00:00"/>
    <d v="2027-12-10T00:00:00"/>
    <s v="tlewis"/>
    <s v="wschmidke"/>
    <n v="11369.92"/>
    <s v="CON"/>
    <s v="C"/>
    <s v="Labor"/>
    <s v="TEC"/>
    <m/>
    <s v="BNL"/>
    <s v="Const"/>
    <s v="DET"/>
    <x v="7"/>
    <m/>
    <m/>
    <m/>
    <m/>
    <m/>
    <m/>
    <m/>
    <m/>
    <m/>
    <m/>
    <m/>
    <n v="3020.14"/>
    <n v="8349.7900000000009"/>
    <m/>
    <m/>
    <m/>
    <m/>
    <m/>
    <m/>
    <x v="0"/>
    <x v="0"/>
    <m/>
  </r>
  <r>
    <s v=""/>
    <s v=" RD1_0307_6720"/>
    <s v="INSTALL: Installation of Gun (including PS and allignement)"/>
    <s v="6.02.03.07"/>
    <x v="0"/>
    <d v="2024-05-15T00:00:00"/>
    <d v="2024-09-30T00:00:00"/>
    <s v="apatil"/>
    <s v="wange"/>
    <n v="43498.66"/>
    <s v="CON"/>
    <s v="C"/>
    <s v="Labor"/>
    <s v="OPC"/>
    <m/>
    <s v="BNL"/>
    <s v="R&amp;D"/>
    <s v="AD"/>
    <x v="3"/>
    <m/>
    <m/>
    <m/>
    <m/>
    <m/>
    <m/>
    <m/>
    <m/>
    <n v="43498.66"/>
    <m/>
    <m/>
    <m/>
    <m/>
    <m/>
    <m/>
    <m/>
    <m/>
    <m/>
    <m/>
    <x v="0"/>
    <x v="0"/>
    <m/>
  </r>
  <r>
    <s v=""/>
    <s v=" EJ_0401_5280"/>
    <s v="Faraday Cup, Electronic System - Software Development"/>
    <s v="6.03.04.01.04.02"/>
    <x v="0"/>
    <d v="2025-01-27T00:00:00"/>
    <d v="2025-06-25T00:00:00"/>
    <s v="mahmed"/>
    <s v="gassner"/>
    <n v="15885.86"/>
    <s v="CON"/>
    <s v="C"/>
    <s v="Labor"/>
    <s v="TEC"/>
    <m/>
    <s v="BNL"/>
    <s v="Const"/>
    <s v="INS"/>
    <x v="6"/>
    <m/>
    <m/>
    <m/>
    <m/>
    <m/>
    <m/>
    <m/>
    <m/>
    <m/>
    <n v="15885.86"/>
    <m/>
    <m/>
    <m/>
    <m/>
    <m/>
    <m/>
    <m/>
    <m/>
    <m/>
    <x v="0"/>
    <x v="0"/>
    <m/>
  </r>
  <r>
    <s v=""/>
    <s v=" EJ_0401_5340"/>
    <s v="ICT, Electronic System - Software Development"/>
    <s v="6.03.04.01.04.02"/>
    <x v="0"/>
    <d v="2025-06-26T00:00:00"/>
    <d v="2025-11-25T00:00:00"/>
    <s v="mahmed"/>
    <s v="gassner"/>
    <n v="8043.54"/>
    <s v="CON"/>
    <s v="C"/>
    <s v="Labor"/>
    <s v="TEC"/>
    <m/>
    <s v="BNL"/>
    <s v="Const"/>
    <s v="INS"/>
    <x v="6"/>
    <m/>
    <m/>
    <m/>
    <m/>
    <m/>
    <m/>
    <m/>
    <m/>
    <m/>
    <n v="5132.54"/>
    <n v="2910.99"/>
    <m/>
    <m/>
    <m/>
    <m/>
    <m/>
    <m/>
    <m/>
    <m/>
    <x v="0"/>
    <x v="0"/>
    <m/>
  </r>
  <r>
    <s v=""/>
    <s v=" EJ_0401_5440"/>
    <s v="FCT, Electronic System - Software Development"/>
    <s v="6.03.04.01.04.02"/>
    <x v="0"/>
    <d v="2025-11-26T00:00:00"/>
    <d v="2026-04-30T00:00:00"/>
    <s v="mahmed"/>
    <s v="gassner"/>
    <n v="4932.5600000000004"/>
    <s v="CON"/>
    <s v="C"/>
    <s v="Labor"/>
    <s v="TEC"/>
    <m/>
    <s v="BNL"/>
    <s v="Const"/>
    <s v="INS"/>
    <x v="10"/>
    <m/>
    <m/>
    <m/>
    <m/>
    <m/>
    <m/>
    <m/>
    <m/>
    <m/>
    <m/>
    <n v="4932.5600000000004"/>
    <m/>
    <m/>
    <m/>
    <m/>
    <m/>
    <m/>
    <m/>
    <m/>
    <x v="0"/>
    <x v="0"/>
    <m/>
  </r>
  <r>
    <s v=""/>
    <s v=" EJ_0401_8220"/>
    <s v="BLMs Electronic System - Controls Integration"/>
    <s v="6.03.04.01.04.04"/>
    <x v="0"/>
    <d v="2025-12-09T00:00:00"/>
    <d v="2027-12-08T00:00:00"/>
    <s v="mahmed"/>
    <s v="gassner"/>
    <n v="4208.75"/>
    <s v="CON"/>
    <s v="C"/>
    <s v="Labor"/>
    <s v="TEC"/>
    <m/>
    <s v="BNL"/>
    <s v="Const"/>
    <s v="INS"/>
    <x v="7"/>
    <m/>
    <m/>
    <m/>
    <m/>
    <m/>
    <m/>
    <m/>
    <m/>
    <m/>
    <m/>
    <n v="1725.59"/>
    <n v="2104.37"/>
    <n v="378.79"/>
    <m/>
    <m/>
    <m/>
    <m/>
    <m/>
    <m/>
    <x v="0"/>
    <x v="0"/>
    <m/>
  </r>
  <r>
    <s v=""/>
    <s v=" EJ_0402_7860"/>
    <s v="Spin Rotator, Acceptance Testing and Final Acceptance"/>
    <s v="6.03.04.02.06"/>
    <x v="0"/>
    <d v="2027-04-26T00:00:00"/>
    <d v="2027-07-20T00:00:00"/>
    <s v="mahmed"/>
    <s v="gassner"/>
    <n v="8508.66"/>
    <s v="CON"/>
    <s v="C"/>
    <s v="Labor"/>
    <s v="TEC"/>
    <m/>
    <s v="BNL"/>
    <s v="Const"/>
    <s v="INS"/>
    <x v="8"/>
    <s v="P.S088"/>
    <m/>
    <m/>
    <m/>
    <m/>
    <m/>
    <m/>
    <m/>
    <m/>
    <m/>
    <m/>
    <n v="8508.66"/>
    <m/>
    <m/>
    <m/>
    <m/>
    <m/>
    <m/>
    <m/>
    <x v="0"/>
    <x v="0"/>
    <m/>
  </r>
  <r>
    <s v=""/>
    <s v=" EJ_0402_7240"/>
    <s v="300keV Mott Polarimeter, Controls integration to BNL infrastructure"/>
    <s v="6.03.04.02.06"/>
    <x v="0"/>
    <d v="2027-03-17T00:00:00"/>
    <d v="2027-06-09T00:00:00"/>
    <s v="mahmed"/>
    <s v="gassner"/>
    <n v="8508.66"/>
    <s v="CON"/>
    <s v="C"/>
    <s v="Labor"/>
    <s v="TEC"/>
    <m/>
    <s v="BNL"/>
    <s v="Const"/>
    <s v="INS"/>
    <x v="5"/>
    <m/>
    <m/>
    <m/>
    <m/>
    <m/>
    <m/>
    <m/>
    <m/>
    <m/>
    <m/>
    <m/>
    <n v="8508.66"/>
    <m/>
    <m/>
    <m/>
    <m/>
    <m/>
    <m/>
    <m/>
    <x v="0"/>
    <x v="0"/>
    <m/>
  </r>
  <r>
    <s v=""/>
    <s v=" EJ_0402_7520"/>
    <s v="20keV Mott polarimeter - Controls integration to BNL infrastructure"/>
    <s v="6.03.04.02.06"/>
    <x v="0"/>
    <d v="2026-08-14T00:00:00"/>
    <d v="2026-11-09T00:00:00"/>
    <s v="mahmed"/>
    <s v="gassner"/>
    <n v="8350.41"/>
    <s v="CON"/>
    <s v="C"/>
    <s v="Labor"/>
    <s v="TEC"/>
    <m/>
    <s v="BNL"/>
    <s v="Const"/>
    <s v="INS"/>
    <x v="5"/>
    <m/>
    <m/>
    <m/>
    <m/>
    <m/>
    <m/>
    <m/>
    <m/>
    <m/>
    <m/>
    <n v="4592.7299999999996"/>
    <n v="3757.68"/>
    <m/>
    <m/>
    <m/>
    <m/>
    <m/>
    <m/>
    <m/>
    <x v="0"/>
    <x v="0"/>
    <m/>
  </r>
  <r>
    <s v=""/>
    <s v=" EJ_0304_4220"/>
    <s v="ICT, Electronic System - Software Development"/>
    <s v="6.03.03.04.02"/>
    <x v="0"/>
    <d v="2026-05-12T00:00:00"/>
    <d v="2026-10-09T00:00:00"/>
    <s v="mahmed"/>
    <s v="gassner"/>
    <n v="4943.96"/>
    <s v="CON"/>
    <s v="C"/>
    <s v="Labor"/>
    <s v="TEC"/>
    <m/>
    <s v="BNL"/>
    <s v="Const"/>
    <s v="INS"/>
    <x v="9"/>
    <m/>
    <m/>
    <m/>
    <m/>
    <m/>
    <m/>
    <m/>
    <m/>
    <m/>
    <m/>
    <n v="4617.47"/>
    <n v="326.49"/>
    <m/>
    <m/>
    <m/>
    <m/>
    <m/>
    <m/>
    <m/>
    <x v="0"/>
    <x v="0"/>
    <m/>
  </r>
  <r>
    <s v=""/>
    <s v=" EJ_0304_4320"/>
    <s v="FCT, Electronic System - Software Development"/>
    <s v="6.03.03.04.02"/>
    <x v="0"/>
    <d v="2026-10-13T00:00:00"/>
    <d v="2027-03-18T00:00:00"/>
    <s v="mahmed"/>
    <s v="gassner"/>
    <n v="10210.4"/>
    <s v="CON"/>
    <s v="C"/>
    <s v="Labor"/>
    <s v="TEC"/>
    <m/>
    <s v="BNL"/>
    <s v="Const"/>
    <s v="INS"/>
    <x v="9"/>
    <m/>
    <m/>
    <m/>
    <m/>
    <m/>
    <m/>
    <m/>
    <m/>
    <m/>
    <m/>
    <m/>
    <n v="10210.4"/>
    <m/>
    <m/>
    <m/>
    <m/>
    <m/>
    <m/>
    <m/>
    <x v="0"/>
    <x v="0"/>
    <m/>
  </r>
  <r>
    <s v=""/>
    <s v=" EJ_0205_3160"/>
    <s v="RCS FCT - Electronic System - Software Development"/>
    <s v="6.03.02.05.02"/>
    <x v="0"/>
    <d v="2025-12-09T00:00:00"/>
    <d v="2027-07-14T00:00:00"/>
    <s v="mahmed"/>
    <s v="gassner"/>
    <n v="5016.72"/>
    <s v="CON"/>
    <s v="C"/>
    <s v="Labor"/>
    <s v="TEC"/>
    <m/>
    <s v="BNL"/>
    <s v="Const"/>
    <s v="INS"/>
    <x v="9"/>
    <m/>
    <m/>
    <m/>
    <m/>
    <m/>
    <m/>
    <m/>
    <m/>
    <m/>
    <m/>
    <n v="2571.0700000000002"/>
    <n v="2445.65"/>
    <m/>
    <m/>
    <m/>
    <m/>
    <m/>
    <m/>
    <m/>
    <x v="0"/>
    <x v="0"/>
    <m/>
  </r>
  <r>
    <s v=""/>
    <s v=" EJ_0205_3126"/>
    <s v="RCS DCCT - Electronic System - Software Development"/>
    <s v="6.03.02.05.02"/>
    <x v="0"/>
    <d v="2025-12-09T00:00:00"/>
    <d v="2027-12-08T00:00:00"/>
    <s v="mahmed"/>
    <s v="gassner"/>
    <n v="4208.75"/>
    <s v="CON"/>
    <s v="C"/>
    <s v="Labor"/>
    <s v="TEC"/>
    <m/>
    <s v="BNL"/>
    <s v="Const"/>
    <s v="INS"/>
    <x v="9"/>
    <m/>
    <m/>
    <m/>
    <m/>
    <m/>
    <m/>
    <m/>
    <m/>
    <m/>
    <m/>
    <n v="1725.59"/>
    <n v="2104.37"/>
    <n v="378.79"/>
    <m/>
    <m/>
    <m/>
    <m/>
    <m/>
    <m/>
    <x v="0"/>
    <x v="0"/>
    <m/>
  </r>
  <r>
    <s v=""/>
    <s v=" EJ_0205_5820"/>
    <s v="RCS Tune Monitor - Construction"/>
    <s v="6.03.02.05.03"/>
    <x v="0"/>
    <d v="2025-12-09T00:00:00"/>
    <d v="2027-12-09T00:00:00"/>
    <s v="mahmed"/>
    <s v="gassner"/>
    <n v="58927.9"/>
    <s v="CON"/>
    <s v="C"/>
    <s v="Labor"/>
    <s v="TEC"/>
    <m/>
    <s v="BNL"/>
    <s v="Const"/>
    <s v="INS"/>
    <x v="10"/>
    <m/>
    <m/>
    <m/>
    <m/>
    <m/>
    <m/>
    <m/>
    <m/>
    <m/>
    <m/>
    <n v="24112.21"/>
    <n v="29405.14"/>
    <n v="5410.55"/>
    <m/>
    <m/>
    <m/>
    <m/>
    <m/>
    <m/>
    <x v="0"/>
    <x v="0"/>
    <m/>
  </r>
  <r>
    <s v=""/>
    <s v=" EJ_0205_5860"/>
    <s v="RCS Profile Monitors - Construction"/>
    <s v="6.03.02.05.03"/>
    <x v="0"/>
    <d v="2025-12-09T00:00:00"/>
    <d v="2028-12-08T00:00:00"/>
    <s v="mahmed"/>
    <s v="gassner"/>
    <n v="21415.94"/>
    <s v="CON"/>
    <s v="C"/>
    <s v="Labor"/>
    <s v="TEC"/>
    <m/>
    <s v="BNL"/>
    <s v="Const"/>
    <s v="INS"/>
    <x v="10"/>
    <m/>
    <m/>
    <m/>
    <m/>
    <m/>
    <m/>
    <m/>
    <m/>
    <m/>
    <m/>
    <n v="5845.89"/>
    <n v="7129.14"/>
    <n v="7129.14"/>
    <n v="1311.77"/>
    <m/>
    <m/>
    <m/>
    <m/>
    <m/>
    <x v="0"/>
    <x v="0"/>
    <m/>
  </r>
  <r>
    <s v=""/>
    <s v=" SR_0602_1260"/>
    <s v="DCCT, Electronic System - Software Development"/>
    <s v="6.04.06.02"/>
    <x v="0"/>
    <d v="2025-12-09T00:00:00"/>
    <d v="2027-12-08T00:00:00"/>
    <s v="mahmed"/>
    <s v="gassner"/>
    <n v="4208.75"/>
    <s v="CON"/>
    <s v="C"/>
    <s v="Labor"/>
    <s v="TEC"/>
    <m/>
    <s v="BNL"/>
    <s v="Const"/>
    <s v="INS"/>
    <x v="9"/>
    <m/>
    <m/>
    <m/>
    <m/>
    <m/>
    <m/>
    <m/>
    <m/>
    <m/>
    <m/>
    <n v="1725.59"/>
    <n v="2104.37"/>
    <n v="378.79"/>
    <m/>
    <m/>
    <m/>
    <m/>
    <m/>
    <m/>
    <x v="0"/>
    <x v="0"/>
    <m/>
  </r>
  <r>
    <s v=""/>
    <s v=" SR_0602_1360"/>
    <s v="FCT, Electronic System - Software Development"/>
    <s v="6.04.06.02"/>
    <x v="0"/>
    <d v="2024-11-08T00:00:00"/>
    <d v="2026-01-26T00:00:00"/>
    <s v="mahmed"/>
    <s v="gassner"/>
    <n v="4808.57"/>
    <s v="CON"/>
    <s v="C"/>
    <s v="Labor"/>
    <s v="TEC"/>
    <m/>
    <s v="BNL"/>
    <s v="Const"/>
    <s v="INS"/>
    <x v="6"/>
    <m/>
    <m/>
    <m/>
    <m/>
    <m/>
    <m/>
    <m/>
    <m/>
    <m/>
    <n v="3574.37"/>
    <n v="1234.2"/>
    <m/>
    <m/>
    <m/>
    <m/>
    <m/>
    <m/>
    <m/>
    <m/>
    <x v="0"/>
    <x v="0"/>
    <m/>
  </r>
  <r>
    <s v=""/>
    <s v=" SR_0603_1100"/>
    <s v="Tune Monitor - Construction"/>
    <s v="6.04.06.03"/>
    <x v="0"/>
    <d v="2025-12-09T00:00:00"/>
    <d v="2027-12-08T00:00:00"/>
    <s v="mahmed"/>
    <s v="gassner"/>
    <n v="58922.47"/>
    <s v="CON"/>
    <s v="C"/>
    <s v="Labor"/>
    <s v="TEC"/>
    <m/>
    <s v="BNL"/>
    <s v="Const"/>
    <s v="INS"/>
    <x v="9"/>
    <m/>
    <m/>
    <m/>
    <m/>
    <m/>
    <m/>
    <m/>
    <m/>
    <m/>
    <m/>
    <n v="24158.21"/>
    <n v="29461.23"/>
    <n v="5303.02"/>
    <m/>
    <m/>
    <m/>
    <m/>
    <m/>
    <m/>
    <x v="0"/>
    <x v="0"/>
    <m/>
  </r>
  <r>
    <s v=""/>
    <s v=" SR_0603_1160"/>
    <s v="Bunch-by-bunch Feedback System - Construction"/>
    <s v="6.04.06.03"/>
    <x v="0"/>
    <d v="2025-12-09T00:00:00"/>
    <d v="2027-12-08T00:00:00"/>
    <s v="mahmed"/>
    <s v="gassner"/>
    <n v="33669.980000000003"/>
    <s v="CON"/>
    <s v="C"/>
    <s v="Labor"/>
    <s v="TEC"/>
    <m/>
    <s v="BNL"/>
    <s v="Const"/>
    <s v="INS"/>
    <x v="9"/>
    <m/>
    <m/>
    <m/>
    <m/>
    <m/>
    <m/>
    <m/>
    <m/>
    <m/>
    <m/>
    <n v="13804.69"/>
    <n v="16834.990000000002"/>
    <n v="3030.3"/>
    <m/>
    <m/>
    <m/>
    <m/>
    <m/>
    <m/>
    <x v="0"/>
    <x v="0"/>
    <m/>
  </r>
  <r>
    <s v=""/>
    <s v=" HR_0605_3241"/>
    <s v="Head-Tail Pick-up - Controls Interface"/>
    <s v="6.05.05.03"/>
    <x v="0"/>
    <d v="2027-04-01T00:00:00"/>
    <d v="2027-09-27T00:00:00"/>
    <s v="mahmed"/>
    <s v="gassner"/>
    <n v="21271.66"/>
    <s v="CON"/>
    <s v="C"/>
    <s v="Labor"/>
    <s v="TEC"/>
    <m/>
    <s v="BNL"/>
    <s v="Const"/>
    <s v="INS"/>
    <x v="7"/>
    <m/>
    <m/>
    <m/>
    <m/>
    <m/>
    <m/>
    <m/>
    <m/>
    <m/>
    <m/>
    <m/>
    <n v="21271.66"/>
    <m/>
    <m/>
    <m/>
    <m/>
    <m/>
    <m/>
    <m/>
    <x v="0"/>
    <x v="0"/>
    <m/>
  </r>
  <r>
    <s v=""/>
    <s v=" HR_0605_3261"/>
    <s v="ARTUS Upgrade - Controls Interface"/>
    <s v="6.05.05.03"/>
    <x v="0"/>
    <d v="2027-09-30T00:00:00"/>
    <d v="2028-04-03T00:00:00"/>
    <s v="mahmed"/>
    <s v="gassner"/>
    <n v="22010.21"/>
    <s v="CON"/>
    <s v="C"/>
    <s v="Labor"/>
    <s v="TEC"/>
    <m/>
    <s v="BNL"/>
    <s v="Const"/>
    <s v="INS"/>
    <x v="7"/>
    <m/>
    <m/>
    <m/>
    <m/>
    <m/>
    <m/>
    <m/>
    <m/>
    <m/>
    <m/>
    <m/>
    <n v="176.08"/>
    <n v="21834.13"/>
    <m/>
    <m/>
    <m/>
    <m/>
    <m/>
    <m/>
    <x v="0"/>
    <x v="0"/>
    <m/>
  </r>
  <r>
    <s v=""/>
    <s v=" HR_0605_3293"/>
    <s v="BBQ Upgrade - Controls interface"/>
    <s v="6.05.05.03"/>
    <x v="0"/>
    <d v="2028-06-14T00:00:00"/>
    <d v="2028-12-13T00:00:00"/>
    <s v="mahmed"/>
    <s v="gassner"/>
    <n v="22318.23"/>
    <s v="CON"/>
    <s v="C"/>
    <s v="Labor"/>
    <s v="TEC"/>
    <m/>
    <s v="BNL"/>
    <s v="Const"/>
    <s v="INS"/>
    <x v="5"/>
    <m/>
    <m/>
    <m/>
    <m/>
    <m/>
    <m/>
    <m/>
    <m/>
    <m/>
    <m/>
    <m/>
    <m/>
    <n v="13569.48"/>
    <n v="8748.75"/>
    <m/>
    <m/>
    <m/>
    <m/>
    <m/>
    <x v="0"/>
    <x v="0"/>
    <m/>
  </r>
  <r>
    <s v=""/>
    <s v=" HR_0605_3269"/>
    <s v="HF Schottky Upgrade - Controls interface"/>
    <s v="6.05.05.03"/>
    <x v="0"/>
    <d v="2027-11-05T00:00:00"/>
    <d v="2028-05-08T00:00:00"/>
    <s v="mahmed"/>
    <s v="gassner"/>
    <n v="22016.17"/>
    <s v="CON"/>
    <s v="C"/>
    <s v="Labor"/>
    <s v="TEC"/>
    <m/>
    <s v="BNL"/>
    <s v="Const"/>
    <s v="INS"/>
    <x v="7"/>
    <m/>
    <m/>
    <m/>
    <m/>
    <m/>
    <m/>
    <m/>
    <m/>
    <m/>
    <m/>
    <m/>
    <m/>
    <n v="22016.17"/>
    <m/>
    <m/>
    <m/>
    <m/>
    <m/>
    <m/>
    <x v="0"/>
    <x v="0"/>
    <m/>
  </r>
  <r>
    <s v=""/>
    <s v=" HR_0605_3297"/>
    <s v="LF Schottky Upgrade - Pre-Installation - Controls interface"/>
    <s v="6.05.05.03"/>
    <x v="0"/>
    <d v="2027-11-05T00:00:00"/>
    <d v="2028-05-08T00:00:00"/>
    <s v="mahmed"/>
    <s v="gassner"/>
    <n v="22016.17"/>
    <s v="CON"/>
    <s v="C"/>
    <s v="Labor"/>
    <s v="TEC"/>
    <m/>
    <s v="BNL"/>
    <s v="Const"/>
    <s v="INS"/>
    <x v="5"/>
    <m/>
    <m/>
    <m/>
    <m/>
    <m/>
    <m/>
    <m/>
    <m/>
    <m/>
    <m/>
    <m/>
    <m/>
    <n v="22016.17"/>
    <m/>
    <m/>
    <m/>
    <m/>
    <m/>
    <m/>
    <x v="0"/>
    <x v="0"/>
    <m/>
  </r>
  <r>
    <s v=""/>
    <s v=" IR_0206_3640"/>
    <s v="Orbit Feedback - Software design, development"/>
    <s v="6.06.02.05.02"/>
    <x v="0"/>
    <d v="2023-07-03T00:00:00"/>
    <d v="2024-04-19T00:00:00"/>
    <s v="mahmed"/>
    <s v="gassner"/>
    <n v="30370.31"/>
    <s v="EDIA"/>
    <s v="C"/>
    <s v="Labor"/>
    <s v="TEC"/>
    <m/>
    <s v="BNL"/>
    <s v="PED"/>
    <s v="INS"/>
    <x v="11"/>
    <m/>
    <m/>
    <m/>
    <m/>
    <m/>
    <m/>
    <m/>
    <n v="9566.65"/>
    <n v="20803.66"/>
    <m/>
    <m/>
    <m/>
    <m/>
    <m/>
    <m/>
    <m/>
    <m/>
    <m/>
    <m/>
    <x v="0"/>
    <x v="0"/>
    <m/>
  </r>
  <r>
    <s v=""/>
    <s v=" IR_0206_3660"/>
    <s v="Orbit Feedback - Software, continued development and full integration"/>
    <s v="6.06.02.05.02"/>
    <x v="0"/>
    <d v="2024-07-17T00:00:00"/>
    <d v="2026-07-16T00:00:00"/>
    <s v="mahmed"/>
    <s v="gassner"/>
    <n v="32095.96"/>
    <s v="CON"/>
    <s v="C"/>
    <s v="Labor"/>
    <s v="TEC"/>
    <m/>
    <s v="BNL"/>
    <s v="Const"/>
    <s v="INS"/>
    <x v="6"/>
    <m/>
    <m/>
    <m/>
    <m/>
    <m/>
    <m/>
    <m/>
    <m/>
    <n v="3402.17"/>
    <n v="16047.98"/>
    <n v="12645.81"/>
    <m/>
    <m/>
    <m/>
    <m/>
    <m/>
    <m/>
    <m/>
    <m/>
    <x v="0"/>
    <x v="0"/>
    <m/>
  </r>
  <r>
    <s v=""/>
    <s v=" IR_0206_6240"/>
    <s v="BLM Electronic System - Controls Integration"/>
    <s v="6.06.02.05.03"/>
    <x v="0"/>
    <d v="2024-05-17T00:00:00"/>
    <d v="2026-05-18T00:00:00"/>
    <s v="mahmed"/>
    <s v="gassner"/>
    <n v="3989.58"/>
    <s v="CON"/>
    <s v="C"/>
    <s v="Labor"/>
    <s v="TEC"/>
    <m/>
    <s v="BNL"/>
    <s v="PED"/>
    <s v="INS"/>
    <x v="10"/>
    <m/>
    <m/>
    <m/>
    <m/>
    <m/>
    <m/>
    <m/>
    <m/>
    <n v="750.04"/>
    <n v="1994.79"/>
    <n v="1244.75"/>
    <m/>
    <m/>
    <m/>
    <m/>
    <m/>
    <m/>
    <m/>
    <m/>
    <x v="0"/>
    <x v="0"/>
    <m/>
  </r>
  <r>
    <s v=""/>
    <s v=" PO_0201_1120"/>
    <s v="Systems Commissioning Management - Controls Support"/>
    <s v="6.12.02.01.01"/>
    <x v="0"/>
    <d v="2029-11-08T00:00:00"/>
    <d v="1932-04-06T00:00:00"/>
    <s v="egolnar"/>
    <s v="blednykh"/>
    <n v="25012.26"/>
    <s v="EDIA"/>
    <s v="A"/>
    <s v="Labor"/>
    <s v="OPC"/>
    <m/>
    <s v="BNL"/>
    <s v="Pre-Ops"/>
    <s v="COM"/>
    <x v="0"/>
    <m/>
    <m/>
    <m/>
    <m/>
    <m/>
    <m/>
    <m/>
    <m/>
    <m/>
    <m/>
    <m/>
    <m/>
    <m/>
    <m/>
    <n v="9296.2199999999993"/>
    <n v="10421.77"/>
    <n v="5294.27"/>
    <m/>
    <m/>
    <x v="0"/>
    <x v="0"/>
    <m/>
  </r>
  <r>
    <s v=""/>
    <s v=" PO_0203_1260"/>
    <s v="ESR - Systems Commissioning - Controls Support"/>
    <s v="6.12.02.06"/>
    <x v="0"/>
    <d v="1931-09-16T00:00:00"/>
    <d v="1932-03-10T00:00:00"/>
    <s v="egolnar"/>
    <s v="blednykh"/>
    <n v="25740.97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n v="2379.42"/>
    <n v="23361.56"/>
    <m/>
    <m/>
    <x v="0"/>
    <x v="0"/>
    <m/>
  </r>
  <r>
    <s v=""/>
    <s v=" PO_0204_1260"/>
    <s v="HSR - Systems Commissioning - Controls Support"/>
    <s v="6.12.02.05"/>
    <x v="0"/>
    <d v="1931-11-13T00:00:00"/>
    <d v="1932-03-10T00:00:00"/>
    <s v="egolnar"/>
    <s v="blednykh"/>
    <n v="26021.97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n v="26021.97"/>
    <m/>
    <m/>
    <x v="0"/>
    <x v="0"/>
    <m/>
  </r>
  <r>
    <s v=""/>
    <s v=" PO_0206_1240"/>
    <s v="RCS - Systems Commissioning - Controls Support"/>
    <s v="6.12.02.04"/>
    <x v="0"/>
    <d v="1931-05-08T00:00:00"/>
    <d v="1931-11-03T00:00:00"/>
    <s v="egolnar"/>
    <s v="blednykh"/>
    <n v="25142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n v="20478.57"/>
    <n v="4663.4399999999996"/>
    <m/>
    <m/>
    <x v="0"/>
    <x v="0"/>
    <m/>
  </r>
  <r>
    <s v=""/>
    <s v=" PO_0207_1180"/>
    <s v="SHC - Integrated Systems Commissioning - Labor Support"/>
    <s v="6.12.02.07"/>
    <x v="0"/>
    <d v="1932-04-23T00:00:00"/>
    <d v="1932-09-14T00:00:00"/>
    <s v="egolnar"/>
    <s v="blednykh"/>
    <n v="83270.31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n v="83270.31"/>
    <m/>
    <m/>
    <x v="0"/>
    <x v="0"/>
    <m/>
  </r>
  <r>
    <s v=""/>
    <s v=" PO_0306_1010"/>
    <s v="SHC - Beam Commissioning - Labor Support"/>
    <s v="6.12.03.07"/>
    <x v="0"/>
    <d v="1934-03-07T00:00:00"/>
    <d v="1934-08-30T00:00:00"/>
    <s v="egolnar"/>
    <s v="blednykh"/>
    <n v="114496.68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m/>
    <m/>
    <n v="114496.68"/>
    <x v="0"/>
    <x v="0"/>
    <m/>
  </r>
  <r>
    <s v=""/>
    <s v=" SR_0200_1420"/>
    <s v="ESR Dipole - Mount on Girders &amp; Survey - AS03"/>
    <s v="6.04.02.05"/>
    <x v="0"/>
    <d v="2028-04-10T00:00:00"/>
    <d v="2028-08-10T00:00:00"/>
    <s v="jtolle"/>
    <s v="hwitte"/>
    <n v="41188.03"/>
    <s v="CON"/>
    <s v="C"/>
    <s v="Labor"/>
    <s v="TEC"/>
    <m/>
    <s v="BNL"/>
    <s v="Const.Install"/>
    <s v="NC_MAG"/>
    <x v="7"/>
    <m/>
    <m/>
    <m/>
    <m/>
    <m/>
    <m/>
    <m/>
    <m/>
    <m/>
    <m/>
    <m/>
    <m/>
    <n v="41188.03"/>
    <m/>
    <m/>
    <m/>
    <m/>
    <m/>
    <m/>
    <x v="0"/>
    <x v="0"/>
    <m/>
  </r>
  <r>
    <s v=""/>
    <s v=" SR_0200_1880"/>
    <s v="ESR Quad - Mount on Girders &amp; Survey - AS03"/>
    <s v="6.04.02.05"/>
    <x v="0"/>
    <d v="2028-05-26T00:00:00"/>
    <d v="2028-09-22T00:00:00"/>
    <s v="jtolle"/>
    <s v="hwitte"/>
    <n v="27050.080000000002"/>
    <s v="CON"/>
    <s v="C"/>
    <s v="Labor"/>
    <s v="TEC"/>
    <m/>
    <s v="BNL"/>
    <s v="Const.Install"/>
    <s v="NC_MAG"/>
    <x v="7"/>
    <m/>
    <m/>
    <m/>
    <m/>
    <m/>
    <m/>
    <m/>
    <m/>
    <m/>
    <m/>
    <m/>
    <m/>
    <n v="27050.080000000002"/>
    <m/>
    <m/>
    <m/>
    <m/>
    <m/>
    <m/>
    <x v="0"/>
    <x v="0"/>
    <m/>
  </r>
  <r>
    <s v=""/>
    <s v=" SR_0200_2340"/>
    <s v="ESR Sextupole - Mount on Girders &amp; Survey - AS03"/>
    <s v="6.04.02.05"/>
    <x v="0"/>
    <d v="2027-01-06T00:00:00"/>
    <d v="2027-05-13T00:00:00"/>
    <s v="jtolle"/>
    <s v="hwitte"/>
    <n v="16344.46"/>
    <s v="CON"/>
    <s v="C"/>
    <s v="Labor"/>
    <s v="TEC"/>
    <m/>
    <s v="BNL"/>
    <s v="Const.Install"/>
    <s v="NC_MAG"/>
    <x v="7"/>
    <m/>
    <m/>
    <m/>
    <m/>
    <m/>
    <m/>
    <m/>
    <m/>
    <m/>
    <m/>
    <m/>
    <n v="16344.46"/>
    <m/>
    <m/>
    <m/>
    <m/>
    <m/>
    <m/>
    <m/>
    <x v="0"/>
    <x v="0"/>
    <m/>
  </r>
  <r>
    <s v=""/>
    <s v=" SR_0200_1410"/>
    <s v="ESR Corrector - Mount on Girders &amp; Survey - AS03"/>
    <s v="6.04.02.05"/>
    <x v="0"/>
    <d v="2027-03-11T00:00:00"/>
    <d v="2027-06-24T00:00:00"/>
    <s v="jtolle"/>
    <s v="hwitte"/>
    <n v="26135.34"/>
    <s v="CON"/>
    <s v="C"/>
    <s v="Labor"/>
    <s v="TEC"/>
    <m/>
    <s v="BNL"/>
    <s v="Const.Install"/>
    <s v="NC_MAG"/>
    <x v="7"/>
    <m/>
    <m/>
    <m/>
    <m/>
    <m/>
    <m/>
    <m/>
    <m/>
    <m/>
    <m/>
    <m/>
    <n v="26135.34"/>
    <m/>
    <m/>
    <m/>
    <m/>
    <m/>
    <m/>
    <m/>
    <x v="0"/>
    <x v="0"/>
    <m/>
  </r>
  <r>
    <s v=""/>
    <s v=" IR_0213_1180"/>
    <s v="IR Magnets Warm - Mounting on Girders"/>
    <s v="6.06.02.01.03"/>
    <x v="0"/>
    <d v="2028-10-11T00:00:00"/>
    <d v="2029-01-09T00:00:00"/>
    <s v="jtolle"/>
    <s v="hwitte"/>
    <n v="34509.69"/>
    <s v="EDIA"/>
    <s v="C"/>
    <s v="Labor"/>
    <s v="TEC"/>
    <m/>
    <s v="BNL"/>
    <s v="Const.Install"/>
    <s v="NC_MAG"/>
    <x v="5"/>
    <s v="A.PP031"/>
    <m/>
    <m/>
    <m/>
    <m/>
    <m/>
    <m/>
    <m/>
    <m/>
    <m/>
    <m/>
    <m/>
    <m/>
    <n v="34509.69"/>
    <m/>
    <m/>
    <m/>
    <m/>
    <m/>
    <x v="0"/>
    <x v="0"/>
    <m/>
  </r>
  <r>
    <s v=""/>
    <s v=" IR_0214_1160"/>
    <s v="Direct Wind Magnets 6 - B0ApF - Vertical Cold Test"/>
    <s v="6.06.02.01.04"/>
    <x v="0"/>
    <d v="2027-02-09T00:00:00"/>
    <d v="2027-04-08T00:00:00"/>
    <s v="jtolle"/>
    <s v="hwitte"/>
    <n v="40900.620000000003"/>
    <s v="CON"/>
    <s v="C"/>
    <s v="Labor"/>
    <s v="TEC"/>
    <m/>
    <s v="BNL"/>
    <s v="Const.Test"/>
    <s v="SC_MAG"/>
    <x v="8"/>
    <m/>
    <m/>
    <m/>
    <m/>
    <m/>
    <m/>
    <m/>
    <m/>
    <m/>
    <m/>
    <m/>
    <n v="40900.620000000003"/>
    <m/>
    <m/>
    <m/>
    <m/>
    <m/>
    <m/>
    <m/>
    <x v="0"/>
    <x v="0"/>
    <m/>
  </r>
  <r>
    <s v=""/>
    <s v=" IR_0214_1320"/>
    <s v="Direct Wind Magnets 10 - Q1ApR - Vertical Cold Test"/>
    <s v="6.06.02.01.04"/>
    <x v="0"/>
    <d v="2028-12-11T00:00:00"/>
    <d v="2029-02-09T00:00:00"/>
    <s v="jtolle"/>
    <s v="hwitte"/>
    <n v="32648.87"/>
    <s v="CON"/>
    <s v="C"/>
    <s v="Labor"/>
    <s v="TEC"/>
    <m/>
    <s v="BNL"/>
    <s v="Const.Test"/>
    <s v="SC_MAG"/>
    <x v="8"/>
    <m/>
    <m/>
    <m/>
    <m/>
    <m/>
    <m/>
    <m/>
    <m/>
    <m/>
    <m/>
    <m/>
    <m/>
    <m/>
    <n v="32648.87"/>
    <m/>
    <m/>
    <m/>
    <m/>
    <m/>
    <x v="0"/>
    <x v="0"/>
    <m/>
  </r>
  <r>
    <s v=""/>
    <s v=" IR_0214_1120"/>
    <s v="Direct Wind Magnets 5 - B2eR - Vertical Cold Test"/>
    <s v="6.06.02.01.04"/>
    <x v="0"/>
    <d v="2026-12-10T00:00:00"/>
    <d v="2027-02-10T00:00:00"/>
    <s v="jtolle"/>
    <s v="hwitte"/>
    <n v="339206.69"/>
    <s v="CON"/>
    <s v="C"/>
    <s v="Labor"/>
    <s v="TEC"/>
    <m/>
    <s v="BNL"/>
    <s v="Const.Test"/>
    <s v="SC_MAG"/>
    <x v="8"/>
    <m/>
    <m/>
    <m/>
    <m/>
    <m/>
    <m/>
    <m/>
    <m/>
    <m/>
    <m/>
    <m/>
    <n v="339206.69"/>
    <m/>
    <m/>
    <m/>
    <m/>
    <m/>
    <m/>
    <m/>
    <x v="0"/>
    <x v="0"/>
    <m/>
  </r>
  <r>
    <s v=""/>
    <s v=" IR_0214_1000"/>
    <s v="Direct Wind Magnets 2 - Q2eF -Vertical Cold Test"/>
    <s v="6.06.02.01.04"/>
    <x v="0"/>
    <d v="2028-02-09T00:00:00"/>
    <d v="2028-04-07T00:00:00"/>
    <s v="jtolle"/>
    <s v="hwitte"/>
    <n v="76818.94"/>
    <s v="CON"/>
    <s v="C"/>
    <s v="Labor"/>
    <s v="TEC"/>
    <m/>
    <s v="BNL"/>
    <s v="Const.Test"/>
    <s v="SC_MAG"/>
    <x v="8"/>
    <m/>
    <m/>
    <m/>
    <m/>
    <m/>
    <m/>
    <m/>
    <m/>
    <m/>
    <m/>
    <m/>
    <m/>
    <n v="76818.94"/>
    <m/>
    <m/>
    <m/>
    <m/>
    <m/>
    <m/>
    <x v="0"/>
    <x v="0"/>
    <m/>
  </r>
  <r>
    <s v=""/>
    <s v=" IR_0214_1040"/>
    <s v="Direct Wind Magnets 3 - Q1eR - Vertical Cold Test"/>
    <s v="6.06.02.01.04"/>
    <x v="0"/>
    <d v="2028-06-09T00:00:00"/>
    <d v="2028-08-08T00:00:00"/>
    <s v="jtolle"/>
    <s v="hwitte"/>
    <n v="71915.61"/>
    <s v="CON"/>
    <s v="C"/>
    <s v="Labor"/>
    <s v="TEC"/>
    <m/>
    <s v="BNL"/>
    <s v="Const.Test"/>
    <s v="SC_MAG"/>
    <x v="8"/>
    <m/>
    <m/>
    <m/>
    <m/>
    <m/>
    <m/>
    <m/>
    <m/>
    <m/>
    <m/>
    <m/>
    <m/>
    <n v="71915.61"/>
    <m/>
    <m/>
    <m/>
    <m/>
    <m/>
    <m/>
    <x v="0"/>
    <x v="0"/>
    <m/>
  </r>
  <r>
    <s v=""/>
    <s v=" IR_0214_1080"/>
    <s v="Direct Wind Magnets 4 - Q2eR - Vertical Cold Test"/>
    <s v="6.06.02.01.04"/>
    <x v="0"/>
    <d v="2027-12-10T00:00:00"/>
    <d v="2028-02-10T00:00:00"/>
    <s v="jtolle"/>
    <s v="hwitte"/>
    <n v="60147.6"/>
    <s v="CON"/>
    <s v="C"/>
    <s v="Labor"/>
    <s v="TEC"/>
    <m/>
    <s v="BNL"/>
    <s v="Const.Test"/>
    <s v="SC_MAG"/>
    <x v="8"/>
    <m/>
    <m/>
    <m/>
    <m/>
    <m/>
    <m/>
    <m/>
    <m/>
    <m/>
    <m/>
    <m/>
    <m/>
    <n v="60147.6"/>
    <m/>
    <m/>
    <m/>
    <m/>
    <m/>
    <m/>
    <x v="0"/>
    <x v="0"/>
    <m/>
  </r>
  <r>
    <s v=""/>
    <s v=" IR_0214_1360"/>
    <s v="Direct Wind Magnets 11 - Q1BpR - Vertical Cold Test"/>
    <s v="6.06.02.01.04"/>
    <x v="0"/>
    <d v="2029-02-08T00:00:00"/>
    <d v="2029-04-09T00:00:00"/>
    <s v="jtolle"/>
    <s v="hwitte"/>
    <n v="56839.48"/>
    <s v="CON"/>
    <s v="C"/>
    <s v="Labor"/>
    <s v="TEC"/>
    <m/>
    <s v="BNL"/>
    <s v="Const.Test"/>
    <s v="SC_MAG"/>
    <x v="8"/>
    <m/>
    <m/>
    <m/>
    <m/>
    <m/>
    <m/>
    <m/>
    <m/>
    <m/>
    <m/>
    <m/>
    <m/>
    <m/>
    <n v="56839.48"/>
    <m/>
    <m/>
    <m/>
    <m/>
    <m/>
    <x v="0"/>
    <x v="0"/>
    <m/>
  </r>
  <r>
    <s v=""/>
    <s v=" IR_0214_1400"/>
    <s v="Direct Wind Magnets 12 - Q2BpR - Vertical Cold Test"/>
    <s v="6.06.02.01.04"/>
    <x v="0"/>
    <d v="2029-06-11T00:00:00"/>
    <d v="2029-08-08T00:00:00"/>
    <s v="jtolle"/>
    <s v="hwitte"/>
    <n v="153432.76999999999"/>
    <s v="CON"/>
    <s v="C"/>
    <s v="Labor"/>
    <s v="TEC"/>
    <m/>
    <s v="BNL"/>
    <s v="Const.Test"/>
    <s v="SC_MAG"/>
    <x v="8"/>
    <m/>
    <m/>
    <m/>
    <m/>
    <m/>
    <m/>
    <m/>
    <m/>
    <m/>
    <m/>
    <m/>
    <m/>
    <m/>
    <n v="153432.76999999999"/>
    <m/>
    <m/>
    <m/>
    <m/>
    <m/>
    <x v="0"/>
    <x v="0"/>
    <m/>
  </r>
  <r>
    <s v=""/>
    <s v=" IR_0214_1200"/>
    <s v="Direct Wind Magnets 7 - B0pF - Dipole - Vertical Cold Test"/>
    <s v="6.06.02.01.04"/>
    <x v="0"/>
    <d v="2027-06-10T00:00:00"/>
    <d v="2027-08-09T00:00:00"/>
    <s v="jtolle"/>
    <s v="hwitte"/>
    <n v="72010.36"/>
    <s v="CON"/>
    <s v="C"/>
    <s v="Labor"/>
    <s v="TEC"/>
    <m/>
    <s v="BNL"/>
    <s v="Const.Test"/>
    <s v="SC_MAG"/>
    <x v="8"/>
    <m/>
    <m/>
    <m/>
    <m/>
    <m/>
    <m/>
    <m/>
    <m/>
    <m/>
    <m/>
    <m/>
    <n v="72010.36"/>
    <m/>
    <m/>
    <m/>
    <m/>
    <m/>
    <m/>
    <m/>
    <x v="0"/>
    <x v="0"/>
    <m/>
  </r>
  <r>
    <s v=""/>
    <s v=" IR_0214_1280"/>
    <s v="Direct Wind Magnets 9 - Q0eF - Vertical Cold Test"/>
    <s v="6.06.02.01.04"/>
    <x v="0"/>
    <d v="2028-08-07T00:00:00"/>
    <d v="2028-10-04T00:00:00"/>
    <s v="jtolle"/>
    <s v="hwitte"/>
    <n v="37522.379999999997"/>
    <s v="CON"/>
    <s v="C"/>
    <s v="Labor"/>
    <s v="TEC"/>
    <m/>
    <s v="BNL"/>
    <s v="Const.Test"/>
    <s v="SC_MAG"/>
    <x v="8"/>
    <m/>
    <m/>
    <m/>
    <m/>
    <m/>
    <m/>
    <m/>
    <m/>
    <m/>
    <m/>
    <m/>
    <m/>
    <n v="34842.21"/>
    <n v="2680.17"/>
    <m/>
    <m/>
    <m/>
    <m/>
    <m/>
    <x v="0"/>
    <x v="0"/>
    <m/>
  </r>
  <r>
    <s v=""/>
    <s v=" IR_0214_1240"/>
    <s v="Direct Wind Magnets 8 - B0pF - Quad - Vertical Cold Test"/>
    <s v="6.06.02.01.04"/>
    <x v="0"/>
    <d v="2027-08-06T00:00:00"/>
    <d v="2027-10-05T00:00:00"/>
    <s v="jtolle"/>
    <s v="hwitte"/>
    <n v="84538.74"/>
    <s v="CON"/>
    <s v="C"/>
    <s v="Labor"/>
    <s v="TEC"/>
    <m/>
    <s v="BNL"/>
    <s v="Const.Test"/>
    <s v="SC_MAG"/>
    <x v="8"/>
    <m/>
    <m/>
    <m/>
    <m/>
    <m/>
    <m/>
    <m/>
    <m/>
    <m/>
    <m/>
    <m/>
    <n v="78500.259999999995"/>
    <n v="6038.48"/>
    <m/>
    <m/>
    <m/>
    <m/>
    <m/>
    <m/>
    <x v="0"/>
    <x v="0"/>
    <m/>
  </r>
  <r>
    <s v=""/>
    <s v=" PO_0201_1040"/>
    <s v="Systems Commissioning Management - RF Support"/>
    <s v="6.12.02.01.01"/>
    <x v="0"/>
    <d v="2029-11-08T00:00:00"/>
    <d v="1932-04-06T00:00:00"/>
    <s v="egolnar"/>
    <s v="blednykh"/>
    <n v="250677.66"/>
    <s v="EDIA"/>
    <s v="A"/>
    <s v="Labor"/>
    <s v="OPC"/>
    <m/>
    <s v="BNL"/>
    <s v="Pre-Ops"/>
    <s v="COM"/>
    <x v="0"/>
    <m/>
    <m/>
    <m/>
    <m/>
    <m/>
    <m/>
    <m/>
    <m/>
    <m/>
    <m/>
    <m/>
    <m/>
    <m/>
    <m/>
    <n v="93168.53"/>
    <n v="104449.02"/>
    <n v="53060.1"/>
    <m/>
    <m/>
    <x v="0"/>
    <x v="0"/>
    <m/>
  </r>
  <r>
    <s v=""/>
    <s v=" PO_0201_1060"/>
    <s v="Systems Commissioning Management - Cryo Support"/>
    <s v="6.12.02.01.01"/>
    <x v="0"/>
    <d v="2029-11-08T00:00:00"/>
    <d v="1932-04-06T00:00:00"/>
    <s v="egolnar"/>
    <s v="blednykh"/>
    <n v="250677.66"/>
    <s v="EDIA"/>
    <s v="A"/>
    <s v="Labor"/>
    <s v="OPC"/>
    <m/>
    <s v="BNL"/>
    <s v="Pre-Ops"/>
    <s v="COM"/>
    <x v="0"/>
    <m/>
    <m/>
    <m/>
    <m/>
    <m/>
    <m/>
    <m/>
    <m/>
    <m/>
    <m/>
    <m/>
    <m/>
    <m/>
    <m/>
    <n v="93168.53"/>
    <n v="104449.02"/>
    <n v="53060.1"/>
    <m/>
    <m/>
    <x v="0"/>
    <x v="0"/>
    <m/>
  </r>
  <r>
    <s v=""/>
    <s v=" PO_0201_1080"/>
    <s v="Systems Commissioning Management - Vacuum Support"/>
    <s v="6.12.02.01.01"/>
    <x v="0"/>
    <d v="2029-11-08T00:00:00"/>
    <d v="1932-04-06T00:00:00"/>
    <s v="egolnar"/>
    <s v="blednykh"/>
    <n v="250677.66"/>
    <s v="EDIA"/>
    <s v="A"/>
    <s v="Labor"/>
    <s v="OPC"/>
    <m/>
    <s v="BNL"/>
    <s v="Pre-Ops"/>
    <s v="COM"/>
    <x v="0"/>
    <m/>
    <m/>
    <m/>
    <m/>
    <m/>
    <m/>
    <m/>
    <m/>
    <m/>
    <m/>
    <m/>
    <m/>
    <m/>
    <m/>
    <n v="93168.53"/>
    <n v="104449.02"/>
    <n v="53060.1"/>
    <m/>
    <m/>
    <x v="0"/>
    <x v="0"/>
    <m/>
  </r>
  <r>
    <s v=""/>
    <s v=" PO_0201_1100"/>
    <s v="Systems Commissioning Management - Instrumentation Support"/>
    <s v="6.12.02.01.01"/>
    <x v="0"/>
    <d v="2029-11-08T00:00:00"/>
    <d v="1932-04-06T00:00:00"/>
    <s v="egolnar"/>
    <s v="blednykh"/>
    <n v="250677.66"/>
    <s v="EDIA"/>
    <s v="A"/>
    <s v="Labor"/>
    <s v="OPC"/>
    <m/>
    <s v="BNL"/>
    <s v="Pre-Ops"/>
    <s v="COM"/>
    <x v="0"/>
    <m/>
    <m/>
    <m/>
    <m/>
    <m/>
    <m/>
    <m/>
    <m/>
    <m/>
    <m/>
    <m/>
    <m/>
    <m/>
    <m/>
    <n v="93168.53"/>
    <n v="104449.02"/>
    <n v="53060.1"/>
    <m/>
    <m/>
    <x v="0"/>
    <x v="0"/>
    <m/>
  </r>
  <r>
    <s v=""/>
    <s v=" PM_0200_1460"/>
    <s v="ESH - FY24 Labor"/>
    <s v="6.01.02.01"/>
    <x v="0"/>
    <d v="2023-10-02T00:00:00"/>
    <d v="2024-09-30T00:00:00"/>
    <s v="kkrug"/>
    <s v="stiegler"/>
    <n v="37196.800000000003"/>
    <s v="EDIA"/>
    <s v="A"/>
    <s v="Labor"/>
    <s v="TEC"/>
    <m/>
    <s v="BNL"/>
    <s v="PED"/>
    <s v="PM"/>
    <x v="0"/>
    <m/>
    <m/>
    <m/>
    <m/>
    <m/>
    <m/>
    <m/>
    <m/>
    <n v="37196.800000000003"/>
    <m/>
    <m/>
    <m/>
    <m/>
    <m/>
    <m/>
    <m/>
    <m/>
    <m/>
    <m/>
    <x v="0"/>
    <x v="0"/>
    <m/>
  </r>
  <r>
    <s v=""/>
    <s v=" PM_0200_1520"/>
    <s v="ESH - FY25 Labor"/>
    <s v="6.01.02.01"/>
    <x v="0"/>
    <d v="2024-10-01T00:00:00"/>
    <d v="2025-09-30T00:00:00"/>
    <s v="kkrug"/>
    <s v="stiegler"/>
    <n v="76997.37"/>
    <s v="EDIA"/>
    <s v="A"/>
    <s v="Labor"/>
    <s v="TEC"/>
    <m/>
    <s v="BNL"/>
    <s v="Const"/>
    <s v="PM"/>
    <x v="0"/>
    <m/>
    <m/>
    <m/>
    <m/>
    <m/>
    <m/>
    <m/>
    <m/>
    <m/>
    <n v="76997.37"/>
    <m/>
    <m/>
    <m/>
    <m/>
    <m/>
    <m/>
    <m/>
    <m/>
    <m/>
    <x v="0"/>
    <x v="0"/>
    <m/>
  </r>
  <r>
    <s v=""/>
    <s v=" PM_0200_1580"/>
    <s v="ESH - FY26 Labor"/>
    <s v="6.01.02.01"/>
    <x v="0"/>
    <d v="2025-10-01T00:00:00"/>
    <d v="2026-09-30T00:00:00"/>
    <s v="kkrug"/>
    <s v="stiegler"/>
    <n v="159384.56"/>
    <s v="EDIA"/>
    <s v="A"/>
    <s v="Labor"/>
    <s v="TEC"/>
    <m/>
    <s v="BNL"/>
    <s v="Const"/>
    <s v="PM"/>
    <x v="0"/>
    <m/>
    <m/>
    <m/>
    <m/>
    <m/>
    <m/>
    <m/>
    <m/>
    <m/>
    <m/>
    <n v="159384.56"/>
    <m/>
    <m/>
    <m/>
    <m/>
    <m/>
    <m/>
    <m/>
    <m/>
    <x v="0"/>
    <x v="0"/>
    <m/>
  </r>
  <r>
    <s v=""/>
    <s v=" PM_0200_1640"/>
    <s v="ESH - FY27 Labor"/>
    <s v="6.01.02.01"/>
    <x v="0"/>
    <d v="2026-10-01T00:00:00"/>
    <d v="2027-09-30T00:00:00"/>
    <s v="kkrug"/>
    <s v="stiegler"/>
    <n v="164963.01999999999"/>
    <s v="EDIA"/>
    <s v="A"/>
    <s v="Labor"/>
    <s v="TEC"/>
    <m/>
    <s v="BNL"/>
    <s v="Const"/>
    <s v="PM"/>
    <x v="0"/>
    <m/>
    <m/>
    <m/>
    <m/>
    <m/>
    <m/>
    <m/>
    <m/>
    <m/>
    <m/>
    <m/>
    <n v="164963.01999999999"/>
    <m/>
    <m/>
    <m/>
    <m/>
    <m/>
    <m/>
    <m/>
    <x v="0"/>
    <x v="0"/>
    <m/>
  </r>
  <r>
    <s v=""/>
    <s v=" PM_0200_1700"/>
    <s v="ESH - FY28 Labor"/>
    <s v="6.01.02.01"/>
    <x v="0"/>
    <d v="2027-10-01T00:00:00"/>
    <d v="2028-09-29T00:00:00"/>
    <s v="kkrug"/>
    <s v="stiegler"/>
    <n v="170736.73"/>
    <s v="EDIA"/>
    <s v="A"/>
    <s v="Labor"/>
    <s v="TEC"/>
    <m/>
    <s v="BNL"/>
    <s v="Const"/>
    <s v="PM"/>
    <x v="0"/>
    <m/>
    <m/>
    <m/>
    <m/>
    <m/>
    <m/>
    <m/>
    <m/>
    <m/>
    <m/>
    <m/>
    <m/>
    <n v="170736.73"/>
    <m/>
    <m/>
    <m/>
    <m/>
    <m/>
    <m/>
    <x v="0"/>
    <x v="0"/>
    <m/>
  </r>
  <r>
    <s v=""/>
    <s v=" EJ_0201_3760"/>
    <s v="RCS Dipole - Mount on Girders &amp; Survey - AS09"/>
    <s v="6.03.02.01.06"/>
    <x v="0"/>
    <d v="2026-09-08T00:00:00"/>
    <d v="2026-12-16T00:00:00"/>
    <s v="jtolle"/>
    <s v="hwitte"/>
    <n v="11895.88"/>
    <s v="CON"/>
    <s v="C"/>
    <s v="Labor"/>
    <s v="TEC"/>
    <m/>
    <s v="BNL"/>
    <s v="Const.Install"/>
    <s v="NC_MAG"/>
    <x v="5"/>
    <m/>
    <m/>
    <m/>
    <m/>
    <m/>
    <m/>
    <m/>
    <m/>
    <m/>
    <m/>
    <n v="2973.97"/>
    <n v="8921.91"/>
    <m/>
    <m/>
    <m/>
    <m/>
    <m/>
    <m/>
    <m/>
    <x v="0"/>
    <x v="0"/>
    <m/>
  </r>
  <r>
    <s v=""/>
    <s v=" EJ_0201_3810"/>
    <s v="RCS Quad - Mount on Girders &amp; Survey - AS09"/>
    <s v="6.03.02.01.06"/>
    <x v="0"/>
    <d v="2027-03-24T00:00:00"/>
    <d v="2027-06-30T00:00:00"/>
    <s v="jtolle"/>
    <s v="hwitte"/>
    <n v="16683.759999999998"/>
    <s v="CON"/>
    <s v="C"/>
    <s v="Labor"/>
    <s v="TEC"/>
    <m/>
    <s v="BNL"/>
    <s v="Const.Install"/>
    <s v="NC_MAG"/>
    <x v="5"/>
    <m/>
    <m/>
    <m/>
    <m/>
    <m/>
    <m/>
    <m/>
    <m/>
    <m/>
    <m/>
    <m/>
    <n v="16683.759999999998"/>
    <m/>
    <m/>
    <m/>
    <m/>
    <m/>
    <m/>
    <m/>
    <x v="0"/>
    <x v="0"/>
    <m/>
  </r>
  <r>
    <s v=""/>
    <s v=" EJ_0201_3780"/>
    <s v="RCS Corrector - Mount on Girders &amp; Survey - AS09"/>
    <s v="6.03.02.01.06"/>
    <x v="0"/>
    <d v="2027-01-26T00:00:00"/>
    <d v="2027-04-16T00:00:00"/>
    <s v="jtolle"/>
    <s v="hwitte"/>
    <n v="25869.200000000001"/>
    <s v="CON"/>
    <s v="C"/>
    <s v="Labor"/>
    <s v="TEC"/>
    <m/>
    <s v="BNL"/>
    <s v="Const.Install"/>
    <s v="NC_MAG"/>
    <x v="5"/>
    <m/>
    <m/>
    <m/>
    <m/>
    <m/>
    <m/>
    <m/>
    <m/>
    <m/>
    <m/>
    <m/>
    <n v="25869.200000000001"/>
    <m/>
    <m/>
    <m/>
    <m/>
    <m/>
    <m/>
    <m/>
    <x v="0"/>
    <x v="0"/>
    <m/>
  </r>
  <r>
    <s v=""/>
    <s v=" EJ_0201_3790"/>
    <s v="RCS Sextupole - Mount on Girders &amp; Survey - AS09"/>
    <s v="6.03.02.01.06"/>
    <x v="0"/>
    <d v="2027-03-24T00:00:00"/>
    <d v="2027-07-29T00:00:00"/>
    <s v="jtolle"/>
    <s v="hwitte"/>
    <n v="13122.06"/>
    <s v="CON"/>
    <s v="C"/>
    <s v="Labor"/>
    <s v="TEC"/>
    <m/>
    <s v="BNL"/>
    <s v="Const.Install"/>
    <s v="NC_MAG"/>
    <x v="5"/>
    <m/>
    <m/>
    <m/>
    <m/>
    <m/>
    <m/>
    <m/>
    <m/>
    <m/>
    <m/>
    <m/>
    <n v="13122.06"/>
    <m/>
    <m/>
    <m/>
    <m/>
    <m/>
    <m/>
    <m/>
    <x v="0"/>
    <x v="0"/>
    <m/>
  </r>
  <r>
    <s v=""/>
    <s v=" IR_0214_1160"/>
    <s v="Direct Wind Magnets 6 - B0ApF - Vertical Cold Test"/>
    <s v="6.06.02.01.04"/>
    <x v="0"/>
    <d v="2027-02-09T00:00:00"/>
    <d v="2027-04-08T00:00:00"/>
    <s v="jtolle"/>
    <s v="hwitte"/>
    <n v="24275.81"/>
    <s v="CON"/>
    <s v="C"/>
    <s v="Labor"/>
    <s v="TEC"/>
    <m/>
    <s v="BNL"/>
    <s v="Const.Test"/>
    <s v="SC_MAG"/>
    <x v="8"/>
    <m/>
    <m/>
    <m/>
    <m/>
    <m/>
    <m/>
    <m/>
    <m/>
    <m/>
    <m/>
    <m/>
    <n v="24275.81"/>
    <m/>
    <m/>
    <m/>
    <m/>
    <m/>
    <m/>
    <m/>
    <x v="0"/>
    <x v="0"/>
    <m/>
  </r>
  <r>
    <s v=""/>
    <s v=" IR_0214_1320"/>
    <s v="Direct Wind Magnets 10 - Q1ApR - Vertical Cold Test"/>
    <s v="6.06.02.01.04"/>
    <x v="0"/>
    <d v="2028-12-11T00:00:00"/>
    <d v="2029-02-09T00:00:00"/>
    <s v="jtolle"/>
    <s v="hwitte"/>
    <n v="19378.13"/>
    <s v="CON"/>
    <s v="C"/>
    <s v="Labor"/>
    <s v="TEC"/>
    <m/>
    <s v="BNL"/>
    <s v="Const.Test"/>
    <s v="SC_MAG"/>
    <x v="8"/>
    <m/>
    <m/>
    <m/>
    <m/>
    <m/>
    <m/>
    <m/>
    <m/>
    <m/>
    <m/>
    <m/>
    <m/>
    <m/>
    <n v="19378.13"/>
    <m/>
    <m/>
    <m/>
    <m/>
    <m/>
    <x v="0"/>
    <x v="0"/>
    <m/>
  </r>
  <r>
    <s v=""/>
    <s v=" IR_0214_1120"/>
    <s v="Direct Wind Magnets 5 - B2eR - Vertical Cold Test"/>
    <s v="6.06.02.01.04"/>
    <x v="0"/>
    <d v="2026-12-10T00:00:00"/>
    <d v="2027-02-10T00:00:00"/>
    <s v="jtolle"/>
    <s v="hwitte"/>
    <n v="201329.87"/>
    <s v="CON"/>
    <s v="C"/>
    <s v="Labor"/>
    <s v="TEC"/>
    <m/>
    <s v="BNL"/>
    <s v="Const.Test"/>
    <s v="SC_MAG"/>
    <x v="8"/>
    <m/>
    <m/>
    <m/>
    <m/>
    <m/>
    <m/>
    <m/>
    <m/>
    <m/>
    <m/>
    <m/>
    <n v="201329.87"/>
    <m/>
    <m/>
    <m/>
    <m/>
    <m/>
    <m/>
    <m/>
    <x v="0"/>
    <x v="0"/>
    <m/>
  </r>
  <r>
    <s v=""/>
    <s v=" IR_0214_1000"/>
    <s v="Direct Wind Magnets 2 - Q2eF -Vertical Cold Test"/>
    <s v="6.06.02.01.04"/>
    <x v="0"/>
    <d v="2028-02-09T00:00:00"/>
    <d v="2028-04-07T00:00:00"/>
    <s v="jtolle"/>
    <s v="hwitte"/>
    <n v="45594.47"/>
    <s v="CON"/>
    <s v="C"/>
    <s v="Labor"/>
    <s v="TEC"/>
    <m/>
    <s v="BNL"/>
    <s v="Const.Test"/>
    <s v="SC_MAG"/>
    <x v="8"/>
    <m/>
    <m/>
    <m/>
    <m/>
    <m/>
    <m/>
    <m/>
    <m/>
    <m/>
    <m/>
    <m/>
    <m/>
    <n v="45594.47"/>
    <m/>
    <m/>
    <m/>
    <m/>
    <m/>
    <m/>
    <x v="0"/>
    <x v="0"/>
    <m/>
  </r>
  <r>
    <s v=""/>
    <s v=" IR_0214_1040"/>
    <s v="Direct Wind Magnets 3 - Q1eR - Vertical Cold Test"/>
    <s v="6.06.02.01.04"/>
    <x v="0"/>
    <d v="2028-06-09T00:00:00"/>
    <d v="2028-08-08T00:00:00"/>
    <s v="jtolle"/>
    <s v="hwitte"/>
    <n v="42684.18"/>
    <s v="CON"/>
    <s v="C"/>
    <s v="Labor"/>
    <s v="TEC"/>
    <m/>
    <s v="BNL"/>
    <s v="Const.Test"/>
    <s v="SC_MAG"/>
    <x v="8"/>
    <m/>
    <m/>
    <m/>
    <m/>
    <m/>
    <m/>
    <m/>
    <m/>
    <m/>
    <m/>
    <m/>
    <m/>
    <n v="42684.18"/>
    <m/>
    <m/>
    <m/>
    <m/>
    <m/>
    <m/>
    <x v="0"/>
    <x v="0"/>
    <m/>
  </r>
  <r>
    <s v=""/>
    <s v=" IR_0214_1080"/>
    <s v="Direct Wind Magnets 4 - Q2eR - Vertical Cold Test"/>
    <s v="6.06.02.01.04"/>
    <x v="0"/>
    <d v="2027-12-10T00:00:00"/>
    <d v="2028-02-10T00:00:00"/>
    <s v="jtolle"/>
    <s v="hwitte"/>
    <n v="35699.5"/>
    <s v="CON"/>
    <s v="C"/>
    <s v="Labor"/>
    <s v="TEC"/>
    <m/>
    <s v="BNL"/>
    <s v="Const.Test"/>
    <s v="SC_MAG"/>
    <x v="8"/>
    <m/>
    <m/>
    <m/>
    <m/>
    <m/>
    <m/>
    <m/>
    <m/>
    <m/>
    <m/>
    <m/>
    <m/>
    <n v="35699.5"/>
    <m/>
    <m/>
    <m/>
    <m/>
    <m/>
    <m/>
    <x v="0"/>
    <x v="0"/>
    <m/>
  </r>
  <r>
    <s v=""/>
    <s v=" IR_0214_1360"/>
    <s v="Direct Wind Magnets 11 - Q1BpR - Vertical Cold Test"/>
    <s v="6.06.02.01.04"/>
    <x v="0"/>
    <d v="2029-02-08T00:00:00"/>
    <d v="2029-04-09T00:00:00"/>
    <s v="jtolle"/>
    <s v="hwitte"/>
    <n v="33736.03"/>
    <s v="CON"/>
    <s v="C"/>
    <s v="Labor"/>
    <s v="TEC"/>
    <m/>
    <s v="BNL"/>
    <s v="Const.Test"/>
    <s v="SC_MAG"/>
    <x v="8"/>
    <m/>
    <m/>
    <m/>
    <m/>
    <m/>
    <m/>
    <m/>
    <m/>
    <m/>
    <m/>
    <m/>
    <m/>
    <m/>
    <n v="33736.03"/>
    <m/>
    <m/>
    <m/>
    <m/>
    <m/>
    <x v="0"/>
    <x v="0"/>
    <m/>
  </r>
  <r>
    <s v=""/>
    <s v=" IR_0214_1400"/>
    <s v="Direct Wind Magnets 12 - Q2BpR - Vertical Cold Test"/>
    <s v="6.06.02.01.04"/>
    <x v="0"/>
    <d v="2029-06-11T00:00:00"/>
    <d v="2029-08-08T00:00:00"/>
    <s v="jtolle"/>
    <s v="hwitte"/>
    <n v="91067.19"/>
    <s v="CON"/>
    <s v="C"/>
    <s v="Labor"/>
    <s v="TEC"/>
    <m/>
    <s v="BNL"/>
    <s v="Const.Test"/>
    <s v="SC_MAG"/>
    <x v="8"/>
    <m/>
    <m/>
    <m/>
    <m/>
    <m/>
    <m/>
    <m/>
    <m/>
    <m/>
    <m/>
    <m/>
    <m/>
    <m/>
    <n v="91067.19"/>
    <m/>
    <m/>
    <m/>
    <m/>
    <m/>
    <x v="0"/>
    <x v="0"/>
    <m/>
  </r>
  <r>
    <s v=""/>
    <s v=" IR_0214_1200"/>
    <s v="Direct Wind Magnets 7 - B0pF - Dipole - Vertical Cold Test"/>
    <s v="6.06.02.01.04"/>
    <x v="0"/>
    <d v="2027-06-10T00:00:00"/>
    <d v="2027-08-09T00:00:00"/>
    <s v="jtolle"/>
    <s v="hwitte"/>
    <n v="42740.42"/>
    <s v="CON"/>
    <s v="C"/>
    <s v="Labor"/>
    <s v="TEC"/>
    <m/>
    <s v="BNL"/>
    <s v="Const.Test"/>
    <s v="SC_MAG"/>
    <x v="8"/>
    <m/>
    <m/>
    <m/>
    <m/>
    <m/>
    <m/>
    <m/>
    <m/>
    <m/>
    <m/>
    <m/>
    <n v="42740.42"/>
    <m/>
    <m/>
    <m/>
    <m/>
    <m/>
    <m/>
    <m/>
    <x v="0"/>
    <x v="0"/>
    <m/>
  </r>
  <r>
    <s v=""/>
    <s v=" IR_0214_1280"/>
    <s v="Direct Wind Magnets 9 - Q0eF - Vertical Cold Test"/>
    <s v="6.06.02.01.04"/>
    <x v="0"/>
    <d v="2028-08-07T00:00:00"/>
    <d v="2028-10-04T00:00:00"/>
    <s v="jtolle"/>
    <s v="hwitte"/>
    <n v="22270.71"/>
    <s v="CON"/>
    <s v="C"/>
    <s v="Labor"/>
    <s v="TEC"/>
    <m/>
    <s v="BNL"/>
    <s v="Const.Test"/>
    <s v="SC_MAG"/>
    <x v="8"/>
    <m/>
    <m/>
    <m/>
    <m/>
    <m/>
    <m/>
    <m/>
    <m/>
    <m/>
    <m/>
    <m/>
    <m/>
    <n v="20679.95"/>
    <n v="1590.77"/>
    <m/>
    <m/>
    <m/>
    <m/>
    <m/>
    <x v="0"/>
    <x v="0"/>
    <m/>
  </r>
  <r>
    <s v=""/>
    <s v=" IR_0214_1240"/>
    <s v="Direct Wind Magnets 8 - B0pF - Quad - Vertical Cold Test"/>
    <s v="6.06.02.01.04"/>
    <x v="0"/>
    <d v="2027-08-06T00:00:00"/>
    <d v="2027-10-05T00:00:00"/>
    <s v="jtolle"/>
    <s v="hwitte"/>
    <n v="50176.41"/>
    <s v="CON"/>
    <s v="C"/>
    <s v="Labor"/>
    <s v="TEC"/>
    <m/>
    <s v="BNL"/>
    <s v="Const.Test"/>
    <s v="SC_MAG"/>
    <x v="8"/>
    <m/>
    <m/>
    <m/>
    <m/>
    <m/>
    <m/>
    <m/>
    <m/>
    <m/>
    <m/>
    <m/>
    <n v="46592.38"/>
    <n v="3584.03"/>
    <m/>
    <m/>
    <m/>
    <m/>
    <m/>
    <m/>
    <x v="0"/>
    <x v="0"/>
    <m/>
  </r>
  <r>
    <s v=""/>
    <s v=" EJ_0201_3640"/>
    <s v="Magnet Measuring Station - 6 Stations - Mechanical Assembly"/>
    <s v="6.03.02.01.05"/>
    <x v="0"/>
    <d v="2026-05-27T00:00:00"/>
    <d v="2026-12-31T00:00:00"/>
    <s v="jtolle"/>
    <s v="hwitte"/>
    <n v="161653.14000000001"/>
    <s v="CON"/>
    <s v="C"/>
    <s v="Labor"/>
    <s v="TEC"/>
    <m/>
    <s v="BNL"/>
    <s v="Const"/>
    <s v="NC_MAG"/>
    <x v="7"/>
    <m/>
    <m/>
    <m/>
    <m/>
    <m/>
    <m/>
    <m/>
    <m/>
    <m/>
    <m/>
    <n v="95914.19"/>
    <n v="65738.94"/>
    <m/>
    <m/>
    <m/>
    <m/>
    <m/>
    <m/>
    <m/>
    <x v="0"/>
    <x v="0"/>
    <m/>
  </r>
  <r>
    <s v=""/>
    <s v=" EJ_0201_3650"/>
    <s v="Magnet Measuring Station - 6 Stations - Test and Programming"/>
    <s v="6.03.02.01.05"/>
    <x v="0"/>
    <d v="2027-01-04T00:00:00"/>
    <d v="2027-01-29T00:00:00"/>
    <s v="jtolle"/>
    <s v="hwitte"/>
    <n v="0"/>
    <s v="CON"/>
    <s v="C"/>
    <s v="Labor"/>
    <s v="TEC"/>
    <m/>
    <s v="BNL"/>
    <s v="Const.Test"/>
    <s v="NC_MAG"/>
    <x v="8"/>
    <m/>
    <m/>
    <m/>
    <m/>
    <m/>
    <m/>
    <m/>
    <m/>
    <m/>
    <m/>
    <m/>
    <m/>
    <m/>
    <m/>
    <m/>
    <m/>
    <m/>
    <m/>
    <m/>
    <x v="0"/>
    <x v="0"/>
    <m/>
  </r>
  <r>
    <s v=""/>
    <s v=" EJ_0401_3660"/>
    <s v="BPM Electronics - Preliminary Design -"/>
    <s v="6.03.04.01.04.01"/>
    <x v="0"/>
    <d v="2023-03-08T00:00:00"/>
    <d v="2023-08-10T00:00:00"/>
    <s v="mahmed"/>
    <s v="gassner"/>
    <n v="9297.69"/>
    <s v="EDIA"/>
    <s v="C"/>
    <s v="Labor"/>
    <s v="TEC"/>
    <m/>
    <s v="BNL"/>
    <s v="PED"/>
    <s v="INS"/>
    <x v="11"/>
    <m/>
    <m/>
    <m/>
    <m/>
    <m/>
    <m/>
    <m/>
    <n v="9297.69"/>
    <m/>
    <m/>
    <m/>
    <m/>
    <m/>
    <m/>
    <m/>
    <m/>
    <m/>
    <m/>
    <m/>
    <x v="0"/>
    <x v="0"/>
    <m/>
  </r>
  <r>
    <s v=""/>
    <s v=" EJ_0401_3680"/>
    <s v="BPM Pick-up - Preliminary Design BPM assembly, including buttons and housing"/>
    <s v="6.03.04.01.04.01"/>
    <x v="0"/>
    <d v="2023-03-08T00:00:00"/>
    <d v="2023-08-10T00:00:00"/>
    <s v="mahmed"/>
    <s v="gassner"/>
    <n v="3139.48"/>
    <s v="EDIA"/>
    <s v="C"/>
    <s v="Labor"/>
    <s v="TEC"/>
    <m/>
    <s v="BNL"/>
    <s v="PED"/>
    <s v="INS"/>
    <x v="11"/>
    <m/>
    <m/>
    <m/>
    <m/>
    <m/>
    <m/>
    <m/>
    <n v="3139.48"/>
    <m/>
    <m/>
    <m/>
    <m/>
    <m/>
    <m/>
    <m/>
    <m/>
    <m/>
    <m/>
    <m/>
    <x v="0"/>
    <x v="0"/>
    <m/>
  </r>
  <r>
    <s v=""/>
    <s v=" EJ_0401_3740"/>
    <s v="BPM Pick-up - Final Design BPM assembly, including buttons and housing"/>
    <s v="6.03.04.01.04.01"/>
    <x v="0"/>
    <d v="2023-10-16T00:00:00"/>
    <d v="2024-08-09T00:00:00"/>
    <s v="mahmed"/>
    <s v="gassner"/>
    <n v="11247.79"/>
    <s v="EDIA"/>
    <s v="C"/>
    <s v="Labor"/>
    <s v="TEC"/>
    <m/>
    <s v="BNL"/>
    <s v="PED"/>
    <s v="INS"/>
    <x v="6"/>
    <m/>
    <m/>
    <m/>
    <m/>
    <m/>
    <m/>
    <m/>
    <m/>
    <n v="11247.79"/>
    <m/>
    <m/>
    <m/>
    <m/>
    <m/>
    <m/>
    <m/>
    <m/>
    <m/>
    <m/>
    <x v="0"/>
    <x v="0"/>
    <m/>
  </r>
  <r>
    <s v=""/>
    <s v=" EJ_0401_3800"/>
    <s v="BPM Electronics Final Design -"/>
    <s v="6.03.04.01.04.01"/>
    <x v="0"/>
    <d v="2023-10-16T00:00:00"/>
    <d v="2024-08-09T00:00:00"/>
    <s v="mahmed"/>
    <s v="gassner"/>
    <n v="33618.410000000003"/>
    <s v="EDIA"/>
    <s v="C"/>
    <s v="Labor"/>
    <s v="TEC"/>
    <m/>
    <s v="BNL"/>
    <s v="PED"/>
    <s v="INS"/>
    <x v="6"/>
    <m/>
    <m/>
    <m/>
    <m/>
    <m/>
    <m/>
    <m/>
    <m/>
    <n v="33618.410000000003"/>
    <m/>
    <m/>
    <m/>
    <m/>
    <m/>
    <m/>
    <m/>
    <m/>
    <m/>
    <m/>
    <x v="0"/>
    <x v="0"/>
    <m/>
  </r>
  <r>
    <s v=""/>
    <s v=" EJ_0401_3940"/>
    <s v="BPM Electronics - Automated test setup (design and development)"/>
    <s v="6.03.04.01.04.01"/>
    <x v="0"/>
    <d v="2024-08-12T00:00:00"/>
    <d v="2026-08-12T00:00:00"/>
    <s v="mahmed"/>
    <s v="gassner"/>
    <n v="16767.48"/>
    <s v="EDIA"/>
    <s v="C"/>
    <s v="Labor"/>
    <s v="TEC"/>
    <m/>
    <s v="BNL"/>
    <s v="Const"/>
    <s v="INS"/>
    <x v="10"/>
    <m/>
    <m/>
    <m/>
    <m/>
    <m/>
    <m/>
    <m/>
    <m/>
    <n v="1171.3800000000001"/>
    <n v="8367.01"/>
    <n v="7229.09"/>
    <m/>
    <m/>
    <m/>
    <m/>
    <m/>
    <m/>
    <m/>
    <m/>
    <x v="0"/>
    <x v="0"/>
    <m/>
  </r>
  <r>
    <s v=""/>
    <s v=" EJ_0401_3980"/>
    <s v="BPM Electronics -  Module (material) - Test and Final Acceptance"/>
    <s v="6.03.04.01.04.01"/>
    <x v="0"/>
    <d v="2026-07-16T00:00:00"/>
    <d v="2026-12-09T00:00:00"/>
    <s v="mahmed"/>
    <s v="gassner"/>
    <n v="20132.78"/>
    <s v="CON"/>
    <s v="C"/>
    <s v="Labor"/>
    <s v="TEC"/>
    <m/>
    <s v="BNL"/>
    <s v="Const"/>
    <s v="INS"/>
    <x v="8"/>
    <s v="P.S185"/>
    <m/>
    <m/>
    <m/>
    <m/>
    <m/>
    <m/>
    <m/>
    <m/>
    <m/>
    <n v="10871.7"/>
    <n v="9261.08"/>
    <m/>
    <m/>
    <m/>
    <m/>
    <m/>
    <m/>
    <m/>
    <x v="0"/>
    <x v="0"/>
    <m/>
  </r>
  <r>
    <s v=""/>
    <s v=" EJ_0402_5100"/>
    <s v="Inverted High Voltage DC Gun - Prep and  Bake Out"/>
    <s v="6.03.04.02.04"/>
    <x v="0"/>
    <d v="2027-03-08T00:00:00"/>
    <d v="2027-05-14T00:00:00"/>
    <s v="glayden"/>
    <s v="skaritka"/>
    <n v="11085"/>
    <s v="CON"/>
    <s v="C"/>
    <s v="Labor"/>
    <s v="TEC"/>
    <m/>
    <s v="BNL"/>
    <s v="Const"/>
    <s v="INJ"/>
    <x v="8"/>
    <s v="P.S507"/>
    <m/>
    <m/>
    <m/>
    <m/>
    <m/>
    <m/>
    <m/>
    <m/>
    <m/>
    <m/>
    <n v="11085"/>
    <m/>
    <m/>
    <m/>
    <m/>
    <m/>
    <m/>
    <m/>
    <x v="0"/>
    <x v="0"/>
    <m/>
  </r>
  <r>
    <s v=""/>
    <s v=" EJ_0402_5240"/>
    <s v="Main Gun Vessel - Prep and Bake Out"/>
    <s v="6.03.04.02.04"/>
    <x v="0"/>
    <d v="2026-05-12T00:00:00"/>
    <d v="2026-07-08T00:00:00"/>
    <s v="glayden"/>
    <s v="skaritka"/>
    <n v="10710.15"/>
    <s v="CON"/>
    <s v="C"/>
    <s v="Labor"/>
    <s v="TEC"/>
    <m/>
    <s v="BNL"/>
    <s v="Const"/>
    <s v="INJ"/>
    <x v="8"/>
    <m/>
    <m/>
    <m/>
    <m/>
    <m/>
    <m/>
    <m/>
    <m/>
    <m/>
    <m/>
    <n v="10710.15"/>
    <m/>
    <m/>
    <m/>
    <m/>
    <m/>
    <m/>
    <m/>
    <m/>
    <x v="0"/>
    <x v="0"/>
    <m/>
  </r>
  <r>
    <s v=""/>
    <s v=" EJ_0402_6100"/>
    <s v="Cathode Preparation Chamber - Prep and Bake Out"/>
    <s v="6.03.04.02.05"/>
    <x v="0"/>
    <d v="2026-07-30T00:00:00"/>
    <d v="2026-10-21T00:00:00"/>
    <s v="glayden"/>
    <s v="skaritka"/>
    <n v="5400.32"/>
    <s v="CON"/>
    <s v="C"/>
    <s v="Labor"/>
    <s v="TEC"/>
    <m/>
    <s v="BNL"/>
    <s v="Const"/>
    <s v="INJ"/>
    <x v="8"/>
    <s v="P.S512"/>
    <m/>
    <m/>
    <m/>
    <m/>
    <m/>
    <m/>
    <m/>
    <m/>
    <m/>
    <n v="4096.79"/>
    <n v="1303.52"/>
    <m/>
    <m/>
    <m/>
    <m/>
    <m/>
    <m/>
    <m/>
    <x v="0"/>
    <x v="0"/>
    <m/>
  </r>
  <r>
    <s v=""/>
    <s v=" EJ_0402_2518"/>
    <s v="Transport Line to Diagnostic Section - Prep and Bake Out"/>
    <s v="6.03.04.02.02"/>
    <x v="0"/>
    <d v="2027-10-04T00:00:00"/>
    <d v="2027-12-02T00:00:00"/>
    <s v="glayden"/>
    <s v="skaritka"/>
    <n v="11472.98"/>
    <s v="CON"/>
    <s v="C"/>
    <s v="Labor"/>
    <s v="TEC"/>
    <m/>
    <s v="BNL"/>
    <s v="Const"/>
    <s v="INJ"/>
    <x v="8"/>
    <s v="P.S510"/>
    <m/>
    <m/>
    <m/>
    <m/>
    <m/>
    <m/>
    <m/>
    <m/>
    <m/>
    <m/>
    <m/>
    <n v="11472.98"/>
    <m/>
    <m/>
    <m/>
    <m/>
    <m/>
    <m/>
    <x v="0"/>
    <x v="0"/>
    <m/>
  </r>
  <r>
    <s v=""/>
    <s v=" EJ_0402_2676"/>
    <s v="Diagnostic Section - Prep and Bake Out"/>
    <s v="6.03.04.02.02"/>
    <x v="0"/>
    <d v="2027-10-26T00:00:00"/>
    <d v="2028-01-25T00:00:00"/>
    <s v="glayden"/>
    <s v="skaritka"/>
    <n v="7170.61"/>
    <s v="CON"/>
    <s v="C"/>
    <s v="Labor"/>
    <s v="TEC"/>
    <m/>
    <s v="BNL"/>
    <s v="Const"/>
    <s v="INJ"/>
    <x v="8"/>
    <s v="P.S511"/>
    <m/>
    <m/>
    <m/>
    <m/>
    <m/>
    <m/>
    <m/>
    <m/>
    <m/>
    <m/>
    <m/>
    <n v="7170.61"/>
    <m/>
    <m/>
    <m/>
    <m/>
    <m/>
    <m/>
    <x v="0"/>
    <x v="0"/>
    <m/>
  </r>
  <r>
    <s v=""/>
    <s v=" EJ_0301_1180"/>
    <s v="Linac to RCS Transfer line magnets - Magnet measurements"/>
    <s v="6.03.03.01"/>
    <x v="0"/>
    <d v="2026-06-10T00:00:00"/>
    <d v="2026-08-07T00:00:00"/>
    <s v="jtolle"/>
    <s v="hwitte"/>
    <n v="5404.49"/>
    <s v="EDIA"/>
    <s v="C"/>
    <s v="Labor"/>
    <s v="TEC"/>
    <m/>
    <s v="BNL"/>
    <s v="Const.Test"/>
    <s v="SC_MAG"/>
    <x v="8"/>
    <s v="S.P005"/>
    <m/>
    <m/>
    <m/>
    <m/>
    <m/>
    <m/>
    <m/>
    <m/>
    <m/>
    <n v="5404.49"/>
    <m/>
    <m/>
    <m/>
    <m/>
    <m/>
    <m/>
    <m/>
    <m/>
    <x v="0"/>
    <x v="0"/>
    <m/>
  </r>
  <r>
    <s v=""/>
    <s v=" EJ_0301_1400"/>
    <s v="RCS to ESR Transfer Line Magnets - Magnet Measurements"/>
    <s v="6.03.03.01"/>
    <x v="0"/>
    <d v="2026-08-17T00:00:00"/>
    <d v="2026-10-13T00:00:00"/>
    <s v="jtolle"/>
    <s v="hwitte"/>
    <n v="4948.87"/>
    <s v="EDIA"/>
    <s v="C"/>
    <s v="Labor"/>
    <s v="TEC"/>
    <m/>
    <s v="BNL"/>
    <s v="Const.Test"/>
    <s v="NC_MAG"/>
    <x v="8"/>
    <s v="S.P026"/>
    <m/>
    <m/>
    <m/>
    <m/>
    <m/>
    <m/>
    <m/>
    <m/>
    <m/>
    <n v="3959.09"/>
    <n v="989.77"/>
    <m/>
    <m/>
    <m/>
    <m/>
    <m/>
    <m/>
    <m/>
    <x v="0"/>
    <x v="0"/>
    <m/>
  </r>
  <r>
    <s v=""/>
    <s v=" EJ_0303_2290"/>
    <s v="Transfer Lines Vacuum - Vendor Procurement Support"/>
    <s v="6.03.03.03"/>
    <x v="0"/>
    <d v="2026-05-21T00:00:00"/>
    <d v="2026-12-21T00:00:00"/>
    <s v="rnavarrol"/>
    <s v="chetzel"/>
    <n v="14917.09"/>
    <s v="EDIA"/>
    <s v="C"/>
    <s v="Labor"/>
    <s v="TEC"/>
    <m/>
    <s v="BNL"/>
    <s v="Const"/>
    <s v="VAC"/>
    <x v="9"/>
    <s v="S.P062"/>
    <s v="APP00148"/>
    <m/>
    <m/>
    <m/>
    <m/>
    <m/>
    <m/>
    <m/>
    <m/>
    <n v="9399.81"/>
    <n v="5517.28"/>
    <m/>
    <m/>
    <m/>
    <m/>
    <m/>
    <m/>
    <m/>
    <x v="0"/>
    <x v="0"/>
    <m/>
  </r>
  <r>
    <s v=""/>
    <s v=" EJ_0303_2321"/>
    <s v="Transfer Lines Vacuum - Pre-Tunnel Assembly/Testing"/>
    <s v="6.03.03.03"/>
    <x v="0"/>
    <d v="2026-12-22T00:00:00"/>
    <d v="2027-06-21T00:00:00"/>
    <s v="rnavarrol"/>
    <s v="chetzel"/>
    <n v="45725.64"/>
    <s v="EDIA"/>
    <s v="C"/>
    <s v="Labor"/>
    <s v="TEC"/>
    <m/>
    <s v="BNL"/>
    <s v="Const"/>
    <s v="VAC"/>
    <x v="8"/>
    <s v="S.P062"/>
    <s v="APP00148"/>
    <m/>
    <m/>
    <m/>
    <m/>
    <m/>
    <m/>
    <m/>
    <m/>
    <m/>
    <n v="45725.64"/>
    <m/>
    <m/>
    <m/>
    <m/>
    <m/>
    <m/>
    <m/>
    <x v="0"/>
    <x v="0"/>
    <m/>
  </r>
  <r>
    <s v=""/>
    <s v=" EJ_0304_1160"/>
    <s v="BPM Electronics Preliminary Design -"/>
    <s v="6.03.03.04.01"/>
    <x v="0"/>
    <d v="2022-12-23T00:00:00"/>
    <d v="2023-07-28T00:00:00"/>
    <s v="mahmed"/>
    <s v="gassner"/>
    <n v="15077.34"/>
    <s v="EDIA"/>
    <s v="C"/>
    <s v="Labor"/>
    <s v="TEC"/>
    <m/>
    <s v="BNL"/>
    <s v="PED"/>
    <s v="INS"/>
    <x v="11"/>
    <m/>
    <m/>
    <m/>
    <m/>
    <m/>
    <m/>
    <m/>
    <n v="15077.34"/>
    <m/>
    <m/>
    <m/>
    <m/>
    <m/>
    <m/>
    <m/>
    <m/>
    <m/>
    <m/>
    <m/>
    <x v="0"/>
    <x v="0"/>
    <m/>
  </r>
  <r>
    <s v=""/>
    <s v=" EJ_0304_1180"/>
    <s v="BPM Pick-up - Preliminary Design - BPM assembly, including buttons and housing"/>
    <s v="6.03.03.04.01"/>
    <x v="0"/>
    <d v="2022-12-23T00:00:00"/>
    <d v="2023-07-28T00:00:00"/>
    <s v="mahmed"/>
    <s v="gassner"/>
    <n v="6439.96"/>
    <s v="EDIA"/>
    <s v="C"/>
    <s v="Labor"/>
    <s v="TEC"/>
    <m/>
    <s v="BNL"/>
    <s v="PED"/>
    <s v="INS"/>
    <x v="11"/>
    <m/>
    <m/>
    <m/>
    <m/>
    <m/>
    <m/>
    <m/>
    <n v="6439.96"/>
    <m/>
    <m/>
    <m/>
    <m/>
    <m/>
    <m/>
    <m/>
    <m/>
    <m/>
    <m/>
    <m/>
    <x v="0"/>
    <x v="0"/>
    <m/>
  </r>
  <r>
    <s v=""/>
    <s v=" EJ_0304_1260"/>
    <s v="BPM Electronics Final Design -"/>
    <s v="6.03.03.04.01"/>
    <x v="0"/>
    <d v="2023-10-02T00:00:00"/>
    <d v="2024-07-29T00:00:00"/>
    <s v="mahmed"/>
    <s v="gassner"/>
    <n v="33618.410000000003"/>
    <s v="EDIA"/>
    <s v="C"/>
    <s v="Labor"/>
    <s v="TEC"/>
    <m/>
    <s v="BNL"/>
    <s v="PED"/>
    <s v="INS"/>
    <x v="6"/>
    <m/>
    <m/>
    <m/>
    <m/>
    <m/>
    <m/>
    <m/>
    <m/>
    <n v="33618.410000000003"/>
    <m/>
    <m/>
    <m/>
    <m/>
    <m/>
    <m/>
    <m/>
    <m/>
    <m/>
    <m/>
    <x v="0"/>
    <x v="0"/>
    <m/>
  </r>
  <r>
    <s v=""/>
    <s v=" EJ_0304_1280"/>
    <s v="BPM Pick-up - Final Design - BPM assembly, including buttons and housing"/>
    <s v="6.03.03.04.01"/>
    <x v="0"/>
    <d v="2023-10-02T00:00:00"/>
    <d v="2024-07-29T00:00:00"/>
    <s v="mahmed"/>
    <s v="gassner"/>
    <n v="16663.400000000001"/>
    <s v="EDIA"/>
    <s v="C"/>
    <s v="Labor"/>
    <s v="TEC"/>
    <m/>
    <s v="BNL"/>
    <s v="PED"/>
    <s v="INS"/>
    <x v="6"/>
    <m/>
    <m/>
    <m/>
    <m/>
    <m/>
    <m/>
    <m/>
    <m/>
    <n v="16663.400000000001"/>
    <m/>
    <m/>
    <m/>
    <m/>
    <m/>
    <m/>
    <m/>
    <m/>
    <m/>
    <m/>
    <x v="0"/>
    <x v="0"/>
    <m/>
  </r>
  <r>
    <s v=""/>
    <s v=" EJ_0304_1420"/>
    <s v="BPM Electronics - Automated test setup (design and development)"/>
    <s v="6.03.03.04.01"/>
    <x v="0"/>
    <d v="2025-12-09T00:00:00"/>
    <d v="2027-12-08T00:00:00"/>
    <s v="mahmed"/>
    <s v="gassner"/>
    <n v="17545.97"/>
    <s v="EDIA"/>
    <s v="C"/>
    <s v="Labor"/>
    <s v="TEC"/>
    <m/>
    <s v="BNL"/>
    <s v="Const"/>
    <s v="INS"/>
    <x v="7"/>
    <m/>
    <m/>
    <m/>
    <m/>
    <m/>
    <m/>
    <m/>
    <m/>
    <m/>
    <m/>
    <n v="7193.85"/>
    <n v="8772.99"/>
    <n v="1579.14"/>
    <m/>
    <m/>
    <m/>
    <m/>
    <m/>
    <m/>
    <x v="0"/>
    <x v="0"/>
    <m/>
  </r>
  <r>
    <s v=""/>
    <s v=" EJ_0304_1460"/>
    <s v="BPM Electronics -  Acceptance testing support, test procedures, documentation"/>
    <s v="6.03.03.04.01"/>
    <x v="0"/>
    <d v="2026-09-25T00:00:00"/>
    <d v="2027-09-16T00:00:00"/>
    <s v="mahmed"/>
    <s v="gassner"/>
    <n v="17726.18"/>
    <s v="EDIA"/>
    <s v="C"/>
    <s v="Labor"/>
    <s v="TEC"/>
    <m/>
    <s v="BNL"/>
    <s v="Const"/>
    <s v="INS"/>
    <x v="8"/>
    <m/>
    <m/>
    <m/>
    <m/>
    <m/>
    <m/>
    <m/>
    <m/>
    <m/>
    <m/>
    <n v="290.58999999999997"/>
    <n v="17435.580000000002"/>
    <m/>
    <m/>
    <m/>
    <m/>
    <m/>
    <m/>
    <m/>
    <x v="0"/>
    <x v="0"/>
    <m/>
  </r>
  <r>
    <s v=""/>
    <s v=" EJ_0304_1500"/>
    <s v="BPM Electronics -  Acceptance testing (2hrs each x 25)"/>
    <s v="6.03.03.04.01"/>
    <x v="0"/>
    <d v="2026-09-25T00:00:00"/>
    <d v="2026-12-09T00:00:00"/>
    <s v="mahmed"/>
    <s v="gassner"/>
    <n v="13818.77"/>
    <s v="EDIA"/>
    <s v="C"/>
    <s v="Labor"/>
    <s v="TEC"/>
    <m/>
    <s v="BNL"/>
    <s v="Const"/>
    <s v="INS"/>
    <x v="8"/>
    <m/>
    <m/>
    <m/>
    <m/>
    <m/>
    <m/>
    <m/>
    <m/>
    <m/>
    <m/>
    <n v="1105.5"/>
    <n v="12713.27"/>
    <m/>
    <m/>
    <m/>
    <m/>
    <m/>
    <m/>
    <m/>
    <x v="0"/>
    <x v="0"/>
    <m/>
  </r>
  <r>
    <s v=""/>
    <s v=" EJ_0304_1580"/>
    <s v="BPM Pick-up - Assembly of BPM mechanical test fixture/button installation"/>
    <s v="6.03.03.04.01"/>
    <x v="0"/>
    <d v="2025-12-09T00:00:00"/>
    <d v="2027-12-08T00:00:00"/>
    <s v="mahmed"/>
    <s v="gassner"/>
    <n v="10555"/>
    <s v="CON"/>
    <s v="C"/>
    <s v="Labor"/>
    <s v="TEC"/>
    <m/>
    <s v="BNL"/>
    <s v="Const"/>
    <s v="INS"/>
    <x v="7"/>
    <m/>
    <m/>
    <m/>
    <m/>
    <m/>
    <m/>
    <m/>
    <m/>
    <m/>
    <m/>
    <n v="4327.55"/>
    <n v="5277.5"/>
    <n v="949.95"/>
    <m/>
    <m/>
    <m/>
    <m/>
    <m/>
    <m/>
    <x v="0"/>
    <x v="0"/>
    <m/>
  </r>
  <r>
    <s v=""/>
    <s v=" EJ_0304_1600"/>
    <s v="BPM Pick-up -Button &amp; Housing Materials - Test and Final Acceptance"/>
    <s v="6.03.03.04.01"/>
    <x v="0"/>
    <d v="2028-02-11T00:00:00"/>
    <d v="2028-07-03T00:00:00"/>
    <s v="mahmed"/>
    <s v="gassner"/>
    <n v="3742.58"/>
    <s v="EDIA"/>
    <s v="C"/>
    <s v="Labor"/>
    <s v="TEC"/>
    <m/>
    <s v="BNL"/>
    <s v="Const"/>
    <s v="INS"/>
    <x v="8"/>
    <s v="P.S071"/>
    <m/>
    <m/>
    <m/>
    <m/>
    <m/>
    <m/>
    <m/>
    <m/>
    <m/>
    <m/>
    <m/>
    <n v="3742.58"/>
    <m/>
    <m/>
    <m/>
    <m/>
    <m/>
    <m/>
    <x v="0"/>
    <x v="0"/>
    <m/>
  </r>
  <r>
    <s v=""/>
    <s v=" EJ_0201_3760"/>
    <s v="RCS Dipole - Mount on Girders &amp; Survey - AS09"/>
    <s v="6.03.02.01.06"/>
    <x v="0"/>
    <d v="2026-09-08T00:00:00"/>
    <d v="2026-12-16T00:00:00"/>
    <s v="jtolle"/>
    <s v="hwitte"/>
    <n v="17586.07"/>
    <s v="CON"/>
    <s v="C"/>
    <s v="Labor"/>
    <s v="TEC"/>
    <m/>
    <s v="BNL"/>
    <s v="Const.Install"/>
    <s v="NC_MAG"/>
    <x v="5"/>
    <m/>
    <m/>
    <m/>
    <m/>
    <m/>
    <m/>
    <m/>
    <m/>
    <m/>
    <m/>
    <n v="4396.5200000000004"/>
    <n v="13189.55"/>
    <m/>
    <m/>
    <m/>
    <m/>
    <m/>
    <m/>
    <m/>
    <x v="0"/>
    <x v="0"/>
    <m/>
  </r>
  <r>
    <s v=""/>
    <s v=" EJ_0201_3810"/>
    <s v="RCS Quad - Mount on Girders &amp; Survey - AS09"/>
    <s v="6.03.02.01.06"/>
    <x v="0"/>
    <d v="2027-03-24T00:00:00"/>
    <d v="2027-06-30T00:00:00"/>
    <s v="jtolle"/>
    <s v="hwitte"/>
    <n v="24664.14"/>
    <s v="CON"/>
    <s v="C"/>
    <s v="Labor"/>
    <s v="TEC"/>
    <m/>
    <s v="BNL"/>
    <s v="Const.Install"/>
    <s v="NC_MAG"/>
    <x v="5"/>
    <m/>
    <m/>
    <m/>
    <m/>
    <m/>
    <m/>
    <m/>
    <m/>
    <m/>
    <m/>
    <m/>
    <n v="24664.14"/>
    <m/>
    <m/>
    <m/>
    <m/>
    <m/>
    <m/>
    <m/>
    <x v="0"/>
    <x v="0"/>
    <m/>
  </r>
  <r>
    <s v=""/>
    <s v=" EJ_0201_3780"/>
    <s v="RCS Corrector - Mount on Girders &amp; Survey - AS09"/>
    <s v="6.03.02.01.06"/>
    <x v="0"/>
    <d v="2027-01-26T00:00:00"/>
    <d v="2027-04-16T00:00:00"/>
    <s v="jtolle"/>
    <s v="hwitte"/>
    <n v="38243.269999999997"/>
    <s v="CON"/>
    <s v="C"/>
    <s v="Labor"/>
    <s v="TEC"/>
    <m/>
    <s v="BNL"/>
    <s v="Const.Install"/>
    <s v="NC_MAG"/>
    <x v="5"/>
    <m/>
    <m/>
    <m/>
    <m/>
    <m/>
    <m/>
    <m/>
    <m/>
    <m/>
    <m/>
    <m/>
    <n v="38243.269999999997"/>
    <m/>
    <m/>
    <m/>
    <m/>
    <m/>
    <m/>
    <m/>
    <x v="0"/>
    <x v="0"/>
    <m/>
  </r>
  <r>
    <s v=""/>
    <s v=" EJ_0201_3790"/>
    <s v="RCS Sextupole - Mount on Girders &amp; Survey - AS09"/>
    <s v="6.03.02.01.06"/>
    <x v="0"/>
    <d v="2027-03-24T00:00:00"/>
    <d v="2027-07-29T00:00:00"/>
    <s v="jtolle"/>
    <s v="hwitte"/>
    <n v="19398.759999999998"/>
    <s v="CON"/>
    <s v="C"/>
    <s v="Labor"/>
    <s v="TEC"/>
    <m/>
    <s v="BNL"/>
    <s v="Const.Install"/>
    <s v="NC_MAG"/>
    <x v="5"/>
    <m/>
    <m/>
    <m/>
    <m/>
    <m/>
    <m/>
    <m/>
    <m/>
    <m/>
    <m/>
    <m/>
    <n v="19398.759999999998"/>
    <m/>
    <m/>
    <m/>
    <m/>
    <m/>
    <m/>
    <m/>
    <x v="0"/>
    <x v="0"/>
    <m/>
  </r>
  <r>
    <s v=""/>
    <s v=" EJ_0201_3640"/>
    <s v="Magnet Measuring Station - 6 Stations - Mechanical Assembly"/>
    <s v="6.03.02.01.05"/>
    <x v="0"/>
    <d v="2026-05-27T00:00:00"/>
    <d v="2026-12-31T00:00:00"/>
    <s v="jtolle"/>
    <s v="hwitte"/>
    <n v="122883.06"/>
    <s v="CON"/>
    <s v="C"/>
    <s v="Labor"/>
    <s v="TEC"/>
    <m/>
    <s v="BNL"/>
    <s v="Const"/>
    <s v="NC_MAG"/>
    <x v="7"/>
    <m/>
    <m/>
    <m/>
    <m/>
    <m/>
    <m/>
    <m/>
    <m/>
    <m/>
    <m/>
    <n v="72910.61"/>
    <n v="49972.44"/>
    <m/>
    <m/>
    <m/>
    <m/>
    <m/>
    <m/>
    <m/>
    <x v="0"/>
    <x v="0"/>
    <m/>
  </r>
  <r>
    <s v=""/>
    <s v=" EJ_0205_1160"/>
    <s v="RCS BPM Electronics - Preliminary Design"/>
    <s v="6.03.02.05.01"/>
    <x v="0"/>
    <d v="2023-01-25T00:00:00"/>
    <d v="2023-11-07T00:00:00"/>
    <s v="mahmed"/>
    <s v="gassner"/>
    <n v="9340"/>
    <s v="EDIA"/>
    <s v="C"/>
    <s v="Labor"/>
    <s v="TEC"/>
    <m/>
    <s v="BNL"/>
    <s v="PED"/>
    <s v="INS"/>
    <x v="11"/>
    <m/>
    <m/>
    <m/>
    <m/>
    <m/>
    <m/>
    <m/>
    <n v="8125.8"/>
    <n v="1214.2"/>
    <m/>
    <m/>
    <m/>
    <m/>
    <m/>
    <m/>
    <m/>
    <m/>
    <m/>
    <m/>
    <x v="0"/>
    <x v="0"/>
    <m/>
  </r>
  <r>
    <s v=""/>
    <s v=" EJ_0205_1180"/>
    <s v="RCS BPM Pick-up - Preliminary Design - BPM Assembly, Including Buttons and Housing"/>
    <s v="6.03.02.05.01"/>
    <x v="0"/>
    <d v="2023-01-25T00:00:00"/>
    <d v="2023-11-07T00:00:00"/>
    <s v="mahmed"/>
    <s v="gassner"/>
    <n v="3153.77"/>
    <s v="EDIA"/>
    <s v="C"/>
    <s v="Labor"/>
    <s v="TEC"/>
    <m/>
    <s v="BNL"/>
    <s v="PED"/>
    <s v="INS"/>
    <x v="11"/>
    <s v="S.P136"/>
    <m/>
    <m/>
    <m/>
    <m/>
    <m/>
    <m/>
    <n v="2743.78"/>
    <n v="409.99"/>
    <m/>
    <m/>
    <m/>
    <m/>
    <m/>
    <m/>
    <m/>
    <m/>
    <m/>
    <m/>
    <x v="0"/>
    <x v="0"/>
    <m/>
  </r>
  <r>
    <s v=""/>
    <s v=" EJ_0205_1260"/>
    <s v="RCS BPM Electronics - Final Design"/>
    <s v="6.03.02.05.01"/>
    <x v="0"/>
    <d v="2024-04-05T00:00:00"/>
    <d v="2024-10-30T00:00:00"/>
    <s v="mahmed"/>
    <s v="gassner"/>
    <n v="33788.82"/>
    <s v="EDIA"/>
    <s v="C"/>
    <s v="Labor"/>
    <s v="TEC"/>
    <m/>
    <s v="BNL"/>
    <s v="PED"/>
    <s v="INS"/>
    <x v="6"/>
    <m/>
    <m/>
    <m/>
    <m/>
    <m/>
    <m/>
    <m/>
    <m/>
    <n v="28895.26"/>
    <n v="4893.55"/>
    <m/>
    <m/>
    <m/>
    <m/>
    <m/>
    <m/>
    <m/>
    <m/>
    <m/>
    <x v="0"/>
    <x v="0"/>
    <m/>
  </r>
  <r>
    <s v=""/>
    <s v=" EJ_0205_1280"/>
    <s v="RCS BPM Pick-up - Final Design - BPM Assembly, Including Buttons and Housing"/>
    <s v="6.03.02.05.01"/>
    <x v="0"/>
    <d v="2024-04-05T00:00:00"/>
    <d v="2024-10-30T00:00:00"/>
    <s v="mahmed"/>
    <s v="gassner"/>
    <n v="11304.81"/>
    <s v="EDIA"/>
    <s v="C"/>
    <s v="Labor"/>
    <s v="TEC"/>
    <m/>
    <s v="BNL"/>
    <s v="PED"/>
    <s v="INS"/>
    <x v="6"/>
    <s v="S.P136"/>
    <m/>
    <m/>
    <m/>
    <m/>
    <m/>
    <m/>
    <m/>
    <n v="9667.56"/>
    <n v="1637.25"/>
    <m/>
    <m/>
    <m/>
    <m/>
    <m/>
    <m/>
    <m/>
    <m/>
    <m/>
    <x v="0"/>
    <x v="0"/>
    <m/>
  </r>
  <r>
    <s v=""/>
    <s v=" EJ_0205_1500"/>
    <s v="RCS BPM Electronics -  module - Automated test setup (design and development)"/>
    <s v="6.03.02.05.01"/>
    <x v="0"/>
    <d v="2027-06-08T00:00:00"/>
    <d v="2027-08-03T00:00:00"/>
    <s v="mahmed"/>
    <s v="gassner"/>
    <n v="17736.009999999998"/>
    <s v="CON"/>
    <s v="C"/>
    <s v="Labor"/>
    <s v="TEC"/>
    <m/>
    <s v="BNL"/>
    <s v="Const"/>
    <s v="INS"/>
    <x v="8"/>
    <s v="S.P001"/>
    <s v="APP00180"/>
    <m/>
    <m/>
    <m/>
    <m/>
    <m/>
    <m/>
    <m/>
    <m/>
    <m/>
    <n v="17736.009999999998"/>
    <m/>
    <m/>
    <m/>
    <m/>
    <m/>
    <m/>
    <m/>
    <x v="0"/>
    <x v="0"/>
    <m/>
  </r>
  <r>
    <s v=""/>
    <s v=" EJ_0205_1460"/>
    <s v="RCS BPM Electronics -  module - Fabrication support"/>
    <s v="6.03.02.05.01"/>
    <x v="0"/>
    <d v="2026-08-17T00:00:00"/>
    <d v="2027-06-04T00:00:00"/>
    <s v="mahmed"/>
    <s v="gassner"/>
    <n v="17640.04"/>
    <s v="CON"/>
    <s v="C"/>
    <s v="Labor"/>
    <s v="TEC"/>
    <m/>
    <s v="BNL"/>
    <s v="Const"/>
    <s v="INS"/>
    <x v="9"/>
    <s v="S.P001"/>
    <s v="APP00180"/>
    <m/>
    <m/>
    <m/>
    <m/>
    <m/>
    <m/>
    <m/>
    <m/>
    <n v="2822.41"/>
    <n v="14817.64"/>
    <m/>
    <m/>
    <m/>
    <m/>
    <m/>
    <m/>
    <m/>
    <x v="0"/>
    <x v="0"/>
    <m/>
  </r>
  <r>
    <s v=""/>
    <s v=" EJ_0205_1520"/>
    <s v="RCS BPM Electronics -  module - Acceptance testing support, test procedures, documentation"/>
    <s v="6.03.02.05.01"/>
    <x v="0"/>
    <d v="2027-08-04T00:00:00"/>
    <d v="2028-03-27T00:00:00"/>
    <s v="mahmed"/>
    <s v="gassner"/>
    <n v="181976.98"/>
    <s v="CON"/>
    <s v="C"/>
    <s v="Labor"/>
    <s v="TEC"/>
    <m/>
    <s v="BNL"/>
    <s v="Const"/>
    <s v="INS"/>
    <x v="8"/>
    <s v="S.P001"/>
    <s v="APP00180"/>
    <m/>
    <m/>
    <m/>
    <m/>
    <m/>
    <m/>
    <m/>
    <m/>
    <m/>
    <n v="46631.6"/>
    <n v="135345.38"/>
    <m/>
    <m/>
    <m/>
    <m/>
    <m/>
    <m/>
    <x v="0"/>
    <x v="0"/>
    <m/>
  </r>
  <r>
    <s v=""/>
    <s v=" EJ_0205_1620"/>
    <s v="RCS BPM Pick-up - Assembly of BPM mechanical test fixture"/>
    <s v="6.03.02.05.01"/>
    <x v="0"/>
    <d v="2025-12-09T00:00:00"/>
    <d v="2026-12-09T00:00:00"/>
    <s v="mahmed"/>
    <s v="gassner"/>
    <n v="47426.93"/>
    <s v="CON"/>
    <s v="C"/>
    <s v="Labor"/>
    <s v="TEC"/>
    <m/>
    <s v="BNL"/>
    <s v="Const"/>
    <s v="INS"/>
    <x v="7"/>
    <m/>
    <m/>
    <m/>
    <m/>
    <m/>
    <m/>
    <m/>
    <m/>
    <m/>
    <m/>
    <n v="38735.14"/>
    <n v="8691.7900000000009"/>
    <m/>
    <m/>
    <m/>
    <m/>
    <m/>
    <m/>
    <m/>
    <x v="0"/>
    <x v="0"/>
    <m/>
  </r>
  <r>
    <s v=""/>
    <s v=" SR_0200_1140"/>
    <s v="ESR Dipole - First Article - Test Magnets"/>
    <s v="6.04.02.01"/>
    <x v="1"/>
    <d v="2026-09-25T00:00:00"/>
    <d v="2026-10-23T00:00:00"/>
    <s v="jtolle"/>
    <s v="hwitte"/>
    <n v="3303.01"/>
    <s v="EDIA"/>
    <s v="C"/>
    <s v="Labor"/>
    <s v="TEC"/>
    <m/>
    <s v="BNL"/>
    <s v="Const.Fabricate"/>
    <s v="NC_MAG"/>
    <x v="9"/>
    <s v="D25.APP09.A"/>
    <s v="APP00538"/>
    <m/>
    <m/>
    <m/>
    <m/>
    <m/>
    <m/>
    <m/>
    <m/>
    <n v="660.6"/>
    <n v="2642.41"/>
    <m/>
    <m/>
    <m/>
    <m/>
    <m/>
    <m/>
    <m/>
    <x v="0"/>
    <x v="0"/>
    <m/>
  </r>
  <r>
    <s v=""/>
    <s v=" SR_0200_2040"/>
    <s v="ESR Sextupole - Vendor I - First Article - Test Magnets"/>
    <s v="6.04.02.02"/>
    <x v="1"/>
    <d v="2025-07-25T00:00:00"/>
    <d v="2025-08-21T00:00:00"/>
    <s v="jtolle"/>
    <s v="hwitte"/>
    <n v="6208.78"/>
    <s v="EDIA"/>
    <s v="C"/>
    <s v="Labor"/>
    <s v="TEC"/>
    <m/>
    <s v="BNL"/>
    <s v="Const.Fabricate"/>
    <s v="NC_MAG"/>
    <x v="9"/>
    <s v="D.APP43.A"/>
    <s v="APP00049"/>
    <m/>
    <m/>
    <m/>
    <m/>
    <m/>
    <m/>
    <m/>
    <n v="6208.78"/>
    <m/>
    <m/>
    <m/>
    <m/>
    <m/>
    <m/>
    <m/>
    <m/>
    <m/>
    <x v="0"/>
    <x v="0"/>
    <m/>
  </r>
  <r>
    <s v=""/>
    <s v=" SR_0200_1420"/>
    <s v="ESR Dipole - Mount on Girders &amp; Survey - AS03"/>
    <s v="6.04.02.05"/>
    <x v="0"/>
    <d v="2028-04-10T00:00:00"/>
    <d v="2028-08-10T00:00:00"/>
    <s v="jtolle"/>
    <s v="hwitte"/>
    <n v="36139.89"/>
    <s v="CON"/>
    <s v="C"/>
    <s v="Labor"/>
    <s v="TEC"/>
    <m/>
    <s v="BNL"/>
    <s v="Const.Install"/>
    <s v="NC_MAG"/>
    <x v="7"/>
    <m/>
    <m/>
    <m/>
    <m/>
    <m/>
    <m/>
    <m/>
    <m/>
    <m/>
    <m/>
    <m/>
    <m/>
    <n v="36139.89"/>
    <m/>
    <m/>
    <m/>
    <m/>
    <m/>
    <m/>
    <x v="0"/>
    <x v="0"/>
    <m/>
  </r>
  <r>
    <s v=""/>
    <s v=" SR_0200_1880"/>
    <s v="ESR Quad - Mount on Girders &amp; Survey - AS03"/>
    <s v="6.04.02.05"/>
    <x v="0"/>
    <d v="2028-05-26T00:00:00"/>
    <d v="2028-09-22T00:00:00"/>
    <s v="jtolle"/>
    <s v="hwitte"/>
    <n v="23734.73"/>
    <s v="CON"/>
    <s v="C"/>
    <s v="Labor"/>
    <s v="TEC"/>
    <m/>
    <s v="BNL"/>
    <s v="Const.Install"/>
    <s v="NC_MAG"/>
    <x v="7"/>
    <m/>
    <m/>
    <m/>
    <m/>
    <m/>
    <m/>
    <m/>
    <m/>
    <m/>
    <m/>
    <m/>
    <m/>
    <n v="23734.73"/>
    <m/>
    <m/>
    <m/>
    <m/>
    <m/>
    <m/>
    <x v="0"/>
    <x v="0"/>
    <m/>
  </r>
  <r>
    <s v=""/>
    <s v=" SR_0200_2340"/>
    <s v="ESR Sextupole - Mount on Girders &amp; Survey - AS03"/>
    <s v="6.04.02.05"/>
    <x v="0"/>
    <d v="2027-01-06T00:00:00"/>
    <d v="2027-05-13T00:00:00"/>
    <s v="jtolle"/>
    <s v="hwitte"/>
    <n v="14341.22"/>
    <s v="CON"/>
    <s v="C"/>
    <s v="Labor"/>
    <s v="TEC"/>
    <m/>
    <s v="BNL"/>
    <s v="Const.Install"/>
    <s v="NC_MAG"/>
    <x v="7"/>
    <m/>
    <m/>
    <m/>
    <m/>
    <m/>
    <m/>
    <m/>
    <m/>
    <m/>
    <m/>
    <m/>
    <n v="14341.22"/>
    <m/>
    <m/>
    <m/>
    <m/>
    <m/>
    <m/>
    <m/>
    <x v="0"/>
    <x v="0"/>
    <m/>
  </r>
  <r>
    <s v=""/>
    <s v=" SR_0200_1410"/>
    <s v="ESR Corrector - Mount on Girders &amp; Survey - AS03"/>
    <s v="6.04.02.05"/>
    <x v="0"/>
    <d v="2027-03-11T00:00:00"/>
    <d v="2027-06-24T00:00:00"/>
    <s v="jtolle"/>
    <s v="hwitte"/>
    <n v="22932.1"/>
    <s v="CON"/>
    <s v="C"/>
    <s v="Labor"/>
    <s v="TEC"/>
    <m/>
    <s v="BNL"/>
    <s v="Const.Install"/>
    <s v="NC_MAG"/>
    <x v="7"/>
    <m/>
    <m/>
    <m/>
    <m/>
    <m/>
    <m/>
    <m/>
    <m/>
    <m/>
    <m/>
    <m/>
    <n v="22932.1"/>
    <m/>
    <m/>
    <m/>
    <m/>
    <m/>
    <m/>
    <m/>
    <x v="0"/>
    <x v="0"/>
    <m/>
  </r>
  <r>
    <s v=""/>
    <s v=" SR_0407_1140"/>
    <s v="TR Effort: Vacuum Support Equipment"/>
    <s v="6.04.05.07"/>
    <x v="2"/>
    <d v="2025-03-04T00:00:00"/>
    <d v="2026-01-16T00:00:00"/>
    <s v="rnavarrol"/>
    <s v="chetzel"/>
    <n v="23026.3"/>
    <s v="EDIA"/>
    <s v="C"/>
    <s v="Labor"/>
    <s v="TEC"/>
    <m/>
    <s v="BNL"/>
    <s v="Const"/>
    <s v="VAC"/>
    <x v="9"/>
    <s v="S.P307"/>
    <m/>
    <m/>
    <m/>
    <m/>
    <m/>
    <m/>
    <m/>
    <m/>
    <n v="15490.42"/>
    <n v="7535.88"/>
    <m/>
    <m/>
    <m/>
    <m/>
    <m/>
    <m/>
    <m/>
    <m/>
    <x v="0"/>
    <x v="0"/>
    <m/>
  </r>
  <r>
    <s v=""/>
    <s v=" SR_0407_1040"/>
    <s v="Vacuum Support Equipment - Finalize design"/>
    <s v="6.04.05.07"/>
    <x v="1"/>
    <d v="2023-08-07T00:00:00"/>
    <d v="2023-09-25T00:00:00"/>
    <s v="rnavarrol"/>
    <s v="chetzel"/>
    <n v="1690.49"/>
    <s v="EDIA"/>
    <s v="C"/>
    <s v="Labor"/>
    <s v="TEC"/>
    <m/>
    <s v="BNL"/>
    <s v="PED"/>
    <s v="VAC"/>
    <x v="6"/>
    <s v="A.PP025"/>
    <s v="APP00064"/>
    <m/>
    <m/>
    <m/>
    <m/>
    <m/>
    <n v="1690.49"/>
    <m/>
    <m/>
    <m/>
    <m/>
    <m/>
    <m/>
    <m/>
    <m/>
    <m/>
    <m/>
    <m/>
    <x v="0"/>
    <x v="0"/>
    <m/>
  </r>
  <r>
    <s v=""/>
    <s v=" SR_0402_1140"/>
    <s v="ESR Vacuum Valves - Vendor and Procurement Support"/>
    <s v="6.04.05.02"/>
    <x v="0"/>
    <d v="2026-05-21T00:00:00"/>
    <d v="2027-05-20T00:00:00"/>
    <s v="rnavarrol"/>
    <s v="chetzel"/>
    <n v="30104.41"/>
    <s v="EDIA"/>
    <s v="C"/>
    <s v="Labor"/>
    <s v="TEC"/>
    <m/>
    <s v="BNL"/>
    <s v="Const"/>
    <s v="VAC"/>
    <x v="9"/>
    <s v="S.P111"/>
    <s v="APP00234"/>
    <m/>
    <m/>
    <m/>
    <m/>
    <m/>
    <m/>
    <m/>
    <m/>
    <n v="11078.42"/>
    <n v="19025.990000000002"/>
    <m/>
    <m/>
    <m/>
    <m/>
    <m/>
    <m/>
    <m/>
    <x v="0"/>
    <x v="0"/>
    <m/>
  </r>
  <r>
    <s v=""/>
    <s v=" SR_0403_1140"/>
    <s v="ESR Vacuum Pumps - Vendor and Procurement Support"/>
    <s v="6.04.05.03"/>
    <x v="0"/>
    <d v="2026-09-23T00:00:00"/>
    <d v="2028-02-28T00:00:00"/>
    <s v="rnavarrol"/>
    <s v="chetzel"/>
    <n v="123055.52"/>
    <s v="EDIA"/>
    <s v="C"/>
    <s v="Labor"/>
    <s v="TEC"/>
    <m/>
    <s v="BNL"/>
    <s v="Const"/>
    <s v="VAC"/>
    <x v="9"/>
    <s v="D.APP11"/>
    <s v="APP00030"/>
    <m/>
    <m/>
    <m/>
    <m/>
    <m/>
    <m/>
    <m/>
    <m/>
    <n v="2079.81"/>
    <n v="86658.81"/>
    <n v="34316.89"/>
    <m/>
    <m/>
    <m/>
    <m/>
    <m/>
    <m/>
    <x v="0"/>
    <x v="0"/>
    <m/>
  </r>
  <r>
    <s v=""/>
    <s v=" SR_0404_1140"/>
    <s v="ESR Vacuum Monitoring &amp; Control - Vendor and Procurement Support"/>
    <s v="6.04.05.04"/>
    <x v="0"/>
    <d v="2026-12-23T00:00:00"/>
    <d v="2028-01-07T00:00:00"/>
    <s v="rnavarrol"/>
    <s v="chetzel"/>
    <n v="110701.79"/>
    <s v="EDIA"/>
    <s v="C"/>
    <s v="Labor"/>
    <s v="TEC"/>
    <m/>
    <s v="BNL"/>
    <s v="Const"/>
    <s v="VAC"/>
    <x v="9"/>
    <s v="S.P107"/>
    <s v="APP00232"/>
    <m/>
    <m/>
    <m/>
    <m/>
    <m/>
    <m/>
    <m/>
    <m/>
    <m/>
    <n v="83026.34"/>
    <n v="27675.45"/>
    <m/>
    <m/>
    <m/>
    <m/>
    <m/>
    <m/>
    <x v="0"/>
    <x v="0"/>
    <m/>
  </r>
  <r>
    <s v=""/>
    <s v=" SR_0405_1140"/>
    <s v="ESR Vacuum Utilities (racks, cooling water) - Vendor and Procurement Support"/>
    <s v="6.04.05.05"/>
    <x v="0"/>
    <d v="2026-05-21T00:00:00"/>
    <d v="2027-05-20T00:00:00"/>
    <s v="rnavarrol"/>
    <s v="chetzel"/>
    <n v="54187.94"/>
    <s v="EDIA"/>
    <s v="C"/>
    <s v="Labor"/>
    <s v="TEC"/>
    <m/>
    <s v="BNL"/>
    <s v="Const"/>
    <s v="VAC"/>
    <x v="9"/>
    <s v="S.P075"/>
    <s v="APP00158"/>
    <m/>
    <m/>
    <m/>
    <m/>
    <m/>
    <m/>
    <m/>
    <m/>
    <n v="19941.16"/>
    <n v="34246.78"/>
    <m/>
    <m/>
    <m/>
    <m/>
    <m/>
    <m/>
    <m/>
    <x v="0"/>
    <x v="0"/>
    <m/>
  </r>
  <r>
    <s v=""/>
    <s v=" SR_0601_1180"/>
    <s v="BPM Electronics Preliminary Design -"/>
    <s v="6.04.06.01"/>
    <x v="0"/>
    <d v="2022-10-03T00:00:00"/>
    <d v="2023-06-09T00:00:00"/>
    <s v="mahmed"/>
    <s v="gassner"/>
    <n v="4467.72"/>
    <s v="EDIA"/>
    <s v="C"/>
    <s v="Labor"/>
    <s v="TEC"/>
    <m/>
    <s v="BNL"/>
    <s v="PED"/>
    <s v="INS"/>
    <x v="11"/>
    <m/>
    <m/>
    <m/>
    <m/>
    <m/>
    <m/>
    <m/>
    <n v="4467.72"/>
    <m/>
    <m/>
    <m/>
    <m/>
    <m/>
    <m/>
    <m/>
    <m/>
    <m/>
    <m/>
    <m/>
    <x v="0"/>
    <x v="0"/>
    <m/>
  </r>
  <r>
    <s v=""/>
    <s v=" SR_0601_1300"/>
    <s v="BPM Electronics Final Design -"/>
    <s v="6.04.06.01"/>
    <x v="0"/>
    <d v="2023-09-06T00:00:00"/>
    <d v="2024-06-24T00:00:00"/>
    <s v="mahmed"/>
    <s v="gassner"/>
    <n v="33516.089999999997"/>
    <s v="EDIA"/>
    <s v="C"/>
    <s v="Labor"/>
    <s v="TEC"/>
    <m/>
    <s v="BNL"/>
    <s v="PED"/>
    <s v="INS"/>
    <x v="6"/>
    <m/>
    <m/>
    <m/>
    <m/>
    <m/>
    <m/>
    <m/>
    <n v="3016.45"/>
    <n v="30499.64"/>
    <m/>
    <m/>
    <m/>
    <m/>
    <m/>
    <m/>
    <m/>
    <m/>
    <m/>
    <m/>
    <x v="0"/>
    <x v="0"/>
    <m/>
  </r>
  <r>
    <s v=""/>
    <s v=" SR_0601_1460"/>
    <s v="BPM Electronics - Automated test setup (design and development)"/>
    <s v="6.04.06.01"/>
    <x v="0"/>
    <d v="2025-12-09T00:00:00"/>
    <d v="2027-12-08T00:00:00"/>
    <s v="mahmed"/>
    <s v="gassner"/>
    <n v="17545.97"/>
    <s v="EDIA"/>
    <s v="C"/>
    <s v="Labor"/>
    <s v="TEC"/>
    <m/>
    <s v="BNL"/>
    <s v="Const"/>
    <s v="INS"/>
    <x v="10"/>
    <m/>
    <m/>
    <m/>
    <m/>
    <m/>
    <m/>
    <m/>
    <m/>
    <m/>
    <m/>
    <n v="7193.85"/>
    <n v="8772.99"/>
    <n v="1579.14"/>
    <m/>
    <m/>
    <m/>
    <m/>
    <m/>
    <m/>
    <x v="0"/>
    <x v="0"/>
    <m/>
  </r>
  <r>
    <s v=""/>
    <s v=" SR_0601_1480"/>
    <s v="BPM Electronics -  Fabrication support"/>
    <s v="6.04.06.01"/>
    <x v="0"/>
    <d v="2025-12-09T00:00:00"/>
    <d v="2026-12-08T00:00:00"/>
    <s v="mahmed"/>
    <s v="gassner"/>
    <n v="17244.2"/>
    <s v="CON"/>
    <s v="C"/>
    <s v="Labor"/>
    <s v="TEC"/>
    <m/>
    <s v="BNL"/>
    <s v="Const"/>
    <s v="INS"/>
    <x v="10"/>
    <m/>
    <m/>
    <m/>
    <m/>
    <m/>
    <m/>
    <m/>
    <m/>
    <m/>
    <m/>
    <n v="14140.24"/>
    <n v="3103.96"/>
    <m/>
    <m/>
    <m/>
    <m/>
    <m/>
    <m/>
    <m/>
    <x v="0"/>
    <x v="0"/>
    <m/>
  </r>
  <r>
    <s v=""/>
    <s v=" SR_0601_1500"/>
    <s v="BPM Electronics -  Acceptance testing support, test procedures, documentation"/>
    <s v="6.04.06.01"/>
    <x v="0"/>
    <d v="2026-12-09T00:00:00"/>
    <d v="2028-12-06T00:00:00"/>
    <s v="mahmed"/>
    <s v="gassner"/>
    <n v="18158.400000000001"/>
    <s v="EDIA"/>
    <s v="C"/>
    <s v="Labor"/>
    <s v="TEC"/>
    <m/>
    <s v="BNL"/>
    <s v="Const"/>
    <s v="INS"/>
    <x v="8"/>
    <m/>
    <m/>
    <m/>
    <m/>
    <m/>
    <m/>
    <m/>
    <m/>
    <m/>
    <m/>
    <m/>
    <n v="7459.86"/>
    <n v="9097.39"/>
    <n v="1601.14"/>
    <m/>
    <m/>
    <m/>
    <m/>
    <m/>
    <x v="0"/>
    <x v="0"/>
    <m/>
  </r>
  <r>
    <s v=""/>
    <s v=" SR_0601_1540"/>
    <s v="BPM Electronics -  module procurement (material) - Test and Final Acceptance (2 hrs each x 494)"/>
    <s v="6.04.06.01"/>
    <x v="0"/>
    <d v="2027-07-06T00:00:00"/>
    <d v="2028-07-03T00:00:00"/>
    <s v="mahmed"/>
    <s v="gassner"/>
    <n v="140503.01"/>
    <s v="EDIA"/>
    <s v="C"/>
    <s v="Labor"/>
    <s v="TEC"/>
    <m/>
    <s v="BNL"/>
    <s v="Const"/>
    <s v="INS"/>
    <x v="8"/>
    <s v="S.P140"/>
    <s v="APP00164"/>
    <m/>
    <m/>
    <m/>
    <m/>
    <m/>
    <m/>
    <m/>
    <m/>
    <m/>
    <n v="34844.75"/>
    <n v="105658.27"/>
    <m/>
    <m/>
    <m/>
    <m/>
    <m/>
    <m/>
    <x v="0"/>
    <x v="0"/>
    <m/>
  </r>
  <r>
    <s v=""/>
    <s v=" HR_0201_1120"/>
    <s v="Path Length Variation Magnets - Magnet measurements"/>
    <s v="6.05.02.01"/>
    <x v="0"/>
    <d v="2028-12-18T00:00:00"/>
    <d v="2028-12-22T00:00:00"/>
    <s v="jtolle"/>
    <s v="mahler"/>
    <n v="5937.27"/>
    <s v="EDIA"/>
    <s v="C"/>
    <s v="Labor"/>
    <s v="TEC"/>
    <m/>
    <s v="BNL"/>
    <s v="Const.Test"/>
    <s v="NC_MAG"/>
    <x v="8"/>
    <s v="P.S350"/>
    <m/>
    <m/>
    <m/>
    <m/>
    <m/>
    <m/>
    <m/>
    <m/>
    <m/>
    <m/>
    <m/>
    <m/>
    <n v="5937.27"/>
    <m/>
    <m/>
    <m/>
    <m/>
    <m/>
    <x v="0"/>
    <x v="0"/>
    <m/>
  </r>
  <r>
    <s v=""/>
    <s v=" HR_0203_1220"/>
    <s v="IR2 - Chambers, Bellows, Supports - Testing and Final Acceptance"/>
    <s v="6.05.02.03.01"/>
    <x v="0"/>
    <d v="2027-05-21T00:00:00"/>
    <d v="2027-09-14T00:00:00"/>
    <s v="rnavarrol"/>
    <s v="weiss"/>
    <n v="7620.94"/>
    <s v="EDIA"/>
    <s v="C"/>
    <s v="Labor"/>
    <s v="TEC"/>
    <m/>
    <s v="BNL"/>
    <s v="Const"/>
    <s v="VAC"/>
    <x v="8"/>
    <s v="S.P114"/>
    <m/>
    <m/>
    <m/>
    <m/>
    <m/>
    <m/>
    <m/>
    <m/>
    <m/>
    <m/>
    <n v="7620.94"/>
    <m/>
    <m/>
    <m/>
    <m/>
    <m/>
    <m/>
    <m/>
    <x v="0"/>
    <x v="0"/>
    <m/>
  </r>
  <r>
    <s v=""/>
    <s v=" HR_0203_1560"/>
    <s v="IR2 - valves and pumps - Testing and Final Acceptance"/>
    <s v="6.05.02.03.01"/>
    <x v="0"/>
    <d v="2026-11-12T00:00:00"/>
    <d v="2027-05-06T00:00:00"/>
    <s v="rnavarrol"/>
    <s v="weiss"/>
    <n v="831.38"/>
    <s v="EDIA"/>
    <s v="C"/>
    <s v="Labor"/>
    <s v="TEC"/>
    <m/>
    <s v="BNL"/>
    <s v="Const"/>
    <s v="VAC"/>
    <x v="8"/>
    <s v="A.PP026"/>
    <s v="APP00065"/>
    <m/>
    <m/>
    <m/>
    <m/>
    <m/>
    <m/>
    <m/>
    <m/>
    <m/>
    <n v="831.38"/>
    <m/>
    <m/>
    <m/>
    <m/>
    <m/>
    <m/>
    <m/>
    <x v="0"/>
    <x v="0"/>
    <m/>
  </r>
  <r>
    <s v=""/>
    <s v=" HR_0401_1120"/>
    <s v="AtR to Blue Transfer Line Magnet - Magnet measurements"/>
    <s v="6.05.03.01"/>
    <x v="0"/>
    <d v="2028-12-26T00:00:00"/>
    <d v="2029-02-22T00:00:00"/>
    <s v="jtolle"/>
    <s v="mahler"/>
    <n v="47498.14"/>
    <s v="CON"/>
    <s v="C"/>
    <s v="Labor"/>
    <s v="TEC"/>
    <m/>
    <s v="BNL"/>
    <s v="Const.Test"/>
    <s v="NC_MAG"/>
    <x v="8"/>
    <s v="S.P013"/>
    <m/>
    <m/>
    <m/>
    <m/>
    <m/>
    <m/>
    <m/>
    <m/>
    <m/>
    <m/>
    <m/>
    <m/>
    <n v="47498.14"/>
    <m/>
    <m/>
    <m/>
    <m/>
    <m/>
    <x v="0"/>
    <x v="0"/>
    <m/>
  </r>
  <r>
    <s v=""/>
    <s v=" HR_0403_1220"/>
    <s v="HR Inj-Sys Upgrade Vacuum - Chambers, Bellows, Supports - Testing and Final Acceptance"/>
    <s v="6.05.03.03"/>
    <x v="0"/>
    <d v="2027-05-21T00:00:00"/>
    <d v="2027-09-14T00:00:00"/>
    <s v="rnavarrol"/>
    <s v="weiss"/>
    <n v="2217"/>
    <s v="EDIA"/>
    <s v="C"/>
    <s v="Labor"/>
    <s v="TEC"/>
    <m/>
    <s v="BNL"/>
    <s v="Const"/>
    <s v="VAC"/>
    <x v="8"/>
    <s v="S.P115"/>
    <m/>
    <m/>
    <m/>
    <m/>
    <m/>
    <m/>
    <m/>
    <m/>
    <m/>
    <m/>
    <n v="2217"/>
    <m/>
    <m/>
    <m/>
    <m/>
    <m/>
    <m/>
    <m/>
    <x v="0"/>
    <x v="0"/>
    <m/>
  </r>
  <r>
    <s v=""/>
    <s v=" HR_0403_1560"/>
    <s v="HR Inj-Sys Upgrade Vacuum - Valves and Pumps - Testing and Final Acceptance"/>
    <s v="6.05.03.03"/>
    <x v="0"/>
    <d v="2026-11-12T00:00:00"/>
    <d v="2027-05-06T00:00:00"/>
    <s v="rnavarrol"/>
    <s v="weiss"/>
    <n v="277.13"/>
    <s v="EDIA"/>
    <s v="C"/>
    <s v="Labor"/>
    <s v="TEC"/>
    <m/>
    <s v="BNL"/>
    <s v="Const"/>
    <s v="VAC"/>
    <x v="8"/>
    <s v="P.S119"/>
    <m/>
    <m/>
    <m/>
    <m/>
    <m/>
    <m/>
    <m/>
    <m/>
    <m/>
    <m/>
    <n v="277.13"/>
    <m/>
    <m/>
    <m/>
    <m/>
    <m/>
    <m/>
    <m/>
    <x v="0"/>
    <x v="0"/>
    <m/>
  </r>
  <r>
    <s v=""/>
    <s v=" HR_0700_1020"/>
    <s v="reconfiguring helical magnets in snakes"/>
    <s v="6.05.06"/>
    <x v="0"/>
    <d v="2026-09-30T00:00:00"/>
    <d v="2028-09-28T00:00:00"/>
    <s v="jtolle"/>
    <s v="mda"/>
    <n v="493389.17"/>
    <s v="CON"/>
    <s v="K"/>
    <s v="Labor"/>
    <s v="TEC"/>
    <m/>
    <s v="BNL"/>
    <s v="Const"/>
    <s v="SC_MAG"/>
    <x v="6"/>
    <s v="S.P051"/>
    <m/>
    <m/>
    <m/>
    <m/>
    <m/>
    <m/>
    <m/>
    <m/>
    <m/>
    <n v="986.78"/>
    <n v="246694.58"/>
    <n v="245707.81"/>
    <m/>
    <m/>
    <m/>
    <m/>
    <m/>
    <m/>
    <x v="0"/>
    <x v="0"/>
    <m/>
  </r>
  <r>
    <s v=""/>
    <s v=" HR_0802_1180"/>
    <s v="High Current HCeS - Decommission and dissassembly of all LeRec Gun system"/>
    <s v="6.05.07.02"/>
    <x v="0"/>
    <d v="2027-08-04T00:00:00"/>
    <d v="2028-03-27T00:00:00"/>
    <s v="glayden"/>
    <s v="skaritka"/>
    <n v="181976.98"/>
    <s v="CON"/>
    <s v="C"/>
    <s v="Labor"/>
    <s v="TEC"/>
    <m/>
    <s v="BNL"/>
    <s v="Const"/>
    <s v="SHC"/>
    <x v="5"/>
    <m/>
    <m/>
    <m/>
    <m/>
    <m/>
    <m/>
    <m/>
    <m/>
    <m/>
    <m/>
    <m/>
    <n v="46631.6"/>
    <n v="135345.38"/>
    <m/>
    <m/>
    <m/>
    <m/>
    <m/>
    <m/>
    <x v="0"/>
    <x v="0"/>
    <m/>
  </r>
  <r>
    <s v=""/>
    <s v=" HR_0802_1200"/>
    <s v="High Current HCeS - Move all High Current e-source systems into new prepared locations (1002 Tunnel BORE)"/>
    <s v="6.05.07.02"/>
    <x v="0"/>
    <d v="2028-03-28T00:00:00"/>
    <d v="2028-07-19T00:00:00"/>
    <s v="glayden"/>
    <s v="skaritka"/>
    <n v="45891.92"/>
    <s v="CON"/>
    <s v="C"/>
    <s v="Labor"/>
    <s v="TEC"/>
    <m/>
    <s v="BNL"/>
    <s v="Const"/>
    <s v="SHC"/>
    <x v="5"/>
    <m/>
    <m/>
    <m/>
    <m/>
    <m/>
    <m/>
    <m/>
    <m/>
    <m/>
    <m/>
    <m/>
    <m/>
    <n v="45891.92"/>
    <m/>
    <m/>
    <m/>
    <m/>
    <m/>
    <m/>
    <x v="0"/>
    <x v="0"/>
    <m/>
  </r>
  <r>
    <s v=""/>
    <s v=" HR_0802_1220"/>
    <s v="High Current HCeS - Refurbish, upgrade and reassemble systems in final location"/>
    <s v="6.05.07.02"/>
    <x v="0"/>
    <d v="2028-07-20T00:00:00"/>
    <d v="2029-05-08T00:00:00"/>
    <s v="glayden"/>
    <s v="skaritka"/>
    <n v="235442.76"/>
    <s v="CON"/>
    <s v="C"/>
    <s v="Labor"/>
    <s v="TEC"/>
    <m/>
    <s v="BNL"/>
    <s v="Const"/>
    <s v="SHC"/>
    <x v="7"/>
    <m/>
    <m/>
    <m/>
    <m/>
    <m/>
    <m/>
    <m/>
    <m/>
    <m/>
    <m/>
    <m/>
    <m/>
    <n v="60037.9"/>
    <n v="175404.86"/>
    <m/>
    <m/>
    <m/>
    <m/>
    <m/>
    <x v="0"/>
    <x v="0"/>
    <m/>
  </r>
  <r>
    <s v=""/>
    <s v=" HR_0802_1300"/>
    <s v="High Current HCeS - Integration and testing of all subsystems"/>
    <s v="6.05.07.02"/>
    <x v="0"/>
    <d v="1931-01-03T00:00:00"/>
    <d v="1931-04-28T00:00:00"/>
    <s v="glayden"/>
    <s v="skaritka"/>
    <n v="101762.38"/>
    <s v="CON"/>
    <s v="C"/>
    <s v="Labor"/>
    <s v="TEC"/>
    <m/>
    <s v="BNL"/>
    <s v="Const"/>
    <s v="SHC"/>
    <x v="8"/>
    <m/>
    <m/>
    <m/>
    <m/>
    <m/>
    <m/>
    <m/>
    <m/>
    <m/>
    <m/>
    <m/>
    <m/>
    <m/>
    <m/>
    <m/>
    <n v="101762.38"/>
    <m/>
    <m/>
    <m/>
    <x v="0"/>
    <x v="0"/>
    <m/>
  </r>
  <r>
    <s v=""/>
    <s v=" HR_0802_1420"/>
    <s v="High Current HCeS - System Commissioning"/>
    <s v="6.05.07.02"/>
    <x v="0"/>
    <d v="1931-04-29T00:00:00"/>
    <d v="1931-10-17T00:00:00"/>
    <s v="glayden"/>
    <s v="skaritka"/>
    <n v="63824.1"/>
    <s v="CON"/>
    <s v="C"/>
    <s v="Labor"/>
    <s v="TEC"/>
    <m/>
    <s v="BNL"/>
    <s v="Const"/>
    <s v="SHC"/>
    <x v="4"/>
    <m/>
    <m/>
    <m/>
    <m/>
    <m/>
    <m/>
    <m/>
    <m/>
    <m/>
    <m/>
    <m/>
    <m/>
    <m/>
    <m/>
    <m/>
    <n v="57441.69"/>
    <n v="6382.41"/>
    <m/>
    <m/>
    <x v="0"/>
    <x v="0"/>
    <m/>
  </r>
  <r>
    <s v=""/>
    <s v=" HR_0804_1240"/>
    <s v="SHC Beam Transport Magnets - Mounting on Girder"/>
    <s v="6.05.07.04"/>
    <x v="0"/>
    <d v="2028-01-10T00:00:00"/>
    <d v="2028-10-23T00:00:00"/>
    <s v="jtolle"/>
    <s v="hwitte"/>
    <n v="152416.03"/>
    <s v="EDIA"/>
    <s v="C"/>
    <s v="Labor"/>
    <s v="TEC"/>
    <m/>
    <s v="BNL"/>
    <s v="Const.Install"/>
    <s v="SHC"/>
    <x v="5"/>
    <m/>
    <m/>
    <m/>
    <m/>
    <m/>
    <m/>
    <m/>
    <m/>
    <m/>
    <m/>
    <m/>
    <m/>
    <n v="140984.82999999999"/>
    <n v="11431.2"/>
    <m/>
    <m/>
    <m/>
    <m/>
    <m/>
    <x v="0"/>
    <x v="0"/>
    <m/>
  </r>
  <r>
    <s v=""/>
    <s v=" HR_0804_1260"/>
    <s v="SHC Beam Transport Magnets - Measurement"/>
    <s v="6.05.07.04"/>
    <x v="0"/>
    <d v="2028-01-10T00:00:00"/>
    <d v="2028-10-23T00:00:00"/>
    <s v="jtolle"/>
    <s v="hwitte"/>
    <n v="121312.34"/>
    <s v="EDIA"/>
    <s v="C"/>
    <s v="Labor"/>
    <s v="TEC"/>
    <m/>
    <s v="BNL"/>
    <s v="Const.Test"/>
    <s v="SHC"/>
    <x v="8"/>
    <m/>
    <m/>
    <m/>
    <m/>
    <m/>
    <m/>
    <m/>
    <m/>
    <m/>
    <m/>
    <m/>
    <m/>
    <n v="112213.91"/>
    <n v="9098.43"/>
    <m/>
    <m/>
    <m/>
    <m/>
    <m/>
    <x v="0"/>
    <x v="0"/>
    <m/>
  </r>
  <r>
    <s v=""/>
    <s v=" HR_0804_4220"/>
    <s v="Hadron &amp; e-Cooling Vacuum - Chambers, Bellows, Supports - Testing and Final Acceptance"/>
    <s v="6.05.07.05"/>
    <x v="0"/>
    <d v="2027-05-21T00:00:00"/>
    <d v="2027-09-14T00:00:00"/>
    <s v="rnavarrol"/>
    <s v="weiss"/>
    <n v="153665.88"/>
    <s v="EDIA"/>
    <s v="C"/>
    <s v="Labor"/>
    <s v="TEC"/>
    <m/>
    <s v="BNL"/>
    <s v="Const"/>
    <s v="VAC"/>
    <x v="8"/>
    <s v="P"/>
    <m/>
    <m/>
    <m/>
    <m/>
    <m/>
    <m/>
    <m/>
    <m/>
    <m/>
    <m/>
    <n v="153665.88"/>
    <m/>
    <m/>
    <m/>
    <m/>
    <m/>
    <m/>
    <m/>
    <x v="0"/>
    <x v="0"/>
    <m/>
  </r>
  <r>
    <s v=""/>
    <s v=" HR_0804_4560"/>
    <s v="Hadron &amp; e-Cooling Vacuum - valves and pumps - Testing and Final Acceptance"/>
    <s v="6.05.07.05"/>
    <x v="0"/>
    <d v="2026-11-12T00:00:00"/>
    <d v="2027-05-06T00:00:00"/>
    <s v="rnavarrol"/>
    <s v="weiss"/>
    <n v="17043.189999999999"/>
    <s v="EDIA"/>
    <s v="C"/>
    <s v="Labor"/>
    <s v="TEC"/>
    <m/>
    <s v="BNL"/>
    <s v="Const"/>
    <s v="VAC"/>
    <x v="8"/>
    <s v="P"/>
    <m/>
    <m/>
    <m/>
    <m/>
    <m/>
    <m/>
    <m/>
    <m/>
    <m/>
    <m/>
    <n v="17043.189999999999"/>
    <m/>
    <m/>
    <m/>
    <m/>
    <m/>
    <m/>
    <m/>
    <x v="0"/>
    <x v="0"/>
    <m/>
  </r>
  <r>
    <s v=""/>
    <s v=" HR_0804_4820"/>
    <s v="e-beamlines Baked Vacuum - Chambers, Bellows, Supports - Testing and Final Acceptance"/>
    <s v="6.05.07.05"/>
    <x v="0"/>
    <d v="2027-05-21T00:00:00"/>
    <d v="2027-09-14T00:00:00"/>
    <s v="rnavarrol"/>
    <s v="weiss"/>
    <n v="131634.43"/>
    <s v="EDIA"/>
    <s v="C"/>
    <s v="Labor"/>
    <s v="TEC"/>
    <m/>
    <s v="BNL"/>
    <s v="Const"/>
    <s v="VAC"/>
    <x v="8"/>
    <s v="S.P116"/>
    <m/>
    <m/>
    <m/>
    <m/>
    <m/>
    <m/>
    <m/>
    <m/>
    <m/>
    <m/>
    <n v="131634.43"/>
    <m/>
    <m/>
    <m/>
    <m/>
    <m/>
    <m/>
    <m/>
    <x v="0"/>
    <x v="0"/>
    <m/>
  </r>
  <r>
    <s v=""/>
    <s v=" HR_0804_5160"/>
    <s v="e-beamlines Baked Vacuum - valves and pumps - Testing and Final Acceptance"/>
    <s v="6.05.07.05"/>
    <x v="0"/>
    <d v="2026-11-12T00:00:00"/>
    <d v="2027-05-06T00:00:00"/>
    <s v="rnavarrol"/>
    <s v="weiss"/>
    <n v="14687.63"/>
    <s v="EDIA"/>
    <s v="C"/>
    <s v="Labor"/>
    <s v="TEC"/>
    <m/>
    <s v="BNL"/>
    <s v="Const"/>
    <s v="VAC"/>
    <x v="8"/>
    <s v="S.P049"/>
    <m/>
    <m/>
    <m/>
    <m/>
    <m/>
    <m/>
    <m/>
    <m/>
    <m/>
    <m/>
    <n v="14687.63"/>
    <m/>
    <m/>
    <m/>
    <m/>
    <m/>
    <m/>
    <m/>
    <x v="0"/>
    <x v="0"/>
    <m/>
  </r>
  <r>
    <s v=""/>
    <s v=" HR_0804_5420"/>
    <s v="e-loop Return Vacuum - Chambers, Bellows, Supports - Testing and Final Acceptance"/>
    <s v="6.05.07.05"/>
    <x v="0"/>
    <d v="2027-05-21T00:00:00"/>
    <d v="2027-09-14T00:00:00"/>
    <s v="rnavarrol"/>
    <s v="weiss"/>
    <n v="131634.43"/>
    <s v="EDIA"/>
    <s v="C"/>
    <s v="Labor"/>
    <s v="TEC"/>
    <m/>
    <s v="BNL"/>
    <s v="Const"/>
    <s v="VAC"/>
    <x v="8"/>
    <s v="S.P117"/>
    <m/>
    <m/>
    <m/>
    <m/>
    <m/>
    <m/>
    <m/>
    <m/>
    <m/>
    <m/>
    <n v="131634.43"/>
    <m/>
    <m/>
    <m/>
    <m/>
    <m/>
    <m/>
    <m/>
    <x v="0"/>
    <x v="0"/>
    <m/>
  </r>
  <r>
    <s v=""/>
    <s v=" HR_0804_5760"/>
    <s v="e-loop Return Vacuum - valves and pumps - Testing and Final Acceptance"/>
    <s v="6.05.07.05"/>
    <x v="0"/>
    <d v="2027-07-09T00:00:00"/>
    <d v="2028-01-03T00:00:00"/>
    <s v="rnavarrol"/>
    <s v="weiss"/>
    <n v="14948.95"/>
    <s v="EDIA"/>
    <s v="C"/>
    <s v="Labor"/>
    <s v="TEC"/>
    <m/>
    <s v="BNL"/>
    <s v="Const"/>
    <s v="VAC"/>
    <x v="8"/>
    <s v="S.P120"/>
    <m/>
    <m/>
    <m/>
    <m/>
    <m/>
    <m/>
    <m/>
    <m/>
    <m/>
    <m/>
    <n v="7349.9"/>
    <n v="7599.05"/>
    <m/>
    <m/>
    <m/>
    <m/>
    <m/>
    <m/>
    <x v="0"/>
    <x v="0"/>
    <m/>
  </r>
  <r>
    <s v=""/>
    <s v=" HR_0804_6020"/>
    <s v="DC-Gun LINAC Vacuum - Chambers, Bellows, Supports - Testing and Final Acceptance"/>
    <s v="6.05.07.05"/>
    <x v="0"/>
    <d v="2027-05-21T00:00:00"/>
    <d v="2027-09-14T00:00:00"/>
    <s v="rnavarrol"/>
    <s v="weiss"/>
    <n v="274353.87"/>
    <s v="EDIA"/>
    <s v="C"/>
    <s v="Labor"/>
    <s v="TEC"/>
    <m/>
    <s v="BNL"/>
    <s v="Const"/>
    <s v="VAC"/>
    <x v="8"/>
    <s v="S.P118"/>
    <m/>
    <m/>
    <m/>
    <m/>
    <m/>
    <m/>
    <m/>
    <m/>
    <m/>
    <m/>
    <n v="274353.87"/>
    <m/>
    <m/>
    <m/>
    <m/>
    <m/>
    <m/>
    <m/>
    <x v="0"/>
    <x v="0"/>
    <m/>
  </r>
  <r>
    <s v=""/>
    <s v=" HR_0804_6360"/>
    <s v="DC-Gun LINAC Vacuum - valves and pumps - Testing and Final Acceptance"/>
    <s v="6.05.07.05"/>
    <x v="0"/>
    <d v="2026-11-12T00:00:00"/>
    <d v="2027-05-06T00:00:00"/>
    <s v="rnavarrol"/>
    <s v="weiss"/>
    <n v="30483.759999999998"/>
    <s v="EDIA"/>
    <s v="C"/>
    <s v="Labor"/>
    <s v="TEC"/>
    <m/>
    <s v="BNL"/>
    <s v="Const"/>
    <s v="VAC"/>
    <x v="8"/>
    <s v="P.S121"/>
    <m/>
    <m/>
    <m/>
    <m/>
    <m/>
    <m/>
    <m/>
    <m/>
    <m/>
    <m/>
    <n v="30483.759999999998"/>
    <m/>
    <m/>
    <m/>
    <m/>
    <m/>
    <m/>
    <m/>
    <x v="0"/>
    <x v="0"/>
    <m/>
  </r>
  <r>
    <s v=""/>
    <s v=" IF_0301_1617"/>
    <s v="15 kV Switchgear - Testing and inspection at vendor's site"/>
    <s v="6.11.03.01"/>
    <x v="0"/>
    <d v="2027-09-24T00:00:00"/>
    <d v="2027-10-01T00:00:00"/>
    <s v="apatil"/>
    <s v="nehring"/>
    <n v="5574.83"/>
    <s v="EDIA"/>
    <s v="C"/>
    <s v="Labor"/>
    <s v="TEC"/>
    <m/>
    <s v="BNL"/>
    <s v="Const"/>
    <s v="INF"/>
    <x v="8"/>
    <m/>
    <m/>
    <m/>
    <m/>
    <m/>
    <m/>
    <m/>
    <m/>
    <m/>
    <m/>
    <m/>
    <n v="4645.6899999999996"/>
    <n v="929.14"/>
    <m/>
    <m/>
    <m/>
    <m/>
    <m/>
    <m/>
    <x v="0"/>
    <x v="0"/>
    <m/>
  </r>
  <r>
    <s v=""/>
    <s v=" IF_0305_1460"/>
    <s v="30 kVA 480V UPS - Start up and commissioning"/>
    <s v="6.11.03.05"/>
    <x v="0"/>
    <d v="2027-07-16T00:00:00"/>
    <d v="2027-08-12T00:00:00"/>
    <s v="apatil"/>
    <s v="nehring"/>
    <n v="22170.01"/>
    <s v="CON"/>
    <s v="C"/>
    <s v="Labor"/>
    <s v="TEC"/>
    <m/>
    <s v="BNL"/>
    <s v="Const"/>
    <s v="INF"/>
    <x v="8"/>
    <m/>
    <m/>
    <m/>
    <m/>
    <m/>
    <m/>
    <m/>
    <m/>
    <m/>
    <m/>
    <m/>
    <n v="22170.01"/>
    <m/>
    <m/>
    <m/>
    <m/>
    <m/>
    <m/>
    <m/>
    <x v="0"/>
    <x v="0"/>
    <m/>
  </r>
  <r>
    <s v=""/>
    <s v=" IR_0213_1180"/>
    <s v="IR Magnets Warm - Mounting on Girders"/>
    <s v="6.06.02.01.03"/>
    <x v="0"/>
    <d v="2028-10-11T00:00:00"/>
    <d v="2029-01-09T00:00:00"/>
    <s v="jtolle"/>
    <s v="hwitte"/>
    <n v="30280.06"/>
    <s v="EDIA"/>
    <s v="C"/>
    <s v="Labor"/>
    <s v="TEC"/>
    <m/>
    <s v="BNL"/>
    <s v="Const.Install"/>
    <s v="NC_MAG"/>
    <x v="5"/>
    <s v="A.PP031"/>
    <m/>
    <m/>
    <m/>
    <m/>
    <m/>
    <m/>
    <m/>
    <m/>
    <m/>
    <m/>
    <m/>
    <m/>
    <n v="30280.06"/>
    <m/>
    <m/>
    <m/>
    <m/>
    <m/>
    <x v="0"/>
    <x v="0"/>
    <m/>
  </r>
  <r>
    <s v=""/>
    <s v=" IR_0212_1160"/>
    <s v="Collared Magnet 1 - Q1ApF - Assembly"/>
    <s v="6.06.02.01.02"/>
    <x v="0"/>
    <d v="2029-12-06T00:00:00"/>
    <d v="1930-05-14T00:00:00"/>
    <s v="jtolle"/>
    <s v="hwitte"/>
    <n v="36870.43"/>
    <s v="EDIA"/>
    <s v="C"/>
    <s v="Labor"/>
    <s v="TEC"/>
    <m/>
    <s v="BNL"/>
    <s v="Const"/>
    <s v="SC_MAG"/>
    <x v="7"/>
    <m/>
    <m/>
    <m/>
    <m/>
    <m/>
    <m/>
    <m/>
    <m/>
    <m/>
    <m/>
    <m/>
    <m/>
    <m/>
    <m/>
    <n v="36870.43"/>
    <m/>
    <m/>
    <m/>
    <m/>
    <x v="0"/>
    <x v="0"/>
    <m/>
  </r>
  <r>
    <s v=""/>
    <s v=" IR_0212_1340"/>
    <s v="Collared Magnet 2 - Q1BpF - Assembly"/>
    <s v="6.06.02.01.02"/>
    <x v="0"/>
    <d v="2029-12-06T00:00:00"/>
    <d v="1930-05-14T00:00:00"/>
    <s v="jtolle"/>
    <s v="hwitte"/>
    <n v="36870.43"/>
    <s v="EDIA"/>
    <s v="C"/>
    <s v="Labor"/>
    <s v="TEC"/>
    <m/>
    <s v="BNL"/>
    <s v="Const"/>
    <s v="SC_MAG"/>
    <x v="7"/>
    <m/>
    <m/>
    <m/>
    <m/>
    <m/>
    <m/>
    <m/>
    <m/>
    <m/>
    <m/>
    <m/>
    <m/>
    <m/>
    <m/>
    <n v="36870.43"/>
    <m/>
    <m/>
    <m/>
    <m/>
    <x v="0"/>
    <x v="0"/>
    <m/>
  </r>
  <r>
    <s v=""/>
    <s v=" IR_0212_1520"/>
    <s v="Collared Magnet 3 - Q2pF -  Assembly"/>
    <s v="6.06.02.01.02"/>
    <x v="0"/>
    <d v="2029-12-06T00:00:00"/>
    <d v="1930-05-14T00:00:00"/>
    <s v="jtolle"/>
    <s v="hwitte"/>
    <n v="36870.43"/>
    <s v="EDIA"/>
    <s v="C"/>
    <s v="Labor"/>
    <s v="TEC"/>
    <m/>
    <s v="BNL"/>
    <s v="Const"/>
    <s v="SC_MAG"/>
    <x v="7"/>
    <m/>
    <m/>
    <m/>
    <m/>
    <m/>
    <m/>
    <m/>
    <m/>
    <m/>
    <m/>
    <m/>
    <m/>
    <m/>
    <m/>
    <n v="36870.43"/>
    <m/>
    <m/>
    <m/>
    <m/>
    <x v="0"/>
    <x v="0"/>
    <m/>
  </r>
  <r>
    <s v=""/>
    <s v=" IR_0212_1700"/>
    <s v="Collared Magnet 4 - B1pF - Assembly"/>
    <s v="6.06.02.01.02"/>
    <x v="0"/>
    <d v="2029-12-06T00:00:00"/>
    <d v="1930-05-14T00:00:00"/>
    <s v="jtolle"/>
    <s v="hwitte"/>
    <n v="36870.43"/>
    <s v="EDIA"/>
    <s v="C"/>
    <s v="Labor"/>
    <s v="TEC"/>
    <m/>
    <s v="BNL"/>
    <s v="Const"/>
    <s v="SC_MAG"/>
    <x v="7"/>
    <m/>
    <m/>
    <m/>
    <m/>
    <m/>
    <m/>
    <m/>
    <m/>
    <m/>
    <m/>
    <m/>
    <m/>
    <m/>
    <m/>
    <n v="36870.43"/>
    <m/>
    <m/>
    <m/>
    <m/>
    <x v="0"/>
    <x v="0"/>
    <m/>
  </r>
  <r>
    <s v=""/>
    <s v=" IR_0212_1880"/>
    <s v="Collared Magnet 5 - B1ApF - Assembly"/>
    <s v="6.06.02.01.02"/>
    <x v="0"/>
    <d v="2029-12-06T00:00:00"/>
    <d v="1930-05-14T00:00:00"/>
    <s v="jtolle"/>
    <s v="hwitte"/>
    <n v="36870.43"/>
    <s v="EDIA"/>
    <s v="C"/>
    <s v="Labor"/>
    <s v="TEC"/>
    <m/>
    <s v="BNL"/>
    <s v="Const"/>
    <s v="SC_MAG"/>
    <x v="7"/>
    <m/>
    <m/>
    <m/>
    <m/>
    <m/>
    <m/>
    <m/>
    <m/>
    <m/>
    <m/>
    <m/>
    <m/>
    <m/>
    <m/>
    <n v="36870.43"/>
    <m/>
    <m/>
    <m/>
    <m/>
    <x v="0"/>
    <x v="0"/>
    <m/>
  </r>
  <r>
    <s v=""/>
    <s v=" IR_0214_1180"/>
    <s v="Direct Wind Magnets 6 - B0ApF - Cold Mass Assembly"/>
    <s v="6.06.02.01.04"/>
    <x v="0"/>
    <d v="2027-04-09T00:00:00"/>
    <d v="2027-07-02T00:00:00"/>
    <s v="jtolle"/>
    <s v="hwitte"/>
    <n v="8590.8799999999992"/>
    <s v="CON"/>
    <s v="C"/>
    <s v="Labor"/>
    <s v="TEC"/>
    <m/>
    <s v="BNL"/>
    <s v="Const"/>
    <s v="SC_MAG"/>
    <x v="7"/>
    <m/>
    <m/>
    <m/>
    <m/>
    <m/>
    <m/>
    <m/>
    <m/>
    <m/>
    <m/>
    <m/>
    <n v="8590.8799999999992"/>
    <m/>
    <m/>
    <m/>
    <m/>
    <m/>
    <m/>
    <m/>
    <x v="0"/>
    <x v="0"/>
    <m/>
  </r>
  <r>
    <s v=""/>
    <s v=" IR_0214_1340"/>
    <s v="Direct Wind Magnets 10 - Q1ApR - Cold Mass Assembly"/>
    <s v="6.06.02.01.04"/>
    <x v="0"/>
    <d v="2029-02-12T00:00:00"/>
    <d v="2029-11-28T00:00:00"/>
    <s v="jtolle"/>
    <s v="hwitte"/>
    <n v="4184.45"/>
    <s v="CON"/>
    <s v="C"/>
    <s v="Labor"/>
    <s v="TEC"/>
    <m/>
    <s v="BNL"/>
    <s v="Const"/>
    <s v="SC_MAG"/>
    <x v="7"/>
    <m/>
    <m/>
    <m/>
    <m/>
    <m/>
    <m/>
    <m/>
    <m/>
    <m/>
    <m/>
    <m/>
    <m/>
    <m/>
    <n v="3368.48"/>
    <n v="815.97"/>
    <m/>
    <m/>
    <m/>
    <m/>
    <x v="0"/>
    <x v="0"/>
    <m/>
  </r>
  <r>
    <s v=""/>
    <s v=" IR_0214_1140"/>
    <s v="Direct Wind Magnets 5 - B2eR - Cold Mass Assembly"/>
    <s v="6.06.02.01.04"/>
    <x v="0"/>
    <d v="2027-02-11T00:00:00"/>
    <d v="2027-05-06T00:00:00"/>
    <s v="jtolle"/>
    <s v="hwitte"/>
    <n v="850219.87"/>
    <s v="CON"/>
    <s v="C"/>
    <s v="Labor"/>
    <s v="TEC"/>
    <m/>
    <s v="BNL"/>
    <s v="Const"/>
    <s v="SC_MAG"/>
    <x v="7"/>
    <m/>
    <m/>
    <m/>
    <m/>
    <m/>
    <m/>
    <m/>
    <m/>
    <m/>
    <m/>
    <m/>
    <n v="850219.87"/>
    <m/>
    <m/>
    <m/>
    <m/>
    <m/>
    <m/>
    <m/>
    <x v="0"/>
    <x v="0"/>
    <m/>
  </r>
  <r>
    <s v=""/>
    <s v=" IR_0214_1020"/>
    <s v="Direct Wind Magnets 2 - Q2eF -Cold Mass Assembly"/>
    <s v="6.06.02.01.04"/>
    <x v="0"/>
    <d v="2028-04-10T00:00:00"/>
    <d v="2028-07-03T00:00:00"/>
    <s v="jtolle"/>
    <s v="hwitte"/>
    <n v="16062.17"/>
    <s v="CON"/>
    <s v="C"/>
    <s v="Labor"/>
    <s v="TEC"/>
    <m/>
    <s v="BNL"/>
    <s v="Const"/>
    <s v="SC_MAG"/>
    <x v="7"/>
    <m/>
    <m/>
    <m/>
    <m/>
    <m/>
    <m/>
    <m/>
    <m/>
    <m/>
    <m/>
    <m/>
    <m/>
    <n v="16062.17"/>
    <m/>
    <m/>
    <m/>
    <m/>
    <m/>
    <m/>
    <x v="0"/>
    <x v="0"/>
    <m/>
  </r>
  <r>
    <s v=""/>
    <s v=" IR_0214_1060"/>
    <s v="Direct Wind Magnets 3 - Q1eR - Cold Mass Assembly"/>
    <s v="6.06.02.01.04"/>
    <x v="0"/>
    <d v="2028-08-09T00:00:00"/>
    <d v="2028-11-02T00:00:00"/>
    <s v="jtolle"/>
    <s v="hwitte"/>
    <n v="15260.32"/>
    <s v="CON"/>
    <s v="C"/>
    <s v="Labor"/>
    <s v="TEC"/>
    <m/>
    <s v="BNL"/>
    <s v="Const"/>
    <s v="SC_MAG"/>
    <x v="7"/>
    <m/>
    <m/>
    <m/>
    <m/>
    <m/>
    <m/>
    <m/>
    <m/>
    <m/>
    <m/>
    <m/>
    <m/>
    <n v="9410.5300000000007"/>
    <n v="5849.79"/>
    <m/>
    <m/>
    <m/>
    <m/>
    <m/>
    <x v="0"/>
    <x v="0"/>
    <m/>
  </r>
  <r>
    <s v=""/>
    <s v=" IR_0214_1100"/>
    <s v="Direct Wind Magnets 4 - Q2eR - Cold Mass Assembly"/>
    <s v="6.06.02.01.04"/>
    <x v="0"/>
    <d v="2028-02-11T00:00:00"/>
    <d v="2028-05-05T00:00:00"/>
    <s v="jtolle"/>
    <s v="hwitte"/>
    <n v="12620.28"/>
    <s v="CON"/>
    <s v="C"/>
    <s v="Labor"/>
    <s v="TEC"/>
    <m/>
    <s v="BNL"/>
    <s v="Const"/>
    <s v="SC_MAG"/>
    <x v="7"/>
    <m/>
    <m/>
    <m/>
    <m/>
    <m/>
    <m/>
    <m/>
    <m/>
    <m/>
    <m/>
    <m/>
    <m/>
    <n v="12620.28"/>
    <m/>
    <m/>
    <m/>
    <m/>
    <m/>
    <m/>
    <x v="0"/>
    <x v="0"/>
    <m/>
  </r>
  <r>
    <s v=""/>
    <s v=" IR_0214_1380"/>
    <s v="Direct Wind Magnets 11 - Q1BpR - Cold Mass Assembly"/>
    <s v="6.06.02.01.04"/>
    <x v="0"/>
    <d v="2029-04-10T00:00:00"/>
    <d v="1930-01-28T00:00:00"/>
    <s v="jtolle"/>
    <s v="hwitte"/>
    <n v="7223.22"/>
    <s v="CON"/>
    <s v="C"/>
    <s v="Labor"/>
    <s v="TEC"/>
    <m/>
    <s v="BNL"/>
    <s v="Const"/>
    <s v="SC_MAG"/>
    <x v="7"/>
    <m/>
    <m/>
    <m/>
    <m/>
    <m/>
    <m/>
    <m/>
    <m/>
    <m/>
    <m/>
    <m/>
    <m/>
    <m/>
    <n v="4370.05"/>
    <n v="2853.17"/>
    <m/>
    <m/>
    <m/>
    <m/>
    <x v="0"/>
    <x v="0"/>
    <m/>
  </r>
  <r>
    <s v=""/>
    <s v=" IR_0214_1420"/>
    <s v="Direct Wind Magnets 12 - Q2BpR - Cold Mass Assembly"/>
    <s v="6.06.02.01.04"/>
    <x v="0"/>
    <d v="2029-08-09T00:00:00"/>
    <d v="1930-05-29T00:00:00"/>
    <s v="jtolle"/>
    <s v="hwitte"/>
    <n v="19849.919999999998"/>
    <s v="CON"/>
    <s v="C"/>
    <s v="Labor"/>
    <s v="TEC"/>
    <m/>
    <s v="BNL"/>
    <s v="Const"/>
    <s v="SC_MAG"/>
    <x v="7"/>
    <m/>
    <m/>
    <m/>
    <m/>
    <m/>
    <m/>
    <m/>
    <m/>
    <m/>
    <m/>
    <m/>
    <m/>
    <m/>
    <n v="3572.99"/>
    <n v="16276.93"/>
    <m/>
    <m/>
    <m/>
    <m/>
    <x v="0"/>
    <x v="0"/>
    <m/>
  </r>
  <r>
    <s v=""/>
    <s v=" IR_0214_1220"/>
    <s v="Direct Wind Magnets 7 - B0pF - Dipole - Cold Mass Assembly"/>
    <s v="6.06.02.01.04"/>
    <x v="0"/>
    <d v="2027-08-10T00:00:00"/>
    <d v="2028-05-26T00:00:00"/>
    <s v="jtolle"/>
    <s v="hwitte"/>
    <n v="15534.14"/>
    <s v="CON"/>
    <s v="C"/>
    <s v="Labor"/>
    <s v="TEC"/>
    <m/>
    <s v="BNL"/>
    <s v="Const"/>
    <s v="SC_MAG"/>
    <x v="7"/>
    <m/>
    <m/>
    <m/>
    <m/>
    <m/>
    <m/>
    <m/>
    <m/>
    <m/>
    <m/>
    <m/>
    <n v="2873.82"/>
    <n v="12660.33"/>
    <m/>
    <m/>
    <m/>
    <m/>
    <m/>
    <m/>
    <x v="0"/>
    <x v="0"/>
    <m/>
  </r>
  <r>
    <s v=""/>
    <s v=" IR_0214_1300"/>
    <s v="Direct Wind Magnets 9 - Q0eF - Cold Mass Assembly"/>
    <s v="6.06.02.01.04"/>
    <x v="0"/>
    <d v="2028-10-05T00:00:00"/>
    <d v="2029-07-25T00:00:00"/>
    <s v="jtolle"/>
    <s v="hwitte"/>
    <n v="8163.74"/>
    <s v="CON"/>
    <s v="C"/>
    <s v="Labor"/>
    <s v="TEC"/>
    <m/>
    <s v="BNL"/>
    <s v="Const"/>
    <s v="SC_MAG"/>
    <x v="7"/>
    <m/>
    <m/>
    <m/>
    <m/>
    <m/>
    <m/>
    <m/>
    <m/>
    <m/>
    <m/>
    <m/>
    <m/>
    <m/>
    <n v="8163.74"/>
    <m/>
    <m/>
    <m/>
    <m/>
    <m/>
    <x v="0"/>
    <x v="0"/>
    <m/>
  </r>
  <r>
    <s v=""/>
    <s v=" IR_0214_1260"/>
    <s v="Direct Wind Magnets 8 - B0pF - Quad - Cold Mass Assembly"/>
    <s v="6.06.02.01.04"/>
    <x v="0"/>
    <d v="2028-05-30T00:00:00"/>
    <d v="2029-03-19T00:00:00"/>
    <s v="jtolle"/>
    <s v="hwitte"/>
    <n v="18573.52"/>
    <s v="CON"/>
    <s v="C"/>
    <s v="Labor"/>
    <s v="TEC"/>
    <m/>
    <s v="BNL"/>
    <s v="Const"/>
    <s v="SC_MAG"/>
    <x v="7"/>
    <m/>
    <m/>
    <m/>
    <m/>
    <m/>
    <m/>
    <m/>
    <m/>
    <m/>
    <m/>
    <m/>
    <m/>
    <n v="8079.48"/>
    <n v="10494.04"/>
    <m/>
    <m/>
    <m/>
    <m/>
    <m/>
    <x v="0"/>
    <x v="0"/>
    <m/>
  </r>
  <r>
    <s v=""/>
    <s v=" IR_0214_1440"/>
    <s v="Collared Magnet 1 - Q1ApF - Testing and Inspection"/>
    <s v="6.06.02.01.04"/>
    <x v="0"/>
    <d v="1930-05-15T00:00:00"/>
    <d v="1930-09-27T00:00:00"/>
    <s v="jtolle"/>
    <s v="hwitte"/>
    <n v="36870.43"/>
    <s v="EDIA"/>
    <s v="C"/>
    <s v="Labor"/>
    <s v="TEC"/>
    <m/>
    <s v="BNL"/>
    <s v="Const.Test"/>
    <s v="SC_MAG"/>
    <x v="8"/>
    <m/>
    <m/>
    <m/>
    <m/>
    <m/>
    <m/>
    <m/>
    <m/>
    <m/>
    <m/>
    <m/>
    <m/>
    <m/>
    <m/>
    <n v="36870.43"/>
    <m/>
    <m/>
    <m/>
    <m/>
    <x v="0"/>
    <x v="0"/>
    <m/>
  </r>
  <r>
    <s v=""/>
    <s v=" IR_0214_1480"/>
    <s v="Collared Magnet 2 - Q1BpF - Testing and Inspection"/>
    <s v="6.06.02.01.04"/>
    <x v="0"/>
    <d v="1930-05-15T00:00:00"/>
    <d v="1930-09-27T00:00:00"/>
    <s v="jtolle"/>
    <s v="hwitte"/>
    <n v="36870.43"/>
    <s v="EDIA"/>
    <s v="C"/>
    <s v="Labor"/>
    <s v="TEC"/>
    <m/>
    <s v="BNL"/>
    <s v="Const.Test"/>
    <s v="SC_MAG"/>
    <x v="8"/>
    <m/>
    <m/>
    <m/>
    <m/>
    <m/>
    <m/>
    <m/>
    <m/>
    <m/>
    <m/>
    <m/>
    <m/>
    <m/>
    <m/>
    <n v="36870.43"/>
    <m/>
    <m/>
    <m/>
    <m/>
    <x v="0"/>
    <x v="0"/>
    <m/>
  </r>
  <r>
    <s v=""/>
    <s v=" IR_0214_1520"/>
    <s v="Collared Magnet 3 - Q2pF -  Testing and Inspection"/>
    <s v="6.06.02.01.04"/>
    <x v="0"/>
    <d v="1930-05-15T00:00:00"/>
    <d v="1930-09-27T00:00:00"/>
    <s v="jtolle"/>
    <s v="hwitte"/>
    <n v="36870.43"/>
    <s v="EDIA"/>
    <s v="C"/>
    <s v="Labor"/>
    <s v="TEC"/>
    <m/>
    <s v="BNL"/>
    <s v="Const.Test"/>
    <s v="SC_MAG"/>
    <x v="8"/>
    <m/>
    <m/>
    <m/>
    <m/>
    <m/>
    <m/>
    <m/>
    <m/>
    <m/>
    <m/>
    <m/>
    <m/>
    <m/>
    <m/>
    <n v="36870.43"/>
    <m/>
    <m/>
    <m/>
    <m/>
    <x v="0"/>
    <x v="0"/>
    <m/>
  </r>
  <r>
    <s v=""/>
    <s v=" IR_0214_1560"/>
    <s v="Collared Magnet 4 - B1pF - Testing and Inspection"/>
    <s v="6.06.02.01.04"/>
    <x v="0"/>
    <d v="1930-05-15T00:00:00"/>
    <d v="1930-09-27T00:00:00"/>
    <s v="jtolle"/>
    <s v="hwitte"/>
    <n v="36870.43"/>
    <s v="EDIA"/>
    <s v="C"/>
    <s v="Labor"/>
    <s v="TEC"/>
    <m/>
    <s v="BNL"/>
    <s v="Const.Test"/>
    <s v="SC_MAG"/>
    <x v="8"/>
    <m/>
    <m/>
    <m/>
    <m/>
    <m/>
    <m/>
    <m/>
    <m/>
    <m/>
    <m/>
    <m/>
    <m/>
    <m/>
    <m/>
    <n v="36870.43"/>
    <m/>
    <m/>
    <m/>
    <m/>
    <x v="0"/>
    <x v="0"/>
    <m/>
  </r>
  <r>
    <s v=""/>
    <s v=" IR_0214_1600"/>
    <s v="Collared Magnet 5 - B1ApF - Testing and Inspection"/>
    <s v="6.06.02.01.04"/>
    <x v="0"/>
    <d v="1930-05-15T00:00:00"/>
    <d v="1930-09-27T00:00:00"/>
    <s v="jtolle"/>
    <s v="hwitte"/>
    <n v="36870.43"/>
    <s v="EDIA"/>
    <s v="C"/>
    <s v="Labor"/>
    <s v="TEC"/>
    <m/>
    <s v="BNL"/>
    <s v="Const.Test"/>
    <s v="SC_MAG"/>
    <x v="8"/>
    <m/>
    <m/>
    <m/>
    <m/>
    <m/>
    <m/>
    <m/>
    <m/>
    <m/>
    <m/>
    <m/>
    <m/>
    <m/>
    <m/>
    <n v="36870.43"/>
    <m/>
    <m/>
    <m/>
    <m/>
    <x v="0"/>
    <x v="0"/>
    <m/>
  </r>
  <r>
    <s v=""/>
    <s v=" IR_0204_1140"/>
    <s v="IR Vacuum - Vendor and procurement support"/>
    <s v="6.06.02.04"/>
    <x v="0"/>
    <d v="2026-11-05T00:00:00"/>
    <d v="2028-02-11T00:00:00"/>
    <s v="rnavarrol"/>
    <s v="chetzel"/>
    <n v="7696.3"/>
    <s v="EDIA"/>
    <s v="C"/>
    <s v="Labor"/>
    <s v="TEC"/>
    <m/>
    <s v="BNL"/>
    <s v="Const"/>
    <s v="VAC"/>
    <x v="9"/>
    <s v="A.PP001"/>
    <s v="APP00041"/>
    <m/>
    <m/>
    <m/>
    <m/>
    <m/>
    <m/>
    <m/>
    <m/>
    <m/>
    <n v="5521.79"/>
    <n v="2174.5100000000002"/>
    <m/>
    <m/>
    <m/>
    <m/>
    <m/>
    <m/>
    <x v="0"/>
    <x v="0"/>
    <m/>
  </r>
  <r>
    <s v=""/>
    <s v=" IR_0204_1180"/>
    <s v="IR Vacuum - Final delivery, sub-system testing and acceptance"/>
    <s v="6.06.02.04"/>
    <x v="0"/>
    <d v="2027-06-15T00:00:00"/>
    <d v="2028-09-07T00:00:00"/>
    <s v="rnavarrol"/>
    <s v="chetzel"/>
    <n v="23466.84"/>
    <s v="EDIA"/>
    <s v="C"/>
    <s v="Labor"/>
    <s v="TEC"/>
    <m/>
    <s v="BNL"/>
    <s v="Const"/>
    <s v="VAC"/>
    <x v="8"/>
    <s v="A.PP001"/>
    <s v="APP00041"/>
    <m/>
    <m/>
    <m/>
    <m/>
    <m/>
    <m/>
    <m/>
    <m/>
    <m/>
    <n v="5753.16"/>
    <n v="17713.68"/>
    <m/>
    <m/>
    <m/>
    <m/>
    <m/>
    <m/>
    <x v="0"/>
    <x v="0"/>
    <m/>
  </r>
  <r>
    <s v=""/>
    <s v=" EJ_0201_3650"/>
    <s v="Magnet Measuring Station - 6 Stations - Test and Programming"/>
    <s v="6.03.02.01.05"/>
    <x v="0"/>
    <d v="2027-01-04T00:00:00"/>
    <d v="2027-01-29T00:00:00"/>
    <s v="jtolle"/>
    <s v="hwitte"/>
    <n v="0"/>
    <s v="CON"/>
    <s v="C"/>
    <s v="Labor"/>
    <s v="TEC"/>
    <m/>
    <s v="BNL"/>
    <s v="Const.Test"/>
    <s v="NC_MAG"/>
    <x v="8"/>
    <m/>
    <m/>
    <m/>
    <m/>
    <m/>
    <m/>
    <m/>
    <m/>
    <m/>
    <m/>
    <m/>
    <m/>
    <m/>
    <m/>
    <m/>
    <m/>
    <m/>
    <m/>
    <m/>
    <x v="0"/>
    <x v="0"/>
    <m/>
  </r>
  <r>
    <s v=""/>
    <s v=" RD_0303_7210"/>
    <s v="Cable - Strand Testing"/>
    <s v="6.06.02.07"/>
    <x v="1"/>
    <d v="2025-03-11T00:00:00"/>
    <d v="2025-06-03T00:00:00"/>
    <s v="jtolle"/>
    <s v="hwitte"/>
    <n v="62087.82"/>
    <s v="CON"/>
    <s v="C"/>
    <s v="Labor"/>
    <s v="TEC"/>
    <s v="CD-3A"/>
    <s v="BNL"/>
    <s v="Const.Test"/>
    <s v="SC_MAG"/>
    <x v="8"/>
    <s v="S.P036"/>
    <s v="APP00289"/>
    <m/>
    <m/>
    <m/>
    <m/>
    <m/>
    <m/>
    <m/>
    <n v="62087.82"/>
    <m/>
    <m/>
    <m/>
    <m/>
    <m/>
    <m/>
    <m/>
    <m/>
    <m/>
    <x v="0"/>
    <x v="0"/>
    <m/>
  </r>
  <r>
    <s v=""/>
    <s v=" RD_0303_8767"/>
    <s v="Cable - Cable Test"/>
    <s v="6.06.02.07"/>
    <x v="1"/>
    <d v="2025-06-04T00:00:00"/>
    <d v="2025-08-27T00:00:00"/>
    <s v="jtolle"/>
    <s v="hwitte"/>
    <n v="62087.82"/>
    <s v="CON"/>
    <s v="C"/>
    <s v="Labor"/>
    <s v="TEC"/>
    <s v="CD-3A"/>
    <s v="BNL"/>
    <s v="Const.Test"/>
    <s v="SC_MAG"/>
    <x v="8"/>
    <s v="S.P156"/>
    <s v="APP00290"/>
    <m/>
    <m/>
    <m/>
    <m/>
    <m/>
    <m/>
    <m/>
    <n v="62087.82"/>
    <m/>
    <m/>
    <m/>
    <m/>
    <m/>
    <m/>
    <m/>
    <m/>
    <m/>
    <x v="0"/>
    <x v="0"/>
    <m/>
  </r>
  <r>
    <s v=""/>
    <s v=" RD1_0307_4940"/>
    <s v="TEST: Preliminary Test of various photocathode materials - Pre CD2"/>
    <s v="6.02.03.07"/>
    <x v="0"/>
    <d v="2024-10-01T00:00:00"/>
    <d v="2025-01-31T00:00:00"/>
    <s v="apatil"/>
    <s v="wange"/>
    <n v="15595.76"/>
    <s v="CON"/>
    <s v="C"/>
    <s v="Labor"/>
    <s v="OPC"/>
    <m/>
    <s v="BNL"/>
    <s v="R&amp;D"/>
    <s v="AD"/>
    <x v="3"/>
    <m/>
    <m/>
    <m/>
    <m/>
    <m/>
    <m/>
    <m/>
    <m/>
    <m/>
    <n v="15595.76"/>
    <m/>
    <m/>
    <m/>
    <m/>
    <m/>
    <m/>
    <m/>
    <m/>
    <m/>
    <x v="0"/>
    <x v="0"/>
    <m/>
  </r>
  <r>
    <s v=""/>
    <s v=" RD1_0307_4040"/>
    <s v="DES: Design co-depo station"/>
    <s v="6.02.03.07"/>
    <x v="0"/>
    <d v="2023-01-03T00:00:00"/>
    <d v="2023-10-17T00:00:00"/>
    <s v="apatil"/>
    <s v="wange"/>
    <n v="24922.23"/>
    <s v="EDIA"/>
    <s v="C"/>
    <s v="Labor"/>
    <s v="OPC"/>
    <m/>
    <s v="BNL"/>
    <s v="R&amp;D"/>
    <s v="AD"/>
    <x v="3"/>
    <m/>
    <m/>
    <m/>
    <m/>
    <m/>
    <m/>
    <m/>
    <n v="23551.5"/>
    <n v="1370.72"/>
    <m/>
    <m/>
    <m/>
    <m/>
    <m/>
    <m/>
    <m/>
    <m/>
    <m/>
    <m/>
    <x v="0"/>
    <x v="0"/>
    <m/>
  </r>
  <r>
    <s v=""/>
    <s v=" PO_0500_1120"/>
    <s v="ESH - FY29 Labor"/>
    <s v="6.01.02.01"/>
    <x v="0"/>
    <d v="2028-10-02T00:00:00"/>
    <d v="2029-09-28T00:00:00"/>
    <s v="kkrug"/>
    <s v="stiegler"/>
    <n v="201807.67"/>
    <s v="EDIA"/>
    <s v="A"/>
    <s v="Labor"/>
    <s v="TEC"/>
    <m/>
    <s v="BNL"/>
    <s v="Const"/>
    <s v="PM"/>
    <x v="0"/>
    <m/>
    <m/>
    <m/>
    <m/>
    <m/>
    <m/>
    <m/>
    <m/>
    <m/>
    <m/>
    <m/>
    <m/>
    <m/>
    <n v="201807.67"/>
    <m/>
    <m/>
    <m/>
    <m/>
    <m/>
    <x v="0"/>
    <x v="0"/>
    <m/>
  </r>
  <r>
    <s v=""/>
    <s v=" PO_0500_1180"/>
    <s v="ESH - FY30 Labor"/>
    <s v="6.01.02.01"/>
    <x v="0"/>
    <d v="2029-10-01T00:00:00"/>
    <d v="1930-09-30T00:00:00"/>
    <s v="kkrug"/>
    <s v="stiegler"/>
    <n v="208870.94"/>
    <s v="EDIA"/>
    <s v="A"/>
    <s v="Labor"/>
    <s v="OPC"/>
    <m/>
    <s v="BNL"/>
    <s v="Pre-Ops"/>
    <s v="PM"/>
    <x v="0"/>
    <m/>
    <m/>
    <m/>
    <m/>
    <m/>
    <m/>
    <m/>
    <m/>
    <m/>
    <m/>
    <m/>
    <m/>
    <m/>
    <m/>
    <n v="208870.94"/>
    <m/>
    <m/>
    <m/>
    <m/>
    <x v="0"/>
    <x v="0"/>
    <m/>
  </r>
  <r>
    <s v=""/>
    <s v=" PO_0500_1240"/>
    <s v="ESH - FY31 Labor"/>
    <s v="6.01.02.01"/>
    <x v="0"/>
    <d v="1930-10-01T00:00:00"/>
    <d v="1931-09-30T00:00:00"/>
    <s v="kkrug"/>
    <s v="stiegler"/>
    <n v="108090.71"/>
    <s v="EDIA"/>
    <s v="A"/>
    <s v="Labor"/>
    <s v="OPC"/>
    <m/>
    <s v="BNL"/>
    <s v="Pre-Ops"/>
    <s v="PM"/>
    <x v="0"/>
    <m/>
    <m/>
    <m/>
    <m/>
    <m/>
    <m/>
    <m/>
    <m/>
    <m/>
    <m/>
    <m/>
    <m/>
    <m/>
    <m/>
    <m/>
    <n v="108090.71"/>
    <m/>
    <m/>
    <m/>
    <x v="0"/>
    <x v="0"/>
    <m/>
  </r>
  <r>
    <s v=""/>
    <s v=" PO_0203_1180"/>
    <s v="ESR - Systems Commissioning - SRF Support"/>
    <s v="6.12.02.06"/>
    <x v="0"/>
    <d v="1931-09-16T00:00:00"/>
    <d v="1932-03-10T00:00:00"/>
    <s v="egolnar"/>
    <s v="blednykh"/>
    <n v="503026.42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n v="46498.239999999998"/>
    <n v="456528.18"/>
    <m/>
    <m/>
    <x v="0"/>
    <x v="0"/>
    <m/>
  </r>
  <r>
    <s v=""/>
    <s v=" PO_0203_1200"/>
    <s v="ESR - Systems Commissioning - Cryo Support"/>
    <s v="6.12.02.06"/>
    <x v="0"/>
    <d v="1932-02-23T00:00:00"/>
    <d v="1932-08-09T00:00:00"/>
    <s v="egolnar"/>
    <s v="blednykh"/>
    <n v="508517.66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n v="508517.66"/>
    <m/>
    <m/>
    <x v="0"/>
    <x v="0"/>
    <m/>
  </r>
  <r>
    <s v=""/>
    <s v=" PO_0203_1220"/>
    <s v="ESR - Systems Commissioning - Beamline Vacuum Support"/>
    <s v="6.12.02.06"/>
    <x v="0"/>
    <d v="1931-09-16T00:00:00"/>
    <d v="1932-03-10T00:00:00"/>
    <s v="egolnar"/>
    <s v="blednykh"/>
    <n v="503026.42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n v="46498.239999999998"/>
    <n v="456528.18"/>
    <m/>
    <m/>
    <x v="0"/>
    <x v="0"/>
    <m/>
  </r>
  <r>
    <s v=""/>
    <s v=" PO_0203_1240"/>
    <s v="ESR - Systems Commissioning - Instrumentation Support"/>
    <s v="6.12.02.06"/>
    <x v="0"/>
    <d v="1931-09-16T00:00:00"/>
    <d v="1932-03-10T00:00:00"/>
    <s v="egolnar"/>
    <s v="blednykh"/>
    <n v="503026.42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n v="46498.239999999998"/>
    <n v="456528.18"/>
    <m/>
    <m/>
    <x v="0"/>
    <x v="0"/>
    <m/>
  </r>
  <r>
    <s v=""/>
    <s v=" PO_0204_1180"/>
    <s v="HSR - Systems Commissioning - NCRF Support"/>
    <s v="6.12.02.05"/>
    <x v="0"/>
    <d v="1931-11-13T00:00:00"/>
    <d v="1932-03-10T00:00:00"/>
    <s v="egolnar"/>
    <s v="blednykh"/>
    <n v="508517.66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n v="508517.66"/>
    <m/>
    <m/>
    <x v="0"/>
    <x v="0"/>
    <m/>
  </r>
  <r>
    <s v=""/>
    <s v=" PO_0204_1200"/>
    <s v="HSR - Systems Commissioning - Cryo Support"/>
    <s v="6.12.02.05"/>
    <x v="0"/>
    <d v="1932-05-03T00:00:00"/>
    <d v="1932-08-23T00:00:00"/>
    <s v="egolnar"/>
    <s v="blednykh"/>
    <n v="508517.66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n v="508517.66"/>
    <m/>
    <m/>
    <x v="0"/>
    <x v="0"/>
    <m/>
  </r>
  <r>
    <s v=""/>
    <s v=" PO_0204_1220"/>
    <s v="HSR - Systems Commissioning - Beamline Vacuum Support"/>
    <s v="6.12.02.05"/>
    <x v="0"/>
    <d v="1931-11-13T00:00:00"/>
    <d v="1932-03-10T00:00:00"/>
    <s v="egolnar"/>
    <s v="blednykh"/>
    <n v="508517.66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n v="508517.66"/>
    <m/>
    <m/>
    <x v="0"/>
    <x v="0"/>
    <m/>
  </r>
  <r>
    <s v=""/>
    <s v=" PO_0204_1240"/>
    <s v="HSR - Systems Commissioning - Instrumentation Support"/>
    <s v="6.12.02.05"/>
    <x v="0"/>
    <d v="1931-11-13T00:00:00"/>
    <d v="1932-03-10T00:00:00"/>
    <s v="egolnar"/>
    <s v="blednykh"/>
    <n v="508517.66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n v="508517.66"/>
    <m/>
    <m/>
    <x v="0"/>
    <x v="0"/>
    <m/>
  </r>
  <r>
    <s v=""/>
    <s v=" PO_0206_1160"/>
    <s v="RCS - Systems Commissioning - NCRF Support"/>
    <s v="6.12.02.04"/>
    <x v="0"/>
    <d v="1931-05-08T00:00:00"/>
    <d v="1931-11-03T00:00:00"/>
    <s v="egolnar"/>
    <s v="blednykh"/>
    <n v="368491.06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n v="300141.90999999997"/>
    <n v="68349.149999999994"/>
    <m/>
    <m/>
    <x v="0"/>
    <x v="0"/>
    <m/>
  </r>
  <r>
    <s v=""/>
    <s v=" PO_0206_1180"/>
    <s v="RCS - Systems Commissioning - Cryo Support"/>
    <s v="6.12.02.04"/>
    <x v="0"/>
    <d v="1931-05-08T00:00:00"/>
    <d v="1931-11-03T00:00:00"/>
    <s v="egolnar"/>
    <s v="blednykh"/>
    <n v="370259.22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n v="301582.11"/>
    <n v="68677.11"/>
    <m/>
    <m/>
    <x v="0"/>
    <x v="0"/>
    <m/>
  </r>
  <r>
    <s v=""/>
    <s v=" PO_0206_1200"/>
    <s v="RCS - Systems Commissioning - Beamline Vacuum Support"/>
    <s v="6.12.02.04"/>
    <x v="0"/>
    <d v="1931-05-08T00:00:00"/>
    <d v="1931-11-03T00:00:00"/>
    <s v="egolnar"/>
    <s v="blednykh"/>
    <n v="368491.06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n v="300141.90999999997"/>
    <n v="68349.149999999994"/>
    <m/>
    <m/>
    <x v="0"/>
    <x v="0"/>
    <m/>
  </r>
  <r>
    <s v=""/>
    <s v=" PO_0206_1220"/>
    <s v="RCS - Systems Commissioning - Instrumentation Support"/>
    <s v="6.12.02.04"/>
    <x v="0"/>
    <d v="1931-05-08T00:00:00"/>
    <d v="1931-11-03T00:00:00"/>
    <s v="egolnar"/>
    <s v="blednykh"/>
    <n v="368491.06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n v="300141.90999999997"/>
    <n v="68349.149999999994"/>
    <m/>
    <m/>
    <x v="0"/>
    <x v="0"/>
    <m/>
  </r>
  <r>
    <s v=""/>
    <s v=" DE_1200_1060"/>
    <s v="Pre-Operations - Technical Labor, Year 1"/>
    <s v="6.10.12"/>
    <x v="0"/>
    <d v="2027-03-10T00:00:00"/>
    <d v="2028-03-08T00:00:00"/>
    <s v="tlewis"/>
    <s v="elke"/>
    <n v="764741.29"/>
    <s v="CON"/>
    <s v="A"/>
    <s v="Labor"/>
    <s v="OPC"/>
    <m/>
    <s v="BNL"/>
    <s v="Pre-Ops"/>
    <s v="DET"/>
    <x v="4"/>
    <m/>
    <m/>
    <m/>
    <m/>
    <m/>
    <m/>
    <m/>
    <m/>
    <m/>
    <m/>
    <m/>
    <n v="440490.98"/>
    <n v="324250.31"/>
    <m/>
    <m/>
    <m/>
    <m/>
    <m/>
    <m/>
    <x v="0"/>
    <x v="0"/>
    <m/>
  </r>
  <r>
    <s v=""/>
    <s v=" DE_1200_1070"/>
    <s v="Pre-Operations - Technical Labor, Year 2"/>
    <s v="6.10.12"/>
    <x v="0"/>
    <d v="2028-03-09T00:00:00"/>
    <d v="2029-03-08T00:00:00"/>
    <s v="tlewis"/>
    <s v="elke"/>
    <n v="474904.34"/>
    <s v="CON"/>
    <s v="A"/>
    <s v="Labor"/>
    <s v="OPC"/>
    <m/>
    <s v="BNL"/>
    <s v="Pre-Ops"/>
    <s v="DET"/>
    <x v="4"/>
    <m/>
    <m/>
    <m/>
    <m/>
    <m/>
    <m/>
    <m/>
    <m/>
    <m/>
    <m/>
    <m/>
    <m/>
    <n v="273544.90000000002"/>
    <n v="201359.44"/>
    <m/>
    <m/>
    <m/>
    <m/>
    <m/>
    <x v="0"/>
    <x v="0"/>
    <m/>
  </r>
  <r>
    <s v=""/>
    <s v=" DE_1200_1080"/>
    <s v="Pre-Operations - Technical Labor, Year 3"/>
    <s v="6.10.12"/>
    <x v="0"/>
    <d v="2029-03-09T00:00:00"/>
    <d v="1930-03-08T00:00:00"/>
    <s v="tlewis"/>
    <s v="elke"/>
    <n v="109243.07"/>
    <s v="CON"/>
    <s v="A"/>
    <s v="Labor"/>
    <s v="OPC"/>
    <m/>
    <s v="BNL"/>
    <s v="Pre-Ops"/>
    <s v="DET"/>
    <x v="4"/>
    <m/>
    <m/>
    <m/>
    <m/>
    <m/>
    <m/>
    <m/>
    <m/>
    <m/>
    <m/>
    <m/>
    <m/>
    <m/>
    <n v="62487.03"/>
    <n v="46756.03"/>
    <m/>
    <m/>
    <m/>
    <m/>
    <x v="0"/>
    <x v="0"/>
    <m/>
  </r>
  <r>
    <s v=""/>
    <s v=" DE_1200_1090"/>
    <s v="Pre-Operations - Technical Labor, Year 4"/>
    <s v="6.10.12"/>
    <x v="0"/>
    <d v="1930-03-11T00:00:00"/>
    <d v="1931-03-10T00:00:00"/>
    <s v="tlewis"/>
    <s v="elke"/>
    <n v="11242.42"/>
    <s v="CON"/>
    <s v="A"/>
    <s v="Labor"/>
    <s v="OPC"/>
    <m/>
    <s v="BNL"/>
    <s v="Pre-Ops"/>
    <s v="DET"/>
    <x v="4"/>
    <m/>
    <m/>
    <m/>
    <m/>
    <m/>
    <m/>
    <m/>
    <m/>
    <m/>
    <m/>
    <m/>
    <m/>
    <m/>
    <m/>
    <n v="6430.66"/>
    <n v="4811.75"/>
    <m/>
    <m/>
    <m/>
    <x v="0"/>
    <x v="0"/>
    <m/>
  </r>
  <r>
    <s v=""/>
    <s v=" PO_0201_1120"/>
    <s v="Systems Commissioning Management - Controls Support"/>
    <s v="6.12.02.01.01"/>
    <x v="0"/>
    <d v="2029-11-08T00:00:00"/>
    <d v="1932-04-06T00:00:00"/>
    <s v="egolnar"/>
    <s v="blednykh"/>
    <n v="191363.69"/>
    <s v="EDIA"/>
    <s v="A"/>
    <s v="Labor"/>
    <s v="OPC"/>
    <m/>
    <s v="BNL"/>
    <s v="Pre-Ops"/>
    <s v="COM"/>
    <x v="0"/>
    <m/>
    <m/>
    <m/>
    <m/>
    <m/>
    <m/>
    <m/>
    <m/>
    <m/>
    <m/>
    <m/>
    <m/>
    <m/>
    <m/>
    <n v="71123.5"/>
    <n v="79734.87"/>
    <n v="40505.31"/>
    <m/>
    <m/>
    <x v="0"/>
    <x v="0"/>
    <m/>
  </r>
  <r>
    <s v=""/>
    <s v=" PO_0203_1260"/>
    <s v="ESR - Systems Commissioning - Controls Support"/>
    <s v="6.12.02.06"/>
    <x v="0"/>
    <d v="1931-09-16T00:00:00"/>
    <d v="1932-03-10T00:00:00"/>
    <s v="egolnar"/>
    <s v="blednykh"/>
    <n v="291761.28999999998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n v="26969.53"/>
    <n v="264791.76"/>
    <m/>
    <m/>
    <x v="0"/>
    <x v="0"/>
    <m/>
  </r>
  <r>
    <s v=""/>
    <s v=" PO_0204_1260"/>
    <s v="HSR - Systems Commissioning - Controls Support"/>
    <s v="6.12.02.05"/>
    <x v="0"/>
    <d v="1931-11-13T00:00:00"/>
    <d v="1932-03-10T00:00:00"/>
    <s v="egolnar"/>
    <s v="blednykh"/>
    <n v="294946.27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n v="294946.27"/>
    <m/>
    <m/>
    <x v="0"/>
    <x v="0"/>
    <m/>
  </r>
  <r>
    <s v=""/>
    <s v=" PO_0206_1240"/>
    <s v="RCS - Systems Commissioning - Controls Support"/>
    <s v="6.12.02.04"/>
    <x v="0"/>
    <d v="1931-05-08T00:00:00"/>
    <d v="1931-11-03T00:00:00"/>
    <s v="egolnar"/>
    <s v="blednykh"/>
    <n v="213729.18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n v="174085.87"/>
    <n v="39643.32"/>
    <m/>
    <m/>
    <x v="0"/>
    <x v="0"/>
    <m/>
  </r>
  <r>
    <s v=""/>
    <s v=" IR_0212_1160"/>
    <s v="Collared Magnet 1 - Q1ApF - Assembly"/>
    <s v="6.06.02.01.02"/>
    <x v="0"/>
    <d v="2029-12-06T00:00:00"/>
    <d v="1930-05-14T00:00:00"/>
    <s v="jtolle"/>
    <s v="hwitte"/>
    <n v="56671.01"/>
    <s v="EDIA"/>
    <s v="C"/>
    <s v="Labor"/>
    <s v="TEC"/>
    <m/>
    <s v="BNL"/>
    <s v="Const"/>
    <s v="SC_MAG"/>
    <x v="7"/>
    <m/>
    <m/>
    <m/>
    <m/>
    <m/>
    <m/>
    <m/>
    <m/>
    <m/>
    <m/>
    <m/>
    <m/>
    <m/>
    <m/>
    <n v="56671.01"/>
    <m/>
    <m/>
    <m/>
    <m/>
    <x v="0"/>
    <x v="0"/>
    <m/>
  </r>
  <r>
    <s v=""/>
    <s v=" IR_0212_1340"/>
    <s v="Collared Magnet 2 - Q1BpF - Assembly"/>
    <s v="6.06.02.01.02"/>
    <x v="0"/>
    <d v="2029-12-06T00:00:00"/>
    <d v="1930-05-14T00:00:00"/>
    <s v="jtolle"/>
    <s v="hwitte"/>
    <n v="56671.01"/>
    <s v="EDIA"/>
    <s v="C"/>
    <s v="Labor"/>
    <s v="TEC"/>
    <m/>
    <s v="BNL"/>
    <s v="Const"/>
    <s v="SC_MAG"/>
    <x v="7"/>
    <m/>
    <m/>
    <m/>
    <m/>
    <m/>
    <m/>
    <m/>
    <m/>
    <m/>
    <m/>
    <m/>
    <m/>
    <m/>
    <m/>
    <n v="56671.01"/>
    <m/>
    <m/>
    <m/>
    <m/>
    <x v="0"/>
    <x v="0"/>
    <m/>
  </r>
  <r>
    <s v=""/>
    <s v=" IR_0212_1520"/>
    <s v="Collared Magnet 3 - Q2pF -  Assembly"/>
    <s v="6.06.02.01.02"/>
    <x v="0"/>
    <d v="2029-12-06T00:00:00"/>
    <d v="1930-05-14T00:00:00"/>
    <s v="jtolle"/>
    <s v="hwitte"/>
    <n v="56671.01"/>
    <s v="EDIA"/>
    <s v="C"/>
    <s v="Labor"/>
    <s v="TEC"/>
    <m/>
    <s v="BNL"/>
    <s v="Const"/>
    <s v="SC_MAG"/>
    <x v="7"/>
    <m/>
    <m/>
    <m/>
    <m/>
    <m/>
    <m/>
    <m/>
    <m/>
    <m/>
    <m/>
    <m/>
    <m/>
    <m/>
    <m/>
    <n v="56671.01"/>
    <m/>
    <m/>
    <m/>
    <m/>
    <x v="0"/>
    <x v="0"/>
    <m/>
  </r>
  <r>
    <s v=""/>
    <s v=" IR_0212_1700"/>
    <s v="Collared Magnet 4 - B1pF - Assembly"/>
    <s v="6.06.02.01.02"/>
    <x v="0"/>
    <d v="2029-12-06T00:00:00"/>
    <d v="1930-05-14T00:00:00"/>
    <s v="jtolle"/>
    <s v="hwitte"/>
    <n v="56671.01"/>
    <s v="EDIA"/>
    <s v="C"/>
    <s v="Labor"/>
    <s v="TEC"/>
    <m/>
    <s v="BNL"/>
    <s v="Const"/>
    <s v="SC_MAG"/>
    <x v="7"/>
    <m/>
    <m/>
    <m/>
    <m/>
    <m/>
    <m/>
    <m/>
    <m/>
    <m/>
    <m/>
    <m/>
    <m/>
    <m/>
    <m/>
    <n v="56671.01"/>
    <m/>
    <m/>
    <m/>
    <m/>
    <x v="0"/>
    <x v="0"/>
    <m/>
  </r>
  <r>
    <s v=""/>
    <s v=" IR_0212_1880"/>
    <s v="Collared Magnet 5 - B1ApF - Assembly"/>
    <s v="6.06.02.01.02"/>
    <x v="0"/>
    <d v="2029-12-06T00:00:00"/>
    <d v="1930-05-14T00:00:00"/>
    <s v="jtolle"/>
    <s v="hwitte"/>
    <n v="56671.01"/>
    <s v="EDIA"/>
    <s v="C"/>
    <s v="Labor"/>
    <s v="TEC"/>
    <m/>
    <s v="BNL"/>
    <s v="Const"/>
    <s v="SC_MAG"/>
    <x v="7"/>
    <m/>
    <m/>
    <m/>
    <m/>
    <m/>
    <m/>
    <m/>
    <m/>
    <m/>
    <m/>
    <m/>
    <m/>
    <m/>
    <m/>
    <n v="56671.01"/>
    <m/>
    <m/>
    <m/>
    <m/>
    <x v="0"/>
    <x v="0"/>
    <m/>
  </r>
  <r>
    <s v=""/>
    <s v=" IR_0214_1440"/>
    <s v="Collared Magnet 1 - Q1ApF - Testing and Inspection"/>
    <s v="6.06.02.01.04"/>
    <x v="0"/>
    <d v="1930-05-15T00:00:00"/>
    <d v="1930-09-27T00:00:00"/>
    <s v="jtolle"/>
    <s v="hwitte"/>
    <n v="56671.01"/>
    <s v="EDIA"/>
    <s v="C"/>
    <s v="Labor"/>
    <s v="TEC"/>
    <m/>
    <s v="BNL"/>
    <s v="Const.Test"/>
    <s v="SC_MAG"/>
    <x v="8"/>
    <m/>
    <m/>
    <m/>
    <m/>
    <m/>
    <m/>
    <m/>
    <m/>
    <m/>
    <m/>
    <m/>
    <m/>
    <m/>
    <m/>
    <n v="56671.01"/>
    <m/>
    <m/>
    <m/>
    <m/>
    <x v="0"/>
    <x v="0"/>
    <m/>
  </r>
  <r>
    <s v=""/>
    <s v=" IR_0214_1480"/>
    <s v="Collared Magnet 2 - Q1BpF - Testing and Inspection"/>
    <s v="6.06.02.01.04"/>
    <x v="0"/>
    <d v="1930-05-15T00:00:00"/>
    <d v="1930-09-27T00:00:00"/>
    <s v="jtolle"/>
    <s v="hwitte"/>
    <n v="56671.01"/>
    <s v="EDIA"/>
    <s v="C"/>
    <s v="Labor"/>
    <s v="TEC"/>
    <m/>
    <s v="BNL"/>
    <s v="Const.Test"/>
    <s v="SC_MAG"/>
    <x v="8"/>
    <m/>
    <m/>
    <m/>
    <m/>
    <m/>
    <m/>
    <m/>
    <m/>
    <m/>
    <m/>
    <m/>
    <m/>
    <m/>
    <m/>
    <n v="56671.01"/>
    <m/>
    <m/>
    <m/>
    <m/>
    <x v="0"/>
    <x v="0"/>
    <m/>
  </r>
  <r>
    <s v=""/>
    <s v=" IR_0214_1520"/>
    <s v="Collared Magnet 3 - Q2pF -  Testing and Inspection"/>
    <s v="6.06.02.01.04"/>
    <x v="0"/>
    <d v="1930-05-15T00:00:00"/>
    <d v="1930-09-27T00:00:00"/>
    <s v="jtolle"/>
    <s v="hwitte"/>
    <n v="56671.01"/>
    <s v="EDIA"/>
    <s v="C"/>
    <s v="Labor"/>
    <s v="TEC"/>
    <m/>
    <s v="BNL"/>
    <s v="Const.Test"/>
    <s v="SC_MAG"/>
    <x v="8"/>
    <m/>
    <m/>
    <m/>
    <m/>
    <m/>
    <m/>
    <m/>
    <m/>
    <m/>
    <m/>
    <m/>
    <m/>
    <m/>
    <m/>
    <n v="56671.01"/>
    <m/>
    <m/>
    <m/>
    <m/>
    <x v="0"/>
    <x v="0"/>
    <m/>
  </r>
  <r>
    <s v=""/>
    <s v=" IR_0214_1560"/>
    <s v="Collared Magnet 4 - B1pF - Testing and Inspection"/>
    <s v="6.06.02.01.04"/>
    <x v="0"/>
    <d v="1930-05-15T00:00:00"/>
    <d v="1930-09-27T00:00:00"/>
    <s v="jtolle"/>
    <s v="hwitte"/>
    <n v="56671.01"/>
    <s v="EDIA"/>
    <s v="C"/>
    <s v="Labor"/>
    <s v="TEC"/>
    <m/>
    <s v="BNL"/>
    <s v="Const.Test"/>
    <s v="SC_MAG"/>
    <x v="8"/>
    <m/>
    <m/>
    <m/>
    <m/>
    <m/>
    <m/>
    <m/>
    <m/>
    <m/>
    <m/>
    <m/>
    <m/>
    <m/>
    <m/>
    <n v="56671.01"/>
    <m/>
    <m/>
    <m/>
    <m/>
    <x v="0"/>
    <x v="0"/>
    <m/>
  </r>
  <r>
    <s v=""/>
    <s v=" IR_0214_1600"/>
    <s v="Collared Magnet 5 - B1ApF - Testing and Inspection"/>
    <s v="6.06.02.01.04"/>
    <x v="0"/>
    <d v="1930-05-15T00:00:00"/>
    <d v="1930-09-27T00:00:00"/>
    <s v="jtolle"/>
    <s v="hwitte"/>
    <n v="56671.01"/>
    <s v="EDIA"/>
    <s v="C"/>
    <s v="Labor"/>
    <s v="TEC"/>
    <m/>
    <s v="BNL"/>
    <s v="Const.Test"/>
    <s v="SC_MAG"/>
    <x v="8"/>
    <m/>
    <m/>
    <m/>
    <m/>
    <m/>
    <m/>
    <m/>
    <m/>
    <m/>
    <m/>
    <m/>
    <m/>
    <m/>
    <m/>
    <n v="56671.01"/>
    <m/>
    <m/>
    <m/>
    <m/>
    <x v="0"/>
    <x v="0"/>
    <m/>
  </r>
  <r>
    <s v=""/>
    <s v=" IR_0215_1000"/>
    <s v="IR Magnet Cryostats, Forward - Design"/>
    <s v="6.06.02.01.05"/>
    <x v="0"/>
    <d v="2026-05-26T00:00:00"/>
    <d v="2027-10-29T00:00:00"/>
    <s v="jtolle"/>
    <s v="fmicolon"/>
    <n v="5030.22"/>
    <s v="EDIA"/>
    <s v="C"/>
    <s v="Labor"/>
    <s v="TEC"/>
    <m/>
    <s v="BNL"/>
    <s v="PED"/>
    <s v="SC_MAG"/>
    <x v="6"/>
    <s v="S.P318"/>
    <m/>
    <m/>
    <m/>
    <m/>
    <m/>
    <m/>
    <m/>
    <m/>
    <m/>
    <n v="1257.55"/>
    <n v="3493.21"/>
    <n v="279.45999999999998"/>
    <m/>
    <m/>
    <m/>
    <m/>
    <m/>
    <m/>
    <x v="0"/>
    <x v="0"/>
    <m/>
  </r>
  <r>
    <s v=""/>
    <s v=" IR_0215_1080"/>
    <s v="Test Cryostat - Design / Prepare Spec / SOW"/>
    <s v="6.06.02.01.05"/>
    <x v="0"/>
    <d v="2026-05-26T00:00:00"/>
    <d v="2027-10-29T00:00:00"/>
    <s v="jtolle"/>
    <s v="fmicolon"/>
    <n v="3113.95"/>
    <s v="CON"/>
    <s v="C"/>
    <s v="Labor"/>
    <s v="TEC"/>
    <m/>
    <s v="BNL"/>
    <s v="PED"/>
    <s v="SC_MAG"/>
    <x v="6"/>
    <s v="P.S005"/>
    <m/>
    <m/>
    <m/>
    <m/>
    <m/>
    <m/>
    <m/>
    <m/>
    <m/>
    <n v="778.49"/>
    <n v="2162.46"/>
    <n v="173"/>
    <m/>
    <m/>
    <m/>
    <m/>
    <m/>
    <m/>
    <x v="0"/>
    <x v="0"/>
    <m/>
  </r>
  <r>
    <s v=""/>
    <s v=" IR_0215_1160"/>
    <s v="B0pF Cryostat - Design"/>
    <s v="6.06.02.01.05"/>
    <x v="0"/>
    <d v="2026-05-26T00:00:00"/>
    <d v="2027-10-29T00:00:00"/>
    <s v="jtolle"/>
    <s v="fmicolon"/>
    <n v="4790.6899999999996"/>
    <s v="CON"/>
    <s v="C"/>
    <s v="Labor"/>
    <s v="TEC"/>
    <m/>
    <s v="BNL"/>
    <s v="PED"/>
    <s v="SC_MAG"/>
    <x v="6"/>
    <s v="S.P092"/>
    <m/>
    <m/>
    <m/>
    <m/>
    <m/>
    <m/>
    <m/>
    <m/>
    <m/>
    <n v="1197.67"/>
    <n v="3326.87"/>
    <n v="266.14999999999998"/>
    <m/>
    <m/>
    <m/>
    <m/>
    <m/>
    <m/>
    <x v="0"/>
    <x v="0"/>
    <m/>
  </r>
  <r>
    <s v=""/>
    <s v=" IR_0215_1240"/>
    <s v="IR Magnet Cryostats, Rear - Design"/>
    <s v="6.06.02.01.05"/>
    <x v="0"/>
    <d v="2026-08-03T00:00:00"/>
    <d v="2028-01-12T00:00:00"/>
    <s v="jtolle"/>
    <s v="fmicolon"/>
    <n v="2659.21"/>
    <s v="EDIA"/>
    <s v="C"/>
    <s v="Labor"/>
    <s v="TEC"/>
    <m/>
    <s v="BNL"/>
    <s v="PED"/>
    <s v="SC_MAG"/>
    <x v="6"/>
    <s v="S.P185"/>
    <m/>
    <m/>
    <m/>
    <m/>
    <m/>
    <m/>
    <m/>
    <m/>
    <m/>
    <n v="310.24"/>
    <n v="1846.68"/>
    <n v="502.3"/>
    <m/>
    <m/>
    <m/>
    <m/>
    <m/>
    <m/>
    <x v="0"/>
    <x v="0"/>
    <m/>
  </r>
  <r>
    <s v=""/>
    <s v=" SR_0605_1870"/>
    <s v="Beam Loss Monitors-  Electronic System - Documentation- Wiring Diagrams- etc."/>
    <s v="6.04.06.05"/>
    <x v="0"/>
    <d v="2026-10-08T00:00:00"/>
    <d v="2027-02-05T00:00:00"/>
    <s v="mahmed"/>
    <s v="gassner"/>
    <n v="7233.11"/>
    <s v="EDIA"/>
    <s v="C"/>
    <s v="Labor"/>
    <s v="TEC"/>
    <m/>
    <s v="BNL"/>
    <s v="PED"/>
    <s v="INS"/>
    <x v="6"/>
    <m/>
    <m/>
    <m/>
    <m/>
    <m/>
    <m/>
    <m/>
    <m/>
    <m/>
    <m/>
    <m/>
    <n v="7233.11"/>
    <m/>
    <m/>
    <m/>
    <m/>
    <m/>
    <m/>
    <m/>
    <x v="0"/>
    <x v="0"/>
    <m/>
  </r>
  <r>
    <s v=""/>
    <s v=" SR_0605_1900"/>
    <s v="Beam Loss Monitors- Acceptance Testing - Test setup"/>
    <s v="6.04.06.05"/>
    <x v="0"/>
    <d v="2028-04-24T00:00:00"/>
    <d v="2028-07-18T00:00:00"/>
    <s v="mahmed"/>
    <s v="gassner"/>
    <n v="9981.7000000000007"/>
    <s v="EDIA"/>
    <s v="C"/>
    <s v="Labor"/>
    <s v="TEC"/>
    <m/>
    <s v="BNL"/>
    <s v="Const"/>
    <s v="INS"/>
    <x v="8"/>
    <s v="P.S097"/>
    <m/>
    <m/>
    <m/>
    <m/>
    <m/>
    <m/>
    <m/>
    <m/>
    <m/>
    <m/>
    <m/>
    <n v="9981.7000000000007"/>
    <m/>
    <m/>
    <m/>
    <m/>
    <m/>
    <m/>
    <x v="0"/>
    <x v="0"/>
    <m/>
  </r>
  <r>
    <s v=""/>
    <s v=" SR_0605_1910"/>
    <s v="Beam Loss Monitors- Acceptance Testing"/>
    <s v="6.04.06.05"/>
    <x v="0"/>
    <d v="2028-07-19T00:00:00"/>
    <d v="2028-10-12T00:00:00"/>
    <s v="mahmed"/>
    <s v="gassner"/>
    <n v="40113.11"/>
    <s v="EDIA"/>
    <s v="C"/>
    <s v="Labor"/>
    <s v="TEC"/>
    <m/>
    <s v="BNL"/>
    <s v="Const"/>
    <s v="INS"/>
    <x v="8"/>
    <s v="P.S097"/>
    <m/>
    <m/>
    <m/>
    <m/>
    <m/>
    <m/>
    <m/>
    <m/>
    <m/>
    <m/>
    <m/>
    <n v="34764.699999999997"/>
    <n v="5348.41"/>
    <m/>
    <m/>
    <m/>
    <m/>
    <m/>
    <x v="0"/>
    <x v="0"/>
    <m/>
  </r>
  <r>
    <s v=""/>
    <s v=" SR_0605_1920"/>
    <s v="Beam Loss Monitors - Installation"/>
    <s v="6.04.06.05"/>
    <x v="0"/>
    <d v="2028-10-13T00:00:00"/>
    <d v="2029-01-11T00:00:00"/>
    <s v="mahmed"/>
    <s v="gassner"/>
    <n v="82648.45"/>
    <s v="EDIA"/>
    <s v="C"/>
    <s v="Labor"/>
    <s v="TEC"/>
    <m/>
    <s v="BNL"/>
    <s v="Const"/>
    <s v="INS"/>
    <x v="5"/>
    <s v="P.S097"/>
    <m/>
    <m/>
    <m/>
    <m/>
    <m/>
    <m/>
    <m/>
    <m/>
    <m/>
    <m/>
    <m/>
    <m/>
    <n v="82648.45"/>
    <m/>
    <m/>
    <m/>
    <m/>
    <m/>
    <x v="0"/>
    <x v="0"/>
    <m/>
  </r>
  <r>
    <s v=""/>
    <s v=" HR_0203_1575"/>
    <s v="IR2 - Pre-Tunnel Assembly, Installation and Testing"/>
    <s v="6.05.02.03.01"/>
    <x v="0"/>
    <d v="2027-06-21T00:00:00"/>
    <d v="2027-12-13T00:00:00"/>
    <s v="rnavarrol"/>
    <s v="weiss"/>
    <n v="107570.86"/>
    <s v="CON"/>
    <s v="C"/>
    <s v="Labor"/>
    <s v="TEC"/>
    <m/>
    <s v="BNL"/>
    <s v="Const"/>
    <s v="VAC"/>
    <x v="8"/>
    <s v="A.PP026"/>
    <s v="APP00065"/>
    <m/>
    <m/>
    <m/>
    <m/>
    <m/>
    <m/>
    <m/>
    <m/>
    <m/>
    <n v="64542.52"/>
    <n v="43028.35"/>
    <m/>
    <m/>
    <m/>
    <m/>
    <m/>
    <m/>
    <x v="0"/>
    <x v="0"/>
    <m/>
  </r>
  <r>
    <s v=""/>
    <s v=" HR_0203_2000"/>
    <s v="HR Main Vacuum System modifications - Pre-Tunnel Assembly, Installation and Testing"/>
    <s v="6.05.02.03.01"/>
    <x v="0"/>
    <d v="2027-06-21T00:00:00"/>
    <d v="2028-06-19T00:00:00"/>
    <s v="rnavarrol"/>
    <s v="weiss"/>
    <n v="260950.36"/>
    <s v="CON"/>
    <s v="C"/>
    <s v="Labor"/>
    <s v="TEC"/>
    <m/>
    <s v="BNL"/>
    <s v="Const"/>
    <s v="VAC"/>
    <x v="8"/>
    <s v="A.PP026"/>
    <s v="APP00065"/>
    <m/>
    <m/>
    <m/>
    <m/>
    <m/>
    <m/>
    <m/>
    <m/>
    <m/>
    <n v="75153.710000000006"/>
    <n v="185796.66"/>
    <m/>
    <m/>
    <m/>
    <m/>
    <m/>
    <m/>
    <x v="0"/>
    <x v="0"/>
    <m/>
  </r>
  <r>
    <s v=""/>
    <s v=" HR_0403_1575"/>
    <s v="HR Inj-Sys Vacuum - Pre-Tunnel Assembly, Installation and Testing"/>
    <s v="6.05.03.03"/>
    <x v="0"/>
    <d v="2027-06-21T00:00:00"/>
    <d v="2027-12-13T00:00:00"/>
    <s v="rnavarrol"/>
    <s v="weiss"/>
    <n v="107570.86"/>
    <s v="CON"/>
    <s v="C"/>
    <s v="Labor"/>
    <s v="TEC"/>
    <m/>
    <s v="BNL"/>
    <s v="Const"/>
    <s v="VAC"/>
    <x v="8"/>
    <s v="P.S119"/>
    <m/>
    <m/>
    <m/>
    <m/>
    <m/>
    <m/>
    <m/>
    <m/>
    <m/>
    <m/>
    <n v="64542.52"/>
    <n v="43028.35"/>
    <m/>
    <m/>
    <m/>
    <m/>
    <m/>
    <m/>
    <x v="0"/>
    <x v="0"/>
    <m/>
  </r>
  <r>
    <s v=""/>
    <s v=" HR_0804_4570"/>
    <s v="Hadron &amp; e-Cooling Vacuum - Pre-Tunnel assembly, installation and testing"/>
    <s v="6.05.07.05"/>
    <x v="0"/>
    <d v="2027-09-15T00:00:00"/>
    <d v="2028-03-17T00:00:00"/>
    <s v="rnavarrol"/>
    <s v="weiss"/>
    <n v="43776.89"/>
    <s v="CON"/>
    <s v="C"/>
    <s v="Labor"/>
    <s v="TEC"/>
    <m/>
    <s v="BNL"/>
    <s v="Const"/>
    <s v="VAC"/>
    <x v="8"/>
    <s v="P"/>
    <m/>
    <m/>
    <m/>
    <m/>
    <m/>
    <m/>
    <m/>
    <m/>
    <m/>
    <m/>
    <n v="4202.58"/>
    <n v="39574.300000000003"/>
    <m/>
    <m/>
    <m/>
    <m/>
    <m/>
    <m/>
    <x v="0"/>
    <x v="0"/>
    <m/>
  </r>
  <r>
    <s v=""/>
    <s v=" HR_0804_5170"/>
    <s v="e-beamlines Baked Vacuum - Pre-Tunnel assembly, installation and testing"/>
    <s v="6.05.07.05"/>
    <x v="0"/>
    <d v="2027-09-15T00:00:00"/>
    <d v="2028-03-17T00:00:00"/>
    <s v="rnavarrol"/>
    <s v="weiss"/>
    <n v="43776.89"/>
    <s v="CON"/>
    <s v="C"/>
    <s v="Labor"/>
    <s v="TEC"/>
    <m/>
    <s v="BNL"/>
    <s v="Const"/>
    <s v="VAC"/>
    <x v="8"/>
    <s v="S.P049"/>
    <m/>
    <m/>
    <m/>
    <m/>
    <m/>
    <m/>
    <m/>
    <m/>
    <m/>
    <m/>
    <n v="4202.58"/>
    <n v="39574.300000000003"/>
    <m/>
    <m/>
    <m/>
    <m/>
    <m/>
    <m/>
    <x v="0"/>
    <x v="0"/>
    <m/>
  </r>
  <r>
    <s v=""/>
    <s v=" HR_0804_5770"/>
    <s v="e-loop Return Vacuum - Pre-Tunnel assembly, installation and testing"/>
    <s v="6.05.07.05"/>
    <x v="0"/>
    <d v="2028-01-04T00:00:00"/>
    <d v="2028-06-29T00:00:00"/>
    <s v="rnavarrol"/>
    <s v="weiss"/>
    <n v="43919.46"/>
    <s v="CON"/>
    <s v="C"/>
    <s v="Labor"/>
    <s v="TEC"/>
    <m/>
    <s v="BNL"/>
    <s v="Const"/>
    <s v="VAC"/>
    <x v="8"/>
    <s v="S.P120"/>
    <m/>
    <m/>
    <m/>
    <m/>
    <m/>
    <m/>
    <m/>
    <m/>
    <m/>
    <m/>
    <m/>
    <n v="43919.46"/>
    <m/>
    <m/>
    <m/>
    <m/>
    <m/>
    <m/>
    <x v="0"/>
    <x v="0"/>
    <m/>
  </r>
  <r>
    <s v=""/>
    <s v=" HR_0804_6370"/>
    <s v="DC-Gun LINAC Vacuum - Pre-Tunnel assembly, installation and testing"/>
    <s v="6.05.07.05"/>
    <x v="0"/>
    <d v="2027-09-15T00:00:00"/>
    <d v="2028-03-17T00:00:00"/>
    <s v="rnavarrol"/>
    <s v="weiss"/>
    <n v="43776.89"/>
    <s v="CON"/>
    <s v="C"/>
    <s v="Labor"/>
    <s v="TEC"/>
    <m/>
    <s v="BNL"/>
    <s v="Const"/>
    <s v="VAC"/>
    <x v="8"/>
    <s v="P.S121"/>
    <m/>
    <m/>
    <m/>
    <m/>
    <m/>
    <m/>
    <m/>
    <m/>
    <m/>
    <m/>
    <n v="4202.58"/>
    <n v="39574.300000000003"/>
    <m/>
    <m/>
    <m/>
    <m/>
    <m/>
    <m/>
    <x v="0"/>
    <x v="0"/>
    <m/>
  </r>
  <r>
    <s v=""/>
    <s v=" IR_0215_1000"/>
    <s v="IR Magnet Cryostats, Forward - Design"/>
    <s v="6.06.02.01.05"/>
    <x v="0"/>
    <d v="2026-05-26T00:00:00"/>
    <d v="2027-10-29T00:00:00"/>
    <s v="jtolle"/>
    <s v="fmicolon"/>
    <n v="3712.78"/>
    <s v="EDIA"/>
    <s v="C"/>
    <s v="Labor"/>
    <s v="TEC"/>
    <m/>
    <s v="BNL"/>
    <s v="PED"/>
    <s v="SC_MAG"/>
    <x v="6"/>
    <s v="S.P318"/>
    <m/>
    <m/>
    <m/>
    <m/>
    <m/>
    <m/>
    <m/>
    <m/>
    <m/>
    <n v="928.2"/>
    <n v="2578.3200000000002"/>
    <n v="206.27"/>
    <m/>
    <m/>
    <m/>
    <m/>
    <m/>
    <m/>
    <x v="0"/>
    <x v="0"/>
    <m/>
  </r>
  <r>
    <s v=""/>
    <s v=" IR_0215_1080"/>
    <s v="Test Cryostat - Design / Prepare Spec / SOW"/>
    <s v="6.06.02.01.05"/>
    <x v="0"/>
    <d v="2026-05-26T00:00:00"/>
    <d v="2027-10-29T00:00:00"/>
    <s v="jtolle"/>
    <s v="fmicolon"/>
    <n v="25270.87"/>
    <s v="CON"/>
    <s v="C"/>
    <s v="Labor"/>
    <s v="TEC"/>
    <m/>
    <s v="BNL"/>
    <s v="PED"/>
    <s v="SC_MAG"/>
    <x v="6"/>
    <s v="P.S005"/>
    <m/>
    <m/>
    <m/>
    <m/>
    <m/>
    <m/>
    <m/>
    <m/>
    <m/>
    <n v="6317.72"/>
    <n v="17549.21"/>
    <n v="1403.94"/>
    <m/>
    <m/>
    <m/>
    <m/>
    <m/>
    <m/>
    <x v="0"/>
    <x v="0"/>
    <m/>
  </r>
  <r>
    <s v=""/>
    <s v=" IR_0215_1160"/>
    <s v="B0pF Cryostat - Design"/>
    <s v="6.06.02.01.05"/>
    <x v="0"/>
    <d v="2026-05-26T00:00:00"/>
    <d v="2027-10-29T00:00:00"/>
    <s v="jtolle"/>
    <s v="fmicolon"/>
    <n v="3353.48"/>
    <s v="CON"/>
    <s v="C"/>
    <s v="Labor"/>
    <s v="TEC"/>
    <m/>
    <s v="BNL"/>
    <s v="PED"/>
    <s v="SC_MAG"/>
    <x v="6"/>
    <s v="S.P092"/>
    <m/>
    <m/>
    <m/>
    <m/>
    <m/>
    <m/>
    <m/>
    <m/>
    <m/>
    <n v="838.37"/>
    <n v="2328.8000000000002"/>
    <n v="186.31"/>
    <m/>
    <m/>
    <m/>
    <m/>
    <m/>
    <m/>
    <x v="0"/>
    <x v="0"/>
    <m/>
  </r>
  <r>
    <s v=""/>
    <s v=" IR_0215_1240"/>
    <s v="IR Magnet Cryostats, Rear - Design"/>
    <s v="6.06.02.01.05"/>
    <x v="0"/>
    <d v="2026-08-03T00:00:00"/>
    <d v="2028-01-12T00:00:00"/>
    <s v="jtolle"/>
    <s v="fmicolon"/>
    <n v="2054.85"/>
    <s v="EDIA"/>
    <s v="C"/>
    <s v="Labor"/>
    <s v="TEC"/>
    <m/>
    <s v="BNL"/>
    <s v="PED"/>
    <s v="SC_MAG"/>
    <x v="6"/>
    <s v="S.P185"/>
    <m/>
    <m/>
    <m/>
    <m/>
    <m/>
    <m/>
    <m/>
    <m/>
    <m/>
    <n v="239.73"/>
    <n v="1426.98"/>
    <n v="388.14"/>
    <m/>
    <m/>
    <m/>
    <m/>
    <m/>
    <m/>
    <x v="0"/>
    <x v="0"/>
    <m/>
  </r>
  <r>
    <s v=""/>
    <s v=" RD_0306_1290"/>
    <s v="D2 - RRR Apparatus - Improvement of test setup and sample holder - FY22"/>
    <s v="6.02.03.04"/>
    <x v="0"/>
    <d v="2021-10-01T00:00:00"/>
    <d v="2022-04-08T00:00:00"/>
    <s v="rnavarrol"/>
    <s v="sverdu"/>
    <n v="0"/>
    <s v="EDIA"/>
    <s v="C"/>
    <s v="Labor"/>
    <s v="OPC"/>
    <m/>
    <s v="BNL"/>
    <s v="R&amp;D"/>
    <s v="VAC"/>
    <x v="3"/>
    <m/>
    <m/>
    <m/>
    <m/>
    <m/>
    <m/>
    <m/>
    <m/>
    <m/>
    <m/>
    <m/>
    <m/>
    <m/>
    <m/>
    <m/>
    <m/>
    <m/>
    <m/>
    <m/>
    <x v="0"/>
    <x v="0"/>
    <m/>
  </r>
  <r>
    <s v=""/>
    <s v=" AS_0101_1230"/>
    <s v="Accelerator Support Systems Engineering - FY23"/>
    <s v="6.07.01.01"/>
    <x v="0"/>
    <d v="2022-10-03T00:00:00"/>
    <d v="2023-09-29T00:00:00"/>
    <s v="egolnar"/>
    <s v="tuozzolo"/>
    <n v="30216.33"/>
    <s v="EDIA"/>
    <s v="A"/>
    <s v="Labor"/>
    <s v="TEC"/>
    <m/>
    <s v="BNL"/>
    <s v="PED"/>
    <s v="PM"/>
    <x v="0"/>
    <m/>
    <m/>
    <m/>
    <m/>
    <m/>
    <m/>
    <m/>
    <n v="30216.33"/>
    <m/>
    <m/>
    <m/>
    <m/>
    <m/>
    <m/>
    <m/>
    <m/>
    <m/>
    <m/>
    <m/>
    <x v="0"/>
    <x v="0"/>
    <m/>
  </r>
  <r>
    <s v=""/>
    <s v=" AS_0101_1240"/>
    <s v="Accelerator Support Systems Engineering - FY24"/>
    <s v="6.07.01.01"/>
    <x v="0"/>
    <d v="2023-10-02T00:00:00"/>
    <d v="2024-09-30T00:00:00"/>
    <s v="egolnar"/>
    <s v="tuozzolo"/>
    <n v="31273.9"/>
    <s v="EDIA"/>
    <s v="A"/>
    <s v="Labor"/>
    <s v="TEC"/>
    <m/>
    <s v="BNL"/>
    <s v="PED"/>
    <s v="PM"/>
    <x v="0"/>
    <m/>
    <m/>
    <m/>
    <m/>
    <m/>
    <m/>
    <m/>
    <m/>
    <n v="31273.9"/>
    <m/>
    <m/>
    <m/>
    <m/>
    <m/>
    <m/>
    <m/>
    <m/>
    <m/>
    <m/>
    <x v="0"/>
    <x v="0"/>
    <m/>
  </r>
  <r>
    <s v=""/>
    <s v=" AS_0101_1250"/>
    <s v="Accelerator Support Systems Engineering - FY25"/>
    <s v="6.07.01.01"/>
    <x v="0"/>
    <d v="2024-10-01T00:00:00"/>
    <d v="2025-09-30T00:00:00"/>
    <s v="egolnar"/>
    <s v="tuozzolo"/>
    <n v="32368.49"/>
    <s v="EDIA"/>
    <s v="A"/>
    <s v="Labor"/>
    <s v="TEC"/>
    <m/>
    <s v="BNL"/>
    <s v="Const"/>
    <s v="PM"/>
    <x v="0"/>
    <m/>
    <m/>
    <m/>
    <m/>
    <m/>
    <m/>
    <m/>
    <m/>
    <m/>
    <n v="32368.49"/>
    <m/>
    <m/>
    <m/>
    <m/>
    <m/>
    <m/>
    <m/>
    <m/>
    <m/>
    <x v="0"/>
    <x v="0"/>
    <m/>
  </r>
  <r>
    <s v=""/>
    <s v=" AS_0101_1260"/>
    <s v="Accelerator Support Systems Engineering - FY26"/>
    <s v="6.07.01.01"/>
    <x v="0"/>
    <d v="2025-10-01T00:00:00"/>
    <d v="2026-09-30T00:00:00"/>
    <s v="egolnar"/>
    <s v="tuozzolo"/>
    <n v="33501.39"/>
    <s v="EDIA"/>
    <s v="A"/>
    <s v="Labor"/>
    <s v="TEC"/>
    <m/>
    <s v="BNL"/>
    <s v="Const"/>
    <s v="PM"/>
    <x v="0"/>
    <m/>
    <m/>
    <m/>
    <m/>
    <m/>
    <m/>
    <m/>
    <m/>
    <m/>
    <m/>
    <n v="33501.39"/>
    <m/>
    <m/>
    <m/>
    <m/>
    <m/>
    <m/>
    <m/>
    <m/>
    <x v="0"/>
    <x v="0"/>
    <m/>
  </r>
  <r>
    <s v=""/>
    <s v=" AS_0101_1270"/>
    <s v="Accelerator Support Systems Engineering - FY27"/>
    <s v="6.07.01.01"/>
    <x v="0"/>
    <d v="2026-10-01T00:00:00"/>
    <d v="2027-09-30T00:00:00"/>
    <s v="egolnar"/>
    <s v="tuozzolo"/>
    <n v="34673.93"/>
    <s v="EDIA"/>
    <s v="A"/>
    <s v="Labor"/>
    <s v="TEC"/>
    <m/>
    <s v="BNL"/>
    <s v="Const"/>
    <s v="PM"/>
    <x v="0"/>
    <m/>
    <m/>
    <m/>
    <m/>
    <m/>
    <m/>
    <m/>
    <m/>
    <m/>
    <m/>
    <m/>
    <n v="34673.93"/>
    <m/>
    <m/>
    <m/>
    <m/>
    <m/>
    <m/>
    <m/>
    <x v="0"/>
    <x v="0"/>
    <m/>
  </r>
  <r>
    <s v=""/>
    <s v=" AS_0101_1280"/>
    <s v="Accelerator Support Systems Engineering - FY28"/>
    <s v="6.07.01.01"/>
    <x v="0"/>
    <d v="2027-10-01T00:00:00"/>
    <d v="2028-09-29T00:00:00"/>
    <s v="egolnar"/>
    <s v="tuozzolo"/>
    <n v="35887.519999999997"/>
    <s v="EDIA"/>
    <s v="A"/>
    <s v="Labor"/>
    <s v="TEC"/>
    <m/>
    <s v="BNL"/>
    <s v="Const"/>
    <s v="PM"/>
    <x v="0"/>
    <m/>
    <m/>
    <m/>
    <m/>
    <m/>
    <m/>
    <m/>
    <m/>
    <m/>
    <m/>
    <m/>
    <m/>
    <n v="35887.519999999997"/>
    <m/>
    <m/>
    <m/>
    <m/>
    <m/>
    <m/>
    <x v="0"/>
    <x v="0"/>
    <m/>
  </r>
  <r>
    <s v=""/>
    <s v=" AS_0101_1290"/>
    <s v="Accelerator Support Systems Engineering - FY29"/>
    <s v="6.07.01.01"/>
    <x v="0"/>
    <d v="2028-10-02T00:00:00"/>
    <d v="2029-09-28T00:00:00"/>
    <s v="egolnar"/>
    <s v="tuozzolo"/>
    <n v="37143.589999999997"/>
    <s v="EDIA"/>
    <s v="A"/>
    <s v="Labor"/>
    <s v="OPC"/>
    <m/>
    <s v="BNL"/>
    <s v="Pre-Ops"/>
    <s v="PM"/>
    <x v="0"/>
    <m/>
    <m/>
    <m/>
    <m/>
    <m/>
    <m/>
    <m/>
    <m/>
    <m/>
    <m/>
    <m/>
    <m/>
    <m/>
    <n v="37143.589999999997"/>
    <m/>
    <m/>
    <m/>
    <m/>
    <m/>
    <x v="0"/>
    <x v="0"/>
    <m/>
  </r>
  <r>
    <s v=""/>
    <s v=" AS_0101_1300"/>
    <s v="Accelerator Support Systems Engineering - FY30"/>
    <s v="6.07.01.01"/>
    <x v="0"/>
    <d v="2029-10-01T00:00:00"/>
    <d v="1930-09-30T00:00:00"/>
    <s v="egolnar"/>
    <s v="tuozzolo"/>
    <n v="38443.61"/>
    <s v="EDIA"/>
    <s v="A"/>
    <s v="Labor"/>
    <s v="OPC"/>
    <m/>
    <s v="BNL"/>
    <s v="Pre-Ops"/>
    <s v="PM"/>
    <x v="0"/>
    <m/>
    <m/>
    <m/>
    <m/>
    <m/>
    <m/>
    <m/>
    <m/>
    <m/>
    <m/>
    <m/>
    <m/>
    <m/>
    <m/>
    <n v="38443.61"/>
    <m/>
    <m/>
    <m/>
    <m/>
    <x v="0"/>
    <x v="0"/>
    <m/>
  </r>
  <r>
    <s v=""/>
    <s v=" AS_0101_1310"/>
    <s v="Accelerator Support Systems Engineering - FY31"/>
    <s v="6.07.01.01"/>
    <x v="0"/>
    <d v="1930-10-01T00:00:00"/>
    <d v="1931-09-30T00:00:00"/>
    <s v="egolnar"/>
    <s v="tuozzolo"/>
    <n v="39789.14"/>
    <s v="EDIA"/>
    <s v="A"/>
    <s v="Labor"/>
    <s v="OPC"/>
    <m/>
    <s v="BNL"/>
    <s v="Pre-Ops"/>
    <s v="PM"/>
    <x v="0"/>
    <m/>
    <m/>
    <m/>
    <m/>
    <m/>
    <m/>
    <m/>
    <m/>
    <m/>
    <m/>
    <m/>
    <m/>
    <m/>
    <m/>
    <m/>
    <n v="39789.14"/>
    <m/>
    <m/>
    <m/>
    <x v="0"/>
    <x v="0"/>
    <m/>
  </r>
  <r>
    <s v=""/>
    <s v=" PO_0201_1120"/>
    <s v="Systems Commissioning Management - Controls Support"/>
    <s v="6.12.02.01.01"/>
    <x v="0"/>
    <d v="2029-11-08T00:00:00"/>
    <d v="1932-04-06T00:00:00"/>
    <s v="egolnar"/>
    <s v="blednykh"/>
    <n v="111194.53"/>
    <s v="EDIA"/>
    <s v="A"/>
    <s v="Labor"/>
    <s v="OPC"/>
    <m/>
    <s v="BNL"/>
    <s v="Pre-Ops"/>
    <s v="COM"/>
    <x v="0"/>
    <m/>
    <m/>
    <m/>
    <m/>
    <m/>
    <m/>
    <m/>
    <m/>
    <m/>
    <m/>
    <m/>
    <m/>
    <m/>
    <m/>
    <n v="41327.300000000003"/>
    <n v="46331.05"/>
    <n v="23536.18"/>
    <m/>
    <m/>
    <x v="0"/>
    <x v="0"/>
    <m/>
  </r>
  <r>
    <s v=""/>
    <s v=" PO_0203_1260"/>
    <s v="ESR - Systems Commissioning - Controls Support"/>
    <s v="6.12.02.06"/>
    <x v="0"/>
    <d v="1931-09-16T00:00:00"/>
    <d v="1932-03-10T00:00:00"/>
    <s v="egolnar"/>
    <s v="blednykh"/>
    <n v="152578.76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n v="14103.92"/>
    <n v="138474.84"/>
    <m/>
    <m/>
    <x v="0"/>
    <x v="0"/>
    <m/>
  </r>
  <r>
    <s v=""/>
    <s v=" PO_0204_1260"/>
    <s v="HSR - Systems Commissioning - Controls Support"/>
    <s v="6.12.02.05"/>
    <x v="0"/>
    <d v="1931-11-13T00:00:00"/>
    <d v="1932-03-10T00:00:00"/>
    <s v="egolnar"/>
    <s v="blednykh"/>
    <n v="154244.37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n v="154244.37"/>
    <m/>
    <m/>
    <x v="0"/>
    <x v="0"/>
    <m/>
  </r>
  <r>
    <s v=""/>
    <s v=" PO_0206_1240"/>
    <s v="RCS - Systems Commissioning - Controls Support"/>
    <s v="6.12.02.04"/>
    <x v="0"/>
    <d v="1931-05-08T00:00:00"/>
    <d v="1931-11-03T00:00:00"/>
    <s v="egolnar"/>
    <s v="blednykh"/>
    <n v="111771.28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n v="91039.51"/>
    <n v="20731.77"/>
    <m/>
    <m/>
    <x v="0"/>
    <x v="0"/>
    <m/>
  </r>
  <r>
    <s v=""/>
    <s v=" PO_0201_1140"/>
    <s v="Systems Commissioning Management - Magnet and Power Supply Support"/>
    <s v="6.12.02.01.01"/>
    <x v="0"/>
    <d v="2029-11-08T00:00:00"/>
    <d v="1932-04-06T00:00:00"/>
    <s v="egolnar"/>
    <s v="blednykh"/>
    <n v="219953.77"/>
    <s v="EDIA"/>
    <s v="A"/>
    <s v="Labor"/>
    <s v="OPC"/>
    <m/>
    <s v="BNL"/>
    <s v="Pre-Ops"/>
    <s v="COM"/>
    <x v="0"/>
    <m/>
    <m/>
    <m/>
    <m/>
    <m/>
    <m/>
    <m/>
    <m/>
    <m/>
    <m/>
    <m/>
    <m/>
    <m/>
    <m/>
    <n v="81749.48"/>
    <n v="91647.4"/>
    <n v="46556.88"/>
    <m/>
    <m/>
    <x v="0"/>
    <x v="0"/>
    <m/>
  </r>
  <r>
    <s v=""/>
    <s v=" EJ_0201_3895"/>
    <s v="RCS Quad - Magnetic Measurement / Acceptance - AS09"/>
    <s v="6.03.02.01.05"/>
    <x v="0"/>
    <d v="2027-02-02T00:00:00"/>
    <d v="2027-06-23T00:00:00"/>
    <s v="jtolle"/>
    <s v="hwitte"/>
    <n v="204968.35"/>
    <s v="EDIA"/>
    <s v="C"/>
    <s v="Labor"/>
    <s v="TEC"/>
    <m/>
    <s v="BNL"/>
    <s v="Const.Test"/>
    <s v="NC_MAG"/>
    <x v="8"/>
    <m/>
    <m/>
    <m/>
    <m/>
    <m/>
    <m/>
    <m/>
    <m/>
    <m/>
    <m/>
    <m/>
    <n v="204968.35"/>
    <m/>
    <m/>
    <m/>
    <m/>
    <m/>
    <m/>
    <m/>
    <x v="0"/>
    <x v="0"/>
    <m/>
  </r>
  <r>
    <s v=""/>
    <s v=" EJ_0201_3670"/>
    <s v="RCS Sextupole - Magnetic Measurement / Acceptance - AS09"/>
    <s v="6.03.02.01.05"/>
    <x v="0"/>
    <d v="2027-02-02T00:00:00"/>
    <d v="2027-07-22T00:00:00"/>
    <s v="jtolle"/>
    <s v="hwitte"/>
    <n v="134809.76"/>
    <s v="EDIA"/>
    <s v="C"/>
    <s v="Labor"/>
    <s v="TEC"/>
    <m/>
    <s v="BNL"/>
    <s v="Const.Test"/>
    <s v="NC_MAG"/>
    <x v="8"/>
    <m/>
    <m/>
    <m/>
    <m/>
    <m/>
    <m/>
    <m/>
    <m/>
    <m/>
    <m/>
    <m/>
    <n v="134809.76"/>
    <m/>
    <m/>
    <m/>
    <m/>
    <m/>
    <m/>
    <m/>
    <x v="0"/>
    <x v="0"/>
    <m/>
  </r>
  <r>
    <s v=""/>
    <s v=" SR_0200_1400"/>
    <s v="ESR Dipole - Magnetic Measurement / Acceptance - AS03"/>
    <s v="6.04.02.04"/>
    <x v="0"/>
    <d v="2027-07-14T00:00:00"/>
    <d v="2027-11-16T00:00:00"/>
    <s v="jtolle"/>
    <s v="hwitte"/>
    <n v="195862.88"/>
    <s v="CON"/>
    <s v="C"/>
    <s v="Labor"/>
    <s v="TEC"/>
    <m/>
    <s v="BNL"/>
    <s v="Const.Test"/>
    <s v="NC_MAG"/>
    <x v="8"/>
    <m/>
    <m/>
    <m/>
    <m/>
    <m/>
    <m/>
    <m/>
    <m/>
    <m/>
    <m/>
    <m/>
    <n v="126072.66"/>
    <n v="69790.22"/>
    <m/>
    <m/>
    <m/>
    <m/>
    <m/>
    <m/>
    <x v="0"/>
    <x v="0"/>
    <m/>
  </r>
  <r>
    <s v=""/>
    <s v=" SR_0200_2300"/>
    <s v="ESR Sextupole - Magnetic Measurement / Acceptance - AS03"/>
    <s v="6.04.02.04"/>
    <x v="0"/>
    <d v="2027-01-04T00:00:00"/>
    <d v="2027-05-06T00:00:00"/>
    <s v="jtolle"/>
    <s v="hwitte"/>
    <n v="78800.75"/>
    <s v="EDIA"/>
    <s v="C"/>
    <s v="Labor"/>
    <s v="TEC"/>
    <m/>
    <s v="BNL"/>
    <s v="Const.Test"/>
    <s v="NC_MAG"/>
    <x v="8"/>
    <m/>
    <m/>
    <m/>
    <m/>
    <m/>
    <m/>
    <m/>
    <m/>
    <m/>
    <m/>
    <m/>
    <n v="78800.75"/>
    <m/>
    <m/>
    <m/>
    <m/>
    <m/>
    <m/>
    <m/>
    <x v="0"/>
    <x v="0"/>
    <m/>
  </r>
  <r>
    <s v=""/>
    <s v=" HR_0804_1260"/>
    <s v="SHC Beam Transport Magnets - Measurement"/>
    <s v="6.05.07.04"/>
    <x v="0"/>
    <d v="2028-01-10T00:00:00"/>
    <d v="2028-10-23T00:00:00"/>
    <s v="jtolle"/>
    <s v="hwitte"/>
    <n v="738807.22"/>
    <s v="EDIA"/>
    <s v="C"/>
    <s v="Labor"/>
    <s v="TEC"/>
    <m/>
    <s v="BNL"/>
    <s v="Const.Test"/>
    <s v="SHC"/>
    <x v="8"/>
    <m/>
    <m/>
    <m/>
    <m/>
    <m/>
    <m/>
    <m/>
    <m/>
    <m/>
    <m/>
    <m/>
    <m/>
    <n v="683396.68"/>
    <n v="55410.54"/>
    <m/>
    <m/>
    <m/>
    <m/>
    <m/>
    <x v="0"/>
    <x v="0"/>
    <m/>
  </r>
  <r>
    <s v=""/>
    <s v=" IR_0213_1140"/>
    <s v="IR Magnets Warm - Magnetic Measurement and Acceptance"/>
    <s v="6.06.02.01.03"/>
    <x v="0"/>
    <d v="2026-12-10T00:00:00"/>
    <d v="2029-01-09T00:00:00"/>
    <s v="jtolle"/>
    <s v="hwitte"/>
    <n v="140613.03"/>
    <s v="EDIA"/>
    <s v="C"/>
    <s v="Labor"/>
    <s v="TEC"/>
    <m/>
    <s v="BNL"/>
    <s v="Const.Test"/>
    <s v="NC_MAG"/>
    <x v="8"/>
    <s v="A.PP031"/>
    <m/>
    <m/>
    <m/>
    <m/>
    <m/>
    <m/>
    <m/>
    <m/>
    <m/>
    <m/>
    <n v="55163.57"/>
    <n v="67602.42"/>
    <n v="17847.04"/>
    <m/>
    <m/>
    <m/>
    <m/>
    <m/>
    <x v="0"/>
    <x v="0"/>
    <m/>
  </r>
  <r>
    <s v=""/>
    <s v=" IR_0214_1340"/>
    <s v="Direct Wind Magnets 10 - Q1ApR - Cold Mass Assembly"/>
    <s v="6.06.02.01.04"/>
    <x v="0"/>
    <d v="2029-02-12T00:00:00"/>
    <d v="2029-11-28T00:00:00"/>
    <s v="jtolle"/>
    <s v="hwitte"/>
    <n v="5980.9"/>
    <s v="CON"/>
    <s v="C"/>
    <s v="Labor"/>
    <s v="TEC"/>
    <m/>
    <s v="BNL"/>
    <s v="Const"/>
    <s v="SC_MAG"/>
    <x v="7"/>
    <m/>
    <m/>
    <m/>
    <m/>
    <m/>
    <m/>
    <m/>
    <m/>
    <m/>
    <m/>
    <m/>
    <m/>
    <m/>
    <n v="4814.62"/>
    <n v="1166.28"/>
    <m/>
    <m/>
    <m/>
    <m/>
    <x v="0"/>
    <x v="0"/>
    <m/>
  </r>
  <r>
    <s v=""/>
    <s v=" IR_0214_1140"/>
    <s v="Direct Wind Magnets 5 - B2eR - Cold Mass Assembly"/>
    <s v="6.06.02.01.04"/>
    <x v="0"/>
    <d v="2027-02-11T00:00:00"/>
    <d v="2027-05-06T00:00:00"/>
    <s v="jtolle"/>
    <s v="hwitte"/>
    <n v="61602.02"/>
    <s v="CON"/>
    <s v="C"/>
    <s v="Labor"/>
    <s v="TEC"/>
    <m/>
    <s v="BNL"/>
    <s v="Const"/>
    <s v="SC_MAG"/>
    <x v="7"/>
    <m/>
    <m/>
    <m/>
    <m/>
    <m/>
    <m/>
    <m/>
    <m/>
    <m/>
    <m/>
    <m/>
    <n v="61602.02"/>
    <m/>
    <m/>
    <m/>
    <m/>
    <m/>
    <m/>
    <m/>
    <x v="0"/>
    <x v="0"/>
    <m/>
  </r>
  <r>
    <s v=""/>
    <s v=" IR_0214_1020"/>
    <s v="Direct Wind Magnets 2 - Q2eF -Cold Mass Assembly"/>
    <s v="6.06.02.01.04"/>
    <x v="0"/>
    <d v="2028-04-10T00:00:00"/>
    <d v="2028-07-03T00:00:00"/>
    <s v="jtolle"/>
    <s v="hwitte"/>
    <n v="8359.67"/>
    <s v="CON"/>
    <s v="C"/>
    <s v="Labor"/>
    <s v="TEC"/>
    <m/>
    <s v="BNL"/>
    <s v="Const"/>
    <s v="SC_MAG"/>
    <x v="7"/>
    <m/>
    <m/>
    <m/>
    <m/>
    <m/>
    <m/>
    <m/>
    <m/>
    <m/>
    <m/>
    <m/>
    <m/>
    <n v="8359.67"/>
    <m/>
    <m/>
    <m/>
    <m/>
    <m/>
    <m/>
    <x v="0"/>
    <x v="0"/>
    <m/>
  </r>
  <r>
    <s v=""/>
    <s v=" IR_0214_1060"/>
    <s v="Direct Wind Magnets 3 - Q1eR - Cold Mass Assembly"/>
    <s v="6.06.02.01.04"/>
    <x v="0"/>
    <d v="2028-08-09T00:00:00"/>
    <d v="2028-11-02T00:00:00"/>
    <s v="jtolle"/>
    <s v="hwitte"/>
    <n v="7966.05"/>
    <s v="CON"/>
    <s v="C"/>
    <s v="Labor"/>
    <s v="TEC"/>
    <m/>
    <s v="BNL"/>
    <s v="Const"/>
    <s v="SC_MAG"/>
    <x v="7"/>
    <m/>
    <m/>
    <m/>
    <m/>
    <m/>
    <m/>
    <m/>
    <m/>
    <m/>
    <m/>
    <m/>
    <m/>
    <n v="4912.3999999999996"/>
    <n v="3053.65"/>
    <m/>
    <m/>
    <m/>
    <m/>
    <m/>
    <x v="0"/>
    <x v="0"/>
    <m/>
  </r>
  <r>
    <s v=""/>
    <s v=" IR_0214_1100"/>
    <s v="Direct Wind Magnets 4 - Q2eR - Cold Mass Assembly"/>
    <s v="6.06.02.01.04"/>
    <x v="0"/>
    <d v="2028-02-11T00:00:00"/>
    <d v="2028-05-05T00:00:00"/>
    <s v="jtolle"/>
    <s v="hwitte"/>
    <n v="6612.87"/>
    <s v="CON"/>
    <s v="C"/>
    <s v="Labor"/>
    <s v="TEC"/>
    <m/>
    <s v="BNL"/>
    <s v="Const"/>
    <s v="SC_MAG"/>
    <x v="7"/>
    <m/>
    <m/>
    <m/>
    <m/>
    <m/>
    <m/>
    <m/>
    <m/>
    <m/>
    <m/>
    <m/>
    <m/>
    <n v="6612.87"/>
    <m/>
    <m/>
    <m/>
    <m/>
    <m/>
    <m/>
    <x v="0"/>
    <x v="0"/>
    <m/>
  </r>
  <r>
    <s v=""/>
    <s v=" IR_0214_1380"/>
    <s v="Direct Wind Magnets 11 - Q1BpR - Cold Mass Assembly"/>
    <s v="6.06.02.01.04"/>
    <x v="0"/>
    <d v="2029-04-10T00:00:00"/>
    <d v="1930-01-28T00:00:00"/>
    <s v="jtolle"/>
    <s v="hwitte"/>
    <n v="10473.879999999999"/>
    <s v="CON"/>
    <s v="C"/>
    <s v="Labor"/>
    <s v="TEC"/>
    <m/>
    <s v="BNL"/>
    <s v="Const"/>
    <s v="SC_MAG"/>
    <x v="7"/>
    <m/>
    <m/>
    <m/>
    <m/>
    <m/>
    <m/>
    <m/>
    <m/>
    <m/>
    <m/>
    <m/>
    <m/>
    <m/>
    <n v="6336.7"/>
    <n v="4137.18"/>
    <m/>
    <m/>
    <m/>
    <m/>
    <x v="0"/>
    <x v="0"/>
    <m/>
  </r>
  <r>
    <s v=""/>
    <s v=" IR_0214_1420"/>
    <s v="Direct Wind Magnets 12 - Q2BpR - Cold Mass Assembly"/>
    <s v="6.06.02.01.04"/>
    <x v="0"/>
    <d v="2029-08-09T00:00:00"/>
    <d v="1930-05-29T00:00:00"/>
    <s v="jtolle"/>
    <s v="hwitte"/>
    <n v="28694.400000000001"/>
    <s v="CON"/>
    <s v="C"/>
    <s v="Labor"/>
    <s v="TEC"/>
    <m/>
    <s v="BNL"/>
    <s v="Const"/>
    <s v="SC_MAG"/>
    <x v="7"/>
    <m/>
    <m/>
    <m/>
    <m/>
    <m/>
    <m/>
    <m/>
    <m/>
    <m/>
    <m/>
    <m/>
    <m/>
    <m/>
    <n v="5164.99"/>
    <n v="23529.41"/>
    <m/>
    <m/>
    <m/>
    <m/>
    <x v="0"/>
    <x v="0"/>
    <m/>
  </r>
  <r>
    <s v=""/>
    <s v=" IR_0214_1220"/>
    <s v="Direct Wind Magnets 7 - B0pF - Dipole - Cold Mass Assembly"/>
    <s v="6.06.02.01.04"/>
    <x v="0"/>
    <d v="2027-08-10T00:00:00"/>
    <d v="2028-05-26T00:00:00"/>
    <s v="jtolle"/>
    <s v="hwitte"/>
    <n v="8059.39"/>
    <s v="CON"/>
    <s v="C"/>
    <s v="Labor"/>
    <s v="TEC"/>
    <m/>
    <s v="BNL"/>
    <s v="Const"/>
    <s v="SC_MAG"/>
    <x v="7"/>
    <m/>
    <m/>
    <m/>
    <m/>
    <m/>
    <m/>
    <m/>
    <m/>
    <m/>
    <m/>
    <m/>
    <n v="1490.99"/>
    <n v="6568.4"/>
    <m/>
    <m/>
    <m/>
    <m/>
    <m/>
    <m/>
    <x v="0"/>
    <x v="0"/>
    <m/>
  </r>
  <r>
    <s v=""/>
    <s v=" IR_0214_1300"/>
    <s v="Direct Wind Magnets 9 - Q0eF - Cold Mass Assembly"/>
    <s v="6.06.02.01.04"/>
    <x v="0"/>
    <d v="2028-10-05T00:00:00"/>
    <d v="2029-07-25T00:00:00"/>
    <s v="jtolle"/>
    <s v="hwitte"/>
    <n v="4261.5600000000004"/>
    <s v="CON"/>
    <s v="C"/>
    <s v="Labor"/>
    <s v="TEC"/>
    <m/>
    <s v="BNL"/>
    <s v="Const"/>
    <s v="SC_MAG"/>
    <x v="7"/>
    <m/>
    <m/>
    <m/>
    <m/>
    <m/>
    <m/>
    <m/>
    <m/>
    <m/>
    <m/>
    <m/>
    <m/>
    <m/>
    <n v="4261.5600000000004"/>
    <m/>
    <m/>
    <m/>
    <m/>
    <m/>
    <x v="0"/>
    <x v="0"/>
    <m/>
  </r>
  <r>
    <s v=""/>
    <s v=" IR_0214_1260"/>
    <s v="Direct Wind Magnets 8 - B0pF - Quad - Cold Mass Assembly"/>
    <s v="6.06.02.01.04"/>
    <x v="0"/>
    <d v="2028-05-30T00:00:00"/>
    <d v="2029-03-19T00:00:00"/>
    <s v="jtolle"/>
    <s v="hwitte"/>
    <n v="9670.1299999999992"/>
    <s v="CON"/>
    <s v="C"/>
    <s v="Labor"/>
    <s v="TEC"/>
    <m/>
    <s v="BNL"/>
    <s v="Const"/>
    <s v="SC_MAG"/>
    <x v="7"/>
    <m/>
    <m/>
    <m/>
    <m/>
    <m/>
    <m/>
    <m/>
    <m/>
    <m/>
    <m/>
    <m/>
    <m/>
    <n v="4206.51"/>
    <n v="5463.62"/>
    <m/>
    <m/>
    <m/>
    <m/>
    <m/>
    <x v="0"/>
    <x v="0"/>
    <m/>
  </r>
  <r>
    <s v=""/>
    <s v=" IR_0202_1680"/>
    <s v="Spin Rotator Quad - Measurement"/>
    <s v="6.06.02.02"/>
    <x v="0"/>
    <d v="2028-12-11T00:00:00"/>
    <d v="2029-02-22T00:00:00"/>
    <s v="jtolle"/>
    <s v="hwitte"/>
    <n v="42744.74"/>
    <s v="EDIA"/>
    <s v="C"/>
    <s v="Labor"/>
    <s v="TEC"/>
    <m/>
    <s v="BNL"/>
    <s v="Const.Test"/>
    <s v="NC_MAG"/>
    <x v="8"/>
    <m/>
    <m/>
    <m/>
    <m/>
    <m/>
    <m/>
    <m/>
    <m/>
    <m/>
    <m/>
    <m/>
    <m/>
    <m/>
    <n v="42744.74"/>
    <m/>
    <m/>
    <m/>
    <m/>
    <m/>
    <x v="0"/>
    <x v="0"/>
    <m/>
  </r>
  <r>
    <s v=""/>
    <s v=" HR_0203_1575"/>
    <s v="IR2 - Pre-Tunnel Assembly, Installation and Testing"/>
    <s v="6.05.02.03.01"/>
    <x v="0"/>
    <d v="2027-06-21T00:00:00"/>
    <d v="2027-12-13T00:00:00"/>
    <s v="rnavarrol"/>
    <s v="weiss"/>
    <n v="24728.43"/>
    <s v="CON"/>
    <s v="C"/>
    <s v="Labor"/>
    <s v="TEC"/>
    <m/>
    <s v="BNL"/>
    <s v="Const"/>
    <s v="VAC"/>
    <x v="8"/>
    <s v="A.PP026"/>
    <s v="APP00065"/>
    <m/>
    <m/>
    <m/>
    <m/>
    <m/>
    <m/>
    <m/>
    <m/>
    <m/>
    <n v="14837.06"/>
    <n v="9891.3700000000008"/>
    <m/>
    <m/>
    <m/>
    <m/>
    <m/>
    <m/>
    <x v="0"/>
    <x v="0"/>
    <m/>
  </r>
  <r>
    <s v=""/>
    <s v=" HR_0203_2000"/>
    <s v="HR Main Vacuum System modifications - Pre-Tunnel Assembly, Installation and Testing"/>
    <s v="6.05.02.03.01"/>
    <x v="0"/>
    <d v="2027-06-21T00:00:00"/>
    <d v="2028-06-19T00:00:00"/>
    <s v="rnavarrol"/>
    <s v="weiss"/>
    <n v="124973.67"/>
    <s v="CON"/>
    <s v="C"/>
    <s v="Labor"/>
    <s v="TEC"/>
    <m/>
    <s v="BNL"/>
    <s v="Const"/>
    <s v="VAC"/>
    <x v="8"/>
    <s v="A.PP026"/>
    <s v="APP00065"/>
    <m/>
    <m/>
    <m/>
    <m/>
    <m/>
    <m/>
    <m/>
    <m/>
    <m/>
    <n v="35992.42"/>
    <n v="88981.26"/>
    <m/>
    <m/>
    <m/>
    <m/>
    <m/>
    <m/>
    <x v="0"/>
    <x v="0"/>
    <m/>
  </r>
  <r>
    <s v=""/>
    <s v=" HR_0403_1575"/>
    <s v="HR Inj-Sys Vacuum - Pre-Tunnel Assembly, Installation and Testing"/>
    <s v="6.05.03.03"/>
    <x v="0"/>
    <d v="2027-06-21T00:00:00"/>
    <d v="2027-12-13T00:00:00"/>
    <s v="rnavarrol"/>
    <s v="weiss"/>
    <n v="24728.43"/>
    <s v="CON"/>
    <s v="C"/>
    <s v="Labor"/>
    <s v="TEC"/>
    <m/>
    <s v="BNL"/>
    <s v="Const"/>
    <s v="VAC"/>
    <x v="8"/>
    <s v="P.S119"/>
    <m/>
    <m/>
    <m/>
    <m/>
    <m/>
    <m/>
    <m/>
    <m/>
    <m/>
    <m/>
    <n v="14837.06"/>
    <n v="9891.3700000000008"/>
    <m/>
    <m/>
    <m/>
    <m/>
    <m/>
    <m/>
    <x v="0"/>
    <x v="0"/>
    <m/>
  </r>
  <r>
    <s v=""/>
    <s v=" HR_0203_1575"/>
    <s v="IR2 - Pre-Tunnel Assembly, Installation and Testing"/>
    <s v="6.05.02.03.01"/>
    <x v="0"/>
    <d v="2027-06-21T00:00:00"/>
    <d v="2027-12-13T00:00:00"/>
    <s v="rnavarrol"/>
    <s v="weiss"/>
    <n v="322712.59000000003"/>
    <s v="CON"/>
    <s v="C"/>
    <s v="Labor"/>
    <s v="TEC"/>
    <m/>
    <s v="BNL"/>
    <s v="Const"/>
    <s v="VAC"/>
    <x v="8"/>
    <s v="A.PP026"/>
    <s v="APP00065"/>
    <m/>
    <m/>
    <m/>
    <m/>
    <m/>
    <m/>
    <m/>
    <m/>
    <m/>
    <n v="193627.55"/>
    <n v="129085.04"/>
    <m/>
    <m/>
    <m/>
    <m/>
    <m/>
    <m/>
    <x v="0"/>
    <x v="0"/>
    <m/>
  </r>
  <r>
    <s v=""/>
    <s v=" HR_0203_2000"/>
    <s v="HR Main Vacuum System modifications - Pre-Tunnel Assembly, Installation and Testing"/>
    <s v="6.05.02.03.01"/>
    <x v="0"/>
    <d v="2027-06-21T00:00:00"/>
    <d v="2028-06-19T00:00:00"/>
    <s v="rnavarrol"/>
    <s v="weiss"/>
    <n v="652375.91"/>
    <s v="CON"/>
    <s v="C"/>
    <s v="Labor"/>
    <s v="TEC"/>
    <m/>
    <s v="BNL"/>
    <s v="Const"/>
    <s v="VAC"/>
    <x v="8"/>
    <s v="A.PP026"/>
    <s v="APP00065"/>
    <m/>
    <m/>
    <m/>
    <m/>
    <m/>
    <m/>
    <m/>
    <m/>
    <m/>
    <n v="187884.26"/>
    <n v="464491.65"/>
    <m/>
    <m/>
    <m/>
    <m/>
    <m/>
    <m/>
    <x v="0"/>
    <x v="0"/>
    <m/>
  </r>
  <r>
    <s v=""/>
    <s v=" HR_0403_1575"/>
    <s v="HR Inj-Sys Vacuum - Pre-Tunnel Assembly, Installation and Testing"/>
    <s v="6.05.03.03"/>
    <x v="0"/>
    <d v="2027-06-21T00:00:00"/>
    <d v="2027-12-13T00:00:00"/>
    <s v="rnavarrol"/>
    <s v="weiss"/>
    <n v="215141.73"/>
    <s v="CON"/>
    <s v="C"/>
    <s v="Labor"/>
    <s v="TEC"/>
    <m/>
    <s v="BNL"/>
    <s v="Const"/>
    <s v="VAC"/>
    <x v="8"/>
    <s v="P.S119"/>
    <m/>
    <m/>
    <m/>
    <m/>
    <m/>
    <m/>
    <m/>
    <m/>
    <m/>
    <m/>
    <n v="129085.04"/>
    <n v="86056.69"/>
    <m/>
    <m/>
    <m/>
    <m/>
    <m/>
    <m/>
    <x v="0"/>
    <x v="0"/>
    <m/>
  </r>
  <r>
    <s v=""/>
    <s v=" HR_0804_4570"/>
    <s v="Hadron &amp; e-Cooling Vacuum - Pre-Tunnel assembly, installation and testing"/>
    <s v="6.05.07.05"/>
    <x v="0"/>
    <d v="2027-09-15T00:00:00"/>
    <d v="2028-03-17T00:00:00"/>
    <s v="rnavarrol"/>
    <s v="weiss"/>
    <n v="43776.89"/>
    <s v="CON"/>
    <s v="C"/>
    <s v="Labor"/>
    <s v="TEC"/>
    <m/>
    <s v="BNL"/>
    <s v="Const"/>
    <s v="VAC"/>
    <x v="8"/>
    <s v="P"/>
    <m/>
    <m/>
    <m/>
    <m/>
    <m/>
    <m/>
    <m/>
    <m/>
    <m/>
    <m/>
    <n v="4202.58"/>
    <n v="39574.300000000003"/>
    <m/>
    <m/>
    <m/>
    <m/>
    <m/>
    <m/>
    <x v="0"/>
    <x v="0"/>
    <m/>
  </r>
  <r>
    <s v=""/>
    <s v=" HR_0804_5170"/>
    <s v="e-beamlines Baked Vacuum - Pre-Tunnel assembly, installation and testing"/>
    <s v="6.05.07.05"/>
    <x v="0"/>
    <d v="2027-09-15T00:00:00"/>
    <d v="2028-03-17T00:00:00"/>
    <s v="rnavarrol"/>
    <s v="weiss"/>
    <n v="43776.89"/>
    <s v="CON"/>
    <s v="C"/>
    <s v="Labor"/>
    <s v="TEC"/>
    <m/>
    <s v="BNL"/>
    <s v="Const"/>
    <s v="VAC"/>
    <x v="8"/>
    <s v="S.P049"/>
    <m/>
    <m/>
    <m/>
    <m/>
    <m/>
    <m/>
    <m/>
    <m/>
    <m/>
    <m/>
    <n v="4202.58"/>
    <n v="39574.300000000003"/>
    <m/>
    <m/>
    <m/>
    <m/>
    <m/>
    <m/>
    <x v="0"/>
    <x v="0"/>
    <m/>
  </r>
  <r>
    <s v=""/>
    <s v=" HR_0804_5770"/>
    <s v="e-loop Return Vacuum - Pre-Tunnel assembly, installation and testing"/>
    <s v="6.05.07.05"/>
    <x v="0"/>
    <d v="2028-01-04T00:00:00"/>
    <d v="2028-06-29T00:00:00"/>
    <s v="rnavarrol"/>
    <s v="weiss"/>
    <n v="43919.46"/>
    <s v="CON"/>
    <s v="C"/>
    <s v="Labor"/>
    <s v="TEC"/>
    <m/>
    <s v="BNL"/>
    <s v="Const"/>
    <s v="VAC"/>
    <x v="8"/>
    <s v="S.P120"/>
    <m/>
    <m/>
    <m/>
    <m/>
    <m/>
    <m/>
    <m/>
    <m/>
    <m/>
    <m/>
    <m/>
    <n v="43919.46"/>
    <m/>
    <m/>
    <m/>
    <m/>
    <m/>
    <m/>
    <x v="0"/>
    <x v="0"/>
    <m/>
  </r>
  <r>
    <s v=""/>
    <s v=" HR_0804_6370"/>
    <s v="DC-Gun LINAC Vacuum - Pre-Tunnel assembly, installation and testing"/>
    <s v="6.05.07.05"/>
    <x v="0"/>
    <d v="2027-09-15T00:00:00"/>
    <d v="2028-03-17T00:00:00"/>
    <s v="rnavarrol"/>
    <s v="weiss"/>
    <n v="87553.77"/>
    <s v="CON"/>
    <s v="C"/>
    <s v="Labor"/>
    <s v="TEC"/>
    <m/>
    <s v="BNL"/>
    <s v="Const"/>
    <s v="VAC"/>
    <x v="8"/>
    <s v="P.S121"/>
    <m/>
    <m/>
    <m/>
    <m/>
    <m/>
    <m/>
    <m/>
    <m/>
    <m/>
    <m/>
    <n v="8405.16"/>
    <n v="79148.61"/>
    <m/>
    <m/>
    <m/>
    <m/>
    <m/>
    <m/>
    <x v="0"/>
    <x v="0"/>
    <m/>
  </r>
  <r>
    <s v=""/>
    <s v=" RD_0306_5470"/>
    <s v="D7 Large Screen OG &amp; Thermal P1 - Setup - Assemble Chamber Test System"/>
    <s v="6.02.03.04"/>
    <x v="0"/>
    <d v="2022-12-06T00:00:00"/>
    <d v="2023-01-06T00:00:00"/>
    <s v="rnavarrol"/>
    <s v="chetzel"/>
    <n v="25969.35"/>
    <s v="EDIA"/>
    <s v="C"/>
    <s v="Labor"/>
    <s v="OPC"/>
    <m/>
    <s v="BNL"/>
    <s v="R&amp;D"/>
    <s v="VAC"/>
    <x v="3"/>
    <s v="P.S016"/>
    <m/>
    <m/>
    <m/>
    <m/>
    <m/>
    <m/>
    <n v="25969.35"/>
    <m/>
    <m/>
    <m/>
    <m/>
    <m/>
    <m/>
    <m/>
    <m/>
    <m/>
    <m/>
    <m/>
    <x v="0"/>
    <x v="0"/>
    <m/>
  </r>
  <r>
    <s v=""/>
    <s v=" RD_0306_5480"/>
    <s v="D7 Large Screen OG &amp; Thermal P1 - Setup - Pump down, leak check, Cooldown, Gas Calibration"/>
    <s v="6.02.03.04"/>
    <x v="0"/>
    <d v="2023-01-09T00:00:00"/>
    <d v="2023-01-23T00:00:00"/>
    <s v="rnavarrol"/>
    <s v="chetzel"/>
    <n v="12984.67"/>
    <s v="EDIA"/>
    <s v="C"/>
    <s v="Labor"/>
    <s v="OPC"/>
    <m/>
    <s v="BNL"/>
    <s v="R&amp;D"/>
    <s v="VAC"/>
    <x v="3"/>
    <s v="P.S016"/>
    <m/>
    <m/>
    <m/>
    <m/>
    <m/>
    <m/>
    <n v="12984.67"/>
    <m/>
    <m/>
    <m/>
    <m/>
    <m/>
    <m/>
    <m/>
    <m/>
    <m/>
    <m/>
    <m/>
    <x v="0"/>
    <x v="0"/>
    <m/>
  </r>
  <r>
    <s v=""/>
    <s v=" RD_0306_5490"/>
    <s v="D7 Large Screen OG &amp; Thermal P1 - Setup - Baseline System"/>
    <s v="6.02.03.04"/>
    <x v="0"/>
    <d v="2023-01-24T00:00:00"/>
    <d v="2023-03-07T00:00:00"/>
    <s v="rnavarrol"/>
    <s v="chetzel"/>
    <n v="12984.67"/>
    <s v="EDIA"/>
    <s v="C"/>
    <s v="Labor"/>
    <s v="OPC"/>
    <m/>
    <s v="BNL"/>
    <s v="R&amp;D"/>
    <s v="VAC"/>
    <x v="3"/>
    <s v="P.S016"/>
    <m/>
    <m/>
    <m/>
    <m/>
    <m/>
    <m/>
    <n v="12984.67"/>
    <m/>
    <m/>
    <m/>
    <m/>
    <m/>
    <m/>
    <m/>
    <m/>
    <m/>
    <m/>
    <m/>
    <x v="0"/>
    <x v="0"/>
    <m/>
  </r>
  <r>
    <s v=""/>
    <s v=" RD_0306_5500"/>
    <s v="D7 Large Screen OG &amp; Thermal P2 - Test - Set beam screens for adsorption isotherm measurement"/>
    <s v="6.02.03.04"/>
    <x v="0"/>
    <d v="2023-03-08T00:00:00"/>
    <d v="2023-03-21T00:00:00"/>
    <s v="rnavarrol"/>
    <s v="chetzel"/>
    <n v="8656.4500000000007"/>
    <s v="EDIA"/>
    <s v="C"/>
    <s v="Labor"/>
    <s v="OPC"/>
    <m/>
    <s v="BNL"/>
    <s v="R&amp;D"/>
    <s v="VAC"/>
    <x v="3"/>
    <s v="P.S016"/>
    <m/>
    <m/>
    <m/>
    <m/>
    <m/>
    <m/>
    <n v="8656.4500000000007"/>
    <m/>
    <m/>
    <m/>
    <m/>
    <m/>
    <m/>
    <m/>
    <m/>
    <m/>
    <m/>
    <m/>
    <x v="0"/>
    <x v="0"/>
    <m/>
  </r>
  <r>
    <s v=""/>
    <s v=" RD_0306_5510"/>
    <s v="D7 Large Screen OG &amp; Thermal P2 - Test - Perform adsorption isotherm measurement"/>
    <s v="6.02.03.04"/>
    <x v="0"/>
    <d v="2023-03-22T00:00:00"/>
    <d v="2023-06-14T00:00:00"/>
    <s v="rnavarrol"/>
    <s v="chetzel"/>
    <n v="47610.47"/>
    <s v="EDIA"/>
    <s v="C"/>
    <s v="Labor"/>
    <s v="OPC"/>
    <m/>
    <s v="BNL"/>
    <s v="R&amp;D"/>
    <s v="VAC"/>
    <x v="3"/>
    <s v="P.S016"/>
    <m/>
    <m/>
    <m/>
    <m/>
    <m/>
    <m/>
    <n v="47610.47"/>
    <m/>
    <m/>
    <m/>
    <m/>
    <m/>
    <m/>
    <m/>
    <m/>
    <m/>
    <m/>
    <m/>
    <x v="0"/>
    <x v="0"/>
    <m/>
  </r>
  <r>
    <s v=""/>
    <s v=" RD_0306_5520"/>
    <s v="D7 Large Screen OG &amp; Thermal P2 - Test - Set up/instrument  beam screen for thermal testing"/>
    <s v="6.02.03.04"/>
    <x v="0"/>
    <d v="2023-06-15T00:00:00"/>
    <d v="2023-09-08T00:00:00"/>
    <s v="rnavarrol"/>
    <s v="chetzel"/>
    <n v="25969.35"/>
    <s v="EDIA"/>
    <s v="C"/>
    <s v="Labor"/>
    <s v="OPC"/>
    <m/>
    <s v="BNL"/>
    <s v="R&amp;D"/>
    <s v="VAC"/>
    <x v="3"/>
    <s v="P.S016"/>
    <m/>
    <m/>
    <m/>
    <m/>
    <m/>
    <m/>
    <n v="25969.35"/>
    <m/>
    <m/>
    <m/>
    <m/>
    <m/>
    <m/>
    <m/>
    <m/>
    <m/>
    <m/>
    <m/>
    <x v="0"/>
    <x v="0"/>
    <m/>
  </r>
  <r>
    <s v=""/>
    <s v=" RD_0306_5530"/>
    <s v="D7 Large Screen OG &amp; Thermal P2 - Test - Perform thermal testing"/>
    <s v="6.02.03.04"/>
    <x v="0"/>
    <d v="2023-09-11T00:00:00"/>
    <d v="2023-12-07T00:00:00"/>
    <s v="rnavarrol"/>
    <s v="chetzel"/>
    <n v="17767.36"/>
    <s v="EDIA"/>
    <s v="C"/>
    <s v="Labor"/>
    <s v="OPC"/>
    <m/>
    <s v="BNL"/>
    <s v="R&amp;D"/>
    <s v="VAC"/>
    <x v="3"/>
    <s v="P.S016"/>
    <m/>
    <m/>
    <m/>
    <m/>
    <m/>
    <m/>
    <n v="4441.84"/>
    <n v="13325.52"/>
    <m/>
    <m/>
    <m/>
    <m/>
    <m/>
    <m/>
    <m/>
    <m/>
    <m/>
    <m/>
    <x v="0"/>
    <x v="0"/>
    <m/>
  </r>
  <r>
    <s v=""/>
    <s v=" RD_0306_5000"/>
    <s v="D5 - Quench Limit P2 - Test - Test of cryocoolers"/>
    <s v="6.02.03.04"/>
    <x v="0"/>
    <d v="2021-11-02T00:00:00"/>
    <d v="2022-02-07T00:00:00"/>
    <s v="rnavarrol"/>
    <s v="sverdu"/>
    <n v="0"/>
    <s v="EDIA"/>
    <s v="C"/>
    <s v="Labor"/>
    <s v="OPC"/>
    <m/>
    <s v="BNL"/>
    <s v="R&amp;D"/>
    <s v="VAC"/>
    <x v="3"/>
    <m/>
    <m/>
    <m/>
    <m/>
    <m/>
    <m/>
    <m/>
    <m/>
    <m/>
    <m/>
    <m/>
    <m/>
    <m/>
    <m/>
    <m/>
    <m/>
    <m/>
    <m/>
    <m/>
    <x v="0"/>
    <x v="0"/>
    <m/>
  </r>
  <r>
    <s v=""/>
    <s v=" RD_0306_5010"/>
    <s v="D5 - Quench Limit P2 - Test - Test of enthalpy margin"/>
    <s v="6.02.03.04"/>
    <x v="0"/>
    <d v="2022-04-01T00:00:00"/>
    <d v="2022-08-30T00:00:00"/>
    <s v="rnavarrol"/>
    <s v="sverdu"/>
    <n v="0"/>
    <s v="EDIA"/>
    <s v="C"/>
    <s v="Labor"/>
    <s v="OPC"/>
    <m/>
    <s v="BNL"/>
    <s v="R&amp;D"/>
    <s v="VAC"/>
    <x v="3"/>
    <m/>
    <m/>
    <m/>
    <m/>
    <m/>
    <m/>
    <m/>
    <m/>
    <m/>
    <m/>
    <m/>
    <m/>
    <m/>
    <m/>
    <m/>
    <m/>
    <m/>
    <m/>
    <m/>
    <x v="0"/>
    <x v="0"/>
    <m/>
  </r>
  <r>
    <s v=""/>
    <s v=" RD_0306_1290"/>
    <s v="D2 - RRR Apparatus - Improvement of test setup and sample holder - FY22"/>
    <s v="6.02.03.04"/>
    <x v="0"/>
    <d v="2021-10-01T00:00:00"/>
    <d v="2022-04-08T00:00:00"/>
    <s v="rnavarrol"/>
    <s v="sverdu"/>
    <n v="0"/>
    <s v="EDIA"/>
    <s v="C"/>
    <s v="Labor"/>
    <s v="OPC"/>
    <m/>
    <s v="BNL"/>
    <s v="R&amp;D"/>
    <s v="VAC"/>
    <x v="3"/>
    <m/>
    <m/>
    <m/>
    <m/>
    <m/>
    <m/>
    <m/>
    <m/>
    <m/>
    <m/>
    <m/>
    <m/>
    <m/>
    <m/>
    <m/>
    <m/>
    <m/>
    <m/>
    <m/>
    <x v="0"/>
    <x v="0"/>
    <m/>
  </r>
  <r>
    <s v=""/>
    <s v=" EJ_0305_1120"/>
    <s v="RCS Injection Pulsed Bump - Kicker Magnet - Assembly &amp; Test"/>
    <s v="6.03.03.05.01"/>
    <x v="0"/>
    <d v="2027-11-30T00:00:00"/>
    <d v="2028-02-25T00:00:00"/>
    <s v="mahmed"/>
    <s v="vranjbar"/>
    <n v="2495.42"/>
    <s v="CON"/>
    <s v="C"/>
    <s v="Labor"/>
    <s v="TEC"/>
    <m/>
    <s v="BNL"/>
    <s v="Const"/>
    <s v="PD"/>
    <x v="8"/>
    <s v="S.P022"/>
    <s v="APP00184"/>
    <m/>
    <m/>
    <m/>
    <m/>
    <m/>
    <m/>
    <m/>
    <m/>
    <m/>
    <m/>
    <n v="2495.42"/>
    <m/>
    <m/>
    <m/>
    <m/>
    <m/>
    <m/>
    <x v="0"/>
    <x v="0"/>
    <m/>
  </r>
  <r>
    <s v=""/>
    <s v=" EJ_0305_1260"/>
    <s v="RCS Injection Pulsed Bump - Corrector Magnet - Assembly &amp; Test"/>
    <s v="6.03.03.05.01"/>
    <x v="0"/>
    <d v="2027-12-09T00:00:00"/>
    <d v="2028-03-07T00:00:00"/>
    <s v="mahmed"/>
    <s v="vranjbar"/>
    <n v="2495.42"/>
    <s v="CON"/>
    <s v="C"/>
    <s v="Labor"/>
    <s v="TEC"/>
    <m/>
    <s v="BNL"/>
    <s v="Const"/>
    <s v="PD"/>
    <x v="8"/>
    <s v="P.S520"/>
    <m/>
    <m/>
    <m/>
    <m/>
    <m/>
    <m/>
    <m/>
    <m/>
    <m/>
    <m/>
    <m/>
    <n v="2495.42"/>
    <m/>
    <m/>
    <m/>
    <m/>
    <m/>
    <m/>
    <x v="0"/>
    <x v="0"/>
    <m/>
  </r>
  <r>
    <s v=""/>
    <s v=" EJ_0305_1400"/>
    <s v="RCS Injection Pulsed Bump - Power Supplies - Assembly &amp; Test"/>
    <s v="6.03.03.05.01"/>
    <x v="0"/>
    <d v="2028-01-25T00:00:00"/>
    <d v="2028-04-18T00:00:00"/>
    <s v="mahmed"/>
    <s v="vranjbar"/>
    <n v="2495.42"/>
    <s v="CON"/>
    <s v="C"/>
    <s v="Labor"/>
    <s v="TEC"/>
    <m/>
    <s v="BNL"/>
    <s v="Const"/>
    <s v="PD"/>
    <x v="8"/>
    <s v="P.S056"/>
    <m/>
    <m/>
    <m/>
    <m/>
    <m/>
    <m/>
    <m/>
    <m/>
    <m/>
    <m/>
    <m/>
    <n v="2495.42"/>
    <m/>
    <m/>
    <m/>
    <m/>
    <m/>
    <m/>
    <x v="0"/>
    <x v="0"/>
    <m/>
  </r>
  <r>
    <s v=""/>
    <s v=" EJ_0305_2140"/>
    <s v="Septum Electrical Components - Assembly &amp; Test"/>
    <s v="6.03.03.05.02"/>
    <x v="0"/>
    <d v="2026-07-16T00:00:00"/>
    <d v="2026-08-26T00:00:00"/>
    <s v="mahmed"/>
    <s v="vranjbar"/>
    <n v="4659.01"/>
    <s v="CON"/>
    <s v="C"/>
    <s v="Labor"/>
    <s v="TEC"/>
    <m/>
    <s v="BNL"/>
    <s v="Const"/>
    <s v="PD"/>
    <x v="8"/>
    <s v="P.S521"/>
    <m/>
    <m/>
    <m/>
    <m/>
    <m/>
    <m/>
    <m/>
    <m/>
    <m/>
    <n v="4659.01"/>
    <m/>
    <m/>
    <m/>
    <m/>
    <m/>
    <m/>
    <m/>
    <m/>
    <x v="0"/>
    <x v="0"/>
    <m/>
  </r>
  <r>
    <s v=""/>
    <s v=" EJ_0305_2000"/>
    <s v="Septum Electrical Components - Final Design"/>
    <s v="6.03.03.05.02"/>
    <x v="0"/>
    <d v="2024-01-16T00:00:00"/>
    <d v="2024-08-15T00:00:00"/>
    <s v="mahmed"/>
    <s v="vranjbar"/>
    <n v="4349.24"/>
    <s v="EDIA"/>
    <s v="C"/>
    <s v="Labor"/>
    <s v="TEC"/>
    <m/>
    <s v="BNL"/>
    <s v="PED"/>
    <s v="PD"/>
    <x v="6"/>
    <s v="P.S521"/>
    <m/>
    <m/>
    <m/>
    <m/>
    <m/>
    <m/>
    <m/>
    <n v="4349.24"/>
    <m/>
    <m/>
    <m/>
    <m/>
    <m/>
    <m/>
    <m/>
    <m/>
    <m/>
    <m/>
    <x v="0"/>
    <x v="0"/>
    <m/>
  </r>
  <r>
    <s v=""/>
    <s v=" EJ_0305_2300"/>
    <s v="Septum Mechanical Components - Assembly &amp; Test"/>
    <s v="6.03.03.05.02"/>
    <x v="0"/>
    <d v="2026-09-25T00:00:00"/>
    <d v="2026-11-06T00:00:00"/>
    <s v="mahmed"/>
    <s v="vranjbar"/>
    <n v="4800.33"/>
    <s v="CON"/>
    <s v="C"/>
    <s v="Labor"/>
    <s v="TEC"/>
    <m/>
    <s v="BNL"/>
    <s v="Const"/>
    <s v="PD"/>
    <x v="8"/>
    <s v="P.S522"/>
    <m/>
    <m/>
    <m/>
    <m/>
    <m/>
    <m/>
    <m/>
    <m/>
    <m/>
    <n v="640.04"/>
    <n v="4160.29"/>
    <m/>
    <m/>
    <m/>
    <m/>
    <m/>
    <m/>
    <m/>
    <x v="0"/>
    <x v="0"/>
    <m/>
  </r>
  <r>
    <s v=""/>
    <s v=" EJ_0305_2160"/>
    <s v="Septum Mechanical Components - Final Design"/>
    <s v="6.03.03.05.02"/>
    <x v="0"/>
    <d v="2024-08-16T00:00:00"/>
    <d v="2024-11-12T00:00:00"/>
    <s v="mahmed"/>
    <s v="vranjbar"/>
    <n v="8845.6200000000008"/>
    <s v="EDIA"/>
    <s v="C"/>
    <s v="Labor"/>
    <s v="TEC"/>
    <m/>
    <s v="BNL"/>
    <s v="PED"/>
    <s v="PD"/>
    <x v="6"/>
    <s v="P.S522"/>
    <m/>
    <m/>
    <m/>
    <m/>
    <m/>
    <m/>
    <m/>
    <n v="4570.24"/>
    <n v="4275.38"/>
    <m/>
    <m/>
    <m/>
    <m/>
    <m/>
    <m/>
    <m/>
    <m/>
    <m/>
    <x v="0"/>
    <x v="0"/>
    <m/>
  </r>
  <r>
    <s v=""/>
    <s v=" EJ_0305_9140"/>
    <s v="HR Machine Protection Beam Abort Kicker Electrical Components  - Assembly &amp; Test"/>
    <s v="6.06.03.01.01"/>
    <x v="0"/>
    <d v="2025-09-05T00:00:00"/>
    <d v="2025-10-17T00:00:00"/>
    <s v="glayden"/>
    <s v="drees"/>
    <n v="2282.2399999999998"/>
    <s v="EDIA"/>
    <s v="C"/>
    <s v="Labor"/>
    <s v="TEC"/>
    <m/>
    <s v="BNL"/>
    <s v="Const"/>
    <s v="AD"/>
    <x v="8"/>
    <s v="A.PP024"/>
    <m/>
    <m/>
    <m/>
    <m/>
    <m/>
    <m/>
    <m/>
    <m/>
    <n v="1369.34"/>
    <n v="912.9"/>
    <m/>
    <m/>
    <m/>
    <m/>
    <m/>
    <m/>
    <m/>
    <m/>
    <x v="0"/>
    <x v="0"/>
    <m/>
  </r>
  <r>
    <s v=""/>
    <s v=" EJ_0305_9000"/>
    <s v="HR Machine Protection Beam Abort Kicker Electrical Components  - Design"/>
    <s v="6.06.03.01.01"/>
    <x v="0"/>
    <d v="2023-08-17T00:00:00"/>
    <d v="2024-03-26T00:00:00"/>
    <s v="glayden"/>
    <s v="drees"/>
    <n v="4318.84"/>
    <s v="EDIA"/>
    <s v="C"/>
    <s v="Labor"/>
    <s v="TEC"/>
    <m/>
    <s v="BNL"/>
    <s v="PED"/>
    <s v="AD"/>
    <x v="11"/>
    <s v="A.PP024"/>
    <m/>
    <m/>
    <m/>
    <m/>
    <m/>
    <m/>
    <n v="892.56"/>
    <n v="3426.28"/>
    <m/>
    <m/>
    <m/>
    <m/>
    <m/>
    <m/>
    <m/>
    <m/>
    <m/>
    <m/>
    <x v="0"/>
    <x v="0"/>
    <m/>
  </r>
  <r>
    <s v=""/>
    <s v=" EJ_0305_9300"/>
    <s v="HR Machine Protection Beam Abort Kicker Mechanical Components  - Assembly &amp; Test"/>
    <s v="6.06.03.01.01"/>
    <x v="0"/>
    <d v="2025-08-21T00:00:00"/>
    <d v="2025-10-02T00:00:00"/>
    <s v="glayden"/>
    <s v="drees"/>
    <n v="2255.98"/>
    <s v="EDIA"/>
    <s v="C"/>
    <s v="Labor"/>
    <s v="TEC"/>
    <m/>
    <s v="BNL"/>
    <s v="Const"/>
    <s v="AD"/>
    <x v="8"/>
    <m/>
    <m/>
    <m/>
    <m/>
    <m/>
    <m/>
    <m/>
    <m/>
    <m/>
    <n v="2105.58"/>
    <n v="150.4"/>
    <m/>
    <m/>
    <m/>
    <m/>
    <m/>
    <m/>
    <m/>
    <m/>
    <x v="0"/>
    <x v="0"/>
    <m/>
  </r>
  <r>
    <s v=""/>
    <s v=" EJ_0305_9160"/>
    <s v="HR Machine Protection Beam Abort Kicker Mechanical Components  - Design"/>
    <s v="6.06.03.01.01"/>
    <x v="0"/>
    <d v="2024-03-27T00:00:00"/>
    <d v="2024-06-19T00:00:00"/>
    <s v="glayden"/>
    <s v="drees"/>
    <n v="4349.24"/>
    <s v="EDIA"/>
    <s v="C"/>
    <s v="Labor"/>
    <s v="TEC"/>
    <m/>
    <s v="BNL"/>
    <s v="PED"/>
    <s v="AD"/>
    <x v="11"/>
    <s v="S.P089"/>
    <m/>
    <m/>
    <m/>
    <m/>
    <m/>
    <m/>
    <m/>
    <n v="4349.24"/>
    <m/>
    <m/>
    <m/>
    <m/>
    <m/>
    <m/>
    <m/>
    <m/>
    <m/>
    <m/>
    <x v="0"/>
    <x v="0"/>
    <m/>
  </r>
  <r>
    <s v=""/>
    <s v=" EJ_0305_8140"/>
    <s v="ESR Injection ESR Injection Electrical Components  - Assembly &amp; Test"/>
    <s v="6.03.03.05.08"/>
    <x v="0"/>
    <d v="2026-07-16T00:00:00"/>
    <d v="2026-08-26T00:00:00"/>
    <s v="mahmed"/>
    <s v="vranjbar"/>
    <n v="4659.01"/>
    <s v="CON"/>
    <s v="C"/>
    <s v="Labor"/>
    <s v="TEC"/>
    <m/>
    <s v="BNL"/>
    <s v="Const"/>
    <s v="PD"/>
    <x v="8"/>
    <s v="S.P048"/>
    <s v="APP00196"/>
    <m/>
    <m/>
    <m/>
    <m/>
    <m/>
    <m/>
    <m/>
    <m/>
    <n v="4659.01"/>
    <m/>
    <m/>
    <m/>
    <m/>
    <m/>
    <m/>
    <m/>
    <m/>
    <x v="0"/>
    <x v="0"/>
    <m/>
  </r>
  <r>
    <s v=""/>
    <s v=" EJ_0305_8000"/>
    <s v="ESR Injection Septum Electrical Components - Final Design"/>
    <s v="6.03.03.05.08"/>
    <x v="0"/>
    <d v="2024-01-16T00:00:00"/>
    <d v="2024-08-15T00:00:00"/>
    <s v="mahmed"/>
    <s v="vranjbar"/>
    <n v="8698.4699999999993"/>
    <s v="EDIA"/>
    <s v="C"/>
    <s v="Labor"/>
    <s v="TEC"/>
    <m/>
    <s v="BNL"/>
    <s v="PED"/>
    <s v="PD"/>
    <x v="6"/>
    <s v="S.P048"/>
    <m/>
    <m/>
    <m/>
    <m/>
    <m/>
    <m/>
    <m/>
    <n v="8698.4699999999993"/>
    <m/>
    <m/>
    <m/>
    <m/>
    <m/>
    <m/>
    <m/>
    <m/>
    <m/>
    <m/>
    <x v="0"/>
    <x v="0"/>
    <m/>
  </r>
  <r>
    <s v=""/>
    <s v=" EJ_0305_8300"/>
    <s v="ESR Injection Mechanical Components - Assembly &amp; Test"/>
    <s v="6.03.03.05.08"/>
    <x v="0"/>
    <d v="2026-05-05T00:00:00"/>
    <d v="2026-06-16T00:00:00"/>
    <s v="mahmed"/>
    <s v="vranjbar"/>
    <n v="4659.01"/>
    <s v="CON"/>
    <s v="C"/>
    <s v="Labor"/>
    <s v="TEC"/>
    <m/>
    <s v="BNL"/>
    <s v="Const"/>
    <s v="PD"/>
    <x v="8"/>
    <s v="S.P080"/>
    <s v="APP00197"/>
    <m/>
    <m/>
    <m/>
    <m/>
    <m/>
    <m/>
    <m/>
    <m/>
    <n v="4659.01"/>
    <m/>
    <m/>
    <m/>
    <m/>
    <m/>
    <m/>
    <m/>
    <m/>
    <x v="0"/>
    <x v="0"/>
    <m/>
  </r>
  <r>
    <s v=""/>
    <s v=" EJ_0305_8160"/>
    <s v="ESR Injection Mechanical Components - Final Design"/>
    <s v="6.03.03.05.08"/>
    <x v="0"/>
    <d v="2024-08-16T00:00:00"/>
    <d v="2024-11-12T00:00:00"/>
    <s v="mahmed"/>
    <s v="vranjbar"/>
    <n v="8845.6200000000008"/>
    <s v="EDIA"/>
    <s v="C"/>
    <s v="Labor"/>
    <s v="TEC"/>
    <m/>
    <s v="BNL"/>
    <s v="PED"/>
    <s v="PD"/>
    <x v="6"/>
    <s v="S.P080"/>
    <m/>
    <m/>
    <m/>
    <m/>
    <m/>
    <m/>
    <m/>
    <n v="4570.24"/>
    <n v="4275.38"/>
    <m/>
    <m/>
    <m/>
    <m/>
    <m/>
    <m/>
    <m/>
    <m/>
    <m/>
    <x v="0"/>
    <x v="0"/>
    <m/>
  </r>
  <r>
    <s v=""/>
    <s v=" EJ_0305_3120"/>
    <s v="RCS Extraction Pulsed Bump - Corrector Magnets - Assembly &amp; Test"/>
    <s v="6.03.03.05.03"/>
    <x v="0"/>
    <d v="2028-03-06T00:00:00"/>
    <d v="2028-05-26T00:00:00"/>
    <s v="mahmed"/>
    <s v="vranjbar"/>
    <n v="2495.42"/>
    <s v="CON"/>
    <s v="C"/>
    <s v="Labor"/>
    <s v="TEC"/>
    <m/>
    <s v="BNL"/>
    <s v="Const"/>
    <s v="PD"/>
    <x v="8"/>
    <s v="P.S523"/>
    <m/>
    <m/>
    <m/>
    <m/>
    <m/>
    <m/>
    <m/>
    <m/>
    <m/>
    <m/>
    <m/>
    <n v="2495.42"/>
    <m/>
    <m/>
    <m/>
    <m/>
    <m/>
    <m/>
    <x v="0"/>
    <x v="0"/>
    <m/>
  </r>
  <r>
    <s v=""/>
    <s v=" EJ_0305_3260"/>
    <s v="RCS Extraction Pulsed Bump - Power Supplies - Assembly &amp; Test"/>
    <s v="6.03.03.05.03"/>
    <x v="0"/>
    <d v="2028-02-04T00:00:00"/>
    <d v="2028-04-28T00:00:00"/>
    <s v="mahmed"/>
    <s v="vranjbar"/>
    <n v="2495.42"/>
    <s v="CON"/>
    <s v="C"/>
    <s v="Labor"/>
    <s v="TEC"/>
    <m/>
    <s v="BNL"/>
    <s v="Const"/>
    <s v="PD"/>
    <x v="8"/>
    <s v="P.S524"/>
    <m/>
    <m/>
    <m/>
    <m/>
    <m/>
    <m/>
    <m/>
    <m/>
    <m/>
    <m/>
    <m/>
    <n v="2495.42"/>
    <m/>
    <m/>
    <m/>
    <m/>
    <m/>
    <m/>
    <x v="0"/>
    <x v="0"/>
    <m/>
  </r>
  <r>
    <s v=""/>
    <s v=" EJ_0305_4140"/>
    <s v="RCS Extraction Kicker - Assembly &amp; Test"/>
    <s v="6.03.03.05.04"/>
    <x v="0"/>
    <d v="2027-06-03T00:00:00"/>
    <d v="2027-08-26T00:00:00"/>
    <s v="mahmed"/>
    <s v="vranjbar"/>
    <n v="2411.04"/>
    <s v="CON"/>
    <s v="C"/>
    <s v="Labor"/>
    <s v="TEC"/>
    <m/>
    <s v="BNL"/>
    <s v="Const"/>
    <s v="PD"/>
    <x v="8"/>
    <s v="S.P341"/>
    <s v="APP00191"/>
    <m/>
    <m/>
    <m/>
    <m/>
    <m/>
    <m/>
    <m/>
    <m/>
    <m/>
    <n v="2411.04"/>
    <m/>
    <m/>
    <m/>
    <m/>
    <m/>
    <m/>
    <m/>
    <x v="0"/>
    <x v="0"/>
    <m/>
  </r>
  <r>
    <s v=""/>
    <s v=" EJ_0305_4000"/>
    <s v="RCS Extraction Kicker - Final Design"/>
    <s v="6.03.03.05.04"/>
    <x v="0"/>
    <d v="2024-11-04T00:00:00"/>
    <d v="2025-06-11T00:00:00"/>
    <s v="mahmed"/>
    <s v="vranjbar"/>
    <n v="4501.46"/>
    <s v="EDIA"/>
    <s v="C"/>
    <s v="Labor"/>
    <s v="TEC"/>
    <m/>
    <s v="BNL"/>
    <s v="PED"/>
    <s v="PD"/>
    <x v="6"/>
    <s v="S.P341"/>
    <m/>
    <m/>
    <m/>
    <m/>
    <m/>
    <m/>
    <m/>
    <m/>
    <n v="4501.46"/>
    <m/>
    <m/>
    <m/>
    <m/>
    <m/>
    <m/>
    <m/>
    <m/>
    <m/>
    <x v="0"/>
    <x v="0"/>
    <m/>
  </r>
  <r>
    <s v=""/>
    <s v=" EJ_0305_5120"/>
    <s v="RCS Extraction Septum - Electrical Components - Assembly &amp; Test"/>
    <s v="6.03.03.05.05"/>
    <x v="0"/>
    <d v="2027-11-30T00:00:00"/>
    <d v="2028-02-25T00:00:00"/>
    <s v="mahmed"/>
    <s v="vranjbar"/>
    <n v="4990.8500000000004"/>
    <s v="CON"/>
    <s v="C"/>
    <s v="Labor"/>
    <s v="TEC"/>
    <m/>
    <s v="BNL"/>
    <s v="Const"/>
    <s v="PD"/>
    <x v="8"/>
    <s v="S.P342"/>
    <s v="APP00182"/>
    <m/>
    <m/>
    <m/>
    <m/>
    <m/>
    <m/>
    <m/>
    <m/>
    <m/>
    <m/>
    <n v="4990.8500000000004"/>
    <m/>
    <m/>
    <m/>
    <m/>
    <m/>
    <m/>
    <x v="0"/>
    <x v="0"/>
    <m/>
  </r>
  <r>
    <s v=""/>
    <s v=" EJ_0305_5260"/>
    <s v="RCS Extraction Septum - Mechanical Components - Assembly &amp; Test"/>
    <s v="6.03.03.05.05"/>
    <x v="0"/>
    <d v="2027-06-07T00:00:00"/>
    <d v="2027-08-30T00:00:00"/>
    <s v="mahmed"/>
    <s v="vranjbar"/>
    <n v="4822.08"/>
    <s v="CON"/>
    <s v="C"/>
    <s v="Labor"/>
    <s v="TEC"/>
    <m/>
    <s v="BNL"/>
    <s v="Const"/>
    <s v="PD"/>
    <x v="8"/>
    <s v="S.P343"/>
    <s v="APP00183"/>
    <m/>
    <m/>
    <m/>
    <m/>
    <m/>
    <m/>
    <m/>
    <m/>
    <m/>
    <n v="4822.08"/>
    <m/>
    <m/>
    <m/>
    <m/>
    <m/>
    <m/>
    <m/>
    <x v="0"/>
    <x v="0"/>
    <m/>
  </r>
  <r>
    <s v=""/>
    <s v=" EJ_0305_6140"/>
    <s v="ESR Stripline Kickers Electrical Components  - Assembly &amp; Test"/>
    <s v="6.03.03.05.06"/>
    <x v="0"/>
    <d v="2027-02-24T00:00:00"/>
    <d v="2027-04-06T00:00:00"/>
    <s v="mahmed"/>
    <s v="vranjbar"/>
    <n v="2411.04"/>
    <s v="CON"/>
    <s v="C"/>
    <s v="Labor"/>
    <s v="TEC"/>
    <m/>
    <s v="BNL"/>
    <s v="Const"/>
    <s v="PD"/>
    <x v="8"/>
    <s v="S.P032"/>
    <s v="APP00192"/>
    <m/>
    <m/>
    <m/>
    <m/>
    <m/>
    <m/>
    <m/>
    <m/>
    <m/>
    <n v="2411.04"/>
    <m/>
    <m/>
    <m/>
    <m/>
    <m/>
    <m/>
    <m/>
    <x v="0"/>
    <x v="0"/>
    <m/>
  </r>
  <r>
    <s v=""/>
    <s v=" EJ_0305_6000"/>
    <s v="ESR Stripline Kickers Electrical Components - Final Design"/>
    <s v="6.03.03.05.06"/>
    <x v="0"/>
    <d v="2024-08-19T00:00:00"/>
    <d v="2024-12-13T00:00:00"/>
    <s v="mahmed"/>
    <s v="vranjbar"/>
    <n v="4444.38"/>
    <s v="EDIA"/>
    <s v="C"/>
    <s v="Labor"/>
    <s v="TEC"/>
    <m/>
    <s v="BNL"/>
    <s v="PED"/>
    <s v="PD"/>
    <x v="6"/>
    <s v="S.P032"/>
    <m/>
    <m/>
    <m/>
    <m/>
    <m/>
    <m/>
    <m/>
    <n v="1666.64"/>
    <n v="2777.73"/>
    <m/>
    <m/>
    <m/>
    <m/>
    <m/>
    <m/>
    <m/>
    <m/>
    <m/>
    <x v="0"/>
    <x v="0"/>
    <m/>
  </r>
  <r>
    <s v=""/>
    <s v=" EJ_0305_6300"/>
    <s v="ESR Stripline Kickers Mechanical Components  - Assembly &amp; Test"/>
    <s v="6.03.03.05.06"/>
    <x v="0"/>
    <d v="2026-05-14T00:00:00"/>
    <d v="2026-06-25T00:00:00"/>
    <s v="mahmed"/>
    <s v="vranjbar"/>
    <n v="2329.5100000000002"/>
    <s v="CON"/>
    <s v="C"/>
    <s v="Labor"/>
    <s v="TEC"/>
    <m/>
    <s v="BNL"/>
    <s v="Const"/>
    <s v="PD"/>
    <x v="8"/>
    <s v="S.P038"/>
    <s v="APP00193"/>
    <m/>
    <m/>
    <m/>
    <m/>
    <m/>
    <m/>
    <m/>
    <m/>
    <n v="2329.5100000000002"/>
    <m/>
    <m/>
    <m/>
    <m/>
    <m/>
    <m/>
    <m/>
    <m/>
    <x v="0"/>
    <x v="0"/>
    <m/>
  </r>
  <r>
    <s v=""/>
    <s v=" EJ_0305_6160"/>
    <s v="ESR Stripline Kickers Mechanical Components  - Final Design"/>
    <s v="6.03.03.05.06"/>
    <x v="0"/>
    <d v="2024-12-16T00:00:00"/>
    <d v="2025-03-13T00:00:00"/>
    <s v="mahmed"/>
    <s v="vranjbar"/>
    <n v="4501.46"/>
    <s v="EDIA"/>
    <s v="C"/>
    <s v="Labor"/>
    <s v="TEC"/>
    <m/>
    <s v="BNL"/>
    <s v="PED"/>
    <s v="PD"/>
    <x v="6"/>
    <s v="S.P038"/>
    <m/>
    <m/>
    <m/>
    <m/>
    <m/>
    <m/>
    <m/>
    <m/>
    <n v="4501.46"/>
    <m/>
    <m/>
    <m/>
    <m/>
    <m/>
    <m/>
    <m/>
    <m/>
    <m/>
    <x v="0"/>
    <x v="0"/>
    <m/>
  </r>
  <r>
    <s v=""/>
    <s v=" EJ_0305_7140"/>
    <s v="ESR Injection Pulsed Bump Corrector Magnets - Assembly &amp; Test"/>
    <s v="6.03.03.05.07"/>
    <x v="0"/>
    <d v="2026-07-16T00:00:00"/>
    <d v="2026-08-26T00:00:00"/>
    <s v="mahmed"/>
    <s v="vranjbar"/>
    <n v="2329.5100000000002"/>
    <s v="CON"/>
    <s v="C"/>
    <s v="Labor"/>
    <s v="TEC"/>
    <m/>
    <s v="BNL"/>
    <s v="Const"/>
    <s v="PD"/>
    <x v="8"/>
    <s v="P.S525"/>
    <m/>
    <m/>
    <m/>
    <m/>
    <m/>
    <m/>
    <m/>
    <m/>
    <m/>
    <n v="2329.5100000000002"/>
    <m/>
    <m/>
    <m/>
    <m/>
    <m/>
    <m/>
    <m/>
    <m/>
    <x v="0"/>
    <x v="0"/>
    <m/>
  </r>
  <r>
    <s v=""/>
    <s v=" EJ_0305_7000"/>
    <s v="ESR Injection Pulsed Bump Corrector Magnets - Final Design"/>
    <s v="6.03.03.05.07"/>
    <x v="0"/>
    <d v="2024-01-16T00:00:00"/>
    <d v="2024-08-15T00:00:00"/>
    <s v="mahmed"/>
    <s v="vranjbar"/>
    <n v="4349.24"/>
    <s v="EDIA"/>
    <s v="C"/>
    <s v="Labor"/>
    <s v="TEC"/>
    <m/>
    <s v="BNL"/>
    <s v="PED"/>
    <s v="PD"/>
    <x v="6"/>
    <s v="P.S525"/>
    <m/>
    <m/>
    <m/>
    <m/>
    <m/>
    <m/>
    <m/>
    <n v="4349.24"/>
    <m/>
    <m/>
    <m/>
    <m/>
    <m/>
    <m/>
    <m/>
    <m/>
    <m/>
    <m/>
    <x v="0"/>
    <x v="0"/>
    <m/>
  </r>
  <r>
    <s v=""/>
    <s v=" EJ_0305_7300"/>
    <s v="ESR Injection Pulsed Bump Power Supplies - Assembly &amp; Test"/>
    <s v="6.03.03.05.07"/>
    <x v="0"/>
    <d v="2026-05-05T00:00:00"/>
    <d v="2026-06-16T00:00:00"/>
    <s v="mahmed"/>
    <s v="vranjbar"/>
    <n v="2329.5100000000002"/>
    <s v="CON"/>
    <s v="C"/>
    <s v="Labor"/>
    <s v="TEC"/>
    <m/>
    <s v="BNL"/>
    <s v="Const"/>
    <s v="PD"/>
    <x v="8"/>
    <s v="P.S066"/>
    <m/>
    <m/>
    <m/>
    <m/>
    <m/>
    <m/>
    <m/>
    <m/>
    <m/>
    <n v="2329.5100000000002"/>
    <m/>
    <m/>
    <m/>
    <m/>
    <m/>
    <m/>
    <m/>
    <m/>
    <x v="0"/>
    <x v="0"/>
    <m/>
  </r>
  <r>
    <s v=""/>
    <s v=" EJ_0305_7160"/>
    <s v="ESR Injection Pulsed Bump Power Supplies - Final Design"/>
    <s v="6.03.03.05.07"/>
    <x v="0"/>
    <d v="2024-08-16T00:00:00"/>
    <d v="2024-11-12T00:00:00"/>
    <s v="mahmed"/>
    <s v="vranjbar"/>
    <n v="4422.8100000000004"/>
    <s v="EDIA"/>
    <s v="C"/>
    <s v="Labor"/>
    <s v="TEC"/>
    <m/>
    <s v="BNL"/>
    <s v="PED"/>
    <s v="PD"/>
    <x v="6"/>
    <s v="P.S066"/>
    <m/>
    <m/>
    <m/>
    <m/>
    <m/>
    <m/>
    <m/>
    <n v="2285.12"/>
    <n v="2137.69"/>
    <m/>
    <m/>
    <m/>
    <m/>
    <m/>
    <m/>
    <m/>
    <m/>
    <m/>
    <x v="0"/>
    <x v="0"/>
    <m/>
  </r>
  <r>
    <s v=""/>
    <s v=" PM_0101_1340"/>
    <s v="Director - FY23 Travel"/>
    <s v="6.01.01.01.01"/>
    <x v="1"/>
    <d v="2022-10-03T00:00:00"/>
    <d v="2023-09-29T00:00:00"/>
    <s v="kkrug"/>
    <s v="llari"/>
    <n v="18731.900000000001"/>
    <s v="EDIA"/>
    <s v="A"/>
    <s v="Nonlabor"/>
    <s v="TEC"/>
    <m/>
    <s v="BNL"/>
    <s v="PED.Design"/>
    <s v="PM"/>
    <x v="0"/>
    <s v="T"/>
    <m/>
    <m/>
    <m/>
    <m/>
    <m/>
    <m/>
    <n v="18731.900000000001"/>
    <m/>
    <m/>
    <m/>
    <m/>
    <m/>
    <m/>
    <m/>
    <m/>
    <m/>
    <m/>
    <m/>
    <x v="0"/>
    <x v="0"/>
    <m/>
  </r>
  <r>
    <s v=""/>
    <s v=" PM_0101_1400"/>
    <s v="Director - FY24 Travel"/>
    <s v="6.01.01.01.01"/>
    <x v="1"/>
    <d v="2023-10-02T00:00:00"/>
    <d v="2024-09-30T00:00:00"/>
    <s v="kkrug"/>
    <s v="llari"/>
    <n v="19162.73"/>
    <s v="EDIA"/>
    <s v="A"/>
    <s v="Nonlabor"/>
    <s v="TEC"/>
    <m/>
    <s v="BNL"/>
    <s v="PED"/>
    <s v="PM"/>
    <x v="0"/>
    <s v="T"/>
    <m/>
    <m/>
    <m/>
    <m/>
    <m/>
    <m/>
    <m/>
    <n v="19162.73"/>
    <m/>
    <m/>
    <m/>
    <m/>
    <m/>
    <m/>
    <m/>
    <m/>
    <m/>
    <m/>
    <x v="0"/>
    <x v="0"/>
    <m/>
  </r>
  <r>
    <s v=""/>
    <s v=" PM_0101_1460"/>
    <s v="Director - FY25 Travel"/>
    <s v="6.01.01.01.01"/>
    <x v="0"/>
    <d v="2024-10-01T00:00:00"/>
    <d v="2025-09-30T00:00:00"/>
    <s v="kkrug"/>
    <s v="llari"/>
    <n v="19603.47"/>
    <s v="EDIA"/>
    <s v="A"/>
    <s v="Nonlabor"/>
    <s v="TEC"/>
    <m/>
    <s v="BNL"/>
    <s v="Const"/>
    <s v="PM"/>
    <x v="0"/>
    <s v="T"/>
    <m/>
    <m/>
    <m/>
    <m/>
    <m/>
    <m/>
    <m/>
    <m/>
    <n v="19603.47"/>
    <m/>
    <m/>
    <m/>
    <m/>
    <m/>
    <m/>
    <m/>
    <m/>
    <m/>
    <x v="0"/>
    <x v="0"/>
    <m/>
  </r>
  <r>
    <s v=""/>
    <s v=" PM_0101_1520"/>
    <s v="Director - FY26 Travel"/>
    <s v="6.01.01.01.01"/>
    <x v="0"/>
    <d v="2025-10-01T00:00:00"/>
    <d v="2026-09-30T00:00:00"/>
    <s v="kkrug"/>
    <s v="llari"/>
    <n v="20054.349999999999"/>
    <s v="EDIA"/>
    <s v="A"/>
    <s v="Nonlabor"/>
    <s v="TEC"/>
    <m/>
    <s v="BNL"/>
    <s v="Const"/>
    <s v="PM"/>
    <x v="0"/>
    <s v="T"/>
    <m/>
    <m/>
    <m/>
    <m/>
    <m/>
    <m/>
    <m/>
    <m/>
    <m/>
    <n v="20054.349999999999"/>
    <m/>
    <m/>
    <m/>
    <m/>
    <m/>
    <m/>
    <m/>
    <m/>
    <x v="0"/>
    <x v="0"/>
    <m/>
  </r>
  <r>
    <s v=""/>
    <s v=" PM_0101_1580"/>
    <s v="Director - FY27 Travel"/>
    <s v="6.01.01.01.01"/>
    <x v="0"/>
    <d v="2026-10-01T00:00:00"/>
    <d v="2027-09-30T00:00:00"/>
    <s v="kkrug"/>
    <s v="llari"/>
    <n v="16120.22"/>
    <s v="EDIA"/>
    <s v="A"/>
    <s v="Nonlabor"/>
    <s v="TEC"/>
    <m/>
    <s v="BNL"/>
    <s v="Const"/>
    <s v="PM"/>
    <x v="0"/>
    <s v="T"/>
    <m/>
    <m/>
    <m/>
    <m/>
    <m/>
    <m/>
    <m/>
    <m/>
    <m/>
    <m/>
    <n v="16120.22"/>
    <m/>
    <m/>
    <m/>
    <m/>
    <m/>
    <m/>
    <m/>
    <x v="0"/>
    <x v="0"/>
    <m/>
  </r>
  <r>
    <s v=""/>
    <s v=" PM_0101_1640"/>
    <s v="Director - FY28 Travel"/>
    <s v="6.01.01.01.01"/>
    <x v="0"/>
    <d v="2027-10-01T00:00:00"/>
    <d v="2028-09-29T00:00:00"/>
    <s v="kkrug"/>
    <s v="llari"/>
    <n v="17315.759999999998"/>
    <s v="EDIA"/>
    <s v="A"/>
    <s v="Nonlabor"/>
    <s v="TEC"/>
    <m/>
    <s v="BNL"/>
    <s v="Const"/>
    <s v="PM"/>
    <x v="0"/>
    <s v="T"/>
    <m/>
    <m/>
    <m/>
    <m/>
    <m/>
    <m/>
    <m/>
    <m/>
    <m/>
    <m/>
    <m/>
    <n v="17315.759999999998"/>
    <m/>
    <m/>
    <m/>
    <m/>
    <m/>
    <m/>
    <x v="0"/>
    <x v="0"/>
    <m/>
  </r>
  <r>
    <s v=""/>
    <s v=" PM_0102_1280"/>
    <s v="Deputy Director - FY23 Travel"/>
    <s v="6.01.01.01.02"/>
    <x v="1"/>
    <d v="2022-10-03T00:00:00"/>
    <d v="2023-09-29T00:00:00"/>
    <s v="kkrug"/>
    <s v="llari"/>
    <n v="14459.71"/>
    <s v="EDIA"/>
    <s v="A"/>
    <s v="Nonlabor"/>
    <s v="TEC"/>
    <m/>
    <s v="BNL"/>
    <s v="PED.Design"/>
    <s v="PM"/>
    <x v="0"/>
    <s v="T"/>
    <m/>
    <m/>
    <m/>
    <m/>
    <m/>
    <m/>
    <n v="14459.71"/>
    <n v="0"/>
    <m/>
    <m/>
    <m/>
    <m/>
    <m/>
    <m/>
    <m/>
    <m/>
    <m/>
    <m/>
    <x v="0"/>
    <x v="0"/>
    <m/>
  </r>
  <r>
    <s v=""/>
    <s v=" PM_0102_1340"/>
    <s v="Deputy Director - FY24 Travel"/>
    <s v="6.01.01.01.02"/>
    <x v="1"/>
    <d v="2023-10-02T00:00:00"/>
    <d v="2024-09-30T00:00:00"/>
    <s v="kkrug"/>
    <s v="llari"/>
    <n v="14792.28"/>
    <s v="EDIA"/>
    <s v="A"/>
    <s v="Nonlabor"/>
    <s v="TEC"/>
    <m/>
    <s v="BNL"/>
    <s v="PED"/>
    <s v="PM"/>
    <x v="0"/>
    <s v="T"/>
    <m/>
    <m/>
    <m/>
    <m/>
    <m/>
    <m/>
    <m/>
    <n v="14792.28"/>
    <m/>
    <m/>
    <m/>
    <m/>
    <m/>
    <m/>
    <m/>
    <m/>
    <m/>
    <m/>
    <x v="0"/>
    <x v="0"/>
    <m/>
  </r>
  <r>
    <s v=""/>
    <s v=" PM_0102_1400"/>
    <s v="Deputy Director - FY25 Travel"/>
    <s v="6.01.01.01.02"/>
    <x v="0"/>
    <d v="2024-10-01T00:00:00"/>
    <d v="2025-09-30T00:00:00"/>
    <s v="kkrug"/>
    <s v="llari"/>
    <n v="15132.5"/>
    <s v="EDIA"/>
    <s v="A"/>
    <s v="Nonlabor"/>
    <s v="TEC"/>
    <m/>
    <s v="BNL"/>
    <s v="Const"/>
    <s v="PM"/>
    <x v="0"/>
    <s v="T"/>
    <m/>
    <m/>
    <m/>
    <m/>
    <m/>
    <m/>
    <m/>
    <m/>
    <n v="15132.5"/>
    <m/>
    <m/>
    <m/>
    <m/>
    <m/>
    <m/>
    <m/>
    <m/>
    <m/>
    <x v="0"/>
    <x v="0"/>
    <m/>
  </r>
  <r>
    <s v=""/>
    <s v=" PM_0102_1460"/>
    <s v="Deputy Director - FY26 Travel"/>
    <s v="6.01.01.01.02"/>
    <x v="0"/>
    <d v="2025-10-01T00:00:00"/>
    <d v="2026-09-30T00:00:00"/>
    <s v="kkrug"/>
    <s v="llari"/>
    <n v="15480.55"/>
    <s v="EDIA"/>
    <s v="A"/>
    <s v="Nonlabor"/>
    <s v="TEC"/>
    <m/>
    <s v="BNL"/>
    <s v="Const"/>
    <s v="PM"/>
    <x v="0"/>
    <s v="T"/>
    <m/>
    <m/>
    <m/>
    <m/>
    <m/>
    <m/>
    <m/>
    <m/>
    <m/>
    <n v="15480.55"/>
    <m/>
    <m/>
    <m/>
    <m/>
    <m/>
    <m/>
    <m/>
    <m/>
    <x v="0"/>
    <x v="0"/>
    <m/>
  </r>
  <r>
    <s v=""/>
    <s v=" PM_0102_1520"/>
    <s v="Deputy Director - FY27 Travel"/>
    <s v="6.01.01.01.02"/>
    <x v="0"/>
    <d v="2026-10-01T00:00:00"/>
    <d v="2027-09-30T00:00:00"/>
    <s v="kkrug"/>
    <s v="llari"/>
    <n v="15836.6"/>
    <s v="EDIA"/>
    <s v="A"/>
    <s v="Nonlabor"/>
    <s v="TEC"/>
    <m/>
    <s v="BNL"/>
    <s v="Const"/>
    <s v="PM"/>
    <x v="0"/>
    <s v="T"/>
    <m/>
    <m/>
    <m/>
    <m/>
    <m/>
    <m/>
    <m/>
    <m/>
    <m/>
    <m/>
    <n v="15836.6"/>
    <m/>
    <m/>
    <m/>
    <m/>
    <m/>
    <m/>
    <m/>
    <x v="0"/>
    <x v="0"/>
    <m/>
  </r>
  <r>
    <s v=""/>
    <s v=" PM_0102_1580"/>
    <s v="Deputy Director - FY28 Travel"/>
    <s v="6.01.01.01.02"/>
    <x v="0"/>
    <d v="2027-10-01T00:00:00"/>
    <d v="2028-09-29T00:00:00"/>
    <s v="kkrug"/>
    <s v="llari"/>
    <n v="7290.38"/>
    <s v="EDIA"/>
    <s v="A"/>
    <s v="Nonlabor"/>
    <s v="TEC"/>
    <m/>
    <s v="BNL"/>
    <s v="Const"/>
    <s v="PM"/>
    <x v="0"/>
    <s v="T"/>
    <m/>
    <m/>
    <m/>
    <m/>
    <m/>
    <m/>
    <m/>
    <m/>
    <m/>
    <m/>
    <m/>
    <n v="7290.38"/>
    <m/>
    <m/>
    <m/>
    <m/>
    <m/>
    <m/>
    <x v="0"/>
    <x v="0"/>
    <m/>
  </r>
  <r>
    <s v=""/>
    <s v=" PM_0103_1260"/>
    <s v="Committees - FY23 Travel - Domestic"/>
    <s v="6.01.01.01.03"/>
    <x v="0"/>
    <d v="2022-10-03T00:00:00"/>
    <d v="2023-09-29T00:00:00"/>
    <s v="kkrug"/>
    <s v="apetrone"/>
    <n v="94645.37"/>
    <s v="EDIA"/>
    <s v="A"/>
    <s v="Nonlabor"/>
    <s v="TEC"/>
    <m/>
    <s v="BNL"/>
    <s v="PED.Design"/>
    <s v="PM"/>
    <x v="0"/>
    <s v="T"/>
    <m/>
    <m/>
    <m/>
    <m/>
    <m/>
    <m/>
    <n v="94645.37"/>
    <n v="0"/>
    <m/>
    <m/>
    <m/>
    <m/>
    <m/>
    <m/>
    <m/>
    <m/>
    <m/>
    <m/>
    <x v="0"/>
    <x v="0"/>
    <m/>
  </r>
  <r>
    <s v=""/>
    <s v=" PM_0103_1280"/>
    <s v="Committees - FY23 Travel - Foreign"/>
    <s v="6.01.01.01.03"/>
    <x v="0"/>
    <d v="2022-10-03T00:00:00"/>
    <d v="2023-09-29T00:00:00"/>
    <s v="kkrug"/>
    <s v="apetrone"/>
    <n v="55209.8"/>
    <s v="EDIA"/>
    <s v="A"/>
    <s v="Nonlabor"/>
    <s v="TEC"/>
    <m/>
    <s v="BNL"/>
    <s v="PED.Design"/>
    <s v="PM"/>
    <x v="0"/>
    <s v="T"/>
    <m/>
    <m/>
    <m/>
    <m/>
    <m/>
    <m/>
    <n v="55209.8"/>
    <m/>
    <m/>
    <m/>
    <m/>
    <m/>
    <m/>
    <m/>
    <m/>
    <m/>
    <m/>
    <m/>
    <x v="0"/>
    <x v="0"/>
    <m/>
  </r>
  <r>
    <s v=""/>
    <s v=" PM_0103_1320"/>
    <s v="Committees - FY24 Travel - Domestic"/>
    <s v="6.01.01.01.03"/>
    <x v="0"/>
    <d v="2023-10-02T00:00:00"/>
    <d v="2024-09-30T00:00:00"/>
    <s v="kkrug"/>
    <s v="apetrone"/>
    <n v="96822.22"/>
    <s v="EDIA"/>
    <s v="A"/>
    <s v="Nonlabor"/>
    <s v="TEC"/>
    <m/>
    <s v="BNL"/>
    <s v="PED"/>
    <s v="PM"/>
    <x v="0"/>
    <s v="T"/>
    <m/>
    <m/>
    <m/>
    <m/>
    <m/>
    <m/>
    <m/>
    <n v="96822.22"/>
    <m/>
    <m/>
    <m/>
    <m/>
    <m/>
    <m/>
    <m/>
    <m/>
    <m/>
    <m/>
    <x v="0"/>
    <x v="0"/>
    <m/>
  </r>
  <r>
    <s v=""/>
    <s v=" PM_0103_1340"/>
    <s v="Committees - FY24 Travel - Foreign"/>
    <s v="6.01.01.01.03"/>
    <x v="0"/>
    <d v="2023-10-02T00:00:00"/>
    <d v="2024-09-30T00:00:00"/>
    <s v="kkrug"/>
    <s v="apetrone"/>
    <n v="56479.63"/>
    <s v="EDIA"/>
    <s v="A"/>
    <s v="Nonlabor"/>
    <s v="TEC"/>
    <m/>
    <s v="BNL"/>
    <s v="PED"/>
    <s v="PM"/>
    <x v="0"/>
    <s v="T"/>
    <m/>
    <m/>
    <m/>
    <m/>
    <m/>
    <m/>
    <m/>
    <n v="56479.63"/>
    <m/>
    <m/>
    <m/>
    <m/>
    <m/>
    <m/>
    <m/>
    <m/>
    <m/>
    <m/>
    <x v="0"/>
    <x v="0"/>
    <m/>
  </r>
  <r>
    <s v=""/>
    <s v=" PM_0103_1380"/>
    <s v="Committees - FY25 Travel - Domestic"/>
    <s v="6.01.01.01.03"/>
    <x v="0"/>
    <d v="2024-10-01T00:00:00"/>
    <d v="2025-09-30T00:00:00"/>
    <s v="kkrug"/>
    <s v="apetrone"/>
    <n v="99049.1"/>
    <s v="EDIA"/>
    <s v="A"/>
    <s v="Nonlabor"/>
    <s v="TEC"/>
    <m/>
    <s v="BNL"/>
    <s v="Const"/>
    <s v="PM"/>
    <x v="0"/>
    <s v="T"/>
    <m/>
    <m/>
    <m/>
    <m/>
    <m/>
    <m/>
    <m/>
    <m/>
    <n v="99049.1"/>
    <m/>
    <m/>
    <m/>
    <m/>
    <m/>
    <m/>
    <m/>
    <m/>
    <m/>
    <x v="0"/>
    <x v="0"/>
    <m/>
  </r>
  <r>
    <s v=""/>
    <s v=" PM_0103_1400"/>
    <s v="Committees - FY25 Travel - Foreign"/>
    <s v="6.01.01.01.03"/>
    <x v="0"/>
    <d v="2024-10-01T00:00:00"/>
    <d v="2025-09-30T00:00:00"/>
    <s v="kkrug"/>
    <s v="apetrone"/>
    <n v="57778.64"/>
    <s v="EDIA"/>
    <s v="A"/>
    <s v="Nonlabor"/>
    <s v="TEC"/>
    <m/>
    <s v="BNL"/>
    <s v="Const"/>
    <s v="PM"/>
    <x v="0"/>
    <s v="T"/>
    <m/>
    <m/>
    <m/>
    <m/>
    <m/>
    <m/>
    <m/>
    <m/>
    <n v="57778.64"/>
    <m/>
    <m/>
    <m/>
    <m/>
    <m/>
    <m/>
    <m/>
    <m/>
    <m/>
    <x v="0"/>
    <x v="0"/>
    <m/>
  </r>
  <r>
    <s v=""/>
    <s v=" PM_0103_1440"/>
    <s v="Committees - FY26 Travel - Domestic"/>
    <s v="6.01.01.01.03"/>
    <x v="0"/>
    <d v="2025-10-01T00:00:00"/>
    <d v="2026-09-30T00:00:00"/>
    <s v="kkrug"/>
    <s v="apetrone"/>
    <n v="101327.26"/>
    <s v="EDIA"/>
    <s v="A"/>
    <s v="Nonlabor"/>
    <s v="TEC"/>
    <m/>
    <s v="BNL"/>
    <s v="Const"/>
    <s v="PM"/>
    <x v="0"/>
    <s v="T"/>
    <m/>
    <m/>
    <m/>
    <m/>
    <m/>
    <m/>
    <m/>
    <m/>
    <m/>
    <n v="101327.26"/>
    <m/>
    <m/>
    <m/>
    <m/>
    <m/>
    <m/>
    <m/>
    <m/>
    <x v="0"/>
    <x v="0"/>
    <m/>
  </r>
  <r>
    <s v=""/>
    <s v=" PM_0103_1460"/>
    <s v="Committees - FY26 Travel - Foreign"/>
    <s v="6.01.01.01.03"/>
    <x v="0"/>
    <d v="2025-10-01T00:00:00"/>
    <d v="2026-09-30T00:00:00"/>
    <s v="kkrug"/>
    <s v="apetrone"/>
    <n v="59107.57"/>
    <s v="EDIA"/>
    <s v="A"/>
    <s v="Nonlabor"/>
    <s v="TEC"/>
    <m/>
    <s v="BNL"/>
    <s v="Const"/>
    <s v="PM"/>
    <x v="0"/>
    <s v="T"/>
    <m/>
    <m/>
    <m/>
    <m/>
    <m/>
    <m/>
    <m/>
    <m/>
    <m/>
    <n v="59107.57"/>
    <m/>
    <m/>
    <m/>
    <m/>
    <m/>
    <m/>
    <m/>
    <m/>
    <x v="0"/>
    <x v="0"/>
    <m/>
  </r>
  <r>
    <s v=""/>
    <s v=" PM_0103_1500"/>
    <s v="Committees - FY27 Travel - Domestic"/>
    <s v="6.01.01.01.03"/>
    <x v="0"/>
    <d v="2026-10-01T00:00:00"/>
    <d v="2027-09-30T00:00:00"/>
    <s v="kkrug"/>
    <s v="apetrone"/>
    <n v="103657.75"/>
    <s v="EDIA"/>
    <s v="A"/>
    <s v="Nonlabor"/>
    <s v="TEC"/>
    <m/>
    <s v="BNL"/>
    <s v="Const"/>
    <s v="PM"/>
    <x v="0"/>
    <s v="T"/>
    <m/>
    <m/>
    <m/>
    <m/>
    <m/>
    <m/>
    <m/>
    <m/>
    <m/>
    <m/>
    <n v="103657.75"/>
    <m/>
    <m/>
    <m/>
    <m/>
    <m/>
    <m/>
    <m/>
    <x v="0"/>
    <x v="0"/>
    <m/>
  </r>
  <r>
    <s v=""/>
    <s v=" PM_0103_1520"/>
    <s v="Committees - FY27 Travel - Foreign"/>
    <s v="6.01.01.01.03"/>
    <x v="0"/>
    <d v="2026-10-01T00:00:00"/>
    <d v="2027-09-30T00:00:00"/>
    <s v="kkrug"/>
    <s v="apetrone"/>
    <n v="60467.02"/>
    <s v="EDIA"/>
    <s v="A"/>
    <s v="Nonlabor"/>
    <s v="TEC"/>
    <m/>
    <s v="BNL"/>
    <s v="Const"/>
    <s v="PM"/>
    <x v="0"/>
    <s v="T"/>
    <m/>
    <m/>
    <m/>
    <m/>
    <m/>
    <m/>
    <m/>
    <m/>
    <m/>
    <m/>
    <n v="60467.02"/>
    <m/>
    <m/>
    <m/>
    <m/>
    <m/>
    <m/>
    <m/>
    <x v="0"/>
    <x v="0"/>
    <m/>
  </r>
  <r>
    <s v=""/>
    <s v=" PM_0103_1560"/>
    <s v="Committees - FY28 Travel - Domestic"/>
    <s v="6.01.01.01.03"/>
    <x v="0"/>
    <d v="2027-10-01T00:00:00"/>
    <d v="2028-09-29T00:00:00"/>
    <s v="kkrug"/>
    <s v="apetrone"/>
    <n v="41974.91"/>
    <s v="EDIA"/>
    <s v="A"/>
    <s v="Nonlabor"/>
    <s v="TEC"/>
    <m/>
    <s v="BNL"/>
    <s v="Const"/>
    <s v="PM"/>
    <x v="0"/>
    <s v="T"/>
    <m/>
    <m/>
    <m/>
    <m/>
    <m/>
    <m/>
    <m/>
    <m/>
    <m/>
    <m/>
    <m/>
    <n v="41974.91"/>
    <m/>
    <m/>
    <m/>
    <m/>
    <m/>
    <m/>
    <x v="0"/>
    <x v="0"/>
    <m/>
  </r>
  <r>
    <s v=""/>
    <s v=" PM_0103_1580"/>
    <s v="Committees - FY28 Travel - Foreign"/>
    <s v="6.01.01.01.03"/>
    <x v="0"/>
    <d v="2027-10-01T00:00:00"/>
    <d v="2028-09-29T00:00:00"/>
    <s v="kkrug"/>
    <s v="apetrone"/>
    <n v="41974.91"/>
    <s v="EDIA"/>
    <s v="A"/>
    <s v="Nonlabor"/>
    <s v="TEC"/>
    <m/>
    <s v="BNL"/>
    <s v="Const"/>
    <s v="PM"/>
    <x v="0"/>
    <s v="T"/>
    <m/>
    <m/>
    <m/>
    <m/>
    <m/>
    <m/>
    <m/>
    <m/>
    <m/>
    <m/>
    <m/>
    <n v="41974.91"/>
    <m/>
    <m/>
    <m/>
    <m/>
    <m/>
    <m/>
    <x v="0"/>
    <x v="0"/>
    <m/>
  </r>
  <r>
    <s v=""/>
    <s v=" PM_0200_1440"/>
    <s v="ESH - FY23 Travel"/>
    <s v="6.01.02.01"/>
    <x v="0"/>
    <d v="2022-10-03T00:00:00"/>
    <d v="2023-09-29T00:00:00"/>
    <s v="kkrug"/>
    <s v="stiegler"/>
    <n v="3943.56"/>
    <s v="EDIA"/>
    <s v="A"/>
    <s v="Nonlabor"/>
    <s v="TEC"/>
    <m/>
    <s v="BNL"/>
    <s v="PED.Design"/>
    <s v="PM"/>
    <x v="0"/>
    <s v="T"/>
    <m/>
    <m/>
    <m/>
    <m/>
    <m/>
    <m/>
    <n v="3943.56"/>
    <m/>
    <m/>
    <m/>
    <m/>
    <m/>
    <m/>
    <m/>
    <m/>
    <m/>
    <m/>
    <m/>
    <x v="0"/>
    <x v="0"/>
    <m/>
  </r>
  <r>
    <s v=""/>
    <s v=" PM_0200_1500"/>
    <s v="ESH - FY24 Travel"/>
    <s v="6.01.02.01"/>
    <x v="0"/>
    <d v="2023-10-02T00:00:00"/>
    <d v="2024-09-30T00:00:00"/>
    <s v="kkrug"/>
    <s v="stiegler"/>
    <n v="8068.52"/>
    <s v="EDIA"/>
    <s v="A"/>
    <s v="Nonlabor"/>
    <s v="TEC"/>
    <m/>
    <s v="BNL"/>
    <s v="PED"/>
    <s v="PM"/>
    <x v="0"/>
    <s v="T"/>
    <m/>
    <m/>
    <m/>
    <m/>
    <m/>
    <m/>
    <m/>
    <n v="8068.52"/>
    <m/>
    <m/>
    <m/>
    <m/>
    <m/>
    <m/>
    <m/>
    <m/>
    <m/>
    <m/>
    <x v="0"/>
    <x v="0"/>
    <m/>
  </r>
  <r>
    <s v=""/>
    <s v=" PM_0200_1560"/>
    <s v="ESH - FY25 Travel"/>
    <s v="6.01.02.01"/>
    <x v="0"/>
    <d v="2024-10-01T00:00:00"/>
    <d v="2025-09-30T00:00:00"/>
    <s v="kkrug"/>
    <s v="stiegler"/>
    <n v="8254.09"/>
    <s v="EDIA"/>
    <s v="A"/>
    <s v="Nonlabor"/>
    <s v="TEC"/>
    <m/>
    <s v="BNL"/>
    <s v="Const"/>
    <s v="PM"/>
    <x v="0"/>
    <s v="T"/>
    <m/>
    <m/>
    <m/>
    <m/>
    <m/>
    <m/>
    <m/>
    <m/>
    <n v="8254.09"/>
    <m/>
    <m/>
    <m/>
    <m/>
    <m/>
    <m/>
    <m/>
    <m/>
    <m/>
    <x v="0"/>
    <x v="0"/>
    <m/>
  </r>
  <r>
    <s v=""/>
    <s v=" PM_0200_1620"/>
    <s v="ESH - FY26 Travel"/>
    <s v="6.01.02.01"/>
    <x v="0"/>
    <d v="2025-10-01T00:00:00"/>
    <d v="2026-09-30T00:00:00"/>
    <s v="kkrug"/>
    <s v="stiegler"/>
    <n v="8443.94"/>
    <s v="EDIA"/>
    <s v="A"/>
    <s v="Nonlabor"/>
    <s v="TEC"/>
    <m/>
    <s v="BNL"/>
    <s v="Const"/>
    <s v="PM"/>
    <x v="0"/>
    <s v="T"/>
    <m/>
    <m/>
    <m/>
    <m/>
    <m/>
    <m/>
    <m/>
    <m/>
    <m/>
    <n v="8443.94"/>
    <m/>
    <m/>
    <m/>
    <m/>
    <m/>
    <m/>
    <m/>
    <m/>
    <x v="0"/>
    <x v="0"/>
    <m/>
  </r>
  <r>
    <s v=""/>
    <s v=" PM_0200_1680"/>
    <s v="ESH - FY27 Travel"/>
    <s v="6.01.02.01"/>
    <x v="0"/>
    <d v="2026-10-01T00:00:00"/>
    <d v="2027-09-30T00:00:00"/>
    <s v="kkrug"/>
    <s v="stiegler"/>
    <n v="8638.15"/>
    <s v="EDIA"/>
    <s v="A"/>
    <s v="Nonlabor"/>
    <s v="TEC"/>
    <m/>
    <s v="BNL"/>
    <s v="Const"/>
    <s v="PM"/>
    <x v="0"/>
    <s v="T"/>
    <m/>
    <m/>
    <m/>
    <m/>
    <m/>
    <m/>
    <m/>
    <m/>
    <m/>
    <m/>
    <n v="8638.15"/>
    <m/>
    <m/>
    <m/>
    <m/>
    <m/>
    <m/>
    <m/>
    <x v="0"/>
    <x v="0"/>
    <m/>
  </r>
  <r>
    <s v=""/>
    <s v=" PM_0200_1740"/>
    <s v="ESH - FY28 Travel"/>
    <s v="6.01.02.01"/>
    <x v="0"/>
    <d v="2027-10-01T00:00:00"/>
    <d v="2028-09-29T00:00:00"/>
    <s v="kkrug"/>
    <s v="stiegler"/>
    <n v="8836.82"/>
    <s v="EDIA"/>
    <s v="A"/>
    <s v="Nonlabor"/>
    <s v="TEC"/>
    <m/>
    <s v="BNL"/>
    <s v="Const"/>
    <s v="PM"/>
    <x v="0"/>
    <s v="T"/>
    <m/>
    <m/>
    <m/>
    <m/>
    <m/>
    <m/>
    <m/>
    <m/>
    <m/>
    <m/>
    <m/>
    <n v="8836.82"/>
    <m/>
    <m/>
    <m/>
    <m/>
    <m/>
    <m/>
    <x v="0"/>
    <x v="0"/>
    <m/>
  </r>
  <r>
    <s v=""/>
    <s v=" PM_0301_1380"/>
    <s v="Project Support Director - FY23 Travel"/>
    <s v="6.01.03.01.01"/>
    <x v="0"/>
    <d v="2022-10-03T00:00:00"/>
    <d v="2023-09-29T00:00:00"/>
    <s v="kkrug"/>
    <s v="lavellec"/>
    <n v="7887.11"/>
    <s v="EDIA"/>
    <s v="A"/>
    <s v="Nonlabor"/>
    <s v="TEC"/>
    <m/>
    <s v="BNL"/>
    <s v="PED.Design"/>
    <s v="PM"/>
    <x v="0"/>
    <s v="T"/>
    <m/>
    <m/>
    <m/>
    <m/>
    <m/>
    <m/>
    <n v="7887.11"/>
    <n v="0"/>
    <m/>
    <m/>
    <m/>
    <m/>
    <m/>
    <m/>
    <m/>
    <m/>
    <m/>
    <m/>
    <x v="0"/>
    <x v="0"/>
    <m/>
  </r>
  <r>
    <s v=""/>
    <s v=" PM_0301_1460"/>
    <s v="Project Support Director - FY24 Travel"/>
    <s v="6.01.03.01.01"/>
    <x v="0"/>
    <d v="2023-10-02T00:00:00"/>
    <d v="2024-09-30T00:00:00"/>
    <s v="kkrug"/>
    <s v="lavellec"/>
    <n v="8068.52"/>
    <s v="EDIA"/>
    <s v="A"/>
    <s v="Nonlabor"/>
    <s v="TEC"/>
    <m/>
    <s v="BNL"/>
    <s v="PED"/>
    <s v="PM"/>
    <x v="0"/>
    <s v="T"/>
    <m/>
    <m/>
    <m/>
    <m/>
    <m/>
    <m/>
    <m/>
    <n v="8068.52"/>
    <m/>
    <m/>
    <m/>
    <m/>
    <m/>
    <m/>
    <m/>
    <m/>
    <m/>
    <m/>
    <x v="0"/>
    <x v="0"/>
    <m/>
  </r>
  <r>
    <s v=""/>
    <s v=" PM_0301_1540"/>
    <s v="Project Support Director - FY25 Travel"/>
    <s v="6.01.03.01.01"/>
    <x v="0"/>
    <d v="2024-10-01T00:00:00"/>
    <d v="2025-09-30T00:00:00"/>
    <s v="kkrug"/>
    <s v="lavellec"/>
    <n v="8254.09"/>
    <s v="EDIA"/>
    <s v="A"/>
    <s v="Nonlabor"/>
    <s v="TEC"/>
    <m/>
    <s v="BNL"/>
    <s v="Const"/>
    <s v="PM"/>
    <x v="0"/>
    <s v="T"/>
    <m/>
    <m/>
    <m/>
    <m/>
    <m/>
    <m/>
    <m/>
    <m/>
    <n v="8254.09"/>
    <m/>
    <m/>
    <m/>
    <m/>
    <m/>
    <m/>
    <m/>
    <m/>
    <m/>
    <x v="0"/>
    <x v="0"/>
    <m/>
  </r>
  <r>
    <s v=""/>
    <s v=" PM_0301_1620"/>
    <s v="Project Support Director - FY26 Travel"/>
    <s v="6.01.03.01.01"/>
    <x v="0"/>
    <d v="2025-10-01T00:00:00"/>
    <d v="2026-09-30T00:00:00"/>
    <s v="kkrug"/>
    <s v="lavellec"/>
    <n v="8443.94"/>
    <s v="EDIA"/>
    <s v="A"/>
    <s v="Nonlabor"/>
    <s v="TEC"/>
    <m/>
    <s v="BNL"/>
    <s v="Const"/>
    <s v="PM"/>
    <x v="0"/>
    <s v="T"/>
    <m/>
    <m/>
    <m/>
    <m/>
    <m/>
    <m/>
    <m/>
    <m/>
    <m/>
    <n v="8443.94"/>
    <m/>
    <m/>
    <m/>
    <m/>
    <m/>
    <m/>
    <m/>
    <m/>
    <x v="0"/>
    <x v="0"/>
    <m/>
  </r>
  <r>
    <s v=""/>
    <s v=" PM_0301_1700"/>
    <s v="Project Support Director - FY27 Travel"/>
    <s v="6.01.03.01.01"/>
    <x v="0"/>
    <d v="2026-10-01T00:00:00"/>
    <d v="2027-09-30T00:00:00"/>
    <s v="kkrug"/>
    <s v="lavellec"/>
    <n v="4319.07"/>
    <s v="EDIA"/>
    <s v="A"/>
    <s v="Nonlabor"/>
    <s v="TEC"/>
    <m/>
    <s v="BNL"/>
    <s v="Const"/>
    <s v="PM"/>
    <x v="0"/>
    <s v="T"/>
    <m/>
    <m/>
    <m/>
    <m/>
    <m/>
    <m/>
    <m/>
    <m/>
    <m/>
    <m/>
    <n v="4319.07"/>
    <m/>
    <m/>
    <m/>
    <m/>
    <m/>
    <m/>
    <m/>
    <x v="0"/>
    <x v="0"/>
    <m/>
  </r>
  <r>
    <s v=""/>
    <s v=" PM_0301_1780"/>
    <s v="Project Support Director - FY28 Travel"/>
    <s v="6.01.03.01.01"/>
    <x v="0"/>
    <d v="2027-10-01T00:00:00"/>
    <d v="2028-09-29T00:00:00"/>
    <s v="kkrug"/>
    <s v="lavellec"/>
    <n v="4418.41"/>
    <s v="EDIA"/>
    <s v="A"/>
    <s v="Nonlabor"/>
    <s v="TEC"/>
    <m/>
    <s v="BNL"/>
    <s v="Const"/>
    <s v="PM"/>
    <x v="0"/>
    <s v="T"/>
    <m/>
    <m/>
    <m/>
    <m/>
    <m/>
    <m/>
    <m/>
    <m/>
    <m/>
    <m/>
    <m/>
    <n v="4418.41"/>
    <m/>
    <m/>
    <m/>
    <m/>
    <m/>
    <m/>
    <x v="0"/>
    <x v="0"/>
    <m/>
  </r>
  <r>
    <s v=""/>
    <s v=" PM_0302_1280"/>
    <s v="Business Operations - FY23 Travel"/>
    <s v="6.01.03.01.02"/>
    <x v="0"/>
    <d v="2022-10-03T00:00:00"/>
    <d v="2023-09-29T00:00:00"/>
    <s v="kkrug"/>
    <s v="hokula"/>
    <n v="2366.13"/>
    <s v="EDIA"/>
    <s v="A"/>
    <s v="Nonlabor"/>
    <s v="TEC"/>
    <m/>
    <s v="BNL"/>
    <s v="PED.Design"/>
    <s v="PM"/>
    <x v="0"/>
    <s v="T"/>
    <m/>
    <m/>
    <m/>
    <m/>
    <m/>
    <m/>
    <n v="2366.13"/>
    <m/>
    <m/>
    <m/>
    <m/>
    <m/>
    <m/>
    <m/>
    <m/>
    <m/>
    <m/>
    <m/>
    <x v="0"/>
    <x v="0"/>
    <m/>
  </r>
  <r>
    <s v=""/>
    <s v=" PM_0302_1340"/>
    <s v="Business Operations - FY24 Travel"/>
    <s v="6.01.03.01.02"/>
    <x v="0"/>
    <d v="2023-10-02T00:00:00"/>
    <d v="2024-09-30T00:00:00"/>
    <s v="kkrug"/>
    <s v="hokula"/>
    <n v="4034.26"/>
    <s v="EDIA"/>
    <s v="A"/>
    <s v="Nonlabor"/>
    <s v="TEC"/>
    <m/>
    <s v="BNL"/>
    <s v="PED"/>
    <s v="PM"/>
    <x v="0"/>
    <s v="T"/>
    <m/>
    <m/>
    <m/>
    <m/>
    <m/>
    <m/>
    <m/>
    <n v="4034.26"/>
    <m/>
    <m/>
    <m/>
    <m/>
    <m/>
    <m/>
    <m/>
    <m/>
    <m/>
    <m/>
    <x v="0"/>
    <x v="0"/>
    <m/>
  </r>
  <r>
    <s v=""/>
    <s v=" PM_0302_1400"/>
    <s v="Business Operations - FY25 Travel"/>
    <s v="6.01.03.01.02"/>
    <x v="0"/>
    <d v="2024-10-01T00:00:00"/>
    <d v="2025-09-30T00:00:00"/>
    <s v="kkrug"/>
    <s v="hokula"/>
    <n v="4127.05"/>
    <s v="EDIA"/>
    <s v="A"/>
    <s v="Nonlabor"/>
    <s v="TEC"/>
    <m/>
    <s v="BNL"/>
    <s v="Const"/>
    <s v="PM"/>
    <x v="0"/>
    <s v="T"/>
    <m/>
    <m/>
    <m/>
    <m/>
    <m/>
    <m/>
    <m/>
    <m/>
    <n v="4127.05"/>
    <m/>
    <m/>
    <m/>
    <m/>
    <m/>
    <m/>
    <m/>
    <m/>
    <m/>
    <x v="0"/>
    <x v="0"/>
    <m/>
  </r>
  <r>
    <s v=""/>
    <s v=" PM_0302_1460"/>
    <s v="Business Operations - FY26 Travel"/>
    <s v="6.01.03.01.02"/>
    <x v="0"/>
    <d v="2025-10-01T00:00:00"/>
    <d v="2026-09-30T00:00:00"/>
    <s v="kkrug"/>
    <s v="hokula"/>
    <n v="4221.97"/>
    <s v="EDIA"/>
    <s v="A"/>
    <s v="Nonlabor"/>
    <s v="TEC"/>
    <m/>
    <s v="BNL"/>
    <s v="Const"/>
    <s v="PM"/>
    <x v="0"/>
    <s v="T"/>
    <m/>
    <m/>
    <m/>
    <m/>
    <m/>
    <m/>
    <m/>
    <m/>
    <m/>
    <n v="4221.97"/>
    <m/>
    <m/>
    <m/>
    <m/>
    <m/>
    <m/>
    <m/>
    <m/>
    <x v="0"/>
    <x v="0"/>
    <m/>
  </r>
  <r>
    <s v=""/>
    <s v=" PM_0302_1520"/>
    <s v="Business Operations - FY27 Travel"/>
    <s v="6.01.03.01.02"/>
    <x v="0"/>
    <d v="2026-10-01T00:00:00"/>
    <d v="2027-09-30T00:00:00"/>
    <s v="kkrug"/>
    <s v="hokula"/>
    <n v="4319.07"/>
    <s v="EDIA"/>
    <s v="A"/>
    <s v="Nonlabor"/>
    <s v="TEC"/>
    <m/>
    <s v="BNL"/>
    <s v="Const"/>
    <s v="PM"/>
    <x v="0"/>
    <s v="T"/>
    <m/>
    <m/>
    <m/>
    <m/>
    <m/>
    <m/>
    <m/>
    <m/>
    <m/>
    <m/>
    <n v="4319.07"/>
    <m/>
    <m/>
    <m/>
    <m/>
    <m/>
    <m/>
    <m/>
    <x v="0"/>
    <x v="0"/>
    <m/>
  </r>
  <r>
    <s v=""/>
    <s v=" PM_0302_1580"/>
    <s v="Business Operations - FY28 Travel"/>
    <s v="6.01.03.01.02"/>
    <x v="0"/>
    <d v="2027-10-01T00:00:00"/>
    <d v="2028-09-29T00:00:00"/>
    <s v="kkrug"/>
    <s v="hokula"/>
    <n v="4418.41"/>
    <s v="EDIA"/>
    <s v="A"/>
    <s v="Nonlabor"/>
    <s v="TEC"/>
    <m/>
    <s v="BNL"/>
    <s v="Const"/>
    <s v="PM"/>
    <x v="0"/>
    <s v="T"/>
    <m/>
    <m/>
    <m/>
    <m/>
    <m/>
    <m/>
    <m/>
    <m/>
    <m/>
    <m/>
    <m/>
    <n v="4418.41"/>
    <m/>
    <m/>
    <m/>
    <m/>
    <m/>
    <m/>
    <x v="0"/>
    <x v="0"/>
    <m/>
  </r>
  <r>
    <s v=""/>
    <s v=" PM_0303_1440"/>
    <s v="Project Controls - FY23 Travel"/>
    <s v="6.01.03.01.03"/>
    <x v="1"/>
    <d v="2022-10-03T00:00:00"/>
    <d v="2023-09-29T00:00:00"/>
    <s v="kkrug"/>
    <s v="kkrug"/>
    <n v="3943.56"/>
    <s v="EDIA"/>
    <s v="A"/>
    <s v="Nonlabor"/>
    <s v="TEC"/>
    <m/>
    <s v="BNL"/>
    <s v="PED.Design"/>
    <s v="PM"/>
    <x v="0"/>
    <s v="T"/>
    <m/>
    <m/>
    <m/>
    <m/>
    <m/>
    <m/>
    <n v="3943.56"/>
    <m/>
    <m/>
    <m/>
    <m/>
    <m/>
    <m/>
    <m/>
    <m/>
    <m/>
    <m/>
    <m/>
    <x v="0"/>
    <x v="0"/>
    <m/>
  </r>
  <r>
    <s v=""/>
    <s v=" PM_0303_1540"/>
    <s v="Project Controls - FY24 Travel"/>
    <s v="6.01.03.01.03"/>
    <x v="1"/>
    <d v="2023-10-02T00:00:00"/>
    <d v="2024-09-30T00:00:00"/>
    <s v="kkrug"/>
    <s v="kkrug"/>
    <n v="4034.26"/>
    <s v="EDIA"/>
    <s v="A"/>
    <s v="Nonlabor"/>
    <s v="TEC"/>
    <m/>
    <s v="BNL"/>
    <s v="PED"/>
    <s v="PM"/>
    <x v="0"/>
    <s v="T"/>
    <m/>
    <m/>
    <m/>
    <m/>
    <m/>
    <m/>
    <m/>
    <n v="4034.26"/>
    <m/>
    <m/>
    <m/>
    <m/>
    <m/>
    <m/>
    <m/>
    <m/>
    <m/>
    <m/>
    <x v="0"/>
    <x v="0"/>
    <m/>
  </r>
  <r>
    <s v=""/>
    <s v=" PM_0303_1640"/>
    <s v="Project Controls - FY25 Travel"/>
    <s v="6.01.03.01.03"/>
    <x v="0"/>
    <d v="2024-10-01T00:00:00"/>
    <d v="2025-09-30T00:00:00"/>
    <s v="kkrug"/>
    <s v="kkrug"/>
    <n v="4127.05"/>
    <s v="EDIA"/>
    <s v="A"/>
    <s v="Nonlabor"/>
    <s v="TEC"/>
    <m/>
    <s v="BNL"/>
    <s v="Const"/>
    <s v="PM"/>
    <x v="0"/>
    <s v="T"/>
    <m/>
    <m/>
    <m/>
    <m/>
    <m/>
    <m/>
    <m/>
    <m/>
    <n v="4127.05"/>
    <m/>
    <m/>
    <m/>
    <m/>
    <m/>
    <m/>
    <m/>
    <m/>
    <m/>
    <x v="0"/>
    <x v="0"/>
    <m/>
  </r>
  <r>
    <s v=""/>
    <s v=" PM_0303_1740"/>
    <s v="Project Controls - FY26 Travel"/>
    <s v="6.01.03.01.03"/>
    <x v="0"/>
    <d v="2025-10-01T00:00:00"/>
    <d v="2026-09-30T00:00:00"/>
    <s v="kkrug"/>
    <s v="kkrug"/>
    <n v="4221.97"/>
    <s v="EDIA"/>
    <s v="A"/>
    <s v="Nonlabor"/>
    <s v="TEC"/>
    <m/>
    <s v="BNL"/>
    <s v="Const"/>
    <s v="PM"/>
    <x v="0"/>
    <s v="T"/>
    <m/>
    <m/>
    <m/>
    <m/>
    <m/>
    <m/>
    <m/>
    <m/>
    <m/>
    <n v="4221.97"/>
    <m/>
    <m/>
    <m/>
    <m/>
    <m/>
    <m/>
    <m/>
    <m/>
    <x v="0"/>
    <x v="0"/>
    <m/>
  </r>
  <r>
    <s v=""/>
    <s v=" PM_0303_1840"/>
    <s v="Project Controls - FY27 Travel"/>
    <s v="6.01.03.01.03"/>
    <x v="0"/>
    <d v="2026-10-01T00:00:00"/>
    <d v="2027-09-30T00:00:00"/>
    <s v="kkrug"/>
    <s v="kkrug"/>
    <n v="4319.07"/>
    <s v="EDIA"/>
    <s v="A"/>
    <s v="Nonlabor"/>
    <s v="TEC"/>
    <m/>
    <s v="BNL"/>
    <s v="Const"/>
    <s v="PM"/>
    <x v="0"/>
    <s v="T"/>
    <m/>
    <m/>
    <m/>
    <m/>
    <m/>
    <m/>
    <m/>
    <m/>
    <m/>
    <m/>
    <n v="4319.07"/>
    <m/>
    <m/>
    <m/>
    <m/>
    <m/>
    <m/>
    <m/>
    <x v="0"/>
    <x v="0"/>
    <m/>
  </r>
  <r>
    <s v=""/>
    <s v=" PM_0303_1940"/>
    <s v="Project Controls - FY28 Travel"/>
    <s v="6.01.03.01.03"/>
    <x v="0"/>
    <d v="2027-10-01T00:00:00"/>
    <d v="2028-09-29T00:00:00"/>
    <s v="kkrug"/>
    <s v="kkrug"/>
    <n v="4418.41"/>
    <s v="EDIA"/>
    <s v="A"/>
    <s v="Nonlabor"/>
    <s v="TEC"/>
    <m/>
    <s v="BNL"/>
    <s v="Const"/>
    <s v="PM"/>
    <x v="0"/>
    <s v="T"/>
    <m/>
    <m/>
    <m/>
    <m/>
    <m/>
    <m/>
    <m/>
    <m/>
    <m/>
    <m/>
    <m/>
    <n v="4418.41"/>
    <m/>
    <m/>
    <m/>
    <m/>
    <m/>
    <m/>
    <x v="0"/>
    <x v="0"/>
    <m/>
  </r>
  <r>
    <s v=""/>
    <s v=" PM_0304_1300"/>
    <s v="Admin Support - FY23 Travel/Training"/>
    <s v="6.01.03.01.04"/>
    <x v="0"/>
    <d v="2022-10-03T00:00:00"/>
    <d v="2023-09-29T00:00:00"/>
    <s v="kkrug"/>
    <s v="apetrone"/>
    <n v="4600.82"/>
    <s v="EDIA"/>
    <s v="A"/>
    <s v="Nonlabor"/>
    <s v="TEC"/>
    <m/>
    <s v="BNL"/>
    <s v="PED.Design"/>
    <s v="PM"/>
    <x v="0"/>
    <s v="T"/>
    <m/>
    <m/>
    <m/>
    <m/>
    <m/>
    <m/>
    <n v="4600.82"/>
    <m/>
    <m/>
    <m/>
    <m/>
    <m/>
    <m/>
    <m/>
    <m/>
    <m/>
    <m/>
    <m/>
    <x v="0"/>
    <x v="0"/>
    <m/>
  </r>
  <r>
    <s v=""/>
    <s v=" PM_0304_1360"/>
    <s v="Admin Support - FY24 Travel/Training"/>
    <s v="6.01.03.01.04"/>
    <x v="0"/>
    <d v="2023-10-02T00:00:00"/>
    <d v="2024-09-30T00:00:00"/>
    <s v="kkrug"/>
    <s v="apetrone"/>
    <n v="4706.6400000000003"/>
    <s v="EDIA"/>
    <s v="A"/>
    <s v="Nonlabor"/>
    <s v="TEC"/>
    <m/>
    <s v="BNL"/>
    <s v="PED"/>
    <s v="PM"/>
    <x v="0"/>
    <s v="T"/>
    <m/>
    <m/>
    <m/>
    <m/>
    <m/>
    <m/>
    <m/>
    <n v="4706.6400000000003"/>
    <m/>
    <m/>
    <m/>
    <m/>
    <m/>
    <m/>
    <m/>
    <m/>
    <m/>
    <m/>
    <x v="0"/>
    <x v="0"/>
    <m/>
  </r>
  <r>
    <s v=""/>
    <s v=" PM_0304_1420"/>
    <s v="Admin Support - FY25 Travel/Training"/>
    <s v="6.01.03.01.04"/>
    <x v="0"/>
    <d v="2024-10-01T00:00:00"/>
    <d v="2025-09-30T00:00:00"/>
    <s v="kkrug"/>
    <s v="apetrone"/>
    <n v="4814.8900000000003"/>
    <s v="EDIA"/>
    <s v="A"/>
    <s v="Nonlabor"/>
    <s v="TEC"/>
    <m/>
    <s v="BNL"/>
    <s v="Const"/>
    <s v="PM"/>
    <x v="0"/>
    <s v="T"/>
    <m/>
    <m/>
    <m/>
    <m/>
    <m/>
    <m/>
    <m/>
    <m/>
    <n v="4814.8900000000003"/>
    <m/>
    <m/>
    <m/>
    <m/>
    <m/>
    <m/>
    <m/>
    <m/>
    <m/>
    <x v="0"/>
    <x v="0"/>
    <m/>
  </r>
  <r>
    <s v=""/>
    <s v=" PM_0304_1480"/>
    <s v="Admin Support - FY26 Travel/Training"/>
    <s v="6.01.03.01.04"/>
    <x v="0"/>
    <d v="2025-10-01T00:00:00"/>
    <d v="2026-09-30T00:00:00"/>
    <s v="kkrug"/>
    <s v="apetrone"/>
    <n v="4925.63"/>
    <s v="EDIA"/>
    <s v="A"/>
    <s v="Nonlabor"/>
    <s v="TEC"/>
    <m/>
    <s v="BNL"/>
    <s v="Const"/>
    <s v="PM"/>
    <x v="0"/>
    <s v="T"/>
    <m/>
    <m/>
    <m/>
    <m/>
    <m/>
    <m/>
    <m/>
    <m/>
    <m/>
    <n v="4925.63"/>
    <m/>
    <m/>
    <m/>
    <m/>
    <m/>
    <m/>
    <m/>
    <m/>
    <x v="0"/>
    <x v="0"/>
    <m/>
  </r>
  <r>
    <s v=""/>
    <s v=" PM_0304_1540"/>
    <s v="Admin Support - FY27 Travel/Training"/>
    <s v="6.01.03.01.04"/>
    <x v="0"/>
    <d v="2026-10-01T00:00:00"/>
    <d v="2027-09-30T00:00:00"/>
    <s v="kkrug"/>
    <s v="apetrone"/>
    <n v="3599.23"/>
    <s v="EDIA"/>
    <s v="A"/>
    <s v="Nonlabor"/>
    <s v="TEC"/>
    <m/>
    <s v="BNL"/>
    <s v="Const"/>
    <s v="PM"/>
    <x v="0"/>
    <s v="T"/>
    <m/>
    <m/>
    <m/>
    <m/>
    <m/>
    <m/>
    <m/>
    <m/>
    <m/>
    <m/>
    <n v="3599.23"/>
    <m/>
    <m/>
    <m/>
    <m/>
    <m/>
    <m/>
    <m/>
    <x v="0"/>
    <x v="0"/>
    <m/>
  </r>
  <r>
    <s v=""/>
    <s v=" PM_0304_1600"/>
    <s v="Admin Support - FY28 Travel/Training"/>
    <s v="6.01.03.01.04"/>
    <x v="0"/>
    <d v="2027-10-01T00:00:00"/>
    <d v="2028-09-29T00:00:00"/>
    <s v="kkrug"/>
    <s v="apetrone"/>
    <n v="3682.01"/>
    <s v="EDIA"/>
    <s v="A"/>
    <s v="Nonlabor"/>
    <s v="TEC"/>
    <m/>
    <s v="BNL"/>
    <s v="Const"/>
    <s v="PM"/>
    <x v="0"/>
    <s v="T"/>
    <m/>
    <m/>
    <m/>
    <m/>
    <m/>
    <m/>
    <m/>
    <m/>
    <m/>
    <m/>
    <m/>
    <n v="3682.01"/>
    <m/>
    <m/>
    <m/>
    <m/>
    <m/>
    <m/>
    <x v="0"/>
    <x v="0"/>
    <m/>
  </r>
  <r>
    <s v=""/>
    <s v=" PM_0305_1220"/>
    <s v="Procurement Support - FY24 Travel for Supplier Oversight"/>
    <s v="6.01.03.01.05"/>
    <x v="1"/>
    <d v="2023-10-02T00:00:00"/>
    <d v="2024-09-30T00:00:00"/>
    <s v="kkrug"/>
    <s v="alexander"/>
    <n v="12102.78"/>
    <s v="EDIA"/>
    <s v="A"/>
    <s v="Nonlabor"/>
    <s v="TEC"/>
    <m/>
    <s v="BNL"/>
    <s v="PED"/>
    <s v="PM"/>
    <x v="0"/>
    <s v="T"/>
    <m/>
    <m/>
    <m/>
    <m/>
    <m/>
    <m/>
    <m/>
    <n v="12102.78"/>
    <m/>
    <m/>
    <m/>
    <m/>
    <m/>
    <m/>
    <m/>
    <m/>
    <m/>
    <m/>
    <x v="0"/>
    <x v="0"/>
    <m/>
  </r>
  <r>
    <s v=""/>
    <s v=" PM_0305_1280"/>
    <s v="Procurement Support - FY25 Travel for Supplier Oversight"/>
    <s v="6.01.03.01.05"/>
    <x v="0"/>
    <d v="2024-10-01T00:00:00"/>
    <d v="2025-09-30T00:00:00"/>
    <s v="kkrug"/>
    <s v="alexander"/>
    <n v="12381.14"/>
    <s v="EDIA"/>
    <s v="A"/>
    <s v="Nonlabor"/>
    <s v="TEC"/>
    <m/>
    <s v="BNL"/>
    <s v="Const"/>
    <s v="PM"/>
    <x v="0"/>
    <s v="T"/>
    <m/>
    <m/>
    <m/>
    <m/>
    <m/>
    <m/>
    <m/>
    <m/>
    <n v="12381.14"/>
    <m/>
    <m/>
    <m/>
    <m/>
    <m/>
    <m/>
    <m/>
    <m/>
    <m/>
    <x v="0"/>
    <x v="0"/>
    <m/>
  </r>
  <r>
    <s v=""/>
    <s v=" PM_0305_1340"/>
    <s v="Procurement Support - FY26 Travel for Supplier Oversight"/>
    <s v="6.01.03.01.05"/>
    <x v="0"/>
    <d v="2025-10-01T00:00:00"/>
    <d v="2026-09-30T00:00:00"/>
    <s v="kkrug"/>
    <s v="alexander"/>
    <n v="12665.91"/>
    <s v="EDIA"/>
    <s v="A"/>
    <s v="Nonlabor"/>
    <s v="TEC"/>
    <m/>
    <s v="BNL"/>
    <s v="Const"/>
    <s v="PM"/>
    <x v="0"/>
    <s v="T"/>
    <m/>
    <m/>
    <m/>
    <m/>
    <m/>
    <m/>
    <m/>
    <m/>
    <m/>
    <n v="12665.91"/>
    <m/>
    <m/>
    <m/>
    <m/>
    <m/>
    <m/>
    <m/>
    <m/>
    <x v="0"/>
    <x v="0"/>
    <m/>
  </r>
  <r>
    <s v=""/>
    <s v=" PM_0305_1400"/>
    <s v="Procurement Support - FY27 Travel for Supplier Oversight"/>
    <s v="6.01.03.01.05"/>
    <x v="0"/>
    <d v="2026-10-01T00:00:00"/>
    <d v="2027-09-30T00:00:00"/>
    <s v="kkrug"/>
    <s v="alexander"/>
    <n v="12957.22"/>
    <s v="EDIA"/>
    <s v="A"/>
    <s v="Nonlabor"/>
    <s v="TEC"/>
    <m/>
    <s v="BNL"/>
    <s v="Const"/>
    <s v="PM"/>
    <x v="0"/>
    <s v="T"/>
    <m/>
    <m/>
    <m/>
    <m/>
    <m/>
    <m/>
    <m/>
    <m/>
    <m/>
    <m/>
    <n v="12957.22"/>
    <m/>
    <m/>
    <m/>
    <m/>
    <m/>
    <m/>
    <m/>
    <x v="0"/>
    <x v="0"/>
    <m/>
  </r>
  <r>
    <s v=""/>
    <s v=" PM_0305_1460"/>
    <s v="Procurement Support - FY28 Travel for Supplier Oversight"/>
    <s v="6.01.03.01.05"/>
    <x v="0"/>
    <d v="2027-10-01T00:00:00"/>
    <d v="2028-09-29T00:00:00"/>
    <s v="kkrug"/>
    <s v="alexander"/>
    <n v="7364.02"/>
    <s v="EDIA"/>
    <s v="A"/>
    <s v="Nonlabor"/>
    <s v="TEC"/>
    <m/>
    <s v="BNL"/>
    <s v="Const"/>
    <s v="PM"/>
    <x v="0"/>
    <s v="T"/>
    <m/>
    <m/>
    <m/>
    <m/>
    <m/>
    <m/>
    <m/>
    <m/>
    <m/>
    <m/>
    <m/>
    <n v="7364.02"/>
    <m/>
    <m/>
    <m/>
    <m/>
    <m/>
    <m/>
    <x v="0"/>
    <x v="0"/>
    <m/>
  </r>
  <r>
    <s v=""/>
    <s v=" PM_0307_1280"/>
    <s v="HR Support - FY23 Travel/Training"/>
    <s v="6.01.03.01.07"/>
    <x v="0"/>
    <d v="2022-10-03T00:00:00"/>
    <d v="2023-09-29T00:00:00"/>
    <s v="kkrug"/>
    <s v="williamsj"/>
    <n v="1183.07"/>
    <s v="EDIA"/>
    <s v="A"/>
    <s v="Nonlabor"/>
    <s v="TEC"/>
    <m/>
    <s v="BNL"/>
    <s v="PED.Design"/>
    <s v="PM"/>
    <x v="0"/>
    <s v="T"/>
    <m/>
    <m/>
    <m/>
    <m/>
    <m/>
    <m/>
    <n v="1183.07"/>
    <m/>
    <m/>
    <m/>
    <m/>
    <m/>
    <m/>
    <m/>
    <m/>
    <m/>
    <m/>
    <m/>
    <x v="0"/>
    <x v="0"/>
    <m/>
  </r>
  <r>
    <s v=""/>
    <s v=" PM_0307_1340"/>
    <s v="HR Support - FY24 Travel/Training"/>
    <s v="6.01.03.01.07"/>
    <x v="0"/>
    <d v="2023-10-02T00:00:00"/>
    <d v="2024-09-30T00:00:00"/>
    <s v="kkrug"/>
    <s v="williamsj"/>
    <n v="1210.28"/>
    <s v="EDIA"/>
    <s v="A"/>
    <s v="Nonlabor"/>
    <s v="TEC"/>
    <m/>
    <s v="BNL"/>
    <s v="PED"/>
    <s v="PM"/>
    <x v="0"/>
    <s v="T"/>
    <m/>
    <m/>
    <m/>
    <m/>
    <m/>
    <m/>
    <m/>
    <n v="1210.28"/>
    <m/>
    <m/>
    <m/>
    <m/>
    <m/>
    <m/>
    <m/>
    <m/>
    <m/>
    <m/>
    <x v="0"/>
    <x v="0"/>
    <m/>
  </r>
  <r>
    <s v=""/>
    <s v=" PM_0307_1400"/>
    <s v="HR Support - FY25 Travel/Training"/>
    <s v="6.01.03.01.07"/>
    <x v="0"/>
    <d v="2024-10-01T00:00:00"/>
    <d v="2025-09-30T00:00:00"/>
    <s v="kkrug"/>
    <s v="williamsj"/>
    <n v="1238.1099999999999"/>
    <s v="EDIA"/>
    <s v="A"/>
    <s v="Nonlabor"/>
    <s v="TEC"/>
    <m/>
    <s v="BNL"/>
    <s v="Const"/>
    <s v="PM"/>
    <x v="0"/>
    <s v="T"/>
    <m/>
    <m/>
    <m/>
    <m/>
    <m/>
    <m/>
    <m/>
    <m/>
    <n v="1238.1099999999999"/>
    <m/>
    <m/>
    <m/>
    <m/>
    <m/>
    <m/>
    <m/>
    <m/>
    <m/>
    <x v="0"/>
    <x v="0"/>
    <m/>
  </r>
  <r>
    <s v=""/>
    <s v=" PM_0307_1460"/>
    <s v="HR Support - FY26 Travel/Training"/>
    <s v="6.01.03.01.07"/>
    <x v="0"/>
    <d v="2025-10-01T00:00:00"/>
    <d v="2026-09-30T00:00:00"/>
    <s v="kkrug"/>
    <s v="williamsj"/>
    <n v="1266.5899999999999"/>
    <s v="EDIA"/>
    <s v="A"/>
    <s v="Nonlabor"/>
    <s v="TEC"/>
    <m/>
    <s v="BNL"/>
    <s v="Const"/>
    <s v="PM"/>
    <x v="0"/>
    <s v="T"/>
    <m/>
    <m/>
    <m/>
    <m/>
    <m/>
    <m/>
    <m/>
    <m/>
    <m/>
    <n v="1266.5899999999999"/>
    <m/>
    <m/>
    <m/>
    <m/>
    <m/>
    <m/>
    <m/>
    <m/>
    <x v="0"/>
    <x v="0"/>
    <m/>
  </r>
  <r>
    <s v=""/>
    <s v=" PM_0307_1520"/>
    <s v="HR Support - FY27 Travel/Training"/>
    <s v="6.01.03.01.07"/>
    <x v="0"/>
    <d v="2026-10-01T00:00:00"/>
    <d v="2027-09-30T00:00:00"/>
    <s v="kkrug"/>
    <s v="williamsj"/>
    <n v="1295.72"/>
    <s v="EDIA"/>
    <s v="A"/>
    <s v="Nonlabor"/>
    <s v="TEC"/>
    <m/>
    <s v="BNL"/>
    <s v="Const"/>
    <s v="PM"/>
    <x v="0"/>
    <s v="T"/>
    <m/>
    <m/>
    <m/>
    <m/>
    <m/>
    <m/>
    <m/>
    <m/>
    <m/>
    <m/>
    <n v="1295.72"/>
    <m/>
    <m/>
    <m/>
    <m/>
    <m/>
    <m/>
    <m/>
    <x v="0"/>
    <x v="0"/>
    <m/>
  </r>
  <r>
    <s v=""/>
    <s v=" PM_0307_1580"/>
    <s v="HR Support - FY28 Travel/Training"/>
    <s v="6.01.03.01.07"/>
    <x v="0"/>
    <d v="2027-10-01T00:00:00"/>
    <d v="2028-09-29T00:00:00"/>
    <s v="kkrug"/>
    <s v="williamsj"/>
    <n v="1325.52"/>
    <s v="EDIA"/>
    <s v="A"/>
    <s v="Nonlabor"/>
    <s v="TEC"/>
    <m/>
    <s v="BNL"/>
    <s v="Const"/>
    <s v="PM"/>
    <x v="0"/>
    <s v="T"/>
    <m/>
    <m/>
    <m/>
    <m/>
    <m/>
    <m/>
    <m/>
    <m/>
    <m/>
    <m/>
    <m/>
    <n v="1325.52"/>
    <m/>
    <m/>
    <m/>
    <m/>
    <m/>
    <m/>
    <x v="0"/>
    <x v="0"/>
    <m/>
  </r>
  <r>
    <s v=""/>
    <s v=" PM_0308_1160"/>
    <s v="Document Control - FY23 Travel/Training"/>
    <s v="6.01.03.01.08"/>
    <x v="0"/>
    <d v="2022-10-03T00:00:00"/>
    <d v="2023-09-29T00:00:00"/>
    <s v="kkrug"/>
    <s v="apetrone"/>
    <n v="3943.56"/>
    <s v="EDIA"/>
    <s v="A"/>
    <s v="Nonlabor"/>
    <s v="TEC"/>
    <m/>
    <s v="BNL"/>
    <s v="PED.Design"/>
    <s v="PM"/>
    <x v="0"/>
    <s v="T"/>
    <m/>
    <m/>
    <m/>
    <m/>
    <m/>
    <m/>
    <n v="3943.56"/>
    <m/>
    <m/>
    <m/>
    <m/>
    <m/>
    <m/>
    <m/>
    <m/>
    <m/>
    <m/>
    <m/>
    <x v="0"/>
    <x v="0"/>
    <m/>
  </r>
  <r>
    <s v=""/>
    <s v=" PM_0308_1220"/>
    <s v="Document Control - FY24 Travel/Training"/>
    <s v="6.01.03.01.08"/>
    <x v="0"/>
    <d v="2023-10-02T00:00:00"/>
    <d v="2024-09-30T00:00:00"/>
    <s v="kkrug"/>
    <s v="apetrone"/>
    <n v="4034.26"/>
    <s v="EDIA"/>
    <s v="A"/>
    <s v="Nonlabor"/>
    <s v="TEC"/>
    <m/>
    <s v="BNL"/>
    <s v="PED"/>
    <s v="PM"/>
    <x v="0"/>
    <s v="T"/>
    <m/>
    <m/>
    <m/>
    <m/>
    <m/>
    <m/>
    <m/>
    <n v="4034.26"/>
    <m/>
    <m/>
    <m/>
    <m/>
    <m/>
    <m/>
    <m/>
    <m/>
    <m/>
    <m/>
    <x v="0"/>
    <x v="0"/>
    <m/>
  </r>
  <r>
    <s v=""/>
    <s v=" PM_0308_1280"/>
    <s v="Document Control - FY25 Travel/Training"/>
    <s v="6.01.03.01.08"/>
    <x v="0"/>
    <d v="2024-10-01T00:00:00"/>
    <d v="2025-09-30T00:00:00"/>
    <s v="kkrug"/>
    <s v="apetrone"/>
    <n v="4127.05"/>
    <s v="EDIA"/>
    <s v="A"/>
    <s v="Nonlabor"/>
    <s v="TEC"/>
    <m/>
    <s v="BNL"/>
    <s v="Const"/>
    <s v="PM"/>
    <x v="0"/>
    <s v="T"/>
    <m/>
    <m/>
    <m/>
    <m/>
    <m/>
    <m/>
    <m/>
    <m/>
    <n v="4127.05"/>
    <m/>
    <m/>
    <m/>
    <m/>
    <m/>
    <m/>
    <m/>
    <m/>
    <m/>
    <x v="0"/>
    <x v="0"/>
    <m/>
  </r>
  <r>
    <s v=""/>
    <s v=" PM_0308_1340"/>
    <s v="Document Control - FY26 Travel/Training"/>
    <s v="6.01.03.01.08"/>
    <x v="0"/>
    <d v="2025-10-01T00:00:00"/>
    <d v="2026-09-30T00:00:00"/>
    <s v="kkrug"/>
    <s v="apetrone"/>
    <n v="4221.97"/>
    <s v="EDIA"/>
    <s v="A"/>
    <s v="Nonlabor"/>
    <s v="TEC"/>
    <m/>
    <s v="BNL"/>
    <s v="Const"/>
    <s v="PM"/>
    <x v="0"/>
    <s v="T"/>
    <m/>
    <m/>
    <m/>
    <m/>
    <m/>
    <m/>
    <m/>
    <m/>
    <m/>
    <n v="4221.97"/>
    <m/>
    <m/>
    <m/>
    <m/>
    <m/>
    <m/>
    <m/>
    <m/>
    <x v="0"/>
    <x v="0"/>
    <m/>
  </r>
  <r>
    <s v=""/>
    <s v=" PM_0308_1400"/>
    <s v="Document Control - FY27 Travel/Training"/>
    <s v="6.01.03.01.08"/>
    <x v="0"/>
    <d v="2026-10-01T00:00:00"/>
    <d v="2027-09-30T00:00:00"/>
    <s v="kkrug"/>
    <s v="apetrone"/>
    <n v="4319.07"/>
    <s v="EDIA"/>
    <s v="A"/>
    <s v="Nonlabor"/>
    <s v="TEC"/>
    <m/>
    <s v="BNL"/>
    <s v="Const"/>
    <s v="PM"/>
    <x v="0"/>
    <s v="T"/>
    <m/>
    <m/>
    <m/>
    <m/>
    <m/>
    <m/>
    <m/>
    <m/>
    <m/>
    <m/>
    <n v="4319.07"/>
    <m/>
    <m/>
    <m/>
    <m/>
    <m/>
    <m/>
    <m/>
    <x v="0"/>
    <x v="0"/>
    <m/>
  </r>
  <r>
    <s v=""/>
    <s v=" PM_0308_1460"/>
    <s v="Document Control - FY28 Travel/Training"/>
    <s v="6.01.03.01.08"/>
    <x v="0"/>
    <d v="2027-10-01T00:00:00"/>
    <d v="2028-09-29T00:00:00"/>
    <s v="kkrug"/>
    <s v="apetrone"/>
    <n v="4418.41"/>
    <s v="EDIA"/>
    <s v="A"/>
    <s v="Nonlabor"/>
    <s v="TEC"/>
    <m/>
    <s v="BNL"/>
    <s v="Const"/>
    <s v="PM"/>
    <x v="0"/>
    <s v="T"/>
    <m/>
    <m/>
    <m/>
    <m/>
    <m/>
    <m/>
    <m/>
    <m/>
    <m/>
    <m/>
    <m/>
    <n v="4418.41"/>
    <m/>
    <m/>
    <m/>
    <m/>
    <m/>
    <m/>
    <x v="0"/>
    <x v="0"/>
    <m/>
  </r>
  <r>
    <s v=""/>
    <s v=" PM_0400_1280"/>
    <s v="QA - FY23 Travel"/>
    <s v="6.01.04.01"/>
    <x v="0"/>
    <d v="2022-10-03T00:00:00"/>
    <d v="2023-09-29T00:00:00"/>
    <s v="kkrug"/>
    <s v="porretto"/>
    <n v="11173.41"/>
    <s v="EDIA"/>
    <s v="A"/>
    <s v="Nonlabor"/>
    <s v="TEC"/>
    <m/>
    <s v="BNL"/>
    <s v="PED.Design"/>
    <s v="PM"/>
    <x v="0"/>
    <s v="T"/>
    <m/>
    <m/>
    <m/>
    <m/>
    <m/>
    <m/>
    <n v="11173.41"/>
    <n v="0"/>
    <m/>
    <m/>
    <m/>
    <m/>
    <m/>
    <m/>
    <m/>
    <m/>
    <m/>
    <m/>
    <x v="0"/>
    <x v="0"/>
    <m/>
  </r>
  <r>
    <s v=""/>
    <s v=" PM_0400_1340"/>
    <s v="QA - FY24 Travel"/>
    <s v="6.01.04.01"/>
    <x v="0"/>
    <d v="2023-10-02T00:00:00"/>
    <d v="2024-09-30T00:00:00"/>
    <s v="kkrug"/>
    <s v="porretto"/>
    <n v="18826.54"/>
    <s v="EDIA"/>
    <s v="A"/>
    <s v="Nonlabor"/>
    <s v="TEC"/>
    <m/>
    <s v="BNL"/>
    <s v="PED.Design"/>
    <s v="PM"/>
    <x v="0"/>
    <s v="T"/>
    <m/>
    <m/>
    <m/>
    <m/>
    <m/>
    <m/>
    <m/>
    <n v="18826.54"/>
    <m/>
    <m/>
    <m/>
    <m/>
    <m/>
    <m/>
    <m/>
    <m/>
    <m/>
    <m/>
    <x v="0"/>
    <x v="0"/>
    <m/>
  </r>
  <r>
    <s v=""/>
    <s v=" PM_0400_1400"/>
    <s v="QA - FY25 Travel"/>
    <s v="6.01.04.01"/>
    <x v="0"/>
    <d v="2024-10-01T00:00:00"/>
    <d v="2025-09-30T00:00:00"/>
    <s v="kkrug"/>
    <s v="porretto"/>
    <n v="46773.19"/>
    <s v="EDIA"/>
    <s v="A"/>
    <s v="Nonlabor"/>
    <s v="TEC"/>
    <m/>
    <s v="BNL"/>
    <s v="Const"/>
    <s v="PM"/>
    <x v="0"/>
    <s v="T"/>
    <m/>
    <m/>
    <m/>
    <m/>
    <m/>
    <m/>
    <m/>
    <m/>
    <n v="46773.19"/>
    <m/>
    <m/>
    <m/>
    <m/>
    <m/>
    <m/>
    <m/>
    <m/>
    <m/>
    <x v="0"/>
    <x v="0"/>
    <m/>
  </r>
  <r>
    <s v=""/>
    <s v=" PM_0400_1460"/>
    <s v="QA - FY26 Travel"/>
    <s v="6.01.04.01"/>
    <x v="0"/>
    <d v="2025-10-01T00:00:00"/>
    <d v="2026-09-30T00:00:00"/>
    <s v="kkrug"/>
    <s v="porretto"/>
    <n v="87957.69"/>
    <s v="EDIA"/>
    <s v="A"/>
    <s v="Nonlabor"/>
    <s v="TEC"/>
    <m/>
    <s v="BNL"/>
    <s v="Const"/>
    <s v="PM"/>
    <x v="0"/>
    <s v="T"/>
    <m/>
    <m/>
    <m/>
    <m/>
    <m/>
    <m/>
    <m/>
    <m/>
    <m/>
    <n v="87957.69"/>
    <m/>
    <m/>
    <m/>
    <m/>
    <m/>
    <m/>
    <m/>
    <m/>
    <x v="0"/>
    <x v="0"/>
    <m/>
  </r>
  <r>
    <s v=""/>
    <s v=" PM_0400_1520"/>
    <s v="QA - FY27 Travel"/>
    <s v="6.01.04.01"/>
    <x v="0"/>
    <d v="2026-10-01T00:00:00"/>
    <d v="2027-09-30T00:00:00"/>
    <s v="kkrug"/>
    <s v="porretto"/>
    <n v="61186.87"/>
    <s v="EDIA"/>
    <s v="A"/>
    <s v="Nonlabor"/>
    <s v="TEC"/>
    <m/>
    <s v="BNL"/>
    <s v="Const"/>
    <s v="PM"/>
    <x v="0"/>
    <s v="T"/>
    <m/>
    <m/>
    <m/>
    <m/>
    <m/>
    <m/>
    <m/>
    <m/>
    <m/>
    <m/>
    <n v="61186.87"/>
    <m/>
    <m/>
    <m/>
    <m/>
    <m/>
    <m/>
    <m/>
    <x v="0"/>
    <x v="0"/>
    <m/>
  </r>
  <r>
    <s v=""/>
    <s v=" PM_0400_1580"/>
    <s v="QA - FY28 Travel"/>
    <s v="6.01.04.01"/>
    <x v="0"/>
    <d v="2027-10-01T00:00:00"/>
    <d v="2028-09-29T00:00:00"/>
    <s v="kkrug"/>
    <s v="porretto"/>
    <n v="21355.66"/>
    <s v="EDIA"/>
    <s v="A"/>
    <s v="Nonlabor"/>
    <s v="TEC"/>
    <m/>
    <s v="BNL"/>
    <s v="Const"/>
    <s v="PM"/>
    <x v="0"/>
    <s v="T"/>
    <m/>
    <m/>
    <m/>
    <m/>
    <m/>
    <m/>
    <m/>
    <m/>
    <m/>
    <m/>
    <m/>
    <n v="21355.66"/>
    <m/>
    <m/>
    <m/>
    <m/>
    <m/>
    <m/>
    <x v="0"/>
    <x v="0"/>
    <m/>
  </r>
  <r>
    <s v=""/>
    <s v=" EJ_0100_1140"/>
    <s v="Electron Injector Management - FY22 Travel"/>
    <s v="6.03.01"/>
    <x v="0"/>
    <d v="2021-10-01T00:00:00"/>
    <d v="2022-09-30T00:00:00"/>
    <s v="mahmed"/>
    <s v="vranjbar"/>
    <n v="0"/>
    <s v="EDIA"/>
    <s v="A"/>
    <s v="Nonlabor"/>
    <s v="OPC"/>
    <m/>
    <s v="BNL"/>
    <s v="ACD"/>
    <s v="PM"/>
    <x v="0"/>
    <s v="T"/>
    <m/>
    <m/>
    <m/>
    <m/>
    <m/>
    <m/>
    <m/>
    <m/>
    <m/>
    <m/>
    <m/>
    <m/>
    <m/>
    <m/>
    <m/>
    <m/>
    <m/>
    <m/>
    <x v="0"/>
    <x v="0"/>
    <m/>
  </r>
  <r>
    <s v=""/>
    <s v=" EJ_0100_1180"/>
    <s v="Electron Injector Management-FY23 Travel"/>
    <s v="6.03.01"/>
    <x v="0"/>
    <d v="2022-10-03T00:00:00"/>
    <d v="2023-09-29T00:00:00"/>
    <s v="mahmed"/>
    <s v="vranjbar"/>
    <n v="19060.53"/>
    <s v="EDIA"/>
    <s v="A"/>
    <s v="Nonlabor"/>
    <s v="TEC"/>
    <m/>
    <s v="BNL"/>
    <s v="PED"/>
    <s v="PM"/>
    <x v="0"/>
    <s v="T"/>
    <m/>
    <m/>
    <m/>
    <m/>
    <m/>
    <m/>
    <n v="19060.53"/>
    <m/>
    <m/>
    <m/>
    <m/>
    <m/>
    <m/>
    <m/>
    <m/>
    <m/>
    <m/>
    <m/>
    <x v="0"/>
    <x v="0"/>
    <m/>
  </r>
  <r>
    <s v=""/>
    <s v=" EJ_0100_1220"/>
    <s v="Electron Injector Management-FY24 Travel"/>
    <s v="6.03.01"/>
    <x v="0"/>
    <d v="2023-10-02T00:00:00"/>
    <d v="2024-09-30T00:00:00"/>
    <s v="mahmed"/>
    <s v="vranjbar"/>
    <n v="19498.919999999998"/>
    <s v="EDIA"/>
    <s v="A"/>
    <s v="Nonlabor"/>
    <s v="TEC"/>
    <m/>
    <s v="BNL"/>
    <s v="PED"/>
    <s v="PM"/>
    <x v="0"/>
    <s v="T"/>
    <m/>
    <m/>
    <m/>
    <m/>
    <m/>
    <m/>
    <m/>
    <n v="19498.919999999998"/>
    <m/>
    <m/>
    <m/>
    <m/>
    <m/>
    <m/>
    <m/>
    <m/>
    <m/>
    <m/>
    <x v="0"/>
    <x v="0"/>
    <m/>
  </r>
  <r>
    <s v=""/>
    <s v=" EJ_0100_1260"/>
    <s v="Electron Injector Management-FY25 Travel"/>
    <s v="6.03.01"/>
    <x v="0"/>
    <d v="2024-10-01T00:00:00"/>
    <d v="2025-09-30T00:00:00"/>
    <s v="mahmed"/>
    <s v="vranjbar"/>
    <n v="19947.39"/>
    <s v="EDIA"/>
    <s v="A"/>
    <s v="Nonlabor"/>
    <s v="TEC"/>
    <m/>
    <s v="BNL"/>
    <s v="Const"/>
    <s v="PM"/>
    <x v="0"/>
    <s v="T"/>
    <m/>
    <m/>
    <m/>
    <m/>
    <m/>
    <m/>
    <m/>
    <m/>
    <n v="19947.39"/>
    <m/>
    <m/>
    <m/>
    <m/>
    <m/>
    <m/>
    <m/>
    <m/>
    <m/>
    <x v="0"/>
    <x v="0"/>
    <m/>
  </r>
  <r>
    <s v=""/>
    <s v=" EJ_0100_1300"/>
    <s v="Electron Injector Management-FY26 Travel"/>
    <s v="6.03.01"/>
    <x v="0"/>
    <d v="2025-10-01T00:00:00"/>
    <d v="2026-09-30T00:00:00"/>
    <s v="mahmed"/>
    <s v="vranjbar"/>
    <n v="20406.18"/>
    <s v="EDIA"/>
    <s v="A"/>
    <s v="Nonlabor"/>
    <s v="TEC"/>
    <m/>
    <s v="BNL"/>
    <s v="Const"/>
    <s v="PM"/>
    <x v="0"/>
    <s v="T"/>
    <m/>
    <m/>
    <m/>
    <m/>
    <m/>
    <m/>
    <m/>
    <m/>
    <m/>
    <n v="20406.18"/>
    <m/>
    <m/>
    <m/>
    <m/>
    <m/>
    <m/>
    <m/>
    <m/>
    <x v="0"/>
    <x v="0"/>
    <m/>
  </r>
  <r>
    <s v=""/>
    <s v=" EJ_0100_1340"/>
    <s v="Electron Injector Management-FY27 Travel"/>
    <s v="6.03.01"/>
    <x v="0"/>
    <d v="2026-10-01T00:00:00"/>
    <d v="2027-09-30T00:00:00"/>
    <s v="mahmed"/>
    <s v="vranjbar"/>
    <n v="20875.52"/>
    <s v="EDIA"/>
    <s v="A"/>
    <s v="Nonlabor"/>
    <s v="TEC"/>
    <m/>
    <s v="BNL"/>
    <s v="Const"/>
    <s v="PM"/>
    <x v="0"/>
    <s v="T"/>
    <m/>
    <m/>
    <m/>
    <m/>
    <m/>
    <m/>
    <m/>
    <m/>
    <m/>
    <m/>
    <n v="20875.52"/>
    <m/>
    <m/>
    <m/>
    <m/>
    <m/>
    <m/>
    <m/>
    <x v="0"/>
    <x v="0"/>
    <m/>
  </r>
  <r>
    <s v=""/>
    <s v=" EJ_0100_1380"/>
    <s v="Electron Injector Management-FY28 Travel"/>
    <s v="6.03.01"/>
    <x v="0"/>
    <d v="2027-10-01T00:00:00"/>
    <d v="2028-09-29T00:00:00"/>
    <s v="mahmed"/>
    <s v="vranjbar"/>
    <n v="16200.84"/>
    <s v="EDIA"/>
    <s v="A"/>
    <s v="Nonlabor"/>
    <s v="TEC"/>
    <m/>
    <s v="BNL"/>
    <s v="Const"/>
    <s v="PM"/>
    <x v="0"/>
    <s v="T"/>
    <m/>
    <m/>
    <m/>
    <m/>
    <m/>
    <m/>
    <m/>
    <m/>
    <m/>
    <m/>
    <m/>
    <n v="16200.84"/>
    <m/>
    <m/>
    <m/>
    <m/>
    <m/>
    <m/>
    <x v="0"/>
    <x v="0"/>
    <m/>
  </r>
  <r>
    <s v=""/>
    <s v=" EJ_040102_1120"/>
    <s v="Solenoid and Helmholtz Coil - Vendor Travel"/>
    <s v="6.03.04.01.01"/>
    <x v="0"/>
    <d v="2025-12-10T00:00:00"/>
    <d v="2026-08-26T00:00:00"/>
    <s v="apatil"/>
    <s v="bruno"/>
    <n v="12665.91"/>
    <s v="EDIA"/>
    <s v="C"/>
    <s v="Nonlabor"/>
    <s v="TEC"/>
    <m/>
    <s v="BNL"/>
    <s v="Const"/>
    <s v="PS"/>
    <x v="10"/>
    <s v="T"/>
    <m/>
    <m/>
    <m/>
    <m/>
    <m/>
    <m/>
    <m/>
    <m/>
    <m/>
    <n v="12665.91"/>
    <m/>
    <m/>
    <m/>
    <m/>
    <m/>
    <m/>
    <m/>
    <m/>
    <x v="0"/>
    <x v="0"/>
    <m/>
  </r>
  <r>
    <s v=""/>
    <s v=" EJ_040102_1340"/>
    <s v="Corr, Dipole &amp; Quads - Vendor Travel"/>
    <s v="6.03.04.01.01"/>
    <x v="0"/>
    <d v="2025-12-10T00:00:00"/>
    <d v="2026-12-09T00:00:00"/>
    <s v="apatil"/>
    <s v="bruno"/>
    <n v="29678.85"/>
    <s v="EDIA"/>
    <s v="C"/>
    <s v="Nonlabor"/>
    <s v="TEC"/>
    <m/>
    <s v="BNL"/>
    <s v="Const"/>
    <s v="PS"/>
    <x v="10"/>
    <s v="T"/>
    <m/>
    <m/>
    <m/>
    <m/>
    <m/>
    <m/>
    <m/>
    <m/>
    <m/>
    <n v="24217.94"/>
    <n v="5460.91"/>
    <m/>
    <m/>
    <m/>
    <m/>
    <m/>
    <m/>
    <m/>
    <x v="0"/>
    <x v="0"/>
    <m/>
  </r>
  <r>
    <s v=""/>
    <s v=" EJ_0401_2660"/>
    <s v="400 MeV Linac - Travel - Design Review and Contractor Oversight"/>
    <s v="6.03.04.01.03"/>
    <x v="0"/>
    <d v="2024-10-07T00:00:00"/>
    <d v="1930-12-06T00:00:00"/>
    <s v="glayden"/>
    <s v="skaritka"/>
    <n v="61358.82"/>
    <s v="EDIA"/>
    <s v="C"/>
    <s v="Nonlabor"/>
    <s v="TEC"/>
    <s v="CD-3A"/>
    <s v="BNL"/>
    <s v="Const"/>
    <s v="INJ"/>
    <x v="10"/>
    <s v="T"/>
    <m/>
    <m/>
    <m/>
    <m/>
    <m/>
    <m/>
    <m/>
    <m/>
    <n v="9801.4699999999993"/>
    <n v="9960.85"/>
    <n v="9960.85"/>
    <n v="9960.85"/>
    <n v="9921"/>
    <n v="9960.85"/>
    <n v="1792.95"/>
    <m/>
    <m/>
    <m/>
    <x v="0"/>
    <x v="0"/>
    <m/>
  </r>
  <r>
    <s v=""/>
    <s v=" EJ_0401_3640"/>
    <s v="BPM System Support - Preliminary Design - Travel"/>
    <s v="6.03.04.01.04.01"/>
    <x v="0"/>
    <d v="2023-03-08T00:00:00"/>
    <d v="2023-08-10T00:00:00"/>
    <s v="mahmed"/>
    <s v="gassner"/>
    <n v="13145.19"/>
    <s v="EDIA"/>
    <s v="A"/>
    <s v="Nonlabor"/>
    <s v="TEC"/>
    <m/>
    <s v="BNL"/>
    <s v="PED"/>
    <s v="INS"/>
    <x v="11"/>
    <s v="T"/>
    <m/>
    <m/>
    <m/>
    <m/>
    <m/>
    <m/>
    <n v="13145.19"/>
    <m/>
    <m/>
    <m/>
    <m/>
    <m/>
    <m/>
    <m/>
    <m/>
    <m/>
    <m/>
    <m/>
    <x v="0"/>
    <x v="0"/>
    <m/>
  </r>
  <r>
    <s v=""/>
    <s v=" EJ_0401_3780"/>
    <s v="BPM System Support - Final Design - Travel"/>
    <s v="6.03.04.01.04.01"/>
    <x v="0"/>
    <d v="2023-10-16T00:00:00"/>
    <d v="2024-08-09T00:00:00"/>
    <s v="mahmed"/>
    <s v="gassner"/>
    <n v="11430.4"/>
    <s v="EDIA"/>
    <s v="A"/>
    <s v="Nonlabor"/>
    <s v="TEC"/>
    <m/>
    <s v="BNL"/>
    <s v="PED"/>
    <s v="INS"/>
    <x v="6"/>
    <s v="T"/>
    <m/>
    <m/>
    <m/>
    <m/>
    <m/>
    <m/>
    <m/>
    <n v="11430.4"/>
    <m/>
    <m/>
    <m/>
    <m/>
    <m/>
    <m/>
    <m/>
    <m/>
    <m/>
    <m/>
    <x v="0"/>
    <x v="0"/>
    <m/>
  </r>
  <r>
    <s v=""/>
    <s v=" EJ_0401_6680"/>
    <s v="400 Mev Profile &amp; Emit Monitors - System Global - Preliminary Design Travel"/>
    <s v="6.03.04.01.04.03"/>
    <x v="0"/>
    <d v="2023-03-06T00:00:00"/>
    <d v="2023-07-25T00:00:00"/>
    <s v="mahmed"/>
    <s v="gassner"/>
    <n v="1971.78"/>
    <s v="EDIA"/>
    <s v="A"/>
    <s v="Nonlabor"/>
    <s v="TEC"/>
    <m/>
    <s v="BNL"/>
    <s v="PED"/>
    <s v="INS"/>
    <x v="11"/>
    <s v="T"/>
    <m/>
    <m/>
    <m/>
    <m/>
    <m/>
    <m/>
    <n v="1971.78"/>
    <m/>
    <m/>
    <m/>
    <m/>
    <m/>
    <m/>
    <m/>
    <m/>
    <m/>
    <m/>
    <m/>
    <x v="0"/>
    <x v="0"/>
    <m/>
  </r>
  <r>
    <s v=""/>
    <s v=" EJ_0401_6820"/>
    <s v="400 Mev Profile &amp; Emit Monitors - System Global - Final Design Travel"/>
    <s v="6.03.04.01.04.03"/>
    <x v="0"/>
    <d v="2023-10-20T00:00:00"/>
    <d v="2024-08-07T00:00:00"/>
    <s v="mahmed"/>
    <s v="gassner"/>
    <n v="4706.6400000000003"/>
    <s v="EDIA"/>
    <s v="A"/>
    <s v="Nonlabor"/>
    <s v="TEC"/>
    <m/>
    <s v="BNL"/>
    <s v="PED"/>
    <s v="INS"/>
    <x v="6"/>
    <s v="T"/>
    <m/>
    <m/>
    <m/>
    <m/>
    <m/>
    <m/>
    <m/>
    <n v="4706.6400000000003"/>
    <m/>
    <m/>
    <m/>
    <m/>
    <m/>
    <m/>
    <m/>
    <m/>
    <m/>
    <m/>
    <x v="0"/>
    <x v="0"/>
    <m/>
  </r>
  <r>
    <s v=""/>
    <s v=" EJ_0402_7180"/>
    <s v="All systems, Acceptance Testing at Vendor Site - Travel"/>
    <s v="6.03.04.02.06"/>
    <x v="0"/>
    <d v="2026-12-03T00:00:00"/>
    <d v="2026-12-16T00:00:00"/>
    <s v="mahmed"/>
    <s v="gassner"/>
    <n v="14396.91"/>
    <s v="EDIA"/>
    <s v="A"/>
    <s v="Nonlabor"/>
    <s v="TEC"/>
    <m/>
    <s v="BNL"/>
    <s v="Const"/>
    <s v="INS"/>
    <x v="8"/>
    <s v="T"/>
    <m/>
    <m/>
    <m/>
    <m/>
    <m/>
    <m/>
    <m/>
    <m/>
    <m/>
    <m/>
    <n v="14396.91"/>
    <m/>
    <m/>
    <m/>
    <m/>
    <m/>
    <m/>
    <m/>
    <x v="0"/>
    <x v="0"/>
    <m/>
  </r>
  <r>
    <s v=""/>
    <s v=" IR_0302_3160"/>
    <s v="RCS-SR Quad, Small Dipole - COTS PS - Vendor Travel"/>
    <s v="6.03.03.02"/>
    <x v="0"/>
    <d v="2025-02-13T00:00:00"/>
    <d v="2025-10-29T00:00:00"/>
    <s v="apatil"/>
    <s v="bruno"/>
    <n v="12412.78"/>
    <s v="EDIA"/>
    <s v="C"/>
    <s v="Nonlabor"/>
    <s v="TEC"/>
    <m/>
    <s v="BNL"/>
    <s v="Const"/>
    <s v="PS"/>
    <x v="10"/>
    <s v="T"/>
    <m/>
    <m/>
    <m/>
    <m/>
    <m/>
    <m/>
    <m/>
    <m/>
    <n v="11033.58"/>
    <n v="1379.2"/>
    <m/>
    <m/>
    <m/>
    <m/>
    <m/>
    <m/>
    <m/>
    <m/>
    <x v="0"/>
    <x v="0"/>
    <m/>
  </r>
  <r>
    <s v=""/>
    <s v=" IR_0302_3620"/>
    <s v="RCS-SR H,V Corrector  - Vendor Travel"/>
    <s v="6.03.03.02"/>
    <x v="0"/>
    <d v="2025-12-10T00:00:00"/>
    <d v="2026-08-26T00:00:00"/>
    <s v="apatil"/>
    <s v="bruno"/>
    <n v="9851.26"/>
    <s v="EDIA"/>
    <s v="C"/>
    <s v="Nonlabor"/>
    <s v="TEC"/>
    <m/>
    <s v="BNL"/>
    <s v="Const"/>
    <s v="PS"/>
    <x v="10"/>
    <s v="T"/>
    <m/>
    <m/>
    <m/>
    <m/>
    <m/>
    <m/>
    <m/>
    <m/>
    <m/>
    <n v="9851.26"/>
    <m/>
    <m/>
    <m/>
    <m/>
    <m/>
    <m/>
    <m/>
    <m/>
    <x v="0"/>
    <x v="0"/>
    <m/>
  </r>
  <r>
    <s v=""/>
    <s v=" HR_0402_2660"/>
    <s v="ATR Quad/Dipole/Corr H/V - Vendor Travel"/>
    <s v="6.05.03.02"/>
    <x v="0"/>
    <d v="2025-12-10T00:00:00"/>
    <d v="2026-08-26T00:00:00"/>
    <s v="apatil"/>
    <s v="bruno"/>
    <n v="14073.23"/>
    <s v="EDIA"/>
    <s v="C"/>
    <s v="Nonlabor"/>
    <s v="TEC"/>
    <m/>
    <s v="BNL"/>
    <s v="Const"/>
    <s v="PS"/>
    <x v="10"/>
    <s v="T"/>
    <m/>
    <m/>
    <m/>
    <m/>
    <m/>
    <m/>
    <m/>
    <m/>
    <m/>
    <n v="14073.23"/>
    <m/>
    <m/>
    <m/>
    <m/>
    <m/>
    <m/>
    <m/>
    <m/>
    <x v="0"/>
    <x v="0"/>
    <m/>
  </r>
  <r>
    <s v=""/>
    <s v=" IR_0302_3440"/>
    <s v="RCS-SR Large Dipole - Vendor Travel"/>
    <s v="6.03.03.02"/>
    <x v="0"/>
    <d v="2025-12-10T00:00:00"/>
    <d v="2026-08-26T00:00:00"/>
    <s v="apatil"/>
    <s v="bruno"/>
    <n v="12665.91"/>
    <s v="EDIA"/>
    <s v="C"/>
    <s v="Nonlabor"/>
    <s v="TEC"/>
    <m/>
    <s v="BNL"/>
    <s v="Const"/>
    <s v="PS"/>
    <x v="10"/>
    <s v="T"/>
    <m/>
    <m/>
    <m/>
    <m/>
    <m/>
    <m/>
    <m/>
    <m/>
    <m/>
    <n v="12665.91"/>
    <m/>
    <m/>
    <m/>
    <m/>
    <m/>
    <m/>
    <m/>
    <m/>
    <x v="0"/>
    <x v="0"/>
    <m/>
  </r>
  <r>
    <s v=""/>
    <s v=" HR_0402_3080"/>
    <s v="ATR Dipole - Vendor Travel"/>
    <s v="6.05.03.02"/>
    <x v="0"/>
    <d v="2025-12-10T00:00:00"/>
    <d v="2026-04-06T00:00:00"/>
    <s v="apatil"/>
    <s v="bruno"/>
    <n v="12665.91"/>
    <s v="EDIA"/>
    <s v="C"/>
    <s v="Nonlabor"/>
    <s v="TEC"/>
    <m/>
    <s v="BNL"/>
    <s v="Const"/>
    <s v="PS"/>
    <x v="10"/>
    <s v="T"/>
    <m/>
    <m/>
    <m/>
    <m/>
    <m/>
    <m/>
    <m/>
    <m/>
    <m/>
    <n v="12665.91"/>
    <m/>
    <m/>
    <m/>
    <m/>
    <m/>
    <m/>
    <m/>
    <m/>
    <x v="0"/>
    <x v="0"/>
    <m/>
  </r>
  <r>
    <s v=""/>
    <s v=" IR_0302_4260"/>
    <s v="400MeV-RCS Correctors CAEN - Vendor Travel"/>
    <s v="6.03.03.02"/>
    <x v="0"/>
    <d v="2026-02-13T00:00:00"/>
    <d v="2026-10-29T00:00:00"/>
    <s v="apatil"/>
    <s v="bruno"/>
    <n v="29629.31"/>
    <s v="EDIA"/>
    <s v="C"/>
    <s v="Nonlabor"/>
    <s v="TEC"/>
    <m/>
    <s v="BNL"/>
    <s v="Const"/>
    <s v="PS"/>
    <x v="10"/>
    <s v="T"/>
    <m/>
    <m/>
    <m/>
    <m/>
    <m/>
    <m/>
    <m/>
    <m/>
    <m/>
    <n v="26337.16"/>
    <n v="3292.15"/>
    <m/>
    <m/>
    <m/>
    <m/>
    <m/>
    <m/>
    <m/>
    <x v="0"/>
    <x v="0"/>
    <m/>
  </r>
  <r>
    <s v=""/>
    <s v=" IR_0302_4080"/>
    <s v="400MeV-RCS Quad/Dipole - Vendor Travel"/>
    <s v="6.03.03.02"/>
    <x v="0"/>
    <d v="2025-12-10T00:00:00"/>
    <d v="2026-08-26T00:00:00"/>
    <s v="apatil"/>
    <s v="bruno"/>
    <n v="12665.91"/>
    <s v="EDIA"/>
    <s v="C"/>
    <s v="Nonlabor"/>
    <s v="TEC"/>
    <m/>
    <s v="BNL"/>
    <s v="Const"/>
    <s v="PS"/>
    <x v="10"/>
    <s v="T"/>
    <m/>
    <m/>
    <m/>
    <m/>
    <m/>
    <m/>
    <m/>
    <m/>
    <m/>
    <n v="12665.91"/>
    <m/>
    <m/>
    <m/>
    <m/>
    <m/>
    <m/>
    <m/>
    <m/>
    <x v="0"/>
    <x v="0"/>
    <m/>
  </r>
  <r>
    <s v=""/>
    <s v=" EJ_0304_1140"/>
    <s v="BPM System Support - Preliminary Design Travel"/>
    <s v="6.03.03.04.01"/>
    <x v="0"/>
    <d v="2022-12-23T00:00:00"/>
    <d v="2023-07-28T00:00:00"/>
    <s v="mahmed"/>
    <s v="gassner"/>
    <n v="11173.41"/>
    <s v="EDIA"/>
    <s v="A"/>
    <s v="Nonlabor"/>
    <s v="TEC"/>
    <m/>
    <s v="BNL"/>
    <s v="PED"/>
    <s v="INS"/>
    <x v="11"/>
    <s v="T"/>
    <m/>
    <m/>
    <m/>
    <m/>
    <m/>
    <m/>
    <n v="11173.41"/>
    <m/>
    <m/>
    <m/>
    <m/>
    <m/>
    <m/>
    <m/>
    <m/>
    <m/>
    <m/>
    <m/>
    <x v="0"/>
    <x v="0"/>
    <m/>
  </r>
  <r>
    <s v=""/>
    <s v=" EJ_0304_1240"/>
    <s v="BPM System Support - Final Design Travel"/>
    <s v="6.03.03.04.01"/>
    <x v="0"/>
    <d v="2023-10-02T00:00:00"/>
    <d v="2024-07-29T00:00:00"/>
    <s v="mahmed"/>
    <s v="gassner"/>
    <n v="11430.4"/>
    <s v="EDIA"/>
    <s v="A"/>
    <s v="Nonlabor"/>
    <s v="TEC"/>
    <m/>
    <s v="BNL"/>
    <s v="PED"/>
    <s v="INS"/>
    <x v="6"/>
    <s v="T"/>
    <m/>
    <m/>
    <m/>
    <m/>
    <m/>
    <m/>
    <m/>
    <n v="11430.4"/>
    <m/>
    <m/>
    <m/>
    <m/>
    <m/>
    <m/>
    <m/>
    <m/>
    <m/>
    <m/>
    <x v="0"/>
    <x v="0"/>
    <m/>
  </r>
  <r>
    <s v=""/>
    <s v=" EJ_0304_7120"/>
    <s v="TL Profile &amp; Emit Monitors - System Global - Preliminary Design - Travel"/>
    <s v="6.03.03.04.03"/>
    <x v="0"/>
    <d v="2023-03-29T00:00:00"/>
    <d v="2023-07-27T00:00:00"/>
    <s v="mahmed"/>
    <s v="gassner"/>
    <n v="13145.19"/>
    <s v="EDIA"/>
    <s v="A"/>
    <s v="Nonlabor"/>
    <s v="TEC"/>
    <m/>
    <s v="BNL"/>
    <s v="PED"/>
    <s v="INS"/>
    <x v="11"/>
    <s v="T"/>
    <m/>
    <m/>
    <m/>
    <m/>
    <m/>
    <m/>
    <n v="13145.19"/>
    <m/>
    <m/>
    <m/>
    <m/>
    <m/>
    <m/>
    <m/>
    <m/>
    <m/>
    <m/>
    <m/>
    <x v="0"/>
    <x v="0"/>
    <m/>
  </r>
  <r>
    <s v=""/>
    <s v=" EJ_0304_7200"/>
    <s v="TL Profile &amp; Emit Monitors - System Global - Final Design - Travel"/>
    <s v="6.03.03.04.03"/>
    <x v="0"/>
    <d v="2023-12-22T00:00:00"/>
    <d v="2024-10-16T00:00:00"/>
    <s v="mahmed"/>
    <s v="gassner"/>
    <n v="13464.05"/>
    <s v="EDIA"/>
    <s v="A"/>
    <s v="Nonlabor"/>
    <s v="TEC"/>
    <m/>
    <s v="BNL"/>
    <s v="PED"/>
    <s v="INS"/>
    <x v="6"/>
    <s v="T"/>
    <m/>
    <m/>
    <m/>
    <m/>
    <m/>
    <m/>
    <m/>
    <n v="12745.09"/>
    <n v="718.95"/>
    <m/>
    <m/>
    <m/>
    <m/>
    <m/>
    <m/>
    <m/>
    <m/>
    <m/>
    <x v="0"/>
    <x v="0"/>
    <m/>
  </r>
  <r>
    <s v=""/>
    <s v=" EJ_0201_2330"/>
    <s v="RCS Quad - Vendor II - Travel"/>
    <s v="6.03.02.01.01"/>
    <x v="0"/>
    <d v="2025-12-09T00:00:00"/>
    <d v="2028-12-07T00:00:00"/>
    <s v="jtolle"/>
    <s v="hwitte"/>
    <n v="0"/>
    <s v="EDIA"/>
    <s v="C"/>
    <s v="Nonlabor"/>
    <s v="TEC"/>
    <m/>
    <s v="BNL"/>
    <s v="Const.Fabricate"/>
    <s v="NC_MAG"/>
    <x v="9"/>
    <s v="T"/>
    <s v="APP00047"/>
    <m/>
    <m/>
    <m/>
    <m/>
    <m/>
    <m/>
    <m/>
    <m/>
    <m/>
    <m/>
    <m/>
    <m/>
    <m/>
    <m/>
    <m/>
    <m/>
    <m/>
    <x v="0"/>
    <x v="0"/>
    <m/>
  </r>
  <r>
    <s v=""/>
    <s v=" EJ_0201_2250"/>
    <s v="RCS Quad - Vendor I - Travel"/>
    <s v="6.03.02.01.01"/>
    <x v="0"/>
    <d v="2025-12-09T00:00:00"/>
    <d v="2028-12-07T00:00:00"/>
    <s v="jtolle"/>
    <s v="hwitte"/>
    <n v="15181.96"/>
    <s v="EDIA"/>
    <s v="C"/>
    <s v="Nonlabor"/>
    <s v="TEC"/>
    <m/>
    <s v="BNL"/>
    <s v="Const.Fabricate"/>
    <s v="NC_MAG"/>
    <x v="9"/>
    <s v="T"/>
    <s v="APP00047"/>
    <m/>
    <m/>
    <m/>
    <m/>
    <m/>
    <m/>
    <m/>
    <m/>
    <n v="4149.7299999999996"/>
    <n v="5060.6499999999996"/>
    <n v="5060.6499999999996"/>
    <n v="910.92"/>
    <m/>
    <m/>
    <m/>
    <m/>
    <m/>
    <x v="0"/>
    <x v="0"/>
    <m/>
  </r>
  <r>
    <s v=""/>
    <s v=" EJ_0201_2830"/>
    <s v="RCS Corrector - Travel"/>
    <s v="6.03.02.01.03"/>
    <x v="0"/>
    <d v="2025-12-10T00:00:00"/>
    <d v="2028-01-10T00:00:00"/>
    <s v="jtolle"/>
    <s v="hwitte"/>
    <n v="5009.18"/>
    <s v="EDIA"/>
    <s v="C"/>
    <s v="Nonlabor"/>
    <s v="TEC"/>
    <m/>
    <s v="BNL"/>
    <s v="Const.Fabricate"/>
    <s v="NC_MAG"/>
    <x v="9"/>
    <s v="T"/>
    <s v="APP00542"/>
    <m/>
    <m/>
    <m/>
    <m/>
    <m/>
    <m/>
    <m/>
    <m/>
    <n v="1965.14"/>
    <n v="2408.2600000000002"/>
    <n v="635.78"/>
    <m/>
    <m/>
    <m/>
    <m/>
    <m/>
    <m/>
    <x v="0"/>
    <x v="0"/>
    <m/>
  </r>
  <r>
    <s v=""/>
    <s v=" EJ_0201_2670"/>
    <s v="RCS Sextupole - Vendor II - Travel"/>
    <s v="6.03.02.01.02"/>
    <x v="0"/>
    <d v="2025-12-09T00:00:00"/>
    <d v="2028-12-07T00:00:00"/>
    <s v="jtolle"/>
    <s v="hwitte"/>
    <n v="15181.96"/>
    <s v="EDIA"/>
    <s v="C"/>
    <s v="Nonlabor"/>
    <s v="TEC"/>
    <m/>
    <s v="BNL"/>
    <s v="Const.Fabricate"/>
    <s v="NC_MAG"/>
    <x v="9"/>
    <s v="T"/>
    <s v="APP00205"/>
    <m/>
    <m/>
    <m/>
    <m/>
    <m/>
    <m/>
    <m/>
    <m/>
    <n v="4149.7299999999996"/>
    <n v="5060.6499999999996"/>
    <n v="5060.6499999999996"/>
    <n v="910.92"/>
    <m/>
    <m/>
    <m/>
    <m/>
    <m/>
    <x v="0"/>
    <x v="0"/>
    <m/>
  </r>
  <r>
    <s v=""/>
    <s v=" EJ_0201_2540"/>
    <s v="RCS Sextupole - Vendor I - Travel"/>
    <s v="6.03.02.01.02"/>
    <x v="0"/>
    <d v="2025-12-09T00:00:00"/>
    <d v="2028-12-07T00:00:00"/>
    <s v="jtolle"/>
    <s v="hwitte"/>
    <n v="15181.96"/>
    <s v="EDIA"/>
    <s v="C"/>
    <s v="Nonlabor"/>
    <s v="TEC"/>
    <m/>
    <s v="BNL"/>
    <s v="Const.Fabricate"/>
    <s v="NC_MAG"/>
    <x v="9"/>
    <s v="T"/>
    <m/>
    <m/>
    <m/>
    <m/>
    <m/>
    <m/>
    <m/>
    <m/>
    <m/>
    <n v="4149.7299999999996"/>
    <n v="5060.6499999999996"/>
    <n v="5060.6499999999996"/>
    <n v="910.92"/>
    <m/>
    <m/>
    <m/>
    <m/>
    <m/>
    <x v="0"/>
    <x v="0"/>
    <m/>
  </r>
  <r>
    <s v=""/>
    <s v=" EJ_0202_1160"/>
    <s v="Main Dipole supply and the 2 Arc Quad supplies - Vendor Oversight Travel"/>
    <s v="6.03.02.03"/>
    <x v="0"/>
    <d v="2025-12-10T00:00:00"/>
    <d v="2028-01-10T00:00:00"/>
    <s v="apatil"/>
    <s v="bruno"/>
    <n v="57247.82"/>
    <s v="EDIA"/>
    <s v="C"/>
    <s v="Nonlabor"/>
    <s v="TEC"/>
    <m/>
    <s v="BNL"/>
    <s v="Const"/>
    <s v="PS"/>
    <x v="10"/>
    <s v="T"/>
    <m/>
    <m/>
    <m/>
    <m/>
    <m/>
    <m/>
    <m/>
    <m/>
    <m/>
    <n v="22458.76"/>
    <n v="27522.99"/>
    <n v="7266.07"/>
    <m/>
    <m/>
    <m/>
    <m/>
    <m/>
    <m/>
    <x v="0"/>
    <x v="0"/>
    <m/>
  </r>
  <r>
    <s v=""/>
    <s v=" EJ_0202_1340"/>
    <s v="Corrector &amp; Injection Bump Supplies - Vendor Oversight Travel"/>
    <s v="6.03.02.03"/>
    <x v="0"/>
    <d v="2025-12-10T00:00:00"/>
    <d v="2028-01-10T00:00:00"/>
    <s v="apatil"/>
    <s v="bruno"/>
    <n v="57247.82"/>
    <s v="EDIA"/>
    <s v="C"/>
    <s v="Nonlabor"/>
    <s v="TEC"/>
    <m/>
    <s v="BNL"/>
    <s v="Const"/>
    <s v="PS"/>
    <x v="10"/>
    <s v="T"/>
    <m/>
    <m/>
    <m/>
    <m/>
    <m/>
    <m/>
    <m/>
    <m/>
    <m/>
    <n v="22458.76"/>
    <n v="27522.99"/>
    <n v="7266.07"/>
    <m/>
    <m/>
    <m/>
    <m/>
    <m/>
    <m/>
    <x v="0"/>
    <x v="0"/>
    <m/>
  </r>
  <r>
    <s v=""/>
    <s v=" EJ_0202_1500"/>
    <s v="Rest of RCS Supplies - Vendor Oversight Travel"/>
    <s v="6.03.02.03"/>
    <x v="0"/>
    <d v="2025-12-10T00:00:00"/>
    <d v="2028-01-10T00:00:00"/>
    <s v="apatil"/>
    <s v="bruno"/>
    <n v="57247.82"/>
    <s v="EDIA"/>
    <s v="C"/>
    <s v="Nonlabor"/>
    <s v="TEC"/>
    <m/>
    <s v="BNL"/>
    <s v="Const"/>
    <s v="PS"/>
    <x v="10"/>
    <s v="T"/>
    <m/>
    <m/>
    <m/>
    <m/>
    <m/>
    <m/>
    <m/>
    <m/>
    <m/>
    <n v="22458.76"/>
    <n v="27522.99"/>
    <n v="7266.07"/>
    <m/>
    <m/>
    <m/>
    <m/>
    <m/>
    <m/>
    <x v="0"/>
    <x v="0"/>
    <m/>
  </r>
  <r>
    <s v=""/>
    <s v=" EJ_0205_1140"/>
    <s v="RCS BPM System Support - Preliminary Design - Travel"/>
    <s v="6.03.02.05.01"/>
    <x v="0"/>
    <d v="2023-01-25T00:00:00"/>
    <d v="2023-11-07T00:00:00"/>
    <s v="mahmed"/>
    <s v="gassner"/>
    <n v="13184.49"/>
    <s v="EDIA"/>
    <s v="A"/>
    <s v="Nonlabor"/>
    <s v="TEC"/>
    <m/>
    <s v="BNL"/>
    <s v="PED"/>
    <s v="INS"/>
    <x v="11"/>
    <s v="T"/>
    <m/>
    <m/>
    <m/>
    <m/>
    <m/>
    <m/>
    <n v="11470.51"/>
    <n v="1713.98"/>
    <m/>
    <m/>
    <m/>
    <m/>
    <m/>
    <m/>
    <m/>
    <m/>
    <m/>
    <m/>
    <x v="0"/>
    <x v="0"/>
    <m/>
  </r>
  <r>
    <s v=""/>
    <s v=" EJ_0205_1240"/>
    <s v="RCS BPM System Support - Final Design - Travel"/>
    <s v="6.03.02.05.01"/>
    <x v="0"/>
    <d v="2024-04-05T00:00:00"/>
    <d v="2024-10-30T00:00:00"/>
    <s v="mahmed"/>
    <s v="gassner"/>
    <n v="13492.32"/>
    <s v="EDIA"/>
    <s v="A"/>
    <s v="Nonlabor"/>
    <s v="TEC"/>
    <m/>
    <s v="BNL"/>
    <s v="PED"/>
    <s v="INS"/>
    <x v="6"/>
    <s v="T"/>
    <m/>
    <m/>
    <m/>
    <m/>
    <m/>
    <m/>
    <m/>
    <n v="11538.26"/>
    <n v="1954.06"/>
    <m/>
    <m/>
    <m/>
    <m/>
    <m/>
    <m/>
    <m/>
    <m/>
    <m/>
    <x v="0"/>
    <x v="0"/>
    <m/>
  </r>
  <r>
    <s v=""/>
    <s v=" EJ_0205_5640"/>
    <s v="RCS Profile &amp; Emit Monitors - System Global - Preliminary Design Travel"/>
    <s v="6.03.02.05.03"/>
    <x v="0"/>
    <d v="2023-04-05T00:00:00"/>
    <d v="2023-09-29T00:00:00"/>
    <s v="mahmed"/>
    <s v="gassner"/>
    <n v="3943.56"/>
    <s v="EDIA"/>
    <s v="A"/>
    <s v="Nonlabor"/>
    <s v="TEC"/>
    <m/>
    <s v="BNL"/>
    <s v="PED"/>
    <s v="INS"/>
    <x v="11"/>
    <s v="T"/>
    <m/>
    <m/>
    <m/>
    <m/>
    <m/>
    <m/>
    <n v="3943.56"/>
    <m/>
    <m/>
    <m/>
    <m/>
    <m/>
    <m/>
    <m/>
    <m/>
    <m/>
    <m/>
    <m/>
    <x v="0"/>
    <x v="0"/>
    <m/>
  </r>
  <r>
    <s v=""/>
    <s v=" EJ_0205_5740"/>
    <s v="RCS Profile &amp; Emit Monitors - System Global - Final Design Travel"/>
    <s v="6.03.02.05.03"/>
    <x v="0"/>
    <d v="2024-02-29T00:00:00"/>
    <d v="2024-10-29T00:00:00"/>
    <s v="mahmed"/>
    <s v="gassner"/>
    <n v="13483.92"/>
    <s v="EDIA"/>
    <s v="A"/>
    <s v="Nonlabor"/>
    <s v="TEC"/>
    <m/>
    <s v="BNL"/>
    <s v="PED"/>
    <s v="INS"/>
    <x v="6"/>
    <s v="T"/>
    <m/>
    <m/>
    <m/>
    <m/>
    <m/>
    <m/>
    <m/>
    <n v="11897.57"/>
    <n v="1586.34"/>
    <m/>
    <m/>
    <m/>
    <m/>
    <m/>
    <m/>
    <m/>
    <m/>
    <m/>
    <x v="0"/>
    <x v="0"/>
    <m/>
  </r>
  <r>
    <s v=""/>
    <s v=" SR_0200_1360"/>
    <s v="ESR Dipole - Vendor II - Travel"/>
    <s v="6.04.02.01"/>
    <x v="0"/>
    <d v="2026-11-09T00:00:00"/>
    <d v="2029-11-07T00:00:00"/>
    <s v="jtolle"/>
    <s v="hwitte"/>
    <n v="15504.59"/>
    <s v="EDIA"/>
    <s v="C"/>
    <s v="Nonlabor"/>
    <s v="TEC"/>
    <m/>
    <s v="BNL"/>
    <s v="Const.Fabricate"/>
    <s v="NC_MAG"/>
    <x v="9"/>
    <s v="T"/>
    <s v="APP00538"/>
    <m/>
    <m/>
    <m/>
    <m/>
    <m/>
    <m/>
    <m/>
    <m/>
    <m/>
    <n v="4630.7"/>
    <n v="5168.2"/>
    <n v="5147.5200000000004"/>
    <n v="558.16999999999996"/>
    <m/>
    <m/>
    <m/>
    <m/>
    <x v="0"/>
    <x v="0"/>
    <m/>
  </r>
  <r>
    <s v=""/>
    <s v=" SR_0200_1260"/>
    <s v="ESR Dipole - Vendor I - Travel"/>
    <s v="6.04.02.01"/>
    <x v="0"/>
    <d v="2026-11-09T00:00:00"/>
    <d v="2029-11-07T00:00:00"/>
    <s v="jtolle"/>
    <s v="hwitte"/>
    <n v="15504.59"/>
    <s v="EDIA"/>
    <s v="C"/>
    <s v="Nonlabor"/>
    <s v="TEC"/>
    <m/>
    <s v="BNL"/>
    <s v="Const.Fabricate"/>
    <s v="NC_MAG"/>
    <x v="9"/>
    <s v="T"/>
    <s v="APP00538"/>
    <m/>
    <m/>
    <m/>
    <m/>
    <m/>
    <m/>
    <m/>
    <m/>
    <m/>
    <n v="4630.7"/>
    <n v="5168.2"/>
    <n v="5147.5200000000004"/>
    <n v="558.16999999999996"/>
    <m/>
    <m/>
    <m/>
    <m/>
    <x v="0"/>
    <x v="0"/>
    <m/>
  </r>
  <r>
    <s v=""/>
    <s v=" SR_0200_2260"/>
    <s v="ESR Sextupole - Vendor II - Travel"/>
    <s v="6.04.02.02"/>
    <x v="0"/>
    <d v="2025-12-09T00:00:00"/>
    <d v="2028-12-07T00:00:00"/>
    <s v="jtolle"/>
    <s v="hwitte"/>
    <n v="15181.96"/>
    <s v="EDIA"/>
    <s v="C"/>
    <s v="Nonlabor"/>
    <s v="TEC"/>
    <m/>
    <s v="BNL"/>
    <s v="Const.Fabricate"/>
    <s v="NC_MAG"/>
    <x v="9"/>
    <s v="T"/>
    <s v="APP00049"/>
    <m/>
    <m/>
    <m/>
    <m/>
    <m/>
    <m/>
    <m/>
    <m/>
    <n v="4149.7299999999996"/>
    <n v="5060.6499999999996"/>
    <n v="5060.6499999999996"/>
    <n v="910.92"/>
    <m/>
    <m/>
    <m/>
    <m/>
    <m/>
    <x v="0"/>
    <x v="0"/>
    <m/>
  </r>
  <r>
    <s v=""/>
    <s v=" SR_0200_2160"/>
    <s v="ESR Sextupole - Vendor I - Travel"/>
    <s v="6.04.02.02"/>
    <x v="0"/>
    <d v="2025-12-09T00:00:00"/>
    <d v="2028-12-07T00:00:00"/>
    <s v="jtolle"/>
    <s v="hwitte"/>
    <n v="15181.96"/>
    <s v="EDIA"/>
    <s v="C"/>
    <s v="Nonlabor"/>
    <s v="TEC"/>
    <m/>
    <s v="BNL"/>
    <s v="Const.Fabricate"/>
    <s v="NC_MAG"/>
    <x v="9"/>
    <s v="T"/>
    <s v="APP00049"/>
    <m/>
    <m/>
    <m/>
    <m/>
    <m/>
    <m/>
    <m/>
    <m/>
    <n v="4149.7299999999996"/>
    <n v="5060.6499999999996"/>
    <n v="5060.6499999999996"/>
    <n v="910.92"/>
    <m/>
    <m/>
    <m/>
    <m/>
    <m/>
    <x v="0"/>
    <x v="0"/>
    <m/>
  </r>
  <r>
    <s v=""/>
    <s v=" SR_0300_1500"/>
    <s v="Main Dipole / Quads / Sext - Vendor Support - Travel"/>
    <s v="6.04.04"/>
    <x v="0"/>
    <d v="2025-12-10T00:00:00"/>
    <d v="2026-11-23T00:00:00"/>
    <s v="apatil"/>
    <s v="bruno"/>
    <n v="12709.6"/>
    <s v="EDIA"/>
    <s v="C"/>
    <s v="Nonlabor"/>
    <s v="TEC"/>
    <m/>
    <s v="BNL"/>
    <s v="Const"/>
    <s v="PS"/>
    <x v="10"/>
    <s v="T"/>
    <m/>
    <m/>
    <m/>
    <m/>
    <m/>
    <m/>
    <m/>
    <m/>
    <m/>
    <n v="10803.16"/>
    <n v="1906.44"/>
    <m/>
    <m/>
    <m/>
    <m/>
    <m/>
    <m/>
    <m/>
    <x v="0"/>
    <x v="0"/>
    <m/>
  </r>
  <r>
    <s v=""/>
    <s v=" SR_0300_1700"/>
    <s v="Straight Quads and Straight Sextupoles - Vendor Support - Non Labor/Travel"/>
    <s v="6.04.04"/>
    <x v="0"/>
    <d v="2025-12-10T00:00:00"/>
    <d v="2027-02-23T00:00:00"/>
    <s v="apatil"/>
    <s v="bruno"/>
    <n v="12759.13"/>
    <s v="EDIA"/>
    <s v="C"/>
    <s v="Nonlabor"/>
    <s v="TEC"/>
    <m/>
    <s v="BNL"/>
    <s v="Const"/>
    <s v="PS"/>
    <x v="10"/>
    <s v="T"/>
    <m/>
    <m/>
    <m/>
    <m/>
    <m/>
    <m/>
    <m/>
    <m/>
    <m/>
    <n v="8676.2099999999991"/>
    <n v="4082.92"/>
    <m/>
    <m/>
    <m/>
    <m/>
    <m/>
    <m/>
    <m/>
    <x v="0"/>
    <x v="0"/>
    <m/>
  </r>
  <r>
    <s v=""/>
    <s v=" SR_0300_1300"/>
    <s v="Correctors - Vendor Support Travel"/>
    <s v="6.04.04"/>
    <x v="0"/>
    <d v="2025-12-10T00:00:00"/>
    <d v="2027-02-23T00:00:00"/>
    <s v="apatil"/>
    <s v="bruno"/>
    <n v="29771.3"/>
    <s v="EDIA"/>
    <s v="C"/>
    <s v="Nonlabor"/>
    <s v="TEC"/>
    <m/>
    <s v="BNL"/>
    <s v="Const"/>
    <s v="PS"/>
    <x v="10"/>
    <s v="T"/>
    <m/>
    <m/>
    <m/>
    <m/>
    <m/>
    <m/>
    <m/>
    <m/>
    <m/>
    <n v="20244.48"/>
    <n v="9526.81"/>
    <m/>
    <m/>
    <m/>
    <m/>
    <m/>
    <m/>
    <m/>
    <x v="0"/>
    <x v="0"/>
    <m/>
  </r>
  <r>
    <s v=""/>
    <s v=" SR_0601_1160"/>
    <s v="BPM System Support - Preliminary Design Travel"/>
    <s v="6.04.06.01"/>
    <x v="0"/>
    <d v="2022-10-03T00:00:00"/>
    <d v="2023-06-09T00:00:00"/>
    <s v="mahmed"/>
    <s v="gassner"/>
    <n v="6370.16"/>
    <s v="EDIA"/>
    <s v="A"/>
    <s v="Nonlabor"/>
    <s v="TEC"/>
    <m/>
    <s v="BNL"/>
    <s v="PED"/>
    <s v="INS"/>
    <x v="11"/>
    <s v="T"/>
    <m/>
    <m/>
    <m/>
    <m/>
    <m/>
    <m/>
    <n v="6370.16"/>
    <m/>
    <m/>
    <m/>
    <m/>
    <m/>
    <m/>
    <m/>
    <m/>
    <m/>
    <m/>
    <m/>
    <x v="0"/>
    <x v="0"/>
    <m/>
  </r>
  <r>
    <s v=""/>
    <s v=" SR_0601_1280"/>
    <s v="BPM System Support - Final Design Travel"/>
    <s v="6.04.06.01"/>
    <x v="0"/>
    <d v="2023-09-06T00:00:00"/>
    <d v="2024-06-24T00:00:00"/>
    <s v="mahmed"/>
    <s v="gassner"/>
    <n v="13420.32"/>
    <s v="EDIA"/>
    <s v="A"/>
    <s v="Nonlabor"/>
    <s v="TEC"/>
    <m/>
    <s v="BNL"/>
    <s v="PED"/>
    <s v="INS"/>
    <x v="6"/>
    <s v="T"/>
    <m/>
    <m/>
    <m/>
    <m/>
    <m/>
    <m/>
    <n v="1207.83"/>
    <n v="12212.49"/>
    <m/>
    <m/>
    <m/>
    <m/>
    <m/>
    <m/>
    <m/>
    <m/>
    <m/>
    <m/>
    <x v="0"/>
    <x v="0"/>
    <m/>
  </r>
  <r>
    <s v=""/>
    <s v=" SR_0603_1040"/>
    <s v="ESR Current &amp; Charge Monitors - System Global - Final Design Travel"/>
    <s v="6.04.06.03"/>
    <x v="0"/>
    <d v="2023-10-24T00:00:00"/>
    <d v="2024-08-09T00:00:00"/>
    <s v="mahmed"/>
    <s v="gassner"/>
    <n v="32274.07"/>
    <s v="EDIA"/>
    <s v="A"/>
    <s v="Nonlabor"/>
    <s v="TEC"/>
    <m/>
    <s v="BNL"/>
    <s v="PED"/>
    <s v="INS"/>
    <x v="6"/>
    <s v="T"/>
    <m/>
    <m/>
    <m/>
    <m/>
    <m/>
    <m/>
    <m/>
    <n v="32274.07"/>
    <m/>
    <m/>
    <m/>
    <m/>
    <m/>
    <m/>
    <m/>
    <m/>
    <m/>
    <m/>
    <x v="0"/>
    <x v="0"/>
    <m/>
  </r>
  <r>
    <s v=""/>
    <s v=" SR_0100_1140"/>
    <s v="Electron Storage Ring Management-FY22 Travel"/>
    <s v="6.04.01"/>
    <x v="0"/>
    <d v="2021-10-01T00:00:00"/>
    <d v="2022-09-30T00:00:00"/>
    <s v="rnavarrol"/>
    <s v="montagc"/>
    <n v="0"/>
    <s v="EDIA"/>
    <s v="A"/>
    <s v="Nonlabor"/>
    <s v="TEC"/>
    <m/>
    <s v="BNL"/>
    <s v="PED"/>
    <s v="PM"/>
    <x v="0"/>
    <s v="T"/>
    <m/>
    <m/>
    <m/>
    <m/>
    <m/>
    <m/>
    <m/>
    <m/>
    <m/>
    <m/>
    <m/>
    <m/>
    <m/>
    <m/>
    <m/>
    <m/>
    <m/>
    <m/>
    <x v="0"/>
    <x v="0"/>
    <m/>
  </r>
  <r>
    <s v=""/>
    <s v=" SR_0100_1180"/>
    <s v="Electron Storage Ring Management-FY23 Travel"/>
    <s v="6.04.01"/>
    <x v="0"/>
    <d v="2022-10-03T00:00:00"/>
    <d v="2023-09-29T00:00:00"/>
    <s v="rnavarrol"/>
    <s v="montagc"/>
    <n v="17088.75"/>
    <s v="EDIA"/>
    <s v="A"/>
    <s v="Nonlabor"/>
    <s v="TEC"/>
    <m/>
    <s v="BNL"/>
    <s v="PED"/>
    <s v="PM"/>
    <x v="0"/>
    <s v="T"/>
    <m/>
    <m/>
    <m/>
    <m/>
    <m/>
    <m/>
    <n v="17088.75"/>
    <m/>
    <m/>
    <m/>
    <m/>
    <m/>
    <m/>
    <m/>
    <m/>
    <m/>
    <m/>
    <m/>
    <x v="0"/>
    <x v="0"/>
    <m/>
  </r>
  <r>
    <s v=""/>
    <s v=" SR_0100_1220"/>
    <s v="Electron Storage Ring Management-FY24 Travel"/>
    <s v="6.04.01"/>
    <x v="0"/>
    <d v="2023-10-02T00:00:00"/>
    <d v="2024-09-30T00:00:00"/>
    <s v="rnavarrol"/>
    <s v="montagc"/>
    <n v="17481.79"/>
    <s v="EDIA"/>
    <s v="A"/>
    <s v="Nonlabor"/>
    <s v="TEC"/>
    <m/>
    <s v="BNL"/>
    <s v="PED"/>
    <s v="PM"/>
    <x v="0"/>
    <s v="T"/>
    <m/>
    <m/>
    <m/>
    <m/>
    <m/>
    <m/>
    <m/>
    <n v="17481.79"/>
    <m/>
    <m/>
    <m/>
    <m/>
    <m/>
    <m/>
    <m/>
    <m/>
    <m/>
    <m/>
    <x v="0"/>
    <x v="0"/>
    <m/>
  </r>
  <r>
    <s v=""/>
    <s v=" SR_0100_1260"/>
    <s v="Electron Storage Ring Management-FY25 Travel"/>
    <s v="6.04.01"/>
    <x v="0"/>
    <d v="2024-10-01T00:00:00"/>
    <d v="2025-09-30T00:00:00"/>
    <s v="rnavarrol"/>
    <s v="montagc"/>
    <n v="17883.87"/>
    <s v="EDIA"/>
    <s v="A"/>
    <s v="Nonlabor"/>
    <s v="TEC"/>
    <m/>
    <s v="BNL"/>
    <s v="Const"/>
    <s v="PM"/>
    <x v="0"/>
    <s v="T"/>
    <m/>
    <m/>
    <m/>
    <m/>
    <m/>
    <m/>
    <m/>
    <m/>
    <n v="17883.87"/>
    <m/>
    <m/>
    <m/>
    <m/>
    <m/>
    <m/>
    <m/>
    <m/>
    <m/>
    <x v="0"/>
    <x v="0"/>
    <m/>
  </r>
  <r>
    <s v=""/>
    <s v=" SR_0100_1300"/>
    <s v="Electron Storage Ring Management-FY26 Travel"/>
    <s v="6.04.01"/>
    <x v="0"/>
    <d v="2025-10-01T00:00:00"/>
    <d v="2026-09-30T00:00:00"/>
    <s v="rnavarrol"/>
    <s v="montagc"/>
    <n v="18295.2"/>
    <s v="EDIA"/>
    <s v="A"/>
    <s v="Nonlabor"/>
    <s v="TEC"/>
    <m/>
    <s v="BNL"/>
    <s v="Const"/>
    <s v="PM"/>
    <x v="0"/>
    <s v="T"/>
    <m/>
    <m/>
    <m/>
    <m/>
    <m/>
    <m/>
    <m/>
    <m/>
    <m/>
    <n v="18295.2"/>
    <m/>
    <m/>
    <m/>
    <m/>
    <m/>
    <m/>
    <m/>
    <m/>
    <x v="0"/>
    <x v="0"/>
    <m/>
  </r>
  <r>
    <s v=""/>
    <s v=" SR_0100_1340"/>
    <s v="Electron Storage Ring Management-FY27 Travel"/>
    <s v="6.04.01"/>
    <x v="0"/>
    <d v="2026-10-01T00:00:00"/>
    <d v="2027-09-30T00:00:00"/>
    <s v="rnavarrol"/>
    <s v="montagc"/>
    <n v="18715.98"/>
    <s v="EDIA"/>
    <s v="A"/>
    <s v="Nonlabor"/>
    <s v="TEC"/>
    <m/>
    <s v="BNL"/>
    <s v="Const"/>
    <s v="PM"/>
    <x v="0"/>
    <s v="T"/>
    <m/>
    <m/>
    <m/>
    <m/>
    <m/>
    <m/>
    <m/>
    <m/>
    <m/>
    <m/>
    <n v="18715.98"/>
    <m/>
    <m/>
    <m/>
    <m/>
    <m/>
    <m/>
    <m/>
    <x v="0"/>
    <x v="0"/>
    <m/>
  </r>
  <r>
    <s v=""/>
    <s v=" SR_0100_1380"/>
    <s v="Electron Storage Ring Management-FY28 Travel"/>
    <s v="6.04.01"/>
    <x v="0"/>
    <d v="2027-10-01T00:00:00"/>
    <d v="2028-09-29T00:00:00"/>
    <s v="rnavarrol"/>
    <s v="montagc"/>
    <n v="12518.83"/>
    <s v="EDIA"/>
    <s v="A"/>
    <s v="Nonlabor"/>
    <s v="TEC"/>
    <m/>
    <s v="BNL"/>
    <s v="Const"/>
    <s v="PM"/>
    <x v="0"/>
    <s v="T"/>
    <m/>
    <m/>
    <m/>
    <m/>
    <m/>
    <m/>
    <m/>
    <m/>
    <m/>
    <m/>
    <m/>
    <n v="12518.83"/>
    <m/>
    <m/>
    <m/>
    <m/>
    <m/>
    <m/>
    <x v="0"/>
    <x v="0"/>
    <m/>
  </r>
  <r>
    <s v=""/>
    <s v=" HR_0202_1140"/>
    <s v="New PS (medium PS/ Corrector PS) - Vendor Support Travel"/>
    <s v="6.05.02.02"/>
    <x v="0"/>
    <d v="2025-12-10T00:00:00"/>
    <d v="2026-06-02T00:00:00"/>
    <s v="apatil"/>
    <s v="bruno"/>
    <n v="22517.17"/>
    <s v="EDIA"/>
    <s v="C"/>
    <s v="Nonlabor"/>
    <s v="TEC"/>
    <m/>
    <s v="BNL"/>
    <s v="Const"/>
    <s v="PS"/>
    <x v="10"/>
    <s v="T"/>
    <m/>
    <m/>
    <m/>
    <m/>
    <m/>
    <m/>
    <m/>
    <m/>
    <m/>
    <n v="22517.17"/>
    <m/>
    <m/>
    <m/>
    <m/>
    <m/>
    <m/>
    <m/>
    <m/>
    <x v="0"/>
    <x v="0"/>
    <m/>
  </r>
  <r>
    <s v=""/>
    <s v=" HR_0202_1740"/>
    <s v="HR Straight Sw Mag APS - Vendor Support Travel"/>
    <s v="6.05.02.02"/>
    <x v="0"/>
    <d v="2025-12-10T00:00:00"/>
    <d v="2026-08-26T00:00:00"/>
    <s v="apatil"/>
    <s v="bruno"/>
    <n v="12665.91"/>
    <s v="EDIA"/>
    <s v="C"/>
    <s v="Nonlabor"/>
    <s v="TEC"/>
    <m/>
    <s v="BNL"/>
    <s v="Const"/>
    <s v="PS"/>
    <x v="10"/>
    <s v="T"/>
    <m/>
    <m/>
    <m/>
    <m/>
    <m/>
    <m/>
    <m/>
    <m/>
    <m/>
    <n v="12665.91"/>
    <m/>
    <m/>
    <m/>
    <m/>
    <m/>
    <m/>
    <m/>
    <m/>
    <x v="0"/>
    <x v="0"/>
    <m/>
  </r>
  <r>
    <s v=""/>
    <s v=" HR_0402_1140"/>
    <s v="New PS (medium PS/ Corrector PS) - Vendor Support Travel"/>
    <s v="6.05.03.02"/>
    <x v="0"/>
    <d v="2025-12-10T00:00:00"/>
    <d v="2026-06-02T00:00:00"/>
    <s v="apatil"/>
    <s v="bruno"/>
    <n v="12665.91"/>
    <s v="EDIA"/>
    <s v="C"/>
    <s v="Nonlabor"/>
    <s v="TEC"/>
    <m/>
    <s v="BNL"/>
    <s v="Const"/>
    <s v="PS"/>
    <x v="10"/>
    <s v="T"/>
    <m/>
    <m/>
    <m/>
    <m/>
    <m/>
    <m/>
    <m/>
    <m/>
    <m/>
    <n v="12665.91"/>
    <m/>
    <m/>
    <m/>
    <m/>
    <m/>
    <m/>
    <m/>
    <m/>
    <x v="0"/>
    <x v="0"/>
    <m/>
  </r>
  <r>
    <s v=""/>
    <s v=" HR_0404_1840"/>
    <s v="Procurement - Travel"/>
    <s v="6.05.03.04"/>
    <x v="0"/>
    <d v="2025-06-13T00:00:00"/>
    <d v="2026-11-19T00:00:00"/>
    <s v="apatil"/>
    <s v="jsandberg"/>
    <n v="18248.099999999999"/>
    <s v="EDIA"/>
    <s v="K"/>
    <s v="Nonlabor"/>
    <s v="TEC"/>
    <m/>
    <s v="BNL"/>
    <s v="Const"/>
    <s v="PD"/>
    <x v="10"/>
    <s v="T"/>
    <m/>
    <m/>
    <m/>
    <m/>
    <m/>
    <m/>
    <m/>
    <m/>
    <n v="3852.38"/>
    <n v="12672.29"/>
    <n v="1723.43"/>
    <m/>
    <m/>
    <m/>
    <m/>
    <m/>
    <m/>
    <m/>
    <x v="0"/>
    <x v="0"/>
    <m/>
  </r>
  <r>
    <s v=""/>
    <s v=" HR_0404_2020"/>
    <s v="Construction - Travel"/>
    <s v="6.05.03.04"/>
    <x v="0"/>
    <d v="2025-12-09T00:00:00"/>
    <d v="2027-12-08T00:00:00"/>
    <s v="apatil"/>
    <s v="jsandberg"/>
    <n v="4968.6000000000004"/>
    <s v="EDIA"/>
    <s v="K"/>
    <s v="Nonlabor"/>
    <s v="TEC"/>
    <m/>
    <s v="BNL"/>
    <s v="Const"/>
    <s v="PD"/>
    <x v="9"/>
    <s v="T"/>
    <m/>
    <m/>
    <m/>
    <m/>
    <m/>
    <m/>
    <m/>
    <m/>
    <m/>
    <n v="2037.12"/>
    <n v="2484.3000000000002"/>
    <n v="447.17"/>
    <m/>
    <m/>
    <m/>
    <m/>
    <m/>
    <m/>
    <x v="0"/>
    <x v="0"/>
    <m/>
  </r>
  <r>
    <s v=""/>
    <s v=" HR_0601_1040"/>
    <s v="BPM System Support - Preliminary Design Travel"/>
    <s v="6.05.05.01"/>
    <x v="0"/>
    <d v="2023-03-20T00:00:00"/>
    <d v="2023-05-05T00:00:00"/>
    <s v="mahmed"/>
    <s v="gassner"/>
    <n v="15774.23"/>
    <s v="EDIA"/>
    <s v="A"/>
    <s v="Nonlabor"/>
    <s v="TEC"/>
    <m/>
    <s v="BNL"/>
    <s v="PED"/>
    <s v="INS"/>
    <x v="11"/>
    <s v="T"/>
    <m/>
    <m/>
    <m/>
    <m/>
    <m/>
    <m/>
    <n v="15774.23"/>
    <m/>
    <m/>
    <m/>
    <m/>
    <m/>
    <m/>
    <m/>
    <m/>
    <m/>
    <m/>
    <m/>
    <x v="0"/>
    <x v="0"/>
    <m/>
  </r>
  <r>
    <s v=""/>
    <s v=" HR_0601_1080"/>
    <s v="BPM Electronics - Preliminary Design Travel"/>
    <s v="6.05.05.01"/>
    <x v="0"/>
    <d v="2023-12-26T00:00:00"/>
    <d v="2024-02-14T00:00:00"/>
    <s v="mahmed"/>
    <s v="gassner"/>
    <n v="11430.4"/>
    <s v="EDIA"/>
    <s v="A"/>
    <s v="Nonlabor"/>
    <s v="TEC"/>
    <m/>
    <s v="BNL"/>
    <s v="PED"/>
    <s v="INS"/>
    <x v="11"/>
    <s v="T"/>
    <m/>
    <m/>
    <m/>
    <m/>
    <m/>
    <m/>
    <m/>
    <n v="11430.4"/>
    <m/>
    <m/>
    <m/>
    <m/>
    <m/>
    <m/>
    <m/>
    <m/>
    <m/>
    <m/>
    <x v="0"/>
    <x v="0"/>
    <m/>
  </r>
  <r>
    <s v=""/>
    <s v=" HR_0601_1160"/>
    <s v="BPM System Support - Final Design Travel"/>
    <s v="6.05.05.01"/>
    <x v="0"/>
    <d v="2024-04-04T00:00:00"/>
    <d v="2025-02-12T00:00:00"/>
    <s v="mahmed"/>
    <s v="gassner"/>
    <n v="11540.45"/>
    <s v="EDIA"/>
    <s v="A"/>
    <s v="Nonlabor"/>
    <s v="TEC"/>
    <m/>
    <s v="BNL"/>
    <s v="PED"/>
    <s v="INS"/>
    <x v="6"/>
    <s v="T"/>
    <m/>
    <m/>
    <m/>
    <m/>
    <m/>
    <m/>
    <m/>
    <n v="6709.56"/>
    <n v="4830.8900000000003"/>
    <m/>
    <m/>
    <m/>
    <m/>
    <m/>
    <m/>
    <m/>
    <m/>
    <m/>
    <x v="0"/>
    <x v="0"/>
    <m/>
  </r>
  <r>
    <s v=""/>
    <s v=" HR_0601_1200"/>
    <s v="BPM Electronics - Final Design Travel"/>
    <s v="6.05.05.01"/>
    <x v="0"/>
    <d v="2024-04-04T00:00:00"/>
    <d v="2025-06-13T00:00:00"/>
    <s v="mahmed"/>
    <s v="gassner"/>
    <n v="18397.73"/>
    <s v="EDIA"/>
    <s v="A"/>
    <s v="Nonlabor"/>
    <s v="TEC"/>
    <m/>
    <s v="BNL"/>
    <s v="PED"/>
    <s v="INS"/>
    <x v="6"/>
    <s v="T"/>
    <m/>
    <m/>
    <m/>
    <m/>
    <m/>
    <m/>
    <m/>
    <n v="7665.72"/>
    <n v="10732.01"/>
    <m/>
    <m/>
    <m/>
    <m/>
    <m/>
    <m/>
    <m/>
    <m/>
    <m/>
    <x v="0"/>
    <x v="0"/>
    <m/>
  </r>
  <r>
    <s v=""/>
    <s v=" HR_0602_1160"/>
    <s v="MP_20010a_HR Transfer Line Inst. System Global - Travel"/>
    <s v="6.05.05.02"/>
    <x v="0"/>
    <d v="2025-12-09T00:00:00"/>
    <d v="2027-12-08T00:00:00"/>
    <s v="mahmed"/>
    <s v="gassner"/>
    <n v="2858.8"/>
    <s v="EDIA"/>
    <s v="C"/>
    <s v="Nonlabor"/>
    <s v="TEC"/>
    <m/>
    <s v="BNL"/>
    <s v="Const"/>
    <s v="INS"/>
    <x v="9"/>
    <s v="B"/>
    <m/>
    <m/>
    <m/>
    <m/>
    <m/>
    <m/>
    <m/>
    <m/>
    <m/>
    <n v="1172.1099999999999"/>
    <n v="1429.4"/>
    <n v="257.29000000000002"/>
    <m/>
    <m/>
    <m/>
    <m/>
    <m/>
    <m/>
    <x v="0"/>
    <x v="0"/>
    <m/>
  </r>
  <r>
    <s v=""/>
    <s v=" HR_0100_1160"/>
    <s v="Hadron Ring Management-FY22 Travel"/>
    <s v="6.05.01"/>
    <x v="0"/>
    <d v="2021-09-30T00:00:00"/>
    <d v="2022-09-29T00:00:00"/>
    <s v="jtolle"/>
    <s v="vadimp"/>
    <n v="0"/>
    <s v="EDIA"/>
    <s v="A"/>
    <s v="Nonlabor"/>
    <s v="TEC"/>
    <m/>
    <s v="BNL"/>
    <s v="PED"/>
    <s v="PM"/>
    <x v="0"/>
    <s v="T"/>
    <m/>
    <m/>
    <m/>
    <m/>
    <m/>
    <m/>
    <m/>
    <m/>
    <m/>
    <m/>
    <m/>
    <m/>
    <m/>
    <m/>
    <m/>
    <m/>
    <m/>
    <m/>
    <x v="0"/>
    <x v="0"/>
    <m/>
  </r>
  <r>
    <s v=""/>
    <s v=" HR_0100_1200"/>
    <s v="Hadron Ring Management-FY23 Travel"/>
    <s v="6.05.01"/>
    <x v="0"/>
    <d v="2022-09-30T00:00:00"/>
    <d v="2023-09-28T00:00:00"/>
    <s v="jtolle"/>
    <s v="vadimp"/>
    <n v="19058.8"/>
    <s v="EDIA"/>
    <s v="A"/>
    <s v="Nonlabor"/>
    <s v="TEC"/>
    <m/>
    <s v="BNL"/>
    <s v="PED"/>
    <s v="PM"/>
    <x v="0"/>
    <s v="T"/>
    <m/>
    <m/>
    <m/>
    <m/>
    <m/>
    <n v="76.540000000000006"/>
    <n v="18982.259999999998"/>
    <m/>
    <m/>
    <m/>
    <m/>
    <m/>
    <m/>
    <m/>
    <m/>
    <m/>
    <m/>
    <m/>
    <x v="0"/>
    <x v="0"/>
    <m/>
  </r>
  <r>
    <s v=""/>
    <s v=" HR_0100_1240"/>
    <s v="Hadron Ring Management-FY24 Travel"/>
    <s v="6.05.01"/>
    <x v="0"/>
    <d v="2023-09-29T00:00:00"/>
    <d v="2024-09-27T00:00:00"/>
    <s v="jtolle"/>
    <s v="vadimp"/>
    <n v="19497.16"/>
    <s v="EDIA"/>
    <s v="A"/>
    <s v="Nonlabor"/>
    <s v="TEC"/>
    <m/>
    <s v="BNL"/>
    <s v="PED"/>
    <s v="PM"/>
    <x v="0"/>
    <s v="T"/>
    <m/>
    <m/>
    <m/>
    <m/>
    <m/>
    <m/>
    <n v="77.989999999999995"/>
    <n v="19419.18"/>
    <m/>
    <m/>
    <m/>
    <m/>
    <m/>
    <m/>
    <m/>
    <m/>
    <m/>
    <m/>
    <x v="0"/>
    <x v="0"/>
    <m/>
  </r>
  <r>
    <s v=""/>
    <s v=" HR_0100_1300"/>
    <s v="Hadron Ring Management-FY25 Travel"/>
    <s v="6.05.01"/>
    <x v="0"/>
    <d v="2024-09-30T00:00:00"/>
    <d v="2025-09-29T00:00:00"/>
    <s v="jtolle"/>
    <s v="vadimp"/>
    <n v="19945.599999999999"/>
    <s v="EDIA"/>
    <s v="A"/>
    <s v="Nonlabor"/>
    <s v="TEC"/>
    <m/>
    <s v="BNL"/>
    <s v="Const"/>
    <s v="PM"/>
    <x v="0"/>
    <s v="T"/>
    <m/>
    <m/>
    <m/>
    <m/>
    <m/>
    <m/>
    <m/>
    <n v="79.78"/>
    <n v="19865.810000000001"/>
    <m/>
    <m/>
    <m/>
    <m/>
    <m/>
    <m/>
    <m/>
    <m/>
    <m/>
    <x v="0"/>
    <x v="0"/>
    <m/>
  </r>
  <r>
    <s v=""/>
    <s v=" HR_0100_1340"/>
    <s v="Hadron Ring Management-FY26 Travel"/>
    <s v="6.05.01"/>
    <x v="0"/>
    <d v="2025-09-30T00:00:00"/>
    <d v="2026-09-29T00:00:00"/>
    <s v="jtolle"/>
    <s v="vadimp"/>
    <n v="20404.349999999999"/>
    <s v="EDIA"/>
    <s v="A"/>
    <s v="Nonlabor"/>
    <s v="TEC"/>
    <m/>
    <s v="BNL"/>
    <s v="Const"/>
    <s v="PM"/>
    <x v="0"/>
    <s v="T"/>
    <m/>
    <m/>
    <m/>
    <m/>
    <m/>
    <m/>
    <m/>
    <m/>
    <n v="81.62"/>
    <n v="20322.73"/>
    <m/>
    <m/>
    <m/>
    <m/>
    <m/>
    <m/>
    <m/>
    <m/>
    <x v="0"/>
    <x v="0"/>
    <m/>
  </r>
  <r>
    <s v=""/>
    <s v=" HR_0100_1380"/>
    <s v="Hadron Ring Management-FY27 Travel"/>
    <s v="6.05.01"/>
    <x v="0"/>
    <d v="2026-09-30T00:00:00"/>
    <d v="2027-09-29T00:00:00"/>
    <s v="jtolle"/>
    <s v="vadimp"/>
    <n v="20873.64"/>
    <s v="EDIA"/>
    <s v="A"/>
    <s v="Nonlabor"/>
    <s v="TEC"/>
    <m/>
    <s v="BNL"/>
    <s v="Const"/>
    <s v="PM"/>
    <x v="0"/>
    <s v="T"/>
    <m/>
    <m/>
    <m/>
    <m/>
    <m/>
    <m/>
    <m/>
    <m/>
    <m/>
    <n v="83.49"/>
    <n v="20790.150000000001"/>
    <m/>
    <m/>
    <m/>
    <m/>
    <m/>
    <m/>
    <m/>
    <x v="0"/>
    <x v="0"/>
    <m/>
  </r>
  <r>
    <s v=""/>
    <s v=" HR_0100_1420"/>
    <s v="Hadron Ring Management-FY28 Travel"/>
    <s v="6.05.01"/>
    <x v="0"/>
    <d v="2027-09-30T00:00:00"/>
    <d v="2028-09-28T00:00:00"/>
    <s v="jtolle"/>
    <s v="vadimp"/>
    <n v="16199.39"/>
    <s v="EDIA"/>
    <s v="A"/>
    <s v="Nonlabor"/>
    <s v="TEC"/>
    <m/>
    <s v="BNL"/>
    <s v="Const"/>
    <s v="PM"/>
    <x v="0"/>
    <s v="T"/>
    <m/>
    <m/>
    <m/>
    <m/>
    <m/>
    <m/>
    <m/>
    <m/>
    <m/>
    <m/>
    <n v="64.8"/>
    <n v="16134.59"/>
    <m/>
    <m/>
    <m/>
    <m/>
    <m/>
    <m/>
    <x v="0"/>
    <x v="0"/>
    <m/>
  </r>
  <r>
    <s v=""/>
    <s v=" HR_0804_1090"/>
    <s v="SHC Beam Transport Magnets - Travel"/>
    <s v="6.05.07.04"/>
    <x v="0"/>
    <d v="2026-07-08T00:00:00"/>
    <d v="2028-07-06T00:00:00"/>
    <s v="jtolle"/>
    <s v="hwitte"/>
    <n v="20277.46"/>
    <s v="EDIA"/>
    <s v="C"/>
    <s v="Nonlabor"/>
    <s v="TEC"/>
    <m/>
    <s v="BNL"/>
    <s v="Const.Fabricate"/>
    <s v="SHC"/>
    <x v="9"/>
    <s v="T"/>
    <m/>
    <m/>
    <m/>
    <m/>
    <m/>
    <m/>
    <m/>
    <m/>
    <m/>
    <n v="2433.29"/>
    <n v="10138.73"/>
    <n v="7705.43"/>
    <m/>
    <m/>
    <m/>
    <m/>
    <m/>
    <m/>
    <x v="0"/>
    <x v="0"/>
    <m/>
  </r>
  <r>
    <s v=""/>
    <s v=" HR_0809_1300"/>
    <s v="Medium PS  - Vendor Support - Travel"/>
    <s v="6.05.07.07"/>
    <x v="0"/>
    <d v="2025-12-10T00:00:00"/>
    <d v="2026-06-02T00:00:00"/>
    <s v="apatil"/>
    <s v="bruno"/>
    <n v="12665.91"/>
    <s v="EDIA"/>
    <s v="C"/>
    <s v="Nonlabor"/>
    <s v="TEC"/>
    <m/>
    <s v="BNL"/>
    <s v="Const"/>
    <s v="SHC"/>
    <x v="10"/>
    <s v="T"/>
    <m/>
    <m/>
    <m/>
    <m/>
    <m/>
    <m/>
    <m/>
    <m/>
    <m/>
    <n v="12665.91"/>
    <m/>
    <m/>
    <m/>
    <m/>
    <m/>
    <m/>
    <m/>
    <m/>
    <x v="0"/>
    <x v="0"/>
    <m/>
  </r>
  <r>
    <s v=""/>
    <s v=" HR_0809_1500"/>
    <s v="Small PS - Vendor Support - Travel"/>
    <s v="6.05.07.07"/>
    <x v="0"/>
    <d v="2025-12-10T00:00:00"/>
    <d v="2026-03-09T00:00:00"/>
    <s v="apatil"/>
    <s v="bruno"/>
    <n v="29553.78"/>
    <s v="EDIA"/>
    <s v="C"/>
    <s v="Nonlabor"/>
    <s v="TEC"/>
    <m/>
    <s v="BNL"/>
    <s v="Const"/>
    <s v="SHC"/>
    <x v="10"/>
    <s v="T"/>
    <m/>
    <m/>
    <m/>
    <m/>
    <m/>
    <m/>
    <m/>
    <m/>
    <m/>
    <n v="29553.78"/>
    <m/>
    <m/>
    <m/>
    <m/>
    <m/>
    <m/>
    <m/>
    <m/>
    <x v="0"/>
    <x v="0"/>
    <m/>
  </r>
  <r>
    <s v=""/>
    <s v=" IF_0301_1560"/>
    <s v="69kV /20 MVA Transformer x 2 - Travel Budget"/>
    <s v="6.11.03.01"/>
    <x v="0"/>
    <d v="2027-01-26T00:00:00"/>
    <d v="2029-01-24T00:00:00"/>
    <s v="apatil"/>
    <s v="nehring"/>
    <n v="21263.23"/>
    <s v="EDIA"/>
    <s v="C"/>
    <s v="Nonlabor"/>
    <s v="TEC"/>
    <m/>
    <s v="BNL"/>
    <s v="Const"/>
    <s v="INF"/>
    <x v="9"/>
    <s v="T"/>
    <m/>
    <m/>
    <m/>
    <m/>
    <m/>
    <m/>
    <m/>
    <m/>
    <m/>
    <m/>
    <n v="7399.6"/>
    <n v="10631.62"/>
    <n v="3232.01"/>
    <m/>
    <m/>
    <m/>
    <m/>
    <m/>
    <x v="0"/>
    <x v="0"/>
    <m/>
  </r>
  <r>
    <s v=""/>
    <s v=" IF_0301_1619"/>
    <s v="15 kV Switchgear - Travel Budget to site visit"/>
    <s v="6.11.03.01"/>
    <x v="0"/>
    <d v="2026-12-09T00:00:00"/>
    <d v="2027-10-01T00:00:00"/>
    <s v="apatil"/>
    <s v="nehring"/>
    <n v="8639.11"/>
    <s v="EDIA"/>
    <s v="C"/>
    <s v="Nonlabor"/>
    <s v="TEC"/>
    <m/>
    <s v="BNL"/>
    <s v="Const"/>
    <s v="INF"/>
    <x v="9"/>
    <s v="T"/>
    <m/>
    <m/>
    <m/>
    <m/>
    <m/>
    <m/>
    <m/>
    <m/>
    <m/>
    <m/>
    <n v="8597.17"/>
    <n v="41.94"/>
    <m/>
    <m/>
    <m/>
    <m/>
    <m/>
    <m/>
    <x v="0"/>
    <x v="0"/>
    <m/>
  </r>
  <r>
    <s v=""/>
    <s v=" AIF_0303_1540"/>
    <s v="Unit Substation Xfmrs for Buildings - Vendor Oversight Travel  Budget"/>
    <s v="6.11.03.03"/>
    <x v="0"/>
    <d v="2024-11-14T00:00:00"/>
    <d v="2027-02-12T00:00:00"/>
    <s v="apatil"/>
    <s v="nehring"/>
    <n v="21001.42"/>
    <s v="EDIA"/>
    <s v="C"/>
    <s v="Nonlabor"/>
    <s v="TEC"/>
    <m/>
    <s v="BNL"/>
    <s v="Const"/>
    <s v="INF"/>
    <x v="9"/>
    <s v="T"/>
    <m/>
    <m/>
    <m/>
    <m/>
    <m/>
    <m/>
    <m/>
    <m/>
    <n v="8250.56"/>
    <n v="9375.6299999999992"/>
    <n v="3375.23"/>
    <m/>
    <m/>
    <m/>
    <m/>
    <m/>
    <m/>
    <m/>
    <x v="0"/>
    <x v="0"/>
    <m/>
  </r>
  <r>
    <s v=""/>
    <s v=" E0607_100870"/>
    <s v="Controls Management - FY24 - Travel"/>
    <s v="6.07.02.01"/>
    <x v="0"/>
    <d v="2023-10-02T00:00:00"/>
    <d v="2024-09-30T00:00:00"/>
    <s v="mahmed"/>
    <s v="jpjamilk"/>
    <n v="11430.4"/>
    <s v="EDIA"/>
    <s v="A"/>
    <s v="Nonlabor"/>
    <s v="TEC"/>
    <m/>
    <s v="BNL"/>
    <s v="PED"/>
    <s v="CONT"/>
    <x v="0"/>
    <s v="T"/>
    <m/>
    <m/>
    <m/>
    <m/>
    <m/>
    <m/>
    <m/>
    <n v="11430.4"/>
    <m/>
    <m/>
    <m/>
    <m/>
    <m/>
    <m/>
    <m/>
    <m/>
    <m/>
    <m/>
    <x v="0"/>
    <x v="0"/>
    <m/>
  </r>
  <r>
    <s v=""/>
    <s v=" E0607_102630"/>
    <s v="Controls Management - FY25 - Travel"/>
    <s v="6.07.02.01"/>
    <x v="0"/>
    <d v="2024-10-01T00:00:00"/>
    <d v="2025-09-30T00:00:00"/>
    <s v="mahmed"/>
    <s v="jpjamilk"/>
    <n v="4814.8900000000003"/>
    <s v="EDIA"/>
    <s v="A"/>
    <s v="Nonlabor"/>
    <s v="TEC"/>
    <m/>
    <s v="BNL"/>
    <s v="Const"/>
    <s v="CONT"/>
    <x v="0"/>
    <s v="T"/>
    <m/>
    <m/>
    <m/>
    <m/>
    <m/>
    <m/>
    <m/>
    <m/>
    <n v="4814.8900000000003"/>
    <m/>
    <m/>
    <m/>
    <m/>
    <m/>
    <m/>
    <m/>
    <m/>
    <m/>
    <x v="0"/>
    <x v="0"/>
    <m/>
  </r>
  <r>
    <s v=""/>
    <s v=" IR_0213_1100"/>
    <s v="IR Magnets Warm - Travel and Oversight"/>
    <s v="6.06.02.01.03"/>
    <x v="0"/>
    <d v="2025-12-10T00:00:00"/>
    <d v="2026-12-09T00:00:00"/>
    <s v="jtolle"/>
    <s v="hwitte"/>
    <n v="29678.85"/>
    <s v="EDIA"/>
    <s v="C"/>
    <s v="Nonlabor"/>
    <s v="TEC"/>
    <m/>
    <s v="BNL"/>
    <s v="Const.Fabricate"/>
    <s v="NC_MAG"/>
    <x v="9"/>
    <s v="T"/>
    <m/>
    <m/>
    <m/>
    <m/>
    <m/>
    <m/>
    <m/>
    <m/>
    <m/>
    <n v="24217.94"/>
    <n v="5460.91"/>
    <m/>
    <m/>
    <m/>
    <m/>
    <m/>
    <m/>
    <m/>
    <x v="0"/>
    <x v="0"/>
    <m/>
  </r>
  <r>
    <s v=""/>
    <s v=" IR_0212_1120"/>
    <s v="Collared Magnet 1 - Q1ApF - Travel"/>
    <s v="6.06.02.01.02"/>
    <x v="0"/>
    <d v="2026-12-07T00:00:00"/>
    <d v="2029-12-05T00:00:00"/>
    <s v="jtolle"/>
    <s v="hwitte"/>
    <n v="93172.69"/>
    <s v="EDIA"/>
    <s v="C"/>
    <s v="Nonlabor"/>
    <s v="TEC"/>
    <m/>
    <s v="BNL"/>
    <s v="Const.Fabricate"/>
    <s v="SC_MAG"/>
    <x v="9"/>
    <s v="T"/>
    <m/>
    <m/>
    <m/>
    <m/>
    <m/>
    <m/>
    <m/>
    <m/>
    <m/>
    <m/>
    <n v="25715.66"/>
    <n v="31057.56"/>
    <n v="30933.33"/>
    <n v="5466.13"/>
    <m/>
    <m/>
    <m/>
    <m/>
    <x v="0"/>
    <x v="0"/>
    <m/>
  </r>
  <r>
    <s v=""/>
    <s v=" IR_0212_1300"/>
    <s v="Collared Magnet 2 - Q1BpF - Travel"/>
    <s v="6.06.02.01.02"/>
    <x v="0"/>
    <d v="2026-12-07T00:00:00"/>
    <d v="2029-12-05T00:00:00"/>
    <s v="jtolle"/>
    <s v="hwitte"/>
    <n v="93172.69"/>
    <s v="EDIA"/>
    <s v="C"/>
    <s v="Nonlabor"/>
    <s v="TEC"/>
    <m/>
    <s v="BNL"/>
    <s v="Const.Fabricate"/>
    <s v="SC_MAG"/>
    <x v="9"/>
    <s v="T"/>
    <m/>
    <m/>
    <m/>
    <m/>
    <m/>
    <m/>
    <m/>
    <m/>
    <m/>
    <m/>
    <n v="25715.66"/>
    <n v="31057.56"/>
    <n v="30933.33"/>
    <n v="5466.13"/>
    <m/>
    <m/>
    <m/>
    <m/>
    <x v="0"/>
    <x v="0"/>
    <m/>
  </r>
  <r>
    <s v=""/>
    <s v=" IR_0212_1480"/>
    <s v="Collared Magnet 3 - Q2pF - Travel"/>
    <s v="6.06.02.01.02"/>
    <x v="0"/>
    <d v="2026-12-07T00:00:00"/>
    <d v="2029-12-05T00:00:00"/>
    <s v="jtolle"/>
    <s v="hwitte"/>
    <n v="93172.69"/>
    <s v="EDIA"/>
    <s v="C"/>
    <s v="Nonlabor"/>
    <s v="TEC"/>
    <m/>
    <s v="BNL"/>
    <s v="Const.Fabricate"/>
    <s v="SC_MAG"/>
    <x v="9"/>
    <s v="T"/>
    <m/>
    <m/>
    <m/>
    <m/>
    <m/>
    <m/>
    <m/>
    <m/>
    <m/>
    <m/>
    <n v="25715.66"/>
    <n v="31057.56"/>
    <n v="30933.33"/>
    <n v="5466.13"/>
    <m/>
    <m/>
    <m/>
    <m/>
    <x v="0"/>
    <x v="0"/>
    <m/>
  </r>
  <r>
    <s v=""/>
    <s v=" IR_0212_1660"/>
    <s v="Collared Magnet 4 - B1pF - Travel"/>
    <s v="6.06.02.01.02"/>
    <x v="0"/>
    <d v="2026-12-07T00:00:00"/>
    <d v="2029-12-05T00:00:00"/>
    <s v="jtolle"/>
    <s v="hwitte"/>
    <n v="93172.69"/>
    <s v="EDIA"/>
    <s v="C"/>
    <s v="Nonlabor"/>
    <s v="TEC"/>
    <m/>
    <s v="BNL"/>
    <s v="Const.Fabricate"/>
    <s v="SC_MAG"/>
    <x v="9"/>
    <s v="T"/>
    <m/>
    <m/>
    <m/>
    <m/>
    <m/>
    <m/>
    <m/>
    <m/>
    <m/>
    <m/>
    <n v="25715.66"/>
    <n v="31057.56"/>
    <n v="30933.33"/>
    <n v="5466.13"/>
    <m/>
    <m/>
    <m/>
    <m/>
    <x v="0"/>
    <x v="0"/>
    <m/>
  </r>
  <r>
    <s v=""/>
    <s v=" IR_0212_1840"/>
    <s v="Collared Magnet 5 - B1ApF - Travel"/>
    <s v="6.06.02.01.02"/>
    <x v="0"/>
    <d v="2026-12-07T00:00:00"/>
    <d v="2029-12-05T00:00:00"/>
    <s v="jtolle"/>
    <s v="hwitte"/>
    <n v="93172.69"/>
    <s v="EDIA"/>
    <s v="C"/>
    <s v="Nonlabor"/>
    <s v="TEC"/>
    <m/>
    <s v="BNL"/>
    <s v="Const.Fabricate"/>
    <s v="SC_MAG"/>
    <x v="9"/>
    <s v="T"/>
    <m/>
    <m/>
    <m/>
    <m/>
    <m/>
    <m/>
    <m/>
    <m/>
    <m/>
    <m/>
    <n v="25715.66"/>
    <n v="31057.56"/>
    <n v="30933.33"/>
    <n v="5466.13"/>
    <m/>
    <m/>
    <m/>
    <m/>
    <x v="0"/>
    <x v="0"/>
    <m/>
  </r>
  <r>
    <s v=""/>
    <s v=" IR_0202_1160"/>
    <s v="Spin Rotator - Travel"/>
    <s v="6.06.02.02"/>
    <x v="0"/>
    <d v="2025-12-10T00:00:00"/>
    <d v="2028-12-08T00:00:00"/>
    <s v="jtolle"/>
    <s v="hwitte"/>
    <n v="91100.09"/>
    <s v="EDIA"/>
    <s v="C"/>
    <s v="Nonlabor"/>
    <s v="TEC"/>
    <m/>
    <s v="BNL"/>
    <s v="Const.Fabricate"/>
    <s v="SC_MAG"/>
    <x v="9"/>
    <s v="T"/>
    <m/>
    <m/>
    <m/>
    <m/>
    <m/>
    <m/>
    <m/>
    <m/>
    <m/>
    <n v="24779.22"/>
    <n v="30366.7"/>
    <n v="30366.7"/>
    <n v="5587.47"/>
    <m/>
    <m/>
    <m/>
    <m/>
    <m/>
    <x v="0"/>
    <x v="0"/>
    <m/>
  </r>
  <r>
    <s v=""/>
    <s v=" IR_0202_1040"/>
    <s v="Spin Rotator - Design Review Travel Budget (5 Scientist)"/>
    <s v="6.06.02.02"/>
    <x v="0"/>
    <d v="2024-10-01T00:00:00"/>
    <d v="2024-10-07T00:00:00"/>
    <s v="jtolle"/>
    <s v="hwitte"/>
    <n v="13756.82"/>
    <s v="EDIA"/>
    <s v="C"/>
    <s v="Nonlabor"/>
    <s v="TEC"/>
    <m/>
    <s v="BNL"/>
    <s v="PED"/>
    <s v="SC_MAG"/>
    <x v="6"/>
    <s v="T"/>
    <m/>
    <m/>
    <m/>
    <m/>
    <m/>
    <m/>
    <m/>
    <m/>
    <n v="13756.82"/>
    <m/>
    <m/>
    <m/>
    <m/>
    <m/>
    <m/>
    <m/>
    <m/>
    <m/>
    <x v="0"/>
    <x v="0"/>
    <m/>
  </r>
  <r>
    <s v=""/>
    <s v=" IR_0202_1420"/>
    <s v="Spin Rotator Quad - Travel"/>
    <s v="6.06.02.02"/>
    <x v="0"/>
    <d v="2025-12-10T00:00:00"/>
    <d v="2028-12-08T00:00:00"/>
    <s v="jtolle"/>
    <s v="hwitte"/>
    <n v="91100.09"/>
    <s v="EDIA"/>
    <s v="C"/>
    <s v="Nonlabor"/>
    <s v="TEC"/>
    <m/>
    <s v="BNL"/>
    <s v="Const.Fabricate"/>
    <s v="NC_MAG"/>
    <x v="9"/>
    <s v="T"/>
    <m/>
    <m/>
    <m/>
    <m/>
    <m/>
    <m/>
    <m/>
    <m/>
    <m/>
    <n v="24779.22"/>
    <n v="30366.7"/>
    <n v="30366.7"/>
    <n v="5587.47"/>
    <m/>
    <m/>
    <m/>
    <m/>
    <m/>
    <x v="0"/>
    <x v="0"/>
    <m/>
  </r>
  <r>
    <s v=""/>
    <s v=" IR_0206_1035"/>
    <s v="IR Beam Position Monitors - System Global - Preliminary Design - Travel"/>
    <s v="6.06.02.05.01"/>
    <x v="0"/>
    <d v="2023-07-24T00:00:00"/>
    <d v="2024-02-12T00:00:00"/>
    <s v="mahmed"/>
    <s v="gassner"/>
    <n v="15341.2"/>
    <s v="EDIA"/>
    <s v="A"/>
    <s v="Nonlabor"/>
    <s v="TEC"/>
    <m/>
    <s v="BNL"/>
    <s v="PED"/>
    <s v="INS"/>
    <x v="11"/>
    <s v="T"/>
    <m/>
    <m/>
    <m/>
    <m/>
    <m/>
    <m/>
    <n v="5447.24"/>
    <n v="9893.9599999999991"/>
    <m/>
    <m/>
    <m/>
    <m/>
    <m/>
    <m/>
    <m/>
    <m/>
    <m/>
    <m/>
    <x v="0"/>
    <x v="0"/>
    <m/>
  </r>
  <r>
    <s v=""/>
    <s v=" IR_0203_1140"/>
    <s v="IR PS - Vendor Support - Non Labor Travel"/>
    <s v="6.06.02.03"/>
    <x v="0"/>
    <d v="2025-12-10T00:00:00"/>
    <d v="2027-05-04T00:00:00"/>
    <s v="apatil"/>
    <s v="bruno"/>
    <n v="42624.75"/>
    <s v="EDIA"/>
    <s v="C"/>
    <s v="Nonlabor"/>
    <s v="TEC"/>
    <m/>
    <s v="BNL"/>
    <s v="Const"/>
    <s v="PS"/>
    <x v="10"/>
    <s v="T"/>
    <m/>
    <m/>
    <m/>
    <m/>
    <m/>
    <m/>
    <m/>
    <m/>
    <m/>
    <n v="24844.14"/>
    <n v="17780.61"/>
    <m/>
    <m/>
    <m/>
    <m/>
    <m/>
    <m/>
    <m/>
    <x v="0"/>
    <x v="0"/>
    <m/>
  </r>
  <r>
    <s v=""/>
    <s v=" IR_0203_1480"/>
    <s v="PED, Quench Protection - Vendor Support - Travel"/>
    <s v="6.06.02.03"/>
    <x v="0"/>
    <d v="2025-12-19T00:00:00"/>
    <d v="2026-12-04T00:00:00"/>
    <s v="apatil"/>
    <s v="bruno"/>
    <n v="49459.28"/>
    <s v="EDIA"/>
    <s v="C"/>
    <s v="Nonlabor"/>
    <s v="TEC"/>
    <m/>
    <s v="BNL"/>
    <s v="Const"/>
    <s v="PS"/>
    <x v="10"/>
    <s v="T"/>
    <m/>
    <m/>
    <m/>
    <m/>
    <m/>
    <m/>
    <m/>
    <m/>
    <m/>
    <n v="40597.83"/>
    <n v="8861.4500000000007"/>
    <m/>
    <m/>
    <m/>
    <m/>
    <m/>
    <m/>
    <m/>
    <x v="0"/>
    <x v="0"/>
    <m/>
  </r>
  <r>
    <s v=""/>
    <s v=" IR_0207_1190"/>
    <s v="Collared Dipole - Travel (6 trips/year/$3.5k each)"/>
    <s v="6.06.02.06"/>
    <x v="0"/>
    <d v="2025-12-09T00:00:00"/>
    <d v="2029-04-18T00:00:00"/>
    <s v="jtolle"/>
    <s v="hwitte"/>
    <n v="91502"/>
    <s v="EDIA"/>
    <s v="C"/>
    <s v="Nonlabor"/>
    <s v="TEC"/>
    <m/>
    <s v="BNL"/>
    <s v="Const.Fabricate"/>
    <s v="SC_MAG"/>
    <x v="9"/>
    <s v="T"/>
    <m/>
    <m/>
    <m/>
    <m/>
    <m/>
    <m/>
    <m/>
    <m/>
    <m/>
    <n v="22330.84"/>
    <n v="27232.74"/>
    <n v="27232.74"/>
    <n v="14705.68"/>
    <m/>
    <m/>
    <m/>
    <m/>
    <m/>
    <x v="0"/>
    <x v="0"/>
    <m/>
  </r>
  <r>
    <s v=""/>
    <s v=" IR_0100_1220"/>
    <s v="Interaction Regions and Detector Interface Management-FY22 - Travel"/>
    <s v="6.06.01"/>
    <x v="0"/>
    <d v="2021-10-01T00:00:00"/>
    <d v="2022-09-30T00:00:00"/>
    <s v="glayden"/>
    <s v="drees"/>
    <n v="0"/>
    <s v="EDIA"/>
    <s v="A"/>
    <s v="Nonlabor"/>
    <s v="TEC"/>
    <m/>
    <s v="BNL"/>
    <s v="PED"/>
    <s v="PM"/>
    <x v="0"/>
    <s v="T"/>
    <m/>
    <m/>
    <m/>
    <m/>
    <m/>
    <m/>
    <m/>
    <m/>
    <m/>
    <m/>
    <m/>
    <m/>
    <m/>
    <m/>
    <m/>
    <m/>
    <m/>
    <m/>
    <x v="0"/>
    <x v="0"/>
    <m/>
  </r>
  <r>
    <s v=""/>
    <s v=" IR_0100_1280"/>
    <s v="Interaction Regions and Detector Interface Management-FY23 - Travel"/>
    <s v="6.06.01"/>
    <x v="0"/>
    <d v="2022-10-03T00:00:00"/>
    <d v="2023-09-29T00:00:00"/>
    <s v="glayden"/>
    <s v="drees"/>
    <n v="19060.53"/>
    <s v="EDIA"/>
    <s v="A"/>
    <s v="Nonlabor"/>
    <s v="TEC"/>
    <m/>
    <s v="BNL"/>
    <s v="PED"/>
    <s v="PM"/>
    <x v="0"/>
    <s v="T"/>
    <m/>
    <m/>
    <m/>
    <m/>
    <m/>
    <m/>
    <n v="19060.53"/>
    <m/>
    <m/>
    <m/>
    <m/>
    <m/>
    <m/>
    <m/>
    <m/>
    <m/>
    <m/>
    <m/>
    <x v="0"/>
    <x v="0"/>
    <m/>
  </r>
  <r>
    <s v=""/>
    <s v=" IR_0100_1340"/>
    <s v="Interaction Regions and Detector Interface Management-FY24 - Travel"/>
    <s v="6.06.01"/>
    <x v="0"/>
    <d v="2023-10-02T00:00:00"/>
    <d v="2024-09-30T00:00:00"/>
    <s v="glayden"/>
    <s v="drees"/>
    <n v="19498.919999999998"/>
    <s v="EDIA"/>
    <s v="A"/>
    <s v="Nonlabor"/>
    <s v="TEC"/>
    <m/>
    <s v="BNL"/>
    <s v="PED"/>
    <s v="PM"/>
    <x v="0"/>
    <s v="T"/>
    <m/>
    <m/>
    <m/>
    <m/>
    <m/>
    <m/>
    <m/>
    <n v="19498.919999999998"/>
    <m/>
    <m/>
    <m/>
    <m/>
    <m/>
    <m/>
    <m/>
    <m/>
    <m/>
    <m/>
    <x v="0"/>
    <x v="0"/>
    <m/>
  </r>
  <r>
    <s v=""/>
    <s v=" IR_0100_1400"/>
    <s v="Interaction Regions and Detector Interface Management-FY25 - Travel"/>
    <s v="6.06.01"/>
    <x v="0"/>
    <d v="2024-10-01T00:00:00"/>
    <d v="2025-09-30T00:00:00"/>
    <s v="glayden"/>
    <s v="drees"/>
    <n v="19947.39"/>
    <s v="EDIA"/>
    <s v="A"/>
    <s v="Nonlabor"/>
    <s v="TEC"/>
    <m/>
    <s v="BNL"/>
    <s v="Const"/>
    <s v="PM"/>
    <x v="0"/>
    <s v="T"/>
    <m/>
    <m/>
    <m/>
    <m/>
    <m/>
    <m/>
    <m/>
    <m/>
    <n v="19947.39"/>
    <m/>
    <m/>
    <m/>
    <m/>
    <m/>
    <m/>
    <m/>
    <m/>
    <m/>
    <x v="0"/>
    <x v="0"/>
    <m/>
  </r>
  <r>
    <s v=""/>
    <s v=" IR_0100_1460"/>
    <s v="Interaction Regions and Detector Interface Management-FY26 - Travel"/>
    <s v="6.06.01"/>
    <x v="0"/>
    <d v="2025-10-01T00:00:00"/>
    <d v="2026-09-30T00:00:00"/>
    <s v="glayden"/>
    <s v="drees"/>
    <n v="20406.18"/>
    <s v="EDIA"/>
    <s v="A"/>
    <s v="Nonlabor"/>
    <s v="TEC"/>
    <m/>
    <s v="BNL"/>
    <s v="Const"/>
    <s v="PM"/>
    <x v="0"/>
    <s v="T"/>
    <m/>
    <m/>
    <m/>
    <m/>
    <m/>
    <m/>
    <m/>
    <m/>
    <m/>
    <n v="20406.18"/>
    <m/>
    <m/>
    <m/>
    <m/>
    <m/>
    <m/>
    <m/>
    <m/>
    <x v="0"/>
    <x v="0"/>
    <m/>
  </r>
  <r>
    <s v=""/>
    <s v=" IR_0100_1520"/>
    <s v="Interaction Regions and Detector Interface Management-FY27 - Travel"/>
    <s v="6.06.01"/>
    <x v="0"/>
    <d v="2026-10-01T00:00:00"/>
    <d v="2027-09-30T00:00:00"/>
    <s v="glayden"/>
    <s v="drees"/>
    <n v="20875.52"/>
    <s v="EDIA"/>
    <s v="A"/>
    <s v="Nonlabor"/>
    <s v="TEC"/>
    <m/>
    <s v="BNL"/>
    <s v="Const"/>
    <s v="PM"/>
    <x v="0"/>
    <s v="T"/>
    <m/>
    <m/>
    <m/>
    <m/>
    <m/>
    <m/>
    <m/>
    <m/>
    <m/>
    <m/>
    <n v="20875.52"/>
    <m/>
    <m/>
    <m/>
    <m/>
    <m/>
    <m/>
    <m/>
    <x v="0"/>
    <x v="0"/>
    <m/>
  </r>
  <r>
    <s v=""/>
    <s v=" IR_0100_1580"/>
    <s v="Interaction Regions and Detector Interface Management-FY28 - Travel"/>
    <s v="6.06.01"/>
    <x v="0"/>
    <d v="2027-10-01T00:00:00"/>
    <d v="2028-09-29T00:00:00"/>
    <s v="glayden"/>
    <s v="drees"/>
    <n v="21355.66"/>
    <s v="EDIA"/>
    <s v="A"/>
    <s v="Nonlabor"/>
    <s v="TEC"/>
    <m/>
    <s v="BNL"/>
    <s v="Const"/>
    <s v="PM"/>
    <x v="0"/>
    <s v="T"/>
    <m/>
    <m/>
    <m/>
    <m/>
    <m/>
    <m/>
    <m/>
    <m/>
    <m/>
    <m/>
    <m/>
    <n v="21355.66"/>
    <m/>
    <m/>
    <m/>
    <m/>
    <m/>
    <m/>
    <x v="0"/>
    <x v="0"/>
    <m/>
  </r>
  <r>
    <s v=""/>
    <s v=" DE_0100_1150"/>
    <s v="BNL Detector Management - Travel FY26"/>
    <s v="6.10.01"/>
    <x v="0"/>
    <d v="2025-10-01T00:00:00"/>
    <d v="2026-09-30T00:00:00"/>
    <s v="tlewis"/>
    <s v="elke"/>
    <n v="10554.92"/>
    <s v="EDIA"/>
    <s v="A"/>
    <s v="Nonlabor"/>
    <s v="TEC"/>
    <m/>
    <s v="BNL"/>
    <s v="Const"/>
    <s v="DET"/>
    <x v="0"/>
    <s v="T"/>
    <m/>
    <m/>
    <m/>
    <m/>
    <m/>
    <m/>
    <m/>
    <m/>
    <m/>
    <n v="10554.92"/>
    <m/>
    <m/>
    <m/>
    <m/>
    <m/>
    <m/>
    <m/>
    <m/>
    <x v="0"/>
    <x v="0"/>
    <m/>
  </r>
  <r>
    <s v=""/>
    <s v=" AS_0101_1820"/>
    <s v="Accelerator Support Systems Travel - FY23"/>
    <s v="6.07.01.01"/>
    <x v="0"/>
    <d v="2022-10-03T00:00:00"/>
    <d v="2023-09-29T00:00:00"/>
    <s v="egolnar"/>
    <s v="tuozzolo"/>
    <n v="19060.53"/>
    <s v="EDIA"/>
    <s v="A"/>
    <s v="Nonlabor"/>
    <s v="TEC"/>
    <m/>
    <s v="BNL"/>
    <s v="PED"/>
    <s v="PM"/>
    <x v="0"/>
    <s v="T"/>
    <m/>
    <m/>
    <m/>
    <m/>
    <m/>
    <m/>
    <n v="19060.53"/>
    <m/>
    <m/>
    <m/>
    <m/>
    <m/>
    <m/>
    <m/>
    <m/>
    <m/>
    <m/>
    <m/>
    <x v="0"/>
    <x v="0"/>
    <m/>
  </r>
  <r>
    <s v=""/>
    <s v=" AS_0101_1830"/>
    <s v="Accelerator Support Systems Travel - FY24"/>
    <s v="6.07.01.01"/>
    <x v="0"/>
    <d v="2023-10-02T00:00:00"/>
    <d v="2024-09-30T00:00:00"/>
    <s v="egolnar"/>
    <s v="tuozzolo"/>
    <n v="19498.919999999998"/>
    <s v="EDIA"/>
    <s v="A"/>
    <s v="Nonlabor"/>
    <s v="TEC"/>
    <m/>
    <s v="BNL"/>
    <s v="PED"/>
    <s v="PM"/>
    <x v="0"/>
    <s v="T"/>
    <m/>
    <m/>
    <m/>
    <m/>
    <m/>
    <m/>
    <m/>
    <n v="19498.919999999998"/>
    <m/>
    <m/>
    <m/>
    <m/>
    <m/>
    <m/>
    <m/>
    <m/>
    <m/>
    <m/>
    <x v="0"/>
    <x v="0"/>
    <m/>
  </r>
  <r>
    <s v=""/>
    <s v=" AS_0101_1840"/>
    <s v="Accelerator Support Systems Travel - FY25"/>
    <s v="6.07.01.01"/>
    <x v="0"/>
    <d v="2024-10-01T00:00:00"/>
    <d v="2025-09-30T00:00:00"/>
    <s v="egolnar"/>
    <s v="tuozzolo"/>
    <n v="19947.39"/>
    <s v="EDIA"/>
    <s v="A"/>
    <s v="Nonlabor"/>
    <s v="TEC"/>
    <m/>
    <s v="BNL"/>
    <s v="Const"/>
    <s v="PM"/>
    <x v="0"/>
    <s v="T"/>
    <m/>
    <m/>
    <m/>
    <m/>
    <m/>
    <m/>
    <m/>
    <m/>
    <n v="19947.39"/>
    <m/>
    <m/>
    <m/>
    <m/>
    <m/>
    <m/>
    <m/>
    <m/>
    <m/>
    <x v="0"/>
    <x v="0"/>
    <m/>
  </r>
  <r>
    <s v=""/>
    <s v=" AS_0101_1850"/>
    <s v="Accelerator Support Systems Travel - FY26"/>
    <s v="6.07.01.01"/>
    <x v="0"/>
    <d v="2025-10-01T00:00:00"/>
    <d v="2026-09-30T00:00:00"/>
    <s v="egolnar"/>
    <s v="tuozzolo"/>
    <n v="20406.18"/>
    <s v="EDIA"/>
    <s v="A"/>
    <s v="Nonlabor"/>
    <s v="TEC"/>
    <m/>
    <s v="BNL"/>
    <s v="Const"/>
    <s v="PM"/>
    <x v="0"/>
    <s v="T"/>
    <m/>
    <m/>
    <m/>
    <m/>
    <m/>
    <m/>
    <m/>
    <m/>
    <m/>
    <n v="20406.18"/>
    <m/>
    <m/>
    <m/>
    <m/>
    <m/>
    <m/>
    <m/>
    <m/>
    <x v="0"/>
    <x v="0"/>
    <m/>
  </r>
  <r>
    <s v=""/>
    <s v=" AS_0101_1860"/>
    <s v="Accelerator Support Systems Travel - FY27"/>
    <s v="6.07.01.01"/>
    <x v="0"/>
    <d v="2026-10-01T00:00:00"/>
    <d v="2027-09-30T00:00:00"/>
    <s v="egolnar"/>
    <s v="tuozzolo"/>
    <n v="20875.52"/>
    <s v="EDIA"/>
    <s v="A"/>
    <s v="Nonlabor"/>
    <s v="TEC"/>
    <m/>
    <s v="BNL"/>
    <s v="Const"/>
    <s v="PM"/>
    <x v="0"/>
    <s v="T"/>
    <m/>
    <m/>
    <m/>
    <m/>
    <m/>
    <m/>
    <m/>
    <m/>
    <m/>
    <m/>
    <n v="20875.52"/>
    <m/>
    <m/>
    <m/>
    <m/>
    <m/>
    <m/>
    <m/>
    <x v="0"/>
    <x v="0"/>
    <m/>
  </r>
  <r>
    <s v=""/>
    <s v=" AS_0101_1870"/>
    <s v="Accelerator Support Systems Travel - FY28"/>
    <s v="6.07.01.01"/>
    <x v="0"/>
    <d v="2027-10-01T00:00:00"/>
    <d v="2028-09-29T00:00:00"/>
    <s v="egolnar"/>
    <s v="tuozzolo"/>
    <n v="10677.83"/>
    <s v="EDIA"/>
    <s v="A"/>
    <s v="Nonlabor"/>
    <s v="TEC"/>
    <m/>
    <s v="BNL"/>
    <s v="Const"/>
    <s v="PM"/>
    <x v="0"/>
    <s v="T"/>
    <m/>
    <m/>
    <m/>
    <m/>
    <m/>
    <m/>
    <m/>
    <m/>
    <m/>
    <m/>
    <m/>
    <n v="10677.83"/>
    <m/>
    <m/>
    <m/>
    <m/>
    <m/>
    <m/>
    <x v="0"/>
    <x v="0"/>
    <m/>
  </r>
  <r>
    <s v=""/>
    <s v=" PM_0101_1700"/>
    <s v="Director - FY29 Travel"/>
    <s v="6.01.01.01.01"/>
    <x v="0"/>
    <d v="2028-10-02T00:00:00"/>
    <d v="2029-09-28T00:00:00"/>
    <s v="kkrug"/>
    <s v="llari"/>
    <n v="6081.81"/>
    <s v="EDIA"/>
    <s v="A"/>
    <s v="Nonlabor"/>
    <s v="TEC"/>
    <m/>
    <s v="BNL"/>
    <s v="Const"/>
    <s v="PM"/>
    <x v="0"/>
    <s v="T"/>
    <m/>
    <m/>
    <m/>
    <m/>
    <m/>
    <m/>
    <m/>
    <m/>
    <m/>
    <m/>
    <m/>
    <m/>
    <n v="6081.81"/>
    <m/>
    <m/>
    <m/>
    <m/>
    <m/>
    <x v="0"/>
    <x v="0"/>
    <m/>
  </r>
  <r>
    <s v=""/>
    <s v=" PM_0101_1704"/>
    <s v="Director - FY30 Travel"/>
    <s v="6.01.01.01.01"/>
    <x v="0"/>
    <d v="2029-10-01T00:00:00"/>
    <d v="1930-09-30T00:00:00"/>
    <s v="kkrug"/>
    <s v="llari"/>
    <n v="3110.85"/>
    <s v="EDIA"/>
    <s v="A"/>
    <s v="Nonlabor"/>
    <s v="OPC"/>
    <m/>
    <s v="BNL"/>
    <s v="Pre-Ops"/>
    <s v="PM"/>
    <x v="0"/>
    <s v="T"/>
    <m/>
    <m/>
    <m/>
    <m/>
    <m/>
    <m/>
    <m/>
    <m/>
    <m/>
    <m/>
    <m/>
    <m/>
    <m/>
    <n v="3110.85"/>
    <m/>
    <m/>
    <m/>
    <m/>
    <x v="0"/>
    <x v="0"/>
    <m/>
  </r>
  <r>
    <s v=""/>
    <s v=" PM_0101_1708"/>
    <s v="Director - FY31 Travel"/>
    <s v="6.01.01.01.01"/>
    <x v="0"/>
    <d v="1930-10-01T00:00:00"/>
    <d v="1931-09-30T00:00:00"/>
    <s v="kkrug"/>
    <s v="llari"/>
    <n v="3182.4"/>
    <s v="EDIA"/>
    <s v="A"/>
    <s v="Nonlabor"/>
    <s v="OPC"/>
    <m/>
    <s v="BNL"/>
    <s v="Pre-Ops"/>
    <s v="PM"/>
    <x v="0"/>
    <s v="T"/>
    <m/>
    <m/>
    <m/>
    <m/>
    <m/>
    <m/>
    <m/>
    <m/>
    <m/>
    <m/>
    <m/>
    <m/>
    <m/>
    <m/>
    <n v="3182.4"/>
    <m/>
    <m/>
    <m/>
    <x v="0"/>
    <x v="0"/>
    <m/>
  </r>
  <r>
    <s v=""/>
    <s v=" PM_0102_1640"/>
    <s v="Deputy Director - FY29 Travel"/>
    <s v="6.01.01.01.02"/>
    <x v="0"/>
    <d v="2028-10-02T00:00:00"/>
    <d v="2029-09-28T00:00:00"/>
    <s v="kkrug"/>
    <s v="llari"/>
    <n v="2560.6"/>
    <s v="EDIA"/>
    <s v="A"/>
    <s v="Nonlabor"/>
    <s v="TEC"/>
    <m/>
    <s v="BNL"/>
    <s v="Const"/>
    <s v="PM"/>
    <x v="0"/>
    <s v="T"/>
    <m/>
    <m/>
    <m/>
    <m/>
    <m/>
    <m/>
    <m/>
    <m/>
    <m/>
    <m/>
    <m/>
    <m/>
    <n v="2560.6"/>
    <n v="0"/>
    <m/>
    <m/>
    <m/>
    <m/>
    <x v="0"/>
    <x v="0"/>
    <m/>
  </r>
  <r>
    <s v=""/>
    <s v=" PM_0102_1670"/>
    <s v="Deputy Director - FY30 Travel"/>
    <s v="6.01.01.01.02"/>
    <x v="0"/>
    <d v="2029-10-01T00:00:00"/>
    <d v="1930-09-30T00:00:00"/>
    <s v="kkrug"/>
    <s v="llari"/>
    <n v="2619.4899999999998"/>
    <s v="EDIA"/>
    <s v="A"/>
    <s v="Nonlabor"/>
    <s v="OPC"/>
    <m/>
    <s v="BNL"/>
    <s v="Pre-Ops"/>
    <s v="PM"/>
    <x v="0"/>
    <s v="T"/>
    <m/>
    <m/>
    <m/>
    <m/>
    <m/>
    <m/>
    <m/>
    <m/>
    <m/>
    <m/>
    <m/>
    <m/>
    <m/>
    <n v="2619.4899999999998"/>
    <m/>
    <m/>
    <m/>
    <m/>
    <x v="0"/>
    <x v="0"/>
    <m/>
  </r>
  <r>
    <s v=""/>
    <s v=" PM_0102_1700"/>
    <s v="Deputy Director - FY31 Travel"/>
    <s v="6.01.01.01.02"/>
    <x v="0"/>
    <d v="1930-10-01T00:00:00"/>
    <d v="1931-09-30T00:00:00"/>
    <s v="kkrug"/>
    <s v="llari"/>
    <n v="1339.87"/>
    <s v="EDIA"/>
    <s v="A"/>
    <s v="Nonlabor"/>
    <s v="OPC"/>
    <m/>
    <s v="BNL"/>
    <s v="Pre-Ops"/>
    <s v="PM"/>
    <x v="0"/>
    <s v="T"/>
    <m/>
    <m/>
    <m/>
    <m/>
    <m/>
    <m/>
    <m/>
    <m/>
    <m/>
    <m/>
    <m/>
    <m/>
    <m/>
    <m/>
    <n v="1339.87"/>
    <m/>
    <m/>
    <m/>
    <x v="0"/>
    <x v="0"/>
    <m/>
  </r>
  <r>
    <s v=""/>
    <s v=" PM_0103_1620"/>
    <s v="Committees - FY29 Travel - Domestic"/>
    <s v="6.01.01.01.03"/>
    <x v="0"/>
    <d v="2028-10-02T00:00:00"/>
    <d v="2029-09-28T00:00:00"/>
    <s v="kkrug"/>
    <s v="apetrone"/>
    <n v="44228.55"/>
    <s v="EDIA"/>
    <s v="A"/>
    <s v="Nonlabor"/>
    <s v="TEC"/>
    <m/>
    <s v="BNL"/>
    <s v="Const"/>
    <s v="PM"/>
    <x v="0"/>
    <s v="T"/>
    <m/>
    <m/>
    <m/>
    <m/>
    <m/>
    <m/>
    <m/>
    <m/>
    <m/>
    <m/>
    <m/>
    <m/>
    <n v="44228.55"/>
    <m/>
    <m/>
    <m/>
    <m/>
    <m/>
    <x v="0"/>
    <x v="0"/>
    <m/>
  </r>
  <r>
    <s v=""/>
    <s v=" PM_0103_1640"/>
    <s v="Committees - FY29 Travel - Foreign"/>
    <s v="6.01.01.01.03"/>
    <x v="0"/>
    <d v="2028-10-02T00:00:00"/>
    <d v="2029-09-28T00:00:00"/>
    <s v="kkrug"/>
    <s v="apetrone"/>
    <n v="44228.55"/>
    <s v="EDIA"/>
    <s v="A"/>
    <s v="Nonlabor"/>
    <s v="TEC"/>
    <m/>
    <s v="BNL"/>
    <s v="Const"/>
    <s v="PM"/>
    <x v="0"/>
    <s v="T"/>
    <m/>
    <m/>
    <m/>
    <m/>
    <m/>
    <m/>
    <m/>
    <m/>
    <m/>
    <m/>
    <m/>
    <m/>
    <n v="44228.55"/>
    <m/>
    <m/>
    <m/>
    <m/>
    <m/>
    <x v="0"/>
    <x v="0"/>
    <m/>
  </r>
  <r>
    <s v=""/>
    <s v=" PM_0103_1642"/>
    <s v="Committees - FY30 Travel - Domestic"/>
    <s v="6.01.01.01.03"/>
    <x v="0"/>
    <d v="2029-10-01T00:00:00"/>
    <d v="1930-09-30T00:00:00"/>
    <s v="kkrug"/>
    <s v="apetrone"/>
    <n v="45245.8"/>
    <s v="EDIA"/>
    <s v="A"/>
    <s v="Nonlabor"/>
    <s v="OPC"/>
    <m/>
    <s v="BNL"/>
    <s v="Pre-Ops"/>
    <s v="PM"/>
    <x v="0"/>
    <s v="T"/>
    <m/>
    <m/>
    <m/>
    <m/>
    <m/>
    <m/>
    <m/>
    <m/>
    <m/>
    <m/>
    <m/>
    <m/>
    <m/>
    <n v="45245.8"/>
    <m/>
    <m/>
    <m/>
    <m/>
    <x v="0"/>
    <x v="0"/>
    <m/>
  </r>
  <r>
    <s v=""/>
    <s v=" PM_0103_1643"/>
    <s v="Committees - FY30 Travel - Foreign"/>
    <s v="6.01.01.01.03"/>
    <x v="0"/>
    <d v="2029-10-01T00:00:00"/>
    <d v="1930-09-30T00:00:00"/>
    <s v="kkrug"/>
    <s v="apetrone"/>
    <n v="45245.8"/>
    <s v="EDIA"/>
    <s v="A"/>
    <s v="Nonlabor"/>
    <s v="OPC"/>
    <m/>
    <s v="BNL"/>
    <s v="Pre-Ops"/>
    <s v="PM"/>
    <x v="0"/>
    <s v="T"/>
    <m/>
    <m/>
    <m/>
    <m/>
    <m/>
    <m/>
    <m/>
    <m/>
    <m/>
    <m/>
    <m/>
    <m/>
    <m/>
    <n v="45245.8"/>
    <m/>
    <m/>
    <m/>
    <m/>
    <x v="0"/>
    <x v="0"/>
    <m/>
  </r>
  <r>
    <s v=""/>
    <s v=" PM_0103_1645"/>
    <s v="Committees - FY31 Travel - Domestic"/>
    <s v="6.01.01.01.03"/>
    <x v="0"/>
    <d v="1930-10-01T00:00:00"/>
    <d v="1931-09-30T00:00:00"/>
    <s v="kkrug"/>
    <s v="apetrone"/>
    <n v="46286.45"/>
    <s v="EDIA"/>
    <s v="A"/>
    <s v="Nonlabor"/>
    <s v="OPC"/>
    <m/>
    <s v="BNL"/>
    <s v="Pre-Ops"/>
    <s v="PM"/>
    <x v="0"/>
    <s v="T"/>
    <m/>
    <m/>
    <m/>
    <m/>
    <m/>
    <m/>
    <m/>
    <m/>
    <m/>
    <m/>
    <m/>
    <m/>
    <m/>
    <m/>
    <n v="46286.45"/>
    <m/>
    <m/>
    <m/>
    <x v="0"/>
    <x v="0"/>
    <m/>
  </r>
  <r>
    <s v=""/>
    <s v=" PM_0103_1646"/>
    <s v="Committees - FY31 Travel - Foreign"/>
    <s v="6.01.01.01.03"/>
    <x v="0"/>
    <d v="1930-10-01T00:00:00"/>
    <d v="1931-09-30T00:00:00"/>
    <s v="kkrug"/>
    <s v="apetrone"/>
    <n v="46286.45"/>
    <s v="EDIA"/>
    <s v="A"/>
    <s v="Nonlabor"/>
    <s v="OPC"/>
    <m/>
    <s v="BNL"/>
    <s v="Pre-Ops"/>
    <s v="PM"/>
    <x v="0"/>
    <s v="T"/>
    <m/>
    <m/>
    <m/>
    <m/>
    <m/>
    <m/>
    <m/>
    <m/>
    <m/>
    <m/>
    <m/>
    <m/>
    <m/>
    <m/>
    <n v="46286.45"/>
    <m/>
    <m/>
    <m/>
    <x v="0"/>
    <x v="0"/>
    <m/>
  </r>
  <r>
    <s v=""/>
    <s v=" RD_0301_1070"/>
    <s v="Accelerator Systems R&amp;D Management - FY22 - Travel"/>
    <s v="6.02.03.01"/>
    <x v="0"/>
    <d v="2021-10-01T00:00:00"/>
    <d v="2022-09-30T00:00:00"/>
    <s v="apatil"/>
    <s v="qiowu"/>
    <n v="0"/>
    <s v="EDIA"/>
    <s v="A"/>
    <s v="Nonlabor"/>
    <s v="OPC"/>
    <m/>
    <s v="BNL"/>
    <s v="R&amp;D"/>
    <s v="AD"/>
    <x v="0"/>
    <s v="T"/>
    <m/>
    <m/>
    <m/>
    <m/>
    <m/>
    <m/>
    <m/>
    <m/>
    <m/>
    <m/>
    <m/>
    <m/>
    <m/>
    <m/>
    <m/>
    <m/>
    <m/>
    <m/>
    <x v="0"/>
    <x v="0"/>
    <m/>
  </r>
  <r>
    <s v=""/>
    <s v=" RD_0301_1090"/>
    <s v="Accelerator Systems R&amp;D Management - FY23 - Travel"/>
    <s v="6.02.03.01"/>
    <x v="1"/>
    <d v="2022-10-03T00:00:00"/>
    <d v="2023-09-29T00:00:00"/>
    <s v="apatil"/>
    <s v="qiowu"/>
    <n v="6769.77"/>
    <s v="EDIA"/>
    <s v="A"/>
    <s v="Nonlabor"/>
    <s v="OPC"/>
    <m/>
    <s v="BNL"/>
    <s v="R&amp;D"/>
    <s v="AD"/>
    <x v="0"/>
    <s v="T"/>
    <m/>
    <m/>
    <m/>
    <m/>
    <m/>
    <m/>
    <n v="6769.77"/>
    <m/>
    <m/>
    <m/>
    <m/>
    <m/>
    <m/>
    <m/>
    <m/>
    <m/>
    <m/>
    <m/>
    <x v="0"/>
    <x v="0"/>
    <m/>
  </r>
  <r>
    <s v=""/>
    <s v=" RD_0301_1110"/>
    <s v="Accelerator Systems R&amp;D Management - FY24 - Travel"/>
    <s v="6.02.03.01"/>
    <x v="1"/>
    <d v="2023-10-02T00:00:00"/>
    <d v="2024-09-30T00:00:00"/>
    <s v="apatil"/>
    <s v="qiowu"/>
    <n v="6925.48"/>
    <s v="EDIA"/>
    <s v="A"/>
    <s v="Nonlabor"/>
    <s v="OPC"/>
    <m/>
    <s v="BNL"/>
    <s v="R&amp;D"/>
    <s v="AD"/>
    <x v="0"/>
    <s v="T"/>
    <m/>
    <m/>
    <m/>
    <m/>
    <m/>
    <m/>
    <m/>
    <n v="6925.48"/>
    <m/>
    <m/>
    <m/>
    <m/>
    <m/>
    <m/>
    <m/>
    <m/>
    <m/>
    <m/>
    <x v="0"/>
    <x v="0"/>
    <m/>
  </r>
  <r>
    <s v=""/>
    <s v=" RD_0301_1130"/>
    <s v="Accelerator Systems R&amp;D Management - FY25 - Travel"/>
    <s v="6.02.03.01"/>
    <x v="1"/>
    <d v="2024-10-01T00:00:00"/>
    <d v="2025-09-30T00:00:00"/>
    <s v="apatil"/>
    <s v="qiowu"/>
    <n v="7084.76"/>
    <s v="EDIA"/>
    <s v="A"/>
    <s v="Nonlabor"/>
    <s v="OPC"/>
    <m/>
    <s v="BNL"/>
    <s v="R&amp;D"/>
    <s v="AD"/>
    <x v="0"/>
    <s v="T"/>
    <m/>
    <m/>
    <m/>
    <m/>
    <m/>
    <m/>
    <m/>
    <m/>
    <n v="7084.76"/>
    <m/>
    <m/>
    <m/>
    <m/>
    <m/>
    <m/>
    <m/>
    <m/>
    <m/>
    <x v="0"/>
    <x v="0"/>
    <m/>
  </r>
  <r>
    <s v=""/>
    <s v=" RD_0306_5580"/>
    <s v="D1-D10 Hadron Vacuum Chamber R&amp;D - Travel Budget"/>
    <s v="6.02.03.04"/>
    <x v="0"/>
    <d v="2022-10-03T00:00:00"/>
    <d v="2025-01-29T00:00:00"/>
    <s v="rnavarrol"/>
    <s v="sverdu"/>
    <n v="61659.11"/>
    <s v="EDIA"/>
    <s v="C"/>
    <s v="Nonlabor"/>
    <s v="OPC"/>
    <m/>
    <s v="BNL"/>
    <s v="R&amp;D"/>
    <s v="VAC"/>
    <x v="3"/>
    <s v="B"/>
    <m/>
    <m/>
    <m/>
    <m/>
    <m/>
    <m/>
    <n v="26516.61"/>
    <n v="26623.1"/>
    <n v="8519.39"/>
    <m/>
    <m/>
    <m/>
    <m/>
    <m/>
    <m/>
    <m/>
    <m/>
    <m/>
    <x v="0"/>
    <x v="0"/>
    <m/>
  </r>
  <r>
    <s v=""/>
    <s v=" EJ_0100_1420"/>
    <s v="Electron Injector Management-FY29 Travel"/>
    <s v="6.03.01"/>
    <x v="0"/>
    <d v="2028-10-02T00:00:00"/>
    <d v="2029-09-28T00:00:00"/>
    <s v="mahmed"/>
    <s v="vranjbar"/>
    <n v="4655.6400000000003"/>
    <s v="EDIA"/>
    <s v="A"/>
    <s v="Nonlabor"/>
    <s v="OPC"/>
    <m/>
    <s v="BNL"/>
    <s v="Pre-Ops"/>
    <s v="PM"/>
    <x v="0"/>
    <s v="T"/>
    <m/>
    <m/>
    <m/>
    <m/>
    <m/>
    <m/>
    <m/>
    <m/>
    <m/>
    <m/>
    <m/>
    <m/>
    <n v="4655.6400000000003"/>
    <m/>
    <m/>
    <m/>
    <m/>
    <m/>
    <x v="0"/>
    <x v="0"/>
    <m/>
  </r>
  <r>
    <s v=""/>
    <s v=" EJ_0100_1440"/>
    <s v="Electron Injector Management-FY30 Travel"/>
    <s v="6.03.01"/>
    <x v="0"/>
    <d v="2029-10-01T00:00:00"/>
    <d v="1930-09-30T00:00:00"/>
    <s v="mahmed"/>
    <s v="vranjbar"/>
    <n v="2381.36"/>
    <s v="EDIA"/>
    <s v="A"/>
    <s v="Nonlabor"/>
    <s v="OPC"/>
    <m/>
    <s v="BNL"/>
    <s v="Pre-Ops"/>
    <s v="PM"/>
    <x v="0"/>
    <s v="T"/>
    <m/>
    <m/>
    <m/>
    <m/>
    <m/>
    <m/>
    <m/>
    <m/>
    <m/>
    <m/>
    <m/>
    <m/>
    <m/>
    <n v="2381.36"/>
    <m/>
    <m/>
    <m/>
    <m/>
    <x v="0"/>
    <x v="0"/>
    <m/>
  </r>
  <r>
    <s v=""/>
    <s v=" EJ_0100_1460"/>
    <s v="Electron Injector Management-FY31 Travel"/>
    <s v="6.03.01"/>
    <x v="0"/>
    <d v="1930-10-01T00:00:00"/>
    <d v="1931-07-01T00:00:00"/>
    <s v="mahmed"/>
    <s v="vranjbar"/>
    <n v="2436.13"/>
    <s v="EDIA"/>
    <s v="A"/>
    <s v="Nonlabor"/>
    <s v="OPC"/>
    <m/>
    <s v="BNL"/>
    <s v="Pre-Ops"/>
    <s v="PM"/>
    <x v="0"/>
    <s v="T"/>
    <m/>
    <m/>
    <m/>
    <m/>
    <m/>
    <m/>
    <m/>
    <m/>
    <m/>
    <m/>
    <m/>
    <m/>
    <m/>
    <m/>
    <n v="2436.13"/>
    <m/>
    <m/>
    <m/>
    <x v="0"/>
    <x v="0"/>
    <m/>
  </r>
  <r>
    <s v=""/>
    <s v=" SR_0100_1420"/>
    <s v="Electron Storage Ring Management-FY29 Travel"/>
    <s v="6.04.01"/>
    <x v="0"/>
    <d v="2028-10-02T00:00:00"/>
    <d v="2029-09-28T00:00:00"/>
    <s v="rnavarrol"/>
    <s v="montagc"/>
    <n v="4655.6400000000003"/>
    <s v="EDIA"/>
    <s v="A"/>
    <s v="Nonlabor"/>
    <s v="OPC"/>
    <m/>
    <s v="BNL"/>
    <s v="Pre-Ops"/>
    <s v="PM"/>
    <x v="0"/>
    <s v="T"/>
    <m/>
    <m/>
    <m/>
    <m/>
    <m/>
    <m/>
    <m/>
    <m/>
    <m/>
    <m/>
    <m/>
    <m/>
    <n v="4655.6400000000003"/>
    <m/>
    <m/>
    <m/>
    <m/>
    <m/>
    <x v="0"/>
    <x v="0"/>
    <m/>
  </r>
  <r>
    <s v=""/>
    <s v=" SR_0100_1440"/>
    <s v="Electron Storage Ring Management-FY30 Travel"/>
    <s v="6.04.01"/>
    <x v="0"/>
    <d v="2029-10-01T00:00:00"/>
    <d v="1930-09-30T00:00:00"/>
    <s v="rnavarrol"/>
    <s v="montagc"/>
    <n v="2381.36"/>
    <s v="EDIA"/>
    <s v="A"/>
    <s v="Nonlabor"/>
    <s v="OPC"/>
    <m/>
    <s v="BNL"/>
    <s v="Pre-Ops"/>
    <s v="PM"/>
    <x v="0"/>
    <s v="T"/>
    <m/>
    <m/>
    <m/>
    <m/>
    <m/>
    <m/>
    <m/>
    <m/>
    <m/>
    <m/>
    <m/>
    <m/>
    <m/>
    <n v="2381.36"/>
    <m/>
    <m/>
    <m/>
    <m/>
    <x v="0"/>
    <x v="0"/>
    <m/>
  </r>
  <r>
    <s v=""/>
    <s v=" SR_0100_1460"/>
    <s v="Electron Storage Ring Management-FY31 Travel"/>
    <s v="6.04.01"/>
    <x v="0"/>
    <d v="1930-10-01T00:00:00"/>
    <d v="1931-07-01T00:00:00"/>
    <s v="rnavarrol"/>
    <s v="montagc"/>
    <n v="2436.13"/>
    <s v="EDIA"/>
    <s v="A"/>
    <s v="Nonlabor"/>
    <s v="OPC"/>
    <m/>
    <s v="BNL"/>
    <s v="Pre-Ops"/>
    <s v="PM"/>
    <x v="0"/>
    <s v="T"/>
    <m/>
    <m/>
    <m/>
    <m/>
    <m/>
    <m/>
    <m/>
    <m/>
    <m/>
    <m/>
    <m/>
    <m/>
    <m/>
    <m/>
    <n v="2436.13"/>
    <m/>
    <m/>
    <m/>
    <x v="0"/>
    <x v="0"/>
    <m/>
  </r>
  <r>
    <s v=""/>
    <s v=" HR_0402_1980"/>
    <s v="HR Inj Warm Line Quad/Dipole Lambda - Travel"/>
    <s v="6.05.03.02"/>
    <x v="0"/>
    <d v="2025-12-10T00:00:00"/>
    <d v="2026-08-26T00:00:00"/>
    <s v="apatil"/>
    <s v="bruno"/>
    <n v="13045.88"/>
    <s v="EDIA"/>
    <s v="C"/>
    <s v="Nonlabor"/>
    <s v="TEC"/>
    <m/>
    <s v="BNL"/>
    <s v="Const"/>
    <s v="PS"/>
    <x v="10"/>
    <s v="T"/>
    <m/>
    <m/>
    <m/>
    <m/>
    <m/>
    <m/>
    <m/>
    <m/>
    <m/>
    <n v="13045.88"/>
    <m/>
    <m/>
    <m/>
    <m/>
    <m/>
    <m/>
    <m/>
    <m/>
    <x v="0"/>
    <x v="0"/>
    <m/>
  </r>
  <r>
    <s v=""/>
    <s v=" HR_0402_2220"/>
    <s v="HR Inj Warm Line Septum APS - Travel"/>
    <s v="6.05.03.02"/>
    <x v="0"/>
    <d v="2025-12-10T00:00:00"/>
    <d v="2026-08-26T00:00:00"/>
    <s v="apatil"/>
    <s v="bruno"/>
    <n v="13045.88"/>
    <s v="EDIA"/>
    <s v="C"/>
    <s v="Nonlabor"/>
    <s v="TEC"/>
    <m/>
    <s v="BNL"/>
    <s v="Const"/>
    <s v="PS"/>
    <x v="10"/>
    <s v="T"/>
    <m/>
    <m/>
    <m/>
    <m/>
    <m/>
    <m/>
    <m/>
    <m/>
    <m/>
    <n v="13045.88"/>
    <m/>
    <m/>
    <m/>
    <m/>
    <m/>
    <m/>
    <m/>
    <m/>
    <x v="0"/>
    <x v="0"/>
    <m/>
  </r>
  <r>
    <s v=""/>
    <s v=" HR_0100_1460"/>
    <s v="Hadron Ring Management-FY29 Travel"/>
    <s v="6.05.01"/>
    <x v="0"/>
    <d v="2028-09-29T00:00:00"/>
    <d v="2029-09-27T00:00:00"/>
    <s v="jtolle"/>
    <s v="vadimp"/>
    <n v="4655.22"/>
    <s v="EDIA"/>
    <s v="A"/>
    <s v="Nonlabor"/>
    <s v="OPC"/>
    <m/>
    <s v="BNL"/>
    <s v="Pre-Ops"/>
    <s v="PM"/>
    <x v="0"/>
    <s v="T"/>
    <m/>
    <m/>
    <m/>
    <m/>
    <m/>
    <m/>
    <m/>
    <m/>
    <m/>
    <m/>
    <m/>
    <n v="18.7"/>
    <n v="4636.5200000000004"/>
    <m/>
    <m/>
    <m/>
    <m/>
    <m/>
    <x v="0"/>
    <x v="0"/>
    <m/>
  </r>
  <r>
    <s v=""/>
    <s v=" HR_0100_1480"/>
    <s v="Hadron Ring Management-FY30 Travel"/>
    <s v="6.05.01"/>
    <x v="0"/>
    <d v="2029-09-28T00:00:00"/>
    <d v="1930-09-27T00:00:00"/>
    <s v="jtolle"/>
    <s v="vadimp"/>
    <n v="2381.14"/>
    <s v="EDIA"/>
    <s v="A"/>
    <s v="Nonlabor"/>
    <s v="OPC"/>
    <m/>
    <s v="BNL"/>
    <s v="Pre-Ops"/>
    <s v="PM"/>
    <x v="0"/>
    <s v="T"/>
    <m/>
    <m/>
    <m/>
    <m/>
    <m/>
    <m/>
    <m/>
    <m/>
    <m/>
    <m/>
    <m/>
    <m/>
    <n v="9.52"/>
    <n v="2371.62"/>
    <m/>
    <m/>
    <m/>
    <m/>
    <x v="0"/>
    <x v="0"/>
    <m/>
  </r>
  <r>
    <s v=""/>
    <s v=" HR_0100_1500"/>
    <s v="Hadron Ring Management-FY31 Travel"/>
    <s v="6.05.01"/>
    <x v="0"/>
    <d v="1930-09-30T00:00:00"/>
    <d v="1931-06-30T00:00:00"/>
    <s v="jtolle"/>
    <s v="vadimp"/>
    <n v="2435.84"/>
    <s v="EDIA"/>
    <s v="A"/>
    <s v="Nonlabor"/>
    <s v="OPC"/>
    <m/>
    <s v="BNL"/>
    <s v="Pre-Ops"/>
    <s v="PM"/>
    <x v="0"/>
    <s v="T"/>
    <m/>
    <m/>
    <m/>
    <m/>
    <m/>
    <m/>
    <m/>
    <m/>
    <m/>
    <m/>
    <m/>
    <m/>
    <m/>
    <n v="13.03"/>
    <n v="2422.81"/>
    <m/>
    <m/>
    <m/>
    <x v="0"/>
    <x v="0"/>
    <m/>
  </r>
  <r>
    <s v=""/>
    <s v=" PO_0101_1000"/>
    <s v="Travel to other facilities, etc. - FY27"/>
    <s v="6.01.03.01.01"/>
    <x v="0"/>
    <d v="2026-10-01T00:00:00"/>
    <d v="2027-09-30T00:00:00"/>
    <s v="kkrug"/>
    <s v="lavellec"/>
    <n v="29657.64"/>
    <s v="EDIA"/>
    <s v="A"/>
    <s v="Nonlabor"/>
    <s v="TEC"/>
    <m/>
    <s v="BNL"/>
    <s v="Const"/>
    <s v="PM"/>
    <x v="0"/>
    <s v="T"/>
    <m/>
    <m/>
    <m/>
    <m/>
    <m/>
    <m/>
    <m/>
    <m/>
    <m/>
    <m/>
    <n v="29657.64"/>
    <m/>
    <m/>
    <m/>
    <m/>
    <m/>
    <m/>
    <m/>
    <x v="0"/>
    <x v="0"/>
    <m/>
  </r>
  <r>
    <s v=""/>
    <s v=" PO_0101_1020"/>
    <s v="Travel to other facilities, etc. - FY28"/>
    <s v="6.01.03.01.01"/>
    <x v="0"/>
    <d v="2027-10-01T00:00:00"/>
    <d v="2028-09-29T00:00:00"/>
    <s v="kkrug"/>
    <s v="lavellec"/>
    <n v="60679.519999999997"/>
    <s v="EDIA"/>
    <s v="A"/>
    <s v="Nonlabor"/>
    <s v="TEC"/>
    <m/>
    <s v="BNL"/>
    <s v="Const"/>
    <s v="PM"/>
    <x v="0"/>
    <s v="T"/>
    <m/>
    <m/>
    <m/>
    <m/>
    <m/>
    <m/>
    <m/>
    <m/>
    <m/>
    <m/>
    <m/>
    <n v="60679.519999999997"/>
    <m/>
    <m/>
    <m/>
    <m/>
    <m/>
    <m/>
    <x v="0"/>
    <x v="0"/>
    <m/>
  </r>
  <r>
    <s v=""/>
    <s v=" PO_0101_1040"/>
    <s v="Travel to other facilities, etc. - FY29"/>
    <s v="6.01.03.01.01"/>
    <x v="0"/>
    <d v="2028-10-02T00:00:00"/>
    <d v="2029-09-28T00:00:00"/>
    <s v="kkrug"/>
    <s v="lavellec"/>
    <n v="62075.16"/>
    <s v="EDIA"/>
    <s v="A"/>
    <s v="Nonlabor"/>
    <s v="TEC"/>
    <m/>
    <s v="BNL"/>
    <s v="Const"/>
    <s v="PM"/>
    <x v="0"/>
    <s v="T"/>
    <m/>
    <m/>
    <m/>
    <m/>
    <m/>
    <m/>
    <m/>
    <m/>
    <m/>
    <m/>
    <m/>
    <m/>
    <n v="62075.16"/>
    <m/>
    <m/>
    <m/>
    <m/>
    <m/>
    <x v="0"/>
    <x v="0"/>
    <m/>
  </r>
  <r>
    <s v=""/>
    <s v=" PO_0102_1180"/>
    <s v="Business Operations - FY29 Travel"/>
    <s v="6.01.03.01.02"/>
    <x v="0"/>
    <d v="2028-10-02T00:00:00"/>
    <d v="2029-09-28T00:00:00"/>
    <s v="kkrug"/>
    <s v="hokula"/>
    <n v="2327.8200000000002"/>
    <s v="EDIA"/>
    <s v="A"/>
    <s v="Nonlabor"/>
    <s v="TEC"/>
    <m/>
    <s v="BNL"/>
    <s v="Const"/>
    <s v="PM"/>
    <x v="0"/>
    <s v="T"/>
    <m/>
    <m/>
    <m/>
    <m/>
    <m/>
    <m/>
    <m/>
    <m/>
    <m/>
    <m/>
    <m/>
    <m/>
    <n v="2327.8200000000002"/>
    <m/>
    <m/>
    <m/>
    <m/>
    <m/>
    <x v="0"/>
    <x v="0"/>
    <m/>
  </r>
  <r>
    <s v=""/>
    <s v=" PO_0102_1260"/>
    <s v="Business Operations - FY30 Travel"/>
    <s v="6.01.03.01.02"/>
    <x v="0"/>
    <d v="2029-10-01T00:00:00"/>
    <d v="1930-09-30T00:00:00"/>
    <s v="kkrug"/>
    <s v="hokula"/>
    <n v="0"/>
    <s v="EDIA"/>
    <s v="A"/>
    <s v="Nonlabor"/>
    <s v="OPC"/>
    <m/>
    <s v="BNL"/>
    <s v="Pre-Ops"/>
    <s v="PM"/>
    <x v="0"/>
    <s v="T"/>
    <m/>
    <m/>
    <m/>
    <m/>
    <m/>
    <m/>
    <m/>
    <m/>
    <m/>
    <m/>
    <m/>
    <m/>
    <m/>
    <m/>
    <m/>
    <m/>
    <m/>
    <m/>
    <x v="0"/>
    <x v="0"/>
    <m/>
  </r>
  <r>
    <s v=""/>
    <s v=" PO_0102_1340"/>
    <s v="Business Operations - FY31 Travel"/>
    <s v="6.01.03.01.02"/>
    <x v="0"/>
    <d v="1930-10-01T00:00:00"/>
    <d v="1931-09-30T00:00:00"/>
    <s v="kkrug"/>
    <s v="hokula"/>
    <n v="0"/>
    <s v="EDIA"/>
    <s v="A"/>
    <s v="Nonlabor"/>
    <s v="OPC"/>
    <m/>
    <s v="BNL"/>
    <s v="Pre-Ops"/>
    <s v="PM"/>
    <x v="0"/>
    <s v="T"/>
    <m/>
    <m/>
    <m/>
    <m/>
    <m/>
    <m/>
    <m/>
    <m/>
    <m/>
    <m/>
    <m/>
    <m/>
    <m/>
    <m/>
    <m/>
    <m/>
    <m/>
    <m/>
    <x v="0"/>
    <x v="0"/>
    <m/>
  </r>
  <r>
    <s v=""/>
    <s v=" PO_0104_1160"/>
    <s v="Admin Support - FY29 Training"/>
    <s v="6.01.03.01.04"/>
    <x v="0"/>
    <d v="2028-10-02T00:00:00"/>
    <d v="2029-09-28T00:00:00"/>
    <s v="kkrug"/>
    <s v="apetrone"/>
    <n v="1163.9100000000001"/>
    <s v="EDIA"/>
    <s v="A"/>
    <s v="Nonlabor"/>
    <s v="TEC"/>
    <m/>
    <s v="BNL"/>
    <s v="Const"/>
    <s v="PM"/>
    <x v="0"/>
    <s v="T"/>
    <m/>
    <m/>
    <m/>
    <m/>
    <m/>
    <m/>
    <m/>
    <m/>
    <m/>
    <m/>
    <m/>
    <m/>
    <n v="1163.9100000000001"/>
    <n v="0"/>
    <m/>
    <m/>
    <m/>
    <m/>
    <x v="0"/>
    <x v="0"/>
    <m/>
  </r>
  <r>
    <s v=""/>
    <s v=" PO_0104_1220"/>
    <s v="Admin Support - FY30 Training"/>
    <s v="6.01.03.01.04"/>
    <x v="0"/>
    <d v="2029-10-01T00:00:00"/>
    <d v="1930-09-30T00:00:00"/>
    <s v="kkrug"/>
    <s v="apetrone"/>
    <n v="793.79"/>
    <s v="EDIA"/>
    <s v="A"/>
    <s v="Nonlabor"/>
    <s v="OPC"/>
    <m/>
    <s v="BNL"/>
    <s v="Pre-Ops"/>
    <s v="PM"/>
    <x v="0"/>
    <s v="T"/>
    <m/>
    <m/>
    <m/>
    <m/>
    <m/>
    <m/>
    <m/>
    <m/>
    <m/>
    <m/>
    <m/>
    <m/>
    <m/>
    <n v="793.79"/>
    <m/>
    <m/>
    <m/>
    <m/>
    <x v="0"/>
    <x v="0"/>
    <m/>
  </r>
  <r>
    <s v=""/>
    <s v=" PO_0104_1280"/>
    <s v="Admin Support - FY31 Training"/>
    <s v="6.01.03.01.04"/>
    <x v="0"/>
    <d v="1930-10-01T00:00:00"/>
    <d v="1931-09-30T00:00:00"/>
    <s v="kkrug"/>
    <s v="apetrone"/>
    <n v="812.04"/>
    <s v="EDIA"/>
    <s v="A"/>
    <s v="Nonlabor"/>
    <s v="OPC"/>
    <m/>
    <s v="BNL"/>
    <s v="Pre-Ops"/>
    <s v="PM"/>
    <x v="0"/>
    <s v="T"/>
    <m/>
    <m/>
    <m/>
    <m/>
    <m/>
    <m/>
    <m/>
    <m/>
    <m/>
    <m/>
    <m/>
    <m/>
    <m/>
    <m/>
    <n v="812.04"/>
    <m/>
    <m/>
    <m/>
    <x v="0"/>
    <x v="0"/>
    <m/>
  </r>
  <r>
    <s v=""/>
    <s v=" PO_0107_1160"/>
    <s v="HR Support - FY29 Travel/Training"/>
    <s v="6.01.03.01.07"/>
    <x v="0"/>
    <d v="2028-10-02T00:00:00"/>
    <d v="2029-09-28T00:00:00"/>
    <s v="kkrug"/>
    <s v="williamsj"/>
    <n v="0"/>
    <s v="EDIA"/>
    <s v="A"/>
    <s v="Nonlabor"/>
    <s v="TEC"/>
    <m/>
    <s v="BNL"/>
    <s v="Const"/>
    <s v="PM"/>
    <x v="0"/>
    <s v="T"/>
    <m/>
    <m/>
    <m/>
    <m/>
    <m/>
    <m/>
    <m/>
    <m/>
    <m/>
    <m/>
    <m/>
    <m/>
    <m/>
    <m/>
    <m/>
    <m/>
    <m/>
    <m/>
    <x v="0"/>
    <x v="0"/>
    <m/>
  </r>
  <r>
    <s v=""/>
    <s v=" PO_0107_1220"/>
    <s v="HR Support - FY30 Travel/Training"/>
    <s v="6.01.03.01.07"/>
    <x v="0"/>
    <d v="2029-10-01T00:00:00"/>
    <d v="1930-09-30T00:00:00"/>
    <s v="kkrug"/>
    <s v="williamsj"/>
    <n v="0"/>
    <s v="EDIA"/>
    <s v="A"/>
    <s v="Nonlabor"/>
    <s v="OPC"/>
    <m/>
    <s v="BNL"/>
    <s v="Pre-Ops"/>
    <s v="PM"/>
    <x v="0"/>
    <s v="T"/>
    <m/>
    <m/>
    <m/>
    <m/>
    <m/>
    <m/>
    <m/>
    <m/>
    <m/>
    <m/>
    <m/>
    <m/>
    <m/>
    <m/>
    <m/>
    <m/>
    <m/>
    <m/>
    <x v="0"/>
    <x v="0"/>
    <m/>
  </r>
  <r>
    <s v=""/>
    <s v=" PO_0107_1280"/>
    <s v="HR Support - FY31 Travel/Training"/>
    <s v="6.01.03.01.07"/>
    <x v="0"/>
    <d v="1930-10-01T00:00:00"/>
    <d v="1931-09-30T00:00:00"/>
    <s v="kkrug"/>
    <s v="williamsj"/>
    <n v="0"/>
    <s v="EDIA"/>
    <s v="A"/>
    <s v="Nonlabor"/>
    <s v="OPC"/>
    <m/>
    <s v="BNL"/>
    <s v="Pre-Ops"/>
    <s v="PM"/>
    <x v="0"/>
    <s v="T"/>
    <m/>
    <m/>
    <m/>
    <m/>
    <m/>
    <m/>
    <m/>
    <m/>
    <m/>
    <m/>
    <m/>
    <m/>
    <m/>
    <m/>
    <m/>
    <m/>
    <m/>
    <m/>
    <x v="0"/>
    <x v="0"/>
    <m/>
  </r>
  <r>
    <s v=""/>
    <s v=" PO_0105_1160"/>
    <s v="Procurement Support - FY29 Travel for Supplier Oversight"/>
    <s v="6.01.03.01.05"/>
    <x v="0"/>
    <d v="2028-10-02T00:00:00"/>
    <d v="2029-09-28T00:00:00"/>
    <s v="kkrug"/>
    <s v="alexander"/>
    <n v="0"/>
    <s v="EDIA"/>
    <s v="A"/>
    <s v="Nonlabor"/>
    <s v="TEC"/>
    <m/>
    <s v="BNL"/>
    <s v="Const"/>
    <s v="PM"/>
    <x v="0"/>
    <s v="T"/>
    <m/>
    <m/>
    <m/>
    <m/>
    <m/>
    <m/>
    <m/>
    <m/>
    <m/>
    <m/>
    <m/>
    <m/>
    <m/>
    <m/>
    <m/>
    <m/>
    <m/>
    <m/>
    <x v="0"/>
    <x v="0"/>
    <m/>
  </r>
  <r>
    <s v=""/>
    <s v=" PO_0105_1220"/>
    <s v="Procurement Support - FY30 Travel for Supplier Oversight"/>
    <s v="6.01.03.01.05"/>
    <x v="0"/>
    <d v="2029-10-01T00:00:00"/>
    <d v="1930-09-30T00:00:00"/>
    <s v="kkrug"/>
    <s v="alexander"/>
    <n v="0"/>
    <s v="EDIA"/>
    <s v="A"/>
    <s v="Nonlabor"/>
    <s v="OPC"/>
    <m/>
    <s v="BNL"/>
    <s v="Pre-Ops"/>
    <s v="PM"/>
    <x v="0"/>
    <s v="T"/>
    <m/>
    <m/>
    <m/>
    <m/>
    <m/>
    <m/>
    <m/>
    <m/>
    <m/>
    <m/>
    <m/>
    <m/>
    <m/>
    <m/>
    <m/>
    <m/>
    <m/>
    <m/>
    <x v="0"/>
    <x v="0"/>
    <m/>
  </r>
  <r>
    <s v=""/>
    <s v=" PO_0105_1280"/>
    <s v="Procurement Support - FY31 Travel for Supplier Oversight"/>
    <s v="6.01.03.01.05"/>
    <x v="0"/>
    <d v="1930-10-01T00:00:00"/>
    <d v="1931-09-30T00:00:00"/>
    <s v="kkrug"/>
    <s v="alexander"/>
    <n v="0"/>
    <s v="EDIA"/>
    <s v="A"/>
    <s v="Nonlabor"/>
    <s v="OPC"/>
    <m/>
    <s v="BNL"/>
    <s v="Pre-Ops"/>
    <s v="PM"/>
    <x v="0"/>
    <s v="T"/>
    <m/>
    <m/>
    <m/>
    <m/>
    <m/>
    <m/>
    <m/>
    <m/>
    <m/>
    <m/>
    <m/>
    <m/>
    <m/>
    <m/>
    <m/>
    <m/>
    <m/>
    <m/>
    <x v="0"/>
    <x v="0"/>
    <m/>
  </r>
  <r>
    <s v=""/>
    <s v=" PO_0108_1160"/>
    <s v="Document Control - FY29 Travel/Training"/>
    <s v="6.01.03.01.08"/>
    <x v="0"/>
    <d v="2028-10-02T00:00:00"/>
    <d v="2029-09-28T00:00:00"/>
    <s v="kkrug"/>
    <s v="apetrone"/>
    <n v="1163.9100000000001"/>
    <s v="EDIA"/>
    <s v="A"/>
    <s v="Nonlabor"/>
    <s v="TEC"/>
    <m/>
    <s v="BNL"/>
    <s v="Const"/>
    <s v="PM"/>
    <x v="0"/>
    <s v="T"/>
    <m/>
    <m/>
    <m/>
    <m/>
    <m/>
    <m/>
    <m/>
    <m/>
    <m/>
    <m/>
    <m/>
    <m/>
    <n v="1163.9100000000001"/>
    <n v="0"/>
    <m/>
    <m/>
    <m/>
    <m/>
    <x v="0"/>
    <x v="0"/>
    <m/>
  </r>
  <r>
    <s v=""/>
    <s v=" PO_0108_1220"/>
    <s v="Document Control - FY30 Travel/Training"/>
    <s v="6.01.03.01.08"/>
    <x v="0"/>
    <d v="2029-10-01T00:00:00"/>
    <d v="1930-09-30T00:00:00"/>
    <s v="kkrug"/>
    <s v="apetrone"/>
    <n v="1190.68"/>
    <s v="EDIA"/>
    <s v="A"/>
    <s v="Nonlabor"/>
    <s v="OPC"/>
    <m/>
    <s v="BNL"/>
    <s v="Pre-Ops"/>
    <s v="PM"/>
    <x v="0"/>
    <s v="T"/>
    <m/>
    <m/>
    <m/>
    <m/>
    <m/>
    <m/>
    <m/>
    <m/>
    <m/>
    <m/>
    <m/>
    <m/>
    <m/>
    <n v="1190.68"/>
    <m/>
    <m/>
    <m/>
    <m/>
    <x v="0"/>
    <x v="0"/>
    <m/>
  </r>
  <r>
    <s v=""/>
    <s v=" PO_0108_1300"/>
    <s v="Document Control - FY31 Travel/Training"/>
    <s v="6.01.03.01.08"/>
    <x v="0"/>
    <d v="1930-10-01T00:00:00"/>
    <d v="1931-09-30T00:00:00"/>
    <s v="kkrug"/>
    <s v="apetrone"/>
    <n v="1218.06"/>
    <s v="EDIA"/>
    <s v="A"/>
    <s v="Nonlabor"/>
    <s v="OPC"/>
    <m/>
    <s v="BNL"/>
    <s v="Pre-Ops"/>
    <s v="PM"/>
    <x v="0"/>
    <s v="T"/>
    <m/>
    <m/>
    <m/>
    <m/>
    <m/>
    <m/>
    <m/>
    <m/>
    <m/>
    <m/>
    <m/>
    <m/>
    <m/>
    <m/>
    <n v="1218.06"/>
    <m/>
    <m/>
    <m/>
    <x v="0"/>
    <x v="0"/>
    <m/>
  </r>
  <r>
    <s v=""/>
    <s v=" PO_0500_1160"/>
    <s v="ESH - FY29 Travel"/>
    <s v="6.01.02.01"/>
    <x v="0"/>
    <d v="2028-10-02T00:00:00"/>
    <d v="2029-09-28T00:00:00"/>
    <s v="kkrug"/>
    <s v="stiegler"/>
    <n v="9311.27"/>
    <s v="EDIA"/>
    <s v="A"/>
    <s v="Nonlabor"/>
    <s v="TEC"/>
    <m/>
    <s v="BNL"/>
    <s v="Const"/>
    <s v="PM"/>
    <x v="0"/>
    <s v="T"/>
    <m/>
    <m/>
    <m/>
    <m/>
    <m/>
    <m/>
    <m/>
    <m/>
    <m/>
    <m/>
    <m/>
    <m/>
    <n v="9311.27"/>
    <n v="0"/>
    <m/>
    <m/>
    <m/>
    <m/>
    <x v="0"/>
    <x v="0"/>
    <m/>
  </r>
  <r>
    <s v=""/>
    <s v=" PO_0500_1220"/>
    <s v="ESH - FY30 Travel"/>
    <s v="6.01.02.01"/>
    <x v="0"/>
    <d v="2029-10-01T00:00:00"/>
    <d v="1930-09-30T00:00:00"/>
    <s v="kkrug"/>
    <s v="stiegler"/>
    <n v="4762.72"/>
    <s v="EDIA"/>
    <s v="A"/>
    <s v="Nonlabor"/>
    <s v="OPC"/>
    <m/>
    <s v="BNL"/>
    <s v="Pre-Ops"/>
    <s v="PM"/>
    <x v="0"/>
    <s v="T"/>
    <m/>
    <m/>
    <m/>
    <m/>
    <m/>
    <m/>
    <m/>
    <m/>
    <m/>
    <m/>
    <m/>
    <m/>
    <m/>
    <n v="4762.72"/>
    <m/>
    <m/>
    <m/>
    <m/>
    <x v="0"/>
    <x v="0"/>
    <m/>
  </r>
  <r>
    <s v=""/>
    <s v=" PO_0500_1280"/>
    <s v="ESH - FY31 Travel"/>
    <s v="6.01.02.01"/>
    <x v="0"/>
    <d v="1930-10-01T00:00:00"/>
    <d v="1931-09-30T00:00:00"/>
    <s v="kkrug"/>
    <s v="stiegler"/>
    <n v="2436.13"/>
    <s v="EDIA"/>
    <s v="A"/>
    <s v="Nonlabor"/>
    <s v="OPC"/>
    <m/>
    <s v="BNL"/>
    <s v="Pre-Ops"/>
    <s v="PM"/>
    <x v="0"/>
    <s v="T"/>
    <m/>
    <m/>
    <m/>
    <m/>
    <m/>
    <m/>
    <m/>
    <m/>
    <m/>
    <m/>
    <m/>
    <m/>
    <m/>
    <m/>
    <n v="2436.13"/>
    <m/>
    <m/>
    <m/>
    <x v="0"/>
    <x v="0"/>
    <m/>
  </r>
  <r>
    <s v=""/>
    <s v=" PO_0600_1160"/>
    <s v="QA - FY29 Travel"/>
    <s v="6.01.04.01"/>
    <x v="0"/>
    <d v="2028-10-02T00:00:00"/>
    <d v="2029-09-28T00:00:00"/>
    <s v="kkrug"/>
    <s v="porretto"/>
    <n v="5121.2"/>
    <s v="EDIA"/>
    <s v="A"/>
    <s v="Nonlabor"/>
    <s v="TEC"/>
    <m/>
    <s v="BNL"/>
    <s v="Const"/>
    <s v="PM"/>
    <x v="0"/>
    <s v="T"/>
    <m/>
    <m/>
    <m/>
    <m/>
    <m/>
    <m/>
    <m/>
    <m/>
    <m/>
    <m/>
    <m/>
    <m/>
    <n v="5121.2"/>
    <m/>
    <m/>
    <m/>
    <m/>
    <m/>
    <x v="0"/>
    <x v="0"/>
    <m/>
  </r>
  <r>
    <s v=""/>
    <s v=" PO_0600_1220"/>
    <s v="QA - FY30 Travel"/>
    <s v="6.01.04.01"/>
    <x v="0"/>
    <d v="2029-10-01T00:00:00"/>
    <d v="1930-09-30T00:00:00"/>
    <s v="kkrug"/>
    <s v="porretto"/>
    <n v="1547.88"/>
    <s v="EDIA"/>
    <s v="A"/>
    <s v="Nonlabor"/>
    <s v="OPC"/>
    <m/>
    <s v="BNL"/>
    <s v="Pre-Ops"/>
    <s v="PM"/>
    <x v="0"/>
    <s v="T"/>
    <m/>
    <m/>
    <m/>
    <m/>
    <m/>
    <m/>
    <m/>
    <m/>
    <m/>
    <m/>
    <m/>
    <m/>
    <m/>
    <n v="1547.88"/>
    <m/>
    <m/>
    <m/>
    <m/>
    <x v="0"/>
    <x v="0"/>
    <m/>
  </r>
  <r>
    <s v=""/>
    <s v=" PO_0600_1280"/>
    <s v="QA - FY31 Travel"/>
    <s v="6.01.04.01"/>
    <x v="0"/>
    <d v="1930-10-01T00:00:00"/>
    <d v="1931-09-30T00:00:00"/>
    <s v="kkrug"/>
    <s v="porretto"/>
    <n v="1583.48"/>
    <s v="EDIA"/>
    <s v="A"/>
    <s v="Nonlabor"/>
    <s v="OPC"/>
    <m/>
    <s v="BNL"/>
    <s v="Pre-Ops"/>
    <s v="PM"/>
    <x v="0"/>
    <s v="T"/>
    <m/>
    <m/>
    <m/>
    <m/>
    <m/>
    <m/>
    <m/>
    <m/>
    <m/>
    <m/>
    <m/>
    <m/>
    <m/>
    <m/>
    <n v="1583.48"/>
    <m/>
    <m/>
    <m/>
    <x v="0"/>
    <x v="0"/>
    <m/>
  </r>
  <r>
    <s v=""/>
    <s v=" PO_0701_1020"/>
    <s v="Pre-Injector - IRR Review"/>
    <s v="6.12.02.03"/>
    <x v="0"/>
    <d v="1930-06-06T00:00:00"/>
    <d v="1930-06-19T00:00:00"/>
    <s v="egolnar"/>
    <s v="blednykh"/>
    <n v="11906.79"/>
    <s v="EDIA"/>
    <s v="C"/>
    <s v="Nonlabor"/>
    <s v="OPC"/>
    <m/>
    <s v="BNL"/>
    <s v="Pre-Ops"/>
    <s v="COM"/>
    <x v="4"/>
    <s v="T"/>
    <m/>
    <m/>
    <m/>
    <m/>
    <m/>
    <m/>
    <m/>
    <m/>
    <m/>
    <m/>
    <m/>
    <m/>
    <m/>
    <n v="11906.79"/>
    <m/>
    <m/>
    <m/>
    <m/>
    <x v="0"/>
    <x v="0"/>
    <m/>
  </r>
  <r>
    <s v=""/>
    <s v=" PO_0701_1030"/>
    <s v="Pre-Injector - ARR Review"/>
    <s v="6.12.02.03"/>
    <x v="0"/>
    <d v="1930-06-20T00:00:00"/>
    <d v="1930-07-03T00:00:00"/>
    <s v="egolnar"/>
    <s v="blednykh"/>
    <n v="11906.79"/>
    <s v="EDIA"/>
    <s v="C"/>
    <s v="Nonlabor"/>
    <s v="OPC"/>
    <m/>
    <s v="BNL"/>
    <s v="Pre-Ops"/>
    <s v="COM"/>
    <x v="4"/>
    <s v="T"/>
    <m/>
    <m/>
    <m/>
    <m/>
    <m/>
    <m/>
    <m/>
    <m/>
    <m/>
    <m/>
    <m/>
    <m/>
    <m/>
    <n v="11906.79"/>
    <m/>
    <m/>
    <m/>
    <m/>
    <x v="0"/>
    <x v="0"/>
    <m/>
  </r>
  <r>
    <s v=""/>
    <s v=" PO_0702_1020"/>
    <s v="RCS - IRR Review"/>
    <s v="6.12.02.04"/>
    <x v="0"/>
    <d v="1931-11-05T00:00:00"/>
    <d v="1931-11-19T00:00:00"/>
    <s v="egolnar"/>
    <s v="blednykh"/>
    <n v="12460.8"/>
    <s v="EDIA"/>
    <s v="C"/>
    <s v="Nonlabor"/>
    <s v="OPC"/>
    <m/>
    <s v="BNL"/>
    <s v="Pre-Ops"/>
    <s v="COM"/>
    <x v="4"/>
    <s v="T"/>
    <m/>
    <m/>
    <m/>
    <m/>
    <m/>
    <m/>
    <m/>
    <m/>
    <m/>
    <m/>
    <m/>
    <m/>
    <m/>
    <m/>
    <m/>
    <n v="12460.8"/>
    <m/>
    <m/>
    <x v="0"/>
    <x v="0"/>
    <m/>
  </r>
  <r>
    <s v=""/>
    <s v=" PO_0702_1030"/>
    <s v="RCS - ARR Review"/>
    <s v="6.12.02.04"/>
    <x v="0"/>
    <d v="1931-11-20T00:00:00"/>
    <d v="1931-12-05T00:00:00"/>
    <s v="egolnar"/>
    <s v="blednykh"/>
    <n v="12460.8"/>
    <s v="EDIA"/>
    <s v="C"/>
    <s v="Nonlabor"/>
    <s v="OPC"/>
    <m/>
    <s v="BNL"/>
    <s v="Pre-Ops"/>
    <s v="COM"/>
    <x v="4"/>
    <s v="T"/>
    <m/>
    <m/>
    <m/>
    <m/>
    <m/>
    <m/>
    <m/>
    <m/>
    <m/>
    <m/>
    <m/>
    <m/>
    <m/>
    <m/>
    <m/>
    <n v="12460.8"/>
    <m/>
    <m/>
    <x v="0"/>
    <x v="0"/>
    <m/>
  </r>
  <r>
    <s v=""/>
    <s v=" PO_0703_1020"/>
    <s v="ESR - IRR Review"/>
    <s v="6.12.02.06"/>
    <x v="0"/>
    <d v="1932-08-10T00:00:00"/>
    <d v="1932-08-23T00:00:00"/>
    <s v="egolnar"/>
    <s v="blednykh"/>
    <n v="12460.8"/>
    <s v="EDIA"/>
    <s v="C"/>
    <s v="Nonlabor"/>
    <s v="OPC"/>
    <m/>
    <s v="BNL"/>
    <s v="Pre-Ops"/>
    <s v="COM"/>
    <x v="4"/>
    <s v="T"/>
    <m/>
    <m/>
    <m/>
    <m/>
    <m/>
    <m/>
    <m/>
    <m/>
    <m/>
    <m/>
    <m/>
    <m/>
    <m/>
    <m/>
    <m/>
    <n v="12460.8"/>
    <m/>
    <m/>
    <x v="0"/>
    <x v="0"/>
    <m/>
  </r>
  <r>
    <s v=""/>
    <s v=" PO_0703_1030"/>
    <s v="ESR - ARR Review"/>
    <s v="6.12.02.06"/>
    <x v="0"/>
    <d v="1932-08-24T00:00:00"/>
    <d v="1932-09-07T00:00:00"/>
    <s v="egolnar"/>
    <s v="blednykh"/>
    <n v="12460.8"/>
    <s v="EDIA"/>
    <s v="C"/>
    <s v="Nonlabor"/>
    <s v="OPC"/>
    <m/>
    <s v="BNL"/>
    <s v="Pre-Ops"/>
    <s v="COM"/>
    <x v="4"/>
    <s v="T"/>
    <m/>
    <m/>
    <m/>
    <m/>
    <m/>
    <m/>
    <m/>
    <m/>
    <m/>
    <m/>
    <m/>
    <m/>
    <m/>
    <m/>
    <m/>
    <n v="12460.8"/>
    <m/>
    <m/>
    <x v="0"/>
    <x v="0"/>
    <m/>
  </r>
  <r>
    <s v=""/>
    <s v=" PO_0704_1020"/>
    <s v="HSR - IRR Review"/>
    <s v="6.12.02.05"/>
    <x v="0"/>
    <d v="1932-08-24T00:00:00"/>
    <d v="1932-09-07T00:00:00"/>
    <s v="egolnar"/>
    <s v="blednykh"/>
    <n v="12460.8"/>
    <s v="EDIA"/>
    <s v="C"/>
    <s v="Nonlabor"/>
    <s v="OPC"/>
    <m/>
    <s v="BNL"/>
    <s v="Pre-Ops"/>
    <s v="COM"/>
    <x v="4"/>
    <s v="T"/>
    <m/>
    <m/>
    <m/>
    <m/>
    <m/>
    <m/>
    <m/>
    <m/>
    <m/>
    <m/>
    <m/>
    <m/>
    <m/>
    <m/>
    <m/>
    <n v="12460.8"/>
    <m/>
    <m/>
    <x v="0"/>
    <x v="0"/>
    <m/>
  </r>
  <r>
    <s v=""/>
    <s v=" PO_0704_1030"/>
    <s v="HSR - ARR Review"/>
    <s v="6.12.02.05"/>
    <x v="0"/>
    <d v="1932-09-08T00:00:00"/>
    <d v="1932-09-21T00:00:00"/>
    <s v="egolnar"/>
    <s v="blednykh"/>
    <n v="12460.8"/>
    <s v="EDIA"/>
    <s v="C"/>
    <s v="Nonlabor"/>
    <s v="OPC"/>
    <m/>
    <s v="BNL"/>
    <s v="Pre-Ops"/>
    <s v="COM"/>
    <x v="4"/>
    <s v="T"/>
    <m/>
    <m/>
    <m/>
    <m/>
    <m/>
    <m/>
    <m/>
    <m/>
    <m/>
    <m/>
    <m/>
    <m/>
    <m/>
    <m/>
    <m/>
    <n v="12460.8"/>
    <m/>
    <m/>
    <x v="0"/>
    <x v="0"/>
    <m/>
  </r>
  <r>
    <s v=""/>
    <s v=" PO_0705_1020"/>
    <s v="SHC - IRR Review"/>
    <s v="6.12.02.07"/>
    <x v="0"/>
    <d v="1932-09-15T00:00:00"/>
    <d v="1932-09-28T00:00:00"/>
    <s v="egolnar"/>
    <s v="blednykh"/>
    <n v="12460.8"/>
    <s v="EDIA"/>
    <s v="C"/>
    <s v="Nonlabor"/>
    <s v="OPC"/>
    <m/>
    <s v="BNL"/>
    <s v="Pre-Ops"/>
    <s v="COM"/>
    <x v="4"/>
    <s v="T"/>
    <m/>
    <m/>
    <m/>
    <m/>
    <m/>
    <m/>
    <m/>
    <m/>
    <m/>
    <m/>
    <m/>
    <m/>
    <m/>
    <m/>
    <m/>
    <n v="12460.8"/>
    <m/>
    <m/>
    <x v="0"/>
    <x v="0"/>
    <m/>
  </r>
  <r>
    <s v=""/>
    <s v=" PO_0705_1030"/>
    <s v="SHC - ARR Review"/>
    <s v="6.12.02.07"/>
    <x v="0"/>
    <d v="1932-09-29T00:00:00"/>
    <d v="1932-10-13T00:00:00"/>
    <s v="egolnar"/>
    <s v="blednykh"/>
    <n v="12460.8"/>
    <s v="EDIA"/>
    <s v="C"/>
    <s v="Nonlabor"/>
    <s v="OPC"/>
    <m/>
    <s v="BNL"/>
    <s v="Pre-Ops"/>
    <s v="COM"/>
    <x v="4"/>
    <s v="B"/>
    <m/>
    <m/>
    <m/>
    <m/>
    <m/>
    <m/>
    <m/>
    <m/>
    <m/>
    <m/>
    <m/>
    <m/>
    <m/>
    <m/>
    <m/>
    <n v="2492.16"/>
    <n v="9968.64"/>
    <m/>
    <x v="0"/>
    <x v="0"/>
    <m/>
  </r>
  <r>
    <s v=""/>
    <s v=" IR_0100_1640"/>
    <s v="Interaction Regions and Detector Interface Management-FY29 - Travel"/>
    <s v="6.06.01"/>
    <x v="0"/>
    <d v="2028-10-02T00:00:00"/>
    <d v="2029-09-28T00:00:00"/>
    <s v="glayden"/>
    <s v="drees"/>
    <n v="22502.25"/>
    <s v="EDIA"/>
    <s v="A"/>
    <s v="Nonlabor"/>
    <s v="OPC"/>
    <m/>
    <s v="BNL"/>
    <s v="Pre-Ops"/>
    <s v="PM"/>
    <x v="0"/>
    <s v="T"/>
    <m/>
    <m/>
    <m/>
    <m/>
    <m/>
    <m/>
    <m/>
    <m/>
    <m/>
    <m/>
    <m/>
    <m/>
    <n v="22502.25"/>
    <m/>
    <m/>
    <m/>
    <m/>
    <m/>
    <x v="0"/>
    <x v="0"/>
    <m/>
  </r>
  <r>
    <s v=""/>
    <s v=" IR_0100_1670"/>
    <s v="Interaction Regions and Detector Interface Management-FY30 - Travel"/>
    <s v="6.06.01"/>
    <x v="0"/>
    <d v="2029-10-01T00:00:00"/>
    <d v="1930-09-27T00:00:00"/>
    <s v="glayden"/>
    <s v="drees"/>
    <n v="23019.79"/>
    <s v="EDIA"/>
    <s v="A"/>
    <s v="Nonlabor"/>
    <s v="OPC"/>
    <m/>
    <s v="BNL"/>
    <s v="Pre-Ops"/>
    <s v="PM"/>
    <x v="0"/>
    <s v="T"/>
    <m/>
    <m/>
    <m/>
    <m/>
    <m/>
    <m/>
    <m/>
    <m/>
    <m/>
    <m/>
    <m/>
    <m/>
    <m/>
    <n v="23019.79"/>
    <m/>
    <m/>
    <m/>
    <m/>
    <x v="0"/>
    <x v="0"/>
    <m/>
  </r>
  <r>
    <s v=""/>
    <s v=" IR_0100_1700"/>
    <s v="Interaction Regions and Detector Interface Management-FY31 - Travel"/>
    <s v="6.06.01"/>
    <x v="0"/>
    <d v="1930-09-30T00:00:00"/>
    <d v="1931-07-01T00:00:00"/>
    <s v="glayden"/>
    <s v="drees"/>
    <n v="23546.43"/>
    <s v="EDIA"/>
    <s v="A"/>
    <s v="Nonlabor"/>
    <s v="OPC"/>
    <m/>
    <s v="BNL"/>
    <s v="Pre-Ops"/>
    <s v="PM"/>
    <x v="0"/>
    <s v="T"/>
    <m/>
    <m/>
    <m/>
    <m/>
    <m/>
    <m/>
    <m/>
    <m/>
    <m/>
    <m/>
    <m/>
    <m/>
    <m/>
    <n v="125.25"/>
    <n v="23421.18"/>
    <m/>
    <m/>
    <m/>
    <x v="0"/>
    <x v="0"/>
    <m/>
  </r>
  <r>
    <s v=""/>
    <s v=" DE_0100_1085"/>
    <s v="BNL Detector Management - Travel FY23"/>
    <s v="6.10.01"/>
    <x v="0"/>
    <d v="2022-10-03T00:00:00"/>
    <d v="2023-09-29T00:00:00"/>
    <s v="tlewis"/>
    <s v="elke"/>
    <n v="16924.43"/>
    <s v="EDIA"/>
    <s v="A"/>
    <s v="Nonlabor"/>
    <s v="TEC"/>
    <m/>
    <s v="BNL"/>
    <s v="PED"/>
    <s v="DET"/>
    <x v="0"/>
    <s v="T"/>
    <m/>
    <m/>
    <m/>
    <m/>
    <m/>
    <m/>
    <n v="16924.43"/>
    <m/>
    <m/>
    <m/>
    <m/>
    <m/>
    <m/>
    <m/>
    <m/>
    <m/>
    <m/>
    <m/>
    <x v="0"/>
    <x v="0"/>
    <m/>
  </r>
  <r>
    <s v=""/>
    <s v=" DE_0100_1110"/>
    <s v="BNL Detector Management - Travel FY24"/>
    <s v="6.10.01"/>
    <x v="0"/>
    <d v="2023-10-02T00:00:00"/>
    <d v="2024-09-30T00:00:00"/>
    <s v="tlewis"/>
    <s v="elke"/>
    <n v="17313.689999999999"/>
    <s v="EDIA"/>
    <s v="A"/>
    <s v="Nonlabor"/>
    <s v="TEC"/>
    <m/>
    <s v="BNL"/>
    <s v="PED"/>
    <s v="DET"/>
    <x v="0"/>
    <s v="T"/>
    <m/>
    <m/>
    <m/>
    <m/>
    <m/>
    <m/>
    <m/>
    <n v="17313.689999999999"/>
    <m/>
    <m/>
    <m/>
    <m/>
    <m/>
    <m/>
    <m/>
    <m/>
    <m/>
    <m/>
    <x v="0"/>
    <x v="0"/>
    <m/>
  </r>
  <r>
    <s v=""/>
    <s v=" DE_0100_1130"/>
    <s v="BNL Detector Management - Travel FY25"/>
    <s v="6.10.01"/>
    <x v="0"/>
    <d v="2024-10-01T00:00:00"/>
    <d v="2025-09-30T00:00:00"/>
    <s v="tlewis"/>
    <s v="elke"/>
    <n v="17711.900000000001"/>
    <s v="EDIA"/>
    <s v="A"/>
    <s v="Nonlabor"/>
    <s v="TEC"/>
    <m/>
    <s v="BNL"/>
    <s v="Const"/>
    <s v="DET"/>
    <x v="0"/>
    <s v="T"/>
    <m/>
    <m/>
    <m/>
    <m/>
    <m/>
    <m/>
    <m/>
    <m/>
    <n v="17711.900000000001"/>
    <m/>
    <m/>
    <m/>
    <m/>
    <m/>
    <m/>
    <m/>
    <m/>
    <m/>
    <x v="0"/>
    <x v="0"/>
    <m/>
  </r>
  <r>
    <s v=""/>
    <s v=" AS_0101_1880"/>
    <s v="Accelerator Support Systems Travel - FY29"/>
    <s v="6.07.01.01"/>
    <x v="0"/>
    <d v="2028-10-02T00:00:00"/>
    <d v="2029-09-28T00:00:00"/>
    <s v="egolnar"/>
    <s v="tuozzolo"/>
    <n v="11251.12"/>
    <s v="EDIA"/>
    <s v="A"/>
    <s v="Nonlabor"/>
    <s v="OPC"/>
    <m/>
    <s v="BNL"/>
    <s v="Pre-Ops"/>
    <s v="PM"/>
    <x v="0"/>
    <s v="T"/>
    <m/>
    <m/>
    <m/>
    <m/>
    <m/>
    <m/>
    <m/>
    <m/>
    <m/>
    <m/>
    <m/>
    <m/>
    <n v="11251.12"/>
    <n v="0"/>
    <m/>
    <m/>
    <m/>
    <m/>
    <x v="0"/>
    <x v="0"/>
    <m/>
  </r>
  <r>
    <s v=""/>
    <s v=" AS_0101_1890"/>
    <s v="Accelerator Support Systems Travel - FY30"/>
    <s v="6.07.01.01"/>
    <x v="0"/>
    <d v="2029-10-01T00:00:00"/>
    <d v="1930-09-30T00:00:00"/>
    <s v="egolnar"/>
    <s v="tuozzolo"/>
    <n v="5754.95"/>
    <s v="EDIA"/>
    <s v="A"/>
    <s v="Nonlabor"/>
    <s v="OPC"/>
    <m/>
    <s v="BNL"/>
    <s v="Pre-Ops"/>
    <s v="PM"/>
    <x v="0"/>
    <s v="T"/>
    <m/>
    <m/>
    <m/>
    <m/>
    <m/>
    <m/>
    <m/>
    <m/>
    <m/>
    <m/>
    <m/>
    <m/>
    <m/>
    <n v="5754.95"/>
    <m/>
    <m/>
    <m/>
    <m/>
    <x v="0"/>
    <x v="0"/>
    <m/>
  </r>
  <r>
    <s v=""/>
    <s v=" AS_0101_1900"/>
    <s v="Accelerator Support Systems Travel - FY31"/>
    <s v="6.07.01.01"/>
    <x v="0"/>
    <d v="1930-10-01T00:00:00"/>
    <d v="1931-09-30T00:00:00"/>
    <s v="egolnar"/>
    <s v="tuozzolo"/>
    <n v="2943.66"/>
    <s v="EDIA"/>
    <s v="A"/>
    <s v="Nonlabor"/>
    <s v="OPC"/>
    <m/>
    <s v="BNL"/>
    <s v="Pre-Ops"/>
    <s v="PM"/>
    <x v="0"/>
    <s v="T"/>
    <m/>
    <m/>
    <m/>
    <m/>
    <m/>
    <m/>
    <m/>
    <m/>
    <m/>
    <m/>
    <m/>
    <m/>
    <m/>
    <m/>
    <n v="2943.66"/>
    <m/>
    <m/>
    <m/>
    <x v="0"/>
    <x v="0"/>
    <m/>
  </r>
  <r>
    <s v=""/>
    <s v=" IF_0307_1080"/>
    <s v="138kW Substation - PSEG Design Contract"/>
    <s v="6.11.03.07"/>
    <x v="2"/>
    <d v="2025-02-04T00:00:00"/>
    <d v="2025-07-23T00:00:00"/>
    <s v="apatil"/>
    <s v="nehring"/>
    <n v="650124.74"/>
    <s v="EDIA"/>
    <s v="C"/>
    <s v="Nonlabor"/>
    <s v="TEC"/>
    <m/>
    <s v="BNL"/>
    <s v="Const"/>
    <s v="INF"/>
    <x v="9"/>
    <s v="D50.APP02.C"/>
    <s v="APP00004"/>
    <m/>
    <m/>
    <m/>
    <m/>
    <m/>
    <m/>
    <m/>
    <n v="650124.74"/>
    <m/>
    <m/>
    <m/>
    <m/>
    <m/>
    <m/>
    <m/>
    <m/>
    <m/>
    <x v="0"/>
    <x v="0"/>
    <m/>
  </r>
  <r>
    <s v=""/>
    <s v=" RD_0303_3323"/>
    <s v="B1pF Prototype - Tooling Materials - Vendor Manufacturing/ Fabrication"/>
    <s v="6.02.03.03.02"/>
    <x v="0"/>
    <d v="2023-06-14T00:00:00"/>
    <d v="2023-11-03T00:00:00"/>
    <s v="jtolle"/>
    <s v="hwitte"/>
    <n v="1689548.52"/>
    <s v="CON"/>
    <s v="C"/>
    <s v="Nonlabor"/>
    <s v="OPC"/>
    <m/>
    <s v="BNL"/>
    <s v="R&amp;D"/>
    <s v="SC_MAG"/>
    <x v="3"/>
    <s v="S.P074"/>
    <s v="APP00091"/>
    <m/>
    <m/>
    <m/>
    <m/>
    <m/>
    <n v="1284056.8700000001"/>
    <n v="405491.64"/>
    <m/>
    <m/>
    <m/>
    <m/>
    <m/>
    <m/>
    <m/>
    <m/>
    <m/>
    <m/>
    <x v="0"/>
    <x v="0"/>
    <m/>
  </r>
  <r>
    <s v=""/>
    <s v=" RD_0309_1387"/>
    <s v="ESR Vacuum Development - RF Shielded Bellows - Funding Phase 1"/>
    <s v="6.02.03.06.01"/>
    <x v="1"/>
    <d v="2022-11-16T00:00:00"/>
    <d v="2023-02-14T00:00:00"/>
    <s v="rnavarrol"/>
    <s v="chetzel"/>
    <n v="52326.45"/>
    <s v="CON"/>
    <s v="C"/>
    <s v="Nonlabor"/>
    <s v="OPC"/>
    <m/>
    <s v="BNL"/>
    <s v="R&amp;D"/>
    <s v="VAC"/>
    <x v="3"/>
    <s v="S.P296"/>
    <s v="APP00097"/>
    <m/>
    <m/>
    <m/>
    <m/>
    <m/>
    <n v="52326.45"/>
    <m/>
    <m/>
    <m/>
    <m/>
    <m/>
    <m/>
    <m/>
    <m/>
    <m/>
    <m/>
    <m/>
    <x v="0"/>
    <x v="0"/>
    <m/>
  </r>
  <r>
    <s v=""/>
    <s v=" RD1_0307_6880"/>
    <s v="Laser procurement - Vendor Fabrication"/>
    <s v="6.02.03.07"/>
    <x v="0"/>
    <d v="2023-10-23T00:00:00"/>
    <d v="2024-08-08T00:00:00"/>
    <s v="apatil"/>
    <s v="wange"/>
    <n v="428239.6"/>
    <s v="CON"/>
    <s v="C"/>
    <s v="Nonlabor"/>
    <s v="OPC"/>
    <m/>
    <s v="BNL"/>
    <s v="R&amp;D"/>
    <s v="AD"/>
    <x v="3"/>
    <s v="S.P169"/>
    <s v="APP00100"/>
    <m/>
    <m/>
    <m/>
    <m/>
    <m/>
    <m/>
    <n v="428239.6"/>
    <m/>
    <m/>
    <m/>
    <m/>
    <m/>
    <m/>
    <m/>
    <m/>
    <m/>
    <m/>
    <x v="0"/>
    <x v="0"/>
    <m/>
  </r>
  <r>
    <s v=""/>
    <s v=" EJ_0201_2090"/>
    <s v="RCS Quad - Vendor I - First Article - Fabrication"/>
    <s v="6.03.02.01.01"/>
    <x v="1"/>
    <d v="2024-09-27T00:00:00"/>
    <d v="2025-07-17T00:00:00"/>
    <s v="jtolle"/>
    <s v="hwitte"/>
    <n v="160494.03"/>
    <s v="CON"/>
    <s v="C"/>
    <s v="Nonlabor"/>
    <s v="TEC"/>
    <s v="CD-3A"/>
    <s v="BNL"/>
    <s v="Const.Fabricate"/>
    <s v="NC_MAG"/>
    <x v="9"/>
    <s v="D.APP42.A"/>
    <s v="APP00047"/>
    <m/>
    <m/>
    <m/>
    <m/>
    <m/>
    <m/>
    <n v="1604.94"/>
    <n v="158889.09"/>
    <m/>
    <m/>
    <m/>
    <m/>
    <m/>
    <m/>
    <m/>
    <m/>
    <m/>
    <x v="0"/>
    <x v="0"/>
    <m/>
  </r>
  <r>
    <s v=""/>
    <s v=" RD_0303_3333"/>
    <s v="B1pF Prototype Material - Coil Parts - Vendor Manufacturing/ Fabrication"/>
    <s v="6.02.03.03.02"/>
    <x v="0"/>
    <d v="2024-02-12T00:00:00"/>
    <d v="2024-07-02T00:00:00"/>
    <s v="jtolle"/>
    <s v="hwitte"/>
    <n v="324376.51"/>
    <s v="CON"/>
    <s v="C"/>
    <s v="Nonlabor"/>
    <s v="OPC"/>
    <m/>
    <s v="BNL"/>
    <s v="R&amp;D"/>
    <s v="SC_MAG"/>
    <x v="3"/>
    <s v="S.P079"/>
    <s v="APP00090"/>
    <m/>
    <m/>
    <m/>
    <m/>
    <m/>
    <m/>
    <n v="324376.51"/>
    <m/>
    <m/>
    <m/>
    <m/>
    <m/>
    <m/>
    <m/>
    <m/>
    <m/>
    <m/>
    <x v="0"/>
    <x v="0"/>
    <m/>
  </r>
  <r>
    <s v=""/>
    <s v=" RD_0309_1296"/>
    <s v="ESR Vacuum Development - Prototype Chambers - Funding Phase 1"/>
    <s v="6.02.03.06.01"/>
    <x v="1"/>
    <d v="2023-05-10T00:00:00"/>
    <d v="2023-07-06T00:00:00"/>
    <s v="rnavarrol"/>
    <s v="chetzel"/>
    <n v="127545.72"/>
    <s v="CON"/>
    <s v="C"/>
    <s v="Nonlabor"/>
    <s v="OPC"/>
    <m/>
    <s v="BNL"/>
    <s v="R&amp;D"/>
    <s v="VAC"/>
    <x v="3"/>
    <s v="P"/>
    <s v="APP00096"/>
    <m/>
    <m/>
    <m/>
    <m/>
    <m/>
    <n v="127545.72"/>
    <m/>
    <m/>
    <m/>
    <m/>
    <m/>
    <m/>
    <m/>
    <m/>
    <m/>
    <m/>
    <m/>
    <x v="0"/>
    <x v="0"/>
    <m/>
  </r>
  <r>
    <s v=""/>
    <s v=" RD1_0307_2160"/>
    <s v="Gun Electrodes and Feedthru - Atals - Gun Cathod Shroud"/>
    <s v="6.02.03.07"/>
    <x v="0"/>
    <d v="2022-12-12T00:00:00"/>
    <d v="2023-12-11T00:00:00"/>
    <s v="apatil"/>
    <s v="wange"/>
    <n v="94677.91"/>
    <s v="CON"/>
    <s v="C"/>
    <s v="Nonlabor"/>
    <s v="OPC"/>
    <m/>
    <s v="BNL"/>
    <s v="R&amp;D"/>
    <s v="AD"/>
    <x v="3"/>
    <s v="P.S274"/>
    <m/>
    <m/>
    <m/>
    <m/>
    <m/>
    <m/>
    <n v="76878.460000000006"/>
    <n v="17799.45"/>
    <m/>
    <m/>
    <m/>
    <m/>
    <m/>
    <m/>
    <m/>
    <m/>
    <m/>
    <m/>
    <x v="0"/>
    <x v="0"/>
    <m/>
  </r>
  <r>
    <s v=""/>
    <s v=" SR_0501_1328"/>
    <s v="RF-ESR-1 200 Test Power Amplifier Vendor Fabrication Including Delivery"/>
    <s v="6.08.06.01"/>
    <x v="1"/>
    <d v="2023-12-26T00:00:00"/>
    <d v="2025-06-23T00:00:00"/>
    <s v="jtolle"/>
    <s v="zaltsman"/>
    <n v="4546433.57"/>
    <s v="CON"/>
    <s v="C"/>
    <s v="Nonlabor"/>
    <s v="TEC"/>
    <m/>
    <s v="BNL"/>
    <s v="Const.Fabricate"/>
    <s v="RF"/>
    <x v="9"/>
    <s v="D.APP23"/>
    <s v="APP00002"/>
    <m/>
    <m/>
    <m/>
    <m/>
    <m/>
    <m/>
    <n v="2352021.63"/>
    <n v="2194411.94"/>
    <m/>
    <m/>
    <m/>
    <m/>
    <m/>
    <m/>
    <m/>
    <m/>
    <m/>
    <x v="0"/>
    <x v="0"/>
    <m/>
  </r>
  <r>
    <s v=""/>
    <s v=" EJ_0201_2420"/>
    <s v="RCS Sextupole - Vendor I - First Article - Fabrication"/>
    <s v="6.03.02.01.02"/>
    <x v="1"/>
    <d v="2024-09-27T00:00:00"/>
    <d v="2025-07-17T00:00:00"/>
    <s v="jtolle"/>
    <s v="hwitte"/>
    <n v="137692.23000000001"/>
    <s v="CON"/>
    <s v="C"/>
    <s v="Nonlabor"/>
    <s v="TEC"/>
    <s v="CD-3A"/>
    <s v="BNL"/>
    <s v="Const.Fabricate"/>
    <s v="NC_MAG"/>
    <x v="9"/>
    <s v="D.APP44.A"/>
    <s v="APP00205"/>
    <m/>
    <m/>
    <m/>
    <m/>
    <m/>
    <m/>
    <n v="1376.92"/>
    <n v="136315.31"/>
    <m/>
    <m/>
    <m/>
    <m/>
    <m/>
    <m/>
    <m/>
    <m/>
    <m/>
    <x v="0"/>
    <x v="0"/>
    <m/>
  </r>
  <r>
    <s v=""/>
    <s v=" HR_0404_1820"/>
    <s v="Procurement - Material (Pulse / Cables/ HV Terminations/ Instrumentations)"/>
    <s v="6.05.03.04"/>
    <x v="0"/>
    <d v="2025-06-13T00:00:00"/>
    <d v="2026-11-19T00:00:00"/>
    <s v="apatil"/>
    <s v="jsandberg"/>
    <n v="1708112.82"/>
    <s v="CON"/>
    <s v="K"/>
    <s v="Nonlabor"/>
    <s v="TEC"/>
    <m/>
    <s v="BNL"/>
    <s v="Const"/>
    <s v="PD"/>
    <x v="9"/>
    <s v="S.P008"/>
    <s v="APP00109"/>
    <m/>
    <m/>
    <m/>
    <m/>
    <m/>
    <m/>
    <m/>
    <n v="360601.59"/>
    <n v="1186189.46"/>
    <n v="161321.76999999999"/>
    <m/>
    <m/>
    <m/>
    <m/>
    <m/>
    <m/>
    <m/>
    <x v="0"/>
    <x v="0"/>
    <m/>
  </r>
  <r>
    <s v=""/>
    <s v=" IF_0307_1120"/>
    <s v="138kW Substation - PSEG Conceptual Design &amp; Cost Report"/>
    <s v="6.11.03.07"/>
    <x v="2"/>
    <d v="2025-03-05T00:00:00"/>
    <d v="2025-11-18T00:00:00"/>
    <s v="apatil"/>
    <s v="nehring"/>
    <n v="54992.06"/>
    <s v="EDIA"/>
    <s v="C"/>
    <s v="Nonlabor"/>
    <s v="TEC"/>
    <m/>
    <s v="BNL"/>
    <s v="Const"/>
    <s v="INF"/>
    <x v="9"/>
    <s v="D50.APP02.C"/>
    <s v="APP00004"/>
    <m/>
    <m/>
    <m/>
    <m/>
    <m/>
    <m/>
    <m/>
    <n v="44910.18"/>
    <n v="10081.879999999999"/>
    <m/>
    <m/>
    <m/>
    <m/>
    <m/>
    <m/>
    <m/>
    <m/>
    <x v="0"/>
    <x v="0"/>
    <m/>
  </r>
  <r>
    <s v=""/>
    <s v=" IR_0302_1013"/>
    <s v="HJET calibration sources with controllers"/>
    <s v="6.10.14.02.01"/>
    <x v="0"/>
    <d v="2025-12-09T00:00:00"/>
    <d v="2026-12-08T00:00:00"/>
    <s v="tlewis"/>
    <s v="wschmidke"/>
    <n v="11700.54"/>
    <s v="CON"/>
    <s v="C"/>
    <s v="Nonlabor"/>
    <s v="TEC"/>
    <m/>
    <s v="BNL"/>
    <s v="Const"/>
    <s v="DET"/>
    <x v="9"/>
    <s v="B"/>
    <m/>
    <m/>
    <m/>
    <m/>
    <m/>
    <m/>
    <m/>
    <m/>
    <m/>
    <n v="9594.44"/>
    <n v="2106.1"/>
    <m/>
    <m/>
    <m/>
    <m/>
    <m/>
    <m/>
    <m/>
    <x v="0"/>
    <x v="0"/>
    <m/>
  </r>
  <r>
    <s v=""/>
    <s v=" RD1_0307_5880"/>
    <s v="Vacuum - Vendor Fabrication [$340,000]"/>
    <s v="6.02.03.07"/>
    <x v="0"/>
    <d v="2023-06-06T00:00:00"/>
    <d v="2024-01-11T00:00:00"/>
    <s v="apatil"/>
    <s v="wange"/>
    <n v="0"/>
    <s v="CON"/>
    <s v="C"/>
    <s v="Nonlabor"/>
    <s v="OPC"/>
    <m/>
    <s v="BNL"/>
    <s v="R&amp;D"/>
    <s v="AD"/>
    <x v="3"/>
    <s v="B"/>
    <m/>
    <m/>
    <m/>
    <m/>
    <m/>
    <m/>
    <m/>
    <m/>
    <m/>
    <m/>
    <m/>
    <m/>
    <m/>
    <m/>
    <m/>
    <m/>
    <m/>
    <m/>
    <x v="0"/>
    <x v="0"/>
    <m/>
  </r>
  <r>
    <s v=""/>
    <s v=" DE_0700_3720"/>
    <s v="Vendor Effort Detector Solenoid Assembly"/>
    <s v="6.10.07"/>
    <x v="0"/>
    <d v="2026-01-22T00:00:00"/>
    <d v="2028-11-21T00:00:00"/>
    <s v="ewoolsey"/>
    <s v="rrajput"/>
    <n v="0"/>
    <s v="CON"/>
    <s v="C"/>
    <s v="Nonlabor"/>
    <s v="TEC"/>
    <s v="CD-3A"/>
    <s v="JLAB"/>
    <s v="Const"/>
    <s v="DET"/>
    <x v="9"/>
    <s v="D.APP31"/>
    <s v="APP00086"/>
    <m/>
    <m/>
    <m/>
    <m/>
    <m/>
    <m/>
    <m/>
    <m/>
    <m/>
    <m/>
    <m/>
    <m/>
    <m/>
    <m/>
    <m/>
    <m/>
    <m/>
    <x v="0"/>
    <x v="0"/>
    <m/>
  </r>
  <r>
    <s v=""/>
    <s v=" EJ_0203_4080"/>
    <s v="RCS Vacuum Utilities (racks) - Procurement"/>
    <s v="6.03.02.04.05"/>
    <x v="0"/>
    <d v="2025-12-10T00:00:00"/>
    <d v="2026-12-23T00:00:00"/>
    <s v="rnavarrol"/>
    <s v="chetzel"/>
    <n v="50668.36"/>
    <s v="CON"/>
    <s v="C"/>
    <s v="Nonlabor"/>
    <s v="TEC"/>
    <m/>
    <s v="BNL"/>
    <s v="Const"/>
    <s v="VAC"/>
    <x v="9"/>
    <s v="P"/>
    <m/>
    <m/>
    <m/>
    <m/>
    <m/>
    <m/>
    <m/>
    <m/>
    <m/>
    <n v="39755.17"/>
    <n v="10913.18"/>
    <m/>
    <m/>
    <m/>
    <m/>
    <m/>
    <m/>
    <m/>
    <x v="0"/>
    <x v="0"/>
    <m/>
  </r>
  <r>
    <s v=""/>
    <s v=" EJ_0204_1600"/>
    <s v="RF-RCS-1-CTRL: Materials (First Article)"/>
    <s v="6.08.07.03.03"/>
    <x v="0"/>
    <d v="2024-05-09T00:00:00"/>
    <d v="2024-08-01T00:00:00"/>
    <s v="jtolle"/>
    <s v="gnarayan"/>
    <n v="59730.86"/>
    <s v="CON"/>
    <s v="C"/>
    <s v="Nonlabor"/>
    <s v="TEC"/>
    <m/>
    <s v="BNL"/>
    <s v="Const.Procure"/>
    <s v="RF"/>
    <x v="10"/>
    <s v="S.P060.A"/>
    <s v="APP00145"/>
    <m/>
    <m/>
    <m/>
    <m/>
    <m/>
    <m/>
    <n v="59730.86"/>
    <m/>
    <m/>
    <m/>
    <m/>
    <m/>
    <m/>
    <m/>
    <m/>
    <m/>
    <m/>
    <x v="0"/>
    <x v="0"/>
    <m/>
  </r>
  <r>
    <s v=""/>
    <s v=" IR_0302_3120"/>
    <s v="RCS-SR Quad, Small Dipole - COTS PS - Vendor Manufacturing"/>
    <s v="6.03.03.02"/>
    <x v="0"/>
    <d v="2025-02-13T00:00:00"/>
    <d v="2025-10-29T00:00:00"/>
    <s v="apatil"/>
    <s v="bruno"/>
    <n v="126448.2"/>
    <s v="CON"/>
    <s v="C"/>
    <s v="Nonlabor"/>
    <s v="TEC"/>
    <m/>
    <s v="BNL"/>
    <s v="Const"/>
    <s v="PS"/>
    <x v="9"/>
    <s v="S.P364"/>
    <s v="APP00032"/>
    <m/>
    <m/>
    <m/>
    <m/>
    <m/>
    <m/>
    <m/>
    <n v="112398.39999999999"/>
    <n v="14049.8"/>
    <m/>
    <m/>
    <m/>
    <m/>
    <m/>
    <m/>
    <m/>
    <m/>
    <x v="0"/>
    <x v="0"/>
    <m/>
  </r>
  <r>
    <s v=""/>
    <s v=" HR_0402_3220"/>
    <s v="ATR DC, AC, Control &amp; Interlock Cable - Vendor Manufacturing"/>
    <s v="6.05.03.02"/>
    <x v="0"/>
    <d v="2027-01-22T00:00:00"/>
    <d v="2027-05-14T00:00:00"/>
    <s v="apatil"/>
    <s v="bruno"/>
    <n v="18858.150000000001"/>
    <s v="CON"/>
    <s v="C"/>
    <s v="Nonlabor"/>
    <s v="TEC"/>
    <m/>
    <s v="BNL"/>
    <s v="Const"/>
    <s v="PS"/>
    <x v="9"/>
    <s v="B"/>
    <m/>
    <m/>
    <m/>
    <m/>
    <m/>
    <m/>
    <m/>
    <m/>
    <m/>
    <m/>
    <n v="18858.150000000001"/>
    <m/>
    <m/>
    <m/>
    <m/>
    <m/>
    <m/>
    <m/>
    <x v="0"/>
    <x v="0"/>
    <m/>
  </r>
  <r>
    <s v=""/>
    <s v=" HR_0403_1420"/>
    <s v="HR Inj-Sys Upgrade Vacuum - I&amp;C systems - Vendor Fabrication"/>
    <s v="6.05.03.03"/>
    <x v="0"/>
    <d v="2026-05-21T00:00:00"/>
    <d v="2027-05-20T00:00:00"/>
    <s v="rnavarrol"/>
    <s v="weiss"/>
    <n v="58267.22"/>
    <s v="CON"/>
    <s v="C"/>
    <s v="Nonlabor"/>
    <s v="TEC"/>
    <m/>
    <s v="BNL"/>
    <s v="Const"/>
    <s v="VAC"/>
    <x v="9"/>
    <s v="P"/>
    <m/>
    <m/>
    <m/>
    <m/>
    <m/>
    <m/>
    <m/>
    <m/>
    <m/>
    <n v="21442.34"/>
    <n v="36824.89"/>
    <m/>
    <m/>
    <m/>
    <m/>
    <m/>
    <m/>
    <m/>
    <x v="0"/>
    <x v="0"/>
    <m/>
  </r>
  <r>
    <s v=""/>
    <s v=" IF_2102_1200"/>
    <s v="A/E Services Contract - Const - FY25"/>
    <s v="6.11.01.02"/>
    <x v="0"/>
    <d v="2025-07-10T00:00:00"/>
    <d v="2025-09-30T00:00:00"/>
    <s v="apatil"/>
    <s v="cfolz"/>
    <n v="770543.11"/>
    <s v="EDIA"/>
    <s v="A"/>
    <s v="Nonlabor"/>
    <s v="TEC"/>
    <m/>
    <s v="BNL"/>
    <s v="PED"/>
    <s v="INF"/>
    <x v="9"/>
    <s v="D.APP19.B"/>
    <s v="APP00034"/>
    <m/>
    <m/>
    <m/>
    <m/>
    <m/>
    <m/>
    <m/>
    <n v="770543.11"/>
    <m/>
    <m/>
    <m/>
    <m/>
    <m/>
    <m/>
    <m/>
    <m/>
    <m/>
    <x v="0"/>
    <x v="0"/>
    <m/>
  </r>
  <r>
    <s v=""/>
    <s v=" IF_0103_1300"/>
    <s v="C/M Construction Mgt Services Contract - Const - FY24 - CM/GC Phase - II"/>
    <s v="6.11.01.03"/>
    <x v="0"/>
    <d v="2025-09-08T00:00:00"/>
    <d v="2026-06-11T00:00:00"/>
    <s v="apatil"/>
    <s v="cfolz"/>
    <n v="447263.66"/>
    <s v="EDIA"/>
    <s v="A"/>
    <s v="Nonlabor"/>
    <s v="TEC"/>
    <m/>
    <s v="BNL"/>
    <s v="PED"/>
    <s v="INF"/>
    <x v="9"/>
    <s v="A.PP011"/>
    <s v="APP00545"/>
    <m/>
    <m/>
    <m/>
    <m/>
    <m/>
    <m/>
    <m/>
    <n v="40018.33"/>
    <n v="407245.34"/>
    <m/>
    <m/>
    <m/>
    <m/>
    <m/>
    <m/>
    <m/>
    <m/>
    <x v="0"/>
    <x v="0"/>
    <m/>
  </r>
  <r>
    <s v=""/>
    <s v=" IF_0103_1380"/>
    <s v="Field Office Trailer Rental - FY24"/>
    <s v="6.11.01.03"/>
    <x v="0"/>
    <d v="2025-09-08T00:00:00"/>
    <d v="2025-11-06T00:00:00"/>
    <s v="apatil"/>
    <s v="cfolz"/>
    <n v="39976.35"/>
    <s v="CON"/>
    <s v="A"/>
    <s v="Nonlabor"/>
    <s v="TEC"/>
    <m/>
    <s v="BNL"/>
    <s v="Const"/>
    <s v="INF"/>
    <x v="9"/>
    <s v="S.P083"/>
    <s v="APP00203"/>
    <m/>
    <m/>
    <m/>
    <m/>
    <m/>
    <m/>
    <m/>
    <n v="15804.6"/>
    <n v="24171.75"/>
    <m/>
    <m/>
    <m/>
    <m/>
    <m/>
    <m/>
    <m/>
    <m/>
    <x v="0"/>
    <x v="0"/>
    <m/>
  </r>
  <r>
    <s v=""/>
    <s v=" IR_0205_2290"/>
    <s v="RF-CRAB-1-CTRL: Materials (First Article)"/>
    <s v="6.08.07.07.03"/>
    <x v="0"/>
    <d v="2025-05-14T00:00:00"/>
    <d v="2025-08-06T00:00:00"/>
    <s v="jtolle"/>
    <s v="gnarayan"/>
    <n v="61104.68"/>
    <s v="CON"/>
    <s v="C"/>
    <s v="Nonlabor"/>
    <s v="TEC"/>
    <m/>
    <s v="BNL"/>
    <s v="Const.Fabricate"/>
    <s v="RF"/>
    <x v="9"/>
    <s v="S.P314.A"/>
    <s v="APP00120"/>
    <m/>
    <m/>
    <m/>
    <m/>
    <m/>
    <m/>
    <m/>
    <n v="61104.68"/>
    <m/>
    <m/>
    <m/>
    <m/>
    <m/>
    <m/>
    <m/>
    <m/>
    <m/>
    <x v="0"/>
    <x v="0"/>
    <m/>
  </r>
  <r>
    <s v=""/>
    <s v=" IR_0211_2300"/>
    <s v="Direct Wind Magnets 4 - Q2eR - Cold Mass Assembly - Parts Fabrication"/>
    <s v="6.06.02.01.01"/>
    <x v="0"/>
    <d v="2025-06-24T00:00:00"/>
    <d v="2025-12-16T00:00:00"/>
    <s v="jtolle"/>
    <s v="hwitte"/>
    <n v="151782.09"/>
    <s v="CON"/>
    <s v="C"/>
    <s v="Nonlabor"/>
    <s v="TEC"/>
    <m/>
    <s v="BNL"/>
    <s v="Const.Fabricate"/>
    <s v="SC_MAG"/>
    <x v="9"/>
    <s v="P.S362"/>
    <m/>
    <m/>
    <m/>
    <m/>
    <m/>
    <m/>
    <m/>
    <m/>
    <n v="87274.7"/>
    <n v="64507.39"/>
    <m/>
    <m/>
    <m/>
    <m/>
    <m/>
    <m/>
    <m/>
    <m/>
    <x v="0"/>
    <x v="0"/>
    <m/>
  </r>
  <r>
    <s v=""/>
    <s v=" IR_0211_2440"/>
    <s v="Direct Wind Magnets 4 - Q2eR - Vertical Cold Test - Material"/>
    <s v="6.06.02.01.01"/>
    <x v="0"/>
    <d v="2025-07-09T00:00:00"/>
    <d v="2025-10-01T00:00:00"/>
    <s v="jtolle"/>
    <s v="hwitte"/>
    <n v="93062.81"/>
    <s v="CON"/>
    <s v="C"/>
    <s v="Nonlabor"/>
    <s v="TEC"/>
    <m/>
    <s v="BNL"/>
    <s v="Const.Fabricate"/>
    <s v="SC_MAG"/>
    <x v="9"/>
    <s v="P.S363"/>
    <m/>
    <m/>
    <m/>
    <m/>
    <m/>
    <m/>
    <m/>
    <m/>
    <n v="91511.76"/>
    <n v="1551.05"/>
    <m/>
    <m/>
    <m/>
    <m/>
    <m/>
    <m/>
    <m/>
    <m/>
    <x v="0"/>
    <x v="0"/>
    <m/>
  </r>
  <r>
    <s v=""/>
    <s v=" IR_0211_2620"/>
    <s v="Direct Wind Magnets 5 - B2eR - Coil Assembly - Coil Parts Fabrication"/>
    <s v="6.06.02.01.01"/>
    <x v="0"/>
    <d v="2025-07-23T00:00:00"/>
    <d v="2025-11-14T00:00:00"/>
    <s v="jtolle"/>
    <s v="hwitte"/>
    <n v="754824.6"/>
    <s v="CON"/>
    <s v="C"/>
    <s v="Nonlabor"/>
    <s v="TEC"/>
    <m/>
    <s v="BNL"/>
    <s v="Const.Fabricate"/>
    <s v="SC_MAG"/>
    <x v="9"/>
    <s v="S.P170"/>
    <s v="APP00112"/>
    <m/>
    <m/>
    <m/>
    <m/>
    <m/>
    <m/>
    <m/>
    <n v="462330.07"/>
    <n v="292494.53000000003"/>
    <m/>
    <m/>
    <m/>
    <m/>
    <m/>
    <m/>
    <m/>
    <m/>
    <x v="0"/>
    <x v="0"/>
    <m/>
  </r>
  <r>
    <s v=""/>
    <s v=" IR_0211_3620"/>
    <s v="Direct Wind Magnets 7 - B0pF - Dipole - Coil Assembly - Coil Parts Fabrication"/>
    <s v="6.06.02.01.01"/>
    <x v="0"/>
    <d v="2025-11-17T00:00:00"/>
    <d v="2026-03-16T00:00:00"/>
    <s v="jtolle"/>
    <s v="hwitte"/>
    <n v="162473.32999999999"/>
    <s v="CON"/>
    <s v="C"/>
    <s v="Nonlabor"/>
    <s v="TEC"/>
    <m/>
    <s v="BNL"/>
    <s v="Const.Fabricate"/>
    <s v="SC_MAG"/>
    <x v="9"/>
    <s v="P.S367"/>
    <m/>
    <m/>
    <m/>
    <m/>
    <m/>
    <m/>
    <m/>
    <m/>
    <m/>
    <n v="162473.32999999999"/>
    <m/>
    <m/>
    <m/>
    <m/>
    <m/>
    <m/>
    <m/>
    <m/>
    <x v="0"/>
    <x v="0"/>
    <m/>
  </r>
  <r>
    <s v=""/>
    <s v=" RD_0303_1085"/>
    <s v="SC Strand - R&amp;D Magnets - Lead Time"/>
    <s v="6.02.03.03.02"/>
    <x v="0"/>
    <d v="2023-11-09T00:00:00"/>
    <d v="2024-11-07T00:00:00"/>
    <s v="jtolle"/>
    <s v="hwitte"/>
    <n v="57955.95"/>
    <s v="CON"/>
    <s v="C"/>
    <s v="Nonlabor"/>
    <s v="OPC"/>
    <m/>
    <s v="BNL"/>
    <s v="R&amp;D"/>
    <s v="SC_MAG"/>
    <x v="3"/>
    <s v="P.S424"/>
    <m/>
    <m/>
    <m/>
    <m/>
    <m/>
    <m/>
    <m/>
    <n v="51696.71"/>
    <n v="6259.24"/>
    <m/>
    <m/>
    <m/>
    <m/>
    <m/>
    <m/>
    <m/>
    <m/>
    <m/>
    <x v="0"/>
    <x v="0"/>
    <m/>
  </r>
  <r>
    <s v=""/>
    <s v=" SR_0407_1160"/>
    <s v="Vacuum Support Equipment - Modification to building power and distribution"/>
    <s v="6.04.05.07"/>
    <x v="2"/>
    <d v="2025-03-04T00:00:00"/>
    <d v="2025-07-23T00:00:00"/>
    <s v="rnavarrol"/>
    <s v="chetzel"/>
    <n v="328566.90000000002"/>
    <s v="CON"/>
    <s v="C"/>
    <s v="Nonlabor"/>
    <s v="TEC"/>
    <m/>
    <s v="BNL"/>
    <s v="Const"/>
    <s v="VAC"/>
    <x v="9"/>
    <s v="S.P307"/>
    <m/>
    <m/>
    <m/>
    <m/>
    <m/>
    <m/>
    <m/>
    <m/>
    <n v="328566.90000000002"/>
    <m/>
    <m/>
    <m/>
    <m/>
    <m/>
    <m/>
    <m/>
    <m/>
    <m/>
    <x v="0"/>
    <x v="0"/>
    <m/>
  </r>
  <r>
    <s v=""/>
    <s v=" SR_0501_1600"/>
    <s v="RF-ESR-1-CTRL: Materials (First Article)"/>
    <s v="6.08.07.04.03"/>
    <x v="0"/>
    <d v="2025-06-06T00:00:00"/>
    <d v="2025-08-28T00:00:00"/>
    <s v="jtolle"/>
    <s v="gnarayan"/>
    <n v="61104.68"/>
    <s v="CON"/>
    <s v="C"/>
    <s v="Nonlabor"/>
    <s v="TEC"/>
    <m/>
    <s v="BNL"/>
    <s v="Const.Fabricate"/>
    <s v="RF"/>
    <x v="9"/>
    <s v="S.P148.A"/>
    <s v="APP00255"/>
    <m/>
    <m/>
    <m/>
    <m/>
    <m/>
    <m/>
    <m/>
    <n v="61104.68"/>
    <m/>
    <m/>
    <m/>
    <m/>
    <m/>
    <m/>
    <m/>
    <m/>
    <m/>
    <x v="0"/>
    <x v="0"/>
    <m/>
  </r>
  <r>
    <s v=""/>
    <s v=" SR_0501_1660"/>
    <s v="RF-ESR-1-CTRL: Materials (Production)"/>
    <s v="6.08.07.04.03"/>
    <x v="0"/>
    <d v="2025-10-28T00:00:00"/>
    <d v="2026-10-01T00:00:00"/>
    <s v="jtolle"/>
    <s v="gnarayan"/>
    <n v="1125298.1499999999"/>
    <s v="CON"/>
    <s v="C"/>
    <s v="Nonlabor"/>
    <s v="TEC"/>
    <m/>
    <s v="BNL"/>
    <s v="Const.Fabricate"/>
    <s v="RF"/>
    <x v="9"/>
    <s v="S.P148.B"/>
    <s v="APP00255"/>
    <m/>
    <m/>
    <m/>
    <m/>
    <m/>
    <m/>
    <m/>
    <m/>
    <n v="1120468.55"/>
    <n v="4829.6099999999997"/>
    <m/>
    <m/>
    <m/>
    <m/>
    <m/>
    <m/>
    <m/>
    <x v="0"/>
    <x v="0"/>
    <m/>
  </r>
  <r>
    <s v=""/>
    <s v=" HR_0807_0050"/>
    <s v="BPM System - Travel"/>
    <s v="6.05.07.06.01"/>
    <x v="0"/>
    <d v="2025-12-30T00:00:00"/>
    <d v="2026-08-03T00:00:00"/>
    <s v="mahmed"/>
    <s v="gassner"/>
    <n v="36413.42"/>
    <s v="CON"/>
    <s v="A"/>
    <s v="Nonlabor"/>
    <s v="TEC"/>
    <m/>
    <s v="BNL"/>
    <s v="Const"/>
    <s v="SHC"/>
    <x v="6"/>
    <s v="T"/>
    <m/>
    <m/>
    <m/>
    <m/>
    <m/>
    <m/>
    <m/>
    <m/>
    <m/>
    <n v="36413.42"/>
    <m/>
    <m/>
    <m/>
    <m/>
    <m/>
    <m/>
    <m/>
    <m/>
    <x v="0"/>
    <x v="0"/>
    <m/>
  </r>
  <r>
    <s v=""/>
    <s v=" IF_2102_1220"/>
    <s v="A/E Services Contract - Const - FY26"/>
    <s v="6.11.01.02"/>
    <x v="0"/>
    <d v="2025-10-01T00:00:00"/>
    <d v="2026-09-30T00:00:00"/>
    <s v="apatil"/>
    <s v="cfolz"/>
    <n v="1037190.96"/>
    <s v="EDIA"/>
    <s v="A"/>
    <s v="Nonlabor"/>
    <s v="TEC"/>
    <m/>
    <s v="BNL"/>
    <s v="PED"/>
    <s v="INF"/>
    <x v="9"/>
    <s v="D.APP19.B"/>
    <s v="APP00034"/>
    <m/>
    <m/>
    <m/>
    <m/>
    <m/>
    <m/>
    <m/>
    <m/>
    <n v="1037190.96"/>
    <m/>
    <m/>
    <m/>
    <m/>
    <m/>
    <m/>
    <m/>
    <m/>
    <x v="0"/>
    <x v="0"/>
    <m/>
  </r>
  <r>
    <s v=""/>
    <s v=" IF_0103_1400"/>
    <s v="Field Office Trailer Rental - FY25"/>
    <s v="6.11.01.03"/>
    <x v="0"/>
    <d v="2025-11-07T00:00:00"/>
    <d v="2026-11-06T00:00:00"/>
    <s v="apatil"/>
    <s v="cfolz"/>
    <n v="53908.47"/>
    <s v="CON"/>
    <s v="A"/>
    <s v="Nonlabor"/>
    <s v="TEC"/>
    <m/>
    <s v="BNL"/>
    <s v="Const"/>
    <s v="INF"/>
    <x v="9"/>
    <s v="S.P083"/>
    <s v="APP00203"/>
    <m/>
    <m/>
    <m/>
    <m/>
    <m/>
    <m/>
    <m/>
    <m/>
    <n v="48301.99"/>
    <n v="5606.48"/>
    <m/>
    <m/>
    <m/>
    <m/>
    <m/>
    <m/>
    <m/>
    <x v="0"/>
    <x v="0"/>
    <m/>
  </r>
  <r>
    <s v=""/>
    <s v=" IF_0103_1600"/>
    <s v="Commissioning Agent Contract - Const - FY24"/>
    <s v="6.11.01.03"/>
    <x v="0"/>
    <d v="2023-10-27T00:00:00"/>
    <d v="2024-10-25T00:00:00"/>
    <s v="apatil"/>
    <s v="cfolz"/>
    <n v="64342.32"/>
    <s v="CON"/>
    <s v="A"/>
    <s v="Nonlabor"/>
    <s v="TEC"/>
    <m/>
    <s v="BNL"/>
    <s v="PED"/>
    <s v="INF"/>
    <x v="8"/>
    <s v="S.P082"/>
    <s v="APP00202"/>
    <m/>
    <m/>
    <m/>
    <m/>
    <m/>
    <m/>
    <n v="59709.67"/>
    <n v="4632.6499999999996"/>
    <m/>
    <m/>
    <m/>
    <m/>
    <m/>
    <m/>
    <m/>
    <m/>
    <m/>
    <x v="0"/>
    <x v="0"/>
    <m/>
  </r>
  <r>
    <s v=""/>
    <s v=" IR_0205_2320"/>
    <s v="RF-CRAB-1-CTRL: Materials (Production)"/>
    <s v="6.08.07.07.03"/>
    <x v="0"/>
    <d v="2025-10-27T00:00:00"/>
    <d v="2026-05-29T00:00:00"/>
    <s v="jtolle"/>
    <s v="gnarayan"/>
    <n v="562594.1"/>
    <s v="CON"/>
    <s v="C"/>
    <s v="Nonlabor"/>
    <s v="TEC"/>
    <m/>
    <s v="BNL"/>
    <s v="Const.Fabricate"/>
    <s v="RF"/>
    <x v="9"/>
    <s v="S.P314.B"/>
    <s v="APP00120"/>
    <m/>
    <m/>
    <m/>
    <m/>
    <m/>
    <m/>
    <m/>
    <m/>
    <n v="562594.1"/>
    <m/>
    <m/>
    <m/>
    <m/>
    <m/>
    <m/>
    <m/>
    <m/>
    <x v="0"/>
    <x v="0"/>
    <m/>
  </r>
  <r>
    <s v=""/>
    <s v=" IR_0205_5290"/>
    <s v="RF-CRAB-2-CTRL: Materials (First Article)"/>
    <s v="6.08.07.07.03"/>
    <x v="0"/>
    <d v="2025-11-17T00:00:00"/>
    <d v="2026-02-12T00:00:00"/>
    <s v="jtolle"/>
    <s v="gnarayan"/>
    <n v="62510.080000000002"/>
    <s v="CON"/>
    <s v="C"/>
    <s v="Nonlabor"/>
    <s v="TEC"/>
    <m/>
    <s v="BNL"/>
    <s v="Const.Fabricate"/>
    <s v="RF"/>
    <x v="9"/>
    <s v="S.P016.A"/>
    <s v="APP00121"/>
    <m/>
    <m/>
    <m/>
    <m/>
    <m/>
    <m/>
    <m/>
    <m/>
    <n v="62510.080000000002"/>
    <m/>
    <m/>
    <m/>
    <m/>
    <m/>
    <m/>
    <m/>
    <m/>
    <x v="0"/>
    <x v="0"/>
    <m/>
  </r>
  <r>
    <s v=""/>
    <s v=" HR_0804_4420"/>
    <s v="Hadron &amp; e-Cooling Vacuum - I&amp;C Systems - Vendor Fabrication"/>
    <s v="6.05.07.05"/>
    <x v="0"/>
    <d v="2026-05-21T00:00:00"/>
    <d v="2027-05-20T00:00:00"/>
    <s v="rnavarrol"/>
    <s v="weiss"/>
    <n v="77056.87"/>
    <s v="CON"/>
    <s v="C"/>
    <s v="Nonlabor"/>
    <s v="TEC"/>
    <m/>
    <s v="BNL"/>
    <s v="Const"/>
    <s v="VAC"/>
    <x v="9"/>
    <s v="P"/>
    <m/>
    <m/>
    <m/>
    <m/>
    <m/>
    <m/>
    <m/>
    <m/>
    <m/>
    <n v="28356.93"/>
    <n v="48699.94"/>
    <m/>
    <m/>
    <m/>
    <m/>
    <m/>
    <m/>
    <m/>
    <x v="0"/>
    <x v="0"/>
    <m/>
  </r>
  <r>
    <s v=""/>
    <s v=" HR_0804_5020"/>
    <s v="e-beamlines Baked Vacuum - I&amp;C Systems - Vendor Fabrication"/>
    <s v="6.05.07.05"/>
    <x v="0"/>
    <d v="2026-05-21T00:00:00"/>
    <d v="2027-05-20T00:00:00"/>
    <s v="rnavarrol"/>
    <s v="weiss"/>
    <n v="58267.22"/>
    <s v="CON"/>
    <s v="C"/>
    <s v="Nonlabor"/>
    <s v="TEC"/>
    <m/>
    <s v="BNL"/>
    <s v="Const"/>
    <s v="VAC"/>
    <x v="9"/>
    <s v="P"/>
    <m/>
    <m/>
    <m/>
    <m/>
    <m/>
    <m/>
    <m/>
    <m/>
    <m/>
    <n v="21442.34"/>
    <n v="36824.89"/>
    <m/>
    <m/>
    <m/>
    <m/>
    <m/>
    <m/>
    <m/>
    <x v="0"/>
    <x v="0"/>
    <m/>
  </r>
  <r>
    <s v=""/>
    <s v=" HR_0804_5620"/>
    <s v="e-loop Return Vacuum - I&amp;C Systems - Vendor Fabrication"/>
    <s v="6.05.07.05"/>
    <x v="0"/>
    <d v="2026-05-21T00:00:00"/>
    <d v="2027-05-20T00:00:00"/>
    <s v="rnavarrol"/>
    <s v="weiss"/>
    <n v="67770.03"/>
    <s v="CON"/>
    <s v="C"/>
    <s v="Nonlabor"/>
    <s v="TEC"/>
    <m/>
    <s v="BNL"/>
    <s v="Const"/>
    <s v="VAC"/>
    <x v="9"/>
    <s v="P"/>
    <m/>
    <m/>
    <m/>
    <m/>
    <m/>
    <m/>
    <m/>
    <m/>
    <m/>
    <n v="24939.37"/>
    <n v="42830.66"/>
    <m/>
    <m/>
    <m/>
    <m/>
    <m/>
    <m/>
    <m/>
    <x v="0"/>
    <x v="0"/>
    <m/>
  </r>
  <r>
    <s v=""/>
    <s v=" IF_0103_1620"/>
    <s v="Commissioning Agent Contract - Const - FY25"/>
    <s v="6.11.01.03"/>
    <x v="0"/>
    <d v="2024-10-28T00:00:00"/>
    <d v="2025-10-27T00:00:00"/>
    <s v="apatil"/>
    <s v="cfolz"/>
    <n v="65822.2"/>
    <s v="CON"/>
    <s v="A"/>
    <s v="Nonlabor"/>
    <s v="TEC"/>
    <m/>
    <s v="BNL"/>
    <s v="Const"/>
    <s v="INF"/>
    <x v="8"/>
    <s v="S.P082"/>
    <s v="APP00202"/>
    <m/>
    <m/>
    <m/>
    <m/>
    <m/>
    <m/>
    <m/>
    <n v="61083"/>
    <n v="4739.2"/>
    <m/>
    <m/>
    <m/>
    <m/>
    <m/>
    <m/>
    <m/>
    <m/>
    <x v="0"/>
    <x v="0"/>
    <m/>
  </r>
  <r>
    <s v=""/>
    <s v=" HR_0804_4200"/>
    <s v="Hadron &amp; e-Cooling Vacuum - Chambers, Bellows, Supports - Vendor Fabrication"/>
    <s v="6.05.07.05"/>
    <x v="0"/>
    <d v="2026-05-21T00:00:00"/>
    <d v="2027-05-20T00:00:00"/>
    <s v="rnavarrol"/>
    <s v="weiss"/>
    <n v="104576.37"/>
    <s v="CON"/>
    <s v="C"/>
    <s v="Nonlabor"/>
    <s v="TEC"/>
    <m/>
    <s v="BNL"/>
    <s v="Const"/>
    <s v="VAC"/>
    <x v="9"/>
    <s v="P"/>
    <m/>
    <m/>
    <m/>
    <m/>
    <m/>
    <m/>
    <m/>
    <m/>
    <m/>
    <n v="38484.1"/>
    <n v="66092.259999999995"/>
    <m/>
    <m/>
    <m/>
    <m/>
    <m/>
    <m/>
    <m/>
    <x v="0"/>
    <x v="0"/>
    <m/>
  </r>
  <r>
    <s v=""/>
    <s v=" HR_0804_4540"/>
    <s v="Hadron &amp; e-Cooling Vacuum - valves and pumps - Vendor Fabrication"/>
    <s v="6.05.07.05"/>
    <x v="0"/>
    <d v="2026-05-21T00:00:00"/>
    <d v="2026-11-10T00:00:00"/>
    <s v="rnavarrol"/>
    <s v="weiss"/>
    <n v="31539.93"/>
    <s v="CON"/>
    <s v="C"/>
    <s v="Nonlabor"/>
    <s v="TEC"/>
    <m/>
    <s v="BNL"/>
    <s v="Const"/>
    <s v="VAC"/>
    <x v="9"/>
    <s v="P"/>
    <m/>
    <m/>
    <m/>
    <m/>
    <m/>
    <m/>
    <m/>
    <m/>
    <m/>
    <n v="24180.61"/>
    <n v="7359.32"/>
    <m/>
    <m/>
    <m/>
    <m/>
    <m/>
    <m/>
    <m/>
    <x v="0"/>
    <x v="0"/>
    <m/>
  </r>
  <r>
    <s v=""/>
    <s v=" IF_0103_1640"/>
    <s v="Commissioning Agent Contract - Const - FY26"/>
    <s v="6.11.01.03"/>
    <x v="0"/>
    <d v="2025-10-28T00:00:00"/>
    <d v="2026-10-27T00:00:00"/>
    <s v="apatil"/>
    <s v="cfolz"/>
    <n v="33668.050000000003"/>
    <s v="CON"/>
    <s v="A"/>
    <s v="Nonlabor"/>
    <s v="TEC"/>
    <m/>
    <s v="BNL"/>
    <s v="Const"/>
    <s v="INF"/>
    <x v="8"/>
    <s v="S.P082"/>
    <s v="APP00202"/>
    <m/>
    <m/>
    <m/>
    <m/>
    <m/>
    <m/>
    <m/>
    <m/>
    <n v="31243.95"/>
    <n v="2424.1"/>
    <m/>
    <m/>
    <m/>
    <m/>
    <m/>
    <m/>
    <m/>
    <x v="0"/>
    <x v="0"/>
    <m/>
  </r>
  <r>
    <s v=""/>
    <s v=" RD_0302_1238"/>
    <s v="Install Halo Viewer and Differential Pumping, to Avoid Back Stream Molecule"/>
    <s v="6.02.03.02"/>
    <x v="1"/>
    <d v="2023-02-10T00:00:00"/>
    <d v="2023-07-12T00:00:00"/>
    <s v="glayden"/>
    <s v="skaritka"/>
    <n v="71594"/>
    <s v="EDIA"/>
    <s v="C"/>
    <s v="Labor"/>
    <s v="OPC"/>
    <m/>
    <s v="BNL"/>
    <s v="R&amp;D"/>
    <s v="AD"/>
    <x v="3"/>
    <m/>
    <m/>
    <m/>
    <m/>
    <m/>
    <m/>
    <m/>
    <n v="71594"/>
    <m/>
    <m/>
    <m/>
    <m/>
    <m/>
    <m/>
    <m/>
    <m/>
    <m/>
    <m/>
    <m/>
    <x v="0"/>
    <x v="0"/>
    <m/>
  </r>
  <r>
    <s v=""/>
    <s v=" RD_0302_1238"/>
    <s v="Install Halo Viewer and Differential Pumping, to Avoid Back Stream Molecule"/>
    <s v="6.02.03.02"/>
    <x v="1"/>
    <d v="2023-02-10T00:00:00"/>
    <d v="2023-07-12T00:00:00"/>
    <s v="glayden"/>
    <s v="skaritka"/>
    <n v="53036.47"/>
    <s v="EDIA"/>
    <s v="C"/>
    <s v="Labor"/>
    <s v="OPC"/>
    <m/>
    <s v="BNL"/>
    <s v="R&amp;D"/>
    <s v="AD"/>
    <x v="3"/>
    <m/>
    <m/>
    <m/>
    <m/>
    <m/>
    <m/>
    <m/>
    <n v="53036.47"/>
    <m/>
    <m/>
    <m/>
    <m/>
    <m/>
    <m/>
    <m/>
    <m/>
    <m/>
    <m/>
    <m/>
    <x v="0"/>
    <x v="0"/>
    <m/>
  </r>
  <r>
    <s v=""/>
    <s v=" RD_0302_1238"/>
    <s v="Install Halo Viewer and Differential Pumping, to Avoid Back Stream Molecule"/>
    <s v="6.02.03.02"/>
    <x v="1"/>
    <d v="2023-02-10T00:00:00"/>
    <d v="2023-07-12T00:00:00"/>
    <s v="glayden"/>
    <s v="skaritka"/>
    <n v="30057.11"/>
    <s v="EDIA"/>
    <s v="C"/>
    <s v="Labor"/>
    <s v="OPC"/>
    <m/>
    <s v="BNL"/>
    <s v="R&amp;D"/>
    <s v="AD"/>
    <x v="3"/>
    <m/>
    <m/>
    <m/>
    <m/>
    <m/>
    <m/>
    <m/>
    <n v="30057.11"/>
    <m/>
    <m/>
    <m/>
    <m/>
    <m/>
    <m/>
    <m/>
    <m/>
    <m/>
    <m/>
    <m/>
    <x v="0"/>
    <x v="0"/>
    <m/>
  </r>
  <r>
    <s v=""/>
    <s v=" RD_0302_1238"/>
    <s v="Install Halo Viewer and Differential Pumping, to Avoid Back Stream Molecule"/>
    <s v="6.02.03.02"/>
    <x v="1"/>
    <d v="2023-02-10T00:00:00"/>
    <d v="2023-07-12T00:00:00"/>
    <s v="glayden"/>
    <s v="skaritka"/>
    <n v="8015.23"/>
    <s v="EDIA"/>
    <s v="C"/>
    <s v="Labor"/>
    <s v="OPC"/>
    <m/>
    <s v="BNL"/>
    <s v="R&amp;D"/>
    <s v="AD"/>
    <x v="3"/>
    <m/>
    <m/>
    <m/>
    <m/>
    <m/>
    <m/>
    <m/>
    <n v="8015.23"/>
    <m/>
    <m/>
    <m/>
    <m/>
    <m/>
    <m/>
    <m/>
    <m/>
    <m/>
    <m/>
    <m/>
    <x v="0"/>
    <x v="0"/>
    <m/>
  </r>
  <r>
    <s v=""/>
    <s v=" RD_0302_1222"/>
    <s v="Increase laser rep. rate to 10 kHz, upgrade to 400kHz. Same as EIC two bunche spacing"/>
    <s v="6.02.03.02"/>
    <x v="0"/>
    <d v="2022-04-01T00:00:00"/>
    <d v="2022-08-29T00:00:00"/>
    <s v="glayden"/>
    <s v="skaritka"/>
    <n v="0"/>
    <s v="EDIA"/>
    <s v="C"/>
    <s v="Labor"/>
    <s v="OPC"/>
    <m/>
    <s v="BNL"/>
    <s v="R&amp;D"/>
    <s v="AD"/>
    <x v="3"/>
    <m/>
    <m/>
    <m/>
    <m/>
    <m/>
    <m/>
    <m/>
    <m/>
    <m/>
    <m/>
    <m/>
    <m/>
    <m/>
    <m/>
    <m/>
    <m/>
    <m/>
    <m/>
    <m/>
    <x v="0"/>
    <x v="0"/>
    <m/>
  </r>
  <r>
    <s v=""/>
    <s v=" RD_0302_1222"/>
    <s v="Increase laser rep. rate to 10 kHz, upgrade to 400kHz. Same as EIC two bunche spacing"/>
    <s v="6.02.03.02"/>
    <x v="0"/>
    <d v="2022-04-01T00:00:00"/>
    <d v="2022-08-29T00:00:00"/>
    <s v="glayden"/>
    <s v="skaritka"/>
    <n v="0"/>
    <s v="EDIA"/>
    <s v="C"/>
    <s v="Labor"/>
    <s v="OPC"/>
    <m/>
    <s v="BNL"/>
    <s v="R&amp;D"/>
    <s v="AD"/>
    <x v="3"/>
    <m/>
    <m/>
    <m/>
    <m/>
    <m/>
    <m/>
    <m/>
    <m/>
    <m/>
    <m/>
    <m/>
    <m/>
    <m/>
    <m/>
    <m/>
    <m/>
    <m/>
    <m/>
    <m/>
    <x v="0"/>
    <x v="0"/>
    <m/>
  </r>
  <r>
    <s v=""/>
    <s v=" RD_0302_1222"/>
    <s v="Increase laser rep. rate to 10 kHz, upgrade to 400kHz. Same as EIC two bunche spacing"/>
    <s v="6.02.03.02"/>
    <x v="0"/>
    <d v="2022-04-01T00:00:00"/>
    <d v="2022-08-29T00:00:00"/>
    <s v="glayden"/>
    <s v="skaritka"/>
    <n v="0"/>
    <s v="EDIA"/>
    <s v="C"/>
    <s v="Labor"/>
    <s v="OPC"/>
    <m/>
    <s v="BNL"/>
    <s v="R&amp;D"/>
    <s v="AD"/>
    <x v="3"/>
    <m/>
    <m/>
    <m/>
    <m/>
    <m/>
    <m/>
    <m/>
    <m/>
    <m/>
    <m/>
    <m/>
    <m/>
    <m/>
    <m/>
    <m/>
    <m/>
    <m/>
    <m/>
    <m/>
    <x v="0"/>
    <x v="0"/>
    <m/>
  </r>
  <r>
    <s v=""/>
    <s v=" RD_0302_1222"/>
    <s v="Increase laser rep. rate to 10 kHz, upgrade to 400kHz. Same as EIC two bunche spacing"/>
    <s v="6.02.03.02"/>
    <x v="0"/>
    <d v="2022-04-01T00:00:00"/>
    <d v="2022-08-29T00:00:00"/>
    <s v="glayden"/>
    <s v="skaritka"/>
    <n v="0"/>
    <s v="EDIA"/>
    <s v="C"/>
    <s v="Labor"/>
    <s v="OPC"/>
    <m/>
    <s v="BNL"/>
    <s v="R&amp;D"/>
    <s v="AD"/>
    <x v="3"/>
    <m/>
    <m/>
    <m/>
    <m/>
    <m/>
    <m/>
    <m/>
    <m/>
    <m/>
    <m/>
    <m/>
    <m/>
    <m/>
    <m/>
    <m/>
    <m/>
    <m/>
    <m/>
    <m/>
    <x v="0"/>
    <x v="0"/>
    <m/>
  </r>
  <r>
    <s v=""/>
    <s v=" RD_0302_1230"/>
    <s v="Strained Super Lattice Cathode Lifetime with Polarized Beams"/>
    <s v="6.02.03.02"/>
    <x v="1"/>
    <d v="2022-10-03T00:00:00"/>
    <d v="2023-02-09T00:00:00"/>
    <s v="glayden"/>
    <s v="skaritka"/>
    <n v="61277.3"/>
    <s v="EDIA"/>
    <s v="C"/>
    <s v="Labor"/>
    <s v="OPC"/>
    <m/>
    <s v="BNL"/>
    <s v="R&amp;D"/>
    <s v="AD"/>
    <x v="3"/>
    <m/>
    <m/>
    <m/>
    <m/>
    <m/>
    <m/>
    <m/>
    <n v="61277.3"/>
    <m/>
    <m/>
    <m/>
    <m/>
    <m/>
    <m/>
    <m/>
    <m/>
    <m/>
    <m/>
    <m/>
    <x v="0"/>
    <x v="0"/>
    <m/>
  </r>
  <r>
    <s v=""/>
    <s v=" RD_0302_1230"/>
    <s v="Strained Super Lattice Cathode Lifetime with Polarized Beams"/>
    <s v="6.02.03.02"/>
    <x v="1"/>
    <d v="2022-10-03T00:00:00"/>
    <d v="2023-02-09T00:00:00"/>
    <s v="glayden"/>
    <s v="skaritka"/>
    <n v="13742.11"/>
    <s v="EDIA"/>
    <s v="C"/>
    <s v="Labor"/>
    <s v="OPC"/>
    <m/>
    <s v="BNL"/>
    <s v="R&amp;D"/>
    <s v="AD"/>
    <x v="3"/>
    <m/>
    <m/>
    <m/>
    <m/>
    <m/>
    <m/>
    <m/>
    <n v="13742.11"/>
    <m/>
    <m/>
    <m/>
    <m/>
    <m/>
    <m/>
    <m/>
    <m/>
    <m/>
    <m/>
    <m/>
    <x v="0"/>
    <x v="0"/>
    <m/>
  </r>
  <r>
    <s v=""/>
    <s v=" RD_0302_1230"/>
    <s v="Strained Super Lattice Cathode Lifetime with Polarized Beams"/>
    <s v="6.02.03.02"/>
    <x v="1"/>
    <d v="2022-10-03T00:00:00"/>
    <d v="2023-02-09T00:00:00"/>
    <s v="glayden"/>
    <s v="skaritka"/>
    <n v="6816.95"/>
    <s v="EDIA"/>
    <s v="C"/>
    <s v="Labor"/>
    <s v="OPC"/>
    <m/>
    <s v="BNL"/>
    <s v="R&amp;D"/>
    <s v="AD"/>
    <x v="3"/>
    <m/>
    <m/>
    <m/>
    <m/>
    <m/>
    <m/>
    <m/>
    <n v="6816.95"/>
    <m/>
    <m/>
    <m/>
    <m/>
    <m/>
    <m/>
    <m/>
    <m/>
    <m/>
    <m/>
    <m/>
    <x v="0"/>
    <x v="0"/>
    <m/>
  </r>
  <r>
    <s v=""/>
    <s v=" RD_0302_1240"/>
    <s v="Install Halo Viewer and Differential Pumping, to Avoid Back Stream Molecule - Material"/>
    <s v="6.02.03.02"/>
    <x v="1"/>
    <d v="2023-02-10T00:00:00"/>
    <d v="2023-07-12T00:00:00"/>
    <s v="glayden"/>
    <s v="skaritka"/>
    <n v="45272.85"/>
    <s v="EDIA"/>
    <s v="C"/>
    <s v="Nonlabor"/>
    <s v="OPC"/>
    <m/>
    <s v="BNL"/>
    <s v="R&amp;D"/>
    <s v="AD"/>
    <x v="3"/>
    <s v="P"/>
    <m/>
    <m/>
    <m/>
    <m/>
    <m/>
    <m/>
    <n v="45272.85"/>
    <m/>
    <m/>
    <m/>
    <m/>
    <m/>
    <m/>
    <m/>
    <m/>
    <m/>
    <m/>
    <m/>
    <x v="0"/>
    <x v="0"/>
    <m/>
  </r>
  <r>
    <s v=""/>
    <s v=" RD_0302_1218"/>
    <s v="Increase laser rep. rate to 10 kHz, upgrade to 400kHz. Same as EIC two bunche spacing  - Material"/>
    <s v="6.02.03.02"/>
    <x v="0"/>
    <d v="2021-10-04T00:00:00"/>
    <d v="2022-03-11T00:00:00"/>
    <s v="glayden"/>
    <s v="skaritka"/>
    <n v="0"/>
    <s v="EDIA"/>
    <s v="C"/>
    <s v="Nonlabor"/>
    <s v="OPC"/>
    <m/>
    <s v="BNL"/>
    <s v="R&amp;D"/>
    <s v="AD"/>
    <x v="3"/>
    <s v="P"/>
    <m/>
    <m/>
    <m/>
    <m/>
    <m/>
    <m/>
    <m/>
    <m/>
    <m/>
    <m/>
    <m/>
    <m/>
    <m/>
    <m/>
    <m/>
    <m/>
    <m/>
    <m/>
    <x v="0"/>
    <x v="0"/>
    <m/>
  </r>
  <r>
    <s v=""/>
    <s v=" RD_0302_1234"/>
    <s v="Strained Super Lattice Cathode Lifetime with Polarized Beams - Material"/>
    <s v="6.02.03.02"/>
    <x v="1"/>
    <d v="2022-10-03T00:00:00"/>
    <d v="2023-02-09T00:00:00"/>
    <s v="glayden"/>
    <s v="skaritka"/>
    <n v="51235.93"/>
    <s v="EDIA"/>
    <s v="C"/>
    <s v="Nonlabor"/>
    <s v="OPC"/>
    <m/>
    <s v="BNL"/>
    <s v="R&amp;D"/>
    <s v="AD"/>
    <x v="3"/>
    <s v="P"/>
    <m/>
    <m/>
    <m/>
    <m/>
    <m/>
    <m/>
    <n v="51235.93"/>
    <m/>
    <m/>
    <m/>
    <m/>
    <m/>
    <m/>
    <m/>
    <m/>
    <m/>
    <m/>
    <m/>
    <x v="0"/>
    <x v="0"/>
    <m/>
  </r>
  <r>
    <s v=""/>
    <s v=" RD_0307_2390"/>
    <s v="Chamber End Pieces ESR - Vendor Support"/>
    <s v="6.02.03.05.02"/>
    <x v="1"/>
    <d v="2023-02-15T00:00:00"/>
    <d v="2023-04-12T00:00:00"/>
    <s v="apatil"/>
    <s v="zconway"/>
    <n v="1968.99"/>
    <s v="EDIA"/>
    <s v="C"/>
    <s v="Labor"/>
    <s v="OPC"/>
    <m/>
    <s v="BNL"/>
    <s v="R&amp;D"/>
    <s v="PD"/>
    <x v="3"/>
    <m/>
    <m/>
    <m/>
    <m/>
    <m/>
    <m/>
    <m/>
    <n v="1968.99"/>
    <m/>
    <m/>
    <m/>
    <m/>
    <m/>
    <m/>
    <m/>
    <m/>
    <m/>
    <m/>
    <m/>
    <x v="0"/>
    <x v="0"/>
    <m/>
  </r>
  <r>
    <s v=""/>
    <s v=" RD_0307_3345"/>
    <s v="ASS: Feedthrough Test Bed"/>
    <s v="6.02.03.05.01"/>
    <x v="0"/>
    <d v="2023-10-13T00:00:00"/>
    <d v="2023-11-02T00:00:00"/>
    <s v="apatil"/>
    <s v="jsandberg"/>
    <n v="2687.83"/>
    <s v="CON"/>
    <s v="C"/>
    <s v="Labor"/>
    <s v="OPC"/>
    <m/>
    <s v="BNL"/>
    <s v="R&amp;D"/>
    <s v="PD"/>
    <x v="7"/>
    <m/>
    <m/>
    <m/>
    <m/>
    <m/>
    <m/>
    <m/>
    <m/>
    <n v="2687.83"/>
    <m/>
    <m/>
    <m/>
    <m/>
    <m/>
    <m/>
    <m/>
    <m/>
    <m/>
    <m/>
    <x v="0"/>
    <x v="0"/>
    <m/>
  </r>
  <r>
    <s v=""/>
    <s v=" RD_0307_3345"/>
    <s v="ASS: Feedthrough Test Bed"/>
    <s v="6.02.03.05.01"/>
    <x v="0"/>
    <d v="2023-10-13T00:00:00"/>
    <d v="2023-11-02T00:00:00"/>
    <s v="apatil"/>
    <s v="jsandberg"/>
    <n v="4075.81"/>
    <s v="CON"/>
    <s v="C"/>
    <s v="Labor"/>
    <s v="OPC"/>
    <m/>
    <s v="BNL"/>
    <s v="R&amp;D"/>
    <s v="PD"/>
    <x v="7"/>
    <m/>
    <m/>
    <m/>
    <m/>
    <m/>
    <m/>
    <m/>
    <m/>
    <n v="4075.81"/>
    <m/>
    <m/>
    <m/>
    <m/>
    <m/>
    <m/>
    <m/>
    <m/>
    <m/>
    <m/>
    <x v="0"/>
    <x v="0"/>
    <m/>
  </r>
  <r>
    <s v=""/>
    <s v=" RD_0307_3345"/>
    <s v="ASS: Feedthrough Test Bed"/>
    <s v="6.02.03.05.01"/>
    <x v="0"/>
    <d v="2023-10-13T00:00:00"/>
    <d v="2023-11-02T00:00:00"/>
    <s v="apatil"/>
    <s v="jsandberg"/>
    <n v="8959.42"/>
    <s v="CON"/>
    <s v="C"/>
    <s v="Labor"/>
    <s v="OPC"/>
    <m/>
    <s v="BNL"/>
    <s v="R&amp;D"/>
    <s v="PD"/>
    <x v="7"/>
    <m/>
    <m/>
    <m/>
    <m/>
    <m/>
    <m/>
    <m/>
    <m/>
    <n v="8959.42"/>
    <m/>
    <m/>
    <m/>
    <m/>
    <m/>
    <m/>
    <m/>
    <m/>
    <m/>
    <m/>
    <x v="0"/>
    <x v="0"/>
    <m/>
  </r>
  <r>
    <s v=""/>
    <s v=" RD_0307_3195"/>
    <s v="ASS: Resistor Load (Hadron and ESR)"/>
    <s v="6.02.03.05.01"/>
    <x v="0"/>
    <d v="2023-12-05T00:00:00"/>
    <d v="2024-01-05T00:00:00"/>
    <s v="apatil"/>
    <s v="jsandberg"/>
    <n v="4479.71"/>
    <s v="CON"/>
    <s v="C"/>
    <s v="Labor"/>
    <s v="OPC"/>
    <m/>
    <s v="BNL"/>
    <s v="R&amp;D"/>
    <s v="PD"/>
    <x v="7"/>
    <m/>
    <m/>
    <m/>
    <m/>
    <m/>
    <m/>
    <m/>
    <m/>
    <n v="4479.71"/>
    <m/>
    <m/>
    <m/>
    <m/>
    <m/>
    <m/>
    <m/>
    <m/>
    <m/>
    <m/>
    <x v="0"/>
    <x v="0"/>
    <m/>
  </r>
  <r>
    <s v=""/>
    <s v=" RD_0307_3195"/>
    <s v="ASS: Resistor Load (Hadron and ESR)"/>
    <s v="6.02.03.05.01"/>
    <x v="0"/>
    <d v="2023-12-05T00:00:00"/>
    <d v="2024-01-05T00:00:00"/>
    <s v="apatil"/>
    <s v="jsandberg"/>
    <n v="679.3"/>
    <s v="CON"/>
    <s v="C"/>
    <s v="Labor"/>
    <s v="OPC"/>
    <m/>
    <s v="BNL"/>
    <s v="R&amp;D"/>
    <s v="PD"/>
    <x v="7"/>
    <m/>
    <m/>
    <m/>
    <m/>
    <m/>
    <m/>
    <m/>
    <m/>
    <n v="679.3"/>
    <m/>
    <m/>
    <m/>
    <m/>
    <m/>
    <m/>
    <m/>
    <m/>
    <m/>
    <m/>
    <x v="0"/>
    <x v="0"/>
    <m/>
  </r>
  <r>
    <s v=""/>
    <s v=" RD_0307_3195"/>
    <s v="ASS: Resistor Load (Hadron and ESR)"/>
    <s v="6.02.03.05.01"/>
    <x v="0"/>
    <d v="2023-12-05T00:00:00"/>
    <d v="2024-01-05T00:00:00"/>
    <s v="apatil"/>
    <s v="jsandberg"/>
    <n v="4479.71"/>
    <s v="CON"/>
    <s v="C"/>
    <s v="Labor"/>
    <s v="OPC"/>
    <m/>
    <s v="BNL"/>
    <s v="R&amp;D"/>
    <s v="PD"/>
    <x v="7"/>
    <m/>
    <m/>
    <m/>
    <m/>
    <m/>
    <m/>
    <m/>
    <m/>
    <n v="4479.71"/>
    <m/>
    <m/>
    <m/>
    <m/>
    <m/>
    <m/>
    <m/>
    <m/>
    <m/>
    <m/>
    <x v="0"/>
    <x v="0"/>
    <m/>
  </r>
  <r>
    <s v=""/>
    <s v=" RD_0307_2890"/>
    <s v="Chamber Coating Components ESR - delivery and acceptance testing"/>
    <s v="6.02.03.05.02"/>
    <x v="1"/>
    <d v="2023-09-26T00:00:00"/>
    <d v="2023-10-26T00:00:00"/>
    <s v="apatil"/>
    <s v="zconway"/>
    <n v="675.12"/>
    <s v="EDIA"/>
    <s v="C"/>
    <s v="Labor"/>
    <s v="OPC"/>
    <m/>
    <s v="BNL"/>
    <s v="R&amp;D"/>
    <s v="PD"/>
    <x v="3"/>
    <m/>
    <m/>
    <m/>
    <m/>
    <m/>
    <m/>
    <m/>
    <n v="122.75"/>
    <n v="552.37"/>
    <m/>
    <m/>
    <m/>
    <m/>
    <m/>
    <m/>
    <m/>
    <m/>
    <m/>
    <m/>
    <x v="0"/>
    <x v="0"/>
    <m/>
  </r>
  <r>
    <s v=""/>
    <s v=" RD_0307_1490"/>
    <s v="HV connectors - Procurement Effort"/>
    <s v="6.02.03.05.01"/>
    <x v="0"/>
    <d v="2021-11-16T00:00:00"/>
    <d v="2021-11-22T00:00:00"/>
    <s v="apatil"/>
    <s v="jsandberg"/>
    <n v="0"/>
    <s v="EDIA"/>
    <s v="C"/>
    <s v="Labor"/>
    <s v="OPC"/>
    <m/>
    <s v="BNL"/>
    <s v="R&amp;D"/>
    <s v="PD"/>
    <x v="10"/>
    <m/>
    <m/>
    <m/>
    <m/>
    <m/>
    <m/>
    <m/>
    <m/>
    <m/>
    <m/>
    <m/>
    <m/>
    <m/>
    <m/>
    <m/>
    <m/>
    <m/>
    <m/>
    <m/>
    <x v="0"/>
    <x v="0"/>
    <m/>
  </r>
  <r>
    <s v=""/>
    <s v=" RD_0307_1490"/>
    <s v="HV connectors - Procurement Effort"/>
    <s v="6.02.03.05.01"/>
    <x v="0"/>
    <d v="2021-11-16T00:00:00"/>
    <d v="2021-11-22T00:00:00"/>
    <s v="apatil"/>
    <s v="jsandberg"/>
    <n v="0"/>
    <s v="EDIA"/>
    <s v="C"/>
    <s v="Labor"/>
    <s v="OPC"/>
    <m/>
    <s v="BNL"/>
    <s v="R&amp;D"/>
    <s v="PD"/>
    <x v="10"/>
    <m/>
    <m/>
    <m/>
    <m/>
    <m/>
    <m/>
    <m/>
    <m/>
    <m/>
    <m/>
    <m/>
    <m/>
    <m/>
    <m/>
    <m/>
    <m/>
    <m/>
    <m/>
    <m/>
    <x v="0"/>
    <x v="0"/>
    <m/>
  </r>
  <r>
    <s v=""/>
    <s v=" RD_0307_1520"/>
    <s v="HV connectors - Vendor Fabrication Support"/>
    <s v="6.02.03.05.01"/>
    <x v="0"/>
    <d v="2021-11-23T00:00:00"/>
    <d v="2021-12-08T00:00:00"/>
    <s v="apatil"/>
    <s v="jsandberg"/>
    <n v="0"/>
    <s v="EDIA"/>
    <s v="C"/>
    <s v="Labor"/>
    <s v="OPC"/>
    <m/>
    <s v="BNL"/>
    <s v="R&amp;D"/>
    <s v="PD"/>
    <x v="9"/>
    <m/>
    <m/>
    <m/>
    <m/>
    <m/>
    <m/>
    <m/>
    <m/>
    <m/>
    <m/>
    <m/>
    <m/>
    <m/>
    <m/>
    <m/>
    <m/>
    <m/>
    <m/>
    <m/>
    <x v="0"/>
    <x v="0"/>
    <m/>
  </r>
  <r>
    <s v=""/>
    <s v=" RD_0307_1520"/>
    <s v="HV connectors - Vendor Fabrication Support"/>
    <s v="6.02.03.05.01"/>
    <x v="0"/>
    <d v="2021-11-23T00:00:00"/>
    <d v="2021-12-08T00:00:00"/>
    <s v="apatil"/>
    <s v="jsandberg"/>
    <n v="0"/>
    <s v="EDIA"/>
    <s v="C"/>
    <s v="Labor"/>
    <s v="OPC"/>
    <m/>
    <s v="BNL"/>
    <s v="R&amp;D"/>
    <s v="PD"/>
    <x v="9"/>
    <m/>
    <m/>
    <m/>
    <m/>
    <m/>
    <m/>
    <m/>
    <m/>
    <m/>
    <m/>
    <m/>
    <m/>
    <m/>
    <m/>
    <m/>
    <m/>
    <m/>
    <m/>
    <m/>
    <x v="0"/>
    <x v="0"/>
    <m/>
  </r>
  <r>
    <s v=""/>
    <s v=" RD_0307_1570"/>
    <s v="HF Instrumentation Cables - Procurement Effort"/>
    <s v="6.02.03.05.01"/>
    <x v="0"/>
    <d v="2023-02-01T00:00:00"/>
    <d v="2023-02-07T00:00:00"/>
    <s v="apatil"/>
    <s v="jsandberg"/>
    <n v="1312.66"/>
    <s v="EDIA"/>
    <s v="C"/>
    <s v="Labor"/>
    <s v="OPC"/>
    <m/>
    <s v="BNL"/>
    <s v="R&amp;D"/>
    <s v="PD"/>
    <x v="10"/>
    <m/>
    <m/>
    <m/>
    <m/>
    <m/>
    <m/>
    <m/>
    <n v="1312.66"/>
    <m/>
    <m/>
    <m/>
    <m/>
    <m/>
    <m/>
    <m/>
    <m/>
    <m/>
    <m/>
    <m/>
    <x v="0"/>
    <x v="0"/>
    <m/>
  </r>
  <r>
    <s v=""/>
    <s v=" RD_0307_1570"/>
    <s v="HF Instrumentation Cables - Procurement Effort"/>
    <s v="6.02.03.05.01"/>
    <x v="0"/>
    <d v="2023-02-01T00:00:00"/>
    <d v="2023-02-07T00:00:00"/>
    <s v="apatil"/>
    <s v="jsandberg"/>
    <n v="1731.29"/>
    <s v="EDIA"/>
    <s v="C"/>
    <s v="Labor"/>
    <s v="OPC"/>
    <m/>
    <s v="BNL"/>
    <s v="R&amp;D"/>
    <s v="PD"/>
    <x v="10"/>
    <m/>
    <m/>
    <m/>
    <m/>
    <m/>
    <m/>
    <m/>
    <n v="1731.29"/>
    <m/>
    <m/>
    <m/>
    <m/>
    <m/>
    <m/>
    <m/>
    <m/>
    <m/>
    <m/>
    <m/>
    <x v="0"/>
    <x v="0"/>
    <m/>
  </r>
  <r>
    <s v=""/>
    <s v=" RD_0307_1590"/>
    <s v="HF Instrumentation Cables - Vendor Fabrication Support"/>
    <s v="6.02.03.05.01"/>
    <x v="0"/>
    <d v="2023-02-08T00:00:00"/>
    <d v="2023-04-19T00:00:00"/>
    <s v="apatil"/>
    <s v="jsandberg"/>
    <n v="1312.66"/>
    <s v="EDIA"/>
    <s v="C"/>
    <s v="Labor"/>
    <s v="OPC"/>
    <m/>
    <s v="BNL"/>
    <s v="R&amp;D"/>
    <s v="PD"/>
    <x v="9"/>
    <m/>
    <m/>
    <m/>
    <m/>
    <m/>
    <m/>
    <m/>
    <n v="1312.66"/>
    <m/>
    <m/>
    <m/>
    <m/>
    <m/>
    <m/>
    <m/>
    <m/>
    <m/>
    <m/>
    <m/>
    <x v="0"/>
    <x v="0"/>
    <m/>
  </r>
  <r>
    <s v=""/>
    <s v=" RD_0307_1590"/>
    <s v="HF Instrumentation Cables - Vendor Fabrication Support"/>
    <s v="6.02.03.05.01"/>
    <x v="0"/>
    <d v="2023-02-08T00:00:00"/>
    <d v="2023-04-19T00:00:00"/>
    <s v="apatil"/>
    <s v="jsandberg"/>
    <n v="1731.29"/>
    <s v="EDIA"/>
    <s v="C"/>
    <s v="Labor"/>
    <s v="OPC"/>
    <m/>
    <s v="BNL"/>
    <s v="R&amp;D"/>
    <s v="PD"/>
    <x v="9"/>
    <m/>
    <m/>
    <m/>
    <m/>
    <m/>
    <m/>
    <m/>
    <n v="1731.29"/>
    <m/>
    <m/>
    <m/>
    <m/>
    <m/>
    <m/>
    <m/>
    <m/>
    <m/>
    <m/>
    <m/>
    <x v="0"/>
    <x v="0"/>
    <m/>
  </r>
  <r>
    <s v=""/>
    <s v=" RD_0307_1650"/>
    <s v="HF Current Transformers - Procurement Effort"/>
    <s v="6.02.03.05.01"/>
    <x v="0"/>
    <d v="2023-03-30T00:00:00"/>
    <d v="2023-04-05T00:00:00"/>
    <s v="apatil"/>
    <s v="jsandberg"/>
    <n v="1312.66"/>
    <s v="EDIA"/>
    <s v="C"/>
    <s v="Labor"/>
    <s v="OPC"/>
    <m/>
    <s v="BNL"/>
    <s v="R&amp;D"/>
    <s v="PD"/>
    <x v="10"/>
    <m/>
    <m/>
    <m/>
    <m/>
    <m/>
    <m/>
    <m/>
    <n v="1312.66"/>
    <m/>
    <m/>
    <m/>
    <m/>
    <m/>
    <m/>
    <m/>
    <m/>
    <m/>
    <m/>
    <m/>
    <x v="0"/>
    <x v="0"/>
    <m/>
  </r>
  <r>
    <s v=""/>
    <s v=" RD_0307_1650"/>
    <s v="HF Current Transformers - Procurement Effort"/>
    <s v="6.02.03.05.01"/>
    <x v="0"/>
    <d v="2023-03-30T00:00:00"/>
    <d v="2023-04-05T00:00:00"/>
    <s v="apatil"/>
    <s v="jsandberg"/>
    <n v="865.64"/>
    <s v="EDIA"/>
    <s v="C"/>
    <s v="Labor"/>
    <s v="OPC"/>
    <m/>
    <s v="BNL"/>
    <s v="R&amp;D"/>
    <s v="PD"/>
    <x v="10"/>
    <m/>
    <m/>
    <m/>
    <m/>
    <m/>
    <m/>
    <m/>
    <n v="865.64"/>
    <m/>
    <m/>
    <m/>
    <m/>
    <m/>
    <m/>
    <m/>
    <m/>
    <m/>
    <m/>
    <m/>
    <x v="0"/>
    <x v="0"/>
    <m/>
  </r>
  <r>
    <s v=""/>
    <s v=" RD_0307_1730"/>
    <s v="Pulse Time Delay Generators - Procurement Effort"/>
    <s v="6.02.03.05.01"/>
    <x v="0"/>
    <d v="2023-03-16T00:00:00"/>
    <d v="2023-03-22T00:00:00"/>
    <s v="apatil"/>
    <s v="jsandberg"/>
    <n v="164.08"/>
    <s v="EDIA"/>
    <s v="C"/>
    <s v="Labor"/>
    <s v="OPC"/>
    <m/>
    <s v="BNL"/>
    <s v="R&amp;D"/>
    <s v="PD"/>
    <x v="3"/>
    <m/>
    <m/>
    <m/>
    <m/>
    <m/>
    <m/>
    <m/>
    <n v="164.08"/>
    <m/>
    <m/>
    <m/>
    <m/>
    <m/>
    <m/>
    <m/>
    <m/>
    <m/>
    <m/>
    <m/>
    <x v="0"/>
    <x v="0"/>
    <m/>
  </r>
  <r>
    <s v=""/>
    <s v=" RD_0307_1730"/>
    <s v="Pulse Time Delay Generators - Procurement Effort"/>
    <s v="6.02.03.05.01"/>
    <x v="0"/>
    <d v="2023-03-16T00:00:00"/>
    <d v="2023-03-22T00:00:00"/>
    <s v="apatil"/>
    <s v="jsandberg"/>
    <n v="216.41"/>
    <s v="EDIA"/>
    <s v="C"/>
    <s v="Labor"/>
    <s v="OPC"/>
    <m/>
    <s v="BNL"/>
    <s v="R&amp;D"/>
    <s v="PD"/>
    <x v="3"/>
    <m/>
    <m/>
    <m/>
    <m/>
    <m/>
    <m/>
    <m/>
    <n v="216.41"/>
    <m/>
    <m/>
    <m/>
    <m/>
    <m/>
    <m/>
    <m/>
    <m/>
    <m/>
    <m/>
    <m/>
    <x v="0"/>
    <x v="0"/>
    <m/>
  </r>
  <r>
    <s v=""/>
    <s v=" RD_0307_1810"/>
    <s v="HV Resistors - Procurement Effort"/>
    <s v="6.02.03.05.01"/>
    <x v="0"/>
    <d v="2023-04-03T00:00:00"/>
    <d v="2023-04-07T00:00:00"/>
    <s v="apatil"/>
    <s v="jsandberg"/>
    <n v="2625.32"/>
    <s v="EDIA"/>
    <s v="C"/>
    <s v="Labor"/>
    <s v="OPC"/>
    <m/>
    <s v="BNL"/>
    <s v="R&amp;D"/>
    <s v="PD"/>
    <x v="3"/>
    <m/>
    <m/>
    <m/>
    <m/>
    <m/>
    <m/>
    <m/>
    <n v="2625.32"/>
    <m/>
    <m/>
    <m/>
    <m/>
    <m/>
    <m/>
    <m/>
    <m/>
    <m/>
    <m/>
    <m/>
    <x v="0"/>
    <x v="0"/>
    <m/>
  </r>
  <r>
    <s v=""/>
    <s v=" RD_0307_1810"/>
    <s v="HV Resistors - Procurement Effort"/>
    <s v="6.02.03.05.01"/>
    <x v="0"/>
    <d v="2023-04-03T00:00:00"/>
    <d v="2023-04-07T00:00:00"/>
    <s v="apatil"/>
    <s v="jsandberg"/>
    <n v="216.41"/>
    <s v="EDIA"/>
    <s v="C"/>
    <s v="Labor"/>
    <s v="OPC"/>
    <m/>
    <s v="BNL"/>
    <s v="R&amp;D"/>
    <s v="PD"/>
    <x v="3"/>
    <m/>
    <m/>
    <m/>
    <m/>
    <m/>
    <m/>
    <m/>
    <n v="216.41"/>
    <m/>
    <m/>
    <m/>
    <m/>
    <m/>
    <m/>
    <m/>
    <m/>
    <m/>
    <m/>
    <m/>
    <x v="0"/>
    <x v="0"/>
    <m/>
  </r>
  <r>
    <s v=""/>
    <s v=" RD_0307_1890"/>
    <s v="Attenuators - Procurement Effort"/>
    <s v="6.02.03.05.01"/>
    <x v="0"/>
    <d v="2023-05-01T00:00:00"/>
    <d v="2023-05-05T00:00:00"/>
    <s v="apatil"/>
    <s v="jsandberg"/>
    <n v="3937.98"/>
    <s v="EDIA"/>
    <s v="C"/>
    <s v="Labor"/>
    <s v="OPC"/>
    <m/>
    <s v="BNL"/>
    <s v="R&amp;D"/>
    <s v="PD"/>
    <x v="3"/>
    <m/>
    <m/>
    <m/>
    <m/>
    <m/>
    <m/>
    <m/>
    <n v="3937.98"/>
    <m/>
    <m/>
    <m/>
    <m/>
    <m/>
    <m/>
    <m/>
    <m/>
    <m/>
    <m/>
    <m/>
    <x v="0"/>
    <x v="0"/>
    <m/>
  </r>
  <r>
    <s v=""/>
    <s v=" RD_0307_1890"/>
    <s v="Attenuators - Procurement Effort"/>
    <s v="6.02.03.05.01"/>
    <x v="0"/>
    <d v="2023-05-01T00:00:00"/>
    <d v="2023-05-05T00:00:00"/>
    <s v="apatil"/>
    <s v="jsandberg"/>
    <n v="216.41"/>
    <s v="EDIA"/>
    <s v="C"/>
    <s v="Labor"/>
    <s v="OPC"/>
    <m/>
    <s v="BNL"/>
    <s v="R&amp;D"/>
    <s v="PD"/>
    <x v="3"/>
    <m/>
    <m/>
    <m/>
    <m/>
    <m/>
    <m/>
    <m/>
    <n v="216.41"/>
    <m/>
    <m/>
    <m/>
    <m/>
    <m/>
    <m/>
    <m/>
    <m/>
    <m/>
    <m/>
    <m/>
    <x v="0"/>
    <x v="0"/>
    <m/>
  </r>
  <r>
    <s v=""/>
    <s v=" RD_0307_1970"/>
    <s v="Trigger and Synchronization devices - Procurement Effort"/>
    <s v="6.02.03.05.01"/>
    <x v="0"/>
    <d v="2023-05-22T00:00:00"/>
    <d v="2023-05-26T00:00:00"/>
    <s v="apatil"/>
    <s v="jsandberg"/>
    <n v="1312.66"/>
    <s v="EDIA"/>
    <s v="C"/>
    <s v="Labor"/>
    <s v="OPC"/>
    <m/>
    <s v="BNL"/>
    <s v="R&amp;D"/>
    <s v="PD"/>
    <x v="3"/>
    <m/>
    <m/>
    <m/>
    <m/>
    <m/>
    <m/>
    <m/>
    <n v="1312.66"/>
    <m/>
    <m/>
    <m/>
    <m/>
    <m/>
    <m/>
    <m/>
    <m/>
    <m/>
    <m/>
    <m/>
    <x v="0"/>
    <x v="0"/>
    <m/>
  </r>
  <r>
    <s v=""/>
    <s v=" RD_0307_1970"/>
    <s v="Trigger and Synchronization devices - Procurement Effort"/>
    <s v="6.02.03.05.01"/>
    <x v="0"/>
    <d v="2023-05-22T00:00:00"/>
    <d v="2023-05-26T00:00:00"/>
    <s v="apatil"/>
    <s v="jsandberg"/>
    <n v="432.82"/>
    <s v="EDIA"/>
    <s v="C"/>
    <s v="Labor"/>
    <s v="OPC"/>
    <m/>
    <s v="BNL"/>
    <s v="R&amp;D"/>
    <s v="PD"/>
    <x v="3"/>
    <m/>
    <m/>
    <m/>
    <m/>
    <m/>
    <m/>
    <m/>
    <n v="432.82"/>
    <m/>
    <m/>
    <m/>
    <m/>
    <m/>
    <m/>
    <m/>
    <m/>
    <m/>
    <m/>
    <m/>
    <x v="0"/>
    <x v="0"/>
    <m/>
  </r>
  <r>
    <s v=""/>
    <s v=" RD_0307_2050"/>
    <s v="HF Ferrites - Procurement Effort"/>
    <s v="6.02.03.05.01"/>
    <x v="0"/>
    <d v="2023-06-20T00:00:00"/>
    <d v="2023-06-26T00:00:00"/>
    <s v="apatil"/>
    <s v="jsandberg"/>
    <n v="1312.66"/>
    <s v="EDIA"/>
    <s v="C"/>
    <s v="Labor"/>
    <s v="OPC"/>
    <m/>
    <s v="BNL"/>
    <s v="R&amp;D"/>
    <s v="PD"/>
    <x v="3"/>
    <m/>
    <m/>
    <m/>
    <m/>
    <m/>
    <m/>
    <m/>
    <n v="1312.66"/>
    <m/>
    <m/>
    <m/>
    <m/>
    <m/>
    <m/>
    <m/>
    <m/>
    <m/>
    <m/>
    <m/>
    <x v="0"/>
    <x v="0"/>
    <m/>
  </r>
  <r>
    <s v=""/>
    <s v=" RD_0307_2050"/>
    <s v="HF Ferrites - Procurement Effort"/>
    <s v="6.02.03.05.01"/>
    <x v="0"/>
    <d v="2023-06-20T00:00:00"/>
    <d v="2023-06-26T00:00:00"/>
    <s v="apatil"/>
    <s v="jsandberg"/>
    <n v="216.41"/>
    <s v="EDIA"/>
    <s v="C"/>
    <s v="Labor"/>
    <s v="OPC"/>
    <m/>
    <s v="BNL"/>
    <s v="R&amp;D"/>
    <s v="PD"/>
    <x v="3"/>
    <m/>
    <m/>
    <m/>
    <m/>
    <m/>
    <m/>
    <m/>
    <n v="216.41"/>
    <m/>
    <m/>
    <m/>
    <m/>
    <m/>
    <m/>
    <m/>
    <m/>
    <m/>
    <m/>
    <m/>
    <x v="0"/>
    <x v="0"/>
    <m/>
  </r>
  <r>
    <s v=""/>
    <s v=" RD_0307_2202"/>
    <s v="Striplines - Procurement Effort"/>
    <s v="6.02.03.05.01"/>
    <x v="0"/>
    <d v="2023-03-02T00:00:00"/>
    <d v="2023-03-08T00:00:00"/>
    <s v="apatil"/>
    <s v="jsandberg"/>
    <n v="2625.32"/>
    <s v="EDIA"/>
    <s v="C"/>
    <s v="Labor"/>
    <s v="OPC"/>
    <m/>
    <s v="BNL"/>
    <s v="R&amp;D"/>
    <s v="PD"/>
    <x v="3"/>
    <m/>
    <m/>
    <m/>
    <m/>
    <m/>
    <m/>
    <m/>
    <n v="2625.32"/>
    <m/>
    <m/>
    <m/>
    <m/>
    <m/>
    <m/>
    <m/>
    <m/>
    <m/>
    <m/>
    <m/>
    <x v="0"/>
    <x v="0"/>
    <m/>
  </r>
  <r>
    <s v=""/>
    <s v=" RD_0307_2274"/>
    <s v="Stripline Supports - Procurement Effort"/>
    <s v="6.02.03.05.01"/>
    <x v="0"/>
    <d v="2023-01-24T00:00:00"/>
    <d v="2023-01-30T00:00:00"/>
    <s v="apatil"/>
    <s v="jsandberg"/>
    <n v="984.49"/>
    <s v="EDIA"/>
    <s v="C"/>
    <s v="Labor"/>
    <s v="OPC"/>
    <m/>
    <s v="BNL"/>
    <s v="R&amp;D"/>
    <s v="PD"/>
    <x v="3"/>
    <m/>
    <m/>
    <m/>
    <m/>
    <m/>
    <m/>
    <m/>
    <n v="984.49"/>
    <m/>
    <m/>
    <m/>
    <m/>
    <m/>
    <m/>
    <m/>
    <m/>
    <m/>
    <m/>
    <m/>
    <x v="0"/>
    <x v="0"/>
    <m/>
  </r>
  <r>
    <s v=""/>
    <s v=" RD_0307_1680"/>
    <s v="HF Current Transformers - Vendor Fabrication Support"/>
    <s v="6.02.03.05.01"/>
    <x v="0"/>
    <d v="2023-04-06T00:00:00"/>
    <d v="2023-05-22T00:00:00"/>
    <s v="apatil"/>
    <s v="jsandberg"/>
    <n v="1312.66"/>
    <s v="EDIA"/>
    <s v="C"/>
    <s v="Labor"/>
    <s v="OPC"/>
    <m/>
    <s v="BNL"/>
    <s v="R&amp;D"/>
    <s v="PD"/>
    <x v="9"/>
    <m/>
    <m/>
    <m/>
    <m/>
    <m/>
    <m/>
    <m/>
    <n v="1312.66"/>
    <m/>
    <m/>
    <m/>
    <m/>
    <m/>
    <m/>
    <m/>
    <m/>
    <m/>
    <m/>
    <m/>
    <x v="0"/>
    <x v="0"/>
    <m/>
  </r>
  <r>
    <s v=""/>
    <s v=" RD_0307_1680"/>
    <s v="HF Current Transformers - Vendor Fabrication Support"/>
    <s v="6.02.03.05.01"/>
    <x v="0"/>
    <d v="2023-04-06T00:00:00"/>
    <d v="2023-05-22T00:00:00"/>
    <s v="apatil"/>
    <s v="jsandberg"/>
    <n v="1731.29"/>
    <s v="EDIA"/>
    <s v="C"/>
    <s v="Labor"/>
    <s v="OPC"/>
    <m/>
    <s v="BNL"/>
    <s v="R&amp;D"/>
    <s v="PD"/>
    <x v="9"/>
    <m/>
    <m/>
    <m/>
    <m/>
    <m/>
    <m/>
    <m/>
    <n v="1731.29"/>
    <m/>
    <m/>
    <m/>
    <m/>
    <m/>
    <m/>
    <m/>
    <m/>
    <m/>
    <m/>
    <m/>
    <x v="0"/>
    <x v="0"/>
    <m/>
  </r>
  <r>
    <s v=""/>
    <s v=" RD_0307_1760"/>
    <s v="Pulse Time Delay Generators - Vendor Fabrication Support"/>
    <s v="6.02.03.05.01"/>
    <x v="0"/>
    <d v="2023-03-23T00:00:00"/>
    <d v="2023-05-03T00:00:00"/>
    <s v="apatil"/>
    <s v="jsandberg"/>
    <n v="164.08"/>
    <s v="EDIA"/>
    <s v="C"/>
    <s v="Labor"/>
    <s v="OPC"/>
    <m/>
    <s v="BNL"/>
    <s v="R&amp;D"/>
    <s v="PD"/>
    <x v="3"/>
    <m/>
    <m/>
    <m/>
    <m/>
    <m/>
    <m/>
    <m/>
    <n v="164.08"/>
    <m/>
    <m/>
    <m/>
    <m/>
    <m/>
    <m/>
    <m/>
    <m/>
    <m/>
    <m/>
    <m/>
    <x v="0"/>
    <x v="0"/>
    <m/>
  </r>
  <r>
    <s v=""/>
    <s v=" RD_0307_1760"/>
    <s v="Pulse Time Delay Generators - Vendor Fabrication Support"/>
    <s v="6.02.03.05.01"/>
    <x v="0"/>
    <d v="2023-03-23T00:00:00"/>
    <d v="2023-05-03T00:00:00"/>
    <s v="apatil"/>
    <s v="jsandberg"/>
    <n v="216.41"/>
    <s v="EDIA"/>
    <s v="C"/>
    <s v="Labor"/>
    <s v="OPC"/>
    <m/>
    <s v="BNL"/>
    <s v="R&amp;D"/>
    <s v="PD"/>
    <x v="3"/>
    <m/>
    <m/>
    <m/>
    <m/>
    <m/>
    <m/>
    <m/>
    <n v="216.41"/>
    <m/>
    <m/>
    <m/>
    <m/>
    <m/>
    <m/>
    <m/>
    <m/>
    <m/>
    <m/>
    <m/>
    <x v="0"/>
    <x v="0"/>
    <m/>
  </r>
  <r>
    <s v=""/>
    <s v=" RD_0307_1830"/>
    <s v="HV Resistors - Vendor Fabrication Support"/>
    <s v="6.02.03.05.01"/>
    <x v="0"/>
    <d v="2023-04-10T00:00:00"/>
    <d v="2023-07-11T00:00:00"/>
    <s v="apatil"/>
    <s v="jsandberg"/>
    <n v="656.33"/>
    <s v="EDIA"/>
    <s v="C"/>
    <s v="Labor"/>
    <s v="OPC"/>
    <m/>
    <s v="BNL"/>
    <s v="R&amp;D"/>
    <s v="PD"/>
    <x v="3"/>
    <m/>
    <m/>
    <m/>
    <m/>
    <m/>
    <m/>
    <m/>
    <n v="656.33"/>
    <m/>
    <m/>
    <m/>
    <m/>
    <m/>
    <m/>
    <m/>
    <m/>
    <m/>
    <m/>
    <m/>
    <x v="0"/>
    <x v="0"/>
    <m/>
  </r>
  <r>
    <s v=""/>
    <s v=" RD_0307_1830"/>
    <s v="HV Resistors - Vendor Fabrication Support"/>
    <s v="6.02.03.05.01"/>
    <x v="0"/>
    <d v="2023-04-10T00:00:00"/>
    <d v="2023-07-11T00:00:00"/>
    <s v="apatil"/>
    <s v="jsandberg"/>
    <n v="216.41"/>
    <s v="EDIA"/>
    <s v="C"/>
    <s v="Labor"/>
    <s v="OPC"/>
    <m/>
    <s v="BNL"/>
    <s v="R&amp;D"/>
    <s v="PD"/>
    <x v="3"/>
    <m/>
    <m/>
    <m/>
    <m/>
    <m/>
    <m/>
    <m/>
    <n v="216.41"/>
    <m/>
    <m/>
    <m/>
    <m/>
    <m/>
    <m/>
    <m/>
    <m/>
    <m/>
    <m/>
    <m/>
    <x v="0"/>
    <x v="0"/>
    <m/>
  </r>
  <r>
    <s v=""/>
    <s v=" RD_0307_1910"/>
    <s v="Attenuators - Vendor Fabrication Support"/>
    <s v="6.02.03.05.01"/>
    <x v="0"/>
    <d v="2023-05-08T00:00:00"/>
    <d v="2023-08-08T00:00:00"/>
    <s v="apatil"/>
    <s v="jsandberg"/>
    <n v="6563.3"/>
    <s v="EDIA"/>
    <s v="C"/>
    <s v="Labor"/>
    <s v="OPC"/>
    <m/>
    <s v="BNL"/>
    <s v="R&amp;D"/>
    <s v="PD"/>
    <x v="3"/>
    <m/>
    <m/>
    <m/>
    <m/>
    <m/>
    <m/>
    <m/>
    <n v="6563.3"/>
    <m/>
    <m/>
    <m/>
    <m/>
    <m/>
    <m/>
    <m/>
    <m/>
    <m/>
    <m/>
    <m/>
    <x v="0"/>
    <x v="0"/>
    <m/>
  </r>
  <r>
    <s v=""/>
    <s v=" RD_0307_1910"/>
    <s v="Attenuators - Vendor Fabrication Support"/>
    <s v="6.02.03.05.01"/>
    <x v="0"/>
    <d v="2023-05-08T00:00:00"/>
    <d v="2023-08-08T00:00:00"/>
    <s v="apatil"/>
    <s v="jsandberg"/>
    <n v="216.41"/>
    <s v="EDIA"/>
    <s v="C"/>
    <s v="Labor"/>
    <s v="OPC"/>
    <m/>
    <s v="BNL"/>
    <s v="R&amp;D"/>
    <s v="PD"/>
    <x v="3"/>
    <m/>
    <m/>
    <m/>
    <m/>
    <m/>
    <m/>
    <m/>
    <n v="216.41"/>
    <m/>
    <m/>
    <m/>
    <m/>
    <m/>
    <m/>
    <m/>
    <m/>
    <m/>
    <m/>
    <m/>
    <x v="0"/>
    <x v="0"/>
    <m/>
  </r>
  <r>
    <s v=""/>
    <s v=" RD_0307_1990"/>
    <s v="Trigger and Synchronization devices - Vendor Fabrication Support"/>
    <s v="6.02.03.05.01"/>
    <x v="0"/>
    <d v="2023-05-30T00:00:00"/>
    <d v="2023-08-30T00:00:00"/>
    <s v="apatil"/>
    <s v="jsandberg"/>
    <n v="656.33"/>
    <s v="EDIA"/>
    <s v="C"/>
    <s v="Labor"/>
    <s v="OPC"/>
    <m/>
    <s v="BNL"/>
    <s v="R&amp;D"/>
    <s v="PD"/>
    <x v="3"/>
    <m/>
    <m/>
    <m/>
    <m/>
    <m/>
    <m/>
    <m/>
    <n v="656.33"/>
    <m/>
    <m/>
    <m/>
    <m/>
    <m/>
    <m/>
    <m/>
    <m/>
    <m/>
    <m/>
    <m/>
    <x v="0"/>
    <x v="0"/>
    <m/>
  </r>
  <r>
    <s v=""/>
    <s v=" RD_0307_1990"/>
    <s v="Trigger and Synchronization devices - Vendor Fabrication Support"/>
    <s v="6.02.03.05.01"/>
    <x v="0"/>
    <d v="2023-05-30T00:00:00"/>
    <d v="2023-08-30T00:00:00"/>
    <s v="apatil"/>
    <s v="jsandberg"/>
    <n v="432.82"/>
    <s v="EDIA"/>
    <s v="C"/>
    <s v="Labor"/>
    <s v="OPC"/>
    <m/>
    <s v="BNL"/>
    <s v="R&amp;D"/>
    <s v="PD"/>
    <x v="3"/>
    <m/>
    <m/>
    <m/>
    <m/>
    <m/>
    <m/>
    <m/>
    <n v="432.82"/>
    <m/>
    <m/>
    <m/>
    <m/>
    <m/>
    <m/>
    <m/>
    <m/>
    <m/>
    <m/>
    <m/>
    <x v="0"/>
    <x v="0"/>
    <m/>
  </r>
  <r>
    <s v=""/>
    <s v=" RD_0307_2070"/>
    <s v="HF Ferrites - Vendor Fabrication Support"/>
    <s v="6.02.03.05.01"/>
    <x v="0"/>
    <d v="2023-06-27T00:00:00"/>
    <d v="2023-09-27T00:00:00"/>
    <s v="apatil"/>
    <s v="jsandberg"/>
    <n v="164.08"/>
    <s v="EDIA"/>
    <s v="C"/>
    <s v="Labor"/>
    <s v="OPC"/>
    <m/>
    <s v="BNL"/>
    <s v="R&amp;D"/>
    <s v="PD"/>
    <x v="3"/>
    <m/>
    <m/>
    <m/>
    <m/>
    <m/>
    <m/>
    <m/>
    <n v="164.08"/>
    <m/>
    <m/>
    <m/>
    <m/>
    <m/>
    <m/>
    <m/>
    <m/>
    <m/>
    <m/>
    <m/>
    <x v="0"/>
    <x v="0"/>
    <m/>
  </r>
  <r>
    <s v=""/>
    <s v=" RD_0307_2070"/>
    <s v="HF Ferrites - Vendor Fabrication Support"/>
    <s v="6.02.03.05.01"/>
    <x v="0"/>
    <d v="2023-06-27T00:00:00"/>
    <d v="2023-09-27T00:00:00"/>
    <s v="apatil"/>
    <s v="jsandberg"/>
    <n v="216.41"/>
    <s v="EDIA"/>
    <s v="C"/>
    <s v="Labor"/>
    <s v="OPC"/>
    <m/>
    <s v="BNL"/>
    <s v="R&amp;D"/>
    <s v="PD"/>
    <x v="3"/>
    <m/>
    <m/>
    <m/>
    <m/>
    <m/>
    <m/>
    <m/>
    <n v="216.41"/>
    <m/>
    <m/>
    <m/>
    <m/>
    <m/>
    <m/>
    <m/>
    <m/>
    <m/>
    <m/>
    <m/>
    <x v="0"/>
    <x v="0"/>
    <m/>
  </r>
  <r>
    <s v=""/>
    <s v=" RD_0307_2207"/>
    <s v="Striplines - Vendor Fabrication Support"/>
    <s v="6.02.03.05.01"/>
    <x v="0"/>
    <d v="2023-03-09T00:00:00"/>
    <d v="2023-06-02T00:00:00"/>
    <s v="apatil"/>
    <s v="jsandberg"/>
    <n v="3937.98"/>
    <s v="EDIA"/>
    <s v="C"/>
    <s v="Labor"/>
    <s v="OPC"/>
    <m/>
    <s v="BNL"/>
    <s v="R&amp;D"/>
    <s v="PD"/>
    <x v="3"/>
    <m/>
    <m/>
    <m/>
    <m/>
    <m/>
    <m/>
    <m/>
    <n v="3937.98"/>
    <m/>
    <m/>
    <m/>
    <m/>
    <m/>
    <m/>
    <m/>
    <m/>
    <m/>
    <m/>
    <m/>
    <x v="0"/>
    <x v="0"/>
    <m/>
  </r>
  <r>
    <s v=""/>
    <s v=" RD_0307_2240"/>
    <s v="Striplines ESR - Vendor Fabrication Support"/>
    <s v="6.02.03.05.02"/>
    <x v="1"/>
    <d v="2023-05-23T00:00:00"/>
    <d v="2023-08-22T00:00:00"/>
    <s v="apatil"/>
    <s v="zconway"/>
    <n v="2625.32"/>
    <s v="EDIA"/>
    <s v="C"/>
    <s v="Labor"/>
    <s v="OPC"/>
    <m/>
    <s v="BNL"/>
    <s v="R&amp;D"/>
    <s v="PD"/>
    <x v="3"/>
    <m/>
    <m/>
    <m/>
    <m/>
    <m/>
    <m/>
    <m/>
    <n v="2625.32"/>
    <m/>
    <m/>
    <m/>
    <m/>
    <m/>
    <m/>
    <m/>
    <m/>
    <m/>
    <m/>
    <m/>
    <x v="0"/>
    <x v="0"/>
    <m/>
  </r>
  <r>
    <s v=""/>
    <s v=" RD_0307_2276"/>
    <s v="Stripline Supports - Vendor Fabrication Support"/>
    <s v="6.02.03.05.01"/>
    <x v="0"/>
    <d v="2023-01-31T00:00:00"/>
    <d v="2023-03-28T00:00:00"/>
    <s v="apatil"/>
    <s v="jsandberg"/>
    <n v="984.49"/>
    <s v="EDIA"/>
    <s v="C"/>
    <s v="Labor"/>
    <s v="OPC"/>
    <m/>
    <s v="BNL"/>
    <s v="R&amp;D"/>
    <s v="PD"/>
    <x v="3"/>
    <m/>
    <m/>
    <m/>
    <m/>
    <m/>
    <m/>
    <m/>
    <n v="984.49"/>
    <m/>
    <m/>
    <m/>
    <m/>
    <m/>
    <m/>
    <m/>
    <m/>
    <m/>
    <m/>
    <m/>
    <x v="0"/>
    <x v="0"/>
    <m/>
  </r>
  <r>
    <s v=""/>
    <s v=" RD_0307_2320"/>
    <s v="Stripline Supports ESR - Vendor Fabrication Support"/>
    <s v="6.02.03.05.02"/>
    <x v="1"/>
    <d v="2023-05-23T00:00:00"/>
    <d v="2023-07-25T00:00:00"/>
    <s v="apatil"/>
    <s v="zconway"/>
    <n v="984.49"/>
    <s v="EDIA"/>
    <s v="C"/>
    <s v="Labor"/>
    <s v="OPC"/>
    <m/>
    <s v="BNL"/>
    <s v="R&amp;D"/>
    <s v="PD"/>
    <x v="3"/>
    <m/>
    <m/>
    <m/>
    <m/>
    <m/>
    <m/>
    <m/>
    <n v="984.49"/>
    <m/>
    <m/>
    <m/>
    <m/>
    <m/>
    <m/>
    <m/>
    <m/>
    <m/>
    <m/>
    <m/>
    <x v="0"/>
    <x v="0"/>
    <m/>
  </r>
  <r>
    <s v=""/>
    <s v=" E0607_100865"/>
    <s v="Controls Management - FY24"/>
    <s v="6.07.02.01"/>
    <x v="0"/>
    <d v="2023-10-02T00:00:00"/>
    <d v="2024-09-30T00:00:00"/>
    <s v="mahmed"/>
    <s v="jpjamilk"/>
    <n v="135068.15"/>
    <s v="EDIA"/>
    <s v="A"/>
    <s v="Labor"/>
    <s v="TEC"/>
    <m/>
    <s v="BNL"/>
    <s v="PED"/>
    <s v="CONT"/>
    <x v="0"/>
    <m/>
    <m/>
    <m/>
    <m/>
    <m/>
    <m/>
    <m/>
    <m/>
    <n v="135068.15"/>
    <m/>
    <m/>
    <m/>
    <m/>
    <m/>
    <m/>
    <m/>
    <m/>
    <m/>
    <m/>
    <x v="0"/>
    <x v="0"/>
    <m/>
  </r>
  <r>
    <s v=""/>
    <s v=" E0607_100865"/>
    <s v="Controls Management - FY24"/>
    <s v="6.07.02.01"/>
    <x v="0"/>
    <d v="2023-10-02T00:00:00"/>
    <d v="2024-09-30T00:00:00"/>
    <s v="mahmed"/>
    <s v="jpjamilk"/>
    <n v="116074.85"/>
    <s v="EDIA"/>
    <s v="A"/>
    <s v="Labor"/>
    <s v="TEC"/>
    <m/>
    <s v="BNL"/>
    <s v="PED"/>
    <s v="CONT"/>
    <x v="0"/>
    <m/>
    <m/>
    <m/>
    <m/>
    <m/>
    <m/>
    <m/>
    <m/>
    <n v="116074.85"/>
    <m/>
    <m/>
    <m/>
    <m/>
    <m/>
    <m/>
    <m/>
    <m/>
    <m/>
    <m/>
    <x v="0"/>
    <x v="0"/>
    <m/>
  </r>
  <r>
    <s v=""/>
    <s v=" E0607_102625"/>
    <s v="Controls Management - FY25"/>
    <s v="6.07.02.01"/>
    <x v="0"/>
    <d v="2024-10-01T00:00:00"/>
    <d v="2025-09-30T00:00:00"/>
    <s v="mahmed"/>
    <s v="jpjamilk"/>
    <n v="120137.47"/>
    <s v="EDIA"/>
    <s v="A"/>
    <s v="Labor"/>
    <s v="TEC"/>
    <m/>
    <s v="BNL"/>
    <s v="Const"/>
    <s v="CONT"/>
    <x v="0"/>
    <m/>
    <m/>
    <m/>
    <m/>
    <m/>
    <m/>
    <m/>
    <m/>
    <m/>
    <n v="120137.47"/>
    <m/>
    <m/>
    <m/>
    <m/>
    <m/>
    <m/>
    <m/>
    <m/>
    <m/>
    <x v="0"/>
    <x v="0"/>
    <m/>
  </r>
  <r>
    <s v=""/>
    <s v=" E0607_102625"/>
    <s v="Controls Management - FY25"/>
    <s v="6.07.02.01"/>
    <x v="0"/>
    <d v="2024-10-01T00:00:00"/>
    <d v="2025-09-30T00:00:00"/>
    <s v="mahmed"/>
    <s v="jpjamilk"/>
    <n v="139795.53"/>
    <s v="EDIA"/>
    <s v="A"/>
    <s v="Labor"/>
    <s v="TEC"/>
    <m/>
    <s v="BNL"/>
    <s v="Const"/>
    <s v="CONT"/>
    <x v="0"/>
    <m/>
    <m/>
    <m/>
    <m/>
    <m/>
    <m/>
    <m/>
    <m/>
    <m/>
    <n v="139795.53"/>
    <m/>
    <m/>
    <m/>
    <m/>
    <m/>
    <m/>
    <m/>
    <m/>
    <m/>
    <x v="0"/>
    <x v="0"/>
    <m/>
  </r>
  <r>
    <s v=""/>
    <s v=" E0607_103600"/>
    <s v="Controls Management - FY26"/>
    <s v="6.07.02.01"/>
    <x v="0"/>
    <d v="2025-10-01T00:00:00"/>
    <d v="2026-09-30T00:00:00"/>
    <s v="mahmed"/>
    <s v="jpjamilk"/>
    <n v="144688.38"/>
    <s v="EDIA"/>
    <s v="A"/>
    <s v="Labor"/>
    <s v="TEC"/>
    <m/>
    <s v="BNL"/>
    <s v="Const"/>
    <s v="CONT"/>
    <x v="0"/>
    <m/>
    <m/>
    <m/>
    <m/>
    <m/>
    <m/>
    <m/>
    <m/>
    <m/>
    <m/>
    <n v="144688.38"/>
    <m/>
    <m/>
    <m/>
    <m/>
    <m/>
    <m/>
    <m/>
    <m/>
    <x v="0"/>
    <x v="0"/>
    <m/>
  </r>
  <r>
    <s v=""/>
    <s v=" E0607_103600"/>
    <s v="Controls Management - FY26"/>
    <s v="6.07.02.01"/>
    <x v="0"/>
    <d v="2025-10-01T00:00:00"/>
    <d v="2026-09-30T00:00:00"/>
    <s v="mahmed"/>
    <s v="jpjamilk"/>
    <n v="124342.28"/>
    <s v="EDIA"/>
    <s v="A"/>
    <s v="Labor"/>
    <s v="TEC"/>
    <m/>
    <s v="BNL"/>
    <s v="Const"/>
    <s v="CONT"/>
    <x v="0"/>
    <m/>
    <m/>
    <m/>
    <m/>
    <m/>
    <m/>
    <m/>
    <m/>
    <m/>
    <m/>
    <n v="124342.28"/>
    <m/>
    <m/>
    <m/>
    <m/>
    <m/>
    <m/>
    <m/>
    <m/>
    <x v="0"/>
    <x v="0"/>
    <m/>
  </r>
  <r>
    <s v=""/>
    <s v=" E0607_104560"/>
    <s v="Controls Management - FY27"/>
    <s v="6.07.02.01"/>
    <x v="0"/>
    <d v="2026-10-01T00:00:00"/>
    <d v="2027-09-30T00:00:00"/>
    <s v="mahmed"/>
    <s v="jpjamilk"/>
    <n v="449257.41"/>
    <s v="EDIA"/>
    <s v="A"/>
    <s v="Labor"/>
    <s v="TEC"/>
    <m/>
    <s v="BNL"/>
    <s v="Const"/>
    <s v="CONT"/>
    <x v="0"/>
    <m/>
    <m/>
    <m/>
    <m/>
    <m/>
    <m/>
    <m/>
    <m/>
    <m/>
    <m/>
    <m/>
    <n v="449257.41"/>
    <m/>
    <m/>
    <m/>
    <m/>
    <m/>
    <m/>
    <m/>
    <x v="0"/>
    <x v="0"/>
    <m/>
  </r>
  <r>
    <s v=""/>
    <s v=" E0607_100025"/>
    <s v="Controls Management - Q1_FY23"/>
    <s v="6.07.02.01"/>
    <x v="0"/>
    <d v="2022-10-03T00:00:00"/>
    <d v="2023-01-04T00:00:00"/>
    <s v="mahmed"/>
    <s v="jpjamilk"/>
    <n v="21448.41"/>
    <s v="EDIA"/>
    <s v="A"/>
    <s v="Labor"/>
    <s v="TEC"/>
    <m/>
    <s v="BNL"/>
    <s v="PED"/>
    <s v="CONT"/>
    <x v="0"/>
    <m/>
    <m/>
    <m/>
    <m/>
    <m/>
    <m/>
    <m/>
    <n v="21448.41"/>
    <m/>
    <m/>
    <m/>
    <m/>
    <m/>
    <m/>
    <m/>
    <m/>
    <m/>
    <m/>
    <m/>
    <x v="0"/>
    <x v="0"/>
    <m/>
  </r>
  <r>
    <s v=""/>
    <s v=" E0607_100025"/>
    <s v="Controls Management - Q1_FY23"/>
    <s v="6.07.02.01"/>
    <x v="0"/>
    <d v="2022-10-03T00:00:00"/>
    <d v="2023-01-04T00:00:00"/>
    <s v="mahmed"/>
    <s v="jpjamilk"/>
    <n v="31777.75"/>
    <s v="EDIA"/>
    <s v="A"/>
    <s v="Labor"/>
    <s v="TEC"/>
    <m/>
    <s v="BNL"/>
    <s v="PED"/>
    <s v="CONT"/>
    <x v="0"/>
    <m/>
    <m/>
    <m/>
    <m/>
    <m/>
    <m/>
    <m/>
    <n v="31777.75"/>
    <m/>
    <m/>
    <m/>
    <m/>
    <m/>
    <m/>
    <m/>
    <m/>
    <m/>
    <m/>
    <m/>
    <x v="0"/>
    <x v="0"/>
    <m/>
  </r>
  <r>
    <s v=""/>
    <s v=" E0607_100025"/>
    <s v="Controls Management - Q1_FY23"/>
    <s v="6.07.02.01"/>
    <x v="0"/>
    <d v="2022-10-03T00:00:00"/>
    <d v="2023-01-04T00:00:00"/>
    <s v="mahmed"/>
    <s v="jpjamilk"/>
    <n v="18206.11"/>
    <s v="EDIA"/>
    <s v="A"/>
    <s v="Labor"/>
    <s v="TEC"/>
    <m/>
    <s v="BNL"/>
    <s v="PED"/>
    <s v="CONT"/>
    <x v="0"/>
    <m/>
    <m/>
    <m/>
    <m/>
    <m/>
    <m/>
    <m/>
    <n v="18206.11"/>
    <m/>
    <m/>
    <m/>
    <m/>
    <m/>
    <m/>
    <m/>
    <m/>
    <m/>
    <m/>
    <m/>
    <x v="0"/>
    <x v="0"/>
    <m/>
  </r>
  <r>
    <s v=""/>
    <s v=" E0607_106110"/>
    <s v="Controls Management - FY28"/>
    <s v="6.07.02.01"/>
    <x v="0"/>
    <d v="2027-10-01T00:00:00"/>
    <d v="2028-09-29T00:00:00"/>
    <s v="mahmed"/>
    <s v="jpjamilk"/>
    <n v="464981.42"/>
    <s v="EDIA"/>
    <s v="A"/>
    <s v="Labor"/>
    <s v="TEC"/>
    <m/>
    <s v="BNL"/>
    <s v="Const"/>
    <s v="CONT"/>
    <x v="0"/>
    <m/>
    <m/>
    <m/>
    <m/>
    <m/>
    <m/>
    <m/>
    <m/>
    <m/>
    <m/>
    <m/>
    <m/>
    <n v="464981.42"/>
    <m/>
    <m/>
    <m/>
    <m/>
    <m/>
    <m/>
    <x v="0"/>
    <x v="0"/>
    <m/>
  </r>
  <r>
    <s v=""/>
    <s v=" E0607_106425"/>
    <s v="Controls Management - FY29"/>
    <s v="6.07.02.01"/>
    <x v="0"/>
    <d v="2028-10-02T00:00:00"/>
    <d v="2029-09-28T00:00:00"/>
    <s v="mahmed"/>
    <s v="jpjamilk"/>
    <n v="481255.77"/>
    <s v="EDIA"/>
    <s v="A"/>
    <s v="Labor"/>
    <s v="OPC"/>
    <m/>
    <s v="BNL"/>
    <s v="Pre-Ops"/>
    <s v="CONT"/>
    <x v="0"/>
    <m/>
    <m/>
    <m/>
    <m/>
    <m/>
    <m/>
    <m/>
    <m/>
    <m/>
    <m/>
    <m/>
    <m/>
    <m/>
    <n v="481255.77"/>
    <n v="0"/>
    <m/>
    <m/>
    <m/>
    <m/>
    <x v="0"/>
    <x v="0"/>
    <m/>
  </r>
  <r>
    <s v=""/>
    <s v=" RD_0307_2925"/>
    <s v="PRO: Vacuum Fire Components write spec and procure ESR"/>
    <s v="6.02.03.05.02"/>
    <x v="1"/>
    <d v="2023-05-16T00:00:00"/>
    <d v="2023-10-04T00:00:00"/>
    <s v="apatil"/>
    <s v="zconway"/>
    <n v="985.54"/>
    <s v="EDIA"/>
    <s v="C"/>
    <s v="Labor"/>
    <s v="OPC"/>
    <m/>
    <s v="BNL"/>
    <s v="R&amp;D"/>
    <s v="PD"/>
    <x v="3"/>
    <m/>
    <m/>
    <m/>
    <m/>
    <m/>
    <m/>
    <m/>
    <n v="955.67"/>
    <n v="29.86"/>
    <m/>
    <m/>
    <m/>
    <m/>
    <m/>
    <m/>
    <m/>
    <m/>
    <m/>
    <m/>
    <x v="0"/>
    <x v="0"/>
    <m/>
  </r>
  <r>
    <s v=""/>
    <s v=" RD_0307_3210"/>
    <s v="ASS: Feedthroughs ESR"/>
    <s v="6.02.03.05.02"/>
    <x v="1"/>
    <d v="2024-02-13T00:00:00"/>
    <d v="2024-02-27T00:00:00"/>
    <s v="apatil"/>
    <s v="zconway"/>
    <n v="2717.21"/>
    <s v="CON"/>
    <s v="C"/>
    <s v="Labor"/>
    <s v="OPC"/>
    <m/>
    <s v="BNL"/>
    <s v="R&amp;D"/>
    <s v="PD"/>
    <x v="7"/>
    <m/>
    <m/>
    <m/>
    <m/>
    <m/>
    <m/>
    <m/>
    <m/>
    <n v="2717.21"/>
    <m/>
    <m/>
    <m/>
    <m/>
    <m/>
    <m/>
    <m/>
    <m/>
    <m/>
    <m/>
    <x v="0"/>
    <x v="0"/>
    <m/>
  </r>
  <r>
    <s v=""/>
    <s v=" RD_0307_3210"/>
    <s v="ASS: Feedthroughs ESR"/>
    <s v="6.02.03.05.02"/>
    <x v="1"/>
    <d v="2024-02-13T00:00:00"/>
    <d v="2024-02-27T00:00:00"/>
    <s v="apatil"/>
    <s v="zconway"/>
    <n v="4479.71"/>
    <s v="CON"/>
    <s v="C"/>
    <s v="Labor"/>
    <s v="OPC"/>
    <m/>
    <s v="BNL"/>
    <s v="R&amp;D"/>
    <s v="PD"/>
    <x v="7"/>
    <m/>
    <m/>
    <m/>
    <m/>
    <m/>
    <m/>
    <m/>
    <m/>
    <n v="4479.71"/>
    <m/>
    <m/>
    <m/>
    <m/>
    <m/>
    <m/>
    <m/>
    <m/>
    <m/>
    <m/>
    <x v="0"/>
    <x v="0"/>
    <m/>
  </r>
  <r>
    <s v=""/>
    <s v=" RD_0307_3210"/>
    <s v="ASS: Feedthroughs ESR"/>
    <s v="6.02.03.05.02"/>
    <x v="1"/>
    <d v="2024-02-13T00:00:00"/>
    <d v="2024-02-27T00:00:00"/>
    <s v="apatil"/>
    <s v="zconway"/>
    <n v="679.3"/>
    <s v="CON"/>
    <s v="C"/>
    <s v="Labor"/>
    <s v="OPC"/>
    <m/>
    <s v="BNL"/>
    <s v="R&amp;D"/>
    <s v="PD"/>
    <x v="7"/>
    <m/>
    <m/>
    <m/>
    <m/>
    <m/>
    <m/>
    <m/>
    <m/>
    <n v="679.3"/>
    <m/>
    <m/>
    <m/>
    <m/>
    <m/>
    <m/>
    <m/>
    <m/>
    <m/>
    <m/>
    <x v="0"/>
    <x v="0"/>
    <m/>
  </r>
  <r>
    <s v=""/>
    <s v=" RD_0307_3230"/>
    <s v="ASS: Vacuum Systems ESR"/>
    <s v="6.02.03.05.02"/>
    <x v="1"/>
    <d v="2024-02-28T00:00:00"/>
    <d v="2024-03-19T00:00:00"/>
    <s v="apatil"/>
    <s v="zconway"/>
    <n v="679.3"/>
    <s v="CON"/>
    <s v="C"/>
    <s v="Labor"/>
    <s v="OPC"/>
    <m/>
    <s v="BNL"/>
    <s v="R&amp;D"/>
    <s v="PD"/>
    <x v="7"/>
    <m/>
    <m/>
    <m/>
    <m/>
    <m/>
    <m/>
    <m/>
    <m/>
    <n v="679.3"/>
    <m/>
    <m/>
    <m/>
    <m/>
    <m/>
    <m/>
    <m/>
    <m/>
    <m/>
    <m/>
    <x v="0"/>
    <x v="0"/>
    <m/>
  </r>
  <r>
    <s v=""/>
    <s v=" RD_0307_3230"/>
    <s v="ASS: Vacuum Systems ESR"/>
    <s v="6.02.03.05.02"/>
    <x v="1"/>
    <d v="2024-02-28T00:00:00"/>
    <d v="2024-03-19T00:00:00"/>
    <s v="apatil"/>
    <s v="zconway"/>
    <n v="4479.71"/>
    <s v="CON"/>
    <s v="C"/>
    <s v="Labor"/>
    <s v="OPC"/>
    <m/>
    <s v="BNL"/>
    <s v="R&amp;D"/>
    <s v="PD"/>
    <x v="7"/>
    <m/>
    <m/>
    <m/>
    <m/>
    <m/>
    <m/>
    <m/>
    <m/>
    <n v="4479.71"/>
    <m/>
    <m/>
    <m/>
    <m/>
    <m/>
    <m/>
    <m/>
    <m/>
    <m/>
    <m/>
    <x v="0"/>
    <x v="0"/>
    <m/>
  </r>
  <r>
    <s v=""/>
    <s v=" RD_0307_3250"/>
    <s v="ASS: Stand/Supports ESR"/>
    <s v="6.02.03.05.02"/>
    <x v="1"/>
    <d v="2024-03-20T00:00:00"/>
    <d v="2024-04-09T00:00:00"/>
    <s v="apatil"/>
    <s v="zconway"/>
    <n v="679.3"/>
    <s v="CON"/>
    <s v="C"/>
    <s v="Labor"/>
    <s v="OPC"/>
    <m/>
    <s v="BNL"/>
    <s v="R&amp;D"/>
    <s v="PD"/>
    <x v="7"/>
    <m/>
    <m/>
    <m/>
    <m/>
    <m/>
    <m/>
    <m/>
    <m/>
    <n v="679.3"/>
    <m/>
    <m/>
    <m/>
    <m/>
    <m/>
    <m/>
    <m/>
    <m/>
    <m/>
    <m/>
    <x v="0"/>
    <x v="0"/>
    <m/>
  </r>
  <r>
    <s v=""/>
    <s v=" RD_0307_3250"/>
    <s v="ASS: Stand/Supports ESR"/>
    <s v="6.02.03.05.02"/>
    <x v="1"/>
    <d v="2024-03-20T00:00:00"/>
    <d v="2024-04-09T00:00:00"/>
    <s v="apatil"/>
    <s v="zconway"/>
    <n v="2239.86"/>
    <s v="CON"/>
    <s v="C"/>
    <s v="Labor"/>
    <s v="OPC"/>
    <m/>
    <s v="BNL"/>
    <s v="R&amp;D"/>
    <s v="PD"/>
    <x v="7"/>
    <m/>
    <m/>
    <m/>
    <m/>
    <m/>
    <m/>
    <m/>
    <m/>
    <n v="2239.86"/>
    <m/>
    <m/>
    <m/>
    <m/>
    <m/>
    <m/>
    <m/>
    <m/>
    <m/>
    <m/>
    <x v="0"/>
    <x v="0"/>
    <m/>
  </r>
  <r>
    <s v=""/>
    <s v=" EJ_0203_2020"/>
    <s v="RCS Vacuum Pumps - Final Design"/>
    <s v="6.03.02.04.03"/>
    <x v="0"/>
    <d v="2024-05-01T00:00:00"/>
    <d v="2024-07-25T00:00:00"/>
    <s v="rnavarrol"/>
    <s v="chetzel"/>
    <n v="4999.0200000000004"/>
    <s v="EDIA"/>
    <s v="C"/>
    <s v="Labor"/>
    <s v="TEC"/>
    <m/>
    <s v="BNL"/>
    <s v="PED"/>
    <s v="VAC"/>
    <x v="6"/>
    <s v="A.PP004"/>
    <s v="APP00044"/>
    <m/>
    <m/>
    <m/>
    <m/>
    <m/>
    <m/>
    <n v="4999.0200000000004"/>
    <m/>
    <m/>
    <m/>
    <m/>
    <m/>
    <m/>
    <m/>
    <m/>
    <m/>
    <m/>
    <x v="0"/>
    <x v="0"/>
    <m/>
  </r>
  <r>
    <s v=""/>
    <s v=" EJ_0203_2020"/>
    <s v="RCS Vacuum Pumps - Final Design"/>
    <s v="6.03.02.04.03"/>
    <x v="0"/>
    <d v="2024-05-01T00:00:00"/>
    <d v="2024-07-25T00:00:00"/>
    <s v="rnavarrol"/>
    <s v="chetzel"/>
    <n v="6595.16"/>
    <s v="EDIA"/>
    <s v="C"/>
    <s v="Labor"/>
    <s v="TEC"/>
    <m/>
    <s v="BNL"/>
    <s v="PED"/>
    <s v="VAC"/>
    <x v="6"/>
    <s v="A.PP004"/>
    <s v="APP00044"/>
    <m/>
    <m/>
    <m/>
    <m/>
    <m/>
    <m/>
    <n v="6595.16"/>
    <m/>
    <m/>
    <m/>
    <m/>
    <m/>
    <m/>
    <m/>
    <m/>
    <m/>
    <m/>
    <x v="0"/>
    <x v="0"/>
    <m/>
  </r>
  <r>
    <s v=""/>
    <s v=" EJ_0203_2020"/>
    <s v="RCS Vacuum Pumps - Final Design"/>
    <s v="6.03.02.04.03"/>
    <x v="0"/>
    <d v="2024-05-01T00:00:00"/>
    <d v="2024-07-25T00:00:00"/>
    <s v="rnavarrol"/>
    <s v="chetzel"/>
    <n v="3297.58"/>
    <s v="EDIA"/>
    <s v="C"/>
    <s v="Labor"/>
    <s v="TEC"/>
    <m/>
    <s v="BNL"/>
    <s v="PED"/>
    <s v="VAC"/>
    <x v="6"/>
    <s v="A.PP004"/>
    <s v="APP00044"/>
    <m/>
    <m/>
    <m/>
    <m/>
    <m/>
    <m/>
    <n v="3297.58"/>
    <m/>
    <m/>
    <m/>
    <m/>
    <m/>
    <m/>
    <m/>
    <m/>
    <m/>
    <m/>
    <x v="0"/>
    <x v="0"/>
    <m/>
  </r>
  <r>
    <s v=""/>
    <s v=" RD_0201_1710"/>
    <s v="Select Spin Rotator Design/ lower energy limit for ESR"/>
    <s v="6.02.02.01"/>
    <x v="0"/>
    <d v="2022-10-03T00:00:00"/>
    <d v="2023-09-29T00:00:00"/>
    <s v="apatil"/>
    <s v="montagc"/>
    <n v="197493.57"/>
    <s v="EDIA"/>
    <s v="C"/>
    <s v="Labor"/>
    <s v="TEC"/>
    <m/>
    <s v="BNL"/>
    <s v="PED.Design"/>
    <s v="AD"/>
    <x v="1"/>
    <m/>
    <m/>
    <m/>
    <m/>
    <m/>
    <m/>
    <m/>
    <n v="197493.57"/>
    <m/>
    <m/>
    <m/>
    <m/>
    <m/>
    <m/>
    <m/>
    <m/>
    <m/>
    <m/>
    <m/>
    <x v="0"/>
    <x v="0"/>
    <m/>
  </r>
  <r>
    <s v=""/>
    <s v=" RD_0201_1670"/>
    <s v="Develop viable emittance generation scheme - BNL"/>
    <s v="6.02.02.01"/>
    <x v="0"/>
    <d v="2021-10-01T00:00:00"/>
    <d v="2022-02-14T00:00:00"/>
    <s v="apatil"/>
    <s v="montagc"/>
    <n v="0"/>
    <s v="EDIA"/>
    <s v="C"/>
    <s v="Labor"/>
    <s v="OPC"/>
    <m/>
    <s v="BNL"/>
    <s v="ACD"/>
    <s v="AD"/>
    <x v="1"/>
    <m/>
    <m/>
    <m/>
    <m/>
    <m/>
    <m/>
    <m/>
    <m/>
    <m/>
    <m/>
    <m/>
    <m/>
    <m/>
    <m/>
    <m/>
    <m/>
    <m/>
    <m/>
    <m/>
    <x v="0"/>
    <x v="0"/>
    <m/>
  </r>
  <r>
    <s v=""/>
    <s v=" RD_0201_1705"/>
    <s v="Spin matching including detector solenoid and IR Solenoid Compensation - BNL"/>
    <s v="6.02.02.01"/>
    <x v="0"/>
    <d v="2022-10-03T00:00:00"/>
    <d v="2023-09-29T00:00:00"/>
    <s v="apatil"/>
    <s v="montagc"/>
    <n v="44410.82"/>
    <s v="EDIA"/>
    <s v="C"/>
    <s v="Labor"/>
    <s v="TEC"/>
    <m/>
    <s v="BNL"/>
    <s v="PED.Design"/>
    <s v="AD"/>
    <x v="1"/>
    <m/>
    <m/>
    <m/>
    <m/>
    <m/>
    <m/>
    <m/>
    <n v="44410.82"/>
    <m/>
    <m/>
    <m/>
    <m/>
    <m/>
    <m/>
    <m/>
    <m/>
    <m/>
    <m/>
    <m/>
    <x v="0"/>
    <x v="0"/>
    <m/>
  </r>
  <r>
    <s v=""/>
    <s v=" RD_0201_1700"/>
    <s v="Evaluate compact spin rotator design - BNL"/>
    <s v="6.02.02.01"/>
    <x v="0"/>
    <d v="2021-10-01T00:00:00"/>
    <d v="2022-06-22T00:00:00"/>
    <s v="apatil"/>
    <s v="montagc"/>
    <n v="0"/>
    <s v="EDIA"/>
    <s v="C"/>
    <s v="Labor"/>
    <s v="OPC"/>
    <m/>
    <s v="BNL"/>
    <s v="ACD"/>
    <s v="AD"/>
    <x v="1"/>
    <m/>
    <m/>
    <m/>
    <m/>
    <m/>
    <m/>
    <m/>
    <m/>
    <m/>
    <m/>
    <m/>
    <m/>
    <m/>
    <m/>
    <m/>
    <m/>
    <m/>
    <m/>
    <m/>
    <x v="0"/>
    <x v="0"/>
    <m/>
  </r>
  <r>
    <s v=""/>
    <s v=" RD_0201_1740"/>
    <s v="Develop Preliminary Design of Collimation and MPS &amp; Integrate with Lattice"/>
    <s v="6.02.02.01"/>
    <x v="0"/>
    <d v="2023-10-02T00:00:00"/>
    <d v="2024-09-30T00:00:00"/>
    <s v="apatil"/>
    <s v="montagc"/>
    <n v="45965.2"/>
    <s v="EDIA"/>
    <s v="C"/>
    <s v="Labor"/>
    <s v="TEC"/>
    <m/>
    <s v="BNL"/>
    <s v="PED.Design"/>
    <s v="AD"/>
    <x v="1"/>
    <m/>
    <m/>
    <m/>
    <m/>
    <m/>
    <m/>
    <m/>
    <m/>
    <n v="45965.2"/>
    <m/>
    <m/>
    <m/>
    <m/>
    <m/>
    <m/>
    <m/>
    <m/>
    <m/>
    <m/>
    <x v="0"/>
    <x v="0"/>
    <m/>
  </r>
  <r>
    <s v=""/>
    <s v=" RD_0201_1740"/>
    <s v="Develop Preliminary Design of Collimation and MPS &amp; Integrate with Lattice"/>
    <s v="6.02.02.01"/>
    <x v="0"/>
    <d v="2023-10-02T00:00:00"/>
    <d v="2024-09-30T00:00:00"/>
    <s v="apatil"/>
    <s v="montagc"/>
    <n v="107252.13"/>
    <s v="EDIA"/>
    <s v="C"/>
    <s v="Labor"/>
    <s v="TEC"/>
    <m/>
    <s v="BNL"/>
    <s v="PED.Design"/>
    <s v="AD"/>
    <x v="1"/>
    <m/>
    <m/>
    <m/>
    <m/>
    <m/>
    <m/>
    <m/>
    <m/>
    <n v="107252.13"/>
    <m/>
    <m/>
    <m/>
    <m/>
    <m/>
    <m/>
    <m/>
    <m/>
    <m/>
    <m/>
    <x v="0"/>
    <x v="0"/>
    <m/>
  </r>
  <r>
    <s v=""/>
    <s v=" RD_0201_1740"/>
    <s v="Develop Preliminary Design of Collimation and MPS &amp; Integrate with Lattice"/>
    <s v="6.02.02.01"/>
    <x v="0"/>
    <d v="2023-10-02T00:00:00"/>
    <d v="2024-09-30T00:00:00"/>
    <s v="apatil"/>
    <s v="montagc"/>
    <n v="29750.94"/>
    <s v="EDIA"/>
    <s v="C"/>
    <s v="Labor"/>
    <s v="TEC"/>
    <m/>
    <s v="BNL"/>
    <s v="PED.Design"/>
    <s v="AD"/>
    <x v="1"/>
    <m/>
    <m/>
    <m/>
    <m/>
    <m/>
    <m/>
    <m/>
    <m/>
    <n v="29750.94"/>
    <m/>
    <m/>
    <m/>
    <m/>
    <m/>
    <m/>
    <m/>
    <m/>
    <m/>
    <m/>
    <x v="0"/>
    <x v="0"/>
    <m/>
  </r>
  <r>
    <s v=""/>
    <s v=" RD_0201_1800"/>
    <s v="Simplify utility straight section lattices in order to reduce number of individually powered quadrupoles"/>
    <s v="6.02.02.01"/>
    <x v="0"/>
    <d v="2021-10-01T00:00:00"/>
    <d v="2022-09-30T00:00:00"/>
    <s v="apatil"/>
    <s v="montagc"/>
    <n v="0"/>
    <s v="EDIA"/>
    <s v="C"/>
    <s v="Labor"/>
    <s v="OPC"/>
    <m/>
    <s v="BNL"/>
    <s v="ACD"/>
    <s v="AD"/>
    <x v="1"/>
    <m/>
    <m/>
    <m/>
    <m/>
    <m/>
    <m/>
    <m/>
    <m/>
    <m/>
    <m/>
    <m/>
    <m/>
    <m/>
    <m/>
    <m/>
    <m/>
    <m/>
    <m/>
    <m/>
    <x v="0"/>
    <x v="0"/>
    <m/>
  </r>
  <r>
    <s v=""/>
    <s v=" RD_0201_1820"/>
    <s v="Dynamic Aperture with Modified Straight Sections and APS Magnets"/>
    <s v="6.02.02.01"/>
    <x v="0"/>
    <d v="2022-10-03T00:00:00"/>
    <d v="2024-03-14T00:00:00"/>
    <s v="apatil"/>
    <s v="montagc"/>
    <n v="299267.25"/>
    <s v="EDIA"/>
    <s v="C"/>
    <s v="Labor"/>
    <s v="TEC"/>
    <m/>
    <s v="BNL"/>
    <s v="PED.Design"/>
    <s v="AD"/>
    <x v="1"/>
    <m/>
    <m/>
    <m/>
    <m/>
    <m/>
    <m/>
    <m/>
    <n v="206993.18"/>
    <n v="92274.07"/>
    <m/>
    <m/>
    <m/>
    <m/>
    <m/>
    <m/>
    <m/>
    <m/>
    <m/>
    <m/>
    <x v="0"/>
    <x v="0"/>
    <m/>
  </r>
  <r>
    <s v=""/>
    <s v=" RD_0201_2000"/>
    <s v="Complete HSR lattice"/>
    <s v="6.02.02.01"/>
    <x v="0"/>
    <d v="2021-10-01T00:00:00"/>
    <d v="2022-02-23T00:00:00"/>
    <s v="apatil"/>
    <s v="montagc"/>
    <n v="0"/>
    <s v="EDIA"/>
    <s v="C"/>
    <s v="Labor"/>
    <s v="OPC"/>
    <m/>
    <s v="BNL"/>
    <s v="R&amp;D"/>
    <s v="AD"/>
    <x v="1"/>
    <m/>
    <m/>
    <m/>
    <m/>
    <m/>
    <m/>
    <m/>
    <m/>
    <m/>
    <m/>
    <m/>
    <m/>
    <m/>
    <m/>
    <m/>
    <m/>
    <m/>
    <m/>
    <m/>
    <x v="0"/>
    <x v="0"/>
    <m/>
  </r>
  <r>
    <s v=""/>
    <s v=" RD_0201_2080"/>
    <s v="Hadron Ring Correction Systems Revision (List of required modification) (5 Scientist 30% FTE)"/>
    <s v="6.02.02.01"/>
    <x v="0"/>
    <d v="2022-10-03T00:00:00"/>
    <d v="2023-09-29T00:00:00"/>
    <s v="apatil"/>
    <s v="montagc"/>
    <n v="222054.1"/>
    <s v="EDIA"/>
    <s v="C"/>
    <s v="Labor"/>
    <s v="TEC"/>
    <m/>
    <s v="BNL"/>
    <s v="PED.Design"/>
    <s v="AD"/>
    <x v="1"/>
    <m/>
    <m/>
    <m/>
    <m/>
    <m/>
    <m/>
    <m/>
    <n v="222054.1"/>
    <m/>
    <m/>
    <m/>
    <m/>
    <m/>
    <m/>
    <m/>
    <m/>
    <m/>
    <m/>
    <m/>
    <x v="0"/>
    <x v="0"/>
    <m/>
  </r>
  <r>
    <s v=""/>
    <s v=" RD_0201_2080"/>
    <s v="Hadron Ring Correction Systems Revision (List of required modification) (5 Scientist 30% FTE)"/>
    <s v="6.02.02.01"/>
    <x v="0"/>
    <d v="2022-10-03T00:00:00"/>
    <d v="2023-09-29T00:00:00"/>
    <s v="apatil"/>
    <s v="montagc"/>
    <n v="222054.1"/>
    <s v="EDIA"/>
    <s v="C"/>
    <s v="Labor"/>
    <s v="TEC"/>
    <m/>
    <s v="BNL"/>
    <s v="PED.Design"/>
    <s v="AD"/>
    <x v="1"/>
    <m/>
    <m/>
    <m/>
    <m/>
    <m/>
    <m/>
    <m/>
    <n v="222054.1"/>
    <m/>
    <m/>
    <m/>
    <m/>
    <m/>
    <m/>
    <m/>
    <m/>
    <m/>
    <m/>
    <m/>
    <x v="0"/>
    <x v="0"/>
    <m/>
  </r>
  <r>
    <s v=""/>
    <s v=" RD_0201_2180"/>
    <s v="Implementation of radial shift in HSR lattice"/>
    <s v="6.02.02.01"/>
    <x v="0"/>
    <d v="2024-10-01T00:00:00"/>
    <d v="2025-03-27T00:00:00"/>
    <s v="apatil"/>
    <s v="montagc"/>
    <n v="79470.17"/>
    <s v="EDIA"/>
    <s v="C"/>
    <s v="Labor"/>
    <s v="TEC"/>
    <m/>
    <s v="BNL"/>
    <s v="PED.Design"/>
    <s v="AD"/>
    <x v="1"/>
    <m/>
    <m/>
    <m/>
    <m/>
    <m/>
    <m/>
    <m/>
    <m/>
    <m/>
    <n v="79470.17"/>
    <m/>
    <m/>
    <m/>
    <m/>
    <m/>
    <m/>
    <m/>
    <m/>
    <m/>
    <x v="0"/>
    <x v="0"/>
    <m/>
  </r>
  <r>
    <s v=""/>
    <s v=" RD_0201_2180"/>
    <s v="Implementation of radial shift in HSR lattice"/>
    <s v="6.02.02.01"/>
    <x v="0"/>
    <d v="2024-10-01T00:00:00"/>
    <d v="2025-03-27T00:00:00"/>
    <s v="apatil"/>
    <s v="montagc"/>
    <n v="5119.49"/>
    <s v="EDIA"/>
    <s v="C"/>
    <s v="Labor"/>
    <s v="TEC"/>
    <m/>
    <s v="BNL"/>
    <s v="PED.Design"/>
    <s v="AD"/>
    <x v="1"/>
    <m/>
    <m/>
    <m/>
    <m/>
    <m/>
    <m/>
    <m/>
    <m/>
    <m/>
    <n v="5119.49"/>
    <m/>
    <m/>
    <m/>
    <m/>
    <m/>
    <m/>
    <m/>
    <m/>
    <m/>
    <x v="0"/>
    <x v="0"/>
    <m/>
  </r>
  <r>
    <s v=""/>
    <s v=" RD_0201_2180"/>
    <s v="Implementation of radial shift in HSR lattice"/>
    <s v="6.02.02.01"/>
    <x v="0"/>
    <d v="2024-10-01T00:00:00"/>
    <d v="2025-03-27T00:00:00"/>
    <s v="apatil"/>
    <s v="montagc"/>
    <n v="5119.49"/>
    <s v="EDIA"/>
    <s v="C"/>
    <s v="Labor"/>
    <s v="TEC"/>
    <m/>
    <s v="BNL"/>
    <s v="PED.Design"/>
    <s v="AD"/>
    <x v="1"/>
    <m/>
    <m/>
    <m/>
    <m/>
    <m/>
    <m/>
    <m/>
    <m/>
    <m/>
    <n v="5119.49"/>
    <m/>
    <m/>
    <m/>
    <m/>
    <m/>
    <m/>
    <m/>
    <m/>
    <m/>
    <x v="0"/>
    <x v="0"/>
    <m/>
  </r>
  <r>
    <s v=""/>
    <s v=" RD_0201_2260"/>
    <s v="Determine kicker parameters, including RF kicker for RCS injection"/>
    <s v="6.02.02.01"/>
    <x v="0"/>
    <d v="2022-12-01T00:00:00"/>
    <d v="2023-11-30T00:00:00"/>
    <s v="apatil"/>
    <s v="montagc"/>
    <n v="74432.539999999994"/>
    <s v="EDIA"/>
    <s v="C"/>
    <s v="Labor"/>
    <s v="TEC"/>
    <m/>
    <s v="BNL"/>
    <s v="PED.Design"/>
    <s v="AD"/>
    <x v="1"/>
    <m/>
    <m/>
    <m/>
    <m/>
    <m/>
    <m/>
    <m/>
    <n v="62523.33"/>
    <n v="11909.21"/>
    <m/>
    <m/>
    <m/>
    <m/>
    <m/>
    <m/>
    <m/>
    <m/>
    <m/>
    <m/>
    <x v="0"/>
    <x v="0"/>
    <m/>
  </r>
  <r>
    <s v=""/>
    <s v=" RD_0201_2280"/>
    <s v="Electron transfer line design"/>
    <s v="6.02.02.01"/>
    <x v="0"/>
    <d v="2022-10-03T00:00:00"/>
    <d v="2023-10-02T00:00:00"/>
    <s v="apatil"/>
    <s v="montagc"/>
    <n v="74028.399999999994"/>
    <s v="EDIA"/>
    <s v="C"/>
    <s v="Labor"/>
    <s v="TEC"/>
    <m/>
    <s v="BNL"/>
    <s v="PED.Design"/>
    <s v="AD"/>
    <x v="1"/>
    <m/>
    <m/>
    <m/>
    <m/>
    <m/>
    <m/>
    <m/>
    <n v="73732.28"/>
    <n v="296.11"/>
    <m/>
    <m/>
    <m/>
    <m/>
    <m/>
    <m/>
    <m/>
    <m/>
    <m/>
    <m/>
    <x v="0"/>
    <x v="0"/>
    <m/>
  </r>
  <r>
    <s v=""/>
    <s v=" RD_0201_2300"/>
    <s v="Hadron transfer line design"/>
    <s v="6.02.02.01"/>
    <x v="0"/>
    <d v="2022-10-03T00:00:00"/>
    <d v="2023-04-11T00:00:00"/>
    <s v="apatil"/>
    <s v="montagc"/>
    <n v="55177.08"/>
    <s v="EDIA"/>
    <s v="C"/>
    <s v="Labor"/>
    <s v="TEC"/>
    <m/>
    <s v="BNL"/>
    <s v="PED.Design"/>
    <s v="AD"/>
    <x v="1"/>
    <m/>
    <m/>
    <m/>
    <m/>
    <m/>
    <m/>
    <m/>
    <n v="55177.08"/>
    <m/>
    <m/>
    <m/>
    <m/>
    <m/>
    <m/>
    <m/>
    <m/>
    <m/>
    <m/>
    <m/>
    <x v="0"/>
    <x v="0"/>
    <m/>
  </r>
  <r>
    <s v=""/>
    <s v=" RD_0201_2320"/>
    <s v="Injection/extraction septa design"/>
    <s v="6.02.02.01"/>
    <x v="0"/>
    <d v="2022-10-03T00:00:00"/>
    <d v="2023-10-02T00:00:00"/>
    <s v="apatil"/>
    <s v="montagc"/>
    <n v="222085.19"/>
    <s v="EDIA"/>
    <s v="C"/>
    <s v="Labor"/>
    <s v="TEC"/>
    <m/>
    <s v="BNL"/>
    <s v="PED.Design"/>
    <s v="AD"/>
    <x v="1"/>
    <m/>
    <m/>
    <m/>
    <m/>
    <m/>
    <m/>
    <m/>
    <n v="221196.85"/>
    <n v="888.34"/>
    <m/>
    <m/>
    <m/>
    <m/>
    <m/>
    <m/>
    <m/>
    <m/>
    <m/>
    <m/>
    <x v="0"/>
    <x v="0"/>
    <m/>
  </r>
  <r>
    <s v=""/>
    <s v=" RD_0201_2400"/>
    <s v="Establish Tolerances on Optics and Crab Cavity RF Noise - BNL"/>
    <s v="6.02.02.01"/>
    <x v="0"/>
    <d v="2022-10-03T00:00:00"/>
    <d v="2023-03-01T00:00:00"/>
    <s v="apatil"/>
    <s v="montagc"/>
    <n v="59214.43"/>
    <s v="EDIA"/>
    <s v="C"/>
    <s v="Labor"/>
    <s v="TEC"/>
    <m/>
    <s v="BNL"/>
    <s v="PED.Design"/>
    <s v="AD"/>
    <x v="1"/>
    <m/>
    <m/>
    <m/>
    <m/>
    <m/>
    <m/>
    <m/>
    <n v="59214.43"/>
    <m/>
    <m/>
    <m/>
    <m/>
    <m/>
    <m/>
    <m/>
    <m/>
    <m/>
    <m/>
    <m/>
    <x v="0"/>
    <x v="0"/>
    <m/>
  </r>
  <r>
    <s v=""/>
    <s v=" RD_0201_2400"/>
    <s v="Establish Tolerances on Optics and Crab Cavity RF Noise - BNL"/>
    <s v="6.02.02.01"/>
    <x v="0"/>
    <d v="2022-10-03T00:00:00"/>
    <d v="2023-03-01T00:00:00"/>
    <s v="apatil"/>
    <s v="montagc"/>
    <n v="88821.64"/>
    <s v="EDIA"/>
    <s v="C"/>
    <s v="Labor"/>
    <s v="TEC"/>
    <m/>
    <s v="BNL"/>
    <s v="PED.Design"/>
    <s v="AD"/>
    <x v="1"/>
    <m/>
    <m/>
    <m/>
    <m/>
    <m/>
    <m/>
    <m/>
    <n v="88821.64"/>
    <m/>
    <m/>
    <m/>
    <m/>
    <m/>
    <m/>
    <m/>
    <m/>
    <m/>
    <m/>
    <m/>
    <x v="0"/>
    <x v="0"/>
    <m/>
  </r>
  <r>
    <s v=""/>
    <s v=" RD_0201_2480"/>
    <s v="Tracking in ESR with B0 field map"/>
    <s v="6.02.02.01"/>
    <x v="0"/>
    <d v="2022-10-03T00:00:00"/>
    <d v="2022-10-26T00:00:00"/>
    <s v="apatil"/>
    <s v="montagc"/>
    <n v="10429.81"/>
    <s v="EDIA"/>
    <s v="C"/>
    <s v="Labor"/>
    <s v="TEC"/>
    <m/>
    <s v="BNL"/>
    <s v="PED.Design"/>
    <s v="AD"/>
    <x v="1"/>
    <m/>
    <m/>
    <m/>
    <m/>
    <m/>
    <m/>
    <m/>
    <n v="10429.81"/>
    <m/>
    <m/>
    <m/>
    <m/>
    <m/>
    <m/>
    <m/>
    <m/>
    <m/>
    <m/>
    <m/>
    <x v="0"/>
    <x v="0"/>
    <m/>
  </r>
  <r>
    <s v=""/>
    <s v=" RD_0201_2500"/>
    <s v="Second IR - JLAB"/>
    <s v="6.02.02.01"/>
    <x v="0"/>
    <d v="2021-10-01T00:00:00"/>
    <d v="2022-09-30T00:00:00"/>
    <s v="pkessler"/>
    <s v="montagc"/>
    <n v="0"/>
    <s v="EDIA"/>
    <s v="C"/>
    <s v="Labor"/>
    <s v="OPC"/>
    <m/>
    <s v="JLAB"/>
    <s v="ACD"/>
    <s v="AD"/>
    <x v="1"/>
    <m/>
    <m/>
    <m/>
    <m/>
    <m/>
    <m/>
    <m/>
    <m/>
    <m/>
    <m/>
    <m/>
    <m/>
    <m/>
    <m/>
    <m/>
    <m/>
    <m/>
    <m/>
    <m/>
    <x v="0"/>
    <x v="0"/>
    <m/>
  </r>
  <r>
    <s v=""/>
    <s v=" RD_0201_2520"/>
    <s v="IR lattices for various scenarios"/>
    <s v="6.02.02.01"/>
    <x v="0"/>
    <d v="2022-10-03T00:00:00"/>
    <d v="2023-10-02T00:00:00"/>
    <s v="apatil"/>
    <s v="montagc"/>
    <n v="148056.79"/>
    <s v="EDIA"/>
    <s v="C"/>
    <s v="Labor"/>
    <s v="TEC"/>
    <m/>
    <s v="BNL"/>
    <s v="PED.Design"/>
    <s v="AD"/>
    <x v="1"/>
    <m/>
    <m/>
    <m/>
    <m/>
    <m/>
    <m/>
    <m/>
    <n v="147464.57"/>
    <n v="592.23"/>
    <m/>
    <m/>
    <m/>
    <m/>
    <m/>
    <m/>
    <m/>
    <m/>
    <m/>
    <m/>
    <x v="0"/>
    <x v="0"/>
    <m/>
  </r>
  <r>
    <s v=""/>
    <s v=" RD_0201_2520"/>
    <s v="IR lattices for various scenarios"/>
    <s v="6.02.02.01"/>
    <x v="0"/>
    <d v="2022-10-03T00:00:00"/>
    <d v="2023-10-02T00:00:00"/>
    <s v="apatil"/>
    <s v="montagc"/>
    <n v="148056.79"/>
    <s v="EDIA"/>
    <s v="C"/>
    <s v="Labor"/>
    <s v="TEC"/>
    <m/>
    <s v="BNL"/>
    <s v="PED.Design"/>
    <s v="AD"/>
    <x v="1"/>
    <m/>
    <m/>
    <m/>
    <m/>
    <m/>
    <m/>
    <m/>
    <n v="147464.57"/>
    <n v="592.23"/>
    <m/>
    <m/>
    <m/>
    <m/>
    <m/>
    <m/>
    <m/>
    <m/>
    <m/>
    <m/>
    <x v="0"/>
    <x v="0"/>
    <m/>
  </r>
  <r>
    <s v=""/>
    <s v=" RD1_0307_2060"/>
    <s v="DES: Inverted gun engineering design"/>
    <s v="6.02.03.07"/>
    <x v="0"/>
    <d v="2022-10-03T00:00:00"/>
    <d v="2023-10-02T00:00:00"/>
    <s v="apatil"/>
    <s v="wange"/>
    <n v="118203.01"/>
    <s v="EDIA"/>
    <s v="C"/>
    <s v="Labor"/>
    <s v="OPC"/>
    <m/>
    <s v="BNL"/>
    <s v="R&amp;D"/>
    <s v="AD"/>
    <x v="3"/>
    <m/>
    <m/>
    <m/>
    <m/>
    <m/>
    <m/>
    <m/>
    <n v="117730.19"/>
    <n v="472.81"/>
    <m/>
    <m/>
    <m/>
    <m/>
    <m/>
    <m/>
    <m/>
    <m/>
    <m/>
    <m/>
    <x v="0"/>
    <x v="0"/>
    <m/>
  </r>
  <r>
    <s v=""/>
    <s v=" RD1_0307_2060"/>
    <s v="DES: Inverted gun engineering design"/>
    <s v="6.02.03.07"/>
    <x v="0"/>
    <d v="2022-10-03T00:00:00"/>
    <d v="2023-10-02T00:00:00"/>
    <s v="apatil"/>
    <s v="wange"/>
    <n v="59006.02"/>
    <s v="EDIA"/>
    <s v="C"/>
    <s v="Labor"/>
    <s v="OPC"/>
    <m/>
    <s v="BNL"/>
    <s v="R&amp;D"/>
    <s v="AD"/>
    <x v="3"/>
    <m/>
    <m/>
    <m/>
    <m/>
    <m/>
    <m/>
    <m/>
    <n v="58770"/>
    <n v="236.02"/>
    <m/>
    <m/>
    <m/>
    <m/>
    <m/>
    <m/>
    <m/>
    <m/>
    <m/>
    <m/>
    <x v="0"/>
    <x v="0"/>
    <m/>
  </r>
  <r>
    <s v=""/>
    <s v=" RD1_0307_2780"/>
    <s v="Gun Electrodes and Feedthru and Beamline - BNL Support****"/>
    <s v="6.02.03.07"/>
    <x v="0"/>
    <d v="2023-03-06T00:00:00"/>
    <d v="2024-03-04T00:00:00"/>
    <s v="apatil"/>
    <s v="wange"/>
    <n v="21526.09"/>
    <s v="EDIA"/>
    <s v="C"/>
    <s v="Labor"/>
    <s v="OPC"/>
    <m/>
    <s v="BNL"/>
    <s v="R&amp;D"/>
    <s v="AD"/>
    <x v="3"/>
    <m/>
    <m/>
    <m/>
    <m/>
    <m/>
    <m/>
    <m/>
    <n v="12657.34"/>
    <n v="8868.75"/>
    <m/>
    <m/>
    <m/>
    <m/>
    <m/>
    <m/>
    <m/>
    <m/>
    <m/>
    <m/>
    <x v="0"/>
    <x v="0"/>
    <m/>
  </r>
  <r>
    <s v=""/>
    <s v=" RD1_0307_6920"/>
    <s v="TEST: beam 100mA, nC charge test and emittance study"/>
    <s v="6.02.03.07"/>
    <x v="0"/>
    <d v="2026-03-02T00:00:00"/>
    <d v="2027-10-15T00:00:00"/>
    <s v="apatil"/>
    <s v="wange"/>
    <n v="241061.16"/>
    <s v="CON"/>
    <s v="C"/>
    <s v="Labor"/>
    <s v="OPC"/>
    <m/>
    <s v="BNL"/>
    <s v="R&amp;D"/>
    <s v="AD"/>
    <x v="3"/>
    <m/>
    <m/>
    <m/>
    <m/>
    <m/>
    <m/>
    <m/>
    <m/>
    <m/>
    <m/>
    <n v="88193.11"/>
    <n v="146988.51"/>
    <n v="5879.54"/>
    <m/>
    <m/>
    <m/>
    <m/>
    <m/>
    <m/>
    <x v="0"/>
    <x v="0"/>
    <m/>
  </r>
  <r>
    <s v=""/>
    <s v=" RD1_0307_6920"/>
    <s v="TEST: beam 100mA, nC charge test and emittance study"/>
    <s v="6.02.03.07"/>
    <x v="0"/>
    <d v="2026-03-02T00:00:00"/>
    <d v="2027-10-15T00:00:00"/>
    <s v="apatil"/>
    <s v="wange"/>
    <n v="318029.84000000003"/>
    <s v="CON"/>
    <s v="C"/>
    <s v="Labor"/>
    <s v="OPC"/>
    <m/>
    <s v="BNL"/>
    <s v="R&amp;D"/>
    <s v="AD"/>
    <x v="3"/>
    <m/>
    <m/>
    <m/>
    <m/>
    <m/>
    <m/>
    <m/>
    <m/>
    <m/>
    <m/>
    <n v="116352.38"/>
    <n v="193920.63"/>
    <n v="7756.82"/>
    <m/>
    <m/>
    <m/>
    <m/>
    <m/>
    <m/>
    <x v="0"/>
    <x v="0"/>
    <m/>
  </r>
  <r>
    <s v=""/>
    <s v=" RD1_0307_6740"/>
    <s v="INSTALL: dignostic, instruments at beamline"/>
    <s v="6.02.03.07"/>
    <x v="0"/>
    <d v="2024-04-05T00:00:00"/>
    <d v="2025-01-23T00:00:00"/>
    <s v="apatil"/>
    <s v="wange"/>
    <n v="88141.62"/>
    <s v="CON"/>
    <s v="C"/>
    <s v="Labor"/>
    <s v="OPC"/>
    <m/>
    <s v="BNL"/>
    <s v="R&amp;D"/>
    <s v="AD"/>
    <x v="3"/>
    <m/>
    <m/>
    <m/>
    <m/>
    <m/>
    <m/>
    <m/>
    <m/>
    <n v="54647.8"/>
    <n v="33493.81"/>
    <m/>
    <m/>
    <m/>
    <m/>
    <m/>
    <m/>
    <m/>
    <m/>
    <m/>
    <x v="0"/>
    <x v="0"/>
    <m/>
  </r>
  <r>
    <s v=""/>
    <s v=" RD1_0307_6740"/>
    <s v="INSTALL: dignostic, instruments at beamline"/>
    <s v="6.02.03.07"/>
    <x v="0"/>
    <d v="2024-04-05T00:00:00"/>
    <d v="2025-01-23T00:00:00"/>
    <s v="apatil"/>
    <s v="wange"/>
    <n v="133657.54999999999"/>
    <s v="CON"/>
    <s v="C"/>
    <s v="Labor"/>
    <s v="OPC"/>
    <m/>
    <s v="BNL"/>
    <s v="R&amp;D"/>
    <s v="AD"/>
    <x v="3"/>
    <m/>
    <m/>
    <m/>
    <m/>
    <m/>
    <m/>
    <m/>
    <m/>
    <n v="82867.679999999993"/>
    <n v="50789.87"/>
    <m/>
    <m/>
    <m/>
    <m/>
    <m/>
    <m/>
    <m/>
    <m/>
    <m/>
    <x v="0"/>
    <x v="0"/>
    <m/>
  </r>
  <r>
    <s v=""/>
    <s v=" RD1_0307_1660"/>
    <s v="HV DC Gun PS 600 kV - Develop Scope and SOW"/>
    <s v="6.05.07.07"/>
    <x v="0"/>
    <d v="2021-10-01T00:00:00"/>
    <d v="2022-05-24T00:00:00"/>
    <s v="apatil"/>
    <s v="wange"/>
    <n v="0"/>
    <s v="EDIA"/>
    <s v="C"/>
    <s v="Labor"/>
    <s v="TEC"/>
    <m/>
    <s v="BNL"/>
    <s v="PED"/>
    <s v="SHC"/>
    <x v="11"/>
    <s v="A.PP020"/>
    <m/>
    <m/>
    <m/>
    <m/>
    <m/>
    <m/>
    <m/>
    <m/>
    <m/>
    <m/>
    <m/>
    <m/>
    <m/>
    <m/>
    <m/>
    <m/>
    <m/>
    <m/>
    <x v="0"/>
    <x v="0"/>
    <m/>
  </r>
  <r>
    <s v=""/>
    <s v=" RD1_0307_1760"/>
    <s v="HV DC Gun PS 600 kV - Vendor Manufacturing - Preliminary Design review"/>
    <s v="6.05.07.07"/>
    <x v="1"/>
    <d v="2023-02-16T00:00:00"/>
    <d v="2023-03-16T00:00:00"/>
    <s v="apatil"/>
    <s v="wange"/>
    <n v="221864.15"/>
    <s v="CON"/>
    <s v="C"/>
    <s v="Nonlabor"/>
    <s v="TEC"/>
    <m/>
    <s v="BNL"/>
    <s v="PED"/>
    <s v="SHC"/>
    <x v="11"/>
    <s v="A.PP020"/>
    <s v="APP00059"/>
    <m/>
    <m/>
    <m/>
    <m/>
    <m/>
    <n v="221864.15"/>
    <m/>
    <m/>
    <m/>
    <m/>
    <m/>
    <m/>
    <m/>
    <m/>
    <m/>
    <m/>
    <m/>
    <x v="0"/>
    <x v="0"/>
    <m/>
  </r>
  <r>
    <s v=""/>
    <s v=" RD1_0307_1880"/>
    <s v="HV DC Gun PS 600 kV - Vendor Support"/>
    <s v="6.05.07.07"/>
    <x v="1"/>
    <d v="2023-02-16T00:00:00"/>
    <d v="2025-01-16T00:00:00"/>
    <s v="apatil"/>
    <s v="wange"/>
    <n v="26225.5"/>
    <s v="EDIA"/>
    <s v="C"/>
    <s v="Labor"/>
    <s v="TEC"/>
    <m/>
    <s v="BNL"/>
    <s v="PED"/>
    <s v="SHC"/>
    <x v="11"/>
    <m/>
    <m/>
    <m/>
    <m/>
    <m/>
    <m/>
    <m/>
    <n v="8632.56"/>
    <n v="13659.11"/>
    <n v="3933.82"/>
    <m/>
    <m/>
    <m/>
    <m/>
    <m/>
    <m/>
    <m/>
    <m/>
    <m/>
    <x v="0"/>
    <x v="0"/>
    <m/>
  </r>
  <r>
    <s v=""/>
    <s v=" RD1_0307_1900"/>
    <s v="HV DC Gun PS 600 kV - Vendor Support -Travel"/>
    <s v="6.05.07.07"/>
    <x v="1"/>
    <d v="2023-02-16T00:00:00"/>
    <d v="2025-01-16T00:00:00"/>
    <s v="apatil"/>
    <s v="wange"/>
    <n v="12054.96"/>
    <s v="EDIA"/>
    <s v="C"/>
    <s v="Nonlabor"/>
    <s v="TEC"/>
    <m/>
    <s v="BNL"/>
    <s v="PED"/>
    <s v="SHC"/>
    <x v="11"/>
    <s v="T"/>
    <m/>
    <m/>
    <m/>
    <m/>
    <m/>
    <m/>
    <n v="3968.09"/>
    <n v="6278.63"/>
    <n v="1808.24"/>
    <m/>
    <m/>
    <m/>
    <m/>
    <m/>
    <m/>
    <m/>
    <m/>
    <m/>
    <x v="0"/>
    <x v="0"/>
    <m/>
  </r>
  <r>
    <s v=""/>
    <s v=" RD1_0307_1940"/>
    <s v="HV DC Gun PS 600 kV - System Test"/>
    <s v="6.05.07.07"/>
    <x v="1"/>
    <d v="2025-01-17T00:00:00"/>
    <d v="2025-02-14T00:00:00"/>
    <s v="apatil"/>
    <s v="wange"/>
    <n v="17064.98"/>
    <s v="CON"/>
    <s v="C"/>
    <s v="Labor"/>
    <s v="TEC"/>
    <m/>
    <s v="BNL"/>
    <s v="PED"/>
    <s v="SHC"/>
    <x v="11"/>
    <m/>
    <m/>
    <m/>
    <m/>
    <m/>
    <m/>
    <m/>
    <m/>
    <m/>
    <n v="17064.98"/>
    <m/>
    <m/>
    <m/>
    <m/>
    <m/>
    <m/>
    <m/>
    <m/>
    <m/>
    <x v="0"/>
    <x v="0"/>
    <m/>
  </r>
  <r>
    <s v=""/>
    <s v=" RD1_0307_1940"/>
    <s v="HV DC Gun PS 600 kV - System Test"/>
    <s v="6.05.07.07"/>
    <x v="1"/>
    <d v="2025-01-17T00:00:00"/>
    <d v="2025-02-14T00:00:00"/>
    <s v="apatil"/>
    <s v="wange"/>
    <n v="14712.95"/>
    <s v="CON"/>
    <s v="C"/>
    <s v="Labor"/>
    <s v="TEC"/>
    <m/>
    <s v="BNL"/>
    <s v="PED"/>
    <s v="SHC"/>
    <x v="11"/>
    <m/>
    <m/>
    <m/>
    <m/>
    <m/>
    <m/>
    <m/>
    <m/>
    <m/>
    <n v="14712.95"/>
    <m/>
    <m/>
    <m/>
    <m/>
    <m/>
    <m/>
    <m/>
    <m/>
    <m/>
    <x v="0"/>
    <x v="0"/>
    <m/>
  </r>
  <r>
    <s v=""/>
    <s v=" RD1_0307_1940"/>
    <s v="HV DC Gun PS 600 kV - System Test"/>
    <s v="6.05.07.07"/>
    <x v="1"/>
    <d v="2025-01-17T00:00:00"/>
    <d v="2025-02-14T00:00:00"/>
    <s v="apatil"/>
    <s v="wange"/>
    <n v="8749.7000000000007"/>
    <s v="CON"/>
    <s v="C"/>
    <s v="Labor"/>
    <s v="TEC"/>
    <m/>
    <s v="BNL"/>
    <s v="PED"/>
    <s v="SHC"/>
    <x v="11"/>
    <m/>
    <m/>
    <m/>
    <m/>
    <m/>
    <m/>
    <m/>
    <m/>
    <m/>
    <n v="8749.7000000000007"/>
    <m/>
    <m/>
    <m/>
    <m/>
    <m/>
    <m/>
    <m/>
    <m/>
    <m/>
    <x v="0"/>
    <x v="0"/>
    <m/>
  </r>
  <r>
    <s v=""/>
    <s v=" RD1_0307_1940"/>
    <s v="HV DC Gun PS 600 kV - System Test"/>
    <s v="6.05.07.07"/>
    <x v="1"/>
    <d v="2025-01-17T00:00:00"/>
    <d v="2025-02-14T00:00:00"/>
    <s v="apatil"/>
    <s v="wange"/>
    <n v="18005.84"/>
    <s v="CON"/>
    <s v="C"/>
    <s v="Labor"/>
    <s v="TEC"/>
    <m/>
    <s v="BNL"/>
    <s v="PED"/>
    <s v="SHC"/>
    <x v="11"/>
    <m/>
    <m/>
    <m/>
    <m/>
    <m/>
    <m/>
    <m/>
    <m/>
    <m/>
    <n v="18005.84"/>
    <m/>
    <m/>
    <m/>
    <m/>
    <m/>
    <m/>
    <m/>
    <m/>
    <m/>
    <x v="0"/>
    <x v="0"/>
    <m/>
  </r>
  <r>
    <s v=""/>
    <s v=" RD1_0307_6780"/>
    <s v="TEST: Gun Pre - Conditioning and Gun Commissioning - Pre CD2"/>
    <s v="6.02.03.07"/>
    <x v="0"/>
    <d v="2024-10-01T00:00:00"/>
    <d v="2025-01-29T00:00:00"/>
    <s v="apatil"/>
    <s v="wange"/>
    <n v="0"/>
    <s v="CON"/>
    <s v="C"/>
    <s v="Labor"/>
    <s v="OPC"/>
    <m/>
    <s v="BNL"/>
    <s v="R&amp;D"/>
    <s v="AD"/>
    <x v="3"/>
    <m/>
    <m/>
    <m/>
    <m/>
    <m/>
    <m/>
    <m/>
    <m/>
    <m/>
    <m/>
    <m/>
    <m/>
    <m/>
    <m/>
    <m/>
    <m/>
    <m/>
    <m/>
    <m/>
    <x v="0"/>
    <x v="0"/>
    <m/>
  </r>
  <r>
    <s v=""/>
    <s v=" RD1_0307_6780"/>
    <s v="TEST: Gun Pre - Conditioning and Gun Commissioning - Pre CD2"/>
    <s v="6.02.03.07"/>
    <x v="0"/>
    <d v="2024-10-01T00:00:00"/>
    <d v="2025-01-29T00:00:00"/>
    <s v="apatil"/>
    <s v="wange"/>
    <n v="0"/>
    <s v="CON"/>
    <s v="C"/>
    <s v="Labor"/>
    <s v="OPC"/>
    <m/>
    <s v="BNL"/>
    <s v="R&amp;D"/>
    <s v="AD"/>
    <x v="3"/>
    <m/>
    <m/>
    <m/>
    <m/>
    <m/>
    <m/>
    <m/>
    <m/>
    <m/>
    <m/>
    <m/>
    <m/>
    <m/>
    <m/>
    <m/>
    <m/>
    <m/>
    <m/>
    <m/>
    <x v="0"/>
    <x v="0"/>
    <m/>
  </r>
  <r>
    <s v=""/>
    <s v=" IR_0302_3035"/>
    <s v="Transfer Line PS System Final Design"/>
    <s v="6.03.03.02"/>
    <x v="0"/>
    <d v="2024-02-09T00:00:00"/>
    <d v="2024-03-08T00:00:00"/>
    <s v="apatil"/>
    <s v="bruno"/>
    <n v="27699.68"/>
    <s v="EDIA"/>
    <s v="C"/>
    <s v="Labor"/>
    <s v="TEC"/>
    <m/>
    <s v="BNL"/>
    <s v="PED"/>
    <s v="PS"/>
    <x v="6"/>
    <m/>
    <m/>
    <m/>
    <m/>
    <m/>
    <m/>
    <m/>
    <m/>
    <n v="27699.68"/>
    <m/>
    <m/>
    <m/>
    <m/>
    <m/>
    <m/>
    <m/>
    <m/>
    <m/>
    <m/>
    <x v="0"/>
    <x v="0"/>
    <m/>
  </r>
  <r>
    <s v=""/>
    <s v=" RD_0307_1540"/>
    <s v="HV connectors - Test, Final Acceptance"/>
    <s v="6.02.03.05.01"/>
    <x v="0"/>
    <d v="2021-12-09T00:00:00"/>
    <d v="2022-01-10T00:00:00"/>
    <s v="apatil"/>
    <s v="jsandberg"/>
    <n v="0"/>
    <s v="EDIA"/>
    <s v="C"/>
    <s v="Labor"/>
    <s v="OPC"/>
    <m/>
    <s v="BNL"/>
    <s v="R&amp;D"/>
    <s v="PD"/>
    <x v="8"/>
    <m/>
    <m/>
    <m/>
    <m/>
    <m/>
    <m/>
    <m/>
    <m/>
    <m/>
    <m/>
    <m/>
    <m/>
    <m/>
    <m/>
    <m/>
    <m/>
    <m/>
    <m/>
    <m/>
    <x v="0"/>
    <x v="0"/>
    <m/>
  </r>
  <r>
    <s v=""/>
    <s v=" RD_0307_1540"/>
    <s v="HV connectors - Test, Final Acceptance"/>
    <s v="6.02.03.05.01"/>
    <x v="0"/>
    <d v="2021-12-09T00:00:00"/>
    <d v="2022-01-10T00:00:00"/>
    <s v="apatil"/>
    <s v="jsandberg"/>
    <n v="0"/>
    <s v="EDIA"/>
    <s v="C"/>
    <s v="Labor"/>
    <s v="OPC"/>
    <m/>
    <s v="BNL"/>
    <s v="R&amp;D"/>
    <s v="PD"/>
    <x v="8"/>
    <m/>
    <m/>
    <m/>
    <m/>
    <m/>
    <m/>
    <m/>
    <m/>
    <m/>
    <m/>
    <m/>
    <m/>
    <m/>
    <m/>
    <m/>
    <m/>
    <m/>
    <m/>
    <m/>
    <x v="0"/>
    <x v="0"/>
    <m/>
  </r>
  <r>
    <s v=""/>
    <s v=" RD_0306_1290"/>
    <s v="D2 - RRR Apparatus - Improvement of test setup and sample holder - FY22"/>
    <s v="6.02.03.04"/>
    <x v="0"/>
    <d v="2021-10-01T00:00:00"/>
    <d v="2022-04-08T00:00:00"/>
    <s v="rnavarrol"/>
    <s v="sverdu"/>
    <n v="0"/>
    <s v="EDIA"/>
    <s v="C"/>
    <s v="Labor"/>
    <s v="OPC"/>
    <m/>
    <s v="BNL"/>
    <s v="R&amp;D"/>
    <s v="VAC"/>
    <x v="3"/>
    <m/>
    <m/>
    <m/>
    <m/>
    <m/>
    <m/>
    <m/>
    <m/>
    <m/>
    <m/>
    <m/>
    <m/>
    <m/>
    <m/>
    <m/>
    <m/>
    <m/>
    <m/>
    <m/>
    <x v="0"/>
    <x v="0"/>
    <m/>
  </r>
  <r>
    <s v=""/>
    <s v=" RD1_0307_1780"/>
    <s v="HV DC Gun PS 600 kV - Vendor Manufacturing - Final Design Review"/>
    <s v="6.05.07.07"/>
    <x v="1"/>
    <d v="2023-03-17T00:00:00"/>
    <d v="2023-04-13T00:00:00"/>
    <s v="apatil"/>
    <s v="wange"/>
    <n v="326517.05"/>
    <s v="CON"/>
    <s v="C"/>
    <s v="Nonlabor"/>
    <s v="TEC"/>
    <m/>
    <s v="BNL"/>
    <s v="PED"/>
    <s v="SHC"/>
    <x v="11"/>
    <s v="A.PP020"/>
    <s v="APP00059"/>
    <m/>
    <m/>
    <m/>
    <m/>
    <m/>
    <n v="326517.05"/>
    <m/>
    <m/>
    <m/>
    <m/>
    <m/>
    <m/>
    <m/>
    <m/>
    <m/>
    <m/>
    <m/>
    <x v="0"/>
    <x v="0"/>
    <m/>
  </r>
  <r>
    <s v=""/>
    <s v=" RD1_0307_1820"/>
    <s v="HV DC Gun PS 600 kV - Vendor Manufacturing - Fabrication and Factory Acceptance"/>
    <s v="6.05.07.07"/>
    <x v="1"/>
    <d v="2024-01-04T00:00:00"/>
    <d v="2024-12-17T00:00:00"/>
    <s v="apatil"/>
    <s v="wange"/>
    <n v="1049035.8500000001"/>
    <s v="CON"/>
    <s v="C"/>
    <s v="Nonlabor"/>
    <s v="TEC"/>
    <m/>
    <s v="BNL"/>
    <s v="PED"/>
    <s v="SHC"/>
    <x v="11"/>
    <s v="A.PP020"/>
    <s v="APP00059"/>
    <m/>
    <m/>
    <m/>
    <m/>
    <m/>
    <m/>
    <n v="821744.75"/>
    <n v="227291.1"/>
    <m/>
    <m/>
    <m/>
    <m/>
    <m/>
    <m/>
    <m/>
    <m/>
    <m/>
    <x v="0"/>
    <x v="0"/>
    <m/>
  </r>
  <r>
    <s v=""/>
    <s v=" RD1_0307_1840"/>
    <s v="HV DC Gun PS 600 kV - Vendor Manufacturing - Final Acceptance"/>
    <s v="6.05.07.07"/>
    <x v="1"/>
    <d v="2024-12-18T00:00:00"/>
    <d v="2025-01-16T00:00:00"/>
    <s v="apatil"/>
    <s v="wange"/>
    <n v="252996.51"/>
    <s v="CON"/>
    <s v="C"/>
    <s v="Nonlabor"/>
    <s v="TEC"/>
    <m/>
    <s v="BNL"/>
    <s v="PED"/>
    <s v="SHC"/>
    <x v="11"/>
    <s v="A.PP020"/>
    <s v="APP00059"/>
    <m/>
    <m/>
    <m/>
    <m/>
    <m/>
    <m/>
    <m/>
    <n v="252996.51"/>
    <m/>
    <m/>
    <m/>
    <m/>
    <m/>
    <m/>
    <m/>
    <m/>
    <m/>
    <x v="0"/>
    <x v="0"/>
    <m/>
  </r>
  <r>
    <s v=""/>
    <s v=" RD1_0307_1860"/>
    <s v="HV DC Gun PS 600 kV - Vendor Manufacturing - Operating Manual and Parts List"/>
    <s v="6.05.07.07"/>
    <x v="1"/>
    <d v="2024-12-18T00:00:00"/>
    <d v="2025-01-16T00:00:00"/>
    <s v="apatil"/>
    <s v="wange"/>
    <n v="67903.83"/>
    <s v="CON"/>
    <s v="C"/>
    <s v="Nonlabor"/>
    <s v="TEC"/>
    <m/>
    <s v="BNL"/>
    <s v="PED"/>
    <s v="SHC"/>
    <x v="11"/>
    <s v="A.PP020"/>
    <s v="APP00059"/>
    <m/>
    <m/>
    <m/>
    <m/>
    <m/>
    <m/>
    <m/>
    <n v="67903.83"/>
    <m/>
    <m/>
    <m/>
    <m/>
    <m/>
    <m/>
    <m/>
    <m/>
    <m/>
    <x v="0"/>
    <x v="0"/>
    <m/>
  </r>
  <r>
    <s v=""/>
    <s v=" RD1_0307_1800"/>
    <s v="HV DC Gun PS 600 kV - Vendor Manufacturing - Confirm 95% of PS Drawings and 80% Long Lead Items"/>
    <s v="6.05.07.07"/>
    <x v="1"/>
    <d v="2023-04-14T00:00:00"/>
    <d v="2024-01-03T00:00:00"/>
    <s v="apatil"/>
    <s v="wange"/>
    <n v="746812.4"/>
    <s v="CON"/>
    <s v="C"/>
    <s v="Nonlabor"/>
    <s v="TEC"/>
    <m/>
    <s v="BNL"/>
    <s v="PED"/>
    <s v="SHC"/>
    <x v="11"/>
    <s v="A.PP020"/>
    <s v="APP00059"/>
    <m/>
    <m/>
    <m/>
    <m/>
    <m/>
    <n v="489577.02"/>
    <n v="257235.38"/>
    <m/>
    <m/>
    <m/>
    <m/>
    <m/>
    <m/>
    <m/>
    <m/>
    <m/>
    <m/>
    <x v="0"/>
    <x v="0"/>
    <m/>
  </r>
  <r>
    <s v=""/>
    <s v=" RD_0307_2685"/>
    <s v="Kicker Assembly Components - Procurement Effort"/>
    <s v="6.02.03.05.01"/>
    <x v="0"/>
    <d v="2023-05-01T00:00:00"/>
    <d v="2023-05-05T00:00:00"/>
    <s v="apatil"/>
    <s v="jsandberg"/>
    <n v="984.49"/>
    <s v="EDIA"/>
    <s v="C"/>
    <s v="Labor"/>
    <s v="OPC"/>
    <m/>
    <s v="BNL"/>
    <s v="R&amp;D"/>
    <s v="PD"/>
    <x v="3"/>
    <m/>
    <m/>
    <m/>
    <m/>
    <m/>
    <m/>
    <m/>
    <n v="984.49"/>
    <m/>
    <m/>
    <m/>
    <m/>
    <m/>
    <m/>
    <m/>
    <m/>
    <m/>
    <m/>
    <m/>
    <x v="0"/>
    <x v="0"/>
    <m/>
  </r>
  <r>
    <s v=""/>
    <s v=" RD_0307_2765"/>
    <s v="Stands/Supports - Procurement Effort"/>
    <s v="6.02.03.05.01"/>
    <x v="0"/>
    <d v="2023-06-06T00:00:00"/>
    <d v="2023-06-12T00:00:00"/>
    <s v="apatil"/>
    <s v="jsandberg"/>
    <n v="1312.66"/>
    <s v="EDIA"/>
    <s v="C"/>
    <s v="Labor"/>
    <s v="OPC"/>
    <m/>
    <s v="BNL"/>
    <s v="R&amp;D"/>
    <s v="PD"/>
    <x v="3"/>
    <m/>
    <m/>
    <m/>
    <m/>
    <m/>
    <m/>
    <m/>
    <n v="1312.66"/>
    <m/>
    <m/>
    <m/>
    <m/>
    <m/>
    <m/>
    <m/>
    <m/>
    <m/>
    <m/>
    <m/>
    <x v="0"/>
    <x v="0"/>
    <m/>
  </r>
  <r>
    <s v=""/>
    <s v=" RD_0307_2845"/>
    <s v="Chamber Coating Components - Procurement Effort"/>
    <s v="6.02.03.05.01"/>
    <x v="0"/>
    <d v="2023-07-05T00:00:00"/>
    <d v="2023-07-11T00:00:00"/>
    <s v="apatil"/>
    <s v="jsandberg"/>
    <n v="1312.66"/>
    <s v="EDIA"/>
    <s v="C"/>
    <s v="Labor"/>
    <s v="OPC"/>
    <m/>
    <s v="BNL"/>
    <s v="R&amp;D"/>
    <s v="PD"/>
    <x v="3"/>
    <m/>
    <m/>
    <m/>
    <m/>
    <m/>
    <m/>
    <m/>
    <n v="1312.66"/>
    <m/>
    <m/>
    <m/>
    <m/>
    <m/>
    <m/>
    <m/>
    <m/>
    <m/>
    <m/>
    <m/>
    <x v="0"/>
    <x v="0"/>
    <m/>
  </r>
  <r>
    <s v=""/>
    <s v=" RD_0307_2365"/>
    <s v="Chamber End Pieces - Procurement Effort"/>
    <s v="6.02.03.05.01"/>
    <x v="0"/>
    <d v="2023-02-17T00:00:00"/>
    <d v="2023-02-24T00:00:00"/>
    <s v="apatil"/>
    <s v="jsandberg"/>
    <n v="984.49"/>
    <s v="EDIA"/>
    <s v="C"/>
    <s v="Labor"/>
    <s v="OPC"/>
    <m/>
    <s v="BNL"/>
    <s v="R&amp;D"/>
    <s v="PD"/>
    <x v="3"/>
    <m/>
    <m/>
    <m/>
    <m/>
    <m/>
    <m/>
    <m/>
    <n v="984.49"/>
    <m/>
    <m/>
    <m/>
    <m/>
    <m/>
    <m/>
    <m/>
    <m/>
    <m/>
    <m/>
    <m/>
    <x v="0"/>
    <x v="0"/>
    <m/>
  </r>
  <r>
    <s v=""/>
    <s v=" RD_0307_2207"/>
    <s v="Striplines - Vendor Fabrication Support"/>
    <s v="6.02.03.05.01"/>
    <x v="0"/>
    <d v="2023-03-09T00:00:00"/>
    <d v="2023-06-02T00:00:00"/>
    <s v="apatil"/>
    <s v="jsandberg"/>
    <n v="741.48"/>
    <s v="EDIA"/>
    <s v="C"/>
    <s v="Labor"/>
    <s v="OPC"/>
    <m/>
    <s v="BNL"/>
    <s v="R&amp;D"/>
    <s v="PD"/>
    <x v="3"/>
    <m/>
    <m/>
    <m/>
    <m/>
    <m/>
    <m/>
    <m/>
    <n v="741.48"/>
    <m/>
    <m/>
    <m/>
    <m/>
    <m/>
    <m/>
    <m/>
    <m/>
    <m/>
    <m/>
    <m/>
    <x v="0"/>
    <x v="0"/>
    <m/>
  </r>
  <r>
    <s v=""/>
    <s v=" RD_0307_1580"/>
    <s v="HF Instrumentation Cables - Vendor Fabrication and Delivery"/>
    <s v="6.02.03.05.01"/>
    <x v="0"/>
    <d v="2023-02-08T00:00:00"/>
    <d v="2023-04-19T00:00:00"/>
    <s v="apatil"/>
    <s v="jsandberg"/>
    <n v="12935.1"/>
    <s v="EDIA"/>
    <s v="C"/>
    <s v="Nonlabor"/>
    <s v="OPC"/>
    <m/>
    <s v="BNL"/>
    <s v="R&amp;D"/>
    <s v="PD"/>
    <x v="9"/>
    <s v="B"/>
    <m/>
    <m/>
    <m/>
    <m/>
    <m/>
    <m/>
    <n v="12935.1"/>
    <m/>
    <m/>
    <m/>
    <m/>
    <m/>
    <m/>
    <m/>
    <m/>
    <m/>
    <m/>
    <m/>
    <x v="0"/>
    <x v="0"/>
    <m/>
  </r>
  <r>
    <s v=""/>
    <s v=" RD_0307_1620"/>
    <s v="HF Instrumentation Cables - Test, Final Acceptance"/>
    <s v="6.02.03.05.01"/>
    <x v="0"/>
    <d v="2023-04-20T00:00:00"/>
    <d v="2023-05-03T00:00:00"/>
    <s v="apatil"/>
    <s v="jsandberg"/>
    <n v="741.48"/>
    <s v="CON"/>
    <s v="C"/>
    <s v="Labor"/>
    <s v="OPC"/>
    <m/>
    <s v="BNL"/>
    <s v="R&amp;D"/>
    <s v="PD"/>
    <x v="8"/>
    <s v="B"/>
    <m/>
    <m/>
    <m/>
    <m/>
    <m/>
    <m/>
    <n v="741.48"/>
    <m/>
    <m/>
    <m/>
    <m/>
    <m/>
    <m/>
    <m/>
    <m/>
    <m/>
    <m/>
    <m/>
    <x v="0"/>
    <x v="0"/>
    <m/>
  </r>
  <r>
    <s v=""/>
    <s v=" RD_0307_1620"/>
    <s v="HF Instrumentation Cables - Test, Final Acceptance"/>
    <s v="6.02.03.05.01"/>
    <x v="0"/>
    <d v="2023-04-20T00:00:00"/>
    <d v="2023-05-03T00:00:00"/>
    <s v="apatil"/>
    <s v="jsandberg"/>
    <n v="2548.85"/>
    <s v="CON"/>
    <s v="C"/>
    <s v="Labor"/>
    <s v="OPC"/>
    <m/>
    <s v="BNL"/>
    <s v="R&amp;D"/>
    <s v="PD"/>
    <x v="8"/>
    <s v="B"/>
    <m/>
    <m/>
    <m/>
    <m/>
    <m/>
    <m/>
    <n v="2548.85"/>
    <m/>
    <m/>
    <m/>
    <m/>
    <m/>
    <m/>
    <m/>
    <m/>
    <m/>
    <m/>
    <m/>
    <x v="0"/>
    <x v="0"/>
    <m/>
  </r>
  <r>
    <s v=""/>
    <s v=" RD_0307_1700"/>
    <s v="HF Current Transformers - Test, Final Acceptance"/>
    <s v="6.02.03.05.01"/>
    <x v="0"/>
    <d v="2023-05-23T00:00:00"/>
    <d v="2023-07-25T00:00:00"/>
    <s v="apatil"/>
    <s v="jsandberg"/>
    <n v="1482.96"/>
    <s v="CON"/>
    <s v="C"/>
    <s v="Labor"/>
    <s v="OPC"/>
    <m/>
    <s v="BNL"/>
    <s v="R&amp;D"/>
    <s v="PD"/>
    <x v="8"/>
    <s v="B"/>
    <m/>
    <m/>
    <m/>
    <m/>
    <m/>
    <m/>
    <n v="1482.96"/>
    <m/>
    <m/>
    <m/>
    <m/>
    <m/>
    <m/>
    <m/>
    <m/>
    <m/>
    <m/>
    <m/>
    <x v="0"/>
    <x v="0"/>
    <m/>
  </r>
  <r>
    <s v=""/>
    <s v=" RD_0307_1780"/>
    <s v="Pulse Time Delay Generators - Test, Final Acceptance"/>
    <s v="6.02.03.05.01"/>
    <x v="0"/>
    <d v="2023-05-04T00:00:00"/>
    <d v="2023-06-05T00:00:00"/>
    <s v="apatil"/>
    <s v="jsandberg"/>
    <n v="370.74"/>
    <s v="CON"/>
    <s v="C"/>
    <s v="Labor"/>
    <s v="OPC"/>
    <m/>
    <s v="BNL"/>
    <s v="R&amp;D"/>
    <s v="PD"/>
    <x v="3"/>
    <s v="B"/>
    <m/>
    <m/>
    <m/>
    <m/>
    <m/>
    <m/>
    <n v="370.74"/>
    <m/>
    <m/>
    <m/>
    <m/>
    <m/>
    <m/>
    <m/>
    <m/>
    <m/>
    <m/>
    <m/>
    <x v="0"/>
    <x v="0"/>
    <m/>
  </r>
  <r>
    <s v=""/>
    <s v=" RD_0307_1860"/>
    <s v="HV Resistors - Test, Final Acceptance"/>
    <s v="6.02.03.05.01"/>
    <x v="0"/>
    <d v="2023-07-12T00:00:00"/>
    <d v="2023-08-10T00:00:00"/>
    <s v="apatil"/>
    <s v="jsandberg"/>
    <n v="741.48"/>
    <s v="CON"/>
    <s v="C"/>
    <s v="Labor"/>
    <s v="OPC"/>
    <m/>
    <s v="BNL"/>
    <s v="R&amp;D"/>
    <s v="PD"/>
    <x v="3"/>
    <s v="B"/>
    <m/>
    <m/>
    <m/>
    <m/>
    <m/>
    <m/>
    <n v="741.48"/>
    <m/>
    <m/>
    <m/>
    <m/>
    <m/>
    <m/>
    <m/>
    <m/>
    <m/>
    <m/>
    <m/>
    <x v="0"/>
    <x v="0"/>
    <m/>
  </r>
  <r>
    <s v=""/>
    <s v=" RD_0307_1940"/>
    <s v="Attenuators - Test, Final Acceptance"/>
    <s v="6.02.03.05.01"/>
    <x v="0"/>
    <d v="2023-08-09T00:00:00"/>
    <d v="2023-09-08T00:00:00"/>
    <s v="apatil"/>
    <s v="jsandberg"/>
    <n v="4448.88"/>
    <s v="CON"/>
    <s v="C"/>
    <s v="Labor"/>
    <s v="OPC"/>
    <m/>
    <s v="BNL"/>
    <s v="R&amp;D"/>
    <s v="PD"/>
    <x v="3"/>
    <s v="B"/>
    <m/>
    <m/>
    <m/>
    <m/>
    <m/>
    <m/>
    <n v="4448.88"/>
    <m/>
    <m/>
    <m/>
    <m/>
    <m/>
    <m/>
    <m/>
    <m/>
    <m/>
    <m/>
    <m/>
    <x v="0"/>
    <x v="0"/>
    <m/>
  </r>
  <r>
    <s v=""/>
    <s v=" RD_0307_2020"/>
    <s v="Trigger and Synchronization devices - Test, Final Acceptance"/>
    <s v="6.02.03.05.01"/>
    <x v="0"/>
    <d v="2023-08-31T00:00:00"/>
    <d v="2023-10-02T00:00:00"/>
    <s v="apatil"/>
    <s v="jsandberg"/>
    <n v="742.66"/>
    <s v="CON"/>
    <s v="C"/>
    <s v="Labor"/>
    <s v="OPC"/>
    <m/>
    <s v="BNL"/>
    <s v="R&amp;D"/>
    <s v="PD"/>
    <x v="3"/>
    <s v="B"/>
    <m/>
    <m/>
    <m/>
    <m/>
    <m/>
    <m/>
    <n v="708.9"/>
    <n v="33.76"/>
    <m/>
    <m/>
    <m/>
    <m/>
    <m/>
    <m/>
    <m/>
    <m/>
    <m/>
    <m/>
    <x v="0"/>
    <x v="0"/>
    <m/>
  </r>
  <r>
    <s v=""/>
    <s v=" RD_0307_1700"/>
    <s v="HF Current Transformers - Test, Final Acceptance"/>
    <s v="6.02.03.05.01"/>
    <x v="0"/>
    <d v="2023-05-23T00:00:00"/>
    <d v="2023-07-25T00:00:00"/>
    <s v="apatil"/>
    <s v="jsandberg"/>
    <n v="2625.32"/>
    <s v="CON"/>
    <s v="C"/>
    <s v="Labor"/>
    <s v="OPC"/>
    <m/>
    <s v="BNL"/>
    <s v="R&amp;D"/>
    <s v="PD"/>
    <x v="8"/>
    <s v="B"/>
    <m/>
    <m/>
    <m/>
    <m/>
    <m/>
    <m/>
    <n v="2625.32"/>
    <m/>
    <m/>
    <m/>
    <m/>
    <m/>
    <m/>
    <m/>
    <m/>
    <m/>
    <m/>
    <m/>
    <x v="0"/>
    <x v="0"/>
    <m/>
  </r>
  <r>
    <s v=""/>
    <s v=" RD_0307_1780"/>
    <s v="Pulse Time Delay Generators - Test, Final Acceptance"/>
    <s v="6.02.03.05.01"/>
    <x v="0"/>
    <d v="2023-05-04T00:00:00"/>
    <d v="2023-06-05T00:00:00"/>
    <s v="apatil"/>
    <s v="jsandberg"/>
    <n v="1312.66"/>
    <s v="CON"/>
    <s v="C"/>
    <s v="Labor"/>
    <s v="OPC"/>
    <m/>
    <s v="BNL"/>
    <s v="R&amp;D"/>
    <s v="PD"/>
    <x v="3"/>
    <s v="B"/>
    <m/>
    <m/>
    <m/>
    <m/>
    <m/>
    <m/>
    <n v="1312.66"/>
    <m/>
    <m/>
    <m/>
    <m/>
    <m/>
    <m/>
    <m/>
    <m/>
    <m/>
    <m/>
    <m/>
    <x v="0"/>
    <x v="0"/>
    <m/>
  </r>
  <r>
    <s v=""/>
    <s v=" RD_0307_1860"/>
    <s v="HV Resistors - Test, Final Acceptance"/>
    <s v="6.02.03.05.01"/>
    <x v="0"/>
    <d v="2023-07-12T00:00:00"/>
    <d v="2023-08-10T00:00:00"/>
    <s v="apatil"/>
    <s v="jsandberg"/>
    <n v="1312.66"/>
    <s v="CON"/>
    <s v="C"/>
    <s v="Labor"/>
    <s v="OPC"/>
    <m/>
    <s v="BNL"/>
    <s v="R&amp;D"/>
    <s v="PD"/>
    <x v="3"/>
    <s v="B"/>
    <m/>
    <m/>
    <m/>
    <m/>
    <m/>
    <m/>
    <n v="1312.66"/>
    <m/>
    <m/>
    <m/>
    <m/>
    <m/>
    <m/>
    <m/>
    <m/>
    <m/>
    <m/>
    <m/>
    <x v="0"/>
    <x v="0"/>
    <m/>
  </r>
  <r>
    <s v=""/>
    <s v=" RD_0307_1940"/>
    <s v="Attenuators - Test, Final Acceptance"/>
    <s v="6.02.03.05.01"/>
    <x v="0"/>
    <d v="2023-08-09T00:00:00"/>
    <d v="2023-09-08T00:00:00"/>
    <s v="apatil"/>
    <s v="jsandberg"/>
    <n v="5250.64"/>
    <s v="CON"/>
    <s v="C"/>
    <s v="Labor"/>
    <s v="OPC"/>
    <m/>
    <s v="BNL"/>
    <s v="R&amp;D"/>
    <s v="PD"/>
    <x v="3"/>
    <s v="B"/>
    <m/>
    <m/>
    <m/>
    <m/>
    <m/>
    <m/>
    <n v="5250.64"/>
    <m/>
    <m/>
    <m/>
    <m/>
    <m/>
    <m/>
    <m/>
    <m/>
    <m/>
    <m/>
    <m/>
    <x v="0"/>
    <x v="0"/>
    <m/>
  </r>
  <r>
    <s v=""/>
    <s v=" RD_0307_2020"/>
    <s v="Trigger and Synchronization devices - Test, Final Acceptance"/>
    <s v="6.02.03.05.01"/>
    <x v="0"/>
    <d v="2023-08-31T00:00:00"/>
    <d v="2023-10-02T00:00:00"/>
    <s v="apatil"/>
    <s v="jsandberg"/>
    <n v="1972.12"/>
    <s v="CON"/>
    <s v="C"/>
    <s v="Labor"/>
    <s v="OPC"/>
    <m/>
    <s v="BNL"/>
    <s v="R&amp;D"/>
    <s v="PD"/>
    <x v="3"/>
    <s v="B"/>
    <m/>
    <m/>
    <m/>
    <m/>
    <m/>
    <m/>
    <n v="1882.48"/>
    <n v="89.64"/>
    <m/>
    <m/>
    <m/>
    <m/>
    <m/>
    <m/>
    <m/>
    <m/>
    <m/>
    <m/>
    <x v="0"/>
    <x v="0"/>
    <m/>
  </r>
  <r>
    <s v=""/>
    <s v=" RD_0307_1660"/>
    <s v="HF Current Transformers - Vendor Fabrication and Delivery"/>
    <s v="6.02.03.05.01"/>
    <x v="0"/>
    <d v="2023-04-06T00:00:00"/>
    <d v="2023-05-22T00:00:00"/>
    <s v="apatil"/>
    <s v="jsandberg"/>
    <n v="19402.650000000001"/>
    <s v="EDIA"/>
    <s v="C"/>
    <s v="Nonlabor"/>
    <s v="OPC"/>
    <m/>
    <s v="BNL"/>
    <s v="R&amp;D"/>
    <s v="PD"/>
    <x v="9"/>
    <s v="B"/>
    <m/>
    <m/>
    <m/>
    <m/>
    <m/>
    <m/>
    <n v="19402.650000000001"/>
    <m/>
    <m/>
    <m/>
    <m/>
    <m/>
    <m/>
    <m/>
    <m/>
    <m/>
    <m/>
    <m/>
    <x v="0"/>
    <x v="0"/>
    <m/>
  </r>
  <r>
    <s v=""/>
    <s v=" RD_0307_1740"/>
    <s v="Pulse Time Delay Generators - Vendor Fabrication and Delivery"/>
    <s v="6.02.03.05.01"/>
    <x v="0"/>
    <d v="2023-03-23T00:00:00"/>
    <d v="2023-05-03T00:00:00"/>
    <s v="apatil"/>
    <s v="jsandberg"/>
    <n v="5928.59"/>
    <s v="EDIA"/>
    <s v="C"/>
    <s v="Nonlabor"/>
    <s v="OPC"/>
    <m/>
    <s v="BNL"/>
    <s v="R&amp;D"/>
    <s v="PD"/>
    <x v="3"/>
    <s v="B"/>
    <m/>
    <m/>
    <m/>
    <m/>
    <m/>
    <m/>
    <n v="5928.59"/>
    <m/>
    <m/>
    <m/>
    <m/>
    <m/>
    <m/>
    <m/>
    <m/>
    <m/>
    <m/>
    <m/>
    <x v="0"/>
    <x v="0"/>
    <m/>
  </r>
  <r>
    <s v=""/>
    <s v=" RD_0307_1820"/>
    <s v="HV Resistors - Vendor Fabrication"/>
    <s v="6.02.03.05.01"/>
    <x v="0"/>
    <d v="2023-04-10T00:00:00"/>
    <d v="2023-07-11T00:00:00"/>
    <s v="apatil"/>
    <s v="jsandberg"/>
    <n v="2155.85"/>
    <s v="EDIA"/>
    <s v="C"/>
    <s v="Nonlabor"/>
    <s v="OPC"/>
    <m/>
    <s v="BNL"/>
    <s v="R&amp;D"/>
    <s v="PD"/>
    <x v="3"/>
    <s v="B"/>
    <m/>
    <m/>
    <m/>
    <m/>
    <m/>
    <m/>
    <n v="2155.85"/>
    <m/>
    <m/>
    <m/>
    <m/>
    <m/>
    <m/>
    <m/>
    <m/>
    <m/>
    <m/>
    <m/>
    <x v="0"/>
    <x v="0"/>
    <m/>
  </r>
  <r>
    <s v=""/>
    <s v=" RD_0307_1900"/>
    <s v="Attenuators - Vendor Fabrication and Delivery"/>
    <s v="6.02.03.05.01"/>
    <x v="0"/>
    <d v="2023-05-08T00:00:00"/>
    <d v="2023-08-08T00:00:00"/>
    <s v="apatil"/>
    <s v="jsandberg"/>
    <n v="8623.4"/>
    <s v="EDIA"/>
    <s v="C"/>
    <s v="Nonlabor"/>
    <s v="OPC"/>
    <m/>
    <s v="BNL"/>
    <s v="R&amp;D"/>
    <s v="PD"/>
    <x v="3"/>
    <s v="B"/>
    <m/>
    <m/>
    <m/>
    <m/>
    <m/>
    <m/>
    <n v="8623.4"/>
    <m/>
    <m/>
    <m/>
    <m/>
    <m/>
    <m/>
    <m/>
    <m/>
    <m/>
    <m/>
    <m/>
    <x v="0"/>
    <x v="0"/>
    <m/>
  </r>
  <r>
    <s v=""/>
    <s v=" RD_0307_1980"/>
    <s v="Trigger and Synchronization devices - Vendor Fabrication and Delivery"/>
    <s v="6.02.03.05.01"/>
    <x v="0"/>
    <d v="2023-05-30T00:00:00"/>
    <d v="2023-08-30T00:00:00"/>
    <s v="apatil"/>
    <s v="jsandberg"/>
    <n v="4311.7"/>
    <s v="EDIA"/>
    <s v="C"/>
    <s v="Nonlabor"/>
    <s v="OPC"/>
    <m/>
    <s v="BNL"/>
    <s v="R&amp;D"/>
    <s v="PD"/>
    <x v="3"/>
    <s v="B"/>
    <m/>
    <m/>
    <m/>
    <m/>
    <m/>
    <m/>
    <n v="4311.7"/>
    <m/>
    <m/>
    <m/>
    <m/>
    <m/>
    <m/>
    <m/>
    <m/>
    <m/>
    <m/>
    <m/>
    <x v="0"/>
    <x v="0"/>
    <m/>
  </r>
  <r>
    <s v=""/>
    <s v=" RD_0307_2060"/>
    <s v="HF Ferrites - Vendor Fabrication and Delivery"/>
    <s v="6.02.03.05.01"/>
    <x v="0"/>
    <d v="2023-06-27T00:00:00"/>
    <d v="2023-09-27T00:00:00"/>
    <s v="apatil"/>
    <s v="jsandberg"/>
    <n v="1077.93"/>
    <s v="EDIA"/>
    <s v="C"/>
    <s v="Nonlabor"/>
    <s v="OPC"/>
    <m/>
    <s v="BNL"/>
    <s v="R&amp;D"/>
    <s v="PD"/>
    <x v="3"/>
    <s v="B"/>
    <m/>
    <m/>
    <m/>
    <m/>
    <m/>
    <m/>
    <n v="1077.93"/>
    <m/>
    <m/>
    <m/>
    <m/>
    <m/>
    <m/>
    <m/>
    <m/>
    <m/>
    <m/>
    <m/>
    <x v="0"/>
    <x v="0"/>
    <m/>
  </r>
  <r>
    <s v=""/>
    <s v=" RD_0307_2205"/>
    <s v="Striplines - Vendor Fabrication and Delivery"/>
    <s v="6.02.03.05.01"/>
    <x v="0"/>
    <d v="2023-03-09T00:00:00"/>
    <d v="2023-06-02T00:00:00"/>
    <s v="apatil"/>
    <s v="jsandberg"/>
    <n v="21558.5"/>
    <s v="EDIA"/>
    <s v="C"/>
    <s v="Nonlabor"/>
    <s v="OPC"/>
    <m/>
    <s v="BNL"/>
    <s v="R&amp;D"/>
    <s v="PD"/>
    <x v="3"/>
    <s v="B"/>
    <m/>
    <m/>
    <m/>
    <m/>
    <m/>
    <m/>
    <n v="21558.5"/>
    <m/>
    <m/>
    <m/>
    <m/>
    <m/>
    <m/>
    <m/>
    <m/>
    <m/>
    <m/>
    <m/>
    <x v="0"/>
    <x v="0"/>
    <m/>
  </r>
  <r>
    <s v=""/>
    <s v=" RD_0307_2275"/>
    <s v="Stripline Supports - Vendor Fabrication and Delivery"/>
    <s v="6.02.03.05.01"/>
    <x v="0"/>
    <d v="2023-01-31T00:00:00"/>
    <d v="2023-03-28T00:00:00"/>
    <s v="apatil"/>
    <s v="jsandberg"/>
    <n v="12935.1"/>
    <s v="EDIA"/>
    <s v="C"/>
    <s v="Nonlabor"/>
    <s v="OPC"/>
    <m/>
    <s v="BNL"/>
    <s v="R&amp;D"/>
    <s v="PD"/>
    <x v="3"/>
    <s v="B"/>
    <m/>
    <m/>
    <m/>
    <m/>
    <m/>
    <m/>
    <n v="12935.1"/>
    <m/>
    <m/>
    <m/>
    <m/>
    <m/>
    <m/>
    <m/>
    <m/>
    <m/>
    <m/>
    <m/>
    <x v="0"/>
    <x v="0"/>
    <m/>
  </r>
  <r>
    <s v=""/>
    <s v=" RD_0307_2380"/>
    <s v="Chamber End Pieces - Vendor Fabrication"/>
    <s v="6.02.03.05.01"/>
    <x v="0"/>
    <d v="2023-02-27T00:00:00"/>
    <d v="2023-04-21T00:00:00"/>
    <s v="apatil"/>
    <s v="jsandberg"/>
    <n v="25870.2"/>
    <s v="EDIA"/>
    <s v="C"/>
    <s v="Nonlabor"/>
    <s v="OPC"/>
    <m/>
    <s v="BNL"/>
    <s v="R&amp;D"/>
    <s v="PD"/>
    <x v="3"/>
    <s v="B"/>
    <m/>
    <m/>
    <m/>
    <m/>
    <m/>
    <m/>
    <n v="25870.2"/>
    <m/>
    <m/>
    <m/>
    <m/>
    <m/>
    <m/>
    <m/>
    <m/>
    <m/>
    <m/>
    <m/>
    <x v="0"/>
    <x v="0"/>
    <m/>
  </r>
  <r>
    <s v=""/>
    <s v=" RD_0307_2460"/>
    <s v="Main Chambers - Vendor Fabrication"/>
    <s v="6.02.03.05.01"/>
    <x v="0"/>
    <d v="2023-03-27T00:00:00"/>
    <d v="2023-06-19T00:00:00"/>
    <s v="apatil"/>
    <s v="jsandberg"/>
    <n v="10779.25"/>
    <s v="EDIA"/>
    <s v="C"/>
    <s v="Nonlabor"/>
    <s v="OPC"/>
    <m/>
    <s v="BNL"/>
    <s v="R&amp;D"/>
    <s v="PD"/>
    <x v="3"/>
    <s v="B"/>
    <m/>
    <m/>
    <m/>
    <m/>
    <m/>
    <m/>
    <n v="10779.25"/>
    <m/>
    <m/>
    <m/>
    <m/>
    <m/>
    <m/>
    <m/>
    <m/>
    <m/>
    <m/>
    <m/>
    <x v="0"/>
    <x v="0"/>
    <m/>
  </r>
  <r>
    <s v=""/>
    <s v=" RD_0307_2100"/>
    <s v="HF Ferrites - Test, Final Acceptance"/>
    <s v="6.02.03.05.01"/>
    <x v="0"/>
    <d v="2023-10-03T00:00:00"/>
    <d v="2023-10-04T00:00:00"/>
    <s v="apatil"/>
    <s v="jsandberg"/>
    <n v="339.65"/>
    <s v="CON"/>
    <s v="C"/>
    <s v="Labor"/>
    <s v="OPC"/>
    <m/>
    <s v="BNL"/>
    <s v="R&amp;D"/>
    <s v="PD"/>
    <x v="3"/>
    <s v="B"/>
    <m/>
    <m/>
    <m/>
    <m/>
    <m/>
    <m/>
    <m/>
    <n v="339.65"/>
    <m/>
    <m/>
    <m/>
    <m/>
    <m/>
    <m/>
    <m/>
    <m/>
    <m/>
    <m/>
    <x v="0"/>
    <x v="0"/>
    <m/>
  </r>
  <r>
    <s v=""/>
    <s v=" RD_0307_2100"/>
    <s v="HF Ferrites - Test, Final Acceptance"/>
    <s v="6.02.03.05.01"/>
    <x v="0"/>
    <d v="2023-10-03T00:00:00"/>
    <d v="2023-10-04T00:00:00"/>
    <s v="apatil"/>
    <s v="jsandberg"/>
    <n v="447.97"/>
    <s v="CON"/>
    <s v="C"/>
    <s v="Labor"/>
    <s v="OPC"/>
    <m/>
    <s v="BNL"/>
    <s v="R&amp;D"/>
    <s v="PD"/>
    <x v="3"/>
    <s v="B"/>
    <m/>
    <m/>
    <m/>
    <m/>
    <m/>
    <m/>
    <m/>
    <n v="447.97"/>
    <m/>
    <m/>
    <m/>
    <m/>
    <m/>
    <m/>
    <m/>
    <m/>
    <m/>
    <m/>
    <x v="0"/>
    <x v="0"/>
    <m/>
  </r>
  <r>
    <s v=""/>
    <s v=" RD_0307_2220"/>
    <s v="Striplines - Test, Final Acceptance Hadron"/>
    <s v="6.02.03.05.01"/>
    <x v="0"/>
    <d v="2023-06-05T00:00:00"/>
    <d v="2023-09-06T00:00:00"/>
    <s v="apatil"/>
    <s v="jsandberg"/>
    <n v="1312.66"/>
    <s v="CON"/>
    <s v="C"/>
    <s v="Labor"/>
    <s v="OPC"/>
    <m/>
    <s v="BNL"/>
    <s v="R&amp;D"/>
    <s v="PD"/>
    <x v="3"/>
    <s v="B"/>
    <m/>
    <m/>
    <m/>
    <m/>
    <m/>
    <m/>
    <n v="1312.66"/>
    <m/>
    <m/>
    <m/>
    <m/>
    <m/>
    <m/>
    <m/>
    <m/>
    <m/>
    <m/>
    <m/>
    <x v="0"/>
    <x v="0"/>
    <m/>
  </r>
  <r>
    <s v=""/>
    <s v=" RD_0307_2280"/>
    <s v="Stripline Supports - Test, Final Acceptance"/>
    <s v="6.02.03.05.01"/>
    <x v="0"/>
    <d v="2023-03-29T00:00:00"/>
    <d v="2023-04-27T00:00:00"/>
    <s v="apatil"/>
    <s v="jsandberg"/>
    <n v="656.33"/>
    <s v="CON"/>
    <s v="C"/>
    <s v="Labor"/>
    <s v="OPC"/>
    <m/>
    <s v="BNL"/>
    <s v="R&amp;D"/>
    <s v="PD"/>
    <x v="3"/>
    <s v="B"/>
    <m/>
    <m/>
    <m/>
    <m/>
    <m/>
    <m/>
    <n v="656.33"/>
    <m/>
    <m/>
    <m/>
    <m/>
    <m/>
    <m/>
    <m/>
    <m/>
    <m/>
    <m/>
    <m/>
    <x v="0"/>
    <x v="0"/>
    <m/>
  </r>
  <r>
    <s v=""/>
    <s v=" RD_0307_2220"/>
    <s v="Striplines - Test, Final Acceptance Hadron"/>
    <s v="6.02.03.05.01"/>
    <x v="0"/>
    <d v="2023-06-05T00:00:00"/>
    <d v="2023-09-06T00:00:00"/>
    <s v="apatil"/>
    <s v="jsandberg"/>
    <n v="2596.9299999999998"/>
    <s v="CON"/>
    <s v="C"/>
    <s v="Labor"/>
    <s v="OPC"/>
    <m/>
    <s v="BNL"/>
    <s v="R&amp;D"/>
    <s v="PD"/>
    <x v="3"/>
    <s v="B"/>
    <m/>
    <m/>
    <m/>
    <m/>
    <m/>
    <m/>
    <n v="2596.9299999999998"/>
    <m/>
    <m/>
    <m/>
    <m/>
    <m/>
    <m/>
    <m/>
    <m/>
    <m/>
    <m/>
    <m/>
    <x v="0"/>
    <x v="0"/>
    <m/>
  </r>
  <r>
    <s v=""/>
    <s v=" RD_0307_2280"/>
    <s v="Stripline Supports - Test, Final Acceptance"/>
    <s v="6.02.03.05.01"/>
    <x v="0"/>
    <d v="2023-03-29T00:00:00"/>
    <d v="2023-04-27T00:00:00"/>
    <s v="apatil"/>
    <s v="jsandberg"/>
    <n v="1731.29"/>
    <s v="CON"/>
    <s v="C"/>
    <s v="Labor"/>
    <s v="OPC"/>
    <m/>
    <s v="BNL"/>
    <s v="R&amp;D"/>
    <s v="PD"/>
    <x v="3"/>
    <s v="B"/>
    <m/>
    <m/>
    <m/>
    <m/>
    <m/>
    <m/>
    <n v="1731.29"/>
    <m/>
    <m/>
    <m/>
    <m/>
    <m/>
    <m/>
    <m/>
    <m/>
    <m/>
    <m/>
    <m/>
    <x v="0"/>
    <x v="0"/>
    <m/>
  </r>
  <r>
    <s v=""/>
    <s v=" RD_0307_1142"/>
    <s v="Feedthroughs - Vendor Fabrication"/>
    <s v="6.02.03.05.01"/>
    <x v="0"/>
    <d v="2021-11-08T00:00:00"/>
    <d v="2022-03-18T00:00:00"/>
    <s v="apatil"/>
    <s v="jsandberg"/>
    <n v="0"/>
    <s v="EDIA"/>
    <s v="C"/>
    <s v="Nonlabor"/>
    <s v="OPC"/>
    <m/>
    <s v="BNL"/>
    <s v="R&amp;D"/>
    <s v="PD"/>
    <x v="9"/>
    <s v="B"/>
    <m/>
    <m/>
    <m/>
    <m/>
    <m/>
    <m/>
    <m/>
    <m/>
    <m/>
    <m/>
    <m/>
    <m/>
    <m/>
    <m/>
    <m/>
    <m/>
    <m/>
    <m/>
    <x v="0"/>
    <x v="0"/>
    <m/>
  </r>
  <r>
    <s v=""/>
    <s v=" RD_0307_2620"/>
    <s v="Vacuum Equipment and Adapters - Vendor Manufacturing"/>
    <s v="6.02.03.05.01"/>
    <x v="0"/>
    <d v="2023-12-15T00:00:00"/>
    <d v="2024-03-21T00:00:00"/>
    <s v="apatil"/>
    <s v="jsandberg"/>
    <n v="76087.47"/>
    <s v="EDIA"/>
    <s v="C"/>
    <s v="Nonlabor"/>
    <s v="OPC"/>
    <m/>
    <s v="BNL"/>
    <s v="R&amp;D"/>
    <s v="PD"/>
    <x v="3"/>
    <s v="P"/>
    <m/>
    <m/>
    <m/>
    <m/>
    <m/>
    <m/>
    <m/>
    <n v="76087.47"/>
    <m/>
    <m/>
    <m/>
    <m/>
    <m/>
    <m/>
    <m/>
    <m/>
    <m/>
    <m/>
    <x v="0"/>
    <x v="0"/>
    <m/>
  </r>
  <r>
    <s v=""/>
    <s v=" RD_0307_2604"/>
    <s v="Vacuum Equipment and Adapters - Procurement Effort"/>
    <s v="6.02.03.05.01"/>
    <x v="0"/>
    <d v="2023-08-22T00:00:00"/>
    <d v="2023-12-13T00:00:00"/>
    <s v="apatil"/>
    <s v="jsandberg"/>
    <n v="1341.9"/>
    <s v="EDIA"/>
    <s v="C"/>
    <s v="Labor"/>
    <s v="OPC"/>
    <m/>
    <s v="BNL"/>
    <s v="R&amp;D"/>
    <s v="PD"/>
    <x v="3"/>
    <m/>
    <m/>
    <m/>
    <m/>
    <m/>
    <m/>
    <m/>
    <n v="487.96"/>
    <n v="853.93"/>
    <m/>
    <m/>
    <m/>
    <m/>
    <m/>
    <m/>
    <m/>
    <m/>
    <m/>
    <m/>
    <x v="0"/>
    <x v="0"/>
    <m/>
  </r>
  <r>
    <s v=""/>
    <s v=" RD_0307_2640"/>
    <s v="Vacuum Equipment and Adapters - delivery and acceptance testing"/>
    <s v="6.02.03.05.01"/>
    <x v="0"/>
    <d v="2024-03-22T00:00:00"/>
    <d v="2024-04-04T00:00:00"/>
    <s v="apatil"/>
    <s v="jsandberg"/>
    <n v="767.43"/>
    <s v="EDIA"/>
    <s v="C"/>
    <s v="Labor"/>
    <s v="OPC"/>
    <m/>
    <s v="BNL"/>
    <s v="R&amp;D"/>
    <s v="PD"/>
    <x v="3"/>
    <m/>
    <m/>
    <m/>
    <m/>
    <m/>
    <m/>
    <m/>
    <m/>
    <n v="767.43"/>
    <m/>
    <m/>
    <m/>
    <m/>
    <m/>
    <m/>
    <m/>
    <m/>
    <m/>
    <m/>
    <x v="0"/>
    <x v="0"/>
    <m/>
  </r>
  <r>
    <s v=""/>
    <s v=" RD_0307_2700"/>
    <s v="Kicker Assembly Components - Vendor Manufacturing"/>
    <s v="6.02.03.05.01"/>
    <x v="0"/>
    <d v="2023-05-08T00:00:00"/>
    <d v="2023-07-10T00:00:00"/>
    <s v="apatil"/>
    <s v="jsandberg"/>
    <n v="2155.85"/>
    <s v="EDIA"/>
    <s v="C"/>
    <s v="Nonlabor"/>
    <s v="OPC"/>
    <m/>
    <s v="BNL"/>
    <s v="R&amp;D"/>
    <s v="PD"/>
    <x v="3"/>
    <s v="B"/>
    <m/>
    <m/>
    <m/>
    <m/>
    <m/>
    <m/>
    <n v="2155.85"/>
    <m/>
    <m/>
    <m/>
    <m/>
    <m/>
    <m/>
    <m/>
    <m/>
    <m/>
    <m/>
    <m/>
    <x v="0"/>
    <x v="0"/>
    <m/>
  </r>
  <r>
    <s v=""/>
    <s v=" RD_0307_2780"/>
    <s v="Stands/Supports - vendor fabrication"/>
    <s v="6.02.03.05.01"/>
    <x v="0"/>
    <d v="2023-06-13T00:00:00"/>
    <d v="2023-08-14T00:00:00"/>
    <s v="apatil"/>
    <s v="jsandberg"/>
    <n v="10779.25"/>
    <s v="EDIA"/>
    <s v="C"/>
    <s v="Nonlabor"/>
    <s v="OPC"/>
    <m/>
    <s v="BNL"/>
    <s v="R&amp;D"/>
    <s v="PD"/>
    <x v="3"/>
    <s v="B"/>
    <m/>
    <m/>
    <m/>
    <m/>
    <m/>
    <m/>
    <n v="10779.25"/>
    <m/>
    <m/>
    <m/>
    <m/>
    <m/>
    <m/>
    <m/>
    <m/>
    <m/>
    <m/>
    <m/>
    <x v="0"/>
    <x v="0"/>
    <m/>
  </r>
  <r>
    <s v=""/>
    <s v=" RD_0307_2860"/>
    <s v="Chamber Coating Components - vendor fabrication"/>
    <s v="6.02.03.05.01"/>
    <x v="0"/>
    <d v="2023-07-12T00:00:00"/>
    <d v="2023-09-12T00:00:00"/>
    <s v="apatil"/>
    <s v="jsandberg"/>
    <n v="10779.25"/>
    <s v="EDIA"/>
    <s v="C"/>
    <s v="Nonlabor"/>
    <s v="OPC"/>
    <m/>
    <s v="BNL"/>
    <s v="R&amp;D"/>
    <s v="PD"/>
    <x v="3"/>
    <s v="B"/>
    <m/>
    <m/>
    <m/>
    <m/>
    <m/>
    <m/>
    <n v="10779.25"/>
    <m/>
    <m/>
    <m/>
    <m/>
    <m/>
    <m/>
    <m/>
    <m/>
    <m/>
    <m/>
    <m/>
    <x v="0"/>
    <x v="0"/>
    <m/>
  </r>
  <r>
    <s v=""/>
    <s v=" RD_0307_2940"/>
    <s v="Vacuum Fire Components - vendor fabrication lead time"/>
    <s v="6.02.03.05.01"/>
    <x v="0"/>
    <d v="2023-11-21T00:00:00"/>
    <d v="2024-01-26T00:00:00"/>
    <s v="apatil"/>
    <s v="jsandberg"/>
    <n v="2205.4299999999998"/>
    <s v="EDIA"/>
    <s v="C"/>
    <s v="Nonlabor"/>
    <s v="OPC"/>
    <m/>
    <s v="BNL"/>
    <s v="R&amp;D"/>
    <s v="PD"/>
    <x v="3"/>
    <s v="B"/>
    <m/>
    <m/>
    <m/>
    <m/>
    <m/>
    <m/>
    <m/>
    <n v="2205.4299999999998"/>
    <m/>
    <m/>
    <m/>
    <m/>
    <m/>
    <m/>
    <m/>
    <m/>
    <m/>
    <m/>
    <x v="0"/>
    <x v="0"/>
    <m/>
  </r>
  <r>
    <s v=""/>
    <s v=" RD_0307_3020"/>
    <s v="Bake Out Equipment - vendor fabrication lead time"/>
    <s v="6.02.03.05.01"/>
    <x v="0"/>
    <d v="2023-08-09T00:00:00"/>
    <d v="2023-11-13T00:00:00"/>
    <s v="apatil"/>
    <s v="jsandberg"/>
    <n v="2177.64"/>
    <s v="EDIA"/>
    <s v="C"/>
    <s v="Nonlabor"/>
    <s v="OPC"/>
    <m/>
    <s v="BNL"/>
    <s v="R&amp;D"/>
    <s v="PD"/>
    <x v="3"/>
    <s v="B"/>
    <m/>
    <m/>
    <m/>
    <m/>
    <m/>
    <m/>
    <n v="1220.8"/>
    <n v="956.84"/>
    <m/>
    <m/>
    <m/>
    <m/>
    <m/>
    <m/>
    <m/>
    <m/>
    <m/>
    <m/>
    <x v="0"/>
    <x v="0"/>
    <m/>
  </r>
  <r>
    <s v=""/>
    <s v=" RD1_0307_2080"/>
    <s v="Gun Electrodes and Feedthru - Develope Scope and SOW, requirement"/>
    <s v="6.02.03.07"/>
    <x v="0"/>
    <d v="2022-05-02T00:00:00"/>
    <d v="2022-06-27T00:00:00"/>
    <s v="apatil"/>
    <s v="wange"/>
    <n v="0"/>
    <s v="EDIA"/>
    <s v="C"/>
    <s v="Labor"/>
    <s v="OPC"/>
    <m/>
    <s v="BNL"/>
    <s v="R&amp;D"/>
    <s v="AD"/>
    <x v="3"/>
    <s v="P.S274"/>
    <m/>
    <m/>
    <m/>
    <m/>
    <m/>
    <m/>
    <m/>
    <m/>
    <m/>
    <m/>
    <m/>
    <m/>
    <m/>
    <m/>
    <m/>
    <m/>
    <m/>
    <m/>
    <x v="0"/>
    <x v="0"/>
    <m/>
  </r>
  <r>
    <s v=""/>
    <s v=" IF_0306_1380"/>
    <s v="Cable Trays Installation - Tunnel - BNL Labor Oversight"/>
    <s v="6.11.03.06"/>
    <x v="0"/>
    <d v="2026-10-26T00:00:00"/>
    <d v="2027-10-25T00:00:00"/>
    <s v="apatil"/>
    <s v="nehring"/>
    <n v="511991.12"/>
    <s v="EDIA"/>
    <s v="C"/>
    <s v="Labor"/>
    <s v="TEC"/>
    <m/>
    <s v="BNL"/>
    <s v="Const"/>
    <s v="INF"/>
    <x v="5"/>
    <m/>
    <m/>
    <m/>
    <m/>
    <m/>
    <m/>
    <m/>
    <m/>
    <m/>
    <m/>
    <m/>
    <n v="479223.69"/>
    <n v="32767.43"/>
    <m/>
    <m/>
    <m/>
    <m/>
    <m/>
    <m/>
    <x v="0"/>
    <x v="0"/>
    <m/>
  </r>
  <r>
    <s v=""/>
    <s v=" IF_0306_1450"/>
    <s v="Cable Trays  - Service Buildings - BNL Labor Oversight"/>
    <s v="6.11.03.06"/>
    <x v="0"/>
    <d v="2026-10-26T00:00:00"/>
    <d v="2028-04-05T00:00:00"/>
    <s v="apatil"/>
    <s v="nehring"/>
    <n v="514915.96"/>
    <s v="EDIA"/>
    <s v="C"/>
    <s v="Labor"/>
    <s v="TEC"/>
    <m/>
    <s v="BNL"/>
    <s v="Const"/>
    <s v="INF"/>
    <x v="9"/>
    <m/>
    <m/>
    <m/>
    <m/>
    <m/>
    <m/>
    <m/>
    <m/>
    <m/>
    <m/>
    <m/>
    <n v="334695.38"/>
    <n v="180220.59"/>
    <m/>
    <m/>
    <m/>
    <m/>
    <m/>
    <m/>
    <x v="0"/>
    <x v="0"/>
    <m/>
  </r>
  <r>
    <s v=""/>
    <s v=" DE_0700_3980"/>
    <s v="Produce Detector Solenoid Control and Instrumentation Design"/>
    <s v="6.10.07"/>
    <x v="0"/>
    <d v="2026-11-23T00:00:00"/>
    <d v="2028-11-21T00:00:00"/>
    <s v="ewoolsey"/>
    <s v="rrajput"/>
    <n v="99288.76"/>
    <s v="CON"/>
    <s v="C"/>
    <s v="Labor"/>
    <s v="TEC"/>
    <m/>
    <s v="JLAB"/>
    <s v="Const"/>
    <s v="DET"/>
    <x v="7"/>
    <m/>
    <m/>
    <m/>
    <m/>
    <m/>
    <m/>
    <m/>
    <m/>
    <m/>
    <m/>
    <m/>
    <n v="42694.17"/>
    <n v="49644.38"/>
    <n v="6950.21"/>
    <m/>
    <m/>
    <m/>
    <m/>
    <m/>
    <x v="0"/>
    <x v="0"/>
    <m/>
  </r>
  <r>
    <s v=""/>
    <s v=" DE_0700_3630"/>
    <s v="TR Effort - Detector Solenoid Design Build - Labor (IN-Kind????)"/>
    <s v="6.10.07"/>
    <x v="0"/>
    <d v="2024-02-02T00:00:00"/>
    <d v="2029-02-01T00:00:00"/>
    <s v="ewoolsey"/>
    <s v="rrajput"/>
    <n v="1686288.08"/>
    <s v="CON"/>
    <s v="C"/>
    <s v="Labor"/>
    <s v="TEC"/>
    <s v="CD-3A"/>
    <s v="JLAB"/>
    <s v="Const"/>
    <s v="DET"/>
    <x v="9"/>
    <s v="D.APP31"/>
    <s v="APP00086"/>
    <m/>
    <m/>
    <m/>
    <m/>
    <m/>
    <m/>
    <n v="226637.12"/>
    <n v="337257.62"/>
    <n v="337257.62"/>
    <n v="337257.62"/>
    <n v="337257.62"/>
    <n v="110620.5"/>
    <m/>
    <m/>
    <m/>
    <m/>
    <m/>
    <x v="0"/>
    <x v="0"/>
    <m/>
  </r>
  <r>
    <s v=""/>
    <s v=" DE_0700_3990"/>
    <s v="Power Supply Installation and I&amp;C"/>
    <s v="6.10.07"/>
    <x v="3"/>
    <d v="2029-12-27T00:00:00"/>
    <d v="1930-12-27T00:00:00"/>
    <s v="ewoolsey"/>
    <s v="rrajput"/>
    <n v="118579.87"/>
    <s v="CON"/>
    <s v="C"/>
    <s v="Labor"/>
    <s v="TEC"/>
    <m/>
    <s v="JLAB"/>
    <s v="Const"/>
    <s v="DET"/>
    <x v="9"/>
    <m/>
    <m/>
    <m/>
    <m/>
    <m/>
    <m/>
    <m/>
    <m/>
    <m/>
    <m/>
    <m/>
    <m/>
    <m/>
    <m/>
    <n v="91066.38"/>
    <n v="27513.49"/>
    <m/>
    <m/>
    <m/>
    <x v="0"/>
    <x v="0"/>
    <m/>
  </r>
  <r>
    <s v=""/>
    <s v=" RD_0307_2200"/>
    <s v="Striplines - Write Specs/SOW"/>
    <s v="6.02.03.05.01"/>
    <x v="0"/>
    <d v="2023-02-01T00:00:00"/>
    <d v="2023-03-01T00:00:00"/>
    <s v="apatil"/>
    <s v="jsandberg"/>
    <n v="4829.97"/>
    <s v="EDIA"/>
    <s v="C"/>
    <s v="Labor"/>
    <s v="OPC"/>
    <m/>
    <s v="BNL"/>
    <s v="R&amp;D"/>
    <s v="PD"/>
    <x v="3"/>
    <m/>
    <m/>
    <m/>
    <m/>
    <m/>
    <m/>
    <m/>
    <n v="4829.97"/>
    <m/>
    <m/>
    <m/>
    <m/>
    <m/>
    <m/>
    <m/>
    <m/>
    <m/>
    <m/>
    <m/>
    <x v="0"/>
    <x v="0"/>
    <m/>
  </r>
  <r>
    <s v=""/>
    <s v=" RD_0307_2272"/>
    <s v="Stripline Supports - Write Specs/SOW"/>
    <s v="6.02.03.05.01"/>
    <x v="0"/>
    <d v="2023-01-05T00:00:00"/>
    <d v="2023-01-23T00:00:00"/>
    <s v="apatil"/>
    <s v="jsandberg"/>
    <n v="4829.97"/>
    <s v="EDIA"/>
    <s v="C"/>
    <s v="Labor"/>
    <s v="OPC"/>
    <m/>
    <s v="BNL"/>
    <s v="R&amp;D"/>
    <s v="PD"/>
    <x v="3"/>
    <m/>
    <m/>
    <m/>
    <m/>
    <m/>
    <m/>
    <m/>
    <n v="4829.97"/>
    <m/>
    <m/>
    <m/>
    <m/>
    <m/>
    <m/>
    <m/>
    <m/>
    <m/>
    <m/>
    <m/>
    <x v="0"/>
    <x v="0"/>
    <m/>
  </r>
  <r>
    <s v=""/>
    <s v=" RD_0307_2440"/>
    <s v="Main Chambers - Write spec"/>
    <s v="6.02.03.05.01"/>
    <x v="0"/>
    <d v="2023-02-17T00:00:00"/>
    <d v="2023-03-24T00:00:00"/>
    <s v="apatil"/>
    <s v="jsandberg"/>
    <n v="1931.99"/>
    <s v="EDIA"/>
    <s v="C"/>
    <s v="Labor"/>
    <s v="OPC"/>
    <m/>
    <s v="BNL"/>
    <s v="R&amp;D"/>
    <s v="PD"/>
    <x v="3"/>
    <m/>
    <m/>
    <m/>
    <m/>
    <m/>
    <m/>
    <m/>
    <n v="1931.99"/>
    <m/>
    <m/>
    <m/>
    <m/>
    <m/>
    <m/>
    <m/>
    <m/>
    <m/>
    <m/>
    <m/>
    <x v="0"/>
    <x v="0"/>
    <m/>
  </r>
  <r>
    <s v=""/>
    <s v=" RD_0307_2480"/>
    <s v="Main Chambers - delivery and acceptance testing"/>
    <s v="6.02.03.05.01"/>
    <x v="0"/>
    <d v="2023-06-20T00:00:00"/>
    <d v="2023-08-21T00:00:00"/>
    <s v="apatil"/>
    <s v="jsandberg"/>
    <n v="2521.3000000000002"/>
    <s v="EDIA"/>
    <s v="C"/>
    <s v="Labor"/>
    <s v="OPC"/>
    <m/>
    <s v="BNL"/>
    <s v="R&amp;D"/>
    <s v="PD"/>
    <x v="3"/>
    <m/>
    <m/>
    <m/>
    <m/>
    <m/>
    <m/>
    <m/>
    <n v="2521.3000000000002"/>
    <m/>
    <m/>
    <m/>
    <m/>
    <m/>
    <m/>
    <m/>
    <m/>
    <m/>
    <m/>
    <m/>
    <x v="0"/>
    <x v="0"/>
    <m/>
  </r>
  <r>
    <s v=""/>
    <s v=" RD_0307_1141"/>
    <s v="Feedthroughs - Write spec and procure (Hadron &amp; ESR)"/>
    <s v="6.02.03.05.01"/>
    <x v="0"/>
    <d v="2021-10-01T00:00:00"/>
    <d v="2021-11-05T00:00:00"/>
    <s v="apatil"/>
    <s v="jsandberg"/>
    <n v="0"/>
    <s v="EDIA"/>
    <s v="C"/>
    <s v="Labor"/>
    <s v="OPC"/>
    <m/>
    <s v="BNL"/>
    <s v="R&amp;D"/>
    <s v="PD"/>
    <x v="6"/>
    <m/>
    <m/>
    <m/>
    <m/>
    <m/>
    <m/>
    <m/>
    <m/>
    <m/>
    <m/>
    <m/>
    <m/>
    <m/>
    <m/>
    <m/>
    <m/>
    <m/>
    <m/>
    <m/>
    <x v="0"/>
    <x v="0"/>
    <m/>
  </r>
  <r>
    <s v=""/>
    <s v=" EJ_0201_2170"/>
    <s v="RCS Quad - Vendor I - Revise Specification and SOW"/>
    <s v="6.03.02.01.01"/>
    <x v="0"/>
    <d v="2025-09-15T00:00:00"/>
    <d v="2025-09-26T00:00:00"/>
    <s v="jtolle"/>
    <s v="hwitte"/>
    <n v="1293.5"/>
    <s v="EDIA"/>
    <s v="C"/>
    <s v="Labor"/>
    <s v="TEC"/>
    <m/>
    <s v="BNL"/>
    <s v="Const.Procure"/>
    <s v="NC_MAG"/>
    <x v="10"/>
    <s v="D.APP42.A"/>
    <s v="APP00047"/>
    <m/>
    <m/>
    <m/>
    <m/>
    <m/>
    <m/>
    <m/>
    <n v="1293.5"/>
    <m/>
    <m/>
    <m/>
    <m/>
    <m/>
    <m/>
    <m/>
    <m/>
    <m/>
    <x v="0"/>
    <x v="0"/>
    <m/>
  </r>
  <r>
    <s v=""/>
    <s v=" EJ_0201_2170"/>
    <s v="RCS Quad - Vendor I - Revise Specification and SOW"/>
    <s v="6.03.02.01.01"/>
    <x v="0"/>
    <d v="2025-09-15T00:00:00"/>
    <d v="2025-09-26T00:00:00"/>
    <s v="jtolle"/>
    <s v="hwitte"/>
    <n v="1706.5"/>
    <s v="EDIA"/>
    <s v="C"/>
    <s v="Labor"/>
    <s v="TEC"/>
    <m/>
    <s v="BNL"/>
    <s v="Const.Procure"/>
    <s v="NC_MAG"/>
    <x v="10"/>
    <s v="D.APP42.A"/>
    <s v="APP00047"/>
    <m/>
    <m/>
    <m/>
    <m/>
    <m/>
    <m/>
    <m/>
    <n v="1706.5"/>
    <m/>
    <m/>
    <m/>
    <m/>
    <m/>
    <m/>
    <m/>
    <m/>
    <m/>
    <x v="0"/>
    <x v="0"/>
    <m/>
  </r>
  <r>
    <s v=""/>
    <s v=" EJ_0201_2170"/>
    <s v="RCS Quad - Vendor I - Revise Specification and SOW"/>
    <s v="6.03.02.01.01"/>
    <x v="0"/>
    <d v="2025-09-15T00:00:00"/>
    <d v="2025-09-26T00:00:00"/>
    <s v="jtolle"/>
    <s v="hwitte"/>
    <n v="874.78"/>
    <s v="EDIA"/>
    <s v="C"/>
    <s v="Labor"/>
    <s v="TEC"/>
    <m/>
    <s v="BNL"/>
    <s v="Const.Procure"/>
    <s v="NC_MAG"/>
    <x v="10"/>
    <s v="D.APP42.A"/>
    <s v="APP00047"/>
    <m/>
    <m/>
    <m/>
    <m/>
    <m/>
    <m/>
    <m/>
    <n v="874.78"/>
    <m/>
    <m/>
    <m/>
    <m/>
    <m/>
    <m/>
    <m/>
    <m/>
    <m/>
    <x v="0"/>
    <x v="0"/>
    <m/>
  </r>
  <r>
    <s v=""/>
    <s v=" EJ_0201_2460"/>
    <s v="RCS Sextupole - Vendor I - Revise Specification and SOW"/>
    <s v="6.03.02.01.02"/>
    <x v="0"/>
    <d v="2025-09-15T00:00:00"/>
    <d v="2025-09-26T00:00:00"/>
    <s v="jtolle"/>
    <s v="hwitte"/>
    <n v="1293.5"/>
    <s v="EDIA"/>
    <s v="C"/>
    <s v="Labor"/>
    <s v="TEC"/>
    <m/>
    <s v="BNL"/>
    <s v="Const.Procure"/>
    <s v="NC_MAG"/>
    <x v="10"/>
    <s v="D.APP44.A"/>
    <s v="APP00205"/>
    <m/>
    <m/>
    <m/>
    <m/>
    <m/>
    <m/>
    <m/>
    <n v="1293.5"/>
    <m/>
    <m/>
    <m/>
    <m/>
    <m/>
    <m/>
    <m/>
    <m/>
    <m/>
    <x v="0"/>
    <x v="0"/>
    <m/>
  </r>
  <r>
    <s v=""/>
    <s v=" EJ_0201_2460"/>
    <s v="RCS Sextupole - Vendor I - Revise Specification and SOW"/>
    <s v="6.03.02.01.02"/>
    <x v="0"/>
    <d v="2025-09-15T00:00:00"/>
    <d v="2025-09-26T00:00:00"/>
    <s v="jtolle"/>
    <s v="hwitte"/>
    <n v="1706.5"/>
    <s v="EDIA"/>
    <s v="C"/>
    <s v="Labor"/>
    <s v="TEC"/>
    <m/>
    <s v="BNL"/>
    <s v="Const.Procure"/>
    <s v="NC_MAG"/>
    <x v="10"/>
    <s v="D.APP44.A"/>
    <s v="APP00205"/>
    <m/>
    <m/>
    <m/>
    <m/>
    <m/>
    <m/>
    <m/>
    <n v="1706.5"/>
    <m/>
    <m/>
    <m/>
    <m/>
    <m/>
    <m/>
    <m/>
    <m/>
    <m/>
    <x v="0"/>
    <x v="0"/>
    <m/>
  </r>
  <r>
    <s v=""/>
    <s v=" EJ_0201_2460"/>
    <s v="RCS Sextupole - Vendor I - Revise Specification and SOW"/>
    <s v="6.03.02.01.02"/>
    <x v="0"/>
    <d v="2025-09-15T00:00:00"/>
    <d v="2025-09-26T00:00:00"/>
    <s v="jtolle"/>
    <s v="hwitte"/>
    <n v="874.78"/>
    <s v="EDIA"/>
    <s v="C"/>
    <s v="Labor"/>
    <s v="TEC"/>
    <m/>
    <s v="BNL"/>
    <s v="Const.Procure"/>
    <s v="NC_MAG"/>
    <x v="10"/>
    <s v="D.APP44.A"/>
    <s v="APP00205"/>
    <m/>
    <m/>
    <m/>
    <m/>
    <m/>
    <m/>
    <m/>
    <n v="874.78"/>
    <m/>
    <m/>
    <m/>
    <m/>
    <m/>
    <m/>
    <m/>
    <m/>
    <m/>
    <x v="0"/>
    <x v="0"/>
    <m/>
  </r>
  <r>
    <s v=""/>
    <s v=" SR_0200_1150"/>
    <s v="ESR Dipole - Revise Specification and SOW"/>
    <s v="6.04.02.01"/>
    <x v="0"/>
    <d v="2026-10-26T00:00:00"/>
    <d v="2026-11-06T00:00:00"/>
    <s v="jtolle"/>
    <s v="hwitte"/>
    <n v="720.53"/>
    <s v="EDIA"/>
    <s v="C"/>
    <s v="Labor"/>
    <s v="TEC"/>
    <m/>
    <s v="BNL"/>
    <s v="Const.Procure"/>
    <s v="NC_MAG"/>
    <x v="10"/>
    <s v="D25.APP09.A"/>
    <s v="APP00538"/>
    <m/>
    <m/>
    <m/>
    <m/>
    <m/>
    <m/>
    <m/>
    <m/>
    <m/>
    <n v="720.53"/>
    <m/>
    <m/>
    <m/>
    <m/>
    <m/>
    <m/>
    <m/>
    <x v="0"/>
    <x v="0"/>
    <m/>
  </r>
  <r>
    <s v=""/>
    <s v=" SR_0200_1150"/>
    <s v="ESR Dipole - Revise Specification and SOW"/>
    <s v="6.04.02.01"/>
    <x v="0"/>
    <d v="2026-10-26T00:00:00"/>
    <d v="2026-11-06T00:00:00"/>
    <s v="jtolle"/>
    <s v="hwitte"/>
    <n v="950.58"/>
    <s v="EDIA"/>
    <s v="C"/>
    <s v="Labor"/>
    <s v="TEC"/>
    <m/>
    <s v="BNL"/>
    <s v="Const.Procure"/>
    <s v="NC_MAG"/>
    <x v="10"/>
    <s v="D25.APP09.A"/>
    <s v="APP00538"/>
    <m/>
    <m/>
    <m/>
    <m/>
    <m/>
    <m/>
    <m/>
    <m/>
    <m/>
    <n v="950.58"/>
    <m/>
    <m/>
    <m/>
    <m/>
    <m/>
    <m/>
    <m/>
    <x v="0"/>
    <x v="0"/>
    <m/>
  </r>
  <r>
    <s v=""/>
    <s v=" SR_0200_1150"/>
    <s v="ESR Dipole - Revise Specification and SOW"/>
    <s v="6.04.02.01"/>
    <x v="0"/>
    <d v="2026-10-26T00:00:00"/>
    <d v="2026-11-06T00:00:00"/>
    <s v="jtolle"/>
    <s v="hwitte"/>
    <n v="487.28"/>
    <s v="EDIA"/>
    <s v="C"/>
    <s v="Labor"/>
    <s v="TEC"/>
    <m/>
    <s v="BNL"/>
    <s v="Const.Procure"/>
    <s v="NC_MAG"/>
    <x v="10"/>
    <s v="D25.APP09.A"/>
    <s v="APP00538"/>
    <m/>
    <m/>
    <m/>
    <m/>
    <m/>
    <m/>
    <m/>
    <m/>
    <m/>
    <n v="487.28"/>
    <m/>
    <m/>
    <m/>
    <m/>
    <m/>
    <m/>
    <m/>
    <x v="0"/>
    <x v="0"/>
    <m/>
  </r>
  <r>
    <s v=""/>
    <s v=" SR_0200_2050"/>
    <s v="ESR Sextupole - Vendor I - Revise Specification and SOW"/>
    <s v="6.04.02.02"/>
    <x v="0"/>
    <d v="2025-08-22T00:00:00"/>
    <d v="2025-09-05T00:00:00"/>
    <s v="jtolle"/>
    <s v="hwitte"/>
    <n v="2586.9899999999998"/>
    <s v="EDIA"/>
    <s v="C"/>
    <s v="Labor"/>
    <s v="TEC"/>
    <m/>
    <s v="BNL"/>
    <s v="Const.Procure"/>
    <s v="NC_MAG"/>
    <x v="10"/>
    <s v="D.APP43.A"/>
    <s v="APP00049"/>
    <m/>
    <m/>
    <m/>
    <m/>
    <m/>
    <m/>
    <m/>
    <n v="2586.9899999999998"/>
    <m/>
    <m/>
    <m/>
    <m/>
    <m/>
    <m/>
    <m/>
    <m/>
    <m/>
    <x v="0"/>
    <x v="0"/>
    <m/>
  </r>
  <r>
    <s v=""/>
    <s v=" SR_0200_2050"/>
    <s v="ESR Sextupole - Vendor I - Revise Specification and SOW"/>
    <s v="6.04.02.02"/>
    <x v="0"/>
    <d v="2025-08-22T00:00:00"/>
    <d v="2025-09-05T00:00:00"/>
    <s v="jtolle"/>
    <s v="hwitte"/>
    <n v="3413"/>
    <s v="EDIA"/>
    <s v="C"/>
    <s v="Labor"/>
    <s v="TEC"/>
    <m/>
    <s v="BNL"/>
    <s v="Const.Procure"/>
    <s v="NC_MAG"/>
    <x v="10"/>
    <s v="D.APP43.A"/>
    <s v="APP00049"/>
    <m/>
    <m/>
    <m/>
    <m/>
    <m/>
    <m/>
    <m/>
    <n v="3413"/>
    <m/>
    <m/>
    <m/>
    <m/>
    <m/>
    <m/>
    <m/>
    <m/>
    <m/>
    <x v="0"/>
    <x v="0"/>
    <m/>
  </r>
  <r>
    <s v=""/>
    <s v=" SR_0200_2050"/>
    <s v="ESR Sextupole - Vendor I - Revise Specification and SOW"/>
    <s v="6.04.02.02"/>
    <x v="0"/>
    <d v="2025-08-22T00:00:00"/>
    <d v="2025-09-05T00:00:00"/>
    <s v="jtolle"/>
    <s v="hwitte"/>
    <n v="1749.56"/>
    <s v="EDIA"/>
    <s v="C"/>
    <s v="Labor"/>
    <s v="TEC"/>
    <m/>
    <s v="BNL"/>
    <s v="Const.Procure"/>
    <s v="NC_MAG"/>
    <x v="10"/>
    <s v="D.APP43.A"/>
    <s v="APP00049"/>
    <m/>
    <m/>
    <m/>
    <m/>
    <m/>
    <m/>
    <m/>
    <n v="1749.56"/>
    <m/>
    <m/>
    <m/>
    <m/>
    <m/>
    <m/>
    <m/>
    <m/>
    <m/>
    <x v="0"/>
    <x v="0"/>
    <m/>
  </r>
  <r>
    <s v=""/>
    <s v=" RD_0303_1605"/>
    <s v="Software Licenses - FY23"/>
    <s v="6.02.03.03.02"/>
    <x v="0"/>
    <d v="2022-10-03T00:00:00"/>
    <d v="2023-09-29T00:00:00"/>
    <s v="jtolle"/>
    <s v="hwitte"/>
    <n v="209305.8"/>
    <s v="CON"/>
    <s v="C"/>
    <s v="Nonlabor"/>
    <s v="OPC"/>
    <m/>
    <s v="BNL"/>
    <s v="R&amp;D"/>
    <s v="SC_MAG"/>
    <x v="3"/>
    <s v="P"/>
    <m/>
    <m/>
    <m/>
    <m/>
    <m/>
    <m/>
    <n v="209305.8"/>
    <m/>
    <m/>
    <m/>
    <m/>
    <m/>
    <m/>
    <m/>
    <m/>
    <m/>
    <m/>
    <m/>
    <x v="0"/>
    <x v="0"/>
    <m/>
  </r>
  <r>
    <s v=""/>
    <s v=" PM_0308_1480"/>
    <s v="Systems Engineering &amp; Configuration Management - FY23 Labor"/>
    <s v="6.01.01.01.04"/>
    <x v="0"/>
    <d v="2022-10-03T00:00:00"/>
    <d v="2023-09-29T00:00:00"/>
    <s v="kkrug"/>
    <s v="willeke"/>
    <n v="280374.03000000003"/>
    <s v="EDIA"/>
    <s v="A"/>
    <s v="Labor"/>
    <s v="TEC"/>
    <m/>
    <s v="BNL"/>
    <s v="PED"/>
    <s v="PM"/>
    <x v="0"/>
    <m/>
    <m/>
    <m/>
    <m/>
    <m/>
    <m/>
    <m/>
    <n v="280374.03000000003"/>
    <m/>
    <m/>
    <m/>
    <m/>
    <m/>
    <m/>
    <m/>
    <m/>
    <m/>
    <m/>
    <m/>
    <x v="0"/>
    <x v="0"/>
    <m/>
  </r>
  <r>
    <s v=""/>
    <s v=" PM_0308_1480"/>
    <s v="Systems Engineering &amp; Configuration Management - FY23 Labor"/>
    <s v="6.01.01.01.04"/>
    <x v="0"/>
    <d v="2022-10-03T00:00:00"/>
    <d v="2023-09-29T00:00:00"/>
    <s v="kkrug"/>
    <s v="willeke"/>
    <n v="326251.56"/>
    <s v="EDIA"/>
    <s v="A"/>
    <s v="Labor"/>
    <s v="TEC"/>
    <m/>
    <s v="BNL"/>
    <s v="PED"/>
    <s v="PM"/>
    <x v="0"/>
    <m/>
    <m/>
    <m/>
    <m/>
    <m/>
    <m/>
    <m/>
    <n v="326251.56"/>
    <m/>
    <m/>
    <m/>
    <m/>
    <m/>
    <m/>
    <m/>
    <m/>
    <m/>
    <m/>
    <m/>
    <x v="0"/>
    <x v="0"/>
    <m/>
  </r>
  <r>
    <s v=""/>
    <s v=" PM_0308_1490"/>
    <s v="Systems Engineering &amp; Configuration Management - FY24 Labor"/>
    <s v="6.01.01.01.04"/>
    <x v="0"/>
    <d v="2023-10-02T00:00:00"/>
    <d v="2024-09-30T00:00:00"/>
    <s v="kkrug"/>
    <s v="willeke"/>
    <n v="290187.12"/>
    <s v="EDIA"/>
    <s v="A"/>
    <s v="Labor"/>
    <s v="TEC"/>
    <m/>
    <s v="BNL"/>
    <s v="PED"/>
    <s v="PM"/>
    <x v="0"/>
    <m/>
    <m/>
    <m/>
    <m/>
    <m/>
    <m/>
    <m/>
    <m/>
    <n v="290187.12"/>
    <m/>
    <m/>
    <m/>
    <m/>
    <m/>
    <m/>
    <m/>
    <m/>
    <m/>
    <m/>
    <x v="0"/>
    <x v="0"/>
    <m/>
  </r>
  <r>
    <s v=""/>
    <s v=" PM_0308_1490"/>
    <s v="Systems Engineering &amp; Configuration Management - FY24 Labor"/>
    <s v="6.01.01.01.04"/>
    <x v="0"/>
    <d v="2023-10-02T00:00:00"/>
    <d v="2024-09-30T00:00:00"/>
    <s v="kkrug"/>
    <s v="willeke"/>
    <n v="337670.37"/>
    <s v="EDIA"/>
    <s v="A"/>
    <s v="Labor"/>
    <s v="TEC"/>
    <m/>
    <s v="BNL"/>
    <s v="PED"/>
    <s v="PM"/>
    <x v="0"/>
    <m/>
    <m/>
    <m/>
    <m/>
    <m/>
    <m/>
    <m/>
    <m/>
    <n v="337670.37"/>
    <m/>
    <m/>
    <m/>
    <m/>
    <m/>
    <m/>
    <m/>
    <m/>
    <m/>
    <m/>
    <x v="0"/>
    <x v="0"/>
    <m/>
  </r>
  <r>
    <s v=""/>
    <s v=" PM_0308_1500"/>
    <s v="Systems Engineering &amp; Configuration Management - FY25 Labor"/>
    <s v="6.01.01.01.04"/>
    <x v="0"/>
    <d v="2024-10-01T00:00:00"/>
    <d v="2025-09-30T00:00:00"/>
    <s v="kkrug"/>
    <s v="willeke"/>
    <n v="300343.67"/>
    <s v="EDIA"/>
    <s v="A"/>
    <s v="Labor"/>
    <s v="TEC"/>
    <m/>
    <s v="BNL"/>
    <s v="Const"/>
    <s v="PM"/>
    <x v="0"/>
    <m/>
    <m/>
    <m/>
    <m/>
    <m/>
    <m/>
    <m/>
    <m/>
    <m/>
    <n v="300343.67"/>
    <m/>
    <m/>
    <m/>
    <m/>
    <m/>
    <m/>
    <m/>
    <m/>
    <m/>
    <x v="0"/>
    <x v="0"/>
    <m/>
  </r>
  <r>
    <s v=""/>
    <s v=" PM_0308_1500"/>
    <s v="Systems Engineering &amp; Configuration Management - FY25 Labor"/>
    <s v="6.01.01.01.04"/>
    <x v="0"/>
    <d v="2024-10-01T00:00:00"/>
    <d v="2025-09-30T00:00:00"/>
    <s v="kkrug"/>
    <s v="willeke"/>
    <n v="349488.83"/>
    <s v="EDIA"/>
    <s v="A"/>
    <s v="Labor"/>
    <s v="TEC"/>
    <m/>
    <s v="BNL"/>
    <s v="Const"/>
    <s v="PM"/>
    <x v="0"/>
    <m/>
    <m/>
    <m/>
    <m/>
    <m/>
    <m/>
    <m/>
    <m/>
    <m/>
    <n v="349488.83"/>
    <m/>
    <m/>
    <m/>
    <m/>
    <m/>
    <m/>
    <m/>
    <m/>
    <m/>
    <x v="0"/>
    <x v="0"/>
    <m/>
  </r>
  <r>
    <s v=""/>
    <s v=" PM_0308_1510"/>
    <s v="Systems Engineering &amp; Configuration Management - FY26 Labor"/>
    <s v="6.01.01.01.04"/>
    <x v="0"/>
    <d v="2025-10-01T00:00:00"/>
    <d v="2026-09-30T00:00:00"/>
    <s v="kkrug"/>
    <s v="willeke"/>
    <n v="310855.7"/>
    <s v="EDIA"/>
    <s v="A"/>
    <s v="Labor"/>
    <s v="TEC"/>
    <m/>
    <s v="BNL"/>
    <s v="Const"/>
    <s v="PM"/>
    <x v="0"/>
    <m/>
    <m/>
    <m/>
    <m/>
    <m/>
    <m/>
    <m/>
    <m/>
    <m/>
    <m/>
    <n v="310855.7"/>
    <m/>
    <m/>
    <m/>
    <m/>
    <m/>
    <m/>
    <m/>
    <m/>
    <x v="0"/>
    <x v="0"/>
    <m/>
  </r>
  <r>
    <s v=""/>
    <s v=" PM_0308_1510"/>
    <s v="Systems Engineering &amp; Configuration Management - FY26 Labor"/>
    <s v="6.01.01.01.04"/>
    <x v="0"/>
    <d v="2025-10-01T00:00:00"/>
    <d v="2026-09-30T00:00:00"/>
    <s v="kkrug"/>
    <s v="willeke"/>
    <n v="361720.94"/>
    <s v="EDIA"/>
    <s v="A"/>
    <s v="Labor"/>
    <s v="TEC"/>
    <m/>
    <s v="BNL"/>
    <s v="Const"/>
    <s v="PM"/>
    <x v="0"/>
    <m/>
    <m/>
    <m/>
    <m/>
    <m/>
    <m/>
    <m/>
    <m/>
    <m/>
    <m/>
    <n v="361720.94"/>
    <m/>
    <m/>
    <m/>
    <m/>
    <m/>
    <m/>
    <m/>
    <m/>
    <x v="0"/>
    <x v="0"/>
    <m/>
  </r>
  <r>
    <s v=""/>
    <s v=" PM_0308_1520"/>
    <s v="Systems Engineering &amp; Configuration Management - FY27 Labor"/>
    <s v="6.01.01.01.04"/>
    <x v="0"/>
    <d v="2026-10-01T00:00:00"/>
    <d v="2027-09-30T00:00:00"/>
    <s v="kkrug"/>
    <s v="willeke"/>
    <n v="482603.48"/>
    <s v="EDIA"/>
    <s v="A"/>
    <s v="Labor"/>
    <s v="TEC"/>
    <m/>
    <s v="BNL"/>
    <s v="Const"/>
    <s v="PM"/>
    <x v="0"/>
    <m/>
    <m/>
    <m/>
    <m/>
    <m/>
    <m/>
    <m/>
    <m/>
    <m/>
    <m/>
    <m/>
    <n v="482603.48"/>
    <m/>
    <m/>
    <m/>
    <m/>
    <m/>
    <m/>
    <m/>
    <x v="0"/>
    <x v="0"/>
    <m/>
  </r>
  <r>
    <s v=""/>
    <s v=" PM_0308_1520"/>
    <s v="Systems Engineering &amp; Configuration Management - FY27 Labor"/>
    <s v="6.01.01.01.04"/>
    <x v="0"/>
    <d v="2026-10-01T00:00:00"/>
    <d v="2027-09-30T00:00:00"/>
    <s v="kkrug"/>
    <s v="willeke"/>
    <n v="187190.59"/>
    <s v="EDIA"/>
    <s v="A"/>
    <s v="Labor"/>
    <s v="TEC"/>
    <m/>
    <s v="BNL"/>
    <s v="Const"/>
    <s v="PM"/>
    <x v="0"/>
    <m/>
    <m/>
    <m/>
    <m/>
    <m/>
    <m/>
    <m/>
    <m/>
    <m/>
    <m/>
    <m/>
    <n v="187190.59"/>
    <m/>
    <m/>
    <m/>
    <m/>
    <m/>
    <m/>
    <m/>
    <x v="0"/>
    <x v="0"/>
    <m/>
  </r>
  <r>
    <s v=""/>
    <s v=" PM_0308_1530"/>
    <s v="Systems Engineering &amp; Configuration Management - FY28 Labor"/>
    <s v="6.01.01.01.04"/>
    <x v="0"/>
    <d v="2027-10-01T00:00:00"/>
    <d v="2028-09-29T00:00:00"/>
    <s v="kkrug"/>
    <s v="willeke"/>
    <n v="499494.6"/>
    <s v="EDIA"/>
    <s v="A"/>
    <s v="Labor"/>
    <s v="TEC"/>
    <m/>
    <s v="BNL"/>
    <s v="Const"/>
    <s v="PM"/>
    <x v="0"/>
    <m/>
    <m/>
    <m/>
    <m/>
    <m/>
    <m/>
    <m/>
    <m/>
    <m/>
    <m/>
    <m/>
    <m/>
    <n v="499494.6"/>
    <m/>
    <m/>
    <m/>
    <m/>
    <m/>
    <m/>
    <x v="0"/>
    <x v="0"/>
    <m/>
  </r>
  <r>
    <s v=""/>
    <s v=" PM_0308_1530"/>
    <s v="Systems Engineering &amp; Configuration Management - FY28 Labor"/>
    <s v="6.01.01.01.04"/>
    <x v="0"/>
    <d v="2027-10-01T00:00:00"/>
    <d v="2028-09-29T00:00:00"/>
    <s v="kkrug"/>
    <s v="willeke"/>
    <n v="193742.26"/>
    <s v="EDIA"/>
    <s v="A"/>
    <s v="Labor"/>
    <s v="TEC"/>
    <m/>
    <s v="BNL"/>
    <s v="Const"/>
    <s v="PM"/>
    <x v="0"/>
    <m/>
    <m/>
    <m/>
    <m/>
    <m/>
    <m/>
    <m/>
    <m/>
    <m/>
    <m/>
    <m/>
    <m/>
    <n v="193742.26"/>
    <m/>
    <m/>
    <m/>
    <m/>
    <m/>
    <m/>
    <x v="0"/>
    <x v="0"/>
    <m/>
  </r>
  <r>
    <s v=""/>
    <s v=" PM_0308_1540"/>
    <s v="Systems Engineering &amp; Configuration Management - FY29 Labor"/>
    <s v="6.01.01.01.04"/>
    <x v="0"/>
    <d v="2028-10-02T00:00:00"/>
    <d v="2029-09-28T00:00:00"/>
    <s v="kkrug"/>
    <s v="willeke"/>
    <n v="516976.91"/>
    <s v="EDIA"/>
    <s v="A"/>
    <s v="Labor"/>
    <s v="TEC"/>
    <m/>
    <s v="BNL"/>
    <s v="Const"/>
    <s v="PM"/>
    <x v="0"/>
    <m/>
    <m/>
    <m/>
    <m/>
    <m/>
    <m/>
    <m/>
    <m/>
    <m/>
    <m/>
    <m/>
    <m/>
    <m/>
    <n v="516976.91"/>
    <n v="0"/>
    <m/>
    <m/>
    <m/>
    <m/>
    <x v="0"/>
    <x v="0"/>
    <m/>
  </r>
  <r>
    <s v=""/>
    <s v=" PM_0308_1540"/>
    <s v="Systems Engineering &amp; Configuration Management - FY29 Labor"/>
    <s v="6.01.01.01.04"/>
    <x v="0"/>
    <d v="2028-10-02T00:00:00"/>
    <d v="2029-09-28T00:00:00"/>
    <s v="kkrug"/>
    <s v="willeke"/>
    <n v="200523.24"/>
    <s v="EDIA"/>
    <s v="A"/>
    <s v="Labor"/>
    <s v="TEC"/>
    <m/>
    <s v="BNL"/>
    <s v="Const"/>
    <s v="PM"/>
    <x v="0"/>
    <m/>
    <m/>
    <m/>
    <m/>
    <m/>
    <m/>
    <m/>
    <m/>
    <m/>
    <m/>
    <m/>
    <m/>
    <m/>
    <n v="200523.24"/>
    <m/>
    <m/>
    <m/>
    <m/>
    <m/>
    <x v="0"/>
    <x v="0"/>
    <m/>
  </r>
  <r>
    <s v=""/>
    <s v=" PM_0308_1550"/>
    <s v="Systems Engineering &amp; Configuration Management - FY30 Labor"/>
    <s v="6.01.01.01.04"/>
    <x v="0"/>
    <d v="2029-10-01T00:00:00"/>
    <d v="1930-09-30T00:00:00"/>
    <s v="kkrug"/>
    <s v="willeke"/>
    <n v="535071.1"/>
    <s v="EDIA"/>
    <s v="A"/>
    <s v="Labor"/>
    <s v="OPC"/>
    <m/>
    <s v="BNL"/>
    <s v="Pre-Ops"/>
    <s v="PM"/>
    <x v="0"/>
    <m/>
    <m/>
    <m/>
    <m/>
    <m/>
    <m/>
    <m/>
    <m/>
    <m/>
    <m/>
    <m/>
    <m/>
    <m/>
    <m/>
    <n v="535071.1"/>
    <m/>
    <m/>
    <m/>
    <m/>
    <x v="0"/>
    <x v="0"/>
    <m/>
  </r>
  <r>
    <s v=""/>
    <s v=" PM_0308_1550"/>
    <s v="Systems Engineering &amp; Configuration Management - FY30 Labor"/>
    <s v="6.01.01.01.04"/>
    <x v="0"/>
    <d v="2029-10-01T00:00:00"/>
    <d v="1930-09-30T00:00:00"/>
    <s v="kkrug"/>
    <s v="willeke"/>
    <n v="207541.55"/>
    <s v="EDIA"/>
    <s v="A"/>
    <s v="Labor"/>
    <s v="OPC"/>
    <m/>
    <s v="BNL"/>
    <s v="Pre-Ops"/>
    <s v="PM"/>
    <x v="0"/>
    <m/>
    <m/>
    <m/>
    <m/>
    <m/>
    <m/>
    <m/>
    <m/>
    <m/>
    <m/>
    <m/>
    <m/>
    <m/>
    <m/>
    <n v="207541.55"/>
    <m/>
    <m/>
    <m/>
    <m/>
    <x v="0"/>
    <x v="0"/>
    <m/>
  </r>
  <r>
    <s v=""/>
    <s v=" PM_0308_1560"/>
    <s v="Systems Engineering &amp; Configuration Management - FY31 Labor"/>
    <s v="6.01.01.01.04"/>
    <x v="0"/>
    <d v="1930-10-01T00:00:00"/>
    <d v="1931-09-30T00:00:00"/>
    <s v="kkrug"/>
    <s v="willeke"/>
    <n v="553798.59"/>
    <s v="EDIA"/>
    <s v="A"/>
    <s v="Labor"/>
    <s v="OPC"/>
    <m/>
    <s v="BNL"/>
    <s v="Pre-Ops"/>
    <s v="PM"/>
    <x v="0"/>
    <m/>
    <m/>
    <m/>
    <m/>
    <m/>
    <m/>
    <m/>
    <m/>
    <m/>
    <m/>
    <m/>
    <m/>
    <m/>
    <m/>
    <m/>
    <n v="553798.59"/>
    <m/>
    <m/>
    <m/>
    <x v="0"/>
    <x v="0"/>
    <m/>
  </r>
  <r>
    <s v=""/>
    <s v=" PM_0308_1560"/>
    <s v="Systems Engineering &amp; Configuration Management - FY31 Labor"/>
    <s v="6.01.01.01.04"/>
    <x v="0"/>
    <d v="1930-10-01T00:00:00"/>
    <d v="1931-09-30T00:00:00"/>
    <s v="kkrug"/>
    <s v="willeke"/>
    <n v="214805.5"/>
    <s v="EDIA"/>
    <s v="A"/>
    <s v="Labor"/>
    <s v="OPC"/>
    <m/>
    <s v="BNL"/>
    <s v="Pre-Ops"/>
    <s v="PM"/>
    <x v="0"/>
    <m/>
    <m/>
    <m/>
    <m/>
    <m/>
    <m/>
    <m/>
    <m/>
    <m/>
    <m/>
    <m/>
    <m/>
    <m/>
    <m/>
    <m/>
    <n v="214805.5"/>
    <m/>
    <m/>
    <m/>
    <x v="0"/>
    <x v="0"/>
    <m/>
  </r>
  <r>
    <s v=""/>
    <s v=" DE_0700_3960"/>
    <s v="Detector Solenoid Arrival Check"/>
    <s v="6.10.07"/>
    <x v="3"/>
    <d v="2028-11-22T00:00:00"/>
    <d v="2029-02-21T00:00:00"/>
    <s v="ewoolsey"/>
    <s v="rrajput"/>
    <n v="54933.46"/>
    <s v="CON"/>
    <s v="C"/>
    <s v="Labor"/>
    <s v="TEC"/>
    <s v="CD-3A"/>
    <s v="JLAB"/>
    <s v="Const"/>
    <s v="DET"/>
    <x v="8"/>
    <s v="D.APP31"/>
    <s v="APP00086"/>
    <m/>
    <m/>
    <m/>
    <m/>
    <m/>
    <m/>
    <m/>
    <m/>
    <m/>
    <m/>
    <m/>
    <n v="54933.46"/>
    <m/>
    <m/>
    <m/>
    <m/>
    <m/>
    <x v="0"/>
    <x v="0"/>
    <m/>
  </r>
  <r>
    <s v=""/>
    <s v=" DE_0700_4190"/>
    <s v="Install Magnet in Hall"/>
    <s v="6.10.07"/>
    <x v="3"/>
    <d v="2029-05-18T00:00:00"/>
    <d v="1930-09-25T00:00:00"/>
    <s v="ewoolsey"/>
    <s v="rrajput"/>
    <n v="56130.69"/>
    <s v="CON"/>
    <s v="C"/>
    <s v="Labor"/>
    <s v="TEC"/>
    <m/>
    <s v="JLAB"/>
    <s v="Const"/>
    <s v="DET"/>
    <x v="5"/>
    <m/>
    <m/>
    <m/>
    <m/>
    <m/>
    <m/>
    <m/>
    <m/>
    <m/>
    <m/>
    <m/>
    <m/>
    <m/>
    <n v="15353.39"/>
    <n v="40777.29"/>
    <m/>
    <m/>
    <m/>
    <m/>
    <x v="0"/>
    <x v="0"/>
    <m/>
  </r>
  <r>
    <s v=""/>
    <s v=" DE_0700_4000"/>
    <s v="Power supply and I&amp;C Checks"/>
    <s v="6.10.07"/>
    <x v="3"/>
    <d v="2029-12-27T00:00:00"/>
    <d v="1930-12-27T00:00:00"/>
    <s v="ewoolsey"/>
    <s v="rrajput"/>
    <n v="56975.31"/>
    <s v="CON"/>
    <s v="C"/>
    <s v="Labor"/>
    <s v="TEC"/>
    <m/>
    <s v="JLAB"/>
    <s v="Const"/>
    <s v="DET"/>
    <x v="8"/>
    <m/>
    <m/>
    <m/>
    <m/>
    <m/>
    <m/>
    <m/>
    <m/>
    <m/>
    <m/>
    <m/>
    <m/>
    <m/>
    <m/>
    <n v="43755.62"/>
    <n v="13219.7"/>
    <m/>
    <m/>
    <m/>
    <x v="0"/>
    <x v="0"/>
    <m/>
  </r>
  <r>
    <s v=""/>
    <s v=" DE_0700_4170"/>
    <s v="Magnet Testing and Field Mapping"/>
    <s v="6.10.07"/>
    <x v="3"/>
    <d v="2029-02-23T00:00:00"/>
    <d v="2029-05-17T00:00:00"/>
    <s v="ewoolsey"/>
    <s v="rrajput"/>
    <n v="185400.43"/>
    <s v="CON"/>
    <s v="C"/>
    <s v="Labor"/>
    <s v="TEC"/>
    <m/>
    <s v="JLAB"/>
    <s v="Const"/>
    <s v="DET"/>
    <x v="8"/>
    <m/>
    <m/>
    <m/>
    <m/>
    <m/>
    <m/>
    <m/>
    <m/>
    <m/>
    <m/>
    <m/>
    <m/>
    <m/>
    <n v="185400.43"/>
    <m/>
    <m/>
    <m/>
    <m/>
    <m/>
    <x v="0"/>
    <x v="0"/>
    <m/>
  </r>
  <r>
    <s v=""/>
    <s v=" RD_0303_1940"/>
    <s v="Design - Coil Assembly - Check / release"/>
    <s v="6.02.03.03.02"/>
    <x v="0"/>
    <d v="2023-04-12T00:00:00"/>
    <d v="2023-04-25T00:00:00"/>
    <s v="jtolle"/>
    <s v="hwitte"/>
    <n v="5687.36"/>
    <s v="EDIA"/>
    <s v="C"/>
    <s v="Labor"/>
    <s v="OPC"/>
    <m/>
    <s v="BNL"/>
    <s v="R&amp;D"/>
    <s v="SC_MAG"/>
    <x v="3"/>
    <m/>
    <m/>
    <m/>
    <m/>
    <m/>
    <m/>
    <m/>
    <n v="5687.36"/>
    <m/>
    <m/>
    <m/>
    <m/>
    <m/>
    <m/>
    <m/>
    <m/>
    <m/>
    <m/>
    <m/>
    <x v="0"/>
    <x v="0"/>
    <m/>
  </r>
  <r>
    <s v=""/>
    <s v=" RD_0303_1900"/>
    <s v="Q1ABpF Cold Mass Oversight"/>
    <s v="6.02.03.03.02"/>
    <x v="0"/>
    <d v="2023-03-01T00:00:00"/>
    <d v="2025-07-18T00:00:00"/>
    <s v="jtolle"/>
    <s v="hwitte"/>
    <n v="86136.83"/>
    <s v="EDIA"/>
    <s v="A"/>
    <s v="Labor"/>
    <s v="OPC"/>
    <m/>
    <s v="BNL"/>
    <s v="R&amp;D"/>
    <s v="SC_MAG"/>
    <x v="3"/>
    <m/>
    <m/>
    <m/>
    <m/>
    <m/>
    <m/>
    <m/>
    <n v="21570.16"/>
    <n v="35950.26"/>
    <n v="28616.41"/>
    <m/>
    <m/>
    <m/>
    <m/>
    <m/>
    <m/>
    <m/>
    <m/>
    <m/>
    <x v="0"/>
    <x v="0"/>
    <m/>
  </r>
  <r>
    <s v=""/>
    <s v=" RD_0303_1900"/>
    <s v="Q1ABpF Cold Mass Oversight"/>
    <s v="6.02.03.03.02"/>
    <x v="0"/>
    <d v="2023-03-01T00:00:00"/>
    <d v="2025-07-18T00:00:00"/>
    <s v="jtolle"/>
    <s v="hwitte"/>
    <n v="24719.53"/>
    <s v="EDIA"/>
    <s v="A"/>
    <s v="Labor"/>
    <s v="OPC"/>
    <m/>
    <s v="BNL"/>
    <s v="R&amp;D"/>
    <s v="SC_MAG"/>
    <x v="3"/>
    <m/>
    <m/>
    <m/>
    <m/>
    <m/>
    <m/>
    <m/>
    <n v="6190.2"/>
    <n v="10317"/>
    <n v="8212.33"/>
    <m/>
    <m/>
    <m/>
    <m/>
    <m/>
    <m/>
    <m/>
    <m/>
    <m/>
    <x v="0"/>
    <x v="0"/>
    <m/>
  </r>
  <r>
    <s v=""/>
    <s v=" RD_0303_1920"/>
    <s v="Design - Coil Assembly - Finish Solid Model"/>
    <s v="6.02.03.03.02"/>
    <x v="0"/>
    <d v="2023-03-01T00:00:00"/>
    <d v="2023-03-21T00:00:00"/>
    <s v="jtolle"/>
    <s v="hwitte"/>
    <n v="4974.87"/>
    <s v="CON"/>
    <s v="C"/>
    <s v="Labor"/>
    <s v="OPC"/>
    <m/>
    <s v="BNL"/>
    <s v="R&amp;D"/>
    <s v="SC_MAG"/>
    <x v="3"/>
    <m/>
    <m/>
    <m/>
    <m/>
    <m/>
    <m/>
    <m/>
    <n v="4974.87"/>
    <m/>
    <m/>
    <m/>
    <m/>
    <m/>
    <m/>
    <m/>
    <m/>
    <m/>
    <m/>
    <m/>
    <x v="0"/>
    <x v="0"/>
    <m/>
  </r>
  <r>
    <s v=""/>
    <s v=" RD_0303_2080"/>
    <s v="Design - Tooling - Winding Hubs - Solid Models"/>
    <s v="6.02.03.03.02"/>
    <x v="0"/>
    <d v="2023-03-01T00:00:00"/>
    <d v="2023-03-09T00:00:00"/>
    <s v="jtolle"/>
    <s v="hwitte"/>
    <n v="4460.5"/>
    <s v="CON"/>
    <s v="C"/>
    <s v="Labor"/>
    <s v="OPC"/>
    <m/>
    <s v="BNL"/>
    <s v="R&amp;D"/>
    <s v="SC_MAG"/>
    <x v="3"/>
    <m/>
    <m/>
    <m/>
    <m/>
    <m/>
    <m/>
    <m/>
    <n v="4460.5"/>
    <m/>
    <m/>
    <m/>
    <m/>
    <m/>
    <m/>
    <m/>
    <m/>
    <m/>
    <m/>
    <m/>
    <x v="0"/>
    <x v="0"/>
    <m/>
  </r>
  <r>
    <s v=""/>
    <s v=" RD_0303_2220"/>
    <s v="Fabrication - Coil Parts"/>
    <s v="6.02.03.03.02"/>
    <x v="0"/>
    <d v="2023-04-26T00:00:00"/>
    <d v="2023-08-17T00:00:00"/>
    <s v="jtolle"/>
    <s v="hwitte"/>
    <n v="10195.42"/>
    <s v="CON"/>
    <s v="C"/>
    <s v="Labor"/>
    <s v="OPC"/>
    <m/>
    <s v="BNL"/>
    <s v="R&amp;D"/>
    <s v="SC_MAG"/>
    <x v="3"/>
    <m/>
    <m/>
    <m/>
    <m/>
    <m/>
    <m/>
    <m/>
    <n v="10195.42"/>
    <m/>
    <m/>
    <m/>
    <m/>
    <m/>
    <m/>
    <m/>
    <m/>
    <m/>
    <m/>
    <m/>
    <x v="0"/>
    <x v="0"/>
    <m/>
  </r>
  <r>
    <s v=""/>
    <s v=" RD_0303_1910"/>
    <s v="Q1ABpF Design Oversight"/>
    <s v="6.02.03.03.02"/>
    <x v="0"/>
    <d v="2023-03-01T00:00:00"/>
    <d v="2023-08-03T00:00:00"/>
    <s v="jtolle"/>
    <s v="hwitte"/>
    <n v="59101.57"/>
    <s v="EDIA"/>
    <s v="A"/>
    <s v="Labor"/>
    <s v="OPC"/>
    <m/>
    <s v="BNL"/>
    <s v="R&amp;D"/>
    <s v="SC_MAG"/>
    <x v="3"/>
    <m/>
    <m/>
    <m/>
    <m/>
    <m/>
    <m/>
    <m/>
    <n v="59101.57"/>
    <m/>
    <m/>
    <m/>
    <m/>
    <m/>
    <m/>
    <m/>
    <m/>
    <m/>
    <m/>
    <m/>
    <x v="0"/>
    <x v="0"/>
    <m/>
  </r>
  <r>
    <s v=""/>
    <s v=" RD_0303_2000"/>
    <s v="Design - Cold Mass Assembly - Finish Solid Model"/>
    <s v="6.02.03.03.02"/>
    <x v="0"/>
    <d v="2023-04-12T00:00:00"/>
    <d v="2023-05-16T00:00:00"/>
    <s v="jtolle"/>
    <s v="hwitte"/>
    <n v="24874.34"/>
    <s v="CON"/>
    <s v="C"/>
    <s v="Labor"/>
    <s v="OPC"/>
    <m/>
    <s v="BNL"/>
    <s v="R&amp;D"/>
    <s v="SC_MAG"/>
    <x v="3"/>
    <m/>
    <m/>
    <m/>
    <m/>
    <m/>
    <m/>
    <m/>
    <n v="24874.34"/>
    <m/>
    <m/>
    <m/>
    <m/>
    <m/>
    <m/>
    <m/>
    <m/>
    <m/>
    <m/>
    <m/>
    <x v="0"/>
    <x v="0"/>
    <m/>
  </r>
  <r>
    <s v=""/>
    <s v=" RD_0303_1930"/>
    <s v="Design - Coil Assembly - Create Drawings"/>
    <s v="6.02.03.03.02"/>
    <x v="0"/>
    <d v="2023-03-22T00:00:00"/>
    <d v="2023-04-11T00:00:00"/>
    <s v="jtolle"/>
    <s v="hwitte"/>
    <n v="4974.87"/>
    <s v="CON"/>
    <s v="C"/>
    <s v="Labor"/>
    <s v="OPC"/>
    <m/>
    <s v="BNL"/>
    <s v="R&amp;D"/>
    <s v="SC_MAG"/>
    <x v="3"/>
    <m/>
    <m/>
    <m/>
    <m/>
    <m/>
    <m/>
    <m/>
    <n v="4974.87"/>
    <m/>
    <m/>
    <m/>
    <m/>
    <m/>
    <m/>
    <m/>
    <m/>
    <m/>
    <m/>
    <m/>
    <x v="0"/>
    <x v="0"/>
    <m/>
  </r>
  <r>
    <s v=""/>
    <s v=" RD_0303_2010"/>
    <s v="Design - Cold Mass Assembly - Create Drawings"/>
    <s v="6.02.03.03.02"/>
    <x v="0"/>
    <d v="2023-05-17T00:00:00"/>
    <d v="2023-07-13T00:00:00"/>
    <s v="jtolle"/>
    <s v="hwitte"/>
    <n v="39798.949999999997"/>
    <s v="CON"/>
    <s v="C"/>
    <s v="Labor"/>
    <s v="OPC"/>
    <m/>
    <s v="BNL"/>
    <s v="R&amp;D"/>
    <s v="SC_MAG"/>
    <x v="3"/>
    <m/>
    <m/>
    <m/>
    <m/>
    <m/>
    <m/>
    <m/>
    <n v="39798.949999999997"/>
    <m/>
    <m/>
    <m/>
    <m/>
    <m/>
    <m/>
    <m/>
    <m/>
    <m/>
    <m/>
    <m/>
    <x v="0"/>
    <x v="0"/>
    <m/>
  </r>
  <r>
    <s v=""/>
    <s v=" RD_0303_2020"/>
    <s v="Design - Cold Mass Assembly - Check / release"/>
    <s v="6.02.03.03.02"/>
    <x v="0"/>
    <d v="2023-07-14T00:00:00"/>
    <d v="2023-08-03T00:00:00"/>
    <s v="jtolle"/>
    <s v="hwitte"/>
    <n v="17062.09"/>
    <s v="CON"/>
    <s v="C"/>
    <s v="Labor"/>
    <s v="OPC"/>
    <m/>
    <s v="BNL"/>
    <s v="R&amp;D"/>
    <s v="SC_MAG"/>
    <x v="3"/>
    <m/>
    <m/>
    <m/>
    <m/>
    <m/>
    <m/>
    <m/>
    <n v="17062.09"/>
    <m/>
    <m/>
    <m/>
    <m/>
    <m/>
    <m/>
    <m/>
    <m/>
    <m/>
    <m/>
    <m/>
    <x v="0"/>
    <x v="0"/>
    <m/>
  </r>
  <r>
    <s v=""/>
    <s v=" RD_0303_2100"/>
    <s v="Design - Tooling - Winding Hubs - Check / release"/>
    <s v="6.02.03.03.02"/>
    <x v="0"/>
    <d v="2023-03-17T00:00:00"/>
    <d v="2023-03-20T00:00:00"/>
    <s v="jtolle"/>
    <s v="hwitte"/>
    <n v="2274.94"/>
    <s v="CON"/>
    <s v="C"/>
    <s v="Labor"/>
    <s v="OPC"/>
    <m/>
    <s v="BNL"/>
    <s v="R&amp;D"/>
    <s v="SC_MAG"/>
    <x v="3"/>
    <m/>
    <m/>
    <m/>
    <m/>
    <m/>
    <m/>
    <m/>
    <n v="2274.94"/>
    <m/>
    <m/>
    <m/>
    <m/>
    <m/>
    <m/>
    <m/>
    <m/>
    <m/>
    <m/>
    <m/>
    <x v="0"/>
    <x v="0"/>
    <m/>
  </r>
  <r>
    <s v=""/>
    <s v=" RD_0303_2130"/>
    <s v="Design - Tooling - Yoke Fixture - Check / release"/>
    <s v="6.02.03.03.02"/>
    <x v="0"/>
    <d v="2023-04-14T00:00:00"/>
    <d v="2023-04-20T00:00:00"/>
    <s v="jtolle"/>
    <s v="hwitte"/>
    <n v="5687.36"/>
    <s v="CON"/>
    <s v="C"/>
    <s v="Labor"/>
    <s v="OPC"/>
    <m/>
    <s v="BNL"/>
    <s v="R&amp;D"/>
    <s v="SC_MAG"/>
    <x v="3"/>
    <m/>
    <m/>
    <m/>
    <m/>
    <m/>
    <m/>
    <m/>
    <n v="5687.36"/>
    <m/>
    <m/>
    <m/>
    <m/>
    <m/>
    <m/>
    <m/>
    <m/>
    <m/>
    <m/>
    <m/>
    <x v="0"/>
    <x v="0"/>
    <m/>
  </r>
  <r>
    <s v=""/>
    <s v=" RD_0303_2160"/>
    <s v="Design - Tooling - Top Hat Mods - Check / release"/>
    <s v="6.02.03.03.02"/>
    <x v="0"/>
    <d v="2023-07-28T00:00:00"/>
    <d v="2023-08-03T00:00:00"/>
    <s v="jtolle"/>
    <s v="hwitte"/>
    <n v="5687.36"/>
    <s v="CON"/>
    <s v="C"/>
    <s v="Labor"/>
    <s v="OPC"/>
    <m/>
    <s v="BNL"/>
    <s v="R&amp;D"/>
    <s v="SC_MAG"/>
    <x v="3"/>
    <m/>
    <m/>
    <m/>
    <m/>
    <m/>
    <m/>
    <m/>
    <n v="5687.36"/>
    <m/>
    <m/>
    <m/>
    <m/>
    <m/>
    <m/>
    <m/>
    <m/>
    <m/>
    <m/>
    <m/>
    <x v="0"/>
    <x v="0"/>
    <m/>
  </r>
  <r>
    <s v=""/>
    <s v=" RD_0303_2090"/>
    <s v="Design - Tooling - Winding Hubs - Create Drawings"/>
    <s v="6.02.03.03.02"/>
    <x v="0"/>
    <d v="2023-03-10T00:00:00"/>
    <d v="2023-03-16T00:00:00"/>
    <s v="jtolle"/>
    <s v="hwitte"/>
    <n v="3186.07"/>
    <s v="CON"/>
    <s v="C"/>
    <s v="Labor"/>
    <s v="OPC"/>
    <m/>
    <s v="BNL"/>
    <s v="R&amp;D"/>
    <s v="SC_MAG"/>
    <x v="3"/>
    <m/>
    <m/>
    <m/>
    <m/>
    <m/>
    <m/>
    <m/>
    <n v="3186.07"/>
    <m/>
    <m/>
    <m/>
    <m/>
    <m/>
    <m/>
    <m/>
    <m/>
    <m/>
    <m/>
    <m/>
    <x v="0"/>
    <x v="0"/>
    <m/>
  </r>
  <r>
    <s v=""/>
    <s v=" RD_0303_2110"/>
    <s v="Design - Tooling - Yoke Fixture - Solid Models"/>
    <s v="6.02.03.03.02"/>
    <x v="0"/>
    <d v="2023-03-17T00:00:00"/>
    <d v="2023-03-30T00:00:00"/>
    <s v="jtolle"/>
    <s v="hwitte"/>
    <n v="12744.27"/>
    <s v="CON"/>
    <s v="C"/>
    <s v="Labor"/>
    <s v="OPC"/>
    <m/>
    <s v="BNL"/>
    <s v="R&amp;D"/>
    <s v="SC_MAG"/>
    <x v="3"/>
    <m/>
    <m/>
    <m/>
    <m/>
    <m/>
    <m/>
    <m/>
    <n v="12744.27"/>
    <m/>
    <m/>
    <m/>
    <m/>
    <m/>
    <m/>
    <m/>
    <m/>
    <m/>
    <m/>
    <m/>
    <x v="0"/>
    <x v="0"/>
    <m/>
  </r>
  <r>
    <s v=""/>
    <s v=" RD_0303_2120"/>
    <s v="Design - Tooling - Yoke Fixture - Create Drawings"/>
    <s v="6.02.03.03.02"/>
    <x v="0"/>
    <d v="2023-03-31T00:00:00"/>
    <d v="2023-04-13T00:00:00"/>
    <s v="jtolle"/>
    <s v="hwitte"/>
    <n v="12744.27"/>
    <s v="CON"/>
    <s v="C"/>
    <s v="Labor"/>
    <s v="OPC"/>
    <m/>
    <s v="BNL"/>
    <s v="R&amp;D"/>
    <s v="SC_MAG"/>
    <x v="3"/>
    <m/>
    <m/>
    <m/>
    <m/>
    <m/>
    <m/>
    <m/>
    <n v="12744.27"/>
    <m/>
    <m/>
    <m/>
    <m/>
    <m/>
    <m/>
    <m/>
    <m/>
    <m/>
    <m/>
    <m/>
    <x v="0"/>
    <x v="0"/>
    <m/>
  </r>
  <r>
    <s v=""/>
    <s v=" RD_0303_2140"/>
    <s v="Design - Tooling - Top Hat Mods - Solid Models"/>
    <s v="6.02.03.03.02"/>
    <x v="0"/>
    <d v="2023-04-14T00:00:00"/>
    <d v="2023-04-27T00:00:00"/>
    <s v="jtolle"/>
    <s v="hwitte"/>
    <n v="12744.27"/>
    <s v="CON"/>
    <s v="C"/>
    <s v="Labor"/>
    <s v="OPC"/>
    <m/>
    <s v="BNL"/>
    <s v="R&amp;D"/>
    <s v="SC_MAG"/>
    <x v="3"/>
    <m/>
    <m/>
    <m/>
    <m/>
    <m/>
    <m/>
    <m/>
    <n v="12744.27"/>
    <m/>
    <m/>
    <m/>
    <m/>
    <m/>
    <m/>
    <m/>
    <m/>
    <m/>
    <m/>
    <m/>
    <x v="0"/>
    <x v="0"/>
    <m/>
  </r>
  <r>
    <s v=""/>
    <s v=" RD_0303_2150"/>
    <s v="Design - Tooling - Top Hat Mods - Create Drawings"/>
    <s v="6.02.03.03.02"/>
    <x v="0"/>
    <d v="2023-04-28T00:00:00"/>
    <d v="2023-05-11T00:00:00"/>
    <s v="jtolle"/>
    <s v="hwitte"/>
    <n v="12744.27"/>
    <s v="CON"/>
    <s v="C"/>
    <s v="Labor"/>
    <s v="OPC"/>
    <m/>
    <s v="BNL"/>
    <s v="R&amp;D"/>
    <s v="SC_MAG"/>
    <x v="3"/>
    <m/>
    <m/>
    <m/>
    <m/>
    <m/>
    <m/>
    <m/>
    <n v="12744.27"/>
    <m/>
    <m/>
    <m/>
    <m/>
    <m/>
    <m/>
    <m/>
    <m/>
    <m/>
    <m/>
    <m/>
    <x v="0"/>
    <x v="0"/>
    <m/>
  </r>
  <r>
    <s v=""/>
    <s v=" RD_0303_2230"/>
    <s v="Fabrication - Cold Mass Parts"/>
    <s v="6.02.03.03.02"/>
    <x v="0"/>
    <d v="2023-08-18T00:00:00"/>
    <d v="2024-02-13T00:00:00"/>
    <s v="jtolle"/>
    <s v="hwitte"/>
    <n v="15694.57"/>
    <s v="CON"/>
    <s v="C"/>
    <s v="Labor"/>
    <s v="OPC"/>
    <m/>
    <s v="BNL"/>
    <s v="R&amp;D"/>
    <s v="SC_MAG"/>
    <x v="3"/>
    <m/>
    <m/>
    <m/>
    <m/>
    <m/>
    <m/>
    <m/>
    <n v="3923.64"/>
    <n v="11770.93"/>
    <m/>
    <m/>
    <m/>
    <m/>
    <m/>
    <m/>
    <m/>
    <m/>
    <m/>
    <m/>
    <x v="0"/>
    <x v="0"/>
    <m/>
  </r>
  <r>
    <s v=""/>
    <s v=" RD_0303_2240"/>
    <s v="Fabrication - Tooling - Winding Hubs"/>
    <s v="6.02.03.03.02"/>
    <x v="0"/>
    <d v="2024-02-14T00:00:00"/>
    <d v="2024-03-13T00:00:00"/>
    <s v="jtolle"/>
    <s v="hwitte"/>
    <n v="2638.06"/>
    <s v="CON"/>
    <s v="C"/>
    <s v="Labor"/>
    <s v="OPC"/>
    <m/>
    <s v="BNL"/>
    <s v="R&amp;D"/>
    <s v="SC_MAG"/>
    <x v="3"/>
    <m/>
    <m/>
    <m/>
    <m/>
    <m/>
    <m/>
    <m/>
    <m/>
    <n v="2638.06"/>
    <m/>
    <m/>
    <m/>
    <m/>
    <m/>
    <m/>
    <m/>
    <m/>
    <m/>
    <m/>
    <x v="0"/>
    <x v="0"/>
    <m/>
  </r>
  <r>
    <s v=""/>
    <s v=" RD_0303_2250"/>
    <s v="Fabrication - Tooling - Yoke Fixtures"/>
    <s v="6.02.03.03.02"/>
    <x v="0"/>
    <d v="2023-04-21T00:00:00"/>
    <d v="2023-08-14T00:00:00"/>
    <s v="jtolle"/>
    <s v="hwitte"/>
    <n v="10195.42"/>
    <s v="CON"/>
    <s v="C"/>
    <s v="Labor"/>
    <s v="OPC"/>
    <m/>
    <s v="BNL"/>
    <s v="R&amp;D"/>
    <s v="SC_MAG"/>
    <x v="3"/>
    <m/>
    <m/>
    <m/>
    <m/>
    <m/>
    <m/>
    <m/>
    <n v="10195.42"/>
    <m/>
    <m/>
    <m/>
    <m/>
    <m/>
    <m/>
    <m/>
    <m/>
    <m/>
    <m/>
    <m/>
    <x v="0"/>
    <x v="0"/>
    <m/>
  </r>
  <r>
    <s v=""/>
    <s v=" RD_0303_2260"/>
    <s v="Fabrication - Tooling - Top Hat Modes"/>
    <s v="6.02.03.03.02"/>
    <x v="0"/>
    <d v="2023-08-04T00:00:00"/>
    <d v="2023-11-30T00:00:00"/>
    <s v="jtolle"/>
    <s v="hwitte"/>
    <n v="10373.84"/>
    <s v="CON"/>
    <s v="C"/>
    <s v="Labor"/>
    <s v="OPC"/>
    <m/>
    <s v="BNL"/>
    <s v="R&amp;D"/>
    <s v="SC_MAG"/>
    <x v="3"/>
    <m/>
    <m/>
    <m/>
    <m/>
    <m/>
    <m/>
    <m/>
    <n v="5186.92"/>
    <n v="5186.92"/>
    <m/>
    <m/>
    <m/>
    <m/>
    <m/>
    <m/>
    <m/>
    <m/>
    <m/>
    <m/>
    <x v="0"/>
    <x v="0"/>
    <m/>
  </r>
  <r>
    <s v=""/>
    <s v=" RD_0303_2270"/>
    <s v="Coil Assembly"/>
    <s v="6.02.03.03.02"/>
    <x v="0"/>
    <d v="2024-01-22T00:00:00"/>
    <d v="2025-05-20T00:00:00"/>
    <s v="jtolle"/>
    <s v="hwitte"/>
    <n v="377673.83"/>
    <s v="CON"/>
    <s v="C"/>
    <s v="Labor"/>
    <s v="OPC"/>
    <m/>
    <s v="BNL"/>
    <s v="R&amp;D"/>
    <s v="SC_MAG"/>
    <x v="3"/>
    <m/>
    <m/>
    <m/>
    <m/>
    <m/>
    <m/>
    <m/>
    <m/>
    <n v="199547.07"/>
    <n v="178126.76"/>
    <m/>
    <m/>
    <m/>
    <m/>
    <m/>
    <m/>
    <m/>
    <m/>
    <m/>
    <x v="0"/>
    <x v="0"/>
    <m/>
  </r>
  <r>
    <s v=""/>
    <s v=" RD_0303_2270"/>
    <s v="Coil Assembly"/>
    <s v="6.02.03.03.02"/>
    <x v="0"/>
    <d v="2024-01-22T00:00:00"/>
    <d v="2025-05-20T00:00:00"/>
    <s v="jtolle"/>
    <s v="hwitte"/>
    <n v="194113.25"/>
    <s v="CON"/>
    <s v="C"/>
    <s v="Labor"/>
    <s v="OPC"/>
    <m/>
    <s v="BNL"/>
    <s v="R&amp;D"/>
    <s v="SC_MAG"/>
    <x v="3"/>
    <m/>
    <m/>
    <m/>
    <m/>
    <m/>
    <m/>
    <m/>
    <m/>
    <n v="102561.33"/>
    <n v="91551.92"/>
    <m/>
    <m/>
    <m/>
    <m/>
    <m/>
    <m/>
    <m/>
    <m/>
    <m/>
    <x v="0"/>
    <x v="0"/>
    <m/>
  </r>
  <r>
    <s v=""/>
    <s v=" RD_0303_2270"/>
    <s v="Coil Assembly"/>
    <s v="6.02.03.03.02"/>
    <x v="0"/>
    <d v="2024-01-22T00:00:00"/>
    <d v="2025-05-20T00:00:00"/>
    <s v="jtolle"/>
    <s v="hwitte"/>
    <n v="138586.76"/>
    <s v="CON"/>
    <s v="C"/>
    <s v="Labor"/>
    <s v="OPC"/>
    <m/>
    <s v="BNL"/>
    <s v="R&amp;D"/>
    <s v="SC_MAG"/>
    <x v="3"/>
    <m/>
    <m/>
    <m/>
    <m/>
    <m/>
    <m/>
    <m/>
    <m/>
    <n v="73223.45"/>
    <n v="65363.31"/>
    <m/>
    <m/>
    <m/>
    <m/>
    <m/>
    <m/>
    <m/>
    <m/>
    <m/>
    <x v="0"/>
    <x v="0"/>
    <m/>
  </r>
  <r>
    <s v=""/>
    <s v=" RD_0303_2270"/>
    <s v="Coil Assembly"/>
    <s v="6.02.03.03.02"/>
    <x v="0"/>
    <d v="2024-01-22T00:00:00"/>
    <d v="2025-05-20T00:00:00"/>
    <s v="jtolle"/>
    <s v="hwitte"/>
    <n v="34308.839999999997"/>
    <s v="CON"/>
    <s v="C"/>
    <s v="Labor"/>
    <s v="OPC"/>
    <m/>
    <s v="BNL"/>
    <s v="R&amp;D"/>
    <s v="SC_MAG"/>
    <x v="3"/>
    <m/>
    <m/>
    <m/>
    <m/>
    <m/>
    <m/>
    <m/>
    <m/>
    <n v="18127.36"/>
    <n v="16181.48"/>
    <m/>
    <m/>
    <m/>
    <m/>
    <m/>
    <m/>
    <m/>
    <m/>
    <m/>
    <x v="0"/>
    <x v="0"/>
    <m/>
  </r>
  <r>
    <s v=""/>
    <s v=" RD_0303_2270"/>
    <s v="Coil Assembly"/>
    <s v="6.02.03.03.02"/>
    <x v="0"/>
    <d v="2024-01-22T00:00:00"/>
    <d v="2025-05-20T00:00:00"/>
    <s v="jtolle"/>
    <s v="hwitte"/>
    <n v="25078.95"/>
    <s v="CON"/>
    <s v="C"/>
    <s v="Labor"/>
    <s v="OPC"/>
    <m/>
    <s v="BNL"/>
    <s v="R&amp;D"/>
    <s v="SC_MAG"/>
    <x v="3"/>
    <m/>
    <m/>
    <m/>
    <m/>
    <m/>
    <m/>
    <m/>
    <m/>
    <n v="13250.67"/>
    <n v="11828.28"/>
    <m/>
    <m/>
    <m/>
    <m/>
    <m/>
    <m/>
    <m/>
    <m/>
    <m/>
    <x v="0"/>
    <x v="0"/>
    <m/>
  </r>
  <r>
    <s v=""/>
    <s v=" RD_0303_2270"/>
    <s v="Coil Assembly"/>
    <s v="6.02.03.03.02"/>
    <x v="0"/>
    <d v="2024-01-22T00:00:00"/>
    <d v="2025-05-20T00:00:00"/>
    <s v="jtolle"/>
    <s v="hwitte"/>
    <n v="16960.650000000001"/>
    <s v="CON"/>
    <s v="C"/>
    <s v="Labor"/>
    <s v="OPC"/>
    <m/>
    <s v="BNL"/>
    <s v="R&amp;D"/>
    <s v="SC_MAG"/>
    <x v="3"/>
    <m/>
    <m/>
    <m/>
    <m/>
    <m/>
    <m/>
    <m/>
    <m/>
    <n v="8961.2999999999993"/>
    <n v="7999.35"/>
    <m/>
    <m/>
    <m/>
    <m/>
    <m/>
    <m/>
    <m/>
    <m/>
    <m/>
    <x v="0"/>
    <x v="0"/>
    <m/>
  </r>
  <r>
    <s v=""/>
    <s v=" RD_0303_2270"/>
    <s v="Coil Assembly"/>
    <s v="6.02.03.03.02"/>
    <x v="0"/>
    <d v="2024-01-22T00:00:00"/>
    <d v="2025-05-20T00:00:00"/>
    <s v="jtolle"/>
    <s v="hwitte"/>
    <n v="35104.300000000003"/>
    <s v="CON"/>
    <s v="C"/>
    <s v="Labor"/>
    <s v="OPC"/>
    <m/>
    <s v="BNL"/>
    <s v="R&amp;D"/>
    <s v="SC_MAG"/>
    <x v="3"/>
    <m/>
    <m/>
    <m/>
    <m/>
    <m/>
    <m/>
    <m/>
    <m/>
    <n v="18547.64"/>
    <n v="16556.650000000001"/>
    <m/>
    <m/>
    <m/>
    <m/>
    <m/>
    <m/>
    <m/>
    <m/>
    <m/>
    <x v="0"/>
    <x v="0"/>
    <m/>
  </r>
  <r>
    <s v=""/>
    <s v=" RD_0303_2290"/>
    <s v="Verticle Cold Test - Wiring Stand Install and Test"/>
    <s v="6.02.03.03.02"/>
    <x v="0"/>
    <d v="2025-05-29T00:00:00"/>
    <d v="2025-06-11T00:00:00"/>
    <s v="jtolle"/>
    <s v="hwitte"/>
    <n v="927.3"/>
    <s v="CON"/>
    <s v="C"/>
    <s v="Labor"/>
    <s v="OPC"/>
    <m/>
    <s v="BNL"/>
    <s v="R&amp;D"/>
    <s v="SC_MAG"/>
    <x v="3"/>
    <m/>
    <m/>
    <m/>
    <m/>
    <m/>
    <m/>
    <m/>
    <m/>
    <m/>
    <n v="927.3"/>
    <m/>
    <m/>
    <m/>
    <m/>
    <m/>
    <m/>
    <m/>
    <m/>
    <m/>
    <x v="0"/>
    <x v="0"/>
    <m/>
  </r>
  <r>
    <s v=""/>
    <s v=" RD_0303_2300"/>
    <s v="Verticle Cold Test - Install in Dewar"/>
    <s v="6.02.03.03.02"/>
    <x v="0"/>
    <d v="2025-06-12T00:00:00"/>
    <d v="2025-06-12T00:00:00"/>
    <s v="jtolle"/>
    <s v="hwitte"/>
    <n v="927.3"/>
    <s v="CON"/>
    <s v="C"/>
    <s v="Labor"/>
    <s v="OPC"/>
    <m/>
    <s v="BNL"/>
    <s v="R&amp;D"/>
    <s v="SC_MAG"/>
    <x v="3"/>
    <m/>
    <m/>
    <m/>
    <m/>
    <m/>
    <m/>
    <m/>
    <m/>
    <m/>
    <n v="927.3"/>
    <m/>
    <m/>
    <m/>
    <m/>
    <m/>
    <m/>
    <m/>
    <m/>
    <m/>
    <x v="0"/>
    <x v="0"/>
    <m/>
  </r>
  <r>
    <s v=""/>
    <s v=" RD_0303_2350"/>
    <s v="Verticle Cold Test - Remove from Dewar, test fixture"/>
    <s v="6.02.03.03.02"/>
    <x v="0"/>
    <d v="2025-07-15T00:00:00"/>
    <d v="2025-07-21T00:00:00"/>
    <s v="jtolle"/>
    <s v="hwitte"/>
    <n v="927.3"/>
    <s v="CON"/>
    <s v="C"/>
    <s v="Labor"/>
    <s v="OPC"/>
    <m/>
    <s v="BNL"/>
    <s v="R&amp;D"/>
    <s v="SC_MAG"/>
    <x v="3"/>
    <m/>
    <m/>
    <m/>
    <m/>
    <m/>
    <m/>
    <m/>
    <m/>
    <m/>
    <n v="927.3"/>
    <m/>
    <m/>
    <m/>
    <m/>
    <m/>
    <m/>
    <m/>
    <m/>
    <m/>
    <x v="0"/>
    <x v="0"/>
    <m/>
  </r>
  <r>
    <s v=""/>
    <s v=" RD_0303_2290"/>
    <s v="Verticle Cold Test - Wiring Stand Install and Test"/>
    <s v="6.02.03.03.02"/>
    <x v="0"/>
    <d v="2025-05-29T00:00:00"/>
    <d v="2025-06-11T00:00:00"/>
    <s v="jtolle"/>
    <s v="hwitte"/>
    <n v="9273"/>
    <s v="CON"/>
    <s v="C"/>
    <s v="Labor"/>
    <s v="OPC"/>
    <m/>
    <s v="BNL"/>
    <s v="R&amp;D"/>
    <s v="SC_MAG"/>
    <x v="3"/>
    <m/>
    <m/>
    <m/>
    <m/>
    <m/>
    <m/>
    <m/>
    <m/>
    <m/>
    <n v="9273"/>
    <m/>
    <m/>
    <m/>
    <m/>
    <m/>
    <m/>
    <m/>
    <m/>
    <m/>
    <x v="0"/>
    <x v="0"/>
    <m/>
  </r>
  <r>
    <s v=""/>
    <s v=" RD_0303_2310"/>
    <s v="Verticle Cold Test - 300k elect test &amp; magnetic msmt"/>
    <s v="6.02.03.03.02"/>
    <x v="0"/>
    <d v="2025-06-13T00:00:00"/>
    <d v="2025-06-17T00:00:00"/>
    <s v="jtolle"/>
    <s v="hwitte"/>
    <n v="2781.9"/>
    <s v="CON"/>
    <s v="C"/>
    <s v="Labor"/>
    <s v="OPC"/>
    <m/>
    <s v="BNL"/>
    <s v="R&amp;D"/>
    <s v="SC_MAG"/>
    <x v="3"/>
    <m/>
    <m/>
    <m/>
    <m/>
    <m/>
    <m/>
    <m/>
    <m/>
    <m/>
    <n v="2781.9"/>
    <m/>
    <m/>
    <m/>
    <m/>
    <m/>
    <m/>
    <m/>
    <m/>
    <m/>
    <x v="0"/>
    <x v="0"/>
    <m/>
  </r>
  <r>
    <s v=""/>
    <s v=" RD_0303_2320"/>
    <s v="Verticle Cold Test - Cool down to 4.5K"/>
    <s v="6.02.03.03.02"/>
    <x v="0"/>
    <d v="2025-06-18T00:00:00"/>
    <d v="2025-06-23T00:00:00"/>
    <s v="jtolle"/>
    <s v="hwitte"/>
    <n v="3709.2"/>
    <s v="CON"/>
    <s v="C"/>
    <s v="Labor"/>
    <s v="OPC"/>
    <m/>
    <s v="BNL"/>
    <s v="R&amp;D"/>
    <s v="SC_MAG"/>
    <x v="3"/>
    <m/>
    <m/>
    <m/>
    <m/>
    <m/>
    <m/>
    <m/>
    <m/>
    <m/>
    <n v="3709.2"/>
    <m/>
    <m/>
    <m/>
    <m/>
    <m/>
    <m/>
    <m/>
    <m/>
    <m/>
    <x v="0"/>
    <x v="0"/>
    <m/>
  </r>
  <r>
    <s v=""/>
    <s v=" RD_0303_2330"/>
    <s v="Verticle Cold Test - 4.5k elect, quench, DC loop, Harmonics"/>
    <s v="6.02.03.03.02"/>
    <x v="0"/>
    <d v="2025-06-24T00:00:00"/>
    <d v="2025-07-08T00:00:00"/>
    <s v="jtolle"/>
    <s v="hwitte"/>
    <n v="9273"/>
    <s v="CON"/>
    <s v="C"/>
    <s v="Labor"/>
    <s v="OPC"/>
    <m/>
    <s v="BNL"/>
    <s v="R&amp;D"/>
    <s v="SC_MAG"/>
    <x v="3"/>
    <m/>
    <m/>
    <m/>
    <m/>
    <m/>
    <m/>
    <m/>
    <m/>
    <m/>
    <n v="9273"/>
    <m/>
    <m/>
    <m/>
    <m/>
    <m/>
    <m/>
    <m/>
    <m/>
    <m/>
    <x v="0"/>
    <x v="0"/>
    <m/>
  </r>
  <r>
    <s v=""/>
    <s v=" RD_0303_2340"/>
    <s v="Verticle Cold Test - Warmup"/>
    <s v="6.02.03.03.02"/>
    <x v="0"/>
    <d v="2025-07-09T00:00:00"/>
    <d v="2025-07-14T00:00:00"/>
    <s v="jtolle"/>
    <s v="hwitte"/>
    <n v="1854.6"/>
    <s v="CON"/>
    <s v="C"/>
    <s v="Labor"/>
    <s v="OPC"/>
    <m/>
    <s v="BNL"/>
    <s v="R&amp;D"/>
    <s v="SC_MAG"/>
    <x v="3"/>
    <m/>
    <m/>
    <m/>
    <m/>
    <m/>
    <m/>
    <m/>
    <m/>
    <m/>
    <n v="1854.6"/>
    <m/>
    <m/>
    <m/>
    <m/>
    <m/>
    <m/>
    <m/>
    <m/>
    <m/>
    <x v="0"/>
    <x v="0"/>
    <m/>
  </r>
  <r>
    <s v=""/>
    <s v=" RD_0303_2350"/>
    <s v="Verticle Cold Test - Remove from Dewar, test fixture"/>
    <s v="6.02.03.03.02"/>
    <x v="0"/>
    <d v="2025-07-15T00:00:00"/>
    <d v="2025-07-21T00:00:00"/>
    <s v="jtolle"/>
    <s v="hwitte"/>
    <n v="4636.5"/>
    <s v="CON"/>
    <s v="C"/>
    <s v="Labor"/>
    <s v="OPC"/>
    <m/>
    <s v="BNL"/>
    <s v="R&amp;D"/>
    <s v="SC_MAG"/>
    <x v="3"/>
    <m/>
    <m/>
    <m/>
    <m/>
    <m/>
    <m/>
    <m/>
    <m/>
    <m/>
    <n v="4636.5"/>
    <m/>
    <m/>
    <m/>
    <m/>
    <m/>
    <m/>
    <m/>
    <m/>
    <m/>
    <x v="0"/>
    <x v="0"/>
    <m/>
  </r>
  <r>
    <s v=""/>
    <s v=" RD_0303_2300"/>
    <s v="Verticle Cold Test - Install in Dewar"/>
    <s v="6.02.03.03.02"/>
    <x v="0"/>
    <d v="2025-06-12T00:00:00"/>
    <d v="2025-06-12T00:00:00"/>
    <s v="jtolle"/>
    <s v="hwitte"/>
    <n v="927.3"/>
    <s v="CON"/>
    <s v="C"/>
    <s v="Labor"/>
    <s v="OPC"/>
    <m/>
    <s v="BNL"/>
    <s v="R&amp;D"/>
    <s v="SC_MAG"/>
    <x v="3"/>
    <m/>
    <m/>
    <m/>
    <m/>
    <m/>
    <m/>
    <m/>
    <m/>
    <m/>
    <n v="927.3"/>
    <m/>
    <m/>
    <m/>
    <m/>
    <m/>
    <m/>
    <m/>
    <m/>
    <m/>
    <x v="0"/>
    <x v="0"/>
    <m/>
  </r>
  <r>
    <s v=""/>
    <s v=" RD_0303_2320"/>
    <s v="Verticle Cold Test - Cool down to 4.5K"/>
    <s v="6.02.03.03.02"/>
    <x v="0"/>
    <d v="2025-06-18T00:00:00"/>
    <d v="2025-06-23T00:00:00"/>
    <s v="jtolle"/>
    <s v="hwitte"/>
    <n v="3709.2"/>
    <s v="CON"/>
    <s v="C"/>
    <s v="Labor"/>
    <s v="OPC"/>
    <m/>
    <s v="BNL"/>
    <s v="R&amp;D"/>
    <s v="SC_MAG"/>
    <x v="3"/>
    <m/>
    <m/>
    <m/>
    <m/>
    <m/>
    <m/>
    <m/>
    <m/>
    <m/>
    <n v="3709.2"/>
    <m/>
    <m/>
    <m/>
    <m/>
    <m/>
    <m/>
    <m/>
    <m/>
    <m/>
    <x v="0"/>
    <x v="0"/>
    <m/>
  </r>
  <r>
    <s v=""/>
    <s v=" RD_0303_2330"/>
    <s v="Verticle Cold Test - 4.5k elect, quench, DC loop, Harmonics"/>
    <s v="6.02.03.03.02"/>
    <x v="0"/>
    <d v="2025-06-24T00:00:00"/>
    <d v="2025-07-08T00:00:00"/>
    <s v="jtolle"/>
    <s v="hwitte"/>
    <n v="9273"/>
    <s v="CON"/>
    <s v="C"/>
    <s v="Labor"/>
    <s v="OPC"/>
    <m/>
    <s v="BNL"/>
    <s v="R&amp;D"/>
    <s v="SC_MAG"/>
    <x v="3"/>
    <m/>
    <m/>
    <m/>
    <m/>
    <m/>
    <m/>
    <m/>
    <m/>
    <m/>
    <n v="9273"/>
    <m/>
    <m/>
    <m/>
    <m/>
    <m/>
    <m/>
    <m/>
    <m/>
    <m/>
    <x v="0"/>
    <x v="0"/>
    <m/>
  </r>
  <r>
    <s v=""/>
    <s v=" RD_0303_2340"/>
    <s v="Verticle Cold Test - Warmup"/>
    <s v="6.02.03.03.02"/>
    <x v="0"/>
    <d v="2025-07-09T00:00:00"/>
    <d v="2025-07-14T00:00:00"/>
    <s v="jtolle"/>
    <s v="hwitte"/>
    <n v="3709.2"/>
    <s v="CON"/>
    <s v="C"/>
    <s v="Labor"/>
    <s v="OPC"/>
    <m/>
    <s v="BNL"/>
    <s v="R&amp;D"/>
    <s v="SC_MAG"/>
    <x v="3"/>
    <m/>
    <m/>
    <m/>
    <m/>
    <m/>
    <m/>
    <m/>
    <m/>
    <m/>
    <n v="3709.2"/>
    <m/>
    <m/>
    <m/>
    <m/>
    <m/>
    <m/>
    <m/>
    <m/>
    <m/>
    <x v="0"/>
    <x v="0"/>
    <m/>
  </r>
  <r>
    <s v=""/>
    <s v=" RD_0303_2310"/>
    <s v="Verticle Cold Test - 300k elect test &amp; magnetic msmt"/>
    <s v="6.02.03.03.02"/>
    <x v="0"/>
    <d v="2025-06-13T00:00:00"/>
    <d v="2025-06-17T00:00:00"/>
    <s v="jtolle"/>
    <s v="hwitte"/>
    <n v="3197.52"/>
    <s v="CON"/>
    <s v="C"/>
    <s v="Labor"/>
    <s v="OPC"/>
    <m/>
    <s v="BNL"/>
    <s v="R&amp;D"/>
    <s v="SC_MAG"/>
    <x v="3"/>
    <m/>
    <m/>
    <m/>
    <m/>
    <m/>
    <m/>
    <m/>
    <m/>
    <m/>
    <n v="3197.52"/>
    <m/>
    <m/>
    <m/>
    <m/>
    <m/>
    <m/>
    <m/>
    <m/>
    <m/>
    <x v="0"/>
    <x v="0"/>
    <m/>
  </r>
  <r>
    <s v=""/>
    <s v=" RD_0303_2320"/>
    <s v="Verticle Cold Test - Cool down to 4.5K"/>
    <s v="6.02.03.03.02"/>
    <x v="0"/>
    <d v="2025-06-18T00:00:00"/>
    <d v="2025-06-23T00:00:00"/>
    <s v="jtolle"/>
    <s v="hwitte"/>
    <n v="4263.3599999999997"/>
    <s v="CON"/>
    <s v="C"/>
    <s v="Labor"/>
    <s v="OPC"/>
    <m/>
    <s v="BNL"/>
    <s v="R&amp;D"/>
    <s v="SC_MAG"/>
    <x v="3"/>
    <m/>
    <m/>
    <m/>
    <m/>
    <m/>
    <m/>
    <m/>
    <m/>
    <m/>
    <n v="4263.3599999999997"/>
    <m/>
    <m/>
    <m/>
    <m/>
    <m/>
    <m/>
    <m/>
    <m/>
    <m/>
    <x v="0"/>
    <x v="0"/>
    <m/>
  </r>
  <r>
    <s v=""/>
    <s v=" RD_0303_2330"/>
    <s v="Verticle Cold Test - 4.5k elect, quench, DC loop, Harmonics"/>
    <s v="6.02.03.03.02"/>
    <x v="0"/>
    <d v="2025-06-24T00:00:00"/>
    <d v="2025-07-08T00:00:00"/>
    <s v="jtolle"/>
    <s v="hwitte"/>
    <n v="10658.41"/>
    <s v="CON"/>
    <s v="C"/>
    <s v="Labor"/>
    <s v="OPC"/>
    <m/>
    <s v="BNL"/>
    <s v="R&amp;D"/>
    <s v="SC_MAG"/>
    <x v="3"/>
    <m/>
    <m/>
    <m/>
    <m/>
    <m/>
    <m/>
    <m/>
    <m/>
    <m/>
    <n v="10658.41"/>
    <m/>
    <m/>
    <m/>
    <m/>
    <m/>
    <m/>
    <m/>
    <m/>
    <m/>
    <x v="0"/>
    <x v="0"/>
    <m/>
  </r>
  <r>
    <s v=""/>
    <s v=" RD_0303_2320"/>
    <s v="Verticle Cold Test - Cool down to 4.5K"/>
    <s v="6.02.03.03.02"/>
    <x v="0"/>
    <d v="2025-06-18T00:00:00"/>
    <d v="2025-06-23T00:00:00"/>
    <s v="jtolle"/>
    <s v="hwitte"/>
    <n v="1441.64"/>
    <s v="CON"/>
    <s v="C"/>
    <s v="Labor"/>
    <s v="OPC"/>
    <m/>
    <s v="BNL"/>
    <s v="R&amp;D"/>
    <s v="SC_MAG"/>
    <x v="3"/>
    <m/>
    <m/>
    <m/>
    <m/>
    <m/>
    <m/>
    <m/>
    <m/>
    <m/>
    <n v="1441.64"/>
    <m/>
    <m/>
    <m/>
    <m/>
    <m/>
    <m/>
    <m/>
    <m/>
    <m/>
    <x v="0"/>
    <x v="0"/>
    <m/>
  </r>
  <r>
    <s v=""/>
    <s v=" RD_0303_2330"/>
    <s v="Verticle Cold Test - 4.5k elect, quench, DC loop, Harmonics"/>
    <s v="6.02.03.03.02"/>
    <x v="0"/>
    <d v="2025-06-24T00:00:00"/>
    <d v="2025-07-08T00:00:00"/>
    <s v="jtolle"/>
    <s v="hwitte"/>
    <n v="13651.99"/>
    <s v="CON"/>
    <s v="C"/>
    <s v="Labor"/>
    <s v="OPC"/>
    <m/>
    <s v="BNL"/>
    <s v="R&amp;D"/>
    <s v="SC_MAG"/>
    <x v="3"/>
    <m/>
    <m/>
    <m/>
    <m/>
    <m/>
    <m/>
    <m/>
    <m/>
    <m/>
    <n v="13651.99"/>
    <m/>
    <m/>
    <m/>
    <m/>
    <m/>
    <m/>
    <m/>
    <m/>
    <m/>
    <x v="0"/>
    <x v="0"/>
    <m/>
  </r>
  <r>
    <s v=""/>
    <s v=" RD_0303_2330"/>
    <s v="Verticle Cold Test - 4.5k elect, quench, DC loop, Harmonics"/>
    <s v="6.02.03.03.02"/>
    <x v="0"/>
    <d v="2025-06-24T00:00:00"/>
    <d v="2025-07-08T00:00:00"/>
    <s v="jtolle"/>
    <s v="hwitte"/>
    <n v="14416.36"/>
    <s v="CON"/>
    <s v="C"/>
    <s v="Labor"/>
    <s v="OPC"/>
    <m/>
    <s v="BNL"/>
    <s v="R&amp;D"/>
    <s v="SC_MAG"/>
    <x v="3"/>
    <m/>
    <m/>
    <m/>
    <m/>
    <m/>
    <m/>
    <m/>
    <m/>
    <m/>
    <n v="14416.36"/>
    <m/>
    <m/>
    <m/>
    <m/>
    <m/>
    <m/>
    <m/>
    <m/>
    <m/>
    <x v="0"/>
    <x v="0"/>
    <m/>
  </r>
  <r>
    <s v=""/>
    <s v=" RD_0303_2310"/>
    <s v="Verticle Cold Test - 300k elect test &amp; magnetic msmt"/>
    <s v="6.02.03.03.02"/>
    <x v="0"/>
    <d v="2025-06-13T00:00:00"/>
    <d v="2025-06-17T00:00:00"/>
    <s v="jtolle"/>
    <s v="hwitte"/>
    <n v="4324.91"/>
    <s v="CON"/>
    <s v="C"/>
    <s v="Labor"/>
    <s v="OPC"/>
    <m/>
    <s v="BNL"/>
    <s v="R&amp;D"/>
    <s v="SC_MAG"/>
    <x v="3"/>
    <m/>
    <m/>
    <m/>
    <m/>
    <m/>
    <m/>
    <m/>
    <m/>
    <m/>
    <n v="4324.91"/>
    <m/>
    <m/>
    <m/>
    <m/>
    <m/>
    <m/>
    <m/>
    <m/>
    <m/>
    <x v="0"/>
    <x v="0"/>
    <m/>
  </r>
  <r>
    <s v=""/>
    <s v=" RD_0303_2280"/>
    <s v="Cold Test Materials (Consumables)"/>
    <s v="6.02.03.03.02"/>
    <x v="0"/>
    <d v="2025-04-23T00:00:00"/>
    <d v="2025-05-20T00:00:00"/>
    <s v="jtolle"/>
    <s v="hwitte"/>
    <n v="77978.78"/>
    <s v="CON"/>
    <s v="C"/>
    <s v="Nonlabor"/>
    <s v="OPC"/>
    <m/>
    <s v="BNL"/>
    <s v="R&amp;D"/>
    <s v="SC_MAG"/>
    <x v="3"/>
    <s v="U"/>
    <m/>
    <m/>
    <m/>
    <m/>
    <m/>
    <m/>
    <m/>
    <m/>
    <n v="77978.78"/>
    <m/>
    <m/>
    <m/>
    <m/>
    <m/>
    <m/>
    <m/>
    <m/>
    <m/>
    <x v="0"/>
    <x v="0"/>
    <m/>
  </r>
  <r>
    <s v=""/>
    <s v=" RD_0303_1980"/>
    <s v="Super Conducting Cable/Coating - Vendor Fabrication"/>
    <s v="6.02.03.03.02"/>
    <x v="0"/>
    <d v="2023-12-06T00:00:00"/>
    <d v="2024-01-19T00:00:00"/>
    <s v="jtolle"/>
    <s v="hwitte"/>
    <n v="79994.399999999994"/>
    <s v="CON"/>
    <s v="C"/>
    <s v="Nonlabor"/>
    <s v="OPC"/>
    <m/>
    <s v="BNL"/>
    <s v="R&amp;D"/>
    <s v="SC_MAG"/>
    <x v="3"/>
    <s v="P.S410"/>
    <m/>
    <m/>
    <m/>
    <m/>
    <m/>
    <m/>
    <m/>
    <n v="79994.399999999994"/>
    <m/>
    <m/>
    <m/>
    <m/>
    <m/>
    <m/>
    <m/>
    <m/>
    <m/>
    <m/>
    <x v="0"/>
    <x v="0"/>
    <m/>
  </r>
  <r>
    <s v=""/>
    <s v=" RD_0303_2200"/>
    <s v="Tooling Fab - Vendor Fabrication"/>
    <s v="6.02.03.03.02"/>
    <x v="0"/>
    <d v="2023-11-29T00:00:00"/>
    <d v="2024-02-26T00:00:00"/>
    <s v="jtolle"/>
    <s v="hwitte"/>
    <n v="70132.800000000003"/>
    <s v="CON"/>
    <s v="C"/>
    <s v="Nonlabor"/>
    <s v="OPC"/>
    <m/>
    <s v="BNL"/>
    <s v="R&amp;D"/>
    <s v="SC_MAG"/>
    <x v="3"/>
    <s v="P.S413"/>
    <m/>
    <m/>
    <m/>
    <m/>
    <m/>
    <m/>
    <m/>
    <n v="70132.800000000003"/>
    <m/>
    <m/>
    <m/>
    <m/>
    <m/>
    <m/>
    <m/>
    <m/>
    <m/>
    <m/>
    <x v="0"/>
    <x v="0"/>
    <m/>
  </r>
  <r>
    <s v=""/>
    <s v=" RD_0303_2060"/>
    <s v="Coil Assembly + Yoke Material - Vendor Fabrication"/>
    <s v="6.02.03.03.02"/>
    <x v="0"/>
    <d v="2024-01-22T00:00:00"/>
    <d v="2024-04-15T00:00:00"/>
    <s v="jtolle"/>
    <s v="hwitte"/>
    <n v="852764.14"/>
    <s v="CON"/>
    <s v="C"/>
    <s v="Nonlabor"/>
    <s v="OPC"/>
    <m/>
    <s v="BNL"/>
    <s v="R&amp;D"/>
    <s v="SC_MAG"/>
    <x v="3"/>
    <s v="S.P312"/>
    <s v="APP00089"/>
    <m/>
    <m/>
    <m/>
    <m/>
    <m/>
    <m/>
    <n v="852764.14"/>
    <m/>
    <m/>
    <m/>
    <m/>
    <m/>
    <m/>
    <m/>
    <m/>
    <m/>
    <m/>
    <x v="0"/>
    <x v="0"/>
    <m/>
  </r>
  <r>
    <s v=""/>
    <s v=" EJ_0201_2020"/>
    <s v="RCS Quad - Engineering"/>
    <s v="6.03.02.01.01"/>
    <x v="1"/>
    <d v="2023-07-07T00:00:00"/>
    <d v="2023-10-23T00:00:00"/>
    <s v="jtolle"/>
    <s v="hwitte"/>
    <n v="15685.69"/>
    <s v="EDIA"/>
    <s v="C"/>
    <s v="Labor"/>
    <s v="TEC"/>
    <m/>
    <s v="BNL"/>
    <s v="PED"/>
    <s v="NC_MAG"/>
    <x v="6"/>
    <s v="D.APP42"/>
    <m/>
    <m/>
    <m/>
    <m/>
    <m/>
    <m/>
    <n v="12548.55"/>
    <n v="3137.14"/>
    <m/>
    <m/>
    <m/>
    <m/>
    <m/>
    <m/>
    <m/>
    <m/>
    <m/>
    <m/>
    <x v="0"/>
    <x v="0"/>
    <m/>
  </r>
  <r>
    <s v=""/>
    <s v=" EJ_0201_2020"/>
    <s v="RCS Quad - Engineering"/>
    <s v="6.03.02.01.01"/>
    <x v="1"/>
    <d v="2023-07-07T00:00:00"/>
    <d v="2023-10-23T00:00:00"/>
    <s v="jtolle"/>
    <s v="hwitte"/>
    <n v="20693.990000000002"/>
    <s v="EDIA"/>
    <s v="C"/>
    <s v="Labor"/>
    <s v="TEC"/>
    <m/>
    <s v="BNL"/>
    <s v="PED"/>
    <s v="NC_MAG"/>
    <x v="6"/>
    <s v="D.APP42"/>
    <m/>
    <m/>
    <m/>
    <m/>
    <m/>
    <m/>
    <n v="16555.189999999999"/>
    <n v="4138.8"/>
    <m/>
    <m/>
    <m/>
    <m/>
    <m/>
    <m/>
    <m/>
    <m/>
    <m/>
    <m/>
    <x v="0"/>
    <x v="0"/>
    <m/>
  </r>
  <r>
    <s v=""/>
    <s v=" EJ_0201_2020"/>
    <s v="RCS Quad - Engineering"/>
    <s v="6.03.02.01.01"/>
    <x v="1"/>
    <d v="2023-07-07T00:00:00"/>
    <d v="2023-10-23T00:00:00"/>
    <s v="jtolle"/>
    <s v="hwitte"/>
    <n v="21216.17"/>
    <s v="EDIA"/>
    <s v="C"/>
    <s v="Labor"/>
    <s v="TEC"/>
    <m/>
    <s v="BNL"/>
    <s v="PED"/>
    <s v="NC_MAG"/>
    <x v="6"/>
    <s v="D.APP42"/>
    <m/>
    <m/>
    <m/>
    <m/>
    <m/>
    <m/>
    <n v="16972.93"/>
    <n v="4243.2299999999996"/>
    <m/>
    <m/>
    <m/>
    <m/>
    <m/>
    <m/>
    <m/>
    <m/>
    <m/>
    <m/>
    <x v="0"/>
    <x v="0"/>
    <m/>
  </r>
  <r>
    <s v=""/>
    <s v=" EJ_0201_2030"/>
    <s v="RCS Quad - Spec/Statement of Work/Acquisition Plan/APP"/>
    <s v="6.03.02.01.01"/>
    <x v="1"/>
    <d v="2023-09-18T00:00:00"/>
    <d v="2023-12-14T00:00:00"/>
    <s v="jtolle"/>
    <s v="hwitte"/>
    <n v="16030.97"/>
    <s v="EDIA"/>
    <s v="C"/>
    <s v="Labor"/>
    <s v="TEC"/>
    <m/>
    <s v="BNL"/>
    <s v="Const.Procure"/>
    <s v="NC_MAG"/>
    <x v="10"/>
    <s v="D.APP42"/>
    <m/>
    <m/>
    <m/>
    <m/>
    <m/>
    <m/>
    <n v="2671.83"/>
    <n v="13359.15"/>
    <m/>
    <m/>
    <m/>
    <m/>
    <m/>
    <m/>
    <m/>
    <m/>
    <m/>
    <m/>
    <x v="0"/>
    <x v="0"/>
    <m/>
  </r>
  <r>
    <s v=""/>
    <s v=" EJ_0201_2030"/>
    <s v="RCS Quad - Spec/Statement of Work/Acquisition Plan/APP"/>
    <s v="6.03.02.01.01"/>
    <x v="1"/>
    <d v="2023-09-18T00:00:00"/>
    <d v="2023-12-14T00:00:00"/>
    <s v="jtolle"/>
    <s v="hwitte"/>
    <n v="21149.52"/>
    <s v="EDIA"/>
    <s v="C"/>
    <s v="Labor"/>
    <s v="TEC"/>
    <m/>
    <s v="BNL"/>
    <s v="Const.Procure"/>
    <s v="NC_MAG"/>
    <x v="10"/>
    <s v="D.APP42"/>
    <m/>
    <m/>
    <m/>
    <m/>
    <m/>
    <m/>
    <n v="3524.92"/>
    <n v="17624.599999999999"/>
    <m/>
    <m/>
    <m/>
    <m/>
    <m/>
    <m/>
    <m/>
    <m/>
    <m/>
    <m/>
    <x v="0"/>
    <x v="0"/>
    <m/>
  </r>
  <r>
    <s v=""/>
    <s v=" EJ_0201_2030"/>
    <s v="RCS Quad - Spec/Statement of Work/Acquisition Plan/APP"/>
    <s v="6.03.02.01.01"/>
    <x v="1"/>
    <d v="2023-09-18T00:00:00"/>
    <d v="2023-12-14T00:00:00"/>
    <s v="jtolle"/>
    <s v="hwitte"/>
    <n v="21683.19"/>
    <s v="EDIA"/>
    <s v="C"/>
    <s v="Labor"/>
    <s v="TEC"/>
    <m/>
    <s v="BNL"/>
    <s v="Const.Procure"/>
    <s v="NC_MAG"/>
    <x v="10"/>
    <s v="D.APP42"/>
    <m/>
    <m/>
    <m/>
    <m/>
    <m/>
    <m/>
    <n v="3613.86"/>
    <n v="18069.32"/>
    <m/>
    <m/>
    <m/>
    <m/>
    <m/>
    <m/>
    <m/>
    <m/>
    <m/>
    <m/>
    <x v="0"/>
    <x v="0"/>
    <m/>
  </r>
  <r>
    <s v=""/>
    <s v=" EJ_0201_2370"/>
    <s v="RCS Sextupole - Engineering"/>
    <s v="6.03.02.01.02"/>
    <x v="1"/>
    <d v="2023-06-29T00:00:00"/>
    <d v="2023-10-23T00:00:00"/>
    <s v="jtolle"/>
    <s v="hwitte"/>
    <n v="15678.88"/>
    <s v="EDIA"/>
    <s v="C"/>
    <s v="Labor"/>
    <s v="TEC"/>
    <m/>
    <s v="BNL"/>
    <s v="PED"/>
    <s v="NC_MAG"/>
    <x v="6"/>
    <s v="D.APP44"/>
    <m/>
    <m/>
    <m/>
    <m/>
    <m/>
    <m/>
    <n v="12739.09"/>
    <n v="2939.79"/>
    <m/>
    <m/>
    <m/>
    <m/>
    <m/>
    <m/>
    <m/>
    <m/>
    <m/>
    <m/>
    <x v="0"/>
    <x v="0"/>
    <m/>
  </r>
  <r>
    <s v=""/>
    <s v=" EJ_0201_2370"/>
    <s v="RCS Sextupole - Engineering"/>
    <s v="6.03.02.01.02"/>
    <x v="1"/>
    <d v="2023-06-29T00:00:00"/>
    <d v="2023-10-23T00:00:00"/>
    <s v="jtolle"/>
    <s v="hwitte"/>
    <n v="20685"/>
    <s v="EDIA"/>
    <s v="C"/>
    <s v="Labor"/>
    <s v="TEC"/>
    <m/>
    <s v="BNL"/>
    <s v="PED"/>
    <s v="NC_MAG"/>
    <x v="6"/>
    <s v="D.APP44"/>
    <m/>
    <m/>
    <m/>
    <m/>
    <m/>
    <m/>
    <n v="16806.560000000001"/>
    <n v="3878.44"/>
    <m/>
    <m/>
    <m/>
    <m/>
    <m/>
    <m/>
    <m/>
    <m/>
    <m/>
    <m/>
    <x v="0"/>
    <x v="0"/>
    <m/>
  </r>
  <r>
    <s v=""/>
    <s v=" EJ_0201_2370"/>
    <s v="RCS Sextupole - Engineering"/>
    <s v="6.03.02.01.02"/>
    <x v="1"/>
    <d v="2023-06-29T00:00:00"/>
    <d v="2023-10-23T00:00:00"/>
    <s v="jtolle"/>
    <s v="hwitte"/>
    <n v="21206.95"/>
    <s v="EDIA"/>
    <s v="C"/>
    <s v="Labor"/>
    <s v="TEC"/>
    <m/>
    <s v="BNL"/>
    <s v="PED"/>
    <s v="NC_MAG"/>
    <x v="6"/>
    <s v="D.APP44"/>
    <m/>
    <m/>
    <m/>
    <m/>
    <m/>
    <m/>
    <n v="17230.650000000001"/>
    <n v="3976.3"/>
    <m/>
    <m/>
    <m/>
    <m/>
    <m/>
    <m/>
    <m/>
    <m/>
    <m/>
    <m/>
    <x v="0"/>
    <x v="0"/>
    <m/>
  </r>
  <r>
    <s v=""/>
    <s v=" EJ_0201_2380"/>
    <s v="RCS Sextupole - Spec/Statement of Work/Acquisition Plan/APP"/>
    <s v="6.03.02.01.02"/>
    <x v="1"/>
    <d v="2023-09-18T00:00:00"/>
    <d v="2023-12-14T00:00:00"/>
    <s v="jtolle"/>
    <s v="hwitte"/>
    <n v="16030.97"/>
    <s v="EDIA"/>
    <s v="C"/>
    <s v="Labor"/>
    <s v="TEC"/>
    <m/>
    <s v="BNL"/>
    <s v="Const.Procure"/>
    <s v="NC_MAG"/>
    <x v="10"/>
    <s v="D.APP44"/>
    <m/>
    <m/>
    <m/>
    <m/>
    <m/>
    <m/>
    <n v="2671.83"/>
    <n v="13359.15"/>
    <m/>
    <m/>
    <m/>
    <m/>
    <m/>
    <m/>
    <m/>
    <m/>
    <m/>
    <m/>
    <x v="0"/>
    <x v="0"/>
    <m/>
  </r>
  <r>
    <s v=""/>
    <s v=" EJ_0201_2380"/>
    <s v="RCS Sextupole - Spec/Statement of Work/Acquisition Plan/APP"/>
    <s v="6.03.02.01.02"/>
    <x v="1"/>
    <d v="2023-09-18T00:00:00"/>
    <d v="2023-12-14T00:00:00"/>
    <s v="jtolle"/>
    <s v="hwitte"/>
    <n v="21149.52"/>
    <s v="EDIA"/>
    <s v="C"/>
    <s v="Labor"/>
    <s v="TEC"/>
    <m/>
    <s v="BNL"/>
    <s v="Const.Procure"/>
    <s v="NC_MAG"/>
    <x v="10"/>
    <s v="D.APP44"/>
    <m/>
    <m/>
    <m/>
    <m/>
    <m/>
    <m/>
    <n v="3524.92"/>
    <n v="17624.599999999999"/>
    <m/>
    <m/>
    <m/>
    <m/>
    <m/>
    <m/>
    <m/>
    <m/>
    <m/>
    <m/>
    <x v="0"/>
    <x v="0"/>
    <m/>
  </r>
  <r>
    <s v=""/>
    <s v=" EJ_0201_2380"/>
    <s v="RCS Sextupole - Spec/Statement of Work/Acquisition Plan/APP"/>
    <s v="6.03.02.01.02"/>
    <x v="1"/>
    <d v="2023-09-18T00:00:00"/>
    <d v="2023-12-14T00:00:00"/>
    <s v="jtolle"/>
    <s v="hwitte"/>
    <n v="21683.19"/>
    <s v="EDIA"/>
    <s v="C"/>
    <s v="Labor"/>
    <s v="TEC"/>
    <m/>
    <s v="BNL"/>
    <s v="Const.Procure"/>
    <s v="NC_MAG"/>
    <x v="10"/>
    <s v="D.APP44"/>
    <m/>
    <m/>
    <m/>
    <m/>
    <m/>
    <m/>
    <n v="3613.86"/>
    <n v="18069.32"/>
    <m/>
    <m/>
    <m/>
    <m/>
    <m/>
    <m/>
    <m/>
    <m/>
    <m/>
    <m/>
    <x v="0"/>
    <x v="0"/>
    <m/>
  </r>
  <r>
    <s v=""/>
    <s v=" EJ_0201_2715"/>
    <s v="RCS Corrector - Engineering"/>
    <s v="6.03.02.01.03"/>
    <x v="0"/>
    <d v="2024-02-07T00:00:00"/>
    <d v="2024-05-01T00:00:00"/>
    <s v="jtolle"/>
    <s v="hwitte"/>
    <n v="5535.16"/>
    <s v="EDIA"/>
    <s v="C"/>
    <s v="Labor"/>
    <s v="TEC"/>
    <m/>
    <s v="BNL"/>
    <s v="PED"/>
    <s v="NC_MAG"/>
    <x v="6"/>
    <s v="S.P010"/>
    <m/>
    <m/>
    <m/>
    <m/>
    <m/>
    <m/>
    <m/>
    <n v="5535.16"/>
    <m/>
    <m/>
    <m/>
    <m/>
    <m/>
    <m/>
    <m/>
    <m/>
    <m/>
    <m/>
    <x v="0"/>
    <x v="0"/>
    <m/>
  </r>
  <r>
    <s v=""/>
    <s v=" EJ_0201_2715"/>
    <s v="RCS Corrector - Engineering"/>
    <s v="6.03.02.01.03"/>
    <x v="0"/>
    <d v="2024-02-07T00:00:00"/>
    <d v="2024-05-01T00:00:00"/>
    <s v="jtolle"/>
    <s v="hwitte"/>
    <n v="7089.8"/>
    <s v="EDIA"/>
    <s v="C"/>
    <s v="Labor"/>
    <s v="TEC"/>
    <m/>
    <s v="BNL"/>
    <s v="PED"/>
    <s v="NC_MAG"/>
    <x v="6"/>
    <s v="S.P010"/>
    <m/>
    <m/>
    <m/>
    <m/>
    <m/>
    <m/>
    <m/>
    <n v="7089.8"/>
    <m/>
    <m/>
    <m/>
    <m/>
    <m/>
    <m/>
    <m/>
    <m/>
    <m/>
    <m/>
    <x v="0"/>
    <x v="0"/>
    <m/>
  </r>
  <r>
    <s v=""/>
    <s v=" EJ_0201_2715"/>
    <s v="RCS Corrector - Engineering"/>
    <s v="6.03.02.01.03"/>
    <x v="0"/>
    <d v="2024-02-07T00:00:00"/>
    <d v="2024-05-01T00:00:00"/>
    <s v="jtolle"/>
    <s v="hwitte"/>
    <n v="7268.7"/>
    <s v="EDIA"/>
    <s v="C"/>
    <s v="Labor"/>
    <s v="TEC"/>
    <m/>
    <s v="BNL"/>
    <s v="PED"/>
    <s v="NC_MAG"/>
    <x v="6"/>
    <s v="S.P010"/>
    <m/>
    <m/>
    <m/>
    <m/>
    <m/>
    <m/>
    <m/>
    <n v="7268.7"/>
    <m/>
    <m/>
    <m/>
    <m/>
    <m/>
    <m/>
    <m/>
    <m/>
    <m/>
    <m/>
    <x v="0"/>
    <x v="0"/>
    <m/>
  </r>
  <r>
    <s v=""/>
    <s v=" EJ_0201_2725"/>
    <s v="RCS Corrector - Spec/Statement of Work"/>
    <s v="6.03.02.01.03"/>
    <x v="0"/>
    <d v="2024-05-02T00:00:00"/>
    <d v="2024-07-26T00:00:00"/>
    <s v="jtolle"/>
    <s v="hwitte"/>
    <n v="5535.16"/>
    <s v="EDIA"/>
    <s v="C"/>
    <s v="Labor"/>
    <s v="TEC"/>
    <m/>
    <s v="BNL"/>
    <s v="Const.Procure"/>
    <s v="NC_MAG"/>
    <x v="10"/>
    <s v="S.P010"/>
    <m/>
    <m/>
    <m/>
    <m/>
    <m/>
    <m/>
    <m/>
    <n v="5535.16"/>
    <m/>
    <m/>
    <m/>
    <m/>
    <m/>
    <m/>
    <m/>
    <m/>
    <m/>
    <m/>
    <x v="0"/>
    <x v="0"/>
    <m/>
  </r>
  <r>
    <s v=""/>
    <s v=" EJ_0201_2725"/>
    <s v="RCS Corrector - Spec/Statement of Work"/>
    <s v="6.03.02.01.03"/>
    <x v="0"/>
    <d v="2024-05-02T00:00:00"/>
    <d v="2024-07-26T00:00:00"/>
    <s v="jtolle"/>
    <s v="hwitte"/>
    <n v="7089.8"/>
    <s v="EDIA"/>
    <s v="C"/>
    <s v="Labor"/>
    <s v="TEC"/>
    <m/>
    <s v="BNL"/>
    <s v="Const.Procure"/>
    <s v="NC_MAG"/>
    <x v="10"/>
    <s v="S.P010"/>
    <m/>
    <m/>
    <m/>
    <m/>
    <m/>
    <m/>
    <m/>
    <n v="7089.8"/>
    <m/>
    <m/>
    <m/>
    <m/>
    <m/>
    <m/>
    <m/>
    <m/>
    <m/>
    <m/>
    <x v="0"/>
    <x v="0"/>
    <m/>
  </r>
  <r>
    <s v=""/>
    <s v=" EJ_0201_2725"/>
    <s v="RCS Corrector - Spec/Statement of Work"/>
    <s v="6.03.02.01.03"/>
    <x v="0"/>
    <d v="2024-05-02T00:00:00"/>
    <d v="2024-07-26T00:00:00"/>
    <s v="jtolle"/>
    <s v="hwitte"/>
    <n v="7268.7"/>
    <s v="EDIA"/>
    <s v="C"/>
    <s v="Labor"/>
    <s v="TEC"/>
    <m/>
    <s v="BNL"/>
    <s v="Const.Procure"/>
    <s v="NC_MAG"/>
    <x v="10"/>
    <s v="S.P010"/>
    <m/>
    <m/>
    <m/>
    <m/>
    <m/>
    <m/>
    <m/>
    <n v="7268.7"/>
    <m/>
    <m/>
    <m/>
    <m/>
    <m/>
    <m/>
    <m/>
    <m/>
    <m/>
    <m/>
    <x v="0"/>
    <x v="0"/>
    <m/>
  </r>
  <r>
    <s v=""/>
    <s v=" EJ_0201_2980"/>
    <s v="RCS Girder: Type 2 - Preliminary Design"/>
    <s v="6.03.02.01.04"/>
    <x v="0"/>
    <d v="2023-09-18T00:00:00"/>
    <d v="2024-03-13T00:00:00"/>
    <s v="jtolle"/>
    <s v="hwitte"/>
    <n v="39879.46"/>
    <s v="EDIA"/>
    <s v="C"/>
    <s v="Labor"/>
    <s v="TEC"/>
    <m/>
    <s v="BNL"/>
    <s v="PED"/>
    <s v="NC_MAG"/>
    <x v="6"/>
    <s v="S.P331"/>
    <m/>
    <m/>
    <m/>
    <m/>
    <m/>
    <m/>
    <n v="3323.29"/>
    <n v="36556.17"/>
    <m/>
    <m/>
    <m/>
    <m/>
    <m/>
    <m/>
    <m/>
    <m/>
    <m/>
    <m/>
    <x v="0"/>
    <x v="0"/>
    <m/>
  </r>
  <r>
    <s v=""/>
    <s v=" EJ_0201_3120"/>
    <s v="RCS Girder: Type 3 - Preliminary Design"/>
    <s v="6.03.02.01.04"/>
    <x v="0"/>
    <d v="2023-09-18T00:00:00"/>
    <d v="2024-03-13T00:00:00"/>
    <s v="jtolle"/>
    <s v="hwitte"/>
    <n v="39879.46"/>
    <s v="EDIA"/>
    <s v="C"/>
    <s v="Labor"/>
    <s v="TEC"/>
    <m/>
    <s v="BNL"/>
    <s v="PED"/>
    <s v="NC_MAG"/>
    <x v="6"/>
    <s v="S.P332"/>
    <m/>
    <m/>
    <m/>
    <m/>
    <m/>
    <m/>
    <n v="3323.29"/>
    <n v="36556.17"/>
    <m/>
    <m/>
    <m/>
    <m/>
    <m/>
    <m/>
    <m/>
    <m/>
    <m/>
    <m/>
    <x v="0"/>
    <x v="0"/>
    <m/>
  </r>
  <r>
    <s v=""/>
    <s v=" EJ_0201_3250"/>
    <s v="RCS Girder: Type 4 - Preliminary Design"/>
    <s v="6.03.02.01.04"/>
    <x v="0"/>
    <d v="2023-09-18T00:00:00"/>
    <d v="2024-03-13T00:00:00"/>
    <s v="jtolle"/>
    <s v="hwitte"/>
    <n v="39879.46"/>
    <s v="EDIA"/>
    <s v="C"/>
    <s v="Labor"/>
    <s v="TEC"/>
    <m/>
    <s v="BNL"/>
    <s v="PED"/>
    <s v="NC_MAG"/>
    <x v="6"/>
    <s v="S.P333"/>
    <m/>
    <m/>
    <m/>
    <m/>
    <m/>
    <m/>
    <n v="3323.29"/>
    <n v="36556.17"/>
    <m/>
    <m/>
    <m/>
    <m/>
    <m/>
    <m/>
    <m/>
    <m/>
    <m/>
    <m/>
    <x v="0"/>
    <x v="0"/>
    <m/>
  </r>
  <r>
    <s v=""/>
    <s v=" EJ_0201_3380"/>
    <s v="RCS Girder: Type 5 - Preliminary Design"/>
    <s v="6.03.02.01.04"/>
    <x v="0"/>
    <d v="2023-09-18T00:00:00"/>
    <d v="2024-03-13T00:00:00"/>
    <s v="jtolle"/>
    <s v="hwitte"/>
    <n v="39879.46"/>
    <s v="EDIA"/>
    <s v="C"/>
    <s v="Labor"/>
    <s v="TEC"/>
    <m/>
    <s v="BNL"/>
    <s v="PED"/>
    <s v="NC_MAG"/>
    <x v="6"/>
    <s v="S.P334"/>
    <m/>
    <m/>
    <m/>
    <m/>
    <m/>
    <m/>
    <n v="3323.29"/>
    <n v="36556.17"/>
    <m/>
    <m/>
    <m/>
    <m/>
    <m/>
    <m/>
    <m/>
    <m/>
    <m/>
    <m/>
    <x v="0"/>
    <x v="0"/>
    <m/>
  </r>
  <r>
    <s v=""/>
    <s v=" EJ_0201_2865"/>
    <s v="RCS Girder: Type 1 - Spec/Statement of Work/APP"/>
    <s v="6.03.02.01.04"/>
    <x v="0"/>
    <d v="2024-09-17T00:00:00"/>
    <d v="2024-12-13T00:00:00"/>
    <s v="jtolle"/>
    <s v="hwitte"/>
    <n v="13575.04"/>
    <s v="EDIA"/>
    <s v="C"/>
    <s v="Labor"/>
    <s v="TEC"/>
    <m/>
    <s v="BNL"/>
    <s v="Const.Procure"/>
    <s v="NC_MAG"/>
    <x v="10"/>
    <s v="S.P330"/>
    <m/>
    <m/>
    <m/>
    <m/>
    <m/>
    <m/>
    <m/>
    <n v="2262.5100000000002"/>
    <n v="11312.53"/>
    <m/>
    <m/>
    <m/>
    <m/>
    <m/>
    <m/>
    <m/>
    <m/>
    <m/>
    <x v="0"/>
    <x v="0"/>
    <m/>
  </r>
  <r>
    <s v=""/>
    <s v=" SR_0200_1015"/>
    <s v="ESR Dipole - Engineering (D1 &amp; D2)"/>
    <s v="6.04.02.01"/>
    <x v="1"/>
    <d v="2023-06-22T00:00:00"/>
    <d v="2023-12-14T00:00:00"/>
    <s v="jtolle"/>
    <s v="hwitte"/>
    <n v="31485.119999999999"/>
    <s v="EDIA"/>
    <s v="C"/>
    <s v="Labor"/>
    <s v="TEC"/>
    <m/>
    <s v="BNL"/>
    <s v="PED"/>
    <s v="NC_MAG"/>
    <x v="6"/>
    <s v="D25.APP09"/>
    <m/>
    <m/>
    <m/>
    <m/>
    <m/>
    <m/>
    <n v="18366.32"/>
    <n v="13118.8"/>
    <m/>
    <m/>
    <m/>
    <m/>
    <m/>
    <m/>
    <m/>
    <m/>
    <m/>
    <m/>
    <x v="0"/>
    <x v="0"/>
    <m/>
  </r>
  <r>
    <s v=""/>
    <s v=" SR_0200_1015"/>
    <s v="ESR Dipole - Engineering (D1 &amp; D2)"/>
    <s v="6.04.02.01"/>
    <x v="1"/>
    <d v="2023-06-22T00:00:00"/>
    <d v="2023-12-14T00:00:00"/>
    <s v="jtolle"/>
    <s v="hwitte"/>
    <n v="41538.04"/>
    <s v="EDIA"/>
    <s v="C"/>
    <s v="Labor"/>
    <s v="TEC"/>
    <m/>
    <s v="BNL"/>
    <s v="PED"/>
    <s v="NC_MAG"/>
    <x v="6"/>
    <s v="D25.APP09"/>
    <m/>
    <m/>
    <m/>
    <m/>
    <m/>
    <m/>
    <n v="24230.52"/>
    <n v="17307.52"/>
    <m/>
    <m/>
    <m/>
    <m/>
    <m/>
    <m/>
    <m/>
    <m/>
    <m/>
    <m/>
    <x v="0"/>
    <x v="0"/>
    <m/>
  </r>
  <r>
    <s v=""/>
    <s v=" SR_0200_1015"/>
    <s v="ESR Dipole - Engineering (D1 &amp; D2)"/>
    <s v="6.04.02.01"/>
    <x v="1"/>
    <d v="2023-06-22T00:00:00"/>
    <d v="2023-12-14T00:00:00"/>
    <s v="jtolle"/>
    <s v="hwitte"/>
    <n v="42586.17"/>
    <s v="EDIA"/>
    <s v="C"/>
    <s v="Labor"/>
    <s v="TEC"/>
    <m/>
    <s v="BNL"/>
    <s v="PED"/>
    <s v="NC_MAG"/>
    <x v="6"/>
    <s v="D25.APP09"/>
    <m/>
    <m/>
    <m/>
    <m/>
    <m/>
    <m/>
    <n v="24841.93"/>
    <n v="17744.240000000002"/>
    <m/>
    <m/>
    <m/>
    <m/>
    <m/>
    <m/>
    <m/>
    <m/>
    <m/>
    <m/>
    <x v="0"/>
    <x v="0"/>
    <m/>
  </r>
  <r>
    <s v=""/>
    <s v=" SR_0200_1045"/>
    <s v="ESR Dipole - Statement of Work / RFI / APP / AP"/>
    <s v="6.04.02.01"/>
    <x v="1"/>
    <d v="2023-09-18T00:00:00"/>
    <d v="2023-12-29T00:00:00"/>
    <s v="jtolle"/>
    <s v="hwitte"/>
    <n v="31963.54"/>
    <s v="EDIA"/>
    <s v="C"/>
    <s v="Labor"/>
    <s v="TEC"/>
    <m/>
    <s v="BNL"/>
    <s v="Const.Procure"/>
    <s v="NC_MAG"/>
    <x v="10"/>
    <s v="D25.APP09"/>
    <m/>
    <m/>
    <m/>
    <m/>
    <m/>
    <m/>
    <n v="4566.22"/>
    <n v="27397.32"/>
    <m/>
    <m/>
    <m/>
    <m/>
    <m/>
    <m/>
    <m/>
    <m/>
    <m/>
    <m/>
    <x v="0"/>
    <x v="0"/>
    <m/>
  </r>
  <r>
    <s v=""/>
    <s v=" SR_0200_1045"/>
    <s v="ESR Dipole - Statement of Work / RFI / APP / AP"/>
    <s v="6.04.02.01"/>
    <x v="1"/>
    <d v="2023-09-18T00:00:00"/>
    <d v="2023-12-29T00:00:00"/>
    <s v="jtolle"/>
    <s v="hwitte"/>
    <n v="42169.21"/>
    <s v="EDIA"/>
    <s v="C"/>
    <s v="Labor"/>
    <s v="TEC"/>
    <m/>
    <s v="BNL"/>
    <s v="Const.Procure"/>
    <s v="NC_MAG"/>
    <x v="10"/>
    <s v="D25.APP09"/>
    <m/>
    <m/>
    <m/>
    <m/>
    <m/>
    <m/>
    <n v="6024.17"/>
    <n v="36145.040000000001"/>
    <m/>
    <m/>
    <m/>
    <m/>
    <m/>
    <m/>
    <m/>
    <m/>
    <m/>
    <m/>
    <x v="0"/>
    <x v="0"/>
    <m/>
  </r>
  <r>
    <s v=""/>
    <s v=" SR_0200_1045"/>
    <s v="ESR Dipole - Statement of Work / RFI / APP / AP"/>
    <s v="6.04.02.01"/>
    <x v="1"/>
    <d v="2023-09-18T00:00:00"/>
    <d v="2023-12-29T00:00:00"/>
    <s v="jtolle"/>
    <s v="hwitte"/>
    <n v="43233.27"/>
    <s v="EDIA"/>
    <s v="C"/>
    <s v="Labor"/>
    <s v="TEC"/>
    <m/>
    <s v="BNL"/>
    <s v="Const.Procure"/>
    <s v="NC_MAG"/>
    <x v="10"/>
    <s v="D25.APP09"/>
    <m/>
    <m/>
    <m/>
    <m/>
    <m/>
    <m/>
    <n v="6176.18"/>
    <n v="37057.089999999997"/>
    <m/>
    <m/>
    <m/>
    <m/>
    <m/>
    <m/>
    <m/>
    <m/>
    <m/>
    <m/>
    <x v="0"/>
    <x v="0"/>
    <m/>
  </r>
  <r>
    <s v=""/>
    <s v=" SR_0200_1945"/>
    <s v="ESR Sextupole - Engineering"/>
    <s v="6.04.02.02"/>
    <x v="1"/>
    <d v="2023-06-22T00:00:00"/>
    <d v="2023-12-14T00:00:00"/>
    <s v="jtolle"/>
    <s v="hwitte"/>
    <n v="15803.81"/>
    <s v="EDIA"/>
    <s v="C"/>
    <s v="Labor"/>
    <s v="TEC"/>
    <m/>
    <s v="BNL"/>
    <s v="PED"/>
    <s v="NC_MAG"/>
    <x v="6"/>
    <s v="D.APP43"/>
    <m/>
    <m/>
    <m/>
    <m/>
    <m/>
    <m/>
    <n v="9218.89"/>
    <n v="6584.92"/>
    <m/>
    <m/>
    <m/>
    <m/>
    <m/>
    <m/>
    <m/>
    <m/>
    <m/>
    <m/>
    <x v="0"/>
    <x v="0"/>
    <m/>
  </r>
  <r>
    <s v=""/>
    <s v=" SR_0200_1945"/>
    <s v="ESR Sextupole - Engineering"/>
    <s v="6.04.02.02"/>
    <x v="1"/>
    <d v="2023-06-22T00:00:00"/>
    <d v="2023-12-14T00:00:00"/>
    <s v="jtolle"/>
    <s v="hwitte"/>
    <n v="20849.830000000002"/>
    <s v="EDIA"/>
    <s v="C"/>
    <s v="Labor"/>
    <s v="TEC"/>
    <m/>
    <s v="BNL"/>
    <s v="PED"/>
    <s v="NC_MAG"/>
    <x v="6"/>
    <s v="D.APP43"/>
    <m/>
    <m/>
    <m/>
    <m/>
    <m/>
    <m/>
    <n v="12162.4"/>
    <n v="8687.43"/>
    <m/>
    <m/>
    <m/>
    <m/>
    <m/>
    <m/>
    <m/>
    <m/>
    <m/>
    <m/>
    <x v="0"/>
    <x v="0"/>
    <m/>
  </r>
  <r>
    <s v=""/>
    <s v=" SR_0200_1945"/>
    <s v="ESR Sextupole - Engineering"/>
    <s v="6.04.02.02"/>
    <x v="1"/>
    <d v="2023-06-22T00:00:00"/>
    <d v="2023-12-14T00:00:00"/>
    <s v="jtolle"/>
    <s v="hwitte"/>
    <n v="21375.94"/>
    <s v="EDIA"/>
    <s v="C"/>
    <s v="Labor"/>
    <s v="TEC"/>
    <m/>
    <s v="BNL"/>
    <s v="PED"/>
    <s v="NC_MAG"/>
    <x v="6"/>
    <s v="D.APP43"/>
    <m/>
    <m/>
    <m/>
    <m/>
    <m/>
    <m/>
    <n v="12469.3"/>
    <n v="8906.64"/>
    <m/>
    <m/>
    <m/>
    <m/>
    <m/>
    <m/>
    <m/>
    <m/>
    <m/>
    <m/>
    <x v="0"/>
    <x v="0"/>
    <m/>
  </r>
  <r>
    <s v=""/>
    <s v=" SR_0200_1965"/>
    <s v="ESR Sextupole - Statement of Work / RFI / APP / AP"/>
    <s v="6.04.02.02"/>
    <x v="1"/>
    <d v="2023-09-18T00:00:00"/>
    <d v="2023-12-21T00:00:00"/>
    <s v="jtolle"/>
    <s v="hwitte"/>
    <n v="16037.96"/>
    <s v="EDIA"/>
    <s v="C"/>
    <s v="Labor"/>
    <s v="TEC"/>
    <m/>
    <s v="BNL"/>
    <s v="Const.Procure"/>
    <s v="NC_MAG"/>
    <x v="10"/>
    <s v="D.APP43"/>
    <m/>
    <m/>
    <m/>
    <m/>
    <m/>
    <m/>
    <n v="2467.38"/>
    <n v="13570.58"/>
    <m/>
    <m/>
    <m/>
    <m/>
    <m/>
    <m/>
    <m/>
    <m/>
    <m/>
    <m/>
    <x v="0"/>
    <x v="0"/>
    <m/>
  </r>
  <r>
    <s v=""/>
    <s v=" SR_0200_1965"/>
    <s v="ESR Sextupole - Statement of Work / RFI / APP / AP"/>
    <s v="6.04.02.02"/>
    <x v="1"/>
    <d v="2023-09-18T00:00:00"/>
    <d v="2023-12-21T00:00:00"/>
    <s v="jtolle"/>
    <s v="hwitte"/>
    <n v="21158.74"/>
    <s v="EDIA"/>
    <s v="C"/>
    <s v="Labor"/>
    <s v="TEC"/>
    <m/>
    <s v="BNL"/>
    <s v="Const.Procure"/>
    <s v="NC_MAG"/>
    <x v="10"/>
    <s v="D.APP43"/>
    <m/>
    <m/>
    <m/>
    <m/>
    <m/>
    <m/>
    <n v="3255.19"/>
    <n v="17903.55"/>
    <m/>
    <m/>
    <m/>
    <m/>
    <m/>
    <m/>
    <m/>
    <m/>
    <m/>
    <m/>
    <x v="0"/>
    <x v="0"/>
    <m/>
  </r>
  <r>
    <s v=""/>
    <s v=" SR_0200_1965"/>
    <s v="ESR Sextupole - Statement of Work / RFI / APP / AP"/>
    <s v="6.04.02.02"/>
    <x v="1"/>
    <d v="2023-09-18T00:00:00"/>
    <d v="2023-12-21T00:00:00"/>
    <s v="jtolle"/>
    <s v="hwitte"/>
    <n v="21692.639999999999"/>
    <s v="EDIA"/>
    <s v="C"/>
    <s v="Labor"/>
    <s v="TEC"/>
    <m/>
    <s v="BNL"/>
    <s v="Const.Procure"/>
    <s v="NC_MAG"/>
    <x v="10"/>
    <s v="D.APP43"/>
    <m/>
    <m/>
    <m/>
    <m/>
    <m/>
    <m/>
    <n v="3337.33"/>
    <n v="18355.310000000001"/>
    <m/>
    <m/>
    <m/>
    <m/>
    <m/>
    <m/>
    <m/>
    <m/>
    <m/>
    <m/>
    <x v="0"/>
    <x v="0"/>
    <m/>
  </r>
  <r>
    <s v=""/>
    <s v=" AIF_0303_2710"/>
    <s v="Unit Substation Xfmrs for Large PS - Travel  Budget"/>
    <s v="6.11.03.03"/>
    <x v="0"/>
    <d v="2027-02-16T00:00:00"/>
    <d v="2029-02-13T00:00:00"/>
    <s v="apatil"/>
    <s v="nehring"/>
    <n v="4404.92"/>
    <s v="EDIA"/>
    <s v="C"/>
    <s v="Nonlabor"/>
    <s v="TEC"/>
    <m/>
    <s v="BNL"/>
    <s v="Const"/>
    <s v="INF"/>
    <x v="9"/>
    <s v="T"/>
    <m/>
    <m/>
    <m/>
    <m/>
    <m/>
    <m/>
    <m/>
    <m/>
    <m/>
    <m/>
    <n v="1409.57"/>
    <n v="2202.46"/>
    <n v="792.88"/>
    <m/>
    <m/>
    <m/>
    <m/>
    <m/>
    <x v="0"/>
    <x v="0"/>
    <m/>
  </r>
  <r>
    <s v=""/>
    <s v=" E0607_103605"/>
    <s v="Controls Management - FY26 - Travel"/>
    <s v="6.07.02.01"/>
    <x v="0"/>
    <d v="2025-10-01T00:00:00"/>
    <d v="2026-09-30T00:00:00"/>
    <s v="mahmed"/>
    <s v="jpjamilk"/>
    <n v="0"/>
    <s v="EDIA"/>
    <s v="A"/>
    <s v="Nonlabor"/>
    <s v="TEC"/>
    <m/>
    <s v="BNL"/>
    <s v="Const"/>
    <s v="CONT"/>
    <x v="0"/>
    <s v="T"/>
    <m/>
    <m/>
    <m/>
    <m/>
    <m/>
    <m/>
    <m/>
    <m/>
    <m/>
    <m/>
    <m/>
    <m/>
    <m/>
    <m/>
    <m/>
    <m/>
    <m/>
    <m/>
    <x v="0"/>
    <x v="0"/>
    <m/>
  </r>
  <r>
    <s v=""/>
    <s v=" E0607_104565"/>
    <s v="Controls Management - FY27 - Travel"/>
    <s v="6.07.02.01"/>
    <x v="0"/>
    <d v="2026-10-01T00:00:00"/>
    <d v="2027-09-30T00:00:00"/>
    <s v="mahmed"/>
    <s v="jpjamilk"/>
    <n v="0"/>
    <s v="EDIA"/>
    <s v="A"/>
    <s v="Nonlabor"/>
    <s v="TEC"/>
    <m/>
    <s v="BNL"/>
    <s v="Const"/>
    <s v="CONT"/>
    <x v="0"/>
    <s v="T"/>
    <m/>
    <m/>
    <m/>
    <m/>
    <m/>
    <m/>
    <m/>
    <m/>
    <m/>
    <m/>
    <m/>
    <m/>
    <m/>
    <m/>
    <m/>
    <m/>
    <m/>
    <m/>
    <x v="0"/>
    <x v="0"/>
    <m/>
  </r>
  <r>
    <s v=""/>
    <s v=" E0607_106115"/>
    <s v="Controls Management - FY28 - Travel"/>
    <s v="6.07.02.01"/>
    <x v="0"/>
    <d v="2027-10-01T00:00:00"/>
    <d v="2028-09-29T00:00:00"/>
    <s v="mahmed"/>
    <s v="jpjamilk"/>
    <n v="0"/>
    <s v="EDIA"/>
    <s v="A"/>
    <s v="Nonlabor"/>
    <s v="TEC"/>
    <m/>
    <s v="BNL"/>
    <s v="Const"/>
    <s v="CONT"/>
    <x v="0"/>
    <s v="T"/>
    <m/>
    <m/>
    <m/>
    <m/>
    <m/>
    <m/>
    <m/>
    <m/>
    <m/>
    <m/>
    <m/>
    <m/>
    <m/>
    <m/>
    <m/>
    <m/>
    <m/>
    <m/>
    <x v="0"/>
    <x v="0"/>
    <m/>
  </r>
  <r>
    <s v=""/>
    <s v=" EJ_0201_2995"/>
    <s v="RCS Girder: Type 2 - Engineering"/>
    <s v="6.03.02.01.04"/>
    <x v="0"/>
    <d v="2024-06-14T00:00:00"/>
    <d v="2024-09-09T00:00:00"/>
    <s v="jtolle"/>
    <s v="hwitte"/>
    <n v="13190.32"/>
    <s v="EDIA"/>
    <s v="C"/>
    <s v="Labor"/>
    <s v="TEC"/>
    <m/>
    <s v="BNL"/>
    <s v="PED"/>
    <s v="NC_MAG"/>
    <x v="6"/>
    <s v="S.P331"/>
    <m/>
    <m/>
    <m/>
    <m/>
    <m/>
    <m/>
    <m/>
    <n v="13190.32"/>
    <m/>
    <m/>
    <m/>
    <m/>
    <m/>
    <m/>
    <m/>
    <m/>
    <m/>
    <m/>
    <x v="0"/>
    <x v="0"/>
    <m/>
  </r>
  <r>
    <s v=""/>
    <s v=" EJ_0201_3135"/>
    <s v="RCS Girder: Type 3 - Engineering"/>
    <s v="6.03.02.01.04"/>
    <x v="0"/>
    <d v="2024-06-14T00:00:00"/>
    <d v="2024-09-09T00:00:00"/>
    <s v="jtolle"/>
    <s v="hwitte"/>
    <n v="13190.32"/>
    <s v="EDIA"/>
    <s v="C"/>
    <s v="Labor"/>
    <s v="TEC"/>
    <m/>
    <s v="BNL"/>
    <s v="PED"/>
    <s v="NC_MAG"/>
    <x v="6"/>
    <s v="S.P332"/>
    <m/>
    <m/>
    <m/>
    <m/>
    <m/>
    <m/>
    <m/>
    <n v="13190.32"/>
    <m/>
    <m/>
    <m/>
    <m/>
    <m/>
    <m/>
    <m/>
    <m/>
    <m/>
    <m/>
    <x v="0"/>
    <x v="0"/>
    <m/>
  </r>
  <r>
    <s v=""/>
    <s v=" EJ_0201_3265"/>
    <s v="RCS Girder: Type 4 - Engineering"/>
    <s v="6.03.02.01.04"/>
    <x v="0"/>
    <d v="2024-06-14T00:00:00"/>
    <d v="2024-09-09T00:00:00"/>
    <s v="jtolle"/>
    <s v="hwitte"/>
    <n v="13190.32"/>
    <s v="EDIA"/>
    <s v="C"/>
    <s v="Labor"/>
    <s v="TEC"/>
    <m/>
    <s v="BNL"/>
    <s v="PED"/>
    <s v="NC_MAG"/>
    <x v="6"/>
    <s v="S.P333"/>
    <m/>
    <m/>
    <m/>
    <m/>
    <m/>
    <m/>
    <m/>
    <n v="13190.32"/>
    <m/>
    <m/>
    <m/>
    <m/>
    <m/>
    <m/>
    <m/>
    <m/>
    <m/>
    <m/>
    <x v="0"/>
    <x v="0"/>
    <m/>
  </r>
  <r>
    <s v=""/>
    <s v=" EJ_0201_3395"/>
    <s v="RCS Girder: Type 5 - Engineering"/>
    <s v="6.03.02.01.04"/>
    <x v="0"/>
    <d v="2024-06-14T00:00:00"/>
    <d v="2024-09-09T00:00:00"/>
    <s v="jtolle"/>
    <s v="hwitte"/>
    <n v="13190.32"/>
    <s v="EDIA"/>
    <s v="C"/>
    <s v="Labor"/>
    <s v="TEC"/>
    <m/>
    <s v="BNL"/>
    <s v="PED"/>
    <s v="NC_MAG"/>
    <x v="6"/>
    <s v="S.P334"/>
    <m/>
    <m/>
    <m/>
    <m/>
    <m/>
    <m/>
    <m/>
    <n v="13190.32"/>
    <m/>
    <m/>
    <m/>
    <m/>
    <m/>
    <m/>
    <m/>
    <m/>
    <m/>
    <m/>
    <x v="0"/>
    <x v="0"/>
    <m/>
  </r>
  <r>
    <s v=""/>
    <s v=" EJ_0201_3005"/>
    <s v="RCS Girder: Type 2 - Spec/Statement of Work/APP"/>
    <s v="6.03.02.01.04"/>
    <x v="0"/>
    <d v="2024-09-17T00:00:00"/>
    <d v="2024-12-13T00:00:00"/>
    <s v="jtolle"/>
    <s v="hwitte"/>
    <n v="13575.04"/>
    <s v="EDIA"/>
    <s v="C"/>
    <s v="Labor"/>
    <s v="TEC"/>
    <m/>
    <s v="BNL"/>
    <s v="Const.Procure"/>
    <s v="NC_MAG"/>
    <x v="10"/>
    <s v="S.P331"/>
    <m/>
    <m/>
    <m/>
    <m/>
    <m/>
    <m/>
    <m/>
    <n v="2262.5100000000002"/>
    <n v="11312.53"/>
    <m/>
    <m/>
    <m/>
    <m/>
    <m/>
    <m/>
    <m/>
    <m/>
    <m/>
    <x v="0"/>
    <x v="0"/>
    <m/>
  </r>
  <r>
    <s v=""/>
    <s v=" EJ_0201_3145"/>
    <s v="RCS Girder: Type 3 - Spec/Statement of Work/APP"/>
    <s v="6.03.02.01.04"/>
    <x v="0"/>
    <d v="2024-09-17T00:00:00"/>
    <d v="2024-12-13T00:00:00"/>
    <s v="jtolle"/>
    <s v="hwitte"/>
    <n v="13575.04"/>
    <s v="EDIA"/>
    <s v="C"/>
    <s v="Labor"/>
    <s v="TEC"/>
    <m/>
    <s v="BNL"/>
    <s v="Const.Procure"/>
    <s v="NC_MAG"/>
    <x v="10"/>
    <s v="S.P332"/>
    <m/>
    <m/>
    <m/>
    <m/>
    <m/>
    <m/>
    <m/>
    <n v="2262.5100000000002"/>
    <n v="11312.53"/>
    <m/>
    <m/>
    <m/>
    <m/>
    <m/>
    <m/>
    <m/>
    <m/>
    <m/>
    <x v="0"/>
    <x v="0"/>
    <m/>
  </r>
  <r>
    <s v=""/>
    <s v=" EJ_0201_3275"/>
    <s v="RCS Girder: Type 4 - Spec/Statement of Work/APP"/>
    <s v="6.03.02.01.04"/>
    <x v="0"/>
    <d v="2024-09-17T00:00:00"/>
    <d v="2024-12-13T00:00:00"/>
    <s v="jtolle"/>
    <s v="hwitte"/>
    <n v="13575.04"/>
    <s v="EDIA"/>
    <s v="C"/>
    <s v="Labor"/>
    <s v="TEC"/>
    <m/>
    <s v="BNL"/>
    <s v="Const.Procure"/>
    <s v="NC_MAG"/>
    <x v="10"/>
    <s v="S.P333"/>
    <m/>
    <m/>
    <m/>
    <m/>
    <m/>
    <m/>
    <m/>
    <n v="2262.5100000000002"/>
    <n v="11312.53"/>
    <m/>
    <m/>
    <m/>
    <m/>
    <m/>
    <m/>
    <m/>
    <m/>
    <m/>
    <x v="0"/>
    <x v="0"/>
    <m/>
  </r>
  <r>
    <s v=""/>
    <s v=" EJ_0201_3405"/>
    <s v="RCS Girder: Type 5 - Spec/Statement of Work/APP"/>
    <s v="6.03.02.01.04"/>
    <x v="0"/>
    <d v="2024-09-17T00:00:00"/>
    <d v="2024-12-13T00:00:00"/>
    <s v="jtolle"/>
    <s v="hwitte"/>
    <n v="13575.04"/>
    <s v="EDIA"/>
    <s v="C"/>
    <s v="Labor"/>
    <s v="TEC"/>
    <m/>
    <s v="BNL"/>
    <s v="Const.Procure"/>
    <s v="NC_MAG"/>
    <x v="10"/>
    <s v="S.P334"/>
    <m/>
    <m/>
    <m/>
    <m/>
    <m/>
    <m/>
    <m/>
    <n v="2262.5100000000002"/>
    <n v="11312.53"/>
    <m/>
    <m/>
    <m/>
    <m/>
    <m/>
    <m/>
    <m/>
    <m/>
    <m/>
    <x v="0"/>
    <x v="0"/>
    <m/>
  </r>
  <r>
    <s v=""/>
    <s v=" HR_0804_1001"/>
    <s v="SHC Beam Transport Magnets (Quads) - Engineering"/>
    <s v="6.05.07.04"/>
    <x v="0"/>
    <d v="2024-05-31T00:00:00"/>
    <d v="2025-01-30T00:00:00"/>
    <s v="jtolle"/>
    <s v="hwitte"/>
    <n v="122915.24"/>
    <s v="EDIA"/>
    <s v="C"/>
    <s v="Labor"/>
    <s v="TEC"/>
    <m/>
    <s v="BNL"/>
    <s v="PED"/>
    <s v="SHC"/>
    <x v="6"/>
    <s v="D.APP26"/>
    <m/>
    <m/>
    <m/>
    <m/>
    <m/>
    <m/>
    <m/>
    <n v="62938.52"/>
    <n v="59976.71"/>
    <m/>
    <m/>
    <m/>
    <m/>
    <m/>
    <m/>
    <m/>
    <m/>
    <m/>
    <x v="0"/>
    <x v="0"/>
    <m/>
  </r>
  <r>
    <s v=""/>
    <s v=" HR_0804_1001"/>
    <s v="SHC Beam Transport Magnets (Quads) - Engineering"/>
    <s v="6.05.07.04"/>
    <x v="0"/>
    <d v="2024-05-31T00:00:00"/>
    <d v="2025-01-30T00:00:00"/>
    <s v="jtolle"/>
    <s v="hwitte"/>
    <n v="81164.33"/>
    <s v="EDIA"/>
    <s v="C"/>
    <s v="Labor"/>
    <s v="TEC"/>
    <m/>
    <s v="BNL"/>
    <s v="PED"/>
    <s v="SHC"/>
    <x v="6"/>
    <s v="D.APP26"/>
    <m/>
    <m/>
    <m/>
    <m/>
    <m/>
    <m/>
    <m/>
    <n v="41560.050000000003"/>
    <n v="39604.28"/>
    <m/>
    <m/>
    <m/>
    <m/>
    <m/>
    <m/>
    <m/>
    <m/>
    <m/>
    <x v="0"/>
    <x v="0"/>
    <m/>
  </r>
  <r>
    <s v=""/>
    <s v=" HR_0804_1001"/>
    <s v="SHC Beam Transport Magnets (Quads) - Engineering"/>
    <s v="6.05.07.04"/>
    <x v="0"/>
    <d v="2024-05-31T00:00:00"/>
    <d v="2025-01-30T00:00:00"/>
    <s v="jtolle"/>
    <s v="hwitte"/>
    <n v="83212.36"/>
    <s v="EDIA"/>
    <s v="C"/>
    <s v="Labor"/>
    <s v="TEC"/>
    <m/>
    <s v="BNL"/>
    <s v="PED"/>
    <s v="SHC"/>
    <x v="6"/>
    <s v="D.APP26"/>
    <m/>
    <m/>
    <m/>
    <m/>
    <m/>
    <m/>
    <m/>
    <n v="42608.74"/>
    <n v="40603.620000000003"/>
    <m/>
    <m/>
    <m/>
    <m/>
    <m/>
    <m/>
    <m/>
    <m/>
    <m/>
    <x v="0"/>
    <x v="0"/>
    <m/>
  </r>
  <r>
    <s v=""/>
    <s v=" HR_0804_1002"/>
    <s v="SHC Beam Transport Magnets (Quads) - SOW"/>
    <s v="6.05.07.04"/>
    <x v="0"/>
    <d v="2025-01-31T00:00:00"/>
    <d v="2025-09-25T00:00:00"/>
    <s v="jtolle"/>
    <s v="hwitte"/>
    <n v="125081.1"/>
    <s v="EDIA"/>
    <s v="C"/>
    <s v="Labor"/>
    <s v="TEC"/>
    <m/>
    <s v="BNL"/>
    <s v="Const.Procure"/>
    <s v="SHC"/>
    <x v="10"/>
    <s v="D.APP26"/>
    <m/>
    <m/>
    <m/>
    <m/>
    <m/>
    <m/>
    <m/>
    <m/>
    <n v="125081.1"/>
    <m/>
    <m/>
    <m/>
    <m/>
    <m/>
    <m/>
    <m/>
    <m/>
    <m/>
    <x v="0"/>
    <x v="0"/>
    <m/>
  </r>
  <r>
    <s v=""/>
    <s v=" HR_0804_1002"/>
    <s v="SHC Beam Transport Magnets (Quads) - SOW"/>
    <s v="6.05.07.04"/>
    <x v="0"/>
    <d v="2025-01-31T00:00:00"/>
    <d v="2025-09-25T00:00:00"/>
    <s v="jtolle"/>
    <s v="hwitte"/>
    <n v="82594.509999999995"/>
    <s v="EDIA"/>
    <s v="C"/>
    <s v="Labor"/>
    <s v="TEC"/>
    <m/>
    <s v="BNL"/>
    <s v="Const.Procure"/>
    <s v="SHC"/>
    <x v="10"/>
    <s v="D.APP26"/>
    <m/>
    <m/>
    <m/>
    <m/>
    <m/>
    <m/>
    <m/>
    <m/>
    <n v="82594.509999999995"/>
    <m/>
    <m/>
    <m/>
    <m/>
    <m/>
    <m/>
    <m/>
    <m/>
    <m/>
    <x v="0"/>
    <x v="0"/>
    <m/>
  </r>
  <r>
    <s v=""/>
    <s v=" HR_0804_1002"/>
    <s v="SHC Beam Transport Magnets (Quads) - SOW"/>
    <s v="6.05.07.04"/>
    <x v="0"/>
    <d v="2025-01-31T00:00:00"/>
    <d v="2025-09-25T00:00:00"/>
    <s v="jtolle"/>
    <s v="hwitte"/>
    <n v="84678.62"/>
    <s v="EDIA"/>
    <s v="C"/>
    <s v="Labor"/>
    <s v="TEC"/>
    <m/>
    <s v="BNL"/>
    <s v="Const.Procure"/>
    <s v="SHC"/>
    <x v="10"/>
    <s v="D.APP26"/>
    <m/>
    <m/>
    <m/>
    <m/>
    <m/>
    <m/>
    <m/>
    <m/>
    <n v="84678.62"/>
    <m/>
    <m/>
    <m/>
    <m/>
    <m/>
    <m/>
    <m/>
    <m/>
    <m/>
    <x v="0"/>
    <x v="0"/>
    <m/>
  </r>
  <r>
    <s v=""/>
    <s v=" HR_0804_1003"/>
    <s v="SHC Beam Transport Magnets (Dipoles) - Design"/>
    <s v="6.05.07.04"/>
    <x v="0"/>
    <d v="2023-09-29T00:00:00"/>
    <d v="2024-05-30T00:00:00"/>
    <s v="jtolle"/>
    <s v="hwitte"/>
    <n v="169057.39"/>
    <s v="EDIA"/>
    <s v="C"/>
    <s v="Labor"/>
    <s v="TEC"/>
    <m/>
    <s v="BNL"/>
    <s v="PED"/>
    <s v="SHC"/>
    <x v="6"/>
    <s v="D.APP26"/>
    <m/>
    <m/>
    <m/>
    <m/>
    <m/>
    <m/>
    <n v="1018.42"/>
    <n v="168038.98"/>
    <m/>
    <m/>
    <m/>
    <m/>
    <m/>
    <m/>
    <m/>
    <m/>
    <m/>
    <m/>
    <x v="0"/>
    <x v="0"/>
    <m/>
  </r>
  <r>
    <s v=""/>
    <s v=" HR_0804_1003"/>
    <s v="SHC Beam Transport Magnets (Dipoles) - Design"/>
    <s v="6.05.07.04"/>
    <x v="0"/>
    <d v="2023-09-29T00:00:00"/>
    <d v="2024-05-30T00:00:00"/>
    <s v="jtolle"/>
    <s v="hwitte"/>
    <n v="111600.38"/>
    <s v="EDIA"/>
    <s v="C"/>
    <s v="Labor"/>
    <s v="TEC"/>
    <m/>
    <s v="BNL"/>
    <s v="PED"/>
    <s v="SHC"/>
    <x v="6"/>
    <s v="D.APP26"/>
    <m/>
    <m/>
    <m/>
    <m/>
    <m/>
    <m/>
    <n v="672.29"/>
    <n v="110928.08"/>
    <m/>
    <m/>
    <m/>
    <m/>
    <m/>
    <m/>
    <m/>
    <m/>
    <m/>
    <m/>
    <x v="0"/>
    <x v="0"/>
    <m/>
  </r>
  <r>
    <s v=""/>
    <s v=" HR_0804_1003"/>
    <s v="SHC Beam Transport Magnets (Dipoles) - Design"/>
    <s v="6.05.07.04"/>
    <x v="0"/>
    <d v="2023-09-29T00:00:00"/>
    <d v="2024-05-30T00:00:00"/>
    <s v="jtolle"/>
    <s v="hwitte"/>
    <n v="114416.4"/>
    <s v="EDIA"/>
    <s v="C"/>
    <s v="Labor"/>
    <s v="TEC"/>
    <m/>
    <s v="BNL"/>
    <s v="PED"/>
    <s v="SHC"/>
    <x v="6"/>
    <s v="D.APP26"/>
    <m/>
    <m/>
    <m/>
    <m/>
    <m/>
    <m/>
    <n v="689.26"/>
    <n v="113727.14"/>
    <m/>
    <m/>
    <m/>
    <m/>
    <m/>
    <m/>
    <m/>
    <m/>
    <m/>
    <m/>
    <x v="0"/>
    <x v="0"/>
    <m/>
  </r>
  <r>
    <s v=""/>
    <s v=" HR_0804_1004"/>
    <s v="SHC Beam Transport Magnets (Dipoles) - Engineering"/>
    <s v="6.05.07.04"/>
    <x v="0"/>
    <d v="2024-05-31T00:00:00"/>
    <d v="2025-01-30T00:00:00"/>
    <s v="jtolle"/>
    <s v="hwitte"/>
    <n v="171979.64"/>
    <s v="EDIA"/>
    <s v="C"/>
    <s v="Labor"/>
    <s v="TEC"/>
    <m/>
    <s v="BNL"/>
    <s v="PED"/>
    <s v="SHC"/>
    <x v="6"/>
    <s v="D.APP26"/>
    <m/>
    <m/>
    <m/>
    <m/>
    <m/>
    <m/>
    <m/>
    <n v="88061.87"/>
    <n v="83917.78"/>
    <m/>
    <m/>
    <m/>
    <m/>
    <m/>
    <m/>
    <m/>
    <m/>
    <m/>
    <x v="0"/>
    <x v="0"/>
    <m/>
  </r>
  <r>
    <s v=""/>
    <s v=" HR_0804_1004"/>
    <s v="SHC Beam Transport Magnets (Dipoles) - Engineering"/>
    <s v="6.05.07.04"/>
    <x v="0"/>
    <d v="2024-05-31T00:00:00"/>
    <d v="2025-01-30T00:00:00"/>
    <s v="jtolle"/>
    <s v="hwitte"/>
    <n v="113529.45"/>
    <s v="EDIA"/>
    <s v="C"/>
    <s v="Labor"/>
    <s v="TEC"/>
    <m/>
    <s v="BNL"/>
    <s v="PED"/>
    <s v="SHC"/>
    <x v="6"/>
    <s v="D.APP26"/>
    <m/>
    <m/>
    <m/>
    <m/>
    <m/>
    <m/>
    <m/>
    <n v="58132.55"/>
    <n v="55396.9"/>
    <m/>
    <m/>
    <m/>
    <m/>
    <m/>
    <m/>
    <m/>
    <m/>
    <m/>
    <x v="0"/>
    <x v="0"/>
    <m/>
  </r>
  <r>
    <s v=""/>
    <s v=" HR_0804_1004"/>
    <s v="SHC Beam Transport Magnets (Dipoles) - Engineering"/>
    <s v="6.05.07.04"/>
    <x v="0"/>
    <d v="2024-05-31T00:00:00"/>
    <d v="2025-01-30T00:00:00"/>
    <s v="jtolle"/>
    <s v="hwitte"/>
    <n v="116394.15"/>
    <s v="EDIA"/>
    <s v="C"/>
    <s v="Labor"/>
    <s v="TEC"/>
    <m/>
    <s v="BNL"/>
    <s v="PED"/>
    <s v="SHC"/>
    <x v="6"/>
    <s v="D.APP26"/>
    <m/>
    <m/>
    <m/>
    <m/>
    <m/>
    <m/>
    <m/>
    <n v="59599.41"/>
    <n v="56794.73"/>
    <m/>
    <m/>
    <m/>
    <m/>
    <m/>
    <m/>
    <m/>
    <m/>
    <m/>
    <x v="0"/>
    <x v="0"/>
    <m/>
  </r>
  <r>
    <s v=""/>
    <s v=" HR_0804_1005"/>
    <s v="SHC Beam Transport Magnets (Dipoles) - SOW"/>
    <s v="6.05.07.04"/>
    <x v="0"/>
    <d v="2025-01-31T00:00:00"/>
    <d v="2025-09-25T00:00:00"/>
    <s v="jtolle"/>
    <s v="hwitte"/>
    <n v="175010.05"/>
    <s v="EDIA"/>
    <s v="C"/>
    <s v="Labor"/>
    <s v="TEC"/>
    <m/>
    <s v="BNL"/>
    <s v="Const.Procure"/>
    <s v="SHC"/>
    <x v="10"/>
    <s v="D.APP26"/>
    <m/>
    <m/>
    <m/>
    <m/>
    <m/>
    <m/>
    <m/>
    <m/>
    <n v="175010.05"/>
    <m/>
    <m/>
    <m/>
    <m/>
    <m/>
    <m/>
    <m/>
    <m/>
    <m/>
    <x v="0"/>
    <x v="0"/>
    <m/>
  </r>
  <r>
    <s v=""/>
    <s v=" HR_0804_1005"/>
    <s v="SHC Beam Transport Magnets (Dipoles) - SOW"/>
    <s v="6.05.07.04"/>
    <x v="0"/>
    <d v="2025-01-31T00:00:00"/>
    <d v="2025-09-25T00:00:00"/>
    <s v="jtolle"/>
    <s v="hwitte"/>
    <n v="115529.92"/>
    <s v="EDIA"/>
    <s v="C"/>
    <s v="Labor"/>
    <s v="TEC"/>
    <m/>
    <s v="BNL"/>
    <s v="Const.Procure"/>
    <s v="SHC"/>
    <x v="10"/>
    <s v="D.APP26"/>
    <m/>
    <m/>
    <m/>
    <m/>
    <m/>
    <m/>
    <m/>
    <m/>
    <n v="115529.92"/>
    <m/>
    <m/>
    <m/>
    <m/>
    <m/>
    <m/>
    <m/>
    <m/>
    <m/>
    <x v="0"/>
    <x v="0"/>
    <m/>
  </r>
  <r>
    <s v=""/>
    <s v=" HR_0804_1005"/>
    <s v="SHC Beam Transport Magnets (Dipoles) - SOW"/>
    <s v="6.05.07.04"/>
    <x v="0"/>
    <d v="2025-01-31T00:00:00"/>
    <d v="2025-09-25T00:00:00"/>
    <s v="jtolle"/>
    <s v="hwitte"/>
    <n v="118445.1"/>
    <s v="EDIA"/>
    <s v="C"/>
    <s v="Labor"/>
    <s v="TEC"/>
    <m/>
    <s v="BNL"/>
    <s v="Const.Procure"/>
    <s v="SHC"/>
    <x v="10"/>
    <s v="D.APP26"/>
    <m/>
    <m/>
    <m/>
    <m/>
    <m/>
    <m/>
    <m/>
    <m/>
    <n v="118445.1"/>
    <m/>
    <m/>
    <m/>
    <m/>
    <m/>
    <m/>
    <m/>
    <m/>
    <m/>
    <x v="0"/>
    <x v="0"/>
    <m/>
  </r>
  <r>
    <s v=""/>
    <s v=" HR_0804_1006"/>
    <s v="SHC Beam Transport Magnets (Correctors) - Design"/>
    <s v="6.05.07.04"/>
    <x v="0"/>
    <d v="2023-09-29T00:00:00"/>
    <d v="2024-05-30T00:00:00"/>
    <s v="jtolle"/>
    <s v="hwitte"/>
    <n v="48230.71"/>
    <s v="EDIA"/>
    <s v="C"/>
    <s v="Labor"/>
    <s v="TEC"/>
    <m/>
    <s v="BNL"/>
    <s v="PED"/>
    <s v="SHC"/>
    <x v="6"/>
    <s v="D.APP26"/>
    <m/>
    <m/>
    <m/>
    <m/>
    <m/>
    <m/>
    <n v="290.55"/>
    <n v="47940.17"/>
    <m/>
    <m/>
    <m/>
    <m/>
    <m/>
    <m/>
    <m/>
    <m/>
    <m/>
    <m/>
    <x v="0"/>
    <x v="0"/>
    <m/>
  </r>
  <r>
    <s v=""/>
    <s v=" HR_0804_1006"/>
    <s v="SHC Beam Transport Magnets (Correctors) - Design"/>
    <s v="6.05.07.04"/>
    <x v="0"/>
    <d v="2023-09-29T00:00:00"/>
    <d v="2024-05-30T00:00:00"/>
    <s v="jtolle"/>
    <s v="hwitte"/>
    <n v="31815.17"/>
    <s v="EDIA"/>
    <s v="C"/>
    <s v="Labor"/>
    <s v="TEC"/>
    <m/>
    <s v="BNL"/>
    <s v="PED"/>
    <s v="SHC"/>
    <x v="6"/>
    <s v="D.APP26"/>
    <m/>
    <m/>
    <m/>
    <m/>
    <m/>
    <m/>
    <n v="191.66"/>
    <n v="31623.52"/>
    <m/>
    <m/>
    <m/>
    <m/>
    <m/>
    <m/>
    <m/>
    <m/>
    <m/>
    <m/>
    <x v="0"/>
    <x v="0"/>
    <m/>
  </r>
  <r>
    <s v=""/>
    <s v=" HR_0804_1006"/>
    <s v="SHC Beam Transport Magnets (Correctors) - Design"/>
    <s v="6.05.07.04"/>
    <x v="0"/>
    <d v="2023-09-29T00:00:00"/>
    <d v="2024-05-30T00:00:00"/>
    <s v="jtolle"/>
    <s v="hwitte"/>
    <n v="32617.97"/>
    <s v="EDIA"/>
    <s v="C"/>
    <s v="Labor"/>
    <s v="TEC"/>
    <m/>
    <s v="BNL"/>
    <s v="PED"/>
    <s v="SHC"/>
    <x v="6"/>
    <s v="D.APP26"/>
    <m/>
    <m/>
    <m/>
    <m/>
    <m/>
    <m/>
    <n v="196.49"/>
    <n v="32421.47"/>
    <m/>
    <m/>
    <m/>
    <m/>
    <m/>
    <m/>
    <m/>
    <m/>
    <m/>
    <m/>
    <x v="0"/>
    <x v="0"/>
    <m/>
  </r>
  <r>
    <s v=""/>
    <s v=" HR_0804_1007"/>
    <s v="SHC Beam Transport Magnets (Correctors) - Engineering"/>
    <s v="6.05.07.04"/>
    <x v="0"/>
    <d v="2024-05-31T00:00:00"/>
    <d v="2025-01-30T00:00:00"/>
    <s v="jtolle"/>
    <s v="hwitte"/>
    <n v="49064.41"/>
    <s v="EDIA"/>
    <s v="C"/>
    <s v="Labor"/>
    <s v="TEC"/>
    <m/>
    <s v="BNL"/>
    <s v="PED"/>
    <s v="SHC"/>
    <x v="6"/>
    <s v="D.APP26"/>
    <m/>
    <m/>
    <m/>
    <m/>
    <m/>
    <m/>
    <m/>
    <n v="25123.34"/>
    <n v="23941.07"/>
    <m/>
    <m/>
    <m/>
    <m/>
    <m/>
    <m/>
    <m/>
    <m/>
    <m/>
    <x v="0"/>
    <x v="0"/>
    <m/>
  </r>
  <r>
    <s v=""/>
    <s v=" HR_0804_1007"/>
    <s v="SHC Beam Transport Magnets (Correctors) - Engineering"/>
    <s v="6.05.07.04"/>
    <x v="0"/>
    <d v="2024-05-31T00:00:00"/>
    <d v="2025-01-30T00:00:00"/>
    <s v="jtolle"/>
    <s v="hwitte"/>
    <n v="32365.119999999999"/>
    <s v="EDIA"/>
    <s v="C"/>
    <s v="Labor"/>
    <s v="TEC"/>
    <m/>
    <s v="BNL"/>
    <s v="PED"/>
    <s v="SHC"/>
    <x v="6"/>
    <s v="D.APP26"/>
    <m/>
    <m/>
    <m/>
    <m/>
    <m/>
    <m/>
    <m/>
    <n v="16572.5"/>
    <n v="15792.62"/>
    <m/>
    <m/>
    <m/>
    <m/>
    <m/>
    <m/>
    <m/>
    <m/>
    <m/>
    <x v="0"/>
    <x v="0"/>
    <m/>
  </r>
  <r>
    <s v=""/>
    <s v=" HR_0804_1007"/>
    <s v="SHC Beam Transport Magnets (Correctors) - Engineering"/>
    <s v="6.05.07.04"/>
    <x v="0"/>
    <d v="2024-05-31T00:00:00"/>
    <d v="2025-01-30T00:00:00"/>
    <s v="jtolle"/>
    <s v="hwitte"/>
    <n v="33181.79"/>
    <s v="EDIA"/>
    <s v="C"/>
    <s v="Labor"/>
    <s v="TEC"/>
    <m/>
    <s v="BNL"/>
    <s v="PED"/>
    <s v="SHC"/>
    <x v="6"/>
    <s v="D.APP26"/>
    <m/>
    <m/>
    <m/>
    <m/>
    <m/>
    <m/>
    <m/>
    <n v="16990.68"/>
    <n v="16191.11"/>
    <m/>
    <m/>
    <m/>
    <m/>
    <m/>
    <m/>
    <m/>
    <m/>
    <m/>
    <x v="0"/>
    <x v="0"/>
    <m/>
  </r>
  <r>
    <s v=""/>
    <s v=" HR_0804_1008"/>
    <s v="SHC Beam Transport Magnets (Correctors) - SOW"/>
    <s v="6.05.07.04"/>
    <x v="0"/>
    <d v="2025-01-31T00:00:00"/>
    <d v="2025-09-25T00:00:00"/>
    <s v="jtolle"/>
    <s v="hwitte"/>
    <n v="49928.959999999999"/>
    <s v="EDIA"/>
    <s v="C"/>
    <s v="Labor"/>
    <s v="TEC"/>
    <m/>
    <s v="BNL"/>
    <s v="Const.Procure"/>
    <s v="SHC"/>
    <x v="10"/>
    <s v="D.APP26"/>
    <m/>
    <m/>
    <m/>
    <m/>
    <m/>
    <m/>
    <m/>
    <m/>
    <n v="49928.959999999999"/>
    <m/>
    <m/>
    <m/>
    <m/>
    <m/>
    <m/>
    <m/>
    <m/>
    <m/>
    <x v="0"/>
    <x v="0"/>
    <m/>
  </r>
  <r>
    <s v=""/>
    <s v=" HR_0804_1008"/>
    <s v="SHC Beam Transport Magnets (Correctors) - SOW"/>
    <s v="6.05.07.04"/>
    <x v="0"/>
    <d v="2025-01-31T00:00:00"/>
    <d v="2025-09-25T00:00:00"/>
    <s v="jtolle"/>
    <s v="hwitte"/>
    <n v="32935.410000000003"/>
    <s v="EDIA"/>
    <s v="C"/>
    <s v="Labor"/>
    <s v="TEC"/>
    <m/>
    <s v="BNL"/>
    <s v="Const.Procure"/>
    <s v="SHC"/>
    <x v="10"/>
    <s v="D.APP26"/>
    <m/>
    <m/>
    <m/>
    <m/>
    <m/>
    <m/>
    <m/>
    <m/>
    <n v="32935.410000000003"/>
    <m/>
    <m/>
    <m/>
    <m/>
    <m/>
    <m/>
    <m/>
    <m/>
    <m/>
    <x v="0"/>
    <x v="0"/>
    <m/>
  </r>
  <r>
    <s v=""/>
    <s v=" HR_0804_1008"/>
    <s v="SHC Beam Transport Magnets (Correctors) - SOW"/>
    <s v="6.05.07.04"/>
    <x v="0"/>
    <d v="2025-01-31T00:00:00"/>
    <d v="2025-09-25T00:00:00"/>
    <s v="jtolle"/>
    <s v="hwitte"/>
    <n v="33766.480000000003"/>
    <s v="EDIA"/>
    <s v="C"/>
    <s v="Labor"/>
    <s v="TEC"/>
    <m/>
    <s v="BNL"/>
    <s v="Const.Procure"/>
    <s v="SHC"/>
    <x v="10"/>
    <s v="D.APP26"/>
    <m/>
    <m/>
    <m/>
    <m/>
    <m/>
    <m/>
    <m/>
    <m/>
    <n v="33766.480000000003"/>
    <m/>
    <m/>
    <m/>
    <m/>
    <m/>
    <m/>
    <m/>
    <m/>
    <m/>
    <x v="0"/>
    <x v="0"/>
    <m/>
  </r>
  <r>
    <s v=""/>
    <s v=" EJ_0202_1020"/>
    <s v="RCS PS - Final Design"/>
    <s v="6.03.02.03"/>
    <x v="0"/>
    <d v="2024-01-05T00:00:00"/>
    <d v="2024-03-04T00:00:00"/>
    <s v="apatil"/>
    <s v="bruno"/>
    <n v="30697.31"/>
    <s v="EDIA"/>
    <s v="C"/>
    <s v="Labor"/>
    <s v="TEC"/>
    <m/>
    <s v="BNL"/>
    <s v="PED"/>
    <s v="PS"/>
    <x v="6"/>
    <s v="D.APP17"/>
    <m/>
    <m/>
    <m/>
    <m/>
    <m/>
    <m/>
    <m/>
    <n v="30697.31"/>
    <m/>
    <m/>
    <m/>
    <m/>
    <m/>
    <m/>
    <m/>
    <m/>
    <m/>
    <m/>
    <x v="0"/>
    <x v="0"/>
    <m/>
  </r>
  <r>
    <s v=""/>
    <s v=" EJ_0202_1000"/>
    <s v="RCS PS - Preliminary Design"/>
    <s v="6.03.02.03"/>
    <x v="0"/>
    <d v="2023-07-03T00:00:00"/>
    <d v="2024-01-04T00:00:00"/>
    <s v="apatil"/>
    <s v="bruno"/>
    <n v="90534.81"/>
    <s v="EDIA"/>
    <s v="C"/>
    <s v="Labor"/>
    <s v="TEC"/>
    <m/>
    <s v="BNL"/>
    <s v="PED"/>
    <s v="PS"/>
    <x v="11"/>
    <s v="D.APP17"/>
    <m/>
    <m/>
    <m/>
    <m/>
    <m/>
    <m/>
    <n v="45267.41"/>
    <n v="45267.4"/>
    <m/>
    <m/>
    <m/>
    <m/>
    <m/>
    <m/>
    <m/>
    <m/>
    <m/>
    <m/>
    <x v="0"/>
    <x v="0"/>
    <m/>
  </r>
  <r>
    <s v=""/>
    <s v=" RD_0201_1581"/>
    <s v="Accelerator Design - Multiple Systems - FY22"/>
    <s v="6.02.02.01"/>
    <x v="0"/>
    <d v="2021-10-01T00:00:00"/>
    <d v="2022-09-30T00:00:00"/>
    <s v="apatil"/>
    <s v="montagc"/>
    <n v="0"/>
    <s v="EDIA"/>
    <s v="C"/>
    <s v="Labor"/>
    <s v="OPC"/>
    <m/>
    <s v="BNL"/>
    <s v="CDR"/>
    <s v="AD"/>
    <x v="1"/>
    <m/>
    <m/>
    <m/>
    <m/>
    <m/>
    <m/>
    <m/>
    <m/>
    <m/>
    <m/>
    <m/>
    <m/>
    <m/>
    <m/>
    <m/>
    <m/>
    <m/>
    <m/>
    <m/>
    <x v="0"/>
    <x v="0"/>
    <m/>
  </r>
  <r>
    <s v=""/>
    <s v=" RD_0201_1582"/>
    <s v="Accelerator Design - Multiple Systems - FY23"/>
    <s v="6.02.02.01"/>
    <x v="0"/>
    <d v="2022-10-03T00:00:00"/>
    <d v="2023-09-29T00:00:00"/>
    <s v="apatil"/>
    <s v="montagc"/>
    <n v="0"/>
    <s v="EDIA"/>
    <s v="C"/>
    <s v="Labor"/>
    <s v="TEC"/>
    <m/>
    <s v="BNL"/>
    <s v="PED.Design"/>
    <s v="AD"/>
    <x v="1"/>
    <m/>
    <m/>
    <m/>
    <m/>
    <m/>
    <m/>
    <m/>
    <m/>
    <m/>
    <m/>
    <m/>
    <m/>
    <m/>
    <m/>
    <m/>
    <m/>
    <m/>
    <m/>
    <m/>
    <x v="0"/>
    <x v="0"/>
    <m/>
  </r>
  <r>
    <s v=""/>
    <s v=" IF_0103_1016"/>
    <s v="CM/GC - Pre-Construction Services Contract- Design - CM/GC Phase I"/>
    <s v="6.11.01.03"/>
    <x v="1"/>
    <d v="2025-01-03T00:00:00"/>
    <d v="2028-01-04T00:00:00"/>
    <s v="apatil"/>
    <s v="cfolz"/>
    <n v="901598.63"/>
    <s v="EDIA"/>
    <s v="A"/>
    <s v="Nonlabor"/>
    <s v="TEC"/>
    <m/>
    <s v="BNL"/>
    <s v="PED"/>
    <s v="INF"/>
    <x v="6"/>
    <s v="D50.APP02.A"/>
    <s v="APP00004"/>
    <m/>
    <m/>
    <m/>
    <m/>
    <m/>
    <m/>
    <m/>
    <n v="226000.72"/>
    <n v="300532.88"/>
    <n v="300532.88"/>
    <n v="74532.149999999994"/>
    <m/>
    <m/>
    <m/>
    <m/>
    <m/>
    <m/>
    <x v="0"/>
    <x v="0"/>
    <m/>
  </r>
  <r>
    <s v=""/>
    <s v=" HR_0801_1460"/>
    <s v="Hadron Cooling Design - Physics Design - FY22 - I"/>
    <s v="6.05.07.03"/>
    <x v="0"/>
    <d v="2021-10-01T00:00:00"/>
    <d v="2022-02-14T00:00:00"/>
    <s v="apatil"/>
    <s v="wange"/>
    <n v="0"/>
    <s v="EDIA"/>
    <s v="A"/>
    <s v="Labor"/>
    <s v="TEC"/>
    <m/>
    <s v="BNL"/>
    <s v="PED"/>
    <s v="SHC"/>
    <x v="11"/>
    <m/>
    <m/>
    <m/>
    <m/>
    <m/>
    <m/>
    <m/>
    <m/>
    <m/>
    <m/>
    <m/>
    <m/>
    <m/>
    <m/>
    <m/>
    <m/>
    <m/>
    <m/>
    <m/>
    <x v="0"/>
    <x v="0"/>
    <m/>
  </r>
  <r>
    <s v=""/>
    <s v=" HR_0801_1470"/>
    <s v="Hadron Cooling Design - Physics Design - FY23 - I"/>
    <s v="6.05.07.03"/>
    <x v="0"/>
    <d v="2022-10-03T00:00:00"/>
    <d v="2023-09-28T00:00:00"/>
    <s v="apatil"/>
    <s v="wange"/>
    <n v="740180.34"/>
    <s v="EDIA"/>
    <s v="A"/>
    <s v="Labor"/>
    <s v="TEC"/>
    <m/>
    <s v="BNL"/>
    <s v="PED"/>
    <s v="SHC"/>
    <x v="11"/>
    <m/>
    <m/>
    <m/>
    <m/>
    <m/>
    <m/>
    <m/>
    <n v="740180.34"/>
    <m/>
    <m/>
    <m/>
    <m/>
    <m/>
    <m/>
    <m/>
    <m/>
    <m/>
    <m/>
    <m/>
    <x v="0"/>
    <x v="0"/>
    <m/>
  </r>
  <r>
    <s v=""/>
    <s v=" HR_0801_1480"/>
    <s v="Hadron Cooling Design - Physics Design - FY24"/>
    <s v="6.05.07.03"/>
    <x v="0"/>
    <d v="2023-09-29T00:00:00"/>
    <d v="2024-09-27T00:00:00"/>
    <s v="apatil"/>
    <s v="wange"/>
    <n v="765983.03"/>
    <s v="EDIA"/>
    <s v="A"/>
    <s v="Labor"/>
    <s v="TEC"/>
    <m/>
    <s v="BNL"/>
    <s v="PED"/>
    <s v="SHC"/>
    <x v="6"/>
    <m/>
    <m/>
    <m/>
    <m/>
    <m/>
    <m/>
    <m/>
    <n v="3063.93"/>
    <n v="762919.1"/>
    <m/>
    <m/>
    <m/>
    <m/>
    <m/>
    <m/>
    <m/>
    <m/>
    <m/>
    <m/>
    <x v="0"/>
    <x v="0"/>
    <m/>
  </r>
  <r>
    <s v=""/>
    <s v=" RD_0311_2140"/>
    <s v="D1-2 Silicon Detectors: Analysis - Detector installation at IP-12"/>
    <s v="6.02.03.08"/>
    <x v="0"/>
    <d v="2022-01-03T00:00:00"/>
    <d v="2022-02-14T00:00:00"/>
    <s v="tlewis"/>
    <s v="keyser"/>
    <n v="0"/>
    <s v="EDIA"/>
    <s v="C"/>
    <s v="Labor"/>
    <s v="OPC"/>
    <m/>
    <s v="BNL"/>
    <s v="R&amp;D"/>
    <s v="AD"/>
    <x v="3"/>
    <m/>
    <m/>
    <m/>
    <m/>
    <m/>
    <m/>
    <m/>
    <m/>
    <m/>
    <m/>
    <m/>
    <m/>
    <m/>
    <m/>
    <m/>
    <m/>
    <m/>
    <m/>
    <m/>
    <x v="0"/>
    <x v="0"/>
    <m/>
  </r>
  <r>
    <s v=""/>
    <s v=" RD_0311_2150"/>
    <s v="D1-2 Silicon Detectors: Analysis - Detector installation at IP-12"/>
    <s v="6.02.03.08"/>
    <x v="0"/>
    <d v="2022-01-03T00:00:00"/>
    <d v="2022-02-14T00:00:00"/>
    <s v="tlewis"/>
    <s v="keyser"/>
    <n v="0"/>
    <s v="EDIA"/>
    <s v="C"/>
    <s v="Labor"/>
    <s v="OPC"/>
    <m/>
    <s v="BNL"/>
    <s v="R&amp;D"/>
    <s v="AD"/>
    <x v="3"/>
    <m/>
    <m/>
    <m/>
    <m/>
    <m/>
    <m/>
    <m/>
    <m/>
    <m/>
    <m/>
    <m/>
    <m/>
    <m/>
    <m/>
    <m/>
    <m/>
    <m/>
    <m/>
    <m/>
    <x v="0"/>
    <x v="0"/>
    <m/>
  </r>
  <r>
    <s v=""/>
    <s v=" RD_0311_2180"/>
    <s v="D3-5 ZDC: Installation - Detector installation at IP-12"/>
    <s v="6.02.03.08"/>
    <x v="0"/>
    <d v="2021-10-04T00:00:00"/>
    <d v="2021-10-18T00:00:00"/>
    <s v="tlewis"/>
    <s v="keyser"/>
    <n v="0"/>
    <s v="EDIA"/>
    <s v="C"/>
    <s v="Labor"/>
    <s v="OPC"/>
    <m/>
    <s v="BNL"/>
    <s v="R&amp;D"/>
    <s v="AD"/>
    <x v="3"/>
    <m/>
    <m/>
    <m/>
    <m/>
    <m/>
    <m/>
    <m/>
    <m/>
    <m/>
    <m/>
    <m/>
    <m/>
    <m/>
    <m/>
    <m/>
    <m/>
    <m/>
    <m/>
    <m/>
    <x v="0"/>
    <x v="0"/>
    <m/>
  </r>
  <r>
    <s v=""/>
    <s v=" RD_0311_2180"/>
    <s v="D3-5 ZDC: Installation - Detector installation at IP-12"/>
    <s v="6.02.03.08"/>
    <x v="0"/>
    <d v="2021-10-04T00:00:00"/>
    <d v="2021-10-18T00:00:00"/>
    <s v="tlewis"/>
    <s v="keyser"/>
    <n v="0"/>
    <s v="EDIA"/>
    <s v="C"/>
    <s v="Labor"/>
    <s v="OPC"/>
    <m/>
    <s v="BNL"/>
    <s v="R&amp;D"/>
    <s v="AD"/>
    <x v="3"/>
    <m/>
    <m/>
    <m/>
    <m/>
    <m/>
    <m/>
    <m/>
    <m/>
    <m/>
    <m/>
    <m/>
    <m/>
    <m/>
    <m/>
    <m/>
    <m/>
    <m/>
    <m/>
    <m/>
    <x v="0"/>
    <x v="0"/>
    <m/>
  </r>
  <r>
    <s v=""/>
    <s v=" RD_0311_2215"/>
    <s v="D3-5 ZDC: Measurement - Dedicated APEX time in RHIC Run 2023"/>
    <s v="6.02.03.08"/>
    <x v="0"/>
    <d v="2023-02-01T00:00:00"/>
    <d v="2023-06-30T00:00:00"/>
    <s v="tlewis"/>
    <s v="keyser"/>
    <n v="17544.97"/>
    <s v="EDIA"/>
    <s v="C"/>
    <s v="Labor"/>
    <s v="OPC"/>
    <m/>
    <s v="BNL"/>
    <s v="R&amp;D"/>
    <s v="AD"/>
    <x v="3"/>
    <m/>
    <m/>
    <m/>
    <m/>
    <m/>
    <m/>
    <m/>
    <n v="17544.97"/>
    <m/>
    <m/>
    <m/>
    <m/>
    <m/>
    <m/>
    <m/>
    <m/>
    <m/>
    <m/>
    <m/>
    <x v="0"/>
    <x v="0"/>
    <m/>
  </r>
  <r>
    <s v=""/>
    <s v=" RD_0311_2215"/>
    <s v="D3-5 ZDC: Measurement - Dedicated APEX time in RHIC Run 2023"/>
    <s v="6.02.03.08"/>
    <x v="0"/>
    <d v="2023-02-01T00:00:00"/>
    <d v="2023-06-30T00:00:00"/>
    <s v="tlewis"/>
    <s v="keyser"/>
    <n v="13419.81"/>
    <s v="EDIA"/>
    <s v="C"/>
    <s v="Labor"/>
    <s v="OPC"/>
    <m/>
    <s v="BNL"/>
    <s v="R&amp;D"/>
    <s v="AD"/>
    <x v="3"/>
    <m/>
    <m/>
    <m/>
    <m/>
    <m/>
    <m/>
    <m/>
    <n v="13419.81"/>
    <m/>
    <m/>
    <m/>
    <m/>
    <m/>
    <m/>
    <m/>
    <m/>
    <m/>
    <m/>
    <m/>
    <x v="0"/>
    <x v="0"/>
    <m/>
  </r>
  <r>
    <s v=""/>
    <s v=" RD_0311_2210"/>
    <s v="D3-5 ZDC: Analysis - Modification of analysis methods"/>
    <s v="6.02.03.08"/>
    <x v="0"/>
    <d v="2022-01-03T00:00:00"/>
    <d v="2022-06-30T00:00:00"/>
    <s v="tlewis"/>
    <s v="keyser"/>
    <n v="0"/>
    <s v="EDIA"/>
    <s v="C"/>
    <s v="Labor"/>
    <s v="OPC"/>
    <m/>
    <s v="BNL"/>
    <s v="R&amp;D"/>
    <s v="AD"/>
    <x v="3"/>
    <m/>
    <m/>
    <m/>
    <m/>
    <m/>
    <m/>
    <m/>
    <m/>
    <m/>
    <m/>
    <m/>
    <m/>
    <m/>
    <m/>
    <m/>
    <m/>
    <m/>
    <m/>
    <m/>
    <x v="0"/>
    <x v="0"/>
    <m/>
  </r>
  <r>
    <s v=""/>
    <s v=" RD_0311_2220"/>
    <s v="D3-5 ZDC: Analysis - Finalize systematic uncertainties of results"/>
    <s v="6.02.03.08"/>
    <x v="0"/>
    <d v="2023-07-03T00:00:00"/>
    <d v="2024-01-03T00:00:00"/>
    <s v="tlewis"/>
    <s v="keyser"/>
    <n v="9166.89"/>
    <s v="EDIA"/>
    <s v="C"/>
    <s v="Labor"/>
    <s v="OPC"/>
    <m/>
    <s v="BNL"/>
    <s v="R&amp;D"/>
    <s v="AD"/>
    <x v="3"/>
    <m/>
    <m/>
    <m/>
    <m/>
    <m/>
    <m/>
    <m/>
    <n v="4620.1099999999997"/>
    <n v="4546.78"/>
    <m/>
    <m/>
    <m/>
    <m/>
    <m/>
    <m/>
    <m/>
    <m/>
    <m/>
    <m/>
    <x v="0"/>
    <x v="0"/>
    <m/>
  </r>
  <r>
    <s v=""/>
    <s v=" DE_0700_4170"/>
    <s v="Magnet Testing and Field Mapping"/>
    <s v="6.10.07"/>
    <x v="3"/>
    <d v="2029-02-23T00:00:00"/>
    <d v="2029-05-17T00:00:00"/>
    <s v="ewoolsey"/>
    <s v="rrajput"/>
    <n v="132281.24"/>
    <s v="CON"/>
    <s v="C"/>
    <s v="Labor"/>
    <s v="TEC"/>
    <m/>
    <s v="JLAB"/>
    <s v="Const"/>
    <s v="DET"/>
    <x v="8"/>
    <m/>
    <m/>
    <m/>
    <m/>
    <m/>
    <m/>
    <m/>
    <m/>
    <m/>
    <m/>
    <m/>
    <m/>
    <m/>
    <n v="132281.24"/>
    <m/>
    <m/>
    <m/>
    <m/>
    <m/>
    <x v="0"/>
    <x v="0"/>
    <m/>
  </r>
  <r>
    <s v=""/>
    <s v=" DE_0700_4085"/>
    <s v="TR Effort Cryocan and CryoFlex Line Procurement"/>
    <s v="6.10.07"/>
    <x v="0"/>
    <d v="2025-12-24T00:00:00"/>
    <d v="2027-07-27T00:00:00"/>
    <s v="ewoolsey"/>
    <s v="rrajput"/>
    <n v="26638.12"/>
    <s v="CON"/>
    <s v="C"/>
    <s v="Labor"/>
    <s v="TEC"/>
    <m/>
    <s v="JLAB"/>
    <s v="Const"/>
    <s v="DET"/>
    <x v="9"/>
    <m/>
    <m/>
    <m/>
    <m/>
    <m/>
    <m/>
    <m/>
    <m/>
    <m/>
    <m/>
    <n v="13016.69"/>
    <n v="13621.42"/>
    <m/>
    <m/>
    <m/>
    <m/>
    <m/>
    <m/>
    <m/>
    <x v="0"/>
    <x v="0"/>
    <m/>
  </r>
  <r>
    <s v=""/>
    <s v=" RD_0311_2225"/>
    <s v="D3-5 ZDC: Measurement - Dedicated APEX time in RHIC Run 2024"/>
    <s v="6.02.03.08"/>
    <x v="0"/>
    <d v="2024-01-02T00:00:00"/>
    <d v="2024-06-28T00:00:00"/>
    <s v="tlewis"/>
    <s v="keyser"/>
    <n v="28430.82"/>
    <s v="EDIA"/>
    <s v="C"/>
    <s v="Labor"/>
    <s v="OPC"/>
    <m/>
    <s v="BNL"/>
    <s v="R&amp;D"/>
    <s v="AD"/>
    <x v="3"/>
    <m/>
    <m/>
    <m/>
    <m/>
    <m/>
    <m/>
    <m/>
    <m/>
    <n v="28430.82"/>
    <m/>
    <m/>
    <m/>
    <m/>
    <m/>
    <m/>
    <m/>
    <m/>
    <m/>
    <m/>
    <x v="0"/>
    <x v="0"/>
    <m/>
  </r>
  <r>
    <s v=""/>
    <s v=" RD_0311_2225"/>
    <s v="D3-5 ZDC: Measurement - Dedicated APEX time in RHIC Run 2024"/>
    <s v="6.02.03.08"/>
    <x v="0"/>
    <d v="2024-01-02T00:00:00"/>
    <d v="2024-06-28T00:00:00"/>
    <s v="tlewis"/>
    <s v="keyser"/>
    <n v="21746.18"/>
    <s v="EDIA"/>
    <s v="C"/>
    <s v="Labor"/>
    <s v="OPC"/>
    <m/>
    <s v="BNL"/>
    <s v="R&amp;D"/>
    <s v="AD"/>
    <x v="3"/>
    <m/>
    <m/>
    <m/>
    <m/>
    <m/>
    <m/>
    <m/>
    <m/>
    <n v="21746.18"/>
    <m/>
    <m/>
    <m/>
    <m/>
    <m/>
    <m/>
    <m/>
    <m/>
    <m/>
    <m/>
    <x v="0"/>
    <x v="0"/>
    <m/>
  </r>
  <r>
    <s v=""/>
    <s v=" EJ_0401_2192"/>
    <s v="400 MeV Linac - APP/Acquisition Plan Approval"/>
    <s v="6.03.04.01.03"/>
    <x v="0"/>
    <d v="2023-05-17T00:00:00"/>
    <d v="2023-07-06T00:00:00"/>
    <s v="glayden"/>
    <s v="skaritka"/>
    <n v="0"/>
    <s v="EDIA"/>
    <s v="C"/>
    <s v="Labor"/>
    <s v="TEC"/>
    <m/>
    <s v="BNL"/>
    <s v="PED"/>
    <s v="INJ"/>
    <x v="10"/>
    <s v="D25.APP08.A"/>
    <m/>
    <m/>
    <m/>
    <m/>
    <m/>
    <m/>
    <m/>
    <m/>
    <m/>
    <m/>
    <m/>
    <m/>
    <m/>
    <m/>
    <m/>
    <m/>
    <m/>
    <m/>
    <x v="0"/>
    <x v="0"/>
    <m/>
  </r>
  <r>
    <s v=""/>
    <s v=" EJ_0401_2189"/>
    <s v="400 MeV Linac - Prepare Spec/SOW/APP"/>
    <s v="6.03.04.01.03"/>
    <x v="0"/>
    <d v="2023-04-03T00:00:00"/>
    <d v="2023-05-15T00:00:00"/>
    <s v="glayden"/>
    <s v="skaritka"/>
    <n v="15930.34"/>
    <s v="EDIA"/>
    <s v="C"/>
    <s v="Labor"/>
    <s v="TEC"/>
    <m/>
    <s v="BNL"/>
    <s v="PED"/>
    <s v="INJ"/>
    <x v="10"/>
    <s v="D25.APP08.A"/>
    <m/>
    <m/>
    <m/>
    <m/>
    <m/>
    <m/>
    <n v="15930.34"/>
    <m/>
    <m/>
    <m/>
    <m/>
    <m/>
    <m/>
    <m/>
    <m/>
    <m/>
    <m/>
    <m/>
    <x v="0"/>
    <x v="0"/>
    <m/>
  </r>
  <r>
    <s v=""/>
    <s v=" RD_0202_1382"/>
    <s v="FY22 - EMS - detailed impedance budget - RF, Instrumentation, and Vacuum Systems"/>
    <s v="6.02.02.02"/>
    <x v="0"/>
    <d v="2021-10-04T00:00:00"/>
    <d v="2022-10-03T00:00:00"/>
    <s v="apatil"/>
    <s v="blaskiewicz"/>
    <n v="0"/>
    <s v="EDIA"/>
    <s v="C"/>
    <s v="Labor"/>
    <s v="OPC"/>
    <m/>
    <s v="BNL"/>
    <s v="R&amp;D"/>
    <s v="AD"/>
    <x v="1"/>
    <m/>
    <m/>
    <m/>
    <m/>
    <m/>
    <m/>
    <m/>
    <m/>
    <m/>
    <m/>
    <m/>
    <m/>
    <m/>
    <m/>
    <m/>
    <m/>
    <m/>
    <m/>
    <m/>
    <x v="0"/>
    <x v="0"/>
    <m/>
  </r>
  <r>
    <s v=""/>
    <s v=" RD_0202_1384"/>
    <s v="FY23 - ESM - detailed impedance budget - RF, Instrumentation, and Vacuum Systems"/>
    <s v="6.02.02.02"/>
    <x v="0"/>
    <d v="2022-10-04T00:00:00"/>
    <d v="2023-10-02T00:00:00"/>
    <s v="apatil"/>
    <s v="blaskiewicz"/>
    <n v="367528.73"/>
    <s v="EDIA"/>
    <s v="C"/>
    <s v="Labor"/>
    <s v="TEC"/>
    <m/>
    <s v="BNL"/>
    <s v="PED.Design"/>
    <s v="AD"/>
    <x v="1"/>
    <m/>
    <m/>
    <m/>
    <m/>
    <m/>
    <m/>
    <m/>
    <n v="366052.71"/>
    <n v="1476.02"/>
    <m/>
    <m/>
    <m/>
    <m/>
    <m/>
    <m/>
    <m/>
    <m/>
    <m/>
    <m/>
    <x v="0"/>
    <x v="0"/>
    <m/>
  </r>
  <r>
    <s v=""/>
    <s v=" RD_0202_1386"/>
    <s v="FY24 - ESM -  detailed impedance budget - RF, Instrumentation, and Vacuum Systems"/>
    <s v="6.02.02.02"/>
    <x v="0"/>
    <d v="2023-10-03T00:00:00"/>
    <d v="2024-03-28T00:00:00"/>
    <s v="apatil"/>
    <s v="blaskiewicz"/>
    <n v="183238.77"/>
    <s v="EDIA"/>
    <s v="C"/>
    <s v="Labor"/>
    <s v="TEC"/>
    <m/>
    <s v="BNL"/>
    <s v="PED.Design"/>
    <s v="AD"/>
    <x v="1"/>
    <m/>
    <m/>
    <m/>
    <m/>
    <m/>
    <m/>
    <m/>
    <m/>
    <n v="183238.77"/>
    <m/>
    <m/>
    <m/>
    <m/>
    <m/>
    <m/>
    <m/>
    <m/>
    <m/>
    <m/>
    <x v="0"/>
    <x v="0"/>
    <m/>
  </r>
  <r>
    <s v=""/>
    <s v=" RD_0202_1402"/>
    <s v="FY22 - ESM - Beam loading and beam gymnastics studies - RF Systems"/>
    <s v="6.02.02.02"/>
    <x v="0"/>
    <d v="2021-10-04T00:00:00"/>
    <d v="2022-10-03T00:00:00"/>
    <s v="apatil"/>
    <s v="blaskiewicz"/>
    <n v="0"/>
    <s v="EDIA"/>
    <s v="C"/>
    <s v="Labor"/>
    <s v="OPC"/>
    <m/>
    <s v="BNL"/>
    <s v="R&amp;D"/>
    <s v="AD"/>
    <x v="1"/>
    <m/>
    <m/>
    <m/>
    <m/>
    <m/>
    <m/>
    <m/>
    <m/>
    <m/>
    <m/>
    <m/>
    <m/>
    <m/>
    <m/>
    <m/>
    <m/>
    <m/>
    <m/>
    <m/>
    <x v="0"/>
    <x v="0"/>
    <m/>
  </r>
  <r>
    <s v=""/>
    <s v=" RD_0202_1404"/>
    <s v="FY23 - ESM - Beam loading and beam gymnastics studies - RF Systems"/>
    <s v="6.02.02.02"/>
    <x v="0"/>
    <d v="2022-10-04T00:00:00"/>
    <d v="2023-10-02T00:00:00"/>
    <s v="apatil"/>
    <s v="blaskiewicz"/>
    <n v="367528.73"/>
    <s v="EDIA"/>
    <s v="C"/>
    <s v="Labor"/>
    <s v="TEC"/>
    <m/>
    <s v="BNL"/>
    <s v="PED.Design"/>
    <s v="AD"/>
    <x v="1"/>
    <m/>
    <m/>
    <m/>
    <m/>
    <m/>
    <m/>
    <m/>
    <n v="366052.71"/>
    <n v="1476.02"/>
    <m/>
    <m/>
    <m/>
    <m/>
    <m/>
    <m/>
    <m/>
    <m/>
    <m/>
    <m/>
    <x v="0"/>
    <x v="0"/>
    <m/>
  </r>
  <r>
    <s v=""/>
    <s v=" RD_0202_1406"/>
    <s v="FY24 - ESM - Beam loading and beam gymnastics studies - RF Systems"/>
    <s v="6.02.02.02"/>
    <x v="0"/>
    <d v="2023-10-03T00:00:00"/>
    <d v="2024-03-28T00:00:00"/>
    <s v="apatil"/>
    <s v="blaskiewicz"/>
    <n v="183238.77"/>
    <s v="EDIA"/>
    <s v="C"/>
    <s v="Labor"/>
    <s v="TEC"/>
    <m/>
    <s v="BNL"/>
    <s v="PED.Design"/>
    <s v="AD"/>
    <x v="1"/>
    <m/>
    <m/>
    <m/>
    <m/>
    <m/>
    <m/>
    <m/>
    <m/>
    <n v="183238.77"/>
    <m/>
    <m/>
    <m/>
    <m/>
    <m/>
    <m/>
    <m/>
    <m/>
    <m/>
    <m/>
    <x v="0"/>
    <x v="0"/>
    <m/>
  </r>
  <r>
    <s v=""/>
    <s v=" RD_0202_1422"/>
    <s v="FY22 - ESM - Control algorithm studies"/>
    <s v="6.02.02.02"/>
    <x v="0"/>
    <d v="2021-10-04T00:00:00"/>
    <d v="2022-10-03T00:00:00"/>
    <s v="apatil"/>
    <s v="blaskiewicz"/>
    <n v="0"/>
    <s v="EDIA"/>
    <s v="C"/>
    <s v="Labor"/>
    <s v="OPC"/>
    <m/>
    <s v="BNL"/>
    <s v="R&amp;D"/>
    <s v="AD"/>
    <x v="1"/>
    <m/>
    <m/>
    <m/>
    <m/>
    <m/>
    <m/>
    <m/>
    <m/>
    <m/>
    <m/>
    <m/>
    <m/>
    <m/>
    <m/>
    <m/>
    <m/>
    <m/>
    <m/>
    <m/>
    <x v="0"/>
    <x v="0"/>
    <m/>
  </r>
  <r>
    <s v=""/>
    <s v=" RD_0202_1424"/>
    <s v="FY23 - ESM - Control algorithm studies"/>
    <s v="6.02.02.02"/>
    <x v="0"/>
    <d v="2022-10-04T00:00:00"/>
    <d v="2023-10-02T00:00:00"/>
    <s v="apatil"/>
    <s v="blaskiewicz"/>
    <n v="183764.36"/>
    <s v="EDIA"/>
    <s v="C"/>
    <s v="Labor"/>
    <s v="TEC"/>
    <m/>
    <s v="BNL"/>
    <s v="PED.Design"/>
    <s v="AD"/>
    <x v="1"/>
    <m/>
    <m/>
    <m/>
    <m/>
    <m/>
    <m/>
    <m/>
    <n v="183026.35"/>
    <n v="738.01"/>
    <m/>
    <m/>
    <m/>
    <m/>
    <m/>
    <m/>
    <m/>
    <m/>
    <m/>
    <m/>
    <x v="0"/>
    <x v="0"/>
    <m/>
  </r>
  <r>
    <s v=""/>
    <s v=" RD_0202_1426"/>
    <s v="FY24 - ESM - Control algorithm studies"/>
    <s v="6.02.02.02"/>
    <x v="0"/>
    <d v="2023-10-03T00:00:00"/>
    <d v="2024-03-28T00:00:00"/>
    <s v="apatil"/>
    <s v="blaskiewicz"/>
    <n v="91619.38"/>
    <s v="EDIA"/>
    <s v="C"/>
    <s v="Labor"/>
    <s v="TEC"/>
    <m/>
    <s v="BNL"/>
    <s v="PED.Design"/>
    <s v="AD"/>
    <x v="1"/>
    <m/>
    <m/>
    <m/>
    <m/>
    <m/>
    <m/>
    <m/>
    <m/>
    <n v="91619.38"/>
    <m/>
    <m/>
    <m/>
    <m/>
    <m/>
    <m/>
    <m/>
    <m/>
    <m/>
    <m/>
    <x v="0"/>
    <x v="0"/>
    <m/>
  </r>
  <r>
    <s v=""/>
    <s v=" RD_0202_1442"/>
    <s v="FY22 - ESM - Accelerator specification development for instrumentation hardware / systems"/>
    <s v="6.02.02.02"/>
    <x v="0"/>
    <d v="2021-10-04T00:00:00"/>
    <d v="2022-10-03T00:00:00"/>
    <s v="apatil"/>
    <s v="blaskiewicz"/>
    <n v="0"/>
    <s v="EDIA"/>
    <s v="C"/>
    <s v="Labor"/>
    <s v="OPC"/>
    <m/>
    <s v="BNL"/>
    <s v="R&amp;D"/>
    <s v="AD"/>
    <x v="1"/>
    <m/>
    <m/>
    <m/>
    <m/>
    <m/>
    <m/>
    <m/>
    <m/>
    <m/>
    <m/>
    <m/>
    <m/>
    <m/>
    <m/>
    <m/>
    <m/>
    <m/>
    <m/>
    <m/>
    <x v="0"/>
    <x v="0"/>
    <m/>
  </r>
  <r>
    <s v=""/>
    <s v=" RD_0202_1444"/>
    <s v="FY23 - ESM - Accelerator specification development for instrumentation hardware / systems"/>
    <s v="6.02.02.02"/>
    <x v="0"/>
    <d v="2022-10-04T00:00:00"/>
    <d v="2023-10-02T00:00:00"/>
    <s v="apatil"/>
    <s v="blaskiewicz"/>
    <n v="183764.36"/>
    <s v="EDIA"/>
    <s v="C"/>
    <s v="Labor"/>
    <s v="TEC"/>
    <m/>
    <s v="BNL"/>
    <s v="PED.Design"/>
    <s v="AD"/>
    <x v="1"/>
    <m/>
    <m/>
    <m/>
    <m/>
    <m/>
    <m/>
    <m/>
    <n v="183026.35"/>
    <n v="738.01"/>
    <m/>
    <m/>
    <m/>
    <m/>
    <m/>
    <m/>
    <m/>
    <m/>
    <m/>
    <m/>
    <x v="0"/>
    <x v="0"/>
    <m/>
  </r>
  <r>
    <s v=""/>
    <s v=" RD_0202_1446"/>
    <s v="FY24 - ESM - Accelerator specification development for instrumentation hardware/systems"/>
    <s v="6.02.02.02"/>
    <x v="0"/>
    <d v="2023-10-03T00:00:00"/>
    <d v="2024-03-28T00:00:00"/>
    <s v="apatil"/>
    <s v="blaskiewicz"/>
    <n v="91619.38"/>
    <s v="EDIA"/>
    <s v="C"/>
    <s v="Labor"/>
    <s v="TEC"/>
    <m/>
    <s v="BNL"/>
    <s v="PED.Design"/>
    <s v="AD"/>
    <x v="1"/>
    <m/>
    <m/>
    <m/>
    <m/>
    <m/>
    <m/>
    <m/>
    <m/>
    <n v="91619.38"/>
    <m/>
    <m/>
    <m/>
    <m/>
    <m/>
    <m/>
    <m/>
    <m/>
    <m/>
    <m/>
    <x v="0"/>
    <x v="0"/>
    <m/>
  </r>
  <r>
    <s v=""/>
    <s v=" RD_0202_1462"/>
    <s v="FY22 - ESM - Synchrotron radiation studies for Vacuum and Interaction Region (IR) systems"/>
    <s v="6.02.02.02"/>
    <x v="0"/>
    <d v="2021-10-04T00:00:00"/>
    <d v="2022-10-03T00:00:00"/>
    <s v="apatil"/>
    <s v="blaskiewicz"/>
    <n v="0"/>
    <s v="EDIA"/>
    <s v="C"/>
    <s v="Labor"/>
    <s v="OPC"/>
    <m/>
    <s v="BNL"/>
    <s v="R&amp;D"/>
    <s v="AD"/>
    <x v="1"/>
    <m/>
    <m/>
    <m/>
    <m/>
    <m/>
    <m/>
    <m/>
    <m/>
    <m/>
    <m/>
    <m/>
    <m/>
    <m/>
    <m/>
    <m/>
    <m/>
    <m/>
    <m/>
    <m/>
    <x v="0"/>
    <x v="0"/>
    <m/>
  </r>
  <r>
    <s v=""/>
    <s v=" RD_0202_1464"/>
    <s v="FY23 - ESM - Synchrotron radiation studies for Vacuum and Interaction Region (IR) systems"/>
    <s v="6.02.02.02"/>
    <x v="0"/>
    <d v="2022-10-04T00:00:00"/>
    <d v="2023-10-02T00:00:00"/>
    <s v="apatil"/>
    <s v="blaskiewicz"/>
    <n v="367528.73"/>
    <s v="EDIA"/>
    <s v="C"/>
    <s v="Labor"/>
    <s v="TEC"/>
    <m/>
    <s v="BNL"/>
    <s v="PED.Design"/>
    <s v="AD"/>
    <x v="1"/>
    <m/>
    <m/>
    <m/>
    <m/>
    <m/>
    <m/>
    <m/>
    <n v="366052.71"/>
    <n v="1476.02"/>
    <m/>
    <m/>
    <m/>
    <m/>
    <m/>
    <m/>
    <m/>
    <m/>
    <m/>
    <m/>
    <x v="0"/>
    <x v="0"/>
    <m/>
  </r>
  <r>
    <s v=""/>
    <s v=" RD_0202_1466"/>
    <s v="FY24 - ESM - Synchrotron radiation studies for Vacuum and Interaction Region (IR) systems"/>
    <s v="6.02.02.02"/>
    <x v="0"/>
    <d v="2023-10-03T00:00:00"/>
    <d v="2024-03-28T00:00:00"/>
    <s v="apatil"/>
    <s v="blaskiewicz"/>
    <n v="183238.77"/>
    <s v="EDIA"/>
    <s v="C"/>
    <s v="Labor"/>
    <s v="TEC"/>
    <m/>
    <s v="BNL"/>
    <s v="PED.Design"/>
    <s v="AD"/>
    <x v="1"/>
    <m/>
    <m/>
    <m/>
    <m/>
    <m/>
    <m/>
    <m/>
    <m/>
    <n v="183238.77"/>
    <m/>
    <m/>
    <m/>
    <m/>
    <m/>
    <m/>
    <m/>
    <m/>
    <m/>
    <m/>
    <x v="0"/>
    <x v="0"/>
    <m/>
  </r>
  <r>
    <s v=""/>
    <s v=" RD_0307_2376"/>
    <s v="Chamber End Pieces ESR - Vendor Fabrication"/>
    <s v="6.02.03.05.02"/>
    <x v="1"/>
    <d v="2023-02-15T00:00:00"/>
    <d v="2023-04-12T00:00:00"/>
    <s v="apatil"/>
    <s v="zconway"/>
    <n v="12935.1"/>
    <s v="CON"/>
    <s v="C"/>
    <s v="Nonlabor"/>
    <s v="OPC"/>
    <m/>
    <s v="BNL"/>
    <s v="R&amp;D"/>
    <s v="PD"/>
    <x v="3"/>
    <s v="B"/>
    <m/>
    <m/>
    <m/>
    <m/>
    <m/>
    <m/>
    <n v="12935.1"/>
    <m/>
    <m/>
    <m/>
    <m/>
    <m/>
    <m/>
    <m/>
    <m/>
    <m/>
    <m/>
    <m/>
    <x v="0"/>
    <x v="0"/>
    <m/>
  </r>
  <r>
    <s v=""/>
    <s v=" RD_0307_2457"/>
    <s v="Main Chambers ESR - Vendor Fabrication"/>
    <s v="6.02.03.05.02"/>
    <x v="1"/>
    <d v="2023-02-15T00:00:00"/>
    <d v="2023-07-18T00:00:00"/>
    <s v="apatil"/>
    <s v="zconway"/>
    <n v="16168.88"/>
    <s v="CON"/>
    <s v="C"/>
    <s v="Nonlabor"/>
    <s v="OPC"/>
    <m/>
    <s v="BNL"/>
    <s v="R&amp;D"/>
    <s v="PD"/>
    <x v="3"/>
    <s v="B"/>
    <m/>
    <m/>
    <m/>
    <m/>
    <m/>
    <m/>
    <n v="16168.88"/>
    <m/>
    <m/>
    <m/>
    <m/>
    <m/>
    <m/>
    <m/>
    <m/>
    <m/>
    <m/>
    <m/>
    <x v="0"/>
    <x v="0"/>
    <m/>
  </r>
  <r>
    <s v=""/>
    <s v=" RD_0307_2854"/>
    <s v="Chamber Coating Components ESR - Procurement Efforts"/>
    <s v="6.02.03.05.02"/>
    <x v="1"/>
    <d v="2023-07-18T00:00:00"/>
    <d v="2023-07-24T00:00:00"/>
    <s v="apatil"/>
    <s v="zconway"/>
    <n v="1968.99"/>
    <s v="EDIA"/>
    <s v="C"/>
    <s v="Labor"/>
    <s v="OPC"/>
    <m/>
    <s v="BNL"/>
    <s v="R&amp;D"/>
    <s v="PD"/>
    <x v="3"/>
    <m/>
    <m/>
    <m/>
    <m/>
    <m/>
    <m/>
    <m/>
    <n v="1968.99"/>
    <m/>
    <m/>
    <m/>
    <m/>
    <m/>
    <m/>
    <m/>
    <m/>
    <m/>
    <m/>
    <m/>
    <x v="0"/>
    <x v="0"/>
    <m/>
  </r>
  <r>
    <s v=""/>
    <s v=" 30124_L_FY21"/>
    <s v="6.08.05.04 - 30124 - FY21 Labor Actuals_Q1 &amp; Q2"/>
    <s v="6.08.05.04"/>
    <x v="0"/>
    <d v="2020-10-01T00:00:00"/>
    <d v="2021-03-31T00:00:00"/>
    <s v="jtolle"/>
    <s v="zaltsman"/>
    <n v="34085.599999999999"/>
    <s v="EDIA"/>
    <s v="A"/>
    <s v="Labor"/>
    <s v="OPC"/>
    <m/>
    <s v="BNL"/>
    <s v="CDR"/>
    <s v="RF"/>
    <x v="2"/>
    <s v="ACT"/>
    <m/>
    <m/>
    <m/>
    <m/>
    <n v="34085.599999999999"/>
    <m/>
    <m/>
    <m/>
    <m/>
    <m/>
    <m/>
    <m/>
    <m/>
    <m/>
    <m/>
    <m/>
    <m/>
    <m/>
    <x v="0"/>
    <x v="0"/>
    <m/>
  </r>
  <r>
    <s v=""/>
    <s v=" 30132_30038_L_FY21"/>
    <s v="6.08.01.01.01 - 30132_30038 - FY21 Labor Actuals_Q1 &amp; Q2"/>
    <s v="6.08.01.01.01"/>
    <x v="0"/>
    <d v="2020-10-01T00:00:00"/>
    <d v="2021-03-31T00:00:00"/>
    <s v="jtolle"/>
    <s v="zaltsman"/>
    <n v="64810.95"/>
    <s v="EDIA"/>
    <s v="A"/>
    <s v="Labor"/>
    <s v="OPC"/>
    <m/>
    <s v="BNL"/>
    <s v="CDR"/>
    <s v="RF"/>
    <x v="2"/>
    <s v="ACT"/>
    <m/>
    <m/>
    <m/>
    <m/>
    <n v="64810.95"/>
    <m/>
    <m/>
    <m/>
    <m/>
    <m/>
    <m/>
    <m/>
    <m/>
    <m/>
    <m/>
    <m/>
    <m/>
    <m/>
    <x v="0"/>
    <x v="0"/>
    <m/>
  </r>
  <r>
    <s v=""/>
    <s v=" RD_0305_1090"/>
    <s v="Crab Cavity Prototype - Design and Fab Support - BNL"/>
    <s v="6.08.02.01"/>
    <x v="0"/>
    <d v="2023-01-12T00:00:00"/>
    <d v="2024-06-18T00:00:00"/>
    <s v="jtolle"/>
    <s v="zaltsman"/>
    <n v="259576.71"/>
    <s v="EDIA"/>
    <s v="C"/>
    <s v="Labor"/>
    <s v="OPC"/>
    <m/>
    <s v="BNL"/>
    <s v="R&amp;D"/>
    <s v="RF"/>
    <x v="3"/>
    <m/>
    <m/>
    <m/>
    <m/>
    <m/>
    <m/>
    <m/>
    <n v="131230.44"/>
    <n v="128346.26"/>
    <m/>
    <m/>
    <m/>
    <m/>
    <m/>
    <m/>
    <m/>
    <m/>
    <m/>
    <m/>
    <x v="0"/>
    <x v="0"/>
    <m/>
  </r>
  <r>
    <s v=""/>
    <s v=" RD_0307_2310"/>
    <s v="Stripline Supports ESR - Vendor Fabrication"/>
    <s v="6.02.03.05.02"/>
    <x v="1"/>
    <d v="2023-05-23T00:00:00"/>
    <d v="2023-07-25T00:00:00"/>
    <s v="apatil"/>
    <s v="zconway"/>
    <n v="6467.55"/>
    <s v="EDIA"/>
    <s v="C"/>
    <s v="Nonlabor"/>
    <s v="OPC"/>
    <m/>
    <s v="BNL"/>
    <s v="R&amp;D"/>
    <s v="PD"/>
    <x v="3"/>
    <s v="B"/>
    <m/>
    <m/>
    <m/>
    <m/>
    <m/>
    <m/>
    <n v="6467.55"/>
    <m/>
    <m/>
    <m/>
    <m/>
    <m/>
    <m/>
    <m/>
    <m/>
    <m/>
    <m/>
    <m/>
    <x v="0"/>
    <x v="0"/>
    <m/>
  </r>
  <r>
    <s v=""/>
    <s v=" RD_0307_2710"/>
    <s v="Kicker Assembly Components ESR - Vendor fabrication"/>
    <s v="6.02.03.05.02"/>
    <x v="1"/>
    <d v="2023-05-23T00:00:00"/>
    <d v="2023-07-25T00:00:00"/>
    <s v="apatil"/>
    <s v="zconway"/>
    <n v="2155.85"/>
    <s v="EDIA"/>
    <s v="C"/>
    <s v="Nonlabor"/>
    <s v="OPC"/>
    <m/>
    <s v="BNL"/>
    <s v="R&amp;D"/>
    <s v="PD"/>
    <x v="3"/>
    <s v="B"/>
    <m/>
    <m/>
    <m/>
    <m/>
    <m/>
    <m/>
    <n v="2155.85"/>
    <m/>
    <m/>
    <m/>
    <m/>
    <m/>
    <m/>
    <m/>
    <m/>
    <m/>
    <m/>
    <m/>
    <x v="0"/>
    <x v="0"/>
    <m/>
  </r>
  <r>
    <s v=""/>
    <s v=" RD_0307_2790"/>
    <s v="Stands/Supports ESR - Vendor fabrication"/>
    <s v="6.02.03.05.02"/>
    <x v="1"/>
    <d v="2023-04-05T00:00:00"/>
    <d v="2023-06-06T00:00:00"/>
    <s v="apatil"/>
    <s v="zconway"/>
    <n v="10779.25"/>
    <s v="EDIA"/>
    <s v="C"/>
    <s v="Nonlabor"/>
    <s v="OPC"/>
    <m/>
    <s v="BNL"/>
    <s v="R&amp;D"/>
    <s v="PD"/>
    <x v="3"/>
    <s v="B"/>
    <m/>
    <m/>
    <m/>
    <m/>
    <m/>
    <m/>
    <n v="10779.25"/>
    <m/>
    <m/>
    <m/>
    <m/>
    <m/>
    <m/>
    <m/>
    <m/>
    <m/>
    <m/>
    <m/>
    <x v="0"/>
    <x v="0"/>
    <m/>
  </r>
  <r>
    <s v=""/>
    <s v=" RD_0307_2350"/>
    <s v="Stripline Supports ESR - Test, Final Acceptance"/>
    <s v="6.02.03.05.02"/>
    <x v="1"/>
    <d v="2023-07-26T00:00:00"/>
    <d v="2023-08-24T00:00:00"/>
    <s v="apatil"/>
    <s v="zconway"/>
    <n v="984.49"/>
    <s v="CON"/>
    <s v="C"/>
    <s v="Labor"/>
    <s v="OPC"/>
    <m/>
    <s v="BNL"/>
    <s v="R&amp;D"/>
    <s v="PD"/>
    <x v="3"/>
    <s v="B"/>
    <m/>
    <m/>
    <m/>
    <m/>
    <m/>
    <m/>
    <n v="984.49"/>
    <m/>
    <m/>
    <m/>
    <m/>
    <m/>
    <m/>
    <m/>
    <m/>
    <m/>
    <m/>
    <m/>
    <x v="0"/>
    <x v="0"/>
    <m/>
  </r>
  <r>
    <s v=""/>
    <s v=" RD_0307_2230"/>
    <s v="Striplines ESR - Vendor Fabrication"/>
    <s v="6.02.03.05.02"/>
    <x v="1"/>
    <d v="2023-05-23T00:00:00"/>
    <d v="2023-08-22T00:00:00"/>
    <s v="apatil"/>
    <s v="zconway"/>
    <n v="0"/>
    <s v="EDIA"/>
    <s v="C"/>
    <s v="Nonlabor"/>
    <s v="OPC"/>
    <m/>
    <s v="BNL"/>
    <s v="R&amp;D"/>
    <s v="PD"/>
    <x v="3"/>
    <s v="B"/>
    <m/>
    <m/>
    <m/>
    <m/>
    <m/>
    <m/>
    <m/>
    <m/>
    <m/>
    <m/>
    <m/>
    <m/>
    <m/>
    <m/>
    <m/>
    <m/>
    <m/>
    <m/>
    <x v="0"/>
    <x v="0"/>
    <m/>
  </r>
  <r>
    <s v=""/>
    <s v=" RD_0307_2792"/>
    <s v="Stands/Supports ESR - Vendor Support"/>
    <s v="6.02.03.05.02"/>
    <x v="1"/>
    <d v="2023-04-05T00:00:00"/>
    <d v="2023-06-06T00:00:00"/>
    <s v="apatil"/>
    <s v="zconway"/>
    <n v="984.49"/>
    <s v="EDIA"/>
    <s v="C"/>
    <s v="Labor"/>
    <s v="OPC"/>
    <m/>
    <s v="BNL"/>
    <s v="R&amp;D"/>
    <s v="PD"/>
    <x v="3"/>
    <m/>
    <m/>
    <m/>
    <m/>
    <m/>
    <m/>
    <m/>
    <n v="984.49"/>
    <m/>
    <m/>
    <m/>
    <m/>
    <m/>
    <m/>
    <m/>
    <m/>
    <m/>
    <m/>
    <m/>
    <x v="0"/>
    <x v="0"/>
    <m/>
  </r>
  <r>
    <s v=""/>
    <s v=" RD_0307_2872"/>
    <s v="Chamber Coating Components ESR - Vendor Support"/>
    <s v="6.02.03.05.02"/>
    <x v="1"/>
    <d v="2023-07-25T00:00:00"/>
    <d v="2023-09-25T00:00:00"/>
    <s v="apatil"/>
    <s v="zconway"/>
    <n v="984.49"/>
    <s v="EDIA"/>
    <s v="C"/>
    <s v="Labor"/>
    <s v="OPC"/>
    <m/>
    <s v="BNL"/>
    <s v="R&amp;D"/>
    <s v="PD"/>
    <x v="3"/>
    <m/>
    <m/>
    <m/>
    <m/>
    <m/>
    <m/>
    <m/>
    <n v="984.49"/>
    <m/>
    <m/>
    <m/>
    <m/>
    <m/>
    <m/>
    <m/>
    <m/>
    <m/>
    <m/>
    <m/>
    <x v="0"/>
    <x v="0"/>
    <m/>
  </r>
  <r>
    <s v=""/>
    <s v=" RD_0307_2870"/>
    <s v="Chamber Coating Components ESR - Vendor Fabrication"/>
    <s v="6.02.03.05.02"/>
    <x v="1"/>
    <d v="2023-07-25T00:00:00"/>
    <d v="2023-09-25T00:00:00"/>
    <s v="apatil"/>
    <s v="zconway"/>
    <n v="10779.25"/>
    <s v="EDIA"/>
    <s v="C"/>
    <s v="Nonlabor"/>
    <s v="OPC"/>
    <m/>
    <s v="BNL"/>
    <s v="R&amp;D"/>
    <s v="PD"/>
    <x v="3"/>
    <s v="B"/>
    <m/>
    <m/>
    <m/>
    <m/>
    <m/>
    <m/>
    <n v="10779.25"/>
    <m/>
    <m/>
    <m/>
    <m/>
    <m/>
    <m/>
    <m/>
    <m/>
    <m/>
    <m/>
    <m/>
    <x v="0"/>
    <x v="0"/>
    <m/>
  </r>
  <r>
    <s v=""/>
    <s v=" EJ_0401_2189"/>
    <s v="400 MeV Linac - Prepare Spec/SOW/APP"/>
    <s v="6.03.04.01.03"/>
    <x v="0"/>
    <d v="2023-04-03T00:00:00"/>
    <d v="2023-05-15T00:00:00"/>
    <s v="glayden"/>
    <s v="skaritka"/>
    <n v="15930.34"/>
    <s v="EDIA"/>
    <s v="C"/>
    <s v="Labor"/>
    <s v="TEC"/>
    <m/>
    <s v="BNL"/>
    <s v="PED"/>
    <s v="INJ"/>
    <x v="10"/>
    <s v="D25.APP08.A"/>
    <m/>
    <m/>
    <m/>
    <m/>
    <m/>
    <m/>
    <n v="15930.34"/>
    <m/>
    <m/>
    <m/>
    <m/>
    <m/>
    <m/>
    <m/>
    <m/>
    <m/>
    <m/>
    <m/>
    <x v="0"/>
    <x v="0"/>
    <m/>
  </r>
  <r>
    <s v=""/>
    <s v=" HR_0801_1510"/>
    <s v="Hadron Cooling Design - Physics Design - LBNL [0.5 FTE]"/>
    <s v="6.05.07.03"/>
    <x v="0"/>
    <d v="2022-10-03T00:00:00"/>
    <d v="2023-01-06T00:00:00"/>
    <s v="apatil"/>
    <s v="wange"/>
    <n v="78272"/>
    <s v="EDIA"/>
    <s v="A"/>
    <s v="Nonlabor"/>
    <s v="TEC"/>
    <m/>
    <s v="BNL"/>
    <s v="PED"/>
    <s v="SHC"/>
    <x v="11"/>
    <s v="S.P160"/>
    <m/>
    <m/>
    <m/>
    <m/>
    <m/>
    <m/>
    <n v="78272"/>
    <m/>
    <m/>
    <m/>
    <m/>
    <m/>
    <m/>
    <m/>
    <m/>
    <m/>
    <m/>
    <m/>
    <x v="0"/>
    <x v="0"/>
    <m/>
  </r>
  <r>
    <s v=""/>
    <s v=" HR_0801_1530"/>
    <s v="Hadron Cooling Design - Physics Design - Cornell [1 FTE]"/>
    <s v="6.05.07.03"/>
    <x v="0"/>
    <d v="2022-10-03T00:00:00"/>
    <d v="2023-07-13T00:00:00"/>
    <s v="apatil"/>
    <s v="wange"/>
    <n v="67477.05"/>
    <s v="EDIA"/>
    <s v="A"/>
    <s v="Nonlabor"/>
    <s v="TEC"/>
    <m/>
    <s v="BNL"/>
    <s v="PED"/>
    <s v="SHC"/>
    <x v="11"/>
    <s v="P"/>
    <m/>
    <m/>
    <m/>
    <m/>
    <m/>
    <m/>
    <n v="67477.05"/>
    <m/>
    <m/>
    <m/>
    <m/>
    <m/>
    <m/>
    <m/>
    <m/>
    <m/>
    <m/>
    <m/>
    <x v="0"/>
    <x v="0"/>
    <m/>
  </r>
  <r>
    <s v=""/>
    <s v=" HR_0801_1550"/>
    <s v="Hadron Cooling Design - Physics Design - SLAC [0.5 FTE] PO # 341037"/>
    <s v="6.05.07.03"/>
    <x v="0"/>
    <d v="2022-10-03T00:00:00"/>
    <d v="2023-06-30T00:00:00"/>
    <s v="apatil"/>
    <s v="wange"/>
    <n v="173018.45"/>
    <s v="EDIA"/>
    <s v="A"/>
    <s v="Nonlabor"/>
    <s v="TEC"/>
    <m/>
    <s v="BNL"/>
    <s v="PED"/>
    <s v="SHC"/>
    <x v="11"/>
    <s v="P"/>
    <m/>
    <m/>
    <m/>
    <m/>
    <m/>
    <m/>
    <n v="173018.45"/>
    <m/>
    <m/>
    <m/>
    <m/>
    <m/>
    <m/>
    <m/>
    <m/>
    <m/>
    <m/>
    <m/>
    <x v="0"/>
    <x v="0"/>
    <m/>
  </r>
  <r>
    <s v=""/>
    <s v=" ACT_L_FY21"/>
    <s v="6.01.01.01.01 - 30069_30000_30145 - FY21 Labor Actuals_Q3 &amp; Q4"/>
    <s v="6.01.01.01.01"/>
    <x v="0"/>
    <d v="2021-04-01T00:00:00"/>
    <d v="2021-09-30T00:00:00"/>
    <s v="kkrug"/>
    <s v="llari"/>
    <n v="259656.1"/>
    <s v="EDIA"/>
    <s v="A"/>
    <s v="Labor"/>
    <s v="OPC"/>
    <m/>
    <s v="BNL"/>
    <s v="CDR"/>
    <s v="PM"/>
    <x v="0"/>
    <s v="ACT"/>
    <m/>
    <m/>
    <m/>
    <m/>
    <n v="259656.1"/>
    <m/>
    <m/>
    <m/>
    <m/>
    <m/>
    <m/>
    <m/>
    <m/>
    <m/>
    <m/>
    <m/>
    <m/>
    <m/>
    <x v="0"/>
    <x v="0"/>
    <m/>
  </r>
  <r>
    <s v=""/>
    <s v=" ACT_L_FY21"/>
    <s v="6.01.01.01.01 - 30069_30000_30145 - FY21 Labor Actuals_Q3 &amp; Q4"/>
    <s v="6.01.01.01.01"/>
    <x v="0"/>
    <d v="2021-04-01T00:00:00"/>
    <d v="2021-09-30T00:00:00"/>
    <s v="kkrug"/>
    <s v="llari"/>
    <n v="11431.25"/>
    <s v="EDIA"/>
    <s v="A"/>
    <s v="Labor"/>
    <s v="OPC"/>
    <m/>
    <s v="BNL"/>
    <s v="CDR"/>
    <s v="PM"/>
    <x v="0"/>
    <s v="ACT"/>
    <m/>
    <m/>
    <m/>
    <m/>
    <n v="11431.25"/>
    <m/>
    <m/>
    <m/>
    <m/>
    <m/>
    <m/>
    <m/>
    <m/>
    <m/>
    <m/>
    <m/>
    <m/>
    <m/>
    <x v="0"/>
    <x v="0"/>
    <m/>
  </r>
  <r>
    <s v=""/>
    <s v=" 30070_30001_L_FY21_2"/>
    <s v="6.01.01.01.02 - 30070_30001 - FY21 Labor Actuals_Q3 &amp; Q4"/>
    <s v="6.01.01.01.02"/>
    <x v="0"/>
    <d v="2021-04-01T00:00:00"/>
    <d v="2021-09-30T00:00:00"/>
    <s v="kkrug"/>
    <s v="llari"/>
    <n v="335280.57"/>
    <s v="EDIA"/>
    <s v="A"/>
    <s v="Labor"/>
    <s v="OPC"/>
    <m/>
    <s v="BNL"/>
    <s v="CDR"/>
    <s v="PM"/>
    <x v="0"/>
    <s v="ACT"/>
    <m/>
    <m/>
    <m/>
    <m/>
    <n v="335280.57"/>
    <m/>
    <m/>
    <m/>
    <m/>
    <m/>
    <m/>
    <m/>
    <m/>
    <m/>
    <m/>
    <m/>
    <m/>
    <m/>
    <x v="0"/>
    <x v="0"/>
    <m/>
  </r>
  <r>
    <s v=""/>
    <s v=" 30071_30002_M_FY21_2"/>
    <s v="6.01.01.01.03 - 30071_30002 - FY21 Nonlabor Actuals_Q3 &amp; Q4"/>
    <s v="6.01.01.01.03"/>
    <x v="0"/>
    <d v="2021-04-01T00:00:00"/>
    <d v="2021-09-30T00:00:00"/>
    <s v="kkrug"/>
    <s v="apetrone"/>
    <n v="8497.8799999999992"/>
    <s v="EDIA"/>
    <s v="A"/>
    <s v="Nonlabor"/>
    <s v="OPC"/>
    <m/>
    <s v="BNL"/>
    <s v="CDR"/>
    <s v="PM"/>
    <x v="0"/>
    <s v="ACT"/>
    <m/>
    <m/>
    <m/>
    <m/>
    <n v="8497.8799999999992"/>
    <m/>
    <m/>
    <m/>
    <m/>
    <m/>
    <m/>
    <m/>
    <m/>
    <m/>
    <m/>
    <m/>
    <m/>
    <m/>
    <x v="0"/>
    <x v="0"/>
    <m/>
  </r>
  <r>
    <s v=""/>
    <s v=" 30072_30003_L_FY21_2"/>
    <s v="6.01.02.01 - 30072_30003 - FY21 Labor Actuals_Q3 &amp; Q4"/>
    <s v="6.01.02.01"/>
    <x v="0"/>
    <d v="2021-04-01T00:00:00"/>
    <d v="2021-09-30T00:00:00"/>
    <s v="kkrug"/>
    <s v="stiegler"/>
    <n v="46519.43"/>
    <s v="EDIA"/>
    <s v="A"/>
    <s v="Labor"/>
    <s v="OPC"/>
    <m/>
    <s v="BNL"/>
    <s v="CDR"/>
    <s v="PM"/>
    <x v="0"/>
    <s v="ACT"/>
    <m/>
    <m/>
    <m/>
    <m/>
    <n v="46519.43"/>
    <m/>
    <m/>
    <m/>
    <m/>
    <m/>
    <m/>
    <m/>
    <m/>
    <m/>
    <m/>
    <m/>
    <m/>
    <m/>
    <x v="0"/>
    <x v="0"/>
    <m/>
  </r>
  <r>
    <s v=""/>
    <s v=" 30073_30004_L_FY21_2"/>
    <s v="6.01.03.01.01 - 30073_30003 - FY21 Labor Actuals_Q3 &amp; Q4"/>
    <s v="6.01.03.01.01"/>
    <x v="0"/>
    <d v="2021-04-01T00:00:00"/>
    <d v="2021-09-30T00:00:00"/>
    <s v="kkrug"/>
    <s v="lavellec"/>
    <n v="139211.87"/>
    <s v="EDIA"/>
    <s v="A"/>
    <s v="Labor"/>
    <s v="OPC"/>
    <m/>
    <s v="BNL"/>
    <s v="CDR"/>
    <s v="PM"/>
    <x v="0"/>
    <s v="ACT"/>
    <m/>
    <m/>
    <m/>
    <m/>
    <n v="139211.87"/>
    <m/>
    <m/>
    <m/>
    <m/>
    <m/>
    <m/>
    <m/>
    <m/>
    <m/>
    <m/>
    <m/>
    <m/>
    <m/>
    <x v="0"/>
    <x v="0"/>
    <m/>
  </r>
  <r>
    <s v=""/>
    <s v=" 30074_30005_L_FY21_2"/>
    <s v="6.01.03.01.02 - 30074_30005 - FY21 Labor Actuals_Q3 &amp; Q4"/>
    <s v="6.01.03.01.02"/>
    <x v="0"/>
    <d v="2021-04-01T00:00:00"/>
    <d v="2021-09-30T00:00:00"/>
    <s v="kkrug"/>
    <s v="hokula"/>
    <n v="31075.56"/>
    <s v="EDIA"/>
    <s v="A"/>
    <s v="Labor"/>
    <s v="OPC"/>
    <m/>
    <s v="BNL"/>
    <s v="CDR"/>
    <s v="PM"/>
    <x v="0"/>
    <s v="ACT"/>
    <m/>
    <m/>
    <m/>
    <m/>
    <n v="31075.56"/>
    <m/>
    <m/>
    <m/>
    <m/>
    <m/>
    <m/>
    <m/>
    <m/>
    <m/>
    <m/>
    <m/>
    <m/>
    <m/>
    <x v="0"/>
    <x v="0"/>
    <m/>
  </r>
  <r>
    <s v=""/>
    <s v=" 30075_30006_L_FY21_2"/>
    <s v="6.01.03.01.03 - 30075_30006 - FY21 Labor Actuals_Q3 &amp; Q4"/>
    <s v="6.01.03.01.03"/>
    <x v="0"/>
    <d v="2021-04-01T00:00:00"/>
    <d v="2021-09-30T00:00:00"/>
    <s v="kkrug"/>
    <s v="kkrug"/>
    <n v="468585.45"/>
    <s v="EDIA"/>
    <s v="A"/>
    <s v="Labor"/>
    <s v="OPC"/>
    <m/>
    <s v="BNL"/>
    <s v="CDR"/>
    <s v="PM"/>
    <x v="0"/>
    <s v="ACT"/>
    <m/>
    <m/>
    <m/>
    <m/>
    <n v="468585.45"/>
    <m/>
    <m/>
    <m/>
    <m/>
    <m/>
    <m/>
    <m/>
    <m/>
    <m/>
    <m/>
    <m/>
    <m/>
    <m/>
    <x v="0"/>
    <x v="0"/>
    <m/>
  </r>
  <r>
    <s v=""/>
    <s v=" 30076_30007_L_FY21_2"/>
    <s v="6.01.03.01.04 - 30076_30007 - FY21 Labor Actuals_Q3 &amp; Q4"/>
    <s v="6.01.03.01.04"/>
    <x v="0"/>
    <d v="2021-04-01T00:00:00"/>
    <d v="2021-09-30T00:00:00"/>
    <s v="kkrug"/>
    <s v="apetrone"/>
    <n v="318407.5"/>
    <s v="EDIA"/>
    <s v="A"/>
    <s v="Labor"/>
    <s v="OPC"/>
    <m/>
    <s v="BNL"/>
    <s v="CDR"/>
    <s v="PM"/>
    <x v="0"/>
    <s v="ACT"/>
    <m/>
    <m/>
    <m/>
    <m/>
    <n v="318407.5"/>
    <m/>
    <m/>
    <m/>
    <m/>
    <m/>
    <m/>
    <m/>
    <m/>
    <m/>
    <m/>
    <m/>
    <m/>
    <m/>
    <x v="0"/>
    <x v="0"/>
    <m/>
  </r>
  <r>
    <s v=""/>
    <s v=" 30077_30008_L_FY21_2"/>
    <s v="6.01.03.01.05 - 30077_30008 - FY21 Labor Actuals_Q3 &amp; Q4"/>
    <s v="6.01.03.01.05"/>
    <x v="0"/>
    <d v="2021-04-01T00:00:00"/>
    <d v="2021-09-30T00:00:00"/>
    <s v="kkrug"/>
    <s v="alexander"/>
    <n v="20200.41"/>
    <s v="EDIA"/>
    <s v="A"/>
    <s v="Labor"/>
    <s v="OPC"/>
    <m/>
    <s v="BNL"/>
    <s v="CDR"/>
    <s v="PM"/>
    <x v="0"/>
    <s v="ACT"/>
    <m/>
    <m/>
    <m/>
    <m/>
    <n v="20200.41"/>
    <m/>
    <m/>
    <m/>
    <m/>
    <m/>
    <m/>
    <m/>
    <m/>
    <m/>
    <m/>
    <m/>
    <m/>
    <m/>
    <x v="0"/>
    <x v="0"/>
    <m/>
  </r>
  <r>
    <s v=""/>
    <s v=" 30078_30009_L_FY21_2"/>
    <s v="6.01.03.01.06 - 30078_30009 - FY21 Labor Actuals_Q3 &amp; Q4"/>
    <s v="6.01.03.01.06"/>
    <x v="0"/>
    <d v="2021-04-01T00:00:00"/>
    <d v="2021-09-30T00:00:00"/>
    <s v="kkrug"/>
    <s v="apetrone"/>
    <n v="32382.33"/>
    <s v="EDIA"/>
    <s v="A"/>
    <s v="Labor"/>
    <s v="OPC"/>
    <m/>
    <s v="BNL"/>
    <s v="CDR"/>
    <s v="PM"/>
    <x v="0"/>
    <s v="ACT"/>
    <m/>
    <m/>
    <m/>
    <m/>
    <n v="32382.33"/>
    <m/>
    <m/>
    <m/>
    <m/>
    <m/>
    <m/>
    <m/>
    <m/>
    <m/>
    <m/>
    <m/>
    <m/>
    <m/>
    <x v="0"/>
    <x v="0"/>
    <m/>
  </r>
  <r>
    <s v=""/>
    <s v=" 30079_30010_L_FY21_2"/>
    <s v="6.01.03.01.07 - 30079_30010 - FY21 Labor Actuals_Q3 &amp; Q4"/>
    <s v="6.01.03.01.07"/>
    <x v="0"/>
    <d v="2021-04-01T00:00:00"/>
    <d v="2021-09-30T00:00:00"/>
    <s v="kkrug"/>
    <s v="williamsj"/>
    <n v="159195.97"/>
    <s v="EDIA"/>
    <s v="A"/>
    <s v="Labor"/>
    <s v="OPC"/>
    <m/>
    <s v="BNL"/>
    <s v="CDR"/>
    <s v="PM"/>
    <x v="0"/>
    <s v="ACT"/>
    <m/>
    <m/>
    <m/>
    <m/>
    <n v="159195.97"/>
    <m/>
    <m/>
    <m/>
    <m/>
    <m/>
    <m/>
    <m/>
    <m/>
    <m/>
    <m/>
    <m/>
    <m/>
    <m/>
    <x v="0"/>
    <x v="0"/>
    <m/>
  </r>
  <r>
    <s v=""/>
    <s v=" 30080_30058_L_FY21_2"/>
    <s v="6.01.04.01 - 30080_30058 - FY21 Labor Actuals_Q3 &amp; Q4"/>
    <s v="6.01.04.01"/>
    <x v="0"/>
    <d v="2021-04-01T00:00:00"/>
    <d v="2021-09-30T00:00:00"/>
    <s v="kkrug"/>
    <s v="porretto"/>
    <n v="228913.11"/>
    <s v="EDIA"/>
    <s v="A"/>
    <s v="Labor"/>
    <s v="OPC"/>
    <m/>
    <s v="BNL"/>
    <s v="CDR"/>
    <s v="PM"/>
    <x v="0"/>
    <s v="ACT"/>
    <m/>
    <m/>
    <m/>
    <m/>
    <n v="228913.11"/>
    <m/>
    <m/>
    <m/>
    <m/>
    <m/>
    <m/>
    <m/>
    <m/>
    <m/>
    <m/>
    <m/>
    <m/>
    <m/>
    <x v="0"/>
    <x v="0"/>
    <m/>
  </r>
  <r>
    <s v=""/>
    <s v=" 30081_30011_L_FY21_2"/>
    <s v="6.02.01 - 30081_30011 - FY21 Labor Actuals_Q3 &amp; Q4"/>
    <s v="6.02.01"/>
    <x v="0"/>
    <d v="2021-04-01T00:00:00"/>
    <d v="2021-09-30T00:00:00"/>
    <s v="apatil"/>
    <s v="blaskiewicz"/>
    <n v="48142.32"/>
    <s v="EDIA"/>
    <s v="A"/>
    <s v="Labor"/>
    <s v="OPC"/>
    <m/>
    <s v="BNL"/>
    <s v="CDR"/>
    <s v="AD"/>
    <x v="0"/>
    <s v="ACT"/>
    <m/>
    <m/>
    <m/>
    <m/>
    <n v="48142.32"/>
    <m/>
    <m/>
    <m/>
    <m/>
    <m/>
    <m/>
    <m/>
    <m/>
    <m/>
    <m/>
    <m/>
    <m/>
    <m/>
    <x v="0"/>
    <x v="0"/>
    <m/>
  </r>
  <r>
    <s v=""/>
    <s v=" 30082_30012_L_FY21_2"/>
    <s v="6.02.02.01 - 30082_30012 - FY21 Labor Actuals_Q3 &amp; Q4"/>
    <s v="6.02.02.01"/>
    <x v="0"/>
    <d v="2021-04-01T00:00:00"/>
    <d v="2021-09-30T00:00:00"/>
    <s v="apatil"/>
    <s v="montagc"/>
    <n v="1594902.41"/>
    <s v="EDIA"/>
    <s v="C"/>
    <s v="Labor"/>
    <s v="OPC"/>
    <m/>
    <s v="BNL"/>
    <s v="CDR"/>
    <s v="AD"/>
    <x v="1"/>
    <s v="ACT"/>
    <m/>
    <m/>
    <m/>
    <m/>
    <n v="1594902.41"/>
    <m/>
    <m/>
    <m/>
    <m/>
    <m/>
    <m/>
    <m/>
    <m/>
    <m/>
    <m/>
    <m/>
    <m/>
    <m/>
    <x v="0"/>
    <x v="0"/>
    <m/>
  </r>
  <r>
    <s v=""/>
    <s v=" 30083_30013_L_FY21_2"/>
    <s v="6.02.02.02 - 30083_30013 - FY21 Labor Actuals_Q3 &amp; Q4"/>
    <s v="6.02.02.02"/>
    <x v="0"/>
    <d v="2021-04-01T00:00:00"/>
    <d v="2021-09-30T00:00:00"/>
    <s v="apatil"/>
    <s v="blaskiewicz"/>
    <n v="838616.36"/>
    <s v="EDIA"/>
    <s v="C"/>
    <s v="Labor"/>
    <s v="OPC"/>
    <m/>
    <s v="BNL"/>
    <s v="R&amp;D"/>
    <s v="AD"/>
    <x v="1"/>
    <s v="ACT"/>
    <m/>
    <m/>
    <m/>
    <m/>
    <n v="838616.36"/>
    <m/>
    <m/>
    <m/>
    <m/>
    <m/>
    <m/>
    <m/>
    <m/>
    <m/>
    <m/>
    <m/>
    <m/>
    <m/>
    <x v="0"/>
    <x v="0"/>
    <m/>
  </r>
  <r>
    <s v=""/>
    <s v=" 30085_30015_L_FY21_2"/>
    <s v="6.02.03.01 - 30085_30015 - FY21 Labor Actuals_Q3 &amp; Q4"/>
    <s v="6.02.03.01"/>
    <x v="0"/>
    <d v="2021-04-01T00:00:00"/>
    <d v="2021-09-30T00:00:00"/>
    <s v="apatil"/>
    <s v="qiowu"/>
    <n v="60778.400000000001"/>
    <s v="EDIA"/>
    <s v="A"/>
    <s v="Labor"/>
    <s v="OPC"/>
    <m/>
    <s v="BNL"/>
    <s v="R&amp;D"/>
    <s v="AD"/>
    <x v="0"/>
    <s v="ACT"/>
    <m/>
    <m/>
    <m/>
    <m/>
    <n v="60778.400000000001"/>
    <m/>
    <m/>
    <m/>
    <m/>
    <m/>
    <m/>
    <m/>
    <m/>
    <m/>
    <m/>
    <m/>
    <m/>
    <m/>
    <x v="0"/>
    <x v="0"/>
    <m/>
  </r>
  <r>
    <s v=""/>
    <s v=" 30086_L_FY21_2"/>
    <s v="6.02.03.02 - 30086 - FY21 Labor Actuals_Q3 &amp; Q4"/>
    <s v="6.02.03.02"/>
    <x v="0"/>
    <d v="2021-04-01T00:00:00"/>
    <d v="2021-09-30T00:00:00"/>
    <s v="glayden"/>
    <s v="skaritka"/>
    <n v="49499.21"/>
    <s v="EDIA"/>
    <s v="C"/>
    <s v="Labor"/>
    <s v="OPC"/>
    <m/>
    <s v="BNL"/>
    <s v="R&amp;D"/>
    <s v="AD"/>
    <x v="3"/>
    <s v="ACT"/>
    <m/>
    <m/>
    <m/>
    <m/>
    <n v="49499.21"/>
    <m/>
    <m/>
    <m/>
    <m/>
    <m/>
    <m/>
    <m/>
    <m/>
    <m/>
    <m/>
    <m/>
    <m/>
    <m/>
    <x v="0"/>
    <x v="0"/>
    <m/>
  </r>
  <r>
    <s v=""/>
    <s v=" 30094_L_FY21_2"/>
    <s v="6.02.03.03.01 - 30094 - FY21 Labor Actuals_Q3 &amp; Q4"/>
    <s v="6.02.03.03.01"/>
    <x v="0"/>
    <d v="2021-04-01T00:00:00"/>
    <d v="2021-09-30T00:00:00"/>
    <s v="jtolle"/>
    <s v="hwitte"/>
    <n v="821072.89"/>
    <s v="EDIA"/>
    <s v="C"/>
    <s v="Labor"/>
    <s v="OPC"/>
    <m/>
    <s v="BNL"/>
    <s v="R&amp;D"/>
    <s v="SC_MAG"/>
    <x v="3"/>
    <s v="ACT"/>
    <m/>
    <m/>
    <m/>
    <m/>
    <n v="821072.89"/>
    <m/>
    <m/>
    <m/>
    <m/>
    <m/>
    <m/>
    <m/>
    <m/>
    <m/>
    <m/>
    <m/>
    <m/>
    <m/>
    <x v="0"/>
    <x v="0"/>
    <m/>
  </r>
  <r>
    <s v=""/>
    <s v=" 30089_L_FY21_2"/>
    <s v="6.02.03.04 - 30089 - FY21 Labor Actuals_Q3 &amp; Q4"/>
    <s v="6.02.03.04"/>
    <x v="0"/>
    <d v="2021-04-01T00:00:00"/>
    <d v="2021-09-30T00:00:00"/>
    <s v="rnavarrol"/>
    <s v="sverdu"/>
    <n v="613432.74"/>
    <s v="EDIA"/>
    <s v="C"/>
    <s v="Labor"/>
    <s v="OPC"/>
    <m/>
    <s v="BNL"/>
    <s v="R&amp;D"/>
    <s v="VAC"/>
    <x v="3"/>
    <s v="ACT"/>
    <m/>
    <m/>
    <m/>
    <m/>
    <n v="613432.74"/>
    <m/>
    <m/>
    <m/>
    <m/>
    <m/>
    <m/>
    <m/>
    <m/>
    <m/>
    <m/>
    <m/>
    <m/>
    <m/>
    <x v="0"/>
    <x v="0"/>
    <m/>
  </r>
  <r>
    <s v=""/>
    <s v=" 30090_30018_L_FY21_2"/>
    <s v="6.02.03.05.01 - 30090_30018 - FY21 Labor Actuals_Q3 &amp; Q4"/>
    <s v="6.02.03.05.01"/>
    <x v="0"/>
    <d v="2021-04-01T00:00:00"/>
    <d v="2021-09-30T00:00:00"/>
    <s v="apatil"/>
    <s v="jsandberg"/>
    <n v="117227.78"/>
    <s v="EDIA"/>
    <s v="C"/>
    <s v="Labor"/>
    <s v="OPC"/>
    <m/>
    <s v="BNL"/>
    <s v="R&amp;D"/>
    <s v="PD"/>
    <x v="3"/>
    <s v="ACT"/>
    <m/>
    <m/>
    <m/>
    <m/>
    <n v="117227.78"/>
    <m/>
    <m/>
    <m/>
    <m/>
    <m/>
    <m/>
    <m/>
    <m/>
    <m/>
    <m/>
    <m/>
    <m/>
    <m/>
    <x v="0"/>
    <x v="0"/>
    <m/>
  </r>
  <r>
    <s v=""/>
    <s v=" 30092_30020_L_FY21_2"/>
    <s v="6.02.0..06.01 - 30092_30020 - FY21 Labor Actuals_Q3 &amp; Q4"/>
    <s v="6.02.03.06.01"/>
    <x v="0"/>
    <d v="2021-04-01T00:00:00"/>
    <d v="2021-09-30T00:00:00"/>
    <s v="rnavarrol"/>
    <s v="chetzel"/>
    <n v="304101.39"/>
    <s v="EDIA"/>
    <s v="C"/>
    <s v="Labor"/>
    <s v="OPC"/>
    <m/>
    <s v="BNL"/>
    <s v="R&amp;D"/>
    <s v="VAC"/>
    <x v="3"/>
    <s v="ACT"/>
    <m/>
    <m/>
    <m/>
    <m/>
    <n v="304101.39"/>
    <m/>
    <m/>
    <m/>
    <m/>
    <m/>
    <m/>
    <m/>
    <m/>
    <m/>
    <m/>
    <m/>
    <m/>
    <m/>
    <x v="0"/>
    <x v="0"/>
    <m/>
  </r>
  <r>
    <s v=""/>
    <s v=" 30093_30021_L_FY21_2"/>
    <s v="6.02.03.07 - 30093_30021 - FY21 Labor Actuals_Q3 &amp; Q4"/>
    <s v="6.02.03.07"/>
    <x v="0"/>
    <d v="2021-04-01T00:00:00"/>
    <d v="2021-09-30T00:00:00"/>
    <s v="apatil"/>
    <s v="wange"/>
    <n v="74498.69"/>
    <s v="EDIA"/>
    <s v="C"/>
    <s v="Labor"/>
    <s v="OPC"/>
    <m/>
    <s v="BNL"/>
    <s v="R&amp;D"/>
    <s v="AD"/>
    <x v="3"/>
    <s v="ACT"/>
    <m/>
    <m/>
    <m/>
    <m/>
    <n v="74498.69"/>
    <m/>
    <m/>
    <m/>
    <m/>
    <m/>
    <m/>
    <m/>
    <m/>
    <m/>
    <m/>
    <m/>
    <m/>
    <m/>
    <x v="0"/>
    <x v="0"/>
    <m/>
  </r>
  <r>
    <s v=""/>
    <s v=" 30098_30022_L_FY21_2"/>
    <s v="6.03.01 - 30098_30022 - FY21 Labor Actuals_Q3 &amp; Q4"/>
    <s v="6.03.01"/>
    <x v="0"/>
    <d v="2021-04-01T00:00:00"/>
    <d v="2021-09-30T00:00:00"/>
    <s v="mahmed"/>
    <s v="vranjbar"/>
    <n v="145903.67000000001"/>
    <s v="EDIA"/>
    <s v="A"/>
    <s v="Labor"/>
    <s v="OPC"/>
    <m/>
    <s v="BNL"/>
    <s v="CDR"/>
    <s v="PM"/>
    <x v="0"/>
    <s v="ACT"/>
    <m/>
    <m/>
    <m/>
    <m/>
    <n v="145903.67000000001"/>
    <m/>
    <m/>
    <m/>
    <m/>
    <m/>
    <m/>
    <m/>
    <m/>
    <m/>
    <m/>
    <m/>
    <m/>
    <m/>
    <x v="0"/>
    <x v="0"/>
    <m/>
  </r>
  <r>
    <s v=""/>
    <s v=" 30099_30023_L_FY21_2"/>
    <s v="6.03.02.01.04 - 30099_30023 - FY21 Labor Actuals_Q3 &amp; Q4"/>
    <s v="6.03.02.01.04"/>
    <x v="0"/>
    <d v="2021-04-01T00:00:00"/>
    <d v="2021-09-30T00:00:00"/>
    <s v="jtolle"/>
    <s v="hwitte"/>
    <n v="37891.050000000003"/>
    <s v="EDIA"/>
    <s v="C"/>
    <s v="Labor"/>
    <s v="OPC"/>
    <m/>
    <s v="BNL"/>
    <s v="CDR"/>
    <s v="NC_MAG"/>
    <x v="2"/>
    <s v="ACT"/>
    <m/>
    <m/>
    <m/>
    <m/>
    <n v="37891.050000000003"/>
    <m/>
    <m/>
    <m/>
    <m/>
    <m/>
    <m/>
    <m/>
    <m/>
    <m/>
    <m/>
    <m/>
    <m/>
    <m/>
    <x v="0"/>
    <x v="0"/>
    <m/>
  </r>
  <r>
    <s v=""/>
    <s v=" 30100_30024_L_FY21_2"/>
    <s v="6.03.02.03 - 30100_30024 - FY21 Labor Actuals_Q3 &amp; Q4"/>
    <s v="6.03.02.03"/>
    <x v="0"/>
    <d v="2021-04-01T00:00:00"/>
    <d v="2021-09-30T00:00:00"/>
    <s v="apatil"/>
    <s v="bruno"/>
    <n v="79148.070000000007"/>
    <s v="EDIA"/>
    <s v="C"/>
    <s v="Labor"/>
    <s v="OPC"/>
    <m/>
    <s v="BNL"/>
    <s v="CDR"/>
    <s v="PS"/>
    <x v="2"/>
    <s v="ACT"/>
    <m/>
    <m/>
    <m/>
    <m/>
    <n v="79148.070000000007"/>
    <m/>
    <m/>
    <m/>
    <m/>
    <m/>
    <m/>
    <m/>
    <m/>
    <m/>
    <m/>
    <m/>
    <m/>
    <m/>
    <x v="0"/>
    <x v="0"/>
    <m/>
  </r>
  <r>
    <s v=""/>
    <s v=" 30101_30025_L_FY21_2"/>
    <s v="6.03.02.04.01 - 30101_30025 - FY21 Labor Actuals_Q3 &amp; Q4"/>
    <s v="6.03.02.04.01"/>
    <x v="0"/>
    <d v="2021-04-01T00:00:00"/>
    <d v="2021-09-30T00:00:00"/>
    <s v="rnavarrol"/>
    <s v="chetzel"/>
    <n v="1423.65"/>
    <s v="EDIA"/>
    <s v="C"/>
    <s v="Labor"/>
    <s v="OPC"/>
    <m/>
    <s v="BNL"/>
    <s v="CDR"/>
    <s v="VAC"/>
    <x v="2"/>
    <s v="ACT"/>
    <m/>
    <m/>
    <m/>
    <m/>
    <n v="1423.65"/>
    <m/>
    <m/>
    <m/>
    <m/>
    <m/>
    <m/>
    <m/>
    <m/>
    <m/>
    <m/>
    <m/>
    <m/>
    <m/>
    <x v="0"/>
    <x v="0"/>
    <m/>
  </r>
  <r>
    <s v=""/>
    <s v=" 30103_30027_L_FY21_2"/>
    <s v="6.03.02.05.01 - 30103_30027 - FY21 Labor Actuals_Q3 &amp; Q4"/>
    <s v="6.03.02.05.01"/>
    <x v="0"/>
    <d v="2021-04-01T00:00:00"/>
    <d v="2021-09-30T00:00:00"/>
    <s v="mahmed"/>
    <s v="gassner"/>
    <n v="17902.310000000001"/>
    <s v="EDIA"/>
    <s v="C"/>
    <s v="Labor"/>
    <s v="OPC"/>
    <m/>
    <s v="BNL"/>
    <s v="CDR"/>
    <s v="INS"/>
    <x v="2"/>
    <s v="ACT"/>
    <m/>
    <m/>
    <m/>
    <m/>
    <n v="17902.310000000001"/>
    <m/>
    <m/>
    <m/>
    <m/>
    <m/>
    <m/>
    <m/>
    <m/>
    <m/>
    <m/>
    <m/>
    <m/>
    <m/>
    <x v="0"/>
    <x v="0"/>
    <m/>
  </r>
  <r>
    <s v=""/>
    <s v=" 30104_L_FY21_2"/>
    <s v="6.03.03.01 - 30104 - FY21 Labor Actuals_Q3 &amp; Q4"/>
    <s v="6.03.03.01"/>
    <x v="0"/>
    <d v="2021-04-01T00:00:00"/>
    <d v="2021-09-30T00:00:00"/>
    <s v="jtolle"/>
    <s v="hwitte"/>
    <n v="36694.699999999997"/>
    <s v="EDIA"/>
    <s v="C"/>
    <s v="Labor"/>
    <s v="OPC"/>
    <m/>
    <s v="BNL"/>
    <s v="CDR"/>
    <s v="NC_MAG"/>
    <x v="2"/>
    <s v="ACT"/>
    <m/>
    <m/>
    <m/>
    <m/>
    <n v="36694.699999999997"/>
    <m/>
    <m/>
    <m/>
    <m/>
    <m/>
    <m/>
    <m/>
    <m/>
    <m/>
    <m/>
    <m/>
    <m/>
    <m/>
    <x v="0"/>
    <x v="0"/>
    <m/>
  </r>
  <r>
    <s v=""/>
    <s v=" 30106_30028_L_FY21_2"/>
    <s v="6.03.03.03 - 30106_30028 - FY21 Labor Actuals_Q3 &amp; Q4"/>
    <s v="6.03.03.03"/>
    <x v="0"/>
    <d v="2021-04-01T00:00:00"/>
    <d v="2021-09-30T00:00:00"/>
    <s v="rnavarrol"/>
    <s v="chetzel"/>
    <n v="745.72"/>
    <s v="EDIA"/>
    <s v="C"/>
    <s v="Labor"/>
    <s v="OPC"/>
    <m/>
    <s v="BNL"/>
    <s v="CDR"/>
    <s v="VAC"/>
    <x v="2"/>
    <s v="ACT"/>
    <m/>
    <m/>
    <m/>
    <m/>
    <n v="745.72"/>
    <m/>
    <m/>
    <m/>
    <m/>
    <m/>
    <m/>
    <m/>
    <m/>
    <m/>
    <m/>
    <m/>
    <m/>
    <m/>
    <x v="0"/>
    <x v="0"/>
    <m/>
  </r>
  <r>
    <s v=""/>
    <s v=" 30107_30029_L_FY21_2"/>
    <s v="6.03.03.04.01 - 30107_30029 - FY21 Labor Actuals_Q3 &amp; Q4"/>
    <s v="6.03.03.04.01"/>
    <x v="0"/>
    <d v="2021-04-01T00:00:00"/>
    <d v="2021-09-30T00:00:00"/>
    <s v="mahmed"/>
    <s v="gassner"/>
    <n v="8576.56"/>
    <s v="EDIA"/>
    <s v="C"/>
    <s v="Labor"/>
    <s v="OPC"/>
    <m/>
    <s v="BNL"/>
    <s v="CDR"/>
    <s v="INS"/>
    <x v="2"/>
    <s v="ACT"/>
    <m/>
    <m/>
    <m/>
    <m/>
    <n v="8576.56"/>
    <m/>
    <m/>
    <m/>
    <m/>
    <m/>
    <m/>
    <m/>
    <m/>
    <m/>
    <m/>
    <m/>
    <m/>
    <m/>
    <x v="0"/>
    <x v="0"/>
    <m/>
  </r>
  <r>
    <s v=""/>
    <s v=" 30108_30030_L_FY21_2"/>
    <s v="6.03.03.05.01 - 30108_30030 - FY21 Labor Actuals_Q3 &amp; Q4"/>
    <s v="6.03.03.05.01"/>
    <x v="0"/>
    <d v="2021-04-01T00:00:00"/>
    <d v="2021-09-30T00:00:00"/>
    <s v="mahmed"/>
    <s v="vranjbar"/>
    <n v="155.54"/>
    <s v="EDIA"/>
    <s v="C"/>
    <s v="Labor"/>
    <s v="OPC"/>
    <m/>
    <s v="BNL"/>
    <s v="CDR"/>
    <s v="PD"/>
    <x v="2"/>
    <s v="ACT"/>
    <m/>
    <m/>
    <m/>
    <m/>
    <n v="155.54"/>
    <m/>
    <m/>
    <m/>
    <m/>
    <m/>
    <m/>
    <m/>
    <m/>
    <m/>
    <m/>
    <m/>
    <m/>
    <m/>
    <x v="0"/>
    <x v="0"/>
    <m/>
  </r>
  <r>
    <s v=""/>
    <s v=" 30109_L_FY21_2"/>
    <s v="6.03.04.01.01 - 30109 - FY21 Labor Actuals_Q3 &amp; Q4"/>
    <s v="6.03.04.01.01"/>
    <x v="0"/>
    <d v="2021-04-01T00:00:00"/>
    <d v="2021-09-30T00:00:00"/>
    <s v="apatil"/>
    <s v="bruno"/>
    <n v="22335.58"/>
    <s v="EDIA"/>
    <s v="C"/>
    <s v="Labor"/>
    <s v="OPC"/>
    <m/>
    <s v="BNL"/>
    <s v="CDR"/>
    <s v="PS"/>
    <x v="2"/>
    <s v="ACT"/>
    <m/>
    <m/>
    <m/>
    <m/>
    <n v="22335.58"/>
    <m/>
    <m/>
    <m/>
    <m/>
    <m/>
    <m/>
    <m/>
    <m/>
    <m/>
    <m/>
    <m/>
    <m/>
    <m/>
    <x v="0"/>
    <x v="0"/>
    <m/>
  </r>
  <r>
    <s v=""/>
    <s v=" 30111_L_FY21_2"/>
    <s v="6.03.04.01.03 - 30111 - FY21 Labor Actuals_Q3 &amp; Q4"/>
    <s v="6.03.04.01.03"/>
    <x v="0"/>
    <d v="2021-04-01T00:00:00"/>
    <d v="2021-09-30T00:00:00"/>
    <s v="glayden"/>
    <s v="skaritka"/>
    <n v="365.09"/>
    <s v="EDIA"/>
    <s v="C"/>
    <s v="Labor"/>
    <s v="TEC"/>
    <m/>
    <s v="BNL"/>
    <s v="PED"/>
    <s v="INJ"/>
    <x v="14"/>
    <s v="ACT"/>
    <m/>
    <m/>
    <m/>
    <m/>
    <n v="365.09"/>
    <m/>
    <m/>
    <m/>
    <m/>
    <m/>
    <m/>
    <m/>
    <m/>
    <m/>
    <m/>
    <m/>
    <m/>
    <m/>
    <x v="0"/>
    <x v="0"/>
    <m/>
  </r>
  <r>
    <s v=""/>
    <s v=" 30112_30031_L_FY21_2"/>
    <s v="6.03.04.01.04.01 - 30012_30031 - FY21 Labor Actuals_Q3 &amp; Q4"/>
    <s v="6.03.04.01.04.01"/>
    <x v="0"/>
    <d v="2021-04-01T00:00:00"/>
    <d v="2021-09-30T00:00:00"/>
    <s v="mahmed"/>
    <s v="gassner"/>
    <n v="11372.89"/>
    <s v="EDIA"/>
    <s v="C"/>
    <s v="Labor"/>
    <s v="OPC"/>
    <m/>
    <s v="BNL"/>
    <s v="CDR"/>
    <s v="INS"/>
    <x v="2"/>
    <s v="ACT"/>
    <m/>
    <m/>
    <m/>
    <m/>
    <n v="11372.89"/>
    <m/>
    <m/>
    <m/>
    <m/>
    <m/>
    <m/>
    <m/>
    <m/>
    <m/>
    <m/>
    <m/>
    <m/>
    <m/>
    <x v="0"/>
    <x v="0"/>
    <m/>
  </r>
  <r>
    <s v=""/>
    <s v=" 30114_30032_L_FY21_2"/>
    <s v="6.04.01 - 30114_30032 - FY21 Labor Actuals_Q3 &amp; Q4"/>
    <s v="6.04.01"/>
    <x v="0"/>
    <d v="2021-04-01T00:00:00"/>
    <d v="2021-09-30T00:00:00"/>
    <s v="rnavarrol"/>
    <s v="montagc"/>
    <n v="44825"/>
    <s v="EDIA"/>
    <s v="A"/>
    <s v="Labor"/>
    <s v="OPC"/>
    <m/>
    <s v="BNL"/>
    <s v="CDR"/>
    <s v="PM"/>
    <x v="0"/>
    <s v="ACT"/>
    <m/>
    <m/>
    <m/>
    <m/>
    <n v="44825"/>
    <m/>
    <m/>
    <m/>
    <m/>
    <m/>
    <m/>
    <m/>
    <m/>
    <m/>
    <m/>
    <m/>
    <m/>
    <m/>
    <x v="0"/>
    <x v="0"/>
    <m/>
  </r>
  <r>
    <s v=""/>
    <s v=" 30115_30033_L_FY21_2"/>
    <s v="6.04.02.01 - 30115_30033 - FY21 Labor Actuals_Q3 &amp; Q4"/>
    <s v="6.04.02.01"/>
    <x v="0"/>
    <d v="2021-04-01T00:00:00"/>
    <d v="2021-09-30T00:00:00"/>
    <s v="jtolle"/>
    <s v="hwitte"/>
    <n v="120787.72"/>
    <s v="EDIA"/>
    <s v="C"/>
    <s v="Labor"/>
    <s v="OPC"/>
    <m/>
    <s v="BNL"/>
    <s v="CDR"/>
    <s v="NC_MAG"/>
    <x v="2"/>
    <s v="ACT"/>
    <m/>
    <m/>
    <m/>
    <m/>
    <n v="120787.72"/>
    <m/>
    <m/>
    <m/>
    <m/>
    <m/>
    <m/>
    <m/>
    <m/>
    <m/>
    <m/>
    <m/>
    <m/>
    <m/>
    <x v="0"/>
    <x v="0"/>
    <m/>
  </r>
  <r>
    <s v=""/>
    <s v=" 30116_L_FY21_2"/>
    <s v="6.04.04 - 30116 - FY21 Labor Actuals_Q3 &amp; Q4"/>
    <s v="6.04.04"/>
    <x v="0"/>
    <d v="2021-04-01T00:00:00"/>
    <d v="2021-09-30T00:00:00"/>
    <s v="apatil"/>
    <s v="bruno"/>
    <n v="26787.06"/>
    <s v="EDIA"/>
    <s v="C"/>
    <s v="Labor"/>
    <s v="OPC"/>
    <m/>
    <s v="BNL"/>
    <s v="CDR"/>
    <s v="PS"/>
    <x v="2"/>
    <s v="ACT"/>
    <m/>
    <m/>
    <m/>
    <m/>
    <n v="26787.06"/>
    <m/>
    <m/>
    <m/>
    <m/>
    <m/>
    <m/>
    <m/>
    <m/>
    <m/>
    <m/>
    <m/>
    <m/>
    <m/>
    <x v="0"/>
    <x v="0"/>
    <m/>
  </r>
  <r>
    <s v=""/>
    <s v=" 30119_30035_L_FY21_2"/>
    <s v="6.04.06.01 - 30119_30035 - FY21 Labor Actuals_Q3 &amp; Q4"/>
    <s v="6.04.06.01"/>
    <x v="0"/>
    <d v="2021-04-01T00:00:00"/>
    <d v="2021-09-30T00:00:00"/>
    <s v="mahmed"/>
    <s v="gassner"/>
    <n v="64876.77"/>
    <s v="EDIA"/>
    <s v="C"/>
    <s v="Labor"/>
    <s v="OPC"/>
    <m/>
    <s v="BNL"/>
    <s v="CDR"/>
    <s v="INS"/>
    <x v="2"/>
    <s v="ACT"/>
    <m/>
    <m/>
    <m/>
    <m/>
    <n v="64876.77"/>
    <m/>
    <m/>
    <m/>
    <m/>
    <m/>
    <m/>
    <m/>
    <m/>
    <m/>
    <m/>
    <m/>
    <m/>
    <m/>
    <x v="0"/>
    <x v="0"/>
    <m/>
  </r>
  <r>
    <s v=""/>
    <s v=" 30120_30036_L_FY21_2"/>
    <s v="6.05.01 - 30120_30036 - FY21 Labor Actuals_Q3 &amp; Q4"/>
    <s v="6.05.01"/>
    <x v="0"/>
    <d v="2021-04-01T00:00:00"/>
    <d v="2021-09-30T00:00:00"/>
    <s v="jtolle"/>
    <s v="vadimp"/>
    <n v="125065.39"/>
    <s v="EDIA"/>
    <s v="A"/>
    <s v="Labor"/>
    <s v="TEC"/>
    <m/>
    <s v="BNL"/>
    <s v="PED"/>
    <s v="PM"/>
    <x v="0"/>
    <s v="ACT"/>
    <m/>
    <m/>
    <m/>
    <m/>
    <n v="125065.39"/>
    <m/>
    <m/>
    <m/>
    <m/>
    <m/>
    <m/>
    <m/>
    <m/>
    <m/>
    <m/>
    <m/>
    <m/>
    <m/>
    <x v="0"/>
    <x v="0"/>
    <m/>
  </r>
  <r>
    <s v=""/>
    <s v=" 30121_L_FY21_2"/>
    <s v="6.05.02.01 - 30121 - FY21 Labor Actuals_Q3 &amp; Q4"/>
    <s v="6.05.02.01"/>
    <x v="0"/>
    <d v="2021-04-01T00:00:00"/>
    <d v="2021-09-30T00:00:00"/>
    <s v="jtolle"/>
    <s v="mahler"/>
    <n v="3997.58"/>
    <s v="EDIA"/>
    <s v="C"/>
    <s v="Labor"/>
    <s v="TEC"/>
    <m/>
    <s v="BNL"/>
    <s v="PED"/>
    <s v="NC_MAG"/>
    <x v="2"/>
    <s v="ACT"/>
    <m/>
    <m/>
    <m/>
    <m/>
    <n v="3997.58"/>
    <m/>
    <m/>
    <m/>
    <m/>
    <m/>
    <m/>
    <m/>
    <m/>
    <m/>
    <m/>
    <m/>
    <m/>
    <m/>
    <x v="0"/>
    <x v="0"/>
    <m/>
  </r>
  <r>
    <s v=""/>
    <s v=" 30122_L_FY21_2"/>
    <s v="6.05.02.02 - 30122 - FY21 Labor Actuals_Q3 &amp; Q4"/>
    <s v="6.05.02.02"/>
    <x v="0"/>
    <d v="2021-04-01T00:00:00"/>
    <d v="2021-09-30T00:00:00"/>
    <s v="apatil"/>
    <s v="bruno"/>
    <n v="14159.76"/>
    <s v="EDIA"/>
    <s v="C"/>
    <s v="Labor"/>
    <s v="TEC"/>
    <m/>
    <s v="BNL"/>
    <s v="PED"/>
    <s v="PS"/>
    <x v="2"/>
    <s v="ACT"/>
    <m/>
    <m/>
    <m/>
    <m/>
    <n v="14159.76"/>
    <m/>
    <m/>
    <m/>
    <m/>
    <m/>
    <m/>
    <m/>
    <m/>
    <m/>
    <m/>
    <m/>
    <m/>
    <m/>
    <x v="0"/>
    <x v="0"/>
    <m/>
  </r>
  <r>
    <s v=""/>
    <s v=" 30123_30037_L_FY21_2"/>
    <s v="6.05.02.03.01 - 30123_30037 - FY21 Labor Actuals_Q3 &amp; Q4"/>
    <s v="6.05.02.03.01"/>
    <x v="0"/>
    <d v="2021-04-01T00:00:00"/>
    <d v="2021-09-30T00:00:00"/>
    <s v="rnavarrol"/>
    <s v="weiss"/>
    <n v="14727.81"/>
    <s v="EDIA"/>
    <s v="C"/>
    <s v="Labor"/>
    <s v="OPC"/>
    <m/>
    <s v="BNL"/>
    <s v="CDR"/>
    <s v="VAC"/>
    <x v="2"/>
    <s v="ACT"/>
    <m/>
    <m/>
    <m/>
    <m/>
    <n v="14727.81"/>
    <m/>
    <m/>
    <m/>
    <m/>
    <m/>
    <m/>
    <m/>
    <m/>
    <m/>
    <m/>
    <m/>
    <m/>
    <m/>
    <x v="0"/>
    <x v="0"/>
    <m/>
  </r>
  <r>
    <s v=""/>
    <s v=" 30126_L_FY21_2"/>
    <s v="6.05.03.02 - 30126 - FY21 Labor Actuals_Q3 &amp; Q4"/>
    <s v="6.05.03.02"/>
    <x v="0"/>
    <d v="2021-04-01T00:00:00"/>
    <d v="2021-09-30T00:00:00"/>
    <s v="apatil"/>
    <s v="bruno"/>
    <n v="9269.84"/>
    <s v="EDIA"/>
    <s v="C"/>
    <s v="Labor"/>
    <s v="TEC"/>
    <m/>
    <s v="BNL"/>
    <s v="PED"/>
    <s v="PS"/>
    <x v="2"/>
    <s v="ACT"/>
    <m/>
    <m/>
    <m/>
    <m/>
    <n v="9269.84"/>
    <m/>
    <m/>
    <m/>
    <m/>
    <m/>
    <m/>
    <m/>
    <m/>
    <m/>
    <m/>
    <m/>
    <m/>
    <m/>
    <x v="0"/>
    <x v="0"/>
    <m/>
  </r>
  <r>
    <s v=""/>
    <s v=" 30128_30040_L_FY21_2"/>
    <s v="6.05.03.04 - 30128_30040 - FY21 Labor Actuals_Q3 &amp; Q4"/>
    <s v="6.05.03.04"/>
    <x v="0"/>
    <d v="2021-04-01T00:00:00"/>
    <d v="2021-09-30T00:00:00"/>
    <s v="apatil"/>
    <s v="jsandberg"/>
    <n v="21671.86"/>
    <s v="EDIA"/>
    <s v="C"/>
    <s v="Labor"/>
    <s v="OPC"/>
    <m/>
    <s v="BNL"/>
    <s v="CDR"/>
    <s v="PD"/>
    <x v="2"/>
    <s v="ACT"/>
    <m/>
    <m/>
    <m/>
    <m/>
    <n v="21671.86"/>
    <m/>
    <m/>
    <m/>
    <m/>
    <m/>
    <m/>
    <m/>
    <m/>
    <m/>
    <m/>
    <m/>
    <m/>
    <m/>
    <x v="0"/>
    <x v="0"/>
    <m/>
  </r>
  <r>
    <s v=""/>
    <s v=" 30129_30042_L_FY21_2"/>
    <s v="6.05.05.03 - 30129_30042 - FY21 Labor Actuals_Q3 &amp; Q4"/>
    <s v="6.05.05.03"/>
    <x v="0"/>
    <d v="2021-04-01T00:00:00"/>
    <d v="2021-09-30T00:00:00"/>
    <s v="mahmed"/>
    <s v="gassner"/>
    <n v="41599.550000000003"/>
    <s v="EDIA"/>
    <s v="C"/>
    <s v="Labor"/>
    <s v="OPC"/>
    <m/>
    <s v="BNL"/>
    <s v="CDR"/>
    <s v="INS"/>
    <x v="2"/>
    <s v="ACT"/>
    <m/>
    <m/>
    <m/>
    <m/>
    <n v="41599.550000000003"/>
    <m/>
    <m/>
    <m/>
    <m/>
    <m/>
    <m/>
    <m/>
    <m/>
    <m/>
    <m/>
    <m/>
    <m/>
    <m/>
    <x v="0"/>
    <x v="0"/>
    <m/>
  </r>
  <r>
    <s v=""/>
    <s v=" 30131_L_FY21_2"/>
    <s v="6.05.07.01 - 30131 - FY21 Labor Actuals_Q3 &amp; Q4"/>
    <s v="6.05.07.01"/>
    <x v="0"/>
    <d v="2021-04-01T00:00:00"/>
    <d v="2021-09-30T00:00:00"/>
    <s v="apatil"/>
    <s v="wange"/>
    <n v="105297.1"/>
    <s v="EDIA"/>
    <s v="A"/>
    <s v="Labor"/>
    <s v="OPC"/>
    <m/>
    <s v="BNL"/>
    <s v="CDR"/>
    <s v="SHC"/>
    <x v="0"/>
    <s v="ACT"/>
    <m/>
    <m/>
    <m/>
    <m/>
    <n v="105297.1"/>
    <m/>
    <m/>
    <m/>
    <m/>
    <m/>
    <m/>
    <m/>
    <m/>
    <m/>
    <m/>
    <m/>
    <m/>
    <m/>
    <x v="0"/>
    <x v="0"/>
    <m/>
  </r>
  <r>
    <s v=""/>
    <s v=" 30134_30044_L_FY21_2"/>
    <s v="6.06.01 - 30134_30044 - FY21 Labor Actuals_Q3 &amp; Q4"/>
    <s v="6.06.01"/>
    <x v="0"/>
    <d v="2021-04-01T00:00:00"/>
    <d v="2021-09-30T00:00:00"/>
    <s v="glayden"/>
    <s v="drees"/>
    <n v="130580.26"/>
    <s v="EDIA"/>
    <s v="A"/>
    <s v="Labor"/>
    <s v="TEC"/>
    <m/>
    <s v="BNL"/>
    <s v="PED"/>
    <s v="PM"/>
    <x v="0"/>
    <s v="ACT"/>
    <m/>
    <m/>
    <m/>
    <m/>
    <n v="130580.26"/>
    <m/>
    <m/>
    <m/>
    <m/>
    <m/>
    <m/>
    <m/>
    <m/>
    <m/>
    <m/>
    <m/>
    <m/>
    <m/>
    <x v="0"/>
    <x v="0"/>
    <m/>
  </r>
  <r>
    <s v=""/>
    <s v=" 30135_30045_L_FY21_2"/>
    <s v="6.06.02.01.02 - 30135_30045 - FY21 Labor Actuals_Q3 &amp; Q4"/>
    <s v="6.06.02.01.02"/>
    <x v="0"/>
    <d v="2021-04-01T00:00:00"/>
    <d v="2021-09-30T00:00:00"/>
    <s v="jtolle"/>
    <s v="hwitte"/>
    <n v="139557.21"/>
    <s v="EDIA"/>
    <s v="C"/>
    <s v="Labor"/>
    <s v="OPC"/>
    <m/>
    <s v="BNL"/>
    <s v="CDR"/>
    <s v="SC_MAG"/>
    <x v="2"/>
    <s v="ACT"/>
    <m/>
    <m/>
    <m/>
    <m/>
    <n v="139557.21"/>
    <m/>
    <m/>
    <m/>
    <m/>
    <m/>
    <m/>
    <m/>
    <m/>
    <m/>
    <m/>
    <m/>
    <m/>
    <m/>
    <x v="0"/>
    <x v="0"/>
    <m/>
  </r>
  <r>
    <s v=""/>
    <s v=" 30136_L_FY21_2"/>
    <s v="6.06.02.03 - 30136 - FY21 Labor Actuals_Q3 &amp; Q4"/>
    <s v="6.06.02.03"/>
    <x v="0"/>
    <d v="2021-04-01T00:00:00"/>
    <d v="2021-09-30T00:00:00"/>
    <s v="apatil"/>
    <s v="bruno"/>
    <n v="18183.900000000001"/>
    <s v="EDIA"/>
    <s v="C"/>
    <s v="Labor"/>
    <s v="OPC"/>
    <m/>
    <s v="BNL"/>
    <s v="CDR"/>
    <s v="PS"/>
    <x v="2"/>
    <s v="ACT"/>
    <m/>
    <m/>
    <m/>
    <m/>
    <n v="18183.900000000001"/>
    <m/>
    <m/>
    <m/>
    <m/>
    <m/>
    <m/>
    <m/>
    <m/>
    <m/>
    <m/>
    <m/>
    <m/>
    <m/>
    <x v="0"/>
    <x v="0"/>
    <m/>
  </r>
  <r>
    <s v=""/>
    <s v=" 30139_30047_L_FY21_2"/>
    <s v="6.06.02.05.01 - 30139_30047 - FY21 Labor Actuals_Q3 &amp; Q4"/>
    <s v="6.06.02.05.01"/>
    <x v="0"/>
    <d v="2021-04-01T00:00:00"/>
    <d v="2021-09-30T00:00:00"/>
    <s v="mahmed"/>
    <s v="gassner"/>
    <n v="12106.45"/>
    <s v="EDIA"/>
    <s v="C"/>
    <s v="Labor"/>
    <s v="OPC"/>
    <m/>
    <s v="BNL"/>
    <s v="CDR"/>
    <s v="INS"/>
    <x v="2"/>
    <s v="ACT"/>
    <m/>
    <m/>
    <m/>
    <m/>
    <n v="12106.45"/>
    <m/>
    <m/>
    <m/>
    <m/>
    <m/>
    <m/>
    <m/>
    <m/>
    <m/>
    <m/>
    <m/>
    <m/>
    <m/>
    <x v="0"/>
    <x v="0"/>
    <m/>
  </r>
  <r>
    <s v=""/>
    <s v=" 30140_30048_L_FY21_2"/>
    <s v="6.07.01.01 - 30140_30048 - FY21 Labor Actuals_Q3 &amp; Q4"/>
    <s v="6.07.01.01"/>
    <x v="0"/>
    <d v="2021-04-01T00:00:00"/>
    <d v="2021-09-30T00:00:00"/>
    <s v="egolnar"/>
    <s v="tuozzolo"/>
    <n v="446197.59"/>
    <s v="EDIA"/>
    <s v="A"/>
    <s v="Labor"/>
    <s v="OPC"/>
    <m/>
    <s v="BNL"/>
    <s v="CDR"/>
    <s v="PM"/>
    <x v="0"/>
    <s v="ACT"/>
    <m/>
    <m/>
    <m/>
    <m/>
    <n v="446197.59"/>
    <m/>
    <m/>
    <m/>
    <m/>
    <m/>
    <m/>
    <m/>
    <m/>
    <m/>
    <m/>
    <m/>
    <m/>
    <m/>
    <x v="0"/>
    <x v="0"/>
    <m/>
  </r>
  <r>
    <s v=""/>
    <s v=" 30141_L_FY21_2"/>
    <s v="6.07.01.02 - 30141 - FY21 Labor Actuals_Q3 &amp; Q4"/>
    <s v="6.07.01.02"/>
    <x v="0"/>
    <d v="2021-04-01T00:00:00"/>
    <d v="2021-09-30T00:00:00"/>
    <s v="egolnar"/>
    <s v="tuozzolo"/>
    <n v="87304.91"/>
    <s v="EDIA"/>
    <s v="A"/>
    <s v="Labor"/>
    <s v="OPC"/>
    <m/>
    <s v="BNL"/>
    <s v="CDR"/>
    <s v="PM"/>
    <x v="0"/>
    <s v="ACT"/>
    <m/>
    <m/>
    <m/>
    <m/>
    <n v="87304.91"/>
    <m/>
    <m/>
    <m/>
    <m/>
    <m/>
    <m/>
    <m/>
    <m/>
    <m/>
    <m/>
    <m/>
    <m/>
    <m/>
    <x v="0"/>
    <x v="0"/>
    <m/>
  </r>
  <r>
    <s v=""/>
    <s v=" 30143_L_FY21_2"/>
    <s v="6.07.02.01 - 30143 - FY21 Labor Actuals_Q3 &amp; Q4"/>
    <s v="6.07.02.01"/>
    <x v="0"/>
    <d v="2021-04-01T00:00:00"/>
    <d v="2021-09-30T00:00:00"/>
    <s v="mahmed"/>
    <s v="jpjamilk"/>
    <n v="14656.74"/>
    <s v="EDIA"/>
    <s v="A"/>
    <s v="Labor"/>
    <s v="OPC"/>
    <m/>
    <s v="BNL"/>
    <s v="CDR"/>
    <s v="CONT"/>
    <x v="2"/>
    <s v="ACT"/>
    <m/>
    <m/>
    <m/>
    <m/>
    <n v="14656.74"/>
    <m/>
    <m/>
    <m/>
    <m/>
    <m/>
    <m/>
    <m/>
    <m/>
    <m/>
    <m/>
    <m/>
    <m/>
    <m/>
    <x v="0"/>
    <x v="0"/>
    <m/>
  </r>
  <r>
    <s v=""/>
    <s v=" 30144_L_FY21_2"/>
    <s v="6.07.02.02 - 30144 - FY21 Labor Actuals_Q3 &amp; Q4"/>
    <s v="6.07.02.02"/>
    <x v="0"/>
    <d v="2021-04-01T00:00:00"/>
    <d v="2021-09-30T00:00:00"/>
    <s v="mahmed"/>
    <s v="jpjamilk"/>
    <n v="33399.769999999997"/>
    <s v="EDIA"/>
    <s v="C"/>
    <s v="Labor"/>
    <s v="OPC"/>
    <m/>
    <s v="BNL"/>
    <s v="CDR"/>
    <s v="CONT"/>
    <x v="2"/>
    <s v="ACT"/>
    <m/>
    <m/>
    <m/>
    <m/>
    <n v="33399.769999999997"/>
    <m/>
    <m/>
    <m/>
    <m/>
    <m/>
    <m/>
    <m/>
    <m/>
    <m/>
    <m/>
    <m/>
    <m/>
    <m/>
    <x v="0"/>
    <x v="0"/>
    <m/>
  </r>
  <r>
    <s v=""/>
    <s v=" ACT_L_FY21_2"/>
    <s v="6.08.01.01.01 - 30102_30026_30118_30034_30038_30132_30138 - FY21 Labor Actuals_Q3 &amp; Q4"/>
    <s v="6.08.01.01.01"/>
    <x v="0"/>
    <d v="2021-04-01T00:00:00"/>
    <d v="2021-09-30T00:00:00"/>
    <s v="jtolle"/>
    <s v="zaltsman"/>
    <n v="18266.66"/>
    <s v="EDIA"/>
    <s v="A"/>
    <s v="Labor"/>
    <s v="OPC"/>
    <m/>
    <s v="BNL"/>
    <s v="CDR"/>
    <s v="RF"/>
    <x v="2"/>
    <s v="ACT"/>
    <m/>
    <m/>
    <m/>
    <m/>
    <n v="18266.66"/>
    <m/>
    <m/>
    <m/>
    <m/>
    <m/>
    <m/>
    <m/>
    <m/>
    <m/>
    <m/>
    <m/>
    <m/>
    <m/>
    <x v="0"/>
    <x v="0"/>
    <m/>
  </r>
  <r>
    <s v=""/>
    <s v=" ACT_L_FY21_2"/>
    <s v="6.08.01.01.01 - 30102_30026_30118_30034_30038_30132_30138 - FY21 Labor Actuals_Q3 &amp; Q4"/>
    <s v="6.08.01.01.01"/>
    <x v="0"/>
    <d v="2021-04-01T00:00:00"/>
    <d v="2021-09-30T00:00:00"/>
    <s v="jtolle"/>
    <s v="zaltsman"/>
    <n v="396743.43"/>
    <s v="EDIA"/>
    <s v="A"/>
    <s v="Labor"/>
    <s v="OPC"/>
    <m/>
    <s v="BNL"/>
    <s v="CDR"/>
    <s v="RF"/>
    <x v="2"/>
    <s v="ACT"/>
    <m/>
    <m/>
    <m/>
    <m/>
    <n v="396743.43"/>
    <m/>
    <m/>
    <m/>
    <m/>
    <m/>
    <m/>
    <m/>
    <m/>
    <m/>
    <m/>
    <m/>
    <m/>
    <m/>
    <x v="0"/>
    <x v="0"/>
    <m/>
  </r>
  <r>
    <s v=""/>
    <s v=" ACT_L_FY21_2"/>
    <s v="6.08.01.01.01 - 30102_30026_30118_30034_30038_30132_30138 - FY21 Labor Actuals_Q3 &amp; Q4"/>
    <s v="6.08.01.01.01"/>
    <x v="0"/>
    <d v="2021-04-01T00:00:00"/>
    <d v="2021-09-30T00:00:00"/>
    <s v="jtolle"/>
    <s v="zaltsman"/>
    <n v="0"/>
    <s v="EDIA"/>
    <s v="A"/>
    <s v="Labor"/>
    <s v="OPC"/>
    <m/>
    <s v="BNL"/>
    <s v="CDR"/>
    <s v="RF"/>
    <x v="2"/>
    <s v="ACT"/>
    <m/>
    <m/>
    <m/>
    <m/>
    <m/>
    <m/>
    <m/>
    <m/>
    <m/>
    <m/>
    <m/>
    <m/>
    <m/>
    <m/>
    <m/>
    <m/>
    <m/>
    <m/>
    <x v="0"/>
    <x v="0"/>
    <m/>
  </r>
  <r>
    <s v=""/>
    <s v=" ACT_L_FY21_2"/>
    <s v="6.08.01.01.01 - 30102_30026_30118_30034_30038_30132_30138 - FY21 Labor Actuals_Q3 &amp; Q4"/>
    <s v="6.08.01.01.01"/>
    <x v="0"/>
    <d v="2021-04-01T00:00:00"/>
    <d v="2021-09-30T00:00:00"/>
    <s v="jtolle"/>
    <s v="zaltsman"/>
    <n v="0"/>
    <s v="EDIA"/>
    <s v="A"/>
    <s v="Labor"/>
    <s v="OPC"/>
    <m/>
    <s v="BNL"/>
    <s v="CDR"/>
    <s v="RF"/>
    <x v="2"/>
    <s v="ACT"/>
    <m/>
    <m/>
    <m/>
    <m/>
    <m/>
    <m/>
    <m/>
    <m/>
    <m/>
    <m/>
    <m/>
    <m/>
    <m/>
    <m/>
    <m/>
    <m/>
    <m/>
    <m/>
    <x v="0"/>
    <x v="0"/>
    <m/>
  </r>
  <r>
    <s v=""/>
    <s v=" ACT_L_FY21_2"/>
    <s v="6.08.01.01.01 - 30102_30026_30118_30034_30038_30132_30138 - FY21 Labor Actuals_Q3 &amp; Q4"/>
    <s v="6.08.01.01.01"/>
    <x v="0"/>
    <d v="2021-04-01T00:00:00"/>
    <d v="2021-09-30T00:00:00"/>
    <s v="jtolle"/>
    <s v="zaltsman"/>
    <n v="9771.69"/>
    <s v="EDIA"/>
    <s v="A"/>
    <s v="Labor"/>
    <s v="OPC"/>
    <m/>
    <s v="BNL"/>
    <s v="CDR"/>
    <s v="RF"/>
    <x v="2"/>
    <s v="ACT"/>
    <m/>
    <m/>
    <m/>
    <m/>
    <n v="9771.69"/>
    <m/>
    <m/>
    <m/>
    <m/>
    <m/>
    <m/>
    <m/>
    <m/>
    <m/>
    <m/>
    <m/>
    <m/>
    <m/>
    <x v="0"/>
    <x v="0"/>
    <m/>
  </r>
  <r>
    <s v=""/>
    <s v=" 30088_30017_L_FY21_2"/>
    <s v="6.08.02.01 - 30088_30017 - FY21 Labor Actuals_Q3 &amp; Q4"/>
    <s v="6.08.02.01"/>
    <x v="0"/>
    <d v="2021-04-01T00:00:00"/>
    <d v="2021-09-30T00:00:00"/>
    <s v="jtolle"/>
    <s v="zaltsman"/>
    <n v="189489.03"/>
    <s v="EDIA"/>
    <s v="A"/>
    <s v="Labor"/>
    <s v="OPC"/>
    <m/>
    <s v="BNL"/>
    <s v="R&amp;D"/>
    <s v="RF"/>
    <x v="3"/>
    <s v="ACT"/>
    <m/>
    <m/>
    <m/>
    <m/>
    <n v="189489.03"/>
    <m/>
    <m/>
    <m/>
    <m/>
    <m/>
    <m/>
    <m/>
    <m/>
    <m/>
    <m/>
    <m/>
    <m/>
    <m/>
    <x v="0"/>
    <x v="0"/>
    <m/>
  </r>
  <r>
    <s v=""/>
    <s v=" 30091_30019_L_FY21_2"/>
    <s v="6.08.02.02 - 30091_30019 - FY21 Labor Actuals_Q3 &amp; Q4"/>
    <s v="6.08.02.02"/>
    <x v="0"/>
    <d v="2021-04-01T00:00:00"/>
    <d v="2021-09-30T00:00:00"/>
    <s v="jtolle"/>
    <s v="zaltsman"/>
    <n v="9270.07"/>
    <s v="EDIA"/>
    <s v="A"/>
    <s v="Labor"/>
    <s v="OPC"/>
    <m/>
    <s v="BNL"/>
    <s v="R&amp;D"/>
    <s v="RF"/>
    <x v="3"/>
    <s v="ACT"/>
    <m/>
    <m/>
    <m/>
    <m/>
    <n v="9270.07"/>
    <m/>
    <m/>
    <m/>
    <m/>
    <m/>
    <m/>
    <m/>
    <m/>
    <m/>
    <m/>
    <m/>
    <m/>
    <m/>
    <x v="0"/>
    <x v="0"/>
    <m/>
  </r>
  <r>
    <s v=""/>
    <s v=" 30087_30016_L_FY21_2"/>
    <s v="6.08.02.03.01 - 30087_30016 - FY21 Labor Actuals_Q3 &amp; Q4"/>
    <s v="6.08.02.03.01"/>
    <x v="0"/>
    <d v="2021-04-01T00:00:00"/>
    <d v="2021-09-30T00:00:00"/>
    <s v="jtolle"/>
    <s v="zaltsman"/>
    <n v="238127.92"/>
    <s v="EDIA"/>
    <s v="A"/>
    <s v="Labor"/>
    <s v="OPC"/>
    <m/>
    <s v="BNL"/>
    <s v="R&amp;D"/>
    <s v="RF"/>
    <x v="3"/>
    <s v="ACT"/>
    <m/>
    <m/>
    <m/>
    <m/>
    <n v="238127.92"/>
    <m/>
    <m/>
    <m/>
    <m/>
    <m/>
    <m/>
    <m/>
    <m/>
    <m/>
    <m/>
    <m/>
    <m/>
    <m/>
    <x v="0"/>
    <x v="0"/>
    <m/>
  </r>
  <r>
    <s v=""/>
    <s v=" 30133_30142_L_FY21"/>
    <s v="6.09.01 - 30133_30142 - FY21 Labor Actuals_Q3 &amp; Q4"/>
    <s v="6.09.01"/>
    <x v="0"/>
    <d v="2021-04-01T00:00:00"/>
    <d v="2021-09-30T00:00:00"/>
    <s v="glayden"/>
    <s v="ythan"/>
    <n v="0"/>
    <s v="EDIA"/>
    <s v="A"/>
    <s v="Labor"/>
    <s v="OPC"/>
    <m/>
    <s v="BNL"/>
    <s v="CDR"/>
    <s v="CRYO"/>
    <x v="2"/>
    <s v="ACT"/>
    <m/>
    <m/>
    <m/>
    <m/>
    <m/>
    <m/>
    <m/>
    <m/>
    <m/>
    <m/>
    <m/>
    <m/>
    <m/>
    <m/>
    <m/>
    <m/>
    <m/>
    <m/>
    <x v="0"/>
    <x v="0"/>
    <m/>
  </r>
  <r>
    <s v=""/>
    <s v=" 30133_30142_L_FY21"/>
    <s v="6.09.01 - 30133_30142 - FY21 Labor Actuals_Q3 &amp; Q4"/>
    <s v="6.09.01"/>
    <x v="0"/>
    <d v="2021-04-01T00:00:00"/>
    <d v="2021-09-30T00:00:00"/>
    <s v="glayden"/>
    <s v="ythan"/>
    <n v="0"/>
    <s v="EDIA"/>
    <s v="A"/>
    <s v="Labor"/>
    <s v="OPC"/>
    <m/>
    <s v="BNL"/>
    <s v="CDR"/>
    <s v="CRYO"/>
    <x v="2"/>
    <s v="ACT"/>
    <m/>
    <m/>
    <m/>
    <m/>
    <m/>
    <m/>
    <m/>
    <m/>
    <m/>
    <m/>
    <m/>
    <m/>
    <m/>
    <m/>
    <m/>
    <m/>
    <m/>
    <m/>
    <x v="0"/>
    <x v="0"/>
    <m/>
  </r>
  <r>
    <s v=""/>
    <s v=" 30057_30041_L_FY21_2"/>
    <s v="6.10.01 - 30057_30041 - FY21 Labor Actuals_Q3 &amp; Q4"/>
    <s v="6.10.01"/>
    <x v="0"/>
    <d v="2021-04-01T00:00:00"/>
    <d v="2021-09-30T00:00:00"/>
    <s v="tlewis"/>
    <s v="elke"/>
    <n v="105029.95"/>
    <s v="EDIA"/>
    <s v="A"/>
    <s v="Labor"/>
    <s v="OPC"/>
    <m/>
    <s v="BNL"/>
    <s v="CDR"/>
    <s v="DET"/>
    <x v="0"/>
    <s v="ACT"/>
    <m/>
    <m/>
    <m/>
    <m/>
    <n v="105029.95"/>
    <m/>
    <m/>
    <m/>
    <m/>
    <m/>
    <m/>
    <m/>
    <m/>
    <m/>
    <m/>
    <m/>
    <m/>
    <m/>
    <x v="0"/>
    <x v="0"/>
    <m/>
  </r>
  <r>
    <s v=""/>
    <s v=" 30054_30046_L_FY21_2"/>
    <s v="6.11..01.01 - 30054_30046 - FY21 Labor Actuals_Q3 &amp; Q4"/>
    <s v="6.11.01.01"/>
    <x v="0"/>
    <d v="2021-04-01T00:00:00"/>
    <d v="2021-09-30T00:00:00"/>
    <s v="apatil"/>
    <s v="cfolz"/>
    <n v="236886.44"/>
    <s v="EDIA"/>
    <s v="A"/>
    <s v="Labor"/>
    <s v="OPC"/>
    <m/>
    <s v="BNL"/>
    <s v="CDR"/>
    <s v="INF"/>
    <x v="0"/>
    <s v="ACT"/>
    <m/>
    <m/>
    <m/>
    <m/>
    <n v="236886.44"/>
    <m/>
    <m/>
    <m/>
    <m/>
    <m/>
    <m/>
    <m/>
    <m/>
    <m/>
    <m/>
    <m/>
    <m/>
    <m/>
    <x v="0"/>
    <x v="0"/>
    <m/>
  </r>
  <r>
    <s v=""/>
    <s v=" 30055_30051_L_FY21_2"/>
    <s v="6.11.01.02 - 30055_30051 - FY21 Labor Actuals_ Q3 &amp; Q4"/>
    <s v="6.11.01.02"/>
    <x v="0"/>
    <d v="2021-04-01T00:00:00"/>
    <d v="2021-09-30T00:00:00"/>
    <s v="apatil"/>
    <s v="cfolz"/>
    <n v="57278.73"/>
    <s v="EDIA"/>
    <s v="A"/>
    <s v="Labor"/>
    <s v="OPC"/>
    <m/>
    <s v="BNL"/>
    <s v="CDR"/>
    <s v="INF"/>
    <x v="2"/>
    <s v="ACT"/>
    <m/>
    <m/>
    <m/>
    <m/>
    <n v="57278.73"/>
    <m/>
    <m/>
    <m/>
    <m/>
    <m/>
    <m/>
    <m/>
    <m/>
    <m/>
    <m/>
    <m/>
    <m/>
    <m/>
    <x v="0"/>
    <x v="0"/>
    <m/>
  </r>
  <r>
    <s v=""/>
    <s v=" 30056_L_FY21_2"/>
    <s v="6.11.03 - 30056 - FY21 Labor Actuals_Q3 &amp; Q4"/>
    <s v="6.11.01.03"/>
    <x v="0"/>
    <d v="2021-04-01T00:00:00"/>
    <d v="2021-09-30T00:00:00"/>
    <s v="apatil"/>
    <s v="cfolz"/>
    <n v="-4224.6899999999996"/>
    <s v="EDIA"/>
    <s v="C"/>
    <s v="Labor"/>
    <s v="OPC"/>
    <m/>
    <s v="BNL"/>
    <s v="CDR"/>
    <s v="INF"/>
    <x v="2"/>
    <s v="ACT"/>
    <m/>
    <m/>
    <m/>
    <m/>
    <n v="-4224.6899999999996"/>
    <m/>
    <m/>
    <m/>
    <m/>
    <m/>
    <m/>
    <m/>
    <m/>
    <m/>
    <m/>
    <m/>
    <m/>
    <m/>
    <x v="0"/>
    <x v="0"/>
    <m/>
  </r>
  <r>
    <s v=""/>
    <s v=" 30147_L_FY21"/>
    <s v="6.01.03.01.08 - 30147 - FY21 Labor Actuals_Q3 &amp; Q4"/>
    <s v="6.01.03.01.08"/>
    <x v="0"/>
    <d v="2021-04-01T00:00:00"/>
    <d v="2021-09-30T00:00:00"/>
    <s v="kkrug"/>
    <s v="apetrone"/>
    <n v="1530.76"/>
    <s v="EDIA"/>
    <s v="A"/>
    <s v="Labor"/>
    <s v="OPC"/>
    <m/>
    <s v="BNL"/>
    <s v="CDR"/>
    <s v="PM"/>
    <x v="0"/>
    <s v="ACT"/>
    <m/>
    <m/>
    <m/>
    <m/>
    <n v="1530.76"/>
    <m/>
    <m/>
    <m/>
    <m/>
    <m/>
    <m/>
    <m/>
    <m/>
    <m/>
    <m/>
    <m/>
    <m/>
    <m/>
    <x v="0"/>
    <x v="0"/>
    <m/>
  </r>
  <r>
    <s v=""/>
    <s v=" 30150_L_FY21"/>
    <s v="6.02.03.06.02 - 30150 - FY21 Labor Actuals_Q3 &amp; Q4"/>
    <s v="6.02.03.06.02"/>
    <x v="0"/>
    <d v="2021-04-01T00:00:00"/>
    <d v="2021-09-30T00:00:00"/>
    <s v="rnavarrol"/>
    <s v="chetzel"/>
    <n v="54050.78"/>
    <s v="EDIA"/>
    <s v="C"/>
    <s v="Labor"/>
    <s v="OPC"/>
    <m/>
    <s v="BNL"/>
    <s v="R&amp;D"/>
    <s v="VAC"/>
    <x v="3"/>
    <s v="ACT"/>
    <m/>
    <m/>
    <m/>
    <m/>
    <n v="54050.78"/>
    <m/>
    <m/>
    <m/>
    <m/>
    <m/>
    <m/>
    <m/>
    <m/>
    <m/>
    <m/>
    <m/>
    <m/>
    <m/>
    <x v="0"/>
    <x v="0"/>
    <m/>
  </r>
  <r>
    <s v=""/>
    <s v=" 30146_L_FY21"/>
    <s v="6.02.03.08 - 30146 - FY21 Labor Actuals_Q3 &amp; Q4"/>
    <s v="6.02.03.08"/>
    <x v="0"/>
    <d v="2021-04-01T00:00:00"/>
    <d v="2021-09-30T00:00:00"/>
    <s v="tlewis"/>
    <s v="keyser"/>
    <n v="1813.55"/>
    <s v="EDIA"/>
    <s v="C"/>
    <s v="Labor"/>
    <s v="OPC"/>
    <m/>
    <s v="BNL"/>
    <s v="R&amp;D"/>
    <s v="AD"/>
    <x v="3"/>
    <s v="ACT"/>
    <m/>
    <m/>
    <m/>
    <m/>
    <n v="1813.55"/>
    <m/>
    <m/>
    <m/>
    <m/>
    <m/>
    <m/>
    <m/>
    <m/>
    <m/>
    <m/>
    <m/>
    <m/>
    <m/>
    <x v="0"/>
    <x v="0"/>
    <m/>
  </r>
  <r>
    <s v=""/>
    <s v=" 70191_L_FY21"/>
    <s v="6.03.02.05.02 - 70191 - FY21 Labor Actuals_Q3 &amp; Q4"/>
    <s v="6.03.02.05.02"/>
    <x v="0"/>
    <d v="2021-04-01T00:00:00"/>
    <d v="2021-09-30T00:00:00"/>
    <s v="mahmed"/>
    <s v="gassner"/>
    <n v="1949.55"/>
    <s v="EDIA"/>
    <s v="C"/>
    <s v="Labor"/>
    <s v="TEC"/>
    <m/>
    <s v="BNL"/>
    <s v="PED"/>
    <s v="INS"/>
    <x v="14"/>
    <s v="ACT"/>
    <m/>
    <m/>
    <m/>
    <m/>
    <n v="1949.55"/>
    <m/>
    <m/>
    <m/>
    <m/>
    <m/>
    <m/>
    <m/>
    <m/>
    <m/>
    <m/>
    <m/>
    <m/>
    <m/>
    <x v="0"/>
    <x v="0"/>
    <m/>
  </r>
  <r>
    <s v=""/>
    <s v=" 70192_L_FY21"/>
    <s v="6.03.02.05.02 - 70192 - FY21 Labor Actuals_Q3 &amp; Q4"/>
    <s v="6.03.02.05.03"/>
    <x v="0"/>
    <d v="2021-04-01T00:00:00"/>
    <d v="2021-09-30T00:00:00"/>
    <s v="mahmed"/>
    <s v="gassner"/>
    <n v="3367.4"/>
    <s v="EDIA"/>
    <s v="C"/>
    <s v="Labor"/>
    <s v="TEC"/>
    <m/>
    <s v="BNL"/>
    <s v="PED"/>
    <s v="INS"/>
    <x v="14"/>
    <s v="ACT"/>
    <m/>
    <m/>
    <m/>
    <m/>
    <n v="3367.4"/>
    <m/>
    <m/>
    <m/>
    <m/>
    <m/>
    <m/>
    <m/>
    <m/>
    <m/>
    <m/>
    <m/>
    <m/>
    <m/>
    <x v="0"/>
    <x v="0"/>
    <m/>
  </r>
  <r>
    <s v=""/>
    <s v=" 70198_L_FY21"/>
    <s v="6.03.03.04.02 - 70198 - FY21 Labor Actuals_Q3 &amp; Q4"/>
    <s v="6.03.03.04.02"/>
    <x v="0"/>
    <d v="2021-04-01T00:00:00"/>
    <d v="2021-09-30T00:00:00"/>
    <s v="mahmed"/>
    <s v="gassner"/>
    <n v="177.23"/>
    <s v="EDIA"/>
    <s v="C"/>
    <s v="Labor"/>
    <s v="TEC"/>
    <m/>
    <s v="BNL"/>
    <s v="PED"/>
    <s v="INS"/>
    <x v="14"/>
    <s v="ACT"/>
    <m/>
    <m/>
    <m/>
    <m/>
    <n v="177.23"/>
    <m/>
    <m/>
    <m/>
    <m/>
    <m/>
    <m/>
    <m/>
    <m/>
    <m/>
    <m/>
    <m/>
    <m/>
    <m/>
    <x v="0"/>
    <x v="0"/>
    <m/>
  </r>
  <r>
    <s v=""/>
    <s v=" 70199_L_FY21"/>
    <s v="6.03.03.04.03 - 70199 - FY21 Labor Actuals_Q3 &amp; Q4"/>
    <s v="6.03.03.04.03"/>
    <x v="0"/>
    <d v="2021-04-01T00:00:00"/>
    <d v="2021-09-30T00:00:00"/>
    <s v="mahmed"/>
    <s v="gassner"/>
    <n v="177.23"/>
    <s v="EDIA"/>
    <s v="C"/>
    <s v="Labor"/>
    <s v="TEC"/>
    <m/>
    <s v="BNL"/>
    <s v="PED"/>
    <s v="INS"/>
    <x v="14"/>
    <s v="ACT"/>
    <m/>
    <m/>
    <m/>
    <m/>
    <n v="177.23"/>
    <m/>
    <m/>
    <m/>
    <m/>
    <m/>
    <m/>
    <m/>
    <m/>
    <m/>
    <m/>
    <m/>
    <m/>
    <m/>
    <x v="0"/>
    <x v="0"/>
    <m/>
  </r>
  <r>
    <s v=""/>
    <s v=" 70221_L_FY21"/>
    <s v="6.03.04.02.06 - 70221 - FY21 Labor Actuals_Q3 &amp; Q4"/>
    <s v="6.03.04.02.06"/>
    <x v="0"/>
    <d v="2021-04-01T00:00:00"/>
    <d v="2021-09-30T00:00:00"/>
    <s v="mahmed"/>
    <s v="gassner"/>
    <n v="3721.86"/>
    <s v="EDIA"/>
    <s v="C"/>
    <s v="Labor"/>
    <s v="TEC"/>
    <m/>
    <s v="BNL"/>
    <s v="PED"/>
    <s v="INS"/>
    <x v="2"/>
    <s v="ACT"/>
    <m/>
    <m/>
    <m/>
    <m/>
    <n v="3721.86"/>
    <m/>
    <m/>
    <m/>
    <m/>
    <m/>
    <m/>
    <m/>
    <m/>
    <m/>
    <m/>
    <m/>
    <m/>
    <m/>
    <x v="0"/>
    <x v="0"/>
    <m/>
  </r>
  <r>
    <s v=""/>
    <s v=" 30148_L_FY21"/>
    <s v="6.05.04.01 - 30148 - FY21 Labor Actuals_Q3 &amp; Q4"/>
    <s v="6.05.04.01"/>
    <x v="0"/>
    <d v="2021-04-01T00:00:00"/>
    <d v="2021-09-30T00:00:00"/>
    <s v="rnavarrol"/>
    <s v="bgallaghe1"/>
    <n v="22168.14"/>
    <s v="EDIA"/>
    <s v="C"/>
    <s v="Labor"/>
    <s v="OPC"/>
    <m/>
    <s v="BNL"/>
    <s v="CDR"/>
    <s v="VAC"/>
    <x v="2"/>
    <s v="ACT"/>
    <m/>
    <m/>
    <m/>
    <m/>
    <n v="22168.14"/>
    <m/>
    <m/>
    <m/>
    <m/>
    <m/>
    <m/>
    <m/>
    <m/>
    <m/>
    <m/>
    <m/>
    <m/>
    <m/>
    <x v="0"/>
    <x v="0"/>
    <m/>
  </r>
  <r>
    <s v=""/>
    <s v=" 70249_L_FY21"/>
    <s v="6.05.07.03 - 70249 - FY21 Labor Actuals_Q3 &amp; Q4"/>
    <s v="6.05.07.03"/>
    <x v="0"/>
    <d v="2021-04-01T00:00:00"/>
    <d v="2021-09-30T00:00:00"/>
    <s v="apatil"/>
    <s v="wange"/>
    <n v="1772.32"/>
    <s v="EDIA"/>
    <s v="C"/>
    <s v="Labor"/>
    <s v="TEC"/>
    <m/>
    <s v="BNL"/>
    <s v="PED"/>
    <s v="SHC"/>
    <x v="2"/>
    <s v="ACT"/>
    <m/>
    <m/>
    <m/>
    <m/>
    <n v="1772.32"/>
    <m/>
    <m/>
    <m/>
    <m/>
    <m/>
    <m/>
    <m/>
    <m/>
    <m/>
    <m/>
    <m/>
    <m/>
    <m/>
    <x v="0"/>
    <x v="0"/>
    <m/>
  </r>
  <r>
    <s v=""/>
    <s v=" 30105_M_FY21_2"/>
    <s v="6.03.03.02 - 30105 - FY21 Nonlabor Actuals_Q3 &amp; Q4"/>
    <s v="6.03.03.02"/>
    <x v="0"/>
    <d v="2021-04-01T00:00:00"/>
    <d v="2021-09-30T00:00:00"/>
    <s v="apatil"/>
    <s v="bruno"/>
    <n v="-52.31"/>
    <s v="EDIA"/>
    <s v="C"/>
    <s v="Nonlabor"/>
    <s v="OPC"/>
    <m/>
    <s v="BNL"/>
    <s v="CDR"/>
    <s v="PS"/>
    <x v="2"/>
    <s v="ACT"/>
    <m/>
    <m/>
    <m/>
    <m/>
    <n v="-52.31"/>
    <m/>
    <m/>
    <m/>
    <m/>
    <m/>
    <m/>
    <m/>
    <m/>
    <m/>
    <m/>
    <m/>
    <m/>
    <m/>
    <x v="0"/>
    <x v="0"/>
    <m/>
  </r>
  <r>
    <s v=""/>
    <s v=" 30110_M_FY21"/>
    <s v="6.03.04.01.02 - 30110 - FY21 Nonlabor Actuals_Q3 &amp; Q4"/>
    <s v="6.03.04.01.02"/>
    <x v="0"/>
    <d v="2021-04-01T00:00:00"/>
    <d v="2021-09-30T00:00:00"/>
    <s v="glayden"/>
    <s v="skaritka"/>
    <n v="-1.77"/>
    <s v="EDIA"/>
    <s v="C"/>
    <s v="Nonlabor"/>
    <s v="OPC"/>
    <m/>
    <s v="BNL"/>
    <s v="CDR"/>
    <s v="INJ"/>
    <x v="2"/>
    <s v="ACT"/>
    <m/>
    <m/>
    <m/>
    <m/>
    <n v="-1.77"/>
    <m/>
    <m/>
    <m/>
    <m/>
    <m/>
    <m/>
    <m/>
    <m/>
    <m/>
    <m/>
    <m/>
    <m/>
    <m/>
    <x v="0"/>
    <x v="0"/>
    <m/>
  </r>
  <r>
    <s v=""/>
    <s v=" 30113_M_FY21"/>
    <s v="6.03.04.02.01 - 30113 - FY21 Nonlabor Actuals_Q3 &amp; Q4"/>
    <s v="6.03.04.02.01"/>
    <x v="0"/>
    <d v="2021-04-01T00:00:00"/>
    <d v="2021-09-30T00:00:00"/>
    <s v="glayden"/>
    <s v="skaritka"/>
    <n v="-0.71"/>
    <s v="EDIA"/>
    <s v="C"/>
    <s v="Nonlabor"/>
    <s v="OPC"/>
    <m/>
    <s v="BNL"/>
    <s v="CDR"/>
    <s v="INJ"/>
    <x v="2"/>
    <s v="ACT"/>
    <m/>
    <m/>
    <m/>
    <m/>
    <n v="-0.71"/>
    <m/>
    <m/>
    <m/>
    <m/>
    <m/>
    <m/>
    <m/>
    <m/>
    <m/>
    <m/>
    <m/>
    <m/>
    <m/>
    <x v="0"/>
    <x v="0"/>
    <m/>
  </r>
  <r>
    <s v=""/>
    <s v=" 30117_M_FY21"/>
    <s v="6.04.05.01 - 30117 - FY21 Nonlabor Actuals_Q3 &amp; Q4"/>
    <s v="6.04.05.01"/>
    <x v="0"/>
    <d v="2021-04-01T00:00:00"/>
    <d v="2021-09-30T00:00:00"/>
    <s v="rnavarrol"/>
    <s v="chetzel"/>
    <n v="87.25"/>
    <s v="EDIA"/>
    <s v="C"/>
    <s v="Nonlabor"/>
    <s v="TEC"/>
    <m/>
    <s v="BNL"/>
    <s v="PED"/>
    <s v="VAC"/>
    <x v="14"/>
    <s v="ACT"/>
    <m/>
    <m/>
    <m/>
    <m/>
    <n v="87.25"/>
    <m/>
    <m/>
    <m/>
    <m/>
    <m/>
    <m/>
    <m/>
    <m/>
    <m/>
    <m/>
    <m/>
    <m/>
    <m/>
    <x v="0"/>
    <x v="0"/>
    <m/>
  </r>
  <r>
    <s v=""/>
    <s v=" 30130_M_FY21"/>
    <s v="6.05.06 - 30130 - FY21  Nonlabor Actuals_Q3 &amp; Q4"/>
    <s v="6.05.06"/>
    <x v="0"/>
    <d v="2021-04-01T00:00:00"/>
    <d v="2021-09-30T00:00:00"/>
    <s v="jtolle"/>
    <s v="mda"/>
    <n v="-5.66"/>
    <s v="EDIA"/>
    <s v="C"/>
    <s v="Nonlabor"/>
    <s v="OPC"/>
    <m/>
    <s v="BNL"/>
    <s v="CDR"/>
    <s v="SC_MAG"/>
    <x v="2"/>
    <s v="ACT"/>
    <m/>
    <m/>
    <m/>
    <m/>
    <n v="-5.66"/>
    <m/>
    <m/>
    <m/>
    <m/>
    <m/>
    <m/>
    <m/>
    <m/>
    <m/>
    <m/>
    <m/>
    <m/>
    <m/>
    <x v="0"/>
    <x v="0"/>
    <m/>
  </r>
  <r>
    <s v=""/>
    <s v=" 30137_M_FY21"/>
    <s v="6.06.02.04 - 30137 - FY21 Nonlabor Actuals_Q3 &amp; Q4"/>
    <s v="6.06.02.04"/>
    <x v="0"/>
    <d v="2021-04-01T00:00:00"/>
    <d v="2021-09-30T00:00:00"/>
    <s v="rnavarrol"/>
    <s v="chetzel"/>
    <n v="-31.84"/>
    <s v="EDIA"/>
    <s v="C"/>
    <s v="Nonlabor"/>
    <s v="OPC"/>
    <m/>
    <s v="BNL"/>
    <s v="CDR"/>
    <s v="VAC"/>
    <x v="2"/>
    <s v="ACT"/>
    <m/>
    <m/>
    <m/>
    <m/>
    <n v="-31.84"/>
    <m/>
    <m/>
    <m/>
    <m/>
    <m/>
    <m/>
    <m/>
    <m/>
    <m/>
    <m/>
    <m/>
    <m/>
    <m/>
    <x v="0"/>
    <x v="0"/>
    <m/>
  </r>
  <r>
    <s v=""/>
    <s v=" RD_0203_2610"/>
    <s v="p - LINAC  FY24 *"/>
    <s v="6.02.02.03"/>
    <x v="0"/>
    <d v="2023-10-02T00:00:00"/>
    <d v="2024-09-30T00:00:00"/>
    <s v="apatil"/>
    <s v="blednykh"/>
    <n v="111975.55"/>
    <s v="EDIA"/>
    <s v="K"/>
    <s v="Labor"/>
    <s v="TEC"/>
    <m/>
    <s v="BNL"/>
    <s v="PED.Design"/>
    <s v="AD"/>
    <x v="1"/>
    <m/>
    <m/>
    <m/>
    <m/>
    <m/>
    <m/>
    <m/>
    <m/>
    <n v="111975.55"/>
    <n v="0"/>
    <m/>
    <m/>
    <m/>
    <m/>
    <m/>
    <m/>
    <m/>
    <m/>
    <m/>
    <x v="0"/>
    <x v="0"/>
    <m/>
  </r>
  <r>
    <s v=""/>
    <s v=" RD_0203_2610"/>
    <s v="p - LINAC  FY24 *"/>
    <s v="6.02.02.03"/>
    <x v="0"/>
    <d v="2023-10-02T00:00:00"/>
    <d v="2024-09-30T00:00:00"/>
    <s v="apatil"/>
    <s v="blednykh"/>
    <n v="2467.77"/>
    <s v="EDIA"/>
    <s v="K"/>
    <s v="Labor"/>
    <s v="TEC"/>
    <m/>
    <s v="BNL"/>
    <s v="PED.Design"/>
    <s v="AD"/>
    <x v="1"/>
    <m/>
    <m/>
    <m/>
    <m/>
    <m/>
    <m/>
    <m/>
    <m/>
    <n v="2467.77"/>
    <m/>
    <m/>
    <m/>
    <m/>
    <m/>
    <m/>
    <m/>
    <m/>
    <m/>
    <m/>
    <x v="0"/>
    <x v="0"/>
    <m/>
  </r>
  <r>
    <s v=""/>
    <s v=" RD_0203_2620"/>
    <s v="p - LINAC  FY25"/>
    <s v="6.02.02.03"/>
    <x v="0"/>
    <d v="2024-10-01T00:00:00"/>
    <d v="2025-09-30T00:00:00"/>
    <s v="apatil"/>
    <s v="blednykh"/>
    <n v="115894.7"/>
    <s v="EDIA"/>
    <s v="K"/>
    <s v="Labor"/>
    <s v="TEC"/>
    <m/>
    <s v="BNL"/>
    <s v="PED.Design"/>
    <s v="AD"/>
    <x v="1"/>
    <m/>
    <m/>
    <m/>
    <m/>
    <m/>
    <m/>
    <m/>
    <m/>
    <m/>
    <n v="115894.7"/>
    <n v="0"/>
    <m/>
    <m/>
    <m/>
    <m/>
    <m/>
    <m/>
    <m/>
    <m/>
    <x v="0"/>
    <x v="0"/>
    <m/>
  </r>
  <r>
    <s v=""/>
    <s v=" RD_0203_2620"/>
    <s v="p - LINAC  FY25"/>
    <s v="6.02.02.03"/>
    <x v="0"/>
    <d v="2024-10-01T00:00:00"/>
    <d v="2025-09-30T00:00:00"/>
    <s v="apatil"/>
    <s v="blednykh"/>
    <n v="2554.14"/>
    <s v="EDIA"/>
    <s v="K"/>
    <s v="Labor"/>
    <s v="TEC"/>
    <m/>
    <s v="BNL"/>
    <s v="PED.Design"/>
    <s v="AD"/>
    <x v="1"/>
    <m/>
    <m/>
    <m/>
    <m/>
    <m/>
    <m/>
    <m/>
    <m/>
    <m/>
    <n v="2554.14"/>
    <m/>
    <m/>
    <m/>
    <m/>
    <m/>
    <m/>
    <m/>
    <m/>
    <m/>
    <x v="0"/>
    <x v="0"/>
    <m/>
  </r>
  <r>
    <s v=""/>
    <s v=" RD_0203_2630"/>
    <s v="p - LINAC  FY26"/>
    <s v="6.02.02.03"/>
    <x v="0"/>
    <d v="2025-10-01T00:00:00"/>
    <d v="2026-09-30T00:00:00"/>
    <s v="apatil"/>
    <s v="blednykh"/>
    <n v="119951.01"/>
    <s v="EDIA"/>
    <s v="K"/>
    <s v="Labor"/>
    <s v="TEC"/>
    <m/>
    <s v="BNL"/>
    <s v="PED.Design"/>
    <s v="AD"/>
    <x v="1"/>
    <m/>
    <m/>
    <m/>
    <m/>
    <m/>
    <m/>
    <m/>
    <m/>
    <m/>
    <m/>
    <n v="119951.01"/>
    <n v="0"/>
    <m/>
    <m/>
    <m/>
    <m/>
    <m/>
    <m/>
    <m/>
    <x v="0"/>
    <x v="0"/>
    <m/>
  </r>
  <r>
    <s v=""/>
    <s v=" RD_0203_2630"/>
    <s v="p - LINAC  FY26"/>
    <s v="6.02.02.03"/>
    <x v="0"/>
    <d v="2025-10-01T00:00:00"/>
    <d v="2026-09-30T00:00:00"/>
    <s v="apatil"/>
    <s v="blednykh"/>
    <n v="2643.53"/>
    <s v="EDIA"/>
    <s v="K"/>
    <s v="Labor"/>
    <s v="TEC"/>
    <m/>
    <s v="BNL"/>
    <s v="PED.Design"/>
    <s v="AD"/>
    <x v="1"/>
    <m/>
    <m/>
    <m/>
    <m/>
    <m/>
    <m/>
    <m/>
    <m/>
    <m/>
    <m/>
    <n v="2643.53"/>
    <m/>
    <m/>
    <m/>
    <m/>
    <m/>
    <m/>
    <m/>
    <m/>
    <x v="0"/>
    <x v="0"/>
    <m/>
  </r>
  <r>
    <s v=""/>
    <s v=" RD_0203_2640"/>
    <s v="p - LINAC  FY27"/>
    <s v="6.02.02.03"/>
    <x v="0"/>
    <d v="2026-10-01T00:00:00"/>
    <d v="2027-09-30T00:00:00"/>
    <s v="apatil"/>
    <s v="blednykh"/>
    <n v="124149.3"/>
    <s v="EDIA"/>
    <s v="K"/>
    <s v="Labor"/>
    <s v="TEC"/>
    <m/>
    <s v="BNL"/>
    <s v="PED.Design"/>
    <s v="AD"/>
    <x v="1"/>
    <m/>
    <m/>
    <m/>
    <m/>
    <m/>
    <m/>
    <m/>
    <m/>
    <m/>
    <m/>
    <m/>
    <n v="124149.3"/>
    <n v="0"/>
    <m/>
    <m/>
    <m/>
    <m/>
    <m/>
    <m/>
    <x v="0"/>
    <x v="0"/>
    <m/>
  </r>
  <r>
    <s v=""/>
    <s v=" RD_0203_2640"/>
    <s v="p - LINAC  FY27"/>
    <s v="6.02.02.03"/>
    <x v="0"/>
    <d v="2026-10-01T00:00:00"/>
    <d v="2027-09-30T00:00:00"/>
    <s v="apatil"/>
    <s v="blednykh"/>
    <n v="2736.06"/>
    <s v="EDIA"/>
    <s v="K"/>
    <s v="Labor"/>
    <s v="TEC"/>
    <m/>
    <s v="BNL"/>
    <s v="PED.Design"/>
    <s v="AD"/>
    <x v="1"/>
    <m/>
    <m/>
    <m/>
    <m/>
    <m/>
    <m/>
    <m/>
    <m/>
    <m/>
    <m/>
    <m/>
    <n v="2736.06"/>
    <m/>
    <m/>
    <m/>
    <m/>
    <m/>
    <m/>
    <m/>
    <x v="0"/>
    <x v="0"/>
    <m/>
  </r>
  <r>
    <s v=""/>
    <s v=" RD_0203_2650"/>
    <s v="p - LINAC  FY28 [LINAC Commissioning and Operations]"/>
    <s v="6.02.02.03"/>
    <x v="0"/>
    <d v="2027-10-01T00:00:00"/>
    <d v="2028-09-29T00:00:00"/>
    <s v="apatil"/>
    <s v="blednykh"/>
    <n v="128494.52"/>
    <s v="EDIA"/>
    <s v="K"/>
    <s v="Labor"/>
    <s v="TEC"/>
    <m/>
    <s v="BNL"/>
    <s v="PED.Design"/>
    <s v="AD"/>
    <x v="1"/>
    <m/>
    <m/>
    <m/>
    <m/>
    <m/>
    <m/>
    <m/>
    <m/>
    <m/>
    <m/>
    <m/>
    <m/>
    <n v="128494.52"/>
    <n v="0"/>
    <m/>
    <m/>
    <m/>
    <m/>
    <m/>
    <x v="0"/>
    <x v="0"/>
    <m/>
  </r>
  <r>
    <s v=""/>
    <s v=" RD_0203_2650"/>
    <s v="p - LINAC  FY28 [LINAC Commissioning and Operations]"/>
    <s v="6.02.02.03"/>
    <x v="0"/>
    <d v="2027-10-01T00:00:00"/>
    <d v="2028-09-29T00:00:00"/>
    <s v="apatil"/>
    <s v="blednykh"/>
    <n v="2831.82"/>
    <s v="EDIA"/>
    <s v="K"/>
    <s v="Labor"/>
    <s v="TEC"/>
    <m/>
    <s v="BNL"/>
    <s v="PED.Design"/>
    <s v="AD"/>
    <x v="1"/>
    <m/>
    <m/>
    <m/>
    <m/>
    <m/>
    <m/>
    <m/>
    <m/>
    <m/>
    <m/>
    <m/>
    <m/>
    <n v="2831.82"/>
    <m/>
    <m/>
    <m/>
    <m/>
    <m/>
    <m/>
    <x v="0"/>
    <x v="0"/>
    <m/>
  </r>
  <r>
    <s v=""/>
    <s v=" RD_0203_2690"/>
    <s v="AGS - FY24"/>
    <s v="6.02.02.03"/>
    <x v="0"/>
    <d v="2023-10-02T00:00:00"/>
    <d v="2024-09-30T00:00:00"/>
    <s v="apatil"/>
    <s v="blednykh"/>
    <n v="111975.55"/>
    <s v="EDIA"/>
    <s v="K"/>
    <s v="Labor"/>
    <s v="TEC"/>
    <m/>
    <s v="BNL"/>
    <s v="PED.Design"/>
    <s v="AD"/>
    <x v="1"/>
    <m/>
    <m/>
    <m/>
    <m/>
    <m/>
    <m/>
    <m/>
    <m/>
    <n v="111975.55"/>
    <n v="0"/>
    <m/>
    <m/>
    <m/>
    <m/>
    <m/>
    <m/>
    <m/>
    <m/>
    <m/>
    <x v="0"/>
    <x v="0"/>
    <m/>
  </r>
  <r>
    <s v=""/>
    <s v=" RD_0203_2690"/>
    <s v="AGS - FY24"/>
    <s v="6.02.02.03"/>
    <x v="0"/>
    <d v="2023-10-02T00:00:00"/>
    <d v="2024-09-30T00:00:00"/>
    <s v="apatil"/>
    <s v="blednykh"/>
    <n v="2467.77"/>
    <s v="EDIA"/>
    <s v="K"/>
    <s v="Labor"/>
    <s v="TEC"/>
    <m/>
    <s v="BNL"/>
    <s v="PED.Design"/>
    <s v="AD"/>
    <x v="1"/>
    <m/>
    <m/>
    <m/>
    <m/>
    <m/>
    <m/>
    <m/>
    <m/>
    <n v="2467.77"/>
    <m/>
    <m/>
    <m/>
    <m/>
    <m/>
    <m/>
    <m/>
    <m/>
    <m/>
    <m/>
    <x v="0"/>
    <x v="0"/>
    <m/>
  </r>
  <r>
    <s v=""/>
    <s v=" RD_0203_2700"/>
    <s v="AGS - FY25"/>
    <s v="6.02.02.03"/>
    <x v="0"/>
    <d v="2024-10-01T00:00:00"/>
    <d v="2025-09-30T00:00:00"/>
    <s v="apatil"/>
    <s v="blednykh"/>
    <n v="115894.7"/>
    <s v="EDIA"/>
    <s v="K"/>
    <s v="Labor"/>
    <s v="TEC"/>
    <m/>
    <s v="BNL"/>
    <s v="PED.Design"/>
    <s v="AD"/>
    <x v="1"/>
    <m/>
    <m/>
    <m/>
    <m/>
    <m/>
    <m/>
    <m/>
    <m/>
    <m/>
    <n v="115894.7"/>
    <n v="0"/>
    <m/>
    <m/>
    <m/>
    <m/>
    <m/>
    <m/>
    <m/>
    <m/>
    <x v="0"/>
    <x v="0"/>
    <m/>
  </r>
  <r>
    <s v=""/>
    <s v=" RD_0203_2700"/>
    <s v="AGS - FY25"/>
    <s v="6.02.02.03"/>
    <x v="0"/>
    <d v="2024-10-01T00:00:00"/>
    <d v="2025-09-30T00:00:00"/>
    <s v="apatil"/>
    <s v="blednykh"/>
    <n v="2554.14"/>
    <s v="EDIA"/>
    <s v="K"/>
    <s v="Labor"/>
    <s v="TEC"/>
    <m/>
    <s v="BNL"/>
    <s v="PED.Design"/>
    <s v="AD"/>
    <x v="1"/>
    <m/>
    <m/>
    <m/>
    <m/>
    <m/>
    <m/>
    <m/>
    <m/>
    <m/>
    <n v="2554.14"/>
    <m/>
    <m/>
    <m/>
    <m/>
    <m/>
    <m/>
    <m/>
    <m/>
    <m/>
    <x v="0"/>
    <x v="0"/>
    <m/>
  </r>
  <r>
    <s v=""/>
    <s v=" RD_0203_2710"/>
    <s v="AGS - FY26"/>
    <s v="6.02.02.03"/>
    <x v="0"/>
    <d v="2025-10-01T00:00:00"/>
    <d v="2026-09-30T00:00:00"/>
    <s v="apatil"/>
    <s v="blednykh"/>
    <n v="119951.01"/>
    <s v="EDIA"/>
    <s v="K"/>
    <s v="Labor"/>
    <s v="TEC"/>
    <m/>
    <s v="BNL"/>
    <s v="PED.Design"/>
    <s v="AD"/>
    <x v="1"/>
    <m/>
    <m/>
    <m/>
    <m/>
    <m/>
    <m/>
    <m/>
    <m/>
    <m/>
    <m/>
    <n v="119951.01"/>
    <n v="0"/>
    <m/>
    <m/>
    <m/>
    <m/>
    <m/>
    <m/>
    <m/>
    <x v="0"/>
    <x v="0"/>
    <m/>
  </r>
  <r>
    <s v=""/>
    <s v=" RD_0203_2710"/>
    <s v="AGS - FY26"/>
    <s v="6.02.02.03"/>
    <x v="0"/>
    <d v="2025-10-01T00:00:00"/>
    <d v="2026-09-30T00:00:00"/>
    <s v="apatil"/>
    <s v="blednykh"/>
    <n v="2643.53"/>
    <s v="EDIA"/>
    <s v="K"/>
    <s v="Labor"/>
    <s v="TEC"/>
    <m/>
    <s v="BNL"/>
    <s v="PED.Design"/>
    <s v="AD"/>
    <x v="1"/>
    <m/>
    <m/>
    <m/>
    <m/>
    <m/>
    <m/>
    <m/>
    <m/>
    <m/>
    <m/>
    <n v="2643.53"/>
    <m/>
    <m/>
    <m/>
    <m/>
    <m/>
    <m/>
    <m/>
    <m/>
    <x v="0"/>
    <x v="0"/>
    <m/>
  </r>
  <r>
    <s v=""/>
    <s v=" RD_0203_2720"/>
    <s v="AGS - FY27"/>
    <s v="6.02.02.03"/>
    <x v="0"/>
    <d v="2026-10-01T00:00:00"/>
    <d v="2027-09-30T00:00:00"/>
    <s v="apatil"/>
    <s v="blednykh"/>
    <n v="124149.3"/>
    <s v="EDIA"/>
    <s v="K"/>
    <s v="Labor"/>
    <s v="TEC"/>
    <m/>
    <s v="BNL"/>
    <s v="PED.Design"/>
    <s v="AD"/>
    <x v="1"/>
    <m/>
    <m/>
    <m/>
    <m/>
    <m/>
    <m/>
    <m/>
    <m/>
    <m/>
    <m/>
    <m/>
    <n v="124149.3"/>
    <n v="0"/>
    <m/>
    <m/>
    <m/>
    <m/>
    <m/>
    <m/>
    <x v="0"/>
    <x v="0"/>
    <m/>
  </r>
  <r>
    <s v=""/>
    <s v=" RD_0203_2720"/>
    <s v="AGS - FY27"/>
    <s v="6.02.02.03"/>
    <x v="0"/>
    <d v="2026-10-01T00:00:00"/>
    <d v="2027-09-30T00:00:00"/>
    <s v="apatil"/>
    <s v="blednykh"/>
    <n v="2736.06"/>
    <s v="EDIA"/>
    <s v="K"/>
    <s v="Labor"/>
    <s v="TEC"/>
    <m/>
    <s v="BNL"/>
    <s v="PED.Design"/>
    <s v="AD"/>
    <x v="1"/>
    <m/>
    <m/>
    <m/>
    <m/>
    <m/>
    <m/>
    <m/>
    <m/>
    <m/>
    <m/>
    <m/>
    <n v="2736.06"/>
    <m/>
    <m/>
    <m/>
    <m/>
    <m/>
    <m/>
    <m/>
    <x v="0"/>
    <x v="0"/>
    <m/>
  </r>
  <r>
    <s v=""/>
    <s v=" RD_0203_2730"/>
    <s v="AGS - FY28  [AGS Commissioning and Operations]"/>
    <s v="6.02.02.03"/>
    <x v="0"/>
    <d v="2027-10-01T00:00:00"/>
    <d v="2028-09-29T00:00:00"/>
    <s v="apatil"/>
    <s v="blednykh"/>
    <n v="128494.52"/>
    <s v="EDIA"/>
    <s v="K"/>
    <s v="Labor"/>
    <s v="TEC"/>
    <m/>
    <s v="BNL"/>
    <s v="PED.Design"/>
    <s v="AD"/>
    <x v="1"/>
    <m/>
    <m/>
    <m/>
    <m/>
    <m/>
    <m/>
    <m/>
    <m/>
    <m/>
    <m/>
    <m/>
    <m/>
    <n v="128494.52"/>
    <n v="0"/>
    <m/>
    <m/>
    <m/>
    <m/>
    <m/>
    <x v="0"/>
    <x v="0"/>
    <m/>
  </r>
  <r>
    <s v=""/>
    <s v=" RD_0203_2730"/>
    <s v="AGS - FY28  [AGS Commissioning and Operations]"/>
    <s v="6.02.02.03"/>
    <x v="0"/>
    <d v="2027-10-01T00:00:00"/>
    <d v="2028-09-29T00:00:00"/>
    <s v="apatil"/>
    <s v="blednykh"/>
    <n v="2831.82"/>
    <s v="EDIA"/>
    <s v="K"/>
    <s v="Labor"/>
    <s v="TEC"/>
    <m/>
    <s v="BNL"/>
    <s v="PED.Design"/>
    <s v="AD"/>
    <x v="1"/>
    <m/>
    <m/>
    <m/>
    <m/>
    <m/>
    <m/>
    <m/>
    <m/>
    <m/>
    <m/>
    <m/>
    <m/>
    <n v="2831.82"/>
    <m/>
    <m/>
    <m/>
    <m/>
    <m/>
    <m/>
    <x v="0"/>
    <x v="0"/>
    <m/>
  </r>
  <r>
    <s v=""/>
    <s v=" RD_0203_2770"/>
    <s v="HSR - FY24"/>
    <s v="6.02.02.03"/>
    <x v="0"/>
    <d v="2023-10-02T00:00:00"/>
    <d v="2024-09-30T00:00:00"/>
    <s v="apatil"/>
    <s v="blednykh"/>
    <n v="111975.55"/>
    <s v="EDIA"/>
    <s v="K"/>
    <s v="Labor"/>
    <s v="TEC"/>
    <m/>
    <s v="BNL"/>
    <s v="PED.Design"/>
    <s v="AD"/>
    <x v="1"/>
    <m/>
    <m/>
    <m/>
    <m/>
    <m/>
    <m/>
    <m/>
    <m/>
    <n v="111975.55"/>
    <n v="0"/>
    <m/>
    <m/>
    <m/>
    <m/>
    <m/>
    <m/>
    <m/>
    <m/>
    <m/>
    <x v="0"/>
    <x v="0"/>
    <m/>
  </r>
  <r>
    <s v=""/>
    <s v=" RD_0203_2770"/>
    <s v="HSR - FY24"/>
    <s v="6.02.02.03"/>
    <x v="0"/>
    <d v="2023-10-02T00:00:00"/>
    <d v="2024-09-30T00:00:00"/>
    <s v="apatil"/>
    <s v="blednykh"/>
    <n v="2467.77"/>
    <s v="EDIA"/>
    <s v="K"/>
    <s v="Labor"/>
    <s v="TEC"/>
    <m/>
    <s v="BNL"/>
    <s v="PED.Design"/>
    <s v="AD"/>
    <x v="1"/>
    <m/>
    <m/>
    <m/>
    <m/>
    <m/>
    <m/>
    <m/>
    <m/>
    <n v="2467.77"/>
    <m/>
    <m/>
    <m/>
    <m/>
    <m/>
    <m/>
    <m/>
    <m/>
    <m/>
    <m/>
    <x v="0"/>
    <x v="0"/>
    <m/>
  </r>
  <r>
    <s v=""/>
    <s v=" RD_0203_2780"/>
    <s v="HSR - FY25"/>
    <s v="6.02.02.03"/>
    <x v="0"/>
    <d v="2024-10-01T00:00:00"/>
    <d v="2025-09-30T00:00:00"/>
    <s v="apatil"/>
    <s v="blednykh"/>
    <n v="115894.7"/>
    <s v="EDIA"/>
    <s v="K"/>
    <s v="Labor"/>
    <s v="TEC"/>
    <m/>
    <s v="BNL"/>
    <s v="PED.Design"/>
    <s v="AD"/>
    <x v="1"/>
    <m/>
    <m/>
    <m/>
    <m/>
    <m/>
    <m/>
    <m/>
    <m/>
    <m/>
    <n v="115894.7"/>
    <n v="0"/>
    <m/>
    <m/>
    <m/>
    <m/>
    <m/>
    <m/>
    <m/>
    <m/>
    <x v="0"/>
    <x v="0"/>
    <m/>
  </r>
  <r>
    <s v=""/>
    <s v=" RD_0203_2780"/>
    <s v="HSR - FY25"/>
    <s v="6.02.02.03"/>
    <x v="0"/>
    <d v="2024-10-01T00:00:00"/>
    <d v="2025-09-30T00:00:00"/>
    <s v="apatil"/>
    <s v="blednykh"/>
    <n v="2554.14"/>
    <s v="EDIA"/>
    <s v="K"/>
    <s v="Labor"/>
    <s v="TEC"/>
    <m/>
    <s v="BNL"/>
    <s v="PED.Design"/>
    <s v="AD"/>
    <x v="1"/>
    <m/>
    <m/>
    <m/>
    <m/>
    <m/>
    <m/>
    <m/>
    <m/>
    <m/>
    <n v="2554.14"/>
    <m/>
    <m/>
    <m/>
    <m/>
    <m/>
    <m/>
    <m/>
    <m/>
    <m/>
    <x v="0"/>
    <x v="0"/>
    <m/>
  </r>
  <r>
    <s v=""/>
    <s v=" RD_0203_2790"/>
    <s v="HSR - FY26"/>
    <s v="6.02.02.03"/>
    <x v="0"/>
    <d v="2025-10-01T00:00:00"/>
    <d v="2026-09-30T00:00:00"/>
    <s v="apatil"/>
    <s v="blednykh"/>
    <n v="119951.01"/>
    <s v="EDIA"/>
    <s v="K"/>
    <s v="Labor"/>
    <s v="TEC"/>
    <m/>
    <s v="BNL"/>
    <s v="PED.Design"/>
    <s v="AD"/>
    <x v="1"/>
    <m/>
    <m/>
    <m/>
    <m/>
    <m/>
    <m/>
    <m/>
    <m/>
    <m/>
    <m/>
    <n v="119951.01"/>
    <n v="0"/>
    <m/>
    <m/>
    <m/>
    <m/>
    <m/>
    <m/>
    <m/>
    <x v="0"/>
    <x v="0"/>
    <m/>
  </r>
  <r>
    <s v=""/>
    <s v=" RD_0203_2790"/>
    <s v="HSR - FY26"/>
    <s v="6.02.02.03"/>
    <x v="0"/>
    <d v="2025-10-01T00:00:00"/>
    <d v="2026-09-30T00:00:00"/>
    <s v="apatil"/>
    <s v="blednykh"/>
    <n v="2643.53"/>
    <s v="EDIA"/>
    <s v="K"/>
    <s v="Labor"/>
    <s v="TEC"/>
    <m/>
    <s v="BNL"/>
    <s v="PED.Design"/>
    <s v="AD"/>
    <x v="1"/>
    <m/>
    <m/>
    <m/>
    <m/>
    <m/>
    <m/>
    <m/>
    <m/>
    <m/>
    <m/>
    <n v="2643.53"/>
    <m/>
    <m/>
    <m/>
    <m/>
    <m/>
    <m/>
    <m/>
    <m/>
    <x v="0"/>
    <x v="0"/>
    <m/>
  </r>
  <r>
    <s v=""/>
    <s v=" RD_0203_2800"/>
    <s v="HSR - FY27"/>
    <s v="6.02.02.03"/>
    <x v="0"/>
    <d v="2026-10-01T00:00:00"/>
    <d v="2027-09-30T00:00:00"/>
    <s v="apatil"/>
    <s v="blednykh"/>
    <n v="124149.3"/>
    <s v="EDIA"/>
    <s v="K"/>
    <s v="Labor"/>
    <s v="TEC"/>
    <m/>
    <s v="BNL"/>
    <s v="PED.Design"/>
    <s v="AD"/>
    <x v="1"/>
    <m/>
    <m/>
    <m/>
    <m/>
    <m/>
    <m/>
    <m/>
    <m/>
    <m/>
    <m/>
    <m/>
    <n v="124149.3"/>
    <n v="0"/>
    <m/>
    <m/>
    <m/>
    <m/>
    <m/>
    <m/>
    <x v="0"/>
    <x v="0"/>
    <m/>
  </r>
  <r>
    <s v=""/>
    <s v=" RD_0203_2800"/>
    <s v="HSR - FY27"/>
    <s v="6.02.02.03"/>
    <x v="0"/>
    <d v="2026-10-01T00:00:00"/>
    <d v="2027-09-30T00:00:00"/>
    <s v="apatil"/>
    <s v="blednykh"/>
    <n v="2736.06"/>
    <s v="EDIA"/>
    <s v="K"/>
    <s v="Labor"/>
    <s v="TEC"/>
    <m/>
    <s v="BNL"/>
    <s v="PED.Design"/>
    <s v="AD"/>
    <x v="1"/>
    <m/>
    <m/>
    <m/>
    <m/>
    <m/>
    <m/>
    <m/>
    <m/>
    <m/>
    <m/>
    <m/>
    <n v="2736.06"/>
    <m/>
    <m/>
    <m/>
    <m/>
    <m/>
    <m/>
    <m/>
    <x v="0"/>
    <x v="0"/>
    <m/>
  </r>
  <r>
    <s v=""/>
    <s v=" RD_0203_2810"/>
    <s v="HSR - FY28"/>
    <s v="6.02.02.03"/>
    <x v="0"/>
    <d v="2027-10-01T00:00:00"/>
    <d v="2028-09-29T00:00:00"/>
    <s v="apatil"/>
    <s v="blednykh"/>
    <n v="128494.52"/>
    <s v="EDIA"/>
    <s v="K"/>
    <s v="Labor"/>
    <s v="TEC"/>
    <m/>
    <s v="BNL"/>
    <s v="PED.Design"/>
    <s v="AD"/>
    <x v="1"/>
    <m/>
    <m/>
    <m/>
    <m/>
    <m/>
    <m/>
    <m/>
    <m/>
    <m/>
    <m/>
    <m/>
    <m/>
    <n v="128494.52"/>
    <n v="0"/>
    <m/>
    <m/>
    <m/>
    <m/>
    <m/>
    <x v="0"/>
    <x v="0"/>
    <m/>
  </r>
  <r>
    <s v=""/>
    <s v=" RD_0203_2810"/>
    <s v="HSR - FY28"/>
    <s v="6.02.02.03"/>
    <x v="0"/>
    <d v="2027-10-01T00:00:00"/>
    <d v="2028-09-29T00:00:00"/>
    <s v="apatil"/>
    <s v="blednykh"/>
    <n v="2831.82"/>
    <s v="EDIA"/>
    <s v="K"/>
    <s v="Labor"/>
    <s v="TEC"/>
    <m/>
    <s v="BNL"/>
    <s v="PED.Design"/>
    <s v="AD"/>
    <x v="1"/>
    <m/>
    <m/>
    <m/>
    <m/>
    <m/>
    <m/>
    <m/>
    <m/>
    <m/>
    <m/>
    <m/>
    <m/>
    <n v="2831.82"/>
    <m/>
    <m/>
    <m/>
    <m/>
    <m/>
    <m/>
    <x v="0"/>
    <x v="0"/>
    <m/>
  </r>
  <r>
    <s v=""/>
    <s v=" RD_0203_2850"/>
    <s v="e-LINAC - FY24"/>
    <s v="6.02.02.03"/>
    <x v="0"/>
    <d v="2023-10-02T00:00:00"/>
    <d v="2024-09-30T00:00:00"/>
    <s v="apatil"/>
    <s v="blednykh"/>
    <n v="111975.55"/>
    <s v="EDIA"/>
    <s v="K"/>
    <s v="Labor"/>
    <s v="TEC"/>
    <m/>
    <s v="BNL"/>
    <s v="PED.Design"/>
    <s v="AD"/>
    <x v="1"/>
    <m/>
    <m/>
    <m/>
    <m/>
    <m/>
    <m/>
    <m/>
    <m/>
    <n v="111975.55"/>
    <n v="0"/>
    <m/>
    <m/>
    <m/>
    <m/>
    <m/>
    <m/>
    <m/>
    <m/>
    <m/>
    <x v="0"/>
    <x v="0"/>
    <m/>
  </r>
  <r>
    <s v=""/>
    <s v=" RD_0203_2850"/>
    <s v="e-LINAC - FY24"/>
    <s v="6.02.02.03"/>
    <x v="0"/>
    <d v="2023-10-02T00:00:00"/>
    <d v="2024-09-30T00:00:00"/>
    <s v="apatil"/>
    <s v="blednykh"/>
    <n v="2467.77"/>
    <s v="EDIA"/>
    <s v="K"/>
    <s v="Labor"/>
    <s v="TEC"/>
    <m/>
    <s v="BNL"/>
    <s v="PED.Design"/>
    <s v="AD"/>
    <x v="1"/>
    <m/>
    <m/>
    <m/>
    <m/>
    <m/>
    <m/>
    <m/>
    <m/>
    <n v="2467.77"/>
    <m/>
    <m/>
    <m/>
    <m/>
    <m/>
    <m/>
    <m/>
    <m/>
    <m/>
    <m/>
    <x v="0"/>
    <x v="0"/>
    <m/>
  </r>
  <r>
    <s v=""/>
    <s v=" RD_0203_2860"/>
    <s v="e-LINAC - FY25"/>
    <s v="6.02.02.03"/>
    <x v="0"/>
    <d v="2024-10-01T00:00:00"/>
    <d v="2025-09-30T00:00:00"/>
    <s v="apatil"/>
    <s v="blednykh"/>
    <n v="115894.7"/>
    <s v="EDIA"/>
    <s v="K"/>
    <s v="Labor"/>
    <s v="TEC"/>
    <m/>
    <s v="BNL"/>
    <s v="PED.Design"/>
    <s v="AD"/>
    <x v="1"/>
    <m/>
    <m/>
    <m/>
    <m/>
    <m/>
    <m/>
    <m/>
    <m/>
    <m/>
    <n v="115894.7"/>
    <n v="0"/>
    <m/>
    <m/>
    <m/>
    <m/>
    <m/>
    <m/>
    <m/>
    <m/>
    <x v="0"/>
    <x v="0"/>
    <m/>
  </r>
  <r>
    <s v=""/>
    <s v=" RD_0203_2860"/>
    <s v="e-LINAC - FY25"/>
    <s v="6.02.02.03"/>
    <x v="0"/>
    <d v="2024-10-01T00:00:00"/>
    <d v="2025-09-30T00:00:00"/>
    <s v="apatil"/>
    <s v="blednykh"/>
    <n v="2554.14"/>
    <s v="EDIA"/>
    <s v="K"/>
    <s v="Labor"/>
    <s v="TEC"/>
    <m/>
    <s v="BNL"/>
    <s v="PED.Design"/>
    <s v="AD"/>
    <x v="1"/>
    <m/>
    <m/>
    <m/>
    <m/>
    <m/>
    <m/>
    <m/>
    <m/>
    <m/>
    <n v="2554.14"/>
    <m/>
    <m/>
    <m/>
    <m/>
    <m/>
    <m/>
    <m/>
    <m/>
    <m/>
    <x v="0"/>
    <x v="0"/>
    <m/>
  </r>
  <r>
    <s v=""/>
    <s v=" RD_0203_2870"/>
    <s v="e-LINAC - FY26"/>
    <s v="6.02.02.03"/>
    <x v="0"/>
    <d v="2025-10-01T00:00:00"/>
    <d v="2026-09-30T00:00:00"/>
    <s v="apatil"/>
    <s v="blednykh"/>
    <n v="119951.01"/>
    <s v="EDIA"/>
    <s v="K"/>
    <s v="Labor"/>
    <s v="TEC"/>
    <m/>
    <s v="BNL"/>
    <s v="PED.Design"/>
    <s v="AD"/>
    <x v="1"/>
    <m/>
    <m/>
    <m/>
    <m/>
    <m/>
    <m/>
    <m/>
    <m/>
    <m/>
    <m/>
    <n v="119951.01"/>
    <n v="0"/>
    <m/>
    <m/>
    <m/>
    <m/>
    <m/>
    <m/>
    <m/>
    <x v="0"/>
    <x v="0"/>
    <m/>
  </r>
  <r>
    <s v=""/>
    <s v=" RD_0203_2870"/>
    <s v="e-LINAC - FY26"/>
    <s v="6.02.02.03"/>
    <x v="0"/>
    <d v="2025-10-01T00:00:00"/>
    <d v="2026-09-30T00:00:00"/>
    <s v="apatil"/>
    <s v="blednykh"/>
    <n v="2643.53"/>
    <s v="EDIA"/>
    <s v="K"/>
    <s v="Labor"/>
    <s v="TEC"/>
    <m/>
    <s v="BNL"/>
    <s v="PED.Design"/>
    <s v="AD"/>
    <x v="1"/>
    <m/>
    <m/>
    <m/>
    <m/>
    <m/>
    <m/>
    <m/>
    <m/>
    <m/>
    <m/>
    <n v="2643.53"/>
    <m/>
    <m/>
    <m/>
    <m/>
    <m/>
    <m/>
    <m/>
    <m/>
    <x v="0"/>
    <x v="0"/>
    <m/>
  </r>
  <r>
    <s v=""/>
    <s v=" RD_0203_2880"/>
    <s v="e-LINAC - FY27"/>
    <s v="6.02.02.03"/>
    <x v="0"/>
    <d v="2026-10-01T00:00:00"/>
    <d v="2027-09-30T00:00:00"/>
    <s v="apatil"/>
    <s v="blednykh"/>
    <n v="124149.3"/>
    <s v="EDIA"/>
    <s v="K"/>
    <s v="Labor"/>
    <s v="TEC"/>
    <m/>
    <s v="BNL"/>
    <s v="PED.Design"/>
    <s v="AD"/>
    <x v="1"/>
    <m/>
    <m/>
    <m/>
    <m/>
    <m/>
    <m/>
    <m/>
    <m/>
    <m/>
    <m/>
    <m/>
    <n v="124149.3"/>
    <n v="0"/>
    <m/>
    <m/>
    <m/>
    <m/>
    <m/>
    <m/>
    <x v="0"/>
    <x v="0"/>
    <m/>
  </r>
  <r>
    <s v=""/>
    <s v=" RD_0203_2880"/>
    <s v="e-LINAC - FY27"/>
    <s v="6.02.02.03"/>
    <x v="0"/>
    <d v="2026-10-01T00:00:00"/>
    <d v="2027-09-30T00:00:00"/>
    <s v="apatil"/>
    <s v="blednykh"/>
    <n v="2736.06"/>
    <s v="EDIA"/>
    <s v="K"/>
    <s v="Labor"/>
    <s v="TEC"/>
    <m/>
    <s v="BNL"/>
    <s v="PED.Design"/>
    <s v="AD"/>
    <x v="1"/>
    <m/>
    <m/>
    <m/>
    <m/>
    <m/>
    <m/>
    <m/>
    <m/>
    <m/>
    <m/>
    <m/>
    <n v="2736.06"/>
    <m/>
    <m/>
    <m/>
    <m/>
    <m/>
    <m/>
    <m/>
    <x v="0"/>
    <x v="0"/>
    <m/>
  </r>
  <r>
    <s v=""/>
    <s v=" RD_0203_2890"/>
    <s v="e-LINAC - FY28"/>
    <s v="6.02.02.03"/>
    <x v="0"/>
    <d v="2027-10-01T00:00:00"/>
    <d v="2028-09-29T00:00:00"/>
    <s v="apatil"/>
    <s v="blednykh"/>
    <n v="128494.52"/>
    <s v="EDIA"/>
    <s v="K"/>
    <s v="Labor"/>
    <s v="TEC"/>
    <m/>
    <s v="BNL"/>
    <s v="PED.Design"/>
    <s v="AD"/>
    <x v="1"/>
    <m/>
    <m/>
    <m/>
    <m/>
    <m/>
    <m/>
    <m/>
    <m/>
    <m/>
    <m/>
    <m/>
    <m/>
    <n v="128494.52"/>
    <n v="0"/>
    <m/>
    <m/>
    <m/>
    <m/>
    <m/>
    <x v="0"/>
    <x v="0"/>
    <m/>
  </r>
  <r>
    <s v=""/>
    <s v=" RD_0203_2890"/>
    <s v="e-LINAC - FY28"/>
    <s v="6.02.02.03"/>
    <x v="0"/>
    <d v="2027-10-01T00:00:00"/>
    <d v="2028-09-29T00:00:00"/>
    <s v="apatil"/>
    <s v="blednykh"/>
    <n v="2831.82"/>
    <s v="EDIA"/>
    <s v="K"/>
    <s v="Labor"/>
    <s v="TEC"/>
    <m/>
    <s v="BNL"/>
    <s v="PED.Design"/>
    <s v="AD"/>
    <x v="1"/>
    <m/>
    <m/>
    <m/>
    <m/>
    <m/>
    <m/>
    <m/>
    <m/>
    <m/>
    <m/>
    <m/>
    <m/>
    <n v="2831.82"/>
    <m/>
    <m/>
    <m/>
    <m/>
    <m/>
    <m/>
    <x v="0"/>
    <x v="0"/>
    <m/>
  </r>
  <r>
    <s v=""/>
    <s v=" RD_0203_2930"/>
    <s v="RCS - FY24"/>
    <s v="6.02.02.03"/>
    <x v="0"/>
    <d v="2023-10-02T00:00:00"/>
    <d v="2024-09-30T00:00:00"/>
    <s v="apatil"/>
    <s v="blednykh"/>
    <n v="111975.55"/>
    <s v="EDIA"/>
    <s v="K"/>
    <s v="Labor"/>
    <s v="TEC"/>
    <m/>
    <s v="BNL"/>
    <s v="PED.Design"/>
    <s v="AD"/>
    <x v="1"/>
    <m/>
    <m/>
    <m/>
    <m/>
    <m/>
    <m/>
    <m/>
    <m/>
    <n v="111975.55"/>
    <n v="0"/>
    <m/>
    <m/>
    <m/>
    <m/>
    <m/>
    <m/>
    <m/>
    <m/>
    <m/>
    <x v="0"/>
    <x v="0"/>
    <m/>
  </r>
  <r>
    <s v=""/>
    <s v=" RD_0203_2930"/>
    <s v="RCS - FY24"/>
    <s v="6.02.02.03"/>
    <x v="0"/>
    <d v="2023-10-02T00:00:00"/>
    <d v="2024-09-30T00:00:00"/>
    <s v="apatil"/>
    <s v="blednykh"/>
    <n v="2467.77"/>
    <s v="EDIA"/>
    <s v="K"/>
    <s v="Labor"/>
    <s v="TEC"/>
    <m/>
    <s v="BNL"/>
    <s v="PED.Design"/>
    <s v="AD"/>
    <x v="1"/>
    <m/>
    <m/>
    <m/>
    <m/>
    <m/>
    <m/>
    <m/>
    <m/>
    <n v="2467.77"/>
    <m/>
    <m/>
    <m/>
    <m/>
    <m/>
    <m/>
    <m/>
    <m/>
    <m/>
    <m/>
    <x v="0"/>
    <x v="0"/>
    <m/>
  </r>
  <r>
    <s v=""/>
    <s v=" RD_0203_2940"/>
    <s v="RCS - FY25"/>
    <s v="6.02.02.03"/>
    <x v="0"/>
    <d v="2024-10-01T00:00:00"/>
    <d v="2025-09-30T00:00:00"/>
    <s v="apatil"/>
    <s v="blednykh"/>
    <n v="115894.7"/>
    <s v="EDIA"/>
    <s v="K"/>
    <s v="Labor"/>
    <s v="TEC"/>
    <m/>
    <s v="BNL"/>
    <s v="PED.Design"/>
    <s v="AD"/>
    <x v="1"/>
    <m/>
    <m/>
    <m/>
    <m/>
    <m/>
    <m/>
    <m/>
    <m/>
    <m/>
    <n v="115894.7"/>
    <n v="0"/>
    <m/>
    <m/>
    <m/>
    <m/>
    <m/>
    <m/>
    <m/>
    <m/>
    <x v="0"/>
    <x v="0"/>
    <m/>
  </r>
  <r>
    <s v=""/>
    <s v=" RD_0203_2940"/>
    <s v="RCS - FY25"/>
    <s v="6.02.02.03"/>
    <x v="0"/>
    <d v="2024-10-01T00:00:00"/>
    <d v="2025-09-30T00:00:00"/>
    <s v="apatil"/>
    <s v="blednykh"/>
    <n v="2554.14"/>
    <s v="EDIA"/>
    <s v="K"/>
    <s v="Labor"/>
    <s v="TEC"/>
    <m/>
    <s v="BNL"/>
    <s v="PED.Design"/>
    <s v="AD"/>
    <x v="1"/>
    <m/>
    <m/>
    <m/>
    <m/>
    <m/>
    <m/>
    <m/>
    <m/>
    <m/>
    <n v="2554.14"/>
    <m/>
    <m/>
    <m/>
    <m/>
    <m/>
    <m/>
    <m/>
    <m/>
    <m/>
    <x v="0"/>
    <x v="0"/>
    <m/>
  </r>
  <r>
    <s v=""/>
    <s v=" RD_0203_2950"/>
    <s v="RCS - FY26"/>
    <s v="6.02.02.03"/>
    <x v="0"/>
    <d v="2025-10-01T00:00:00"/>
    <d v="2026-09-30T00:00:00"/>
    <s v="apatil"/>
    <s v="blednykh"/>
    <n v="119951.01"/>
    <s v="EDIA"/>
    <s v="K"/>
    <s v="Labor"/>
    <s v="TEC"/>
    <m/>
    <s v="BNL"/>
    <s v="PED.Design"/>
    <s v="AD"/>
    <x v="1"/>
    <m/>
    <m/>
    <m/>
    <m/>
    <m/>
    <m/>
    <m/>
    <m/>
    <m/>
    <m/>
    <n v="119951.01"/>
    <n v="0"/>
    <m/>
    <m/>
    <m/>
    <m/>
    <m/>
    <m/>
    <m/>
    <x v="0"/>
    <x v="0"/>
    <m/>
  </r>
  <r>
    <s v=""/>
    <s v=" RD_0203_2950"/>
    <s v="RCS - FY26"/>
    <s v="6.02.02.03"/>
    <x v="0"/>
    <d v="2025-10-01T00:00:00"/>
    <d v="2026-09-30T00:00:00"/>
    <s v="apatil"/>
    <s v="blednykh"/>
    <n v="2643.53"/>
    <s v="EDIA"/>
    <s v="K"/>
    <s v="Labor"/>
    <s v="TEC"/>
    <m/>
    <s v="BNL"/>
    <s v="PED.Design"/>
    <s v="AD"/>
    <x v="1"/>
    <m/>
    <m/>
    <m/>
    <m/>
    <m/>
    <m/>
    <m/>
    <m/>
    <m/>
    <m/>
    <n v="2643.53"/>
    <m/>
    <m/>
    <m/>
    <m/>
    <m/>
    <m/>
    <m/>
    <m/>
    <x v="0"/>
    <x v="0"/>
    <m/>
  </r>
  <r>
    <s v=""/>
    <s v=" RD_0203_2960"/>
    <s v="RCS - FY27"/>
    <s v="6.02.02.03"/>
    <x v="0"/>
    <d v="2026-10-01T00:00:00"/>
    <d v="2027-09-30T00:00:00"/>
    <s v="apatil"/>
    <s v="blednykh"/>
    <n v="124149.3"/>
    <s v="EDIA"/>
    <s v="K"/>
    <s v="Labor"/>
    <s v="TEC"/>
    <m/>
    <s v="BNL"/>
    <s v="PED.Design"/>
    <s v="AD"/>
    <x v="1"/>
    <m/>
    <m/>
    <m/>
    <m/>
    <m/>
    <m/>
    <m/>
    <m/>
    <m/>
    <m/>
    <m/>
    <n v="124149.3"/>
    <n v="0"/>
    <m/>
    <m/>
    <m/>
    <m/>
    <m/>
    <m/>
    <x v="0"/>
    <x v="0"/>
    <m/>
  </r>
  <r>
    <s v=""/>
    <s v=" RD_0203_2960"/>
    <s v="RCS - FY27"/>
    <s v="6.02.02.03"/>
    <x v="0"/>
    <d v="2026-10-01T00:00:00"/>
    <d v="2027-09-30T00:00:00"/>
    <s v="apatil"/>
    <s v="blednykh"/>
    <n v="2736.06"/>
    <s v="EDIA"/>
    <s v="K"/>
    <s v="Labor"/>
    <s v="TEC"/>
    <m/>
    <s v="BNL"/>
    <s v="PED.Design"/>
    <s v="AD"/>
    <x v="1"/>
    <m/>
    <m/>
    <m/>
    <m/>
    <m/>
    <m/>
    <m/>
    <m/>
    <m/>
    <m/>
    <m/>
    <n v="2736.06"/>
    <m/>
    <m/>
    <m/>
    <m/>
    <m/>
    <m/>
    <m/>
    <x v="0"/>
    <x v="0"/>
    <m/>
  </r>
  <r>
    <s v=""/>
    <s v=" RD_0203_2970"/>
    <s v="RCS - FY28"/>
    <s v="6.02.02.03"/>
    <x v="0"/>
    <d v="2027-10-01T00:00:00"/>
    <d v="2028-09-29T00:00:00"/>
    <s v="apatil"/>
    <s v="blednykh"/>
    <n v="128494.52"/>
    <s v="EDIA"/>
    <s v="K"/>
    <s v="Labor"/>
    <s v="TEC"/>
    <m/>
    <s v="BNL"/>
    <s v="PED.Design"/>
    <s v="AD"/>
    <x v="1"/>
    <m/>
    <m/>
    <m/>
    <m/>
    <m/>
    <m/>
    <m/>
    <m/>
    <m/>
    <m/>
    <m/>
    <m/>
    <n v="128494.52"/>
    <n v="0"/>
    <m/>
    <m/>
    <m/>
    <m/>
    <m/>
    <x v="0"/>
    <x v="0"/>
    <m/>
  </r>
  <r>
    <s v=""/>
    <s v=" RD_0203_2970"/>
    <s v="RCS - FY28"/>
    <s v="6.02.02.03"/>
    <x v="0"/>
    <d v="2027-10-01T00:00:00"/>
    <d v="2028-09-29T00:00:00"/>
    <s v="apatil"/>
    <s v="blednykh"/>
    <n v="2831.82"/>
    <s v="EDIA"/>
    <s v="K"/>
    <s v="Labor"/>
    <s v="TEC"/>
    <m/>
    <s v="BNL"/>
    <s v="PED.Design"/>
    <s v="AD"/>
    <x v="1"/>
    <m/>
    <m/>
    <m/>
    <m/>
    <m/>
    <m/>
    <m/>
    <m/>
    <m/>
    <m/>
    <m/>
    <m/>
    <n v="2831.82"/>
    <m/>
    <m/>
    <m/>
    <m/>
    <m/>
    <m/>
    <x v="0"/>
    <x v="0"/>
    <m/>
  </r>
  <r>
    <s v=""/>
    <s v=" RD_0203_3090"/>
    <s v="eSR - FY24"/>
    <s v="6.02.02.03"/>
    <x v="0"/>
    <d v="2023-10-02T00:00:00"/>
    <d v="2024-09-30T00:00:00"/>
    <s v="apatil"/>
    <s v="blednykh"/>
    <n v="111975.55"/>
    <s v="EDIA"/>
    <s v="K"/>
    <s v="Labor"/>
    <s v="TEC"/>
    <m/>
    <s v="BNL"/>
    <s v="PED.Design"/>
    <s v="AD"/>
    <x v="1"/>
    <m/>
    <m/>
    <m/>
    <m/>
    <m/>
    <m/>
    <m/>
    <m/>
    <n v="111975.55"/>
    <n v="0"/>
    <m/>
    <m/>
    <m/>
    <m/>
    <m/>
    <m/>
    <m/>
    <m/>
    <m/>
    <x v="0"/>
    <x v="0"/>
    <m/>
  </r>
  <r>
    <s v=""/>
    <s v=" RD_0203_3090"/>
    <s v="eSR - FY24"/>
    <s v="6.02.02.03"/>
    <x v="0"/>
    <d v="2023-10-02T00:00:00"/>
    <d v="2024-09-30T00:00:00"/>
    <s v="apatil"/>
    <s v="blednykh"/>
    <n v="2467.77"/>
    <s v="EDIA"/>
    <s v="K"/>
    <s v="Labor"/>
    <s v="TEC"/>
    <m/>
    <s v="BNL"/>
    <s v="PED.Design"/>
    <s v="AD"/>
    <x v="1"/>
    <m/>
    <m/>
    <m/>
    <m/>
    <m/>
    <m/>
    <m/>
    <m/>
    <n v="2467.77"/>
    <m/>
    <m/>
    <m/>
    <m/>
    <m/>
    <m/>
    <m/>
    <m/>
    <m/>
    <m/>
    <x v="0"/>
    <x v="0"/>
    <m/>
  </r>
  <r>
    <s v=""/>
    <s v=" RD_0203_3100"/>
    <s v="eSR - FY25"/>
    <s v="6.02.02.03"/>
    <x v="0"/>
    <d v="2024-10-01T00:00:00"/>
    <d v="2025-09-30T00:00:00"/>
    <s v="apatil"/>
    <s v="blednykh"/>
    <n v="115894.7"/>
    <s v="EDIA"/>
    <s v="K"/>
    <s v="Labor"/>
    <s v="TEC"/>
    <m/>
    <s v="BNL"/>
    <s v="PED.Design"/>
    <s v="AD"/>
    <x v="1"/>
    <m/>
    <m/>
    <m/>
    <m/>
    <m/>
    <m/>
    <m/>
    <m/>
    <m/>
    <n v="115894.7"/>
    <n v="0"/>
    <m/>
    <m/>
    <m/>
    <m/>
    <m/>
    <m/>
    <m/>
    <m/>
    <x v="0"/>
    <x v="0"/>
    <m/>
  </r>
  <r>
    <s v=""/>
    <s v=" RD_0203_3100"/>
    <s v="eSR - FY25"/>
    <s v="6.02.02.03"/>
    <x v="0"/>
    <d v="2024-10-01T00:00:00"/>
    <d v="2025-09-30T00:00:00"/>
    <s v="apatil"/>
    <s v="blednykh"/>
    <n v="2554.14"/>
    <s v="EDIA"/>
    <s v="K"/>
    <s v="Labor"/>
    <s v="TEC"/>
    <m/>
    <s v="BNL"/>
    <s v="PED.Design"/>
    <s v="AD"/>
    <x v="1"/>
    <m/>
    <m/>
    <m/>
    <m/>
    <m/>
    <m/>
    <m/>
    <m/>
    <m/>
    <n v="2554.14"/>
    <m/>
    <m/>
    <m/>
    <m/>
    <m/>
    <m/>
    <m/>
    <m/>
    <m/>
    <x v="0"/>
    <x v="0"/>
    <m/>
  </r>
  <r>
    <s v=""/>
    <s v=" RD_0203_3110"/>
    <s v="eSR - FY26"/>
    <s v="6.02.02.03"/>
    <x v="0"/>
    <d v="2025-10-01T00:00:00"/>
    <d v="2026-09-30T00:00:00"/>
    <s v="apatil"/>
    <s v="blednykh"/>
    <n v="119951.01"/>
    <s v="EDIA"/>
    <s v="K"/>
    <s v="Labor"/>
    <s v="TEC"/>
    <m/>
    <s v="BNL"/>
    <s v="PED.Design"/>
    <s v="AD"/>
    <x v="1"/>
    <m/>
    <m/>
    <m/>
    <m/>
    <m/>
    <m/>
    <m/>
    <m/>
    <m/>
    <m/>
    <n v="119951.01"/>
    <n v="0"/>
    <m/>
    <m/>
    <m/>
    <m/>
    <m/>
    <m/>
    <m/>
    <x v="0"/>
    <x v="0"/>
    <m/>
  </r>
  <r>
    <s v=""/>
    <s v=" RD_0203_3110"/>
    <s v="eSR - FY26"/>
    <s v="6.02.02.03"/>
    <x v="0"/>
    <d v="2025-10-01T00:00:00"/>
    <d v="2026-09-30T00:00:00"/>
    <s v="apatil"/>
    <s v="blednykh"/>
    <n v="2643.53"/>
    <s v="EDIA"/>
    <s v="K"/>
    <s v="Labor"/>
    <s v="TEC"/>
    <m/>
    <s v="BNL"/>
    <s v="PED.Design"/>
    <s v="AD"/>
    <x v="1"/>
    <m/>
    <m/>
    <m/>
    <m/>
    <m/>
    <m/>
    <m/>
    <m/>
    <m/>
    <m/>
    <n v="2643.53"/>
    <m/>
    <m/>
    <m/>
    <m/>
    <m/>
    <m/>
    <m/>
    <m/>
    <x v="0"/>
    <x v="0"/>
    <m/>
  </r>
  <r>
    <s v=""/>
    <s v=" RD_0203_3120"/>
    <s v="eSR - FY27"/>
    <s v="6.02.02.03"/>
    <x v="0"/>
    <d v="2026-10-01T00:00:00"/>
    <d v="2027-09-30T00:00:00"/>
    <s v="apatil"/>
    <s v="blednykh"/>
    <n v="124149.3"/>
    <s v="EDIA"/>
    <s v="K"/>
    <s v="Labor"/>
    <s v="TEC"/>
    <m/>
    <s v="BNL"/>
    <s v="PED.Design"/>
    <s v="AD"/>
    <x v="1"/>
    <m/>
    <m/>
    <m/>
    <m/>
    <m/>
    <m/>
    <m/>
    <m/>
    <m/>
    <m/>
    <m/>
    <n v="124149.3"/>
    <n v="0"/>
    <m/>
    <m/>
    <m/>
    <m/>
    <m/>
    <m/>
    <x v="0"/>
    <x v="0"/>
    <m/>
  </r>
  <r>
    <s v=""/>
    <s v=" RD_0203_3120"/>
    <s v="eSR - FY27"/>
    <s v="6.02.02.03"/>
    <x v="0"/>
    <d v="2026-10-01T00:00:00"/>
    <d v="2027-09-30T00:00:00"/>
    <s v="apatil"/>
    <s v="blednykh"/>
    <n v="2736.06"/>
    <s v="EDIA"/>
    <s v="K"/>
    <s v="Labor"/>
    <s v="TEC"/>
    <m/>
    <s v="BNL"/>
    <s v="PED.Design"/>
    <s v="AD"/>
    <x v="1"/>
    <m/>
    <m/>
    <m/>
    <m/>
    <m/>
    <m/>
    <m/>
    <m/>
    <m/>
    <m/>
    <m/>
    <n v="2736.06"/>
    <m/>
    <m/>
    <m/>
    <m/>
    <m/>
    <m/>
    <m/>
    <x v="0"/>
    <x v="0"/>
    <m/>
  </r>
  <r>
    <s v=""/>
    <s v=" RD_0203_3130"/>
    <s v="eSR - FY28"/>
    <s v="6.02.02.03"/>
    <x v="0"/>
    <d v="2027-10-01T00:00:00"/>
    <d v="2028-09-29T00:00:00"/>
    <s v="apatil"/>
    <s v="blednykh"/>
    <n v="128494.52"/>
    <s v="EDIA"/>
    <s v="K"/>
    <s v="Labor"/>
    <s v="TEC"/>
    <m/>
    <s v="BNL"/>
    <s v="PED.Design"/>
    <s v="AD"/>
    <x v="1"/>
    <m/>
    <m/>
    <m/>
    <m/>
    <m/>
    <m/>
    <m/>
    <m/>
    <m/>
    <m/>
    <m/>
    <m/>
    <n v="128494.52"/>
    <n v="0"/>
    <m/>
    <m/>
    <m/>
    <m/>
    <m/>
    <x v="0"/>
    <x v="0"/>
    <m/>
  </r>
  <r>
    <s v=""/>
    <s v=" RD_0203_3130"/>
    <s v="eSR - FY28"/>
    <s v="6.02.02.03"/>
    <x v="0"/>
    <d v="2027-10-01T00:00:00"/>
    <d v="2028-09-29T00:00:00"/>
    <s v="apatil"/>
    <s v="blednykh"/>
    <n v="2831.82"/>
    <s v="EDIA"/>
    <s v="K"/>
    <s v="Labor"/>
    <s v="TEC"/>
    <m/>
    <s v="BNL"/>
    <s v="PED.Design"/>
    <s v="AD"/>
    <x v="1"/>
    <m/>
    <m/>
    <m/>
    <m/>
    <m/>
    <m/>
    <m/>
    <m/>
    <m/>
    <m/>
    <m/>
    <m/>
    <n v="2831.82"/>
    <m/>
    <m/>
    <m/>
    <m/>
    <m/>
    <m/>
    <x v="0"/>
    <x v="0"/>
    <m/>
  </r>
  <r>
    <s v=""/>
    <s v=" RD_0203_3170"/>
    <s v="Pre-cooling - FY24"/>
    <s v="6.02.02.03"/>
    <x v="0"/>
    <d v="2023-10-02T00:00:00"/>
    <d v="2024-09-30T00:00:00"/>
    <s v="apatil"/>
    <s v="blednykh"/>
    <n v="111975.55"/>
    <s v="EDIA"/>
    <s v="K"/>
    <s v="Labor"/>
    <s v="TEC"/>
    <m/>
    <s v="BNL"/>
    <s v="PED.Design"/>
    <s v="AD"/>
    <x v="1"/>
    <m/>
    <m/>
    <m/>
    <m/>
    <m/>
    <m/>
    <m/>
    <m/>
    <n v="111975.55"/>
    <n v="0"/>
    <m/>
    <m/>
    <m/>
    <m/>
    <m/>
    <m/>
    <m/>
    <m/>
    <m/>
    <x v="0"/>
    <x v="0"/>
    <m/>
  </r>
  <r>
    <s v=""/>
    <s v=" RD_0203_3170"/>
    <s v="Pre-cooling - FY24"/>
    <s v="6.02.02.03"/>
    <x v="0"/>
    <d v="2023-10-02T00:00:00"/>
    <d v="2024-09-30T00:00:00"/>
    <s v="apatil"/>
    <s v="blednykh"/>
    <n v="2467.77"/>
    <s v="EDIA"/>
    <s v="K"/>
    <s v="Labor"/>
    <s v="TEC"/>
    <m/>
    <s v="BNL"/>
    <s v="PED.Design"/>
    <s v="AD"/>
    <x v="1"/>
    <m/>
    <m/>
    <m/>
    <m/>
    <m/>
    <m/>
    <m/>
    <m/>
    <n v="2467.77"/>
    <m/>
    <m/>
    <m/>
    <m/>
    <m/>
    <m/>
    <m/>
    <m/>
    <m/>
    <m/>
    <x v="0"/>
    <x v="0"/>
    <m/>
  </r>
  <r>
    <s v=""/>
    <s v=" RD_0203_3180"/>
    <s v="Pre-cooling - FY25"/>
    <s v="6.02.02.03"/>
    <x v="0"/>
    <d v="2024-10-01T00:00:00"/>
    <d v="2025-09-30T00:00:00"/>
    <s v="apatil"/>
    <s v="blednykh"/>
    <n v="115894.7"/>
    <s v="EDIA"/>
    <s v="K"/>
    <s v="Labor"/>
    <s v="TEC"/>
    <m/>
    <s v="BNL"/>
    <s v="PED.Design"/>
    <s v="AD"/>
    <x v="1"/>
    <m/>
    <m/>
    <m/>
    <m/>
    <m/>
    <m/>
    <m/>
    <m/>
    <m/>
    <n v="115894.7"/>
    <n v="0"/>
    <m/>
    <m/>
    <m/>
    <m/>
    <m/>
    <m/>
    <m/>
    <m/>
    <x v="0"/>
    <x v="0"/>
    <m/>
  </r>
  <r>
    <s v=""/>
    <s v=" RD_0203_3180"/>
    <s v="Pre-cooling - FY25"/>
    <s v="6.02.02.03"/>
    <x v="0"/>
    <d v="2024-10-01T00:00:00"/>
    <d v="2025-09-30T00:00:00"/>
    <s v="apatil"/>
    <s v="blednykh"/>
    <n v="2554.14"/>
    <s v="EDIA"/>
    <s v="K"/>
    <s v="Labor"/>
    <s v="TEC"/>
    <m/>
    <s v="BNL"/>
    <s v="PED.Design"/>
    <s v="AD"/>
    <x v="1"/>
    <m/>
    <m/>
    <m/>
    <m/>
    <m/>
    <m/>
    <m/>
    <m/>
    <m/>
    <n v="2554.14"/>
    <m/>
    <m/>
    <m/>
    <m/>
    <m/>
    <m/>
    <m/>
    <m/>
    <m/>
    <x v="0"/>
    <x v="0"/>
    <m/>
  </r>
  <r>
    <s v=""/>
    <s v=" RD_0203_3190"/>
    <s v="Pre-cooling - FY26"/>
    <s v="6.02.02.03"/>
    <x v="0"/>
    <d v="2025-10-01T00:00:00"/>
    <d v="2026-09-30T00:00:00"/>
    <s v="apatil"/>
    <s v="blednykh"/>
    <n v="119951.01"/>
    <s v="EDIA"/>
    <s v="K"/>
    <s v="Labor"/>
    <s v="TEC"/>
    <m/>
    <s v="BNL"/>
    <s v="PED.Design"/>
    <s v="AD"/>
    <x v="1"/>
    <m/>
    <m/>
    <m/>
    <m/>
    <m/>
    <m/>
    <m/>
    <m/>
    <m/>
    <m/>
    <n v="119951.01"/>
    <n v="0"/>
    <m/>
    <m/>
    <m/>
    <m/>
    <m/>
    <m/>
    <m/>
    <x v="0"/>
    <x v="0"/>
    <m/>
  </r>
  <r>
    <s v=""/>
    <s v=" RD_0203_3190"/>
    <s v="Pre-cooling - FY26"/>
    <s v="6.02.02.03"/>
    <x v="0"/>
    <d v="2025-10-01T00:00:00"/>
    <d v="2026-09-30T00:00:00"/>
    <s v="apatil"/>
    <s v="blednykh"/>
    <n v="2643.53"/>
    <s v="EDIA"/>
    <s v="K"/>
    <s v="Labor"/>
    <s v="TEC"/>
    <m/>
    <s v="BNL"/>
    <s v="PED.Design"/>
    <s v="AD"/>
    <x v="1"/>
    <m/>
    <m/>
    <m/>
    <m/>
    <m/>
    <m/>
    <m/>
    <m/>
    <m/>
    <m/>
    <n v="2643.53"/>
    <m/>
    <m/>
    <m/>
    <m/>
    <m/>
    <m/>
    <m/>
    <m/>
    <x v="0"/>
    <x v="0"/>
    <m/>
  </r>
  <r>
    <s v=""/>
    <s v=" RD_0203_3200"/>
    <s v="Pre-cooling - FY27"/>
    <s v="6.02.02.03"/>
    <x v="0"/>
    <d v="2026-10-01T00:00:00"/>
    <d v="2027-09-30T00:00:00"/>
    <s v="apatil"/>
    <s v="blednykh"/>
    <n v="124149.3"/>
    <s v="EDIA"/>
    <s v="K"/>
    <s v="Labor"/>
    <s v="TEC"/>
    <m/>
    <s v="BNL"/>
    <s v="PED.Design"/>
    <s v="AD"/>
    <x v="1"/>
    <m/>
    <m/>
    <m/>
    <m/>
    <m/>
    <m/>
    <m/>
    <m/>
    <m/>
    <m/>
    <m/>
    <n v="124149.3"/>
    <n v="0"/>
    <m/>
    <m/>
    <m/>
    <m/>
    <m/>
    <m/>
    <x v="0"/>
    <x v="0"/>
    <m/>
  </r>
  <r>
    <s v=""/>
    <s v=" RD_0203_3200"/>
    <s v="Pre-cooling - FY27"/>
    <s v="6.02.02.03"/>
    <x v="0"/>
    <d v="2026-10-01T00:00:00"/>
    <d v="2027-09-30T00:00:00"/>
    <s v="apatil"/>
    <s v="blednykh"/>
    <n v="2736.06"/>
    <s v="EDIA"/>
    <s v="K"/>
    <s v="Labor"/>
    <s v="TEC"/>
    <m/>
    <s v="BNL"/>
    <s v="PED.Design"/>
    <s v="AD"/>
    <x v="1"/>
    <m/>
    <m/>
    <m/>
    <m/>
    <m/>
    <m/>
    <m/>
    <m/>
    <m/>
    <m/>
    <m/>
    <n v="2736.06"/>
    <m/>
    <m/>
    <m/>
    <m/>
    <m/>
    <m/>
    <m/>
    <x v="0"/>
    <x v="0"/>
    <m/>
  </r>
  <r>
    <s v=""/>
    <s v=" RD_0203_3210"/>
    <s v="Pre-cooling - FY28"/>
    <s v="6.02.02.03"/>
    <x v="0"/>
    <d v="2027-10-01T00:00:00"/>
    <d v="2028-09-29T00:00:00"/>
    <s v="apatil"/>
    <s v="blednykh"/>
    <n v="128494.52"/>
    <s v="EDIA"/>
    <s v="K"/>
    <s v="Labor"/>
    <s v="TEC"/>
    <m/>
    <s v="BNL"/>
    <s v="PED.Design"/>
    <s v="AD"/>
    <x v="1"/>
    <m/>
    <m/>
    <m/>
    <m/>
    <m/>
    <m/>
    <m/>
    <m/>
    <m/>
    <m/>
    <m/>
    <m/>
    <n v="128494.52"/>
    <n v="0"/>
    <m/>
    <m/>
    <m/>
    <m/>
    <m/>
    <x v="0"/>
    <x v="0"/>
    <m/>
  </r>
  <r>
    <s v=""/>
    <s v=" RD_0203_3210"/>
    <s v="Pre-cooling - FY28"/>
    <s v="6.02.02.03"/>
    <x v="0"/>
    <d v="2027-10-01T00:00:00"/>
    <d v="2028-09-29T00:00:00"/>
    <s v="apatil"/>
    <s v="blednykh"/>
    <n v="2831.82"/>
    <s v="EDIA"/>
    <s v="K"/>
    <s v="Labor"/>
    <s v="TEC"/>
    <m/>
    <s v="BNL"/>
    <s v="PED.Design"/>
    <s v="AD"/>
    <x v="1"/>
    <m/>
    <m/>
    <m/>
    <m/>
    <m/>
    <m/>
    <m/>
    <m/>
    <m/>
    <m/>
    <m/>
    <m/>
    <n v="2831.82"/>
    <m/>
    <m/>
    <m/>
    <m/>
    <m/>
    <m/>
    <x v="0"/>
    <x v="0"/>
    <m/>
  </r>
  <r>
    <s v=""/>
    <s v=" RD_0203_3250"/>
    <s v="Cooling - FY24"/>
    <s v="6.02.02.03"/>
    <x v="0"/>
    <d v="2023-10-02T00:00:00"/>
    <d v="2024-09-30T00:00:00"/>
    <s v="apatil"/>
    <s v="blednykh"/>
    <n v="111975.55"/>
    <s v="EDIA"/>
    <s v="K"/>
    <s v="Labor"/>
    <s v="TEC"/>
    <m/>
    <s v="BNL"/>
    <s v="PED.Design"/>
    <s v="AD"/>
    <x v="1"/>
    <m/>
    <m/>
    <m/>
    <m/>
    <m/>
    <m/>
    <m/>
    <m/>
    <n v="111975.55"/>
    <n v="0"/>
    <m/>
    <m/>
    <m/>
    <m/>
    <m/>
    <m/>
    <m/>
    <m/>
    <m/>
    <x v="0"/>
    <x v="0"/>
    <m/>
  </r>
  <r>
    <s v=""/>
    <s v=" RD_0203_3250"/>
    <s v="Cooling - FY24"/>
    <s v="6.02.02.03"/>
    <x v="0"/>
    <d v="2023-10-02T00:00:00"/>
    <d v="2024-09-30T00:00:00"/>
    <s v="apatil"/>
    <s v="blednykh"/>
    <n v="2467.77"/>
    <s v="EDIA"/>
    <s v="K"/>
    <s v="Labor"/>
    <s v="TEC"/>
    <m/>
    <s v="BNL"/>
    <s v="PED.Design"/>
    <s v="AD"/>
    <x v="1"/>
    <m/>
    <m/>
    <m/>
    <m/>
    <m/>
    <m/>
    <m/>
    <m/>
    <n v="2467.77"/>
    <m/>
    <m/>
    <m/>
    <m/>
    <m/>
    <m/>
    <m/>
    <m/>
    <m/>
    <m/>
    <x v="0"/>
    <x v="0"/>
    <m/>
  </r>
  <r>
    <s v=""/>
    <s v=" RD_0203_3260"/>
    <s v="Cooling - FY25"/>
    <s v="6.02.02.03"/>
    <x v="0"/>
    <d v="2024-10-01T00:00:00"/>
    <d v="2025-09-30T00:00:00"/>
    <s v="apatil"/>
    <s v="blednykh"/>
    <n v="115894.7"/>
    <s v="EDIA"/>
    <s v="K"/>
    <s v="Labor"/>
    <s v="TEC"/>
    <m/>
    <s v="BNL"/>
    <s v="PED.Design"/>
    <s v="AD"/>
    <x v="1"/>
    <m/>
    <m/>
    <m/>
    <m/>
    <m/>
    <m/>
    <m/>
    <m/>
    <m/>
    <n v="115894.7"/>
    <n v="0"/>
    <m/>
    <m/>
    <m/>
    <m/>
    <m/>
    <m/>
    <m/>
    <m/>
    <x v="0"/>
    <x v="0"/>
    <m/>
  </r>
  <r>
    <s v=""/>
    <s v=" RD_0203_3260"/>
    <s v="Cooling - FY25"/>
    <s v="6.02.02.03"/>
    <x v="0"/>
    <d v="2024-10-01T00:00:00"/>
    <d v="2025-09-30T00:00:00"/>
    <s v="apatil"/>
    <s v="blednykh"/>
    <n v="2554.14"/>
    <s v="EDIA"/>
    <s v="K"/>
    <s v="Labor"/>
    <s v="TEC"/>
    <m/>
    <s v="BNL"/>
    <s v="PED.Design"/>
    <s v="AD"/>
    <x v="1"/>
    <m/>
    <m/>
    <m/>
    <m/>
    <m/>
    <m/>
    <m/>
    <m/>
    <m/>
    <n v="2554.14"/>
    <m/>
    <m/>
    <m/>
    <m/>
    <m/>
    <m/>
    <m/>
    <m/>
    <m/>
    <x v="0"/>
    <x v="0"/>
    <m/>
  </r>
  <r>
    <s v=""/>
    <s v=" RD_0203_3270"/>
    <s v="Cooling - FY26"/>
    <s v="6.02.02.03"/>
    <x v="0"/>
    <d v="2025-10-01T00:00:00"/>
    <d v="2026-09-30T00:00:00"/>
    <s v="apatil"/>
    <s v="blednykh"/>
    <n v="119951.01"/>
    <s v="EDIA"/>
    <s v="K"/>
    <s v="Labor"/>
    <s v="TEC"/>
    <m/>
    <s v="BNL"/>
    <s v="PED.Design"/>
    <s v="AD"/>
    <x v="1"/>
    <m/>
    <m/>
    <m/>
    <m/>
    <m/>
    <m/>
    <m/>
    <m/>
    <m/>
    <m/>
    <n v="119951.01"/>
    <n v="0"/>
    <m/>
    <m/>
    <m/>
    <m/>
    <m/>
    <m/>
    <m/>
    <x v="0"/>
    <x v="0"/>
    <m/>
  </r>
  <r>
    <s v=""/>
    <s v=" RD_0203_3270"/>
    <s v="Cooling - FY26"/>
    <s v="6.02.02.03"/>
    <x v="0"/>
    <d v="2025-10-01T00:00:00"/>
    <d v="2026-09-30T00:00:00"/>
    <s v="apatil"/>
    <s v="blednykh"/>
    <n v="2643.53"/>
    <s v="EDIA"/>
    <s v="K"/>
    <s v="Labor"/>
    <s v="TEC"/>
    <m/>
    <s v="BNL"/>
    <s v="PED.Design"/>
    <s v="AD"/>
    <x v="1"/>
    <m/>
    <m/>
    <m/>
    <m/>
    <m/>
    <m/>
    <m/>
    <m/>
    <m/>
    <m/>
    <n v="2643.53"/>
    <m/>
    <m/>
    <m/>
    <m/>
    <m/>
    <m/>
    <m/>
    <m/>
    <x v="0"/>
    <x v="0"/>
    <m/>
  </r>
  <r>
    <s v=""/>
    <s v=" RD_0203_3280"/>
    <s v="Cooling - FY27"/>
    <s v="6.02.02.03"/>
    <x v="0"/>
    <d v="2026-10-01T00:00:00"/>
    <d v="2027-09-30T00:00:00"/>
    <s v="apatil"/>
    <s v="blednykh"/>
    <n v="124149.3"/>
    <s v="EDIA"/>
    <s v="K"/>
    <s v="Labor"/>
    <s v="TEC"/>
    <m/>
    <s v="BNL"/>
    <s v="PED.Design"/>
    <s v="AD"/>
    <x v="1"/>
    <m/>
    <m/>
    <m/>
    <m/>
    <m/>
    <m/>
    <m/>
    <m/>
    <m/>
    <m/>
    <m/>
    <n v="124149.3"/>
    <n v="0"/>
    <m/>
    <m/>
    <m/>
    <m/>
    <m/>
    <m/>
    <x v="0"/>
    <x v="0"/>
    <m/>
  </r>
  <r>
    <s v=""/>
    <s v=" RD_0203_3280"/>
    <s v="Cooling - FY27"/>
    <s v="6.02.02.03"/>
    <x v="0"/>
    <d v="2026-10-01T00:00:00"/>
    <d v="2027-09-30T00:00:00"/>
    <s v="apatil"/>
    <s v="blednykh"/>
    <n v="2736.06"/>
    <s v="EDIA"/>
    <s v="K"/>
    <s v="Labor"/>
    <s v="TEC"/>
    <m/>
    <s v="BNL"/>
    <s v="PED.Design"/>
    <s v="AD"/>
    <x v="1"/>
    <m/>
    <m/>
    <m/>
    <m/>
    <m/>
    <m/>
    <m/>
    <m/>
    <m/>
    <m/>
    <m/>
    <n v="2736.06"/>
    <m/>
    <m/>
    <m/>
    <m/>
    <m/>
    <m/>
    <m/>
    <x v="0"/>
    <x v="0"/>
    <m/>
  </r>
  <r>
    <s v=""/>
    <s v=" RD_0203_3290"/>
    <s v="Cooling - FY28"/>
    <s v="6.02.02.03"/>
    <x v="0"/>
    <d v="2027-10-01T00:00:00"/>
    <d v="2028-09-29T00:00:00"/>
    <s v="apatil"/>
    <s v="blednykh"/>
    <n v="128494.52"/>
    <s v="EDIA"/>
    <s v="K"/>
    <s v="Labor"/>
    <s v="TEC"/>
    <m/>
    <s v="BNL"/>
    <s v="PED.Design"/>
    <s v="AD"/>
    <x v="1"/>
    <m/>
    <m/>
    <m/>
    <m/>
    <m/>
    <m/>
    <m/>
    <m/>
    <m/>
    <m/>
    <m/>
    <m/>
    <n v="128494.52"/>
    <n v="0"/>
    <m/>
    <m/>
    <m/>
    <m/>
    <m/>
    <x v="0"/>
    <x v="0"/>
    <m/>
  </r>
  <r>
    <s v=""/>
    <s v=" RD_0203_3290"/>
    <s v="Cooling - FY28"/>
    <s v="6.02.02.03"/>
    <x v="0"/>
    <d v="2027-10-01T00:00:00"/>
    <d v="2028-09-29T00:00:00"/>
    <s v="apatil"/>
    <s v="blednykh"/>
    <n v="2831.82"/>
    <s v="EDIA"/>
    <s v="K"/>
    <s v="Labor"/>
    <s v="TEC"/>
    <m/>
    <s v="BNL"/>
    <s v="PED.Design"/>
    <s v="AD"/>
    <x v="1"/>
    <m/>
    <m/>
    <m/>
    <m/>
    <m/>
    <m/>
    <m/>
    <m/>
    <m/>
    <m/>
    <m/>
    <m/>
    <n v="2831.82"/>
    <m/>
    <m/>
    <m/>
    <m/>
    <m/>
    <m/>
    <x v="0"/>
    <x v="0"/>
    <m/>
  </r>
  <r>
    <s v=""/>
    <s v=" RD_0309_1206"/>
    <s v="ESR Vacuum Development - Vacuum chamber cross sections - Funding Phase 1 incl. Computer Hardware/Software"/>
    <s v="6.02.03.06.01"/>
    <x v="0"/>
    <d v="2022-08-16T00:00:00"/>
    <d v="2022-08-29T00:00:00"/>
    <s v="rnavarrol"/>
    <s v="chetzel"/>
    <n v="0"/>
    <s v="CON"/>
    <s v="C"/>
    <s v="Nonlabor"/>
    <s v="OPC"/>
    <m/>
    <s v="BNL"/>
    <s v="R&amp;D"/>
    <s v="VAC"/>
    <x v="3"/>
    <s v="P"/>
    <s v="APP00095"/>
    <m/>
    <m/>
    <m/>
    <m/>
    <m/>
    <m/>
    <m/>
    <m/>
    <m/>
    <m/>
    <m/>
    <m/>
    <m/>
    <m/>
    <m/>
    <m/>
    <m/>
    <x v="0"/>
    <x v="0"/>
    <m/>
  </r>
  <r>
    <s v=""/>
    <s v=" RD_0309_5440"/>
    <s v="Detector Interface Vacuum Development - Motion testing - adjustable collimator"/>
    <s v="6.02.03.06.02"/>
    <x v="1"/>
    <d v="2023-12-18T00:00:00"/>
    <d v="2024-02-29T00:00:00"/>
    <s v="rnavarrol"/>
    <s v="chetzel"/>
    <n v="7324.33"/>
    <s v="EDIA"/>
    <s v="C"/>
    <s v="Labor"/>
    <s v="OPC"/>
    <m/>
    <s v="BNL"/>
    <s v="R&amp;D"/>
    <s v="VAC"/>
    <x v="3"/>
    <m/>
    <m/>
    <m/>
    <m/>
    <m/>
    <m/>
    <m/>
    <m/>
    <n v="7324.33"/>
    <m/>
    <m/>
    <m/>
    <m/>
    <m/>
    <m/>
    <m/>
    <m/>
    <m/>
    <m/>
    <x v="0"/>
    <x v="0"/>
    <m/>
  </r>
  <r>
    <s v=""/>
    <s v=" RD_0309_5440"/>
    <s v="Detector Interface Vacuum Development - Motion testing - adjustable collimator"/>
    <s v="6.02.03.06.02"/>
    <x v="1"/>
    <d v="2023-12-18T00:00:00"/>
    <d v="2024-02-29T00:00:00"/>
    <s v="rnavarrol"/>
    <s v="chetzel"/>
    <n v="14648.66"/>
    <s v="EDIA"/>
    <s v="C"/>
    <s v="Labor"/>
    <s v="OPC"/>
    <m/>
    <s v="BNL"/>
    <s v="R&amp;D"/>
    <s v="VAC"/>
    <x v="3"/>
    <m/>
    <m/>
    <m/>
    <m/>
    <m/>
    <m/>
    <m/>
    <m/>
    <n v="14648.66"/>
    <m/>
    <m/>
    <m/>
    <m/>
    <m/>
    <m/>
    <m/>
    <m/>
    <m/>
    <m/>
    <x v="0"/>
    <x v="0"/>
    <m/>
  </r>
  <r>
    <s v=""/>
    <s v=" RD1_0307_1160"/>
    <s v="PROC: Cooler R&amp;D Miscellaneous Materials - FY22"/>
    <s v="6.02.03.07"/>
    <x v="0"/>
    <d v="2021-10-01T00:00:00"/>
    <d v="2022-09-30T00:00:00"/>
    <s v="apatil"/>
    <s v="wange"/>
    <n v="0"/>
    <s v="CON"/>
    <s v="A"/>
    <s v="Nonlabor"/>
    <s v="OPC"/>
    <m/>
    <s v="BNL"/>
    <s v="R&amp;D"/>
    <s v="AD"/>
    <x v="3"/>
    <s v="S.P164"/>
    <m/>
    <m/>
    <m/>
    <m/>
    <m/>
    <m/>
    <m/>
    <m/>
    <m/>
    <m/>
    <m/>
    <m/>
    <m/>
    <m/>
    <m/>
    <m/>
    <m/>
    <m/>
    <x v="0"/>
    <x v="0"/>
    <m/>
  </r>
  <r>
    <s v=""/>
    <s v=" RD1_0307_1180"/>
    <s v="PROC: Cooler R&amp;D Miscellaneous Materials - FY23"/>
    <s v="6.02.03.07"/>
    <x v="0"/>
    <d v="2022-10-03T00:00:00"/>
    <d v="2023-09-29T00:00:00"/>
    <s v="apatil"/>
    <s v="wange"/>
    <n v="122418.85"/>
    <s v="CON"/>
    <s v="A"/>
    <s v="Nonlabor"/>
    <s v="OPC"/>
    <m/>
    <s v="BNL"/>
    <s v="R&amp;D"/>
    <s v="AD"/>
    <x v="3"/>
    <s v="S.P164"/>
    <m/>
    <m/>
    <m/>
    <m/>
    <m/>
    <m/>
    <n v="122418.85"/>
    <m/>
    <m/>
    <m/>
    <m/>
    <m/>
    <m/>
    <m/>
    <m/>
    <m/>
    <m/>
    <m/>
    <x v="0"/>
    <x v="0"/>
    <m/>
  </r>
  <r>
    <s v=""/>
    <s v=" RD1_0307_1200"/>
    <s v="PROC: Cooler R&amp;D Miscellaneous Materials - FY24"/>
    <s v="6.02.03.07"/>
    <x v="0"/>
    <d v="2023-10-02T00:00:00"/>
    <d v="2024-09-30T00:00:00"/>
    <s v="apatil"/>
    <s v="wange"/>
    <n v="125737.4"/>
    <s v="CON"/>
    <s v="A"/>
    <s v="Nonlabor"/>
    <s v="OPC"/>
    <m/>
    <s v="BNL"/>
    <s v="R&amp;D"/>
    <s v="AD"/>
    <x v="3"/>
    <s v="S.P164"/>
    <m/>
    <m/>
    <m/>
    <m/>
    <m/>
    <m/>
    <m/>
    <n v="125737.4"/>
    <m/>
    <m/>
    <m/>
    <m/>
    <m/>
    <m/>
    <m/>
    <m/>
    <m/>
    <m/>
    <x v="0"/>
    <x v="0"/>
    <m/>
  </r>
  <r>
    <s v=""/>
    <s v=" RD_0201_1332"/>
    <s v="ESR lattice design, post CD-1 - FY22"/>
    <s v="6.02.02.01"/>
    <x v="0"/>
    <d v="2021-10-01T00:00:00"/>
    <d v="2022-05-06T00:00:00"/>
    <s v="apatil"/>
    <s v="montagc"/>
    <n v="0"/>
    <s v="EDIA"/>
    <s v="C"/>
    <s v="Labor"/>
    <s v="OPC"/>
    <m/>
    <s v="BNL"/>
    <s v="ACD"/>
    <s v="AD"/>
    <x v="1"/>
    <m/>
    <m/>
    <m/>
    <m/>
    <m/>
    <m/>
    <m/>
    <m/>
    <m/>
    <m/>
    <m/>
    <m/>
    <m/>
    <m/>
    <m/>
    <m/>
    <m/>
    <m/>
    <m/>
    <x v="0"/>
    <x v="0"/>
    <m/>
  </r>
  <r>
    <s v=""/>
    <s v=" RD_0201_1332"/>
    <s v="ESR lattice design, post CD-1 - FY22"/>
    <s v="6.02.02.01"/>
    <x v="0"/>
    <d v="2021-10-01T00:00:00"/>
    <d v="2022-05-06T00:00:00"/>
    <s v="apatil"/>
    <s v="montagc"/>
    <n v="0"/>
    <s v="EDIA"/>
    <s v="C"/>
    <s v="Labor"/>
    <s v="OPC"/>
    <m/>
    <s v="BNL"/>
    <s v="ACD"/>
    <s v="AD"/>
    <x v="1"/>
    <m/>
    <m/>
    <m/>
    <m/>
    <m/>
    <m/>
    <m/>
    <m/>
    <m/>
    <m/>
    <m/>
    <m/>
    <m/>
    <m/>
    <m/>
    <m/>
    <m/>
    <m/>
    <m/>
    <x v="0"/>
    <x v="0"/>
    <m/>
  </r>
  <r>
    <s v=""/>
    <s v=" RD_0302_1216"/>
    <s v="Upgrade Stony Brook Infrastructure/Safety"/>
    <s v="6.02.03.02"/>
    <x v="0"/>
    <d v="2021-10-01T00:00:00"/>
    <d v="2022-01-31T00:00:00"/>
    <s v="glayden"/>
    <s v="skaritka"/>
    <n v="0"/>
    <s v="EDIA"/>
    <s v="C"/>
    <s v="Labor"/>
    <s v="OPC"/>
    <m/>
    <s v="BNL"/>
    <s v="R&amp;D"/>
    <s v="AD"/>
    <x v="3"/>
    <m/>
    <m/>
    <m/>
    <m/>
    <m/>
    <m/>
    <m/>
    <m/>
    <m/>
    <m/>
    <m/>
    <m/>
    <m/>
    <m/>
    <m/>
    <m/>
    <m/>
    <m/>
    <m/>
    <x v="0"/>
    <x v="0"/>
    <m/>
  </r>
  <r>
    <s v=""/>
    <s v=" RD_0302_1216"/>
    <s v="Upgrade Stony Brook Infrastructure/Safety"/>
    <s v="6.02.03.02"/>
    <x v="0"/>
    <d v="2021-10-01T00:00:00"/>
    <d v="2022-01-31T00:00:00"/>
    <s v="glayden"/>
    <s v="skaritka"/>
    <n v="0"/>
    <s v="EDIA"/>
    <s v="C"/>
    <s v="Labor"/>
    <s v="OPC"/>
    <m/>
    <s v="BNL"/>
    <s v="R&amp;D"/>
    <s v="AD"/>
    <x v="3"/>
    <m/>
    <m/>
    <m/>
    <m/>
    <m/>
    <m/>
    <m/>
    <m/>
    <m/>
    <m/>
    <m/>
    <m/>
    <m/>
    <m/>
    <m/>
    <m/>
    <m/>
    <m/>
    <m/>
    <x v="0"/>
    <x v="0"/>
    <m/>
  </r>
  <r>
    <s v=""/>
    <s v=" RD_0302_1216"/>
    <s v="Upgrade Stony Brook Infrastructure/Safety"/>
    <s v="6.02.03.02"/>
    <x v="0"/>
    <d v="2021-10-01T00:00:00"/>
    <d v="2022-01-31T00:00:00"/>
    <s v="glayden"/>
    <s v="skaritka"/>
    <n v="0"/>
    <s v="EDIA"/>
    <s v="C"/>
    <s v="Labor"/>
    <s v="OPC"/>
    <m/>
    <s v="BNL"/>
    <s v="R&amp;D"/>
    <s v="AD"/>
    <x v="3"/>
    <m/>
    <m/>
    <m/>
    <m/>
    <m/>
    <m/>
    <m/>
    <m/>
    <m/>
    <m/>
    <m/>
    <m/>
    <m/>
    <m/>
    <m/>
    <m/>
    <m/>
    <m/>
    <m/>
    <x v="0"/>
    <x v="0"/>
    <m/>
  </r>
  <r>
    <s v=""/>
    <s v=" RD_0302_1216"/>
    <s v="Upgrade Stony Brook Infrastructure/Safety"/>
    <s v="6.02.03.02"/>
    <x v="0"/>
    <d v="2021-10-01T00:00:00"/>
    <d v="2022-01-31T00:00:00"/>
    <s v="glayden"/>
    <s v="skaritka"/>
    <n v="0"/>
    <s v="EDIA"/>
    <s v="C"/>
    <s v="Labor"/>
    <s v="OPC"/>
    <m/>
    <s v="BNL"/>
    <s v="R&amp;D"/>
    <s v="AD"/>
    <x v="3"/>
    <m/>
    <m/>
    <m/>
    <m/>
    <m/>
    <m/>
    <m/>
    <m/>
    <m/>
    <m/>
    <m/>
    <m/>
    <m/>
    <m/>
    <m/>
    <m/>
    <m/>
    <m/>
    <m/>
    <x v="0"/>
    <x v="0"/>
    <m/>
  </r>
  <r>
    <s v=""/>
    <s v=" RD_0201_1402"/>
    <s v="ESR dynamic aperture assessment for 18 GeV, two IRs, using beta wave compensation method [preliminary study]- BNL - FY22"/>
    <s v="6.02.02.01"/>
    <x v="0"/>
    <d v="2021-10-01T00:00:00"/>
    <d v="2021-12-01T00:00:00"/>
    <s v="apatil"/>
    <s v="montagc"/>
    <n v="0"/>
    <s v="EDIA"/>
    <s v="C"/>
    <s v="Labor"/>
    <s v="OPC"/>
    <m/>
    <s v="BNL"/>
    <s v="ACD"/>
    <s v="AD"/>
    <x v="1"/>
    <m/>
    <m/>
    <m/>
    <m/>
    <m/>
    <m/>
    <m/>
    <m/>
    <m/>
    <m/>
    <m/>
    <m/>
    <m/>
    <m/>
    <m/>
    <m/>
    <m/>
    <m/>
    <m/>
    <x v="0"/>
    <x v="0"/>
    <m/>
  </r>
  <r>
    <s v=""/>
    <s v=" RD_0201_2422"/>
    <s v="Beam-beam Code Development Sufficient for CD-3 - BNL - FY22"/>
    <s v="6.02.02.01"/>
    <x v="0"/>
    <d v="2021-10-01T00:00:00"/>
    <d v="2022-09-30T00:00:00"/>
    <s v="apatil"/>
    <s v="montagc"/>
    <n v="0"/>
    <s v="EDIA"/>
    <s v="C"/>
    <s v="Labor"/>
    <s v="OPC"/>
    <m/>
    <s v="BNL"/>
    <s v="ACD"/>
    <s v="AD"/>
    <x v="1"/>
    <m/>
    <m/>
    <m/>
    <m/>
    <m/>
    <m/>
    <m/>
    <m/>
    <m/>
    <m/>
    <m/>
    <m/>
    <m/>
    <m/>
    <m/>
    <m/>
    <m/>
    <m/>
    <m/>
    <x v="0"/>
    <x v="0"/>
    <m/>
  </r>
  <r>
    <s v=""/>
    <s v=" RD_0201_2424"/>
    <s v="Beam-beam Code Development Sufficient for CD-3 - BNL - FY24"/>
    <s v="6.02.02.01"/>
    <x v="0"/>
    <d v="2023-10-02T00:00:00"/>
    <d v="2024-09-30T00:00:00"/>
    <s v="apatil"/>
    <s v="montagc"/>
    <n v="27857.7"/>
    <s v="EDIA"/>
    <s v="C"/>
    <s v="Labor"/>
    <s v="TEC"/>
    <m/>
    <s v="BNL"/>
    <s v="PED.Design"/>
    <s v="AD"/>
    <x v="1"/>
    <m/>
    <m/>
    <m/>
    <m/>
    <m/>
    <m/>
    <m/>
    <m/>
    <n v="27857.7"/>
    <m/>
    <m/>
    <m/>
    <m/>
    <m/>
    <m/>
    <m/>
    <m/>
    <m/>
    <m/>
    <x v="0"/>
    <x v="0"/>
    <m/>
  </r>
  <r>
    <s v=""/>
    <s v=" RD_0201_2423"/>
    <s v="Beam-beam Code Development Sufficient for CD-3 - BNL - FY23"/>
    <s v="6.02.02.01"/>
    <x v="0"/>
    <d v="2022-10-03T00:00:00"/>
    <d v="2023-09-29T00:00:00"/>
    <s v="apatil"/>
    <s v="montagc"/>
    <n v="26915.65"/>
    <s v="EDIA"/>
    <s v="C"/>
    <s v="Labor"/>
    <s v="TEC"/>
    <m/>
    <s v="BNL"/>
    <s v="PED.Design"/>
    <s v="AD"/>
    <x v="1"/>
    <m/>
    <m/>
    <m/>
    <m/>
    <m/>
    <m/>
    <m/>
    <n v="26915.65"/>
    <m/>
    <m/>
    <m/>
    <m/>
    <m/>
    <m/>
    <m/>
    <m/>
    <m/>
    <m/>
    <m/>
    <x v="0"/>
    <x v="0"/>
    <m/>
  </r>
  <r>
    <s v=""/>
    <s v=" RD_0201_1842"/>
    <s v="Design IR mock-up for IR8 - BNL - FY22"/>
    <s v="6.02.02.01"/>
    <x v="0"/>
    <d v="2021-10-01T00:00:00"/>
    <d v="2022-03-29T00:00:00"/>
    <s v="apatil"/>
    <s v="montagc"/>
    <n v="0"/>
    <s v="EDIA"/>
    <s v="C"/>
    <s v="Labor"/>
    <s v="OPC"/>
    <m/>
    <s v="BNL"/>
    <s v="ACD"/>
    <s v="AD"/>
    <x v="1"/>
    <m/>
    <m/>
    <m/>
    <m/>
    <m/>
    <m/>
    <m/>
    <m/>
    <m/>
    <m/>
    <m/>
    <m/>
    <m/>
    <m/>
    <m/>
    <m/>
    <m/>
    <m/>
    <m/>
    <x v="0"/>
    <x v="0"/>
    <m/>
  </r>
  <r>
    <s v=""/>
    <s v=" RD_0201_1407"/>
    <s v="ESR dynamic aperture assessment for 18 GeV, two IRs, using beta wave compensation method - JLab - FY22"/>
    <s v="6.02.02.01"/>
    <x v="0"/>
    <d v="2021-10-01T00:00:00"/>
    <d v="2021-12-01T00:00:00"/>
    <s v="pkessler"/>
    <s v="montagc"/>
    <n v="0"/>
    <s v="EDIA"/>
    <s v="C"/>
    <s v="Labor"/>
    <s v="OPC"/>
    <m/>
    <s v="JLAB"/>
    <s v="ACD"/>
    <s v="AD"/>
    <x v="1"/>
    <m/>
    <m/>
    <m/>
    <m/>
    <m/>
    <m/>
    <m/>
    <m/>
    <m/>
    <m/>
    <m/>
    <m/>
    <m/>
    <m/>
    <m/>
    <m/>
    <m/>
    <m/>
    <m/>
    <x v="0"/>
    <x v="0"/>
    <m/>
  </r>
  <r>
    <s v=""/>
    <s v=" RD_0201_1586"/>
    <s v="Dynamic aperture with two IRs - BNL - FY22"/>
    <s v="6.02.02.01"/>
    <x v="0"/>
    <d v="2021-10-01T00:00:00"/>
    <d v="2022-09-30T00:00:00"/>
    <s v="apatil"/>
    <s v="montagc"/>
    <n v="0"/>
    <s v="EDIA"/>
    <s v="C"/>
    <s v="Labor"/>
    <s v="OPC"/>
    <m/>
    <s v="BNL"/>
    <s v="CDR"/>
    <s v="AD"/>
    <x v="1"/>
    <m/>
    <m/>
    <m/>
    <m/>
    <m/>
    <m/>
    <m/>
    <m/>
    <m/>
    <m/>
    <m/>
    <m/>
    <m/>
    <m/>
    <m/>
    <m/>
    <m/>
    <m/>
    <m/>
    <x v="0"/>
    <x v="0"/>
    <m/>
  </r>
  <r>
    <s v=""/>
    <s v=" RD_0201_1721"/>
    <s v="Hardware Location Database Tracking - FY22"/>
    <s v="6.02.02.01"/>
    <x v="0"/>
    <d v="2021-10-01T00:00:00"/>
    <d v="2022-09-30T00:00:00"/>
    <s v="apatil"/>
    <s v="montagc"/>
    <n v="0"/>
    <s v="EDIA"/>
    <s v="C"/>
    <s v="Labor"/>
    <s v="OPC"/>
    <m/>
    <s v="BNL"/>
    <s v="ACD"/>
    <s v="AD"/>
    <x v="1"/>
    <m/>
    <m/>
    <m/>
    <m/>
    <m/>
    <m/>
    <m/>
    <m/>
    <m/>
    <m/>
    <m/>
    <m/>
    <m/>
    <m/>
    <m/>
    <m/>
    <m/>
    <m/>
    <m/>
    <x v="0"/>
    <x v="0"/>
    <m/>
  </r>
  <r>
    <s v=""/>
    <s v=" RD_0201_1722"/>
    <s v="Hardware Location Database Tracking - FY23"/>
    <s v="6.02.02.01"/>
    <x v="0"/>
    <d v="2022-10-03T00:00:00"/>
    <d v="2023-09-29T00:00:00"/>
    <s v="apatil"/>
    <s v="montagc"/>
    <n v="19682.07"/>
    <s v="EDIA"/>
    <s v="C"/>
    <s v="Labor"/>
    <s v="TEC"/>
    <m/>
    <s v="BNL"/>
    <s v="PED.Design"/>
    <s v="AD"/>
    <x v="1"/>
    <m/>
    <m/>
    <m/>
    <m/>
    <m/>
    <m/>
    <m/>
    <n v="19682.07"/>
    <m/>
    <m/>
    <m/>
    <m/>
    <m/>
    <m/>
    <m/>
    <m/>
    <m/>
    <m/>
    <m/>
    <x v="0"/>
    <x v="0"/>
    <m/>
  </r>
  <r>
    <s v=""/>
    <s v=" RD_0201_1902"/>
    <s v="Experimental Interaction Region 6 - FY22"/>
    <s v="6.02.02.01"/>
    <x v="0"/>
    <d v="2021-10-01T00:00:00"/>
    <d v="2021-12-30T00:00:00"/>
    <s v="apatil"/>
    <s v="montagc"/>
    <n v="0"/>
    <s v="EDIA"/>
    <s v="C"/>
    <s v="Labor"/>
    <s v="OPC"/>
    <m/>
    <s v="BNL"/>
    <s v="ACD"/>
    <s v="AD"/>
    <x v="1"/>
    <m/>
    <m/>
    <m/>
    <m/>
    <m/>
    <m/>
    <m/>
    <m/>
    <m/>
    <m/>
    <m/>
    <m/>
    <m/>
    <m/>
    <m/>
    <m/>
    <m/>
    <m/>
    <m/>
    <x v="0"/>
    <x v="0"/>
    <m/>
  </r>
  <r>
    <s v=""/>
    <s v=" RD_0201_1922"/>
    <s v="Switchyard and abort interaction region 10 - FY22"/>
    <s v="6.02.02.01"/>
    <x v="0"/>
    <d v="2021-10-01T00:00:00"/>
    <d v="2022-01-31T00:00:00"/>
    <s v="apatil"/>
    <s v="montagc"/>
    <n v="0"/>
    <s v="EDIA"/>
    <s v="C"/>
    <s v="Labor"/>
    <s v="OPC"/>
    <m/>
    <s v="BNL"/>
    <s v="ACD"/>
    <s v="AD"/>
    <x v="1"/>
    <m/>
    <m/>
    <m/>
    <m/>
    <m/>
    <m/>
    <m/>
    <m/>
    <m/>
    <m/>
    <m/>
    <m/>
    <m/>
    <m/>
    <m/>
    <m/>
    <m/>
    <m/>
    <m/>
    <x v="0"/>
    <x v="0"/>
    <m/>
  </r>
  <r>
    <s v=""/>
    <s v=" RD_0201_1922"/>
    <s v="Switchyard and abort interaction region 10 - FY22"/>
    <s v="6.02.02.01"/>
    <x v="0"/>
    <d v="2021-10-01T00:00:00"/>
    <d v="2022-01-31T00:00:00"/>
    <s v="apatil"/>
    <s v="montagc"/>
    <n v="0"/>
    <s v="EDIA"/>
    <s v="C"/>
    <s v="Labor"/>
    <s v="OPC"/>
    <m/>
    <s v="BNL"/>
    <s v="ACD"/>
    <s v="AD"/>
    <x v="1"/>
    <m/>
    <m/>
    <m/>
    <m/>
    <m/>
    <m/>
    <m/>
    <m/>
    <m/>
    <m/>
    <m/>
    <m/>
    <m/>
    <m/>
    <m/>
    <m/>
    <m/>
    <m/>
    <m/>
    <x v="0"/>
    <x v="0"/>
    <m/>
  </r>
  <r>
    <s v=""/>
    <s v=" RD_0201_1922"/>
    <s v="Switchyard and abort interaction region 10 - FY22"/>
    <s v="6.02.02.01"/>
    <x v="0"/>
    <d v="2021-10-01T00:00:00"/>
    <d v="2022-01-31T00:00:00"/>
    <s v="apatil"/>
    <s v="montagc"/>
    <n v="0"/>
    <s v="EDIA"/>
    <s v="C"/>
    <s v="Labor"/>
    <s v="OPC"/>
    <m/>
    <s v="BNL"/>
    <s v="ACD"/>
    <s v="AD"/>
    <x v="1"/>
    <m/>
    <m/>
    <m/>
    <m/>
    <m/>
    <m/>
    <m/>
    <m/>
    <m/>
    <m/>
    <m/>
    <m/>
    <m/>
    <m/>
    <m/>
    <m/>
    <m/>
    <m/>
    <m/>
    <x v="0"/>
    <x v="0"/>
    <m/>
  </r>
  <r>
    <s v=""/>
    <s v=" RD_0201_2021"/>
    <s v="HSR Dynamic Aperture Studies - FY22"/>
    <s v="6.02.02.01"/>
    <x v="0"/>
    <d v="2021-10-01T00:00:00"/>
    <d v="2022-09-30T00:00:00"/>
    <s v="apatil"/>
    <s v="montagc"/>
    <n v="0"/>
    <s v="EDIA"/>
    <s v="C"/>
    <s v="Labor"/>
    <s v="OPC"/>
    <m/>
    <s v="BNL"/>
    <s v="ACD"/>
    <s v="AD"/>
    <x v="1"/>
    <m/>
    <m/>
    <m/>
    <m/>
    <m/>
    <m/>
    <m/>
    <m/>
    <m/>
    <m/>
    <m/>
    <m/>
    <m/>
    <m/>
    <m/>
    <m/>
    <m/>
    <m/>
    <m/>
    <x v="0"/>
    <x v="0"/>
    <m/>
  </r>
  <r>
    <s v=""/>
    <s v=" RD_0201_2022"/>
    <s v="HSR Dynamic Aperture Studies - FY23"/>
    <s v="6.02.02.01"/>
    <x v="0"/>
    <d v="2022-10-03T00:00:00"/>
    <d v="2023-10-02T00:00:00"/>
    <s v="apatil"/>
    <s v="montagc"/>
    <n v="64606.6"/>
    <s v="EDIA"/>
    <s v="C"/>
    <s v="Labor"/>
    <s v="TEC"/>
    <m/>
    <s v="BNL"/>
    <s v="PED.Design"/>
    <s v="AD"/>
    <x v="1"/>
    <m/>
    <m/>
    <m/>
    <m/>
    <m/>
    <m/>
    <m/>
    <n v="64348.17"/>
    <n v="258.43"/>
    <m/>
    <m/>
    <m/>
    <m/>
    <m/>
    <m/>
    <m/>
    <m/>
    <m/>
    <m/>
    <x v="0"/>
    <x v="0"/>
    <m/>
  </r>
  <r>
    <s v=""/>
    <s v=" RD_0201_2024"/>
    <s v="HSR Dynamic Aperture Studies - FY24"/>
    <s v="6.02.02.01"/>
    <x v="0"/>
    <d v="2023-10-03T00:00:00"/>
    <d v="2023-12-22T00:00:00"/>
    <s v="apatil"/>
    <s v="montagc"/>
    <n v="13406.52"/>
    <s v="EDIA"/>
    <s v="C"/>
    <s v="Labor"/>
    <s v="TEC"/>
    <m/>
    <s v="BNL"/>
    <s v="PED.Design"/>
    <s v="AD"/>
    <x v="1"/>
    <m/>
    <m/>
    <m/>
    <m/>
    <m/>
    <m/>
    <m/>
    <m/>
    <n v="13406.52"/>
    <m/>
    <m/>
    <m/>
    <m/>
    <m/>
    <m/>
    <m/>
    <m/>
    <m/>
    <m/>
    <x v="0"/>
    <x v="0"/>
    <m/>
  </r>
  <r>
    <s v=""/>
    <s v=" RD_0201_2142"/>
    <s v="Design IP Mock-up for IRS that has the Same Pathlength as the Actual 2nd IR - FY22"/>
    <s v="6.02.02.01"/>
    <x v="0"/>
    <d v="2021-10-01T00:00:00"/>
    <d v="2021-12-30T00:00:00"/>
    <s v="apatil"/>
    <s v="montagc"/>
    <n v="0"/>
    <s v="EDIA"/>
    <s v="C"/>
    <s v="Labor"/>
    <s v="OPC"/>
    <m/>
    <s v="BNL"/>
    <s v="ACD"/>
    <s v="AD"/>
    <x v="1"/>
    <m/>
    <m/>
    <m/>
    <m/>
    <m/>
    <m/>
    <m/>
    <m/>
    <m/>
    <m/>
    <m/>
    <m/>
    <m/>
    <m/>
    <m/>
    <m/>
    <m/>
    <m/>
    <m/>
    <x v="0"/>
    <x v="0"/>
    <m/>
  </r>
  <r>
    <s v=""/>
    <s v=" RD_0201_2162"/>
    <s v="Preparation of radial shift experiment - FY22"/>
    <s v="6.02.02.01"/>
    <x v="0"/>
    <d v="2021-10-01T00:00:00"/>
    <d v="2021-12-30T00:00:00"/>
    <s v="apatil"/>
    <s v="montagc"/>
    <n v="0"/>
    <s v="EDIA"/>
    <s v="C"/>
    <s v="Labor"/>
    <s v="OPC"/>
    <m/>
    <s v="BNL"/>
    <s v="ACD"/>
    <s v="AD"/>
    <x v="1"/>
    <m/>
    <m/>
    <m/>
    <m/>
    <m/>
    <m/>
    <m/>
    <m/>
    <m/>
    <m/>
    <m/>
    <m/>
    <m/>
    <m/>
    <m/>
    <m/>
    <m/>
    <m/>
    <m/>
    <x v="0"/>
    <x v="0"/>
    <m/>
  </r>
  <r>
    <s v=""/>
    <s v=" RD_0201_2162"/>
    <s v="Preparation of radial shift experiment - FY22"/>
    <s v="6.02.02.01"/>
    <x v="0"/>
    <d v="2021-10-01T00:00:00"/>
    <d v="2021-12-30T00:00:00"/>
    <s v="apatil"/>
    <s v="montagc"/>
    <n v="0"/>
    <s v="EDIA"/>
    <s v="C"/>
    <s v="Labor"/>
    <s v="OPC"/>
    <m/>
    <s v="BNL"/>
    <s v="ACD"/>
    <s v="AD"/>
    <x v="1"/>
    <m/>
    <m/>
    <m/>
    <m/>
    <m/>
    <m/>
    <m/>
    <m/>
    <m/>
    <m/>
    <m/>
    <m/>
    <m/>
    <m/>
    <m/>
    <m/>
    <m/>
    <m/>
    <m/>
    <x v="0"/>
    <x v="0"/>
    <m/>
  </r>
  <r>
    <s v=""/>
    <s v=" RD_0201_2362"/>
    <s v="Explore alternative working points, as needed or suggested by polarization studies - FY22"/>
    <s v="6.02.02.01"/>
    <x v="0"/>
    <d v="2021-10-01T00:00:00"/>
    <d v="2021-12-30T00:00:00"/>
    <s v="apatil"/>
    <s v="montagc"/>
    <n v="0"/>
    <s v="EDIA"/>
    <s v="C"/>
    <s v="Labor"/>
    <s v="OPC"/>
    <m/>
    <s v="BNL"/>
    <s v="ACD"/>
    <s v="AD"/>
    <x v="1"/>
    <m/>
    <m/>
    <m/>
    <m/>
    <m/>
    <m/>
    <m/>
    <m/>
    <m/>
    <m/>
    <m/>
    <m/>
    <m/>
    <m/>
    <m/>
    <m/>
    <m/>
    <m/>
    <m/>
    <x v="0"/>
    <x v="0"/>
    <m/>
  </r>
  <r>
    <s v=""/>
    <s v=" RD_0201_2382"/>
    <s v="Optimization of e-p luminosity parameters - FY22"/>
    <s v="6.02.02.01"/>
    <x v="0"/>
    <d v="2021-10-01T00:00:00"/>
    <d v="2022-09-01T00:00:00"/>
    <s v="apatil"/>
    <s v="montagc"/>
    <n v="0"/>
    <s v="EDIA"/>
    <s v="C"/>
    <s v="Labor"/>
    <s v="OPC"/>
    <m/>
    <s v="BNL"/>
    <s v="ACD"/>
    <s v="AD"/>
    <x v="1"/>
    <m/>
    <m/>
    <m/>
    <m/>
    <m/>
    <m/>
    <m/>
    <m/>
    <m/>
    <m/>
    <m/>
    <m/>
    <m/>
    <m/>
    <m/>
    <m/>
    <m/>
    <m/>
    <m/>
    <x v="0"/>
    <x v="0"/>
    <m/>
  </r>
  <r>
    <s v=""/>
    <s v=" RD_0201_2464"/>
    <s v="Develop IR orbit correction scheme - FY22"/>
    <s v="6.02.02.01"/>
    <x v="0"/>
    <d v="2021-10-01T00:00:00"/>
    <d v="2022-02-14T00:00:00"/>
    <s v="apatil"/>
    <s v="montagc"/>
    <n v="0"/>
    <s v="EDIA"/>
    <s v="C"/>
    <s v="Labor"/>
    <s v="OPC"/>
    <m/>
    <s v="BNL"/>
    <s v="ACD"/>
    <s v="AD"/>
    <x v="1"/>
    <m/>
    <m/>
    <m/>
    <m/>
    <m/>
    <m/>
    <m/>
    <m/>
    <m/>
    <m/>
    <m/>
    <m/>
    <m/>
    <m/>
    <m/>
    <m/>
    <m/>
    <m/>
    <m/>
    <x v="0"/>
    <x v="0"/>
    <m/>
  </r>
  <r>
    <s v=""/>
    <s v=" RD_0202_1292"/>
    <s v="ESR longitudinal damper 2 - FY22"/>
    <s v="6.02.02.02"/>
    <x v="0"/>
    <d v="2021-10-04T00:00:00"/>
    <d v="2021-12-20T00:00:00"/>
    <s v="apatil"/>
    <s v="blaskiewicz"/>
    <n v="0"/>
    <s v="EDIA"/>
    <s v="C"/>
    <s v="Labor"/>
    <s v="OPC"/>
    <m/>
    <s v="BNL"/>
    <s v="R&amp;D"/>
    <s v="AD"/>
    <x v="1"/>
    <m/>
    <m/>
    <m/>
    <m/>
    <m/>
    <m/>
    <m/>
    <m/>
    <m/>
    <m/>
    <m/>
    <m/>
    <m/>
    <m/>
    <m/>
    <m/>
    <m/>
    <m/>
    <m/>
    <x v="0"/>
    <x v="0"/>
    <m/>
  </r>
  <r>
    <s v=""/>
    <s v=" RD_0202_1292"/>
    <s v="ESR longitudinal damper 2 - FY22"/>
    <s v="6.02.02.02"/>
    <x v="0"/>
    <d v="2021-10-04T00:00:00"/>
    <d v="2021-12-20T00:00:00"/>
    <s v="apatil"/>
    <s v="blaskiewicz"/>
    <n v="0"/>
    <s v="EDIA"/>
    <s v="C"/>
    <s v="Labor"/>
    <s v="OPC"/>
    <m/>
    <s v="BNL"/>
    <s v="R&amp;D"/>
    <s v="AD"/>
    <x v="1"/>
    <m/>
    <m/>
    <m/>
    <m/>
    <m/>
    <m/>
    <m/>
    <m/>
    <m/>
    <m/>
    <m/>
    <m/>
    <m/>
    <m/>
    <m/>
    <m/>
    <m/>
    <m/>
    <m/>
    <x v="0"/>
    <x v="0"/>
    <m/>
  </r>
  <r>
    <s v=""/>
    <s v=" RD_0306_1042"/>
    <s v="D1 Large Screen installation P1 - Set-up - Design Installation Tooling - FY22"/>
    <s v="6.02.03.04"/>
    <x v="0"/>
    <d v="2021-10-01T00:00:00"/>
    <d v="2022-03-23T00:00:00"/>
    <s v="rnavarrol"/>
    <s v="sverdu"/>
    <n v="0"/>
    <s v="EDIA"/>
    <s v="C"/>
    <s v="Labor"/>
    <s v="OPC"/>
    <m/>
    <s v="BNL"/>
    <s v="R&amp;D"/>
    <s v="VAC"/>
    <x v="3"/>
    <m/>
    <m/>
    <m/>
    <m/>
    <m/>
    <m/>
    <m/>
    <m/>
    <m/>
    <m/>
    <m/>
    <m/>
    <m/>
    <m/>
    <m/>
    <m/>
    <m/>
    <m/>
    <m/>
    <x v="0"/>
    <x v="0"/>
    <m/>
  </r>
  <r>
    <s v=""/>
    <s v=" RD_0306_1042"/>
    <s v="D1 Large Screen installation P1 - Set-up - Design Installation Tooling - FY22"/>
    <s v="6.02.03.04"/>
    <x v="0"/>
    <d v="2021-10-01T00:00:00"/>
    <d v="2022-03-23T00:00:00"/>
    <s v="rnavarrol"/>
    <s v="sverdu"/>
    <n v="0"/>
    <s v="EDIA"/>
    <s v="C"/>
    <s v="Labor"/>
    <s v="OPC"/>
    <m/>
    <s v="BNL"/>
    <s v="R&amp;D"/>
    <s v="VAC"/>
    <x v="3"/>
    <m/>
    <m/>
    <m/>
    <m/>
    <m/>
    <m/>
    <m/>
    <m/>
    <m/>
    <m/>
    <m/>
    <m/>
    <m/>
    <m/>
    <m/>
    <m/>
    <m/>
    <m/>
    <m/>
    <x v="0"/>
    <x v="0"/>
    <m/>
  </r>
  <r>
    <s v=""/>
    <s v=" RD_0306_1042"/>
    <s v="D1 Large Screen installation P1 - Set-up - Design Installation Tooling - FY22"/>
    <s v="6.02.03.04"/>
    <x v="0"/>
    <d v="2021-10-01T00:00:00"/>
    <d v="2022-03-23T00:00:00"/>
    <s v="rnavarrol"/>
    <s v="sverdu"/>
    <n v="0"/>
    <s v="EDIA"/>
    <s v="C"/>
    <s v="Labor"/>
    <s v="OPC"/>
    <m/>
    <s v="BNL"/>
    <s v="R&amp;D"/>
    <s v="VAC"/>
    <x v="3"/>
    <m/>
    <m/>
    <m/>
    <m/>
    <m/>
    <m/>
    <m/>
    <m/>
    <m/>
    <m/>
    <m/>
    <m/>
    <m/>
    <m/>
    <m/>
    <m/>
    <m/>
    <m/>
    <m/>
    <x v="0"/>
    <x v="0"/>
    <m/>
  </r>
  <r>
    <s v=""/>
    <s v=" RD_0306_5380"/>
    <s v="D7 Large Screen OG &amp; Thermal P1 - Setup - Test Chamber Design - FY22"/>
    <s v="6.02.03.04"/>
    <x v="0"/>
    <d v="2021-10-01T00:00:00"/>
    <d v="2021-12-30T00:00:00"/>
    <s v="rnavarrol"/>
    <s v="chetzel"/>
    <n v="0"/>
    <s v="EDIA"/>
    <s v="C"/>
    <s v="Labor"/>
    <s v="OPC"/>
    <m/>
    <s v="BNL"/>
    <s v="R&amp;D"/>
    <s v="VAC"/>
    <x v="3"/>
    <m/>
    <m/>
    <m/>
    <m/>
    <m/>
    <m/>
    <m/>
    <m/>
    <m/>
    <m/>
    <m/>
    <m/>
    <m/>
    <m/>
    <m/>
    <m/>
    <m/>
    <m/>
    <m/>
    <x v="0"/>
    <x v="0"/>
    <m/>
  </r>
  <r>
    <s v=""/>
    <s v=" RD_0306_5380"/>
    <s v="D7 Large Screen OG &amp; Thermal P1 - Setup - Test Chamber Design - FY22"/>
    <s v="6.02.03.04"/>
    <x v="0"/>
    <d v="2021-10-01T00:00:00"/>
    <d v="2021-12-30T00:00:00"/>
    <s v="rnavarrol"/>
    <s v="chetzel"/>
    <n v="0"/>
    <s v="EDIA"/>
    <s v="C"/>
    <s v="Labor"/>
    <s v="OPC"/>
    <m/>
    <s v="BNL"/>
    <s v="R&amp;D"/>
    <s v="VAC"/>
    <x v="3"/>
    <m/>
    <m/>
    <m/>
    <m/>
    <m/>
    <m/>
    <m/>
    <m/>
    <m/>
    <m/>
    <m/>
    <m/>
    <m/>
    <m/>
    <m/>
    <m/>
    <m/>
    <m/>
    <m/>
    <x v="0"/>
    <x v="0"/>
    <m/>
  </r>
  <r>
    <s v=""/>
    <s v=" RD_0306_5380"/>
    <s v="D7 Large Screen OG &amp; Thermal P1 - Setup - Test Chamber Design - FY22"/>
    <s v="6.02.03.04"/>
    <x v="0"/>
    <d v="2021-10-01T00:00:00"/>
    <d v="2021-12-30T00:00:00"/>
    <s v="rnavarrol"/>
    <s v="chetzel"/>
    <n v="0"/>
    <s v="EDIA"/>
    <s v="C"/>
    <s v="Labor"/>
    <s v="OPC"/>
    <m/>
    <s v="BNL"/>
    <s v="R&amp;D"/>
    <s v="VAC"/>
    <x v="3"/>
    <m/>
    <m/>
    <m/>
    <m/>
    <m/>
    <m/>
    <m/>
    <m/>
    <m/>
    <m/>
    <m/>
    <m/>
    <m/>
    <m/>
    <m/>
    <m/>
    <m/>
    <m/>
    <m/>
    <x v="0"/>
    <x v="0"/>
    <m/>
  </r>
  <r>
    <s v=""/>
    <s v=" RD_0306_4950"/>
    <s v="D5 - Quench Limit P1 - Verify - Measurement of thermal conductivity of electrical insulators - FY22"/>
    <s v="6.02.03.04"/>
    <x v="0"/>
    <d v="2021-10-01T00:00:00"/>
    <d v="2021-12-30T00:00:00"/>
    <s v="rnavarrol"/>
    <s v="sverdu"/>
    <n v="0"/>
    <s v="EDIA"/>
    <s v="C"/>
    <s v="Labor"/>
    <s v="OPC"/>
    <m/>
    <s v="BNL"/>
    <s v="R&amp;D"/>
    <s v="VAC"/>
    <x v="3"/>
    <m/>
    <m/>
    <m/>
    <m/>
    <m/>
    <m/>
    <m/>
    <m/>
    <m/>
    <m/>
    <m/>
    <m/>
    <m/>
    <m/>
    <m/>
    <m/>
    <m/>
    <m/>
    <m/>
    <x v="0"/>
    <x v="0"/>
    <m/>
  </r>
  <r>
    <s v=""/>
    <s v=" RD_0306_4950"/>
    <s v="D5 - Quench Limit P1 - Verify - Measurement of thermal conductivity of electrical insulators - FY22"/>
    <s v="6.02.03.04"/>
    <x v="0"/>
    <d v="2021-10-01T00:00:00"/>
    <d v="2021-12-30T00:00:00"/>
    <s v="rnavarrol"/>
    <s v="sverdu"/>
    <n v="0"/>
    <s v="EDIA"/>
    <s v="C"/>
    <s v="Labor"/>
    <s v="OPC"/>
    <m/>
    <s v="BNL"/>
    <s v="R&amp;D"/>
    <s v="VAC"/>
    <x v="3"/>
    <m/>
    <m/>
    <m/>
    <m/>
    <m/>
    <m/>
    <m/>
    <m/>
    <m/>
    <m/>
    <m/>
    <m/>
    <m/>
    <m/>
    <m/>
    <m/>
    <m/>
    <m/>
    <m/>
    <x v="0"/>
    <x v="0"/>
    <m/>
  </r>
  <r>
    <s v=""/>
    <s v=" RD_0307_1056"/>
    <s v="DES:  Conceptual Layout of Stripline Kicker ESR - FY22"/>
    <s v="6.02.03.05.02"/>
    <x v="1"/>
    <d v="2022-10-03T00:00:00"/>
    <d v="2022-12-07T00:00:00"/>
    <s v="apatil"/>
    <s v="zconway"/>
    <n v="870.6"/>
    <s v="EDIA"/>
    <s v="C"/>
    <s v="Labor"/>
    <s v="OPC"/>
    <m/>
    <s v="BNL"/>
    <s v="R&amp;D"/>
    <s v="PD"/>
    <x v="3"/>
    <m/>
    <m/>
    <m/>
    <m/>
    <m/>
    <m/>
    <m/>
    <n v="870.6"/>
    <m/>
    <m/>
    <m/>
    <m/>
    <m/>
    <m/>
    <m/>
    <m/>
    <m/>
    <m/>
    <m/>
    <x v="0"/>
    <x v="0"/>
    <m/>
  </r>
  <r>
    <s v=""/>
    <s v=" RD_0307_1056"/>
    <s v="DES:  Conceptual Layout of Stripline Kicker ESR - FY22"/>
    <s v="6.02.03.05.02"/>
    <x v="1"/>
    <d v="2022-10-03T00:00:00"/>
    <d v="2022-12-07T00:00:00"/>
    <s v="apatil"/>
    <s v="zconway"/>
    <n v="1148.58"/>
    <s v="EDIA"/>
    <s v="C"/>
    <s v="Labor"/>
    <s v="OPC"/>
    <m/>
    <s v="BNL"/>
    <s v="R&amp;D"/>
    <s v="PD"/>
    <x v="3"/>
    <m/>
    <m/>
    <m/>
    <m/>
    <m/>
    <m/>
    <m/>
    <n v="1148.58"/>
    <m/>
    <m/>
    <m/>
    <m/>
    <m/>
    <m/>
    <m/>
    <m/>
    <m/>
    <m/>
    <m/>
    <x v="0"/>
    <x v="0"/>
    <m/>
  </r>
  <r>
    <s v=""/>
    <s v=" RD_0307_1056"/>
    <s v="DES:  Conceptual Layout of Stripline Kicker ESR - FY22"/>
    <s v="6.02.03.05.02"/>
    <x v="1"/>
    <d v="2022-10-03T00:00:00"/>
    <d v="2022-12-07T00:00:00"/>
    <s v="apatil"/>
    <s v="zconway"/>
    <n v="1148.58"/>
    <s v="EDIA"/>
    <s v="C"/>
    <s v="Labor"/>
    <s v="OPC"/>
    <m/>
    <s v="BNL"/>
    <s v="R&amp;D"/>
    <s v="PD"/>
    <x v="3"/>
    <m/>
    <m/>
    <m/>
    <m/>
    <m/>
    <m/>
    <m/>
    <n v="1148.58"/>
    <m/>
    <m/>
    <m/>
    <m/>
    <m/>
    <m/>
    <m/>
    <m/>
    <m/>
    <m/>
    <m/>
    <x v="0"/>
    <x v="0"/>
    <m/>
  </r>
  <r>
    <s v=""/>
    <s v=" RD_0307_1056"/>
    <s v="DES:  Conceptual Layout of Stripline Kicker ESR - FY22"/>
    <s v="6.02.03.05.02"/>
    <x v="1"/>
    <d v="2022-10-03T00:00:00"/>
    <d v="2022-12-07T00:00:00"/>
    <s v="apatil"/>
    <s v="zconway"/>
    <n v="386.61"/>
    <s v="EDIA"/>
    <s v="C"/>
    <s v="Labor"/>
    <s v="OPC"/>
    <m/>
    <s v="BNL"/>
    <s v="R&amp;D"/>
    <s v="PD"/>
    <x v="3"/>
    <m/>
    <m/>
    <m/>
    <m/>
    <m/>
    <m/>
    <m/>
    <n v="386.61"/>
    <m/>
    <m/>
    <m/>
    <m/>
    <m/>
    <m/>
    <m/>
    <m/>
    <m/>
    <m/>
    <m/>
    <x v="0"/>
    <x v="0"/>
    <m/>
  </r>
  <r>
    <s v=""/>
    <s v=" RD1_0307_1620"/>
    <s v="DES: High voltage PS - FY22"/>
    <s v="6.02.03.07"/>
    <x v="0"/>
    <d v="2021-10-04T00:00:00"/>
    <d v="2022-10-03T00:00:00"/>
    <s v="apatil"/>
    <s v="wange"/>
    <n v="0"/>
    <s v="EDIA"/>
    <s v="C"/>
    <s v="Labor"/>
    <s v="OPC"/>
    <m/>
    <s v="BNL"/>
    <s v="R&amp;D"/>
    <s v="AD"/>
    <x v="3"/>
    <m/>
    <m/>
    <m/>
    <m/>
    <m/>
    <m/>
    <m/>
    <m/>
    <m/>
    <m/>
    <m/>
    <m/>
    <m/>
    <m/>
    <m/>
    <m/>
    <m/>
    <m/>
    <m/>
    <x v="0"/>
    <x v="0"/>
    <m/>
  </r>
  <r>
    <s v=""/>
    <s v=" RD1_0307_1640"/>
    <s v="DES: High voltage PS - FY23"/>
    <s v="6.02.03.07"/>
    <x v="0"/>
    <d v="2022-10-04T00:00:00"/>
    <d v="2023-10-02T00:00:00"/>
    <s v="apatil"/>
    <s v="wange"/>
    <n v="114574.87"/>
    <s v="EDIA"/>
    <s v="C"/>
    <s v="Labor"/>
    <s v="OPC"/>
    <m/>
    <s v="BNL"/>
    <s v="R&amp;D"/>
    <s v="AD"/>
    <x v="3"/>
    <m/>
    <m/>
    <m/>
    <m/>
    <m/>
    <m/>
    <m/>
    <n v="114114.73"/>
    <n v="460.14"/>
    <m/>
    <m/>
    <m/>
    <m/>
    <m/>
    <m/>
    <m/>
    <m/>
    <m/>
    <m/>
    <x v="0"/>
    <x v="0"/>
    <m/>
  </r>
  <r>
    <s v=""/>
    <s v=" RD1_0307_1060"/>
    <s v="DES: Design, Fabrication, Assembly and Testing - uncap chamber for SBU gun/Transfer system - FY23"/>
    <s v="6.02.03.07"/>
    <x v="0"/>
    <d v="2023-01-03T00:00:00"/>
    <d v="2024-01-02T00:00:00"/>
    <s v="apatil"/>
    <s v="wange"/>
    <n v="62883.83"/>
    <s v="EDIA"/>
    <s v="C"/>
    <s v="Labor"/>
    <s v="OPC"/>
    <m/>
    <s v="BNL"/>
    <s v="R&amp;D"/>
    <s v="AD"/>
    <x v="3"/>
    <m/>
    <m/>
    <m/>
    <m/>
    <m/>
    <m/>
    <m/>
    <n v="47540.18"/>
    <n v="15343.65"/>
    <m/>
    <m/>
    <m/>
    <m/>
    <m/>
    <m/>
    <m/>
    <m/>
    <m/>
    <m/>
    <x v="0"/>
    <x v="0"/>
    <m/>
  </r>
  <r>
    <s v=""/>
    <s v=" RD1_0307_1060"/>
    <s v="DES: Design, Fabrication, Assembly and Testing - uncap chamber for SBU gun/Transfer system - FY23"/>
    <s v="6.02.03.07"/>
    <x v="0"/>
    <d v="2023-01-03T00:00:00"/>
    <d v="2024-01-02T00:00:00"/>
    <s v="apatil"/>
    <s v="wange"/>
    <n v="40306.97"/>
    <s v="EDIA"/>
    <s v="C"/>
    <s v="Labor"/>
    <s v="OPC"/>
    <m/>
    <s v="BNL"/>
    <s v="R&amp;D"/>
    <s v="AD"/>
    <x v="3"/>
    <m/>
    <m/>
    <m/>
    <m/>
    <m/>
    <m/>
    <m/>
    <n v="30472.07"/>
    <n v="9834.9"/>
    <m/>
    <m/>
    <m/>
    <m/>
    <m/>
    <m/>
    <m/>
    <m/>
    <m/>
    <m/>
    <x v="0"/>
    <x v="0"/>
    <m/>
  </r>
  <r>
    <s v=""/>
    <s v=" RD1_0307_1060"/>
    <s v="DES: Design, Fabrication, Assembly and Testing - uncap chamber for SBU gun/Transfer system - FY23"/>
    <s v="6.02.03.07"/>
    <x v="0"/>
    <d v="2023-01-03T00:00:00"/>
    <d v="2024-01-02T00:00:00"/>
    <s v="apatil"/>
    <s v="wange"/>
    <n v="71520.100000000006"/>
    <s v="EDIA"/>
    <s v="C"/>
    <s v="Labor"/>
    <s v="OPC"/>
    <m/>
    <s v="BNL"/>
    <s v="R&amp;D"/>
    <s v="AD"/>
    <x v="3"/>
    <m/>
    <m/>
    <m/>
    <m/>
    <m/>
    <m/>
    <m/>
    <n v="54069.2"/>
    <n v="17450.900000000001"/>
    <m/>
    <m/>
    <m/>
    <m/>
    <m/>
    <m/>
    <m/>
    <m/>
    <m/>
    <m/>
    <x v="0"/>
    <x v="0"/>
    <m/>
  </r>
  <r>
    <s v=""/>
    <s v=" RD1_0307_1100"/>
    <s v="DES: Optimize gun/anode geometry_beam dynamics - FY22"/>
    <s v="6.02.03.07"/>
    <x v="0"/>
    <d v="2021-10-01T00:00:00"/>
    <d v="2021-10-29T00:00:00"/>
    <s v="apatil"/>
    <s v="wange"/>
    <n v="0"/>
    <s v="EDIA"/>
    <s v="C"/>
    <s v="Labor"/>
    <s v="OPC"/>
    <m/>
    <s v="BNL"/>
    <s v="R&amp;D"/>
    <s v="AD"/>
    <x v="3"/>
    <m/>
    <m/>
    <m/>
    <m/>
    <m/>
    <m/>
    <m/>
    <m/>
    <m/>
    <m/>
    <m/>
    <m/>
    <m/>
    <m/>
    <m/>
    <m/>
    <m/>
    <m/>
    <m/>
    <x v="0"/>
    <x v="0"/>
    <m/>
  </r>
  <r>
    <s v=""/>
    <s v=" HR_0804_1240"/>
    <s v="SHC Beam Transport Magnets - Mounting on Girder"/>
    <s v="6.05.07.04"/>
    <x v="0"/>
    <d v="2028-01-10T00:00:00"/>
    <d v="2028-10-23T00:00:00"/>
    <s v="jtolle"/>
    <s v="hwitte"/>
    <n v="173706.02"/>
    <s v="EDIA"/>
    <s v="C"/>
    <s v="Labor"/>
    <s v="TEC"/>
    <m/>
    <s v="BNL"/>
    <s v="Const.Install"/>
    <s v="SHC"/>
    <x v="5"/>
    <m/>
    <m/>
    <m/>
    <m/>
    <m/>
    <m/>
    <m/>
    <m/>
    <m/>
    <m/>
    <m/>
    <m/>
    <n v="160678.07"/>
    <n v="13027.95"/>
    <m/>
    <m/>
    <m/>
    <m/>
    <m/>
    <x v="0"/>
    <x v="0"/>
    <m/>
  </r>
  <r>
    <s v=""/>
    <s v=" RD_0305_1000"/>
    <s v="Crab Cavity Prototype - Design - RF design - cavity - FY22 portion"/>
    <s v="6.08.02.01"/>
    <x v="0"/>
    <d v="2021-10-01T00:00:00"/>
    <d v="2022-03-01T00:00:00"/>
    <s v="jtolle"/>
    <s v="zaltsman"/>
    <n v="0"/>
    <s v="EDIA"/>
    <s v="C"/>
    <s v="Labor"/>
    <s v="OPC"/>
    <m/>
    <s v="BNL"/>
    <s v="R&amp;D"/>
    <s v="RF"/>
    <x v="3"/>
    <m/>
    <m/>
    <m/>
    <m/>
    <m/>
    <m/>
    <m/>
    <m/>
    <m/>
    <m/>
    <m/>
    <m/>
    <m/>
    <m/>
    <m/>
    <m/>
    <m/>
    <m/>
    <m/>
    <x v="0"/>
    <x v="0"/>
    <m/>
  </r>
  <r>
    <s v=""/>
    <s v=" RD_0303_3331"/>
    <s v="B1pF Prototype Material - Coil Parts - Procurement Efforts"/>
    <s v="6.02.03.03.02"/>
    <x v="0"/>
    <d v="2023-08-25T00:00:00"/>
    <d v="2024-02-08T00:00:00"/>
    <s v="jtolle"/>
    <s v="hwitte"/>
    <n v="0"/>
    <s v="EDIA"/>
    <s v="C"/>
    <s v="Labor"/>
    <s v="OPC"/>
    <m/>
    <s v="BNL"/>
    <s v="R&amp;D"/>
    <s v="SC_MAG"/>
    <x v="3"/>
    <s v="S.P079"/>
    <m/>
    <m/>
    <m/>
    <m/>
    <m/>
    <m/>
    <m/>
    <m/>
    <m/>
    <m/>
    <m/>
    <m/>
    <m/>
    <m/>
    <m/>
    <m/>
    <m/>
    <m/>
    <x v="0"/>
    <x v="0"/>
    <m/>
  </r>
  <r>
    <s v=""/>
    <s v=" RD_0303_3340"/>
    <s v="B1pF Prototype - Testing Prototype Consumables"/>
    <s v="6.02.03.03.02"/>
    <x v="0"/>
    <d v="2023-02-10T00:00:00"/>
    <d v="2024-04-26T00:00:00"/>
    <s v="jtolle"/>
    <s v="hwitte"/>
    <n v="141653.68"/>
    <s v="CON"/>
    <s v="C"/>
    <s v="Nonlabor"/>
    <s v="OPC"/>
    <m/>
    <s v="BNL"/>
    <s v="R&amp;D"/>
    <s v="SC_MAG"/>
    <x v="3"/>
    <s v="P"/>
    <m/>
    <m/>
    <m/>
    <m/>
    <m/>
    <m/>
    <n v="75486.5"/>
    <n v="66167.179999999993"/>
    <m/>
    <m/>
    <m/>
    <m/>
    <m/>
    <m/>
    <m/>
    <m/>
    <m/>
    <m/>
    <x v="0"/>
    <x v="0"/>
    <m/>
  </r>
  <r>
    <s v=""/>
    <s v=" RD_0303_1021"/>
    <s v="Preliminary IR and Magnet Design FY22 - Post-Ramp-Up"/>
    <s v="6.02.03.03.01"/>
    <x v="0"/>
    <d v="2022-02-08T00:00:00"/>
    <d v="2022-09-30T00:00:00"/>
    <s v="jtolle"/>
    <s v="hwitte"/>
    <n v="0"/>
    <s v="EDIA"/>
    <s v="C"/>
    <s v="Labor"/>
    <s v="OPC"/>
    <m/>
    <s v="BNL"/>
    <s v="R&amp;D"/>
    <s v="SC_MAG"/>
    <x v="3"/>
    <m/>
    <m/>
    <m/>
    <m/>
    <m/>
    <m/>
    <m/>
    <m/>
    <m/>
    <m/>
    <m/>
    <m/>
    <m/>
    <m/>
    <m/>
    <m/>
    <m/>
    <m/>
    <m/>
    <x v="0"/>
    <x v="0"/>
    <m/>
  </r>
  <r>
    <s v=""/>
    <s v=" RD_0303_1021"/>
    <s v="Preliminary IR and Magnet Design FY22 - Post-Ramp-Up"/>
    <s v="6.02.03.03.01"/>
    <x v="0"/>
    <d v="2022-02-08T00:00:00"/>
    <d v="2022-09-30T00:00:00"/>
    <s v="jtolle"/>
    <s v="hwitte"/>
    <n v="0"/>
    <s v="EDIA"/>
    <s v="C"/>
    <s v="Labor"/>
    <s v="OPC"/>
    <m/>
    <s v="BNL"/>
    <s v="R&amp;D"/>
    <s v="SC_MAG"/>
    <x v="3"/>
    <m/>
    <m/>
    <m/>
    <m/>
    <m/>
    <m/>
    <m/>
    <m/>
    <m/>
    <m/>
    <m/>
    <m/>
    <m/>
    <m/>
    <m/>
    <m/>
    <m/>
    <m/>
    <m/>
    <x v="0"/>
    <x v="0"/>
    <m/>
  </r>
  <r>
    <s v=""/>
    <s v=" RD_0303_1021"/>
    <s v="Preliminary IR and Magnet Design FY22 - Post-Ramp-Up"/>
    <s v="6.02.03.03.01"/>
    <x v="0"/>
    <d v="2022-02-08T00:00:00"/>
    <d v="2022-09-30T00:00:00"/>
    <s v="jtolle"/>
    <s v="hwitte"/>
    <n v="0"/>
    <s v="EDIA"/>
    <s v="C"/>
    <s v="Labor"/>
    <s v="OPC"/>
    <m/>
    <s v="BNL"/>
    <s v="R&amp;D"/>
    <s v="SC_MAG"/>
    <x v="3"/>
    <m/>
    <m/>
    <m/>
    <m/>
    <m/>
    <m/>
    <m/>
    <m/>
    <m/>
    <m/>
    <m/>
    <m/>
    <m/>
    <m/>
    <m/>
    <m/>
    <m/>
    <m/>
    <m/>
    <x v="0"/>
    <x v="0"/>
    <m/>
  </r>
  <r>
    <s v=""/>
    <s v=" IR_0202_1070"/>
    <s v="Spin Rotator - APP/Acquisition Plan Approval"/>
    <s v="6.06.02.02"/>
    <x v="0"/>
    <d v="2024-11-21T00:00:00"/>
    <d v="2024-12-20T00:00:00"/>
    <s v="jtolle"/>
    <s v="hwitte"/>
    <n v="0"/>
    <s v="EDIA"/>
    <s v="C"/>
    <s v="Labor"/>
    <s v="TEC"/>
    <m/>
    <s v="BNL"/>
    <s v="Const.Procure"/>
    <s v="SC_MAG"/>
    <x v="10"/>
    <s v="D25.APP01"/>
    <m/>
    <m/>
    <m/>
    <m/>
    <m/>
    <m/>
    <m/>
    <m/>
    <m/>
    <m/>
    <m/>
    <m/>
    <m/>
    <m/>
    <m/>
    <m/>
    <m/>
    <m/>
    <x v="0"/>
    <x v="0"/>
    <m/>
  </r>
  <r>
    <s v=""/>
    <s v=" IR_0202_1070"/>
    <s v="Spin Rotator - APP/Acquisition Plan Approval"/>
    <s v="6.06.02.02"/>
    <x v="0"/>
    <d v="2024-11-21T00:00:00"/>
    <d v="2024-12-20T00:00:00"/>
    <s v="jtolle"/>
    <s v="hwitte"/>
    <n v="0"/>
    <s v="EDIA"/>
    <s v="C"/>
    <s v="Labor"/>
    <s v="TEC"/>
    <m/>
    <s v="BNL"/>
    <s v="Const.Procure"/>
    <s v="SC_MAG"/>
    <x v="10"/>
    <s v="D25.APP01"/>
    <m/>
    <m/>
    <m/>
    <m/>
    <m/>
    <m/>
    <m/>
    <m/>
    <m/>
    <m/>
    <m/>
    <m/>
    <m/>
    <m/>
    <m/>
    <m/>
    <m/>
    <m/>
    <x v="0"/>
    <x v="0"/>
    <m/>
  </r>
  <r>
    <s v=""/>
    <s v=" SR_0401_1108"/>
    <s v="ESR Arc Vacuum Chambers - APP/Acquisition Plan Approval"/>
    <s v="6.04.05.01"/>
    <x v="0"/>
    <d v="2025-05-09T00:00:00"/>
    <d v="2025-06-06T00:00:00"/>
    <s v="rnavarrol"/>
    <s v="chetzel"/>
    <n v="0"/>
    <s v="EDIA"/>
    <s v="C"/>
    <s v="Labor"/>
    <s v="TEC"/>
    <m/>
    <s v="BNL"/>
    <s v="PED"/>
    <s v="VAC"/>
    <x v="10"/>
    <s v="A.PP080"/>
    <m/>
    <m/>
    <m/>
    <m/>
    <m/>
    <m/>
    <m/>
    <m/>
    <m/>
    <m/>
    <m/>
    <m/>
    <m/>
    <m/>
    <m/>
    <m/>
    <m/>
    <m/>
    <x v="0"/>
    <x v="0"/>
    <m/>
  </r>
  <r>
    <s v=""/>
    <s v=" SR_0401_1108"/>
    <s v="ESR Arc Vacuum Chambers - APP/Acquisition Plan Approval"/>
    <s v="6.04.05.01"/>
    <x v="0"/>
    <d v="2025-05-09T00:00:00"/>
    <d v="2025-06-06T00:00:00"/>
    <s v="rnavarrol"/>
    <s v="chetzel"/>
    <n v="0"/>
    <s v="EDIA"/>
    <s v="C"/>
    <s v="Labor"/>
    <s v="TEC"/>
    <m/>
    <s v="BNL"/>
    <s v="PED"/>
    <s v="VAC"/>
    <x v="10"/>
    <s v="A.PP080"/>
    <m/>
    <m/>
    <m/>
    <m/>
    <m/>
    <m/>
    <m/>
    <m/>
    <m/>
    <m/>
    <m/>
    <m/>
    <m/>
    <m/>
    <m/>
    <m/>
    <m/>
    <m/>
    <x v="0"/>
    <x v="0"/>
    <m/>
  </r>
  <r>
    <s v=""/>
    <s v=" SR_0401_1108"/>
    <s v="ESR Arc Vacuum Chambers - APP/Acquisition Plan Approval"/>
    <s v="6.04.05.01"/>
    <x v="0"/>
    <d v="2025-05-09T00:00:00"/>
    <d v="2025-06-06T00:00:00"/>
    <s v="rnavarrol"/>
    <s v="chetzel"/>
    <n v="0"/>
    <s v="EDIA"/>
    <s v="C"/>
    <s v="Labor"/>
    <s v="TEC"/>
    <m/>
    <s v="BNL"/>
    <s v="PED"/>
    <s v="VAC"/>
    <x v="10"/>
    <s v="A.PP080"/>
    <m/>
    <m/>
    <m/>
    <m/>
    <m/>
    <m/>
    <m/>
    <m/>
    <m/>
    <m/>
    <m/>
    <m/>
    <m/>
    <m/>
    <m/>
    <m/>
    <m/>
    <m/>
    <x v="0"/>
    <x v="0"/>
    <m/>
  </r>
  <r>
    <s v=""/>
    <s v=" SR_0401_1108"/>
    <s v="ESR Arc Vacuum Chambers - APP/Acquisition Plan Approval"/>
    <s v="6.04.05.01"/>
    <x v="0"/>
    <d v="2025-05-09T00:00:00"/>
    <d v="2025-06-06T00:00:00"/>
    <s v="rnavarrol"/>
    <s v="chetzel"/>
    <n v="0"/>
    <s v="EDIA"/>
    <s v="C"/>
    <s v="Labor"/>
    <s v="TEC"/>
    <m/>
    <s v="BNL"/>
    <s v="PED"/>
    <s v="VAC"/>
    <x v="10"/>
    <s v="A.PP080"/>
    <m/>
    <m/>
    <m/>
    <m/>
    <m/>
    <m/>
    <m/>
    <m/>
    <m/>
    <m/>
    <m/>
    <m/>
    <m/>
    <m/>
    <m/>
    <m/>
    <m/>
    <m/>
    <x v="0"/>
    <x v="0"/>
    <m/>
  </r>
  <r>
    <s v=""/>
    <s v=" EJ_0202_1230"/>
    <s v="Corrector &amp; Injection Bump Supplies - APP/Acquisition Plan Approval"/>
    <s v="6.03.02.03"/>
    <x v="0"/>
    <d v="2024-08-22T00:00:00"/>
    <d v="2024-09-19T00:00:00"/>
    <s v="apatil"/>
    <s v="bruno"/>
    <n v="0"/>
    <s v="EDIA"/>
    <s v="C"/>
    <s v="Labor"/>
    <s v="TEC"/>
    <m/>
    <s v="BNL"/>
    <s v="PED"/>
    <s v="PS"/>
    <x v="10"/>
    <s v="D.APP01"/>
    <m/>
    <m/>
    <m/>
    <m/>
    <m/>
    <m/>
    <m/>
    <m/>
    <m/>
    <m/>
    <m/>
    <m/>
    <m/>
    <m/>
    <m/>
    <m/>
    <m/>
    <m/>
    <x v="0"/>
    <x v="0"/>
    <m/>
  </r>
  <r>
    <s v=""/>
    <s v=" EJ_0202_1390"/>
    <s v="Rest of RCS Supplies - APP/Acquisition Plan Approval"/>
    <s v="6.03.02.03"/>
    <x v="0"/>
    <d v="2024-11-19T00:00:00"/>
    <d v="2024-12-18T00:00:00"/>
    <s v="apatil"/>
    <s v="bruno"/>
    <n v="0"/>
    <s v="EDIA"/>
    <s v="C"/>
    <s v="Labor"/>
    <s v="TEC"/>
    <m/>
    <s v="BNL"/>
    <s v="PED"/>
    <s v="PS"/>
    <x v="10"/>
    <s v="D.APP02"/>
    <m/>
    <m/>
    <m/>
    <m/>
    <m/>
    <m/>
    <m/>
    <m/>
    <m/>
    <m/>
    <m/>
    <m/>
    <m/>
    <m/>
    <m/>
    <m/>
    <m/>
    <m/>
    <x v="0"/>
    <x v="0"/>
    <m/>
  </r>
  <r>
    <s v=""/>
    <s v=" EJ_0202_1550"/>
    <s v="DC, AC power cables control and magnet interlock cables and cable trays - APP/Acquisition Plan Approval"/>
    <s v="6.03.02.03"/>
    <x v="0"/>
    <d v="2025-02-19T00:00:00"/>
    <d v="2025-03-18T00:00:00"/>
    <s v="apatil"/>
    <s v="bruno"/>
    <n v="0"/>
    <s v="EDIA"/>
    <s v="C"/>
    <s v="Labor"/>
    <s v="TEC"/>
    <m/>
    <s v="BNL"/>
    <s v="PED"/>
    <s v="PS"/>
    <x v="10"/>
    <s v="D.APP03"/>
    <m/>
    <m/>
    <m/>
    <m/>
    <m/>
    <m/>
    <m/>
    <m/>
    <m/>
    <m/>
    <m/>
    <m/>
    <m/>
    <m/>
    <m/>
    <m/>
    <m/>
    <m/>
    <x v="0"/>
    <x v="0"/>
    <m/>
  </r>
  <r>
    <s v=""/>
    <s v=" IR_0211_1050"/>
    <s v="Direct Wind Magnets 2 - Q2eF -Coil Assembly - APP/Acquisition Plan Approval"/>
    <s v="6.06.02.01.01"/>
    <x v="0"/>
    <d v="2024-04-23T00:00:00"/>
    <d v="2024-05-20T00:00:00"/>
    <s v="jtolle"/>
    <s v="hwitte"/>
    <n v="0"/>
    <s v="EDIA"/>
    <s v="C"/>
    <s v="Labor"/>
    <s v="TEC"/>
    <m/>
    <s v="BNL"/>
    <s v="Const.Procure"/>
    <s v="SC_MAG"/>
    <x v="10"/>
    <s v="P.S355"/>
    <m/>
    <m/>
    <m/>
    <m/>
    <m/>
    <m/>
    <m/>
    <m/>
    <m/>
    <m/>
    <m/>
    <m/>
    <m/>
    <m/>
    <m/>
    <m/>
    <m/>
    <m/>
    <x v="0"/>
    <x v="0"/>
    <m/>
  </r>
  <r>
    <s v=""/>
    <s v=" EJ_0202_1050"/>
    <s v="Main Dipole supply and the 2 Arc Quad supplies - APP/Acquisition Plan Approval"/>
    <s v="6.03.02.03"/>
    <x v="0"/>
    <d v="2024-05-29T00:00:00"/>
    <d v="2024-06-25T00:00:00"/>
    <s v="apatil"/>
    <s v="bruno"/>
    <n v="0"/>
    <s v="EDIA"/>
    <s v="C"/>
    <s v="Labor"/>
    <s v="TEC"/>
    <m/>
    <s v="BNL"/>
    <s v="PED"/>
    <s v="PS"/>
    <x v="10"/>
    <s v="D.APP17"/>
    <m/>
    <m/>
    <m/>
    <m/>
    <m/>
    <m/>
    <m/>
    <m/>
    <m/>
    <m/>
    <m/>
    <m/>
    <m/>
    <m/>
    <m/>
    <m/>
    <m/>
    <m/>
    <x v="0"/>
    <x v="0"/>
    <m/>
  </r>
  <r>
    <s v=""/>
    <s v=" IR_0203_1245"/>
    <s v="Bus/ Cable - APP/Acquisition Plan Approval"/>
    <s v="6.06.02.03"/>
    <x v="0"/>
    <d v="2025-04-11T00:00:00"/>
    <d v="2025-05-08T00:00:00"/>
    <s v="apatil"/>
    <s v="bruno"/>
    <n v="0"/>
    <s v="EDIA"/>
    <s v="C"/>
    <s v="Labor"/>
    <s v="TEC"/>
    <m/>
    <s v="BNL"/>
    <s v="PED"/>
    <s v="PS"/>
    <x v="10"/>
    <s v="D.APP18"/>
    <m/>
    <m/>
    <m/>
    <m/>
    <m/>
    <m/>
    <m/>
    <m/>
    <m/>
    <m/>
    <m/>
    <m/>
    <m/>
    <m/>
    <m/>
    <m/>
    <m/>
    <m/>
    <x v="0"/>
    <x v="0"/>
    <m/>
  </r>
  <r>
    <s v=""/>
    <s v=" EJ_040102_1020"/>
    <s v="Solenoid and Helmholtz Coil - APP/Acquisition Plan Approval"/>
    <s v="6.03.04.01.01"/>
    <x v="0"/>
    <d v="2024-04-02T00:00:00"/>
    <d v="2024-04-29T00:00:00"/>
    <s v="apatil"/>
    <s v="bruno"/>
    <n v="0"/>
    <s v="EDIA"/>
    <s v="C"/>
    <s v="Labor"/>
    <s v="TEC"/>
    <m/>
    <s v="BNL"/>
    <s v="PED"/>
    <s v="PS"/>
    <x v="10"/>
    <s v="S.P364"/>
    <m/>
    <m/>
    <m/>
    <m/>
    <m/>
    <m/>
    <m/>
    <m/>
    <m/>
    <m/>
    <m/>
    <m/>
    <m/>
    <m/>
    <m/>
    <m/>
    <m/>
    <m/>
    <x v="0"/>
    <x v="0"/>
    <m/>
  </r>
  <r>
    <s v=""/>
    <s v=" SR_0300_1605"/>
    <s v="Straight Quads and Straight Sextupoles - APP/Acquisition Plan Approval"/>
    <s v="6.04.04"/>
    <x v="0"/>
    <d v="2025-02-12T00:00:00"/>
    <d v="2025-03-12T00:00:00"/>
    <s v="apatil"/>
    <s v="bruno"/>
    <n v="0"/>
    <s v="EDIA"/>
    <s v="C"/>
    <s v="Labor"/>
    <s v="TEC"/>
    <m/>
    <s v="BNL"/>
    <s v="PED"/>
    <s v="PS"/>
    <x v="10"/>
    <s v="S.P364"/>
    <m/>
    <m/>
    <m/>
    <m/>
    <m/>
    <m/>
    <m/>
    <m/>
    <m/>
    <m/>
    <m/>
    <m/>
    <m/>
    <m/>
    <m/>
    <m/>
    <m/>
    <m/>
    <x v="0"/>
    <x v="0"/>
    <m/>
  </r>
  <r>
    <s v=""/>
    <s v=" SR_0300_1405"/>
    <s v="Main Dipole / Quads / Sext - APP/Acquisition Plan Approval"/>
    <s v="6.04.04"/>
    <x v="0"/>
    <d v="2024-11-13T00:00:00"/>
    <d v="2024-12-12T00:00:00"/>
    <s v="apatil"/>
    <s v="bruno"/>
    <n v="0"/>
    <s v="EDIA"/>
    <s v="C"/>
    <s v="Labor"/>
    <s v="TEC"/>
    <m/>
    <s v="BNL"/>
    <s v="PED"/>
    <s v="PS"/>
    <x v="10"/>
    <s v="D.APP25"/>
    <m/>
    <m/>
    <m/>
    <m/>
    <m/>
    <m/>
    <m/>
    <m/>
    <m/>
    <m/>
    <m/>
    <m/>
    <m/>
    <m/>
    <m/>
    <m/>
    <m/>
    <m/>
    <x v="0"/>
    <x v="0"/>
    <m/>
  </r>
  <r>
    <s v=""/>
    <s v=" SR_0601_1220"/>
    <s v="ESR BPM Pick-up - Preliminary Design - BPM Assembly, Including Buttons and Housing"/>
    <s v="6.04.06.01"/>
    <x v="0"/>
    <d v="2022-10-03T00:00:00"/>
    <d v="2023-06-09T00:00:00"/>
    <s v="mahmed"/>
    <s v="gassner"/>
    <n v="7668.94"/>
    <s v="EDIA"/>
    <s v="C"/>
    <s v="Labor"/>
    <s v="TEC"/>
    <m/>
    <s v="BNL"/>
    <s v="PED"/>
    <s v="INS"/>
    <x v="11"/>
    <s v="S.P133"/>
    <m/>
    <m/>
    <m/>
    <m/>
    <m/>
    <m/>
    <n v="7668.94"/>
    <m/>
    <m/>
    <m/>
    <m/>
    <m/>
    <m/>
    <m/>
    <m/>
    <m/>
    <m/>
    <m/>
    <x v="0"/>
    <x v="0"/>
    <m/>
  </r>
  <r>
    <s v=""/>
    <s v=" SR_0601_1220"/>
    <s v="ESR BPM Pick-up - Preliminary Design - BPM Assembly, Including Buttons and Housing"/>
    <s v="6.04.06.01"/>
    <x v="0"/>
    <d v="2022-10-03T00:00:00"/>
    <d v="2023-06-09T00:00:00"/>
    <s v="mahmed"/>
    <s v="gassner"/>
    <n v="7668.94"/>
    <s v="EDIA"/>
    <s v="C"/>
    <s v="Labor"/>
    <s v="TEC"/>
    <m/>
    <s v="BNL"/>
    <s v="PED"/>
    <s v="INS"/>
    <x v="11"/>
    <s v="S.P133"/>
    <m/>
    <m/>
    <m/>
    <m/>
    <m/>
    <m/>
    <n v="7668.94"/>
    <m/>
    <m/>
    <m/>
    <m/>
    <m/>
    <m/>
    <m/>
    <m/>
    <m/>
    <m/>
    <m/>
    <x v="0"/>
    <x v="0"/>
    <m/>
  </r>
  <r>
    <s v=""/>
    <s v=" HR_0601_1060"/>
    <s v="BPM Electronics - Preliminary Design"/>
    <s v="6.05.05.01"/>
    <x v="0"/>
    <d v="2023-03-20T00:00:00"/>
    <d v="2023-12-22T00:00:00"/>
    <s v="mahmed"/>
    <s v="gassner"/>
    <n v="10612.09"/>
    <s v="EDIA"/>
    <s v="C"/>
    <s v="Labor"/>
    <s v="TEC"/>
    <m/>
    <s v="BNL"/>
    <s v="PED"/>
    <s v="INS"/>
    <x v="11"/>
    <m/>
    <m/>
    <m/>
    <m/>
    <m/>
    <m/>
    <m/>
    <n v="7532.93"/>
    <n v="3079.15"/>
    <m/>
    <m/>
    <m/>
    <m/>
    <m/>
    <m/>
    <m/>
    <m/>
    <m/>
    <m/>
    <x v="0"/>
    <x v="0"/>
    <m/>
  </r>
  <r>
    <s v=""/>
    <s v=" IR_0206_1100"/>
    <s v="IR BPM Pick-up - Mechanical device testing, characterization"/>
    <s v="6.06.02.05.01"/>
    <x v="0"/>
    <d v="2025-12-09T00:00:00"/>
    <d v="2027-10-22T00:00:00"/>
    <s v="mahmed"/>
    <s v="gassner"/>
    <n v="27121.81"/>
    <s v="CON"/>
    <s v="C"/>
    <s v="Labor"/>
    <s v="TEC"/>
    <m/>
    <s v="BNL"/>
    <s v="PED"/>
    <s v="INS"/>
    <x v="10"/>
    <m/>
    <m/>
    <m/>
    <m/>
    <m/>
    <m/>
    <m/>
    <m/>
    <m/>
    <m/>
    <n v="11829.73"/>
    <n v="14426.5"/>
    <n v="865.59"/>
    <m/>
    <m/>
    <m/>
    <m/>
    <m/>
    <m/>
    <x v="0"/>
    <x v="0"/>
    <m/>
  </r>
  <r>
    <s v=""/>
    <s v=" IR_0206_1100"/>
    <s v="IR BPM Pick-up - Mechanical device testing, characterization"/>
    <s v="6.06.02.05.01"/>
    <x v="0"/>
    <d v="2025-12-09T00:00:00"/>
    <d v="2027-10-22T00:00:00"/>
    <s v="mahmed"/>
    <s v="gassner"/>
    <n v="27121.81"/>
    <s v="CON"/>
    <s v="C"/>
    <s v="Labor"/>
    <s v="TEC"/>
    <m/>
    <s v="BNL"/>
    <s v="PED"/>
    <s v="INS"/>
    <x v="10"/>
    <m/>
    <m/>
    <m/>
    <m/>
    <m/>
    <m/>
    <m/>
    <m/>
    <m/>
    <m/>
    <n v="11829.73"/>
    <n v="14426.5"/>
    <n v="865.59"/>
    <m/>
    <m/>
    <m/>
    <m/>
    <m/>
    <m/>
    <x v="0"/>
    <x v="0"/>
    <m/>
  </r>
  <r>
    <s v=""/>
    <s v=" IR_0302_3187"/>
    <s v="RCS-SR Quad, Small Dipole- PDU+DCCT Chassis+PSC/PSI/REG BTPs - Vendor Maunufacturing"/>
    <s v="6.03.03.02"/>
    <x v="0"/>
    <d v="2024-12-16T00:00:00"/>
    <d v="2025-03-18T00:00:00"/>
    <s v="apatil"/>
    <s v="bruno"/>
    <n v="159732.95000000001"/>
    <s v="CON"/>
    <s v="C"/>
    <s v="Nonlabor"/>
    <s v="TEC"/>
    <m/>
    <s v="BNL"/>
    <s v="Const"/>
    <s v="PS"/>
    <x v="9"/>
    <s v="P.S008"/>
    <m/>
    <m/>
    <m/>
    <m/>
    <m/>
    <m/>
    <m/>
    <m/>
    <n v="159732.95000000001"/>
    <m/>
    <m/>
    <m/>
    <m/>
    <m/>
    <m/>
    <m/>
    <m/>
    <m/>
    <x v="0"/>
    <x v="0"/>
    <m/>
  </r>
  <r>
    <s v=""/>
    <s v=" IR_0302_3183"/>
    <s v="RCS-SR Quad, Small Dipole- PDU+DCCT Chassis+PSC/PSI/REG BTPs - Develop Specs &amp; SOW"/>
    <s v="6.03.03.02"/>
    <x v="0"/>
    <d v="2024-03-11T00:00:00"/>
    <d v="2024-07-01T00:00:00"/>
    <s v="apatil"/>
    <s v="bruno"/>
    <n v="54945.94"/>
    <s v="EDIA"/>
    <s v="C"/>
    <s v="Labor"/>
    <s v="TEC"/>
    <m/>
    <s v="BNL"/>
    <s v="PED"/>
    <s v="PS"/>
    <x v="10"/>
    <s v="P.S008"/>
    <m/>
    <m/>
    <m/>
    <m/>
    <m/>
    <m/>
    <m/>
    <n v="54945.94"/>
    <m/>
    <m/>
    <m/>
    <m/>
    <m/>
    <m/>
    <m/>
    <m/>
    <m/>
    <m/>
    <x v="0"/>
    <x v="0"/>
    <m/>
  </r>
  <r>
    <s v=""/>
    <s v=" IR_0302_3183"/>
    <s v="RCS-SR Quad, Small Dipole- PDU+DCCT Chassis+PSC/PSI/REG BTPs - Develop Specs &amp; SOW"/>
    <s v="6.03.03.02"/>
    <x v="0"/>
    <d v="2024-03-11T00:00:00"/>
    <d v="2024-07-01T00:00:00"/>
    <s v="apatil"/>
    <s v="bruno"/>
    <n v="24995.1"/>
    <s v="EDIA"/>
    <s v="C"/>
    <s v="Labor"/>
    <s v="TEC"/>
    <m/>
    <s v="BNL"/>
    <s v="PED"/>
    <s v="PS"/>
    <x v="10"/>
    <s v="P.S008"/>
    <m/>
    <m/>
    <m/>
    <m/>
    <m/>
    <m/>
    <m/>
    <n v="24995.1"/>
    <m/>
    <m/>
    <m/>
    <m/>
    <m/>
    <m/>
    <m/>
    <m/>
    <m/>
    <m/>
    <x v="0"/>
    <x v="0"/>
    <m/>
  </r>
  <r>
    <s v=""/>
    <s v=" IR_0302_3183"/>
    <s v="RCS-SR Quad, Small Dipole- PDU+DCCT Chassis+PSC/PSI/REG BTPs - Develop Specs &amp; SOW"/>
    <s v="6.03.03.02"/>
    <x v="0"/>
    <d v="2024-03-11T00:00:00"/>
    <d v="2024-07-01T00:00:00"/>
    <s v="apatil"/>
    <s v="bruno"/>
    <n v="27943.84"/>
    <s v="EDIA"/>
    <s v="C"/>
    <s v="Labor"/>
    <s v="TEC"/>
    <m/>
    <s v="BNL"/>
    <s v="PED"/>
    <s v="PS"/>
    <x v="10"/>
    <s v="P.S008"/>
    <m/>
    <m/>
    <m/>
    <m/>
    <m/>
    <m/>
    <m/>
    <n v="27943.84"/>
    <m/>
    <m/>
    <m/>
    <m/>
    <m/>
    <m/>
    <m/>
    <m/>
    <m/>
    <m/>
    <x v="0"/>
    <x v="0"/>
    <m/>
  </r>
  <r>
    <s v=""/>
    <s v=" IR_0302_3191"/>
    <s v="RCS-SR Quad, Small Dipole- PDU+DCCT Chassis+PSC/PSI/REG BTPs - Incoming Test"/>
    <s v="6.03.03.02"/>
    <x v="0"/>
    <d v="2025-03-19T00:00:00"/>
    <d v="2025-07-02T00:00:00"/>
    <s v="apatil"/>
    <s v="bruno"/>
    <n v="9002.92"/>
    <s v="EDIA"/>
    <s v="C"/>
    <s v="Labor"/>
    <s v="TEC"/>
    <m/>
    <s v="BNL"/>
    <s v="Const"/>
    <s v="PS"/>
    <x v="8"/>
    <m/>
    <m/>
    <m/>
    <m/>
    <m/>
    <m/>
    <m/>
    <m/>
    <m/>
    <n v="9002.92"/>
    <m/>
    <m/>
    <m/>
    <m/>
    <m/>
    <m/>
    <m/>
    <m/>
    <m/>
    <x v="0"/>
    <x v="0"/>
    <m/>
  </r>
  <r>
    <s v=""/>
    <s v=" IR_0302_3188"/>
    <s v="RCS-SR Quad, Small Dipole- PDU+DCCT Chassis+PSC/PSI/REG BTPs - Vendor Oversight"/>
    <s v="6.03.03.02"/>
    <x v="0"/>
    <d v="2024-12-16T00:00:00"/>
    <d v="2025-03-18T00:00:00"/>
    <s v="apatil"/>
    <s v="bruno"/>
    <n v="6825.99"/>
    <s v="EDIA"/>
    <s v="C"/>
    <s v="Labor"/>
    <s v="TEC"/>
    <m/>
    <s v="BNL"/>
    <s v="PED"/>
    <s v="PS"/>
    <x v="10"/>
    <m/>
    <m/>
    <m/>
    <m/>
    <m/>
    <m/>
    <m/>
    <m/>
    <m/>
    <n v="6825.99"/>
    <m/>
    <m/>
    <m/>
    <m/>
    <m/>
    <m/>
    <m/>
    <m/>
    <m/>
    <x v="0"/>
    <x v="0"/>
    <m/>
  </r>
  <r>
    <s v=""/>
    <s v=" IR_0302_3189"/>
    <s v="RCS-SR Quad, Small Dipole- PDU+DCCT Chassis+PSC/PSI/REG BTPs - Vendor Travel"/>
    <s v="6.03.03.02"/>
    <x v="0"/>
    <d v="2024-12-16T00:00:00"/>
    <d v="2025-03-18T00:00:00"/>
    <s v="apatil"/>
    <s v="bruno"/>
    <n v="2063.52"/>
    <s v="EDIA"/>
    <s v="C"/>
    <s v="Nonlabor"/>
    <s v="TEC"/>
    <m/>
    <s v="BNL"/>
    <s v="Const"/>
    <s v="PS"/>
    <x v="10"/>
    <s v="T"/>
    <m/>
    <m/>
    <m/>
    <m/>
    <m/>
    <m/>
    <m/>
    <m/>
    <n v="2063.52"/>
    <m/>
    <m/>
    <m/>
    <m/>
    <m/>
    <m/>
    <m/>
    <m/>
    <m/>
    <x v="0"/>
    <x v="0"/>
    <m/>
  </r>
  <r>
    <s v=""/>
    <s v=" IR_0302_4540"/>
    <s v="400MeV-RCS Quad/Dipole-PDU+DCCT Chassis+PSC/PSI/REG BTPs -Develop Specs &amp; SOW"/>
    <s v="6.03.03.02"/>
    <x v="0"/>
    <d v="2024-03-11T00:00:00"/>
    <d v="2024-07-01T00:00:00"/>
    <s v="apatil"/>
    <s v="bruno"/>
    <n v="54945.94"/>
    <s v="EDIA"/>
    <s v="C"/>
    <s v="Labor"/>
    <s v="TEC"/>
    <m/>
    <s v="BNL"/>
    <s v="PED"/>
    <s v="PS"/>
    <x v="10"/>
    <s v="P.S009"/>
    <m/>
    <m/>
    <m/>
    <m/>
    <m/>
    <m/>
    <m/>
    <n v="54945.94"/>
    <m/>
    <m/>
    <m/>
    <m/>
    <m/>
    <m/>
    <m/>
    <m/>
    <m/>
    <m/>
    <x v="0"/>
    <x v="0"/>
    <m/>
  </r>
  <r>
    <s v=""/>
    <s v=" IR_0302_4540"/>
    <s v="400MeV-RCS Quad/Dipole-PDU+DCCT Chassis+PSC/PSI/REG BTPs -Develop Specs &amp; SOW"/>
    <s v="6.03.03.02"/>
    <x v="0"/>
    <d v="2024-03-11T00:00:00"/>
    <d v="2024-07-01T00:00:00"/>
    <s v="apatil"/>
    <s v="bruno"/>
    <n v="24995.1"/>
    <s v="EDIA"/>
    <s v="C"/>
    <s v="Labor"/>
    <s v="TEC"/>
    <m/>
    <s v="BNL"/>
    <s v="PED"/>
    <s v="PS"/>
    <x v="10"/>
    <s v="P.S009"/>
    <m/>
    <m/>
    <m/>
    <m/>
    <m/>
    <m/>
    <m/>
    <n v="24995.1"/>
    <m/>
    <m/>
    <m/>
    <m/>
    <m/>
    <m/>
    <m/>
    <m/>
    <m/>
    <m/>
    <x v="0"/>
    <x v="0"/>
    <m/>
  </r>
  <r>
    <s v=""/>
    <s v=" IR_0302_4540"/>
    <s v="400MeV-RCS Quad/Dipole-PDU+DCCT Chassis+PSC/PSI/REG BTPs -Develop Specs &amp; SOW"/>
    <s v="6.03.03.02"/>
    <x v="0"/>
    <d v="2024-03-11T00:00:00"/>
    <d v="2024-07-01T00:00:00"/>
    <s v="apatil"/>
    <s v="bruno"/>
    <n v="27943.84"/>
    <s v="EDIA"/>
    <s v="C"/>
    <s v="Labor"/>
    <s v="TEC"/>
    <m/>
    <s v="BNL"/>
    <s v="PED"/>
    <s v="PS"/>
    <x v="10"/>
    <s v="P.S009"/>
    <m/>
    <m/>
    <m/>
    <m/>
    <m/>
    <m/>
    <m/>
    <n v="27943.84"/>
    <m/>
    <m/>
    <m/>
    <m/>
    <m/>
    <m/>
    <m/>
    <m/>
    <m/>
    <m/>
    <x v="0"/>
    <x v="0"/>
    <m/>
  </r>
  <r>
    <s v=""/>
    <s v=" IR_0302_4620"/>
    <s v="400MeV-RCS Quad/Dipole-PDU+DCCT Chassis+PSC/PSI/REG BTPs -Incoming Test"/>
    <s v="6.03.03.02"/>
    <x v="0"/>
    <d v="2026-03-13T00:00:00"/>
    <d v="2026-06-26T00:00:00"/>
    <s v="apatil"/>
    <s v="bruno"/>
    <n v="9318.02"/>
    <s v="EDIA"/>
    <s v="C"/>
    <s v="Labor"/>
    <s v="TEC"/>
    <m/>
    <s v="BNL"/>
    <s v="Const"/>
    <s v="PS"/>
    <x v="8"/>
    <m/>
    <m/>
    <m/>
    <m/>
    <m/>
    <m/>
    <m/>
    <m/>
    <m/>
    <m/>
    <n v="9318.02"/>
    <m/>
    <m/>
    <m/>
    <m/>
    <m/>
    <m/>
    <m/>
    <m/>
    <x v="0"/>
    <x v="0"/>
    <m/>
  </r>
  <r>
    <s v=""/>
    <s v=" IR_0302_4590"/>
    <s v="400MeV-RCS Quad/Dipole-PDU+DCCT Chassis+PSC/PSI/REG BTPs -Vendor Oversight"/>
    <s v="6.03.03.02"/>
    <x v="0"/>
    <d v="2025-12-10T00:00:00"/>
    <d v="2026-03-12T00:00:00"/>
    <s v="apatil"/>
    <s v="bruno"/>
    <n v="7064.9"/>
    <s v="EDIA"/>
    <s v="C"/>
    <s v="Labor"/>
    <s v="TEC"/>
    <m/>
    <s v="BNL"/>
    <s v="Const"/>
    <s v="PS"/>
    <x v="10"/>
    <m/>
    <m/>
    <m/>
    <m/>
    <m/>
    <m/>
    <m/>
    <m/>
    <m/>
    <m/>
    <n v="7064.9"/>
    <m/>
    <m/>
    <m/>
    <m/>
    <m/>
    <m/>
    <m/>
    <m/>
    <x v="0"/>
    <x v="0"/>
    <m/>
  </r>
  <r>
    <s v=""/>
    <s v=" IR_0302_4600"/>
    <s v="400MeV-RCS Quad/Dipole-PDU+DCCT Chassis+PSC/PSI/REG BTPs -Vendor Travel"/>
    <s v="6.03.03.02"/>
    <x v="0"/>
    <d v="2025-12-10T00:00:00"/>
    <d v="2026-03-12T00:00:00"/>
    <s v="apatil"/>
    <s v="bruno"/>
    <n v="2110.98"/>
    <s v="EDIA"/>
    <s v="C"/>
    <s v="Nonlabor"/>
    <s v="TEC"/>
    <m/>
    <s v="BNL"/>
    <s v="Const"/>
    <s v="PS"/>
    <x v="10"/>
    <s v="T"/>
    <m/>
    <m/>
    <m/>
    <m/>
    <m/>
    <m/>
    <m/>
    <m/>
    <m/>
    <n v="2110.98"/>
    <m/>
    <m/>
    <m/>
    <m/>
    <m/>
    <m/>
    <m/>
    <m/>
    <x v="0"/>
    <x v="0"/>
    <m/>
  </r>
  <r>
    <s v=""/>
    <s v=" EJ_040102_1201"/>
    <s v="Corr,Dipole,Quad,Sol,Helm PS - PDU+DCCT Chassis+PSC/PSI/REG BTPs -Develop Specs &amp; SOW"/>
    <s v="6.03.04.01.01"/>
    <x v="0"/>
    <d v="2024-01-05T00:00:00"/>
    <d v="2024-04-29T00:00:00"/>
    <s v="apatil"/>
    <s v="bruno"/>
    <n v="54945.94"/>
    <s v="EDIA"/>
    <s v="C"/>
    <s v="Labor"/>
    <s v="TEC"/>
    <m/>
    <s v="BNL"/>
    <s v="PED"/>
    <s v="PS"/>
    <x v="10"/>
    <s v="S.P020"/>
    <m/>
    <m/>
    <m/>
    <m/>
    <m/>
    <m/>
    <m/>
    <n v="54945.94"/>
    <m/>
    <m/>
    <m/>
    <m/>
    <m/>
    <m/>
    <m/>
    <m/>
    <m/>
    <m/>
    <x v="0"/>
    <x v="0"/>
    <m/>
  </r>
  <r>
    <s v=""/>
    <s v=" EJ_040102_1201"/>
    <s v="Corr,Dipole,Quad,Sol,Helm PS - PDU+DCCT Chassis+PSC/PSI/REG BTPs -Develop Specs &amp; SOW"/>
    <s v="6.03.04.01.01"/>
    <x v="0"/>
    <d v="2024-01-05T00:00:00"/>
    <d v="2024-04-29T00:00:00"/>
    <s v="apatil"/>
    <s v="bruno"/>
    <n v="24995.1"/>
    <s v="EDIA"/>
    <s v="C"/>
    <s v="Labor"/>
    <s v="TEC"/>
    <m/>
    <s v="BNL"/>
    <s v="PED"/>
    <s v="PS"/>
    <x v="10"/>
    <s v="S.P020"/>
    <m/>
    <m/>
    <m/>
    <m/>
    <m/>
    <m/>
    <m/>
    <n v="24995.1"/>
    <m/>
    <m/>
    <m/>
    <m/>
    <m/>
    <m/>
    <m/>
    <m/>
    <m/>
    <m/>
    <x v="0"/>
    <x v="0"/>
    <m/>
  </r>
  <r>
    <s v=""/>
    <s v=" EJ_040102_1201"/>
    <s v="Corr,Dipole,Quad,Sol,Helm PS - PDU+DCCT Chassis+PSC/PSI/REG BTPs -Develop Specs &amp; SOW"/>
    <s v="6.03.04.01.01"/>
    <x v="0"/>
    <d v="2024-01-05T00:00:00"/>
    <d v="2024-04-29T00:00:00"/>
    <s v="apatil"/>
    <s v="bruno"/>
    <n v="27943.84"/>
    <s v="EDIA"/>
    <s v="C"/>
    <s v="Labor"/>
    <s v="TEC"/>
    <m/>
    <s v="BNL"/>
    <s v="PED"/>
    <s v="PS"/>
    <x v="10"/>
    <s v="S.P020"/>
    <m/>
    <m/>
    <m/>
    <m/>
    <m/>
    <m/>
    <m/>
    <n v="27943.84"/>
    <m/>
    <m/>
    <m/>
    <m/>
    <m/>
    <m/>
    <m/>
    <m/>
    <m/>
    <m/>
    <x v="0"/>
    <x v="0"/>
    <m/>
  </r>
  <r>
    <s v=""/>
    <s v=" EJ_040102_1209"/>
    <s v="Corr,Dipole,Quad,Sol,Helm PS - PDU+DCCT Chassis+PSC/PSI/REG BTPs -Incoming Test"/>
    <s v="6.03.04.01.01"/>
    <x v="0"/>
    <d v="2026-11-09T00:00:00"/>
    <d v="2027-03-02T00:00:00"/>
    <s v="apatil"/>
    <s v="bruno"/>
    <n v="36165.57"/>
    <s v="EDIA"/>
    <s v="C"/>
    <s v="Labor"/>
    <s v="TEC"/>
    <m/>
    <s v="BNL"/>
    <s v="Const"/>
    <s v="PS"/>
    <x v="8"/>
    <m/>
    <m/>
    <m/>
    <m/>
    <m/>
    <m/>
    <m/>
    <m/>
    <m/>
    <m/>
    <m/>
    <n v="36165.57"/>
    <m/>
    <m/>
    <m/>
    <m/>
    <m/>
    <m/>
    <m/>
    <x v="0"/>
    <x v="0"/>
    <m/>
  </r>
  <r>
    <s v=""/>
    <s v=" EJ_040102_1206"/>
    <s v="Corr,Dipole,Quad,Sol,Helm PS - PDU+DCCT Chassis+PSC/PSI/REG BTPs -Vendor Oversight"/>
    <s v="6.03.04.01.01"/>
    <x v="0"/>
    <d v="2025-12-10T00:00:00"/>
    <d v="2026-11-06T00:00:00"/>
    <s v="apatil"/>
    <s v="bruno"/>
    <n v="7092.85"/>
    <s v="EDIA"/>
    <s v="C"/>
    <s v="Labor"/>
    <s v="TEC"/>
    <m/>
    <s v="BNL"/>
    <s v="Const"/>
    <s v="PS"/>
    <x v="10"/>
    <m/>
    <m/>
    <m/>
    <m/>
    <m/>
    <m/>
    <m/>
    <m/>
    <m/>
    <m/>
    <n v="6291.05"/>
    <n v="801.8"/>
    <m/>
    <m/>
    <m/>
    <m/>
    <m/>
    <m/>
    <m/>
    <x v="0"/>
    <x v="0"/>
    <m/>
  </r>
  <r>
    <s v=""/>
    <s v=" EJ_040102_1207"/>
    <s v="Corr,Dipole,Quad,Sol,Helm PS - PDU+DCCT Chassis+PSC/PSI/REG BTPs -Vendor Travel"/>
    <s v="6.03.04.01.01"/>
    <x v="0"/>
    <d v="2025-12-10T00:00:00"/>
    <d v="2026-11-06T00:00:00"/>
    <s v="apatil"/>
    <s v="bruno"/>
    <n v="2116.4699999999998"/>
    <s v="EDIA"/>
    <s v="C"/>
    <s v="Nonlabor"/>
    <s v="TEC"/>
    <m/>
    <s v="BNL"/>
    <s v="Const"/>
    <s v="PS"/>
    <x v="10"/>
    <s v="T"/>
    <m/>
    <m/>
    <m/>
    <m/>
    <m/>
    <m/>
    <m/>
    <m/>
    <m/>
    <n v="1877.22"/>
    <n v="239.25"/>
    <m/>
    <m/>
    <m/>
    <m/>
    <m/>
    <m/>
    <m/>
    <x v="0"/>
    <x v="0"/>
    <m/>
  </r>
  <r>
    <s v=""/>
    <s v=" SR_0300_1782"/>
    <s v="All Quads and Sextupoles-PDU+DCCT Chassis+PSC/PSI/REG BTPs - Develope Specs &amp; SOW"/>
    <s v="6.04.04"/>
    <x v="0"/>
    <d v="2025-02-12T00:00:00"/>
    <d v="2025-06-05T00:00:00"/>
    <s v="apatil"/>
    <s v="bruno"/>
    <n v="56869.05"/>
    <s v="EDIA"/>
    <s v="C"/>
    <s v="Labor"/>
    <s v="TEC"/>
    <m/>
    <s v="BNL"/>
    <s v="PED"/>
    <s v="PS"/>
    <x v="10"/>
    <s v="A.PP030"/>
    <m/>
    <m/>
    <m/>
    <m/>
    <m/>
    <m/>
    <m/>
    <m/>
    <n v="56869.05"/>
    <m/>
    <m/>
    <m/>
    <m/>
    <m/>
    <m/>
    <m/>
    <m/>
    <m/>
    <x v="0"/>
    <x v="0"/>
    <m/>
  </r>
  <r>
    <s v=""/>
    <s v=" SR_0300_1782"/>
    <s v="All Quads and Sextupoles-PDU+DCCT Chassis+PSC/PSI/REG BTPs - Develope Specs &amp; SOW"/>
    <s v="6.04.04"/>
    <x v="0"/>
    <d v="2025-02-12T00:00:00"/>
    <d v="2025-06-05T00:00:00"/>
    <s v="apatil"/>
    <s v="bruno"/>
    <n v="25869.93"/>
    <s v="EDIA"/>
    <s v="C"/>
    <s v="Labor"/>
    <s v="TEC"/>
    <m/>
    <s v="BNL"/>
    <s v="PED"/>
    <s v="PS"/>
    <x v="10"/>
    <s v="A.PP030"/>
    <m/>
    <m/>
    <m/>
    <m/>
    <m/>
    <m/>
    <m/>
    <m/>
    <n v="25869.93"/>
    <m/>
    <m/>
    <m/>
    <m/>
    <m/>
    <m/>
    <m/>
    <m/>
    <m/>
    <x v="0"/>
    <x v="0"/>
    <m/>
  </r>
  <r>
    <s v=""/>
    <s v=" SR_0300_1782"/>
    <s v="All Quads and Sextupoles-PDU+DCCT Chassis+PSC/PSI/REG BTPs - Develope Specs &amp; SOW"/>
    <s v="6.04.04"/>
    <x v="0"/>
    <d v="2025-02-12T00:00:00"/>
    <d v="2025-06-05T00:00:00"/>
    <s v="apatil"/>
    <s v="bruno"/>
    <n v="28921.88"/>
    <s v="EDIA"/>
    <s v="C"/>
    <s v="Labor"/>
    <s v="TEC"/>
    <m/>
    <s v="BNL"/>
    <s v="PED"/>
    <s v="PS"/>
    <x v="10"/>
    <s v="A.PP030"/>
    <m/>
    <m/>
    <m/>
    <m/>
    <m/>
    <m/>
    <m/>
    <m/>
    <n v="28921.88"/>
    <m/>
    <m/>
    <m/>
    <m/>
    <m/>
    <m/>
    <m/>
    <m/>
    <m/>
    <x v="0"/>
    <x v="0"/>
    <m/>
  </r>
  <r>
    <s v=""/>
    <s v=" SR_0300_1798"/>
    <s v="All Quads and Sextupoles-PDU+DCCT Chassis+PSC/PSI/REG BTPs - Incoming Test"/>
    <s v="6.04.04"/>
    <x v="0"/>
    <d v="2027-04-29T00:00:00"/>
    <d v="2027-08-13T00:00:00"/>
    <s v="apatil"/>
    <s v="bruno"/>
    <n v="72331.13"/>
    <s v="EDIA"/>
    <s v="C"/>
    <s v="Labor"/>
    <s v="TEC"/>
    <m/>
    <s v="BNL"/>
    <s v="Const"/>
    <s v="PS"/>
    <x v="8"/>
    <s v="A.PP030"/>
    <s v="APP00111"/>
    <m/>
    <m/>
    <m/>
    <m/>
    <m/>
    <m/>
    <m/>
    <m/>
    <m/>
    <n v="72331.13"/>
    <m/>
    <m/>
    <m/>
    <m/>
    <m/>
    <m/>
    <m/>
    <x v="0"/>
    <x v="0"/>
    <m/>
  </r>
  <r>
    <s v=""/>
    <s v=" SR_0300_1792"/>
    <s v="All Quads and Sextupoles-PDU+DCCT Chassis+PSC/PSI/REG BTPs - Vendor Oversight"/>
    <s v="6.04.04"/>
    <x v="0"/>
    <d v="2025-12-10T00:00:00"/>
    <d v="2027-04-28T00:00:00"/>
    <s v="apatil"/>
    <s v="bruno"/>
    <n v="7166.38"/>
    <s v="EDIA"/>
    <s v="C"/>
    <s v="Labor"/>
    <s v="TEC"/>
    <m/>
    <s v="BNL"/>
    <s v="Const"/>
    <s v="PS"/>
    <x v="10"/>
    <s v="A.PP030"/>
    <s v="APP00111"/>
    <m/>
    <m/>
    <m/>
    <m/>
    <m/>
    <m/>
    <m/>
    <m/>
    <n v="4225.2700000000004"/>
    <n v="2941.12"/>
    <m/>
    <m/>
    <m/>
    <m/>
    <m/>
    <m/>
    <m/>
    <x v="0"/>
    <x v="0"/>
    <m/>
  </r>
  <r>
    <s v=""/>
    <s v=" SR_0300_1794"/>
    <s v="All Quads and Sextupoles-PDU+DCCT Chassis+PSC/PSI/REG BTPs - Vendor Travel"/>
    <s v="6.04.04"/>
    <x v="0"/>
    <d v="2025-12-10T00:00:00"/>
    <d v="2027-04-28T00:00:00"/>
    <s v="apatil"/>
    <s v="bruno"/>
    <n v="2130.91"/>
    <s v="EDIA"/>
    <s v="C"/>
    <s v="Nonlabor"/>
    <s v="TEC"/>
    <m/>
    <s v="BNL"/>
    <s v="Const"/>
    <s v="PS"/>
    <x v="10"/>
    <s v="T"/>
    <m/>
    <m/>
    <m/>
    <m/>
    <m/>
    <m/>
    <m/>
    <m/>
    <m/>
    <n v="1256.3699999999999"/>
    <n v="874.54"/>
    <m/>
    <m/>
    <m/>
    <m/>
    <m/>
    <m/>
    <m/>
    <x v="0"/>
    <x v="0"/>
    <m/>
  </r>
  <r>
    <s v=""/>
    <s v=" HR_0202_2060"/>
    <s v="New PS (medium PS/ Corrector PS) - PDU+PSC/PSI/REG BTPs - Develop Specs and SOW"/>
    <s v="6.05.02.02"/>
    <x v="0"/>
    <d v="2024-05-02T00:00:00"/>
    <d v="2024-07-26T00:00:00"/>
    <s v="apatil"/>
    <s v="bruno"/>
    <n v="13190.32"/>
    <s v="EDIA"/>
    <s v="C"/>
    <s v="Labor"/>
    <s v="TEC"/>
    <m/>
    <s v="BNL"/>
    <s v="PED"/>
    <s v="PS"/>
    <x v="10"/>
    <m/>
    <m/>
    <m/>
    <m/>
    <m/>
    <m/>
    <m/>
    <m/>
    <n v="13190.32"/>
    <m/>
    <m/>
    <m/>
    <m/>
    <m/>
    <m/>
    <m/>
    <m/>
    <m/>
    <m/>
    <x v="0"/>
    <x v="0"/>
    <m/>
  </r>
  <r>
    <s v=""/>
    <s v=" HR_0202_2140"/>
    <s v="New PS (medium PS/ Corrector PS) - PDU+PSC/PSI/REG BTPs - Vendor Manufacturing"/>
    <s v="6.05.02.02"/>
    <x v="0"/>
    <d v="2025-12-10T00:00:00"/>
    <d v="2025-12-16T00:00:00"/>
    <s v="apatil"/>
    <s v="bruno"/>
    <n v="18373.93"/>
    <s v="CON"/>
    <s v="C"/>
    <s v="Nonlabor"/>
    <s v="TEC"/>
    <m/>
    <s v="BNL"/>
    <s v="Const"/>
    <s v="PS"/>
    <x v="9"/>
    <s v="B"/>
    <m/>
    <m/>
    <m/>
    <m/>
    <m/>
    <m/>
    <m/>
    <m/>
    <m/>
    <n v="18373.93"/>
    <m/>
    <m/>
    <m/>
    <m/>
    <m/>
    <m/>
    <m/>
    <m/>
    <x v="0"/>
    <x v="0"/>
    <m/>
  </r>
  <r>
    <s v=""/>
    <s v=" HR_0202_2200"/>
    <s v="New PS (medium PS/ Corrector PS) - PDU+PSC/PSI/REG BTPs - Vendor Oversight"/>
    <s v="6.05.02.02"/>
    <x v="0"/>
    <d v="2025-12-10T00:00:00"/>
    <d v="2025-12-16T00:00:00"/>
    <s v="apatil"/>
    <s v="bruno"/>
    <n v="7064.9"/>
    <s v="EDIA"/>
    <s v="C"/>
    <s v="Labor"/>
    <s v="TEC"/>
    <m/>
    <s v="BNL"/>
    <s v="Const"/>
    <s v="PS"/>
    <x v="10"/>
    <m/>
    <m/>
    <m/>
    <m/>
    <m/>
    <m/>
    <m/>
    <m/>
    <m/>
    <m/>
    <n v="7064.9"/>
    <m/>
    <m/>
    <m/>
    <m/>
    <m/>
    <m/>
    <m/>
    <m/>
    <x v="0"/>
    <x v="0"/>
    <m/>
  </r>
  <r>
    <s v=""/>
    <s v=" HR_0202_2220"/>
    <s v="New PS (medium PS/ Corrector PS) - PDU+PSC/PSI/REG BTPs - Vendor Support Travel"/>
    <s v="6.05.02.02"/>
    <x v="0"/>
    <d v="2025-12-10T00:00:00"/>
    <d v="2025-12-16T00:00:00"/>
    <s v="apatil"/>
    <s v="bruno"/>
    <n v="2110.98"/>
    <s v="EDIA"/>
    <s v="C"/>
    <s v="Nonlabor"/>
    <s v="TEC"/>
    <m/>
    <s v="BNL"/>
    <s v="Const"/>
    <s v="PS"/>
    <x v="10"/>
    <s v="T"/>
    <m/>
    <m/>
    <m/>
    <m/>
    <m/>
    <m/>
    <m/>
    <m/>
    <m/>
    <n v="2110.98"/>
    <m/>
    <m/>
    <m/>
    <m/>
    <m/>
    <m/>
    <m/>
    <m/>
    <x v="0"/>
    <x v="0"/>
    <m/>
  </r>
  <r>
    <s v=""/>
    <s v=" HR_0202_2260"/>
    <s v="HR Straight Sw Mag APS/Warm D0's - PSC/PSI/REG BTPs - Develop Specs and SOW"/>
    <s v="6.05.02.02"/>
    <x v="0"/>
    <d v="2025-04-18T00:00:00"/>
    <d v="2025-07-14T00:00:00"/>
    <s v="apatil"/>
    <s v="bruno"/>
    <n v="13651.99"/>
    <s v="EDIA"/>
    <s v="C"/>
    <s v="Labor"/>
    <s v="TEC"/>
    <m/>
    <s v="BNL"/>
    <s v="PED"/>
    <s v="PS"/>
    <x v="10"/>
    <m/>
    <m/>
    <m/>
    <m/>
    <m/>
    <m/>
    <m/>
    <m/>
    <m/>
    <n v="13651.99"/>
    <m/>
    <m/>
    <m/>
    <m/>
    <m/>
    <m/>
    <m/>
    <m/>
    <m/>
    <x v="0"/>
    <x v="0"/>
    <m/>
  </r>
  <r>
    <s v=""/>
    <s v=" HR_0202_2340"/>
    <s v="HR Straight Sw Mag APS/Warm D0's - PSC/PSI/REG BTPs - Vendor Manufacturing"/>
    <s v="6.05.02.02"/>
    <x v="0"/>
    <d v="2025-12-10T00:00:00"/>
    <d v="2025-12-16T00:00:00"/>
    <s v="apatil"/>
    <s v="bruno"/>
    <n v="38727.08"/>
    <s v="CON"/>
    <s v="C"/>
    <s v="Nonlabor"/>
    <s v="TEC"/>
    <m/>
    <s v="BNL"/>
    <s v="Const"/>
    <s v="PS"/>
    <x v="9"/>
    <s v="B"/>
    <m/>
    <m/>
    <m/>
    <m/>
    <m/>
    <m/>
    <m/>
    <m/>
    <m/>
    <n v="38727.08"/>
    <m/>
    <m/>
    <m/>
    <m/>
    <m/>
    <m/>
    <m/>
    <m/>
    <x v="0"/>
    <x v="0"/>
    <m/>
  </r>
  <r>
    <s v=""/>
    <s v=" HR_0202_2360"/>
    <s v="HR Straight Sw Mag APS - PSC/PSI/REG BTPs - Vendor Oversight"/>
    <s v="6.05.02.02"/>
    <x v="0"/>
    <d v="2025-12-10T00:00:00"/>
    <d v="2025-12-16T00:00:00"/>
    <s v="apatil"/>
    <s v="bruno"/>
    <n v="7064.9"/>
    <s v="EDIA"/>
    <s v="C"/>
    <s v="Labor"/>
    <s v="TEC"/>
    <m/>
    <s v="BNL"/>
    <s v="Const"/>
    <s v="PS"/>
    <x v="10"/>
    <m/>
    <m/>
    <m/>
    <m/>
    <m/>
    <m/>
    <m/>
    <m/>
    <m/>
    <m/>
    <n v="7064.9"/>
    <m/>
    <m/>
    <m/>
    <m/>
    <m/>
    <m/>
    <m/>
    <m/>
    <x v="0"/>
    <x v="0"/>
    <m/>
  </r>
  <r>
    <s v=""/>
    <s v=" HR_0202_2380"/>
    <s v="HR Straight Sw Mag APS - PSC/PSI/REG BTPs - Vendor Support Travel"/>
    <s v="6.05.02.02"/>
    <x v="0"/>
    <d v="2025-12-10T00:00:00"/>
    <d v="2025-12-16T00:00:00"/>
    <s v="apatil"/>
    <s v="bruno"/>
    <n v="2110.98"/>
    <s v="EDIA"/>
    <s v="C"/>
    <s v="Nonlabor"/>
    <s v="TEC"/>
    <m/>
    <s v="BNL"/>
    <s v="Const"/>
    <s v="PS"/>
    <x v="10"/>
    <s v="T"/>
    <m/>
    <m/>
    <m/>
    <m/>
    <m/>
    <m/>
    <m/>
    <m/>
    <m/>
    <n v="2110.98"/>
    <m/>
    <m/>
    <m/>
    <m/>
    <m/>
    <m/>
    <m/>
    <m/>
    <x v="0"/>
    <x v="0"/>
    <m/>
  </r>
  <r>
    <s v=""/>
    <s v=" HR_0202_2060"/>
    <s v="New PS (medium PS/ Corrector PS) - PDU+PSC/PSI/REG BTPs - Develop Specs and SOW"/>
    <s v="6.05.02.02"/>
    <x v="0"/>
    <d v="2024-05-02T00:00:00"/>
    <d v="2024-07-26T00:00:00"/>
    <s v="apatil"/>
    <s v="bruno"/>
    <n v="869.85"/>
    <s v="EDIA"/>
    <s v="C"/>
    <s v="Labor"/>
    <s v="TEC"/>
    <m/>
    <s v="BNL"/>
    <s v="PED"/>
    <s v="PS"/>
    <x v="10"/>
    <m/>
    <m/>
    <m/>
    <m/>
    <m/>
    <m/>
    <m/>
    <m/>
    <n v="869.85"/>
    <m/>
    <m/>
    <m/>
    <m/>
    <m/>
    <m/>
    <m/>
    <m/>
    <m/>
    <m/>
    <x v="0"/>
    <x v="0"/>
    <m/>
  </r>
  <r>
    <s v=""/>
    <s v=" HR_0402_3260"/>
    <s v="New PS (medium PS/ Corrector PS) - PDU+PSC/PSI/REG BTPs - Develop Specs and SOW"/>
    <s v="6.05.03.02"/>
    <x v="0"/>
    <d v="2025-05-02T00:00:00"/>
    <d v="2025-07-28T00:00:00"/>
    <s v="apatil"/>
    <s v="bruno"/>
    <n v="12410.9"/>
    <s v="EDIA"/>
    <s v="C"/>
    <s v="Labor"/>
    <s v="TEC"/>
    <m/>
    <s v="BNL"/>
    <s v="PED"/>
    <s v="PS"/>
    <x v="10"/>
    <m/>
    <m/>
    <m/>
    <m/>
    <m/>
    <m/>
    <m/>
    <m/>
    <m/>
    <n v="12410.9"/>
    <m/>
    <m/>
    <m/>
    <m/>
    <m/>
    <m/>
    <m/>
    <m/>
    <m/>
    <x v="0"/>
    <x v="0"/>
    <m/>
  </r>
  <r>
    <s v=""/>
    <s v=" HR_0402_3340"/>
    <s v="New PS (medium PS/ Corrector PS) - PDU+PSC/PSI/REG BTPs - Vendor Manufacturing"/>
    <s v="6.05.03.02"/>
    <x v="0"/>
    <d v="2025-12-10T00:00:00"/>
    <d v="2025-12-16T00:00:00"/>
    <s v="apatil"/>
    <s v="bruno"/>
    <n v="16537.22"/>
    <s v="CON"/>
    <s v="C"/>
    <s v="Nonlabor"/>
    <s v="TEC"/>
    <m/>
    <s v="BNL"/>
    <s v="Const"/>
    <s v="PS"/>
    <x v="9"/>
    <s v="B"/>
    <m/>
    <m/>
    <m/>
    <m/>
    <m/>
    <m/>
    <m/>
    <m/>
    <m/>
    <n v="16537.22"/>
    <m/>
    <m/>
    <m/>
    <m/>
    <m/>
    <m/>
    <m/>
    <m/>
    <x v="0"/>
    <x v="0"/>
    <m/>
  </r>
  <r>
    <s v=""/>
    <s v=" HR_0402_3360"/>
    <s v="New PS (medium PS/ Corrector PS) - PDU+PSC/PSI/REG BTPs - Vendor Oversight"/>
    <s v="6.05.03.02"/>
    <x v="0"/>
    <d v="2025-12-10T00:00:00"/>
    <d v="2025-12-16T00:00:00"/>
    <s v="apatil"/>
    <s v="bruno"/>
    <n v="7064.9"/>
    <s v="EDIA"/>
    <s v="C"/>
    <s v="Labor"/>
    <s v="TEC"/>
    <m/>
    <s v="BNL"/>
    <s v="Const"/>
    <s v="PS"/>
    <x v="10"/>
    <m/>
    <m/>
    <m/>
    <m/>
    <m/>
    <m/>
    <m/>
    <m/>
    <m/>
    <m/>
    <n v="7064.9"/>
    <m/>
    <m/>
    <m/>
    <m/>
    <m/>
    <m/>
    <m/>
    <m/>
    <x v="0"/>
    <x v="0"/>
    <m/>
  </r>
  <r>
    <s v=""/>
    <s v=" HR_0402_3380"/>
    <s v="New PS (medium PS/ Corrector PS) - PDU+PSC/PSI/REG BTPs - Vendor Support Travel"/>
    <s v="6.05.03.02"/>
    <x v="0"/>
    <d v="2025-12-10T00:00:00"/>
    <d v="2025-12-16T00:00:00"/>
    <s v="apatil"/>
    <s v="bruno"/>
    <n v="2110.98"/>
    <s v="EDIA"/>
    <s v="C"/>
    <s v="Nonlabor"/>
    <s v="TEC"/>
    <m/>
    <s v="BNL"/>
    <s v="Const"/>
    <s v="PS"/>
    <x v="10"/>
    <s v="T"/>
    <m/>
    <m/>
    <m/>
    <m/>
    <m/>
    <m/>
    <m/>
    <m/>
    <m/>
    <n v="2110.98"/>
    <m/>
    <m/>
    <m/>
    <m/>
    <m/>
    <m/>
    <m/>
    <m/>
    <x v="0"/>
    <x v="0"/>
    <m/>
  </r>
  <r>
    <s v=""/>
    <s v=" HR_0402_3260"/>
    <s v="New PS (medium PS/ Corrector PS) - PDU+PSC/PSI/REG BTPs - Develop Specs and SOW"/>
    <s v="6.05.03.02"/>
    <x v="0"/>
    <d v="2025-05-02T00:00:00"/>
    <d v="2025-07-28T00:00:00"/>
    <s v="apatil"/>
    <s v="bruno"/>
    <n v="818.45"/>
    <s v="EDIA"/>
    <s v="C"/>
    <s v="Labor"/>
    <s v="TEC"/>
    <m/>
    <s v="BNL"/>
    <s v="PED"/>
    <s v="PS"/>
    <x v="10"/>
    <m/>
    <m/>
    <m/>
    <m/>
    <m/>
    <m/>
    <m/>
    <m/>
    <m/>
    <n v="818.45"/>
    <m/>
    <m/>
    <m/>
    <m/>
    <m/>
    <m/>
    <m/>
    <m/>
    <m/>
    <x v="0"/>
    <x v="0"/>
    <m/>
  </r>
  <r>
    <s v=""/>
    <s v=" HR_0402_5080"/>
    <s v="HR Inj Warm Line Quad/Dipole Lambda -PDU+DCCT Chassis+PSC/PSI/REG BTPs - Vendor Maunufacturing"/>
    <s v="6.05.03.02"/>
    <x v="0"/>
    <d v="2026-01-21T00:00:00"/>
    <d v="2026-02-09T00:00:00"/>
    <s v="apatil"/>
    <s v="bruno"/>
    <n v="37291.24"/>
    <s v="CON"/>
    <s v="C"/>
    <s v="Nonlabor"/>
    <s v="TEC"/>
    <m/>
    <s v="BNL"/>
    <s v="Const"/>
    <s v="PS"/>
    <x v="9"/>
    <s v="P"/>
    <m/>
    <m/>
    <m/>
    <m/>
    <m/>
    <m/>
    <m/>
    <m/>
    <m/>
    <n v="37291.24"/>
    <m/>
    <m/>
    <m/>
    <m/>
    <m/>
    <m/>
    <m/>
    <m/>
    <x v="0"/>
    <x v="0"/>
    <m/>
  </r>
  <r>
    <s v=""/>
    <s v=" HR_0402_5000"/>
    <s v="HR Inj Warm Line Quad/Dipole Lambda -PDU+DCCT Chassis+PSC/PSI/REG BTPs - Develope Specs &amp; SOW"/>
    <s v="6.05.03.02"/>
    <x v="0"/>
    <d v="2025-05-02T00:00:00"/>
    <d v="2025-09-23T00:00:00"/>
    <s v="apatil"/>
    <s v="bruno"/>
    <n v="56869.05"/>
    <s v="EDIA"/>
    <s v="C"/>
    <s v="Labor"/>
    <s v="TEC"/>
    <m/>
    <s v="BNL"/>
    <s v="PED"/>
    <s v="PS"/>
    <x v="10"/>
    <m/>
    <m/>
    <m/>
    <m/>
    <m/>
    <m/>
    <m/>
    <m/>
    <m/>
    <n v="56869.05"/>
    <m/>
    <m/>
    <m/>
    <m/>
    <m/>
    <m/>
    <m/>
    <m/>
    <m/>
    <x v="0"/>
    <x v="0"/>
    <m/>
  </r>
  <r>
    <s v=""/>
    <s v=" HR_0402_5000"/>
    <s v="HR Inj Warm Line Quad/Dipole Lambda -PDU+DCCT Chassis+PSC/PSI/REG BTPs - Develope Specs &amp; SOW"/>
    <s v="6.05.03.02"/>
    <x v="0"/>
    <d v="2025-05-02T00:00:00"/>
    <d v="2025-09-23T00:00:00"/>
    <s v="apatil"/>
    <s v="bruno"/>
    <n v="25869.93"/>
    <s v="EDIA"/>
    <s v="C"/>
    <s v="Labor"/>
    <s v="TEC"/>
    <m/>
    <s v="BNL"/>
    <s v="PED"/>
    <s v="PS"/>
    <x v="10"/>
    <m/>
    <m/>
    <m/>
    <m/>
    <m/>
    <m/>
    <m/>
    <m/>
    <m/>
    <n v="25869.93"/>
    <m/>
    <m/>
    <m/>
    <m/>
    <m/>
    <m/>
    <m/>
    <m/>
    <m/>
    <x v="0"/>
    <x v="0"/>
    <m/>
  </r>
  <r>
    <s v=""/>
    <s v=" HR_0402_5000"/>
    <s v="HR Inj Warm Line Quad/Dipole Lambda -PDU+DCCT Chassis+PSC/PSI/REG BTPs - Develope Specs &amp; SOW"/>
    <s v="6.05.03.02"/>
    <x v="0"/>
    <d v="2025-05-02T00:00:00"/>
    <d v="2025-09-23T00:00:00"/>
    <s v="apatil"/>
    <s v="bruno"/>
    <n v="28921.88"/>
    <s v="EDIA"/>
    <s v="C"/>
    <s v="Labor"/>
    <s v="TEC"/>
    <m/>
    <s v="BNL"/>
    <s v="PED"/>
    <s v="PS"/>
    <x v="10"/>
    <m/>
    <m/>
    <m/>
    <m/>
    <m/>
    <m/>
    <m/>
    <m/>
    <m/>
    <n v="28921.88"/>
    <m/>
    <m/>
    <m/>
    <m/>
    <m/>
    <m/>
    <m/>
    <m/>
    <m/>
    <x v="0"/>
    <x v="0"/>
    <m/>
  </r>
  <r>
    <s v=""/>
    <s v=" HR_0402_5160"/>
    <s v="HR Inj Warm Line Quad/Dipole Lambda -PDU+DCCT Chassis+PSC/PSI/REG BTPs - Incoming Test"/>
    <s v="6.05.03.02"/>
    <x v="0"/>
    <d v="2026-02-10T00:00:00"/>
    <d v="2026-05-27T00:00:00"/>
    <s v="apatil"/>
    <s v="bruno"/>
    <n v="4659.01"/>
    <s v="EDIA"/>
    <s v="C"/>
    <s v="Labor"/>
    <s v="TEC"/>
    <m/>
    <s v="BNL"/>
    <s v="Const"/>
    <s v="PS"/>
    <x v="8"/>
    <m/>
    <m/>
    <m/>
    <m/>
    <m/>
    <m/>
    <m/>
    <m/>
    <m/>
    <m/>
    <n v="4659.01"/>
    <m/>
    <m/>
    <m/>
    <m/>
    <m/>
    <m/>
    <m/>
    <m/>
    <x v="0"/>
    <x v="0"/>
    <m/>
  </r>
  <r>
    <s v=""/>
    <s v=" HR_0402_5100"/>
    <s v="HR Inj Warm Line Quad/Dipole Lambda -PDU+DCCT Chassis+PSC/PSI/REG BTPs - Vendor Oversight"/>
    <s v="6.05.03.02"/>
    <x v="0"/>
    <d v="2026-01-21T00:00:00"/>
    <d v="2026-02-09T00:00:00"/>
    <s v="apatil"/>
    <s v="bruno"/>
    <n v="7064.9"/>
    <s v="EDIA"/>
    <s v="C"/>
    <s v="Labor"/>
    <s v="TEC"/>
    <m/>
    <s v="BNL"/>
    <s v="Const"/>
    <s v="PS"/>
    <x v="10"/>
    <m/>
    <m/>
    <m/>
    <m/>
    <m/>
    <m/>
    <m/>
    <m/>
    <m/>
    <m/>
    <n v="7064.9"/>
    <m/>
    <m/>
    <m/>
    <m/>
    <m/>
    <m/>
    <m/>
    <m/>
    <x v="0"/>
    <x v="0"/>
    <m/>
  </r>
  <r>
    <s v=""/>
    <s v=" HR_0402_5120"/>
    <s v="HR Inj Warm Line Quad/Dipole Lambda -PDU+DCCT Chassis+PSC/PSI/REG BTPs - Vendor Travel"/>
    <s v="6.05.03.02"/>
    <x v="0"/>
    <d v="2026-01-21T00:00:00"/>
    <d v="2026-02-09T00:00:00"/>
    <s v="apatil"/>
    <s v="bruno"/>
    <n v="2110.98"/>
    <s v="EDIA"/>
    <s v="C"/>
    <s v="Nonlabor"/>
    <s v="TEC"/>
    <m/>
    <s v="BNL"/>
    <s v="Const"/>
    <s v="PS"/>
    <x v="10"/>
    <s v="T"/>
    <m/>
    <m/>
    <m/>
    <m/>
    <m/>
    <m/>
    <m/>
    <m/>
    <m/>
    <n v="2110.98"/>
    <m/>
    <m/>
    <m/>
    <m/>
    <m/>
    <m/>
    <m/>
    <m/>
    <x v="0"/>
    <x v="0"/>
    <m/>
  </r>
  <r>
    <s v=""/>
    <s v=" HR_0402_6000"/>
    <s v="ATR Quad/Dipole Lambda - PDU+DCCT Chassis+PSC/PSI/REG BTPs - Develope Specs &amp; SOW"/>
    <s v="6.05.03.02"/>
    <x v="0"/>
    <d v="2025-05-02T00:00:00"/>
    <d v="2025-09-23T00:00:00"/>
    <s v="apatil"/>
    <s v="bruno"/>
    <n v="56869.05"/>
    <s v="EDIA"/>
    <s v="C"/>
    <s v="Labor"/>
    <s v="TEC"/>
    <m/>
    <s v="BNL"/>
    <s v="PED"/>
    <s v="PS"/>
    <x v="10"/>
    <s v="P.S280"/>
    <m/>
    <m/>
    <m/>
    <m/>
    <m/>
    <m/>
    <m/>
    <m/>
    <n v="56869.05"/>
    <m/>
    <m/>
    <m/>
    <m/>
    <m/>
    <m/>
    <m/>
    <m/>
    <m/>
    <x v="0"/>
    <x v="0"/>
    <m/>
  </r>
  <r>
    <s v=""/>
    <s v=" HR_0402_6000"/>
    <s v="ATR Quad/Dipole Lambda - PDU+DCCT Chassis+PSC/PSI/REG BTPs - Develope Specs &amp; SOW"/>
    <s v="6.05.03.02"/>
    <x v="0"/>
    <d v="2025-05-02T00:00:00"/>
    <d v="2025-09-23T00:00:00"/>
    <s v="apatil"/>
    <s v="bruno"/>
    <n v="25869.93"/>
    <s v="EDIA"/>
    <s v="C"/>
    <s v="Labor"/>
    <s v="TEC"/>
    <m/>
    <s v="BNL"/>
    <s v="PED"/>
    <s v="PS"/>
    <x v="10"/>
    <s v="P.S280"/>
    <m/>
    <m/>
    <m/>
    <m/>
    <m/>
    <m/>
    <m/>
    <m/>
    <n v="25869.93"/>
    <m/>
    <m/>
    <m/>
    <m/>
    <m/>
    <m/>
    <m/>
    <m/>
    <m/>
    <x v="0"/>
    <x v="0"/>
    <m/>
  </r>
  <r>
    <s v=""/>
    <s v=" HR_0402_6000"/>
    <s v="ATR Quad/Dipole Lambda - PDU+DCCT Chassis+PSC/PSI/REG BTPs - Develope Specs &amp; SOW"/>
    <s v="6.05.03.02"/>
    <x v="0"/>
    <d v="2025-05-02T00:00:00"/>
    <d v="2025-09-23T00:00:00"/>
    <s v="apatil"/>
    <s v="bruno"/>
    <n v="28921.88"/>
    <s v="EDIA"/>
    <s v="C"/>
    <s v="Labor"/>
    <s v="TEC"/>
    <m/>
    <s v="BNL"/>
    <s v="PED"/>
    <s v="PS"/>
    <x v="10"/>
    <s v="P.S280"/>
    <m/>
    <m/>
    <m/>
    <m/>
    <m/>
    <m/>
    <m/>
    <m/>
    <n v="28921.88"/>
    <m/>
    <m/>
    <m/>
    <m/>
    <m/>
    <m/>
    <m/>
    <m/>
    <m/>
    <x v="0"/>
    <x v="0"/>
    <m/>
  </r>
  <r>
    <s v=""/>
    <s v=" HR_0402_6160"/>
    <s v="ATR Quad/Dipole Lambda - PDU+DCCT Chassis+PSC/PSI/REG BTPs - Incoming Test"/>
    <s v="6.05.03.02"/>
    <x v="0"/>
    <d v="2026-02-20T00:00:00"/>
    <d v="2026-02-20T00:00:00"/>
    <s v="apatil"/>
    <s v="bruno"/>
    <n v="4659.01"/>
    <s v="EDIA"/>
    <s v="C"/>
    <s v="Labor"/>
    <s v="TEC"/>
    <m/>
    <s v="BNL"/>
    <s v="Const"/>
    <s v="PS"/>
    <x v="8"/>
    <m/>
    <m/>
    <m/>
    <m/>
    <m/>
    <m/>
    <m/>
    <m/>
    <m/>
    <m/>
    <n v="4659.01"/>
    <m/>
    <m/>
    <m/>
    <m/>
    <m/>
    <m/>
    <m/>
    <m/>
    <x v="0"/>
    <x v="0"/>
    <m/>
  </r>
  <r>
    <s v=""/>
    <s v=" HR_0402_6100"/>
    <s v="ATR Quad/Dipole Lambda - PDU+DCCT Chassis+PSC/PSI/REG BTPs - Vendor Oversight"/>
    <s v="6.05.03.02"/>
    <x v="0"/>
    <d v="2026-01-21T00:00:00"/>
    <d v="2026-02-19T00:00:00"/>
    <s v="apatil"/>
    <s v="bruno"/>
    <n v="7064.9"/>
    <s v="EDIA"/>
    <s v="C"/>
    <s v="Labor"/>
    <s v="TEC"/>
    <m/>
    <s v="BNL"/>
    <s v="Const"/>
    <s v="PS"/>
    <x v="10"/>
    <m/>
    <m/>
    <m/>
    <m/>
    <m/>
    <m/>
    <m/>
    <m/>
    <m/>
    <m/>
    <n v="7064.9"/>
    <m/>
    <m/>
    <m/>
    <m/>
    <m/>
    <m/>
    <m/>
    <m/>
    <x v="0"/>
    <x v="0"/>
    <m/>
  </r>
  <r>
    <s v=""/>
    <s v=" HR_0402_6120"/>
    <s v="ATR Quad/Dipole Lambda - PDU+DCCT Chassis+PSC/PSI/REG BTPs - Vendor Travel"/>
    <s v="6.05.03.02"/>
    <x v="0"/>
    <d v="2026-01-21T00:00:00"/>
    <d v="2026-02-19T00:00:00"/>
    <s v="apatil"/>
    <s v="bruno"/>
    <n v="2110.98"/>
    <s v="EDIA"/>
    <s v="C"/>
    <s v="Nonlabor"/>
    <s v="TEC"/>
    <m/>
    <s v="BNL"/>
    <s v="Const"/>
    <s v="PS"/>
    <x v="10"/>
    <s v="T"/>
    <m/>
    <m/>
    <m/>
    <m/>
    <m/>
    <m/>
    <m/>
    <m/>
    <m/>
    <n v="2110.98"/>
    <m/>
    <m/>
    <m/>
    <m/>
    <m/>
    <m/>
    <m/>
    <m/>
    <x v="0"/>
    <x v="0"/>
    <m/>
  </r>
  <r>
    <s v=""/>
    <s v=" HR_0809_9000"/>
    <s v="Medium PS - PDU+DCCT Chassis+PSC/PSI/REG BTPs - Develope Specs &amp; SOW"/>
    <s v="6.05.07.07"/>
    <x v="0"/>
    <d v="2024-06-21T00:00:00"/>
    <d v="2024-10-15T00:00:00"/>
    <s v="apatil"/>
    <s v="bruno"/>
    <n v="55186.33"/>
    <s v="EDIA"/>
    <s v="C"/>
    <s v="Labor"/>
    <s v="TEC"/>
    <m/>
    <s v="BNL"/>
    <s v="PED"/>
    <s v="SHC"/>
    <x v="6"/>
    <s v="S.P034"/>
    <m/>
    <m/>
    <m/>
    <m/>
    <m/>
    <m/>
    <m/>
    <n v="48288.04"/>
    <n v="6898.29"/>
    <m/>
    <m/>
    <m/>
    <m/>
    <m/>
    <m/>
    <m/>
    <m/>
    <m/>
    <x v="0"/>
    <x v="0"/>
    <m/>
  </r>
  <r>
    <s v=""/>
    <s v=" HR_0809_9000"/>
    <s v="Medium PS - PDU+DCCT Chassis+PSC/PSI/REG BTPs - Develope Specs &amp; SOW"/>
    <s v="6.05.07.07"/>
    <x v="0"/>
    <d v="2024-06-21T00:00:00"/>
    <d v="2024-10-15T00:00:00"/>
    <s v="apatil"/>
    <s v="bruno"/>
    <n v="25104.45"/>
    <s v="EDIA"/>
    <s v="C"/>
    <s v="Labor"/>
    <s v="TEC"/>
    <m/>
    <s v="BNL"/>
    <s v="PED"/>
    <s v="SHC"/>
    <x v="6"/>
    <s v="S.P034"/>
    <m/>
    <m/>
    <m/>
    <m/>
    <m/>
    <m/>
    <m/>
    <n v="21966.400000000001"/>
    <n v="3138.06"/>
    <m/>
    <m/>
    <m/>
    <m/>
    <m/>
    <m/>
    <m/>
    <m/>
    <m/>
    <x v="0"/>
    <x v="0"/>
    <m/>
  </r>
  <r>
    <s v=""/>
    <s v=" HR_0809_9000"/>
    <s v="Medium PS - PDU+DCCT Chassis+PSC/PSI/REG BTPs - Develope Specs &amp; SOW"/>
    <s v="6.05.07.07"/>
    <x v="0"/>
    <d v="2024-06-21T00:00:00"/>
    <d v="2024-10-15T00:00:00"/>
    <s v="apatil"/>
    <s v="bruno"/>
    <n v="28066.1"/>
    <s v="EDIA"/>
    <s v="C"/>
    <s v="Labor"/>
    <s v="TEC"/>
    <m/>
    <s v="BNL"/>
    <s v="PED"/>
    <s v="SHC"/>
    <x v="6"/>
    <s v="S.P034"/>
    <m/>
    <m/>
    <m/>
    <m/>
    <m/>
    <m/>
    <m/>
    <n v="24557.83"/>
    <n v="3508.26"/>
    <m/>
    <m/>
    <m/>
    <m/>
    <m/>
    <m/>
    <m/>
    <m/>
    <m/>
    <x v="0"/>
    <x v="0"/>
    <m/>
  </r>
  <r>
    <s v=""/>
    <s v=" HR_0809_9160"/>
    <s v="Medium PS - PDU+DCCT Chassis+PSC/PSI/REG BTPs - Incoming Test"/>
    <s v="6.05.07.07"/>
    <x v="0"/>
    <d v="2026-10-19T00:00:00"/>
    <d v="2027-01-15T00:00:00"/>
    <s v="apatil"/>
    <s v="bruno"/>
    <n v="25315.9"/>
    <s v="EDIA"/>
    <s v="C"/>
    <s v="Labor"/>
    <s v="TEC"/>
    <m/>
    <s v="BNL"/>
    <s v="Const"/>
    <s v="SHC"/>
    <x v="8"/>
    <m/>
    <m/>
    <m/>
    <m/>
    <m/>
    <m/>
    <m/>
    <m/>
    <m/>
    <m/>
    <m/>
    <n v="25315.9"/>
    <m/>
    <m/>
    <m/>
    <m/>
    <m/>
    <m/>
    <m/>
    <x v="0"/>
    <x v="0"/>
    <m/>
  </r>
  <r>
    <s v=""/>
    <s v=" HR_0809_9100"/>
    <s v="Medium PS - PDU+DCCT Chassis+PSC/PSI/REG BTPs - Vendor Oversight"/>
    <s v="6.05.07.07"/>
    <x v="0"/>
    <d v="2025-12-10T00:00:00"/>
    <d v="2026-10-16T00:00:00"/>
    <s v="apatil"/>
    <s v="bruno"/>
    <n v="7077.55"/>
    <s v="EDIA"/>
    <s v="C"/>
    <s v="Labor"/>
    <s v="TEC"/>
    <m/>
    <s v="BNL"/>
    <s v="Const"/>
    <s v="SHC"/>
    <x v="9"/>
    <m/>
    <m/>
    <m/>
    <m/>
    <m/>
    <m/>
    <m/>
    <m/>
    <m/>
    <m/>
    <n v="6715.44"/>
    <n v="362.11"/>
    <m/>
    <m/>
    <m/>
    <m/>
    <m/>
    <m/>
    <m/>
    <x v="0"/>
    <x v="0"/>
    <m/>
  </r>
  <r>
    <s v=""/>
    <s v=" HR_0809_9120"/>
    <s v="Medium PS - PDU+DCCT Chassis+PSC/PSI/REG BTPs - Vendor Travel"/>
    <s v="6.05.07.07"/>
    <x v="0"/>
    <d v="2025-12-10T00:00:00"/>
    <d v="2026-10-16T00:00:00"/>
    <s v="apatil"/>
    <s v="bruno"/>
    <n v="2113.4699999999998"/>
    <s v="EDIA"/>
    <s v="C"/>
    <s v="Nonlabor"/>
    <s v="TEC"/>
    <m/>
    <s v="BNL"/>
    <s v="Const"/>
    <s v="SHC"/>
    <x v="9"/>
    <s v="T"/>
    <m/>
    <m/>
    <m/>
    <m/>
    <m/>
    <m/>
    <m/>
    <m/>
    <m/>
    <n v="2005.34"/>
    <n v="108.13"/>
    <m/>
    <m/>
    <m/>
    <m/>
    <m/>
    <m/>
    <m/>
    <x v="0"/>
    <x v="0"/>
    <m/>
  </r>
  <r>
    <s v=""/>
    <s v=" IR_0203_9000"/>
    <s v="IR PS - PDU+DCCT Chassis+PSC/PSI/REG BTPs - Develope Specs &amp; SOW"/>
    <s v="6.06.02.03"/>
    <x v="0"/>
    <d v="2025-01-15T00:00:00"/>
    <d v="2025-05-08T00:00:00"/>
    <s v="apatil"/>
    <s v="bruno"/>
    <n v="56869.05"/>
    <s v="EDIA"/>
    <s v="C"/>
    <s v="Labor"/>
    <s v="TEC"/>
    <m/>
    <s v="BNL"/>
    <s v="PED"/>
    <s v="PS"/>
    <x v="10"/>
    <s v="P.S277"/>
    <m/>
    <m/>
    <m/>
    <m/>
    <m/>
    <m/>
    <m/>
    <m/>
    <n v="56869.05"/>
    <m/>
    <m/>
    <m/>
    <m/>
    <m/>
    <m/>
    <m/>
    <m/>
    <m/>
    <x v="0"/>
    <x v="0"/>
    <m/>
  </r>
  <r>
    <s v=""/>
    <s v=" IR_0203_9000"/>
    <s v="IR PS - PDU+DCCT Chassis+PSC/PSI/REG BTPs - Develope Specs &amp; SOW"/>
    <s v="6.06.02.03"/>
    <x v="0"/>
    <d v="2025-01-15T00:00:00"/>
    <d v="2025-05-08T00:00:00"/>
    <s v="apatil"/>
    <s v="bruno"/>
    <n v="25869.93"/>
    <s v="EDIA"/>
    <s v="C"/>
    <s v="Labor"/>
    <s v="TEC"/>
    <m/>
    <s v="BNL"/>
    <s v="PED"/>
    <s v="PS"/>
    <x v="10"/>
    <s v="P.S277"/>
    <m/>
    <m/>
    <m/>
    <m/>
    <m/>
    <m/>
    <m/>
    <m/>
    <n v="25869.93"/>
    <m/>
    <m/>
    <m/>
    <m/>
    <m/>
    <m/>
    <m/>
    <m/>
    <m/>
    <x v="0"/>
    <x v="0"/>
    <m/>
  </r>
  <r>
    <s v=""/>
    <s v=" IR_0203_9000"/>
    <s v="IR PS - PDU+DCCT Chassis+PSC/PSI/REG BTPs - Develope Specs &amp; SOW"/>
    <s v="6.06.02.03"/>
    <x v="0"/>
    <d v="2025-01-15T00:00:00"/>
    <d v="2025-05-08T00:00:00"/>
    <s v="apatil"/>
    <s v="bruno"/>
    <n v="28921.88"/>
    <s v="EDIA"/>
    <s v="C"/>
    <s v="Labor"/>
    <s v="TEC"/>
    <m/>
    <s v="BNL"/>
    <s v="PED"/>
    <s v="PS"/>
    <x v="10"/>
    <s v="P.S277"/>
    <m/>
    <m/>
    <m/>
    <m/>
    <m/>
    <m/>
    <m/>
    <m/>
    <n v="28921.88"/>
    <m/>
    <m/>
    <m/>
    <m/>
    <m/>
    <m/>
    <m/>
    <m/>
    <m/>
    <x v="0"/>
    <x v="0"/>
    <m/>
  </r>
  <r>
    <s v=""/>
    <s v=" IR_0203_9160"/>
    <s v="IR PS - PDU+DCCT Chassis+PSC/PSI/REG BTPs - Incoming Test"/>
    <s v="6.06.02.03"/>
    <x v="0"/>
    <d v="2026-04-07T00:00:00"/>
    <d v="2026-05-18T00:00:00"/>
    <s v="apatil"/>
    <s v="bruno"/>
    <n v="9318.02"/>
    <s v="EDIA"/>
    <s v="C"/>
    <s v="Labor"/>
    <s v="TEC"/>
    <m/>
    <s v="BNL"/>
    <s v="Const"/>
    <s v="PS"/>
    <x v="8"/>
    <m/>
    <m/>
    <m/>
    <m/>
    <m/>
    <m/>
    <m/>
    <m/>
    <m/>
    <m/>
    <n v="9318.02"/>
    <m/>
    <m/>
    <m/>
    <m/>
    <m/>
    <m/>
    <m/>
    <m/>
    <x v="0"/>
    <x v="0"/>
    <m/>
  </r>
  <r>
    <s v=""/>
    <s v=" IR_0203_9100"/>
    <s v="IR PS - PDU+DCCT Chassis+PSC/PSI/REG BTPs - Vendor Oversight"/>
    <s v="6.06.02.03"/>
    <x v="0"/>
    <d v="2025-12-10T00:00:00"/>
    <d v="2026-04-06T00:00:00"/>
    <s v="apatil"/>
    <s v="bruno"/>
    <n v="7064.9"/>
    <s v="EDIA"/>
    <s v="C"/>
    <s v="Labor"/>
    <s v="TEC"/>
    <m/>
    <s v="BNL"/>
    <s v="PED"/>
    <s v="PS"/>
    <x v="10"/>
    <m/>
    <m/>
    <m/>
    <m/>
    <m/>
    <m/>
    <m/>
    <m/>
    <m/>
    <m/>
    <n v="7064.9"/>
    <m/>
    <m/>
    <m/>
    <m/>
    <m/>
    <m/>
    <m/>
    <m/>
    <x v="0"/>
    <x v="0"/>
    <m/>
  </r>
  <r>
    <s v=""/>
    <s v=" IR_0203_9120"/>
    <s v="IR PS - PDU+DCCT Chassis+PSC/PSI/REG BTPs - Vendor Travel"/>
    <s v="6.06.02.03"/>
    <x v="0"/>
    <d v="2025-12-10T00:00:00"/>
    <d v="2026-04-06T00:00:00"/>
    <s v="apatil"/>
    <s v="bruno"/>
    <n v="2110.98"/>
    <s v="EDIA"/>
    <s v="C"/>
    <s v="Nonlabor"/>
    <s v="TEC"/>
    <m/>
    <s v="BNL"/>
    <s v="Const"/>
    <s v="PS"/>
    <x v="10"/>
    <s v="T"/>
    <m/>
    <m/>
    <m/>
    <m/>
    <m/>
    <m/>
    <m/>
    <m/>
    <m/>
    <n v="2110.98"/>
    <m/>
    <m/>
    <m/>
    <m/>
    <m/>
    <m/>
    <m/>
    <m/>
    <x v="0"/>
    <x v="0"/>
    <m/>
  </r>
  <r>
    <s v=""/>
    <s v=" IR_0301_3350"/>
    <s v="HSR MPS - Ensure Compatibility with USS 10 Lattice"/>
    <s v="6.06.03.01.01"/>
    <x v="0"/>
    <d v="2022-08-16T00:00:00"/>
    <d v="2022-08-29T00:00:00"/>
    <s v="glayden"/>
    <s v="drees"/>
    <n v="0"/>
    <s v="EDIA"/>
    <s v="C"/>
    <s v="Labor"/>
    <s v="TEC"/>
    <m/>
    <s v="BNL"/>
    <s v="PED"/>
    <s v="AD"/>
    <x v="11"/>
    <m/>
    <m/>
    <m/>
    <m/>
    <m/>
    <m/>
    <m/>
    <m/>
    <m/>
    <m/>
    <m/>
    <m/>
    <m/>
    <m/>
    <m/>
    <m/>
    <m/>
    <m/>
    <m/>
    <x v="0"/>
    <x v="0"/>
    <m/>
  </r>
  <r>
    <s v=""/>
    <s v=" IR_0301_3350"/>
    <s v="HSR MPS - Ensure Compatibility with USS 10 Lattice"/>
    <s v="6.06.03.01.01"/>
    <x v="0"/>
    <d v="2022-08-16T00:00:00"/>
    <d v="2022-08-29T00:00:00"/>
    <s v="glayden"/>
    <s v="drees"/>
    <n v="0"/>
    <s v="EDIA"/>
    <s v="C"/>
    <s v="Labor"/>
    <s v="TEC"/>
    <m/>
    <s v="BNL"/>
    <s v="PED"/>
    <s v="AD"/>
    <x v="11"/>
    <m/>
    <m/>
    <m/>
    <m/>
    <m/>
    <m/>
    <m/>
    <m/>
    <m/>
    <m/>
    <m/>
    <m/>
    <m/>
    <m/>
    <m/>
    <m/>
    <m/>
    <m/>
    <m/>
    <x v="0"/>
    <x v="0"/>
    <m/>
  </r>
  <r>
    <s v=""/>
    <s v=" IR_0301_3360"/>
    <s v="HSR MPS - Failure Scenario / Simulation Tracking"/>
    <s v="6.06.03.01.01"/>
    <x v="0"/>
    <d v="2022-07-05T00:00:00"/>
    <d v="2022-08-01T00:00:00"/>
    <s v="glayden"/>
    <s v="drees"/>
    <n v="0"/>
    <s v="EDIA"/>
    <s v="C"/>
    <s v="Labor"/>
    <s v="TEC"/>
    <m/>
    <s v="BNL"/>
    <s v="PED"/>
    <s v="AD"/>
    <x v="11"/>
    <m/>
    <m/>
    <m/>
    <m/>
    <m/>
    <m/>
    <m/>
    <m/>
    <m/>
    <m/>
    <m/>
    <m/>
    <m/>
    <m/>
    <m/>
    <m/>
    <m/>
    <m/>
    <m/>
    <x v="0"/>
    <x v="0"/>
    <m/>
  </r>
  <r>
    <s v=""/>
    <s v=" IR_0301_3360"/>
    <s v="HSR MPS - Failure Scenario / Simulation Tracking"/>
    <s v="6.06.03.01.01"/>
    <x v="0"/>
    <d v="2022-07-05T00:00:00"/>
    <d v="2022-08-01T00:00:00"/>
    <s v="glayden"/>
    <s v="drees"/>
    <n v="0"/>
    <s v="EDIA"/>
    <s v="C"/>
    <s v="Labor"/>
    <s v="TEC"/>
    <m/>
    <s v="BNL"/>
    <s v="PED"/>
    <s v="AD"/>
    <x v="11"/>
    <m/>
    <m/>
    <m/>
    <m/>
    <m/>
    <m/>
    <m/>
    <m/>
    <m/>
    <m/>
    <m/>
    <m/>
    <m/>
    <m/>
    <m/>
    <m/>
    <m/>
    <m/>
    <m/>
    <x v="0"/>
    <x v="0"/>
    <m/>
  </r>
  <r>
    <s v=""/>
    <s v=" IR_0301_3370"/>
    <s v="HSR MPS - Determine Shielding Needs"/>
    <s v="6.06.03.01.01"/>
    <x v="0"/>
    <d v="2022-02-28T00:00:00"/>
    <d v="2022-03-11T00:00:00"/>
    <s v="glayden"/>
    <s v="drees"/>
    <n v="0"/>
    <s v="EDIA"/>
    <s v="C"/>
    <s v="Labor"/>
    <s v="OPC"/>
    <m/>
    <s v="BNL"/>
    <s v="ACD"/>
    <s v="AD"/>
    <x v="11"/>
    <m/>
    <m/>
    <m/>
    <m/>
    <m/>
    <m/>
    <m/>
    <m/>
    <m/>
    <m/>
    <m/>
    <m/>
    <m/>
    <m/>
    <m/>
    <m/>
    <m/>
    <m/>
    <m/>
    <x v="0"/>
    <x v="0"/>
    <m/>
  </r>
  <r>
    <s v=""/>
    <s v=" IR_0301_3370"/>
    <s v="HSR MPS - Determine Shielding Needs"/>
    <s v="6.06.03.01.01"/>
    <x v="0"/>
    <d v="2022-02-28T00:00:00"/>
    <d v="2022-03-11T00:00:00"/>
    <s v="glayden"/>
    <s v="drees"/>
    <n v="0"/>
    <s v="EDIA"/>
    <s v="C"/>
    <s v="Labor"/>
    <s v="OPC"/>
    <m/>
    <s v="BNL"/>
    <s v="ACD"/>
    <s v="AD"/>
    <x v="11"/>
    <m/>
    <m/>
    <m/>
    <m/>
    <m/>
    <m/>
    <m/>
    <m/>
    <m/>
    <m/>
    <m/>
    <m/>
    <m/>
    <m/>
    <m/>
    <m/>
    <m/>
    <m/>
    <m/>
    <x v="0"/>
    <x v="0"/>
    <m/>
  </r>
  <r>
    <s v=""/>
    <s v=" IR_0301_3380"/>
    <s v="HSR MPS - Identify Permit Inputs for MPS"/>
    <s v="6.06.03.01.01"/>
    <x v="0"/>
    <d v="2022-10-03T00:00:00"/>
    <d v="2023-05-16T00:00:00"/>
    <s v="glayden"/>
    <s v="drees"/>
    <n v="7433.63"/>
    <s v="EDIA"/>
    <s v="C"/>
    <s v="Labor"/>
    <s v="TEC"/>
    <m/>
    <s v="BNL"/>
    <s v="PED"/>
    <s v="AD"/>
    <x v="11"/>
    <m/>
    <m/>
    <m/>
    <m/>
    <m/>
    <m/>
    <m/>
    <n v="7433.63"/>
    <m/>
    <m/>
    <m/>
    <m/>
    <m/>
    <m/>
    <m/>
    <m/>
    <m/>
    <m/>
    <m/>
    <x v="0"/>
    <x v="0"/>
    <m/>
  </r>
  <r>
    <s v=""/>
    <s v=" IR_0301_3380"/>
    <s v="HSR MPS - Identify Permit Inputs for MPS"/>
    <s v="6.06.03.01.01"/>
    <x v="0"/>
    <d v="2022-10-03T00:00:00"/>
    <d v="2023-05-16T00:00:00"/>
    <s v="glayden"/>
    <s v="drees"/>
    <n v="5389.66"/>
    <s v="EDIA"/>
    <s v="C"/>
    <s v="Labor"/>
    <s v="TEC"/>
    <m/>
    <s v="BNL"/>
    <s v="PED"/>
    <s v="AD"/>
    <x v="11"/>
    <m/>
    <m/>
    <m/>
    <m/>
    <m/>
    <m/>
    <m/>
    <n v="5389.66"/>
    <m/>
    <m/>
    <m/>
    <m/>
    <m/>
    <m/>
    <m/>
    <m/>
    <m/>
    <m/>
    <m/>
    <x v="0"/>
    <x v="0"/>
    <m/>
  </r>
  <r>
    <s v=""/>
    <s v=" IR_0301_3390"/>
    <s v="HSR MPS - Specification Documents"/>
    <s v="6.06.03.01.01"/>
    <x v="0"/>
    <d v="2023-05-17T00:00:00"/>
    <d v="2023-05-31T00:00:00"/>
    <s v="glayden"/>
    <s v="drees"/>
    <n v="18020.93"/>
    <s v="EDIA"/>
    <s v="C"/>
    <s v="Labor"/>
    <s v="TEC"/>
    <m/>
    <s v="BNL"/>
    <s v="PED"/>
    <s v="AD"/>
    <x v="11"/>
    <m/>
    <m/>
    <m/>
    <m/>
    <m/>
    <m/>
    <m/>
    <n v="18020.93"/>
    <m/>
    <m/>
    <m/>
    <m/>
    <m/>
    <m/>
    <m/>
    <m/>
    <m/>
    <m/>
    <m/>
    <x v="0"/>
    <x v="0"/>
    <m/>
  </r>
  <r>
    <s v=""/>
    <s v=" IR_0301_3390"/>
    <s v="HSR MPS - Specification Documents"/>
    <s v="6.06.03.01.01"/>
    <x v="0"/>
    <d v="2023-05-17T00:00:00"/>
    <d v="2023-05-31T00:00:00"/>
    <s v="glayden"/>
    <s v="drees"/>
    <n v="13065.85"/>
    <s v="EDIA"/>
    <s v="C"/>
    <s v="Labor"/>
    <s v="TEC"/>
    <m/>
    <s v="BNL"/>
    <s v="PED"/>
    <s v="AD"/>
    <x v="11"/>
    <m/>
    <m/>
    <m/>
    <m/>
    <m/>
    <m/>
    <m/>
    <n v="13065.85"/>
    <m/>
    <m/>
    <m/>
    <m/>
    <m/>
    <m/>
    <m/>
    <m/>
    <m/>
    <m/>
    <m/>
    <x v="0"/>
    <x v="0"/>
    <m/>
  </r>
  <r>
    <s v=""/>
    <s v=" IR_0301_3400"/>
    <s v="ESR MPS - Identify ESR Abort Location"/>
    <s v="6.06.03.01.01"/>
    <x v="0"/>
    <d v="2022-01-03T00:00:00"/>
    <d v="2022-01-14T00:00:00"/>
    <s v="glayden"/>
    <s v="drees"/>
    <n v="0"/>
    <s v="EDIA"/>
    <s v="C"/>
    <s v="Labor"/>
    <s v="OPC"/>
    <m/>
    <s v="BNL"/>
    <s v="ACD"/>
    <s v="AD"/>
    <x v="11"/>
    <m/>
    <m/>
    <m/>
    <m/>
    <m/>
    <m/>
    <m/>
    <m/>
    <m/>
    <m/>
    <m/>
    <m/>
    <m/>
    <m/>
    <m/>
    <m/>
    <m/>
    <m/>
    <m/>
    <x v="0"/>
    <x v="0"/>
    <m/>
  </r>
  <r>
    <s v=""/>
    <s v=" IR_0301_3400"/>
    <s v="ESR MPS - Identify ESR Abort Location"/>
    <s v="6.06.03.01.01"/>
    <x v="0"/>
    <d v="2022-01-03T00:00:00"/>
    <d v="2022-01-14T00:00:00"/>
    <s v="glayden"/>
    <s v="drees"/>
    <n v="0"/>
    <s v="EDIA"/>
    <s v="C"/>
    <s v="Labor"/>
    <s v="OPC"/>
    <m/>
    <s v="BNL"/>
    <s v="ACD"/>
    <s v="AD"/>
    <x v="11"/>
    <m/>
    <m/>
    <m/>
    <m/>
    <m/>
    <m/>
    <m/>
    <m/>
    <m/>
    <m/>
    <m/>
    <m/>
    <m/>
    <m/>
    <m/>
    <m/>
    <m/>
    <m/>
    <m/>
    <x v="0"/>
    <x v="0"/>
    <m/>
  </r>
  <r>
    <s v=""/>
    <s v=" IR_0301_3410"/>
    <s v="ESR MPS - Design Extraction Line"/>
    <s v="6.06.03.01.01"/>
    <x v="0"/>
    <d v="2022-05-02T00:00:00"/>
    <d v="2022-05-13T00:00:00"/>
    <s v="glayden"/>
    <s v="drees"/>
    <n v="0"/>
    <s v="EDIA"/>
    <s v="C"/>
    <s v="Labor"/>
    <s v="TEC"/>
    <m/>
    <s v="BNL"/>
    <s v="PED"/>
    <s v="AD"/>
    <x v="11"/>
    <m/>
    <m/>
    <m/>
    <m/>
    <m/>
    <m/>
    <m/>
    <m/>
    <m/>
    <m/>
    <m/>
    <m/>
    <m/>
    <m/>
    <m/>
    <m/>
    <m/>
    <m/>
    <m/>
    <x v="0"/>
    <x v="0"/>
    <m/>
  </r>
  <r>
    <s v=""/>
    <s v=" IR_0301_3410"/>
    <s v="ESR MPS - Design Extraction Line"/>
    <s v="6.06.03.01.01"/>
    <x v="0"/>
    <d v="2022-05-02T00:00:00"/>
    <d v="2022-05-13T00:00:00"/>
    <s v="glayden"/>
    <s v="drees"/>
    <n v="0"/>
    <s v="EDIA"/>
    <s v="C"/>
    <s v="Labor"/>
    <s v="TEC"/>
    <m/>
    <s v="BNL"/>
    <s v="PED"/>
    <s v="AD"/>
    <x v="11"/>
    <m/>
    <m/>
    <m/>
    <m/>
    <m/>
    <m/>
    <m/>
    <m/>
    <m/>
    <m/>
    <m/>
    <m/>
    <m/>
    <m/>
    <m/>
    <m/>
    <m/>
    <m/>
    <m/>
    <x v="0"/>
    <x v="0"/>
    <m/>
  </r>
  <r>
    <s v=""/>
    <s v=" IR_0301_3420"/>
    <s v="ESR MPS - Design Dump Absorber"/>
    <s v="6.06.03.01.01"/>
    <x v="0"/>
    <d v="2023-02-14T00:00:00"/>
    <d v="2023-02-28T00:00:00"/>
    <s v="glayden"/>
    <s v="drees"/>
    <n v="4505.2299999999996"/>
    <s v="EDIA"/>
    <s v="C"/>
    <s v="Labor"/>
    <s v="TEC"/>
    <m/>
    <s v="BNL"/>
    <s v="PED"/>
    <s v="AD"/>
    <x v="11"/>
    <m/>
    <m/>
    <m/>
    <m/>
    <m/>
    <m/>
    <m/>
    <n v="4505.2299999999996"/>
    <m/>
    <m/>
    <m/>
    <m/>
    <m/>
    <m/>
    <m/>
    <m/>
    <m/>
    <m/>
    <m/>
    <x v="0"/>
    <x v="0"/>
    <m/>
  </r>
  <r>
    <s v=""/>
    <s v=" IR_0301_3420"/>
    <s v="ESR MPS - Design Dump Absorber"/>
    <s v="6.06.03.01.01"/>
    <x v="0"/>
    <d v="2023-02-14T00:00:00"/>
    <d v="2023-02-28T00:00:00"/>
    <s v="glayden"/>
    <s v="drees"/>
    <n v="3266.46"/>
    <s v="EDIA"/>
    <s v="C"/>
    <s v="Labor"/>
    <s v="TEC"/>
    <m/>
    <s v="BNL"/>
    <s v="PED"/>
    <s v="AD"/>
    <x v="11"/>
    <m/>
    <m/>
    <m/>
    <m/>
    <m/>
    <m/>
    <m/>
    <n v="3266.46"/>
    <m/>
    <m/>
    <m/>
    <m/>
    <m/>
    <m/>
    <m/>
    <m/>
    <m/>
    <m/>
    <m/>
    <x v="0"/>
    <x v="0"/>
    <m/>
  </r>
  <r>
    <s v=""/>
    <s v=" IR_0301_3430"/>
    <s v="ESR MPS - Design Extraction Concept (Kickers)"/>
    <s v="6.06.03.01.01"/>
    <x v="0"/>
    <d v="2022-02-15T00:00:00"/>
    <d v="2022-05-10T00:00:00"/>
    <s v="glayden"/>
    <s v="drees"/>
    <n v="0"/>
    <s v="EDIA"/>
    <s v="C"/>
    <s v="Labor"/>
    <s v="OPC"/>
    <m/>
    <s v="BNL"/>
    <s v="ACD"/>
    <s v="AD"/>
    <x v="11"/>
    <m/>
    <m/>
    <m/>
    <m/>
    <m/>
    <m/>
    <m/>
    <m/>
    <m/>
    <m/>
    <m/>
    <m/>
    <m/>
    <m/>
    <m/>
    <m/>
    <m/>
    <m/>
    <m/>
    <x v="0"/>
    <x v="0"/>
    <m/>
  </r>
  <r>
    <s v=""/>
    <s v=" IR_0301_3430"/>
    <s v="ESR MPS - Design Extraction Concept (Kickers)"/>
    <s v="6.06.03.01.01"/>
    <x v="0"/>
    <d v="2022-02-15T00:00:00"/>
    <d v="2022-05-10T00:00:00"/>
    <s v="glayden"/>
    <s v="drees"/>
    <n v="0"/>
    <s v="EDIA"/>
    <s v="C"/>
    <s v="Labor"/>
    <s v="OPC"/>
    <m/>
    <s v="BNL"/>
    <s v="ACD"/>
    <s v="AD"/>
    <x v="11"/>
    <m/>
    <m/>
    <m/>
    <m/>
    <m/>
    <m/>
    <m/>
    <m/>
    <m/>
    <m/>
    <m/>
    <m/>
    <m/>
    <m/>
    <m/>
    <m/>
    <m/>
    <m/>
    <m/>
    <x v="0"/>
    <x v="0"/>
    <m/>
  </r>
  <r>
    <s v=""/>
    <s v=" IR_0301_3440"/>
    <s v="ESR MPS - Prepare Tracking"/>
    <s v="6.06.03.01.01"/>
    <x v="0"/>
    <d v="2022-02-15T00:00:00"/>
    <d v="2022-03-07T00:00:00"/>
    <s v="glayden"/>
    <s v="drees"/>
    <n v="0"/>
    <s v="EDIA"/>
    <s v="C"/>
    <s v="Labor"/>
    <s v="OPC"/>
    <m/>
    <s v="BNL"/>
    <s v="ACD"/>
    <s v="AD"/>
    <x v="11"/>
    <m/>
    <m/>
    <m/>
    <m/>
    <m/>
    <m/>
    <m/>
    <m/>
    <m/>
    <m/>
    <m/>
    <m/>
    <m/>
    <m/>
    <m/>
    <m/>
    <m/>
    <m/>
    <m/>
    <x v="0"/>
    <x v="0"/>
    <m/>
  </r>
  <r>
    <s v=""/>
    <s v=" IR_0301_3440"/>
    <s v="ESR MPS - Prepare Tracking"/>
    <s v="6.06.03.01.01"/>
    <x v="0"/>
    <d v="2022-02-15T00:00:00"/>
    <d v="2022-03-07T00:00:00"/>
    <s v="glayden"/>
    <s v="drees"/>
    <n v="0"/>
    <s v="EDIA"/>
    <s v="C"/>
    <s v="Labor"/>
    <s v="OPC"/>
    <m/>
    <s v="BNL"/>
    <s v="ACD"/>
    <s v="AD"/>
    <x v="11"/>
    <m/>
    <m/>
    <m/>
    <m/>
    <m/>
    <m/>
    <m/>
    <m/>
    <m/>
    <m/>
    <m/>
    <m/>
    <m/>
    <m/>
    <m/>
    <m/>
    <m/>
    <m/>
    <m/>
    <x v="0"/>
    <x v="0"/>
    <m/>
  </r>
  <r>
    <s v=""/>
    <s v=" IR_0301_3450"/>
    <s v="ESR MPS - Simulations"/>
    <s v="6.06.03.01.01"/>
    <x v="0"/>
    <d v="2022-10-03T00:00:00"/>
    <d v="2022-12-29T00:00:00"/>
    <s v="glayden"/>
    <s v="drees"/>
    <n v="8559.94"/>
    <s v="EDIA"/>
    <s v="C"/>
    <s v="Labor"/>
    <s v="TEC"/>
    <m/>
    <s v="BNL"/>
    <s v="PED"/>
    <s v="AD"/>
    <x v="11"/>
    <m/>
    <m/>
    <m/>
    <m/>
    <m/>
    <m/>
    <m/>
    <n v="8559.94"/>
    <m/>
    <m/>
    <m/>
    <m/>
    <m/>
    <m/>
    <m/>
    <m/>
    <m/>
    <m/>
    <m/>
    <x v="0"/>
    <x v="0"/>
    <m/>
  </r>
  <r>
    <s v=""/>
    <s v=" IR_0301_3450"/>
    <s v="ESR MPS - Simulations"/>
    <s v="6.06.03.01.01"/>
    <x v="0"/>
    <d v="2022-10-03T00:00:00"/>
    <d v="2022-12-29T00:00:00"/>
    <s v="glayden"/>
    <s v="drees"/>
    <n v="6206.28"/>
    <s v="EDIA"/>
    <s v="C"/>
    <s v="Labor"/>
    <s v="TEC"/>
    <m/>
    <s v="BNL"/>
    <s v="PED"/>
    <s v="AD"/>
    <x v="11"/>
    <m/>
    <m/>
    <m/>
    <m/>
    <m/>
    <m/>
    <m/>
    <n v="6206.28"/>
    <m/>
    <m/>
    <m/>
    <m/>
    <m/>
    <m/>
    <m/>
    <m/>
    <m/>
    <m/>
    <m/>
    <x v="0"/>
    <x v="0"/>
    <m/>
  </r>
  <r>
    <s v=""/>
    <s v=" IR_0301_3460"/>
    <s v="ESR MPS - Material Studies"/>
    <s v="6.06.03.01.01"/>
    <x v="0"/>
    <d v="2022-11-15T00:00:00"/>
    <d v="2023-02-13T00:00:00"/>
    <s v="glayden"/>
    <s v="drees"/>
    <n v="13515.7"/>
    <s v="EDIA"/>
    <s v="C"/>
    <s v="Labor"/>
    <s v="TEC"/>
    <m/>
    <s v="BNL"/>
    <s v="PED"/>
    <s v="AD"/>
    <x v="11"/>
    <m/>
    <m/>
    <m/>
    <m/>
    <m/>
    <m/>
    <m/>
    <n v="13515.7"/>
    <m/>
    <m/>
    <m/>
    <m/>
    <m/>
    <m/>
    <m/>
    <m/>
    <m/>
    <m/>
    <m/>
    <x v="0"/>
    <x v="0"/>
    <m/>
  </r>
  <r>
    <s v=""/>
    <s v=" IR_0301_3460"/>
    <s v="ESR MPS - Material Studies"/>
    <s v="6.06.03.01.01"/>
    <x v="0"/>
    <d v="2022-11-15T00:00:00"/>
    <d v="2023-02-13T00:00:00"/>
    <s v="glayden"/>
    <s v="drees"/>
    <n v="9799.39"/>
    <s v="EDIA"/>
    <s v="C"/>
    <s v="Labor"/>
    <s v="TEC"/>
    <m/>
    <s v="BNL"/>
    <s v="PED"/>
    <s v="AD"/>
    <x v="11"/>
    <m/>
    <m/>
    <m/>
    <m/>
    <m/>
    <m/>
    <m/>
    <n v="9799.39"/>
    <m/>
    <m/>
    <m/>
    <m/>
    <m/>
    <m/>
    <m/>
    <m/>
    <m/>
    <m/>
    <m/>
    <x v="0"/>
    <x v="0"/>
    <m/>
  </r>
  <r>
    <s v=""/>
    <s v=" IR_0301_3470"/>
    <s v="ESR MPS - Incorporate Ring into Lattice"/>
    <s v="6.06.03.01.01"/>
    <x v="0"/>
    <d v="2022-01-18T00:00:00"/>
    <d v="2022-01-31T00:00:00"/>
    <s v="glayden"/>
    <s v="drees"/>
    <n v="0"/>
    <s v="EDIA"/>
    <s v="C"/>
    <s v="Labor"/>
    <s v="OPC"/>
    <m/>
    <s v="BNL"/>
    <s v="ACD"/>
    <s v="AD"/>
    <x v="11"/>
    <m/>
    <m/>
    <m/>
    <m/>
    <m/>
    <m/>
    <m/>
    <m/>
    <m/>
    <m/>
    <m/>
    <m/>
    <m/>
    <m/>
    <m/>
    <m/>
    <m/>
    <m/>
    <m/>
    <x v="0"/>
    <x v="0"/>
    <m/>
  </r>
  <r>
    <s v=""/>
    <s v=" IR_0301_3470"/>
    <s v="ESR MPS - Incorporate Ring into Lattice"/>
    <s v="6.06.03.01.01"/>
    <x v="0"/>
    <d v="2022-01-18T00:00:00"/>
    <d v="2022-01-31T00:00:00"/>
    <s v="glayden"/>
    <s v="drees"/>
    <n v="0"/>
    <s v="EDIA"/>
    <s v="C"/>
    <s v="Labor"/>
    <s v="OPC"/>
    <m/>
    <s v="BNL"/>
    <s v="ACD"/>
    <s v="AD"/>
    <x v="11"/>
    <m/>
    <m/>
    <m/>
    <m/>
    <m/>
    <m/>
    <m/>
    <m/>
    <m/>
    <m/>
    <m/>
    <m/>
    <m/>
    <m/>
    <m/>
    <m/>
    <m/>
    <m/>
    <m/>
    <x v="0"/>
    <x v="0"/>
    <m/>
  </r>
  <r>
    <s v=""/>
    <s v=" IR_0301_3480"/>
    <s v="ESR MPS - Identify Permit Inputs for MPS"/>
    <s v="6.06.03.01.01"/>
    <x v="0"/>
    <d v="2022-05-11T00:00:00"/>
    <d v="2022-08-31T00:00:00"/>
    <s v="glayden"/>
    <s v="drees"/>
    <n v="0"/>
    <s v="EDIA"/>
    <s v="C"/>
    <s v="Labor"/>
    <s v="TEC"/>
    <m/>
    <s v="BNL"/>
    <s v="PED"/>
    <s v="AD"/>
    <x v="11"/>
    <m/>
    <m/>
    <m/>
    <m/>
    <m/>
    <m/>
    <m/>
    <m/>
    <m/>
    <m/>
    <m/>
    <m/>
    <m/>
    <m/>
    <m/>
    <m/>
    <m/>
    <m/>
    <m/>
    <x v="0"/>
    <x v="0"/>
    <m/>
  </r>
  <r>
    <s v=""/>
    <s v=" IR_0301_3480"/>
    <s v="ESR MPS - Identify Permit Inputs for MPS"/>
    <s v="6.06.03.01.01"/>
    <x v="0"/>
    <d v="2022-05-11T00:00:00"/>
    <d v="2022-08-31T00:00:00"/>
    <s v="glayden"/>
    <s v="drees"/>
    <n v="0"/>
    <s v="EDIA"/>
    <s v="C"/>
    <s v="Labor"/>
    <s v="TEC"/>
    <m/>
    <s v="BNL"/>
    <s v="PED"/>
    <s v="AD"/>
    <x v="11"/>
    <m/>
    <m/>
    <m/>
    <m/>
    <m/>
    <m/>
    <m/>
    <m/>
    <m/>
    <m/>
    <m/>
    <m/>
    <m/>
    <m/>
    <m/>
    <m/>
    <m/>
    <m/>
    <m/>
    <x v="0"/>
    <x v="0"/>
    <m/>
  </r>
  <r>
    <s v=""/>
    <s v=" IR_0301_3490"/>
    <s v="ESR MPS - Specification Documents"/>
    <s v="6.06.03.01.01"/>
    <x v="0"/>
    <d v="2023-08-03T00:00:00"/>
    <d v="2023-08-16T00:00:00"/>
    <s v="glayden"/>
    <s v="drees"/>
    <n v="18020.93"/>
    <s v="EDIA"/>
    <s v="C"/>
    <s v="Labor"/>
    <s v="TEC"/>
    <m/>
    <s v="BNL"/>
    <s v="PED"/>
    <s v="AD"/>
    <x v="11"/>
    <m/>
    <m/>
    <m/>
    <m/>
    <m/>
    <m/>
    <m/>
    <n v="18020.93"/>
    <m/>
    <m/>
    <m/>
    <m/>
    <m/>
    <m/>
    <m/>
    <m/>
    <m/>
    <m/>
    <m/>
    <x v="0"/>
    <x v="0"/>
    <m/>
  </r>
  <r>
    <s v=""/>
    <s v=" IR_0301_3490"/>
    <s v="ESR MPS - Specification Documents"/>
    <s v="6.06.03.01.01"/>
    <x v="0"/>
    <d v="2023-08-03T00:00:00"/>
    <d v="2023-08-16T00:00:00"/>
    <s v="glayden"/>
    <s v="drees"/>
    <n v="13065.85"/>
    <s v="EDIA"/>
    <s v="C"/>
    <s v="Labor"/>
    <s v="TEC"/>
    <m/>
    <s v="BNL"/>
    <s v="PED"/>
    <s v="AD"/>
    <x v="11"/>
    <m/>
    <m/>
    <m/>
    <m/>
    <m/>
    <m/>
    <m/>
    <n v="13065.85"/>
    <m/>
    <m/>
    <m/>
    <m/>
    <m/>
    <m/>
    <m/>
    <m/>
    <m/>
    <m/>
    <m/>
    <x v="0"/>
    <x v="0"/>
    <m/>
  </r>
  <r>
    <s v=""/>
    <s v=" IR_0301_3500"/>
    <s v="DPS - Identify Need for Local Absorbers"/>
    <s v="6.06.03.01.02"/>
    <x v="0"/>
    <d v="2022-06-10T00:00:00"/>
    <d v="2022-08-31T00:00:00"/>
    <s v="glayden"/>
    <s v="drees"/>
    <n v="0"/>
    <s v="EDIA"/>
    <s v="C"/>
    <s v="Labor"/>
    <s v="TEC"/>
    <m/>
    <s v="BNL"/>
    <s v="PED"/>
    <s v="AD"/>
    <x v="11"/>
    <m/>
    <m/>
    <m/>
    <m/>
    <m/>
    <m/>
    <m/>
    <m/>
    <m/>
    <m/>
    <m/>
    <m/>
    <m/>
    <m/>
    <m/>
    <m/>
    <m/>
    <m/>
    <m/>
    <x v="0"/>
    <x v="0"/>
    <m/>
  </r>
  <r>
    <s v=""/>
    <s v=" IR_0301_3500"/>
    <s v="DPS - Identify Need for Local Absorbers"/>
    <s v="6.06.03.01.02"/>
    <x v="0"/>
    <d v="2022-06-10T00:00:00"/>
    <d v="2022-08-31T00:00:00"/>
    <s v="glayden"/>
    <s v="drees"/>
    <n v="0"/>
    <s v="EDIA"/>
    <s v="C"/>
    <s v="Labor"/>
    <s v="TEC"/>
    <m/>
    <s v="BNL"/>
    <s v="PED"/>
    <s v="AD"/>
    <x v="11"/>
    <m/>
    <m/>
    <m/>
    <m/>
    <m/>
    <m/>
    <m/>
    <m/>
    <m/>
    <m/>
    <m/>
    <m/>
    <m/>
    <m/>
    <m/>
    <m/>
    <m/>
    <m/>
    <m/>
    <x v="0"/>
    <x v="0"/>
    <m/>
  </r>
  <r>
    <s v=""/>
    <s v=" IR_0301_3510"/>
    <s v="DPS - Simulation with Local Optics, Consider All Cases"/>
    <s v="6.06.03.01.02"/>
    <x v="0"/>
    <d v="2022-10-03T00:00:00"/>
    <d v="2023-08-31T00:00:00"/>
    <s v="glayden"/>
    <s v="drees"/>
    <n v="6082.06"/>
    <s v="EDIA"/>
    <s v="C"/>
    <s v="Labor"/>
    <s v="TEC"/>
    <m/>
    <s v="BNL"/>
    <s v="PED"/>
    <s v="AD"/>
    <x v="11"/>
    <m/>
    <m/>
    <m/>
    <m/>
    <m/>
    <m/>
    <m/>
    <n v="6082.06"/>
    <m/>
    <m/>
    <m/>
    <m/>
    <m/>
    <m/>
    <m/>
    <m/>
    <m/>
    <m/>
    <m/>
    <x v="0"/>
    <x v="0"/>
    <m/>
  </r>
  <r>
    <s v=""/>
    <s v=" IR_0301_3510"/>
    <s v="DPS - Simulation with Local Optics, Consider All Cases"/>
    <s v="6.06.03.01.02"/>
    <x v="0"/>
    <d v="2022-10-03T00:00:00"/>
    <d v="2023-08-31T00:00:00"/>
    <s v="glayden"/>
    <s v="drees"/>
    <n v="4409.72"/>
    <s v="EDIA"/>
    <s v="C"/>
    <s v="Labor"/>
    <s v="TEC"/>
    <m/>
    <s v="BNL"/>
    <s v="PED"/>
    <s v="AD"/>
    <x v="11"/>
    <m/>
    <m/>
    <m/>
    <m/>
    <m/>
    <m/>
    <m/>
    <n v="4409.72"/>
    <m/>
    <m/>
    <m/>
    <m/>
    <m/>
    <m/>
    <m/>
    <m/>
    <m/>
    <m/>
    <m/>
    <x v="0"/>
    <x v="0"/>
    <m/>
  </r>
  <r>
    <s v=""/>
    <s v=" IR_0301_3520"/>
    <s v="DPS - Identify Input Subdetectors"/>
    <s v="6.06.03.01.02"/>
    <x v="0"/>
    <d v="2022-06-06T00:00:00"/>
    <d v="2022-06-09T00:00:00"/>
    <s v="glayden"/>
    <s v="drees"/>
    <n v="0"/>
    <s v="EDIA"/>
    <s v="C"/>
    <s v="Labor"/>
    <s v="TEC"/>
    <m/>
    <s v="BNL"/>
    <s v="PED"/>
    <s v="AD"/>
    <x v="11"/>
    <m/>
    <m/>
    <m/>
    <m/>
    <m/>
    <m/>
    <m/>
    <m/>
    <m/>
    <m/>
    <m/>
    <m/>
    <m/>
    <m/>
    <m/>
    <m/>
    <m/>
    <m/>
    <m/>
    <x v="0"/>
    <x v="0"/>
    <m/>
  </r>
  <r>
    <s v=""/>
    <s v=" IR_0301_3520"/>
    <s v="DPS - Identify Input Subdetectors"/>
    <s v="6.06.03.01.02"/>
    <x v="0"/>
    <d v="2022-06-06T00:00:00"/>
    <d v="2022-06-09T00:00:00"/>
    <s v="glayden"/>
    <s v="drees"/>
    <n v="0"/>
    <s v="EDIA"/>
    <s v="C"/>
    <s v="Labor"/>
    <s v="TEC"/>
    <m/>
    <s v="BNL"/>
    <s v="PED"/>
    <s v="AD"/>
    <x v="11"/>
    <m/>
    <m/>
    <m/>
    <m/>
    <m/>
    <m/>
    <m/>
    <m/>
    <m/>
    <m/>
    <m/>
    <m/>
    <m/>
    <m/>
    <m/>
    <m/>
    <m/>
    <m/>
    <m/>
    <x v="0"/>
    <x v="0"/>
    <m/>
  </r>
  <r>
    <s v=""/>
    <s v=" IR_0301_3530"/>
    <s v="DPS - Specify Needs (Update Rate, Accuracy, Etc.)"/>
    <s v="6.06.03.01.02"/>
    <x v="0"/>
    <d v="2022-06-10T00:00:00"/>
    <d v="2022-09-02T00:00:00"/>
    <s v="glayden"/>
    <s v="drees"/>
    <n v="0"/>
    <s v="EDIA"/>
    <s v="C"/>
    <s v="Labor"/>
    <s v="TEC"/>
    <m/>
    <s v="BNL"/>
    <s v="PED"/>
    <s v="AD"/>
    <x v="11"/>
    <m/>
    <m/>
    <m/>
    <m/>
    <m/>
    <m/>
    <m/>
    <m/>
    <m/>
    <m/>
    <m/>
    <m/>
    <m/>
    <m/>
    <m/>
    <m/>
    <m/>
    <m/>
    <m/>
    <x v="0"/>
    <x v="0"/>
    <m/>
  </r>
  <r>
    <s v=""/>
    <s v=" IR_0301_3530"/>
    <s v="DPS - Specify Needs (Update Rate, Accuracy, Etc.)"/>
    <s v="6.06.03.01.02"/>
    <x v="0"/>
    <d v="2022-06-10T00:00:00"/>
    <d v="2022-09-02T00:00:00"/>
    <s v="glayden"/>
    <s v="drees"/>
    <n v="0"/>
    <s v="EDIA"/>
    <s v="C"/>
    <s v="Labor"/>
    <s v="TEC"/>
    <m/>
    <s v="BNL"/>
    <s v="PED"/>
    <s v="AD"/>
    <x v="11"/>
    <m/>
    <m/>
    <m/>
    <m/>
    <m/>
    <m/>
    <m/>
    <m/>
    <m/>
    <m/>
    <m/>
    <m/>
    <m/>
    <m/>
    <m/>
    <m/>
    <m/>
    <m/>
    <m/>
    <x v="0"/>
    <x v="0"/>
    <m/>
  </r>
  <r>
    <s v=""/>
    <s v=" EJ_0202_1850"/>
    <s v="BBA Supplies  - Write specification and a SOW"/>
    <s v="6.03.02.03"/>
    <x v="0"/>
    <d v="2024-11-19T00:00:00"/>
    <d v="2025-02-18T00:00:00"/>
    <s v="apatil"/>
    <s v="bruno"/>
    <n v="31771.71"/>
    <s v="EDIA"/>
    <s v="C"/>
    <s v="Labor"/>
    <s v="TEC"/>
    <m/>
    <s v="BNL"/>
    <s v="PED"/>
    <s v="PS"/>
    <x v="10"/>
    <m/>
    <m/>
    <m/>
    <m/>
    <m/>
    <m/>
    <m/>
    <m/>
    <m/>
    <n v="31771.71"/>
    <m/>
    <m/>
    <m/>
    <m/>
    <m/>
    <m/>
    <m/>
    <m/>
    <m/>
    <x v="0"/>
    <x v="0"/>
    <m/>
  </r>
  <r>
    <s v=""/>
    <s v=" EJ_0202_1900"/>
    <s v="BBA Supplies  - Vendor Fabrication"/>
    <s v="6.03.02.03"/>
    <x v="0"/>
    <d v="2025-12-10T00:00:00"/>
    <d v="2026-08-26T00:00:00"/>
    <s v="apatil"/>
    <s v="bruno"/>
    <n v="50418.59"/>
    <s v="CON"/>
    <s v="C"/>
    <s v="Nonlabor"/>
    <s v="TEC"/>
    <m/>
    <s v="BNL"/>
    <s v="Const"/>
    <s v="PS"/>
    <x v="9"/>
    <s v="P"/>
    <m/>
    <m/>
    <m/>
    <m/>
    <m/>
    <m/>
    <m/>
    <m/>
    <m/>
    <n v="50418.59"/>
    <m/>
    <m/>
    <m/>
    <m/>
    <m/>
    <m/>
    <m/>
    <m/>
    <x v="0"/>
    <x v="0"/>
    <m/>
  </r>
  <r>
    <s v=""/>
    <s v=" EJ_0202_1920"/>
    <s v="BBA Supplies  - Vendor Oversight Travel"/>
    <s v="6.03.02.03"/>
    <x v="0"/>
    <d v="2025-12-10T00:00:00"/>
    <d v="2026-08-26T00:00:00"/>
    <s v="apatil"/>
    <s v="bruno"/>
    <n v="12665.91"/>
    <s v="EDIA"/>
    <s v="C"/>
    <s v="Nonlabor"/>
    <s v="TEC"/>
    <m/>
    <s v="BNL"/>
    <s v="Const"/>
    <s v="PS"/>
    <x v="10"/>
    <s v="T"/>
    <m/>
    <m/>
    <m/>
    <m/>
    <m/>
    <m/>
    <m/>
    <m/>
    <m/>
    <n v="12665.91"/>
    <m/>
    <m/>
    <m/>
    <m/>
    <m/>
    <m/>
    <m/>
    <m/>
    <x v="0"/>
    <x v="0"/>
    <m/>
  </r>
  <r>
    <s v=""/>
    <s v=" EJ_0202_1910"/>
    <s v="BBA Supplies  - Vendor Support by BNL"/>
    <s v="6.03.02.03"/>
    <x v="0"/>
    <d v="2025-12-10T00:00:00"/>
    <d v="2026-08-26T00:00:00"/>
    <s v="apatil"/>
    <s v="bruno"/>
    <n v="8220.93"/>
    <s v="EDIA"/>
    <s v="C"/>
    <s v="Labor"/>
    <s v="TEC"/>
    <m/>
    <s v="BNL"/>
    <s v="Const"/>
    <s v="PS"/>
    <x v="10"/>
    <m/>
    <m/>
    <m/>
    <m/>
    <m/>
    <m/>
    <m/>
    <m/>
    <m/>
    <m/>
    <n v="8220.93"/>
    <m/>
    <m/>
    <m/>
    <m/>
    <m/>
    <m/>
    <m/>
    <m/>
    <x v="0"/>
    <x v="0"/>
    <m/>
  </r>
  <r>
    <s v=""/>
    <s v=" EJ_0202_1910"/>
    <s v="BBA Supplies  - Vendor Support by BNL"/>
    <s v="6.03.02.03"/>
    <x v="0"/>
    <d v="2025-12-10T00:00:00"/>
    <d v="2026-08-26T00:00:00"/>
    <s v="apatil"/>
    <s v="bruno"/>
    <n v="7064.9"/>
    <s v="EDIA"/>
    <s v="C"/>
    <s v="Labor"/>
    <s v="TEC"/>
    <m/>
    <s v="BNL"/>
    <s v="Const"/>
    <s v="PS"/>
    <x v="10"/>
    <m/>
    <m/>
    <m/>
    <m/>
    <m/>
    <m/>
    <m/>
    <m/>
    <m/>
    <m/>
    <n v="7064.9"/>
    <m/>
    <m/>
    <m/>
    <m/>
    <m/>
    <m/>
    <m/>
    <m/>
    <x v="0"/>
    <x v="0"/>
    <m/>
  </r>
  <r>
    <s v=""/>
    <s v=" EJ_0202_1860"/>
    <s v="BBA Supplies  - APP/Acquisition Plan Approval"/>
    <s v="6.03.02.03"/>
    <x v="0"/>
    <d v="2025-02-19T00:00:00"/>
    <d v="2025-03-18T00:00:00"/>
    <s v="apatil"/>
    <s v="bruno"/>
    <n v="0"/>
    <s v="EDIA"/>
    <s v="C"/>
    <s v="Labor"/>
    <s v="TEC"/>
    <m/>
    <s v="BNL"/>
    <s v="PED"/>
    <s v="PS"/>
    <x v="10"/>
    <m/>
    <m/>
    <m/>
    <m/>
    <m/>
    <m/>
    <m/>
    <m/>
    <m/>
    <m/>
    <m/>
    <m/>
    <m/>
    <m/>
    <m/>
    <m/>
    <m/>
    <m/>
    <m/>
    <x v="0"/>
    <x v="0"/>
    <m/>
  </r>
  <r>
    <s v=""/>
    <s v=" EJ_0202_1950"/>
    <s v="BBA PS PLC's  - Write specification and a SOW"/>
    <s v="6.03.02.03"/>
    <x v="0"/>
    <d v="2025-02-19T00:00:00"/>
    <d v="2025-05-13T00:00:00"/>
    <s v="apatil"/>
    <s v="bruno"/>
    <n v="23828.78"/>
    <s v="EDIA"/>
    <s v="C"/>
    <s v="Labor"/>
    <s v="TEC"/>
    <m/>
    <s v="BNL"/>
    <s v="PED"/>
    <s v="PS"/>
    <x v="10"/>
    <m/>
    <m/>
    <m/>
    <m/>
    <m/>
    <m/>
    <m/>
    <m/>
    <m/>
    <n v="23828.78"/>
    <m/>
    <m/>
    <m/>
    <m/>
    <m/>
    <m/>
    <m/>
    <m/>
    <m/>
    <x v="0"/>
    <x v="0"/>
    <m/>
  </r>
  <r>
    <s v=""/>
    <s v=" EJ_0202_2130"/>
    <s v="BBA PS PLC's  - Vendor Support by BNL"/>
    <s v="6.03.02.03"/>
    <x v="0"/>
    <d v="2025-12-10T00:00:00"/>
    <d v="2025-12-10T00:00:00"/>
    <s v="apatil"/>
    <s v="bruno"/>
    <n v="0"/>
    <s v="EDIA"/>
    <s v="C"/>
    <s v="Labor"/>
    <s v="TEC"/>
    <m/>
    <s v="BNL"/>
    <s v="Const"/>
    <s v="PS"/>
    <x v="10"/>
    <m/>
    <m/>
    <m/>
    <m/>
    <m/>
    <m/>
    <m/>
    <m/>
    <m/>
    <m/>
    <m/>
    <m/>
    <m/>
    <m/>
    <m/>
    <m/>
    <m/>
    <m/>
    <m/>
    <x v="0"/>
    <x v="0"/>
    <m/>
  </r>
  <r>
    <s v=""/>
    <s v=" EJ_0202_2130"/>
    <s v="BBA PS PLC's  - Vendor Support by BNL"/>
    <s v="6.03.02.03"/>
    <x v="0"/>
    <d v="2025-12-10T00:00:00"/>
    <d v="2025-12-10T00:00:00"/>
    <s v="apatil"/>
    <s v="bruno"/>
    <n v="0"/>
    <s v="EDIA"/>
    <s v="C"/>
    <s v="Labor"/>
    <s v="TEC"/>
    <m/>
    <s v="BNL"/>
    <s v="Const"/>
    <s v="PS"/>
    <x v="10"/>
    <m/>
    <m/>
    <m/>
    <m/>
    <m/>
    <m/>
    <m/>
    <m/>
    <m/>
    <m/>
    <m/>
    <m/>
    <m/>
    <m/>
    <m/>
    <m/>
    <m/>
    <m/>
    <m/>
    <x v="0"/>
    <x v="0"/>
    <m/>
  </r>
  <r>
    <s v=""/>
    <s v=" EJ_0202_1970"/>
    <s v="BBA PS PLC's  - APP/Acquisition Plan Approval"/>
    <s v="6.03.02.03"/>
    <x v="0"/>
    <d v="2025-05-14T00:00:00"/>
    <d v="2025-06-11T00:00:00"/>
    <s v="apatil"/>
    <s v="bruno"/>
    <n v="0"/>
    <s v="EDIA"/>
    <s v="C"/>
    <s v="Labor"/>
    <s v="TEC"/>
    <m/>
    <s v="BNL"/>
    <s v="PED"/>
    <s v="PS"/>
    <x v="10"/>
    <m/>
    <m/>
    <m/>
    <m/>
    <m/>
    <m/>
    <m/>
    <m/>
    <m/>
    <m/>
    <m/>
    <m/>
    <m/>
    <m/>
    <m/>
    <m/>
    <m/>
    <m/>
    <m/>
    <x v="0"/>
    <x v="0"/>
    <m/>
  </r>
  <r>
    <s v=""/>
    <s v=" EJ_0202_2070"/>
    <s v="BBA PS PLC's  - Vendor Fabrication"/>
    <s v="6.03.02.03"/>
    <x v="0"/>
    <d v="2025-12-10T00:00:00"/>
    <d v="2025-12-23T00:00:00"/>
    <s v="apatil"/>
    <s v="bruno"/>
    <n v="53779.82"/>
    <s v="CON"/>
    <s v="C"/>
    <s v="Nonlabor"/>
    <s v="TEC"/>
    <m/>
    <s v="BNL"/>
    <s v="Const"/>
    <s v="PS"/>
    <x v="9"/>
    <s v="P"/>
    <m/>
    <m/>
    <m/>
    <m/>
    <m/>
    <m/>
    <m/>
    <m/>
    <m/>
    <n v="53779.82"/>
    <m/>
    <m/>
    <m/>
    <m/>
    <m/>
    <m/>
    <m/>
    <m/>
    <x v="0"/>
    <x v="0"/>
    <m/>
  </r>
  <r>
    <s v=""/>
    <s v=" EJ_0202_2190"/>
    <s v="BBA Switches - Write specification and a SOW"/>
    <s v="6.03.02.03"/>
    <x v="0"/>
    <d v="2025-05-14T00:00:00"/>
    <d v="2025-08-07T00:00:00"/>
    <s v="apatil"/>
    <s v="bruno"/>
    <n v="23828.78"/>
    <s v="EDIA"/>
    <s v="C"/>
    <s v="Labor"/>
    <s v="TEC"/>
    <m/>
    <s v="BNL"/>
    <s v="Const"/>
    <s v="PS"/>
    <x v="10"/>
    <m/>
    <m/>
    <m/>
    <m/>
    <m/>
    <m/>
    <m/>
    <m/>
    <m/>
    <n v="23828.78"/>
    <m/>
    <m/>
    <m/>
    <m/>
    <m/>
    <m/>
    <m/>
    <m/>
    <m/>
    <x v="0"/>
    <x v="0"/>
    <m/>
  </r>
  <r>
    <s v=""/>
    <s v=" EJ_0202_2330"/>
    <s v="BBA Switches - Vendor Oversight Travel"/>
    <s v="6.03.02.03"/>
    <x v="0"/>
    <d v="2026-01-02T00:00:00"/>
    <d v="2026-01-02T00:00:00"/>
    <s v="apatil"/>
    <s v="bruno"/>
    <n v="0"/>
    <s v="EDIA"/>
    <s v="C"/>
    <s v="Nonlabor"/>
    <s v="TEC"/>
    <m/>
    <s v="BNL"/>
    <s v="Const"/>
    <s v="PS"/>
    <x v="10"/>
    <s v="T"/>
    <m/>
    <m/>
    <m/>
    <m/>
    <m/>
    <m/>
    <m/>
    <m/>
    <m/>
    <m/>
    <m/>
    <m/>
    <m/>
    <m/>
    <m/>
    <m/>
    <m/>
    <m/>
    <x v="0"/>
    <x v="0"/>
    <m/>
  </r>
  <r>
    <s v=""/>
    <s v=" EJ_0202_2310"/>
    <s v="BBA Switches - Vendor Support by BNL"/>
    <s v="6.03.02.03"/>
    <x v="0"/>
    <d v="2026-01-02T00:00:00"/>
    <d v="2026-01-02T00:00:00"/>
    <s v="apatil"/>
    <s v="bruno"/>
    <n v="0"/>
    <s v="EDIA"/>
    <s v="C"/>
    <s v="Labor"/>
    <s v="TEC"/>
    <m/>
    <s v="BNL"/>
    <s v="Const"/>
    <s v="PS"/>
    <x v="10"/>
    <m/>
    <m/>
    <m/>
    <m/>
    <m/>
    <m/>
    <m/>
    <m/>
    <m/>
    <m/>
    <m/>
    <m/>
    <m/>
    <m/>
    <m/>
    <m/>
    <m/>
    <m/>
    <m/>
    <x v="0"/>
    <x v="0"/>
    <m/>
  </r>
  <r>
    <s v=""/>
    <s v=" EJ_0202_2310"/>
    <s v="BBA Switches - Vendor Support by BNL"/>
    <s v="6.03.02.03"/>
    <x v="0"/>
    <d v="2026-01-02T00:00:00"/>
    <d v="2026-01-02T00:00:00"/>
    <s v="apatil"/>
    <s v="bruno"/>
    <n v="0"/>
    <s v="EDIA"/>
    <s v="C"/>
    <s v="Labor"/>
    <s v="TEC"/>
    <m/>
    <s v="BNL"/>
    <s v="Const"/>
    <s v="PS"/>
    <x v="10"/>
    <m/>
    <m/>
    <m/>
    <m/>
    <m/>
    <m/>
    <m/>
    <m/>
    <m/>
    <m/>
    <m/>
    <m/>
    <m/>
    <m/>
    <m/>
    <m/>
    <m/>
    <m/>
    <m/>
    <x v="0"/>
    <x v="0"/>
    <m/>
  </r>
  <r>
    <s v=""/>
    <s v=" EJ_0202_2210"/>
    <s v="BBA Switches - APP/Acquisition Plan Approval"/>
    <s v="6.03.02.03"/>
    <x v="0"/>
    <d v="2025-08-08T00:00:00"/>
    <d v="2025-09-05T00:00:00"/>
    <s v="apatil"/>
    <s v="bruno"/>
    <n v="0"/>
    <s v="EDIA"/>
    <s v="C"/>
    <s v="Labor"/>
    <s v="TEC"/>
    <m/>
    <s v="BNL"/>
    <s v="Const"/>
    <s v="PS"/>
    <x v="10"/>
    <m/>
    <m/>
    <m/>
    <m/>
    <m/>
    <m/>
    <m/>
    <m/>
    <m/>
    <m/>
    <m/>
    <m/>
    <m/>
    <m/>
    <m/>
    <m/>
    <m/>
    <m/>
    <m/>
    <x v="0"/>
    <x v="0"/>
    <m/>
  </r>
  <r>
    <s v=""/>
    <s v=" EJ_0202_2290"/>
    <s v="BBA Switches - Vendor Fabrication"/>
    <s v="6.03.02.03"/>
    <x v="0"/>
    <d v="2026-01-02T00:00:00"/>
    <d v="2026-06-23T00:00:00"/>
    <s v="apatil"/>
    <s v="bruno"/>
    <n v="57141.06"/>
    <s v="CON"/>
    <s v="C"/>
    <s v="Nonlabor"/>
    <s v="TEC"/>
    <m/>
    <s v="BNL"/>
    <s v="Const"/>
    <s v="PS"/>
    <x v="9"/>
    <s v="P"/>
    <m/>
    <m/>
    <m/>
    <m/>
    <m/>
    <m/>
    <m/>
    <m/>
    <m/>
    <n v="57141.06"/>
    <m/>
    <m/>
    <m/>
    <m/>
    <m/>
    <m/>
    <m/>
    <m/>
    <x v="0"/>
    <x v="0"/>
    <m/>
  </r>
  <r>
    <s v=""/>
    <s v=" EJ_0202_2370"/>
    <s v="RCS-PSC/PSI/REG BTPs - Write specification and a SOW"/>
    <s v="6.03.02.03"/>
    <x v="0"/>
    <d v="2025-08-08T00:00:00"/>
    <d v="2025-11-03T00:00:00"/>
    <s v="apatil"/>
    <s v="bruno"/>
    <n v="16098.99"/>
    <s v="EDIA"/>
    <s v="C"/>
    <s v="Labor"/>
    <s v="TEC"/>
    <m/>
    <s v="BNL"/>
    <s v="Const"/>
    <s v="PS"/>
    <x v="10"/>
    <s v="A.PP012"/>
    <m/>
    <m/>
    <m/>
    <m/>
    <m/>
    <m/>
    <m/>
    <m/>
    <n v="9927.7099999999991"/>
    <n v="6171.28"/>
    <m/>
    <m/>
    <m/>
    <m/>
    <m/>
    <m/>
    <m/>
    <m/>
    <x v="0"/>
    <x v="0"/>
    <m/>
  </r>
  <r>
    <s v=""/>
    <s v=" EJ_0202_2510"/>
    <s v="RCS-PSC/PSI/REG BTPs - Vendor Oversight Travel"/>
    <s v="6.03.02.03"/>
    <x v="0"/>
    <d v="2026-05-01T00:00:00"/>
    <d v="2026-05-01T00:00:00"/>
    <s v="apatil"/>
    <s v="bruno"/>
    <n v="0"/>
    <s v="EDIA"/>
    <s v="C"/>
    <s v="Nonlabor"/>
    <s v="TEC"/>
    <m/>
    <s v="BNL"/>
    <s v="Const"/>
    <s v="PS"/>
    <x v="10"/>
    <s v="T"/>
    <m/>
    <m/>
    <m/>
    <m/>
    <m/>
    <m/>
    <m/>
    <m/>
    <m/>
    <m/>
    <m/>
    <m/>
    <m/>
    <m/>
    <m/>
    <m/>
    <m/>
    <m/>
    <x v="0"/>
    <x v="0"/>
    <m/>
  </r>
  <r>
    <s v=""/>
    <s v=" EJ_0202_2390"/>
    <s v="RCS-PSC/PSI/REG BTPs - APP/Acquisition Plan Approval"/>
    <s v="6.03.02.03"/>
    <x v="0"/>
    <d v="2025-11-04T00:00:00"/>
    <d v="2025-12-04T00:00:00"/>
    <s v="apatil"/>
    <s v="bruno"/>
    <n v="0"/>
    <s v="EDIA"/>
    <s v="C"/>
    <s v="Labor"/>
    <s v="TEC"/>
    <m/>
    <s v="BNL"/>
    <s v="Const"/>
    <s v="PS"/>
    <x v="10"/>
    <s v="A.PP012"/>
    <m/>
    <m/>
    <m/>
    <m/>
    <m/>
    <m/>
    <m/>
    <m/>
    <m/>
    <m/>
    <m/>
    <m/>
    <m/>
    <m/>
    <m/>
    <m/>
    <m/>
    <m/>
    <x v="0"/>
    <x v="0"/>
    <m/>
  </r>
  <r>
    <s v=""/>
    <s v=" EJ_0202_2550"/>
    <s v="RCS-PSC/PSI/REG BTPs - Incoming Test"/>
    <s v="6.03.02.03"/>
    <x v="0"/>
    <d v="2026-07-31T00:00:00"/>
    <d v="2026-11-17T00:00:00"/>
    <s v="apatil"/>
    <s v="bruno"/>
    <n v="71651.490000000005"/>
    <s v="EDIA"/>
    <s v="C"/>
    <s v="Labor"/>
    <s v="TEC"/>
    <m/>
    <s v="BNL"/>
    <s v="Const"/>
    <s v="PS"/>
    <x v="8"/>
    <m/>
    <s v="APP00110"/>
    <m/>
    <m/>
    <m/>
    <m/>
    <m/>
    <m/>
    <m/>
    <m/>
    <n v="41080.19"/>
    <n v="30571.3"/>
    <m/>
    <m/>
    <m/>
    <m/>
    <m/>
    <m/>
    <m/>
    <x v="0"/>
    <x v="0"/>
    <m/>
  </r>
  <r>
    <s v=""/>
    <s v=" RD_0202_1482"/>
    <s v="FY26 - ESM - Algorith trouble shooting - Controls, Instrumentation, and LLRF Systems"/>
    <s v="6.02.02.02"/>
    <x v="0"/>
    <d v="2025-10-02T00:00:00"/>
    <d v="2026-10-01T00:00:00"/>
    <s v="apatil"/>
    <s v="blaskiewicz"/>
    <n v="425052.59"/>
    <s v="EDIA"/>
    <s v="C"/>
    <s v="Labor"/>
    <s v="TEC"/>
    <m/>
    <s v="BNL"/>
    <s v="PED.Design"/>
    <s v="AD"/>
    <x v="1"/>
    <m/>
    <m/>
    <m/>
    <m/>
    <m/>
    <m/>
    <m/>
    <m/>
    <m/>
    <m/>
    <n v="423352.38"/>
    <n v="1700.21"/>
    <m/>
    <m/>
    <m/>
    <m/>
    <m/>
    <m/>
    <m/>
    <x v="0"/>
    <x v="0"/>
    <m/>
  </r>
  <r>
    <s v=""/>
    <s v=" RD_0202_1485"/>
    <s v="FY27 - ESM - Algorith trouble shooting - Controls, Instrumentation, and LLRF Systems"/>
    <s v="6.02.02.02"/>
    <x v="0"/>
    <d v="2026-10-02T00:00:00"/>
    <d v="2027-03-30T00:00:00"/>
    <s v="apatil"/>
    <s v="blaskiewicz"/>
    <n v="211031.61"/>
    <s v="EDIA"/>
    <s v="C"/>
    <s v="Labor"/>
    <s v="TEC"/>
    <m/>
    <s v="BNL"/>
    <s v="Const"/>
    <s v="AD"/>
    <x v="1"/>
    <m/>
    <m/>
    <m/>
    <m/>
    <m/>
    <m/>
    <m/>
    <m/>
    <m/>
    <m/>
    <m/>
    <n v="211031.61"/>
    <m/>
    <m/>
    <m/>
    <m/>
    <m/>
    <m/>
    <m/>
    <x v="0"/>
    <x v="0"/>
    <m/>
  </r>
  <r>
    <s v=""/>
    <s v=" RD_0202_1481"/>
    <s v="FY25 - ESM - Algorith trouble shooting - Controls, Instrumentation, and LLRF Systems"/>
    <s v="6.02.02.02"/>
    <x v="0"/>
    <d v="2024-10-02T00:00:00"/>
    <d v="2025-10-01T00:00:00"/>
    <s v="apatil"/>
    <s v="blaskiewicz"/>
    <n v="410678.83"/>
    <s v="EDIA"/>
    <s v="C"/>
    <s v="Labor"/>
    <s v="TEC"/>
    <m/>
    <s v="BNL"/>
    <s v="PED.Design"/>
    <s v="AD"/>
    <x v="1"/>
    <m/>
    <m/>
    <m/>
    <m/>
    <m/>
    <m/>
    <m/>
    <m/>
    <m/>
    <n v="409036.11"/>
    <n v="1642.72"/>
    <m/>
    <m/>
    <m/>
    <m/>
    <m/>
    <m/>
    <m/>
    <m/>
    <x v="0"/>
    <x v="0"/>
    <m/>
  </r>
  <r>
    <s v=""/>
    <s v=" IR_0100_1180"/>
    <s v="Interaction Regions and Detector Interface Management-FY22"/>
    <s v="6.06.01"/>
    <x v="0"/>
    <d v="2021-10-01T00:00:00"/>
    <d v="2022-09-30T00:00:00"/>
    <s v="glayden"/>
    <s v="drees"/>
    <n v="0"/>
    <s v="EDIA"/>
    <s v="A"/>
    <s v="Labor"/>
    <s v="TEC"/>
    <m/>
    <s v="BNL"/>
    <s v="PED"/>
    <s v="PM"/>
    <x v="0"/>
    <m/>
    <m/>
    <m/>
    <m/>
    <m/>
    <m/>
    <m/>
    <m/>
    <m/>
    <m/>
    <m/>
    <m/>
    <m/>
    <m/>
    <m/>
    <m/>
    <m/>
    <m/>
    <m/>
    <x v="0"/>
    <x v="0"/>
    <m/>
  </r>
  <r>
    <s v=""/>
    <s v=" IR_0100_1240"/>
    <s v="Interaction Regions and Detector Interface Management-FY23"/>
    <s v="6.06.01"/>
    <x v="0"/>
    <d v="2022-10-03T00:00:00"/>
    <d v="2023-09-29T00:00:00"/>
    <s v="glayden"/>
    <s v="drees"/>
    <n v="163125.78"/>
    <s v="EDIA"/>
    <s v="A"/>
    <s v="Labor"/>
    <s v="TEC"/>
    <m/>
    <s v="BNL"/>
    <s v="PED"/>
    <s v="PM"/>
    <x v="0"/>
    <m/>
    <m/>
    <m/>
    <m/>
    <m/>
    <m/>
    <m/>
    <n v="163125.78"/>
    <m/>
    <m/>
    <m/>
    <m/>
    <m/>
    <m/>
    <m/>
    <m/>
    <m/>
    <m/>
    <m/>
    <x v="0"/>
    <x v="0"/>
    <m/>
  </r>
  <r>
    <s v=""/>
    <s v=" 70160_70311_L_FY21"/>
    <s v="6.01.01.01.01 - 70160_70311 - FY21 Labor Actuals_Q3 &amp; Q4"/>
    <s v="6.01.01.01.01"/>
    <x v="0"/>
    <d v="2021-04-01T00:00:00"/>
    <d v="2021-09-30T00:00:00"/>
    <s v="kkrug"/>
    <s v="llari"/>
    <n v="260746.49"/>
    <s v="EDIA"/>
    <s v="A"/>
    <s v="Labor"/>
    <s v="TEC"/>
    <m/>
    <s v="BNL"/>
    <s v="PED"/>
    <s v="PM"/>
    <x v="0"/>
    <s v="ACT"/>
    <m/>
    <m/>
    <m/>
    <m/>
    <n v="260746.49"/>
    <m/>
    <m/>
    <m/>
    <m/>
    <m/>
    <m/>
    <m/>
    <m/>
    <m/>
    <m/>
    <m/>
    <m/>
    <m/>
    <x v="0"/>
    <x v="0"/>
    <m/>
  </r>
  <r>
    <s v=""/>
    <s v=" 70161_L_FY21"/>
    <s v="6.01.01.01.02 - 70161 - FY21 Labor Actuals_Q3 &amp; Q4"/>
    <s v="6.01.01.01.02"/>
    <x v="0"/>
    <d v="2021-04-01T00:00:00"/>
    <d v="2021-09-30T00:00:00"/>
    <s v="kkrug"/>
    <s v="llari"/>
    <n v="115036.36"/>
    <s v="EDIA"/>
    <s v="A"/>
    <s v="Labor"/>
    <s v="TEC"/>
    <m/>
    <s v="BNL"/>
    <s v="PED"/>
    <s v="PM"/>
    <x v="0"/>
    <s v="ACT"/>
    <m/>
    <m/>
    <m/>
    <m/>
    <n v="115036.36"/>
    <m/>
    <m/>
    <m/>
    <m/>
    <m/>
    <m/>
    <m/>
    <m/>
    <m/>
    <m/>
    <m/>
    <m/>
    <m/>
    <x v="0"/>
    <x v="0"/>
    <m/>
  </r>
  <r>
    <s v=""/>
    <s v=" 70162_M_FY21"/>
    <s v="6.01.01.01.03 - 70162 - FY21 Nonlabor Actuals_Q3 &amp; Q4"/>
    <s v="6.01.01.01.03"/>
    <x v="0"/>
    <d v="2021-04-01T00:00:00"/>
    <d v="2021-09-30T00:00:00"/>
    <s v="kkrug"/>
    <s v="apetrone"/>
    <n v="5992.08"/>
    <s v="EDIA"/>
    <s v="A"/>
    <s v="Nonlabor"/>
    <s v="TEC"/>
    <m/>
    <s v="BNL"/>
    <s v="PED"/>
    <s v="PM"/>
    <x v="0"/>
    <s v="ACT"/>
    <m/>
    <m/>
    <m/>
    <m/>
    <n v="5992.08"/>
    <m/>
    <m/>
    <m/>
    <m/>
    <m/>
    <m/>
    <m/>
    <m/>
    <m/>
    <m/>
    <m/>
    <m/>
    <m/>
    <x v="0"/>
    <x v="0"/>
    <m/>
  </r>
  <r>
    <s v=""/>
    <s v=" 70163_L_FY21"/>
    <s v="6.01.02.02 - 70163 - FY21 Labor Actuals_Q3 &amp; Q4"/>
    <s v="6.01.02.01"/>
    <x v="0"/>
    <d v="2021-04-01T00:00:00"/>
    <d v="2021-09-30T00:00:00"/>
    <s v="kkrug"/>
    <s v="stiegler"/>
    <n v="41587.47"/>
    <s v="EDIA"/>
    <s v="A"/>
    <s v="Labor"/>
    <s v="TEC"/>
    <m/>
    <s v="BNL"/>
    <s v="PED"/>
    <s v="PM"/>
    <x v="0"/>
    <s v="ACT"/>
    <m/>
    <m/>
    <m/>
    <m/>
    <n v="41587.47"/>
    <m/>
    <m/>
    <m/>
    <m/>
    <m/>
    <m/>
    <m/>
    <m/>
    <m/>
    <m/>
    <m/>
    <m/>
    <m/>
    <x v="0"/>
    <x v="0"/>
    <m/>
  </r>
  <r>
    <s v=""/>
    <s v=" 70164_L_FY21"/>
    <s v="6.01.03.01.01 - 70164 - FY21 Labor Actuals_Q3 &amp; Q4"/>
    <s v="6.01.03.01.01"/>
    <x v="0"/>
    <d v="2021-04-01T00:00:00"/>
    <d v="2021-09-30T00:00:00"/>
    <s v="kkrug"/>
    <s v="lavellec"/>
    <n v="72526.009999999995"/>
    <s v="EDIA"/>
    <s v="A"/>
    <s v="Labor"/>
    <s v="TEC"/>
    <m/>
    <s v="BNL"/>
    <s v="PED"/>
    <s v="PM"/>
    <x v="0"/>
    <s v="ACT"/>
    <m/>
    <m/>
    <m/>
    <m/>
    <n v="72526.009999999995"/>
    <m/>
    <m/>
    <m/>
    <m/>
    <m/>
    <m/>
    <m/>
    <m/>
    <m/>
    <m/>
    <m/>
    <m/>
    <m/>
    <x v="0"/>
    <x v="0"/>
    <m/>
  </r>
  <r>
    <s v=""/>
    <s v=" 70165_L_FY21"/>
    <s v="6.01.03.01.02 - 70165 - FY21 Labor Actuals_Q3 &amp; Q4"/>
    <s v="6.01.03.01.02"/>
    <x v="0"/>
    <d v="2021-04-01T00:00:00"/>
    <d v="2021-09-30T00:00:00"/>
    <s v="kkrug"/>
    <s v="hokula"/>
    <n v="46334.93"/>
    <s v="EDIA"/>
    <s v="A"/>
    <s v="Labor"/>
    <s v="TEC"/>
    <m/>
    <s v="BNL"/>
    <s v="PED"/>
    <s v="PM"/>
    <x v="0"/>
    <s v="ACT"/>
    <m/>
    <m/>
    <m/>
    <m/>
    <n v="46334.93"/>
    <m/>
    <m/>
    <m/>
    <m/>
    <m/>
    <m/>
    <m/>
    <m/>
    <m/>
    <m/>
    <m/>
    <m/>
    <m/>
    <x v="0"/>
    <x v="0"/>
    <m/>
  </r>
  <r>
    <s v=""/>
    <s v=" 70166_L_FY21"/>
    <s v="6.01.03.01.03 - 70166 - FY21 Labor Actuals_Q3 &amp; Q4"/>
    <s v="6.01.03.01.03"/>
    <x v="0"/>
    <d v="2021-04-01T00:00:00"/>
    <d v="2021-09-30T00:00:00"/>
    <s v="kkrug"/>
    <s v="kkrug"/>
    <n v="214980.67"/>
    <s v="EDIA"/>
    <s v="A"/>
    <s v="Labor"/>
    <s v="TEC"/>
    <m/>
    <s v="BNL"/>
    <s v="PED"/>
    <s v="PM"/>
    <x v="0"/>
    <s v="ACT"/>
    <m/>
    <m/>
    <m/>
    <m/>
    <n v="214980.67"/>
    <m/>
    <m/>
    <m/>
    <m/>
    <m/>
    <m/>
    <m/>
    <m/>
    <m/>
    <m/>
    <m/>
    <m/>
    <m/>
    <x v="0"/>
    <x v="0"/>
    <m/>
  </r>
  <r>
    <s v=""/>
    <s v=" 70167_L_FY21"/>
    <s v="6.01.03.01.04 - 70167 - FY21 Labor Actuals_Q3 &amp; Q4"/>
    <s v="6.01.03.01.04"/>
    <x v="0"/>
    <d v="2021-04-01T00:00:00"/>
    <d v="2021-09-30T00:00:00"/>
    <s v="kkrug"/>
    <s v="apetrone"/>
    <n v="111552.58"/>
    <s v="EDIA"/>
    <s v="A"/>
    <s v="Labor"/>
    <s v="TEC"/>
    <m/>
    <s v="BNL"/>
    <s v="PED"/>
    <s v="PM"/>
    <x v="0"/>
    <s v="ACT"/>
    <m/>
    <m/>
    <m/>
    <m/>
    <n v="111552.58"/>
    <m/>
    <m/>
    <m/>
    <m/>
    <m/>
    <m/>
    <m/>
    <m/>
    <m/>
    <m/>
    <m/>
    <m/>
    <m/>
    <x v="0"/>
    <x v="0"/>
    <m/>
  </r>
  <r>
    <s v=""/>
    <s v=" 70168_L_FY21"/>
    <s v="6.01.03.01.05 - 70168 - FY21 Labor Actuals_Q3 &amp; Q4"/>
    <s v="6.01.03.01.05"/>
    <x v="0"/>
    <d v="2021-04-01T00:00:00"/>
    <d v="2021-09-30T00:00:00"/>
    <s v="kkrug"/>
    <s v="alexander"/>
    <n v="47277.13"/>
    <s v="EDIA"/>
    <s v="A"/>
    <s v="Labor"/>
    <s v="TEC"/>
    <m/>
    <s v="BNL"/>
    <s v="PED"/>
    <s v="PM"/>
    <x v="0"/>
    <s v="ACT"/>
    <m/>
    <m/>
    <m/>
    <m/>
    <n v="47277.13"/>
    <m/>
    <m/>
    <m/>
    <m/>
    <m/>
    <m/>
    <m/>
    <m/>
    <m/>
    <m/>
    <m/>
    <m/>
    <m/>
    <x v="0"/>
    <x v="0"/>
    <m/>
  </r>
  <r>
    <s v=""/>
    <s v=" 70169_L_FY21"/>
    <s v="6.01.03.01..06 - 70169 - FY21 Labor  Actuals_Q3 &amp; Q4"/>
    <s v="6.01.03.01.06"/>
    <x v="0"/>
    <d v="2021-04-01T00:00:00"/>
    <d v="2021-09-30T00:00:00"/>
    <s v="kkrug"/>
    <s v="apetrone"/>
    <n v="23108.63"/>
    <s v="EDIA"/>
    <s v="A"/>
    <s v="Labor"/>
    <s v="TEC"/>
    <m/>
    <s v="BNL"/>
    <s v="PED"/>
    <s v="PM"/>
    <x v="0"/>
    <s v="ACT"/>
    <m/>
    <m/>
    <m/>
    <m/>
    <n v="23108.63"/>
    <m/>
    <m/>
    <m/>
    <m/>
    <m/>
    <m/>
    <m/>
    <m/>
    <m/>
    <m/>
    <m/>
    <m/>
    <m/>
    <x v="0"/>
    <x v="0"/>
    <m/>
  </r>
  <r>
    <s v=""/>
    <s v=" 70170_L_FY21"/>
    <s v="6.01.03.01.07 - 70170 - FY21 Labor Actuals_Q3 &amp; Q4"/>
    <s v="6.01.03.01.07"/>
    <x v="0"/>
    <d v="2021-04-01T00:00:00"/>
    <d v="2021-09-30T00:00:00"/>
    <s v="kkrug"/>
    <s v="williamsj"/>
    <n v="59353.29"/>
    <s v="EDIA"/>
    <s v="A"/>
    <s v="Labor"/>
    <s v="TEC"/>
    <m/>
    <s v="BNL"/>
    <s v="PED"/>
    <s v="PM"/>
    <x v="0"/>
    <s v="ACT"/>
    <m/>
    <m/>
    <m/>
    <m/>
    <n v="59353.29"/>
    <m/>
    <m/>
    <m/>
    <m/>
    <m/>
    <m/>
    <m/>
    <m/>
    <m/>
    <m/>
    <m/>
    <m/>
    <m/>
    <x v="0"/>
    <x v="0"/>
    <m/>
  </r>
  <r>
    <s v=""/>
    <s v=" 70171_L_FY21"/>
    <s v="6.01.03.01.08 - 70171 - FY21 Labor Actuals_Q3 &amp; Q4"/>
    <s v="6.01.03.01.08"/>
    <x v="0"/>
    <d v="2021-04-01T00:00:00"/>
    <d v="2021-09-30T00:00:00"/>
    <s v="kkrug"/>
    <s v="apetrone"/>
    <n v="882.41"/>
    <s v="EDIA"/>
    <s v="A"/>
    <s v="Labor"/>
    <s v="TEC"/>
    <m/>
    <s v="BNL"/>
    <s v="PED"/>
    <s v="PM"/>
    <x v="0"/>
    <s v="ACT"/>
    <m/>
    <m/>
    <m/>
    <m/>
    <n v="882.41"/>
    <m/>
    <m/>
    <m/>
    <m/>
    <m/>
    <m/>
    <m/>
    <m/>
    <m/>
    <m/>
    <m/>
    <m/>
    <m/>
    <x v="0"/>
    <x v="0"/>
    <m/>
  </r>
  <r>
    <s v=""/>
    <s v=" 70172_L_FY21"/>
    <s v="6.01.04.01 - 70172 - FY21 Labor Actuals_Q3 &amp; Q4"/>
    <s v="6.01.04.01"/>
    <x v="0"/>
    <d v="2021-04-01T00:00:00"/>
    <d v="2021-09-30T00:00:00"/>
    <s v="kkrug"/>
    <s v="porretto"/>
    <n v="83973.88"/>
    <s v="EDIA"/>
    <s v="A"/>
    <s v="Labor"/>
    <s v="TEC"/>
    <m/>
    <s v="BNL"/>
    <s v="PED"/>
    <s v="PM"/>
    <x v="0"/>
    <s v="ACT"/>
    <m/>
    <m/>
    <m/>
    <m/>
    <n v="83973.88"/>
    <m/>
    <m/>
    <m/>
    <m/>
    <m/>
    <m/>
    <m/>
    <m/>
    <m/>
    <m/>
    <m/>
    <m/>
    <m/>
    <x v="0"/>
    <x v="0"/>
    <m/>
  </r>
  <r>
    <s v=""/>
    <s v=" 70177_L_FY21"/>
    <s v="BNL Actual Labor &amp; Non-Labor Cost - Q3 &amp; Q4_FY21"/>
    <s v="6.03.01"/>
    <x v="0"/>
    <d v="2021-04-01T00:00:00"/>
    <d v="2021-09-30T00:00:00"/>
    <s v="mahmed"/>
    <s v="vranjbar"/>
    <n v="2336.2600000000002"/>
    <s v="EDIA"/>
    <s v="A"/>
    <s v="Labor"/>
    <s v="TEC"/>
    <m/>
    <s v="BNL"/>
    <s v="PED"/>
    <s v="PM"/>
    <x v="0"/>
    <s v="ACT"/>
    <m/>
    <m/>
    <m/>
    <m/>
    <n v="2336.2600000000002"/>
    <m/>
    <m/>
    <m/>
    <m/>
    <m/>
    <m/>
    <m/>
    <m/>
    <m/>
    <m/>
    <m/>
    <m/>
    <m/>
    <x v="0"/>
    <x v="0"/>
    <m/>
  </r>
  <r>
    <s v=""/>
    <s v=" 70183_L_FY21"/>
    <s v="6.03.02.03 - 70183 - FY21 Labor Actuals_Q3 &amp; Q4"/>
    <s v="6.03.02.03"/>
    <x v="0"/>
    <d v="2021-04-01T00:00:00"/>
    <d v="2021-09-30T00:00:00"/>
    <s v="apatil"/>
    <s v="bruno"/>
    <n v="23314.880000000001"/>
    <s v="EDIA"/>
    <s v="C"/>
    <s v="Labor"/>
    <s v="TEC"/>
    <m/>
    <s v="BNL"/>
    <s v="PED"/>
    <s v="PS"/>
    <x v="2"/>
    <s v="ACT"/>
    <m/>
    <m/>
    <m/>
    <m/>
    <n v="23314.880000000001"/>
    <m/>
    <m/>
    <m/>
    <m/>
    <m/>
    <m/>
    <m/>
    <m/>
    <m/>
    <m/>
    <m/>
    <m/>
    <m/>
    <x v="0"/>
    <x v="0"/>
    <m/>
  </r>
  <r>
    <s v=""/>
    <s v=" 70184_L_FY21"/>
    <s v="6.03.02.04.01 - 70184 - FY21 Labor Actuals_Q3 &amp; Q4"/>
    <s v="6.03.02.04.01"/>
    <x v="0"/>
    <d v="2021-04-01T00:00:00"/>
    <d v="2021-09-30T00:00:00"/>
    <s v="rnavarrol"/>
    <s v="chetzel"/>
    <n v="592.36"/>
    <s v="EDIA"/>
    <s v="C"/>
    <s v="Labor"/>
    <s v="TEC"/>
    <m/>
    <s v="BNL"/>
    <s v="PED"/>
    <s v="VAC"/>
    <x v="14"/>
    <s v="ACT"/>
    <m/>
    <m/>
    <m/>
    <m/>
    <n v="592.36"/>
    <m/>
    <m/>
    <m/>
    <m/>
    <m/>
    <m/>
    <m/>
    <m/>
    <m/>
    <m/>
    <m/>
    <m/>
    <m/>
    <x v="0"/>
    <x v="0"/>
    <m/>
  </r>
  <r>
    <s v=""/>
    <s v=" 70190_L_FY21"/>
    <s v="6.03.02.05.01 - 70190 - FY21 Labor Actuals_Q3 &amp; Q4"/>
    <s v="6.03.02.05.01"/>
    <x v="0"/>
    <d v="2021-04-01T00:00:00"/>
    <d v="2021-09-30T00:00:00"/>
    <s v="mahmed"/>
    <s v="gassner"/>
    <n v="12583.47"/>
    <s v="EDIA"/>
    <s v="C"/>
    <s v="Labor"/>
    <s v="TEC"/>
    <m/>
    <s v="BNL"/>
    <s v="PED"/>
    <s v="INS"/>
    <x v="14"/>
    <s v="ACT"/>
    <m/>
    <m/>
    <m/>
    <m/>
    <n v="12583.47"/>
    <m/>
    <m/>
    <m/>
    <m/>
    <m/>
    <m/>
    <m/>
    <m/>
    <m/>
    <m/>
    <m/>
    <m/>
    <m/>
    <x v="0"/>
    <x v="0"/>
    <m/>
  </r>
  <r>
    <s v=""/>
    <s v=" 70194_L_FY21"/>
    <s v="6.03.03.01 - 70194 - FY21 Nonlabor Actuals_Q3 &amp; Q4"/>
    <s v="6.03.03.01"/>
    <x v="0"/>
    <d v="2021-04-01T00:00:00"/>
    <d v="2021-09-30T00:00:00"/>
    <s v="jtolle"/>
    <s v="hwitte"/>
    <n v="71689.52"/>
    <s v="EDIA"/>
    <s v="C"/>
    <s v="Labor"/>
    <s v="TEC"/>
    <m/>
    <s v="BNL"/>
    <s v="PED"/>
    <s v="NC_MAG"/>
    <x v="2"/>
    <s v="ACT"/>
    <m/>
    <m/>
    <m/>
    <m/>
    <n v="71689.52"/>
    <m/>
    <m/>
    <m/>
    <m/>
    <m/>
    <m/>
    <m/>
    <m/>
    <m/>
    <m/>
    <m/>
    <m/>
    <m/>
    <x v="0"/>
    <x v="0"/>
    <m/>
  </r>
  <r>
    <s v=""/>
    <s v=" 70195_L_FY21"/>
    <s v="6.03.03.02 - 70195 - FY21 Labor Actuals_Q3 &amp; Q4"/>
    <s v="6.03.03.02"/>
    <x v="0"/>
    <d v="2021-04-01T00:00:00"/>
    <d v="2021-09-30T00:00:00"/>
    <s v="apatil"/>
    <s v="bruno"/>
    <n v="7716.67"/>
    <s v="EDIA"/>
    <s v="C"/>
    <s v="Labor"/>
    <s v="TEC"/>
    <m/>
    <s v="BNL"/>
    <s v="PED"/>
    <s v="PS"/>
    <x v="2"/>
    <s v="ACT"/>
    <m/>
    <m/>
    <m/>
    <m/>
    <n v="7716.67"/>
    <m/>
    <m/>
    <m/>
    <m/>
    <m/>
    <m/>
    <m/>
    <m/>
    <m/>
    <m/>
    <m/>
    <m/>
    <m/>
    <x v="0"/>
    <x v="0"/>
    <m/>
  </r>
  <r>
    <s v=""/>
    <s v=" 70196_L_FY21"/>
    <s v="6.03.03.03 - 70196 - FY21 Labor Actuals_Q3 &amp; Q4"/>
    <s v="6.03.03.03"/>
    <x v="0"/>
    <d v="2021-04-01T00:00:00"/>
    <d v="2021-09-30T00:00:00"/>
    <s v="rnavarrol"/>
    <s v="chetzel"/>
    <n v="263.26"/>
    <s v="EDIA"/>
    <s v="C"/>
    <s v="Labor"/>
    <s v="TEC"/>
    <m/>
    <s v="BNL"/>
    <s v="PED"/>
    <s v="VAC"/>
    <x v="14"/>
    <s v="ACT"/>
    <m/>
    <m/>
    <m/>
    <m/>
    <n v="263.26"/>
    <m/>
    <m/>
    <m/>
    <m/>
    <m/>
    <m/>
    <m/>
    <m/>
    <m/>
    <m/>
    <m/>
    <m/>
    <m/>
    <x v="0"/>
    <x v="0"/>
    <m/>
  </r>
  <r>
    <s v=""/>
    <s v=" 70197_M_FY21"/>
    <s v="6.03.03.04.01 - 70197 - FY21 Nonlabor Actuals_Q3 &amp; Q4"/>
    <s v="6.03.03.04.01"/>
    <x v="0"/>
    <d v="2021-04-01T00:00:00"/>
    <d v="2021-09-30T00:00:00"/>
    <s v="mahmed"/>
    <s v="gassner"/>
    <n v="2126.77"/>
    <s v="EDIA"/>
    <s v="C"/>
    <s v="Labor"/>
    <s v="TEC"/>
    <m/>
    <s v="BNL"/>
    <s v="PED"/>
    <s v="INS"/>
    <x v="2"/>
    <s v="ACT"/>
    <m/>
    <m/>
    <m/>
    <m/>
    <n v="2126.77"/>
    <m/>
    <m/>
    <m/>
    <m/>
    <m/>
    <m/>
    <m/>
    <m/>
    <m/>
    <m/>
    <m/>
    <m/>
    <m/>
    <x v="0"/>
    <x v="0"/>
    <m/>
  </r>
  <r>
    <s v=""/>
    <s v=" 70211_L_FY21"/>
    <s v="6.03.04.01.03 - 70211 - FY21 Nonlabor Actuals_Q3 &amp; Q4"/>
    <s v="6.03.04.01.03"/>
    <x v="0"/>
    <d v="2021-04-01T00:00:00"/>
    <d v="2021-09-30T00:00:00"/>
    <s v="glayden"/>
    <s v="skaritka"/>
    <n v="2469.8200000000002"/>
    <s v="EDIA"/>
    <s v="C"/>
    <s v="Labor"/>
    <s v="TEC"/>
    <m/>
    <s v="BNL"/>
    <s v="PED"/>
    <s v="INJ"/>
    <x v="14"/>
    <s v="ACT"/>
    <m/>
    <m/>
    <m/>
    <m/>
    <n v="2469.8200000000002"/>
    <m/>
    <m/>
    <m/>
    <m/>
    <m/>
    <m/>
    <m/>
    <m/>
    <m/>
    <m/>
    <m/>
    <m/>
    <m/>
    <x v="0"/>
    <x v="0"/>
    <m/>
  </r>
  <r>
    <s v=""/>
    <s v=" 70222_L_FY21"/>
    <s v="6.04.01 - 70222 - FY21 Labor Actuals_Q3 &amp; Q4"/>
    <s v="6.04.01"/>
    <x v="0"/>
    <d v="2021-04-01T00:00:00"/>
    <d v="2021-09-30T00:00:00"/>
    <s v="rnavarrol"/>
    <s v="montagc"/>
    <n v="14944.25"/>
    <s v="EDIA"/>
    <s v="A"/>
    <s v="Labor"/>
    <s v="TEC"/>
    <m/>
    <s v="BNL"/>
    <s v="PED"/>
    <s v="PM"/>
    <x v="0"/>
    <s v="ACT"/>
    <m/>
    <m/>
    <m/>
    <m/>
    <n v="14944.25"/>
    <m/>
    <m/>
    <m/>
    <m/>
    <m/>
    <m/>
    <m/>
    <m/>
    <m/>
    <m/>
    <m/>
    <m/>
    <m/>
    <x v="0"/>
    <x v="0"/>
    <m/>
  </r>
  <r>
    <s v=""/>
    <s v=" 70223_L_FY21"/>
    <s v="6.04.04 - 70223 - FY21 Labor Actuals_Q3 &amp; Q4"/>
    <s v="6.04.04"/>
    <x v="0"/>
    <d v="2021-04-01T00:00:00"/>
    <d v="2021-09-30T00:00:00"/>
    <s v="apatil"/>
    <s v="bruno"/>
    <n v="7340.93"/>
    <s v="EDIA"/>
    <s v="C"/>
    <s v="Labor"/>
    <s v="TEC"/>
    <m/>
    <s v="BNL"/>
    <s v="PED"/>
    <s v="PS"/>
    <x v="2"/>
    <s v="ACT"/>
    <m/>
    <m/>
    <m/>
    <m/>
    <n v="7340.93"/>
    <m/>
    <m/>
    <m/>
    <m/>
    <m/>
    <m/>
    <m/>
    <m/>
    <m/>
    <m/>
    <m/>
    <m/>
    <m/>
    <x v="0"/>
    <x v="0"/>
    <m/>
  </r>
  <r>
    <s v=""/>
    <s v=" 70231_L_FY21"/>
    <s v="6.04.06.01 - 70231 - FY21 Labor Actuals_Q3 &amp; Q4"/>
    <s v="6.04.06.01"/>
    <x v="0"/>
    <d v="2021-04-01T00:00:00"/>
    <d v="2021-09-30T00:00:00"/>
    <s v="mahmed"/>
    <s v="gassner"/>
    <n v="20736.16"/>
    <s v="EDIA"/>
    <s v="C"/>
    <s v="Labor"/>
    <s v="TEC"/>
    <m/>
    <s v="BNL"/>
    <s v="PED"/>
    <s v="INS"/>
    <x v="2"/>
    <s v="ACT"/>
    <m/>
    <m/>
    <m/>
    <m/>
    <n v="20736.16"/>
    <m/>
    <m/>
    <m/>
    <m/>
    <m/>
    <m/>
    <m/>
    <m/>
    <m/>
    <m/>
    <m/>
    <m/>
    <m/>
    <x v="0"/>
    <x v="0"/>
    <m/>
  </r>
  <r>
    <s v=""/>
    <s v=" 70236_L_FY21"/>
    <s v="6.05.01 - 70236 - FY21 Labor Actuals_Q3 &amp; Q4"/>
    <s v="6.05.01"/>
    <x v="0"/>
    <d v="2021-04-01T00:00:00"/>
    <d v="2021-09-30T00:00:00"/>
    <s v="jtolle"/>
    <s v="vadimp"/>
    <n v="19807.79"/>
    <s v="EDIA"/>
    <s v="A"/>
    <s v="Labor"/>
    <s v="TEC"/>
    <m/>
    <s v="BNL"/>
    <s v="PED"/>
    <s v="PM"/>
    <x v="0"/>
    <s v="ACT"/>
    <m/>
    <m/>
    <m/>
    <m/>
    <n v="19807.79"/>
    <m/>
    <m/>
    <m/>
    <m/>
    <m/>
    <m/>
    <m/>
    <m/>
    <m/>
    <m/>
    <m/>
    <m/>
    <m/>
    <x v="0"/>
    <x v="0"/>
    <m/>
  </r>
  <r>
    <s v=""/>
    <s v=" 70237_L_FY21"/>
    <s v="6.05.02.01 - 70237 - FY21 Labor Actuals_Q3 &amp; Q4"/>
    <s v="6.05.02.01"/>
    <x v="0"/>
    <d v="2021-04-01T00:00:00"/>
    <d v="2021-09-30T00:00:00"/>
    <s v="jtolle"/>
    <s v="mahler"/>
    <n v="12315.55"/>
    <s v="EDIA"/>
    <s v="C"/>
    <s v="Labor"/>
    <s v="TEC"/>
    <m/>
    <s v="BNL"/>
    <s v="PED"/>
    <s v="NC_MAG"/>
    <x v="2"/>
    <s v="ACT"/>
    <m/>
    <m/>
    <m/>
    <m/>
    <n v="12315.55"/>
    <m/>
    <m/>
    <m/>
    <m/>
    <m/>
    <m/>
    <m/>
    <m/>
    <m/>
    <m/>
    <m/>
    <m/>
    <m/>
    <x v="0"/>
    <x v="0"/>
    <m/>
  </r>
  <r>
    <s v=""/>
    <s v=" 70238_L_FY21"/>
    <s v="6.05.02.02 - 70238 - FY21 Labor Actuals_Q3 &amp; Q4"/>
    <s v="6.05.02.02"/>
    <x v="0"/>
    <d v="2021-04-01T00:00:00"/>
    <d v="2021-09-30T00:00:00"/>
    <s v="apatil"/>
    <s v="bruno"/>
    <n v="7587.29"/>
    <s v="EDIA"/>
    <s v="C"/>
    <s v="Labor"/>
    <s v="TEC"/>
    <m/>
    <s v="BNL"/>
    <s v="PED"/>
    <s v="PS"/>
    <x v="2"/>
    <s v="ACT"/>
    <m/>
    <m/>
    <m/>
    <m/>
    <n v="7587.29"/>
    <m/>
    <m/>
    <m/>
    <m/>
    <m/>
    <m/>
    <m/>
    <m/>
    <m/>
    <m/>
    <m/>
    <m/>
    <m/>
    <x v="0"/>
    <x v="0"/>
    <m/>
  </r>
  <r>
    <s v=""/>
    <s v=" 70239_L_FY21"/>
    <s v="6.05.02.03.01 - 70239 - FY21 Labor Actuals_Q3 &amp; Q4"/>
    <s v="6.05.02.03.01"/>
    <x v="0"/>
    <d v="2021-04-01T00:00:00"/>
    <d v="2021-09-30T00:00:00"/>
    <s v="rnavarrol"/>
    <s v="weiss"/>
    <n v="462.54"/>
    <s v="EDIA"/>
    <s v="C"/>
    <s v="Labor"/>
    <s v="TEC"/>
    <m/>
    <s v="BNL"/>
    <s v="PED"/>
    <s v="VAC"/>
    <x v="2"/>
    <s v="ACT"/>
    <m/>
    <m/>
    <m/>
    <m/>
    <n v="462.54"/>
    <m/>
    <m/>
    <m/>
    <m/>
    <m/>
    <m/>
    <m/>
    <m/>
    <m/>
    <m/>
    <m/>
    <m/>
    <m/>
    <x v="0"/>
    <x v="0"/>
    <m/>
  </r>
  <r>
    <s v=""/>
    <s v=" 70240_L_FY21"/>
    <s v="6.05.03.02 - 70240 - FY21 Labor Actuals_Q3 &amp; Q4"/>
    <s v="6.05.03.02"/>
    <x v="0"/>
    <d v="2021-04-01T00:00:00"/>
    <d v="2021-09-30T00:00:00"/>
    <s v="apatil"/>
    <s v="bruno"/>
    <n v="7048.51"/>
    <s v="EDIA"/>
    <s v="C"/>
    <s v="Labor"/>
    <s v="TEC"/>
    <m/>
    <s v="BNL"/>
    <s v="PED"/>
    <s v="PS"/>
    <x v="2"/>
    <s v="ACT"/>
    <m/>
    <m/>
    <m/>
    <m/>
    <n v="7048.51"/>
    <m/>
    <m/>
    <m/>
    <m/>
    <m/>
    <m/>
    <m/>
    <m/>
    <m/>
    <m/>
    <m/>
    <m/>
    <m/>
    <x v="0"/>
    <x v="0"/>
    <m/>
  </r>
  <r>
    <s v=""/>
    <s v=" 70242_L_FY21"/>
    <s v="6.05.03.04 - 70242 - FY21 Labor Actuals_Q3 &amp; Q4"/>
    <s v="6.05.03.04"/>
    <x v="0"/>
    <d v="2021-04-01T00:00:00"/>
    <d v="2021-09-30T00:00:00"/>
    <s v="apatil"/>
    <s v="jsandberg"/>
    <n v="13147.37"/>
    <s v="EDIA"/>
    <s v="C"/>
    <s v="Labor"/>
    <s v="TEC"/>
    <m/>
    <s v="BNL"/>
    <s v="PED"/>
    <s v="PD"/>
    <x v="2"/>
    <s v="ACT"/>
    <m/>
    <m/>
    <m/>
    <m/>
    <n v="13147.37"/>
    <m/>
    <m/>
    <m/>
    <m/>
    <m/>
    <m/>
    <m/>
    <m/>
    <m/>
    <m/>
    <m/>
    <m/>
    <m/>
    <x v="0"/>
    <x v="0"/>
    <m/>
  </r>
  <r>
    <s v=""/>
    <s v=" 70243_L_FY21"/>
    <s v="6.05.04.01 - 70243 - FY21 Labor Actuals_Q3 &amp; Q4"/>
    <s v="6.05.04.01"/>
    <x v="0"/>
    <d v="2021-04-01T00:00:00"/>
    <d v="2021-09-30T00:00:00"/>
    <s v="rnavarrol"/>
    <s v="bgallaghe1"/>
    <n v="42442.26"/>
    <s v="EDIA"/>
    <s v="C"/>
    <s v="Labor"/>
    <s v="TEC"/>
    <m/>
    <s v="BNL"/>
    <s v="PED"/>
    <s v="VAC"/>
    <x v="14"/>
    <s v="ACT"/>
    <m/>
    <m/>
    <m/>
    <m/>
    <n v="42442.26"/>
    <m/>
    <m/>
    <m/>
    <m/>
    <m/>
    <m/>
    <m/>
    <m/>
    <m/>
    <m/>
    <m/>
    <m/>
    <m/>
    <x v="0"/>
    <x v="0"/>
    <m/>
  </r>
  <r>
    <s v=""/>
    <s v=" 70248_L_FY21"/>
    <s v="6.05.07.01 - 70248 - FY21 Labor Actuals_Q3 &amp; Q4"/>
    <s v="6.05.07.01"/>
    <x v="0"/>
    <d v="2021-04-01T00:00:00"/>
    <d v="2021-09-30T00:00:00"/>
    <s v="apatil"/>
    <s v="wange"/>
    <n v="48326.720000000001"/>
    <s v="EDIA"/>
    <s v="A"/>
    <s v="Labor"/>
    <s v="TEC"/>
    <m/>
    <s v="BNL"/>
    <s v="PED"/>
    <s v="SHC"/>
    <x v="0"/>
    <s v="ACT"/>
    <m/>
    <m/>
    <m/>
    <m/>
    <n v="48326.720000000001"/>
    <m/>
    <m/>
    <m/>
    <m/>
    <m/>
    <m/>
    <m/>
    <m/>
    <m/>
    <m/>
    <m/>
    <m/>
    <m/>
    <x v="0"/>
    <x v="0"/>
    <m/>
  </r>
  <r>
    <s v=""/>
    <s v=" 70250_L_FY21"/>
    <s v="6.06.01 - 70250 - FY21 Labor Actuals_Q3 &amp; Q4"/>
    <s v="6.06.01"/>
    <x v="0"/>
    <d v="2021-04-01T00:00:00"/>
    <d v="2021-09-30T00:00:00"/>
    <s v="glayden"/>
    <s v="drees"/>
    <n v="60836.47"/>
    <s v="EDIA"/>
    <s v="A"/>
    <s v="Labor"/>
    <s v="TEC"/>
    <m/>
    <s v="BNL"/>
    <s v="PED"/>
    <s v="PM"/>
    <x v="0"/>
    <s v="ACT"/>
    <m/>
    <m/>
    <m/>
    <m/>
    <n v="60836.47"/>
    <m/>
    <m/>
    <m/>
    <m/>
    <m/>
    <m/>
    <m/>
    <m/>
    <m/>
    <m/>
    <m/>
    <m/>
    <m/>
    <x v="0"/>
    <x v="0"/>
    <m/>
  </r>
  <r>
    <s v=""/>
    <s v=" 70266_L_FY21"/>
    <s v="6.07.01.01 - 70266 - FY21 Labor Actuals_Q3 &amp; Q4"/>
    <s v="6.07.01.01"/>
    <x v="0"/>
    <d v="2021-04-01T00:00:00"/>
    <d v="2021-09-30T00:00:00"/>
    <s v="egolnar"/>
    <s v="tuozzolo"/>
    <n v="208217.13"/>
    <s v="EDIA"/>
    <s v="A"/>
    <s v="Labor"/>
    <s v="TEC"/>
    <m/>
    <s v="BNL"/>
    <s v="PED"/>
    <s v="PM"/>
    <x v="0"/>
    <s v="ACT"/>
    <m/>
    <m/>
    <m/>
    <m/>
    <n v="208217.13"/>
    <m/>
    <m/>
    <m/>
    <m/>
    <m/>
    <m/>
    <m/>
    <m/>
    <m/>
    <m/>
    <m/>
    <m/>
    <m/>
    <x v="0"/>
    <x v="0"/>
    <m/>
  </r>
  <r>
    <s v=""/>
    <s v=" 70267_M_FY21"/>
    <s v="6.07.01.02 - 70267 - FY21 Nonlabor Actuals_Q3 &amp; Q4"/>
    <s v="6.07.01.02"/>
    <x v="0"/>
    <d v="2021-04-01T00:00:00"/>
    <d v="2021-09-30T00:00:00"/>
    <s v="egolnar"/>
    <s v="tuozzolo"/>
    <n v="583.96"/>
    <s v="EDIA"/>
    <s v="A"/>
    <s v="Nonlabor"/>
    <s v="TEC"/>
    <m/>
    <s v="BNL"/>
    <s v="PED"/>
    <s v="PM"/>
    <x v="0"/>
    <s v="ACT"/>
    <m/>
    <m/>
    <m/>
    <m/>
    <n v="583.96"/>
    <m/>
    <m/>
    <m/>
    <m/>
    <m/>
    <m/>
    <m/>
    <m/>
    <m/>
    <m/>
    <m/>
    <m/>
    <m/>
    <x v="0"/>
    <x v="0"/>
    <m/>
  </r>
  <r>
    <s v=""/>
    <s v=" 70268_L_FY21"/>
    <s v="6.07.02.01 - 70268 - FY21 Labor Actuals_Q3 &amp; Q4"/>
    <s v="6.07.02.01"/>
    <x v="0"/>
    <d v="2021-04-01T00:00:00"/>
    <d v="2021-09-30T00:00:00"/>
    <s v="mahmed"/>
    <s v="jpjamilk"/>
    <n v="1834.35"/>
    <s v="EDIA"/>
    <s v="A"/>
    <s v="Labor"/>
    <s v="TEC"/>
    <m/>
    <s v="BNL"/>
    <s v="PED"/>
    <s v="CONT"/>
    <x v="14"/>
    <s v="ACT"/>
    <m/>
    <m/>
    <m/>
    <m/>
    <n v="1834.35"/>
    <m/>
    <m/>
    <m/>
    <m/>
    <m/>
    <m/>
    <m/>
    <m/>
    <m/>
    <m/>
    <m/>
    <m/>
    <m/>
    <x v="0"/>
    <x v="0"/>
    <m/>
  </r>
  <r>
    <s v=""/>
    <s v=" 70261_L_FY21"/>
    <s v="6.08.01.01.01 - 70261 - FY21 Labo Actuals_Q3 &amp; Q4"/>
    <s v="6.08.01.01.01"/>
    <x v="0"/>
    <d v="2021-04-01T00:00:00"/>
    <d v="2021-09-30T00:00:00"/>
    <s v="jtolle"/>
    <s v="zaltsman"/>
    <n v="124026.54"/>
    <s v="EDIA"/>
    <s v="A"/>
    <s v="Labor"/>
    <s v="TEC"/>
    <m/>
    <s v="BNL"/>
    <s v="PED"/>
    <s v="RF"/>
    <x v="14"/>
    <s v="ACT"/>
    <m/>
    <m/>
    <m/>
    <m/>
    <n v="124026.54"/>
    <m/>
    <m/>
    <m/>
    <m/>
    <m/>
    <m/>
    <m/>
    <m/>
    <m/>
    <m/>
    <m/>
    <m/>
    <m/>
    <x v="0"/>
    <x v="0"/>
    <m/>
  </r>
  <r>
    <s v=""/>
    <s v=" 70287_L_FY21"/>
    <s v="6.09.01 - 70287 - FY21 Labor Actuals_Q3 &amp; Q4"/>
    <s v="6.09.01"/>
    <x v="0"/>
    <d v="2021-04-01T00:00:00"/>
    <d v="2021-09-30T00:00:00"/>
    <s v="glayden"/>
    <s v="ythan"/>
    <n v="5483.15"/>
    <s v="EDIA"/>
    <s v="A"/>
    <s v="Labor"/>
    <s v="TEC"/>
    <m/>
    <s v="BNL"/>
    <s v="PED"/>
    <s v="CRYO"/>
    <x v="2"/>
    <s v="ACT"/>
    <m/>
    <m/>
    <m/>
    <m/>
    <n v="5483.15"/>
    <m/>
    <m/>
    <m/>
    <m/>
    <m/>
    <m/>
    <m/>
    <m/>
    <m/>
    <m/>
    <m/>
    <m/>
    <m/>
    <x v="0"/>
    <x v="0"/>
    <m/>
  </r>
  <r>
    <s v=""/>
    <s v=" 70293_L_FY21"/>
    <s v="6.10.01 - 70293 - FY21 Labor Actuals_Q3 &amp; Q4"/>
    <s v="6.10.01"/>
    <x v="0"/>
    <d v="2021-04-01T00:00:00"/>
    <d v="2021-09-30T00:00:00"/>
    <s v="tlewis"/>
    <s v="elke"/>
    <n v="171475.78"/>
    <s v="EDIA"/>
    <s v="A"/>
    <s v="Labor"/>
    <s v="TEC"/>
    <m/>
    <s v="BNL"/>
    <s v="PED"/>
    <s v="DET"/>
    <x v="0"/>
    <s v="ACT"/>
    <m/>
    <m/>
    <m/>
    <m/>
    <n v="171475.78"/>
    <m/>
    <m/>
    <m/>
    <m/>
    <m/>
    <m/>
    <m/>
    <m/>
    <m/>
    <m/>
    <m/>
    <m/>
    <m/>
    <x v="0"/>
    <x v="0"/>
    <m/>
  </r>
  <r>
    <s v=""/>
    <s v=" 70301_L_FY21"/>
    <s v="6.11.01.01 - 70301 - FY21 Labor Actuals_Q3 &amp; Q4"/>
    <s v="6.11.01.01"/>
    <x v="0"/>
    <d v="2021-04-01T00:00:00"/>
    <d v="2021-09-30T00:00:00"/>
    <s v="apatil"/>
    <s v="cfolz"/>
    <n v="291307.03000000003"/>
    <s v="EDIA"/>
    <s v="A"/>
    <s v="Labor"/>
    <s v="TEC"/>
    <m/>
    <s v="BNL"/>
    <s v="PED"/>
    <s v="INF"/>
    <x v="0"/>
    <s v="ACT"/>
    <m/>
    <m/>
    <m/>
    <m/>
    <n v="291307.03000000003"/>
    <m/>
    <m/>
    <m/>
    <m/>
    <m/>
    <m/>
    <m/>
    <m/>
    <m/>
    <m/>
    <m/>
    <m/>
    <m/>
    <x v="0"/>
    <x v="0"/>
    <m/>
  </r>
  <r>
    <s v=""/>
    <s v=" RD1_0307_1220"/>
    <s v="Design - Beam dump radiation Study [independant] - ESH Scope"/>
    <s v="6.02.03.07"/>
    <x v="0"/>
    <d v="2022-10-03T00:00:00"/>
    <d v="2022-12-01T00:00:00"/>
    <s v="apatil"/>
    <s v="wange"/>
    <n v="0"/>
    <s v="EDIA"/>
    <s v="C"/>
    <s v="Labor"/>
    <s v="OPC"/>
    <m/>
    <s v="BNL"/>
    <s v="R&amp;D"/>
    <s v="AD"/>
    <x v="3"/>
    <m/>
    <m/>
    <m/>
    <m/>
    <m/>
    <m/>
    <m/>
    <m/>
    <m/>
    <m/>
    <m/>
    <m/>
    <m/>
    <m/>
    <m/>
    <m/>
    <m/>
    <m/>
    <m/>
    <x v="0"/>
    <x v="0"/>
    <m/>
  </r>
  <r>
    <s v=""/>
    <s v=" IR_0301_3690"/>
    <s v="HSR MPS - Investigate Necessary Modifications"/>
    <s v="6.06.03.01.01"/>
    <x v="0"/>
    <d v="2022-08-02T00:00:00"/>
    <d v="2022-08-15T00:00:00"/>
    <s v="glayden"/>
    <s v="drees"/>
    <n v="0"/>
    <s v="EDIA"/>
    <s v="C"/>
    <s v="Labor"/>
    <s v="TEC"/>
    <m/>
    <s v="BNL"/>
    <s v="PED"/>
    <s v="AD"/>
    <x v="11"/>
    <m/>
    <m/>
    <m/>
    <m/>
    <m/>
    <m/>
    <m/>
    <m/>
    <m/>
    <m/>
    <m/>
    <m/>
    <m/>
    <m/>
    <m/>
    <m/>
    <m/>
    <m/>
    <m/>
    <x v="0"/>
    <x v="0"/>
    <m/>
  </r>
  <r>
    <s v=""/>
    <s v=" IR_0301_3690"/>
    <s v="HSR MPS - Investigate Necessary Modifications"/>
    <s v="6.06.03.01.01"/>
    <x v="0"/>
    <d v="2022-08-02T00:00:00"/>
    <d v="2022-08-15T00:00:00"/>
    <s v="glayden"/>
    <s v="drees"/>
    <n v="0"/>
    <s v="EDIA"/>
    <s v="C"/>
    <s v="Labor"/>
    <s v="TEC"/>
    <m/>
    <s v="BNL"/>
    <s v="PED"/>
    <s v="AD"/>
    <x v="11"/>
    <m/>
    <m/>
    <m/>
    <m/>
    <m/>
    <m/>
    <m/>
    <m/>
    <m/>
    <m/>
    <m/>
    <m/>
    <m/>
    <m/>
    <m/>
    <m/>
    <m/>
    <m/>
    <m/>
    <x v="0"/>
    <x v="0"/>
    <m/>
  </r>
  <r>
    <s v=""/>
    <s v=" SR_0501_1401"/>
    <s v="RF 200KW PWR: Prepare Spec/SOW"/>
    <s v="6.08.06.01"/>
    <x v="0"/>
    <d v="2025-12-09T00:00:00"/>
    <d v="2026-06-01T00:00:00"/>
    <s v="jtolle"/>
    <s v="zaltsman"/>
    <n v="155427.85"/>
    <s v="EDIA"/>
    <s v="C"/>
    <s v="Labor"/>
    <s v="TEC"/>
    <m/>
    <s v="BNL"/>
    <s v="Const.Procure"/>
    <s v="RF"/>
    <x v="10"/>
    <s v="D50.APP01.A"/>
    <m/>
    <m/>
    <m/>
    <m/>
    <m/>
    <m/>
    <m/>
    <m/>
    <m/>
    <n v="155427.85"/>
    <m/>
    <m/>
    <m/>
    <m/>
    <m/>
    <m/>
    <m/>
    <m/>
    <x v="0"/>
    <x v="0"/>
    <m/>
  </r>
  <r>
    <s v=""/>
    <s v=" SR_0501_1401"/>
    <s v="RF 200KW PWR: Prepare Spec/SOW"/>
    <s v="6.08.06.01"/>
    <x v="0"/>
    <d v="2025-12-09T00:00:00"/>
    <d v="2026-06-01T00:00:00"/>
    <s v="jtolle"/>
    <s v="zaltsman"/>
    <n v="8153.27"/>
    <s v="EDIA"/>
    <s v="C"/>
    <s v="Labor"/>
    <s v="TEC"/>
    <m/>
    <s v="BNL"/>
    <s v="Const.Procure"/>
    <s v="RF"/>
    <x v="10"/>
    <s v="D50.APP01.A"/>
    <m/>
    <m/>
    <m/>
    <m/>
    <m/>
    <m/>
    <m/>
    <m/>
    <m/>
    <n v="8153.27"/>
    <m/>
    <m/>
    <m/>
    <m/>
    <m/>
    <m/>
    <m/>
    <m/>
    <x v="0"/>
    <x v="0"/>
    <m/>
  </r>
  <r>
    <s v=""/>
    <s v=" SR_0501_1401"/>
    <s v="RF 200KW PWR: Prepare Spec/SOW"/>
    <s v="6.08.06.01"/>
    <x v="0"/>
    <d v="2025-12-09T00:00:00"/>
    <d v="2026-06-01T00:00:00"/>
    <s v="jtolle"/>
    <s v="zaltsman"/>
    <n v="91553.919999999998"/>
    <s v="EDIA"/>
    <s v="C"/>
    <s v="Labor"/>
    <s v="TEC"/>
    <m/>
    <s v="BNL"/>
    <s v="Const.Procure"/>
    <s v="RF"/>
    <x v="10"/>
    <s v="D50.APP01.A"/>
    <m/>
    <m/>
    <m/>
    <m/>
    <m/>
    <m/>
    <m/>
    <m/>
    <m/>
    <n v="91553.919999999998"/>
    <m/>
    <m/>
    <m/>
    <m/>
    <m/>
    <m/>
    <m/>
    <m/>
    <x v="0"/>
    <x v="0"/>
    <m/>
  </r>
  <r>
    <s v=""/>
    <s v=" SR_0501_1403"/>
    <s v="RF 200KW PWR: Prepare RFI"/>
    <s v="6.08.06.01"/>
    <x v="0"/>
    <d v="2026-06-30T00:00:00"/>
    <d v="2026-08-25T00:00:00"/>
    <s v="jtolle"/>
    <s v="zaltsman"/>
    <n v="23844.05"/>
    <s v="EDIA"/>
    <s v="C"/>
    <s v="Labor"/>
    <s v="TEC"/>
    <m/>
    <s v="BNL"/>
    <s v="Const.Procure"/>
    <s v="RF"/>
    <x v="10"/>
    <s v="D50.APP01.A"/>
    <m/>
    <m/>
    <m/>
    <m/>
    <m/>
    <m/>
    <m/>
    <m/>
    <m/>
    <n v="23844.05"/>
    <m/>
    <m/>
    <m/>
    <m/>
    <m/>
    <m/>
    <m/>
    <m/>
    <x v="0"/>
    <x v="0"/>
    <m/>
  </r>
  <r>
    <s v=""/>
    <s v=" E08_10000"/>
    <s v="295 MHz Cavity (RCS Bunch Merge 1) - Preliminary Design"/>
    <s v="6.08.05.01"/>
    <x v="0"/>
    <d v="2022-10-03T00:00:00"/>
    <d v="2023-08-10T00:00:00"/>
    <s v="jtolle"/>
    <s v="zaltsman"/>
    <n v="21873.68"/>
    <s v="EDIA"/>
    <s v="C"/>
    <s v="Labor"/>
    <s v="TEC"/>
    <m/>
    <s v="BNL"/>
    <s v="PED"/>
    <s v="RF"/>
    <x v="11"/>
    <s v="S.P097"/>
    <m/>
    <m/>
    <m/>
    <m/>
    <m/>
    <m/>
    <n v="21873.68"/>
    <m/>
    <m/>
    <m/>
    <m/>
    <m/>
    <m/>
    <m/>
    <m/>
    <m/>
    <m/>
    <m/>
    <x v="0"/>
    <x v="0"/>
    <m/>
  </r>
  <r>
    <s v=""/>
    <s v=" E08_10000"/>
    <s v="295 MHz Cavity (RCS Bunch Merge 1) - Preliminary Design"/>
    <s v="6.08.05.01"/>
    <x v="0"/>
    <d v="2022-10-03T00:00:00"/>
    <d v="2023-08-10T00:00:00"/>
    <s v="jtolle"/>
    <s v="zaltsman"/>
    <n v="14826.22"/>
    <s v="EDIA"/>
    <s v="C"/>
    <s v="Labor"/>
    <s v="TEC"/>
    <m/>
    <s v="BNL"/>
    <s v="PED"/>
    <s v="RF"/>
    <x v="11"/>
    <s v="S.P097"/>
    <m/>
    <m/>
    <m/>
    <m/>
    <m/>
    <m/>
    <n v="14826.22"/>
    <m/>
    <m/>
    <m/>
    <m/>
    <m/>
    <m/>
    <m/>
    <m/>
    <m/>
    <m/>
    <m/>
    <x v="0"/>
    <x v="0"/>
    <m/>
  </r>
  <r>
    <s v=""/>
    <s v=" E08_10010"/>
    <s v="295 MHz Cavity (RCS Bunch Merge 1) Tuner - Preliminary Design"/>
    <s v="6.08.05.01"/>
    <x v="0"/>
    <d v="2022-10-03T00:00:00"/>
    <d v="2023-08-10T00:00:00"/>
    <s v="jtolle"/>
    <s v="zaltsman"/>
    <n v="15014.99"/>
    <s v="EDIA"/>
    <s v="C"/>
    <s v="Labor"/>
    <s v="TEC"/>
    <m/>
    <s v="BNL"/>
    <s v="PED"/>
    <s v="RF"/>
    <x v="11"/>
    <s v="P.S476"/>
    <m/>
    <m/>
    <m/>
    <m/>
    <m/>
    <m/>
    <n v="15014.99"/>
    <m/>
    <m/>
    <m/>
    <m/>
    <m/>
    <m/>
    <m/>
    <m/>
    <m/>
    <m/>
    <m/>
    <x v="0"/>
    <x v="0"/>
    <m/>
  </r>
  <r>
    <s v=""/>
    <s v=" E08_10010"/>
    <s v="295 MHz Cavity (RCS Bunch Merge 1) Tuner - Preliminary Design"/>
    <s v="6.08.05.01"/>
    <x v="0"/>
    <d v="2022-10-03T00:00:00"/>
    <d v="2023-08-10T00:00:00"/>
    <s v="jtolle"/>
    <s v="zaltsman"/>
    <n v="8820.66"/>
    <s v="EDIA"/>
    <s v="C"/>
    <s v="Labor"/>
    <s v="TEC"/>
    <m/>
    <s v="BNL"/>
    <s v="PED"/>
    <s v="RF"/>
    <x v="11"/>
    <s v="P.S476"/>
    <m/>
    <m/>
    <m/>
    <m/>
    <m/>
    <m/>
    <n v="8820.66"/>
    <m/>
    <m/>
    <m/>
    <m/>
    <m/>
    <m/>
    <m/>
    <m/>
    <m/>
    <m/>
    <m/>
    <x v="0"/>
    <x v="0"/>
    <m/>
  </r>
  <r>
    <s v=""/>
    <s v=" E08_10020"/>
    <s v="295 MHz Cavity (RCS Bunch Merge 1) Window - Preliminary Design"/>
    <s v="6.08.05.01"/>
    <x v="0"/>
    <d v="2022-10-03T00:00:00"/>
    <d v="2023-08-10T00:00:00"/>
    <s v="jtolle"/>
    <s v="zaltsman"/>
    <n v="15014.99"/>
    <s v="EDIA"/>
    <s v="C"/>
    <s v="Labor"/>
    <s v="TEC"/>
    <m/>
    <s v="BNL"/>
    <s v="PED"/>
    <s v="RF"/>
    <x v="11"/>
    <s v="P.S477"/>
    <m/>
    <m/>
    <m/>
    <m/>
    <m/>
    <m/>
    <n v="15014.99"/>
    <m/>
    <m/>
    <m/>
    <m/>
    <m/>
    <m/>
    <m/>
    <m/>
    <m/>
    <m/>
    <m/>
    <x v="0"/>
    <x v="0"/>
    <m/>
  </r>
  <r>
    <s v=""/>
    <s v=" E08_10020"/>
    <s v="295 MHz Cavity (RCS Bunch Merge 1) Window - Preliminary Design"/>
    <s v="6.08.05.01"/>
    <x v="0"/>
    <d v="2022-10-03T00:00:00"/>
    <d v="2023-08-10T00:00:00"/>
    <s v="jtolle"/>
    <s v="zaltsman"/>
    <n v="8820.66"/>
    <s v="EDIA"/>
    <s v="C"/>
    <s v="Labor"/>
    <s v="TEC"/>
    <m/>
    <s v="BNL"/>
    <s v="PED"/>
    <s v="RF"/>
    <x v="11"/>
    <s v="P.S477"/>
    <m/>
    <m/>
    <m/>
    <m/>
    <m/>
    <m/>
    <n v="8820.66"/>
    <m/>
    <m/>
    <m/>
    <m/>
    <m/>
    <m/>
    <m/>
    <m/>
    <m/>
    <m/>
    <m/>
    <x v="0"/>
    <x v="0"/>
    <m/>
  </r>
  <r>
    <s v=""/>
    <s v=" E08_10030"/>
    <s v="295 MHz Cavity (RCS Bunch Merge 1) Damper - Preliminary Design"/>
    <s v="6.08.05.01"/>
    <x v="0"/>
    <d v="2022-10-03T00:00:00"/>
    <d v="2023-08-10T00:00:00"/>
    <s v="jtolle"/>
    <s v="zaltsman"/>
    <n v="15014.99"/>
    <s v="EDIA"/>
    <s v="C"/>
    <s v="Labor"/>
    <s v="TEC"/>
    <m/>
    <s v="BNL"/>
    <s v="PED"/>
    <s v="RF"/>
    <x v="11"/>
    <s v="P.S478"/>
    <m/>
    <m/>
    <m/>
    <m/>
    <m/>
    <m/>
    <n v="15014.99"/>
    <m/>
    <m/>
    <m/>
    <m/>
    <m/>
    <m/>
    <m/>
    <m/>
    <m/>
    <m/>
    <m/>
    <x v="0"/>
    <x v="0"/>
    <m/>
  </r>
  <r>
    <s v=""/>
    <s v=" E08_10030"/>
    <s v="295 MHz Cavity (RCS Bunch Merge 1) Damper - Preliminary Design"/>
    <s v="6.08.05.01"/>
    <x v="0"/>
    <d v="2022-10-03T00:00:00"/>
    <d v="2023-08-10T00:00:00"/>
    <s v="jtolle"/>
    <s v="zaltsman"/>
    <n v="7487.26"/>
    <s v="EDIA"/>
    <s v="C"/>
    <s v="Labor"/>
    <s v="TEC"/>
    <m/>
    <s v="BNL"/>
    <s v="PED"/>
    <s v="RF"/>
    <x v="11"/>
    <s v="P.S478"/>
    <m/>
    <m/>
    <m/>
    <m/>
    <m/>
    <m/>
    <n v="7487.26"/>
    <m/>
    <m/>
    <m/>
    <m/>
    <m/>
    <m/>
    <m/>
    <m/>
    <m/>
    <m/>
    <m/>
    <x v="0"/>
    <x v="0"/>
    <m/>
  </r>
  <r>
    <s v=""/>
    <s v=" E08_10030"/>
    <s v="295 MHz Cavity (RCS Bunch Merge 1) Damper - Preliminary Design"/>
    <s v="6.08.05.01"/>
    <x v="0"/>
    <d v="2022-10-03T00:00:00"/>
    <d v="2023-08-10T00:00:00"/>
    <s v="jtolle"/>
    <s v="zaltsman"/>
    <n v="8820.66"/>
    <s v="EDIA"/>
    <s v="C"/>
    <s v="Labor"/>
    <s v="TEC"/>
    <m/>
    <s v="BNL"/>
    <s v="PED"/>
    <s v="RF"/>
    <x v="11"/>
    <s v="P.S478"/>
    <m/>
    <m/>
    <m/>
    <m/>
    <m/>
    <m/>
    <n v="8820.66"/>
    <m/>
    <m/>
    <m/>
    <m/>
    <m/>
    <m/>
    <m/>
    <m/>
    <m/>
    <m/>
    <m/>
    <x v="0"/>
    <x v="0"/>
    <m/>
  </r>
  <r>
    <s v=""/>
    <s v=" E08_10005"/>
    <s v="295 MHz Cavity (RCS Bunch Merge 1) - Final Design"/>
    <s v="6.08.05.01"/>
    <x v="0"/>
    <d v="2023-08-11T00:00:00"/>
    <d v="2024-08-07T00:00:00"/>
    <s v="jtolle"/>
    <s v="zaltsman"/>
    <n v="85051.64"/>
    <s v="EDIA"/>
    <s v="C"/>
    <s v="Labor"/>
    <s v="TEC"/>
    <m/>
    <s v="BNL"/>
    <s v="PED"/>
    <s v="RF"/>
    <x v="6"/>
    <s v="S.P097"/>
    <m/>
    <m/>
    <m/>
    <m/>
    <m/>
    <m/>
    <n v="12003.26"/>
    <n v="73048.39"/>
    <m/>
    <m/>
    <m/>
    <m/>
    <m/>
    <m/>
    <m/>
    <m/>
    <m/>
    <m/>
    <x v="0"/>
    <x v="0"/>
    <m/>
  </r>
  <r>
    <s v=""/>
    <s v=" E08_10005"/>
    <s v="295 MHz Cavity (RCS Bunch Merge 1) - Final Design"/>
    <s v="6.08.05.01"/>
    <x v="0"/>
    <d v="2023-08-11T00:00:00"/>
    <d v="2024-08-07T00:00:00"/>
    <s v="jtolle"/>
    <s v="zaltsman"/>
    <n v="24613.82"/>
    <s v="EDIA"/>
    <s v="C"/>
    <s v="Labor"/>
    <s v="TEC"/>
    <m/>
    <s v="BNL"/>
    <s v="PED"/>
    <s v="RF"/>
    <x v="6"/>
    <s v="S.P097"/>
    <m/>
    <m/>
    <m/>
    <m/>
    <m/>
    <m/>
    <n v="3473.73"/>
    <n v="21140.1"/>
    <m/>
    <m/>
    <m/>
    <m/>
    <m/>
    <m/>
    <m/>
    <m/>
    <m/>
    <m/>
    <x v="0"/>
    <x v="0"/>
    <m/>
  </r>
  <r>
    <s v=""/>
    <s v=" E08_10005"/>
    <s v="295 MHz Cavity (RCS Bunch Merge 1) - Final Design"/>
    <s v="6.08.05.01"/>
    <x v="0"/>
    <d v="2023-08-11T00:00:00"/>
    <d v="2024-08-07T00:00:00"/>
    <s v="jtolle"/>
    <s v="zaltsman"/>
    <n v="42962.07"/>
    <s v="EDIA"/>
    <s v="C"/>
    <s v="Labor"/>
    <s v="TEC"/>
    <m/>
    <s v="BNL"/>
    <s v="PED"/>
    <s v="RF"/>
    <x v="6"/>
    <s v="S.P097"/>
    <m/>
    <m/>
    <m/>
    <m/>
    <m/>
    <m/>
    <n v="6063.2"/>
    <n v="36898.870000000003"/>
    <m/>
    <m/>
    <m/>
    <m/>
    <m/>
    <m/>
    <m/>
    <m/>
    <m/>
    <m/>
    <x v="0"/>
    <x v="0"/>
    <m/>
  </r>
  <r>
    <s v=""/>
    <s v=" E08_10005"/>
    <s v="295 MHz Cavity (RCS Bunch Merge 1) - Final Design"/>
    <s v="6.08.05.01"/>
    <x v="0"/>
    <d v="2023-08-11T00:00:00"/>
    <d v="2024-08-07T00:00:00"/>
    <s v="jtolle"/>
    <s v="zaltsman"/>
    <n v="57994.55"/>
    <s v="EDIA"/>
    <s v="C"/>
    <s v="Labor"/>
    <s v="TEC"/>
    <m/>
    <s v="BNL"/>
    <s v="PED"/>
    <s v="RF"/>
    <x v="6"/>
    <s v="S.P097"/>
    <m/>
    <m/>
    <m/>
    <m/>
    <m/>
    <m/>
    <n v="8184.72"/>
    <n v="49809.84"/>
    <m/>
    <m/>
    <m/>
    <m/>
    <m/>
    <m/>
    <m/>
    <m/>
    <m/>
    <m/>
    <x v="0"/>
    <x v="0"/>
    <m/>
  </r>
  <r>
    <s v=""/>
    <s v=" E08_10025"/>
    <s v="295 MHz Cavity (RCS Bunch Merge 1) Window - Final Design"/>
    <s v="6.08.05.01"/>
    <x v="0"/>
    <d v="2023-08-11T00:00:00"/>
    <d v="2024-08-07T00:00:00"/>
    <s v="jtolle"/>
    <s v="zaltsman"/>
    <n v="85051.64"/>
    <s v="EDIA"/>
    <s v="C"/>
    <s v="Labor"/>
    <s v="TEC"/>
    <m/>
    <s v="BNL"/>
    <s v="PED"/>
    <s v="RF"/>
    <x v="6"/>
    <s v="P.S477"/>
    <m/>
    <m/>
    <m/>
    <m/>
    <m/>
    <m/>
    <n v="12003.26"/>
    <n v="73048.39"/>
    <m/>
    <m/>
    <m/>
    <m/>
    <m/>
    <m/>
    <m/>
    <m/>
    <m/>
    <m/>
    <x v="0"/>
    <x v="0"/>
    <m/>
  </r>
  <r>
    <s v=""/>
    <s v=" E08_10025"/>
    <s v="295 MHz Cavity (RCS Bunch Merge 1) Window - Final Design"/>
    <s v="6.08.05.01"/>
    <x v="0"/>
    <d v="2023-08-11T00:00:00"/>
    <d v="2024-08-07T00:00:00"/>
    <s v="jtolle"/>
    <s v="zaltsman"/>
    <n v="24613.82"/>
    <s v="EDIA"/>
    <s v="C"/>
    <s v="Labor"/>
    <s v="TEC"/>
    <m/>
    <s v="BNL"/>
    <s v="PED"/>
    <s v="RF"/>
    <x v="6"/>
    <s v="P.S477"/>
    <m/>
    <m/>
    <m/>
    <m/>
    <m/>
    <m/>
    <n v="3473.73"/>
    <n v="21140.1"/>
    <m/>
    <m/>
    <m/>
    <m/>
    <m/>
    <m/>
    <m/>
    <m/>
    <m/>
    <m/>
    <x v="0"/>
    <x v="0"/>
    <m/>
  </r>
  <r>
    <s v=""/>
    <s v=" E08_10025"/>
    <s v="295 MHz Cavity (RCS Bunch Merge 1) Window - Final Design"/>
    <s v="6.08.05.01"/>
    <x v="0"/>
    <d v="2023-08-11T00:00:00"/>
    <d v="2024-08-07T00:00:00"/>
    <s v="jtolle"/>
    <s v="zaltsman"/>
    <n v="32460.23"/>
    <s v="EDIA"/>
    <s v="C"/>
    <s v="Labor"/>
    <s v="TEC"/>
    <m/>
    <s v="BNL"/>
    <s v="PED"/>
    <s v="RF"/>
    <x v="6"/>
    <s v="P.S477"/>
    <m/>
    <m/>
    <m/>
    <m/>
    <m/>
    <m/>
    <n v="4581.08"/>
    <n v="27879.15"/>
    <m/>
    <m/>
    <m/>
    <m/>
    <m/>
    <m/>
    <m/>
    <m/>
    <m/>
    <m/>
    <x v="0"/>
    <x v="0"/>
    <m/>
  </r>
  <r>
    <s v=""/>
    <s v=" E08_10025"/>
    <s v="295 MHz Cavity (RCS Bunch Merge 1) Window - Final Design"/>
    <s v="6.08.05.01"/>
    <x v="0"/>
    <d v="2023-08-11T00:00:00"/>
    <d v="2024-08-07T00:00:00"/>
    <s v="jtolle"/>
    <s v="zaltsman"/>
    <n v="43495.92"/>
    <s v="EDIA"/>
    <s v="C"/>
    <s v="Labor"/>
    <s v="TEC"/>
    <m/>
    <s v="BNL"/>
    <s v="PED"/>
    <s v="RF"/>
    <x v="6"/>
    <s v="P.S477"/>
    <m/>
    <m/>
    <m/>
    <m/>
    <m/>
    <m/>
    <n v="6138.54"/>
    <n v="37357.379999999997"/>
    <m/>
    <m/>
    <m/>
    <m/>
    <m/>
    <m/>
    <m/>
    <m/>
    <m/>
    <m/>
    <x v="0"/>
    <x v="0"/>
    <m/>
  </r>
  <r>
    <s v=""/>
    <s v=" E08_10015"/>
    <s v="295 MHz Cavity (RCS Bunch Merge 1) Tuner - Final Design"/>
    <s v="6.08.05.01"/>
    <x v="0"/>
    <d v="2023-08-11T00:00:00"/>
    <d v="2024-08-07T00:00:00"/>
    <s v="jtolle"/>
    <s v="zaltsman"/>
    <n v="42525.82"/>
    <s v="EDIA"/>
    <s v="C"/>
    <s v="Labor"/>
    <s v="TEC"/>
    <m/>
    <s v="BNL"/>
    <s v="PED"/>
    <s v="RF"/>
    <x v="6"/>
    <s v="P.S476"/>
    <m/>
    <m/>
    <m/>
    <m/>
    <m/>
    <m/>
    <n v="6001.63"/>
    <n v="36524.19"/>
    <m/>
    <m/>
    <m/>
    <m/>
    <m/>
    <m/>
    <m/>
    <m/>
    <m/>
    <m/>
    <x v="0"/>
    <x v="0"/>
    <m/>
  </r>
  <r>
    <s v=""/>
    <s v=" E08_10015"/>
    <s v="295 MHz Cavity (RCS Bunch Merge 1) Tuner - Final Design"/>
    <s v="6.08.05.01"/>
    <x v="0"/>
    <d v="2023-08-11T00:00:00"/>
    <d v="2024-08-07T00:00:00"/>
    <s v="jtolle"/>
    <s v="zaltsman"/>
    <n v="6563.69"/>
    <s v="EDIA"/>
    <s v="C"/>
    <s v="Labor"/>
    <s v="TEC"/>
    <m/>
    <s v="BNL"/>
    <s v="PED"/>
    <s v="RF"/>
    <x v="6"/>
    <s v="P.S476"/>
    <m/>
    <m/>
    <m/>
    <m/>
    <m/>
    <m/>
    <n v="926.33"/>
    <n v="5637.36"/>
    <m/>
    <m/>
    <m/>
    <m/>
    <m/>
    <m/>
    <m/>
    <m/>
    <m/>
    <m/>
    <x v="0"/>
    <x v="0"/>
    <m/>
  </r>
  <r>
    <s v=""/>
    <s v=" E08_10015"/>
    <s v="295 MHz Cavity (RCS Bunch Merge 1) Tuner - Final Design"/>
    <s v="6.08.05.01"/>
    <x v="0"/>
    <d v="2023-08-11T00:00:00"/>
    <d v="2024-08-07T00:00:00"/>
    <s v="jtolle"/>
    <s v="zaltsman"/>
    <n v="32460.23"/>
    <s v="EDIA"/>
    <s v="C"/>
    <s v="Labor"/>
    <s v="TEC"/>
    <m/>
    <s v="BNL"/>
    <s v="PED"/>
    <s v="RF"/>
    <x v="6"/>
    <s v="P.S476"/>
    <m/>
    <m/>
    <m/>
    <m/>
    <m/>
    <m/>
    <n v="4581.08"/>
    <n v="27879.15"/>
    <m/>
    <m/>
    <m/>
    <m/>
    <m/>
    <m/>
    <m/>
    <m/>
    <m/>
    <m/>
    <x v="0"/>
    <x v="0"/>
    <m/>
  </r>
  <r>
    <s v=""/>
    <s v=" E08_10015"/>
    <s v="295 MHz Cavity (RCS Bunch Merge 1) Tuner - Final Design"/>
    <s v="6.08.05.01"/>
    <x v="0"/>
    <d v="2023-08-11T00:00:00"/>
    <d v="2024-08-07T00:00:00"/>
    <s v="jtolle"/>
    <s v="zaltsman"/>
    <n v="29963.85"/>
    <s v="EDIA"/>
    <s v="C"/>
    <s v="Labor"/>
    <s v="TEC"/>
    <m/>
    <s v="BNL"/>
    <s v="PED"/>
    <s v="RF"/>
    <x v="6"/>
    <s v="P.S476"/>
    <m/>
    <m/>
    <m/>
    <m/>
    <m/>
    <m/>
    <n v="4228.7700000000004"/>
    <n v="25735.08"/>
    <m/>
    <m/>
    <m/>
    <m/>
    <m/>
    <m/>
    <m/>
    <m/>
    <m/>
    <m/>
    <x v="0"/>
    <x v="0"/>
    <m/>
  </r>
  <r>
    <s v=""/>
    <s v=" E08_10035"/>
    <s v="295 MHz Cavity (RCS Bunch Merge 1) Damper - Final Design"/>
    <s v="6.08.05.01"/>
    <x v="0"/>
    <d v="2023-08-11T00:00:00"/>
    <d v="2024-08-07T00:00:00"/>
    <s v="jtolle"/>
    <s v="zaltsman"/>
    <n v="42525.82"/>
    <s v="CON"/>
    <s v="C"/>
    <s v="Labor"/>
    <s v="TEC"/>
    <m/>
    <s v="BNL"/>
    <s v="PED"/>
    <s v="RF"/>
    <x v="6"/>
    <s v="P.S478"/>
    <m/>
    <m/>
    <m/>
    <m/>
    <m/>
    <m/>
    <n v="6001.63"/>
    <n v="36524.19"/>
    <m/>
    <m/>
    <m/>
    <m/>
    <m/>
    <m/>
    <m/>
    <m/>
    <m/>
    <m/>
    <x v="0"/>
    <x v="0"/>
    <m/>
  </r>
  <r>
    <s v=""/>
    <s v=" E08_10035"/>
    <s v="295 MHz Cavity (RCS Bunch Merge 1) Damper - Final Design"/>
    <s v="6.08.05.01"/>
    <x v="0"/>
    <d v="2023-08-11T00:00:00"/>
    <d v="2024-08-07T00:00:00"/>
    <s v="jtolle"/>
    <s v="zaltsman"/>
    <n v="18870.599999999999"/>
    <s v="CON"/>
    <s v="C"/>
    <s v="Labor"/>
    <s v="TEC"/>
    <m/>
    <s v="BNL"/>
    <s v="PED"/>
    <s v="RF"/>
    <x v="6"/>
    <s v="P.S478"/>
    <m/>
    <m/>
    <m/>
    <m/>
    <m/>
    <m/>
    <n v="2663.19"/>
    <n v="16207.41"/>
    <m/>
    <m/>
    <m/>
    <m/>
    <m/>
    <m/>
    <m/>
    <m/>
    <m/>
    <m/>
    <x v="0"/>
    <x v="0"/>
    <m/>
  </r>
  <r>
    <s v=""/>
    <s v=" E08_10035"/>
    <s v="295 MHz Cavity (RCS Bunch Merge 1) Damper - Final Design"/>
    <s v="6.08.05.01"/>
    <x v="0"/>
    <d v="2023-08-11T00:00:00"/>
    <d v="2024-08-07T00:00:00"/>
    <s v="jtolle"/>
    <s v="zaltsman"/>
    <n v="32460.23"/>
    <s v="CON"/>
    <s v="C"/>
    <s v="Labor"/>
    <s v="TEC"/>
    <m/>
    <s v="BNL"/>
    <s v="PED"/>
    <s v="RF"/>
    <x v="6"/>
    <s v="P.S478"/>
    <m/>
    <m/>
    <m/>
    <m/>
    <m/>
    <m/>
    <n v="4581.08"/>
    <n v="27879.15"/>
    <m/>
    <m/>
    <m/>
    <m/>
    <m/>
    <m/>
    <m/>
    <m/>
    <m/>
    <m/>
    <x v="0"/>
    <x v="0"/>
    <m/>
  </r>
  <r>
    <s v=""/>
    <s v=" E08_10035"/>
    <s v="295 MHz Cavity (RCS Bunch Merge 1) Damper - Final Design"/>
    <s v="6.08.05.01"/>
    <x v="0"/>
    <d v="2023-08-11T00:00:00"/>
    <d v="2024-08-07T00:00:00"/>
    <s v="jtolle"/>
    <s v="zaltsman"/>
    <n v="43495.92"/>
    <s v="CON"/>
    <s v="C"/>
    <s v="Labor"/>
    <s v="TEC"/>
    <m/>
    <s v="BNL"/>
    <s v="PED"/>
    <s v="RF"/>
    <x v="6"/>
    <s v="P.S478"/>
    <m/>
    <m/>
    <m/>
    <m/>
    <m/>
    <m/>
    <n v="6138.54"/>
    <n v="37357.379999999997"/>
    <m/>
    <m/>
    <m/>
    <m/>
    <m/>
    <m/>
    <m/>
    <m/>
    <m/>
    <m/>
    <x v="0"/>
    <x v="0"/>
    <m/>
  </r>
  <r>
    <s v=""/>
    <s v=" E08_10080"/>
    <s v="295 MHz Cavity (RCS Bunch Merge 1) - Prepare Spec/SOW/APP"/>
    <s v="6.08.05.01"/>
    <x v="0"/>
    <d v="2024-08-08T00:00:00"/>
    <d v="2024-12-18T00:00:00"/>
    <s v="jtolle"/>
    <s v="zaltsman"/>
    <n v="45918.49"/>
    <s v="CON"/>
    <s v="C"/>
    <s v="Labor"/>
    <s v="TEC"/>
    <m/>
    <s v="BNL"/>
    <s v="Const.Procure"/>
    <s v="RF"/>
    <x v="10"/>
    <s v="S.P097"/>
    <m/>
    <m/>
    <m/>
    <m/>
    <m/>
    <m/>
    <m/>
    <n v="18877.599999999999"/>
    <n v="27040.89"/>
    <m/>
    <m/>
    <m/>
    <m/>
    <m/>
    <m/>
    <m/>
    <m/>
    <m/>
    <x v="0"/>
    <x v="0"/>
    <m/>
  </r>
  <r>
    <s v=""/>
    <s v=" E08_10080"/>
    <s v="295 MHz Cavity (RCS Bunch Merge 1) - Prepare Spec/SOW/APP"/>
    <s v="6.08.05.01"/>
    <x v="0"/>
    <d v="2024-08-08T00:00:00"/>
    <d v="2024-12-18T00:00:00"/>
    <s v="jtolle"/>
    <s v="zaltsman"/>
    <n v="15665.01"/>
    <s v="CON"/>
    <s v="C"/>
    <s v="Labor"/>
    <s v="TEC"/>
    <m/>
    <s v="BNL"/>
    <s v="Const.Procure"/>
    <s v="RF"/>
    <x v="10"/>
    <s v="S.P097"/>
    <m/>
    <m/>
    <m/>
    <m/>
    <m/>
    <m/>
    <m/>
    <n v="6440.06"/>
    <n v="9224.9500000000007"/>
    <m/>
    <m/>
    <m/>
    <m/>
    <m/>
    <m/>
    <m/>
    <m/>
    <m/>
    <x v="0"/>
    <x v="0"/>
    <m/>
  </r>
  <r>
    <s v=""/>
    <s v=" E08_10080"/>
    <s v="295 MHz Cavity (RCS Bunch Merge 1) - Prepare Spec/SOW/APP"/>
    <s v="6.08.05.01"/>
    <x v="0"/>
    <d v="2024-08-08T00:00:00"/>
    <d v="2024-12-18T00:00:00"/>
    <s v="jtolle"/>
    <s v="zaltsman"/>
    <n v="48953.14"/>
    <s v="CON"/>
    <s v="C"/>
    <s v="Labor"/>
    <s v="TEC"/>
    <m/>
    <s v="BNL"/>
    <s v="Const.Procure"/>
    <s v="RF"/>
    <x v="10"/>
    <s v="S.P097"/>
    <m/>
    <m/>
    <m/>
    <m/>
    <m/>
    <m/>
    <m/>
    <n v="20125.18"/>
    <n v="28827.96"/>
    <m/>
    <m/>
    <m/>
    <m/>
    <m/>
    <m/>
    <m/>
    <m/>
    <m/>
    <x v="0"/>
    <x v="0"/>
    <m/>
  </r>
  <r>
    <s v=""/>
    <s v=" E08_10085"/>
    <s v="295 MHz Cavity (RCS Bunch Merge 1) - Manufacturing Support"/>
    <s v="6.08.05.01"/>
    <x v="0"/>
    <d v="2025-12-10T00:00:00"/>
    <d v="2026-09-10T00:00:00"/>
    <s v="jtolle"/>
    <s v="zaltsman"/>
    <n v="26775.37"/>
    <s v="CON"/>
    <s v="C"/>
    <s v="Labor"/>
    <s v="TEC"/>
    <m/>
    <s v="BNL"/>
    <s v="Const.Fabricate"/>
    <s v="RF"/>
    <x v="9"/>
    <s v="S.P097"/>
    <s v="APP00215"/>
    <m/>
    <m/>
    <m/>
    <m/>
    <m/>
    <m/>
    <m/>
    <m/>
    <n v="26775.37"/>
    <m/>
    <m/>
    <m/>
    <m/>
    <m/>
    <m/>
    <m/>
    <m/>
    <x v="0"/>
    <x v="0"/>
    <m/>
  </r>
  <r>
    <s v=""/>
    <s v=" E08_10085"/>
    <s v="295 MHz Cavity (RCS Bunch Merge 1) - Manufacturing Support"/>
    <s v="6.08.05.01"/>
    <x v="0"/>
    <d v="2025-12-10T00:00:00"/>
    <d v="2026-09-10T00:00:00"/>
    <s v="jtolle"/>
    <s v="zaltsman"/>
    <n v="26775.37"/>
    <s v="CON"/>
    <s v="C"/>
    <s v="Labor"/>
    <s v="TEC"/>
    <m/>
    <s v="BNL"/>
    <s v="Const.Fabricate"/>
    <s v="RF"/>
    <x v="9"/>
    <s v="S.P097"/>
    <s v="APP00215"/>
    <m/>
    <m/>
    <m/>
    <m/>
    <m/>
    <m/>
    <m/>
    <m/>
    <n v="26775.37"/>
    <m/>
    <m/>
    <m/>
    <m/>
    <m/>
    <m/>
    <m/>
    <m/>
    <x v="0"/>
    <x v="0"/>
    <m/>
  </r>
  <r>
    <s v=""/>
    <s v=" E08_10085"/>
    <s v="295 MHz Cavity (RCS Bunch Merge 1) - Manufacturing Support"/>
    <s v="6.08.05.01"/>
    <x v="0"/>
    <d v="2025-12-10T00:00:00"/>
    <d v="2026-09-10T00:00:00"/>
    <s v="jtolle"/>
    <s v="zaltsman"/>
    <n v="20552.330000000002"/>
    <s v="CON"/>
    <s v="C"/>
    <s v="Labor"/>
    <s v="TEC"/>
    <m/>
    <s v="BNL"/>
    <s v="Const.Fabricate"/>
    <s v="RF"/>
    <x v="9"/>
    <s v="S.P097"/>
    <s v="APP00215"/>
    <m/>
    <m/>
    <m/>
    <m/>
    <m/>
    <m/>
    <m/>
    <m/>
    <n v="20552.330000000002"/>
    <m/>
    <m/>
    <m/>
    <m/>
    <m/>
    <m/>
    <m/>
    <m/>
    <x v="0"/>
    <x v="0"/>
    <m/>
  </r>
  <r>
    <s v=""/>
    <s v=" E08_10085"/>
    <s v="295 MHz Cavity (RCS Bunch Merge 1) - Manufacturing Support"/>
    <s v="6.08.05.01"/>
    <x v="0"/>
    <d v="2025-12-10T00:00:00"/>
    <d v="2026-09-10T00:00:00"/>
    <s v="jtolle"/>
    <s v="zaltsman"/>
    <n v="20552.330000000002"/>
    <s v="CON"/>
    <s v="C"/>
    <s v="Labor"/>
    <s v="TEC"/>
    <m/>
    <s v="BNL"/>
    <s v="Const.Fabricate"/>
    <s v="RF"/>
    <x v="9"/>
    <s v="S.P097"/>
    <s v="APP00215"/>
    <m/>
    <m/>
    <m/>
    <m/>
    <m/>
    <m/>
    <m/>
    <m/>
    <n v="20552.330000000002"/>
    <m/>
    <m/>
    <m/>
    <m/>
    <m/>
    <m/>
    <m/>
    <m/>
    <x v="0"/>
    <x v="0"/>
    <m/>
  </r>
  <r>
    <s v=""/>
    <s v=" E08_10095"/>
    <s v="295 MHz Cavity (RCS Bunch Merge 1) Tuner - Manufacturing Support"/>
    <s v="6.08.05.01"/>
    <x v="0"/>
    <d v="2025-12-10T00:00:00"/>
    <d v="2026-09-10T00:00:00"/>
    <s v="jtolle"/>
    <s v="zaltsman"/>
    <n v="13387.69"/>
    <s v="CON"/>
    <s v="C"/>
    <s v="Labor"/>
    <s v="TEC"/>
    <m/>
    <s v="BNL"/>
    <s v="Const.Fabricate"/>
    <s v="RF"/>
    <x v="9"/>
    <s v="P.S476"/>
    <m/>
    <m/>
    <m/>
    <m/>
    <m/>
    <m/>
    <m/>
    <m/>
    <m/>
    <n v="13387.69"/>
    <m/>
    <m/>
    <m/>
    <m/>
    <m/>
    <m/>
    <m/>
    <m/>
    <x v="0"/>
    <x v="0"/>
    <m/>
  </r>
  <r>
    <s v=""/>
    <s v=" E08_10095"/>
    <s v="295 MHz Cavity (RCS Bunch Merge 1) Tuner - Manufacturing Support"/>
    <s v="6.08.05.01"/>
    <x v="0"/>
    <d v="2025-12-10T00:00:00"/>
    <d v="2026-09-10T00:00:00"/>
    <s v="jtolle"/>
    <s v="zaltsman"/>
    <n v="16441.86"/>
    <s v="CON"/>
    <s v="C"/>
    <s v="Labor"/>
    <s v="TEC"/>
    <m/>
    <s v="BNL"/>
    <s v="Const.Fabricate"/>
    <s v="RF"/>
    <x v="9"/>
    <s v="P.S476"/>
    <m/>
    <m/>
    <m/>
    <m/>
    <m/>
    <m/>
    <m/>
    <m/>
    <m/>
    <n v="16441.86"/>
    <m/>
    <m/>
    <m/>
    <m/>
    <m/>
    <m/>
    <m/>
    <m/>
    <x v="0"/>
    <x v="0"/>
    <m/>
  </r>
  <r>
    <s v=""/>
    <s v=" E08_10095"/>
    <s v="295 MHz Cavity (RCS Bunch Merge 1) Tuner - Manufacturing Support"/>
    <s v="6.08.05.01"/>
    <x v="0"/>
    <d v="2025-12-10T00:00:00"/>
    <d v="2026-09-10T00:00:00"/>
    <s v="jtolle"/>
    <s v="zaltsman"/>
    <n v="16441.86"/>
    <s v="CON"/>
    <s v="C"/>
    <s v="Labor"/>
    <s v="TEC"/>
    <m/>
    <s v="BNL"/>
    <s v="Const.Fabricate"/>
    <s v="RF"/>
    <x v="9"/>
    <s v="P.S476"/>
    <m/>
    <m/>
    <m/>
    <m/>
    <m/>
    <m/>
    <m/>
    <m/>
    <m/>
    <n v="16441.86"/>
    <m/>
    <m/>
    <m/>
    <m/>
    <m/>
    <m/>
    <m/>
    <m/>
    <x v="0"/>
    <x v="0"/>
    <m/>
  </r>
  <r>
    <s v=""/>
    <s v=" E08_10045"/>
    <s v="295 MHz Cavity (RCS Bunch Merge 1) Damper - Manufacturing Support"/>
    <s v="6.08.05.01"/>
    <x v="0"/>
    <d v="2025-12-10T00:00:00"/>
    <d v="2026-09-10T00:00:00"/>
    <s v="jtolle"/>
    <s v="zaltsman"/>
    <n v="13387.69"/>
    <s v="CON"/>
    <s v="C"/>
    <s v="Labor"/>
    <s v="TEC"/>
    <m/>
    <s v="BNL"/>
    <s v="Const.Fabricate"/>
    <s v="RF"/>
    <x v="9"/>
    <s v="P.S478"/>
    <m/>
    <m/>
    <m/>
    <m/>
    <m/>
    <m/>
    <m/>
    <m/>
    <m/>
    <n v="13387.69"/>
    <m/>
    <m/>
    <m/>
    <m/>
    <m/>
    <m/>
    <m/>
    <m/>
    <x v="0"/>
    <x v="0"/>
    <m/>
  </r>
  <r>
    <s v=""/>
    <s v=" E08_10045"/>
    <s v="295 MHz Cavity (RCS Bunch Merge 1) Damper - Manufacturing Support"/>
    <s v="6.08.05.01"/>
    <x v="0"/>
    <d v="2025-12-10T00:00:00"/>
    <d v="2026-09-10T00:00:00"/>
    <s v="jtolle"/>
    <s v="zaltsman"/>
    <n v="16441.86"/>
    <s v="CON"/>
    <s v="C"/>
    <s v="Labor"/>
    <s v="TEC"/>
    <m/>
    <s v="BNL"/>
    <s v="Const.Fabricate"/>
    <s v="RF"/>
    <x v="9"/>
    <s v="P.S478"/>
    <m/>
    <m/>
    <m/>
    <m/>
    <m/>
    <m/>
    <m/>
    <m/>
    <m/>
    <n v="16441.86"/>
    <m/>
    <m/>
    <m/>
    <m/>
    <m/>
    <m/>
    <m/>
    <m/>
    <x v="0"/>
    <x v="0"/>
    <m/>
  </r>
  <r>
    <s v=""/>
    <s v=" E08_10045"/>
    <s v="295 MHz Cavity (RCS Bunch Merge 1) Damper - Manufacturing Support"/>
    <s v="6.08.05.01"/>
    <x v="0"/>
    <d v="2025-12-10T00:00:00"/>
    <d v="2026-09-10T00:00:00"/>
    <s v="jtolle"/>
    <s v="zaltsman"/>
    <n v="16441.86"/>
    <s v="CON"/>
    <s v="C"/>
    <s v="Labor"/>
    <s v="TEC"/>
    <m/>
    <s v="BNL"/>
    <s v="Const.Fabricate"/>
    <s v="RF"/>
    <x v="9"/>
    <s v="P.S478"/>
    <m/>
    <m/>
    <m/>
    <m/>
    <m/>
    <m/>
    <m/>
    <m/>
    <m/>
    <n v="16441.86"/>
    <m/>
    <m/>
    <m/>
    <m/>
    <m/>
    <m/>
    <m/>
    <m/>
    <x v="0"/>
    <x v="0"/>
    <m/>
  </r>
  <r>
    <s v=""/>
    <s v=" E08_10105"/>
    <s v="295 MHz Cavity (RCS Bunch Merge 1) Window - Manufacturing Support"/>
    <s v="6.08.05.01"/>
    <x v="0"/>
    <d v="2026-05-21T00:00:00"/>
    <d v="2027-02-25T00:00:00"/>
    <s v="jtolle"/>
    <s v="zaltsman"/>
    <n v="13629.37"/>
    <s v="CON"/>
    <s v="C"/>
    <s v="Labor"/>
    <s v="TEC"/>
    <m/>
    <s v="BNL"/>
    <s v="Const.Fabricate"/>
    <s v="RF"/>
    <x v="9"/>
    <s v="P.S477"/>
    <m/>
    <m/>
    <m/>
    <m/>
    <m/>
    <m/>
    <m/>
    <m/>
    <m/>
    <n v="6599.48"/>
    <n v="7029.89"/>
    <m/>
    <m/>
    <m/>
    <m/>
    <m/>
    <m/>
    <m/>
    <x v="0"/>
    <x v="0"/>
    <m/>
  </r>
  <r>
    <s v=""/>
    <s v=" E08_10105"/>
    <s v="295 MHz Cavity (RCS Bunch Merge 1) Window - Manufacturing Support"/>
    <s v="6.08.05.01"/>
    <x v="0"/>
    <d v="2026-05-21T00:00:00"/>
    <d v="2027-02-25T00:00:00"/>
    <s v="jtolle"/>
    <s v="zaltsman"/>
    <n v="16738.68"/>
    <s v="CON"/>
    <s v="C"/>
    <s v="Labor"/>
    <s v="TEC"/>
    <m/>
    <s v="BNL"/>
    <s v="Const.Fabricate"/>
    <s v="RF"/>
    <x v="9"/>
    <s v="P.S477"/>
    <m/>
    <m/>
    <m/>
    <m/>
    <m/>
    <m/>
    <m/>
    <m/>
    <m/>
    <n v="8105.05"/>
    <n v="8633.6299999999992"/>
    <m/>
    <m/>
    <m/>
    <m/>
    <m/>
    <m/>
    <m/>
    <x v="0"/>
    <x v="0"/>
    <m/>
  </r>
  <r>
    <s v=""/>
    <s v=" E08_10105"/>
    <s v="295 MHz Cavity (RCS Bunch Merge 1) Window - Manufacturing Support"/>
    <s v="6.08.05.01"/>
    <x v="0"/>
    <d v="2026-05-21T00:00:00"/>
    <d v="2027-02-25T00:00:00"/>
    <s v="jtolle"/>
    <s v="zaltsman"/>
    <n v="16738.68"/>
    <s v="CON"/>
    <s v="C"/>
    <s v="Labor"/>
    <s v="TEC"/>
    <m/>
    <s v="BNL"/>
    <s v="Const.Fabricate"/>
    <s v="RF"/>
    <x v="9"/>
    <s v="P.S477"/>
    <m/>
    <m/>
    <m/>
    <m/>
    <m/>
    <m/>
    <m/>
    <m/>
    <m/>
    <n v="8105.05"/>
    <n v="8633.6299999999992"/>
    <m/>
    <m/>
    <m/>
    <m/>
    <m/>
    <m/>
    <m/>
    <x v="0"/>
    <x v="0"/>
    <m/>
  </r>
  <r>
    <s v=""/>
    <s v=" E08_10160"/>
    <s v="295 MHz Cavity (RCS Bunch Merge 1) Stand Manufacturing"/>
    <s v="6.08.05.01"/>
    <x v="0"/>
    <d v="2025-06-02T00:00:00"/>
    <d v="2026-03-06T00:00:00"/>
    <s v="jtolle"/>
    <s v="zaltsman"/>
    <n v="33252.620000000003"/>
    <s v="CON"/>
    <s v="C"/>
    <s v="Labor"/>
    <s v="TEC"/>
    <m/>
    <s v="BNL"/>
    <s v="Const.Fabricate"/>
    <s v="RF"/>
    <x v="9"/>
    <m/>
    <m/>
    <m/>
    <m/>
    <m/>
    <m/>
    <m/>
    <m/>
    <m/>
    <n v="14876.17"/>
    <n v="18376.45"/>
    <m/>
    <m/>
    <m/>
    <m/>
    <m/>
    <m/>
    <m/>
    <m/>
    <x v="0"/>
    <x v="0"/>
    <m/>
  </r>
  <r>
    <s v=""/>
    <s v=" E08_10160"/>
    <s v="295 MHz Cavity (RCS Bunch Merge 1) Stand Manufacturing"/>
    <s v="6.08.05.01"/>
    <x v="0"/>
    <d v="2025-06-02T00:00:00"/>
    <d v="2026-03-06T00:00:00"/>
    <s v="jtolle"/>
    <s v="zaltsman"/>
    <n v="5274.06"/>
    <s v="CON"/>
    <s v="C"/>
    <s v="Labor"/>
    <s v="TEC"/>
    <m/>
    <s v="BNL"/>
    <s v="Const.Fabricate"/>
    <s v="RF"/>
    <x v="9"/>
    <m/>
    <m/>
    <m/>
    <m/>
    <m/>
    <m/>
    <m/>
    <m/>
    <m/>
    <n v="2359.4499999999998"/>
    <n v="2914.61"/>
    <m/>
    <m/>
    <m/>
    <m/>
    <m/>
    <m/>
    <m/>
    <m/>
    <x v="0"/>
    <x v="0"/>
    <m/>
  </r>
  <r>
    <s v=""/>
    <s v=" E08_10160"/>
    <s v="295 MHz Cavity (RCS Bunch Merge 1) Stand Manufacturing"/>
    <s v="6.08.05.01"/>
    <x v="0"/>
    <d v="2025-06-02T00:00:00"/>
    <d v="2026-03-06T00:00:00"/>
    <s v="jtolle"/>
    <s v="zaltsman"/>
    <n v="4048.28"/>
    <s v="CON"/>
    <s v="C"/>
    <s v="Labor"/>
    <s v="TEC"/>
    <m/>
    <s v="BNL"/>
    <s v="Const.Fabricate"/>
    <s v="RF"/>
    <x v="9"/>
    <m/>
    <m/>
    <m/>
    <m/>
    <m/>
    <m/>
    <m/>
    <m/>
    <m/>
    <n v="1811.07"/>
    <n v="2237.21"/>
    <m/>
    <m/>
    <m/>
    <m/>
    <m/>
    <m/>
    <m/>
    <m/>
    <x v="0"/>
    <x v="0"/>
    <m/>
  </r>
  <r>
    <s v=""/>
    <s v=" E08_10165"/>
    <s v="295 MHz Cavity (RCS Bunch Merge 1) Stand Manufacturing Materials"/>
    <s v="6.08.05.01"/>
    <x v="0"/>
    <d v="2025-06-02T00:00:00"/>
    <d v="2026-03-06T00:00:00"/>
    <s v="jtolle"/>
    <s v="zaltsman"/>
    <n v="11091.44"/>
    <s v="CON"/>
    <s v="C"/>
    <s v="Nonlabor"/>
    <s v="TEC"/>
    <m/>
    <s v="BNL"/>
    <s v="Const.Fabricate"/>
    <s v="RF"/>
    <x v="9"/>
    <s v="B"/>
    <m/>
    <m/>
    <m/>
    <m/>
    <m/>
    <m/>
    <m/>
    <m/>
    <n v="4961.96"/>
    <n v="6129.48"/>
    <m/>
    <m/>
    <m/>
    <m/>
    <m/>
    <m/>
    <m/>
    <m/>
    <x v="0"/>
    <x v="0"/>
    <m/>
  </r>
  <r>
    <s v=""/>
    <s v=" E08_10170"/>
    <s v="295 MHz Cavity (RCS Bunch Merge 1) - Assembly/Cleaning and LL / HL Testing"/>
    <s v="6.08.05.01"/>
    <x v="0"/>
    <d v="2027-02-26T00:00:00"/>
    <d v="2028-07-18T00:00:00"/>
    <s v="jtolle"/>
    <s v="zaltsman"/>
    <n v="19971.61"/>
    <s v="CON"/>
    <s v="C"/>
    <s v="Labor"/>
    <s v="TEC"/>
    <m/>
    <s v="BNL"/>
    <s v="Const.Test"/>
    <s v="RF"/>
    <x v="8"/>
    <s v="S.P097"/>
    <m/>
    <m/>
    <m/>
    <m/>
    <m/>
    <m/>
    <m/>
    <m/>
    <m/>
    <m/>
    <n v="8673.3799999999992"/>
    <n v="11298.22"/>
    <m/>
    <m/>
    <m/>
    <m/>
    <m/>
    <m/>
    <x v="0"/>
    <x v="0"/>
    <m/>
  </r>
  <r>
    <s v=""/>
    <s v=" E08_10170"/>
    <s v="295 MHz Cavity (RCS Bunch Merge 1) - Assembly/Cleaning and LL / HL Testing"/>
    <s v="6.08.05.01"/>
    <x v="0"/>
    <d v="2027-02-26T00:00:00"/>
    <d v="2028-07-18T00:00:00"/>
    <s v="jtolle"/>
    <s v="zaltsman"/>
    <n v="9558.48"/>
    <s v="CON"/>
    <s v="C"/>
    <s v="Labor"/>
    <s v="TEC"/>
    <m/>
    <s v="BNL"/>
    <s v="Const.Test"/>
    <s v="RF"/>
    <x v="8"/>
    <s v="S.P097"/>
    <m/>
    <m/>
    <m/>
    <m/>
    <m/>
    <m/>
    <m/>
    <m/>
    <m/>
    <m/>
    <n v="4151.1099999999997"/>
    <n v="5407.37"/>
    <m/>
    <m/>
    <m/>
    <m/>
    <m/>
    <m/>
    <x v="0"/>
    <x v="0"/>
    <m/>
  </r>
  <r>
    <s v=""/>
    <s v=" E08_10170"/>
    <s v="295 MHz Cavity (RCS Bunch Merge 1) - Assembly/Cleaning and LL / HL Testing"/>
    <s v="6.08.05.01"/>
    <x v="0"/>
    <d v="2027-02-26T00:00:00"/>
    <d v="2028-07-18T00:00:00"/>
    <s v="jtolle"/>
    <s v="zaltsman"/>
    <n v="26099.34"/>
    <s v="CON"/>
    <s v="C"/>
    <s v="Labor"/>
    <s v="TEC"/>
    <m/>
    <s v="BNL"/>
    <s v="Const.Test"/>
    <s v="RF"/>
    <x v="8"/>
    <s v="S.P097"/>
    <m/>
    <m/>
    <m/>
    <m/>
    <m/>
    <m/>
    <m/>
    <m/>
    <m/>
    <m/>
    <n v="11334.57"/>
    <n v="14764.77"/>
    <m/>
    <m/>
    <m/>
    <m/>
    <m/>
    <m/>
    <x v="0"/>
    <x v="0"/>
    <m/>
  </r>
  <r>
    <s v=""/>
    <s v=" E08_10170"/>
    <s v="295 MHz Cavity (RCS Bunch Merge 1) - Assembly/Cleaning and LL / HL Testing"/>
    <s v="6.08.05.01"/>
    <x v="0"/>
    <d v="2027-02-26T00:00:00"/>
    <d v="2028-07-18T00:00:00"/>
    <s v="jtolle"/>
    <s v="zaltsman"/>
    <n v="24587.759999999998"/>
    <s v="CON"/>
    <s v="C"/>
    <s v="Labor"/>
    <s v="TEC"/>
    <m/>
    <s v="BNL"/>
    <s v="Const.Test"/>
    <s v="RF"/>
    <x v="8"/>
    <s v="S.P097"/>
    <m/>
    <m/>
    <m/>
    <m/>
    <m/>
    <m/>
    <m/>
    <m/>
    <m/>
    <m/>
    <n v="10678.11"/>
    <n v="13909.65"/>
    <m/>
    <m/>
    <m/>
    <m/>
    <m/>
    <m/>
    <x v="0"/>
    <x v="0"/>
    <m/>
  </r>
  <r>
    <s v=""/>
    <s v=" E08_10170"/>
    <s v="295 MHz Cavity (RCS Bunch Merge 1) - Assembly/Cleaning and LL / HL Testing"/>
    <s v="6.08.05.01"/>
    <x v="0"/>
    <d v="2027-02-26T00:00:00"/>
    <d v="2028-07-18T00:00:00"/>
    <s v="jtolle"/>
    <s v="zaltsman"/>
    <n v="65078.51"/>
    <s v="CON"/>
    <s v="C"/>
    <s v="Labor"/>
    <s v="TEC"/>
    <m/>
    <s v="BNL"/>
    <s v="Const.Test"/>
    <s v="RF"/>
    <x v="8"/>
    <s v="S.P097"/>
    <m/>
    <m/>
    <m/>
    <m/>
    <m/>
    <m/>
    <m/>
    <m/>
    <m/>
    <m/>
    <n v="28262.67"/>
    <n v="36815.839999999997"/>
    <m/>
    <m/>
    <m/>
    <m/>
    <m/>
    <m/>
    <x v="0"/>
    <x v="0"/>
    <m/>
  </r>
  <r>
    <s v=""/>
    <s v=" E08_10170"/>
    <s v="295 MHz Cavity (RCS Bunch Merge 1) - Assembly/Cleaning and LL / HL Testing"/>
    <s v="6.08.05.01"/>
    <x v="0"/>
    <d v="2027-02-26T00:00:00"/>
    <d v="2028-07-18T00:00:00"/>
    <s v="jtolle"/>
    <s v="zaltsman"/>
    <n v="65887.179999999993"/>
    <s v="CON"/>
    <s v="C"/>
    <s v="Labor"/>
    <s v="TEC"/>
    <m/>
    <s v="BNL"/>
    <s v="Const.Test"/>
    <s v="RF"/>
    <x v="8"/>
    <s v="S.P097"/>
    <m/>
    <m/>
    <m/>
    <m/>
    <m/>
    <m/>
    <m/>
    <m/>
    <m/>
    <m/>
    <n v="28613.86"/>
    <n v="37273.32"/>
    <m/>
    <m/>
    <m/>
    <m/>
    <m/>
    <m/>
    <x v="0"/>
    <x v="0"/>
    <m/>
  </r>
  <r>
    <s v=""/>
    <s v=" E08_10170"/>
    <s v="295 MHz Cavity (RCS Bunch Merge 1) - Assembly/Cleaning and LL / HL Testing"/>
    <s v="6.08.05.01"/>
    <x v="0"/>
    <d v="2027-02-26T00:00:00"/>
    <d v="2028-07-18T00:00:00"/>
    <s v="jtolle"/>
    <s v="zaltsman"/>
    <n v="17354.27"/>
    <s v="CON"/>
    <s v="C"/>
    <s v="Labor"/>
    <s v="TEC"/>
    <m/>
    <s v="BNL"/>
    <s v="Const.Test"/>
    <s v="RF"/>
    <x v="8"/>
    <s v="S.P097"/>
    <m/>
    <m/>
    <m/>
    <m/>
    <m/>
    <m/>
    <m/>
    <m/>
    <m/>
    <m/>
    <n v="7536.71"/>
    <n v="9817.56"/>
    <m/>
    <m/>
    <m/>
    <m/>
    <m/>
    <m/>
    <x v="0"/>
    <x v="0"/>
    <m/>
  </r>
  <r>
    <s v=""/>
    <s v=" E08_10170"/>
    <s v="295 MHz Cavity (RCS Bunch Merge 1) - Assembly/Cleaning and LL / HL Testing"/>
    <s v="6.08.05.01"/>
    <x v="0"/>
    <d v="2027-02-26T00:00:00"/>
    <d v="2028-07-18T00:00:00"/>
    <s v="jtolle"/>
    <s v="zaltsman"/>
    <n v="12883.54"/>
    <s v="CON"/>
    <s v="C"/>
    <s v="Labor"/>
    <s v="TEC"/>
    <m/>
    <s v="BNL"/>
    <s v="Const.Test"/>
    <s v="RF"/>
    <x v="8"/>
    <s v="S.P097"/>
    <m/>
    <m/>
    <m/>
    <m/>
    <m/>
    <m/>
    <m/>
    <m/>
    <m/>
    <m/>
    <n v="5595.14"/>
    <n v="7288.4"/>
    <m/>
    <m/>
    <m/>
    <m/>
    <m/>
    <m/>
    <x v="0"/>
    <x v="0"/>
    <m/>
  </r>
  <r>
    <s v=""/>
    <s v=" E08_10170"/>
    <s v="295 MHz Cavity (RCS Bunch Merge 1) - Assembly/Cleaning and LL / HL Testing"/>
    <s v="6.08.05.01"/>
    <x v="0"/>
    <d v="2027-02-26T00:00:00"/>
    <d v="2028-07-18T00:00:00"/>
    <s v="jtolle"/>
    <s v="zaltsman"/>
    <n v="31964.09"/>
    <s v="CON"/>
    <s v="C"/>
    <s v="Labor"/>
    <s v="TEC"/>
    <m/>
    <s v="BNL"/>
    <s v="Const.Test"/>
    <s v="RF"/>
    <x v="8"/>
    <s v="S.P097"/>
    <m/>
    <m/>
    <m/>
    <m/>
    <m/>
    <m/>
    <m/>
    <m/>
    <m/>
    <m/>
    <n v="13881.55"/>
    <n v="18082.54"/>
    <m/>
    <m/>
    <m/>
    <m/>
    <m/>
    <m/>
    <x v="0"/>
    <x v="0"/>
    <m/>
  </r>
  <r>
    <s v=""/>
    <s v=" E08_10170"/>
    <s v="295 MHz Cavity (RCS Bunch Merge 1) - Assembly/Cleaning and LL / HL Testing"/>
    <s v="6.08.05.01"/>
    <x v="0"/>
    <d v="2027-02-26T00:00:00"/>
    <d v="2028-07-18T00:00:00"/>
    <s v="jtolle"/>
    <s v="zaltsman"/>
    <n v="28675.45"/>
    <s v="CON"/>
    <s v="C"/>
    <s v="Labor"/>
    <s v="TEC"/>
    <m/>
    <s v="BNL"/>
    <s v="Const.Test"/>
    <s v="RF"/>
    <x v="8"/>
    <s v="S.P097"/>
    <m/>
    <m/>
    <m/>
    <m/>
    <m/>
    <m/>
    <m/>
    <m/>
    <m/>
    <m/>
    <n v="12453.34"/>
    <n v="16222.11"/>
    <m/>
    <m/>
    <m/>
    <m/>
    <m/>
    <m/>
    <x v="0"/>
    <x v="0"/>
    <m/>
  </r>
  <r>
    <s v=""/>
    <s v=" E08_10170"/>
    <s v="295 MHz Cavity (RCS Bunch Merge 1) - Assembly/Cleaning and LL / HL Testing"/>
    <s v="6.08.05.01"/>
    <x v="0"/>
    <d v="2027-02-26T00:00:00"/>
    <d v="2028-07-18T00:00:00"/>
    <s v="jtolle"/>
    <s v="zaltsman"/>
    <n v="49175.53"/>
    <s v="CON"/>
    <s v="C"/>
    <s v="Labor"/>
    <s v="TEC"/>
    <m/>
    <s v="BNL"/>
    <s v="Const.Test"/>
    <s v="RF"/>
    <x v="8"/>
    <s v="S.P097"/>
    <m/>
    <m/>
    <m/>
    <m/>
    <m/>
    <m/>
    <m/>
    <m/>
    <m/>
    <m/>
    <n v="21356.23"/>
    <n v="27819.3"/>
    <m/>
    <m/>
    <m/>
    <m/>
    <m/>
    <m/>
    <x v="0"/>
    <x v="0"/>
    <m/>
  </r>
  <r>
    <s v=""/>
    <s v=" E08_10175"/>
    <s v="295 MHz Cavity (RCS Bunch Merge 1) Assembly/Cleaning and LL / HL Testing - Material"/>
    <s v="6.08.05.01"/>
    <x v="0"/>
    <d v="2027-02-26T00:00:00"/>
    <d v="2028-07-18T00:00:00"/>
    <s v="jtolle"/>
    <s v="zaltsman"/>
    <n v="23221.93"/>
    <s v="CON"/>
    <s v="C"/>
    <s v="Nonlabor"/>
    <s v="TEC"/>
    <m/>
    <s v="BNL"/>
    <s v="Const.Test"/>
    <s v="RF"/>
    <x v="8"/>
    <s v="B"/>
    <m/>
    <m/>
    <m/>
    <m/>
    <m/>
    <m/>
    <m/>
    <m/>
    <m/>
    <m/>
    <n v="10084.950000000001"/>
    <n v="13136.98"/>
    <m/>
    <m/>
    <m/>
    <m/>
    <m/>
    <m/>
    <x v="0"/>
    <x v="0"/>
    <m/>
  </r>
  <r>
    <s v=""/>
    <s v=" E08_10180"/>
    <s v="148 MHz Cavity (RCS Bunch Merge 2) - Preliminary Design"/>
    <s v="6.08.05.02"/>
    <x v="0"/>
    <d v="2022-10-03T00:00:00"/>
    <d v="2022-12-06T00:00:00"/>
    <s v="jtolle"/>
    <s v="zaltsman"/>
    <n v="7600.18"/>
    <s v="EDIA"/>
    <s v="C"/>
    <s v="Labor"/>
    <s v="TEC"/>
    <m/>
    <s v="BNL"/>
    <s v="PED"/>
    <s v="RF"/>
    <x v="11"/>
    <s v="S.P098"/>
    <m/>
    <m/>
    <m/>
    <m/>
    <m/>
    <m/>
    <n v="7600.18"/>
    <m/>
    <m/>
    <m/>
    <m/>
    <m/>
    <m/>
    <m/>
    <m/>
    <m/>
    <m/>
    <m/>
    <x v="0"/>
    <x v="0"/>
    <m/>
  </r>
  <r>
    <s v=""/>
    <s v=" E08_10180"/>
    <s v="148 MHz Cavity (RCS Bunch Merge 2) - Preliminary Design"/>
    <s v="6.08.05.02"/>
    <x v="0"/>
    <d v="2022-10-03T00:00:00"/>
    <d v="2022-12-06T00:00:00"/>
    <s v="jtolle"/>
    <s v="zaltsman"/>
    <n v="5067.1899999999996"/>
    <s v="EDIA"/>
    <s v="C"/>
    <s v="Labor"/>
    <s v="TEC"/>
    <m/>
    <s v="BNL"/>
    <s v="PED"/>
    <s v="RF"/>
    <x v="11"/>
    <s v="S.P098"/>
    <m/>
    <m/>
    <m/>
    <m/>
    <m/>
    <m/>
    <n v="5067.1899999999996"/>
    <m/>
    <m/>
    <m/>
    <m/>
    <m/>
    <m/>
    <m/>
    <m/>
    <m/>
    <m/>
    <m/>
    <x v="0"/>
    <x v="0"/>
    <m/>
  </r>
  <r>
    <s v=""/>
    <s v=" E08_10190"/>
    <s v="148 MHz Cavity (RCS Bunch Merge 2) Tuner - Preliminary Design"/>
    <s v="6.08.05.02"/>
    <x v="0"/>
    <d v="2022-10-03T00:00:00"/>
    <d v="2022-12-06T00:00:00"/>
    <s v="jtolle"/>
    <s v="zaltsman"/>
    <n v="5931.85"/>
    <s v="EDIA"/>
    <s v="C"/>
    <s v="Labor"/>
    <s v="TEC"/>
    <m/>
    <s v="BNL"/>
    <s v="PED"/>
    <s v="RF"/>
    <x v="11"/>
    <s v="P.S479"/>
    <m/>
    <m/>
    <m/>
    <m/>
    <m/>
    <m/>
    <n v="5931.85"/>
    <m/>
    <m/>
    <m/>
    <m/>
    <m/>
    <m/>
    <m/>
    <m/>
    <m/>
    <m/>
    <m/>
    <x v="0"/>
    <x v="0"/>
    <m/>
  </r>
  <r>
    <s v=""/>
    <s v=" E08_10190"/>
    <s v="148 MHz Cavity (RCS Bunch Merge 2) Tuner - Preliminary Design"/>
    <s v="6.08.05.02"/>
    <x v="0"/>
    <d v="2022-10-03T00:00:00"/>
    <d v="2022-12-06T00:00:00"/>
    <s v="jtolle"/>
    <s v="zaltsman"/>
    <n v="3565.8"/>
    <s v="EDIA"/>
    <s v="C"/>
    <s v="Labor"/>
    <s v="TEC"/>
    <m/>
    <s v="BNL"/>
    <s v="PED"/>
    <s v="RF"/>
    <x v="11"/>
    <s v="P.S479"/>
    <m/>
    <m/>
    <m/>
    <m/>
    <m/>
    <m/>
    <n v="3565.8"/>
    <m/>
    <m/>
    <m/>
    <m/>
    <m/>
    <m/>
    <m/>
    <m/>
    <m/>
    <m/>
    <m/>
    <x v="0"/>
    <x v="0"/>
    <m/>
  </r>
  <r>
    <s v=""/>
    <s v=" E08_10200"/>
    <s v="148 MHz Cavity (RCS Bunch Merge 2) Window - Preliminary Design"/>
    <s v="6.08.05.02"/>
    <x v="0"/>
    <d v="2022-10-03T00:00:00"/>
    <d v="2022-12-06T00:00:00"/>
    <s v="jtolle"/>
    <s v="zaltsman"/>
    <n v="5931.85"/>
    <s v="EDIA"/>
    <s v="C"/>
    <s v="Labor"/>
    <s v="TEC"/>
    <m/>
    <s v="BNL"/>
    <s v="PED"/>
    <s v="RF"/>
    <x v="11"/>
    <s v="P.S480"/>
    <m/>
    <m/>
    <m/>
    <m/>
    <m/>
    <m/>
    <n v="5931.85"/>
    <m/>
    <m/>
    <m/>
    <m/>
    <m/>
    <m/>
    <m/>
    <m/>
    <m/>
    <m/>
    <m/>
    <x v="0"/>
    <x v="0"/>
    <m/>
  </r>
  <r>
    <s v=""/>
    <s v=" E08_10200"/>
    <s v="148 MHz Cavity (RCS Bunch Merge 2) Window - Preliminary Design"/>
    <s v="6.08.05.02"/>
    <x v="0"/>
    <d v="2022-10-03T00:00:00"/>
    <d v="2022-12-06T00:00:00"/>
    <s v="jtolle"/>
    <s v="zaltsman"/>
    <n v="3565.8"/>
    <s v="EDIA"/>
    <s v="C"/>
    <s v="Labor"/>
    <s v="TEC"/>
    <m/>
    <s v="BNL"/>
    <s v="PED"/>
    <s v="RF"/>
    <x v="11"/>
    <s v="P.S480"/>
    <m/>
    <m/>
    <m/>
    <m/>
    <m/>
    <m/>
    <n v="3565.8"/>
    <m/>
    <m/>
    <m/>
    <m/>
    <m/>
    <m/>
    <m/>
    <m/>
    <m/>
    <m/>
    <m/>
    <x v="0"/>
    <x v="0"/>
    <m/>
  </r>
  <r>
    <s v=""/>
    <s v=" E08_10210"/>
    <s v="148 MHz Cavity (RCS Bunch Merge 2) Damper - Preliminary Design"/>
    <s v="6.08.05.02"/>
    <x v="0"/>
    <d v="2022-10-03T00:00:00"/>
    <d v="2022-12-06T00:00:00"/>
    <s v="jtolle"/>
    <s v="zaltsman"/>
    <n v="5931.85"/>
    <s v="EDIA"/>
    <s v="C"/>
    <s v="Labor"/>
    <s v="TEC"/>
    <m/>
    <s v="BNL"/>
    <s v="PED"/>
    <s v="RF"/>
    <x v="11"/>
    <s v="P.S481"/>
    <m/>
    <m/>
    <m/>
    <m/>
    <m/>
    <m/>
    <n v="5931.85"/>
    <m/>
    <m/>
    <m/>
    <m/>
    <m/>
    <m/>
    <m/>
    <m/>
    <m/>
    <m/>
    <m/>
    <x v="0"/>
    <x v="0"/>
    <m/>
  </r>
  <r>
    <s v=""/>
    <s v=" E08_10210"/>
    <s v="148 MHz Cavity (RCS Bunch Merge 2) Damper - Preliminary Design"/>
    <s v="6.08.05.02"/>
    <x v="0"/>
    <d v="2022-10-03T00:00:00"/>
    <d v="2022-12-06T00:00:00"/>
    <s v="jtolle"/>
    <s v="zaltsman"/>
    <n v="3026.77"/>
    <s v="EDIA"/>
    <s v="C"/>
    <s v="Labor"/>
    <s v="TEC"/>
    <m/>
    <s v="BNL"/>
    <s v="PED"/>
    <s v="RF"/>
    <x v="11"/>
    <s v="P.S481"/>
    <m/>
    <m/>
    <m/>
    <m/>
    <m/>
    <m/>
    <n v="3026.77"/>
    <m/>
    <m/>
    <m/>
    <m/>
    <m/>
    <m/>
    <m/>
    <m/>
    <m/>
    <m/>
    <m/>
    <x v="0"/>
    <x v="0"/>
    <m/>
  </r>
  <r>
    <s v=""/>
    <s v=" E08_10210"/>
    <s v="148 MHz Cavity (RCS Bunch Merge 2) Damper - Preliminary Design"/>
    <s v="6.08.05.02"/>
    <x v="0"/>
    <d v="2022-10-03T00:00:00"/>
    <d v="2022-12-06T00:00:00"/>
    <s v="jtolle"/>
    <s v="zaltsman"/>
    <n v="3565.8"/>
    <s v="EDIA"/>
    <s v="C"/>
    <s v="Labor"/>
    <s v="TEC"/>
    <m/>
    <s v="BNL"/>
    <s v="PED"/>
    <s v="RF"/>
    <x v="11"/>
    <s v="P.S481"/>
    <m/>
    <m/>
    <m/>
    <m/>
    <m/>
    <m/>
    <n v="3565.8"/>
    <m/>
    <m/>
    <m/>
    <m/>
    <m/>
    <m/>
    <m/>
    <m/>
    <m/>
    <m/>
    <m/>
    <x v="0"/>
    <x v="0"/>
    <m/>
  </r>
  <r>
    <s v=""/>
    <s v=" E08_10185"/>
    <s v="148 MHz Cavity (RCS Bunch Merge 2) - Final Design"/>
    <s v="6.08.05.02"/>
    <x v="0"/>
    <d v="2023-08-11T00:00:00"/>
    <d v="2024-08-07T00:00:00"/>
    <s v="jtolle"/>
    <s v="zaltsman"/>
    <n v="85051.64"/>
    <s v="EDIA"/>
    <s v="C"/>
    <s v="Labor"/>
    <s v="TEC"/>
    <m/>
    <s v="BNL"/>
    <s v="PED"/>
    <s v="RF"/>
    <x v="6"/>
    <s v="S.P098"/>
    <m/>
    <m/>
    <m/>
    <m/>
    <m/>
    <m/>
    <n v="12003.26"/>
    <n v="73048.39"/>
    <m/>
    <m/>
    <m/>
    <m/>
    <m/>
    <m/>
    <m/>
    <m/>
    <m/>
    <m/>
    <x v="0"/>
    <x v="0"/>
    <m/>
  </r>
  <r>
    <s v=""/>
    <s v=" E08_10185"/>
    <s v="148 MHz Cavity (RCS Bunch Merge 2) - Final Design"/>
    <s v="6.08.05.02"/>
    <x v="0"/>
    <d v="2023-08-11T00:00:00"/>
    <d v="2024-08-07T00:00:00"/>
    <s v="jtolle"/>
    <s v="zaltsman"/>
    <n v="24613.82"/>
    <s v="EDIA"/>
    <s v="C"/>
    <s v="Labor"/>
    <s v="TEC"/>
    <m/>
    <s v="BNL"/>
    <s v="PED"/>
    <s v="RF"/>
    <x v="6"/>
    <s v="S.P098"/>
    <m/>
    <m/>
    <m/>
    <m/>
    <m/>
    <m/>
    <n v="3473.73"/>
    <n v="21140.1"/>
    <m/>
    <m/>
    <m/>
    <m/>
    <m/>
    <m/>
    <m/>
    <m/>
    <m/>
    <m/>
    <x v="0"/>
    <x v="0"/>
    <m/>
  </r>
  <r>
    <s v=""/>
    <s v=" E08_10185"/>
    <s v="148 MHz Cavity (RCS Bunch Merge 2) - Final Design"/>
    <s v="6.08.05.02"/>
    <x v="0"/>
    <d v="2023-08-11T00:00:00"/>
    <d v="2024-08-07T00:00:00"/>
    <s v="jtolle"/>
    <s v="zaltsman"/>
    <n v="42962.07"/>
    <s v="EDIA"/>
    <s v="C"/>
    <s v="Labor"/>
    <s v="TEC"/>
    <m/>
    <s v="BNL"/>
    <s v="PED"/>
    <s v="RF"/>
    <x v="6"/>
    <s v="S.P098"/>
    <m/>
    <m/>
    <m/>
    <m/>
    <m/>
    <m/>
    <n v="6063.2"/>
    <n v="36898.870000000003"/>
    <m/>
    <m/>
    <m/>
    <m/>
    <m/>
    <m/>
    <m/>
    <m/>
    <m/>
    <m/>
    <x v="0"/>
    <x v="0"/>
    <m/>
  </r>
  <r>
    <s v=""/>
    <s v=" E08_10185"/>
    <s v="148 MHz Cavity (RCS Bunch Merge 2) - Final Design"/>
    <s v="6.08.05.02"/>
    <x v="0"/>
    <d v="2023-08-11T00:00:00"/>
    <d v="2024-08-07T00:00:00"/>
    <s v="jtolle"/>
    <s v="zaltsman"/>
    <n v="57994.55"/>
    <s v="EDIA"/>
    <s v="C"/>
    <s v="Labor"/>
    <s v="TEC"/>
    <m/>
    <s v="BNL"/>
    <s v="PED"/>
    <s v="RF"/>
    <x v="6"/>
    <s v="S.P098"/>
    <m/>
    <m/>
    <m/>
    <m/>
    <m/>
    <m/>
    <n v="8184.72"/>
    <n v="49809.84"/>
    <m/>
    <m/>
    <m/>
    <m/>
    <m/>
    <m/>
    <m/>
    <m/>
    <m/>
    <m/>
    <x v="0"/>
    <x v="0"/>
    <m/>
  </r>
  <r>
    <s v=""/>
    <s v=" E08_10205"/>
    <s v="148 MHz Cavity (RCS Bunch Merge 2) Window - Final Design"/>
    <s v="6.08.05.02"/>
    <x v="0"/>
    <d v="2023-08-11T00:00:00"/>
    <d v="2024-08-07T00:00:00"/>
    <s v="jtolle"/>
    <s v="zaltsman"/>
    <n v="85051.64"/>
    <s v="EDIA"/>
    <s v="C"/>
    <s v="Labor"/>
    <s v="TEC"/>
    <m/>
    <s v="BNL"/>
    <s v="PED"/>
    <s v="RF"/>
    <x v="6"/>
    <s v="P.S480"/>
    <m/>
    <m/>
    <m/>
    <m/>
    <m/>
    <m/>
    <n v="12003.26"/>
    <n v="73048.39"/>
    <m/>
    <m/>
    <m/>
    <m/>
    <m/>
    <m/>
    <m/>
    <m/>
    <m/>
    <m/>
    <x v="0"/>
    <x v="0"/>
    <m/>
  </r>
  <r>
    <s v=""/>
    <s v=" E08_10205"/>
    <s v="148 MHz Cavity (RCS Bunch Merge 2) Window - Final Design"/>
    <s v="6.08.05.02"/>
    <x v="0"/>
    <d v="2023-08-11T00:00:00"/>
    <d v="2024-08-07T00:00:00"/>
    <s v="jtolle"/>
    <s v="zaltsman"/>
    <n v="24613.82"/>
    <s v="EDIA"/>
    <s v="C"/>
    <s v="Labor"/>
    <s v="TEC"/>
    <m/>
    <s v="BNL"/>
    <s v="PED"/>
    <s v="RF"/>
    <x v="6"/>
    <s v="P.S480"/>
    <m/>
    <m/>
    <m/>
    <m/>
    <m/>
    <m/>
    <n v="3473.73"/>
    <n v="21140.1"/>
    <m/>
    <m/>
    <m/>
    <m/>
    <m/>
    <m/>
    <m/>
    <m/>
    <m/>
    <m/>
    <x v="0"/>
    <x v="0"/>
    <m/>
  </r>
  <r>
    <s v=""/>
    <s v=" E08_10205"/>
    <s v="148 MHz Cavity (RCS Bunch Merge 2) Window - Final Design"/>
    <s v="6.08.05.02"/>
    <x v="0"/>
    <d v="2023-08-11T00:00:00"/>
    <d v="2024-08-07T00:00:00"/>
    <s v="jtolle"/>
    <s v="zaltsman"/>
    <n v="32460.23"/>
    <s v="EDIA"/>
    <s v="C"/>
    <s v="Labor"/>
    <s v="TEC"/>
    <m/>
    <s v="BNL"/>
    <s v="PED"/>
    <s v="RF"/>
    <x v="6"/>
    <s v="P.S480"/>
    <m/>
    <m/>
    <m/>
    <m/>
    <m/>
    <m/>
    <n v="4581.08"/>
    <n v="27879.15"/>
    <m/>
    <m/>
    <m/>
    <m/>
    <m/>
    <m/>
    <m/>
    <m/>
    <m/>
    <m/>
    <x v="0"/>
    <x v="0"/>
    <m/>
  </r>
  <r>
    <s v=""/>
    <s v=" E08_10205"/>
    <s v="148 MHz Cavity (RCS Bunch Merge 2) Window - Final Design"/>
    <s v="6.08.05.02"/>
    <x v="0"/>
    <d v="2023-08-11T00:00:00"/>
    <d v="2024-08-07T00:00:00"/>
    <s v="jtolle"/>
    <s v="zaltsman"/>
    <n v="43495.92"/>
    <s v="EDIA"/>
    <s v="C"/>
    <s v="Labor"/>
    <s v="TEC"/>
    <m/>
    <s v="BNL"/>
    <s v="PED"/>
    <s v="RF"/>
    <x v="6"/>
    <s v="P.S480"/>
    <m/>
    <m/>
    <m/>
    <m/>
    <m/>
    <m/>
    <n v="6138.54"/>
    <n v="37357.379999999997"/>
    <m/>
    <m/>
    <m/>
    <m/>
    <m/>
    <m/>
    <m/>
    <m/>
    <m/>
    <m/>
    <x v="0"/>
    <x v="0"/>
    <m/>
  </r>
  <r>
    <s v=""/>
    <s v=" E08_10195"/>
    <s v="148 MHz Cavity (RCS Bunch Merge 2) Tuner - Final Design"/>
    <s v="6.08.05.02"/>
    <x v="0"/>
    <d v="2023-08-11T00:00:00"/>
    <d v="2024-08-07T00:00:00"/>
    <s v="jtolle"/>
    <s v="zaltsman"/>
    <n v="42525.82"/>
    <s v="EDIA"/>
    <s v="C"/>
    <s v="Labor"/>
    <s v="TEC"/>
    <m/>
    <s v="BNL"/>
    <s v="PED"/>
    <s v="RF"/>
    <x v="6"/>
    <s v="P.S479"/>
    <m/>
    <m/>
    <m/>
    <m/>
    <m/>
    <m/>
    <n v="6001.63"/>
    <n v="36524.19"/>
    <m/>
    <m/>
    <m/>
    <m/>
    <m/>
    <m/>
    <m/>
    <m/>
    <m/>
    <m/>
    <x v="0"/>
    <x v="0"/>
    <m/>
  </r>
  <r>
    <s v=""/>
    <s v=" E08_10195"/>
    <s v="148 MHz Cavity (RCS Bunch Merge 2) Tuner - Final Design"/>
    <s v="6.08.05.02"/>
    <x v="0"/>
    <d v="2023-08-11T00:00:00"/>
    <d v="2024-08-07T00:00:00"/>
    <s v="jtolle"/>
    <s v="zaltsman"/>
    <n v="6563.69"/>
    <s v="EDIA"/>
    <s v="C"/>
    <s v="Labor"/>
    <s v="TEC"/>
    <m/>
    <s v="BNL"/>
    <s v="PED"/>
    <s v="RF"/>
    <x v="6"/>
    <s v="P.S479"/>
    <m/>
    <m/>
    <m/>
    <m/>
    <m/>
    <m/>
    <n v="926.33"/>
    <n v="5637.36"/>
    <m/>
    <m/>
    <m/>
    <m/>
    <m/>
    <m/>
    <m/>
    <m/>
    <m/>
    <m/>
    <x v="0"/>
    <x v="0"/>
    <m/>
  </r>
  <r>
    <s v=""/>
    <s v=" E08_10195"/>
    <s v="148 MHz Cavity (RCS Bunch Merge 2) Tuner - Final Design"/>
    <s v="6.08.05.02"/>
    <x v="0"/>
    <d v="2023-08-11T00:00:00"/>
    <d v="2024-08-07T00:00:00"/>
    <s v="jtolle"/>
    <s v="zaltsman"/>
    <n v="32460.23"/>
    <s v="EDIA"/>
    <s v="C"/>
    <s v="Labor"/>
    <s v="TEC"/>
    <m/>
    <s v="BNL"/>
    <s v="PED"/>
    <s v="RF"/>
    <x v="6"/>
    <s v="P.S479"/>
    <m/>
    <m/>
    <m/>
    <m/>
    <m/>
    <m/>
    <n v="4581.08"/>
    <n v="27879.15"/>
    <m/>
    <m/>
    <m/>
    <m/>
    <m/>
    <m/>
    <m/>
    <m/>
    <m/>
    <m/>
    <x v="0"/>
    <x v="0"/>
    <m/>
  </r>
  <r>
    <s v=""/>
    <s v=" E08_10195"/>
    <s v="148 MHz Cavity (RCS Bunch Merge 2) Tuner - Final Design"/>
    <s v="6.08.05.02"/>
    <x v="0"/>
    <d v="2023-08-11T00:00:00"/>
    <d v="2024-08-07T00:00:00"/>
    <s v="jtolle"/>
    <s v="zaltsman"/>
    <n v="29963.85"/>
    <s v="EDIA"/>
    <s v="C"/>
    <s v="Labor"/>
    <s v="TEC"/>
    <m/>
    <s v="BNL"/>
    <s v="PED"/>
    <s v="RF"/>
    <x v="6"/>
    <s v="P.S479"/>
    <m/>
    <m/>
    <m/>
    <m/>
    <m/>
    <m/>
    <n v="4228.7700000000004"/>
    <n v="25735.08"/>
    <m/>
    <m/>
    <m/>
    <m/>
    <m/>
    <m/>
    <m/>
    <m/>
    <m/>
    <m/>
    <x v="0"/>
    <x v="0"/>
    <m/>
  </r>
  <r>
    <s v=""/>
    <s v=" E08_10215"/>
    <s v="148 MHz Cavity (RCS Bunch Merge 2) Damper - Final Design"/>
    <s v="6.08.05.02"/>
    <x v="0"/>
    <d v="2023-08-11T00:00:00"/>
    <d v="2024-08-07T00:00:00"/>
    <s v="jtolle"/>
    <s v="zaltsman"/>
    <n v="42525.82"/>
    <s v="EDIA"/>
    <s v="C"/>
    <s v="Labor"/>
    <s v="TEC"/>
    <m/>
    <s v="BNL"/>
    <s v="PED"/>
    <s v="RF"/>
    <x v="6"/>
    <s v="P.S481"/>
    <m/>
    <m/>
    <m/>
    <m/>
    <m/>
    <m/>
    <n v="6001.63"/>
    <n v="36524.19"/>
    <m/>
    <m/>
    <m/>
    <m/>
    <m/>
    <m/>
    <m/>
    <m/>
    <m/>
    <m/>
    <x v="0"/>
    <x v="0"/>
    <m/>
  </r>
  <r>
    <s v=""/>
    <s v=" E08_10215"/>
    <s v="148 MHz Cavity (RCS Bunch Merge 2) Damper - Final Design"/>
    <s v="6.08.05.02"/>
    <x v="0"/>
    <d v="2023-08-11T00:00:00"/>
    <d v="2024-08-07T00:00:00"/>
    <s v="jtolle"/>
    <s v="zaltsman"/>
    <n v="18870.599999999999"/>
    <s v="EDIA"/>
    <s v="C"/>
    <s v="Labor"/>
    <s v="TEC"/>
    <m/>
    <s v="BNL"/>
    <s v="PED"/>
    <s v="RF"/>
    <x v="6"/>
    <s v="P.S481"/>
    <m/>
    <m/>
    <m/>
    <m/>
    <m/>
    <m/>
    <n v="2663.19"/>
    <n v="16207.41"/>
    <m/>
    <m/>
    <m/>
    <m/>
    <m/>
    <m/>
    <m/>
    <m/>
    <m/>
    <m/>
    <x v="0"/>
    <x v="0"/>
    <m/>
  </r>
  <r>
    <s v=""/>
    <s v=" E08_10215"/>
    <s v="148 MHz Cavity (RCS Bunch Merge 2) Damper - Final Design"/>
    <s v="6.08.05.02"/>
    <x v="0"/>
    <d v="2023-08-11T00:00:00"/>
    <d v="2024-08-07T00:00:00"/>
    <s v="jtolle"/>
    <s v="zaltsman"/>
    <n v="32460.23"/>
    <s v="EDIA"/>
    <s v="C"/>
    <s v="Labor"/>
    <s v="TEC"/>
    <m/>
    <s v="BNL"/>
    <s v="PED"/>
    <s v="RF"/>
    <x v="6"/>
    <s v="P.S481"/>
    <m/>
    <m/>
    <m/>
    <m/>
    <m/>
    <m/>
    <n v="4581.08"/>
    <n v="27879.15"/>
    <m/>
    <m/>
    <m/>
    <m/>
    <m/>
    <m/>
    <m/>
    <m/>
    <m/>
    <m/>
    <x v="0"/>
    <x v="0"/>
    <m/>
  </r>
  <r>
    <s v=""/>
    <s v=" E08_10215"/>
    <s v="148 MHz Cavity (RCS Bunch Merge 2) Damper - Final Design"/>
    <s v="6.08.05.02"/>
    <x v="0"/>
    <d v="2023-08-11T00:00:00"/>
    <d v="2024-08-07T00:00:00"/>
    <s v="jtolle"/>
    <s v="zaltsman"/>
    <n v="43495.92"/>
    <s v="EDIA"/>
    <s v="C"/>
    <s v="Labor"/>
    <s v="TEC"/>
    <m/>
    <s v="BNL"/>
    <s v="PED"/>
    <s v="RF"/>
    <x v="6"/>
    <s v="P.S481"/>
    <m/>
    <m/>
    <m/>
    <m/>
    <m/>
    <m/>
    <n v="6138.54"/>
    <n v="37357.379999999997"/>
    <m/>
    <m/>
    <m/>
    <m/>
    <m/>
    <m/>
    <m/>
    <m/>
    <m/>
    <m/>
    <x v="0"/>
    <x v="0"/>
    <m/>
  </r>
  <r>
    <s v=""/>
    <s v=" E08_10260"/>
    <s v="148 MHz Cavity (RCS Bunch Merge 2) - Prepare Spec/SOW/APP"/>
    <s v="6.08.05.02"/>
    <x v="0"/>
    <d v="2024-08-08T00:00:00"/>
    <d v="2024-12-18T00:00:00"/>
    <s v="jtolle"/>
    <s v="zaltsman"/>
    <n v="45918.49"/>
    <s v="CON"/>
    <s v="C"/>
    <s v="Labor"/>
    <s v="TEC"/>
    <m/>
    <s v="BNL"/>
    <s v="Const.Procure"/>
    <s v="RF"/>
    <x v="10"/>
    <s v="S.P098"/>
    <m/>
    <m/>
    <m/>
    <m/>
    <m/>
    <m/>
    <m/>
    <n v="18877.599999999999"/>
    <n v="27040.89"/>
    <m/>
    <m/>
    <m/>
    <m/>
    <m/>
    <m/>
    <m/>
    <m/>
    <m/>
    <x v="0"/>
    <x v="0"/>
    <m/>
  </r>
  <r>
    <s v=""/>
    <s v=" E08_10260"/>
    <s v="148 MHz Cavity (RCS Bunch Merge 2) - Prepare Spec/SOW/APP"/>
    <s v="6.08.05.02"/>
    <x v="0"/>
    <d v="2024-08-08T00:00:00"/>
    <d v="2024-12-18T00:00:00"/>
    <s v="jtolle"/>
    <s v="zaltsman"/>
    <n v="15665.01"/>
    <s v="CON"/>
    <s v="C"/>
    <s v="Labor"/>
    <s v="TEC"/>
    <m/>
    <s v="BNL"/>
    <s v="Const.Procure"/>
    <s v="RF"/>
    <x v="10"/>
    <s v="S.P098"/>
    <m/>
    <m/>
    <m/>
    <m/>
    <m/>
    <m/>
    <m/>
    <n v="6440.06"/>
    <n v="9224.9500000000007"/>
    <m/>
    <m/>
    <m/>
    <m/>
    <m/>
    <m/>
    <m/>
    <m/>
    <m/>
    <x v="0"/>
    <x v="0"/>
    <m/>
  </r>
  <r>
    <s v=""/>
    <s v=" E08_10260"/>
    <s v="148 MHz Cavity (RCS Bunch Merge 2) - Prepare Spec/SOW/APP"/>
    <s v="6.08.05.02"/>
    <x v="0"/>
    <d v="2024-08-08T00:00:00"/>
    <d v="2024-12-18T00:00:00"/>
    <s v="jtolle"/>
    <s v="zaltsman"/>
    <n v="48953.14"/>
    <s v="CON"/>
    <s v="C"/>
    <s v="Labor"/>
    <s v="TEC"/>
    <m/>
    <s v="BNL"/>
    <s v="Const.Procure"/>
    <s v="RF"/>
    <x v="10"/>
    <s v="S.P098"/>
    <m/>
    <m/>
    <m/>
    <m/>
    <m/>
    <m/>
    <m/>
    <n v="20125.18"/>
    <n v="28827.96"/>
    <m/>
    <m/>
    <m/>
    <m/>
    <m/>
    <m/>
    <m/>
    <m/>
    <m/>
    <x v="0"/>
    <x v="0"/>
    <m/>
  </r>
  <r>
    <s v=""/>
    <s v=" E08_10265"/>
    <s v="148 MHz Cavity (RCS Bunch Merge 2) - Manufacturing Support"/>
    <s v="6.08.05.02"/>
    <x v="1"/>
    <d v="2025-12-10T00:00:00"/>
    <d v="2026-09-10T00:00:00"/>
    <s v="jtolle"/>
    <s v="zaltsman"/>
    <n v="26775.37"/>
    <s v="CON"/>
    <s v="C"/>
    <s v="Labor"/>
    <s v="TEC"/>
    <m/>
    <s v="BNL"/>
    <s v="Const.Fabricate"/>
    <s v="RF"/>
    <x v="9"/>
    <s v="S.P098"/>
    <s v="APP00216"/>
    <m/>
    <m/>
    <m/>
    <m/>
    <m/>
    <m/>
    <m/>
    <m/>
    <n v="26775.37"/>
    <m/>
    <m/>
    <m/>
    <m/>
    <m/>
    <m/>
    <m/>
    <m/>
    <x v="0"/>
    <x v="0"/>
    <m/>
  </r>
  <r>
    <s v=""/>
    <s v=" E08_10265"/>
    <s v="148 MHz Cavity (RCS Bunch Merge 2) - Manufacturing Support"/>
    <s v="6.08.05.02"/>
    <x v="1"/>
    <d v="2025-12-10T00:00:00"/>
    <d v="2026-09-10T00:00:00"/>
    <s v="jtolle"/>
    <s v="zaltsman"/>
    <n v="26775.37"/>
    <s v="CON"/>
    <s v="C"/>
    <s v="Labor"/>
    <s v="TEC"/>
    <m/>
    <s v="BNL"/>
    <s v="Const.Fabricate"/>
    <s v="RF"/>
    <x v="9"/>
    <s v="S.P098"/>
    <s v="APP00216"/>
    <m/>
    <m/>
    <m/>
    <m/>
    <m/>
    <m/>
    <m/>
    <m/>
    <n v="26775.37"/>
    <m/>
    <m/>
    <m/>
    <m/>
    <m/>
    <m/>
    <m/>
    <m/>
    <x v="0"/>
    <x v="0"/>
    <m/>
  </r>
  <r>
    <s v=""/>
    <s v=" E08_10265"/>
    <s v="148 MHz Cavity (RCS Bunch Merge 2) - Manufacturing Support"/>
    <s v="6.08.05.02"/>
    <x v="1"/>
    <d v="2025-12-10T00:00:00"/>
    <d v="2026-09-10T00:00:00"/>
    <s v="jtolle"/>
    <s v="zaltsman"/>
    <n v="20552.330000000002"/>
    <s v="CON"/>
    <s v="C"/>
    <s v="Labor"/>
    <s v="TEC"/>
    <m/>
    <s v="BNL"/>
    <s v="Const.Fabricate"/>
    <s v="RF"/>
    <x v="9"/>
    <s v="S.P098"/>
    <s v="APP00216"/>
    <m/>
    <m/>
    <m/>
    <m/>
    <m/>
    <m/>
    <m/>
    <m/>
    <n v="20552.330000000002"/>
    <m/>
    <m/>
    <m/>
    <m/>
    <m/>
    <m/>
    <m/>
    <m/>
    <x v="0"/>
    <x v="0"/>
    <m/>
  </r>
  <r>
    <s v=""/>
    <s v=" E08_10265"/>
    <s v="148 MHz Cavity (RCS Bunch Merge 2) - Manufacturing Support"/>
    <s v="6.08.05.02"/>
    <x v="1"/>
    <d v="2025-12-10T00:00:00"/>
    <d v="2026-09-10T00:00:00"/>
    <s v="jtolle"/>
    <s v="zaltsman"/>
    <n v="20552.330000000002"/>
    <s v="CON"/>
    <s v="C"/>
    <s v="Labor"/>
    <s v="TEC"/>
    <m/>
    <s v="BNL"/>
    <s v="Const.Fabricate"/>
    <s v="RF"/>
    <x v="9"/>
    <s v="S.P098"/>
    <s v="APP00216"/>
    <m/>
    <m/>
    <m/>
    <m/>
    <m/>
    <m/>
    <m/>
    <m/>
    <n v="20552.330000000002"/>
    <m/>
    <m/>
    <m/>
    <m/>
    <m/>
    <m/>
    <m/>
    <m/>
    <x v="0"/>
    <x v="0"/>
    <m/>
  </r>
  <r>
    <s v=""/>
    <s v=" E08_10276"/>
    <s v="148 MHz Cavity (RCS Bunch Merge 2) Tuner - Manufacturing Support"/>
    <s v="6.08.05.02"/>
    <x v="1"/>
    <d v="2025-12-10T00:00:00"/>
    <d v="2026-09-10T00:00:00"/>
    <s v="jtolle"/>
    <s v="zaltsman"/>
    <n v="13387.69"/>
    <s v="CON"/>
    <s v="C"/>
    <s v="Labor"/>
    <s v="TEC"/>
    <m/>
    <s v="BNL"/>
    <s v="Const.Fabricate"/>
    <s v="RF"/>
    <x v="9"/>
    <s v="P.S479"/>
    <m/>
    <m/>
    <m/>
    <m/>
    <m/>
    <m/>
    <m/>
    <m/>
    <m/>
    <n v="13387.69"/>
    <m/>
    <m/>
    <m/>
    <m/>
    <m/>
    <m/>
    <m/>
    <m/>
    <x v="0"/>
    <x v="0"/>
    <m/>
  </r>
  <r>
    <s v=""/>
    <s v=" E08_10276"/>
    <s v="148 MHz Cavity (RCS Bunch Merge 2) Tuner - Manufacturing Support"/>
    <s v="6.08.05.02"/>
    <x v="1"/>
    <d v="2025-12-10T00:00:00"/>
    <d v="2026-09-10T00:00:00"/>
    <s v="jtolle"/>
    <s v="zaltsman"/>
    <n v="16441.86"/>
    <s v="CON"/>
    <s v="C"/>
    <s v="Labor"/>
    <s v="TEC"/>
    <m/>
    <s v="BNL"/>
    <s v="Const.Fabricate"/>
    <s v="RF"/>
    <x v="9"/>
    <s v="P.S479"/>
    <m/>
    <m/>
    <m/>
    <m/>
    <m/>
    <m/>
    <m/>
    <m/>
    <m/>
    <n v="16441.86"/>
    <m/>
    <m/>
    <m/>
    <m/>
    <m/>
    <m/>
    <m/>
    <m/>
    <x v="0"/>
    <x v="0"/>
    <m/>
  </r>
  <r>
    <s v=""/>
    <s v=" E08_10276"/>
    <s v="148 MHz Cavity (RCS Bunch Merge 2) Tuner - Manufacturing Support"/>
    <s v="6.08.05.02"/>
    <x v="1"/>
    <d v="2025-12-10T00:00:00"/>
    <d v="2026-09-10T00:00:00"/>
    <s v="jtolle"/>
    <s v="zaltsman"/>
    <n v="16441.86"/>
    <s v="CON"/>
    <s v="C"/>
    <s v="Labor"/>
    <s v="TEC"/>
    <m/>
    <s v="BNL"/>
    <s v="Const.Fabricate"/>
    <s v="RF"/>
    <x v="9"/>
    <s v="P.S479"/>
    <m/>
    <m/>
    <m/>
    <m/>
    <m/>
    <m/>
    <m/>
    <m/>
    <m/>
    <n v="16441.86"/>
    <m/>
    <m/>
    <m/>
    <m/>
    <m/>
    <m/>
    <m/>
    <m/>
    <x v="0"/>
    <x v="0"/>
    <m/>
  </r>
  <r>
    <s v=""/>
    <s v=" E08_10306"/>
    <s v="148 MHz Cavity (RCS Bunch Merge 2) Damper - Manufacturing Support"/>
    <s v="6.08.05.02"/>
    <x v="0"/>
    <d v="2025-12-10T00:00:00"/>
    <d v="2026-09-10T00:00:00"/>
    <s v="jtolle"/>
    <s v="zaltsman"/>
    <n v="13387.69"/>
    <s v="CON"/>
    <s v="C"/>
    <s v="Labor"/>
    <s v="TEC"/>
    <m/>
    <s v="BNL"/>
    <s v="Const.Fabricate"/>
    <s v="RF"/>
    <x v="9"/>
    <s v="P.S481"/>
    <m/>
    <m/>
    <m/>
    <m/>
    <m/>
    <m/>
    <m/>
    <m/>
    <m/>
    <n v="13387.69"/>
    <m/>
    <m/>
    <m/>
    <m/>
    <m/>
    <m/>
    <m/>
    <m/>
    <x v="0"/>
    <x v="0"/>
    <m/>
  </r>
  <r>
    <s v=""/>
    <s v=" E08_10306"/>
    <s v="148 MHz Cavity (RCS Bunch Merge 2) Damper - Manufacturing Support"/>
    <s v="6.08.05.02"/>
    <x v="0"/>
    <d v="2025-12-10T00:00:00"/>
    <d v="2026-09-10T00:00:00"/>
    <s v="jtolle"/>
    <s v="zaltsman"/>
    <n v="16441.86"/>
    <s v="CON"/>
    <s v="C"/>
    <s v="Labor"/>
    <s v="TEC"/>
    <m/>
    <s v="BNL"/>
    <s v="Const.Fabricate"/>
    <s v="RF"/>
    <x v="9"/>
    <s v="P.S481"/>
    <m/>
    <m/>
    <m/>
    <m/>
    <m/>
    <m/>
    <m/>
    <m/>
    <m/>
    <n v="16441.86"/>
    <m/>
    <m/>
    <m/>
    <m/>
    <m/>
    <m/>
    <m/>
    <m/>
    <x v="0"/>
    <x v="0"/>
    <m/>
  </r>
  <r>
    <s v=""/>
    <s v=" E08_10306"/>
    <s v="148 MHz Cavity (RCS Bunch Merge 2) Damper - Manufacturing Support"/>
    <s v="6.08.05.02"/>
    <x v="0"/>
    <d v="2025-12-10T00:00:00"/>
    <d v="2026-09-10T00:00:00"/>
    <s v="jtolle"/>
    <s v="zaltsman"/>
    <n v="16441.86"/>
    <s v="CON"/>
    <s v="C"/>
    <s v="Labor"/>
    <s v="TEC"/>
    <m/>
    <s v="BNL"/>
    <s v="Const.Fabricate"/>
    <s v="RF"/>
    <x v="9"/>
    <s v="P.S481"/>
    <m/>
    <m/>
    <m/>
    <m/>
    <m/>
    <m/>
    <m/>
    <m/>
    <m/>
    <n v="16441.86"/>
    <m/>
    <m/>
    <m/>
    <m/>
    <m/>
    <m/>
    <m/>
    <m/>
    <x v="0"/>
    <x v="0"/>
    <m/>
  </r>
  <r>
    <s v=""/>
    <s v=" E08_10296"/>
    <s v="148 MHz Cavity (RCS Bunch Merge 2) Window - Manufacturing Support"/>
    <s v="6.08.05.02"/>
    <x v="1"/>
    <d v="2025-12-10T00:00:00"/>
    <d v="2026-09-10T00:00:00"/>
    <s v="jtolle"/>
    <s v="zaltsman"/>
    <n v="13387.69"/>
    <s v="CON"/>
    <s v="C"/>
    <s v="Labor"/>
    <s v="TEC"/>
    <m/>
    <s v="BNL"/>
    <s v="Const.Fabricate"/>
    <s v="RF"/>
    <x v="9"/>
    <s v="P.S480"/>
    <m/>
    <m/>
    <m/>
    <m/>
    <m/>
    <m/>
    <m/>
    <m/>
    <m/>
    <n v="13387.69"/>
    <m/>
    <m/>
    <m/>
    <m/>
    <m/>
    <m/>
    <m/>
    <m/>
    <x v="0"/>
    <x v="0"/>
    <m/>
  </r>
  <r>
    <s v=""/>
    <s v=" E08_10296"/>
    <s v="148 MHz Cavity (RCS Bunch Merge 2) Window - Manufacturing Support"/>
    <s v="6.08.05.02"/>
    <x v="1"/>
    <d v="2025-12-10T00:00:00"/>
    <d v="2026-09-10T00:00:00"/>
    <s v="jtolle"/>
    <s v="zaltsman"/>
    <n v="16441.86"/>
    <s v="CON"/>
    <s v="C"/>
    <s v="Labor"/>
    <s v="TEC"/>
    <m/>
    <s v="BNL"/>
    <s v="Const.Fabricate"/>
    <s v="RF"/>
    <x v="9"/>
    <s v="P.S480"/>
    <m/>
    <m/>
    <m/>
    <m/>
    <m/>
    <m/>
    <m/>
    <m/>
    <m/>
    <n v="16441.86"/>
    <m/>
    <m/>
    <m/>
    <m/>
    <m/>
    <m/>
    <m/>
    <m/>
    <x v="0"/>
    <x v="0"/>
    <m/>
  </r>
  <r>
    <s v=""/>
    <s v=" E08_10296"/>
    <s v="148 MHz Cavity (RCS Bunch Merge 2) Window - Manufacturing Support"/>
    <s v="6.08.05.02"/>
    <x v="1"/>
    <d v="2025-12-10T00:00:00"/>
    <d v="2026-09-10T00:00:00"/>
    <s v="jtolle"/>
    <s v="zaltsman"/>
    <n v="16441.86"/>
    <s v="CON"/>
    <s v="C"/>
    <s v="Labor"/>
    <s v="TEC"/>
    <m/>
    <s v="BNL"/>
    <s v="Const.Fabricate"/>
    <s v="RF"/>
    <x v="9"/>
    <s v="P.S480"/>
    <m/>
    <m/>
    <m/>
    <m/>
    <m/>
    <m/>
    <m/>
    <m/>
    <m/>
    <n v="16441.86"/>
    <m/>
    <m/>
    <m/>
    <m/>
    <m/>
    <m/>
    <m/>
    <m/>
    <x v="0"/>
    <x v="0"/>
    <m/>
  </r>
  <r>
    <s v=""/>
    <s v=" E08_10340"/>
    <s v="148 MHz Cavity (RCS Bunch Merge 2) - Stand Manufacturing"/>
    <s v="6.08.05.02"/>
    <x v="0"/>
    <d v="2025-12-10T00:00:00"/>
    <d v="2026-09-10T00:00:00"/>
    <s v="jtolle"/>
    <s v="zaltsman"/>
    <n v="33546.89"/>
    <s v="CON"/>
    <s v="C"/>
    <s v="Labor"/>
    <s v="TEC"/>
    <m/>
    <s v="BNL"/>
    <s v="Const.Fabricate"/>
    <s v="RF"/>
    <x v="9"/>
    <m/>
    <m/>
    <m/>
    <m/>
    <m/>
    <m/>
    <m/>
    <m/>
    <m/>
    <m/>
    <n v="33546.89"/>
    <m/>
    <m/>
    <m/>
    <m/>
    <m/>
    <m/>
    <m/>
    <m/>
    <x v="0"/>
    <x v="0"/>
    <m/>
  </r>
  <r>
    <s v=""/>
    <s v=" E08_10340"/>
    <s v="148 MHz Cavity (RCS Bunch Merge 2) - Stand Manufacturing"/>
    <s v="6.08.05.02"/>
    <x v="0"/>
    <d v="2025-12-10T00:00:00"/>
    <d v="2026-09-10T00:00:00"/>
    <s v="jtolle"/>
    <s v="zaltsman"/>
    <n v="5355.07"/>
    <s v="CON"/>
    <s v="C"/>
    <s v="Labor"/>
    <s v="TEC"/>
    <m/>
    <s v="BNL"/>
    <s v="Const.Fabricate"/>
    <s v="RF"/>
    <x v="9"/>
    <m/>
    <m/>
    <m/>
    <m/>
    <m/>
    <m/>
    <m/>
    <m/>
    <m/>
    <m/>
    <n v="5355.07"/>
    <m/>
    <m/>
    <m/>
    <m/>
    <m/>
    <m/>
    <m/>
    <m/>
    <x v="0"/>
    <x v="0"/>
    <m/>
  </r>
  <r>
    <s v=""/>
    <s v=" E08_10340"/>
    <s v="148 MHz Cavity (RCS Bunch Merge 2) - Stand Manufacturing"/>
    <s v="6.08.05.02"/>
    <x v="0"/>
    <d v="2025-12-10T00:00:00"/>
    <d v="2026-09-10T00:00:00"/>
    <s v="jtolle"/>
    <s v="zaltsman"/>
    <n v="4110.47"/>
    <s v="CON"/>
    <s v="C"/>
    <s v="Labor"/>
    <s v="TEC"/>
    <m/>
    <s v="BNL"/>
    <s v="Const.Fabricate"/>
    <s v="RF"/>
    <x v="9"/>
    <m/>
    <m/>
    <m/>
    <m/>
    <m/>
    <m/>
    <m/>
    <m/>
    <m/>
    <m/>
    <n v="4110.47"/>
    <m/>
    <m/>
    <m/>
    <m/>
    <m/>
    <m/>
    <m/>
    <m/>
    <x v="0"/>
    <x v="0"/>
    <m/>
  </r>
  <r>
    <s v=""/>
    <s v=" E08_10345"/>
    <s v="148 MHz Cavity (RCS Bunch Merge 2) - Stand Manufacturing Materials"/>
    <s v="6.08.05.02"/>
    <x v="0"/>
    <d v="2025-12-10T00:00:00"/>
    <d v="2026-09-10T00:00:00"/>
    <s v="jtolle"/>
    <s v="zaltsman"/>
    <n v="5602.06"/>
    <s v="CON"/>
    <s v="C"/>
    <s v="Nonlabor"/>
    <s v="TEC"/>
    <m/>
    <s v="BNL"/>
    <s v="Const.Fabricate"/>
    <s v="RF"/>
    <x v="9"/>
    <s v="B"/>
    <m/>
    <m/>
    <m/>
    <m/>
    <m/>
    <m/>
    <m/>
    <m/>
    <m/>
    <n v="5602.06"/>
    <m/>
    <m/>
    <m/>
    <m/>
    <m/>
    <m/>
    <m/>
    <m/>
    <x v="0"/>
    <x v="0"/>
    <m/>
  </r>
  <r>
    <s v=""/>
    <s v=" E08_10350"/>
    <s v="148 MHz Cavity (RCS Bunch Merge 2) - Testing"/>
    <s v="6.08.05.02"/>
    <x v="0"/>
    <d v="2026-09-11T00:00:00"/>
    <d v="2028-02-08T00:00:00"/>
    <s v="jtolle"/>
    <s v="zaltsman"/>
    <n v="11331.28"/>
    <s v="CON"/>
    <s v="C"/>
    <s v="Labor"/>
    <s v="TEC"/>
    <m/>
    <s v="BNL"/>
    <s v="Const.Test"/>
    <s v="RF"/>
    <x v="8"/>
    <s v="S.P098"/>
    <m/>
    <m/>
    <m/>
    <m/>
    <m/>
    <m/>
    <m/>
    <m/>
    <m/>
    <n v="453.25"/>
    <n v="8093.77"/>
    <n v="2784.26"/>
    <m/>
    <m/>
    <m/>
    <m/>
    <m/>
    <m/>
    <x v="0"/>
    <x v="0"/>
    <m/>
  </r>
  <r>
    <s v=""/>
    <s v=" E08_10350"/>
    <s v="148 MHz Cavity (RCS Bunch Merge 2) - Testing"/>
    <s v="6.08.05.02"/>
    <x v="0"/>
    <d v="2026-09-11T00:00:00"/>
    <d v="2028-02-08T00:00:00"/>
    <s v="jtolle"/>
    <s v="zaltsman"/>
    <n v="9440.83"/>
    <s v="CON"/>
    <s v="C"/>
    <s v="Labor"/>
    <s v="TEC"/>
    <m/>
    <s v="BNL"/>
    <s v="Const.Test"/>
    <s v="RF"/>
    <x v="8"/>
    <s v="S.P098"/>
    <m/>
    <m/>
    <m/>
    <m/>
    <m/>
    <m/>
    <m/>
    <m/>
    <m/>
    <n v="377.63"/>
    <n v="6743.45"/>
    <n v="2319.75"/>
    <m/>
    <m/>
    <m/>
    <m/>
    <m/>
    <m/>
    <x v="0"/>
    <x v="0"/>
    <m/>
  </r>
  <r>
    <s v=""/>
    <s v=" E08_10350"/>
    <s v="148 MHz Cavity (RCS Bunch Merge 2) - Testing"/>
    <s v="6.08.05.02"/>
    <x v="0"/>
    <d v="2026-09-11T00:00:00"/>
    <d v="2028-02-08T00:00:00"/>
    <s v="jtolle"/>
    <s v="zaltsman"/>
    <n v="14730.34"/>
    <s v="CON"/>
    <s v="C"/>
    <s v="Labor"/>
    <s v="TEC"/>
    <m/>
    <s v="BNL"/>
    <s v="Const.Test"/>
    <s v="RF"/>
    <x v="8"/>
    <s v="S.P098"/>
    <m/>
    <m/>
    <m/>
    <m/>
    <m/>
    <m/>
    <m/>
    <m/>
    <m/>
    <n v="589.21"/>
    <n v="10521.67"/>
    <n v="3619.45"/>
    <m/>
    <m/>
    <m/>
    <m/>
    <m/>
    <m/>
    <x v="0"/>
    <x v="0"/>
    <m/>
  </r>
  <r>
    <s v=""/>
    <s v=" E08_10350"/>
    <s v="148 MHz Cavity (RCS Bunch Merge 2) - Testing"/>
    <s v="6.08.05.02"/>
    <x v="0"/>
    <d v="2026-09-11T00:00:00"/>
    <d v="2028-02-08T00:00:00"/>
    <s v="jtolle"/>
    <s v="zaltsman"/>
    <n v="12142.56"/>
    <s v="CON"/>
    <s v="C"/>
    <s v="Labor"/>
    <s v="TEC"/>
    <m/>
    <s v="BNL"/>
    <s v="Const.Test"/>
    <s v="RF"/>
    <x v="8"/>
    <s v="S.P098"/>
    <m/>
    <m/>
    <m/>
    <m/>
    <m/>
    <m/>
    <m/>
    <m/>
    <m/>
    <n v="485.7"/>
    <n v="8673.26"/>
    <n v="2983.6"/>
    <m/>
    <m/>
    <m/>
    <m/>
    <m/>
    <m/>
    <x v="0"/>
    <x v="0"/>
    <m/>
  </r>
  <r>
    <s v=""/>
    <s v=" E08_10350"/>
    <s v="148 MHz Cavity (RCS Bunch Merge 2) - Testing"/>
    <s v="6.08.05.02"/>
    <x v="0"/>
    <d v="2026-09-11T00:00:00"/>
    <d v="2028-02-08T00:00:00"/>
    <s v="jtolle"/>
    <s v="zaltsman"/>
    <n v="42851.64"/>
    <s v="CON"/>
    <s v="C"/>
    <s v="Labor"/>
    <s v="TEC"/>
    <m/>
    <s v="BNL"/>
    <s v="Const.Test"/>
    <s v="RF"/>
    <x v="8"/>
    <s v="S.P098"/>
    <m/>
    <m/>
    <m/>
    <m/>
    <m/>
    <m/>
    <m/>
    <m/>
    <m/>
    <n v="1714.07"/>
    <n v="30608.31"/>
    <n v="10529.26"/>
    <m/>
    <m/>
    <m/>
    <m/>
    <m/>
    <m/>
    <x v="0"/>
    <x v="0"/>
    <m/>
  </r>
  <r>
    <s v=""/>
    <s v=" E08_10350"/>
    <s v="148 MHz Cavity (RCS Bunch Merge 2) - Testing"/>
    <s v="6.08.05.02"/>
    <x v="0"/>
    <d v="2026-09-11T00:00:00"/>
    <d v="2028-02-08T00:00:00"/>
    <s v="jtolle"/>
    <s v="zaltsman"/>
    <n v="21692.06"/>
    <s v="CON"/>
    <s v="C"/>
    <s v="Labor"/>
    <s v="TEC"/>
    <m/>
    <s v="BNL"/>
    <s v="Const.Test"/>
    <s v="RF"/>
    <x v="8"/>
    <s v="S.P098"/>
    <m/>
    <m/>
    <m/>
    <m/>
    <m/>
    <m/>
    <m/>
    <m/>
    <m/>
    <n v="867.68"/>
    <n v="15494.33"/>
    <n v="5330.05"/>
    <m/>
    <m/>
    <m/>
    <m/>
    <m/>
    <m/>
    <x v="0"/>
    <x v="0"/>
    <m/>
  </r>
  <r>
    <s v=""/>
    <s v=" E08_10350"/>
    <s v="148 MHz Cavity (RCS Bunch Merge 2) - Testing"/>
    <s v="6.08.05.02"/>
    <x v="0"/>
    <d v="2026-09-11T00:00:00"/>
    <d v="2028-02-08T00:00:00"/>
    <s v="jtolle"/>
    <s v="zaltsman"/>
    <n v="8570.33"/>
    <s v="CON"/>
    <s v="C"/>
    <s v="Labor"/>
    <s v="TEC"/>
    <m/>
    <s v="BNL"/>
    <s v="Const.Test"/>
    <s v="RF"/>
    <x v="8"/>
    <s v="S.P098"/>
    <m/>
    <m/>
    <m/>
    <m/>
    <m/>
    <m/>
    <m/>
    <m/>
    <m/>
    <n v="342.81"/>
    <n v="6121.66"/>
    <n v="2105.85"/>
    <m/>
    <m/>
    <m/>
    <m/>
    <m/>
    <m/>
    <x v="0"/>
    <x v="0"/>
    <m/>
  </r>
  <r>
    <s v=""/>
    <s v=" E08_10350"/>
    <s v="148 MHz Cavity (RCS Bunch Merge 2) - Testing"/>
    <s v="6.08.05.02"/>
    <x v="0"/>
    <d v="2026-09-11T00:00:00"/>
    <d v="2028-02-08T00:00:00"/>
    <s v="jtolle"/>
    <s v="zaltsman"/>
    <n v="6362.48"/>
    <s v="CON"/>
    <s v="C"/>
    <s v="Labor"/>
    <s v="TEC"/>
    <m/>
    <s v="BNL"/>
    <s v="Const.Test"/>
    <s v="RF"/>
    <x v="8"/>
    <s v="S.P098"/>
    <m/>
    <m/>
    <m/>
    <m/>
    <m/>
    <m/>
    <m/>
    <m/>
    <m/>
    <n v="254.5"/>
    <n v="4544.62"/>
    <n v="1563.35"/>
    <m/>
    <m/>
    <m/>
    <m/>
    <m/>
    <m/>
    <x v="0"/>
    <x v="0"/>
    <m/>
  </r>
  <r>
    <s v=""/>
    <s v=" E08_10350"/>
    <s v="148 MHz Cavity (RCS Bunch Merge 2) - Testing"/>
    <s v="6.08.05.02"/>
    <x v="0"/>
    <d v="2026-09-11T00:00:00"/>
    <d v="2028-02-08T00:00:00"/>
    <s v="jtolle"/>
    <s v="zaltsman"/>
    <n v="18213.84"/>
    <s v="CON"/>
    <s v="C"/>
    <s v="Labor"/>
    <s v="TEC"/>
    <m/>
    <s v="BNL"/>
    <s v="Const.Test"/>
    <s v="RF"/>
    <x v="8"/>
    <s v="S.P098"/>
    <m/>
    <m/>
    <m/>
    <m/>
    <m/>
    <m/>
    <m/>
    <m/>
    <m/>
    <n v="728.55"/>
    <n v="13009.88"/>
    <n v="4475.3999999999996"/>
    <m/>
    <m/>
    <m/>
    <m/>
    <m/>
    <m/>
    <x v="0"/>
    <x v="0"/>
    <m/>
  </r>
  <r>
    <s v=""/>
    <s v=" E08_10350"/>
    <s v="148 MHz Cavity (RCS Bunch Merge 2) - Testing"/>
    <s v="6.08.05.02"/>
    <x v="0"/>
    <d v="2026-09-11T00:00:00"/>
    <d v="2028-02-08T00:00:00"/>
    <s v="jtolle"/>
    <s v="zaltsman"/>
    <n v="14161.24"/>
    <s v="CON"/>
    <s v="C"/>
    <s v="Labor"/>
    <s v="TEC"/>
    <m/>
    <s v="BNL"/>
    <s v="Const.Test"/>
    <s v="RF"/>
    <x v="8"/>
    <s v="S.P098"/>
    <m/>
    <m/>
    <m/>
    <m/>
    <m/>
    <m/>
    <m/>
    <m/>
    <m/>
    <n v="566.45000000000005"/>
    <n v="10115.17"/>
    <n v="3479.62"/>
    <m/>
    <m/>
    <m/>
    <m/>
    <m/>
    <m/>
    <x v="0"/>
    <x v="0"/>
    <m/>
  </r>
  <r>
    <s v=""/>
    <s v=" E08_10350"/>
    <s v="148 MHz Cavity (RCS Bunch Merge 2) - Testing"/>
    <s v="6.08.05.02"/>
    <x v="0"/>
    <d v="2026-09-11T00:00:00"/>
    <d v="2028-02-08T00:00:00"/>
    <s v="jtolle"/>
    <s v="zaltsman"/>
    <n v="24285.11"/>
    <s v="CON"/>
    <s v="C"/>
    <s v="Labor"/>
    <s v="TEC"/>
    <m/>
    <s v="BNL"/>
    <s v="Const.Test"/>
    <s v="RF"/>
    <x v="8"/>
    <s v="S.P098"/>
    <m/>
    <m/>
    <m/>
    <m/>
    <m/>
    <m/>
    <m/>
    <m/>
    <m/>
    <n v="971.4"/>
    <n v="17346.509999999998"/>
    <n v="5967.2"/>
    <m/>
    <m/>
    <m/>
    <m/>
    <m/>
    <m/>
    <x v="0"/>
    <x v="0"/>
    <m/>
  </r>
  <r>
    <s v=""/>
    <s v=" E08_10355"/>
    <s v="148 MHz Cavity (RCS Bunch Merge 2) - Testing Materials"/>
    <s v="6.08.05.02"/>
    <x v="0"/>
    <d v="2026-09-11T00:00:00"/>
    <d v="2028-02-08T00:00:00"/>
    <s v="jtolle"/>
    <s v="zaltsman"/>
    <n v="11516.3"/>
    <s v="CON"/>
    <s v="C"/>
    <s v="Nonlabor"/>
    <s v="TEC"/>
    <m/>
    <s v="BNL"/>
    <s v="Const.Test"/>
    <s v="RF"/>
    <x v="8"/>
    <s v="B"/>
    <m/>
    <m/>
    <m/>
    <m/>
    <m/>
    <m/>
    <m/>
    <m/>
    <m/>
    <n v="460.65"/>
    <n v="8225.93"/>
    <n v="2829.72"/>
    <m/>
    <m/>
    <m/>
    <m/>
    <m/>
    <m/>
    <x v="0"/>
    <x v="0"/>
    <m/>
  </r>
  <r>
    <s v=""/>
    <s v=" E08_10360"/>
    <s v="24.6 MHz Cavity (HSR Capture &amp; Acceleration) - Preliminary Design"/>
    <s v="6.08.05.04"/>
    <x v="0"/>
    <d v="2023-08-11T00:00:00"/>
    <d v="2024-02-14T00:00:00"/>
    <s v="jtolle"/>
    <s v="zaltsman"/>
    <n v="42762.59"/>
    <s v="EDIA"/>
    <s v="C"/>
    <s v="Labor"/>
    <s v="TEC"/>
    <m/>
    <s v="BNL"/>
    <s v="PED"/>
    <s v="RF"/>
    <x v="11"/>
    <s v="P.S485"/>
    <m/>
    <m/>
    <m/>
    <m/>
    <m/>
    <m/>
    <n v="11878.5"/>
    <n v="30884.09"/>
    <m/>
    <m/>
    <m/>
    <m/>
    <m/>
    <m/>
    <m/>
    <m/>
    <m/>
    <m/>
    <x v="0"/>
    <x v="0"/>
    <m/>
  </r>
  <r>
    <s v=""/>
    <s v=" E08_10360"/>
    <s v="24.6 MHz Cavity (HSR Capture &amp; Acceleration) - Preliminary Design"/>
    <s v="6.08.05.04"/>
    <x v="0"/>
    <d v="2023-08-11T00:00:00"/>
    <d v="2024-02-14T00:00:00"/>
    <s v="jtolle"/>
    <s v="zaltsman"/>
    <n v="28862.639999999999"/>
    <s v="EDIA"/>
    <s v="C"/>
    <s v="Labor"/>
    <s v="TEC"/>
    <m/>
    <s v="BNL"/>
    <s v="PED"/>
    <s v="RF"/>
    <x v="11"/>
    <s v="P.S485"/>
    <m/>
    <m/>
    <m/>
    <m/>
    <m/>
    <m/>
    <n v="8017.4"/>
    <n v="20845.240000000002"/>
    <m/>
    <m/>
    <m/>
    <m/>
    <m/>
    <m/>
    <m/>
    <m/>
    <m/>
    <m/>
    <x v="0"/>
    <x v="0"/>
    <m/>
  </r>
  <r>
    <s v=""/>
    <s v=" E08_10370"/>
    <s v="24.6 MHz Cavity (HSR Capture &amp; Acceleration) Tuner - Preliminary Design"/>
    <s v="6.08.05.04"/>
    <x v="0"/>
    <d v="2023-08-11T00:00:00"/>
    <d v="2024-02-14T00:00:00"/>
    <s v="jtolle"/>
    <s v="zaltsman"/>
    <n v="24707.27"/>
    <s v="EDIA"/>
    <s v="C"/>
    <s v="Labor"/>
    <s v="TEC"/>
    <m/>
    <s v="BNL"/>
    <s v="PED"/>
    <s v="RF"/>
    <x v="11"/>
    <s v="P.S482"/>
    <m/>
    <m/>
    <m/>
    <m/>
    <m/>
    <m/>
    <n v="6863.13"/>
    <n v="17844.14"/>
    <m/>
    <m/>
    <m/>
    <m/>
    <m/>
    <m/>
    <m/>
    <m/>
    <m/>
    <m/>
    <x v="0"/>
    <x v="0"/>
    <m/>
  </r>
  <r>
    <s v=""/>
    <s v=" E08_10370"/>
    <s v="24.6 MHz Cavity (HSR Capture &amp; Acceleration) Tuner - Preliminary Design"/>
    <s v="6.08.05.04"/>
    <x v="0"/>
    <d v="2023-08-11T00:00:00"/>
    <d v="2024-02-14T00:00:00"/>
    <s v="jtolle"/>
    <s v="zaltsman"/>
    <n v="14431.32"/>
    <s v="EDIA"/>
    <s v="C"/>
    <s v="Labor"/>
    <s v="TEC"/>
    <m/>
    <s v="BNL"/>
    <s v="PED"/>
    <s v="RF"/>
    <x v="11"/>
    <s v="P.S482"/>
    <m/>
    <m/>
    <m/>
    <m/>
    <m/>
    <m/>
    <n v="4008.7"/>
    <n v="10422.620000000001"/>
    <m/>
    <m/>
    <m/>
    <m/>
    <m/>
    <m/>
    <m/>
    <m/>
    <m/>
    <m/>
    <x v="0"/>
    <x v="0"/>
    <m/>
  </r>
  <r>
    <s v=""/>
    <s v=" E08_10380"/>
    <s v="24.6 MHz Cavity (HSR Capture &amp; Acceleration) Window - Preliminary Design"/>
    <s v="6.08.05.04"/>
    <x v="0"/>
    <d v="2023-08-11T00:00:00"/>
    <d v="2024-02-14T00:00:00"/>
    <s v="jtolle"/>
    <s v="zaltsman"/>
    <n v="24707.27"/>
    <s v="EDIA"/>
    <s v="C"/>
    <s v="Labor"/>
    <s v="TEC"/>
    <m/>
    <s v="BNL"/>
    <s v="PED"/>
    <s v="RF"/>
    <x v="11"/>
    <s v="P.S483"/>
    <m/>
    <m/>
    <m/>
    <m/>
    <m/>
    <m/>
    <n v="6863.13"/>
    <n v="17844.14"/>
    <m/>
    <m/>
    <m/>
    <m/>
    <m/>
    <m/>
    <m/>
    <m/>
    <m/>
    <m/>
    <x v="0"/>
    <x v="0"/>
    <m/>
  </r>
  <r>
    <s v=""/>
    <s v=" E08_10380"/>
    <s v="24.6 MHz Cavity (HSR Capture &amp; Acceleration) Window - Preliminary Design"/>
    <s v="6.08.05.04"/>
    <x v="0"/>
    <d v="2023-08-11T00:00:00"/>
    <d v="2024-02-14T00:00:00"/>
    <s v="jtolle"/>
    <s v="zaltsman"/>
    <n v="14431.32"/>
    <s v="EDIA"/>
    <s v="C"/>
    <s v="Labor"/>
    <s v="TEC"/>
    <m/>
    <s v="BNL"/>
    <s v="PED"/>
    <s v="RF"/>
    <x v="11"/>
    <s v="P.S483"/>
    <m/>
    <m/>
    <m/>
    <m/>
    <m/>
    <m/>
    <n v="4008.7"/>
    <n v="10422.620000000001"/>
    <m/>
    <m/>
    <m/>
    <m/>
    <m/>
    <m/>
    <m/>
    <m/>
    <m/>
    <m/>
    <x v="0"/>
    <x v="0"/>
    <m/>
  </r>
  <r>
    <s v=""/>
    <s v=" E08_10390"/>
    <s v="24.6 MHz Cavity (HSR Capture &amp; Acceleration) Damper - Preliminary Design"/>
    <s v="6.08.05.04"/>
    <x v="0"/>
    <d v="2023-08-11T00:00:00"/>
    <d v="2024-02-14T00:00:00"/>
    <s v="jtolle"/>
    <s v="zaltsman"/>
    <n v="24707.27"/>
    <s v="EDIA"/>
    <s v="C"/>
    <s v="Labor"/>
    <s v="TEC"/>
    <m/>
    <s v="BNL"/>
    <s v="PED"/>
    <s v="RF"/>
    <x v="11"/>
    <s v="P.S484"/>
    <m/>
    <m/>
    <m/>
    <m/>
    <m/>
    <m/>
    <n v="6863.13"/>
    <n v="17844.14"/>
    <m/>
    <m/>
    <m/>
    <m/>
    <m/>
    <m/>
    <m/>
    <m/>
    <m/>
    <m/>
    <x v="0"/>
    <x v="0"/>
    <m/>
  </r>
  <r>
    <s v=""/>
    <s v=" E08_10390"/>
    <s v="24.6 MHz Cavity (HSR Capture &amp; Acceleration) Damper - Preliminary Design"/>
    <s v="6.08.05.04"/>
    <x v="0"/>
    <d v="2023-08-11T00:00:00"/>
    <d v="2024-02-14T00:00:00"/>
    <s v="jtolle"/>
    <s v="zaltsman"/>
    <n v="12249.77"/>
    <s v="EDIA"/>
    <s v="C"/>
    <s v="Labor"/>
    <s v="TEC"/>
    <m/>
    <s v="BNL"/>
    <s v="PED"/>
    <s v="RF"/>
    <x v="11"/>
    <s v="P.S484"/>
    <m/>
    <m/>
    <m/>
    <m/>
    <m/>
    <m/>
    <n v="3402.71"/>
    <n v="8847.06"/>
    <m/>
    <m/>
    <m/>
    <m/>
    <m/>
    <m/>
    <m/>
    <m/>
    <m/>
    <m/>
    <x v="0"/>
    <x v="0"/>
    <m/>
  </r>
  <r>
    <s v=""/>
    <s v=" E08_10390"/>
    <s v="24.6 MHz Cavity (HSR Capture &amp; Acceleration) Damper - Preliminary Design"/>
    <s v="6.08.05.04"/>
    <x v="0"/>
    <d v="2023-08-11T00:00:00"/>
    <d v="2024-02-14T00:00:00"/>
    <s v="jtolle"/>
    <s v="zaltsman"/>
    <n v="14431.32"/>
    <s v="EDIA"/>
    <s v="C"/>
    <s v="Labor"/>
    <s v="TEC"/>
    <m/>
    <s v="BNL"/>
    <s v="PED"/>
    <s v="RF"/>
    <x v="11"/>
    <s v="P.S484"/>
    <m/>
    <m/>
    <m/>
    <m/>
    <m/>
    <m/>
    <n v="4008.7"/>
    <n v="10422.620000000001"/>
    <m/>
    <m/>
    <m/>
    <m/>
    <m/>
    <m/>
    <m/>
    <m/>
    <m/>
    <m/>
    <x v="0"/>
    <x v="0"/>
    <m/>
  </r>
  <r>
    <s v=""/>
    <s v=" E08_10365"/>
    <s v="24.6 MHz Cavity (HSR Capture &amp; Acceleration) - Final Design"/>
    <s v="6.08.05.04"/>
    <x v="0"/>
    <d v="2024-02-15T00:00:00"/>
    <d v="2025-02-11T00:00:00"/>
    <s v="jtolle"/>
    <s v="zaltsman"/>
    <n v="86532.91"/>
    <s v="EDIA"/>
    <s v="C"/>
    <s v="Labor"/>
    <s v="TEC"/>
    <m/>
    <s v="BNL"/>
    <s v="PED"/>
    <s v="RF"/>
    <x v="6"/>
    <s v="P.S485"/>
    <m/>
    <m/>
    <m/>
    <m/>
    <m/>
    <m/>
    <m/>
    <n v="55478.76"/>
    <n v="31054.15"/>
    <m/>
    <m/>
    <m/>
    <m/>
    <m/>
    <m/>
    <m/>
    <m/>
    <m/>
    <x v="0"/>
    <x v="0"/>
    <m/>
  </r>
  <r>
    <s v=""/>
    <s v=" E08_10365"/>
    <s v="24.6 MHz Cavity (HSR Capture &amp; Acceleration) - Final Design"/>
    <s v="6.08.05.04"/>
    <x v="0"/>
    <d v="2024-02-15T00:00:00"/>
    <d v="2025-02-11T00:00:00"/>
    <s v="jtolle"/>
    <s v="zaltsman"/>
    <n v="25042.5"/>
    <s v="EDIA"/>
    <s v="C"/>
    <s v="Labor"/>
    <s v="TEC"/>
    <m/>
    <s v="BNL"/>
    <s v="PED"/>
    <s v="RF"/>
    <x v="6"/>
    <s v="P.S485"/>
    <m/>
    <m/>
    <m/>
    <m/>
    <m/>
    <m/>
    <m/>
    <n v="16055.47"/>
    <n v="8987.0300000000007"/>
    <m/>
    <m/>
    <m/>
    <m/>
    <m/>
    <m/>
    <m/>
    <m/>
    <m/>
    <x v="0"/>
    <x v="0"/>
    <m/>
  </r>
  <r>
    <s v=""/>
    <s v=" E08_10365"/>
    <s v="24.6 MHz Cavity (HSR Capture &amp; Acceleration) - Final Design"/>
    <s v="6.08.05.04"/>
    <x v="0"/>
    <d v="2024-02-15T00:00:00"/>
    <d v="2025-02-11T00:00:00"/>
    <s v="jtolle"/>
    <s v="zaltsman"/>
    <n v="43710.3"/>
    <s v="EDIA"/>
    <s v="C"/>
    <s v="Labor"/>
    <s v="TEC"/>
    <m/>
    <s v="BNL"/>
    <s v="PED"/>
    <s v="RF"/>
    <x v="6"/>
    <s v="P.S485"/>
    <m/>
    <m/>
    <m/>
    <m/>
    <m/>
    <m/>
    <m/>
    <n v="28023.94"/>
    <n v="15686.36"/>
    <m/>
    <m/>
    <m/>
    <m/>
    <m/>
    <m/>
    <m/>
    <m/>
    <m/>
    <x v="0"/>
    <x v="0"/>
    <m/>
  </r>
  <r>
    <s v=""/>
    <s v=" E08_10365"/>
    <s v="24.6 MHz Cavity (HSR Capture &amp; Acceleration) - Final Design"/>
    <s v="6.08.05.04"/>
    <x v="0"/>
    <d v="2024-02-15T00:00:00"/>
    <d v="2025-02-11T00:00:00"/>
    <s v="jtolle"/>
    <s v="zaltsman"/>
    <n v="59004.59"/>
    <s v="EDIA"/>
    <s v="C"/>
    <s v="Labor"/>
    <s v="TEC"/>
    <m/>
    <s v="BNL"/>
    <s v="PED"/>
    <s v="RF"/>
    <x v="6"/>
    <s v="P.S485"/>
    <m/>
    <m/>
    <m/>
    <m/>
    <m/>
    <m/>
    <m/>
    <n v="37829.56"/>
    <n v="21175.03"/>
    <m/>
    <m/>
    <m/>
    <m/>
    <m/>
    <m/>
    <m/>
    <m/>
    <m/>
    <x v="0"/>
    <x v="0"/>
    <m/>
  </r>
  <r>
    <s v=""/>
    <s v=" E08_10385"/>
    <s v="24.6 MHz Cavity (HSR Capture &amp; Acceleration) Window - Final Design"/>
    <s v="6.08.05.04"/>
    <x v="0"/>
    <d v="2024-02-15T00:00:00"/>
    <d v="2025-02-11T00:00:00"/>
    <s v="jtolle"/>
    <s v="zaltsman"/>
    <n v="86532.91"/>
    <s v="EDIA"/>
    <s v="C"/>
    <s v="Labor"/>
    <s v="TEC"/>
    <m/>
    <s v="BNL"/>
    <s v="PED"/>
    <s v="RF"/>
    <x v="6"/>
    <s v="P.S483"/>
    <m/>
    <m/>
    <m/>
    <m/>
    <m/>
    <m/>
    <m/>
    <n v="55478.76"/>
    <n v="31054.15"/>
    <m/>
    <m/>
    <m/>
    <m/>
    <m/>
    <m/>
    <m/>
    <m/>
    <m/>
    <x v="0"/>
    <x v="0"/>
    <m/>
  </r>
  <r>
    <s v=""/>
    <s v=" E08_10385"/>
    <s v="24.6 MHz Cavity (HSR Capture &amp; Acceleration) Window - Final Design"/>
    <s v="6.08.05.04"/>
    <x v="0"/>
    <d v="2024-02-15T00:00:00"/>
    <d v="2025-02-11T00:00:00"/>
    <s v="jtolle"/>
    <s v="zaltsman"/>
    <n v="25042.5"/>
    <s v="EDIA"/>
    <s v="C"/>
    <s v="Labor"/>
    <s v="TEC"/>
    <m/>
    <s v="BNL"/>
    <s v="PED"/>
    <s v="RF"/>
    <x v="6"/>
    <s v="P.S483"/>
    <m/>
    <m/>
    <m/>
    <m/>
    <m/>
    <m/>
    <m/>
    <n v="16055.47"/>
    <n v="8987.0300000000007"/>
    <m/>
    <m/>
    <m/>
    <m/>
    <m/>
    <m/>
    <m/>
    <m/>
    <m/>
    <x v="0"/>
    <x v="0"/>
    <m/>
  </r>
  <r>
    <s v=""/>
    <s v=" E08_10385"/>
    <s v="24.6 MHz Cavity (HSR Capture &amp; Acceleration) Window - Final Design"/>
    <s v="6.08.05.04"/>
    <x v="0"/>
    <d v="2024-02-15T00:00:00"/>
    <d v="2025-02-11T00:00:00"/>
    <s v="jtolle"/>
    <s v="zaltsman"/>
    <n v="33025.56"/>
    <s v="EDIA"/>
    <s v="C"/>
    <s v="Labor"/>
    <s v="TEC"/>
    <m/>
    <s v="BNL"/>
    <s v="PED"/>
    <s v="RF"/>
    <x v="6"/>
    <s v="P.S483"/>
    <m/>
    <m/>
    <m/>
    <m/>
    <m/>
    <m/>
    <m/>
    <n v="21173.64"/>
    <n v="11851.92"/>
    <m/>
    <m/>
    <m/>
    <m/>
    <m/>
    <m/>
    <m/>
    <m/>
    <m/>
    <x v="0"/>
    <x v="0"/>
    <m/>
  </r>
  <r>
    <s v=""/>
    <s v=" E08_10385"/>
    <s v="24.6 MHz Cavity (HSR Capture &amp; Acceleration) Window - Final Design"/>
    <s v="6.08.05.04"/>
    <x v="0"/>
    <d v="2024-02-15T00:00:00"/>
    <d v="2025-02-11T00:00:00"/>
    <s v="jtolle"/>
    <s v="zaltsman"/>
    <n v="44253.440000000002"/>
    <s v="EDIA"/>
    <s v="C"/>
    <s v="Labor"/>
    <s v="TEC"/>
    <m/>
    <s v="BNL"/>
    <s v="PED"/>
    <s v="RF"/>
    <x v="6"/>
    <s v="P.S483"/>
    <m/>
    <m/>
    <m/>
    <m/>
    <m/>
    <m/>
    <m/>
    <n v="28372.17"/>
    <n v="15881.28"/>
    <m/>
    <m/>
    <m/>
    <m/>
    <m/>
    <m/>
    <m/>
    <m/>
    <m/>
    <x v="0"/>
    <x v="0"/>
    <m/>
  </r>
  <r>
    <s v=""/>
    <s v=" E08_10375"/>
    <s v="24.6 MHz Cavity (HSR Capture &amp; Acceleration) Tuner - Final Design"/>
    <s v="6.08.05.04"/>
    <x v="0"/>
    <d v="2024-02-15T00:00:00"/>
    <d v="2025-02-11T00:00:00"/>
    <s v="jtolle"/>
    <s v="zaltsman"/>
    <n v="43266.45"/>
    <s v="EDIA"/>
    <s v="C"/>
    <s v="Labor"/>
    <s v="TEC"/>
    <m/>
    <s v="BNL"/>
    <s v="PED"/>
    <s v="RF"/>
    <x v="6"/>
    <s v="P.S482"/>
    <m/>
    <m/>
    <m/>
    <m/>
    <m/>
    <m/>
    <m/>
    <n v="27739.38"/>
    <n v="15527.07"/>
    <m/>
    <m/>
    <m/>
    <m/>
    <m/>
    <m/>
    <m/>
    <m/>
    <m/>
    <x v="0"/>
    <x v="0"/>
    <m/>
  </r>
  <r>
    <s v=""/>
    <s v=" E08_10375"/>
    <s v="24.6 MHz Cavity (HSR Capture &amp; Acceleration) Tuner - Final Design"/>
    <s v="6.08.05.04"/>
    <x v="0"/>
    <d v="2024-02-15T00:00:00"/>
    <d v="2025-02-11T00:00:00"/>
    <s v="jtolle"/>
    <s v="zaltsman"/>
    <n v="6678"/>
    <s v="EDIA"/>
    <s v="C"/>
    <s v="Labor"/>
    <s v="TEC"/>
    <m/>
    <s v="BNL"/>
    <s v="PED"/>
    <s v="RF"/>
    <x v="6"/>
    <s v="P.S482"/>
    <m/>
    <m/>
    <m/>
    <m/>
    <m/>
    <m/>
    <m/>
    <n v="4281.46"/>
    <n v="2396.54"/>
    <m/>
    <m/>
    <m/>
    <m/>
    <m/>
    <m/>
    <m/>
    <m/>
    <m/>
    <x v="0"/>
    <x v="0"/>
    <m/>
  </r>
  <r>
    <s v=""/>
    <s v=" E08_10375"/>
    <s v="24.6 MHz Cavity (HSR Capture &amp; Acceleration) Tuner - Final Design"/>
    <s v="6.08.05.04"/>
    <x v="0"/>
    <d v="2024-02-15T00:00:00"/>
    <d v="2025-02-11T00:00:00"/>
    <s v="jtolle"/>
    <s v="zaltsman"/>
    <n v="33025.56"/>
    <s v="EDIA"/>
    <s v="C"/>
    <s v="Labor"/>
    <s v="TEC"/>
    <m/>
    <s v="BNL"/>
    <s v="PED"/>
    <s v="RF"/>
    <x v="6"/>
    <s v="P.S482"/>
    <m/>
    <m/>
    <m/>
    <m/>
    <m/>
    <m/>
    <m/>
    <n v="21173.64"/>
    <n v="11851.92"/>
    <m/>
    <m/>
    <m/>
    <m/>
    <m/>
    <m/>
    <m/>
    <m/>
    <m/>
    <x v="0"/>
    <x v="0"/>
    <m/>
  </r>
  <r>
    <s v=""/>
    <s v=" E08_10375"/>
    <s v="24.6 MHz Cavity (HSR Capture &amp; Acceleration) Tuner - Final Design"/>
    <s v="6.08.05.04"/>
    <x v="0"/>
    <d v="2024-02-15T00:00:00"/>
    <d v="2025-02-11T00:00:00"/>
    <s v="jtolle"/>
    <s v="zaltsman"/>
    <n v="30485.71"/>
    <s v="EDIA"/>
    <s v="C"/>
    <s v="Labor"/>
    <s v="TEC"/>
    <m/>
    <s v="BNL"/>
    <s v="PED"/>
    <s v="RF"/>
    <x v="6"/>
    <s v="P.S482"/>
    <m/>
    <m/>
    <m/>
    <m/>
    <m/>
    <m/>
    <m/>
    <n v="19545.27"/>
    <n v="10940.43"/>
    <m/>
    <m/>
    <m/>
    <m/>
    <m/>
    <m/>
    <m/>
    <m/>
    <m/>
    <x v="0"/>
    <x v="0"/>
    <m/>
  </r>
  <r>
    <s v=""/>
    <s v=" E08_10395"/>
    <s v="24.6 MHz Cavity (HSR Capture &amp; Acceleration) Damper - Final Design"/>
    <s v="6.08.05.04"/>
    <x v="0"/>
    <d v="2024-02-15T00:00:00"/>
    <d v="2025-02-11T00:00:00"/>
    <s v="jtolle"/>
    <s v="zaltsman"/>
    <n v="43266.45"/>
    <s v="EDIA"/>
    <s v="C"/>
    <s v="Labor"/>
    <s v="TEC"/>
    <m/>
    <s v="BNL"/>
    <s v="PED"/>
    <s v="RF"/>
    <x v="6"/>
    <s v="P.S484"/>
    <m/>
    <m/>
    <m/>
    <m/>
    <m/>
    <m/>
    <m/>
    <n v="27739.38"/>
    <n v="15527.07"/>
    <m/>
    <m/>
    <m/>
    <m/>
    <m/>
    <m/>
    <m/>
    <m/>
    <m/>
    <x v="0"/>
    <x v="0"/>
    <m/>
  </r>
  <r>
    <s v=""/>
    <s v=" E08_10395"/>
    <s v="24.6 MHz Cavity (HSR Capture &amp; Acceleration) Damper - Final Design"/>
    <s v="6.08.05.04"/>
    <x v="0"/>
    <d v="2024-02-15T00:00:00"/>
    <d v="2025-02-11T00:00:00"/>
    <s v="jtolle"/>
    <s v="zaltsman"/>
    <n v="19199.25"/>
    <s v="EDIA"/>
    <s v="C"/>
    <s v="Labor"/>
    <s v="TEC"/>
    <m/>
    <s v="BNL"/>
    <s v="PED"/>
    <s v="RF"/>
    <x v="6"/>
    <s v="P.S484"/>
    <m/>
    <m/>
    <m/>
    <m/>
    <m/>
    <m/>
    <m/>
    <n v="12309.2"/>
    <n v="6890.05"/>
    <m/>
    <m/>
    <m/>
    <m/>
    <m/>
    <m/>
    <m/>
    <m/>
    <m/>
    <x v="0"/>
    <x v="0"/>
    <m/>
  </r>
  <r>
    <s v=""/>
    <s v=" E08_10395"/>
    <s v="24.6 MHz Cavity (HSR Capture &amp; Acceleration) Damper - Final Design"/>
    <s v="6.08.05.04"/>
    <x v="0"/>
    <d v="2024-02-15T00:00:00"/>
    <d v="2025-02-11T00:00:00"/>
    <s v="jtolle"/>
    <s v="zaltsman"/>
    <n v="33025.56"/>
    <s v="EDIA"/>
    <s v="C"/>
    <s v="Labor"/>
    <s v="TEC"/>
    <m/>
    <s v="BNL"/>
    <s v="PED"/>
    <s v="RF"/>
    <x v="6"/>
    <s v="P.S484"/>
    <m/>
    <m/>
    <m/>
    <m/>
    <m/>
    <m/>
    <m/>
    <n v="21173.64"/>
    <n v="11851.92"/>
    <m/>
    <m/>
    <m/>
    <m/>
    <m/>
    <m/>
    <m/>
    <m/>
    <m/>
    <x v="0"/>
    <x v="0"/>
    <m/>
  </r>
  <r>
    <s v=""/>
    <s v=" E08_10395"/>
    <s v="24.6 MHz Cavity (HSR Capture &amp; Acceleration) Damper - Final Design"/>
    <s v="6.08.05.04"/>
    <x v="0"/>
    <d v="2024-02-15T00:00:00"/>
    <d v="2025-02-11T00:00:00"/>
    <s v="jtolle"/>
    <s v="zaltsman"/>
    <n v="44253.440000000002"/>
    <s v="EDIA"/>
    <s v="C"/>
    <s v="Labor"/>
    <s v="TEC"/>
    <m/>
    <s v="BNL"/>
    <s v="PED"/>
    <s v="RF"/>
    <x v="6"/>
    <s v="P.S484"/>
    <m/>
    <m/>
    <m/>
    <m/>
    <m/>
    <m/>
    <m/>
    <n v="28372.17"/>
    <n v="15881.28"/>
    <m/>
    <m/>
    <m/>
    <m/>
    <m/>
    <m/>
    <m/>
    <m/>
    <m/>
    <x v="0"/>
    <x v="0"/>
    <m/>
  </r>
  <r>
    <s v=""/>
    <s v=" E08_10445"/>
    <s v="24.6 MHz Cavity (HSR Capture &amp; Acceleration) - Manufacturing/Modifications"/>
    <s v="6.08.05.04"/>
    <x v="0"/>
    <d v="2025-12-10T00:00:00"/>
    <d v="2026-09-24T00:00:00"/>
    <s v="jtolle"/>
    <s v="zaltsman"/>
    <n v="167734.46"/>
    <s v="CON"/>
    <s v="C"/>
    <s v="Labor"/>
    <s v="TEC"/>
    <m/>
    <s v="BNL"/>
    <s v="Const.Fabricate"/>
    <s v="RF"/>
    <x v="9"/>
    <s v="P.S485"/>
    <m/>
    <m/>
    <m/>
    <m/>
    <m/>
    <m/>
    <m/>
    <m/>
    <m/>
    <n v="167734.46"/>
    <m/>
    <m/>
    <m/>
    <m/>
    <m/>
    <m/>
    <m/>
    <m/>
    <x v="0"/>
    <x v="0"/>
    <m/>
  </r>
  <r>
    <s v=""/>
    <s v=" E08_10445"/>
    <s v="24.6 MHz Cavity (HSR Capture &amp; Acceleration) - Manufacturing/Modifications"/>
    <s v="6.08.05.04"/>
    <x v="0"/>
    <d v="2025-12-10T00:00:00"/>
    <d v="2026-09-24T00:00:00"/>
    <s v="jtolle"/>
    <s v="zaltsman"/>
    <n v="10710.15"/>
    <s v="CON"/>
    <s v="C"/>
    <s v="Labor"/>
    <s v="TEC"/>
    <m/>
    <s v="BNL"/>
    <s v="Const.Fabricate"/>
    <s v="RF"/>
    <x v="9"/>
    <s v="P.S485"/>
    <m/>
    <m/>
    <m/>
    <m/>
    <m/>
    <m/>
    <m/>
    <m/>
    <m/>
    <n v="10710.15"/>
    <m/>
    <m/>
    <m/>
    <m/>
    <m/>
    <m/>
    <m/>
    <m/>
    <x v="0"/>
    <x v="0"/>
    <m/>
  </r>
  <r>
    <s v=""/>
    <s v=" E08_10445"/>
    <s v="24.6 MHz Cavity (HSR Capture &amp; Acceleration) - Manufacturing/Modifications"/>
    <s v="6.08.05.04"/>
    <x v="0"/>
    <d v="2025-12-10T00:00:00"/>
    <d v="2026-09-24T00:00:00"/>
    <s v="jtolle"/>
    <s v="zaltsman"/>
    <n v="16441.86"/>
    <s v="CON"/>
    <s v="C"/>
    <s v="Labor"/>
    <s v="TEC"/>
    <m/>
    <s v="BNL"/>
    <s v="Const.Fabricate"/>
    <s v="RF"/>
    <x v="9"/>
    <s v="P.S485"/>
    <m/>
    <m/>
    <m/>
    <m/>
    <m/>
    <m/>
    <m/>
    <m/>
    <m/>
    <n v="16441.86"/>
    <m/>
    <m/>
    <m/>
    <m/>
    <m/>
    <m/>
    <m/>
    <m/>
    <x v="0"/>
    <x v="0"/>
    <m/>
  </r>
  <r>
    <s v=""/>
    <s v=" E08_10445"/>
    <s v="24.6 MHz Cavity (HSR Capture &amp; Acceleration) - Manufacturing/Modifications"/>
    <s v="6.08.05.04"/>
    <x v="0"/>
    <d v="2025-12-10T00:00:00"/>
    <d v="2026-09-24T00:00:00"/>
    <s v="jtolle"/>
    <s v="zaltsman"/>
    <n v="57546.51"/>
    <s v="CON"/>
    <s v="C"/>
    <s v="Labor"/>
    <s v="TEC"/>
    <m/>
    <s v="BNL"/>
    <s v="Const.Fabricate"/>
    <s v="RF"/>
    <x v="9"/>
    <s v="P.S485"/>
    <m/>
    <m/>
    <m/>
    <m/>
    <m/>
    <m/>
    <m/>
    <m/>
    <m/>
    <n v="57546.51"/>
    <m/>
    <m/>
    <m/>
    <m/>
    <m/>
    <m/>
    <m/>
    <m/>
    <x v="0"/>
    <x v="0"/>
    <m/>
  </r>
  <r>
    <s v=""/>
    <s v=" E08_10450"/>
    <s v="24.6 MHz Cavity (HSR Capture &amp; Acceleration) Window - Manufacturing"/>
    <s v="6.08.05.04"/>
    <x v="0"/>
    <d v="2025-12-10T00:00:00"/>
    <d v="2026-09-24T00:00:00"/>
    <s v="jtolle"/>
    <s v="zaltsman"/>
    <n v="83867.23"/>
    <s v="CON"/>
    <s v="C"/>
    <s v="Labor"/>
    <s v="TEC"/>
    <m/>
    <s v="BNL"/>
    <s v="Const.Fabricate"/>
    <s v="RF"/>
    <x v="9"/>
    <s v="P.S483"/>
    <m/>
    <m/>
    <m/>
    <m/>
    <m/>
    <m/>
    <m/>
    <m/>
    <m/>
    <n v="83867.23"/>
    <m/>
    <m/>
    <m/>
    <m/>
    <m/>
    <m/>
    <m/>
    <m/>
    <x v="0"/>
    <x v="0"/>
    <m/>
  </r>
  <r>
    <s v=""/>
    <s v=" E08_10450"/>
    <s v="24.6 MHz Cavity (HSR Capture &amp; Acceleration) Window - Manufacturing"/>
    <s v="6.08.05.04"/>
    <x v="0"/>
    <d v="2025-12-10T00:00:00"/>
    <d v="2026-09-24T00:00:00"/>
    <s v="jtolle"/>
    <s v="zaltsman"/>
    <n v="13387.69"/>
    <s v="CON"/>
    <s v="C"/>
    <s v="Labor"/>
    <s v="TEC"/>
    <m/>
    <s v="BNL"/>
    <s v="Const.Fabricate"/>
    <s v="RF"/>
    <x v="9"/>
    <s v="P.S483"/>
    <m/>
    <m/>
    <m/>
    <m/>
    <m/>
    <m/>
    <m/>
    <m/>
    <m/>
    <n v="13387.69"/>
    <m/>
    <m/>
    <m/>
    <m/>
    <m/>
    <m/>
    <m/>
    <m/>
    <x v="0"/>
    <x v="0"/>
    <m/>
  </r>
  <r>
    <s v=""/>
    <s v=" E08_10450"/>
    <s v="24.6 MHz Cavity (HSR Capture &amp; Acceleration) Window - Manufacturing"/>
    <s v="6.08.05.04"/>
    <x v="0"/>
    <d v="2025-12-10T00:00:00"/>
    <d v="2026-09-24T00:00:00"/>
    <s v="jtolle"/>
    <s v="zaltsman"/>
    <n v="16441.86"/>
    <s v="CON"/>
    <s v="C"/>
    <s v="Labor"/>
    <s v="TEC"/>
    <m/>
    <s v="BNL"/>
    <s v="Const.Fabricate"/>
    <s v="RF"/>
    <x v="9"/>
    <s v="P.S483"/>
    <m/>
    <m/>
    <m/>
    <m/>
    <m/>
    <m/>
    <m/>
    <m/>
    <m/>
    <n v="16441.86"/>
    <m/>
    <m/>
    <m/>
    <m/>
    <m/>
    <m/>
    <m/>
    <m/>
    <x v="0"/>
    <x v="0"/>
    <m/>
  </r>
  <r>
    <s v=""/>
    <s v=" E08_10450"/>
    <s v="24.6 MHz Cavity (HSR Capture &amp; Acceleration) Window - Manufacturing"/>
    <s v="6.08.05.04"/>
    <x v="0"/>
    <d v="2025-12-10T00:00:00"/>
    <d v="2026-09-24T00:00:00"/>
    <s v="jtolle"/>
    <s v="zaltsman"/>
    <n v="16441.86"/>
    <s v="CON"/>
    <s v="C"/>
    <s v="Labor"/>
    <s v="TEC"/>
    <m/>
    <s v="BNL"/>
    <s v="Const.Fabricate"/>
    <s v="RF"/>
    <x v="9"/>
    <s v="P.S483"/>
    <m/>
    <m/>
    <m/>
    <m/>
    <m/>
    <m/>
    <m/>
    <m/>
    <m/>
    <n v="16441.86"/>
    <m/>
    <m/>
    <m/>
    <m/>
    <m/>
    <m/>
    <m/>
    <m/>
    <x v="0"/>
    <x v="0"/>
    <m/>
  </r>
  <r>
    <s v=""/>
    <s v=" E08_10449"/>
    <s v="24.6 MHz Cavity (HSR Capture &amp; Acceleration) Tuner - Manufacturing"/>
    <s v="6.08.05.04"/>
    <x v="0"/>
    <d v="2025-12-10T00:00:00"/>
    <d v="2026-09-24T00:00:00"/>
    <s v="jtolle"/>
    <s v="zaltsman"/>
    <n v="83867.23"/>
    <s v="CON"/>
    <s v="C"/>
    <s v="Labor"/>
    <s v="TEC"/>
    <m/>
    <s v="BNL"/>
    <s v="Const.Fabricate"/>
    <s v="RF"/>
    <x v="9"/>
    <s v="P.S482"/>
    <m/>
    <m/>
    <m/>
    <m/>
    <m/>
    <m/>
    <m/>
    <m/>
    <m/>
    <n v="83867.23"/>
    <m/>
    <m/>
    <m/>
    <m/>
    <m/>
    <m/>
    <m/>
    <m/>
    <x v="0"/>
    <x v="0"/>
    <m/>
  </r>
  <r>
    <s v=""/>
    <s v=" E08_10449"/>
    <s v="24.6 MHz Cavity (HSR Capture &amp; Acceleration) Tuner - Manufacturing"/>
    <s v="6.08.05.04"/>
    <x v="0"/>
    <d v="2025-12-10T00:00:00"/>
    <d v="2026-09-24T00:00:00"/>
    <s v="jtolle"/>
    <s v="zaltsman"/>
    <n v="13387.69"/>
    <s v="CON"/>
    <s v="C"/>
    <s v="Labor"/>
    <s v="TEC"/>
    <m/>
    <s v="BNL"/>
    <s v="Const.Fabricate"/>
    <s v="RF"/>
    <x v="9"/>
    <s v="P.S482"/>
    <m/>
    <m/>
    <m/>
    <m/>
    <m/>
    <m/>
    <m/>
    <m/>
    <m/>
    <n v="13387.69"/>
    <m/>
    <m/>
    <m/>
    <m/>
    <m/>
    <m/>
    <m/>
    <m/>
    <x v="0"/>
    <x v="0"/>
    <m/>
  </r>
  <r>
    <s v=""/>
    <s v=" E08_10449"/>
    <s v="24.6 MHz Cavity (HSR Capture &amp; Acceleration) Tuner - Manufacturing"/>
    <s v="6.08.05.04"/>
    <x v="0"/>
    <d v="2025-12-10T00:00:00"/>
    <d v="2026-09-24T00:00:00"/>
    <s v="jtolle"/>
    <s v="zaltsman"/>
    <n v="16441.86"/>
    <s v="CON"/>
    <s v="C"/>
    <s v="Labor"/>
    <s v="TEC"/>
    <m/>
    <s v="BNL"/>
    <s v="Const.Fabricate"/>
    <s v="RF"/>
    <x v="9"/>
    <s v="P.S482"/>
    <m/>
    <m/>
    <m/>
    <m/>
    <m/>
    <m/>
    <m/>
    <m/>
    <m/>
    <n v="16441.86"/>
    <m/>
    <m/>
    <m/>
    <m/>
    <m/>
    <m/>
    <m/>
    <m/>
    <x v="0"/>
    <x v="0"/>
    <m/>
  </r>
  <r>
    <s v=""/>
    <s v=" E08_10449"/>
    <s v="24.6 MHz Cavity (HSR Capture &amp; Acceleration) Tuner - Manufacturing"/>
    <s v="6.08.05.04"/>
    <x v="0"/>
    <d v="2025-12-10T00:00:00"/>
    <d v="2026-09-24T00:00:00"/>
    <s v="jtolle"/>
    <s v="zaltsman"/>
    <n v="16441.86"/>
    <s v="CON"/>
    <s v="C"/>
    <s v="Labor"/>
    <s v="TEC"/>
    <m/>
    <s v="BNL"/>
    <s v="Const.Fabricate"/>
    <s v="RF"/>
    <x v="9"/>
    <s v="P.S482"/>
    <m/>
    <m/>
    <m/>
    <m/>
    <m/>
    <m/>
    <m/>
    <m/>
    <m/>
    <n v="16441.86"/>
    <m/>
    <m/>
    <m/>
    <m/>
    <m/>
    <m/>
    <m/>
    <m/>
    <x v="0"/>
    <x v="0"/>
    <m/>
  </r>
  <r>
    <s v=""/>
    <s v=" E08_10475"/>
    <s v="24.6 MHz Cavity (HSR Capture &amp; Acceleration) Damper - Manufacturing"/>
    <s v="6.08.05.04"/>
    <x v="0"/>
    <d v="2025-12-10T00:00:00"/>
    <d v="2026-09-24T00:00:00"/>
    <s v="jtolle"/>
    <s v="zaltsman"/>
    <n v="46965.65"/>
    <s v="CON"/>
    <s v="C"/>
    <s v="Labor"/>
    <s v="TEC"/>
    <m/>
    <s v="BNL"/>
    <s v="Const.Fabricate"/>
    <s v="RF"/>
    <x v="9"/>
    <s v="P.S484"/>
    <m/>
    <m/>
    <m/>
    <m/>
    <m/>
    <m/>
    <m/>
    <m/>
    <m/>
    <n v="46965.65"/>
    <m/>
    <m/>
    <m/>
    <m/>
    <m/>
    <m/>
    <m/>
    <m/>
    <x v="0"/>
    <x v="0"/>
    <m/>
  </r>
  <r>
    <s v=""/>
    <s v=" E08_10475"/>
    <s v="24.6 MHz Cavity (HSR Capture &amp; Acceleration) Damper - Manufacturing"/>
    <s v="6.08.05.04"/>
    <x v="0"/>
    <d v="2025-12-10T00:00:00"/>
    <d v="2026-09-24T00:00:00"/>
    <s v="jtolle"/>
    <s v="zaltsman"/>
    <n v="13387.69"/>
    <s v="CON"/>
    <s v="C"/>
    <s v="Labor"/>
    <s v="TEC"/>
    <m/>
    <s v="BNL"/>
    <s v="Const.Fabricate"/>
    <s v="RF"/>
    <x v="9"/>
    <s v="P.S484"/>
    <m/>
    <m/>
    <m/>
    <m/>
    <m/>
    <m/>
    <m/>
    <m/>
    <m/>
    <n v="13387.69"/>
    <m/>
    <m/>
    <m/>
    <m/>
    <m/>
    <m/>
    <m/>
    <m/>
    <x v="0"/>
    <x v="0"/>
    <m/>
  </r>
  <r>
    <s v=""/>
    <s v=" E08_10475"/>
    <s v="24.6 MHz Cavity (HSR Capture &amp; Acceleration) Damper - Manufacturing"/>
    <s v="6.08.05.04"/>
    <x v="0"/>
    <d v="2025-12-10T00:00:00"/>
    <d v="2026-09-24T00:00:00"/>
    <s v="jtolle"/>
    <s v="zaltsman"/>
    <n v="16441.86"/>
    <s v="CON"/>
    <s v="C"/>
    <s v="Labor"/>
    <s v="TEC"/>
    <m/>
    <s v="BNL"/>
    <s v="Const.Fabricate"/>
    <s v="RF"/>
    <x v="9"/>
    <s v="P.S484"/>
    <m/>
    <m/>
    <m/>
    <m/>
    <m/>
    <m/>
    <m/>
    <m/>
    <m/>
    <n v="16441.86"/>
    <m/>
    <m/>
    <m/>
    <m/>
    <m/>
    <m/>
    <m/>
    <m/>
    <x v="0"/>
    <x v="0"/>
    <m/>
  </r>
  <r>
    <s v=""/>
    <s v=" E08_10475"/>
    <s v="24.6 MHz Cavity (HSR Capture &amp; Acceleration) Damper - Manufacturing"/>
    <s v="6.08.05.04"/>
    <x v="0"/>
    <d v="2025-12-10T00:00:00"/>
    <d v="2026-09-24T00:00:00"/>
    <s v="jtolle"/>
    <s v="zaltsman"/>
    <n v="16441.86"/>
    <s v="CON"/>
    <s v="C"/>
    <s v="Labor"/>
    <s v="TEC"/>
    <m/>
    <s v="BNL"/>
    <s v="Const.Fabricate"/>
    <s v="RF"/>
    <x v="9"/>
    <s v="P.S484"/>
    <m/>
    <m/>
    <m/>
    <m/>
    <m/>
    <m/>
    <m/>
    <m/>
    <m/>
    <n v="16441.86"/>
    <m/>
    <m/>
    <m/>
    <m/>
    <m/>
    <m/>
    <m/>
    <m/>
    <x v="0"/>
    <x v="0"/>
    <m/>
  </r>
  <r>
    <s v=""/>
    <s v=" E08_10485"/>
    <s v="24.6 MHz Cavity (HSR Capture &amp; Acceleration) - Power Amplifier - Support"/>
    <s v="6.08.05.04"/>
    <x v="0"/>
    <d v="2025-12-10T00:00:00"/>
    <d v="2026-11-23T00:00:00"/>
    <s v="jtolle"/>
    <s v="zaltsman"/>
    <n v="37682.32"/>
    <s v="CON"/>
    <s v="C"/>
    <s v="Labor"/>
    <s v="TEC"/>
    <m/>
    <s v="BNL"/>
    <s v="Const.Fabricate"/>
    <s v="RF"/>
    <x v="9"/>
    <s v="P.S486"/>
    <m/>
    <m/>
    <m/>
    <m/>
    <m/>
    <m/>
    <m/>
    <m/>
    <m/>
    <n v="32029.97"/>
    <n v="5652.35"/>
    <m/>
    <m/>
    <m/>
    <m/>
    <m/>
    <m/>
    <m/>
    <x v="0"/>
    <x v="0"/>
    <m/>
  </r>
  <r>
    <s v=""/>
    <s v=" E08_10485"/>
    <s v="24.6 MHz Cavity (HSR Capture &amp; Acceleration) - Power Amplifier - Support"/>
    <s v="6.08.05.04"/>
    <x v="0"/>
    <d v="2025-12-10T00:00:00"/>
    <d v="2026-11-23T00:00:00"/>
    <s v="jtolle"/>
    <s v="zaltsman"/>
    <n v="30990.34"/>
    <s v="CON"/>
    <s v="C"/>
    <s v="Labor"/>
    <s v="TEC"/>
    <m/>
    <s v="BNL"/>
    <s v="Const.Fabricate"/>
    <s v="RF"/>
    <x v="9"/>
    <s v="P.S486"/>
    <m/>
    <m/>
    <m/>
    <m/>
    <m/>
    <m/>
    <m/>
    <m/>
    <m/>
    <n v="26341.79"/>
    <n v="4648.55"/>
    <m/>
    <m/>
    <m/>
    <m/>
    <m/>
    <m/>
    <m/>
    <x v="0"/>
    <x v="0"/>
    <m/>
  </r>
  <r>
    <s v=""/>
    <s v=" E08_10485"/>
    <s v="24.6 MHz Cavity (HSR Capture &amp; Acceleration) - Power Amplifier - Support"/>
    <s v="6.08.05.04"/>
    <x v="0"/>
    <d v="2025-12-10T00:00:00"/>
    <d v="2026-11-23T00:00:00"/>
    <s v="jtolle"/>
    <s v="zaltsman"/>
    <n v="30990.34"/>
    <s v="CON"/>
    <s v="C"/>
    <s v="Labor"/>
    <s v="TEC"/>
    <m/>
    <s v="BNL"/>
    <s v="Const.Fabricate"/>
    <s v="RF"/>
    <x v="9"/>
    <s v="P.S486"/>
    <m/>
    <m/>
    <m/>
    <m/>
    <m/>
    <m/>
    <m/>
    <m/>
    <m/>
    <n v="26341.79"/>
    <n v="4648.55"/>
    <m/>
    <m/>
    <m/>
    <m/>
    <m/>
    <m/>
    <m/>
    <x v="0"/>
    <x v="0"/>
    <m/>
  </r>
  <r>
    <s v=""/>
    <s v=" E08_10485"/>
    <s v="24.6 MHz Cavity (HSR Capture &amp; Acceleration) - Power Amplifier - Support"/>
    <s v="6.08.05.04"/>
    <x v="0"/>
    <d v="2025-12-10T00:00:00"/>
    <d v="2026-11-23T00:00:00"/>
    <s v="jtolle"/>
    <s v="zaltsman"/>
    <n v="23417.35"/>
    <s v="CON"/>
    <s v="C"/>
    <s v="Labor"/>
    <s v="TEC"/>
    <m/>
    <s v="BNL"/>
    <s v="Const.Fabricate"/>
    <s v="RF"/>
    <x v="9"/>
    <s v="P.S486"/>
    <m/>
    <m/>
    <m/>
    <m/>
    <m/>
    <m/>
    <m/>
    <m/>
    <m/>
    <n v="19904.75"/>
    <n v="3512.6"/>
    <m/>
    <m/>
    <m/>
    <m/>
    <m/>
    <m/>
    <m/>
    <x v="0"/>
    <x v="0"/>
    <m/>
  </r>
  <r>
    <s v=""/>
    <s v=" E08_10490"/>
    <s v="24.6 MHz Cavity (HSR Capture &amp; Acceleration) - Stand Manufacturing"/>
    <s v="6.08.05.04"/>
    <x v="0"/>
    <d v="2025-02-12T00:00:00"/>
    <d v="2025-11-12T00:00:00"/>
    <s v="jtolle"/>
    <s v="zaltsman"/>
    <n v="32989.51"/>
    <s v="CON"/>
    <s v="C"/>
    <s v="Labor"/>
    <s v="TEC"/>
    <m/>
    <s v="BNL"/>
    <s v="Const.Fabricate"/>
    <s v="RF"/>
    <x v="9"/>
    <m/>
    <m/>
    <m/>
    <m/>
    <m/>
    <m/>
    <m/>
    <m/>
    <m/>
    <n v="27954.27"/>
    <n v="5035.24"/>
    <m/>
    <m/>
    <m/>
    <m/>
    <m/>
    <m/>
    <m/>
    <m/>
    <x v="0"/>
    <x v="0"/>
    <m/>
  </r>
  <r>
    <s v=""/>
    <s v=" E08_10490"/>
    <s v="24.6 MHz Cavity (HSR Capture &amp; Acceleration) - Stand Manufacturing"/>
    <s v="6.08.05.04"/>
    <x v="0"/>
    <d v="2025-02-12T00:00:00"/>
    <d v="2025-11-12T00:00:00"/>
    <s v="jtolle"/>
    <s v="zaltsman"/>
    <n v="5201.63"/>
    <s v="CON"/>
    <s v="C"/>
    <s v="Labor"/>
    <s v="TEC"/>
    <m/>
    <s v="BNL"/>
    <s v="Const.Fabricate"/>
    <s v="RF"/>
    <x v="9"/>
    <m/>
    <m/>
    <m/>
    <m/>
    <m/>
    <m/>
    <m/>
    <m/>
    <m/>
    <n v="4407.6899999999996"/>
    <n v="793.93"/>
    <m/>
    <m/>
    <m/>
    <m/>
    <m/>
    <m/>
    <m/>
    <m/>
    <x v="0"/>
    <x v="0"/>
    <m/>
  </r>
  <r>
    <s v=""/>
    <s v=" E08_10490"/>
    <s v="24.6 MHz Cavity (HSR Capture &amp; Acceleration) - Stand Manufacturing"/>
    <s v="6.08.05.04"/>
    <x v="0"/>
    <d v="2025-02-12T00:00:00"/>
    <d v="2025-11-12T00:00:00"/>
    <s v="jtolle"/>
    <s v="zaltsman"/>
    <n v="3992.68"/>
    <s v="CON"/>
    <s v="C"/>
    <s v="Labor"/>
    <s v="TEC"/>
    <m/>
    <s v="BNL"/>
    <s v="Const.Fabricate"/>
    <s v="RF"/>
    <x v="9"/>
    <m/>
    <m/>
    <m/>
    <m/>
    <m/>
    <m/>
    <m/>
    <m/>
    <m/>
    <n v="3383.27"/>
    <n v="609.41"/>
    <m/>
    <m/>
    <m/>
    <m/>
    <m/>
    <m/>
    <m/>
    <m/>
    <x v="0"/>
    <x v="0"/>
    <m/>
  </r>
  <r>
    <s v=""/>
    <s v=" E08_10495"/>
    <s v="24.6 MHz Cavity (HSR Capture &amp; Acceleration) - Stand Manufacturing - Materials"/>
    <s v="6.08.05.04"/>
    <x v="0"/>
    <d v="2025-02-12T00:00:00"/>
    <d v="2025-11-12T00:00:00"/>
    <s v="jtolle"/>
    <s v="zaltsman"/>
    <n v="10990.68"/>
    <s v="CON"/>
    <s v="C"/>
    <s v="Nonlabor"/>
    <s v="TEC"/>
    <m/>
    <s v="BNL"/>
    <s v="Const.Fabricate"/>
    <s v="RF"/>
    <x v="9"/>
    <s v="B"/>
    <m/>
    <m/>
    <m/>
    <m/>
    <m/>
    <m/>
    <m/>
    <m/>
    <n v="9313.15"/>
    <n v="1677.52"/>
    <m/>
    <m/>
    <m/>
    <m/>
    <m/>
    <m/>
    <m/>
    <m/>
    <x v="0"/>
    <x v="0"/>
    <m/>
  </r>
  <r>
    <s v=""/>
    <s v=" E08_10500"/>
    <s v="24.6 MHz Cavity (HSR Capture &amp; Acceleration) - Testing"/>
    <s v="6.08.05.04"/>
    <x v="0"/>
    <d v="2026-11-24T00:00:00"/>
    <d v="2028-04-19T00:00:00"/>
    <s v="jtolle"/>
    <s v="zaltsman"/>
    <n v="19901.64"/>
    <s v="CON"/>
    <s v="C"/>
    <s v="Labor"/>
    <s v="TEC"/>
    <m/>
    <s v="BNL"/>
    <s v="Const.Test"/>
    <s v="RF"/>
    <x v="8"/>
    <s v="P.S485"/>
    <m/>
    <m/>
    <m/>
    <m/>
    <m/>
    <m/>
    <m/>
    <m/>
    <m/>
    <m/>
    <n v="12168.43"/>
    <n v="7733.21"/>
    <m/>
    <m/>
    <m/>
    <m/>
    <m/>
    <m/>
    <x v="0"/>
    <x v="0"/>
    <m/>
  </r>
  <r>
    <s v=""/>
    <s v=" E08_10500"/>
    <s v="24.6 MHz Cavity (HSR Capture &amp; Acceleration) - Testing"/>
    <s v="6.08.05.04"/>
    <x v="0"/>
    <d v="2026-11-24T00:00:00"/>
    <d v="2028-04-19T00:00:00"/>
    <s v="jtolle"/>
    <s v="zaltsman"/>
    <n v="9500.3700000000008"/>
    <s v="CON"/>
    <s v="C"/>
    <s v="Labor"/>
    <s v="TEC"/>
    <m/>
    <s v="BNL"/>
    <s v="Const.Test"/>
    <s v="RF"/>
    <x v="8"/>
    <s v="P.S485"/>
    <m/>
    <m/>
    <m/>
    <m/>
    <m/>
    <m/>
    <m/>
    <m/>
    <m/>
    <m/>
    <n v="5808.8"/>
    <n v="3691.57"/>
    <m/>
    <m/>
    <m/>
    <m/>
    <m/>
    <m/>
    <x v="0"/>
    <x v="0"/>
    <m/>
  </r>
  <r>
    <s v=""/>
    <s v=" E08_10500"/>
    <s v="24.6 MHz Cavity (HSR Capture &amp; Acceleration) - Testing"/>
    <s v="6.08.05.04"/>
    <x v="0"/>
    <d v="2026-11-24T00:00:00"/>
    <d v="2028-04-19T00:00:00"/>
    <s v="jtolle"/>
    <s v="zaltsman"/>
    <n v="25940.67"/>
    <s v="CON"/>
    <s v="C"/>
    <s v="Labor"/>
    <s v="TEC"/>
    <m/>
    <s v="BNL"/>
    <s v="Const.Test"/>
    <s v="RF"/>
    <x v="8"/>
    <s v="P.S485"/>
    <m/>
    <m/>
    <m/>
    <m/>
    <m/>
    <m/>
    <m/>
    <m/>
    <m/>
    <m/>
    <n v="15860.87"/>
    <n v="10079.799999999999"/>
    <m/>
    <m/>
    <m/>
    <m/>
    <m/>
    <m/>
    <x v="0"/>
    <x v="0"/>
    <m/>
  </r>
  <r>
    <s v=""/>
    <s v=" E08_10500"/>
    <s v="24.6 MHz Cavity (HSR Capture &amp; Acceleration) - Testing"/>
    <s v="6.08.05.04"/>
    <x v="0"/>
    <d v="2026-11-24T00:00:00"/>
    <d v="2028-04-19T00:00:00"/>
    <s v="jtolle"/>
    <s v="zaltsman"/>
    <n v="24438.28"/>
    <s v="CON"/>
    <s v="C"/>
    <s v="Labor"/>
    <s v="TEC"/>
    <m/>
    <s v="BNL"/>
    <s v="Const.Test"/>
    <s v="RF"/>
    <x v="8"/>
    <s v="P.S485"/>
    <m/>
    <m/>
    <m/>
    <m/>
    <m/>
    <m/>
    <m/>
    <m/>
    <m/>
    <m/>
    <n v="14942.26"/>
    <n v="9496.02"/>
    <m/>
    <m/>
    <m/>
    <m/>
    <m/>
    <m/>
    <x v="0"/>
    <x v="0"/>
    <m/>
  </r>
  <r>
    <s v=""/>
    <s v=" E08_10500"/>
    <s v="24.6 MHz Cavity (HSR Capture &amp; Acceleration) - Testing"/>
    <s v="6.08.05.04"/>
    <x v="0"/>
    <d v="2026-11-24T00:00:00"/>
    <d v="2028-04-19T00:00:00"/>
    <s v="jtolle"/>
    <s v="zaltsman"/>
    <n v="64682.86"/>
    <s v="CON"/>
    <s v="C"/>
    <s v="Labor"/>
    <s v="TEC"/>
    <m/>
    <s v="BNL"/>
    <s v="Const.Test"/>
    <s v="RF"/>
    <x v="8"/>
    <s v="P.S485"/>
    <m/>
    <m/>
    <m/>
    <m/>
    <m/>
    <m/>
    <m/>
    <m/>
    <m/>
    <m/>
    <n v="39548.949999999997"/>
    <n v="25133.91"/>
    <m/>
    <m/>
    <m/>
    <m/>
    <m/>
    <m/>
    <x v="0"/>
    <x v="0"/>
    <m/>
  </r>
  <r>
    <s v=""/>
    <s v=" E08_10500"/>
    <s v="24.6 MHz Cavity (HSR Capture &amp; Acceleration) - Testing"/>
    <s v="6.08.05.04"/>
    <x v="0"/>
    <d v="2026-11-24T00:00:00"/>
    <d v="2028-04-19T00:00:00"/>
    <s v="jtolle"/>
    <s v="zaltsman"/>
    <n v="65486.61"/>
    <s v="CON"/>
    <s v="C"/>
    <s v="Labor"/>
    <s v="TEC"/>
    <m/>
    <s v="BNL"/>
    <s v="Const.Test"/>
    <s v="RF"/>
    <x v="8"/>
    <s v="P.S485"/>
    <m/>
    <m/>
    <m/>
    <m/>
    <m/>
    <m/>
    <m/>
    <m/>
    <m/>
    <m/>
    <n v="40040.379999999997"/>
    <n v="25446.22"/>
    <m/>
    <m/>
    <m/>
    <m/>
    <m/>
    <m/>
    <x v="0"/>
    <x v="0"/>
    <m/>
  </r>
  <r>
    <s v=""/>
    <s v=" E08_10500"/>
    <s v="24.6 MHz Cavity (HSR Capture &amp; Acceleration) - Testing"/>
    <s v="6.08.05.04"/>
    <x v="0"/>
    <d v="2026-11-24T00:00:00"/>
    <d v="2028-04-19T00:00:00"/>
    <s v="jtolle"/>
    <s v="zaltsman"/>
    <n v="17248.759999999998"/>
    <s v="CON"/>
    <s v="C"/>
    <s v="Labor"/>
    <s v="TEC"/>
    <m/>
    <s v="BNL"/>
    <s v="Const.Test"/>
    <s v="RF"/>
    <x v="8"/>
    <s v="P.S485"/>
    <m/>
    <m/>
    <m/>
    <m/>
    <m/>
    <m/>
    <m/>
    <m/>
    <m/>
    <m/>
    <n v="10546.39"/>
    <n v="6702.38"/>
    <m/>
    <m/>
    <m/>
    <m/>
    <m/>
    <m/>
    <x v="0"/>
    <x v="0"/>
    <m/>
  </r>
  <r>
    <s v=""/>
    <s v=" E08_10500"/>
    <s v="24.6 MHz Cavity (HSR Capture &amp; Acceleration) - Testing"/>
    <s v="6.08.05.04"/>
    <x v="0"/>
    <d v="2026-11-24T00:00:00"/>
    <d v="2028-04-19T00:00:00"/>
    <s v="jtolle"/>
    <s v="zaltsman"/>
    <n v="12805.21"/>
    <s v="CON"/>
    <s v="C"/>
    <s v="Labor"/>
    <s v="TEC"/>
    <m/>
    <s v="BNL"/>
    <s v="Const.Test"/>
    <s v="RF"/>
    <x v="8"/>
    <s v="P.S485"/>
    <m/>
    <m/>
    <m/>
    <m/>
    <m/>
    <m/>
    <m/>
    <m/>
    <m/>
    <m/>
    <n v="7829.47"/>
    <n v="4975.74"/>
    <m/>
    <m/>
    <m/>
    <m/>
    <m/>
    <m/>
    <x v="0"/>
    <x v="0"/>
    <m/>
  </r>
  <r>
    <s v=""/>
    <s v=" E08_10500"/>
    <s v="24.6 MHz Cavity (HSR Capture &amp; Acceleration) - Testing"/>
    <s v="6.08.05.04"/>
    <x v="0"/>
    <d v="2026-11-24T00:00:00"/>
    <d v="2028-04-19T00:00:00"/>
    <s v="jtolle"/>
    <s v="zaltsman"/>
    <n v="31769.759999999998"/>
    <s v="CON"/>
    <s v="C"/>
    <s v="Labor"/>
    <s v="TEC"/>
    <m/>
    <s v="BNL"/>
    <s v="Const.Test"/>
    <s v="RF"/>
    <x v="8"/>
    <s v="P.S485"/>
    <m/>
    <m/>
    <m/>
    <m/>
    <m/>
    <m/>
    <m/>
    <m/>
    <m/>
    <m/>
    <n v="19424.939999999999"/>
    <n v="12344.82"/>
    <m/>
    <m/>
    <m/>
    <m/>
    <m/>
    <m/>
    <x v="0"/>
    <x v="0"/>
    <m/>
  </r>
  <r>
    <s v=""/>
    <s v=" E08_10500"/>
    <s v="24.6 MHz Cavity (HSR Capture &amp; Acceleration) - Testing"/>
    <s v="6.08.05.04"/>
    <x v="0"/>
    <d v="2026-11-24T00:00:00"/>
    <d v="2028-04-19T00:00:00"/>
    <s v="jtolle"/>
    <s v="zaltsman"/>
    <n v="28501.11"/>
    <s v="CON"/>
    <s v="C"/>
    <s v="Labor"/>
    <s v="TEC"/>
    <m/>
    <s v="BNL"/>
    <s v="Const.Test"/>
    <s v="RF"/>
    <x v="8"/>
    <s v="P.S485"/>
    <m/>
    <m/>
    <m/>
    <m/>
    <m/>
    <m/>
    <m/>
    <m/>
    <m/>
    <m/>
    <n v="17426.39"/>
    <n v="11074.72"/>
    <m/>
    <m/>
    <m/>
    <m/>
    <m/>
    <m/>
    <x v="0"/>
    <x v="0"/>
    <m/>
  </r>
  <r>
    <s v=""/>
    <s v=" E08_10500"/>
    <s v="24.6 MHz Cavity (HSR Capture &amp; Acceleration) - Testing"/>
    <s v="6.08.05.04"/>
    <x v="0"/>
    <d v="2026-11-24T00:00:00"/>
    <d v="2028-04-19T00:00:00"/>
    <s v="jtolle"/>
    <s v="zaltsman"/>
    <n v="48876.56"/>
    <s v="CON"/>
    <s v="C"/>
    <s v="Labor"/>
    <s v="TEC"/>
    <m/>
    <s v="BNL"/>
    <s v="Const.Test"/>
    <s v="RF"/>
    <x v="8"/>
    <s v="P.S485"/>
    <m/>
    <m/>
    <m/>
    <m/>
    <m/>
    <m/>
    <m/>
    <m/>
    <m/>
    <m/>
    <n v="29884.52"/>
    <n v="18992.03"/>
    <m/>
    <m/>
    <m/>
    <m/>
    <m/>
    <m/>
    <x v="0"/>
    <x v="0"/>
    <m/>
  </r>
  <r>
    <s v=""/>
    <s v=" E08_10505"/>
    <s v="24.6 MHz Cavity (HSR Capture &amp; Acceleration) - Testing Materials"/>
    <s v="6.08.05.04"/>
    <x v="0"/>
    <d v="2026-11-24T00:00:00"/>
    <d v="2028-04-19T00:00:00"/>
    <s v="jtolle"/>
    <s v="zaltsman"/>
    <n v="23128.53"/>
    <s v="CON"/>
    <s v="C"/>
    <s v="Nonlabor"/>
    <s v="TEC"/>
    <m/>
    <s v="BNL"/>
    <s v="Const.Test"/>
    <s v="RF"/>
    <x v="8"/>
    <s v="B"/>
    <m/>
    <m/>
    <m/>
    <m/>
    <m/>
    <m/>
    <m/>
    <m/>
    <m/>
    <m/>
    <n v="14141.44"/>
    <n v="8987.09"/>
    <m/>
    <m/>
    <m/>
    <m/>
    <m/>
    <m/>
    <x v="0"/>
    <x v="0"/>
    <m/>
  </r>
  <r>
    <s v=""/>
    <s v=" E08_10510"/>
    <s v="49.2 MHz Cavity (HSR Bunch Split 1) Preliminary Design"/>
    <s v="6.08.05.05"/>
    <x v="0"/>
    <d v="2023-08-11T00:00:00"/>
    <d v="2024-02-14T00:00:00"/>
    <s v="jtolle"/>
    <s v="zaltsman"/>
    <n v="28508.39"/>
    <s v="EDIA"/>
    <s v="C"/>
    <s v="Labor"/>
    <s v="TEC"/>
    <m/>
    <s v="BNL"/>
    <s v="PED"/>
    <s v="RF"/>
    <x v="11"/>
    <s v="S.P003"/>
    <m/>
    <m/>
    <m/>
    <m/>
    <m/>
    <m/>
    <n v="7919"/>
    <n v="20589.400000000001"/>
    <m/>
    <m/>
    <m/>
    <m/>
    <m/>
    <m/>
    <m/>
    <m/>
    <m/>
    <m/>
    <x v="0"/>
    <x v="0"/>
    <m/>
  </r>
  <r>
    <s v=""/>
    <s v=" E08_10510"/>
    <s v="49.2 MHz Cavity (HSR Bunch Split 1) Preliminary Design"/>
    <s v="6.08.05.05"/>
    <x v="0"/>
    <d v="2023-08-11T00:00:00"/>
    <d v="2024-02-14T00:00:00"/>
    <s v="jtolle"/>
    <s v="zaltsman"/>
    <n v="28862.639999999999"/>
    <s v="EDIA"/>
    <s v="C"/>
    <s v="Labor"/>
    <s v="TEC"/>
    <m/>
    <s v="BNL"/>
    <s v="PED"/>
    <s v="RF"/>
    <x v="11"/>
    <s v="S.P003"/>
    <m/>
    <m/>
    <m/>
    <m/>
    <m/>
    <m/>
    <n v="8017.4"/>
    <n v="20845.240000000002"/>
    <m/>
    <m/>
    <m/>
    <m/>
    <m/>
    <m/>
    <m/>
    <m/>
    <m/>
    <m/>
    <x v="0"/>
    <x v="0"/>
    <m/>
  </r>
  <r>
    <s v=""/>
    <s v=" E08_10520"/>
    <s v="49.2 MHz Cavity (HSR Bunch Split 1) Tuner - Preliminary Design"/>
    <s v="6.08.05.05"/>
    <x v="0"/>
    <d v="2023-08-11T00:00:00"/>
    <d v="2024-02-14T00:00:00"/>
    <s v="jtolle"/>
    <s v="zaltsman"/>
    <n v="14254.2"/>
    <s v="EDIA"/>
    <s v="C"/>
    <s v="Labor"/>
    <s v="TEC"/>
    <m/>
    <s v="BNL"/>
    <s v="PED"/>
    <s v="RF"/>
    <x v="11"/>
    <s v="P.S487"/>
    <m/>
    <m/>
    <m/>
    <m/>
    <m/>
    <m/>
    <n v="3959.5"/>
    <n v="10294.700000000001"/>
    <m/>
    <m/>
    <m/>
    <m/>
    <m/>
    <m/>
    <m/>
    <m/>
    <m/>
    <m/>
    <x v="0"/>
    <x v="0"/>
    <m/>
  </r>
  <r>
    <s v=""/>
    <s v=" E08_10520"/>
    <s v="49.2 MHz Cavity (HSR Bunch Split 1) Tuner - Preliminary Design"/>
    <s v="6.08.05.05"/>
    <x v="0"/>
    <d v="2023-08-11T00:00:00"/>
    <d v="2024-02-14T00:00:00"/>
    <s v="jtolle"/>
    <s v="zaltsman"/>
    <n v="14431.32"/>
    <s v="EDIA"/>
    <s v="C"/>
    <s v="Labor"/>
    <s v="TEC"/>
    <m/>
    <s v="BNL"/>
    <s v="PED"/>
    <s v="RF"/>
    <x v="11"/>
    <s v="P.S487"/>
    <m/>
    <m/>
    <m/>
    <m/>
    <m/>
    <m/>
    <n v="4008.7"/>
    <n v="10422.620000000001"/>
    <m/>
    <m/>
    <m/>
    <m/>
    <m/>
    <m/>
    <m/>
    <m/>
    <m/>
    <m/>
    <x v="0"/>
    <x v="0"/>
    <m/>
  </r>
  <r>
    <s v=""/>
    <s v=" E08_10530"/>
    <s v="49.2 MHz Cavity (HSR Bunch Split 1) Window - Preliminary Design"/>
    <s v="6.08.05.05"/>
    <x v="0"/>
    <d v="2023-08-11T00:00:00"/>
    <d v="2024-02-14T00:00:00"/>
    <s v="jtolle"/>
    <s v="zaltsman"/>
    <n v="14254.2"/>
    <s v="EDIA"/>
    <s v="C"/>
    <s v="Labor"/>
    <s v="TEC"/>
    <m/>
    <s v="BNL"/>
    <s v="PED"/>
    <s v="RF"/>
    <x v="11"/>
    <s v="P.S488"/>
    <m/>
    <m/>
    <m/>
    <m/>
    <m/>
    <m/>
    <n v="3959.5"/>
    <n v="10294.700000000001"/>
    <m/>
    <m/>
    <m/>
    <m/>
    <m/>
    <m/>
    <m/>
    <m/>
    <m/>
    <m/>
    <x v="0"/>
    <x v="0"/>
    <m/>
  </r>
  <r>
    <s v=""/>
    <s v=" E08_10530"/>
    <s v="49.2 MHz Cavity (HSR Bunch Split 1) Window - Preliminary Design"/>
    <s v="6.08.05.05"/>
    <x v="0"/>
    <d v="2023-08-11T00:00:00"/>
    <d v="2024-02-14T00:00:00"/>
    <s v="jtolle"/>
    <s v="zaltsman"/>
    <n v="14431.32"/>
    <s v="EDIA"/>
    <s v="C"/>
    <s v="Labor"/>
    <s v="TEC"/>
    <m/>
    <s v="BNL"/>
    <s v="PED"/>
    <s v="RF"/>
    <x v="11"/>
    <s v="P.S488"/>
    <m/>
    <m/>
    <m/>
    <m/>
    <m/>
    <m/>
    <n v="4008.7"/>
    <n v="10422.620000000001"/>
    <m/>
    <m/>
    <m/>
    <m/>
    <m/>
    <m/>
    <m/>
    <m/>
    <m/>
    <m/>
    <x v="0"/>
    <x v="0"/>
    <m/>
  </r>
  <r>
    <s v=""/>
    <s v=" E08_10540"/>
    <s v="49.2 MHz Cavity (HSR Bunch Split 1) Damper - Preliminary Design"/>
    <s v="6.08.05.05"/>
    <x v="0"/>
    <d v="2023-08-11T00:00:00"/>
    <d v="2024-02-14T00:00:00"/>
    <s v="jtolle"/>
    <s v="zaltsman"/>
    <n v="14254.2"/>
    <s v="EDIA"/>
    <s v="C"/>
    <s v="Labor"/>
    <s v="TEC"/>
    <m/>
    <s v="BNL"/>
    <s v="PED"/>
    <s v="RF"/>
    <x v="11"/>
    <s v="P.S489"/>
    <m/>
    <m/>
    <m/>
    <m/>
    <m/>
    <m/>
    <n v="3959.5"/>
    <n v="10294.700000000001"/>
    <m/>
    <m/>
    <m/>
    <m/>
    <m/>
    <m/>
    <m/>
    <m/>
    <m/>
    <m/>
    <x v="0"/>
    <x v="0"/>
    <m/>
  </r>
  <r>
    <s v=""/>
    <s v=" E08_10540"/>
    <s v="49.2 MHz Cavity (HSR Bunch Split 1) Damper - Preliminary Design"/>
    <s v="6.08.05.05"/>
    <x v="0"/>
    <d v="2023-08-11T00:00:00"/>
    <d v="2024-02-14T00:00:00"/>
    <s v="jtolle"/>
    <s v="zaltsman"/>
    <n v="12249.77"/>
    <s v="EDIA"/>
    <s v="C"/>
    <s v="Labor"/>
    <s v="TEC"/>
    <m/>
    <s v="BNL"/>
    <s v="PED"/>
    <s v="RF"/>
    <x v="11"/>
    <s v="P.S489"/>
    <m/>
    <m/>
    <m/>
    <m/>
    <m/>
    <m/>
    <n v="3402.71"/>
    <n v="8847.06"/>
    <m/>
    <m/>
    <m/>
    <m/>
    <m/>
    <m/>
    <m/>
    <m/>
    <m/>
    <m/>
    <x v="0"/>
    <x v="0"/>
    <m/>
  </r>
  <r>
    <s v=""/>
    <s v=" E08_10540"/>
    <s v="49.2 MHz Cavity (HSR Bunch Split 1) Damper - Preliminary Design"/>
    <s v="6.08.05.05"/>
    <x v="0"/>
    <d v="2023-08-11T00:00:00"/>
    <d v="2024-02-14T00:00:00"/>
    <s v="jtolle"/>
    <s v="zaltsman"/>
    <n v="14431.32"/>
    <s v="EDIA"/>
    <s v="C"/>
    <s v="Labor"/>
    <s v="TEC"/>
    <m/>
    <s v="BNL"/>
    <s v="PED"/>
    <s v="RF"/>
    <x v="11"/>
    <s v="P.S489"/>
    <m/>
    <m/>
    <m/>
    <m/>
    <m/>
    <m/>
    <n v="4008.7"/>
    <n v="10422.620000000001"/>
    <m/>
    <m/>
    <m/>
    <m/>
    <m/>
    <m/>
    <m/>
    <m/>
    <m/>
    <m/>
    <x v="0"/>
    <x v="0"/>
    <m/>
  </r>
  <r>
    <s v=""/>
    <s v=" E08_10515"/>
    <s v="49.2 MHz Cavity (HSR Bunch Split 1) Final Design"/>
    <s v="6.08.05.05"/>
    <x v="0"/>
    <d v="2024-02-15T00:00:00"/>
    <d v="2025-02-11T00:00:00"/>
    <s v="jtolle"/>
    <s v="zaltsman"/>
    <n v="86532.91"/>
    <s v="EDIA"/>
    <s v="C"/>
    <s v="Labor"/>
    <s v="TEC"/>
    <m/>
    <s v="BNL"/>
    <s v="PED"/>
    <s v="RF"/>
    <x v="6"/>
    <s v="S.P003"/>
    <m/>
    <m/>
    <m/>
    <m/>
    <m/>
    <m/>
    <m/>
    <n v="55478.76"/>
    <n v="31054.15"/>
    <m/>
    <m/>
    <m/>
    <m/>
    <m/>
    <m/>
    <m/>
    <m/>
    <m/>
    <x v="0"/>
    <x v="0"/>
    <m/>
  </r>
  <r>
    <s v=""/>
    <s v=" E08_10515"/>
    <s v="49.2 MHz Cavity (HSR Bunch Split 1) Final Design"/>
    <s v="6.08.05.05"/>
    <x v="0"/>
    <d v="2024-02-15T00:00:00"/>
    <d v="2025-02-11T00:00:00"/>
    <s v="jtolle"/>
    <s v="zaltsman"/>
    <n v="25042.5"/>
    <s v="EDIA"/>
    <s v="C"/>
    <s v="Labor"/>
    <s v="TEC"/>
    <m/>
    <s v="BNL"/>
    <s v="PED"/>
    <s v="RF"/>
    <x v="6"/>
    <s v="S.P003"/>
    <m/>
    <m/>
    <m/>
    <m/>
    <m/>
    <m/>
    <m/>
    <n v="16055.47"/>
    <n v="8987.0300000000007"/>
    <m/>
    <m/>
    <m/>
    <m/>
    <m/>
    <m/>
    <m/>
    <m/>
    <m/>
    <x v="0"/>
    <x v="0"/>
    <m/>
  </r>
  <r>
    <s v=""/>
    <s v=" E08_10515"/>
    <s v="49.2 MHz Cavity (HSR Bunch Split 1) Final Design"/>
    <s v="6.08.05.05"/>
    <x v="0"/>
    <d v="2024-02-15T00:00:00"/>
    <d v="2025-02-11T00:00:00"/>
    <s v="jtolle"/>
    <s v="zaltsman"/>
    <n v="58280.4"/>
    <s v="EDIA"/>
    <s v="C"/>
    <s v="Labor"/>
    <s v="TEC"/>
    <m/>
    <s v="BNL"/>
    <s v="PED"/>
    <s v="RF"/>
    <x v="6"/>
    <s v="S.P003"/>
    <m/>
    <m/>
    <m/>
    <m/>
    <m/>
    <m/>
    <m/>
    <n v="37365.26"/>
    <n v="20915.14"/>
    <m/>
    <m/>
    <m/>
    <m/>
    <m/>
    <m/>
    <m/>
    <m/>
    <m/>
    <x v="0"/>
    <x v="0"/>
    <m/>
  </r>
  <r>
    <s v=""/>
    <s v=" E08_10515"/>
    <s v="49.2 MHz Cavity (HSR Bunch Split 1) Final Design"/>
    <s v="6.08.05.05"/>
    <x v="0"/>
    <d v="2024-02-15T00:00:00"/>
    <d v="2025-02-11T00:00:00"/>
    <s v="jtolle"/>
    <s v="zaltsman"/>
    <n v="59004.59"/>
    <s v="EDIA"/>
    <s v="C"/>
    <s v="Labor"/>
    <s v="TEC"/>
    <m/>
    <s v="BNL"/>
    <s v="PED"/>
    <s v="RF"/>
    <x v="6"/>
    <s v="S.P003"/>
    <m/>
    <m/>
    <m/>
    <m/>
    <m/>
    <m/>
    <m/>
    <n v="37829.56"/>
    <n v="21175.03"/>
    <m/>
    <m/>
    <m/>
    <m/>
    <m/>
    <m/>
    <m/>
    <m/>
    <m/>
    <x v="0"/>
    <x v="0"/>
    <m/>
  </r>
  <r>
    <s v=""/>
    <s v=" E08_10535"/>
    <s v="49.2 MHz Cavity (HSR Bunch Split 1) Window - Final Design"/>
    <s v="6.08.05.05"/>
    <x v="0"/>
    <d v="2024-02-15T00:00:00"/>
    <d v="2025-02-11T00:00:00"/>
    <s v="jtolle"/>
    <s v="zaltsman"/>
    <n v="86532.91"/>
    <s v="EDIA"/>
    <s v="C"/>
    <s v="Labor"/>
    <s v="TEC"/>
    <m/>
    <s v="BNL"/>
    <s v="PED"/>
    <s v="RF"/>
    <x v="6"/>
    <s v="P.S488"/>
    <m/>
    <m/>
    <m/>
    <m/>
    <m/>
    <m/>
    <m/>
    <n v="55478.76"/>
    <n v="31054.15"/>
    <m/>
    <m/>
    <m/>
    <m/>
    <m/>
    <m/>
    <m/>
    <m/>
    <m/>
    <x v="0"/>
    <x v="0"/>
    <m/>
  </r>
  <r>
    <s v=""/>
    <s v=" E08_10535"/>
    <s v="49.2 MHz Cavity (HSR Bunch Split 1) Window - Final Design"/>
    <s v="6.08.05.05"/>
    <x v="0"/>
    <d v="2024-02-15T00:00:00"/>
    <d v="2025-02-11T00:00:00"/>
    <s v="jtolle"/>
    <s v="zaltsman"/>
    <n v="25042.5"/>
    <s v="EDIA"/>
    <s v="C"/>
    <s v="Labor"/>
    <s v="TEC"/>
    <m/>
    <s v="BNL"/>
    <s v="PED"/>
    <s v="RF"/>
    <x v="6"/>
    <s v="P.S488"/>
    <m/>
    <m/>
    <m/>
    <m/>
    <m/>
    <m/>
    <m/>
    <n v="16055.47"/>
    <n v="8987.0300000000007"/>
    <m/>
    <m/>
    <m/>
    <m/>
    <m/>
    <m/>
    <m/>
    <m/>
    <m/>
    <x v="0"/>
    <x v="0"/>
    <m/>
  </r>
  <r>
    <s v=""/>
    <s v=" E08_10535"/>
    <s v="49.2 MHz Cavity (HSR Bunch Split 1) Window - Final Design"/>
    <s v="6.08.05.05"/>
    <x v="0"/>
    <d v="2024-02-15T00:00:00"/>
    <d v="2025-02-11T00:00:00"/>
    <s v="jtolle"/>
    <s v="zaltsman"/>
    <n v="43710.3"/>
    <s v="EDIA"/>
    <s v="C"/>
    <s v="Labor"/>
    <s v="TEC"/>
    <m/>
    <s v="BNL"/>
    <s v="PED"/>
    <s v="RF"/>
    <x v="6"/>
    <s v="P.S488"/>
    <m/>
    <m/>
    <m/>
    <m/>
    <m/>
    <m/>
    <m/>
    <n v="28023.94"/>
    <n v="15686.36"/>
    <m/>
    <m/>
    <m/>
    <m/>
    <m/>
    <m/>
    <m/>
    <m/>
    <m/>
    <x v="0"/>
    <x v="0"/>
    <m/>
  </r>
  <r>
    <s v=""/>
    <s v=" E08_10535"/>
    <s v="49.2 MHz Cavity (HSR Bunch Split 1) Window - Final Design"/>
    <s v="6.08.05.05"/>
    <x v="0"/>
    <d v="2024-02-15T00:00:00"/>
    <d v="2025-02-11T00:00:00"/>
    <s v="jtolle"/>
    <s v="zaltsman"/>
    <n v="44253.440000000002"/>
    <s v="EDIA"/>
    <s v="C"/>
    <s v="Labor"/>
    <s v="TEC"/>
    <m/>
    <s v="BNL"/>
    <s v="PED"/>
    <s v="RF"/>
    <x v="6"/>
    <s v="P.S488"/>
    <m/>
    <m/>
    <m/>
    <m/>
    <m/>
    <m/>
    <m/>
    <n v="28372.17"/>
    <n v="15881.28"/>
    <m/>
    <m/>
    <m/>
    <m/>
    <m/>
    <m/>
    <m/>
    <m/>
    <m/>
    <x v="0"/>
    <x v="0"/>
    <m/>
  </r>
  <r>
    <s v=""/>
    <s v=" E08_10525"/>
    <s v="49.2 MHz Cavity (HSR Bunch Split 1) Tuner - Final Design"/>
    <s v="6.08.05.05"/>
    <x v="0"/>
    <d v="2024-02-15T00:00:00"/>
    <d v="2025-02-11T00:00:00"/>
    <s v="jtolle"/>
    <s v="zaltsman"/>
    <n v="43266.45"/>
    <s v="EDIA"/>
    <s v="C"/>
    <s v="Labor"/>
    <s v="TEC"/>
    <m/>
    <s v="BNL"/>
    <s v="PED"/>
    <s v="RF"/>
    <x v="6"/>
    <s v="P.S487"/>
    <m/>
    <m/>
    <m/>
    <m/>
    <m/>
    <m/>
    <m/>
    <n v="27739.38"/>
    <n v="15527.07"/>
    <m/>
    <m/>
    <m/>
    <m/>
    <m/>
    <m/>
    <m/>
    <m/>
    <m/>
    <x v="0"/>
    <x v="0"/>
    <m/>
  </r>
  <r>
    <s v=""/>
    <s v=" E08_10525"/>
    <s v="49.2 MHz Cavity (HSR Bunch Split 1) Tuner - Final Design"/>
    <s v="6.08.05.05"/>
    <x v="0"/>
    <d v="2024-02-15T00:00:00"/>
    <d v="2025-02-11T00:00:00"/>
    <s v="jtolle"/>
    <s v="zaltsman"/>
    <n v="6678"/>
    <s v="EDIA"/>
    <s v="C"/>
    <s v="Labor"/>
    <s v="TEC"/>
    <m/>
    <s v="BNL"/>
    <s v="PED"/>
    <s v="RF"/>
    <x v="6"/>
    <s v="P.S487"/>
    <m/>
    <m/>
    <m/>
    <m/>
    <m/>
    <m/>
    <m/>
    <n v="4281.46"/>
    <n v="2396.54"/>
    <m/>
    <m/>
    <m/>
    <m/>
    <m/>
    <m/>
    <m/>
    <m/>
    <m/>
    <x v="0"/>
    <x v="0"/>
    <m/>
  </r>
  <r>
    <s v=""/>
    <s v=" E08_10525"/>
    <s v="49.2 MHz Cavity (HSR Bunch Split 1) Tuner - Final Design"/>
    <s v="6.08.05.05"/>
    <x v="0"/>
    <d v="2024-02-15T00:00:00"/>
    <d v="2025-02-11T00:00:00"/>
    <s v="jtolle"/>
    <s v="zaltsman"/>
    <n v="43710.3"/>
    <s v="EDIA"/>
    <s v="C"/>
    <s v="Labor"/>
    <s v="TEC"/>
    <m/>
    <s v="BNL"/>
    <s v="PED"/>
    <s v="RF"/>
    <x v="6"/>
    <s v="P.S487"/>
    <m/>
    <m/>
    <m/>
    <m/>
    <m/>
    <m/>
    <m/>
    <n v="28023.94"/>
    <n v="15686.36"/>
    <m/>
    <m/>
    <m/>
    <m/>
    <m/>
    <m/>
    <m/>
    <m/>
    <m/>
    <x v="0"/>
    <x v="0"/>
    <m/>
  </r>
  <r>
    <s v=""/>
    <s v=" E08_10525"/>
    <s v="49.2 MHz Cavity (HSR Bunch Split 1) Tuner - Final Design"/>
    <s v="6.08.05.05"/>
    <x v="0"/>
    <d v="2024-02-15T00:00:00"/>
    <d v="2025-02-11T00:00:00"/>
    <s v="jtolle"/>
    <s v="zaltsman"/>
    <n v="30485.71"/>
    <s v="EDIA"/>
    <s v="C"/>
    <s v="Labor"/>
    <s v="TEC"/>
    <m/>
    <s v="BNL"/>
    <s v="PED"/>
    <s v="RF"/>
    <x v="6"/>
    <s v="P.S487"/>
    <m/>
    <m/>
    <m/>
    <m/>
    <m/>
    <m/>
    <m/>
    <n v="19545.27"/>
    <n v="10940.43"/>
    <m/>
    <m/>
    <m/>
    <m/>
    <m/>
    <m/>
    <m/>
    <m/>
    <m/>
    <x v="0"/>
    <x v="0"/>
    <m/>
  </r>
  <r>
    <s v=""/>
    <s v=" E08_10545"/>
    <s v="49.2 MHz Cavity (HSR Bunch Split 1) Damper - Final Design"/>
    <s v="6.08.05.05"/>
    <x v="0"/>
    <d v="2024-02-15T00:00:00"/>
    <d v="2025-02-11T00:00:00"/>
    <s v="jtolle"/>
    <s v="zaltsman"/>
    <n v="43266.45"/>
    <s v="EDIA"/>
    <s v="C"/>
    <s v="Labor"/>
    <s v="TEC"/>
    <m/>
    <s v="BNL"/>
    <s v="PED"/>
    <s v="RF"/>
    <x v="6"/>
    <s v="P.S489"/>
    <m/>
    <m/>
    <m/>
    <m/>
    <m/>
    <m/>
    <m/>
    <n v="27739.38"/>
    <n v="15527.07"/>
    <m/>
    <m/>
    <m/>
    <m/>
    <m/>
    <m/>
    <m/>
    <m/>
    <m/>
    <x v="0"/>
    <x v="0"/>
    <m/>
  </r>
  <r>
    <s v=""/>
    <s v=" E08_10545"/>
    <s v="49.2 MHz Cavity (HSR Bunch Split 1) Damper - Final Design"/>
    <s v="6.08.05.05"/>
    <x v="0"/>
    <d v="2024-02-15T00:00:00"/>
    <d v="2025-02-11T00:00:00"/>
    <s v="jtolle"/>
    <s v="zaltsman"/>
    <n v="19199.25"/>
    <s v="EDIA"/>
    <s v="C"/>
    <s v="Labor"/>
    <s v="TEC"/>
    <m/>
    <s v="BNL"/>
    <s v="PED"/>
    <s v="RF"/>
    <x v="6"/>
    <s v="P.S489"/>
    <m/>
    <m/>
    <m/>
    <m/>
    <m/>
    <m/>
    <m/>
    <n v="12309.2"/>
    <n v="6890.05"/>
    <m/>
    <m/>
    <m/>
    <m/>
    <m/>
    <m/>
    <m/>
    <m/>
    <m/>
    <x v="0"/>
    <x v="0"/>
    <m/>
  </r>
  <r>
    <s v=""/>
    <s v=" E08_10545"/>
    <s v="49.2 MHz Cavity (HSR Bunch Split 1) Damper - Final Design"/>
    <s v="6.08.05.05"/>
    <x v="0"/>
    <d v="2024-02-15T00:00:00"/>
    <d v="2025-02-11T00:00:00"/>
    <s v="jtolle"/>
    <s v="zaltsman"/>
    <n v="43710.3"/>
    <s v="EDIA"/>
    <s v="C"/>
    <s v="Labor"/>
    <s v="TEC"/>
    <m/>
    <s v="BNL"/>
    <s v="PED"/>
    <s v="RF"/>
    <x v="6"/>
    <s v="P.S489"/>
    <m/>
    <m/>
    <m/>
    <m/>
    <m/>
    <m/>
    <m/>
    <n v="28023.94"/>
    <n v="15686.36"/>
    <m/>
    <m/>
    <m/>
    <m/>
    <m/>
    <m/>
    <m/>
    <m/>
    <m/>
    <x v="0"/>
    <x v="0"/>
    <m/>
  </r>
  <r>
    <s v=""/>
    <s v=" E08_10545"/>
    <s v="49.2 MHz Cavity (HSR Bunch Split 1) Damper - Final Design"/>
    <s v="6.08.05.05"/>
    <x v="0"/>
    <d v="2024-02-15T00:00:00"/>
    <d v="2025-02-11T00:00:00"/>
    <s v="jtolle"/>
    <s v="zaltsman"/>
    <n v="44253.440000000002"/>
    <s v="EDIA"/>
    <s v="C"/>
    <s v="Labor"/>
    <s v="TEC"/>
    <m/>
    <s v="BNL"/>
    <s v="PED"/>
    <s v="RF"/>
    <x v="6"/>
    <s v="P.S489"/>
    <m/>
    <m/>
    <m/>
    <m/>
    <m/>
    <m/>
    <m/>
    <n v="28372.17"/>
    <n v="15881.28"/>
    <m/>
    <m/>
    <m/>
    <m/>
    <m/>
    <m/>
    <m/>
    <m/>
    <m/>
    <x v="0"/>
    <x v="0"/>
    <m/>
  </r>
  <r>
    <s v=""/>
    <s v=" E08_10595"/>
    <s v="49.2 MHz Cavity (HSR Bunch Split 1) Components: Cavity Manufacturing Support"/>
    <s v="6.08.05.05"/>
    <x v="0"/>
    <d v="2025-12-10T00:00:00"/>
    <d v="2026-09-10T00:00:00"/>
    <s v="jtolle"/>
    <s v="zaltsman"/>
    <n v="26775.37"/>
    <s v="CON"/>
    <s v="C"/>
    <s v="Labor"/>
    <s v="TEC"/>
    <m/>
    <s v="BNL"/>
    <s v="Const.Fabricate"/>
    <s v="RF"/>
    <x v="9"/>
    <s v="S.P003"/>
    <s v="APP00066"/>
    <m/>
    <m/>
    <m/>
    <m/>
    <m/>
    <m/>
    <m/>
    <m/>
    <n v="26775.37"/>
    <m/>
    <m/>
    <m/>
    <m/>
    <m/>
    <m/>
    <m/>
    <m/>
    <x v="0"/>
    <x v="0"/>
    <m/>
  </r>
  <r>
    <s v=""/>
    <s v=" E08_10595"/>
    <s v="49.2 MHz Cavity (HSR Bunch Split 1) Components: Cavity Manufacturing Support"/>
    <s v="6.08.05.05"/>
    <x v="0"/>
    <d v="2025-12-10T00:00:00"/>
    <d v="2026-09-10T00:00:00"/>
    <s v="jtolle"/>
    <s v="zaltsman"/>
    <n v="26775.37"/>
    <s v="CON"/>
    <s v="C"/>
    <s v="Labor"/>
    <s v="TEC"/>
    <m/>
    <s v="BNL"/>
    <s v="Const.Fabricate"/>
    <s v="RF"/>
    <x v="9"/>
    <s v="S.P003"/>
    <s v="APP00066"/>
    <m/>
    <m/>
    <m/>
    <m/>
    <m/>
    <m/>
    <m/>
    <m/>
    <n v="26775.37"/>
    <m/>
    <m/>
    <m/>
    <m/>
    <m/>
    <m/>
    <m/>
    <m/>
    <x v="0"/>
    <x v="0"/>
    <m/>
  </r>
  <r>
    <s v=""/>
    <s v=" E08_10595"/>
    <s v="49.2 MHz Cavity (HSR Bunch Split 1) Components: Cavity Manufacturing Support"/>
    <s v="6.08.05.05"/>
    <x v="0"/>
    <d v="2025-12-10T00:00:00"/>
    <d v="2026-09-10T00:00:00"/>
    <s v="jtolle"/>
    <s v="zaltsman"/>
    <n v="20552.330000000002"/>
    <s v="CON"/>
    <s v="C"/>
    <s v="Labor"/>
    <s v="TEC"/>
    <m/>
    <s v="BNL"/>
    <s v="Const.Fabricate"/>
    <s v="RF"/>
    <x v="9"/>
    <s v="S.P003"/>
    <s v="APP00066"/>
    <m/>
    <m/>
    <m/>
    <m/>
    <m/>
    <m/>
    <m/>
    <m/>
    <n v="20552.330000000002"/>
    <m/>
    <m/>
    <m/>
    <m/>
    <m/>
    <m/>
    <m/>
    <m/>
    <x v="0"/>
    <x v="0"/>
    <m/>
  </r>
  <r>
    <s v=""/>
    <s v=" E08_10595"/>
    <s v="49.2 MHz Cavity (HSR Bunch Split 1) Components: Cavity Manufacturing Support"/>
    <s v="6.08.05.05"/>
    <x v="0"/>
    <d v="2025-12-10T00:00:00"/>
    <d v="2026-09-10T00:00:00"/>
    <s v="jtolle"/>
    <s v="zaltsman"/>
    <n v="20552.330000000002"/>
    <s v="CON"/>
    <s v="C"/>
    <s v="Labor"/>
    <s v="TEC"/>
    <m/>
    <s v="BNL"/>
    <s v="Const.Fabricate"/>
    <s v="RF"/>
    <x v="9"/>
    <s v="S.P003"/>
    <s v="APP00066"/>
    <m/>
    <m/>
    <m/>
    <m/>
    <m/>
    <m/>
    <m/>
    <m/>
    <n v="20552.330000000002"/>
    <m/>
    <m/>
    <m/>
    <m/>
    <m/>
    <m/>
    <m/>
    <m/>
    <x v="0"/>
    <x v="0"/>
    <m/>
  </r>
  <r>
    <s v=""/>
    <s v=" E08_10608"/>
    <s v="49.2 MHz Cavity (HSR Bunch Split 1) Tuner - Manufacturing Support"/>
    <s v="6.08.05.05"/>
    <x v="0"/>
    <d v="2025-12-10T00:00:00"/>
    <d v="2026-09-10T00:00:00"/>
    <s v="jtolle"/>
    <s v="zaltsman"/>
    <n v="13387.69"/>
    <s v="CON"/>
    <s v="C"/>
    <s v="Labor"/>
    <s v="TEC"/>
    <m/>
    <s v="BNL"/>
    <s v="Const.Fabricate"/>
    <s v="RF"/>
    <x v="9"/>
    <s v="P.S487"/>
    <m/>
    <m/>
    <m/>
    <m/>
    <m/>
    <m/>
    <m/>
    <m/>
    <m/>
    <n v="13387.69"/>
    <m/>
    <m/>
    <m/>
    <m/>
    <m/>
    <m/>
    <m/>
    <m/>
    <x v="0"/>
    <x v="0"/>
    <m/>
  </r>
  <r>
    <s v=""/>
    <s v=" E08_10608"/>
    <s v="49.2 MHz Cavity (HSR Bunch Split 1) Tuner - Manufacturing Support"/>
    <s v="6.08.05.05"/>
    <x v="0"/>
    <d v="2025-12-10T00:00:00"/>
    <d v="2026-09-10T00:00:00"/>
    <s v="jtolle"/>
    <s v="zaltsman"/>
    <n v="16441.86"/>
    <s v="CON"/>
    <s v="C"/>
    <s v="Labor"/>
    <s v="TEC"/>
    <m/>
    <s v="BNL"/>
    <s v="Const.Fabricate"/>
    <s v="RF"/>
    <x v="9"/>
    <s v="P.S487"/>
    <m/>
    <m/>
    <m/>
    <m/>
    <m/>
    <m/>
    <m/>
    <m/>
    <m/>
    <n v="16441.86"/>
    <m/>
    <m/>
    <m/>
    <m/>
    <m/>
    <m/>
    <m/>
    <m/>
    <x v="0"/>
    <x v="0"/>
    <m/>
  </r>
  <r>
    <s v=""/>
    <s v=" E08_10608"/>
    <s v="49.2 MHz Cavity (HSR Bunch Split 1) Tuner - Manufacturing Support"/>
    <s v="6.08.05.05"/>
    <x v="0"/>
    <d v="2025-12-10T00:00:00"/>
    <d v="2026-09-10T00:00:00"/>
    <s v="jtolle"/>
    <s v="zaltsman"/>
    <n v="16441.86"/>
    <s v="CON"/>
    <s v="C"/>
    <s v="Labor"/>
    <s v="TEC"/>
    <m/>
    <s v="BNL"/>
    <s v="Const.Fabricate"/>
    <s v="RF"/>
    <x v="9"/>
    <s v="P.S487"/>
    <m/>
    <m/>
    <m/>
    <m/>
    <m/>
    <m/>
    <m/>
    <m/>
    <m/>
    <n v="16441.86"/>
    <m/>
    <m/>
    <m/>
    <m/>
    <m/>
    <m/>
    <m/>
    <m/>
    <x v="0"/>
    <x v="0"/>
    <m/>
  </r>
  <r>
    <s v=""/>
    <s v=" E08_10650"/>
    <s v="49.2 MHz Cavity (HSR Bunch Split 1) Damper - Manufacturing Support"/>
    <s v="6.08.05.05"/>
    <x v="0"/>
    <d v="2025-12-10T00:00:00"/>
    <d v="2026-09-10T00:00:00"/>
    <s v="jtolle"/>
    <s v="zaltsman"/>
    <n v="13387.69"/>
    <s v="CON"/>
    <s v="C"/>
    <s v="Labor"/>
    <s v="TEC"/>
    <m/>
    <s v="BNL"/>
    <s v="Const.Fabricate"/>
    <s v="RF"/>
    <x v="9"/>
    <s v="P.S489"/>
    <m/>
    <m/>
    <m/>
    <m/>
    <m/>
    <m/>
    <m/>
    <m/>
    <m/>
    <n v="13387.69"/>
    <m/>
    <m/>
    <m/>
    <m/>
    <m/>
    <m/>
    <m/>
    <m/>
    <x v="0"/>
    <x v="0"/>
    <m/>
  </r>
  <r>
    <s v=""/>
    <s v=" E08_10650"/>
    <s v="49.2 MHz Cavity (HSR Bunch Split 1) Damper - Manufacturing Support"/>
    <s v="6.08.05.05"/>
    <x v="0"/>
    <d v="2025-12-10T00:00:00"/>
    <d v="2026-09-10T00:00:00"/>
    <s v="jtolle"/>
    <s v="zaltsman"/>
    <n v="16441.86"/>
    <s v="CON"/>
    <s v="C"/>
    <s v="Labor"/>
    <s v="TEC"/>
    <m/>
    <s v="BNL"/>
    <s v="Const.Fabricate"/>
    <s v="RF"/>
    <x v="9"/>
    <s v="P.S489"/>
    <m/>
    <m/>
    <m/>
    <m/>
    <m/>
    <m/>
    <m/>
    <m/>
    <m/>
    <n v="16441.86"/>
    <m/>
    <m/>
    <m/>
    <m/>
    <m/>
    <m/>
    <m/>
    <m/>
    <x v="0"/>
    <x v="0"/>
    <m/>
  </r>
  <r>
    <s v=""/>
    <s v=" E08_10650"/>
    <s v="49.2 MHz Cavity (HSR Bunch Split 1) Damper - Manufacturing Support"/>
    <s v="6.08.05.05"/>
    <x v="0"/>
    <d v="2025-12-10T00:00:00"/>
    <d v="2026-09-10T00:00:00"/>
    <s v="jtolle"/>
    <s v="zaltsman"/>
    <n v="16441.86"/>
    <s v="CON"/>
    <s v="C"/>
    <s v="Labor"/>
    <s v="TEC"/>
    <m/>
    <s v="BNL"/>
    <s v="Const.Fabricate"/>
    <s v="RF"/>
    <x v="9"/>
    <s v="P.S489"/>
    <m/>
    <m/>
    <m/>
    <m/>
    <m/>
    <m/>
    <m/>
    <m/>
    <m/>
    <n v="16441.86"/>
    <m/>
    <m/>
    <m/>
    <m/>
    <m/>
    <m/>
    <m/>
    <m/>
    <x v="0"/>
    <x v="0"/>
    <m/>
  </r>
  <r>
    <s v=""/>
    <s v=" E08_10618"/>
    <s v="49.2 MHz Cavity (HSR Bunch Split 1) Window - Manufacturing Support"/>
    <s v="6.08.05.05"/>
    <x v="0"/>
    <d v="2025-12-10T00:00:00"/>
    <d v="2026-09-10T00:00:00"/>
    <s v="jtolle"/>
    <s v="zaltsman"/>
    <n v="13387.69"/>
    <s v="CON"/>
    <s v="C"/>
    <s v="Labor"/>
    <s v="TEC"/>
    <m/>
    <s v="BNL"/>
    <s v="Const.Fabricate"/>
    <s v="RF"/>
    <x v="9"/>
    <s v="P.S488"/>
    <m/>
    <m/>
    <m/>
    <m/>
    <m/>
    <m/>
    <m/>
    <m/>
    <m/>
    <n v="13387.69"/>
    <m/>
    <m/>
    <m/>
    <m/>
    <m/>
    <m/>
    <m/>
    <m/>
    <x v="0"/>
    <x v="0"/>
    <m/>
  </r>
  <r>
    <s v=""/>
    <s v=" E08_10618"/>
    <s v="49.2 MHz Cavity (HSR Bunch Split 1) Window - Manufacturing Support"/>
    <s v="6.08.05.05"/>
    <x v="0"/>
    <d v="2025-12-10T00:00:00"/>
    <d v="2026-09-10T00:00:00"/>
    <s v="jtolle"/>
    <s v="zaltsman"/>
    <n v="16441.86"/>
    <s v="CON"/>
    <s v="C"/>
    <s v="Labor"/>
    <s v="TEC"/>
    <m/>
    <s v="BNL"/>
    <s v="Const.Fabricate"/>
    <s v="RF"/>
    <x v="9"/>
    <s v="P.S488"/>
    <m/>
    <m/>
    <m/>
    <m/>
    <m/>
    <m/>
    <m/>
    <m/>
    <m/>
    <n v="16441.86"/>
    <m/>
    <m/>
    <m/>
    <m/>
    <m/>
    <m/>
    <m/>
    <m/>
    <x v="0"/>
    <x v="0"/>
    <m/>
  </r>
  <r>
    <s v=""/>
    <s v=" E08_10618"/>
    <s v="49.2 MHz Cavity (HSR Bunch Split 1) Window - Manufacturing Support"/>
    <s v="6.08.05.05"/>
    <x v="0"/>
    <d v="2025-12-10T00:00:00"/>
    <d v="2026-09-10T00:00:00"/>
    <s v="jtolle"/>
    <s v="zaltsman"/>
    <n v="16441.86"/>
    <s v="CON"/>
    <s v="C"/>
    <s v="Labor"/>
    <s v="TEC"/>
    <m/>
    <s v="BNL"/>
    <s v="Const.Fabricate"/>
    <s v="RF"/>
    <x v="9"/>
    <s v="P.S488"/>
    <m/>
    <m/>
    <m/>
    <m/>
    <m/>
    <m/>
    <m/>
    <m/>
    <m/>
    <n v="16441.86"/>
    <m/>
    <m/>
    <m/>
    <m/>
    <m/>
    <m/>
    <m/>
    <m/>
    <x v="0"/>
    <x v="0"/>
    <m/>
  </r>
  <r>
    <s v=""/>
    <s v=" E08_10670"/>
    <s v="49.2 MHz Cavity (HSR Bunch Split 1) - Stand Manufacturing"/>
    <s v="6.08.05.05"/>
    <x v="0"/>
    <d v="2025-12-09T00:00:00"/>
    <d v="2026-09-09T00:00:00"/>
    <s v="jtolle"/>
    <s v="zaltsman"/>
    <n v="33546.89"/>
    <s v="CON"/>
    <s v="C"/>
    <s v="Labor"/>
    <s v="TEC"/>
    <m/>
    <s v="BNL"/>
    <s v="Const.Fabricate"/>
    <s v="RF"/>
    <x v="9"/>
    <m/>
    <m/>
    <m/>
    <m/>
    <m/>
    <m/>
    <m/>
    <m/>
    <m/>
    <m/>
    <n v="33546.89"/>
    <m/>
    <m/>
    <m/>
    <m/>
    <m/>
    <m/>
    <m/>
    <m/>
    <x v="0"/>
    <x v="0"/>
    <m/>
  </r>
  <r>
    <s v=""/>
    <s v=" E08_10670"/>
    <s v="49.2 MHz Cavity (HSR Bunch Split 1) - Stand Manufacturing"/>
    <s v="6.08.05.05"/>
    <x v="0"/>
    <d v="2025-12-09T00:00:00"/>
    <d v="2026-09-09T00:00:00"/>
    <s v="jtolle"/>
    <s v="zaltsman"/>
    <n v="5355.07"/>
    <s v="CON"/>
    <s v="C"/>
    <s v="Labor"/>
    <s v="TEC"/>
    <m/>
    <s v="BNL"/>
    <s v="Const.Fabricate"/>
    <s v="RF"/>
    <x v="9"/>
    <m/>
    <m/>
    <m/>
    <m/>
    <m/>
    <m/>
    <m/>
    <m/>
    <m/>
    <m/>
    <n v="5355.07"/>
    <m/>
    <m/>
    <m/>
    <m/>
    <m/>
    <m/>
    <m/>
    <m/>
    <x v="0"/>
    <x v="0"/>
    <m/>
  </r>
  <r>
    <s v=""/>
    <s v=" E08_10670"/>
    <s v="49.2 MHz Cavity (HSR Bunch Split 1) - Stand Manufacturing"/>
    <s v="6.08.05.05"/>
    <x v="0"/>
    <d v="2025-12-09T00:00:00"/>
    <d v="2026-09-09T00:00:00"/>
    <s v="jtolle"/>
    <s v="zaltsman"/>
    <n v="4110.47"/>
    <s v="CON"/>
    <s v="C"/>
    <s v="Labor"/>
    <s v="TEC"/>
    <m/>
    <s v="BNL"/>
    <s v="Const.Fabricate"/>
    <s v="RF"/>
    <x v="9"/>
    <m/>
    <m/>
    <m/>
    <m/>
    <m/>
    <m/>
    <m/>
    <m/>
    <m/>
    <m/>
    <n v="4110.47"/>
    <m/>
    <m/>
    <m/>
    <m/>
    <m/>
    <m/>
    <m/>
    <m/>
    <x v="0"/>
    <x v="0"/>
    <m/>
  </r>
  <r>
    <s v=""/>
    <s v=" E08_10675"/>
    <s v="49.2 MHz Cavity (HSR Bunch Split 1) Stand - Manufacturing Materials"/>
    <s v="6.08.05.05"/>
    <x v="0"/>
    <d v="2025-12-09T00:00:00"/>
    <d v="2026-09-09T00:00:00"/>
    <s v="jtolle"/>
    <s v="zaltsman"/>
    <n v="11204.13"/>
    <s v="CON"/>
    <s v="C"/>
    <s v="Nonlabor"/>
    <s v="TEC"/>
    <m/>
    <s v="BNL"/>
    <s v="Const.Fabricate"/>
    <s v="RF"/>
    <x v="9"/>
    <s v="B"/>
    <m/>
    <m/>
    <m/>
    <m/>
    <m/>
    <m/>
    <m/>
    <m/>
    <m/>
    <n v="11204.13"/>
    <m/>
    <m/>
    <m/>
    <m/>
    <m/>
    <m/>
    <m/>
    <m/>
    <x v="0"/>
    <x v="0"/>
    <m/>
  </r>
  <r>
    <s v=""/>
    <s v=" E08_10680"/>
    <s v="49.2 MHz Cavity (HSR Bunch Split 1) Testing"/>
    <s v="6.08.05.05"/>
    <x v="0"/>
    <d v="2026-09-11T00:00:00"/>
    <d v="2028-02-08T00:00:00"/>
    <s v="jtolle"/>
    <s v="zaltsman"/>
    <n v="19829.73"/>
    <s v="CON"/>
    <s v="C"/>
    <s v="Labor"/>
    <s v="TEC"/>
    <m/>
    <s v="BNL"/>
    <s v="Const.Test"/>
    <s v="RF"/>
    <x v="8"/>
    <s v="S.P003"/>
    <m/>
    <m/>
    <m/>
    <m/>
    <m/>
    <m/>
    <m/>
    <m/>
    <m/>
    <n v="793.19"/>
    <n v="14164.09"/>
    <n v="4872.45"/>
    <m/>
    <m/>
    <m/>
    <m/>
    <m/>
    <m/>
    <x v="0"/>
    <x v="0"/>
    <m/>
  </r>
  <r>
    <s v=""/>
    <s v=" E08_10680"/>
    <s v="49.2 MHz Cavity (HSR Bunch Split 1) Testing"/>
    <s v="6.08.05.05"/>
    <x v="0"/>
    <d v="2026-09-11T00:00:00"/>
    <d v="2028-02-08T00:00:00"/>
    <s v="jtolle"/>
    <s v="zaltsman"/>
    <n v="9440.83"/>
    <s v="CON"/>
    <s v="C"/>
    <s v="Labor"/>
    <s v="TEC"/>
    <m/>
    <s v="BNL"/>
    <s v="Const.Test"/>
    <s v="RF"/>
    <x v="8"/>
    <s v="S.P003"/>
    <m/>
    <m/>
    <m/>
    <m/>
    <m/>
    <m/>
    <m/>
    <m/>
    <m/>
    <n v="377.63"/>
    <n v="6743.45"/>
    <n v="2319.75"/>
    <m/>
    <m/>
    <m/>
    <m/>
    <m/>
    <m/>
    <x v="0"/>
    <x v="0"/>
    <m/>
  </r>
  <r>
    <s v=""/>
    <s v=" E08_10680"/>
    <s v="49.2 MHz Cavity (HSR Bunch Split 1) Testing"/>
    <s v="6.08.05.05"/>
    <x v="0"/>
    <d v="2026-09-11T00:00:00"/>
    <d v="2028-02-08T00:00:00"/>
    <s v="jtolle"/>
    <s v="zaltsman"/>
    <n v="25778.09"/>
    <s v="CON"/>
    <s v="C"/>
    <s v="Labor"/>
    <s v="TEC"/>
    <m/>
    <s v="BNL"/>
    <s v="Const.Test"/>
    <s v="RF"/>
    <x v="8"/>
    <s v="S.P003"/>
    <m/>
    <m/>
    <m/>
    <m/>
    <m/>
    <m/>
    <m/>
    <m/>
    <m/>
    <n v="1031.1199999999999"/>
    <n v="18412.919999999998"/>
    <n v="6334.04"/>
    <m/>
    <m/>
    <m/>
    <m/>
    <m/>
    <m/>
    <x v="0"/>
    <x v="0"/>
    <m/>
  </r>
  <r>
    <s v=""/>
    <s v=" E08_10680"/>
    <s v="49.2 MHz Cavity (HSR Bunch Split 1) Testing"/>
    <s v="6.08.05.05"/>
    <x v="0"/>
    <d v="2026-09-11T00:00:00"/>
    <d v="2028-02-08T00:00:00"/>
    <s v="jtolle"/>
    <s v="zaltsman"/>
    <n v="24285.11"/>
    <s v="CON"/>
    <s v="C"/>
    <s v="Labor"/>
    <s v="TEC"/>
    <m/>
    <s v="BNL"/>
    <s v="Const.Test"/>
    <s v="RF"/>
    <x v="8"/>
    <s v="S.P003"/>
    <m/>
    <m/>
    <m/>
    <m/>
    <m/>
    <m/>
    <m/>
    <m/>
    <m/>
    <n v="971.4"/>
    <n v="17346.509999999998"/>
    <n v="5967.2"/>
    <m/>
    <m/>
    <m/>
    <m/>
    <m/>
    <m/>
    <x v="0"/>
    <x v="0"/>
    <m/>
  </r>
  <r>
    <s v=""/>
    <s v=" E08_10680"/>
    <s v="49.2 MHz Cavity (HSR Bunch Split 1) Testing"/>
    <s v="6.08.05.05"/>
    <x v="0"/>
    <d v="2026-09-11T00:00:00"/>
    <d v="2028-02-08T00:00:00"/>
    <s v="jtolle"/>
    <s v="zaltsman"/>
    <n v="64277.46"/>
    <s v="CON"/>
    <s v="C"/>
    <s v="Labor"/>
    <s v="TEC"/>
    <m/>
    <s v="BNL"/>
    <s v="Const.Test"/>
    <s v="RF"/>
    <x v="8"/>
    <s v="S.P003"/>
    <m/>
    <m/>
    <m/>
    <m/>
    <m/>
    <m/>
    <m/>
    <m/>
    <m/>
    <n v="2571.1"/>
    <n v="45912.47"/>
    <n v="15793.89"/>
    <m/>
    <m/>
    <m/>
    <m/>
    <m/>
    <m/>
    <x v="0"/>
    <x v="0"/>
    <m/>
  </r>
  <r>
    <s v=""/>
    <s v=" E08_10680"/>
    <s v="49.2 MHz Cavity (HSR Bunch Split 1) Testing"/>
    <s v="6.08.05.05"/>
    <x v="0"/>
    <d v="2026-09-11T00:00:00"/>
    <d v="2028-02-08T00:00:00"/>
    <s v="jtolle"/>
    <s v="zaltsman"/>
    <n v="65076.17"/>
    <s v="CON"/>
    <s v="C"/>
    <s v="Labor"/>
    <s v="TEC"/>
    <m/>
    <s v="BNL"/>
    <s v="Const.Test"/>
    <s v="RF"/>
    <x v="8"/>
    <s v="S.P003"/>
    <m/>
    <m/>
    <m/>
    <m/>
    <m/>
    <m/>
    <m/>
    <m/>
    <m/>
    <n v="2603.0500000000002"/>
    <n v="46482.98"/>
    <n v="15990.14"/>
    <m/>
    <m/>
    <m/>
    <m/>
    <m/>
    <m/>
    <x v="0"/>
    <x v="0"/>
    <m/>
  </r>
  <r>
    <s v=""/>
    <s v=" E08_10680"/>
    <s v="49.2 MHz Cavity (HSR Bunch Split 1) Testing"/>
    <s v="6.08.05.05"/>
    <x v="0"/>
    <d v="2026-09-11T00:00:00"/>
    <d v="2028-02-08T00:00:00"/>
    <s v="jtolle"/>
    <s v="zaltsman"/>
    <n v="17140.66"/>
    <s v="CON"/>
    <s v="C"/>
    <s v="Labor"/>
    <s v="TEC"/>
    <m/>
    <s v="BNL"/>
    <s v="Const.Test"/>
    <s v="RF"/>
    <x v="8"/>
    <s v="S.P003"/>
    <m/>
    <m/>
    <m/>
    <m/>
    <m/>
    <m/>
    <m/>
    <m/>
    <m/>
    <n v="685.63"/>
    <n v="12243.33"/>
    <n v="4211.7"/>
    <m/>
    <m/>
    <m/>
    <m/>
    <m/>
    <m/>
    <x v="0"/>
    <x v="0"/>
    <m/>
  </r>
  <r>
    <s v=""/>
    <s v=" E08_10680"/>
    <s v="49.2 MHz Cavity (HSR Bunch Split 1) Testing"/>
    <s v="6.08.05.05"/>
    <x v="0"/>
    <d v="2026-09-11T00:00:00"/>
    <d v="2028-02-08T00:00:00"/>
    <s v="jtolle"/>
    <s v="zaltsman"/>
    <n v="12724.95"/>
    <s v="CON"/>
    <s v="C"/>
    <s v="Labor"/>
    <s v="TEC"/>
    <m/>
    <s v="BNL"/>
    <s v="Const.Test"/>
    <s v="RF"/>
    <x v="8"/>
    <s v="S.P003"/>
    <m/>
    <m/>
    <m/>
    <m/>
    <m/>
    <m/>
    <m/>
    <m/>
    <m/>
    <n v="509"/>
    <n v="9089.25"/>
    <n v="3126.7"/>
    <m/>
    <m/>
    <m/>
    <m/>
    <m/>
    <m/>
    <x v="0"/>
    <x v="0"/>
    <m/>
  </r>
  <r>
    <s v=""/>
    <s v=" E08_10680"/>
    <s v="49.2 MHz Cavity (HSR Bunch Split 1) Testing"/>
    <s v="6.08.05.05"/>
    <x v="0"/>
    <d v="2026-09-11T00:00:00"/>
    <d v="2028-02-08T00:00:00"/>
    <s v="jtolle"/>
    <s v="zaltsman"/>
    <n v="31570.65"/>
    <s v="CON"/>
    <s v="C"/>
    <s v="Labor"/>
    <s v="TEC"/>
    <m/>
    <s v="BNL"/>
    <s v="Const.Test"/>
    <s v="RF"/>
    <x v="8"/>
    <s v="S.P003"/>
    <m/>
    <m/>
    <m/>
    <m/>
    <m/>
    <m/>
    <m/>
    <m/>
    <m/>
    <n v="1262.83"/>
    <n v="22550.46"/>
    <n v="7757.36"/>
    <m/>
    <m/>
    <m/>
    <m/>
    <m/>
    <m/>
    <x v="0"/>
    <x v="0"/>
    <m/>
  </r>
  <r>
    <s v=""/>
    <s v=" E08_10680"/>
    <s v="49.2 MHz Cavity (HSR Bunch Split 1) Testing"/>
    <s v="6.08.05.05"/>
    <x v="0"/>
    <d v="2026-09-11T00:00:00"/>
    <d v="2028-02-08T00:00:00"/>
    <s v="jtolle"/>
    <s v="zaltsman"/>
    <n v="28322.48"/>
    <s v="CON"/>
    <s v="C"/>
    <s v="Labor"/>
    <s v="TEC"/>
    <m/>
    <s v="BNL"/>
    <s v="Const.Test"/>
    <s v="RF"/>
    <x v="8"/>
    <s v="S.P003"/>
    <m/>
    <m/>
    <m/>
    <m/>
    <m/>
    <m/>
    <m/>
    <m/>
    <m/>
    <n v="1132.9000000000001"/>
    <n v="20230.349999999999"/>
    <n v="6959.24"/>
    <m/>
    <m/>
    <m/>
    <m/>
    <m/>
    <m/>
    <x v="0"/>
    <x v="0"/>
    <m/>
  </r>
  <r>
    <s v=""/>
    <s v=" E08_10680"/>
    <s v="49.2 MHz Cavity (HSR Bunch Split 1) Testing"/>
    <s v="6.08.05.05"/>
    <x v="0"/>
    <d v="2026-09-11T00:00:00"/>
    <d v="2028-02-08T00:00:00"/>
    <s v="jtolle"/>
    <s v="zaltsman"/>
    <n v="48570.23"/>
    <s v="CON"/>
    <s v="C"/>
    <s v="Labor"/>
    <s v="TEC"/>
    <m/>
    <s v="BNL"/>
    <s v="Const.Test"/>
    <s v="RF"/>
    <x v="8"/>
    <s v="S.P003"/>
    <m/>
    <m/>
    <m/>
    <m/>
    <m/>
    <m/>
    <m/>
    <m/>
    <m/>
    <n v="1942.81"/>
    <n v="34693.019999999997"/>
    <n v="11934.4"/>
    <m/>
    <m/>
    <m/>
    <m/>
    <m/>
    <m/>
    <x v="0"/>
    <x v="0"/>
    <m/>
  </r>
  <r>
    <s v=""/>
    <s v=" E08_10685"/>
    <s v="49.2 MHz Cavity (HSR Bunch Split 1) Testing - Materials"/>
    <s v="6.08.05.05"/>
    <x v="0"/>
    <d v="2026-09-11T00:00:00"/>
    <d v="2028-02-08T00:00:00"/>
    <s v="jtolle"/>
    <s v="zaltsman"/>
    <n v="23032.59"/>
    <s v="CON"/>
    <s v="C"/>
    <s v="Nonlabor"/>
    <s v="TEC"/>
    <m/>
    <s v="BNL"/>
    <s v="Const.Test"/>
    <s v="RF"/>
    <x v="8"/>
    <s v="B"/>
    <m/>
    <m/>
    <m/>
    <m/>
    <m/>
    <m/>
    <m/>
    <m/>
    <m/>
    <n v="921.3"/>
    <n v="16451.849999999999"/>
    <n v="5659.44"/>
    <m/>
    <m/>
    <m/>
    <m/>
    <m/>
    <m/>
    <x v="0"/>
    <x v="0"/>
    <m/>
  </r>
  <r>
    <s v=""/>
    <s v=" E08_10690"/>
    <s v="98.4 MHz Cavity (HSR Bunch Split 2) Preliminary Design"/>
    <s v="6.08.05.06"/>
    <x v="0"/>
    <d v="2024-02-15T00:00:00"/>
    <d v="2024-08-13T00:00:00"/>
    <s v="jtolle"/>
    <s v="zaltsman"/>
    <n v="28778.720000000001"/>
    <s v="EDIA"/>
    <s v="C"/>
    <s v="Labor"/>
    <s v="TEC"/>
    <m/>
    <s v="BNL"/>
    <s v="PED"/>
    <s v="RF"/>
    <x v="11"/>
    <s v="S.P039"/>
    <m/>
    <m/>
    <m/>
    <m/>
    <m/>
    <m/>
    <m/>
    <n v="28778.720000000001"/>
    <m/>
    <m/>
    <m/>
    <m/>
    <m/>
    <m/>
    <m/>
    <m/>
    <m/>
    <m/>
    <x v="0"/>
    <x v="0"/>
    <m/>
  </r>
  <r>
    <s v=""/>
    <s v=" E08_10690"/>
    <s v="98.4 MHz Cavity (HSR Bunch Split 2) Preliminary Design"/>
    <s v="6.08.05.06"/>
    <x v="0"/>
    <d v="2024-02-15T00:00:00"/>
    <d v="2024-08-13T00:00:00"/>
    <s v="jtolle"/>
    <s v="zaltsman"/>
    <n v="29136.33"/>
    <s v="EDIA"/>
    <s v="C"/>
    <s v="Labor"/>
    <s v="TEC"/>
    <m/>
    <s v="BNL"/>
    <s v="PED"/>
    <s v="RF"/>
    <x v="11"/>
    <s v="S.P039"/>
    <m/>
    <m/>
    <m/>
    <m/>
    <m/>
    <m/>
    <m/>
    <n v="29136.33"/>
    <m/>
    <m/>
    <m/>
    <m/>
    <m/>
    <m/>
    <m/>
    <m/>
    <m/>
    <m/>
    <x v="0"/>
    <x v="0"/>
    <m/>
  </r>
  <r>
    <s v=""/>
    <s v=" E08_10700"/>
    <s v="98.4 MHz Cavity (HSR Bunch Split 2) Tuner - Preliminary Design"/>
    <s v="6.08.05.06"/>
    <x v="0"/>
    <d v="2024-02-15T00:00:00"/>
    <d v="2024-08-13T00:00:00"/>
    <s v="jtolle"/>
    <s v="zaltsman"/>
    <n v="19185.82"/>
    <s v="EDIA"/>
    <s v="C"/>
    <s v="Labor"/>
    <s v="TEC"/>
    <m/>
    <s v="BNL"/>
    <s v="PED"/>
    <s v="RF"/>
    <x v="11"/>
    <s v="P.S490"/>
    <m/>
    <m/>
    <m/>
    <m/>
    <m/>
    <m/>
    <m/>
    <n v="19185.82"/>
    <m/>
    <m/>
    <m/>
    <m/>
    <m/>
    <m/>
    <m/>
    <m/>
    <m/>
    <m/>
    <x v="0"/>
    <x v="0"/>
    <m/>
  </r>
  <r>
    <s v=""/>
    <s v=" E08_10700"/>
    <s v="98.4 MHz Cavity (HSR Bunch Split 2) Tuner - Preliminary Design"/>
    <s v="6.08.05.06"/>
    <x v="0"/>
    <d v="2024-02-15T00:00:00"/>
    <d v="2024-08-13T00:00:00"/>
    <s v="jtolle"/>
    <s v="zaltsman"/>
    <n v="14568.16"/>
    <s v="EDIA"/>
    <s v="C"/>
    <s v="Labor"/>
    <s v="TEC"/>
    <m/>
    <s v="BNL"/>
    <s v="PED"/>
    <s v="RF"/>
    <x v="11"/>
    <s v="P.S490"/>
    <m/>
    <m/>
    <m/>
    <m/>
    <m/>
    <m/>
    <m/>
    <n v="14568.16"/>
    <m/>
    <m/>
    <m/>
    <m/>
    <m/>
    <m/>
    <m/>
    <m/>
    <m/>
    <m/>
    <x v="0"/>
    <x v="0"/>
    <m/>
  </r>
  <r>
    <s v=""/>
    <s v=" E08_10730"/>
    <s v="98.4 MHz Cavity (HSR Bunch Split 2) Window/FPC - Preliminary Design"/>
    <s v="6.08.05.06"/>
    <x v="0"/>
    <d v="2024-02-15T00:00:00"/>
    <d v="2024-08-13T00:00:00"/>
    <s v="jtolle"/>
    <s v="zaltsman"/>
    <n v="19185.82"/>
    <s v="EDIA"/>
    <s v="C"/>
    <s v="Labor"/>
    <s v="TEC"/>
    <m/>
    <s v="BNL"/>
    <s v="PED"/>
    <s v="RF"/>
    <x v="11"/>
    <s v="P.S491"/>
    <m/>
    <m/>
    <m/>
    <m/>
    <m/>
    <m/>
    <m/>
    <n v="19185.82"/>
    <m/>
    <m/>
    <m/>
    <m/>
    <m/>
    <m/>
    <m/>
    <m/>
    <m/>
    <m/>
    <x v="0"/>
    <x v="0"/>
    <m/>
  </r>
  <r>
    <s v=""/>
    <s v=" E08_10730"/>
    <s v="98.4 MHz Cavity (HSR Bunch Split 2) Window/FPC - Preliminary Design"/>
    <s v="6.08.05.06"/>
    <x v="0"/>
    <d v="2024-02-15T00:00:00"/>
    <d v="2024-08-13T00:00:00"/>
    <s v="jtolle"/>
    <s v="zaltsman"/>
    <n v="14568.16"/>
    <s v="EDIA"/>
    <s v="C"/>
    <s v="Labor"/>
    <s v="TEC"/>
    <m/>
    <s v="BNL"/>
    <s v="PED"/>
    <s v="RF"/>
    <x v="11"/>
    <s v="P.S491"/>
    <m/>
    <m/>
    <m/>
    <m/>
    <m/>
    <m/>
    <m/>
    <n v="14568.16"/>
    <m/>
    <m/>
    <m/>
    <m/>
    <m/>
    <m/>
    <m/>
    <m/>
    <m/>
    <m/>
    <x v="0"/>
    <x v="0"/>
    <m/>
  </r>
  <r>
    <s v=""/>
    <s v=" E08_10740"/>
    <s v="98.4 MHz Cavity (HSR Bunch Split 2) Damper - Preliminary Design"/>
    <s v="6.08.05.06"/>
    <x v="0"/>
    <d v="2024-02-15T00:00:00"/>
    <d v="2024-08-13T00:00:00"/>
    <s v="jtolle"/>
    <s v="zaltsman"/>
    <n v="19185.82"/>
    <s v="EDIA"/>
    <s v="C"/>
    <s v="Labor"/>
    <s v="TEC"/>
    <m/>
    <s v="BNL"/>
    <s v="PED"/>
    <s v="RF"/>
    <x v="11"/>
    <s v="P.S492"/>
    <m/>
    <m/>
    <m/>
    <m/>
    <m/>
    <m/>
    <m/>
    <n v="19185.82"/>
    <m/>
    <m/>
    <m/>
    <m/>
    <m/>
    <m/>
    <m/>
    <m/>
    <m/>
    <m/>
    <x v="0"/>
    <x v="0"/>
    <m/>
  </r>
  <r>
    <s v=""/>
    <s v=" E08_10740"/>
    <s v="98.4 MHz Cavity (HSR Bunch Split 2) Damper - Preliminary Design"/>
    <s v="6.08.05.06"/>
    <x v="0"/>
    <d v="2024-02-15T00:00:00"/>
    <d v="2024-08-13T00:00:00"/>
    <s v="jtolle"/>
    <s v="zaltsman"/>
    <n v="12365.93"/>
    <s v="EDIA"/>
    <s v="C"/>
    <s v="Labor"/>
    <s v="TEC"/>
    <m/>
    <s v="BNL"/>
    <s v="PED"/>
    <s v="RF"/>
    <x v="11"/>
    <s v="P.S492"/>
    <m/>
    <m/>
    <m/>
    <m/>
    <m/>
    <m/>
    <m/>
    <n v="12365.93"/>
    <m/>
    <m/>
    <m/>
    <m/>
    <m/>
    <m/>
    <m/>
    <m/>
    <m/>
    <m/>
    <x v="0"/>
    <x v="0"/>
    <m/>
  </r>
  <r>
    <s v=""/>
    <s v=" E08_10740"/>
    <s v="98.4 MHz Cavity (HSR Bunch Split 2) Damper - Preliminary Design"/>
    <s v="6.08.05.06"/>
    <x v="0"/>
    <d v="2024-02-15T00:00:00"/>
    <d v="2024-08-13T00:00:00"/>
    <s v="jtolle"/>
    <s v="zaltsman"/>
    <n v="14568.16"/>
    <s v="EDIA"/>
    <s v="C"/>
    <s v="Labor"/>
    <s v="TEC"/>
    <m/>
    <s v="BNL"/>
    <s v="PED"/>
    <s v="RF"/>
    <x v="11"/>
    <s v="P.S492"/>
    <m/>
    <m/>
    <m/>
    <m/>
    <m/>
    <m/>
    <m/>
    <n v="14568.16"/>
    <m/>
    <m/>
    <m/>
    <m/>
    <m/>
    <m/>
    <m/>
    <m/>
    <m/>
    <m/>
    <x v="0"/>
    <x v="0"/>
    <m/>
  </r>
  <r>
    <s v=""/>
    <s v=" E08_10695"/>
    <s v="98.4 MHz Cavity (HSR Bunch Split 2) Final Design"/>
    <s v="6.08.05.06"/>
    <x v="0"/>
    <d v="2024-08-14T00:00:00"/>
    <d v="2025-08-11T00:00:00"/>
    <s v="jtolle"/>
    <s v="zaltsman"/>
    <n v="88052.57"/>
    <s v="EDIA"/>
    <s v="C"/>
    <s v="Labor"/>
    <s v="TEC"/>
    <m/>
    <s v="BNL"/>
    <s v="PED"/>
    <s v="RF"/>
    <x v="6"/>
    <s v="S.P039"/>
    <m/>
    <m/>
    <m/>
    <m/>
    <m/>
    <m/>
    <m/>
    <n v="11716.67"/>
    <n v="76335.899999999994"/>
    <m/>
    <m/>
    <m/>
    <m/>
    <m/>
    <m/>
    <m/>
    <m/>
    <m/>
    <x v="0"/>
    <x v="0"/>
    <m/>
  </r>
  <r>
    <s v=""/>
    <s v=" E08_10695"/>
    <s v="98.4 MHz Cavity (HSR Bunch Split 2) Final Design"/>
    <s v="6.08.05.06"/>
    <x v="0"/>
    <d v="2024-08-14T00:00:00"/>
    <d v="2025-08-11T00:00:00"/>
    <s v="jtolle"/>
    <s v="zaltsman"/>
    <n v="25482.29"/>
    <s v="EDIA"/>
    <s v="C"/>
    <s v="Labor"/>
    <s v="TEC"/>
    <m/>
    <s v="BNL"/>
    <s v="PED"/>
    <s v="RF"/>
    <x v="6"/>
    <s v="S.P039"/>
    <m/>
    <m/>
    <m/>
    <m/>
    <m/>
    <m/>
    <m/>
    <n v="3390.79"/>
    <n v="22091.5"/>
    <m/>
    <m/>
    <m/>
    <m/>
    <m/>
    <m/>
    <m/>
    <m/>
    <m/>
    <x v="0"/>
    <x v="0"/>
    <m/>
  </r>
  <r>
    <s v=""/>
    <s v=" E08_10695"/>
    <s v="98.4 MHz Cavity (HSR Bunch Split 2) Final Design"/>
    <s v="6.08.05.06"/>
    <x v="0"/>
    <d v="2024-08-14T00:00:00"/>
    <d v="2025-08-11T00:00:00"/>
    <s v="jtolle"/>
    <s v="zaltsman"/>
    <n v="59303.9"/>
    <s v="EDIA"/>
    <s v="C"/>
    <s v="Labor"/>
    <s v="TEC"/>
    <m/>
    <s v="BNL"/>
    <s v="PED"/>
    <s v="RF"/>
    <x v="6"/>
    <s v="S.P039"/>
    <m/>
    <m/>
    <m/>
    <m/>
    <m/>
    <m/>
    <m/>
    <n v="7891.24"/>
    <n v="51412.66"/>
    <m/>
    <m/>
    <m/>
    <m/>
    <m/>
    <m/>
    <m/>
    <m/>
    <m/>
    <x v="0"/>
    <x v="0"/>
    <m/>
  </r>
  <r>
    <s v=""/>
    <s v=" E08_10695"/>
    <s v="98.4 MHz Cavity (HSR Bunch Split 2) Final Design"/>
    <s v="6.08.05.06"/>
    <x v="0"/>
    <d v="2024-08-14T00:00:00"/>
    <d v="2025-08-11T00:00:00"/>
    <s v="jtolle"/>
    <s v="zaltsman"/>
    <n v="60040.81"/>
    <s v="EDIA"/>
    <s v="C"/>
    <s v="Labor"/>
    <s v="TEC"/>
    <m/>
    <s v="BNL"/>
    <s v="PED"/>
    <s v="RF"/>
    <x v="6"/>
    <s v="S.P039"/>
    <m/>
    <m/>
    <m/>
    <m/>
    <m/>
    <m/>
    <m/>
    <n v="7989.3"/>
    <n v="52051.51"/>
    <m/>
    <m/>
    <m/>
    <m/>
    <m/>
    <m/>
    <m/>
    <m/>
    <m/>
    <x v="0"/>
    <x v="0"/>
    <m/>
  </r>
  <r>
    <s v=""/>
    <s v=" E08_10735"/>
    <s v="98.4 MHz Cavity (HSR Bunch Split 2) Window/FPC - Final Design"/>
    <s v="6.08.05.06"/>
    <x v="0"/>
    <d v="2024-08-14T00:00:00"/>
    <d v="2025-08-11T00:00:00"/>
    <s v="jtolle"/>
    <s v="zaltsman"/>
    <n v="88052.57"/>
    <s v="EDIA"/>
    <s v="C"/>
    <s v="Labor"/>
    <s v="TEC"/>
    <m/>
    <s v="BNL"/>
    <s v="PED"/>
    <s v="RF"/>
    <x v="6"/>
    <s v="P.S491"/>
    <m/>
    <m/>
    <m/>
    <m/>
    <m/>
    <m/>
    <m/>
    <n v="11716.67"/>
    <n v="76335.899999999994"/>
    <m/>
    <m/>
    <m/>
    <m/>
    <m/>
    <m/>
    <m/>
    <m/>
    <m/>
    <x v="0"/>
    <x v="0"/>
    <m/>
  </r>
  <r>
    <s v=""/>
    <s v=" E08_10735"/>
    <s v="98.4 MHz Cavity (HSR Bunch Split 2) Window/FPC - Final Design"/>
    <s v="6.08.05.06"/>
    <x v="0"/>
    <d v="2024-08-14T00:00:00"/>
    <d v="2025-08-11T00:00:00"/>
    <s v="jtolle"/>
    <s v="zaltsman"/>
    <n v="25482.29"/>
    <s v="EDIA"/>
    <s v="C"/>
    <s v="Labor"/>
    <s v="TEC"/>
    <m/>
    <s v="BNL"/>
    <s v="PED"/>
    <s v="RF"/>
    <x v="6"/>
    <s v="P.S491"/>
    <m/>
    <m/>
    <m/>
    <m/>
    <m/>
    <m/>
    <m/>
    <n v="3390.79"/>
    <n v="22091.5"/>
    <m/>
    <m/>
    <m/>
    <m/>
    <m/>
    <m/>
    <m/>
    <m/>
    <m/>
    <x v="0"/>
    <x v="0"/>
    <m/>
  </r>
  <r>
    <s v=""/>
    <s v=" E08_10735"/>
    <s v="98.4 MHz Cavity (HSR Bunch Split 2) Window/FPC - Final Design"/>
    <s v="6.08.05.06"/>
    <x v="0"/>
    <d v="2024-08-14T00:00:00"/>
    <d v="2025-08-11T00:00:00"/>
    <s v="jtolle"/>
    <s v="zaltsman"/>
    <n v="39535.93"/>
    <s v="EDIA"/>
    <s v="C"/>
    <s v="Labor"/>
    <s v="TEC"/>
    <m/>
    <s v="BNL"/>
    <s v="PED"/>
    <s v="RF"/>
    <x v="6"/>
    <s v="P.S491"/>
    <m/>
    <m/>
    <m/>
    <m/>
    <m/>
    <m/>
    <m/>
    <n v="5260.83"/>
    <n v="34275.1"/>
    <m/>
    <m/>
    <m/>
    <m/>
    <m/>
    <m/>
    <m/>
    <m/>
    <m/>
    <x v="0"/>
    <x v="0"/>
    <m/>
  </r>
  <r>
    <s v=""/>
    <s v=" E08_10735"/>
    <s v="98.4 MHz Cavity (HSR Bunch Split 2) Window/FPC - Final Design"/>
    <s v="6.08.05.06"/>
    <x v="0"/>
    <d v="2024-08-14T00:00:00"/>
    <d v="2025-08-11T00:00:00"/>
    <s v="jtolle"/>
    <s v="zaltsman"/>
    <n v="45030.61"/>
    <s v="EDIA"/>
    <s v="C"/>
    <s v="Labor"/>
    <s v="TEC"/>
    <m/>
    <s v="BNL"/>
    <s v="PED"/>
    <s v="RF"/>
    <x v="6"/>
    <s v="P.S491"/>
    <m/>
    <m/>
    <m/>
    <m/>
    <m/>
    <m/>
    <m/>
    <n v="5991.98"/>
    <n v="39038.629999999997"/>
    <m/>
    <m/>
    <m/>
    <m/>
    <m/>
    <m/>
    <m/>
    <m/>
    <m/>
    <x v="0"/>
    <x v="0"/>
    <m/>
  </r>
  <r>
    <s v=""/>
    <s v=" E08_10705"/>
    <s v="98.4 MHz Cavity (HSR Bunch Split 2) Tuner - Final Design"/>
    <s v="6.08.05.06"/>
    <x v="0"/>
    <d v="2024-08-14T00:00:00"/>
    <d v="2025-08-11T00:00:00"/>
    <s v="jtolle"/>
    <s v="zaltsman"/>
    <n v="44026.29"/>
    <s v="EDIA"/>
    <s v="C"/>
    <s v="Labor"/>
    <s v="TEC"/>
    <m/>
    <s v="BNL"/>
    <s v="PED"/>
    <s v="RF"/>
    <x v="6"/>
    <s v="P.S490"/>
    <m/>
    <m/>
    <m/>
    <m/>
    <m/>
    <m/>
    <m/>
    <n v="5858.34"/>
    <n v="38167.949999999997"/>
    <m/>
    <m/>
    <m/>
    <m/>
    <m/>
    <m/>
    <m/>
    <m/>
    <m/>
    <x v="0"/>
    <x v="0"/>
    <m/>
  </r>
  <r>
    <s v=""/>
    <s v=" E08_10705"/>
    <s v="98.4 MHz Cavity (HSR Bunch Split 2) Tuner - Final Design"/>
    <s v="6.08.05.06"/>
    <x v="0"/>
    <d v="2024-08-14T00:00:00"/>
    <d v="2025-08-11T00:00:00"/>
    <s v="jtolle"/>
    <s v="zaltsman"/>
    <n v="6795.28"/>
    <s v="EDIA"/>
    <s v="C"/>
    <s v="Labor"/>
    <s v="TEC"/>
    <m/>
    <s v="BNL"/>
    <s v="PED"/>
    <s v="RF"/>
    <x v="6"/>
    <s v="P.S490"/>
    <m/>
    <m/>
    <m/>
    <m/>
    <m/>
    <m/>
    <m/>
    <n v="904.21"/>
    <n v="5891.07"/>
    <m/>
    <m/>
    <m/>
    <m/>
    <m/>
    <m/>
    <m/>
    <m/>
    <m/>
    <x v="0"/>
    <x v="0"/>
    <m/>
  </r>
  <r>
    <s v=""/>
    <s v=" E08_10705"/>
    <s v="98.4 MHz Cavity (HSR Bunch Split 2) Tuner - Final Design"/>
    <s v="6.08.05.06"/>
    <x v="0"/>
    <d v="2024-08-14T00:00:00"/>
    <d v="2025-08-11T00:00:00"/>
    <s v="jtolle"/>
    <s v="zaltsman"/>
    <n v="39535.93"/>
    <s v="EDIA"/>
    <s v="C"/>
    <s v="Labor"/>
    <s v="TEC"/>
    <m/>
    <s v="BNL"/>
    <s v="PED"/>
    <s v="RF"/>
    <x v="6"/>
    <s v="P.S490"/>
    <m/>
    <m/>
    <m/>
    <m/>
    <m/>
    <m/>
    <m/>
    <n v="5260.83"/>
    <n v="34275.1"/>
    <m/>
    <m/>
    <m/>
    <m/>
    <m/>
    <m/>
    <m/>
    <m/>
    <m/>
    <x v="0"/>
    <x v="0"/>
    <m/>
  </r>
  <r>
    <s v=""/>
    <s v=" E08_10705"/>
    <s v="98.4 MHz Cavity (HSR Bunch Split 2) Tuner - Final Design"/>
    <s v="6.08.05.06"/>
    <x v="0"/>
    <d v="2024-08-14T00:00:00"/>
    <d v="2025-08-11T00:00:00"/>
    <s v="jtolle"/>
    <s v="zaltsman"/>
    <n v="31021.09"/>
    <s v="EDIA"/>
    <s v="C"/>
    <s v="Labor"/>
    <s v="TEC"/>
    <m/>
    <s v="BNL"/>
    <s v="PED"/>
    <s v="RF"/>
    <x v="6"/>
    <s v="P.S490"/>
    <m/>
    <m/>
    <m/>
    <m/>
    <m/>
    <m/>
    <m/>
    <n v="4127.8100000000004"/>
    <n v="26893.279999999999"/>
    <m/>
    <m/>
    <m/>
    <m/>
    <m/>
    <m/>
    <m/>
    <m/>
    <m/>
    <x v="0"/>
    <x v="0"/>
    <m/>
  </r>
  <r>
    <s v=""/>
    <s v=" E08_10745"/>
    <s v="98.4 MHz Cavity (HSR Bunch Split 2) Damper - Final Design"/>
    <s v="6.08.05.06"/>
    <x v="0"/>
    <d v="2024-08-14T00:00:00"/>
    <d v="2025-08-11T00:00:00"/>
    <s v="jtolle"/>
    <s v="zaltsman"/>
    <n v="44026.29"/>
    <s v="EDIA"/>
    <s v="C"/>
    <s v="Labor"/>
    <s v="TEC"/>
    <m/>
    <s v="BNL"/>
    <s v="PED"/>
    <s v="RF"/>
    <x v="6"/>
    <s v="P.S492"/>
    <m/>
    <m/>
    <m/>
    <m/>
    <m/>
    <m/>
    <m/>
    <n v="5858.34"/>
    <n v="38167.949999999997"/>
    <m/>
    <m/>
    <m/>
    <m/>
    <m/>
    <m/>
    <m/>
    <m/>
    <m/>
    <x v="0"/>
    <x v="0"/>
    <m/>
  </r>
  <r>
    <s v=""/>
    <s v=" E08_10745"/>
    <s v="98.4 MHz Cavity (HSR Bunch Split 2) Damper - Final Design"/>
    <s v="6.08.05.06"/>
    <x v="0"/>
    <d v="2024-08-14T00:00:00"/>
    <d v="2025-08-11T00:00:00"/>
    <s v="jtolle"/>
    <s v="zaltsman"/>
    <n v="19536.419999999998"/>
    <s v="EDIA"/>
    <s v="C"/>
    <s v="Labor"/>
    <s v="TEC"/>
    <m/>
    <s v="BNL"/>
    <s v="PED"/>
    <s v="RF"/>
    <x v="6"/>
    <s v="P.S492"/>
    <m/>
    <m/>
    <m/>
    <m/>
    <m/>
    <m/>
    <m/>
    <n v="2599.6"/>
    <n v="16936.82"/>
    <m/>
    <m/>
    <m/>
    <m/>
    <m/>
    <m/>
    <m/>
    <m/>
    <m/>
    <x v="0"/>
    <x v="0"/>
    <m/>
  </r>
  <r>
    <s v=""/>
    <s v=" E08_10745"/>
    <s v="98.4 MHz Cavity (HSR Bunch Split 2) Damper - Final Design"/>
    <s v="6.08.05.06"/>
    <x v="0"/>
    <d v="2024-08-14T00:00:00"/>
    <d v="2025-08-11T00:00:00"/>
    <s v="jtolle"/>
    <s v="zaltsman"/>
    <n v="39535.93"/>
    <s v="EDIA"/>
    <s v="C"/>
    <s v="Labor"/>
    <s v="TEC"/>
    <m/>
    <s v="BNL"/>
    <s v="PED"/>
    <s v="RF"/>
    <x v="6"/>
    <s v="P.S492"/>
    <m/>
    <m/>
    <m/>
    <m/>
    <m/>
    <m/>
    <m/>
    <n v="5260.83"/>
    <n v="34275.1"/>
    <m/>
    <m/>
    <m/>
    <m/>
    <m/>
    <m/>
    <m/>
    <m/>
    <m/>
    <x v="0"/>
    <x v="0"/>
    <m/>
  </r>
  <r>
    <s v=""/>
    <s v=" E08_10745"/>
    <s v="98.4 MHz Cavity (HSR Bunch Split 2) Damper - Final Design"/>
    <s v="6.08.05.06"/>
    <x v="0"/>
    <d v="2024-08-14T00:00:00"/>
    <d v="2025-08-11T00:00:00"/>
    <s v="jtolle"/>
    <s v="zaltsman"/>
    <n v="45030.61"/>
    <s v="EDIA"/>
    <s v="C"/>
    <s v="Labor"/>
    <s v="TEC"/>
    <m/>
    <s v="BNL"/>
    <s v="PED"/>
    <s v="RF"/>
    <x v="6"/>
    <s v="P.S492"/>
    <m/>
    <m/>
    <m/>
    <m/>
    <m/>
    <m/>
    <m/>
    <n v="5991.98"/>
    <n v="39038.629999999997"/>
    <m/>
    <m/>
    <m/>
    <m/>
    <m/>
    <m/>
    <m/>
    <m/>
    <m/>
    <x v="0"/>
    <x v="0"/>
    <m/>
  </r>
  <r>
    <s v=""/>
    <s v=" E08_10778"/>
    <s v="98.4 MHz Cavity (HSR Bunch Split 2) Manufacturing Support"/>
    <s v="6.08.05.06"/>
    <x v="0"/>
    <d v="2026-06-05T00:00:00"/>
    <d v="2027-03-11T00:00:00"/>
    <s v="jtolle"/>
    <s v="zaltsman"/>
    <n v="27308.06"/>
    <s v="CON"/>
    <s v="C"/>
    <s v="Labor"/>
    <s v="TEC"/>
    <m/>
    <s v="BNL"/>
    <s v="Const.Fabricate"/>
    <s v="RF"/>
    <x v="9"/>
    <s v="S.P039"/>
    <s v="APP00082"/>
    <m/>
    <m/>
    <m/>
    <m/>
    <m/>
    <m/>
    <m/>
    <m/>
    <n v="11785.59"/>
    <n v="15522.48"/>
    <m/>
    <m/>
    <m/>
    <m/>
    <m/>
    <m/>
    <m/>
    <x v="0"/>
    <x v="0"/>
    <m/>
  </r>
  <r>
    <s v=""/>
    <s v=" E08_10778"/>
    <s v="98.4 MHz Cavity (HSR Bunch Split 2) Manufacturing Support"/>
    <s v="6.08.05.06"/>
    <x v="0"/>
    <d v="2026-06-05T00:00:00"/>
    <d v="2027-03-11T00:00:00"/>
    <s v="jtolle"/>
    <s v="zaltsman"/>
    <n v="27308.06"/>
    <s v="CON"/>
    <s v="C"/>
    <s v="Labor"/>
    <s v="TEC"/>
    <m/>
    <s v="BNL"/>
    <s v="Const.Fabricate"/>
    <s v="RF"/>
    <x v="9"/>
    <s v="S.P039"/>
    <s v="APP00082"/>
    <m/>
    <m/>
    <m/>
    <m/>
    <m/>
    <m/>
    <m/>
    <m/>
    <n v="11785.59"/>
    <n v="15522.48"/>
    <m/>
    <m/>
    <m/>
    <m/>
    <m/>
    <m/>
    <m/>
    <x v="0"/>
    <x v="0"/>
    <m/>
  </r>
  <r>
    <s v=""/>
    <s v=" E08_10778"/>
    <s v="98.4 MHz Cavity (HSR Bunch Split 2) Manufacturing Support"/>
    <s v="6.08.05.06"/>
    <x v="0"/>
    <d v="2026-06-05T00:00:00"/>
    <d v="2027-03-11T00:00:00"/>
    <s v="jtolle"/>
    <s v="zaltsman"/>
    <n v="20961.21"/>
    <s v="CON"/>
    <s v="C"/>
    <s v="Labor"/>
    <s v="TEC"/>
    <m/>
    <s v="BNL"/>
    <s v="Const.Fabricate"/>
    <s v="RF"/>
    <x v="9"/>
    <s v="S.P039"/>
    <s v="APP00082"/>
    <m/>
    <m/>
    <m/>
    <m/>
    <m/>
    <m/>
    <m/>
    <m/>
    <n v="9046.42"/>
    <n v="11914.79"/>
    <m/>
    <m/>
    <m/>
    <m/>
    <m/>
    <m/>
    <m/>
    <x v="0"/>
    <x v="0"/>
    <m/>
  </r>
  <r>
    <s v=""/>
    <s v=" E08_10778"/>
    <s v="98.4 MHz Cavity (HSR Bunch Split 2) Manufacturing Support"/>
    <s v="6.08.05.06"/>
    <x v="0"/>
    <d v="2026-06-05T00:00:00"/>
    <d v="2027-03-11T00:00:00"/>
    <s v="jtolle"/>
    <s v="zaltsman"/>
    <n v="20961.21"/>
    <s v="CON"/>
    <s v="C"/>
    <s v="Labor"/>
    <s v="TEC"/>
    <m/>
    <s v="BNL"/>
    <s v="Const.Fabricate"/>
    <s v="RF"/>
    <x v="9"/>
    <s v="S.P039"/>
    <s v="APP00082"/>
    <m/>
    <m/>
    <m/>
    <m/>
    <m/>
    <m/>
    <m/>
    <m/>
    <n v="9046.42"/>
    <n v="11914.79"/>
    <m/>
    <m/>
    <m/>
    <m/>
    <m/>
    <m/>
    <m/>
    <x v="0"/>
    <x v="0"/>
    <m/>
  </r>
  <r>
    <s v=""/>
    <s v=" E08_10788"/>
    <s v="98.4 MHz Cavity (HSR Bunch Split 2) Tuner - Manufacturing Support"/>
    <s v="6.08.05.06"/>
    <x v="0"/>
    <d v="2026-02-26T00:00:00"/>
    <d v="2026-11-25T00:00:00"/>
    <s v="jtolle"/>
    <s v="zaltsman"/>
    <n v="13481.4"/>
    <s v="CON"/>
    <s v="C"/>
    <s v="Labor"/>
    <s v="TEC"/>
    <m/>
    <s v="BNL"/>
    <s v="Const.Fabricate"/>
    <s v="RF"/>
    <x v="9"/>
    <s v="P.S490"/>
    <m/>
    <m/>
    <m/>
    <m/>
    <m/>
    <m/>
    <m/>
    <m/>
    <m/>
    <n v="10785.12"/>
    <n v="2696.28"/>
    <m/>
    <m/>
    <m/>
    <m/>
    <m/>
    <m/>
    <m/>
    <x v="0"/>
    <x v="0"/>
    <m/>
  </r>
  <r>
    <s v=""/>
    <s v=" E08_10788"/>
    <s v="98.4 MHz Cavity (HSR Bunch Split 2) Tuner - Manufacturing Support"/>
    <s v="6.08.05.06"/>
    <x v="0"/>
    <d v="2026-02-26T00:00:00"/>
    <d v="2026-11-25T00:00:00"/>
    <s v="jtolle"/>
    <s v="zaltsman"/>
    <n v="16556.95"/>
    <s v="CON"/>
    <s v="C"/>
    <s v="Labor"/>
    <s v="TEC"/>
    <m/>
    <s v="BNL"/>
    <s v="Const.Fabricate"/>
    <s v="RF"/>
    <x v="9"/>
    <s v="P.S490"/>
    <m/>
    <m/>
    <m/>
    <m/>
    <m/>
    <m/>
    <m/>
    <m/>
    <m/>
    <n v="13245.56"/>
    <n v="3311.39"/>
    <m/>
    <m/>
    <m/>
    <m/>
    <m/>
    <m/>
    <m/>
    <x v="0"/>
    <x v="0"/>
    <m/>
  </r>
  <r>
    <s v=""/>
    <s v=" E08_10788"/>
    <s v="98.4 MHz Cavity (HSR Bunch Split 2) Tuner - Manufacturing Support"/>
    <s v="6.08.05.06"/>
    <x v="0"/>
    <d v="2026-02-26T00:00:00"/>
    <d v="2026-11-25T00:00:00"/>
    <s v="jtolle"/>
    <s v="zaltsman"/>
    <n v="16556.95"/>
    <s v="CON"/>
    <s v="C"/>
    <s v="Labor"/>
    <s v="TEC"/>
    <m/>
    <s v="BNL"/>
    <s v="Const.Fabricate"/>
    <s v="RF"/>
    <x v="9"/>
    <s v="P.S490"/>
    <m/>
    <m/>
    <m/>
    <m/>
    <m/>
    <m/>
    <m/>
    <m/>
    <m/>
    <n v="13245.56"/>
    <n v="3311.39"/>
    <m/>
    <m/>
    <m/>
    <m/>
    <m/>
    <m/>
    <m/>
    <x v="0"/>
    <x v="0"/>
    <m/>
  </r>
  <r>
    <s v=""/>
    <s v=" E08_10799"/>
    <s v="98.4 MHz Cavity (HSR Bunch Split 2) Damper - Manufacturing Support"/>
    <s v="6.08.05.06"/>
    <x v="0"/>
    <d v="2026-02-26T00:00:00"/>
    <d v="2026-11-25T00:00:00"/>
    <s v="jtolle"/>
    <s v="zaltsman"/>
    <n v="13481.4"/>
    <s v="CON"/>
    <s v="C"/>
    <s v="Labor"/>
    <s v="TEC"/>
    <m/>
    <s v="BNL"/>
    <s v="Const.Fabricate"/>
    <s v="RF"/>
    <x v="9"/>
    <s v="P.S492"/>
    <m/>
    <m/>
    <m/>
    <m/>
    <m/>
    <m/>
    <m/>
    <m/>
    <m/>
    <n v="10785.12"/>
    <n v="2696.28"/>
    <m/>
    <m/>
    <m/>
    <m/>
    <m/>
    <m/>
    <m/>
    <x v="0"/>
    <x v="0"/>
    <m/>
  </r>
  <r>
    <s v=""/>
    <s v=" E08_10799"/>
    <s v="98.4 MHz Cavity (HSR Bunch Split 2) Damper - Manufacturing Support"/>
    <s v="6.08.05.06"/>
    <x v="0"/>
    <d v="2026-02-26T00:00:00"/>
    <d v="2026-11-25T00:00:00"/>
    <s v="jtolle"/>
    <s v="zaltsman"/>
    <n v="16556.95"/>
    <s v="CON"/>
    <s v="C"/>
    <s v="Labor"/>
    <s v="TEC"/>
    <m/>
    <s v="BNL"/>
    <s v="Const.Fabricate"/>
    <s v="RF"/>
    <x v="9"/>
    <s v="P.S492"/>
    <m/>
    <m/>
    <m/>
    <m/>
    <m/>
    <m/>
    <m/>
    <m/>
    <m/>
    <n v="13245.56"/>
    <n v="3311.39"/>
    <m/>
    <m/>
    <m/>
    <m/>
    <m/>
    <m/>
    <m/>
    <x v="0"/>
    <x v="0"/>
    <m/>
  </r>
  <r>
    <s v=""/>
    <s v=" E08_10799"/>
    <s v="98.4 MHz Cavity (HSR Bunch Split 2) Damper - Manufacturing Support"/>
    <s v="6.08.05.06"/>
    <x v="0"/>
    <d v="2026-02-26T00:00:00"/>
    <d v="2026-11-25T00:00:00"/>
    <s v="jtolle"/>
    <s v="zaltsman"/>
    <n v="16556.95"/>
    <s v="CON"/>
    <s v="C"/>
    <s v="Labor"/>
    <s v="TEC"/>
    <m/>
    <s v="BNL"/>
    <s v="Const.Fabricate"/>
    <s v="RF"/>
    <x v="9"/>
    <s v="P.S492"/>
    <m/>
    <m/>
    <m/>
    <m/>
    <m/>
    <m/>
    <m/>
    <m/>
    <m/>
    <n v="13245.56"/>
    <n v="3311.39"/>
    <m/>
    <m/>
    <m/>
    <m/>
    <m/>
    <m/>
    <m/>
    <x v="0"/>
    <x v="0"/>
    <m/>
  </r>
  <r>
    <s v=""/>
    <s v=" E08_10845"/>
    <s v="98.4 MHz Cavity (HSR Bunch Split 2) Window - Manufacturing Support"/>
    <s v="6.08.05.06"/>
    <x v="0"/>
    <d v="2026-02-26T00:00:00"/>
    <d v="2026-11-25T00:00:00"/>
    <s v="jtolle"/>
    <s v="zaltsman"/>
    <n v="13481.4"/>
    <s v="CON"/>
    <s v="C"/>
    <s v="Labor"/>
    <s v="TEC"/>
    <m/>
    <s v="BNL"/>
    <s v="Const.Fabricate"/>
    <s v="RF"/>
    <x v="9"/>
    <s v="P.S491"/>
    <m/>
    <m/>
    <m/>
    <m/>
    <m/>
    <m/>
    <m/>
    <m/>
    <m/>
    <n v="10785.12"/>
    <n v="2696.28"/>
    <m/>
    <m/>
    <m/>
    <m/>
    <m/>
    <m/>
    <m/>
    <x v="0"/>
    <x v="0"/>
    <m/>
  </r>
  <r>
    <s v=""/>
    <s v=" E08_10845"/>
    <s v="98.4 MHz Cavity (HSR Bunch Split 2) Window - Manufacturing Support"/>
    <s v="6.08.05.06"/>
    <x v="0"/>
    <d v="2026-02-26T00:00:00"/>
    <d v="2026-11-25T00:00:00"/>
    <s v="jtolle"/>
    <s v="zaltsman"/>
    <n v="16556.95"/>
    <s v="CON"/>
    <s v="C"/>
    <s v="Labor"/>
    <s v="TEC"/>
    <m/>
    <s v="BNL"/>
    <s v="Const.Fabricate"/>
    <s v="RF"/>
    <x v="9"/>
    <s v="P.S491"/>
    <m/>
    <m/>
    <m/>
    <m/>
    <m/>
    <m/>
    <m/>
    <m/>
    <m/>
    <n v="13245.56"/>
    <n v="3311.39"/>
    <m/>
    <m/>
    <m/>
    <m/>
    <m/>
    <m/>
    <m/>
    <x v="0"/>
    <x v="0"/>
    <m/>
  </r>
  <r>
    <s v=""/>
    <s v=" E08_10845"/>
    <s v="98.4 MHz Cavity (HSR Bunch Split 2) Window - Manufacturing Support"/>
    <s v="6.08.05.06"/>
    <x v="0"/>
    <d v="2026-02-26T00:00:00"/>
    <d v="2026-11-25T00:00:00"/>
    <s v="jtolle"/>
    <s v="zaltsman"/>
    <n v="16556.95"/>
    <s v="CON"/>
    <s v="C"/>
    <s v="Labor"/>
    <s v="TEC"/>
    <m/>
    <s v="BNL"/>
    <s v="Const.Fabricate"/>
    <s v="RF"/>
    <x v="9"/>
    <s v="P.S491"/>
    <m/>
    <m/>
    <m/>
    <m/>
    <m/>
    <m/>
    <m/>
    <m/>
    <m/>
    <n v="13245.56"/>
    <n v="3311.39"/>
    <m/>
    <m/>
    <m/>
    <m/>
    <m/>
    <m/>
    <m/>
    <x v="0"/>
    <x v="0"/>
    <m/>
  </r>
  <r>
    <s v=""/>
    <s v=" E08_10850"/>
    <s v="98.4 MHz Cavity (HSR Bunch Split 2) - Stand Manufacturing"/>
    <s v="6.08.05.06"/>
    <x v="0"/>
    <d v="2025-12-09T00:00:00"/>
    <d v="2026-09-09T00:00:00"/>
    <s v="jtolle"/>
    <s v="zaltsman"/>
    <n v="33546.89"/>
    <s v="CON"/>
    <s v="C"/>
    <s v="Labor"/>
    <s v="TEC"/>
    <m/>
    <s v="BNL"/>
    <s v="Const.Fabricate"/>
    <s v="RF"/>
    <x v="9"/>
    <m/>
    <m/>
    <m/>
    <m/>
    <m/>
    <m/>
    <m/>
    <m/>
    <m/>
    <m/>
    <n v="33546.89"/>
    <m/>
    <m/>
    <m/>
    <m/>
    <m/>
    <m/>
    <m/>
    <m/>
    <x v="0"/>
    <x v="0"/>
    <m/>
  </r>
  <r>
    <s v=""/>
    <s v=" E08_10850"/>
    <s v="98.4 MHz Cavity (HSR Bunch Split 2) - Stand Manufacturing"/>
    <s v="6.08.05.06"/>
    <x v="0"/>
    <d v="2025-12-09T00:00:00"/>
    <d v="2026-09-09T00:00:00"/>
    <s v="jtolle"/>
    <s v="zaltsman"/>
    <n v="5355.07"/>
    <s v="CON"/>
    <s v="C"/>
    <s v="Labor"/>
    <s v="TEC"/>
    <m/>
    <s v="BNL"/>
    <s v="Const.Fabricate"/>
    <s v="RF"/>
    <x v="9"/>
    <m/>
    <m/>
    <m/>
    <m/>
    <m/>
    <m/>
    <m/>
    <m/>
    <m/>
    <m/>
    <n v="5355.07"/>
    <m/>
    <m/>
    <m/>
    <m/>
    <m/>
    <m/>
    <m/>
    <m/>
    <x v="0"/>
    <x v="0"/>
    <m/>
  </r>
  <r>
    <s v=""/>
    <s v=" E08_10850"/>
    <s v="98.4 MHz Cavity (HSR Bunch Split 2) - Stand Manufacturing"/>
    <s v="6.08.05.06"/>
    <x v="0"/>
    <d v="2025-12-09T00:00:00"/>
    <d v="2026-09-09T00:00:00"/>
    <s v="jtolle"/>
    <s v="zaltsman"/>
    <n v="4110.47"/>
    <s v="CON"/>
    <s v="C"/>
    <s v="Labor"/>
    <s v="TEC"/>
    <m/>
    <s v="BNL"/>
    <s v="Const.Fabricate"/>
    <s v="RF"/>
    <x v="9"/>
    <m/>
    <m/>
    <m/>
    <m/>
    <m/>
    <m/>
    <m/>
    <m/>
    <m/>
    <m/>
    <n v="4110.47"/>
    <m/>
    <m/>
    <m/>
    <m/>
    <m/>
    <m/>
    <m/>
    <m/>
    <x v="0"/>
    <x v="0"/>
    <m/>
  </r>
  <r>
    <s v=""/>
    <s v=" E08_10855"/>
    <s v="98.4 MHz Cavity (HSR Bunch Split 2) Stand - Manufacturing Materials"/>
    <s v="6.08.05.06"/>
    <x v="0"/>
    <d v="2025-12-09T00:00:00"/>
    <d v="2026-09-09T00:00:00"/>
    <s v="jtolle"/>
    <s v="zaltsman"/>
    <n v="11204.13"/>
    <s v="CON"/>
    <s v="C"/>
    <s v="Nonlabor"/>
    <s v="TEC"/>
    <m/>
    <s v="BNL"/>
    <s v="Const.Fabricate"/>
    <s v="RF"/>
    <x v="9"/>
    <s v="B"/>
    <m/>
    <m/>
    <m/>
    <m/>
    <m/>
    <m/>
    <m/>
    <m/>
    <m/>
    <n v="11204.13"/>
    <m/>
    <m/>
    <m/>
    <m/>
    <m/>
    <m/>
    <m/>
    <m/>
    <x v="0"/>
    <x v="0"/>
    <m/>
  </r>
  <r>
    <s v=""/>
    <s v=" E08_10860"/>
    <s v="98.4 MHz Cavity (HSR Bunch Split 2) Assembly/Cleaning and LL/HL Testing"/>
    <s v="6.08.05.06"/>
    <x v="0"/>
    <d v="2027-03-12T00:00:00"/>
    <d v="2028-08-01T00:00:00"/>
    <s v="jtolle"/>
    <s v="zaltsman"/>
    <n v="19982.89"/>
    <s v="CON"/>
    <s v="C"/>
    <s v="Labor"/>
    <s v="TEC"/>
    <m/>
    <s v="BNL"/>
    <s v="Const.Test"/>
    <s v="RF"/>
    <x v="8"/>
    <s v="S.P039"/>
    <m/>
    <m/>
    <m/>
    <m/>
    <m/>
    <m/>
    <m/>
    <m/>
    <m/>
    <m/>
    <n v="8107.35"/>
    <n v="11875.55"/>
    <m/>
    <m/>
    <m/>
    <m/>
    <m/>
    <m/>
    <x v="0"/>
    <x v="0"/>
    <m/>
  </r>
  <r>
    <s v=""/>
    <s v=" E08_10860"/>
    <s v="98.4 MHz Cavity (HSR Bunch Split 2) Assembly/Cleaning and LL/HL Testing"/>
    <s v="6.08.05.06"/>
    <x v="0"/>
    <d v="2027-03-12T00:00:00"/>
    <d v="2028-08-01T00:00:00"/>
    <s v="jtolle"/>
    <s v="zaltsman"/>
    <n v="9567.86"/>
    <s v="CON"/>
    <s v="C"/>
    <s v="Labor"/>
    <s v="TEC"/>
    <m/>
    <s v="BNL"/>
    <s v="Const.Test"/>
    <s v="RF"/>
    <x v="8"/>
    <s v="S.P039"/>
    <m/>
    <m/>
    <m/>
    <m/>
    <m/>
    <m/>
    <m/>
    <m/>
    <m/>
    <m/>
    <n v="3881.82"/>
    <n v="5686.04"/>
    <m/>
    <m/>
    <m/>
    <m/>
    <m/>
    <m/>
    <x v="0"/>
    <x v="0"/>
    <m/>
  </r>
  <r>
    <s v=""/>
    <s v=" E08_10860"/>
    <s v="98.4 MHz Cavity (HSR Bunch Split 2) Assembly/Cleaning and LL/HL Testing"/>
    <s v="6.08.05.06"/>
    <x v="0"/>
    <d v="2027-03-12T00:00:00"/>
    <d v="2028-08-01T00:00:00"/>
    <s v="jtolle"/>
    <s v="zaltsman"/>
    <n v="26124.93"/>
    <s v="CON"/>
    <s v="C"/>
    <s v="Labor"/>
    <s v="TEC"/>
    <m/>
    <s v="BNL"/>
    <s v="Const.Test"/>
    <s v="RF"/>
    <x v="8"/>
    <s v="S.P039"/>
    <m/>
    <m/>
    <m/>
    <m/>
    <m/>
    <m/>
    <m/>
    <m/>
    <m/>
    <m/>
    <n v="10599.26"/>
    <n v="15525.68"/>
    <m/>
    <m/>
    <m/>
    <m/>
    <m/>
    <m/>
    <x v="0"/>
    <x v="0"/>
    <m/>
  </r>
  <r>
    <s v=""/>
    <s v=" E08_10860"/>
    <s v="98.4 MHz Cavity (HSR Bunch Split 2) Assembly/Cleaning and LL/HL Testing"/>
    <s v="6.08.05.06"/>
    <x v="0"/>
    <d v="2027-03-12T00:00:00"/>
    <d v="2028-08-01T00:00:00"/>
    <s v="jtolle"/>
    <s v="zaltsman"/>
    <n v="24611.87"/>
    <s v="CON"/>
    <s v="C"/>
    <s v="Labor"/>
    <s v="TEC"/>
    <m/>
    <s v="BNL"/>
    <s v="Const.Test"/>
    <s v="RF"/>
    <x v="8"/>
    <s v="S.P039"/>
    <m/>
    <m/>
    <m/>
    <m/>
    <m/>
    <m/>
    <m/>
    <m/>
    <m/>
    <m/>
    <n v="9985.39"/>
    <n v="14626.49"/>
    <m/>
    <m/>
    <m/>
    <m/>
    <m/>
    <m/>
    <x v="0"/>
    <x v="0"/>
    <m/>
  </r>
  <r>
    <s v=""/>
    <s v=" E08_10860"/>
    <s v="98.4 MHz Cavity (HSR Bunch Split 2) Assembly/Cleaning and LL/HL Testing"/>
    <s v="6.08.05.06"/>
    <x v="0"/>
    <d v="2027-03-12T00:00:00"/>
    <d v="2028-08-01T00:00:00"/>
    <s v="jtolle"/>
    <s v="zaltsman"/>
    <n v="65142.32"/>
    <s v="CON"/>
    <s v="C"/>
    <s v="Labor"/>
    <s v="TEC"/>
    <m/>
    <s v="BNL"/>
    <s v="Const.Test"/>
    <s v="RF"/>
    <x v="8"/>
    <s v="S.P039"/>
    <m/>
    <m/>
    <m/>
    <m/>
    <m/>
    <m/>
    <m/>
    <m/>
    <m/>
    <m/>
    <n v="26429.17"/>
    <n v="38713.15"/>
    <m/>
    <m/>
    <m/>
    <m/>
    <m/>
    <m/>
    <x v="0"/>
    <x v="0"/>
    <m/>
  </r>
  <r>
    <s v=""/>
    <s v=" E08_10860"/>
    <s v="98.4 MHz Cavity (HSR Bunch Split 2) Assembly/Cleaning and LL/HL Testing"/>
    <s v="6.08.05.06"/>
    <x v="0"/>
    <d v="2027-03-12T00:00:00"/>
    <d v="2028-08-01T00:00:00"/>
    <s v="jtolle"/>
    <s v="zaltsman"/>
    <n v="65951.78"/>
    <s v="CON"/>
    <s v="C"/>
    <s v="Labor"/>
    <s v="TEC"/>
    <m/>
    <s v="BNL"/>
    <s v="Const.Test"/>
    <s v="RF"/>
    <x v="8"/>
    <s v="S.P039"/>
    <m/>
    <m/>
    <m/>
    <m/>
    <m/>
    <m/>
    <m/>
    <m/>
    <m/>
    <m/>
    <n v="26757.58"/>
    <n v="39194.199999999997"/>
    <m/>
    <m/>
    <m/>
    <m/>
    <m/>
    <m/>
    <x v="0"/>
    <x v="0"/>
    <m/>
  </r>
  <r>
    <s v=""/>
    <s v=" E08_10860"/>
    <s v="98.4 MHz Cavity (HSR Bunch Split 2) Assembly/Cleaning and LL/HL Testing"/>
    <s v="6.08.05.06"/>
    <x v="0"/>
    <d v="2027-03-12T00:00:00"/>
    <d v="2028-08-01T00:00:00"/>
    <s v="jtolle"/>
    <s v="zaltsman"/>
    <n v="17371.29"/>
    <s v="CON"/>
    <s v="C"/>
    <s v="Labor"/>
    <s v="TEC"/>
    <m/>
    <s v="BNL"/>
    <s v="Const.Test"/>
    <s v="RF"/>
    <x v="8"/>
    <s v="S.P039"/>
    <m/>
    <m/>
    <m/>
    <m/>
    <m/>
    <m/>
    <m/>
    <m/>
    <m/>
    <m/>
    <n v="7047.78"/>
    <n v="10323.51"/>
    <m/>
    <m/>
    <m/>
    <m/>
    <m/>
    <m/>
    <x v="0"/>
    <x v="0"/>
    <m/>
  </r>
  <r>
    <s v=""/>
    <s v=" E08_10860"/>
    <s v="98.4 MHz Cavity (HSR Bunch Split 2) Assembly/Cleaning and LL/HL Testing"/>
    <s v="6.08.05.06"/>
    <x v="0"/>
    <d v="2027-03-12T00:00:00"/>
    <d v="2028-08-01T00:00:00"/>
    <s v="jtolle"/>
    <s v="zaltsman"/>
    <n v="12896.17"/>
    <s v="CON"/>
    <s v="C"/>
    <s v="Labor"/>
    <s v="TEC"/>
    <m/>
    <s v="BNL"/>
    <s v="Const.Test"/>
    <s v="RF"/>
    <x v="8"/>
    <s v="S.P039"/>
    <m/>
    <m/>
    <m/>
    <m/>
    <m/>
    <m/>
    <m/>
    <m/>
    <m/>
    <m/>
    <n v="5232.16"/>
    <n v="7664.01"/>
    <m/>
    <m/>
    <m/>
    <m/>
    <m/>
    <m/>
    <x v="0"/>
    <x v="0"/>
    <m/>
  </r>
  <r>
    <s v=""/>
    <s v=" E08_10860"/>
    <s v="98.4 MHz Cavity (HSR Bunch Split 2) Assembly/Cleaning and LL/HL Testing"/>
    <s v="6.08.05.06"/>
    <x v="0"/>
    <d v="2027-03-12T00:00:00"/>
    <d v="2028-08-01T00:00:00"/>
    <s v="jtolle"/>
    <s v="zaltsman"/>
    <n v="31995.439999999999"/>
    <s v="CON"/>
    <s v="C"/>
    <s v="Labor"/>
    <s v="TEC"/>
    <m/>
    <s v="BNL"/>
    <s v="Const.Test"/>
    <s v="RF"/>
    <x v="8"/>
    <s v="S.P039"/>
    <m/>
    <m/>
    <m/>
    <m/>
    <m/>
    <m/>
    <m/>
    <m/>
    <m/>
    <m/>
    <n v="12981.01"/>
    <n v="19014.43"/>
    <m/>
    <m/>
    <m/>
    <m/>
    <m/>
    <m/>
    <x v="0"/>
    <x v="0"/>
    <m/>
  </r>
  <r>
    <s v=""/>
    <s v=" E08_10860"/>
    <s v="98.4 MHz Cavity (HSR Bunch Split 2) Assembly/Cleaning and LL/HL Testing"/>
    <s v="6.08.05.06"/>
    <x v="0"/>
    <d v="2027-03-12T00:00:00"/>
    <d v="2028-08-01T00:00:00"/>
    <s v="jtolle"/>
    <s v="zaltsman"/>
    <n v="28703.57"/>
    <s v="CON"/>
    <s v="C"/>
    <s v="Labor"/>
    <s v="TEC"/>
    <m/>
    <s v="BNL"/>
    <s v="Const.Test"/>
    <s v="RF"/>
    <x v="8"/>
    <s v="S.P039"/>
    <m/>
    <m/>
    <m/>
    <m/>
    <m/>
    <m/>
    <m/>
    <m/>
    <m/>
    <m/>
    <n v="11645.45"/>
    <n v="17058.12"/>
    <m/>
    <m/>
    <m/>
    <m/>
    <m/>
    <m/>
    <x v="0"/>
    <x v="0"/>
    <m/>
  </r>
  <r>
    <s v=""/>
    <s v=" E08_10860"/>
    <s v="98.4 MHz Cavity (HSR Bunch Split 2) Assembly/Cleaning and LL/HL Testing"/>
    <s v="6.08.05.06"/>
    <x v="0"/>
    <d v="2027-03-12T00:00:00"/>
    <d v="2028-08-01T00:00:00"/>
    <s v="jtolle"/>
    <s v="zaltsman"/>
    <n v="49223.75"/>
    <s v="CON"/>
    <s v="C"/>
    <s v="Labor"/>
    <s v="TEC"/>
    <m/>
    <s v="BNL"/>
    <s v="Const.Test"/>
    <s v="RF"/>
    <x v="8"/>
    <s v="S.P039"/>
    <m/>
    <m/>
    <m/>
    <m/>
    <m/>
    <m/>
    <m/>
    <m/>
    <m/>
    <m/>
    <n v="19970.78"/>
    <n v="29252.97"/>
    <m/>
    <m/>
    <m/>
    <m/>
    <m/>
    <m/>
    <x v="0"/>
    <x v="0"/>
    <m/>
  </r>
  <r>
    <s v=""/>
    <s v=" E08_10865"/>
    <s v="98.4 MHz Cavity (HSR Bunch Split 2) Assembly/Cleaning and LL/HL Testing - Materials"/>
    <s v="6.08.05.06"/>
    <x v="0"/>
    <d v="2027-03-12T00:00:00"/>
    <d v="2028-08-01T00:00:00"/>
    <s v="jtolle"/>
    <s v="zaltsman"/>
    <n v="23236.99"/>
    <s v="CON"/>
    <s v="C"/>
    <s v="Nonlabor"/>
    <s v="TEC"/>
    <m/>
    <s v="BNL"/>
    <s v="Const.Test"/>
    <s v="RF"/>
    <x v="8"/>
    <s v="B"/>
    <m/>
    <m/>
    <m/>
    <m/>
    <m/>
    <m/>
    <m/>
    <m/>
    <m/>
    <m/>
    <n v="9427.58"/>
    <n v="13809.41"/>
    <m/>
    <m/>
    <m/>
    <m/>
    <m/>
    <m/>
    <x v="0"/>
    <x v="0"/>
    <m/>
  </r>
  <r>
    <s v=""/>
    <s v=" E08_10870"/>
    <s v="197 MHz Cavity (HSR Store 1) Evaluation and Preliminary Design"/>
    <s v="6.08.05.07"/>
    <x v="0"/>
    <d v="2024-08-14T00:00:00"/>
    <d v="2025-02-18T00:00:00"/>
    <s v="jtolle"/>
    <s v="zaltsman"/>
    <n v="29522.18"/>
    <s v="EDIA"/>
    <s v="C"/>
    <s v="Labor"/>
    <s v="TEC"/>
    <m/>
    <s v="BNL"/>
    <s v="PED"/>
    <s v="RF"/>
    <x v="11"/>
    <s v="P.S493"/>
    <m/>
    <m/>
    <m/>
    <m/>
    <m/>
    <m/>
    <m/>
    <n v="7732"/>
    <n v="21790.18"/>
    <m/>
    <m/>
    <m/>
    <m/>
    <m/>
    <m/>
    <m/>
    <m/>
    <m/>
    <x v="0"/>
    <x v="0"/>
    <m/>
  </r>
  <r>
    <s v=""/>
    <s v=" E08_10870"/>
    <s v="197 MHz Cavity (HSR Store 1) Evaluation and Preliminary Design"/>
    <s v="6.08.05.07"/>
    <x v="0"/>
    <d v="2024-08-14T00:00:00"/>
    <d v="2025-02-18T00:00:00"/>
    <s v="jtolle"/>
    <s v="zaltsman"/>
    <n v="29889.02"/>
    <s v="EDIA"/>
    <s v="C"/>
    <s v="Labor"/>
    <s v="TEC"/>
    <m/>
    <s v="BNL"/>
    <s v="PED"/>
    <s v="RF"/>
    <x v="11"/>
    <s v="P.S493"/>
    <m/>
    <m/>
    <m/>
    <m/>
    <m/>
    <m/>
    <m/>
    <n v="7828.08"/>
    <n v="22060.94"/>
    <m/>
    <m/>
    <m/>
    <m/>
    <m/>
    <m/>
    <m/>
    <m/>
    <m/>
    <x v="0"/>
    <x v="0"/>
    <m/>
  </r>
  <r>
    <s v=""/>
    <s v=" E08_10880"/>
    <s v="197 MHz Cavity (HSR Store 1) Tuner - Evaluation and Preliminary design"/>
    <s v="6.08.05.07"/>
    <x v="0"/>
    <d v="2024-08-14T00:00:00"/>
    <d v="2025-02-18T00:00:00"/>
    <s v="jtolle"/>
    <s v="zaltsman"/>
    <n v="19681.45"/>
    <s v="EDIA"/>
    <s v="C"/>
    <s v="Labor"/>
    <s v="TEC"/>
    <m/>
    <s v="BNL"/>
    <s v="PED"/>
    <s v="RF"/>
    <x v="11"/>
    <s v="S.P155"/>
    <m/>
    <m/>
    <m/>
    <m/>
    <m/>
    <m/>
    <m/>
    <n v="5154.67"/>
    <n v="14526.78"/>
    <m/>
    <m/>
    <m/>
    <m/>
    <m/>
    <m/>
    <m/>
    <m/>
    <m/>
    <x v="0"/>
    <x v="0"/>
    <m/>
  </r>
  <r>
    <s v=""/>
    <s v=" E08_10880"/>
    <s v="197 MHz Cavity (HSR Store 1) Tuner - Evaluation and Preliminary design"/>
    <s v="6.08.05.07"/>
    <x v="0"/>
    <d v="2024-08-14T00:00:00"/>
    <d v="2025-02-18T00:00:00"/>
    <s v="jtolle"/>
    <s v="zaltsman"/>
    <n v="14944.51"/>
    <s v="EDIA"/>
    <s v="C"/>
    <s v="Labor"/>
    <s v="TEC"/>
    <m/>
    <s v="BNL"/>
    <s v="PED"/>
    <s v="RF"/>
    <x v="11"/>
    <s v="S.P155"/>
    <m/>
    <m/>
    <m/>
    <m/>
    <m/>
    <m/>
    <m/>
    <n v="3914.04"/>
    <n v="11030.47"/>
    <m/>
    <m/>
    <m/>
    <m/>
    <m/>
    <m/>
    <m/>
    <m/>
    <m/>
    <x v="0"/>
    <x v="0"/>
    <m/>
  </r>
  <r>
    <s v=""/>
    <s v=" E08_10894"/>
    <s v="197 MHz Cavity (HSR Store 1) Window - Evaluation and Preliminary Design"/>
    <s v="6.08.05.07"/>
    <x v="0"/>
    <d v="2024-08-14T00:00:00"/>
    <d v="2025-02-18T00:00:00"/>
    <s v="jtolle"/>
    <s v="zaltsman"/>
    <n v="19681.45"/>
    <s v="EDIA"/>
    <s v="C"/>
    <s v="Labor"/>
    <s v="TEC"/>
    <m/>
    <s v="BNL"/>
    <s v="PED"/>
    <s v="RF"/>
    <x v="11"/>
    <s v="S.P017"/>
    <m/>
    <m/>
    <m/>
    <m/>
    <m/>
    <m/>
    <m/>
    <n v="5154.67"/>
    <n v="14526.78"/>
    <m/>
    <m/>
    <m/>
    <m/>
    <m/>
    <m/>
    <m/>
    <m/>
    <m/>
    <x v="0"/>
    <x v="0"/>
    <m/>
  </r>
  <r>
    <s v=""/>
    <s v=" E08_10894"/>
    <s v="197 MHz Cavity (HSR Store 1) Window - Evaluation and Preliminary Design"/>
    <s v="6.08.05.07"/>
    <x v="0"/>
    <d v="2024-08-14T00:00:00"/>
    <d v="2025-02-18T00:00:00"/>
    <s v="jtolle"/>
    <s v="zaltsman"/>
    <n v="14944.51"/>
    <s v="EDIA"/>
    <s v="C"/>
    <s v="Labor"/>
    <s v="TEC"/>
    <m/>
    <s v="BNL"/>
    <s v="PED"/>
    <s v="RF"/>
    <x v="11"/>
    <s v="S.P017"/>
    <m/>
    <m/>
    <m/>
    <m/>
    <m/>
    <m/>
    <m/>
    <n v="3914.04"/>
    <n v="11030.47"/>
    <m/>
    <m/>
    <m/>
    <m/>
    <m/>
    <m/>
    <m/>
    <m/>
    <m/>
    <x v="0"/>
    <x v="0"/>
    <m/>
  </r>
  <r>
    <s v=""/>
    <s v=" E08_10900"/>
    <s v="197 MHz Cavity (HSR Store 1) Damper (HOM and Fund) Evaluation and Preliminary design"/>
    <s v="6.08.05.07"/>
    <x v="0"/>
    <d v="2024-08-14T00:00:00"/>
    <d v="2025-02-18T00:00:00"/>
    <s v="jtolle"/>
    <s v="zaltsman"/>
    <n v="29522.18"/>
    <s v="EDIA"/>
    <s v="C"/>
    <s v="Labor"/>
    <s v="TEC"/>
    <m/>
    <s v="BNL"/>
    <s v="PED"/>
    <s v="RF"/>
    <x v="11"/>
    <s v="S.P161"/>
    <m/>
    <m/>
    <m/>
    <m/>
    <m/>
    <m/>
    <m/>
    <n v="7732"/>
    <n v="21790.18"/>
    <m/>
    <m/>
    <m/>
    <m/>
    <m/>
    <m/>
    <m/>
    <m/>
    <m/>
    <x v="0"/>
    <x v="0"/>
    <m/>
  </r>
  <r>
    <s v=""/>
    <s v=" E08_10900"/>
    <s v="197 MHz Cavity (HSR Store 1) Damper (HOM and Fund) Evaluation and Preliminary design"/>
    <s v="6.08.05.07"/>
    <x v="0"/>
    <d v="2024-08-14T00:00:00"/>
    <d v="2025-02-18T00:00:00"/>
    <s v="jtolle"/>
    <s v="zaltsman"/>
    <n v="16913.84"/>
    <s v="EDIA"/>
    <s v="C"/>
    <s v="Labor"/>
    <s v="TEC"/>
    <m/>
    <s v="BNL"/>
    <s v="PED"/>
    <s v="RF"/>
    <x v="11"/>
    <s v="S.P161"/>
    <m/>
    <m/>
    <m/>
    <m/>
    <m/>
    <m/>
    <m/>
    <n v="4429.82"/>
    <n v="12484.03"/>
    <m/>
    <m/>
    <m/>
    <m/>
    <m/>
    <m/>
    <m/>
    <m/>
    <m/>
    <x v="0"/>
    <x v="0"/>
    <m/>
  </r>
  <r>
    <s v=""/>
    <s v=" E08_10900"/>
    <s v="197 MHz Cavity (HSR Store 1) Damper (HOM and Fund) Evaluation and Preliminary design"/>
    <s v="6.08.05.07"/>
    <x v="0"/>
    <d v="2024-08-14T00:00:00"/>
    <d v="2025-02-18T00:00:00"/>
    <s v="jtolle"/>
    <s v="zaltsman"/>
    <n v="14944.51"/>
    <s v="EDIA"/>
    <s v="C"/>
    <s v="Labor"/>
    <s v="TEC"/>
    <m/>
    <s v="BNL"/>
    <s v="PED"/>
    <s v="RF"/>
    <x v="11"/>
    <s v="S.P161"/>
    <m/>
    <m/>
    <m/>
    <m/>
    <m/>
    <m/>
    <m/>
    <n v="3914.04"/>
    <n v="11030.47"/>
    <m/>
    <m/>
    <m/>
    <m/>
    <m/>
    <m/>
    <m/>
    <m/>
    <m/>
    <x v="0"/>
    <x v="0"/>
    <m/>
  </r>
  <r>
    <s v=""/>
    <s v=" E08_10875"/>
    <s v="197 MHz Cavity (HSR Store 1) Final Design (not needed for CD-3)"/>
    <s v="6.08.05.07"/>
    <x v="0"/>
    <d v="2025-02-19T00:00:00"/>
    <d v="2026-02-18T00:00:00"/>
    <s v="jtolle"/>
    <s v="zaltsman"/>
    <n v="89602.21"/>
    <s v="EDIA"/>
    <s v="C"/>
    <s v="Labor"/>
    <s v="TEC"/>
    <m/>
    <s v="BNL"/>
    <s v="PED"/>
    <s v="RF"/>
    <x v="6"/>
    <s v="P.S493"/>
    <m/>
    <m/>
    <m/>
    <m/>
    <m/>
    <m/>
    <m/>
    <m/>
    <n v="56270.18"/>
    <n v="33332.019999999997"/>
    <m/>
    <m/>
    <m/>
    <m/>
    <m/>
    <m/>
    <m/>
    <m/>
    <x v="0"/>
    <x v="0"/>
    <m/>
  </r>
  <r>
    <s v=""/>
    <s v=" E08_10875"/>
    <s v="197 MHz Cavity (HSR Store 1) Final Design (not needed for CD-3)"/>
    <s v="6.08.05.07"/>
    <x v="0"/>
    <d v="2025-02-19T00:00:00"/>
    <d v="2026-02-18T00:00:00"/>
    <s v="jtolle"/>
    <s v="zaltsman"/>
    <n v="25930.75"/>
    <s v="EDIA"/>
    <s v="C"/>
    <s v="Labor"/>
    <s v="TEC"/>
    <m/>
    <s v="BNL"/>
    <s v="PED"/>
    <s v="RF"/>
    <x v="6"/>
    <s v="P.S493"/>
    <m/>
    <m/>
    <m/>
    <m/>
    <m/>
    <m/>
    <m/>
    <m/>
    <n v="16284.51"/>
    <n v="9646.24"/>
    <m/>
    <m/>
    <m/>
    <m/>
    <m/>
    <m/>
    <m/>
    <m/>
    <x v="0"/>
    <x v="0"/>
    <m/>
  </r>
  <r>
    <s v=""/>
    <s v=" E08_10875"/>
    <s v="197 MHz Cavity (HSR Store 1) Final Design (not needed for CD-3)"/>
    <s v="6.08.05.07"/>
    <x v="0"/>
    <d v="2025-02-19T00:00:00"/>
    <d v="2026-02-18T00:00:00"/>
    <s v="jtolle"/>
    <s v="zaltsman"/>
    <n v="60347.59"/>
    <s v="EDIA"/>
    <s v="C"/>
    <s v="Labor"/>
    <s v="TEC"/>
    <m/>
    <s v="BNL"/>
    <s v="PED"/>
    <s v="RF"/>
    <x v="6"/>
    <s v="P.S493"/>
    <m/>
    <m/>
    <m/>
    <m/>
    <m/>
    <m/>
    <m/>
    <m/>
    <n v="37898.28"/>
    <n v="22449.3"/>
    <m/>
    <m/>
    <m/>
    <m/>
    <m/>
    <m/>
    <m/>
    <m/>
    <x v="0"/>
    <x v="0"/>
    <m/>
  </r>
  <r>
    <s v=""/>
    <s v=" E08_10875"/>
    <s v="197 MHz Cavity (HSR Store 1) Final Design (not needed for CD-3)"/>
    <s v="6.08.05.07"/>
    <x v="0"/>
    <d v="2025-02-19T00:00:00"/>
    <d v="2026-02-18T00:00:00"/>
    <s v="jtolle"/>
    <s v="zaltsman"/>
    <n v="61097.47"/>
    <s v="EDIA"/>
    <s v="C"/>
    <s v="Labor"/>
    <s v="TEC"/>
    <m/>
    <s v="BNL"/>
    <s v="PED"/>
    <s v="RF"/>
    <x v="6"/>
    <s v="P.S493"/>
    <m/>
    <m/>
    <m/>
    <m/>
    <m/>
    <m/>
    <m/>
    <m/>
    <n v="38369.21"/>
    <n v="22728.26"/>
    <m/>
    <m/>
    <m/>
    <m/>
    <m/>
    <m/>
    <m/>
    <m/>
    <x v="0"/>
    <x v="0"/>
    <m/>
  </r>
  <r>
    <s v=""/>
    <s v=" E08_10895"/>
    <s v="197 MHz Cavity (HSR Store 1) Window - Final Design (not needed for CD-3)"/>
    <s v="6.08.05.07"/>
    <x v="0"/>
    <d v="2025-02-19T00:00:00"/>
    <d v="2026-02-18T00:00:00"/>
    <s v="jtolle"/>
    <s v="zaltsman"/>
    <n v="89602.21"/>
    <s v="EDIA"/>
    <s v="C"/>
    <s v="Labor"/>
    <s v="TEC"/>
    <m/>
    <s v="BNL"/>
    <s v="PED"/>
    <s v="RF"/>
    <x v="6"/>
    <s v="S.P017"/>
    <m/>
    <m/>
    <m/>
    <m/>
    <m/>
    <m/>
    <m/>
    <m/>
    <n v="56270.18"/>
    <n v="33332.019999999997"/>
    <m/>
    <m/>
    <m/>
    <m/>
    <m/>
    <m/>
    <m/>
    <m/>
    <x v="0"/>
    <x v="0"/>
    <m/>
  </r>
  <r>
    <s v=""/>
    <s v=" E08_10895"/>
    <s v="197 MHz Cavity (HSR Store 1) Window - Final Design (not needed for CD-3)"/>
    <s v="6.08.05.07"/>
    <x v="0"/>
    <d v="2025-02-19T00:00:00"/>
    <d v="2026-02-18T00:00:00"/>
    <s v="jtolle"/>
    <s v="zaltsman"/>
    <n v="25930.75"/>
    <s v="EDIA"/>
    <s v="C"/>
    <s v="Labor"/>
    <s v="TEC"/>
    <m/>
    <s v="BNL"/>
    <s v="PED"/>
    <s v="RF"/>
    <x v="6"/>
    <s v="S.P017"/>
    <m/>
    <m/>
    <m/>
    <m/>
    <m/>
    <m/>
    <m/>
    <m/>
    <n v="16284.51"/>
    <n v="9646.24"/>
    <m/>
    <m/>
    <m/>
    <m/>
    <m/>
    <m/>
    <m/>
    <m/>
    <x v="0"/>
    <x v="0"/>
    <m/>
  </r>
  <r>
    <s v=""/>
    <s v=" E08_10895"/>
    <s v="197 MHz Cavity (HSR Store 1) Window - Final Design (not needed for CD-3)"/>
    <s v="6.08.05.07"/>
    <x v="0"/>
    <d v="2025-02-19T00:00:00"/>
    <d v="2026-02-18T00:00:00"/>
    <s v="jtolle"/>
    <s v="zaltsman"/>
    <n v="40231.72"/>
    <s v="EDIA"/>
    <s v="C"/>
    <s v="Labor"/>
    <s v="TEC"/>
    <m/>
    <s v="BNL"/>
    <s v="PED"/>
    <s v="RF"/>
    <x v="6"/>
    <s v="S.P017"/>
    <m/>
    <m/>
    <m/>
    <m/>
    <m/>
    <m/>
    <m/>
    <m/>
    <n v="25265.52"/>
    <n v="14966.2"/>
    <m/>
    <m/>
    <m/>
    <m/>
    <m/>
    <m/>
    <m/>
    <m/>
    <x v="0"/>
    <x v="0"/>
    <m/>
  </r>
  <r>
    <s v=""/>
    <s v=" E08_10895"/>
    <s v="197 MHz Cavity (HSR Store 1) Window - Final Design (not needed for CD-3)"/>
    <s v="6.08.05.07"/>
    <x v="0"/>
    <d v="2025-02-19T00:00:00"/>
    <d v="2026-02-18T00:00:00"/>
    <s v="jtolle"/>
    <s v="zaltsman"/>
    <n v="45823.1"/>
    <s v="EDIA"/>
    <s v="C"/>
    <s v="Labor"/>
    <s v="TEC"/>
    <m/>
    <s v="BNL"/>
    <s v="PED"/>
    <s v="RF"/>
    <x v="6"/>
    <s v="S.P017"/>
    <m/>
    <m/>
    <m/>
    <m/>
    <m/>
    <m/>
    <m/>
    <m/>
    <n v="28776.91"/>
    <n v="17046.189999999999"/>
    <m/>
    <m/>
    <m/>
    <m/>
    <m/>
    <m/>
    <m/>
    <m/>
    <x v="0"/>
    <x v="0"/>
    <m/>
  </r>
  <r>
    <s v=""/>
    <s v=" E08_10885"/>
    <s v="197 MHz Cavity (HSR Store 1) Tuner - Final Design (not needed for CD-3)"/>
    <s v="6.08.05.07"/>
    <x v="0"/>
    <d v="2025-02-19T00:00:00"/>
    <d v="2026-02-18T00:00:00"/>
    <s v="jtolle"/>
    <s v="zaltsman"/>
    <n v="44801.1"/>
    <s v="EDIA"/>
    <s v="C"/>
    <s v="Labor"/>
    <s v="TEC"/>
    <m/>
    <s v="BNL"/>
    <s v="PED"/>
    <s v="RF"/>
    <x v="6"/>
    <s v="S.P155"/>
    <m/>
    <m/>
    <m/>
    <m/>
    <m/>
    <m/>
    <m/>
    <m/>
    <n v="28135.09"/>
    <n v="16666.009999999998"/>
    <m/>
    <m/>
    <m/>
    <m/>
    <m/>
    <m/>
    <m/>
    <m/>
    <x v="0"/>
    <x v="0"/>
    <m/>
  </r>
  <r>
    <s v=""/>
    <s v=" E08_10885"/>
    <s v="197 MHz Cavity (HSR Store 1) Tuner - Final Design (not needed for CD-3)"/>
    <s v="6.08.05.07"/>
    <x v="0"/>
    <d v="2025-02-19T00:00:00"/>
    <d v="2026-02-18T00:00:00"/>
    <s v="jtolle"/>
    <s v="zaltsman"/>
    <n v="6914.87"/>
    <s v="EDIA"/>
    <s v="C"/>
    <s v="Labor"/>
    <s v="TEC"/>
    <m/>
    <s v="BNL"/>
    <s v="PED"/>
    <s v="RF"/>
    <x v="6"/>
    <s v="S.P155"/>
    <m/>
    <m/>
    <m/>
    <m/>
    <m/>
    <m/>
    <m/>
    <m/>
    <n v="4342.54"/>
    <n v="2572.33"/>
    <m/>
    <m/>
    <m/>
    <m/>
    <m/>
    <m/>
    <m/>
    <m/>
    <x v="0"/>
    <x v="0"/>
    <m/>
  </r>
  <r>
    <s v=""/>
    <s v=" E08_10885"/>
    <s v="197 MHz Cavity (HSR Store 1) Tuner - Final Design (not needed for CD-3)"/>
    <s v="6.08.05.07"/>
    <x v="0"/>
    <d v="2025-02-19T00:00:00"/>
    <d v="2026-02-18T00:00:00"/>
    <s v="jtolle"/>
    <s v="zaltsman"/>
    <n v="40231.72"/>
    <s v="EDIA"/>
    <s v="C"/>
    <s v="Labor"/>
    <s v="TEC"/>
    <m/>
    <s v="BNL"/>
    <s v="PED"/>
    <s v="RF"/>
    <x v="6"/>
    <s v="S.P155"/>
    <m/>
    <m/>
    <m/>
    <m/>
    <m/>
    <m/>
    <m/>
    <m/>
    <n v="25265.52"/>
    <n v="14966.2"/>
    <m/>
    <m/>
    <m/>
    <m/>
    <m/>
    <m/>
    <m/>
    <m/>
    <x v="0"/>
    <x v="0"/>
    <m/>
  </r>
  <r>
    <s v=""/>
    <s v=" E08_10885"/>
    <s v="197 MHz Cavity (HSR Store 1) Tuner - Final Design (not needed for CD-3)"/>
    <s v="6.08.05.07"/>
    <x v="0"/>
    <d v="2025-02-19T00:00:00"/>
    <d v="2026-02-18T00:00:00"/>
    <s v="jtolle"/>
    <s v="zaltsman"/>
    <n v="31567.02"/>
    <s v="EDIA"/>
    <s v="C"/>
    <s v="Labor"/>
    <s v="TEC"/>
    <m/>
    <s v="BNL"/>
    <s v="PED"/>
    <s v="RF"/>
    <x v="6"/>
    <s v="S.P155"/>
    <m/>
    <m/>
    <m/>
    <m/>
    <m/>
    <m/>
    <m/>
    <m/>
    <n v="19824.09"/>
    <n v="11742.93"/>
    <m/>
    <m/>
    <m/>
    <m/>
    <m/>
    <m/>
    <m/>
    <m/>
    <x v="0"/>
    <x v="0"/>
    <m/>
  </r>
  <r>
    <s v=""/>
    <s v=" E08_10905"/>
    <s v="197 MHz Cavity (HSR Store 1) Damper Final Design (not needed for CD-3)"/>
    <s v="6.08.05.07"/>
    <x v="0"/>
    <d v="2025-02-19T00:00:00"/>
    <d v="2026-02-18T00:00:00"/>
    <s v="jtolle"/>
    <s v="zaltsman"/>
    <n v="44801.1"/>
    <s v="EDIA"/>
    <s v="C"/>
    <s v="Labor"/>
    <s v="TEC"/>
    <m/>
    <s v="BNL"/>
    <s v="PED"/>
    <s v="RF"/>
    <x v="6"/>
    <s v="S.P161"/>
    <m/>
    <m/>
    <m/>
    <m/>
    <m/>
    <m/>
    <m/>
    <m/>
    <n v="28135.09"/>
    <n v="16666.009999999998"/>
    <m/>
    <m/>
    <m/>
    <m/>
    <m/>
    <m/>
    <m/>
    <m/>
    <x v="0"/>
    <x v="0"/>
    <m/>
  </r>
  <r>
    <s v=""/>
    <s v=" E08_10905"/>
    <s v="197 MHz Cavity (HSR Store 1) Damper Final Design (not needed for CD-3)"/>
    <s v="6.08.05.07"/>
    <x v="0"/>
    <d v="2025-02-19T00:00:00"/>
    <d v="2026-02-18T00:00:00"/>
    <s v="jtolle"/>
    <s v="zaltsman"/>
    <n v="24202.03"/>
    <s v="EDIA"/>
    <s v="C"/>
    <s v="Labor"/>
    <s v="TEC"/>
    <m/>
    <s v="BNL"/>
    <s v="PED"/>
    <s v="RF"/>
    <x v="6"/>
    <s v="S.P161"/>
    <m/>
    <m/>
    <m/>
    <m/>
    <m/>
    <m/>
    <m/>
    <m/>
    <n v="15198.88"/>
    <n v="9003.16"/>
    <m/>
    <m/>
    <m/>
    <m/>
    <m/>
    <m/>
    <m/>
    <m/>
    <x v="0"/>
    <x v="0"/>
    <m/>
  </r>
  <r>
    <s v=""/>
    <s v=" E08_10905"/>
    <s v="197 MHz Cavity (HSR Store 1) Damper Final Design (not needed for CD-3)"/>
    <s v="6.08.05.07"/>
    <x v="0"/>
    <d v="2025-02-19T00:00:00"/>
    <d v="2026-02-18T00:00:00"/>
    <s v="jtolle"/>
    <s v="zaltsman"/>
    <n v="60347.59"/>
    <s v="EDIA"/>
    <s v="C"/>
    <s v="Labor"/>
    <s v="TEC"/>
    <m/>
    <s v="BNL"/>
    <s v="PED"/>
    <s v="RF"/>
    <x v="6"/>
    <s v="S.P161"/>
    <m/>
    <m/>
    <m/>
    <m/>
    <m/>
    <m/>
    <m/>
    <m/>
    <n v="37898.28"/>
    <n v="22449.3"/>
    <m/>
    <m/>
    <m/>
    <m/>
    <m/>
    <m/>
    <m/>
    <m/>
    <x v="0"/>
    <x v="0"/>
    <m/>
  </r>
  <r>
    <s v=""/>
    <s v=" E08_10905"/>
    <s v="197 MHz Cavity (HSR Store 1) Damper Final Design (not needed for CD-3)"/>
    <s v="6.08.05.07"/>
    <x v="0"/>
    <d v="2025-02-19T00:00:00"/>
    <d v="2026-02-18T00:00:00"/>
    <s v="jtolle"/>
    <s v="zaltsman"/>
    <n v="45823.1"/>
    <s v="EDIA"/>
    <s v="C"/>
    <s v="Labor"/>
    <s v="TEC"/>
    <m/>
    <s v="BNL"/>
    <s v="PED"/>
    <s v="RF"/>
    <x v="6"/>
    <s v="S.P161"/>
    <m/>
    <m/>
    <m/>
    <m/>
    <m/>
    <m/>
    <m/>
    <m/>
    <n v="28776.91"/>
    <n v="17046.189999999999"/>
    <m/>
    <m/>
    <m/>
    <m/>
    <m/>
    <m/>
    <m/>
    <m/>
    <x v="0"/>
    <x v="0"/>
    <m/>
  </r>
  <r>
    <s v=""/>
    <s v=" E08_10890"/>
    <s v="197 MHz Cavity (HSR Store 1) Manufacturing/Modifications - Labor"/>
    <s v="6.08.05.07"/>
    <x v="0"/>
    <d v="2026-08-27T00:00:00"/>
    <d v="2027-06-16T00:00:00"/>
    <s v="jtolle"/>
    <s v="zaltsman"/>
    <n v="170686.59"/>
    <s v="CON"/>
    <s v="C"/>
    <s v="Labor"/>
    <s v="TEC"/>
    <m/>
    <s v="BNL"/>
    <s v="Const.Fabricate"/>
    <s v="RF"/>
    <x v="9"/>
    <s v="P.S493"/>
    <m/>
    <m/>
    <m/>
    <m/>
    <m/>
    <m/>
    <m/>
    <m/>
    <m/>
    <n v="20482.39"/>
    <n v="150204.20000000001"/>
    <m/>
    <m/>
    <m/>
    <m/>
    <m/>
    <m/>
    <m/>
    <x v="0"/>
    <x v="0"/>
    <m/>
  </r>
  <r>
    <s v=""/>
    <s v=" E08_10890"/>
    <s v="197 MHz Cavity (HSR Store 1) Manufacturing/Modifications - Labor"/>
    <s v="6.08.05.07"/>
    <x v="0"/>
    <d v="2026-08-27T00:00:00"/>
    <d v="2027-06-16T00:00:00"/>
    <s v="jtolle"/>
    <s v="zaltsman"/>
    <n v="11040.02"/>
    <s v="CON"/>
    <s v="C"/>
    <s v="Labor"/>
    <s v="TEC"/>
    <m/>
    <s v="BNL"/>
    <s v="Const.Fabricate"/>
    <s v="RF"/>
    <x v="9"/>
    <s v="P.S493"/>
    <m/>
    <m/>
    <m/>
    <m/>
    <m/>
    <m/>
    <m/>
    <m/>
    <m/>
    <n v="1324.8"/>
    <n v="9715.2199999999993"/>
    <m/>
    <m/>
    <m/>
    <m/>
    <m/>
    <m/>
    <m/>
    <x v="0"/>
    <x v="0"/>
    <m/>
  </r>
  <r>
    <s v=""/>
    <s v=" E08_10890"/>
    <s v="197 MHz Cavity (HSR Store 1) Manufacturing/Modifications - Labor"/>
    <s v="6.08.05.07"/>
    <x v="0"/>
    <d v="2026-08-27T00:00:00"/>
    <d v="2027-06-16T00:00:00"/>
    <s v="jtolle"/>
    <s v="zaltsman"/>
    <n v="16948.27"/>
    <s v="CON"/>
    <s v="C"/>
    <s v="Labor"/>
    <s v="TEC"/>
    <m/>
    <s v="BNL"/>
    <s v="Const.Fabricate"/>
    <s v="RF"/>
    <x v="9"/>
    <s v="P.S493"/>
    <m/>
    <m/>
    <m/>
    <m/>
    <m/>
    <m/>
    <m/>
    <m/>
    <m/>
    <n v="2033.79"/>
    <n v="14914.48"/>
    <m/>
    <m/>
    <m/>
    <m/>
    <m/>
    <m/>
    <m/>
    <x v="0"/>
    <x v="0"/>
    <m/>
  </r>
  <r>
    <s v=""/>
    <s v=" E08_10890"/>
    <s v="197 MHz Cavity (HSR Store 1) Manufacturing/Modifications - Labor"/>
    <s v="6.08.05.07"/>
    <x v="0"/>
    <d v="2026-08-27T00:00:00"/>
    <d v="2027-06-16T00:00:00"/>
    <s v="jtolle"/>
    <s v="zaltsman"/>
    <n v="59318.95"/>
    <s v="CON"/>
    <s v="C"/>
    <s v="Labor"/>
    <s v="TEC"/>
    <m/>
    <s v="BNL"/>
    <s v="Const.Fabricate"/>
    <s v="RF"/>
    <x v="9"/>
    <s v="P.S493"/>
    <m/>
    <m/>
    <m/>
    <m/>
    <m/>
    <m/>
    <m/>
    <m/>
    <m/>
    <n v="7118.27"/>
    <n v="52200.67"/>
    <m/>
    <m/>
    <m/>
    <m/>
    <m/>
    <m/>
    <m/>
    <x v="0"/>
    <x v="0"/>
    <m/>
  </r>
  <r>
    <s v=""/>
    <s v=" E08_10945"/>
    <s v="197 MHz Cavity (HSR Store 1) Window - Manufacturing"/>
    <s v="6.08.05.07"/>
    <x v="0"/>
    <d v="2026-08-27T00:00:00"/>
    <d v="2027-06-16T00:00:00"/>
    <s v="jtolle"/>
    <s v="zaltsman"/>
    <n v="85343.3"/>
    <s v="CON"/>
    <s v="C"/>
    <s v="Labor"/>
    <s v="TEC"/>
    <m/>
    <s v="BNL"/>
    <s v="Const.Fabricate"/>
    <s v="RF"/>
    <x v="9"/>
    <s v="S.P017"/>
    <s v="APP00018"/>
    <m/>
    <m/>
    <m/>
    <m/>
    <m/>
    <m/>
    <m/>
    <m/>
    <n v="10241.200000000001"/>
    <n v="75102.100000000006"/>
    <m/>
    <m/>
    <m/>
    <m/>
    <m/>
    <m/>
    <m/>
    <x v="0"/>
    <x v="0"/>
    <m/>
  </r>
  <r>
    <s v=""/>
    <s v=" E08_10945"/>
    <s v="197 MHz Cavity (HSR Store 1) Window - Manufacturing"/>
    <s v="6.08.05.07"/>
    <x v="0"/>
    <d v="2026-08-27T00:00:00"/>
    <d v="2027-06-16T00:00:00"/>
    <s v="jtolle"/>
    <s v="zaltsman"/>
    <n v="13800.03"/>
    <s v="CON"/>
    <s v="C"/>
    <s v="Labor"/>
    <s v="TEC"/>
    <m/>
    <s v="BNL"/>
    <s v="Const.Fabricate"/>
    <s v="RF"/>
    <x v="9"/>
    <s v="S.P017"/>
    <s v="APP00018"/>
    <m/>
    <m/>
    <m/>
    <m/>
    <m/>
    <m/>
    <m/>
    <m/>
    <n v="1656"/>
    <n v="12144.02"/>
    <m/>
    <m/>
    <m/>
    <m/>
    <m/>
    <m/>
    <m/>
    <x v="0"/>
    <x v="0"/>
    <m/>
  </r>
  <r>
    <s v=""/>
    <s v=" E08_10945"/>
    <s v="197 MHz Cavity (HSR Store 1) Window - Manufacturing"/>
    <s v="6.08.05.07"/>
    <x v="0"/>
    <d v="2026-08-27T00:00:00"/>
    <d v="2027-06-16T00:00:00"/>
    <s v="jtolle"/>
    <s v="zaltsman"/>
    <n v="16948.27"/>
    <s v="CON"/>
    <s v="C"/>
    <s v="Labor"/>
    <s v="TEC"/>
    <m/>
    <s v="BNL"/>
    <s v="Const.Fabricate"/>
    <s v="RF"/>
    <x v="9"/>
    <s v="S.P017"/>
    <s v="APP00018"/>
    <m/>
    <m/>
    <m/>
    <m/>
    <m/>
    <m/>
    <m/>
    <m/>
    <n v="2033.79"/>
    <n v="14914.48"/>
    <m/>
    <m/>
    <m/>
    <m/>
    <m/>
    <m/>
    <m/>
    <x v="0"/>
    <x v="0"/>
    <m/>
  </r>
  <r>
    <s v=""/>
    <s v=" E08_10945"/>
    <s v="197 MHz Cavity (HSR Store 1) Window - Manufacturing"/>
    <s v="6.08.05.07"/>
    <x v="0"/>
    <d v="2026-08-27T00:00:00"/>
    <d v="2027-06-16T00:00:00"/>
    <s v="jtolle"/>
    <s v="zaltsman"/>
    <n v="16948.27"/>
    <s v="CON"/>
    <s v="C"/>
    <s v="Labor"/>
    <s v="TEC"/>
    <m/>
    <s v="BNL"/>
    <s v="Const.Fabricate"/>
    <s v="RF"/>
    <x v="9"/>
    <s v="S.P017"/>
    <s v="APP00018"/>
    <m/>
    <m/>
    <m/>
    <m/>
    <m/>
    <m/>
    <m/>
    <m/>
    <n v="2033.79"/>
    <n v="14914.48"/>
    <m/>
    <m/>
    <m/>
    <m/>
    <m/>
    <m/>
    <m/>
    <x v="0"/>
    <x v="0"/>
    <m/>
  </r>
  <r>
    <s v=""/>
    <s v=" E08_10960"/>
    <s v="197 MHz Cavity (HSR Store 1) Tuner - Manufacturing"/>
    <s v="6.08.05.07"/>
    <x v="0"/>
    <d v="2026-08-27T00:00:00"/>
    <d v="2027-06-16T00:00:00"/>
    <s v="jtolle"/>
    <s v="zaltsman"/>
    <n v="85343.3"/>
    <s v="CON"/>
    <s v="C"/>
    <s v="Labor"/>
    <s v="TEC"/>
    <m/>
    <s v="BNL"/>
    <s v="Const.Fabricate"/>
    <s v="RF"/>
    <x v="9"/>
    <s v="S.P155"/>
    <s v="APP00103"/>
    <m/>
    <m/>
    <m/>
    <m/>
    <m/>
    <m/>
    <m/>
    <m/>
    <n v="10241.200000000001"/>
    <n v="75102.100000000006"/>
    <m/>
    <m/>
    <m/>
    <m/>
    <m/>
    <m/>
    <m/>
    <x v="0"/>
    <x v="0"/>
    <m/>
  </r>
  <r>
    <s v=""/>
    <s v=" E08_10960"/>
    <s v="197 MHz Cavity (HSR Store 1) Tuner - Manufacturing"/>
    <s v="6.08.05.07"/>
    <x v="0"/>
    <d v="2026-08-27T00:00:00"/>
    <d v="2027-06-16T00:00:00"/>
    <s v="jtolle"/>
    <s v="zaltsman"/>
    <n v="27600.06"/>
    <s v="CON"/>
    <s v="C"/>
    <s v="Labor"/>
    <s v="TEC"/>
    <m/>
    <s v="BNL"/>
    <s v="Const.Fabricate"/>
    <s v="RF"/>
    <x v="9"/>
    <s v="S.P155"/>
    <s v="APP00103"/>
    <m/>
    <m/>
    <m/>
    <m/>
    <m/>
    <m/>
    <m/>
    <m/>
    <n v="3312.01"/>
    <n v="24288.05"/>
    <m/>
    <m/>
    <m/>
    <m/>
    <m/>
    <m/>
    <m/>
    <x v="0"/>
    <x v="0"/>
    <m/>
  </r>
  <r>
    <s v=""/>
    <s v=" E08_10960"/>
    <s v="197 MHz Cavity (HSR Store 1) Tuner - Manufacturing"/>
    <s v="6.08.05.07"/>
    <x v="0"/>
    <d v="2026-08-27T00:00:00"/>
    <d v="2027-06-16T00:00:00"/>
    <s v="jtolle"/>
    <s v="zaltsman"/>
    <n v="31778.01"/>
    <s v="CON"/>
    <s v="C"/>
    <s v="Labor"/>
    <s v="TEC"/>
    <m/>
    <s v="BNL"/>
    <s v="Const.Fabricate"/>
    <s v="RF"/>
    <x v="9"/>
    <s v="S.P155"/>
    <s v="APP00103"/>
    <m/>
    <m/>
    <m/>
    <m/>
    <m/>
    <m/>
    <m/>
    <m/>
    <n v="3813.36"/>
    <n v="27964.65"/>
    <m/>
    <m/>
    <m/>
    <m/>
    <m/>
    <m/>
    <m/>
    <x v="0"/>
    <x v="0"/>
    <m/>
  </r>
  <r>
    <s v=""/>
    <s v=" E08_10960"/>
    <s v="197 MHz Cavity (HSR Store 1) Tuner - Manufacturing"/>
    <s v="6.08.05.07"/>
    <x v="0"/>
    <d v="2026-08-27T00:00:00"/>
    <d v="2027-06-16T00:00:00"/>
    <s v="jtolle"/>
    <s v="zaltsman"/>
    <n v="31778.01"/>
    <s v="CON"/>
    <s v="C"/>
    <s v="Labor"/>
    <s v="TEC"/>
    <m/>
    <s v="BNL"/>
    <s v="Const.Fabricate"/>
    <s v="RF"/>
    <x v="9"/>
    <s v="S.P155"/>
    <s v="APP00103"/>
    <m/>
    <m/>
    <m/>
    <m/>
    <m/>
    <m/>
    <m/>
    <m/>
    <n v="3813.36"/>
    <n v="27964.65"/>
    <m/>
    <m/>
    <m/>
    <m/>
    <m/>
    <m/>
    <m/>
    <x v="0"/>
    <x v="0"/>
    <m/>
  </r>
  <r>
    <s v=""/>
    <s v=" E08_10940"/>
    <s v="197 MHz Cavity (HSR Store 1) Damper Manufacturing - Labor"/>
    <s v="6.08.05.07"/>
    <x v="0"/>
    <d v="2026-08-27T00:00:00"/>
    <d v="2027-06-16T00:00:00"/>
    <s v="jtolle"/>
    <s v="zaltsman"/>
    <n v="204823.91"/>
    <s v="CON"/>
    <s v="C"/>
    <s v="Labor"/>
    <s v="TEC"/>
    <m/>
    <s v="BNL"/>
    <s v="Const.Fabricate"/>
    <s v="RF"/>
    <x v="9"/>
    <s v="S.P161"/>
    <s v="APP00102"/>
    <m/>
    <m/>
    <m/>
    <m/>
    <m/>
    <m/>
    <m/>
    <m/>
    <n v="24578.87"/>
    <n v="180245.04"/>
    <m/>
    <m/>
    <m/>
    <m/>
    <m/>
    <m/>
    <m/>
    <x v="0"/>
    <x v="0"/>
    <m/>
  </r>
  <r>
    <s v=""/>
    <s v=" E08_10940"/>
    <s v="197 MHz Cavity (HSR Store 1) Damper Manufacturing - Labor"/>
    <s v="6.08.05.07"/>
    <x v="0"/>
    <d v="2026-08-27T00:00:00"/>
    <d v="2027-06-16T00:00:00"/>
    <s v="jtolle"/>
    <s v="zaltsman"/>
    <n v="27600.06"/>
    <s v="CON"/>
    <s v="C"/>
    <s v="Labor"/>
    <s v="TEC"/>
    <m/>
    <s v="BNL"/>
    <s v="Const.Fabricate"/>
    <s v="RF"/>
    <x v="9"/>
    <s v="S.P161"/>
    <s v="APP00102"/>
    <m/>
    <m/>
    <m/>
    <m/>
    <m/>
    <m/>
    <m/>
    <m/>
    <n v="3312.01"/>
    <n v="24288.05"/>
    <m/>
    <m/>
    <m/>
    <m/>
    <m/>
    <m/>
    <m/>
    <x v="0"/>
    <x v="0"/>
    <m/>
  </r>
  <r>
    <s v=""/>
    <s v=" E08_10940"/>
    <s v="197 MHz Cavity (HSR Store 1) Damper Manufacturing - Labor"/>
    <s v="6.08.05.07"/>
    <x v="0"/>
    <d v="2026-08-27T00:00:00"/>
    <d v="2027-06-16T00:00:00"/>
    <s v="jtolle"/>
    <s v="zaltsman"/>
    <n v="31778.01"/>
    <s v="CON"/>
    <s v="C"/>
    <s v="Labor"/>
    <s v="TEC"/>
    <m/>
    <s v="BNL"/>
    <s v="Const.Fabricate"/>
    <s v="RF"/>
    <x v="9"/>
    <s v="S.P161"/>
    <s v="APP00102"/>
    <m/>
    <m/>
    <m/>
    <m/>
    <m/>
    <m/>
    <m/>
    <m/>
    <n v="3813.36"/>
    <n v="27964.65"/>
    <m/>
    <m/>
    <m/>
    <m/>
    <m/>
    <m/>
    <m/>
    <x v="0"/>
    <x v="0"/>
    <m/>
  </r>
  <r>
    <s v=""/>
    <s v=" E08_10940"/>
    <s v="197 MHz Cavity (HSR Store 1) Damper Manufacturing - Labor"/>
    <s v="6.08.05.07"/>
    <x v="0"/>
    <d v="2026-08-27T00:00:00"/>
    <d v="2027-06-16T00:00:00"/>
    <s v="jtolle"/>
    <s v="zaltsman"/>
    <n v="31778.01"/>
    <s v="CON"/>
    <s v="C"/>
    <s v="Labor"/>
    <s v="TEC"/>
    <m/>
    <s v="BNL"/>
    <s v="Const.Fabricate"/>
    <s v="RF"/>
    <x v="9"/>
    <s v="S.P161"/>
    <s v="APP00102"/>
    <m/>
    <m/>
    <m/>
    <m/>
    <m/>
    <m/>
    <m/>
    <m/>
    <n v="3813.36"/>
    <n v="27964.65"/>
    <m/>
    <m/>
    <m/>
    <m/>
    <m/>
    <m/>
    <m/>
    <x v="0"/>
    <x v="0"/>
    <m/>
  </r>
  <r>
    <s v=""/>
    <s v=" E08_10990"/>
    <s v="197 MHz Cavity (HSR Store 1) Power Amplifier - Manufacturing/Modifications - Labor"/>
    <s v="6.08.05.07"/>
    <x v="0"/>
    <d v="2026-08-27T00:00:00"/>
    <d v="2027-08-12T00:00:00"/>
    <s v="jtolle"/>
    <s v="zaltsman"/>
    <n v="41428.199999999997"/>
    <s v="CON"/>
    <s v="C"/>
    <s v="Labor"/>
    <s v="TEC"/>
    <m/>
    <s v="BNL"/>
    <s v="Const.Fabricate"/>
    <s v="RF"/>
    <x v="9"/>
    <s v="P.S494"/>
    <m/>
    <m/>
    <m/>
    <m/>
    <m/>
    <m/>
    <m/>
    <m/>
    <m/>
    <n v="4142.82"/>
    <n v="37285.379999999997"/>
    <m/>
    <m/>
    <m/>
    <m/>
    <m/>
    <m/>
    <m/>
    <x v="0"/>
    <x v="0"/>
    <m/>
  </r>
  <r>
    <s v=""/>
    <s v=" E08_10990"/>
    <s v="197 MHz Cavity (HSR Store 1) Power Amplifier - Manufacturing/Modifications - Labor"/>
    <s v="6.08.05.07"/>
    <x v="0"/>
    <d v="2026-08-27T00:00:00"/>
    <d v="2027-08-12T00:00:00"/>
    <s v="jtolle"/>
    <s v="zaltsman"/>
    <n v="95398.76"/>
    <s v="CON"/>
    <s v="C"/>
    <s v="Labor"/>
    <s v="TEC"/>
    <m/>
    <s v="BNL"/>
    <s v="Const.Fabricate"/>
    <s v="RF"/>
    <x v="9"/>
    <s v="P.S494"/>
    <m/>
    <m/>
    <m/>
    <m/>
    <m/>
    <m/>
    <m/>
    <m/>
    <m/>
    <n v="9539.8799999999992"/>
    <n v="85858.880000000005"/>
    <m/>
    <m/>
    <m/>
    <m/>
    <m/>
    <m/>
    <m/>
    <x v="0"/>
    <x v="0"/>
    <m/>
  </r>
  <r>
    <s v=""/>
    <s v=" E08_10990"/>
    <s v="197 MHz Cavity (HSR Store 1) Power Amplifier - Manufacturing/Modifications - Labor"/>
    <s v="6.08.05.07"/>
    <x v="0"/>
    <d v="2026-08-27T00:00:00"/>
    <d v="2027-08-12T00:00:00"/>
    <s v="jtolle"/>
    <s v="zaltsman"/>
    <n v="95398.76"/>
    <s v="CON"/>
    <s v="C"/>
    <s v="Labor"/>
    <s v="TEC"/>
    <m/>
    <s v="BNL"/>
    <s v="Const.Fabricate"/>
    <s v="RF"/>
    <x v="9"/>
    <s v="P.S494"/>
    <m/>
    <m/>
    <m/>
    <m/>
    <m/>
    <m/>
    <m/>
    <m/>
    <m/>
    <n v="9539.8799999999992"/>
    <n v="85858.880000000005"/>
    <m/>
    <m/>
    <m/>
    <m/>
    <m/>
    <m/>
    <m/>
    <x v="0"/>
    <x v="0"/>
    <m/>
  </r>
  <r>
    <s v=""/>
    <s v=" E08_10990"/>
    <s v="197 MHz Cavity (HSR Store 1) Power Amplifier - Manufacturing/Modifications - Labor"/>
    <s v="6.08.05.07"/>
    <x v="0"/>
    <d v="2026-08-27T00:00:00"/>
    <d v="2027-08-12T00:00:00"/>
    <s v="jtolle"/>
    <s v="zaltsman"/>
    <n v="54064.9"/>
    <s v="CON"/>
    <s v="C"/>
    <s v="Labor"/>
    <s v="TEC"/>
    <m/>
    <s v="BNL"/>
    <s v="Const.Fabricate"/>
    <s v="RF"/>
    <x v="9"/>
    <s v="P.S494"/>
    <m/>
    <m/>
    <m/>
    <m/>
    <m/>
    <m/>
    <m/>
    <m/>
    <m/>
    <n v="5406.49"/>
    <n v="48658.41"/>
    <m/>
    <m/>
    <m/>
    <m/>
    <m/>
    <m/>
    <m/>
    <x v="0"/>
    <x v="0"/>
    <m/>
  </r>
  <r>
    <s v=""/>
    <s v=" E08_11015"/>
    <s v="197 MHz Cavity (HSR Store 1) Stand - Manufacturing"/>
    <s v="6.08.05.07"/>
    <x v="0"/>
    <d v="2026-08-27T00:00:00"/>
    <d v="2027-06-02T00:00:00"/>
    <s v="jtolle"/>
    <s v="zaltsman"/>
    <n v="34133.08"/>
    <s v="CON"/>
    <s v="C"/>
    <s v="Labor"/>
    <s v="TEC"/>
    <m/>
    <s v="BNL"/>
    <s v="Const.Fabricate"/>
    <s v="RF"/>
    <x v="9"/>
    <s v="P.S495"/>
    <m/>
    <m/>
    <m/>
    <m/>
    <m/>
    <m/>
    <m/>
    <m/>
    <m/>
    <n v="4311.55"/>
    <n v="29821.53"/>
    <m/>
    <m/>
    <m/>
    <m/>
    <m/>
    <m/>
    <m/>
    <x v="0"/>
    <x v="0"/>
    <m/>
  </r>
  <r>
    <s v=""/>
    <s v=" E08_11015"/>
    <s v="197 MHz Cavity (HSR Store 1) Stand - Manufacturing"/>
    <s v="6.08.05.07"/>
    <x v="0"/>
    <d v="2026-08-27T00:00:00"/>
    <d v="2027-06-02T00:00:00"/>
    <s v="jtolle"/>
    <s v="zaltsman"/>
    <n v="5518.83"/>
    <s v="CON"/>
    <s v="C"/>
    <s v="Labor"/>
    <s v="TEC"/>
    <m/>
    <s v="BNL"/>
    <s v="Const.Fabricate"/>
    <s v="RF"/>
    <x v="9"/>
    <s v="P.S495"/>
    <m/>
    <m/>
    <m/>
    <m/>
    <m/>
    <m/>
    <m/>
    <m/>
    <m/>
    <n v="697.12"/>
    <n v="4821.71"/>
    <m/>
    <m/>
    <m/>
    <m/>
    <m/>
    <m/>
    <m/>
    <x v="0"/>
    <x v="0"/>
    <m/>
  </r>
  <r>
    <s v=""/>
    <s v=" E08_11015"/>
    <s v="197 MHz Cavity (HSR Store 1) Stand - Manufacturing"/>
    <s v="6.08.05.07"/>
    <x v="0"/>
    <d v="2026-08-27T00:00:00"/>
    <d v="2027-06-02T00:00:00"/>
    <s v="jtolle"/>
    <s v="zaltsman"/>
    <n v="4236.16"/>
    <s v="CON"/>
    <s v="C"/>
    <s v="Labor"/>
    <s v="TEC"/>
    <m/>
    <s v="BNL"/>
    <s v="Const.Fabricate"/>
    <s v="RF"/>
    <x v="9"/>
    <s v="P.S495"/>
    <m/>
    <m/>
    <m/>
    <m/>
    <m/>
    <m/>
    <m/>
    <m/>
    <m/>
    <n v="535.09"/>
    <n v="3701.06"/>
    <m/>
    <m/>
    <m/>
    <m/>
    <m/>
    <m/>
    <m/>
    <x v="0"/>
    <x v="0"/>
    <m/>
  </r>
  <r>
    <s v=""/>
    <s v=" E08_12040"/>
    <s v="197 MHz Cavity (HSR Store 1) Testing"/>
    <s v="6.08.05.07"/>
    <x v="0"/>
    <d v="2028-01-26T00:00:00"/>
    <d v="2029-06-15T00:00:00"/>
    <s v="jtolle"/>
    <s v="zaltsman"/>
    <n v="72663.28"/>
    <s v="CON"/>
    <s v="C"/>
    <s v="Labor"/>
    <s v="TEC"/>
    <m/>
    <s v="BNL"/>
    <s v="Const.Test"/>
    <s v="RF"/>
    <x v="8"/>
    <s v="P.S496"/>
    <m/>
    <m/>
    <m/>
    <m/>
    <m/>
    <m/>
    <m/>
    <m/>
    <m/>
    <m/>
    <m/>
    <n v="36124.03"/>
    <n v="36539.25"/>
    <m/>
    <m/>
    <m/>
    <m/>
    <m/>
    <x v="0"/>
    <x v="0"/>
    <m/>
  </r>
  <r>
    <s v=""/>
    <s v=" E08_12040"/>
    <s v="197 MHz Cavity (HSR Store 1) Testing"/>
    <s v="6.08.05.07"/>
    <x v="0"/>
    <d v="2028-01-26T00:00:00"/>
    <d v="2029-06-15T00:00:00"/>
    <s v="jtolle"/>
    <s v="zaltsman"/>
    <n v="9871.69"/>
    <s v="CON"/>
    <s v="C"/>
    <s v="Labor"/>
    <s v="TEC"/>
    <m/>
    <s v="BNL"/>
    <s v="Const.Test"/>
    <s v="RF"/>
    <x v="8"/>
    <s v="P.S496"/>
    <m/>
    <m/>
    <m/>
    <m/>
    <m/>
    <m/>
    <m/>
    <m/>
    <m/>
    <m/>
    <m/>
    <n v="4907.6400000000003"/>
    <n v="4964.05"/>
    <m/>
    <m/>
    <m/>
    <m/>
    <m/>
    <x v="0"/>
    <x v="0"/>
    <m/>
  </r>
  <r>
    <s v=""/>
    <s v=" E08_12040"/>
    <s v="197 MHz Cavity (HSR Store 1) Testing"/>
    <s v="6.08.05.07"/>
    <x v="0"/>
    <d v="2028-01-26T00:00:00"/>
    <d v="2029-06-15T00:00:00"/>
    <s v="jtolle"/>
    <s v="zaltsman"/>
    <n v="38506.49"/>
    <s v="CON"/>
    <s v="C"/>
    <s v="Labor"/>
    <s v="TEC"/>
    <m/>
    <s v="BNL"/>
    <s v="Const.Test"/>
    <s v="RF"/>
    <x v="8"/>
    <s v="P.S496"/>
    <m/>
    <m/>
    <m/>
    <m/>
    <m/>
    <m/>
    <m/>
    <m/>
    <m/>
    <m/>
    <m/>
    <n v="19143.23"/>
    <n v="19363.27"/>
    <m/>
    <m/>
    <m/>
    <m/>
    <m/>
    <x v="0"/>
    <x v="0"/>
    <m/>
  </r>
  <r>
    <s v=""/>
    <s v=" E08_12040"/>
    <s v="197 MHz Cavity (HSR Store 1) Testing"/>
    <s v="6.08.05.07"/>
    <x v="0"/>
    <d v="2028-01-26T00:00:00"/>
    <d v="2029-06-15T00:00:00"/>
    <s v="jtolle"/>
    <s v="zaltsman"/>
    <n v="76180.31"/>
    <s v="CON"/>
    <s v="C"/>
    <s v="Labor"/>
    <s v="TEC"/>
    <m/>
    <s v="BNL"/>
    <s v="Const.Test"/>
    <s v="RF"/>
    <x v="8"/>
    <s v="P.S496"/>
    <m/>
    <m/>
    <m/>
    <m/>
    <m/>
    <m/>
    <m/>
    <m/>
    <m/>
    <m/>
    <m/>
    <n v="37872.5"/>
    <n v="38307.81"/>
    <m/>
    <m/>
    <m/>
    <m/>
    <m/>
    <x v="0"/>
    <x v="0"/>
    <m/>
  </r>
  <r>
    <s v=""/>
    <s v=" E08_12040"/>
    <s v="197 MHz Cavity (HSR Store 1) Testing"/>
    <s v="6.08.05.07"/>
    <x v="0"/>
    <d v="2028-01-26T00:00:00"/>
    <d v="2029-06-15T00:00:00"/>
    <s v="jtolle"/>
    <s v="zaltsman"/>
    <n v="89614.6"/>
    <s v="CON"/>
    <s v="C"/>
    <s v="Labor"/>
    <s v="TEC"/>
    <m/>
    <s v="BNL"/>
    <s v="Const.Test"/>
    <s v="RF"/>
    <x v="8"/>
    <s v="P.S496"/>
    <m/>
    <m/>
    <m/>
    <m/>
    <m/>
    <m/>
    <m/>
    <m/>
    <m/>
    <m/>
    <m/>
    <n v="44551.26"/>
    <n v="45063.34"/>
    <m/>
    <m/>
    <m/>
    <m/>
    <m/>
    <x v="0"/>
    <x v="0"/>
    <m/>
  </r>
  <r>
    <s v=""/>
    <s v=" E08_12040"/>
    <s v="197 MHz Cavity (HSR Store 1) Testing"/>
    <s v="6.08.05.07"/>
    <x v="0"/>
    <d v="2028-01-26T00:00:00"/>
    <d v="2029-06-15T00:00:00"/>
    <s v="jtolle"/>
    <s v="zaltsman"/>
    <n v="68046.11"/>
    <s v="CON"/>
    <s v="C"/>
    <s v="Labor"/>
    <s v="TEC"/>
    <m/>
    <s v="BNL"/>
    <s v="Const.Test"/>
    <s v="RF"/>
    <x v="8"/>
    <s v="P.S496"/>
    <m/>
    <m/>
    <m/>
    <m/>
    <m/>
    <m/>
    <m/>
    <m/>
    <m/>
    <m/>
    <m/>
    <n v="33828.639999999999"/>
    <n v="34217.47"/>
    <m/>
    <m/>
    <m/>
    <m/>
    <m/>
    <x v="0"/>
    <x v="0"/>
    <m/>
  </r>
  <r>
    <s v=""/>
    <s v=" E08_12040"/>
    <s v="197 MHz Cavity (HSR Store 1) Testing"/>
    <s v="6.08.05.07"/>
    <x v="0"/>
    <d v="2028-01-26T00:00:00"/>
    <d v="2029-06-15T00:00:00"/>
    <s v="jtolle"/>
    <s v="zaltsman"/>
    <n v="67210.95"/>
    <s v="CON"/>
    <s v="C"/>
    <s v="Labor"/>
    <s v="TEC"/>
    <m/>
    <s v="BNL"/>
    <s v="Const.Test"/>
    <s v="RF"/>
    <x v="8"/>
    <s v="P.S496"/>
    <m/>
    <m/>
    <m/>
    <m/>
    <m/>
    <m/>
    <m/>
    <m/>
    <m/>
    <m/>
    <m/>
    <n v="33413.440000000002"/>
    <n v="33797.51"/>
    <m/>
    <m/>
    <m/>
    <m/>
    <m/>
    <x v="0"/>
    <x v="0"/>
    <m/>
  </r>
  <r>
    <s v=""/>
    <s v=" E08_12040"/>
    <s v="197 MHz Cavity (HSR Store 1) Testing"/>
    <s v="6.08.05.07"/>
    <x v="0"/>
    <d v="2028-01-26T00:00:00"/>
    <d v="2029-06-15T00:00:00"/>
    <s v="jtolle"/>
    <s v="zaltsman"/>
    <n v="49896.36"/>
    <s v="CON"/>
    <s v="C"/>
    <s v="Labor"/>
    <s v="TEC"/>
    <m/>
    <s v="BNL"/>
    <s v="Const.Test"/>
    <s v="RF"/>
    <x v="8"/>
    <s v="P.S496"/>
    <m/>
    <m/>
    <m/>
    <m/>
    <m/>
    <m/>
    <m/>
    <m/>
    <m/>
    <m/>
    <m/>
    <n v="24805.62"/>
    <n v="25090.74"/>
    <m/>
    <m/>
    <m/>
    <m/>
    <m/>
    <x v="0"/>
    <x v="0"/>
    <m/>
  </r>
  <r>
    <s v=""/>
    <s v=" E08_12040"/>
    <s v="197 MHz Cavity (HSR Store 1) Testing"/>
    <s v="6.08.05.07"/>
    <x v="0"/>
    <d v="2028-01-26T00:00:00"/>
    <d v="2029-06-15T00:00:00"/>
    <s v="jtolle"/>
    <s v="zaltsman"/>
    <n v="50786.87"/>
    <s v="CON"/>
    <s v="C"/>
    <s v="Labor"/>
    <s v="TEC"/>
    <m/>
    <s v="BNL"/>
    <s v="Const.Test"/>
    <s v="RF"/>
    <x v="8"/>
    <s v="P.S496"/>
    <m/>
    <m/>
    <m/>
    <m/>
    <m/>
    <m/>
    <m/>
    <m/>
    <m/>
    <m/>
    <m/>
    <n v="25248.33"/>
    <n v="25538.54"/>
    <m/>
    <m/>
    <m/>
    <m/>
    <m/>
    <x v="0"/>
    <x v="0"/>
    <m/>
  </r>
  <r>
    <s v=""/>
    <s v=" E08_12040"/>
    <s v="197 MHz Cavity (HSR Store 1) Testing"/>
    <s v="6.08.05.07"/>
    <x v="0"/>
    <d v="2028-01-26T00:00:00"/>
    <d v="2029-06-15T00:00:00"/>
    <s v="jtolle"/>
    <s v="zaltsman"/>
    <n v="59230.12"/>
    <s v="CON"/>
    <s v="C"/>
    <s v="Labor"/>
    <s v="TEC"/>
    <m/>
    <s v="BNL"/>
    <s v="Const.Test"/>
    <s v="RF"/>
    <x v="8"/>
    <s v="P.S496"/>
    <m/>
    <m/>
    <m/>
    <m/>
    <m/>
    <m/>
    <m/>
    <m/>
    <m/>
    <m/>
    <m/>
    <n v="29445.83"/>
    <n v="29784.29"/>
    <m/>
    <m/>
    <m/>
    <m/>
    <m/>
    <x v="0"/>
    <x v="0"/>
    <m/>
  </r>
  <r>
    <s v=""/>
    <s v=" E08_12040"/>
    <s v="197 MHz Cavity (HSR Store 1) Testing"/>
    <s v="6.08.05.07"/>
    <x v="0"/>
    <d v="2028-01-26T00:00:00"/>
    <d v="2029-06-15T00:00:00"/>
    <s v="jtolle"/>
    <s v="zaltsman"/>
    <n v="76180.31"/>
    <s v="CON"/>
    <s v="C"/>
    <s v="Labor"/>
    <s v="TEC"/>
    <m/>
    <s v="BNL"/>
    <s v="Const.Test"/>
    <s v="RF"/>
    <x v="8"/>
    <s v="P.S496"/>
    <m/>
    <m/>
    <m/>
    <m/>
    <m/>
    <m/>
    <m/>
    <m/>
    <m/>
    <m/>
    <m/>
    <n v="37872.5"/>
    <n v="38307.81"/>
    <m/>
    <m/>
    <m/>
    <m/>
    <m/>
    <x v="0"/>
    <x v="0"/>
    <m/>
  </r>
  <r>
    <s v=""/>
    <s v=" E08_12110"/>
    <s v="197 MHz Cavity (ERL Inj) Manufacturing"/>
    <s v="6.08.05.08.02"/>
    <x v="0"/>
    <d v="2026-08-27T00:00:00"/>
    <d v="2027-06-02T00:00:00"/>
    <s v="jtolle"/>
    <s v="zaltsman"/>
    <n v="85332.7"/>
    <s v="CON"/>
    <s v="C"/>
    <s v="Labor"/>
    <s v="TEC"/>
    <m/>
    <s v="BNL"/>
    <s v="Const.Fabricate"/>
    <s v="RF"/>
    <x v="9"/>
    <s v="P.S497"/>
    <m/>
    <m/>
    <m/>
    <m/>
    <m/>
    <m/>
    <m/>
    <m/>
    <m/>
    <n v="10778.87"/>
    <n v="74553.83"/>
    <m/>
    <m/>
    <m/>
    <m/>
    <m/>
    <m/>
    <m/>
    <x v="0"/>
    <x v="0"/>
    <m/>
  </r>
  <r>
    <s v=""/>
    <s v=" E08_12110"/>
    <s v="197 MHz Cavity (ERL Inj) Manufacturing"/>
    <s v="6.08.05.08.02"/>
    <x v="0"/>
    <d v="2026-08-27T00:00:00"/>
    <d v="2027-06-02T00:00:00"/>
    <s v="jtolle"/>
    <s v="zaltsman"/>
    <n v="8278.24"/>
    <s v="CON"/>
    <s v="C"/>
    <s v="Labor"/>
    <s v="TEC"/>
    <m/>
    <s v="BNL"/>
    <s v="Const.Fabricate"/>
    <s v="RF"/>
    <x v="9"/>
    <s v="P.S497"/>
    <m/>
    <m/>
    <m/>
    <m/>
    <m/>
    <m/>
    <m/>
    <m/>
    <m/>
    <n v="1045.67"/>
    <n v="7232.57"/>
    <m/>
    <m/>
    <m/>
    <m/>
    <m/>
    <m/>
    <m/>
    <x v="0"/>
    <x v="0"/>
    <m/>
  </r>
  <r>
    <s v=""/>
    <s v=" E08_12110"/>
    <s v="197 MHz Cavity (ERL Inj) Manufacturing"/>
    <s v="6.08.05.08.02"/>
    <x v="0"/>
    <d v="2026-08-27T00:00:00"/>
    <d v="2027-06-02T00:00:00"/>
    <s v="jtolle"/>
    <s v="zaltsman"/>
    <n v="8472.32"/>
    <s v="CON"/>
    <s v="C"/>
    <s v="Labor"/>
    <s v="TEC"/>
    <m/>
    <s v="BNL"/>
    <s v="Const.Fabricate"/>
    <s v="RF"/>
    <x v="9"/>
    <s v="P.S497"/>
    <m/>
    <m/>
    <m/>
    <m/>
    <m/>
    <m/>
    <m/>
    <m/>
    <m/>
    <n v="1070.19"/>
    <n v="7402.13"/>
    <m/>
    <m/>
    <m/>
    <m/>
    <m/>
    <m/>
    <m/>
    <x v="0"/>
    <x v="0"/>
    <m/>
  </r>
  <r>
    <s v=""/>
    <s v=" E08_12110"/>
    <s v="197 MHz Cavity (ERL Inj) Manufacturing"/>
    <s v="6.08.05.08.02"/>
    <x v="0"/>
    <d v="2026-08-27T00:00:00"/>
    <d v="2027-06-02T00:00:00"/>
    <s v="jtolle"/>
    <s v="zaltsman"/>
    <n v="21180.79"/>
    <s v="CON"/>
    <s v="C"/>
    <s v="Labor"/>
    <s v="TEC"/>
    <m/>
    <s v="BNL"/>
    <s v="Const.Fabricate"/>
    <s v="RF"/>
    <x v="9"/>
    <s v="P.S497"/>
    <m/>
    <m/>
    <m/>
    <m/>
    <m/>
    <m/>
    <m/>
    <m/>
    <m/>
    <n v="2675.47"/>
    <n v="18505.330000000002"/>
    <m/>
    <m/>
    <m/>
    <m/>
    <m/>
    <m/>
    <m/>
    <x v="0"/>
    <x v="0"/>
    <m/>
  </r>
  <r>
    <s v=""/>
    <s v=" E08_12170"/>
    <s v="197 MHz Cavity (ERL Inj) FPC/Window - Manufacturing"/>
    <s v="6.08.05.08.02"/>
    <x v="0"/>
    <d v="2026-08-27T00:00:00"/>
    <d v="2027-06-02T00:00:00"/>
    <s v="jtolle"/>
    <s v="zaltsman"/>
    <n v="13797.07"/>
    <s v="CON"/>
    <s v="C"/>
    <s v="Labor"/>
    <s v="TEC"/>
    <m/>
    <s v="BNL"/>
    <s v="Const.Fabricate"/>
    <s v="RF"/>
    <x v="9"/>
    <s v="P.S498"/>
    <m/>
    <m/>
    <m/>
    <m/>
    <m/>
    <m/>
    <m/>
    <m/>
    <m/>
    <n v="1742.79"/>
    <n v="12054.28"/>
    <m/>
    <m/>
    <m/>
    <m/>
    <m/>
    <m/>
    <m/>
    <x v="0"/>
    <x v="0"/>
    <m/>
  </r>
  <r>
    <s v=""/>
    <s v=" E08_12170"/>
    <s v="197 MHz Cavity (ERL Inj) FPC/Window - Manufacturing"/>
    <s v="6.08.05.08.02"/>
    <x v="0"/>
    <d v="2026-08-27T00:00:00"/>
    <d v="2027-06-02T00:00:00"/>
    <s v="jtolle"/>
    <s v="zaltsman"/>
    <n v="8472.32"/>
    <s v="CON"/>
    <s v="C"/>
    <s v="Labor"/>
    <s v="TEC"/>
    <m/>
    <s v="BNL"/>
    <s v="Const.Fabricate"/>
    <s v="RF"/>
    <x v="9"/>
    <s v="P.S498"/>
    <m/>
    <m/>
    <m/>
    <m/>
    <m/>
    <m/>
    <m/>
    <m/>
    <m/>
    <n v="1070.19"/>
    <n v="7402.13"/>
    <m/>
    <m/>
    <m/>
    <m/>
    <m/>
    <m/>
    <m/>
    <x v="0"/>
    <x v="0"/>
    <m/>
  </r>
  <r>
    <s v=""/>
    <s v=" E08_12170"/>
    <s v="197 MHz Cavity (ERL Inj) FPC/Window - Manufacturing"/>
    <s v="6.08.05.08.02"/>
    <x v="0"/>
    <d v="2026-08-27T00:00:00"/>
    <d v="2027-06-02T00:00:00"/>
    <s v="jtolle"/>
    <s v="zaltsman"/>
    <n v="21180.79"/>
    <s v="CON"/>
    <s v="C"/>
    <s v="Labor"/>
    <s v="TEC"/>
    <m/>
    <s v="BNL"/>
    <s v="Const.Fabricate"/>
    <s v="RF"/>
    <x v="9"/>
    <s v="P.S498"/>
    <m/>
    <m/>
    <m/>
    <m/>
    <m/>
    <m/>
    <m/>
    <m/>
    <m/>
    <n v="2675.47"/>
    <n v="18505.330000000002"/>
    <m/>
    <m/>
    <m/>
    <m/>
    <m/>
    <m/>
    <m/>
    <x v="0"/>
    <x v="0"/>
    <m/>
  </r>
  <r>
    <s v=""/>
    <s v=" E08_12220"/>
    <s v="197 MHz Cavity (ERL Inj) Tuner - Manufacturing"/>
    <s v="6.08.05.08.02"/>
    <x v="0"/>
    <d v="2026-08-27T00:00:00"/>
    <d v="2027-06-02T00:00:00"/>
    <s v="jtolle"/>
    <s v="zaltsman"/>
    <n v="13797.07"/>
    <s v="CON"/>
    <s v="C"/>
    <s v="Labor"/>
    <s v="TEC"/>
    <m/>
    <s v="BNL"/>
    <s v="Const.Fabricate"/>
    <s v="RF"/>
    <x v="9"/>
    <s v="P.S499"/>
    <m/>
    <m/>
    <m/>
    <m/>
    <m/>
    <m/>
    <m/>
    <m/>
    <m/>
    <n v="1742.79"/>
    <n v="12054.28"/>
    <m/>
    <m/>
    <m/>
    <m/>
    <m/>
    <m/>
    <m/>
    <x v="0"/>
    <x v="0"/>
    <m/>
  </r>
  <r>
    <s v=""/>
    <s v=" E08_12220"/>
    <s v="197 MHz Cavity (ERL Inj) Tuner - Manufacturing"/>
    <s v="6.08.05.08.02"/>
    <x v="0"/>
    <d v="2026-08-27T00:00:00"/>
    <d v="2027-06-02T00:00:00"/>
    <s v="jtolle"/>
    <s v="zaltsman"/>
    <n v="8472.32"/>
    <s v="CON"/>
    <s v="C"/>
    <s v="Labor"/>
    <s v="TEC"/>
    <m/>
    <s v="BNL"/>
    <s v="Const.Fabricate"/>
    <s v="RF"/>
    <x v="9"/>
    <s v="P.S499"/>
    <m/>
    <m/>
    <m/>
    <m/>
    <m/>
    <m/>
    <m/>
    <m/>
    <m/>
    <n v="1070.19"/>
    <n v="7402.13"/>
    <m/>
    <m/>
    <m/>
    <m/>
    <m/>
    <m/>
    <m/>
    <x v="0"/>
    <x v="0"/>
    <m/>
  </r>
  <r>
    <s v=""/>
    <s v=" E08_12220"/>
    <s v="197 MHz Cavity (ERL Inj) Tuner - Manufacturing"/>
    <s v="6.08.05.08.02"/>
    <x v="0"/>
    <d v="2026-08-27T00:00:00"/>
    <d v="2027-06-02T00:00:00"/>
    <s v="jtolle"/>
    <s v="zaltsman"/>
    <n v="8472.32"/>
    <s v="CON"/>
    <s v="C"/>
    <s v="Labor"/>
    <s v="TEC"/>
    <m/>
    <s v="BNL"/>
    <s v="Const.Fabricate"/>
    <s v="RF"/>
    <x v="9"/>
    <s v="P.S499"/>
    <m/>
    <m/>
    <m/>
    <m/>
    <m/>
    <m/>
    <m/>
    <m/>
    <m/>
    <n v="1070.19"/>
    <n v="7402.13"/>
    <m/>
    <m/>
    <m/>
    <m/>
    <m/>
    <m/>
    <m/>
    <x v="0"/>
    <x v="0"/>
    <m/>
  </r>
  <r>
    <s v=""/>
    <s v=" E08_12270"/>
    <s v="197 MHz Cavity (ERL Inj) Damper - Manufacturing"/>
    <s v="6.08.05.08.02"/>
    <x v="0"/>
    <d v="2026-08-27T00:00:00"/>
    <d v="2027-06-02T00:00:00"/>
    <s v="jtolle"/>
    <s v="zaltsman"/>
    <n v="5518.83"/>
    <s v="CON"/>
    <s v="C"/>
    <s v="Labor"/>
    <s v="TEC"/>
    <m/>
    <s v="BNL"/>
    <s v="Const.Fabricate"/>
    <s v="RF"/>
    <x v="9"/>
    <s v="P.S500"/>
    <m/>
    <m/>
    <m/>
    <m/>
    <m/>
    <m/>
    <m/>
    <m/>
    <m/>
    <n v="697.12"/>
    <n v="4821.71"/>
    <m/>
    <m/>
    <m/>
    <m/>
    <m/>
    <m/>
    <m/>
    <x v="0"/>
    <x v="0"/>
    <m/>
  </r>
  <r>
    <s v=""/>
    <s v=" E08_12270"/>
    <s v="197 MHz Cavity (ERL Inj) Damper - Manufacturing"/>
    <s v="6.08.05.08.02"/>
    <x v="0"/>
    <d v="2026-08-27T00:00:00"/>
    <d v="2027-06-02T00:00:00"/>
    <s v="jtolle"/>
    <s v="zaltsman"/>
    <n v="8472.32"/>
    <s v="CON"/>
    <s v="C"/>
    <s v="Labor"/>
    <s v="TEC"/>
    <m/>
    <s v="BNL"/>
    <s v="Const.Fabricate"/>
    <s v="RF"/>
    <x v="9"/>
    <s v="P.S500"/>
    <m/>
    <m/>
    <m/>
    <m/>
    <m/>
    <m/>
    <m/>
    <m/>
    <m/>
    <n v="1070.19"/>
    <n v="7402.13"/>
    <m/>
    <m/>
    <m/>
    <m/>
    <m/>
    <m/>
    <m/>
    <x v="0"/>
    <x v="0"/>
    <m/>
  </r>
  <r>
    <s v=""/>
    <s v=" E08_12270"/>
    <s v="197 MHz Cavity (ERL Inj) Damper - Manufacturing"/>
    <s v="6.08.05.08.02"/>
    <x v="0"/>
    <d v="2026-08-27T00:00:00"/>
    <d v="2027-06-02T00:00:00"/>
    <s v="jtolle"/>
    <s v="zaltsman"/>
    <n v="8472.32"/>
    <s v="CON"/>
    <s v="C"/>
    <s v="Labor"/>
    <s v="TEC"/>
    <m/>
    <s v="BNL"/>
    <s v="Const.Fabricate"/>
    <s v="RF"/>
    <x v="9"/>
    <s v="P.S500"/>
    <m/>
    <m/>
    <m/>
    <m/>
    <m/>
    <m/>
    <m/>
    <m/>
    <m/>
    <n v="1070.19"/>
    <n v="7402.13"/>
    <m/>
    <m/>
    <m/>
    <m/>
    <m/>
    <m/>
    <m/>
    <x v="0"/>
    <x v="0"/>
    <m/>
  </r>
  <r>
    <s v=""/>
    <s v=" E08_11060"/>
    <s v="197 MHz Cavity (ERL Inj) Stand - Manufacturing"/>
    <s v="6.08.05.08.02"/>
    <x v="0"/>
    <d v="2026-08-27T00:00:00"/>
    <d v="2027-06-02T00:00:00"/>
    <s v="jtolle"/>
    <s v="zaltsman"/>
    <n v="34133.08"/>
    <s v="CON"/>
    <s v="C"/>
    <s v="Labor"/>
    <s v="TEC"/>
    <m/>
    <s v="BNL"/>
    <s v="Const.Fabricate"/>
    <s v="RF"/>
    <x v="9"/>
    <m/>
    <m/>
    <m/>
    <m/>
    <m/>
    <m/>
    <m/>
    <m/>
    <m/>
    <m/>
    <n v="4311.55"/>
    <n v="29821.53"/>
    <m/>
    <m/>
    <m/>
    <m/>
    <m/>
    <m/>
    <m/>
    <x v="0"/>
    <x v="0"/>
    <m/>
  </r>
  <r>
    <s v=""/>
    <s v=" E08_11060"/>
    <s v="197 MHz Cavity (ERL Inj) Stand - Manufacturing"/>
    <s v="6.08.05.08.02"/>
    <x v="0"/>
    <d v="2026-08-27T00:00:00"/>
    <d v="2027-06-02T00:00:00"/>
    <s v="jtolle"/>
    <s v="zaltsman"/>
    <n v="5518.83"/>
    <s v="CON"/>
    <s v="C"/>
    <s v="Labor"/>
    <s v="TEC"/>
    <m/>
    <s v="BNL"/>
    <s v="Const.Fabricate"/>
    <s v="RF"/>
    <x v="9"/>
    <m/>
    <m/>
    <m/>
    <m/>
    <m/>
    <m/>
    <m/>
    <m/>
    <m/>
    <m/>
    <n v="697.12"/>
    <n v="4821.71"/>
    <m/>
    <m/>
    <m/>
    <m/>
    <m/>
    <m/>
    <m/>
    <x v="0"/>
    <x v="0"/>
    <m/>
  </r>
  <r>
    <s v=""/>
    <s v=" E08_11060"/>
    <s v="197 MHz Cavity (ERL Inj) Stand - Manufacturing"/>
    <s v="6.08.05.08.02"/>
    <x v="0"/>
    <d v="2026-08-27T00:00:00"/>
    <d v="2027-06-02T00:00:00"/>
    <s v="jtolle"/>
    <s v="zaltsman"/>
    <n v="8472.32"/>
    <s v="CON"/>
    <s v="C"/>
    <s v="Labor"/>
    <s v="TEC"/>
    <m/>
    <s v="BNL"/>
    <s v="Const.Fabricate"/>
    <s v="RF"/>
    <x v="9"/>
    <m/>
    <m/>
    <m/>
    <m/>
    <m/>
    <m/>
    <m/>
    <m/>
    <m/>
    <m/>
    <n v="1070.19"/>
    <n v="7402.13"/>
    <m/>
    <m/>
    <m/>
    <m/>
    <m/>
    <m/>
    <m/>
    <x v="0"/>
    <x v="0"/>
    <m/>
  </r>
  <r>
    <s v=""/>
    <s v=" E08_11060"/>
    <s v="197 MHz Cavity (ERL Inj) Stand - Manufacturing"/>
    <s v="6.08.05.08.02"/>
    <x v="0"/>
    <d v="2026-08-27T00:00:00"/>
    <d v="2027-06-02T00:00:00"/>
    <s v="jtolle"/>
    <s v="zaltsman"/>
    <n v="4236.16"/>
    <s v="CON"/>
    <s v="C"/>
    <s v="Labor"/>
    <s v="TEC"/>
    <m/>
    <s v="BNL"/>
    <s v="Const.Fabricate"/>
    <s v="RF"/>
    <x v="9"/>
    <m/>
    <m/>
    <m/>
    <m/>
    <m/>
    <m/>
    <m/>
    <m/>
    <m/>
    <m/>
    <n v="535.09"/>
    <n v="3701.06"/>
    <m/>
    <m/>
    <m/>
    <m/>
    <m/>
    <m/>
    <m/>
    <x v="0"/>
    <x v="0"/>
    <m/>
  </r>
  <r>
    <s v=""/>
    <s v=" E08_11065"/>
    <s v="197 MHz Cavity (ERL Inj) Stand - Manufacturing Materials"/>
    <s v="6.08.05.08.02"/>
    <x v="0"/>
    <d v="2026-08-27T00:00:00"/>
    <d v="2027-06-02T00:00:00"/>
    <s v="jtolle"/>
    <s v="zaltsman"/>
    <n v="22858.560000000001"/>
    <s v="CON"/>
    <s v="C"/>
    <s v="Nonlabor"/>
    <s v="TEC"/>
    <m/>
    <s v="BNL"/>
    <s v="Const.Fabricate"/>
    <s v="RF"/>
    <x v="9"/>
    <s v="B"/>
    <m/>
    <m/>
    <m/>
    <m/>
    <m/>
    <m/>
    <m/>
    <m/>
    <m/>
    <n v="2887.4"/>
    <n v="19971.16"/>
    <m/>
    <m/>
    <m/>
    <m/>
    <m/>
    <m/>
    <m/>
    <x v="0"/>
    <x v="0"/>
    <m/>
  </r>
  <r>
    <s v=""/>
    <s v=" E08_12120"/>
    <s v="197 MHz Cavity (ERL Inj) Testing"/>
    <s v="6.08.05.08.02"/>
    <x v="0"/>
    <d v="2027-06-03T00:00:00"/>
    <d v="2028-03-08T00:00:00"/>
    <s v="jtolle"/>
    <s v="zaltsman"/>
    <n v="5705.29"/>
    <s v="CON"/>
    <s v="C"/>
    <s v="Labor"/>
    <s v="TEC"/>
    <m/>
    <s v="BNL"/>
    <s v="Const.Test"/>
    <s v="RF"/>
    <x v="8"/>
    <s v="P.S497"/>
    <m/>
    <m/>
    <m/>
    <m/>
    <m/>
    <m/>
    <m/>
    <m/>
    <m/>
    <m/>
    <n v="2522.34"/>
    <n v="3182.95"/>
    <m/>
    <m/>
    <m/>
    <m/>
    <m/>
    <m/>
    <x v="0"/>
    <x v="0"/>
    <m/>
  </r>
  <r>
    <s v=""/>
    <s v=" E08_12120"/>
    <s v="197 MHz Cavity (ERL Inj) Testing"/>
    <s v="6.08.05.08.02"/>
    <x v="0"/>
    <d v="2027-06-03T00:00:00"/>
    <d v="2028-03-08T00:00:00"/>
    <s v="jtolle"/>
    <s v="zaltsman"/>
    <n v="3822.37"/>
    <s v="CON"/>
    <s v="C"/>
    <s v="Labor"/>
    <s v="TEC"/>
    <m/>
    <s v="BNL"/>
    <s v="Const.Test"/>
    <s v="RF"/>
    <x v="8"/>
    <s v="P.S497"/>
    <m/>
    <m/>
    <m/>
    <m/>
    <m/>
    <m/>
    <m/>
    <m/>
    <m/>
    <m/>
    <n v="1689.89"/>
    <n v="2132.48"/>
    <m/>
    <m/>
    <m/>
    <m/>
    <m/>
    <m/>
    <x v="0"/>
    <x v="0"/>
    <m/>
  </r>
  <r>
    <s v=""/>
    <s v=" E08_12120"/>
    <s v="197 MHz Cavity (ERL Inj) Testing"/>
    <s v="6.08.05.08.02"/>
    <x v="0"/>
    <d v="2027-06-03T00:00:00"/>
    <d v="2028-03-08T00:00:00"/>
    <s v="jtolle"/>
    <s v="zaltsman"/>
    <n v="7454.95"/>
    <s v="CON"/>
    <s v="C"/>
    <s v="Labor"/>
    <s v="TEC"/>
    <m/>
    <s v="BNL"/>
    <s v="Const.Test"/>
    <s v="RF"/>
    <x v="8"/>
    <s v="P.S497"/>
    <m/>
    <m/>
    <m/>
    <m/>
    <m/>
    <m/>
    <m/>
    <m/>
    <m/>
    <m/>
    <n v="3295.87"/>
    <n v="4159.08"/>
    <m/>
    <m/>
    <m/>
    <m/>
    <m/>
    <m/>
    <x v="0"/>
    <x v="0"/>
    <m/>
  </r>
  <r>
    <s v=""/>
    <s v=" E08_12120"/>
    <s v="197 MHz Cavity (ERL Inj) Testing"/>
    <s v="6.08.05.08.02"/>
    <x v="0"/>
    <d v="2027-06-03T00:00:00"/>
    <d v="2028-03-08T00:00:00"/>
    <s v="jtolle"/>
    <s v="zaltsman"/>
    <n v="9832.4699999999993"/>
    <s v="CON"/>
    <s v="C"/>
    <s v="Labor"/>
    <s v="TEC"/>
    <m/>
    <s v="BNL"/>
    <s v="Const.Test"/>
    <s v="RF"/>
    <x v="8"/>
    <s v="P.S497"/>
    <m/>
    <m/>
    <m/>
    <m/>
    <m/>
    <m/>
    <m/>
    <m/>
    <m/>
    <m/>
    <n v="4346.99"/>
    <n v="5485.48"/>
    <m/>
    <m/>
    <m/>
    <m/>
    <m/>
    <m/>
    <x v="0"/>
    <x v="0"/>
    <m/>
  </r>
  <r>
    <s v=""/>
    <s v=" E08_12120"/>
    <s v="197 MHz Cavity (ERL Inj) Testing"/>
    <s v="6.08.05.08.02"/>
    <x v="0"/>
    <d v="2027-06-03T00:00:00"/>
    <d v="2028-03-08T00:00:00"/>
    <s v="jtolle"/>
    <s v="zaltsman"/>
    <n v="21687.01"/>
    <s v="CON"/>
    <s v="C"/>
    <s v="Labor"/>
    <s v="TEC"/>
    <m/>
    <s v="BNL"/>
    <s v="Const.Test"/>
    <s v="RF"/>
    <x v="8"/>
    <s v="P.S497"/>
    <m/>
    <m/>
    <m/>
    <m/>
    <m/>
    <m/>
    <m/>
    <m/>
    <m/>
    <m/>
    <n v="9587.94"/>
    <n v="12099.07"/>
    <m/>
    <m/>
    <m/>
    <m/>
    <m/>
    <m/>
    <x v="0"/>
    <x v="0"/>
    <m/>
  </r>
  <r>
    <s v=""/>
    <s v=" E08_12120"/>
    <s v="197 MHz Cavity (ERL Inj) Testing"/>
    <s v="6.08.05.08.02"/>
    <x v="0"/>
    <d v="2027-06-03T00:00:00"/>
    <d v="2028-03-08T00:00:00"/>
    <s v="jtolle"/>
    <s v="zaltsman"/>
    <n v="3220.02"/>
    <s v="CON"/>
    <s v="C"/>
    <s v="Labor"/>
    <s v="TEC"/>
    <m/>
    <s v="BNL"/>
    <s v="Const.Test"/>
    <s v="RF"/>
    <x v="8"/>
    <s v="P.S497"/>
    <m/>
    <m/>
    <m/>
    <m/>
    <m/>
    <m/>
    <m/>
    <m/>
    <m/>
    <m/>
    <n v="1423.59"/>
    <n v="1796.43"/>
    <m/>
    <m/>
    <m/>
    <m/>
    <m/>
    <m/>
    <x v="0"/>
    <x v="0"/>
    <m/>
  </r>
  <r>
    <s v=""/>
    <s v=" E08_12120"/>
    <s v="197 MHz Cavity (ERL Inj) Testing"/>
    <s v="6.08.05.08.02"/>
    <x v="0"/>
    <d v="2027-06-03T00:00:00"/>
    <d v="2028-03-08T00:00:00"/>
    <s v="jtolle"/>
    <s v="zaltsman"/>
    <n v="9832.4699999999993"/>
    <s v="CON"/>
    <s v="C"/>
    <s v="Labor"/>
    <s v="TEC"/>
    <m/>
    <s v="BNL"/>
    <s v="Const.Test"/>
    <s v="RF"/>
    <x v="8"/>
    <s v="P.S497"/>
    <m/>
    <m/>
    <m/>
    <m/>
    <m/>
    <m/>
    <m/>
    <m/>
    <m/>
    <m/>
    <n v="4346.99"/>
    <n v="5485.48"/>
    <m/>
    <m/>
    <m/>
    <m/>
    <m/>
    <m/>
    <x v="0"/>
    <x v="0"/>
    <m/>
  </r>
  <r>
    <s v=""/>
    <s v=" E08_12120"/>
    <s v="197 MHz Cavity (ERL Inj) Testing"/>
    <s v="6.08.05.08.02"/>
    <x v="0"/>
    <d v="2027-06-03T00:00:00"/>
    <d v="2028-03-08T00:00:00"/>
    <s v="jtolle"/>
    <s v="zaltsman"/>
    <n v="7644.73"/>
    <s v="CON"/>
    <s v="C"/>
    <s v="Labor"/>
    <s v="TEC"/>
    <m/>
    <s v="BNL"/>
    <s v="Const.Test"/>
    <s v="RF"/>
    <x v="8"/>
    <s v="P.S497"/>
    <m/>
    <m/>
    <m/>
    <m/>
    <m/>
    <m/>
    <m/>
    <m/>
    <m/>
    <m/>
    <n v="3379.78"/>
    <n v="4264.96"/>
    <m/>
    <m/>
    <m/>
    <m/>
    <m/>
    <m/>
    <x v="0"/>
    <x v="0"/>
    <m/>
  </r>
  <r>
    <s v=""/>
    <s v=" E08_12120"/>
    <s v="197 MHz Cavity (ERL Inj) Testing"/>
    <s v="6.08.05.08.02"/>
    <x v="0"/>
    <d v="2027-06-03T00:00:00"/>
    <d v="2028-03-08T00:00:00"/>
    <s v="jtolle"/>
    <s v="zaltsman"/>
    <n v="12290.58"/>
    <s v="CON"/>
    <s v="C"/>
    <s v="Labor"/>
    <s v="TEC"/>
    <m/>
    <s v="BNL"/>
    <s v="Const.Test"/>
    <s v="RF"/>
    <x v="8"/>
    <s v="P.S497"/>
    <m/>
    <m/>
    <m/>
    <m/>
    <m/>
    <m/>
    <m/>
    <m/>
    <m/>
    <m/>
    <n v="5433.73"/>
    <n v="6856.85"/>
    <m/>
    <m/>
    <m/>
    <m/>
    <m/>
    <m/>
    <x v="0"/>
    <x v="0"/>
    <m/>
  </r>
  <r>
    <s v=""/>
    <s v=" RF_0802_3780"/>
    <s v="FPC Test Setup - Waveguide and Support PO - Support"/>
    <s v="6.08.05.03"/>
    <x v="1"/>
    <d v="2024-11-20T00:00:00"/>
    <d v="2025-02-19T00:00:00"/>
    <s v="jtolle"/>
    <s v="zaltsman"/>
    <n v="2250.73"/>
    <s v="EDIA"/>
    <s v="C"/>
    <s v="Labor"/>
    <s v="TEC"/>
    <m/>
    <s v="BNL"/>
    <s v="PED"/>
    <s v="RF"/>
    <x v="11"/>
    <m/>
    <m/>
    <m/>
    <m/>
    <m/>
    <m/>
    <m/>
    <m/>
    <m/>
    <n v="2250.73"/>
    <m/>
    <m/>
    <m/>
    <m/>
    <m/>
    <m/>
    <m/>
    <m/>
    <m/>
    <x v="0"/>
    <x v="0"/>
    <m/>
  </r>
  <r>
    <s v=""/>
    <s v=" RF_0802_10000"/>
    <s v="FPC Cleaning  - SRF Cleaning - 591 MHz"/>
    <s v="6.08.05.03"/>
    <x v="1"/>
    <d v="2025-03-20T00:00:00"/>
    <d v="2025-04-16T00:00:00"/>
    <s v="jtolle"/>
    <s v="zaltsman"/>
    <n v="15885.86"/>
    <s v="EDIA"/>
    <s v="C"/>
    <s v="Labor"/>
    <s v="TEC"/>
    <m/>
    <s v="BNL"/>
    <s v="PED"/>
    <s v="RF"/>
    <x v="11"/>
    <m/>
    <m/>
    <m/>
    <m/>
    <m/>
    <m/>
    <m/>
    <m/>
    <m/>
    <n v="15885.86"/>
    <m/>
    <m/>
    <m/>
    <m/>
    <m/>
    <m/>
    <m/>
    <m/>
    <m/>
    <x v="0"/>
    <x v="0"/>
    <m/>
  </r>
  <r>
    <s v=""/>
    <s v=" RF_0802_10000"/>
    <s v="FPC Cleaning  - SRF Cleaning - 591 MHz"/>
    <s v="6.08.05.03"/>
    <x v="1"/>
    <d v="2025-03-20T00:00:00"/>
    <d v="2025-04-16T00:00:00"/>
    <s v="jtolle"/>
    <s v="zaltsman"/>
    <n v="31043.91"/>
    <s v="EDIA"/>
    <s v="C"/>
    <s v="Labor"/>
    <s v="TEC"/>
    <m/>
    <s v="BNL"/>
    <s v="PED"/>
    <s v="RF"/>
    <x v="11"/>
    <m/>
    <m/>
    <m/>
    <m/>
    <m/>
    <m/>
    <m/>
    <m/>
    <m/>
    <n v="31043.91"/>
    <m/>
    <m/>
    <m/>
    <m/>
    <m/>
    <m/>
    <m/>
    <m/>
    <m/>
    <x v="0"/>
    <x v="0"/>
    <m/>
  </r>
  <r>
    <s v=""/>
    <s v=" RF_0802_10000"/>
    <s v="FPC Cleaning  - SRF Cleaning - 591 MHz"/>
    <s v="6.08.05.03"/>
    <x v="1"/>
    <d v="2025-03-20T00:00:00"/>
    <d v="2025-04-16T00:00:00"/>
    <s v="jtolle"/>
    <s v="zaltsman"/>
    <n v="3046.22"/>
    <s v="EDIA"/>
    <s v="C"/>
    <s v="Labor"/>
    <s v="TEC"/>
    <m/>
    <s v="BNL"/>
    <s v="PED"/>
    <s v="RF"/>
    <x v="11"/>
    <m/>
    <m/>
    <m/>
    <m/>
    <m/>
    <m/>
    <m/>
    <m/>
    <m/>
    <n v="3046.22"/>
    <m/>
    <m/>
    <m/>
    <m/>
    <m/>
    <m/>
    <m/>
    <m/>
    <m/>
    <x v="0"/>
    <x v="0"/>
    <m/>
  </r>
  <r>
    <s v=""/>
    <s v=" RF_0802_10010"/>
    <s v="FPC Bakeout - Bakeout - 591 MHz"/>
    <s v="6.08.05.03"/>
    <x v="1"/>
    <d v="2025-04-17T00:00:00"/>
    <d v="2025-05-14T00:00:00"/>
    <s v="jtolle"/>
    <s v="zaltsman"/>
    <n v="15885.86"/>
    <s v="EDIA"/>
    <s v="C"/>
    <s v="Labor"/>
    <s v="TEC"/>
    <m/>
    <s v="BNL"/>
    <s v="PED"/>
    <s v="RF"/>
    <x v="11"/>
    <m/>
    <m/>
    <m/>
    <m/>
    <m/>
    <m/>
    <m/>
    <m/>
    <m/>
    <n v="15885.86"/>
    <m/>
    <m/>
    <m/>
    <m/>
    <m/>
    <m/>
    <m/>
    <m/>
    <m/>
    <x v="0"/>
    <x v="0"/>
    <m/>
  </r>
  <r>
    <s v=""/>
    <s v=" RF_0802_10010"/>
    <s v="FPC Bakeout - Bakeout - 591 MHz"/>
    <s v="6.08.05.03"/>
    <x v="1"/>
    <d v="2025-04-17T00:00:00"/>
    <d v="2025-05-14T00:00:00"/>
    <s v="jtolle"/>
    <s v="zaltsman"/>
    <n v="4826.12"/>
    <s v="EDIA"/>
    <s v="C"/>
    <s v="Labor"/>
    <s v="TEC"/>
    <m/>
    <s v="BNL"/>
    <s v="PED"/>
    <s v="RF"/>
    <x v="11"/>
    <m/>
    <m/>
    <m/>
    <m/>
    <m/>
    <m/>
    <m/>
    <m/>
    <m/>
    <n v="4826.12"/>
    <m/>
    <m/>
    <m/>
    <m/>
    <m/>
    <m/>
    <m/>
    <m/>
    <m/>
    <x v="0"/>
    <x v="0"/>
    <m/>
  </r>
  <r>
    <s v=""/>
    <s v=" RF_0802_10010"/>
    <s v="FPC Bakeout - Bakeout - 591 MHz"/>
    <s v="6.08.05.03"/>
    <x v="1"/>
    <d v="2025-04-17T00:00:00"/>
    <d v="2025-05-14T00:00:00"/>
    <s v="jtolle"/>
    <s v="zaltsman"/>
    <n v="31043.91"/>
    <s v="EDIA"/>
    <s v="C"/>
    <s v="Labor"/>
    <s v="TEC"/>
    <m/>
    <s v="BNL"/>
    <s v="PED"/>
    <s v="RF"/>
    <x v="11"/>
    <m/>
    <m/>
    <m/>
    <m/>
    <m/>
    <m/>
    <m/>
    <m/>
    <m/>
    <n v="31043.91"/>
    <m/>
    <m/>
    <m/>
    <m/>
    <m/>
    <m/>
    <m/>
    <m/>
    <m/>
    <x v="0"/>
    <x v="0"/>
    <m/>
  </r>
  <r>
    <s v=""/>
    <s v=" RF_0802_10020"/>
    <s v="FPC Test Setup - Waveguide Transition - Electrical Costs"/>
    <s v="6.08.05.03"/>
    <x v="1"/>
    <d v="2024-12-20T00:00:00"/>
    <d v="2025-05-14T00:00:00"/>
    <s v="jtolle"/>
    <s v="zaltsman"/>
    <n v="10000"/>
    <s v="EDIA"/>
    <s v="C"/>
    <s v="Nonlabor"/>
    <s v="TEC"/>
    <m/>
    <s v="BNL"/>
    <s v="PED"/>
    <s v="RF"/>
    <x v="11"/>
    <s v="U"/>
    <m/>
    <m/>
    <m/>
    <m/>
    <m/>
    <m/>
    <m/>
    <m/>
    <n v="10000"/>
    <m/>
    <m/>
    <m/>
    <m/>
    <m/>
    <m/>
    <m/>
    <m/>
    <m/>
    <x v="0"/>
    <x v="0"/>
    <m/>
  </r>
  <r>
    <s v=""/>
    <s v=" RF_0802_10030"/>
    <s v="FPC Test Setup - Waveguide Transition Installation"/>
    <s v="6.08.05.03"/>
    <x v="1"/>
    <d v="2025-05-15T00:00:00"/>
    <d v="2025-05-21T00:00:00"/>
    <s v="jtolle"/>
    <s v="zaltsman"/>
    <n v="1588.59"/>
    <s v="EDIA"/>
    <s v="C"/>
    <s v="Labor"/>
    <s v="TEC"/>
    <m/>
    <s v="BNL"/>
    <s v="PED"/>
    <s v="RF"/>
    <x v="11"/>
    <m/>
    <m/>
    <m/>
    <m/>
    <m/>
    <m/>
    <m/>
    <m/>
    <m/>
    <n v="1588.59"/>
    <m/>
    <m/>
    <m/>
    <m/>
    <m/>
    <m/>
    <m/>
    <m/>
    <m/>
    <x v="0"/>
    <x v="0"/>
    <m/>
  </r>
  <r>
    <s v=""/>
    <s v=" RF_0802_10030"/>
    <s v="FPC Test Setup - Waveguide Transition Installation"/>
    <s v="6.08.05.03"/>
    <x v="1"/>
    <d v="2025-05-15T00:00:00"/>
    <d v="2025-05-21T00:00:00"/>
    <s v="jtolle"/>
    <s v="zaltsman"/>
    <n v="6752.19"/>
    <s v="EDIA"/>
    <s v="C"/>
    <s v="Labor"/>
    <s v="TEC"/>
    <m/>
    <s v="BNL"/>
    <s v="PED"/>
    <s v="RF"/>
    <x v="11"/>
    <m/>
    <m/>
    <m/>
    <m/>
    <m/>
    <m/>
    <m/>
    <m/>
    <m/>
    <n v="6752.19"/>
    <m/>
    <m/>
    <m/>
    <m/>
    <m/>
    <m/>
    <m/>
    <m/>
    <m/>
    <x v="0"/>
    <x v="0"/>
    <m/>
  </r>
  <r>
    <s v=""/>
    <s v=" RF_0802_10040"/>
    <s v="FPC Test Setup - 591 - Waveguide - FPC Connection"/>
    <s v="6.08.05.03"/>
    <x v="1"/>
    <d v="2025-05-22T00:00:00"/>
    <d v="2025-06-05T00:00:00"/>
    <s v="jtolle"/>
    <s v="zaltsman"/>
    <n v="3177.17"/>
    <s v="EDIA"/>
    <s v="C"/>
    <s v="Labor"/>
    <s v="TEC"/>
    <m/>
    <s v="BNL"/>
    <s v="PED"/>
    <s v="RF"/>
    <x v="11"/>
    <m/>
    <m/>
    <m/>
    <m/>
    <m/>
    <m/>
    <m/>
    <m/>
    <m/>
    <n v="3177.17"/>
    <m/>
    <m/>
    <m/>
    <m/>
    <m/>
    <m/>
    <m/>
    <m/>
    <m/>
    <x v="0"/>
    <x v="0"/>
    <m/>
  </r>
  <r>
    <s v=""/>
    <s v=" RF_0802_10040"/>
    <s v="FPC Test Setup - 591 - Waveguide - FPC Connection"/>
    <s v="6.08.05.03"/>
    <x v="1"/>
    <d v="2025-05-22T00:00:00"/>
    <d v="2025-06-05T00:00:00"/>
    <s v="jtolle"/>
    <s v="zaltsman"/>
    <n v="11914.39"/>
    <s v="EDIA"/>
    <s v="C"/>
    <s v="Labor"/>
    <s v="TEC"/>
    <m/>
    <s v="BNL"/>
    <s v="PED"/>
    <s v="RF"/>
    <x v="11"/>
    <m/>
    <m/>
    <m/>
    <m/>
    <m/>
    <m/>
    <m/>
    <m/>
    <m/>
    <n v="11914.39"/>
    <m/>
    <m/>
    <m/>
    <m/>
    <m/>
    <m/>
    <m/>
    <m/>
    <m/>
    <x v="0"/>
    <x v="0"/>
    <m/>
  </r>
  <r>
    <s v=""/>
    <s v=" RF_0802_10040"/>
    <s v="FPC Test Setup - 591 - Waveguide - FPC Connection"/>
    <s v="6.08.05.03"/>
    <x v="1"/>
    <d v="2025-05-22T00:00:00"/>
    <d v="2025-06-05T00:00:00"/>
    <s v="jtolle"/>
    <s v="zaltsman"/>
    <n v="3860.89"/>
    <s v="EDIA"/>
    <s v="C"/>
    <s v="Labor"/>
    <s v="TEC"/>
    <m/>
    <s v="BNL"/>
    <s v="PED"/>
    <s v="RF"/>
    <x v="11"/>
    <m/>
    <m/>
    <m/>
    <m/>
    <m/>
    <m/>
    <m/>
    <m/>
    <m/>
    <n v="3860.89"/>
    <m/>
    <m/>
    <m/>
    <m/>
    <m/>
    <m/>
    <m/>
    <m/>
    <m/>
    <x v="0"/>
    <x v="0"/>
    <m/>
  </r>
  <r>
    <s v=""/>
    <s v=" RF_0802_10040"/>
    <s v="FPC Test Setup - 591 - Waveguide - FPC Connection"/>
    <s v="6.08.05.03"/>
    <x v="1"/>
    <d v="2025-05-22T00:00:00"/>
    <d v="2025-06-05T00:00:00"/>
    <s v="jtolle"/>
    <s v="zaltsman"/>
    <n v="20695.939999999999"/>
    <s v="EDIA"/>
    <s v="C"/>
    <s v="Labor"/>
    <s v="TEC"/>
    <m/>
    <s v="BNL"/>
    <s v="PED"/>
    <s v="RF"/>
    <x v="11"/>
    <m/>
    <m/>
    <m/>
    <m/>
    <m/>
    <m/>
    <m/>
    <m/>
    <m/>
    <n v="20695.939999999999"/>
    <m/>
    <m/>
    <m/>
    <m/>
    <m/>
    <m/>
    <m/>
    <m/>
    <m/>
    <x v="0"/>
    <x v="0"/>
    <m/>
  </r>
  <r>
    <s v=""/>
    <s v=" RF_0802_10040"/>
    <s v="FPC Test Setup - 591 - Waveguide - FPC Connection"/>
    <s v="6.08.05.03"/>
    <x v="1"/>
    <d v="2025-05-22T00:00:00"/>
    <d v="2025-06-05T00:00:00"/>
    <s v="jtolle"/>
    <s v="zaltsman"/>
    <n v="10347.969999999999"/>
    <s v="EDIA"/>
    <s v="C"/>
    <s v="Labor"/>
    <s v="TEC"/>
    <m/>
    <s v="BNL"/>
    <s v="PED"/>
    <s v="RF"/>
    <x v="11"/>
    <m/>
    <m/>
    <m/>
    <m/>
    <m/>
    <m/>
    <m/>
    <m/>
    <m/>
    <n v="10347.969999999999"/>
    <m/>
    <m/>
    <m/>
    <m/>
    <m/>
    <m/>
    <m/>
    <m/>
    <m/>
    <x v="0"/>
    <x v="0"/>
    <m/>
  </r>
  <r>
    <s v=""/>
    <s v=" RF_0802_10050"/>
    <s v="High Power Test Readiness - 591 MHz"/>
    <s v="6.08.05.03"/>
    <x v="1"/>
    <d v="2025-05-22T00:00:00"/>
    <d v="2025-06-05T00:00:00"/>
    <s v="jtolle"/>
    <s v="zaltsman"/>
    <n v="3971.46"/>
    <s v="EDIA"/>
    <s v="C"/>
    <s v="Labor"/>
    <s v="TEC"/>
    <m/>
    <s v="BNL"/>
    <s v="PED"/>
    <s v="RF"/>
    <x v="11"/>
    <m/>
    <m/>
    <m/>
    <m/>
    <m/>
    <m/>
    <m/>
    <m/>
    <m/>
    <n v="3971.46"/>
    <m/>
    <m/>
    <m/>
    <m/>
    <m/>
    <m/>
    <m/>
    <m/>
    <m/>
    <x v="0"/>
    <x v="0"/>
    <m/>
  </r>
  <r>
    <s v=""/>
    <s v=" RF_0802_10050"/>
    <s v="High Power Test Readiness - 591 MHz"/>
    <s v="6.08.05.03"/>
    <x v="1"/>
    <d v="2025-05-22T00:00:00"/>
    <d v="2025-06-05T00:00:00"/>
    <s v="jtolle"/>
    <s v="zaltsman"/>
    <n v="2586.9899999999998"/>
    <s v="EDIA"/>
    <s v="C"/>
    <s v="Labor"/>
    <s v="TEC"/>
    <m/>
    <s v="BNL"/>
    <s v="PED"/>
    <s v="RF"/>
    <x v="11"/>
    <m/>
    <m/>
    <m/>
    <m/>
    <m/>
    <m/>
    <m/>
    <m/>
    <m/>
    <n v="2586.9899999999998"/>
    <m/>
    <m/>
    <m/>
    <m/>
    <m/>
    <m/>
    <m/>
    <m/>
    <m/>
    <x v="0"/>
    <x v="0"/>
    <m/>
  </r>
  <r>
    <s v=""/>
    <s v=" RF_0802_10060"/>
    <s v="High Power Test Safety - 591 MHz"/>
    <s v="6.08.05.03"/>
    <x v="1"/>
    <d v="2025-05-30T00:00:00"/>
    <d v="2025-06-05T00:00:00"/>
    <s v="jtolle"/>
    <s v="zaltsman"/>
    <n v="1588.59"/>
    <s v="EDIA"/>
    <s v="C"/>
    <s v="Labor"/>
    <s v="TEC"/>
    <m/>
    <s v="BNL"/>
    <s v="PED"/>
    <s v="RF"/>
    <x v="11"/>
    <m/>
    <m/>
    <m/>
    <m/>
    <m/>
    <m/>
    <m/>
    <m/>
    <m/>
    <n v="1588.59"/>
    <m/>
    <m/>
    <m/>
    <m/>
    <m/>
    <m/>
    <m/>
    <m/>
    <m/>
    <x v="0"/>
    <x v="0"/>
    <m/>
  </r>
  <r>
    <s v=""/>
    <s v=" RF_0802_10060"/>
    <s v="High Power Test Safety - 591 MHz"/>
    <s v="6.08.05.03"/>
    <x v="1"/>
    <d v="2025-05-30T00:00:00"/>
    <d v="2025-06-05T00:00:00"/>
    <s v="jtolle"/>
    <s v="zaltsman"/>
    <n v="1930.45"/>
    <s v="EDIA"/>
    <s v="C"/>
    <s v="Labor"/>
    <s v="TEC"/>
    <m/>
    <s v="BNL"/>
    <s v="PED"/>
    <s v="RF"/>
    <x v="11"/>
    <m/>
    <m/>
    <m/>
    <m/>
    <m/>
    <m/>
    <m/>
    <m/>
    <m/>
    <n v="1930.45"/>
    <m/>
    <m/>
    <m/>
    <m/>
    <m/>
    <m/>
    <m/>
    <m/>
    <m/>
    <x v="0"/>
    <x v="0"/>
    <m/>
  </r>
  <r>
    <s v=""/>
    <s v=" RF_0802_10060"/>
    <s v="High Power Test Safety - 591 MHz"/>
    <s v="6.08.05.03"/>
    <x v="1"/>
    <d v="2025-05-30T00:00:00"/>
    <d v="2025-06-05T00:00:00"/>
    <s v="jtolle"/>
    <s v="zaltsman"/>
    <n v="1034.8"/>
    <s v="EDIA"/>
    <s v="C"/>
    <s v="Labor"/>
    <s v="TEC"/>
    <m/>
    <s v="BNL"/>
    <s v="PED"/>
    <s v="RF"/>
    <x v="11"/>
    <m/>
    <m/>
    <m/>
    <m/>
    <m/>
    <m/>
    <m/>
    <m/>
    <m/>
    <n v="1034.8"/>
    <m/>
    <m/>
    <m/>
    <m/>
    <m/>
    <m/>
    <m/>
    <m/>
    <m/>
    <x v="0"/>
    <x v="0"/>
    <m/>
  </r>
  <r>
    <s v=""/>
    <s v=" RF_0802_10060"/>
    <s v="High Power Test Safety - 591 MHz"/>
    <s v="6.08.05.03"/>
    <x v="1"/>
    <d v="2025-05-30T00:00:00"/>
    <d v="2025-06-05T00:00:00"/>
    <s v="jtolle"/>
    <s v="zaltsman"/>
    <n v="1034.8"/>
    <s v="EDIA"/>
    <s v="C"/>
    <s v="Labor"/>
    <s v="TEC"/>
    <m/>
    <s v="BNL"/>
    <s v="PED"/>
    <s v="RF"/>
    <x v="11"/>
    <m/>
    <m/>
    <m/>
    <m/>
    <m/>
    <m/>
    <m/>
    <m/>
    <m/>
    <n v="1034.8"/>
    <m/>
    <m/>
    <m/>
    <m/>
    <m/>
    <m/>
    <m/>
    <m/>
    <m/>
    <x v="0"/>
    <x v="0"/>
    <m/>
  </r>
  <r>
    <s v=""/>
    <s v=" RF_0802_10060"/>
    <s v="High Power Test Safety - 591 MHz"/>
    <s v="6.08.05.03"/>
    <x v="1"/>
    <d v="2025-05-30T00:00:00"/>
    <d v="2025-06-05T00:00:00"/>
    <s v="jtolle"/>
    <s v="zaltsman"/>
    <n v="1808.13"/>
    <s v="EDIA"/>
    <s v="C"/>
    <s v="Labor"/>
    <s v="TEC"/>
    <m/>
    <s v="BNL"/>
    <s v="PED"/>
    <s v="RF"/>
    <x v="11"/>
    <m/>
    <m/>
    <m/>
    <m/>
    <m/>
    <m/>
    <m/>
    <m/>
    <m/>
    <n v="1808.13"/>
    <m/>
    <m/>
    <m/>
    <m/>
    <m/>
    <m/>
    <m/>
    <m/>
    <m/>
    <x v="0"/>
    <x v="0"/>
    <m/>
  </r>
  <r>
    <s v=""/>
    <s v=" RF_0802_10070"/>
    <s v="FPC Conditioning - 591 MHz"/>
    <s v="6.08.05.03"/>
    <x v="1"/>
    <d v="2025-06-06T00:00:00"/>
    <d v="2025-10-28T00:00:00"/>
    <s v="jtolle"/>
    <s v="zaltsman"/>
    <n v="39978.74"/>
    <s v="EDIA"/>
    <s v="C"/>
    <s v="Labor"/>
    <s v="TEC"/>
    <m/>
    <s v="BNL"/>
    <s v="PED"/>
    <s v="RF"/>
    <x v="11"/>
    <m/>
    <m/>
    <m/>
    <m/>
    <m/>
    <m/>
    <m/>
    <m/>
    <m/>
    <n v="32382.78"/>
    <n v="7595.96"/>
    <m/>
    <m/>
    <m/>
    <m/>
    <m/>
    <m/>
    <m/>
    <m/>
    <x v="0"/>
    <x v="0"/>
    <m/>
  </r>
  <r>
    <s v=""/>
    <s v=" RF_0802_10070"/>
    <s v="FPC Conditioning - 591 MHz"/>
    <s v="6.08.05.03"/>
    <x v="1"/>
    <d v="2025-06-06T00:00:00"/>
    <d v="2025-10-28T00:00:00"/>
    <s v="jtolle"/>
    <s v="zaltsman"/>
    <n v="26041.96"/>
    <s v="EDIA"/>
    <s v="C"/>
    <s v="Labor"/>
    <s v="TEC"/>
    <m/>
    <s v="BNL"/>
    <s v="PED"/>
    <s v="RF"/>
    <x v="11"/>
    <m/>
    <m/>
    <m/>
    <m/>
    <m/>
    <m/>
    <m/>
    <m/>
    <m/>
    <n v="21093.99"/>
    <n v="4947.97"/>
    <m/>
    <m/>
    <m/>
    <m/>
    <m/>
    <m/>
    <m/>
    <m/>
    <x v="0"/>
    <x v="0"/>
    <m/>
  </r>
  <r>
    <s v=""/>
    <s v=" RF_0802_10070"/>
    <s v="FPC Conditioning - 591 MHz"/>
    <s v="6.08.05.03"/>
    <x v="1"/>
    <d v="2025-06-06T00:00:00"/>
    <d v="2025-10-28T00:00:00"/>
    <s v="jtolle"/>
    <s v="zaltsman"/>
    <n v="291492.73"/>
    <s v="EDIA"/>
    <s v="C"/>
    <s v="Labor"/>
    <s v="TEC"/>
    <m/>
    <s v="BNL"/>
    <s v="PED"/>
    <s v="RF"/>
    <x v="11"/>
    <m/>
    <m/>
    <m/>
    <m/>
    <m/>
    <m/>
    <m/>
    <m/>
    <m/>
    <n v="236109.11"/>
    <n v="55383.62"/>
    <m/>
    <m/>
    <m/>
    <m/>
    <m/>
    <m/>
    <m/>
    <m/>
    <x v="0"/>
    <x v="0"/>
    <m/>
  </r>
  <r>
    <s v=""/>
    <s v=" RF_0802_10080"/>
    <s v="FPC Conditioning - 591MHz Complete"/>
    <s v="6.08.05.03"/>
    <x v="1"/>
    <d v="2025-10-29T00:00:00"/>
    <d v="2025-11-12T00:00:00"/>
    <s v="jtolle"/>
    <s v="zaltsman"/>
    <n v="3288.37"/>
    <s v="EDIA"/>
    <s v="C"/>
    <s v="Labor"/>
    <s v="TEC"/>
    <m/>
    <s v="BNL"/>
    <s v="PED"/>
    <s v="RF"/>
    <x v="11"/>
    <m/>
    <m/>
    <m/>
    <m/>
    <m/>
    <m/>
    <m/>
    <m/>
    <m/>
    <m/>
    <n v="3288.37"/>
    <m/>
    <m/>
    <m/>
    <m/>
    <m/>
    <m/>
    <m/>
    <m/>
    <x v="0"/>
    <x v="0"/>
    <m/>
  </r>
  <r>
    <s v=""/>
    <s v=" RF_0802_10080"/>
    <s v="FPC Conditioning - 591MHz Complete"/>
    <s v="6.08.05.03"/>
    <x v="1"/>
    <d v="2025-10-29T00:00:00"/>
    <d v="2025-11-12T00:00:00"/>
    <s v="jtolle"/>
    <s v="zaltsman"/>
    <n v="3996.03"/>
    <s v="EDIA"/>
    <s v="C"/>
    <s v="Labor"/>
    <s v="TEC"/>
    <m/>
    <s v="BNL"/>
    <s v="PED"/>
    <s v="RF"/>
    <x v="11"/>
    <m/>
    <m/>
    <m/>
    <m/>
    <m/>
    <m/>
    <m/>
    <m/>
    <m/>
    <m/>
    <n v="3996.03"/>
    <m/>
    <m/>
    <m/>
    <m/>
    <m/>
    <m/>
    <m/>
    <m/>
    <x v="0"/>
    <x v="0"/>
    <m/>
  </r>
  <r>
    <s v=""/>
    <s v=" RF_0802_10080"/>
    <s v="FPC Conditioning - 591MHz Complete"/>
    <s v="6.08.05.03"/>
    <x v="1"/>
    <d v="2025-10-29T00:00:00"/>
    <d v="2025-11-12T00:00:00"/>
    <s v="jtolle"/>
    <s v="zaltsman"/>
    <n v="21420.3"/>
    <s v="EDIA"/>
    <s v="C"/>
    <s v="Labor"/>
    <s v="TEC"/>
    <m/>
    <s v="BNL"/>
    <s v="PED"/>
    <s v="RF"/>
    <x v="11"/>
    <m/>
    <m/>
    <m/>
    <m/>
    <m/>
    <m/>
    <m/>
    <m/>
    <m/>
    <m/>
    <n v="21420.3"/>
    <m/>
    <m/>
    <m/>
    <m/>
    <m/>
    <m/>
    <m/>
    <m/>
    <x v="0"/>
    <x v="0"/>
    <m/>
  </r>
  <r>
    <s v=""/>
    <s v=" RF_0802_10080"/>
    <s v="FPC Conditioning - 591MHz Complete"/>
    <s v="6.08.05.03"/>
    <x v="1"/>
    <d v="2025-10-29T00:00:00"/>
    <d v="2025-11-12T00:00:00"/>
    <s v="jtolle"/>
    <s v="zaltsman"/>
    <n v="6988.52"/>
    <s v="EDIA"/>
    <s v="C"/>
    <s v="Labor"/>
    <s v="TEC"/>
    <m/>
    <s v="BNL"/>
    <s v="PED"/>
    <s v="RF"/>
    <x v="11"/>
    <m/>
    <m/>
    <m/>
    <m/>
    <m/>
    <m/>
    <m/>
    <m/>
    <m/>
    <m/>
    <n v="6988.52"/>
    <m/>
    <m/>
    <m/>
    <m/>
    <m/>
    <m/>
    <m/>
    <m/>
    <x v="0"/>
    <x v="0"/>
    <m/>
  </r>
  <r>
    <s v=""/>
    <s v=" HR_0305_1490"/>
    <s v="591 MHz - 600 kW CW Klystron: Prepare Spec/SOW/APP"/>
    <s v="6.08.05.03"/>
    <x v="1"/>
    <d v="2021-12-01T00:00:00"/>
    <d v="2022-08-26T00:00:00"/>
    <s v="jtolle"/>
    <s v="zaltsman"/>
    <n v="0"/>
    <s v="EDIA"/>
    <s v="C"/>
    <s v="Labor"/>
    <s v="TEC"/>
    <m/>
    <s v="BNL"/>
    <s v="PED"/>
    <s v="RF"/>
    <x v="11"/>
    <s v="S.P037"/>
    <m/>
    <m/>
    <m/>
    <m/>
    <m/>
    <m/>
    <m/>
    <m/>
    <m/>
    <m/>
    <m/>
    <m/>
    <m/>
    <m/>
    <m/>
    <m/>
    <m/>
    <m/>
    <x v="0"/>
    <x v="0"/>
    <m/>
  </r>
  <r>
    <s v=""/>
    <s v=" HR_0305_1540"/>
    <s v="591 MHz - 600 kW CW Klystron: Fabrication Oversight by BNL"/>
    <s v="6.08.05.03"/>
    <x v="1"/>
    <d v="2023-03-21T00:00:00"/>
    <d v="2024-09-20T00:00:00"/>
    <s v="jtolle"/>
    <s v="zaltsman"/>
    <n v="11401.85"/>
    <s v="EDIA"/>
    <s v="C"/>
    <s v="Labor"/>
    <s v="TEC"/>
    <m/>
    <s v="BNL"/>
    <s v="PED"/>
    <s v="RF"/>
    <x v="11"/>
    <s v="S.P037"/>
    <s v="APP00223"/>
    <m/>
    <m/>
    <m/>
    <m/>
    <m/>
    <n v="4080.66"/>
    <n v="7321.19"/>
    <m/>
    <m/>
    <m/>
    <m/>
    <m/>
    <m/>
    <m/>
    <m/>
    <m/>
    <m/>
    <x v="0"/>
    <x v="0"/>
    <m/>
  </r>
  <r>
    <s v=""/>
    <s v=" HR_0305_1550"/>
    <s v="591 MHz - 600 kW CW Klystron: Testing"/>
    <s v="6.08.05.03"/>
    <x v="1"/>
    <d v="2024-11-22T00:00:00"/>
    <d v="2025-01-30T00:00:00"/>
    <s v="jtolle"/>
    <s v="zaltsman"/>
    <n v="8020.54"/>
    <s v="EDIA"/>
    <s v="C"/>
    <s v="Labor"/>
    <s v="TEC"/>
    <m/>
    <s v="BNL"/>
    <s v="PED"/>
    <s v="RF"/>
    <x v="11"/>
    <s v="S.P037"/>
    <m/>
    <m/>
    <m/>
    <m/>
    <m/>
    <m/>
    <m/>
    <m/>
    <n v="8020.54"/>
    <m/>
    <m/>
    <m/>
    <m/>
    <m/>
    <m/>
    <m/>
    <m/>
    <m/>
    <x v="0"/>
    <x v="0"/>
    <m/>
  </r>
  <r>
    <s v=""/>
    <s v=" HR_0305_1550"/>
    <s v="591 MHz - 600 kW CW Klystron: Testing"/>
    <s v="6.08.05.03"/>
    <x v="1"/>
    <d v="2024-11-22T00:00:00"/>
    <d v="2025-01-30T00:00:00"/>
    <s v="jtolle"/>
    <s v="zaltsman"/>
    <n v="16542.86"/>
    <s v="EDIA"/>
    <s v="C"/>
    <s v="Labor"/>
    <s v="TEC"/>
    <m/>
    <s v="BNL"/>
    <s v="PED"/>
    <s v="RF"/>
    <x v="11"/>
    <s v="S.P037"/>
    <m/>
    <m/>
    <m/>
    <m/>
    <m/>
    <m/>
    <m/>
    <m/>
    <n v="16542.86"/>
    <m/>
    <m/>
    <m/>
    <m/>
    <m/>
    <m/>
    <m/>
    <m/>
    <m/>
    <x v="0"/>
    <x v="0"/>
    <m/>
  </r>
  <r>
    <s v=""/>
    <s v=" HR_0305_1570"/>
    <s v="591 MHz - 600 kW Circulator with Load: Prepare Spec/SOW/APP"/>
    <s v="6.08.05.03"/>
    <x v="1"/>
    <d v="2022-10-03T00:00:00"/>
    <d v="2023-04-07T00:00:00"/>
    <s v="jtolle"/>
    <s v="zaltsman"/>
    <n v="12744.27"/>
    <s v="EDIA"/>
    <s v="C"/>
    <s v="Labor"/>
    <s v="TEC"/>
    <m/>
    <s v="BNL"/>
    <s v="PED"/>
    <s v="RF"/>
    <x v="11"/>
    <s v="S.P064"/>
    <m/>
    <m/>
    <m/>
    <m/>
    <m/>
    <m/>
    <n v="12744.27"/>
    <m/>
    <m/>
    <m/>
    <m/>
    <m/>
    <m/>
    <m/>
    <m/>
    <m/>
    <m/>
    <m/>
    <x v="0"/>
    <x v="0"/>
    <m/>
  </r>
  <r>
    <s v=""/>
    <s v=" HR_0305_1620"/>
    <s v="591 MHz - 600 kW Circulator with Load: Fabrication Oversight"/>
    <s v="6.08.05.03"/>
    <x v="1"/>
    <d v="2023-09-19T00:00:00"/>
    <d v="2024-09-17T00:00:00"/>
    <s v="jtolle"/>
    <s v="zaltsman"/>
    <n v="11527.48"/>
    <s v="EDIA"/>
    <s v="C"/>
    <s v="Labor"/>
    <s v="TEC"/>
    <m/>
    <s v="BNL"/>
    <s v="PED"/>
    <s v="RF"/>
    <x v="11"/>
    <s v="S.P064"/>
    <s v="APP00224"/>
    <m/>
    <m/>
    <m/>
    <m/>
    <m/>
    <n v="414.99"/>
    <n v="11112.49"/>
    <m/>
    <m/>
    <m/>
    <m/>
    <m/>
    <m/>
    <m/>
    <m/>
    <m/>
    <m/>
    <x v="0"/>
    <x v="0"/>
    <m/>
  </r>
  <r>
    <s v=""/>
    <s v=" HR_0305_1630"/>
    <s v="591 MHz - 600 kW Circulator with Load: Testing"/>
    <s v="6.08.05.03"/>
    <x v="1"/>
    <d v="2024-09-18T00:00:00"/>
    <d v="2024-11-21T00:00:00"/>
    <s v="jtolle"/>
    <s v="zaltsman"/>
    <n v="7966.3"/>
    <s v="EDIA"/>
    <s v="C"/>
    <s v="Labor"/>
    <s v="TEC"/>
    <m/>
    <s v="BNL"/>
    <s v="PED"/>
    <s v="RF"/>
    <x v="11"/>
    <s v="S.P064"/>
    <m/>
    <m/>
    <m/>
    <m/>
    <m/>
    <m/>
    <m/>
    <n v="1593.26"/>
    <n v="6373.04"/>
    <m/>
    <m/>
    <m/>
    <m/>
    <m/>
    <m/>
    <m/>
    <m/>
    <m/>
    <x v="0"/>
    <x v="0"/>
    <m/>
  </r>
  <r>
    <s v=""/>
    <s v=" HR_0305_1630"/>
    <s v="591 MHz - 600 kW Circulator with Load: Testing"/>
    <s v="6.08.05.03"/>
    <x v="1"/>
    <d v="2024-09-18T00:00:00"/>
    <d v="2024-11-21T00:00:00"/>
    <s v="jtolle"/>
    <s v="zaltsman"/>
    <n v="16430.98"/>
    <s v="EDIA"/>
    <s v="C"/>
    <s v="Labor"/>
    <s v="TEC"/>
    <m/>
    <s v="BNL"/>
    <s v="PED"/>
    <s v="RF"/>
    <x v="11"/>
    <s v="S.P064"/>
    <m/>
    <m/>
    <m/>
    <m/>
    <m/>
    <m/>
    <m/>
    <n v="3286.2"/>
    <n v="13144.78"/>
    <m/>
    <m/>
    <m/>
    <m/>
    <m/>
    <m/>
    <m/>
    <m/>
    <m/>
    <x v="0"/>
    <x v="0"/>
    <m/>
  </r>
  <r>
    <s v=""/>
    <s v=" HR_0305_1550"/>
    <s v="591 MHz - 600 kW CW Klystron: Testing"/>
    <s v="6.08.05.03"/>
    <x v="1"/>
    <d v="2024-11-22T00:00:00"/>
    <d v="2025-01-30T00:00:00"/>
    <s v="jtolle"/>
    <s v="zaltsman"/>
    <n v="5289.21"/>
    <s v="EDIA"/>
    <s v="C"/>
    <s v="Labor"/>
    <s v="TEC"/>
    <m/>
    <s v="BNL"/>
    <s v="PED"/>
    <s v="RF"/>
    <x v="11"/>
    <s v="S.P037"/>
    <m/>
    <m/>
    <m/>
    <m/>
    <m/>
    <m/>
    <m/>
    <m/>
    <n v="5289.21"/>
    <m/>
    <m/>
    <m/>
    <m/>
    <m/>
    <m/>
    <m/>
    <m/>
    <m/>
    <x v="0"/>
    <x v="0"/>
    <m/>
  </r>
  <r>
    <s v=""/>
    <s v=" HR_0305_1630"/>
    <s v="591 MHz - 600 kW Circulator with Load: Testing"/>
    <s v="6.08.05.03"/>
    <x v="1"/>
    <d v="2024-09-18T00:00:00"/>
    <d v="2024-11-21T00:00:00"/>
    <s v="jtolle"/>
    <s v="zaltsman"/>
    <n v="5253.44"/>
    <s v="EDIA"/>
    <s v="C"/>
    <s v="Labor"/>
    <s v="TEC"/>
    <m/>
    <s v="BNL"/>
    <s v="PED"/>
    <s v="RF"/>
    <x v="11"/>
    <s v="S.P064"/>
    <m/>
    <m/>
    <m/>
    <m/>
    <m/>
    <m/>
    <m/>
    <n v="1050.69"/>
    <n v="4202.75"/>
    <m/>
    <m/>
    <m/>
    <m/>
    <m/>
    <m/>
    <m/>
    <m/>
    <m/>
    <x v="0"/>
    <x v="0"/>
    <m/>
  </r>
  <r>
    <s v=""/>
    <s v=" HR_0305_1530"/>
    <s v="591 MHz - 600 kW CW Klystron: Fabrication"/>
    <s v="6.08.05.03"/>
    <x v="1"/>
    <d v="2023-03-21T00:00:00"/>
    <d v="2024-09-20T00:00:00"/>
    <s v="jtolle"/>
    <s v="zaltsman"/>
    <n v="2017770.5"/>
    <s v="EDIA"/>
    <s v="C"/>
    <s v="Nonlabor"/>
    <s v="TEC"/>
    <m/>
    <s v="BNL"/>
    <s v="PED"/>
    <s v="RF"/>
    <x v="11"/>
    <s v="S.P037"/>
    <s v="APP00223"/>
    <m/>
    <m/>
    <m/>
    <m/>
    <m/>
    <n v="722149.44"/>
    <n v="1295621.06"/>
    <m/>
    <m/>
    <m/>
    <m/>
    <m/>
    <m/>
    <m/>
    <m/>
    <m/>
    <m/>
    <x v="0"/>
    <x v="0"/>
    <m/>
  </r>
  <r>
    <s v=""/>
    <s v=" HR_0305_1610"/>
    <s v="591 MHz - 600 kW Circulator with Load: Fabrication"/>
    <s v="6.08.05.03"/>
    <x v="1"/>
    <d v="2023-09-19T00:00:00"/>
    <d v="2024-09-17T00:00:00"/>
    <s v="jtolle"/>
    <s v="zaltsman"/>
    <n v="855785.98"/>
    <s v="EDIA"/>
    <s v="C"/>
    <s v="Nonlabor"/>
    <s v="TEC"/>
    <m/>
    <s v="BNL"/>
    <s v="PED"/>
    <s v="RF"/>
    <x v="11"/>
    <s v="S.P064"/>
    <s v="APP00224"/>
    <m/>
    <m/>
    <m/>
    <m/>
    <m/>
    <n v="30808.3"/>
    <n v="824977.69"/>
    <m/>
    <m/>
    <m/>
    <m/>
    <m/>
    <m/>
    <m/>
    <m/>
    <m/>
    <m/>
    <x v="0"/>
    <x v="0"/>
    <m/>
  </r>
  <r>
    <s v=""/>
    <s v=" RD1_0307_1320"/>
    <s v="High Power Faraday Cup - Atlas - All Aluminum XHV assembly"/>
    <s v="6.02.03.07"/>
    <x v="0"/>
    <d v="2023-05-16T00:00:00"/>
    <d v="2024-05-14T00:00:00"/>
    <s v="apatil"/>
    <s v="wange"/>
    <n v="11562.74"/>
    <s v="CON"/>
    <s v="C"/>
    <s v="Nonlabor"/>
    <s v="OPC"/>
    <m/>
    <s v="BNL"/>
    <s v="R&amp;D"/>
    <s v="AD"/>
    <x v="3"/>
    <s v="P"/>
    <m/>
    <m/>
    <m/>
    <m/>
    <m/>
    <m/>
    <n v="4440.09"/>
    <n v="7122.65"/>
    <m/>
    <m/>
    <m/>
    <m/>
    <m/>
    <m/>
    <m/>
    <m/>
    <m/>
    <m/>
    <x v="0"/>
    <x v="0"/>
    <m/>
  </r>
  <r>
    <s v=""/>
    <s v=" RD1_0307_1340"/>
    <s v="High Power Faraday Cup - Atlas - Feedthtu - PO 319433"/>
    <s v="6.02.03.07"/>
    <x v="0"/>
    <d v="2023-05-16T00:00:00"/>
    <d v="2024-05-14T00:00:00"/>
    <s v="apatil"/>
    <s v="wange"/>
    <n v="10051.950000000001"/>
    <s v="CON"/>
    <s v="C"/>
    <s v="Nonlabor"/>
    <s v="OPC"/>
    <m/>
    <s v="BNL"/>
    <s v="R&amp;D"/>
    <s v="AD"/>
    <x v="3"/>
    <s v="P"/>
    <m/>
    <m/>
    <m/>
    <m/>
    <m/>
    <m/>
    <n v="3859.95"/>
    <n v="6192"/>
    <m/>
    <m/>
    <m/>
    <m/>
    <m/>
    <m/>
    <m/>
    <m/>
    <m/>
    <m/>
    <x v="0"/>
    <x v="0"/>
    <m/>
  </r>
  <r>
    <s v=""/>
    <s v=" RD1_0307_1360"/>
    <s v="High Power Faraday Cup - Atlas - Formed Bellows Assy Mod"/>
    <s v="6.02.03.07"/>
    <x v="0"/>
    <d v="2023-05-16T00:00:00"/>
    <d v="2024-05-14T00:00:00"/>
    <s v="apatil"/>
    <s v="wange"/>
    <n v="589.23"/>
    <s v="CON"/>
    <s v="C"/>
    <s v="Nonlabor"/>
    <s v="OPC"/>
    <m/>
    <s v="BNL"/>
    <s v="R&amp;D"/>
    <s v="AD"/>
    <x v="3"/>
    <s v="P"/>
    <m/>
    <m/>
    <m/>
    <m/>
    <m/>
    <m/>
    <n v="226.27"/>
    <n v="362.97"/>
    <m/>
    <m/>
    <m/>
    <m/>
    <m/>
    <m/>
    <m/>
    <m/>
    <m/>
    <m/>
    <x v="0"/>
    <x v="0"/>
    <m/>
  </r>
  <r>
    <s v=""/>
    <s v=" RD1_0307_1380"/>
    <s v="High Power Faraday Cup - Atlas - Cooling"/>
    <s v="6.02.03.07"/>
    <x v="0"/>
    <d v="2023-05-16T00:00:00"/>
    <d v="2024-05-14T00:00:00"/>
    <s v="apatil"/>
    <s v="wange"/>
    <n v="10878.4"/>
    <s v="CON"/>
    <s v="C"/>
    <s v="Nonlabor"/>
    <s v="OPC"/>
    <m/>
    <s v="BNL"/>
    <s v="R&amp;D"/>
    <s v="AD"/>
    <x v="3"/>
    <s v="P"/>
    <m/>
    <m/>
    <m/>
    <m/>
    <m/>
    <m/>
    <n v="4177.3100000000004"/>
    <n v="6701.1"/>
    <m/>
    <m/>
    <m/>
    <m/>
    <m/>
    <m/>
    <m/>
    <m/>
    <m/>
    <m/>
    <x v="0"/>
    <x v="0"/>
    <m/>
  </r>
  <r>
    <s v=""/>
    <s v=" RD1_0307_1460"/>
    <s v="High Power Faraday Cup - Duniway - KFCF Flange"/>
    <s v="6.02.03.07"/>
    <x v="0"/>
    <d v="2023-05-16T00:00:00"/>
    <d v="2024-05-14T00:00:00"/>
    <s v="apatil"/>
    <s v="wange"/>
    <n v="2075.98"/>
    <s v="CON"/>
    <s v="C"/>
    <s v="Nonlabor"/>
    <s v="OPC"/>
    <m/>
    <s v="BNL"/>
    <s v="R&amp;D"/>
    <s v="AD"/>
    <x v="3"/>
    <s v="B"/>
    <m/>
    <m/>
    <m/>
    <m/>
    <m/>
    <m/>
    <n v="797.18"/>
    <n v="1278.8"/>
    <m/>
    <m/>
    <m/>
    <m/>
    <m/>
    <m/>
    <m/>
    <m/>
    <m/>
    <m/>
    <x v="0"/>
    <x v="0"/>
    <m/>
  </r>
  <r>
    <s v=""/>
    <s v=" RD1_0307_1480"/>
    <s v="High Power Faraday Cup - Duniway - Silver-Plated Bolts, 1"/>
    <s v="6.02.03.07"/>
    <x v="0"/>
    <d v="2023-05-16T00:00:00"/>
    <d v="2024-05-14T00:00:00"/>
    <s v="apatil"/>
    <s v="wange"/>
    <n v="299.54000000000002"/>
    <s v="CON"/>
    <s v="C"/>
    <s v="Nonlabor"/>
    <s v="OPC"/>
    <m/>
    <s v="BNL"/>
    <s v="R&amp;D"/>
    <s v="AD"/>
    <x v="3"/>
    <s v="B"/>
    <m/>
    <m/>
    <m/>
    <m/>
    <m/>
    <m/>
    <n v="115.02"/>
    <n v="184.51"/>
    <m/>
    <m/>
    <m/>
    <m/>
    <m/>
    <m/>
    <m/>
    <m/>
    <m/>
    <m/>
    <x v="0"/>
    <x v="0"/>
    <m/>
  </r>
  <r>
    <s v=""/>
    <s v=" RD1_0307_1500"/>
    <s v="High Power Faraday Cup - Duniway - BOLTS"/>
    <s v="6.02.03.07"/>
    <x v="0"/>
    <d v="2023-05-16T00:00:00"/>
    <d v="2024-05-14T00:00:00"/>
    <s v="apatil"/>
    <s v="wange"/>
    <n v="2816.08"/>
    <s v="CON"/>
    <s v="C"/>
    <s v="Nonlabor"/>
    <s v="OPC"/>
    <m/>
    <s v="BNL"/>
    <s v="R&amp;D"/>
    <s v="AD"/>
    <x v="3"/>
    <s v="B"/>
    <m/>
    <m/>
    <m/>
    <m/>
    <m/>
    <m/>
    <n v="1081.3699999999999"/>
    <n v="1734.7"/>
    <m/>
    <m/>
    <m/>
    <m/>
    <m/>
    <m/>
    <m/>
    <m/>
    <m/>
    <m/>
    <x v="0"/>
    <x v="0"/>
    <m/>
  </r>
  <r>
    <s v=""/>
    <s v=" RD1_0307_1520"/>
    <s v="High Power Faraday Cup - MDC - GASKET"/>
    <s v="6.02.03.07"/>
    <x v="0"/>
    <d v="2023-05-16T00:00:00"/>
    <d v="2024-05-14T00:00:00"/>
    <s v="apatil"/>
    <s v="wange"/>
    <n v="4720.42"/>
    <s v="CON"/>
    <s v="C"/>
    <s v="Nonlabor"/>
    <s v="OPC"/>
    <m/>
    <s v="BNL"/>
    <s v="R&amp;D"/>
    <s v="AD"/>
    <x v="3"/>
    <s v="B"/>
    <m/>
    <m/>
    <m/>
    <m/>
    <m/>
    <m/>
    <n v="1812.64"/>
    <n v="2907.78"/>
    <m/>
    <m/>
    <m/>
    <m/>
    <m/>
    <m/>
    <m/>
    <m/>
    <m/>
    <m/>
    <x v="0"/>
    <x v="0"/>
    <m/>
  </r>
  <r>
    <s v=""/>
    <s v=" RD1_0307_1540"/>
    <s v="High Power Faraday Cup - Ther."/>
    <s v="6.02.03.07"/>
    <x v="0"/>
    <d v="2023-05-16T00:00:00"/>
    <d v="2024-05-14T00:00:00"/>
    <s v="apatil"/>
    <s v="wange"/>
    <n v="4591.43"/>
    <s v="CON"/>
    <s v="C"/>
    <s v="Nonlabor"/>
    <s v="OPC"/>
    <m/>
    <s v="BNL"/>
    <s v="R&amp;D"/>
    <s v="AD"/>
    <x v="3"/>
    <s v="B"/>
    <m/>
    <m/>
    <m/>
    <m/>
    <m/>
    <m/>
    <n v="1763.11"/>
    <n v="2828.32"/>
    <m/>
    <m/>
    <m/>
    <m/>
    <m/>
    <m/>
    <m/>
    <m/>
    <m/>
    <m/>
    <x v="0"/>
    <x v="0"/>
    <m/>
  </r>
  <r>
    <s v=""/>
    <s v=" RD1_0307_1560"/>
    <s v="High Power Faraday Cup - Accessories"/>
    <s v="6.02.03.07"/>
    <x v="0"/>
    <d v="2023-05-16T00:00:00"/>
    <d v="2024-05-14T00:00:00"/>
    <s v="apatil"/>
    <s v="wange"/>
    <n v="2842.31"/>
    <s v="CON"/>
    <s v="C"/>
    <s v="Nonlabor"/>
    <s v="OPC"/>
    <m/>
    <s v="BNL"/>
    <s v="R&amp;D"/>
    <s v="AD"/>
    <x v="3"/>
    <s v="B"/>
    <m/>
    <m/>
    <m/>
    <m/>
    <m/>
    <m/>
    <n v="1091.45"/>
    <n v="1750.86"/>
    <m/>
    <m/>
    <m/>
    <m/>
    <m/>
    <m/>
    <m/>
    <m/>
    <m/>
    <m/>
    <x v="0"/>
    <x v="0"/>
    <m/>
  </r>
  <r>
    <s v=""/>
    <s v=" RD_0303_7200"/>
    <s v="SC Strand - Production Magnets - Lead Time"/>
    <s v="6.06.02.07"/>
    <x v="1"/>
    <d v="2024-03-11T00:00:00"/>
    <d v="2025-03-10T00:00:00"/>
    <s v="jtolle"/>
    <s v="hwitte"/>
    <n v="952318.31"/>
    <s v="CON"/>
    <s v="C"/>
    <s v="Nonlabor"/>
    <s v="TEC"/>
    <s v="CD-3A"/>
    <s v="BNL"/>
    <s v="Const.Fabricate"/>
    <s v="SC_MAG"/>
    <x v="9"/>
    <s v="S.P036"/>
    <s v="APP00289"/>
    <m/>
    <m/>
    <m/>
    <m/>
    <m/>
    <m/>
    <n v="544726.06999999995"/>
    <n v="407592.24"/>
    <m/>
    <m/>
    <m/>
    <m/>
    <m/>
    <m/>
    <m/>
    <m/>
    <m/>
    <x v="0"/>
    <x v="0"/>
    <m/>
  </r>
  <r>
    <s v=""/>
    <s v=" RD1_0307_2040"/>
    <s v="Solenoid for Gun - Wire and Accessories"/>
    <s v="6.02.03.07"/>
    <x v="0"/>
    <d v="2023-03-06T00:00:00"/>
    <d v="2024-03-04T00:00:00"/>
    <s v="apatil"/>
    <s v="wange"/>
    <n v="6050.05"/>
    <s v="CON"/>
    <s v="C"/>
    <s v="Nonlabor"/>
    <s v="OPC"/>
    <m/>
    <s v="BNL"/>
    <s v="R&amp;D"/>
    <s v="AD"/>
    <x v="3"/>
    <s v="B"/>
    <m/>
    <m/>
    <m/>
    <m/>
    <m/>
    <m/>
    <n v="3557.43"/>
    <n v="2492.62"/>
    <m/>
    <m/>
    <m/>
    <m/>
    <m/>
    <m/>
    <m/>
    <m/>
    <m/>
    <m/>
    <x v="0"/>
    <x v="0"/>
    <m/>
  </r>
  <r>
    <s v=""/>
    <s v=" RD1_0307_2180"/>
    <s v="Gun Electrodes and Feedthru - Atals - Reentrant Chamber"/>
    <s v="6.02.03.07"/>
    <x v="0"/>
    <d v="2022-12-12T00:00:00"/>
    <d v="2023-12-11T00:00:00"/>
    <s v="apatil"/>
    <s v="wange"/>
    <n v="20848.71"/>
    <s v="CON"/>
    <s v="C"/>
    <s v="Nonlabor"/>
    <s v="OPC"/>
    <m/>
    <s v="BNL"/>
    <s v="R&amp;D"/>
    <s v="AD"/>
    <x v="3"/>
    <s v="P.S274"/>
    <m/>
    <m/>
    <m/>
    <m/>
    <m/>
    <m/>
    <n v="16929.150000000001"/>
    <n v="3919.56"/>
    <m/>
    <m/>
    <m/>
    <m/>
    <m/>
    <m/>
    <m/>
    <m/>
    <m/>
    <m/>
    <x v="0"/>
    <x v="0"/>
    <m/>
  </r>
  <r>
    <s v=""/>
    <s v=" RD1_0307_2200"/>
    <s v="Gun Electrodes and Feedthru - Atals - Flange Adapter"/>
    <s v="6.02.03.07"/>
    <x v="0"/>
    <d v="2022-12-12T00:00:00"/>
    <d v="2023-12-11T00:00:00"/>
    <s v="apatil"/>
    <s v="wange"/>
    <n v="10420.15"/>
    <s v="CON"/>
    <s v="C"/>
    <s v="Nonlabor"/>
    <s v="OPC"/>
    <m/>
    <s v="BNL"/>
    <s v="R&amp;D"/>
    <s v="AD"/>
    <x v="3"/>
    <s v="P.S274"/>
    <m/>
    <m/>
    <m/>
    <m/>
    <m/>
    <m/>
    <n v="8461.16"/>
    <n v="1958.99"/>
    <m/>
    <m/>
    <m/>
    <m/>
    <m/>
    <m/>
    <m/>
    <m/>
    <m/>
    <m/>
    <x v="0"/>
    <x v="0"/>
    <m/>
  </r>
  <r>
    <s v=""/>
    <s v=" RD1_0307_2220"/>
    <s v="Gun Electrodes and Feedthru - Atals - 16.5&quot; Flage"/>
    <s v="6.02.03.07"/>
    <x v="0"/>
    <d v="2022-12-12T00:00:00"/>
    <d v="2023-12-11T00:00:00"/>
    <s v="apatil"/>
    <s v="wange"/>
    <n v="3765.93"/>
    <s v="CON"/>
    <s v="C"/>
    <s v="Nonlabor"/>
    <s v="OPC"/>
    <m/>
    <s v="BNL"/>
    <s v="R&amp;D"/>
    <s v="AD"/>
    <x v="3"/>
    <s v="P.S274"/>
    <m/>
    <m/>
    <m/>
    <m/>
    <m/>
    <m/>
    <n v="3057.93"/>
    <n v="707.99"/>
    <m/>
    <m/>
    <m/>
    <m/>
    <m/>
    <m/>
    <m/>
    <m/>
    <m/>
    <m/>
    <x v="0"/>
    <x v="0"/>
    <m/>
  </r>
  <r>
    <s v=""/>
    <s v=" RD1_0307_2240"/>
    <s v="Gun Electrodes and Feedthru - Atals - Flange Adapter"/>
    <s v="6.02.03.07"/>
    <x v="0"/>
    <d v="2022-12-12T00:00:00"/>
    <d v="2023-12-11T00:00:00"/>
    <s v="apatil"/>
    <s v="wange"/>
    <n v="3574.64"/>
    <s v="CON"/>
    <s v="C"/>
    <s v="Nonlabor"/>
    <s v="OPC"/>
    <m/>
    <s v="BNL"/>
    <s v="R&amp;D"/>
    <s v="AD"/>
    <x v="3"/>
    <s v="P.S274"/>
    <m/>
    <m/>
    <m/>
    <m/>
    <m/>
    <m/>
    <n v="2902.6"/>
    <n v="672.03"/>
    <m/>
    <m/>
    <m/>
    <m/>
    <m/>
    <m/>
    <m/>
    <m/>
    <m/>
    <m/>
    <x v="0"/>
    <x v="0"/>
    <m/>
  </r>
  <r>
    <s v=""/>
    <s v=" RD1_0307_2260"/>
    <s v="Gun Electrodes and Feedthru - Atals - Flange Adapter"/>
    <s v="6.02.03.07"/>
    <x v="0"/>
    <d v="2022-12-12T00:00:00"/>
    <d v="2023-12-11T00:00:00"/>
    <s v="apatil"/>
    <s v="wange"/>
    <n v="3574.64"/>
    <s v="CON"/>
    <s v="C"/>
    <s v="Nonlabor"/>
    <s v="OPC"/>
    <m/>
    <s v="BNL"/>
    <s v="R&amp;D"/>
    <s v="AD"/>
    <x v="3"/>
    <s v="P.S274"/>
    <m/>
    <m/>
    <m/>
    <m/>
    <m/>
    <m/>
    <n v="2902.6"/>
    <n v="672.03"/>
    <m/>
    <m/>
    <m/>
    <m/>
    <m/>
    <m/>
    <m/>
    <m/>
    <m/>
    <m/>
    <x v="0"/>
    <x v="0"/>
    <m/>
  </r>
  <r>
    <s v=""/>
    <s v=" RD1_0307_2400"/>
    <s v="Gun Electrodes and Feedthru - MPF - High Voltage Ceramic Feedthrough"/>
    <s v="6.02.03.07"/>
    <x v="0"/>
    <d v="2022-12-12T00:00:00"/>
    <d v="2023-12-11T00:00:00"/>
    <s v="apatil"/>
    <s v="wange"/>
    <n v="209002.12"/>
    <s v="CON"/>
    <s v="C"/>
    <s v="Nonlabor"/>
    <s v="OPC"/>
    <m/>
    <s v="BNL"/>
    <s v="R&amp;D"/>
    <s v="AD"/>
    <x v="3"/>
    <s v="P.S275"/>
    <m/>
    <m/>
    <m/>
    <m/>
    <m/>
    <m/>
    <n v="169709.72"/>
    <n v="39292.400000000001"/>
    <m/>
    <m/>
    <m/>
    <m/>
    <m/>
    <m/>
    <m/>
    <m/>
    <m/>
    <m/>
    <x v="0"/>
    <x v="0"/>
    <m/>
  </r>
  <r>
    <s v=""/>
    <s v=" RD1_0307_2460"/>
    <s v="Gun Electrodes and Feedthru - ADI-AVD - Ground Shroud"/>
    <s v="6.02.03.07"/>
    <x v="0"/>
    <d v="2022-10-03T00:00:00"/>
    <d v="2023-07-20T00:00:00"/>
    <s v="apatil"/>
    <s v="wange"/>
    <n v="2455.16"/>
    <s v="CON"/>
    <s v="C"/>
    <s v="Nonlabor"/>
    <s v="OPC"/>
    <m/>
    <s v="BNL"/>
    <s v="R&amp;D"/>
    <s v="AD"/>
    <x v="3"/>
    <s v="B"/>
    <m/>
    <m/>
    <m/>
    <m/>
    <m/>
    <m/>
    <n v="2455.16"/>
    <m/>
    <m/>
    <m/>
    <m/>
    <m/>
    <m/>
    <m/>
    <m/>
    <m/>
    <m/>
    <m/>
    <x v="0"/>
    <x v="0"/>
    <m/>
  </r>
  <r>
    <s v=""/>
    <s v=" RD1_0307_2280"/>
    <s v="Gun Electrodes and Feedthru - Atals - Machined Titanium Bellow and Chapeau"/>
    <s v="6.02.03.07"/>
    <x v="0"/>
    <d v="2022-12-12T00:00:00"/>
    <d v="2023-12-11T00:00:00"/>
    <s v="apatil"/>
    <s v="wange"/>
    <n v="3545.21"/>
    <s v="CON"/>
    <s v="C"/>
    <s v="Nonlabor"/>
    <s v="OPC"/>
    <m/>
    <s v="BNL"/>
    <s v="R&amp;D"/>
    <s v="AD"/>
    <x v="3"/>
    <s v="P.S274"/>
    <m/>
    <m/>
    <m/>
    <m/>
    <m/>
    <m/>
    <n v="2878.71"/>
    <n v="666.5"/>
    <m/>
    <m/>
    <m/>
    <m/>
    <m/>
    <m/>
    <m/>
    <m/>
    <m/>
    <m/>
    <x v="0"/>
    <x v="0"/>
    <m/>
  </r>
  <r>
    <s v=""/>
    <s v=" RD1_0307_2500"/>
    <s v="Gun Electrodes and Feedthru - Höganäs - Glidcop"/>
    <s v="6.02.03.07"/>
    <x v="0"/>
    <d v="2022-10-03T00:00:00"/>
    <d v="2023-07-20T00:00:00"/>
    <s v="apatil"/>
    <s v="wange"/>
    <n v="329.66"/>
    <s v="CON"/>
    <s v="C"/>
    <s v="Nonlabor"/>
    <s v="OPC"/>
    <m/>
    <s v="BNL"/>
    <s v="R&amp;D"/>
    <s v="AD"/>
    <x v="3"/>
    <s v="B"/>
    <m/>
    <m/>
    <m/>
    <m/>
    <m/>
    <m/>
    <n v="329.66"/>
    <m/>
    <m/>
    <m/>
    <m/>
    <m/>
    <m/>
    <m/>
    <m/>
    <m/>
    <m/>
    <m/>
    <x v="0"/>
    <x v="0"/>
    <m/>
  </r>
  <r>
    <s v=""/>
    <s v=" RD1_0307_2480"/>
    <s v="Gun Electrodes and Feedthru - ADI-AVD - Triple Point Shield"/>
    <s v="6.02.03.07"/>
    <x v="0"/>
    <d v="2022-10-03T00:00:00"/>
    <d v="2023-07-20T00:00:00"/>
    <s v="apatil"/>
    <s v="wange"/>
    <n v="5853.24"/>
    <s v="CON"/>
    <s v="C"/>
    <s v="Nonlabor"/>
    <s v="OPC"/>
    <m/>
    <s v="BNL"/>
    <s v="R&amp;D"/>
    <s v="AD"/>
    <x v="3"/>
    <s v="B"/>
    <m/>
    <m/>
    <m/>
    <m/>
    <m/>
    <m/>
    <n v="5853.24"/>
    <m/>
    <m/>
    <m/>
    <m/>
    <m/>
    <m/>
    <m/>
    <m/>
    <m/>
    <m/>
    <m/>
    <x v="0"/>
    <x v="0"/>
    <m/>
  </r>
  <r>
    <s v=""/>
    <s v=" RD1_0307_2620"/>
    <s v="Gun Electrodes and Feedthru - Mirrie Finishes - Polising Services"/>
    <s v="6.02.03.07"/>
    <x v="0"/>
    <d v="2022-10-03T00:00:00"/>
    <d v="2023-07-20T00:00:00"/>
    <s v="apatil"/>
    <s v="wange"/>
    <n v="4809.8500000000004"/>
    <s v="CON"/>
    <s v="C"/>
    <s v="Nonlabor"/>
    <s v="OPC"/>
    <m/>
    <s v="BNL"/>
    <s v="R&amp;D"/>
    <s v="AD"/>
    <x v="3"/>
    <s v="B"/>
    <m/>
    <m/>
    <m/>
    <m/>
    <m/>
    <m/>
    <n v="4809.8500000000004"/>
    <m/>
    <m/>
    <m/>
    <m/>
    <m/>
    <m/>
    <m/>
    <m/>
    <m/>
    <m/>
    <m/>
    <x v="0"/>
    <x v="0"/>
    <m/>
  </r>
  <r>
    <s v=""/>
    <s v=" RD1_0307_2540"/>
    <s v="Gun Electrodes and Feedthru - Dielectric Science - High Voltage Connector"/>
    <s v="6.02.03.07"/>
    <x v="0"/>
    <d v="2022-10-03T00:00:00"/>
    <d v="2023-07-20T00:00:00"/>
    <s v="apatil"/>
    <s v="wange"/>
    <n v="6793.02"/>
    <s v="CON"/>
    <s v="C"/>
    <s v="Nonlabor"/>
    <s v="OPC"/>
    <m/>
    <s v="BNL"/>
    <s v="R&amp;D"/>
    <s v="AD"/>
    <x v="3"/>
    <s v="B"/>
    <m/>
    <m/>
    <m/>
    <m/>
    <m/>
    <m/>
    <n v="6793.02"/>
    <m/>
    <m/>
    <m/>
    <m/>
    <m/>
    <m/>
    <m/>
    <m/>
    <m/>
    <m/>
    <m/>
    <x v="0"/>
    <x v="0"/>
    <m/>
  </r>
  <r>
    <s v=""/>
    <s v=" RD1_0307_2300"/>
    <s v="Gun Electrodes and Feedthru - Atals - Anode"/>
    <s v="6.02.03.07"/>
    <x v="0"/>
    <d v="2022-12-12T00:00:00"/>
    <d v="2023-08-28T00:00:00"/>
    <s v="apatil"/>
    <s v="wange"/>
    <n v="9650.0400000000009"/>
    <s v="CON"/>
    <s v="C"/>
    <s v="Nonlabor"/>
    <s v="OPC"/>
    <m/>
    <s v="BNL"/>
    <s v="R&amp;D"/>
    <s v="AD"/>
    <x v="3"/>
    <s v="P.S274"/>
    <m/>
    <m/>
    <m/>
    <m/>
    <m/>
    <m/>
    <n v="9650.0400000000009"/>
    <m/>
    <m/>
    <m/>
    <m/>
    <m/>
    <m/>
    <m/>
    <m/>
    <m/>
    <m/>
    <m/>
    <x v="0"/>
    <x v="0"/>
    <m/>
  </r>
  <r>
    <s v=""/>
    <s v=" RD1_0307_2660"/>
    <s v="Gun Electrodes and Feedthru - Polish - JLab"/>
    <s v="6.02.03.07"/>
    <x v="0"/>
    <d v="2022-12-12T00:00:00"/>
    <d v="2023-01-25T00:00:00"/>
    <s v="apatil"/>
    <s v="wange"/>
    <n v="17163.080000000002"/>
    <s v="CON"/>
    <s v="C"/>
    <s v="Nonlabor"/>
    <s v="OPC"/>
    <m/>
    <s v="BNL"/>
    <s v="R&amp;D"/>
    <s v="AD"/>
    <x v="3"/>
    <s v="B"/>
    <m/>
    <m/>
    <m/>
    <m/>
    <m/>
    <m/>
    <n v="17163.080000000002"/>
    <m/>
    <m/>
    <m/>
    <m/>
    <m/>
    <m/>
    <m/>
    <m/>
    <m/>
    <m/>
    <m/>
    <x v="0"/>
    <x v="0"/>
    <m/>
  </r>
  <r>
    <s v=""/>
    <s v=" RD1_0307_2700"/>
    <s v="Gun Electrodes and Feedthru - Clean - BNL"/>
    <s v="6.02.03.07"/>
    <x v="0"/>
    <d v="2022-12-12T00:00:00"/>
    <d v="2023-02-15T00:00:00"/>
    <s v="apatil"/>
    <s v="wange"/>
    <n v="9418.76"/>
    <s v="CON"/>
    <s v="C"/>
    <s v="Nonlabor"/>
    <s v="OPC"/>
    <m/>
    <s v="BNL"/>
    <s v="R&amp;D"/>
    <s v="AD"/>
    <x v="3"/>
    <s v="B"/>
    <m/>
    <m/>
    <m/>
    <m/>
    <m/>
    <m/>
    <n v="9418.76"/>
    <m/>
    <m/>
    <m/>
    <m/>
    <m/>
    <m/>
    <m/>
    <m/>
    <m/>
    <m/>
    <m/>
    <x v="0"/>
    <x v="0"/>
    <m/>
  </r>
  <r>
    <s v=""/>
    <s v=" RD1_0307_2680"/>
    <s v="Gun Electrodes and Feedthru - Glid cop material - MPF"/>
    <s v="6.02.03.07"/>
    <x v="0"/>
    <d v="2022-10-03T00:00:00"/>
    <d v="2023-07-20T00:00:00"/>
    <s v="apatil"/>
    <s v="wange"/>
    <n v="18626.12"/>
    <s v="CON"/>
    <s v="C"/>
    <s v="Nonlabor"/>
    <s v="OPC"/>
    <m/>
    <s v="BNL"/>
    <s v="R&amp;D"/>
    <s v="AD"/>
    <x v="3"/>
    <s v="B"/>
    <m/>
    <m/>
    <m/>
    <m/>
    <m/>
    <m/>
    <n v="18626.12"/>
    <m/>
    <m/>
    <m/>
    <m/>
    <m/>
    <m/>
    <m/>
    <m/>
    <m/>
    <m/>
    <m/>
    <x v="0"/>
    <x v="0"/>
    <m/>
  </r>
  <r>
    <s v=""/>
    <s v=" RD1_0307_2320"/>
    <s v="Gun Electrodes and Feedthru - Atlas - Glid cop material"/>
    <s v="6.02.03.07"/>
    <x v="0"/>
    <d v="2022-12-12T00:00:00"/>
    <d v="2023-12-11T00:00:00"/>
    <s v="apatil"/>
    <s v="wange"/>
    <n v="13559.65"/>
    <s v="CON"/>
    <s v="C"/>
    <s v="Nonlabor"/>
    <s v="OPC"/>
    <m/>
    <s v="BNL"/>
    <s v="R&amp;D"/>
    <s v="AD"/>
    <x v="3"/>
    <s v="P.S274"/>
    <m/>
    <m/>
    <m/>
    <m/>
    <m/>
    <m/>
    <n v="11010.44"/>
    <n v="2549.21"/>
    <m/>
    <m/>
    <m/>
    <m/>
    <m/>
    <m/>
    <m/>
    <m/>
    <m/>
    <m/>
    <x v="0"/>
    <x v="0"/>
    <m/>
  </r>
  <r>
    <s v=""/>
    <s v=" RD1_0307_2520"/>
    <s v="Gun Electrodes and Feedthru - Höganäs - Glid cop material"/>
    <s v="6.02.03.07"/>
    <x v="0"/>
    <d v="2022-10-03T00:00:00"/>
    <d v="2023-07-20T00:00:00"/>
    <s v="apatil"/>
    <s v="wange"/>
    <n v="319.19"/>
    <s v="CON"/>
    <s v="C"/>
    <s v="Nonlabor"/>
    <s v="OPC"/>
    <m/>
    <s v="BNL"/>
    <s v="R&amp;D"/>
    <s v="AD"/>
    <x v="3"/>
    <s v="B"/>
    <m/>
    <m/>
    <m/>
    <m/>
    <m/>
    <m/>
    <n v="319.19"/>
    <m/>
    <m/>
    <m/>
    <m/>
    <m/>
    <m/>
    <m/>
    <m/>
    <m/>
    <m/>
    <m/>
    <x v="0"/>
    <x v="0"/>
    <m/>
  </r>
  <r>
    <s v=""/>
    <s v=" RD1_0307_2720"/>
    <s v="Gun Electrodes and Feedthru - Glid cop material - UC components [Hardware/faseners]"/>
    <s v="6.02.03.07"/>
    <x v="0"/>
    <d v="2022-12-12T00:00:00"/>
    <d v="2023-12-11T00:00:00"/>
    <s v="apatil"/>
    <s v="wange"/>
    <n v="1410.74"/>
    <s v="CON"/>
    <s v="C"/>
    <s v="Nonlabor"/>
    <s v="OPC"/>
    <m/>
    <s v="BNL"/>
    <s v="R&amp;D"/>
    <s v="AD"/>
    <x v="3"/>
    <s v="B"/>
    <m/>
    <m/>
    <m/>
    <m/>
    <m/>
    <m/>
    <n v="1145.52"/>
    <n v="265.22000000000003"/>
    <m/>
    <m/>
    <m/>
    <m/>
    <m/>
    <m/>
    <m/>
    <m/>
    <m/>
    <m/>
    <x v="0"/>
    <x v="0"/>
    <m/>
  </r>
  <r>
    <s v=""/>
    <s v=" RD1_0307_2740"/>
    <s v="Gun Electrodes and Feedthru - Glid cop material - e-plastics"/>
    <s v="6.02.03.07"/>
    <x v="0"/>
    <d v="2022-12-12T00:00:00"/>
    <d v="2023-12-11T00:00:00"/>
    <s v="apatil"/>
    <s v="wange"/>
    <n v="2832.59"/>
    <s v="CON"/>
    <s v="C"/>
    <s v="Nonlabor"/>
    <s v="OPC"/>
    <m/>
    <s v="BNL"/>
    <s v="R&amp;D"/>
    <s v="AD"/>
    <x v="3"/>
    <s v="B"/>
    <m/>
    <m/>
    <m/>
    <m/>
    <m/>
    <m/>
    <n v="2300.06"/>
    <n v="532.53"/>
    <m/>
    <m/>
    <m/>
    <m/>
    <m/>
    <m/>
    <m/>
    <m/>
    <m/>
    <m/>
    <x v="0"/>
    <x v="0"/>
    <m/>
  </r>
  <r>
    <s v=""/>
    <s v=" RD1_0307_2760"/>
    <s v="Gun Electrodes and Feedthru - HV Islation Cage - FS Industries"/>
    <s v="6.02.03.07"/>
    <x v="0"/>
    <d v="2022-12-12T00:00:00"/>
    <d v="2023-12-11T00:00:00"/>
    <s v="apatil"/>
    <s v="wange"/>
    <n v="6219.09"/>
    <s v="CON"/>
    <s v="C"/>
    <s v="Nonlabor"/>
    <s v="OPC"/>
    <m/>
    <s v="BNL"/>
    <s v="R&amp;D"/>
    <s v="AD"/>
    <x v="3"/>
    <s v="B"/>
    <m/>
    <m/>
    <m/>
    <m/>
    <m/>
    <m/>
    <n v="5049.8999999999996"/>
    <n v="1169.19"/>
    <m/>
    <m/>
    <m/>
    <m/>
    <m/>
    <m/>
    <m/>
    <m/>
    <m/>
    <m/>
    <x v="0"/>
    <x v="0"/>
    <m/>
  </r>
  <r>
    <s v=""/>
    <s v=" RD1_0307_2600"/>
    <s v="Gun Electrodes and Feedthru - Dielectric Science - HV Islation Cage"/>
    <s v="6.02.03.07"/>
    <x v="0"/>
    <d v="2022-10-03T00:00:00"/>
    <d v="2023-07-20T00:00:00"/>
    <s v="apatil"/>
    <s v="wange"/>
    <n v="1678.63"/>
    <s v="CON"/>
    <s v="C"/>
    <s v="Nonlabor"/>
    <s v="OPC"/>
    <m/>
    <s v="BNL"/>
    <s v="R&amp;D"/>
    <s v="AD"/>
    <x v="3"/>
    <s v="B"/>
    <m/>
    <m/>
    <m/>
    <m/>
    <m/>
    <m/>
    <n v="1678.63"/>
    <m/>
    <m/>
    <m/>
    <m/>
    <m/>
    <m/>
    <m/>
    <m/>
    <m/>
    <m/>
    <m/>
    <x v="0"/>
    <x v="0"/>
    <m/>
  </r>
  <r>
    <s v=""/>
    <s v=" RD1_0307_2580"/>
    <s v="Gun Electrodes and Feedthru - Dielectric Science - HV Islation Cage"/>
    <s v="6.02.03.07"/>
    <x v="0"/>
    <d v="2022-10-03T00:00:00"/>
    <d v="2023-07-20T00:00:00"/>
    <s v="apatil"/>
    <s v="wange"/>
    <n v="2397.6"/>
    <s v="CON"/>
    <s v="C"/>
    <s v="Nonlabor"/>
    <s v="OPC"/>
    <m/>
    <s v="BNL"/>
    <s v="R&amp;D"/>
    <s v="AD"/>
    <x v="3"/>
    <s v="B"/>
    <m/>
    <m/>
    <m/>
    <m/>
    <m/>
    <m/>
    <n v="2397.6"/>
    <m/>
    <m/>
    <m/>
    <m/>
    <m/>
    <m/>
    <m/>
    <m/>
    <m/>
    <m/>
    <m/>
    <x v="0"/>
    <x v="0"/>
    <m/>
  </r>
  <r>
    <s v=""/>
    <s v=" RD1_0307_2640"/>
    <s v="Gun Electrodes and Feedthru - Vendor Fabrication - MDC - 10CFR851 Compliance Burst Disk"/>
    <s v="6.02.03.07"/>
    <x v="0"/>
    <d v="2022-10-03T00:00:00"/>
    <d v="2023-07-20T00:00:00"/>
    <s v="apatil"/>
    <s v="wange"/>
    <n v="500.24"/>
    <s v="CON"/>
    <s v="C"/>
    <s v="Nonlabor"/>
    <s v="OPC"/>
    <m/>
    <s v="BNL"/>
    <s v="R&amp;D"/>
    <s v="AD"/>
    <x v="3"/>
    <s v="B"/>
    <m/>
    <m/>
    <m/>
    <m/>
    <m/>
    <m/>
    <n v="500.24"/>
    <m/>
    <m/>
    <m/>
    <m/>
    <m/>
    <m/>
    <m/>
    <m/>
    <m/>
    <m/>
    <m/>
    <x v="0"/>
    <x v="0"/>
    <m/>
  </r>
  <r>
    <s v=""/>
    <s v=" RD1_0307_2560"/>
    <s v="Gun Electrodes and Feedthru - Dielectric Science - HV Islation Cage"/>
    <s v="6.02.03.07"/>
    <x v="0"/>
    <d v="2022-10-03T00:00:00"/>
    <d v="2023-07-20T00:00:00"/>
    <s v="apatil"/>
    <s v="wange"/>
    <n v="54281.37"/>
    <s v="CON"/>
    <s v="C"/>
    <s v="Nonlabor"/>
    <s v="OPC"/>
    <m/>
    <s v="BNL"/>
    <s v="R&amp;D"/>
    <s v="AD"/>
    <x v="3"/>
    <s v="B"/>
    <m/>
    <m/>
    <m/>
    <m/>
    <m/>
    <m/>
    <n v="54281.37"/>
    <m/>
    <m/>
    <m/>
    <m/>
    <m/>
    <m/>
    <m/>
    <m/>
    <m/>
    <m/>
    <m/>
    <x v="0"/>
    <x v="0"/>
    <m/>
  </r>
  <r>
    <s v=""/>
    <s v=" RD_0309_1081"/>
    <s v="ESR Vacuum Development - Develop Simulation Geometry from Conceptual Models"/>
    <s v="6.02.03.06.01"/>
    <x v="0"/>
    <d v="2021-10-01T00:00:00"/>
    <d v="2021-10-29T00:00:00"/>
    <s v="rnavarrol"/>
    <s v="chetzel"/>
    <n v="0"/>
    <s v="EDIA"/>
    <s v="C"/>
    <s v="Labor"/>
    <s v="OPC"/>
    <m/>
    <s v="BNL"/>
    <s v="R&amp;D"/>
    <s v="VAC"/>
    <x v="3"/>
    <m/>
    <m/>
    <m/>
    <m/>
    <m/>
    <m/>
    <m/>
    <m/>
    <m/>
    <m/>
    <m/>
    <m/>
    <m/>
    <m/>
    <m/>
    <m/>
    <m/>
    <m/>
    <m/>
    <x v="0"/>
    <x v="0"/>
    <m/>
  </r>
  <r>
    <s v=""/>
    <s v=" RD_0309_1081"/>
    <s v="ESR Vacuum Development - Develop Simulation Geometry from Conceptual Models"/>
    <s v="6.02.03.06.01"/>
    <x v="0"/>
    <d v="2021-10-01T00:00:00"/>
    <d v="2021-10-29T00:00:00"/>
    <s v="rnavarrol"/>
    <s v="chetzel"/>
    <n v="0"/>
    <s v="EDIA"/>
    <s v="C"/>
    <s v="Labor"/>
    <s v="OPC"/>
    <m/>
    <s v="BNL"/>
    <s v="R&amp;D"/>
    <s v="VAC"/>
    <x v="3"/>
    <m/>
    <m/>
    <m/>
    <m/>
    <m/>
    <m/>
    <m/>
    <m/>
    <m/>
    <m/>
    <m/>
    <m/>
    <m/>
    <m/>
    <m/>
    <m/>
    <m/>
    <m/>
    <m/>
    <x v="0"/>
    <x v="0"/>
    <m/>
  </r>
  <r>
    <s v=""/>
    <s v=" RD_0309_1081"/>
    <s v="ESR Vacuum Development - Develop Simulation Geometry from Conceptual Models"/>
    <s v="6.02.03.06.01"/>
    <x v="0"/>
    <d v="2021-10-01T00:00:00"/>
    <d v="2021-10-29T00:00:00"/>
    <s v="rnavarrol"/>
    <s v="chetzel"/>
    <n v="0"/>
    <s v="EDIA"/>
    <s v="C"/>
    <s v="Labor"/>
    <s v="OPC"/>
    <m/>
    <s v="BNL"/>
    <s v="R&amp;D"/>
    <s v="VAC"/>
    <x v="3"/>
    <m/>
    <m/>
    <m/>
    <m/>
    <m/>
    <m/>
    <m/>
    <m/>
    <m/>
    <m/>
    <m/>
    <m/>
    <m/>
    <m/>
    <m/>
    <m/>
    <m/>
    <m/>
    <m/>
    <x v="0"/>
    <x v="0"/>
    <m/>
  </r>
  <r>
    <s v=""/>
    <s v=" RD_0309_1081"/>
    <s v="ESR Vacuum Development - Develop Simulation Geometry from Conceptual Models"/>
    <s v="6.02.03.06.01"/>
    <x v="0"/>
    <d v="2021-10-01T00:00:00"/>
    <d v="2021-10-29T00:00:00"/>
    <s v="rnavarrol"/>
    <s v="chetzel"/>
    <n v="0"/>
    <s v="EDIA"/>
    <s v="C"/>
    <s v="Labor"/>
    <s v="OPC"/>
    <m/>
    <s v="BNL"/>
    <s v="R&amp;D"/>
    <s v="VAC"/>
    <x v="3"/>
    <m/>
    <m/>
    <m/>
    <m/>
    <m/>
    <m/>
    <m/>
    <m/>
    <m/>
    <m/>
    <m/>
    <m/>
    <m/>
    <m/>
    <m/>
    <m/>
    <m/>
    <m/>
    <m/>
    <x v="0"/>
    <x v="0"/>
    <m/>
  </r>
  <r>
    <s v=""/>
    <s v=" RD_0309_1082"/>
    <s v="ESR Vacuum Development - Establish and Collect Boundary Conditions"/>
    <s v="6.02.03.06.01"/>
    <x v="0"/>
    <d v="2021-11-01T00:00:00"/>
    <d v="2021-11-22T00:00:00"/>
    <s v="rnavarrol"/>
    <s v="chetzel"/>
    <n v="0"/>
    <s v="EDIA"/>
    <s v="C"/>
    <s v="Labor"/>
    <s v="OPC"/>
    <m/>
    <s v="BNL"/>
    <s v="R&amp;D"/>
    <s v="VAC"/>
    <x v="3"/>
    <m/>
    <m/>
    <m/>
    <m/>
    <m/>
    <m/>
    <m/>
    <m/>
    <m/>
    <m/>
    <m/>
    <m/>
    <m/>
    <m/>
    <m/>
    <m/>
    <m/>
    <m/>
    <m/>
    <x v="0"/>
    <x v="0"/>
    <m/>
  </r>
  <r>
    <s v=""/>
    <s v=" RD_0309_1082"/>
    <s v="ESR Vacuum Development - Establish and Collect Boundary Conditions"/>
    <s v="6.02.03.06.01"/>
    <x v="0"/>
    <d v="2021-11-01T00:00:00"/>
    <d v="2021-11-22T00:00:00"/>
    <s v="rnavarrol"/>
    <s v="chetzel"/>
    <n v="0"/>
    <s v="EDIA"/>
    <s v="C"/>
    <s v="Labor"/>
    <s v="OPC"/>
    <m/>
    <s v="BNL"/>
    <s v="R&amp;D"/>
    <s v="VAC"/>
    <x v="3"/>
    <m/>
    <m/>
    <m/>
    <m/>
    <m/>
    <m/>
    <m/>
    <m/>
    <m/>
    <m/>
    <m/>
    <m/>
    <m/>
    <m/>
    <m/>
    <m/>
    <m/>
    <m/>
    <m/>
    <x v="0"/>
    <x v="0"/>
    <m/>
  </r>
  <r>
    <s v=""/>
    <s v=" RD_0309_1082"/>
    <s v="ESR Vacuum Development - Establish and Collect Boundary Conditions"/>
    <s v="6.02.03.06.01"/>
    <x v="0"/>
    <d v="2021-11-01T00:00:00"/>
    <d v="2021-11-22T00:00:00"/>
    <s v="rnavarrol"/>
    <s v="chetzel"/>
    <n v="0"/>
    <s v="EDIA"/>
    <s v="C"/>
    <s v="Labor"/>
    <s v="OPC"/>
    <m/>
    <s v="BNL"/>
    <s v="R&amp;D"/>
    <s v="VAC"/>
    <x v="3"/>
    <m/>
    <m/>
    <m/>
    <m/>
    <m/>
    <m/>
    <m/>
    <m/>
    <m/>
    <m/>
    <m/>
    <m/>
    <m/>
    <m/>
    <m/>
    <m/>
    <m/>
    <m/>
    <m/>
    <x v="0"/>
    <x v="0"/>
    <m/>
  </r>
  <r>
    <s v=""/>
    <s v=" RD_0309_1082"/>
    <s v="ESR Vacuum Development - Establish and Collect Boundary Conditions"/>
    <s v="6.02.03.06.01"/>
    <x v="0"/>
    <d v="2021-11-01T00:00:00"/>
    <d v="2021-11-22T00:00:00"/>
    <s v="rnavarrol"/>
    <s v="chetzel"/>
    <n v="0"/>
    <s v="EDIA"/>
    <s v="C"/>
    <s v="Labor"/>
    <s v="OPC"/>
    <m/>
    <s v="BNL"/>
    <s v="R&amp;D"/>
    <s v="VAC"/>
    <x v="3"/>
    <m/>
    <m/>
    <m/>
    <m/>
    <m/>
    <m/>
    <m/>
    <m/>
    <m/>
    <m/>
    <m/>
    <m/>
    <m/>
    <m/>
    <m/>
    <m/>
    <m/>
    <m/>
    <m/>
    <x v="0"/>
    <x v="0"/>
    <m/>
  </r>
  <r>
    <s v=""/>
    <s v=" RD_0309_1083"/>
    <s v="ESR Vacuum Development - Optimize Design Parameters"/>
    <s v="6.02.03.06.01"/>
    <x v="0"/>
    <d v="2021-11-23T00:00:00"/>
    <d v="2022-02-07T00:00:00"/>
    <s v="rnavarrol"/>
    <s v="chetzel"/>
    <n v="0"/>
    <s v="EDIA"/>
    <s v="C"/>
    <s v="Labor"/>
    <s v="OPC"/>
    <m/>
    <s v="BNL"/>
    <s v="R&amp;D"/>
    <s v="VAC"/>
    <x v="3"/>
    <m/>
    <m/>
    <m/>
    <m/>
    <m/>
    <m/>
    <m/>
    <m/>
    <m/>
    <m/>
    <m/>
    <m/>
    <m/>
    <m/>
    <m/>
    <m/>
    <m/>
    <m/>
    <m/>
    <x v="0"/>
    <x v="0"/>
    <m/>
  </r>
  <r>
    <s v=""/>
    <s v=" RD_0309_1083"/>
    <s v="ESR Vacuum Development - Optimize Design Parameters"/>
    <s v="6.02.03.06.01"/>
    <x v="0"/>
    <d v="2021-11-23T00:00:00"/>
    <d v="2022-02-07T00:00:00"/>
    <s v="rnavarrol"/>
    <s v="chetzel"/>
    <n v="0"/>
    <s v="EDIA"/>
    <s v="C"/>
    <s v="Labor"/>
    <s v="OPC"/>
    <m/>
    <s v="BNL"/>
    <s v="R&amp;D"/>
    <s v="VAC"/>
    <x v="3"/>
    <m/>
    <m/>
    <m/>
    <m/>
    <m/>
    <m/>
    <m/>
    <m/>
    <m/>
    <m/>
    <m/>
    <m/>
    <m/>
    <m/>
    <m/>
    <m/>
    <m/>
    <m/>
    <m/>
    <x v="0"/>
    <x v="0"/>
    <m/>
  </r>
  <r>
    <s v=""/>
    <s v=" RD_0309_1083"/>
    <s v="ESR Vacuum Development - Optimize Design Parameters"/>
    <s v="6.02.03.06.01"/>
    <x v="0"/>
    <d v="2021-11-23T00:00:00"/>
    <d v="2022-02-07T00:00:00"/>
    <s v="rnavarrol"/>
    <s v="chetzel"/>
    <n v="0"/>
    <s v="EDIA"/>
    <s v="C"/>
    <s v="Labor"/>
    <s v="OPC"/>
    <m/>
    <s v="BNL"/>
    <s v="R&amp;D"/>
    <s v="VAC"/>
    <x v="3"/>
    <m/>
    <m/>
    <m/>
    <m/>
    <m/>
    <m/>
    <m/>
    <m/>
    <m/>
    <m/>
    <m/>
    <m/>
    <m/>
    <m/>
    <m/>
    <m/>
    <m/>
    <m/>
    <m/>
    <x v="0"/>
    <x v="0"/>
    <m/>
  </r>
  <r>
    <s v=""/>
    <s v=" RD_0309_1083"/>
    <s v="ESR Vacuum Development - Optimize Design Parameters"/>
    <s v="6.02.03.06.01"/>
    <x v="0"/>
    <d v="2021-11-23T00:00:00"/>
    <d v="2022-02-07T00:00:00"/>
    <s v="rnavarrol"/>
    <s v="chetzel"/>
    <n v="0"/>
    <s v="EDIA"/>
    <s v="C"/>
    <s v="Labor"/>
    <s v="OPC"/>
    <m/>
    <s v="BNL"/>
    <s v="R&amp;D"/>
    <s v="VAC"/>
    <x v="3"/>
    <m/>
    <m/>
    <m/>
    <m/>
    <m/>
    <m/>
    <m/>
    <m/>
    <m/>
    <m/>
    <m/>
    <m/>
    <m/>
    <m/>
    <m/>
    <m/>
    <m/>
    <m/>
    <m/>
    <x v="0"/>
    <x v="0"/>
    <m/>
  </r>
  <r>
    <s v=""/>
    <s v=" RD_0309_1084"/>
    <s v="ESR Vacuum Development - Select Design Parameters"/>
    <s v="6.02.03.06.01"/>
    <x v="0"/>
    <d v="2022-02-08T00:00:00"/>
    <d v="2022-03-08T00:00:00"/>
    <s v="rnavarrol"/>
    <s v="chetzel"/>
    <n v="0"/>
    <s v="EDIA"/>
    <s v="C"/>
    <s v="Labor"/>
    <s v="OPC"/>
    <m/>
    <s v="BNL"/>
    <s v="R&amp;D"/>
    <s v="VAC"/>
    <x v="3"/>
    <m/>
    <m/>
    <m/>
    <m/>
    <m/>
    <m/>
    <m/>
    <m/>
    <m/>
    <m/>
    <m/>
    <m/>
    <m/>
    <m/>
    <m/>
    <m/>
    <m/>
    <m/>
    <m/>
    <x v="0"/>
    <x v="0"/>
    <m/>
  </r>
  <r>
    <s v=""/>
    <s v=" RD_0309_1084"/>
    <s v="ESR Vacuum Development - Select Design Parameters"/>
    <s v="6.02.03.06.01"/>
    <x v="0"/>
    <d v="2022-02-08T00:00:00"/>
    <d v="2022-03-08T00:00:00"/>
    <s v="rnavarrol"/>
    <s v="chetzel"/>
    <n v="0"/>
    <s v="EDIA"/>
    <s v="C"/>
    <s v="Labor"/>
    <s v="OPC"/>
    <m/>
    <s v="BNL"/>
    <s v="R&amp;D"/>
    <s v="VAC"/>
    <x v="3"/>
    <m/>
    <m/>
    <m/>
    <m/>
    <m/>
    <m/>
    <m/>
    <m/>
    <m/>
    <m/>
    <m/>
    <m/>
    <m/>
    <m/>
    <m/>
    <m/>
    <m/>
    <m/>
    <m/>
    <x v="0"/>
    <x v="0"/>
    <m/>
  </r>
  <r>
    <s v=""/>
    <s v=" RD_0309_1084"/>
    <s v="ESR Vacuum Development - Select Design Parameters"/>
    <s v="6.02.03.06.01"/>
    <x v="0"/>
    <d v="2022-02-08T00:00:00"/>
    <d v="2022-03-08T00:00:00"/>
    <s v="rnavarrol"/>
    <s v="chetzel"/>
    <n v="0"/>
    <s v="EDIA"/>
    <s v="C"/>
    <s v="Labor"/>
    <s v="OPC"/>
    <m/>
    <s v="BNL"/>
    <s v="R&amp;D"/>
    <s v="VAC"/>
    <x v="3"/>
    <m/>
    <m/>
    <m/>
    <m/>
    <m/>
    <m/>
    <m/>
    <m/>
    <m/>
    <m/>
    <m/>
    <m/>
    <m/>
    <m/>
    <m/>
    <m/>
    <m/>
    <m/>
    <m/>
    <x v="0"/>
    <x v="0"/>
    <m/>
  </r>
  <r>
    <s v=""/>
    <s v=" RD_0309_1084"/>
    <s v="ESR Vacuum Development - Select Design Parameters"/>
    <s v="6.02.03.06.01"/>
    <x v="0"/>
    <d v="2022-02-08T00:00:00"/>
    <d v="2022-03-08T00:00:00"/>
    <s v="rnavarrol"/>
    <s v="chetzel"/>
    <n v="0"/>
    <s v="EDIA"/>
    <s v="C"/>
    <s v="Labor"/>
    <s v="OPC"/>
    <m/>
    <s v="BNL"/>
    <s v="R&amp;D"/>
    <s v="VAC"/>
    <x v="3"/>
    <m/>
    <m/>
    <m/>
    <m/>
    <m/>
    <m/>
    <m/>
    <m/>
    <m/>
    <m/>
    <m/>
    <m/>
    <m/>
    <m/>
    <m/>
    <m/>
    <m/>
    <m/>
    <m/>
    <x v="0"/>
    <x v="0"/>
    <m/>
  </r>
  <r>
    <s v=""/>
    <s v=" RD_0309_1207"/>
    <s v="ESR Vacuum Development - Vacuum chamber cross sections and Weld Development - Funding Phase 2"/>
    <s v="6.02.03.06.01"/>
    <x v="1"/>
    <d v="2022-10-03T00:00:00"/>
    <d v="2022-11-21T00:00:00"/>
    <s v="rnavarrol"/>
    <s v="chetzel"/>
    <n v="62262.2"/>
    <s v="CON"/>
    <s v="C"/>
    <s v="Nonlabor"/>
    <s v="OPC"/>
    <m/>
    <s v="BNL"/>
    <s v="R&amp;D"/>
    <s v="VAC"/>
    <x v="3"/>
    <s v="P"/>
    <s v="APP00095"/>
    <m/>
    <m/>
    <m/>
    <m/>
    <m/>
    <n v="62262.2"/>
    <m/>
    <m/>
    <m/>
    <m/>
    <m/>
    <m/>
    <m/>
    <m/>
    <m/>
    <m/>
    <m/>
    <x v="0"/>
    <x v="0"/>
    <m/>
  </r>
  <r>
    <s v=""/>
    <s v=" RD_0309_1208"/>
    <s v="ESR Vacuum Development - Vacuum chamber cross sections and Weld Development - Funding Phase 3"/>
    <s v="6.02.03.06.01"/>
    <x v="1"/>
    <d v="2022-11-22T00:00:00"/>
    <d v="2023-02-13T00:00:00"/>
    <s v="rnavarrol"/>
    <s v="chetzel"/>
    <n v="205218.06"/>
    <s v="CON"/>
    <s v="C"/>
    <s v="Nonlabor"/>
    <s v="OPC"/>
    <m/>
    <s v="BNL"/>
    <s v="R&amp;D"/>
    <s v="VAC"/>
    <x v="3"/>
    <s v="P"/>
    <s v="APP00095"/>
    <m/>
    <m/>
    <m/>
    <m/>
    <m/>
    <n v="205218.06"/>
    <m/>
    <m/>
    <m/>
    <m/>
    <m/>
    <m/>
    <m/>
    <m/>
    <m/>
    <m/>
    <m/>
    <x v="0"/>
    <x v="0"/>
    <m/>
  </r>
  <r>
    <s v=""/>
    <s v=" RD_0309_1201"/>
    <s v="ESR Vacuum Development - Vacuum chamber cross sections - Finalize and Release Drawings"/>
    <s v="6.02.03.06.01"/>
    <x v="0"/>
    <d v="2022-06-02T00:00:00"/>
    <d v="2022-06-29T00:00:00"/>
    <s v="rnavarrol"/>
    <s v="chetzel"/>
    <n v="0"/>
    <s v="EDIA"/>
    <s v="C"/>
    <s v="Labor"/>
    <s v="OPC"/>
    <m/>
    <s v="BNL"/>
    <s v="R&amp;D"/>
    <s v="VAC"/>
    <x v="3"/>
    <m/>
    <m/>
    <m/>
    <m/>
    <m/>
    <m/>
    <m/>
    <m/>
    <m/>
    <m/>
    <m/>
    <m/>
    <m/>
    <m/>
    <m/>
    <m/>
    <m/>
    <m/>
    <m/>
    <x v="0"/>
    <x v="0"/>
    <m/>
  </r>
  <r>
    <s v=""/>
    <s v=" RD_0309_1201"/>
    <s v="ESR Vacuum Development - Vacuum chamber cross sections - Finalize and Release Drawings"/>
    <s v="6.02.03.06.01"/>
    <x v="0"/>
    <d v="2022-06-02T00:00:00"/>
    <d v="2022-06-29T00:00:00"/>
    <s v="rnavarrol"/>
    <s v="chetzel"/>
    <n v="0"/>
    <s v="EDIA"/>
    <s v="C"/>
    <s v="Labor"/>
    <s v="OPC"/>
    <m/>
    <s v="BNL"/>
    <s v="R&amp;D"/>
    <s v="VAC"/>
    <x v="3"/>
    <m/>
    <m/>
    <m/>
    <m/>
    <m/>
    <m/>
    <m/>
    <m/>
    <m/>
    <m/>
    <m/>
    <m/>
    <m/>
    <m/>
    <m/>
    <m/>
    <m/>
    <m/>
    <m/>
    <x v="0"/>
    <x v="0"/>
    <m/>
  </r>
  <r>
    <s v=""/>
    <s v=" RD_0309_1201"/>
    <s v="ESR Vacuum Development - Vacuum chamber cross sections - Finalize and Release Drawings"/>
    <s v="6.02.03.06.01"/>
    <x v="0"/>
    <d v="2022-06-02T00:00:00"/>
    <d v="2022-06-29T00:00:00"/>
    <s v="rnavarrol"/>
    <s v="chetzel"/>
    <n v="0"/>
    <s v="EDIA"/>
    <s v="C"/>
    <s v="Labor"/>
    <s v="OPC"/>
    <m/>
    <s v="BNL"/>
    <s v="R&amp;D"/>
    <s v="VAC"/>
    <x v="3"/>
    <m/>
    <m/>
    <m/>
    <m/>
    <m/>
    <m/>
    <m/>
    <m/>
    <m/>
    <m/>
    <m/>
    <m/>
    <m/>
    <m/>
    <m/>
    <m/>
    <m/>
    <m/>
    <m/>
    <x v="0"/>
    <x v="0"/>
    <m/>
  </r>
  <r>
    <s v=""/>
    <s v=" RD_0309_1201"/>
    <s v="ESR Vacuum Development - Vacuum chamber cross sections - Finalize and Release Drawings"/>
    <s v="6.02.03.06.01"/>
    <x v="0"/>
    <d v="2022-06-02T00:00:00"/>
    <d v="2022-06-29T00:00:00"/>
    <s v="rnavarrol"/>
    <s v="chetzel"/>
    <n v="0"/>
    <s v="EDIA"/>
    <s v="C"/>
    <s v="Labor"/>
    <s v="OPC"/>
    <m/>
    <s v="BNL"/>
    <s v="R&amp;D"/>
    <s v="VAC"/>
    <x v="3"/>
    <m/>
    <m/>
    <m/>
    <m/>
    <m/>
    <m/>
    <m/>
    <m/>
    <m/>
    <m/>
    <m/>
    <m/>
    <m/>
    <m/>
    <m/>
    <m/>
    <m/>
    <m/>
    <m/>
    <x v="0"/>
    <x v="0"/>
    <m/>
  </r>
  <r>
    <s v=""/>
    <s v=" RD_0309_1201"/>
    <s v="ESR Vacuum Development - Vacuum chamber cross sections - Finalize and Release Drawings"/>
    <s v="6.02.03.06.01"/>
    <x v="0"/>
    <d v="2022-06-02T00:00:00"/>
    <d v="2022-06-29T00:00:00"/>
    <s v="rnavarrol"/>
    <s v="chetzel"/>
    <n v="0"/>
    <s v="EDIA"/>
    <s v="C"/>
    <s v="Labor"/>
    <s v="OPC"/>
    <m/>
    <s v="BNL"/>
    <s v="R&amp;D"/>
    <s v="VAC"/>
    <x v="3"/>
    <m/>
    <m/>
    <m/>
    <m/>
    <m/>
    <m/>
    <m/>
    <m/>
    <m/>
    <m/>
    <m/>
    <m/>
    <m/>
    <m/>
    <m/>
    <m/>
    <m/>
    <m/>
    <m/>
    <x v="0"/>
    <x v="0"/>
    <m/>
  </r>
  <r>
    <s v=""/>
    <s v=" RD_0309_1202"/>
    <s v="ESR Vacuum Development - Vacuum chamber cross sections - Prepare SOW and Specification"/>
    <s v="6.02.03.06.01"/>
    <x v="0"/>
    <d v="2022-07-05T00:00:00"/>
    <d v="2022-08-15T00:00:00"/>
    <s v="rnavarrol"/>
    <s v="chetzel"/>
    <n v="0"/>
    <s v="EDIA"/>
    <s v="C"/>
    <s v="Labor"/>
    <s v="OPC"/>
    <m/>
    <s v="BNL"/>
    <s v="R&amp;D"/>
    <s v="VAC"/>
    <x v="3"/>
    <m/>
    <m/>
    <m/>
    <m/>
    <m/>
    <m/>
    <m/>
    <m/>
    <m/>
    <m/>
    <m/>
    <m/>
    <m/>
    <m/>
    <m/>
    <m/>
    <m/>
    <m/>
    <m/>
    <x v="0"/>
    <x v="0"/>
    <m/>
  </r>
  <r>
    <s v=""/>
    <s v=" RD_0309_1202"/>
    <s v="ESR Vacuum Development - Vacuum chamber cross sections - Prepare SOW and Specification"/>
    <s v="6.02.03.06.01"/>
    <x v="0"/>
    <d v="2022-07-05T00:00:00"/>
    <d v="2022-08-15T00:00:00"/>
    <s v="rnavarrol"/>
    <s v="chetzel"/>
    <n v="0"/>
    <s v="EDIA"/>
    <s v="C"/>
    <s v="Labor"/>
    <s v="OPC"/>
    <m/>
    <s v="BNL"/>
    <s v="R&amp;D"/>
    <s v="VAC"/>
    <x v="3"/>
    <m/>
    <m/>
    <m/>
    <m/>
    <m/>
    <m/>
    <m/>
    <m/>
    <m/>
    <m/>
    <m/>
    <m/>
    <m/>
    <m/>
    <m/>
    <m/>
    <m/>
    <m/>
    <m/>
    <x v="0"/>
    <x v="0"/>
    <m/>
  </r>
  <r>
    <s v=""/>
    <s v=" RD_0309_1202"/>
    <s v="ESR Vacuum Development - Vacuum chamber cross sections - Prepare SOW and Specification"/>
    <s v="6.02.03.06.01"/>
    <x v="0"/>
    <d v="2022-07-05T00:00:00"/>
    <d v="2022-08-15T00:00:00"/>
    <s v="rnavarrol"/>
    <s v="chetzel"/>
    <n v="0"/>
    <s v="EDIA"/>
    <s v="C"/>
    <s v="Labor"/>
    <s v="OPC"/>
    <m/>
    <s v="BNL"/>
    <s v="R&amp;D"/>
    <s v="VAC"/>
    <x v="3"/>
    <m/>
    <m/>
    <m/>
    <m/>
    <m/>
    <m/>
    <m/>
    <m/>
    <m/>
    <m/>
    <m/>
    <m/>
    <m/>
    <m/>
    <m/>
    <m/>
    <m/>
    <m/>
    <m/>
    <x v="0"/>
    <x v="0"/>
    <m/>
  </r>
  <r>
    <s v=""/>
    <s v=" RD_0309_1202"/>
    <s v="ESR Vacuum Development - Vacuum chamber cross sections - Prepare SOW and Specification"/>
    <s v="6.02.03.06.01"/>
    <x v="0"/>
    <d v="2022-07-05T00:00:00"/>
    <d v="2022-08-15T00:00:00"/>
    <s v="rnavarrol"/>
    <s v="chetzel"/>
    <n v="0"/>
    <s v="EDIA"/>
    <s v="C"/>
    <s v="Labor"/>
    <s v="OPC"/>
    <m/>
    <s v="BNL"/>
    <s v="R&amp;D"/>
    <s v="VAC"/>
    <x v="3"/>
    <m/>
    <m/>
    <m/>
    <m/>
    <m/>
    <m/>
    <m/>
    <m/>
    <m/>
    <m/>
    <m/>
    <m/>
    <m/>
    <m/>
    <m/>
    <m/>
    <m/>
    <m/>
    <m/>
    <x v="0"/>
    <x v="0"/>
    <m/>
  </r>
  <r>
    <s v=""/>
    <s v=" RD_0309_1202"/>
    <s v="ESR Vacuum Development - Vacuum chamber cross sections - Prepare SOW and Specification"/>
    <s v="6.02.03.06.01"/>
    <x v="0"/>
    <d v="2022-07-05T00:00:00"/>
    <d v="2022-08-15T00:00:00"/>
    <s v="rnavarrol"/>
    <s v="chetzel"/>
    <n v="0"/>
    <s v="EDIA"/>
    <s v="C"/>
    <s v="Labor"/>
    <s v="OPC"/>
    <m/>
    <s v="BNL"/>
    <s v="R&amp;D"/>
    <s v="VAC"/>
    <x v="3"/>
    <m/>
    <m/>
    <m/>
    <m/>
    <m/>
    <m/>
    <m/>
    <m/>
    <m/>
    <m/>
    <m/>
    <m/>
    <m/>
    <m/>
    <m/>
    <m/>
    <m/>
    <m/>
    <m/>
    <x v="0"/>
    <x v="0"/>
    <m/>
  </r>
  <r>
    <s v=""/>
    <s v=" RD_0309_1203"/>
    <s v="ESR Vacuum Development - Vacuum chamber cross sections - Review Vendor Quotes and Proposals"/>
    <s v="6.02.03.06.01"/>
    <x v="0"/>
    <d v="2022-08-16T00:00:00"/>
    <d v="2022-08-29T00:00:00"/>
    <s v="rnavarrol"/>
    <s v="chetzel"/>
    <n v="0"/>
    <s v="EDIA"/>
    <s v="C"/>
    <s v="Labor"/>
    <s v="OPC"/>
    <m/>
    <s v="BNL"/>
    <s v="R&amp;D"/>
    <s v="VAC"/>
    <x v="3"/>
    <m/>
    <m/>
    <m/>
    <m/>
    <m/>
    <m/>
    <m/>
    <m/>
    <m/>
    <m/>
    <m/>
    <m/>
    <m/>
    <m/>
    <m/>
    <m/>
    <m/>
    <m/>
    <m/>
    <x v="0"/>
    <x v="0"/>
    <m/>
  </r>
  <r>
    <s v=""/>
    <s v=" RD_0309_1203"/>
    <s v="ESR Vacuum Development - Vacuum chamber cross sections - Review Vendor Quotes and Proposals"/>
    <s v="6.02.03.06.01"/>
    <x v="0"/>
    <d v="2022-08-16T00:00:00"/>
    <d v="2022-08-29T00:00:00"/>
    <s v="rnavarrol"/>
    <s v="chetzel"/>
    <n v="0"/>
    <s v="EDIA"/>
    <s v="C"/>
    <s v="Labor"/>
    <s v="OPC"/>
    <m/>
    <s v="BNL"/>
    <s v="R&amp;D"/>
    <s v="VAC"/>
    <x v="3"/>
    <m/>
    <m/>
    <m/>
    <m/>
    <m/>
    <m/>
    <m/>
    <m/>
    <m/>
    <m/>
    <m/>
    <m/>
    <m/>
    <m/>
    <m/>
    <m/>
    <m/>
    <m/>
    <m/>
    <x v="0"/>
    <x v="0"/>
    <m/>
  </r>
  <r>
    <s v=""/>
    <s v=" RD_0309_1203"/>
    <s v="ESR Vacuum Development - Vacuum chamber cross sections - Review Vendor Quotes and Proposals"/>
    <s v="6.02.03.06.01"/>
    <x v="0"/>
    <d v="2022-08-16T00:00:00"/>
    <d v="2022-08-29T00:00:00"/>
    <s v="rnavarrol"/>
    <s v="chetzel"/>
    <n v="0"/>
    <s v="EDIA"/>
    <s v="C"/>
    <s v="Labor"/>
    <s v="OPC"/>
    <m/>
    <s v="BNL"/>
    <s v="R&amp;D"/>
    <s v="VAC"/>
    <x v="3"/>
    <m/>
    <m/>
    <m/>
    <m/>
    <m/>
    <m/>
    <m/>
    <m/>
    <m/>
    <m/>
    <m/>
    <m/>
    <m/>
    <m/>
    <m/>
    <m/>
    <m/>
    <m/>
    <m/>
    <x v="0"/>
    <x v="0"/>
    <m/>
  </r>
  <r>
    <s v=""/>
    <s v=" RD_0309_1203"/>
    <s v="ESR Vacuum Development - Vacuum chamber cross sections - Review Vendor Quotes and Proposals"/>
    <s v="6.02.03.06.01"/>
    <x v="0"/>
    <d v="2022-08-16T00:00:00"/>
    <d v="2022-08-29T00:00:00"/>
    <s v="rnavarrol"/>
    <s v="chetzel"/>
    <n v="0"/>
    <s v="EDIA"/>
    <s v="C"/>
    <s v="Labor"/>
    <s v="OPC"/>
    <m/>
    <s v="BNL"/>
    <s v="R&amp;D"/>
    <s v="VAC"/>
    <x v="3"/>
    <m/>
    <m/>
    <m/>
    <m/>
    <m/>
    <m/>
    <m/>
    <m/>
    <m/>
    <m/>
    <m/>
    <m/>
    <m/>
    <m/>
    <m/>
    <m/>
    <m/>
    <m/>
    <m/>
    <x v="0"/>
    <x v="0"/>
    <m/>
  </r>
  <r>
    <s v=""/>
    <s v=" RD_0309_1203"/>
    <s v="ESR Vacuum Development - Vacuum chamber cross sections - Review Vendor Quotes and Proposals"/>
    <s v="6.02.03.06.01"/>
    <x v="0"/>
    <d v="2022-08-16T00:00:00"/>
    <d v="2022-08-29T00:00:00"/>
    <s v="rnavarrol"/>
    <s v="chetzel"/>
    <n v="0"/>
    <s v="EDIA"/>
    <s v="C"/>
    <s v="Labor"/>
    <s v="OPC"/>
    <m/>
    <s v="BNL"/>
    <s v="R&amp;D"/>
    <s v="VAC"/>
    <x v="3"/>
    <m/>
    <m/>
    <m/>
    <m/>
    <m/>
    <m/>
    <m/>
    <m/>
    <m/>
    <m/>
    <m/>
    <m/>
    <m/>
    <m/>
    <m/>
    <m/>
    <m/>
    <m/>
    <m/>
    <x v="0"/>
    <x v="0"/>
    <m/>
  </r>
  <r>
    <s v=""/>
    <s v=" RD_0309_1204"/>
    <s v="ESR Vacuum Development - Vacuum chamber cross sections - Finalize and Release Requestions"/>
    <s v="6.02.03.06.01"/>
    <x v="0"/>
    <d v="2022-08-30T00:00:00"/>
    <d v="2022-09-13T00:00:00"/>
    <s v="rnavarrol"/>
    <s v="chetzel"/>
    <n v="0"/>
    <s v="EDIA"/>
    <s v="C"/>
    <s v="Labor"/>
    <s v="OPC"/>
    <m/>
    <s v="BNL"/>
    <s v="R&amp;D"/>
    <s v="VAC"/>
    <x v="3"/>
    <m/>
    <m/>
    <m/>
    <m/>
    <m/>
    <m/>
    <m/>
    <m/>
    <m/>
    <m/>
    <m/>
    <m/>
    <m/>
    <m/>
    <m/>
    <m/>
    <m/>
    <m/>
    <m/>
    <x v="0"/>
    <x v="0"/>
    <m/>
  </r>
  <r>
    <s v=""/>
    <s v=" RD_0309_1204"/>
    <s v="ESR Vacuum Development - Vacuum chamber cross sections - Finalize and Release Requestions"/>
    <s v="6.02.03.06.01"/>
    <x v="0"/>
    <d v="2022-08-30T00:00:00"/>
    <d v="2022-09-13T00:00:00"/>
    <s v="rnavarrol"/>
    <s v="chetzel"/>
    <n v="0"/>
    <s v="EDIA"/>
    <s v="C"/>
    <s v="Labor"/>
    <s v="OPC"/>
    <m/>
    <s v="BNL"/>
    <s v="R&amp;D"/>
    <s v="VAC"/>
    <x v="3"/>
    <m/>
    <m/>
    <m/>
    <m/>
    <m/>
    <m/>
    <m/>
    <m/>
    <m/>
    <m/>
    <m/>
    <m/>
    <m/>
    <m/>
    <m/>
    <m/>
    <m/>
    <m/>
    <m/>
    <x v="0"/>
    <x v="0"/>
    <m/>
  </r>
  <r>
    <s v=""/>
    <s v=" RD_0309_1204"/>
    <s v="ESR Vacuum Development - Vacuum chamber cross sections - Finalize and Release Requestions"/>
    <s v="6.02.03.06.01"/>
    <x v="0"/>
    <d v="2022-08-30T00:00:00"/>
    <d v="2022-09-13T00:00:00"/>
    <s v="rnavarrol"/>
    <s v="chetzel"/>
    <n v="0"/>
    <s v="EDIA"/>
    <s v="C"/>
    <s v="Labor"/>
    <s v="OPC"/>
    <m/>
    <s v="BNL"/>
    <s v="R&amp;D"/>
    <s v="VAC"/>
    <x v="3"/>
    <m/>
    <m/>
    <m/>
    <m/>
    <m/>
    <m/>
    <m/>
    <m/>
    <m/>
    <m/>
    <m/>
    <m/>
    <m/>
    <m/>
    <m/>
    <m/>
    <m/>
    <m/>
    <m/>
    <x v="0"/>
    <x v="0"/>
    <m/>
  </r>
  <r>
    <s v=""/>
    <s v=" RD_0309_1204"/>
    <s v="ESR Vacuum Development - Vacuum chamber cross sections - Finalize and Release Requestions"/>
    <s v="6.02.03.06.01"/>
    <x v="0"/>
    <d v="2022-08-30T00:00:00"/>
    <d v="2022-09-13T00:00:00"/>
    <s v="rnavarrol"/>
    <s v="chetzel"/>
    <n v="0"/>
    <s v="EDIA"/>
    <s v="C"/>
    <s v="Labor"/>
    <s v="OPC"/>
    <m/>
    <s v="BNL"/>
    <s v="R&amp;D"/>
    <s v="VAC"/>
    <x v="3"/>
    <m/>
    <m/>
    <m/>
    <m/>
    <m/>
    <m/>
    <m/>
    <m/>
    <m/>
    <m/>
    <m/>
    <m/>
    <m/>
    <m/>
    <m/>
    <m/>
    <m/>
    <m/>
    <m/>
    <x v="0"/>
    <x v="0"/>
    <m/>
  </r>
  <r>
    <s v=""/>
    <s v=" RD_0309_1204"/>
    <s v="ESR Vacuum Development - Vacuum chamber cross sections - Finalize and Release Requestions"/>
    <s v="6.02.03.06.01"/>
    <x v="0"/>
    <d v="2022-08-30T00:00:00"/>
    <d v="2022-09-13T00:00:00"/>
    <s v="rnavarrol"/>
    <s v="chetzel"/>
    <n v="0"/>
    <s v="EDIA"/>
    <s v="C"/>
    <s v="Labor"/>
    <s v="OPC"/>
    <m/>
    <s v="BNL"/>
    <s v="R&amp;D"/>
    <s v="VAC"/>
    <x v="3"/>
    <m/>
    <m/>
    <m/>
    <m/>
    <m/>
    <m/>
    <m/>
    <m/>
    <m/>
    <m/>
    <m/>
    <m/>
    <m/>
    <m/>
    <m/>
    <m/>
    <m/>
    <m/>
    <m/>
    <x v="0"/>
    <x v="0"/>
    <m/>
  </r>
  <r>
    <s v=""/>
    <s v=" RD_0309_1205"/>
    <s v="ESR Vacuum Development - Vacuum chamber cross sections - Vendor oversight - Vacuum Chamber Cross Sections"/>
    <s v="6.02.03.06.01"/>
    <x v="1"/>
    <d v="2022-10-03T00:00:00"/>
    <d v="2022-10-27T00:00:00"/>
    <s v="rnavarrol"/>
    <s v="chetzel"/>
    <n v="1243.72"/>
    <s v="EDIA"/>
    <s v="C"/>
    <s v="Labor"/>
    <s v="OPC"/>
    <m/>
    <s v="BNL"/>
    <s v="R&amp;D"/>
    <s v="VAC"/>
    <x v="3"/>
    <m/>
    <m/>
    <m/>
    <m/>
    <m/>
    <m/>
    <m/>
    <n v="1243.72"/>
    <m/>
    <m/>
    <m/>
    <m/>
    <m/>
    <m/>
    <m/>
    <m/>
    <m/>
    <m/>
    <m/>
    <x v="0"/>
    <x v="0"/>
    <m/>
  </r>
  <r>
    <s v=""/>
    <s v=" RD_0309_1205"/>
    <s v="ESR Vacuum Development - Vacuum chamber cross sections - Vendor oversight - Vacuum Chamber Cross Sections"/>
    <s v="6.02.03.06.01"/>
    <x v="1"/>
    <d v="2022-10-03T00:00:00"/>
    <d v="2022-10-27T00:00:00"/>
    <s v="rnavarrol"/>
    <s v="chetzel"/>
    <n v="656.33"/>
    <s v="EDIA"/>
    <s v="C"/>
    <s v="Labor"/>
    <s v="OPC"/>
    <m/>
    <s v="BNL"/>
    <s v="R&amp;D"/>
    <s v="VAC"/>
    <x v="3"/>
    <m/>
    <m/>
    <m/>
    <m/>
    <m/>
    <m/>
    <m/>
    <n v="656.33"/>
    <m/>
    <m/>
    <m/>
    <m/>
    <m/>
    <m/>
    <m/>
    <m/>
    <m/>
    <m/>
    <m/>
    <x v="0"/>
    <x v="0"/>
    <m/>
  </r>
  <r>
    <s v=""/>
    <s v=" RD_0309_1205"/>
    <s v="ESR Vacuum Development - Vacuum chamber cross sections - Vendor oversight - Vacuum Chamber Cross Sections"/>
    <s v="6.02.03.06.01"/>
    <x v="1"/>
    <d v="2022-10-03T00:00:00"/>
    <d v="2022-10-27T00:00:00"/>
    <s v="rnavarrol"/>
    <s v="chetzel"/>
    <n v="1640.82"/>
    <s v="EDIA"/>
    <s v="C"/>
    <s v="Labor"/>
    <s v="OPC"/>
    <m/>
    <s v="BNL"/>
    <s v="R&amp;D"/>
    <s v="VAC"/>
    <x v="3"/>
    <m/>
    <m/>
    <m/>
    <m/>
    <m/>
    <m/>
    <m/>
    <n v="1640.82"/>
    <m/>
    <m/>
    <m/>
    <m/>
    <m/>
    <m/>
    <m/>
    <m/>
    <m/>
    <m/>
    <m/>
    <x v="0"/>
    <x v="0"/>
    <m/>
  </r>
  <r>
    <s v=""/>
    <s v=" RD_0309_1205"/>
    <s v="ESR Vacuum Development - Vacuum chamber cross sections - Vendor oversight - Vacuum Chamber Cross Sections"/>
    <s v="6.02.03.06.01"/>
    <x v="1"/>
    <d v="2022-10-03T00:00:00"/>
    <d v="2022-10-27T00:00:00"/>
    <s v="rnavarrol"/>
    <s v="chetzel"/>
    <n v="757.44"/>
    <s v="EDIA"/>
    <s v="C"/>
    <s v="Labor"/>
    <s v="OPC"/>
    <m/>
    <s v="BNL"/>
    <s v="R&amp;D"/>
    <s v="VAC"/>
    <x v="3"/>
    <m/>
    <m/>
    <m/>
    <m/>
    <m/>
    <m/>
    <m/>
    <n v="757.44"/>
    <m/>
    <m/>
    <m/>
    <m/>
    <m/>
    <m/>
    <m/>
    <m/>
    <m/>
    <m/>
    <m/>
    <x v="0"/>
    <x v="0"/>
    <m/>
  </r>
  <r>
    <s v=""/>
    <s v=" RD_0309_1205"/>
    <s v="ESR Vacuum Development - Vacuum chamber cross sections - Vendor oversight - Vacuum Chamber Cross Sections"/>
    <s v="6.02.03.06.01"/>
    <x v="1"/>
    <d v="2022-10-03T00:00:00"/>
    <d v="2022-10-27T00:00:00"/>
    <s v="rnavarrol"/>
    <s v="chetzel"/>
    <n v="1139.6099999999999"/>
    <s v="EDIA"/>
    <s v="C"/>
    <s v="Labor"/>
    <s v="OPC"/>
    <m/>
    <s v="BNL"/>
    <s v="R&amp;D"/>
    <s v="VAC"/>
    <x v="3"/>
    <m/>
    <m/>
    <m/>
    <m/>
    <m/>
    <m/>
    <m/>
    <n v="1139.6099999999999"/>
    <m/>
    <m/>
    <m/>
    <m/>
    <m/>
    <m/>
    <m/>
    <m/>
    <m/>
    <m/>
    <m/>
    <x v="0"/>
    <x v="0"/>
    <m/>
  </r>
  <r>
    <s v=""/>
    <s v=" RD1_0307_2900"/>
    <s v="Diagnostic and Instruments - ICT Material - #1 - Bergoz In Flange ICT, 96mm ID"/>
    <s v="6.02.03.07"/>
    <x v="0"/>
    <d v="2023-03-21T00:00:00"/>
    <d v="2023-10-20T00:00:00"/>
    <s v="apatil"/>
    <s v="wange"/>
    <n v="24981.83"/>
    <s v="CON"/>
    <s v="C"/>
    <s v="Nonlabor"/>
    <s v="OPC"/>
    <m/>
    <s v="BNL"/>
    <s v="R&amp;D"/>
    <s v="AD"/>
    <x v="3"/>
    <s v="S.P266.A"/>
    <s v="APP00013"/>
    <m/>
    <m/>
    <m/>
    <m/>
    <m/>
    <n v="22650.2"/>
    <n v="2331.64"/>
    <m/>
    <m/>
    <m/>
    <m/>
    <m/>
    <m/>
    <m/>
    <m/>
    <m/>
    <m/>
    <x v="0"/>
    <x v="0"/>
    <m/>
  </r>
  <r>
    <s v=""/>
    <s v=" RD1_0307_2920"/>
    <s v="Diagnostic and Instruments - ICT Material - #1 - Radiation option"/>
    <s v="6.02.03.07"/>
    <x v="0"/>
    <d v="2023-03-21T00:00:00"/>
    <d v="2023-10-20T00:00:00"/>
    <s v="apatil"/>
    <s v="wange"/>
    <n v="356.58"/>
    <s v="CON"/>
    <s v="C"/>
    <s v="Nonlabor"/>
    <s v="OPC"/>
    <m/>
    <s v="BNL"/>
    <s v="R&amp;D"/>
    <s v="AD"/>
    <x v="3"/>
    <s v="S.P266.A"/>
    <s v="APP00013"/>
    <m/>
    <m/>
    <m/>
    <m/>
    <m/>
    <n v="323.3"/>
    <n v="33.28"/>
    <m/>
    <m/>
    <m/>
    <m/>
    <m/>
    <m/>
    <m/>
    <m/>
    <m/>
    <m/>
    <x v="0"/>
    <x v="0"/>
    <m/>
  </r>
  <r>
    <s v=""/>
    <s v=" RD1_0307_2940"/>
    <s v="Diagnostic and Instruments - ICT Material - #1 - 5 Vs/C sensitivity"/>
    <s v="6.02.03.07"/>
    <x v="0"/>
    <d v="2023-03-21T00:00:00"/>
    <d v="2023-10-20T00:00:00"/>
    <s v="apatil"/>
    <s v="wange"/>
    <n v="1321.46"/>
    <s v="CON"/>
    <s v="C"/>
    <s v="Nonlabor"/>
    <s v="OPC"/>
    <m/>
    <s v="BNL"/>
    <s v="R&amp;D"/>
    <s v="AD"/>
    <x v="3"/>
    <s v="S.P266.A"/>
    <s v="APP00013"/>
    <m/>
    <m/>
    <m/>
    <m/>
    <m/>
    <n v="1198.1199999999999"/>
    <n v="123.34"/>
    <m/>
    <m/>
    <m/>
    <m/>
    <m/>
    <m/>
    <m/>
    <m/>
    <m/>
    <m/>
    <x v="0"/>
    <x v="0"/>
    <m/>
  </r>
  <r>
    <s v=""/>
    <s v=" RD1_0307_2960"/>
    <s v="Diagnostic and Instruments - ICT Material - #1 - 200C bake option"/>
    <s v="6.02.03.07"/>
    <x v="0"/>
    <d v="2023-03-21T00:00:00"/>
    <d v="2023-10-20T00:00:00"/>
    <s v="apatil"/>
    <s v="wange"/>
    <n v="5652.9"/>
    <s v="CON"/>
    <s v="C"/>
    <s v="Nonlabor"/>
    <s v="OPC"/>
    <m/>
    <s v="BNL"/>
    <s v="R&amp;D"/>
    <s v="AD"/>
    <x v="3"/>
    <s v="S.P266.A"/>
    <s v="APP00013"/>
    <m/>
    <m/>
    <m/>
    <m/>
    <m/>
    <n v="5125.3"/>
    <n v="527.6"/>
    <m/>
    <m/>
    <m/>
    <m/>
    <m/>
    <m/>
    <m/>
    <m/>
    <m/>
    <m/>
    <x v="0"/>
    <x v="0"/>
    <m/>
  </r>
  <r>
    <s v=""/>
    <s v=" RD1_0307_2980"/>
    <s v="Diagnostic and Instruments - ICT Material - #1 - Arbitrary flange size option, ceramic shielding"/>
    <s v="6.02.03.07"/>
    <x v="0"/>
    <d v="2023-03-21T00:00:00"/>
    <d v="2023-10-20T00:00:00"/>
    <s v="apatil"/>
    <s v="wange"/>
    <n v="6491.92"/>
    <s v="CON"/>
    <s v="C"/>
    <s v="Nonlabor"/>
    <s v="OPC"/>
    <m/>
    <s v="BNL"/>
    <s v="R&amp;D"/>
    <s v="AD"/>
    <x v="3"/>
    <s v="S.P266.A"/>
    <s v="APP00013"/>
    <m/>
    <m/>
    <m/>
    <m/>
    <m/>
    <n v="5886.01"/>
    <n v="605.91"/>
    <m/>
    <m/>
    <m/>
    <m/>
    <m/>
    <m/>
    <m/>
    <m/>
    <m/>
    <m/>
    <x v="0"/>
    <x v="0"/>
    <m/>
  </r>
  <r>
    <s v=""/>
    <s v=" RD1_0307_3000"/>
    <s v="Diagnostic and Instruments - ICT Material - #1 - Digitization platform"/>
    <s v="6.02.03.07"/>
    <x v="0"/>
    <d v="2023-03-21T00:00:00"/>
    <d v="2023-10-20T00:00:00"/>
    <s v="apatil"/>
    <s v="wange"/>
    <n v="28631.57"/>
    <s v="CON"/>
    <s v="C"/>
    <s v="Nonlabor"/>
    <s v="OPC"/>
    <m/>
    <s v="BNL"/>
    <s v="R&amp;D"/>
    <s v="AD"/>
    <x v="3"/>
    <s v="S.P266.A"/>
    <s v="APP00013"/>
    <m/>
    <m/>
    <m/>
    <m/>
    <m/>
    <n v="25959.29"/>
    <n v="2672.28"/>
    <m/>
    <m/>
    <m/>
    <m/>
    <m/>
    <m/>
    <m/>
    <m/>
    <m/>
    <m/>
    <x v="0"/>
    <x v="0"/>
    <m/>
  </r>
  <r>
    <s v=""/>
    <s v=" RD1_0307_3020"/>
    <s v="Diagnostic and Instruments - ICT Material - #1 - Cable connectors, misc hardware"/>
    <s v="6.02.03.07"/>
    <x v="0"/>
    <d v="2023-03-21T00:00:00"/>
    <d v="2023-10-20T00:00:00"/>
    <s v="apatil"/>
    <s v="wange"/>
    <n v="262.19"/>
    <s v="CON"/>
    <s v="C"/>
    <s v="Nonlabor"/>
    <s v="OPC"/>
    <m/>
    <s v="BNL"/>
    <s v="R&amp;D"/>
    <s v="AD"/>
    <x v="3"/>
    <s v="S.P266.A"/>
    <s v="APP00013"/>
    <m/>
    <m/>
    <m/>
    <m/>
    <m/>
    <n v="237.72"/>
    <n v="24.47"/>
    <m/>
    <m/>
    <m/>
    <m/>
    <m/>
    <m/>
    <m/>
    <m/>
    <m/>
    <m/>
    <x v="0"/>
    <x v="0"/>
    <m/>
  </r>
  <r>
    <s v=""/>
    <s v=" RD1_0307_3040"/>
    <s v="Diagnostic and Instruments - ICT Material - #1 - Thermocouples &amp; modules"/>
    <s v="6.02.03.07"/>
    <x v="0"/>
    <d v="2023-03-21T00:00:00"/>
    <d v="2023-10-20T00:00:00"/>
    <s v="apatil"/>
    <s v="wange"/>
    <n v="629.27"/>
    <s v="CON"/>
    <s v="C"/>
    <s v="Nonlabor"/>
    <s v="OPC"/>
    <m/>
    <s v="BNL"/>
    <s v="R&amp;D"/>
    <s v="AD"/>
    <x v="3"/>
    <s v="S.P266.A"/>
    <s v="APP00013"/>
    <m/>
    <m/>
    <m/>
    <m/>
    <m/>
    <n v="570.53"/>
    <n v="58.73"/>
    <m/>
    <m/>
    <m/>
    <m/>
    <m/>
    <m/>
    <m/>
    <m/>
    <m/>
    <m/>
    <x v="0"/>
    <x v="0"/>
    <m/>
  </r>
  <r>
    <s v=""/>
    <s v=" RD1_0307_3060"/>
    <s v="Diagnostic and Instruments - ICT Material - #50 - LDF4-50A cables"/>
    <s v="6.02.03.07"/>
    <x v="0"/>
    <d v="2023-03-21T00:00:00"/>
    <d v="2023-10-20T00:00:00"/>
    <s v="apatil"/>
    <s v="wange"/>
    <n v="357.63"/>
    <s v="CON"/>
    <s v="C"/>
    <s v="Nonlabor"/>
    <s v="OPC"/>
    <m/>
    <s v="BNL"/>
    <s v="R&amp;D"/>
    <s v="AD"/>
    <x v="3"/>
    <s v="S.P266.A"/>
    <s v="APP00013"/>
    <m/>
    <m/>
    <m/>
    <m/>
    <m/>
    <n v="324.25"/>
    <n v="33.380000000000003"/>
    <m/>
    <m/>
    <m/>
    <m/>
    <m/>
    <m/>
    <m/>
    <m/>
    <m/>
    <m/>
    <x v="0"/>
    <x v="0"/>
    <m/>
  </r>
  <r>
    <s v=""/>
    <s v=" RD1_0307_3260"/>
    <s v="Diagnostic and Instruments - DCCT Material - #1 - Bergoz NPCT 115mm ID (April 2023)"/>
    <s v="6.02.03.07"/>
    <x v="0"/>
    <d v="2023-04-05T00:00:00"/>
    <d v="2023-11-06T00:00:00"/>
    <s v="apatil"/>
    <s v="wange"/>
    <n v="47263.82"/>
    <s v="CON"/>
    <s v="C"/>
    <s v="Nonlabor"/>
    <s v="OPC"/>
    <m/>
    <s v="BNL"/>
    <s v="R&amp;D"/>
    <s v="AD"/>
    <x v="3"/>
    <s v="S.P266.C"/>
    <s v="APP00013"/>
    <m/>
    <m/>
    <m/>
    <m/>
    <m/>
    <n v="39386.519999999997"/>
    <n v="7877.3"/>
    <m/>
    <m/>
    <m/>
    <m/>
    <m/>
    <m/>
    <m/>
    <m/>
    <m/>
    <m/>
    <x v="0"/>
    <x v="0"/>
    <m/>
  </r>
  <r>
    <s v=""/>
    <s v=" RD1_0307_3280"/>
    <s v="Diagnostic and Instruments - DCCT Material - #1 - Radiation option"/>
    <s v="6.02.03.07"/>
    <x v="0"/>
    <d v="2023-04-05T00:00:00"/>
    <d v="2023-11-06T00:00:00"/>
    <s v="apatil"/>
    <s v="wange"/>
    <n v="1869.96"/>
    <s v="CON"/>
    <s v="C"/>
    <s v="Nonlabor"/>
    <s v="OPC"/>
    <m/>
    <s v="BNL"/>
    <s v="R&amp;D"/>
    <s v="AD"/>
    <x v="3"/>
    <s v="S.P266.C"/>
    <s v="APP00013"/>
    <m/>
    <m/>
    <m/>
    <m/>
    <m/>
    <n v="1558.3"/>
    <n v="311.66000000000003"/>
    <m/>
    <m/>
    <m/>
    <m/>
    <m/>
    <m/>
    <m/>
    <m/>
    <m/>
    <m/>
    <x v="0"/>
    <x v="0"/>
    <m/>
  </r>
  <r>
    <s v=""/>
    <s v=" RD1_0307_3300"/>
    <s v="Diagnostic and Instruments - DCCT Material - #1 - Very high resolution option"/>
    <s v="6.02.03.07"/>
    <x v="0"/>
    <d v="2023-04-05T00:00:00"/>
    <d v="2023-11-06T00:00:00"/>
    <s v="apatil"/>
    <s v="wange"/>
    <n v="28858.35"/>
    <s v="CON"/>
    <s v="C"/>
    <s v="Nonlabor"/>
    <s v="OPC"/>
    <m/>
    <s v="BNL"/>
    <s v="R&amp;D"/>
    <s v="AD"/>
    <x v="3"/>
    <s v="S.P266.C"/>
    <s v="APP00013"/>
    <m/>
    <m/>
    <m/>
    <m/>
    <m/>
    <n v="24048.63"/>
    <n v="4809.7299999999996"/>
    <m/>
    <m/>
    <m/>
    <m/>
    <m/>
    <m/>
    <m/>
    <m/>
    <m/>
    <m/>
    <x v="0"/>
    <x v="0"/>
    <m/>
  </r>
  <r>
    <s v=""/>
    <s v=" RD1_0307_3320"/>
    <s v="Diagnostic and Instruments - DCCT Material - #1 - Rad hard cable, 130m max"/>
    <s v="6.02.03.07"/>
    <x v="0"/>
    <d v="2023-04-05T00:00:00"/>
    <d v="2023-11-06T00:00:00"/>
    <s v="apatil"/>
    <s v="wange"/>
    <n v="7353.78"/>
    <s v="CON"/>
    <s v="C"/>
    <s v="Nonlabor"/>
    <s v="OPC"/>
    <m/>
    <s v="BNL"/>
    <s v="R&amp;D"/>
    <s v="AD"/>
    <x v="3"/>
    <s v="S.P266.C"/>
    <s v="APP00013"/>
    <m/>
    <m/>
    <m/>
    <m/>
    <m/>
    <n v="6128.15"/>
    <n v="1225.6300000000001"/>
    <m/>
    <m/>
    <m/>
    <m/>
    <m/>
    <m/>
    <m/>
    <m/>
    <m/>
    <m/>
    <x v="0"/>
    <x v="0"/>
    <m/>
  </r>
  <r>
    <s v=""/>
    <s v=" RD1_0307_3340"/>
    <s v="Diagnostic and Instruments - DCCT Material - #1 - 9207 cal cable, 425ft"/>
    <s v="6.02.03.07"/>
    <x v="0"/>
    <d v="2023-04-05T00:00:00"/>
    <d v="2023-11-06T00:00:00"/>
    <s v="apatil"/>
    <s v="wange"/>
    <n v="312.54000000000002"/>
    <s v="CON"/>
    <s v="C"/>
    <s v="Nonlabor"/>
    <s v="OPC"/>
    <m/>
    <s v="BNL"/>
    <s v="R&amp;D"/>
    <s v="AD"/>
    <x v="3"/>
    <s v="S.P266.C"/>
    <s v="APP00013"/>
    <m/>
    <m/>
    <m/>
    <m/>
    <m/>
    <n v="260.45"/>
    <n v="52.09"/>
    <m/>
    <m/>
    <m/>
    <m/>
    <m/>
    <m/>
    <m/>
    <m/>
    <m/>
    <m/>
    <x v="0"/>
    <x v="0"/>
    <m/>
  </r>
  <r>
    <s v=""/>
    <s v=" RD1_0307_3360"/>
    <s v="Diagnostic and Instruments - DCCT Material - #1 - BNL designed enclosure, parts"/>
    <s v="6.02.03.07"/>
    <x v="0"/>
    <d v="2023-04-05T00:00:00"/>
    <d v="2023-11-06T00:00:00"/>
    <s v="apatil"/>
    <s v="wange"/>
    <n v="1050.54"/>
    <s v="CON"/>
    <s v="C"/>
    <s v="Nonlabor"/>
    <s v="OPC"/>
    <m/>
    <s v="BNL"/>
    <s v="R&amp;D"/>
    <s v="AD"/>
    <x v="3"/>
    <s v="S.P266.C"/>
    <s v="APP00013"/>
    <m/>
    <m/>
    <m/>
    <m/>
    <m/>
    <n v="875.45"/>
    <n v="175.09"/>
    <m/>
    <m/>
    <m/>
    <m/>
    <m/>
    <m/>
    <m/>
    <m/>
    <m/>
    <m/>
    <x v="0"/>
    <x v="0"/>
    <m/>
  </r>
  <r>
    <s v=""/>
    <s v=" RD1_0307_3380"/>
    <s v="Diagnostic and Instruments - DCCT Material - #1 - Digitization platform"/>
    <s v="6.02.03.07"/>
    <x v="0"/>
    <d v="2023-04-05T00:00:00"/>
    <d v="2023-11-06T00:00:00"/>
    <s v="apatil"/>
    <s v="wange"/>
    <n v="28679.759999999998"/>
    <s v="CON"/>
    <s v="C"/>
    <s v="Nonlabor"/>
    <s v="OPC"/>
    <m/>
    <s v="BNL"/>
    <s v="R&amp;D"/>
    <s v="AD"/>
    <x v="3"/>
    <s v="S.P266.C"/>
    <s v="APP00013"/>
    <m/>
    <m/>
    <m/>
    <m/>
    <m/>
    <n v="23899.8"/>
    <n v="4779.96"/>
    <m/>
    <m/>
    <m/>
    <m/>
    <m/>
    <m/>
    <m/>
    <m/>
    <m/>
    <m/>
    <x v="0"/>
    <x v="0"/>
    <m/>
  </r>
  <r>
    <s v=""/>
    <s v=" RD1_0307_3400"/>
    <s v="Diagnostic and Instruments - DCCT Material - #1 - Cable connectors, misc hardware"/>
    <s v="6.02.03.07"/>
    <x v="0"/>
    <d v="2023-04-05T00:00:00"/>
    <d v="2023-11-06T00:00:00"/>
    <s v="apatil"/>
    <s v="wange"/>
    <n v="262.64"/>
    <s v="CON"/>
    <s v="C"/>
    <s v="Nonlabor"/>
    <s v="OPC"/>
    <m/>
    <s v="BNL"/>
    <s v="R&amp;D"/>
    <s v="AD"/>
    <x v="3"/>
    <s v="S.P266.C"/>
    <s v="APP00013"/>
    <m/>
    <m/>
    <m/>
    <m/>
    <m/>
    <n v="218.86"/>
    <n v="43.77"/>
    <m/>
    <m/>
    <m/>
    <m/>
    <m/>
    <m/>
    <m/>
    <m/>
    <m/>
    <m/>
    <x v="0"/>
    <x v="0"/>
    <m/>
  </r>
  <r>
    <s v=""/>
    <s v=" RD1_0307_3420"/>
    <s v="Diagnostic and Instruments - DCCT Material - #1 - Thermocouples &amp; modules"/>
    <s v="6.02.03.07"/>
    <x v="0"/>
    <d v="2023-04-05T00:00:00"/>
    <d v="2023-11-06T00:00:00"/>
    <s v="apatil"/>
    <s v="wange"/>
    <n v="630.32000000000005"/>
    <s v="CON"/>
    <s v="C"/>
    <s v="Nonlabor"/>
    <s v="OPC"/>
    <m/>
    <s v="BNL"/>
    <s v="R&amp;D"/>
    <s v="AD"/>
    <x v="3"/>
    <s v="S.P266.C"/>
    <s v="APP00013"/>
    <m/>
    <m/>
    <m/>
    <m/>
    <m/>
    <n v="525.27"/>
    <n v="105.05"/>
    <m/>
    <m/>
    <m/>
    <m/>
    <m/>
    <m/>
    <m/>
    <m/>
    <m/>
    <m/>
    <x v="0"/>
    <x v="0"/>
    <m/>
  </r>
  <r>
    <s v=""/>
    <s v=" RD1_0307_3440"/>
    <s v="Diagnostic and Instruments - DCCT Material - #1 - Khron-hite current source"/>
    <s v="6.02.03.07"/>
    <x v="0"/>
    <d v="2023-04-05T00:00:00"/>
    <d v="2023-11-06T00:00:00"/>
    <s v="apatil"/>
    <s v="wange"/>
    <n v="5777.97"/>
    <s v="CON"/>
    <s v="C"/>
    <s v="Nonlabor"/>
    <s v="OPC"/>
    <m/>
    <s v="BNL"/>
    <s v="R&amp;D"/>
    <s v="AD"/>
    <x v="3"/>
    <s v="S.P266.C"/>
    <s v="APP00013"/>
    <m/>
    <m/>
    <m/>
    <m/>
    <m/>
    <n v="4814.9799999999996"/>
    <n v="963"/>
    <m/>
    <m/>
    <m/>
    <m/>
    <m/>
    <m/>
    <m/>
    <m/>
    <m/>
    <m/>
    <x v="0"/>
    <x v="0"/>
    <m/>
  </r>
  <r>
    <s v=""/>
    <s v=" RD1_0307_3460"/>
    <s v="Diagnostic and Instruments - Profile Monitors Materials - #4 - Radiabeam Profile Monitor Station (ERL Type) (Feb 2023)"/>
    <s v="6.02.03.07"/>
    <x v="0"/>
    <d v="2023-03-21T00:00:00"/>
    <d v="2023-10-20T00:00:00"/>
    <s v="apatil"/>
    <s v="wange"/>
    <n v="92292.25"/>
    <s v="CON"/>
    <s v="C"/>
    <s v="Nonlabor"/>
    <s v="OPC"/>
    <m/>
    <s v="BNL"/>
    <s v="R&amp;D"/>
    <s v="AD"/>
    <x v="3"/>
    <s v="S.P266.D"/>
    <s v="APP00013"/>
    <m/>
    <m/>
    <m/>
    <m/>
    <m/>
    <n v="83678.3"/>
    <n v="8613.94"/>
    <m/>
    <m/>
    <m/>
    <m/>
    <m/>
    <m/>
    <m/>
    <m/>
    <m/>
    <m/>
    <x v="0"/>
    <x v="0"/>
    <m/>
  </r>
  <r>
    <s v=""/>
    <s v=" RD1_0307_3480"/>
    <s v="Diagnostic and Instruments - Profile Monitors Materials - #4 - Vacuum chamber/support"/>
    <s v="6.02.03.07"/>
    <x v="0"/>
    <d v="2023-03-21T00:00:00"/>
    <d v="2023-10-20T00:00:00"/>
    <s v="apatil"/>
    <s v="wange"/>
    <n v="2097.5500000000002"/>
    <s v="CON"/>
    <s v="C"/>
    <s v="Nonlabor"/>
    <s v="OPC"/>
    <m/>
    <s v="BNL"/>
    <s v="R&amp;D"/>
    <s v="AD"/>
    <x v="3"/>
    <s v="S.P266.D"/>
    <s v="APP00013"/>
    <m/>
    <m/>
    <m/>
    <m/>
    <m/>
    <n v="1901.78"/>
    <n v="195.77"/>
    <m/>
    <m/>
    <m/>
    <m/>
    <m/>
    <m/>
    <m/>
    <m/>
    <m/>
    <m/>
    <x v="0"/>
    <x v="0"/>
    <m/>
  </r>
  <r>
    <s v=""/>
    <s v=" RD1_0307_3500"/>
    <s v="Diagnostic and Instruments - Profile Monitors Materials - #1 - Rackmount PC (2), PCIX interface cards"/>
    <s v="6.02.03.07"/>
    <x v="0"/>
    <d v="2023-03-21T00:00:00"/>
    <d v="2023-10-20T00:00:00"/>
    <s v="apatil"/>
    <s v="wange"/>
    <n v="2621.94"/>
    <s v="CON"/>
    <s v="C"/>
    <s v="Nonlabor"/>
    <s v="OPC"/>
    <m/>
    <s v="BNL"/>
    <s v="R&amp;D"/>
    <s v="AD"/>
    <x v="3"/>
    <s v="S.P266.D"/>
    <s v="APP00013"/>
    <m/>
    <m/>
    <m/>
    <m/>
    <m/>
    <n v="2377.2199999999998"/>
    <n v="244.71"/>
    <m/>
    <m/>
    <m/>
    <m/>
    <m/>
    <m/>
    <m/>
    <m/>
    <m/>
    <m/>
    <x v="0"/>
    <x v="0"/>
    <m/>
  </r>
  <r>
    <s v=""/>
    <s v=" RD1_0307_3520"/>
    <s v="Diagnostic and Instruments - Profile Monitors Materials - #4 - GigE CCD Camera"/>
    <s v="6.02.03.07"/>
    <x v="0"/>
    <d v="2023-03-21T00:00:00"/>
    <d v="2023-10-20T00:00:00"/>
    <s v="apatil"/>
    <s v="wange"/>
    <n v="6292.65"/>
    <s v="CON"/>
    <s v="C"/>
    <s v="Nonlabor"/>
    <s v="OPC"/>
    <m/>
    <s v="BNL"/>
    <s v="R&amp;D"/>
    <s v="AD"/>
    <x v="3"/>
    <s v="S.P266.D"/>
    <s v="APP00013"/>
    <m/>
    <m/>
    <m/>
    <m/>
    <m/>
    <n v="5705.34"/>
    <n v="587.30999999999995"/>
    <m/>
    <m/>
    <m/>
    <m/>
    <m/>
    <m/>
    <m/>
    <m/>
    <m/>
    <m/>
    <x v="0"/>
    <x v="0"/>
    <m/>
  </r>
  <r>
    <s v=""/>
    <s v=" RD1_0307_3540"/>
    <s v="Diagnostic and Instruments - Profile Monitors Materials - #4 - Cables &amp; Connectors (assume 250' length)"/>
    <s v="6.02.03.07"/>
    <x v="0"/>
    <d v="2023-03-21T00:00:00"/>
    <d v="2023-10-20T00:00:00"/>
    <s v="apatil"/>
    <s v="wange"/>
    <n v="5453.63"/>
    <s v="CON"/>
    <s v="C"/>
    <s v="Nonlabor"/>
    <s v="OPC"/>
    <m/>
    <s v="BNL"/>
    <s v="R&amp;D"/>
    <s v="AD"/>
    <x v="3"/>
    <s v="S.P266.D"/>
    <s v="APP00013"/>
    <m/>
    <m/>
    <m/>
    <m/>
    <m/>
    <n v="4944.63"/>
    <n v="509.01"/>
    <m/>
    <m/>
    <m/>
    <m/>
    <m/>
    <m/>
    <m/>
    <m/>
    <m/>
    <m/>
    <x v="0"/>
    <x v="0"/>
    <m/>
  </r>
  <r>
    <s v=""/>
    <s v=" RD1_0307_3560"/>
    <s v="Diagnostic and Instruments - Profile Monitors Materials - #4 - Lens with Remote Control (Zoom, Iris, Focus)(2, muxed)"/>
    <s v="6.02.03.07"/>
    <x v="0"/>
    <d v="2023-03-21T00:00:00"/>
    <d v="2023-10-20T00:00:00"/>
    <s v="apatil"/>
    <s v="wange"/>
    <n v="10487.76"/>
    <s v="CON"/>
    <s v="C"/>
    <s v="Nonlabor"/>
    <s v="OPC"/>
    <m/>
    <s v="BNL"/>
    <s v="R&amp;D"/>
    <s v="AD"/>
    <x v="3"/>
    <s v="S.P266.D"/>
    <s v="APP00013"/>
    <m/>
    <m/>
    <m/>
    <m/>
    <m/>
    <n v="9508.9"/>
    <n v="978.86"/>
    <m/>
    <m/>
    <m/>
    <m/>
    <m/>
    <m/>
    <m/>
    <m/>
    <m/>
    <m/>
    <x v="0"/>
    <x v="0"/>
    <m/>
  </r>
  <r>
    <s v=""/>
    <s v=" RD1_0307_3580"/>
    <s v="Diagnostic and Instruments - Profile Monitors Materials - #4 - Lens Control Mux"/>
    <s v="6.02.03.07"/>
    <x v="0"/>
    <d v="2023-03-21T00:00:00"/>
    <d v="2023-10-20T00:00:00"/>
    <s v="apatil"/>
    <s v="wange"/>
    <n v="2097.5500000000002"/>
    <s v="CON"/>
    <s v="C"/>
    <s v="Nonlabor"/>
    <s v="OPC"/>
    <m/>
    <s v="BNL"/>
    <s v="R&amp;D"/>
    <s v="AD"/>
    <x v="3"/>
    <s v="S.P266.D"/>
    <s v="APP00013"/>
    <m/>
    <m/>
    <m/>
    <m/>
    <m/>
    <n v="1901.78"/>
    <n v="195.77"/>
    <m/>
    <m/>
    <m/>
    <m/>
    <m/>
    <m/>
    <m/>
    <m/>
    <m/>
    <m/>
    <x v="0"/>
    <x v="0"/>
    <m/>
  </r>
  <r>
    <s v=""/>
    <s v=" RD1_0307_3600"/>
    <s v="Diagnostic and Instruments - Profile Monitors Materials - #4 - VME interface, Dig I &amp; O"/>
    <s v="6.02.03.07"/>
    <x v="0"/>
    <d v="2023-03-21T00:00:00"/>
    <d v="2023-10-20T00:00:00"/>
    <s v="apatil"/>
    <s v="wange"/>
    <n v="2097.5500000000002"/>
    <s v="CON"/>
    <s v="C"/>
    <s v="Nonlabor"/>
    <s v="OPC"/>
    <m/>
    <s v="BNL"/>
    <s v="R&amp;D"/>
    <s v="AD"/>
    <x v="3"/>
    <s v="S.P266.D"/>
    <s v="APP00013"/>
    <m/>
    <m/>
    <m/>
    <m/>
    <m/>
    <n v="1901.78"/>
    <n v="195.77"/>
    <m/>
    <m/>
    <m/>
    <m/>
    <m/>
    <m/>
    <m/>
    <m/>
    <m/>
    <m/>
    <x v="0"/>
    <x v="0"/>
    <m/>
  </r>
  <r>
    <s v=""/>
    <s v=" RD1_0307_3620"/>
    <s v="Diagnostic and Instruments - Profile Monitors Materials - #4 - Digital I/O breakouts (12) in Controls"/>
    <s v="6.02.03.07"/>
    <x v="0"/>
    <d v="2023-03-21T00:00:00"/>
    <d v="2023-10-20T00:00:00"/>
    <s v="apatil"/>
    <s v="wange"/>
    <n v="2097.5500000000002"/>
    <s v="CON"/>
    <s v="C"/>
    <s v="Nonlabor"/>
    <s v="OPC"/>
    <m/>
    <s v="BNL"/>
    <s v="R&amp;D"/>
    <s v="AD"/>
    <x v="3"/>
    <s v="S.P266.D"/>
    <s v="APP00013"/>
    <m/>
    <m/>
    <m/>
    <m/>
    <m/>
    <n v="1901.78"/>
    <n v="195.77"/>
    <m/>
    <m/>
    <m/>
    <m/>
    <m/>
    <m/>
    <m/>
    <m/>
    <m/>
    <m/>
    <x v="0"/>
    <x v="0"/>
    <m/>
  </r>
  <r>
    <s v=""/>
    <s v=" RD1_0307_3640"/>
    <s v="Diagnostic and Instruments - Profile Monitors Materials - #4 - Misc interconnect and interface parts"/>
    <s v="6.02.03.07"/>
    <x v="0"/>
    <d v="2023-03-21T00:00:00"/>
    <d v="2023-10-20T00:00:00"/>
    <s v="apatil"/>
    <s v="wange"/>
    <n v="4195.1000000000004"/>
    <s v="CON"/>
    <s v="C"/>
    <s v="Nonlabor"/>
    <s v="OPC"/>
    <m/>
    <s v="BNL"/>
    <s v="R&amp;D"/>
    <s v="AD"/>
    <x v="3"/>
    <s v="S.P266.D"/>
    <s v="APP00013"/>
    <m/>
    <m/>
    <m/>
    <m/>
    <m/>
    <n v="3803.56"/>
    <n v="391.54"/>
    <m/>
    <m/>
    <m/>
    <m/>
    <m/>
    <m/>
    <m/>
    <m/>
    <m/>
    <m/>
    <x v="0"/>
    <x v="0"/>
    <m/>
  </r>
  <r>
    <s v=""/>
    <s v=" RD1_0307_3660"/>
    <s v="Diagnostic and Instruments - Emittance Slit Material - #1 - Emittance Slit ,pnumatically plunging, 3 positions (Feb 2023"/>
    <s v="6.02.03.07"/>
    <x v="0"/>
    <d v="2023-03-21T00:00:00"/>
    <d v="2023-10-20T00:00:00"/>
    <s v="apatil"/>
    <s v="wange"/>
    <n v="20975.51"/>
    <s v="CON"/>
    <s v="C"/>
    <s v="Nonlabor"/>
    <s v="OPC"/>
    <m/>
    <s v="BNL"/>
    <s v="R&amp;D"/>
    <s v="AD"/>
    <x v="3"/>
    <s v="S.P266.E"/>
    <s v="APP00013"/>
    <m/>
    <m/>
    <m/>
    <m/>
    <m/>
    <n v="19017.8"/>
    <n v="1957.71"/>
    <m/>
    <m/>
    <m/>
    <m/>
    <m/>
    <m/>
    <m/>
    <m/>
    <m/>
    <m/>
    <x v="0"/>
    <x v="0"/>
    <m/>
  </r>
  <r>
    <s v=""/>
    <s v=" RD1_0307_3680"/>
    <s v="Diagnostic and Instruments - Emittance Slit Material - #1 - GigE CCD Camera"/>
    <s v="6.02.03.07"/>
    <x v="0"/>
    <d v="2023-03-21T00:00:00"/>
    <d v="2023-10-20T00:00:00"/>
    <s v="apatil"/>
    <s v="wange"/>
    <n v="1573.16"/>
    <s v="CON"/>
    <s v="C"/>
    <s v="Nonlabor"/>
    <s v="OPC"/>
    <m/>
    <s v="BNL"/>
    <s v="R&amp;D"/>
    <s v="AD"/>
    <x v="3"/>
    <s v="S.P266.E"/>
    <s v="APP00013"/>
    <m/>
    <m/>
    <m/>
    <m/>
    <m/>
    <n v="1426.33"/>
    <n v="146.83000000000001"/>
    <m/>
    <m/>
    <m/>
    <m/>
    <m/>
    <m/>
    <m/>
    <m/>
    <m/>
    <m/>
    <x v="0"/>
    <x v="0"/>
    <m/>
  </r>
  <r>
    <s v=""/>
    <s v=" RD1_0307_3700"/>
    <s v="Diagnostic and Instruments - Emittance Slit Material - #1 - Cables &amp; Connectors"/>
    <s v="6.02.03.07"/>
    <x v="0"/>
    <d v="2023-03-21T00:00:00"/>
    <d v="2023-10-20T00:00:00"/>
    <s v="apatil"/>
    <s v="wange"/>
    <n v="734.14"/>
    <s v="CON"/>
    <s v="C"/>
    <s v="Nonlabor"/>
    <s v="OPC"/>
    <m/>
    <s v="BNL"/>
    <s v="R&amp;D"/>
    <s v="AD"/>
    <x v="3"/>
    <s v="S.P266.E"/>
    <s v="APP00013"/>
    <m/>
    <m/>
    <m/>
    <m/>
    <m/>
    <n v="665.62"/>
    <n v="68.52"/>
    <m/>
    <m/>
    <m/>
    <m/>
    <m/>
    <m/>
    <m/>
    <m/>
    <m/>
    <m/>
    <x v="0"/>
    <x v="0"/>
    <m/>
  </r>
  <r>
    <s v=""/>
    <s v=" RD1_0307_3720"/>
    <s v="Diagnostic and Instruments - Emittance Slit Material - #1 - Lens Remote Control (Zoom, Iris, Focus)(2, muxed)"/>
    <s v="6.02.03.07"/>
    <x v="0"/>
    <d v="2023-03-21T00:00:00"/>
    <d v="2023-10-20T00:00:00"/>
    <s v="apatil"/>
    <s v="wange"/>
    <n v="1573.16"/>
    <s v="CON"/>
    <s v="C"/>
    <s v="Nonlabor"/>
    <s v="OPC"/>
    <m/>
    <s v="BNL"/>
    <s v="R&amp;D"/>
    <s v="AD"/>
    <x v="3"/>
    <s v="S.P266.E"/>
    <s v="APP00013"/>
    <m/>
    <m/>
    <m/>
    <m/>
    <m/>
    <n v="1426.33"/>
    <n v="146.83000000000001"/>
    <m/>
    <m/>
    <m/>
    <m/>
    <m/>
    <m/>
    <m/>
    <m/>
    <m/>
    <m/>
    <x v="0"/>
    <x v="0"/>
    <m/>
  </r>
  <r>
    <s v=""/>
    <s v=" RD_0302_1222"/>
    <s v="Increase laser rep. rate to 10 kHz, upgrade to 400kHz. Same as EIC two bunche spacing"/>
    <s v="6.02.03.02"/>
    <x v="0"/>
    <d v="2022-04-01T00:00:00"/>
    <d v="2022-08-29T00:00:00"/>
    <s v="glayden"/>
    <s v="skaritka"/>
    <n v="0"/>
    <s v="EDIA"/>
    <s v="C"/>
    <s v="Labor"/>
    <s v="OPC"/>
    <m/>
    <s v="BNL"/>
    <s v="R&amp;D"/>
    <s v="AD"/>
    <x v="3"/>
    <m/>
    <m/>
    <m/>
    <m/>
    <m/>
    <m/>
    <m/>
    <m/>
    <m/>
    <m/>
    <m/>
    <m/>
    <m/>
    <m/>
    <m/>
    <m/>
    <m/>
    <m/>
    <m/>
    <x v="0"/>
    <x v="0"/>
    <m/>
  </r>
  <r>
    <s v=""/>
    <s v=" RD1_0307_3740"/>
    <s v="Diagnostic and Instruments - Beam Loss Monitors Materials - #5 - PMT's BLM Detector parts total (June 2023)"/>
    <s v="6.02.03.07"/>
    <x v="0"/>
    <d v="2023-06-02T00:00:00"/>
    <d v="2024-01-09T00:00:00"/>
    <s v="apatil"/>
    <s v="wange"/>
    <n v="1585.68"/>
    <s v="CON"/>
    <s v="C"/>
    <s v="Nonlabor"/>
    <s v="OPC"/>
    <m/>
    <s v="BNL"/>
    <s v="R&amp;D"/>
    <s v="AD"/>
    <x v="3"/>
    <s v="S.P266.F"/>
    <s v="APP00013"/>
    <m/>
    <m/>
    <m/>
    <m/>
    <m/>
    <n v="887.98"/>
    <n v="697.7"/>
    <m/>
    <m/>
    <m/>
    <m/>
    <m/>
    <m/>
    <m/>
    <m/>
    <m/>
    <m/>
    <x v="0"/>
    <x v="0"/>
    <m/>
  </r>
  <r>
    <s v=""/>
    <s v=" RD1_0307_3760"/>
    <s v="Diagnostic and Instruments - Beam Loss Monitors Materials - #5 - HV cables &amp; connectors"/>
    <s v="6.02.03.07"/>
    <x v="0"/>
    <d v="2023-06-02T00:00:00"/>
    <d v="2024-01-09T00:00:00"/>
    <s v="apatil"/>
    <s v="wange"/>
    <n v="528.55999999999995"/>
    <s v="CON"/>
    <s v="C"/>
    <s v="Nonlabor"/>
    <s v="OPC"/>
    <m/>
    <s v="BNL"/>
    <s v="R&amp;D"/>
    <s v="AD"/>
    <x v="3"/>
    <s v="S.P266.F"/>
    <s v="APP00013"/>
    <m/>
    <m/>
    <m/>
    <m/>
    <m/>
    <n v="295.99"/>
    <n v="232.57"/>
    <m/>
    <m/>
    <m/>
    <m/>
    <m/>
    <m/>
    <m/>
    <m/>
    <m/>
    <m/>
    <x v="0"/>
    <x v="0"/>
    <m/>
  </r>
  <r>
    <s v=""/>
    <s v=" RD1_0307_3780"/>
    <s v="Diagnostic and Instruments - Beam Loss Monitors Materials - #5 - Signal &amp; test cable &amp; connectors"/>
    <s v="6.02.03.07"/>
    <x v="0"/>
    <d v="2023-06-02T00:00:00"/>
    <d v="2024-01-09T00:00:00"/>
    <s v="apatil"/>
    <s v="wange"/>
    <n v="528.55999999999995"/>
    <s v="CON"/>
    <s v="C"/>
    <s v="Nonlabor"/>
    <s v="OPC"/>
    <m/>
    <s v="BNL"/>
    <s v="R&amp;D"/>
    <s v="AD"/>
    <x v="3"/>
    <s v="S.P266.F"/>
    <s v="APP00013"/>
    <m/>
    <m/>
    <m/>
    <m/>
    <m/>
    <n v="295.99"/>
    <n v="232.57"/>
    <m/>
    <m/>
    <m/>
    <m/>
    <m/>
    <m/>
    <m/>
    <m/>
    <m/>
    <m/>
    <x v="0"/>
    <x v="0"/>
    <m/>
  </r>
  <r>
    <s v=""/>
    <s v=" RD1_0307_3800"/>
    <s v="Diagnostic and Instruments - Beam Loss Monitors Materials - #1 PMT HV, LeCroy Visyn 1458 chassis + 5"/>
    <s v="6.02.03.07"/>
    <x v="0"/>
    <d v="2023-06-02T00:00:00"/>
    <d v="2024-01-09T00:00:00"/>
    <s v="apatil"/>
    <s v="wange"/>
    <n v="26428"/>
    <s v="CON"/>
    <s v="C"/>
    <s v="Nonlabor"/>
    <s v="OPC"/>
    <m/>
    <s v="BNL"/>
    <s v="R&amp;D"/>
    <s v="AD"/>
    <x v="3"/>
    <s v="S.P266.F"/>
    <s v="APP00013"/>
    <m/>
    <m/>
    <m/>
    <m/>
    <m/>
    <n v="14799.68"/>
    <n v="11628.32"/>
    <m/>
    <m/>
    <m/>
    <m/>
    <m/>
    <m/>
    <m/>
    <m/>
    <m/>
    <m/>
    <x v="0"/>
    <x v="0"/>
    <m/>
  </r>
  <r>
    <s v=""/>
    <s v=" RD1_0307_3820"/>
    <s v="Diagnostic and Instruments - Beam Loss Monitors Materials - #2 - F-E VME Elec, JLAB style, 8ch"/>
    <s v="6.02.03.07"/>
    <x v="0"/>
    <d v="2023-06-02T00:00:00"/>
    <d v="2024-01-09T00:00:00"/>
    <s v="apatil"/>
    <s v="wange"/>
    <n v="10571.2"/>
    <s v="CON"/>
    <s v="C"/>
    <s v="Nonlabor"/>
    <s v="OPC"/>
    <m/>
    <s v="BNL"/>
    <s v="R&amp;D"/>
    <s v="AD"/>
    <x v="3"/>
    <s v="S.P266.F"/>
    <s v="APP00013"/>
    <m/>
    <m/>
    <m/>
    <m/>
    <m/>
    <n v="5919.87"/>
    <n v="4651.33"/>
    <m/>
    <m/>
    <m/>
    <m/>
    <m/>
    <m/>
    <m/>
    <m/>
    <m/>
    <m/>
    <x v="0"/>
    <x v="0"/>
    <m/>
  </r>
  <r>
    <s v=""/>
    <s v=" RD1_0307_3840"/>
    <s v="Diagnostic and Instruments - Beam Loss Monitors Materials - #7.4 - Comparator Modules 16ch"/>
    <s v="6.02.03.07"/>
    <x v="0"/>
    <d v="2023-06-02T00:00:00"/>
    <d v="2024-01-09T00:00:00"/>
    <s v="apatil"/>
    <s v="wange"/>
    <n v="7822.69"/>
    <s v="CON"/>
    <s v="C"/>
    <s v="Nonlabor"/>
    <s v="OPC"/>
    <m/>
    <s v="BNL"/>
    <s v="R&amp;D"/>
    <s v="AD"/>
    <x v="3"/>
    <s v="S.P266.F"/>
    <s v="APP00013"/>
    <m/>
    <m/>
    <m/>
    <m/>
    <m/>
    <n v="4380.7"/>
    <n v="3441.98"/>
    <m/>
    <m/>
    <m/>
    <m/>
    <m/>
    <m/>
    <m/>
    <m/>
    <m/>
    <m/>
    <x v="0"/>
    <x v="0"/>
    <m/>
  </r>
  <r>
    <s v=""/>
    <s v=" RD1_0307_3860"/>
    <s v="Diagnostic and Instruments - Beam Loss Monitors Materials - #1 - Racks"/>
    <s v="6.02.03.07"/>
    <x v="0"/>
    <d v="2023-06-02T00:00:00"/>
    <d v="2024-01-09T00:00:00"/>
    <s v="apatil"/>
    <s v="wange"/>
    <n v="2114.2399999999998"/>
    <s v="CON"/>
    <s v="C"/>
    <s v="Nonlabor"/>
    <s v="OPC"/>
    <m/>
    <s v="BNL"/>
    <s v="R&amp;D"/>
    <s v="AD"/>
    <x v="3"/>
    <s v="S.P266.F"/>
    <s v="APP00013"/>
    <m/>
    <m/>
    <m/>
    <m/>
    <m/>
    <n v="1183.97"/>
    <n v="930.27"/>
    <m/>
    <m/>
    <m/>
    <m/>
    <m/>
    <m/>
    <m/>
    <m/>
    <m/>
    <m/>
    <x v="0"/>
    <x v="0"/>
    <m/>
  </r>
  <r>
    <s v=""/>
    <s v=" RD1_0307_3880"/>
    <s v="Diagnostic and Instruments - Beam Loss Monitors Materials - #1 - Racks install, dual 20A breakers"/>
    <s v="6.02.03.07"/>
    <x v="0"/>
    <d v="2023-06-02T00:00:00"/>
    <d v="2024-01-09T00:00:00"/>
    <s v="apatil"/>
    <s v="wange"/>
    <n v="1004.26"/>
    <s v="CON"/>
    <s v="C"/>
    <s v="Nonlabor"/>
    <s v="OPC"/>
    <m/>
    <s v="BNL"/>
    <s v="R&amp;D"/>
    <s v="AD"/>
    <x v="3"/>
    <s v="S.P266.F"/>
    <s v="APP00013"/>
    <m/>
    <m/>
    <m/>
    <m/>
    <m/>
    <n v="562.39"/>
    <n v="441.88"/>
    <m/>
    <m/>
    <m/>
    <m/>
    <m/>
    <m/>
    <m/>
    <m/>
    <m/>
    <m/>
    <x v="0"/>
    <x v="0"/>
    <m/>
  </r>
  <r>
    <s v=""/>
    <s v=" RD1_0307_3900"/>
    <s v="Diagnostic and Instruments - Beam Loss Monitors Materials - #1 - Misc Parts"/>
    <s v="6.02.03.07"/>
    <x v="0"/>
    <d v="2023-06-02T00:00:00"/>
    <d v="2024-01-09T00:00:00"/>
    <s v="apatil"/>
    <s v="wange"/>
    <n v="1057.1199999999999"/>
    <s v="CON"/>
    <s v="C"/>
    <s v="Nonlabor"/>
    <s v="OPC"/>
    <m/>
    <s v="BNL"/>
    <s v="R&amp;D"/>
    <s v="AD"/>
    <x v="3"/>
    <s v="S.P266.F"/>
    <s v="APP00013"/>
    <m/>
    <m/>
    <m/>
    <m/>
    <m/>
    <n v="591.99"/>
    <n v="465.13"/>
    <m/>
    <m/>
    <m/>
    <m/>
    <m/>
    <m/>
    <m/>
    <m/>
    <m/>
    <m/>
    <x v="0"/>
    <x v="0"/>
    <m/>
  </r>
  <r>
    <s v=""/>
    <s v=" RD1_0307_4300"/>
    <s v="Photocathode material - MDC - Main Chamber"/>
    <s v="6.02.03.07"/>
    <x v="0"/>
    <d v="2023-02-17T00:00:00"/>
    <d v="2024-02-16T00:00:00"/>
    <s v="apatil"/>
    <s v="wange"/>
    <n v="55112.05"/>
    <s v="CON"/>
    <s v="C"/>
    <s v="Nonlabor"/>
    <s v="OPC"/>
    <m/>
    <s v="BNL"/>
    <s v="R&amp;D"/>
    <s v="AD"/>
    <x v="3"/>
    <s v="P"/>
    <m/>
    <m/>
    <m/>
    <m/>
    <m/>
    <m/>
    <n v="34610.370000000003"/>
    <n v="20501.68"/>
    <m/>
    <m/>
    <m/>
    <m/>
    <m/>
    <m/>
    <m/>
    <m/>
    <m/>
    <m/>
    <x v="0"/>
    <x v="0"/>
    <m/>
  </r>
  <r>
    <s v=""/>
    <s v=" RD1_0307_4140"/>
    <s v="Photocathode material - Atlas - Main Chamber Flange"/>
    <s v="6.02.03.07"/>
    <x v="0"/>
    <d v="2023-02-17T00:00:00"/>
    <d v="2024-02-16T00:00:00"/>
    <s v="apatil"/>
    <s v="wange"/>
    <n v="3620.31"/>
    <s v="CON"/>
    <s v="C"/>
    <s v="Nonlabor"/>
    <s v="OPC"/>
    <m/>
    <s v="BNL"/>
    <s v="R&amp;D"/>
    <s v="AD"/>
    <x v="3"/>
    <s v="B"/>
    <m/>
    <m/>
    <m/>
    <m/>
    <m/>
    <m/>
    <n v="2273.5500000000002"/>
    <n v="1346.75"/>
    <m/>
    <m/>
    <m/>
    <m/>
    <m/>
    <m/>
    <m/>
    <m/>
    <m/>
    <m/>
    <x v="0"/>
    <x v="0"/>
    <m/>
  </r>
  <r>
    <s v=""/>
    <s v=" RD1_0307_4160"/>
    <s v="Photocathode material - Atlas - Vacuum Fired Stainless Steel Reducing Nipple"/>
    <s v="6.02.03.07"/>
    <x v="0"/>
    <d v="2023-02-17T00:00:00"/>
    <d v="2024-02-16T00:00:00"/>
    <s v="apatil"/>
    <s v="wange"/>
    <n v="7183.62"/>
    <s v="CON"/>
    <s v="C"/>
    <s v="Nonlabor"/>
    <s v="OPC"/>
    <m/>
    <s v="BNL"/>
    <s v="R&amp;D"/>
    <s v="AD"/>
    <x v="3"/>
    <s v="B"/>
    <m/>
    <m/>
    <m/>
    <m/>
    <m/>
    <m/>
    <n v="4511.3100000000004"/>
    <n v="2672.31"/>
    <m/>
    <m/>
    <m/>
    <m/>
    <m/>
    <m/>
    <m/>
    <m/>
    <m/>
    <m/>
    <x v="0"/>
    <x v="0"/>
    <m/>
  </r>
  <r>
    <s v=""/>
    <s v=" RD1_0307_4800"/>
    <s v="Photocathode material - MPF - Power Feedthrough 10,000 volts"/>
    <s v="6.02.03.07"/>
    <x v="0"/>
    <d v="2023-09-05T00:00:00"/>
    <d v="2024-09-03T00:00:00"/>
    <s v="apatil"/>
    <s v="wange"/>
    <n v="565.38"/>
    <s v="CON"/>
    <s v="C"/>
    <s v="Nonlabor"/>
    <s v="OPC"/>
    <m/>
    <s v="BNL"/>
    <s v="R&amp;D"/>
    <s v="AD"/>
    <x v="3"/>
    <s v="B"/>
    <m/>
    <m/>
    <m/>
    <m/>
    <m/>
    <m/>
    <n v="42.97"/>
    <n v="522.41"/>
    <m/>
    <m/>
    <m/>
    <m/>
    <m/>
    <m/>
    <m/>
    <m/>
    <m/>
    <m/>
    <x v="0"/>
    <x v="0"/>
    <m/>
  </r>
  <r>
    <s v=""/>
    <s v=" RD1_0307_4460"/>
    <s v="Photocathode material - UHVT - Motor Drive Assembly"/>
    <s v="6.02.03.07"/>
    <x v="0"/>
    <d v="2023-02-17T00:00:00"/>
    <d v="2024-02-16T00:00:00"/>
    <s v="apatil"/>
    <s v="wange"/>
    <n v="30767.33"/>
    <s v="CON"/>
    <s v="C"/>
    <s v="Nonlabor"/>
    <s v="OPC"/>
    <m/>
    <s v="BNL"/>
    <s v="R&amp;D"/>
    <s v="AD"/>
    <x v="3"/>
    <s v="P"/>
    <m/>
    <m/>
    <m/>
    <m/>
    <m/>
    <m/>
    <n v="19321.88"/>
    <n v="11445.45"/>
    <m/>
    <m/>
    <m/>
    <m/>
    <m/>
    <m/>
    <m/>
    <m/>
    <m/>
    <m/>
    <x v="0"/>
    <x v="0"/>
    <m/>
  </r>
  <r>
    <s v=""/>
    <s v=" RD1_0307_4320"/>
    <s v="Photocathode material - MDC - Flange"/>
    <s v="6.02.03.07"/>
    <x v="0"/>
    <d v="2023-02-17T00:00:00"/>
    <d v="2024-02-16T00:00:00"/>
    <s v="apatil"/>
    <s v="wange"/>
    <n v="5480.07"/>
    <s v="CON"/>
    <s v="C"/>
    <s v="Nonlabor"/>
    <s v="OPC"/>
    <m/>
    <s v="BNL"/>
    <s v="R&amp;D"/>
    <s v="AD"/>
    <x v="3"/>
    <s v="B"/>
    <m/>
    <m/>
    <m/>
    <m/>
    <m/>
    <m/>
    <n v="3441.48"/>
    <n v="2038.59"/>
    <m/>
    <m/>
    <m/>
    <m/>
    <m/>
    <m/>
    <m/>
    <m/>
    <m/>
    <m/>
    <x v="0"/>
    <x v="0"/>
    <m/>
  </r>
  <r>
    <s v=""/>
    <s v=" RD1_0307_4480"/>
    <s v="Photocathode material - UHVT - Cathode Fork End Effector"/>
    <s v="6.02.03.07"/>
    <x v="0"/>
    <d v="2023-02-17T00:00:00"/>
    <d v="2024-02-16T00:00:00"/>
    <s v="apatil"/>
    <s v="wange"/>
    <n v="3566.48"/>
    <s v="CON"/>
    <s v="C"/>
    <s v="Nonlabor"/>
    <s v="OPC"/>
    <m/>
    <s v="BNL"/>
    <s v="R&amp;D"/>
    <s v="AD"/>
    <x v="3"/>
    <s v="B"/>
    <m/>
    <m/>
    <m/>
    <m/>
    <m/>
    <m/>
    <n v="2239.75"/>
    <n v="1326.73"/>
    <m/>
    <m/>
    <m/>
    <m/>
    <m/>
    <m/>
    <m/>
    <m/>
    <m/>
    <m/>
    <x v="0"/>
    <x v="0"/>
    <m/>
  </r>
  <r>
    <s v=""/>
    <s v=" RD1_0307_4180"/>
    <s v="Photocathode material - Atlas - 12.00&quot; to 6.00&quot; CF reducer nipple"/>
    <s v="6.02.03.07"/>
    <x v="0"/>
    <d v="2023-02-17T00:00:00"/>
    <d v="2024-02-16T00:00:00"/>
    <s v="apatil"/>
    <s v="wange"/>
    <n v="3620.31"/>
    <s v="CON"/>
    <s v="C"/>
    <s v="Nonlabor"/>
    <s v="OPC"/>
    <m/>
    <s v="BNL"/>
    <s v="R&amp;D"/>
    <s v="AD"/>
    <x v="3"/>
    <s v="B"/>
    <m/>
    <m/>
    <m/>
    <m/>
    <m/>
    <m/>
    <n v="2273.5500000000002"/>
    <n v="1346.75"/>
    <m/>
    <m/>
    <m/>
    <m/>
    <m/>
    <m/>
    <m/>
    <m/>
    <m/>
    <m/>
    <x v="0"/>
    <x v="0"/>
    <m/>
  </r>
  <r>
    <s v=""/>
    <s v=" RD1_0307_4200"/>
    <s v="Photocathode material - Atlas - Vacuum fired stainless steel reducing nipple"/>
    <s v="6.02.03.07"/>
    <x v="0"/>
    <d v="2023-02-17T00:00:00"/>
    <d v="2024-02-16T00:00:00"/>
    <s v="apatil"/>
    <s v="wange"/>
    <n v="7183.62"/>
    <s v="CON"/>
    <s v="C"/>
    <s v="Nonlabor"/>
    <s v="OPC"/>
    <m/>
    <s v="BNL"/>
    <s v="R&amp;D"/>
    <s v="AD"/>
    <x v="3"/>
    <s v="B"/>
    <m/>
    <m/>
    <m/>
    <m/>
    <m/>
    <m/>
    <n v="4511.3100000000004"/>
    <n v="2672.31"/>
    <m/>
    <m/>
    <m/>
    <m/>
    <m/>
    <m/>
    <m/>
    <m/>
    <m/>
    <m/>
    <x v="0"/>
    <x v="0"/>
    <m/>
  </r>
  <r>
    <s v=""/>
    <s v=" RD1_0307_4220"/>
    <s v="Photocathode material - Atlas - XHV GUN PUMP ASSY"/>
    <s v="6.02.03.07"/>
    <x v="0"/>
    <d v="2023-02-17T00:00:00"/>
    <d v="2024-02-16T00:00:00"/>
    <s v="apatil"/>
    <s v="wange"/>
    <n v="8856.56"/>
    <s v="CON"/>
    <s v="C"/>
    <s v="Nonlabor"/>
    <s v="OPC"/>
    <m/>
    <s v="BNL"/>
    <s v="R&amp;D"/>
    <s v="AD"/>
    <x v="3"/>
    <s v="B"/>
    <m/>
    <m/>
    <m/>
    <m/>
    <m/>
    <m/>
    <n v="5561.92"/>
    <n v="3294.64"/>
    <m/>
    <m/>
    <m/>
    <m/>
    <m/>
    <m/>
    <m/>
    <m/>
    <m/>
    <m/>
    <x v="0"/>
    <x v="0"/>
    <m/>
  </r>
  <r>
    <s v=""/>
    <s v=" RD1_0307_4340"/>
    <s v="Photocathode material - MDC - Compact Z Stage"/>
    <s v="6.02.03.07"/>
    <x v="0"/>
    <d v="2023-02-17T00:00:00"/>
    <d v="2024-02-16T00:00:00"/>
    <s v="apatil"/>
    <s v="wange"/>
    <n v="8045.95"/>
    <s v="CON"/>
    <s v="C"/>
    <s v="Nonlabor"/>
    <s v="OPC"/>
    <m/>
    <s v="BNL"/>
    <s v="R&amp;D"/>
    <s v="AD"/>
    <x v="3"/>
    <s v="B"/>
    <m/>
    <m/>
    <m/>
    <m/>
    <m/>
    <m/>
    <n v="5052.8500000000004"/>
    <n v="2993.09"/>
    <m/>
    <m/>
    <m/>
    <m/>
    <m/>
    <m/>
    <m/>
    <m/>
    <m/>
    <m/>
    <x v="0"/>
    <x v="0"/>
    <m/>
  </r>
  <r>
    <s v=""/>
    <s v=" RD1_0307_4820"/>
    <s v="Photocathode material - MPF - Power Feedthrough2"/>
    <s v="6.02.03.07"/>
    <x v="0"/>
    <d v="2023-09-05T00:00:00"/>
    <d v="2024-09-03T00:00:00"/>
    <s v="apatil"/>
    <s v="wange"/>
    <n v="565.38"/>
    <s v="CON"/>
    <s v="C"/>
    <s v="Nonlabor"/>
    <s v="OPC"/>
    <m/>
    <s v="BNL"/>
    <s v="R&amp;D"/>
    <s v="AD"/>
    <x v="3"/>
    <s v="B"/>
    <m/>
    <m/>
    <m/>
    <m/>
    <m/>
    <m/>
    <n v="42.97"/>
    <n v="522.41"/>
    <m/>
    <m/>
    <m/>
    <m/>
    <m/>
    <m/>
    <m/>
    <m/>
    <m/>
    <m/>
    <x v="0"/>
    <x v="0"/>
    <m/>
  </r>
  <r>
    <s v=""/>
    <s v=" RD1_0307_4500"/>
    <s v="Photocathode material - UHVT - motor drive assembly"/>
    <s v="6.02.03.07"/>
    <x v="0"/>
    <d v="2023-02-17T00:00:00"/>
    <d v="2024-02-16T00:00:00"/>
    <s v="apatil"/>
    <s v="wange"/>
    <n v="30767.33"/>
    <s v="CON"/>
    <s v="C"/>
    <s v="Nonlabor"/>
    <s v="OPC"/>
    <m/>
    <s v="BNL"/>
    <s v="R&amp;D"/>
    <s v="AD"/>
    <x v="3"/>
    <s v="P"/>
    <m/>
    <m/>
    <m/>
    <m/>
    <m/>
    <m/>
    <n v="19321.88"/>
    <n v="11445.45"/>
    <m/>
    <m/>
    <m/>
    <m/>
    <m/>
    <m/>
    <m/>
    <m/>
    <m/>
    <m/>
    <x v="0"/>
    <x v="0"/>
    <m/>
  </r>
  <r>
    <s v=""/>
    <s v=" RD1_0307_4840"/>
    <s v="Photocathode material - Dalton Electric Heating Co -  Cartridge Heater"/>
    <s v="6.02.03.07"/>
    <x v="0"/>
    <d v="2023-09-05T00:00:00"/>
    <d v="2024-09-03T00:00:00"/>
    <s v="apatil"/>
    <s v="wange"/>
    <n v="2069.14"/>
    <s v="CON"/>
    <s v="C"/>
    <s v="Nonlabor"/>
    <s v="OPC"/>
    <m/>
    <s v="BNL"/>
    <s v="R&amp;D"/>
    <s v="AD"/>
    <x v="3"/>
    <s v="B"/>
    <m/>
    <m/>
    <m/>
    <m/>
    <m/>
    <m/>
    <n v="157.25"/>
    <n v="1911.88"/>
    <m/>
    <m/>
    <m/>
    <m/>
    <m/>
    <m/>
    <m/>
    <m/>
    <m/>
    <m/>
    <x v="0"/>
    <x v="0"/>
    <m/>
  </r>
  <r>
    <s v=""/>
    <s v=" RD1_0307_4360"/>
    <s v="Photocathode material - MDC - flange"/>
    <s v="6.02.03.07"/>
    <x v="0"/>
    <d v="2023-02-17T00:00:00"/>
    <d v="2024-02-16T00:00:00"/>
    <s v="apatil"/>
    <s v="wange"/>
    <n v="5480.07"/>
    <s v="CON"/>
    <s v="C"/>
    <s v="Nonlabor"/>
    <s v="OPC"/>
    <m/>
    <s v="BNL"/>
    <s v="R&amp;D"/>
    <s v="AD"/>
    <x v="3"/>
    <s v="B"/>
    <m/>
    <m/>
    <m/>
    <m/>
    <m/>
    <m/>
    <n v="3441.48"/>
    <n v="2038.59"/>
    <m/>
    <m/>
    <m/>
    <m/>
    <m/>
    <m/>
    <m/>
    <m/>
    <m/>
    <m/>
    <x v="0"/>
    <x v="0"/>
    <m/>
  </r>
  <r>
    <s v=""/>
    <s v=" RD1_0307_4380"/>
    <s v="Photocathode material - MDC - Nipple and zero reducer"/>
    <s v="6.02.03.07"/>
    <x v="0"/>
    <d v="2023-02-17T00:00:00"/>
    <d v="2024-02-16T00:00:00"/>
    <s v="apatil"/>
    <s v="wange"/>
    <n v="25892.05"/>
    <s v="CON"/>
    <s v="C"/>
    <s v="Nonlabor"/>
    <s v="OPC"/>
    <m/>
    <s v="BNL"/>
    <s v="R&amp;D"/>
    <s v="AD"/>
    <x v="3"/>
    <s v="P"/>
    <m/>
    <m/>
    <m/>
    <m/>
    <m/>
    <m/>
    <n v="16260.21"/>
    <n v="9631.84"/>
    <m/>
    <m/>
    <m/>
    <m/>
    <m/>
    <m/>
    <m/>
    <m/>
    <m/>
    <m/>
    <x v="0"/>
    <x v="0"/>
    <m/>
  </r>
  <r>
    <s v=""/>
    <s v=" RD1_0307_4520"/>
    <s v="Photocathode material - UHVT - Cathode Fork End Effector"/>
    <s v="6.02.03.07"/>
    <x v="0"/>
    <d v="2023-02-17T00:00:00"/>
    <d v="2024-02-16T00:00:00"/>
    <s v="apatil"/>
    <s v="wange"/>
    <n v="3566.48"/>
    <s v="CON"/>
    <s v="C"/>
    <s v="Nonlabor"/>
    <s v="OPC"/>
    <m/>
    <s v="BNL"/>
    <s v="R&amp;D"/>
    <s v="AD"/>
    <x v="3"/>
    <s v="B"/>
    <m/>
    <m/>
    <m/>
    <m/>
    <m/>
    <m/>
    <n v="2239.75"/>
    <n v="1326.73"/>
    <m/>
    <m/>
    <m/>
    <m/>
    <m/>
    <m/>
    <m/>
    <m/>
    <m/>
    <m/>
    <x v="0"/>
    <x v="0"/>
    <m/>
  </r>
  <r>
    <s v=""/>
    <s v=" RD1_0307_4600"/>
    <s v="Photocathode material - Seas - Dispenser"/>
    <s v="6.02.03.07"/>
    <x v="0"/>
    <d v="2023-02-17T00:00:00"/>
    <d v="2023-11-02T00:00:00"/>
    <s v="apatil"/>
    <s v="wange"/>
    <n v="37785.769999999997"/>
    <s v="CON"/>
    <s v="C"/>
    <s v="Nonlabor"/>
    <s v="OPC"/>
    <m/>
    <s v="BNL"/>
    <s v="R&amp;D"/>
    <s v="AD"/>
    <x v="3"/>
    <s v="P"/>
    <m/>
    <m/>
    <m/>
    <m/>
    <m/>
    <m/>
    <n v="32957.58"/>
    <n v="4828.18"/>
    <m/>
    <m/>
    <m/>
    <m/>
    <m/>
    <m/>
    <m/>
    <m/>
    <m/>
    <m/>
    <x v="0"/>
    <x v="0"/>
    <m/>
  </r>
  <r>
    <s v=""/>
    <s v=" RD1_0307_4620"/>
    <s v="Photocathode material - MKS - RGA"/>
    <s v="6.02.03.07"/>
    <x v="0"/>
    <d v="2023-02-17T00:00:00"/>
    <d v="2024-02-16T00:00:00"/>
    <s v="apatil"/>
    <s v="wange"/>
    <n v="20301.16"/>
    <s v="CON"/>
    <s v="C"/>
    <s v="Nonlabor"/>
    <s v="OPC"/>
    <m/>
    <s v="BNL"/>
    <s v="R&amp;D"/>
    <s v="AD"/>
    <x v="3"/>
    <s v="B"/>
    <m/>
    <m/>
    <m/>
    <m/>
    <m/>
    <m/>
    <n v="12749.13"/>
    <n v="7552.03"/>
    <m/>
    <m/>
    <m/>
    <m/>
    <m/>
    <m/>
    <m/>
    <m/>
    <m/>
    <m/>
    <x v="0"/>
    <x v="0"/>
    <m/>
  </r>
  <r>
    <s v=""/>
    <s v=" RD1_0307_4640"/>
    <s v="Photocathode material - Thermionics - HEATER"/>
    <s v="6.02.03.07"/>
    <x v="0"/>
    <d v="2023-02-17T00:00:00"/>
    <d v="2024-02-16T00:00:00"/>
    <s v="apatil"/>
    <s v="wange"/>
    <n v="4517.47"/>
    <s v="CON"/>
    <s v="C"/>
    <s v="Nonlabor"/>
    <s v="OPC"/>
    <m/>
    <s v="BNL"/>
    <s v="R&amp;D"/>
    <s v="AD"/>
    <x v="3"/>
    <s v="B"/>
    <m/>
    <m/>
    <m/>
    <m/>
    <m/>
    <m/>
    <n v="2836.97"/>
    <n v="1680.5"/>
    <m/>
    <m/>
    <m/>
    <m/>
    <m/>
    <m/>
    <m/>
    <m/>
    <m/>
    <m/>
    <x v="0"/>
    <x v="0"/>
    <m/>
  </r>
  <r>
    <s v=""/>
    <s v=" RD1_0307_4720"/>
    <s v="Photocathode material - THORELAB - Laser diode"/>
    <s v="6.02.03.07"/>
    <x v="0"/>
    <d v="2023-02-17T00:00:00"/>
    <d v="2023-03-31T00:00:00"/>
    <s v="apatil"/>
    <s v="wange"/>
    <n v="32584.73"/>
    <s v="CON"/>
    <s v="C"/>
    <s v="Nonlabor"/>
    <s v="OPC"/>
    <m/>
    <s v="BNL"/>
    <s v="R&amp;D"/>
    <s v="AD"/>
    <x v="3"/>
    <s v="P"/>
    <m/>
    <m/>
    <m/>
    <m/>
    <m/>
    <m/>
    <n v="32584.73"/>
    <m/>
    <m/>
    <m/>
    <m/>
    <m/>
    <m/>
    <m/>
    <m/>
    <m/>
    <m/>
    <m/>
    <x v="0"/>
    <x v="0"/>
    <m/>
  </r>
  <r>
    <s v=""/>
    <s v=" RD1_0307_4860"/>
    <s v="Photocathode material - Picometer"/>
    <s v="6.02.03.07"/>
    <x v="0"/>
    <d v="2023-09-05T00:00:00"/>
    <d v="2023-11-15T00:00:00"/>
    <s v="apatil"/>
    <s v="wange"/>
    <n v="5813.57"/>
    <s v="CON"/>
    <s v="C"/>
    <s v="Nonlabor"/>
    <s v="OPC"/>
    <m/>
    <s v="BNL"/>
    <s v="R&amp;D"/>
    <s v="AD"/>
    <x v="3"/>
    <s v="B"/>
    <m/>
    <m/>
    <m/>
    <m/>
    <m/>
    <m/>
    <n v="2209.16"/>
    <n v="3604.42"/>
    <m/>
    <m/>
    <m/>
    <m/>
    <m/>
    <m/>
    <m/>
    <m/>
    <m/>
    <m/>
    <x v="0"/>
    <x v="0"/>
    <m/>
  </r>
  <r>
    <s v=""/>
    <s v=" RD1_0307_4880"/>
    <s v="Photocathode material - Misc."/>
    <s v="6.02.03.07"/>
    <x v="0"/>
    <d v="2023-09-05T00:00:00"/>
    <d v="2024-09-03T00:00:00"/>
    <s v="apatil"/>
    <s v="wange"/>
    <n v="12825.24"/>
    <s v="CON"/>
    <s v="C"/>
    <s v="Nonlabor"/>
    <s v="OPC"/>
    <m/>
    <s v="BNL"/>
    <s v="R&amp;D"/>
    <s v="AD"/>
    <x v="3"/>
    <s v="B"/>
    <m/>
    <m/>
    <m/>
    <m/>
    <m/>
    <m/>
    <n v="974.72"/>
    <n v="11850.52"/>
    <m/>
    <m/>
    <m/>
    <m/>
    <m/>
    <m/>
    <m/>
    <m/>
    <m/>
    <m/>
    <x v="0"/>
    <x v="0"/>
    <m/>
  </r>
  <r>
    <s v=""/>
    <s v=" SR_0200_0990"/>
    <s v="ESR Dipole - Initial Engineering / RFI Support"/>
    <s v="6.04.02.01"/>
    <x v="0"/>
    <d v="2022-10-03T00:00:00"/>
    <d v="2022-12-06T00:00:00"/>
    <s v="jtolle"/>
    <s v="hwitte"/>
    <n v="33772.33"/>
    <s v="EDIA"/>
    <s v="C"/>
    <s v="Labor"/>
    <s v="TEC"/>
    <m/>
    <s v="BNL"/>
    <s v="PED"/>
    <s v="NC_MAG"/>
    <x v="11"/>
    <s v="D25.APP09"/>
    <m/>
    <m/>
    <m/>
    <m/>
    <m/>
    <m/>
    <n v="33772.33"/>
    <m/>
    <m/>
    <m/>
    <m/>
    <m/>
    <m/>
    <m/>
    <m/>
    <m/>
    <m/>
    <m/>
    <x v="0"/>
    <x v="0"/>
    <m/>
  </r>
  <r>
    <s v=""/>
    <s v=" RD_0309_1241"/>
    <s v="ESR Vacuum Development - Chamber welding and tooling development - Develop Weld Joint Concept for Various Interfaces"/>
    <s v="6.02.03.06.01"/>
    <x v="0"/>
    <d v="2022-06-02T00:00:00"/>
    <d v="2022-07-28T00:00:00"/>
    <s v="rnavarrol"/>
    <s v="chetzel"/>
    <n v="0"/>
    <s v="EDIA"/>
    <s v="C"/>
    <s v="Labor"/>
    <s v="OPC"/>
    <m/>
    <s v="BNL"/>
    <s v="R&amp;D"/>
    <s v="VAC"/>
    <x v="3"/>
    <m/>
    <m/>
    <m/>
    <m/>
    <m/>
    <m/>
    <m/>
    <m/>
    <m/>
    <m/>
    <m/>
    <m/>
    <m/>
    <m/>
    <m/>
    <m/>
    <m/>
    <m/>
    <m/>
    <x v="0"/>
    <x v="0"/>
    <m/>
  </r>
  <r>
    <s v=""/>
    <s v=" RD_0309_1241"/>
    <s v="ESR Vacuum Development - Chamber welding and tooling development - Develop Weld Joint Concept for Various Interfaces"/>
    <s v="6.02.03.06.01"/>
    <x v="0"/>
    <d v="2022-06-02T00:00:00"/>
    <d v="2022-07-28T00:00:00"/>
    <s v="rnavarrol"/>
    <s v="chetzel"/>
    <n v="0"/>
    <s v="EDIA"/>
    <s v="C"/>
    <s v="Labor"/>
    <s v="OPC"/>
    <m/>
    <s v="BNL"/>
    <s v="R&amp;D"/>
    <s v="VAC"/>
    <x v="3"/>
    <m/>
    <m/>
    <m/>
    <m/>
    <m/>
    <m/>
    <m/>
    <m/>
    <m/>
    <m/>
    <m/>
    <m/>
    <m/>
    <m/>
    <m/>
    <m/>
    <m/>
    <m/>
    <m/>
    <x v="0"/>
    <x v="0"/>
    <m/>
  </r>
  <r>
    <s v=""/>
    <s v=" RD_0309_1241"/>
    <s v="ESR Vacuum Development - Chamber welding and tooling development - Develop Weld Joint Concept for Various Interfaces"/>
    <s v="6.02.03.06.01"/>
    <x v="0"/>
    <d v="2022-06-02T00:00:00"/>
    <d v="2022-07-28T00:00:00"/>
    <s v="rnavarrol"/>
    <s v="chetzel"/>
    <n v="0"/>
    <s v="EDIA"/>
    <s v="C"/>
    <s v="Labor"/>
    <s v="OPC"/>
    <m/>
    <s v="BNL"/>
    <s v="R&amp;D"/>
    <s v="VAC"/>
    <x v="3"/>
    <m/>
    <m/>
    <m/>
    <m/>
    <m/>
    <m/>
    <m/>
    <m/>
    <m/>
    <m/>
    <m/>
    <m/>
    <m/>
    <m/>
    <m/>
    <m/>
    <m/>
    <m/>
    <m/>
    <x v="0"/>
    <x v="0"/>
    <m/>
  </r>
  <r>
    <s v=""/>
    <s v=" RD_0309_1242"/>
    <s v="ESR Vacuum Development - Chamber welding and tooling development - Manufacturing Feasibility Study - Welding"/>
    <s v="6.02.03.06.01"/>
    <x v="1"/>
    <d v="2022-10-03T00:00:00"/>
    <d v="2022-10-03T00:00:00"/>
    <s v="rnavarrol"/>
    <s v="chetzel"/>
    <n v="248.74"/>
    <s v="EDIA"/>
    <s v="C"/>
    <s v="Labor"/>
    <s v="OPC"/>
    <m/>
    <s v="BNL"/>
    <s v="R&amp;D"/>
    <s v="VAC"/>
    <x v="3"/>
    <m/>
    <m/>
    <m/>
    <m/>
    <m/>
    <m/>
    <m/>
    <n v="248.74"/>
    <m/>
    <m/>
    <m/>
    <m/>
    <m/>
    <m/>
    <m/>
    <m/>
    <m/>
    <m/>
    <m/>
    <x v="0"/>
    <x v="0"/>
    <m/>
  </r>
  <r>
    <s v=""/>
    <s v=" RD_0309_1242"/>
    <s v="ESR Vacuum Development - Chamber welding and tooling development - Manufacturing Feasibility Study - Welding"/>
    <s v="6.02.03.06.01"/>
    <x v="1"/>
    <d v="2022-10-03T00:00:00"/>
    <d v="2022-10-03T00:00:00"/>
    <s v="rnavarrol"/>
    <s v="chetzel"/>
    <n v="0"/>
    <s v="EDIA"/>
    <s v="C"/>
    <s v="Labor"/>
    <s v="OPC"/>
    <m/>
    <s v="BNL"/>
    <s v="R&amp;D"/>
    <s v="VAC"/>
    <x v="3"/>
    <m/>
    <m/>
    <m/>
    <m/>
    <m/>
    <m/>
    <m/>
    <m/>
    <m/>
    <m/>
    <m/>
    <m/>
    <m/>
    <m/>
    <m/>
    <m/>
    <m/>
    <m/>
    <m/>
    <x v="0"/>
    <x v="0"/>
    <m/>
  </r>
  <r>
    <s v=""/>
    <s v=" RD_0309_1242"/>
    <s v="ESR Vacuum Development - Chamber welding and tooling development - Manufacturing Feasibility Study - Welding"/>
    <s v="6.02.03.06.01"/>
    <x v="1"/>
    <d v="2022-10-03T00:00:00"/>
    <d v="2022-10-03T00:00:00"/>
    <s v="rnavarrol"/>
    <s v="chetzel"/>
    <n v="328.16"/>
    <s v="EDIA"/>
    <s v="C"/>
    <s v="Labor"/>
    <s v="OPC"/>
    <m/>
    <s v="BNL"/>
    <s v="R&amp;D"/>
    <s v="VAC"/>
    <x v="3"/>
    <m/>
    <m/>
    <m/>
    <m/>
    <m/>
    <m/>
    <m/>
    <n v="328.16"/>
    <m/>
    <m/>
    <m/>
    <m/>
    <m/>
    <m/>
    <m/>
    <m/>
    <m/>
    <m/>
    <m/>
    <x v="0"/>
    <x v="0"/>
    <m/>
  </r>
  <r>
    <s v=""/>
    <s v=" RD_0309_1243"/>
    <s v="ESR Vacuum Development - Chamber welding and tooling development - Finalize Weld Joint Concepts"/>
    <s v="6.02.03.06.01"/>
    <x v="1"/>
    <d v="2022-10-04T00:00:00"/>
    <d v="2022-11-01T00:00:00"/>
    <s v="rnavarrol"/>
    <s v="chetzel"/>
    <n v="2860.55"/>
    <s v="EDIA"/>
    <s v="C"/>
    <s v="Labor"/>
    <s v="OPC"/>
    <m/>
    <s v="BNL"/>
    <s v="R&amp;D"/>
    <s v="VAC"/>
    <x v="3"/>
    <m/>
    <m/>
    <m/>
    <m/>
    <m/>
    <m/>
    <m/>
    <n v="2860.55"/>
    <m/>
    <m/>
    <m/>
    <m/>
    <m/>
    <m/>
    <m/>
    <m/>
    <m/>
    <m/>
    <m/>
    <x v="0"/>
    <x v="0"/>
    <m/>
  </r>
  <r>
    <s v=""/>
    <s v=" RD_0309_1243"/>
    <s v="ESR Vacuum Development - Chamber welding and tooling development - Finalize Weld Joint Concepts"/>
    <s v="6.02.03.06.01"/>
    <x v="1"/>
    <d v="2022-10-04T00:00:00"/>
    <d v="2022-11-01T00:00:00"/>
    <s v="rnavarrol"/>
    <s v="chetzel"/>
    <n v="656.33"/>
    <s v="EDIA"/>
    <s v="C"/>
    <s v="Labor"/>
    <s v="OPC"/>
    <m/>
    <s v="BNL"/>
    <s v="R&amp;D"/>
    <s v="VAC"/>
    <x v="3"/>
    <m/>
    <m/>
    <m/>
    <m/>
    <m/>
    <m/>
    <m/>
    <n v="656.33"/>
    <m/>
    <m/>
    <m/>
    <m/>
    <m/>
    <m/>
    <m/>
    <m/>
    <m/>
    <m/>
    <m/>
    <x v="0"/>
    <x v="0"/>
    <m/>
  </r>
  <r>
    <s v=""/>
    <s v=" RD_0309_1243"/>
    <s v="ESR Vacuum Development - Chamber welding and tooling development - Finalize Weld Joint Concepts"/>
    <s v="6.02.03.06.01"/>
    <x v="1"/>
    <d v="2022-10-04T00:00:00"/>
    <d v="2022-11-01T00:00:00"/>
    <s v="rnavarrol"/>
    <s v="chetzel"/>
    <n v="3773.9"/>
    <s v="EDIA"/>
    <s v="C"/>
    <s v="Labor"/>
    <s v="OPC"/>
    <m/>
    <s v="BNL"/>
    <s v="R&amp;D"/>
    <s v="VAC"/>
    <x v="3"/>
    <m/>
    <m/>
    <m/>
    <m/>
    <m/>
    <m/>
    <m/>
    <n v="3773.9"/>
    <m/>
    <m/>
    <m/>
    <m/>
    <m/>
    <m/>
    <m/>
    <m/>
    <m/>
    <m/>
    <m/>
    <x v="0"/>
    <x v="0"/>
    <m/>
  </r>
  <r>
    <s v=""/>
    <s v=" RD_0309_1244"/>
    <s v="ESR Vacuum Development - Chamber welding and tooling development - Develop Detailed Drawings"/>
    <s v="6.02.03.06.01"/>
    <x v="1"/>
    <d v="2022-11-02T00:00:00"/>
    <d v="2023-01-03T00:00:00"/>
    <s v="rnavarrol"/>
    <s v="chetzel"/>
    <n v="5596.73"/>
    <s v="EDIA"/>
    <s v="C"/>
    <s v="Labor"/>
    <s v="OPC"/>
    <m/>
    <s v="BNL"/>
    <s v="R&amp;D"/>
    <s v="VAC"/>
    <x v="3"/>
    <m/>
    <m/>
    <m/>
    <m/>
    <m/>
    <m/>
    <m/>
    <n v="5596.73"/>
    <m/>
    <m/>
    <m/>
    <m/>
    <m/>
    <m/>
    <m/>
    <m/>
    <m/>
    <m/>
    <m/>
    <x v="0"/>
    <x v="0"/>
    <m/>
  </r>
  <r>
    <s v=""/>
    <s v=" RD_0309_1244"/>
    <s v="ESR Vacuum Development - Chamber welding and tooling development - Develop Detailed Drawings"/>
    <s v="6.02.03.06.01"/>
    <x v="1"/>
    <d v="2022-11-02T00:00:00"/>
    <d v="2023-01-03T00:00:00"/>
    <s v="rnavarrol"/>
    <s v="chetzel"/>
    <n v="1312.66"/>
    <s v="EDIA"/>
    <s v="C"/>
    <s v="Labor"/>
    <s v="OPC"/>
    <m/>
    <s v="BNL"/>
    <s v="R&amp;D"/>
    <s v="VAC"/>
    <x v="3"/>
    <m/>
    <m/>
    <m/>
    <m/>
    <m/>
    <m/>
    <m/>
    <n v="1312.66"/>
    <m/>
    <m/>
    <m/>
    <m/>
    <m/>
    <m/>
    <m/>
    <m/>
    <m/>
    <m/>
    <m/>
    <x v="0"/>
    <x v="0"/>
    <m/>
  </r>
  <r>
    <s v=""/>
    <s v=" RD_0309_1244"/>
    <s v="ESR Vacuum Development - Chamber welding and tooling development - Develop Detailed Drawings"/>
    <s v="6.02.03.06.01"/>
    <x v="1"/>
    <d v="2022-11-02T00:00:00"/>
    <d v="2023-01-03T00:00:00"/>
    <s v="rnavarrol"/>
    <s v="chetzel"/>
    <n v="7055.55"/>
    <s v="EDIA"/>
    <s v="C"/>
    <s v="Labor"/>
    <s v="OPC"/>
    <m/>
    <s v="BNL"/>
    <s v="R&amp;D"/>
    <s v="VAC"/>
    <x v="3"/>
    <m/>
    <m/>
    <m/>
    <m/>
    <m/>
    <m/>
    <m/>
    <n v="7055.55"/>
    <m/>
    <m/>
    <m/>
    <m/>
    <m/>
    <m/>
    <m/>
    <m/>
    <m/>
    <m/>
    <m/>
    <x v="0"/>
    <x v="0"/>
    <m/>
  </r>
  <r>
    <s v=""/>
    <s v=" RF_0802_3140"/>
    <s v="Air side Outer Conductor - Purchasing / Manufacture"/>
    <s v="6.08.02.03.01"/>
    <x v="0"/>
    <d v="2023-04-18T00:00:00"/>
    <d v="2023-10-13T00:00:00"/>
    <s v="jtolle"/>
    <s v="zaltsman"/>
    <n v="31447.86"/>
    <s v="EDIA"/>
    <s v="C"/>
    <s v="Nonlabor"/>
    <s v="OPC"/>
    <m/>
    <s v="BNL"/>
    <s v="R&amp;D"/>
    <s v="RF"/>
    <x v="3"/>
    <s v="P.S471"/>
    <m/>
    <m/>
    <m/>
    <m/>
    <m/>
    <m/>
    <n v="29183.62"/>
    <n v="2264.25"/>
    <m/>
    <m/>
    <m/>
    <m/>
    <m/>
    <m/>
    <m/>
    <m/>
    <m/>
    <m/>
    <x v="0"/>
    <x v="0"/>
    <m/>
  </r>
  <r>
    <s v=""/>
    <s v=" RF_0802_3000"/>
    <s v="Vacuum side Outer Conductor - Evaluation / Preliminary Design"/>
    <s v="6.08.02.03.01"/>
    <x v="0"/>
    <d v="2022-10-03T00:00:00"/>
    <d v="2022-12-01T00:00:00"/>
    <s v="jtolle"/>
    <s v="zaltsman"/>
    <n v="1802.09"/>
    <s v="EDIA"/>
    <s v="C"/>
    <s v="Labor"/>
    <s v="OPC"/>
    <m/>
    <s v="BNL"/>
    <s v="R&amp;D"/>
    <s v="RF"/>
    <x v="3"/>
    <s v="P.S470"/>
    <m/>
    <m/>
    <m/>
    <m/>
    <m/>
    <m/>
    <n v="1802.09"/>
    <m/>
    <m/>
    <m/>
    <m/>
    <m/>
    <m/>
    <m/>
    <m/>
    <m/>
    <m/>
    <m/>
    <x v="0"/>
    <x v="0"/>
    <m/>
  </r>
  <r>
    <s v=""/>
    <s v=" RF_0802_3020"/>
    <s v="Vacuum side Outer Conductor - Analysis"/>
    <s v="6.08.02.03.01"/>
    <x v="0"/>
    <d v="2022-12-02T00:00:00"/>
    <d v="2023-02-10T00:00:00"/>
    <s v="jtolle"/>
    <s v="zaltsman"/>
    <n v="1802.09"/>
    <s v="EDIA"/>
    <s v="C"/>
    <s v="Labor"/>
    <s v="OPC"/>
    <m/>
    <s v="BNL"/>
    <s v="R&amp;D"/>
    <s v="RF"/>
    <x v="3"/>
    <s v="P.S470"/>
    <m/>
    <m/>
    <m/>
    <m/>
    <m/>
    <m/>
    <n v="1802.09"/>
    <m/>
    <m/>
    <m/>
    <m/>
    <m/>
    <m/>
    <m/>
    <m/>
    <m/>
    <m/>
    <m/>
    <x v="0"/>
    <x v="0"/>
    <m/>
  </r>
  <r>
    <s v=""/>
    <s v=" RF_0802_3800"/>
    <s v="FPC Test Setup - Waveguide and Support - Installation"/>
    <s v="6.08.05.03"/>
    <x v="1"/>
    <d v="2025-02-20T00:00:00"/>
    <d v="2025-03-05T00:00:00"/>
    <s v="jtolle"/>
    <s v="zaltsman"/>
    <n v="6752.19"/>
    <s v="EDIA"/>
    <s v="C"/>
    <s v="Labor"/>
    <s v="TEC"/>
    <m/>
    <s v="BNL"/>
    <s v="PED"/>
    <s v="RF"/>
    <x v="11"/>
    <m/>
    <m/>
    <m/>
    <m/>
    <m/>
    <m/>
    <m/>
    <m/>
    <m/>
    <n v="6752.19"/>
    <m/>
    <m/>
    <m/>
    <m/>
    <m/>
    <m/>
    <m/>
    <m/>
    <m/>
    <x v="0"/>
    <x v="0"/>
    <m/>
  </r>
  <r>
    <s v=""/>
    <s v=" RF_0802_3840"/>
    <s v="FPC test setup - LLRF _FPC control and interlock - Support"/>
    <s v="6.08.05.03"/>
    <x v="1"/>
    <d v="2024-03-01T00:00:00"/>
    <d v="2024-08-19T00:00:00"/>
    <s v="jtolle"/>
    <s v="zaltsman"/>
    <n v="2331.46"/>
    <s v="EDIA"/>
    <s v="C"/>
    <s v="Labor"/>
    <s v="TEC"/>
    <m/>
    <s v="BNL"/>
    <s v="PED"/>
    <s v="RF"/>
    <x v="11"/>
    <s v="P.S515"/>
    <m/>
    <m/>
    <m/>
    <m/>
    <m/>
    <m/>
    <m/>
    <n v="2331.46"/>
    <m/>
    <m/>
    <m/>
    <m/>
    <m/>
    <m/>
    <m/>
    <m/>
    <m/>
    <m/>
    <x v="0"/>
    <x v="0"/>
    <m/>
  </r>
  <r>
    <s v=""/>
    <s v=" RF_0802_3860"/>
    <s v="High Power Test Prep - PASS Cerify - PASS"/>
    <s v="6.08.05.03"/>
    <x v="1"/>
    <d v="2025-03-06T00:00:00"/>
    <d v="2025-03-19T00:00:00"/>
    <s v="jtolle"/>
    <s v="zaltsman"/>
    <n v="11914.39"/>
    <s v="EDIA"/>
    <s v="C"/>
    <s v="Labor"/>
    <s v="TEC"/>
    <m/>
    <s v="BNL"/>
    <s v="PED"/>
    <s v="RF"/>
    <x v="11"/>
    <m/>
    <m/>
    <m/>
    <m/>
    <m/>
    <m/>
    <m/>
    <m/>
    <m/>
    <n v="11914.39"/>
    <m/>
    <m/>
    <m/>
    <m/>
    <m/>
    <m/>
    <m/>
    <m/>
    <m/>
    <x v="0"/>
    <x v="0"/>
    <m/>
  </r>
  <r>
    <s v=""/>
    <s v=" RF_0802_3220"/>
    <s v="Air side Inner Conductor - Purchasing / Manufacture - Support"/>
    <s v="6.08.02.03.01"/>
    <x v="0"/>
    <d v="2023-04-25T00:00:00"/>
    <d v="2023-10-05T00:00:00"/>
    <s v="jtolle"/>
    <s v="zaltsman"/>
    <n v="14725.47"/>
    <s v="EDIA"/>
    <s v="C"/>
    <s v="Labor"/>
    <s v="OPC"/>
    <m/>
    <s v="BNL"/>
    <s v="R&amp;D"/>
    <s v="RF"/>
    <x v="3"/>
    <s v="P.S472"/>
    <m/>
    <m/>
    <m/>
    <m/>
    <m/>
    <m/>
    <n v="14213.28"/>
    <n v="512.19000000000005"/>
    <m/>
    <m/>
    <m/>
    <m/>
    <m/>
    <m/>
    <m/>
    <m/>
    <m/>
    <m/>
    <x v="0"/>
    <x v="0"/>
    <m/>
  </r>
  <r>
    <s v=""/>
    <s v=" RF_0802_3300"/>
    <s v="Doorknob - Purchasing / Manufacture - Support"/>
    <s v="6.08.02.03.01"/>
    <x v="0"/>
    <d v="2023-07-20T00:00:00"/>
    <d v="2024-01-05T00:00:00"/>
    <s v="jtolle"/>
    <s v="zaltsman"/>
    <n v="13923.04"/>
    <s v="EDIA"/>
    <s v="C"/>
    <s v="Labor"/>
    <s v="OPC"/>
    <m/>
    <s v="BNL"/>
    <s v="R&amp;D"/>
    <s v="RF"/>
    <x v="3"/>
    <m/>
    <m/>
    <m/>
    <m/>
    <m/>
    <m/>
    <m/>
    <n v="6174.56"/>
    <n v="7748.47"/>
    <m/>
    <m/>
    <m/>
    <m/>
    <m/>
    <m/>
    <m/>
    <m/>
    <m/>
    <m/>
    <x v="0"/>
    <x v="0"/>
    <m/>
  </r>
  <r>
    <s v=""/>
    <s v=" RF_0802_3320"/>
    <s v="TiN Coating Samples - Evaluation / Preliminary Design - Support"/>
    <s v="6.08.02.03.01"/>
    <x v="0"/>
    <d v="2022-10-03T00:00:00"/>
    <d v="2023-02-09T00:00:00"/>
    <s v="jtolle"/>
    <s v="zaltsman"/>
    <n v="5042.59"/>
    <s v="EDIA"/>
    <s v="C"/>
    <s v="Labor"/>
    <s v="OPC"/>
    <m/>
    <s v="BNL"/>
    <s v="R&amp;D"/>
    <s v="RF"/>
    <x v="3"/>
    <m/>
    <m/>
    <m/>
    <m/>
    <m/>
    <m/>
    <m/>
    <n v="5042.59"/>
    <m/>
    <m/>
    <m/>
    <m/>
    <m/>
    <m/>
    <m/>
    <m/>
    <m/>
    <m/>
    <m/>
    <x v="0"/>
    <x v="0"/>
    <m/>
  </r>
  <r>
    <s v=""/>
    <s v=" RF_0802_3340"/>
    <s v="TiN Coating Mockup, Samples - Evaluation / Preliminary Design - Support"/>
    <s v="6.08.02.03.01"/>
    <x v="0"/>
    <d v="2022-10-03T00:00:00"/>
    <d v="2023-02-09T00:00:00"/>
    <s v="jtolle"/>
    <s v="zaltsman"/>
    <n v="5777.97"/>
    <s v="EDIA"/>
    <s v="C"/>
    <s v="Labor"/>
    <s v="OPC"/>
    <m/>
    <s v="BNL"/>
    <s v="R&amp;D"/>
    <s v="RF"/>
    <x v="3"/>
    <m/>
    <m/>
    <m/>
    <m/>
    <m/>
    <m/>
    <m/>
    <n v="5777.97"/>
    <m/>
    <m/>
    <m/>
    <m/>
    <m/>
    <m/>
    <m/>
    <m/>
    <m/>
    <m/>
    <m/>
    <x v="0"/>
    <x v="0"/>
    <m/>
  </r>
  <r>
    <s v=""/>
    <s v=" RF_0802_3360"/>
    <s v="Braze Test - Evaluation / Preliminary Design &amp; Modelling"/>
    <s v="6.08.02.03.01"/>
    <x v="0"/>
    <d v="2023-01-20T00:00:00"/>
    <d v="2023-05-12T00:00:00"/>
    <s v="jtolle"/>
    <s v="zaltsman"/>
    <n v="8404.32"/>
    <s v="EDIA"/>
    <s v="C"/>
    <s v="Labor"/>
    <s v="OPC"/>
    <m/>
    <s v="BNL"/>
    <s v="R&amp;D"/>
    <s v="RF"/>
    <x v="3"/>
    <s v="P.S473"/>
    <m/>
    <m/>
    <m/>
    <m/>
    <m/>
    <m/>
    <n v="8404.32"/>
    <m/>
    <m/>
    <m/>
    <m/>
    <m/>
    <m/>
    <m/>
    <m/>
    <m/>
    <m/>
    <m/>
    <x v="0"/>
    <x v="0"/>
    <m/>
  </r>
  <r>
    <s v=""/>
    <s v=" RF_0802_3480"/>
    <s v="Window Assembly Prototypes - Purchasing / Manufacture - Support"/>
    <s v="6.08.02.03.01"/>
    <x v="0"/>
    <d v="2023-04-27T00:00:00"/>
    <d v="2024-08-19T00:00:00"/>
    <s v="jtolle"/>
    <s v="zaltsman"/>
    <n v="35480.42"/>
    <s v="EDIA"/>
    <s v="C"/>
    <s v="Labor"/>
    <s v="OPC"/>
    <m/>
    <s v="BNL"/>
    <s v="R&amp;D"/>
    <s v="RF"/>
    <x v="3"/>
    <s v="P.S474"/>
    <m/>
    <m/>
    <m/>
    <m/>
    <m/>
    <m/>
    <n v="11719.29"/>
    <n v="23761.13"/>
    <m/>
    <m/>
    <m/>
    <m/>
    <m/>
    <m/>
    <m/>
    <m/>
    <m/>
    <m/>
    <x v="0"/>
    <x v="0"/>
    <m/>
  </r>
  <r>
    <s v=""/>
    <s v=" RF_0802_3560"/>
    <s v="Window Shipping Fixture - Purchasing / Manufacture - Support"/>
    <s v="6.08.02.03.01"/>
    <x v="0"/>
    <d v="2023-08-21T00:00:00"/>
    <d v="2023-11-15T00:00:00"/>
    <s v="jtolle"/>
    <s v="zaltsman"/>
    <n v="427.81"/>
    <s v="EDIA"/>
    <s v="C"/>
    <s v="Labor"/>
    <s v="OPC"/>
    <m/>
    <s v="BNL"/>
    <s v="R&amp;D"/>
    <s v="RF"/>
    <x v="3"/>
    <m/>
    <m/>
    <m/>
    <m/>
    <m/>
    <m/>
    <m/>
    <n v="206.78"/>
    <n v="221.04"/>
    <m/>
    <m/>
    <m/>
    <m/>
    <m/>
    <m/>
    <m/>
    <m/>
    <m/>
    <m/>
    <x v="0"/>
    <x v="0"/>
    <m/>
  </r>
  <r>
    <s v=""/>
    <s v=" RF_0802_3580"/>
    <s v="Window Shipping Fixture - Testing - Support"/>
    <s v="6.08.02.03.01"/>
    <x v="0"/>
    <d v="2023-11-16T00:00:00"/>
    <d v="2024-06-07T00:00:00"/>
    <s v="jtolle"/>
    <s v="zaltsman"/>
    <n v="9242.1299999999992"/>
    <s v="EDIA"/>
    <s v="C"/>
    <s v="Labor"/>
    <s v="OPC"/>
    <m/>
    <s v="BNL"/>
    <s v="R&amp;D"/>
    <s v="RF"/>
    <x v="3"/>
    <m/>
    <m/>
    <m/>
    <m/>
    <m/>
    <m/>
    <m/>
    <m/>
    <n v="9242.1299999999992"/>
    <m/>
    <m/>
    <m/>
    <m/>
    <m/>
    <m/>
    <m/>
    <m/>
    <m/>
    <m/>
    <x v="0"/>
    <x v="0"/>
    <m/>
  </r>
  <r>
    <s v=""/>
    <s v=" RF_0802_3720"/>
    <s v="FPC conditioning cart refurbish  - refurbish - Support"/>
    <s v="6.08.02.03.01"/>
    <x v="0"/>
    <d v="2023-08-21T00:00:00"/>
    <d v="2024-01-17T00:00:00"/>
    <s v="jtolle"/>
    <s v="zaltsman"/>
    <n v="43065.84"/>
    <s v="EDIA"/>
    <s v="C"/>
    <s v="Labor"/>
    <s v="OPC"/>
    <m/>
    <s v="BNL"/>
    <s v="R&amp;D"/>
    <s v="RF"/>
    <x v="3"/>
    <m/>
    <m/>
    <m/>
    <m/>
    <m/>
    <m/>
    <m/>
    <n v="12489.09"/>
    <n v="30576.75"/>
    <m/>
    <m/>
    <m/>
    <m/>
    <m/>
    <m/>
    <m/>
    <m/>
    <m/>
    <m/>
    <x v="0"/>
    <x v="0"/>
    <m/>
  </r>
  <r>
    <s v=""/>
    <s v=" RF_0802_3840"/>
    <s v="FPC test setup - LLRF _FPC control and interlock - Support"/>
    <s v="6.08.05.03"/>
    <x v="1"/>
    <d v="2024-03-01T00:00:00"/>
    <d v="2024-08-19T00:00:00"/>
    <s v="jtolle"/>
    <s v="zaltsman"/>
    <n v="46045.96"/>
    <s v="EDIA"/>
    <s v="C"/>
    <s v="Labor"/>
    <s v="TEC"/>
    <m/>
    <s v="BNL"/>
    <s v="PED"/>
    <s v="RF"/>
    <x v="11"/>
    <s v="P.S515"/>
    <m/>
    <m/>
    <m/>
    <m/>
    <m/>
    <m/>
    <m/>
    <n v="46045.96"/>
    <m/>
    <m/>
    <m/>
    <m/>
    <m/>
    <m/>
    <m/>
    <m/>
    <m/>
    <m/>
    <x v="0"/>
    <x v="0"/>
    <m/>
  </r>
  <r>
    <s v=""/>
    <s v=" RF_0802_3840"/>
    <s v="FPC test setup - LLRF _FPC control and interlock - Support"/>
    <s v="6.08.05.03"/>
    <x v="1"/>
    <d v="2024-03-01T00:00:00"/>
    <d v="2024-08-19T00:00:00"/>
    <s v="jtolle"/>
    <s v="zaltsman"/>
    <n v="14997.06"/>
    <s v="EDIA"/>
    <s v="C"/>
    <s v="Labor"/>
    <s v="TEC"/>
    <m/>
    <s v="BNL"/>
    <s v="PED"/>
    <s v="RF"/>
    <x v="11"/>
    <s v="P.S515"/>
    <m/>
    <m/>
    <m/>
    <m/>
    <m/>
    <m/>
    <m/>
    <n v="14997.06"/>
    <m/>
    <m/>
    <m/>
    <m/>
    <m/>
    <m/>
    <m/>
    <m/>
    <m/>
    <m/>
    <x v="0"/>
    <x v="0"/>
    <m/>
  </r>
  <r>
    <s v=""/>
    <s v=" RF_0802_3680"/>
    <s v="591 MHz FPC conditioning box: RF and Engineering Design"/>
    <s v="6.08.02.03.01"/>
    <x v="0"/>
    <d v="2023-04-27T00:00:00"/>
    <d v="2023-08-18T00:00:00"/>
    <s v="jtolle"/>
    <s v="zaltsman"/>
    <n v="2965.92"/>
    <s v="EDIA"/>
    <s v="C"/>
    <s v="Labor"/>
    <s v="OPC"/>
    <m/>
    <s v="BNL"/>
    <s v="R&amp;D"/>
    <s v="RF"/>
    <x v="3"/>
    <s v="S.P033"/>
    <m/>
    <m/>
    <m/>
    <m/>
    <m/>
    <m/>
    <n v="2965.92"/>
    <m/>
    <m/>
    <m/>
    <m/>
    <m/>
    <m/>
    <m/>
    <m/>
    <m/>
    <m/>
    <m/>
    <x v="0"/>
    <x v="0"/>
    <m/>
  </r>
  <r>
    <s v=""/>
    <s v=" RF_0802_3700"/>
    <s v="591 MHz FPC conditioning box: Fabrication - Vendor Support by BNL"/>
    <s v="6.08.02.03.01"/>
    <x v="0"/>
    <d v="2024-02-06T00:00:00"/>
    <d v="2024-11-19T00:00:00"/>
    <s v="jtolle"/>
    <s v="zaltsman"/>
    <n v="7719.99"/>
    <s v="EDIA"/>
    <s v="C"/>
    <s v="Labor"/>
    <s v="OPC"/>
    <m/>
    <s v="BNL"/>
    <s v="R&amp;D"/>
    <s v="RF"/>
    <x v="3"/>
    <s v="S.P033"/>
    <s v="APP00226"/>
    <m/>
    <m/>
    <m/>
    <m/>
    <m/>
    <m/>
    <n v="6407.59"/>
    <n v="1312.4"/>
    <m/>
    <m/>
    <m/>
    <m/>
    <m/>
    <m/>
    <m/>
    <m/>
    <m/>
    <x v="0"/>
    <x v="0"/>
    <m/>
  </r>
  <r>
    <s v=""/>
    <s v=" RF_0802_3720"/>
    <s v="FPC conditioning cart refurbish  - refurbish - Support"/>
    <s v="6.08.02.03.01"/>
    <x v="0"/>
    <d v="2023-08-21T00:00:00"/>
    <d v="2024-01-17T00:00:00"/>
    <s v="jtolle"/>
    <s v="zaltsman"/>
    <n v="22797.200000000001"/>
    <s v="EDIA"/>
    <s v="C"/>
    <s v="Labor"/>
    <s v="OPC"/>
    <m/>
    <s v="BNL"/>
    <s v="R&amp;D"/>
    <s v="RF"/>
    <x v="3"/>
    <m/>
    <m/>
    <m/>
    <m/>
    <m/>
    <m/>
    <m/>
    <n v="6611.19"/>
    <n v="16186.01"/>
    <m/>
    <m/>
    <m/>
    <m/>
    <m/>
    <m/>
    <m/>
    <m/>
    <m/>
    <m/>
    <x v="0"/>
    <x v="0"/>
    <m/>
  </r>
  <r>
    <s v=""/>
    <s v=" RF_0802_3000"/>
    <s v="Vacuum side Outer Conductor - Evaluation / Preliminary Design"/>
    <s v="6.08.02.03.01"/>
    <x v="0"/>
    <d v="2022-10-03T00:00:00"/>
    <d v="2022-12-01T00:00:00"/>
    <s v="jtolle"/>
    <s v="zaltsman"/>
    <n v="7414.81"/>
    <s v="EDIA"/>
    <s v="C"/>
    <s v="Labor"/>
    <s v="OPC"/>
    <m/>
    <s v="BNL"/>
    <s v="R&amp;D"/>
    <s v="RF"/>
    <x v="3"/>
    <s v="P.S470"/>
    <m/>
    <m/>
    <m/>
    <m/>
    <m/>
    <m/>
    <n v="7414.81"/>
    <m/>
    <m/>
    <m/>
    <m/>
    <m/>
    <m/>
    <m/>
    <m/>
    <m/>
    <m/>
    <m/>
    <x v="0"/>
    <x v="0"/>
    <m/>
  </r>
  <r>
    <s v=""/>
    <s v=" RF_0802_3020"/>
    <s v="Vacuum side Outer Conductor - Analysis"/>
    <s v="6.08.02.03.01"/>
    <x v="0"/>
    <d v="2022-12-02T00:00:00"/>
    <d v="2023-02-10T00:00:00"/>
    <s v="jtolle"/>
    <s v="zaltsman"/>
    <n v="7414.81"/>
    <s v="EDIA"/>
    <s v="C"/>
    <s v="Labor"/>
    <s v="OPC"/>
    <m/>
    <s v="BNL"/>
    <s v="R&amp;D"/>
    <s v="RF"/>
    <x v="3"/>
    <s v="P.S470"/>
    <m/>
    <m/>
    <m/>
    <m/>
    <m/>
    <m/>
    <n v="7414.81"/>
    <m/>
    <m/>
    <m/>
    <m/>
    <m/>
    <m/>
    <m/>
    <m/>
    <m/>
    <m/>
    <m/>
    <x v="0"/>
    <x v="0"/>
    <m/>
  </r>
  <r>
    <s v=""/>
    <s v=" RF_0802_3040"/>
    <s v="Vacuum side Outer Conductor - Drawings / Documentation"/>
    <s v="6.08.02.03.01"/>
    <x v="0"/>
    <d v="2023-02-13T00:00:00"/>
    <d v="2023-03-27T00:00:00"/>
    <s v="jtolle"/>
    <s v="zaltsman"/>
    <n v="3707.4"/>
    <s v="EDIA"/>
    <s v="C"/>
    <s v="Labor"/>
    <s v="OPC"/>
    <m/>
    <s v="BNL"/>
    <s v="R&amp;D"/>
    <s v="RF"/>
    <x v="3"/>
    <s v="P.S470"/>
    <m/>
    <m/>
    <m/>
    <m/>
    <m/>
    <m/>
    <n v="3707.4"/>
    <m/>
    <m/>
    <m/>
    <m/>
    <m/>
    <m/>
    <m/>
    <m/>
    <m/>
    <m/>
    <m/>
    <x v="0"/>
    <x v="0"/>
    <m/>
  </r>
  <r>
    <s v=""/>
    <s v=" RF_0802_3060"/>
    <s v="Vacuum side Outer Conductor - Purchasing / Manufacture - Support"/>
    <s v="6.08.02.03.01"/>
    <x v="0"/>
    <d v="2023-09-20T00:00:00"/>
    <d v="2024-05-24T00:00:00"/>
    <s v="jtolle"/>
    <s v="zaltsman"/>
    <n v="6129.69"/>
    <s v="EDIA"/>
    <s v="C"/>
    <s v="Labor"/>
    <s v="OPC"/>
    <m/>
    <s v="BNL"/>
    <s v="R&amp;D"/>
    <s v="RF"/>
    <x v="3"/>
    <s v="P.S470"/>
    <m/>
    <m/>
    <m/>
    <m/>
    <m/>
    <m/>
    <n v="288.45999999999998"/>
    <n v="5841.24"/>
    <m/>
    <m/>
    <m/>
    <m/>
    <m/>
    <m/>
    <m/>
    <m/>
    <m/>
    <m/>
    <x v="0"/>
    <x v="0"/>
    <m/>
  </r>
  <r>
    <s v=""/>
    <s v=" RF_0802_3080"/>
    <s v="Air side Outer Conductor - Evaluation / Preliminary Design"/>
    <s v="6.08.02.03.01"/>
    <x v="0"/>
    <d v="2022-12-02T00:00:00"/>
    <d v="2023-02-10T00:00:00"/>
    <s v="jtolle"/>
    <s v="zaltsman"/>
    <n v="7414.81"/>
    <s v="EDIA"/>
    <s v="C"/>
    <s v="Labor"/>
    <s v="OPC"/>
    <m/>
    <s v="BNL"/>
    <s v="R&amp;D"/>
    <s v="RF"/>
    <x v="3"/>
    <s v="P.S471"/>
    <m/>
    <m/>
    <m/>
    <m/>
    <m/>
    <m/>
    <n v="7414.81"/>
    <m/>
    <m/>
    <m/>
    <m/>
    <m/>
    <m/>
    <m/>
    <m/>
    <m/>
    <m/>
    <m/>
    <x v="0"/>
    <x v="0"/>
    <m/>
  </r>
  <r>
    <s v=""/>
    <s v=" RF_0802_3100"/>
    <s v="Air side Outer Conductor - Analysis"/>
    <s v="6.08.02.03.01"/>
    <x v="0"/>
    <d v="2023-02-13T00:00:00"/>
    <d v="2023-03-13T00:00:00"/>
    <s v="jtolle"/>
    <s v="zaltsman"/>
    <n v="5561.11"/>
    <s v="EDIA"/>
    <s v="C"/>
    <s v="Labor"/>
    <s v="OPC"/>
    <m/>
    <s v="BNL"/>
    <s v="R&amp;D"/>
    <s v="RF"/>
    <x v="3"/>
    <s v="P.S471"/>
    <m/>
    <m/>
    <m/>
    <m/>
    <m/>
    <m/>
    <n v="5561.11"/>
    <m/>
    <m/>
    <m/>
    <m/>
    <m/>
    <m/>
    <m/>
    <m/>
    <m/>
    <m/>
    <m/>
    <x v="0"/>
    <x v="0"/>
    <m/>
  </r>
  <r>
    <s v=""/>
    <s v=" RF_0802_3120"/>
    <s v="Air side Outer Conductor - Drawings / Documentation"/>
    <s v="6.08.02.03.01"/>
    <x v="0"/>
    <d v="2023-03-14T00:00:00"/>
    <d v="2023-04-17T00:00:00"/>
    <s v="jtolle"/>
    <s v="zaltsman"/>
    <n v="3707.4"/>
    <s v="EDIA"/>
    <s v="C"/>
    <s v="Labor"/>
    <s v="OPC"/>
    <m/>
    <s v="BNL"/>
    <s v="R&amp;D"/>
    <s v="RF"/>
    <x v="3"/>
    <s v="P.S471"/>
    <m/>
    <m/>
    <m/>
    <m/>
    <m/>
    <m/>
    <n v="3707.4"/>
    <m/>
    <m/>
    <m/>
    <m/>
    <m/>
    <m/>
    <m/>
    <m/>
    <m/>
    <m/>
    <m/>
    <x v="0"/>
    <x v="0"/>
    <m/>
  </r>
  <r>
    <s v=""/>
    <s v=" RF_0802_3160"/>
    <s v="Air side Inner Conductor - Evaluation / Preliminary Design"/>
    <s v="6.08.02.03.01"/>
    <x v="0"/>
    <d v="2022-12-02T00:00:00"/>
    <d v="2023-02-10T00:00:00"/>
    <s v="jtolle"/>
    <s v="zaltsman"/>
    <n v="3707.4"/>
    <s v="EDIA"/>
    <s v="C"/>
    <s v="Labor"/>
    <s v="OPC"/>
    <m/>
    <s v="BNL"/>
    <s v="R&amp;D"/>
    <s v="RF"/>
    <x v="3"/>
    <s v="P.S472"/>
    <m/>
    <m/>
    <m/>
    <m/>
    <m/>
    <m/>
    <n v="3707.4"/>
    <m/>
    <m/>
    <m/>
    <m/>
    <m/>
    <m/>
    <m/>
    <m/>
    <m/>
    <m/>
    <m/>
    <x v="0"/>
    <x v="0"/>
    <m/>
  </r>
  <r>
    <s v=""/>
    <s v=" RF_0802_3180"/>
    <s v="Air side Inner Conductor - Analysis"/>
    <s v="6.08.02.03.01"/>
    <x v="0"/>
    <d v="2023-02-13T00:00:00"/>
    <d v="2023-03-13T00:00:00"/>
    <s v="jtolle"/>
    <s v="zaltsman"/>
    <n v="5561.11"/>
    <s v="EDIA"/>
    <s v="C"/>
    <s v="Labor"/>
    <s v="OPC"/>
    <m/>
    <s v="BNL"/>
    <s v="R&amp;D"/>
    <s v="RF"/>
    <x v="3"/>
    <s v="P.S472"/>
    <m/>
    <m/>
    <m/>
    <m/>
    <m/>
    <m/>
    <n v="5561.11"/>
    <m/>
    <m/>
    <m/>
    <m/>
    <m/>
    <m/>
    <m/>
    <m/>
    <m/>
    <m/>
    <m/>
    <x v="0"/>
    <x v="0"/>
    <m/>
  </r>
  <r>
    <s v=""/>
    <s v=" RF_0802_3200"/>
    <s v="Air side Inner Conductor - Drawings / Documentation"/>
    <s v="6.08.02.03.01"/>
    <x v="0"/>
    <d v="2023-03-14T00:00:00"/>
    <d v="2023-04-24T00:00:00"/>
    <s v="jtolle"/>
    <s v="zaltsman"/>
    <n v="3707.4"/>
    <s v="EDIA"/>
    <s v="C"/>
    <s v="Labor"/>
    <s v="OPC"/>
    <m/>
    <s v="BNL"/>
    <s v="R&amp;D"/>
    <s v="RF"/>
    <x v="3"/>
    <s v="P.S472"/>
    <m/>
    <m/>
    <m/>
    <m/>
    <m/>
    <m/>
    <n v="3707.4"/>
    <m/>
    <m/>
    <m/>
    <m/>
    <m/>
    <m/>
    <m/>
    <m/>
    <m/>
    <m/>
    <m/>
    <x v="0"/>
    <x v="0"/>
    <m/>
  </r>
  <r>
    <s v=""/>
    <s v=" RF_0802_3220"/>
    <s v="Air side Inner Conductor - Purchasing / Manufacture - Support"/>
    <s v="6.08.02.03.01"/>
    <x v="0"/>
    <d v="2023-04-25T00:00:00"/>
    <d v="2023-10-05T00:00:00"/>
    <s v="jtolle"/>
    <s v="zaltsman"/>
    <n v="2227.15"/>
    <s v="EDIA"/>
    <s v="C"/>
    <s v="Labor"/>
    <s v="OPC"/>
    <m/>
    <s v="BNL"/>
    <s v="R&amp;D"/>
    <s v="RF"/>
    <x v="3"/>
    <s v="P.S472"/>
    <m/>
    <m/>
    <m/>
    <m/>
    <m/>
    <m/>
    <n v="2149.6799999999998"/>
    <n v="77.47"/>
    <m/>
    <m/>
    <m/>
    <m/>
    <m/>
    <m/>
    <m/>
    <m/>
    <m/>
    <m/>
    <x v="0"/>
    <x v="0"/>
    <m/>
  </r>
  <r>
    <s v=""/>
    <s v=" RF_0802_3240"/>
    <s v="Doorknob - Evaluation / Preliminary Design"/>
    <s v="6.08.02.03.01"/>
    <x v="0"/>
    <d v="2023-03-14T00:00:00"/>
    <d v="2023-04-17T00:00:00"/>
    <s v="jtolle"/>
    <s v="zaltsman"/>
    <n v="5190.37"/>
    <s v="EDIA"/>
    <s v="C"/>
    <s v="Labor"/>
    <s v="OPC"/>
    <m/>
    <s v="BNL"/>
    <s v="R&amp;D"/>
    <s v="RF"/>
    <x v="3"/>
    <m/>
    <m/>
    <m/>
    <m/>
    <m/>
    <m/>
    <m/>
    <n v="5190.37"/>
    <m/>
    <m/>
    <m/>
    <m/>
    <m/>
    <m/>
    <m/>
    <m/>
    <m/>
    <m/>
    <m/>
    <x v="0"/>
    <x v="0"/>
    <m/>
  </r>
  <r>
    <s v=""/>
    <s v=" RF_0802_3260"/>
    <s v="Doorknob - Analysis"/>
    <s v="6.08.02.03.01"/>
    <x v="0"/>
    <d v="2023-04-18T00:00:00"/>
    <d v="2023-05-22T00:00:00"/>
    <s v="jtolle"/>
    <s v="zaltsman"/>
    <n v="4634.26"/>
    <s v="EDIA"/>
    <s v="C"/>
    <s v="Labor"/>
    <s v="OPC"/>
    <m/>
    <s v="BNL"/>
    <s v="R&amp;D"/>
    <s v="RF"/>
    <x v="3"/>
    <m/>
    <m/>
    <m/>
    <m/>
    <m/>
    <m/>
    <m/>
    <n v="4634.26"/>
    <m/>
    <m/>
    <m/>
    <m/>
    <m/>
    <m/>
    <m/>
    <m/>
    <m/>
    <m/>
    <m/>
    <x v="0"/>
    <x v="0"/>
    <m/>
  </r>
  <r>
    <s v=""/>
    <s v=" RF_0802_3280"/>
    <s v="Doorknob - Drawings / Documentation"/>
    <s v="6.08.02.03.01"/>
    <x v="0"/>
    <d v="2023-05-23T00:00:00"/>
    <d v="2023-07-19T00:00:00"/>
    <s v="jtolle"/>
    <s v="zaltsman"/>
    <n v="3707.4"/>
    <s v="EDIA"/>
    <s v="C"/>
    <s v="Labor"/>
    <s v="OPC"/>
    <m/>
    <s v="BNL"/>
    <s v="R&amp;D"/>
    <s v="RF"/>
    <x v="3"/>
    <m/>
    <m/>
    <m/>
    <m/>
    <m/>
    <m/>
    <m/>
    <n v="3707.4"/>
    <m/>
    <m/>
    <m/>
    <m/>
    <m/>
    <m/>
    <m/>
    <m/>
    <m/>
    <m/>
    <m/>
    <x v="0"/>
    <x v="0"/>
    <m/>
  </r>
  <r>
    <s v=""/>
    <s v=" RF_0802_3300"/>
    <s v="Doorknob - Purchasing / Manufacture - Support"/>
    <s v="6.08.02.03.01"/>
    <x v="0"/>
    <d v="2023-07-20T00:00:00"/>
    <d v="2024-01-05T00:00:00"/>
    <s v="jtolle"/>
    <s v="zaltsman"/>
    <n v="4157.58"/>
    <s v="EDIA"/>
    <s v="C"/>
    <s v="Labor"/>
    <s v="OPC"/>
    <m/>
    <s v="BNL"/>
    <s v="R&amp;D"/>
    <s v="RF"/>
    <x v="3"/>
    <m/>
    <m/>
    <m/>
    <m/>
    <m/>
    <m/>
    <m/>
    <n v="1843.8"/>
    <n v="2313.7800000000002"/>
    <m/>
    <m/>
    <m/>
    <m/>
    <m/>
    <m/>
    <m/>
    <m/>
    <m/>
    <m/>
    <x v="0"/>
    <x v="0"/>
    <m/>
  </r>
  <r>
    <s v=""/>
    <s v=" RF_0802_3320"/>
    <s v="TiN Coating Samples - Evaluation / Preliminary Design - Support"/>
    <s v="6.08.02.03.01"/>
    <x v="0"/>
    <d v="2022-10-03T00:00:00"/>
    <d v="2023-02-09T00:00:00"/>
    <s v="jtolle"/>
    <s v="zaltsman"/>
    <n v="4263.51"/>
    <s v="EDIA"/>
    <s v="C"/>
    <s v="Labor"/>
    <s v="OPC"/>
    <m/>
    <s v="BNL"/>
    <s v="R&amp;D"/>
    <s v="RF"/>
    <x v="3"/>
    <m/>
    <m/>
    <m/>
    <m/>
    <m/>
    <m/>
    <m/>
    <n v="4263.51"/>
    <m/>
    <m/>
    <m/>
    <m/>
    <m/>
    <m/>
    <m/>
    <m/>
    <m/>
    <m/>
    <m/>
    <x v="0"/>
    <x v="0"/>
    <m/>
  </r>
  <r>
    <s v=""/>
    <s v=" RF_0802_3340"/>
    <s v="TiN Coating Mockup, Samples - Evaluation / Preliminary Design - Support"/>
    <s v="6.08.02.03.01"/>
    <x v="0"/>
    <d v="2022-10-03T00:00:00"/>
    <d v="2023-02-09T00:00:00"/>
    <s v="jtolle"/>
    <s v="zaltsman"/>
    <n v="7414.81"/>
    <s v="EDIA"/>
    <s v="C"/>
    <s v="Labor"/>
    <s v="OPC"/>
    <m/>
    <s v="BNL"/>
    <s v="R&amp;D"/>
    <s v="RF"/>
    <x v="3"/>
    <m/>
    <m/>
    <m/>
    <m/>
    <m/>
    <m/>
    <m/>
    <n v="7414.81"/>
    <m/>
    <m/>
    <m/>
    <m/>
    <m/>
    <m/>
    <m/>
    <m/>
    <m/>
    <m/>
    <m/>
    <x v="0"/>
    <x v="0"/>
    <m/>
  </r>
  <r>
    <s v=""/>
    <s v=" RF_0802_3360"/>
    <s v="Braze Test - Evaluation / Preliminary Design &amp; Modelling"/>
    <s v="6.08.02.03.01"/>
    <x v="0"/>
    <d v="2023-01-20T00:00:00"/>
    <d v="2023-05-12T00:00:00"/>
    <s v="jtolle"/>
    <s v="zaltsman"/>
    <n v="16683.32"/>
    <s v="EDIA"/>
    <s v="C"/>
    <s v="Labor"/>
    <s v="OPC"/>
    <m/>
    <s v="BNL"/>
    <s v="R&amp;D"/>
    <s v="RF"/>
    <x v="3"/>
    <s v="P.S473"/>
    <m/>
    <m/>
    <m/>
    <m/>
    <m/>
    <m/>
    <n v="16683.32"/>
    <m/>
    <m/>
    <m/>
    <m/>
    <m/>
    <m/>
    <m/>
    <m/>
    <m/>
    <m/>
    <m/>
    <x v="0"/>
    <x v="0"/>
    <m/>
  </r>
  <r>
    <s v=""/>
    <s v=" RF_0802_3380"/>
    <s v="Braze Test - Purchasing / Manufacture - Support"/>
    <s v="6.08.02.03.01"/>
    <x v="0"/>
    <d v="2023-05-15T00:00:00"/>
    <d v="2023-12-19T00:00:00"/>
    <s v="jtolle"/>
    <s v="zaltsman"/>
    <n v="13136.38"/>
    <s v="EDIA"/>
    <s v="C"/>
    <s v="Labor"/>
    <s v="OPC"/>
    <m/>
    <s v="BNL"/>
    <s v="R&amp;D"/>
    <s v="RF"/>
    <x v="3"/>
    <s v="P.S473"/>
    <m/>
    <m/>
    <m/>
    <m/>
    <m/>
    <m/>
    <n v="8494.86"/>
    <n v="4641.5200000000004"/>
    <m/>
    <m/>
    <m/>
    <m/>
    <m/>
    <m/>
    <m/>
    <m/>
    <m/>
    <m/>
    <x v="0"/>
    <x v="0"/>
    <m/>
  </r>
  <r>
    <s v=""/>
    <s v=" RF_0802_3400"/>
    <s v="Window Assembly Prototypes - Evaluation / Preliminary Design &amp; Modelling"/>
    <s v="6.08.02.03.01"/>
    <x v="0"/>
    <d v="2022-06-01T00:00:00"/>
    <d v="2022-09-30T00:00:00"/>
    <s v="jtolle"/>
    <s v="zaltsman"/>
    <n v="0"/>
    <s v="EDIA"/>
    <s v="C"/>
    <s v="Labor"/>
    <s v="OPC"/>
    <m/>
    <s v="BNL"/>
    <s v="R&amp;D"/>
    <s v="RF"/>
    <x v="3"/>
    <m/>
    <m/>
    <m/>
    <m/>
    <m/>
    <m/>
    <m/>
    <m/>
    <m/>
    <m/>
    <m/>
    <m/>
    <m/>
    <m/>
    <m/>
    <m/>
    <m/>
    <m/>
    <m/>
    <x v="0"/>
    <x v="0"/>
    <m/>
  </r>
  <r>
    <s v=""/>
    <s v=" RF_0802_3420"/>
    <s v="Window Assembly Prototypes - Analysis, Braze Pre-stress"/>
    <s v="6.08.02.03.01"/>
    <x v="0"/>
    <d v="2022-10-03T00:00:00"/>
    <d v="2022-12-01T00:00:00"/>
    <s v="jtolle"/>
    <s v="zaltsman"/>
    <n v="7414.81"/>
    <s v="EDIA"/>
    <s v="C"/>
    <s v="Labor"/>
    <s v="OPC"/>
    <m/>
    <s v="BNL"/>
    <s v="R&amp;D"/>
    <s v="RF"/>
    <x v="3"/>
    <s v="P.S474"/>
    <m/>
    <m/>
    <m/>
    <m/>
    <m/>
    <m/>
    <n v="7414.81"/>
    <m/>
    <m/>
    <m/>
    <m/>
    <m/>
    <m/>
    <m/>
    <m/>
    <m/>
    <m/>
    <m/>
    <x v="0"/>
    <x v="0"/>
    <m/>
  </r>
  <r>
    <s v=""/>
    <s v=" RF_0802_3440"/>
    <s v="Window Assembly Prototypes - Analysis, Thermo-mechanical"/>
    <s v="6.08.02.03.01"/>
    <x v="0"/>
    <d v="2022-12-02T00:00:00"/>
    <d v="2023-03-01T00:00:00"/>
    <s v="jtolle"/>
    <s v="zaltsman"/>
    <n v="37074.04"/>
    <s v="EDIA"/>
    <s v="C"/>
    <s v="Labor"/>
    <s v="OPC"/>
    <m/>
    <s v="BNL"/>
    <s v="R&amp;D"/>
    <s v="RF"/>
    <x v="3"/>
    <s v="P.S474"/>
    <m/>
    <m/>
    <m/>
    <m/>
    <m/>
    <m/>
    <n v="37074.04"/>
    <m/>
    <m/>
    <m/>
    <m/>
    <m/>
    <m/>
    <m/>
    <m/>
    <m/>
    <m/>
    <m/>
    <x v="0"/>
    <x v="0"/>
    <m/>
  </r>
  <r>
    <s v=""/>
    <s v=" RF_0802_3460"/>
    <s v="Window Assembly Prototypes - Final Design / Documentation"/>
    <s v="6.08.02.03.01"/>
    <x v="0"/>
    <d v="2023-03-02T00:00:00"/>
    <d v="2023-04-26T00:00:00"/>
    <s v="jtolle"/>
    <s v="zaltsman"/>
    <n v="7414.81"/>
    <s v="EDIA"/>
    <s v="C"/>
    <s v="Labor"/>
    <s v="OPC"/>
    <m/>
    <s v="BNL"/>
    <s v="R&amp;D"/>
    <s v="RF"/>
    <x v="3"/>
    <s v="P.S474"/>
    <m/>
    <m/>
    <m/>
    <m/>
    <m/>
    <m/>
    <n v="7414.81"/>
    <m/>
    <m/>
    <m/>
    <m/>
    <m/>
    <m/>
    <m/>
    <m/>
    <m/>
    <m/>
    <m/>
    <x v="0"/>
    <x v="0"/>
    <m/>
  </r>
  <r>
    <s v=""/>
    <s v=" RF_0802_3480"/>
    <s v="Window Assembly Prototypes - Purchasing / Manufacture - Support"/>
    <s v="6.08.02.03.01"/>
    <x v="0"/>
    <d v="2023-04-27T00:00:00"/>
    <d v="2024-08-19T00:00:00"/>
    <s v="jtolle"/>
    <s v="zaltsman"/>
    <n v="10244.620000000001"/>
    <s v="EDIA"/>
    <s v="C"/>
    <s v="Labor"/>
    <s v="OPC"/>
    <m/>
    <s v="BNL"/>
    <s v="R&amp;D"/>
    <s v="RF"/>
    <x v="3"/>
    <s v="P.S474"/>
    <m/>
    <m/>
    <m/>
    <m/>
    <m/>
    <m/>
    <n v="3383.83"/>
    <n v="6860.79"/>
    <m/>
    <m/>
    <m/>
    <m/>
    <m/>
    <m/>
    <m/>
    <m/>
    <m/>
    <m/>
    <x v="0"/>
    <x v="0"/>
    <m/>
  </r>
  <r>
    <s v=""/>
    <s v=" RF_0802_3500"/>
    <s v="Window Shipping Fixture - Evaluation / Preliminary Design &amp; Modelling"/>
    <s v="6.08.02.03.01"/>
    <x v="0"/>
    <d v="2023-04-27T00:00:00"/>
    <d v="2023-06-08T00:00:00"/>
    <s v="jtolle"/>
    <s v="zaltsman"/>
    <n v="7414.81"/>
    <s v="EDIA"/>
    <s v="C"/>
    <s v="Labor"/>
    <s v="OPC"/>
    <m/>
    <s v="BNL"/>
    <s v="R&amp;D"/>
    <s v="RF"/>
    <x v="3"/>
    <m/>
    <m/>
    <m/>
    <m/>
    <m/>
    <m/>
    <m/>
    <n v="7414.81"/>
    <m/>
    <m/>
    <m/>
    <m/>
    <m/>
    <m/>
    <m/>
    <m/>
    <m/>
    <m/>
    <m/>
    <x v="0"/>
    <x v="0"/>
    <m/>
  </r>
  <r>
    <s v=""/>
    <s v=" RF_0802_3520"/>
    <s v="Window Shipping Fixture - Analysis"/>
    <s v="6.08.02.03.01"/>
    <x v="0"/>
    <d v="2023-06-09T00:00:00"/>
    <d v="2023-07-07T00:00:00"/>
    <s v="jtolle"/>
    <s v="zaltsman"/>
    <n v="27805.53"/>
    <s v="EDIA"/>
    <s v="C"/>
    <s v="Labor"/>
    <s v="OPC"/>
    <m/>
    <s v="BNL"/>
    <s v="R&amp;D"/>
    <s v="RF"/>
    <x v="3"/>
    <m/>
    <m/>
    <m/>
    <m/>
    <m/>
    <m/>
    <m/>
    <n v="27805.53"/>
    <m/>
    <m/>
    <m/>
    <m/>
    <m/>
    <m/>
    <m/>
    <m/>
    <m/>
    <m/>
    <m/>
    <x v="0"/>
    <x v="0"/>
    <m/>
  </r>
  <r>
    <s v=""/>
    <s v=" RF_0802_3540"/>
    <s v="Window Shipping Fixture - Final Design / Documentation"/>
    <s v="6.08.02.03.01"/>
    <x v="0"/>
    <d v="2023-07-10T00:00:00"/>
    <d v="2023-08-18T00:00:00"/>
    <s v="jtolle"/>
    <s v="zaltsman"/>
    <n v="3707.4"/>
    <s v="EDIA"/>
    <s v="C"/>
    <s v="Labor"/>
    <s v="OPC"/>
    <m/>
    <s v="BNL"/>
    <s v="R&amp;D"/>
    <s v="RF"/>
    <x v="3"/>
    <m/>
    <m/>
    <m/>
    <m/>
    <m/>
    <m/>
    <m/>
    <n v="3707.4"/>
    <m/>
    <m/>
    <m/>
    <m/>
    <m/>
    <m/>
    <m/>
    <m/>
    <m/>
    <m/>
    <m/>
    <x v="0"/>
    <x v="0"/>
    <m/>
  </r>
  <r>
    <s v=""/>
    <s v=" RF_0802_3560"/>
    <s v="Window Shipping Fixture - Purchasing / Manufacture - Support"/>
    <s v="6.08.02.03.01"/>
    <x v="0"/>
    <d v="2023-08-21T00:00:00"/>
    <d v="2023-11-15T00:00:00"/>
    <s v="jtolle"/>
    <s v="zaltsman"/>
    <n v="2264.67"/>
    <s v="EDIA"/>
    <s v="C"/>
    <s v="Labor"/>
    <s v="OPC"/>
    <m/>
    <s v="BNL"/>
    <s v="R&amp;D"/>
    <s v="RF"/>
    <x v="3"/>
    <m/>
    <m/>
    <m/>
    <m/>
    <m/>
    <m/>
    <m/>
    <n v="1094.5899999999999"/>
    <n v="1170.08"/>
    <m/>
    <m/>
    <m/>
    <m/>
    <m/>
    <m/>
    <m/>
    <m/>
    <m/>
    <m/>
    <x v="0"/>
    <x v="0"/>
    <m/>
  </r>
  <r>
    <s v=""/>
    <s v=" RF_0802_3580"/>
    <s v="Window Shipping Fixture - Testing - Support"/>
    <s v="6.08.02.03.01"/>
    <x v="0"/>
    <d v="2023-11-16T00:00:00"/>
    <d v="2024-06-07T00:00:00"/>
    <s v="jtolle"/>
    <s v="zaltsman"/>
    <n v="55638.87"/>
    <s v="EDIA"/>
    <s v="C"/>
    <s v="Labor"/>
    <s v="OPC"/>
    <m/>
    <s v="BNL"/>
    <s v="R&amp;D"/>
    <s v="RF"/>
    <x v="3"/>
    <m/>
    <m/>
    <m/>
    <m/>
    <m/>
    <m/>
    <m/>
    <m/>
    <n v="55638.87"/>
    <m/>
    <m/>
    <m/>
    <m/>
    <m/>
    <m/>
    <m/>
    <m/>
    <m/>
    <m/>
    <x v="0"/>
    <x v="0"/>
    <m/>
  </r>
  <r>
    <s v=""/>
    <s v=" RF_0802_3600"/>
    <s v="Waveguide Tuner - Design"/>
    <s v="6.08.02.03.01"/>
    <x v="0"/>
    <d v="2023-02-21T00:00:00"/>
    <d v="2023-04-28T00:00:00"/>
    <s v="jtolle"/>
    <s v="zaltsman"/>
    <n v="29659.23"/>
    <s v="EDIA"/>
    <s v="C"/>
    <s v="Labor"/>
    <s v="OPC"/>
    <m/>
    <s v="BNL"/>
    <s v="R&amp;D"/>
    <s v="RF"/>
    <x v="3"/>
    <s v="P.S475"/>
    <m/>
    <m/>
    <m/>
    <m/>
    <m/>
    <m/>
    <n v="29659.23"/>
    <m/>
    <m/>
    <m/>
    <m/>
    <m/>
    <m/>
    <m/>
    <m/>
    <m/>
    <m/>
    <m/>
    <x v="0"/>
    <x v="0"/>
    <m/>
  </r>
  <r>
    <s v=""/>
    <s v=" RF_0802_3620"/>
    <s v="Waveguide Tuner - Manufacture - Support"/>
    <s v="6.08.02.03.01"/>
    <x v="0"/>
    <d v="2023-05-01T00:00:00"/>
    <d v="2023-09-20T00:00:00"/>
    <s v="jtolle"/>
    <s v="zaltsman"/>
    <n v="18537.02"/>
    <s v="EDIA"/>
    <s v="C"/>
    <s v="Labor"/>
    <s v="OPC"/>
    <m/>
    <s v="BNL"/>
    <s v="R&amp;D"/>
    <s v="RF"/>
    <x v="3"/>
    <s v="P.S475"/>
    <m/>
    <m/>
    <m/>
    <m/>
    <m/>
    <m/>
    <n v="18537.02"/>
    <m/>
    <m/>
    <m/>
    <m/>
    <m/>
    <m/>
    <m/>
    <m/>
    <m/>
    <m/>
    <m/>
    <x v="0"/>
    <x v="0"/>
    <m/>
  </r>
  <r>
    <s v=""/>
    <s v=" RF_0802_3680"/>
    <s v="591 MHz FPC conditioning box: RF and Engineering Design"/>
    <s v="6.08.02.03.01"/>
    <x v="0"/>
    <d v="2023-04-27T00:00:00"/>
    <d v="2023-08-18T00:00:00"/>
    <s v="jtolle"/>
    <s v="zaltsman"/>
    <n v="11122.21"/>
    <s v="EDIA"/>
    <s v="C"/>
    <s v="Labor"/>
    <s v="OPC"/>
    <m/>
    <s v="BNL"/>
    <s v="R&amp;D"/>
    <s v="RF"/>
    <x v="3"/>
    <s v="S.P033"/>
    <m/>
    <m/>
    <m/>
    <m/>
    <m/>
    <m/>
    <n v="11122.21"/>
    <m/>
    <m/>
    <m/>
    <m/>
    <m/>
    <m/>
    <m/>
    <m/>
    <m/>
    <m/>
    <m/>
    <x v="0"/>
    <x v="0"/>
    <m/>
  </r>
  <r>
    <s v=""/>
    <s v=" RF_0802_3700"/>
    <s v="591 MHz FPC conditioning box: Fabrication - Vendor Support by BNL"/>
    <s v="6.08.02.03.01"/>
    <x v="0"/>
    <d v="2024-02-06T00:00:00"/>
    <d v="2024-11-19T00:00:00"/>
    <s v="jtolle"/>
    <s v="zaltsman"/>
    <n v="7719.99"/>
    <s v="EDIA"/>
    <s v="C"/>
    <s v="Labor"/>
    <s v="OPC"/>
    <m/>
    <s v="BNL"/>
    <s v="R&amp;D"/>
    <s v="RF"/>
    <x v="3"/>
    <s v="S.P033"/>
    <s v="APP00226"/>
    <m/>
    <m/>
    <m/>
    <m/>
    <m/>
    <m/>
    <n v="6407.59"/>
    <n v="1312.4"/>
    <m/>
    <m/>
    <m/>
    <m/>
    <m/>
    <m/>
    <m/>
    <m/>
    <m/>
    <x v="0"/>
    <x v="0"/>
    <m/>
  </r>
  <r>
    <s v=""/>
    <s v=" RF_0802_3720"/>
    <s v="FPC conditioning cart refurbish  - refurbish - Support"/>
    <s v="6.08.02.03.01"/>
    <x v="0"/>
    <d v="2023-08-21T00:00:00"/>
    <d v="2024-01-17T00:00:00"/>
    <s v="jtolle"/>
    <s v="zaltsman"/>
    <n v="37995.33"/>
    <s v="EDIA"/>
    <s v="C"/>
    <s v="Labor"/>
    <s v="OPC"/>
    <m/>
    <s v="BNL"/>
    <s v="R&amp;D"/>
    <s v="RF"/>
    <x v="3"/>
    <m/>
    <m/>
    <m/>
    <m/>
    <m/>
    <m/>
    <m/>
    <n v="11018.65"/>
    <n v="26976.69"/>
    <m/>
    <m/>
    <m/>
    <m/>
    <m/>
    <m/>
    <m/>
    <m/>
    <m/>
    <m/>
    <x v="0"/>
    <x v="0"/>
    <m/>
  </r>
  <r>
    <s v=""/>
    <s v=" RF_0802_3780"/>
    <s v="FPC Test Setup - Waveguide and Support PO - Support"/>
    <s v="6.08.05.03"/>
    <x v="1"/>
    <d v="2024-11-20T00:00:00"/>
    <d v="2025-02-19T00:00:00"/>
    <s v="jtolle"/>
    <s v="zaltsman"/>
    <n v="1588.59"/>
    <s v="EDIA"/>
    <s v="C"/>
    <s v="Labor"/>
    <s v="TEC"/>
    <m/>
    <s v="BNL"/>
    <s v="PED"/>
    <s v="RF"/>
    <x v="11"/>
    <m/>
    <m/>
    <m/>
    <m/>
    <m/>
    <m/>
    <m/>
    <m/>
    <m/>
    <n v="1588.59"/>
    <m/>
    <m/>
    <m/>
    <m/>
    <m/>
    <m/>
    <m/>
    <m/>
    <m/>
    <x v="0"/>
    <x v="0"/>
    <m/>
  </r>
  <r>
    <s v=""/>
    <s v=" RF_0802_3800"/>
    <s v="FPC Test Setup - Waveguide and Support - Installation"/>
    <s v="6.08.05.03"/>
    <x v="1"/>
    <d v="2025-02-20T00:00:00"/>
    <d v="2025-03-05T00:00:00"/>
    <s v="jtolle"/>
    <s v="zaltsman"/>
    <n v="3177.17"/>
    <s v="EDIA"/>
    <s v="C"/>
    <s v="Labor"/>
    <s v="TEC"/>
    <m/>
    <s v="BNL"/>
    <s v="PED"/>
    <s v="RF"/>
    <x v="11"/>
    <m/>
    <m/>
    <m/>
    <m/>
    <m/>
    <m/>
    <m/>
    <m/>
    <m/>
    <n v="3177.17"/>
    <m/>
    <m/>
    <m/>
    <m/>
    <m/>
    <m/>
    <m/>
    <m/>
    <m/>
    <x v="0"/>
    <x v="0"/>
    <m/>
  </r>
  <r>
    <s v=""/>
    <s v=" RF_0802_3000"/>
    <s v="Vacuum side Outer Conductor - Evaluation / Preliminary Design"/>
    <s v="6.08.02.03.01"/>
    <x v="0"/>
    <d v="2022-10-03T00:00:00"/>
    <d v="2022-12-01T00:00:00"/>
    <s v="jtolle"/>
    <s v="zaltsman"/>
    <n v="8256.9599999999991"/>
    <s v="EDIA"/>
    <s v="C"/>
    <s v="Labor"/>
    <s v="OPC"/>
    <m/>
    <s v="BNL"/>
    <s v="R&amp;D"/>
    <s v="RF"/>
    <x v="3"/>
    <s v="P.S470"/>
    <m/>
    <m/>
    <m/>
    <m/>
    <m/>
    <m/>
    <n v="8256.9599999999991"/>
    <m/>
    <m/>
    <m/>
    <m/>
    <m/>
    <m/>
    <m/>
    <m/>
    <m/>
    <m/>
    <m/>
    <x v="0"/>
    <x v="0"/>
    <m/>
  </r>
  <r>
    <s v=""/>
    <s v=" RF_0802_3040"/>
    <s v="Vacuum side Outer Conductor - Drawings / Documentation"/>
    <s v="6.08.02.03.01"/>
    <x v="0"/>
    <d v="2023-02-13T00:00:00"/>
    <d v="2023-03-27T00:00:00"/>
    <s v="jtolle"/>
    <s v="zaltsman"/>
    <n v="8256.9599999999991"/>
    <s v="EDIA"/>
    <s v="C"/>
    <s v="Labor"/>
    <s v="OPC"/>
    <m/>
    <s v="BNL"/>
    <s v="R&amp;D"/>
    <s v="RF"/>
    <x v="3"/>
    <s v="P.S470"/>
    <m/>
    <m/>
    <m/>
    <m/>
    <m/>
    <m/>
    <n v="8256.9599999999991"/>
    <m/>
    <m/>
    <m/>
    <m/>
    <m/>
    <m/>
    <m/>
    <m/>
    <m/>
    <m/>
    <m/>
    <x v="0"/>
    <x v="0"/>
    <m/>
  </r>
  <r>
    <s v=""/>
    <s v=" RF_0802_3080"/>
    <s v="Air side Outer Conductor - Evaluation / Preliminary Design"/>
    <s v="6.08.02.03.01"/>
    <x v="0"/>
    <d v="2022-12-02T00:00:00"/>
    <d v="2023-02-10T00:00:00"/>
    <s v="jtolle"/>
    <s v="zaltsman"/>
    <n v="5504.64"/>
    <s v="EDIA"/>
    <s v="C"/>
    <s v="Labor"/>
    <s v="OPC"/>
    <m/>
    <s v="BNL"/>
    <s v="R&amp;D"/>
    <s v="RF"/>
    <x v="3"/>
    <s v="P.S471"/>
    <m/>
    <m/>
    <m/>
    <m/>
    <m/>
    <m/>
    <n v="5504.64"/>
    <m/>
    <m/>
    <m/>
    <m/>
    <m/>
    <m/>
    <m/>
    <m/>
    <m/>
    <m/>
    <m/>
    <x v="0"/>
    <x v="0"/>
    <m/>
  </r>
  <r>
    <s v=""/>
    <s v=" RF_0802_3120"/>
    <s v="Air side Outer Conductor - Drawings / Documentation"/>
    <s v="6.08.02.03.01"/>
    <x v="0"/>
    <d v="2023-03-14T00:00:00"/>
    <d v="2023-04-17T00:00:00"/>
    <s v="jtolle"/>
    <s v="zaltsman"/>
    <n v="5504.64"/>
    <s v="EDIA"/>
    <s v="C"/>
    <s v="Labor"/>
    <s v="OPC"/>
    <m/>
    <s v="BNL"/>
    <s v="R&amp;D"/>
    <s v="RF"/>
    <x v="3"/>
    <s v="P.S471"/>
    <m/>
    <m/>
    <m/>
    <m/>
    <m/>
    <m/>
    <n v="5504.64"/>
    <m/>
    <m/>
    <m/>
    <m/>
    <m/>
    <m/>
    <m/>
    <m/>
    <m/>
    <m/>
    <m/>
    <x v="0"/>
    <x v="0"/>
    <m/>
  </r>
  <r>
    <s v=""/>
    <s v=" RF_0802_3160"/>
    <s v="Air side Inner Conductor - Evaluation / Preliminary Design"/>
    <s v="6.08.02.03.01"/>
    <x v="0"/>
    <d v="2022-12-02T00:00:00"/>
    <d v="2023-02-10T00:00:00"/>
    <s v="jtolle"/>
    <s v="zaltsman"/>
    <n v="2752.32"/>
    <s v="EDIA"/>
    <s v="C"/>
    <s v="Labor"/>
    <s v="OPC"/>
    <m/>
    <s v="BNL"/>
    <s v="R&amp;D"/>
    <s v="RF"/>
    <x v="3"/>
    <s v="P.S472"/>
    <m/>
    <m/>
    <m/>
    <m/>
    <m/>
    <m/>
    <n v="2752.32"/>
    <m/>
    <m/>
    <m/>
    <m/>
    <m/>
    <m/>
    <m/>
    <m/>
    <m/>
    <m/>
    <m/>
    <x v="0"/>
    <x v="0"/>
    <m/>
  </r>
  <r>
    <s v=""/>
    <s v=" RF_0802_3200"/>
    <s v="Air side Inner Conductor - Drawings / Documentation"/>
    <s v="6.08.02.03.01"/>
    <x v="0"/>
    <d v="2023-03-14T00:00:00"/>
    <d v="2023-04-24T00:00:00"/>
    <s v="jtolle"/>
    <s v="zaltsman"/>
    <n v="5504.64"/>
    <s v="EDIA"/>
    <s v="C"/>
    <s v="Labor"/>
    <s v="OPC"/>
    <m/>
    <s v="BNL"/>
    <s v="R&amp;D"/>
    <s v="RF"/>
    <x v="3"/>
    <s v="P.S472"/>
    <m/>
    <m/>
    <m/>
    <m/>
    <m/>
    <m/>
    <n v="5504.64"/>
    <m/>
    <m/>
    <m/>
    <m/>
    <m/>
    <m/>
    <m/>
    <m/>
    <m/>
    <m/>
    <m/>
    <x v="0"/>
    <x v="0"/>
    <m/>
  </r>
  <r>
    <s v=""/>
    <s v=" RF_0802_3240"/>
    <s v="Doorknob - Evaluation / Preliminary Design"/>
    <s v="6.08.02.03.01"/>
    <x v="0"/>
    <d v="2023-03-14T00:00:00"/>
    <d v="2023-04-17T00:00:00"/>
    <s v="jtolle"/>
    <s v="zaltsman"/>
    <n v="5504.64"/>
    <s v="EDIA"/>
    <s v="C"/>
    <s v="Labor"/>
    <s v="OPC"/>
    <m/>
    <s v="BNL"/>
    <s v="R&amp;D"/>
    <s v="RF"/>
    <x v="3"/>
    <m/>
    <m/>
    <m/>
    <m/>
    <m/>
    <m/>
    <m/>
    <n v="5504.64"/>
    <m/>
    <m/>
    <m/>
    <m/>
    <m/>
    <m/>
    <m/>
    <m/>
    <m/>
    <m/>
    <m/>
    <x v="0"/>
    <x v="0"/>
    <m/>
  </r>
  <r>
    <s v=""/>
    <s v=" RF_0802_3280"/>
    <s v="Doorknob - Drawings / Documentation"/>
    <s v="6.08.02.03.01"/>
    <x v="0"/>
    <d v="2023-05-23T00:00:00"/>
    <d v="2023-07-19T00:00:00"/>
    <s v="jtolle"/>
    <s v="zaltsman"/>
    <n v="8256.9599999999991"/>
    <s v="EDIA"/>
    <s v="C"/>
    <s v="Labor"/>
    <s v="OPC"/>
    <m/>
    <s v="BNL"/>
    <s v="R&amp;D"/>
    <s v="RF"/>
    <x v="3"/>
    <m/>
    <m/>
    <m/>
    <m/>
    <m/>
    <m/>
    <m/>
    <n v="8256.9599999999991"/>
    <m/>
    <m/>
    <m/>
    <m/>
    <m/>
    <m/>
    <m/>
    <m/>
    <m/>
    <m/>
    <m/>
    <x v="0"/>
    <x v="0"/>
    <m/>
  </r>
  <r>
    <s v=""/>
    <s v=" RF_0802_3320"/>
    <s v="TiN Coating Samples - Evaluation / Preliminary Design - Support"/>
    <s v="6.08.02.03.01"/>
    <x v="0"/>
    <d v="2022-10-03T00:00:00"/>
    <d v="2023-02-09T00:00:00"/>
    <s v="jtolle"/>
    <s v="zaltsman"/>
    <n v="825.7"/>
    <s v="EDIA"/>
    <s v="C"/>
    <s v="Labor"/>
    <s v="OPC"/>
    <m/>
    <s v="BNL"/>
    <s v="R&amp;D"/>
    <s v="RF"/>
    <x v="3"/>
    <m/>
    <m/>
    <m/>
    <m/>
    <m/>
    <m/>
    <m/>
    <n v="825.7"/>
    <m/>
    <m/>
    <m/>
    <m/>
    <m/>
    <m/>
    <m/>
    <m/>
    <m/>
    <m/>
    <m/>
    <x v="0"/>
    <x v="0"/>
    <m/>
  </r>
  <r>
    <s v=""/>
    <s v=" RF_0802_3340"/>
    <s v="TiN Coating Mockup, Samples - Evaluation / Preliminary Design - Support"/>
    <s v="6.08.02.03.01"/>
    <x v="0"/>
    <d v="2022-10-03T00:00:00"/>
    <d v="2023-02-09T00:00:00"/>
    <s v="jtolle"/>
    <s v="zaltsman"/>
    <n v="3302.78"/>
    <s v="EDIA"/>
    <s v="C"/>
    <s v="Labor"/>
    <s v="OPC"/>
    <m/>
    <s v="BNL"/>
    <s v="R&amp;D"/>
    <s v="RF"/>
    <x v="3"/>
    <m/>
    <m/>
    <m/>
    <m/>
    <m/>
    <m/>
    <m/>
    <n v="3302.78"/>
    <m/>
    <m/>
    <m/>
    <m/>
    <m/>
    <m/>
    <m/>
    <m/>
    <m/>
    <m/>
    <m/>
    <x v="0"/>
    <x v="0"/>
    <m/>
  </r>
  <r>
    <s v=""/>
    <s v=" RF_0802_3360"/>
    <s v="Braze Test - Evaluation / Preliminary Design &amp; Modelling"/>
    <s v="6.08.02.03.01"/>
    <x v="0"/>
    <d v="2023-01-20T00:00:00"/>
    <d v="2023-05-12T00:00:00"/>
    <s v="jtolle"/>
    <s v="zaltsman"/>
    <n v="5504.64"/>
    <s v="EDIA"/>
    <s v="C"/>
    <s v="Labor"/>
    <s v="OPC"/>
    <m/>
    <s v="BNL"/>
    <s v="R&amp;D"/>
    <s v="RF"/>
    <x v="3"/>
    <s v="P.S473"/>
    <m/>
    <m/>
    <m/>
    <m/>
    <m/>
    <m/>
    <n v="5504.64"/>
    <m/>
    <m/>
    <m/>
    <m/>
    <m/>
    <m/>
    <m/>
    <m/>
    <m/>
    <m/>
    <m/>
    <x v="0"/>
    <x v="0"/>
    <m/>
  </r>
  <r>
    <s v=""/>
    <s v=" RF_0802_3400"/>
    <s v="Window Assembly Prototypes - Evaluation / Preliminary Design &amp; Modelling"/>
    <s v="6.08.02.03.01"/>
    <x v="0"/>
    <d v="2022-06-01T00:00:00"/>
    <d v="2022-09-30T00:00:00"/>
    <s v="jtolle"/>
    <s v="zaltsman"/>
    <n v="0"/>
    <s v="EDIA"/>
    <s v="C"/>
    <s v="Labor"/>
    <s v="OPC"/>
    <m/>
    <s v="BNL"/>
    <s v="R&amp;D"/>
    <s v="RF"/>
    <x v="3"/>
    <m/>
    <m/>
    <m/>
    <m/>
    <m/>
    <m/>
    <m/>
    <m/>
    <m/>
    <m/>
    <m/>
    <m/>
    <m/>
    <m/>
    <m/>
    <m/>
    <m/>
    <m/>
    <m/>
    <x v="0"/>
    <x v="0"/>
    <m/>
  </r>
  <r>
    <s v=""/>
    <s v=" RF_0802_3460"/>
    <s v="Window Assembly Prototypes - Final Design / Documentation"/>
    <s v="6.08.02.03.01"/>
    <x v="0"/>
    <d v="2023-03-02T00:00:00"/>
    <d v="2023-04-26T00:00:00"/>
    <s v="jtolle"/>
    <s v="zaltsman"/>
    <n v="13761.59"/>
    <s v="EDIA"/>
    <s v="C"/>
    <s v="Labor"/>
    <s v="OPC"/>
    <m/>
    <s v="BNL"/>
    <s v="R&amp;D"/>
    <s v="RF"/>
    <x v="3"/>
    <s v="P.S474"/>
    <m/>
    <m/>
    <m/>
    <m/>
    <m/>
    <m/>
    <n v="13761.59"/>
    <m/>
    <m/>
    <m/>
    <m/>
    <m/>
    <m/>
    <m/>
    <m/>
    <m/>
    <m/>
    <m/>
    <x v="0"/>
    <x v="0"/>
    <m/>
  </r>
  <r>
    <s v=""/>
    <s v=" RF_0802_3500"/>
    <s v="Window Shipping Fixture - Evaluation / Preliminary Design &amp; Modelling"/>
    <s v="6.08.02.03.01"/>
    <x v="0"/>
    <d v="2023-04-27T00:00:00"/>
    <d v="2023-06-08T00:00:00"/>
    <s v="jtolle"/>
    <s v="zaltsman"/>
    <n v="5504.64"/>
    <s v="EDIA"/>
    <s v="C"/>
    <s v="Labor"/>
    <s v="OPC"/>
    <m/>
    <s v="BNL"/>
    <s v="R&amp;D"/>
    <s v="RF"/>
    <x v="3"/>
    <m/>
    <m/>
    <m/>
    <m/>
    <m/>
    <m/>
    <m/>
    <n v="5504.64"/>
    <m/>
    <m/>
    <m/>
    <m/>
    <m/>
    <m/>
    <m/>
    <m/>
    <m/>
    <m/>
    <m/>
    <x v="0"/>
    <x v="0"/>
    <m/>
  </r>
  <r>
    <s v=""/>
    <s v=" RF_0802_3540"/>
    <s v="Window Shipping Fixture - Final Design / Documentation"/>
    <s v="6.08.02.03.01"/>
    <x v="0"/>
    <d v="2023-07-10T00:00:00"/>
    <d v="2023-08-18T00:00:00"/>
    <s v="jtolle"/>
    <s v="zaltsman"/>
    <n v="5504.64"/>
    <s v="EDIA"/>
    <s v="C"/>
    <s v="Labor"/>
    <s v="OPC"/>
    <m/>
    <s v="BNL"/>
    <s v="R&amp;D"/>
    <s v="RF"/>
    <x v="3"/>
    <m/>
    <m/>
    <m/>
    <m/>
    <m/>
    <m/>
    <m/>
    <n v="5504.64"/>
    <m/>
    <m/>
    <m/>
    <m/>
    <m/>
    <m/>
    <m/>
    <m/>
    <m/>
    <m/>
    <m/>
    <x v="0"/>
    <x v="0"/>
    <m/>
  </r>
  <r>
    <s v=""/>
    <s v=" RF_0802_3580"/>
    <s v="Window Shipping Fixture - Testing - Support"/>
    <s v="6.08.02.03.01"/>
    <x v="0"/>
    <d v="2023-11-16T00:00:00"/>
    <d v="2024-06-07T00:00:00"/>
    <s v="jtolle"/>
    <s v="zaltsman"/>
    <n v="11394.6"/>
    <s v="EDIA"/>
    <s v="C"/>
    <s v="Labor"/>
    <s v="OPC"/>
    <m/>
    <s v="BNL"/>
    <s v="R&amp;D"/>
    <s v="RF"/>
    <x v="3"/>
    <m/>
    <m/>
    <m/>
    <m/>
    <m/>
    <m/>
    <m/>
    <m/>
    <n v="11394.6"/>
    <m/>
    <m/>
    <m/>
    <m/>
    <m/>
    <m/>
    <m/>
    <m/>
    <m/>
    <m/>
    <x v="0"/>
    <x v="0"/>
    <m/>
  </r>
  <r>
    <s v=""/>
    <s v=" RF_0802_3600"/>
    <s v="Waveguide Tuner - Design"/>
    <s v="6.08.02.03.01"/>
    <x v="0"/>
    <d v="2023-02-21T00:00:00"/>
    <d v="2023-04-28T00:00:00"/>
    <s v="jtolle"/>
    <s v="zaltsman"/>
    <n v="14489.91"/>
    <s v="EDIA"/>
    <s v="C"/>
    <s v="Labor"/>
    <s v="OPC"/>
    <m/>
    <s v="BNL"/>
    <s v="R&amp;D"/>
    <s v="RF"/>
    <x v="3"/>
    <s v="P.S475"/>
    <m/>
    <m/>
    <m/>
    <m/>
    <m/>
    <m/>
    <n v="14489.91"/>
    <m/>
    <m/>
    <m/>
    <m/>
    <m/>
    <m/>
    <m/>
    <m/>
    <m/>
    <m/>
    <m/>
    <x v="0"/>
    <x v="0"/>
    <m/>
  </r>
  <r>
    <s v=""/>
    <s v=" RF_0802_3680"/>
    <s v="591 MHz FPC conditioning box: RF and Engineering Design"/>
    <s v="6.08.02.03.01"/>
    <x v="0"/>
    <d v="2023-04-27T00:00:00"/>
    <d v="2023-08-18T00:00:00"/>
    <s v="jtolle"/>
    <s v="zaltsman"/>
    <n v="14489.91"/>
    <s v="EDIA"/>
    <s v="C"/>
    <s v="Labor"/>
    <s v="OPC"/>
    <m/>
    <s v="BNL"/>
    <s v="R&amp;D"/>
    <s v="RF"/>
    <x v="3"/>
    <s v="S.P033"/>
    <m/>
    <m/>
    <m/>
    <m/>
    <m/>
    <m/>
    <n v="14489.91"/>
    <m/>
    <m/>
    <m/>
    <m/>
    <m/>
    <m/>
    <m/>
    <m/>
    <m/>
    <m/>
    <m/>
    <x v="0"/>
    <x v="0"/>
    <m/>
  </r>
  <r>
    <s v=""/>
    <s v=" RF_0802_3700"/>
    <s v="591 MHz FPC conditioning box: Fabrication - Vendor Support by BNL"/>
    <s v="6.08.02.03.01"/>
    <x v="0"/>
    <d v="2024-02-06T00:00:00"/>
    <d v="2024-11-19T00:00:00"/>
    <s v="jtolle"/>
    <s v="zaltsman"/>
    <n v="5028.76"/>
    <s v="EDIA"/>
    <s v="C"/>
    <s v="Labor"/>
    <s v="OPC"/>
    <m/>
    <s v="BNL"/>
    <s v="R&amp;D"/>
    <s v="RF"/>
    <x v="3"/>
    <s v="S.P033"/>
    <s v="APP00226"/>
    <m/>
    <m/>
    <m/>
    <m/>
    <m/>
    <m/>
    <n v="4173.87"/>
    <n v="854.89"/>
    <m/>
    <m/>
    <m/>
    <m/>
    <m/>
    <m/>
    <m/>
    <m/>
    <m/>
    <x v="0"/>
    <x v="0"/>
    <m/>
  </r>
  <r>
    <s v=""/>
    <s v=" RF_0802_3620"/>
    <s v="Waveguide Tuner - Manufacture - Support"/>
    <s v="6.08.02.03.01"/>
    <x v="0"/>
    <d v="2023-05-01T00:00:00"/>
    <d v="2023-09-20T00:00:00"/>
    <s v="jtolle"/>
    <s v="zaltsman"/>
    <n v="2843.68"/>
    <s v="EDIA"/>
    <s v="C"/>
    <s v="Labor"/>
    <s v="OPC"/>
    <m/>
    <s v="BNL"/>
    <s v="R&amp;D"/>
    <s v="RF"/>
    <x v="3"/>
    <s v="P.S475"/>
    <m/>
    <m/>
    <m/>
    <m/>
    <m/>
    <m/>
    <n v="2843.68"/>
    <m/>
    <m/>
    <m/>
    <m/>
    <m/>
    <m/>
    <m/>
    <m/>
    <m/>
    <m/>
    <m/>
    <x v="0"/>
    <x v="0"/>
    <m/>
  </r>
  <r>
    <s v=""/>
    <s v=" RF_0802_3700"/>
    <s v="591 MHz FPC conditioning box: Fabrication - Vendor Support by BNL"/>
    <s v="6.08.02.03.01"/>
    <x v="0"/>
    <d v="2024-02-06T00:00:00"/>
    <d v="2024-11-19T00:00:00"/>
    <s v="jtolle"/>
    <s v="zaltsman"/>
    <n v="2960.72"/>
    <s v="EDIA"/>
    <s v="C"/>
    <s v="Labor"/>
    <s v="OPC"/>
    <m/>
    <s v="BNL"/>
    <s v="R&amp;D"/>
    <s v="RF"/>
    <x v="3"/>
    <s v="S.P033"/>
    <s v="APP00226"/>
    <m/>
    <m/>
    <m/>
    <m/>
    <m/>
    <m/>
    <n v="2457.4"/>
    <n v="503.32"/>
    <m/>
    <m/>
    <m/>
    <m/>
    <m/>
    <m/>
    <m/>
    <m/>
    <m/>
    <x v="0"/>
    <x v="0"/>
    <m/>
  </r>
  <r>
    <s v=""/>
    <s v=" RF_0802_3720"/>
    <s v="FPC conditioning cart refurbish  - refurbish - Support"/>
    <s v="6.08.02.03.01"/>
    <x v="0"/>
    <d v="2023-08-21T00:00:00"/>
    <d v="2024-01-17T00:00:00"/>
    <s v="jtolle"/>
    <s v="zaltsman"/>
    <n v="1457.17"/>
    <s v="EDIA"/>
    <s v="C"/>
    <s v="Labor"/>
    <s v="OPC"/>
    <m/>
    <s v="BNL"/>
    <s v="R&amp;D"/>
    <s v="RF"/>
    <x v="3"/>
    <m/>
    <m/>
    <m/>
    <m/>
    <m/>
    <m/>
    <m/>
    <n v="422.58"/>
    <n v="1034.5899999999999"/>
    <m/>
    <m/>
    <m/>
    <m/>
    <m/>
    <m/>
    <m/>
    <m/>
    <m/>
    <m/>
    <x v="0"/>
    <x v="0"/>
    <m/>
  </r>
  <r>
    <s v=""/>
    <s v=" RF_0802_3840"/>
    <s v="FPC test setup - LLRF _FPC control and interlock - Support"/>
    <s v="6.08.05.03"/>
    <x v="1"/>
    <d v="2024-03-01T00:00:00"/>
    <d v="2024-08-19T00:00:00"/>
    <s v="jtolle"/>
    <s v="zaltsman"/>
    <n v="990.72"/>
    <s v="EDIA"/>
    <s v="C"/>
    <s v="Labor"/>
    <s v="TEC"/>
    <m/>
    <s v="BNL"/>
    <s v="PED"/>
    <s v="RF"/>
    <x v="11"/>
    <s v="P.S515"/>
    <m/>
    <m/>
    <m/>
    <m/>
    <m/>
    <m/>
    <m/>
    <n v="990.72"/>
    <m/>
    <m/>
    <m/>
    <m/>
    <m/>
    <m/>
    <m/>
    <m/>
    <m/>
    <m/>
    <x v="0"/>
    <x v="0"/>
    <m/>
  </r>
  <r>
    <s v=""/>
    <s v=" RF_0802_3080"/>
    <s v="Air side Outer Conductor - Evaluation / Preliminary Design"/>
    <s v="6.08.02.03.01"/>
    <x v="0"/>
    <d v="2022-12-02T00:00:00"/>
    <d v="2023-02-10T00:00:00"/>
    <s v="jtolle"/>
    <s v="zaltsman"/>
    <n v="3604.19"/>
    <s v="EDIA"/>
    <s v="C"/>
    <s v="Labor"/>
    <s v="OPC"/>
    <m/>
    <s v="BNL"/>
    <s v="R&amp;D"/>
    <s v="RF"/>
    <x v="3"/>
    <s v="P.S471"/>
    <m/>
    <m/>
    <m/>
    <m/>
    <m/>
    <m/>
    <n v="3604.19"/>
    <m/>
    <m/>
    <m/>
    <m/>
    <m/>
    <m/>
    <m/>
    <m/>
    <m/>
    <m/>
    <m/>
    <x v="0"/>
    <x v="0"/>
    <m/>
  </r>
  <r>
    <s v=""/>
    <s v=" RF_0802_3100"/>
    <s v="Air side Outer Conductor - Analysis"/>
    <s v="6.08.02.03.01"/>
    <x v="0"/>
    <d v="2023-02-13T00:00:00"/>
    <d v="2023-03-13T00:00:00"/>
    <s v="jtolle"/>
    <s v="zaltsman"/>
    <n v="1802.09"/>
    <s v="EDIA"/>
    <s v="C"/>
    <s v="Labor"/>
    <s v="OPC"/>
    <m/>
    <s v="BNL"/>
    <s v="R&amp;D"/>
    <s v="RF"/>
    <x v="3"/>
    <s v="P.S471"/>
    <m/>
    <m/>
    <m/>
    <m/>
    <m/>
    <m/>
    <n v="1802.09"/>
    <m/>
    <m/>
    <m/>
    <m/>
    <m/>
    <m/>
    <m/>
    <m/>
    <m/>
    <m/>
    <m/>
    <x v="0"/>
    <x v="0"/>
    <m/>
  </r>
  <r>
    <s v=""/>
    <s v=" RF_0802_3160"/>
    <s v="Air side Inner Conductor - Evaluation / Preliminary Design"/>
    <s v="6.08.02.03.01"/>
    <x v="0"/>
    <d v="2022-12-02T00:00:00"/>
    <d v="2023-02-10T00:00:00"/>
    <s v="jtolle"/>
    <s v="zaltsman"/>
    <n v="1802.09"/>
    <s v="EDIA"/>
    <s v="C"/>
    <s v="Labor"/>
    <s v="OPC"/>
    <m/>
    <s v="BNL"/>
    <s v="R&amp;D"/>
    <s v="RF"/>
    <x v="3"/>
    <s v="P.S472"/>
    <m/>
    <m/>
    <m/>
    <m/>
    <m/>
    <m/>
    <n v="1802.09"/>
    <m/>
    <m/>
    <m/>
    <m/>
    <m/>
    <m/>
    <m/>
    <m/>
    <m/>
    <m/>
    <m/>
    <x v="0"/>
    <x v="0"/>
    <m/>
  </r>
  <r>
    <s v=""/>
    <s v=" RF_0802_3180"/>
    <s v="Air side Inner Conductor - Analysis"/>
    <s v="6.08.02.03.01"/>
    <x v="0"/>
    <d v="2023-02-13T00:00:00"/>
    <d v="2023-03-13T00:00:00"/>
    <s v="jtolle"/>
    <s v="zaltsman"/>
    <n v="1802.09"/>
    <s v="EDIA"/>
    <s v="C"/>
    <s v="Labor"/>
    <s v="OPC"/>
    <m/>
    <s v="BNL"/>
    <s v="R&amp;D"/>
    <s v="RF"/>
    <x v="3"/>
    <s v="P.S472"/>
    <m/>
    <m/>
    <m/>
    <m/>
    <m/>
    <m/>
    <n v="1802.09"/>
    <m/>
    <m/>
    <m/>
    <m/>
    <m/>
    <m/>
    <m/>
    <m/>
    <m/>
    <m/>
    <m/>
    <x v="0"/>
    <x v="0"/>
    <m/>
  </r>
  <r>
    <s v=""/>
    <s v=" RF_0802_3240"/>
    <s v="Doorknob - Evaluation / Preliminary Design"/>
    <s v="6.08.02.03.01"/>
    <x v="0"/>
    <d v="2023-03-14T00:00:00"/>
    <d v="2023-04-17T00:00:00"/>
    <s v="jtolle"/>
    <s v="zaltsman"/>
    <n v="1802.09"/>
    <s v="EDIA"/>
    <s v="C"/>
    <s v="Labor"/>
    <s v="OPC"/>
    <m/>
    <s v="BNL"/>
    <s v="R&amp;D"/>
    <s v="RF"/>
    <x v="3"/>
    <m/>
    <m/>
    <m/>
    <m/>
    <m/>
    <m/>
    <m/>
    <n v="1802.09"/>
    <m/>
    <m/>
    <m/>
    <m/>
    <m/>
    <m/>
    <m/>
    <m/>
    <m/>
    <m/>
    <m/>
    <x v="0"/>
    <x v="0"/>
    <m/>
  </r>
  <r>
    <s v=""/>
    <s v=" RF_0802_3260"/>
    <s v="Doorknob - Analysis"/>
    <s v="6.08.02.03.01"/>
    <x v="0"/>
    <d v="2023-04-18T00:00:00"/>
    <d v="2023-05-22T00:00:00"/>
    <s v="jtolle"/>
    <s v="zaltsman"/>
    <n v="1802.09"/>
    <s v="EDIA"/>
    <s v="C"/>
    <s v="Labor"/>
    <s v="OPC"/>
    <m/>
    <s v="BNL"/>
    <s v="R&amp;D"/>
    <s v="RF"/>
    <x v="3"/>
    <m/>
    <m/>
    <m/>
    <m/>
    <m/>
    <m/>
    <m/>
    <n v="1802.09"/>
    <m/>
    <m/>
    <m/>
    <m/>
    <m/>
    <m/>
    <m/>
    <m/>
    <m/>
    <m/>
    <m/>
    <x v="0"/>
    <x v="0"/>
    <m/>
  </r>
  <r>
    <s v=""/>
    <s v=" RF_0802_3320"/>
    <s v="TiN Coating Samples - Evaluation / Preliminary Design - Support"/>
    <s v="6.08.02.03.01"/>
    <x v="0"/>
    <d v="2022-10-03T00:00:00"/>
    <d v="2023-02-09T00:00:00"/>
    <s v="jtolle"/>
    <s v="zaltsman"/>
    <n v="675.78"/>
    <s v="EDIA"/>
    <s v="C"/>
    <s v="Labor"/>
    <s v="OPC"/>
    <m/>
    <s v="BNL"/>
    <s v="R&amp;D"/>
    <s v="RF"/>
    <x v="3"/>
    <m/>
    <m/>
    <m/>
    <m/>
    <m/>
    <m/>
    <m/>
    <n v="675.78"/>
    <m/>
    <m/>
    <m/>
    <m/>
    <m/>
    <m/>
    <m/>
    <m/>
    <m/>
    <m/>
    <m/>
    <x v="0"/>
    <x v="0"/>
    <m/>
  </r>
  <r>
    <s v=""/>
    <s v=" RF_0802_3340"/>
    <s v="TiN Coating Mockup, Samples - Evaluation / Preliminary Design - Support"/>
    <s v="6.08.02.03.01"/>
    <x v="0"/>
    <d v="2022-10-03T00:00:00"/>
    <d v="2023-02-09T00:00:00"/>
    <s v="jtolle"/>
    <s v="zaltsman"/>
    <n v="1126.31"/>
    <s v="EDIA"/>
    <s v="C"/>
    <s v="Labor"/>
    <s v="OPC"/>
    <m/>
    <s v="BNL"/>
    <s v="R&amp;D"/>
    <s v="RF"/>
    <x v="3"/>
    <m/>
    <m/>
    <m/>
    <m/>
    <m/>
    <m/>
    <m/>
    <n v="1126.31"/>
    <m/>
    <m/>
    <m/>
    <m/>
    <m/>
    <m/>
    <m/>
    <m/>
    <m/>
    <m/>
    <m/>
    <x v="0"/>
    <x v="0"/>
    <m/>
  </r>
  <r>
    <s v=""/>
    <s v=" RF_0802_3400"/>
    <s v="Window Assembly Prototypes - Evaluation / Preliminary Design &amp; Modelling"/>
    <s v="6.08.02.03.01"/>
    <x v="0"/>
    <d v="2022-06-01T00:00:00"/>
    <d v="2022-09-30T00:00:00"/>
    <s v="jtolle"/>
    <s v="zaltsman"/>
    <n v="0"/>
    <s v="EDIA"/>
    <s v="C"/>
    <s v="Labor"/>
    <s v="OPC"/>
    <m/>
    <s v="BNL"/>
    <s v="R&amp;D"/>
    <s v="RF"/>
    <x v="3"/>
    <m/>
    <m/>
    <m/>
    <m/>
    <m/>
    <m/>
    <m/>
    <m/>
    <m/>
    <m/>
    <m/>
    <m/>
    <m/>
    <m/>
    <m/>
    <m/>
    <m/>
    <m/>
    <m/>
    <x v="0"/>
    <x v="0"/>
    <m/>
  </r>
  <r>
    <s v=""/>
    <s v=" RF_0802_3420"/>
    <s v="Window Assembly Prototypes - Analysis, Braze Pre-stress"/>
    <s v="6.08.02.03.01"/>
    <x v="0"/>
    <d v="2022-10-03T00:00:00"/>
    <d v="2022-12-01T00:00:00"/>
    <s v="jtolle"/>
    <s v="zaltsman"/>
    <n v="4505.2299999999996"/>
    <s v="EDIA"/>
    <s v="C"/>
    <s v="Labor"/>
    <s v="OPC"/>
    <m/>
    <s v="BNL"/>
    <s v="R&amp;D"/>
    <s v="RF"/>
    <x v="3"/>
    <s v="P.S474"/>
    <m/>
    <m/>
    <m/>
    <m/>
    <m/>
    <m/>
    <n v="4505.2299999999996"/>
    <m/>
    <m/>
    <m/>
    <m/>
    <m/>
    <m/>
    <m/>
    <m/>
    <m/>
    <m/>
    <m/>
    <x v="0"/>
    <x v="0"/>
    <m/>
  </r>
  <r>
    <s v=""/>
    <s v=" RF_0802_3440"/>
    <s v="Window Assembly Prototypes - Analysis, Thermo-mechanical"/>
    <s v="6.08.02.03.01"/>
    <x v="0"/>
    <d v="2022-12-02T00:00:00"/>
    <d v="2023-03-01T00:00:00"/>
    <s v="jtolle"/>
    <s v="zaltsman"/>
    <n v="9010.4699999999993"/>
    <s v="EDIA"/>
    <s v="C"/>
    <s v="Labor"/>
    <s v="OPC"/>
    <m/>
    <s v="BNL"/>
    <s v="R&amp;D"/>
    <s v="RF"/>
    <x v="3"/>
    <s v="P.S474"/>
    <m/>
    <m/>
    <m/>
    <m/>
    <m/>
    <m/>
    <n v="9010.4699999999993"/>
    <m/>
    <m/>
    <m/>
    <m/>
    <m/>
    <m/>
    <m/>
    <m/>
    <m/>
    <m/>
    <m/>
    <x v="0"/>
    <x v="0"/>
    <m/>
  </r>
  <r>
    <s v=""/>
    <s v=" RF_0802_3500"/>
    <s v="Window Shipping Fixture - Evaluation / Preliminary Design &amp; Modelling"/>
    <s v="6.08.02.03.01"/>
    <x v="0"/>
    <d v="2023-04-27T00:00:00"/>
    <d v="2023-06-08T00:00:00"/>
    <s v="jtolle"/>
    <s v="zaltsman"/>
    <n v="901.05"/>
    <s v="EDIA"/>
    <s v="C"/>
    <s v="Labor"/>
    <s v="OPC"/>
    <m/>
    <s v="BNL"/>
    <s v="R&amp;D"/>
    <s v="RF"/>
    <x v="3"/>
    <m/>
    <m/>
    <m/>
    <m/>
    <m/>
    <m/>
    <m/>
    <n v="901.05"/>
    <m/>
    <m/>
    <m/>
    <m/>
    <m/>
    <m/>
    <m/>
    <m/>
    <m/>
    <m/>
    <m/>
    <x v="0"/>
    <x v="0"/>
    <m/>
  </r>
  <r>
    <s v=""/>
    <s v=" RF_0802_3520"/>
    <s v="Window Shipping Fixture - Analysis"/>
    <s v="6.08.02.03.01"/>
    <x v="0"/>
    <d v="2023-06-09T00:00:00"/>
    <d v="2023-07-07T00:00:00"/>
    <s v="jtolle"/>
    <s v="zaltsman"/>
    <n v="3378.92"/>
    <s v="EDIA"/>
    <s v="C"/>
    <s v="Labor"/>
    <s v="OPC"/>
    <m/>
    <s v="BNL"/>
    <s v="R&amp;D"/>
    <s v="RF"/>
    <x v="3"/>
    <m/>
    <m/>
    <m/>
    <m/>
    <m/>
    <m/>
    <m/>
    <n v="3378.92"/>
    <m/>
    <m/>
    <m/>
    <m/>
    <m/>
    <m/>
    <m/>
    <m/>
    <m/>
    <m/>
    <m/>
    <x v="0"/>
    <x v="0"/>
    <m/>
  </r>
  <r>
    <s v=""/>
    <s v=" RF_0802_3580"/>
    <s v="Window Shipping Fixture - Testing - Support"/>
    <s v="6.08.02.03.01"/>
    <x v="0"/>
    <d v="2023-11-16T00:00:00"/>
    <d v="2024-06-07T00:00:00"/>
    <s v="jtolle"/>
    <s v="zaltsman"/>
    <n v="4662.92"/>
    <s v="EDIA"/>
    <s v="C"/>
    <s v="Labor"/>
    <s v="OPC"/>
    <m/>
    <s v="BNL"/>
    <s v="R&amp;D"/>
    <s v="RF"/>
    <x v="3"/>
    <m/>
    <m/>
    <m/>
    <m/>
    <m/>
    <m/>
    <m/>
    <m/>
    <n v="4662.92"/>
    <m/>
    <m/>
    <m/>
    <m/>
    <m/>
    <m/>
    <m/>
    <m/>
    <m/>
    <m/>
    <x v="0"/>
    <x v="0"/>
    <m/>
  </r>
  <r>
    <s v=""/>
    <s v=" RF_0802_3600"/>
    <s v="Waveguide Tuner - Design"/>
    <s v="6.08.02.03.01"/>
    <x v="0"/>
    <d v="2023-02-21T00:00:00"/>
    <d v="2023-04-28T00:00:00"/>
    <s v="jtolle"/>
    <s v="zaltsman"/>
    <n v="45052.33"/>
    <s v="EDIA"/>
    <s v="C"/>
    <s v="Labor"/>
    <s v="OPC"/>
    <m/>
    <s v="BNL"/>
    <s v="R&amp;D"/>
    <s v="RF"/>
    <x v="3"/>
    <s v="P.S475"/>
    <m/>
    <m/>
    <m/>
    <m/>
    <m/>
    <m/>
    <n v="45052.33"/>
    <m/>
    <m/>
    <m/>
    <m/>
    <m/>
    <m/>
    <m/>
    <m/>
    <m/>
    <m/>
    <m/>
    <x v="0"/>
    <x v="0"/>
    <m/>
  </r>
  <r>
    <s v=""/>
    <s v=" RF_0802_3680"/>
    <s v="591 MHz FPC conditioning box: RF and Engineering Design"/>
    <s v="6.08.02.03.01"/>
    <x v="0"/>
    <d v="2023-04-27T00:00:00"/>
    <d v="2023-08-18T00:00:00"/>
    <s v="jtolle"/>
    <s v="zaltsman"/>
    <n v="22526.17"/>
    <s v="EDIA"/>
    <s v="C"/>
    <s v="Labor"/>
    <s v="OPC"/>
    <m/>
    <s v="BNL"/>
    <s v="R&amp;D"/>
    <s v="RF"/>
    <x v="3"/>
    <s v="S.P033"/>
    <m/>
    <m/>
    <m/>
    <m/>
    <m/>
    <m/>
    <n v="22526.17"/>
    <m/>
    <m/>
    <m/>
    <m/>
    <m/>
    <m/>
    <m/>
    <m/>
    <m/>
    <m/>
    <m/>
    <x v="0"/>
    <x v="0"/>
    <m/>
  </r>
  <r>
    <s v=""/>
    <s v=" RF_0802_3700"/>
    <s v="591 MHz FPC conditioning box: Fabrication - Vendor Support by BNL"/>
    <s v="6.08.02.03.01"/>
    <x v="0"/>
    <d v="2024-02-06T00:00:00"/>
    <d v="2024-11-19T00:00:00"/>
    <s v="jtolle"/>
    <s v="zaltsman"/>
    <n v="9381.32"/>
    <s v="EDIA"/>
    <s v="C"/>
    <s v="Labor"/>
    <s v="OPC"/>
    <m/>
    <s v="BNL"/>
    <s v="R&amp;D"/>
    <s v="RF"/>
    <x v="3"/>
    <s v="S.P033"/>
    <s v="APP00226"/>
    <m/>
    <m/>
    <m/>
    <m/>
    <m/>
    <m/>
    <n v="7786.5"/>
    <n v="1594.82"/>
    <m/>
    <m/>
    <m/>
    <m/>
    <m/>
    <m/>
    <m/>
    <m/>
    <m/>
    <x v="0"/>
    <x v="0"/>
    <m/>
  </r>
  <r>
    <s v=""/>
    <s v=" RF_0802_3060"/>
    <s v="Vacuum side Outer Conductor - Purchasing / Manufacture - Support"/>
    <s v="6.08.02.03.01"/>
    <x v="0"/>
    <d v="2023-09-20T00:00:00"/>
    <d v="2024-05-24T00:00:00"/>
    <s v="jtolle"/>
    <s v="zaltsman"/>
    <n v="217447.7"/>
    <s v="EDIA"/>
    <s v="C"/>
    <s v="Labor"/>
    <s v="OPC"/>
    <m/>
    <s v="BNL"/>
    <s v="R&amp;D"/>
    <s v="RF"/>
    <x v="3"/>
    <s v="P.S470"/>
    <m/>
    <m/>
    <m/>
    <m/>
    <m/>
    <m/>
    <n v="10232.83"/>
    <n v="207214.86"/>
    <m/>
    <m/>
    <m/>
    <m/>
    <m/>
    <m/>
    <m/>
    <m/>
    <m/>
    <m/>
    <x v="0"/>
    <x v="0"/>
    <m/>
  </r>
  <r>
    <s v=""/>
    <s v=" RF_0802_3060"/>
    <s v="Vacuum side Outer Conductor - Purchasing / Manufacture - Support"/>
    <s v="6.08.02.03.01"/>
    <x v="0"/>
    <d v="2023-09-20T00:00:00"/>
    <d v="2024-05-24T00:00:00"/>
    <s v="jtolle"/>
    <s v="zaltsman"/>
    <n v="21711.57"/>
    <s v="EDIA"/>
    <s v="C"/>
    <s v="Labor"/>
    <s v="OPC"/>
    <m/>
    <s v="BNL"/>
    <s v="R&amp;D"/>
    <s v="RF"/>
    <x v="3"/>
    <s v="P.S470"/>
    <m/>
    <m/>
    <m/>
    <m/>
    <m/>
    <m/>
    <n v="1021.72"/>
    <n v="20689.849999999999"/>
    <m/>
    <m/>
    <m/>
    <m/>
    <m/>
    <m/>
    <m/>
    <m/>
    <m/>
    <m/>
    <x v="0"/>
    <x v="0"/>
    <m/>
  </r>
  <r>
    <s v=""/>
    <s v=" RF_0802_3220"/>
    <s v="Air side Inner Conductor - Purchasing / Manufacture - Support"/>
    <s v="6.08.02.03.01"/>
    <x v="0"/>
    <d v="2023-04-25T00:00:00"/>
    <d v="2023-10-05T00:00:00"/>
    <s v="jtolle"/>
    <s v="zaltsman"/>
    <n v="86993.44"/>
    <s v="EDIA"/>
    <s v="C"/>
    <s v="Labor"/>
    <s v="OPC"/>
    <m/>
    <s v="BNL"/>
    <s v="R&amp;D"/>
    <s v="RF"/>
    <x v="3"/>
    <s v="P.S472"/>
    <m/>
    <m/>
    <m/>
    <m/>
    <m/>
    <m/>
    <n v="83967.58"/>
    <n v="3025.86"/>
    <m/>
    <m/>
    <m/>
    <m/>
    <m/>
    <m/>
    <m/>
    <m/>
    <m/>
    <m/>
    <x v="0"/>
    <x v="0"/>
    <m/>
  </r>
  <r>
    <s v=""/>
    <s v=" RF_0802_3300"/>
    <s v="Doorknob - Purchasing / Manufacture - Support"/>
    <s v="6.08.02.03.01"/>
    <x v="0"/>
    <d v="2023-07-20T00:00:00"/>
    <d v="2024-01-05T00:00:00"/>
    <s v="jtolle"/>
    <s v="zaltsman"/>
    <n v="103882.48"/>
    <s v="EDIA"/>
    <s v="C"/>
    <s v="Labor"/>
    <s v="OPC"/>
    <m/>
    <s v="BNL"/>
    <s v="R&amp;D"/>
    <s v="RF"/>
    <x v="3"/>
    <m/>
    <m/>
    <m/>
    <m/>
    <m/>
    <m/>
    <m/>
    <n v="46069.62"/>
    <n v="57812.86"/>
    <m/>
    <m/>
    <m/>
    <m/>
    <m/>
    <m/>
    <m/>
    <m/>
    <m/>
    <m/>
    <x v="0"/>
    <x v="0"/>
    <m/>
  </r>
  <r>
    <s v=""/>
    <s v=" RF_0802_3380"/>
    <s v="Braze Test - Purchasing / Manufacture - Support"/>
    <s v="6.08.02.03.01"/>
    <x v="0"/>
    <d v="2023-05-15T00:00:00"/>
    <d v="2023-12-19T00:00:00"/>
    <s v="jtolle"/>
    <s v="zaltsman"/>
    <n v="93118.48"/>
    <s v="EDIA"/>
    <s v="C"/>
    <s v="Labor"/>
    <s v="OPC"/>
    <m/>
    <s v="BNL"/>
    <s v="R&amp;D"/>
    <s v="RF"/>
    <x v="3"/>
    <s v="P.S473"/>
    <m/>
    <m/>
    <m/>
    <m/>
    <m/>
    <m/>
    <n v="60216.62"/>
    <n v="32901.86"/>
    <m/>
    <m/>
    <m/>
    <m/>
    <m/>
    <m/>
    <m/>
    <m/>
    <m/>
    <m/>
    <x v="0"/>
    <x v="0"/>
    <m/>
  </r>
  <r>
    <s v=""/>
    <s v=" RF_0802_3480"/>
    <s v="Window Assembly Prototypes - Purchasing / Manufacture - Support"/>
    <s v="6.08.02.03.01"/>
    <x v="0"/>
    <d v="2023-04-27T00:00:00"/>
    <d v="2024-08-19T00:00:00"/>
    <s v="jtolle"/>
    <s v="zaltsman"/>
    <n v="354792"/>
    <s v="EDIA"/>
    <s v="C"/>
    <s v="Labor"/>
    <s v="OPC"/>
    <m/>
    <s v="BNL"/>
    <s v="R&amp;D"/>
    <s v="RF"/>
    <x v="3"/>
    <s v="P.S474"/>
    <m/>
    <m/>
    <m/>
    <m/>
    <m/>
    <m/>
    <n v="117188.87"/>
    <n v="237603.13"/>
    <m/>
    <m/>
    <m/>
    <m/>
    <m/>
    <m/>
    <m/>
    <m/>
    <m/>
    <m/>
    <x v="0"/>
    <x v="0"/>
    <m/>
  </r>
  <r>
    <s v=""/>
    <s v=" RF_0802_3560"/>
    <s v="Window Shipping Fixture - Purchasing / Manufacture - Support"/>
    <s v="6.08.02.03.01"/>
    <x v="0"/>
    <d v="2023-08-21T00:00:00"/>
    <d v="2023-11-15T00:00:00"/>
    <s v="jtolle"/>
    <s v="zaltsman"/>
    <n v="15969.32"/>
    <s v="EDIA"/>
    <s v="C"/>
    <s v="Labor"/>
    <s v="OPC"/>
    <m/>
    <s v="BNL"/>
    <s v="R&amp;D"/>
    <s v="RF"/>
    <x v="3"/>
    <m/>
    <m/>
    <m/>
    <m/>
    <m/>
    <m/>
    <m/>
    <n v="7718.51"/>
    <n v="8250.82"/>
    <m/>
    <m/>
    <m/>
    <m/>
    <m/>
    <m/>
    <m/>
    <m/>
    <m/>
    <m/>
    <x v="0"/>
    <x v="0"/>
    <m/>
  </r>
  <r>
    <s v=""/>
    <s v=" RF_0802_3580"/>
    <s v="Window Shipping Fixture - Testing - Support"/>
    <s v="6.08.02.03.01"/>
    <x v="0"/>
    <d v="2023-11-16T00:00:00"/>
    <d v="2024-06-07T00:00:00"/>
    <s v="jtolle"/>
    <s v="zaltsman"/>
    <n v="9673.27"/>
    <s v="EDIA"/>
    <s v="C"/>
    <s v="Labor"/>
    <s v="OPC"/>
    <m/>
    <s v="BNL"/>
    <s v="R&amp;D"/>
    <s v="RF"/>
    <x v="3"/>
    <m/>
    <m/>
    <m/>
    <m/>
    <m/>
    <m/>
    <m/>
    <m/>
    <n v="9673.27"/>
    <m/>
    <m/>
    <m/>
    <m/>
    <m/>
    <m/>
    <m/>
    <m/>
    <m/>
    <m/>
    <x v="0"/>
    <x v="0"/>
    <m/>
  </r>
  <r>
    <s v=""/>
    <s v=" RF_0802_3580"/>
    <s v="Window Shipping Fixture - Testing - Support"/>
    <s v="6.08.02.03.01"/>
    <x v="0"/>
    <d v="2023-11-16T00:00:00"/>
    <d v="2024-06-07T00:00:00"/>
    <s v="jtolle"/>
    <s v="zaltsman"/>
    <n v="2999.41"/>
    <s v="EDIA"/>
    <s v="C"/>
    <s v="Labor"/>
    <s v="OPC"/>
    <m/>
    <s v="BNL"/>
    <s v="R&amp;D"/>
    <s v="RF"/>
    <x v="3"/>
    <m/>
    <m/>
    <m/>
    <m/>
    <m/>
    <m/>
    <m/>
    <m/>
    <n v="2999.41"/>
    <m/>
    <m/>
    <m/>
    <m/>
    <m/>
    <m/>
    <m/>
    <m/>
    <m/>
    <m/>
    <x v="0"/>
    <x v="0"/>
    <m/>
  </r>
  <r>
    <s v=""/>
    <s v=" RF_0802_3620"/>
    <s v="Waveguide Tuner - Manufacture - Support"/>
    <s v="6.08.02.03.01"/>
    <x v="0"/>
    <d v="2023-05-01T00:00:00"/>
    <d v="2023-09-20T00:00:00"/>
    <s v="jtolle"/>
    <s v="zaltsman"/>
    <n v="79029.97"/>
    <s v="EDIA"/>
    <s v="C"/>
    <s v="Labor"/>
    <s v="OPC"/>
    <m/>
    <s v="BNL"/>
    <s v="R&amp;D"/>
    <s v="RF"/>
    <x v="3"/>
    <s v="P.S475"/>
    <m/>
    <m/>
    <m/>
    <m/>
    <m/>
    <m/>
    <n v="79029.97"/>
    <m/>
    <m/>
    <m/>
    <m/>
    <m/>
    <m/>
    <m/>
    <m/>
    <m/>
    <m/>
    <m/>
    <x v="0"/>
    <x v="0"/>
    <m/>
  </r>
  <r>
    <s v=""/>
    <s v=" RD1_0307_5120"/>
    <s v="Beamline - ICT/FCT Vacuum Assemblies - Atlas"/>
    <s v="6.02.03.07"/>
    <x v="0"/>
    <d v="2023-06-06T00:00:00"/>
    <d v="2024-01-11T00:00:00"/>
    <s v="apatil"/>
    <s v="wange"/>
    <n v="7148.3"/>
    <s v="CON"/>
    <s v="C"/>
    <s v="Nonlabor"/>
    <s v="OPC"/>
    <m/>
    <s v="BNL"/>
    <s v="R&amp;D"/>
    <s v="AD"/>
    <x v="3"/>
    <s v="B"/>
    <m/>
    <m/>
    <m/>
    <m/>
    <m/>
    <m/>
    <n v="3907.74"/>
    <n v="3240.56"/>
    <m/>
    <m/>
    <m/>
    <m/>
    <m/>
    <m/>
    <m/>
    <m/>
    <m/>
    <m/>
    <x v="0"/>
    <x v="0"/>
    <m/>
  </r>
  <r>
    <s v=""/>
    <s v=" RD1_0307_5185"/>
    <s v="Beamline - ICT/FCT Vacuum Assemblies - MPF"/>
    <s v="6.02.03.07"/>
    <x v="0"/>
    <d v="2023-06-06T00:00:00"/>
    <d v="2024-01-11T00:00:00"/>
    <s v="apatil"/>
    <s v="wange"/>
    <n v="1841"/>
    <s v="CON"/>
    <s v="C"/>
    <s v="Nonlabor"/>
    <s v="OPC"/>
    <m/>
    <s v="BNL"/>
    <s v="R&amp;D"/>
    <s v="AD"/>
    <x v="3"/>
    <s v="B"/>
    <m/>
    <m/>
    <m/>
    <m/>
    <m/>
    <m/>
    <n v="1006.42"/>
    <n v="834.59"/>
    <m/>
    <m/>
    <m/>
    <m/>
    <m/>
    <m/>
    <m/>
    <m/>
    <m/>
    <m/>
    <x v="0"/>
    <x v="0"/>
    <m/>
  </r>
  <r>
    <s v=""/>
    <s v=" RD1_0307_5125"/>
    <s v="Beamline - ICT/FCT copper return - Atlas"/>
    <s v="6.02.03.07"/>
    <x v="0"/>
    <d v="2023-06-06T00:00:00"/>
    <d v="2024-01-11T00:00:00"/>
    <s v="apatil"/>
    <s v="wange"/>
    <n v="729.63"/>
    <s v="CON"/>
    <s v="C"/>
    <s v="Nonlabor"/>
    <s v="OPC"/>
    <m/>
    <s v="BNL"/>
    <s v="R&amp;D"/>
    <s v="AD"/>
    <x v="3"/>
    <s v="B"/>
    <m/>
    <m/>
    <m/>
    <m/>
    <m/>
    <m/>
    <n v="398.87"/>
    <n v="330.77"/>
    <m/>
    <m/>
    <m/>
    <m/>
    <m/>
    <m/>
    <m/>
    <m/>
    <m/>
    <m/>
    <x v="0"/>
    <x v="0"/>
    <m/>
  </r>
  <r>
    <s v=""/>
    <s v=" RD1_0307_5180"/>
    <s v="Beamline - ICT/FCT copper return - BPM Assemblites - Atlas"/>
    <s v="6.02.03.07"/>
    <x v="0"/>
    <d v="2023-06-06T00:00:00"/>
    <d v="2024-01-11T00:00:00"/>
    <s v="apatil"/>
    <s v="wange"/>
    <n v="22578.47"/>
    <s v="CON"/>
    <s v="C"/>
    <s v="Nonlabor"/>
    <s v="OPC"/>
    <m/>
    <s v="BNL"/>
    <s v="R&amp;D"/>
    <s v="AD"/>
    <x v="3"/>
    <s v="B"/>
    <m/>
    <m/>
    <m/>
    <m/>
    <m/>
    <m/>
    <n v="12342.9"/>
    <n v="10235.58"/>
    <m/>
    <m/>
    <m/>
    <m/>
    <m/>
    <m/>
    <m/>
    <m/>
    <m/>
    <m/>
    <x v="0"/>
    <x v="0"/>
    <m/>
  </r>
  <r>
    <s v=""/>
    <s v=" RD1_0307_5200"/>
    <s v="Beamline - ICT/FCT copper return - BPM Assemblites - AD-ADV"/>
    <s v="6.02.03.07"/>
    <x v="0"/>
    <d v="2023-06-06T00:00:00"/>
    <d v="2024-01-11T00:00:00"/>
    <s v="apatil"/>
    <s v="wange"/>
    <n v="3548.77"/>
    <s v="CON"/>
    <s v="C"/>
    <s v="Nonlabor"/>
    <s v="OPC"/>
    <m/>
    <s v="BNL"/>
    <s v="R&amp;D"/>
    <s v="AD"/>
    <x v="3"/>
    <s v="B"/>
    <m/>
    <m/>
    <m/>
    <m/>
    <m/>
    <m/>
    <n v="1939.99"/>
    <n v="1608.78"/>
    <m/>
    <m/>
    <m/>
    <m/>
    <m/>
    <m/>
    <m/>
    <m/>
    <m/>
    <m/>
    <x v="0"/>
    <x v="0"/>
    <m/>
  </r>
  <r>
    <s v=""/>
    <s v=" RD1_0307_5220"/>
    <s v="Beamline - ICT/FCT copper return - BPM Assemblites - AD-ADV"/>
    <s v="6.02.03.07"/>
    <x v="0"/>
    <d v="2023-06-06T00:00:00"/>
    <d v="2024-01-11T00:00:00"/>
    <s v="apatil"/>
    <s v="wange"/>
    <n v="5225.87"/>
    <s v="CON"/>
    <s v="C"/>
    <s v="Nonlabor"/>
    <s v="OPC"/>
    <m/>
    <s v="BNL"/>
    <s v="R&amp;D"/>
    <s v="AD"/>
    <x v="3"/>
    <s v="B"/>
    <m/>
    <m/>
    <m/>
    <m/>
    <m/>
    <m/>
    <n v="2856.81"/>
    <n v="2369.06"/>
    <m/>
    <m/>
    <m/>
    <m/>
    <m/>
    <m/>
    <m/>
    <m/>
    <m/>
    <m/>
    <x v="0"/>
    <x v="0"/>
    <m/>
  </r>
  <r>
    <s v=""/>
    <s v=" RD1_0307_5240"/>
    <s v="Beamline - BPM buttons - MPF"/>
    <s v="6.02.03.07"/>
    <x v="0"/>
    <d v="2023-06-06T00:00:00"/>
    <d v="2024-01-11T00:00:00"/>
    <s v="apatil"/>
    <s v="wange"/>
    <n v="18116.07"/>
    <s v="CON"/>
    <s v="C"/>
    <s v="Nonlabor"/>
    <s v="OPC"/>
    <m/>
    <s v="BNL"/>
    <s v="R&amp;D"/>
    <s v="AD"/>
    <x v="3"/>
    <s v="B"/>
    <m/>
    <m/>
    <m/>
    <m/>
    <m/>
    <m/>
    <n v="9903.4500000000007"/>
    <n v="8212.6200000000008"/>
    <m/>
    <m/>
    <m/>
    <m/>
    <m/>
    <m/>
    <m/>
    <m/>
    <m/>
    <m/>
    <x v="0"/>
    <x v="0"/>
    <m/>
  </r>
  <r>
    <s v=""/>
    <s v=" RD1_0307_5260"/>
    <s v="Beamline - BPM buttons - MPF"/>
    <s v="6.02.03.07"/>
    <x v="0"/>
    <d v="2023-06-06T00:00:00"/>
    <d v="2024-01-11T00:00:00"/>
    <s v="apatil"/>
    <s v="wange"/>
    <n v="3231.54"/>
    <s v="CON"/>
    <s v="C"/>
    <s v="Nonlabor"/>
    <s v="OPC"/>
    <m/>
    <s v="BNL"/>
    <s v="R&amp;D"/>
    <s v="AD"/>
    <x v="3"/>
    <s v="B"/>
    <m/>
    <m/>
    <m/>
    <m/>
    <m/>
    <m/>
    <n v="1766.57"/>
    <n v="1464.96"/>
    <m/>
    <m/>
    <m/>
    <m/>
    <m/>
    <m/>
    <m/>
    <m/>
    <m/>
    <m/>
    <x v="0"/>
    <x v="0"/>
    <m/>
  </r>
  <r>
    <s v=""/>
    <s v=" RD1_0307_5280"/>
    <s v="Beamline - Dipole chamber - AD-ADV"/>
    <s v="6.02.03.07"/>
    <x v="0"/>
    <d v="2023-06-06T00:00:00"/>
    <d v="2024-01-11T00:00:00"/>
    <s v="apatil"/>
    <s v="wange"/>
    <n v="31873.38"/>
    <s v="CON"/>
    <s v="C"/>
    <s v="Nonlabor"/>
    <s v="OPC"/>
    <m/>
    <s v="BNL"/>
    <s v="R&amp;D"/>
    <s v="AD"/>
    <x v="3"/>
    <s v="P"/>
    <m/>
    <m/>
    <m/>
    <m/>
    <m/>
    <m/>
    <n v="17424.11"/>
    <n v="14449.26"/>
    <m/>
    <m/>
    <m/>
    <m/>
    <m/>
    <m/>
    <m/>
    <m/>
    <m/>
    <m/>
    <x v="0"/>
    <x v="0"/>
    <m/>
  </r>
  <r>
    <s v=""/>
    <s v=" RD1_0307_5300"/>
    <s v="Beamline - Dipole chamber flgs - AD-ADV"/>
    <s v="6.02.03.07"/>
    <x v="0"/>
    <d v="2023-06-06T00:00:00"/>
    <d v="2024-01-11T00:00:00"/>
    <s v="apatil"/>
    <s v="wange"/>
    <n v="2825.48"/>
    <s v="CON"/>
    <s v="C"/>
    <s v="Nonlabor"/>
    <s v="OPC"/>
    <m/>
    <s v="BNL"/>
    <s v="R&amp;D"/>
    <s v="AD"/>
    <x v="3"/>
    <s v="B"/>
    <m/>
    <m/>
    <m/>
    <m/>
    <m/>
    <m/>
    <n v="1544.6"/>
    <n v="1280.8900000000001"/>
    <m/>
    <m/>
    <m/>
    <m/>
    <m/>
    <m/>
    <m/>
    <m/>
    <m/>
    <m/>
    <x v="0"/>
    <x v="0"/>
    <m/>
  </r>
  <r>
    <s v=""/>
    <s v=" RD1_0307_5320"/>
    <s v="Beamline - Laser input window - MPF"/>
    <s v="6.02.03.07"/>
    <x v="0"/>
    <d v="2023-06-06T00:00:00"/>
    <d v="2024-01-11T00:00:00"/>
    <s v="apatil"/>
    <s v="wange"/>
    <n v="3205.1"/>
    <s v="CON"/>
    <s v="C"/>
    <s v="Nonlabor"/>
    <s v="OPC"/>
    <m/>
    <s v="BNL"/>
    <s v="R&amp;D"/>
    <s v="AD"/>
    <x v="3"/>
    <s v="B"/>
    <m/>
    <m/>
    <m/>
    <m/>
    <m/>
    <m/>
    <n v="1752.12"/>
    <n v="1452.98"/>
    <m/>
    <m/>
    <m/>
    <m/>
    <m/>
    <m/>
    <m/>
    <m/>
    <m/>
    <m/>
    <x v="0"/>
    <x v="0"/>
    <m/>
  </r>
  <r>
    <s v=""/>
    <s v=" RD1_0307_5340"/>
    <s v="Beamline - Titanium bolts - Ti-64"/>
    <s v="6.02.03.07"/>
    <x v="0"/>
    <d v="2023-06-06T00:00:00"/>
    <d v="2024-01-11T00:00:00"/>
    <s v="apatil"/>
    <s v="wange"/>
    <n v="959.1"/>
    <s v="CON"/>
    <s v="C"/>
    <s v="Nonlabor"/>
    <s v="OPC"/>
    <m/>
    <s v="BNL"/>
    <s v="R&amp;D"/>
    <s v="AD"/>
    <x v="3"/>
    <s v="B"/>
    <m/>
    <m/>
    <m/>
    <m/>
    <m/>
    <m/>
    <n v="524.30999999999995"/>
    <n v="434.79"/>
    <m/>
    <m/>
    <m/>
    <m/>
    <m/>
    <m/>
    <m/>
    <m/>
    <m/>
    <m/>
    <x v="0"/>
    <x v="0"/>
    <m/>
  </r>
  <r>
    <s v=""/>
    <s v=" RD1_0307_5360"/>
    <s v="Beamline - Beam profile monitors and YAG screens - Crytur"/>
    <s v="6.02.03.07"/>
    <x v="0"/>
    <d v="2023-06-06T00:00:00"/>
    <d v="2024-01-11T00:00:00"/>
    <s v="apatil"/>
    <s v="wange"/>
    <n v="5903.69"/>
    <s v="CON"/>
    <s v="C"/>
    <s v="Nonlabor"/>
    <s v="OPC"/>
    <m/>
    <s v="BNL"/>
    <s v="R&amp;D"/>
    <s v="AD"/>
    <x v="3"/>
    <s v="B"/>
    <m/>
    <m/>
    <m/>
    <m/>
    <m/>
    <m/>
    <n v="3227.35"/>
    <n v="2676.34"/>
    <m/>
    <m/>
    <m/>
    <m/>
    <m/>
    <m/>
    <m/>
    <m/>
    <m/>
    <m/>
    <x v="0"/>
    <x v="0"/>
    <m/>
  </r>
  <r>
    <s v=""/>
    <s v=" RD1_0307_5380"/>
    <s v="Beamline - Beam profile monitors and YAG screens - UHVT"/>
    <s v="6.02.03.07"/>
    <x v="0"/>
    <d v="2023-06-06T00:00:00"/>
    <d v="2024-01-11T00:00:00"/>
    <s v="apatil"/>
    <s v="wange"/>
    <n v="8636.1200000000008"/>
    <s v="CON"/>
    <s v="C"/>
    <s v="Nonlabor"/>
    <s v="OPC"/>
    <m/>
    <s v="BNL"/>
    <s v="R&amp;D"/>
    <s v="AD"/>
    <x v="3"/>
    <s v="B"/>
    <m/>
    <m/>
    <m/>
    <m/>
    <m/>
    <m/>
    <n v="4721.08"/>
    <n v="3915.04"/>
    <m/>
    <m/>
    <m/>
    <m/>
    <m/>
    <m/>
    <m/>
    <m/>
    <m/>
    <m/>
    <x v="0"/>
    <x v="0"/>
    <m/>
  </r>
  <r>
    <s v=""/>
    <s v=" RD1_0307_5400"/>
    <s v="Beamline - Associated parts and hardware - MDC"/>
    <s v="6.02.03.07"/>
    <x v="0"/>
    <d v="2023-06-06T00:00:00"/>
    <d v="2024-01-11T00:00:00"/>
    <s v="apatil"/>
    <s v="wange"/>
    <n v="1590.39"/>
    <s v="CON"/>
    <s v="C"/>
    <s v="Nonlabor"/>
    <s v="OPC"/>
    <m/>
    <s v="BNL"/>
    <s v="R&amp;D"/>
    <s v="AD"/>
    <x v="3"/>
    <s v="B"/>
    <m/>
    <m/>
    <m/>
    <m/>
    <m/>
    <m/>
    <n v="869.41"/>
    <n v="720.98"/>
    <m/>
    <m/>
    <m/>
    <m/>
    <m/>
    <m/>
    <m/>
    <m/>
    <m/>
    <m/>
    <x v="0"/>
    <x v="0"/>
    <m/>
  </r>
  <r>
    <s v=""/>
    <s v=" RD1_0307_5420"/>
    <s v="Beamline - Associated parts and hardware - MDC"/>
    <s v="6.02.03.07"/>
    <x v="0"/>
    <d v="2023-06-06T00:00:00"/>
    <d v="2024-01-11T00:00:00"/>
    <s v="apatil"/>
    <s v="wange"/>
    <n v="2384.5300000000002"/>
    <s v="CON"/>
    <s v="C"/>
    <s v="Nonlabor"/>
    <s v="OPC"/>
    <m/>
    <s v="BNL"/>
    <s v="R&amp;D"/>
    <s v="AD"/>
    <x v="3"/>
    <s v="B"/>
    <m/>
    <m/>
    <m/>
    <m/>
    <m/>
    <m/>
    <n v="1303.54"/>
    <n v="1080.99"/>
    <m/>
    <m/>
    <m/>
    <m/>
    <m/>
    <m/>
    <m/>
    <m/>
    <m/>
    <m/>
    <x v="0"/>
    <x v="0"/>
    <m/>
  </r>
  <r>
    <s v=""/>
    <s v=" RD1_0307_5440"/>
    <s v="Beamline - Associated parts and hardware - MDC"/>
    <s v="6.02.03.07"/>
    <x v="0"/>
    <d v="2023-06-06T00:00:00"/>
    <d v="2024-01-11T00:00:00"/>
    <s v="apatil"/>
    <s v="wange"/>
    <n v="1447.64"/>
    <s v="CON"/>
    <s v="C"/>
    <s v="Nonlabor"/>
    <s v="OPC"/>
    <m/>
    <s v="BNL"/>
    <s v="R&amp;D"/>
    <s v="AD"/>
    <x v="3"/>
    <s v="B"/>
    <m/>
    <m/>
    <m/>
    <m/>
    <m/>
    <m/>
    <n v="791.37"/>
    <n v="656.26"/>
    <m/>
    <m/>
    <m/>
    <m/>
    <m/>
    <m/>
    <m/>
    <m/>
    <m/>
    <m/>
    <x v="0"/>
    <x v="0"/>
    <m/>
  </r>
  <r>
    <s v=""/>
    <s v=" RD1_0307_5460"/>
    <s v="Beamline - Associated parts and hardware - Ti-64"/>
    <s v="6.02.03.07"/>
    <x v="0"/>
    <d v="2023-06-06T00:00:00"/>
    <d v="2024-01-11T00:00:00"/>
    <s v="apatil"/>
    <s v="wange"/>
    <n v="895.65"/>
    <s v="CON"/>
    <s v="C"/>
    <s v="Nonlabor"/>
    <s v="OPC"/>
    <m/>
    <s v="BNL"/>
    <s v="R&amp;D"/>
    <s v="AD"/>
    <x v="3"/>
    <s v="B"/>
    <m/>
    <m/>
    <m/>
    <m/>
    <m/>
    <m/>
    <n v="489.62"/>
    <n v="406.03"/>
    <m/>
    <m/>
    <m/>
    <m/>
    <m/>
    <m/>
    <m/>
    <m/>
    <m/>
    <m/>
    <x v="0"/>
    <x v="0"/>
    <m/>
  </r>
  <r>
    <s v=""/>
    <s v=" RD1_0307_5480"/>
    <s v="Beamline - Associated parts and hardware - MPF"/>
    <s v="6.02.03.07"/>
    <x v="0"/>
    <d v="2023-06-06T00:00:00"/>
    <d v="2024-01-11T00:00:00"/>
    <s v="apatil"/>
    <s v="wange"/>
    <n v="1829.37"/>
    <s v="CON"/>
    <s v="C"/>
    <s v="Nonlabor"/>
    <s v="OPC"/>
    <m/>
    <s v="BNL"/>
    <s v="R&amp;D"/>
    <s v="AD"/>
    <x v="3"/>
    <s v="B"/>
    <m/>
    <m/>
    <m/>
    <m/>
    <m/>
    <m/>
    <n v="1000.06"/>
    <n v="829.32"/>
    <m/>
    <m/>
    <m/>
    <m/>
    <m/>
    <m/>
    <m/>
    <m/>
    <m/>
    <m/>
    <x v="0"/>
    <x v="0"/>
    <m/>
  </r>
  <r>
    <s v=""/>
    <s v=" RD1_0307_5500"/>
    <s v="Beamline - VAT Vales - VAT"/>
    <s v="6.02.03.07"/>
    <x v="0"/>
    <d v="2023-06-06T00:00:00"/>
    <d v="2024-01-11T00:00:00"/>
    <s v="apatil"/>
    <s v="wange"/>
    <n v="70737.5"/>
    <s v="CON"/>
    <s v="C"/>
    <s v="Nonlabor"/>
    <s v="OPC"/>
    <m/>
    <s v="BNL"/>
    <s v="R&amp;D"/>
    <s v="AD"/>
    <x v="3"/>
    <s v="P"/>
    <m/>
    <m/>
    <m/>
    <m/>
    <m/>
    <m/>
    <n v="38669.83"/>
    <n v="32067.67"/>
    <m/>
    <m/>
    <m/>
    <m/>
    <m/>
    <m/>
    <m/>
    <m/>
    <m/>
    <m/>
    <x v="0"/>
    <x v="0"/>
    <m/>
  </r>
  <r>
    <s v=""/>
    <s v=" RD1_0307_5520"/>
    <s v="Beamline - Roughing Pumps - Pfeiffer Vacuum"/>
    <s v="6.02.03.07"/>
    <x v="0"/>
    <d v="2023-06-06T00:00:00"/>
    <d v="2024-01-11T00:00:00"/>
    <s v="apatil"/>
    <s v="wange"/>
    <n v="23480.47"/>
    <s v="CON"/>
    <s v="C"/>
    <s v="Nonlabor"/>
    <s v="OPC"/>
    <m/>
    <s v="BNL"/>
    <s v="R&amp;D"/>
    <s v="AD"/>
    <x v="3"/>
    <s v="B"/>
    <m/>
    <m/>
    <m/>
    <m/>
    <m/>
    <m/>
    <n v="12835.99"/>
    <n v="10644.48"/>
    <m/>
    <m/>
    <m/>
    <m/>
    <m/>
    <m/>
    <m/>
    <m/>
    <m/>
    <m/>
    <x v="0"/>
    <x v="0"/>
    <m/>
  </r>
  <r>
    <s v=""/>
    <s v=" RD1_0307_5540"/>
    <s v="Beamline - Cryo Pump - Cryo Edge"/>
    <s v="6.02.03.07"/>
    <x v="0"/>
    <d v="2023-06-06T00:00:00"/>
    <d v="2024-01-11T00:00:00"/>
    <s v="apatil"/>
    <s v="wange"/>
    <n v="27930.18"/>
    <s v="CON"/>
    <s v="C"/>
    <s v="Nonlabor"/>
    <s v="OPC"/>
    <m/>
    <s v="BNL"/>
    <s v="R&amp;D"/>
    <s v="AD"/>
    <x v="3"/>
    <s v="P"/>
    <m/>
    <m/>
    <m/>
    <m/>
    <m/>
    <m/>
    <n v="15268.5"/>
    <n v="12661.68"/>
    <m/>
    <m/>
    <m/>
    <m/>
    <m/>
    <m/>
    <m/>
    <m/>
    <m/>
    <m/>
    <x v="0"/>
    <x v="0"/>
    <m/>
  </r>
  <r>
    <s v=""/>
    <s v=" RD1_0307_5560"/>
    <s v="Beamline - Vacuum Cage - Pascal"/>
    <s v="6.02.03.07"/>
    <x v="0"/>
    <d v="2023-06-06T00:00:00"/>
    <d v="2024-01-11T00:00:00"/>
    <s v="apatil"/>
    <s v="wange"/>
    <n v="40028.36"/>
    <s v="CON"/>
    <s v="C"/>
    <s v="Nonlabor"/>
    <s v="OPC"/>
    <m/>
    <s v="BNL"/>
    <s v="R&amp;D"/>
    <s v="AD"/>
    <x v="3"/>
    <s v="P"/>
    <m/>
    <m/>
    <m/>
    <m/>
    <m/>
    <m/>
    <n v="21882.17"/>
    <n v="18146.189999999999"/>
    <m/>
    <m/>
    <m/>
    <m/>
    <m/>
    <m/>
    <m/>
    <m/>
    <m/>
    <m/>
    <x v="0"/>
    <x v="0"/>
    <m/>
  </r>
  <r>
    <s v=""/>
    <s v=" RD1_0307_5580"/>
    <s v="Beamline - Beamline Super TSP - Atlas"/>
    <s v="6.02.03.07"/>
    <x v="0"/>
    <d v="2023-06-06T00:00:00"/>
    <d v="2024-01-11T00:00:00"/>
    <s v="apatil"/>
    <s v="wange"/>
    <n v="44411.45"/>
    <s v="CON"/>
    <s v="C"/>
    <s v="Nonlabor"/>
    <s v="OPC"/>
    <m/>
    <s v="BNL"/>
    <s v="R&amp;D"/>
    <s v="AD"/>
    <x v="3"/>
    <s v="P"/>
    <m/>
    <m/>
    <m/>
    <m/>
    <m/>
    <m/>
    <n v="24278.26"/>
    <n v="20133.189999999999"/>
    <m/>
    <m/>
    <m/>
    <m/>
    <m/>
    <m/>
    <m/>
    <m/>
    <m/>
    <m/>
    <x v="0"/>
    <x v="0"/>
    <m/>
  </r>
  <r>
    <s v=""/>
    <s v=" RD1_0307_5620"/>
    <s v="Beamline - Beamline Super TSP backing Flange - Atlas"/>
    <s v="6.02.03.07"/>
    <x v="0"/>
    <d v="2023-06-06T00:00:00"/>
    <d v="2024-01-11T00:00:00"/>
    <s v="apatil"/>
    <s v="wange"/>
    <n v="3698.93"/>
    <s v="CON"/>
    <s v="C"/>
    <s v="Nonlabor"/>
    <s v="OPC"/>
    <m/>
    <s v="BNL"/>
    <s v="R&amp;D"/>
    <s v="AD"/>
    <x v="3"/>
    <s v="B"/>
    <m/>
    <m/>
    <m/>
    <m/>
    <m/>
    <m/>
    <n v="2022.08"/>
    <n v="1676.85"/>
    <m/>
    <m/>
    <m/>
    <m/>
    <m/>
    <m/>
    <m/>
    <m/>
    <m/>
    <m/>
    <x v="0"/>
    <x v="0"/>
    <m/>
  </r>
  <r>
    <s v=""/>
    <s v=" RD1_0307_5640"/>
    <s v="Beamline - Titanium bm line chamber pts. - Atlas"/>
    <s v="6.02.03.07"/>
    <x v="0"/>
    <d v="2023-06-06T00:00:00"/>
    <d v="2024-01-11T00:00:00"/>
    <s v="apatil"/>
    <s v="wange"/>
    <n v="28053.9"/>
    <s v="CON"/>
    <s v="C"/>
    <s v="Nonlabor"/>
    <s v="OPC"/>
    <m/>
    <s v="BNL"/>
    <s v="R&amp;D"/>
    <s v="AD"/>
    <x v="3"/>
    <s v="P"/>
    <m/>
    <m/>
    <m/>
    <m/>
    <m/>
    <m/>
    <n v="15336.13"/>
    <n v="12717.77"/>
    <m/>
    <m/>
    <m/>
    <m/>
    <m/>
    <m/>
    <m/>
    <m/>
    <m/>
    <m/>
    <x v="0"/>
    <x v="0"/>
    <m/>
  </r>
  <r>
    <s v=""/>
    <s v=" RD1_0307_5660"/>
    <s v="Beamline - Special Flagnes - Atlas"/>
    <s v="6.02.03.07"/>
    <x v="0"/>
    <d v="2023-06-06T00:00:00"/>
    <d v="2024-01-11T00:00:00"/>
    <s v="apatil"/>
    <s v="wange"/>
    <n v="2906.9"/>
    <s v="CON"/>
    <s v="C"/>
    <s v="Nonlabor"/>
    <s v="OPC"/>
    <m/>
    <s v="BNL"/>
    <s v="R&amp;D"/>
    <s v="AD"/>
    <x v="3"/>
    <s v="B"/>
    <m/>
    <m/>
    <m/>
    <m/>
    <m/>
    <m/>
    <n v="1589.11"/>
    <n v="1317.8"/>
    <m/>
    <m/>
    <m/>
    <m/>
    <m/>
    <m/>
    <m/>
    <m/>
    <m/>
    <m/>
    <x v="0"/>
    <x v="0"/>
    <m/>
  </r>
  <r>
    <s v=""/>
    <s v=" RD1_0307_5680"/>
    <s v="Beamline - Special Flagnes - Atlas"/>
    <s v="6.02.03.07"/>
    <x v="0"/>
    <d v="2023-06-06T00:00:00"/>
    <d v="2024-01-11T00:00:00"/>
    <s v="apatil"/>
    <s v="wange"/>
    <n v="1342.95"/>
    <s v="CON"/>
    <s v="C"/>
    <s v="Nonlabor"/>
    <s v="OPC"/>
    <m/>
    <s v="BNL"/>
    <s v="R&amp;D"/>
    <s v="AD"/>
    <x v="3"/>
    <s v="B"/>
    <m/>
    <m/>
    <m/>
    <m/>
    <m/>
    <m/>
    <n v="734.15"/>
    <n v="608.79999999999995"/>
    <m/>
    <m/>
    <m/>
    <m/>
    <m/>
    <m/>
    <m/>
    <m/>
    <m/>
    <m/>
    <x v="0"/>
    <x v="0"/>
    <m/>
  </r>
  <r>
    <s v=""/>
    <s v=" RD1_0307_5700"/>
    <s v="Beamline - Special Flagnes - Atlas"/>
    <s v="6.02.03.07"/>
    <x v="0"/>
    <d v="2023-06-06T00:00:00"/>
    <d v="2024-01-11T00:00:00"/>
    <s v="apatil"/>
    <s v="wange"/>
    <n v="608.03"/>
    <s v="CON"/>
    <s v="C"/>
    <s v="Nonlabor"/>
    <s v="OPC"/>
    <m/>
    <s v="BNL"/>
    <s v="R&amp;D"/>
    <s v="AD"/>
    <x v="3"/>
    <s v="B"/>
    <m/>
    <m/>
    <m/>
    <m/>
    <m/>
    <m/>
    <n v="332.39"/>
    <n v="275.64"/>
    <m/>
    <m/>
    <m/>
    <m/>
    <m/>
    <m/>
    <m/>
    <m/>
    <m/>
    <m/>
    <x v="0"/>
    <x v="0"/>
    <m/>
  </r>
  <r>
    <s v=""/>
    <s v=" RD1_0307_5720"/>
    <s v="Beamline - Special Flagnes - Atlas"/>
    <s v="6.02.03.07"/>
    <x v="0"/>
    <d v="2023-06-06T00:00:00"/>
    <d v="2024-01-11T00:00:00"/>
    <s v="apatil"/>
    <s v="wange"/>
    <n v="7078.51"/>
    <s v="CON"/>
    <s v="C"/>
    <s v="Nonlabor"/>
    <s v="OPC"/>
    <m/>
    <s v="BNL"/>
    <s v="R&amp;D"/>
    <s v="AD"/>
    <x v="3"/>
    <s v="B"/>
    <m/>
    <m/>
    <m/>
    <m/>
    <m/>
    <m/>
    <n v="3869.58"/>
    <n v="3208.92"/>
    <m/>
    <m/>
    <m/>
    <m/>
    <m/>
    <m/>
    <m/>
    <m/>
    <m/>
    <m/>
    <x v="0"/>
    <x v="0"/>
    <m/>
  </r>
  <r>
    <s v=""/>
    <s v=" RD1_0307_5740"/>
    <s v="Beamline - Special Flagnes - Atlas"/>
    <s v="6.02.03.07"/>
    <x v="0"/>
    <d v="2023-06-06T00:00:00"/>
    <d v="2024-01-11T00:00:00"/>
    <s v="apatil"/>
    <s v="wange"/>
    <n v="3742.28"/>
    <s v="CON"/>
    <s v="C"/>
    <s v="Nonlabor"/>
    <s v="OPC"/>
    <m/>
    <s v="BNL"/>
    <s v="R&amp;D"/>
    <s v="AD"/>
    <x v="3"/>
    <s v="B"/>
    <m/>
    <m/>
    <m/>
    <m/>
    <m/>
    <m/>
    <n v="2045.78"/>
    <n v="1696.5"/>
    <m/>
    <m/>
    <m/>
    <m/>
    <m/>
    <m/>
    <m/>
    <m/>
    <m/>
    <m/>
    <x v="0"/>
    <x v="0"/>
    <m/>
  </r>
  <r>
    <s v=""/>
    <s v=" RD1_0307_5760"/>
    <s v="Beamline - Special Flagnes - Atlas"/>
    <s v="6.02.03.07"/>
    <x v="0"/>
    <d v="2023-06-06T00:00:00"/>
    <d v="2024-01-11T00:00:00"/>
    <s v="apatil"/>
    <s v="wange"/>
    <n v="956.98"/>
    <s v="CON"/>
    <s v="C"/>
    <s v="Nonlabor"/>
    <s v="OPC"/>
    <m/>
    <s v="BNL"/>
    <s v="R&amp;D"/>
    <s v="AD"/>
    <x v="3"/>
    <s v="B"/>
    <m/>
    <m/>
    <m/>
    <m/>
    <m/>
    <m/>
    <n v="523.15"/>
    <n v="433.83"/>
    <m/>
    <m/>
    <m/>
    <m/>
    <m/>
    <m/>
    <m/>
    <m/>
    <m/>
    <m/>
    <x v="0"/>
    <x v="0"/>
    <m/>
  </r>
  <r>
    <s v=""/>
    <s v=" RD1_0307_5780"/>
    <s v="Beamline - Special Flagnes - AD-ADV"/>
    <s v="6.02.03.07"/>
    <x v="0"/>
    <d v="2023-06-06T00:00:00"/>
    <d v="2024-01-11T00:00:00"/>
    <s v="apatil"/>
    <s v="wange"/>
    <n v="785.68"/>
    <s v="CON"/>
    <s v="C"/>
    <s v="Nonlabor"/>
    <s v="OPC"/>
    <m/>
    <s v="BNL"/>
    <s v="R&amp;D"/>
    <s v="AD"/>
    <x v="3"/>
    <s v="B"/>
    <m/>
    <m/>
    <m/>
    <m/>
    <m/>
    <m/>
    <n v="429.5"/>
    <n v="356.17"/>
    <m/>
    <m/>
    <m/>
    <m/>
    <m/>
    <m/>
    <m/>
    <m/>
    <m/>
    <m/>
    <x v="0"/>
    <x v="0"/>
    <m/>
  </r>
  <r>
    <s v=""/>
    <s v=" RD1_0307_5600"/>
    <s v="Beamline - beam line super TSP elements - Atlas"/>
    <s v="6.02.03.07"/>
    <x v="0"/>
    <d v="2023-06-06T00:00:00"/>
    <d v="2024-01-11T00:00:00"/>
    <s v="apatil"/>
    <s v="wange"/>
    <n v="2255.52"/>
    <s v="CON"/>
    <s v="C"/>
    <s v="Nonlabor"/>
    <s v="OPC"/>
    <m/>
    <s v="BNL"/>
    <s v="R&amp;D"/>
    <s v="AD"/>
    <x v="3"/>
    <s v="B"/>
    <m/>
    <m/>
    <m/>
    <m/>
    <m/>
    <m/>
    <n v="1233.02"/>
    <n v="1022.5"/>
    <m/>
    <m/>
    <m/>
    <m/>
    <m/>
    <m/>
    <m/>
    <m/>
    <m/>
    <m/>
    <x v="0"/>
    <x v="0"/>
    <m/>
  </r>
  <r>
    <s v=""/>
    <s v=" RD1_0307_5800"/>
    <s v="Beamline - Corrector Homemade #8"/>
    <s v="6.02.03.07"/>
    <x v="0"/>
    <d v="2023-06-06T00:00:00"/>
    <d v="2024-01-11T00:00:00"/>
    <s v="apatil"/>
    <s v="wange"/>
    <n v="12689.29"/>
    <s v="CON"/>
    <s v="C"/>
    <s v="Nonlabor"/>
    <s v="OPC"/>
    <m/>
    <s v="BNL"/>
    <s v="R&amp;D"/>
    <s v="AD"/>
    <x v="3"/>
    <s v="B"/>
    <m/>
    <m/>
    <m/>
    <m/>
    <m/>
    <m/>
    <n v="6936.81"/>
    <n v="5752.48"/>
    <m/>
    <m/>
    <m/>
    <m/>
    <m/>
    <m/>
    <m/>
    <m/>
    <m/>
    <m/>
    <x v="0"/>
    <x v="0"/>
    <m/>
  </r>
  <r>
    <s v=""/>
    <s v=" RD1_0307_5900"/>
    <s v="Vacuum - Dipole chamber - AD-AVD"/>
    <s v="6.02.03.07"/>
    <x v="0"/>
    <d v="2023-06-06T00:00:00"/>
    <d v="2024-01-11T00:00:00"/>
    <s v="apatil"/>
    <s v="wange"/>
    <n v="31873.38"/>
    <s v="CON"/>
    <s v="C"/>
    <s v="Nonlabor"/>
    <s v="OPC"/>
    <m/>
    <s v="BNL"/>
    <s v="R&amp;D"/>
    <s v="AD"/>
    <x v="3"/>
    <s v="P"/>
    <m/>
    <m/>
    <m/>
    <m/>
    <m/>
    <m/>
    <n v="17424.11"/>
    <n v="14449.26"/>
    <m/>
    <m/>
    <m/>
    <m/>
    <m/>
    <m/>
    <m/>
    <m/>
    <m/>
    <m/>
    <x v="0"/>
    <x v="0"/>
    <m/>
  </r>
  <r>
    <s v=""/>
    <s v=" RD1_0307_5920"/>
    <s v="Vacuum - Vendor Fabrication"/>
    <s v="6.02.03.07"/>
    <x v="0"/>
    <d v="2023-06-06T00:00:00"/>
    <d v="2024-01-11T00:00:00"/>
    <s v="apatil"/>
    <s v="wange"/>
    <n v="18533.759999999998"/>
    <s v="CON"/>
    <s v="C"/>
    <s v="Nonlabor"/>
    <s v="OPC"/>
    <m/>
    <s v="BNL"/>
    <s v="R&amp;D"/>
    <s v="AD"/>
    <x v="3"/>
    <s v="B"/>
    <m/>
    <m/>
    <m/>
    <m/>
    <m/>
    <m/>
    <n v="10131.790000000001"/>
    <n v="8401.9699999999993"/>
    <m/>
    <m/>
    <m/>
    <m/>
    <m/>
    <m/>
    <m/>
    <m/>
    <m/>
    <m/>
    <x v="0"/>
    <x v="0"/>
    <m/>
  </r>
  <r>
    <s v=""/>
    <s v=" RD1_0307_5940"/>
    <s v="Vacuum - turbo pump system - Pfeiffer Vacuum"/>
    <s v="6.02.03.07"/>
    <x v="0"/>
    <d v="2023-06-06T00:00:00"/>
    <d v="2024-01-11T00:00:00"/>
    <s v="apatil"/>
    <s v="wange"/>
    <n v="67692.070000000007"/>
    <s v="CON"/>
    <s v="C"/>
    <s v="Nonlabor"/>
    <s v="OPC"/>
    <m/>
    <s v="BNL"/>
    <s v="R&amp;D"/>
    <s v="AD"/>
    <x v="3"/>
    <s v="B"/>
    <m/>
    <m/>
    <m/>
    <m/>
    <m/>
    <m/>
    <n v="37005"/>
    <n v="30687.07"/>
    <m/>
    <m/>
    <m/>
    <m/>
    <m/>
    <m/>
    <m/>
    <m/>
    <m/>
    <m/>
    <x v="0"/>
    <x v="0"/>
    <m/>
  </r>
  <r>
    <s v=""/>
    <s v=" RD1_0307_5960"/>
    <s v="Vacuum - isolation valves - VAT"/>
    <s v="6.02.03.07"/>
    <x v="0"/>
    <d v="2023-06-06T00:00:00"/>
    <d v="2024-01-11T00:00:00"/>
    <s v="apatil"/>
    <s v="wange"/>
    <n v="49046.22"/>
    <s v="CON"/>
    <s v="C"/>
    <s v="Nonlabor"/>
    <s v="OPC"/>
    <m/>
    <s v="BNL"/>
    <s v="R&amp;D"/>
    <s v="AD"/>
    <x v="3"/>
    <s v="P"/>
    <m/>
    <m/>
    <m/>
    <m/>
    <m/>
    <m/>
    <n v="26811.93"/>
    <n v="22234.28"/>
    <m/>
    <m/>
    <m/>
    <m/>
    <m/>
    <m/>
    <m/>
    <m/>
    <m/>
    <m/>
    <x v="0"/>
    <x v="0"/>
    <m/>
  </r>
  <r>
    <s v=""/>
    <s v=" RD1_0307_5980"/>
    <s v="Vacuum - gaskets and hrdwr - Kurt J. Lesker"/>
    <s v="6.02.03.07"/>
    <x v="0"/>
    <d v="2023-06-06T00:00:00"/>
    <d v="2024-01-11T00:00:00"/>
    <s v="apatil"/>
    <s v="wange"/>
    <n v="5244.91"/>
    <s v="CON"/>
    <s v="C"/>
    <s v="Nonlabor"/>
    <s v="OPC"/>
    <m/>
    <s v="BNL"/>
    <s v="R&amp;D"/>
    <s v="AD"/>
    <x v="3"/>
    <s v="B"/>
    <m/>
    <m/>
    <m/>
    <m/>
    <m/>
    <m/>
    <n v="2867.22"/>
    <n v="2377.69"/>
    <m/>
    <m/>
    <m/>
    <m/>
    <m/>
    <m/>
    <m/>
    <m/>
    <m/>
    <m/>
    <x v="0"/>
    <x v="0"/>
    <m/>
  </r>
  <r>
    <s v=""/>
    <s v=" RD1_0307_6000"/>
    <s v="Vacuum - chamber spools - MDC"/>
    <s v="6.02.03.07"/>
    <x v="0"/>
    <d v="2023-06-06T00:00:00"/>
    <d v="2024-01-11T00:00:00"/>
    <s v="apatil"/>
    <s v="wange"/>
    <n v="2586.5"/>
    <s v="CON"/>
    <s v="C"/>
    <s v="Nonlabor"/>
    <s v="OPC"/>
    <m/>
    <s v="BNL"/>
    <s v="R&amp;D"/>
    <s v="AD"/>
    <x v="3"/>
    <s v="S.P168"/>
    <m/>
    <m/>
    <m/>
    <m/>
    <m/>
    <m/>
    <n v="1413.95"/>
    <n v="1172.55"/>
    <m/>
    <m/>
    <m/>
    <m/>
    <m/>
    <m/>
    <m/>
    <m/>
    <m/>
    <m/>
    <x v="0"/>
    <x v="0"/>
    <m/>
  </r>
  <r>
    <s v=""/>
    <s v=" RD1_0307_5901"/>
    <s v="Vacuum - Dipole chamber flgs - AD-AVD"/>
    <s v="6.02.03.07"/>
    <x v="0"/>
    <d v="2023-06-06T00:00:00"/>
    <d v="2024-01-11T00:00:00"/>
    <s v="apatil"/>
    <s v="wange"/>
    <n v="2825.48"/>
    <s v="CON"/>
    <s v="C"/>
    <s v="Nonlabor"/>
    <s v="OPC"/>
    <m/>
    <s v="BNL"/>
    <s v="R&amp;D"/>
    <s v="AD"/>
    <x v="3"/>
    <s v="B"/>
    <m/>
    <m/>
    <m/>
    <m/>
    <m/>
    <m/>
    <n v="1544.6"/>
    <n v="1280.8900000000001"/>
    <m/>
    <m/>
    <m/>
    <m/>
    <m/>
    <m/>
    <m/>
    <m/>
    <m/>
    <m/>
    <x v="0"/>
    <x v="0"/>
    <m/>
  </r>
  <r>
    <s v=""/>
    <s v=" RD1_0307_5902"/>
    <s v="Vacuum - BPM housings - AD-AVD"/>
    <s v="6.02.03.07"/>
    <x v="0"/>
    <d v="2023-06-06T00:00:00"/>
    <d v="2024-01-11T00:00:00"/>
    <s v="apatil"/>
    <s v="wange"/>
    <n v="7097.54"/>
    <s v="CON"/>
    <s v="C"/>
    <s v="Nonlabor"/>
    <s v="OPC"/>
    <m/>
    <s v="BNL"/>
    <s v="R&amp;D"/>
    <s v="AD"/>
    <x v="3"/>
    <s v="B"/>
    <m/>
    <m/>
    <m/>
    <m/>
    <m/>
    <m/>
    <n v="3879.99"/>
    <n v="3217.55"/>
    <m/>
    <m/>
    <m/>
    <m/>
    <m/>
    <m/>
    <m/>
    <m/>
    <m/>
    <m/>
    <x v="0"/>
    <x v="0"/>
    <m/>
  </r>
  <r>
    <s v=""/>
    <s v=" RD1_0307_6060"/>
    <s v="Vacuum - modified flanges - MDC"/>
    <s v="6.02.03.07"/>
    <x v="0"/>
    <d v="2023-06-06T00:00:00"/>
    <d v="2024-01-11T00:00:00"/>
    <s v="apatil"/>
    <s v="wange"/>
    <n v="22291.91"/>
    <s v="CON"/>
    <s v="C"/>
    <s v="Nonlabor"/>
    <s v="OPC"/>
    <m/>
    <s v="BNL"/>
    <s v="R&amp;D"/>
    <s v="AD"/>
    <x v="3"/>
    <s v="S.P168"/>
    <m/>
    <m/>
    <m/>
    <m/>
    <m/>
    <m/>
    <n v="12186.24"/>
    <n v="10105.67"/>
    <m/>
    <m/>
    <m/>
    <m/>
    <m/>
    <m/>
    <m/>
    <m/>
    <m/>
    <m/>
    <x v="0"/>
    <x v="0"/>
    <m/>
  </r>
  <r>
    <s v=""/>
    <s v=" RD1_0307_6080"/>
    <s v="Vacuum - MPF"/>
    <s v="6.02.03.07"/>
    <x v="0"/>
    <d v="2023-06-06T00:00:00"/>
    <d v="2024-01-11T00:00:00"/>
    <s v="apatil"/>
    <s v="wange"/>
    <n v="3205.1"/>
    <s v="CON"/>
    <s v="C"/>
    <s v="Nonlabor"/>
    <s v="OPC"/>
    <m/>
    <s v="BNL"/>
    <s v="R&amp;D"/>
    <s v="AD"/>
    <x v="3"/>
    <s v="B"/>
    <m/>
    <m/>
    <m/>
    <m/>
    <m/>
    <m/>
    <n v="1752.12"/>
    <n v="1452.98"/>
    <m/>
    <m/>
    <m/>
    <m/>
    <m/>
    <m/>
    <m/>
    <m/>
    <m/>
    <m/>
    <x v="0"/>
    <x v="0"/>
    <m/>
  </r>
  <r>
    <s v=""/>
    <s v=" RD1_0307_6100"/>
    <s v="Vacuum - titaniunm fasteners - Ti-64"/>
    <s v="6.02.03.07"/>
    <x v="0"/>
    <d v="2023-06-06T00:00:00"/>
    <d v="2024-01-11T00:00:00"/>
    <s v="apatil"/>
    <s v="wange"/>
    <n v="959.1"/>
    <s v="CON"/>
    <s v="C"/>
    <s v="Nonlabor"/>
    <s v="OPC"/>
    <m/>
    <s v="BNL"/>
    <s v="R&amp;D"/>
    <s v="AD"/>
    <x v="3"/>
    <s v="B"/>
    <m/>
    <m/>
    <m/>
    <m/>
    <m/>
    <m/>
    <n v="524.30999999999995"/>
    <n v="434.79"/>
    <m/>
    <m/>
    <m/>
    <m/>
    <m/>
    <m/>
    <m/>
    <m/>
    <m/>
    <m/>
    <x v="0"/>
    <x v="0"/>
    <m/>
  </r>
  <r>
    <s v=""/>
    <s v=" RD1_0307_6120"/>
    <s v="Vacuum - YAG crystal  - Crytur"/>
    <s v="6.02.03.07"/>
    <x v="0"/>
    <d v="2023-06-06T00:00:00"/>
    <d v="2024-01-11T00:00:00"/>
    <s v="apatil"/>
    <s v="wange"/>
    <n v="12566.63"/>
    <s v="CON"/>
    <s v="C"/>
    <s v="Nonlabor"/>
    <s v="OPC"/>
    <m/>
    <s v="BNL"/>
    <s v="R&amp;D"/>
    <s v="AD"/>
    <x v="3"/>
    <s v="B"/>
    <m/>
    <m/>
    <m/>
    <m/>
    <m/>
    <m/>
    <n v="6869.76"/>
    <n v="5696.87"/>
    <m/>
    <m/>
    <m/>
    <m/>
    <m/>
    <m/>
    <m/>
    <m/>
    <m/>
    <m/>
    <x v="0"/>
    <x v="0"/>
    <m/>
  </r>
  <r>
    <s v=""/>
    <s v=" RD1_0307_6140"/>
    <s v="Vacuum -  monitor actuators - UHVT"/>
    <s v="6.02.03.07"/>
    <x v="0"/>
    <d v="2023-06-06T00:00:00"/>
    <d v="2024-01-11T00:00:00"/>
    <s v="apatil"/>
    <s v="wange"/>
    <n v="8636.1200000000008"/>
    <s v="CON"/>
    <s v="C"/>
    <s v="Nonlabor"/>
    <s v="OPC"/>
    <m/>
    <s v="BNL"/>
    <s v="R&amp;D"/>
    <s v="AD"/>
    <x v="3"/>
    <s v="B"/>
    <m/>
    <m/>
    <m/>
    <m/>
    <m/>
    <m/>
    <n v="4721.08"/>
    <n v="3915.04"/>
    <m/>
    <m/>
    <m/>
    <m/>
    <m/>
    <m/>
    <m/>
    <m/>
    <m/>
    <m/>
    <x v="0"/>
    <x v="0"/>
    <m/>
  </r>
  <r>
    <s v=""/>
    <s v=" RD1_0307_6061"/>
    <s v="Vacuum - vacuum hardware - MDC"/>
    <s v="6.02.03.07"/>
    <x v="0"/>
    <d v="2023-06-06T00:00:00"/>
    <d v="2024-01-11T00:00:00"/>
    <s v="apatil"/>
    <s v="wange"/>
    <n v="1591.45"/>
    <s v="CON"/>
    <s v="C"/>
    <s v="Nonlabor"/>
    <s v="OPC"/>
    <m/>
    <s v="BNL"/>
    <s v="R&amp;D"/>
    <s v="AD"/>
    <x v="3"/>
    <s v="S.P168"/>
    <m/>
    <m/>
    <m/>
    <m/>
    <m/>
    <m/>
    <n v="869.99"/>
    <n v="721.46"/>
    <m/>
    <m/>
    <m/>
    <m/>
    <m/>
    <m/>
    <m/>
    <m/>
    <m/>
    <m/>
    <x v="0"/>
    <x v="0"/>
    <m/>
  </r>
  <r>
    <s v=""/>
    <s v=" RD1_0307_6062"/>
    <s v="Vacuum - vacuum fittings - MDC"/>
    <s v="6.02.03.07"/>
    <x v="0"/>
    <d v="2023-06-06T00:00:00"/>
    <d v="2024-01-11T00:00:00"/>
    <s v="apatil"/>
    <s v="wange"/>
    <n v="2384.5300000000002"/>
    <s v="CON"/>
    <s v="C"/>
    <s v="Nonlabor"/>
    <s v="OPC"/>
    <m/>
    <s v="BNL"/>
    <s v="R&amp;D"/>
    <s v="AD"/>
    <x v="3"/>
    <s v="S.P168"/>
    <m/>
    <m/>
    <m/>
    <m/>
    <m/>
    <m/>
    <n v="1303.54"/>
    <n v="1080.99"/>
    <m/>
    <m/>
    <m/>
    <m/>
    <m/>
    <m/>
    <m/>
    <m/>
    <m/>
    <m/>
    <x v="0"/>
    <x v="0"/>
    <m/>
  </r>
  <r>
    <s v=""/>
    <s v=" RD1_0307_6063"/>
    <s v="Vacuum - MDC"/>
    <s v="6.02.03.07"/>
    <x v="0"/>
    <d v="2023-06-06T00:00:00"/>
    <d v="2024-01-11T00:00:00"/>
    <s v="apatil"/>
    <s v="wange"/>
    <n v="1447.64"/>
    <s v="CON"/>
    <s v="C"/>
    <s v="Nonlabor"/>
    <s v="OPC"/>
    <m/>
    <s v="BNL"/>
    <s v="R&amp;D"/>
    <s v="AD"/>
    <x v="3"/>
    <s v="S.P168"/>
    <m/>
    <m/>
    <m/>
    <m/>
    <m/>
    <m/>
    <n v="791.37"/>
    <n v="656.26"/>
    <m/>
    <m/>
    <m/>
    <m/>
    <m/>
    <m/>
    <m/>
    <m/>
    <m/>
    <m/>
    <x v="0"/>
    <x v="0"/>
    <m/>
  </r>
  <r>
    <s v=""/>
    <s v=" RD1_0307_6101"/>
    <s v="Vacuum - titaniunm fasteners - Ti-64"/>
    <s v="6.02.03.07"/>
    <x v="0"/>
    <d v="2023-06-06T00:00:00"/>
    <d v="2024-01-11T00:00:00"/>
    <s v="apatil"/>
    <s v="wange"/>
    <n v="895.65"/>
    <s v="CON"/>
    <s v="C"/>
    <s v="Nonlabor"/>
    <s v="OPC"/>
    <m/>
    <s v="BNL"/>
    <s v="R&amp;D"/>
    <s v="AD"/>
    <x v="3"/>
    <s v="B"/>
    <m/>
    <m/>
    <m/>
    <m/>
    <m/>
    <m/>
    <n v="489.62"/>
    <n v="406.03"/>
    <m/>
    <m/>
    <m/>
    <m/>
    <m/>
    <m/>
    <m/>
    <m/>
    <m/>
    <m/>
    <x v="0"/>
    <x v="0"/>
    <m/>
  </r>
  <r>
    <s v=""/>
    <s v=" RD1_0307_6240"/>
    <s v="Vacuum - vacuum hardware - MPF"/>
    <s v="6.02.03.07"/>
    <x v="0"/>
    <d v="2023-06-06T00:00:00"/>
    <d v="2024-01-11T00:00:00"/>
    <s v="apatil"/>
    <s v="wange"/>
    <n v="1829.37"/>
    <s v="CON"/>
    <s v="C"/>
    <s v="Nonlabor"/>
    <s v="OPC"/>
    <m/>
    <s v="BNL"/>
    <s v="R&amp;D"/>
    <s v="AD"/>
    <x v="3"/>
    <s v="B"/>
    <m/>
    <m/>
    <m/>
    <m/>
    <m/>
    <m/>
    <n v="1000.06"/>
    <n v="829.32"/>
    <m/>
    <m/>
    <m/>
    <m/>
    <m/>
    <m/>
    <m/>
    <m/>
    <m/>
    <m/>
    <x v="0"/>
    <x v="0"/>
    <m/>
  </r>
  <r>
    <s v=""/>
    <s v=" RD1_0307_6260"/>
    <s v="Vacuum -  kovar weldment  - Atlas"/>
    <s v="6.02.03.07"/>
    <x v="0"/>
    <d v="2023-06-06T00:00:00"/>
    <d v="2024-01-11T00:00:00"/>
    <s v="apatil"/>
    <s v="wange"/>
    <n v="7148.3"/>
    <s v="CON"/>
    <s v="C"/>
    <s v="Nonlabor"/>
    <s v="OPC"/>
    <m/>
    <s v="BNL"/>
    <s v="R&amp;D"/>
    <s v="AD"/>
    <x v="3"/>
    <s v="B"/>
    <m/>
    <m/>
    <m/>
    <m/>
    <m/>
    <m/>
    <n v="3907.74"/>
    <n v="3240.56"/>
    <m/>
    <m/>
    <m/>
    <m/>
    <m/>
    <m/>
    <m/>
    <m/>
    <m/>
    <m/>
    <x v="0"/>
    <x v="0"/>
    <m/>
  </r>
  <r>
    <s v=""/>
    <s v=" RD1_0307_6280"/>
    <s v="Vacuum -  MPF"/>
    <s v="6.02.03.07"/>
    <x v="0"/>
    <d v="2023-06-06T00:00:00"/>
    <d v="2024-01-11T00:00:00"/>
    <s v="apatil"/>
    <s v="wange"/>
    <n v="1841"/>
    <s v="CON"/>
    <s v="C"/>
    <s v="Nonlabor"/>
    <s v="OPC"/>
    <m/>
    <s v="BNL"/>
    <s v="R&amp;D"/>
    <s v="AD"/>
    <x v="3"/>
    <s v="B"/>
    <m/>
    <m/>
    <m/>
    <m/>
    <m/>
    <m/>
    <n v="1006.42"/>
    <n v="834.59"/>
    <m/>
    <m/>
    <m/>
    <m/>
    <m/>
    <m/>
    <m/>
    <m/>
    <m/>
    <m/>
    <x v="0"/>
    <x v="0"/>
    <m/>
  </r>
  <r>
    <s v=""/>
    <s v=" RD1_0307_6300"/>
    <s v="Vacuum - Xtrem vacuum meas. - Pascal"/>
    <s v="6.02.03.07"/>
    <x v="0"/>
    <d v="2023-06-06T00:00:00"/>
    <d v="2024-01-11T00:00:00"/>
    <s v="apatil"/>
    <s v="wange"/>
    <n v="40051.629999999997"/>
    <s v="CON"/>
    <s v="C"/>
    <s v="Nonlabor"/>
    <s v="OPC"/>
    <m/>
    <s v="BNL"/>
    <s v="R&amp;D"/>
    <s v="AD"/>
    <x v="3"/>
    <s v="P"/>
    <m/>
    <m/>
    <m/>
    <m/>
    <m/>
    <m/>
    <n v="21894.89"/>
    <n v="18156.740000000002"/>
    <m/>
    <m/>
    <m/>
    <m/>
    <m/>
    <m/>
    <m/>
    <m/>
    <m/>
    <m/>
    <x v="0"/>
    <x v="0"/>
    <m/>
  </r>
  <r>
    <s v=""/>
    <s v=" RD1_0307_6241"/>
    <s v="Vacuum - beam position meas. - MPF"/>
    <s v="6.02.03.07"/>
    <x v="0"/>
    <d v="2023-06-06T00:00:00"/>
    <d v="2024-01-11T00:00:00"/>
    <s v="apatil"/>
    <s v="wange"/>
    <n v="3231.54"/>
    <s v="CON"/>
    <s v="C"/>
    <s v="Nonlabor"/>
    <s v="OPC"/>
    <m/>
    <s v="BNL"/>
    <s v="R&amp;D"/>
    <s v="AD"/>
    <x v="3"/>
    <s v="B"/>
    <m/>
    <m/>
    <m/>
    <m/>
    <m/>
    <m/>
    <n v="1766.57"/>
    <n v="1464.96"/>
    <m/>
    <m/>
    <m/>
    <m/>
    <m/>
    <m/>
    <m/>
    <m/>
    <m/>
    <m/>
    <x v="0"/>
    <x v="0"/>
    <m/>
  </r>
  <r>
    <s v=""/>
    <s v=" RD1_0307_6064"/>
    <s v="Vacuum - Main chamber vessel - MDC"/>
    <s v="6.02.03.07"/>
    <x v="0"/>
    <d v="2023-06-06T00:00:00"/>
    <d v="2024-01-11T00:00:00"/>
    <s v="apatil"/>
    <s v="wange"/>
    <n v="86181.42"/>
    <s v="CON"/>
    <s v="C"/>
    <s v="Nonlabor"/>
    <s v="OPC"/>
    <m/>
    <s v="BNL"/>
    <s v="R&amp;D"/>
    <s v="AD"/>
    <x v="3"/>
    <s v="S.P168"/>
    <m/>
    <m/>
    <m/>
    <m/>
    <m/>
    <m/>
    <n v="47112.51"/>
    <n v="39068.910000000003"/>
    <m/>
    <m/>
    <m/>
    <m/>
    <m/>
    <m/>
    <m/>
    <m/>
    <m/>
    <m/>
    <x v="0"/>
    <x v="0"/>
    <m/>
  </r>
  <r>
    <s v=""/>
    <s v=" RD1_0307_6360"/>
    <s v="Vacuum -  accessory"/>
    <s v="6.02.03.07"/>
    <x v="0"/>
    <d v="2023-06-06T00:00:00"/>
    <d v="2024-01-11T00:00:00"/>
    <s v="apatil"/>
    <s v="wange"/>
    <n v="8679.4699999999993"/>
    <s v="CON"/>
    <s v="C"/>
    <s v="Nonlabor"/>
    <s v="OPC"/>
    <m/>
    <s v="BNL"/>
    <s v="R&amp;D"/>
    <s v="AD"/>
    <x v="3"/>
    <s v="B"/>
    <m/>
    <m/>
    <m/>
    <m/>
    <m/>
    <m/>
    <n v="4744.78"/>
    <n v="3934.69"/>
    <m/>
    <m/>
    <m/>
    <m/>
    <m/>
    <m/>
    <m/>
    <m/>
    <m/>
    <m/>
    <x v="0"/>
    <x v="0"/>
    <m/>
  </r>
  <r>
    <s v=""/>
    <s v=" RD1_0307_6460"/>
    <s v="Magnet for low Energy Beam Transport - Corrector"/>
    <s v="6.02.03.07"/>
    <x v="0"/>
    <d v="2023-04-17T00:00:00"/>
    <d v="2024-01-04T00:00:00"/>
    <s v="apatil"/>
    <s v="wange"/>
    <n v="11318.78"/>
    <s v="CON"/>
    <s v="C"/>
    <s v="Nonlabor"/>
    <s v="OPC"/>
    <m/>
    <s v="BNL"/>
    <s v="R&amp;D"/>
    <s v="AD"/>
    <x v="3"/>
    <s v="B"/>
    <m/>
    <m/>
    <m/>
    <m/>
    <m/>
    <m/>
    <n v="7357.2"/>
    <n v="3961.57"/>
    <m/>
    <m/>
    <m/>
    <m/>
    <m/>
    <m/>
    <m/>
    <m/>
    <m/>
    <m/>
    <x v="0"/>
    <x v="0"/>
    <m/>
  </r>
  <r>
    <s v=""/>
    <s v=" RD1_0307_6480"/>
    <s v="Magnet for low Energy Beam Transport - Dipole"/>
    <s v="6.02.03.07"/>
    <x v="0"/>
    <d v="2023-04-17T00:00:00"/>
    <d v="2024-01-04T00:00:00"/>
    <s v="apatil"/>
    <s v="wange"/>
    <n v="61121.37"/>
    <s v="CON"/>
    <s v="C"/>
    <s v="Nonlabor"/>
    <s v="OPC"/>
    <m/>
    <s v="BNL"/>
    <s v="R&amp;D"/>
    <s v="AD"/>
    <x v="3"/>
    <s v="P"/>
    <m/>
    <m/>
    <m/>
    <m/>
    <m/>
    <m/>
    <n v="39728.89"/>
    <n v="21392.48"/>
    <m/>
    <m/>
    <m/>
    <m/>
    <m/>
    <m/>
    <m/>
    <m/>
    <m/>
    <m/>
    <x v="0"/>
    <x v="0"/>
    <m/>
  </r>
  <r>
    <s v=""/>
    <s v=" RD1_0307_6500"/>
    <s v="Magnet for low Energy Beam Transport - Quads"/>
    <s v="6.02.03.07"/>
    <x v="0"/>
    <d v="2023-04-17T00:00:00"/>
    <d v="2024-01-04T00:00:00"/>
    <s v="apatil"/>
    <s v="wange"/>
    <n v="26078.45"/>
    <s v="CON"/>
    <s v="C"/>
    <s v="Nonlabor"/>
    <s v="OPC"/>
    <m/>
    <s v="BNL"/>
    <s v="R&amp;D"/>
    <s v="AD"/>
    <x v="3"/>
    <s v="P"/>
    <m/>
    <m/>
    <m/>
    <m/>
    <m/>
    <m/>
    <n v="16950.990000000002"/>
    <n v="9127.4599999999991"/>
    <m/>
    <m/>
    <m/>
    <m/>
    <m/>
    <m/>
    <m/>
    <m/>
    <m/>
    <m/>
    <x v="0"/>
    <x v="0"/>
    <m/>
  </r>
  <r>
    <s v=""/>
    <s v=" RD1_0307_6540"/>
    <s v="Magnet for low Energy Beam Transport - Travel"/>
    <s v="6.02.03.07"/>
    <x v="0"/>
    <d v="2023-04-17T00:00:00"/>
    <d v="2024-01-04T00:00:00"/>
    <s v="apatil"/>
    <s v="wange"/>
    <n v="6625.5"/>
    <s v="CON"/>
    <s v="C"/>
    <s v="Nonlabor"/>
    <s v="OPC"/>
    <m/>
    <s v="BNL"/>
    <s v="R&amp;D"/>
    <s v="AD"/>
    <x v="3"/>
    <s v="T"/>
    <m/>
    <m/>
    <m/>
    <m/>
    <m/>
    <m/>
    <n v="4306.58"/>
    <n v="2318.9299999999998"/>
    <m/>
    <m/>
    <m/>
    <m/>
    <m/>
    <m/>
    <m/>
    <m/>
    <m/>
    <m/>
    <x v="0"/>
    <x v="0"/>
    <m/>
  </r>
  <r>
    <s v=""/>
    <s v=" RD1_0307_6520"/>
    <s v="Magnet for low Energy Beam Transport - Miscellaneouse"/>
    <s v="6.02.03.07"/>
    <x v="0"/>
    <d v="2023-04-17T00:00:00"/>
    <d v="2024-01-04T00:00:00"/>
    <s v="apatil"/>
    <s v="wange"/>
    <n v="4672.3900000000003"/>
    <s v="CON"/>
    <s v="C"/>
    <s v="Nonlabor"/>
    <s v="OPC"/>
    <m/>
    <s v="BNL"/>
    <s v="R&amp;D"/>
    <s v="AD"/>
    <x v="3"/>
    <s v="B"/>
    <m/>
    <m/>
    <m/>
    <m/>
    <m/>
    <m/>
    <n v="3037.05"/>
    <n v="1635.34"/>
    <m/>
    <m/>
    <m/>
    <m/>
    <m/>
    <m/>
    <m/>
    <m/>
    <m/>
    <m/>
    <x v="0"/>
    <x v="0"/>
    <m/>
  </r>
  <r>
    <s v=""/>
    <s v=" RD_0201_2541"/>
    <s v="Perform simulation and verification for component acceptance of multiple systems FY25"/>
    <s v="6.02.02.01"/>
    <x v="0"/>
    <d v="2024-10-01T00:00:00"/>
    <d v="2025-09-30T00:00:00"/>
    <s v="apatil"/>
    <s v="montagc"/>
    <n v="1250409.3500000001"/>
    <s v="EDIA"/>
    <s v="C"/>
    <s v="Labor"/>
    <s v="TEC"/>
    <m/>
    <s v="BNL"/>
    <s v="PED.Design"/>
    <s v="AD"/>
    <x v="1"/>
    <m/>
    <m/>
    <m/>
    <m/>
    <m/>
    <m/>
    <m/>
    <m/>
    <m/>
    <n v="1250409.3500000001"/>
    <m/>
    <m/>
    <m/>
    <m/>
    <m/>
    <m/>
    <m/>
    <m/>
    <m/>
    <x v="0"/>
    <x v="0"/>
    <m/>
  </r>
  <r>
    <s v=""/>
    <s v=" RD_0201_2542"/>
    <s v="Perform simulation and verification for component acceptance of multiple systems FY26"/>
    <s v="6.02.02.01"/>
    <x v="0"/>
    <d v="2025-10-01T00:00:00"/>
    <d v="2026-09-30T00:00:00"/>
    <s v="apatil"/>
    <s v="montagc"/>
    <n v="1294173.67"/>
    <s v="EDIA"/>
    <s v="C"/>
    <s v="Labor"/>
    <s v="TEC"/>
    <m/>
    <s v="BNL"/>
    <s v="Const"/>
    <s v="AD"/>
    <x v="1"/>
    <m/>
    <m/>
    <m/>
    <m/>
    <m/>
    <m/>
    <m/>
    <m/>
    <m/>
    <m/>
    <n v="1294173.67"/>
    <m/>
    <m/>
    <m/>
    <m/>
    <m/>
    <m/>
    <m/>
    <m/>
    <x v="0"/>
    <x v="0"/>
    <m/>
  </r>
  <r>
    <s v=""/>
    <s v=" RD_0201_2543"/>
    <s v="Perform simulation and verification for component acceptance of multiple systems FY27"/>
    <s v="6.02.02.01"/>
    <x v="0"/>
    <d v="2026-10-01T00:00:00"/>
    <d v="2027-03-01T00:00:00"/>
    <s v="apatil"/>
    <s v="montagc"/>
    <n v="535825.38"/>
    <s v="EDIA"/>
    <s v="C"/>
    <s v="Labor"/>
    <s v="TEC"/>
    <m/>
    <s v="BNL"/>
    <s v="Const"/>
    <s v="AD"/>
    <x v="1"/>
    <m/>
    <m/>
    <m/>
    <m/>
    <m/>
    <m/>
    <m/>
    <m/>
    <m/>
    <m/>
    <m/>
    <n v="535825.38"/>
    <m/>
    <m/>
    <m/>
    <m/>
    <m/>
    <m/>
    <m/>
    <x v="0"/>
    <x v="0"/>
    <m/>
  </r>
  <r>
    <s v=""/>
    <s v=" RD_0309_1297"/>
    <s v="ESR Vacuum Development - Prototype Chambers - Funding Phase 2"/>
    <s v="6.02.03.06.01"/>
    <x v="1"/>
    <d v="2023-07-07T00:00:00"/>
    <d v="2023-08-31T00:00:00"/>
    <s v="rnavarrol"/>
    <s v="chetzel"/>
    <n v="191319.11"/>
    <s v="CON"/>
    <s v="C"/>
    <s v="Nonlabor"/>
    <s v="OPC"/>
    <m/>
    <s v="BNL"/>
    <s v="R&amp;D"/>
    <s v="VAC"/>
    <x v="3"/>
    <s v="P"/>
    <s v="APP00096"/>
    <m/>
    <m/>
    <m/>
    <m/>
    <m/>
    <n v="191319.11"/>
    <m/>
    <m/>
    <m/>
    <m/>
    <m/>
    <m/>
    <m/>
    <m/>
    <m/>
    <m/>
    <m/>
    <x v="0"/>
    <x v="0"/>
    <m/>
  </r>
  <r>
    <s v=""/>
    <s v=" RD_0309_1281"/>
    <s v="ESR Vacuum Development - Prototype Chambers - Finalize and Release Drawings"/>
    <s v="6.02.03.06.01"/>
    <x v="1"/>
    <d v="2023-02-14T00:00:00"/>
    <d v="2023-03-28T00:00:00"/>
    <s v="rnavarrol"/>
    <s v="chetzel"/>
    <n v="2487.4299999999998"/>
    <s v="EDIA"/>
    <s v="C"/>
    <s v="Labor"/>
    <s v="OPC"/>
    <m/>
    <s v="BNL"/>
    <s v="R&amp;D"/>
    <s v="VAC"/>
    <x v="3"/>
    <m/>
    <m/>
    <m/>
    <m/>
    <m/>
    <m/>
    <m/>
    <n v="2487.4299999999998"/>
    <m/>
    <m/>
    <m/>
    <m/>
    <m/>
    <m/>
    <m/>
    <m/>
    <m/>
    <m/>
    <m/>
    <x v="0"/>
    <x v="0"/>
    <m/>
  </r>
  <r>
    <s v=""/>
    <s v=" RD_0309_1281"/>
    <s v="ESR Vacuum Development - Prototype Chambers - Finalize and Release Drawings"/>
    <s v="6.02.03.06.01"/>
    <x v="1"/>
    <d v="2023-02-14T00:00:00"/>
    <d v="2023-03-28T00:00:00"/>
    <s v="rnavarrol"/>
    <s v="chetzel"/>
    <n v="656.33"/>
    <s v="EDIA"/>
    <s v="C"/>
    <s v="Labor"/>
    <s v="OPC"/>
    <m/>
    <s v="BNL"/>
    <s v="R&amp;D"/>
    <s v="VAC"/>
    <x v="3"/>
    <m/>
    <m/>
    <m/>
    <m/>
    <m/>
    <m/>
    <m/>
    <n v="656.33"/>
    <m/>
    <m/>
    <m/>
    <m/>
    <m/>
    <m/>
    <m/>
    <m/>
    <m/>
    <m/>
    <m/>
    <x v="0"/>
    <x v="0"/>
    <m/>
  </r>
  <r>
    <s v=""/>
    <s v=" RD_0309_1281"/>
    <s v="ESR Vacuum Development - Prototype Chambers - Finalize and Release Drawings"/>
    <s v="6.02.03.06.01"/>
    <x v="1"/>
    <d v="2023-02-14T00:00:00"/>
    <d v="2023-03-28T00:00:00"/>
    <s v="rnavarrol"/>
    <s v="chetzel"/>
    <n v="2625.32"/>
    <s v="EDIA"/>
    <s v="C"/>
    <s v="Labor"/>
    <s v="OPC"/>
    <m/>
    <s v="BNL"/>
    <s v="R&amp;D"/>
    <s v="VAC"/>
    <x v="3"/>
    <m/>
    <m/>
    <m/>
    <m/>
    <m/>
    <m/>
    <m/>
    <n v="2625.32"/>
    <m/>
    <m/>
    <m/>
    <m/>
    <m/>
    <m/>
    <m/>
    <m/>
    <m/>
    <m/>
    <m/>
    <x v="0"/>
    <x v="0"/>
    <m/>
  </r>
  <r>
    <s v=""/>
    <s v=" RD_0309_1281"/>
    <s v="ESR Vacuum Development - Prototype Chambers - Finalize and Release Drawings"/>
    <s v="6.02.03.06.01"/>
    <x v="1"/>
    <d v="2023-02-14T00:00:00"/>
    <d v="2023-03-28T00:00:00"/>
    <s v="rnavarrol"/>
    <s v="chetzel"/>
    <n v="1514.88"/>
    <s v="EDIA"/>
    <s v="C"/>
    <s v="Labor"/>
    <s v="OPC"/>
    <m/>
    <s v="BNL"/>
    <s v="R&amp;D"/>
    <s v="VAC"/>
    <x v="3"/>
    <m/>
    <m/>
    <m/>
    <m/>
    <m/>
    <m/>
    <m/>
    <n v="1514.88"/>
    <m/>
    <m/>
    <m/>
    <m/>
    <m/>
    <m/>
    <m/>
    <m/>
    <m/>
    <m/>
    <m/>
    <x v="0"/>
    <x v="0"/>
    <m/>
  </r>
  <r>
    <s v=""/>
    <s v=" RD_0309_1281"/>
    <s v="ESR Vacuum Development - Prototype Chambers - Finalize and Release Drawings"/>
    <s v="6.02.03.06.01"/>
    <x v="1"/>
    <d v="2023-02-14T00:00:00"/>
    <d v="2023-03-28T00:00:00"/>
    <s v="rnavarrol"/>
    <s v="chetzel"/>
    <n v="4070.04"/>
    <s v="EDIA"/>
    <s v="C"/>
    <s v="Labor"/>
    <s v="OPC"/>
    <m/>
    <s v="BNL"/>
    <s v="R&amp;D"/>
    <s v="VAC"/>
    <x v="3"/>
    <m/>
    <m/>
    <m/>
    <m/>
    <m/>
    <m/>
    <m/>
    <n v="4070.04"/>
    <m/>
    <m/>
    <m/>
    <m/>
    <m/>
    <m/>
    <m/>
    <m/>
    <m/>
    <m/>
    <m/>
    <x v="0"/>
    <x v="0"/>
    <m/>
  </r>
  <r>
    <s v=""/>
    <s v=" RD_0309_1282"/>
    <s v="ESR Vacuum Development - Prototype Chambers - Prepare SOW and Specification"/>
    <s v="6.02.03.06.01"/>
    <x v="1"/>
    <d v="2023-02-14T00:00:00"/>
    <d v="2023-04-11T00:00:00"/>
    <s v="rnavarrol"/>
    <s v="chetzel"/>
    <n v="3233.66"/>
    <s v="EDIA"/>
    <s v="C"/>
    <s v="Labor"/>
    <s v="OPC"/>
    <m/>
    <s v="BNL"/>
    <s v="R&amp;D"/>
    <s v="VAC"/>
    <x v="3"/>
    <m/>
    <m/>
    <m/>
    <m/>
    <m/>
    <m/>
    <m/>
    <n v="3233.66"/>
    <m/>
    <m/>
    <m/>
    <m/>
    <m/>
    <m/>
    <m/>
    <m/>
    <m/>
    <m/>
    <m/>
    <x v="0"/>
    <x v="0"/>
    <m/>
  </r>
  <r>
    <s v=""/>
    <s v=" RD_0309_1282"/>
    <s v="ESR Vacuum Development - Prototype Chambers - Prepare SOW and Specification"/>
    <s v="6.02.03.06.01"/>
    <x v="1"/>
    <d v="2023-02-14T00:00:00"/>
    <d v="2023-04-11T00:00:00"/>
    <s v="rnavarrol"/>
    <s v="chetzel"/>
    <n v="984.49"/>
    <s v="EDIA"/>
    <s v="C"/>
    <s v="Labor"/>
    <s v="OPC"/>
    <m/>
    <s v="BNL"/>
    <s v="R&amp;D"/>
    <s v="VAC"/>
    <x v="3"/>
    <m/>
    <m/>
    <m/>
    <m/>
    <m/>
    <m/>
    <m/>
    <n v="984.49"/>
    <m/>
    <m/>
    <m/>
    <m/>
    <m/>
    <m/>
    <m/>
    <m/>
    <m/>
    <m/>
    <m/>
    <x v="0"/>
    <x v="0"/>
    <m/>
  </r>
  <r>
    <s v=""/>
    <s v=" RD_0309_1282"/>
    <s v="ESR Vacuum Development - Prototype Chambers - Prepare SOW and Specification"/>
    <s v="6.02.03.06.01"/>
    <x v="1"/>
    <d v="2023-02-14T00:00:00"/>
    <d v="2023-04-11T00:00:00"/>
    <s v="rnavarrol"/>
    <s v="chetzel"/>
    <n v="3445.73"/>
    <s v="EDIA"/>
    <s v="C"/>
    <s v="Labor"/>
    <s v="OPC"/>
    <m/>
    <s v="BNL"/>
    <s v="R&amp;D"/>
    <s v="VAC"/>
    <x v="3"/>
    <m/>
    <m/>
    <m/>
    <m/>
    <m/>
    <m/>
    <m/>
    <n v="3445.73"/>
    <m/>
    <m/>
    <m/>
    <m/>
    <m/>
    <m/>
    <m/>
    <m/>
    <m/>
    <m/>
    <m/>
    <x v="0"/>
    <x v="0"/>
    <m/>
  </r>
  <r>
    <s v=""/>
    <s v=" RD_0309_1282"/>
    <s v="ESR Vacuum Development - Prototype Chambers - Prepare SOW and Specification"/>
    <s v="6.02.03.06.01"/>
    <x v="1"/>
    <d v="2023-02-14T00:00:00"/>
    <d v="2023-04-11T00:00:00"/>
    <s v="rnavarrol"/>
    <s v="chetzel"/>
    <n v="2055.91"/>
    <s v="EDIA"/>
    <s v="C"/>
    <s v="Labor"/>
    <s v="OPC"/>
    <m/>
    <s v="BNL"/>
    <s v="R&amp;D"/>
    <s v="VAC"/>
    <x v="3"/>
    <m/>
    <m/>
    <m/>
    <m/>
    <m/>
    <m/>
    <m/>
    <n v="2055.91"/>
    <m/>
    <m/>
    <m/>
    <m/>
    <m/>
    <m/>
    <m/>
    <m/>
    <m/>
    <m/>
    <m/>
    <x v="0"/>
    <x v="0"/>
    <m/>
  </r>
  <r>
    <s v=""/>
    <s v=" RD_0309_1282"/>
    <s v="ESR Vacuum Development - Prototype Chambers - Prepare SOW and Specification"/>
    <s v="6.02.03.06.01"/>
    <x v="1"/>
    <d v="2023-02-14T00:00:00"/>
    <d v="2023-04-11T00:00:00"/>
    <s v="rnavarrol"/>
    <s v="chetzel"/>
    <n v="5046.8500000000004"/>
    <s v="EDIA"/>
    <s v="C"/>
    <s v="Labor"/>
    <s v="OPC"/>
    <m/>
    <s v="BNL"/>
    <s v="R&amp;D"/>
    <s v="VAC"/>
    <x v="3"/>
    <m/>
    <m/>
    <m/>
    <m/>
    <m/>
    <m/>
    <m/>
    <n v="5046.8500000000004"/>
    <m/>
    <m/>
    <m/>
    <m/>
    <m/>
    <m/>
    <m/>
    <m/>
    <m/>
    <m/>
    <m/>
    <x v="0"/>
    <x v="0"/>
    <m/>
  </r>
  <r>
    <s v=""/>
    <s v=" RD_0309_1287"/>
    <s v="ESR Vacuum Development - Prototype Chambers - Review Vendor Quotes and Proposals"/>
    <s v="6.02.03.06.01"/>
    <x v="1"/>
    <d v="2023-05-10T00:00:00"/>
    <d v="2023-06-21T00:00:00"/>
    <s v="rnavarrol"/>
    <s v="chetzel"/>
    <n v="2487.4299999999998"/>
    <s v="EDIA"/>
    <s v="C"/>
    <s v="Labor"/>
    <s v="OPC"/>
    <m/>
    <s v="BNL"/>
    <s v="R&amp;D"/>
    <s v="VAC"/>
    <x v="3"/>
    <m/>
    <m/>
    <m/>
    <m/>
    <m/>
    <m/>
    <m/>
    <n v="2487.4299999999998"/>
    <m/>
    <m/>
    <m/>
    <m/>
    <m/>
    <m/>
    <m/>
    <m/>
    <m/>
    <m/>
    <m/>
    <x v="0"/>
    <x v="0"/>
    <m/>
  </r>
  <r>
    <s v=""/>
    <s v=" RD_0309_1287"/>
    <s v="ESR Vacuum Development - Prototype Chambers - Review Vendor Quotes and Proposals"/>
    <s v="6.02.03.06.01"/>
    <x v="1"/>
    <d v="2023-05-10T00:00:00"/>
    <d v="2023-06-21T00:00:00"/>
    <s v="rnavarrol"/>
    <s v="chetzel"/>
    <n v="656.33"/>
    <s v="EDIA"/>
    <s v="C"/>
    <s v="Labor"/>
    <s v="OPC"/>
    <m/>
    <s v="BNL"/>
    <s v="R&amp;D"/>
    <s v="VAC"/>
    <x v="3"/>
    <m/>
    <m/>
    <m/>
    <m/>
    <m/>
    <m/>
    <m/>
    <n v="656.33"/>
    <m/>
    <m/>
    <m/>
    <m/>
    <m/>
    <m/>
    <m/>
    <m/>
    <m/>
    <m/>
    <m/>
    <x v="0"/>
    <x v="0"/>
    <m/>
  </r>
  <r>
    <s v=""/>
    <s v=" RD_0309_1287"/>
    <s v="ESR Vacuum Development - Prototype Chambers - Review Vendor Quotes and Proposals"/>
    <s v="6.02.03.06.01"/>
    <x v="1"/>
    <d v="2023-05-10T00:00:00"/>
    <d v="2023-06-21T00:00:00"/>
    <s v="rnavarrol"/>
    <s v="chetzel"/>
    <n v="2625.32"/>
    <s v="EDIA"/>
    <s v="C"/>
    <s v="Labor"/>
    <s v="OPC"/>
    <m/>
    <s v="BNL"/>
    <s v="R&amp;D"/>
    <s v="VAC"/>
    <x v="3"/>
    <m/>
    <m/>
    <m/>
    <m/>
    <m/>
    <m/>
    <m/>
    <n v="2625.32"/>
    <m/>
    <m/>
    <m/>
    <m/>
    <m/>
    <m/>
    <m/>
    <m/>
    <m/>
    <m/>
    <m/>
    <x v="0"/>
    <x v="0"/>
    <m/>
  </r>
  <r>
    <s v=""/>
    <s v=" RD_0309_1287"/>
    <s v="ESR Vacuum Development - Prototype Chambers - Review Vendor Quotes and Proposals"/>
    <s v="6.02.03.06.01"/>
    <x v="1"/>
    <d v="2023-05-10T00:00:00"/>
    <d v="2023-06-21T00:00:00"/>
    <s v="rnavarrol"/>
    <s v="chetzel"/>
    <n v="1514.88"/>
    <s v="EDIA"/>
    <s v="C"/>
    <s v="Labor"/>
    <s v="OPC"/>
    <m/>
    <s v="BNL"/>
    <s v="R&amp;D"/>
    <s v="VAC"/>
    <x v="3"/>
    <m/>
    <m/>
    <m/>
    <m/>
    <m/>
    <m/>
    <m/>
    <n v="1514.88"/>
    <m/>
    <m/>
    <m/>
    <m/>
    <m/>
    <m/>
    <m/>
    <m/>
    <m/>
    <m/>
    <m/>
    <x v="0"/>
    <x v="0"/>
    <m/>
  </r>
  <r>
    <s v=""/>
    <s v=" RD_0309_1287"/>
    <s v="ESR Vacuum Development - Prototype Chambers - Review Vendor Quotes and Proposals"/>
    <s v="6.02.03.06.01"/>
    <x v="1"/>
    <d v="2023-05-10T00:00:00"/>
    <d v="2023-06-21T00:00:00"/>
    <s v="rnavarrol"/>
    <s v="chetzel"/>
    <n v="4070.04"/>
    <s v="EDIA"/>
    <s v="C"/>
    <s v="Labor"/>
    <s v="OPC"/>
    <m/>
    <s v="BNL"/>
    <s v="R&amp;D"/>
    <s v="VAC"/>
    <x v="3"/>
    <m/>
    <m/>
    <m/>
    <m/>
    <m/>
    <m/>
    <m/>
    <n v="4070.04"/>
    <m/>
    <m/>
    <m/>
    <m/>
    <m/>
    <m/>
    <m/>
    <m/>
    <m/>
    <m/>
    <m/>
    <x v="0"/>
    <x v="0"/>
    <m/>
  </r>
  <r>
    <s v=""/>
    <s v=" RD_0309_1284"/>
    <s v="ESR Vacuum Development - Prototype Chambers - Finalize and Release Requisitions"/>
    <s v="6.02.03.06.01"/>
    <x v="1"/>
    <d v="2023-04-12T00:00:00"/>
    <d v="2023-05-09T00:00:00"/>
    <s v="rnavarrol"/>
    <s v="chetzel"/>
    <n v="1616.83"/>
    <s v="EDIA"/>
    <s v="C"/>
    <s v="Labor"/>
    <s v="OPC"/>
    <m/>
    <s v="BNL"/>
    <s v="R&amp;D"/>
    <s v="VAC"/>
    <x v="3"/>
    <m/>
    <m/>
    <m/>
    <m/>
    <m/>
    <m/>
    <m/>
    <n v="1616.83"/>
    <m/>
    <m/>
    <m/>
    <m/>
    <m/>
    <m/>
    <m/>
    <m/>
    <m/>
    <m/>
    <m/>
    <x v="0"/>
    <x v="0"/>
    <m/>
  </r>
  <r>
    <s v=""/>
    <s v=" RD_0309_1284"/>
    <s v="ESR Vacuum Development - Prototype Chambers - Finalize and Release Requisitions"/>
    <s v="6.02.03.06.01"/>
    <x v="1"/>
    <d v="2023-04-12T00:00:00"/>
    <d v="2023-05-09T00:00:00"/>
    <s v="rnavarrol"/>
    <s v="chetzel"/>
    <n v="492.25"/>
    <s v="EDIA"/>
    <s v="C"/>
    <s v="Labor"/>
    <s v="OPC"/>
    <m/>
    <s v="BNL"/>
    <s v="R&amp;D"/>
    <s v="VAC"/>
    <x v="3"/>
    <m/>
    <m/>
    <m/>
    <m/>
    <m/>
    <m/>
    <m/>
    <n v="492.25"/>
    <m/>
    <m/>
    <m/>
    <m/>
    <m/>
    <m/>
    <m/>
    <m/>
    <m/>
    <m/>
    <m/>
    <x v="0"/>
    <x v="0"/>
    <m/>
  </r>
  <r>
    <s v=""/>
    <s v=" RD_0309_1284"/>
    <s v="ESR Vacuum Development - Prototype Chambers - Finalize and Release Requisitions"/>
    <s v="6.02.03.06.01"/>
    <x v="1"/>
    <d v="2023-04-12T00:00:00"/>
    <d v="2023-05-09T00:00:00"/>
    <s v="rnavarrol"/>
    <s v="chetzel"/>
    <n v="1804.91"/>
    <s v="EDIA"/>
    <s v="C"/>
    <s v="Labor"/>
    <s v="OPC"/>
    <m/>
    <s v="BNL"/>
    <s v="R&amp;D"/>
    <s v="VAC"/>
    <x v="3"/>
    <m/>
    <m/>
    <m/>
    <m/>
    <m/>
    <m/>
    <m/>
    <n v="1804.91"/>
    <m/>
    <m/>
    <m/>
    <m/>
    <m/>
    <m/>
    <m/>
    <m/>
    <m/>
    <m/>
    <m/>
    <x v="0"/>
    <x v="0"/>
    <m/>
  </r>
  <r>
    <s v=""/>
    <s v=" RD_0309_1284"/>
    <s v="ESR Vacuum Development - Prototype Chambers - Finalize and Release Requisitions"/>
    <s v="6.02.03.06.01"/>
    <x v="1"/>
    <d v="2023-04-12T00:00:00"/>
    <d v="2023-05-09T00:00:00"/>
    <s v="rnavarrol"/>
    <s v="chetzel"/>
    <n v="1082.06"/>
    <s v="EDIA"/>
    <s v="C"/>
    <s v="Labor"/>
    <s v="OPC"/>
    <m/>
    <s v="BNL"/>
    <s v="R&amp;D"/>
    <s v="VAC"/>
    <x v="3"/>
    <m/>
    <m/>
    <m/>
    <m/>
    <m/>
    <m/>
    <m/>
    <n v="1082.06"/>
    <m/>
    <m/>
    <m/>
    <m/>
    <m/>
    <m/>
    <m/>
    <m/>
    <m/>
    <m/>
    <m/>
    <x v="0"/>
    <x v="0"/>
    <m/>
  </r>
  <r>
    <s v=""/>
    <s v=" RD_0309_1284"/>
    <s v="ESR Vacuum Development - Prototype Chambers - Finalize and Release Requisitions"/>
    <s v="6.02.03.06.01"/>
    <x v="1"/>
    <d v="2023-04-12T00:00:00"/>
    <d v="2023-05-09T00:00:00"/>
    <s v="rnavarrol"/>
    <s v="chetzel"/>
    <n v="2767.63"/>
    <s v="EDIA"/>
    <s v="C"/>
    <s v="Labor"/>
    <s v="OPC"/>
    <m/>
    <s v="BNL"/>
    <s v="R&amp;D"/>
    <s v="VAC"/>
    <x v="3"/>
    <m/>
    <m/>
    <m/>
    <m/>
    <m/>
    <m/>
    <m/>
    <n v="2767.63"/>
    <m/>
    <m/>
    <m/>
    <m/>
    <m/>
    <m/>
    <m/>
    <m/>
    <m/>
    <m/>
    <m/>
    <x v="0"/>
    <x v="0"/>
    <m/>
  </r>
  <r>
    <s v=""/>
    <s v=" RD_0309_1288"/>
    <s v="ESR Vacuum Development - Prototype Chambers - Vendor Oversight"/>
    <s v="6.02.03.06.01"/>
    <x v="1"/>
    <d v="2023-06-22T00:00:00"/>
    <d v="2023-08-31T00:00:00"/>
    <s v="rnavarrol"/>
    <s v="chetzel"/>
    <n v="3979.9"/>
    <s v="EDIA"/>
    <s v="C"/>
    <s v="Labor"/>
    <s v="OPC"/>
    <m/>
    <s v="BNL"/>
    <s v="R&amp;D"/>
    <s v="VAC"/>
    <x v="3"/>
    <m/>
    <m/>
    <m/>
    <m/>
    <m/>
    <m/>
    <m/>
    <n v="3979.9"/>
    <m/>
    <m/>
    <m/>
    <m/>
    <m/>
    <m/>
    <m/>
    <m/>
    <m/>
    <m/>
    <m/>
    <x v="0"/>
    <x v="0"/>
    <m/>
  </r>
  <r>
    <s v=""/>
    <s v=" RD_0309_1288"/>
    <s v="ESR Vacuum Development - Prototype Chambers - Vendor Oversight"/>
    <s v="6.02.03.06.01"/>
    <x v="1"/>
    <d v="2023-06-22T00:00:00"/>
    <d v="2023-08-31T00:00:00"/>
    <s v="rnavarrol"/>
    <s v="chetzel"/>
    <n v="1148.58"/>
    <s v="EDIA"/>
    <s v="C"/>
    <s v="Labor"/>
    <s v="OPC"/>
    <m/>
    <s v="BNL"/>
    <s v="R&amp;D"/>
    <s v="VAC"/>
    <x v="3"/>
    <m/>
    <m/>
    <m/>
    <m/>
    <m/>
    <m/>
    <m/>
    <n v="1148.58"/>
    <m/>
    <m/>
    <m/>
    <m/>
    <m/>
    <m/>
    <m/>
    <m/>
    <m/>
    <m/>
    <m/>
    <x v="0"/>
    <x v="0"/>
    <m/>
  </r>
  <r>
    <s v=""/>
    <s v=" RD_0309_1288"/>
    <s v="ESR Vacuum Development - Prototype Chambers - Vendor Oversight"/>
    <s v="6.02.03.06.01"/>
    <x v="1"/>
    <d v="2023-06-22T00:00:00"/>
    <d v="2023-08-31T00:00:00"/>
    <s v="rnavarrol"/>
    <s v="chetzel"/>
    <n v="4266.1400000000003"/>
    <s v="EDIA"/>
    <s v="C"/>
    <s v="Labor"/>
    <s v="OPC"/>
    <m/>
    <s v="BNL"/>
    <s v="R&amp;D"/>
    <s v="VAC"/>
    <x v="3"/>
    <m/>
    <m/>
    <m/>
    <m/>
    <m/>
    <m/>
    <m/>
    <n v="4266.1400000000003"/>
    <m/>
    <m/>
    <m/>
    <m/>
    <m/>
    <m/>
    <m/>
    <m/>
    <m/>
    <m/>
    <m/>
    <x v="0"/>
    <x v="0"/>
    <m/>
  </r>
  <r>
    <s v=""/>
    <s v=" RD_0309_1288"/>
    <s v="ESR Vacuum Development - Prototype Chambers - Vendor Oversight"/>
    <s v="6.02.03.06.01"/>
    <x v="1"/>
    <d v="2023-06-22T00:00:00"/>
    <d v="2023-08-31T00:00:00"/>
    <s v="rnavarrol"/>
    <s v="chetzel"/>
    <n v="2488.73"/>
    <s v="EDIA"/>
    <s v="C"/>
    <s v="Labor"/>
    <s v="OPC"/>
    <m/>
    <s v="BNL"/>
    <s v="R&amp;D"/>
    <s v="VAC"/>
    <x v="3"/>
    <m/>
    <m/>
    <m/>
    <m/>
    <m/>
    <m/>
    <m/>
    <n v="2488.73"/>
    <m/>
    <m/>
    <m/>
    <m/>
    <m/>
    <m/>
    <m/>
    <m/>
    <m/>
    <m/>
    <m/>
    <x v="0"/>
    <x v="0"/>
    <m/>
  </r>
  <r>
    <s v=""/>
    <s v=" RD_0309_1288"/>
    <s v="ESR Vacuum Development - Prototype Chambers - Vendor Oversight"/>
    <s v="6.02.03.06.01"/>
    <x v="1"/>
    <d v="2023-06-22T00:00:00"/>
    <d v="2023-08-31T00:00:00"/>
    <s v="rnavarrol"/>
    <s v="chetzel"/>
    <n v="6186.46"/>
    <s v="EDIA"/>
    <s v="C"/>
    <s v="Labor"/>
    <s v="OPC"/>
    <m/>
    <s v="BNL"/>
    <s v="R&amp;D"/>
    <s v="VAC"/>
    <x v="3"/>
    <m/>
    <m/>
    <m/>
    <m/>
    <m/>
    <m/>
    <m/>
    <n v="6186.46"/>
    <m/>
    <m/>
    <m/>
    <m/>
    <m/>
    <m/>
    <m/>
    <m/>
    <m/>
    <m/>
    <m/>
    <x v="0"/>
    <x v="0"/>
    <m/>
  </r>
  <r>
    <s v=""/>
    <s v=" RD_0309_1390"/>
    <s v="ESR Vacuum Development - RF Shielded Bellows - Funding Phase 2"/>
    <s v="6.02.03.06.01"/>
    <x v="1"/>
    <d v="2023-02-15T00:00:00"/>
    <d v="2023-05-10T00:00:00"/>
    <s v="rnavarrol"/>
    <s v="chetzel"/>
    <n v="104652.9"/>
    <s v="CON"/>
    <s v="C"/>
    <s v="Nonlabor"/>
    <s v="OPC"/>
    <m/>
    <s v="BNL"/>
    <s v="R&amp;D"/>
    <s v="VAC"/>
    <x v="3"/>
    <s v="S.P296"/>
    <s v="APP00097"/>
    <m/>
    <m/>
    <m/>
    <m/>
    <m/>
    <n v="104652.9"/>
    <m/>
    <m/>
    <m/>
    <m/>
    <m/>
    <m/>
    <m/>
    <m/>
    <m/>
    <m/>
    <m/>
    <x v="0"/>
    <x v="0"/>
    <m/>
  </r>
  <r>
    <s v=""/>
    <s v=" RD_0309_1395"/>
    <s v="ESR Vacuum Development - RF Shielded Bellows - Funding Phase 3"/>
    <s v="6.02.03.06.01"/>
    <x v="1"/>
    <d v="2023-05-11T00:00:00"/>
    <d v="2023-08-04T00:00:00"/>
    <s v="rnavarrol"/>
    <s v="chetzel"/>
    <n v="156979.35"/>
    <s v="CON"/>
    <s v="C"/>
    <s v="Nonlabor"/>
    <s v="OPC"/>
    <m/>
    <s v="BNL"/>
    <s v="R&amp;D"/>
    <s v="VAC"/>
    <x v="3"/>
    <s v="S.P296"/>
    <s v="APP00097"/>
    <m/>
    <m/>
    <m/>
    <m/>
    <m/>
    <n v="156979.35"/>
    <m/>
    <m/>
    <m/>
    <m/>
    <m/>
    <m/>
    <m/>
    <m/>
    <m/>
    <m/>
    <m/>
    <x v="0"/>
    <x v="0"/>
    <m/>
  </r>
  <r>
    <s v=""/>
    <s v=" IR_0301_3540"/>
    <s v="HSR Collimation - Identify Collimator Locations"/>
    <s v="6.06.03.02.01"/>
    <x v="0"/>
    <d v="2022-01-03T00:00:00"/>
    <d v="2022-03-01T00:00:00"/>
    <s v="glayden"/>
    <s v="drees"/>
    <n v="0"/>
    <s v="EDIA"/>
    <s v="C"/>
    <s v="Labor"/>
    <s v="OPC"/>
    <m/>
    <s v="BNL"/>
    <s v="ACD"/>
    <s v="AD"/>
    <x v="11"/>
    <m/>
    <m/>
    <m/>
    <m/>
    <m/>
    <m/>
    <m/>
    <m/>
    <m/>
    <m/>
    <m/>
    <m/>
    <m/>
    <m/>
    <m/>
    <m/>
    <m/>
    <m/>
    <m/>
    <x v="0"/>
    <x v="0"/>
    <m/>
  </r>
  <r>
    <s v=""/>
    <s v=" IR_0301_3580"/>
    <s v="HSR Collimation - Prepare / Perform APEX"/>
    <s v="6.06.03.02.01"/>
    <x v="0"/>
    <d v="2022-06-23T00:00:00"/>
    <d v="2022-06-30T00:00:00"/>
    <s v="glayden"/>
    <s v="drees"/>
    <n v="0"/>
    <s v="EDIA"/>
    <s v="C"/>
    <s v="Labor"/>
    <s v="TEC"/>
    <m/>
    <s v="BNL"/>
    <s v="PED"/>
    <s v="AD"/>
    <x v="11"/>
    <m/>
    <m/>
    <m/>
    <m/>
    <m/>
    <m/>
    <m/>
    <m/>
    <m/>
    <m/>
    <m/>
    <m/>
    <m/>
    <m/>
    <m/>
    <m/>
    <m/>
    <m/>
    <m/>
    <x v="0"/>
    <x v="0"/>
    <m/>
  </r>
  <r>
    <s v=""/>
    <s v=" IR_0301_3590"/>
    <s v="HSR Collimation - Reiterate on Local and Global Optics for Collimation"/>
    <s v="6.06.03.02.01"/>
    <x v="0"/>
    <d v="2022-03-02T00:00:00"/>
    <d v="2022-04-26T00:00:00"/>
    <s v="glayden"/>
    <s v="drees"/>
    <n v="0"/>
    <s v="EDIA"/>
    <s v="C"/>
    <s v="Labor"/>
    <s v="TEC"/>
    <m/>
    <s v="BNL"/>
    <s v="PED"/>
    <s v="AD"/>
    <x v="11"/>
    <m/>
    <m/>
    <m/>
    <m/>
    <m/>
    <m/>
    <m/>
    <m/>
    <m/>
    <m/>
    <m/>
    <m/>
    <m/>
    <m/>
    <m/>
    <m/>
    <m/>
    <m/>
    <m/>
    <x v="0"/>
    <x v="0"/>
    <m/>
  </r>
  <r>
    <s v=""/>
    <s v=" IR_0301_3600"/>
    <s v="HSR Collimation - Collaborate/Iterate Collimator/Absorbers Impedance"/>
    <s v="6.06.03.02.01"/>
    <x v="0"/>
    <d v="2022-04-27T00:00:00"/>
    <d v="2022-06-22T00:00:00"/>
    <s v="glayden"/>
    <s v="drees"/>
    <n v="0"/>
    <s v="EDIA"/>
    <s v="C"/>
    <s v="Labor"/>
    <s v="TEC"/>
    <m/>
    <s v="BNL"/>
    <s v="PED"/>
    <s v="AD"/>
    <x v="11"/>
    <m/>
    <m/>
    <m/>
    <m/>
    <m/>
    <m/>
    <m/>
    <m/>
    <m/>
    <m/>
    <m/>
    <m/>
    <m/>
    <m/>
    <m/>
    <m/>
    <m/>
    <m/>
    <m/>
    <x v="0"/>
    <x v="0"/>
    <m/>
  </r>
  <r>
    <s v=""/>
    <s v=" IR_0301_3610"/>
    <s v="ESR Collimation - Identify Collimator Locations"/>
    <s v="6.06.03.02.01"/>
    <x v="0"/>
    <d v="2022-01-03T00:00:00"/>
    <d v="2022-03-01T00:00:00"/>
    <s v="glayden"/>
    <s v="drees"/>
    <n v="0"/>
    <s v="EDIA"/>
    <s v="C"/>
    <s v="Labor"/>
    <s v="OPC"/>
    <m/>
    <s v="BNL"/>
    <s v="ACD"/>
    <s v="AD"/>
    <x v="11"/>
    <m/>
    <m/>
    <m/>
    <m/>
    <m/>
    <m/>
    <m/>
    <m/>
    <m/>
    <m/>
    <m/>
    <m/>
    <m/>
    <m/>
    <m/>
    <m/>
    <m/>
    <m/>
    <m/>
    <x v="0"/>
    <x v="0"/>
    <m/>
  </r>
  <r>
    <s v=""/>
    <s v=" IR_0301_3660"/>
    <s v="ESR Collimation - Reiterate on Local and Global Optics for Collimation"/>
    <s v="6.06.03.02.01"/>
    <x v="0"/>
    <d v="2022-04-27T00:00:00"/>
    <d v="2022-06-22T00:00:00"/>
    <s v="glayden"/>
    <s v="drees"/>
    <n v="0"/>
    <s v="EDIA"/>
    <s v="C"/>
    <s v="Labor"/>
    <s v="OPC"/>
    <m/>
    <s v="BNL"/>
    <s v="ACD"/>
    <s v="AD"/>
    <x v="11"/>
    <m/>
    <m/>
    <m/>
    <m/>
    <m/>
    <m/>
    <m/>
    <m/>
    <m/>
    <m/>
    <m/>
    <m/>
    <m/>
    <m/>
    <m/>
    <m/>
    <m/>
    <m/>
    <m/>
    <x v="0"/>
    <x v="0"/>
    <m/>
  </r>
  <r>
    <s v=""/>
    <s v=" IR_0301_3670"/>
    <s v="ESR Collimation - Collaborate / Iterate on Collimator/Absorbers Impedance"/>
    <s v="6.06.03.02.01"/>
    <x v="0"/>
    <d v="2022-06-23T00:00:00"/>
    <d v="2022-08-18T00:00:00"/>
    <s v="glayden"/>
    <s v="drees"/>
    <n v="0"/>
    <s v="EDIA"/>
    <s v="C"/>
    <s v="Labor"/>
    <s v="TEC"/>
    <m/>
    <s v="BNL"/>
    <s v="PED"/>
    <s v="AD"/>
    <x v="11"/>
    <m/>
    <m/>
    <m/>
    <m/>
    <m/>
    <m/>
    <m/>
    <m/>
    <m/>
    <m/>
    <m/>
    <m/>
    <m/>
    <m/>
    <m/>
    <m/>
    <m/>
    <m/>
    <m/>
    <x v="0"/>
    <x v="0"/>
    <m/>
  </r>
  <r>
    <s v=""/>
    <s v=" IR_0301_3650"/>
    <s v="ESR Collimation - Benchmarking Tracking Simulations"/>
    <s v="6.06.03.02.01"/>
    <x v="0"/>
    <d v="2022-10-03T00:00:00"/>
    <d v="2022-10-18T00:00:00"/>
    <s v="glayden"/>
    <s v="drees"/>
    <n v="2477.88"/>
    <s v="EDIA"/>
    <s v="C"/>
    <s v="Labor"/>
    <s v="TEC"/>
    <m/>
    <s v="BNL"/>
    <s v="PED"/>
    <s v="AD"/>
    <x v="11"/>
    <m/>
    <m/>
    <m/>
    <m/>
    <m/>
    <m/>
    <m/>
    <n v="2477.88"/>
    <m/>
    <m/>
    <m/>
    <m/>
    <m/>
    <m/>
    <m/>
    <m/>
    <m/>
    <m/>
    <m/>
    <x v="0"/>
    <x v="0"/>
    <m/>
  </r>
  <r>
    <s v=""/>
    <s v=" IR_0301_3680"/>
    <s v="HSR Collimation - Analyze Results from APEX"/>
    <s v="6.06.03.02.01"/>
    <x v="0"/>
    <d v="2022-07-01T00:00:00"/>
    <d v="2022-07-29T00:00:00"/>
    <s v="glayden"/>
    <s v="drees"/>
    <n v="0"/>
    <s v="EDIA"/>
    <s v="C"/>
    <s v="Labor"/>
    <s v="TEC"/>
    <m/>
    <s v="BNL"/>
    <s v="PED"/>
    <s v="AD"/>
    <x v="11"/>
    <m/>
    <m/>
    <m/>
    <m/>
    <m/>
    <m/>
    <m/>
    <m/>
    <m/>
    <m/>
    <m/>
    <m/>
    <m/>
    <m/>
    <m/>
    <m/>
    <m/>
    <m/>
    <m/>
    <x v="0"/>
    <x v="0"/>
    <m/>
  </r>
  <r>
    <s v=""/>
    <s v=" IR_0301_3550"/>
    <s v="HSR Collimation - Identify Need and Location for Absorbers"/>
    <s v="6.06.03.02.01"/>
    <x v="0"/>
    <d v="2022-04-11T00:00:00"/>
    <d v="2022-06-06T00:00:00"/>
    <s v="glayden"/>
    <s v="drees"/>
    <n v="0"/>
    <s v="EDIA"/>
    <s v="C"/>
    <s v="Labor"/>
    <s v="OPC"/>
    <m/>
    <s v="BNL"/>
    <s v="ACD"/>
    <s v="AD"/>
    <x v="11"/>
    <m/>
    <m/>
    <m/>
    <m/>
    <m/>
    <m/>
    <m/>
    <m/>
    <m/>
    <m/>
    <m/>
    <m/>
    <m/>
    <m/>
    <m/>
    <m/>
    <m/>
    <m/>
    <m/>
    <x v="0"/>
    <x v="0"/>
    <m/>
  </r>
  <r>
    <s v=""/>
    <s v=" IR_0301_3560"/>
    <s v="HSR Collimation - Optimize Local Optics for Collimation"/>
    <s v="6.06.03.02.01"/>
    <x v="0"/>
    <d v="2022-06-23T00:00:00"/>
    <d v="2022-08-18T00:00:00"/>
    <s v="glayden"/>
    <s v="drees"/>
    <n v="0"/>
    <s v="EDIA"/>
    <s v="C"/>
    <s v="Labor"/>
    <s v="TEC"/>
    <m/>
    <s v="BNL"/>
    <s v="PED"/>
    <s v="AD"/>
    <x v="11"/>
    <m/>
    <m/>
    <m/>
    <m/>
    <m/>
    <m/>
    <m/>
    <m/>
    <m/>
    <m/>
    <m/>
    <m/>
    <m/>
    <m/>
    <m/>
    <m/>
    <m/>
    <m/>
    <m/>
    <x v="0"/>
    <x v="0"/>
    <m/>
  </r>
  <r>
    <s v=""/>
    <s v=" IR_0301_3620"/>
    <s v="ESR Collimation - Identify Need and Location for Absorbers"/>
    <s v="6.06.03.02.01"/>
    <x v="0"/>
    <d v="2022-01-03T00:00:00"/>
    <d v="2022-03-01T00:00:00"/>
    <s v="glayden"/>
    <s v="drees"/>
    <n v="0"/>
    <s v="EDIA"/>
    <s v="C"/>
    <s v="Labor"/>
    <s v="OPC"/>
    <m/>
    <s v="BNL"/>
    <s v="ACD"/>
    <s v="AD"/>
    <x v="11"/>
    <m/>
    <m/>
    <m/>
    <m/>
    <m/>
    <m/>
    <m/>
    <m/>
    <m/>
    <m/>
    <m/>
    <m/>
    <m/>
    <m/>
    <m/>
    <m/>
    <m/>
    <m/>
    <m/>
    <x v="0"/>
    <x v="0"/>
    <m/>
  </r>
  <r>
    <s v=""/>
    <s v=" IR_0301_3630"/>
    <s v="ESR Collimation - Optimize Local Optics for Collimation"/>
    <s v="6.06.03.02.01"/>
    <x v="0"/>
    <d v="2022-03-02T00:00:00"/>
    <d v="2022-04-26T00:00:00"/>
    <s v="glayden"/>
    <s v="drees"/>
    <n v="0"/>
    <s v="EDIA"/>
    <s v="C"/>
    <s v="Labor"/>
    <s v="OPC"/>
    <m/>
    <s v="BNL"/>
    <s v="ACD"/>
    <s v="AD"/>
    <x v="11"/>
    <m/>
    <m/>
    <m/>
    <m/>
    <m/>
    <m/>
    <m/>
    <m/>
    <m/>
    <m/>
    <m/>
    <m/>
    <m/>
    <m/>
    <m/>
    <m/>
    <m/>
    <m/>
    <m/>
    <x v="0"/>
    <x v="0"/>
    <m/>
  </r>
  <r>
    <s v=""/>
    <s v=" IR_0301_3570"/>
    <s v="HSR Collimation - Perform Tracking Simulations"/>
    <s v="6.06.03.02.01"/>
    <x v="0"/>
    <d v="2022-04-27T00:00:00"/>
    <d v="2022-06-22T00:00:00"/>
    <s v="glayden"/>
    <s v="drees"/>
    <n v="0"/>
    <s v="EDIA"/>
    <s v="C"/>
    <s v="Labor"/>
    <s v="TEC"/>
    <m/>
    <s v="BNL"/>
    <s v="PED"/>
    <s v="AD"/>
    <x v="11"/>
    <m/>
    <m/>
    <m/>
    <m/>
    <m/>
    <m/>
    <m/>
    <m/>
    <m/>
    <m/>
    <m/>
    <m/>
    <m/>
    <m/>
    <m/>
    <m/>
    <m/>
    <m/>
    <m/>
    <x v="0"/>
    <x v="0"/>
    <m/>
  </r>
  <r>
    <s v=""/>
    <s v=" IR_0301_3640"/>
    <s v="ESR Collimation - Perform Tracking Simulations"/>
    <s v="6.06.03.02.01"/>
    <x v="0"/>
    <d v="2022-06-23T00:00:00"/>
    <d v="2022-08-18T00:00:00"/>
    <s v="glayden"/>
    <s v="drees"/>
    <n v="0"/>
    <s v="EDIA"/>
    <s v="C"/>
    <s v="Labor"/>
    <s v="TEC"/>
    <m/>
    <s v="BNL"/>
    <s v="PED"/>
    <s v="AD"/>
    <x v="11"/>
    <m/>
    <m/>
    <m/>
    <m/>
    <m/>
    <m/>
    <m/>
    <m/>
    <m/>
    <m/>
    <m/>
    <m/>
    <m/>
    <m/>
    <m/>
    <m/>
    <m/>
    <m/>
    <m/>
    <x v="0"/>
    <x v="0"/>
    <m/>
  </r>
  <r>
    <s v=""/>
    <s v=" IR_0301_3540"/>
    <s v="HSR Collimation - Identify Collimator Locations"/>
    <s v="6.06.03.02.01"/>
    <x v="0"/>
    <d v="2022-01-03T00:00:00"/>
    <d v="2022-03-01T00:00:00"/>
    <s v="glayden"/>
    <s v="drees"/>
    <n v="0"/>
    <s v="EDIA"/>
    <s v="C"/>
    <s v="Labor"/>
    <s v="OPC"/>
    <m/>
    <s v="BNL"/>
    <s v="ACD"/>
    <s v="AD"/>
    <x v="11"/>
    <m/>
    <m/>
    <m/>
    <m/>
    <m/>
    <m/>
    <m/>
    <m/>
    <m/>
    <m/>
    <m/>
    <m/>
    <m/>
    <m/>
    <m/>
    <m/>
    <m/>
    <m/>
    <m/>
    <x v="0"/>
    <x v="0"/>
    <m/>
  </r>
  <r>
    <s v=""/>
    <s v=" IR_0301_3580"/>
    <s v="HSR Collimation - Prepare / Perform APEX"/>
    <s v="6.06.03.02.01"/>
    <x v="0"/>
    <d v="2022-06-23T00:00:00"/>
    <d v="2022-06-30T00:00:00"/>
    <s v="glayden"/>
    <s v="drees"/>
    <n v="0"/>
    <s v="EDIA"/>
    <s v="C"/>
    <s v="Labor"/>
    <s v="TEC"/>
    <m/>
    <s v="BNL"/>
    <s v="PED"/>
    <s v="AD"/>
    <x v="11"/>
    <m/>
    <m/>
    <m/>
    <m/>
    <m/>
    <m/>
    <m/>
    <m/>
    <m/>
    <m/>
    <m/>
    <m/>
    <m/>
    <m/>
    <m/>
    <m/>
    <m/>
    <m/>
    <m/>
    <x v="0"/>
    <x v="0"/>
    <m/>
  </r>
  <r>
    <s v=""/>
    <s v=" IR_0301_3590"/>
    <s v="HSR Collimation - Reiterate on Local and Global Optics for Collimation"/>
    <s v="6.06.03.02.01"/>
    <x v="0"/>
    <d v="2022-03-02T00:00:00"/>
    <d v="2022-04-26T00:00:00"/>
    <s v="glayden"/>
    <s v="drees"/>
    <n v="0"/>
    <s v="EDIA"/>
    <s v="C"/>
    <s v="Labor"/>
    <s v="TEC"/>
    <m/>
    <s v="BNL"/>
    <s v="PED"/>
    <s v="AD"/>
    <x v="11"/>
    <m/>
    <m/>
    <m/>
    <m/>
    <m/>
    <m/>
    <m/>
    <m/>
    <m/>
    <m/>
    <m/>
    <m/>
    <m/>
    <m/>
    <m/>
    <m/>
    <m/>
    <m/>
    <m/>
    <x v="0"/>
    <x v="0"/>
    <m/>
  </r>
  <r>
    <s v=""/>
    <s v=" IR_0301_3600"/>
    <s v="HSR Collimation - Collaborate/Iterate Collimator/Absorbers Impedance"/>
    <s v="6.06.03.02.01"/>
    <x v="0"/>
    <d v="2022-04-27T00:00:00"/>
    <d v="2022-06-22T00:00:00"/>
    <s v="glayden"/>
    <s v="drees"/>
    <n v="0"/>
    <s v="EDIA"/>
    <s v="C"/>
    <s v="Labor"/>
    <s v="TEC"/>
    <m/>
    <s v="BNL"/>
    <s v="PED"/>
    <s v="AD"/>
    <x v="11"/>
    <m/>
    <m/>
    <m/>
    <m/>
    <m/>
    <m/>
    <m/>
    <m/>
    <m/>
    <m/>
    <m/>
    <m/>
    <m/>
    <m/>
    <m/>
    <m/>
    <m/>
    <m/>
    <m/>
    <x v="0"/>
    <x v="0"/>
    <m/>
  </r>
  <r>
    <s v=""/>
    <s v=" IR_0301_3610"/>
    <s v="ESR Collimation - Identify Collimator Locations"/>
    <s v="6.06.03.02.01"/>
    <x v="0"/>
    <d v="2022-01-03T00:00:00"/>
    <d v="2022-03-01T00:00:00"/>
    <s v="glayden"/>
    <s v="drees"/>
    <n v="0"/>
    <s v="EDIA"/>
    <s v="C"/>
    <s v="Labor"/>
    <s v="OPC"/>
    <m/>
    <s v="BNL"/>
    <s v="ACD"/>
    <s v="AD"/>
    <x v="11"/>
    <m/>
    <m/>
    <m/>
    <m/>
    <m/>
    <m/>
    <m/>
    <m/>
    <m/>
    <m/>
    <m/>
    <m/>
    <m/>
    <m/>
    <m/>
    <m/>
    <m/>
    <m/>
    <m/>
    <x v="0"/>
    <x v="0"/>
    <m/>
  </r>
  <r>
    <s v=""/>
    <s v=" IR_0301_3660"/>
    <s v="ESR Collimation - Reiterate on Local and Global Optics for Collimation"/>
    <s v="6.06.03.02.01"/>
    <x v="0"/>
    <d v="2022-04-27T00:00:00"/>
    <d v="2022-06-22T00:00:00"/>
    <s v="glayden"/>
    <s v="drees"/>
    <n v="0"/>
    <s v="EDIA"/>
    <s v="C"/>
    <s v="Labor"/>
    <s v="OPC"/>
    <m/>
    <s v="BNL"/>
    <s v="ACD"/>
    <s v="AD"/>
    <x v="11"/>
    <m/>
    <m/>
    <m/>
    <m/>
    <m/>
    <m/>
    <m/>
    <m/>
    <m/>
    <m/>
    <m/>
    <m/>
    <m/>
    <m/>
    <m/>
    <m/>
    <m/>
    <m/>
    <m/>
    <x v="0"/>
    <x v="0"/>
    <m/>
  </r>
  <r>
    <s v=""/>
    <s v=" IR_0301_3670"/>
    <s v="ESR Collimation - Collaborate / Iterate on Collimator/Absorbers Impedance"/>
    <s v="6.06.03.02.01"/>
    <x v="0"/>
    <d v="2022-06-23T00:00:00"/>
    <d v="2022-08-18T00:00:00"/>
    <s v="glayden"/>
    <s v="drees"/>
    <n v="0"/>
    <s v="EDIA"/>
    <s v="C"/>
    <s v="Labor"/>
    <s v="TEC"/>
    <m/>
    <s v="BNL"/>
    <s v="PED"/>
    <s v="AD"/>
    <x v="11"/>
    <m/>
    <m/>
    <m/>
    <m/>
    <m/>
    <m/>
    <m/>
    <m/>
    <m/>
    <m/>
    <m/>
    <m/>
    <m/>
    <m/>
    <m/>
    <m/>
    <m/>
    <m/>
    <m/>
    <x v="0"/>
    <x v="0"/>
    <m/>
  </r>
  <r>
    <s v=""/>
    <s v=" IR_0301_3650"/>
    <s v="ESR Collimation - Benchmarking Tracking Simulations"/>
    <s v="6.06.03.02.01"/>
    <x v="0"/>
    <d v="2022-10-03T00:00:00"/>
    <d v="2022-10-18T00:00:00"/>
    <s v="glayden"/>
    <s v="drees"/>
    <n v="1796.55"/>
    <s v="EDIA"/>
    <s v="C"/>
    <s v="Labor"/>
    <s v="TEC"/>
    <m/>
    <s v="BNL"/>
    <s v="PED"/>
    <s v="AD"/>
    <x v="11"/>
    <m/>
    <m/>
    <m/>
    <m/>
    <m/>
    <m/>
    <m/>
    <n v="1796.55"/>
    <m/>
    <m/>
    <m/>
    <m/>
    <m/>
    <m/>
    <m/>
    <m/>
    <m/>
    <m/>
    <m/>
    <x v="0"/>
    <x v="0"/>
    <m/>
  </r>
  <r>
    <s v=""/>
    <s v=" IR_0301_3680"/>
    <s v="HSR Collimation - Analyze Results from APEX"/>
    <s v="6.06.03.02.01"/>
    <x v="0"/>
    <d v="2022-07-01T00:00:00"/>
    <d v="2022-07-29T00:00:00"/>
    <s v="glayden"/>
    <s v="drees"/>
    <n v="0"/>
    <s v="EDIA"/>
    <s v="C"/>
    <s v="Labor"/>
    <s v="TEC"/>
    <m/>
    <s v="BNL"/>
    <s v="PED"/>
    <s v="AD"/>
    <x v="11"/>
    <m/>
    <m/>
    <m/>
    <m/>
    <m/>
    <m/>
    <m/>
    <m/>
    <m/>
    <m/>
    <m/>
    <m/>
    <m/>
    <m/>
    <m/>
    <m/>
    <m/>
    <m/>
    <m/>
    <x v="0"/>
    <x v="0"/>
    <m/>
  </r>
  <r>
    <s v=""/>
    <s v=" IR_0301_3550"/>
    <s v="HSR Collimation - Identify Need and Location for Absorbers"/>
    <s v="6.06.03.02.01"/>
    <x v="0"/>
    <d v="2022-04-11T00:00:00"/>
    <d v="2022-06-06T00:00:00"/>
    <s v="glayden"/>
    <s v="drees"/>
    <n v="0"/>
    <s v="EDIA"/>
    <s v="C"/>
    <s v="Labor"/>
    <s v="OPC"/>
    <m/>
    <s v="BNL"/>
    <s v="ACD"/>
    <s v="AD"/>
    <x v="11"/>
    <m/>
    <m/>
    <m/>
    <m/>
    <m/>
    <m/>
    <m/>
    <m/>
    <m/>
    <m/>
    <m/>
    <m/>
    <m/>
    <m/>
    <m/>
    <m/>
    <m/>
    <m/>
    <m/>
    <x v="0"/>
    <x v="0"/>
    <m/>
  </r>
  <r>
    <s v=""/>
    <s v=" IR_0301_3560"/>
    <s v="HSR Collimation - Optimize Local Optics for Collimation"/>
    <s v="6.06.03.02.01"/>
    <x v="0"/>
    <d v="2022-06-23T00:00:00"/>
    <d v="2022-08-18T00:00:00"/>
    <s v="glayden"/>
    <s v="drees"/>
    <n v="0"/>
    <s v="EDIA"/>
    <s v="C"/>
    <s v="Labor"/>
    <s v="TEC"/>
    <m/>
    <s v="BNL"/>
    <s v="PED"/>
    <s v="AD"/>
    <x v="11"/>
    <m/>
    <m/>
    <m/>
    <m/>
    <m/>
    <m/>
    <m/>
    <m/>
    <m/>
    <m/>
    <m/>
    <m/>
    <m/>
    <m/>
    <m/>
    <m/>
    <m/>
    <m/>
    <m/>
    <x v="0"/>
    <x v="0"/>
    <m/>
  </r>
  <r>
    <s v=""/>
    <s v=" IR_0301_3620"/>
    <s v="ESR Collimation - Identify Need and Location for Absorbers"/>
    <s v="6.06.03.02.01"/>
    <x v="0"/>
    <d v="2022-01-03T00:00:00"/>
    <d v="2022-03-01T00:00:00"/>
    <s v="glayden"/>
    <s v="drees"/>
    <n v="0"/>
    <s v="EDIA"/>
    <s v="C"/>
    <s v="Labor"/>
    <s v="OPC"/>
    <m/>
    <s v="BNL"/>
    <s v="ACD"/>
    <s v="AD"/>
    <x v="11"/>
    <m/>
    <m/>
    <m/>
    <m/>
    <m/>
    <m/>
    <m/>
    <m/>
    <m/>
    <m/>
    <m/>
    <m/>
    <m/>
    <m/>
    <m/>
    <m/>
    <m/>
    <m/>
    <m/>
    <x v="0"/>
    <x v="0"/>
    <m/>
  </r>
  <r>
    <s v=""/>
    <s v=" IR_0301_3630"/>
    <s v="ESR Collimation - Optimize Local Optics for Collimation"/>
    <s v="6.06.03.02.01"/>
    <x v="0"/>
    <d v="2022-03-02T00:00:00"/>
    <d v="2022-04-26T00:00:00"/>
    <s v="glayden"/>
    <s v="drees"/>
    <n v="0"/>
    <s v="EDIA"/>
    <s v="C"/>
    <s v="Labor"/>
    <s v="OPC"/>
    <m/>
    <s v="BNL"/>
    <s v="ACD"/>
    <s v="AD"/>
    <x v="11"/>
    <m/>
    <m/>
    <m/>
    <m/>
    <m/>
    <m/>
    <m/>
    <m/>
    <m/>
    <m/>
    <m/>
    <m/>
    <m/>
    <m/>
    <m/>
    <m/>
    <m/>
    <m/>
    <m/>
    <x v="0"/>
    <x v="0"/>
    <m/>
  </r>
  <r>
    <s v=""/>
    <s v=" IR_0301_3570"/>
    <s v="HSR Collimation - Perform Tracking Simulations"/>
    <s v="6.06.03.02.01"/>
    <x v="0"/>
    <d v="2022-04-27T00:00:00"/>
    <d v="2022-06-22T00:00:00"/>
    <s v="glayden"/>
    <s v="drees"/>
    <n v="0"/>
    <s v="EDIA"/>
    <s v="C"/>
    <s v="Labor"/>
    <s v="TEC"/>
    <m/>
    <s v="BNL"/>
    <s v="PED"/>
    <s v="AD"/>
    <x v="11"/>
    <m/>
    <m/>
    <m/>
    <m/>
    <m/>
    <m/>
    <m/>
    <m/>
    <m/>
    <m/>
    <m/>
    <m/>
    <m/>
    <m/>
    <m/>
    <m/>
    <m/>
    <m/>
    <m/>
    <x v="0"/>
    <x v="0"/>
    <m/>
  </r>
  <r>
    <s v=""/>
    <s v=" IR_0301_3640"/>
    <s v="ESR Collimation - Perform Tracking Simulations"/>
    <s v="6.06.03.02.01"/>
    <x v="0"/>
    <d v="2022-06-23T00:00:00"/>
    <d v="2022-08-18T00:00:00"/>
    <s v="glayden"/>
    <s v="drees"/>
    <n v="0"/>
    <s v="EDIA"/>
    <s v="C"/>
    <s v="Labor"/>
    <s v="TEC"/>
    <m/>
    <s v="BNL"/>
    <s v="PED"/>
    <s v="AD"/>
    <x v="11"/>
    <m/>
    <m/>
    <m/>
    <m/>
    <m/>
    <m/>
    <m/>
    <m/>
    <m/>
    <m/>
    <m/>
    <m/>
    <m/>
    <m/>
    <m/>
    <m/>
    <m/>
    <m/>
    <m/>
    <x v="0"/>
    <x v="0"/>
    <m/>
  </r>
  <r>
    <s v=""/>
    <s v=" RD1_0307_3920"/>
    <s v="Diagnostic and instruments - Pre-Assembly and Test [Individual Testing]"/>
    <s v="6.02.03.07"/>
    <x v="0"/>
    <d v="2024-01-10T00:00:00"/>
    <d v="2024-04-04T00:00:00"/>
    <s v="apatil"/>
    <s v="wange"/>
    <n v="62325.919999999998"/>
    <s v="EDIA"/>
    <s v="C"/>
    <s v="Labor"/>
    <s v="OPC"/>
    <m/>
    <s v="BNL"/>
    <s v="R&amp;D"/>
    <s v="AD"/>
    <x v="3"/>
    <m/>
    <m/>
    <m/>
    <m/>
    <m/>
    <m/>
    <m/>
    <m/>
    <n v="62325.919999999998"/>
    <m/>
    <m/>
    <m/>
    <m/>
    <m/>
    <m/>
    <m/>
    <m/>
    <m/>
    <m/>
    <x v="0"/>
    <x v="0"/>
    <m/>
  </r>
  <r>
    <s v=""/>
    <s v=" RD1_0307_3920"/>
    <s v="Diagnostic and instruments - Pre-Assembly and Test [Individual Testing]"/>
    <s v="6.02.03.07"/>
    <x v="0"/>
    <d v="2024-01-10T00:00:00"/>
    <d v="2024-04-04T00:00:00"/>
    <s v="apatil"/>
    <s v="wange"/>
    <n v="28360.84"/>
    <s v="EDIA"/>
    <s v="C"/>
    <s v="Labor"/>
    <s v="OPC"/>
    <m/>
    <s v="BNL"/>
    <s v="R&amp;D"/>
    <s v="AD"/>
    <x v="3"/>
    <m/>
    <m/>
    <m/>
    <m/>
    <m/>
    <m/>
    <m/>
    <m/>
    <n v="28360.84"/>
    <m/>
    <m/>
    <m/>
    <m/>
    <m/>
    <m/>
    <m/>
    <m/>
    <m/>
    <m/>
    <x v="0"/>
    <x v="0"/>
    <m/>
  </r>
  <r>
    <s v=""/>
    <s v=" RD1_0307_3920"/>
    <s v="Diagnostic and instruments - Pre-Assembly and Test [Individual Testing]"/>
    <s v="6.02.03.07"/>
    <x v="0"/>
    <d v="2024-01-10T00:00:00"/>
    <d v="2024-04-04T00:00:00"/>
    <s v="apatil"/>
    <s v="wange"/>
    <n v="46487.53"/>
    <s v="EDIA"/>
    <s v="C"/>
    <s v="Labor"/>
    <s v="OPC"/>
    <m/>
    <s v="BNL"/>
    <s v="R&amp;D"/>
    <s v="AD"/>
    <x v="3"/>
    <m/>
    <m/>
    <m/>
    <m/>
    <m/>
    <m/>
    <m/>
    <m/>
    <n v="46487.53"/>
    <m/>
    <m/>
    <m/>
    <m/>
    <m/>
    <m/>
    <m/>
    <m/>
    <m/>
    <m/>
    <x v="0"/>
    <x v="0"/>
    <m/>
  </r>
  <r>
    <s v=""/>
    <s v=" RD1_0307_3940"/>
    <s v="Diagnostic and instruments - Final Test [on beamline]"/>
    <s v="6.02.03.07"/>
    <x v="0"/>
    <d v="2025-01-24T00:00:00"/>
    <d v="2025-03-28T00:00:00"/>
    <s v="apatil"/>
    <s v="wange"/>
    <n v="64507.32"/>
    <s v="EDIA"/>
    <s v="C"/>
    <s v="Labor"/>
    <s v="OPC"/>
    <m/>
    <s v="BNL"/>
    <s v="R&amp;D"/>
    <s v="AD"/>
    <x v="3"/>
    <m/>
    <m/>
    <m/>
    <m/>
    <m/>
    <m/>
    <m/>
    <m/>
    <m/>
    <n v="64507.32"/>
    <m/>
    <m/>
    <m/>
    <m/>
    <m/>
    <m/>
    <m/>
    <m/>
    <m/>
    <x v="0"/>
    <x v="0"/>
    <m/>
  </r>
  <r>
    <s v=""/>
    <s v=" RD1_0307_3940"/>
    <s v="Diagnostic and instruments - Final Test [on beamline]"/>
    <s v="6.02.03.07"/>
    <x v="0"/>
    <d v="2025-01-24T00:00:00"/>
    <d v="2025-03-28T00:00:00"/>
    <s v="apatil"/>
    <s v="wange"/>
    <n v="29353.47"/>
    <s v="EDIA"/>
    <s v="C"/>
    <s v="Labor"/>
    <s v="OPC"/>
    <m/>
    <s v="BNL"/>
    <s v="R&amp;D"/>
    <s v="AD"/>
    <x v="3"/>
    <m/>
    <m/>
    <m/>
    <m/>
    <m/>
    <m/>
    <m/>
    <m/>
    <m/>
    <n v="29353.47"/>
    <m/>
    <m/>
    <m/>
    <m/>
    <m/>
    <m/>
    <m/>
    <m/>
    <m/>
    <x v="0"/>
    <x v="0"/>
    <m/>
  </r>
  <r>
    <s v=""/>
    <s v=" RD1_0307_3940"/>
    <s v="Diagnostic and instruments - Final Test [on beamline]"/>
    <s v="6.02.03.07"/>
    <x v="0"/>
    <d v="2025-01-24T00:00:00"/>
    <d v="2025-03-28T00:00:00"/>
    <s v="apatil"/>
    <s v="wange"/>
    <n v="48114.59"/>
    <s v="EDIA"/>
    <s v="C"/>
    <s v="Labor"/>
    <s v="OPC"/>
    <m/>
    <s v="BNL"/>
    <s v="R&amp;D"/>
    <s v="AD"/>
    <x v="3"/>
    <m/>
    <m/>
    <m/>
    <m/>
    <m/>
    <m/>
    <m/>
    <m/>
    <m/>
    <n v="48114.59"/>
    <m/>
    <m/>
    <m/>
    <m/>
    <m/>
    <m/>
    <m/>
    <m/>
    <m/>
    <x v="0"/>
    <x v="0"/>
    <m/>
  </r>
  <r>
    <s v=""/>
    <s v=" RD_0100_1240"/>
    <s v="Accelerator Development and R&amp;D - Travel - FY22"/>
    <s v="6.02.01"/>
    <x v="0"/>
    <d v="2021-10-01T00:00:00"/>
    <d v="2022-09-30T00:00:00"/>
    <s v="apatil"/>
    <s v="blaskiewicz"/>
    <n v="0"/>
    <s v="EDIA"/>
    <s v="A"/>
    <s v="Nonlabor"/>
    <s v="OPC"/>
    <m/>
    <s v="BNL"/>
    <s v="R&amp;D"/>
    <s v="AD"/>
    <x v="0"/>
    <s v="T"/>
    <m/>
    <m/>
    <m/>
    <m/>
    <m/>
    <m/>
    <m/>
    <m/>
    <m/>
    <m/>
    <m/>
    <m/>
    <m/>
    <m/>
    <m/>
    <m/>
    <m/>
    <m/>
    <x v="0"/>
    <x v="0"/>
    <m/>
  </r>
  <r>
    <s v=""/>
    <s v=" RD_0100_1260"/>
    <s v="Accelerator Development and R&amp;D - Travel - FY23"/>
    <s v="6.02.01"/>
    <x v="1"/>
    <d v="2022-10-03T00:00:00"/>
    <d v="2023-09-29T00:00:00"/>
    <s v="apatil"/>
    <s v="blaskiewicz"/>
    <n v="115677.67"/>
    <s v="EDIA"/>
    <s v="A"/>
    <s v="Nonlabor"/>
    <s v="OPC"/>
    <m/>
    <s v="BNL"/>
    <s v="R&amp;D"/>
    <s v="AD"/>
    <x v="0"/>
    <s v="T"/>
    <m/>
    <m/>
    <m/>
    <m/>
    <m/>
    <m/>
    <n v="115677.67"/>
    <m/>
    <m/>
    <m/>
    <m/>
    <m/>
    <m/>
    <m/>
    <m/>
    <m/>
    <m/>
    <m/>
    <x v="0"/>
    <x v="0"/>
    <m/>
  </r>
  <r>
    <s v=""/>
    <s v=" RD_0100_1280"/>
    <s v="Accelerator Development and R&amp;D - Travel - FY24"/>
    <s v="6.02.01"/>
    <x v="1"/>
    <d v="2023-10-02T00:00:00"/>
    <d v="2024-09-30T00:00:00"/>
    <s v="apatil"/>
    <s v="blaskiewicz"/>
    <n v="118338.26"/>
    <s v="EDIA"/>
    <s v="A"/>
    <s v="Nonlabor"/>
    <s v="TEC"/>
    <m/>
    <s v="BNL"/>
    <s v="PED"/>
    <s v="AD"/>
    <x v="0"/>
    <s v="T"/>
    <m/>
    <m/>
    <m/>
    <m/>
    <m/>
    <m/>
    <m/>
    <n v="118338.26"/>
    <m/>
    <m/>
    <m/>
    <m/>
    <m/>
    <m/>
    <m/>
    <m/>
    <m/>
    <m/>
    <x v="0"/>
    <x v="0"/>
    <m/>
  </r>
  <r>
    <s v=""/>
    <s v=" RD_0100_1300"/>
    <s v="Accelerator Development and R&amp;D - Travel - FY25"/>
    <s v="6.02.01"/>
    <x v="0"/>
    <d v="2024-10-01T00:00:00"/>
    <d v="2025-09-30T00:00:00"/>
    <s v="apatil"/>
    <s v="blaskiewicz"/>
    <n v="121060.02"/>
    <s v="EDIA"/>
    <s v="A"/>
    <s v="Nonlabor"/>
    <s v="TEC"/>
    <m/>
    <s v="BNL"/>
    <s v="PED"/>
    <s v="AD"/>
    <x v="0"/>
    <s v="T"/>
    <m/>
    <m/>
    <m/>
    <m/>
    <m/>
    <m/>
    <m/>
    <m/>
    <n v="121060.02"/>
    <m/>
    <m/>
    <m/>
    <m/>
    <m/>
    <m/>
    <m/>
    <m/>
    <m/>
    <x v="0"/>
    <x v="0"/>
    <m/>
  </r>
  <r>
    <s v=""/>
    <s v=" RD_0100_1320"/>
    <s v="Accelerator Development and R&amp;D - Travel - FY26"/>
    <s v="6.02.01"/>
    <x v="0"/>
    <d v="2025-10-01T00:00:00"/>
    <d v="2026-09-30T00:00:00"/>
    <s v="apatil"/>
    <s v="blaskiewicz"/>
    <n v="123844.42"/>
    <s v="EDIA"/>
    <s v="A"/>
    <s v="Nonlabor"/>
    <s v="TEC"/>
    <m/>
    <s v="BNL"/>
    <s v="PED"/>
    <s v="AD"/>
    <x v="0"/>
    <s v="T"/>
    <m/>
    <m/>
    <m/>
    <m/>
    <m/>
    <m/>
    <m/>
    <m/>
    <m/>
    <n v="123844.42"/>
    <m/>
    <m/>
    <m/>
    <m/>
    <m/>
    <m/>
    <m/>
    <m/>
    <x v="0"/>
    <x v="0"/>
    <m/>
  </r>
  <r>
    <s v=""/>
    <s v=" RD_0100_1340"/>
    <s v="Accelerator Development and R&amp;D - Travel - FY27"/>
    <s v="6.02.01"/>
    <x v="0"/>
    <d v="2026-10-01T00:00:00"/>
    <d v="2027-09-30T00:00:00"/>
    <s v="apatil"/>
    <s v="blaskiewicz"/>
    <n v="126692.81"/>
    <s v="EDIA"/>
    <s v="A"/>
    <s v="Nonlabor"/>
    <s v="TEC"/>
    <m/>
    <s v="BNL"/>
    <s v="Const"/>
    <s v="AD"/>
    <x v="0"/>
    <s v="T"/>
    <m/>
    <m/>
    <m/>
    <m/>
    <m/>
    <m/>
    <m/>
    <m/>
    <m/>
    <m/>
    <n v="126692.81"/>
    <m/>
    <m/>
    <m/>
    <m/>
    <m/>
    <m/>
    <m/>
    <x v="0"/>
    <x v="0"/>
    <m/>
  </r>
  <r>
    <s v=""/>
    <s v=" RD_0100_1360"/>
    <s v="Accelerator Development and R&amp;D - Travel - FY28"/>
    <s v="6.02.01"/>
    <x v="0"/>
    <d v="2027-10-01T00:00:00"/>
    <d v="2028-09-29T00:00:00"/>
    <s v="apatil"/>
    <s v="blaskiewicz"/>
    <n v="129606.75"/>
    <s v="EDIA"/>
    <s v="A"/>
    <s v="Nonlabor"/>
    <s v="TEC"/>
    <m/>
    <s v="BNL"/>
    <s v="Const"/>
    <s v="AD"/>
    <x v="0"/>
    <s v="T"/>
    <m/>
    <m/>
    <m/>
    <m/>
    <m/>
    <m/>
    <m/>
    <m/>
    <m/>
    <m/>
    <m/>
    <n v="129606.75"/>
    <m/>
    <m/>
    <m/>
    <m/>
    <m/>
    <m/>
    <x v="0"/>
    <x v="0"/>
    <m/>
  </r>
  <r>
    <s v=""/>
    <s v=" RD_0100_1380"/>
    <s v="Accelerator Development and R&amp;D - Travel - FY29"/>
    <s v="6.02.01"/>
    <x v="0"/>
    <d v="2028-10-02T00:00:00"/>
    <d v="2029-09-28T00:00:00"/>
    <s v="apatil"/>
    <s v="blaskiewicz"/>
    <n v="132587.75"/>
    <s v="EDIA"/>
    <s v="A"/>
    <s v="Nonlabor"/>
    <s v="OPC"/>
    <m/>
    <s v="BNL"/>
    <s v="Pre-Ops"/>
    <s v="AD"/>
    <x v="0"/>
    <s v="T"/>
    <m/>
    <m/>
    <m/>
    <m/>
    <m/>
    <m/>
    <m/>
    <m/>
    <m/>
    <m/>
    <m/>
    <m/>
    <n v="132587.75"/>
    <m/>
    <m/>
    <m/>
    <m/>
    <m/>
    <x v="0"/>
    <x v="0"/>
    <m/>
  </r>
  <r>
    <s v=""/>
    <s v=" RD_0100_1400"/>
    <s v="Accelerator Development and R&amp;D - Travel - FY30"/>
    <s v="6.02.01"/>
    <x v="0"/>
    <d v="2029-10-01T00:00:00"/>
    <d v="1930-09-30T00:00:00"/>
    <s v="apatil"/>
    <s v="blaskiewicz"/>
    <n v="135637.22"/>
    <s v="EDIA"/>
    <s v="A"/>
    <s v="Nonlabor"/>
    <s v="OPC"/>
    <m/>
    <s v="BNL"/>
    <s v="Pre-Ops"/>
    <s v="AD"/>
    <x v="0"/>
    <s v="T"/>
    <m/>
    <m/>
    <m/>
    <m/>
    <m/>
    <m/>
    <m/>
    <m/>
    <m/>
    <m/>
    <m/>
    <m/>
    <m/>
    <n v="135637.22"/>
    <m/>
    <m/>
    <m/>
    <m/>
    <x v="0"/>
    <x v="0"/>
    <m/>
  </r>
  <r>
    <s v=""/>
    <s v=" RD_0100_1420"/>
    <s v="Accelerator Development and R&amp;D - Travel - FY31"/>
    <s v="6.02.01"/>
    <x v="0"/>
    <d v="1930-10-01T00:00:00"/>
    <d v="1931-09-30T00:00:00"/>
    <s v="apatil"/>
    <s v="blaskiewicz"/>
    <n v="138756.9"/>
    <s v="EDIA"/>
    <s v="A"/>
    <s v="Nonlabor"/>
    <s v="OPC"/>
    <m/>
    <s v="BNL"/>
    <s v="Pre-Ops"/>
    <s v="AD"/>
    <x v="0"/>
    <s v="T"/>
    <m/>
    <m/>
    <m/>
    <m/>
    <m/>
    <m/>
    <m/>
    <m/>
    <m/>
    <m/>
    <m/>
    <m/>
    <m/>
    <m/>
    <n v="138756.9"/>
    <m/>
    <m/>
    <m/>
    <x v="0"/>
    <x v="0"/>
    <m/>
  </r>
  <r>
    <s v=""/>
    <s v=" IF_2102_1126"/>
    <s v="A/E Design - Preliminary Design Report Submittal / Begin Cost reconciliation process with CM/GC input"/>
    <s v="6.11.01.04"/>
    <x v="1"/>
    <d v="2023-11-13T00:00:00"/>
    <d v="2024-03-25T00:00:00"/>
    <s v="apatil"/>
    <s v="cfolz"/>
    <n v="0"/>
    <s v="EDIA"/>
    <s v="C"/>
    <s v="Nonlabor"/>
    <s v="TEC"/>
    <m/>
    <s v="BNL"/>
    <s v="PED"/>
    <s v="INF"/>
    <x v="11"/>
    <s v="D.APP19.A"/>
    <s v="APP00034"/>
    <m/>
    <m/>
    <m/>
    <m/>
    <m/>
    <m/>
    <m/>
    <m/>
    <m/>
    <m/>
    <m/>
    <m/>
    <m/>
    <m/>
    <m/>
    <m/>
    <m/>
    <x v="0"/>
    <x v="0"/>
    <m/>
  </r>
  <r>
    <s v=""/>
    <s v=" RD_0302_1232"/>
    <s v="Demonstate Reduced Laser noise and resulting e-beam up to 350kV"/>
    <s v="6.02.03.02"/>
    <x v="1"/>
    <d v="2022-10-03T00:00:00"/>
    <d v="2022-10-28T00:00:00"/>
    <s v="glayden"/>
    <s v="skaritka"/>
    <n v="5855.72"/>
    <s v="EDIA"/>
    <s v="C"/>
    <s v="Labor"/>
    <s v="OPC"/>
    <m/>
    <s v="BNL"/>
    <s v="R&amp;D"/>
    <s v="AD"/>
    <x v="3"/>
    <m/>
    <m/>
    <m/>
    <m/>
    <m/>
    <m/>
    <m/>
    <n v="5855.72"/>
    <m/>
    <m/>
    <m/>
    <m/>
    <m/>
    <m/>
    <m/>
    <m/>
    <m/>
    <m/>
    <m/>
    <x v="0"/>
    <x v="0"/>
    <m/>
  </r>
  <r>
    <s v=""/>
    <s v=" RD_0302_1230"/>
    <s v="Strained Super Lattice Cathode Lifetime with Polarized Beams"/>
    <s v="6.02.03.02"/>
    <x v="1"/>
    <d v="2022-10-03T00:00:00"/>
    <d v="2023-02-09T00:00:00"/>
    <s v="glayden"/>
    <s v="skaritka"/>
    <n v="9658.14"/>
    <s v="EDIA"/>
    <s v="C"/>
    <s v="Labor"/>
    <s v="OPC"/>
    <m/>
    <s v="BNL"/>
    <s v="R&amp;D"/>
    <s v="AD"/>
    <x v="3"/>
    <m/>
    <m/>
    <m/>
    <m/>
    <m/>
    <m/>
    <m/>
    <n v="9658.14"/>
    <m/>
    <m/>
    <m/>
    <m/>
    <m/>
    <m/>
    <m/>
    <m/>
    <m/>
    <m/>
    <m/>
    <x v="0"/>
    <x v="0"/>
    <m/>
  </r>
  <r>
    <s v=""/>
    <s v=" RD_0303_1080"/>
    <s v="SC Strand - R&amp;D Magnets - Specs and SOW / APP"/>
    <s v="6.02.03.03.02"/>
    <x v="0"/>
    <d v="2022-10-03T00:00:00"/>
    <d v="2023-01-31T00:00:00"/>
    <s v="jtolle"/>
    <s v="hwitte"/>
    <n v="6372.14"/>
    <s v="EDIA"/>
    <s v="C"/>
    <s v="Labor"/>
    <s v="OPC"/>
    <m/>
    <s v="BNL"/>
    <s v="R&amp;D"/>
    <s v="SC_MAG"/>
    <x v="3"/>
    <s v="P.S424"/>
    <m/>
    <m/>
    <m/>
    <m/>
    <m/>
    <m/>
    <n v="6372.14"/>
    <m/>
    <m/>
    <m/>
    <m/>
    <m/>
    <m/>
    <m/>
    <m/>
    <m/>
    <m/>
    <m/>
    <x v="0"/>
    <x v="0"/>
    <m/>
  </r>
  <r>
    <s v=""/>
    <s v=" RD_0303_1068"/>
    <s v="R&amp;D Strand Testing Material - Specs and SOW"/>
    <s v="6.02.03.03.02"/>
    <x v="0"/>
    <d v="2023-02-01T00:00:00"/>
    <d v="2023-03-29T00:00:00"/>
    <s v="jtolle"/>
    <s v="hwitte"/>
    <n v="6372.14"/>
    <s v="EDIA"/>
    <s v="C"/>
    <s v="Labor"/>
    <s v="OPC"/>
    <m/>
    <s v="BNL"/>
    <s v="R&amp;D"/>
    <s v="SC_MAG"/>
    <x v="3"/>
    <s v="P.S411"/>
    <m/>
    <m/>
    <m/>
    <m/>
    <m/>
    <m/>
    <n v="6372.14"/>
    <m/>
    <m/>
    <m/>
    <m/>
    <m/>
    <m/>
    <m/>
    <m/>
    <m/>
    <m/>
    <m/>
    <x v="0"/>
    <x v="0"/>
    <m/>
  </r>
  <r>
    <s v=""/>
    <s v=" RD_0303_1074"/>
    <s v="Cable - R&amp;D Cabling Test Material - Specs and SOW"/>
    <s v="6.02.03.03.02"/>
    <x v="0"/>
    <d v="2023-03-30T00:00:00"/>
    <d v="2023-05-24T00:00:00"/>
    <s v="jtolle"/>
    <s v="hwitte"/>
    <n v="6372.14"/>
    <s v="EDIA"/>
    <s v="C"/>
    <s v="Labor"/>
    <s v="OPC"/>
    <m/>
    <s v="BNL"/>
    <s v="R&amp;D"/>
    <s v="SC_MAG"/>
    <x v="3"/>
    <s v="P.S412"/>
    <m/>
    <m/>
    <m/>
    <m/>
    <m/>
    <m/>
    <n v="6372.14"/>
    <m/>
    <m/>
    <m/>
    <m/>
    <m/>
    <m/>
    <m/>
    <m/>
    <m/>
    <m/>
    <m/>
    <x v="0"/>
    <x v="0"/>
    <m/>
  </r>
  <r>
    <s v=""/>
    <s v=" RD_0303_1074"/>
    <s v="Cable - R&amp;D Cabling Test Material - Specs and SOW"/>
    <s v="6.02.03.03.02"/>
    <x v="0"/>
    <d v="2023-03-30T00:00:00"/>
    <d v="2023-05-24T00:00:00"/>
    <s v="jtolle"/>
    <s v="hwitte"/>
    <n v="6532.93"/>
    <s v="EDIA"/>
    <s v="C"/>
    <s v="Labor"/>
    <s v="OPC"/>
    <m/>
    <s v="BNL"/>
    <s v="R&amp;D"/>
    <s v="SC_MAG"/>
    <x v="3"/>
    <s v="P.S412"/>
    <m/>
    <m/>
    <m/>
    <m/>
    <m/>
    <m/>
    <n v="6532.93"/>
    <m/>
    <m/>
    <m/>
    <m/>
    <m/>
    <m/>
    <m/>
    <m/>
    <m/>
    <m/>
    <m/>
    <x v="0"/>
    <x v="0"/>
    <m/>
  </r>
  <r>
    <s v=""/>
    <s v=" RD_0303_1068"/>
    <s v="R&amp;D Strand Testing Material - Specs and SOW"/>
    <s v="6.02.03.03.02"/>
    <x v="0"/>
    <d v="2023-02-01T00:00:00"/>
    <d v="2023-03-29T00:00:00"/>
    <s v="jtolle"/>
    <s v="hwitte"/>
    <n v="6532.93"/>
    <s v="EDIA"/>
    <s v="C"/>
    <s v="Labor"/>
    <s v="OPC"/>
    <m/>
    <s v="BNL"/>
    <s v="R&amp;D"/>
    <s v="SC_MAG"/>
    <x v="3"/>
    <s v="P.S411"/>
    <m/>
    <m/>
    <m/>
    <m/>
    <m/>
    <m/>
    <n v="6532.93"/>
    <m/>
    <m/>
    <m/>
    <m/>
    <m/>
    <m/>
    <m/>
    <m/>
    <m/>
    <m/>
    <m/>
    <x v="0"/>
    <x v="0"/>
    <m/>
  </r>
  <r>
    <s v=""/>
    <s v=" RD_0303_1080"/>
    <s v="SC Strand - R&amp;D Magnets - Specs and SOW / APP"/>
    <s v="6.02.03.03.02"/>
    <x v="0"/>
    <d v="2022-10-03T00:00:00"/>
    <d v="2023-01-31T00:00:00"/>
    <s v="jtolle"/>
    <s v="hwitte"/>
    <n v="6532.93"/>
    <s v="EDIA"/>
    <s v="C"/>
    <s v="Labor"/>
    <s v="OPC"/>
    <m/>
    <s v="BNL"/>
    <s v="R&amp;D"/>
    <s v="SC_MAG"/>
    <x v="3"/>
    <s v="P.S424"/>
    <m/>
    <m/>
    <m/>
    <m/>
    <m/>
    <m/>
    <n v="6532.93"/>
    <m/>
    <m/>
    <m/>
    <m/>
    <m/>
    <m/>
    <m/>
    <m/>
    <m/>
    <m/>
    <m/>
    <x v="0"/>
    <x v="0"/>
    <m/>
  </r>
  <r>
    <s v=""/>
    <s v=" RD_0201_1671"/>
    <s v="Develop viable emittance generation scheme - JLAB"/>
    <s v="6.02.02.01"/>
    <x v="0"/>
    <d v="2021-10-01T00:00:00"/>
    <d v="2022-02-14T00:00:00"/>
    <s v="pkessler"/>
    <s v="montagc"/>
    <n v="0"/>
    <s v="EDIA"/>
    <s v="C"/>
    <s v="Labor"/>
    <s v="OPC"/>
    <m/>
    <s v="JLAB"/>
    <s v="ACD"/>
    <s v="AD"/>
    <x v="1"/>
    <m/>
    <m/>
    <m/>
    <m/>
    <m/>
    <m/>
    <m/>
    <m/>
    <m/>
    <m/>
    <m/>
    <m/>
    <m/>
    <m/>
    <m/>
    <m/>
    <m/>
    <m/>
    <m/>
    <x v="0"/>
    <x v="0"/>
    <m/>
  </r>
  <r>
    <s v=""/>
    <s v=" RD_0201_1701"/>
    <s v="Evaluate compact spin rotator design - JLAB"/>
    <s v="6.02.02.01"/>
    <x v="0"/>
    <d v="2021-10-01T00:00:00"/>
    <d v="2022-06-22T00:00:00"/>
    <s v="pkessler"/>
    <s v="montagc"/>
    <n v="0"/>
    <s v="EDIA"/>
    <s v="C"/>
    <s v="Labor"/>
    <s v="OPC"/>
    <m/>
    <s v="JLAB"/>
    <s v="ACD"/>
    <s v="AD"/>
    <x v="1"/>
    <m/>
    <m/>
    <m/>
    <m/>
    <m/>
    <m/>
    <m/>
    <m/>
    <m/>
    <m/>
    <m/>
    <m/>
    <m/>
    <m/>
    <m/>
    <m/>
    <m/>
    <m/>
    <m/>
    <x v="0"/>
    <x v="0"/>
    <m/>
  </r>
  <r>
    <s v=""/>
    <s v=" RD_0201_1706"/>
    <s v="Spin matching including detector solenoid and IR Solenoid Compensation - JLAB"/>
    <s v="6.02.02.01"/>
    <x v="0"/>
    <d v="2022-10-03T00:00:00"/>
    <d v="2023-09-29T00:00:00"/>
    <s v="pkessler"/>
    <s v="montagc"/>
    <n v="44410.82"/>
    <s v="EDIA"/>
    <s v="C"/>
    <s v="Labor"/>
    <s v="TEC"/>
    <m/>
    <s v="JLAB"/>
    <s v="PED.Design"/>
    <s v="AD"/>
    <x v="1"/>
    <m/>
    <m/>
    <m/>
    <m/>
    <m/>
    <m/>
    <m/>
    <n v="44410.82"/>
    <m/>
    <m/>
    <m/>
    <m/>
    <m/>
    <m/>
    <m/>
    <m/>
    <m/>
    <m/>
    <m/>
    <x v="0"/>
    <x v="0"/>
    <m/>
  </r>
  <r>
    <s v=""/>
    <s v=" RD_0201_1843"/>
    <s v="Design IR mock-up for IR8 - JLAB - FY22"/>
    <s v="6.02.02.01"/>
    <x v="0"/>
    <d v="2021-10-01T00:00:00"/>
    <d v="2022-03-29T00:00:00"/>
    <s v="pkessler"/>
    <s v="montagc"/>
    <n v="0"/>
    <s v="EDIA"/>
    <s v="C"/>
    <s v="Labor"/>
    <s v="OPC"/>
    <m/>
    <s v="JLAB"/>
    <s v="ACD"/>
    <s v="AD"/>
    <x v="1"/>
    <m/>
    <m/>
    <m/>
    <m/>
    <m/>
    <m/>
    <m/>
    <m/>
    <m/>
    <m/>
    <m/>
    <m/>
    <m/>
    <m/>
    <m/>
    <m/>
    <m/>
    <m/>
    <m/>
    <x v="0"/>
    <x v="0"/>
    <m/>
  </r>
  <r>
    <s v=""/>
    <s v=" IR_0301_3730"/>
    <s v="ESR MPS - Enhance Design Maturity Based on Simulation Findings"/>
    <s v="6.06.03.01.01"/>
    <x v="0"/>
    <d v="2022-12-30T00:00:00"/>
    <d v="2023-08-02T00:00:00"/>
    <s v="glayden"/>
    <s v="drees"/>
    <n v="13515.7"/>
    <s v="EDIA"/>
    <s v="C"/>
    <s v="Labor"/>
    <s v="TEC"/>
    <m/>
    <s v="BNL"/>
    <s v="PED"/>
    <s v="AD"/>
    <x v="11"/>
    <m/>
    <m/>
    <m/>
    <m/>
    <m/>
    <m/>
    <m/>
    <n v="13515.7"/>
    <m/>
    <m/>
    <m/>
    <m/>
    <m/>
    <m/>
    <m/>
    <m/>
    <m/>
    <m/>
    <m/>
    <x v="0"/>
    <x v="0"/>
    <m/>
  </r>
  <r>
    <s v=""/>
    <s v=" IR_0301_3730"/>
    <s v="ESR MPS - Enhance Design Maturity Based on Simulation Findings"/>
    <s v="6.06.03.01.01"/>
    <x v="0"/>
    <d v="2022-12-30T00:00:00"/>
    <d v="2023-08-02T00:00:00"/>
    <s v="glayden"/>
    <s v="drees"/>
    <n v="9799.39"/>
    <s v="EDIA"/>
    <s v="C"/>
    <s v="Labor"/>
    <s v="TEC"/>
    <m/>
    <s v="BNL"/>
    <s v="PED"/>
    <s v="AD"/>
    <x v="11"/>
    <m/>
    <m/>
    <m/>
    <m/>
    <m/>
    <m/>
    <m/>
    <n v="9799.39"/>
    <m/>
    <m/>
    <m/>
    <m/>
    <m/>
    <m/>
    <m/>
    <m/>
    <m/>
    <m/>
    <m/>
    <x v="0"/>
    <x v="0"/>
    <m/>
  </r>
  <r>
    <s v=""/>
    <s v=" HR_0201_0990"/>
    <s v="Path Length Variation Magnets - Mechanical Layout"/>
    <s v="6.05.02.01"/>
    <x v="0"/>
    <d v="2022-10-03T00:00:00"/>
    <d v="2022-11-01T00:00:00"/>
    <s v="jtolle"/>
    <s v="mahler"/>
    <n v="34887.449999999997"/>
    <s v="EDIA"/>
    <s v="C"/>
    <s v="Labor"/>
    <s v="TEC"/>
    <m/>
    <s v="BNL"/>
    <s v="PED"/>
    <s v="NC_MAG"/>
    <x v="11"/>
    <s v="P.S350"/>
    <m/>
    <m/>
    <m/>
    <m/>
    <m/>
    <m/>
    <n v="34887.449999999997"/>
    <m/>
    <m/>
    <m/>
    <m/>
    <m/>
    <m/>
    <m/>
    <m/>
    <m/>
    <m/>
    <m/>
    <x v="0"/>
    <x v="0"/>
    <m/>
  </r>
  <r>
    <s v=""/>
    <s v=" RD_0201_1587"/>
    <s v="Dynamic aperture with two IRs - SLAC - FY22"/>
    <s v="6.02.02.01"/>
    <x v="0"/>
    <d v="2021-10-01T00:00:00"/>
    <d v="2022-09-30T00:00:00"/>
    <s v="apatil"/>
    <s v="montagc"/>
    <n v="0"/>
    <s v="EDIA"/>
    <s v="C"/>
    <s v="Labor"/>
    <s v="OPC"/>
    <m/>
    <s v="BNL"/>
    <s v="CDR"/>
    <s v="AD"/>
    <x v="1"/>
    <m/>
    <m/>
    <m/>
    <m/>
    <m/>
    <m/>
    <m/>
    <m/>
    <m/>
    <m/>
    <m/>
    <m/>
    <m/>
    <m/>
    <m/>
    <m/>
    <m/>
    <m/>
    <m/>
    <x v="0"/>
    <x v="0"/>
    <m/>
  </r>
  <r>
    <s v=""/>
    <s v=" RD_0201_2401"/>
    <s v="Establish Tolerances on Optics and Crab Cavity RF Noise - Berkley Lab"/>
    <s v="6.02.02.01"/>
    <x v="0"/>
    <d v="2022-10-03T00:00:00"/>
    <d v="2023-03-01T00:00:00"/>
    <s v="apatil"/>
    <s v="montagc"/>
    <n v="59214.43"/>
    <s v="EDIA"/>
    <s v="C"/>
    <s v="Labor"/>
    <s v="TEC"/>
    <m/>
    <s v="BNL"/>
    <s v="PED.Design"/>
    <s v="AD"/>
    <x v="1"/>
    <m/>
    <m/>
    <m/>
    <m/>
    <m/>
    <m/>
    <m/>
    <n v="59214.43"/>
    <m/>
    <m/>
    <m/>
    <m/>
    <m/>
    <m/>
    <m/>
    <m/>
    <m/>
    <m/>
    <m/>
    <x v="0"/>
    <x v="0"/>
    <m/>
  </r>
  <r>
    <s v=""/>
    <s v=" RD_0201_2401"/>
    <s v="Establish Tolerances on Optics and Crab Cavity RF Noise - Berkley Lab"/>
    <s v="6.02.02.01"/>
    <x v="0"/>
    <d v="2022-10-03T00:00:00"/>
    <d v="2023-03-01T00:00:00"/>
    <s v="apatil"/>
    <s v="montagc"/>
    <n v="88821.64"/>
    <s v="EDIA"/>
    <s v="C"/>
    <s v="Labor"/>
    <s v="TEC"/>
    <m/>
    <s v="BNL"/>
    <s v="PED.Design"/>
    <s v="AD"/>
    <x v="1"/>
    <m/>
    <m/>
    <m/>
    <m/>
    <m/>
    <m/>
    <m/>
    <n v="88821.64"/>
    <m/>
    <m/>
    <m/>
    <m/>
    <m/>
    <m/>
    <m/>
    <m/>
    <m/>
    <m/>
    <m/>
    <x v="0"/>
    <x v="0"/>
    <m/>
  </r>
  <r>
    <s v=""/>
    <s v=" RD_0201_2422.1"/>
    <s v="Beam-beam Code Development Sufficient for CD-3 - Berkley Lab - FY22"/>
    <s v="6.02.02.01"/>
    <x v="0"/>
    <d v="2021-10-01T00:00:00"/>
    <d v="2022-09-30T00:00:00"/>
    <s v="apatil"/>
    <s v="montagc"/>
    <n v="0"/>
    <s v="EDIA"/>
    <s v="C"/>
    <s v="Labor"/>
    <s v="OPC"/>
    <m/>
    <s v="BNL"/>
    <s v="ACD"/>
    <s v="AD"/>
    <x v="1"/>
    <m/>
    <m/>
    <m/>
    <m/>
    <m/>
    <m/>
    <m/>
    <m/>
    <m/>
    <m/>
    <m/>
    <m/>
    <m/>
    <m/>
    <m/>
    <m/>
    <m/>
    <m/>
    <m/>
    <x v="0"/>
    <x v="0"/>
    <m/>
  </r>
  <r>
    <s v=""/>
    <s v=" RD_0201_2424.1"/>
    <s v="Beam-beam Code Development Sufficient for CD-3 - Berkley Lab - FY24"/>
    <s v="6.02.02.01"/>
    <x v="0"/>
    <d v="2023-10-02T00:00:00"/>
    <d v="2024-09-30T00:00:00"/>
    <s v="apatil"/>
    <s v="montagc"/>
    <n v="77479.22"/>
    <s v="EDIA"/>
    <s v="C"/>
    <s v="Labor"/>
    <s v="TEC"/>
    <m/>
    <s v="BNL"/>
    <s v="PED.Design"/>
    <s v="AD"/>
    <x v="1"/>
    <m/>
    <m/>
    <m/>
    <m/>
    <m/>
    <m/>
    <m/>
    <m/>
    <n v="77479.22"/>
    <m/>
    <m/>
    <m/>
    <m/>
    <m/>
    <m/>
    <m/>
    <m/>
    <m/>
    <m/>
    <x v="0"/>
    <x v="0"/>
    <m/>
  </r>
  <r>
    <s v=""/>
    <s v=" RD_0201_2423.1"/>
    <s v="Beam-beam Code Development Sufficient for CD-3 - Berkley Lab - FY23"/>
    <s v="6.02.02.01"/>
    <x v="0"/>
    <d v="2022-10-03T00:00:00"/>
    <d v="2023-09-29T00:00:00"/>
    <s v="apatil"/>
    <s v="montagc"/>
    <n v="74859.149999999994"/>
    <s v="EDIA"/>
    <s v="C"/>
    <s v="Labor"/>
    <s v="TEC"/>
    <m/>
    <s v="BNL"/>
    <s v="PED.Design"/>
    <s v="AD"/>
    <x v="1"/>
    <m/>
    <m/>
    <m/>
    <m/>
    <m/>
    <m/>
    <m/>
    <n v="74859.149999999994"/>
    <n v="0"/>
    <m/>
    <m/>
    <m/>
    <m/>
    <m/>
    <m/>
    <m/>
    <m/>
    <m/>
    <m/>
    <x v="0"/>
    <x v="0"/>
    <m/>
  </r>
  <r>
    <s v=""/>
    <s v=" EJ_0202_2355"/>
    <s v="Testing and Commissioning of BBA PS System +/-5 A, +/-80 V"/>
    <s v="6.03.02.03"/>
    <x v="0"/>
    <d v="2025-12-24T00:00:00"/>
    <d v="2026-05-18T00:00:00"/>
    <s v="apatil"/>
    <s v="bruno"/>
    <n v="125755.26"/>
    <s v="CON"/>
    <s v="C"/>
    <s v="Labor"/>
    <s v="TEC"/>
    <m/>
    <s v="BNL"/>
    <s v="Const"/>
    <s v="PS"/>
    <x v="8"/>
    <m/>
    <m/>
    <m/>
    <m/>
    <m/>
    <m/>
    <m/>
    <m/>
    <m/>
    <m/>
    <n v="125755.26"/>
    <m/>
    <m/>
    <m/>
    <m/>
    <m/>
    <m/>
    <m/>
    <m/>
    <x v="0"/>
    <x v="0"/>
    <m/>
  </r>
  <r>
    <s v=""/>
    <s v=" EJ_0202_2355"/>
    <s v="Testing and Commissioning of BBA PS System +/-5 A, +/-80 V"/>
    <s v="6.03.02.03"/>
    <x v="0"/>
    <d v="2025-12-24T00:00:00"/>
    <d v="2026-05-18T00:00:00"/>
    <s v="apatil"/>
    <s v="bruno"/>
    <n v="82930.38"/>
    <s v="CON"/>
    <s v="C"/>
    <s v="Labor"/>
    <s v="TEC"/>
    <m/>
    <s v="BNL"/>
    <s v="Const"/>
    <s v="PS"/>
    <x v="8"/>
    <m/>
    <m/>
    <m/>
    <m/>
    <m/>
    <m/>
    <m/>
    <m/>
    <m/>
    <m/>
    <n v="82930.38"/>
    <m/>
    <m/>
    <m/>
    <m/>
    <m/>
    <m/>
    <m/>
    <m/>
    <x v="0"/>
    <x v="0"/>
    <m/>
  </r>
  <r>
    <s v=""/>
    <s v=" AIF_0303_1160"/>
    <s v="Unit Substation Xfmrs for Buildings - Fabrication &amp; Delivery - Bldg 1001A - 1500kVA"/>
    <s v="6.11.03.03"/>
    <x v="0"/>
    <d v="2024-11-14T00:00:00"/>
    <d v="2026-11-13T00:00:00"/>
    <s v="apatil"/>
    <s v="nehring"/>
    <n v="712673.35"/>
    <s v="CON"/>
    <s v="C"/>
    <s v="Nonlabor"/>
    <s v="TEC"/>
    <s v="CD-3A"/>
    <s v="BNL"/>
    <s v="Const"/>
    <s v="INF"/>
    <x v="9"/>
    <s v="D.APP32"/>
    <s v="APP00067"/>
    <m/>
    <m/>
    <m/>
    <m/>
    <m/>
    <m/>
    <m/>
    <n v="313576.28000000003"/>
    <n v="356336.68"/>
    <n v="42760.4"/>
    <m/>
    <m/>
    <m/>
    <m/>
    <m/>
    <m/>
    <m/>
    <x v="0"/>
    <x v="0"/>
    <m/>
  </r>
  <r>
    <s v=""/>
    <s v=" AIF_0303_1240"/>
    <s v="Unit Substation Xfmrs for Buildings - Fabrication &amp; Delivery - Bldg 1003A - 1500kVA"/>
    <s v="6.11.03.03"/>
    <x v="0"/>
    <d v="2024-11-14T00:00:00"/>
    <d v="2026-11-13T00:00:00"/>
    <s v="apatil"/>
    <s v="nehring"/>
    <n v="712673.35"/>
    <s v="CON"/>
    <s v="C"/>
    <s v="Nonlabor"/>
    <s v="TEC"/>
    <s v="CD-3A"/>
    <s v="BNL"/>
    <s v="Const"/>
    <s v="INF"/>
    <x v="9"/>
    <s v="D.APP32"/>
    <s v="APP00067"/>
    <m/>
    <m/>
    <m/>
    <m/>
    <m/>
    <m/>
    <m/>
    <n v="313576.28000000003"/>
    <n v="356336.68"/>
    <n v="42760.4"/>
    <m/>
    <m/>
    <m/>
    <m/>
    <m/>
    <m/>
    <m/>
    <x v="0"/>
    <x v="0"/>
    <m/>
  </r>
  <r>
    <s v=""/>
    <s v=" AIF_0303_1260"/>
    <s v="Unit Substation Xfmrs for Buildings - Fabrication &amp; Delivery - Bldg 1004G - 1500kVA"/>
    <s v="6.11.03.03"/>
    <x v="0"/>
    <d v="2024-11-14T00:00:00"/>
    <d v="2026-11-13T00:00:00"/>
    <s v="apatil"/>
    <s v="nehring"/>
    <n v="712673.35"/>
    <s v="CON"/>
    <s v="C"/>
    <s v="Nonlabor"/>
    <s v="TEC"/>
    <s v="CD-3A"/>
    <s v="BNL"/>
    <s v="Const"/>
    <s v="INF"/>
    <x v="9"/>
    <s v="D.APP32"/>
    <s v="APP00067"/>
    <m/>
    <m/>
    <m/>
    <m/>
    <m/>
    <m/>
    <m/>
    <n v="313576.28000000003"/>
    <n v="356336.68"/>
    <n v="42760.4"/>
    <m/>
    <m/>
    <m/>
    <m/>
    <m/>
    <m/>
    <m/>
    <x v="0"/>
    <x v="0"/>
    <m/>
  </r>
  <r>
    <s v=""/>
    <s v=" AIF_0303_1280"/>
    <s v="Unit Substation Xfmrs for Buildings - Fabrication &amp; Delivery - Bldg 1005T - 2500kVA"/>
    <s v="6.11.03.03"/>
    <x v="0"/>
    <d v="2024-11-14T00:00:00"/>
    <d v="2026-11-13T00:00:00"/>
    <s v="apatil"/>
    <s v="nehring"/>
    <n v="813216.48"/>
    <s v="CON"/>
    <s v="C"/>
    <s v="Nonlabor"/>
    <s v="TEC"/>
    <s v="CD-3A"/>
    <s v="BNL"/>
    <s v="Const"/>
    <s v="INF"/>
    <x v="9"/>
    <s v="D.APP32"/>
    <s v="APP00067"/>
    <m/>
    <m/>
    <m/>
    <m/>
    <m/>
    <m/>
    <m/>
    <n v="357815.25"/>
    <n v="406608.24"/>
    <n v="48792.99"/>
    <m/>
    <m/>
    <m/>
    <m/>
    <m/>
    <m/>
    <m/>
    <x v="0"/>
    <x v="0"/>
    <m/>
  </r>
  <r>
    <s v=""/>
    <s v=" AIF_0303_1300"/>
    <s v="Unit Substation Xfmrs for Buildings - Fabrication &amp; Delivery - Bldg 1006G Cryo [1006D] - 1000kVA"/>
    <s v="6.11.03.03"/>
    <x v="0"/>
    <d v="2024-12-16T00:00:00"/>
    <d v="2026-12-15T00:00:00"/>
    <s v="apatil"/>
    <s v="nehring"/>
    <n v="235524.88"/>
    <s v="CON"/>
    <s v="C"/>
    <s v="Nonlabor"/>
    <s v="TEC"/>
    <s v="CD-3A"/>
    <s v="BNL"/>
    <s v="Const"/>
    <s v="INF"/>
    <x v="9"/>
    <s v="D.APP32"/>
    <s v="APP00067"/>
    <m/>
    <m/>
    <m/>
    <m/>
    <m/>
    <m/>
    <m/>
    <n v="94209.95"/>
    <n v="117762.44"/>
    <n v="23552.49"/>
    <m/>
    <m/>
    <m/>
    <m/>
    <m/>
    <m/>
    <m/>
    <x v="0"/>
    <x v="0"/>
    <m/>
  </r>
  <r>
    <s v=""/>
    <s v=" AIF_0303_1301"/>
    <s v="Unit Substation Xfmrs for Buildings - Fabrication &amp; Delivery - Bldg 1006G Cryo [1006E] - 1000kVA"/>
    <s v="6.11.03.03"/>
    <x v="0"/>
    <d v="2024-12-16T00:00:00"/>
    <d v="2026-12-15T00:00:00"/>
    <s v="apatil"/>
    <s v="nehring"/>
    <n v="235524.88"/>
    <s v="CON"/>
    <s v="C"/>
    <s v="Nonlabor"/>
    <s v="TEC"/>
    <s v="CD-3A"/>
    <s v="BNL"/>
    <s v="Const"/>
    <s v="INF"/>
    <x v="9"/>
    <s v="D.APP32"/>
    <s v="APP00067"/>
    <m/>
    <m/>
    <m/>
    <m/>
    <m/>
    <m/>
    <m/>
    <n v="94209.95"/>
    <n v="117762.44"/>
    <n v="23552.49"/>
    <m/>
    <m/>
    <m/>
    <m/>
    <m/>
    <m/>
    <m/>
    <x v="0"/>
    <x v="0"/>
    <m/>
  </r>
  <r>
    <s v=""/>
    <s v=" AIF_0303_1340"/>
    <s v="Unit Substation Xfmrs for Buildings - Fabrication &amp; Delivery - Bldg 1007A [1007A] - 1500kVA"/>
    <s v="6.11.03.03"/>
    <x v="0"/>
    <d v="2024-12-16T00:00:00"/>
    <d v="2026-12-15T00:00:00"/>
    <s v="apatil"/>
    <s v="nehring"/>
    <n v="713981.07"/>
    <s v="CON"/>
    <s v="C"/>
    <s v="Nonlabor"/>
    <s v="TEC"/>
    <s v="CD-3A"/>
    <s v="BNL"/>
    <s v="Const"/>
    <s v="INF"/>
    <x v="9"/>
    <s v="D.APP32"/>
    <s v="APP00067"/>
    <m/>
    <m/>
    <m/>
    <m/>
    <m/>
    <m/>
    <m/>
    <n v="285592.43"/>
    <n v="356990.54"/>
    <n v="71398.11"/>
    <m/>
    <m/>
    <m/>
    <m/>
    <m/>
    <m/>
    <m/>
    <x v="0"/>
    <x v="0"/>
    <m/>
  </r>
  <r>
    <s v=""/>
    <s v=" AIF_0303_1380"/>
    <s v="Unit Substation Xfmrs for Buildings - Fabrication &amp; Delivery - Bldg 1009A - 1500kVA"/>
    <s v="6.11.03.03"/>
    <x v="0"/>
    <d v="2024-12-16T00:00:00"/>
    <d v="2026-12-15T00:00:00"/>
    <s v="apatil"/>
    <s v="nehring"/>
    <n v="713981.07"/>
    <s v="CON"/>
    <s v="C"/>
    <s v="Nonlabor"/>
    <s v="TEC"/>
    <s v="CD-3A"/>
    <s v="BNL"/>
    <s v="Const"/>
    <s v="INF"/>
    <x v="9"/>
    <s v="D.APP32"/>
    <s v="APP00067"/>
    <m/>
    <m/>
    <m/>
    <m/>
    <m/>
    <m/>
    <m/>
    <n v="285592.43"/>
    <n v="356990.54"/>
    <n v="71398.11"/>
    <m/>
    <m/>
    <m/>
    <m/>
    <m/>
    <m/>
    <m/>
    <x v="0"/>
    <x v="0"/>
    <m/>
  </r>
  <r>
    <s v=""/>
    <s v=" AIF_0303_1400"/>
    <s v="Unit Substation Xfmrs for Buildings - Fabrication &amp; Delivery - Bldg 1010D [1010B] - 1500kVA"/>
    <s v="6.11.03.03"/>
    <x v="0"/>
    <d v="2025-01-15T00:00:00"/>
    <d v="2027-01-14T00:00:00"/>
    <s v="apatil"/>
    <s v="nehring"/>
    <n v="715288.79"/>
    <s v="CON"/>
    <s v="C"/>
    <s v="Nonlabor"/>
    <s v="TEC"/>
    <s v="CD-3A"/>
    <s v="BNL"/>
    <s v="Const"/>
    <s v="INF"/>
    <x v="9"/>
    <s v="D.APP32"/>
    <s v="APP00067"/>
    <m/>
    <m/>
    <m/>
    <m/>
    <m/>
    <m/>
    <m/>
    <n v="257503.97"/>
    <n v="357644.4"/>
    <n v="100140.43"/>
    <m/>
    <m/>
    <m/>
    <m/>
    <m/>
    <m/>
    <m/>
    <x v="0"/>
    <x v="0"/>
    <m/>
  </r>
  <r>
    <s v=""/>
    <s v=" AIF_0303_1401"/>
    <s v="Unit Substation Xfmrs for Buildings - Fabrication &amp; Delivery - Bldg 1010D [T 1010C] - 1500kVA"/>
    <s v="6.11.03.03"/>
    <x v="0"/>
    <d v="2025-01-15T00:00:00"/>
    <d v="2027-01-14T00:00:00"/>
    <s v="apatil"/>
    <s v="nehring"/>
    <n v="715288.79"/>
    <s v="CON"/>
    <s v="C"/>
    <s v="Nonlabor"/>
    <s v="TEC"/>
    <s v="CD-3A"/>
    <s v="BNL"/>
    <s v="Const"/>
    <s v="INF"/>
    <x v="9"/>
    <s v="D.APP32"/>
    <s v="APP00067"/>
    <m/>
    <m/>
    <m/>
    <m/>
    <m/>
    <m/>
    <m/>
    <n v="257503.97"/>
    <n v="357644.4"/>
    <n v="100140.43"/>
    <m/>
    <m/>
    <m/>
    <m/>
    <m/>
    <m/>
    <m/>
    <x v="0"/>
    <x v="0"/>
    <m/>
  </r>
  <r>
    <s v=""/>
    <s v=" AIF_0303_1440"/>
    <s v="Unit Substation Xfmrs for Buildings - Fabrication &amp; Delivery - Bldg 1010E Cryo [1010D] - 1500kVA"/>
    <s v="6.11.03.03"/>
    <x v="0"/>
    <d v="2025-01-15T00:00:00"/>
    <d v="2027-01-14T00:00:00"/>
    <s v="apatil"/>
    <s v="nehring"/>
    <n v="339836.38"/>
    <s v="CON"/>
    <s v="C"/>
    <s v="Nonlabor"/>
    <s v="TEC"/>
    <s v="CD-3A"/>
    <s v="BNL"/>
    <s v="Const"/>
    <s v="INF"/>
    <x v="9"/>
    <s v="D.APP32"/>
    <s v="APP00067"/>
    <m/>
    <m/>
    <m/>
    <m/>
    <m/>
    <m/>
    <m/>
    <n v="122341.1"/>
    <n v="169918.19"/>
    <n v="47577.09"/>
    <m/>
    <m/>
    <m/>
    <m/>
    <m/>
    <m/>
    <m/>
    <x v="0"/>
    <x v="0"/>
    <m/>
  </r>
  <r>
    <s v=""/>
    <s v=" AIF_0303_1441"/>
    <s v="Unit Substation Xfmrs for Buildings - Fabrication &amp; Delivery - Bldg 1010E Cryo [1010E] - 1500kVA"/>
    <s v="6.11.03.03"/>
    <x v="0"/>
    <d v="2025-01-15T00:00:00"/>
    <d v="2027-01-14T00:00:00"/>
    <s v="apatil"/>
    <s v="nehring"/>
    <n v="339836.38"/>
    <s v="CON"/>
    <s v="C"/>
    <s v="Nonlabor"/>
    <s v="TEC"/>
    <s v="CD-3A"/>
    <s v="BNL"/>
    <s v="Const"/>
    <s v="INF"/>
    <x v="9"/>
    <s v="D.APP32"/>
    <s v="APP00067"/>
    <m/>
    <m/>
    <m/>
    <m/>
    <m/>
    <m/>
    <m/>
    <n v="122341.1"/>
    <n v="169918.19"/>
    <n v="47577.09"/>
    <m/>
    <m/>
    <m/>
    <m/>
    <m/>
    <m/>
    <m/>
    <x v="0"/>
    <x v="0"/>
    <m/>
  </r>
  <r>
    <s v=""/>
    <s v=" AIF_0303_1480"/>
    <s v="Unit Substation Xfmrs for Buildings - Fabrication &amp; Delivery - Bldg 1011A - 1500kVA"/>
    <s v="6.11.03.03"/>
    <x v="0"/>
    <d v="2025-02-13T00:00:00"/>
    <d v="2027-02-12T00:00:00"/>
    <s v="apatil"/>
    <s v="nehring"/>
    <n v="716596.51"/>
    <s v="CON"/>
    <s v="C"/>
    <s v="Nonlabor"/>
    <s v="TEC"/>
    <s v="CD-3A"/>
    <s v="BNL"/>
    <s v="Const"/>
    <s v="INF"/>
    <x v="9"/>
    <s v="D.APP32"/>
    <s v="APP00067"/>
    <m/>
    <m/>
    <m/>
    <m/>
    <m/>
    <m/>
    <m/>
    <n v="229310.88"/>
    <n v="358298.26"/>
    <n v="128987.37"/>
    <m/>
    <m/>
    <m/>
    <m/>
    <m/>
    <m/>
    <m/>
    <x v="0"/>
    <x v="0"/>
    <m/>
  </r>
  <r>
    <s v=""/>
    <s v=" AIF_0303_1481"/>
    <s v="Unit Substation Xfmrs for Buildings - Fabrication &amp; Delivery - Bldg 1012C - 1500kVA"/>
    <s v="6.11.03.03"/>
    <x v="0"/>
    <d v="2025-02-13T00:00:00"/>
    <d v="2027-02-12T00:00:00"/>
    <s v="apatil"/>
    <s v="nehring"/>
    <n v="716596.51"/>
    <s v="CON"/>
    <s v="C"/>
    <s v="Nonlabor"/>
    <s v="TEC"/>
    <s v="CD-3A"/>
    <s v="BNL"/>
    <s v="Const"/>
    <s v="INF"/>
    <x v="9"/>
    <s v="D.APP32"/>
    <s v="APP00067"/>
    <m/>
    <m/>
    <m/>
    <m/>
    <m/>
    <m/>
    <m/>
    <n v="229310.88"/>
    <n v="358298.26"/>
    <n v="128987.37"/>
    <m/>
    <m/>
    <m/>
    <m/>
    <m/>
    <m/>
    <m/>
    <x v="0"/>
    <x v="0"/>
    <m/>
  </r>
  <r>
    <s v=""/>
    <s v=" AIF_0303_1505"/>
    <s v="Unit Substation Xfmrs for Buildings - Fabrication &amp; Delivery - Bldg 1012D - 2500kVA"/>
    <s v="6.11.03.03"/>
    <x v="0"/>
    <d v="2025-02-13T00:00:00"/>
    <d v="2027-02-12T00:00:00"/>
    <s v="apatil"/>
    <s v="nehring"/>
    <n v="817693.12"/>
    <s v="CON"/>
    <s v="C"/>
    <s v="Nonlabor"/>
    <s v="TEC"/>
    <s v="CD-3A"/>
    <s v="BNL"/>
    <s v="Const"/>
    <s v="INF"/>
    <x v="9"/>
    <s v="D.APP32"/>
    <s v="APP00067"/>
    <m/>
    <m/>
    <m/>
    <m/>
    <m/>
    <m/>
    <m/>
    <n v="261661.8"/>
    <n v="408846.56"/>
    <n v="147184.76"/>
    <m/>
    <m/>
    <m/>
    <m/>
    <m/>
    <m/>
    <m/>
    <x v="0"/>
    <x v="0"/>
    <m/>
  </r>
  <r>
    <s v=""/>
    <s v=" EJ_0301_1485"/>
    <s v="Transfer Line Magnets - Refurbishment"/>
    <s v="6.03.03.01"/>
    <x v="0"/>
    <d v="2026-06-19T00:00:00"/>
    <d v="2026-08-14T00:00:00"/>
    <s v="jtolle"/>
    <s v="hwitte"/>
    <n v="93180.21"/>
    <s v="EDIA"/>
    <s v="C"/>
    <s v="Labor"/>
    <s v="TEC"/>
    <m/>
    <s v="BNL"/>
    <s v="Const"/>
    <s v="NC_MAG"/>
    <x v="7"/>
    <s v="P.S236"/>
    <m/>
    <m/>
    <m/>
    <m/>
    <m/>
    <m/>
    <m/>
    <m/>
    <m/>
    <n v="93180.21"/>
    <m/>
    <m/>
    <m/>
    <m/>
    <m/>
    <m/>
    <m/>
    <m/>
    <x v="0"/>
    <x v="0"/>
    <m/>
  </r>
  <r>
    <s v=""/>
    <s v=" EJ_0201_2570"/>
    <s v="RCS Sextupole - Vendor II - First Article - Fabrication"/>
    <s v="6.03.02.01.02"/>
    <x v="1"/>
    <d v="2024-09-27T00:00:00"/>
    <d v="2025-07-17T00:00:00"/>
    <s v="jtolle"/>
    <s v="hwitte"/>
    <n v="137692.23000000001"/>
    <s v="CON"/>
    <s v="C"/>
    <s v="Nonlabor"/>
    <s v="TEC"/>
    <s v="CD-3A"/>
    <s v="BNL"/>
    <s v="Const.Fabricate"/>
    <s v="NC_MAG"/>
    <x v="9"/>
    <s v="D.APP44.C"/>
    <s v="APP00205"/>
    <m/>
    <m/>
    <m/>
    <m/>
    <m/>
    <m/>
    <n v="1376.92"/>
    <n v="136315.31"/>
    <m/>
    <m/>
    <m/>
    <m/>
    <m/>
    <m/>
    <m/>
    <m/>
    <m/>
    <x v="0"/>
    <x v="0"/>
    <m/>
  </r>
  <r>
    <s v=""/>
    <s v=" SR_0200_2860"/>
    <s v="ESR Sextupole - Vendor II - First Article - Fabrication"/>
    <s v="6.04.02.02"/>
    <x v="1"/>
    <d v="2024-10-04T00:00:00"/>
    <d v="2025-07-24T00:00:00"/>
    <s v="jtolle"/>
    <s v="hwitte"/>
    <n v="137138.35"/>
    <s v="CON"/>
    <s v="C"/>
    <s v="Nonlabor"/>
    <s v="TEC"/>
    <m/>
    <s v="BNL"/>
    <s v="Const.Fabricate"/>
    <s v="NC_MAG"/>
    <x v="9"/>
    <s v="D.APP43.C"/>
    <s v="APP00049"/>
    <m/>
    <m/>
    <m/>
    <m/>
    <m/>
    <m/>
    <m/>
    <n v="137138.35"/>
    <m/>
    <m/>
    <m/>
    <m/>
    <m/>
    <m/>
    <m/>
    <m/>
    <m/>
    <x v="0"/>
    <x v="0"/>
    <m/>
  </r>
  <r>
    <s v=""/>
    <s v=" RF_0802_10005"/>
    <s v="FPC Cleaning  - SRF Cleaning - 591 MHz - Electrical Costs"/>
    <s v="6.08.05.03"/>
    <x v="1"/>
    <d v="2025-03-20T00:00:00"/>
    <d v="2025-04-16T00:00:00"/>
    <s v="jtolle"/>
    <s v="zaltsman"/>
    <n v="8000"/>
    <s v="EDIA"/>
    <s v="C"/>
    <s v="Nonlabor"/>
    <s v="TEC"/>
    <m/>
    <s v="BNL"/>
    <s v="PED"/>
    <s v="RF"/>
    <x v="11"/>
    <s v="U"/>
    <m/>
    <m/>
    <m/>
    <m/>
    <m/>
    <m/>
    <m/>
    <m/>
    <n v="8000"/>
    <m/>
    <m/>
    <m/>
    <m/>
    <m/>
    <m/>
    <m/>
    <m/>
    <m/>
    <x v="0"/>
    <x v="0"/>
    <m/>
  </r>
  <r>
    <s v=""/>
    <s v=" RF_0802_3065"/>
    <s v="Vacuum side Outer Conductor - Purchasing / Manufacture"/>
    <s v="6.08.02.03.01"/>
    <x v="0"/>
    <d v="2023-09-20T00:00:00"/>
    <d v="2024-05-24T00:00:00"/>
    <s v="jtolle"/>
    <s v="zaltsman"/>
    <n v="39035.519999999997"/>
    <s v="EDIA"/>
    <s v="C"/>
    <s v="Nonlabor"/>
    <s v="OPC"/>
    <m/>
    <s v="BNL"/>
    <s v="R&amp;D"/>
    <s v="RF"/>
    <x v="3"/>
    <s v="P.S470"/>
    <m/>
    <m/>
    <m/>
    <m/>
    <m/>
    <m/>
    <n v="1836.97"/>
    <n v="37198.550000000003"/>
    <m/>
    <m/>
    <m/>
    <m/>
    <m/>
    <m/>
    <m/>
    <m/>
    <m/>
    <m/>
    <x v="0"/>
    <x v="0"/>
    <m/>
  </r>
  <r>
    <s v=""/>
    <s v=" RF_0802_3145"/>
    <s v="Air side Outer Conductor - Purchasing / Manufacture - Support"/>
    <s v="6.08.02.03.01"/>
    <x v="0"/>
    <d v="2023-04-18T00:00:00"/>
    <d v="2023-10-13T00:00:00"/>
    <s v="jtolle"/>
    <s v="zaltsman"/>
    <n v="21063.75"/>
    <s v="EDIA"/>
    <s v="C"/>
    <s v="Labor"/>
    <s v="OPC"/>
    <m/>
    <s v="BNL"/>
    <s v="R&amp;D"/>
    <s v="RF"/>
    <x v="3"/>
    <s v="P.S471"/>
    <m/>
    <m/>
    <m/>
    <m/>
    <m/>
    <m/>
    <n v="19547.16"/>
    <n v="1516.59"/>
    <m/>
    <m/>
    <m/>
    <m/>
    <m/>
    <m/>
    <m/>
    <m/>
    <m/>
    <m/>
    <x v="0"/>
    <x v="0"/>
    <m/>
  </r>
  <r>
    <s v=""/>
    <s v=" RF_0802_3145"/>
    <s v="Air side Outer Conductor - Purchasing / Manufacture - Support"/>
    <s v="6.08.02.03.01"/>
    <x v="0"/>
    <d v="2023-04-18T00:00:00"/>
    <d v="2023-10-13T00:00:00"/>
    <s v="jtolle"/>
    <s v="zaltsman"/>
    <n v="2973.4"/>
    <s v="EDIA"/>
    <s v="C"/>
    <s v="Labor"/>
    <s v="OPC"/>
    <m/>
    <s v="BNL"/>
    <s v="R&amp;D"/>
    <s v="RF"/>
    <x v="3"/>
    <s v="P.S471"/>
    <m/>
    <m/>
    <m/>
    <m/>
    <m/>
    <m/>
    <n v="2759.31"/>
    <n v="214.08"/>
    <m/>
    <m/>
    <m/>
    <m/>
    <m/>
    <m/>
    <m/>
    <m/>
    <m/>
    <m/>
    <x v="0"/>
    <x v="0"/>
    <m/>
  </r>
  <r>
    <s v=""/>
    <s v=" RF_0802_3145"/>
    <s v="Air side Outer Conductor - Purchasing / Manufacture - Support"/>
    <s v="6.08.02.03.01"/>
    <x v="0"/>
    <d v="2023-04-18T00:00:00"/>
    <d v="2023-10-13T00:00:00"/>
    <s v="jtolle"/>
    <s v="zaltsman"/>
    <n v="100512.59"/>
    <s v="EDIA"/>
    <s v="C"/>
    <s v="Labor"/>
    <s v="OPC"/>
    <m/>
    <s v="BNL"/>
    <s v="R&amp;D"/>
    <s v="RF"/>
    <x v="3"/>
    <s v="P.S471"/>
    <m/>
    <m/>
    <m/>
    <m/>
    <m/>
    <m/>
    <n v="93275.68"/>
    <n v="7236.91"/>
    <m/>
    <m/>
    <m/>
    <m/>
    <m/>
    <m/>
    <m/>
    <m/>
    <m/>
    <m/>
    <x v="0"/>
    <x v="0"/>
    <m/>
  </r>
  <r>
    <s v=""/>
    <s v=" RF_0802_3230"/>
    <s v="Air side Inner Conductor - Purchasing / Manufacture"/>
    <s v="6.08.02.03.01"/>
    <x v="0"/>
    <d v="2023-04-25T00:00:00"/>
    <d v="2023-10-05T00:00:00"/>
    <s v="jtolle"/>
    <s v="zaltsman"/>
    <n v="27231.52"/>
    <s v="EDIA"/>
    <s v="C"/>
    <s v="Nonlabor"/>
    <s v="OPC"/>
    <m/>
    <s v="BNL"/>
    <s v="R&amp;D"/>
    <s v="RF"/>
    <x v="3"/>
    <s v="P.S472"/>
    <m/>
    <m/>
    <m/>
    <m/>
    <m/>
    <m/>
    <n v="26284.34"/>
    <n v="947.18"/>
    <m/>
    <m/>
    <m/>
    <m/>
    <m/>
    <m/>
    <m/>
    <m/>
    <m/>
    <m/>
    <x v="0"/>
    <x v="0"/>
    <m/>
  </r>
  <r>
    <s v=""/>
    <s v=" RF_0802_3305"/>
    <s v="Doorknob - Purchasing / Manufacture"/>
    <s v="6.08.02.03.01"/>
    <x v="0"/>
    <d v="2023-07-20T00:00:00"/>
    <d v="2024-01-05T00:00:00"/>
    <s v="jtolle"/>
    <s v="zaltsman"/>
    <n v="23848.3"/>
    <s v="EDIA"/>
    <s v="C"/>
    <s v="Nonlabor"/>
    <s v="OPC"/>
    <m/>
    <s v="BNL"/>
    <s v="R&amp;D"/>
    <s v="RF"/>
    <x v="3"/>
    <s v="B"/>
    <m/>
    <m/>
    <m/>
    <m/>
    <m/>
    <m/>
    <n v="10576.2"/>
    <n v="13272.1"/>
    <m/>
    <m/>
    <m/>
    <m/>
    <m/>
    <m/>
    <m/>
    <m/>
    <m/>
    <m/>
    <x v="0"/>
    <x v="0"/>
    <m/>
  </r>
  <r>
    <s v=""/>
    <s v=" RF_0802_3325"/>
    <s v="TiN Coating Samples - Evaluation / Preliminary Design"/>
    <s v="6.08.02.03.01"/>
    <x v="0"/>
    <d v="2022-10-03T00:00:00"/>
    <d v="2023-02-09T00:00:00"/>
    <s v="jtolle"/>
    <s v="zaltsman"/>
    <n v="5066.25"/>
    <s v="EDIA"/>
    <s v="C"/>
    <s v="Nonlabor"/>
    <s v="OPC"/>
    <m/>
    <s v="BNL"/>
    <s v="R&amp;D"/>
    <s v="RF"/>
    <x v="3"/>
    <s v="B"/>
    <m/>
    <m/>
    <m/>
    <m/>
    <m/>
    <m/>
    <n v="5066.25"/>
    <m/>
    <m/>
    <m/>
    <m/>
    <m/>
    <m/>
    <m/>
    <m/>
    <m/>
    <m/>
    <m/>
    <x v="0"/>
    <x v="0"/>
    <m/>
  </r>
  <r>
    <s v=""/>
    <s v=" RF_0802_3342"/>
    <s v="TiN Coating Mockup, Samples - Evaluation / Preliminary Design"/>
    <s v="6.08.02.03.01"/>
    <x v="0"/>
    <d v="2022-10-03T00:00:00"/>
    <d v="2023-02-09T00:00:00"/>
    <s v="jtolle"/>
    <s v="zaltsman"/>
    <n v="7341.4"/>
    <s v="EDIA"/>
    <s v="C"/>
    <s v="Nonlabor"/>
    <s v="OPC"/>
    <m/>
    <s v="BNL"/>
    <s v="R&amp;D"/>
    <s v="RF"/>
    <x v="3"/>
    <s v="B"/>
    <m/>
    <m/>
    <m/>
    <m/>
    <m/>
    <m/>
    <n v="7341.4"/>
    <m/>
    <m/>
    <m/>
    <m/>
    <m/>
    <m/>
    <m/>
    <m/>
    <m/>
    <m/>
    <m/>
    <x v="0"/>
    <x v="0"/>
    <m/>
  </r>
  <r>
    <s v=""/>
    <s v=" RF_0802_3385"/>
    <s v="Braze Test - Purchasing / Manufacture"/>
    <s v="6.08.02.03.01"/>
    <x v="0"/>
    <d v="2023-05-15T00:00:00"/>
    <d v="2023-12-19T00:00:00"/>
    <s v="jtolle"/>
    <s v="zaltsman"/>
    <n v="28485.91"/>
    <s v="EDIA"/>
    <s v="C"/>
    <s v="Nonlabor"/>
    <s v="OPC"/>
    <m/>
    <s v="BNL"/>
    <s v="R&amp;D"/>
    <s v="RF"/>
    <x v="3"/>
    <s v="P.S473"/>
    <m/>
    <m/>
    <m/>
    <m/>
    <m/>
    <m/>
    <n v="18420.89"/>
    <n v="10065.02"/>
    <m/>
    <m/>
    <m/>
    <m/>
    <m/>
    <m/>
    <m/>
    <m/>
    <m/>
    <m/>
    <x v="0"/>
    <x v="0"/>
    <m/>
  </r>
  <r>
    <s v=""/>
    <s v=" RF_0802_3485"/>
    <s v="Window Assembly Prototypes - Purchasing / Manufacture"/>
    <s v="6.08.02.03.01"/>
    <x v="0"/>
    <d v="2023-04-27T00:00:00"/>
    <d v="2024-08-19T00:00:00"/>
    <s v="jtolle"/>
    <s v="zaltsman"/>
    <n v="110515.46"/>
    <s v="EDIA"/>
    <s v="C"/>
    <s v="Nonlabor"/>
    <s v="OPC"/>
    <m/>
    <s v="BNL"/>
    <s v="R&amp;D"/>
    <s v="RF"/>
    <x v="3"/>
    <s v="P.S474"/>
    <m/>
    <m/>
    <m/>
    <m/>
    <m/>
    <m/>
    <n v="36503.589999999997"/>
    <n v="74011.87"/>
    <m/>
    <m/>
    <m/>
    <m/>
    <m/>
    <m/>
    <m/>
    <m/>
    <m/>
    <m/>
    <x v="0"/>
    <x v="0"/>
    <m/>
  </r>
  <r>
    <s v=""/>
    <s v=" RF_0802_3565"/>
    <s v="Window Shipping Fixture - Purchasing / Manufacture"/>
    <s v="6.08.02.03.01"/>
    <x v="0"/>
    <d v="2023-08-21T00:00:00"/>
    <d v="2023-11-15T00:00:00"/>
    <s v="jtolle"/>
    <s v="zaltsman"/>
    <n v="1588.45"/>
    <s v="EDIA"/>
    <s v="C"/>
    <s v="Nonlabor"/>
    <s v="OPC"/>
    <m/>
    <s v="BNL"/>
    <s v="R&amp;D"/>
    <s v="RF"/>
    <x v="3"/>
    <s v="B"/>
    <m/>
    <m/>
    <m/>
    <m/>
    <m/>
    <m/>
    <n v="767.75"/>
    <n v="820.7"/>
    <m/>
    <m/>
    <m/>
    <m/>
    <m/>
    <m/>
    <m/>
    <m/>
    <m/>
    <m/>
    <x v="0"/>
    <x v="0"/>
    <m/>
  </r>
  <r>
    <s v=""/>
    <s v=" RF_0802_3585"/>
    <s v="Window Shipping Fixture - Testing"/>
    <s v="6.08.02.03.01"/>
    <x v="0"/>
    <d v="2023-11-16T00:00:00"/>
    <d v="2024-06-07T00:00:00"/>
    <s v="jtolle"/>
    <s v="zaltsman"/>
    <n v="7494.19"/>
    <s v="EDIA"/>
    <s v="C"/>
    <s v="Nonlabor"/>
    <s v="OPC"/>
    <m/>
    <s v="BNL"/>
    <s v="R&amp;D"/>
    <s v="RF"/>
    <x v="3"/>
    <s v="B"/>
    <m/>
    <m/>
    <m/>
    <m/>
    <m/>
    <m/>
    <m/>
    <n v="7494.19"/>
    <m/>
    <m/>
    <m/>
    <m/>
    <m/>
    <m/>
    <m/>
    <m/>
    <m/>
    <m/>
    <x v="0"/>
    <x v="0"/>
    <m/>
  </r>
  <r>
    <s v=""/>
    <s v=" RF_0802_3625"/>
    <s v="Waveguide Tuner - Manufacture"/>
    <s v="6.08.02.03.01"/>
    <x v="0"/>
    <d v="2023-05-01T00:00:00"/>
    <d v="2023-09-20T00:00:00"/>
    <s v="jtolle"/>
    <s v="zaltsman"/>
    <n v="52326.45"/>
    <s v="EDIA"/>
    <s v="C"/>
    <s v="Nonlabor"/>
    <s v="OPC"/>
    <m/>
    <s v="BNL"/>
    <s v="R&amp;D"/>
    <s v="RF"/>
    <x v="3"/>
    <s v="P.S475"/>
    <m/>
    <m/>
    <m/>
    <m/>
    <m/>
    <m/>
    <n v="52326.45"/>
    <m/>
    <m/>
    <m/>
    <m/>
    <m/>
    <m/>
    <m/>
    <m/>
    <m/>
    <m/>
    <m/>
    <x v="0"/>
    <x v="0"/>
    <m/>
  </r>
  <r>
    <s v=""/>
    <s v=" RF_0802_3705"/>
    <s v="591 MHz FPC Conditioning Box: Fabrication"/>
    <s v="6.08.02.03.01"/>
    <x v="0"/>
    <d v="2024-02-06T00:00:00"/>
    <d v="2024-11-19T00:00:00"/>
    <s v="jtolle"/>
    <s v="zaltsman"/>
    <n v="429914.03"/>
    <s v="EDIA"/>
    <s v="C"/>
    <s v="Nonlabor"/>
    <s v="OPC"/>
    <m/>
    <s v="BNL"/>
    <s v="R&amp;D"/>
    <s v="RF"/>
    <x v="3"/>
    <s v="S.P033"/>
    <s v="APP00226"/>
    <m/>
    <m/>
    <m/>
    <m/>
    <m/>
    <m/>
    <n v="356828.65"/>
    <n v="73085.39"/>
    <m/>
    <m/>
    <m/>
    <m/>
    <m/>
    <m/>
    <m/>
    <m/>
    <m/>
    <x v="0"/>
    <x v="0"/>
    <m/>
  </r>
  <r>
    <s v=""/>
    <s v=" RF_0802_3725"/>
    <s v="FPC conditioning cart refurbish  - refurbish"/>
    <s v="6.08.02.03.01"/>
    <x v="0"/>
    <d v="2023-08-21T00:00:00"/>
    <d v="2024-01-17T00:00:00"/>
    <s v="jtolle"/>
    <s v="zaltsman"/>
    <n v="12763.42"/>
    <s v="EDIA"/>
    <s v="C"/>
    <s v="Nonlabor"/>
    <s v="OPC"/>
    <m/>
    <s v="BNL"/>
    <s v="R&amp;D"/>
    <s v="RF"/>
    <x v="3"/>
    <s v="B"/>
    <m/>
    <m/>
    <m/>
    <m/>
    <m/>
    <m/>
    <n v="3701.39"/>
    <n v="9062.0300000000007"/>
    <m/>
    <m/>
    <m/>
    <m/>
    <m/>
    <m/>
    <m/>
    <m/>
    <m/>
    <m/>
    <x v="0"/>
    <x v="0"/>
    <m/>
  </r>
  <r>
    <s v=""/>
    <s v=" RF_0802_3785"/>
    <s v="FPC Test Setup - Waveguide and Support PO"/>
    <s v="6.08.05.03"/>
    <x v="1"/>
    <d v="2024-11-20T00:00:00"/>
    <d v="2025-02-19T00:00:00"/>
    <s v="jtolle"/>
    <s v="zaltsman"/>
    <n v="10952.23"/>
    <s v="EDIA"/>
    <s v="C"/>
    <s v="Nonlabor"/>
    <s v="TEC"/>
    <m/>
    <s v="BNL"/>
    <s v="PED"/>
    <s v="RF"/>
    <x v="11"/>
    <s v="B"/>
    <m/>
    <m/>
    <m/>
    <m/>
    <m/>
    <m/>
    <m/>
    <m/>
    <n v="10952.23"/>
    <m/>
    <m/>
    <m/>
    <m/>
    <m/>
    <m/>
    <m/>
    <m/>
    <m/>
    <x v="0"/>
    <x v="0"/>
    <m/>
  </r>
  <r>
    <s v=""/>
    <s v=" RF_0802_3845"/>
    <s v="FPC Test Setup - LLRF _FPC Control and Interlock"/>
    <s v="6.08.05.03"/>
    <x v="1"/>
    <d v="2024-03-01T00:00:00"/>
    <d v="2024-08-19T00:00:00"/>
    <s v="jtolle"/>
    <s v="zaltsman"/>
    <n v="42823.96"/>
    <s v="EDIA"/>
    <s v="C"/>
    <s v="Nonlabor"/>
    <s v="TEC"/>
    <m/>
    <s v="BNL"/>
    <s v="PED"/>
    <s v="RF"/>
    <x v="11"/>
    <s v="P.S515"/>
    <m/>
    <m/>
    <m/>
    <m/>
    <m/>
    <m/>
    <m/>
    <n v="42823.96"/>
    <m/>
    <m/>
    <m/>
    <m/>
    <m/>
    <m/>
    <m/>
    <m/>
    <m/>
    <m/>
    <x v="0"/>
    <x v="0"/>
    <m/>
  </r>
  <r>
    <s v=""/>
    <s v=" HOM_RD_10000"/>
    <s v="Tile-stype HOM BLA-Outgassing test - Support"/>
    <s v="6.08.02.03.02"/>
    <x v="0"/>
    <d v="2022-10-03T00:00:00"/>
    <d v="2022-11-15T00:00:00"/>
    <s v="jtolle"/>
    <s v="zaltsman"/>
    <n v="1482.96"/>
    <s v="EDIA"/>
    <s v="C"/>
    <s v="Labor"/>
    <s v="OPC"/>
    <m/>
    <s v="BNL"/>
    <s v="R&amp;D"/>
    <s v="RF"/>
    <x v="3"/>
    <m/>
    <m/>
    <m/>
    <m/>
    <m/>
    <m/>
    <m/>
    <n v="1482.96"/>
    <m/>
    <m/>
    <m/>
    <m/>
    <m/>
    <m/>
    <m/>
    <m/>
    <m/>
    <m/>
    <m/>
    <x v="0"/>
    <x v="0"/>
    <m/>
  </r>
  <r>
    <s v=""/>
    <s v=" HOM_RD_10000"/>
    <s v="Tile-stype HOM BLA-Outgassing test - Support"/>
    <s v="6.08.02.03.02"/>
    <x v="0"/>
    <d v="2022-10-03T00:00:00"/>
    <d v="2022-11-15T00:00:00"/>
    <s v="jtolle"/>
    <s v="zaltsman"/>
    <n v="15547.99"/>
    <s v="EDIA"/>
    <s v="C"/>
    <s v="Labor"/>
    <s v="OPC"/>
    <m/>
    <s v="BNL"/>
    <s v="R&amp;D"/>
    <s v="RF"/>
    <x v="3"/>
    <m/>
    <m/>
    <m/>
    <m/>
    <m/>
    <m/>
    <m/>
    <n v="15547.99"/>
    <m/>
    <m/>
    <m/>
    <m/>
    <m/>
    <m/>
    <m/>
    <m/>
    <m/>
    <m/>
    <m/>
    <x v="0"/>
    <x v="0"/>
    <m/>
  </r>
  <r>
    <s v=""/>
    <s v=" HOM_RD_10000"/>
    <s v="Tile-stype HOM BLA-Outgassing test - Support"/>
    <s v="6.08.02.03.02"/>
    <x v="0"/>
    <d v="2022-10-03T00:00:00"/>
    <d v="2022-11-15T00:00:00"/>
    <s v="jtolle"/>
    <s v="zaltsman"/>
    <n v="1680.86"/>
    <s v="EDIA"/>
    <s v="C"/>
    <s v="Labor"/>
    <s v="OPC"/>
    <m/>
    <s v="BNL"/>
    <s v="R&amp;D"/>
    <s v="RF"/>
    <x v="3"/>
    <m/>
    <m/>
    <m/>
    <m/>
    <m/>
    <m/>
    <m/>
    <n v="1680.86"/>
    <m/>
    <m/>
    <m/>
    <m/>
    <m/>
    <m/>
    <m/>
    <m/>
    <m/>
    <m/>
    <m/>
    <x v="0"/>
    <x v="0"/>
    <m/>
  </r>
  <r>
    <s v=""/>
    <s v=" HOM_RD_10005"/>
    <s v="Tile-stype HOM BLA-Outgassing test"/>
    <s v="6.08.02.03.02"/>
    <x v="0"/>
    <d v="2022-10-03T00:00:00"/>
    <d v="2022-11-15T00:00:00"/>
    <s v="jtolle"/>
    <s v="zaltsman"/>
    <n v="1046.53"/>
    <s v="EDIA"/>
    <s v="C"/>
    <s v="Nonlabor"/>
    <s v="OPC"/>
    <m/>
    <s v="BNL"/>
    <s v="R&amp;D"/>
    <s v="RF"/>
    <x v="3"/>
    <s v="B"/>
    <m/>
    <m/>
    <m/>
    <m/>
    <m/>
    <m/>
    <n v="1046.53"/>
    <m/>
    <m/>
    <m/>
    <m/>
    <m/>
    <m/>
    <m/>
    <m/>
    <m/>
    <m/>
    <m/>
    <x v="0"/>
    <x v="0"/>
    <m/>
  </r>
  <r>
    <s v=""/>
    <s v=" HOM_RD_10010"/>
    <s v="High Power Lamp Test"/>
    <s v="6.08.02.03.02"/>
    <x v="0"/>
    <d v="2022-11-15T00:00:00"/>
    <d v="2023-02-13T00:00:00"/>
    <s v="jtolle"/>
    <s v="zaltsman"/>
    <n v="9010.4699999999993"/>
    <s v="EDIA"/>
    <s v="C"/>
    <s v="Labor"/>
    <s v="OPC"/>
    <m/>
    <s v="BNL"/>
    <s v="R&amp;D"/>
    <s v="RF"/>
    <x v="3"/>
    <m/>
    <m/>
    <m/>
    <m/>
    <m/>
    <m/>
    <m/>
    <n v="9010.4699999999993"/>
    <m/>
    <m/>
    <m/>
    <m/>
    <m/>
    <m/>
    <m/>
    <m/>
    <m/>
    <m/>
    <m/>
    <x v="0"/>
    <x v="0"/>
    <m/>
  </r>
  <r>
    <s v=""/>
    <s v=" HOM_RD_10020"/>
    <s v="Tile-stype HOM BLA-Low power measurement"/>
    <s v="6.08.02.03.02"/>
    <x v="0"/>
    <d v="2023-02-14T00:00:00"/>
    <d v="2023-03-28T00:00:00"/>
    <s v="jtolle"/>
    <s v="zaltsman"/>
    <n v="3863.98"/>
    <s v="EDIA"/>
    <s v="C"/>
    <s v="Labor"/>
    <s v="OPC"/>
    <m/>
    <s v="BNL"/>
    <s v="R&amp;D"/>
    <s v="RF"/>
    <x v="3"/>
    <m/>
    <m/>
    <m/>
    <m/>
    <m/>
    <m/>
    <m/>
    <n v="3863.98"/>
    <m/>
    <m/>
    <m/>
    <m/>
    <m/>
    <m/>
    <m/>
    <m/>
    <m/>
    <m/>
    <m/>
    <x v="0"/>
    <x v="0"/>
    <m/>
  </r>
  <r>
    <s v=""/>
    <s v=" HOM_RD_10020"/>
    <s v="Tile-stype HOM BLA-Low power measurement"/>
    <s v="6.08.02.03.02"/>
    <x v="0"/>
    <d v="2023-02-14T00:00:00"/>
    <d v="2023-03-28T00:00:00"/>
    <s v="jtolle"/>
    <s v="zaltsman"/>
    <n v="9010.4699999999993"/>
    <s v="EDIA"/>
    <s v="C"/>
    <s v="Labor"/>
    <s v="OPC"/>
    <m/>
    <s v="BNL"/>
    <s v="R&amp;D"/>
    <s v="RF"/>
    <x v="3"/>
    <m/>
    <m/>
    <m/>
    <m/>
    <m/>
    <m/>
    <m/>
    <n v="9010.4699999999993"/>
    <m/>
    <m/>
    <m/>
    <m/>
    <m/>
    <m/>
    <m/>
    <m/>
    <m/>
    <m/>
    <m/>
    <x v="0"/>
    <x v="0"/>
    <m/>
  </r>
  <r>
    <s v=""/>
    <s v=" HOM_RD_10030"/>
    <s v="BLA coaxial line design and manufacture - Support"/>
    <s v="6.08.02.03.02"/>
    <x v="0"/>
    <d v="2022-11-16T00:00:00"/>
    <d v="2023-04-12T00:00:00"/>
    <s v="jtolle"/>
    <s v="zaltsman"/>
    <n v="18020.93"/>
    <s v="EDIA"/>
    <s v="C"/>
    <s v="Labor"/>
    <s v="OPC"/>
    <m/>
    <s v="BNL"/>
    <s v="R&amp;D"/>
    <s v="RF"/>
    <x v="3"/>
    <m/>
    <m/>
    <m/>
    <m/>
    <m/>
    <m/>
    <m/>
    <n v="18020.93"/>
    <m/>
    <m/>
    <m/>
    <m/>
    <m/>
    <m/>
    <m/>
    <m/>
    <m/>
    <m/>
    <m/>
    <x v="0"/>
    <x v="0"/>
    <m/>
  </r>
  <r>
    <s v=""/>
    <s v=" HOM_RD_10030"/>
    <s v="BLA coaxial line design and manufacture - Support"/>
    <s v="6.08.02.03.02"/>
    <x v="0"/>
    <d v="2022-11-16T00:00:00"/>
    <d v="2023-04-12T00:00:00"/>
    <s v="jtolle"/>
    <s v="zaltsman"/>
    <n v="4829.97"/>
    <s v="EDIA"/>
    <s v="C"/>
    <s v="Labor"/>
    <s v="OPC"/>
    <m/>
    <s v="BNL"/>
    <s v="R&amp;D"/>
    <s v="RF"/>
    <x v="3"/>
    <m/>
    <m/>
    <m/>
    <m/>
    <m/>
    <m/>
    <m/>
    <n v="4829.97"/>
    <m/>
    <m/>
    <m/>
    <m/>
    <m/>
    <m/>
    <m/>
    <m/>
    <m/>
    <m/>
    <m/>
    <x v="0"/>
    <x v="0"/>
    <m/>
  </r>
  <r>
    <s v=""/>
    <s v=" HOM_RD_10030"/>
    <s v="BLA coaxial line design and manufacture - Support"/>
    <s v="6.08.02.03.02"/>
    <x v="0"/>
    <d v="2022-11-16T00:00:00"/>
    <d v="2023-04-12T00:00:00"/>
    <s v="jtolle"/>
    <s v="zaltsman"/>
    <n v="2965.92"/>
    <s v="EDIA"/>
    <s v="C"/>
    <s v="Labor"/>
    <s v="OPC"/>
    <m/>
    <s v="BNL"/>
    <s v="R&amp;D"/>
    <s v="RF"/>
    <x v="3"/>
    <m/>
    <m/>
    <m/>
    <m/>
    <m/>
    <m/>
    <m/>
    <n v="2965.92"/>
    <m/>
    <m/>
    <m/>
    <m/>
    <m/>
    <m/>
    <m/>
    <m/>
    <m/>
    <m/>
    <m/>
    <x v="0"/>
    <x v="0"/>
    <m/>
  </r>
  <r>
    <s v=""/>
    <s v=" HOM_RD_10030"/>
    <s v="BLA coaxial line design and manufacture - Support"/>
    <s v="6.08.02.03.02"/>
    <x v="0"/>
    <d v="2022-11-16T00:00:00"/>
    <d v="2023-04-12T00:00:00"/>
    <s v="jtolle"/>
    <s v="zaltsman"/>
    <n v="5504.64"/>
    <s v="EDIA"/>
    <s v="C"/>
    <s v="Labor"/>
    <s v="OPC"/>
    <m/>
    <s v="BNL"/>
    <s v="R&amp;D"/>
    <s v="RF"/>
    <x v="3"/>
    <m/>
    <m/>
    <m/>
    <m/>
    <m/>
    <m/>
    <m/>
    <n v="5504.64"/>
    <m/>
    <m/>
    <m/>
    <m/>
    <m/>
    <m/>
    <m/>
    <m/>
    <m/>
    <m/>
    <m/>
    <x v="0"/>
    <x v="0"/>
    <m/>
  </r>
  <r>
    <s v=""/>
    <s v=" HOM_RD_10030"/>
    <s v="BLA coaxial line design and manufacture - Support"/>
    <s v="6.08.02.03.02"/>
    <x v="0"/>
    <d v="2022-11-16T00:00:00"/>
    <d v="2023-04-12T00:00:00"/>
    <s v="jtolle"/>
    <s v="zaltsman"/>
    <n v="31611.99"/>
    <s v="EDIA"/>
    <s v="C"/>
    <s v="Labor"/>
    <s v="OPC"/>
    <m/>
    <s v="BNL"/>
    <s v="R&amp;D"/>
    <s v="RF"/>
    <x v="3"/>
    <m/>
    <m/>
    <m/>
    <m/>
    <m/>
    <m/>
    <m/>
    <n v="31611.99"/>
    <m/>
    <m/>
    <m/>
    <m/>
    <m/>
    <m/>
    <m/>
    <m/>
    <m/>
    <m/>
    <m/>
    <x v="0"/>
    <x v="0"/>
    <m/>
  </r>
  <r>
    <s v=""/>
    <s v=" HOM_RD_10035"/>
    <s v="BLA coaxial line design and manufacture"/>
    <s v="6.08.02.03.02"/>
    <x v="0"/>
    <d v="2022-11-16T00:00:00"/>
    <d v="2023-04-12T00:00:00"/>
    <s v="jtolle"/>
    <s v="zaltsman"/>
    <n v="20930.580000000002"/>
    <s v="EDIA"/>
    <s v="C"/>
    <s v="Nonlabor"/>
    <s v="OPC"/>
    <m/>
    <s v="BNL"/>
    <s v="R&amp;D"/>
    <s v="RF"/>
    <x v="3"/>
    <s v="B"/>
    <m/>
    <m/>
    <m/>
    <m/>
    <m/>
    <m/>
    <n v="20930.580000000002"/>
    <m/>
    <m/>
    <m/>
    <m/>
    <m/>
    <m/>
    <m/>
    <m/>
    <m/>
    <m/>
    <m/>
    <x v="0"/>
    <x v="0"/>
    <m/>
  </r>
  <r>
    <s v=""/>
    <s v=" HOM_RD_10040"/>
    <s v="BLA high power test-waveguide setup - Support"/>
    <s v="6.08.02.03.02"/>
    <x v="0"/>
    <d v="2023-04-13T00:00:00"/>
    <d v="2023-07-07T00:00:00"/>
    <s v="jtolle"/>
    <s v="zaltsman"/>
    <n v="1482.96"/>
    <s v="EDIA"/>
    <s v="C"/>
    <s v="Labor"/>
    <s v="OPC"/>
    <m/>
    <s v="BNL"/>
    <s v="R&amp;D"/>
    <s v="RF"/>
    <x v="3"/>
    <m/>
    <m/>
    <m/>
    <m/>
    <m/>
    <m/>
    <m/>
    <n v="1482.96"/>
    <m/>
    <m/>
    <m/>
    <m/>
    <m/>
    <m/>
    <m/>
    <m/>
    <m/>
    <m/>
    <m/>
    <x v="0"/>
    <x v="0"/>
    <m/>
  </r>
  <r>
    <s v=""/>
    <s v=" HOM_RD_10040"/>
    <s v="BLA high power test-waveguide setup - Support"/>
    <s v="6.08.02.03.02"/>
    <x v="0"/>
    <d v="2023-04-13T00:00:00"/>
    <d v="2023-07-07T00:00:00"/>
    <s v="jtolle"/>
    <s v="zaltsman"/>
    <n v="4829.97"/>
    <s v="EDIA"/>
    <s v="C"/>
    <s v="Labor"/>
    <s v="OPC"/>
    <m/>
    <s v="BNL"/>
    <s v="R&amp;D"/>
    <s v="RF"/>
    <x v="3"/>
    <m/>
    <m/>
    <m/>
    <m/>
    <m/>
    <m/>
    <m/>
    <n v="4829.97"/>
    <m/>
    <m/>
    <m/>
    <m/>
    <m/>
    <m/>
    <m/>
    <m/>
    <m/>
    <m/>
    <m/>
    <x v="0"/>
    <x v="0"/>
    <m/>
  </r>
  <r>
    <s v=""/>
    <s v=" HOM_RD_10045"/>
    <s v="BLA high power test-waveguide setup"/>
    <s v="6.08.02.03.02"/>
    <x v="0"/>
    <d v="2023-04-13T00:00:00"/>
    <d v="2023-07-07T00:00:00"/>
    <s v="jtolle"/>
    <s v="zaltsman"/>
    <n v="2093.06"/>
    <s v="EDIA"/>
    <s v="C"/>
    <s v="Nonlabor"/>
    <s v="OPC"/>
    <m/>
    <s v="BNL"/>
    <s v="R&amp;D"/>
    <s v="RF"/>
    <x v="3"/>
    <s v="B"/>
    <m/>
    <m/>
    <m/>
    <m/>
    <m/>
    <m/>
    <n v="2093.06"/>
    <m/>
    <m/>
    <m/>
    <m/>
    <m/>
    <m/>
    <m/>
    <m/>
    <m/>
    <m/>
    <m/>
    <x v="0"/>
    <x v="0"/>
    <m/>
  </r>
  <r>
    <s v=""/>
    <s v=" HOM_RD_10050"/>
    <s v="BLA High Power Test - Interlock: PLC&lt; Arc Detector, Temperature Sensors, Water Flow"/>
    <s v="6.08.02.03.02"/>
    <x v="0"/>
    <d v="2023-07-10T00:00:00"/>
    <d v="2023-10-02T00:00:00"/>
    <s v="jtolle"/>
    <s v="zaltsman"/>
    <n v="31407.91"/>
    <s v="EDIA"/>
    <s v="C"/>
    <s v="Nonlabor"/>
    <s v="OPC"/>
    <m/>
    <s v="BNL"/>
    <s v="R&amp;D"/>
    <s v="RF"/>
    <x v="3"/>
    <s v="P"/>
    <m/>
    <m/>
    <m/>
    <m/>
    <m/>
    <m/>
    <n v="30884.44"/>
    <n v="523.47"/>
    <m/>
    <m/>
    <m/>
    <m/>
    <m/>
    <m/>
    <m/>
    <m/>
    <m/>
    <m/>
    <x v="0"/>
    <x v="0"/>
    <m/>
  </r>
  <r>
    <s v=""/>
    <s v=" HOM_RD_10060"/>
    <s v="BLA high power test-control system: HMI papge, LLRF"/>
    <s v="6.08.02.03.02"/>
    <x v="0"/>
    <d v="2023-10-03T00:00:00"/>
    <d v="2023-11-15T00:00:00"/>
    <s v="jtolle"/>
    <s v="zaltsman"/>
    <n v="9998.0400000000009"/>
    <s v="EDIA"/>
    <s v="C"/>
    <s v="Labor"/>
    <s v="OPC"/>
    <m/>
    <s v="BNL"/>
    <s v="R&amp;D"/>
    <s v="RF"/>
    <x v="3"/>
    <m/>
    <m/>
    <m/>
    <m/>
    <m/>
    <m/>
    <m/>
    <m/>
    <n v="9998.0400000000009"/>
    <m/>
    <m/>
    <m/>
    <m/>
    <m/>
    <m/>
    <m/>
    <m/>
    <m/>
    <m/>
    <x v="0"/>
    <x v="0"/>
    <m/>
  </r>
  <r>
    <s v=""/>
    <s v=" HOM_RD_10060"/>
    <s v="BLA high power test-control system: HMI papge, LLRF"/>
    <s v="6.08.02.03.02"/>
    <x v="0"/>
    <d v="2023-10-03T00:00:00"/>
    <d v="2023-11-15T00:00:00"/>
    <s v="jtolle"/>
    <s v="zaltsman"/>
    <n v="23022.98"/>
    <s v="EDIA"/>
    <s v="C"/>
    <s v="Labor"/>
    <s v="OPC"/>
    <m/>
    <s v="BNL"/>
    <s v="R&amp;D"/>
    <s v="RF"/>
    <x v="3"/>
    <m/>
    <m/>
    <m/>
    <m/>
    <m/>
    <m/>
    <m/>
    <m/>
    <n v="23022.98"/>
    <m/>
    <m/>
    <m/>
    <m/>
    <m/>
    <m/>
    <m/>
    <m/>
    <m/>
    <m/>
    <x v="0"/>
    <x v="0"/>
    <m/>
  </r>
  <r>
    <s v=""/>
    <s v=" HOM_RD_10070"/>
    <s v="BLA high power test- Klystron readiness"/>
    <s v="6.08.02.03.02"/>
    <x v="0"/>
    <d v="2023-11-16T00:00:00"/>
    <d v="2023-11-22T00:00:00"/>
    <s v="jtolle"/>
    <s v="zaltsman"/>
    <n v="2499.5100000000002"/>
    <s v="EDIA"/>
    <s v="C"/>
    <s v="Labor"/>
    <s v="OPC"/>
    <m/>
    <s v="BNL"/>
    <s v="R&amp;D"/>
    <s v="RF"/>
    <x v="3"/>
    <m/>
    <m/>
    <m/>
    <m/>
    <m/>
    <m/>
    <m/>
    <m/>
    <n v="2499.5100000000002"/>
    <m/>
    <m/>
    <m/>
    <m/>
    <m/>
    <m/>
    <m/>
    <m/>
    <m/>
    <m/>
    <x v="0"/>
    <x v="0"/>
    <m/>
  </r>
  <r>
    <s v=""/>
    <s v=" HOM_RD_10080"/>
    <s v="BLA high power test-Safety readiness"/>
    <s v="6.08.02.03.02"/>
    <x v="0"/>
    <d v="2023-11-27T00:00:00"/>
    <d v="2023-12-01T00:00:00"/>
    <s v="jtolle"/>
    <s v="zaltsman"/>
    <n v="792.58"/>
    <s v="EDIA"/>
    <s v="C"/>
    <s v="Labor"/>
    <s v="OPC"/>
    <m/>
    <s v="BNL"/>
    <s v="R&amp;D"/>
    <s v="RF"/>
    <x v="3"/>
    <m/>
    <m/>
    <m/>
    <m/>
    <m/>
    <m/>
    <m/>
    <m/>
    <n v="792.58"/>
    <m/>
    <m/>
    <m/>
    <m/>
    <m/>
    <m/>
    <m/>
    <m/>
    <m/>
    <m/>
    <x v="0"/>
    <x v="0"/>
    <m/>
  </r>
  <r>
    <s v=""/>
    <s v=" HOM_RD_10080"/>
    <s v="BLA high power test-Safety readiness"/>
    <s v="6.08.02.03.02"/>
    <x v="0"/>
    <d v="2023-11-27T00:00:00"/>
    <d v="2023-12-01T00:00:00"/>
    <s v="jtolle"/>
    <s v="zaltsman"/>
    <n v="1534.87"/>
    <s v="EDIA"/>
    <s v="C"/>
    <s v="Labor"/>
    <s v="OPC"/>
    <m/>
    <s v="BNL"/>
    <s v="R&amp;D"/>
    <s v="RF"/>
    <x v="3"/>
    <m/>
    <m/>
    <m/>
    <m/>
    <m/>
    <m/>
    <m/>
    <m/>
    <n v="1534.87"/>
    <m/>
    <m/>
    <m/>
    <m/>
    <m/>
    <m/>
    <m/>
    <m/>
    <m/>
    <m/>
    <x v="0"/>
    <x v="0"/>
    <m/>
  </r>
  <r>
    <s v=""/>
    <s v=" HOM_RD_10090"/>
    <s v="BLA high power test: solid BLA"/>
    <s v="6.08.02.03.02"/>
    <x v="0"/>
    <d v="2023-12-04T00:00:00"/>
    <d v="2024-01-02T00:00:00"/>
    <s v="jtolle"/>
    <s v="zaltsman"/>
    <n v="1534.87"/>
    <s v="EDIA"/>
    <s v="C"/>
    <s v="Labor"/>
    <s v="OPC"/>
    <m/>
    <s v="BNL"/>
    <s v="R&amp;D"/>
    <s v="RF"/>
    <x v="3"/>
    <m/>
    <m/>
    <m/>
    <m/>
    <m/>
    <m/>
    <m/>
    <m/>
    <n v="1534.87"/>
    <m/>
    <m/>
    <m/>
    <m/>
    <m/>
    <m/>
    <m/>
    <m/>
    <m/>
    <m/>
    <x v="0"/>
    <x v="0"/>
    <m/>
  </r>
  <r>
    <s v=""/>
    <s v=" HOM_RD_10090"/>
    <s v="BLA high power test: solid BLA"/>
    <s v="6.08.02.03.02"/>
    <x v="0"/>
    <d v="2023-12-04T00:00:00"/>
    <d v="2024-01-02T00:00:00"/>
    <s v="jtolle"/>
    <s v="zaltsman"/>
    <n v="27977.5"/>
    <s v="EDIA"/>
    <s v="C"/>
    <s v="Labor"/>
    <s v="OPC"/>
    <m/>
    <s v="BNL"/>
    <s v="R&amp;D"/>
    <s v="RF"/>
    <x v="3"/>
    <m/>
    <m/>
    <m/>
    <m/>
    <m/>
    <m/>
    <m/>
    <m/>
    <n v="27977.5"/>
    <m/>
    <m/>
    <m/>
    <m/>
    <m/>
    <m/>
    <m/>
    <m/>
    <m/>
    <m/>
    <x v="0"/>
    <x v="0"/>
    <m/>
  </r>
  <r>
    <s v=""/>
    <s v=" HOM_RD_10090"/>
    <s v="BLA high power test: solid BLA"/>
    <s v="6.08.02.03.02"/>
    <x v="0"/>
    <d v="2023-12-04T00:00:00"/>
    <d v="2024-01-02T00:00:00"/>
    <s v="jtolle"/>
    <s v="zaltsman"/>
    <n v="999.8"/>
    <s v="EDIA"/>
    <s v="C"/>
    <s v="Labor"/>
    <s v="OPC"/>
    <m/>
    <s v="BNL"/>
    <s v="R&amp;D"/>
    <s v="RF"/>
    <x v="3"/>
    <m/>
    <m/>
    <m/>
    <m/>
    <m/>
    <m/>
    <m/>
    <m/>
    <n v="999.8"/>
    <m/>
    <m/>
    <m/>
    <m/>
    <m/>
    <m/>
    <m/>
    <m/>
    <m/>
    <m/>
    <x v="0"/>
    <x v="0"/>
    <m/>
  </r>
  <r>
    <s v=""/>
    <s v=" HOM_RD_10100"/>
    <s v="Solid BLA test completed and swap to Tile style BLA"/>
    <s v="6.08.02.03.02"/>
    <x v="0"/>
    <d v="2024-01-03T00:00:00"/>
    <d v="2024-01-09T00:00:00"/>
    <s v="jtolle"/>
    <s v="zaltsman"/>
    <n v="1999.61"/>
    <s v="EDIA"/>
    <s v="C"/>
    <s v="Labor"/>
    <s v="OPC"/>
    <m/>
    <s v="BNL"/>
    <s v="R&amp;D"/>
    <s v="RF"/>
    <x v="3"/>
    <m/>
    <m/>
    <m/>
    <m/>
    <m/>
    <m/>
    <m/>
    <m/>
    <n v="1999.61"/>
    <m/>
    <m/>
    <m/>
    <m/>
    <m/>
    <m/>
    <m/>
    <m/>
    <m/>
    <m/>
    <x v="0"/>
    <x v="0"/>
    <m/>
  </r>
  <r>
    <s v=""/>
    <s v=" HOM_RD_10110"/>
    <s v="BLA high power test: Tile-stype BLA"/>
    <s v="6.08.02.03.02"/>
    <x v="0"/>
    <d v="2024-01-10T00:00:00"/>
    <d v="2024-02-07T00:00:00"/>
    <s v="jtolle"/>
    <s v="zaltsman"/>
    <n v="1534.87"/>
    <s v="EDIA"/>
    <s v="C"/>
    <s v="Labor"/>
    <s v="OPC"/>
    <m/>
    <s v="BNL"/>
    <s v="R&amp;D"/>
    <s v="RF"/>
    <x v="3"/>
    <m/>
    <m/>
    <m/>
    <m/>
    <m/>
    <m/>
    <m/>
    <m/>
    <n v="1534.87"/>
    <m/>
    <m/>
    <m/>
    <m/>
    <m/>
    <m/>
    <m/>
    <m/>
    <m/>
    <m/>
    <x v="0"/>
    <x v="0"/>
    <m/>
  </r>
  <r>
    <s v=""/>
    <s v=" HOM_RD_10110"/>
    <s v="BLA high power test: Tile-stype BLA"/>
    <s v="6.08.02.03.02"/>
    <x v="0"/>
    <d v="2024-01-10T00:00:00"/>
    <d v="2024-02-07T00:00:00"/>
    <s v="jtolle"/>
    <s v="zaltsman"/>
    <n v="27977.5"/>
    <s v="EDIA"/>
    <s v="C"/>
    <s v="Labor"/>
    <s v="OPC"/>
    <m/>
    <s v="BNL"/>
    <s v="R&amp;D"/>
    <s v="RF"/>
    <x v="3"/>
    <m/>
    <m/>
    <m/>
    <m/>
    <m/>
    <m/>
    <m/>
    <m/>
    <n v="27977.5"/>
    <m/>
    <m/>
    <m/>
    <m/>
    <m/>
    <m/>
    <m/>
    <m/>
    <m/>
    <m/>
    <x v="0"/>
    <x v="0"/>
    <m/>
  </r>
  <r>
    <s v=""/>
    <s v=" HOM_RD_10110"/>
    <s v="BLA high power test: Tile-stype BLA"/>
    <s v="6.08.02.03.02"/>
    <x v="0"/>
    <d v="2024-01-10T00:00:00"/>
    <d v="2024-02-07T00:00:00"/>
    <s v="jtolle"/>
    <s v="zaltsman"/>
    <n v="999.8"/>
    <s v="EDIA"/>
    <s v="C"/>
    <s v="Labor"/>
    <s v="OPC"/>
    <m/>
    <s v="BNL"/>
    <s v="R&amp;D"/>
    <s v="RF"/>
    <x v="3"/>
    <m/>
    <m/>
    <m/>
    <m/>
    <m/>
    <m/>
    <m/>
    <m/>
    <n v="999.8"/>
    <m/>
    <m/>
    <m/>
    <m/>
    <m/>
    <m/>
    <m/>
    <m/>
    <m/>
    <m/>
    <x v="0"/>
    <x v="0"/>
    <m/>
  </r>
  <r>
    <s v=""/>
    <s v=" HOM_RD_10120"/>
    <s v="BLA high power test: completed"/>
    <s v="6.08.02.03.02"/>
    <x v="0"/>
    <d v="2024-02-08T00:00:00"/>
    <d v="2024-02-12T00:00:00"/>
    <s v="jtolle"/>
    <s v="zaltsman"/>
    <n v="999.8"/>
    <s v="EDIA"/>
    <s v="C"/>
    <s v="Labor"/>
    <s v="OPC"/>
    <m/>
    <s v="BNL"/>
    <s v="R&amp;D"/>
    <s v="RF"/>
    <x v="3"/>
    <m/>
    <m/>
    <m/>
    <m/>
    <m/>
    <m/>
    <m/>
    <m/>
    <n v="999.8"/>
    <m/>
    <m/>
    <m/>
    <m/>
    <m/>
    <m/>
    <m/>
    <m/>
    <m/>
    <m/>
    <x v="0"/>
    <x v="0"/>
    <m/>
  </r>
  <r>
    <s v=""/>
    <s v=" HOM_RD_10300"/>
    <s v="BLA coaxial line test"/>
    <s v="6.08.02.03.02"/>
    <x v="0"/>
    <d v="2024-02-13T00:00:00"/>
    <d v="2024-03-26T00:00:00"/>
    <s v="jtolle"/>
    <s v="zaltsman"/>
    <n v="18651.669999999998"/>
    <s v="EDIA"/>
    <s v="C"/>
    <s v="Labor"/>
    <s v="OPC"/>
    <m/>
    <s v="BNL"/>
    <s v="R&amp;D"/>
    <s v="RF"/>
    <x v="3"/>
    <m/>
    <m/>
    <m/>
    <m/>
    <m/>
    <m/>
    <m/>
    <m/>
    <n v="18651.669999999998"/>
    <m/>
    <m/>
    <m/>
    <m/>
    <m/>
    <m/>
    <m/>
    <m/>
    <m/>
    <m/>
    <x v="0"/>
    <x v="0"/>
    <m/>
  </r>
  <r>
    <s v=""/>
    <s v=" HOM_RD_10300"/>
    <s v="BLA coaxial line test"/>
    <s v="6.08.02.03.02"/>
    <x v="0"/>
    <d v="2024-02-13T00:00:00"/>
    <d v="2024-03-26T00:00:00"/>
    <s v="jtolle"/>
    <s v="zaltsman"/>
    <n v="4999.0200000000004"/>
    <s v="EDIA"/>
    <s v="C"/>
    <s v="Labor"/>
    <s v="OPC"/>
    <m/>
    <s v="BNL"/>
    <s v="R&amp;D"/>
    <s v="RF"/>
    <x v="3"/>
    <m/>
    <m/>
    <m/>
    <m/>
    <m/>
    <m/>
    <m/>
    <m/>
    <n v="4999.0200000000004"/>
    <m/>
    <m/>
    <m/>
    <m/>
    <m/>
    <m/>
    <m/>
    <m/>
    <m/>
    <m/>
    <x v="0"/>
    <x v="0"/>
    <m/>
  </r>
  <r>
    <s v=""/>
    <s v=" RF_0802_3682"/>
    <s v="591 MHz FPC conditioning box: Prepare Spec/SOW/APP"/>
    <s v="6.08.02.03.01"/>
    <x v="0"/>
    <d v="2023-05-25T00:00:00"/>
    <d v="2023-08-18T00:00:00"/>
    <s v="jtolle"/>
    <s v="zaltsman"/>
    <n v="12744.27"/>
    <s v="EDIA"/>
    <s v="C"/>
    <s v="Labor"/>
    <s v="OPC"/>
    <m/>
    <s v="BNL"/>
    <s v="R&amp;D"/>
    <s v="RF"/>
    <x v="3"/>
    <s v="S.P033"/>
    <m/>
    <m/>
    <m/>
    <m/>
    <m/>
    <m/>
    <n v="12744.27"/>
    <m/>
    <m/>
    <m/>
    <m/>
    <m/>
    <m/>
    <m/>
    <m/>
    <m/>
    <m/>
    <m/>
    <x v="0"/>
    <x v="0"/>
    <m/>
  </r>
  <r>
    <s v=""/>
    <s v=" E08_10088"/>
    <s v="295 MHz Cavity (RCS Bunch Merge 1) Manufacturing Travel"/>
    <s v="6.08.05.01"/>
    <x v="0"/>
    <d v="2025-12-10T00:00:00"/>
    <d v="2026-09-10T00:00:00"/>
    <s v="jtolle"/>
    <s v="zaltsman"/>
    <n v="19702.52"/>
    <s v="CON"/>
    <s v="C"/>
    <s v="Nonlabor"/>
    <s v="TEC"/>
    <m/>
    <s v="BNL"/>
    <s v="Const.Fabricate"/>
    <s v="RF"/>
    <x v="9"/>
    <s v="T"/>
    <m/>
    <m/>
    <m/>
    <m/>
    <m/>
    <m/>
    <m/>
    <m/>
    <m/>
    <n v="19702.52"/>
    <m/>
    <m/>
    <m/>
    <m/>
    <m/>
    <m/>
    <m/>
    <m/>
    <x v="0"/>
    <x v="0"/>
    <m/>
  </r>
  <r>
    <s v=""/>
    <s v=" E08_10175"/>
    <s v="295 MHz Cavity (RCS Bunch Merge 1) Assembly/Cleaning and LL / HL Testing - Material"/>
    <s v="6.08.05.01"/>
    <x v="0"/>
    <d v="2027-02-26T00:00:00"/>
    <d v="2028-07-18T00:00:00"/>
    <s v="jtolle"/>
    <s v="zaltsman"/>
    <n v="300"/>
    <s v="CON"/>
    <s v="C"/>
    <s v="Nonlabor"/>
    <s v="TEC"/>
    <m/>
    <s v="BNL"/>
    <s v="Const.Test"/>
    <s v="RF"/>
    <x v="8"/>
    <s v="B"/>
    <m/>
    <m/>
    <m/>
    <m/>
    <m/>
    <m/>
    <m/>
    <m/>
    <m/>
    <m/>
    <n v="130.29"/>
    <n v="169.71"/>
    <m/>
    <m/>
    <m/>
    <m/>
    <m/>
    <m/>
    <x v="0"/>
    <x v="0"/>
    <m/>
  </r>
  <r>
    <s v=""/>
    <s v=" E08_10355"/>
    <s v="148 MHz Cavity (RCS Bunch Merge 2) - Testing Materials"/>
    <s v="6.08.05.02"/>
    <x v="0"/>
    <d v="2026-09-11T00:00:00"/>
    <d v="2028-02-08T00:00:00"/>
    <s v="jtolle"/>
    <s v="zaltsman"/>
    <n v="150"/>
    <s v="CON"/>
    <s v="C"/>
    <s v="Nonlabor"/>
    <s v="TEC"/>
    <m/>
    <s v="BNL"/>
    <s v="Const.Test"/>
    <s v="RF"/>
    <x v="8"/>
    <s v="B"/>
    <m/>
    <m/>
    <m/>
    <m/>
    <m/>
    <m/>
    <m/>
    <m/>
    <m/>
    <n v="6"/>
    <n v="107.14"/>
    <n v="36.86"/>
    <m/>
    <m/>
    <m/>
    <m/>
    <m/>
    <m/>
    <x v="0"/>
    <x v="0"/>
    <m/>
  </r>
  <r>
    <s v=""/>
    <s v=" E08_10272"/>
    <s v="148 MHz Cavity (RCS Bunch Merge 2) - Manufacturing Travel"/>
    <s v="6.08.05.02"/>
    <x v="1"/>
    <d v="2025-12-10T00:00:00"/>
    <d v="2026-09-10T00:00:00"/>
    <s v="jtolle"/>
    <s v="zaltsman"/>
    <n v="19702.52"/>
    <s v="CON"/>
    <s v="C"/>
    <s v="Nonlabor"/>
    <s v="TEC"/>
    <m/>
    <s v="BNL"/>
    <s v="Const.Fabricate"/>
    <s v="RF"/>
    <x v="9"/>
    <s v="T"/>
    <m/>
    <m/>
    <m/>
    <m/>
    <m/>
    <m/>
    <m/>
    <m/>
    <m/>
    <n v="19702.52"/>
    <m/>
    <m/>
    <m/>
    <m/>
    <m/>
    <m/>
    <m/>
    <m/>
    <x v="0"/>
    <x v="0"/>
    <m/>
  </r>
  <r>
    <s v=""/>
    <s v=" RD_0309_1382"/>
    <s v="ESR Vacuum Development - RF Shielded Bellows - Prepare Spec/SOW/APP"/>
    <s v="6.02.03.06.01"/>
    <x v="0"/>
    <d v="2022-07-22T00:00:00"/>
    <d v="2022-08-18T00:00:00"/>
    <s v="rnavarrol"/>
    <s v="chetzel"/>
    <n v="0"/>
    <s v="EDIA"/>
    <s v="C"/>
    <s v="Labor"/>
    <s v="OPC"/>
    <m/>
    <s v="BNL"/>
    <s v="R&amp;D"/>
    <s v="VAC"/>
    <x v="3"/>
    <s v="S.P296"/>
    <m/>
    <m/>
    <m/>
    <m/>
    <m/>
    <m/>
    <m/>
    <m/>
    <m/>
    <m/>
    <m/>
    <m/>
    <m/>
    <m/>
    <m/>
    <m/>
    <m/>
    <m/>
    <x v="0"/>
    <x v="0"/>
    <m/>
  </r>
  <r>
    <s v=""/>
    <s v=" RD_0309_1382"/>
    <s v="ESR Vacuum Development - RF Shielded Bellows - Prepare Spec/SOW/APP"/>
    <s v="6.02.03.06.01"/>
    <x v="0"/>
    <d v="2022-07-22T00:00:00"/>
    <d v="2022-08-18T00:00:00"/>
    <s v="rnavarrol"/>
    <s v="chetzel"/>
    <n v="0"/>
    <s v="EDIA"/>
    <s v="C"/>
    <s v="Labor"/>
    <s v="OPC"/>
    <m/>
    <s v="BNL"/>
    <s v="R&amp;D"/>
    <s v="VAC"/>
    <x v="3"/>
    <s v="S.P296"/>
    <m/>
    <m/>
    <m/>
    <m/>
    <m/>
    <m/>
    <m/>
    <m/>
    <m/>
    <m/>
    <m/>
    <m/>
    <m/>
    <m/>
    <m/>
    <m/>
    <m/>
    <m/>
    <x v="0"/>
    <x v="0"/>
    <m/>
  </r>
  <r>
    <s v=""/>
    <s v=" RD_0309_1382"/>
    <s v="ESR Vacuum Development - RF Shielded Bellows - Prepare Spec/SOW/APP"/>
    <s v="6.02.03.06.01"/>
    <x v="0"/>
    <d v="2022-07-22T00:00:00"/>
    <d v="2022-08-18T00:00:00"/>
    <s v="rnavarrol"/>
    <s v="chetzel"/>
    <n v="0"/>
    <s v="EDIA"/>
    <s v="C"/>
    <s v="Labor"/>
    <s v="OPC"/>
    <m/>
    <s v="BNL"/>
    <s v="R&amp;D"/>
    <s v="VAC"/>
    <x v="3"/>
    <s v="S.P296"/>
    <m/>
    <m/>
    <m/>
    <m/>
    <m/>
    <m/>
    <m/>
    <m/>
    <m/>
    <m/>
    <m/>
    <m/>
    <m/>
    <m/>
    <m/>
    <m/>
    <m/>
    <m/>
    <x v="0"/>
    <x v="0"/>
    <m/>
  </r>
  <r>
    <s v=""/>
    <s v=" RD_0309_1382"/>
    <s v="ESR Vacuum Development - RF Shielded Bellows - Prepare Spec/SOW/APP"/>
    <s v="6.02.03.06.01"/>
    <x v="0"/>
    <d v="2022-07-22T00:00:00"/>
    <d v="2022-08-18T00:00:00"/>
    <s v="rnavarrol"/>
    <s v="chetzel"/>
    <n v="0"/>
    <s v="EDIA"/>
    <s v="C"/>
    <s v="Labor"/>
    <s v="OPC"/>
    <m/>
    <s v="BNL"/>
    <s v="R&amp;D"/>
    <s v="VAC"/>
    <x v="3"/>
    <s v="S.P296"/>
    <m/>
    <m/>
    <m/>
    <m/>
    <m/>
    <m/>
    <m/>
    <m/>
    <m/>
    <m/>
    <m/>
    <m/>
    <m/>
    <m/>
    <m/>
    <m/>
    <m/>
    <m/>
    <x v="0"/>
    <x v="0"/>
    <m/>
  </r>
  <r>
    <s v=""/>
    <s v=" RD_0309_1382"/>
    <s v="ESR Vacuum Development - RF Shielded Bellows - Prepare Spec/SOW/APP"/>
    <s v="6.02.03.06.01"/>
    <x v="0"/>
    <d v="2022-07-22T00:00:00"/>
    <d v="2022-08-18T00:00:00"/>
    <s v="rnavarrol"/>
    <s v="chetzel"/>
    <n v="0"/>
    <s v="EDIA"/>
    <s v="C"/>
    <s v="Labor"/>
    <s v="OPC"/>
    <m/>
    <s v="BNL"/>
    <s v="R&amp;D"/>
    <s v="VAC"/>
    <x v="3"/>
    <s v="S.P296"/>
    <m/>
    <m/>
    <m/>
    <m/>
    <m/>
    <m/>
    <m/>
    <m/>
    <m/>
    <m/>
    <m/>
    <m/>
    <m/>
    <m/>
    <m/>
    <m/>
    <m/>
    <m/>
    <x v="0"/>
    <x v="0"/>
    <m/>
  </r>
  <r>
    <s v=""/>
    <s v=" RD_0309_1382"/>
    <s v="ESR Vacuum Development - RF Shielded Bellows - Prepare Spec/SOW/APP"/>
    <s v="6.02.03.06.01"/>
    <x v="0"/>
    <d v="2022-07-22T00:00:00"/>
    <d v="2022-08-18T00:00:00"/>
    <s v="rnavarrol"/>
    <s v="chetzel"/>
    <n v="0"/>
    <s v="EDIA"/>
    <s v="C"/>
    <s v="Labor"/>
    <s v="OPC"/>
    <m/>
    <s v="BNL"/>
    <s v="R&amp;D"/>
    <s v="VAC"/>
    <x v="3"/>
    <s v="S.P296"/>
    <m/>
    <m/>
    <m/>
    <m/>
    <m/>
    <m/>
    <m/>
    <m/>
    <m/>
    <m/>
    <m/>
    <m/>
    <m/>
    <m/>
    <m/>
    <m/>
    <m/>
    <m/>
    <x v="0"/>
    <x v="0"/>
    <m/>
  </r>
  <r>
    <s v=""/>
    <s v=" RD_0309_1382"/>
    <s v="ESR Vacuum Development - RF Shielded Bellows - Prepare Spec/SOW/APP"/>
    <s v="6.02.03.06.01"/>
    <x v="0"/>
    <d v="2022-07-22T00:00:00"/>
    <d v="2022-08-18T00:00:00"/>
    <s v="rnavarrol"/>
    <s v="chetzel"/>
    <n v="0"/>
    <s v="EDIA"/>
    <s v="C"/>
    <s v="Labor"/>
    <s v="OPC"/>
    <m/>
    <s v="BNL"/>
    <s v="R&amp;D"/>
    <s v="VAC"/>
    <x v="3"/>
    <s v="S.P296"/>
    <m/>
    <m/>
    <m/>
    <m/>
    <m/>
    <m/>
    <m/>
    <m/>
    <m/>
    <m/>
    <m/>
    <m/>
    <m/>
    <m/>
    <m/>
    <m/>
    <m/>
    <m/>
    <x v="0"/>
    <x v="0"/>
    <m/>
  </r>
  <r>
    <s v=""/>
    <s v=" RD_0309_1383"/>
    <s v="ESR Vacuum Development - RF Shielded Bellows - Review vendor quotes and proposals"/>
    <s v="6.02.03.06.01"/>
    <x v="0"/>
    <d v="2022-08-19T00:00:00"/>
    <d v="2022-09-30T00:00:00"/>
    <s v="rnavarrol"/>
    <s v="chetzel"/>
    <n v="0"/>
    <s v="EDIA"/>
    <s v="C"/>
    <s v="Labor"/>
    <s v="OPC"/>
    <m/>
    <s v="BNL"/>
    <s v="R&amp;D"/>
    <s v="VAC"/>
    <x v="3"/>
    <s v="S.P296"/>
    <m/>
    <m/>
    <m/>
    <m/>
    <m/>
    <m/>
    <m/>
    <m/>
    <m/>
    <m/>
    <m/>
    <m/>
    <m/>
    <m/>
    <m/>
    <m/>
    <m/>
    <m/>
    <x v="0"/>
    <x v="0"/>
    <m/>
  </r>
  <r>
    <s v=""/>
    <s v=" RD_0309_1383"/>
    <s v="ESR Vacuum Development - RF Shielded Bellows - Review vendor quotes and proposals"/>
    <s v="6.02.03.06.01"/>
    <x v="0"/>
    <d v="2022-08-19T00:00:00"/>
    <d v="2022-09-30T00:00:00"/>
    <s v="rnavarrol"/>
    <s v="chetzel"/>
    <n v="0"/>
    <s v="EDIA"/>
    <s v="C"/>
    <s v="Labor"/>
    <s v="OPC"/>
    <m/>
    <s v="BNL"/>
    <s v="R&amp;D"/>
    <s v="VAC"/>
    <x v="3"/>
    <s v="S.P296"/>
    <m/>
    <m/>
    <m/>
    <m/>
    <m/>
    <m/>
    <m/>
    <m/>
    <m/>
    <m/>
    <m/>
    <m/>
    <m/>
    <m/>
    <m/>
    <m/>
    <m/>
    <m/>
    <x v="0"/>
    <x v="0"/>
    <m/>
  </r>
  <r>
    <s v=""/>
    <s v=" RD_0309_1383"/>
    <s v="ESR Vacuum Development - RF Shielded Bellows - Review vendor quotes and proposals"/>
    <s v="6.02.03.06.01"/>
    <x v="0"/>
    <d v="2022-08-19T00:00:00"/>
    <d v="2022-09-30T00:00:00"/>
    <s v="rnavarrol"/>
    <s v="chetzel"/>
    <n v="0"/>
    <s v="EDIA"/>
    <s v="C"/>
    <s v="Labor"/>
    <s v="OPC"/>
    <m/>
    <s v="BNL"/>
    <s v="R&amp;D"/>
    <s v="VAC"/>
    <x v="3"/>
    <s v="S.P296"/>
    <m/>
    <m/>
    <m/>
    <m/>
    <m/>
    <m/>
    <m/>
    <m/>
    <m/>
    <m/>
    <m/>
    <m/>
    <m/>
    <m/>
    <m/>
    <m/>
    <m/>
    <m/>
    <x v="0"/>
    <x v="0"/>
    <m/>
  </r>
  <r>
    <s v=""/>
    <s v=" RD_0309_1383"/>
    <s v="ESR Vacuum Development - RF Shielded Bellows - Review vendor quotes and proposals"/>
    <s v="6.02.03.06.01"/>
    <x v="0"/>
    <d v="2022-08-19T00:00:00"/>
    <d v="2022-09-30T00:00:00"/>
    <s v="rnavarrol"/>
    <s v="chetzel"/>
    <n v="0"/>
    <s v="EDIA"/>
    <s v="C"/>
    <s v="Labor"/>
    <s v="OPC"/>
    <m/>
    <s v="BNL"/>
    <s v="R&amp;D"/>
    <s v="VAC"/>
    <x v="3"/>
    <s v="S.P296"/>
    <m/>
    <m/>
    <m/>
    <m/>
    <m/>
    <m/>
    <m/>
    <m/>
    <m/>
    <m/>
    <m/>
    <m/>
    <m/>
    <m/>
    <m/>
    <m/>
    <m/>
    <m/>
    <x v="0"/>
    <x v="0"/>
    <m/>
  </r>
  <r>
    <s v=""/>
    <s v=" RD_0309_1383"/>
    <s v="ESR Vacuum Development - RF Shielded Bellows - Review vendor quotes and proposals"/>
    <s v="6.02.03.06.01"/>
    <x v="0"/>
    <d v="2022-08-19T00:00:00"/>
    <d v="2022-09-30T00:00:00"/>
    <s v="rnavarrol"/>
    <s v="chetzel"/>
    <n v="0"/>
    <s v="EDIA"/>
    <s v="C"/>
    <s v="Labor"/>
    <s v="OPC"/>
    <m/>
    <s v="BNL"/>
    <s v="R&amp;D"/>
    <s v="VAC"/>
    <x v="3"/>
    <s v="S.P296"/>
    <m/>
    <m/>
    <m/>
    <m/>
    <m/>
    <m/>
    <m/>
    <m/>
    <m/>
    <m/>
    <m/>
    <m/>
    <m/>
    <m/>
    <m/>
    <m/>
    <m/>
    <m/>
    <x v="0"/>
    <x v="0"/>
    <m/>
  </r>
  <r>
    <s v=""/>
    <s v=" RD_0309_1383"/>
    <s v="ESR Vacuum Development - RF Shielded Bellows - Review vendor quotes and proposals"/>
    <s v="6.02.03.06.01"/>
    <x v="0"/>
    <d v="2022-08-19T00:00:00"/>
    <d v="2022-09-30T00:00:00"/>
    <s v="rnavarrol"/>
    <s v="chetzel"/>
    <n v="0"/>
    <s v="EDIA"/>
    <s v="C"/>
    <s v="Labor"/>
    <s v="OPC"/>
    <m/>
    <s v="BNL"/>
    <s v="R&amp;D"/>
    <s v="VAC"/>
    <x v="3"/>
    <s v="S.P296"/>
    <m/>
    <m/>
    <m/>
    <m/>
    <m/>
    <m/>
    <m/>
    <m/>
    <m/>
    <m/>
    <m/>
    <m/>
    <m/>
    <m/>
    <m/>
    <m/>
    <m/>
    <m/>
    <x v="0"/>
    <x v="0"/>
    <m/>
  </r>
  <r>
    <s v=""/>
    <s v=" RD_0309_1383"/>
    <s v="ESR Vacuum Development - RF Shielded Bellows - Review vendor quotes and proposals"/>
    <s v="6.02.03.06.01"/>
    <x v="0"/>
    <d v="2022-08-19T00:00:00"/>
    <d v="2022-09-30T00:00:00"/>
    <s v="rnavarrol"/>
    <s v="chetzel"/>
    <n v="0"/>
    <s v="EDIA"/>
    <s v="C"/>
    <s v="Labor"/>
    <s v="OPC"/>
    <m/>
    <s v="BNL"/>
    <s v="R&amp;D"/>
    <s v="VAC"/>
    <x v="3"/>
    <s v="S.P296"/>
    <m/>
    <m/>
    <m/>
    <m/>
    <m/>
    <m/>
    <m/>
    <m/>
    <m/>
    <m/>
    <m/>
    <m/>
    <m/>
    <m/>
    <m/>
    <m/>
    <m/>
    <m/>
    <x v="0"/>
    <x v="0"/>
    <m/>
  </r>
  <r>
    <s v=""/>
    <s v=" RD_0309_1384"/>
    <s v="ESR Vacuum Development - RF Shielded Bellows - Finalize and release requesitions"/>
    <s v="6.02.03.06.01"/>
    <x v="1"/>
    <d v="2022-10-03T00:00:00"/>
    <d v="2022-11-15T00:00:00"/>
    <s v="rnavarrol"/>
    <s v="chetzel"/>
    <n v="3855.52"/>
    <s v="EDIA"/>
    <s v="C"/>
    <s v="Labor"/>
    <s v="OPC"/>
    <m/>
    <s v="BNL"/>
    <s v="R&amp;D"/>
    <s v="VAC"/>
    <x v="3"/>
    <s v="S.P296"/>
    <m/>
    <m/>
    <m/>
    <m/>
    <m/>
    <m/>
    <n v="3855.52"/>
    <m/>
    <m/>
    <m/>
    <m/>
    <m/>
    <m/>
    <m/>
    <m/>
    <m/>
    <m/>
    <m/>
    <x v="0"/>
    <x v="0"/>
    <m/>
  </r>
  <r>
    <s v=""/>
    <s v=" RD_0309_1384"/>
    <s v="ESR Vacuum Development - RF Shielded Bellows - Finalize and release requesitions"/>
    <s v="6.02.03.06.01"/>
    <x v="1"/>
    <d v="2022-10-03T00:00:00"/>
    <d v="2022-11-15T00:00:00"/>
    <s v="rnavarrol"/>
    <s v="chetzel"/>
    <n v="656.33"/>
    <s v="EDIA"/>
    <s v="C"/>
    <s v="Labor"/>
    <s v="OPC"/>
    <m/>
    <s v="BNL"/>
    <s v="R&amp;D"/>
    <s v="VAC"/>
    <x v="3"/>
    <s v="S.P296"/>
    <m/>
    <m/>
    <m/>
    <m/>
    <m/>
    <m/>
    <n v="656.33"/>
    <m/>
    <m/>
    <m/>
    <m/>
    <m/>
    <m/>
    <m/>
    <m/>
    <m/>
    <m/>
    <m/>
    <x v="0"/>
    <x v="0"/>
    <m/>
  </r>
  <r>
    <s v=""/>
    <s v=" RD_0309_1384"/>
    <s v="ESR Vacuum Development - RF Shielded Bellows - Finalize and release requesitions"/>
    <s v="6.02.03.06.01"/>
    <x v="1"/>
    <d v="2022-10-03T00:00:00"/>
    <d v="2022-11-15T00:00:00"/>
    <s v="rnavarrol"/>
    <s v="chetzel"/>
    <n v="2461.2399999999998"/>
    <s v="EDIA"/>
    <s v="C"/>
    <s v="Labor"/>
    <s v="OPC"/>
    <m/>
    <s v="BNL"/>
    <s v="R&amp;D"/>
    <s v="VAC"/>
    <x v="3"/>
    <s v="S.P296"/>
    <m/>
    <m/>
    <m/>
    <m/>
    <m/>
    <m/>
    <n v="2461.2399999999998"/>
    <m/>
    <m/>
    <m/>
    <m/>
    <m/>
    <m/>
    <m/>
    <m/>
    <m/>
    <m/>
    <m/>
    <x v="0"/>
    <x v="0"/>
    <m/>
  </r>
  <r>
    <s v=""/>
    <s v=" RD_0309_1384"/>
    <s v="ESR Vacuum Development - RF Shielded Bellows - Finalize and release requesitions"/>
    <s v="6.02.03.06.01"/>
    <x v="1"/>
    <d v="2022-10-03T00:00:00"/>
    <d v="2022-11-15T00:00:00"/>
    <s v="rnavarrol"/>
    <s v="chetzel"/>
    <n v="2789.4"/>
    <s v="EDIA"/>
    <s v="C"/>
    <s v="Labor"/>
    <s v="OPC"/>
    <m/>
    <s v="BNL"/>
    <s v="R&amp;D"/>
    <s v="VAC"/>
    <x v="3"/>
    <s v="S.P296"/>
    <m/>
    <m/>
    <m/>
    <m/>
    <m/>
    <m/>
    <n v="2789.4"/>
    <m/>
    <m/>
    <m/>
    <m/>
    <m/>
    <m/>
    <m/>
    <m/>
    <m/>
    <m/>
    <m/>
    <x v="0"/>
    <x v="0"/>
    <m/>
  </r>
  <r>
    <s v=""/>
    <s v=" RD_0309_1384"/>
    <s v="ESR Vacuum Development - RF Shielded Bellows - Finalize and release requesitions"/>
    <s v="6.02.03.06.01"/>
    <x v="1"/>
    <d v="2022-10-03T00:00:00"/>
    <d v="2022-11-15T00:00:00"/>
    <s v="rnavarrol"/>
    <s v="chetzel"/>
    <n v="324.62"/>
    <s v="EDIA"/>
    <s v="C"/>
    <s v="Labor"/>
    <s v="OPC"/>
    <m/>
    <s v="BNL"/>
    <s v="R&amp;D"/>
    <s v="VAC"/>
    <x v="3"/>
    <s v="S.P296"/>
    <m/>
    <m/>
    <m/>
    <m/>
    <m/>
    <m/>
    <n v="324.62"/>
    <m/>
    <m/>
    <m/>
    <m/>
    <m/>
    <m/>
    <m/>
    <m/>
    <m/>
    <m/>
    <m/>
    <x v="0"/>
    <x v="0"/>
    <m/>
  </r>
  <r>
    <s v=""/>
    <s v=" RD_0309_1384"/>
    <s v="ESR Vacuum Development - RF Shielded Bellows - Finalize and release requesitions"/>
    <s v="6.02.03.06.01"/>
    <x v="1"/>
    <d v="2022-10-03T00:00:00"/>
    <d v="2022-11-15T00:00:00"/>
    <s v="rnavarrol"/>
    <s v="chetzel"/>
    <n v="579.91"/>
    <s v="EDIA"/>
    <s v="C"/>
    <s v="Labor"/>
    <s v="OPC"/>
    <m/>
    <s v="BNL"/>
    <s v="R&amp;D"/>
    <s v="VAC"/>
    <x v="3"/>
    <s v="S.P296"/>
    <m/>
    <m/>
    <m/>
    <m/>
    <m/>
    <m/>
    <n v="579.91"/>
    <m/>
    <m/>
    <m/>
    <m/>
    <m/>
    <m/>
    <m/>
    <m/>
    <m/>
    <m/>
    <m/>
    <x v="0"/>
    <x v="0"/>
    <m/>
  </r>
  <r>
    <s v=""/>
    <s v=" RD_0309_1384"/>
    <s v="ESR Vacuum Development - RF Shielded Bellows - Finalize and release requesitions"/>
    <s v="6.02.03.06.01"/>
    <x v="1"/>
    <d v="2022-10-03T00:00:00"/>
    <d v="2022-11-15T00:00:00"/>
    <s v="rnavarrol"/>
    <s v="chetzel"/>
    <n v="4395.6499999999996"/>
    <s v="EDIA"/>
    <s v="C"/>
    <s v="Labor"/>
    <s v="OPC"/>
    <m/>
    <s v="BNL"/>
    <s v="R&amp;D"/>
    <s v="VAC"/>
    <x v="3"/>
    <s v="S.P296"/>
    <m/>
    <m/>
    <m/>
    <m/>
    <m/>
    <m/>
    <n v="4395.6499999999996"/>
    <m/>
    <m/>
    <m/>
    <m/>
    <m/>
    <m/>
    <m/>
    <m/>
    <m/>
    <m/>
    <m/>
    <x v="0"/>
    <x v="0"/>
    <m/>
  </r>
  <r>
    <s v=""/>
    <s v=" RD_0309_1385"/>
    <s v="ESR Vacuum Development - RF Shielded Bellows - Vendor oversight"/>
    <s v="6.02.03.06.01"/>
    <x v="1"/>
    <d v="2022-11-16T00:00:00"/>
    <d v="2023-02-14T00:00:00"/>
    <s v="rnavarrol"/>
    <s v="chetzel"/>
    <n v="7337.93"/>
    <s v="EDIA"/>
    <s v="C"/>
    <s v="Labor"/>
    <s v="OPC"/>
    <m/>
    <s v="BNL"/>
    <s v="R&amp;D"/>
    <s v="VAC"/>
    <x v="3"/>
    <m/>
    <m/>
    <m/>
    <m/>
    <m/>
    <m/>
    <m/>
    <n v="7337.93"/>
    <m/>
    <m/>
    <m/>
    <m/>
    <m/>
    <m/>
    <m/>
    <m/>
    <m/>
    <m/>
    <m/>
    <x v="0"/>
    <x v="0"/>
    <m/>
  </r>
  <r>
    <s v=""/>
    <s v=" RD_0309_1385"/>
    <s v="ESR Vacuum Development - RF Shielded Bellows - Vendor oversight"/>
    <s v="6.02.03.06.01"/>
    <x v="1"/>
    <d v="2022-11-16T00:00:00"/>
    <d v="2023-02-14T00:00:00"/>
    <s v="rnavarrol"/>
    <s v="chetzel"/>
    <n v="1640.82"/>
    <s v="EDIA"/>
    <s v="C"/>
    <s v="Labor"/>
    <s v="OPC"/>
    <m/>
    <s v="BNL"/>
    <s v="R&amp;D"/>
    <s v="VAC"/>
    <x v="3"/>
    <m/>
    <m/>
    <m/>
    <m/>
    <m/>
    <m/>
    <m/>
    <n v="1640.82"/>
    <m/>
    <m/>
    <m/>
    <m/>
    <m/>
    <m/>
    <m/>
    <m/>
    <m/>
    <m/>
    <m/>
    <x v="0"/>
    <x v="0"/>
    <m/>
  </r>
  <r>
    <s v=""/>
    <s v=" RD_0309_1385"/>
    <s v="ESR Vacuum Development - RF Shielded Bellows - Vendor oversight"/>
    <s v="6.02.03.06.01"/>
    <x v="1"/>
    <d v="2022-11-16T00:00:00"/>
    <d v="2023-02-14T00:00:00"/>
    <s v="rnavarrol"/>
    <s v="chetzel"/>
    <n v="4758.3900000000003"/>
    <s v="EDIA"/>
    <s v="C"/>
    <s v="Labor"/>
    <s v="OPC"/>
    <m/>
    <s v="BNL"/>
    <s v="R&amp;D"/>
    <s v="VAC"/>
    <x v="3"/>
    <m/>
    <m/>
    <m/>
    <m/>
    <m/>
    <m/>
    <m/>
    <n v="4758.3900000000003"/>
    <m/>
    <m/>
    <m/>
    <m/>
    <m/>
    <m/>
    <m/>
    <m/>
    <m/>
    <m/>
    <m/>
    <x v="0"/>
    <x v="0"/>
    <m/>
  </r>
  <r>
    <s v=""/>
    <s v=" RD_0309_1385"/>
    <s v="ESR Vacuum Development - RF Shielded Bellows - Vendor oversight"/>
    <s v="6.02.03.06.01"/>
    <x v="1"/>
    <d v="2022-11-16T00:00:00"/>
    <d v="2023-02-14T00:00:00"/>
    <s v="rnavarrol"/>
    <s v="chetzel"/>
    <n v="5414.72"/>
    <s v="EDIA"/>
    <s v="C"/>
    <s v="Labor"/>
    <s v="OPC"/>
    <m/>
    <s v="BNL"/>
    <s v="R&amp;D"/>
    <s v="VAC"/>
    <x v="3"/>
    <m/>
    <m/>
    <m/>
    <m/>
    <m/>
    <m/>
    <m/>
    <n v="5414.72"/>
    <m/>
    <m/>
    <m/>
    <m/>
    <m/>
    <m/>
    <m/>
    <m/>
    <m/>
    <m/>
    <m/>
    <x v="0"/>
    <x v="0"/>
    <m/>
  </r>
  <r>
    <s v=""/>
    <s v=" RD_0309_1385"/>
    <s v="ESR Vacuum Development - RF Shielded Bellows - Vendor oversight"/>
    <s v="6.02.03.06.01"/>
    <x v="1"/>
    <d v="2022-11-16T00:00:00"/>
    <d v="2023-02-14T00:00:00"/>
    <s v="rnavarrol"/>
    <s v="chetzel"/>
    <n v="973.85"/>
    <s v="EDIA"/>
    <s v="C"/>
    <s v="Labor"/>
    <s v="OPC"/>
    <m/>
    <s v="BNL"/>
    <s v="R&amp;D"/>
    <s v="VAC"/>
    <x v="3"/>
    <m/>
    <m/>
    <m/>
    <m/>
    <m/>
    <m/>
    <m/>
    <n v="973.85"/>
    <m/>
    <m/>
    <m/>
    <m/>
    <m/>
    <m/>
    <m/>
    <m/>
    <m/>
    <m/>
    <m/>
    <x v="0"/>
    <x v="0"/>
    <m/>
  </r>
  <r>
    <s v=""/>
    <s v=" RD_0309_1385"/>
    <s v="ESR Vacuum Development - RF Shielded Bellows - Vendor oversight"/>
    <s v="6.02.03.06.01"/>
    <x v="1"/>
    <d v="2022-11-16T00:00:00"/>
    <d v="2023-02-14T00:00:00"/>
    <s v="rnavarrol"/>
    <s v="chetzel"/>
    <n v="4832.59"/>
    <s v="EDIA"/>
    <s v="C"/>
    <s v="Labor"/>
    <s v="OPC"/>
    <m/>
    <s v="BNL"/>
    <s v="R&amp;D"/>
    <s v="VAC"/>
    <x v="3"/>
    <m/>
    <m/>
    <m/>
    <m/>
    <m/>
    <m/>
    <m/>
    <n v="4832.59"/>
    <m/>
    <m/>
    <m/>
    <m/>
    <m/>
    <m/>
    <m/>
    <m/>
    <m/>
    <m/>
    <m/>
    <x v="0"/>
    <x v="0"/>
    <m/>
  </r>
  <r>
    <s v=""/>
    <s v=" RD_0309_1385"/>
    <s v="ESR Vacuum Development - RF Shielded Bellows - Vendor oversight"/>
    <s v="6.02.03.06.01"/>
    <x v="1"/>
    <d v="2022-11-16T00:00:00"/>
    <d v="2023-02-14T00:00:00"/>
    <s v="rnavarrol"/>
    <s v="chetzel"/>
    <n v="8628.49"/>
    <s v="EDIA"/>
    <s v="C"/>
    <s v="Labor"/>
    <s v="OPC"/>
    <m/>
    <s v="BNL"/>
    <s v="R&amp;D"/>
    <s v="VAC"/>
    <x v="3"/>
    <m/>
    <m/>
    <m/>
    <m/>
    <m/>
    <m/>
    <m/>
    <n v="8628.49"/>
    <m/>
    <m/>
    <m/>
    <m/>
    <m/>
    <m/>
    <m/>
    <m/>
    <m/>
    <m/>
    <m/>
    <x v="0"/>
    <x v="0"/>
    <m/>
  </r>
  <r>
    <s v=""/>
    <s v=" RD_0309_1381"/>
    <s v="ESR Vacuum Development - RF Shielded Bellows - Finalize and release drawings"/>
    <s v="6.02.03.06.01"/>
    <x v="0"/>
    <d v="2022-05-25T00:00:00"/>
    <d v="2022-07-21T00:00:00"/>
    <s v="rnavarrol"/>
    <s v="chetzel"/>
    <n v="0"/>
    <s v="EDIA"/>
    <s v="C"/>
    <s v="Labor"/>
    <s v="OPC"/>
    <m/>
    <s v="BNL"/>
    <s v="R&amp;D"/>
    <s v="VAC"/>
    <x v="3"/>
    <m/>
    <m/>
    <m/>
    <m/>
    <m/>
    <m/>
    <m/>
    <m/>
    <m/>
    <m/>
    <m/>
    <m/>
    <m/>
    <m/>
    <m/>
    <m/>
    <m/>
    <m/>
    <m/>
    <x v="0"/>
    <x v="0"/>
    <m/>
  </r>
  <r>
    <s v=""/>
    <s v=" RD_0309_1381"/>
    <s v="ESR Vacuum Development - RF Shielded Bellows - Finalize and release drawings"/>
    <s v="6.02.03.06.01"/>
    <x v="0"/>
    <d v="2022-05-25T00:00:00"/>
    <d v="2022-07-21T00:00:00"/>
    <s v="rnavarrol"/>
    <s v="chetzel"/>
    <n v="0"/>
    <s v="EDIA"/>
    <s v="C"/>
    <s v="Labor"/>
    <s v="OPC"/>
    <m/>
    <s v="BNL"/>
    <s v="R&amp;D"/>
    <s v="VAC"/>
    <x v="3"/>
    <m/>
    <m/>
    <m/>
    <m/>
    <m/>
    <m/>
    <m/>
    <m/>
    <m/>
    <m/>
    <m/>
    <m/>
    <m/>
    <m/>
    <m/>
    <m/>
    <m/>
    <m/>
    <m/>
    <x v="0"/>
    <x v="0"/>
    <m/>
  </r>
  <r>
    <s v=""/>
    <s v=" RD_0309_1381"/>
    <s v="ESR Vacuum Development - RF Shielded Bellows - Finalize and release drawings"/>
    <s v="6.02.03.06.01"/>
    <x v="0"/>
    <d v="2022-05-25T00:00:00"/>
    <d v="2022-07-21T00:00:00"/>
    <s v="rnavarrol"/>
    <s v="chetzel"/>
    <n v="0"/>
    <s v="EDIA"/>
    <s v="C"/>
    <s v="Labor"/>
    <s v="OPC"/>
    <m/>
    <s v="BNL"/>
    <s v="R&amp;D"/>
    <s v="VAC"/>
    <x v="3"/>
    <m/>
    <m/>
    <m/>
    <m/>
    <m/>
    <m/>
    <m/>
    <m/>
    <m/>
    <m/>
    <m/>
    <m/>
    <m/>
    <m/>
    <m/>
    <m/>
    <m/>
    <m/>
    <m/>
    <x v="0"/>
    <x v="0"/>
    <m/>
  </r>
  <r>
    <s v=""/>
    <s v=" RD_0309_1381"/>
    <s v="ESR Vacuum Development - RF Shielded Bellows - Finalize and release drawings"/>
    <s v="6.02.03.06.01"/>
    <x v="0"/>
    <d v="2022-05-25T00:00:00"/>
    <d v="2022-07-21T00:00:00"/>
    <s v="rnavarrol"/>
    <s v="chetzel"/>
    <n v="0"/>
    <s v="EDIA"/>
    <s v="C"/>
    <s v="Labor"/>
    <s v="OPC"/>
    <m/>
    <s v="BNL"/>
    <s v="R&amp;D"/>
    <s v="VAC"/>
    <x v="3"/>
    <m/>
    <m/>
    <m/>
    <m/>
    <m/>
    <m/>
    <m/>
    <m/>
    <m/>
    <m/>
    <m/>
    <m/>
    <m/>
    <m/>
    <m/>
    <m/>
    <m/>
    <m/>
    <m/>
    <x v="0"/>
    <x v="0"/>
    <m/>
  </r>
  <r>
    <s v=""/>
    <s v=" RD_0309_1381"/>
    <s v="ESR Vacuum Development - RF Shielded Bellows - Finalize and release drawings"/>
    <s v="6.02.03.06.01"/>
    <x v="0"/>
    <d v="2022-05-25T00:00:00"/>
    <d v="2022-07-21T00:00:00"/>
    <s v="rnavarrol"/>
    <s v="chetzel"/>
    <n v="0"/>
    <s v="EDIA"/>
    <s v="C"/>
    <s v="Labor"/>
    <s v="OPC"/>
    <m/>
    <s v="BNL"/>
    <s v="R&amp;D"/>
    <s v="VAC"/>
    <x v="3"/>
    <m/>
    <m/>
    <m/>
    <m/>
    <m/>
    <m/>
    <m/>
    <m/>
    <m/>
    <m/>
    <m/>
    <m/>
    <m/>
    <m/>
    <m/>
    <m/>
    <m/>
    <m/>
    <m/>
    <x v="0"/>
    <x v="0"/>
    <m/>
  </r>
  <r>
    <s v=""/>
    <s v=" RD_0309_1381"/>
    <s v="ESR Vacuum Development - RF Shielded Bellows - Finalize and release drawings"/>
    <s v="6.02.03.06.01"/>
    <x v="0"/>
    <d v="2022-05-25T00:00:00"/>
    <d v="2022-07-21T00:00:00"/>
    <s v="rnavarrol"/>
    <s v="chetzel"/>
    <n v="0"/>
    <s v="EDIA"/>
    <s v="C"/>
    <s v="Labor"/>
    <s v="OPC"/>
    <m/>
    <s v="BNL"/>
    <s v="R&amp;D"/>
    <s v="VAC"/>
    <x v="3"/>
    <m/>
    <m/>
    <m/>
    <m/>
    <m/>
    <m/>
    <m/>
    <m/>
    <m/>
    <m/>
    <m/>
    <m/>
    <m/>
    <m/>
    <m/>
    <m/>
    <m/>
    <m/>
    <m/>
    <x v="0"/>
    <x v="0"/>
    <m/>
  </r>
  <r>
    <s v=""/>
    <s v=" RD_0309_1381"/>
    <s v="ESR Vacuum Development - RF Shielded Bellows - Finalize and release drawings"/>
    <s v="6.02.03.06.01"/>
    <x v="0"/>
    <d v="2022-05-25T00:00:00"/>
    <d v="2022-07-21T00:00:00"/>
    <s v="rnavarrol"/>
    <s v="chetzel"/>
    <n v="0"/>
    <s v="EDIA"/>
    <s v="C"/>
    <s v="Labor"/>
    <s v="OPC"/>
    <m/>
    <s v="BNL"/>
    <s v="R&amp;D"/>
    <s v="VAC"/>
    <x v="3"/>
    <m/>
    <m/>
    <m/>
    <m/>
    <m/>
    <m/>
    <m/>
    <m/>
    <m/>
    <m/>
    <m/>
    <m/>
    <m/>
    <m/>
    <m/>
    <m/>
    <m/>
    <m/>
    <m/>
    <x v="0"/>
    <x v="0"/>
    <m/>
  </r>
  <r>
    <s v=""/>
    <s v=" RD_0309_1401"/>
    <s v="ESR Vacuum Development - RF Shielded Bellows - delivery and acceptance - Dimensional inspection"/>
    <s v="6.02.03.06.01"/>
    <x v="1"/>
    <d v="2023-02-15T00:00:00"/>
    <d v="2023-03-29T00:00:00"/>
    <s v="rnavarrol"/>
    <s v="chetzel"/>
    <n v="1312.66"/>
    <s v="EDIA"/>
    <s v="C"/>
    <s v="Labor"/>
    <s v="OPC"/>
    <m/>
    <s v="BNL"/>
    <s v="R&amp;D"/>
    <s v="VAC"/>
    <x v="3"/>
    <m/>
    <m/>
    <m/>
    <m/>
    <m/>
    <m/>
    <m/>
    <n v="1312.66"/>
    <m/>
    <m/>
    <m/>
    <m/>
    <m/>
    <m/>
    <m/>
    <m/>
    <m/>
    <m/>
    <m/>
    <x v="0"/>
    <x v="0"/>
    <m/>
  </r>
  <r>
    <s v=""/>
    <s v=" RD_0309_1401"/>
    <s v="ESR Vacuum Development - RF Shielded Bellows - delivery and acceptance - Dimensional inspection"/>
    <s v="6.02.03.06.01"/>
    <x v="1"/>
    <d v="2023-02-15T00:00:00"/>
    <d v="2023-03-29T00:00:00"/>
    <s v="rnavarrol"/>
    <s v="chetzel"/>
    <n v="1312.66"/>
    <s v="EDIA"/>
    <s v="C"/>
    <s v="Labor"/>
    <s v="OPC"/>
    <m/>
    <s v="BNL"/>
    <s v="R&amp;D"/>
    <s v="VAC"/>
    <x v="3"/>
    <m/>
    <m/>
    <m/>
    <m/>
    <m/>
    <m/>
    <m/>
    <n v="1312.66"/>
    <m/>
    <m/>
    <m/>
    <m/>
    <m/>
    <m/>
    <m/>
    <m/>
    <m/>
    <m/>
    <m/>
    <x v="0"/>
    <x v="0"/>
    <m/>
  </r>
  <r>
    <s v=""/>
    <s v=" RD_0309_1401"/>
    <s v="ESR Vacuum Development - RF Shielded Bellows - delivery and acceptance - Dimensional inspection"/>
    <s v="6.02.03.06.01"/>
    <x v="1"/>
    <d v="2023-02-15T00:00:00"/>
    <d v="2023-03-29T00:00:00"/>
    <s v="rnavarrol"/>
    <s v="chetzel"/>
    <n v="1312.66"/>
    <s v="EDIA"/>
    <s v="C"/>
    <s v="Labor"/>
    <s v="OPC"/>
    <m/>
    <s v="BNL"/>
    <s v="R&amp;D"/>
    <s v="VAC"/>
    <x v="3"/>
    <m/>
    <m/>
    <m/>
    <m/>
    <m/>
    <m/>
    <m/>
    <n v="1312.66"/>
    <m/>
    <m/>
    <m/>
    <m/>
    <m/>
    <m/>
    <m/>
    <m/>
    <m/>
    <m/>
    <m/>
    <x v="0"/>
    <x v="0"/>
    <m/>
  </r>
  <r>
    <s v=""/>
    <s v=" RD_0309_1401"/>
    <s v="ESR Vacuum Development - RF Shielded Bellows - delivery and acceptance - Dimensional inspection"/>
    <s v="6.02.03.06.01"/>
    <x v="1"/>
    <d v="2023-02-15T00:00:00"/>
    <d v="2023-03-29T00:00:00"/>
    <s v="rnavarrol"/>
    <s v="chetzel"/>
    <n v="3895.4"/>
    <s v="EDIA"/>
    <s v="C"/>
    <s v="Labor"/>
    <s v="OPC"/>
    <m/>
    <s v="BNL"/>
    <s v="R&amp;D"/>
    <s v="VAC"/>
    <x v="3"/>
    <m/>
    <m/>
    <m/>
    <m/>
    <m/>
    <m/>
    <m/>
    <n v="3895.4"/>
    <m/>
    <m/>
    <m/>
    <m/>
    <m/>
    <m/>
    <m/>
    <m/>
    <m/>
    <m/>
    <m/>
    <x v="0"/>
    <x v="0"/>
    <m/>
  </r>
  <r>
    <s v=""/>
    <s v=" RD_0309_1401"/>
    <s v="ESR Vacuum Development - RF Shielded Bellows - delivery and acceptance - Dimensional inspection"/>
    <s v="6.02.03.06.01"/>
    <x v="1"/>
    <d v="2023-02-15T00:00:00"/>
    <d v="2023-03-29T00:00:00"/>
    <s v="rnavarrol"/>
    <s v="chetzel"/>
    <n v="1353.13"/>
    <s v="EDIA"/>
    <s v="C"/>
    <s v="Labor"/>
    <s v="OPC"/>
    <m/>
    <s v="BNL"/>
    <s v="R&amp;D"/>
    <s v="VAC"/>
    <x v="3"/>
    <m/>
    <m/>
    <m/>
    <m/>
    <m/>
    <m/>
    <m/>
    <n v="1353.13"/>
    <m/>
    <m/>
    <m/>
    <m/>
    <m/>
    <m/>
    <m/>
    <m/>
    <m/>
    <m/>
    <m/>
    <x v="0"/>
    <x v="0"/>
    <m/>
  </r>
  <r>
    <s v=""/>
    <s v=" RD_0309_1401"/>
    <s v="ESR Vacuum Development - RF Shielded Bellows - delivery and acceptance - Dimensional inspection"/>
    <s v="6.02.03.06.01"/>
    <x v="1"/>
    <d v="2023-02-15T00:00:00"/>
    <d v="2023-03-29T00:00:00"/>
    <s v="rnavarrol"/>
    <s v="chetzel"/>
    <n v="3744.44"/>
    <s v="EDIA"/>
    <s v="C"/>
    <s v="Labor"/>
    <s v="OPC"/>
    <m/>
    <s v="BNL"/>
    <s v="R&amp;D"/>
    <s v="VAC"/>
    <x v="3"/>
    <m/>
    <m/>
    <m/>
    <m/>
    <m/>
    <m/>
    <m/>
    <n v="3744.44"/>
    <m/>
    <m/>
    <m/>
    <m/>
    <m/>
    <m/>
    <m/>
    <m/>
    <m/>
    <m/>
    <m/>
    <x v="0"/>
    <x v="0"/>
    <m/>
  </r>
  <r>
    <s v=""/>
    <s v=" RD_0309_1402"/>
    <s v="ESR Vacuum Development - RF Shielded Bellows - delivery and acceptance - Vacuum inspection"/>
    <s v="6.02.03.06.01"/>
    <x v="1"/>
    <d v="2023-02-15T00:00:00"/>
    <d v="2023-04-26T00:00:00"/>
    <s v="rnavarrol"/>
    <s v="chetzel"/>
    <n v="2133.0700000000002"/>
    <s v="EDIA"/>
    <s v="C"/>
    <s v="Labor"/>
    <s v="OPC"/>
    <m/>
    <s v="BNL"/>
    <s v="R&amp;D"/>
    <s v="VAC"/>
    <x v="3"/>
    <m/>
    <m/>
    <m/>
    <m/>
    <m/>
    <m/>
    <m/>
    <n v="2133.0700000000002"/>
    <m/>
    <m/>
    <m/>
    <m/>
    <m/>
    <m/>
    <m/>
    <m/>
    <m/>
    <m/>
    <m/>
    <x v="0"/>
    <x v="0"/>
    <m/>
  </r>
  <r>
    <s v=""/>
    <s v=" RD_0309_1402"/>
    <s v="ESR Vacuum Development - RF Shielded Bellows - delivery and acceptance - Vacuum inspection"/>
    <s v="6.02.03.06.01"/>
    <x v="1"/>
    <d v="2023-02-15T00:00:00"/>
    <d v="2023-04-26T00:00:00"/>
    <s v="rnavarrol"/>
    <s v="chetzel"/>
    <n v="2133.0700000000002"/>
    <s v="EDIA"/>
    <s v="C"/>
    <s v="Labor"/>
    <s v="OPC"/>
    <m/>
    <s v="BNL"/>
    <s v="R&amp;D"/>
    <s v="VAC"/>
    <x v="3"/>
    <m/>
    <m/>
    <m/>
    <m/>
    <m/>
    <m/>
    <m/>
    <n v="2133.0700000000002"/>
    <m/>
    <m/>
    <m/>
    <m/>
    <m/>
    <m/>
    <m/>
    <m/>
    <m/>
    <m/>
    <m/>
    <x v="0"/>
    <x v="0"/>
    <m/>
  </r>
  <r>
    <s v=""/>
    <s v=" RD_0309_1402"/>
    <s v="ESR Vacuum Development - RF Shielded Bellows - delivery and acceptance - Vacuum inspection"/>
    <s v="6.02.03.06.01"/>
    <x v="1"/>
    <d v="2023-02-15T00:00:00"/>
    <d v="2023-04-26T00:00:00"/>
    <s v="rnavarrol"/>
    <s v="chetzel"/>
    <n v="2133.0700000000002"/>
    <s v="EDIA"/>
    <s v="C"/>
    <s v="Labor"/>
    <s v="OPC"/>
    <m/>
    <s v="BNL"/>
    <s v="R&amp;D"/>
    <s v="VAC"/>
    <x v="3"/>
    <m/>
    <m/>
    <m/>
    <m/>
    <m/>
    <m/>
    <m/>
    <n v="2133.0700000000002"/>
    <m/>
    <m/>
    <m/>
    <m/>
    <m/>
    <m/>
    <m/>
    <m/>
    <m/>
    <m/>
    <m/>
    <x v="0"/>
    <x v="0"/>
    <m/>
  </r>
  <r>
    <s v=""/>
    <s v=" RD_0309_1402"/>
    <s v="ESR Vacuum Development - RF Shielded Bellows - delivery and acceptance - Vacuum inspection"/>
    <s v="6.02.03.06.01"/>
    <x v="1"/>
    <d v="2023-02-15T00:00:00"/>
    <d v="2023-04-26T00:00:00"/>
    <s v="rnavarrol"/>
    <s v="chetzel"/>
    <n v="6492.34"/>
    <s v="EDIA"/>
    <s v="C"/>
    <s v="Labor"/>
    <s v="OPC"/>
    <m/>
    <s v="BNL"/>
    <s v="R&amp;D"/>
    <s v="VAC"/>
    <x v="3"/>
    <m/>
    <m/>
    <m/>
    <m/>
    <m/>
    <m/>
    <m/>
    <n v="6492.34"/>
    <m/>
    <m/>
    <m/>
    <m/>
    <m/>
    <m/>
    <m/>
    <m/>
    <m/>
    <m/>
    <m/>
    <x v="0"/>
    <x v="0"/>
    <m/>
  </r>
  <r>
    <s v=""/>
    <s v=" RD_0309_1402"/>
    <s v="ESR Vacuum Development - RF Shielded Bellows - delivery and acceptance - Vacuum inspection"/>
    <s v="6.02.03.06.01"/>
    <x v="1"/>
    <d v="2023-02-15T00:00:00"/>
    <d v="2023-04-26T00:00:00"/>
    <s v="rnavarrol"/>
    <s v="chetzel"/>
    <n v="2319.65"/>
    <s v="EDIA"/>
    <s v="C"/>
    <s v="Labor"/>
    <s v="OPC"/>
    <m/>
    <s v="BNL"/>
    <s v="R&amp;D"/>
    <s v="VAC"/>
    <x v="3"/>
    <m/>
    <m/>
    <m/>
    <m/>
    <m/>
    <m/>
    <m/>
    <n v="2319.65"/>
    <m/>
    <m/>
    <m/>
    <m/>
    <m/>
    <m/>
    <m/>
    <m/>
    <m/>
    <m/>
    <m/>
    <x v="0"/>
    <x v="0"/>
    <m/>
  </r>
  <r>
    <s v=""/>
    <s v=" RD_0309_1402"/>
    <s v="ESR Vacuum Development - RF Shielded Bellows - delivery and acceptance - Vacuum inspection"/>
    <s v="6.02.03.06.01"/>
    <x v="1"/>
    <d v="2023-02-15T00:00:00"/>
    <d v="2023-04-26T00:00:00"/>
    <s v="rnavarrol"/>
    <s v="chetzel"/>
    <n v="6186.46"/>
    <s v="EDIA"/>
    <s v="C"/>
    <s v="Labor"/>
    <s v="OPC"/>
    <m/>
    <s v="BNL"/>
    <s v="R&amp;D"/>
    <s v="VAC"/>
    <x v="3"/>
    <m/>
    <m/>
    <m/>
    <m/>
    <m/>
    <m/>
    <m/>
    <n v="6186.46"/>
    <m/>
    <m/>
    <m/>
    <m/>
    <m/>
    <m/>
    <m/>
    <m/>
    <m/>
    <m/>
    <m/>
    <x v="0"/>
    <x v="0"/>
    <m/>
  </r>
  <r>
    <s v=""/>
    <s v=" RD_0309_1421"/>
    <s v="ESR Vacuum Development - RF Shielded Bellows - Evaluation and testing of prototype bellows - Final welding of RF bellows"/>
    <s v="6.02.03.06.01"/>
    <x v="1"/>
    <d v="2023-04-27T00:00:00"/>
    <d v="2023-05-24T00:00:00"/>
    <s v="rnavarrol"/>
    <s v="chetzel"/>
    <n v="3281.65"/>
    <s v="EDIA"/>
    <s v="C"/>
    <s v="Labor"/>
    <s v="OPC"/>
    <m/>
    <s v="BNL"/>
    <s v="R&amp;D"/>
    <s v="VAC"/>
    <x v="3"/>
    <m/>
    <m/>
    <m/>
    <m/>
    <m/>
    <m/>
    <m/>
    <n v="3281.65"/>
    <m/>
    <m/>
    <m/>
    <m/>
    <m/>
    <m/>
    <m/>
    <m/>
    <m/>
    <m/>
    <m/>
    <x v="0"/>
    <x v="0"/>
    <m/>
  </r>
  <r>
    <s v=""/>
    <s v=" RD_0309_1421"/>
    <s v="ESR Vacuum Development - RF Shielded Bellows - Evaluation and testing of prototype bellows - Final welding of RF bellows"/>
    <s v="6.02.03.06.01"/>
    <x v="1"/>
    <d v="2023-04-27T00:00:00"/>
    <d v="2023-05-24T00:00:00"/>
    <s v="rnavarrol"/>
    <s v="chetzel"/>
    <n v="4922.47"/>
    <s v="EDIA"/>
    <s v="C"/>
    <s v="Labor"/>
    <s v="OPC"/>
    <m/>
    <s v="BNL"/>
    <s v="R&amp;D"/>
    <s v="VAC"/>
    <x v="3"/>
    <m/>
    <m/>
    <m/>
    <m/>
    <m/>
    <m/>
    <m/>
    <n v="4922.47"/>
    <m/>
    <m/>
    <m/>
    <m/>
    <m/>
    <m/>
    <m/>
    <m/>
    <m/>
    <m/>
    <m/>
    <x v="0"/>
    <x v="0"/>
    <m/>
  </r>
  <r>
    <s v=""/>
    <s v=" RD_0309_1421"/>
    <s v="ESR Vacuum Development - RF Shielded Bellows - Evaluation and testing of prototype bellows - Final welding of RF bellows"/>
    <s v="6.02.03.06.01"/>
    <x v="1"/>
    <d v="2023-04-27T00:00:00"/>
    <d v="2023-05-24T00:00:00"/>
    <s v="rnavarrol"/>
    <s v="chetzel"/>
    <n v="8532.2900000000009"/>
    <s v="EDIA"/>
    <s v="C"/>
    <s v="Labor"/>
    <s v="OPC"/>
    <m/>
    <s v="BNL"/>
    <s v="R&amp;D"/>
    <s v="VAC"/>
    <x v="3"/>
    <m/>
    <m/>
    <m/>
    <m/>
    <m/>
    <m/>
    <m/>
    <n v="8532.2900000000009"/>
    <m/>
    <m/>
    <m/>
    <m/>
    <m/>
    <m/>
    <m/>
    <m/>
    <m/>
    <m/>
    <m/>
    <x v="0"/>
    <x v="0"/>
    <m/>
  </r>
  <r>
    <s v=""/>
    <s v=" RD_0309_1421"/>
    <s v="ESR Vacuum Development - RF Shielded Bellows - Evaluation and testing of prototype bellows - Final welding of RF bellows"/>
    <s v="6.02.03.06.01"/>
    <x v="1"/>
    <d v="2023-04-27T00:00:00"/>
    <d v="2023-05-24T00:00:00"/>
    <s v="rnavarrol"/>
    <s v="chetzel"/>
    <n v="5951.31"/>
    <s v="EDIA"/>
    <s v="C"/>
    <s v="Labor"/>
    <s v="OPC"/>
    <m/>
    <s v="BNL"/>
    <s v="R&amp;D"/>
    <s v="VAC"/>
    <x v="3"/>
    <m/>
    <m/>
    <m/>
    <m/>
    <m/>
    <m/>
    <m/>
    <n v="5951.31"/>
    <m/>
    <m/>
    <m/>
    <m/>
    <m/>
    <m/>
    <m/>
    <m/>
    <m/>
    <m/>
    <m/>
    <x v="0"/>
    <x v="0"/>
    <m/>
  </r>
  <r>
    <s v=""/>
    <s v=" RD_0309_1421"/>
    <s v="ESR Vacuum Development - RF Shielded Bellows - Evaluation and testing of prototype bellows - Final welding of RF bellows"/>
    <s v="6.02.03.06.01"/>
    <x v="1"/>
    <d v="2023-04-27T00:00:00"/>
    <d v="2023-05-24T00:00:00"/>
    <s v="rnavarrol"/>
    <s v="chetzel"/>
    <n v="7732.15"/>
    <s v="EDIA"/>
    <s v="C"/>
    <s v="Labor"/>
    <s v="OPC"/>
    <m/>
    <s v="BNL"/>
    <s v="R&amp;D"/>
    <s v="VAC"/>
    <x v="3"/>
    <m/>
    <m/>
    <m/>
    <m/>
    <m/>
    <m/>
    <m/>
    <n v="7732.15"/>
    <m/>
    <m/>
    <m/>
    <m/>
    <m/>
    <m/>
    <m/>
    <m/>
    <m/>
    <m/>
    <m/>
    <x v="0"/>
    <x v="0"/>
    <m/>
  </r>
  <r>
    <s v=""/>
    <s v=" RD_0309_1422"/>
    <s v="ESR Vacuum Development - RF Shielded Bellows - Evaluation and testing of prototype bellows - Life cycle test"/>
    <s v="6.02.03.06.01"/>
    <x v="1"/>
    <d v="2023-05-25T00:00:00"/>
    <d v="2023-06-22T00:00:00"/>
    <s v="rnavarrol"/>
    <s v="chetzel"/>
    <n v="3281.65"/>
    <s v="EDIA"/>
    <s v="C"/>
    <s v="Labor"/>
    <s v="OPC"/>
    <m/>
    <s v="BNL"/>
    <s v="R&amp;D"/>
    <s v="VAC"/>
    <x v="3"/>
    <m/>
    <m/>
    <m/>
    <m/>
    <m/>
    <m/>
    <m/>
    <n v="3281.65"/>
    <m/>
    <m/>
    <m/>
    <m/>
    <m/>
    <m/>
    <m/>
    <m/>
    <m/>
    <m/>
    <m/>
    <x v="0"/>
    <x v="0"/>
    <m/>
  </r>
  <r>
    <s v=""/>
    <s v=" RD_0309_1422"/>
    <s v="ESR Vacuum Development - RF Shielded Bellows - Evaluation and testing of prototype bellows - Life cycle test"/>
    <s v="6.02.03.06.01"/>
    <x v="1"/>
    <d v="2023-05-25T00:00:00"/>
    <d v="2023-06-22T00:00:00"/>
    <s v="rnavarrol"/>
    <s v="chetzel"/>
    <n v="4922.47"/>
    <s v="EDIA"/>
    <s v="C"/>
    <s v="Labor"/>
    <s v="OPC"/>
    <m/>
    <s v="BNL"/>
    <s v="R&amp;D"/>
    <s v="VAC"/>
    <x v="3"/>
    <m/>
    <m/>
    <m/>
    <m/>
    <m/>
    <m/>
    <m/>
    <n v="4922.47"/>
    <m/>
    <m/>
    <m/>
    <m/>
    <m/>
    <m/>
    <m/>
    <m/>
    <m/>
    <m/>
    <m/>
    <x v="0"/>
    <x v="0"/>
    <m/>
  </r>
  <r>
    <s v=""/>
    <s v=" RD_0309_1422"/>
    <s v="ESR Vacuum Development - RF Shielded Bellows - Evaluation and testing of prototype bellows - Life cycle test"/>
    <s v="6.02.03.06.01"/>
    <x v="1"/>
    <d v="2023-05-25T00:00:00"/>
    <d v="2023-06-22T00:00:00"/>
    <s v="rnavarrol"/>
    <s v="chetzel"/>
    <n v="8532.2900000000009"/>
    <s v="EDIA"/>
    <s v="C"/>
    <s v="Labor"/>
    <s v="OPC"/>
    <m/>
    <s v="BNL"/>
    <s v="R&amp;D"/>
    <s v="VAC"/>
    <x v="3"/>
    <m/>
    <m/>
    <m/>
    <m/>
    <m/>
    <m/>
    <m/>
    <n v="8532.2900000000009"/>
    <m/>
    <m/>
    <m/>
    <m/>
    <m/>
    <m/>
    <m/>
    <m/>
    <m/>
    <m/>
    <m/>
    <x v="0"/>
    <x v="0"/>
    <m/>
  </r>
  <r>
    <s v=""/>
    <s v=" RD_0309_1422"/>
    <s v="ESR Vacuum Development - RF Shielded Bellows - Evaluation and testing of prototype bellows - Life cycle test"/>
    <s v="6.02.03.06.01"/>
    <x v="1"/>
    <d v="2023-05-25T00:00:00"/>
    <d v="2023-06-22T00:00:00"/>
    <s v="rnavarrol"/>
    <s v="chetzel"/>
    <n v="5951.31"/>
    <s v="EDIA"/>
    <s v="C"/>
    <s v="Labor"/>
    <s v="OPC"/>
    <m/>
    <s v="BNL"/>
    <s v="R&amp;D"/>
    <s v="VAC"/>
    <x v="3"/>
    <m/>
    <m/>
    <m/>
    <m/>
    <m/>
    <m/>
    <m/>
    <n v="5951.31"/>
    <m/>
    <m/>
    <m/>
    <m/>
    <m/>
    <m/>
    <m/>
    <m/>
    <m/>
    <m/>
    <m/>
    <x v="0"/>
    <x v="0"/>
    <m/>
  </r>
  <r>
    <s v=""/>
    <s v=" RD_0309_1422"/>
    <s v="ESR Vacuum Development - RF Shielded Bellows - Evaluation and testing of prototype bellows - Life cycle test"/>
    <s v="6.02.03.06.01"/>
    <x v="1"/>
    <d v="2023-05-25T00:00:00"/>
    <d v="2023-06-22T00:00:00"/>
    <s v="rnavarrol"/>
    <s v="chetzel"/>
    <n v="7732.15"/>
    <s v="EDIA"/>
    <s v="C"/>
    <s v="Labor"/>
    <s v="OPC"/>
    <m/>
    <s v="BNL"/>
    <s v="R&amp;D"/>
    <s v="VAC"/>
    <x v="3"/>
    <m/>
    <m/>
    <m/>
    <m/>
    <m/>
    <m/>
    <m/>
    <n v="7732.15"/>
    <m/>
    <m/>
    <m/>
    <m/>
    <m/>
    <m/>
    <m/>
    <m/>
    <m/>
    <m/>
    <m/>
    <x v="0"/>
    <x v="0"/>
    <m/>
  </r>
  <r>
    <s v=""/>
    <s v=" RD_0309_1423"/>
    <s v="ESR Vacuum Development - RF Shielded Bellows - Evaluation and testing of prototype bellows - Thermal testing"/>
    <s v="6.02.03.06.01"/>
    <x v="1"/>
    <d v="2023-06-23T00:00:00"/>
    <d v="2023-07-07T00:00:00"/>
    <s v="rnavarrol"/>
    <s v="chetzel"/>
    <n v="1640.82"/>
    <s v="EDIA"/>
    <s v="C"/>
    <s v="Labor"/>
    <s v="OPC"/>
    <m/>
    <s v="BNL"/>
    <s v="R&amp;D"/>
    <s v="VAC"/>
    <x v="3"/>
    <m/>
    <m/>
    <m/>
    <m/>
    <m/>
    <m/>
    <m/>
    <n v="1640.82"/>
    <m/>
    <m/>
    <m/>
    <m/>
    <m/>
    <m/>
    <m/>
    <m/>
    <m/>
    <m/>
    <m/>
    <x v="0"/>
    <x v="0"/>
    <m/>
  </r>
  <r>
    <s v=""/>
    <s v=" RD_0309_1423"/>
    <s v="ESR Vacuum Development - RF Shielded Bellows - Evaluation and testing of prototype bellows - Thermal testing"/>
    <s v="6.02.03.06.01"/>
    <x v="1"/>
    <d v="2023-06-23T00:00:00"/>
    <d v="2023-07-07T00:00:00"/>
    <s v="rnavarrol"/>
    <s v="chetzel"/>
    <n v="2461.2399999999998"/>
    <s v="EDIA"/>
    <s v="C"/>
    <s v="Labor"/>
    <s v="OPC"/>
    <m/>
    <s v="BNL"/>
    <s v="R&amp;D"/>
    <s v="VAC"/>
    <x v="3"/>
    <m/>
    <m/>
    <m/>
    <m/>
    <m/>
    <m/>
    <m/>
    <n v="2461.2399999999998"/>
    <m/>
    <m/>
    <m/>
    <m/>
    <m/>
    <m/>
    <m/>
    <m/>
    <m/>
    <m/>
    <m/>
    <x v="0"/>
    <x v="0"/>
    <m/>
  </r>
  <r>
    <s v=""/>
    <s v=" RD_0309_1423"/>
    <s v="ESR Vacuum Development - RF Shielded Bellows - Evaluation and testing of prototype bellows - Thermal testing"/>
    <s v="6.02.03.06.01"/>
    <x v="1"/>
    <d v="2023-06-23T00:00:00"/>
    <d v="2023-07-07T00:00:00"/>
    <s v="rnavarrol"/>
    <s v="chetzel"/>
    <n v="4266.1400000000003"/>
    <s v="EDIA"/>
    <s v="C"/>
    <s v="Labor"/>
    <s v="OPC"/>
    <m/>
    <s v="BNL"/>
    <s v="R&amp;D"/>
    <s v="VAC"/>
    <x v="3"/>
    <m/>
    <m/>
    <m/>
    <m/>
    <m/>
    <m/>
    <m/>
    <n v="4266.1400000000003"/>
    <m/>
    <m/>
    <m/>
    <m/>
    <m/>
    <m/>
    <m/>
    <m/>
    <m/>
    <m/>
    <m/>
    <x v="0"/>
    <x v="0"/>
    <m/>
  </r>
  <r>
    <s v=""/>
    <s v=" RD_0309_1423"/>
    <s v="ESR Vacuum Development - RF Shielded Bellows - Evaluation and testing of prototype bellows - Thermal testing"/>
    <s v="6.02.03.06.01"/>
    <x v="1"/>
    <d v="2023-06-23T00:00:00"/>
    <d v="2023-07-07T00:00:00"/>
    <s v="rnavarrol"/>
    <s v="chetzel"/>
    <n v="2921.55"/>
    <s v="EDIA"/>
    <s v="C"/>
    <s v="Labor"/>
    <s v="OPC"/>
    <m/>
    <s v="BNL"/>
    <s v="R&amp;D"/>
    <s v="VAC"/>
    <x v="3"/>
    <m/>
    <m/>
    <m/>
    <m/>
    <m/>
    <m/>
    <m/>
    <n v="2921.55"/>
    <m/>
    <m/>
    <m/>
    <m/>
    <m/>
    <m/>
    <m/>
    <m/>
    <m/>
    <m/>
    <m/>
    <x v="0"/>
    <x v="0"/>
    <m/>
  </r>
  <r>
    <s v=""/>
    <s v=" RD_0309_1423"/>
    <s v="ESR Vacuum Development - RF Shielded Bellows - Evaluation and testing of prototype bellows - Thermal testing"/>
    <s v="6.02.03.06.01"/>
    <x v="1"/>
    <d v="2023-06-23T00:00:00"/>
    <d v="2023-07-07T00:00:00"/>
    <s v="rnavarrol"/>
    <s v="chetzel"/>
    <n v="3866.08"/>
    <s v="EDIA"/>
    <s v="C"/>
    <s v="Labor"/>
    <s v="OPC"/>
    <m/>
    <s v="BNL"/>
    <s v="R&amp;D"/>
    <s v="VAC"/>
    <x v="3"/>
    <m/>
    <m/>
    <m/>
    <m/>
    <m/>
    <m/>
    <m/>
    <n v="3866.08"/>
    <m/>
    <m/>
    <m/>
    <m/>
    <m/>
    <m/>
    <m/>
    <m/>
    <m/>
    <m/>
    <m/>
    <x v="0"/>
    <x v="0"/>
    <m/>
  </r>
  <r>
    <s v=""/>
    <s v=" RD_0309_1424"/>
    <s v="ESR Vacuum Development - RF Shielded Bellows - Evaluation and testing of prototype bellows - Vacuum testing"/>
    <s v="6.02.03.06.01"/>
    <x v="1"/>
    <d v="2023-06-23T00:00:00"/>
    <d v="2023-07-21T00:00:00"/>
    <s v="rnavarrol"/>
    <s v="chetzel"/>
    <n v="3281.65"/>
    <s v="EDIA"/>
    <s v="C"/>
    <s v="Labor"/>
    <s v="OPC"/>
    <m/>
    <s v="BNL"/>
    <s v="R&amp;D"/>
    <s v="VAC"/>
    <x v="3"/>
    <m/>
    <m/>
    <m/>
    <m/>
    <m/>
    <m/>
    <m/>
    <n v="3281.65"/>
    <m/>
    <m/>
    <m/>
    <m/>
    <m/>
    <m/>
    <m/>
    <m/>
    <m/>
    <m/>
    <m/>
    <x v="0"/>
    <x v="0"/>
    <m/>
  </r>
  <r>
    <s v=""/>
    <s v=" RD_0309_1424"/>
    <s v="ESR Vacuum Development - RF Shielded Bellows - Evaluation and testing of prototype bellows - Vacuum testing"/>
    <s v="6.02.03.06.01"/>
    <x v="1"/>
    <d v="2023-06-23T00:00:00"/>
    <d v="2023-07-21T00:00:00"/>
    <s v="rnavarrol"/>
    <s v="chetzel"/>
    <n v="4922.47"/>
    <s v="EDIA"/>
    <s v="C"/>
    <s v="Labor"/>
    <s v="OPC"/>
    <m/>
    <s v="BNL"/>
    <s v="R&amp;D"/>
    <s v="VAC"/>
    <x v="3"/>
    <m/>
    <m/>
    <m/>
    <m/>
    <m/>
    <m/>
    <m/>
    <n v="4922.47"/>
    <m/>
    <m/>
    <m/>
    <m/>
    <m/>
    <m/>
    <m/>
    <m/>
    <m/>
    <m/>
    <m/>
    <x v="0"/>
    <x v="0"/>
    <m/>
  </r>
  <r>
    <s v=""/>
    <s v=" RD_0309_1424"/>
    <s v="ESR Vacuum Development - RF Shielded Bellows - Evaluation and testing of prototype bellows - Vacuum testing"/>
    <s v="6.02.03.06.01"/>
    <x v="1"/>
    <d v="2023-06-23T00:00:00"/>
    <d v="2023-07-21T00:00:00"/>
    <s v="rnavarrol"/>
    <s v="chetzel"/>
    <n v="8532.2900000000009"/>
    <s v="EDIA"/>
    <s v="C"/>
    <s v="Labor"/>
    <s v="OPC"/>
    <m/>
    <s v="BNL"/>
    <s v="R&amp;D"/>
    <s v="VAC"/>
    <x v="3"/>
    <m/>
    <m/>
    <m/>
    <m/>
    <m/>
    <m/>
    <m/>
    <n v="8532.2900000000009"/>
    <m/>
    <m/>
    <m/>
    <m/>
    <m/>
    <m/>
    <m/>
    <m/>
    <m/>
    <m/>
    <m/>
    <x v="0"/>
    <x v="0"/>
    <m/>
  </r>
  <r>
    <s v=""/>
    <s v=" RD_0309_1424"/>
    <s v="ESR Vacuum Development - RF Shielded Bellows - Evaluation and testing of prototype bellows - Vacuum testing"/>
    <s v="6.02.03.06.01"/>
    <x v="1"/>
    <d v="2023-06-23T00:00:00"/>
    <d v="2023-07-21T00:00:00"/>
    <s v="rnavarrol"/>
    <s v="chetzel"/>
    <n v="5951.31"/>
    <s v="EDIA"/>
    <s v="C"/>
    <s v="Labor"/>
    <s v="OPC"/>
    <m/>
    <s v="BNL"/>
    <s v="R&amp;D"/>
    <s v="VAC"/>
    <x v="3"/>
    <m/>
    <m/>
    <m/>
    <m/>
    <m/>
    <m/>
    <m/>
    <n v="5951.31"/>
    <m/>
    <m/>
    <m/>
    <m/>
    <m/>
    <m/>
    <m/>
    <m/>
    <m/>
    <m/>
    <m/>
    <x v="0"/>
    <x v="0"/>
    <m/>
  </r>
  <r>
    <s v=""/>
    <s v=" RD_0309_1424"/>
    <s v="ESR Vacuum Development - RF Shielded Bellows - Evaluation and testing of prototype bellows - Vacuum testing"/>
    <s v="6.02.03.06.01"/>
    <x v="1"/>
    <d v="2023-06-23T00:00:00"/>
    <d v="2023-07-21T00:00:00"/>
    <s v="rnavarrol"/>
    <s v="chetzel"/>
    <n v="7732.15"/>
    <s v="EDIA"/>
    <s v="C"/>
    <s v="Labor"/>
    <s v="OPC"/>
    <m/>
    <s v="BNL"/>
    <s v="R&amp;D"/>
    <s v="VAC"/>
    <x v="3"/>
    <m/>
    <m/>
    <m/>
    <m/>
    <m/>
    <m/>
    <m/>
    <n v="7732.15"/>
    <m/>
    <m/>
    <m/>
    <m/>
    <m/>
    <m/>
    <m/>
    <m/>
    <m/>
    <m/>
    <m/>
    <x v="0"/>
    <x v="0"/>
    <m/>
  </r>
  <r>
    <s v=""/>
    <s v=" RD_0309_1425"/>
    <s v="ESR Vacuum Development - RF Shielded Bellows - Evaluation and testing of prototype bellows - Evaluate test results"/>
    <s v="6.02.03.06.01"/>
    <x v="1"/>
    <d v="2023-07-24T00:00:00"/>
    <d v="2023-08-04T00:00:00"/>
    <s v="rnavarrol"/>
    <s v="chetzel"/>
    <n v="1640.82"/>
    <s v="EDIA"/>
    <s v="C"/>
    <s v="Labor"/>
    <s v="OPC"/>
    <m/>
    <s v="BNL"/>
    <s v="R&amp;D"/>
    <s v="VAC"/>
    <x v="3"/>
    <m/>
    <m/>
    <m/>
    <m/>
    <m/>
    <m/>
    <m/>
    <n v="1640.82"/>
    <m/>
    <m/>
    <m/>
    <m/>
    <m/>
    <m/>
    <m/>
    <m/>
    <m/>
    <m/>
    <m/>
    <x v="0"/>
    <x v="0"/>
    <m/>
  </r>
  <r>
    <s v=""/>
    <s v=" RD_0309_1425"/>
    <s v="ESR Vacuum Development - RF Shielded Bellows - Evaluation and testing of prototype bellows - Evaluate test results"/>
    <s v="6.02.03.06.01"/>
    <x v="1"/>
    <d v="2023-07-24T00:00:00"/>
    <d v="2023-08-04T00:00:00"/>
    <s v="rnavarrol"/>
    <s v="chetzel"/>
    <n v="2461.2399999999998"/>
    <s v="EDIA"/>
    <s v="C"/>
    <s v="Labor"/>
    <s v="OPC"/>
    <m/>
    <s v="BNL"/>
    <s v="R&amp;D"/>
    <s v="VAC"/>
    <x v="3"/>
    <m/>
    <m/>
    <m/>
    <m/>
    <m/>
    <m/>
    <m/>
    <n v="2461.2399999999998"/>
    <m/>
    <m/>
    <m/>
    <m/>
    <m/>
    <m/>
    <m/>
    <m/>
    <m/>
    <m/>
    <m/>
    <x v="0"/>
    <x v="0"/>
    <m/>
  </r>
  <r>
    <s v=""/>
    <s v=" RD_0309_1425"/>
    <s v="ESR Vacuum Development - RF Shielded Bellows - Evaluation and testing of prototype bellows - Evaluate test results"/>
    <s v="6.02.03.06.01"/>
    <x v="1"/>
    <d v="2023-07-24T00:00:00"/>
    <d v="2023-08-04T00:00:00"/>
    <s v="rnavarrol"/>
    <s v="chetzel"/>
    <n v="4266.1400000000003"/>
    <s v="EDIA"/>
    <s v="C"/>
    <s v="Labor"/>
    <s v="OPC"/>
    <m/>
    <s v="BNL"/>
    <s v="R&amp;D"/>
    <s v="VAC"/>
    <x v="3"/>
    <m/>
    <m/>
    <m/>
    <m/>
    <m/>
    <m/>
    <m/>
    <n v="4266.1400000000003"/>
    <m/>
    <m/>
    <m/>
    <m/>
    <m/>
    <m/>
    <m/>
    <m/>
    <m/>
    <m/>
    <m/>
    <x v="0"/>
    <x v="0"/>
    <m/>
  </r>
  <r>
    <s v=""/>
    <s v=" RD_0309_1425"/>
    <s v="ESR Vacuum Development - RF Shielded Bellows - Evaluation and testing of prototype bellows - Evaluate test results"/>
    <s v="6.02.03.06.01"/>
    <x v="1"/>
    <d v="2023-07-24T00:00:00"/>
    <d v="2023-08-04T00:00:00"/>
    <s v="rnavarrol"/>
    <s v="chetzel"/>
    <n v="2921.55"/>
    <s v="EDIA"/>
    <s v="C"/>
    <s v="Labor"/>
    <s v="OPC"/>
    <m/>
    <s v="BNL"/>
    <s v="R&amp;D"/>
    <s v="VAC"/>
    <x v="3"/>
    <m/>
    <m/>
    <m/>
    <m/>
    <m/>
    <m/>
    <m/>
    <n v="2921.55"/>
    <m/>
    <m/>
    <m/>
    <m/>
    <m/>
    <m/>
    <m/>
    <m/>
    <m/>
    <m/>
    <m/>
    <x v="0"/>
    <x v="0"/>
    <m/>
  </r>
  <r>
    <s v=""/>
    <s v=" RD_0309_1425"/>
    <s v="ESR Vacuum Development - RF Shielded Bellows - Evaluation and testing of prototype bellows - Evaluate test results"/>
    <s v="6.02.03.06.01"/>
    <x v="1"/>
    <d v="2023-07-24T00:00:00"/>
    <d v="2023-08-04T00:00:00"/>
    <s v="rnavarrol"/>
    <s v="chetzel"/>
    <n v="3866.08"/>
    <s v="EDIA"/>
    <s v="C"/>
    <s v="Labor"/>
    <s v="OPC"/>
    <m/>
    <s v="BNL"/>
    <s v="R&amp;D"/>
    <s v="VAC"/>
    <x v="3"/>
    <m/>
    <m/>
    <m/>
    <m/>
    <m/>
    <m/>
    <m/>
    <n v="3866.08"/>
    <m/>
    <m/>
    <m/>
    <m/>
    <m/>
    <m/>
    <m/>
    <m/>
    <m/>
    <m/>
    <m/>
    <x v="0"/>
    <x v="0"/>
    <m/>
  </r>
  <r>
    <s v=""/>
    <s v=" RD_0309_5131"/>
    <s v="Detector Interface Vacuum Development - Evaluate physics lattice stay clear envelope"/>
    <s v="6.02.03.06.02"/>
    <x v="0"/>
    <d v="2022-08-01T00:00:00"/>
    <d v="2022-09-12T00:00:00"/>
    <s v="rnavarrol"/>
    <s v="chetzel"/>
    <n v="0"/>
    <s v="EDIA"/>
    <s v="C"/>
    <s v="Labor"/>
    <s v="OPC"/>
    <m/>
    <s v="BNL"/>
    <s v="R&amp;D"/>
    <s v="VAC"/>
    <x v="3"/>
    <m/>
    <m/>
    <m/>
    <m/>
    <m/>
    <m/>
    <m/>
    <m/>
    <m/>
    <m/>
    <m/>
    <m/>
    <m/>
    <m/>
    <m/>
    <m/>
    <m/>
    <m/>
    <m/>
    <x v="0"/>
    <x v="0"/>
    <m/>
  </r>
  <r>
    <s v=""/>
    <s v=" RD_0309_5131"/>
    <s v="Detector Interface Vacuum Development - Evaluate physics lattice stay clear envelope"/>
    <s v="6.02.03.06.02"/>
    <x v="0"/>
    <d v="2022-08-01T00:00:00"/>
    <d v="2022-09-12T00:00:00"/>
    <s v="rnavarrol"/>
    <s v="chetzel"/>
    <n v="0"/>
    <s v="EDIA"/>
    <s v="C"/>
    <s v="Labor"/>
    <s v="OPC"/>
    <m/>
    <s v="BNL"/>
    <s v="R&amp;D"/>
    <s v="VAC"/>
    <x v="3"/>
    <m/>
    <m/>
    <m/>
    <m/>
    <m/>
    <m/>
    <m/>
    <m/>
    <m/>
    <m/>
    <m/>
    <m/>
    <m/>
    <m/>
    <m/>
    <m/>
    <m/>
    <m/>
    <m/>
    <x v="0"/>
    <x v="0"/>
    <m/>
  </r>
  <r>
    <s v=""/>
    <s v=" RD_0309_5131"/>
    <s v="Detector Interface Vacuum Development - Evaluate physics lattice stay clear envelope"/>
    <s v="6.02.03.06.02"/>
    <x v="0"/>
    <d v="2022-08-01T00:00:00"/>
    <d v="2022-09-12T00:00:00"/>
    <s v="rnavarrol"/>
    <s v="chetzel"/>
    <n v="0"/>
    <s v="EDIA"/>
    <s v="C"/>
    <s v="Labor"/>
    <s v="OPC"/>
    <m/>
    <s v="BNL"/>
    <s v="R&amp;D"/>
    <s v="VAC"/>
    <x v="3"/>
    <m/>
    <m/>
    <m/>
    <m/>
    <m/>
    <m/>
    <m/>
    <m/>
    <m/>
    <m/>
    <m/>
    <m/>
    <m/>
    <m/>
    <m/>
    <m/>
    <m/>
    <m/>
    <m/>
    <x v="0"/>
    <x v="0"/>
    <m/>
  </r>
  <r>
    <s v=""/>
    <s v=" RD_0309_5131"/>
    <s v="Detector Interface Vacuum Development - Evaluate physics lattice stay clear envelope"/>
    <s v="6.02.03.06.02"/>
    <x v="0"/>
    <d v="2022-08-01T00:00:00"/>
    <d v="2022-09-12T00:00:00"/>
    <s v="rnavarrol"/>
    <s v="chetzel"/>
    <n v="0"/>
    <s v="EDIA"/>
    <s v="C"/>
    <s v="Labor"/>
    <s v="OPC"/>
    <m/>
    <s v="BNL"/>
    <s v="R&amp;D"/>
    <s v="VAC"/>
    <x v="3"/>
    <m/>
    <m/>
    <m/>
    <m/>
    <m/>
    <m/>
    <m/>
    <m/>
    <m/>
    <m/>
    <m/>
    <m/>
    <m/>
    <m/>
    <m/>
    <m/>
    <m/>
    <m/>
    <m/>
    <x v="0"/>
    <x v="0"/>
    <m/>
  </r>
  <r>
    <s v=""/>
    <s v=" RD_0309_5132"/>
    <s v="Detector Interface Vacuum Development - Gather interface information - detector group"/>
    <s v="6.02.03.06.02"/>
    <x v="0"/>
    <d v="2022-10-03T00:00:00"/>
    <d v="2022-11-09T00:00:00"/>
    <s v="rnavarrol"/>
    <s v="chetzel"/>
    <n v="7959.79"/>
    <s v="EDIA"/>
    <s v="C"/>
    <s v="Labor"/>
    <s v="OPC"/>
    <m/>
    <s v="BNL"/>
    <s v="R&amp;D"/>
    <s v="VAC"/>
    <x v="3"/>
    <m/>
    <m/>
    <m/>
    <m/>
    <m/>
    <m/>
    <m/>
    <n v="7959.79"/>
    <m/>
    <m/>
    <m/>
    <m/>
    <m/>
    <m/>
    <m/>
    <m/>
    <m/>
    <m/>
    <m/>
    <x v="0"/>
    <x v="0"/>
    <m/>
  </r>
  <r>
    <s v=""/>
    <s v=" RD_0309_5132"/>
    <s v="Detector Interface Vacuum Development - Gather interface information - detector group"/>
    <s v="6.02.03.06.02"/>
    <x v="0"/>
    <d v="2022-10-03T00:00:00"/>
    <d v="2022-11-09T00:00:00"/>
    <s v="rnavarrol"/>
    <s v="chetzel"/>
    <n v="10009.030000000001"/>
    <s v="EDIA"/>
    <s v="C"/>
    <s v="Labor"/>
    <s v="OPC"/>
    <m/>
    <s v="BNL"/>
    <s v="R&amp;D"/>
    <s v="VAC"/>
    <x v="3"/>
    <m/>
    <m/>
    <m/>
    <m/>
    <m/>
    <m/>
    <m/>
    <n v="10009.030000000001"/>
    <m/>
    <m/>
    <m/>
    <m/>
    <m/>
    <m/>
    <m/>
    <m/>
    <m/>
    <m/>
    <m/>
    <x v="0"/>
    <x v="0"/>
    <m/>
  </r>
  <r>
    <s v=""/>
    <s v=" RD_0309_5132"/>
    <s v="Detector Interface Vacuum Development - Gather interface information - detector group"/>
    <s v="6.02.03.06.02"/>
    <x v="0"/>
    <d v="2022-10-03T00:00:00"/>
    <d v="2022-11-09T00:00:00"/>
    <s v="rnavarrol"/>
    <s v="chetzel"/>
    <n v="2625.32"/>
    <s v="EDIA"/>
    <s v="C"/>
    <s v="Labor"/>
    <s v="OPC"/>
    <m/>
    <s v="BNL"/>
    <s v="R&amp;D"/>
    <s v="VAC"/>
    <x v="3"/>
    <m/>
    <m/>
    <m/>
    <m/>
    <m/>
    <m/>
    <m/>
    <n v="2625.32"/>
    <m/>
    <m/>
    <m/>
    <m/>
    <m/>
    <m/>
    <m/>
    <m/>
    <m/>
    <m/>
    <m/>
    <x v="0"/>
    <x v="0"/>
    <m/>
  </r>
  <r>
    <s v=""/>
    <s v=" RD_0309_5132"/>
    <s v="Detector Interface Vacuum Development - Gather interface information - detector group"/>
    <s v="6.02.03.06.02"/>
    <x v="0"/>
    <d v="2022-10-03T00:00:00"/>
    <d v="2022-11-09T00:00:00"/>
    <s v="rnavarrol"/>
    <s v="chetzel"/>
    <n v="3866.08"/>
    <s v="EDIA"/>
    <s v="C"/>
    <s v="Labor"/>
    <s v="OPC"/>
    <m/>
    <s v="BNL"/>
    <s v="R&amp;D"/>
    <s v="VAC"/>
    <x v="3"/>
    <m/>
    <m/>
    <m/>
    <m/>
    <m/>
    <m/>
    <m/>
    <n v="3866.08"/>
    <m/>
    <m/>
    <m/>
    <m/>
    <m/>
    <m/>
    <m/>
    <m/>
    <m/>
    <m/>
    <m/>
    <x v="0"/>
    <x v="0"/>
    <m/>
  </r>
  <r>
    <s v=""/>
    <s v=" RD_0309_5133"/>
    <s v="Detector Interface Vacuum Development - Gather interface information - Accelerator subsystems"/>
    <s v="6.02.03.06.02"/>
    <x v="0"/>
    <d v="2022-10-03T00:00:00"/>
    <d v="2022-11-09T00:00:00"/>
    <s v="rnavarrol"/>
    <s v="chetzel"/>
    <n v="7959.79"/>
    <s v="EDIA"/>
    <s v="C"/>
    <s v="Labor"/>
    <s v="OPC"/>
    <m/>
    <s v="BNL"/>
    <s v="R&amp;D"/>
    <s v="VAC"/>
    <x v="3"/>
    <m/>
    <m/>
    <m/>
    <m/>
    <m/>
    <m/>
    <m/>
    <n v="7959.79"/>
    <m/>
    <m/>
    <m/>
    <m/>
    <m/>
    <m/>
    <m/>
    <m/>
    <m/>
    <m/>
    <m/>
    <x v="0"/>
    <x v="0"/>
    <m/>
  </r>
  <r>
    <s v=""/>
    <s v=" RD_0309_5133"/>
    <s v="Detector Interface Vacuum Development - Gather interface information - Accelerator subsystems"/>
    <s v="6.02.03.06.02"/>
    <x v="0"/>
    <d v="2022-10-03T00:00:00"/>
    <d v="2022-11-09T00:00:00"/>
    <s v="rnavarrol"/>
    <s v="chetzel"/>
    <n v="10009.030000000001"/>
    <s v="EDIA"/>
    <s v="C"/>
    <s v="Labor"/>
    <s v="OPC"/>
    <m/>
    <s v="BNL"/>
    <s v="R&amp;D"/>
    <s v="VAC"/>
    <x v="3"/>
    <m/>
    <m/>
    <m/>
    <m/>
    <m/>
    <m/>
    <m/>
    <n v="10009.030000000001"/>
    <m/>
    <m/>
    <m/>
    <m/>
    <m/>
    <m/>
    <m/>
    <m/>
    <m/>
    <m/>
    <m/>
    <x v="0"/>
    <x v="0"/>
    <m/>
  </r>
  <r>
    <s v=""/>
    <s v=" RD_0309_5133"/>
    <s v="Detector Interface Vacuum Development - Gather interface information - Accelerator subsystems"/>
    <s v="6.02.03.06.02"/>
    <x v="0"/>
    <d v="2022-10-03T00:00:00"/>
    <d v="2022-11-09T00:00:00"/>
    <s v="rnavarrol"/>
    <s v="chetzel"/>
    <n v="2625.32"/>
    <s v="EDIA"/>
    <s v="C"/>
    <s v="Labor"/>
    <s v="OPC"/>
    <m/>
    <s v="BNL"/>
    <s v="R&amp;D"/>
    <s v="VAC"/>
    <x v="3"/>
    <m/>
    <m/>
    <m/>
    <m/>
    <m/>
    <m/>
    <m/>
    <n v="2625.32"/>
    <m/>
    <m/>
    <m/>
    <m/>
    <m/>
    <m/>
    <m/>
    <m/>
    <m/>
    <m/>
    <m/>
    <x v="0"/>
    <x v="0"/>
    <m/>
  </r>
  <r>
    <s v=""/>
    <s v=" RD_0309_5133"/>
    <s v="Detector Interface Vacuum Development - Gather interface information - Accelerator subsystems"/>
    <s v="6.02.03.06.02"/>
    <x v="0"/>
    <d v="2022-10-03T00:00:00"/>
    <d v="2022-11-09T00:00:00"/>
    <s v="rnavarrol"/>
    <s v="chetzel"/>
    <n v="3866.08"/>
    <s v="EDIA"/>
    <s v="C"/>
    <s v="Labor"/>
    <s v="OPC"/>
    <m/>
    <s v="BNL"/>
    <s v="R&amp;D"/>
    <s v="VAC"/>
    <x v="3"/>
    <m/>
    <m/>
    <m/>
    <m/>
    <m/>
    <m/>
    <m/>
    <n v="3866.08"/>
    <m/>
    <m/>
    <m/>
    <m/>
    <m/>
    <m/>
    <m/>
    <m/>
    <m/>
    <m/>
    <m/>
    <x v="0"/>
    <x v="0"/>
    <m/>
  </r>
  <r>
    <s v=""/>
    <s v=" RD_0309_5134"/>
    <s v="Detector Interface Vacuum Development - Determine location for vacuum elements"/>
    <s v="6.02.03.06.02"/>
    <x v="0"/>
    <d v="2022-11-10T00:00:00"/>
    <d v="2022-12-12T00:00:00"/>
    <s v="rnavarrol"/>
    <s v="chetzel"/>
    <n v="6218.59"/>
    <s v="EDIA"/>
    <s v="C"/>
    <s v="Labor"/>
    <s v="OPC"/>
    <m/>
    <s v="BNL"/>
    <s v="R&amp;D"/>
    <s v="VAC"/>
    <x v="3"/>
    <m/>
    <m/>
    <m/>
    <m/>
    <m/>
    <m/>
    <m/>
    <n v="6218.59"/>
    <m/>
    <m/>
    <m/>
    <m/>
    <m/>
    <m/>
    <m/>
    <m/>
    <m/>
    <m/>
    <m/>
    <x v="0"/>
    <x v="0"/>
    <m/>
  </r>
  <r>
    <s v=""/>
    <s v=" RD_0309_5134"/>
    <s v="Detector Interface Vacuum Development - Determine location for vacuum elements"/>
    <s v="6.02.03.06.02"/>
    <x v="0"/>
    <d v="2022-11-10T00:00:00"/>
    <d v="2022-12-12T00:00:00"/>
    <s v="rnavarrol"/>
    <s v="chetzel"/>
    <n v="8204.1200000000008"/>
    <s v="EDIA"/>
    <s v="C"/>
    <s v="Labor"/>
    <s v="OPC"/>
    <m/>
    <s v="BNL"/>
    <s v="R&amp;D"/>
    <s v="VAC"/>
    <x v="3"/>
    <m/>
    <m/>
    <m/>
    <m/>
    <m/>
    <m/>
    <m/>
    <n v="8204.1200000000008"/>
    <m/>
    <m/>
    <m/>
    <m/>
    <m/>
    <m/>
    <m/>
    <m/>
    <m/>
    <m/>
    <m/>
    <x v="0"/>
    <x v="0"/>
    <m/>
  </r>
  <r>
    <s v=""/>
    <s v=" RD_0309_5134"/>
    <s v="Detector Interface Vacuum Development - Determine location for vacuum elements"/>
    <s v="6.02.03.06.02"/>
    <x v="0"/>
    <d v="2022-11-10T00:00:00"/>
    <d v="2022-12-12T00:00:00"/>
    <s v="rnavarrol"/>
    <s v="chetzel"/>
    <n v="2133.0700000000002"/>
    <s v="EDIA"/>
    <s v="C"/>
    <s v="Labor"/>
    <s v="OPC"/>
    <m/>
    <s v="BNL"/>
    <s v="R&amp;D"/>
    <s v="VAC"/>
    <x v="3"/>
    <m/>
    <m/>
    <m/>
    <m/>
    <m/>
    <m/>
    <m/>
    <n v="2133.0700000000002"/>
    <m/>
    <m/>
    <m/>
    <m/>
    <m/>
    <m/>
    <m/>
    <m/>
    <m/>
    <m/>
    <m/>
    <x v="0"/>
    <x v="0"/>
    <m/>
  </r>
  <r>
    <s v=""/>
    <s v=" RD_0309_5134"/>
    <s v="Detector Interface Vacuum Development - Determine location for vacuum elements"/>
    <s v="6.02.03.06.02"/>
    <x v="0"/>
    <d v="2022-11-10T00:00:00"/>
    <d v="2022-12-12T00:00:00"/>
    <s v="rnavarrol"/>
    <s v="chetzel"/>
    <n v="2899.56"/>
    <s v="EDIA"/>
    <s v="C"/>
    <s v="Labor"/>
    <s v="OPC"/>
    <m/>
    <s v="BNL"/>
    <s v="R&amp;D"/>
    <s v="VAC"/>
    <x v="3"/>
    <m/>
    <m/>
    <m/>
    <m/>
    <m/>
    <m/>
    <m/>
    <n v="2899.56"/>
    <m/>
    <m/>
    <m/>
    <m/>
    <m/>
    <m/>
    <m/>
    <m/>
    <m/>
    <m/>
    <m/>
    <x v="0"/>
    <x v="0"/>
    <m/>
  </r>
  <r>
    <s v=""/>
    <s v=" RD_0309_5135"/>
    <s v="Detector Interface Vacuum Development - Evaluate feasibility and accessibility for assembly"/>
    <s v="6.02.03.06.02"/>
    <x v="0"/>
    <d v="2022-12-13T00:00:00"/>
    <d v="2023-01-11T00:00:00"/>
    <s v="rnavarrol"/>
    <s v="chetzel"/>
    <n v="6218.59"/>
    <s v="EDIA"/>
    <s v="C"/>
    <s v="Labor"/>
    <s v="OPC"/>
    <m/>
    <s v="BNL"/>
    <s v="R&amp;D"/>
    <s v="VAC"/>
    <x v="3"/>
    <m/>
    <m/>
    <m/>
    <m/>
    <m/>
    <m/>
    <m/>
    <n v="6218.59"/>
    <m/>
    <m/>
    <m/>
    <m/>
    <m/>
    <m/>
    <m/>
    <m/>
    <m/>
    <m/>
    <m/>
    <x v="0"/>
    <x v="0"/>
    <m/>
  </r>
  <r>
    <s v=""/>
    <s v=" RD_0309_5135"/>
    <s v="Detector Interface Vacuum Development - Evaluate feasibility and accessibility for assembly"/>
    <s v="6.02.03.06.02"/>
    <x v="0"/>
    <d v="2022-12-13T00:00:00"/>
    <d v="2023-01-11T00:00:00"/>
    <s v="rnavarrol"/>
    <s v="chetzel"/>
    <n v="8204.1200000000008"/>
    <s v="EDIA"/>
    <s v="C"/>
    <s v="Labor"/>
    <s v="OPC"/>
    <m/>
    <s v="BNL"/>
    <s v="R&amp;D"/>
    <s v="VAC"/>
    <x v="3"/>
    <m/>
    <m/>
    <m/>
    <m/>
    <m/>
    <m/>
    <m/>
    <n v="8204.1200000000008"/>
    <m/>
    <m/>
    <m/>
    <m/>
    <m/>
    <m/>
    <m/>
    <m/>
    <m/>
    <m/>
    <m/>
    <x v="0"/>
    <x v="0"/>
    <m/>
  </r>
  <r>
    <s v=""/>
    <s v=" RD_0309_5135"/>
    <s v="Detector Interface Vacuum Development - Evaluate feasibility and accessibility for assembly"/>
    <s v="6.02.03.06.02"/>
    <x v="0"/>
    <d v="2022-12-13T00:00:00"/>
    <d v="2023-01-11T00:00:00"/>
    <s v="rnavarrol"/>
    <s v="chetzel"/>
    <n v="2133.0700000000002"/>
    <s v="EDIA"/>
    <s v="C"/>
    <s v="Labor"/>
    <s v="OPC"/>
    <m/>
    <s v="BNL"/>
    <s v="R&amp;D"/>
    <s v="VAC"/>
    <x v="3"/>
    <m/>
    <m/>
    <m/>
    <m/>
    <m/>
    <m/>
    <m/>
    <n v="2133.0700000000002"/>
    <m/>
    <m/>
    <m/>
    <m/>
    <m/>
    <m/>
    <m/>
    <m/>
    <m/>
    <m/>
    <m/>
    <x v="0"/>
    <x v="0"/>
    <m/>
  </r>
  <r>
    <s v=""/>
    <s v=" RD_0309_5135"/>
    <s v="Detector Interface Vacuum Development - Evaluate feasibility and accessibility for assembly"/>
    <s v="6.02.03.06.02"/>
    <x v="0"/>
    <d v="2022-12-13T00:00:00"/>
    <d v="2023-01-11T00:00:00"/>
    <s v="rnavarrol"/>
    <s v="chetzel"/>
    <n v="2899.56"/>
    <s v="EDIA"/>
    <s v="C"/>
    <s v="Labor"/>
    <s v="OPC"/>
    <m/>
    <s v="BNL"/>
    <s v="R&amp;D"/>
    <s v="VAC"/>
    <x v="3"/>
    <m/>
    <m/>
    <m/>
    <m/>
    <m/>
    <m/>
    <m/>
    <n v="2899.56"/>
    <m/>
    <m/>
    <m/>
    <m/>
    <m/>
    <m/>
    <m/>
    <m/>
    <m/>
    <m/>
    <m/>
    <x v="0"/>
    <x v="0"/>
    <m/>
  </r>
  <r>
    <s v=""/>
    <s v=" RD_0309_5136"/>
    <s v="Detector Interface Vacuum Development - Develop conceptual layout"/>
    <s v="6.02.03.06.02"/>
    <x v="1"/>
    <d v="2023-01-12T00:00:00"/>
    <d v="2023-03-10T00:00:00"/>
    <s v="rnavarrol"/>
    <s v="chetzel"/>
    <n v="11815.31"/>
    <s v="EDIA"/>
    <s v="C"/>
    <s v="Labor"/>
    <s v="OPC"/>
    <m/>
    <s v="BNL"/>
    <s v="R&amp;D"/>
    <s v="VAC"/>
    <x v="3"/>
    <m/>
    <m/>
    <m/>
    <m/>
    <m/>
    <m/>
    <m/>
    <n v="11815.31"/>
    <m/>
    <m/>
    <m/>
    <m/>
    <m/>
    <m/>
    <m/>
    <m/>
    <m/>
    <m/>
    <m/>
    <x v="0"/>
    <x v="0"/>
    <m/>
  </r>
  <r>
    <s v=""/>
    <s v=" RD_0309_5136"/>
    <s v="Detector Interface Vacuum Development - Develop conceptual layout"/>
    <s v="6.02.03.06.02"/>
    <x v="1"/>
    <d v="2023-01-12T00:00:00"/>
    <d v="2023-03-10T00:00:00"/>
    <s v="rnavarrol"/>
    <s v="chetzel"/>
    <n v="14767.42"/>
    <s v="EDIA"/>
    <s v="C"/>
    <s v="Labor"/>
    <s v="OPC"/>
    <m/>
    <s v="BNL"/>
    <s v="R&amp;D"/>
    <s v="VAC"/>
    <x v="3"/>
    <m/>
    <m/>
    <m/>
    <m/>
    <m/>
    <m/>
    <m/>
    <n v="14767.42"/>
    <m/>
    <m/>
    <m/>
    <m/>
    <m/>
    <m/>
    <m/>
    <m/>
    <m/>
    <m/>
    <m/>
    <x v="0"/>
    <x v="0"/>
    <m/>
  </r>
  <r>
    <s v=""/>
    <s v=" RD_0309_5136"/>
    <s v="Detector Interface Vacuum Development - Develop conceptual layout"/>
    <s v="6.02.03.06.02"/>
    <x v="1"/>
    <d v="2023-01-12T00:00:00"/>
    <d v="2023-03-10T00:00:00"/>
    <s v="rnavarrol"/>
    <s v="chetzel"/>
    <n v="3937.98"/>
    <s v="EDIA"/>
    <s v="C"/>
    <s v="Labor"/>
    <s v="OPC"/>
    <m/>
    <s v="BNL"/>
    <s v="R&amp;D"/>
    <s v="VAC"/>
    <x v="3"/>
    <m/>
    <m/>
    <m/>
    <m/>
    <m/>
    <m/>
    <m/>
    <n v="3937.98"/>
    <m/>
    <m/>
    <m/>
    <m/>
    <m/>
    <m/>
    <m/>
    <m/>
    <m/>
    <m/>
    <m/>
    <x v="0"/>
    <x v="0"/>
    <m/>
  </r>
  <r>
    <s v=""/>
    <s v=" RD_0309_5136"/>
    <s v="Detector Interface Vacuum Development - Develop conceptual layout"/>
    <s v="6.02.03.06.02"/>
    <x v="1"/>
    <d v="2023-01-12T00:00:00"/>
    <d v="2023-03-10T00:00:00"/>
    <s v="rnavarrol"/>
    <s v="chetzel"/>
    <n v="5605.81"/>
    <s v="EDIA"/>
    <s v="C"/>
    <s v="Labor"/>
    <s v="OPC"/>
    <m/>
    <s v="BNL"/>
    <s v="R&amp;D"/>
    <s v="VAC"/>
    <x v="3"/>
    <m/>
    <m/>
    <m/>
    <m/>
    <m/>
    <m/>
    <m/>
    <n v="5605.81"/>
    <m/>
    <m/>
    <m/>
    <m/>
    <m/>
    <m/>
    <m/>
    <m/>
    <m/>
    <m/>
    <m/>
    <x v="0"/>
    <x v="0"/>
    <m/>
  </r>
  <r>
    <s v=""/>
    <s v=" RD_0309_5141"/>
    <s v="Detector Interface Vacuum Development - Conceptual design - luminosity exit window"/>
    <s v="6.02.03.06.02"/>
    <x v="1"/>
    <d v="2023-03-13T00:00:00"/>
    <d v="2023-05-19T00:00:00"/>
    <s v="rnavarrol"/>
    <s v="chetzel"/>
    <n v="12561.54"/>
    <s v="EDIA"/>
    <s v="C"/>
    <s v="Labor"/>
    <s v="OPC"/>
    <m/>
    <s v="BNL"/>
    <s v="R&amp;D"/>
    <s v="VAC"/>
    <x v="3"/>
    <m/>
    <m/>
    <m/>
    <m/>
    <m/>
    <m/>
    <m/>
    <n v="12561.54"/>
    <m/>
    <m/>
    <m/>
    <m/>
    <m/>
    <m/>
    <m/>
    <m/>
    <m/>
    <m/>
    <m/>
    <x v="0"/>
    <x v="0"/>
    <m/>
  </r>
  <r>
    <s v=""/>
    <s v=" RD_0309_5141"/>
    <s v="Detector Interface Vacuum Development - Conceptual design - luminosity exit window"/>
    <s v="6.02.03.06.02"/>
    <x v="1"/>
    <d v="2023-03-13T00:00:00"/>
    <d v="2023-05-19T00:00:00"/>
    <s v="rnavarrol"/>
    <s v="chetzel"/>
    <n v="18869.490000000002"/>
    <s v="EDIA"/>
    <s v="C"/>
    <s v="Labor"/>
    <s v="OPC"/>
    <m/>
    <s v="BNL"/>
    <s v="R&amp;D"/>
    <s v="VAC"/>
    <x v="3"/>
    <m/>
    <m/>
    <m/>
    <m/>
    <m/>
    <m/>
    <m/>
    <n v="18869.490000000002"/>
    <m/>
    <m/>
    <m/>
    <m/>
    <m/>
    <m/>
    <m/>
    <m/>
    <m/>
    <m/>
    <m/>
    <x v="0"/>
    <x v="0"/>
    <m/>
  </r>
  <r>
    <s v=""/>
    <s v=" RD_0309_5141"/>
    <s v="Detector Interface Vacuum Development - Conceptual design - luminosity exit window"/>
    <s v="6.02.03.06.02"/>
    <x v="1"/>
    <d v="2023-03-13T00:00:00"/>
    <d v="2023-05-19T00:00:00"/>
    <s v="rnavarrol"/>
    <s v="chetzel"/>
    <n v="8204.1200000000008"/>
    <s v="EDIA"/>
    <s v="C"/>
    <s v="Labor"/>
    <s v="OPC"/>
    <m/>
    <s v="BNL"/>
    <s v="R&amp;D"/>
    <s v="VAC"/>
    <x v="3"/>
    <m/>
    <m/>
    <m/>
    <m/>
    <m/>
    <m/>
    <m/>
    <n v="8204.1200000000008"/>
    <m/>
    <m/>
    <m/>
    <m/>
    <m/>
    <m/>
    <m/>
    <m/>
    <m/>
    <m/>
    <m/>
    <x v="0"/>
    <x v="0"/>
    <m/>
  </r>
  <r>
    <s v=""/>
    <s v=" RD_0309_5142"/>
    <s v="Detector Interface Vacuum Development - Conceptual design - low Q2 tagger chamber"/>
    <s v="6.02.03.06.02"/>
    <x v="1"/>
    <d v="2023-03-13T00:00:00"/>
    <d v="2023-04-21T00:00:00"/>
    <s v="rnavarrol"/>
    <s v="chetzel"/>
    <n v="7462.3"/>
    <s v="EDIA"/>
    <s v="C"/>
    <s v="Labor"/>
    <s v="OPC"/>
    <m/>
    <s v="BNL"/>
    <s v="R&amp;D"/>
    <s v="VAC"/>
    <x v="3"/>
    <m/>
    <m/>
    <m/>
    <m/>
    <m/>
    <m/>
    <m/>
    <n v="7462.3"/>
    <m/>
    <m/>
    <m/>
    <m/>
    <m/>
    <m/>
    <m/>
    <m/>
    <m/>
    <m/>
    <m/>
    <x v="0"/>
    <x v="0"/>
    <m/>
  </r>
  <r>
    <s v=""/>
    <s v=" RD_0309_5142"/>
    <s v="Detector Interface Vacuum Development - Conceptual design - low Q2 tagger chamber"/>
    <s v="6.02.03.06.02"/>
    <x v="1"/>
    <d v="2023-03-13T00:00:00"/>
    <d v="2023-04-21T00:00:00"/>
    <s v="rnavarrol"/>
    <s v="chetzel"/>
    <n v="11321.69"/>
    <s v="EDIA"/>
    <s v="C"/>
    <s v="Labor"/>
    <s v="OPC"/>
    <m/>
    <s v="BNL"/>
    <s v="R&amp;D"/>
    <s v="VAC"/>
    <x v="3"/>
    <m/>
    <m/>
    <m/>
    <m/>
    <m/>
    <m/>
    <m/>
    <n v="11321.69"/>
    <m/>
    <m/>
    <m/>
    <m/>
    <m/>
    <m/>
    <m/>
    <m/>
    <m/>
    <m/>
    <m/>
    <x v="0"/>
    <x v="0"/>
    <m/>
  </r>
  <r>
    <s v=""/>
    <s v=" RD_0309_5142"/>
    <s v="Detector Interface Vacuum Development - Conceptual design - low Q2 tagger chamber"/>
    <s v="6.02.03.06.02"/>
    <x v="1"/>
    <d v="2023-03-13T00:00:00"/>
    <d v="2023-04-21T00:00:00"/>
    <s v="rnavarrol"/>
    <s v="chetzel"/>
    <n v="4922.47"/>
    <s v="EDIA"/>
    <s v="C"/>
    <s v="Labor"/>
    <s v="OPC"/>
    <m/>
    <s v="BNL"/>
    <s v="R&amp;D"/>
    <s v="VAC"/>
    <x v="3"/>
    <m/>
    <m/>
    <m/>
    <m/>
    <m/>
    <m/>
    <m/>
    <n v="4922.47"/>
    <m/>
    <m/>
    <m/>
    <m/>
    <m/>
    <m/>
    <m/>
    <m/>
    <m/>
    <m/>
    <m/>
    <x v="0"/>
    <x v="0"/>
    <m/>
  </r>
  <r>
    <s v=""/>
    <s v=" RD_0309_5143"/>
    <s v="Detector Interface Vacuum Development - Conceptual design - interface with central detector chamber"/>
    <s v="6.02.03.06.02"/>
    <x v="1"/>
    <d v="2023-03-13T00:00:00"/>
    <d v="2023-05-05T00:00:00"/>
    <s v="rnavarrol"/>
    <s v="chetzel"/>
    <n v="9825.3700000000008"/>
    <s v="EDIA"/>
    <s v="C"/>
    <s v="Labor"/>
    <s v="OPC"/>
    <m/>
    <s v="BNL"/>
    <s v="R&amp;D"/>
    <s v="VAC"/>
    <x v="3"/>
    <m/>
    <m/>
    <m/>
    <m/>
    <m/>
    <m/>
    <m/>
    <n v="9825.3700000000008"/>
    <m/>
    <m/>
    <m/>
    <m/>
    <m/>
    <m/>
    <m/>
    <m/>
    <m/>
    <m/>
    <m/>
    <x v="0"/>
    <x v="0"/>
    <m/>
  </r>
  <r>
    <s v=""/>
    <s v=" RD_0309_5143"/>
    <s v="Detector Interface Vacuum Development - Conceptual design - interface with central detector chamber"/>
    <s v="6.02.03.06.02"/>
    <x v="1"/>
    <d v="2023-03-13T00:00:00"/>
    <d v="2023-05-05T00:00:00"/>
    <s v="rnavarrol"/>
    <s v="chetzel"/>
    <n v="14767.42"/>
    <s v="EDIA"/>
    <s v="C"/>
    <s v="Labor"/>
    <s v="OPC"/>
    <m/>
    <s v="BNL"/>
    <s v="R&amp;D"/>
    <s v="VAC"/>
    <x v="3"/>
    <m/>
    <m/>
    <m/>
    <m/>
    <m/>
    <m/>
    <m/>
    <n v="14767.42"/>
    <m/>
    <m/>
    <m/>
    <m/>
    <m/>
    <m/>
    <m/>
    <m/>
    <m/>
    <m/>
    <m/>
    <x v="0"/>
    <x v="0"/>
    <m/>
  </r>
  <r>
    <s v=""/>
    <s v=" RD_0309_5143"/>
    <s v="Detector Interface Vacuum Development - Conceptual design - interface with central detector chamber"/>
    <s v="6.02.03.06.02"/>
    <x v="1"/>
    <d v="2023-03-13T00:00:00"/>
    <d v="2023-05-05T00:00:00"/>
    <s v="rnavarrol"/>
    <s v="chetzel"/>
    <n v="6563.3"/>
    <s v="EDIA"/>
    <s v="C"/>
    <s v="Labor"/>
    <s v="OPC"/>
    <m/>
    <s v="BNL"/>
    <s v="R&amp;D"/>
    <s v="VAC"/>
    <x v="3"/>
    <m/>
    <m/>
    <m/>
    <m/>
    <m/>
    <m/>
    <m/>
    <n v="6563.3"/>
    <m/>
    <m/>
    <m/>
    <m/>
    <m/>
    <m/>
    <m/>
    <m/>
    <m/>
    <m/>
    <m/>
    <x v="0"/>
    <x v="0"/>
    <m/>
  </r>
  <r>
    <s v=""/>
    <s v=" RD_0309_5151"/>
    <s v="Detector Interface Vacuum Development - Develop concept for central detector chamber"/>
    <s v="6.02.03.06.02"/>
    <x v="1"/>
    <d v="2023-03-13T00:00:00"/>
    <d v="2023-05-05T00:00:00"/>
    <s v="rnavarrol"/>
    <s v="chetzel"/>
    <n v="5223.6099999999997"/>
    <s v="EDIA"/>
    <s v="C"/>
    <s v="Labor"/>
    <s v="OPC"/>
    <m/>
    <s v="BNL"/>
    <s v="R&amp;D"/>
    <s v="VAC"/>
    <x v="3"/>
    <s v="S.P163"/>
    <m/>
    <m/>
    <m/>
    <m/>
    <m/>
    <m/>
    <n v="5223.6099999999997"/>
    <m/>
    <m/>
    <m/>
    <m/>
    <m/>
    <m/>
    <m/>
    <m/>
    <m/>
    <m/>
    <m/>
    <x v="0"/>
    <x v="0"/>
    <m/>
  </r>
  <r>
    <s v=""/>
    <s v=" RD_0309_5151"/>
    <s v="Detector Interface Vacuum Development - Develop concept for central detector chamber"/>
    <s v="6.02.03.06.02"/>
    <x v="1"/>
    <d v="2023-03-13T00:00:00"/>
    <d v="2023-05-05T00:00:00"/>
    <s v="rnavarrol"/>
    <s v="chetzel"/>
    <n v="20510.310000000001"/>
    <s v="EDIA"/>
    <s v="C"/>
    <s v="Labor"/>
    <s v="OPC"/>
    <m/>
    <s v="BNL"/>
    <s v="R&amp;D"/>
    <s v="VAC"/>
    <x v="3"/>
    <s v="S.P163"/>
    <m/>
    <m/>
    <m/>
    <m/>
    <m/>
    <m/>
    <n v="20510.310000000001"/>
    <m/>
    <m/>
    <m/>
    <m/>
    <m/>
    <m/>
    <m/>
    <m/>
    <m/>
    <m/>
    <m/>
    <x v="0"/>
    <x v="0"/>
    <m/>
  </r>
  <r>
    <s v=""/>
    <s v=" RD_0309_5152"/>
    <s v="Detector Interface Vacuum Development - Manufacturing feasibility study - central detector chamber"/>
    <s v="6.02.03.06.02"/>
    <x v="1"/>
    <d v="2023-05-08T00:00:00"/>
    <d v="2023-07-03T00:00:00"/>
    <s v="rnavarrol"/>
    <s v="chetzel"/>
    <n v="5223.6099999999997"/>
    <s v="EDIA"/>
    <s v="C"/>
    <s v="Labor"/>
    <s v="OPC"/>
    <m/>
    <s v="BNL"/>
    <s v="R&amp;D"/>
    <s v="VAC"/>
    <x v="3"/>
    <s v="S.P163"/>
    <m/>
    <m/>
    <m/>
    <m/>
    <m/>
    <m/>
    <n v="5223.6099999999997"/>
    <m/>
    <m/>
    <m/>
    <m/>
    <m/>
    <m/>
    <m/>
    <m/>
    <m/>
    <m/>
    <m/>
    <x v="0"/>
    <x v="0"/>
    <m/>
  </r>
  <r>
    <s v=""/>
    <s v=" RD_0309_5152"/>
    <s v="Detector Interface Vacuum Development - Manufacturing feasibility study - central detector chamber"/>
    <s v="6.02.03.06.02"/>
    <x v="1"/>
    <d v="2023-05-08T00:00:00"/>
    <d v="2023-07-03T00:00:00"/>
    <s v="rnavarrol"/>
    <s v="chetzel"/>
    <n v="20510.310000000001"/>
    <s v="EDIA"/>
    <s v="C"/>
    <s v="Labor"/>
    <s v="OPC"/>
    <m/>
    <s v="BNL"/>
    <s v="R&amp;D"/>
    <s v="VAC"/>
    <x v="3"/>
    <s v="S.P163"/>
    <m/>
    <m/>
    <m/>
    <m/>
    <m/>
    <m/>
    <n v="20510.310000000001"/>
    <m/>
    <m/>
    <m/>
    <m/>
    <m/>
    <m/>
    <m/>
    <m/>
    <m/>
    <m/>
    <m/>
    <x v="0"/>
    <x v="0"/>
    <m/>
  </r>
  <r>
    <s v=""/>
    <s v=" RD_0309_5153"/>
    <s v="Detector Interface Vacuum Development - Finalize central detector chamber concept"/>
    <s v="6.02.03.06.02"/>
    <x v="1"/>
    <d v="2023-07-05T00:00:00"/>
    <d v="2023-08-01T00:00:00"/>
    <s v="rnavarrol"/>
    <s v="chetzel"/>
    <n v="2487.4299999999998"/>
    <s v="EDIA"/>
    <s v="C"/>
    <s v="Labor"/>
    <s v="OPC"/>
    <m/>
    <s v="BNL"/>
    <s v="R&amp;D"/>
    <s v="VAC"/>
    <x v="3"/>
    <s v="S.P163"/>
    <m/>
    <m/>
    <m/>
    <m/>
    <m/>
    <m/>
    <n v="2487.4299999999998"/>
    <m/>
    <m/>
    <m/>
    <m/>
    <m/>
    <m/>
    <m/>
    <m/>
    <m/>
    <m/>
    <m/>
    <x v="0"/>
    <x v="0"/>
    <m/>
  </r>
  <r>
    <s v=""/>
    <s v=" RD_0309_5153"/>
    <s v="Detector Interface Vacuum Development - Finalize central detector chamber concept"/>
    <s v="6.02.03.06.02"/>
    <x v="1"/>
    <d v="2023-07-05T00:00:00"/>
    <d v="2023-08-01T00:00:00"/>
    <s v="rnavarrol"/>
    <s v="chetzel"/>
    <n v="9844.9500000000007"/>
    <s v="EDIA"/>
    <s v="C"/>
    <s v="Labor"/>
    <s v="OPC"/>
    <m/>
    <s v="BNL"/>
    <s v="R&amp;D"/>
    <s v="VAC"/>
    <x v="3"/>
    <s v="S.P163"/>
    <m/>
    <m/>
    <m/>
    <m/>
    <m/>
    <m/>
    <n v="9844.9500000000007"/>
    <m/>
    <m/>
    <m/>
    <m/>
    <m/>
    <m/>
    <m/>
    <m/>
    <m/>
    <m/>
    <m/>
    <x v="0"/>
    <x v="0"/>
    <m/>
  </r>
  <r>
    <s v=""/>
    <s v=" RD_0309_5154"/>
    <s v="Detector Interface Vacuum Development - Develop detailed drawings - central detector chamber"/>
    <s v="6.02.03.06.02"/>
    <x v="1"/>
    <d v="2023-08-02T00:00:00"/>
    <d v="2023-09-13T00:00:00"/>
    <s v="rnavarrol"/>
    <s v="chetzel"/>
    <n v="3731.15"/>
    <s v="EDIA"/>
    <s v="C"/>
    <s v="Labor"/>
    <s v="OPC"/>
    <m/>
    <s v="BNL"/>
    <s v="R&amp;D"/>
    <s v="VAC"/>
    <x v="3"/>
    <s v="S.P163"/>
    <m/>
    <m/>
    <m/>
    <m/>
    <m/>
    <m/>
    <n v="3731.15"/>
    <m/>
    <m/>
    <m/>
    <m/>
    <m/>
    <m/>
    <m/>
    <m/>
    <m/>
    <m/>
    <m/>
    <x v="0"/>
    <x v="0"/>
    <m/>
  </r>
  <r>
    <s v=""/>
    <s v=" RD_0309_5154"/>
    <s v="Detector Interface Vacuum Development - Develop detailed drawings - central detector chamber"/>
    <s v="6.02.03.06.02"/>
    <x v="1"/>
    <d v="2023-08-02T00:00:00"/>
    <d v="2023-09-13T00:00:00"/>
    <s v="rnavarrol"/>
    <s v="chetzel"/>
    <n v="15259.67"/>
    <s v="EDIA"/>
    <s v="C"/>
    <s v="Labor"/>
    <s v="OPC"/>
    <m/>
    <s v="BNL"/>
    <s v="R&amp;D"/>
    <s v="VAC"/>
    <x v="3"/>
    <s v="S.P163"/>
    <m/>
    <m/>
    <m/>
    <m/>
    <m/>
    <m/>
    <n v="15259.67"/>
    <m/>
    <m/>
    <m/>
    <m/>
    <m/>
    <m/>
    <m/>
    <m/>
    <m/>
    <m/>
    <m/>
    <x v="0"/>
    <x v="0"/>
    <m/>
  </r>
  <r>
    <s v=""/>
    <s v=" RD_0309_5181"/>
    <s v="Detector Interface Vacuum Development - Prototype Detector Chamber - Funding Phase 1"/>
    <s v="6.02.03.06.02"/>
    <x v="1"/>
    <d v="2023-10-13T00:00:00"/>
    <d v="2024-01-23T00:00:00"/>
    <s v="rnavarrol"/>
    <s v="chetzel"/>
    <n v="92713.87"/>
    <s v="CON"/>
    <s v="C"/>
    <s v="Nonlabor"/>
    <s v="OPC"/>
    <m/>
    <s v="BNL"/>
    <s v="R&amp;D"/>
    <s v="VAC"/>
    <x v="3"/>
    <s v="S.P163"/>
    <s v="APP00094"/>
    <m/>
    <m/>
    <m/>
    <m/>
    <m/>
    <m/>
    <n v="92713.87"/>
    <m/>
    <m/>
    <m/>
    <m/>
    <m/>
    <m/>
    <m/>
    <m/>
    <m/>
    <m/>
    <x v="0"/>
    <x v="0"/>
    <m/>
  </r>
  <r>
    <s v=""/>
    <s v=" RD_0309_5182"/>
    <s v="Detector Interface Vacuum Development - Prototype Detector Chamber - Funding Phase 2"/>
    <s v="6.02.03.06.02"/>
    <x v="1"/>
    <d v="2024-01-24T00:00:00"/>
    <d v="2024-04-26T00:00:00"/>
    <s v="rnavarrol"/>
    <s v="chetzel"/>
    <n v="139070.81"/>
    <s v="CON"/>
    <s v="C"/>
    <s v="Nonlabor"/>
    <s v="OPC"/>
    <m/>
    <s v="BNL"/>
    <s v="R&amp;D"/>
    <s v="VAC"/>
    <x v="3"/>
    <s v="S.P163"/>
    <s v="APP00094"/>
    <m/>
    <m/>
    <m/>
    <m/>
    <m/>
    <m/>
    <n v="139070.81"/>
    <m/>
    <m/>
    <m/>
    <m/>
    <m/>
    <m/>
    <m/>
    <m/>
    <m/>
    <m/>
    <x v="0"/>
    <x v="0"/>
    <m/>
  </r>
  <r>
    <s v=""/>
    <s v=" RD_0309_5183"/>
    <s v="Detector Interface Vacuum Development - Prototype Detector Chamber - Funding Phase 3"/>
    <s v="6.02.03.06.02"/>
    <x v="1"/>
    <d v="2024-04-29T00:00:00"/>
    <d v="2024-07-31T00:00:00"/>
    <s v="rnavarrol"/>
    <s v="chetzel"/>
    <n v="231784.68"/>
    <s v="CON"/>
    <s v="C"/>
    <s v="Nonlabor"/>
    <s v="OPC"/>
    <m/>
    <s v="BNL"/>
    <s v="R&amp;D"/>
    <s v="VAC"/>
    <x v="3"/>
    <s v="S.P163"/>
    <s v="APP00094"/>
    <m/>
    <m/>
    <m/>
    <m/>
    <m/>
    <m/>
    <n v="231784.68"/>
    <m/>
    <m/>
    <m/>
    <m/>
    <m/>
    <m/>
    <m/>
    <m/>
    <m/>
    <m/>
    <x v="0"/>
    <x v="0"/>
    <m/>
  </r>
  <r>
    <s v=""/>
    <s v=" RD_0309_5201"/>
    <s v="Detector Interface Vacuum Development - Review vendor quotes and proposals - central detector chamber"/>
    <s v="6.02.03.06.02"/>
    <x v="1"/>
    <d v="2024-01-24T00:00:00"/>
    <d v="2024-03-20T00:00:00"/>
    <s v="rnavarrol"/>
    <s v="chetzel"/>
    <n v="6642.31"/>
    <s v="EDIA"/>
    <s v="C"/>
    <s v="Labor"/>
    <s v="OPC"/>
    <m/>
    <s v="BNL"/>
    <s v="R&amp;D"/>
    <s v="VAC"/>
    <x v="3"/>
    <s v="S.P163"/>
    <m/>
    <m/>
    <m/>
    <m/>
    <m/>
    <m/>
    <m/>
    <n v="6642.31"/>
    <m/>
    <m/>
    <m/>
    <m/>
    <m/>
    <m/>
    <m/>
    <m/>
    <m/>
    <m/>
    <x v="0"/>
    <x v="0"/>
    <m/>
  </r>
  <r>
    <s v=""/>
    <s v=" RD_0309_5201"/>
    <s v="Detector Interface Vacuum Development - Review vendor quotes and proposals - central detector chamber"/>
    <s v="6.02.03.06.02"/>
    <x v="1"/>
    <d v="2024-01-24T00:00:00"/>
    <d v="2024-03-20T00:00:00"/>
    <s v="rnavarrol"/>
    <s v="chetzel"/>
    <n v="3089.39"/>
    <s v="EDIA"/>
    <s v="C"/>
    <s v="Labor"/>
    <s v="OPC"/>
    <m/>
    <s v="BNL"/>
    <s v="R&amp;D"/>
    <s v="VAC"/>
    <x v="3"/>
    <s v="S.P163"/>
    <m/>
    <m/>
    <m/>
    <m/>
    <m/>
    <m/>
    <m/>
    <n v="3089.39"/>
    <m/>
    <m/>
    <m/>
    <m/>
    <m/>
    <m/>
    <m/>
    <m/>
    <m/>
    <m/>
    <x v="0"/>
    <x v="0"/>
    <m/>
  </r>
  <r>
    <s v=""/>
    <s v=" RD_0309_5201"/>
    <s v="Detector Interface Vacuum Development - Review vendor quotes and proposals - central detector chamber"/>
    <s v="6.02.03.06.02"/>
    <x v="1"/>
    <d v="2024-01-24T00:00:00"/>
    <d v="2024-03-20T00:00:00"/>
    <s v="rnavarrol"/>
    <s v="chetzel"/>
    <n v="4075.81"/>
    <s v="EDIA"/>
    <s v="C"/>
    <s v="Labor"/>
    <s v="OPC"/>
    <m/>
    <s v="BNL"/>
    <s v="R&amp;D"/>
    <s v="VAC"/>
    <x v="3"/>
    <s v="S.P163"/>
    <m/>
    <m/>
    <m/>
    <m/>
    <m/>
    <m/>
    <m/>
    <n v="4075.81"/>
    <m/>
    <m/>
    <m/>
    <m/>
    <m/>
    <m/>
    <m/>
    <m/>
    <m/>
    <m/>
    <x v="0"/>
    <x v="0"/>
    <m/>
  </r>
  <r>
    <s v=""/>
    <s v=" RD_0309_5201"/>
    <s v="Detector Interface Vacuum Development - Review vendor quotes and proposals - central detector chamber"/>
    <s v="6.02.03.06.02"/>
    <x v="1"/>
    <d v="2024-01-24T00:00:00"/>
    <d v="2024-03-20T00:00:00"/>
    <s v="rnavarrol"/>
    <s v="chetzel"/>
    <n v="849.13"/>
    <s v="EDIA"/>
    <s v="C"/>
    <s v="Labor"/>
    <s v="OPC"/>
    <m/>
    <s v="BNL"/>
    <s v="R&amp;D"/>
    <s v="VAC"/>
    <x v="3"/>
    <s v="S.P163"/>
    <m/>
    <m/>
    <m/>
    <m/>
    <m/>
    <m/>
    <m/>
    <n v="849.13"/>
    <m/>
    <m/>
    <m/>
    <m/>
    <m/>
    <m/>
    <m/>
    <m/>
    <m/>
    <m/>
    <x v="0"/>
    <x v="0"/>
    <m/>
  </r>
  <r>
    <s v=""/>
    <s v=" RD_0309_5201"/>
    <s v="Detector Interface Vacuum Development - Review vendor quotes and proposals - central detector chamber"/>
    <s v="6.02.03.06.02"/>
    <x v="1"/>
    <d v="2024-01-24T00:00:00"/>
    <d v="2024-03-20T00:00:00"/>
    <s v="rnavarrol"/>
    <s v="chetzel"/>
    <n v="895.94"/>
    <s v="EDIA"/>
    <s v="C"/>
    <s v="Labor"/>
    <s v="OPC"/>
    <m/>
    <s v="BNL"/>
    <s v="R&amp;D"/>
    <s v="VAC"/>
    <x v="3"/>
    <s v="S.P163"/>
    <m/>
    <m/>
    <m/>
    <m/>
    <m/>
    <m/>
    <m/>
    <n v="895.94"/>
    <m/>
    <m/>
    <m/>
    <m/>
    <m/>
    <m/>
    <m/>
    <m/>
    <m/>
    <m/>
    <x v="0"/>
    <x v="0"/>
    <m/>
  </r>
  <r>
    <s v=""/>
    <s v=" RD_0309_5201"/>
    <s v="Detector Interface Vacuum Development - Review vendor quotes and proposals - central detector chamber"/>
    <s v="6.02.03.06.02"/>
    <x v="1"/>
    <d v="2024-01-24T00:00:00"/>
    <d v="2024-03-20T00:00:00"/>
    <s v="rnavarrol"/>
    <s v="chetzel"/>
    <n v="1400.49"/>
    <s v="EDIA"/>
    <s v="C"/>
    <s v="Labor"/>
    <s v="OPC"/>
    <m/>
    <s v="BNL"/>
    <s v="R&amp;D"/>
    <s v="VAC"/>
    <x v="3"/>
    <s v="S.P163"/>
    <m/>
    <m/>
    <m/>
    <m/>
    <m/>
    <m/>
    <m/>
    <n v="1400.49"/>
    <m/>
    <m/>
    <m/>
    <m/>
    <m/>
    <m/>
    <m/>
    <m/>
    <m/>
    <m/>
    <x v="0"/>
    <x v="0"/>
    <m/>
  </r>
  <r>
    <s v=""/>
    <s v=" RD_0309_5202"/>
    <s v="Detector Interface Vacuum Development - Vendor oversight - detector chamber phase 2 funding - central detector chamber"/>
    <s v="6.02.03.06.02"/>
    <x v="1"/>
    <d v="2024-02-02T00:00:00"/>
    <d v="2024-04-26T00:00:00"/>
    <s v="rnavarrol"/>
    <s v="chetzel"/>
    <n v="9963.4599999999991"/>
    <s v="EDIA"/>
    <s v="C"/>
    <s v="Labor"/>
    <s v="OPC"/>
    <m/>
    <s v="BNL"/>
    <s v="R&amp;D"/>
    <s v="VAC"/>
    <x v="3"/>
    <s v="S.P163"/>
    <m/>
    <m/>
    <m/>
    <m/>
    <m/>
    <m/>
    <m/>
    <n v="9963.4599999999991"/>
    <m/>
    <m/>
    <m/>
    <m/>
    <m/>
    <m/>
    <m/>
    <m/>
    <m/>
    <m/>
    <x v="0"/>
    <x v="0"/>
    <m/>
  </r>
  <r>
    <s v=""/>
    <s v=" RD_0309_5202"/>
    <s v="Detector Interface Vacuum Development - Vendor oversight - detector chamber phase 2 funding - central detector chamber"/>
    <s v="6.02.03.06.02"/>
    <x v="1"/>
    <d v="2024-02-02T00:00:00"/>
    <d v="2024-04-26T00:00:00"/>
    <s v="rnavarrol"/>
    <s v="chetzel"/>
    <n v="4634.09"/>
    <s v="EDIA"/>
    <s v="C"/>
    <s v="Labor"/>
    <s v="OPC"/>
    <m/>
    <s v="BNL"/>
    <s v="R&amp;D"/>
    <s v="VAC"/>
    <x v="3"/>
    <s v="S.P163"/>
    <m/>
    <m/>
    <m/>
    <m/>
    <m/>
    <m/>
    <m/>
    <n v="4634.09"/>
    <m/>
    <m/>
    <m/>
    <m/>
    <m/>
    <m/>
    <m/>
    <m/>
    <m/>
    <m/>
    <x v="0"/>
    <x v="0"/>
    <m/>
  </r>
  <r>
    <s v=""/>
    <s v=" RD_0309_5202"/>
    <s v="Detector Interface Vacuum Development - Vendor oversight - detector chamber phase 2 funding - central detector chamber"/>
    <s v="6.02.03.06.02"/>
    <x v="1"/>
    <d v="2024-02-02T00:00:00"/>
    <d v="2024-04-26T00:00:00"/>
    <s v="rnavarrol"/>
    <s v="chetzel"/>
    <n v="6113.71"/>
    <s v="EDIA"/>
    <s v="C"/>
    <s v="Labor"/>
    <s v="OPC"/>
    <m/>
    <s v="BNL"/>
    <s v="R&amp;D"/>
    <s v="VAC"/>
    <x v="3"/>
    <s v="S.P163"/>
    <m/>
    <m/>
    <m/>
    <m/>
    <m/>
    <m/>
    <m/>
    <n v="6113.71"/>
    <m/>
    <m/>
    <m/>
    <m/>
    <m/>
    <m/>
    <m/>
    <m/>
    <m/>
    <m/>
    <x v="0"/>
    <x v="0"/>
    <m/>
  </r>
  <r>
    <s v=""/>
    <s v=" RD_0309_5202"/>
    <s v="Detector Interface Vacuum Development - Vendor oversight - detector chamber phase 2 funding - central detector chamber"/>
    <s v="6.02.03.06.02"/>
    <x v="1"/>
    <d v="2024-02-02T00:00:00"/>
    <d v="2024-04-26T00:00:00"/>
    <s v="rnavarrol"/>
    <s v="chetzel"/>
    <n v="1188.78"/>
    <s v="EDIA"/>
    <s v="C"/>
    <s v="Labor"/>
    <s v="OPC"/>
    <m/>
    <s v="BNL"/>
    <s v="R&amp;D"/>
    <s v="VAC"/>
    <x v="3"/>
    <s v="S.P163"/>
    <m/>
    <m/>
    <m/>
    <m/>
    <m/>
    <m/>
    <m/>
    <n v="1188.78"/>
    <m/>
    <m/>
    <m/>
    <m/>
    <m/>
    <m/>
    <m/>
    <m/>
    <m/>
    <m/>
    <x v="0"/>
    <x v="0"/>
    <m/>
  </r>
  <r>
    <s v=""/>
    <s v=" RD_0309_5202"/>
    <s v="Detector Interface Vacuum Development - Vendor oversight - detector chamber phase 2 funding - central detector chamber"/>
    <s v="6.02.03.06.02"/>
    <x v="1"/>
    <d v="2024-02-02T00:00:00"/>
    <d v="2024-04-26T00:00:00"/>
    <s v="rnavarrol"/>
    <s v="chetzel"/>
    <n v="1343.91"/>
    <s v="EDIA"/>
    <s v="C"/>
    <s v="Labor"/>
    <s v="OPC"/>
    <m/>
    <s v="BNL"/>
    <s v="R&amp;D"/>
    <s v="VAC"/>
    <x v="3"/>
    <s v="S.P163"/>
    <m/>
    <m/>
    <m/>
    <m/>
    <m/>
    <m/>
    <m/>
    <n v="1343.91"/>
    <m/>
    <m/>
    <m/>
    <m/>
    <m/>
    <m/>
    <m/>
    <m/>
    <m/>
    <m/>
    <x v="0"/>
    <x v="0"/>
    <m/>
  </r>
  <r>
    <s v=""/>
    <s v=" RD_0309_5202"/>
    <s v="Detector Interface Vacuum Development - Vendor oversight - detector chamber phase 2 funding - central detector chamber"/>
    <s v="6.02.03.06.02"/>
    <x v="1"/>
    <d v="2024-02-02T00:00:00"/>
    <d v="2024-04-26T00:00:00"/>
    <s v="rnavarrol"/>
    <s v="chetzel"/>
    <n v="2200.7600000000002"/>
    <s v="EDIA"/>
    <s v="C"/>
    <s v="Labor"/>
    <s v="OPC"/>
    <m/>
    <s v="BNL"/>
    <s v="R&amp;D"/>
    <s v="VAC"/>
    <x v="3"/>
    <s v="S.P163"/>
    <m/>
    <m/>
    <m/>
    <m/>
    <m/>
    <m/>
    <m/>
    <n v="2200.7600000000002"/>
    <m/>
    <m/>
    <m/>
    <m/>
    <m/>
    <m/>
    <m/>
    <m/>
    <m/>
    <m/>
    <x v="0"/>
    <x v="0"/>
    <m/>
  </r>
  <r>
    <s v=""/>
    <s v=" RD_0309_5203"/>
    <s v="Detector Interface Vacuum Development - Vendor oversight - detector chamber phase 3 funding - central detector chamber"/>
    <s v="6.02.03.06.02"/>
    <x v="1"/>
    <d v="2024-05-07T00:00:00"/>
    <d v="2024-07-31T00:00:00"/>
    <s v="rnavarrol"/>
    <s v="chetzel"/>
    <n v="9963.4599999999991"/>
    <s v="EDIA"/>
    <s v="C"/>
    <s v="Labor"/>
    <s v="OPC"/>
    <m/>
    <s v="BNL"/>
    <s v="R&amp;D"/>
    <s v="VAC"/>
    <x v="3"/>
    <s v="S.P163"/>
    <m/>
    <m/>
    <m/>
    <m/>
    <m/>
    <m/>
    <m/>
    <n v="9963.4599999999991"/>
    <m/>
    <m/>
    <m/>
    <m/>
    <m/>
    <m/>
    <m/>
    <m/>
    <m/>
    <m/>
    <x v="0"/>
    <x v="0"/>
    <m/>
  </r>
  <r>
    <s v=""/>
    <s v=" RD_0309_5203"/>
    <s v="Detector Interface Vacuum Development - Vendor oversight - detector chamber phase 3 funding - central detector chamber"/>
    <s v="6.02.03.06.02"/>
    <x v="1"/>
    <d v="2024-05-07T00:00:00"/>
    <d v="2024-07-31T00:00:00"/>
    <s v="rnavarrol"/>
    <s v="chetzel"/>
    <n v="4634.09"/>
    <s v="EDIA"/>
    <s v="C"/>
    <s v="Labor"/>
    <s v="OPC"/>
    <m/>
    <s v="BNL"/>
    <s v="R&amp;D"/>
    <s v="VAC"/>
    <x v="3"/>
    <s v="S.P163"/>
    <m/>
    <m/>
    <m/>
    <m/>
    <m/>
    <m/>
    <m/>
    <n v="4634.09"/>
    <m/>
    <m/>
    <m/>
    <m/>
    <m/>
    <m/>
    <m/>
    <m/>
    <m/>
    <m/>
    <x v="0"/>
    <x v="0"/>
    <m/>
  </r>
  <r>
    <s v=""/>
    <s v=" RD_0309_5203"/>
    <s v="Detector Interface Vacuum Development - Vendor oversight - detector chamber phase 3 funding - central detector chamber"/>
    <s v="6.02.03.06.02"/>
    <x v="1"/>
    <d v="2024-05-07T00:00:00"/>
    <d v="2024-07-31T00:00:00"/>
    <s v="rnavarrol"/>
    <s v="chetzel"/>
    <n v="6113.71"/>
    <s v="EDIA"/>
    <s v="C"/>
    <s v="Labor"/>
    <s v="OPC"/>
    <m/>
    <s v="BNL"/>
    <s v="R&amp;D"/>
    <s v="VAC"/>
    <x v="3"/>
    <s v="S.P163"/>
    <m/>
    <m/>
    <m/>
    <m/>
    <m/>
    <m/>
    <m/>
    <n v="6113.71"/>
    <m/>
    <m/>
    <m/>
    <m/>
    <m/>
    <m/>
    <m/>
    <m/>
    <m/>
    <m/>
    <x v="0"/>
    <x v="0"/>
    <m/>
  </r>
  <r>
    <s v=""/>
    <s v=" RD_0309_5203"/>
    <s v="Detector Interface Vacuum Development - Vendor oversight - detector chamber phase 3 funding - central detector chamber"/>
    <s v="6.02.03.06.02"/>
    <x v="1"/>
    <d v="2024-05-07T00:00:00"/>
    <d v="2024-07-31T00:00:00"/>
    <s v="rnavarrol"/>
    <s v="chetzel"/>
    <n v="1188.78"/>
    <s v="EDIA"/>
    <s v="C"/>
    <s v="Labor"/>
    <s v="OPC"/>
    <m/>
    <s v="BNL"/>
    <s v="R&amp;D"/>
    <s v="VAC"/>
    <x v="3"/>
    <s v="S.P163"/>
    <m/>
    <m/>
    <m/>
    <m/>
    <m/>
    <m/>
    <m/>
    <n v="1188.78"/>
    <m/>
    <m/>
    <m/>
    <m/>
    <m/>
    <m/>
    <m/>
    <m/>
    <m/>
    <m/>
    <x v="0"/>
    <x v="0"/>
    <m/>
  </r>
  <r>
    <s v=""/>
    <s v=" RD_0309_5203"/>
    <s v="Detector Interface Vacuum Development - Vendor oversight - detector chamber phase 3 funding - central detector chamber"/>
    <s v="6.02.03.06.02"/>
    <x v="1"/>
    <d v="2024-05-07T00:00:00"/>
    <d v="2024-07-31T00:00:00"/>
    <s v="rnavarrol"/>
    <s v="chetzel"/>
    <n v="1343.91"/>
    <s v="EDIA"/>
    <s v="C"/>
    <s v="Labor"/>
    <s v="OPC"/>
    <m/>
    <s v="BNL"/>
    <s v="R&amp;D"/>
    <s v="VAC"/>
    <x v="3"/>
    <s v="S.P163"/>
    <m/>
    <m/>
    <m/>
    <m/>
    <m/>
    <m/>
    <m/>
    <n v="1343.91"/>
    <m/>
    <m/>
    <m/>
    <m/>
    <m/>
    <m/>
    <m/>
    <m/>
    <m/>
    <m/>
    <x v="0"/>
    <x v="0"/>
    <m/>
  </r>
  <r>
    <s v=""/>
    <s v=" RD_0309_5203"/>
    <s v="Detector Interface Vacuum Development - Vendor oversight - detector chamber phase 3 funding - central detector chamber"/>
    <s v="6.02.03.06.02"/>
    <x v="1"/>
    <d v="2024-05-07T00:00:00"/>
    <d v="2024-07-31T00:00:00"/>
    <s v="rnavarrol"/>
    <s v="chetzel"/>
    <n v="2200.7600000000002"/>
    <s v="EDIA"/>
    <s v="C"/>
    <s v="Labor"/>
    <s v="OPC"/>
    <m/>
    <s v="BNL"/>
    <s v="R&amp;D"/>
    <s v="VAC"/>
    <x v="3"/>
    <s v="S.P163"/>
    <m/>
    <m/>
    <m/>
    <m/>
    <m/>
    <m/>
    <m/>
    <n v="2200.7600000000002"/>
    <m/>
    <m/>
    <m/>
    <m/>
    <m/>
    <m/>
    <m/>
    <m/>
    <m/>
    <m/>
    <x v="0"/>
    <x v="0"/>
    <m/>
  </r>
  <r>
    <s v=""/>
    <s v=" RD_0309_5204"/>
    <s v="Detector Interface Vacuum Development - Evaluate vendor results prior to shipment - central detector chamber"/>
    <s v="6.02.03.06.02"/>
    <x v="1"/>
    <d v="2024-08-01T00:00:00"/>
    <d v="2024-09-26T00:00:00"/>
    <s v="rnavarrol"/>
    <s v="chetzel"/>
    <n v="6642.31"/>
    <s v="EDIA"/>
    <s v="C"/>
    <s v="Labor"/>
    <s v="OPC"/>
    <m/>
    <s v="BNL"/>
    <s v="R&amp;D"/>
    <s v="VAC"/>
    <x v="3"/>
    <s v="S.P163"/>
    <m/>
    <m/>
    <m/>
    <m/>
    <m/>
    <m/>
    <m/>
    <n v="6642.31"/>
    <m/>
    <m/>
    <m/>
    <m/>
    <m/>
    <m/>
    <m/>
    <m/>
    <m/>
    <m/>
    <x v="0"/>
    <x v="0"/>
    <m/>
  </r>
  <r>
    <s v=""/>
    <s v=" RD_0309_5204"/>
    <s v="Detector Interface Vacuum Development - Evaluate vendor results prior to shipment - central detector chamber"/>
    <s v="6.02.03.06.02"/>
    <x v="1"/>
    <d v="2024-08-01T00:00:00"/>
    <d v="2024-09-26T00:00:00"/>
    <s v="rnavarrol"/>
    <s v="chetzel"/>
    <n v="3089.39"/>
    <s v="EDIA"/>
    <s v="C"/>
    <s v="Labor"/>
    <s v="OPC"/>
    <m/>
    <s v="BNL"/>
    <s v="R&amp;D"/>
    <s v="VAC"/>
    <x v="3"/>
    <s v="S.P163"/>
    <m/>
    <m/>
    <m/>
    <m/>
    <m/>
    <m/>
    <m/>
    <n v="3089.39"/>
    <m/>
    <m/>
    <m/>
    <m/>
    <m/>
    <m/>
    <m/>
    <m/>
    <m/>
    <m/>
    <x v="0"/>
    <x v="0"/>
    <m/>
  </r>
  <r>
    <s v=""/>
    <s v=" RD_0309_5204"/>
    <s v="Detector Interface Vacuum Development - Evaluate vendor results prior to shipment - central detector chamber"/>
    <s v="6.02.03.06.02"/>
    <x v="1"/>
    <d v="2024-08-01T00:00:00"/>
    <d v="2024-09-26T00:00:00"/>
    <s v="rnavarrol"/>
    <s v="chetzel"/>
    <n v="4075.81"/>
    <s v="EDIA"/>
    <s v="C"/>
    <s v="Labor"/>
    <s v="OPC"/>
    <m/>
    <s v="BNL"/>
    <s v="R&amp;D"/>
    <s v="VAC"/>
    <x v="3"/>
    <s v="S.P163"/>
    <m/>
    <m/>
    <m/>
    <m/>
    <m/>
    <m/>
    <m/>
    <n v="4075.81"/>
    <m/>
    <m/>
    <m/>
    <m/>
    <m/>
    <m/>
    <m/>
    <m/>
    <m/>
    <m/>
    <x v="0"/>
    <x v="0"/>
    <m/>
  </r>
  <r>
    <s v=""/>
    <s v=" RD_0309_5204"/>
    <s v="Detector Interface Vacuum Development - Evaluate vendor results prior to shipment - central detector chamber"/>
    <s v="6.02.03.06.02"/>
    <x v="1"/>
    <d v="2024-08-01T00:00:00"/>
    <d v="2024-09-26T00:00:00"/>
    <s v="rnavarrol"/>
    <s v="chetzel"/>
    <n v="1018.95"/>
    <s v="EDIA"/>
    <s v="C"/>
    <s v="Labor"/>
    <s v="OPC"/>
    <m/>
    <s v="BNL"/>
    <s v="R&amp;D"/>
    <s v="VAC"/>
    <x v="3"/>
    <s v="S.P163"/>
    <m/>
    <m/>
    <m/>
    <m/>
    <m/>
    <m/>
    <m/>
    <n v="1018.95"/>
    <m/>
    <m/>
    <m/>
    <m/>
    <m/>
    <m/>
    <m/>
    <m/>
    <m/>
    <m/>
    <x v="0"/>
    <x v="0"/>
    <m/>
  </r>
  <r>
    <s v=""/>
    <s v=" RD_0309_5204"/>
    <s v="Detector Interface Vacuum Development - Evaluate vendor results prior to shipment - central detector chamber"/>
    <s v="6.02.03.06.02"/>
    <x v="1"/>
    <d v="2024-08-01T00:00:00"/>
    <d v="2024-09-26T00:00:00"/>
    <s v="rnavarrol"/>
    <s v="chetzel"/>
    <n v="895.94"/>
    <s v="EDIA"/>
    <s v="C"/>
    <s v="Labor"/>
    <s v="OPC"/>
    <m/>
    <s v="BNL"/>
    <s v="R&amp;D"/>
    <s v="VAC"/>
    <x v="3"/>
    <s v="S.P163"/>
    <m/>
    <m/>
    <m/>
    <m/>
    <m/>
    <m/>
    <m/>
    <n v="895.94"/>
    <m/>
    <m/>
    <m/>
    <m/>
    <m/>
    <m/>
    <m/>
    <m/>
    <m/>
    <m/>
    <x v="0"/>
    <x v="0"/>
    <m/>
  </r>
  <r>
    <s v=""/>
    <s v=" RD_0309_5204"/>
    <s v="Detector Interface Vacuum Development - Evaluate vendor results prior to shipment - central detector chamber"/>
    <s v="6.02.03.06.02"/>
    <x v="1"/>
    <d v="2024-08-01T00:00:00"/>
    <d v="2024-09-26T00:00:00"/>
    <s v="rnavarrol"/>
    <s v="chetzel"/>
    <n v="1400.49"/>
    <s v="EDIA"/>
    <s v="C"/>
    <s v="Labor"/>
    <s v="OPC"/>
    <m/>
    <s v="BNL"/>
    <s v="R&amp;D"/>
    <s v="VAC"/>
    <x v="3"/>
    <s v="S.P163"/>
    <m/>
    <m/>
    <m/>
    <m/>
    <m/>
    <m/>
    <m/>
    <n v="1400.49"/>
    <m/>
    <m/>
    <m/>
    <m/>
    <m/>
    <m/>
    <m/>
    <m/>
    <m/>
    <m/>
    <x v="0"/>
    <x v="0"/>
    <m/>
  </r>
  <r>
    <s v=""/>
    <s v=" RD_0309_5341"/>
    <s v="Detector Interface Vacuum Development - Develop concept for adjustable collimator mechanics and vacuum system"/>
    <s v="6.02.03.06.02"/>
    <x v="0"/>
    <d v="2021-12-01T00:00:00"/>
    <d v="2021-12-29T00:00:00"/>
    <s v="rnavarrol"/>
    <s v="chetzel"/>
    <n v="0"/>
    <s v="EDIA"/>
    <s v="C"/>
    <s v="Labor"/>
    <s v="OPC"/>
    <m/>
    <s v="BNL"/>
    <s v="R&amp;D"/>
    <s v="VAC"/>
    <x v="3"/>
    <m/>
    <m/>
    <m/>
    <m/>
    <m/>
    <m/>
    <m/>
    <m/>
    <m/>
    <m/>
    <m/>
    <m/>
    <m/>
    <m/>
    <m/>
    <m/>
    <m/>
    <m/>
    <m/>
    <x v="0"/>
    <x v="0"/>
    <m/>
  </r>
  <r>
    <s v=""/>
    <s v=" RD_0309_5341"/>
    <s v="Detector Interface Vacuum Development - Develop concept for adjustable collimator mechanics and vacuum system"/>
    <s v="6.02.03.06.02"/>
    <x v="0"/>
    <d v="2021-12-01T00:00:00"/>
    <d v="2021-12-29T00:00:00"/>
    <s v="rnavarrol"/>
    <s v="chetzel"/>
    <n v="0"/>
    <s v="EDIA"/>
    <s v="C"/>
    <s v="Labor"/>
    <s v="OPC"/>
    <m/>
    <s v="BNL"/>
    <s v="R&amp;D"/>
    <s v="VAC"/>
    <x v="3"/>
    <m/>
    <m/>
    <m/>
    <m/>
    <m/>
    <m/>
    <m/>
    <m/>
    <m/>
    <m/>
    <m/>
    <m/>
    <m/>
    <m/>
    <m/>
    <m/>
    <m/>
    <m/>
    <m/>
    <x v="0"/>
    <x v="0"/>
    <m/>
  </r>
  <r>
    <s v=""/>
    <s v=" RD_0309_5341"/>
    <s v="Detector Interface Vacuum Development - Develop concept for adjustable collimator mechanics and vacuum system"/>
    <s v="6.02.03.06.02"/>
    <x v="0"/>
    <d v="2021-12-01T00:00:00"/>
    <d v="2021-12-29T00:00:00"/>
    <s v="rnavarrol"/>
    <s v="chetzel"/>
    <n v="0"/>
    <s v="EDIA"/>
    <s v="C"/>
    <s v="Labor"/>
    <s v="OPC"/>
    <m/>
    <s v="BNL"/>
    <s v="R&amp;D"/>
    <s v="VAC"/>
    <x v="3"/>
    <m/>
    <m/>
    <m/>
    <m/>
    <m/>
    <m/>
    <m/>
    <m/>
    <m/>
    <m/>
    <m/>
    <m/>
    <m/>
    <m/>
    <m/>
    <m/>
    <m/>
    <m/>
    <m/>
    <x v="0"/>
    <x v="0"/>
    <m/>
  </r>
  <r>
    <s v=""/>
    <s v=" RD_0309_5341"/>
    <s v="Detector Interface Vacuum Development - Develop concept for adjustable collimator mechanics and vacuum system"/>
    <s v="6.02.03.06.02"/>
    <x v="0"/>
    <d v="2021-12-01T00:00:00"/>
    <d v="2021-12-29T00:00:00"/>
    <s v="rnavarrol"/>
    <s v="chetzel"/>
    <n v="0"/>
    <s v="EDIA"/>
    <s v="C"/>
    <s v="Labor"/>
    <s v="OPC"/>
    <m/>
    <s v="BNL"/>
    <s v="R&amp;D"/>
    <s v="VAC"/>
    <x v="3"/>
    <m/>
    <m/>
    <m/>
    <m/>
    <m/>
    <m/>
    <m/>
    <m/>
    <m/>
    <m/>
    <m/>
    <m/>
    <m/>
    <m/>
    <m/>
    <m/>
    <m/>
    <m/>
    <m/>
    <x v="0"/>
    <x v="0"/>
    <m/>
  </r>
  <r>
    <s v=""/>
    <s v=" RD_0309_5342"/>
    <s v="Detector Interface Vacuum Development - Develop concept for collimator blade cooling and blade material"/>
    <s v="6.02.03.06.02"/>
    <x v="1"/>
    <d v="2022-10-03T00:00:00"/>
    <d v="2022-12-30T00:00:00"/>
    <s v="rnavarrol"/>
    <s v="chetzel"/>
    <n v="4276.6400000000003"/>
    <s v="EDIA"/>
    <s v="C"/>
    <s v="Labor"/>
    <s v="OPC"/>
    <m/>
    <s v="BNL"/>
    <s v="R&amp;D"/>
    <s v="VAC"/>
    <x v="3"/>
    <m/>
    <m/>
    <m/>
    <m/>
    <m/>
    <m/>
    <m/>
    <n v="4276.6400000000003"/>
    <m/>
    <m/>
    <m/>
    <m/>
    <m/>
    <m/>
    <m/>
    <m/>
    <m/>
    <m/>
    <m/>
    <x v="0"/>
    <x v="0"/>
    <m/>
  </r>
  <r>
    <s v=""/>
    <s v=" RD_0309_5342"/>
    <s v="Detector Interface Vacuum Development - Develop concept for collimator blade cooling and blade material"/>
    <s v="6.02.03.06.02"/>
    <x v="1"/>
    <d v="2022-10-03T00:00:00"/>
    <d v="2022-12-30T00:00:00"/>
    <s v="rnavarrol"/>
    <s v="chetzel"/>
    <n v="4191.3"/>
    <s v="EDIA"/>
    <s v="C"/>
    <s v="Labor"/>
    <s v="OPC"/>
    <m/>
    <s v="BNL"/>
    <s v="R&amp;D"/>
    <s v="VAC"/>
    <x v="3"/>
    <m/>
    <m/>
    <m/>
    <m/>
    <m/>
    <m/>
    <m/>
    <n v="4191.3"/>
    <m/>
    <m/>
    <m/>
    <m/>
    <m/>
    <m/>
    <m/>
    <m/>
    <m/>
    <m/>
    <m/>
    <x v="0"/>
    <x v="0"/>
    <m/>
  </r>
  <r>
    <s v=""/>
    <s v=" RD_0309_5342"/>
    <s v="Detector Interface Vacuum Development - Develop concept for collimator blade cooling and blade material"/>
    <s v="6.02.03.06.02"/>
    <x v="1"/>
    <d v="2022-10-03T00:00:00"/>
    <d v="2022-12-30T00:00:00"/>
    <s v="rnavarrol"/>
    <s v="chetzel"/>
    <n v="12573.9"/>
    <s v="EDIA"/>
    <s v="C"/>
    <s v="Labor"/>
    <s v="OPC"/>
    <m/>
    <s v="BNL"/>
    <s v="R&amp;D"/>
    <s v="VAC"/>
    <x v="3"/>
    <m/>
    <m/>
    <m/>
    <m/>
    <m/>
    <m/>
    <m/>
    <n v="12573.9"/>
    <m/>
    <m/>
    <m/>
    <m/>
    <m/>
    <m/>
    <m/>
    <m/>
    <m/>
    <m/>
    <m/>
    <x v="0"/>
    <x v="0"/>
    <m/>
  </r>
  <r>
    <s v=""/>
    <s v=" RD_0309_5342"/>
    <s v="Detector Interface Vacuum Development - Develop concept for collimator blade cooling and blade material"/>
    <s v="6.02.03.06.02"/>
    <x v="1"/>
    <d v="2022-10-03T00:00:00"/>
    <d v="2022-12-30T00:00:00"/>
    <s v="rnavarrol"/>
    <s v="chetzel"/>
    <n v="5158.5200000000004"/>
    <s v="EDIA"/>
    <s v="C"/>
    <s v="Labor"/>
    <s v="OPC"/>
    <m/>
    <s v="BNL"/>
    <s v="R&amp;D"/>
    <s v="VAC"/>
    <x v="3"/>
    <m/>
    <m/>
    <m/>
    <m/>
    <m/>
    <m/>
    <m/>
    <n v="5158.5200000000004"/>
    <m/>
    <m/>
    <m/>
    <m/>
    <m/>
    <m/>
    <m/>
    <m/>
    <m/>
    <m/>
    <m/>
    <x v="0"/>
    <x v="0"/>
    <m/>
  </r>
  <r>
    <s v=""/>
    <s v=" RD_0309_5343"/>
    <s v="Detector Interface Vacuum Development - Manufacturing feasibility study - collimator mechanics"/>
    <s v="6.02.03.06.02"/>
    <x v="1"/>
    <d v="2023-01-03T00:00:00"/>
    <d v="2023-02-14T00:00:00"/>
    <s v="rnavarrol"/>
    <s v="chetzel"/>
    <n v="3157.88"/>
    <s v="EDIA"/>
    <s v="C"/>
    <s v="Labor"/>
    <s v="OPC"/>
    <m/>
    <s v="BNL"/>
    <s v="R&amp;D"/>
    <s v="VAC"/>
    <x v="3"/>
    <m/>
    <m/>
    <m/>
    <m/>
    <m/>
    <m/>
    <m/>
    <n v="3157.88"/>
    <m/>
    <m/>
    <m/>
    <m/>
    <m/>
    <m/>
    <m/>
    <m/>
    <m/>
    <m/>
    <m/>
    <x v="0"/>
    <x v="0"/>
    <m/>
  </r>
  <r>
    <s v=""/>
    <s v=" RD_0309_5343"/>
    <s v="Detector Interface Vacuum Development - Manufacturing feasibility study - collimator mechanics"/>
    <s v="6.02.03.06.02"/>
    <x v="1"/>
    <d v="2023-01-03T00:00:00"/>
    <d v="2023-02-14T00:00:00"/>
    <s v="rnavarrol"/>
    <s v="chetzel"/>
    <n v="3044.5"/>
    <s v="EDIA"/>
    <s v="C"/>
    <s v="Labor"/>
    <s v="OPC"/>
    <m/>
    <s v="BNL"/>
    <s v="R&amp;D"/>
    <s v="VAC"/>
    <x v="3"/>
    <m/>
    <m/>
    <m/>
    <m/>
    <m/>
    <m/>
    <m/>
    <n v="3044.5"/>
    <m/>
    <m/>
    <m/>
    <m/>
    <m/>
    <m/>
    <m/>
    <m/>
    <m/>
    <m/>
    <m/>
    <x v="0"/>
    <x v="0"/>
    <m/>
  </r>
  <r>
    <s v=""/>
    <s v=" RD_0309_5343"/>
    <s v="Detector Interface Vacuum Development - Manufacturing feasibility study - collimator mechanics"/>
    <s v="6.02.03.06.02"/>
    <x v="1"/>
    <d v="2023-01-03T00:00:00"/>
    <d v="2023-02-14T00:00:00"/>
    <s v="rnavarrol"/>
    <s v="chetzel"/>
    <n v="9453.9699999999993"/>
    <s v="EDIA"/>
    <s v="C"/>
    <s v="Labor"/>
    <s v="OPC"/>
    <m/>
    <s v="BNL"/>
    <s v="R&amp;D"/>
    <s v="VAC"/>
    <x v="3"/>
    <m/>
    <m/>
    <m/>
    <m/>
    <m/>
    <m/>
    <m/>
    <n v="9453.9699999999993"/>
    <m/>
    <m/>
    <m/>
    <m/>
    <m/>
    <m/>
    <m/>
    <m/>
    <m/>
    <m/>
    <m/>
    <x v="0"/>
    <x v="0"/>
    <m/>
  </r>
  <r>
    <s v=""/>
    <s v=" RD_0309_5343"/>
    <s v="Detector Interface Vacuum Development - Manufacturing feasibility study - collimator mechanics"/>
    <s v="6.02.03.06.02"/>
    <x v="1"/>
    <d v="2023-01-03T00:00:00"/>
    <d v="2023-02-14T00:00:00"/>
    <s v="rnavarrol"/>
    <s v="chetzel"/>
    <n v="3845.68"/>
    <s v="EDIA"/>
    <s v="C"/>
    <s v="Labor"/>
    <s v="OPC"/>
    <m/>
    <s v="BNL"/>
    <s v="R&amp;D"/>
    <s v="VAC"/>
    <x v="3"/>
    <m/>
    <m/>
    <m/>
    <m/>
    <m/>
    <m/>
    <m/>
    <n v="3845.68"/>
    <m/>
    <m/>
    <m/>
    <m/>
    <m/>
    <m/>
    <m/>
    <m/>
    <m/>
    <m/>
    <m/>
    <x v="0"/>
    <x v="0"/>
    <m/>
  </r>
  <r>
    <s v=""/>
    <s v=" RD_0309_5344"/>
    <s v="Detector Interface Vacuum Development - Manufacturing feasibility study - collimator blade cooling and blade material"/>
    <s v="6.02.03.06.02"/>
    <x v="1"/>
    <d v="2023-01-03T00:00:00"/>
    <d v="2023-03-01T00:00:00"/>
    <s v="rnavarrol"/>
    <s v="chetzel"/>
    <n v="4276.6400000000003"/>
    <s v="EDIA"/>
    <s v="C"/>
    <s v="Labor"/>
    <s v="OPC"/>
    <m/>
    <s v="BNL"/>
    <s v="R&amp;D"/>
    <s v="VAC"/>
    <x v="3"/>
    <m/>
    <m/>
    <m/>
    <m/>
    <m/>
    <m/>
    <m/>
    <n v="4276.6400000000003"/>
    <m/>
    <m/>
    <m/>
    <m/>
    <m/>
    <m/>
    <m/>
    <m/>
    <m/>
    <m/>
    <m/>
    <x v="0"/>
    <x v="0"/>
    <m/>
  </r>
  <r>
    <s v=""/>
    <s v=" RD_0309_5344"/>
    <s v="Detector Interface Vacuum Development - Manufacturing feasibility study - collimator blade cooling and blade material"/>
    <s v="6.02.03.06.02"/>
    <x v="1"/>
    <d v="2023-01-03T00:00:00"/>
    <d v="2023-03-01T00:00:00"/>
    <s v="rnavarrol"/>
    <s v="chetzel"/>
    <n v="4191.3"/>
    <s v="EDIA"/>
    <s v="C"/>
    <s v="Labor"/>
    <s v="OPC"/>
    <m/>
    <s v="BNL"/>
    <s v="R&amp;D"/>
    <s v="VAC"/>
    <x v="3"/>
    <m/>
    <m/>
    <m/>
    <m/>
    <m/>
    <m/>
    <m/>
    <n v="4191.3"/>
    <m/>
    <m/>
    <m/>
    <m/>
    <m/>
    <m/>
    <m/>
    <m/>
    <m/>
    <m/>
    <m/>
    <x v="0"/>
    <x v="0"/>
    <m/>
  </r>
  <r>
    <s v=""/>
    <s v=" RD_0309_5344"/>
    <s v="Detector Interface Vacuum Development - Manufacturing feasibility study - collimator blade cooling and blade material"/>
    <s v="6.02.03.06.02"/>
    <x v="1"/>
    <d v="2023-01-03T00:00:00"/>
    <d v="2023-03-01T00:00:00"/>
    <s v="rnavarrol"/>
    <s v="chetzel"/>
    <n v="12573.9"/>
    <s v="EDIA"/>
    <s v="C"/>
    <s v="Labor"/>
    <s v="OPC"/>
    <m/>
    <s v="BNL"/>
    <s v="R&amp;D"/>
    <s v="VAC"/>
    <x v="3"/>
    <m/>
    <m/>
    <m/>
    <m/>
    <m/>
    <m/>
    <m/>
    <n v="12573.9"/>
    <m/>
    <m/>
    <m/>
    <m/>
    <m/>
    <m/>
    <m/>
    <m/>
    <m/>
    <m/>
    <m/>
    <x v="0"/>
    <x v="0"/>
    <m/>
  </r>
  <r>
    <s v=""/>
    <s v=" RD_0309_5344"/>
    <s v="Detector Interface Vacuum Development - Manufacturing feasibility study - collimator blade cooling and blade material"/>
    <s v="6.02.03.06.02"/>
    <x v="1"/>
    <d v="2023-01-03T00:00:00"/>
    <d v="2023-03-01T00:00:00"/>
    <s v="rnavarrol"/>
    <s v="chetzel"/>
    <n v="5158.5200000000004"/>
    <s v="EDIA"/>
    <s v="C"/>
    <s v="Labor"/>
    <s v="OPC"/>
    <m/>
    <s v="BNL"/>
    <s v="R&amp;D"/>
    <s v="VAC"/>
    <x v="3"/>
    <m/>
    <m/>
    <m/>
    <m/>
    <m/>
    <m/>
    <m/>
    <n v="5158.5200000000004"/>
    <m/>
    <m/>
    <m/>
    <m/>
    <m/>
    <m/>
    <m/>
    <m/>
    <m/>
    <m/>
    <m/>
    <x v="0"/>
    <x v="0"/>
    <m/>
  </r>
  <r>
    <s v=""/>
    <s v=" RD_0309_5346"/>
    <s v="Detector Interface Vacuum Development - Thermal and structural analysis of collimator blade"/>
    <s v="6.02.03.06.02"/>
    <x v="1"/>
    <d v="2022-10-18T00:00:00"/>
    <d v="2022-12-30T00:00:00"/>
    <s v="rnavarrol"/>
    <s v="chetzel"/>
    <n v="5395.64"/>
    <s v="EDIA"/>
    <s v="C"/>
    <s v="Labor"/>
    <s v="OPC"/>
    <m/>
    <s v="BNL"/>
    <s v="R&amp;D"/>
    <s v="VAC"/>
    <x v="3"/>
    <m/>
    <m/>
    <m/>
    <m/>
    <m/>
    <m/>
    <m/>
    <n v="5395.64"/>
    <m/>
    <m/>
    <m/>
    <m/>
    <m/>
    <m/>
    <m/>
    <m/>
    <m/>
    <m/>
    <m/>
    <x v="0"/>
    <x v="0"/>
    <m/>
  </r>
  <r>
    <s v=""/>
    <s v=" RD_0309_5346"/>
    <s v="Detector Interface Vacuum Development - Thermal and structural analysis of collimator blade"/>
    <s v="6.02.03.06.02"/>
    <x v="1"/>
    <d v="2022-10-18T00:00:00"/>
    <d v="2022-12-30T00:00:00"/>
    <s v="rnavarrol"/>
    <s v="chetzel"/>
    <n v="5177.03"/>
    <s v="EDIA"/>
    <s v="C"/>
    <s v="Labor"/>
    <s v="OPC"/>
    <m/>
    <s v="BNL"/>
    <s v="R&amp;D"/>
    <s v="VAC"/>
    <x v="3"/>
    <m/>
    <m/>
    <m/>
    <m/>
    <m/>
    <m/>
    <m/>
    <n v="5177.03"/>
    <m/>
    <m/>
    <m/>
    <m/>
    <m/>
    <m/>
    <m/>
    <m/>
    <m/>
    <m/>
    <m/>
    <x v="0"/>
    <x v="0"/>
    <m/>
  </r>
  <r>
    <s v=""/>
    <s v=" RD_0309_5346"/>
    <s v="Detector Interface Vacuum Development - Thermal and structural analysis of collimator blade"/>
    <s v="6.02.03.06.02"/>
    <x v="1"/>
    <d v="2022-10-18T00:00:00"/>
    <d v="2022-12-30T00:00:00"/>
    <s v="rnavarrol"/>
    <s v="chetzel"/>
    <n v="15854.66"/>
    <s v="EDIA"/>
    <s v="C"/>
    <s v="Labor"/>
    <s v="OPC"/>
    <m/>
    <s v="BNL"/>
    <s v="R&amp;D"/>
    <s v="VAC"/>
    <x v="3"/>
    <m/>
    <m/>
    <m/>
    <m/>
    <m/>
    <m/>
    <m/>
    <n v="15854.66"/>
    <m/>
    <m/>
    <m/>
    <m/>
    <m/>
    <m/>
    <m/>
    <m/>
    <m/>
    <m/>
    <m/>
    <x v="0"/>
    <x v="0"/>
    <m/>
  </r>
  <r>
    <s v=""/>
    <s v=" RD_0309_5346"/>
    <s v="Detector Interface Vacuum Development - Thermal and structural analysis of collimator blade"/>
    <s v="6.02.03.06.02"/>
    <x v="1"/>
    <d v="2022-10-18T00:00:00"/>
    <d v="2022-12-30T00:00:00"/>
    <s v="rnavarrol"/>
    <s v="chetzel"/>
    <n v="6471.29"/>
    <s v="EDIA"/>
    <s v="C"/>
    <s v="Labor"/>
    <s v="OPC"/>
    <m/>
    <s v="BNL"/>
    <s v="R&amp;D"/>
    <s v="VAC"/>
    <x v="3"/>
    <m/>
    <m/>
    <m/>
    <m/>
    <m/>
    <m/>
    <m/>
    <n v="6471.29"/>
    <m/>
    <m/>
    <m/>
    <m/>
    <m/>
    <m/>
    <m/>
    <m/>
    <m/>
    <m/>
    <m/>
    <x v="0"/>
    <x v="0"/>
    <m/>
  </r>
  <r>
    <s v=""/>
    <s v=" RD_0309_5347"/>
    <s v="Detector Interface Vacuum Development - Finalize adjustable collimator concept"/>
    <s v="6.02.03.06.02"/>
    <x v="1"/>
    <d v="2023-03-02T00:00:00"/>
    <d v="2023-04-12T00:00:00"/>
    <s v="rnavarrol"/>
    <s v="chetzel"/>
    <n v="3157.88"/>
    <s v="EDIA"/>
    <s v="C"/>
    <s v="Labor"/>
    <s v="OPC"/>
    <m/>
    <s v="BNL"/>
    <s v="R&amp;D"/>
    <s v="VAC"/>
    <x v="3"/>
    <m/>
    <m/>
    <m/>
    <m/>
    <m/>
    <m/>
    <m/>
    <n v="3157.88"/>
    <m/>
    <m/>
    <m/>
    <m/>
    <m/>
    <m/>
    <m/>
    <m/>
    <m/>
    <m/>
    <m/>
    <x v="0"/>
    <x v="0"/>
    <m/>
  </r>
  <r>
    <s v=""/>
    <s v=" RD_0309_5347"/>
    <s v="Detector Interface Vacuum Development - Finalize adjustable collimator concept"/>
    <s v="6.02.03.06.02"/>
    <x v="1"/>
    <d v="2023-03-02T00:00:00"/>
    <d v="2023-04-12T00:00:00"/>
    <s v="rnavarrol"/>
    <s v="chetzel"/>
    <n v="3044.5"/>
    <s v="EDIA"/>
    <s v="C"/>
    <s v="Labor"/>
    <s v="OPC"/>
    <m/>
    <s v="BNL"/>
    <s v="R&amp;D"/>
    <s v="VAC"/>
    <x v="3"/>
    <m/>
    <m/>
    <m/>
    <m/>
    <m/>
    <m/>
    <m/>
    <n v="3044.5"/>
    <m/>
    <m/>
    <m/>
    <m/>
    <m/>
    <m/>
    <m/>
    <m/>
    <m/>
    <m/>
    <m/>
    <x v="0"/>
    <x v="0"/>
    <m/>
  </r>
  <r>
    <s v=""/>
    <s v=" RD_0309_5347"/>
    <s v="Detector Interface Vacuum Development - Finalize adjustable collimator concept"/>
    <s v="6.02.03.06.02"/>
    <x v="1"/>
    <d v="2023-03-02T00:00:00"/>
    <d v="2023-04-12T00:00:00"/>
    <s v="rnavarrol"/>
    <s v="chetzel"/>
    <n v="9453.9699999999993"/>
    <s v="EDIA"/>
    <s v="C"/>
    <s v="Labor"/>
    <s v="OPC"/>
    <m/>
    <s v="BNL"/>
    <s v="R&amp;D"/>
    <s v="VAC"/>
    <x v="3"/>
    <m/>
    <m/>
    <m/>
    <m/>
    <m/>
    <m/>
    <m/>
    <n v="9453.9699999999993"/>
    <m/>
    <m/>
    <m/>
    <m/>
    <m/>
    <m/>
    <m/>
    <m/>
    <m/>
    <m/>
    <m/>
    <x v="0"/>
    <x v="0"/>
    <m/>
  </r>
  <r>
    <s v=""/>
    <s v=" RD_0309_5347"/>
    <s v="Detector Interface Vacuum Development - Finalize adjustable collimator concept"/>
    <s v="6.02.03.06.02"/>
    <x v="1"/>
    <d v="2023-03-02T00:00:00"/>
    <d v="2023-04-12T00:00:00"/>
    <s v="rnavarrol"/>
    <s v="chetzel"/>
    <n v="3845.68"/>
    <s v="EDIA"/>
    <s v="C"/>
    <s v="Labor"/>
    <s v="OPC"/>
    <m/>
    <s v="BNL"/>
    <s v="R&amp;D"/>
    <s v="VAC"/>
    <x v="3"/>
    <m/>
    <m/>
    <m/>
    <m/>
    <m/>
    <m/>
    <m/>
    <n v="3845.68"/>
    <m/>
    <m/>
    <m/>
    <m/>
    <m/>
    <m/>
    <m/>
    <m/>
    <m/>
    <m/>
    <m/>
    <x v="0"/>
    <x v="0"/>
    <m/>
  </r>
  <r>
    <s v=""/>
    <s v=" RD_0309_5348"/>
    <s v="Detector Interface Vacuum Development - Develop Adjustable Collimator Design - Develop detailed drawings"/>
    <s v="6.02.03.06.02"/>
    <x v="1"/>
    <d v="2023-04-13T00:00:00"/>
    <d v="2023-06-08T00:00:00"/>
    <s v="rnavarrol"/>
    <s v="chetzel"/>
    <n v="4276.6400000000003"/>
    <s v="EDIA"/>
    <s v="C"/>
    <s v="Labor"/>
    <s v="OPC"/>
    <m/>
    <s v="BNL"/>
    <s v="R&amp;D"/>
    <s v="VAC"/>
    <x v="3"/>
    <m/>
    <m/>
    <m/>
    <m/>
    <m/>
    <m/>
    <m/>
    <n v="4276.6400000000003"/>
    <m/>
    <m/>
    <m/>
    <m/>
    <m/>
    <m/>
    <m/>
    <m/>
    <m/>
    <m/>
    <m/>
    <x v="0"/>
    <x v="0"/>
    <m/>
  </r>
  <r>
    <s v=""/>
    <s v=" RD_0309_5348"/>
    <s v="Detector Interface Vacuum Development - Develop Adjustable Collimator Design - Develop detailed drawings"/>
    <s v="6.02.03.06.02"/>
    <x v="1"/>
    <d v="2023-04-13T00:00:00"/>
    <d v="2023-06-08T00:00:00"/>
    <s v="rnavarrol"/>
    <s v="chetzel"/>
    <n v="4191.3"/>
    <s v="EDIA"/>
    <s v="C"/>
    <s v="Labor"/>
    <s v="OPC"/>
    <m/>
    <s v="BNL"/>
    <s v="R&amp;D"/>
    <s v="VAC"/>
    <x v="3"/>
    <m/>
    <m/>
    <m/>
    <m/>
    <m/>
    <m/>
    <m/>
    <n v="4191.3"/>
    <m/>
    <m/>
    <m/>
    <m/>
    <m/>
    <m/>
    <m/>
    <m/>
    <m/>
    <m/>
    <m/>
    <x v="0"/>
    <x v="0"/>
    <m/>
  </r>
  <r>
    <s v=""/>
    <s v=" RD_0309_5348"/>
    <s v="Detector Interface Vacuum Development - Develop Adjustable Collimator Design - Develop detailed drawings"/>
    <s v="6.02.03.06.02"/>
    <x v="1"/>
    <d v="2023-04-13T00:00:00"/>
    <d v="2023-06-08T00:00:00"/>
    <s v="rnavarrol"/>
    <s v="chetzel"/>
    <n v="12573.9"/>
    <s v="EDIA"/>
    <s v="C"/>
    <s v="Labor"/>
    <s v="OPC"/>
    <m/>
    <s v="BNL"/>
    <s v="R&amp;D"/>
    <s v="VAC"/>
    <x v="3"/>
    <m/>
    <m/>
    <m/>
    <m/>
    <m/>
    <m/>
    <m/>
    <n v="12573.9"/>
    <m/>
    <m/>
    <m/>
    <m/>
    <m/>
    <m/>
    <m/>
    <m/>
    <m/>
    <m/>
    <m/>
    <x v="0"/>
    <x v="0"/>
    <m/>
  </r>
  <r>
    <s v=""/>
    <s v=" RD_0309_5348"/>
    <s v="Detector Interface Vacuum Development - Develop Adjustable Collimator Design - Develop detailed drawings"/>
    <s v="6.02.03.06.02"/>
    <x v="1"/>
    <d v="2023-04-13T00:00:00"/>
    <d v="2023-06-08T00:00:00"/>
    <s v="rnavarrol"/>
    <s v="chetzel"/>
    <n v="5158.5200000000004"/>
    <s v="EDIA"/>
    <s v="C"/>
    <s v="Labor"/>
    <s v="OPC"/>
    <m/>
    <s v="BNL"/>
    <s v="R&amp;D"/>
    <s v="VAC"/>
    <x v="3"/>
    <m/>
    <m/>
    <m/>
    <m/>
    <m/>
    <m/>
    <m/>
    <n v="5158.5200000000004"/>
    <m/>
    <m/>
    <m/>
    <m/>
    <m/>
    <m/>
    <m/>
    <m/>
    <m/>
    <m/>
    <m/>
    <x v="0"/>
    <x v="0"/>
    <m/>
  </r>
  <r>
    <s v=""/>
    <s v=" RD_0309_5361"/>
    <s v="Detector Interface Vacuum Development - Adjustable Collimator - Finalize and release drawings"/>
    <s v="6.02.03.06.02"/>
    <x v="1"/>
    <d v="2023-04-13T00:00:00"/>
    <d v="2023-07-07T00:00:00"/>
    <s v="rnavarrol"/>
    <s v="chetzel"/>
    <n v="16665.810000000001"/>
    <s v="EDIA"/>
    <s v="C"/>
    <s v="Labor"/>
    <s v="OPC"/>
    <m/>
    <s v="BNL"/>
    <s v="R&amp;D"/>
    <s v="VAC"/>
    <x v="3"/>
    <m/>
    <m/>
    <m/>
    <m/>
    <m/>
    <m/>
    <m/>
    <n v="16665.810000000001"/>
    <m/>
    <m/>
    <m/>
    <m/>
    <m/>
    <m/>
    <m/>
    <m/>
    <m/>
    <m/>
    <m/>
    <x v="0"/>
    <x v="0"/>
    <m/>
  </r>
  <r>
    <s v=""/>
    <s v=" RD_0309_5361"/>
    <s v="Detector Interface Vacuum Development - Adjustable Collimator - Finalize and release drawings"/>
    <s v="6.02.03.06.02"/>
    <x v="1"/>
    <d v="2023-04-13T00:00:00"/>
    <d v="2023-07-07T00:00:00"/>
    <s v="rnavarrol"/>
    <s v="chetzel"/>
    <n v="6071.05"/>
    <s v="EDIA"/>
    <s v="C"/>
    <s v="Labor"/>
    <s v="OPC"/>
    <m/>
    <s v="BNL"/>
    <s v="R&amp;D"/>
    <s v="VAC"/>
    <x v="3"/>
    <m/>
    <m/>
    <m/>
    <m/>
    <m/>
    <m/>
    <m/>
    <n v="6071.05"/>
    <m/>
    <m/>
    <m/>
    <m/>
    <m/>
    <m/>
    <m/>
    <m/>
    <m/>
    <m/>
    <m/>
    <x v="0"/>
    <x v="0"/>
    <m/>
  </r>
  <r>
    <s v=""/>
    <s v=" RD_0309_5361"/>
    <s v="Detector Interface Vacuum Development - Adjustable Collimator - Finalize and release drawings"/>
    <s v="6.02.03.06.02"/>
    <x v="1"/>
    <d v="2023-04-13T00:00:00"/>
    <d v="2023-07-07T00:00:00"/>
    <s v="rnavarrol"/>
    <s v="chetzel"/>
    <n v="24120.13"/>
    <s v="EDIA"/>
    <s v="C"/>
    <s v="Labor"/>
    <s v="OPC"/>
    <m/>
    <s v="BNL"/>
    <s v="R&amp;D"/>
    <s v="VAC"/>
    <x v="3"/>
    <m/>
    <m/>
    <m/>
    <m/>
    <m/>
    <m/>
    <m/>
    <n v="24120.13"/>
    <m/>
    <m/>
    <m/>
    <m/>
    <m/>
    <m/>
    <m/>
    <m/>
    <m/>
    <m/>
    <m/>
    <x v="0"/>
    <x v="0"/>
    <m/>
  </r>
  <r>
    <s v=""/>
    <s v=" RD_0309_5361"/>
    <s v="Detector Interface Vacuum Development - Adjustable Collimator - Finalize and release drawings"/>
    <s v="6.02.03.06.02"/>
    <x v="1"/>
    <d v="2023-04-13T00:00:00"/>
    <d v="2023-07-07T00:00:00"/>
    <s v="rnavarrol"/>
    <s v="chetzel"/>
    <n v="1968.99"/>
    <s v="EDIA"/>
    <s v="C"/>
    <s v="Labor"/>
    <s v="OPC"/>
    <m/>
    <s v="BNL"/>
    <s v="R&amp;D"/>
    <s v="VAC"/>
    <x v="3"/>
    <m/>
    <m/>
    <m/>
    <m/>
    <m/>
    <m/>
    <m/>
    <n v="1968.99"/>
    <m/>
    <m/>
    <m/>
    <m/>
    <m/>
    <m/>
    <m/>
    <m/>
    <m/>
    <m/>
    <m/>
    <x v="0"/>
    <x v="0"/>
    <m/>
  </r>
  <r>
    <s v=""/>
    <s v=" RD_0309_5362"/>
    <s v="Detector Interface Vacuum Development - Adjustable Collimator - Prepare SOW and specification"/>
    <s v="6.02.03.06.02"/>
    <x v="1"/>
    <d v="2023-07-10T00:00:00"/>
    <d v="2023-09-01T00:00:00"/>
    <s v="rnavarrol"/>
    <s v="chetzel"/>
    <n v="11018.77"/>
    <s v="EDIA"/>
    <s v="C"/>
    <s v="Labor"/>
    <s v="OPC"/>
    <m/>
    <s v="BNL"/>
    <s v="R&amp;D"/>
    <s v="VAC"/>
    <x v="3"/>
    <m/>
    <m/>
    <m/>
    <m/>
    <m/>
    <m/>
    <m/>
    <n v="11018.77"/>
    <m/>
    <m/>
    <m/>
    <m/>
    <m/>
    <m/>
    <m/>
    <m/>
    <m/>
    <m/>
    <m/>
    <x v="0"/>
    <x v="0"/>
    <m/>
  </r>
  <r>
    <s v=""/>
    <s v=" RD_0309_5362"/>
    <s v="Detector Interface Vacuum Development - Adjustable Collimator - Prepare SOW and specification"/>
    <s v="6.02.03.06.02"/>
    <x v="1"/>
    <d v="2023-07-10T00:00:00"/>
    <d v="2023-09-01T00:00:00"/>
    <s v="rnavarrol"/>
    <s v="chetzel"/>
    <n v="4083.42"/>
    <s v="EDIA"/>
    <s v="C"/>
    <s v="Labor"/>
    <s v="OPC"/>
    <m/>
    <s v="BNL"/>
    <s v="R&amp;D"/>
    <s v="VAC"/>
    <x v="3"/>
    <m/>
    <m/>
    <m/>
    <m/>
    <m/>
    <m/>
    <m/>
    <n v="4083.42"/>
    <m/>
    <m/>
    <m/>
    <m/>
    <m/>
    <m/>
    <m/>
    <m/>
    <m/>
    <m/>
    <m/>
    <x v="0"/>
    <x v="0"/>
    <m/>
  </r>
  <r>
    <s v=""/>
    <s v=" RD_0309_5362"/>
    <s v="Detector Interface Vacuum Development - Adjustable Collimator - Prepare SOW and specification"/>
    <s v="6.02.03.06.02"/>
    <x v="1"/>
    <d v="2023-07-10T00:00:00"/>
    <d v="2023-09-01T00:00:00"/>
    <s v="rnavarrol"/>
    <s v="chetzel"/>
    <n v="16006.99"/>
    <s v="EDIA"/>
    <s v="C"/>
    <s v="Labor"/>
    <s v="OPC"/>
    <m/>
    <s v="BNL"/>
    <s v="R&amp;D"/>
    <s v="VAC"/>
    <x v="3"/>
    <m/>
    <m/>
    <m/>
    <m/>
    <m/>
    <m/>
    <m/>
    <n v="16006.99"/>
    <m/>
    <m/>
    <m/>
    <m/>
    <m/>
    <m/>
    <m/>
    <m/>
    <m/>
    <m/>
    <m/>
    <x v="0"/>
    <x v="0"/>
    <m/>
  </r>
  <r>
    <s v=""/>
    <s v=" RD_0309_5362"/>
    <s v="Detector Interface Vacuum Development - Adjustable Collimator - Prepare SOW and specification"/>
    <s v="6.02.03.06.02"/>
    <x v="1"/>
    <d v="2023-07-10T00:00:00"/>
    <d v="2023-09-01T00:00:00"/>
    <s v="rnavarrol"/>
    <s v="chetzel"/>
    <n v="1306.69"/>
    <s v="EDIA"/>
    <s v="C"/>
    <s v="Labor"/>
    <s v="OPC"/>
    <m/>
    <s v="BNL"/>
    <s v="R&amp;D"/>
    <s v="VAC"/>
    <x v="3"/>
    <m/>
    <m/>
    <m/>
    <m/>
    <m/>
    <m/>
    <m/>
    <n v="1306.69"/>
    <m/>
    <m/>
    <m/>
    <m/>
    <m/>
    <m/>
    <m/>
    <m/>
    <m/>
    <m/>
    <m/>
    <x v="0"/>
    <x v="0"/>
    <m/>
  </r>
  <r>
    <s v=""/>
    <s v=" RD_0309_5363"/>
    <s v="Detector Interface Vacuum Development - Adjustable Collimator - Finalize and release requestions"/>
    <s v="6.02.03.06.02"/>
    <x v="1"/>
    <d v="2023-09-05T00:00:00"/>
    <d v="2023-12-01T00:00:00"/>
    <s v="rnavarrol"/>
    <s v="chetzel"/>
    <n v="17064.400000000001"/>
    <s v="EDIA"/>
    <s v="C"/>
    <s v="Labor"/>
    <s v="OPC"/>
    <m/>
    <s v="BNL"/>
    <s v="R&amp;D"/>
    <s v="VAC"/>
    <x v="3"/>
    <m/>
    <m/>
    <m/>
    <m/>
    <m/>
    <m/>
    <m/>
    <n v="5403.73"/>
    <n v="11660.67"/>
    <m/>
    <m/>
    <m/>
    <m/>
    <m/>
    <m/>
    <m/>
    <m/>
    <m/>
    <m/>
    <x v="0"/>
    <x v="0"/>
    <m/>
  </r>
  <r>
    <s v=""/>
    <s v=" RD_0309_5363"/>
    <s v="Detector Interface Vacuum Development - Adjustable Collimator - Finalize and release requestions"/>
    <s v="6.02.03.06.02"/>
    <x v="1"/>
    <d v="2023-09-05T00:00:00"/>
    <d v="2023-12-01T00:00:00"/>
    <s v="rnavarrol"/>
    <s v="chetzel"/>
    <n v="6216.25"/>
    <s v="EDIA"/>
    <s v="C"/>
    <s v="Labor"/>
    <s v="OPC"/>
    <m/>
    <s v="BNL"/>
    <s v="R&amp;D"/>
    <s v="VAC"/>
    <x v="3"/>
    <m/>
    <m/>
    <m/>
    <m/>
    <m/>
    <m/>
    <m/>
    <n v="1968.48"/>
    <n v="4247.7700000000004"/>
    <m/>
    <m/>
    <m/>
    <m/>
    <m/>
    <m/>
    <m/>
    <m/>
    <m/>
    <m/>
    <x v="0"/>
    <x v="0"/>
    <m/>
  </r>
  <r>
    <s v=""/>
    <s v=" RD_0309_5363"/>
    <s v="Detector Interface Vacuum Development - Adjustable Collimator - Finalize and release requestions"/>
    <s v="6.02.03.06.02"/>
    <x v="1"/>
    <d v="2023-09-05T00:00:00"/>
    <d v="2023-12-01T00:00:00"/>
    <s v="rnavarrol"/>
    <s v="chetzel"/>
    <n v="24697"/>
    <s v="EDIA"/>
    <s v="C"/>
    <s v="Labor"/>
    <s v="OPC"/>
    <m/>
    <s v="BNL"/>
    <s v="R&amp;D"/>
    <s v="VAC"/>
    <x v="3"/>
    <m/>
    <m/>
    <m/>
    <m/>
    <m/>
    <m/>
    <m/>
    <n v="7820.72"/>
    <n v="16876.28"/>
    <m/>
    <m/>
    <m/>
    <m/>
    <m/>
    <m/>
    <m/>
    <m/>
    <m/>
    <m/>
    <x v="0"/>
    <x v="0"/>
    <m/>
  </r>
  <r>
    <s v=""/>
    <s v=" RD_0309_5363"/>
    <s v="Detector Interface Vacuum Development - Adjustable Collimator - Finalize and release requestions"/>
    <s v="6.02.03.06.02"/>
    <x v="1"/>
    <d v="2023-09-05T00:00:00"/>
    <d v="2023-12-01T00:00:00"/>
    <s v="rnavarrol"/>
    <s v="chetzel"/>
    <n v="2016.08"/>
    <s v="EDIA"/>
    <s v="C"/>
    <s v="Labor"/>
    <s v="OPC"/>
    <m/>
    <s v="BNL"/>
    <s v="R&amp;D"/>
    <s v="VAC"/>
    <x v="3"/>
    <m/>
    <m/>
    <m/>
    <m/>
    <m/>
    <m/>
    <m/>
    <n v="638.42999999999995"/>
    <n v="1377.66"/>
    <m/>
    <m/>
    <m/>
    <m/>
    <m/>
    <m/>
    <m/>
    <m/>
    <m/>
    <m/>
    <x v="0"/>
    <x v="0"/>
    <m/>
  </r>
  <r>
    <s v=""/>
    <s v=" RD_0309_5381"/>
    <s v="Detector Interface Vacuum Development - Adjustable Collimator - Funding Phase 2"/>
    <s v="6.02.03.06.02"/>
    <x v="1"/>
    <d v="2023-12-04T00:00:00"/>
    <d v="2024-02-29T00:00:00"/>
    <s v="rnavarrol"/>
    <s v="chetzel"/>
    <n v="72779.320000000007"/>
    <s v="CON"/>
    <s v="C"/>
    <s v="Nonlabor"/>
    <s v="OPC"/>
    <m/>
    <s v="BNL"/>
    <s v="R&amp;D"/>
    <s v="VAC"/>
    <x v="3"/>
    <s v="P"/>
    <m/>
    <m/>
    <m/>
    <m/>
    <m/>
    <m/>
    <m/>
    <n v="72779.320000000007"/>
    <m/>
    <m/>
    <m/>
    <m/>
    <m/>
    <m/>
    <m/>
    <m/>
    <m/>
    <m/>
    <x v="0"/>
    <x v="0"/>
    <m/>
  </r>
  <r>
    <s v=""/>
    <s v=" RD_0309_5364"/>
    <s v="Detector Interface Vacuum Development - Adjustable Collimator - Review vendor quotes and proposals"/>
    <s v="6.02.03.06.02"/>
    <x v="1"/>
    <d v="2023-12-04T00:00:00"/>
    <d v="2024-01-31T00:00:00"/>
    <s v="rnavarrol"/>
    <s v="chetzel"/>
    <n v="15443.37"/>
    <s v="EDIA"/>
    <s v="C"/>
    <s v="Labor"/>
    <s v="OPC"/>
    <m/>
    <s v="BNL"/>
    <s v="R&amp;D"/>
    <s v="VAC"/>
    <x v="3"/>
    <m/>
    <m/>
    <m/>
    <m/>
    <m/>
    <m/>
    <m/>
    <m/>
    <n v="15443.37"/>
    <m/>
    <m/>
    <m/>
    <m/>
    <m/>
    <m/>
    <m/>
    <m/>
    <m/>
    <m/>
    <x v="0"/>
    <x v="0"/>
    <m/>
  </r>
  <r>
    <s v=""/>
    <s v=" RD_0309_5364"/>
    <s v="Detector Interface Vacuum Development - Adjustable Collimator - Review vendor quotes and proposals"/>
    <s v="6.02.03.06.02"/>
    <x v="1"/>
    <d v="2023-12-04T00:00:00"/>
    <d v="2024-01-31T00:00:00"/>
    <s v="rnavarrol"/>
    <s v="chetzel"/>
    <n v="8109.66"/>
    <s v="EDIA"/>
    <s v="C"/>
    <s v="Labor"/>
    <s v="OPC"/>
    <m/>
    <s v="BNL"/>
    <s v="R&amp;D"/>
    <s v="VAC"/>
    <x v="3"/>
    <m/>
    <m/>
    <m/>
    <m/>
    <m/>
    <m/>
    <m/>
    <m/>
    <n v="8109.66"/>
    <m/>
    <m/>
    <m/>
    <m/>
    <m/>
    <m/>
    <m/>
    <m/>
    <m/>
    <m/>
    <x v="0"/>
    <x v="0"/>
    <m/>
  </r>
  <r>
    <s v=""/>
    <s v=" RD_0309_5364"/>
    <s v="Detector Interface Vacuum Development - Adjustable Collimator - Review vendor quotes and proposals"/>
    <s v="6.02.03.06.02"/>
    <x v="1"/>
    <d v="2023-12-04T00:00:00"/>
    <d v="2024-01-31T00:00:00"/>
    <s v="rnavarrol"/>
    <s v="chetzel"/>
    <n v="3566.33"/>
    <s v="EDIA"/>
    <s v="C"/>
    <s v="Labor"/>
    <s v="OPC"/>
    <m/>
    <s v="BNL"/>
    <s v="R&amp;D"/>
    <s v="VAC"/>
    <x v="3"/>
    <m/>
    <m/>
    <m/>
    <m/>
    <m/>
    <m/>
    <m/>
    <m/>
    <n v="3566.33"/>
    <m/>
    <m/>
    <m/>
    <m/>
    <m/>
    <m/>
    <m/>
    <m/>
    <m/>
    <m/>
    <x v="0"/>
    <x v="0"/>
    <m/>
  </r>
  <r>
    <s v=""/>
    <s v=" RD_0309_5364"/>
    <s v="Detector Interface Vacuum Development - Adjustable Collimator - Review vendor quotes and proposals"/>
    <s v="6.02.03.06.02"/>
    <x v="1"/>
    <d v="2023-12-04T00:00:00"/>
    <d v="2024-01-31T00:00:00"/>
    <s v="rnavarrol"/>
    <s v="chetzel"/>
    <n v="1455.91"/>
    <s v="EDIA"/>
    <s v="C"/>
    <s v="Labor"/>
    <s v="OPC"/>
    <m/>
    <s v="BNL"/>
    <s v="R&amp;D"/>
    <s v="VAC"/>
    <x v="3"/>
    <m/>
    <m/>
    <m/>
    <m/>
    <m/>
    <m/>
    <m/>
    <m/>
    <n v="1455.91"/>
    <m/>
    <m/>
    <m/>
    <m/>
    <m/>
    <m/>
    <m/>
    <m/>
    <m/>
    <m/>
    <x v="0"/>
    <x v="0"/>
    <m/>
  </r>
  <r>
    <s v=""/>
    <s v=" RD_0309_5364"/>
    <s v="Detector Interface Vacuum Development - Adjustable Collimator - Review vendor quotes and proposals"/>
    <s v="6.02.03.06.02"/>
    <x v="1"/>
    <d v="2023-12-04T00:00:00"/>
    <d v="2024-01-31T00:00:00"/>
    <s v="rnavarrol"/>
    <s v="chetzel"/>
    <n v="10359.35"/>
    <s v="EDIA"/>
    <s v="C"/>
    <s v="Labor"/>
    <s v="OPC"/>
    <m/>
    <s v="BNL"/>
    <s v="R&amp;D"/>
    <s v="VAC"/>
    <x v="3"/>
    <m/>
    <m/>
    <m/>
    <m/>
    <m/>
    <m/>
    <m/>
    <m/>
    <n v="10359.35"/>
    <m/>
    <m/>
    <m/>
    <m/>
    <m/>
    <m/>
    <m/>
    <m/>
    <m/>
    <m/>
    <x v="0"/>
    <x v="0"/>
    <m/>
  </r>
  <r>
    <s v=""/>
    <s v=" RD_0309_5364"/>
    <s v="Detector Interface Vacuum Development - Adjustable Collimator - Review vendor quotes and proposals"/>
    <s v="6.02.03.06.02"/>
    <x v="1"/>
    <d v="2023-12-04T00:00:00"/>
    <d v="2024-01-31T00:00:00"/>
    <s v="rnavarrol"/>
    <s v="chetzel"/>
    <n v="3396.51"/>
    <s v="EDIA"/>
    <s v="C"/>
    <s v="Labor"/>
    <s v="OPC"/>
    <m/>
    <s v="BNL"/>
    <s v="R&amp;D"/>
    <s v="VAC"/>
    <x v="3"/>
    <m/>
    <m/>
    <m/>
    <m/>
    <m/>
    <m/>
    <m/>
    <m/>
    <n v="3396.51"/>
    <m/>
    <m/>
    <m/>
    <m/>
    <m/>
    <m/>
    <m/>
    <m/>
    <m/>
    <m/>
    <x v="0"/>
    <x v="0"/>
    <m/>
  </r>
  <r>
    <s v=""/>
    <s v=" RD_0309_5365"/>
    <s v="Detector Interface Vacuum Development - Adjustable Collimator - Vendor oversight - mechanics and vacuum system"/>
    <s v="6.02.03.06.02"/>
    <x v="1"/>
    <d v="2024-02-01T00:00:00"/>
    <d v="2024-04-11T00:00:00"/>
    <s v="rnavarrol"/>
    <s v="chetzel"/>
    <n v="19428.75"/>
    <s v="EDIA"/>
    <s v="C"/>
    <s v="Labor"/>
    <s v="OPC"/>
    <m/>
    <s v="BNL"/>
    <s v="R&amp;D"/>
    <s v="VAC"/>
    <x v="3"/>
    <m/>
    <m/>
    <m/>
    <m/>
    <m/>
    <m/>
    <m/>
    <m/>
    <n v="19428.75"/>
    <m/>
    <m/>
    <m/>
    <m/>
    <m/>
    <m/>
    <m/>
    <m/>
    <m/>
    <m/>
    <x v="0"/>
    <x v="0"/>
    <m/>
  </r>
  <r>
    <s v=""/>
    <s v=" RD_0309_5365"/>
    <s v="Detector Interface Vacuum Development - Adjustable Collimator - Vendor oversight - mechanics and vacuum system"/>
    <s v="6.02.03.06.02"/>
    <x v="1"/>
    <d v="2024-02-01T00:00:00"/>
    <d v="2024-04-11T00:00:00"/>
    <s v="rnavarrol"/>
    <s v="chetzel"/>
    <n v="10169.25"/>
    <s v="EDIA"/>
    <s v="C"/>
    <s v="Labor"/>
    <s v="OPC"/>
    <m/>
    <s v="BNL"/>
    <s v="R&amp;D"/>
    <s v="VAC"/>
    <x v="3"/>
    <m/>
    <m/>
    <m/>
    <m/>
    <m/>
    <m/>
    <m/>
    <m/>
    <n v="10169.25"/>
    <m/>
    <m/>
    <m/>
    <m/>
    <m/>
    <m/>
    <m/>
    <m/>
    <m/>
    <m/>
    <x v="0"/>
    <x v="0"/>
    <m/>
  </r>
  <r>
    <s v=""/>
    <s v=" RD_0309_5365"/>
    <s v="Detector Interface Vacuum Development - Adjustable Collimator - Vendor oversight - mechanics and vacuum system"/>
    <s v="6.02.03.06.02"/>
    <x v="1"/>
    <d v="2024-02-01T00:00:00"/>
    <d v="2024-04-11T00:00:00"/>
    <s v="rnavarrol"/>
    <s v="chetzel"/>
    <n v="4585.29"/>
    <s v="EDIA"/>
    <s v="C"/>
    <s v="Labor"/>
    <s v="OPC"/>
    <m/>
    <s v="BNL"/>
    <s v="R&amp;D"/>
    <s v="VAC"/>
    <x v="3"/>
    <m/>
    <m/>
    <m/>
    <m/>
    <m/>
    <m/>
    <m/>
    <m/>
    <n v="4585.29"/>
    <m/>
    <m/>
    <m/>
    <m/>
    <m/>
    <m/>
    <m/>
    <m/>
    <m/>
    <m/>
    <x v="0"/>
    <x v="0"/>
    <m/>
  </r>
  <r>
    <s v=""/>
    <s v=" RD_0309_5365"/>
    <s v="Detector Interface Vacuum Development - Adjustable Collimator - Vendor oversight - mechanics and vacuum system"/>
    <s v="6.02.03.06.02"/>
    <x v="1"/>
    <d v="2024-02-01T00:00:00"/>
    <d v="2024-04-11T00:00:00"/>
    <s v="rnavarrol"/>
    <s v="chetzel"/>
    <n v="1903.88"/>
    <s v="EDIA"/>
    <s v="C"/>
    <s v="Labor"/>
    <s v="OPC"/>
    <m/>
    <s v="BNL"/>
    <s v="R&amp;D"/>
    <s v="VAC"/>
    <x v="3"/>
    <m/>
    <m/>
    <m/>
    <m/>
    <m/>
    <m/>
    <m/>
    <m/>
    <n v="1903.88"/>
    <m/>
    <m/>
    <m/>
    <m/>
    <m/>
    <m/>
    <m/>
    <m/>
    <m/>
    <m/>
    <x v="0"/>
    <x v="0"/>
    <m/>
  </r>
  <r>
    <s v=""/>
    <s v=" RD_0309_5365"/>
    <s v="Detector Interface Vacuum Development - Adjustable Collimator - Vendor oversight - mechanics and vacuum system"/>
    <s v="6.02.03.06.02"/>
    <x v="1"/>
    <d v="2024-02-01T00:00:00"/>
    <d v="2024-04-11T00:00:00"/>
    <s v="rnavarrol"/>
    <s v="chetzel"/>
    <n v="13076.55"/>
    <s v="EDIA"/>
    <s v="C"/>
    <s v="Labor"/>
    <s v="OPC"/>
    <m/>
    <s v="BNL"/>
    <s v="R&amp;D"/>
    <s v="VAC"/>
    <x v="3"/>
    <m/>
    <m/>
    <m/>
    <m/>
    <m/>
    <m/>
    <m/>
    <m/>
    <n v="13076.55"/>
    <m/>
    <m/>
    <m/>
    <m/>
    <m/>
    <m/>
    <m/>
    <m/>
    <m/>
    <m/>
    <x v="0"/>
    <x v="0"/>
    <m/>
  </r>
  <r>
    <s v=""/>
    <s v=" RD_0309_5365"/>
    <s v="Detector Interface Vacuum Development - Adjustable Collimator - Vendor oversight - mechanics and vacuum system"/>
    <s v="6.02.03.06.02"/>
    <x v="1"/>
    <d v="2024-02-01T00:00:00"/>
    <d v="2024-04-11T00:00:00"/>
    <s v="rnavarrol"/>
    <s v="chetzel"/>
    <n v="4245.63"/>
    <s v="EDIA"/>
    <s v="C"/>
    <s v="Labor"/>
    <s v="OPC"/>
    <m/>
    <s v="BNL"/>
    <s v="R&amp;D"/>
    <s v="VAC"/>
    <x v="3"/>
    <m/>
    <m/>
    <m/>
    <m/>
    <m/>
    <m/>
    <m/>
    <m/>
    <n v="4245.63"/>
    <m/>
    <m/>
    <m/>
    <m/>
    <m/>
    <m/>
    <m/>
    <m/>
    <m/>
    <m/>
    <x v="0"/>
    <x v="0"/>
    <m/>
  </r>
  <r>
    <s v=""/>
    <s v=" RD_0309_5366"/>
    <s v="Detector Interface Vacuum Development - Adjustable Collimator - Vendor oversight - collimator blades"/>
    <s v="6.02.03.06.02"/>
    <x v="1"/>
    <d v="2024-02-01T00:00:00"/>
    <d v="2024-03-14T00:00:00"/>
    <s v="rnavarrol"/>
    <s v="chetzel"/>
    <n v="11624.04"/>
    <s v="EDIA"/>
    <s v="C"/>
    <s v="Labor"/>
    <s v="OPC"/>
    <m/>
    <s v="BNL"/>
    <s v="R&amp;D"/>
    <s v="VAC"/>
    <x v="3"/>
    <m/>
    <m/>
    <m/>
    <m/>
    <m/>
    <m/>
    <m/>
    <m/>
    <n v="11624.04"/>
    <m/>
    <m/>
    <m/>
    <m/>
    <m/>
    <m/>
    <m/>
    <m/>
    <m/>
    <m/>
    <x v="0"/>
    <x v="0"/>
    <m/>
  </r>
  <r>
    <s v=""/>
    <s v=" RD_0309_5366"/>
    <s v="Detector Interface Vacuum Development - Adjustable Collimator - Vendor oversight - collimator blades"/>
    <s v="6.02.03.06.02"/>
    <x v="1"/>
    <d v="2024-02-01T00:00:00"/>
    <d v="2024-03-14T00:00:00"/>
    <s v="rnavarrol"/>
    <s v="chetzel"/>
    <n v="6050.06"/>
    <s v="EDIA"/>
    <s v="C"/>
    <s v="Labor"/>
    <s v="OPC"/>
    <m/>
    <s v="BNL"/>
    <s v="R&amp;D"/>
    <s v="VAC"/>
    <x v="3"/>
    <m/>
    <m/>
    <m/>
    <m/>
    <m/>
    <m/>
    <m/>
    <m/>
    <n v="6050.06"/>
    <m/>
    <m/>
    <m/>
    <m/>
    <m/>
    <m/>
    <m/>
    <m/>
    <m/>
    <m/>
    <x v="0"/>
    <x v="0"/>
    <m/>
  </r>
  <r>
    <s v=""/>
    <s v=" RD_0309_5366"/>
    <s v="Detector Interface Vacuum Development - Adjustable Collimator - Vendor oversight - collimator blades"/>
    <s v="6.02.03.06.02"/>
    <x v="1"/>
    <d v="2024-02-01T00:00:00"/>
    <d v="2024-03-14T00:00:00"/>
    <s v="rnavarrol"/>
    <s v="chetzel"/>
    <n v="2717.21"/>
    <s v="EDIA"/>
    <s v="C"/>
    <s v="Labor"/>
    <s v="OPC"/>
    <m/>
    <s v="BNL"/>
    <s v="R&amp;D"/>
    <s v="VAC"/>
    <x v="3"/>
    <m/>
    <m/>
    <m/>
    <m/>
    <m/>
    <m/>
    <m/>
    <m/>
    <n v="2717.21"/>
    <m/>
    <m/>
    <m/>
    <m/>
    <m/>
    <m/>
    <m/>
    <m/>
    <m/>
    <m/>
    <x v="0"/>
    <x v="0"/>
    <m/>
  </r>
  <r>
    <s v=""/>
    <s v=" RD_0309_5366"/>
    <s v="Detector Interface Vacuum Development - Adjustable Collimator - Vendor oversight - collimator blades"/>
    <s v="6.02.03.06.02"/>
    <x v="1"/>
    <d v="2024-02-01T00:00:00"/>
    <d v="2024-03-14T00:00:00"/>
    <s v="rnavarrol"/>
    <s v="chetzel"/>
    <n v="1119.93"/>
    <s v="EDIA"/>
    <s v="C"/>
    <s v="Labor"/>
    <s v="OPC"/>
    <m/>
    <s v="BNL"/>
    <s v="R&amp;D"/>
    <s v="VAC"/>
    <x v="3"/>
    <m/>
    <m/>
    <m/>
    <m/>
    <m/>
    <m/>
    <m/>
    <m/>
    <n v="1119.93"/>
    <m/>
    <m/>
    <m/>
    <m/>
    <m/>
    <m/>
    <m/>
    <m/>
    <m/>
    <m/>
    <x v="0"/>
    <x v="0"/>
    <m/>
  </r>
  <r>
    <s v=""/>
    <s v=" RD_0309_5366"/>
    <s v="Detector Interface Vacuum Development - Adjustable Collimator - Vendor oversight - collimator blades"/>
    <s v="6.02.03.06.02"/>
    <x v="1"/>
    <d v="2024-02-01T00:00:00"/>
    <d v="2024-03-14T00:00:00"/>
    <s v="rnavarrol"/>
    <s v="chetzel"/>
    <n v="7811.97"/>
    <s v="EDIA"/>
    <s v="C"/>
    <s v="Labor"/>
    <s v="OPC"/>
    <m/>
    <s v="BNL"/>
    <s v="R&amp;D"/>
    <s v="VAC"/>
    <x v="3"/>
    <m/>
    <m/>
    <m/>
    <m/>
    <m/>
    <m/>
    <m/>
    <m/>
    <n v="7811.97"/>
    <m/>
    <m/>
    <m/>
    <m/>
    <m/>
    <m/>
    <m/>
    <m/>
    <m/>
    <m/>
    <x v="0"/>
    <x v="0"/>
    <m/>
  </r>
  <r>
    <s v=""/>
    <s v=" RD_0309_5366"/>
    <s v="Detector Interface Vacuum Development - Adjustable Collimator - Vendor oversight - collimator blades"/>
    <s v="6.02.03.06.02"/>
    <x v="1"/>
    <d v="2024-02-01T00:00:00"/>
    <d v="2024-03-14T00:00:00"/>
    <s v="rnavarrol"/>
    <s v="chetzel"/>
    <n v="2547.38"/>
    <s v="EDIA"/>
    <s v="C"/>
    <s v="Labor"/>
    <s v="OPC"/>
    <m/>
    <s v="BNL"/>
    <s v="R&amp;D"/>
    <s v="VAC"/>
    <x v="3"/>
    <m/>
    <m/>
    <m/>
    <m/>
    <m/>
    <m/>
    <m/>
    <m/>
    <n v="2547.38"/>
    <m/>
    <m/>
    <m/>
    <m/>
    <m/>
    <m/>
    <m/>
    <m/>
    <m/>
    <m/>
    <x v="0"/>
    <x v="0"/>
    <m/>
  </r>
  <r>
    <s v=""/>
    <s v=" RD_0309_5441"/>
    <s v="Detector Interface Vacuum Development - Vacuum testing - adjustable collimator"/>
    <s v="6.02.03.06.02"/>
    <x v="1"/>
    <d v="2024-03-15T00:00:00"/>
    <d v="2024-05-09T00:00:00"/>
    <s v="rnavarrol"/>
    <s v="chetzel"/>
    <n v="9000.75"/>
    <s v="EDIA"/>
    <s v="C"/>
    <s v="Labor"/>
    <s v="OPC"/>
    <m/>
    <s v="BNL"/>
    <s v="R&amp;D"/>
    <s v="VAC"/>
    <x v="3"/>
    <m/>
    <m/>
    <m/>
    <m/>
    <m/>
    <m/>
    <m/>
    <m/>
    <n v="9000.75"/>
    <m/>
    <m/>
    <m/>
    <m/>
    <m/>
    <m/>
    <m/>
    <m/>
    <m/>
    <m/>
    <x v="0"/>
    <x v="0"/>
    <m/>
  </r>
  <r>
    <s v=""/>
    <s v=" RD_0309_5441"/>
    <s v="Detector Interface Vacuum Development - Vacuum testing - adjustable collimator"/>
    <s v="6.02.03.06.02"/>
    <x v="1"/>
    <d v="2024-03-15T00:00:00"/>
    <d v="2024-05-09T00:00:00"/>
    <s v="rnavarrol"/>
    <s v="chetzel"/>
    <n v="9000.75"/>
    <s v="EDIA"/>
    <s v="C"/>
    <s v="Labor"/>
    <s v="OPC"/>
    <m/>
    <s v="BNL"/>
    <s v="R&amp;D"/>
    <s v="VAC"/>
    <x v="3"/>
    <m/>
    <m/>
    <m/>
    <m/>
    <m/>
    <m/>
    <m/>
    <m/>
    <n v="9000.75"/>
    <m/>
    <m/>
    <m/>
    <m/>
    <m/>
    <m/>
    <m/>
    <m/>
    <m/>
    <m/>
    <x v="0"/>
    <x v="0"/>
    <m/>
  </r>
  <r>
    <s v=""/>
    <s v=" RD_0309_5441"/>
    <s v="Detector Interface Vacuum Development - Vacuum testing - adjustable collimator"/>
    <s v="6.02.03.06.02"/>
    <x v="1"/>
    <d v="2024-03-15T00:00:00"/>
    <d v="2024-05-09T00:00:00"/>
    <s v="rnavarrol"/>
    <s v="chetzel"/>
    <n v="5935.62"/>
    <s v="EDIA"/>
    <s v="C"/>
    <s v="Labor"/>
    <s v="OPC"/>
    <m/>
    <s v="BNL"/>
    <s v="R&amp;D"/>
    <s v="VAC"/>
    <x v="3"/>
    <m/>
    <m/>
    <m/>
    <m/>
    <m/>
    <m/>
    <m/>
    <m/>
    <n v="5935.62"/>
    <m/>
    <m/>
    <m/>
    <m/>
    <m/>
    <m/>
    <m/>
    <m/>
    <m/>
    <m/>
    <x v="0"/>
    <x v="0"/>
    <m/>
  </r>
  <r>
    <s v=""/>
    <s v=" RD_0309_5441"/>
    <s v="Detector Interface Vacuum Development - Vacuum testing - adjustable collimator"/>
    <s v="6.02.03.06.02"/>
    <x v="1"/>
    <d v="2024-03-15T00:00:00"/>
    <d v="2024-05-09T00:00:00"/>
    <s v="rnavarrol"/>
    <s v="chetzel"/>
    <n v="11871.24"/>
    <s v="EDIA"/>
    <s v="C"/>
    <s v="Labor"/>
    <s v="OPC"/>
    <m/>
    <s v="BNL"/>
    <s v="R&amp;D"/>
    <s v="VAC"/>
    <x v="3"/>
    <m/>
    <m/>
    <m/>
    <m/>
    <m/>
    <m/>
    <m/>
    <m/>
    <n v="11871.24"/>
    <m/>
    <m/>
    <m/>
    <m/>
    <m/>
    <m/>
    <m/>
    <m/>
    <m/>
    <m/>
    <x v="0"/>
    <x v="0"/>
    <m/>
  </r>
  <r>
    <s v=""/>
    <s v=" RD_0309_5442"/>
    <s v="Detector Interface Vacuum Development - Evaluate test results - adjustable collimator"/>
    <s v="6.02.03.06.02"/>
    <x v="1"/>
    <d v="2024-03-15T00:00:00"/>
    <d v="2024-04-12T00:00:00"/>
    <s v="rnavarrol"/>
    <s v="chetzel"/>
    <n v="4755.1099999999997"/>
    <s v="EDIA"/>
    <s v="C"/>
    <s v="Labor"/>
    <s v="OPC"/>
    <m/>
    <s v="BNL"/>
    <s v="R&amp;D"/>
    <s v="VAC"/>
    <x v="3"/>
    <m/>
    <m/>
    <m/>
    <m/>
    <m/>
    <m/>
    <m/>
    <m/>
    <n v="4755.1099999999997"/>
    <m/>
    <m/>
    <m/>
    <m/>
    <m/>
    <m/>
    <m/>
    <m/>
    <m/>
    <m/>
    <x v="0"/>
    <x v="0"/>
    <m/>
  </r>
  <r>
    <s v=""/>
    <s v=" RD_0309_5442"/>
    <s v="Detector Interface Vacuum Development - Evaluate test results - adjustable collimator"/>
    <s v="6.02.03.06.02"/>
    <x v="1"/>
    <d v="2024-03-15T00:00:00"/>
    <d v="2024-04-12T00:00:00"/>
    <s v="rnavarrol"/>
    <s v="chetzel"/>
    <n v="4755.1099999999997"/>
    <s v="EDIA"/>
    <s v="C"/>
    <s v="Labor"/>
    <s v="OPC"/>
    <m/>
    <s v="BNL"/>
    <s v="R&amp;D"/>
    <s v="VAC"/>
    <x v="3"/>
    <m/>
    <m/>
    <m/>
    <m/>
    <m/>
    <m/>
    <m/>
    <m/>
    <n v="4755.1099999999997"/>
    <m/>
    <m/>
    <m/>
    <m/>
    <m/>
    <m/>
    <m/>
    <m/>
    <m/>
    <m/>
    <x v="0"/>
    <x v="0"/>
    <m/>
  </r>
  <r>
    <s v=""/>
    <s v=" RD_0309_5442"/>
    <s v="Detector Interface Vacuum Development - Evaluate test results - adjustable collimator"/>
    <s v="6.02.03.06.02"/>
    <x v="1"/>
    <d v="2024-03-15T00:00:00"/>
    <d v="2024-04-12T00:00:00"/>
    <s v="rnavarrol"/>
    <s v="chetzel"/>
    <n v="3135.8"/>
    <s v="EDIA"/>
    <s v="C"/>
    <s v="Labor"/>
    <s v="OPC"/>
    <m/>
    <s v="BNL"/>
    <s v="R&amp;D"/>
    <s v="VAC"/>
    <x v="3"/>
    <m/>
    <m/>
    <m/>
    <m/>
    <m/>
    <m/>
    <m/>
    <m/>
    <n v="3135.8"/>
    <m/>
    <m/>
    <m/>
    <m/>
    <m/>
    <m/>
    <m/>
    <m/>
    <m/>
    <m/>
    <x v="0"/>
    <x v="0"/>
    <m/>
  </r>
  <r>
    <s v=""/>
    <s v=" RD_0309_5442"/>
    <s v="Detector Interface Vacuum Development - Evaluate test results - adjustable collimator"/>
    <s v="6.02.03.06.02"/>
    <x v="1"/>
    <d v="2024-03-15T00:00:00"/>
    <d v="2024-04-12T00:00:00"/>
    <s v="rnavarrol"/>
    <s v="chetzel"/>
    <n v="6159.6"/>
    <s v="EDIA"/>
    <s v="C"/>
    <s v="Labor"/>
    <s v="OPC"/>
    <m/>
    <s v="BNL"/>
    <s v="R&amp;D"/>
    <s v="VAC"/>
    <x v="3"/>
    <m/>
    <m/>
    <m/>
    <m/>
    <m/>
    <m/>
    <m/>
    <m/>
    <n v="6159.6"/>
    <m/>
    <m/>
    <m/>
    <m/>
    <m/>
    <m/>
    <m/>
    <m/>
    <m/>
    <m/>
    <x v="0"/>
    <x v="0"/>
    <m/>
  </r>
  <r>
    <s v=""/>
    <s v=" IR_0301_3740"/>
    <s v="DPS - Preliminary/Final Design"/>
    <s v="6.06.03.01.02"/>
    <x v="0"/>
    <d v="2023-09-01T00:00:00"/>
    <d v="2025-03-05T00:00:00"/>
    <s v="glayden"/>
    <s v="drees"/>
    <n v="77547.8"/>
    <s v="EDIA"/>
    <s v="C"/>
    <s v="Labor"/>
    <s v="TEC"/>
    <m/>
    <s v="BNL"/>
    <s v="PED"/>
    <s v="AD"/>
    <x v="11"/>
    <m/>
    <m/>
    <m/>
    <m/>
    <m/>
    <m/>
    <m/>
    <n v="4146.9399999999996"/>
    <n v="51836.76"/>
    <n v="21564.09"/>
    <m/>
    <m/>
    <m/>
    <m/>
    <m/>
    <m/>
    <m/>
    <m/>
    <m/>
    <x v="0"/>
    <x v="0"/>
    <m/>
  </r>
  <r>
    <s v=""/>
    <s v=" IR_0301_3740"/>
    <s v="DPS - Preliminary/Final Design"/>
    <s v="6.06.03.01.02"/>
    <x v="0"/>
    <d v="2023-09-01T00:00:00"/>
    <d v="2025-03-05T00:00:00"/>
    <s v="glayden"/>
    <s v="drees"/>
    <n v="56225.06"/>
    <s v="EDIA"/>
    <s v="C"/>
    <s v="Labor"/>
    <s v="TEC"/>
    <m/>
    <s v="BNL"/>
    <s v="PED"/>
    <s v="AD"/>
    <x v="11"/>
    <m/>
    <m/>
    <m/>
    <m/>
    <m/>
    <m/>
    <m/>
    <n v="3006.69"/>
    <n v="37583.599999999999"/>
    <n v="15634.77"/>
    <m/>
    <m/>
    <m/>
    <m/>
    <m/>
    <m/>
    <m/>
    <m/>
    <m/>
    <x v="0"/>
    <x v="0"/>
    <m/>
  </r>
  <r>
    <s v=""/>
    <s v=" IR_0301_3750"/>
    <s v="HSR MPS - Preliminary / Final Design"/>
    <s v="6.06.03.01.01"/>
    <x v="0"/>
    <d v="2023-06-01T00:00:00"/>
    <d v="2024-08-13T00:00:00"/>
    <s v="glayden"/>
    <s v="drees"/>
    <n v="63504.86"/>
    <s v="EDIA"/>
    <s v="C"/>
    <s v="Labor"/>
    <s v="TEC"/>
    <m/>
    <s v="BNL"/>
    <s v="PED"/>
    <s v="AD"/>
    <x v="11"/>
    <m/>
    <m/>
    <m/>
    <m/>
    <m/>
    <m/>
    <m/>
    <n v="17873.88"/>
    <n v="45630.98"/>
    <m/>
    <m/>
    <m/>
    <m/>
    <m/>
    <m/>
    <m/>
    <m/>
    <m/>
    <m/>
    <x v="0"/>
    <x v="0"/>
    <m/>
  </r>
  <r>
    <s v=""/>
    <s v=" IR_0301_3750"/>
    <s v="HSR MPS - Preliminary / Final Design"/>
    <s v="6.06.03.01.01"/>
    <x v="0"/>
    <d v="2023-06-01T00:00:00"/>
    <d v="2024-08-13T00:00:00"/>
    <s v="glayden"/>
    <s v="drees"/>
    <n v="46043.4"/>
    <s v="EDIA"/>
    <s v="C"/>
    <s v="Labor"/>
    <s v="TEC"/>
    <m/>
    <s v="BNL"/>
    <s v="PED"/>
    <s v="AD"/>
    <x v="11"/>
    <m/>
    <m/>
    <m/>
    <m/>
    <m/>
    <m/>
    <m/>
    <n v="12959.24"/>
    <n v="33084.17"/>
    <m/>
    <m/>
    <m/>
    <m/>
    <m/>
    <m/>
    <m/>
    <m/>
    <m/>
    <m/>
    <x v="0"/>
    <x v="0"/>
    <m/>
  </r>
  <r>
    <s v=""/>
    <s v=" IR_0301_3760"/>
    <s v="ESR MPS - Preliminary / Final Design"/>
    <s v="6.06.03.01.01"/>
    <x v="0"/>
    <d v="2023-08-17T00:00:00"/>
    <d v="2024-07-17T00:00:00"/>
    <s v="glayden"/>
    <s v="drees"/>
    <n v="46415.71"/>
    <s v="EDIA"/>
    <s v="C"/>
    <s v="Labor"/>
    <s v="TEC"/>
    <m/>
    <s v="BNL"/>
    <s v="PED"/>
    <s v="AD"/>
    <x v="11"/>
    <m/>
    <m/>
    <m/>
    <m/>
    <m/>
    <m/>
    <m/>
    <n v="6283.35"/>
    <n v="40132.36"/>
    <m/>
    <m/>
    <m/>
    <m/>
    <m/>
    <m/>
    <m/>
    <m/>
    <m/>
    <m/>
    <x v="0"/>
    <x v="0"/>
    <m/>
  </r>
  <r>
    <s v=""/>
    <s v=" IR_0301_3760"/>
    <s v="ESR MPS - Preliminary / Final Design"/>
    <s v="6.06.03.01.01"/>
    <x v="0"/>
    <d v="2023-08-17T00:00:00"/>
    <d v="2024-07-17T00:00:00"/>
    <s v="glayden"/>
    <s v="drees"/>
    <n v="33653.129999999997"/>
    <s v="EDIA"/>
    <s v="C"/>
    <s v="Labor"/>
    <s v="TEC"/>
    <m/>
    <s v="BNL"/>
    <s v="PED"/>
    <s v="AD"/>
    <x v="11"/>
    <m/>
    <m/>
    <m/>
    <m/>
    <m/>
    <m/>
    <m/>
    <n v="4555.66"/>
    <n v="29097.46"/>
    <m/>
    <m/>
    <m/>
    <m/>
    <m/>
    <m/>
    <m/>
    <m/>
    <m/>
    <m/>
    <x v="0"/>
    <x v="0"/>
    <m/>
  </r>
  <r>
    <s v=""/>
    <s v=" IR_0301_3772"/>
    <s v="HSR Collimation - Preliminary Design"/>
    <s v="6.06.03.02.01"/>
    <x v="0"/>
    <d v="2022-10-03T00:00:00"/>
    <d v="2023-11-07T00:00:00"/>
    <s v="glayden"/>
    <s v="drees"/>
    <n v="35257.1"/>
    <s v="EDIA"/>
    <s v="C"/>
    <s v="Labor"/>
    <s v="TEC"/>
    <m/>
    <s v="BNL"/>
    <s v="PED"/>
    <s v="AD"/>
    <x v="11"/>
    <m/>
    <m/>
    <m/>
    <m/>
    <m/>
    <m/>
    <m/>
    <n v="31923.7"/>
    <n v="3333.4"/>
    <m/>
    <m/>
    <m/>
    <m/>
    <m/>
    <m/>
    <m/>
    <m/>
    <m/>
    <m/>
    <x v="0"/>
    <x v="0"/>
    <m/>
  </r>
  <r>
    <s v=""/>
    <s v=" IR_0301_3772"/>
    <s v="HSR Collimation - Preliminary Design"/>
    <s v="6.06.03.02.01"/>
    <x v="0"/>
    <d v="2022-10-03T00:00:00"/>
    <d v="2023-11-07T00:00:00"/>
    <s v="glayden"/>
    <s v="drees"/>
    <n v="25562.720000000001"/>
    <s v="EDIA"/>
    <s v="C"/>
    <s v="Labor"/>
    <s v="TEC"/>
    <m/>
    <s v="BNL"/>
    <s v="PED"/>
    <s v="AD"/>
    <x v="11"/>
    <m/>
    <m/>
    <m/>
    <m/>
    <m/>
    <m/>
    <m/>
    <n v="23145.88"/>
    <n v="2416.84"/>
    <m/>
    <m/>
    <m/>
    <m/>
    <m/>
    <m/>
    <m/>
    <m/>
    <m/>
    <m/>
    <x v="0"/>
    <x v="0"/>
    <m/>
  </r>
  <r>
    <s v=""/>
    <s v=" IR_0301_3780"/>
    <s v="ESR Collimation - Preliminary Design"/>
    <s v="6.06.03.02.01"/>
    <x v="0"/>
    <d v="2022-10-19T00:00:00"/>
    <d v="2023-11-27T00:00:00"/>
    <s v="glayden"/>
    <s v="drees"/>
    <n v="40172.230000000003"/>
    <s v="EDIA"/>
    <s v="C"/>
    <s v="Labor"/>
    <s v="TEC"/>
    <m/>
    <s v="BNL"/>
    <s v="PED"/>
    <s v="AD"/>
    <x v="11"/>
    <m/>
    <m/>
    <m/>
    <m/>
    <m/>
    <m/>
    <m/>
    <n v="34767.24"/>
    <n v="5404.99"/>
    <m/>
    <m/>
    <m/>
    <m/>
    <m/>
    <m/>
    <m/>
    <m/>
    <m/>
    <m/>
    <x v="0"/>
    <x v="0"/>
    <m/>
  </r>
  <r>
    <s v=""/>
    <s v=" IR_0301_3780"/>
    <s v="ESR Collimation - Preliminary Design"/>
    <s v="6.06.03.02.01"/>
    <x v="0"/>
    <d v="2022-10-19T00:00:00"/>
    <d v="2023-11-27T00:00:00"/>
    <s v="glayden"/>
    <s v="drees"/>
    <n v="29126.37"/>
    <s v="EDIA"/>
    <s v="C"/>
    <s v="Labor"/>
    <s v="TEC"/>
    <m/>
    <s v="BNL"/>
    <s v="PED"/>
    <s v="AD"/>
    <x v="11"/>
    <m/>
    <m/>
    <m/>
    <m/>
    <m/>
    <m/>
    <m/>
    <n v="25207.55"/>
    <n v="3918.82"/>
    <m/>
    <m/>
    <m/>
    <m/>
    <m/>
    <m/>
    <m/>
    <m/>
    <m/>
    <m/>
    <x v="0"/>
    <x v="0"/>
    <m/>
  </r>
  <r>
    <s v=""/>
    <s v=" HR_0305_1565"/>
    <s v="591 MHz - 600 kW CW Klystron with Circulator: Installation"/>
    <s v="6.08.05.03"/>
    <x v="1"/>
    <d v="2025-01-31T00:00:00"/>
    <d v="2025-02-13T00:00:00"/>
    <s v="jtolle"/>
    <s v="zaltsman"/>
    <n v="18005.84"/>
    <s v="EDIA"/>
    <s v="C"/>
    <s v="Labor"/>
    <s v="TEC"/>
    <m/>
    <s v="BNL"/>
    <s v="PED"/>
    <s v="RF"/>
    <x v="11"/>
    <s v="S.P037"/>
    <m/>
    <m/>
    <m/>
    <m/>
    <m/>
    <m/>
    <m/>
    <m/>
    <n v="18005.84"/>
    <m/>
    <m/>
    <m/>
    <m/>
    <m/>
    <m/>
    <m/>
    <m/>
    <m/>
    <x v="0"/>
    <x v="0"/>
    <m/>
  </r>
  <r>
    <s v=""/>
    <s v=" E08_10868"/>
    <s v="98.4 MHz Cavity (HSR Bunch Split 2) - Assembly/Cleaning and LL/HL Testing - Electric"/>
    <s v="6.08.05.06"/>
    <x v="0"/>
    <d v="2026-09-10T00:00:00"/>
    <d v="2028-02-07T00:00:00"/>
    <s v="jtolle"/>
    <s v="zaltsman"/>
    <n v="300"/>
    <s v="CON"/>
    <s v="C"/>
    <s v="Nonlabor"/>
    <s v="TEC"/>
    <m/>
    <s v="BNL"/>
    <s v="Const.Test"/>
    <s v="RF"/>
    <x v="8"/>
    <s v="U"/>
    <m/>
    <m/>
    <m/>
    <m/>
    <m/>
    <m/>
    <m/>
    <m/>
    <m/>
    <n v="12.86"/>
    <n v="214.29"/>
    <n v="72.86"/>
    <m/>
    <m/>
    <m/>
    <m/>
    <m/>
    <m/>
    <x v="0"/>
    <x v="0"/>
    <m/>
  </r>
  <r>
    <s v=""/>
    <s v=" E08_10591"/>
    <s v="49.2 MHz Cavity (HSR Bunch Split 1) Components: Prepare Spec/SOW/APP"/>
    <s v="6.08.05.05"/>
    <x v="0"/>
    <d v="2025-02-12T00:00:00"/>
    <d v="2025-06-19T00:00:00"/>
    <s v="jtolle"/>
    <s v="zaltsman"/>
    <n v="46565.87"/>
    <s v="CON"/>
    <s v="C"/>
    <s v="Labor"/>
    <s v="TEC"/>
    <m/>
    <s v="BNL"/>
    <s v="Const.Procure"/>
    <s v="RF"/>
    <x v="10"/>
    <s v="S.P003"/>
    <m/>
    <m/>
    <m/>
    <m/>
    <m/>
    <m/>
    <m/>
    <m/>
    <n v="46565.87"/>
    <m/>
    <m/>
    <m/>
    <m/>
    <m/>
    <m/>
    <m/>
    <m/>
    <m/>
    <x v="0"/>
    <x v="0"/>
    <m/>
  </r>
  <r>
    <s v=""/>
    <s v=" E08_10591"/>
    <s v="49.2 MHz Cavity (HSR Bunch Split 1) Components: Prepare Spec/SOW/APP"/>
    <s v="6.08.05.05"/>
    <x v="0"/>
    <d v="2025-02-12T00:00:00"/>
    <d v="2025-06-19T00:00:00"/>
    <s v="jtolle"/>
    <s v="zaltsman"/>
    <n v="15885.86"/>
    <s v="CON"/>
    <s v="C"/>
    <s v="Labor"/>
    <s v="TEC"/>
    <m/>
    <s v="BNL"/>
    <s v="Const.Procure"/>
    <s v="RF"/>
    <x v="10"/>
    <s v="S.P003"/>
    <m/>
    <m/>
    <m/>
    <m/>
    <m/>
    <m/>
    <m/>
    <m/>
    <n v="15885.86"/>
    <m/>
    <m/>
    <m/>
    <m/>
    <m/>
    <m/>
    <m/>
    <m/>
    <m/>
    <x v="0"/>
    <x v="0"/>
    <m/>
  </r>
  <r>
    <s v=""/>
    <s v=" E08_10591"/>
    <s v="49.2 MHz Cavity (HSR Bunch Split 1) Components: Prepare Spec/SOW/APP"/>
    <s v="6.08.05.05"/>
    <x v="0"/>
    <d v="2025-02-12T00:00:00"/>
    <d v="2025-06-19T00:00:00"/>
    <s v="jtolle"/>
    <s v="zaltsman"/>
    <n v="49643.3"/>
    <s v="CON"/>
    <s v="C"/>
    <s v="Labor"/>
    <s v="TEC"/>
    <m/>
    <s v="BNL"/>
    <s v="Const.Procure"/>
    <s v="RF"/>
    <x v="10"/>
    <s v="S.P003"/>
    <m/>
    <m/>
    <m/>
    <m/>
    <m/>
    <m/>
    <m/>
    <m/>
    <n v="49643.3"/>
    <m/>
    <m/>
    <m/>
    <m/>
    <m/>
    <m/>
    <m/>
    <m/>
    <m/>
    <x v="0"/>
    <x v="0"/>
    <m/>
  </r>
  <r>
    <s v=""/>
    <s v=" E08_10771"/>
    <s v="98.4 MHz Cavity (HSR Bunch Split 2) Prepare Spec/SOW/APP"/>
    <s v="6.08.05.06"/>
    <x v="0"/>
    <d v="2025-08-12T00:00:00"/>
    <d v="2025-12-22T00:00:00"/>
    <s v="jtolle"/>
    <s v="zaltsman"/>
    <n v="47561.86"/>
    <s v="CON"/>
    <s v="C"/>
    <s v="Labor"/>
    <s v="TEC"/>
    <m/>
    <s v="BNL"/>
    <s v="Const.Procure"/>
    <s v="RF"/>
    <x v="10"/>
    <s v="S.P039"/>
    <m/>
    <m/>
    <m/>
    <m/>
    <m/>
    <m/>
    <m/>
    <m/>
    <n v="18496.28"/>
    <n v="29065.58"/>
    <m/>
    <m/>
    <m/>
    <m/>
    <m/>
    <m/>
    <m/>
    <m/>
    <x v="0"/>
    <x v="0"/>
    <m/>
  </r>
  <r>
    <s v=""/>
    <s v=" E08_10771"/>
    <s v="98.4 MHz Cavity (HSR Bunch Split 2) Prepare Spec/SOW/APP"/>
    <s v="6.08.05.06"/>
    <x v="0"/>
    <d v="2025-08-12T00:00:00"/>
    <d v="2025-12-22T00:00:00"/>
    <s v="jtolle"/>
    <s v="zaltsman"/>
    <n v="16225.64"/>
    <s v="CON"/>
    <s v="C"/>
    <s v="Labor"/>
    <s v="TEC"/>
    <m/>
    <s v="BNL"/>
    <s v="Const.Procure"/>
    <s v="RF"/>
    <x v="10"/>
    <s v="S.P039"/>
    <m/>
    <m/>
    <m/>
    <m/>
    <m/>
    <m/>
    <m/>
    <m/>
    <n v="6309.97"/>
    <n v="9915.67"/>
    <m/>
    <m/>
    <m/>
    <m/>
    <m/>
    <m/>
    <m/>
    <m/>
    <x v="0"/>
    <x v="0"/>
    <m/>
  </r>
  <r>
    <s v=""/>
    <s v=" E08_10771"/>
    <s v="98.4 MHz Cavity (HSR Bunch Split 2) Prepare Spec/SOW/APP"/>
    <s v="6.08.05.06"/>
    <x v="0"/>
    <d v="2025-08-12T00:00:00"/>
    <d v="2025-12-22T00:00:00"/>
    <s v="jtolle"/>
    <s v="zaltsman"/>
    <n v="50705.120000000003"/>
    <s v="CON"/>
    <s v="C"/>
    <s v="Labor"/>
    <s v="TEC"/>
    <m/>
    <s v="BNL"/>
    <s v="Const.Procure"/>
    <s v="RF"/>
    <x v="10"/>
    <s v="S.P039"/>
    <m/>
    <m/>
    <m/>
    <m/>
    <m/>
    <m/>
    <m/>
    <m/>
    <n v="19718.66"/>
    <n v="30986.46"/>
    <m/>
    <m/>
    <m/>
    <m/>
    <m/>
    <m/>
    <m/>
    <m/>
    <x v="0"/>
    <x v="0"/>
    <m/>
  </r>
  <r>
    <s v=""/>
    <s v=" SR_0401_1050"/>
    <s v="ESR Arc Vacuum Chambers - Finalize designs"/>
    <s v="6.04.05.01"/>
    <x v="0"/>
    <d v="2024-09-25T00:00:00"/>
    <d v="2024-11-21T00:00:00"/>
    <s v="rnavarrol"/>
    <s v="chetzel"/>
    <n v="20625.96"/>
    <s v="EDIA"/>
    <s v="C"/>
    <s v="Labor"/>
    <s v="TEC"/>
    <m/>
    <s v="BNL"/>
    <s v="PED"/>
    <s v="VAC"/>
    <x v="6"/>
    <s v="A.PP080"/>
    <m/>
    <m/>
    <m/>
    <m/>
    <m/>
    <m/>
    <m/>
    <n v="2062.6"/>
    <n v="18563.36"/>
    <m/>
    <m/>
    <m/>
    <m/>
    <m/>
    <m/>
    <m/>
    <m/>
    <m/>
    <x v="0"/>
    <x v="0"/>
    <m/>
  </r>
  <r>
    <s v=""/>
    <s v=" SR_0401_1050"/>
    <s v="ESR Arc Vacuum Chambers - Finalize designs"/>
    <s v="6.04.05.01"/>
    <x v="0"/>
    <d v="2024-09-25T00:00:00"/>
    <d v="2024-11-21T00:00:00"/>
    <s v="rnavarrol"/>
    <s v="chetzel"/>
    <n v="13605.82"/>
    <s v="EDIA"/>
    <s v="C"/>
    <s v="Labor"/>
    <s v="TEC"/>
    <m/>
    <s v="BNL"/>
    <s v="PED"/>
    <s v="VAC"/>
    <x v="6"/>
    <s v="A.PP080"/>
    <m/>
    <m/>
    <m/>
    <m/>
    <m/>
    <m/>
    <m/>
    <n v="1360.58"/>
    <n v="12245.24"/>
    <m/>
    <m/>
    <m/>
    <m/>
    <m/>
    <m/>
    <m/>
    <m/>
    <m/>
    <x v="0"/>
    <x v="0"/>
    <m/>
  </r>
  <r>
    <s v=""/>
    <s v=" SR_0401_1050"/>
    <s v="ESR Arc Vacuum Chambers - Finalize designs"/>
    <s v="6.04.05.01"/>
    <x v="0"/>
    <d v="2024-09-25T00:00:00"/>
    <d v="2024-11-21T00:00:00"/>
    <s v="rnavarrol"/>
    <s v="chetzel"/>
    <n v="0"/>
    <s v="EDIA"/>
    <s v="C"/>
    <s v="Labor"/>
    <s v="TEC"/>
    <m/>
    <s v="BNL"/>
    <s v="PED"/>
    <s v="VAC"/>
    <x v="6"/>
    <s v="A.PP080"/>
    <m/>
    <m/>
    <m/>
    <m/>
    <m/>
    <m/>
    <m/>
    <m/>
    <m/>
    <m/>
    <m/>
    <m/>
    <m/>
    <m/>
    <m/>
    <m/>
    <m/>
    <m/>
    <x v="0"/>
    <x v="0"/>
    <m/>
  </r>
  <r>
    <s v=""/>
    <s v=" SR_0401_1050"/>
    <s v="ESR Arc Vacuum Chambers - Finalize designs"/>
    <s v="6.04.05.01"/>
    <x v="0"/>
    <d v="2024-09-25T00:00:00"/>
    <d v="2024-11-21T00:00:00"/>
    <s v="rnavarrol"/>
    <s v="chetzel"/>
    <n v="40817.46"/>
    <s v="EDIA"/>
    <s v="C"/>
    <s v="Labor"/>
    <s v="TEC"/>
    <m/>
    <s v="BNL"/>
    <s v="PED"/>
    <s v="VAC"/>
    <x v="6"/>
    <s v="A.PP080"/>
    <m/>
    <m/>
    <m/>
    <m/>
    <m/>
    <m/>
    <m/>
    <n v="4081.75"/>
    <n v="36735.71"/>
    <m/>
    <m/>
    <m/>
    <m/>
    <m/>
    <m/>
    <m/>
    <m/>
    <m/>
    <x v="0"/>
    <x v="0"/>
    <m/>
  </r>
  <r>
    <s v=""/>
    <s v=" SR_0401_1050"/>
    <s v="ESR Arc Vacuum Chambers - Finalize designs"/>
    <s v="6.04.05.01"/>
    <x v="0"/>
    <d v="2024-09-25T00:00:00"/>
    <d v="2024-11-21T00:00:00"/>
    <s v="rnavarrol"/>
    <s v="chetzel"/>
    <n v="6802.91"/>
    <s v="EDIA"/>
    <s v="C"/>
    <s v="Labor"/>
    <s v="TEC"/>
    <m/>
    <s v="BNL"/>
    <s v="PED"/>
    <s v="VAC"/>
    <x v="6"/>
    <s v="A.PP080"/>
    <m/>
    <m/>
    <m/>
    <m/>
    <m/>
    <m/>
    <m/>
    <n v="680.29"/>
    <n v="6122.62"/>
    <m/>
    <m/>
    <m/>
    <m/>
    <m/>
    <m/>
    <m/>
    <m/>
    <m/>
    <x v="0"/>
    <x v="0"/>
    <m/>
  </r>
  <r>
    <s v=""/>
    <s v=" SR_0401_1050"/>
    <s v="ESR Arc Vacuum Chambers - Finalize designs"/>
    <s v="6.04.05.01"/>
    <x v="0"/>
    <d v="2024-09-25T00:00:00"/>
    <d v="2024-11-21T00:00:00"/>
    <s v="rnavarrol"/>
    <s v="chetzel"/>
    <n v="0"/>
    <s v="EDIA"/>
    <s v="C"/>
    <s v="Labor"/>
    <s v="TEC"/>
    <m/>
    <s v="BNL"/>
    <s v="PED"/>
    <s v="VAC"/>
    <x v="6"/>
    <s v="A.PP080"/>
    <m/>
    <m/>
    <m/>
    <m/>
    <m/>
    <m/>
    <m/>
    <m/>
    <m/>
    <m/>
    <m/>
    <m/>
    <m/>
    <m/>
    <m/>
    <m/>
    <m/>
    <m/>
    <x v="0"/>
    <x v="0"/>
    <m/>
  </r>
  <r>
    <s v=""/>
    <s v=" SR_0401_1050"/>
    <s v="ESR Arc Vacuum Chambers - Finalize designs"/>
    <s v="6.04.05.01"/>
    <x v="0"/>
    <d v="2024-09-25T00:00:00"/>
    <d v="2024-11-21T00:00:00"/>
    <s v="rnavarrol"/>
    <s v="chetzel"/>
    <n v="0"/>
    <s v="EDIA"/>
    <s v="C"/>
    <s v="Labor"/>
    <s v="TEC"/>
    <m/>
    <s v="BNL"/>
    <s v="PED"/>
    <s v="VAC"/>
    <x v="6"/>
    <s v="A.PP080"/>
    <m/>
    <m/>
    <m/>
    <m/>
    <m/>
    <m/>
    <m/>
    <m/>
    <m/>
    <m/>
    <m/>
    <m/>
    <m/>
    <m/>
    <m/>
    <m/>
    <m/>
    <m/>
    <x v="0"/>
    <x v="0"/>
    <m/>
  </r>
  <r>
    <s v=""/>
    <s v=" SR_0401_1262"/>
    <s v="ESR Vacuum Non Arc Chambers and Bellows - Vendor and Fabrication Support - RF Bellows"/>
    <s v="6.04.05.01"/>
    <x v="0"/>
    <d v="2028-07-19T00:00:00"/>
    <d v="2029-09-27T00:00:00"/>
    <s v="rnavarrol"/>
    <s v="chetzel"/>
    <n v="46777.04"/>
    <s v="EDIA"/>
    <s v="C"/>
    <s v="Labor"/>
    <s v="TEC"/>
    <m/>
    <s v="BNL"/>
    <s v="Const"/>
    <s v="VAC"/>
    <x v="9"/>
    <s v="S.P352"/>
    <s v="APP00498"/>
    <m/>
    <m/>
    <m/>
    <m/>
    <m/>
    <m/>
    <m/>
    <m/>
    <m/>
    <m/>
    <n v="8108.02"/>
    <n v="38669.019999999997"/>
    <m/>
    <m/>
    <m/>
    <m/>
    <m/>
    <x v="0"/>
    <x v="0"/>
    <m/>
  </r>
  <r>
    <s v=""/>
    <s v=" SR_0401_1262"/>
    <s v="ESR Vacuum Non Arc Chambers and Bellows - Vendor and Fabrication Support - RF Bellows"/>
    <s v="6.04.05.01"/>
    <x v="0"/>
    <d v="2028-07-19T00:00:00"/>
    <d v="2029-09-27T00:00:00"/>
    <s v="rnavarrol"/>
    <s v="chetzel"/>
    <n v="57819"/>
    <s v="EDIA"/>
    <s v="C"/>
    <s v="Labor"/>
    <s v="TEC"/>
    <m/>
    <s v="BNL"/>
    <s v="Const"/>
    <s v="VAC"/>
    <x v="9"/>
    <s v="S.P352"/>
    <s v="APP00498"/>
    <m/>
    <m/>
    <m/>
    <m/>
    <m/>
    <m/>
    <m/>
    <m/>
    <m/>
    <m/>
    <n v="10021.959999999999"/>
    <n v="47797.04"/>
    <m/>
    <m/>
    <m/>
    <m/>
    <m/>
    <x v="0"/>
    <x v="0"/>
    <m/>
  </r>
  <r>
    <s v=""/>
    <s v=" SR_0401_1262"/>
    <s v="ESR Vacuum Non Arc Chambers and Bellows - Vendor and Fabrication Support - RF Bellows"/>
    <s v="6.04.05.01"/>
    <x v="0"/>
    <d v="2028-07-19T00:00:00"/>
    <d v="2029-09-27T00:00:00"/>
    <s v="rnavarrol"/>
    <s v="chetzel"/>
    <n v="33892.65"/>
    <s v="EDIA"/>
    <s v="C"/>
    <s v="Labor"/>
    <s v="TEC"/>
    <m/>
    <s v="BNL"/>
    <s v="Const"/>
    <s v="VAC"/>
    <x v="9"/>
    <s v="S.P352"/>
    <s v="APP00498"/>
    <m/>
    <m/>
    <m/>
    <m/>
    <m/>
    <m/>
    <m/>
    <m/>
    <m/>
    <m/>
    <n v="5874.73"/>
    <n v="28017.919999999998"/>
    <m/>
    <m/>
    <m/>
    <m/>
    <m/>
    <x v="0"/>
    <x v="0"/>
    <m/>
  </r>
  <r>
    <s v=""/>
    <s v=" SR_0401_1262"/>
    <s v="ESR Vacuum Non Arc Chambers and Bellows - Vendor and Fabrication Support - RF Bellows"/>
    <s v="6.04.05.01"/>
    <x v="0"/>
    <d v="2028-07-19T00:00:00"/>
    <d v="2029-09-27T00:00:00"/>
    <s v="rnavarrol"/>
    <s v="chetzel"/>
    <n v="92471.46"/>
    <s v="EDIA"/>
    <s v="C"/>
    <s v="Labor"/>
    <s v="TEC"/>
    <m/>
    <s v="BNL"/>
    <s v="Const"/>
    <s v="VAC"/>
    <x v="9"/>
    <s v="S.P352"/>
    <s v="APP00498"/>
    <m/>
    <m/>
    <m/>
    <m/>
    <m/>
    <m/>
    <m/>
    <m/>
    <m/>
    <m/>
    <n v="16028.39"/>
    <n v="76443.070000000007"/>
    <m/>
    <m/>
    <m/>
    <m/>
    <m/>
    <x v="0"/>
    <x v="0"/>
    <m/>
  </r>
  <r>
    <s v=""/>
    <s v=" SR_0401_1262"/>
    <s v="ESR Vacuum Non Arc Chambers and Bellows - Vendor and Fabrication Support - RF Bellows"/>
    <s v="6.04.05.01"/>
    <x v="0"/>
    <d v="2028-07-19T00:00:00"/>
    <d v="2029-09-27T00:00:00"/>
    <s v="rnavarrol"/>
    <s v="chetzel"/>
    <n v="30953.599999999999"/>
    <s v="EDIA"/>
    <s v="C"/>
    <s v="Labor"/>
    <s v="TEC"/>
    <m/>
    <s v="BNL"/>
    <s v="Const"/>
    <s v="VAC"/>
    <x v="9"/>
    <s v="S.P352"/>
    <s v="APP00498"/>
    <m/>
    <m/>
    <m/>
    <m/>
    <m/>
    <m/>
    <m/>
    <m/>
    <m/>
    <m/>
    <n v="5365.29"/>
    <n v="25588.31"/>
    <m/>
    <m/>
    <m/>
    <m/>
    <m/>
    <x v="0"/>
    <x v="0"/>
    <m/>
  </r>
  <r>
    <s v=""/>
    <s v=" SR_0401_1262"/>
    <s v="ESR Vacuum Non Arc Chambers and Bellows - Vendor and Fabrication Support - RF Bellows"/>
    <s v="6.04.05.01"/>
    <x v="0"/>
    <d v="2028-07-19T00:00:00"/>
    <d v="2029-09-27T00:00:00"/>
    <s v="rnavarrol"/>
    <s v="chetzel"/>
    <n v="81393.72"/>
    <s v="EDIA"/>
    <s v="C"/>
    <s v="Labor"/>
    <s v="TEC"/>
    <m/>
    <s v="BNL"/>
    <s v="Const"/>
    <s v="VAC"/>
    <x v="9"/>
    <s v="S.P352"/>
    <s v="APP00498"/>
    <m/>
    <m/>
    <m/>
    <m/>
    <m/>
    <m/>
    <m/>
    <m/>
    <m/>
    <m/>
    <n v="14108.24"/>
    <n v="67285.47"/>
    <m/>
    <m/>
    <m/>
    <m/>
    <m/>
    <x v="0"/>
    <x v="0"/>
    <m/>
  </r>
  <r>
    <s v=""/>
    <s v=" SR_0401_1262"/>
    <s v="ESR Vacuum Non Arc Chambers and Bellows - Vendor and Fabrication Support - RF Bellows"/>
    <s v="6.04.05.01"/>
    <x v="0"/>
    <d v="2028-07-19T00:00:00"/>
    <d v="2029-09-27T00:00:00"/>
    <s v="rnavarrol"/>
    <s v="chetzel"/>
    <n v="30987.95"/>
    <s v="EDIA"/>
    <s v="C"/>
    <s v="Labor"/>
    <s v="TEC"/>
    <m/>
    <s v="BNL"/>
    <s v="Const"/>
    <s v="VAC"/>
    <x v="9"/>
    <s v="S.P352"/>
    <s v="APP00498"/>
    <m/>
    <m/>
    <m/>
    <m/>
    <m/>
    <m/>
    <m/>
    <m/>
    <m/>
    <m/>
    <n v="5371.24"/>
    <n v="25616.7"/>
    <m/>
    <m/>
    <m/>
    <m/>
    <m/>
    <x v="0"/>
    <x v="0"/>
    <m/>
  </r>
  <r>
    <s v=""/>
    <s v=" HR_0801_1485"/>
    <s v="Hadron Cooling Design - Physics Design - FY25 - I"/>
    <s v="6.05.07.03"/>
    <x v="0"/>
    <d v="2024-09-30T00:00:00"/>
    <d v="2025-02-26T00:00:00"/>
    <s v="apatil"/>
    <s v="wange"/>
    <n v="249498.8"/>
    <s v="EDIA"/>
    <s v="A"/>
    <s v="Labor"/>
    <s v="TEC"/>
    <m/>
    <s v="BNL"/>
    <s v="PED"/>
    <s v="SHC"/>
    <x v="6"/>
    <m/>
    <m/>
    <m/>
    <m/>
    <m/>
    <m/>
    <m/>
    <m/>
    <n v="2494.9899999999998"/>
    <n v="247003.81"/>
    <m/>
    <m/>
    <m/>
    <m/>
    <m/>
    <m/>
    <m/>
    <m/>
    <m/>
    <x v="0"/>
    <x v="0"/>
    <m/>
  </r>
  <r>
    <s v=""/>
    <s v=" HR_0801_1487"/>
    <s v="Hadron Cooling Design - Physics Design - FY25 - II"/>
    <s v="6.05.07.03"/>
    <x v="0"/>
    <d v="2025-02-27T00:00:00"/>
    <d v="2025-09-29T00:00:00"/>
    <s v="apatil"/>
    <s v="wange"/>
    <n v="374104.49"/>
    <s v="EDIA"/>
    <s v="A"/>
    <s v="Labor"/>
    <s v="TEC"/>
    <m/>
    <s v="BNL"/>
    <s v="PED"/>
    <s v="SHC"/>
    <x v="6"/>
    <m/>
    <m/>
    <m/>
    <m/>
    <m/>
    <m/>
    <m/>
    <m/>
    <m/>
    <n v="374104.49"/>
    <m/>
    <m/>
    <m/>
    <m/>
    <m/>
    <m/>
    <m/>
    <m/>
    <m/>
    <x v="0"/>
    <x v="0"/>
    <m/>
  </r>
  <r>
    <s v=""/>
    <s v=" HR_0801_1466"/>
    <s v="Hadron Cooling Design - Physics Design - FY22 - II"/>
    <s v="6.05.07.03"/>
    <x v="0"/>
    <d v="2022-02-15T00:00:00"/>
    <d v="2022-09-30T00:00:00"/>
    <s v="apatil"/>
    <s v="wange"/>
    <n v="0"/>
    <s v="EDIA"/>
    <s v="A"/>
    <s v="Labor"/>
    <s v="TEC"/>
    <m/>
    <s v="BNL"/>
    <s v="PED"/>
    <s v="SHC"/>
    <x v="11"/>
    <m/>
    <m/>
    <m/>
    <m/>
    <m/>
    <m/>
    <m/>
    <m/>
    <m/>
    <m/>
    <m/>
    <m/>
    <m/>
    <m/>
    <m/>
    <m/>
    <m/>
    <m/>
    <m/>
    <x v="0"/>
    <x v="0"/>
    <m/>
  </r>
  <r>
    <s v=""/>
    <s v=" EJ_0203_1061"/>
    <s v="Develop Preliminary Design - RCS Arc Chambers"/>
    <s v="6.03.02.04.01"/>
    <x v="0"/>
    <d v="2022-05-02T00:00:00"/>
    <d v="2022-06-13T00:00:00"/>
    <s v="rnavarrol"/>
    <s v="chetzel"/>
    <n v="0"/>
    <s v="EDIA"/>
    <s v="C"/>
    <s v="Labor"/>
    <s v="TEC"/>
    <m/>
    <s v="BNL"/>
    <s v="PED"/>
    <s v="VAC"/>
    <x v="11"/>
    <s v="A.PP033"/>
    <s v="APP00070"/>
    <m/>
    <m/>
    <m/>
    <m/>
    <m/>
    <m/>
    <m/>
    <m/>
    <m/>
    <m/>
    <m/>
    <m/>
    <m/>
    <m/>
    <m/>
    <m/>
    <m/>
    <x v="0"/>
    <x v="0"/>
    <m/>
  </r>
  <r>
    <s v=""/>
    <s v=" EJ_0203_1061"/>
    <s v="Develop Preliminary Design - RCS Arc Chambers"/>
    <s v="6.03.02.04.01"/>
    <x v="0"/>
    <d v="2022-05-02T00:00:00"/>
    <d v="2022-06-13T00:00:00"/>
    <s v="rnavarrol"/>
    <s v="chetzel"/>
    <n v="0"/>
    <s v="EDIA"/>
    <s v="C"/>
    <s v="Labor"/>
    <s v="TEC"/>
    <m/>
    <s v="BNL"/>
    <s v="PED"/>
    <s v="VAC"/>
    <x v="11"/>
    <s v="A.PP033"/>
    <s v="APP00070"/>
    <m/>
    <m/>
    <m/>
    <m/>
    <m/>
    <m/>
    <m/>
    <m/>
    <m/>
    <m/>
    <m/>
    <m/>
    <m/>
    <m/>
    <m/>
    <m/>
    <m/>
    <x v="0"/>
    <x v="0"/>
    <m/>
  </r>
  <r>
    <s v=""/>
    <s v=" EJ_0203_1061"/>
    <s v="Develop Preliminary Design - RCS Arc Chambers"/>
    <s v="6.03.02.04.01"/>
    <x v="0"/>
    <d v="2022-05-02T00:00:00"/>
    <d v="2022-06-13T00:00:00"/>
    <s v="rnavarrol"/>
    <s v="chetzel"/>
    <n v="0"/>
    <s v="EDIA"/>
    <s v="C"/>
    <s v="Labor"/>
    <s v="TEC"/>
    <m/>
    <s v="BNL"/>
    <s v="PED"/>
    <s v="VAC"/>
    <x v="11"/>
    <s v="A.PP033"/>
    <s v="APP00070"/>
    <m/>
    <m/>
    <m/>
    <m/>
    <m/>
    <m/>
    <m/>
    <m/>
    <m/>
    <m/>
    <m/>
    <m/>
    <m/>
    <m/>
    <m/>
    <m/>
    <m/>
    <x v="0"/>
    <x v="0"/>
    <m/>
  </r>
  <r>
    <s v=""/>
    <s v=" EJ_0203_1061"/>
    <s v="Develop Preliminary Design - RCS Arc Chambers"/>
    <s v="6.03.02.04.01"/>
    <x v="0"/>
    <d v="2022-05-02T00:00:00"/>
    <d v="2022-06-13T00:00:00"/>
    <s v="rnavarrol"/>
    <s v="chetzel"/>
    <n v="0"/>
    <s v="EDIA"/>
    <s v="C"/>
    <s v="Labor"/>
    <s v="TEC"/>
    <m/>
    <s v="BNL"/>
    <s v="PED"/>
    <s v="VAC"/>
    <x v="11"/>
    <s v="A.PP033"/>
    <s v="APP00070"/>
    <m/>
    <m/>
    <m/>
    <m/>
    <m/>
    <m/>
    <m/>
    <m/>
    <m/>
    <m/>
    <m/>
    <m/>
    <m/>
    <m/>
    <m/>
    <m/>
    <m/>
    <x v="0"/>
    <x v="0"/>
    <m/>
  </r>
  <r>
    <s v=""/>
    <s v=" EJ_0203_1061"/>
    <s v="Develop Preliminary Design - RCS Arc Chambers"/>
    <s v="6.03.02.04.01"/>
    <x v="0"/>
    <d v="2022-05-02T00:00:00"/>
    <d v="2022-06-13T00:00:00"/>
    <s v="rnavarrol"/>
    <s v="chetzel"/>
    <n v="0"/>
    <s v="EDIA"/>
    <s v="C"/>
    <s v="Labor"/>
    <s v="TEC"/>
    <m/>
    <s v="BNL"/>
    <s v="PED"/>
    <s v="VAC"/>
    <x v="11"/>
    <s v="A.PP033"/>
    <s v="APP00070"/>
    <m/>
    <m/>
    <m/>
    <m/>
    <m/>
    <m/>
    <m/>
    <m/>
    <m/>
    <m/>
    <m/>
    <m/>
    <m/>
    <m/>
    <m/>
    <m/>
    <m/>
    <x v="0"/>
    <x v="0"/>
    <m/>
  </r>
  <r>
    <s v=""/>
    <s v=" EJ_0203_1061"/>
    <s v="Develop Preliminary Design - RCS Arc Chambers"/>
    <s v="6.03.02.04.01"/>
    <x v="0"/>
    <d v="2022-05-02T00:00:00"/>
    <d v="2022-06-13T00:00:00"/>
    <s v="rnavarrol"/>
    <s v="chetzel"/>
    <n v="0"/>
    <s v="EDIA"/>
    <s v="C"/>
    <s v="Labor"/>
    <s v="TEC"/>
    <m/>
    <s v="BNL"/>
    <s v="PED"/>
    <s v="VAC"/>
    <x v="11"/>
    <s v="A.PP033"/>
    <s v="APP00070"/>
    <m/>
    <m/>
    <m/>
    <m/>
    <m/>
    <m/>
    <m/>
    <m/>
    <m/>
    <m/>
    <m/>
    <m/>
    <m/>
    <m/>
    <m/>
    <m/>
    <m/>
    <x v="0"/>
    <x v="0"/>
    <m/>
  </r>
  <r>
    <s v=""/>
    <s v=" EJ_0203_1062"/>
    <s v="Develop Preliminary Design - RCS Bellows"/>
    <s v="6.03.02.04.01"/>
    <x v="0"/>
    <d v="2022-06-14T00:00:00"/>
    <d v="2022-07-26T00:00:00"/>
    <s v="rnavarrol"/>
    <s v="chetzel"/>
    <n v="0"/>
    <s v="EDIA"/>
    <s v="C"/>
    <s v="Labor"/>
    <s v="TEC"/>
    <m/>
    <s v="BNL"/>
    <s v="PED"/>
    <s v="VAC"/>
    <x v="11"/>
    <s v="A.PP033"/>
    <s v="APP00070"/>
    <m/>
    <m/>
    <m/>
    <m/>
    <m/>
    <m/>
    <m/>
    <m/>
    <m/>
    <m/>
    <m/>
    <m/>
    <m/>
    <m/>
    <m/>
    <m/>
    <m/>
    <x v="0"/>
    <x v="0"/>
    <m/>
  </r>
  <r>
    <s v=""/>
    <s v=" EJ_0203_1062"/>
    <s v="Develop Preliminary Design - RCS Bellows"/>
    <s v="6.03.02.04.01"/>
    <x v="0"/>
    <d v="2022-06-14T00:00:00"/>
    <d v="2022-07-26T00:00:00"/>
    <s v="rnavarrol"/>
    <s v="chetzel"/>
    <n v="0"/>
    <s v="EDIA"/>
    <s v="C"/>
    <s v="Labor"/>
    <s v="TEC"/>
    <m/>
    <s v="BNL"/>
    <s v="PED"/>
    <s v="VAC"/>
    <x v="11"/>
    <s v="A.PP033"/>
    <s v="APP00070"/>
    <m/>
    <m/>
    <m/>
    <m/>
    <m/>
    <m/>
    <m/>
    <m/>
    <m/>
    <m/>
    <m/>
    <m/>
    <m/>
    <m/>
    <m/>
    <m/>
    <m/>
    <x v="0"/>
    <x v="0"/>
    <m/>
  </r>
  <r>
    <s v=""/>
    <s v=" EJ_0203_1062"/>
    <s v="Develop Preliminary Design - RCS Bellows"/>
    <s v="6.03.02.04.01"/>
    <x v="0"/>
    <d v="2022-06-14T00:00:00"/>
    <d v="2022-07-26T00:00:00"/>
    <s v="rnavarrol"/>
    <s v="chetzel"/>
    <n v="0"/>
    <s v="EDIA"/>
    <s v="C"/>
    <s v="Labor"/>
    <s v="TEC"/>
    <m/>
    <s v="BNL"/>
    <s v="PED"/>
    <s v="VAC"/>
    <x v="11"/>
    <s v="A.PP033"/>
    <s v="APP00070"/>
    <m/>
    <m/>
    <m/>
    <m/>
    <m/>
    <m/>
    <m/>
    <m/>
    <m/>
    <m/>
    <m/>
    <m/>
    <m/>
    <m/>
    <m/>
    <m/>
    <m/>
    <x v="0"/>
    <x v="0"/>
    <m/>
  </r>
  <r>
    <s v=""/>
    <s v=" EJ_0203_1062"/>
    <s v="Develop Preliminary Design - RCS Bellows"/>
    <s v="6.03.02.04.01"/>
    <x v="0"/>
    <d v="2022-06-14T00:00:00"/>
    <d v="2022-07-26T00:00:00"/>
    <s v="rnavarrol"/>
    <s v="chetzel"/>
    <n v="0"/>
    <s v="EDIA"/>
    <s v="C"/>
    <s v="Labor"/>
    <s v="TEC"/>
    <m/>
    <s v="BNL"/>
    <s v="PED"/>
    <s v="VAC"/>
    <x v="11"/>
    <s v="A.PP033"/>
    <s v="APP00070"/>
    <m/>
    <m/>
    <m/>
    <m/>
    <m/>
    <m/>
    <m/>
    <m/>
    <m/>
    <m/>
    <m/>
    <m/>
    <m/>
    <m/>
    <m/>
    <m/>
    <m/>
    <x v="0"/>
    <x v="0"/>
    <m/>
  </r>
  <r>
    <s v=""/>
    <s v=" EJ_0203_1062"/>
    <s v="Develop Preliminary Design - RCS Bellows"/>
    <s v="6.03.02.04.01"/>
    <x v="0"/>
    <d v="2022-06-14T00:00:00"/>
    <d v="2022-07-26T00:00:00"/>
    <s v="rnavarrol"/>
    <s v="chetzel"/>
    <n v="0"/>
    <s v="EDIA"/>
    <s v="C"/>
    <s v="Labor"/>
    <s v="TEC"/>
    <m/>
    <s v="BNL"/>
    <s v="PED"/>
    <s v="VAC"/>
    <x v="11"/>
    <s v="A.PP033"/>
    <s v="APP00070"/>
    <m/>
    <m/>
    <m/>
    <m/>
    <m/>
    <m/>
    <m/>
    <m/>
    <m/>
    <m/>
    <m/>
    <m/>
    <m/>
    <m/>
    <m/>
    <m/>
    <m/>
    <x v="0"/>
    <x v="0"/>
    <m/>
  </r>
  <r>
    <s v=""/>
    <s v=" EJ_0203_1062"/>
    <s v="Develop Preliminary Design - RCS Bellows"/>
    <s v="6.03.02.04.01"/>
    <x v="0"/>
    <d v="2022-06-14T00:00:00"/>
    <d v="2022-07-26T00:00:00"/>
    <s v="rnavarrol"/>
    <s v="chetzel"/>
    <n v="0"/>
    <s v="EDIA"/>
    <s v="C"/>
    <s v="Labor"/>
    <s v="TEC"/>
    <m/>
    <s v="BNL"/>
    <s v="PED"/>
    <s v="VAC"/>
    <x v="11"/>
    <s v="A.PP033"/>
    <s v="APP00070"/>
    <m/>
    <m/>
    <m/>
    <m/>
    <m/>
    <m/>
    <m/>
    <m/>
    <m/>
    <m/>
    <m/>
    <m/>
    <m/>
    <m/>
    <m/>
    <m/>
    <m/>
    <x v="0"/>
    <x v="0"/>
    <m/>
  </r>
  <r>
    <s v=""/>
    <s v=" EJ_0203_1063"/>
    <s v="Manufacturing Feasability Study - RCS Arc Chambers"/>
    <s v="6.03.02.04.01"/>
    <x v="1"/>
    <d v="2022-07-27T00:00:00"/>
    <d v="2022-09-21T00:00:00"/>
    <s v="rnavarrol"/>
    <s v="chetzel"/>
    <n v="15399.91"/>
    <s v="EDIA"/>
    <s v="C"/>
    <s v="Labor"/>
    <s v="TEC"/>
    <m/>
    <s v="BNL"/>
    <s v="PED"/>
    <s v="VAC"/>
    <x v="11"/>
    <s v="A.PP033"/>
    <s v="APP00070"/>
    <m/>
    <m/>
    <m/>
    <m/>
    <n v="15399.91"/>
    <m/>
    <m/>
    <m/>
    <m/>
    <m/>
    <m/>
    <m/>
    <m/>
    <m/>
    <m/>
    <m/>
    <m/>
    <x v="0"/>
    <x v="0"/>
    <m/>
  </r>
  <r>
    <s v=""/>
    <s v=" EJ_0203_1063"/>
    <s v="Manufacturing Feasability Study - RCS Arc Chambers"/>
    <s v="6.03.02.04.01"/>
    <x v="1"/>
    <d v="2022-07-27T00:00:00"/>
    <d v="2022-09-21T00:00:00"/>
    <s v="rnavarrol"/>
    <s v="chetzel"/>
    <n v="2616.58"/>
    <s v="EDIA"/>
    <s v="C"/>
    <s v="Labor"/>
    <s v="TEC"/>
    <m/>
    <s v="BNL"/>
    <s v="PED"/>
    <s v="VAC"/>
    <x v="11"/>
    <s v="A.PP033"/>
    <s v="APP00070"/>
    <m/>
    <m/>
    <m/>
    <m/>
    <n v="2616.58"/>
    <m/>
    <m/>
    <m/>
    <m/>
    <m/>
    <m/>
    <m/>
    <m/>
    <m/>
    <m/>
    <m/>
    <m/>
    <x v="0"/>
    <x v="0"/>
    <m/>
  </r>
  <r>
    <s v=""/>
    <s v=" EJ_0203_1063"/>
    <s v="Manufacturing Feasability Study - RCS Arc Chambers"/>
    <s v="6.03.02.04.01"/>
    <x v="1"/>
    <d v="2022-07-27T00:00:00"/>
    <d v="2022-09-21T00:00:00"/>
    <s v="rnavarrol"/>
    <s v="chetzel"/>
    <n v="10158.48"/>
    <s v="EDIA"/>
    <s v="C"/>
    <s v="Labor"/>
    <s v="TEC"/>
    <m/>
    <s v="BNL"/>
    <s v="PED"/>
    <s v="VAC"/>
    <x v="11"/>
    <s v="A.PP033"/>
    <s v="APP00070"/>
    <m/>
    <m/>
    <m/>
    <m/>
    <n v="10158.48"/>
    <m/>
    <m/>
    <m/>
    <m/>
    <m/>
    <m/>
    <m/>
    <m/>
    <m/>
    <m/>
    <m/>
    <m/>
    <x v="0"/>
    <x v="0"/>
    <m/>
  </r>
  <r>
    <s v=""/>
    <s v=" EJ_0203_1063"/>
    <s v="Manufacturing Feasability Study - RCS Arc Chambers"/>
    <s v="6.03.02.04.01"/>
    <x v="1"/>
    <d v="2022-07-27T00:00:00"/>
    <d v="2022-09-21T00:00:00"/>
    <s v="rnavarrol"/>
    <s v="chetzel"/>
    <n v="5079.24"/>
    <s v="EDIA"/>
    <s v="C"/>
    <s v="Labor"/>
    <s v="TEC"/>
    <m/>
    <s v="BNL"/>
    <s v="PED"/>
    <s v="VAC"/>
    <x v="11"/>
    <s v="A.PP033"/>
    <s v="APP00070"/>
    <m/>
    <m/>
    <m/>
    <m/>
    <n v="5079.24"/>
    <m/>
    <m/>
    <m/>
    <m/>
    <m/>
    <m/>
    <m/>
    <m/>
    <m/>
    <m/>
    <m/>
    <m/>
    <x v="0"/>
    <x v="0"/>
    <m/>
  </r>
  <r>
    <s v=""/>
    <s v=" EJ_0203_1063"/>
    <s v="Manufacturing Feasability Study - RCS Arc Chambers"/>
    <s v="6.03.02.04.01"/>
    <x v="1"/>
    <d v="2022-07-27T00:00:00"/>
    <d v="2022-09-21T00:00:00"/>
    <s v="rnavarrol"/>
    <s v="chetzel"/>
    <n v="2233.0300000000002"/>
    <s v="EDIA"/>
    <s v="C"/>
    <s v="Labor"/>
    <s v="TEC"/>
    <m/>
    <s v="BNL"/>
    <s v="PED"/>
    <s v="VAC"/>
    <x v="11"/>
    <s v="A.PP033"/>
    <s v="APP00070"/>
    <m/>
    <m/>
    <m/>
    <m/>
    <n v="2233.0300000000002"/>
    <m/>
    <m/>
    <m/>
    <m/>
    <m/>
    <m/>
    <m/>
    <m/>
    <m/>
    <m/>
    <m/>
    <m/>
    <x v="0"/>
    <x v="0"/>
    <m/>
  </r>
  <r>
    <s v=""/>
    <s v=" EJ_0203_1063"/>
    <s v="Manufacturing Feasability Study - RCS Arc Chambers"/>
    <s v="6.03.02.04.01"/>
    <x v="1"/>
    <d v="2022-07-27T00:00:00"/>
    <d v="2022-09-21T00:00:00"/>
    <s v="rnavarrol"/>
    <s v="chetzel"/>
    <n v="350"/>
    <s v="EDIA"/>
    <s v="C"/>
    <s v="Labor"/>
    <s v="TEC"/>
    <m/>
    <s v="BNL"/>
    <s v="PED"/>
    <s v="VAC"/>
    <x v="11"/>
    <s v="A.PP033"/>
    <s v="APP00070"/>
    <m/>
    <m/>
    <m/>
    <m/>
    <n v="350"/>
    <m/>
    <m/>
    <m/>
    <m/>
    <m/>
    <m/>
    <m/>
    <m/>
    <m/>
    <m/>
    <m/>
    <m/>
    <x v="0"/>
    <x v="0"/>
    <m/>
  </r>
  <r>
    <s v=""/>
    <s v=" EJ_0203_1064"/>
    <s v="Manufacturing Feasability Study - RCS Bellows"/>
    <s v="6.03.02.04.01"/>
    <x v="1"/>
    <d v="2022-07-27T00:00:00"/>
    <d v="2022-09-21T00:00:00"/>
    <s v="rnavarrol"/>
    <s v="chetzel"/>
    <n v="15399.91"/>
    <s v="EDIA"/>
    <s v="C"/>
    <s v="Labor"/>
    <s v="TEC"/>
    <m/>
    <s v="BNL"/>
    <s v="PED"/>
    <s v="VAC"/>
    <x v="11"/>
    <s v="A.PP033"/>
    <s v="APP00070"/>
    <m/>
    <m/>
    <m/>
    <m/>
    <n v="15399.91"/>
    <m/>
    <m/>
    <m/>
    <m/>
    <m/>
    <m/>
    <m/>
    <m/>
    <m/>
    <m/>
    <m/>
    <m/>
    <x v="0"/>
    <x v="0"/>
    <m/>
  </r>
  <r>
    <s v=""/>
    <s v=" EJ_0203_1064"/>
    <s v="Manufacturing Feasability Study - RCS Bellows"/>
    <s v="6.03.02.04.01"/>
    <x v="1"/>
    <d v="2022-07-27T00:00:00"/>
    <d v="2022-09-21T00:00:00"/>
    <s v="rnavarrol"/>
    <s v="chetzel"/>
    <n v="2616.58"/>
    <s v="EDIA"/>
    <s v="C"/>
    <s v="Labor"/>
    <s v="TEC"/>
    <m/>
    <s v="BNL"/>
    <s v="PED"/>
    <s v="VAC"/>
    <x v="11"/>
    <s v="A.PP033"/>
    <s v="APP00070"/>
    <m/>
    <m/>
    <m/>
    <m/>
    <n v="2616.58"/>
    <m/>
    <m/>
    <m/>
    <m/>
    <m/>
    <m/>
    <m/>
    <m/>
    <m/>
    <m/>
    <m/>
    <m/>
    <x v="0"/>
    <x v="0"/>
    <m/>
  </r>
  <r>
    <s v=""/>
    <s v=" EJ_0203_1064"/>
    <s v="Manufacturing Feasability Study - RCS Bellows"/>
    <s v="6.03.02.04.01"/>
    <x v="1"/>
    <d v="2022-07-27T00:00:00"/>
    <d v="2022-09-21T00:00:00"/>
    <s v="rnavarrol"/>
    <s v="chetzel"/>
    <n v="10158.48"/>
    <s v="EDIA"/>
    <s v="C"/>
    <s v="Labor"/>
    <s v="TEC"/>
    <m/>
    <s v="BNL"/>
    <s v="PED"/>
    <s v="VAC"/>
    <x v="11"/>
    <s v="A.PP033"/>
    <s v="APP00070"/>
    <m/>
    <m/>
    <m/>
    <m/>
    <n v="10158.48"/>
    <m/>
    <m/>
    <m/>
    <m/>
    <m/>
    <m/>
    <m/>
    <m/>
    <m/>
    <m/>
    <m/>
    <m/>
    <x v="0"/>
    <x v="0"/>
    <m/>
  </r>
  <r>
    <s v=""/>
    <s v=" EJ_0203_1064"/>
    <s v="Manufacturing Feasability Study - RCS Bellows"/>
    <s v="6.03.02.04.01"/>
    <x v="1"/>
    <d v="2022-07-27T00:00:00"/>
    <d v="2022-09-21T00:00:00"/>
    <s v="rnavarrol"/>
    <s v="chetzel"/>
    <n v="5079.24"/>
    <s v="EDIA"/>
    <s v="C"/>
    <s v="Labor"/>
    <s v="TEC"/>
    <m/>
    <s v="BNL"/>
    <s v="PED"/>
    <s v="VAC"/>
    <x v="11"/>
    <s v="A.PP033"/>
    <s v="APP00070"/>
    <m/>
    <m/>
    <m/>
    <m/>
    <n v="5079.24"/>
    <m/>
    <m/>
    <m/>
    <m/>
    <m/>
    <m/>
    <m/>
    <m/>
    <m/>
    <m/>
    <m/>
    <m/>
    <x v="0"/>
    <x v="0"/>
    <m/>
  </r>
  <r>
    <s v=""/>
    <s v=" EJ_0203_1064"/>
    <s v="Manufacturing Feasability Study - RCS Bellows"/>
    <s v="6.03.02.04.01"/>
    <x v="1"/>
    <d v="2022-07-27T00:00:00"/>
    <d v="2022-09-21T00:00:00"/>
    <s v="rnavarrol"/>
    <s v="chetzel"/>
    <n v="2233.0300000000002"/>
    <s v="EDIA"/>
    <s v="C"/>
    <s v="Labor"/>
    <s v="TEC"/>
    <m/>
    <s v="BNL"/>
    <s v="PED"/>
    <s v="VAC"/>
    <x v="11"/>
    <s v="A.PP033"/>
    <s v="APP00070"/>
    <m/>
    <m/>
    <m/>
    <m/>
    <n v="2233.0300000000002"/>
    <m/>
    <m/>
    <m/>
    <m/>
    <m/>
    <m/>
    <m/>
    <m/>
    <m/>
    <m/>
    <m/>
    <m/>
    <x v="0"/>
    <x v="0"/>
    <m/>
  </r>
  <r>
    <s v=""/>
    <s v=" EJ_0203_1064"/>
    <s v="Manufacturing Feasability Study - RCS Bellows"/>
    <s v="6.03.02.04.01"/>
    <x v="1"/>
    <d v="2022-07-27T00:00:00"/>
    <d v="2022-09-21T00:00:00"/>
    <s v="rnavarrol"/>
    <s v="chetzel"/>
    <n v="350"/>
    <s v="EDIA"/>
    <s v="C"/>
    <s v="Labor"/>
    <s v="TEC"/>
    <m/>
    <s v="BNL"/>
    <s v="PED"/>
    <s v="VAC"/>
    <x v="11"/>
    <s v="A.PP033"/>
    <s v="APP00070"/>
    <m/>
    <m/>
    <m/>
    <m/>
    <n v="350"/>
    <m/>
    <m/>
    <m/>
    <m/>
    <m/>
    <m/>
    <m/>
    <m/>
    <m/>
    <m/>
    <m/>
    <m/>
    <x v="0"/>
    <x v="0"/>
    <m/>
  </r>
  <r>
    <s v=""/>
    <s v=" EJ_0203_1065"/>
    <s v="Finalize RCS Arc Chambers Preliminary Design"/>
    <s v="6.03.02.04.01"/>
    <x v="1"/>
    <d v="2022-09-22T00:00:00"/>
    <d v="2023-01-12T00:00:00"/>
    <s v="rnavarrol"/>
    <s v="chetzel"/>
    <n v="7944.3"/>
    <s v="EDIA"/>
    <s v="C"/>
    <s v="Labor"/>
    <s v="TEC"/>
    <m/>
    <s v="BNL"/>
    <s v="PED"/>
    <s v="VAC"/>
    <x v="11"/>
    <s v="A.PP033"/>
    <s v="APP00070"/>
    <m/>
    <m/>
    <m/>
    <m/>
    <n v="741.47"/>
    <n v="7202.83"/>
    <m/>
    <m/>
    <m/>
    <m/>
    <m/>
    <m/>
    <m/>
    <m/>
    <m/>
    <m/>
    <m/>
    <x v="0"/>
    <x v="0"/>
    <m/>
  </r>
  <r>
    <s v=""/>
    <s v=" EJ_0203_1065"/>
    <s v="Finalize RCS Arc Chambers Preliminary Design"/>
    <s v="6.03.02.04.01"/>
    <x v="1"/>
    <d v="2022-09-22T00:00:00"/>
    <d v="2023-01-12T00:00:00"/>
    <s v="rnavarrol"/>
    <s v="chetzel"/>
    <n v="1270.4100000000001"/>
    <s v="EDIA"/>
    <s v="C"/>
    <s v="Labor"/>
    <s v="TEC"/>
    <m/>
    <s v="BNL"/>
    <s v="PED"/>
    <s v="VAC"/>
    <x v="11"/>
    <s v="A.PP033"/>
    <s v="APP00070"/>
    <m/>
    <m/>
    <m/>
    <m/>
    <n v="118.57"/>
    <n v="1151.83"/>
    <m/>
    <m/>
    <m/>
    <m/>
    <m/>
    <m/>
    <m/>
    <m/>
    <m/>
    <m/>
    <m/>
    <x v="0"/>
    <x v="0"/>
    <m/>
  </r>
  <r>
    <s v=""/>
    <s v=" EJ_0203_1065"/>
    <s v="Finalize RCS Arc Chambers Preliminary Design"/>
    <s v="6.03.02.04.01"/>
    <x v="1"/>
    <d v="2022-09-22T00:00:00"/>
    <d v="2023-01-12T00:00:00"/>
    <s v="rnavarrol"/>
    <s v="chetzel"/>
    <n v="5240.42"/>
    <s v="EDIA"/>
    <s v="C"/>
    <s v="Labor"/>
    <s v="TEC"/>
    <m/>
    <s v="BNL"/>
    <s v="PED"/>
    <s v="VAC"/>
    <x v="11"/>
    <s v="A.PP033"/>
    <s v="APP00070"/>
    <m/>
    <m/>
    <m/>
    <m/>
    <n v="489.11"/>
    <n v="4751.3100000000004"/>
    <m/>
    <m/>
    <m/>
    <m/>
    <m/>
    <m/>
    <m/>
    <m/>
    <m/>
    <m/>
    <m/>
    <x v="0"/>
    <x v="0"/>
    <m/>
  </r>
  <r>
    <s v=""/>
    <s v=" EJ_0203_1065"/>
    <s v="Finalize RCS Arc Chambers Preliminary Design"/>
    <s v="6.03.02.04.01"/>
    <x v="1"/>
    <d v="2022-09-22T00:00:00"/>
    <d v="2023-01-12T00:00:00"/>
    <s v="rnavarrol"/>
    <s v="chetzel"/>
    <n v="2699.61"/>
    <s v="EDIA"/>
    <s v="C"/>
    <s v="Labor"/>
    <s v="TEC"/>
    <m/>
    <s v="BNL"/>
    <s v="PED"/>
    <s v="VAC"/>
    <x v="11"/>
    <s v="A.PP033"/>
    <s v="APP00070"/>
    <m/>
    <m/>
    <m/>
    <m/>
    <n v="251.96"/>
    <n v="2447.65"/>
    <m/>
    <m/>
    <m/>
    <m/>
    <m/>
    <m/>
    <m/>
    <m/>
    <m/>
    <m/>
    <m/>
    <x v="0"/>
    <x v="0"/>
    <m/>
  </r>
  <r>
    <s v=""/>
    <s v=" EJ_0203_1065"/>
    <s v="Finalize RCS Arc Chambers Preliminary Design"/>
    <s v="6.03.02.04.01"/>
    <x v="1"/>
    <d v="2022-09-22T00:00:00"/>
    <d v="2023-01-12T00:00:00"/>
    <s v="rnavarrol"/>
    <s v="chetzel"/>
    <n v="1151.95"/>
    <s v="EDIA"/>
    <s v="C"/>
    <s v="Labor"/>
    <s v="TEC"/>
    <m/>
    <s v="BNL"/>
    <s v="PED"/>
    <s v="VAC"/>
    <x v="11"/>
    <s v="A.PP033"/>
    <s v="APP00070"/>
    <m/>
    <m/>
    <m/>
    <m/>
    <n v="107.52"/>
    <n v="1044.43"/>
    <m/>
    <m/>
    <m/>
    <m/>
    <m/>
    <m/>
    <m/>
    <m/>
    <m/>
    <m/>
    <m/>
    <x v="0"/>
    <x v="0"/>
    <m/>
  </r>
  <r>
    <s v=""/>
    <s v=" EJ_0203_1065"/>
    <s v="Finalize RCS Arc Chambers Preliminary Design"/>
    <s v="6.03.02.04.01"/>
    <x v="1"/>
    <d v="2022-09-22T00:00:00"/>
    <d v="2023-01-12T00:00:00"/>
    <s v="rnavarrol"/>
    <s v="chetzel"/>
    <n v="120.37"/>
    <s v="EDIA"/>
    <s v="C"/>
    <s v="Labor"/>
    <s v="TEC"/>
    <m/>
    <s v="BNL"/>
    <s v="PED"/>
    <s v="VAC"/>
    <x v="11"/>
    <s v="A.PP033"/>
    <s v="APP00070"/>
    <m/>
    <m/>
    <m/>
    <m/>
    <n v="11.23"/>
    <n v="109.13"/>
    <m/>
    <m/>
    <m/>
    <m/>
    <m/>
    <m/>
    <m/>
    <m/>
    <m/>
    <m/>
    <m/>
    <x v="0"/>
    <x v="0"/>
    <m/>
  </r>
  <r>
    <s v=""/>
    <s v=" EJ_0203_1066"/>
    <s v="Finalize RCS Bellows Preliminary Design"/>
    <s v="6.03.02.04.01"/>
    <x v="0"/>
    <d v="2023-01-13T00:00:00"/>
    <d v="2023-02-10T00:00:00"/>
    <s v="rnavarrol"/>
    <s v="chetzel"/>
    <n v="7969.45"/>
    <s v="EDIA"/>
    <s v="C"/>
    <s v="Labor"/>
    <s v="TEC"/>
    <m/>
    <s v="BNL"/>
    <s v="PED"/>
    <s v="VAC"/>
    <x v="11"/>
    <s v="A.PP033"/>
    <s v="APP00070"/>
    <m/>
    <m/>
    <m/>
    <m/>
    <m/>
    <n v="7969.45"/>
    <m/>
    <m/>
    <m/>
    <m/>
    <m/>
    <m/>
    <m/>
    <m/>
    <m/>
    <m/>
    <m/>
    <x v="0"/>
    <x v="0"/>
    <m/>
  </r>
  <r>
    <s v=""/>
    <s v=" EJ_0203_1066"/>
    <s v="Finalize RCS Bellows Preliminary Design"/>
    <s v="6.03.02.04.01"/>
    <x v="0"/>
    <d v="2023-01-13T00:00:00"/>
    <d v="2023-02-10T00:00:00"/>
    <s v="rnavarrol"/>
    <s v="chetzel"/>
    <n v="1274.43"/>
    <s v="EDIA"/>
    <s v="C"/>
    <s v="Labor"/>
    <s v="TEC"/>
    <m/>
    <s v="BNL"/>
    <s v="PED"/>
    <s v="VAC"/>
    <x v="11"/>
    <s v="A.PP033"/>
    <s v="APP00070"/>
    <m/>
    <m/>
    <m/>
    <m/>
    <m/>
    <n v="1274.43"/>
    <m/>
    <m/>
    <m/>
    <m/>
    <m/>
    <m/>
    <m/>
    <m/>
    <m/>
    <m/>
    <m/>
    <x v="0"/>
    <x v="0"/>
    <m/>
  </r>
  <r>
    <s v=""/>
    <s v=" EJ_0203_1066"/>
    <s v="Finalize RCS Bellows Preliminary Design"/>
    <s v="6.03.02.04.01"/>
    <x v="0"/>
    <d v="2023-01-13T00:00:00"/>
    <d v="2023-02-10T00:00:00"/>
    <s v="rnavarrol"/>
    <s v="chetzel"/>
    <n v="5257.01"/>
    <s v="EDIA"/>
    <s v="C"/>
    <s v="Labor"/>
    <s v="TEC"/>
    <m/>
    <s v="BNL"/>
    <s v="PED"/>
    <s v="VAC"/>
    <x v="11"/>
    <s v="A.PP033"/>
    <s v="APP00070"/>
    <m/>
    <m/>
    <m/>
    <m/>
    <m/>
    <n v="5257.01"/>
    <m/>
    <m/>
    <m/>
    <m/>
    <m/>
    <m/>
    <m/>
    <m/>
    <m/>
    <m/>
    <m/>
    <x v="0"/>
    <x v="0"/>
    <m/>
  </r>
  <r>
    <s v=""/>
    <s v=" EJ_0203_1066"/>
    <s v="Finalize RCS Bellows Preliminary Design"/>
    <s v="6.03.02.04.01"/>
    <x v="0"/>
    <d v="2023-01-13T00:00:00"/>
    <d v="2023-02-10T00:00:00"/>
    <s v="rnavarrol"/>
    <s v="chetzel"/>
    <n v="2708.16"/>
    <s v="EDIA"/>
    <s v="C"/>
    <s v="Labor"/>
    <s v="TEC"/>
    <m/>
    <s v="BNL"/>
    <s v="PED"/>
    <s v="VAC"/>
    <x v="11"/>
    <s v="A.PP033"/>
    <s v="APP00070"/>
    <m/>
    <m/>
    <m/>
    <m/>
    <m/>
    <n v="2708.16"/>
    <m/>
    <m/>
    <m/>
    <m/>
    <m/>
    <m/>
    <m/>
    <m/>
    <m/>
    <m/>
    <m/>
    <x v="0"/>
    <x v="0"/>
    <m/>
  </r>
  <r>
    <s v=""/>
    <s v=" EJ_0203_1066"/>
    <s v="Finalize RCS Bellows Preliminary Design"/>
    <s v="6.03.02.04.01"/>
    <x v="0"/>
    <d v="2023-01-13T00:00:00"/>
    <d v="2023-02-10T00:00:00"/>
    <s v="rnavarrol"/>
    <s v="chetzel"/>
    <n v="1155.5899999999999"/>
    <s v="EDIA"/>
    <s v="C"/>
    <s v="Labor"/>
    <s v="TEC"/>
    <m/>
    <s v="BNL"/>
    <s v="PED"/>
    <s v="VAC"/>
    <x v="11"/>
    <s v="A.PP033"/>
    <s v="APP00070"/>
    <m/>
    <m/>
    <m/>
    <m/>
    <m/>
    <n v="1155.5899999999999"/>
    <m/>
    <m/>
    <m/>
    <m/>
    <m/>
    <m/>
    <m/>
    <m/>
    <m/>
    <m/>
    <m/>
    <x v="0"/>
    <x v="0"/>
    <m/>
  </r>
  <r>
    <s v=""/>
    <s v=" EJ_0203_1066"/>
    <s v="Finalize RCS Bellows Preliminary Design"/>
    <s v="6.03.02.04.01"/>
    <x v="0"/>
    <d v="2023-01-13T00:00:00"/>
    <d v="2023-02-10T00:00:00"/>
    <s v="rnavarrol"/>
    <s v="chetzel"/>
    <n v="120.75"/>
    <s v="EDIA"/>
    <s v="C"/>
    <s v="Labor"/>
    <s v="TEC"/>
    <m/>
    <s v="BNL"/>
    <s v="PED"/>
    <s v="VAC"/>
    <x v="11"/>
    <s v="A.PP033"/>
    <s v="APP00070"/>
    <m/>
    <m/>
    <m/>
    <m/>
    <m/>
    <n v="120.75"/>
    <m/>
    <m/>
    <m/>
    <m/>
    <m/>
    <m/>
    <m/>
    <m/>
    <m/>
    <m/>
    <m/>
    <x v="0"/>
    <x v="0"/>
    <m/>
  </r>
  <r>
    <s v=""/>
    <s v=" EJ_0203_1067"/>
    <s v="Develop Preliminary Models - RCS Vacuum Chambers"/>
    <s v="6.03.02.04.01"/>
    <x v="1"/>
    <d v="2023-01-13T00:00:00"/>
    <d v="2023-02-10T00:00:00"/>
    <s v="rnavarrol"/>
    <s v="chetzel"/>
    <n v="15938.9"/>
    <s v="EDIA"/>
    <s v="C"/>
    <s v="Labor"/>
    <s v="TEC"/>
    <m/>
    <s v="BNL"/>
    <s v="PED"/>
    <s v="VAC"/>
    <x v="11"/>
    <s v="A.PP033"/>
    <s v="APP00070"/>
    <m/>
    <m/>
    <m/>
    <m/>
    <m/>
    <n v="15938.9"/>
    <m/>
    <m/>
    <m/>
    <m/>
    <m/>
    <m/>
    <m/>
    <m/>
    <m/>
    <m/>
    <m/>
    <x v="0"/>
    <x v="0"/>
    <m/>
  </r>
  <r>
    <s v=""/>
    <s v=" EJ_0203_1067"/>
    <s v="Develop Preliminary Models - RCS Vacuum Chambers"/>
    <s v="6.03.02.04.01"/>
    <x v="1"/>
    <d v="2023-01-13T00:00:00"/>
    <d v="2023-02-10T00:00:00"/>
    <s v="rnavarrol"/>
    <s v="chetzel"/>
    <n v="2708.16"/>
    <s v="EDIA"/>
    <s v="C"/>
    <s v="Labor"/>
    <s v="TEC"/>
    <m/>
    <s v="BNL"/>
    <s v="PED"/>
    <s v="VAC"/>
    <x v="11"/>
    <s v="A.PP033"/>
    <s v="APP00070"/>
    <m/>
    <m/>
    <m/>
    <m/>
    <m/>
    <n v="2708.16"/>
    <m/>
    <m/>
    <m/>
    <m/>
    <m/>
    <m/>
    <m/>
    <m/>
    <m/>
    <m/>
    <m/>
    <x v="0"/>
    <x v="0"/>
    <m/>
  </r>
  <r>
    <s v=""/>
    <s v=" EJ_0203_1067"/>
    <s v="Develop Preliminary Models - RCS Vacuum Chambers"/>
    <s v="6.03.02.04.01"/>
    <x v="1"/>
    <d v="2023-01-13T00:00:00"/>
    <d v="2023-02-10T00:00:00"/>
    <s v="rnavarrol"/>
    <s v="chetzel"/>
    <n v="10514.03"/>
    <s v="EDIA"/>
    <s v="C"/>
    <s v="Labor"/>
    <s v="TEC"/>
    <m/>
    <s v="BNL"/>
    <s v="PED"/>
    <s v="VAC"/>
    <x v="11"/>
    <s v="A.PP033"/>
    <s v="APP00070"/>
    <m/>
    <m/>
    <m/>
    <m/>
    <m/>
    <n v="10514.03"/>
    <m/>
    <m/>
    <m/>
    <m/>
    <m/>
    <m/>
    <m/>
    <m/>
    <m/>
    <m/>
    <m/>
    <x v="0"/>
    <x v="0"/>
    <m/>
  </r>
  <r>
    <s v=""/>
    <s v=" EJ_0203_1067"/>
    <s v="Develop Preliminary Models - RCS Vacuum Chambers"/>
    <s v="6.03.02.04.01"/>
    <x v="1"/>
    <d v="2023-01-13T00:00:00"/>
    <d v="2023-02-10T00:00:00"/>
    <s v="rnavarrol"/>
    <s v="chetzel"/>
    <n v="5257.01"/>
    <s v="EDIA"/>
    <s v="C"/>
    <s v="Labor"/>
    <s v="TEC"/>
    <m/>
    <s v="BNL"/>
    <s v="PED"/>
    <s v="VAC"/>
    <x v="11"/>
    <s v="A.PP033"/>
    <s v="APP00070"/>
    <m/>
    <m/>
    <m/>
    <m/>
    <m/>
    <n v="5257.01"/>
    <m/>
    <m/>
    <m/>
    <m/>
    <m/>
    <m/>
    <m/>
    <m/>
    <m/>
    <m/>
    <m/>
    <x v="0"/>
    <x v="0"/>
    <m/>
  </r>
  <r>
    <s v=""/>
    <s v=" EJ_0203_1067"/>
    <s v="Develop Preliminary Models - RCS Vacuum Chambers"/>
    <s v="6.03.02.04.01"/>
    <x v="1"/>
    <d v="2023-01-13T00:00:00"/>
    <d v="2023-02-10T00:00:00"/>
    <s v="rnavarrol"/>
    <s v="chetzel"/>
    <n v="2311.19"/>
    <s v="EDIA"/>
    <s v="C"/>
    <s v="Labor"/>
    <s v="TEC"/>
    <m/>
    <s v="BNL"/>
    <s v="PED"/>
    <s v="VAC"/>
    <x v="11"/>
    <s v="A.PP033"/>
    <s v="APP00070"/>
    <m/>
    <m/>
    <m/>
    <m/>
    <m/>
    <n v="2311.19"/>
    <m/>
    <m/>
    <m/>
    <m/>
    <m/>
    <m/>
    <m/>
    <m/>
    <m/>
    <m/>
    <m/>
    <x v="0"/>
    <x v="0"/>
    <m/>
  </r>
  <r>
    <s v=""/>
    <s v=" EJ_0203_1067"/>
    <s v="Develop Preliminary Models - RCS Vacuum Chambers"/>
    <s v="6.03.02.04.01"/>
    <x v="1"/>
    <d v="2023-01-13T00:00:00"/>
    <d v="2023-02-10T00:00:00"/>
    <s v="rnavarrol"/>
    <s v="chetzel"/>
    <n v="362.25"/>
    <s v="EDIA"/>
    <s v="C"/>
    <s v="Labor"/>
    <s v="TEC"/>
    <m/>
    <s v="BNL"/>
    <s v="PED"/>
    <s v="VAC"/>
    <x v="11"/>
    <s v="A.PP033"/>
    <s v="APP00070"/>
    <m/>
    <m/>
    <m/>
    <m/>
    <m/>
    <n v="362.25"/>
    <m/>
    <m/>
    <m/>
    <m/>
    <m/>
    <m/>
    <m/>
    <m/>
    <m/>
    <m/>
    <m/>
    <x v="0"/>
    <x v="0"/>
    <m/>
  </r>
  <r>
    <s v=""/>
    <s v=" EJ_0203_1068"/>
    <s v="Develop Preliminary Models - RCS Bellows"/>
    <s v="6.03.02.04.01"/>
    <x v="0"/>
    <d v="2023-02-13T00:00:00"/>
    <d v="2023-05-08T00:00:00"/>
    <s v="rnavarrol"/>
    <s v="chetzel"/>
    <n v="15938.9"/>
    <s v="EDIA"/>
    <s v="C"/>
    <s v="Labor"/>
    <s v="TEC"/>
    <m/>
    <s v="BNL"/>
    <s v="PED"/>
    <s v="VAC"/>
    <x v="11"/>
    <s v="A.PP033"/>
    <s v="APP00070"/>
    <m/>
    <m/>
    <m/>
    <m/>
    <m/>
    <n v="15938.9"/>
    <m/>
    <m/>
    <m/>
    <m/>
    <m/>
    <m/>
    <m/>
    <m/>
    <m/>
    <m/>
    <m/>
    <x v="0"/>
    <x v="0"/>
    <m/>
  </r>
  <r>
    <s v=""/>
    <s v=" EJ_0203_1068"/>
    <s v="Develop Preliminary Models - RCS Bellows"/>
    <s v="6.03.02.04.01"/>
    <x v="0"/>
    <d v="2023-02-13T00:00:00"/>
    <d v="2023-05-08T00:00:00"/>
    <s v="rnavarrol"/>
    <s v="chetzel"/>
    <n v="2708.16"/>
    <s v="EDIA"/>
    <s v="C"/>
    <s v="Labor"/>
    <s v="TEC"/>
    <m/>
    <s v="BNL"/>
    <s v="PED"/>
    <s v="VAC"/>
    <x v="11"/>
    <s v="A.PP033"/>
    <s v="APP00070"/>
    <m/>
    <m/>
    <m/>
    <m/>
    <m/>
    <n v="2708.16"/>
    <m/>
    <m/>
    <m/>
    <m/>
    <m/>
    <m/>
    <m/>
    <m/>
    <m/>
    <m/>
    <m/>
    <x v="0"/>
    <x v="0"/>
    <m/>
  </r>
  <r>
    <s v=""/>
    <s v=" EJ_0203_1068"/>
    <s v="Develop Preliminary Models - RCS Bellows"/>
    <s v="6.03.02.04.01"/>
    <x v="0"/>
    <d v="2023-02-13T00:00:00"/>
    <d v="2023-05-08T00:00:00"/>
    <s v="rnavarrol"/>
    <s v="chetzel"/>
    <n v="10514.03"/>
    <s v="EDIA"/>
    <s v="C"/>
    <s v="Labor"/>
    <s v="TEC"/>
    <m/>
    <s v="BNL"/>
    <s v="PED"/>
    <s v="VAC"/>
    <x v="11"/>
    <s v="A.PP033"/>
    <s v="APP00070"/>
    <m/>
    <m/>
    <m/>
    <m/>
    <m/>
    <n v="10514.03"/>
    <m/>
    <m/>
    <m/>
    <m/>
    <m/>
    <m/>
    <m/>
    <m/>
    <m/>
    <m/>
    <m/>
    <x v="0"/>
    <x v="0"/>
    <m/>
  </r>
  <r>
    <s v=""/>
    <s v=" EJ_0203_1068"/>
    <s v="Develop Preliminary Models - RCS Bellows"/>
    <s v="6.03.02.04.01"/>
    <x v="0"/>
    <d v="2023-02-13T00:00:00"/>
    <d v="2023-05-08T00:00:00"/>
    <s v="rnavarrol"/>
    <s v="chetzel"/>
    <n v="5257.01"/>
    <s v="EDIA"/>
    <s v="C"/>
    <s v="Labor"/>
    <s v="TEC"/>
    <m/>
    <s v="BNL"/>
    <s v="PED"/>
    <s v="VAC"/>
    <x v="11"/>
    <s v="A.PP033"/>
    <s v="APP00070"/>
    <m/>
    <m/>
    <m/>
    <m/>
    <m/>
    <n v="5257.01"/>
    <m/>
    <m/>
    <m/>
    <m/>
    <m/>
    <m/>
    <m/>
    <m/>
    <m/>
    <m/>
    <m/>
    <x v="0"/>
    <x v="0"/>
    <m/>
  </r>
  <r>
    <s v=""/>
    <s v=" EJ_0203_1068"/>
    <s v="Develop Preliminary Models - RCS Bellows"/>
    <s v="6.03.02.04.01"/>
    <x v="0"/>
    <d v="2023-02-13T00:00:00"/>
    <d v="2023-05-08T00:00:00"/>
    <s v="rnavarrol"/>
    <s v="chetzel"/>
    <n v="2311.19"/>
    <s v="EDIA"/>
    <s v="C"/>
    <s v="Labor"/>
    <s v="TEC"/>
    <m/>
    <s v="BNL"/>
    <s v="PED"/>
    <s v="VAC"/>
    <x v="11"/>
    <s v="A.PP033"/>
    <s v="APP00070"/>
    <m/>
    <m/>
    <m/>
    <m/>
    <m/>
    <n v="2311.19"/>
    <m/>
    <m/>
    <m/>
    <m/>
    <m/>
    <m/>
    <m/>
    <m/>
    <m/>
    <m/>
    <m/>
    <x v="0"/>
    <x v="0"/>
    <m/>
  </r>
  <r>
    <s v=""/>
    <s v=" EJ_0203_1068"/>
    <s v="Develop Preliminary Models - RCS Bellows"/>
    <s v="6.03.02.04.01"/>
    <x v="0"/>
    <d v="2023-02-13T00:00:00"/>
    <d v="2023-05-08T00:00:00"/>
    <s v="rnavarrol"/>
    <s v="chetzel"/>
    <n v="362.25"/>
    <s v="EDIA"/>
    <s v="C"/>
    <s v="Labor"/>
    <s v="TEC"/>
    <m/>
    <s v="BNL"/>
    <s v="PED"/>
    <s v="VAC"/>
    <x v="11"/>
    <s v="A.PP033"/>
    <s v="APP00070"/>
    <m/>
    <m/>
    <m/>
    <m/>
    <m/>
    <n v="362.25"/>
    <m/>
    <m/>
    <m/>
    <m/>
    <m/>
    <m/>
    <m/>
    <m/>
    <m/>
    <m/>
    <m/>
    <x v="0"/>
    <x v="0"/>
    <m/>
  </r>
  <r>
    <s v=""/>
    <s v=" EJ_0203_1090"/>
    <s v="RCS Arc Chambers - Complete Preliminary Design"/>
    <s v="6.03.02.04.01"/>
    <x v="1"/>
    <d v="2023-02-13T00:00:00"/>
    <d v="2023-05-03T00:00:00"/>
    <s v="rnavarrol"/>
    <s v="chetzel"/>
    <n v="9659.94"/>
    <s v="EDIA"/>
    <s v="C"/>
    <s v="Labor"/>
    <s v="TEC"/>
    <m/>
    <s v="BNL"/>
    <s v="PED"/>
    <s v="VAC"/>
    <x v="11"/>
    <s v="A.PP033"/>
    <s v="APP00070"/>
    <m/>
    <m/>
    <m/>
    <m/>
    <m/>
    <n v="9659.94"/>
    <m/>
    <m/>
    <m/>
    <m/>
    <m/>
    <m/>
    <m/>
    <m/>
    <m/>
    <m/>
    <m/>
    <x v="0"/>
    <x v="0"/>
    <m/>
  </r>
  <r>
    <s v=""/>
    <s v=" EJ_0203_1090"/>
    <s v="RCS Arc Chambers - Complete Preliminary Design"/>
    <s v="6.03.02.04.01"/>
    <x v="1"/>
    <d v="2023-02-13T00:00:00"/>
    <d v="2023-05-03T00:00:00"/>
    <s v="rnavarrol"/>
    <s v="chetzel"/>
    <n v="19116.41"/>
    <s v="EDIA"/>
    <s v="C"/>
    <s v="Labor"/>
    <s v="TEC"/>
    <m/>
    <s v="BNL"/>
    <s v="PED"/>
    <s v="VAC"/>
    <x v="11"/>
    <s v="A.PP033"/>
    <s v="APP00070"/>
    <m/>
    <m/>
    <m/>
    <m/>
    <m/>
    <n v="19116.41"/>
    <m/>
    <m/>
    <m/>
    <m/>
    <m/>
    <m/>
    <m/>
    <m/>
    <m/>
    <m/>
    <m/>
    <x v="0"/>
    <x v="0"/>
    <m/>
  </r>
  <r>
    <s v=""/>
    <s v=" EJ_0203_1100"/>
    <s v="RCS Bellows - Complete Preliminary Design"/>
    <s v="6.03.02.04.01"/>
    <x v="0"/>
    <d v="2023-05-09T00:00:00"/>
    <d v="2023-07-05T00:00:00"/>
    <s v="rnavarrol"/>
    <s v="chetzel"/>
    <n v="4829.97"/>
    <s v="EDIA"/>
    <s v="C"/>
    <s v="Labor"/>
    <s v="TEC"/>
    <m/>
    <s v="BNL"/>
    <s v="PED"/>
    <s v="VAC"/>
    <x v="11"/>
    <s v="A.PP033"/>
    <s v="APP00070"/>
    <m/>
    <m/>
    <m/>
    <m/>
    <m/>
    <n v="4829.97"/>
    <m/>
    <m/>
    <m/>
    <m/>
    <m/>
    <m/>
    <m/>
    <m/>
    <m/>
    <m/>
    <m/>
    <x v="0"/>
    <x v="0"/>
    <m/>
  </r>
  <r>
    <s v=""/>
    <s v=" EJ_0203_1100"/>
    <s v="RCS Bellows - Complete Preliminary Design"/>
    <s v="6.03.02.04.01"/>
    <x v="0"/>
    <d v="2023-05-09T00:00:00"/>
    <d v="2023-07-05T00:00:00"/>
    <s v="rnavarrol"/>
    <s v="chetzel"/>
    <n v="19116.41"/>
    <s v="EDIA"/>
    <s v="C"/>
    <s v="Labor"/>
    <s v="TEC"/>
    <m/>
    <s v="BNL"/>
    <s v="PED"/>
    <s v="VAC"/>
    <x v="11"/>
    <s v="A.PP033"/>
    <s v="APP00070"/>
    <m/>
    <m/>
    <m/>
    <m/>
    <m/>
    <n v="19116.41"/>
    <m/>
    <m/>
    <m/>
    <m/>
    <m/>
    <m/>
    <m/>
    <m/>
    <m/>
    <m/>
    <m/>
    <x v="0"/>
    <x v="0"/>
    <m/>
  </r>
  <r>
    <s v=""/>
    <s v=" EJ_0203_1100"/>
    <s v="RCS Bellows - Complete Preliminary Design"/>
    <s v="6.03.02.04.01"/>
    <x v="0"/>
    <d v="2023-05-09T00:00:00"/>
    <d v="2023-07-05T00:00:00"/>
    <s v="rnavarrol"/>
    <s v="chetzel"/>
    <n v="3186.07"/>
    <s v="EDIA"/>
    <s v="C"/>
    <s v="Labor"/>
    <s v="TEC"/>
    <m/>
    <s v="BNL"/>
    <s v="PED"/>
    <s v="VAC"/>
    <x v="11"/>
    <s v="A.PP033"/>
    <s v="APP00070"/>
    <m/>
    <m/>
    <m/>
    <m/>
    <m/>
    <n v="3186.07"/>
    <m/>
    <m/>
    <m/>
    <m/>
    <m/>
    <m/>
    <m/>
    <m/>
    <m/>
    <m/>
    <m/>
    <x v="0"/>
    <x v="0"/>
    <m/>
  </r>
  <r>
    <s v=""/>
    <s v=" EJ_0203_1105"/>
    <s v="RCS Arc Chambers - Complete Preliminary Drawings"/>
    <s v="6.03.02.04.01"/>
    <x v="1"/>
    <d v="2023-02-13T00:00:00"/>
    <d v="2023-05-08T00:00:00"/>
    <s v="rnavarrol"/>
    <s v="chetzel"/>
    <n v="14127.66"/>
    <s v="EDIA"/>
    <s v="C"/>
    <s v="Labor"/>
    <s v="TEC"/>
    <m/>
    <s v="BNL"/>
    <s v="PED"/>
    <s v="VAC"/>
    <x v="11"/>
    <s v="A.PP033"/>
    <s v="APP00070"/>
    <m/>
    <m/>
    <m/>
    <m/>
    <m/>
    <n v="14127.66"/>
    <m/>
    <m/>
    <m/>
    <m/>
    <m/>
    <m/>
    <m/>
    <m/>
    <m/>
    <m/>
    <m/>
    <x v="0"/>
    <x v="0"/>
    <m/>
  </r>
  <r>
    <s v=""/>
    <s v=" EJ_0203_1105"/>
    <s v="RCS Arc Chambers - Complete Preliminary Drawings"/>
    <s v="6.03.02.04.01"/>
    <x v="1"/>
    <d v="2023-02-13T00:00:00"/>
    <d v="2023-05-08T00:00:00"/>
    <s v="rnavarrol"/>
    <s v="chetzel"/>
    <n v="1115.1199999999999"/>
    <s v="EDIA"/>
    <s v="C"/>
    <s v="Labor"/>
    <s v="TEC"/>
    <m/>
    <s v="BNL"/>
    <s v="PED"/>
    <s v="VAC"/>
    <x v="11"/>
    <s v="A.PP033"/>
    <s v="APP00070"/>
    <m/>
    <m/>
    <m/>
    <m/>
    <m/>
    <n v="1115.1199999999999"/>
    <m/>
    <m/>
    <m/>
    <m/>
    <m/>
    <m/>
    <m/>
    <m/>
    <m/>
    <m/>
    <m/>
    <x v="0"/>
    <x v="0"/>
    <m/>
  </r>
  <r>
    <s v=""/>
    <s v=" EJ_0203_1105"/>
    <s v="RCS Arc Chambers - Complete Preliminary Drawings"/>
    <s v="6.03.02.04.01"/>
    <x v="1"/>
    <d v="2023-02-13T00:00:00"/>
    <d v="2023-05-08T00:00:00"/>
    <s v="rnavarrol"/>
    <s v="chetzel"/>
    <n v="4619.8"/>
    <s v="EDIA"/>
    <s v="C"/>
    <s v="Labor"/>
    <s v="TEC"/>
    <m/>
    <s v="BNL"/>
    <s v="PED"/>
    <s v="VAC"/>
    <x v="11"/>
    <s v="A.PP033"/>
    <s v="APP00070"/>
    <m/>
    <m/>
    <m/>
    <m/>
    <m/>
    <n v="4619.8"/>
    <m/>
    <m/>
    <m/>
    <m/>
    <m/>
    <m/>
    <m/>
    <m/>
    <m/>
    <m/>
    <m/>
    <x v="0"/>
    <x v="0"/>
    <m/>
  </r>
  <r>
    <s v=""/>
    <s v=" EJ_0203_1105"/>
    <s v="RCS Arc Chambers - Complete Preliminary Drawings"/>
    <s v="6.03.02.04.01"/>
    <x v="1"/>
    <d v="2023-02-13T00:00:00"/>
    <d v="2023-05-08T00:00:00"/>
    <s v="rnavarrol"/>
    <s v="chetzel"/>
    <n v="4619.8"/>
    <s v="EDIA"/>
    <s v="C"/>
    <s v="Labor"/>
    <s v="TEC"/>
    <m/>
    <s v="BNL"/>
    <s v="PED"/>
    <s v="VAC"/>
    <x v="11"/>
    <s v="A.PP033"/>
    <s v="APP00070"/>
    <m/>
    <m/>
    <m/>
    <m/>
    <m/>
    <n v="4619.8"/>
    <m/>
    <m/>
    <m/>
    <m/>
    <m/>
    <m/>
    <m/>
    <m/>
    <m/>
    <m/>
    <m/>
    <x v="0"/>
    <x v="0"/>
    <m/>
  </r>
  <r>
    <s v=""/>
    <s v=" EJ_0203_1141"/>
    <s v="RCS Arc Chambers - Finalize Requirements"/>
    <s v="6.03.02.04.01"/>
    <x v="1"/>
    <d v="2023-09-26T00:00:00"/>
    <d v="2023-11-07T00:00:00"/>
    <s v="rnavarrol"/>
    <s v="chetzel"/>
    <n v="4976.4799999999996"/>
    <s v="EDIA"/>
    <s v="C"/>
    <s v="Labor"/>
    <s v="TEC"/>
    <m/>
    <s v="BNL"/>
    <s v="PED"/>
    <s v="VAC"/>
    <x v="6"/>
    <s v="A.PP033"/>
    <s v="APP00070"/>
    <m/>
    <m/>
    <m/>
    <m/>
    <m/>
    <n v="663.53"/>
    <n v="4312.95"/>
    <m/>
    <m/>
    <m/>
    <m/>
    <m/>
    <m/>
    <m/>
    <m/>
    <m/>
    <m/>
    <x v="0"/>
    <x v="0"/>
    <m/>
  </r>
  <r>
    <s v=""/>
    <s v=" EJ_0203_1141"/>
    <s v="RCS Arc Chambers - Finalize Requirements"/>
    <s v="6.03.02.04.01"/>
    <x v="1"/>
    <d v="2023-09-26T00:00:00"/>
    <d v="2023-11-07T00:00:00"/>
    <s v="rnavarrol"/>
    <s v="chetzel"/>
    <n v="26261.7"/>
    <s v="EDIA"/>
    <s v="C"/>
    <s v="Labor"/>
    <s v="TEC"/>
    <m/>
    <s v="BNL"/>
    <s v="PED"/>
    <s v="VAC"/>
    <x v="6"/>
    <s v="A.PP033"/>
    <s v="APP00070"/>
    <m/>
    <m/>
    <m/>
    <m/>
    <m/>
    <n v="3501.56"/>
    <n v="22760.14"/>
    <m/>
    <m/>
    <m/>
    <m/>
    <m/>
    <m/>
    <m/>
    <m/>
    <m/>
    <m/>
    <x v="0"/>
    <x v="0"/>
    <m/>
  </r>
  <r>
    <s v=""/>
    <s v=" EJ_0203_1141"/>
    <s v="RCS Arc Chambers - Finalize Requirements"/>
    <s v="6.03.02.04.01"/>
    <x v="1"/>
    <d v="2023-09-26T00:00:00"/>
    <d v="2023-11-07T00:00:00"/>
    <s v="rnavarrol"/>
    <s v="chetzel"/>
    <n v="6565.43"/>
    <s v="EDIA"/>
    <s v="C"/>
    <s v="Labor"/>
    <s v="TEC"/>
    <m/>
    <s v="BNL"/>
    <s v="PED"/>
    <s v="VAC"/>
    <x v="6"/>
    <s v="A.PP033"/>
    <s v="APP00070"/>
    <m/>
    <m/>
    <m/>
    <m/>
    <m/>
    <n v="875.39"/>
    <n v="5690.04"/>
    <m/>
    <m/>
    <m/>
    <m/>
    <m/>
    <m/>
    <m/>
    <m/>
    <m/>
    <m/>
    <x v="0"/>
    <x v="0"/>
    <m/>
  </r>
  <r>
    <s v=""/>
    <s v=" EJ_0203_4666"/>
    <s v="RCS Bellows - Finalize Requirements"/>
    <s v="6.03.02.04.01"/>
    <x v="0"/>
    <d v="2024-07-01T00:00:00"/>
    <d v="2024-07-29T00:00:00"/>
    <s v="rnavarrol"/>
    <s v="chetzel"/>
    <n v="9748.09"/>
    <s v="EDIA"/>
    <s v="C"/>
    <s v="Labor"/>
    <s v="TEC"/>
    <m/>
    <s v="BNL"/>
    <s v="PED"/>
    <s v="VAC"/>
    <x v="6"/>
    <s v="A.PP033"/>
    <s v="APP00070"/>
    <m/>
    <m/>
    <m/>
    <m/>
    <m/>
    <m/>
    <n v="9748.09"/>
    <m/>
    <m/>
    <m/>
    <m/>
    <m/>
    <m/>
    <m/>
    <m/>
    <m/>
    <m/>
    <x v="0"/>
    <x v="0"/>
    <m/>
  </r>
  <r>
    <s v=""/>
    <s v=" EJ_0203_4666"/>
    <s v="RCS Bellows - Finalize Requirements"/>
    <s v="6.03.02.04.01"/>
    <x v="0"/>
    <d v="2024-07-01T00:00:00"/>
    <d v="2024-07-29T00:00:00"/>
    <s v="rnavarrol"/>
    <s v="chetzel"/>
    <n v="1648.79"/>
    <s v="EDIA"/>
    <s v="C"/>
    <s v="Labor"/>
    <s v="TEC"/>
    <m/>
    <s v="BNL"/>
    <s v="PED"/>
    <s v="VAC"/>
    <x v="6"/>
    <s v="A.PP033"/>
    <s v="APP00070"/>
    <m/>
    <m/>
    <m/>
    <m/>
    <m/>
    <m/>
    <n v="1648.79"/>
    <m/>
    <m/>
    <m/>
    <m/>
    <m/>
    <m/>
    <m/>
    <m/>
    <m/>
    <m/>
    <x v="0"/>
    <x v="0"/>
    <m/>
  </r>
  <r>
    <s v=""/>
    <s v=" EJ_0203_4666"/>
    <s v="RCS Bellows - Finalize Requirements"/>
    <s v="6.03.02.04.01"/>
    <x v="0"/>
    <d v="2024-07-01T00:00:00"/>
    <d v="2024-07-29T00:00:00"/>
    <s v="rnavarrol"/>
    <s v="chetzel"/>
    <n v="6430.28"/>
    <s v="EDIA"/>
    <s v="C"/>
    <s v="Labor"/>
    <s v="TEC"/>
    <m/>
    <s v="BNL"/>
    <s v="PED"/>
    <s v="VAC"/>
    <x v="6"/>
    <s v="A.PP033"/>
    <s v="APP00070"/>
    <m/>
    <m/>
    <m/>
    <m/>
    <m/>
    <m/>
    <n v="6430.28"/>
    <m/>
    <m/>
    <m/>
    <m/>
    <m/>
    <m/>
    <m/>
    <m/>
    <m/>
    <m/>
    <x v="0"/>
    <x v="0"/>
    <m/>
  </r>
  <r>
    <s v=""/>
    <s v=" EJ_0203_4666"/>
    <s v="RCS Bellows - Finalize Requirements"/>
    <s v="6.03.02.04.01"/>
    <x v="0"/>
    <d v="2024-07-01T00:00:00"/>
    <d v="2024-07-29T00:00:00"/>
    <s v="rnavarrol"/>
    <s v="chetzel"/>
    <n v="5441.01"/>
    <s v="EDIA"/>
    <s v="C"/>
    <s v="Labor"/>
    <s v="TEC"/>
    <m/>
    <s v="BNL"/>
    <s v="PED"/>
    <s v="VAC"/>
    <x v="6"/>
    <s v="A.PP033"/>
    <s v="APP00070"/>
    <m/>
    <m/>
    <m/>
    <m/>
    <m/>
    <m/>
    <n v="5441.01"/>
    <m/>
    <m/>
    <m/>
    <m/>
    <m/>
    <m/>
    <m/>
    <m/>
    <m/>
    <m/>
    <x v="0"/>
    <x v="0"/>
    <m/>
  </r>
  <r>
    <s v=""/>
    <s v=" EJ_0203_4666"/>
    <s v="RCS Bellows - Finalize Requirements"/>
    <s v="6.03.02.04.01"/>
    <x v="0"/>
    <d v="2024-07-01T00:00:00"/>
    <d v="2024-07-29T00:00:00"/>
    <s v="rnavarrol"/>
    <s v="chetzel"/>
    <n v="652.39"/>
    <s v="EDIA"/>
    <s v="C"/>
    <s v="Labor"/>
    <s v="TEC"/>
    <m/>
    <s v="BNL"/>
    <s v="PED"/>
    <s v="VAC"/>
    <x v="6"/>
    <s v="A.PP033"/>
    <s v="APP00070"/>
    <m/>
    <m/>
    <m/>
    <m/>
    <m/>
    <m/>
    <n v="652.39"/>
    <m/>
    <m/>
    <m/>
    <m/>
    <m/>
    <m/>
    <m/>
    <m/>
    <m/>
    <m/>
    <x v="0"/>
    <x v="0"/>
    <m/>
  </r>
  <r>
    <s v=""/>
    <s v=" EJ_0203_1143"/>
    <s v="RCS Arc Chambers - Draft SOW/SPECS"/>
    <s v="6.03.02.04.01"/>
    <x v="0"/>
    <d v="2023-11-08T00:00:00"/>
    <d v="2024-01-09T00:00:00"/>
    <s v="rnavarrol"/>
    <s v="chetzel"/>
    <n v="18496.37"/>
    <s v="EDIA"/>
    <s v="C"/>
    <s v="Labor"/>
    <s v="TEC"/>
    <m/>
    <s v="BNL"/>
    <s v="PED"/>
    <s v="VAC"/>
    <x v="10"/>
    <s v="A.PP033"/>
    <s v="APP00070"/>
    <m/>
    <m/>
    <m/>
    <m/>
    <m/>
    <m/>
    <n v="18496.37"/>
    <m/>
    <m/>
    <m/>
    <m/>
    <m/>
    <m/>
    <m/>
    <m/>
    <m/>
    <m/>
    <x v="0"/>
    <x v="0"/>
    <m/>
  </r>
  <r>
    <s v=""/>
    <s v=" EJ_0203_1143"/>
    <s v="RCS Arc Chambers - Draft SOW/SPECS"/>
    <s v="6.03.02.04.01"/>
    <x v="0"/>
    <d v="2023-11-08T00:00:00"/>
    <d v="2024-01-09T00:00:00"/>
    <s v="rnavarrol"/>
    <s v="chetzel"/>
    <n v="2967.82"/>
    <s v="EDIA"/>
    <s v="C"/>
    <s v="Labor"/>
    <s v="TEC"/>
    <m/>
    <s v="BNL"/>
    <s v="PED"/>
    <s v="VAC"/>
    <x v="10"/>
    <s v="A.PP033"/>
    <s v="APP00070"/>
    <m/>
    <m/>
    <m/>
    <m/>
    <m/>
    <m/>
    <n v="2967.82"/>
    <m/>
    <m/>
    <m/>
    <m/>
    <m/>
    <m/>
    <m/>
    <m/>
    <m/>
    <m/>
    <x v="0"/>
    <x v="0"/>
    <m/>
  </r>
  <r>
    <s v=""/>
    <s v=" EJ_0203_1143"/>
    <s v="RCS Arc Chambers - Draft SOW/SPECS"/>
    <s v="6.03.02.04.01"/>
    <x v="0"/>
    <d v="2023-11-08T00:00:00"/>
    <d v="2024-01-09T00:00:00"/>
    <s v="rnavarrol"/>
    <s v="chetzel"/>
    <n v="12036.17"/>
    <s v="EDIA"/>
    <s v="C"/>
    <s v="Labor"/>
    <s v="TEC"/>
    <m/>
    <s v="BNL"/>
    <s v="PED"/>
    <s v="VAC"/>
    <x v="10"/>
    <s v="A.PP033"/>
    <s v="APP00070"/>
    <m/>
    <m/>
    <m/>
    <m/>
    <m/>
    <m/>
    <n v="12036.17"/>
    <m/>
    <m/>
    <m/>
    <m/>
    <m/>
    <m/>
    <m/>
    <m/>
    <m/>
    <m/>
    <x v="0"/>
    <x v="0"/>
    <m/>
  </r>
  <r>
    <s v=""/>
    <s v=" EJ_0203_1143"/>
    <s v="RCS Arc Chambers - Draft SOW/SPECS"/>
    <s v="6.03.02.04.01"/>
    <x v="0"/>
    <d v="2023-11-08T00:00:00"/>
    <d v="2024-01-09T00:00:00"/>
    <s v="rnavarrol"/>
    <s v="chetzel"/>
    <n v="10057.620000000001"/>
    <s v="EDIA"/>
    <s v="C"/>
    <s v="Labor"/>
    <s v="TEC"/>
    <m/>
    <s v="BNL"/>
    <s v="PED"/>
    <s v="VAC"/>
    <x v="10"/>
    <s v="A.PP033"/>
    <s v="APP00070"/>
    <m/>
    <m/>
    <m/>
    <m/>
    <m/>
    <m/>
    <n v="10057.620000000001"/>
    <m/>
    <m/>
    <m/>
    <m/>
    <m/>
    <m/>
    <m/>
    <m/>
    <m/>
    <m/>
    <x v="0"/>
    <x v="0"/>
    <m/>
  </r>
  <r>
    <s v=""/>
    <s v=" EJ_0203_1143"/>
    <s v="RCS Arc Chambers - Draft SOW/SPECS"/>
    <s v="6.03.02.04.01"/>
    <x v="0"/>
    <d v="2023-11-08T00:00:00"/>
    <d v="2024-01-09T00:00:00"/>
    <s v="rnavarrol"/>
    <s v="chetzel"/>
    <n v="1304.77"/>
    <s v="EDIA"/>
    <s v="C"/>
    <s v="Labor"/>
    <s v="TEC"/>
    <m/>
    <s v="BNL"/>
    <s v="PED"/>
    <s v="VAC"/>
    <x v="10"/>
    <s v="A.PP033"/>
    <s v="APP00070"/>
    <m/>
    <m/>
    <m/>
    <m/>
    <m/>
    <m/>
    <n v="1304.77"/>
    <m/>
    <m/>
    <m/>
    <m/>
    <m/>
    <m/>
    <m/>
    <m/>
    <m/>
    <m/>
    <x v="0"/>
    <x v="0"/>
    <m/>
  </r>
  <r>
    <s v=""/>
    <s v=" EJ_0203_4665"/>
    <s v="RCS Bellows - Draft SOW/SPECS"/>
    <s v="6.03.02.04.01"/>
    <x v="0"/>
    <d v="2024-05-03T00:00:00"/>
    <d v="2024-05-31T00:00:00"/>
    <s v="rnavarrol"/>
    <s v="chetzel"/>
    <n v="4999.0200000000004"/>
    <s v="EDIA"/>
    <s v="C"/>
    <s v="Labor"/>
    <s v="TEC"/>
    <m/>
    <s v="BNL"/>
    <s v="PED"/>
    <s v="VAC"/>
    <x v="10"/>
    <s v="A.PP033"/>
    <s v="APP00070"/>
    <m/>
    <m/>
    <m/>
    <m/>
    <m/>
    <m/>
    <n v="4999.0200000000004"/>
    <m/>
    <m/>
    <m/>
    <m/>
    <m/>
    <m/>
    <m/>
    <m/>
    <m/>
    <m/>
    <x v="0"/>
    <x v="0"/>
    <m/>
  </r>
  <r>
    <s v=""/>
    <s v=" EJ_0203_4665"/>
    <s v="RCS Bellows - Draft SOW/SPECS"/>
    <s v="6.03.02.04.01"/>
    <x v="0"/>
    <d v="2024-05-03T00:00:00"/>
    <d v="2024-05-31T00:00:00"/>
    <s v="rnavarrol"/>
    <s v="chetzel"/>
    <n v="13190.32"/>
    <s v="EDIA"/>
    <s v="C"/>
    <s v="Labor"/>
    <s v="TEC"/>
    <m/>
    <s v="BNL"/>
    <s v="PED"/>
    <s v="VAC"/>
    <x v="10"/>
    <s v="A.PP033"/>
    <s v="APP00070"/>
    <m/>
    <m/>
    <m/>
    <m/>
    <m/>
    <m/>
    <n v="13190.32"/>
    <m/>
    <m/>
    <m/>
    <m/>
    <m/>
    <m/>
    <m/>
    <m/>
    <m/>
    <m/>
    <x v="0"/>
    <x v="0"/>
    <m/>
  </r>
  <r>
    <s v=""/>
    <s v=" EJ_0203_4665"/>
    <s v="RCS Bellows - Draft SOW/SPECS"/>
    <s v="6.03.02.04.01"/>
    <x v="0"/>
    <d v="2024-05-03T00:00:00"/>
    <d v="2024-05-31T00:00:00"/>
    <s v="rnavarrol"/>
    <s v="chetzel"/>
    <n v="3297.58"/>
    <s v="EDIA"/>
    <s v="C"/>
    <s v="Labor"/>
    <s v="TEC"/>
    <m/>
    <s v="BNL"/>
    <s v="PED"/>
    <s v="VAC"/>
    <x v="10"/>
    <s v="A.PP033"/>
    <s v="APP00070"/>
    <m/>
    <m/>
    <m/>
    <m/>
    <m/>
    <m/>
    <n v="3297.58"/>
    <m/>
    <m/>
    <m/>
    <m/>
    <m/>
    <m/>
    <m/>
    <m/>
    <m/>
    <m/>
    <x v="0"/>
    <x v="0"/>
    <m/>
  </r>
  <r>
    <s v=""/>
    <s v=" EJ_0203_1145"/>
    <s v="RCS Arc Chambers - Update Drawings"/>
    <s v="6.03.02.04.01"/>
    <x v="0"/>
    <d v="2023-11-08T00:00:00"/>
    <d v="2024-01-09T00:00:00"/>
    <s v="rnavarrol"/>
    <s v="chetzel"/>
    <n v="14622.13"/>
    <s v="EDIA"/>
    <s v="C"/>
    <s v="Labor"/>
    <s v="TEC"/>
    <m/>
    <s v="BNL"/>
    <s v="PED"/>
    <s v="VAC"/>
    <x v="6"/>
    <s v="A.PP033"/>
    <s v="APP00070"/>
    <m/>
    <m/>
    <m/>
    <m/>
    <m/>
    <m/>
    <n v="14622.13"/>
    <m/>
    <m/>
    <m/>
    <m/>
    <m/>
    <m/>
    <m/>
    <m/>
    <m/>
    <m/>
    <x v="0"/>
    <x v="0"/>
    <m/>
  </r>
  <r>
    <s v=""/>
    <s v=" EJ_0203_1145"/>
    <s v="RCS Arc Chambers - Update Drawings"/>
    <s v="6.03.02.04.01"/>
    <x v="0"/>
    <d v="2023-11-08T00:00:00"/>
    <d v="2024-01-09T00:00:00"/>
    <s v="rnavarrol"/>
    <s v="chetzel"/>
    <n v="2473.19"/>
    <s v="EDIA"/>
    <s v="C"/>
    <s v="Labor"/>
    <s v="TEC"/>
    <m/>
    <s v="BNL"/>
    <s v="PED"/>
    <s v="VAC"/>
    <x v="6"/>
    <s v="A.PP033"/>
    <s v="APP00070"/>
    <m/>
    <m/>
    <m/>
    <m/>
    <m/>
    <m/>
    <n v="2473.19"/>
    <m/>
    <m/>
    <m/>
    <m/>
    <m/>
    <m/>
    <m/>
    <m/>
    <m/>
    <m/>
    <x v="0"/>
    <x v="0"/>
    <m/>
  </r>
  <r>
    <s v=""/>
    <s v=" EJ_0203_1145"/>
    <s v="RCS Arc Chambers - Update Drawings"/>
    <s v="6.03.02.04.01"/>
    <x v="0"/>
    <d v="2023-11-08T00:00:00"/>
    <d v="2024-01-09T00:00:00"/>
    <s v="rnavarrol"/>
    <s v="chetzel"/>
    <n v="9562.98"/>
    <s v="EDIA"/>
    <s v="C"/>
    <s v="Labor"/>
    <s v="TEC"/>
    <m/>
    <s v="BNL"/>
    <s v="PED"/>
    <s v="VAC"/>
    <x v="6"/>
    <s v="A.PP033"/>
    <s v="APP00070"/>
    <m/>
    <m/>
    <m/>
    <m/>
    <m/>
    <m/>
    <n v="9562.98"/>
    <m/>
    <m/>
    <m/>
    <m/>
    <m/>
    <m/>
    <m/>
    <m/>
    <m/>
    <m/>
    <x v="0"/>
    <x v="0"/>
    <m/>
  </r>
  <r>
    <s v=""/>
    <s v=" EJ_0203_1145"/>
    <s v="RCS Arc Chambers - Update Drawings"/>
    <s v="6.03.02.04.01"/>
    <x v="0"/>
    <d v="2023-11-08T00:00:00"/>
    <d v="2024-01-09T00:00:00"/>
    <s v="rnavarrol"/>
    <s v="chetzel"/>
    <n v="8079.07"/>
    <s v="EDIA"/>
    <s v="C"/>
    <s v="Labor"/>
    <s v="TEC"/>
    <m/>
    <s v="BNL"/>
    <s v="PED"/>
    <s v="VAC"/>
    <x v="6"/>
    <s v="A.PP033"/>
    <s v="APP00070"/>
    <m/>
    <m/>
    <m/>
    <m/>
    <m/>
    <m/>
    <n v="8079.07"/>
    <m/>
    <m/>
    <m/>
    <m/>
    <m/>
    <m/>
    <m/>
    <m/>
    <m/>
    <m/>
    <x v="0"/>
    <x v="0"/>
    <m/>
  </r>
  <r>
    <s v=""/>
    <s v=" EJ_0203_1145"/>
    <s v="RCS Arc Chambers - Update Drawings"/>
    <s v="6.03.02.04.01"/>
    <x v="0"/>
    <d v="2023-11-08T00:00:00"/>
    <d v="2024-01-09T00:00:00"/>
    <s v="rnavarrol"/>
    <s v="chetzel"/>
    <n v="1087.31"/>
    <s v="EDIA"/>
    <s v="C"/>
    <s v="Labor"/>
    <s v="TEC"/>
    <m/>
    <s v="BNL"/>
    <s v="PED"/>
    <s v="VAC"/>
    <x v="6"/>
    <s v="A.PP033"/>
    <s v="APP00070"/>
    <m/>
    <m/>
    <m/>
    <m/>
    <m/>
    <m/>
    <n v="1087.31"/>
    <m/>
    <m/>
    <m/>
    <m/>
    <m/>
    <m/>
    <m/>
    <m/>
    <m/>
    <m/>
    <x v="0"/>
    <x v="0"/>
    <m/>
  </r>
  <r>
    <s v=""/>
    <s v=" EJ_0203_4667"/>
    <s v="RCS Straight Section Chambers and Bellows - Finalize SOW/SPECS"/>
    <s v="6.03.02.04.01"/>
    <x v="0"/>
    <d v="2025-01-22T00:00:00"/>
    <d v="2025-02-19T00:00:00"/>
    <s v="rnavarrol"/>
    <s v="chetzel"/>
    <n v="13651.99"/>
    <s v="EDIA"/>
    <s v="C"/>
    <s v="Labor"/>
    <s v="TEC"/>
    <m/>
    <s v="BNL"/>
    <s v="PED"/>
    <s v="VAC"/>
    <x v="10"/>
    <s v="A.PP033"/>
    <s v="APP00070"/>
    <m/>
    <m/>
    <m/>
    <m/>
    <m/>
    <m/>
    <m/>
    <n v="13651.99"/>
    <m/>
    <m/>
    <m/>
    <m/>
    <m/>
    <m/>
    <m/>
    <m/>
    <m/>
    <x v="0"/>
    <x v="0"/>
    <m/>
  </r>
  <r>
    <s v=""/>
    <s v=" EJ_0203_4667"/>
    <s v="RCS Straight Section Chambers and Bellows - Finalize SOW/SPECS"/>
    <s v="6.03.02.04.01"/>
    <x v="0"/>
    <d v="2025-01-22T00:00:00"/>
    <d v="2025-02-19T00:00:00"/>
    <s v="rnavarrol"/>
    <s v="chetzel"/>
    <n v="3413"/>
    <s v="EDIA"/>
    <s v="C"/>
    <s v="Labor"/>
    <s v="TEC"/>
    <m/>
    <s v="BNL"/>
    <s v="PED"/>
    <s v="VAC"/>
    <x v="10"/>
    <s v="A.PP033"/>
    <s v="APP00070"/>
    <m/>
    <m/>
    <m/>
    <m/>
    <m/>
    <m/>
    <m/>
    <n v="3413"/>
    <m/>
    <m/>
    <m/>
    <m/>
    <m/>
    <m/>
    <m/>
    <m/>
    <m/>
    <x v="0"/>
    <x v="0"/>
    <m/>
  </r>
  <r>
    <s v=""/>
    <s v=" EJ_0203_4668"/>
    <s v="RCS Straight Section Chambers and Bellows - Document Approvals"/>
    <s v="6.03.02.04.01"/>
    <x v="0"/>
    <d v="2025-02-20T00:00:00"/>
    <d v="2025-03-19T00:00:00"/>
    <s v="rnavarrol"/>
    <s v="chetzel"/>
    <n v="5173.99"/>
    <s v="EDIA"/>
    <s v="C"/>
    <s v="Labor"/>
    <s v="TEC"/>
    <m/>
    <s v="BNL"/>
    <s v="PED"/>
    <s v="VAC"/>
    <x v="6"/>
    <s v="A.PP033"/>
    <s v="APP00070"/>
    <m/>
    <m/>
    <m/>
    <m/>
    <m/>
    <m/>
    <m/>
    <n v="5173.99"/>
    <m/>
    <m/>
    <m/>
    <m/>
    <m/>
    <m/>
    <m/>
    <m/>
    <m/>
    <x v="0"/>
    <x v="0"/>
    <m/>
  </r>
  <r>
    <s v=""/>
    <s v=" EJ_0203_4668"/>
    <s v="RCS Straight Section Chambers and Bellows - Document Approvals"/>
    <s v="6.03.02.04.01"/>
    <x v="0"/>
    <d v="2025-02-20T00:00:00"/>
    <d v="2025-03-19T00:00:00"/>
    <s v="rnavarrol"/>
    <s v="chetzel"/>
    <n v="13651.99"/>
    <s v="EDIA"/>
    <s v="C"/>
    <s v="Labor"/>
    <s v="TEC"/>
    <m/>
    <s v="BNL"/>
    <s v="PED"/>
    <s v="VAC"/>
    <x v="6"/>
    <s v="A.PP033"/>
    <s v="APP00070"/>
    <m/>
    <m/>
    <m/>
    <m/>
    <m/>
    <m/>
    <m/>
    <n v="13651.99"/>
    <m/>
    <m/>
    <m/>
    <m/>
    <m/>
    <m/>
    <m/>
    <m/>
    <m/>
    <x v="0"/>
    <x v="0"/>
    <m/>
  </r>
  <r>
    <s v=""/>
    <s v=" EJ_0203_4668"/>
    <s v="RCS Straight Section Chambers and Bellows - Document Approvals"/>
    <s v="6.03.02.04.01"/>
    <x v="0"/>
    <d v="2025-02-20T00:00:00"/>
    <d v="2025-03-19T00:00:00"/>
    <s v="rnavarrol"/>
    <s v="chetzel"/>
    <n v="3413"/>
    <s v="EDIA"/>
    <s v="C"/>
    <s v="Labor"/>
    <s v="TEC"/>
    <m/>
    <s v="BNL"/>
    <s v="PED"/>
    <s v="VAC"/>
    <x v="6"/>
    <s v="A.PP033"/>
    <s v="APP00070"/>
    <m/>
    <m/>
    <m/>
    <m/>
    <m/>
    <m/>
    <m/>
    <n v="3413"/>
    <m/>
    <m/>
    <m/>
    <m/>
    <m/>
    <m/>
    <m/>
    <m/>
    <m/>
    <x v="0"/>
    <x v="0"/>
    <m/>
  </r>
  <r>
    <s v=""/>
    <s v=" EJ_0203_1504"/>
    <s v="RCS Vacuum Valves - Finalize Requirements"/>
    <s v="6.03.02.04.02"/>
    <x v="0"/>
    <d v="2024-05-13T00:00:00"/>
    <d v="2024-06-10T00:00:00"/>
    <s v="rnavarrol"/>
    <s v="chetzel"/>
    <n v="6595.16"/>
    <s v="EDIA"/>
    <s v="C"/>
    <s v="Labor"/>
    <s v="TEC"/>
    <m/>
    <s v="BNL"/>
    <s v="PED"/>
    <s v="VAC"/>
    <x v="6"/>
    <s v="S.P078"/>
    <s v="APP00006"/>
    <m/>
    <m/>
    <m/>
    <m/>
    <m/>
    <m/>
    <n v="6595.16"/>
    <m/>
    <m/>
    <m/>
    <m/>
    <m/>
    <m/>
    <m/>
    <m/>
    <m/>
    <m/>
    <x v="0"/>
    <x v="0"/>
    <m/>
  </r>
  <r>
    <s v=""/>
    <s v=" EJ_0203_1504"/>
    <s v="RCS Vacuum Valves - Finalize Requirements"/>
    <s v="6.03.02.04.02"/>
    <x v="0"/>
    <d v="2024-05-13T00:00:00"/>
    <d v="2024-06-10T00:00:00"/>
    <s v="rnavarrol"/>
    <s v="chetzel"/>
    <n v="3297.58"/>
    <s v="EDIA"/>
    <s v="C"/>
    <s v="Labor"/>
    <s v="TEC"/>
    <m/>
    <s v="BNL"/>
    <s v="PED"/>
    <s v="VAC"/>
    <x v="6"/>
    <s v="S.P078"/>
    <s v="APP00006"/>
    <m/>
    <m/>
    <m/>
    <m/>
    <m/>
    <m/>
    <n v="3297.58"/>
    <m/>
    <m/>
    <m/>
    <m/>
    <m/>
    <m/>
    <m/>
    <m/>
    <m/>
    <m/>
    <x v="0"/>
    <x v="0"/>
    <m/>
  </r>
  <r>
    <s v=""/>
    <s v=" EJ_0203_1502"/>
    <s v="RCS Vacuum Valves - Draft SOW/SPECS"/>
    <s v="6.03.02.04.02"/>
    <x v="0"/>
    <d v="2024-04-01T00:00:00"/>
    <d v="2024-04-26T00:00:00"/>
    <s v="rnavarrol"/>
    <s v="chetzel"/>
    <n v="6595.16"/>
    <s v="EDIA"/>
    <s v="C"/>
    <s v="Labor"/>
    <s v="TEC"/>
    <m/>
    <s v="BNL"/>
    <s v="PED"/>
    <s v="VAC"/>
    <x v="10"/>
    <s v="S.P078"/>
    <s v="APP00006"/>
    <m/>
    <m/>
    <m/>
    <m/>
    <m/>
    <m/>
    <n v="6595.16"/>
    <m/>
    <m/>
    <m/>
    <m/>
    <m/>
    <m/>
    <m/>
    <m/>
    <m/>
    <m/>
    <x v="0"/>
    <x v="0"/>
    <m/>
  </r>
  <r>
    <s v=""/>
    <s v=" EJ_0203_1503"/>
    <s v="RCS Vacuum Valves - Develop Required Drawings"/>
    <s v="6.03.02.04.02"/>
    <x v="0"/>
    <d v="2024-04-29T00:00:00"/>
    <d v="2024-05-10T00:00:00"/>
    <s v="rnavarrol"/>
    <s v="chetzel"/>
    <n v="4999.0200000000004"/>
    <s v="EDIA"/>
    <s v="C"/>
    <s v="Labor"/>
    <s v="TEC"/>
    <m/>
    <s v="BNL"/>
    <s v="PED"/>
    <s v="VAC"/>
    <x v="6"/>
    <s v="S.P078"/>
    <s v="APP00006"/>
    <m/>
    <m/>
    <m/>
    <m/>
    <m/>
    <m/>
    <n v="4999.0200000000004"/>
    <m/>
    <m/>
    <m/>
    <m/>
    <m/>
    <m/>
    <m/>
    <m/>
    <m/>
    <m/>
    <x v="0"/>
    <x v="0"/>
    <m/>
  </r>
  <r>
    <s v=""/>
    <s v=" EJ_0203_1503"/>
    <s v="RCS Vacuum Valves - Develop Required Drawings"/>
    <s v="6.03.02.04.02"/>
    <x v="0"/>
    <d v="2024-04-29T00:00:00"/>
    <d v="2024-05-10T00:00:00"/>
    <s v="rnavarrol"/>
    <s v="chetzel"/>
    <n v="3297.58"/>
    <s v="EDIA"/>
    <s v="C"/>
    <s v="Labor"/>
    <s v="TEC"/>
    <m/>
    <s v="BNL"/>
    <s v="PED"/>
    <s v="VAC"/>
    <x v="6"/>
    <s v="S.P078"/>
    <s v="APP00006"/>
    <m/>
    <m/>
    <m/>
    <m/>
    <m/>
    <m/>
    <n v="3297.58"/>
    <m/>
    <m/>
    <m/>
    <m/>
    <m/>
    <m/>
    <m/>
    <m/>
    <m/>
    <m/>
    <x v="0"/>
    <x v="0"/>
    <m/>
  </r>
  <r>
    <s v=""/>
    <s v=" EJ_0203_1507"/>
    <s v="RCS Vacuum Valves - Finalize SOW/SPECS"/>
    <s v="6.03.02.04.02"/>
    <x v="0"/>
    <d v="2025-01-22T00:00:00"/>
    <d v="2025-02-04T00:00:00"/>
    <s v="rnavarrol"/>
    <s v="chetzel"/>
    <n v="3413"/>
    <s v="EDIA"/>
    <s v="C"/>
    <s v="Labor"/>
    <s v="TEC"/>
    <m/>
    <s v="BNL"/>
    <s v="PED"/>
    <s v="VAC"/>
    <x v="10"/>
    <s v="S.P078"/>
    <s v="APP00006"/>
    <m/>
    <m/>
    <m/>
    <m/>
    <m/>
    <m/>
    <m/>
    <n v="3413"/>
    <m/>
    <m/>
    <m/>
    <m/>
    <m/>
    <m/>
    <m/>
    <m/>
    <m/>
    <x v="0"/>
    <x v="0"/>
    <m/>
  </r>
  <r>
    <s v=""/>
    <s v=" EJ_0203_1508"/>
    <s v="RCS Vacuum Valves - Document Approvals"/>
    <s v="6.03.02.04.02"/>
    <x v="0"/>
    <d v="2025-02-05T00:00:00"/>
    <d v="2025-03-05T00:00:00"/>
    <s v="rnavarrol"/>
    <s v="chetzel"/>
    <n v="2586.9899999999998"/>
    <s v="EDIA"/>
    <s v="C"/>
    <s v="Labor"/>
    <s v="TEC"/>
    <m/>
    <s v="BNL"/>
    <s v="PED"/>
    <s v="VAC"/>
    <x v="10"/>
    <s v="S.P078"/>
    <s v="APP00006"/>
    <m/>
    <m/>
    <m/>
    <m/>
    <m/>
    <m/>
    <m/>
    <n v="2586.9899999999998"/>
    <m/>
    <m/>
    <m/>
    <m/>
    <m/>
    <m/>
    <m/>
    <m/>
    <m/>
    <x v="0"/>
    <x v="0"/>
    <m/>
  </r>
  <r>
    <s v=""/>
    <s v=" EJ_0203_1508"/>
    <s v="RCS Vacuum Valves - Document Approvals"/>
    <s v="6.03.02.04.02"/>
    <x v="0"/>
    <d v="2025-02-05T00:00:00"/>
    <d v="2025-03-05T00:00:00"/>
    <s v="rnavarrol"/>
    <s v="chetzel"/>
    <n v="3413"/>
    <s v="EDIA"/>
    <s v="C"/>
    <s v="Labor"/>
    <s v="TEC"/>
    <m/>
    <s v="BNL"/>
    <s v="PED"/>
    <s v="VAC"/>
    <x v="10"/>
    <s v="S.P078"/>
    <s v="APP00006"/>
    <m/>
    <m/>
    <m/>
    <m/>
    <m/>
    <m/>
    <m/>
    <n v="3413"/>
    <m/>
    <m/>
    <m/>
    <m/>
    <m/>
    <m/>
    <m/>
    <m/>
    <m/>
    <x v="0"/>
    <x v="0"/>
    <m/>
  </r>
  <r>
    <s v=""/>
    <s v=" EJ_0203_2041"/>
    <s v="RCS Vacuum Pumps - Finalize Requirements"/>
    <s v="6.03.02.04.03"/>
    <x v="0"/>
    <d v="2024-07-26T00:00:00"/>
    <d v="2024-09-27T00:00:00"/>
    <s v="rnavarrol"/>
    <s v="chetzel"/>
    <n v="13190.32"/>
    <s v="EDIA"/>
    <s v="C"/>
    <s v="Labor"/>
    <s v="TEC"/>
    <m/>
    <s v="BNL"/>
    <s v="PED"/>
    <s v="VAC"/>
    <x v="6"/>
    <s v="A.PP004"/>
    <s v="APP00044"/>
    <m/>
    <m/>
    <m/>
    <m/>
    <m/>
    <m/>
    <n v="13190.32"/>
    <m/>
    <m/>
    <m/>
    <m/>
    <m/>
    <m/>
    <m/>
    <m/>
    <m/>
    <m/>
    <x v="0"/>
    <x v="0"/>
    <m/>
  </r>
  <r>
    <s v=""/>
    <s v=" EJ_0203_2042"/>
    <s v="RCS Vacuum Pumps - Draft SOW/SPECS"/>
    <s v="6.03.02.04.03"/>
    <x v="0"/>
    <d v="2024-09-30T00:00:00"/>
    <d v="2024-11-26T00:00:00"/>
    <s v="rnavarrol"/>
    <s v="chetzel"/>
    <n v="13640.44"/>
    <s v="EDIA"/>
    <s v="C"/>
    <s v="Labor"/>
    <s v="TEC"/>
    <m/>
    <s v="BNL"/>
    <s v="PED"/>
    <s v="VAC"/>
    <x v="10"/>
    <s v="A.PP004"/>
    <s v="APP00044"/>
    <m/>
    <m/>
    <m/>
    <m/>
    <m/>
    <m/>
    <n v="341.01"/>
    <n v="13299.43"/>
    <m/>
    <m/>
    <m/>
    <m/>
    <m/>
    <m/>
    <m/>
    <m/>
    <m/>
    <x v="0"/>
    <x v="0"/>
    <m/>
  </r>
  <r>
    <s v=""/>
    <s v=" EJ_0203_2042"/>
    <s v="RCS Vacuum Pumps - Draft SOW/SPECS"/>
    <s v="6.03.02.04.03"/>
    <x v="0"/>
    <d v="2024-09-30T00:00:00"/>
    <d v="2024-11-26T00:00:00"/>
    <s v="rnavarrol"/>
    <s v="chetzel"/>
    <n v="3410.11"/>
    <s v="EDIA"/>
    <s v="C"/>
    <s v="Labor"/>
    <s v="TEC"/>
    <m/>
    <s v="BNL"/>
    <s v="PED"/>
    <s v="VAC"/>
    <x v="10"/>
    <s v="A.PP004"/>
    <s v="APP00044"/>
    <m/>
    <m/>
    <m/>
    <m/>
    <m/>
    <m/>
    <n v="85.25"/>
    <n v="3324.86"/>
    <m/>
    <m/>
    <m/>
    <m/>
    <m/>
    <m/>
    <m/>
    <m/>
    <m/>
    <x v="0"/>
    <x v="0"/>
    <m/>
  </r>
  <r>
    <s v=""/>
    <s v=" EJ_0203_2043"/>
    <s v="RCS Vacuum Pumps - Develop Required Documentation"/>
    <s v="6.03.02.04.03"/>
    <x v="0"/>
    <d v="2024-11-27T00:00:00"/>
    <d v="2024-12-27T00:00:00"/>
    <s v="rnavarrol"/>
    <s v="chetzel"/>
    <n v="2586.9899999999998"/>
    <s v="EDIA"/>
    <s v="C"/>
    <s v="Labor"/>
    <s v="TEC"/>
    <m/>
    <s v="BNL"/>
    <s v="PED"/>
    <s v="VAC"/>
    <x v="6"/>
    <s v="A.PP004"/>
    <s v="APP00044"/>
    <m/>
    <m/>
    <m/>
    <m/>
    <m/>
    <m/>
    <m/>
    <n v="2586.9899999999998"/>
    <m/>
    <m/>
    <m/>
    <m/>
    <m/>
    <m/>
    <m/>
    <m/>
    <m/>
    <x v="0"/>
    <x v="0"/>
    <m/>
  </r>
  <r>
    <s v=""/>
    <s v=" EJ_0203_2043"/>
    <s v="RCS Vacuum Pumps - Develop Required Documentation"/>
    <s v="6.03.02.04.03"/>
    <x v="0"/>
    <d v="2024-11-27T00:00:00"/>
    <d v="2024-12-27T00:00:00"/>
    <s v="rnavarrol"/>
    <s v="chetzel"/>
    <n v="6825.99"/>
    <s v="EDIA"/>
    <s v="C"/>
    <s v="Labor"/>
    <s v="TEC"/>
    <m/>
    <s v="BNL"/>
    <s v="PED"/>
    <s v="VAC"/>
    <x v="6"/>
    <s v="A.PP004"/>
    <s v="APP00044"/>
    <m/>
    <m/>
    <m/>
    <m/>
    <m/>
    <m/>
    <m/>
    <n v="6825.99"/>
    <m/>
    <m/>
    <m/>
    <m/>
    <m/>
    <m/>
    <m/>
    <m/>
    <m/>
    <x v="0"/>
    <x v="0"/>
    <m/>
  </r>
  <r>
    <s v=""/>
    <s v=" EJ_0203_2044"/>
    <s v="RCS Vacuum Pumps - Finalize SOW/SPECS"/>
    <s v="6.03.02.04.03"/>
    <x v="0"/>
    <d v="2025-01-22T00:00:00"/>
    <d v="2025-02-19T00:00:00"/>
    <s v="rnavarrol"/>
    <s v="chetzel"/>
    <n v="6825.99"/>
    <s v="EDIA"/>
    <s v="C"/>
    <s v="Labor"/>
    <s v="TEC"/>
    <m/>
    <s v="BNL"/>
    <s v="PED"/>
    <s v="VAC"/>
    <x v="10"/>
    <s v="A.PP004"/>
    <s v="APP00044"/>
    <m/>
    <m/>
    <m/>
    <m/>
    <m/>
    <m/>
    <m/>
    <n v="6825.99"/>
    <m/>
    <m/>
    <m/>
    <m/>
    <m/>
    <m/>
    <m/>
    <m/>
    <m/>
    <x v="0"/>
    <x v="0"/>
    <m/>
  </r>
  <r>
    <s v=""/>
    <s v=" EJ_0203_2045"/>
    <s v="RCS Vacuum Pumps - Document Approvals"/>
    <s v="6.03.02.04.03"/>
    <x v="0"/>
    <d v="2025-02-20T00:00:00"/>
    <d v="2025-03-19T00:00:00"/>
    <s v="rnavarrol"/>
    <s v="chetzel"/>
    <n v="5173.99"/>
    <s v="EDIA"/>
    <s v="C"/>
    <s v="Labor"/>
    <s v="TEC"/>
    <m/>
    <s v="BNL"/>
    <s v="PED"/>
    <s v="VAC"/>
    <x v="10"/>
    <s v="A.PP004"/>
    <s v="APP00044"/>
    <m/>
    <m/>
    <m/>
    <m/>
    <m/>
    <m/>
    <m/>
    <n v="5173.99"/>
    <m/>
    <m/>
    <m/>
    <m/>
    <m/>
    <m/>
    <m/>
    <m/>
    <m/>
    <x v="0"/>
    <x v="0"/>
    <m/>
  </r>
  <r>
    <s v=""/>
    <s v=" EJ_0203_2045"/>
    <s v="RCS Vacuum Pumps - Document Approvals"/>
    <s v="6.03.02.04.03"/>
    <x v="0"/>
    <d v="2025-02-20T00:00:00"/>
    <d v="2025-03-19T00:00:00"/>
    <s v="rnavarrol"/>
    <s v="chetzel"/>
    <n v="6825.99"/>
    <s v="EDIA"/>
    <s v="C"/>
    <s v="Labor"/>
    <s v="TEC"/>
    <m/>
    <s v="BNL"/>
    <s v="PED"/>
    <s v="VAC"/>
    <x v="10"/>
    <s v="A.PP004"/>
    <s v="APP00044"/>
    <m/>
    <m/>
    <m/>
    <m/>
    <m/>
    <m/>
    <m/>
    <n v="6825.99"/>
    <m/>
    <m/>
    <m/>
    <m/>
    <m/>
    <m/>
    <m/>
    <m/>
    <m/>
    <x v="0"/>
    <x v="0"/>
    <m/>
  </r>
  <r>
    <s v=""/>
    <s v=" EJ_0203_1281"/>
    <s v="RCS Vacuum Monitoring and Controls - Develop Preliminary Design"/>
    <s v="6.03.02.04.04"/>
    <x v="0"/>
    <d v="2023-10-02T00:00:00"/>
    <d v="2023-11-30T00:00:00"/>
    <s v="rnavarrol"/>
    <s v="chetzel"/>
    <n v="9998.0400000000009"/>
    <s v="EDIA"/>
    <s v="C"/>
    <s v="Labor"/>
    <s v="TEC"/>
    <m/>
    <s v="BNL"/>
    <s v="PED"/>
    <s v="VAC"/>
    <x v="11"/>
    <s v="S.P067"/>
    <s v="APP00152"/>
    <m/>
    <m/>
    <m/>
    <m/>
    <m/>
    <m/>
    <n v="9998.0400000000009"/>
    <m/>
    <m/>
    <m/>
    <m/>
    <m/>
    <m/>
    <m/>
    <m/>
    <m/>
    <m/>
    <x v="0"/>
    <x v="0"/>
    <m/>
  </r>
  <r>
    <s v=""/>
    <s v=" EJ_0203_1281"/>
    <s v="RCS Vacuum Monitoring and Controls - Develop Preliminary Design"/>
    <s v="6.03.02.04.04"/>
    <x v="0"/>
    <d v="2023-10-02T00:00:00"/>
    <d v="2023-11-30T00:00:00"/>
    <s v="rnavarrol"/>
    <s v="chetzel"/>
    <n v="26380.65"/>
    <s v="EDIA"/>
    <s v="C"/>
    <s v="Labor"/>
    <s v="TEC"/>
    <m/>
    <s v="BNL"/>
    <s v="PED"/>
    <s v="VAC"/>
    <x v="11"/>
    <s v="S.P067"/>
    <s v="APP00152"/>
    <m/>
    <m/>
    <m/>
    <m/>
    <m/>
    <m/>
    <n v="26380.65"/>
    <m/>
    <m/>
    <m/>
    <m/>
    <m/>
    <m/>
    <m/>
    <m/>
    <m/>
    <m/>
    <x v="0"/>
    <x v="0"/>
    <m/>
  </r>
  <r>
    <s v=""/>
    <s v=" EJ_0203_1281"/>
    <s v="RCS Vacuum Monitoring and Controls - Develop Preliminary Design"/>
    <s v="6.03.02.04.04"/>
    <x v="0"/>
    <d v="2023-10-02T00:00:00"/>
    <d v="2023-11-30T00:00:00"/>
    <s v="rnavarrol"/>
    <s v="chetzel"/>
    <n v="6595.16"/>
    <s v="EDIA"/>
    <s v="C"/>
    <s v="Labor"/>
    <s v="TEC"/>
    <m/>
    <s v="BNL"/>
    <s v="PED"/>
    <s v="VAC"/>
    <x v="11"/>
    <s v="S.P067"/>
    <s v="APP00152"/>
    <m/>
    <m/>
    <m/>
    <m/>
    <m/>
    <m/>
    <n v="6595.16"/>
    <m/>
    <m/>
    <m/>
    <m/>
    <m/>
    <m/>
    <m/>
    <m/>
    <m/>
    <m/>
    <x v="0"/>
    <x v="0"/>
    <m/>
  </r>
  <r>
    <s v=""/>
    <s v=" EJ_0203_1282"/>
    <s v="RCS Vacuum Monitoring and Controls - Review Design Approach"/>
    <s v="6.03.02.04.04"/>
    <x v="0"/>
    <d v="2023-12-01T00:00:00"/>
    <d v="2023-12-29T00:00:00"/>
    <s v="rnavarrol"/>
    <s v="chetzel"/>
    <n v="26380.65"/>
    <s v="EDIA"/>
    <s v="C"/>
    <s v="Labor"/>
    <s v="TEC"/>
    <m/>
    <s v="BNL"/>
    <s v="PED"/>
    <s v="VAC"/>
    <x v="11"/>
    <s v="S.P067"/>
    <s v="APP00152"/>
    <m/>
    <m/>
    <m/>
    <m/>
    <m/>
    <m/>
    <n v="26380.65"/>
    <m/>
    <m/>
    <m/>
    <m/>
    <m/>
    <m/>
    <m/>
    <m/>
    <m/>
    <m/>
    <x v="0"/>
    <x v="0"/>
    <m/>
  </r>
  <r>
    <s v=""/>
    <s v=" EJ_0203_1282"/>
    <s v="RCS Vacuum Monitoring and Controls - Review Design Approach"/>
    <s v="6.03.02.04.04"/>
    <x v="0"/>
    <d v="2023-12-01T00:00:00"/>
    <d v="2023-12-29T00:00:00"/>
    <s v="rnavarrol"/>
    <s v="chetzel"/>
    <n v="6595.16"/>
    <s v="EDIA"/>
    <s v="C"/>
    <s v="Labor"/>
    <s v="TEC"/>
    <m/>
    <s v="BNL"/>
    <s v="PED"/>
    <s v="VAC"/>
    <x v="11"/>
    <s v="S.P067"/>
    <s v="APP00152"/>
    <m/>
    <m/>
    <m/>
    <m/>
    <m/>
    <m/>
    <n v="6595.16"/>
    <m/>
    <m/>
    <m/>
    <m/>
    <m/>
    <m/>
    <m/>
    <m/>
    <m/>
    <m/>
    <x v="0"/>
    <x v="0"/>
    <m/>
  </r>
  <r>
    <s v=""/>
    <s v=" EJ_0203_1282"/>
    <s v="RCS Vacuum Monitoring and Controls - Review Design Approach"/>
    <s v="6.03.02.04.04"/>
    <x v="0"/>
    <d v="2023-12-01T00:00:00"/>
    <d v="2023-12-29T00:00:00"/>
    <s v="rnavarrol"/>
    <s v="chetzel"/>
    <n v="6595.16"/>
    <s v="EDIA"/>
    <s v="C"/>
    <s v="Labor"/>
    <s v="TEC"/>
    <m/>
    <s v="BNL"/>
    <s v="PED"/>
    <s v="VAC"/>
    <x v="11"/>
    <s v="S.P067"/>
    <s v="APP00152"/>
    <m/>
    <m/>
    <m/>
    <m/>
    <m/>
    <m/>
    <n v="6595.16"/>
    <m/>
    <m/>
    <m/>
    <m/>
    <m/>
    <m/>
    <m/>
    <m/>
    <m/>
    <m/>
    <x v="0"/>
    <x v="0"/>
    <m/>
  </r>
  <r>
    <s v=""/>
    <s v=" EJ_0203_1283"/>
    <s v="RCS Vacuum Monitoring and Controls - Develop Preliminary Details"/>
    <s v="6.03.02.04.04"/>
    <x v="0"/>
    <d v="2024-01-02T00:00:00"/>
    <d v="2024-02-28T00:00:00"/>
    <s v="rnavarrol"/>
    <s v="chetzel"/>
    <n v="19996.080000000002"/>
    <s v="EDIA"/>
    <s v="C"/>
    <s v="Labor"/>
    <s v="TEC"/>
    <m/>
    <s v="BNL"/>
    <s v="PED"/>
    <s v="VAC"/>
    <x v="11"/>
    <s v="S.P067"/>
    <s v="APP00152"/>
    <m/>
    <m/>
    <m/>
    <m/>
    <m/>
    <m/>
    <n v="19996.080000000002"/>
    <m/>
    <m/>
    <m/>
    <m/>
    <m/>
    <m/>
    <m/>
    <m/>
    <m/>
    <m/>
    <x v="0"/>
    <x v="0"/>
    <m/>
  </r>
  <r>
    <s v=""/>
    <s v=" EJ_0203_1283"/>
    <s v="RCS Vacuum Monitoring and Controls - Develop Preliminary Details"/>
    <s v="6.03.02.04.04"/>
    <x v="0"/>
    <d v="2024-01-02T00:00:00"/>
    <d v="2024-02-28T00:00:00"/>
    <s v="rnavarrol"/>
    <s v="chetzel"/>
    <n v="26380.65"/>
    <s v="EDIA"/>
    <s v="C"/>
    <s v="Labor"/>
    <s v="TEC"/>
    <m/>
    <s v="BNL"/>
    <s v="PED"/>
    <s v="VAC"/>
    <x v="11"/>
    <s v="S.P067"/>
    <s v="APP00152"/>
    <m/>
    <m/>
    <m/>
    <m/>
    <m/>
    <m/>
    <n v="26380.65"/>
    <m/>
    <m/>
    <m/>
    <m/>
    <m/>
    <m/>
    <m/>
    <m/>
    <m/>
    <m/>
    <x v="0"/>
    <x v="0"/>
    <m/>
  </r>
  <r>
    <s v=""/>
    <s v=" EJ_0203_1283"/>
    <s v="RCS Vacuum Monitoring and Controls - Develop Preliminary Details"/>
    <s v="6.03.02.04.04"/>
    <x v="0"/>
    <d v="2024-01-02T00:00:00"/>
    <d v="2024-02-28T00:00:00"/>
    <s v="rnavarrol"/>
    <s v="chetzel"/>
    <n v="6595.16"/>
    <s v="EDIA"/>
    <s v="C"/>
    <s v="Labor"/>
    <s v="TEC"/>
    <m/>
    <s v="BNL"/>
    <s v="PED"/>
    <s v="VAC"/>
    <x v="11"/>
    <s v="S.P067"/>
    <s v="APP00152"/>
    <m/>
    <m/>
    <m/>
    <m/>
    <m/>
    <m/>
    <n v="6595.16"/>
    <m/>
    <m/>
    <m/>
    <m/>
    <m/>
    <m/>
    <m/>
    <m/>
    <m/>
    <m/>
    <x v="0"/>
    <x v="0"/>
    <m/>
  </r>
  <r>
    <s v=""/>
    <s v=" EJ_0203_1284"/>
    <s v="RCS Vacuum Monitoring and Controls - Complete Preliminary Design"/>
    <s v="6.03.02.04.04"/>
    <x v="0"/>
    <d v="2024-02-29T00:00:00"/>
    <d v="2024-03-27T00:00:00"/>
    <s v="rnavarrol"/>
    <s v="chetzel"/>
    <n v="14997.06"/>
    <s v="EDIA"/>
    <s v="C"/>
    <s v="Labor"/>
    <s v="TEC"/>
    <m/>
    <s v="BNL"/>
    <s v="PED"/>
    <s v="VAC"/>
    <x v="11"/>
    <s v="S.P067"/>
    <s v="APP00152"/>
    <m/>
    <m/>
    <m/>
    <m/>
    <m/>
    <m/>
    <n v="14997.06"/>
    <m/>
    <m/>
    <m/>
    <m/>
    <m/>
    <m/>
    <m/>
    <m/>
    <m/>
    <m/>
    <x v="0"/>
    <x v="0"/>
    <m/>
  </r>
  <r>
    <s v=""/>
    <s v=" EJ_0203_1284"/>
    <s v="RCS Vacuum Monitoring and Controls - Complete Preliminary Design"/>
    <s v="6.03.02.04.04"/>
    <x v="0"/>
    <d v="2024-02-29T00:00:00"/>
    <d v="2024-03-27T00:00:00"/>
    <s v="rnavarrol"/>
    <s v="chetzel"/>
    <n v="26380.65"/>
    <s v="EDIA"/>
    <s v="C"/>
    <s v="Labor"/>
    <s v="TEC"/>
    <m/>
    <s v="BNL"/>
    <s v="PED"/>
    <s v="VAC"/>
    <x v="11"/>
    <s v="S.P067"/>
    <s v="APP00152"/>
    <m/>
    <m/>
    <m/>
    <m/>
    <m/>
    <m/>
    <n v="26380.65"/>
    <m/>
    <m/>
    <m/>
    <m/>
    <m/>
    <m/>
    <m/>
    <m/>
    <m/>
    <m/>
    <x v="0"/>
    <x v="0"/>
    <m/>
  </r>
  <r>
    <s v=""/>
    <s v=" EJ_0203_1284"/>
    <s v="RCS Vacuum Monitoring and Controls - Complete Preliminary Design"/>
    <s v="6.03.02.04.04"/>
    <x v="0"/>
    <d v="2024-02-29T00:00:00"/>
    <d v="2024-03-27T00:00:00"/>
    <s v="rnavarrol"/>
    <s v="chetzel"/>
    <n v="6595.16"/>
    <s v="EDIA"/>
    <s v="C"/>
    <s v="Labor"/>
    <s v="TEC"/>
    <m/>
    <s v="BNL"/>
    <s v="PED"/>
    <s v="VAC"/>
    <x v="11"/>
    <s v="S.P067"/>
    <s v="APP00152"/>
    <m/>
    <m/>
    <m/>
    <m/>
    <m/>
    <m/>
    <n v="6595.16"/>
    <m/>
    <m/>
    <m/>
    <m/>
    <m/>
    <m/>
    <m/>
    <m/>
    <m/>
    <m/>
    <x v="0"/>
    <x v="0"/>
    <m/>
  </r>
  <r>
    <s v=""/>
    <s v=" EJ_0203_1285"/>
    <s v="RCS Vacuum Monitoring and Controls - Finalize Requirements"/>
    <s v="6.03.02.04.04"/>
    <x v="0"/>
    <d v="2024-03-28T00:00:00"/>
    <d v="2024-05-22T00:00:00"/>
    <s v="rnavarrol"/>
    <s v="chetzel"/>
    <n v="4999.0200000000004"/>
    <s v="EDIA"/>
    <s v="C"/>
    <s v="Labor"/>
    <s v="TEC"/>
    <m/>
    <s v="BNL"/>
    <s v="PED"/>
    <s v="VAC"/>
    <x v="6"/>
    <s v="S.P067"/>
    <s v="APP00152"/>
    <m/>
    <m/>
    <m/>
    <m/>
    <m/>
    <m/>
    <n v="4999.0200000000004"/>
    <m/>
    <m/>
    <m/>
    <m/>
    <m/>
    <m/>
    <m/>
    <m/>
    <m/>
    <m/>
    <x v="0"/>
    <x v="0"/>
    <m/>
  </r>
  <r>
    <s v=""/>
    <s v=" EJ_0203_1285"/>
    <s v="RCS Vacuum Monitoring and Controls - Finalize Requirements"/>
    <s v="6.03.02.04.04"/>
    <x v="0"/>
    <d v="2024-03-28T00:00:00"/>
    <d v="2024-05-22T00:00:00"/>
    <s v="rnavarrol"/>
    <s v="chetzel"/>
    <n v="26380.65"/>
    <s v="EDIA"/>
    <s v="C"/>
    <s v="Labor"/>
    <s v="TEC"/>
    <m/>
    <s v="BNL"/>
    <s v="PED"/>
    <s v="VAC"/>
    <x v="6"/>
    <s v="S.P067"/>
    <s v="APP00152"/>
    <m/>
    <m/>
    <m/>
    <m/>
    <m/>
    <m/>
    <n v="26380.65"/>
    <m/>
    <m/>
    <m/>
    <m/>
    <m/>
    <m/>
    <m/>
    <m/>
    <m/>
    <m/>
    <x v="0"/>
    <x v="0"/>
    <m/>
  </r>
  <r>
    <s v=""/>
    <s v=" EJ_0203_1285"/>
    <s v="RCS Vacuum Monitoring and Controls - Finalize Requirements"/>
    <s v="6.03.02.04.04"/>
    <x v="0"/>
    <d v="2024-03-28T00:00:00"/>
    <d v="2024-05-22T00:00:00"/>
    <s v="rnavarrol"/>
    <s v="chetzel"/>
    <n v="6595.16"/>
    <s v="EDIA"/>
    <s v="C"/>
    <s v="Labor"/>
    <s v="TEC"/>
    <m/>
    <s v="BNL"/>
    <s v="PED"/>
    <s v="VAC"/>
    <x v="6"/>
    <s v="S.P067"/>
    <s v="APP00152"/>
    <m/>
    <m/>
    <m/>
    <m/>
    <m/>
    <m/>
    <n v="6595.16"/>
    <m/>
    <m/>
    <m/>
    <m/>
    <m/>
    <m/>
    <m/>
    <m/>
    <m/>
    <m/>
    <x v="0"/>
    <x v="0"/>
    <m/>
  </r>
  <r>
    <s v=""/>
    <s v=" EJ_0203_1285"/>
    <s v="RCS Vacuum Monitoring and Controls - Finalize Requirements"/>
    <s v="6.03.02.04.04"/>
    <x v="0"/>
    <d v="2024-03-28T00:00:00"/>
    <d v="2024-05-22T00:00:00"/>
    <s v="rnavarrol"/>
    <s v="chetzel"/>
    <n v="6595.16"/>
    <s v="EDIA"/>
    <s v="C"/>
    <s v="Labor"/>
    <s v="TEC"/>
    <m/>
    <s v="BNL"/>
    <s v="PED"/>
    <s v="VAC"/>
    <x v="6"/>
    <s v="S.P067"/>
    <s v="APP00152"/>
    <m/>
    <m/>
    <m/>
    <m/>
    <m/>
    <m/>
    <n v="6595.16"/>
    <m/>
    <m/>
    <m/>
    <m/>
    <m/>
    <m/>
    <m/>
    <m/>
    <m/>
    <m/>
    <x v="0"/>
    <x v="0"/>
    <m/>
  </r>
  <r>
    <s v=""/>
    <s v=" EJ_0203_1362"/>
    <s v="RCS Vacuum Monitoring and Controls - Draft SOW/SPECS"/>
    <s v="6.03.02.04.04"/>
    <x v="0"/>
    <d v="2024-08-19T00:00:00"/>
    <d v="2024-10-07T00:00:00"/>
    <s v="rnavarrol"/>
    <s v="chetzel"/>
    <n v="5024.01"/>
    <s v="EDIA"/>
    <s v="C"/>
    <s v="Labor"/>
    <s v="TEC"/>
    <m/>
    <s v="BNL"/>
    <s v="PED"/>
    <s v="VAC"/>
    <x v="10"/>
    <s v="S.P067"/>
    <s v="APP00152"/>
    <m/>
    <m/>
    <m/>
    <m/>
    <m/>
    <m/>
    <n v="4306.3"/>
    <n v="717.72"/>
    <m/>
    <m/>
    <m/>
    <m/>
    <m/>
    <m/>
    <m/>
    <m/>
    <m/>
    <x v="0"/>
    <x v="0"/>
    <m/>
  </r>
  <r>
    <s v=""/>
    <s v=" EJ_0203_1362"/>
    <s v="RCS Vacuum Monitoring and Controls - Draft SOW/SPECS"/>
    <s v="6.03.02.04.04"/>
    <x v="0"/>
    <d v="2024-08-19T00:00:00"/>
    <d v="2024-10-07T00:00:00"/>
    <s v="rnavarrol"/>
    <s v="chetzel"/>
    <n v="19884.41"/>
    <s v="EDIA"/>
    <s v="C"/>
    <s v="Labor"/>
    <s v="TEC"/>
    <m/>
    <s v="BNL"/>
    <s v="PED"/>
    <s v="VAC"/>
    <x v="10"/>
    <s v="S.P067"/>
    <s v="APP00152"/>
    <m/>
    <m/>
    <m/>
    <m/>
    <m/>
    <m/>
    <n v="17043.78"/>
    <n v="2840.63"/>
    <m/>
    <m/>
    <m/>
    <m/>
    <m/>
    <m/>
    <m/>
    <m/>
    <m/>
    <x v="0"/>
    <x v="0"/>
    <m/>
  </r>
  <r>
    <s v=""/>
    <s v=" EJ_0203_1362"/>
    <s v="RCS Vacuum Monitoring and Controls - Draft SOW/SPECS"/>
    <s v="6.03.02.04.04"/>
    <x v="0"/>
    <d v="2024-08-19T00:00:00"/>
    <d v="2024-10-07T00:00:00"/>
    <s v="rnavarrol"/>
    <s v="chetzel"/>
    <n v="3314.07"/>
    <s v="EDIA"/>
    <s v="C"/>
    <s v="Labor"/>
    <s v="TEC"/>
    <m/>
    <s v="BNL"/>
    <s v="PED"/>
    <s v="VAC"/>
    <x v="10"/>
    <s v="S.P067"/>
    <s v="APP00152"/>
    <m/>
    <m/>
    <m/>
    <m/>
    <m/>
    <m/>
    <n v="2840.63"/>
    <n v="473.44"/>
    <m/>
    <m/>
    <m/>
    <m/>
    <m/>
    <m/>
    <m/>
    <m/>
    <m/>
    <x v="0"/>
    <x v="0"/>
    <m/>
  </r>
  <r>
    <s v=""/>
    <s v=" EJ_0203_1363"/>
    <s v="RCS Vacuum Monitoring and Controls - Develop Required Documentation"/>
    <s v="6.03.02.04.04"/>
    <x v="0"/>
    <d v="2024-10-08T00:00:00"/>
    <d v="2024-11-20T00:00:00"/>
    <s v="rnavarrol"/>
    <s v="chetzel"/>
    <n v="20695.939999999999"/>
    <s v="EDIA"/>
    <s v="C"/>
    <s v="Labor"/>
    <s v="TEC"/>
    <m/>
    <s v="BNL"/>
    <s v="PED"/>
    <s v="VAC"/>
    <x v="6"/>
    <s v="S.P067"/>
    <s v="APP00152"/>
    <m/>
    <m/>
    <m/>
    <m/>
    <m/>
    <m/>
    <m/>
    <n v="20695.939999999999"/>
    <m/>
    <m/>
    <m/>
    <m/>
    <m/>
    <m/>
    <m/>
    <m/>
    <m/>
    <x v="0"/>
    <x v="0"/>
    <m/>
  </r>
  <r>
    <s v=""/>
    <s v=" EJ_0203_1363"/>
    <s v="RCS Vacuum Monitoring and Controls - Develop Required Documentation"/>
    <s v="6.03.02.04.04"/>
    <x v="0"/>
    <d v="2024-10-08T00:00:00"/>
    <d v="2024-11-20T00:00:00"/>
    <s v="rnavarrol"/>
    <s v="chetzel"/>
    <n v="27303.97"/>
    <s v="EDIA"/>
    <s v="C"/>
    <s v="Labor"/>
    <s v="TEC"/>
    <m/>
    <s v="BNL"/>
    <s v="PED"/>
    <s v="VAC"/>
    <x v="6"/>
    <s v="S.P067"/>
    <s v="APP00152"/>
    <m/>
    <m/>
    <m/>
    <m/>
    <m/>
    <m/>
    <m/>
    <n v="27303.97"/>
    <m/>
    <m/>
    <m/>
    <m/>
    <m/>
    <m/>
    <m/>
    <m/>
    <m/>
    <x v="0"/>
    <x v="0"/>
    <m/>
  </r>
  <r>
    <s v=""/>
    <s v=" EJ_0203_1363"/>
    <s v="RCS Vacuum Monitoring and Controls - Develop Required Documentation"/>
    <s v="6.03.02.04.04"/>
    <x v="0"/>
    <d v="2024-10-08T00:00:00"/>
    <d v="2024-11-20T00:00:00"/>
    <s v="rnavarrol"/>
    <s v="chetzel"/>
    <n v="6825.99"/>
    <s v="EDIA"/>
    <s v="C"/>
    <s v="Labor"/>
    <s v="TEC"/>
    <m/>
    <s v="BNL"/>
    <s v="PED"/>
    <s v="VAC"/>
    <x v="6"/>
    <s v="S.P067"/>
    <s v="APP00152"/>
    <m/>
    <m/>
    <m/>
    <m/>
    <m/>
    <m/>
    <m/>
    <n v="6825.99"/>
    <m/>
    <m/>
    <m/>
    <m/>
    <m/>
    <m/>
    <m/>
    <m/>
    <m/>
    <x v="0"/>
    <x v="0"/>
    <m/>
  </r>
  <r>
    <s v=""/>
    <s v=" EJ_0203_1364"/>
    <s v="RCS Vacuum Monitoring and Controls - Finalize SOW/SPECS"/>
    <s v="6.03.02.04.04"/>
    <x v="0"/>
    <d v="2025-01-22T00:00:00"/>
    <d v="2025-03-19T00:00:00"/>
    <s v="rnavarrol"/>
    <s v="chetzel"/>
    <n v="27303.97"/>
    <s v="EDIA"/>
    <s v="C"/>
    <s v="Labor"/>
    <s v="TEC"/>
    <m/>
    <s v="BNL"/>
    <s v="PED"/>
    <s v="VAC"/>
    <x v="10"/>
    <s v="S.P067"/>
    <s v="APP00152"/>
    <m/>
    <m/>
    <m/>
    <m/>
    <m/>
    <m/>
    <m/>
    <n v="27303.97"/>
    <m/>
    <m/>
    <m/>
    <m/>
    <m/>
    <m/>
    <m/>
    <m/>
    <m/>
    <x v="0"/>
    <x v="0"/>
    <m/>
  </r>
  <r>
    <s v=""/>
    <s v=" EJ_0203_1364"/>
    <s v="RCS Vacuum Monitoring and Controls - Finalize SOW/SPECS"/>
    <s v="6.03.02.04.04"/>
    <x v="0"/>
    <d v="2025-01-22T00:00:00"/>
    <d v="2025-03-19T00:00:00"/>
    <s v="rnavarrol"/>
    <s v="chetzel"/>
    <n v="3413"/>
    <s v="EDIA"/>
    <s v="C"/>
    <s v="Labor"/>
    <s v="TEC"/>
    <m/>
    <s v="BNL"/>
    <s v="PED"/>
    <s v="VAC"/>
    <x v="10"/>
    <s v="S.P067"/>
    <s v="APP00152"/>
    <m/>
    <m/>
    <m/>
    <m/>
    <m/>
    <m/>
    <m/>
    <n v="3413"/>
    <m/>
    <m/>
    <m/>
    <m/>
    <m/>
    <m/>
    <m/>
    <m/>
    <m/>
    <x v="0"/>
    <x v="0"/>
    <m/>
  </r>
  <r>
    <s v=""/>
    <s v=" EJ_0203_1365"/>
    <s v="RCS Vacuum Monitoring and Controls - Document Approvals"/>
    <s v="6.03.02.04.04"/>
    <x v="0"/>
    <d v="2025-03-20T00:00:00"/>
    <d v="2025-04-30T00:00:00"/>
    <s v="rnavarrol"/>
    <s v="chetzel"/>
    <n v="20695.939999999999"/>
    <s v="EDIA"/>
    <s v="C"/>
    <s v="Labor"/>
    <s v="TEC"/>
    <m/>
    <s v="BNL"/>
    <s v="PED"/>
    <s v="VAC"/>
    <x v="10"/>
    <s v="S.P067"/>
    <s v="APP00152"/>
    <m/>
    <m/>
    <m/>
    <m/>
    <m/>
    <m/>
    <m/>
    <n v="20695.939999999999"/>
    <m/>
    <m/>
    <m/>
    <m/>
    <m/>
    <m/>
    <m/>
    <m/>
    <m/>
    <x v="0"/>
    <x v="0"/>
    <m/>
  </r>
  <r>
    <s v=""/>
    <s v=" EJ_0203_1365"/>
    <s v="RCS Vacuum Monitoring and Controls - Document Approvals"/>
    <s v="6.03.02.04.04"/>
    <x v="0"/>
    <d v="2025-03-20T00:00:00"/>
    <d v="2025-04-30T00:00:00"/>
    <s v="rnavarrol"/>
    <s v="chetzel"/>
    <n v="27303.97"/>
    <s v="EDIA"/>
    <s v="C"/>
    <s v="Labor"/>
    <s v="TEC"/>
    <m/>
    <s v="BNL"/>
    <s v="PED"/>
    <s v="VAC"/>
    <x v="10"/>
    <s v="S.P067"/>
    <s v="APP00152"/>
    <m/>
    <m/>
    <m/>
    <m/>
    <m/>
    <m/>
    <m/>
    <n v="27303.97"/>
    <m/>
    <m/>
    <m/>
    <m/>
    <m/>
    <m/>
    <m/>
    <m/>
    <m/>
    <x v="0"/>
    <x v="0"/>
    <m/>
  </r>
  <r>
    <s v=""/>
    <s v=" EJ_0203_4001"/>
    <s v="RCS Vacuum Utilities (racks) - Develop Preliminary Design"/>
    <s v="6.03.02.04.05"/>
    <x v="0"/>
    <d v="2022-08-01T00:00:00"/>
    <d v="2022-08-26T00:00:00"/>
    <s v="rnavarrol"/>
    <s v="chetzel"/>
    <n v="0"/>
    <s v="EDIA"/>
    <s v="C"/>
    <s v="Labor"/>
    <s v="TEC"/>
    <m/>
    <s v="BNL"/>
    <s v="PED"/>
    <s v="VAC"/>
    <x v="11"/>
    <m/>
    <m/>
    <m/>
    <m/>
    <m/>
    <m/>
    <m/>
    <m/>
    <m/>
    <m/>
    <m/>
    <m/>
    <m/>
    <m/>
    <m/>
    <m/>
    <m/>
    <m/>
    <m/>
    <x v="0"/>
    <x v="0"/>
    <m/>
  </r>
  <r>
    <s v=""/>
    <s v=" EJ_0203_4001"/>
    <s v="RCS Vacuum Utilities (racks) - Develop Preliminary Design"/>
    <s v="6.03.02.04.05"/>
    <x v="0"/>
    <d v="2022-08-01T00:00:00"/>
    <d v="2022-08-26T00:00:00"/>
    <s v="rnavarrol"/>
    <s v="chetzel"/>
    <n v="0"/>
    <s v="EDIA"/>
    <s v="C"/>
    <s v="Labor"/>
    <s v="TEC"/>
    <m/>
    <s v="BNL"/>
    <s v="PED"/>
    <s v="VAC"/>
    <x v="11"/>
    <m/>
    <m/>
    <m/>
    <m/>
    <m/>
    <m/>
    <m/>
    <m/>
    <m/>
    <m/>
    <m/>
    <m/>
    <m/>
    <m/>
    <m/>
    <m/>
    <m/>
    <m/>
    <m/>
    <x v="0"/>
    <x v="0"/>
    <m/>
  </r>
  <r>
    <s v=""/>
    <s v=" EJ_0203_4001"/>
    <s v="RCS Vacuum Utilities (racks) - Develop Preliminary Design"/>
    <s v="6.03.02.04.05"/>
    <x v="0"/>
    <d v="2022-08-01T00:00:00"/>
    <d v="2022-08-26T00:00:00"/>
    <s v="rnavarrol"/>
    <s v="chetzel"/>
    <n v="0"/>
    <s v="EDIA"/>
    <s v="C"/>
    <s v="Labor"/>
    <s v="TEC"/>
    <m/>
    <s v="BNL"/>
    <s v="PED"/>
    <s v="VAC"/>
    <x v="11"/>
    <m/>
    <m/>
    <m/>
    <m/>
    <m/>
    <m/>
    <m/>
    <m/>
    <m/>
    <m/>
    <m/>
    <m/>
    <m/>
    <m/>
    <m/>
    <m/>
    <m/>
    <m/>
    <m/>
    <x v="0"/>
    <x v="0"/>
    <m/>
  </r>
  <r>
    <s v=""/>
    <s v=" EJ_0203_4001"/>
    <s v="RCS Vacuum Utilities (racks) - Develop Preliminary Design"/>
    <s v="6.03.02.04.05"/>
    <x v="0"/>
    <d v="2022-08-01T00:00:00"/>
    <d v="2022-08-26T00:00:00"/>
    <s v="rnavarrol"/>
    <s v="chetzel"/>
    <n v="0"/>
    <s v="EDIA"/>
    <s v="C"/>
    <s v="Labor"/>
    <s v="TEC"/>
    <m/>
    <s v="BNL"/>
    <s v="PED"/>
    <s v="VAC"/>
    <x v="11"/>
    <m/>
    <m/>
    <m/>
    <m/>
    <m/>
    <m/>
    <m/>
    <m/>
    <m/>
    <m/>
    <m/>
    <m/>
    <m/>
    <m/>
    <m/>
    <m/>
    <m/>
    <m/>
    <m/>
    <x v="0"/>
    <x v="0"/>
    <m/>
  </r>
  <r>
    <s v=""/>
    <s v=" EJ_0203_4003"/>
    <s v="RCS Vacuum Utilities (racks - Develop Required Documentation"/>
    <s v="6.03.02.04.05"/>
    <x v="0"/>
    <d v="2024-03-01T00:00:00"/>
    <d v="2024-05-22T00:00:00"/>
    <s v="rnavarrol"/>
    <s v="chetzel"/>
    <n v="9998.0400000000009"/>
    <s v="EDIA"/>
    <s v="C"/>
    <s v="Labor"/>
    <s v="TEC"/>
    <m/>
    <s v="BNL"/>
    <s v="PED"/>
    <s v="VAC"/>
    <x v="11"/>
    <m/>
    <m/>
    <m/>
    <m/>
    <m/>
    <m/>
    <m/>
    <m/>
    <n v="9998.0400000000009"/>
    <m/>
    <m/>
    <m/>
    <m/>
    <m/>
    <m/>
    <m/>
    <m/>
    <m/>
    <m/>
    <x v="0"/>
    <x v="0"/>
    <m/>
  </r>
  <r>
    <s v=""/>
    <s v=" EJ_0203_4003"/>
    <s v="RCS Vacuum Utilities (racks - Develop Required Documentation"/>
    <s v="6.03.02.04.05"/>
    <x v="0"/>
    <d v="2024-03-01T00:00:00"/>
    <d v="2024-05-22T00:00:00"/>
    <s v="rnavarrol"/>
    <s v="chetzel"/>
    <n v="13190.32"/>
    <s v="EDIA"/>
    <s v="C"/>
    <s v="Labor"/>
    <s v="TEC"/>
    <m/>
    <s v="BNL"/>
    <s v="PED"/>
    <s v="VAC"/>
    <x v="11"/>
    <m/>
    <m/>
    <m/>
    <m/>
    <m/>
    <m/>
    <m/>
    <m/>
    <n v="13190.32"/>
    <m/>
    <m/>
    <m/>
    <m/>
    <m/>
    <m/>
    <m/>
    <m/>
    <m/>
    <m/>
    <x v="0"/>
    <x v="0"/>
    <m/>
  </r>
  <r>
    <s v=""/>
    <s v=" EJ_0203_4004"/>
    <s v="RCS Vacuum Utilities (racks) - Complete Preliminary Design"/>
    <s v="6.03.02.04.05"/>
    <x v="0"/>
    <d v="2024-05-23T00:00:00"/>
    <d v="2024-06-20T00:00:00"/>
    <s v="rnavarrol"/>
    <s v="chetzel"/>
    <n v="9998.0400000000009"/>
    <s v="EDIA"/>
    <s v="C"/>
    <s v="Labor"/>
    <s v="TEC"/>
    <m/>
    <s v="BNL"/>
    <s v="PED"/>
    <s v="VAC"/>
    <x v="11"/>
    <m/>
    <m/>
    <m/>
    <m/>
    <m/>
    <m/>
    <m/>
    <m/>
    <n v="9998.0400000000009"/>
    <m/>
    <m/>
    <m/>
    <m/>
    <m/>
    <m/>
    <m/>
    <m/>
    <m/>
    <m/>
    <x v="0"/>
    <x v="0"/>
    <m/>
  </r>
  <r>
    <s v=""/>
    <s v=" EJ_0203_4004"/>
    <s v="RCS Vacuum Utilities (racks) - Complete Preliminary Design"/>
    <s v="6.03.02.04.05"/>
    <x v="0"/>
    <d v="2024-05-23T00:00:00"/>
    <d v="2024-06-20T00:00:00"/>
    <s v="rnavarrol"/>
    <s v="chetzel"/>
    <n v="6595.16"/>
    <s v="EDIA"/>
    <s v="C"/>
    <s v="Labor"/>
    <s v="TEC"/>
    <m/>
    <s v="BNL"/>
    <s v="PED"/>
    <s v="VAC"/>
    <x v="11"/>
    <m/>
    <m/>
    <m/>
    <m/>
    <m/>
    <m/>
    <m/>
    <m/>
    <n v="6595.16"/>
    <m/>
    <m/>
    <m/>
    <m/>
    <m/>
    <m/>
    <m/>
    <m/>
    <m/>
    <m/>
    <x v="0"/>
    <x v="0"/>
    <m/>
  </r>
  <r>
    <s v=""/>
    <s v=" EJ_0203_4004"/>
    <s v="RCS Vacuum Utilities (racks) - Complete Preliminary Design"/>
    <s v="6.03.02.04.05"/>
    <x v="0"/>
    <d v="2024-05-23T00:00:00"/>
    <d v="2024-06-20T00:00:00"/>
    <s v="rnavarrol"/>
    <s v="chetzel"/>
    <n v="3297.58"/>
    <s v="EDIA"/>
    <s v="C"/>
    <s v="Labor"/>
    <s v="TEC"/>
    <m/>
    <s v="BNL"/>
    <s v="PED"/>
    <s v="VAC"/>
    <x v="11"/>
    <m/>
    <m/>
    <m/>
    <m/>
    <m/>
    <m/>
    <m/>
    <m/>
    <n v="3297.58"/>
    <m/>
    <m/>
    <m/>
    <m/>
    <m/>
    <m/>
    <m/>
    <m/>
    <m/>
    <m/>
    <x v="0"/>
    <x v="0"/>
    <m/>
  </r>
  <r>
    <s v=""/>
    <s v=" EJ_0203_4005"/>
    <s v="RCS Vacuum Utilities (racks) - Finalize Requirements"/>
    <s v="6.03.02.04.05"/>
    <x v="0"/>
    <d v="2024-06-21T00:00:00"/>
    <d v="2024-07-19T00:00:00"/>
    <s v="rnavarrol"/>
    <s v="chetzel"/>
    <n v="26380.65"/>
    <s v="EDIA"/>
    <s v="C"/>
    <s v="Labor"/>
    <s v="TEC"/>
    <m/>
    <s v="BNL"/>
    <s v="PED"/>
    <s v="VAC"/>
    <x v="6"/>
    <m/>
    <m/>
    <m/>
    <m/>
    <m/>
    <m/>
    <m/>
    <m/>
    <n v="26380.65"/>
    <m/>
    <m/>
    <m/>
    <m/>
    <m/>
    <m/>
    <m/>
    <m/>
    <m/>
    <m/>
    <x v="0"/>
    <x v="0"/>
    <m/>
  </r>
  <r>
    <s v=""/>
    <s v=" EJ_0203_4005"/>
    <s v="RCS Vacuum Utilities (racks) - Finalize Requirements"/>
    <s v="6.03.02.04.05"/>
    <x v="0"/>
    <d v="2024-06-21T00:00:00"/>
    <d v="2024-07-19T00:00:00"/>
    <s v="rnavarrol"/>
    <s v="chetzel"/>
    <n v="6595.16"/>
    <s v="EDIA"/>
    <s v="C"/>
    <s v="Labor"/>
    <s v="TEC"/>
    <m/>
    <s v="BNL"/>
    <s v="PED"/>
    <s v="VAC"/>
    <x v="6"/>
    <m/>
    <m/>
    <m/>
    <m/>
    <m/>
    <m/>
    <m/>
    <m/>
    <n v="6595.16"/>
    <m/>
    <m/>
    <m/>
    <m/>
    <m/>
    <m/>
    <m/>
    <m/>
    <m/>
    <m/>
    <x v="0"/>
    <x v="0"/>
    <m/>
  </r>
  <r>
    <s v=""/>
    <s v=" EJ_0203_4032"/>
    <s v="RCS Vacuum Utilities (racks) - Draft SOW/SPECS"/>
    <s v="6.03.02.04.05"/>
    <x v="0"/>
    <d v="2024-09-17T00:00:00"/>
    <d v="2024-10-15T00:00:00"/>
    <s v="rnavarrol"/>
    <s v="chetzel"/>
    <n v="26842.31"/>
    <s v="EDIA"/>
    <s v="C"/>
    <s v="Labor"/>
    <s v="TEC"/>
    <m/>
    <s v="BNL"/>
    <s v="PED"/>
    <s v="VAC"/>
    <x v="10"/>
    <s v="P"/>
    <m/>
    <m/>
    <m/>
    <m/>
    <m/>
    <m/>
    <m/>
    <n v="13421.15"/>
    <n v="13421.15"/>
    <m/>
    <m/>
    <m/>
    <m/>
    <m/>
    <m/>
    <m/>
    <m/>
    <m/>
    <x v="0"/>
    <x v="0"/>
    <m/>
  </r>
  <r>
    <s v=""/>
    <s v=" EJ_0203_4032"/>
    <s v="RCS Vacuum Utilities (racks) - Draft SOW/SPECS"/>
    <s v="6.03.02.04.05"/>
    <x v="0"/>
    <d v="2024-09-17T00:00:00"/>
    <d v="2024-10-15T00:00:00"/>
    <s v="rnavarrol"/>
    <s v="chetzel"/>
    <n v="3355.29"/>
    <s v="EDIA"/>
    <s v="C"/>
    <s v="Labor"/>
    <s v="TEC"/>
    <m/>
    <s v="BNL"/>
    <s v="PED"/>
    <s v="VAC"/>
    <x v="10"/>
    <s v="P"/>
    <m/>
    <m/>
    <m/>
    <m/>
    <m/>
    <m/>
    <m/>
    <n v="1677.64"/>
    <n v="1677.64"/>
    <m/>
    <m/>
    <m/>
    <m/>
    <m/>
    <m/>
    <m/>
    <m/>
    <m/>
    <x v="0"/>
    <x v="0"/>
    <m/>
  </r>
  <r>
    <s v=""/>
    <s v=" EJ_0203_4033"/>
    <s v="RCS Vacuum Utilities (racks) - Develop Required Drawings"/>
    <s v="6.03.02.04.05"/>
    <x v="0"/>
    <d v="2024-10-16T00:00:00"/>
    <d v="2024-10-29T00:00:00"/>
    <s v="rnavarrol"/>
    <s v="chetzel"/>
    <n v="10347.969999999999"/>
    <s v="EDIA"/>
    <s v="C"/>
    <s v="Labor"/>
    <s v="TEC"/>
    <m/>
    <s v="BNL"/>
    <s v="PED"/>
    <s v="VAC"/>
    <x v="6"/>
    <m/>
    <m/>
    <m/>
    <m/>
    <m/>
    <m/>
    <m/>
    <m/>
    <m/>
    <n v="10347.969999999999"/>
    <m/>
    <m/>
    <m/>
    <m/>
    <m/>
    <m/>
    <m/>
    <m/>
    <m/>
    <x v="0"/>
    <x v="0"/>
    <m/>
  </r>
  <r>
    <s v=""/>
    <s v=" EJ_0203_4033"/>
    <s v="RCS Vacuum Utilities (racks) - Develop Required Drawings"/>
    <s v="6.03.02.04.05"/>
    <x v="0"/>
    <d v="2024-10-16T00:00:00"/>
    <d v="2024-10-29T00:00:00"/>
    <s v="rnavarrol"/>
    <s v="chetzel"/>
    <n v="13651.99"/>
    <s v="EDIA"/>
    <s v="C"/>
    <s v="Labor"/>
    <s v="TEC"/>
    <m/>
    <s v="BNL"/>
    <s v="PED"/>
    <s v="VAC"/>
    <x v="6"/>
    <m/>
    <m/>
    <m/>
    <m/>
    <m/>
    <m/>
    <m/>
    <m/>
    <m/>
    <n v="13651.99"/>
    <m/>
    <m/>
    <m/>
    <m/>
    <m/>
    <m/>
    <m/>
    <m/>
    <m/>
    <x v="0"/>
    <x v="0"/>
    <m/>
  </r>
  <r>
    <s v=""/>
    <s v=" EJ_0203_4033"/>
    <s v="RCS Vacuum Utilities (racks) - Develop Required Drawings"/>
    <s v="6.03.02.04.05"/>
    <x v="0"/>
    <d v="2024-10-16T00:00:00"/>
    <d v="2024-10-29T00:00:00"/>
    <s v="rnavarrol"/>
    <s v="chetzel"/>
    <n v="6825.99"/>
    <s v="EDIA"/>
    <s v="C"/>
    <s v="Labor"/>
    <s v="TEC"/>
    <m/>
    <s v="BNL"/>
    <s v="PED"/>
    <s v="VAC"/>
    <x v="6"/>
    <m/>
    <m/>
    <m/>
    <m/>
    <m/>
    <m/>
    <m/>
    <m/>
    <m/>
    <n v="6825.99"/>
    <m/>
    <m/>
    <m/>
    <m/>
    <m/>
    <m/>
    <m/>
    <m/>
    <m/>
    <x v="0"/>
    <x v="0"/>
    <m/>
  </r>
  <r>
    <s v=""/>
    <s v=" EJ_0203_4034"/>
    <s v="RCS Vacuum Utilities (racks) - Finalize SOW/SPECS"/>
    <s v="6.03.02.04.05"/>
    <x v="0"/>
    <d v="2025-01-22T00:00:00"/>
    <d v="2025-02-19T00:00:00"/>
    <s v="rnavarrol"/>
    <s v="chetzel"/>
    <n v="13651.99"/>
    <s v="EDIA"/>
    <s v="C"/>
    <s v="Labor"/>
    <s v="TEC"/>
    <m/>
    <s v="BNL"/>
    <s v="PED"/>
    <s v="VAC"/>
    <x v="10"/>
    <s v="P"/>
    <m/>
    <m/>
    <m/>
    <m/>
    <m/>
    <m/>
    <m/>
    <m/>
    <n v="13651.99"/>
    <m/>
    <m/>
    <m/>
    <m/>
    <m/>
    <m/>
    <m/>
    <m/>
    <m/>
    <x v="0"/>
    <x v="0"/>
    <m/>
  </r>
  <r>
    <s v=""/>
    <s v=" EJ_0203_4034"/>
    <s v="RCS Vacuum Utilities (racks) - Finalize SOW/SPECS"/>
    <s v="6.03.02.04.05"/>
    <x v="0"/>
    <d v="2025-01-22T00:00:00"/>
    <d v="2025-02-19T00:00:00"/>
    <s v="rnavarrol"/>
    <s v="chetzel"/>
    <n v="3413"/>
    <s v="EDIA"/>
    <s v="C"/>
    <s v="Labor"/>
    <s v="TEC"/>
    <m/>
    <s v="BNL"/>
    <s v="PED"/>
    <s v="VAC"/>
    <x v="10"/>
    <s v="P"/>
    <m/>
    <m/>
    <m/>
    <m/>
    <m/>
    <m/>
    <m/>
    <m/>
    <n v="3413"/>
    <m/>
    <m/>
    <m/>
    <m/>
    <m/>
    <m/>
    <m/>
    <m/>
    <m/>
    <x v="0"/>
    <x v="0"/>
    <m/>
  </r>
  <r>
    <s v=""/>
    <s v=" EJ_0203_4035"/>
    <s v="RCS Vacuum Utilities (racks) - Document Approvals"/>
    <s v="6.03.02.04.05"/>
    <x v="0"/>
    <d v="2025-02-20T00:00:00"/>
    <d v="2025-03-05T00:00:00"/>
    <s v="rnavarrol"/>
    <s v="chetzel"/>
    <n v="5173.99"/>
    <s v="EDIA"/>
    <s v="C"/>
    <s v="Labor"/>
    <s v="TEC"/>
    <m/>
    <s v="BNL"/>
    <s v="PED"/>
    <s v="VAC"/>
    <x v="10"/>
    <m/>
    <m/>
    <m/>
    <m/>
    <m/>
    <m/>
    <m/>
    <m/>
    <m/>
    <n v="5173.99"/>
    <m/>
    <m/>
    <m/>
    <m/>
    <m/>
    <m/>
    <m/>
    <m/>
    <m/>
    <x v="0"/>
    <x v="0"/>
    <m/>
  </r>
  <r>
    <s v=""/>
    <s v=" EJ_0203_4035"/>
    <s v="RCS Vacuum Utilities (racks) - Document Approvals"/>
    <s v="6.03.02.04.05"/>
    <x v="0"/>
    <d v="2025-02-20T00:00:00"/>
    <d v="2025-03-05T00:00:00"/>
    <s v="rnavarrol"/>
    <s v="chetzel"/>
    <n v="6825.99"/>
    <s v="EDIA"/>
    <s v="C"/>
    <s v="Labor"/>
    <s v="TEC"/>
    <m/>
    <s v="BNL"/>
    <s v="PED"/>
    <s v="VAC"/>
    <x v="10"/>
    <m/>
    <m/>
    <m/>
    <m/>
    <m/>
    <m/>
    <m/>
    <m/>
    <m/>
    <n v="6825.99"/>
    <m/>
    <m/>
    <m/>
    <m/>
    <m/>
    <m/>
    <m/>
    <m/>
    <m/>
    <x v="0"/>
    <x v="0"/>
    <m/>
  </r>
  <r>
    <s v=""/>
    <s v=" EJ_0303_2211"/>
    <s v="Transfer Lines Vacuum - Gather Vacuum Requirements"/>
    <s v="6.03.03.03"/>
    <x v="0"/>
    <d v="2021-10-01T00:00:00"/>
    <d v="2021-12-30T00:00:00"/>
    <s v="rnavarrol"/>
    <s v="chetzel"/>
    <n v="30860.32"/>
    <s v="EDIA"/>
    <s v="C"/>
    <s v="Labor"/>
    <s v="TEC"/>
    <m/>
    <s v="BNL"/>
    <s v="PED"/>
    <s v="VAC"/>
    <x v="11"/>
    <s v="S.P062"/>
    <s v="APP00148"/>
    <m/>
    <m/>
    <m/>
    <m/>
    <n v="30860.32"/>
    <m/>
    <m/>
    <m/>
    <m/>
    <m/>
    <m/>
    <m/>
    <m/>
    <m/>
    <m/>
    <m/>
    <m/>
    <x v="0"/>
    <x v="0"/>
    <m/>
  </r>
  <r>
    <s v=""/>
    <s v=" EJ_0303_2211"/>
    <s v="Transfer Lines Vacuum - Gather Vacuum Requirements"/>
    <s v="6.03.03.03"/>
    <x v="0"/>
    <d v="2021-10-01T00:00:00"/>
    <d v="2021-12-30T00:00:00"/>
    <s v="rnavarrol"/>
    <s v="chetzel"/>
    <n v="8790.4699999999993"/>
    <s v="EDIA"/>
    <s v="C"/>
    <s v="Labor"/>
    <s v="TEC"/>
    <m/>
    <s v="BNL"/>
    <s v="PED"/>
    <s v="VAC"/>
    <x v="11"/>
    <s v="S.P062"/>
    <s v="APP00148"/>
    <m/>
    <m/>
    <m/>
    <m/>
    <n v="8790.4699999999993"/>
    <m/>
    <m/>
    <m/>
    <m/>
    <m/>
    <m/>
    <m/>
    <m/>
    <m/>
    <m/>
    <m/>
    <m/>
    <x v="0"/>
    <x v="0"/>
    <m/>
  </r>
  <r>
    <s v=""/>
    <s v=" EJ_0303_2211"/>
    <s v="Transfer Lines Vacuum - Gather Vacuum Requirements"/>
    <s v="6.03.03.03"/>
    <x v="0"/>
    <d v="2021-10-01T00:00:00"/>
    <d v="2021-12-30T00:00:00"/>
    <s v="rnavarrol"/>
    <s v="chetzel"/>
    <n v="17426.72"/>
    <s v="EDIA"/>
    <s v="C"/>
    <s v="Labor"/>
    <s v="TEC"/>
    <m/>
    <s v="BNL"/>
    <s v="PED"/>
    <s v="VAC"/>
    <x v="11"/>
    <s v="S.P062"/>
    <s v="APP00148"/>
    <m/>
    <m/>
    <m/>
    <m/>
    <n v="17426.72"/>
    <m/>
    <m/>
    <m/>
    <m/>
    <m/>
    <m/>
    <m/>
    <m/>
    <m/>
    <m/>
    <m/>
    <m/>
    <x v="0"/>
    <x v="0"/>
    <m/>
  </r>
  <r>
    <s v=""/>
    <s v=" EJ_0303_2211"/>
    <s v="Transfer Lines Vacuum - Gather Vacuum Requirements"/>
    <s v="6.03.03.03"/>
    <x v="0"/>
    <d v="2021-10-01T00:00:00"/>
    <d v="2021-12-30T00:00:00"/>
    <s v="rnavarrol"/>
    <s v="chetzel"/>
    <n v="13459.01"/>
    <s v="EDIA"/>
    <s v="C"/>
    <s v="Labor"/>
    <s v="TEC"/>
    <m/>
    <s v="BNL"/>
    <s v="PED"/>
    <s v="VAC"/>
    <x v="11"/>
    <s v="S.P062"/>
    <s v="APP00148"/>
    <m/>
    <m/>
    <m/>
    <m/>
    <n v="13459.01"/>
    <m/>
    <m/>
    <m/>
    <m/>
    <m/>
    <m/>
    <m/>
    <m/>
    <m/>
    <m/>
    <m/>
    <m/>
    <x v="0"/>
    <x v="0"/>
    <m/>
  </r>
  <r>
    <s v=""/>
    <s v=" EJ_0303_2212"/>
    <s v="Transfer Lines Vacuum - Develop Preliminary Design"/>
    <s v="6.03.03.03"/>
    <x v="0"/>
    <d v="2022-01-03T00:00:00"/>
    <d v="2022-03-01T00:00:00"/>
    <s v="rnavarrol"/>
    <s v="chetzel"/>
    <n v="20533.21"/>
    <s v="EDIA"/>
    <s v="C"/>
    <s v="Labor"/>
    <s v="TEC"/>
    <m/>
    <s v="BNL"/>
    <s v="PED"/>
    <s v="VAC"/>
    <x v="11"/>
    <s v="S.P062"/>
    <s v="APP00148"/>
    <m/>
    <m/>
    <m/>
    <m/>
    <n v="20533.21"/>
    <m/>
    <m/>
    <m/>
    <m/>
    <m/>
    <m/>
    <m/>
    <m/>
    <m/>
    <m/>
    <m/>
    <m/>
    <x v="0"/>
    <x v="0"/>
    <m/>
  </r>
  <r>
    <s v=""/>
    <s v=" EJ_0303_2212"/>
    <s v="Transfer Lines Vacuum - Develop Preliminary Design"/>
    <s v="6.03.03.03"/>
    <x v="0"/>
    <d v="2022-01-03T00:00:00"/>
    <d v="2022-03-01T00:00:00"/>
    <s v="rnavarrol"/>
    <s v="chetzel"/>
    <n v="5848.82"/>
    <s v="EDIA"/>
    <s v="C"/>
    <s v="Labor"/>
    <s v="TEC"/>
    <m/>
    <s v="BNL"/>
    <s v="PED"/>
    <s v="VAC"/>
    <x v="11"/>
    <s v="S.P062"/>
    <s v="APP00148"/>
    <m/>
    <m/>
    <m/>
    <m/>
    <n v="5848.82"/>
    <m/>
    <m/>
    <m/>
    <m/>
    <m/>
    <m/>
    <m/>
    <m/>
    <m/>
    <m/>
    <m/>
    <m/>
    <x v="0"/>
    <x v="0"/>
    <m/>
  </r>
  <r>
    <s v=""/>
    <s v=" EJ_0303_2212"/>
    <s v="Transfer Lines Vacuum - Develop Preliminary Design"/>
    <s v="6.03.03.03"/>
    <x v="0"/>
    <d v="2022-01-03T00:00:00"/>
    <d v="2022-03-01T00:00:00"/>
    <s v="rnavarrol"/>
    <s v="chetzel"/>
    <n v="11543.73"/>
    <s v="EDIA"/>
    <s v="C"/>
    <s v="Labor"/>
    <s v="TEC"/>
    <m/>
    <s v="BNL"/>
    <s v="PED"/>
    <s v="VAC"/>
    <x v="11"/>
    <s v="S.P062"/>
    <s v="APP00148"/>
    <m/>
    <m/>
    <m/>
    <m/>
    <n v="11543.73"/>
    <m/>
    <m/>
    <m/>
    <m/>
    <m/>
    <m/>
    <m/>
    <m/>
    <m/>
    <m/>
    <m/>
    <m/>
    <x v="0"/>
    <x v="0"/>
    <m/>
  </r>
  <r>
    <s v=""/>
    <s v=" EJ_0303_2212"/>
    <s v="Transfer Lines Vacuum - Develop Preliminary Design"/>
    <s v="6.03.03.03"/>
    <x v="0"/>
    <d v="2022-01-03T00:00:00"/>
    <d v="2022-03-01T00:00:00"/>
    <s v="rnavarrol"/>
    <s v="chetzel"/>
    <n v="8955.08"/>
    <s v="EDIA"/>
    <s v="C"/>
    <s v="Labor"/>
    <s v="TEC"/>
    <m/>
    <s v="BNL"/>
    <s v="PED"/>
    <s v="VAC"/>
    <x v="11"/>
    <s v="S.P062"/>
    <s v="APP00148"/>
    <m/>
    <m/>
    <m/>
    <m/>
    <n v="8955.08"/>
    <m/>
    <m/>
    <m/>
    <m/>
    <m/>
    <m/>
    <m/>
    <m/>
    <m/>
    <m/>
    <m/>
    <m/>
    <x v="0"/>
    <x v="0"/>
    <m/>
  </r>
  <r>
    <s v=""/>
    <s v=" EJ_0303_2213"/>
    <s v="Transfer Lines Vacuum - Review Design Approach"/>
    <s v="6.03.03.03"/>
    <x v="0"/>
    <d v="2022-03-02T00:00:00"/>
    <d v="2022-04-26T00:00:00"/>
    <s v="rnavarrol"/>
    <s v="chetzel"/>
    <n v="20533.21"/>
    <s v="EDIA"/>
    <s v="C"/>
    <s v="Labor"/>
    <s v="TEC"/>
    <m/>
    <s v="BNL"/>
    <s v="PED"/>
    <s v="VAC"/>
    <x v="11"/>
    <s v="S.P062"/>
    <s v="APP00148"/>
    <m/>
    <m/>
    <m/>
    <m/>
    <n v="20533.21"/>
    <m/>
    <m/>
    <m/>
    <m/>
    <m/>
    <m/>
    <m/>
    <m/>
    <m/>
    <m/>
    <m/>
    <m/>
    <x v="0"/>
    <x v="0"/>
    <m/>
  </r>
  <r>
    <s v=""/>
    <s v=" EJ_0303_2213"/>
    <s v="Transfer Lines Vacuum - Review Design Approach"/>
    <s v="6.03.03.03"/>
    <x v="0"/>
    <d v="2022-03-02T00:00:00"/>
    <d v="2022-04-26T00:00:00"/>
    <s v="rnavarrol"/>
    <s v="chetzel"/>
    <n v="5848.82"/>
    <s v="EDIA"/>
    <s v="C"/>
    <s v="Labor"/>
    <s v="TEC"/>
    <m/>
    <s v="BNL"/>
    <s v="PED"/>
    <s v="VAC"/>
    <x v="11"/>
    <s v="S.P062"/>
    <s v="APP00148"/>
    <m/>
    <m/>
    <m/>
    <m/>
    <n v="5848.82"/>
    <m/>
    <m/>
    <m/>
    <m/>
    <m/>
    <m/>
    <m/>
    <m/>
    <m/>
    <m/>
    <m/>
    <m/>
    <x v="0"/>
    <x v="0"/>
    <m/>
  </r>
  <r>
    <s v=""/>
    <s v=" EJ_0303_2213"/>
    <s v="Transfer Lines Vacuum - Review Design Approach"/>
    <s v="6.03.03.03"/>
    <x v="0"/>
    <d v="2022-03-02T00:00:00"/>
    <d v="2022-04-26T00:00:00"/>
    <s v="rnavarrol"/>
    <s v="chetzel"/>
    <n v="11543.73"/>
    <s v="EDIA"/>
    <s v="C"/>
    <s v="Labor"/>
    <s v="TEC"/>
    <m/>
    <s v="BNL"/>
    <s v="PED"/>
    <s v="VAC"/>
    <x v="11"/>
    <s v="S.P062"/>
    <s v="APP00148"/>
    <m/>
    <m/>
    <m/>
    <m/>
    <n v="11543.73"/>
    <m/>
    <m/>
    <m/>
    <m/>
    <m/>
    <m/>
    <m/>
    <m/>
    <m/>
    <m/>
    <m/>
    <m/>
    <x v="0"/>
    <x v="0"/>
    <m/>
  </r>
  <r>
    <s v=""/>
    <s v=" EJ_0303_2213"/>
    <s v="Transfer Lines Vacuum - Review Design Approach"/>
    <s v="6.03.03.03"/>
    <x v="0"/>
    <d v="2022-03-02T00:00:00"/>
    <d v="2022-04-26T00:00:00"/>
    <s v="rnavarrol"/>
    <s v="chetzel"/>
    <n v="8955.08"/>
    <s v="EDIA"/>
    <s v="C"/>
    <s v="Labor"/>
    <s v="TEC"/>
    <m/>
    <s v="BNL"/>
    <s v="PED"/>
    <s v="VAC"/>
    <x v="11"/>
    <s v="S.P062"/>
    <s v="APP00148"/>
    <m/>
    <m/>
    <m/>
    <m/>
    <n v="8955.08"/>
    <m/>
    <m/>
    <m/>
    <m/>
    <m/>
    <m/>
    <m/>
    <m/>
    <m/>
    <m/>
    <m/>
    <m/>
    <x v="0"/>
    <x v="0"/>
    <m/>
  </r>
  <r>
    <s v=""/>
    <s v=" EJ_0303_2230"/>
    <s v="Transfer Lines Vacuum - Develop Required Drawings"/>
    <s v="6.03.03.03"/>
    <x v="0"/>
    <d v="2022-06-23T00:00:00"/>
    <d v="2022-08-25T00:00:00"/>
    <s v="rnavarrol"/>
    <s v="chetzel"/>
    <n v="38033.1"/>
    <s v="EDIA"/>
    <s v="C"/>
    <s v="Labor"/>
    <s v="TEC"/>
    <m/>
    <s v="BNL"/>
    <s v="PED"/>
    <s v="VAC"/>
    <x v="6"/>
    <s v="S.P062"/>
    <s v="APP00148"/>
    <m/>
    <m/>
    <m/>
    <m/>
    <n v="38033.1"/>
    <m/>
    <m/>
    <m/>
    <m/>
    <m/>
    <m/>
    <m/>
    <m/>
    <m/>
    <m/>
    <m/>
    <m/>
    <x v="0"/>
    <x v="0"/>
    <m/>
  </r>
  <r>
    <s v=""/>
    <s v=" EJ_0303_2230"/>
    <s v="Transfer Lines Vacuum - Develop Required Drawings"/>
    <s v="6.03.03.03"/>
    <x v="0"/>
    <d v="2022-06-23T00:00:00"/>
    <d v="2022-08-25T00:00:00"/>
    <s v="rnavarrol"/>
    <s v="chetzel"/>
    <n v="10774.14"/>
    <s v="EDIA"/>
    <s v="C"/>
    <s v="Labor"/>
    <s v="TEC"/>
    <m/>
    <s v="BNL"/>
    <s v="PED"/>
    <s v="VAC"/>
    <x v="6"/>
    <s v="S.P062"/>
    <s v="APP00148"/>
    <m/>
    <m/>
    <m/>
    <m/>
    <n v="10774.14"/>
    <m/>
    <m/>
    <m/>
    <m/>
    <m/>
    <m/>
    <m/>
    <m/>
    <m/>
    <m/>
    <m/>
    <m/>
    <x v="0"/>
    <x v="0"/>
    <m/>
  </r>
  <r>
    <s v=""/>
    <s v=" EJ_0303_2230"/>
    <s v="Transfer Lines Vacuum - Develop Required Drawings"/>
    <s v="6.03.03.03"/>
    <x v="0"/>
    <d v="2022-06-23T00:00:00"/>
    <d v="2022-08-25T00:00:00"/>
    <s v="rnavarrol"/>
    <s v="chetzel"/>
    <n v="21548.29"/>
    <s v="EDIA"/>
    <s v="C"/>
    <s v="Labor"/>
    <s v="TEC"/>
    <m/>
    <s v="BNL"/>
    <s v="PED"/>
    <s v="VAC"/>
    <x v="6"/>
    <s v="S.P062"/>
    <s v="APP00148"/>
    <m/>
    <m/>
    <m/>
    <m/>
    <n v="21548.29"/>
    <m/>
    <m/>
    <m/>
    <m/>
    <m/>
    <m/>
    <m/>
    <m/>
    <m/>
    <m/>
    <m/>
    <m/>
    <x v="0"/>
    <x v="0"/>
    <m/>
  </r>
  <r>
    <s v=""/>
    <s v=" EJ_0303_2230"/>
    <s v="Transfer Lines Vacuum - Develop Required Drawings"/>
    <s v="6.03.03.03"/>
    <x v="0"/>
    <d v="2022-06-23T00:00:00"/>
    <d v="2022-08-25T00:00:00"/>
    <s v="rnavarrol"/>
    <s v="chetzel"/>
    <n v="12537.12"/>
    <s v="EDIA"/>
    <s v="C"/>
    <s v="Labor"/>
    <s v="TEC"/>
    <m/>
    <s v="BNL"/>
    <s v="PED"/>
    <s v="VAC"/>
    <x v="6"/>
    <s v="S.P062"/>
    <s v="APP00148"/>
    <m/>
    <m/>
    <m/>
    <m/>
    <n v="12537.12"/>
    <m/>
    <m/>
    <m/>
    <m/>
    <m/>
    <m/>
    <m/>
    <m/>
    <m/>
    <m/>
    <m/>
    <m/>
    <x v="0"/>
    <x v="0"/>
    <m/>
  </r>
  <r>
    <s v=""/>
    <s v=" RD_0306_4390"/>
    <s v="D2 - RRR Apparatus - Improvement of test setup and sample holder"/>
    <s v="6.02.03.04"/>
    <x v="0"/>
    <d v="2021-08-20T00:00:00"/>
    <d v="2022-02-28T00:00:00"/>
    <s v="rnavarrol"/>
    <s v="sverdu"/>
    <n v="0"/>
    <s v="EDIA"/>
    <s v="C"/>
    <s v="Labor"/>
    <s v="OPC"/>
    <m/>
    <s v="BNL"/>
    <s v="R&amp;D"/>
    <s v="VAC"/>
    <x v="3"/>
    <m/>
    <m/>
    <m/>
    <m/>
    <m/>
    <m/>
    <m/>
    <m/>
    <m/>
    <m/>
    <m/>
    <m/>
    <m/>
    <m/>
    <m/>
    <m/>
    <m/>
    <m/>
    <m/>
    <x v="0"/>
    <x v="0"/>
    <m/>
  </r>
  <r>
    <s v=""/>
    <s v=" RD_0306_4390"/>
    <s v="D2 - RRR Apparatus - Improvement of test setup and sample holder"/>
    <s v="6.02.03.04"/>
    <x v="0"/>
    <d v="2021-08-20T00:00:00"/>
    <d v="2022-02-28T00:00:00"/>
    <s v="rnavarrol"/>
    <s v="sverdu"/>
    <n v="0"/>
    <s v="EDIA"/>
    <s v="C"/>
    <s v="Labor"/>
    <s v="OPC"/>
    <m/>
    <s v="BNL"/>
    <s v="R&amp;D"/>
    <s v="VAC"/>
    <x v="3"/>
    <m/>
    <m/>
    <m/>
    <m/>
    <m/>
    <m/>
    <m/>
    <m/>
    <m/>
    <m/>
    <m/>
    <m/>
    <m/>
    <m/>
    <m/>
    <m/>
    <m/>
    <m/>
    <m/>
    <x v="0"/>
    <x v="0"/>
    <m/>
  </r>
  <r>
    <s v=""/>
    <s v=" RD_0306_4390"/>
    <s v="D2 - RRR Apparatus - Improvement of test setup and sample holder"/>
    <s v="6.02.03.04"/>
    <x v="0"/>
    <d v="2021-08-20T00:00:00"/>
    <d v="2022-02-28T00:00:00"/>
    <s v="rnavarrol"/>
    <s v="sverdu"/>
    <n v="0"/>
    <s v="EDIA"/>
    <s v="C"/>
    <s v="Labor"/>
    <s v="OPC"/>
    <m/>
    <s v="BNL"/>
    <s v="R&amp;D"/>
    <s v="VAC"/>
    <x v="3"/>
    <m/>
    <m/>
    <m/>
    <m/>
    <m/>
    <m/>
    <m/>
    <m/>
    <m/>
    <m/>
    <m/>
    <m/>
    <m/>
    <m/>
    <m/>
    <m/>
    <m/>
    <m/>
    <m/>
    <x v="0"/>
    <x v="0"/>
    <m/>
  </r>
  <r>
    <s v=""/>
    <s v=" RD_0306_4400"/>
    <s v="D2 - RRR Apparatus - Assembly of electronics into rack"/>
    <s v="6.02.03.04"/>
    <x v="0"/>
    <d v="2022-03-01T00:00:00"/>
    <d v="2022-04-11T00:00:00"/>
    <s v="rnavarrol"/>
    <s v="sverdu"/>
    <n v="0"/>
    <s v="EDIA"/>
    <s v="C"/>
    <s v="Labor"/>
    <s v="OPC"/>
    <m/>
    <s v="BNL"/>
    <s v="R&amp;D"/>
    <s v="VAC"/>
    <x v="3"/>
    <m/>
    <m/>
    <m/>
    <m/>
    <m/>
    <m/>
    <m/>
    <m/>
    <m/>
    <m/>
    <m/>
    <m/>
    <m/>
    <m/>
    <m/>
    <m/>
    <m/>
    <m/>
    <m/>
    <x v="0"/>
    <x v="0"/>
    <m/>
  </r>
  <r>
    <s v=""/>
    <s v=" RD_0306_4400"/>
    <s v="D2 - RRR Apparatus - Assembly of electronics into rack"/>
    <s v="6.02.03.04"/>
    <x v="0"/>
    <d v="2022-03-01T00:00:00"/>
    <d v="2022-04-11T00:00:00"/>
    <s v="rnavarrol"/>
    <s v="sverdu"/>
    <n v="0"/>
    <s v="EDIA"/>
    <s v="C"/>
    <s v="Labor"/>
    <s v="OPC"/>
    <m/>
    <s v="BNL"/>
    <s v="R&amp;D"/>
    <s v="VAC"/>
    <x v="3"/>
    <m/>
    <m/>
    <m/>
    <m/>
    <m/>
    <m/>
    <m/>
    <m/>
    <m/>
    <m/>
    <m/>
    <m/>
    <m/>
    <m/>
    <m/>
    <m/>
    <m/>
    <m/>
    <m/>
    <x v="0"/>
    <x v="0"/>
    <m/>
  </r>
  <r>
    <s v=""/>
    <s v=" RD_0306_4410"/>
    <s v="D2 - RRR Apparatus - Test measurement method, controls at warm"/>
    <s v="6.02.03.04"/>
    <x v="0"/>
    <d v="2022-03-01T00:00:00"/>
    <d v="2022-04-11T00:00:00"/>
    <s v="rnavarrol"/>
    <s v="sverdu"/>
    <n v="0"/>
    <s v="EDIA"/>
    <s v="C"/>
    <s v="Labor"/>
    <s v="OPC"/>
    <m/>
    <s v="BNL"/>
    <s v="R&amp;D"/>
    <s v="VAC"/>
    <x v="3"/>
    <m/>
    <m/>
    <m/>
    <m/>
    <m/>
    <m/>
    <m/>
    <m/>
    <m/>
    <m/>
    <m/>
    <m/>
    <m/>
    <m/>
    <m/>
    <m/>
    <m/>
    <m/>
    <m/>
    <x v="0"/>
    <x v="0"/>
    <m/>
  </r>
  <r>
    <s v=""/>
    <s v=" RD_0306_4430"/>
    <s v="D2 - RRR Apparatus - Test measurement method, controls at cold"/>
    <s v="6.02.03.04"/>
    <x v="0"/>
    <d v="2022-05-02T00:00:00"/>
    <d v="2022-06-13T00:00:00"/>
    <s v="rnavarrol"/>
    <s v="sverdu"/>
    <n v="0"/>
    <s v="EDIA"/>
    <s v="C"/>
    <s v="Labor"/>
    <s v="OPC"/>
    <m/>
    <s v="BNL"/>
    <s v="R&amp;D"/>
    <s v="VAC"/>
    <x v="3"/>
    <m/>
    <m/>
    <m/>
    <m/>
    <m/>
    <m/>
    <m/>
    <m/>
    <m/>
    <m/>
    <m/>
    <m/>
    <m/>
    <m/>
    <m/>
    <m/>
    <m/>
    <m/>
    <m/>
    <x v="0"/>
    <x v="0"/>
    <m/>
  </r>
  <r>
    <s v=""/>
    <s v=" RD_0306_4440"/>
    <s v="D2 - RRR Apparatus - Cold Compressor - Preparation of SOW / PO"/>
    <s v="6.02.03.04"/>
    <x v="0"/>
    <d v="2022-05-02T00:00:00"/>
    <d v="2022-05-04T00:00:00"/>
    <s v="rnavarrol"/>
    <s v="sverdu"/>
    <n v="0"/>
    <s v="EDIA"/>
    <s v="C"/>
    <s v="Labor"/>
    <s v="OPC"/>
    <m/>
    <s v="BNL"/>
    <s v="R&amp;D"/>
    <s v="VAC"/>
    <x v="3"/>
    <m/>
    <m/>
    <m/>
    <m/>
    <m/>
    <m/>
    <m/>
    <m/>
    <m/>
    <m/>
    <m/>
    <m/>
    <m/>
    <m/>
    <m/>
    <m/>
    <m/>
    <m/>
    <m/>
    <x v="0"/>
    <x v="0"/>
    <m/>
  </r>
  <r>
    <s v=""/>
    <s v=" RD_0306_4410"/>
    <s v="D2 - RRR Apparatus - Test measurement method, controls at warm"/>
    <s v="6.02.03.04"/>
    <x v="0"/>
    <d v="2022-03-01T00:00:00"/>
    <d v="2022-04-11T00:00:00"/>
    <s v="rnavarrol"/>
    <s v="sverdu"/>
    <n v="0"/>
    <s v="EDIA"/>
    <s v="C"/>
    <s v="Labor"/>
    <s v="OPC"/>
    <m/>
    <s v="BNL"/>
    <s v="R&amp;D"/>
    <s v="VAC"/>
    <x v="3"/>
    <m/>
    <m/>
    <m/>
    <m/>
    <m/>
    <m/>
    <m/>
    <m/>
    <m/>
    <m/>
    <m/>
    <m/>
    <m/>
    <m/>
    <m/>
    <m/>
    <m/>
    <m/>
    <m/>
    <x v="0"/>
    <x v="0"/>
    <m/>
  </r>
  <r>
    <s v=""/>
    <s v=" RD_0306_4410"/>
    <s v="D2 - RRR Apparatus - Test measurement method, controls at warm"/>
    <s v="6.02.03.04"/>
    <x v="0"/>
    <d v="2022-03-01T00:00:00"/>
    <d v="2022-04-11T00:00:00"/>
    <s v="rnavarrol"/>
    <s v="sverdu"/>
    <n v="0"/>
    <s v="EDIA"/>
    <s v="C"/>
    <s v="Labor"/>
    <s v="OPC"/>
    <m/>
    <s v="BNL"/>
    <s v="R&amp;D"/>
    <s v="VAC"/>
    <x v="3"/>
    <m/>
    <m/>
    <m/>
    <m/>
    <m/>
    <m/>
    <m/>
    <m/>
    <m/>
    <m/>
    <m/>
    <m/>
    <m/>
    <m/>
    <m/>
    <m/>
    <m/>
    <m/>
    <m/>
    <x v="0"/>
    <x v="0"/>
    <m/>
  </r>
  <r>
    <s v=""/>
    <s v=" RD_0306_4420"/>
    <s v="D2 - RRR Apparatus - Leak test cold compressor"/>
    <s v="6.02.03.04"/>
    <x v="0"/>
    <d v="2022-04-12T00:00:00"/>
    <d v="2022-04-29T00:00:00"/>
    <s v="rnavarrol"/>
    <s v="sverdu"/>
    <n v="0"/>
    <s v="EDIA"/>
    <s v="C"/>
    <s v="Labor"/>
    <s v="OPC"/>
    <m/>
    <s v="BNL"/>
    <s v="R&amp;D"/>
    <s v="VAC"/>
    <x v="3"/>
    <m/>
    <m/>
    <m/>
    <m/>
    <m/>
    <m/>
    <m/>
    <m/>
    <m/>
    <m/>
    <m/>
    <m/>
    <m/>
    <m/>
    <m/>
    <m/>
    <m/>
    <m/>
    <m/>
    <x v="0"/>
    <x v="0"/>
    <m/>
  </r>
  <r>
    <s v=""/>
    <s v=" RD_0306_4430"/>
    <s v="D2 - RRR Apparatus - Test measurement method, controls at cold"/>
    <s v="6.02.03.04"/>
    <x v="0"/>
    <d v="2022-05-02T00:00:00"/>
    <d v="2022-06-13T00:00:00"/>
    <s v="rnavarrol"/>
    <s v="sverdu"/>
    <n v="0"/>
    <s v="EDIA"/>
    <s v="C"/>
    <s v="Labor"/>
    <s v="OPC"/>
    <m/>
    <s v="BNL"/>
    <s v="R&amp;D"/>
    <s v="VAC"/>
    <x v="3"/>
    <m/>
    <m/>
    <m/>
    <m/>
    <m/>
    <m/>
    <m/>
    <m/>
    <m/>
    <m/>
    <m/>
    <m/>
    <m/>
    <m/>
    <m/>
    <m/>
    <m/>
    <m/>
    <m/>
    <x v="0"/>
    <x v="0"/>
    <m/>
  </r>
  <r>
    <s v=""/>
    <s v=" RD_0306_4430"/>
    <s v="D2 - RRR Apparatus - Test measurement method, controls at cold"/>
    <s v="6.02.03.04"/>
    <x v="0"/>
    <d v="2022-05-02T00:00:00"/>
    <d v="2022-06-13T00:00:00"/>
    <s v="rnavarrol"/>
    <s v="sverdu"/>
    <n v="0"/>
    <s v="EDIA"/>
    <s v="C"/>
    <s v="Labor"/>
    <s v="OPC"/>
    <m/>
    <s v="BNL"/>
    <s v="R&amp;D"/>
    <s v="VAC"/>
    <x v="3"/>
    <m/>
    <m/>
    <m/>
    <m/>
    <m/>
    <m/>
    <m/>
    <m/>
    <m/>
    <m/>
    <m/>
    <m/>
    <m/>
    <m/>
    <m/>
    <m/>
    <m/>
    <m/>
    <m/>
    <x v="0"/>
    <x v="0"/>
    <m/>
  </r>
  <r>
    <s v=""/>
    <s v=" RD_0306_4430"/>
    <s v="D2 - RRR Apparatus - Test measurement method, controls at cold"/>
    <s v="6.02.03.04"/>
    <x v="0"/>
    <d v="2022-05-02T00:00:00"/>
    <d v="2022-06-13T00:00:00"/>
    <s v="rnavarrol"/>
    <s v="sverdu"/>
    <n v="0"/>
    <s v="EDIA"/>
    <s v="C"/>
    <s v="Labor"/>
    <s v="OPC"/>
    <m/>
    <s v="BNL"/>
    <s v="R&amp;D"/>
    <s v="VAC"/>
    <x v="3"/>
    <m/>
    <m/>
    <m/>
    <m/>
    <m/>
    <m/>
    <m/>
    <m/>
    <m/>
    <m/>
    <m/>
    <m/>
    <m/>
    <m/>
    <m/>
    <m/>
    <m/>
    <m/>
    <m/>
    <x v="0"/>
    <x v="0"/>
    <m/>
  </r>
  <r>
    <s v=""/>
    <s v=" RD_0306_4440"/>
    <s v="D2 - RRR Apparatus - Cold Compressor - Preparation of SOW / PO"/>
    <s v="6.02.03.04"/>
    <x v="0"/>
    <d v="2022-05-02T00:00:00"/>
    <d v="2022-05-04T00:00:00"/>
    <s v="rnavarrol"/>
    <s v="sverdu"/>
    <n v="0"/>
    <s v="EDIA"/>
    <s v="C"/>
    <s v="Labor"/>
    <s v="OPC"/>
    <m/>
    <s v="BNL"/>
    <s v="R&amp;D"/>
    <s v="VAC"/>
    <x v="3"/>
    <m/>
    <m/>
    <m/>
    <m/>
    <m/>
    <m/>
    <m/>
    <m/>
    <m/>
    <m/>
    <m/>
    <m/>
    <m/>
    <m/>
    <m/>
    <m/>
    <m/>
    <m/>
    <m/>
    <x v="0"/>
    <x v="0"/>
    <m/>
  </r>
  <r>
    <s v=""/>
    <s v=" RD_0306_4490"/>
    <s v="D2 - RRR Apparatus - Cold Compressor - Procurement BNL Support"/>
    <s v="6.02.03.04"/>
    <x v="0"/>
    <d v="2022-10-17T00:00:00"/>
    <d v="2023-02-28T00:00:00"/>
    <s v="rnavarrol"/>
    <s v="sverdu"/>
    <n v="2101.08"/>
    <s v="EDIA"/>
    <s v="C"/>
    <s v="Labor"/>
    <s v="OPC"/>
    <m/>
    <s v="BNL"/>
    <s v="R&amp;D"/>
    <s v="VAC"/>
    <x v="3"/>
    <s v="P.S026"/>
    <m/>
    <m/>
    <m/>
    <m/>
    <m/>
    <m/>
    <n v="2101.08"/>
    <m/>
    <m/>
    <m/>
    <m/>
    <m/>
    <m/>
    <m/>
    <m/>
    <m/>
    <m/>
    <m/>
    <x v="0"/>
    <x v="0"/>
    <m/>
  </r>
  <r>
    <s v=""/>
    <s v=" RD_0306_4510"/>
    <s v="D2 - RRR Apparatus - Cold Compressor - Assembly"/>
    <s v="6.02.03.04"/>
    <x v="0"/>
    <d v="2023-03-01T00:00:00"/>
    <d v="2023-03-01T00:00:00"/>
    <s v="rnavarrol"/>
    <s v="sverdu"/>
    <n v="1680.86"/>
    <s v="EDIA"/>
    <s v="C"/>
    <s v="Labor"/>
    <s v="OPC"/>
    <m/>
    <s v="BNL"/>
    <s v="R&amp;D"/>
    <s v="VAC"/>
    <x v="3"/>
    <s v="P.S026"/>
    <m/>
    <m/>
    <m/>
    <m/>
    <m/>
    <m/>
    <n v="1680.86"/>
    <m/>
    <m/>
    <m/>
    <m/>
    <m/>
    <m/>
    <m/>
    <m/>
    <m/>
    <m/>
    <m/>
    <x v="0"/>
    <x v="0"/>
    <m/>
  </r>
  <r>
    <s v=""/>
    <s v=" RD_0306_4520"/>
    <s v="D2 - RRR Apparatus - Cold Compressor - Test"/>
    <s v="6.02.03.04"/>
    <x v="0"/>
    <d v="2023-03-02T00:00:00"/>
    <d v="2023-03-02T00:00:00"/>
    <s v="rnavarrol"/>
    <s v="sverdu"/>
    <n v="1680.86"/>
    <s v="EDIA"/>
    <s v="C"/>
    <s v="Labor"/>
    <s v="OPC"/>
    <m/>
    <s v="BNL"/>
    <s v="R&amp;D"/>
    <s v="VAC"/>
    <x v="3"/>
    <s v="P.S026"/>
    <m/>
    <m/>
    <m/>
    <m/>
    <m/>
    <m/>
    <n v="1680.86"/>
    <m/>
    <m/>
    <m/>
    <m/>
    <m/>
    <m/>
    <m/>
    <m/>
    <m/>
    <m/>
    <m/>
    <x v="0"/>
    <x v="0"/>
    <m/>
  </r>
  <r>
    <s v=""/>
    <s v=" RD_0306_4530"/>
    <s v="D2 - RRR Apparatus - Pumping System - Preparation of SOW/ PO"/>
    <s v="6.02.03.04"/>
    <x v="0"/>
    <d v="2022-05-02T00:00:00"/>
    <d v="2022-05-04T00:00:00"/>
    <s v="rnavarrol"/>
    <s v="sverdu"/>
    <n v="0"/>
    <s v="EDIA"/>
    <s v="C"/>
    <s v="Labor"/>
    <s v="OPC"/>
    <m/>
    <s v="BNL"/>
    <s v="R&amp;D"/>
    <s v="VAC"/>
    <x v="3"/>
    <m/>
    <m/>
    <m/>
    <m/>
    <m/>
    <m/>
    <m/>
    <m/>
    <m/>
    <m/>
    <m/>
    <m/>
    <m/>
    <m/>
    <m/>
    <m/>
    <m/>
    <m/>
    <m/>
    <x v="0"/>
    <x v="0"/>
    <m/>
  </r>
  <r>
    <s v=""/>
    <s v=" RD_0306_4480"/>
    <s v="D2 - RRR Apparatus - Cold Compressor - Vendor Fabrication"/>
    <s v="6.02.03.04"/>
    <x v="0"/>
    <d v="2022-10-17T00:00:00"/>
    <d v="2023-02-28T00:00:00"/>
    <s v="rnavarrol"/>
    <s v="sverdu"/>
    <n v="52326.45"/>
    <s v="EDIA"/>
    <s v="C"/>
    <s v="Nonlabor"/>
    <s v="OPC"/>
    <m/>
    <s v="BNL"/>
    <s v="R&amp;D"/>
    <s v="VAC"/>
    <x v="3"/>
    <s v="P.S026"/>
    <m/>
    <m/>
    <m/>
    <m/>
    <m/>
    <m/>
    <n v="52326.45"/>
    <m/>
    <m/>
    <m/>
    <m/>
    <m/>
    <m/>
    <m/>
    <m/>
    <m/>
    <m/>
    <m/>
    <x v="0"/>
    <x v="0"/>
    <m/>
  </r>
  <r>
    <s v=""/>
    <s v=" RD_0306_4570"/>
    <s v="D2 - RRR Apparatus - Pumping System - Vendor Fabrication"/>
    <s v="6.02.03.04"/>
    <x v="0"/>
    <d v="2022-10-17T00:00:00"/>
    <d v="2023-02-28T00:00:00"/>
    <s v="rnavarrol"/>
    <s v="sverdu"/>
    <n v="26163.23"/>
    <s v="EDIA"/>
    <s v="C"/>
    <s v="Nonlabor"/>
    <s v="OPC"/>
    <m/>
    <s v="BNL"/>
    <s v="R&amp;D"/>
    <s v="VAC"/>
    <x v="3"/>
    <s v="P.S037"/>
    <m/>
    <m/>
    <m/>
    <m/>
    <m/>
    <m/>
    <n v="26163.23"/>
    <m/>
    <m/>
    <m/>
    <m/>
    <m/>
    <m/>
    <m/>
    <m/>
    <m/>
    <m/>
    <m/>
    <x v="0"/>
    <x v="0"/>
    <m/>
  </r>
  <r>
    <s v=""/>
    <s v=" RD_0306_4620"/>
    <s v="D2 - RRR Apparatus - Misc Material"/>
    <s v="6.02.03.04"/>
    <x v="0"/>
    <d v="2022-05-05T00:00:00"/>
    <d v="2022-09-12T00:00:00"/>
    <s v="rnavarrol"/>
    <s v="sverdu"/>
    <n v="0"/>
    <s v="EDIA"/>
    <s v="C"/>
    <s v="Nonlabor"/>
    <s v="OPC"/>
    <m/>
    <s v="BNL"/>
    <s v="R&amp;D"/>
    <s v="VAC"/>
    <x v="3"/>
    <s v="U"/>
    <m/>
    <m/>
    <m/>
    <m/>
    <m/>
    <m/>
    <m/>
    <m/>
    <m/>
    <m/>
    <m/>
    <m/>
    <m/>
    <m/>
    <m/>
    <m/>
    <m/>
    <m/>
    <x v="0"/>
    <x v="0"/>
    <m/>
  </r>
  <r>
    <s v=""/>
    <s v=" RD_0306_4530"/>
    <s v="D2 - RRR Apparatus - Pumping System - Preparation of SOW/ PO"/>
    <s v="6.02.03.04"/>
    <x v="0"/>
    <d v="2022-05-02T00:00:00"/>
    <d v="2022-05-04T00:00:00"/>
    <s v="rnavarrol"/>
    <s v="sverdu"/>
    <n v="0"/>
    <s v="EDIA"/>
    <s v="C"/>
    <s v="Labor"/>
    <s v="OPC"/>
    <m/>
    <s v="BNL"/>
    <s v="R&amp;D"/>
    <s v="VAC"/>
    <x v="3"/>
    <m/>
    <m/>
    <m/>
    <m/>
    <m/>
    <m/>
    <m/>
    <m/>
    <m/>
    <m/>
    <m/>
    <m/>
    <m/>
    <m/>
    <m/>
    <m/>
    <m/>
    <m/>
    <m/>
    <x v="0"/>
    <x v="0"/>
    <m/>
  </r>
  <r>
    <s v=""/>
    <s v=" RD_0306_4580"/>
    <s v="D2 - RRR Apparatus - Pumping System - Procurement Support by BNL"/>
    <s v="6.02.03.04"/>
    <x v="0"/>
    <d v="2022-10-17T00:00:00"/>
    <d v="2023-02-28T00:00:00"/>
    <s v="rnavarrol"/>
    <s v="sverdu"/>
    <n v="5734.92"/>
    <s v="EDIA"/>
    <s v="C"/>
    <s v="Labor"/>
    <s v="OPC"/>
    <m/>
    <s v="BNL"/>
    <s v="R&amp;D"/>
    <s v="VAC"/>
    <x v="3"/>
    <s v="P.S037"/>
    <m/>
    <m/>
    <m/>
    <m/>
    <m/>
    <m/>
    <n v="5734.92"/>
    <m/>
    <m/>
    <m/>
    <m/>
    <m/>
    <m/>
    <m/>
    <m/>
    <m/>
    <m/>
    <m/>
    <x v="0"/>
    <x v="0"/>
    <m/>
  </r>
  <r>
    <s v=""/>
    <s v=" RD_0306_4600"/>
    <s v="D2 - RRR Apparatus - Pumping System - Assembly"/>
    <s v="6.02.03.04"/>
    <x v="0"/>
    <d v="2023-03-01T00:00:00"/>
    <d v="2023-05-09T00:00:00"/>
    <s v="rnavarrol"/>
    <s v="sverdu"/>
    <n v="38232.82"/>
    <s v="EDIA"/>
    <s v="C"/>
    <s v="Labor"/>
    <s v="OPC"/>
    <m/>
    <s v="BNL"/>
    <s v="R&amp;D"/>
    <s v="VAC"/>
    <x v="3"/>
    <s v="P.S037"/>
    <m/>
    <m/>
    <m/>
    <m/>
    <m/>
    <m/>
    <n v="38232.82"/>
    <m/>
    <m/>
    <m/>
    <m/>
    <m/>
    <m/>
    <m/>
    <m/>
    <m/>
    <m/>
    <m/>
    <x v="0"/>
    <x v="0"/>
    <m/>
  </r>
  <r>
    <s v=""/>
    <s v=" RD_0306_4610"/>
    <s v="D2 - RRR Apparatus - Pumping System - Test"/>
    <s v="6.02.03.04"/>
    <x v="0"/>
    <d v="2023-05-10T00:00:00"/>
    <d v="2023-05-23T00:00:00"/>
    <s v="rnavarrol"/>
    <s v="sverdu"/>
    <n v="12744.27"/>
    <s v="EDIA"/>
    <s v="C"/>
    <s v="Labor"/>
    <s v="OPC"/>
    <m/>
    <s v="BNL"/>
    <s v="R&amp;D"/>
    <s v="VAC"/>
    <x v="3"/>
    <s v="P.S037"/>
    <m/>
    <m/>
    <m/>
    <m/>
    <m/>
    <m/>
    <n v="12744.27"/>
    <m/>
    <m/>
    <m/>
    <m/>
    <m/>
    <m/>
    <m/>
    <m/>
    <m/>
    <m/>
    <m/>
    <x v="0"/>
    <x v="0"/>
    <m/>
  </r>
  <r>
    <s v=""/>
    <s v=" RD_0306_4600"/>
    <s v="D2 - RRR Apparatus - Pumping System - Assembly"/>
    <s v="6.02.03.04"/>
    <x v="0"/>
    <d v="2023-03-01T00:00:00"/>
    <d v="2023-05-09T00:00:00"/>
    <s v="rnavarrol"/>
    <s v="sverdu"/>
    <n v="25212.959999999999"/>
    <s v="EDIA"/>
    <s v="C"/>
    <s v="Labor"/>
    <s v="OPC"/>
    <m/>
    <s v="BNL"/>
    <s v="R&amp;D"/>
    <s v="VAC"/>
    <x v="3"/>
    <s v="P.S037"/>
    <m/>
    <m/>
    <m/>
    <m/>
    <m/>
    <m/>
    <n v="25212.959999999999"/>
    <m/>
    <m/>
    <m/>
    <m/>
    <m/>
    <m/>
    <m/>
    <m/>
    <m/>
    <m/>
    <m/>
    <x v="0"/>
    <x v="0"/>
    <m/>
  </r>
  <r>
    <s v=""/>
    <s v=" RD_0306_4610"/>
    <s v="D2 - RRR Apparatus - Pumping System - Test"/>
    <s v="6.02.03.04"/>
    <x v="0"/>
    <d v="2023-05-10T00:00:00"/>
    <d v="2023-05-23T00:00:00"/>
    <s v="rnavarrol"/>
    <s v="sverdu"/>
    <n v="8404.32"/>
    <s v="EDIA"/>
    <s v="C"/>
    <s v="Labor"/>
    <s v="OPC"/>
    <m/>
    <s v="BNL"/>
    <s v="R&amp;D"/>
    <s v="VAC"/>
    <x v="3"/>
    <s v="P.S037"/>
    <m/>
    <m/>
    <m/>
    <m/>
    <m/>
    <m/>
    <n v="8404.32"/>
    <m/>
    <m/>
    <m/>
    <m/>
    <m/>
    <m/>
    <m/>
    <m/>
    <m/>
    <m/>
    <m/>
    <x v="0"/>
    <x v="0"/>
    <m/>
  </r>
  <r>
    <s v=""/>
    <s v=" RD_0306_4640"/>
    <s v="D3 - SEY apparatus - Kimball e-gun power supply - Preparation of SOW / PO"/>
    <s v="6.02.03.04"/>
    <x v="0"/>
    <d v="2021-11-16T00:00:00"/>
    <d v="2021-11-18T00:00:00"/>
    <s v="rnavarrol"/>
    <s v="sverdu"/>
    <n v="0"/>
    <s v="EDIA"/>
    <s v="C"/>
    <s v="Labor"/>
    <s v="OPC"/>
    <m/>
    <s v="BNL"/>
    <s v="R&amp;D"/>
    <s v="VAC"/>
    <x v="3"/>
    <m/>
    <m/>
    <m/>
    <m/>
    <m/>
    <m/>
    <m/>
    <m/>
    <m/>
    <m/>
    <m/>
    <m/>
    <m/>
    <m/>
    <m/>
    <m/>
    <m/>
    <m/>
    <m/>
    <x v="0"/>
    <x v="0"/>
    <m/>
  </r>
  <r>
    <s v=""/>
    <s v=" RD_0306_4690"/>
    <s v="D3 - SEY apparatus - Kimball e-gun power supply - Procurement BNL Support"/>
    <s v="6.02.03.04"/>
    <x v="0"/>
    <d v="2021-12-01T00:00:00"/>
    <d v="2022-04-11T00:00:00"/>
    <s v="rnavarrol"/>
    <s v="sverdu"/>
    <n v="0"/>
    <s v="EDIA"/>
    <s v="C"/>
    <s v="Labor"/>
    <s v="OPC"/>
    <m/>
    <s v="BNL"/>
    <s v="R&amp;D"/>
    <s v="VAC"/>
    <x v="3"/>
    <m/>
    <m/>
    <m/>
    <m/>
    <m/>
    <m/>
    <m/>
    <m/>
    <m/>
    <m/>
    <m/>
    <m/>
    <m/>
    <m/>
    <m/>
    <m/>
    <m/>
    <m/>
    <m/>
    <x v="0"/>
    <x v="0"/>
    <m/>
  </r>
  <r>
    <s v=""/>
    <s v=" RD_0306_4710"/>
    <s v="D3 - SEY apparatus - Kimball e-gun power supply - Assembly"/>
    <s v="6.02.03.04"/>
    <x v="0"/>
    <d v="2022-04-12T00:00:00"/>
    <d v="2022-04-18T00:00:00"/>
    <s v="rnavarrol"/>
    <s v="sverdu"/>
    <n v="0"/>
    <s v="EDIA"/>
    <s v="C"/>
    <s v="Labor"/>
    <s v="OPC"/>
    <m/>
    <s v="BNL"/>
    <s v="R&amp;D"/>
    <s v="VAC"/>
    <x v="3"/>
    <m/>
    <m/>
    <m/>
    <m/>
    <m/>
    <m/>
    <m/>
    <m/>
    <m/>
    <m/>
    <m/>
    <m/>
    <m/>
    <m/>
    <m/>
    <m/>
    <m/>
    <m/>
    <m/>
    <x v="0"/>
    <x v="0"/>
    <m/>
  </r>
  <r>
    <s v=""/>
    <s v=" RD_0306_4720"/>
    <s v="D3 - SEY apparatus - Kimball e-gun power supply - Test"/>
    <s v="6.02.03.04"/>
    <x v="0"/>
    <d v="2022-04-19T00:00:00"/>
    <d v="2022-05-09T00:00:00"/>
    <s v="rnavarrol"/>
    <s v="sverdu"/>
    <n v="0"/>
    <s v="EDIA"/>
    <s v="C"/>
    <s v="Labor"/>
    <s v="OPC"/>
    <m/>
    <s v="BNL"/>
    <s v="R&amp;D"/>
    <s v="VAC"/>
    <x v="3"/>
    <m/>
    <m/>
    <m/>
    <m/>
    <m/>
    <m/>
    <m/>
    <m/>
    <m/>
    <m/>
    <m/>
    <m/>
    <m/>
    <m/>
    <m/>
    <m/>
    <m/>
    <m/>
    <m/>
    <x v="0"/>
    <x v="0"/>
    <m/>
  </r>
  <r>
    <s v=""/>
    <s v=" RD_0306_4680"/>
    <s v="D3 - SEY apparatus - Kimball e-gun power supply - Vendor Fabrication"/>
    <s v="6.02.03.04"/>
    <x v="0"/>
    <d v="2021-12-01T00:00:00"/>
    <d v="2022-04-11T00:00:00"/>
    <s v="rnavarrol"/>
    <s v="sverdu"/>
    <n v="0"/>
    <s v="EDIA"/>
    <s v="C"/>
    <s v="Nonlabor"/>
    <s v="OPC"/>
    <m/>
    <s v="BNL"/>
    <s v="R&amp;D"/>
    <s v="VAC"/>
    <x v="3"/>
    <s v="B"/>
    <m/>
    <m/>
    <m/>
    <m/>
    <m/>
    <m/>
    <m/>
    <m/>
    <m/>
    <m/>
    <m/>
    <m/>
    <m/>
    <m/>
    <m/>
    <m/>
    <m/>
    <m/>
    <x v="0"/>
    <x v="0"/>
    <m/>
  </r>
  <r>
    <s v=""/>
    <s v=" RD_0306_4710"/>
    <s v="D3 - SEY apparatus - Kimball e-gun power supply - Assembly"/>
    <s v="6.02.03.04"/>
    <x v="0"/>
    <d v="2022-04-12T00:00:00"/>
    <d v="2022-04-18T00:00:00"/>
    <s v="rnavarrol"/>
    <s v="sverdu"/>
    <n v="0"/>
    <s v="EDIA"/>
    <s v="C"/>
    <s v="Labor"/>
    <s v="OPC"/>
    <m/>
    <s v="BNL"/>
    <s v="R&amp;D"/>
    <s v="VAC"/>
    <x v="3"/>
    <m/>
    <m/>
    <m/>
    <m/>
    <m/>
    <m/>
    <m/>
    <m/>
    <m/>
    <m/>
    <m/>
    <m/>
    <m/>
    <m/>
    <m/>
    <m/>
    <m/>
    <m/>
    <m/>
    <x v="0"/>
    <x v="0"/>
    <m/>
  </r>
  <r>
    <s v=""/>
    <s v=" RD_0306_4710"/>
    <s v="D3 - SEY apparatus - Kimball e-gun power supply - Assembly"/>
    <s v="6.02.03.04"/>
    <x v="0"/>
    <d v="2022-04-12T00:00:00"/>
    <d v="2022-04-18T00:00:00"/>
    <s v="rnavarrol"/>
    <s v="sverdu"/>
    <n v="0"/>
    <s v="EDIA"/>
    <s v="C"/>
    <s v="Labor"/>
    <s v="OPC"/>
    <m/>
    <s v="BNL"/>
    <s v="R&amp;D"/>
    <s v="VAC"/>
    <x v="3"/>
    <m/>
    <m/>
    <m/>
    <m/>
    <m/>
    <m/>
    <m/>
    <m/>
    <m/>
    <m/>
    <m/>
    <m/>
    <m/>
    <m/>
    <m/>
    <m/>
    <m/>
    <m/>
    <m/>
    <x v="0"/>
    <x v="0"/>
    <m/>
  </r>
  <r>
    <s v=""/>
    <s v=" RD_0306_4720"/>
    <s v="D3 - SEY apparatus - Kimball e-gun power supply - Test"/>
    <s v="6.02.03.04"/>
    <x v="0"/>
    <d v="2022-04-19T00:00:00"/>
    <d v="2022-05-09T00:00:00"/>
    <s v="rnavarrol"/>
    <s v="sverdu"/>
    <n v="0"/>
    <s v="EDIA"/>
    <s v="C"/>
    <s v="Labor"/>
    <s v="OPC"/>
    <m/>
    <s v="BNL"/>
    <s v="R&amp;D"/>
    <s v="VAC"/>
    <x v="3"/>
    <m/>
    <m/>
    <m/>
    <m/>
    <m/>
    <m/>
    <m/>
    <m/>
    <m/>
    <m/>
    <m/>
    <m/>
    <m/>
    <m/>
    <m/>
    <m/>
    <m/>
    <m/>
    <m/>
    <x v="0"/>
    <x v="0"/>
    <m/>
  </r>
  <r>
    <s v=""/>
    <s v=" RD_0306_4820"/>
    <s v="D3 - SEY apparatus - Pumping System - Preparation of SOW / PO"/>
    <s v="6.02.03.04"/>
    <x v="0"/>
    <d v="2021-11-16T00:00:00"/>
    <d v="2021-11-18T00:00:00"/>
    <s v="rnavarrol"/>
    <s v="sverdu"/>
    <n v="0"/>
    <s v="EDIA"/>
    <s v="C"/>
    <s v="Labor"/>
    <s v="OPC"/>
    <m/>
    <s v="BNL"/>
    <s v="R&amp;D"/>
    <s v="VAC"/>
    <x v="3"/>
    <m/>
    <m/>
    <m/>
    <m/>
    <m/>
    <m/>
    <m/>
    <m/>
    <m/>
    <m/>
    <m/>
    <m/>
    <m/>
    <m/>
    <m/>
    <m/>
    <m/>
    <m/>
    <m/>
    <x v="0"/>
    <x v="0"/>
    <m/>
  </r>
  <r>
    <s v=""/>
    <s v=" RD_0306_4870"/>
    <s v="D3 - SEY apparatus - Pumping System - Procurement BNL Support"/>
    <s v="6.02.03.04"/>
    <x v="0"/>
    <d v="2022-10-03T00:00:00"/>
    <d v="2023-02-23T00:00:00"/>
    <s v="rnavarrol"/>
    <s v="sverdu"/>
    <n v="1143.26"/>
    <s v="EDIA"/>
    <s v="C"/>
    <s v="Labor"/>
    <s v="OPC"/>
    <m/>
    <s v="BNL"/>
    <s v="R&amp;D"/>
    <s v="VAC"/>
    <x v="3"/>
    <s v="P.S019"/>
    <m/>
    <m/>
    <m/>
    <m/>
    <m/>
    <m/>
    <n v="1143.26"/>
    <m/>
    <m/>
    <m/>
    <m/>
    <m/>
    <m/>
    <m/>
    <m/>
    <m/>
    <m/>
    <m/>
    <x v="0"/>
    <x v="0"/>
    <m/>
  </r>
  <r>
    <s v=""/>
    <s v=" RD_0306_4860"/>
    <s v="D3 - SEY apparatus - Pumping System - Vendor Fabrication"/>
    <s v="6.02.03.04"/>
    <x v="0"/>
    <d v="2022-10-03T00:00:00"/>
    <d v="2023-02-23T00:00:00"/>
    <s v="rnavarrol"/>
    <s v="sverdu"/>
    <n v="10337.61"/>
    <s v="EDIA"/>
    <s v="C"/>
    <s v="Nonlabor"/>
    <s v="OPC"/>
    <m/>
    <s v="BNL"/>
    <s v="R&amp;D"/>
    <s v="VAC"/>
    <x v="3"/>
    <s v="P.S019"/>
    <m/>
    <m/>
    <m/>
    <m/>
    <m/>
    <m/>
    <n v="10337.61"/>
    <m/>
    <m/>
    <m/>
    <m/>
    <m/>
    <m/>
    <m/>
    <m/>
    <m/>
    <m/>
    <m/>
    <x v="0"/>
    <x v="0"/>
    <m/>
  </r>
  <r>
    <s v=""/>
    <s v=" RD_0306_4890"/>
    <s v="D3 - SEY apparatus - Pumping System - Assembly"/>
    <s v="6.02.03.04"/>
    <x v="0"/>
    <d v="2023-02-24T00:00:00"/>
    <d v="2023-03-09T00:00:00"/>
    <s v="rnavarrol"/>
    <s v="sverdu"/>
    <n v="3186.07"/>
    <s v="EDIA"/>
    <s v="C"/>
    <s v="Labor"/>
    <s v="OPC"/>
    <m/>
    <s v="BNL"/>
    <s v="R&amp;D"/>
    <s v="VAC"/>
    <x v="3"/>
    <s v="P.S019"/>
    <m/>
    <m/>
    <m/>
    <m/>
    <m/>
    <m/>
    <n v="3186.07"/>
    <m/>
    <m/>
    <m/>
    <m/>
    <m/>
    <m/>
    <m/>
    <m/>
    <m/>
    <m/>
    <m/>
    <x v="0"/>
    <x v="0"/>
    <m/>
  </r>
  <r>
    <s v=""/>
    <s v=" RD_0306_4890"/>
    <s v="D3 - SEY apparatus - Pumping System - Assembly"/>
    <s v="6.02.03.04"/>
    <x v="0"/>
    <d v="2023-02-24T00:00:00"/>
    <d v="2023-03-09T00:00:00"/>
    <s v="rnavarrol"/>
    <s v="sverdu"/>
    <n v="6303.24"/>
    <s v="EDIA"/>
    <s v="C"/>
    <s v="Labor"/>
    <s v="OPC"/>
    <m/>
    <s v="BNL"/>
    <s v="R&amp;D"/>
    <s v="VAC"/>
    <x v="3"/>
    <s v="P.S019"/>
    <m/>
    <m/>
    <m/>
    <m/>
    <m/>
    <m/>
    <n v="6303.24"/>
    <m/>
    <m/>
    <m/>
    <m/>
    <m/>
    <m/>
    <m/>
    <m/>
    <m/>
    <m/>
    <m/>
    <x v="0"/>
    <x v="0"/>
    <m/>
  </r>
  <r>
    <s v=""/>
    <s v=" RD_0306_4900"/>
    <s v="D3 - SEY apparatus - Pumping System - Test"/>
    <s v="6.02.03.04"/>
    <x v="0"/>
    <d v="2023-03-10T00:00:00"/>
    <d v="2023-03-16T00:00:00"/>
    <s v="rnavarrol"/>
    <s v="sverdu"/>
    <n v="1593.03"/>
    <s v="EDIA"/>
    <s v="C"/>
    <s v="Labor"/>
    <s v="OPC"/>
    <m/>
    <s v="BNL"/>
    <s v="R&amp;D"/>
    <s v="VAC"/>
    <x v="3"/>
    <s v="P.S019"/>
    <m/>
    <m/>
    <m/>
    <m/>
    <m/>
    <m/>
    <n v="1593.03"/>
    <m/>
    <m/>
    <m/>
    <m/>
    <m/>
    <m/>
    <m/>
    <m/>
    <m/>
    <m/>
    <m/>
    <x v="0"/>
    <x v="0"/>
    <m/>
  </r>
  <r>
    <s v=""/>
    <s v=" RD_0306_4900"/>
    <s v="D3 - SEY apparatus - Pumping System - Test"/>
    <s v="6.02.03.04"/>
    <x v="0"/>
    <d v="2023-03-10T00:00:00"/>
    <d v="2023-03-16T00:00:00"/>
    <s v="rnavarrol"/>
    <s v="sverdu"/>
    <n v="2101.08"/>
    <s v="EDIA"/>
    <s v="C"/>
    <s v="Labor"/>
    <s v="OPC"/>
    <m/>
    <s v="BNL"/>
    <s v="R&amp;D"/>
    <s v="VAC"/>
    <x v="3"/>
    <s v="P.S019"/>
    <m/>
    <m/>
    <m/>
    <m/>
    <m/>
    <m/>
    <n v="2101.08"/>
    <m/>
    <m/>
    <m/>
    <m/>
    <m/>
    <m/>
    <m/>
    <m/>
    <m/>
    <m/>
    <m/>
    <x v="0"/>
    <x v="0"/>
    <m/>
  </r>
  <r>
    <s v=""/>
    <s v=" RD_0306_4900"/>
    <s v="D3 - SEY apparatus - Pumping System - Test"/>
    <s v="6.02.03.04"/>
    <x v="0"/>
    <d v="2023-03-10T00:00:00"/>
    <d v="2023-03-16T00:00:00"/>
    <s v="rnavarrol"/>
    <s v="sverdu"/>
    <n v="1633.23"/>
    <s v="EDIA"/>
    <s v="C"/>
    <s v="Labor"/>
    <s v="OPC"/>
    <m/>
    <s v="BNL"/>
    <s v="R&amp;D"/>
    <s v="VAC"/>
    <x v="3"/>
    <s v="P.S019"/>
    <m/>
    <m/>
    <m/>
    <m/>
    <m/>
    <m/>
    <n v="1633.23"/>
    <m/>
    <m/>
    <m/>
    <m/>
    <m/>
    <m/>
    <m/>
    <m/>
    <m/>
    <m/>
    <m/>
    <x v="0"/>
    <x v="0"/>
    <m/>
  </r>
  <r>
    <s v=""/>
    <s v=" RD_0306_4730"/>
    <s v="D3 - SEY apparatus - Improve setup for accuracy (controls, etc.)"/>
    <s v="6.02.03.04"/>
    <x v="0"/>
    <d v="2022-10-03T00:00:00"/>
    <d v="2023-05-05T00:00:00"/>
    <s v="rnavarrol"/>
    <s v="sverdu"/>
    <n v="3823.28"/>
    <s v="EDIA"/>
    <s v="C"/>
    <s v="Labor"/>
    <s v="OPC"/>
    <m/>
    <s v="BNL"/>
    <s v="R&amp;D"/>
    <s v="VAC"/>
    <x v="3"/>
    <m/>
    <m/>
    <m/>
    <m/>
    <m/>
    <m/>
    <m/>
    <n v="3823.28"/>
    <m/>
    <m/>
    <m/>
    <m/>
    <m/>
    <m/>
    <m/>
    <m/>
    <m/>
    <m/>
    <m/>
    <x v="0"/>
    <x v="0"/>
    <m/>
  </r>
  <r>
    <s v=""/>
    <s v=" RD_0306_4730"/>
    <s v="D3 - SEY apparatus - Improve setup for accuracy (controls, etc.)"/>
    <s v="6.02.03.04"/>
    <x v="0"/>
    <d v="2022-10-03T00:00:00"/>
    <d v="2023-05-05T00:00:00"/>
    <s v="rnavarrol"/>
    <s v="sverdu"/>
    <n v="4937.54"/>
    <s v="EDIA"/>
    <s v="C"/>
    <s v="Labor"/>
    <s v="OPC"/>
    <m/>
    <s v="BNL"/>
    <s v="R&amp;D"/>
    <s v="VAC"/>
    <x v="3"/>
    <m/>
    <m/>
    <m/>
    <m/>
    <m/>
    <m/>
    <m/>
    <n v="4937.54"/>
    <m/>
    <m/>
    <m/>
    <m/>
    <m/>
    <m/>
    <m/>
    <m/>
    <m/>
    <m/>
    <m/>
    <x v="0"/>
    <x v="0"/>
    <m/>
  </r>
  <r>
    <s v=""/>
    <s v=" RD_0306_4730"/>
    <s v="D3 - SEY apparatus - Improve setup for accuracy (controls, etc.)"/>
    <s v="6.02.03.04"/>
    <x v="0"/>
    <d v="2022-10-03T00:00:00"/>
    <d v="2023-05-05T00:00:00"/>
    <s v="rnavarrol"/>
    <s v="sverdu"/>
    <n v="23028.560000000001"/>
    <s v="EDIA"/>
    <s v="C"/>
    <s v="Labor"/>
    <s v="OPC"/>
    <m/>
    <s v="BNL"/>
    <s v="R&amp;D"/>
    <s v="VAC"/>
    <x v="3"/>
    <m/>
    <m/>
    <m/>
    <m/>
    <m/>
    <m/>
    <m/>
    <n v="23028.560000000001"/>
    <m/>
    <m/>
    <m/>
    <m/>
    <m/>
    <m/>
    <m/>
    <m/>
    <m/>
    <m/>
    <m/>
    <x v="0"/>
    <x v="0"/>
    <m/>
  </r>
  <r>
    <s v=""/>
    <s v=" RD_0306_4730"/>
    <s v="D3 - SEY apparatus - Improve setup for accuracy (controls, etc.)"/>
    <s v="6.02.03.04"/>
    <x v="0"/>
    <d v="2022-10-03T00:00:00"/>
    <d v="2023-05-05T00:00:00"/>
    <s v="rnavarrol"/>
    <s v="sverdu"/>
    <n v="22461.78"/>
    <s v="EDIA"/>
    <s v="C"/>
    <s v="Labor"/>
    <s v="OPC"/>
    <m/>
    <s v="BNL"/>
    <s v="R&amp;D"/>
    <s v="VAC"/>
    <x v="3"/>
    <m/>
    <m/>
    <m/>
    <m/>
    <m/>
    <m/>
    <m/>
    <n v="22461.78"/>
    <m/>
    <m/>
    <m/>
    <m/>
    <m/>
    <m/>
    <m/>
    <m/>
    <m/>
    <m/>
    <m/>
    <x v="0"/>
    <x v="0"/>
    <m/>
  </r>
  <r>
    <s v=""/>
    <s v=" RD_0306_4730"/>
    <s v="D3 - SEY apparatus - Improve setup for accuracy (controls, etc.)"/>
    <s v="6.02.03.04"/>
    <x v="0"/>
    <d v="2022-10-03T00:00:00"/>
    <d v="2023-05-05T00:00:00"/>
    <s v="rnavarrol"/>
    <s v="sverdu"/>
    <n v="4937.54"/>
    <s v="EDIA"/>
    <s v="C"/>
    <s v="Labor"/>
    <s v="OPC"/>
    <m/>
    <s v="BNL"/>
    <s v="R&amp;D"/>
    <s v="VAC"/>
    <x v="3"/>
    <m/>
    <m/>
    <m/>
    <m/>
    <m/>
    <m/>
    <m/>
    <n v="4937.54"/>
    <m/>
    <m/>
    <m/>
    <m/>
    <m/>
    <m/>
    <m/>
    <m/>
    <m/>
    <m/>
    <m/>
    <x v="0"/>
    <x v="0"/>
    <m/>
  </r>
  <r>
    <s v=""/>
    <s v=" RD_0306_4740"/>
    <s v="D3 - SEY apparatus - Benchmark SEY - Preparation of SOW / PO"/>
    <s v="6.02.03.04"/>
    <x v="0"/>
    <d v="2022-10-03T00:00:00"/>
    <d v="2022-10-05T00:00:00"/>
    <s v="rnavarrol"/>
    <s v="sverdu"/>
    <n v="3266.46"/>
    <s v="EDIA"/>
    <s v="C"/>
    <s v="Labor"/>
    <s v="OPC"/>
    <m/>
    <s v="BNL"/>
    <s v="R&amp;D"/>
    <s v="VAC"/>
    <x v="3"/>
    <m/>
    <m/>
    <m/>
    <m/>
    <m/>
    <m/>
    <m/>
    <n v="3266.46"/>
    <m/>
    <m/>
    <m/>
    <m/>
    <m/>
    <m/>
    <m/>
    <m/>
    <m/>
    <m/>
    <m/>
    <x v="0"/>
    <x v="0"/>
    <m/>
  </r>
  <r>
    <s v=""/>
    <s v=" RD_0306_4790"/>
    <s v="D3 - SEY apparatus - Benchmark SEY - Procurement BNL Support"/>
    <s v="6.02.03.04"/>
    <x v="0"/>
    <d v="2023-01-09T00:00:00"/>
    <d v="2023-04-04T00:00:00"/>
    <s v="rnavarrol"/>
    <s v="sverdu"/>
    <n v="6532.93"/>
    <s v="EDIA"/>
    <s v="C"/>
    <s v="Labor"/>
    <s v="OPC"/>
    <m/>
    <s v="BNL"/>
    <s v="R&amp;D"/>
    <s v="VAC"/>
    <x v="3"/>
    <m/>
    <m/>
    <m/>
    <m/>
    <m/>
    <m/>
    <m/>
    <n v="6532.93"/>
    <m/>
    <m/>
    <m/>
    <m/>
    <m/>
    <m/>
    <m/>
    <m/>
    <m/>
    <m/>
    <m/>
    <x v="0"/>
    <x v="0"/>
    <m/>
  </r>
  <r>
    <s v=""/>
    <s v=" RD_0306_4780"/>
    <s v="D3 - SEY apparatus - Benchmark SEY - External Partner"/>
    <s v="6.02.03.04"/>
    <x v="0"/>
    <d v="2023-01-09T00:00:00"/>
    <d v="2023-04-04T00:00:00"/>
    <s v="rnavarrol"/>
    <s v="sverdu"/>
    <n v="20930.580000000002"/>
    <s v="EDIA"/>
    <s v="C"/>
    <s v="Nonlabor"/>
    <s v="OPC"/>
    <m/>
    <s v="BNL"/>
    <s v="R&amp;D"/>
    <s v="VAC"/>
    <x v="3"/>
    <s v="B"/>
    <m/>
    <m/>
    <m/>
    <m/>
    <m/>
    <m/>
    <n v="20930.580000000002"/>
    <m/>
    <m/>
    <m/>
    <m/>
    <m/>
    <m/>
    <m/>
    <m/>
    <m/>
    <m/>
    <m/>
    <x v="0"/>
    <x v="0"/>
    <m/>
  </r>
  <r>
    <s v=""/>
    <s v=" RD_0306_4800"/>
    <s v="D3 - SEY apparatus - Benchmark SEY - Samples at BNL"/>
    <s v="6.02.03.04"/>
    <x v="0"/>
    <d v="2023-04-05T00:00:00"/>
    <d v="2023-06-28T00:00:00"/>
    <s v="rnavarrol"/>
    <s v="sverdu"/>
    <n v="4202.16"/>
    <s v="EDIA"/>
    <s v="C"/>
    <s v="Labor"/>
    <s v="OPC"/>
    <m/>
    <s v="BNL"/>
    <s v="R&amp;D"/>
    <s v="VAC"/>
    <x v="3"/>
    <m/>
    <m/>
    <m/>
    <m/>
    <m/>
    <m/>
    <m/>
    <n v="4202.16"/>
    <m/>
    <m/>
    <m/>
    <m/>
    <m/>
    <m/>
    <m/>
    <m/>
    <m/>
    <m/>
    <m/>
    <x v="0"/>
    <x v="0"/>
    <m/>
  </r>
  <r>
    <s v=""/>
    <s v=" RD_0306_4810"/>
    <s v="D3 - SEY apparatus - Benchmark SEY - Prepare SEY apparatus for production (multiple samples, positioning)"/>
    <s v="6.02.03.04"/>
    <x v="0"/>
    <d v="2023-06-29T00:00:00"/>
    <d v="2023-09-22T00:00:00"/>
    <s v="rnavarrol"/>
    <s v="sverdu"/>
    <n v="6372.14"/>
    <s v="EDIA"/>
    <s v="C"/>
    <s v="Labor"/>
    <s v="OPC"/>
    <m/>
    <s v="BNL"/>
    <s v="R&amp;D"/>
    <s v="VAC"/>
    <x v="3"/>
    <m/>
    <m/>
    <m/>
    <m/>
    <m/>
    <m/>
    <m/>
    <n v="6372.14"/>
    <m/>
    <m/>
    <m/>
    <m/>
    <m/>
    <m/>
    <m/>
    <m/>
    <m/>
    <m/>
    <m/>
    <x v="0"/>
    <x v="0"/>
    <m/>
  </r>
  <r>
    <s v=""/>
    <s v=" RD_0306_4810"/>
    <s v="D3 - SEY apparatus - Benchmark SEY - Prepare SEY apparatus for production (multiple samples, positioning)"/>
    <s v="6.02.03.04"/>
    <x v="0"/>
    <d v="2023-06-29T00:00:00"/>
    <d v="2023-09-22T00:00:00"/>
    <s v="rnavarrol"/>
    <s v="sverdu"/>
    <n v="6372.14"/>
    <s v="EDIA"/>
    <s v="C"/>
    <s v="Labor"/>
    <s v="OPC"/>
    <m/>
    <s v="BNL"/>
    <s v="R&amp;D"/>
    <s v="VAC"/>
    <x v="3"/>
    <m/>
    <m/>
    <m/>
    <m/>
    <m/>
    <m/>
    <m/>
    <n v="6372.14"/>
    <m/>
    <m/>
    <m/>
    <m/>
    <m/>
    <m/>
    <m/>
    <m/>
    <m/>
    <m/>
    <m/>
    <x v="0"/>
    <x v="0"/>
    <m/>
  </r>
  <r>
    <s v=""/>
    <s v=" RD_0306_4810"/>
    <s v="D3 - SEY apparatus - Benchmark SEY - Prepare SEY apparatus for production (multiple samples, positioning)"/>
    <s v="6.02.03.04"/>
    <x v="0"/>
    <d v="2023-06-29T00:00:00"/>
    <d v="2023-09-22T00:00:00"/>
    <s v="rnavarrol"/>
    <s v="sverdu"/>
    <n v="6532.93"/>
    <s v="EDIA"/>
    <s v="C"/>
    <s v="Labor"/>
    <s v="OPC"/>
    <m/>
    <s v="BNL"/>
    <s v="R&amp;D"/>
    <s v="VAC"/>
    <x v="3"/>
    <m/>
    <m/>
    <m/>
    <m/>
    <m/>
    <m/>
    <m/>
    <n v="6532.93"/>
    <m/>
    <m/>
    <m/>
    <m/>
    <m/>
    <m/>
    <m/>
    <m/>
    <m/>
    <m/>
    <m/>
    <x v="0"/>
    <x v="0"/>
    <m/>
  </r>
  <r>
    <s v=""/>
    <s v=" RD_0306_4800"/>
    <s v="D3 - SEY apparatus - Benchmark SEY - Samples at BNL"/>
    <s v="6.02.03.04"/>
    <x v="0"/>
    <d v="2023-04-05T00:00:00"/>
    <d v="2023-06-28T00:00:00"/>
    <s v="rnavarrol"/>
    <s v="sverdu"/>
    <n v="26131.7"/>
    <s v="EDIA"/>
    <s v="C"/>
    <s v="Labor"/>
    <s v="OPC"/>
    <m/>
    <s v="BNL"/>
    <s v="R&amp;D"/>
    <s v="VAC"/>
    <x v="3"/>
    <m/>
    <m/>
    <m/>
    <m/>
    <m/>
    <m/>
    <m/>
    <n v="26131.7"/>
    <m/>
    <m/>
    <m/>
    <m/>
    <m/>
    <m/>
    <m/>
    <m/>
    <m/>
    <m/>
    <m/>
    <x v="0"/>
    <x v="0"/>
    <m/>
  </r>
  <r>
    <s v=""/>
    <s v=" RD_0306_4810"/>
    <s v="D3 - SEY apparatus - Benchmark SEY - Prepare SEY apparatus for production (multiple samples, positioning)"/>
    <s v="6.02.03.04"/>
    <x v="0"/>
    <d v="2023-06-29T00:00:00"/>
    <d v="2023-09-22T00:00:00"/>
    <s v="rnavarrol"/>
    <s v="sverdu"/>
    <n v="9659.94"/>
    <s v="EDIA"/>
    <s v="C"/>
    <s v="Labor"/>
    <s v="OPC"/>
    <m/>
    <s v="BNL"/>
    <s v="R&amp;D"/>
    <s v="VAC"/>
    <x v="3"/>
    <m/>
    <m/>
    <m/>
    <m/>
    <m/>
    <m/>
    <m/>
    <n v="9659.94"/>
    <m/>
    <m/>
    <m/>
    <m/>
    <m/>
    <m/>
    <m/>
    <m/>
    <m/>
    <m/>
    <m/>
    <x v="0"/>
    <x v="0"/>
    <m/>
  </r>
  <r>
    <s v=""/>
    <s v=" RD_0306_4810"/>
    <s v="D3 - SEY apparatus - Benchmark SEY - Prepare SEY apparatus for production (multiple samples, positioning)"/>
    <s v="6.02.03.04"/>
    <x v="0"/>
    <d v="2023-06-29T00:00:00"/>
    <d v="2023-09-22T00:00:00"/>
    <s v="rnavarrol"/>
    <s v="sverdu"/>
    <n v="8404.32"/>
    <s v="EDIA"/>
    <s v="C"/>
    <s v="Labor"/>
    <s v="OPC"/>
    <m/>
    <s v="BNL"/>
    <s v="R&amp;D"/>
    <s v="VAC"/>
    <x v="3"/>
    <m/>
    <m/>
    <m/>
    <m/>
    <m/>
    <m/>
    <m/>
    <n v="8404.32"/>
    <m/>
    <m/>
    <m/>
    <m/>
    <m/>
    <m/>
    <m/>
    <m/>
    <m/>
    <m/>
    <m/>
    <x v="0"/>
    <x v="0"/>
    <m/>
  </r>
  <r>
    <s v=""/>
    <s v=" RD_0306_4910"/>
    <s v="D3 - SEY apparatus - Misc Material"/>
    <s v="6.02.03.04"/>
    <x v="0"/>
    <d v="2022-10-03T00:00:00"/>
    <d v="2023-05-05T00:00:00"/>
    <s v="rnavarrol"/>
    <s v="sverdu"/>
    <n v="3169.94"/>
    <s v="EDIA"/>
    <s v="C"/>
    <s v="Nonlabor"/>
    <s v="OPC"/>
    <m/>
    <s v="BNL"/>
    <s v="R&amp;D"/>
    <s v="VAC"/>
    <x v="3"/>
    <s v="U"/>
    <m/>
    <m/>
    <m/>
    <m/>
    <m/>
    <m/>
    <n v="3169.94"/>
    <m/>
    <m/>
    <m/>
    <m/>
    <m/>
    <m/>
    <m/>
    <m/>
    <m/>
    <m/>
    <m/>
    <x v="0"/>
    <x v="0"/>
    <m/>
  </r>
  <r>
    <s v=""/>
    <s v=" RD_0306_5060"/>
    <s v="D6 - A-C Coating -  SeY Measurements Contract PO preparation &amp; vendor oversight"/>
    <s v="6.02.03.04"/>
    <x v="0"/>
    <d v="2022-01-03T00:00:00"/>
    <d v="2022-03-31T00:00:00"/>
    <s v="rnavarrol"/>
    <s v="sverdu"/>
    <n v="0"/>
    <s v="EDIA"/>
    <s v="C"/>
    <s v="Labor"/>
    <s v="OPC"/>
    <m/>
    <s v="BNL"/>
    <s v="R&amp;D"/>
    <s v="VAC"/>
    <x v="3"/>
    <m/>
    <m/>
    <m/>
    <m/>
    <m/>
    <m/>
    <m/>
    <m/>
    <m/>
    <m/>
    <m/>
    <m/>
    <m/>
    <m/>
    <m/>
    <m/>
    <m/>
    <m/>
    <m/>
    <x v="0"/>
    <x v="0"/>
    <m/>
  </r>
  <r>
    <s v=""/>
    <s v=" RD_0306_5080"/>
    <s v="D6 - A-C Coating - Surface Analysis MOU (FY' 22 and '23)"/>
    <s v="6.02.03.04"/>
    <x v="0"/>
    <d v="2022-10-03T00:00:00"/>
    <d v="2023-10-16T00:00:00"/>
    <s v="rnavarrol"/>
    <s v="sverdu"/>
    <n v="71795.75"/>
    <s v="EDIA"/>
    <s v="C"/>
    <s v="Labor"/>
    <s v="OPC"/>
    <m/>
    <s v="BNL"/>
    <s v="R&amp;D"/>
    <s v="VAC"/>
    <x v="3"/>
    <m/>
    <m/>
    <m/>
    <m/>
    <m/>
    <m/>
    <m/>
    <n v="69023.710000000006"/>
    <n v="2772.04"/>
    <m/>
    <m/>
    <m/>
    <m/>
    <m/>
    <m/>
    <m/>
    <m/>
    <m/>
    <m/>
    <x v="0"/>
    <x v="0"/>
    <m/>
  </r>
  <r>
    <s v=""/>
    <s v=" RD_0306_5150"/>
    <s v="D6 - A-C Coating - Coating Evaluation Coupons"/>
    <s v="6.02.03.04"/>
    <x v="0"/>
    <d v="2022-10-03T00:00:00"/>
    <d v="2023-03-29T00:00:00"/>
    <s v="rnavarrol"/>
    <s v="sverdu"/>
    <n v="1959.88"/>
    <s v="EDIA"/>
    <s v="C"/>
    <s v="Labor"/>
    <s v="OPC"/>
    <m/>
    <s v="BNL"/>
    <s v="R&amp;D"/>
    <s v="VAC"/>
    <x v="3"/>
    <m/>
    <m/>
    <m/>
    <m/>
    <m/>
    <m/>
    <m/>
    <n v="1959.88"/>
    <m/>
    <m/>
    <m/>
    <m/>
    <m/>
    <m/>
    <m/>
    <m/>
    <m/>
    <m/>
    <m/>
    <x v="0"/>
    <x v="0"/>
    <m/>
  </r>
  <r>
    <s v=""/>
    <s v=" RD_0306_5160"/>
    <s v="D6 - A-C Coating - Coating Evaluation Anode 1m Tubes"/>
    <s v="6.02.03.04"/>
    <x v="0"/>
    <d v="2022-10-03T00:00:00"/>
    <d v="2023-03-29T00:00:00"/>
    <s v="rnavarrol"/>
    <s v="sverdu"/>
    <n v="3919.76"/>
    <s v="EDIA"/>
    <s v="C"/>
    <s v="Labor"/>
    <s v="OPC"/>
    <m/>
    <s v="BNL"/>
    <s v="R&amp;D"/>
    <s v="VAC"/>
    <x v="3"/>
    <m/>
    <m/>
    <m/>
    <m/>
    <m/>
    <m/>
    <m/>
    <n v="3919.76"/>
    <m/>
    <m/>
    <m/>
    <m/>
    <m/>
    <m/>
    <m/>
    <m/>
    <m/>
    <m/>
    <m/>
    <x v="0"/>
    <x v="0"/>
    <m/>
  </r>
  <r>
    <s v=""/>
    <s v=" RD_0306_5060"/>
    <s v="D6 - A-C Coating -  SeY Measurements Contract PO preparation &amp; vendor oversight"/>
    <s v="6.02.03.04"/>
    <x v="0"/>
    <d v="2022-01-03T00:00:00"/>
    <d v="2022-03-31T00:00:00"/>
    <s v="rnavarrol"/>
    <s v="sverdu"/>
    <n v="0"/>
    <s v="EDIA"/>
    <s v="C"/>
    <s v="Labor"/>
    <s v="OPC"/>
    <m/>
    <s v="BNL"/>
    <s v="R&amp;D"/>
    <s v="VAC"/>
    <x v="3"/>
    <m/>
    <m/>
    <m/>
    <m/>
    <m/>
    <m/>
    <m/>
    <m/>
    <m/>
    <m/>
    <m/>
    <m/>
    <m/>
    <m/>
    <m/>
    <m/>
    <m/>
    <m/>
    <m/>
    <x v="0"/>
    <x v="0"/>
    <m/>
  </r>
  <r>
    <s v=""/>
    <s v=" RD_0306_5080"/>
    <s v="D6 - A-C Coating - Surface Analysis MOU (FY' 22 and '23)"/>
    <s v="6.02.03.04"/>
    <x v="0"/>
    <d v="2022-10-03T00:00:00"/>
    <d v="2023-10-16T00:00:00"/>
    <s v="rnavarrol"/>
    <s v="sverdu"/>
    <n v="6380.75"/>
    <s v="EDIA"/>
    <s v="C"/>
    <s v="Labor"/>
    <s v="OPC"/>
    <m/>
    <s v="BNL"/>
    <s v="R&amp;D"/>
    <s v="VAC"/>
    <x v="3"/>
    <m/>
    <m/>
    <m/>
    <m/>
    <m/>
    <m/>
    <m/>
    <n v="6134.39"/>
    <n v="246.36"/>
    <m/>
    <m/>
    <m/>
    <m/>
    <m/>
    <m/>
    <m/>
    <m/>
    <m/>
    <m/>
    <x v="0"/>
    <x v="0"/>
    <m/>
  </r>
  <r>
    <s v=""/>
    <s v=" RD_0306_5090"/>
    <s v="D6 - A-C Coating - Component Procurements FY'22 (&lt;$25k ea) - PO preparation &amp; vendor oversight"/>
    <s v="6.02.03.04"/>
    <x v="0"/>
    <d v="2022-01-03T00:00:00"/>
    <d v="2022-06-24T00:00:00"/>
    <s v="rnavarrol"/>
    <s v="sverdu"/>
    <n v="0"/>
    <s v="EDIA"/>
    <s v="C"/>
    <s v="Labor"/>
    <s v="OPC"/>
    <m/>
    <s v="BNL"/>
    <s v="R&amp;D"/>
    <s v="VAC"/>
    <x v="3"/>
    <m/>
    <m/>
    <m/>
    <m/>
    <m/>
    <m/>
    <m/>
    <m/>
    <m/>
    <m/>
    <m/>
    <m/>
    <m/>
    <m/>
    <m/>
    <m/>
    <m/>
    <m/>
    <m/>
    <x v="0"/>
    <x v="0"/>
    <m/>
  </r>
  <r>
    <s v=""/>
    <s v=" RD_0306_5110"/>
    <s v="D6 - A-C Coating - Component Procurements FY'23 (&lt;$25k ea) - PO preparation &amp; vendor oversight"/>
    <s v="6.02.03.04"/>
    <x v="0"/>
    <d v="2023-01-03T00:00:00"/>
    <d v="2023-06-26T00:00:00"/>
    <s v="rnavarrol"/>
    <s v="sverdu"/>
    <n v="6372.14"/>
    <s v="EDIA"/>
    <s v="C"/>
    <s v="Labor"/>
    <s v="OPC"/>
    <m/>
    <s v="BNL"/>
    <s v="R&amp;D"/>
    <s v="VAC"/>
    <x v="3"/>
    <m/>
    <m/>
    <m/>
    <m/>
    <m/>
    <m/>
    <m/>
    <n v="6372.14"/>
    <m/>
    <m/>
    <m/>
    <m/>
    <m/>
    <m/>
    <m/>
    <m/>
    <m/>
    <m/>
    <m/>
    <x v="0"/>
    <x v="0"/>
    <m/>
  </r>
  <r>
    <s v=""/>
    <s v=" RD_0306_5130"/>
    <s v="D6 - A-C Coating - Coating Preparation (Samples and System)"/>
    <s v="6.02.03.04"/>
    <x v="0"/>
    <d v="2022-10-03T00:00:00"/>
    <d v="2023-03-29T00:00:00"/>
    <s v="rnavarrol"/>
    <s v="sverdu"/>
    <n v="3823.28"/>
    <s v="EDIA"/>
    <s v="C"/>
    <s v="Labor"/>
    <s v="OPC"/>
    <m/>
    <s v="BNL"/>
    <s v="R&amp;D"/>
    <s v="VAC"/>
    <x v="3"/>
    <m/>
    <m/>
    <m/>
    <m/>
    <m/>
    <m/>
    <m/>
    <n v="3823.28"/>
    <m/>
    <m/>
    <m/>
    <m/>
    <m/>
    <m/>
    <m/>
    <m/>
    <m/>
    <m/>
    <m/>
    <x v="0"/>
    <x v="0"/>
    <m/>
  </r>
  <r>
    <s v=""/>
    <s v=" RD_0306_5140"/>
    <s v="D6 - A-C Coating - Coating Runs"/>
    <s v="6.02.03.04"/>
    <x v="0"/>
    <d v="2022-10-03T00:00:00"/>
    <d v="2023-03-29T00:00:00"/>
    <s v="rnavarrol"/>
    <s v="sverdu"/>
    <n v="19116.41"/>
    <s v="EDIA"/>
    <s v="C"/>
    <s v="Labor"/>
    <s v="OPC"/>
    <m/>
    <s v="BNL"/>
    <s v="R&amp;D"/>
    <s v="VAC"/>
    <x v="3"/>
    <m/>
    <m/>
    <m/>
    <m/>
    <m/>
    <m/>
    <m/>
    <n v="19116.41"/>
    <m/>
    <m/>
    <m/>
    <m/>
    <m/>
    <m/>
    <m/>
    <m/>
    <m/>
    <m/>
    <m/>
    <x v="0"/>
    <x v="0"/>
    <m/>
  </r>
  <r>
    <s v=""/>
    <s v=" RD_0306_5150"/>
    <s v="D6 - A-C Coating - Coating Evaluation Coupons"/>
    <s v="6.02.03.04"/>
    <x v="0"/>
    <d v="2022-10-03T00:00:00"/>
    <d v="2023-03-29T00:00:00"/>
    <s v="rnavarrol"/>
    <s v="sverdu"/>
    <n v="1911.64"/>
    <s v="EDIA"/>
    <s v="C"/>
    <s v="Labor"/>
    <s v="OPC"/>
    <m/>
    <s v="BNL"/>
    <s v="R&amp;D"/>
    <s v="VAC"/>
    <x v="3"/>
    <m/>
    <m/>
    <m/>
    <m/>
    <m/>
    <m/>
    <m/>
    <n v="1911.64"/>
    <m/>
    <m/>
    <m/>
    <m/>
    <m/>
    <m/>
    <m/>
    <m/>
    <m/>
    <m/>
    <m/>
    <x v="0"/>
    <x v="0"/>
    <m/>
  </r>
  <r>
    <s v=""/>
    <s v=" RD_0306_5160"/>
    <s v="D6 - A-C Coating - Coating Evaluation Anode 1m Tubes"/>
    <s v="6.02.03.04"/>
    <x v="0"/>
    <d v="2022-10-03T00:00:00"/>
    <d v="2023-03-29T00:00:00"/>
    <s v="rnavarrol"/>
    <s v="sverdu"/>
    <n v="3823.28"/>
    <s v="EDIA"/>
    <s v="C"/>
    <s v="Labor"/>
    <s v="OPC"/>
    <m/>
    <s v="BNL"/>
    <s v="R&amp;D"/>
    <s v="VAC"/>
    <x v="3"/>
    <m/>
    <m/>
    <m/>
    <m/>
    <m/>
    <m/>
    <m/>
    <n v="3823.28"/>
    <m/>
    <m/>
    <m/>
    <m/>
    <m/>
    <m/>
    <m/>
    <m/>
    <m/>
    <m/>
    <m/>
    <x v="0"/>
    <x v="0"/>
    <m/>
  </r>
  <r>
    <s v=""/>
    <s v=" RD_0306_5090"/>
    <s v="D6 - A-C Coating - Component Procurements FY'22 (&lt;$25k ea) - PO preparation &amp; vendor oversight"/>
    <s v="6.02.03.04"/>
    <x v="0"/>
    <d v="2022-01-03T00:00:00"/>
    <d v="2022-06-24T00:00:00"/>
    <s v="rnavarrol"/>
    <s v="sverdu"/>
    <n v="0"/>
    <s v="EDIA"/>
    <s v="C"/>
    <s v="Labor"/>
    <s v="OPC"/>
    <m/>
    <s v="BNL"/>
    <s v="R&amp;D"/>
    <s v="VAC"/>
    <x v="3"/>
    <m/>
    <m/>
    <m/>
    <m/>
    <m/>
    <m/>
    <m/>
    <m/>
    <m/>
    <m/>
    <m/>
    <m/>
    <m/>
    <m/>
    <m/>
    <m/>
    <m/>
    <m/>
    <m/>
    <x v="0"/>
    <x v="0"/>
    <m/>
  </r>
  <r>
    <s v=""/>
    <s v=" RD_0306_5110"/>
    <s v="D6 - A-C Coating - Component Procurements FY'23 (&lt;$25k ea) - PO preparation &amp; vendor oversight"/>
    <s v="6.02.03.04"/>
    <x v="0"/>
    <d v="2023-01-03T00:00:00"/>
    <d v="2023-06-26T00:00:00"/>
    <s v="rnavarrol"/>
    <s v="sverdu"/>
    <n v="4202.16"/>
    <s v="EDIA"/>
    <s v="C"/>
    <s v="Labor"/>
    <s v="OPC"/>
    <m/>
    <s v="BNL"/>
    <s v="R&amp;D"/>
    <s v="VAC"/>
    <x v="3"/>
    <m/>
    <m/>
    <m/>
    <m/>
    <m/>
    <m/>
    <m/>
    <n v="4202.16"/>
    <m/>
    <m/>
    <m/>
    <m/>
    <m/>
    <m/>
    <m/>
    <m/>
    <m/>
    <m/>
    <m/>
    <x v="0"/>
    <x v="0"/>
    <m/>
  </r>
  <r>
    <s v=""/>
    <s v=" RD_0306_5130"/>
    <s v="D6 - A-C Coating - Coating Preparation (Samples and System)"/>
    <s v="6.02.03.04"/>
    <x v="0"/>
    <d v="2022-10-03T00:00:00"/>
    <d v="2023-03-29T00:00:00"/>
    <s v="rnavarrol"/>
    <s v="sverdu"/>
    <n v="25212.959999999999"/>
    <s v="EDIA"/>
    <s v="C"/>
    <s v="Labor"/>
    <s v="OPC"/>
    <m/>
    <s v="BNL"/>
    <s v="R&amp;D"/>
    <s v="VAC"/>
    <x v="3"/>
    <m/>
    <m/>
    <m/>
    <m/>
    <m/>
    <m/>
    <m/>
    <n v="25212.959999999999"/>
    <m/>
    <m/>
    <m/>
    <m/>
    <m/>
    <m/>
    <m/>
    <m/>
    <m/>
    <m/>
    <m/>
    <x v="0"/>
    <x v="0"/>
    <m/>
  </r>
  <r>
    <s v=""/>
    <s v=" RD_0306_5140"/>
    <s v="D6 - A-C Coating - Coating Runs"/>
    <s v="6.02.03.04"/>
    <x v="0"/>
    <d v="2022-10-03T00:00:00"/>
    <d v="2023-03-29T00:00:00"/>
    <s v="rnavarrol"/>
    <s v="sverdu"/>
    <n v="25212.959999999999"/>
    <s v="EDIA"/>
    <s v="C"/>
    <s v="Labor"/>
    <s v="OPC"/>
    <m/>
    <s v="BNL"/>
    <s v="R&amp;D"/>
    <s v="VAC"/>
    <x v="3"/>
    <m/>
    <m/>
    <m/>
    <m/>
    <m/>
    <m/>
    <m/>
    <n v="25212.959999999999"/>
    <m/>
    <m/>
    <m/>
    <m/>
    <m/>
    <m/>
    <m/>
    <m/>
    <m/>
    <m/>
    <m/>
    <x v="0"/>
    <x v="0"/>
    <m/>
  </r>
  <r>
    <s v=""/>
    <s v=" RD_0306_5150"/>
    <s v="D6 - A-C Coating - Coating Evaluation Coupons"/>
    <s v="6.02.03.04"/>
    <x v="0"/>
    <d v="2022-10-03T00:00:00"/>
    <d v="2023-03-29T00:00:00"/>
    <s v="rnavarrol"/>
    <s v="sverdu"/>
    <n v="12606.48"/>
    <s v="EDIA"/>
    <s v="C"/>
    <s v="Labor"/>
    <s v="OPC"/>
    <m/>
    <s v="BNL"/>
    <s v="R&amp;D"/>
    <s v="VAC"/>
    <x v="3"/>
    <m/>
    <m/>
    <m/>
    <m/>
    <m/>
    <m/>
    <m/>
    <n v="12606.48"/>
    <m/>
    <m/>
    <m/>
    <m/>
    <m/>
    <m/>
    <m/>
    <m/>
    <m/>
    <m/>
    <m/>
    <x v="0"/>
    <x v="0"/>
    <m/>
  </r>
  <r>
    <s v=""/>
    <s v=" RD_0306_5160"/>
    <s v="D6 - A-C Coating - Coating Evaluation Anode 1m Tubes"/>
    <s v="6.02.03.04"/>
    <x v="0"/>
    <d v="2022-10-03T00:00:00"/>
    <d v="2023-03-29T00:00:00"/>
    <s v="rnavarrol"/>
    <s v="sverdu"/>
    <n v="25212.959999999999"/>
    <s v="EDIA"/>
    <s v="C"/>
    <s v="Labor"/>
    <s v="OPC"/>
    <m/>
    <s v="BNL"/>
    <s v="R&amp;D"/>
    <s v="VAC"/>
    <x v="3"/>
    <m/>
    <m/>
    <m/>
    <m/>
    <m/>
    <m/>
    <m/>
    <n v="25212.959999999999"/>
    <m/>
    <m/>
    <m/>
    <m/>
    <m/>
    <m/>
    <m/>
    <m/>
    <m/>
    <m/>
    <m/>
    <x v="0"/>
    <x v="0"/>
    <m/>
  </r>
  <r>
    <s v=""/>
    <s v=" RD_0306_5070"/>
    <s v="D6 - A-C Coating -  SeY Measurements Contract Procurement"/>
    <s v="6.02.03.04"/>
    <x v="0"/>
    <d v="2022-04-01T00:00:00"/>
    <d v="2022-09-20T00:00:00"/>
    <s v="rnavarrol"/>
    <s v="sverdu"/>
    <n v="0"/>
    <s v="EDIA"/>
    <s v="C"/>
    <s v="Nonlabor"/>
    <s v="OPC"/>
    <m/>
    <s v="BNL"/>
    <s v="R&amp;D"/>
    <s v="VAC"/>
    <x v="3"/>
    <s v="B"/>
    <m/>
    <m/>
    <m/>
    <m/>
    <m/>
    <m/>
    <m/>
    <m/>
    <m/>
    <m/>
    <m/>
    <m/>
    <m/>
    <m/>
    <m/>
    <m/>
    <m/>
    <m/>
    <x v="0"/>
    <x v="0"/>
    <m/>
  </r>
  <r>
    <s v=""/>
    <s v=" RD_0306_5100"/>
    <s v="D6 - A-C Coating - Component Procurements FY'22 (&lt;$25k ea) - Consumables, Coupons, Substrates"/>
    <s v="6.02.03.04"/>
    <x v="0"/>
    <d v="2022-01-03T00:00:00"/>
    <d v="2022-06-24T00:00:00"/>
    <s v="rnavarrol"/>
    <s v="sverdu"/>
    <n v="0"/>
    <s v="EDIA"/>
    <s v="C"/>
    <s v="Nonlabor"/>
    <s v="OPC"/>
    <m/>
    <s v="BNL"/>
    <s v="R&amp;D"/>
    <s v="VAC"/>
    <x v="3"/>
    <s v="B"/>
    <m/>
    <m/>
    <m/>
    <m/>
    <m/>
    <m/>
    <m/>
    <m/>
    <m/>
    <m/>
    <m/>
    <m/>
    <m/>
    <m/>
    <m/>
    <m/>
    <m/>
    <m/>
    <x v="0"/>
    <x v="0"/>
    <m/>
  </r>
  <r>
    <s v=""/>
    <s v=" RD_0306_5120"/>
    <s v="D6 - A-C Coating - Component Procurements FY'23 (&lt;$25k ea) - Consumables, Coupons, Anodes"/>
    <s v="6.02.03.04"/>
    <x v="0"/>
    <d v="2023-01-03T00:00:00"/>
    <d v="2023-06-22T00:00:00"/>
    <s v="rnavarrol"/>
    <s v="sverdu"/>
    <n v="10465.290000000001"/>
    <s v="EDIA"/>
    <s v="C"/>
    <s v="Nonlabor"/>
    <s v="OPC"/>
    <m/>
    <s v="BNL"/>
    <s v="R&amp;D"/>
    <s v="VAC"/>
    <x v="3"/>
    <s v="B"/>
    <m/>
    <m/>
    <m/>
    <m/>
    <m/>
    <m/>
    <n v="10465.290000000001"/>
    <m/>
    <m/>
    <m/>
    <m/>
    <m/>
    <m/>
    <m/>
    <m/>
    <m/>
    <m/>
    <m/>
    <x v="0"/>
    <x v="0"/>
    <m/>
  </r>
  <r>
    <s v=""/>
    <s v=" RD_0306_5180"/>
    <s v="D6 - A-C Coating - Component Procurements FY'23 - PO preparation &amp; vendor oversight"/>
    <s v="6.02.03.04"/>
    <x v="0"/>
    <d v="2022-10-03T00:00:00"/>
    <d v="2022-12-30T00:00:00"/>
    <s v="rnavarrol"/>
    <s v="sverdu"/>
    <n v="4202.16"/>
    <s v="EDIA"/>
    <s v="C"/>
    <s v="Labor"/>
    <s v="OPC"/>
    <m/>
    <s v="BNL"/>
    <s v="R&amp;D"/>
    <s v="VAC"/>
    <x v="3"/>
    <m/>
    <m/>
    <m/>
    <m/>
    <m/>
    <m/>
    <m/>
    <n v="4202.16"/>
    <m/>
    <m/>
    <m/>
    <m/>
    <m/>
    <m/>
    <m/>
    <m/>
    <m/>
    <m/>
    <m/>
    <x v="0"/>
    <x v="0"/>
    <m/>
  </r>
  <r>
    <s v=""/>
    <s v=" RD_0306_5200"/>
    <s v="D6 - A-C Coating - Coating Preparation (Samples and System)"/>
    <s v="6.02.03.04"/>
    <x v="0"/>
    <d v="2023-10-17T00:00:00"/>
    <d v="2024-01-16T00:00:00"/>
    <s v="rnavarrol"/>
    <s v="sverdu"/>
    <n v="13047.71"/>
    <s v="EDIA"/>
    <s v="C"/>
    <s v="Labor"/>
    <s v="OPC"/>
    <m/>
    <s v="BNL"/>
    <s v="R&amp;D"/>
    <s v="VAC"/>
    <x v="3"/>
    <m/>
    <m/>
    <m/>
    <m/>
    <m/>
    <m/>
    <m/>
    <m/>
    <n v="13047.71"/>
    <m/>
    <m/>
    <m/>
    <m/>
    <m/>
    <m/>
    <m/>
    <m/>
    <m/>
    <m/>
    <x v="0"/>
    <x v="0"/>
    <m/>
  </r>
  <r>
    <s v=""/>
    <s v=" RD_0306_5210"/>
    <s v="D6 - A-C Coating - Coating Runs"/>
    <s v="6.02.03.04"/>
    <x v="0"/>
    <d v="2023-10-17T00:00:00"/>
    <d v="2024-01-16T00:00:00"/>
    <s v="rnavarrol"/>
    <s v="sverdu"/>
    <n v="13047.71"/>
    <s v="EDIA"/>
    <s v="C"/>
    <s v="Labor"/>
    <s v="OPC"/>
    <m/>
    <s v="BNL"/>
    <s v="R&amp;D"/>
    <s v="VAC"/>
    <x v="3"/>
    <m/>
    <m/>
    <m/>
    <m/>
    <m/>
    <m/>
    <m/>
    <m/>
    <n v="13047.71"/>
    <m/>
    <m/>
    <m/>
    <m/>
    <m/>
    <m/>
    <m/>
    <m/>
    <m/>
    <m/>
    <x v="0"/>
    <x v="0"/>
    <m/>
  </r>
  <r>
    <s v=""/>
    <s v=" RD_0306_5180"/>
    <s v="D6 - A-C Coating - Component Procurements FY'23 - PO preparation &amp; vendor oversight"/>
    <s v="6.02.03.04"/>
    <x v="0"/>
    <d v="2022-10-03T00:00:00"/>
    <d v="2022-12-30T00:00:00"/>
    <s v="rnavarrol"/>
    <s v="sverdu"/>
    <n v="6372.14"/>
    <s v="EDIA"/>
    <s v="C"/>
    <s v="Labor"/>
    <s v="OPC"/>
    <m/>
    <s v="BNL"/>
    <s v="R&amp;D"/>
    <s v="VAC"/>
    <x v="3"/>
    <m/>
    <m/>
    <m/>
    <m/>
    <m/>
    <m/>
    <m/>
    <n v="6372.14"/>
    <m/>
    <m/>
    <m/>
    <m/>
    <m/>
    <m/>
    <m/>
    <m/>
    <m/>
    <m/>
    <m/>
    <x v="0"/>
    <x v="0"/>
    <m/>
  </r>
  <r>
    <s v=""/>
    <s v=" RD_0306_5200"/>
    <s v="D6 - A-C Coating - Coating Preparation (Samples and System)"/>
    <s v="6.02.03.04"/>
    <x v="0"/>
    <d v="2023-10-17T00:00:00"/>
    <d v="2024-01-16T00:00:00"/>
    <s v="rnavarrol"/>
    <s v="sverdu"/>
    <n v="1978.55"/>
    <s v="EDIA"/>
    <s v="C"/>
    <s v="Labor"/>
    <s v="OPC"/>
    <m/>
    <s v="BNL"/>
    <s v="R&amp;D"/>
    <s v="VAC"/>
    <x v="3"/>
    <m/>
    <m/>
    <m/>
    <m/>
    <m/>
    <m/>
    <m/>
    <m/>
    <n v="1978.55"/>
    <m/>
    <m/>
    <m/>
    <m/>
    <m/>
    <m/>
    <m/>
    <m/>
    <m/>
    <m/>
    <x v="0"/>
    <x v="0"/>
    <m/>
  </r>
  <r>
    <s v=""/>
    <s v=" RD_0306_5210"/>
    <s v="D6 - A-C Coating - Coating Runs"/>
    <s v="6.02.03.04"/>
    <x v="0"/>
    <d v="2023-10-17T00:00:00"/>
    <d v="2024-01-16T00:00:00"/>
    <s v="rnavarrol"/>
    <s v="sverdu"/>
    <n v="989.27"/>
    <s v="EDIA"/>
    <s v="C"/>
    <s v="Labor"/>
    <s v="OPC"/>
    <m/>
    <s v="BNL"/>
    <s v="R&amp;D"/>
    <s v="VAC"/>
    <x v="3"/>
    <m/>
    <m/>
    <m/>
    <m/>
    <m/>
    <m/>
    <m/>
    <m/>
    <n v="989.27"/>
    <m/>
    <m/>
    <m/>
    <m/>
    <m/>
    <m/>
    <m/>
    <m/>
    <m/>
    <m/>
    <x v="0"/>
    <x v="0"/>
    <m/>
  </r>
  <r>
    <s v=""/>
    <s v=" RD_0306_5220"/>
    <s v="D6 - A-C Coating - Coating Evaluation Coupons"/>
    <s v="6.02.03.04"/>
    <x v="0"/>
    <d v="2023-03-30T00:00:00"/>
    <d v="2023-06-22T00:00:00"/>
    <s v="rnavarrol"/>
    <s v="sverdu"/>
    <n v="955.82"/>
    <s v="EDIA"/>
    <s v="C"/>
    <s v="Labor"/>
    <s v="OPC"/>
    <m/>
    <s v="BNL"/>
    <s v="R&amp;D"/>
    <s v="VAC"/>
    <x v="3"/>
    <m/>
    <m/>
    <m/>
    <m/>
    <m/>
    <m/>
    <m/>
    <n v="955.82"/>
    <m/>
    <m/>
    <m/>
    <m/>
    <m/>
    <m/>
    <m/>
    <m/>
    <m/>
    <m/>
    <m/>
    <x v="0"/>
    <x v="0"/>
    <m/>
  </r>
  <r>
    <s v=""/>
    <s v=" RD_0306_5220"/>
    <s v="D6 - A-C Coating - Coating Evaluation Coupons"/>
    <s v="6.02.03.04"/>
    <x v="0"/>
    <d v="2023-03-30T00:00:00"/>
    <d v="2023-06-22T00:00:00"/>
    <s v="rnavarrol"/>
    <s v="sverdu"/>
    <n v="6303.24"/>
    <s v="EDIA"/>
    <s v="C"/>
    <s v="Labor"/>
    <s v="OPC"/>
    <m/>
    <s v="BNL"/>
    <s v="R&amp;D"/>
    <s v="VAC"/>
    <x v="3"/>
    <m/>
    <m/>
    <m/>
    <m/>
    <m/>
    <m/>
    <m/>
    <n v="6303.24"/>
    <m/>
    <m/>
    <m/>
    <m/>
    <m/>
    <m/>
    <m/>
    <m/>
    <m/>
    <m/>
    <m/>
    <x v="0"/>
    <x v="0"/>
    <m/>
  </r>
  <r>
    <s v=""/>
    <s v=" RD_0306_5190"/>
    <s v="D6 - A-C Coating - Component Procurements FY'23 - Consumables, Coupons, Anodes"/>
    <s v="6.02.03.04"/>
    <x v="0"/>
    <d v="2023-01-03T00:00:00"/>
    <d v="2023-03-29T00:00:00"/>
    <s v="rnavarrol"/>
    <s v="sverdu"/>
    <n v="20930.580000000002"/>
    <s v="EDIA"/>
    <s v="C"/>
    <s v="Nonlabor"/>
    <s v="OPC"/>
    <m/>
    <s v="BNL"/>
    <s v="R&amp;D"/>
    <s v="VAC"/>
    <x v="3"/>
    <s v="B"/>
    <m/>
    <m/>
    <m/>
    <m/>
    <m/>
    <m/>
    <n v="20930.580000000002"/>
    <m/>
    <m/>
    <m/>
    <m/>
    <m/>
    <m/>
    <m/>
    <m/>
    <m/>
    <m/>
    <m/>
    <x v="0"/>
    <x v="0"/>
    <m/>
  </r>
  <r>
    <s v=""/>
    <s v=" RD_0306_5220"/>
    <s v="D6 - A-C Coating - Coating Evaluation Coupons"/>
    <s v="6.02.03.04"/>
    <x v="0"/>
    <d v="2023-03-30T00:00:00"/>
    <d v="2023-06-22T00:00:00"/>
    <s v="rnavarrol"/>
    <s v="sverdu"/>
    <n v="979.94"/>
    <s v="EDIA"/>
    <s v="C"/>
    <s v="Labor"/>
    <s v="OPC"/>
    <m/>
    <s v="BNL"/>
    <s v="R&amp;D"/>
    <s v="VAC"/>
    <x v="3"/>
    <m/>
    <m/>
    <m/>
    <m/>
    <m/>
    <m/>
    <m/>
    <n v="979.94"/>
    <m/>
    <m/>
    <m/>
    <m/>
    <m/>
    <m/>
    <m/>
    <m/>
    <m/>
    <m/>
    <m/>
    <x v="0"/>
    <x v="0"/>
    <m/>
  </r>
  <r>
    <s v=""/>
    <s v=" RD_0306_5230"/>
    <s v="D6 - A-C Coating - Coating Evaluation Anode Tubes"/>
    <s v="6.02.03.04"/>
    <x v="0"/>
    <d v="2023-03-30T00:00:00"/>
    <d v="2023-06-22T00:00:00"/>
    <s v="rnavarrol"/>
    <s v="sverdu"/>
    <n v="1911.64"/>
    <s v="EDIA"/>
    <s v="C"/>
    <s v="Labor"/>
    <s v="OPC"/>
    <m/>
    <s v="BNL"/>
    <s v="R&amp;D"/>
    <s v="VAC"/>
    <x v="3"/>
    <m/>
    <m/>
    <m/>
    <m/>
    <m/>
    <m/>
    <m/>
    <n v="1911.64"/>
    <m/>
    <m/>
    <m/>
    <m/>
    <m/>
    <m/>
    <m/>
    <m/>
    <m/>
    <m/>
    <m/>
    <x v="0"/>
    <x v="0"/>
    <m/>
  </r>
  <r>
    <s v=""/>
    <s v=" RD_0306_5230"/>
    <s v="D6 - A-C Coating - Coating Evaluation Anode Tubes"/>
    <s v="6.02.03.04"/>
    <x v="0"/>
    <d v="2023-03-30T00:00:00"/>
    <d v="2023-06-22T00:00:00"/>
    <s v="rnavarrol"/>
    <s v="sverdu"/>
    <n v="12606.48"/>
    <s v="EDIA"/>
    <s v="C"/>
    <s v="Labor"/>
    <s v="OPC"/>
    <m/>
    <s v="BNL"/>
    <s v="R&amp;D"/>
    <s v="VAC"/>
    <x v="3"/>
    <m/>
    <m/>
    <m/>
    <m/>
    <m/>
    <m/>
    <m/>
    <n v="12606.48"/>
    <m/>
    <m/>
    <m/>
    <m/>
    <m/>
    <m/>
    <m/>
    <m/>
    <m/>
    <m/>
    <m/>
    <x v="0"/>
    <x v="0"/>
    <m/>
  </r>
  <r>
    <s v=""/>
    <s v=" RD_0306_5230"/>
    <s v="D6 - A-C Coating - Coating Evaluation Anode Tubes"/>
    <s v="6.02.03.04"/>
    <x v="0"/>
    <d v="2023-03-30T00:00:00"/>
    <d v="2023-06-22T00:00:00"/>
    <s v="rnavarrol"/>
    <s v="sverdu"/>
    <n v="1959.88"/>
    <s v="EDIA"/>
    <s v="C"/>
    <s v="Labor"/>
    <s v="OPC"/>
    <m/>
    <s v="BNL"/>
    <s v="R&amp;D"/>
    <s v="VAC"/>
    <x v="3"/>
    <m/>
    <m/>
    <m/>
    <m/>
    <m/>
    <m/>
    <m/>
    <n v="1959.88"/>
    <m/>
    <m/>
    <m/>
    <m/>
    <m/>
    <m/>
    <m/>
    <m/>
    <m/>
    <m/>
    <m/>
    <x v="0"/>
    <x v="0"/>
    <m/>
  </r>
  <r>
    <s v=""/>
    <s v=" RD_0306_5250"/>
    <s v="D6 - A-C Coating - Component Procurements 4th Q FY'23 (&lt;$25k ea) - PO preparation &amp; vendor oversight"/>
    <s v="6.02.03.04"/>
    <x v="0"/>
    <d v="2023-01-03T00:00:00"/>
    <d v="2023-03-29T00:00:00"/>
    <s v="rnavarrol"/>
    <s v="sverdu"/>
    <n v="6532.93"/>
    <s v="EDIA"/>
    <s v="C"/>
    <s v="Labor"/>
    <s v="OPC"/>
    <m/>
    <s v="BNL"/>
    <s v="R&amp;D"/>
    <s v="VAC"/>
    <x v="3"/>
    <m/>
    <m/>
    <m/>
    <m/>
    <m/>
    <m/>
    <m/>
    <n v="6532.93"/>
    <m/>
    <m/>
    <m/>
    <m/>
    <m/>
    <m/>
    <m/>
    <m/>
    <m/>
    <m/>
    <m/>
    <x v="0"/>
    <x v="0"/>
    <m/>
  </r>
  <r>
    <s v=""/>
    <s v=" RD_0306_5250"/>
    <s v="D6 - A-C Coating - Component Procurements 4th Q FY'23 (&lt;$25k ea) - PO preparation &amp; vendor oversight"/>
    <s v="6.02.03.04"/>
    <x v="0"/>
    <d v="2023-01-03T00:00:00"/>
    <d v="2023-03-29T00:00:00"/>
    <s v="rnavarrol"/>
    <s v="sverdu"/>
    <n v="6372.14"/>
    <s v="EDIA"/>
    <s v="C"/>
    <s v="Labor"/>
    <s v="OPC"/>
    <m/>
    <s v="BNL"/>
    <s v="R&amp;D"/>
    <s v="VAC"/>
    <x v="3"/>
    <m/>
    <m/>
    <m/>
    <m/>
    <m/>
    <m/>
    <m/>
    <n v="6372.14"/>
    <m/>
    <m/>
    <m/>
    <m/>
    <m/>
    <m/>
    <m/>
    <m/>
    <m/>
    <m/>
    <m/>
    <x v="0"/>
    <x v="0"/>
    <m/>
  </r>
  <r>
    <s v=""/>
    <s v=" RD_0306_5270"/>
    <s v="D6 - A-C Coating - Fixture/Cooling/Grounding - Design"/>
    <s v="6.02.03.04"/>
    <x v="0"/>
    <d v="2023-03-30T00:00:00"/>
    <d v="2023-05-10T00:00:00"/>
    <s v="rnavarrol"/>
    <s v="sverdu"/>
    <n v="38232.82"/>
    <s v="EDIA"/>
    <s v="C"/>
    <s v="Labor"/>
    <s v="OPC"/>
    <m/>
    <s v="BNL"/>
    <s v="R&amp;D"/>
    <s v="VAC"/>
    <x v="3"/>
    <m/>
    <m/>
    <m/>
    <m/>
    <m/>
    <m/>
    <m/>
    <n v="38232.82"/>
    <m/>
    <m/>
    <m/>
    <m/>
    <m/>
    <m/>
    <m/>
    <m/>
    <m/>
    <m/>
    <m/>
    <x v="0"/>
    <x v="0"/>
    <m/>
  </r>
  <r>
    <s v=""/>
    <s v=" RD_0306_5300"/>
    <s v="D6 - A-C Coating - Screen Section (geometric approximation) - Design"/>
    <s v="6.02.03.04"/>
    <x v="0"/>
    <d v="2023-03-30T00:00:00"/>
    <d v="2023-05-10T00:00:00"/>
    <s v="rnavarrol"/>
    <s v="sverdu"/>
    <n v="38232.82"/>
    <s v="EDIA"/>
    <s v="C"/>
    <s v="Labor"/>
    <s v="OPC"/>
    <m/>
    <s v="BNL"/>
    <s v="R&amp;D"/>
    <s v="VAC"/>
    <x v="3"/>
    <m/>
    <m/>
    <m/>
    <m/>
    <m/>
    <m/>
    <m/>
    <n v="38232.82"/>
    <m/>
    <m/>
    <m/>
    <m/>
    <m/>
    <m/>
    <m/>
    <m/>
    <m/>
    <m/>
    <m/>
    <x v="0"/>
    <x v="0"/>
    <m/>
  </r>
  <r>
    <s v=""/>
    <s v=" RD_0306_5330"/>
    <s v="D6 - A-C Coating - Coating Preparation (Screens and System)"/>
    <s v="6.02.03.04"/>
    <x v="0"/>
    <d v="2024-01-17T00:00:00"/>
    <d v="2024-05-08T00:00:00"/>
    <s v="rnavarrol"/>
    <s v="sverdu"/>
    <n v="2638.06"/>
    <s v="EDIA"/>
    <s v="C"/>
    <s v="Labor"/>
    <s v="OPC"/>
    <m/>
    <s v="BNL"/>
    <s v="R&amp;D"/>
    <s v="VAC"/>
    <x v="3"/>
    <m/>
    <m/>
    <m/>
    <m/>
    <m/>
    <m/>
    <m/>
    <m/>
    <n v="2638.06"/>
    <m/>
    <m/>
    <m/>
    <m/>
    <m/>
    <m/>
    <m/>
    <m/>
    <m/>
    <m/>
    <x v="0"/>
    <x v="0"/>
    <m/>
  </r>
  <r>
    <s v=""/>
    <s v=" RD_0306_5340"/>
    <s v="D6 - A-C Coating - Coating Runs"/>
    <s v="6.02.03.04"/>
    <x v="0"/>
    <d v="2024-01-17T00:00:00"/>
    <d v="2024-05-08T00:00:00"/>
    <s v="rnavarrol"/>
    <s v="sverdu"/>
    <n v="2638.06"/>
    <s v="EDIA"/>
    <s v="C"/>
    <s v="Labor"/>
    <s v="OPC"/>
    <m/>
    <s v="BNL"/>
    <s v="R&amp;D"/>
    <s v="VAC"/>
    <x v="3"/>
    <m/>
    <m/>
    <m/>
    <m/>
    <m/>
    <m/>
    <m/>
    <m/>
    <n v="2638.06"/>
    <m/>
    <m/>
    <m/>
    <m/>
    <m/>
    <m/>
    <m/>
    <m/>
    <m/>
    <m/>
    <x v="0"/>
    <x v="0"/>
    <m/>
  </r>
  <r>
    <s v=""/>
    <s v=" RD_0306_5290"/>
    <s v="D6 - A-C Coating - Fixture/Cooling/Grounding - Prepare &amp; Install"/>
    <s v="6.02.03.04"/>
    <x v="0"/>
    <d v="2023-06-23T00:00:00"/>
    <d v="2023-07-21T00:00:00"/>
    <s v="rnavarrol"/>
    <s v="sverdu"/>
    <n v="4202.16"/>
    <s v="EDIA"/>
    <s v="C"/>
    <s v="Labor"/>
    <s v="OPC"/>
    <m/>
    <s v="BNL"/>
    <s v="R&amp;D"/>
    <s v="VAC"/>
    <x v="3"/>
    <m/>
    <m/>
    <m/>
    <m/>
    <m/>
    <m/>
    <m/>
    <n v="4202.16"/>
    <m/>
    <m/>
    <m/>
    <m/>
    <m/>
    <m/>
    <m/>
    <m/>
    <m/>
    <m/>
    <m/>
    <x v="0"/>
    <x v="0"/>
    <m/>
  </r>
  <r>
    <s v=""/>
    <s v=" RD_0306_5320"/>
    <s v="D6 - A-C Coating - Screen Section (geometric approximation) - Process"/>
    <s v="6.02.03.04"/>
    <x v="0"/>
    <d v="2023-06-23T00:00:00"/>
    <d v="2023-07-21T00:00:00"/>
    <s v="rnavarrol"/>
    <s v="sverdu"/>
    <n v="4202.16"/>
    <s v="EDIA"/>
    <s v="C"/>
    <s v="Labor"/>
    <s v="OPC"/>
    <m/>
    <s v="BNL"/>
    <s v="R&amp;D"/>
    <s v="VAC"/>
    <x v="3"/>
    <m/>
    <m/>
    <m/>
    <m/>
    <m/>
    <m/>
    <m/>
    <n v="4202.16"/>
    <m/>
    <m/>
    <m/>
    <m/>
    <m/>
    <m/>
    <m/>
    <m/>
    <m/>
    <m/>
    <m/>
    <x v="0"/>
    <x v="0"/>
    <m/>
  </r>
  <r>
    <s v=""/>
    <s v=" RD_0306_5330"/>
    <s v="D6 - A-C Coating - Coating Preparation (Screens and System)"/>
    <s v="6.02.03.04"/>
    <x v="0"/>
    <d v="2024-01-17T00:00:00"/>
    <d v="2024-05-08T00:00:00"/>
    <s v="rnavarrol"/>
    <s v="sverdu"/>
    <n v="17396.939999999999"/>
    <s v="EDIA"/>
    <s v="C"/>
    <s v="Labor"/>
    <s v="OPC"/>
    <m/>
    <s v="BNL"/>
    <s v="R&amp;D"/>
    <s v="VAC"/>
    <x v="3"/>
    <m/>
    <m/>
    <m/>
    <m/>
    <m/>
    <m/>
    <m/>
    <m/>
    <n v="17396.939999999999"/>
    <m/>
    <m/>
    <m/>
    <m/>
    <m/>
    <m/>
    <m/>
    <m/>
    <m/>
    <m/>
    <x v="0"/>
    <x v="0"/>
    <m/>
  </r>
  <r>
    <s v=""/>
    <s v=" RD_0306_5340"/>
    <s v="D6 - A-C Coating - Coating Runs"/>
    <s v="6.02.03.04"/>
    <x v="0"/>
    <d v="2024-01-17T00:00:00"/>
    <d v="2024-05-08T00:00:00"/>
    <s v="rnavarrol"/>
    <s v="sverdu"/>
    <n v="17396.939999999999"/>
    <s v="EDIA"/>
    <s v="C"/>
    <s v="Labor"/>
    <s v="OPC"/>
    <m/>
    <s v="BNL"/>
    <s v="R&amp;D"/>
    <s v="VAC"/>
    <x v="3"/>
    <m/>
    <m/>
    <m/>
    <m/>
    <m/>
    <m/>
    <m/>
    <m/>
    <n v="17396.939999999999"/>
    <m/>
    <m/>
    <m/>
    <m/>
    <m/>
    <m/>
    <m/>
    <m/>
    <m/>
    <m/>
    <x v="0"/>
    <x v="0"/>
    <m/>
  </r>
  <r>
    <s v=""/>
    <s v=" RD_0306_5260"/>
    <s v="D6 - A-C Coating - Component Procurements 4th Q FY'23 (&lt;$25k ea) - Consumables, Coupons, Anode Screens"/>
    <s v="6.02.03.04"/>
    <x v="0"/>
    <d v="2023-03-30T00:00:00"/>
    <d v="2023-06-22T00:00:00"/>
    <s v="rnavarrol"/>
    <s v="sverdu"/>
    <n v="20930.580000000002"/>
    <s v="EDIA"/>
    <s v="C"/>
    <s v="Nonlabor"/>
    <s v="OPC"/>
    <m/>
    <s v="BNL"/>
    <s v="R&amp;D"/>
    <s v="VAC"/>
    <x v="3"/>
    <s v="P"/>
    <m/>
    <m/>
    <m/>
    <m/>
    <m/>
    <m/>
    <n v="20930.580000000002"/>
    <m/>
    <m/>
    <m/>
    <m/>
    <m/>
    <m/>
    <m/>
    <m/>
    <m/>
    <m/>
    <m/>
    <x v="0"/>
    <x v="0"/>
    <m/>
  </r>
  <r>
    <s v=""/>
    <s v=" RD_0306_5280"/>
    <s v="D6 - A-C Coating - Fixture/Cooling/Grounding - Fabrication"/>
    <s v="6.02.03.04"/>
    <x v="0"/>
    <d v="2023-05-11T00:00:00"/>
    <d v="2023-06-22T00:00:00"/>
    <s v="rnavarrol"/>
    <s v="sverdu"/>
    <n v="10505.4"/>
    <s v="EDIA"/>
    <s v="C"/>
    <s v="Labor"/>
    <s v="OPC"/>
    <m/>
    <s v="BNL"/>
    <s v="R&amp;D"/>
    <s v="VAC"/>
    <x v="3"/>
    <m/>
    <m/>
    <m/>
    <m/>
    <m/>
    <m/>
    <m/>
    <n v="10505.4"/>
    <m/>
    <m/>
    <m/>
    <m/>
    <m/>
    <m/>
    <m/>
    <m/>
    <m/>
    <m/>
    <m/>
    <x v="0"/>
    <x v="0"/>
    <m/>
  </r>
  <r>
    <s v=""/>
    <s v=" RD_0306_5310"/>
    <s v="D6 - A-C Coating - Screen Section (geometric approximation) - Fabrication"/>
    <s v="6.02.03.04"/>
    <x v="0"/>
    <d v="2023-05-11T00:00:00"/>
    <d v="2023-06-22T00:00:00"/>
    <s v="rnavarrol"/>
    <s v="sverdu"/>
    <n v="10505.4"/>
    <s v="EDIA"/>
    <s v="C"/>
    <s v="Labor"/>
    <s v="OPC"/>
    <m/>
    <s v="BNL"/>
    <s v="R&amp;D"/>
    <s v="VAC"/>
    <x v="3"/>
    <m/>
    <m/>
    <m/>
    <m/>
    <m/>
    <m/>
    <m/>
    <n v="10505.4"/>
    <m/>
    <m/>
    <m/>
    <m/>
    <m/>
    <m/>
    <m/>
    <m/>
    <m/>
    <m/>
    <m/>
    <x v="0"/>
    <x v="0"/>
    <m/>
  </r>
  <r>
    <s v=""/>
    <s v=" RD_0306_5350"/>
    <s v="D6 - A-C Coating - Coating Evaluation Coupons"/>
    <s v="6.02.03.04"/>
    <x v="0"/>
    <d v="2024-01-17T00:00:00"/>
    <d v="2024-05-08T00:00:00"/>
    <s v="rnavarrol"/>
    <s v="sverdu"/>
    <n v="1352.32"/>
    <s v="EDIA"/>
    <s v="C"/>
    <s v="Labor"/>
    <s v="OPC"/>
    <m/>
    <s v="BNL"/>
    <s v="R&amp;D"/>
    <s v="VAC"/>
    <x v="3"/>
    <m/>
    <m/>
    <m/>
    <m/>
    <m/>
    <m/>
    <m/>
    <m/>
    <n v="1352.32"/>
    <m/>
    <m/>
    <m/>
    <m/>
    <m/>
    <m/>
    <m/>
    <m/>
    <m/>
    <m/>
    <x v="0"/>
    <x v="0"/>
    <m/>
  </r>
  <r>
    <s v=""/>
    <s v=" RD_0306_5360"/>
    <s v="D6 - A-C Coating - Coating Evaluation Screens"/>
    <s v="6.02.03.04"/>
    <x v="0"/>
    <d v="2024-01-17T00:00:00"/>
    <d v="2024-05-08T00:00:00"/>
    <s v="rnavarrol"/>
    <s v="sverdu"/>
    <n v="2704.63"/>
    <s v="EDIA"/>
    <s v="C"/>
    <s v="Labor"/>
    <s v="OPC"/>
    <m/>
    <s v="BNL"/>
    <s v="R&amp;D"/>
    <s v="VAC"/>
    <x v="3"/>
    <m/>
    <m/>
    <m/>
    <m/>
    <m/>
    <m/>
    <m/>
    <m/>
    <n v="2704.63"/>
    <m/>
    <m/>
    <m/>
    <m/>
    <m/>
    <m/>
    <m/>
    <m/>
    <m/>
    <m/>
    <x v="0"/>
    <x v="0"/>
    <m/>
  </r>
  <r>
    <s v=""/>
    <s v=" RD_0306_5350"/>
    <s v="D6 - A-C Coating - Coating Evaluation Coupons"/>
    <s v="6.02.03.04"/>
    <x v="0"/>
    <d v="2024-01-17T00:00:00"/>
    <d v="2024-05-08T00:00:00"/>
    <s v="rnavarrol"/>
    <s v="sverdu"/>
    <n v="1319.03"/>
    <s v="EDIA"/>
    <s v="C"/>
    <s v="Labor"/>
    <s v="OPC"/>
    <m/>
    <s v="BNL"/>
    <s v="R&amp;D"/>
    <s v="VAC"/>
    <x v="3"/>
    <m/>
    <m/>
    <m/>
    <m/>
    <m/>
    <m/>
    <m/>
    <m/>
    <n v="1319.03"/>
    <m/>
    <m/>
    <m/>
    <m/>
    <m/>
    <m/>
    <m/>
    <m/>
    <m/>
    <m/>
    <x v="0"/>
    <x v="0"/>
    <m/>
  </r>
  <r>
    <s v=""/>
    <s v=" RD_0306_5360"/>
    <s v="D6 - A-C Coating - Coating Evaluation Screens"/>
    <s v="6.02.03.04"/>
    <x v="0"/>
    <d v="2024-01-17T00:00:00"/>
    <d v="2024-05-08T00:00:00"/>
    <s v="rnavarrol"/>
    <s v="sverdu"/>
    <n v="2638.06"/>
    <s v="EDIA"/>
    <s v="C"/>
    <s v="Labor"/>
    <s v="OPC"/>
    <m/>
    <s v="BNL"/>
    <s v="R&amp;D"/>
    <s v="VAC"/>
    <x v="3"/>
    <m/>
    <m/>
    <m/>
    <m/>
    <m/>
    <m/>
    <m/>
    <m/>
    <n v="2638.06"/>
    <m/>
    <m/>
    <m/>
    <m/>
    <m/>
    <m/>
    <m/>
    <m/>
    <m/>
    <m/>
    <x v="0"/>
    <x v="0"/>
    <m/>
  </r>
  <r>
    <s v=""/>
    <s v=" RD_0306_5350"/>
    <s v="D6 - A-C Coating - Coating Evaluation Coupons"/>
    <s v="6.02.03.04"/>
    <x v="0"/>
    <d v="2024-01-17T00:00:00"/>
    <d v="2024-05-08T00:00:00"/>
    <s v="rnavarrol"/>
    <s v="sverdu"/>
    <n v="8698.4699999999993"/>
    <s v="EDIA"/>
    <s v="C"/>
    <s v="Labor"/>
    <s v="OPC"/>
    <m/>
    <s v="BNL"/>
    <s v="R&amp;D"/>
    <s v="VAC"/>
    <x v="3"/>
    <m/>
    <m/>
    <m/>
    <m/>
    <m/>
    <m/>
    <m/>
    <m/>
    <n v="8698.4699999999993"/>
    <m/>
    <m/>
    <m/>
    <m/>
    <m/>
    <m/>
    <m/>
    <m/>
    <m/>
    <m/>
    <x v="0"/>
    <x v="0"/>
    <m/>
  </r>
  <r>
    <s v=""/>
    <s v=" RD_0306_5360"/>
    <s v="D6 - A-C Coating - Coating Evaluation Screens"/>
    <s v="6.02.03.04"/>
    <x v="0"/>
    <d v="2024-01-17T00:00:00"/>
    <d v="2024-05-08T00:00:00"/>
    <s v="rnavarrol"/>
    <s v="sverdu"/>
    <n v="17396.939999999999"/>
    <s v="EDIA"/>
    <s v="C"/>
    <s v="Labor"/>
    <s v="OPC"/>
    <m/>
    <s v="BNL"/>
    <s v="R&amp;D"/>
    <s v="VAC"/>
    <x v="3"/>
    <m/>
    <m/>
    <m/>
    <m/>
    <m/>
    <m/>
    <m/>
    <m/>
    <n v="17396.939999999999"/>
    <m/>
    <m/>
    <m/>
    <m/>
    <m/>
    <m/>
    <m/>
    <m/>
    <m/>
    <m/>
    <x v="0"/>
    <x v="0"/>
    <m/>
  </r>
  <r>
    <s v=""/>
    <s v=" EJ_0402_8170"/>
    <s v="Polarized Electron Source Instrumentation - Collect parameters for Preliminary Design"/>
    <s v="6.03.04.02.06"/>
    <x v="0"/>
    <d v="2023-04-17T00:00:00"/>
    <d v="2023-05-12T00:00:00"/>
    <s v="mahmed"/>
    <s v="gassner"/>
    <n v="9558.2099999999991"/>
    <s v="EDIA"/>
    <s v="C"/>
    <s v="Labor"/>
    <s v="TEC"/>
    <m/>
    <s v="BNL"/>
    <s v="PED"/>
    <s v="INS"/>
    <x v="11"/>
    <m/>
    <m/>
    <m/>
    <m/>
    <m/>
    <m/>
    <m/>
    <n v="9558.2099999999991"/>
    <m/>
    <m/>
    <m/>
    <m/>
    <m/>
    <m/>
    <m/>
    <m/>
    <m/>
    <m/>
    <m/>
    <x v="0"/>
    <x v="0"/>
    <m/>
  </r>
  <r>
    <s v=""/>
    <s v=" EJ_0402_8170"/>
    <s v="Polarized Electron Source Instrumentation - Collect parameters for Preliminary Design"/>
    <s v="6.03.04.02.06"/>
    <x v="0"/>
    <d v="2023-04-17T00:00:00"/>
    <d v="2023-05-12T00:00:00"/>
    <s v="mahmed"/>
    <s v="gassner"/>
    <n v="9799.39"/>
    <s v="EDIA"/>
    <s v="C"/>
    <s v="Labor"/>
    <s v="TEC"/>
    <m/>
    <s v="BNL"/>
    <s v="PED"/>
    <s v="INS"/>
    <x v="11"/>
    <m/>
    <m/>
    <m/>
    <m/>
    <m/>
    <m/>
    <m/>
    <n v="9799.39"/>
    <m/>
    <m/>
    <m/>
    <m/>
    <m/>
    <m/>
    <m/>
    <m/>
    <m/>
    <m/>
    <m/>
    <x v="0"/>
    <x v="0"/>
    <m/>
  </r>
  <r>
    <s v=""/>
    <s v=" SR_0602_1430"/>
    <s v="ESR Current and Charge Monitors Collect parameters for Preliminary Design"/>
    <s v="6.04.06.02"/>
    <x v="0"/>
    <d v="2022-12-05T00:00:00"/>
    <d v="2023-04-27T00:00:00"/>
    <s v="mahmed"/>
    <s v="gassner"/>
    <n v="7965.17"/>
    <s v="EDIA"/>
    <s v="C"/>
    <s v="Labor"/>
    <s v="TEC"/>
    <m/>
    <s v="BNL"/>
    <s v="PED"/>
    <s v="INS"/>
    <x v="11"/>
    <m/>
    <m/>
    <m/>
    <m/>
    <m/>
    <m/>
    <m/>
    <n v="7965.17"/>
    <m/>
    <m/>
    <m/>
    <m/>
    <m/>
    <m/>
    <m/>
    <m/>
    <m/>
    <m/>
    <m/>
    <x v="0"/>
    <x v="0"/>
    <m/>
  </r>
  <r>
    <s v=""/>
    <s v=" SR_0602_1430"/>
    <s v="ESR Current and Charge Monitors Collect parameters for Preliminary Design"/>
    <s v="6.04.06.02"/>
    <x v="0"/>
    <d v="2022-12-05T00:00:00"/>
    <d v="2023-04-27T00:00:00"/>
    <s v="mahmed"/>
    <s v="gassner"/>
    <n v="8166.16"/>
    <s v="EDIA"/>
    <s v="C"/>
    <s v="Labor"/>
    <s v="TEC"/>
    <m/>
    <s v="BNL"/>
    <s v="PED"/>
    <s v="INS"/>
    <x v="11"/>
    <m/>
    <m/>
    <m/>
    <m/>
    <m/>
    <m/>
    <m/>
    <n v="8166.16"/>
    <m/>
    <m/>
    <m/>
    <m/>
    <m/>
    <m/>
    <m/>
    <m/>
    <m/>
    <m/>
    <m/>
    <x v="0"/>
    <x v="0"/>
    <m/>
  </r>
  <r>
    <s v=""/>
    <s v=" SR_0602_1440"/>
    <s v="ESR Current and Charge Monitors Preliminary Design"/>
    <s v="6.04.06.02"/>
    <x v="0"/>
    <d v="2023-04-28T00:00:00"/>
    <d v="2023-07-27T00:00:00"/>
    <s v="mahmed"/>
    <s v="gassner"/>
    <n v="7965.17"/>
    <s v="EDIA"/>
    <s v="C"/>
    <s v="Labor"/>
    <s v="TEC"/>
    <m/>
    <s v="BNL"/>
    <s v="PED"/>
    <s v="INS"/>
    <x v="11"/>
    <m/>
    <m/>
    <m/>
    <m/>
    <m/>
    <m/>
    <m/>
    <n v="7965.17"/>
    <m/>
    <m/>
    <m/>
    <m/>
    <m/>
    <m/>
    <m/>
    <m/>
    <m/>
    <m/>
    <m/>
    <x v="0"/>
    <x v="0"/>
    <m/>
  </r>
  <r>
    <s v=""/>
    <s v=" SR_0602_1440"/>
    <s v="ESR Current and Charge Monitors Preliminary Design"/>
    <s v="6.04.06.02"/>
    <x v="0"/>
    <d v="2023-04-28T00:00:00"/>
    <d v="2023-07-27T00:00:00"/>
    <s v="mahmed"/>
    <s v="gassner"/>
    <n v="8166.16"/>
    <s v="EDIA"/>
    <s v="C"/>
    <s v="Labor"/>
    <s v="TEC"/>
    <m/>
    <s v="BNL"/>
    <s v="PED"/>
    <s v="INS"/>
    <x v="11"/>
    <m/>
    <m/>
    <m/>
    <m/>
    <m/>
    <m/>
    <m/>
    <n v="8166.16"/>
    <m/>
    <m/>
    <m/>
    <m/>
    <m/>
    <m/>
    <m/>
    <m/>
    <m/>
    <m/>
    <m/>
    <x v="0"/>
    <x v="0"/>
    <m/>
  </r>
  <r>
    <s v=""/>
    <s v=" SR_0603_1275"/>
    <s v="ESR Tune Meter &amp; B-by Bunch Longitudinal Feedback Systems - Collect parameters for Preliminary Design"/>
    <s v="6.04.06.03"/>
    <x v="0"/>
    <d v="2022-12-05T00:00:00"/>
    <d v="2023-04-27T00:00:00"/>
    <s v="mahmed"/>
    <s v="gassner"/>
    <n v="6372.14"/>
    <s v="EDIA"/>
    <s v="C"/>
    <s v="Labor"/>
    <s v="TEC"/>
    <m/>
    <s v="BNL"/>
    <s v="PED"/>
    <s v="INS"/>
    <x v="11"/>
    <m/>
    <m/>
    <m/>
    <m/>
    <m/>
    <m/>
    <m/>
    <n v="6372.14"/>
    <m/>
    <m/>
    <m/>
    <m/>
    <m/>
    <m/>
    <m/>
    <m/>
    <m/>
    <m/>
    <m/>
    <x v="0"/>
    <x v="0"/>
    <m/>
  </r>
  <r>
    <s v=""/>
    <s v=" SR_0603_1275"/>
    <s v="ESR Tune Meter &amp; B-by Bunch Longitudinal Feedback Systems - Collect parameters for Preliminary Design"/>
    <s v="6.04.06.03"/>
    <x v="0"/>
    <d v="2022-12-05T00:00:00"/>
    <d v="2023-04-27T00:00:00"/>
    <s v="mahmed"/>
    <s v="gassner"/>
    <n v="6532.93"/>
    <s v="EDIA"/>
    <s v="C"/>
    <s v="Labor"/>
    <s v="TEC"/>
    <m/>
    <s v="BNL"/>
    <s v="PED"/>
    <s v="INS"/>
    <x v="11"/>
    <m/>
    <m/>
    <m/>
    <m/>
    <m/>
    <m/>
    <m/>
    <n v="6532.93"/>
    <m/>
    <m/>
    <m/>
    <m/>
    <m/>
    <m/>
    <m/>
    <m/>
    <m/>
    <m/>
    <m/>
    <x v="0"/>
    <x v="0"/>
    <m/>
  </r>
  <r>
    <s v=""/>
    <s v=" SR_0603_1285"/>
    <s v="ESR Tune Meter &amp; B-by Bunch Longitudinal Feedback Systems - Preliminary Design"/>
    <s v="6.04.06.03"/>
    <x v="0"/>
    <d v="2023-04-28T00:00:00"/>
    <d v="2023-07-27T00:00:00"/>
    <s v="mahmed"/>
    <s v="gassner"/>
    <n v="6372.14"/>
    <s v="EDIA"/>
    <s v="C"/>
    <s v="Labor"/>
    <s v="TEC"/>
    <m/>
    <s v="BNL"/>
    <s v="PED"/>
    <s v="INS"/>
    <x v="11"/>
    <m/>
    <m/>
    <m/>
    <m/>
    <m/>
    <m/>
    <m/>
    <n v="6372.14"/>
    <m/>
    <m/>
    <m/>
    <m/>
    <m/>
    <m/>
    <m/>
    <m/>
    <m/>
    <m/>
    <m/>
    <x v="0"/>
    <x v="0"/>
    <m/>
  </r>
  <r>
    <s v=""/>
    <s v=" SR_0603_1285"/>
    <s v="ESR Tune Meter &amp; B-by Bunch Longitudinal Feedback Systems - Preliminary Design"/>
    <s v="6.04.06.03"/>
    <x v="0"/>
    <d v="2023-04-28T00:00:00"/>
    <d v="2023-07-27T00:00:00"/>
    <s v="mahmed"/>
    <s v="gassner"/>
    <n v="6532.93"/>
    <s v="EDIA"/>
    <s v="C"/>
    <s v="Labor"/>
    <s v="TEC"/>
    <m/>
    <s v="BNL"/>
    <s v="PED"/>
    <s v="INS"/>
    <x v="11"/>
    <m/>
    <m/>
    <m/>
    <m/>
    <m/>
    <m/>
    <m/>
    <n v="6532.93"/>
    <m/>
    <m/>
    <m/>
    <m/>
    <m/>
    <m/>
    <m/>
    <m/>
    <m/>
    <m/>
    <m/>
    <x v="0"/>
    <x v="0"/>
    <m/>
  </r>
  <r>
    <s v=""/>
    <s v=" SR_0605_1940"/>
    <s v="Beam Loss Monitors- Mechanical System - Collect Parameters for Preliminary Design"/>
    <s v="6.04.06.05"/>
    <x v="0"/>
    <d v="2022-10-03T00:00:00"/>
    <d v="2023-01-23T00:00:00"/>
    <s v="mahmed"/>
    <s v="gassner"/>
    <n v="4301.1899999999996"/>
    <s v="EDIA"/>
    <s v="C"/>
    <s v="Labor"/>
    <s v="TEC"/>
    <m/>
    <s v="BNL"/>
    <s v="PED"/>
    <s v="INS"/>
    <x v="11"/>
    <m/>
    <m/>
    <m/>
    <m/>
    <m/>
    <m/>
    <m/>
    <n v="4301.1899999999996"/>
    <m/>
    <m/>
    <m/>
    <m/>
    <m/>
    <m/>
    <m/>
    <m/>
    <m/>
    <m/>
    <m/>
    <x v="0"/>
    <x v="0"/>
    <m/>
  </r>
  <r>
    <s v=""/>
    <s v=" SR_0605_1940"/>
    <s v="Beam Loss Monitors- Mechanical System - Collect Parameters for Preliminary Design"/>
    <s v="6.04.06.05"/>
    <x v="0"/>
    <d v="2022-10-03T00:00:00"/>
    <d v="2023-01-23T00:00:00"/>
    <s v="mahmed"/>
    <s v="gassner"/>
    <n v="5879.63"/>
    <s v="EDIA"/>
    <s v="C"/>
    <s v="Labor"/>
    <s v="TEC"/>
    <m/>
    <s v="BNL"/>
    <s v="PED"/>
    <s v="INS"/>
    <x v="11"/>
    <m/>
    <m/>
    <m/>
    <m/>
    <m/>
    <m/>
    <m/>
    <n v="5879.63"/>
    <m/>
    <m/>
    <m/>
    <m/>
    <m/>
    <m/>
    <m/>
    <m/>
    <m/>
    <m/>
    <m/>
    <x v="0"/>
    <x v="0"/>
    <m/>
  </r>
  <r>
    <s v=""/>
    <s v=" SR_0605_1950"/>
    <s v="Beam Loss Monitors- Mechanical System - Preliminary Design"/>
    <s v="6.04.06.05"/>
    <x v="0"/>
    <d v="2023-01-24T00:00:00"/>
    <d v="2023-07-27T00:00:00"/>
    <s v="mahmed"/>
    <s v="gassner"/>
    <n v="8192.75"/>
    <s v="EDIA"/>
    <s v="C"/>
    <s v="Labor"/>
    <s v="TEC"/>
    <m/>
    <s v="BNL"/>
    <s v="PED"/>
    <s v="INS"/>
    <x v="11"/>
    <m/>
    <m/>
    <m/>
    <m/>
    <m/>
    <m/>
    <m/>
    <n v="8192.75"/>
    <m/>
    <m/>
    <m/>
    <m/>
    <m/>
    <m/>
    <m/>
    <m/>
    <m/>
    <m/>
    <m/>
    <x v="0"/>
    <x v="0"/>
    <m/>
  </r>
  <r>
    <s v=""/>
    <s v=" SR_0605_1950"/>
    <s v="Beam Loss Monitors- Mechanical System - Preliminary Design"/>
    <s v="6.04.06.05"/>
    <x v="0"/>
    <d v="2023-01-24T00:00:00"/>
    <d v="2023-07-27T00:00:00"/>
    <s v="mahmed"/>
    <s v="gassner"/>
    <n v="11199.3"/>
    <s v="EDIA"/>
    <s v="C"/>
    <s v="Labor"/>
    <s v="TEC"/>
    <m/>
    <s v="BNL"/>
    <s v="PED"/>
    <s v="INS"/>
    <x v="11"/>
    <m/>
    <m/>
    <m/>
    <m/>
    <m/>
    <m/>
    <m/>
    <n v="11199.3"/>
    <m/>
    <m/>
    <m/>
    <m/>
    <m/>
    <m/>
    <m/>
    <m/>
    <m/>
    <m/>
    <m/>
    <x v="0"/>
    <x v="0"/>
    <m/>
  </r>
  <r>
    <s v=""/>
    <s v=" HR_0602_1260"/>
    <s v="Hadron Ring Injection Transfer Line Instrumentation - Preliminary Design"/>
    <s v="6.05.05.02"/>
    <x v="0"/>
    <d v="2023-03-03T00:00:00"/>
    <d v="2023-08-31T00:00:00"/>
    <s v="mahmed"/>
    <s v="gassner"/>
    <n v="11947.76"/>
    <s v="EDIA"/>
    <s v="C"/>
    <s v="Labor"/>
    <s v="TEC"/>
    <m/>
    <s v="BNL"/>
    <s v="PED"/>
    <s v="INS"/>
    <x v="11"/>
    <m/>
    <m/>
    <m/>
    <m/>
    <m/>
    <m/>
    <m/>
    <n v="11947.76"/>
    <m/>
    <m/>
    <m/>
    <m/>
    <m/>
    <m/>
    <m/>
    <m/>
    <m/>
    <m/>
    <m/>
    <x v="0"/>
    <x v="0"/>
    <m/>
  </r>
  <r>
    <s v=""/>
    <s v=" HR_0602_1260"/>
    <s v="Hadron Ring Injection Transfer Line Instrumentation - Preliminary Design"/>
    <s v="6.05.05.02"/>
    <x v="0"/>
    <d v="2023-03-03T00:00:00"/>
    <d v="2023-08-31T00:00:00"/>
    <s v="mahmed"/>
    <s v="gassner"/>
    <n v="12249.24"/>
    <s v="EDIA"/>
    <s v="C"/>
    <s v="Labor"/>
    <s v="TEC"/>
    <m/>
    <s v="BNL"/>
    <s v="PED"/>
    <s v="INS"/>
    <x v="11"/>
    <m/>
    <m/>
    <m/>
    <m/>
    <m/>
    <m/>
    <m/>
    <n v="12249.24"/>
    <m/>
    <m/>
    <m/>
    <m/>
    <m/>
    <m/>
    <m/>
    <m/>
    <m/>
    <m/>
    <m/>
    <x v="0"/>
    <x v="0"/>
    <m/>
  </r>
  <r>
    <s v=""/>
    <s v=" IF_0103_1806"/>
    <s v="BNL Vehicle Charge (2 Vehicle *$840.58/Month) - FY24 - CM/GC Phase - II"/>
    <s v="6.11.01.03"/>
    <x v="0"/>
    <d v="2025-09-05T00:00:00"/>
    <d v="2026-09-03T00:00:00"/>
    <s v="apatil"/>
    <s v="cfolz"/>
    <n v="22566.53"/>
    <s v="CON"/>
    <s v="A"/>
    <s v="Nonlabor"/>
    <s v="TEC"/>
    <m/>
    <s v="BNL"/>
    <s v="PED"/>
    <s v="INF"/>
    <x v="7"/>
    <s v="U"/>
    <m/>
    <m/>
    <m/>
    <m/>
    <m/>
    <m/>
    <m/>
    <m/>
    <n v="1624.79"/>
    <n v="20941.740000000002"/>
    <m/>
    <m/>
    <m/>
    <m/>
    <m/>
    <m/>
    <m/>
    <m/>
    <x v="0"/>
    <x v="0"/>
    <m/>
  </r>
  <r>
    <s v=""/>
    <s v=" IF_0103_1807"/>
    <s v="BNL Vehicle Charge (2 Vehicle *$840.58/Month) - FY25"/>
    <s v="6.11.01.03"/>
    <x v="0"/>
    <d v="2026-09-04T00:00:00"/>
    <d v="2027-09-03T00:00:00"/>
    <s v="apatil"/>
    <s v="cfolz"/>
    <n v="23085.57"/>
    <s v="CON"/>
    <s v="A"/>
    <s v="Nonlabor"/>
    <s v="TEC"/>
    <m/>
    <s v="BNL"/>
    <s v="Const"/>
    <s v="INF"/>
    <x v="7"/>
    <s v="U"/>
    <m/>
    <m/>
    <m/>
    <m/>
    <m/>
    <m/>
    <m/>
    <m/>
    <m/>
    <n v="1662.16"/>
    <n v="21423.41"/>
    <m/>
    <m/>
    <m/>
    <m/>
    <m/>
    <m/>
    <m/>
    <x v="0"/>
    <x v="0"/>
    <m/>
  </r>
  <r>
    <s v=""/>
    <s v=" IF_0103_1808"/>
    <s v="BNL Vehicle Charge (2 Vehicle *$840.58/Month) - FY26"/>
    <s v="6.11.01.03"/>
    <x v="0"/>
    <d v="2027-09-07T00:00:00"/>
    <d v="2028-09-05T00:00:00"/>
    <s v="apatil"/>
    <s v="cfolz"/>
    <n v="23616.54"/>
    <s v="CON"/>
    <s v="A"/>
    <s v="Nonlabor"/>
    <s v="TEC"/>
    <m/>
    <s v="BNL"/>
    <s v="Const"/>
    <s v="INF"/>
    <x v="7"/>
    <s v="U"/>
    <m/>
    <m/>
    <m/>
    <m/>
    <m/>
    <m/>
    <m/>
    <m/>
    <m/>
    <m/>
    <n v="1700.39"/>
    <n v="21916.15"/>
    <m/>
    <m/>
    <m/>
    <m/>
    <m/>
    <m/>
    <x v="0"/>
    <x v="0"/>
    <m/>
  </r>
  <r>
    <s v=""/>
    <s v=" IF_0103_1809"/>
    <s v="BNL Vehicle Charge (2 Vehicle *$840.58/Month) - FY27"/>
    <s v="6.11.01.03"/>
    <x v="0"/>
    <d v="2028-09-06T00:00:00"/>
    <d v="2029-09-05T00:00:00"/>
    <s v="apatil"/>
    <s v="cfolz"/>
    <n v="24159.71"/>
    <s v="CON"/>
    <s v="A"/>
    <s v="Nonlabor"/>
    <s v="TEC"/>
    <m/>
    <s v="BNL"/>
    <s v="Const"/>
    <s v="INF"/>
    <x v="7"/>
    <s v="U"/>
    <m/>
    <m/>
    <m/>
    <m/>
    <m/>
    <m/>
    <m/>
    <m/>
    <m/>
    <m/>
    <m/>
    <n v="1739.5"/>
    <n v="22420.21"/>
    <m/>
    <m/>
    <m/>
    <m/>
    <m/>
    <x v="0"/>
    <x v="0"/>
    <m/>
  </r>
  <r>
    <s v=""/>
    <s v=" IF_0103_1810"/>
    <s v="BNL Vehicle Charge (2 Vehicle *$840.58/Month) - FY28"/>
    <s v="6.11.01.03"/>
    <x v="0"/>
    <d v="2029-09-06T00:00:00"/>
    <d v="1930-09-05T00:00:00"/>
    <s v="apatil"/>
    <s v="cfolz"/>
    <n v="24717.61"/>
    <s v="CON"/>
    <s v="A"/>
    <s v="Nonlabor"/>
    <s v="TEC"/>
    <m/>
    <s v="BNL"/>
    <s v="Const"/>
    <s v="INF"/>
    <x v="7"/>
    <s v="U"/>
    <m/>
    <m/>
    <m/>
    <m/>
    <m/>
    <m/>
    <m/>
    <m/>
    <m/>
    <m/>
    <m/>
    <m/>
    <n v="1680.8"/>
    <n v="23036.81"/>
    <m/>
    <m/>
    <m/>
    <m/>
    <x v="0"/>
    <x v="0"/>
    <m/>
  </r>
  <r>
    <s v=""/>
    <s v=" IF_0103_1811"/>
    <s v="BNL Vehicle Charge (2 Vehicle *$840.58/Month) - FY29"/>
    <s v="6.11.01.03"/>
    <x v="0"/>
    <d v="1930-09-06T00:00:00"/>
    <d v="1931-09-04T00:00:00"/>
    <s v="apatil"/>
    <s v="cfolz"/>
    <n v="25285.95"/>
    <s v="CON"/>
    <s v="A"/>
    <s v="Nonlabor"/>
    <s v="TEC"/>
    <m/>
    <s v="BNL"/>
    <s v="Const"/>
    <s v="INF"/>
    <x v="7"/>
    <s v="U"/>
    <m/>
    <m/>
    <m/>
    <m/>
    <m/>
    <m/>
    <m/>
    <m/>
    <m/>
    <m/>
    <m/>
    <m/>
    <m/>
    <n v="1726.35"/>
    <n v="23559.599999999999"/>
    <m/>
    <m/>
    <m/>
    <x v="0"/>
    <x v="0"/>
    <m/>
  </r>
  <r>
    <s v=""/>
    <s v=" IF_0103_1812"/>
    <s v="BNL Vehicle Charge (2 Vehicle *$840.58/Month) - FY30"/>
    <s v="6.11.01.03"/>
    <x v="0"/>
    <d v="1931-09-05T00:00:00"/>
    <d v="1932-09-02T00:00:00"/>
    <s v="apatil"/>
    <s v="cfolz"/>
    <n v="25865.37"/>
    <s v="CON"/>
    <s v="A"/>
    <s v="Nonlabor"/>
    <s v="TEC"/>
    <m/>
    <s v="BNL"/>
    <s v="Const"/>
    <s v="INF"/>
    <x v="7"/>
    <s v="U"/>
    <m/>
    <m/>
    <m/>
    <m/>
    <m/>
    <m/>
    <m/>
    <m/>
    <m/>
    <m/>
    <m/>
    <m/>
    <m/>
    <m/>
    <n v="1862.31"/>
    <n v="24003.06"/>
    <m/>
    <m/>
    <x v="0"/>
    <x v="0"/>
    <m/>
  </r>
  <r>
    <s v=""/>
    <s v=" IF_0103_1813"/>
    <s v="BNL Vehicle Charge (2 Vehicle *$840.58/Month) - FY31"/>
    <s v="6.11.01.03"/>
    <x v="0"/>
    <d v="1932-09-03T00:00:00"/>
    <d v="1933-09-02T00:00:00"/>
    <s v="apatil"/>
    <s v="cfolz"/>
    <n v="25907.31"/>
    <s v="CON"/>
    <s v="A"/>
    <s v="Nonlabor"/>
    <s v="TEC"/>
    <m/>
    <s v="BNL"/>
    <s v="Const"/>
    <s v="INF"/>
    <x v="7"/>
    <s v="U"/>
    <m/>
    <m/>
    <m/>
    <m/>
    <m/>
    <m/>
    <m/>
    <m/>
    <m/>
    <m/>
    <m/>
    <m/>
    <m/>
    <m/>
    <m/>
    <n v="1968.96"/>
    <n v="23938.35"/>
    <m/>
    <x v="0"/>
    <x v="0"/>
    <m/>
  </r>
  <r>
    <s v=""/>
    <s v=" IR_0206_6020"/>
    <s v="IR Beam Loss Monitors - Collect parameters for Preliminary Design"/>
    <s v="6.06.02.05.03"/>
    <x v="0"/>
    <d v="2023-09-05T00:00:00"/>
    <d v="2023-11-15T00:00:00"/>
    <s v="mahmed"/>
    <s v="gassner"/>
    <n v="15018.05"/>
    <s v="EDIA"/>
    <s v="C"/>
    <s v="Labor"/>
    <s v="TEC"/>
    <m/>
    <s v="BNL"/>
    <s v="PED"/>
    <s v="INS"/>
    <x v="11"/>
    <m/>
    <m/>
    <m/>
    <m/>
    <m/>
    <m/>
    <m/>
    <n v="5706.86"/>
    <n v="9311.19"/>
    <m/>
    <m/>
    <m/>
    <m/>
    <m/>
    <m/>
    <m/>
    <m/>
    <m/>
    <m/>
    <x v="0"/>
    <x v="0"/>
    <m/>
  </r>
  <r>
    <s v=""/>
    <s v=" IR_0206_6020"/>
    <s v="IR Beam Loss Monitors - Collect parameters for Preliminary Design"/>
    <s v="6.06.02.05.03"/>
    <x v="0"/>
    <d v="2023-09-05T00:00:00"/>
    <d v="2023-11-15T00:00:00"/>
    <s v="mahmed"/>
    <s v="gassner"/>
    <n v="14648.43"/>
    <s v="EDIA"/>
    <s v="C"/>
    <s v="Labor"/>
    <s v="TEC"/>
    <m/>
    <s v="BNL"/>
    <s v="PED"/>
    <s v="INS"/>
    <x v="11"/>
    <m/>
    <m/>
    <m/>
    <m/>
    <m/>
    <m/>
    <m/>
    <n v="5566.4"/>
    <n v="9082.0300000000007"/>
    <m/>
    <m/>
    <m/>
    <m/>
    <m/>
    <m/>
    <m/>
    <m/>
    <m/>
    <m/>
    <x v="0"/>
    <x v="0"/>
    <m/>
  </r>
  <r>
    <s v=""/>
    <s v=" IR_0206_6350"/>
    <s v="IR Beam Loss Monitors - Preliminary Design"/>
    <s v="6.06.02.05.03"/>
    <x v="0"/>
    <d v="2023-11-16T00:00:00"/>
    <d v="2024-02-22T00:00:00"/>
    <s v="mahmed"/>
    <s v="gassner"/>
    <n v="10142.370000000001"/>
    <s v="EDIA"/>
    <s v="C"/>
    <s v="Labor"/>
    <s v="TEC"/>
    <m/>
    <s v="BNL"/>
    <s v="PED"/>
    <s v="INS"/>
    <x v="11"/>
    <m/>
    <m/>
    <m/>
    <m/>
    <m/>
    <m/>
    <m/>
    <m/>
    <n v="10142.370000000001"/>
    <m/>
    <m/>
    <m/>
    <m/>
    <m/>
    <m/>
    <m/>
    <m/>
    <m/>
    <m/>
    <x v="0"/>
    <x v="0"/>
    <m/>
  </r>
  <r>
    <s v=""/>
    <s v=" IR_0206_6350"/>
    <s v="IR Beam Loss Monitors - Preliminary Design"/>
    <s v="6.06.02.05.03"/>
    <x v="0"/>
    <d v="2023-11-16T00:00:00"/>
    <d v="2024-02-22T00:00:00"/>
    <s v="mahmed"/>
    <s v="gassner"/>
    <n v="9892.74"/>
    <s v="EDIA"/>
    <s v="C"/>
    <s v="Labor"/>
    <s v="TEC"/>
    <m/>
    <s v="BNL"/>
    <s v="PED"/>
    <s v="INS"/>
    <x v="11"/>
    <m/>
    <m/>
    <m/>
    <m/>
    <m/>
    <m/>
    <m/>
    <m/>
    <n v="9892.74"/>
    <m/>
    <m/>
    <m/>
    <m/>
    <m/>
    <m/>
    <m/>
    <m/>
    <m/>
    <m/>
    <x v="0"/>
    <x v="0"/>
    <m/>
  </r>
  <r>
    <s v=""/>
    <s v=" HR_0603_2980"/>
    <s v="HSR Collimators - Collect Parameters for Preliminary Design"/>
    <s v="6.06.03.02.02"/>
    <x v="0"/>
    <d v="2023-06-05T00:00:00"/>
    <d v="2023-08-14T00:00:00"/>
    <s v="mahmed"/>
    <s v="gassner"/>
    <n v="6372.14"/>
    <s v="EDIA"/>
    <s v="C"/>
    <s v="Labor"/>
    <s v="TEC"/>
    <m/>
    <s v="BNL"/>
    <s v="PED"/>
    <s v="AD"/>
    <x v="11"/>
    <m/>
    <m/>
    <m/>
    <m/>
    <m/>
    <m/>
    <m/>
    <n v="6372.14"/>
    <m/>
    <m/>
    <m/>
    <m/>
    <m/>
    <m/>
    <m/>
    <m/>
    <m/>
    <m/>
    <m/>
    <x v="0"/>
    <x v="0"/>
    <m/>
  </r>
  <r>
    <s v=""/>
    <s v=" HR_0603_2980"/>
    <s v="HSR Collimators - Collect Parameters for Preliminary Design"/>
    <s v="6.06.03.02.02"/>
    <x v="0"/>
    <d v="2023-06-05T00:00:00"/>
    <d v="2023-08-14T00:00:00"/>
    <s v="mahmed"/>
    <s v="gassner"/>
    <n v="6728.91"/>
    <s v="EDIA"/>
    <s v="C"/>
    <s v="Labor"/>
    <s v="TEC"/>
    <m/>
    <s v="BNL"/>
    <s v="PED"/>
    <s v="AD"/>
    <x v="11"/>
    <m/>
    <m/>
    <m/>
    <m/>
    <m/>
    <m/>
    <m/>
    <n v="6728.91"/>
    <m/>
    <m/>
    <m/>
    <m/>
    <m/>
    <m/>
    <m/>
    <m/>
    <m/>
    <m/>
    <m/>
    <x v="0"/>
    <x v="0"/>
    <m/>
  </r>
  <r>
    <s v=""/>
    <s v=" HR_0603_2990"/>
    <s v="HSR Collimators - Collect Parameters for Preliminary Design"/>
    <s v="6.06.03.02.02"/>
    <x v="0"/>
    <d v="2023-10-26T00:00:00"/>
    <d v="2024-01-25T00:00:00"/>
    <s v="mahmed"/>
    <s v="gassner"/>
    <n v="6595.16"/>
    <s v="EDIA"/>
    <s v="C"/>
    <s v="Labor"/>
    <s v="TEC"/>
    <m/>
    <s v="BNL"/>
    <s v="PED"/>
    <s v="AD"/>
    <x v="11"/>
    <m/>
    <m/>
    <m/>
    <m/>
    <m/>
    <m/>
    <m/>
    <m/>
    <n v="6595.16"/>
    <m/>
    <m/>
    <m/>
    <m/>
    <m/>
    <m/>
    <m/>
    <m/>
    <m/>
    <m/>
    <x v="0"/>
    <x v="0"/>
    <m/>
  </r>
  <r>
    <s v=""/>
    <s v=" HR_0603_2990"/>
    <s v="HSR Collimators - Collect Parameters for Preliminary Design"/>
    <s v="6.06.03.02.02"/>
    <x v="0"/>
    <d v="2023-10-26T00:00:00"/>
    <d v="2024-01-25T00:00:00"/>
    <s v="mahmed"/>
    <s v="gassner"/>
    <n v="6964.42"/>
    <s v="EDIA"/>
    <s v="C"/>
    <s v="Labor"/>
    <s v="TEC"/>
    <m/>
    <s v="BNL"/>
    <s v="PED"/>
    <s v="AD"/>
    <x v="11"/>
    <m/>
    <m/>
    <m/>
    <m/>
    <m/>
    <m/>
    <m/>
    <m/>
    <n v="6964.42"/>
    <m/>
    <m/>
    <m/>
    <m/>
    <m/>
    <m/>
    <m/>
    <m/>
    <m/>
    <m/>
    <x v="0"/>
    <x v="0"/>
    <m/>
  </r>
  <r>
    <s v=""/>
    <s v=" PM_0200_1640"/>
    <s v="ESH - FY27 Labor"/>
    <s v="6.01.02.01"/>
    <x v="0"/>
    <d v="2026-10-01T00:00:00"/>
    <d v="2027-09-30T00:00:00"/>
    <s v="kkrug"/>
    <s v="stiegler"/>
    <n v="121935.05"/>
    <s v="EDIA"/>
    <s v="A"/>
    <s v="Labor"/>
    <s v="TEC"/>
    <m/>
    <s v="BNL"/>
    <s v="Const"/>
    <s v="PM"/>
    <x v="0"/>
    <m/>
    <m/>
    <m/>
    <m/>
    <m/>
    <m/>
    <m/>
    <m/>
    <m/>
    <m/>
    <m/>
    <n v="121935.05"/>
    <m/>
    <m/>
    <m/>
    <m/>
    <m/>
    <m/>
    <m/>
    <x v="0"/>
    <x v="0"/>
    <m/>
  </r>
  <r>
    <s v=""/>
    <s v=" PM_0200_1700"/>
    <s v="ESH - FY28 Labor"/>
    <s v="6.01.02.01"/>
    <x v="0"/>
    <d v="2027-10-01T00:00:00"/>
    <d v="2028-09-29T00:00:00"/>
    <s v="kkrug"/>
    <s v="stiegler"/>
    <n v="189304.17"/>
    <s v="EDIA"/>
    <s v="A"/>
    <s v="Labor"/>
    <s v="TEC"/>
    <m/>
    <s v="BNL"/>
    <s v="Const"/>
    <s v="PM"/>
    <x v="0"/>
    <m/>
    <m/>
    <m/>
    <m/>
    <m/>
    <m/>
    <m/>
    <m/>
    <m/>
    <m/>
    <m/>
    <m/>
    <n v="189304.17"/>
    <m/>
    <m/>
    <m/>
    <m/>
    <m/>
    <m/>
    <x v="0"/>
    <x v="0"/>
    <m/>
  </r>
  <r>
    <s v=""/>
    <s v=" PO_0500_1290"/>
    <s v="ESH - FY32 Labor"/>
    <s v="6.01.02.01"/>
    <x v="0"/>
    <d v="1931-10-01T00:00:00"/>
    <d v="1932-04-30T00:00:00"/>
    <s v="kkrug"/>
    <s v="stiegler"/>
    <n v="114496.68"/>
    <s v="EDIA"/>
    <s v="A"/>
    <s v="Labor"/>
    <s v="OPC"/>
    <m/>
    <s v="BNL"/>
    <s v="Pre-Ops"/>
    <s v="PM"/>
    <x v="0"/>
    <m/>
    <m/>
    <m/>
    <m/>
    <m/>
    <m/>
    <m/>
    <m/>
    <m/>
    <m/>
    <m/>
    <m/>
    <m/>
    <m/>
    <m/>
    <m/>
    <n v="114496.68"/>
    <m/>
    <m/>
    <x v="0"/>
    <x v="0"/>
    <m/>
  </r>
  <r>
    <s v=""/>
    <s v=" RD_0306_5400"/>
    <s v="D7 Large Screen OG &amp; Thermal P1 - Setup - Preparation of SOW / PO"/>
    <s v="6.02.03.04"/>
    <x v="0"/>
    <d v="2022-01-14T00:00:00"/>
    <d v="2022-01-18T00:00:00"/>
    <s v="rnavarrol"/>
    <s v="chetzel"/>
    <n v="0"/>
    <s v="EDIA"/>
    <s v="C"/>
    <s v="Labor"/>
    <s v="OPC"/>
    <m/>
    <s v="BNL"/>
    <s v="R&amp;D"/>
    <s v="VAC"/>
    <x v="3"/>
    <m/>
    <m/>
    <m/>
    <m/>
    <m/>
    <m/>
    <m/>
    <m/>
    <m/>
    <m/>
    <m/>
    <m/>
    <m/>
    <m/>
    <m/>
    <m/>
    <m/>
    <m/>
    <m/>
    <x v="0"/>
    <x v="0"/>
    <m/>
  </r>
  <r>
    <s v=""/>
    <s v=" RD_0306_5450"/>
    <s v="D7 Large Screen OG &amp; Thermal P1 - Setup - Procurement BNL Support"/>
    <s v="6.02.03.04"/>
    <x v="0"/>
    <d v="2022-10-03T00:00:00"/>
    <d v="2022-12-05T00:00:00"/>
    <s v="rnavarrol"/>
    <s v="chetzel"/>
    <n v="13700.09"/>
    <s v="EDIA"/>
    <s v="C"/>
    <s v="Labor"/>
    <s v="OPC"/>
    <m/>
    <s v="BNL"/>
    <s v="R&amp;D"/>
    <s v="VAC"/>
    <x v="3"/>
    <s v="P.S016"/>
    <m/>
    <m/>
    <m/>
    <m/>
    <m/>
    <m/>
    <n v="13700.09"/>
    <m/>
    <m/>
    <m/>
    <m/>
    <m/>
    <m/>
    <m/>
    <m/>
    <m/>
    <m/>
    <m/>
    <x v="0"/>
    <x v="0"/>
    <m/>
  </r>
  <r>
    <s v=""/>
    <s v=" RD_0306_5550"/>
    <s v="D10 - BS Design - Design Beam Screen, Cold Mass Interconnct"/>
    <s v="6.02.03.04"/>
    <x v="0"/>
    <d v="2022-10-03T00:00:00"/>
    <d v="2022-10-18T00:00:00"/>
    <s v="rnavarrol"/>
    <s v="sverdu"/>
    <n v="489.97"/>
    <s v="EDIA"/>
    <s v="C"/>
    <s v="Labor"/>
    <s v="OPC"/>
    <m/>
    <s v="BNL"/>
    <s v="R&amp;D"/>
    <s v="VAC"/>
    <x v="3"/>
    <m/>
    <m/>
    <m/>
    <m/>
    <m/>
    <m/>
    <m/>
    <n v="489.97"/>
    <m/>
    <m/>
    <m/>
    <m/>
    <m/>
    <m/>
    <m/>
    <m/>
    <m/>
    <m/>
    <m/>
    <x v="0"/>
    <x v="0"/>
    <m/>
  </r>
  <r>
    <s v=""/>
    <s v=" RD_0306_5550"/>
    <s v="D10 - BS Design - Design Beam Screen, Cold Mass Interconnct"/>
    <s v="6.02.03.04"/>
    <x v="0"/>
    <d v="2022-10-03T00:00:00"/>
    <d v="2022-10-18T00:00:00"/>
    <s v="rnavarrol"/>
    <s v="sverdu"/>
    <n v="1593.03"/>
    <s v="EDIA"/>
    <s v="C"/>
    <s v="Labor"/>
    <s v="OPC"/>
    <m/>
    <s v="BNL"/>
    <s v="R&amp;D"/>
    <s v="VAC"/>
    <x v="3"/>
    <m/>
    <m/>
    <m/>
    <m/>
    <m/>
    <m/>
    <m/>
    <n v="1593.03"/>
    <m/>
    <m/>
    <m/>
    <m/>
    <m/>
    <m/>
    <m/>
    <m/>
    <m/>
    <m/>
    <m/>
    <x v="0"/>
    <x v="0"/>
    <m/>
  </r>
  <r>
    <s v=""/>
    <s v=" RD_0306_5550"/>
    <s v="D10 - BS Design - Design Beam Screen, Cold Mass Interconnct"/>
    <s v="6.02.03.04"/>
    <x v="0"/>
    <d v="2022-10-03T00:00:00"/>
    <d v="2022-10-18T00:00:00"/>
    <s v="rnavarrol"/>
    <s v="sverdu"/>
    <n v="603.75"/>
    <s v="EDIA"/>
    <s v="C"/>
    <s v="Labor"/>
    <s v="OPC"/>
    <m/>
    <s v="BNL"/>
    <s v="R&amp;D"/>
    <s v="VAC"/>
    <x v="3"/>
    <m/>
    <m/>
    <m/>
    <m/>
    <m/>
    <m/>
    <m/>
    <n v="603.75"/>
    <m/>
    <m/>
    <m/>
    <m/>
    <m/>
    <m/>
    <m/>
    <m/>
    <m/>
    <m/>
    <m/>
    <x v="0"/>
    <x v="0"/>
    <m/>
  </r>
  <r>
    <s v=""/>
    <s v=" RD_0306_5560"/>
    <s v="D10 - BS Design - Study quench impact, impedance, ecloud and update design"/>
    <s v="6.02.03.04"/>
    <x v="0"/>
    <d v="2022-10-03T00:00:00"/>
    <d v="2023-04-11T00:00:00"/>
    <s v="rnavarrol"/>
    <s v="sverdu"/>
    <n v="41157.43"/>
    <s v="EDIA"/>
    <s v="C"/>
    <s v="Labor"/>
    <s v="OPC"/>
    <m/>
    <s v="BNL"/>
    <s v="R&amp;D"/>
    <s v="VAC"/>
    <x v="3"/>
    <m/>
    <m/>
    <m/>
    <m/>
    <m/>
    <m/>
    <m/>
    <n v="41157.43"/>
    <m/>
    <m/>
    <m/>
    <m/>
    <m/>
    <m/>
    <m/>
    <m/>
    <m/>
    <m/>
    <m/>
    <x v="0"/>
    <x v="0"/>
    <m/>
  </r>
  <r>
    <s v=""/>
    <s v=" RD_0306_5560"/>
    <s v="D10 - BS Design - Study quench impact, impedance, ecloud and update design"/>
    <s v="6.02.03.04"/>
    <x v="0"/>
    <d v="2022-10-03T00:00:00"/>
    <d v="2023-04-11T00:00:00"/>
    <s v="rnavarrol"/>
    <s v="sverdu"/>
    <n v="12744.27"/>
    <s v="EDIA"/>
    <s v="C"/>
    <s v="Labor"/>
    <s v="OPC"/>
    <m/>
    <s v="BNL"/>
    <s v="R&amp;D"/>
    <s v="VAC"/>
    <x v="3"/>
    <m/>
    <m/>
    <m/>
    <m/>
    <m/>
    <m/>
    <m/>
    <n v="12744.27"/>
    <m/>
    <m/>
    <m/>
    <m/>
    <m/>
    <m/>
    <m/>
    <m/>
    <m/>
    <m/>
    <m/>
    <x v="0"/>
    <x v="0"/>
    <m/>
  </r>
  <r>
    <s v=""/>
    <s v=" RD_0306_5560"/>
    <s v="D10 - BS Design - Study quench impact, impedance, ecloud and update design"/>
    <s v="6.02.03.04"/>
    <x v="0"/>
    <d v="2022-10-03T00:00:00"/>
    <d v="2023-04-11T00:00:00"/>
    <s v="rnavarrol"/>
    <s v="sverdu"/>
    <n v="4829.97"/>
    <s v="EDIA"/>
    <s v="C"/>
    <s v="Labor"/>
    <s v="OPC"/>
    <m/>
    <s v="BNL"/>
    <s v="R&amp;D"/>
    <s v="VAC"/>
    <x v="3"/>
    <m/>
    <m/>
    <m/>
    <m/>
    <m/>
    <m/>
    <m/>
    <n v="4829.97"/>
    <m/>
    <m/>
    <m/>
    <m/>
    <m/>
    <m/>
    <m/>
    <m/>
    <m/>
    <m/>
    <m/>
    <x v="0"/>
    <x v="0"/>
    <m/>
  </r>
  <r>
    <s v=""/>
    <s v=" HR_0603_3000"/>
    <s v="HSR Collimators - Collect Parameters for Final Design"/>
    <s v="6.06.03.02.02"/>
    <x v="0"/>
    <d v="2024-06-18T00:00:00"/>
    <d v="2024-10-02T00:00:00"/>
    <s v="mahmed"/>
    <s v="gassner"/>
    <n v="6601.32"/>
    <s v="EDIA"/>
    <s v="C"/>
    <s v="Labor"/>
    <s v="TEC"/>
    <m/>
    <s v="BNL"/>
    <s v="PED"/>
    <s v="AD"/>
    <x v="11"/>
    <m/>
    <m/>
    <m/>
    <m/>
    <m/>
    <m/>
    <m/>
    <m/>
    <n v="6425.28"/>
    <n v="176.03"/>
    <m/>
    <m/>
    <m/>
    <m/>
    <m/>
    <m/>
    <m/>
    <m/>
    <m/>
    <x v="0"/>
    <x v="0"/>
    <m/>
  </r>
  <r>
    <s v=""/>
    <s v=" HR_0603_3000"/>
    <s v="HSR Collimators - Collect Parameters for Final Design"/>
    <s v="6.06.03.02.02"/>
    <x v="0"/>
    <d v="2024-06-18T00:00:00"/>
    <d v="2024-10-02T00:00:00"/>
    <s v="mahmed"/>
    <s v="gassner"/>
    <n v="6970.92"/>
    <s v="EDIA"/>
    <s v="C"/>
    <s v="Labor"/>
    <s v="TEC"/>
    <m/>
    <s v="BNL"/>
    <s v="PED"/>
    <s v="AD"/>
    <x v="11"/>
    <m/>
    <m/>
    <m/>
    <m/>
    <m/>
    <m/>
    <m/>
    <m/>
    <n v="6785.03"/>
    <n v="185.89"/>
    <m/>
    <m/>
    <m/>
    <m/>
    <m/>
    <m/>
    <m/>
    <m/>
    <m/>
    <x v="0"/>
    <x v="0"/>
    <m/>
  </r>
  <r>
    <s v=""/>
    <s v=" RD_0306_3775"/>
    <s v="D1 - Screen Prototype - Beam Pipe Inspection: Mole - Procurement BNL Support"/>
    <s v="6.02.03.04"/>
    <x v="0"/>
    <d v="2024-01-09T00:00:00"/>
    <d v="2024-05-15T00:00:00"/>
    <s v="rnavarrol"/>
    <s v="chetzel"/>
    <n v="16487.900000000001"/>
    <s v="EDIA"/>
    <s v="C"/>
    <s v="Labor"/>
    <s v="OPC"/>
    <m/>
    <s v="BNL"/>
    <s v="R&amp;D"/>
    <s v="VAC"/>
    <x v="3"/>
    <m/>
    <m/>
    <m/>
    <m/>
    <m/>
    <m/>
    <m/>
    <m/>
    <n v="16487.900000000001"/>
    <m/>
    <m/>
    <m/>
    <m/>
    <m/>
    <m/>
    <m/>
    <m/>
    <m/>
    <m/>
    <x v="0"/>
    <x v="0"/>
    <m/>
  </r>
  <r>
    <s v=""/>
    <s v=" RD_0306_3765"/>
    <s v="D1 - Screen Prototype - Beam Pipe Inspection: Mole - Vendor Fabrication"/>
    <s v="6.02.03.04"/>
    <x v="0"/>
    <d v="2024-01-09T00:00:00"/>
    <d v="2024-05-15T00:00:00"/>
    <s v="rnavarrol"/>
    <s v="chetzel"/>
    <n v="23232"/>
    <s v="EDIA"/>
    <s v="C"/>
    <s v="Nonlabor"/>
    <s v="OPC"/>
    <m/>
    <s v="BNL"/>
    <s v="R&amp;D"/>
    <s v="VAC"/>
    <x v="3"/>
    <s v="B"/>
    <m/>
    <m/>
    <m/>
    <m/>
    <m/>
    <m/>
    <m/>
    <n v="23232"/>
    <m/>
    <m/>
    <m/>
    <m/>
    <m/>
    <m/>
    <m/>
    <m/>
    <m/>
    <m/>
    <x v="0"/>
    <x v="0"/>
    <m/>
  </r>
  <r>
    <s v=""/>
    <s v=" RD_0306_3716"/>
    <s v="D1 - Screen Prototype - Beam Pipe Geometry Survey"/>
    <s v="6.02.03.04"/>
    <x v="0"/>
    <d v="2022-10-03T00:00:00"/>
    <d v="2022-11-17T00:00:00"/>
    <s v="rnavarrol"/>
    <s v="chetzel"/>
    <n v="2708.16"/>
    <s v="EDIA"/>
    <s v="C"/>
    <s v="Labor"/>
    <s v="OPC"/>
    <m/>
    <s v="BNL"/>
    <s v="R&amp;D"/>
    <s v="VAC"/>
    <x v="3"/>
    <m/>
    <m/>
    <m/>
    <m/>
    <m/>
    <m/>
    <m/>
    <n v="2708.16"/>
    <m/>
    <m/>
    <m/>
    <m/>
    <m/>
    <m/>
    <m/>
    <m/>
    <m/>
    <m/>
    <m/>
    <x v="0"/>
    <x v="0"/>
    <m/>
  </r>
  <r>
    <s v=""/>
    <s v=" RD_0306_3717"/>
    <s v="D1 - Screen Prototype - Beam Pipe Geometry Survey - Intersection Tests ACBS"/>
    <s v="6.02.03.04"/>
    <x v="0"/>
    <d v="2022-10-03T00:00:00"/>
    <d v="2022-11-17T00:00:00"/>
    <s v="rnavarrol"/>
    <s v="chetzel"/>
    <n v="309.77"/>
    <s v="EDIA"/>
    <s v="C"/>
    <s v="Nonlabor"/>
    <s v="OPC"/>
    <m/>
    <s v="BNL"/>
    <s v="R&amp;D"/>
    <s v="VAC"/>
    <x v="3"/>
    <s v="B"/>
    <m/>
    <m/>
    <m/>
    <m/>
    <m/>
    <m/>
    <n v="309.77"/>
    <m/>
    <m/>
    <m/>
    <m/>
    <m/>
    <m/>
    <m/>
    <m/>
    <m/>
    <m/>
    <m/>
    <x v="0"/>
    <x v="0"/>
    <m/>
  </r>
  <r>
    <s v=""/>
    <s v=" RD_0306_3716"/>
    <s v="D1 - Screen Prototype - Beam Pipe Geometry Survey"/>
    <s v="6.02.03.04"/>
    <x v="0"/>
    <d v="2022-10-03T00:00:00"/>
    <d v="2022-11-17T00:00:00"/>
    <s v="rnavarrol"/>
    <s v="chetzel"/>
    <n v="724.5"/>
    <s v="EDIA"/>
    <s v="C"/>
    <s v="Labor"/>
    <s v="OPC"/>
    <m/>
    <s v="BNL"/>
    <s v="R&amp;D"/>
    <s v="VAC"/>
    <x v="3"/>
    <m/>
    <m/>
    <m/>
    <m/>
    <m/>
    <m/>
    <m/>
    <n v="724.5"/>
    <m/>
    <m/>
    <m/>
    <m/>
    <m/>
    <m/>
    <m/>
    <m/>
    <m/>
    <m/>
    <m/>
    <x v="0"/>
    <x v="0"/>
    <m/>
  </r>
  <r>
    <s v=""/>
    <s v=" RD_0306_3716"/>
    <s v="D1 - Screen Prototype - Beam Pipe Geometry Survey"/>
    <s v="6.02.03.04"/>
    <x v="0"/>
    <d v="2022-10-03T00:00:00"/>
    <d v="2022-11-17T00:00:00"/>
    <s v="rnavarrol"/>
    <s v="chetzel"/>
    <n v="1680.86"/>
    <s v="EDIA"/>
    <s v="C"/>
    <s v="Labor"/>
    <s v="OPC"/>
    <m/>
    <s v="BNL"/>
    <s v="R&amp;D"/>
    <s v="VAC"/>
    <x v="3"/>
    <m/>
    <m/>
    <m/>
    <m/>
    <m/>
    <m/>
    <m/>
    <n v="1680.86"/>
    <m/>
    <m/>
    <m/>
    <m/>
    <m/>
    <m/>
    <m/>
    <m/>
    <m/>
    <m/>
    <m/>
    <x v="0"/>
    <x v="0"/>
    <m/>
  </r>
  <r>
    <s v=""/>
    <s v=" RD_0306_3716"/>
    <s v="D1 - Screen Prototype - Beam Pipe Geometry Survey"/>
    <s v="6.02.03.04"/>
    <x v="0"/>
    <d v="2022-10-03T00:00:00"/>
    <d v="2022-11-17T00:00:00"/>
    <s v="rnavarrol"/>
    <s v="chetzel"/>
    <n v="362.25"/>
    <s v="EDIA"/>
    <s v="C"/>
    <s v="Labor"/>
    <s v="OPC"/>
    <m/>
    <s v="BNL"/>
    <s v="R&amp;D"/>
    <s v="VAC"/>
    <x v="3"/>
    <m/>
    <m/>
    <m/>
    <m/>
    <m/>
    <m/>
    <m/>
    <n v="362.25"/>
    <m/>
    <m/>
    <m/>
    <m/>
    <m/>
    <m/>
    <m/>
    <m/>
    <m/>
    <m/>
    <m/>
    <x v="0"/>
    <x v="0"/>
    <m/>
  </r>
  <r>
    <s v=""/>
    <s v=" RD_0306_3718"/>
    <s v="D1 - Screen Prototype - Beam Pipe Inspection: Mole - Design"/>
    <s v="6.02.03.04"/>
    <x v="0"/>
    <d v="2022-11-18T00:00:00"/>
    <d v="2023-11-13T00:00:00"/>
    <s v="rnavarrol"/>
    <s v="chetzel"/>
    <n v="146364.06"/>
    <s v="EDIA"/>
    <s v="C"/>
    <s v="Labor"/>
    <s v="OPC"/>
    <m/>
    <s v="BNL"/>
    <s v="R&amp;D"/>
    <s v="VAC"/>
    <x v="3"/>
    <m/>
    <m/>
    <m/>
    <m/>
    <m/>
    <m/>
    <m/>
    <n v="129109.75999999999"/>
    <n v="17254.3"/>
    <m/>
    <m/>
    <m/>
    <m/>
    <m/>
    <m/>
    <m/>
    <m/>
    <m/>
    <m/>
    <x v="0"/>
    <x v="0"/>
    <m/>
  </r>
  <r>
    <s v=""/>
    <s v=" RD_0306_3718"/>
    <s v="D1 - Screen Prototype - Beam Pipe Inspection: Mole - Design"/>
    <s v="6.02.03.04"/>
    <x v="0"/>
    <d v="2022-11-18T00:00:00"/>
    <d v="2023-11-13T00:00:00"/>
    <s v="rnavarrol"/>
    <s v="chetzel"/>
    <n v="134584.70000000001"/>
    <s v="EDIA"/>
    <s v="C"/>
    <s v="Labor"/>
    <s v="OPC"/>
    <m/>
    <s v="BNL"/>
    <s v="R&amp;D"/>
    <s v="VAC"/>
    <x v="3"/>
    <m/>
    <m/>
    <m/>
    <m/>
    <m/>
    <m/>
    <m/>
    <n v="118719.03"/>
    <n v="15865.68"/>
    <m/>
    <m/>
    <m/>
    <m/>
    <m/>
    <m/>
    <m/>
    <m/>
    <m/>
    <m/>
    <x v="0"/>
    <x v="0"/>
    <m/>
  </r>
  <r>
    <s v=""/>
    <s v=" RD_0306_3718"/>
    <s v="D1 - Screen Prototype - Beam Pipe Inspection: Mole - Design"/>
    <s v="6.02.03.04"/>
    <x v="0"/>
    <d v="2022-11-18T00:00:00"/>
    <d v="2023-11-13T00:00:00"/>
    <s v="rnavarrol"/>
    <s v="chetzel"/>
    <n v="24262.12"/>
    <s v="EDIA"/>
    <s v="C"/>
    <s v="Labor"/>
    <s v="OPC"/>
    <m/>
    <s v="BNL"/>
    <s v="R&amp;D"/>
    <s v="VAC"/>
    <x v="3"/>
    <m/>
    <m/>
    <m/>
    <m/>
    <m/>
    <m/>
    <m/>
    <n v="21401.95"/>
    <n v="2860.17"/>
    <m/>
    <m/>
    <m/>
    <m/>
    <m/>
    <m/>
    <m/>
    <m/>
    <m/>
    <m/>
    <x v="0"/>
    <x v="0"/>
    <m/>
  </r>
  <r>
    <s v=""/>
    <s v=" RD_0306_3718"/>
    <s v="D1 - Screen Prototype - Beam Pipe Inspection: Mole - Design"/>
    <s v="6.02.03.04"/>
    <x v="0"/>
    <d v="2022-11-18T00:00:00"/>
    <d v="2023-11-13T00:00:00"/>
    <s v="rnavarrol"/>
    <s v="chetzel"/>
    <n v="15155.93"/>
    <s v="EDIA"/>
    <s v="C"/>
    <s v="Labor"/>
    <s v="OPC"/>
    <m/>
    <s v="BNL"/>
    <s v="R&amp;D"/>
    <s v="VAC"/>
    <x v="3"/>
    <m/>
    <m/>
    <m/>
    <m/>
    <m/>
    <m/>
    <m/>
    <n v="13369.26"/>
    <n v="1786.68"/>
    <m/>
    <m/>
    <m/>
    <m/>
    <m/>
    <m/>
    <m/>
    <m/>
    <m/>
    <m/>
    <x v="0"/>
    <x v="0"/>
    <m/>
  </r>
  <r>
    <s v=""/>
    <s v=" RD_0306_3719"/>
    <s v="D1 - Screen Prototype - Beam Pipe Inspection: Mole - Preparation of SOW / PO"/>
    <s v="6.02.03.04"/>
    <x v="0"/>
    <d v="2023-11-14T00:00:00"/>
    <d v="2023-12-28T00:00:00"/>
    <s v="rnavarrol"/>
    <s v="chetzel"/>
    <n v="3297.58"/>
    <s v="EDIA"/>
    <s v="C"/>
    <s v="Labor"/>
    <s v="OPC"/>
    <m/>
    <s v="BNL"/>
    <s v="R&amp;D"/>
    <s v="VAC"/>
    <x v="3"/>
    <m/>
    <m/>
    <m/>
    <m/>
    <m/>
    <m/>
    <m/>
    <m/>
    <n v="3297.58"/>
    <m/>
    <m/>
    <m/>
    <m/>
    <m/>
    <m/>
    <m/>
    <m/>
    <m/>
    <m/>
    <x v="0"/>
    <x v="0"/>
    <m/>
  </r>
  <r>
    <s v=""/>
    <s v=" RD_0306_3795"/>
    <s v="D1 - Screen Prototype - Beam Pipe Inspection: Mole - Assembly"/>
    <s v="6.02.03.04"/>
    <x v="0"/>
    <d v="2024-05-16T00:00:00"/>
    <d v="2024-06-27T00:00:00"/>
    <s v="rnavarrol"/>
    <s v="chetzel"/>
    <n v="6595.16"/>
    <s v="EDIA"/>
    <s v="C"/>
    <s v="Labor"/>
    <s v="OPC"/>
    <m/>
    <s v="BNL"/>
    <s v="R&amp;D"/>
    <s v="VAC"/>
    <x v="3"/>
    <m/>
    <m/>
    <m/>
    <m/>
    <m/>
    <m/>
    <m/>
    <m/>
    <n v="6595.16"/>
    <m/>
    <m/>
    <m/>
    <m/>
    <m/>
    <m/>
    <m/>
    <m/>
    <m/>
    <m/>
    <x v="0"/>
    <x v="0"/>
    <m/>
  </r>
  <r>
    <s v=""/>
    <s v=" RD_0306_3795"/>
    <s v="D1 - Screen Prototype - Beam Pipe Inspection: Mole - Assembly"/>
    <s v="6.02.03.04"/>
    <x v="0"/>
    <d v="2024-05-16T00:00:00"/>
    <d v="2024-06-27T00:00:00"/>
    <s v="rnavarrol"/>
    <s v="chetzel"/>
    <n v="2499.5100000000002"/>
    <s v="EDIA"/>
    <s v="C"/>
    <s v="Labor"/>
    <s v="OPC"/>
    <m/>
    <s v="BNL"/>
    <s v="R&amp;D"/>
    <s v="VAC"/>
    <x v="3"/>
    <m/>
    <m/>
    <m/>
    <m/>
    <m/>
    <m/>
    <m/>
    <m/>
    <n v="2499.5100000000002"/>
    <m/>
    <m/>
    <m/>
    <m/>
    <m/>
    <m/>
    <m/>
    <m/>
    <m/>
    <m/>
    <x v="0"/>
    <x v="0"/>
    <m/>
  </r>
  <r>
    <s v=""/>
    <s v=" RD_0306_3795"/>
    <s v="D1 - Screen Prototype - Beam Pipe Inspection: Mole - Assembly"/>
    <s v="6.02.03.04"/>
    <x v="0"/>
    <d v="2024-05-16T00:00:00"/>
    <d v="2024-06-27T00:00:00"/>
    <s v="rnavarrol"/>
    <s v="chetzel"/>
    <n v="8698.4699999999993"/>
    <s v="EDIA"/>
    <s v="C"/>
    <s v="Labor"/>
    <s v="OPC"/>
    <m/>
    <s v="BNL"/>
    <s v="R&amp;D"/>
    <s v="VAC"/>
    <x v="3"/>
    <m/>
    <m/>
    <m/>
    <m/>
    <m/>
    <m/>
    <m/>
    <m/>
    <n v="8698.4699999999993"/>
    <m/>
    <m/>
    <m/>
    <m/>
    <m/>
    <m/>
    <m/>
    <m/>
    <m/>
    <m/>
    <x v="0"/>
    <x v="0"/>
    <m/>
  </r>
  <r>
    <s v=""/>
    <s v=" RD_0306_3795"/>
    <s v="D1 - Screen Prototype - Beam Pipe Inspection: Mole - Assembly"/>
    <s v="6.02.03.04"/>
    <x v="0"/>
    <d v="2024-05-16T00:00:00"/>
    <d v="2024-06-27T00:00:00"/>
    <s v="rnavarrol"/>
    <s v="chetzel"/>
    <n v="2499.5100000000002"/>
    <s v="EDIA"/>
    <s v="C"/>
    <s v="Labor"/>
    <s v="OPC"/>
    <m/>
    <s v="BNL"/>
    <s v="R&amp;D"/>
    <s v="VAC"/>
    <x v="3"/>
    <m/>
    <m/>
    <m/>
    <m/>
    <m/>
    <m/>
    <m/>
    <m/>
    <n v="2499.5100000000002"/>
    <m/>
    <m/>
    <m/>
    <m/>
    <m/>
    <m/>
    <m/>
    <m/>
    <m/>
    <m/>
    <x v="0"/>
    <x v="0"/>
    <m/>
  </r>
  <r>
    <s v=""/>
    <s v=" RD_0306_3810"/>
    <s v="D1 - Screen Prototype - Beam Pipe Inspection: Mole - Test"/>
    <s v="6.02.03.04"/>
    <x v="0"/>
    <d v="2024-06-28T00:00:00"/>
    <d v="2024-08-09T00:00:00"/>
    <s v="rnavarrol"/>
    <s v="chetzel"/>
    <n v="6595.16"/>
    <s v="EDIA"/>
    <s v="C"/>
    <s v="Labor"/>
    <s v="OPC"/>
    <m/>
    <s v="BNL"/>
    <s v="R&amp;D"/>
    <s v="VAC"/>
    <x v="3"/>
    <m/>
    <m/>
    <m/>
    <m/>
    <m/>
    <m/>
    <m/>
    <m/>
    <n v="6595.16"/>
    <m/>
    <m/>
    <m/>
    <m/>
    <m/>
    <m/>
    <m/>
    <m/>
    <m/>
    <m/>
    <x v="0"/>
    <x v="0"/>
    <m/>
  </r>
  <r>
    <s v=""/>
    <s v=" RD_0306_3810"/>
    <s v="D1 - Screen Prototype - Beam Pipe Inspection: Mole - Test"/>
    <s v="6.02.03.04"/>
    <x v="0"/>
    <d v="2024-06-28T00:00:00"/>
    <d v="2024-08-09T00:00:00"/>
    <s v="rnavarrol"/>
    <s v="chetzel"/>
    <n v="8698.4699999999993"/>
    <s v="EDIA"/>
    <s v="C"/>
    <s v="Labor"/>
    <s v="OPC"/>
    <m/>
    <s v="BNL"/>
    <s v="R&amp;D"/>
    <s v="VAC"/>
    <x v="3"/>
    <m/>
    <m/>
    <m/>
    <m/>
    <m/>
    <m/>
    <m/>
    <m/>
    <n v="8698.4699999999993"/>
    <m/>
    <m/>
    <m/>
    <m/>
    <m/>
    <m/>
    <m/>
    <m/>
    <m/>
    <m/>
    <x v="0"/>
    <x v="0"/>
    <m/>
  </r>
  <r>
    <s v=""/>
    <s v=" RD_0306_3810"/>
    <s v="D1 - Screen Prototype - Beam Pipe Inspection: Mole - Test"/>
    <s v="6.02.03.04"/>
    <x v="0"/>
    <d v="2024-06-28T00:00:00"/>
    <d v="2024-08-09T00:00:00"/>
    <s v="rnavarrol"/>
    <s v="chetzel"/>
    <n v="2499.5100000000002"/>
    <s v="EDIA"/>
    <s v="C"/>
    <s v="Labor"/>
    <s v="OPC"/>
    <m/>
    <s v="BNL"/>
    <s v="R&amp;D"/>
    <s v="VAC"/>
    <x v="3"/>
    <m/>
    <m/>
    <m/>
    <m/>
    <m/>
    <m/>
    <m/>
    <m/>
    <n v="2499.5100000000002"/>
    <m/>
    <m/>
    <m/>
    <m/>
    <m/>
    <m/>
    <m/>
    <m/>
    <m/>
    <m/>
    <x v="0"/>
    <x v="0"/>
    <m/>
  </r>
  <r>
    <s v=""/>
    <s v=" RD_0306_3900"/>
    <s v="D1 - Screen Prototype - Beam screen installation validation - Procurement BNL Support"/>
    <s v="6.02.03.04"/>
    <x v="0"/>
    <d v="2024-04-17T00:00:00"/>
    <d v="2024-08-22T00:00:00"/>
    <s v="rnavarrol"/>
    <s v="chetzel"/>
    <n v="6595.16"/>
    <s v="EDIA"/>
    <s v="C"/>
    <s v="Labor"/>
    <s v="OPC"/>
    <m/>
    <s v="BNL"/>
    <s v="R&amp;D"/>
    <s v="VAC"/>
    <x v="3"/>
    <s v="P.S055"/>
    <m/>
    <m/>
    <m/>
    <m/>
    <m/>
    <m/>
    <m/>
    <n v="6595.16"/>
    <m/>
    <m/>
    <m/>
    <m/>
    <m/>
    <m/>
    <m/>
    <m/>
    <m/>
    <m/>
    <x v="0"/>
    <x v="0"/>
    <m/>
  </r>
  <r>
    <s v=""/>
    <s v=" RD_0306_3890"/>
    <s v="D1 - Screen Prototype - Beam screen installation validation - Vendor Fabrication"/>
    <s v="6.02.03.04"/>
    <x v="0"/>
    <d v="2024-04-17T00:00:00"/>
    <d v="2024-08-22T00:00:00"/>
    <s v="rnavarrol"/>
    <s v="chetzel"/>
    <n v="80830.22"/>
    <s v="EDIA"/>
    <s v="C"/>
    <s v="Nonlabor"/>
    <s v="OPC"/>
    <m/>
    <s v="BNL"/>
    <s v="R&amp;D"/>
    <s v="VAC"/>
    <x v="3"/>
    <s v="P.S055"/>
    <m/>
    <m/>
    <m/>
    <m/>
    <m/>
    <m/>
    <m/>
    <n v="80830.22"/>
    <m/>
    <m/>
    <m/>
    <m/>
    <m/>
    <m/>
    <m/>
    <m/>
    <m/>
    <m/>
    <x v="0"/>
    <x v="0"/>
    <m/>
  </r>
  <r>
    <s v=""/>
    <s v=" RD_0306_3820"/>
    <s v="D1 - Screen Prototype - Beam screen installation validation - Design setup, screen prototype"/>
    <s v="6.02.03.04"/>
    <x v="0"/>
    <d v="2022-10-03T00:00:00"/>
    <d v="2023-03-29T00:00:00"/>
    <s v="rnavarrol"/>
    <s v="chetzel"/>
    <n v="30904.87"/>
    <s v="EDIA"/>
    <s v="C"/>
    <s v="Labor"/>
    <s v="OPC"/>
    <m/>
    <s v="BNL"/>
    <s v="R&amp;D"/>
    <s v="VAC"/>
    <x v="3"/>
    <m/>
    <m/>
    <m/>
    <m/>
    <m/>
    <m/>
    <m/>
    <n v="30904.87"/>
    <m/>
    <m/>
    <m/>
    <m/>
    <m/>
    <m/>
    <m/>
    <m/>
    <m/>
    <m/>
    <m/>
    <x v="0"/>
    <x v="0"/>
    <m/>
  </r>
  <r>
    <s v=""/>
    <s v=" RD_0306_3820"/>
    <s v="D1 - Screen Prototype - Beam screen installation validation - Design setup, screen prototype"/>
    <s v="6.02.03.04"/>
    <x v="0"/>
    <d v="2022-10-03T00:00:00"/>
    <d v="2023-03-29T00:00:00"/>
    <s v="rnavarrol"/>
    <s v="chetzel"/>
    <n v="21493.37"/>
    <s v="EDIA"/>
    <s v="C"/>
    <s v="Labor"/>
    <s v="OPC"/>
    <m/>
    <s v="BNL"/>
    <s v="R&amp;D"/>
    <s v="VAC"/>
    <x v="3"/>
    <m/>
    <m/>
    <m/>
    <m/>
    <m/>
    <m/>
    <m/>
    <n v="21493.37"/>
    <m/>
    <m/>
    <m/>
    <m/>
    <m/>
    <m/>
    <m/>
    <m/>
    <m/>
    <m/>
    <m/>
    <x v="0"/>
    <x v="0"/>
    <m/>
  </r>
  <r>
    <s v=""/>
    <s v=" RD_0306_3820"/>
    <s v="D1 - Screen Prototype - Beam screen installation validation - Design setup, screen prototype"/>
    <s v="6.02.03.04"/>
    <x v="0"/>
    <d v="2022-10-03T00:00:00"/>
    <d v="2023-03-29T00:00:00"/>
    <s v="rnavarrol"/>
    <s v="chetzel"/>
    <n v="1811.24"/>
    <s v="EDIA"/>
    <s v="C"/>
    <s v="Labor"/>
    <s v="OPC"/>
    <m/>
    <s v="BNL"/>
    <s v="R&amp;D"/>
    <s v="VAC"/>
    <x v="3"/>
    <m/>
    <m/>
    <m/>
    <m/>
    <m/>
    <m/>
    <m/>
    <n v="1811.24"/>
    <m/>
    <m/>
    <m/>
    <m/>
    <m/>
    <m/>
    <m/>
    <m/>
    <m/>
    <m/>
    <m/>
    <x v="0"/>
    <x v="0"/>
    <m/>
  </r>
  <r>
    <s v=""/>
    <s v=" RD_0306_3840"/>
    <s v="D1 - Screen Prototype - Beam screen installation validation - Engineering Review"/>
    <s v="6.02.03.04"/>
    <x v="0"/>
    <d v="2023-03-30T00:00:00"/>
    <d v="2023-06-22T00:00:00"/>
    <s v="rnavarrol"/>
    <s v="chetzel"/>
    <n v="4779.1000000000004"/>
    <s v="EDIA"/>
    <s v="C"/>
    <s v="Labor"/>
    <s v="OPC"/>
    <m/>
    <s v="BNL"/>
    <s v="R&amp;D"/>
    <s v="VAC"/>
    <x v="3"/>
    <m/>
    <m/>
    <m/>
    <m/>
    <m/>
    <m/>
    <m/>
    <n v="4779.1000000000004"/>
    <m/>
    <m/>
    <m/>
    <m/>
    <m/>
    <m/>
    <m/>
    <m/>
    <m/>
    <m/>
    <m/>
    <x v="0"/>
    <x v="0"/>
    <m/>
  </r>
  <r>
    <s v=""/>
    <s v=" RD_0306_3840"/>
    <s v="D1 - Screen Prototype - Beam screen installation validation - Engineering Review"/>
    <s v="6.02.03.04"/>
    <x v="0"/>
    <d v="2023-03-30T00:00:00"/>
    <d v="2023-06-22T00:00:00"/>
    <s v="rnavarrol"/>
    <s v="chetzel"/>
    <n v="1207.49"/>
    <s v="EDIA"/>
    <s v="C"/>
    <s v="Labor"/>
    <s v="OPC"/>
    <m/>
    <s v="BNL"/>
    <s v="R&amp;D"/>
    <s v="VAC"/>
    <x v="3"/>
    <m/>
    <m/>
    <m/>
    <m/>
    <m/>
    <m/>
    <m/>
    <n v="1207.49"/>
    <m/>
    <m/>
    <m/>
    <m/>
    <m/>
    <m/>
    <m/>
    <m/>
    <m/>
    <m/>
    <m/>
    <x v="0"/>
    <x v="0"/>
    <m/>
  </r>
  <r>
    <s v=""/>
    <s v=" RD_0306_3840"/>
    <s v="D1 - Screen Prototype - Beam screen installation validation - Engineering Review"/>
    <s v="6.02.03.04"/>
    <x v="0"/>
    <d v="2023-03-30T00:00:00"/>
    <d v="2023-06-22T00:00:00"/>
    <s v="rnavarrol"/>
    <s v="chetzel"/>
    <n v="1207.49"/>
    <s v="EDIA"/>
    <s v="C"/>
    <s v="Labor"/>
    <s v="OPC"/>
    <m/>
    <s v="BNL"/>
    <s v="R&amp;D"/>
    <s v="VAC"/>
    <x v="3"/>
    <m/>
    <m/>
    <m/>
    <m/>
    <m/>
    <m/>
    <m/>
    <n v="1207.49"/>
    <m/>
    <m/>
    <m/>
    <m/>
    <m/>
    <m/>
    <m/>
    <m/>
    <m/>
    <m/>
    <m/>
    <x v="0"/>
    <x v="0"/>
    <m/>
  </r>
  <r>
    <s v=""/>
    <s v=" RD_0306_3850"/>
    <s v="D1 - Screen Prototype - Beam screen installation validation - Preparation of SOW / PO"/>
    <s v="6.02.03.04"/>
    <x v="0"/>
    <d v="2023-06-23T00:00:00"/>
    <d v="2023-10-31T00:00:00"/>
    <s v="rnavarrol"/>
    <s v="chetzel"/>
    <n v="3212.09"/>
    <s v="EDIA"/>
    <s v="C"/>
    <s v="Labor"/>
    <s v="OPC"/>
    <m/>
    <s v="BNL"/>
    <s v="R&amp;D"/>
    <s v="VAC"/>
    <x v="3"/>
    <m/>
    <m/>
    <m/>
    <m/>
    <m/>
    <m/>
    <m/>
    <n v="2462.6"/>
    <n v="749.49"/>
    <m/>
    <m/>
    <m/>
    <m/>
    <m/>
    <m/>
    <m/>
    <m/>
    <m/>
    <m/>
    <x v="0"/>
    <x v="0"/>
    <m/>
  </r>
  <r>
    <s v=""/>
    <s v=" RD_0306_3920"/>
    <s v="D1 - Screen Prototype - Beam screen installation validation - Assembly"/>
    <s v="6.02.03.04"/>
    <x v="0"/>
    <d v="2024-08-23T00:00:00"/>
    <d v="2024-08-30T00:00:00"/>
    <s v="rnavarrol"/>
    <s v="chetzel"/>
    <n v="3297.58"/>
    <s v="EDIA"/>
    <s v="C"/>
    <s v="Labor"/>
    <s v="OPC"/>
    <m/>
    <s v="BNL"/>
    <s v="R&amp;D"/>
    <s v="VAC"/>
    <x v="3"/>
    <s v="P.S055"/>
    <m/>
    <m/>
    <m/>
    <m/>
    <m/>
    <m/>
    <m/>
    <n v="3297.58"/>
    <m/>
    <m/>
    <m/>
    <m/>
    <m/>
    <m/>
    <m/>
    <m/>
    <m/>
    <m/>
    <x v="0"/>
    <x v="0"/>
    <m/>
  </r>
  <r>
    <s v=""/>
    <s v=" RD_0306_3920"/>
    <s v="D1 - Screen Prototype - Beam screen installation validation - Assembly"/>
    <s v="6.02.03.04"/>
    <x v="0"/>
    <d v="2024-08-23T00:00:00"/>
    <d v="2024-08-30T00:00:00"/>
    <s v="rnavarrol"/>
    <s v="chetzel"/>
    <n v="499.9"/>
    <s v="EDIA"/>
    <s v="C"/>
    <s v="Labor"/>
    <s v="OPC"/>
    <m/>
    <s v="BNL"/>
    <s v="R&amp;D"/>
    <s v="VAC"/>
    <x v="3"/>
    <s v="P.S055"/>
    <m/>
    <m/>
    <m/>
    <m/>
    <m/>
    <m/>
    <m/>
    <n v="499.9"/>
    <m/>
    <m/>
    <m/>
    <m/>
    <m/>
    <m/>
    <m/>
    <m/>
    <m/>
    <m/>
    <x v="0"/>
    <x v="0"/>
    <m/>
  </r>
  <r>
    <s v=""/>
    <s v=" RD_0306_3920"/>
    <s v="D1 - Screen Prototype - Beam screen installation validation - Assembly"/>
    <s v="6.02.03.04"/>
    <x v="0"/>
    <d v="2024-08-23T00:00:00"/>
    <d v="2024-08-30T00:00:00"/>
    <s v="rnavarrol"/>
    <s v="chetzel"/>
    <n v="1087.31"/>
    <s v="EDIA"/>
    <s v="C"/>
    <s v="Labor"/>
    <s v="OPC"/>
    <m/>
    <s v="BNL"/>
    <s v="R&amp;D"/>
    <s v="VAC"/>
    <x v="3"/>
    <s v="P.S055"/>
    <m/>
    <m/>
    <m/>
    <m/>
    <m/>
    <m/>
    <m/>
    <n v="1087.31"/>
    <m/>
    <m/>
    <m/>
    <m/>
    <m/>
    <m/>
    <m/>
    <m/>
    <m/>
    <m/>
    <x v="0"/>
    <x v="0"/>
    <m/>
  </r>
  <r>
    <s v=""/>
    <s v=" RD_0306_3920"/>
    <s v="D1 - Screen Prototype - Beam screen installation validation - Assembly"/>
    <s v="6.02.03.04"/>
    <x v="0"/>
    <d v="2024-08-23T00:00:00"/>
    <d v="2024-08-30T00:00:00"/>
    <s v="rnavarrol"/>
    <s v="chetzel"/>
    <n v="1249.75"/>
    <s v="EDIA"/>
    <s v="C"/>
    <s v="Labor"/>
    <s v="OPC"/>
    <m/>
    <s v="BNL"/>
    <s v="R&amp;D"/>
    <s v="VAC"/>
    <x v="3"/>
    <s v="P.S055"/>
    <m/>
    <m/>
    <m/>
    <m/>
    <m/>
    <m/>
    <m/>
    <n v="1249.75"/>
    <m/>
    <m/>
    <m/>
    <m/>
    <m/>
    <m/>
    <m/>
    <m/>
    <m/>
    <m/>
    <x v="0"/>
    <x v="0"/>
    <m/>
  </r>
  <r>
    <s v=""/>
    <s v=" RD_0306_3930"/>
    <s v="D1 - Screen Prototype - Beam screen installation validation - Test"/>
    <s v="6.02.03.04"/>
    <x v="0"/>
    <d v="2024-09-03T00:00:00"/>
    <d v="2024-09-16T00:00:00"/>
    <s v="rnavarrol"/>
    <s v="chetzel"/>
    <n v="3957.1"/>
    <s v="EDIA"/>
    <s v="C"/>
    <s v="Labor"/>
    <s v="OPC"/>
    <m/>
    <s v="BNL"/>
    <s v="R&amp;D"/>
    <s v="VAC"/>
    <x v="3"/>
    <s v="P.S055"/>
    <m/>
    <m/>
    <m/>
    <m/>
    <m/>
    <m/>
    <m/>
    <n v="3957.1"/>
    <m/>
    <m/>
    <m/>
    <m/>
    <m/>
    <m/>
    <m/>
    <m/>
    <m/>
    <m/>
    <x v="0"/>
    <x v="0"/>
    <m/>
  </r>
  <r>
    <s v=""/>
    <s v=" RD_0306_3930"/>
    <s v="D1 - Screen Prototype - Beam screen installation validation - Test"/>
    <s v="6.02.03.04"/>
    <x v="0"/>
    <d v="2024-09-03T00:00:00"/>
    <d v="2024-09-16T00:00:00"/>
    <s v="rnavarrol"/>
    <s v="chetzel"/>
    <n v="3696.85"/>
    <s v="EDIA"/>
    <s v="C"/>
    <s v="Labor"/>
    <s v="OPC"/>
    <m/>
    <s v="BNL"/>
    <s v="R&amp;D"/>
    <s v="VAC"/>
    <x v="3"/>
    <s v="P.S055"/>
    <m/>
    <m/>
    <m/>
    <m/>
    <m/>
    <m/>
    <m/>
    <n v="3696.85"/>
    <m/>
    <m/>
    <m/>
    <m/>
    <m/>
    <m/>
    <m/>
    <m/>
    <m/>
    <m/>
    <x v="0"/>
    <x v="0"/>
    <m/>
  </r>
  <r>
    <s v=""/>
    <s v=" RD_0306_3930"/>
    <s v="D1 - Screen Prototype - Beam screen installation validation - Test"/>
    <s v="6.02.03.04"/>
    <x v="0"/>
    <d v="2024-09-03T00:00:00"/>
    <d v="2024-09-16T00:00:00"/>
    <s v="rnavarrol"/>
    <s v="chetzel"/>
    <n v="1874.63"/>
    <s v="EDIA"/>
    <s v="C"/>
    <s v="Labor"/>
    <s v="OPC"/>
    <m/>
    <s v="BNL"/>
    <s v="R&amp;D"/>
    <s v="VAC"/>
    <x v="3"/>
    <s v="P.S055"/>
    <m/>
    <m/>
    <m/>
    <m/>
    <m/>
    <m/>
    <m/>
    <n v="1874.63"/>
    <m/>
    <m/>
    <m/>
    <m/>
    <m/>
    <m/>
    <m/>
    <m/>
    <m/>
    <m/>
    <x v="0"/>
    <x v="0"/>
    <m/>
  </r>
  <r>
    <s v=""/>
    <s v=" RD_0306_3930"/>
    <s v="D1 - Screen Prototype - Beam screen installation validation - Test"/>
    <s v="6.02.03.04"/>
    <x v="0"/>
    <d v="2024-09-03T00:00:00"/>
    <d v="2024-09-16T00:00:00"/>
    <s v="rnavarrol"/>
    <s v="chetzel"/>
    <n v="749.85"/>
    <s v="EDIA"/>
    <s v="C"/>
    <s v="Labor"/>
    <s v="OPC"/>
    <m/>
    <s v="BNL"/>
    <s v="R&amp;D"/>
    <s v="VAC"/>
    <x v="3"/>
    <s v="P.S055"/>
    <m/>
    <m/>
    <m/>
    <m/>
    <m/>
    <m/>
    <m/>
    <n v="749.85"/>
    <m/>
    <m/>
    <m/>
    <m/>
    <m/>
    <m/>
    <m/>
    <m/>
    <m/>
    <m/>
    <x v="0"/>
    <x v="0"/>
    <m/>
  </r>
  <r>
    <s v=""/>
    <s v=" RD_0306_4010"/>
    <s v="D1 - Screen Prototype - Flange cutting and welding - Procurement BNL Support"/>
    <s v="6.02.03.04"/>
    <x v="0"/>
    <d v="2023-09-14T00:00:00"/>
    <d v="2024-01-26T00:00:00"/>
    <s v="rnavarrol"/>
    <s v="chetzel"/>
    <n v="12310.17"/>
    <s v="EDIA"/>
    <s v="C"/>
    <s v="Labor"/>
    <s v="OPC"/>
    <m/>
    <s v="BNL"/>
    <s v="R&amp;D"/>
    <s v="VAC"/>
    <x v="3"/>
    <s v="P.S027"/>
    <m/>
    <m/>
    <m/>
    <m/>
    <m/>
    <m/>
    <n v="1641.36"/>
    <n v="10668.82"/>
    <m/>
    <m/>
    <m/>
    <m/>
    <m/>
    <m/>
    <m/>
    <m/>
    <m/>
    <m/>
    <x v="0"/>
    <x v="0"/>
    <m/>
  </r>
  <r>
    <s v=""/>
    <s v=" RD_0306_4000"/>
    <s v="D1 - Screen Prototype - Flange cutting and welding - Vendor Fabrication"/>
    <s v="6.02.03.04"/>
    <x v="0"/>
    <d v="2023-09-14T00:00:00"/>
    <d v="2024-01-26T00:00:00"/>
    <s v="rnavarrol"/>
    <s v="chetzel"/>
    <n v="80587.92"/>
    <s v="EDIA"/>
    <s v="C"/>
    <s v="Nonlabor"/>
    <s v="OPC"/>
    <m/>
    <s v="BNL"/>
    <s v="R&amp;D"/>
    <s v="VAC"/>
    <x v="3"/>
    <s v="P.S027"/>
    <m/>
    <m/>
    <m/>
    <m/>
    <m/>
    <m/>
    <n v="10745.06"/>
    <n v="69842.86"/>
    <m/>
    <m/>
    <m/>
    <m/>
    <m/>
    <m/>
    <m/>
    <m/>
    <m/>
    <m/>
    <x v="0"/>
    <x v="0"/>
    <m/>
  </r>
  <r>
    <s v=""/>
    <s v=" RD_0306_3940"/>
    <s v="D1 - Screen Prototype - Flange cutting and welding - Design"/>
    <s v="6.02.03.04"/>
    <x v="0"/>
    <d v="2022-10-03T00:00:00"/>
    <d v="2022-11-21T00:00:00"/>
    <s v="rnavarrol"/>
    <s v="chetzel"/>
    <n v="16089.65"/>
    <s v="EDIA"/>
    <s v="C"/>
    <s v="Labor"/>
    <s v="OPC"/>
    <m/>
    <s v="BNL"/>
    <s v="R&amp;D"/>
    <s v="VAC"/>
    <x v="3"/>
    <m/>
    <m/>
    <m/>
    <m/>
    <m/>
    <m/>
    <m/>
    <n v="16089.65"/>
    <m/>
    <m/>
    <m/>
    <m/>
    <m/>
    <m/>
    <m/>
    <m/>
    <m/>
    <m/>
    <m/>
    <x v="0"/>
    <x v="0"/>
    <m/>
  </r>
  <r>
    <s v=""/>
    <s v=" RD_0306_3940"/>
    <s v="D1 - Screen Prototype - Flange cutting and welding - Design"/>
    <s v="6.02.03.04"/>
    <x v="0"/>
    <d v="2022-10-03T00:00:00"/>
    <d v="2022-11-21T00:00:00"/>
    <s v="rnavarrol"/>
    <s v="chetzel"/>
    <n v="8935.4500000000007"/>
    <s v="EDIA"/>
    <s v="C"/>
    <s v="Labor"/>
    <s v="OPC"/>
    <m/>
    <s v="BNL"/>
    <s v="R&amp;D"/>
    <s v="VAC"/>
    <x v="3"/>
    <m/>
    <m/>
    <m/>
    <m/>
    <m/>
    <m/>
    <m/>
    <n v="8935.4500000000007"/>
    <m/>
    <m/>
    <m/>
    <m/>
    <m/>
    <m/>
    <m/>
    <m/>
    <m/>
    <m/>
    <m/>
    <x v="0"/>
    <x v="0"/>
    <m/>
  </r>
  <r>
    <s v=""/>
    <s v=" RD_0306_3940"/>
    <s v="D1 - Screen Prototype - Flange cutting and welding - Design"/>
    <s v="6.02.03.04"/>
    <x v="0"/>
    <d v="2022-10-03T00:00:00"/>
    <d v="2022-11-21T00:00:00"/>
    <s v="rnavarrol"/>
    <s v="chetzel"/>
    <n v="241.5"/>
    <s v="EDIA"/>
    <s v="C"/>
    <s v="Labor"/>
    <s v="OPC"/>
    <m/>
    <s v="BNL"/>
    <s v="R&amp;D"/>
    <s v="VAC"/>
    <x v="3"/>
    <m/>
    <m/>
    <m/>
    <m/>
    <m/>
    <m/>
    <m/>
    <n v="241.5"/>
    <m/>
    <m/>
    <m/>
    <m/>
    <m/>
    <m/>
    <m/>
    <m/>
    <m/>
    <m/>
    <m/>
    <x v="0"/>
    <x v="0"/>
    <m/>
  </r>
  <r>
    <s v=""/>
    <s v=" RD_0306_3950"/>
    <s v="D1 - Screen Prototype - Flange cutting and welding - Engineering Review"/>
    <s v="6.02.03.04"/>
    <x v="0"/>
    <d v="2022-11-22T00:00:00"/>
    <d v="2023-02-21T00:00:00"/>
    <s v="rnavarrol"/>
    <s v="chetzel"/>
    <n v="3982.59"/>
    <s v="EDIA"/>
    <s v="C"/>
    <s v="Labor"/>
    <s v="OPC"/>
    <m/>
    <s v="BNL"/>
    <s v="R&amp;D"/>
    <s v="VAC"/>
    <x v="3"/>
    <m/>
    <m/>
    <m/>
    <m/>
    <m/>
    <m/>
    <m/>
    <n v="3982.59"/>
    <m/>
    <m/>
    <m/>
    <m/>
    <m/>
    <m/>
    <m/>
    <m/>
    <m/>
    <m/>
    <m/>
    <x v="0"/>
    <x v="0"/>
    <m/>
  </r>
  <r>
    <s v=""/>
    <s v=" RD_0306_3950"/>
    <s v="D1 - Screen Prototype - Flange cutting and welding - Engineering Review"/>
    <s v="6.02.03.04"/>
    <x v="0"/>
    <d v="2022-11-22T00:00:00"/>
    <d v="2023-02-21T00:00:00"/>
    <s v="rnavarrol"/>
    <s v="chetzel"/>
    <n v="1207.49"/>
    <s v="EDIA"/>
    <s v="C"/>
    <s v="Labor"/>
    <s v="OPC"/>
    <m/>
    <s v="BNL"/>
    <s v="R&amp;D"/>
    <s v="VAC"/>
    <x v="3"/>
    <m/>
    <m/>
    <m/>
    <m/>
    <m/>
    <m/>
    <m/>
    <n v="1207.49"/>
    <m/>
    <m/>
    <m/>
    <m/>
    <m/>
    <m/>
    <m/>
    <m/>
    <m/>
    <m/>
    <m/>
    <x v="0"/>
    <x v="0"/>
    <m/>
  </r>
  <r>
    <s v=""/>
    <s v=" RD_0306_3950"/>
    <s v="D1 - Screen Prototype - Flange cutting and welding - Engineering Review"/>
    <s v="6.02.03.04"/>
    <x v="0"/>
    <d v="2022-11-22T00:00:00"/>
    <d v="2023-02-21T00:00:00"/>
    <s v="rnavarrol"/>
    <s v="chetzel"/>
    <n v="362.25"/>
    <s v="EDIA"/>
    <s v="C"/>
    <s v="Labor"/>
    <s v="OPC"/>
    <m/>
    <s v="BNL"/>
    <s v="R&amp;D"/>
    <s v="VAC"/>
    <x v="3"/>
    <m/>
    <m/>
    <m/>
    <m/>
    <m/>
    <m/>
    <m/>
    <n v="362.25"/>
    <m/>
    <m/>
    <m/>
    <m/>
    <m/>
    <m/>
    <m/>
    <m/>
    <m/>
    <m/>
    <m/>
    <x v="0"/>
    <x v="0"/>
    <m/>
  </r>
  <r>
    <s v=""/>
    <s v=" RD_0306_3960"/>
    <s v="D1 - Screen Prototype - Flange cutting and welding - Preparation of SOW / PO"/>
    <s v="6.02.03.04"/>
    <x v="0"/>
    <d v="2023-02-22T00:00:00"/>
    <d v="2023-04-04T00:00:00"/>
    <s v="rnavarrol"/>
    <s v="chetzel"/>
    <n v="3982.59"/>
    <s v="EDIA"/>
    <s v="C"/>
    <s v="Labor"/>
    <s v="OPC"/>
    <m/>
    <s v="BNL"/>
    <s v="R&amp;D"/>
    <s v="VAC"/>
    <x v="3"/>
    <m/>
    <m/>
    <m/>
    <m/>
    <m/>
    <m/>
    <m/>
    <n v="3982.59"/>
    <m/>
    <m/>
    <m/>
    <m/>
    <m/>
    <m/>
    <m/>
    <m/>
    <m/>
    <m/>
    <m/>
    <x v="0"/>
    <x v="0"/>
    <m/>
  </r>
  <r>
    <s v=""/>
    <s v=" RD_0306_4030"/>
    <s v="D1 - Screen Prototype - Flange cutting and welding - Assembly"/>
    <s v="6.02.03.04"/>
    <x v="0"/>
    <d v="2024-01-29T00:00:00"/>
    <d v="2024-02-26T00:00:00"/>
    <s v="rnavarrol"/>
    <s v="chetzel"/>
    <n v="1648.79"/>
    <s v="EDIA"/>
    <s v="C"/>
    <s v="Labor"/>
    <s v="OPC"/>
    <m/>
    <s v="BNL"/>
    <s v="R&amp;D"/>
    <s v="VAC"/>
    <x v="3"/>
    <s v="P.S027"/>
    <m/>
    <m/>
    <m/>
    <m/>
    <m/>
    <m/>
    <m/>
    <n v="1648.79"/>
    <m/>
    <m/>
    <m/>
    <m/>
    <m/>
    <m/>
    <m/>
    <m/>
    <m/>
    <m/>
    <x v="0"/>
    <x v="0"/>
    <m/>
  </r>
  <r>
    <s v=""/>
    <s v=" RD_0306_4030"/>
    <s v="D1 - Screen Prototype - Flange cutting and welding - Assembly"/>
    <s v="6.02.03.04"/>
    <x v="0"/>
    <d v="2024-01-29T00:00:00"/>
    <d v="2024-02-26T00:00:00"/>
    <s v="rnavarrol"/>
    <s v="chetzel"/>
    <n v="624.88"/>
    <s v="EDIA"/>
    <s v="C"/>
    <s v="Labor"/>
    <s v="OPC"/>
    <m/>
    <s v="BNL"/>
    <s v="R&amp;D"/>
    <s v="VAC"/>
    <x v="3"/>
    <s v="P.S027"/>
    <m/>
    <m/>
    <m/>
    <m/>
    <m/>
    <m/>
    <m/>
    <n v="624.88"/>
    <m/>
    <m/>
    <m/>
    <m/>
    <m/>
    <m/>
    <m/>
    <m/>
    <m/>
    <m/>
    <x v="0"/>
    <x v="0"/>
    <m/>
  </r>
  <r>
    <s v=""/>
    <s v=" RD_0306_4030"/>
    <s v="D1 - Screen Prototype - Flange cutting and welding - Assembly"/>
    <s v="6.02.03.04"/>
    <x v="0"/>
    <d v="2024-01-29T00:00:00"/>
    <d v="2024-02-26T00:00:00"/>
    <s v="rnavarrol"/>
    <s v="chetzel"/>
    <n v="4349.24"/>
    <s v="EDIA"/>
    <s v="C"/>
    <s v="Labor"/>
    <s v="OPC"/>
    <m/>
    <s v="BNL"/>
    <s v="R&amp;D"/>
    <s v="VAC"/>
    <x v="3"/>
    <s v="P.S027"/>
    <m/>
    <m/>
    <m/>
    <m/>
    <m/>
    <m/>
    <m/>
    <n v="4349.24"/>
    <m/>
    <m/>
    <m/>
    <m/>
    <m/>
    <m/>
    <m/>
    <m/>
    <m/>
    <m/>
    <x v="0"/>
    <x v="0"/>
    <m/>
  </r>
  <r>
    <s v=""/>
    <s v=" RD_0306_4040"/>
    <s v="D1 - Screen Prototype - Flange cutting and welding - Test"/>
    <s v="6.02.03.04"/>
    <x v="0"/>
    <d v="2024-02-27T00:00:00"/>
    <d v="2024-07-02T00:00:00"/>
    <s v="rnavarrol"/>
    <s v="chetzel"/>
    <n v="4946.37"/>
    <s v="EDIA"/>
    <s v="C"/>
    <s v="Labor"/>
    <s v="OPC"/>
    <m/>
    <s v="BNL"/>
    <s v="R&amp;D"/>
    <s v="VAC"/>
    <x v="3"/>
    <s v="P.S027"/>
    <m/>
    <m/>
    <m/>
    <m/>
    <m/>
    <m/>
    <m/>
    <n v="4946.37"/>
    <m/>
    <m/>
    <m/>
    <m/>
    <m/>
    <m/>
    <m/>
    <m/>
    <m/>
    <m/>
    <x v="0"/>
    <x v="0"/>
    <m/>
  </r>
  <r>
    <s v=""/>
    <s v=" RD_0306_4040"/>
    <s v="D1 - Screen Prototype - Flange cutting and welding - Test"/>
    <s v="6.02.03.04"/>
    <x v="0"/>
    <d v="2024-02-27T00:00:00"/>
    <d v="2024-07-02T00:00:00"/>
    <s v="rnavarrol"/>
    <s v="chetzel"/>
    <n v="82635.48"/>
    <s v="EDIA"/>
    <s v="C"/>
    <s v="Labor"/>
    <s v="OPC"/>
    <m/>
    <s v="BNL"/>
    <s v="R&amp;D"/>
    <s v="VAC"/>
    <x v="3"/>
    <s v="P.S027"/>
    <m/>
    <m/>
    <m/>
    <m/>
    <m/>
    <m/>
    <m/>
    <n v="82635.48"/>
    <m/>
    <m/>
    <m/>
    <m/>
    <m/>
    <m/>
    <m/>
    <m/>
    <m/>
    <m/>
    <x v="0"/>
    <x v="0"/>
    <m/>
  </r>
  <r>
    <s v=""/>
    <s v=" RD_0306_4040"/>
    <s v="D1 - Screen Prototype - Flange cutting and welding - Test"/>
    <s v="6.02.03.04"/>
    <x v="0"/>
    <d v="2024-02-27T00:00:00"/>
    <d v="2024-07-02T00:00:00"/>
    <s v="rnavarrol"/>
    <s v="chetzel"/>
    <n v="1749.66"/>
    <s v="EDIA"/>
    <s v="C"/>
    <s v="Labor"/>
    <s v="OPC"/>
    <m/>
    <s v="BNL"/>
    <s v="R&amp;D"/>
    <s v="VAC"/>
    <x v="3"/>
    <s v="P.S027"/>
    <m/>
    <m/>
    <m/>
    <m/>
    <m/>
    <m/>
    <m/>
    <n v="1749.66"/>
    <m/>
    <m/>
    <m/>
    <m/>
    <m/>
    <m/>
    <m/>
    <m/>
    <m/>
    <m/>
    <x v="0"/>
    <x v="0"/>
    <m/>
  </r>
  <r>
    <s v=""/>
    <s v=" RD_0306_4040"/>
    <s v="D1 - Screen Prototype - Flange cutting and welding - Test"/>
    <s v="6.02.03.04"/>
    <x v="0"/>
    <d v="2024-02-27T00:00:00"/>
    <d v="2024-07-02T00:00:00"/>
    <s v="rnavarrol"/>
    <s v="chetzel"/>
    <n v="624.88"/>
    <s v="EDIA"/>
    <s v="C"/>
    <s v="Labor"/>
    <s v="OPC"/>
    <m/>
    <s v="BNL"/>
    <s v="R&amp;D"/>
    <s v="VAC"/>
    <x v="3"/>
    <s v="P.S027"/>
    <m/>
    <m/>
    <m/>
    <m/>
    <m/>
    <m/>
    <m/>
    <n v="624.88"/>
    <m/>
    <m/>
    <m/>
    <m/>
    <m/>
    <m/>
    <m/>
    <m/>
    <m/>
    <m/>
    <x v="0"/>
    <x v="0"/>
    <m/>
  </r>
  <r>
    <s v=""/>
    <s v=" RD_0306_3940"/>
    <s v="D1 - Screen Prototype - Flange cutting and welding - Design"/>
    <s v="6.02.03.04"/>
    <x v="0"/>
    <d v="2022-10-03T00:00:00"/>
    <d v="2022-11-21T00:00:00"/>
    <s v="rnavarrol"/>
    <s v="chetzel"/>
    <n v="637.21"/>
    <s v="EDIA"/>
    <s v="C"/>
    <s v="Labor"/>
    <s v="OPC"/>
    <m/>
    <s v="BNL"/>
    <s v="R&amp;D"/>
    <s v="VAC"/>
    <x v="3"/>
    <m/>
    <m/>
    <m/>
    <m/>
    <m/>
    <m/>
    <m/>
    <n v="637.21"/>
    <m/>
    <m/>
    <m/>
    <m/>
    <m/>
    <m/>
    <m/>
    <m/>
    <m/>
    <m/>
    <m/>
    <x v="0"/>
    <x v="0"/>
    <m/>
  </r>
  <r>
    <s v=""/>
    <s v=" RD_0306_4010"/>
    <s v="D1 - Screen Prototype - Flange cutting and welding - Procurement BNL Support"/>
    <s v="6.02.03.04"/>
    <x v="0"/>
    <d v="2023-09-14T00:00:00"/>
    <d v="2024-01-26T00:00:00"/>
    <s v="rnavarrol"/>
    <s v="chetzel"/>
    <n v="328.27"/>
    <s v="EDIA"/>
    <s v="C"/>
    <s v="Labor"/>
    <s v="OPC"/>
    <m/>
    <s v="BNL"/>
    <s v="R&amp;D"/>
    <s v="VAC"/>
    <x v="3"/>
    <s v="P.S027"/>
    <m/>
    <m/>
    <m/>
    <m/>
    <m/>
    <m/>
    <n v="43.77"/>
    <n v="284.5"/>
    <m/>
    <m/>
    <m/>
    <m/>
    <m/>
    <m/>
    <m/>
    <m/>
    <m/>
    <m/>
    <x v="0"/>
    <x v="0"/>
    <m/>
  </r>
  <r>
    <s v=""/>
    <s v=" RD_0306_3950"/>
    <s v="D1 - Screen Prototype - Flange cutting and welding - Engineering Review"/>
    <s v="6.02.03.04"/>
    <x v="0"/>
    <d v="2022-11-22T00:00:00"/>
    <d v="2023-02-21T00:00:00"/>
    <s v="rnavarrol"/>
    <s v="chetzel"/>
    <n v="318.61"/>
    <s v="EDIA"/>
    <s v="C"/>
    <s v="Labor"/>
    <s v="OPC"/>
    <m/>
    <s v="BNL"/>
    <s v="R&amp;D"/>
    <s v="VAC"/>
    <x v="3"/>
    <m/>
    <m/>
    <m/>
    <m/>
    <m/>
    <m/>
    <m/>
    <n v="318.61"/>
    <m/>
    <m/>
    <m/>
    <m/>
    <m/>
    <m/>
    <m/>
    <m/>
    <m/>
    <m/>
    <m/>
    <x v="0"/>
    <x v="0"/>
    <m/>
  </r>
  <r>
    <s v=""/>
    <s v=" RD_0306_4120"/>
    <s v="D1 - Screen Prototype - Automated flange cutting and welding - Procurement BNL Support"/>
    <s v="6.02.03.04"/>
    <x v="0"/>
    <d v="2025-03-19T00:00:00"/>
    <d v="2025-07-24T00:00:00"/>
    <s v="rnavarrol"/>
    <s v="chetzel"/>
    <n v="12798.74"/>
    <s v="EDIA"/>
    <s v="C"/>
    <s v="Labor"/>
    <s v="OPC"/>
    <m/>
    <s v="BNL"/>
    <s v="R&amp;D"/>
    <s v="VAC"/>
    <x v="3"/>
    <s v="P.S018"/>
    <m/>
    <m/>
    <m/>
    <m/>
    <m/>
    <m/>
    <m/>
    <m/>
    <n v="12798.74"/>
    <m/>
    <m/>
    <m/>
    <m/>
    <m/>
    <m/>
    <m/>
    <m/>
    <m/>
    <x v="0"/>
    <x v="0"/>
    <m/>
  </r>
  <r>
    <s v=""/>
    <s v=" RD_0306_4110"/>
    <s v="D1 - Screen Prototype - Automated flange cutting and welding - Vendor Fabrication"/>
    <s v="6.02.03.04"/>
    <x v="0"/>
    <d v="2025-03-19T00:00:00"/>
    <d v="2025-07-24T00:00:00"/>
    <s v="rnavarrol"/>
    <s v="chetzel"/>
    <n v="76665.61"/>
    <s v="EDIA"/>
    <s v="C"/>
    <s v="Nonlabor"/>
    <s v="OPC"/>
    <m/>
    <s v="BNL"/>
    <s v="R&amp;D"/>
    <s v="VAC"/>
    <x v="3"/>
    <s v="P.S018"/>
    <m/>
    <m/>
    <m/>
    <m/>
    <m/>
    <m/>
    <m/>
    <m/>
    <n v="76665.61"/>
    <m/>
    <m/>
    <m/>
    <m/>
    <m/>
    <m/>
    <m/>
    <m/>
    <m/>
    <x v="0"/>
    <x v="0"/>
    <m/>
  </r>
  <r>
    <s v=""/>
    <s v=" RD_0306_4050"/>
    <s v="D1 - Screen Prototype - Automated flange cutting and welding - Design"/>
    <s v="6.02.03.04"/>
    <x v="0"/>
    <d v="2024-07-03T00:00:00"/>
    <d v="2024-07-31T00:00:00"/>
    <s v="rnavarrol"/>
    <s v="chetzel"/>
    <n v="26380.65"/>
    <s v="EDIA"/>
    <s v="C"/>
    <s v="Labor"/>
    <s v="OPC"/>
    <m/>
    <s v="BNL"/>
    <s v="R&amp;D"/>
    <s v="VAC"/>
    <x v="3"/>
    <m/>
    <m/>
    <m/>
    <m/>
    <m/>
    <m/>
    <m/>
    <m/>
    <n v="26380.65"/>
    <m/>
    <m/>
    <m/>
    <m/>
    <m/>
    <m/>
    <m/>
    <m/>
    <m/>
    <m/>
    <x v="0"/>
    <x v="0"/>
    <m/>
  </r>
  <r>
    <s v=""/>
    <s v=" RD_0306_4050"/>
    <s v="D1 - Screen Prototype - Automated flange cutting and welding - Design"/>
    <s v="6.02.03.04"/>
    <x v="0"/>
    <d v="2024-07-03T00:00:00"/>
    <d v="2024-07-31T00:00:00"/>
    <s v="rnavarrol"/>
    <s v="chetzel"/>
    <n v="39367.279999999999"/>
    <s v="EDIA"/>
    <s v="C"/>
    <s v="Labor"/>
    <s v="OPC"/>
    <m/>
    <s v="BNL"/>
    <s v="R&amp;D"/>
    <s v="VAC"/>
    <x v="3"/>
    <m/>
    <m/>
    <m/>
    <m/>
    <m/>
    <m/>
    <m/>
    <m/>
    <n v="39367.279999999999"/>
    <m/>
    <m/>
    <m/>
    <m/>
    <m/>
    <m/>
    <m/>
    <m/>
    <m/>
    <m/>
    <x v="0"/>
    <x v="0"/>
    <m/>
  </r>
  <r>
    <s v=""/>
    <s v=" RD_0306_4050"/>
    <s v="D1 - Screen Prototype - Automated flange cutting and welding - Design"/>
    <s v="6.02.03.04"/>
    <x v="0"/>
    <d v="2024-07-03T00:00:00"/>
    <d v="2024-07-31T00:00:00"/>
    <s v="rnavarrol"/>
    <s v="chetzel"/>
    <n v="1249.75"/>
    <s v="EDIA"/>
    <s v="C"/>
    <s v="Labor"/>
    <s v="OPC"/>
    <m/>
    <s v="BNL"/>
    <s v="R&amp;D"/>
    <s v="VAC"/>
    <x v="3"/>
    <m/>
    <m/>
    <m/>
    <m/>
    <m/>
    <m/>
    <m/>
    <m/>
    <n v="1249.75"/>
    <m/>
    <m/>
    <m/>
    <m/>
    <m/>
    <m/>
    <m/>
    <m/>
    <m/>
    <m/>
    <x v="0"/>
    <x v="0"/>
    <m/>
  </r>
  <r>
    <s v=""/>
    <s v=" RD_0306_4060"/>
    <s v="D1 - Screen Prototype - Automated flange cutting and welding - Engineering Review"/>
    <s v="6.02.03.04"/>
    <x v="0"/>
    <d v="2024-08-01T00:00:00"/>
    <d v="2024-08-16T00:00:00"/>
    <s v="rnavarrol"/>
    <s v="chetzel"/>
    <n v="4121.9799999999996"/>
    <s v="EDIA"/>
    <s v="C"/>
    <s v="Labor"/>
    <s v="OPC"/>
    <m/>
    <s v="BNL"/>
    <s v="R&amp;D"/>
    <s v="VAC"/>
    <x v="3"/>
    <m/>
    <m/>
    <m/>
    <m/>
    <m/>
    <m/>
    <m/>
    <m/>
    <n v="4121.9799999999996"/>
    <m/>
    <m/>
    <m/>
    <m/>
    <m/>
    <m/>
    <m/>
    <m/>
    <m/>
    <m/>
    <x v="0"/>
    <x v="0"/>
    <m/>
  </r>
  <r>
    <s v=""/>
    <s v=" RD_0306_4060"/>
    <s v="D1 - Screen Prototype - Automated flange cutting and welding - Engineering Review"/>
    <s v="6.02.03.04"/>
    <x v="0"/>
    <d v="2024-08-01T00:00:00"/>
    <d v="2024-08-16T00:00:00"/>
    <s v="rnavarrol"/>
    <s v="chetzel"/>
    <n v="1249.75"/>
    <s v="EDIA"/>
    <s v="C"/>
    <s v="Labor"/>
    <s v="OPC"/>
    <m/>
    <s v="BNL"/>
    <s v="R&amp;D"/>
    <s v="VAC"/>
    <x v="3"/>
    <m/>
    <m/>
    <m/>
    <m/>
    <m/>
    <m/>
    <m/>
    <m/>
    <n v="1249.75"/>
    <m/>
    <m/>
    <m/>
    <m/>
    <m/>
    <m/>
    <m/>
    <m/>
    <m/>
    <m/>
    <x v="0"/>
    <x v="0"/>
    <m/>
  </r>
  <r>
    <s v=""/>
    <s v=" RD_0306_4060"/>
    <s v="D1 - Screen Prototype - Automated flange cutting and welding - Engineering Review"/>
    <s v="6.02.03.04"/>
    <x v="0"/>
    <d v="2024-08-01T00:00:00"/>
    <d v="2024-08-16T00:00:00"/>
    <s v="rnavarrol"/>
    <s v="chetzel"/>
    <n v="374.93"/>
    <s v="EDIA"/>
    <s v="C"/>
    <s v="Labor"/>
    <s v="OPC"/>
    <m/>
    <s v="BNL"/>
    <s v="R&amp;D"/>
    <s v="VAC"/>
    <x v="3"/>
    <m/>
    <m/>
    <m/>
    <m/>
    <m/>
    <m/>
    <m/>
    <m/>
    <n v="374.93"/>
    <m/>
    <m/>
    <m/>
    <m/>
    <m/>
    <m/>
    <m/>
    <m/>
    <m/>
    <m/>
    <x v="0"/>
    <x v="0"/>
    <m/>
  </r>
  <r>
    <s v=""/>
    <s v=" RD_0306_4070"/>
    <s v="D1 - Screen Prototype - Automated flange cutting and welding - Preparation of SOW / PO"/>
    <s v="6.02.03.04"/>
    <x v="0"/>
    <d v="2024-08-19T00:00:00"/>
    <d v="2024-09-30T00:00:00"/>
    <s v="rnavarrol"/>
    <s v="chetzel"/>
    <n v="4121.9799999999996"/>
    <s v="EDIA"/>
    <s v="C"/>
    <s v="Labor"/>
    <s v="OPC"/>
    <m/>
    <s v="BNL"/>
    <s v="R&amp;D"/>
    <s v="VAC"/>
    <x v="3"/>
    <m/>
    <m/>
    <m/>
    <m/>
    <m/>
    <m/>
    <m/>
    <m/>
    <n v="4121.9799999999996"/>
    <m/>
    <m/>
    <m/>
    <m/>
    <m/>
    <m/>
    <m/>
    <m/>
    <m/>
    <m/>
    <x v="0"/>
    <x v="0"/>
    <m/>
  </r>
  <r>
    <s v=""/>
    <s v=" RD_0306_4140"/>
    <s v="D1 - Screen Prototype - Automated flange cutting and welding - Assembly"/>
    <s v="6.02.03.04"/>
    <x v="0"/>
    <d v="2025-07-25T00:00:00"/>
    <d v="2025-08-21T00:00:00"/>
    <s v="rnavarrol"/>
    <s v="chetzel"/>
    <n v="1706.5"/>
    <s v="EDIA"/>
    <s v="C"/>
    <s v="Labor"/>
    <s v="OPC"/>
    <m/>
    <s v="BNL"/>
    <s v="R&amp;D"/>
    <s v="VAC"/>
    <x v="3"/>
    <s v="P.S018"/>
    <m/>
    <m/>
    <m/>
    <m/>
    <m/>
    <m/>
    <m/>
    <m/>
    <n v="1706.5"/>
    <m/>
    <m/>
    <m/>
    <m/>
    <m/>
    <m/>
    <m/>
    <m/>
    <m/>
    <x v="0"/>
    <x v="0"/>
    <m/>
  </r>
  <r>
    <s v=""/>
    <s v=" RD_0306_4140"/>
    <s v="D1 - Screen Prototype - Automated flange cutting and welding - Assembly"/>
    <s v="6.02.03.04"/>
    <x v="0"/>
    <d v="2025-07-25T00:00:00"/>
    <d v="2025-08-21T00:00:00"/>
    <s v="rnavarrol"/>
    <s v="chetzel"/>
    <n v="646.75"/>
    <s v="EDIA"/>
    <s v="C"/>
    <s v="Labor"/>
    <s v="OPC"/>
    <m/>
    <s v="BNL"/>
    <s v="R&amp;D"/>
    <s v="VAC"/>
    <x v="3"/>
    <s v="P.S018"/>
    <m/>
    <m/>
    <m/>
    <m/>
    <m/>
    <m/>
    <m/>
    <m/>
    <n v="646.75"/>
    <m/>
    <m/>
    <m/>
    <m/>
    <m/>
    <m/>
    <m/>
    <m/>
    <m/>
    <x v="0"/>
    <x v="0"/>
    <m/>
  </r>
  <r>
    <s v=""/>
    <s v=" RD_0306_4140"/>
    <s v="D1 - Screen Prototype - Automated flange cutting and welding - Assembly"/>
    <s v="6.02.03.04"/>
    <x v="0"/>
    <d v="2025-07-25T00:00:00"/>
    <d v="2025-08-21T00:00:00"/>
    <s v="rnavarrol"/>
    <s v="chetzel"/>
    <n v="4501.46"/>
    <s v="EDIA"/>
    <s v="C"/>
    <s v="Labor"/>
    <s v="OPC"/>
    <m/>
    <s v="BNL"/>
    <s v="R&amp;D"/>
    <s v="VAC"/>
    <x v="3"/>
    <s v="P.S018"/>
    <m/>
    <m/>
    <m/>
    <m/>
    <m/>
    <m/>
    <m/>
    <m/>
    <n v="4501.46"/>
    <m/>
    <m/>
    <m/>
    <m/>
    <m/>
    <m/>
    <m/>
    <m/>
    <m/>
    <x v="0"/>
    <x v="0"/>
    <m/>
  </r>
  <r>
    <s v=""/>
    <s v=" RD_0306_4150"/>
    <s v="D1 - Screen Prototype - Automated flange cutting and welding - Test"/>
    <s v="6.02.03.04"/>
    <x v="0"/>
    <d v="2025-08-22T00:00:00"/>
    <d v="2026-01-05T00:00:00"/>
    <s v="rnavarrol"/>
    <s v="chetzel"/>
    <n v="5244.92"/>
    <s v="EDIA"/>
    <s v="C"/>
    <s v="Labor"/>
    <s v="OPC"/>
    <m/>
    <s v="BNL"/>
    <s v="R&amp;D"/>
    <s v="VAC"/>
    <x v="3"/>
    <s v="P.S018"/>
    <m/>
    <m/>
    <m/>
    <m/>
    <m/>
    <m/>
    <m/>
    <m/>
    <n v="1573.48"/>
    <n v="3671.45"/>
    <m/>
    <m/>
    <m/>
    <m/>
    <m/>
    <m/>
    <m/>
    <m/>
    <x v="0"/>
    <x v="0"/>
    <m/>
  </r>
  <r>
    <s v=""/>
    <s v=" RD_0306_4150"/>
    <s v="D1 - Screen Prototype - Automated flange cutting and welding - Test"/>
    <s v="6.02.03.04"/>
    <x v="0"/>
    <d v="2025-08-22T00:00:00"/>
    <d v="2026-01-05T00:00:00"/>
    <s v="rnavarrol"/>
    <s v="chetzel"/>
    <n v="78745.55"/>
    <s v="EDIA"/>
    <s v="C"/>
    <s v="Labor"/>
    <s v="OPC"/>
    <m/>
    <s v="BNL"/>
    <s v="R&amp;D"/>
    <s v="VAC"/>
    <x v="3"/>
    <s v="P.S018"/>
    <m/>
    <m/>
    <m/>
    <m/>
    <m/>
    <m/>
    <m/>
    <m/>
    <n v="23623.66"/>
    <n v="55121.88"/>
    <m/>
    <m/>
    <m/>
    <m/>
    <m/>
    <m/>
    <m/>
    <m/>
    <x v="0"/>
    <x v="0"/>
    <m/>
  </r>
  <r>
    <s v=""/>
    <s v=" RD_0306_4150"/>
    <s v="D1 - Screen Prototype - Automated flange cutting and welding - Test"/>
    <s v="6.02.03.04"/>
    <x v="0"/>
    <d v="2025-08-22T00:00:00"/>
    <d v="2026-01-05T00:00:00"/>
    <s v="rnavarrol"/>
    <s v="chetzel"/>
    <n v="1855.26"/>
    <s v="EDIA"/>
    <s v="C"/>
    <s v="Labor"/>
    <s v="OPC"/>
    <m/>
    <s v="BNL"/>
    <s v="R&amp;D"/>
    <s v="VAC"/>
    <x v="3"/>
    <s v="P.S018"/>
    <m/>
    <m/>
    <m/>
    <m/>
    <m/>
    <m/>
    <m/>
    <m/>
    <n v="556.58000000000004"/>
    <n v="1298.68"/>
    <m/>
    <m/>
    <m/>
    <m/>
    <m/>
    <m/>
    <m/>
    <m/>
    <x v="0"/>
    <x v="0"/>
    <m/>
  </r>
  <r>
    <s v=""/>
    <s v=" RD_0306_4150"/>
    <s v="D1 - Screen Prototype - Automated flange cutting and welding - Test"/>
    <s v="6.02.03.04"/>
    <x v="0"/>
    <d v="2025-08-22T00:00:00"/>
    <d v="2026-01-05T00:00:00"/>
    <s v="rnavarrol"/>
    <s v="chetzel"/>
    <n v="662.59"/>
    <s v="EDIA"/>
    <s v="C"/>
    <s v="Labor"/>
    <s v="OPC"/>
    <m/>
    <s v="BNL"/>
    <s v="R&amp;D"/>
    <s v="VAC"/>
    <x v="3"/>
    <s v="P.S018"/>
    <m/>
    <m/>
    <m/>
    <m/>
    <m/>
    <m/>
    <m/>
    <m/>
    <n v="198.78"/>
    <n v="463.82"/>
    <m/>
    <m/>
    <m/>
    <m/>
    <m/>
    <m/>
    <m/>
    <m/>
    <x v="0"/>
    <x v="0"/>
    <m/>
  </r>
  <r>
    <s v=""/>
    <s v=" RD_0306_4050"/>
    <s v="D1 - Screen Prototype - Automated flange cutting and welding - Design"/>
    <s v="6.02.03.04"/>
    <x v="0"/>
    <d v="2024-07-03T00:00:00"/>
    <d v="2024-07-31T00:00:00"/>
    <s v="rnavarrol"/>
    <s v="chetzel"/>
    <n v="2967.82"/>
    <s v="EDIA"/>
    <s v="C"/>
    <s v="Labor"/>
    <s v="OPC"/>
    <m/>
    <s v="BNL"/>
    <s v="R&amp;D"/>
    <s v="VAC"/>
    <x v="3"/>
    <m/>
    <m/>
    <m/>
    <m/>
    <m/>
    <m/>
    <m/>
    <m/>
    <n v="2967.82"/>
    <m/>
    <m/>
    <m/>
    <m/>
    <m/>
    <m/>
    <m/>
    <m/>
    <m/>
    <m/>
    <x v="0"/>
    <x v="0"/>
    <m/>
  </r>
  <r>
    <s v=""/>
    <s v=" RD_0306_4120"/>
    <s v="D1 - Screen Prototype - Automated flange cutting and welding - Procurement BNL Support"/>
    <s v="6.02.03.04"/>
    <x v="0"/>
    <d v="2025-03-19T00:00:00"/>
    <d v="2025-07-24T00:00:00"/>
    <s v="rnavarrol"/>
    <s v="chetzel"/>
    <n v="341.3"/>
    <s v="EDIA"/>
    <s v="C"/>
    <s v="Labor"/>
    <s v="OPC"/>
    <m/>
    <s v="BNL"/>
    <s v="R&amp;D"/>
    <s v="VAC"/>
    <x v="3"/>
    <s v="P.S018"/>
    <m/>
    <m/>
    <m/>
    <m/>
    <m/>
    <m/>
    <m/>
    <m/>
    <n v="341.3"/>
    <m/>
    <m/>
    <m/>
    <m/>
    <m/>
    <m/>
    <m/>
    <m/>
    <m/>
    <x v="0"/>
    <x v="0"/>
    <m/>
  </r>
  <r>
    <s v=""/>
    <s v=" RD_0306_4060"/>
    <s v="D1 - Screen Prototype - Automated flange cutting and welding - Engineering Review"/>
    <s v="6.02.03.04"/>
    <x v="0"/>
    <d v="2024-08-01T00:00:00"/>
    <d v="2024-08-16T00:00:00"/>
    <s v="rnavarrol"/>
    <s v="chetzel"/>
    <n v="329.76"/>
    <s v="EDIA"/>
    <s v="C"/>
    <s v="Labor"/>
    <s v="OPC"/>
    <m/>
    <s v="BNL"/>
    <s v="R&amp;D"/>
    <s v="VAC"/>
    <x v="3"/>
    <m/>
    <m/>
    <m/>
    <m/>
    <m/>
    <m/>
    <m/>
    <m/>
    <n v="329.76"/>
    <m/>
    <m/>
    <m/>
    <m/>
    <m/>
    <m/>
    <m/>
    <m/>
    <m/>
    <m/>
    <x v="0"/>
    <x v="0"/>
    <m/>
  </r>
  <r>
    <s v=""/>
    <s v=" RD_0306_4230"/>
    <s v="D1 - Screen Prototype - ACBS proto validate fab process to confirm RRR, SEY, UHV perf - Procurement BNL Support"/>
    <s v="6.02.03.04"/>
    <x v="0"/>
    <d v="2023-07-13T00:00:00"/>
    <d v="2023-11-20T00:00:00"/>
    <s v="rnavarrol"/>
    <s v="chetzel"/>
    <n v="12105.73"/>
    <s v="EDIA"/>
    <s v="C"/>
    <s v="Labor"/>
    <s v="OPC"/>
    <m/>
    <s v="BNL"/>
    <s v="R&amp;D"/>
    <s v="VAC"/>
    <x v="3"/>
    <s v="P.S007"/>
    <m/>
    <m/>
    <m/>
    <m/>
    <m/>
    <m/>
    <n v="7532.46"/>
    <n v="4573.28"/>
    <m/>
    <m/>
    <m/>
    <m/>
    <m/>
    <m/>
    <m/>
    <m/>
    <m/>
    <m/>
    <x v="0"/>
    <x v="0"/>
    <m/>
  </r>
  <r>
    <s v=""/>
    <s v=" RD_0306_4220"/>
    <s v="D1 - Screen Prototype - ACBS proto validate fab process to confirm RRR, SEY, UHV perf - Vendor Fabrication"/>
    <s v="6.02.03.04"/>
    <x v="0"/>
    <d v="2023-07-13T00:00:00"/>
    <d v="2023-11-20T00:00:00"/>
    <s v="rnavarrol"/>
    <s v="chetzel"/>
    <n v="138814.31"/>
    <s v="EDIA"/>
    <s v="C"/>
    <s v="Nonlabor"/>
    <s v="OPC"/>
    <m/>
    <s v="BNL"/>
    <s v="R&amp;D"/>
    <s v="VAC"/>
    <x v="3"/>
    <s v="P.S007"/>
    <m/>
    <m/>
    <m/>
    <m/>
    <m/>
    <m/>
    <n v="86373.35"/>
    <n v="52440.959999999999"/>
    <m/>
    <m/>
    <m/>
    <m/>
    <m/>
    <m/>
    <m/>
    <m/>
    <m/>
    <m/>
    <x v="0"/>
    <x v="0"/>
    <m/>
  </r>
  <r>
    <s v=""/>
    <s v=" RD_0306_4160"/>
    <s v="D1 - Screen Prototype - ACBS proto validate fab process to confirm RRR, SEY, UHV perf - Design"/>
    <s v="6.02.03.04"/>
    <x v="0"/>
    <d v="2022-10-03T00:00:00"/>
    <d v="2022-11-15T00:00:00"/>
    <s v="rnavarrol"/>
    <s v="chetzel"/>
    <n v="53844.56"/>
    <s v="EDIA"/>
    <s v="C"/>
    <s v="Labor"/>
    <s v="OPC"/>
    <m/>
    <s v="BNL"/>
    <s v="R&amp;D"/>
    <s v="VAC"/>
    <x v="3"/>
    <s v="P.S007"/>
    <m/>
    <m/>
    <m/>
    <m/>
    <m/>
    <m/>
    <n v="53844.56"/>
    <m/>
    <m/>
    <m/>
    <m/>
    <m/>
    <m/>
    <m/>
    <m/>
    <m/>
    <m/>
    <m/>
    <x v="0"/>
    <x v="0"/>
    <m/>
  </r>
  <r>
    <s v=""/>
    <s v=" RD_0306_4160"/>
    <s v="D1 - Screen Prototype - ACBS proto validate fab process to confirm RRR, SEY, UHV perf - Design"/>
    <s v="6.02.03.04"/>
    <x v="0"/>
    <d v="2022-10-03T00:00:00"/>
    <d v="2022-11-15T00:00:00"/>
    <s v="rnavarrol"/>
    <s v="chetzel"/>
    <n v="14972.91"/>
    <s v="EDIA"/>
    <s v="C"/>
    <s v="Labor"/>
    <s v="OPC"/>
    <m/>
    <s v="BNL"/>
    <s v="R&amp;D"/>
    <s v="VAC"/>
    <x v="3"/>
    <s v="P.S007"/>
    <m/>
    <m/>
    <m/>
    <m/>
    <m/>
    <m/>
    <n v="14972.91"/>
    <m/>
    <m/>
    <m/>
    <m/>
    <m/>
    <m/>
    <m/>
    <m/>
    <m/>
    <m/>
    <m/>
    <x v="0"/>
    <x v="0"/>
    <m/>
  </r>
  <r>
    <s v=""/>
    <s v=" RD_0306_4160"/>
    <s v="D1 - Screen Prototype - ACBS proto validate fab process to confirm RRR, SEY, UHV perf - Design"/>
    <s v="6.02.03.04"/>
    <x v="0"/>
    <d v="2022-10-03T00:00:00"/>
    <d v="2022-11-15T00:00:00"/>
    <s v="rnavarrol"/>
    <s v="chetzel"/>
    <n v="1811.24"/>
    <s v="EDIA"/>
    <s v="C"/>
    <s v="Labor"/>
    <s v="OPC"/>
    <m/>
    <s v="BNL"/>
    <s v="R&amp;D"/>
    <s v="VAC"/>
    <x v="3"/>
    <s v="P.S007"/>
    <m/>
    <m/>
    <m/>
    <m/>
    <m/>
    <m/>
    <n v="1811.24"/>
    <m/>
    <m/>
    <m/>
    <m/>
    <m/>
    <m/>
    <m/>
    <m/>
    <m/>
    <m/>
    <m/>
    <x v="0"/>
    <x v="0"/>
    <m/>
  </r>
  <r>
    <s v=""/>
    <s v=" RD_0306_4170"/>
    <s v="D1 - Screen Prototype - ACBS proto validate fab process to confirm RRR, SEY, UHV perf - Engineering Review"/>
    <s v="6.02.03.04"/>
    <x v="0"/>
    <d v="2022-11-16T00:00:00"/>
    <d v="2022-12-15T00:00:00"/>
    <s v="rnavarrol"/>
    <s v="chetzel"/>
    <n v="3982.59"/>
    <s v="EDIA"/>
    <s v="C"/>
    <s v="Labor"/>
    <s v="OPC"/>
    <m/>
    <s v="BNL"/>
    <s v="R&amp;D"/>
    <s v="VAC"/>
    <x v="3"/>
    <s v="P.S007"/>
    <m/>
    <m/>
    <m/>
    <m/>
    <m/>
    <m/>
    <n v="3982.59"/>
    <m/>
    <m/>
    <m/>
    <m/>
    <m/>
    <m/>
    <m/>
    <m/>
    <m/>
    <m/>
    <m/>
    <x v="0"/>
    <x v="0"/>
    <m/>
  </r>
  <r>
    <s v=""/>
    <s v=" RD_0306_4170"/>
    <s v="D1 - Screen Prototype - ACBS proto validate fab process to confirm RRR, SEY, UHV perf - Engineering Review"/>
    <s v="6.02.03.04"/>
    <x v="0"/>
    <d v="2022-11-16T00:00:00"/>
    <d v="2022-12-15T00:00:00"/>
    <s v="rnavarrol"/>
    <s v="chetzel"/>
    <n v="1207.49"/>
    <s v="EDIA"/>
    <s v="C"/>
    <s v="Labor"/>
    <s v="OPC"/>
    <m/>
    <s v="BNL"/>
    <s v="R&amp;D"/>
    <s v="VAC"/>
    <x v="3"/>
    <s v="P.S007"/>
    <m/>
    <m/>
    <m/>
    <m/>
    <m/>
    <m/>
    <n v="1207.49"/>
    <m/>
    <m/>
    <m/>
    <m/>
    <m/>
    <m/>
    <m/>
    <m/>
    <m/>
    <m/>
    <m/>
    <x v="0"/>
    <x v="0"/>
    <m/>
  </r>
  <r>
    <s v=""/>
    <s v=" RD_0306_4170"/>
    <s v="D1 - Screen Prototype - ACBS proto validate fab process to confirm RRR, SEY, UHV perf - Engineering Review"/>
    <s v="6.02.03.04"/>
    <x v="0"/>
    <d v="2022-11-16T00:00:00"/>
    <d v="2022-12-15T00:00:00"/>
    <s v="rnavarrol"/>
    <s v="chetzel"/>
    <n v="603.75"/>
    <s v="EDIA"/>
    <s v="C"/>
    <s v="Labor"/>
    <s v="OPC"/>
    <m/>
    <s v="BNL"/>
    <s v="R&amp;D"/>
    <s v="VAC"/>
    <x v="3"/>
    <s v="P.S007"/>
    <m/>
    <m/>
    <m/>
    <m/>
    <m/>
    <m/>
    <n v="603.75"/>
    <m/>
    <m/>
    <m/>
    <m/>
    <m/>
    <m/>
    <m/>
    <m/>
    <m/>
    <m/>
    <m/>
    <x v="0"/>
    <x v="0"/>
    <m/>
  </r>
  <r>
    <s v=""/>
    <s v=" RD_0306_4180"/>
    <s v="D1 - Screen Prototype - ACBS proto validate fab process to confirm RRR, SEY, UHV perf - Preparation of SOW / PO"/>
    <s v="6.02.03.04"/>
    <x v="0"/>
    <d v="2022-12-16T00:00:00"/>
    <d v="2023-01-31T00:00:00"/>
    <s v="rnavarrol"/>
    <s v="chetzel"/>
    <n v="3982.59"/>
    <s v="EDIA"/>
    <s v="C"/>
    <s v="Labor"/>
    <s v="OPC"/>
    <m/>
    <s v="BNL"/>
    <s v="R&amp;D"/>
    <s v="VAC"/>
    <x v="3"/>
    <s v="P.S007"/>
    <m/>
    <m/>
    <m/>
    <m/>
    <m/>
    <m/>
    <n v="3982.59"/>
    <m/>
    <m/>
    <m/>
    <m/>
    <m/>
    <m/>
    <m/>
    <m/>
    <m/>
    <m/>
    <m/>
    <x v="0"/>
    <x v="0"/>
    <m/>
  </r>
  <r>
    <s v=""/>
    <s v=" RD_0306_4250"/>
    <s v="D1 - Screen Prototype - ACBS proto validate fab process to confirm RRR, SEY, UHV perf - Assembly"/>
    <s v="6.02.03.04"/>
    <x v="0"/>
    <d v="2023-11-21T00:00:00"/>
    <d v="2023-12-20T00:00:00"/>
    <s v="rnavarrol"/>
    <s v="chetzel"/>
    <n v="6595.16"/>
    <s v="EDIA"/>
    <s v="C"/>
    <s v="Labor"/>
    <s v="OPC"/>
    <m/>
    <s v="BNL"/>
    <s v="R&amp;D"/>
    <s v="VAC"/>
    <x v="3"/>
    <m/>
    <m/>
    <m/>
    <m/>
    <m/>
    <m/>
    <m/>
    <m/>
    <n v="6595.16"/>
    <m/>
    <m/>
    <m/>
    <m/>
    <m/>
    <m/>
    <m/>
    <m/>
    <m/>
    <m/>
    <x v="0"/>
    <x v="0"/>
    <m/>
  </r>
  <r>
    <s v=""/>
    <s v=" RD_0306_4250"/>
    <s v="D1 - Screen Prototype - ACBS proto validate fab process to confirm RRR, SEY, UHV perf - Assembly"/>
    <s v="6.02.03.04"/>
    <x v="0"/>
    <d v="2023-11-21T00:00:00"/>
    <d v="2023-12-20T00:00:00"/>
    <s v="rnavarrol"/>
    <s v="chetzel"/>
    <n v="624.88"/>
    <s v="EDIA"/>
    <s v="C"/>
    <s v="Labor"/>
    <s v="OPC"/>
    <m/>
    <s v="BNL"/>
    <s v="R&amp;D"/>
    <s v="VAC"/>
    <x v="3"/>
    <m/>
    <m/>
    <m/>
    <m/>
    <m/>
    <m/>
    <m/>
    <m/>
    <n v="624.88"/>
    <m/>
    <m/>
    <m/>
    <m/>
    <m/>
    <m/>
    <m/>
    <m/>
    <m/>
    <m/>
    <x v="0"/>
    <x v="0"/>
    <m/>
  </r>
  <r>
    <s v=""/>
    <s v=" RD_0306_4250"/>
    <s v="D1 - Screen Prototype - ACBS proto validate fab process to confirm RRR, SEY, UHV perf - Assembly"/>
    <s v="6.02.03.04"/>
    <x v="0"/>
    <d v="2023-11-21T00:00:00"/>
    <d v="2023-12-20T00:00:00"/>
    <s v="rnavarrol"/>
    <s v="chetzel"/>
    <n v="8698.4699999999993"/>
    <s v="EDIA"/>
    <s v="C"/>
    <s v="Labor"/>
    <s v="OPC"/>
    <m/>
    <s v="BNL"/>
    <s v="R&amp;D"/>
    <s v="VAC"/>
    <x v="3"/>
    <m/>
    <m/>
    <m/>
    <m/>
    <m/>
    <m/>
    <m/>
    <m/>
    <n v="8698.4699999999993"/>
    <m/>
    <m/>
    <m/>
    <m/>
    <m/>
    <m/>
    <m/>
    <m/>
    <m/>
    <m/>
    <x v="0"/>
    <x v="0"/>
    <m/>
  </r>
  <r>
    <s v=""/>
    <s v=" RD_0306_4260"/>
    <s v="D1 - Screen Prototype - ACBS proto validate fab process to confirm RRR, SEY, UHV perf - Test"/>
    <s v="6.02.03.04"/>
    <x v="0"/>
    <d v="2023-12-21T00:00:00"/>
    <d v="2024-04-30T00:00:00"/>
    <s v="rnavarrol"/>
    <s v="chetzel"/>
    <n v="12365.93"/>
    <s v="EDIA"/>
    <s v="C"/>
    <s v="Labor"/>
    <s v="OPC"/>
    <m/>
    <s v="BNL"/>
    <s v="R&amp;D"/>
    <s v="VAC"/>
    <x v="3"/>
    <m/>
    <m/>
    <m/>
    <m/>
    <m/>
    <m/>
    <m/>
    <m/>
    <n v="12365.93"/>
    <m/>
    <m/>
    <m/>
    <m/>
    <m/>
    <m/>
    <m/>
    <m/>
    <m/>
    <m/>
    <x v="0"/>
    <x v="0"/>
    <m/>
  </r>
  <r>
    <s v=""/>
    <s v=" RD_0306_4260"/>
    <s v="D1 - Screen Prototype - ACBS proto validate fab process to confirm RRR, SEY, UHV perf - Test"/>
    <s v="6.02.03.04"/>
    <x v="0"/>
    <d v="2023-12-21T00:00:00"/>
    <d v="2024-04-30T00:00:00"/>
    <s v="rnavarrol"/>
    <s v="chetzel"/>
    <n v="91877.61"/>
    <s v="EDIA"/>
    <s v="C"/>
    <s v="Labor"/>
    <s v="OPC"/>
    <m/>
    <s v="BNL"/>
    <s v="R&amp;D"/>
    <s v="VAC"/>
    <x v="3"/>
    <m/>
    <m/>
    <m/>
    <m/>
    <m/>
    <m/>
    <m/>
    <m/>
    <n v="91877.61"/>
    <m/>
    <m/>
    <m/>
    <m/>
    <m/>
    <m/>
    <m/>
    <m/>
    <m/>
    <m/>
    <x v="0"/>
    <x v="0"/>
    <m/>
  </r>
  <r>
    <s v=""/>
    <s v=" RD_0306_4260"/>
    <s v="D1 - Screen Prototype - ACBS proto validate fab process to confirm RRR, SEY, UHV perf - Test"/>
    <s v="6.02.03.04"/>
    <x v="0"/>
    <d v="2023-12-21T00:00:00"/>
    <d v="2024-04-30T00:00:00"/>
    <s v="rnavarrol"/>
    <s v="chetzel"/>
    <n v="3499.31"/>
    <s v="EDIA"/>
    <s v="C"/>
    <s v="Labor"/>
    <s v="OPC"/>
    <m/>
    <s v="BNL"/>
    <s v="R&amp;D"/>
    <s v="VAC"/>
    <x v="3"/>
    <m/>
    <m/>
    <m/>
    <m/>
    <m/>
    <m/>
    <m/>
    <m/>
    <n v="3499.31"/>
    <m/>
    <m/>
    <m/>
    <m/>
    <m/>
    <m/>
    <m/>
    <m/>
    <m/>
    <m/>
    <x v="0"/>
    <x v="0"/>
    <m/>
  </r>
  <r>
    <s v=""/>
    <s v=" RD_0306_4260"/>
    <s v="D1 - Screen Prototype - ACBS proto validate fab process to confirm RRR, SEY, UHV perf - Test"/>
    <s v="6.02.03.04"/>
    <x v="0"/>
    <d v="2023-12-21T00:00:00"/>
    <d v="2024-04-30T00:00:00"/>
    <s v="rnavarrol"/>
    <s v="chetzel"/>
    <n v="624.88"/>
    <s v="EDIA"/>
    <s v="C"/>
    <s v="Labor"/>
    <s v="OPC"/>
    <m/>
    <s v="BNL"/>
    <s v="R&amp;D"/>
    <s v="VAC"/>
    <x v="3"/>
    <m/>
    <m/>
    <m/>
    <m/>
    <m/>
    <m/>
    <m/>
    <m/>
    <n v="624.88"/>
    <m/>
    <m/>
    <m/>
    <m/>
    <m/>
    <m/>
    <m/>
    <m/>
    <m/>
    <m/>
    <x v="0"/>
    <x v="0"/>
    <m/>
  </r>
  <r>
    <s v=""/>
    <s v=" RD_0306_4160"/>
    <s v="D1 - Screen Prototype - ACBS proto validate fab process to confirm RRR, SEY, UHV perf - Design"/>
    <s v="6.02.03.04"/>
    <x v="0"/>
    <d v="2022-10-03T00:00:00"/>
    <d v="2022-11-15T00:00:00"/>
    <s v="rnavarrol"/>
    <s v="chetzel"/>
    <n v="3186.07"/>
    <s v="EDIA"/>
    <s v="C"/>
    <s v="Labor"/>
    <s v="OPC"/>
    <m/>
    <s v="BNL"/>
    <s v="R&amp;D"/>
    <s v="VAC"/>
    <x v="3"/>
    <s v="P.S007"/>
    <m/>
    <m/>
    <m/>
    <m/>
    <m/>
    <m/>
    <n v="3186.07"/>
    <m/>
    <m/>
    <m/>
    <m/>
    <m/>
    <m/>
    <m/>
    <m/>
    <m/>
    <m/>
    <m/>
    <x v="0"/>
    <x v="0"/>
    <m/>
  </r>
  <r>
    <s v=""/>
    <s v=" RD_0306_4230"/>
    <s v="D1 - Screen Prototype - ACBS proto validate fab process to confirm RRR, SEY, UHV perf - Procurement BNL Support"/>
    <s v="6.02.03.04"/>
    <x v="0"/>
    <d v="2023-07-13T00:00:00"/>
    <d v="2023-11-20T00:00:00"/>
    <s v="rnavarrol"/>
    <s v="chetzel"/>
    <n v="1614.1"/>
    <s v="EDIA"/>
    <s v="C"/>
    <s v="Labor"/>
    <s v="OPC"/>
    <m/>
    <s v="BNL"/>
    <s v="R&amp;D"/>
    <s v="VAC"/>
    <x v="3"/>
    <s v="P.S007"/>
    <m/>
    <m/>
    <m/>
    <m/>
    <m/>
    <m/>
    <n v="1004.33"/>
    <n v="609.77"/>
    <m/>
    <m/>
    <m/>
    <m/>
    <m/>
    <m/>
    <m/>
    <m/>
    <m/>
    <m/>
    <x v="0"/>
    <x v="0"/>
    <m/>
  </r>
  <r>
    <s v=""/>
    <s v=" RD_0306_4170"/>
    <s v="D1 - Screen Prototype - ACBS proto validate fab process to confirm RRR, SEY, UHV perf - Engineering Review"/>
    <s v="6.02.03.04"/>
    <x v="0"/>
    <d v="2022-11-16T00:00:00"/>
    <d v="2022-12-15T00:00:00"/>
    <s v="rnavarrol"/>
    <s v="chetzel"/>
    <n v="796.52"/>
    <s v="EDIA"/>
    <s v="C"/>
    <s v="Labor"/>
    <s v="OPC"/>
    <m/>
    <s v="BNL"/>
    <s v="R&amp;D"/>
    <s v="VAC"/>
    <x v="3"/>
    <s v="P.S007"/>
    <m/>
    <m/>
    <m/>
    <m/>
    <m/>
    <m/>
    <n v="796.52"/>
    <m/>
    <m/>
    <m/>
    <m/>
    <m/>
    <m/>
    <m/>
    <m/>
    <m/>
    <m/>
    <m/>
    <x v="0"/>
    <x v="0"/>
    <m/>
  </r>
  <r>
    <s v=""/>
    <s v=" RD_0306_4340"/>
    <s v="D1 - Screen Prototype - Cold Mass Interconnect (CMI) survey - Procurement BNL Support"/>
    <s v="6.02.03.04"/>
    <x v="0"/>
    <d v="2023-07-13T00:00:00"/>
    <d v="2023-08-23T00:00:00"/>
    <s v="rnavarrol"/>
    <s v="chetzel"/>
    <n v="3982.59"/>
    <s v="EDIA"/>
    <s v="C"/>
    <s v="Labor"/>
    <s v="OPC"/>
    <m/>
    <s v="BNL"/>
    <s v="R&amp;D"/>
    <s v="VAC"/>
    <x v="3"/>
    <s v="P.S044"/>
    <m/>
    <m/>
    <m/>
    <m/>
    <m/>
    <m/>
    <n v="3982.59"/>
    <m/>
    <m/>
    <m/>
    <m/>
    <m/>
    <m/>
    <m/>
    <m/>
    <m/>
    <m/>
    <m/>
    <x v="0"/>
    <x v="0"/>
    <m/>
  </r>
  <r>
    <s v=""/>
    <s v=" RD_0306_4330"/>
    <s v="D1 - Screen Prototype - Cold Mass Interconnect (CMI) survey - Vendor Fabrication"/>
    <s v="6.02.03.04"/>
    <x v="0"/>
    <d v="2023-07-13T00:00:00"/>
    <d v="2023-08-23T00:00:00"/>
    <s v="rnavarrol"/>
    <s v="chetzel"/>
    <n v="52326.45"/>
    <s v="EDIA"/>
    <s v="C"/>
    <s v="Nonlabor"/>
    <s v="OPC"/>
    <m/>
    <s v="BNL"/>
    <s v="R&amp;D"/>
    <s v="VAC"/>
    <x v="3"/>
    <s v="P.S044"/>
    <m/>
    <m/>
    <m/>
    <m/>
    <m/>
    <m/>
    <n v="52326.45"/>
    <m/>
    <m/>
    <m/>
    <m/>
    <m/>
    <m/>
    <m/>
    <m/>
    <m/>
    <m/>
    <m/>
    <x v="0"/>
    <x v="0"/>
    <m/>
  </r>
  <r>
    <s v=""/>
    <s v=" RD_0306_4270"/>
    <s v="D1 - Screen Prototype - Cold Mass Interconnect (CMI) survey - research and identify vendors"/>
    <s v="6.02.03.04"/>
    <x v="0"/>
    <d v="2022-10-03T00:00:00"/>
    <d v="2022-11-15T00:00:00"/>
    <s v="rnavarrol"/>
    <s v="chetzel"/>
    <n v="15930.34"/>
    <s v="EDIA"/>
    <s v="C"/>
    <s v="Labor"/>
    <s v="OPC"/>
    <m/>
    <s v="BNL"/>
    <s v="R&amp;D"/>
    <s v="VAC"/>
    <x v="3"/>
    <m/>
    <m/>
    <m/>
    <m/>
    <m/>
    <m/>
    <m/>
    <n v="15930.34"/>
    <m/>
    <m/>
    <m/>
    <m/>
    <m/>
    <m/>
    <m/>
    <m/>
    <m/>
    <m/>
    <m/>
    <x v="0"/>
    <x v="0"/>
    <m/>
  </r>
  <r>
    <s v=""/>
    <s v=" RD_0306_4280"/>
    <s v="D1 - Screen Prototype - Cold Mass Interconnect (CMI) survey - work with vendor to develop test/measurement plan"/>
    <s v="6.02.03.04"/>
    <x v="0"/>
    <d v="2022-11-16T00:00:00"/>
    <d v="2022-12-15T00:00:00"/>
    <s v="rnavarrol"/>
    <s v="chetzel"/>
    <n v="15930.34"/>
    <s v="EDIA"/>
    <s v="C"/>
    <s v="Labor"/>
    <s v="OPC"/>
    <m/>
    <s v="BNL"/>
    <s v="R&amp;D"/>
    <s v="VAC"/>
    <x v="3"/>
    <m/>
    <m/>
    <m/>
    <m/>
    <m/>
    <m/>
    <m/>
    <n v="15930.34"/>
    <m/>
    <m/>
    <m/>
    <m/>
    <m/>
    <m/>
    <m/>
    <m/>
    <m/>
    <m/>
    <m/>
    <x v="0"/>
    <x v="0"/>
    <m/>
  </r>
  <r>
    <s v=""/>
    <s v=" RD_0306_4290"/>
    <s v="D1 - Screen Prototype - Cold Mass Interconnect (CMI) survey - Preparation of SOW / PO"/>
    <s v="6.02.03.04"/>
    <x v="0"/>
    <d v="2022-12-16T00:00:00"/>
    <d v="2023-01-31T00:00:00"/>
    <s v="rnavarrol"/>
    <s v="chetzel"/>
    <n v="1593.03"/>
    <s v="EDIA"/>
    <s v="C"/>
    <s v="Labor"/>
    <s v="OPC"/>
    <m/>
    <s v="BNL"/>
    <s v="R&amp;D"/>
    <s v="VAC"/>
    <x v="3"/>
    <m/>
    <m/>
    <m/>
    <m/>
    <m/>
    <m/>
    <m/>
    <n v="1593.03"/>
    <m/>
    <m/>
    <m/>
    <m/>
    <m/>
    <m/>
    <m/>
    <m/>
    <m/>
    <m/>
    <m/>
    <x v="0"/>
    <x v="0"/>
    <m/>
  </r>
  <r>
    <s v=""/>
    <s v=" RD_0306_4360"/>
    <s v="D1 - Screen Prototype - Cold Mass Interconnect (CMI) survey - Perform Scanning"/>
    <s v="6.02.03.04"/>
    <x v="0"/>
    <d v="2023-08-24T00:00:00"/>
    <d v="2023-09-21T00:00:00"/>
    <s v="rnavarrol"/>
    <s v="chetzel"/>
    <n v="3186.07"/>
    <s v="EDIA"/>
    <s v="C"/>
    <s v="Labor"/>
    <s v="OPC"/>
    <m/>
    <s v="BNL"/>
    <s v="R&amp;D"/>
    <s v="VAC"/>
    <x v="3"/>
    <s v="P.S044"/>
    <m/>
    <m/>
    <m/>
    <m/>
    <m/>
    <m/>
    <n v="3186.07"/>
    <m/>
    <m/>
    <m/>
    <m/>
    <m/>
    <m/>
    <m/>
    <m/>
    <m/>
    <m/>
    <m/>
    <x v="0"/>
    <x v="0"/>
    <m/>
  </r>
  <r>
    <s v=""/>
    <s v=" RD_0306_4370"/>
    <s v="D1 - Screen Prototype - Cold Mass Interconnect (CMI) survey - Evaluate Resulting Dimensional Data"/>
    <s v="6.02.03.04"/>
    <x v="0"/>
    <d v="2023-09-22T00:00:00"/>
    <d v="2023-11-03T00:00:00"/>
    <s v="rnavarrol"/>
    <s v="chetzel"/>
    <n v="9825.84"/>
    <s v="EDIA"/>
    <s v="C"/>
    <s v="Labor"/>
    <s v="OPC"/>
    <m/>
    <s v="BNL"/>
    <s v="R&amp;D"/>
    <s v="VAC"/>
    <x v="3"/>
    <s v="P.S044"/>
    <m/>
    <m/>
    <m/>
    <m/>
    <m/>
    <m/>
    <n v="1965.17"/>
    <n v="7860.67"/>
    <m/>
    <m/>
    <m/>
    <m/>
    <m/>
    <m/>
    <m/>
    <m/>
    <m/>
    <m/>
    <x v="0"/>
    <x v="0"/>
    <m/>
  </r>
  <r>
    <s v=""/>
    <s v=" RD_0306_4370"/>
    <s v="D1 - Screen Prototype - Cold Mass Interconnect (CMI) survey - Evaluate Resulting Dimensional Data"/>
    <s v="6.02.03.04"/>
    <x v="0"/>
    <d v="2023-09-22T00:00:00"/>
    <d v="2023-11-03T00:00:00"/>
    <s v="rnavarrol"/>
    <s v="chetzel"/>
    <n v="4965.21"/>
    <s v="EDIA"/>
    <s v="C"/>
    <s v="Labor"/>
    <s v="OPC"/>
    <m/>
    <s v="BNL"/>
    <s v="R&amp;D"/>
    <s v="VAC"/>
    <x v="3"/>
    <s v="P.S044"/>
    <m/>
    <m/>
    <m/>
    <m/>
    <m/>
    <m/>
    <n v="993.04"/>
    <n v="3972.17"/>
    <m/>
    <m/>
    <m/>
    <m/>
    <m/>
    <m/>
    <m/>
    <m/>
    <m/>
    <m/>
    <x v="0"/>
    <x v="0"/>
    <m/>
  </r>
  <r>
    <s v=""/>
    <s v=" EJ_0201_2140"/>
    <s v="RCS Quad - Vendor II - First Article - Fabrication"/>
    <s v="6.03.02.01.01"/>
    <x v="1"/>
    <d v="2024-09-27T00:00:00"/>
    <d v="2025-07-17T00:00:00"/>
    <s v="jtolle"/>
    <s v="hwitte"/>
    <n v="160494.03"/>
    <s v="CON"/>
    <s v="C"/>
    <s v="Nonlabor"/>
    <s v="TEC"/>
    <s v="CD-3A"/>
    <s v="BNL"/>
    <s v="Const.Fabricate"/>
    <s v="NC_MAG"/>
    <x v="9"/>
    <s v="D.APP42.C"/>
    <s v="APP00047"/>
    <m/>
    <m/>
    <m/>
    <m/>
    <m/>
    <m/>
    <n v="1604.94"/>
    <n v="158889.09"/>
    <m/>
    <m/>
    <m/>
    <m/>
    <m/>
    <m/>
    <m/>
    <m/>
    <m/>
    <x v="0"/>
    <x v="0"/>
    <m/>
  </r>
  <r>
    <s v=""/>
    <s v=" E08_14990"/>
    <s v="SRF Q.A. and Pansophy FY22 - (RF Systems)"/>
    <s v="6.08.01.01.02"/>
    <x v="0"/>
    <d v="2022-04-01T00:00:00"/>
    <d v="2022-09-30T00:00:00"/>
    <s v="pkessler"/>
    <s v="edaly"/>
    <n v="0"/>
    <m/>
    <s v="A"/>
    <s v="Labor"/>
    <s v="TEC"/>
    <m/>
    <s v="JLAB"/>
    <s v="PED"/>
    <s v="RF"/>
    <x v="0"/>
    <m/>
    <m/>
    <m/>
    <m/>
    <m/>
    <m/>
    <m/>
    <m/>
    <m/>
    <m/>
    <m/>
    <m/>
    <m/>
    <m/>
    <m/>
    <m/>
    <m/>
    <m/>
    <m/>
    <x v="0"/>
    <x v="0"/>
    <m/>
  </r>
  <r>
    <s v=""/>
    <s v=" E08_15000"/>
    <s v="SRF Q.A. and Pansophy FY23 - (RF Systems)"/>
    <s v="6.08.01.01.02"/>
    <x v="0"/>
    <d v="2022-10-03T00:00:00"/>
    <d v="2023-09-29T00:00:00"/>
    <s v="pkessler"/>
    <s v="edaly"/>
    <n v="126516.25"/>
    <m/>
    <s v="A"/>
    <s v="Labor"/>
    <s v="TEC"/>
    <m/>
    <s v="JLAB"/>
    <s v="PED"/>
    <s v="RF"/>
    <x v="0"/>
    <m/>
    <m/>
    <m/>
    <m/>
    <m/>
    <m/>
    <m/>
    <n v="126516.25"/>
    <m/>
    <m/>
    <m/>
    <m/>
    <m/>
    <m/>
    <m/>
    <m/>
    <m/>
    <m/>
    <m/>
    <x v="0"/>
    <x v="0"/>
    <m/>
  </r>
  <r>
    <s v=""/>
    <s v=" E08_15010"/>
    <s v="SRF Q.A. and Pansophy FY24 - (RF Systems)"/>
    <s v="6.08.01.01.02"/>
    <x v="0"/>
    <d v="2023-10-02T00:00:00"/>
    <d v="2024-09-30T00:00:00"/>
    <s v="pkessler"/>
    <s v="edaly"/>
    <n v="130311.73"/>
    <m/>
    <s v="A"/>
    <s v="Labor"/>
    <s v="TEC"/>
    <m/>
    <s v="JLAB"/>
    <s v="PED"/>
    <s v="RF"/>
    <x v="0"/>
    <m/>
    <m/>
    <m/>
    <m/>
    <m/>
    <m/>
    <m/>
    <m/>
    <n v="130311.73"/>
    <m/>
    <m/>
    <m/>
    <m/>
    <m/>
    <m/>
    <m/>
    <m/>
    <m/>
    <m/>
    <x v="0"/>
    <x v="0"/>
    <m/>
  </r>
  <r>
    <s v=""/>
    <s v=" E08_15020"/>
    <s v="SRF Q.A. and Pansophy FY25 - (RF Systems)"/>
    <s v="6.08.01.01.02"/>
    <x v="0"/>
    <d v="2024-10-01T00:00:00"/>
    <d v="2025-09-30T00:00:00"/>
    <s v="pkessler"/>
    <s v="edaly"/>
    <n v="268442.17"/>
    <m/>
    <s v="A"/>
    <s v="Labor"/>
    <s v="TEC"/>
    <m/>
    <s v="JLAB"/>
    <s v="Const"/>
    <s v="RF"/>
    <x v="0"/>
    <m/>
    <m/>
    <m/>
    <m/>
    <m/>
    <m/>
    <m/>
    <m/>
    <m/>
    <n v="268442.17"/>
    <m/>
    <m/>
    <m/>
    <m/>
    <m/>
    <m/>
    <m/>
    <m/>
    <m/>
    <x v="0"/>
    <x v="0"/>
    <m/>
  </r>
  <r>
    <s v=""/>
    <s v=" E08_15030"/>
    <s v="SRF Q.A. and Pansophy FY26 - (RF Systems)"/>
    <s v="6.08.01.01.02"/>
    <x v="0"/>
    <d v="2025-10-01T00:00:00"/>
    <d v="2026-09-30T00:00:00"/>
    <s v="pkessler"/>
    <s v="edaly"/>
    <n v="276495.44"/>
    <m/>
    <s v="A"/>
    <s v="Labor"/>
    <s v="TEC"/>
    <m/>
    <s v="JLAB"/>
    <s v="Const"/>
    <s v="RF"/>
    <x v="0"/>
    <m/>
    <m/>
    <m/>
    <m/>
    <m/>
    <m/>
    <m/>
    <m/>
    <m/>
    <m/>
    <n v="276495.44"/>
    <m/>
    <m/>
    <m/>
    <m/>
    <m/>
    <m/>
    <m/>
    <m/>
    <x v="0"/>
    <x v="0"/>
    <m/>
  </r>
  <r>
    <s v=""/>
    <s v=" E08_15040"/>
    <s v="SRF Q.A. and Pansophy FY27 - (RF Systems)"/>
    <s v="6.08.01.01.02"/>
    <x v="0"/>
    <d v="2026-10-01T00:00:00"/>
    <d v="2027-09-30T00:00:00"/>
    <s v="pkessler"/>
    <s v="edaly"/>
    <n v="284790.3"/>
    <m/>
    <s v="A"/>
    <s v="Labor"/>
    <s v="TEC"/>
    <m/>
    <s v="JLAB"/>
    <s v="Const"/>
    <s v="RF"/>
    <x v="0"/>
    <m/>
    <m/>
    <m/>
    <m/>
    <m/>
    <m/>
    <m/>
    <m/>
    <m/>
    <m/>
    <m/>
    <n v="284790.3"/>
    <m/>
    <m/>
    <m/>
    <m/>
    <m/>
    <m/>
    <m/>
    <x v="0"/>
    <x v="0"/>
    <m/>
  </r>
  <r>
    <s v=""/>
    <s v=" E08_15050"/>
    <s v="SRF Q.A. and Pansophy FY28 - (RF Systems)"/>
    <s v="6.08.01.01.02"/>
    <x v="0"/>
    <d v="2027-10-01T00:00:00"/>
    <d v="2028-09-29T00:00:00"/>
    <s v="pkessler"/>
    <s v="edaly"/>
    <n v="293334.01"/>
    <m/>
    <s v="A"/>
    <s v="Labor"/>
    <s v="TEC"/>
    <m/>
    <s v="JLAB"/>
    <s v="Const"/>
    <s v="RF"/>
    <x v="0"/>
    <m/>
    <m/>
    <m/>
    <m/>
    <m/>
    <m/>
    <m/>
    <m/>
    <m/>
    <m/>
    <m/>
    <m/>
    <n v="293334.01"/>
    <m/>
    <m/>
    <m/>
    <m/>
    <m/>
    <m/>
    <x v="0"/>
    <x v="0"/>
    <m/>
  </r>
  <r>
    <s v=""/>
    <s v=" E08_15060"/>
    <s v="SRF Q.A. and Pansophy FY29 - (RF Systems)"/>
    <s v="6.08.01.01.02"/>
    <x v="0"/>
    <d v="2028-10-02T00:00:00"/>
    <d v="2029-09-28T00:00:00"/>
    <s v="pkessler"/>
    <s v="edaly"/>
    <n v="226600.52"/>
    <m/>
    <s v="A"/>
    <s v="Labor"/>
    <s v="TEC"/>
    <m/>
    <s v="JLAB"/>
    <s v="Const"/>
    <s v="RF"/>
    <x v="0"/>
    <m/>
    <m/>
    <m/>
    <m/>
    <m/>
    <m/>
    <m/>
    <m/>
    <m/>
    <m/>
    <m/>
    <m/>
    <m/>
    <n v="226600.52"/>
    <m/>
    <m/>
    <m/>
    <m/>
    <m/>
    <x v="0"/>
    <x v="0"/>
    <m/>
  </r>
  <r>
    <s v=""/>
    <s v=" E08_21730"/>
    <s v="Perform Cavity BARE Qualification of first article cavities (591 1-Cell 1st Art)"/>
    <s v="6.08.03.02.01.03"/>
    <x v="1"/>
    <d v="2025-08-05T00:00:00"/>
    <d v="2025-09-09T00:00:00"/>
    <s v="pkessler"/>
    <s v="Matalevich"/>
    <n v="1220.19"/>
    <m/>
    <s v="C"/>
    <s v="Labor"/>
    <s v="TEC"/>
    <s v="CD-3A"/>
    <s v="JLAB"/>
    <s v="Const.Test"/>
    <s v="RF"/>
    <x v="8"/>
    <s v="P.S148"/>
    <m/>
    <m/>
    <m/>
    <m/>
    <m/>
    <m/>
    <m/>
    <m/>
    <n v="1220.19"/>
    <m/>
    <m/>
    <m/>
    <m/>
    <m/>
    <m/>
    <m/>
    <m/>
    <m/>
    <x v="0"/>
    <x v="0"/>
    <m/>
  </r>
  <r>
    <s v=""/>
    <s v=" E08_21770"/>
    <s v="Perform Cavity Dressed Qualification of first article cavities (591 1-Cell 1st Art)"/>
    <s v="6.08.03.02.01.03"/>
    <x v="1"/>
    <d v="2025-10-01T00:00:00"/>
    <d v="2025-11-05T00:00:00"/>
    <s v="pkessler"/>
    <s v="Matalevich"/>
    <n v="2670.69"/>
    <m/>
    <s v="C"/>
    <s v="Labor"/>
    <s v="TEC"/>
    <s v="CD-3A"/>
    <s v="JLAB"/>
    <s v="Const.Test"/>
    <s v="RF"/>
    <x v="8"/>
    <s v="P.S148"/>
    <m/>
    <m/>
    <m/>
    <m/>
    <m/>
    <m/>
    <m/>
    <m/>
    <m/>
    <n v="2670.69"/>
    <m/>
    <m/>
    <m/>
    <m/>
    <m/>
    <m/>
    <m/>
    <m/>
    <x v="0"/>
    <x v="0"/>
    <m/>
  </r>
  <r>
    <s v=""/>
    <s v=" E08_24310"/>
    <s v="Perform First Article Acceptance Testing (591 1-Cell 1st Art)"/>
    <s v="6.08.03.02.03.05"/>
    <x v="1"/>
    <d v="2026-09-02T00:00:00"/>
    <d v="2026-10-15T00:00:00"/>
    <s v="pkessler"/>
    <s v="Matalevich"/>
    <n v="952.02"/>
    <m/>
    <s v="C"/>
    <s v="Labor"/>
    <s v="TEC"/>
    <s v="CD-3A"/>
    <s v="JLAB"/>
    <s v="Const"/>
    <s v="RF"/>
    <x v="8"/>
    <m/>
    <m/>
    <m/>
    <m/>
    <m/>
    <m/>
    <m/>
    <m/>
    <m/>
    <m/>
    <n v="634.67999999999995"/>
    <n v="317.33999999999997"/>
    <m/>
    <m/>
    <m/>
    <m/>
    <m/>
    <m/>
    <m/>
    <x v="0"/>
    <x v="0"/>
    <m/>
  </r>
  <r>
    <s v=""/>
    <s v=" E08_18230"/>
    <s v="Perform Cavity #1BARE Qualification (197 MHz Crab 1st Art)"/>
    <s v="6.08.03.01.01.03"/>
    <x v="0"/>
    <d v="2027-08-13T00:00:00"/>
    <d v="2027-09-17T00:00:00"/>
    <s v="pkessler"/>
    <s v="Matalevich"/>
    <n v="1294.5"/>
    <m/>
    <s v="C"/>
    <s v="Labor"/>
    <s v="TEC"/>
    <m/>
    <s v="JLAB"/>
    <s v="Const"/>
    <s v="RF"/>
    <x v="8"/>
    <m/>
    <m/>
    <m/>
    <m/>
    <m/>
    <m/>
    <m/>
    <m/>
    <m/>
    <m/>
    <m/>
    <n v="1294.5"/>
    <m/>
    <m/>
    <m/>
    <m/>
    <m/>
    <m/>
    <m/>
    <x v="0"/>
    <x v="0"/>
    <m/>
  </r>
  <r>
    <s v=""/>
    <s v=" E08_18270"/>
    <s v="Perform Cavity #1 Dressed Qualification (197 MHz Crab 1st Art)"/>
    <s v="6.08.03.01.01.03"/>
    <x v="0"/>
    <d v="2027-10-26T00:00:00"/>
    <d v="2027-12-02T00:00:00"/>
    <s v="pkessler"/>
    <s v="Matalevich"/>
    <n v="2833.34"/>
    <m/>
    <s v="C"/>
    <s v="Labor"/>
    <s v="TEC"/>
    <m/>
    <s v="JLAB"/>
    <s v="Const"/>
    <s v="RF"/>
    <x v="8"/>
    <m/>
    <m/>
    <m/>
    <m/>
    <m/>
    <m/>
    <m/>
    <m/>
    <m/>
    <m/>
    <m/>
    <m/>
    <n v="2833.34"/>
    <m/>
    <m/>
    <m/>
    <m/>
    <m/>
    <m/>
    <x v="0"/>
    <x v="0"/>
    <m/>
  </r>
  <r>
    <s v=""/>
    <s v=" E08_18310"/>
    <s v="Perform Cavity #2 BARE Qualification (197 MHz Crab 1st Art)"/>
    <s v="6.08.03.01.01.03"/>
    <x v="0"/>
    <d v="2027-09-20T00:00:00"/>
    <d v="2027-10-25T00:00:00"/>
    <s v="pkessler"/>
    <s v="Matalevich"/>
    <n v="1319.36"/>
    <m/>
    <s v="C"/>
    <s v="Labor"/>
    <s v="TEC"/>
    <m/>
    <s v="JLAB"/>
    <s v="Const"/>
    <s v="RF"/>
    <x v="8"/>
    <m/>
    <m/>
    <m/>
    <m/>
    <m/>
    <m/>
    <m/>
    <m/>
    <m/>
    <m/>
    <m/>
    <n v="474.97"/>
    <n v="844.39"/>
    <m/>
    <m/>
    <m/>
    <m/>
    <m/>
    <m/>
    <x v="0"/>
    <x v="0"/>
    <m/>
  </r>
  <r>
    <s v=""/>
    <s v=" E08_18350"/>
    <s v="Perform Cavity #2 Dressed Qualification (197 MHz Crab 1st Art)"/>
    <s v="6.08.03.01.01.03"/>
    <x v="0"/>
    <d v="2027-12-03T00:00:00"/>
    <d v="2028-01-10T00:00:00"/>
    <s v="pkessler"/>
    <s v="Matalevich"/>
    <n v="2833.34"/>
    <m/>
    <s v="C"/>
    <s v="Labor"/>
    <s v="TEC"/>
    <m/>
    <s v="JLAB"/>
    <s v="Const"/>
    <s v="RF"/>
    <x v="8"/>
    <m/>
    <m/>
    <m/>
    <m/>
    <m/>
    <m/>
    <m/>
    <m/>
    <m/>
    <m/>
    <m/>
    <m/>
    <n v="2833.34"/>
    <m/>
    <m/>
    <m/>
    <m/>
    <m/>
    <m/>
    <x v="0"/>
    <x v="0"/>
    <m/>
  </r>
  <r>
    <s v=""/>
    <s v=" E08_20710"/>
    <s v="Perform First Article Acceptance Testing (197 Crab 1st Art)"/>
    <s v="6.08.03.01.03.05"/>
    <x v="0"/>
    <d v="2028-10-03T00:00:00"/>
    <d v="2028-11-15T00:00:00"/>
    <s v="pkessler"/>
    <s v="Matalevich"/>
    <n v="1030"/>
    <m/>
    <s v="C"/>
    <s v="Labor"/>
    <s v="TEC"/>
    <m/>
    <s v="JLAB"/>
    <s v="Const"/>
    <s v="RF"/>
    <x v="8"/>
    <m/>
    <m/>
    <m/>
    <m/>
    <m/>
    <m/>
    <m/>
    <m/>
    <m/>
    <m/>
    <m/>
    <m/>
    <m/>
    <n v="1030"/>
    <m/>
    <m/>
    <m/>
    <m/>
    <m/>
    <x v="0"/>
    <x v="0"/>
    <m/>
  </r>
  <r>
    <s v=""/>
    <s v=" E08_42420"/>
    <s v="Perform Cavity #1 Dressed Qualification (197 MHz Crab Production)"/>
    <s v="6.08.04.04.01.03"/>
    <x v="0"/>
    <d v="2029-12-27T00:00:00"/>
    <d v="1930-02-01T00:00:00"/>
    <s v="pkessler"/>
    <s v="Matalevich"/>
    <n v="3005.89"/>
    <m/>
    <s v="C"/>
    <s v="Labor"/>
    <s v="TEC"/>
    <m/>
    <s v="JLAB"/>
    <s v="Const"/>
    <s v="RF"/>
    <x v="8"/>
    <m/>
    <m/>
    <m/>
    <m/>
    <m/>
    <m/>
    <m/>
    <m/>
    <m/>
    <m/>
    <m/>
    <m/>
    <m/>
    <m/>
    <n v="3005.89"/>
    <m/>
    <m/>
    <m/>
    <m/>
    <x v="0"/>
    <x v="0"/>
    <m/>
  </r>
  <r>
    <s v=""/>
    <s v=" E08_42380"/>
    <s v="Perform Cavity #1BARE Qualification of Production cavities (197 MHz Crab Production)"/>
    <s v="6.08.04.04.01.03"/>
    <x v="0"/>
    <d v="2029-10-12T00:00:00"/>
    <d v="2029-11-16T00:00:00"/>
    <s v="pkessler"/>
    <s v="Matalevich"/>
    <n v="1414.54"/>
    <m/>
    <s v="C"/>
    <s v="Labor"/>
    <s v="TEC"/>
    <m/>
    <s v="JLAB"/>
    <s v="Const"/>
    <s v="RF"/>
    <x v="8"/>
    <m/>
    <m/>
    <m/>
    <m/>
    <m/>
    <m/>
    <m/>
    <m/>
    <m/>
    <m/>
    <m/>
    <m/>
    <m/>
    <m/>
    <n v="1414.54"/>
    <m/>
    <m/>
    <m/>
    <m/>
    <x v="0"/>
    <x v="0"/>
    <m/>
  </r>
  <r>
    <s v=""/>
    <s v=" E08_42500"/>
    <s v="Perform Cavity #2 Dressed Qualification (197 MHz Crab Production)"/>
    <s v="6.08.04.04.01.03"/>
    <x v="0"/>
    <d v="1930-02-04T00:00:00"/>
    <d v="1930-03-11T00:00:00"/>
    <s v="pkessler"/>
    <s v="Matalevich"/>
    <n v="3005.89"/>
    <m/>
    <s v="C"/>
    <s v="Labor"/>
    <s v="TEC"/>
    <m/>
    <s v="JLAB"/>
    <s v="Const"/>
    <s v="RF"/>
    <x v="8"/>
    <m/>
    <m/>
    <m/>
    <m/>
    <m/>
    <m/>
    <m/>
    <m/>
    <m/>
    <m/>
    <m/>
    <m/>
    <m/>
    <m/>
    <n v="3005.89"/>
    <m/>
    <m/>
    <m/>
    <m/>
    <x v="0"/>
    <x v="0"/>
    <m/>
  </r>
  <r>
    <s v=""/>
    <s v=" E08_42460"/>
    <s v="Perform Cavity #2 BARE Qualification (197 MHz Crab Production)"/>
    <s v="6.08.04.04.01.03"/>
    <x v="0"/>
    <d v="2029-11-19T00:00:00"/>
    <d v="2029-12-26T00:00:00"/>
    <s v="pkessler"/>
    <s v="Matalevich"/>
    <n v="1414.54"/>
    <m/>
    <s v="C"/>
    <s v="Labor"/>
    <s v="TEC"/>
    <m/>
    <s v="JLAB"/>
    <s v="Const"/>
    <s v="RF"/>
    <x v="8"/>
    <m/>
    <m/>
    <m/>
    <m/>
    <m/>
    <m/>
    <m/>
    <m/>
    <m/>
    <m/>
    <m/>
    <m/>
    <m/>
    <m/>
    <n v="1414.54"/>
    <m/>
    <m/>
    <m/>
    <m/>
    <x v="0"/>
    <x v="0"/>
    <m/>
  </r>
  <r>
    <s v=""/>
    <s v=" E08_42580"/>
    <s v="Perform Cavity #3 Dressed Qualification (197 MHz Crab Production)"/>
    <s v="6.08.04.04.01.03"/>
    <x v="0"/>
    <d v="1930-03-12T00:00:00"/>
    <d v="1930-04-15T00:00:00"/>
    <s v="pkessler"/>
    <s v="Matalevich"/>
    <n v="3005.89"/>
    <m/>
    <s v="C"/>
    <s v="Labor"/>
    <s v="TEC"/>
    <m/>
    <s v="JLAB"/>
    <s v="Const"/>
    <s v="RF"/>
    <x v="8"/>
    <m/>
    <m/>
    <m/>
    <m/>
    <m/>
    <m/>
    <m/>
    <m/>
    <m/>
    <m/>
    <m/>
    <m/>
    <m/>
    <m/>
    <n v="3005.89"/>
    <m/>
    <m/>
    <m/>
    <m/>
    <x v="0"/>
    <x v="0"/>
    <m/>
  </r>
  <r>
    <s v=""/>
    <s v=" E08_42540"/>
    <s v="Perform Cavity #3 BARE Qualification (197 MHz Crab Production)"/>
    <s v="6.08.04.04.01.03"/>
    <x v="0"/>
    <d v="2029-12-27T00:00:00"/>
    <d v="1930-02-01T00:00:00"/>
    <s v="pkessler"/>
    <s v="Matalevich"/>
    <n v="1414.54"/>
    <m/>
    <s v="C"/>
    <s v="Labor"/>
    <s v="TEC"/>
    <m/>
    <s v="JLAB"/>
    <s v="Const"/>
    <s v="RF"/>
    <x v="8"/>
    <m/>
    <m/>
    <m/>
    <m/>
    <m/>
    <m/>
    <m/>
    <m/>
    <m/>
    <m/>
    <m/>
    <m/>
    <m/>
    <m/>
    <n v="1414.54"/>
    <m/>
    <m/>
    <m/>
    <m/>
    <x v="0"/>
    <x v="0"/>
    <m/>
  </r>
  <r>
    <s v=""/>
    <s v=" E08_42660"/>
    <s v="Perform Cavity #4 Dressed Qualification (197 MHz Crab Production)"/>
    <s v="6.08.04.04.01.03"/>
    <x v="0"/>
    <d v="1930-04-16T00:00:00"/>
    <d v="1930-05-20T00:00:00"/>
    <s v="pkessler"/>
    <s v="Matalevich"/>
    <n v="3005.89"/>
    <m/>
    <s v="C"/>
    <s v="Labor"/>
    <s v="TEC"/>
    <m/>
    <s v="JLAB"/>
    <s v="Const"/>
    <s v="RF"/>
    <x v="8"/>
    <m/>
    <m/>
    <m/>
    <m/>
    <m/>
    <m/>
    <m/>
    <m/>
    <m/>
    <m/>
    <m/>
    <m/>
    <m/>
    <m/>
    <n v="3005.89"/>
    <m/>
    <m/>
    <m/>
    <m/>
    <x v="0"/>
    <x v="0"/>
    <m/>
  </r>
  <r>
    <s v=""/>
    <s v=" E08_42620"/>
    <s v="Perform Cavity #4 BARE Qualification (197 MHz Crab Production)"/>
    <s v="6.08.04.04.01.03"/>
    <x v="0"/>
    <d v="1930-02-04T00:00:00"/>
    <d v="1930-03-11T00:00:00"/>
    <s v="pkessler"/>
    <s v="Matalevich"/>
    <n v="1414.54"/>
    <m/>
    <s v="C"/>
    <s v="Labor"/>
    <s v="TEC"/>
    <m/>
    <s v="JLAB"/>
    <s v="Const"/>
    <s v="RF"/>
    <x v="8"/>
    <m/>
    <m/>
    <m/>
    <m/>
    <m/>
    <m/>
    <m/>
    <m/>
    <m/>
    <m/>
    <m/>
    <m/>
    <m/>
    <m/>
    <n v="1414.54"/>
    <m/>
    <m/>
    <m/>
    <m/>
    <x v="0"/>
    <x v="0"/>
    <m/>
  </r>
  <r>
    <s v=""/>
    <s v=" E08_42740"/>
    <s v="Perform Cavity #5 Dressed Qualification (197 MHz Crab Production)"/>
    <s v="6.08.04.04.01.03"/>
    <x v="0"/>
    <d v="1930-05-21T00:00:00"/>
    <d v="1930-06-25T00:00:00"/>
    <s v="pkessler"/>
    <s v="Matalevich"/>
    <n v="3005.89"/>
    <m/>
    <s v="C"/>
    <s v="Labor"/>
    <s v="TEC"/>
    <m/>
    <s v="JLAB"/>
    <s v="Const"/>
    <s v="RF"/>
    <x v="8"/>
    <m/>
    <m/>
    <m/>
    <m/>
    <m/>
    <m/>
    <m/>
    <m/>
    <m/>
    <m/>
    <m/>
    <m/>
    <m/>
    <m/>
    <n v="3005.89"/>
    <m/>
    <m/>
    <m/>
    <m/>
    <x v="0"/>
    <x v="0"/>
    <m/>
  </r>
  <r>
    <s v=""/>
    <s v=" E08_42700"/>
    <s v="Perform Cavity #5 BARE Qualification (197 MHz Crab Production)"/>
    <s v="6.08.04.04.01.03"/>
    <x v="0"/>
    <d v="1930-03-12T00:00:00"/>
    <d v="1930-04-15T00:00:00"/>
    <s v="pkessler"/>
    <s v="Matalevich"/>
    <n v="1414.54"/>
    <m/>
    <s v="C"/>
    <s v="Labor"/>
    <s v="TEC"/>
    <m/>
    <s v="JLAB"/>
    <s v="Const"/>
    <s v="RF"/>
    <x v="8"/>
    <m/>
    <m/>
    <m/>
    <m/>
    <m/>
    <m/>
    <m/>
    <m/>
    <m/>
    <m/>
    <m/>
    <m/>
    <m/>
    <m/>
    <n v="1414.54"/>
    <m/>
    <m/>
    <m/>
    <m/>
    <x v="0"/>
    <x v="0"/>
    <m/>
  </r>
  <r>
    <s v=""/>
    <s v=" E08_42820"/>
    <s v="Perform Cavity #6 Dressed Qualification (197 MHz Crab Production)"/>
    <s v="6.08.04.04.01.03"/>
    <x v="0"/>
    <d v="1930-06-12T00:00:00"/>
    <d v="1930-07-17T00:00:00"/>
    <s v="pkessler"/>
    <s v="Matalevich"/>
    <n v="3005.89"/>
    <m/>
    <s v="C"/>
    <s v="Labor"/>
    <s v="TEC"/>
    <m/>
    <s v="JLAB"/>
    <s v="Const"/>
    <s v="RF"/>
    <x v="8"/>
    <m/>
    <m/>
    <m/>
    <m/>
    <m/>
    <m/>
    <m/>
    <m/>
    <m/>
    <m/>
    <m/>
    <m/>
    <m/>
    <m/>
    <n v="3005.89"/>
    <m/>
    <m/>
    <m/>
    <m/>
    <x v="0"/>
    <x v="0"/>
    <m/>
  </r>
  <r>
    <s v=""/>
    <s v=" E08_42780"/>
    <s v="Perform Cavity #6 BARE Qualification (197 MHz Crab Production)"/>
    <s v="6.08.04.04.01.03"/>
    <x v="0"/>
    <d v="1930-04-16T00:00:00"/>
    <d v="1930-05-20T00:00:00"/>
    <s v="pkessler"/>
    <s v="Matalevich"/>
    <n v="1414.54"/>
    <m/>
    <s v="C"/>
    <s v="Labor"/>
    <s v="TEC"/>
    <m/>
    <s v="JLAB"/>
    <s v="Const"/>
    <s v="RF"/>
    <x v="8"/>
    <m/>
    <m/>
    <m/>
    <m/>
    <m/>
    <m/>
    <m/>
    <m/>
    <m/>
    <m/>
    <m/>
    <m/>
    <m/>
    <m/>
    <n v="1414.54"/>
    <m/>
    <m/>
    <m/>
    <m/>
    <x v="0"/>
    <x v="0"/>
    <m/>
  </r>
  <r>
    <s v=""/>
    <s v=" E08_44600"/>
    <s v="Perform CM-01 Acceptance Testing (197 MHz Crab Production)"/>
    <s v="6.08.04.04.03.05"/>
    <x v="0"/>
    <d v="1930-10-28T00:00:00"/>
    <d v="1930-11-25T00:00:00"/>
    <s v="pkessler"/>
    <s v="Matalevich"/>
    <n v="1092.73"/>
    <m/>
    <s v="C"/>
    <s v="Labor"/>
    <s v="TEC"/>
    <m/>
    <s v="JLAB"/>
    <s v="Const"/>
    <s v="RF"/>
    <x v="8"/>
    <m/>
    <m/>
    <m/>
    <m/>
    <m/>
    <m/>
    <m/>
    <m/>
    <m/>
    <m/>
    <m/>
    <m/>
    <m/>
    <m/>
    <m/>
    <n v="1092.73"/>
    <m/>
    <m/>
    <m/>
    <x v="0"/>
    <x v="0"/>
    <m/>
  </r>
  <r>
    <s v=""/>
    <s v=" E08_44630"/>
    <s v="Perform CM-02 Acceptance Testing (197 MHz Crab Production)"/>
    <s v="6.08.04.04.03.05"/>
    <x v="0"/>
    <d v="1931-05-14T00:00:00"/>
    <d v="1931-06-11T00:00:00"/>
    <s v="pkessler"/>
    <s v="Matalevich"/>
    <n v="1092.73"/>
    <m/>
    <s v="C"/>
    <s v="Labor"/>
    <s v="TEC"/>
    <m/>
    <s v="JLAB"/>
    <s v="Const"/>
    <s v="RF"/>
    <x v="8"/>
    <m/>
    <m/>
    <m/>
    <m/>
    <m/>
    <m/>
    <m/>
    <m/>
    <m/>
    <m/>
    <m/>
    <m/>
    <m/>
    <m/>
    <m/>
    <n v="1092.73"/>
    <m/>
    <m/>
    <m/>
    <x v="0"/>
    <x v="0"/>
    <m/>
  </r>
  <r>
    <s v=""/>
    <s v=" E08_44660"/>
    <s v="Perform CM-03 Acceptance Testing (197 MHz Crab Production)"/>
    <s v="6.08.04.04.03.05"/>
    <x v="0"/>
    <d v="1931-06-12T00:00:00"/>
    <d v="1931-07-10T00:00:00"/>
    <s v="pkessler"/>
    <s v="Matalevich"/>
    <n v="1092.73"/>
    <m/>
    <s v="C"/>
    <s v="Labor"/>
    <s v="TEC"/>
    <m/>
    <s v="JLAB"/>
    <s v="Const"/>
    <s v="RF"/>
    <x v="8"/>
    <m/>
    <m/>
    <m/>
    <m/>
    <m/>
    <m/>
    <m/>
    <m/>
    <m/>
    <m/>
    <m/>
    <m/>
    <m/>
    <m/>
    <m/>
    <n v="1092.73"/>
    <m/>
    <m/>
    <m/>
    <x v="0"/>
    <x v="0"/>
    <m/>
  </r>
  <r>
    <s v=""/>
    <s v=" E08_44690"/>
    <s v="Perform CM-04 Acceptance Testing (197 MHz Crab Production)"/>
    <s v="6.08.04.04.03.05"/>
    <x v="0"/>
    <d v="1931-07-11T00:00:00"/>
    <d v="1931-08-07T00:00:00"/>
    <s v="pkessler"/>
    <s v="Matalevich"/>
    <n v="1092.73"/>
    <m/>
    <s v="C"/>
    <s v="Labor"/>
    <s v="TEC"/>
    <m/>
    <s v="JLAB"/>
    <s v="Const"/>
    <s v="RF"/>
    <x v="8"/>
    <m/>
    <m/>
    <m/>
    <m/>
    <m/>
    <m/>
    <m/>
    <m/>
    <m/>
    <m/>
    <m/>
    <m/>
    <m/>
    <m/>
    <m/>
    <n v="1092.73"/>
    <m/>
    <m/>
    <m/>
    <x v="0"/>
    <x v="0"/>
    <m/>
  </r>
  <r>
    <s v=""/>
    <s v=" E08_46050"/>
    <s v="Perform Cavity #1 Dressed Qualification (394 MHz Crab Production)"/>
    <s v="6.08.04.05.01.03"/>
    <x v="0"/>
    <d v="2028-04-13T00:00:00"/>
    <d v="2028-05-17T00:00:00"/>
    <s v="pkessler"/>
    <s v="Matalevich"/>
    <n v="2833.34"/>
    <m/>
    <s v="C"/>
    <s v="Labor"/>
    <s v="TEC"/>
    <m/>
    <s v="JLAB"/>
    <s v="Const"/>
    <s v="RF"/>
    <x v="8"/>
    <m/>
    <m/>
    <m/>
    <m/>
    <m/>
    <m/>
    <m/>
    <m/>
    <m/>
    <m/>
    <m/>
    <m/>
    <n v="2833.34"/>
    <m/>
    <m/>
    <m/>
    <m/>
    <m/>
    <m/>
    <x v="0"/>
    <x v="0"/>
    <m/>
  </r>
  <r>
    <s v=""/>
    <s v=" E08_46010"/>
    <s v="Perform Cavity #1BARE Qualification of Production cavities (394 MHz Crab Production)"/>
    <s v="6.08.04.05.01.03"/>
    <x v="0"/>
    <d v="2028-02-02T00:00:00"/>
    <d v="2028-03-08T00:00:00"/>
    <s v="pkessler"/>
    <s v="Matalevich"/>
    <n v="1333.34"/>
    <m/>
    <s v="C"/>
    <s v="Labor"/>
    <s v="TEC"/>
    <m/>
    <s v="JLAB"/>
    <s v="Const"/>
    <s v="RF"/>
    <x v="8"/>
    <m/>
    <m/>
    <m/>
    <m/>
    <m/>
    <m/>
    <m/>
    <m/>
    <m/>
    <m/>
    <m/>
    <m/>
    <n v="1333.34"/>
    <m/>
    <m/>
    <m/>
    <m/>
    <m/>
    <m/>
    <x v="0"/>
    <x v="0"/>
    <m/>
  </r>
  <r>
    <s v=""/>
    <s v=" E08_46130"/>
    <s v="Perform Cavity #2 Dressed Qualification (394 MHz Crab Production)"/>
    <s v="6.08.04.05.01.03"/>
    <x v="0"/>
    <d v="2028-05-18T00:00:00"/>
    <d v="2028-06-22T00:00:00"/>
    <s v="pkessler"/>
    <s v="Matalevich"/>
    <n v="2833.34"/>
    <m/>
    <s v="C"/>
    <s v="Labor"/>
    <s v="TEC"/>
    <m/>
    <s v="JLAB"/>
    <s v="Const"/>
    <s v="RF"/>
    <x v="8"/>
    <m/>
    <m/>
    <m/>
    <m/>
    <m/>
    <m/>
    <m/>
    <m/>
    <m/>
    <m/>
    <m/>
    <m/>
    <n v="2833.34"/>
    <m/>
    <m/>
    <m/>
    <m/>
    <m/>
    <m/>
    <x v="0"/>
    <x v="0"/>
    <m/>
  </r>
  <r>
    <s v=""/>
    <s v=" E08_46090"/>
    <s v="Perform Cavity #2 BARE Qualification (394 MHz Crab Production)"/>
    <s v="6.08.04.05.01.03"/>
    <x v="0"/>
    <d v="2028-03-09T00:00:00"/>
    <d v="2028-04-12T00:00:00"/>
    <s v="pkessler"/>
    <s v="Matalevich"/>
    <n v="1333.34"/>
    <m/>
    <s v="C"/>
    <s v="Labor"/>
    <s v="TEC"/>
    <m/>
    <s v="JLAB"/>
    <s v="Const"/>
    <s v="RF"/>
    <x v="8"/>
    <m/>
    <m/>
    <m/>
    <m/>
    <m/>
    <m/>
    <m/>
    <m/>
    <m/>
    <m/>
    <m/>
    <m/>
    <n v="1333.34"/>
    <m/>
    <m/>
    <m/>
    <m/>
    <m/>
    <m/>
    <x v="0"/>
    <x v="0"/>
    <m/>
  </r>
  <r>
    <s v=""/>
    <s v=" E08_46210"/>
    <s v="Perform Cavity #3 Dressed Qualification (394 MHz Crab Production)"/>
    <s v="6.08.04.05.01.03"/>
    <x v="0"/>
    <d v="2028-06-23T00:00:00"/>
    <d v="2028-07-28T00:00:00"/>
    <s v="pkessler"/>
    <s v="Matalevich"/>
    <n v="2833.34"/>
    <m/>
    <s v="C"/>
    <s v="Labor"/>
    <s v="TEC"/>
    <m/>
    <s v="JLAB"/>
    <s v="Const"/>
    <s v="RF"/>
    <x v="8"/>
    <m/>
    <m/>
    <m/>
    <m/>
    <m/>
    <m/>
    <m/>
    <m/>
    <m/>
    <m/>
    <m/>
    <m/>
    <n v="2833.34"/>
    <m/>
    <m/>
    <m/>
    <m/>
    <m/>
    <m/>
    <x v="0"/>
    <x v="0"/>
    <m/>
  </r>
  <r>
    <s v=""/>
    <s v=" E08_46170"/>
    <s v="Perform Cavity #3 BARE Qualification (394 MHz Crab Production)"/>
    <s v="6.08.04.05.01.03"/>
    <x v="0"/>
    <d v="2028-04-13T00:00:00"/>
    <d v="2028-05-17T00:00:00"/>
    <s v="pkessler"/>
    <s v="Matalevich"/>
    <n v="1333.34"/>
    <m/>
    <s v="C"/>
    <s v="Labor"/>
    <s v="TEC"/>
    <m/>
    <s v="JLAB"/>
    <s v="Const"/>
    <s v="RF"/>
    <x v="8"/>
    <m/>
    <m/>
    <m/>
    <m/>
    <m/>
    <m/>
    <m/>
    <m/>
    <m/>
    <m/>
    <m/>
    <m/>
    <n v="1333.34"/>
    <m/>
    <m/>
    <m/>
    <m/>
    <m/>
    <m/>
    <x v="0"/>
    <x v="0"/>
    <m/>
  </r>
  <r>
    <s v=""/>
    <s v=" E08_46290"/>
    <s v="Perform Cavity #4 Dressed Qualification (394 MHz Crab Production)"/>
    <s v="6.08.04.05.01.03"/>
    <x v="0"/>
    <d v="2028-07-31T00:00:00"/>
    <d v="2028-09-01T00:00:00"/>
    <s v="pkessler"/>
    <s v="Matalevich"/>
    <n v="2833.34"/>
    <m/>
    <s v="C"/>
    <s v="Labor"/>
    <s v="TEC"/>
    <m/>
    <s v="JLAB"/>
    <s v="Const"/>
    <s v="RF"/>
    <x v="8"/>
    <m/>
    <m/>
    <m/>
    <m/>
    <m/>
    <m/>
    <m/>
    <m/>
    <m/>
    <m/>
    <m/>
    <m/>
    <n v="2833.34"/>
    <m/>
    <m/>
    <m/>
    <m/>
    <m/>
    <m/>
    <x v="0"/>
    <x v="0"/>
    <m/>
  </r>
  <r>
    <s v=""/>
    <s v=" E08_46250"/>
    <s v="Perform Cavity #4 BARE Qualification (394 MHz Crab Production)"/>
    <s v="6.08.04.05.01.03"/>
    <x v="0"/>
    <d v="2028-05-18T00:00:00"/>
    <d v="2028-06-22T00:00:00"/>
    <s v="pkessler"/>
    <s v="Matalevich"/>
    <n v="1333.34"/>
    <m/>
    <s v="C"/>
    <s v="Labor"/>
    <s v="TEC"/>
    <m/>
    <s v="JLAB"/>
    <s v="Const"/>
    <s v="RF"/>
    <x v="8"/>
    <m/>
    <m/>
    <m/>
    <m/>
    <m/>
    <m/>
    <m/>
    <m/>
    <m/>
    <m/>
    <m/>
    <m/>
    <n v="1333.34"/>
    <m/>
    <m/>
    <m/>
    <m/>
    <m/>
    <m/>
    <x v="0"/>
    <x v="0"/>
    <m/>
  </r>
  <r>
    <s v=""/>
    <s v=" E08_46370"/>
    <s v="Perform Cavity #5 Dressed Qualification (394 MHz Crab Production)"/>
    <s v="6.08.04.05.01.03"/>
    <x v="0"/>
    <d v="2028-09-05T00:00:00"/>
    <d v="2028-10-10T00:00:00"/>
    <s v="pkessler"/>
    <s v="Matalevich"/>
    <n v="2853.74"/>
    <m/>
    <s v="C"/>
    <s v="Labor"/>
    <s v="TEC"/>
    <m/>
    <s v="JLAB"/>
    <s v="Const"/>
    <s v="RF"/>
    <x v="8"/>
    <m/>
    <m/>
    <m/>
    <m/>
    <m/>
    <m/>
    <m/>
    <m/>
    <m/>
    <m/>
    <m/>
    <m/>
    <n v="2168.84"/>
    <n v="684.9"/>
    <m/>
    <m/>
    <m/>
    <m/>
    <m/>
    <x v="0"/>
    <x v="0"/>
    <m/>
  </r>
  <r>
    <s v=""/>
    <s v=" E08_46330"/>
    <s v="Perform Cavity #5 BARE Qualification (394 MHz Crab Production)"/>
    <s v="6.08.04.05.01.03"/>
    <x v="0"/>
    <d v="2028-06-23T00:00:00"/>
    <d v="2028-07-28T00:00:00"/>
    <s v="pkessler"/>
    <s v="Matalevich"/>
    <n v="1333.34"/>
    <m/>
    <s v="C"/>
    <s v="Labor"/>
    <s v="TEC"/>
    <m/>
    <s v="JLAB"/>
    <s v="Const"/>
    <s v="RF"/>
    <x v="8"/>
    <m/>
    <m/>
    <m/>
    <m/>
    <m/>
    <m/>
    <m/>
    <m/>
    <m/>
    <m/>
    <m/>
    <m/>
    <n v="1333.34"/>
    <m/>
    <m/>
    <m/>
    <m/>
    <m/>
    <m/>
    <x v="0"/>
    <x v="0"/>
    <m/>
  </r>
  <r>
    <s v=""/>
    <s v=" E08_46450"/>
    <s v="Perform Cavity #6 Dressed Qualification (394 MHz Crab Production)"/>
    <s v="6.08.04.05.01.03"/>
    <x v="0"/>
    <d v="2028-09-26T00:00:00"/>
    <d v="2028-10-31T00:00:00"/>
    <s v="pkessler"/>
    <s v="Matalevich"/>
    <n v="2904.74"/>
    <m/>
    <s v="C"/>
    <s v="Labor"/>
    <s v="TEC"/>
    <m/>
    <s v="JLAB"/>
    <s v="Const"/>
    <s v="RF"/>
    <x v="8"/>
    <m/>
    <m/>
    <m/>
    <m/>
    <m/>
    <m/>
    <m/>
    <m/>
    <m/>
    <m/>
    <m/>
    <m/>
    <n v="464.76"/>
    <n v="2439.98"/>
    <m/>
    <m/>
    <m/>
    <m/>
    <m/>
    <x v="0"/>
    <x v="0"/>
    <m/>
  </r>
  <r>
    <s v=""/>
    <s v=" E08_46410"/>
    <s v="Perform Cavity #6 BARE Qualification (394 MHz Crab Production)"/>
    <s v="6.08.04.05.01.03"/>
    <x v="0"/>
    <d v="2028-07-31T00:00:00"/>
    <d v="2028-09-01T00:00:00"/>
    <s v="pkessler"/>
    <s v="Matalevich"/>
    <n v="1333.34"/>
    <m/>
    <s v="C"/>
    <s v="Labor"/>
    <s v="TEC"/>
    <m/>
    <s v="JLAB"/>
    <s v="Const"/>
    <s v="RF"/>
    <x v="8"/>
    <m/>
    <m/>
    <m/>
    <m/>
    <m/>
    <m/>
    <m/>
    <m/>
    <m/>
    <m/>
    <m/>
    <m/>
    <n v="1333.34"/>
    <m/>
    <m/>
    <m/>
    <m/>
    <m/>
    <m/>
    <x v="0"/>
    <x v="0"/>
    <m/>
  </r>
  <r>
    <s v=""/>
    <s v=" E08_49650"/>
    <s v="Perform CM-05 Acceptance Testing (394 MHz Crab Production)"/>
    <s v="6.08.04.05.03.05"/>
    <x v="0"/>
    <d v="2029-10-11T00:00:00"/>
    <d v="2029-11-07T00:00:00"/>
    <s v="pkessler"/>
    <s v="Matalevich"/>
    <n v="884.09"/>
    <m/>
    <s v="C"/>
    <s v="Labor"/>
    <s v="TEC"/>
    <m/>
    <s v="JLAB"/>
    <s v="Const"/>
    <s v="RF"/>
    <x v="8"/>
    <m/>
    <m/>
    <m/>
    <m/>
    <m/>
    <m/>
    <m/>
    <m/>
    <m/>
    <m/>
    <m/>
    <m/>
    <m/>
    <m/>
    <n v="884.09"/>
    <m/>
    <m/>
    <m/>
    <m/>
    <x v="0"/>
    <x v="0"/>
    <m/>
  </r>
  <r>
    <s v=""/>
    <s v=" E08_49680"/>
    <s v="Perform CM-06 Acceptance Testing (394 MHz Crab Production)"/>
    <s v="6.08.04.05.03.05"/>
    <x v="0"/>
    <d v="2029-11-16T00:00:00"/>
    <d v="2029-12-17T00:00:00"/>
    <s v="pkessler"/>
    <s v="Matalevich"/>
    <n v="884.09"/>
    <m/>
    <s v="C"/>
    <s v="Labor"/>
    <s v="TEC"/>
    <m/>
    <s v="JLAB"/>
    <s v="Const"/>
    <s v="RF"/>
    <x v="8"/>
    <m/>
    <m/>
    <m/>
    <m/>
    <m/>
    <m/>
    <m/>
    <m/>
    <m/>
    <m/>
    <m/>
    <m/>
    <m/>
    <m/>
    <n v="884.09"/>
    <m/>
    <m/>
    <m/>
    <m/>
    <x v="0"/>
    <x v="0"/>
    <m/>
  </r>
  <r>
    <s v=""/>
    <s v=" E08_49520"/>
    <s v="Perform CM-01 Acceptance Testing (394 MHz Crab Production)"/>
    <s v="6.08.04.05.03.05"/>
    <x v="0"/>
    <d v="2029-01-25T00:00:00"/>
    <d v="2029-03-08T00:00:00"/>
    <s v="pkessler"/>
    <s v="Matalevich"/>
    <n v="1030"/>
    <m/>
    <s v="C"/>
    <s v="Labor"/>
    <s v="TEC"/>
    <m/>
    <s v="JLAB"/>
    <s v="Const"/>
    <s v="RF"/>
    <x v="8"/>
    <m/>
    <m/>
    <m/>
    <m/>
    <m/>
    <m/>
    <m/>
    <m/>
    <m/>
    <m/>
    <m/>
    <m/>
    <m/>
    <n v="1030"/>
    <m/>
    <m/>
    <m/>
    <m/>
    <m/>
    <x v="0"/>
    <x v="0"/>
    <m/>
  </r>
  <r>
    <s v=""/>
    <s v=" E08_49550"/>
    <s v="Perform CM-02 Acceptance Testing (394 MHz Crab Production)"/>
    <s v="6.08.04.05.03.05"/>
    <x v="0"/>
    <d v="2029-03-09T00:00:00"/>
    <d v="2029-04-12T00:00:00"/>
    <s v="pkessler"/>
    <s v="Matalevich"/>
    <n v="1030"/>
    <m/>
    <s v="C"/>
    <s v="Labor"/>
    <s v="TEC"/>
    <m/>
    <s v="JLAB"/>
    <s v="Const"/>
    <s v="RF"/>
    <x v="8"/>
    <m/>
    <m/>
    <m/>
    <m/>
    <m/>
    <m/>
    <m/>
    <m/>
    <m/>
    <m/>
    <m/>
    <m/>
    <m/>
    <n v="1030"/>
    <m/>
    <m/>
    <m/>
    <m/>
    <m/>
    <x v="0"/>
    <x v="0"/>
    <m/>
  </r>
  <r>
    <s v=""/>
    <s v=" E08_49580"/>
    <s v="Perform CM-03 Acceptance Testing (394 MHz Crab Production)"/>
    <s v="6.08.04.05.03.05"/>
    <x v="0"/>
    <d v="2029-06-25T00:00:00"/>
    <d v="2029-07-23T00:00:00"/>
    <s v="pkessler"/>
    <s v="Matalevich"/>
    <n v="1030"/>
    <m/>
    <s v="C"/>
    <s v="Labor"/>
    <s v="TEC"/>
    <m/>
    <s v="JLAB"/>
    <s v="Const"/>
    <s v="RF"/>
    <x v="8"/>
    <m/>
    <m/>
    <m/>
    <m/>
    <m/>
    <m/>
    <m/>
    <m/>
    <m/>
    <m/>
    <m/>
    <m/>
    <m/>
    <n v="1030"/>
    <m/>
    <m/>
    <m/>
    <m/>
    <m/>
    <x v="0"/>
    <x v="0"/>
    <m/>
  </r>
  <r>
    <s v=""/>
    <s v=" E08_49610"/>
    <s v="Perform CM-04 Acceptance Testing (394 MHz Crab Production)"/>
    <s v="6.08.04.05.03.05"/>
    <x v="0"/>
    <d v="2029-07-31T00:00:00"/>
    <d v="2029-08-27T00:00:00"/>
    <s v="pkessler"/>
    <s v="Matalevich"/>
    <n v="1030"/>
    <m/>
    <s v="C"/>
    <s v="Labor"/>
    <s v="TEC"/>
    <m/>
    <s v="JLAB"/>
    <s v="Const"/>
    <s v="RF"/>
    <x v="8"/>
    <m/>
    <m/>
    <m/>
    <m/>
    <m/>
    <m/>
    <m/>
    <m/>
    <m/>
    <m/>
    <m/>
    <m/>
    <m/>
    <n v="1030"/>
    <m/>
    <m/>
    <m/>
    <m/>
    <m/>
    <x v="0"/>
    <x v="0"/>
    <m/>
  </r>
  <r>
    <s v=""/>
    <s v=" E08_24910"/>
    <s v="Perform Dressed Cavity Qualification of CM-01 cavity (591 1-Cell Production)"/>
    <s v="6.08.04.01.01.03"/>
    <x v="0"/>
    <d v="2026-09-11T00:00:00"/>
    <d v="2026-10-16T00:00:00"/>
    <s v="pkessler"/>
    <s v="Matalevich"/>
    <n v="2705.95"/>
    <m/>
    <s v="C"/>
    <s v="Labor"/>
    <s v="TEC"/>
    <m/>
    <s v="JLAB"/>
    <s v="Const"/>
    <s v="RF"/>
    <x v="8"/>
    <m/>
    <m/>
    <m/>
    <m/>
    <m/>
    <m/>
    <m/>
    <m/>
    <m/>
    <m/>
    <n v="1515.33"/>
    <n v="1190.6199999999999"/>
    <m/>
    <m/>
    <m/>
    <m/>
    <m/>
    <m/>
    <m/>
    <x v="0"/>
    <x v="0"/>
    <m/>
  </r>
  <r>
    <s v=""/>
    <s v=" E08_24990"/>
    <s v="Perform Dressed Cavity Qualification of CM-02 cavity (591 1-Cell Production)"/>
    <s v="6.08.04.01.01.03"/>
    <x v="0"/>
    <d v="2026-10-19T00:00:00"/>
    <d v="2026-11-23T00:00:00"/>
    <s v="pkessler"/>
    <s v="Matalevich"/>
    <n v="2750.82"/>
    <m/>
    <s v="C"/>
    <s v="Labor"/>
    <s v="TEC"/>
    <m/>
    <s v="JLAB"/>
    <s v="Const"/>
    <s v="RF"/>
    <x v="8"/>
    <m/>
    <m/>
    <m/>
    <m/>
    <m/>
    <m/>
    <m/>
    <m/>
    <m/>
    <m/>
    <m/>
    <n v="2750.82"/>
    <m/>
    <m/>
    <m/>
    <m/>
    <m/>
    <m/>
    <m/>
    <x v="0"/>
    <x v="0"/>
    <m/>
  </r>
  <r>
    <s v=""/>
    <s v=" E08_25070"/>
    <s v="Perform Dressed Cavity Qualification of CM-03 cavity (591 1-Cell Production)"/>
    <s v="6.08.04.01.01.03"/>
    <x v="0"/>
    <d v="2026-11-24T00:00:00"/>
    <d v="2026-12-31T00:00:00"/>
    <s v="pkessler"/>
    <s v="Matalevich"/>
    <n v="2750.82"/>
    <m/>
    <s v="C"/>
    <s v="Labor"/>
    <s v="TEC"/>
    <m/>
    <s v="JLAB"/>
    <s v="Const"/>
    <s v="RF"/>
    <x v="8"/>
    <m/>
    <m/>
    <m/>
    <m/>
    <m/>
    <m/>
    <m/>
    <m/>
    <m/>
    <m/>
    <m/>
    <n v="2750.82"/>
    <m/>
    <m/>
    <m/>
    <m/>
    <m/>
    <m/>
    <m/>
    <x v="0"/>
    <x v="0"/>
    <m/>
  </r>
  <r>
    <s v=""/>
    <s v=" E08_25150"/>
    <s v="Perform Dressed Cavity Qualification of CM-04 cavity (591 1-Cell Production)"/>
    <s v="6.08.04.01.01.03"/>
    <x v="0"/>
    <d v="2027-01-04T00:00:00"/>
    <d v="2027-02-08T00:00:00"/>
    <s v="pkessler"/>
    <s v="Matalevich"/>
    <n v="2750.82"/>
    <m/>
    <s v="C"/>
    <s v="Labor"/>
    <s v="TEC"/>
    <m/>
    <s v="JLAB"/>
    <s v="Const"/>
    <s v="RF"/>
    <x v="8"/>
    <m/>
    <m/>
    <m/>
    <m/>
    <m/>
    <m/>
    <m/>
    <m/>
    <m/>
    <m/>
    <m/>
    <n v="2750.82"/>
    <m/>
    <m/>
    <m/>
    <m/>
    <m/>
    <m/>
    <m/>
    <x v="0"/>
    <x v="0"/>
    <m/>
  </r>
  <r>
    <s v=""/>
    <s v=" E08_25230"/>
    <s v="Perform Dressed Cavity Qualification of CM-05 cavity (591 1-Cell Production)"/>
    <s v="6.08.04.01.01.03"/>
    <x v="0"/>
    <d v="2027-02-09T00:00:00"/>
    <d v="2027-03-16T00:00:00"/>
    <s v="pkessler"/>
    <s v="Matalevich"/>
    <n v="2750.82"/>
    <m/>
    <s v="C"/>
    <s v="Labor"/>
    <s v="TEC"/>
    <m/>
    <s v="JLAB"/>
    <s v="Const"/>
    <s v="RF"/>
    <x v="8"/>
    <m/>
    <m/>
    <m/>
    <m/>
    <m/>
    <m/>
    <m/>
    <m/>
    <m/>
    <m/>
    <m/>
    <n v="2750.82"/>
    <m/>
    <m/>
    <m/>
    <m/>
    <m/>
    <m/>
    <m/>
    <x v="0"/>
    <x v="0"/>
    <m/>
  </r>
  <r>
    <s v=""/>
    <s v=" E08_25310"/>
    <s v="Perform Dressed Cavity Qualification of CM-06 cavity (591 1-Cell Production)"/>
    <s v="6.08.04.01.01.03"/>
    <x v="0"/>
    <d v="2027-03-17T00:00:00"/>
    <d v="2027-04-20T00:00:00"/>
    <s v="pkessler"/>
    <s v="Matalevich"/>
    <n v="2750.82"/>
    <m/>
    <s v="C"/>
    <s v="Labor"/>
    <s v="TEC"/>
    <m/>
    <s v="JLAB"/>
    <s v="Const"/>
    <s v="RF"/>
    <x v="8"/>
    <m/>
    <m/>
    <m/>
    <m/>
    <m/>
    <m/>
    <m/>
    <m/>
    <m/>
    <m/>
    <m/>
    <n v="2750.82"/>
    <m/>
    <m/>
    <m/>
    <m/>
    <m/>
    <m/>
    <m/>
    <x v="0"/>
    <x v="0"/>
    <m/>
  </r>
  <r>
    <s v=""/>
    <s v=" E08_25390"/>
    <s v="Perform Dressed Cavity Qualification of CM-07 cavity (591 1-Cell Production)"/>
    <s v="6.08.04.01.01.03"/>
    <x v="0"/>
    <d v="2027-04-21T00:00:00"/>
    <d v="2027-05-25T00:00:00"/>
    <s v="pkessler"/>
    <s v="Matalevich"/>
    <n v="2750.82"/>
    <m/>
    <s v="C"/>
    <s v="Labor"/>
    <s v="TEC"/>
    <m/>
    <s v="JLAB"/>
    <s v="Const"/>
    <s v="RF"/>
    <x v="8"/>
    <m/>
    <m/>
    <m/>
    <m/>
    <m/>
    <m/>
    <m/>
    <m/>
    <m/>
    <m/>
    <m/>
    <n v="2750.82"/>
    <m/>
    <m/>
    <m/>
    <m/>
    <m/>
    <m/>
    <m/>
    <x v="0"/>
    <x v="0"/>
    <m/>
  </r>
  <r>
    <s v=""/>
    <s v=" E08_25470"/>
    <s v="Perform Dressed Cavity Qualification of CM-08 cavity (591 1-Cell Production)"/>
    <s v="6.08.04.01.01.03"/>
    <x v="0"/>
    <d v="2027-05-26T00:00:00"/>
    <d v="2027-06-30T00:00:00"/>
    <s v="pkessler"/>
    <s v="Matalevich"/>
    <n v="2750.82"/>
    <m/>
    <s v="C"/>
    <s v="Labor"/>
    <s v="TEC"/>
    <m/>
    <s v="JLAB"/>
    <s v="Const"/>
    <s v="RF"/>
    <x v="8"/>
    <m/>
    <m/>
    <m/>
    <m/>
    <m/>
    <m/>
    <m/>
    <m/>
    <m/>
    <m/>
    <m/>
    <n v="2750.82"/>
    <m/>
    <m/>
    <m/>
    <m/>
    <m/>
    <m/>
    <m/>
    <x v="0"/>
    <x v="0"/>
    <m/>
  </r>
  <r>
    <s v=""/>
    <s v=" E08_25550"/>
    <s v="Perform Dressed Cavity Qualification of CM-09 cavity (591 1-Cell Production)"/>
    <s v="6.08.04.01.01.03"/>
    <x v="0"/>
    <d v="2027-07-01T00:00:00"/>
    <d v="2027-08-05T00:00:00"/>
    <s v="pkessler"/>
    <s v="Matalevich"/>
    <n v="2750.82"/>
    <m/>
    <s v="C"/>
    <s v="Labor"/>
    <s v="TEC"/>
    <m/>
    <s v="JLAB"/>
    <s v="Const"/>
    <s v="RF"/>
    <x v="8"/>
    <m/>
    <m/>
    <m/>
    <m/>
    <m/>
    <m/>
    <m/>
    <m/>
    <m/>
    <m/>
    <m/>
    <n v="2750.82"/>
    <m/>
    <m/>
    <m/>
    <m/>
    <m/>
    <m/>
    <m/>
    <x v="0"/>
    <x v="0"/>
    <m/>
  </r>
  <r>
    <s v=""/>
    <s v=" E08_25630"/>
    <s v="Perform Dressed Cavity Qualification of CM-10 cavity (591 1-Cell Production)"/>
    <s v="6.08.04.01.01.03"/>
    <x v="0"/>
    <d v="2027-08-06T00:00:00"/>
    <d v="2027-09-10T00:00:00"/>
    <s v="pkessler"/>
    <s v="Matalevich"/>
    <n v="2750.82"/>
    <m/>
    <s v="C"/>
    <s v="Labor"/>
    <s v="TEC"/>
    <m/>
    <s v="JLAB"/>
    <s v="Const"/>
    <s v="RF"/>
    <x v="8"/>
    <m/>
    <m/>
    <m/>
    <m/>
    <m/>
    <m/>
    <m/>
    <m/>
    <m/>
    <m/>
    <m/>
    <n v="2750.82"/>
    <m/>
    <m/>
    <m/>
    <m/>
    <m/>
    <m/>
    <m/>
    <x v="0"/>
    <x v="0"/>
    <m/>
  </r>
  <r>
    <s v=""/>
    <s v=" E08_25710"/>
    <s v="Perform Dressed Cavity Qualification of CM-11 cavity (591 1-Cell Production)"/>
    <s v="6.08.04.01.01.03"/>
    <x v="0"/>
    <d v="2027-09-13T00:00:00"/>
    <d v="2027-10-18T00:00:00"/>
    <s v="pkessler"/>
    <s v="Matalevich"/>
    <n v="2787.13"/>
    <m/>
    <s v="C"/>
    <s v="Labor"/>
    <s v="TEC"/>
    <m/>
    <s v="JLAB"/>
    <s v="Const"/>
    <s v="RF"/>
    <x v="8"/>
    <m/>
    <m/>
    <m/>
    <m/>
    <m/>
    <m/>
    <m/>
    <m/>
    <m/>
    <m/>
    <m/>
    <n v="1560.79"/>
    <n v="1226.3399999999999"/>
    <m/>
    <m/>
    <m/>
    <m/>
    <m/>
    <m/>
    <x v="0"/>
    <x v="0"/>
    <m/>
  </r>
  <r>
    <s v=""/>
    <s v=" E08_25790"/>
    <s v="Perform Dressed Cavity Qualification of CM-12 cavity (591 1-Cell Production)"/>
    <s v="6.08.04.01.01.03"/>
    <x v="0"/>
    <d v="2027-10-19T00:00:00"/>
    <d v="2027-11-23T00:00:00"/>
    <s v="pkessler"/>
    <s v="Matalevich"/>
    <n v="2833.34"/>
    <m/>
    <s v="C"/>
    <s v="Labor"/>
    <s v="TEC"/>
    <m/>
    <s v="JLAB"/>
    <s v="Const"/>
    <s v="RF"/>
    <x v="8"/>
    <m/>
    <m/>
    <m/>
    <m/>
    <m/>
    <m/>
    <m/>
    <m/>
    <m/>
    <m/>
    <m/>
    <m/>
    <n v="2833.34"/>
    <m/>
    <m/>
    <m/>
    <m/>
    <m/>
    <m/>
    <x v="0"/>
    <x v="0"/>
    <m/>
  </r>
  <r>
    <s v=""/>
    <s v=" E08_25870"/>
    <s v="Perform Dressed Cavity Qualification of CM-13 cavity (591 1-Cell Production)"/>
    <s v="6.08.04.01.01.03"/>
    <x v="0"/>
    <d v="2027-11-24T00:00:00"/>
    <d v="2028-01-03T00:00:00"/>
    <s v="pkessler"/>
    <s v="Matalevich"/>
    <n v="2833.34"/>
    <m/>
    <s v="C"/>
    <s v="Labor"/>
    <s v="TEC"/>
    <m/>
    <s v="JLAB"/>
    <s v="Const"/>
    <s v="RF"/>
    <x v="8"/>
    <m/>
    <m/>
    <m/>
    <m/>
    <m/>
    <m/>
    <m/>
    <m/>
    <m/>
    <m/>
    <m/>
    <m/>
    <n v="2833.34"/>
    <m/>
    <m/>
    <m/>
    <m/>
    <m/>
    <m/>
    <x v="0"/>
    <x v="0"/>
    <m/>
  </r>
  <r>
    <s v=""/>
    <s v=" E08_25950"/>
    <s v="Perform Dressed Cavity Qualification of CM-14 cavity (591 1-Cell Production)"/>
    <s v="6.08.04.01.01.03"/>
    <x v="0"/>
    <d v="2028-01-04T00:00:00"/>
    <d v="2028-02-08T00:00:00"/>
    <s v="pkessler"/>
    <s v="Matalevich"/>
    <n v="2833.34"/>
    <m/>
    <s v="C"/>
    <s v="Labor"/>
    <s v="TEC"/>
    <m/>
    <s v="JLAB"/>
    <s v="Const"/>
    <s v="RF"/>
    <x v="8"/>
    <m/>
    <m/>
    <m/>
    <m/>
    <m/>
    <m/>
    <m/>
    <m/>
    <m/>
    <m/>
    <m/>
    <m/>
    <n v="2833.34"/>
    <m/>
    <m/>
    <m/>
    <m/>
    <m/>
    <m/>
    <x v="0"/>
    <x v="0"/>
    <m/>
  </r>
  <r>
    <s v=""/>
    <s v=" E08_26030"/>
    <s v="Perform Dressed Cavity Qualification of CM-15 cavity (591 1-Cell Production)"/>
    <s v="6.08.04.01.01.03"/>
    <x v="0"/>
    <d v="2028-02-09T00:00:00"/>
    <d v="2028-03-15T00:00:00"/>
    <s v="pkessler"/>
    <s v="Matalevich"/>
    <n v="2833.34"/>
    <m/>
    <s v="C"/>
    <s v="Labor"/>
    <s v="TEC"/>
    <m/>
    <s v="JLAB"/>
    <s v="Const"/>
    <s v="RF"/>
    <x v="8"/>
    <m/>
    <m/>
    <m/>
    <m/>
    <m/>
    <m/>
    <m/>
    <m/>
    <m/>
    <m/>
    <m/>
    <m/>
    <n v="2833.34"/>
    <m/>
    <m/>
    <m/>
    <m/>
    <m/>
    <m/>
    <x v="0"/>
    <x v="0"/>
    <m/>
  </r>
  <r>
    <s v=""/>
    <s v=" E08_26110"/>
    <s v="Perform Dressed Cavity Qualification of CM-16 cavity (591 1-Cell Production)"/>
    <s v="6.08.04.01.01.03"/>
    <x v="0"/>
    <d v="2028-03-16T00:00:00"/>
    <d v="2028-04-19T00:00:00"/>
    <s v="pkessler"/>
    <s v="Matalevich"/>
    <n v="2833.34"/>
    <m/>
    <s v="C"/>
    <s v="Labor"/>
    <s v="TEC"/>
    <m/>
    <s v="JLAB"/>
    <s v="Const"/>
    <s v="RF"/>
    <x v="8"/>
    <m/>
    <m/>
    <m/>
    <m/>
    <m/>
    <m/>
    <m/>
    <m/>
    <m/>
    <m/>
    <m/>
    <m/>
    <n v="2833.34"/>
    <m/>
    <m/>
    <m/>
    <m/>
    <m/>
    <m/>
    <x v="0"/>
    <x v="0"/>
    <m/>
  </r>
  <r>
    <s v=""/>
    <s v=" E08_25350"/>
    <s v="Perform Bare Cavity Qualification of CM-07 cavity (591 1-Cell Production)"/>
    <s v="6.08.04.01.01.03"/>
    <x v="0"/>
    <d v="2027-02-24T00:00:00"/>
    <d v="2027-03-30T00:00:00"/>
    <s v="pkessler"/>
    <s v="Matalevich"/>
    <n v="1294.5"/>
    <m/>
    <s v="C"/>
    <s v="Labor"/>
    <s v="TEC"/>
    <m/>
    <s v="JLAB"/>
    <s v="Const"/>
    <s v="RF"/>
    <x v="8"/>
    <m/>
    <m/>
    <m/>
    <m/>
    <m/>
    <m/>
    <m/>
    <m/>
    <m/>
    <m/>
    <m/>
    <n v="1294.5"/>
    <m/>
    <m/>
    <m/>
    <m/>
    <m/>
    <m/>
    <m/>
    <x v="0"/>
    <x v="0"/>
    <m/>
  </r>
  <r>
    <s v=""/>
    <s v=" E08_25430"/>
    <s v="Perform Bare Cavity Qualification of CM-08 cavity (591 1-Cell Production)"/>
    <s v="6.08.04.01.01.03"/>
    <x v="0"/>
    <d v="2027-03-31T00:00:00"/>
    <d v="2027-05-04T00:00:00"/>
    <s v="pkessler"/>
    <s v="Matalevich"/>
    <n v="1294.5"/>
    <m/>
    <s v="C"/>
    <s v="Labor"/>
    <s v="TEC"/>
    <m/>
    <s v="JLAB"/>
    <s v="Const"/>
    <s v="RF"/>
    <x v="8"/>
    <m/>
    <m/>
    <m/>
    <m/>
    <m/>
    <m/>
    <m/>
    <m/>
    <m/>
    <m/>
    <m/>
    <n v="1294.5"/>
    <m/>
    <m/>
    <m/>
    <m/>
    <m/>
    <m/>
    <m/>
    <x v="0"/>
    <x v="0"/>
    <m/>
  </r>
  <r>
    <s v=""/>
    <s v=" E08_25510"/>
    <s v="Perform Bare Cavity Qualification of CM-09 cavity (591 1-Cell Production)"/>
    <s v="6.08.04.01.01.03"/>
    <x v="0"/>
    <d v="2027-05-05T00:00:00"/>
    <d v="2027-06-09T00:00:00"/>
    <s v="pkessler"/>
    <s v="Matalevich"/>
    <n v="1294.5"/>
    <m/>
    <s v="C"/>
    <s v="Labor"/>
    <s v="TEC"/>
    <m/>
    <s v="JLAB"/>
    <s v="Const"/>
    <s v="RF"/>
    <x v="8"/>
    <m/>
    <m/>
    <m/>
    <m/>
    <m/>
    <m/>
    <m/>
    <m/>
    <m/>
    <m/>
    <m/>
    <n v="1294.5"/>
    <m/>
    <m/>
    <m/>
    <m/>
    <m/>
    <m/>
    <m/>
    <x v="0"/>
    <x v="0"/>
    <m/>
  </r>
  <r>
    <s v=""/>
    <s v=" E08_25590"/>
    <s v="Perform Bare Cavity Qualification of CM-10 cavity (591 1-Cell Production)"/>
    <s v="6.08.04.01.01.03"/>
    <x v="0"/>
    <d v="2027-06-10T00:00:00"/>
    <d v="2027-07-15T00:00:00"/>
    <s v="pkessler"/>
    <s v="Matalevich"/>
    <n v="1294.5"/>
    <m/>
    <s v="C"/>
    <s v="Labor"/>
    <s v="TEC"/>
    <m/>
    <s v="JLAB"/>
    <s v="Const"/>
    <s v="RF"/>
    <x v="8"/>
    <m/>
    <m/>
    <m/>
    <m/>
    <m/>
    <m/>
    <m/>
    <m/>
    <m/>
    <m/>
    <m/>
    <n v="1294.5"/>
    <m/>
    <m/>
    <m/>
    <m/>
    <m/>
    <m/>
    <m/>
    <x v="0"/>
    <x v="0"/>
    <m/>
  </r>
  <r>
    <s v=""/>
    <s v=" E08_25670"/>
    <s v="Perform Bare Cavity Qualification of CM-11 cavity (591 1-Cell Production)"/>
    <s v="6.08.04.01.01.03"/>
    <x v="0"/>
    <d v="2027-07-16T00:00:00"/>
    <d v="2027-08-19T00:00:00"/>
    <s v="pkessler"/>
    <s v="Matalevich"/>
    <n v="1294.5"/>
    <m/>
    <s v="C"/>
    <s v="Labor"/>
    <s v="TEC"/>
    <m/>
    <s v="JLAB"/>
    <s v="Const"/>
    <s v="RF"/>
    <x v="8"/>
    <m/>
    <m/>
    <m/>
    <m/>
    <m/>
    <m/>
    <m/>
    <m/>
    <m/>
    <m/>
    <m/>
    <n v="1294.5"/>
    <m/>
    <m/>
    <m/>
    <m/>
    <m/>
    <m/>
    <m/>
    <x v="0"/>
    <x v="0"/>
    <m/>
  </r>
  <r>
    <s v=""/>
    <s v=" E08_25750"/>
    <s v="Perform Bare Cavity Qualification of CM-12 cavity (591 1-Cell Production)"/>
    <s v="6.08.04.01.01.03"/>
    <x v="0"/>
    <d v="2027-08-20T00:00:00"/>
    <d v="2027-09-24T00:00:00"/>
    <s v="pkessler"/>
    <s v="Matalevich"/>
    <n v="1294.5"/>
    <m/>
    <s v="C"/>
    <s v="Labor"/>
    <s v="TEC"/>
    <m/>
    <s v="JLAB"/>
    <s v="Const"/>
    <s v="RF"/>
    <x v="8"/>
    <m/>
    <m/>
    <m/>
    <m/>
    <m/>
    <m/>
    <m/>
    <m/>
    <m/>
    <m/>
    <m/>
    <n v="1294.5"/>
    <m/>
    <m/>
    <m/>
    <m/>
    <m/>
    <m/>
    <m/>
    <x v="0"/>
    <x v="0"/>
    <m/>
  </r>
  <r>
    <s v=""/>
    <s v=" E08_25830"/>
    <s v="Perform Bare Cavity Qualification of CM-13 cavity (591 1-Cell Production)"/>
    <s v="6.08.04.01.01.03"/>
    <x v="0"/>
    <d v="2027-09-27T00:00:00"/>
    <d v="2027-11-01T00:00:00"/>
    <s v="pkessler"/>
    <s v="Matalevich"/>
    <n v="1327.12"/>
    <m/>
    <s v="C"/>
    <s v="Labor"/>
    <s v="TEC"/>
    <m/>
    <s v="JLAB"/>
    <s v="Const"/>
    <s v="RF"/>
    <x v="8"/>
    <m/>
    <m/>
    <m/>
    <m/>
    <m/>
    <m/>
    <m/>
    <m/>
    <m/>
    <m/>
    <m/>
    <n v="212.34"/>
    <n v="1114.78"/>
    <m/>
    <m/>
    <m/>
    <m/>
    <m/>
    <m/>
    <x v="0"/>
    <x v="0"/>
    <m/>
  </r>
  <r>
    <s v=""/>
    <s v=" E08_25910"/>
    <s v="Perform Bare Cavity Qualification of CM-14 cavity (591 1-Cell Production)"/>
    <s v="6.08.04.01.01.03"/>
    <x v="0"/>
    <d v="2027-11-02T00:00:00"/>
    <d v="2027-12-09T00:00:00"/>
    <s v="pkessler"/>
    <s v="Matalevich"/>
    <n v="1333.34"/>
    <m/>
    <s v="C"/>
    <s v="Labor"/>
    <s v="TEC"/>
    <m/>
    <s v="JLAB"/>
    <s v="Const"/>
    <s v="RF"/>
    <x v="8"/>
    <m/>
    <m/>
    <m/>
    <m/>
    <m/>
    <m/>
    <m/>
    <m/>
    <m/>
    <m/>
    <m/>
    <m/>
    <n v="1333.34"/>
    <m/>
    <m/>
    <m/>
    <m/>
    <m/>
    <m/>
    <x v="0"/>
    <x v="0"/>
    <m/>
  </r>
  <r>
    <s v=""/>
    <s v=" E08_25990"/>
    <s v="Perform Bare Cavity Qualification of CM-15 cavity (591 1-Cell Production)"/>
    <s v="6.08.04.01.01.03"/>
    <x v="0"/>
    <d v="2027-12-10T00:00:00"/>
    <d v="2028-01-18T00:00:00"/>
    <s v="pkessler"/>
    <s v="Matalevich"/>
    <n v="1333.34"/>
    <m/>
    <s v="C"/>
    <s v="Labor"/>
    <s v="TEC"/>
    <m/>
    <s v="JLAB"/>
    <s v="Const"/>
    <s v="RF"/>
    <x v="8"/>
    <m/>
    <m/>
    <m/>
    <m/>
    <m/>
    <m/>
    <m/>
    <m/>
    <m/>
    <m/>
    <m/>
    <m/>
    <n v="1333.34"/>
    <m/>
    <m/>
    <m/>
    <m/>
    <m/>
    <m/>
    <x v="0"/>
    <x v="0"/>
    <m/>
  </r>
  <r>
    <s v=""/>
    <s v=" E08_26070"/>
    <s v="Perform Bare Cavity Qualification of CM-16 cavity (591 1-Cell Production)"/>
    <s v="6.08.04.01.01.03"/>
    <x v="0"/>
    <d v="2028-01-19T00:00:00"/>
    <d v="2028-02-23T00:00:00"/>
    <s v="pkessler"/>
    <s v="Matalevich"/>
    <n v="1333.34"/>
    <m/>
    <s v="C"/>
    <s v="Labor"/>
    <s v="TEC"/>
    <m/>
    <s v="JLAB"/>
    <s v="Const"/>
    <s v="RF"/>
    <x v="8"/>
    <m/>
    <m/>
    <m/>
    <m/>
    <m/>
    <m/>
    <m/>
    <m/>
    <m/>
    <m/>
    <m/>
    <m/>
    <n v="1333.34"/>
    <m/>
    <m/>
    <m/>
    <m/>
    <m/>
    <m/>
    <x v="0"/>
    <x v="0"/>
    <m/>
  </r>
  <r>
    <s v=""/>
    <s v=" E08_24870"/>
    <s v="Perform Bare Cavity Qualification of CM-01 cavity (591 1-Cell Production)"/>
    <s v="6.08.04.01.01.03"/>
    <x v="0"/>
    <d v="2026-07-16T00:00:00"/>
    <d v="2026-08-19T00:00:00"/>
    <s v="pkessler"/>
    <s v="Matalevich"/>
    <n v="1256.8"/>
    <m/>
    <s v="C"/>
    <s v="Labor"/>
    <s v="TEC"/>
    <m/>
    <s v="JLAB"/>
    <s v="Const"/>
    <s v="RF"/>
    <x v="8"/>
    <m/>
    <m/>
    <m/>
    <m/>
    <m/>
    <m/>
    <m/>
    <m/>
    <m/>
    <m/>
    <n v="1256.8"/>
    <m/>
    <m/>
    <m/>
    <m/>
    <m/>
    <m/>
    <m/>
    <m/>
    <x v="0"/>
    <x v="0"/>
    <m/>
  </r>
  <r>
    <s v=""/>
    <s v=" E08_24950"/>
    <s v="Perform Bare Cavity Qualification of CM-02 cavity (591 1-Cell Production)"/>
    <s v="6.08.04.01.01.03"/>
    <x v="0"/>
    <d v="2026-08-20T00:00:00"/>
    <d v="2026-09-24T00:00:00"/>
    <s v="pkessler"/>
    <s v="Matalevich"/>
    <n v="1256.8"/>
    <m/>
    <s v="C"/>
    <s v="Labor"/>
    <s v="TEC"/>
    <m/>
    <s v="JLAB"/>
    <s v="Const"/>
    <s v="RF"/>
    <x v="8"/>
    <m/>
    <m/>
    <m/>
    <m/>
    <m/>
    <m/>
    <m/>
    <m/>
    <m/>
    <m/>
    <n v="1256.8"/>
    <m/>
    <m/>
    <m/>
    <m/>
    <m/>
    <m/>
    <m/>
    <m/>
    <x v="0"/>
    <x v="0"/>
    <m/>
  </r>
  <r>
    <s v=""/>
    <s v=" E08_25030"/>
    <s v="Perform Bare Cavity Qualification of CM-03 cavity (591 1-Cell Production)"/>
    <s v="6.08.04.01.01.03"/>
    <x v="0"/>
    <d v="2026-09-25T00:00:00"/>
    <d v="2026-10-30T00:00:00"/>
    <s v="pkessler"/>
    <s v="Matalevich"/>
    <n v="1288.47"/>
    <m/>
    <s v="C"/>
    <s v="Labor"/>
    <s v="TEC"/>
    <m/>
    <s v="JLAB"/>
    <s v="Const"/>
    <s v="RF"/>
    <x v="8"/>
    <m/>
    <m/>
    <m/>
    <m/>
    <m/>
    <m/>
    <m/>
    <m/>
    <m/>
    <m/>
    <n v="206.15"/>
    <n v="1082.31"/>
    <m/>
    <m/>
    <m/>
    <m/>
    <m/>
    <m/>
    <m/>
    <x v="0"/>
    <x v="0"/>
    <m/>
  </r>
  <r>
    <s v=""/>
    <s v=" E08_25110"/>
    <s v="Perform Bare Cavity Qualification of CM-04 cavity (591 1-Cell Production)"/>
    <s v="6.08.04.01.01.03"/>
    <x v="0"/>
    <d v="2026-11-02T00:00:00"/>
    <d v="2026-12-09T00:00:00"/>
    <s v="pkessler"/>
    <s v="Matalevich"/>
    <n v="1294.5"/>
    <m/>
    <s v="C"/>
    <s v="Labor"/>
    <s v="TEC"/>
    <m/>
    <s v="JLAB"/>
    <s v="Const"/>
    <s v="RF"/>
    <x v="8"/>
    <m/>
    <m/>
    <m/>
    <m/>
    <m/>
    <m/>
    <m/>
    <m/>
    <m/>
    <m/>
    <m/>
    <n v="1294.5"/>
    <m/>
    <m/>
    <m/>
    <m/>
    <m/>
    <m/>
    <m/>
    <x v="0"/>
    <x v="0"/>
    <m/>
  </r>
  <r>
    <s v=""/>
    <s v=" E08_25190"/>
    <s v="Perform Bare Cavity Qualification of CM-05 cavity (591 1-Cell Production)"/>
    <s v="6.08.04.01.01.03"/>
    <x v="0"/>
    <d v="2026-12-10T00:00:00"/>
    <d v="2027-01-15T00:00:00"/>
    <s v="pkessler"/>
    <s v="Matalevich"/>
    <n v="1294.5"/>
    <m/>
    <s v="C"/>
    <s v="Labor"/>
    <s v="TEC"/>
    <m/>
    <s v="JLAB"/>
    <s v="Const"/>
    <s v="RF"/>
    <x v="8"/>
    <m/>
    <m/>
    <m/>
    <m/>
    <m/>
    <m/>
    <m/>
    <m/>
    <m/>
    <m/>
    <m/>
    <n v="1294.5"/>
    <m/>
    <m/>
    <m/>
    <m/>
    <m/>
    <m/>
    <m/>
    <x v="0"/>
    <x v="0"/>
    <m/>
  </r>
  <r>
    <s v=""/>
    <s v=" E08_25270"/>
    <s v="Perform Bare Cavity Qualification of CM-06 cavity (591 1-Cell Production)"/>
    <s v="6.08.04.01.01.03"/>
    <x v="0"/>
    <d v="2027-01-19T00:00:00"/>
    <d v="2027-02-23T00:00:00"/>
    <s v="pkessler"/>
    <s v="Matalevich"/>
    <n v="1294.5"/>
    <m/>
    <s v="C"/>
    <s v="Labor"/>
    <s v="TEC"/>
    <m/>
    <s v="JLAB"/>
    <s v="Const"/>
    <s v="RF"/>
    <x v="8"/>
    <m/>
    <m/>
    <m/>
    <m/>
    <m/>
    <m/>
    <m/>
    <m/>
    <m/>
    <m/>
    <m/>
    <n v="1294.5"/>
    <m/>
    <m/>
    <m/>
    <m/>
    <m/>
    <m/>
    <m/>
    <x v="0"/>
    <x v="0"/>
    <m/>
  </r>
  <r>
    <s v=""/>
    <s v=" E08_29630"/>
    <s v="Perform Acceptance Testing (591 1-Cell CM-01)"/>
    <s v="6.08.04.01.03.05"/>
    <x v="0"/>
    <d v="2027-07-08T00:00:00"/>
    <d v="2027-08-11T00:00:00"/>
    <s v="pkessler"/>
    <s v="Matalevich"/>
    <n v="970.88"/>
    <m/>
    <s v="C"/>
    <s v="Labor"/>
    <s v="TEC"/>
    <m/>
    <s v="JLAB"/>
    <s v="Const"/>
    <s v="RF"/>
    <x v="8"/>
    <m/>
    <m/>
    <m/>
    <m/>
    <m/>
    <m/>
    <m/>
    <m/>
    <m/>
    <m/>
    <m/>
    <n v="970.88"/>
    <m/>
    <m/>
    <m/>
    <m/>
    <m/>
    <m/>
    <m/>
    <x v="0"/>
    <x v="0"/>
    <m/>
  </r>
  <r>
    <s v=""/>
    <s v=" E08_29660"/>
    <s v="Perform Acceptance Testing (591 1-Cell CM-02)"/>
    <s v="6.08.04.01.03.05"/>
    <x v="0"/>
    <d v="2027-08-12T00:00:00"/>
    <d v="2027-09-09T00:00:00"/>
    <s v="pkessler"/>
    <s v="Matalevich"/>
    <n v="970.88"/>
    <m/>
    <s v="C"/>
    <s v="Labor"/>
    <s v="TEC"/>
    <m/>
    <s v="JLAB"/>
    <s v="Const"/>
    <s v="RF"/>
    <x v="8"/>
    <m/>
    <m/>
    <m/>
    <m/>
    <m/>
    <m/>
    <m/>
    <m/>
    <m/>
    <m/>
    <m/>
    <n v="970.88"/>
    <m/>
    <m/>
    <m/>
    <m/>
    <m/>
    <m/>
    <m/>
    <x v="0"/>
    <x v="0"/>
    <m/>
  </r>
  <r>
    <s v=""/>
    <s v=" E08_29690"/>
    <s v="Perform Acceptance Testing (591 1-Cell CM-03)"/>
    <s v="6.08.04.01.03.05"/>
    <x v="0"/>
    <d v="2027-11-16T00:00:00"/>
    <d v="2027-12-15T00:00:00"/>
    <s v="pkessler"/>
    <s v="Matalevich"/>
    <n v="1000"/>
    <m/>
    <s v="C"/>
    <s v="Labor"/>
    <s v="TEC"/>
    <m/>
    <s v="JLAB"/>
    <s v="Const"/>
    <s v="RF"/>
    <x v="8"/>
    <m/>
    <m/>
    <m/>
    <m/>
    <m/>
    <m/>
    <m/>
    <m/>
    <m/>
    <m/>
    <m/>
    <m/>
    <n v="1000"/>
    <m/>
    <m/>
    <m/>
    <m/>
    <m/>
    <m/>
    <x v="0"/>
    <x v="0"/>
    <m/>
  </r>
  <r>
    <s v=""/>
    <s v=" E08_29720"/>
    <s v="Perform Acceptance Testing (591 1-Cell CM-04)"/>
    <s v="6.08.04.01.03.05"/>
    <x v="0"/>
    <d v="2028-04-11T00:00:00"/>
    <d v="2028-05-15T00:00:00"/>
    <s v="pkessler"/>
    <s v="Matalevich"/>
    <n v="1000"/>
    <m/>
    <s v="C"/>
    <s v="Labor"/>
    <s v="TEC"/>
    <m/>
    <s v="JLAB"/>
    <s v="Const"/>
    <s v="RF"/>
    <x v="8"/>
    <m/>
    <m/>
    <m/>
    <m/>
    <m/>
    <m/>
    <m/>
    <m/>
    <m/>
    <m/>
    <m/>
    <m/>
    <n v="1000"/>
    <m/>
    <m/>
    <m/>
    <m/>
    <m/>
    <m/>
    <x v="0"/>
    <x v="0"/>
    <m/>
  </r>
  <r>
    <s v=""/>
    <s v=" E08_29750"/>
    <s v="Perform Acceptance Testing (591 1-Cell CM-05)"/>
    <s v="6.08.04.01.03.05"/>
    <x v="0"/>
    <d v="2028-06-14T00:00:00"/>
    <d v="2028-07-12T00:00:00"/>
    <s v="pkessler"/>
    <s v="Matalevich"/>
    <n v="833.34"/>
    <m/>
    <s v="C"/>
    <s v="Labor"/>
    <s v="TEC"/>
    <m/>
    <s v="JLAB"/>
    <s v="Const"/>
    <s v="RF"/>
    <x v="8"/>
    <m/>
    <m/>
    <m/>
    <m/>
    <m/>
    <m/>
    <m/>
    <m/>
    <m/>
    <m/>
    <m/>
    <m/>
    <n v="833.34"/>
    <m/>
    <m/>
    <m/>
    <m/>
    <m/>
    <m/>
    <x v="0"/>
    <x v="0"/>
    <m/>
  </r>
  <r>
    <s v=""/>
    <s v=" E08_29790"/>
    <s v="Perform Acceptance Testing (591 1-Cell CM-06)"/>
    <s v="6.08.04.01.03.05"/>
    <x v="0"/>
    <d v="2028-12-08T00:00:00"/>
    <d v="2029-01-08T00:00:00"/>
    <s v="pkessler"/>
    <s v="Matalevich"/>
    <n v="858.34"/>
    <m/>
    <s v="C"/>
    <s v="Labor"/>
    <s v="TEC"/>
    <m/>
    <s v="JLAB"/>
    <s v="Const"/>
    <s v="RF"/>
    <x v="8"/>
    <m/>
    <m/>
    <m/>
    <m/>
    <m/>
    <m/>
    <m/>
    <m/>
    <m/>
    <m/>
    <m/>
    <m/>
    <m/>
    <n v="858.34"/>
    <m/>
    <m/>
    <m/>
    <m/>
    <m/>
    <x v="0"/>
    <x v="0"/>
    <m/>
  </r>
  <r>
    <s v=""/>
    <s v=" E08_29820"/>
    <s v="Perform Acceptance Testing (591 1-Cell CM-07)"/>
    <s v="6.08.04.01.03.05"/>
    <x v="0"/>
    <d v="2029-02-16T00:00:00"/>
    <d v="2029-03-16T00:00:00"/>
    <s v="pkessler"/>
    <s v="Matalevich"/>
    <n v="858.34"/>
    <m/>
    <s v="C"/>
    <s v="Labor"/>
    <s v="TEC"/>
    <m/>
    <s v="JLAB"/>
    <s v="Const"/>
    <s v="RF"/>
    <x v="8"/>
    <m/>
    <m/>
    <m/>
    <m/>
    <m/>
    <m/>
    <m/>
    <m/>
    <m/>
    <m/>
    <m/>
    <m/>
    <m/>
    <n v="858.34"/>
    <m/>
    <m/>
    <m/>
    <m/>
    <m/>
    <x v="0"/>
    <x v="0"/>
    <m/>
  </r>
  <r>
    <s v=""/>
    <s v=" E08_29850"/>
    <s v="Perform Acceptance Testing (591 1-Cell CM-08)"/>
    <s v="6.08.04.01.03.05"/>
    <x v="0"/>
    <d v="2029-04-16T00:00:00"/>
    <d v="2029-05-11T00:00:00"/>
    <s v="pkessler"/>
    <s v="Matalevich"/>
    <n v="858.34"/>
    <m/>
    <s v="C"/>
    <s v="Labor"/>
    <s v="TEC"/>
    <m/>
    <s v="JLAB"/>
    <s v="Const"/>
    <s v="RF"/>
    <x v="8"/>
    <m/>
    <m/>
    <m/>
    <m/>
    <m/>
    <m/>
    <m/>
    <m/>
    <m/>
    <m/>
    <m/>
    <m/>
    <m/>
    <n v="858.34"/>
    <m/>
    <m/>
    <m/>
    <m/>
    <m/>
    <x v="0"/>
    <x v="0"/>
    <m/>
  </r>
  <r>
    <s v=""/>
    <s v=" E08_29880"/>
    <s v="Perform Acceptance Testing (591 1-Cell CM-09)"/>
    <s v="6.08.04.01.03.05"/>
    <x v="0"/>
    <d v="2029-06-12T00:00:00"/>
    <d v="2029-07-10T00:00:00"/>
    <s v="pkessler"/>
    <s v="Matalevich"/>
    <n v="858.34"/>
    <m/>
    <s v="C"/>
    <s v="Labor"/>
    <s v="TEC"/>
    <m/>
    <s v="JLAB"/>
    <s v="Const"/>
    <s v="RF"/>
    <x v="8"/>
    <m/>
    <m/>
    <m/>
    <m/>
    <m/>
    <m/>
    <m/>
    <m/>
    <m/>
    <m/>
    <m/>
    <m/>
    <m/>
    <n v="858.34"/>
    <m/>
    <m/>
    <m/>
    <m/>
    <m/>
    <x v="0"/>
    <x v="0"/>
    <m/>
  </r>
  <r>
    <s v=""/>
    <s v=" E08_29910"/>
    <s v="Perform Acceptance Testing (591 1-Cell CM-10)"/>
    <s v="6.08.04.01.03.05"/>
    <x v="0"/>
    <d v="2029-08-08T00:00:00"/>
    <d v="2029-09-05T00:00:00"/>
    <s v="pkessler"/>
    <s v="Matalevich"/>
    <n v="858.34"/>
    <m/>
    <s v="C"/>
    <s v="Labor"/>
    <s v="TEC"/>
    <m/>
    <s v="JLAB"/>
    <s v="Const"/>
    <s v="RF"/>
    <x v="8"/>
    <m/>
    <m/>
    <m/>
    <m/>
    <m/>
    <m/>
    <m/>
    <m/>
    <m/>
    <m/>
    <m/>
    <m/>
    <m/>
    <n v="858.34"/>
    <m/>
    <m/>
    <m/>
    <m/>
    <m/>
    <x v="0"/>
    <x v="0"/>
    <m/>
  </r>
  <r>
    <s v=""/>
    <s v=" E08_29950"/>
    <s v="Perform Acceptance Testing (591 1-Cell CM-11)"/>
    <s v="6.08.04.01.03.05"/>
    <x v="0"/>
    <d v="2029-10-04T00:00:00"/>
    <d v="2029-11-01T00:00:00"/>
    <s v="pkessler"/>
    <s v="Matalevich"/>
    <n v="707.27"/>
    <m/>
    <s v="C"/>
    <s v="Labor"/>
    <s v="TEC"/>
    <m/>
    <s v="JLAB"/>
    <s v="Const"/>
    <s v="RF"/>
    <x v="8"/>
    <m/>
    <m/>
    <m/>
    <m/>
    <m/>
    <m/>
    <m/>
    <m/>
    <m/>
    <m/>
    <m/>
    <m/>
    <m/>
    <m/>
    <n v="707.27"/>
    <m/>
    <m/>
    <m/>
    <m/>
    <x v="0"/>
    <x v="0"/>
    <m/>
  </r>
  <r>
    <s v=""/>
    <s v=" E08_29980"/>
    <s v="Perform Acceptance Testing (591 1-Cell CM-12)"/>
    <s v="6.08.04.01.03.05"/>
    <x v="0"/>
    <d v="2029-12-05T00:00:00"/>
    <d v="1930-01-03T00:00:00"/>
    <s v="pkessler"/>
    <s v="Matalevich"/>
    <n v="707.27"/>
    <m/>
    <s v="C"/>
    <s v="Labor"/>
    <s v="TEC"/>
    <m/>
    <s v="JLAB"/>
    <s v="Const"/>
    <s v="RF"/>
    <x v="8"/>
    <m/>
    <m/>
    <m/>
    <m/>
    <m/>
    <m/>
    <m/>
    <m/>
    <m/>
    <m/>
    <m/>
    <m/>
    <m/>
    <m/>
    <n v="707.27"/>
    <m/>
    <m/>
    <m/>
    <m/>
    <x v="0"/>
    <x v="0"/>
    <m/>
  </r>
  <r>
    <s v=""/>
    <s v=" E08_30010"/>
    <s v="Perform Acceptance Testing (591 1-Cell CM-13)"/>
    <s v="6.08.04.01.03.05"/>
    <x v="0"/>
    <d v="1930-02-04T00:00:00"/>
    <d v="1930-03-04T00:00:00"/>
    <s v="pkessler"/>
    <s v="Matalevich"/>
    <n v="707.27"/>
    <m/>
    <s v="C"/>
    <s v="Labor"/>
    <s v="TEC"/>
    <m/>
    <s v="JLAB"/>
    <s v="Const"/>
    <s v="RF"/>
    <x v="8"/>
    <m/>
    <m/>
    <m/>
    <m/>
    <m/>
    <m/>
    <m/>
    <m/>
    <m/>
    <m/>
    <m/>
    <m/>
    <m/>
    <m/>
    <n v="707.27"/>
    <m/>
    <m/>
    <m/>
    <m/>
    <x v="0"/>
    <x v="0"/>
    <m/>
  </r>
  <r>
    <s v=""/>
    <s v=" E08_30040"/>
    <s v="Perform Acceptance Testing (591 1-Cell CM-14)"/>
    <s v="6.08.04.01.03.05"/>
    <x v="0"/>
    <d v="1930-04-02T00:00:00"/>
    <d v="1930-04-29T00:00:00"/>
    <s v="pkessler"/>
    <s v="Matalevich"/>
    <n v="707.27"/>
    <m/>
    <s v="C"/>
    <s v="Labor"/>
    <s v="TEC"/>
    <m/>
    <s v="JLAB"/>
    <s v="Const"/>
    <s v="RF"/>
    <x v="8"/>
    <m/>
    <m/>
    <m/>
    <m/>
    <m/>
    <m/>
    <m/>
    <m/>
    <m/>
    <m/>
    <m/>
    <m/>
    <m/>
    <m/>
    <n v="707.27"/>
    <m/>
    <m/>
    <m/>
    <m/>
    <x v="0"/>
    <x v="0"/>
    <m/>
  </r>
  <r>
    <s v=""/>
    <s v=" E08_30070"/>
    <s v="Perform Acceptance Testing (591 1-Cell CM-15)"/>
    <s v="6.08.04.01.03.05"/>
    <x v="0"/>
    <d v="1930-05-29T00:00:00"/>
    <d v="1930-06-25T00:00:00"/>
    <s v="pkessler"/>
    <s v="Matalevich"/>
    <n v="707.27"/>
    <m/>
    <s v="C"/>
    <s v="Labor"/>
    <s v="TEC"/>
    <m/>
    <s v="JLAB"/>
    <s v="Const"/>
    <s v="RF"/>
    <x v="8"/>
    <m/>
    <m/>
    <m/>
    <m/>
    <m/>
    <m/>
    <m/>
    <m/>
    <m/>
    <m/>
    <m/>
    <m/>
    <m/>
    <m/>
    <n v="707.27"/>
    <m/>
    <m/>
    <m/>
    <m/>
    <x v="0"/>
    <x v="0"/>
    <m/>
  </r>
  <r>
    <s v=""/>
    <s v=" E08_30110"/>
    <s v="Perform Acceptance Testing (591 1-Cell CM-16)"/>
    <s v="6.08.04.01.03.05"/>
    <x v="0"/>
    <d v="1930-07-25T00:00:00"/>
    <d v="1930-08-21T00:00:00"/>
    <s v="pkessler"/>
    <s v="Matalevich"/>
    <n v="707.27"/>
    <m/>
    <s v="C"/>
    <s v="Labor"/>
    <s v="TEC"/>
    <m/>
    <s v="JLAB"/>
    <s v="Const"/>
    <s v="RF"/>
    <x v="8"/>
    <m/>
    <m/>
    <m/>
    <m/>
    <m/>
    <m/>
    <m/>
    <m/>
    <m/>
    <m/>
    <m/>
    <m/>
    <m/>
    <m/>
    <n v="707.27"/>
    <m/>
    <m/>
    <m/>
    <m/>
    <x v="0"/>
    <x v="0"/>
    <m/>
  </r>
  <r>
    <s v=""/>
    <s v=" E08_31750"/>
    <s v="Perform Dressed Cavity Qualification of CM-01 cavity (591 5-Cell Production)"/>
    <s v="6.08.04.02.01.03"/>
    <x v="0"/>
    <d v="2027-07-21T00:00:00"/>
    <d v="2027-08-24T00:00:00"/>
    <s v="pkessler"/>
    <s v="Matalevich"/>
    <n v="2750.82"/>
    <m/>
    <s v="C"/>
    <s v="Labor"/>
    <s v="TEC"/>
    <m/>
    <s v="JLAB"/>
    <s v="Const"/>
    <s v="RF"/>
    <x v="8"/>
    <m/>
    <m/>
    <m/>
    <m/>
    <m/>
    <m/>
    <m/>
    <m/>
    <m/>
    <m/>
    <m/>
    <n v="2750.82"/>
    <m/>
    <m/>
    <m/>
    <m/>
    <m/>
    <m/>
    <m/>
    <x v="0"/>
    <x v="0"/>
    <m/>
  </r>
  <r>
    <s v=""/>
    <s v=" E08_31830"/>
    <s v="Perform Dressed Cavity Qualification of CM-02 cavity (591 5-Cell Production)"/>
    <s v="6.08.04.02.01.03"/>
    <x v="0"/>
    <d v="2027-08-25T00:00:00"/>
    <d v="2027-09-29T00:00:00"/>
    <s v="pkessler"/>
    <s v="Matalevich"/>
    <n v="2750.82"/>
    <m/>
    <s v="C"/>
    <s v="Labor"/>
    <s v="TEC"/>
    <m/>
    <s v="JLAB"/>
    <s v="Const"/>
    <s v="RF"/>
    <x v="8"/>
    <m/>
    <m/>
    <m/>
    <m/>
    <m/>
    <m/>
    <m/>
    <m/>
    <m/>
    <m/>
    <m/>
    <n v="2750.82"/>
    <m/>
    <m/>
    <m/>
    <m/>
    <m/>
    <m/>
    <m/>
    <x v="0"/>
    <x v="0"/>
    <m/>
  </r>
  <r>
    <s v=""/>
    <s v=" E08_31910"/>
    <s v="Perform Dressed Cavity Qualification of CM-03 cavity (591 5-Cell Production)"/>
    <s v="6.08.04.02.01.03"/>
    <x v="0"/>
    <d v="2027-09-30T00:00:00"/>
    <d v="2027-11-04T00:00:00"/>
    <s v="pkessler"/>
    <s v="Matalevich"/>
    <n v="2830.04"/>
    <m/>
    <s v="C"/>
    <s v="Labor"/>
    <s v="TEC"/>
    <m/>
    <s v="JLAB"/>
    <s v="Const"/>
    <s v="RF"/>
    <x v="8"/>
    <m/>
    <m/>
    <m/>
    <m/>
    <m/>
    <m/>
    <m/>
    <m/>
    <m/>
    <m/>
    <m/>
    <n v="113.2"/>
    <n v="2716.84"/>
    <m/>
    <m/>
    <m/>
    <m/>
    <m/>
    <m/>
    <x v="0"/>
    <x v="0"/>
    <m/>
  </r>
  <r>
    <s v=""/>
    <s v=" E08_31990"/>
    <s v="Perform Dressed Cavity Qualification of CM-04 cavity (591 5-Cell Production)"/>
    <s v="6.08.04.02.01.03"/>
    <x v="0"/>
    <d v="2027-11-05T00:00:00"/>
    <d v="2027-12-14T00:00:00"/>
    <s v="pkessler"/>
    <s v="Matalevich"/>
    <n v="2833.34"/>
    <m/>
    <s v="C"/>
    <s v="Labor"/>
    <s v="TEC"/>
    <m/>
    <s v="JLAB"/>
    <s v="Const"/>
    <s v="RF"/>
    <x v="8"/>
    <m/>
    <m/>
    <m/>
    <m/>
    <m/>
    <m/>
    <m/>
    <m/>
    <m/>
    <m/>
    <m/>
    <m/>
    <n v="2833.34"/>
    <m/>
    <m/>
    <m/>
    <m/>
    <m/>
    <m/>
    <x v="0"/>
    <x v="0"/>
    <m/>
  </r>
  <r>
    <s v=""/>
    <s v=" E08_32070"/>
    <s v="Perform Dressed Cavity Qualification of CM-05 cavity (591 5-Cell Production)"/>
    <s v="6.08.04.02.01.03"/>
    <x v="0"/>
    <d v="2027-12-15T00:00:00"/>
    <d v="2028-01-21T00:00:00"/>
    <s v="pkessler"/>
    <s v="Matalevich"/>
    <n v="2833.34"/>
    <m/>
    <s v="C"/>
    <s v="Labor"/>
    <s v="TEC"/>
    <m/>
    <s v="JLAB"/>
    <s v="Const"/>
    <s v="RF"/>
    <x v="8"/>
    <m/>
    <m/>
    <m/>
    <m/>
    <m/>
    <m/>
    <m/>
    <m/>
    <m/>
    <m/>
    <m/>
    <m/>
    <n v="2833.34"/>
    <m/>
    <m/>
    <m/>
    <m/>
    <m/>
    <m/>
    <x v="0"/>
    <x v="0"/>
    <m/>
  </r>
  <r>
    <s v=""/>
    <s v=" E08_32150"/>
    <s v="Perform Dressed Cavity Qualification of CM-06 cavity (591 5-Cell Production)"/>
    <s v="6.08.04.02.01.03"/>
    <x v="0"/>
    <d v="2028-01-24T00:00:00"/>
    <d v="2028-02-28T00:00:00"/>
    <s v="pkessler"/>
    <s v="Matalevich"/>
    <n v="2833.34"/>
    <m/>
    <s v="C"/>
    <s v="Labor"/>
    <s v="TEC"/>
    <m/>
    <s v="JLAB"/>
    <s v="Const"/>
    <s v="RF"/>
    <x v="8"/>
    <m/>
    <m/>
    <m/>
    <m/>
    <m/>
    <m/>
    <m/>
    <m/>
    <m/>
    <m/>
    <m/>
    <m/>
    <n v="2833.34"/>
    <m/>
    <m/>
    <m/>
    <m/>
    <m/>
    <m/>
    <x v="0"/>
    <x v="0"/>
    <m/>
  </r>
  <r>
    <s v=""/>
    <s v=" E08_32230"/>
    <s v="Perform Dressed Cavity Qualification of CM-07 cavity (591 5-Cell Production)"/>
    <s v="6.08.04.02.01.03"/>
    <x v="0"/>
    <d v="2028-02-29T00:00:00"/>
    <d v="2028-04-03T00:00:00"/>
    <s v="pkessler"/>
    <s v="Matalevich"/>
    <n v="2833.34"/>
    <m/>
    <s v="C"/>
    <s v="Labor"/>
    <s v="TEC"/>
    <m/>
    <s v="JLAB"/>
    <s v="Const"/>
    <s v="RF"/>
    <x v="8"/>
    <m/>
    <m/>
    <m/>
    <m/>
    <m/>
    <m/>
    <m/>
    <m/>
    <m/>
    <m/>
    <m/>
    <m/>
    <n v="2833.34"/>
    <m/>
    <m/>
    <m/>
    <m/>
    <m/>
    <m/>
    <x v="0"/>
    <x v="0"/>
    <m/>
  </r>
  <r>
    <s v=""/>
    <s v=" E08_32320"/>
    <s v="Perform Dressed Cavity Qualification of CM-08 cavity (591 5-Cell Production)"/>
    <s v="6.08.04.02.01.03"/>
    <x v="0"/>
    <d v="2028-04-04T00:00:00"/>
    <d v="2028-05-08T00:00:00"/>
    <s v="pkessler"/>
    <s v="Matalevich"/>
    <n v="2833.34"/>
    <m/>
    <s v="C"/>
    <s v="Labor"/>
    <s v="TEC"/>
    <m/>
    <s v="JLAB"/>
    <s v="Const"/>
    <s v="RF"/>
    <x v="8"/>
    <m/>
    <m/>
    <m/>
    <m/>
    <m/>
    <m/>
    <m/>
    <m/>
    <m/>
    <m/>
    <m/>
    <m/>
    <n v="2833.34"/>
    <m/>
    <m/>
    <m/>
    <m/>
    <m/>
    <m/>
    <x v="0"/>
    <x v="0"/>
    <m/>
  </r>
  <r>
    <s v=""/>
    <s v=" E08_32400"/>
    <s v="Perform Dressed Cavity Qualification of CM-09 cavity (591 5-Cell Production)"/>
    <s v="6.08.04.02.01.03"/>
    <x v="0"/>
    <d v="2028-05-09T00:00:00"/>
    <d v="2028-06-13T00:00:00"/>
    <s v="pkessler"/>
    <s v="Matalevich"/>
    <n v="2833.34"/>
    <m/>
    <s v="C"/>
    <s v="Labor"/>
    <s v="TEC"/>
    <m/>
    <s v="JLAB"/>
    <s v="Const"/>
    <s v="RF"/>
    <x v="8"/>
    <m/>
    <m/>
    <m/>
    <m/>
    <m/>
    <m/>
    <m/>
    <m/>
    <m/>
    <m/>
    <m/>
    <m/>
    <n v="2833.34"/>
    <m/>
    <m/>
    <m/>
    <m/>
    <m/>
    <m/>
    <x v="0"/>
    <x v="0"/>
    <m/>
  </r>
  <r>
    <s v=""/>
    <s v=" E08_32480"/>
    <s v="Perform Dressed Cavity Qualification of CM-10 cavity (591 5-Cell Production)"/>
    <s v="6.08.04.02.01.03"/>
    <x v="0"/>
    <d v="2028-06-14T00:00:00"/>
    <d v="2028-07-19T00:00:00"/>
    <s v="pkessler"/>
    <s v="Matalevich"/>
    <n v="2833.34"/>
    <m/>
    <s v="C"/>
    <s v="Labor"/>
    <s v="TEC"/>
    <m/>
    <s v="JLAB"/>
    <s v="Const"/>
    <s v="RF"/>
    <x v="8"/>
    <m/>
    <m/>
    <m/>
    <m/>
    <m/>
    <m/>
    <m/>
    <m/>
    <m/>
    <m/>
    <m/>
    <m/>
    <n v="2833.34"/>
    <m/>
    <m/>
    <m/>
    <m/>
    <m/>
    <m/>
    <x v="0"/>
    <x v="0"/>
    <m/>
  </r>
  <r>
    <s v=""/>
    <s v=" E08_32560"/>
    <s v="Perform Dressed Cavity Qualification of CM-11 cavity (591 5-Cell Production)"/>
    <s v="6.08.04.02.01.03"/>
    <x v="0"/>
    <d v="2028-07-20T00:00:00"/>
    <d v="2028-08-23T00:00:00"/>
    <s v="pkessler"/>
    <s v="Matalevich"/>
    <n v="2833.34"/>
    <m/>
    <s v="C"/>
    <s v="Labor"/>
    <s v="TEC"/>
    <m/>
    <s v="JLAB"/>
    <s v="Const"/>
    <s v="RF"/>
    <x v="8"/>
    <m/>
    <m/>
    <m/>
    <m/>
    <m/>
    <m/>
    <m/>
    <m/>
    <m/>
    <m/>
    <m/>
    <m/>
    <n v="2833.34"/>
    <m/>
    <m/>
    <m/>
    <m/>
    <m/>
    <m/>
    <x v="0"/>
    <x v="0"/>
    <m/>
  </r>
  <r>
    <s v=""/>
    <s v=" E08_32640"/>
    <s v="Perform Dressed Cavity Qualification of CM-12 cavity (591 5-Cell Production)"/>
    <s v="6.08.04.02.01.03"/>
    <x v="0"/>
    <d v="2028-08-24T00:00:00"/>
    <d v="2028-09-28T00:00:00"/>
    <s v="pkessler"/>
    <s v="Matalevich"/>
    <n v="2833.34"/>
    <m/>
    <s v="C"/>
    <s v="Labor"/>
    <s v="TEC"/>
    <m/>
    <s v="JLAB"/>
    <s v="Const"/>
    <s v="RF"/>
    <x v="8"/>
    <m/>
    <m/>
    <m/>
    <m/>
    <m/>
    <m/>
    <m/>
    <m/>
    <m/>
    <m/>
    <m/>
    <m/>
    <n v="2833.34"/>
    <m/>
    <m/>
    <m/>
    <m/>
    <m/>
    <m/>
    <x v="0"/>
    <x v="0"/>
    <m/>
  </r>
  <r>
    <s v=""/>
    <s v=" E08_32720"/>
    <s v="Perform Dressed Cavity Qualification of CM-13 cavity (591 5-Cell Production)"/>
    <s v="6.08.04.02.01.03"/>
    <x v="0"/>
    <d v="2028-09-29T00:00:00"/>
    <d v="2028-11-03T00:00:00"/>
    <s v="pkessler"/>
    <s v="Matalevich"/>
    <n v="2914.94"/>
    <m/>
    <s v="C"/>
    <s v="Labor"/>
    <s v="TEC"/>
    <m/>
    <s v="JLAB"/>
    <s v="Const"/>
    <s v="RF"/>
    <x v="8"/>
    <m/>
    <m/>
    <m/>
    <m/>
    <m/>
    <m/>
    <m/>
    <m/>
    <m/>
    <m/>
    <m/>
    <m/>
    <n v="116.6"/>
    <n v="2798.34"/>
    <m/>
    <m/>
    <m/>
    <m/>
    <m/>
    <x v="0"/>
    <x v="0"/>
    <m/>
  </r>
  <r>
    <s v=""/>
    <s v=" E08_32800"/>
    <s v="Perform Dressed Cavity Qualification of CM-14 cavity (591 5-Cell Production)"/>
    <s v="6.08.04.02.01.03"/>
    <x v="0"/>
    <d v="2028-11-06T00:00:00"/>
    <d v="2028-12-13T00:00:00"/>
    <s v="pkessler"/>
    <s v="Matalevich"/>
    <n v="2918.34"/>
    <m/>
    <s v="C"/>
    <s v="Labor"/>
    <s v="TEC"/>
    <m/>
    <s v="JLAB"/>
    <s v="Const"/>
    <s v="RF"/>
    <x v="8"/>
    <m/>
    <m/>
    <m/>
    <m/>
    <m/>
    <m/>
    <m/>
    <m/>
    <m/>
    <m/>
    <m/>
    <m/>
    <m/>
    <n v="2918.34"/>
    <m/>
    <m/>
    <m/>
    <m/>
    <m/>
    <x v="0"/>
    <x v="0"/>
    <m/>
  </r>
  <r>
    <s v=""/>
    <s v=" E08_31710"/>
    <s v="Perform Bare Cavity Qualification of CM-01 cavity (591 5-Cell Production)"/>
    <s v="6.08.04.02.01.03"/>
    <x v="0"/>
    <d v="2027-05-10T00:00:00"/>
    <d v="2027-06-14T00:00:00"/>
    <s v="pkessler"/>
    <s v="Matalevich"/>
    <n v="1294.5"/>
    <m/>
    <s v="C"/>
    <s v="Labor"/>
    <s v="TEC"/>
    <m/>
    <s v="JLAB"/>
    <s v="Const"/>
    <s v="RF"/>
    <x v="8"/>
    <m/>
    <m/>
    <m/>
    <m/>
    <m/>
    <m/>
    <m/>
    <m/>
    <m/>
    <m/>
    <m/>
    <n v="1294.5"/>
    <m/>
    <m/>
    <m/>
    <m/>
    <m/>
    <m/>
    <m/>
    <x v="0"/>
    <x v="0"/>
    <m/>
  </r>
  <r>
    <s v=""/>
    <s v=" E08_31790"/>
    <s v="Perform Bare Cavity Qualification of CM-02 cavity (591 5-Cell Production)"/>
    <s v="6.08.04.02.01.03"/>
    <x v="0"/>
    <d v="2027-06-15T00:00:00"/>
    <d v="2027-07-20T00:00:00"/>
    <s v="pkessler"/>
    <s v="Matalevich"/>
    <n v="1294.5"/>
    <m/>
    <s v="C"/>
    <s v="Labor"/>
    <s v="TEC"/>
    <m/>
    <s v="JLAB"/>
    <s v="Const"/>
    <s v="RF"/>
    <x v="8"/>
    <m/>
    <m/>
    <m/>
    <m/>
    <m/>
    <m/>
    <m/>
    <m/>
    <m/>
    <m/>
    <m/>
    <n v="1294.5"/>
    <m/>
    <m/>
    <m/>
    <m/>
    <m/>
    <m/>
    <m/>
    <x v="0"/>
    <x v="0"/>
    <m/>
  </r>
  <r>
    <s v=""/>
    <s v=" E08_31870"/>
    <s v="Perform Bare Cavity Qualification of CM-03 cavity (591 5-Cell Production)"/>
    <s v="6.08.04.02.01.03"/>
    <x v="0"/>
    <d v="2027-07-21T00:00:00"/>
    <d v="2027-08-24T00:00:00"/>
    <s v="pkessler"/>
    <s v="Matalevich"/>
    <n v="1294.5"/>
    <m/>
    <s v="C"/>
    <s v="Labor"/>
    <s v="TEC"/>
    <m/>
    <s v="JLAB"/>
    <s v="Const"/>
    <s v="RF"/>
    <x v="8"/>
    <m/>
    <m/>
    <m/>
    <m/>
    <m/>
    <m/>
    <m/>
    <m/>
    <m/>
    <m/>
    <m/>
    <n v="1294.5"/>
    <m/>
    <m/>
    <m/>
    <m/>
    <m/>
    <m/>
    <m/>
    <x v="0"/>
    <x v="0"/>
    <m/>
  </r>
  <r>
    <s v=""/>
    <s v=" E08_31950"/>
    <s v="Perform Bare Cavity Qualification of CM-04 cavity (591 5-Cell Production)"/>
    <s v="6.08.04.02.01.03"/>
    <x v="0"/>
    <d v="2027-08-25T00:00:00"/>
    <d v="2027-09-29T00:00:00"/>
    <s v="pkessler"/>
    <s v="Matalevich"/>
    <n v="1294.5"/>
    <m/>
    <s v="C"/>
    <s v="Labor"/>
    <s v="TEC"/>
    <m/>
    <s v="JLAB"/>
    <s v="Const"/>
    <s v="RF"/>
    <x v="8"/>
    <m/>
    <m/>
    <m/>
    <m/>
    <m/>
    <m/>
    <m/>
    <m/>
    <m/>
    <m/>
    <m/>
    <n v="1294.5"/>
    <m/>
    <m/>
    <m/>
    <m/>
    <m/>
    <m/>
    <m/>
    <x v="0"/>
    <x v="0"/>
    <m/>
  </r>
  <r>
    <s v=""/>
    <s v=" E08_32030"/>
    <s v="Perform Bare Cavity Qualification of CM-05 cavity (591 5-Cell Production)"/>
    <s v="6.08.04.02.01.03"/>
    <x v="0"/>
    <d v="2027-09-30T00:00:00"/>
    <d v="2027-11-04T00:00:00"/>
    <s v="pkessler"/>
    <s v="Matalevich"/>
    <n v="1331.78"/>
    <m/>
    <s v="C"/>
    <s v="Labor"/>
    <s v="TEC"/>
    <m/>
    <s v="JLAB"/>
    <s v="Const"/>
    <s v="RF"/>
    <x v="8"/>
    <m/>
    <m/>
    <m/>
    <m/>
    <m/>
    <m/>
    <m/>
    <m/>
    <m/>
    <m/>
    <m/>
    <n v="53.27"/>
    <n v="1278.51"/>
    <m/>
    <m/>
    <m/>
    <m/>
    <m/>
    <m/>
    <x v="0"/>
    <x v="0"/>
    <m/>
  </r>
  <r>
    <s v=""/>
    <s v=" E08_32110"/>
    <s v="Perform Bare Cavity Qualification of CM-06 cavity (591 5-Cell Production)"/>
    <s v="6.08.04.02.01.03"/>
    <x v="0"/>
    <d v="2027-11-05T00:00:00"/>
    <d v="2027-12-14T00:00:00"/>
    <s v="pkessler"/>
    <s v="Matalevich"/>
    <n v="1333.34"/>
    <m/>
    <s v="C"/>
    <s v="Labor"/>
    <s v="TEC"/>
    <m/>
    <s v="JLAB"/>
    <s v="Const"/>
    <s v="RF"/>
    <x v="8"/>
    <m/>
    <m/>
    <m/>
    <m/>
    <m/>
    <m/>
    <m/>
    <m/>
    <m/>
    <m/>
    <m/>
    <m/>
    <n v="1333.34"/>
    <m/>
    <m/>
    <m/>
    <m/>
    <m/>
    <m/>
    <x v="0"/>
    <x v="0"/>
    <m/>
  </r>
  <r>
    <s v=""/>
    <s v=" E08_32190"/>
    <s v="Perform Bare Cavity Qualification of CM-07 cavity (591 5-Cell Production)"/>
    <s v="6.08.04.02.01.03"/>
    <x v="0"/>
    <d v="2027-12-15T00:00:00"/>
    <d v="2028-01-21T00:00:00"/>
    <s v="pkessler"/>
    <s v="Matalevich"/>
    <n v="1333.34"/>
    <m/>
    <s v="C"/>
    <s v="Labor"/>
    <s v="TEC"/>
    <m/>
    <s v="JLAB"/>
    <s v="Const"/>
    <s v="RF"/>
    <x v="8"/>
    <m/>
    <m/>
    <m/>
    <m/>
    <m/>
    <m/>
    <m/>
    <m/>
    <m/>
    <m/>
    <m/>
    <m/>
    <n v="1333.34"/>
    <m/>
    <m/>
    <m/>
    <m/>
    <m/>
    <m/>
    <x v="0"/>
    <x v="0"/>
    <m/>
  </r>
  <r>
    <s v=""/>
    <s v=" E08_32280"/>
    <s v="Perform Bare Cavity Qualification of CM-08 cavity (591 5-Cell Production)"/>
    <s v="6.08.04.02.01.03"/>
    <x v="0"/>
    <d v="2028-01-24T00:00:00"/>
    <d v="2028-02-28T00:00:00"/>
    <s v="pkessler"/>
    <s v="Matalevich"/>
    <n v="1333.34"/>
    <m/>
    <s v="C"/>
    <s v="Labor"/>
    <s v="TEC"/>
    <m/>
    <s v="JLAB"/>
    <s v="Const"/>
    <s v="RF"/>
    <x v="8"/>
    <m/>
    <m/>
    <m/>
    <m/>
    <m/>
    <m/>
    <m/>
    <m/>
    <m/>
    <m/>
    <m/>
    <m/>
    <n v="1333.34"/>
    <m/>
    <m/>
    <m/>
    <m/>
    <m/>
    <m/>
    <x v="0"/>
    <x v="0"/>
    <m/>
  </r>
  <r>
    <s v=""/>
    <s v=" E08_32360"/>
    <s v="Perform Bare Cavity Qualification of CM-09 cavity (591 5-Cell Production)"/>
    <s v="6.08.04.02.01.03"/>
    <x v="0"/>
    <d v="2028-02-29T00:00:00"/>
    <d v="2028-04-03T00:00:00"/>
    <s v="pkessler"/>
    <s v="Matalevich"/>
    <n v="1333.34"/>
    <m/>
    <s v="C"/>
    <s v="Labor"/>
    <s v="TEC"/>
    <m/>
    <s v="JLAB"/>
    <s v="Const"/>
    <s v="RF"/>
    <x v="8"/>
    <m/>
    <m/>
    <m/>
    <m/>
    <m/>
    <m/>
    <m/>
    <m/>
    <m/>
    <m/>
    <m/>
    <m/>
    <n v="1333.34"/>
    <m/>
    <m/>
    <m/>
    <m/>
    <m/>
    <m/>
    <x v="0"/>
    <x v="0"/>
    <m/>
  </r>
  <r>
    <s v=""/>
    <s v=" E08_32440"/>
    <s v="Perform Bare Cavity Qualification of CM-10 cavity (591 5-Cell Production)"/>
    <s v="6.08.04.02.01.03"/>
    <x v="0"/>
    <d v="2028-04-04T00:00:00"/>
    <d v="2028-05-08T00:00:00"/>
    <s v="pkessler"/>
    <s v="Matalevich"/>
    <n v="1333.34"/>
    <m/>
    <s v="C"/>
    <s v="Labor"/>
    <s v="TEC"/>
    <m/>
    <s v="JLAB"/>
    <s v="Const"/>
    <s v="RF"/>
    <x v="8"/>
    <m/>
    <m/>
    <m/>
    <m/>
    <m/>
    <m/>
    <m/>
    <m/>
    <m/>
    <m/>
    <m/>
    <m/>
    <n v="1333.34"/>
    <m/>
    <m/>
    <m/>
    <m/>
    <m/>
    <m/>
    <x v="0"/>
    <x v="0"/>
    <m/>
  </r>
  <r>
    <s v=""/>
    <s v=" E08_32520"/>
    <s v="Perform Bare Cavity Qualification of CM-11 cavity (591 5-Cell Production)"/>
    <s v="6.08.04.02.01.03"/>
    <x v="0"/>
    <d v="2028-05-09T00:00:00"/>
    <d v="2028-06-13T00:00:00"/>
    <s v="pkessler"/>
    <s v="Matalevich"/>
    <n v="1333.34"/>
    <m/>
    <s v="C"/>
    <s v="Labor"/>
    <s v="TEC"/>
    <m/>
    <s v="JLAB"/>
    <s v="Const"/>
    <s v="RF"/>
    <x v="8"/>
    <m/>
    <m/>
    <m/>
    <m/>
    <m/>
    <m/>
    <m/>
    <m/>
    <m/>
    <m/>
    <m/>
    <m/>
    <n v="1333.34"/>
    <m/>
    <m/>
    <m/>
    <m/>
    <m/>
    <m/>
    <x v="0"/>
    <x v="0"/>
    <m/>
  </r>
  <r>
    <s v=""/>
    <s v=" E08_32600"/>
    <s v="Perform Bare Cavity Qualification of CM-12 cavity (591 5-Cell Production)"/>
    <s v="6.08.04.02.01.03"/>
    <x v="0"/>
    <d v="2028-06-14T00:00:00"/>
    <d v="2028-07-19T00:00:00"/>
    <s v="pkessler"/>
    <s v="Matalevich"/>
    <n v="1333.34"/>
    <m/>
    <s v="C"/>
    <s v="Labor"/>
    <s v="TEC"/>
    <m/>
    <s v="JLAB"/>
    <s v="Const"/>
    <s v="RF"/>
    <x v="8"/>
    <m/>
    <m/>
    <m/>
    <m/>
    <m/>
    <m/>
    <m/>
    <m/>
    <m/>
    <m/>
    <m/>
    <m/>
    <n v="1333.34"/>
    <m/>
    <m/>
    <m/>
    <m/>
    <m/>
    <m/>
    <x v="0"/>
    <x v="0"/>
    <m/>
  </r>
  <r>
    <s v=""/>
    <s v=" E08_32680"/>
    <s v="Perform Bare Cavity Qualification of CM-13 cavity (591 5-Cell Production)"/>
    <s v="6.08.04.02.01.03"/>
    <x v="0"/>
    <d v="2028-07-20T00:00:00"/>
    <d v="2028-08-23T00:00:00"/>
    <s v="pkessler"/>
    <s v="Matalevich"/>
    <n v="1333.34"/>
    <m/>
    <s v="C"/>
    <s v="Labor"/>
    <s v="TEC"/>
    <m/>
    <s v="JLAB"/>
    <s v="Const"/>
    <s v="RF"/>
    <x v="8"/>
    <m/>
    <m/>
    <m/>
    <m/>
    <m/>
    <m/>
    <m/>
    <m/>
    <m/>
    <m/>
    <m/>
    <m/>
    <n v="1333.34"/>
    <m/>
    <m/>
    <m/>
    <m/>
    <m/>
    <m/>
    <x v="0"/>
    <x v="0"/>
    <m/>
  </r>
  <r>
    <s v=""/>
    <s v=" E08_32760"/>
    <s v="Perform Bare Cavity Qualification of CM-14 cavity (591 5-Cell Production)"/>
    <s v="6.08.04.02.01.03"/>
    <x v="0"/>
    <d v="2028-08-24T00:00:00"/>
    <d v="2028-09-28T00:00:00"/>
    <s v="pkessler"/>
    <s v="Matalevich"/>
    <n v="1333.34"/>
    <m/>
    <s v="C"/>
    <s v="Labor"/>
    <s v="TEC"/>
    <m/>
    <s v="JLAB"/>
    <s v="Const"/>
    <s v="RF"/>
    <x v="8"/>
    <m/>
    <m/>
    <m/>
    <m/>
    <m/>
    <m/>
    <m/>
    <m/>
    <m/>
    <m/>
    <m/>
    <m/>
    <n v="1333.34"/>
    <m/>
    <m/>
    <m/>
    <m/>
    <m/>
    <m/>
    <x v="0"/>
    <x v="0"/>
    <m/>
  </r>
  <r>
    <s v=""/>
    <s v=" E08_36830"/>
    <s v="Perform Acceptance Testing (591 5-Cell CM-01)"/>
    <s v="6.08.04.02.03.05"/>
    <x v="0"/>
    <d v="2028-02-29T00:00:00"/>
    <d v="2028-04-10T00:00:00"/>
    <s v="pkessler"/>
    <s v="Matalevich"/>
    <n v="1000"/>
    <m/>
    <s v="C"/>
    <s v="Labor"/>
    <s v="TEC"/>
    <m/>
    <s v="JLAB"/>
    <s v="Const"/>
    <s v="RF"/>
    <x v="8"/>
    <m/>
    <m/>
    <m/>
    <m/>
    <m/>
    <m/>
    <m/>
    <m/>
    <m/>
    <m/>
    <m/>
    <m/>
    <n v="1000"/>
    <m/>
    <m/>
    <m/>
    <m/>
    <m/>
    <m/>
    <x v="0"/>
    <x v="0"/>
    <m/>
  </r>
  <r>
    <s v=""/>
    <s v=" E08_36860"/>
    <s v="Perform Acceptance Testing (591 5-Cell CM-02)"/>
    <s v="6.08.04.02.03.05"/>
    <x v="0"/>
    <d v="2028-05-16T00:00:00"/>
    <d v="2028-06-13T00:00:00"/>
    <s v="pkessler"/>
    <s v="Matalevich"/>
    <n v="1000"/>
    <m/>
    <s v="C"/>
    <s v="Labor"/>
    <s v="TEC"/>
    <m/>
    <s v="JLAB"/>
    <s v="Const"/>
    <s v="RF"/>
    <x v="8"/>
    <m/>
    <m/>
    <m/>
    <m/>
    <m/>
    <m/>
    <m/>
    <m/>
    <m/>
    <m/>
    <m/>
    <m/>
    <n v="1000"/>
    <m/>
    <m/>
    <m/>
    <m/>
    <m/>
    <m/>
    <x v="0"/>
    <x v="0"/>
    <m/>
  </r>
  <r>
    <s v=""/>
    <s v=" E08_36890"/>
    <s v="Perform Acceptance Testing (591 5-Cell CM-03)"/>
    <s v="6.08.04.02.03.05"/>
    <x v="0"/>
    <d v="2028-11-07T00:00:00"/>
    <d v="2028-12-07T00:00:00"/>
    <s v="pkessler"/>
    <s v="Matalevich"/>
    <n v="1030"/>
    <m/>
    <s v="C"/>
    <s v="Labor"/>
    <s v="TEC"/>
    <m/>
    <s v="JLAB"/>
    <s v="Const"/>
    <s v="RF"/>
    <x v="8"/>
    <m/>
    <m/>
    <m/>
    <m/>
    <m/>
    <m/>
    <m/>
    <m/>
    <m/>
    <m/>
    <m/>
    <m/>
    <m/>
    <n v="1030"/>
    <m/>
    <m/>
    <m/>
    <m/>
    <m/>
    <x v="0"/>
    <x v="0"/>
    <m/>
  </r>
  <r>
    <s v=""/>
    <s v=" E08_36920"/>
    <s v="Perform Acceptance Testing (591 5-Cell CM-04)"/>
    <s v="6.08.04.02.03.05"/>
    <x v="0"/>
    <d v="2029-01-19T00:00:00"/>
    <d v="2029-02-15T00:00:00"/>
    <s v="pkessler"/>
    <s v="Matalevich"/>
    <n v="1030"/>
    <m/>
    <s v="C"/>
    <s v="Labor"/>
    <s v="TEC"/>
    <m/>
    <s v="JLAB"/>
    <s v="Const"/>
    <s v="RF"/>
    <x v="8"/>
    <m/>
    <m/>
    <m/>
    <m/>
    <m/>
    <m/>
    <m/>
    <m/>
    <m/>
    <m/>
    <m/>
    <m/>
    <m/>
    <n v="1030"/>
    <m/>
    <m/>
    <m/>
    <m/>
    <m/>
    <x v="0"/>
    <x v="0"/>
    <m/>
  </r>
  <r>
    <s v=""/>
    <s v=" E08_36950"/>
    <s v="Perform Acceptance Testing (591 5-Cell CM-05)"/>
    <s v="6.08.04.02.03.05"/>
    <x v="0"/>
    <d v="2029-03-19T00:00:00"/>
    <d v="2029-04-13T00:00:00"/>
    <s v="pkessler"/>
    <s v="Matalevich"/>
    <n v="858.34"/>
    <m/>
    <s v="C"/>
    <s v="Labor"/>
    <s v="TEC"/>
    <m/>
    <s v="JLAB"/>
    <s v="Const"/>
    <s v="RF"/>
    <x v="8"/>
    <m/>
    <m/>
    <m/>
    <m/>
    <m/>
    <m/>
    <m/>
    <m/>
    <m/>
    <m/>
    <m/>
    <m/>
    <m/>
    <n v="858.34"/>
    <m/>
    <m/>
    <m/>
    <m/>
    <m/>
    <x v="0"/>
    <x v="0"/>
    <m/>
  </r>
  <r>
    <s v=""/>
    <s v=" E08_36990"/>
    <s v="Perform Acceptance Testing (591 5-Cell CM-06)"/>
    <s v="6.08.04.02.03.05"/>
    <x v="0"/>
    <d v="2029-05-14T00:00:00"/>
    <d v="2029-06-11T00:00:00"/>
    <s v="pkessler"/>
    <s v="Matalevich"/>
    <n v="858.34"/>
    <m/>
    <s v="C"/>
    <s v="Labor"/>
    <s v="TEC"/>
    <m/>
    <s v="JLAB"/>
    <s v="Const"/>
    <s v="RF"/>
    <x v="8"/>
    <m/>
    <m/>
    <m/>
    <m/>
    <m/>
    <m/>
    <m/>
    <m/>
    <m/>
    <m/>
    <m/>
    <m/>
    <m/>
    <n v="858.34"/>
    <m/>
    <m/>
    <m/>
    <m/>
    <m/>
    <x v="0"/>
    <x v="0"/>
    <m/>
  </r>
  <r>
    <s v=""/>
    <s v=" E08_37020"/>
    <s v="Perform Acceptance Testing (591 5-Cell CM-07)"/>
    <s v="6.08.04.02.03.05"/>
    <x v="0"/>
    <d v="2029-07-11T00:00:00"/>
    <d v="2029-08-07T00:00:00"/>
    <s v="pkessler"/>
    <s v="Matalevich"/>
    <n v="858.34"/>
    <m/>
    <s v="C"/>
    <s v="Labor"/>
    <s v="TEC"/>
    <m/>
    <s v="JLAB"/>
    <s v="Const"/>
    <s v="RF"/>
    <x v="8"/>
    <m/>
    <m/>
    <m/>
    <m/>
    <m/>
    <m/>
    <m/>
    <m/>
    <m/>
    <m/>
    <m/>
    <m/>
    <m/>
    <n v="858.34"/>
    <m/>
    <m/>
    <m/>
    <m/>
    <m/>
    <x v="0"/>
    <x v="0"/>
    <m/>
  </r>
  <r>
    <s v=""/>
    <s v=" E08_37050"/>
    <s v="Perform Acceptance Testing (591 5-Cell CM-08)"/>
    <s v="6.08.04.02.03.05"/>
    <x v="0"/>
    <d v="2029-09-06T00:00:00"/>
    <d v="2029-10-03T00:00:00"/>
    <s v="pkessler"/>
    <s v="Matalevich"/>
    <n v="862.2"/>
    <m/>
    <s v="C"/>
    <s v="Labor"/>
    <s v="TEC"/>
    <m/>
    <s v="JLAB"/>
    <s v="Const"/>
    <s v="RF"/>
    <x v="8"/>
    <m/>
    <m/>
    <m/>
    <m/>
    <m/>
    <m/>
    <m/>
    <m/>
    <m/>
    <m/>
    <m/>
    <m/>
    <m/>
    <n v="732.87"/>
    <n v="129.33000000000001"/>
    <m/>
    <m/>
    <m/>
    <m/>
    <x v="0"/>
    <x v="0"/>
    <m/>
  </r>
  <r>
    <s v=""/>
    <s v=" E08_37080"/>
    <s v="Perform Acceptance Testing (591 5-Cell CM-09)"/>
    <s v="6.08.04.02.03.05"/>
    <x v="0"/>
    <d v="2029-11-02T00:00:00"/>
    <d v="2029-12-04T00:00:00"/>
    <s v="pkessler"/>
    <s v="Matalevich"/>
    <n v="884.09"/>
    <m/>
    <s v="C"/>
    <s v="Labor"/>
    <s v="TEC"/>
    <m/>
    <s v="JLAB"/>
    <s v="Const"/>
    <s v="RF"/>
    <x v="8"/>
    <m/>
    <m/>
    <m/>
    <m/>
    <m/>
    <m/>
    <m/>
    <m/>
    <m/>
    <m/>
    <m/>
    <m/>
    <m/>
    <m/>
    <n v="884.09"/>
    <m/>
    <m/>
    <m/>
    <m/>
    <x v="0"/>
    <x v="0"/>
    <m/>
  </r>
  <r>
    <s v=""/>
    <s v=" E08_37110"/>
    <s v="Perform Acceptance Testing (591 5-Cell CM-10)"/>
    <s v="6.08.04.02.03.05"/>
    <x v="0"/>
    <d v="1930-01-04T00:00:00"/>
    <d v="1930-02-01T00:00:00"/>
    <s v="pkessler"/>
    <s v="Matalevich"/>
    <n v="884.09"/>
    <m/>
    <s v="C"/>
    <s v="Labor"/>
    <s v="TEC"/>
    <m/>
    <s v="JLAB"/>
    <s v="Const"/>
    <s v="RF"/>
    <x v="8"/>
    <m/>
    <m/>
    <m/>
    <m/>
    <m/>
    <m/>
    <m/>
    <m/>
    <m/>
    <m/>
    <m/>
    <m/>
    <m/>
    <m/>
    <n v="884.09"/>
    <m/>
    <m/>
    <m/>
    <m/>
    <x v="0"/>
    <x v="0"/>
    <m/>
  </r>
  <r>
    <s v=""/>
    <s v=" E08_37150"/>
    <s v="Perform Acceptance Testing (591 5-Cell CM-11)"/>
    <s v="6.08.04.02.03.05"/>
    <x v="0"/>
    <d v="1930-03-05T00:00:00"/>
    <d v="1930-04-01T00:00:00"/>
    <s v="pkessler"/>
    <s v="Matalevich"/>
    <n v="707.27"/>
    <m/>
    <s v="C"/>
    <s v="Labor"/>
    <s v="TEC"/>
    <m/>
    <s v="JLAB"/>
    <s v="Const"/>
    <s v="RF"/>
    <x v="8"/>
    <m/>
    <m/>
    <m/>
    <m/>
    <m/>
    <m/>
    <m/>
    <m/>
    <m/>
    <m/>
    <m/>
    <m/>
    <m/>
    <m/>
    <n v="707.27"/>
    <m/>
    <m/>
    <m/>
    <m/>
    <x v="0"/>
    <x v="0"/>
    <m/>
  </r>
  <r>
    <s v=""/>
    <s v=" E08_37180"/>
    <s v="Perform Acceptance Testing (591 5-Cell CM-12)"/>
    <s v="6.08.04.02.03.05"/>
    <x v="0"/>
    <d v="1930-04-30T00:00:00"/>
    <d v="1930-05-28T00:00:00"/>
    <s v="pkessler"/>
    <s v="Matalevich"/>
    <n v="707.27"/>
    <m/>
    <s v="C"/>
    <s v="Labor"/>
    <s v="TEC"/>
    <m/>
    <s v="JLAB"/>
    <s v="Const"/>
    <s v="RF"/>
    <x v="8"/>
    <m/>
    <m/>
    <m/>
    <m/>
    <m/>
    <m/>
    <m/>
    <m/>
    <m/>
    <m/>
    <m/>
    <m/>
    <m/>
    <m/>
    <n v="707.27"/>
    <m/>
    <m/>
    <m/>
    <m/>
    <x v="0"/>
    <x v="0"/>
    <m/>
  </r>
  <r>
    <s v=""/>
    <s v=" E08_37210"/>
    <s v="Perform Acceptance Testing (591 5-Cell CM-13)"/>
    <s v="6.08.04.02.03.05"/>
    <x v="0"/>
    <d v="1930-06-26T00:00:00"/>
    <d v="1930-07-24T00:00:00"/>
    <s v="pkessler"/>
    <s v="Matalevich"/>
    <n v="707.27"/>
    <m/>
    <s v="C"/>
    <s v="Labor"/>
    <s v="TEC"/>
    <m/>
    <s v="JLAB"/>
    <s v="Const"/>
    <s v="RF"/>
    <x v="8"/>
    <m/>
    <m/>
    <m/>
    <m/>
    <m/>
    <m/>
    <m/>
    <m/>
    <m/>
    <m/>
    <m/>
    <m/>
    <m/>
    <m/>
    <n v="707.27"/>
    <m/>
    <m/>
    <m/>
    <m/>
    <x v="0"/>
    <x v="0"/>
    <m/>
  </r>
  <r>
    <s v=""/>
    <s v=" E08_37240"/>
    <s v="Perform Acceptance Testing (591 5-Cell CM-14)"/>
    <s v="6.08.04.02.03.05"/>
    <x v="0"/>
    <d v="1930-08-22T00:00:00"/>
    <d v="1930-09-19T00:00:00"/>
    <s v="pkessler"/>
    <s v="Matalevich"/>
    <n v="707.27"/>
    <m/>
    <s v="C"/>
    <s v="Labor"/>
    <s v="TEC"/>
    <m/>
    <s v="JLAB"/>
    <s v="Const"/>
    <s v="RF"/>
    <x v="8"/>
    <m/>
    <m/>
    <m/>
    <m/>
    <m/>
    <m/>
    <m/>
    <m/>
    <m/>
    <m/>
    <m/>
    <m/>
    <m/>
    <m/>
    <n v="707.27"/>
    <m/>
    <m/>
    <m/>
    <m/>
    <x v="0"/>
    <x v="0"/>
    <m/>
  </r>
  <r>
    <s v=""/>
    <s v=" E08_38950"/>
    <s v="Perform Cavity BARE Qualification of  cavity CM02 (1773 5-Cell)"/>
    <s v="6.08.04.03.01.03"/>
    <x v="0"/>
    <d v="2028-01-12T00:00:00"/>
    <d v="2028-02-16T00:00:00"/>
    <s v="pkessler"/>
    <s v="Matalevich"/>
    <n v="1333.34"/>
    <m/>
    <s v="C"/>
    <s v="Labor"/>
    <s v="TEC"/>
    <m/>
    <s v="JLAB"/>
    <s v="Const"/>
    <s v="RF"/>
    <x v="8"/>
    <m/>
    <m/>
    <m/>
    <m/>
    <m/>
    <m/>
    <m/>
    <m/>
    <m/>
    <m/>
    <m/>
    <m/>
    <n v="1333.34"/>
    <m/>
    <m/>
    <m/>
    <m/>
    <m/>
    <m/>
    <x v="0"/>
    <x v="0"/>
    <m/>
  </r>
  <r>
    <s v=""/>
    <s v=" E08_38870"/>
    <s v="Perform Cavity BARE Qualification of  cavity CM01 (1773 5-Cell)"/>
    <s v="6.08.04.03.01.03"/>
    <x v="0"/>
    <d v="2027-12-06T00:00:00"/>
    <d v="2028-01-11T00:00:00"/>
    <s v="pkessler"/>
    <s v="Matalevich"/>
    <n v="1333.34"/>
    <m/>
    <s v="C"/>
    <s v="Labor"/>
    <s v="TEC"/>
    <m/>
    <s v="JLAB"/>
    <s v="Const"/>
    <s v="RF"/>
    <x v="8"/>
    <m/>
    <m/>
    <m/>
    <m/>
    <m/>
    <m/>
    <m/>
    <m/>
    <m/>
    <m/>
    <m/>
    <m/>
    <n v="1333.34"/>
    <m/>
    <m/>
    <m/>
    <m/>
    <m/>
    <m/>
    <x v="0"/>
    <x v="0"/>
    <m/>
  </r>
  <r>
    <s v=""/>
    <s v=" E08_39030"/>
    <s v="Perform Cavity BARE Qualification of  cavity CM03 (1773 5-Cell)"/>
    <s v="6.08.04.03.01.03"/>
    <x v="0"/>
    <d v="2028-02-17T00:00:00"/>
    <d v="2028-03-23T00:00:00"/>
    <s v="pkessler"/>
    <s v="Matalevich"/>
    <n v="1333.34"/>
    <m/>
    <s v="C"/>
    <s v="Labor"/>
    <s v="TEC"/>
    <m/>
    <s v="JLAB"/>
    <s v="Const"/>
    <s v="RF"/>
    <x v="8"/>
    <m/>
    <m/>
    <m/>
    <m/>
    <m/>
    <m/>
    <m/>
    <m/>
    <m/>
    <m/>
    <m/>
    <m/>
    <n v="1333.34"/>
    <m/>
    <m/>
    <m/>
    <m/>
    <m/>
    <m/>
    <x v="0"/>
    <x v="0"/>
    <m/>
  </r>
  <r>
    <s v=""/>
    <s v=" E08_38910"/>
    <s v="Perform Dressed Cavity Qualification of  cavitiy CM01 (1773 5-Cell)"/>
    <s v="6.08.04.03.01.03"/>
    <x v="0"/>
    <d v="2028-02-03T00:00:00"/>
    <d v="2028-03-09T00:00:00"/>
    <s v="pkessler"/>
    <s v="Matalevich"/>
    <n v="2833.34"/>
    <m/>
    <s v="C"/>
    <s v="Labor"/>
    <s v="TEC"/>
    <m/>
    <s v="JLAB"/>
    <s v="Const"/>
    <s v="RF"/>
    <x v="8"/>
    <m/>
    <m/>
    <m/>
    <m/>
    <m/>
    <m/>
    <m/>
    <m/>
    <m/>
    <m/>
    <m/>
    <m/>
    <n v="2833.34"/>
    <m/>
    <m/>
    <m/>
    <m/>
    <m/>
    <m/>
    <x v="0"/>
    <x v="0"/>
    <m/>
  </r>
  <r>
    <s v=""/>
    <s v=" E08_38990"/>
    <s v="Perform Dressed Qualification of cavitiy CM02 (1773 5-Cell)"/>
    <s v="6.08.04.03.01.03"/>
    <x v="0"/>
    <d v="2028-03-10T00:00:00"/>
    <d v="2028-04-13T00:00:00"/>
    <s v="pkessler"/>
    <s v="Matalevich"/>
    <n v="2833.34"/>
    <m/>
    <s v="C"/>
    <s v="Labor"/>
    <s v="TEC"/>
    <m/>
    <s v="JLAB"/>
    <s v="Const"/>
    <s v="RF"/>
    <x v="8"/>
    <m/>
    <m/>
    <m/>
    <m/>
    <m/>
    <m/>
    <m/>
    <m/>
    <m/>
    <m/>
    <m/>
    <m/>
    <n v="2833.34"/>
    <m/>
    <m/>
    <m/>
    <m/>
    <m/>
    <m/>
    <x v="0"/>
    <x v="0"/>
    <m/>
  </r>
  <r>
    <s v=""/>
    <s v=" E08_39070"/>
    <s v="Perform Dressed Qualification of cavitiy CM03 (1773 5-Cell)"/>
    <s v="6.08.04.03.01.03"/>
    <x v="0"/>
    <d v="2028-04-14T00:00:00"/>
    <d v="2028-05-18T00:00:00"/>
    <s v="pkessler"/>
    <s v="Matalevich"/>
    <n v="2833.34"/>
    <m/>
    <s v="C"/>
    <s v="Labor"/>
    <s v="TEC"/>
    <m/>
    <s v="JLAB"/>
    <s v="Const"/>
    <s v="RF"/>
    <x v="8"/>
    <m/>
    <m/>
    <m/>
    <m/>
    <m/>
    <m/>
    <m/>
    <m/>
    <m/>
    <m/>
    <m/>
    <m/>
    <n v="2833.34"/>
    <m/>
    <m/>
    <m/>
    <m/>
    <m/>
    <m/>
    <x v="0"/>
    <x v="0"/>
    <m/>
  </r>
  <r>
    <s v=""/>
    <s v=" E08_41790"/>
    <s v="Perform  Acceptance Testing CM02 (1773 5-Cell)"/>
    <s v="6.08.04.03.03.05"/>
    <x v="0"/>
    <d v="1930-08-26T00:00:00"/>
    <d v="1930-09-30T00:00:00"/>
    <s v="pkessler"/>
    <s v="Matalevich"/>
    <n v="1060.9000000000001"/>
    <m/>
    <s v="C"/>
    <s v="Labor"/>
    <s v="TEC"/>
    <m/>
    <s v="JLAB"/>
    <s v="Const"/>
    <s v="RF"/>
    <x v="8"/>
    <m/>
    <m/>
    <m/>
    <m/>
    <m/>
    <m/>
    <m/>
    <m/>
    <m/>
    <m/>
    <m/>
    <m/>
    <m/>
    <m/>
    <n v="1060.9000000000001"/>
    <m/>
    <m/>
    <m/>
    <m/>
    <x v="0"/>
    <x v="0"/>
    <m/>
  </r>
  <r>
    <s v=""/>
    <s v=" E08_41820"/>
    <s v="Perform  Acceptance Testing CM03 (1773 5-Cell)"/>
    <s v="6.08.04.03.03.05"/>
    <x v="0"/>
    <d v="1930-12-16T00:00:00"/>
    <d v="1931-01-14T00:00:00"/>
    <s v="pkessler"/>
    <s v="Matalevich"/>
    <n v="1092.73"/>
    <m/>
    <s v="C"/>
    <s v="Labor"/>
    <s v="TEC"/>
    <m/>
    <s v="JLAB"/>
    <s v="Const"/>
    <s v="RF"/>
    <x v="8"/>
    <m/>
    <m/>
    <m/>
    <m/>
    <m/>
    <m/>
    <m/>
    <m/>
    <m/>
    <m/>
    <m/>
    <m/>
    <m/>
    <m/>
    <m/>
    <n v="1092.73"/>
    <m/>
    <m/>
    <m/>
    <x v="0"/>
    <x v="0"/>
    <m/>
  </r>
  <r>
    <s v=""/>
    <s v=" E08_41760"/>
    <s v="Perform  Acceptance Testing CM01(1773 5-Cell)"/>
    <s v="6.08.04.03.03.05"/>
    <x v="0"/>
    <d v="1930-07-15T00:00:00"/>
    <d v="1930-08-23T00:00:00"/>
    <s v="pkessler"/>
    <s v="Matalevich"/>
    <n v="1060.9000000000001"/>
    <m/>
    <s v="C"/>
    <s v="Labor"/>
    <s v="TEC"/>
    <m/>
    <s v="JLAB"/>
    <s v="Const"/>
    <s v="RF"/>
    <x v="8"/>
    <m/>
    <m/>
    <m/>
    <m/>
    <m/>
    <m/>
    <m/>
    <m/>
    <m/>
    <m/>
    <m/>
    <m/>
    <m/>
    <m/>
    <n v="1060.9000000000001"/>
    <m/>
    <m/>
    <m/>
    <m/>
    <x v="0"/>
    <x v="0"/>
    <m/>
  </r>
  <r>
    <s v=""/>
    <s v=" E08_21730"/>
    <s v="Perform Cavity BARE Qualification of first article cavities (591 1-Cell 1st Art)"/>
    <s v="6.08.03.02.01.03"/>
    <x v="1"/>
    <d v="2025-08-05T00:00:00"/>
    <d v="2025-09-09T00:00:00"/>
    <s v="pkessler"/>
    <s v="Matalevich"/>
    <n v="5338.34"/>
    <m/>
    <s v="C"/>
    <s v="Labor"/>
    <s v="TEC"/>
    <s v="CD-3A"/>
    <s v="JLAB"/>
    <s v="Const.Test"/>
    <s v="RF"/>
    <x v="8"/>
    <s v="P.S148"/>
    <m/>
    <m/>
    <m/>
    <m/>
    <m/>
    <m/>
    <m/>
    <m/>
    <n v="5338.34"/>
    <m/>
    <m/>
    <m/>
    <m/>
    <m/>
    <m/>
    <m/>
    <m/>
    <m/>
    <x v="0"/>
    <x v="0"/>
    <m/>
  </r>
  <r>
    <s v=""/>
    <s v=" E08_21770"/>
    <s v="Perform Cavity Dressed Qualification of first article cavities (591 1-Cell 1st Art)"/>
    <s v="6.08.03.02.01.03"/>
    <x v="1"/>
    <d v="2025-10-01T00:00:00"/>
    <d v="2025-11-05T00:00:00"/>
    <s v="pkessler"/>
    <s v="Matalevich"/>
    <n v="10996.98"/>
    <m/>
    <s v="C"/>
    <s v="Labor"/>
    <s v="TEC"/>
    <s v="CD-3A"/>
    <s v="JLAB"/>
    <s v="Const.Test"/>
    <s v="RF"/>
    <x v="8"/>
    <s v="P.S148"/>
    <m/>
    <m/>
    <m/>
    <m/>
    <m/>
    <m/>
    <m/>
    <m/>
    <m/>
    <n v="10996.98"/>
    <m/>
    <m/>
    <m/>
    <m/>
    <m/>
    <m/>
    <m/>
    <m/>
    <x v="0"/>
    <x v="0"/>
    <m/>
  </r>
  <r>
    <s v=""/>
    <s v=" E08_24310"/>
    <s v="Perform First Article Acceptance Testing (591 1-Cell 1st Art)"/>
    <s v="6.08.03.02.03.05"/>
    <x v="1"/>
    <d v="2026-09-02T00:00:00"/>
    <d v="2026-10-15T00:00:00"/>
    <s v="pkessler"/>
    <s v="Matalevich"/>
    <n v="3966.77"/>
    <m/>
    <s v="C"/>
    <s v="Labor"/>
    <s v="TEC"/>
    <s v="CD-3A"/>
    <s v="JLAB"/>
    <s v="Const"/>
    <s v="RF"/>
    <x v="8"/>
    <m/>
    <m/>
    <m/>
    <m/>
    <m/>
    <m/>
    <m/>
    <m/>
    <m/>
    <m/>
    <n v="2644.51"/>
    <n v="1322.26"/>
    <m/>
    <m/>
    <m/>
    <m/>
    <m/>
    <m/>
    <m/>
    <x v="0"/>
    <x v="0"/>
    <m/>
  </r>
  <r>
    <s v=""/>
    <s v=" E08_18230"/>
    <s v="Perform Cavity #1BARE Qualification (197 MHz Crab 1st Art)"/>
    <s v="6.08.03.01.01.03"/>
    <x v="0"/>
    <d v="2027-08-13T00:00:00"/>
    <d v="2027-09-17T00:00:00"/>
    <s v="pkessler"/>
    <s v="Matalevich"/>
    <n v="5663.44"/>
    <m/>
    <s v="C"/>
    <s v="Labor"/>
    <s v="TEC"/>
    <m/>
    <s v="JLAB"/>
    <s v="Const"/>
    <s v="RF"/>
    <x v="8"/>
    <m/>
    <m/>
    <m/>
    <m/>
    <m/>
    <m/>
    <m/>
    <m/>
    <m/>
    <m/>
    <m/>
    <n v="5663.44"/>
    <m/>
    <m/>
    <m/>
    <m/>
    <m/>
    <m/>
    <m/>
    <x v="0"/>
    <x v="0"/>
    <m/>
  </r>
  <r>
    <s v=""/>
    <s v=" E08_18270"/>
    <s v="Perform Cavity #1 Dressed Qualification (197 MHz Crab 1st Art)"/>
    <s v="6.08.03.01.01.03"/>
    <x v="0"/>
    <d v="2027-10-26T00:00:00"/>
    <d v="2027-12-02T00:00:00"/>
    <s v="pkessler"/>
    <s v="Matalevich"/>
    <n v="11666.69"/>
    <m/>
    <s v="C"/>
    <s v="Labor"/>
    <s v="TEC"/>
    <m/>
    <s v="JLAB"/>
    <s v="Const"/>
    <s v="RF"/>
    <x v="8"/>
    <m/>
    <m/>
    <m/>
    <m/>
    <m/>
    <m/>
    <m/>
    <m/>
    <m/>
    <m/>
    <m/>
    <m/>
    <n v="11666.69"/>
    <m/>
    <m/>
    <m/>
    <m/>
    <m/>
    <m/>
    <x v="0"/>
    <x v="0"/>
    <m/>
  </r>
  <r>
    <s v=""/>
    <s v=" E08_18310"/>
    <s v="Perform Cavity #2 BARE Qualification (197 MHz Crab 1st Art)"/>
    <s v="6.08.03.01.01.03"/>
    <x v="0"/>
    <d v="2027-09-20T00:00:00"/>
    <d v="2027-10-25T00:00:00"/>
    <s v="pkessler"/>
    <s v="Matalevich"/>
    <n v="5772.18"/>
    <m/>
    <s v="C"/>
    <s v="Labor"/>
    <s v="TEC"/>
    <m/>
    <s v="JLAB"/>
    <s v="Const"/>
    <s v="RF"/>
    <x v="8"/>
    <m/>
    <m/>
    <m/>
    <m/>
    <m/>
    <m/>
    <m/>
    <m/>
    <m/>
    <m/>
    <m/>
    <n v="2077.9899999999998"/>
    <n v="3694.2"/>
    <m/>
    <m/>
    <m/>
    <m/>
    <m/>
    <m/>
    <x v="0"/>
    <x v="0"/>
    <m/>
  </r>
  <r>
    <s v=""/>
    <s v=" E08_18350"/>
    <s v="Perform Cavity #2 Dressed Qualification (197 MHz Crab 1st Art)"/>
    <s v="6.08.03.01.01.03"/>
    <x v="0"/>
    <d v="2027-12-03T00:00:00"/>
    <d v="2028-01-10T00:00:00"/>
    <s v="pkessler"/>
    <s v="Matalevich"/>
    <n v="11666.69"/>
    <m/>
    <s v="C"/>
    <s v="Labor"/>
    <s v="TEC"/>
    <m/>
    <s v="JLAB"/>
    <s v="Const"/>
    <s v="RF"/>
    <x v="8"/>
    <m/>
    <m/>
    <m/>
    <m/>
    <m/>
    <m/>
    <m/>
    <m/>
    <m/>
    <m/>
    <m/>
    <m/>
    <n v="11666.69"/>
    <m/>
    <m/>
    <m/>
    <m/>
    <m/>
    <m/>
    <x v="0"/>
    <x v="0"/>
    <m/>
  </r>
  <r>
    <s v=""/>
    <s v=" E08_20710"/>
    <s v="Perform First Article Acceptance Testing (197 Crab 1st Art)"/>
    <s v="6.08.03.01.03.05"/>
    <x v="0"/>
    <d v="2028-10-03T00:00:00"/>
    <d v="2028-11-15T00:00:00"/>
    <s v="pkessler"/>
    <s v="Matalevich"/>
    <n v="4291.68"/>
    <m/>
    <s v="C"/>
    <s v="Labor"/>
    <s v="TEC"/>
    <m/>
    <s v="JLAB"/>
    <s v="Const"/>
    <s v="RF"/>
    <x v="8"/>
    <m/>
    <m/>
    <m/>
    <m/>
    <m/>
    <m/>
    <m/>
    <m/>
    <m/>
    <m/>
    <m/>
    <m/>
    <m/>
    <n v="4291.68"/>
    <m/>
    <m/>
    <m/>
    <m/>
    <m/>
    <x v="0"/>
    <x v="0"/>
    <m/>
  </r>
  <r>
    <s v=""/>
    <s v=" E08_42420"/>
    <s v="Perform Cavity #1 Dressed Qualification (197 MHz Crab Production)"/>
    <s v="6.08.04.04.01.03"/>
    <x v="0"/>
    <d v="2029-12-27T00:00:00"/>
    <d v="1930-02-01T00:00:00"/>
    <s v="pkessler"/>
    <s v="Matalevich"/>
    <n v="12377.2"/>
    <m/>
    <s v="C"/>
    <s v="Labor"/>
    <s v="TEC"/>
    <m/>
    <s v="JLAB"/>
    <s v="Const"/>
    <s v="RF"/>
    <x v="8"/>
    <m/>
    <m/>
    <m/>
    <m/>
    <m/>
    <m/>
    <m/>
    <m/>
    <m/>
    <m/>
    <m/>
    <m/>
    <m/>
    <m/>
    <n v="12377.2"/>
    <m/>
    <m/>
    <m/>
    <m/>
    <x v="0"/>
    <x v="0"/>
    <m/>
  </r>
  <r>
    <s v=""/>
    <s v=" E08_42380"/>
    <s v="Perform Cavity #1BARE Qualification of Production cavities (197 MHz Crab Production)"/>
    <s v="6.08.04.04.01.03"/>
    <x v="0"/>
    <d v="2029-10-12T00:00:00"/>
    <d v="2029-11-16T00:00:00"/>
    <s v="pkessler"/>
    <s v="Matalevich"/>
    <n v="6188.6"/>
    <m/>
    <s v="C"/>
    <s v="Labor"/>
    <s v="TEC"/>
    <m/>
    <s v="JLAB"/>
    <s v="Const"/>
    <s v="RF"/>
    <x v="8"/>
    <m/>
    <m/>
    <m/>
    <m/>
    <m/>
    <m/>
    <m/>
    <m/>
    <m/>
    <m/>
    <m/>
    <m/>
    <m/>
    <m/>
    <n v="6188.6"/>
    <m/>
    <m/>
    <m/>
    <m/>
    <x v="0"/>
    <x v="0"/>
    <m/>
  </r>
  <r>
    <s v=""/>
    <s v=" E08_42500"/>
    <s v="Perform Cavity #2 Dressed Qualification (197 MHz Crab Production)"/>
    <s v="6.08.04.04.01.03"/>
    <x v="0"/>
    <d v="1930-02-04T00:00:00"/>
    <d v="1930-03-11T00:00:00"/>
    <s v="pkessler"/>
    <s v="Matalevich"/>
    <n v="12377.2"/>
    <m/>
    <s v="C"/>
    <s v="Labor"/>
    <s v="TEC"/>
    <m/>
    <s v="JLAB"/>
    <s v="Const"/>
    <s v="RF"/>
    <x v="8"/>
    <m/>
    <m/>
    <m/>
    <m/>
    <m/>
    <m/>
    <m/>
    <m/>
    <m/>
    <m/>
    <m/>
    <m/>
    <m/>
    <m/>
    <n v="12377.2"/>
    <m/>
    <m/>
    <m/>
    <m/>
    <x v="0"/>
    <x v="0"/>
    <m/>
  </r>
  <r>
    <s v=""/>
    <s v=" E08_42460"/>
    <s v="Perform Cavity #2 BARE Qualification (197 MHz Crab Production)"/>
    <s v="6.08.04.04.01.03"/>
    <x v="0"/>
    <d v="2029-11-19T00:00:00"/>
    <d v="2029-12-26T00:00:00"/>
    <s v="pkessler"/>
    <s v="Matalevich"/>
    <n v="6188.6"/>
    <m/>
    <s v="C"/>
    <s v="Labor"/>
    <s v="TEC"/>
    <m/>
    <s v="JLAB"/>
    <s v="Const"/>
    <s v="RF"/>
    <x v="8"/>
    <m/>
    <m/>
    <m/>
    <m/>
    <m/>
    <m/>
    <m/>
    <m/>
    <m/>
    <m/>
    <m/>
    <m/>
    <m/>
    <m/>
    <n v="6188.6"/>
    <m/>
    <m/>
    <m/>
    <m/>
    <x v="0"/>
    <x v="0"/>
    <m/>
  </r>
  <r>
    <s v=""/>
    <s v=" E08_42580"/>
    <s v="Perform Cavity #3 Dressed Qualification (197 MHz Crab Production)"/>
    <s v="6.08.04.04.01.03"/>
    <x v="0"/>
    <d v="1930-03-12T00:00:00"/>
    <d v="1930-04-15T00:00:00"/>
    <s v="pkessler"/>
    <s v="Matalevich"/>
    <n v="12377.2"/>
    <m/>
    <s v="C"/>
    <s v="Labor"/>
    <s v="TEC"/>
    <m/>
    <s v="JLAB"/>
    <s v="Const"/>
    <s v="RF"/>
    <x v="8"/>
    <m/>
    <m/>
    <m/>
    <m/>
    <m/>
    <m/>
    <m/>
    <m/>
    <m/>
    <m/>
    <m/>
    <m/>
    <m/>
    <m/>
    <n v="12377.2"/>
    <m/>
    <m/>
    <m/>
    <m/>
    <x v="0"/>
    <x v="0"/>
    <m/>
  </r>
  <r>
    <s v=""/>
    <s v=" E08_42540"/>
    <s v="Perform Cavity #3 BARE Qualification (197 MHz Crab Production)"/>
    <s v="6.08.04.04.01.03"/>
    <x v="0"/>
    <d v="2029-12-27T00:00:00"/>
    <d v="1930-02-01T00:00:00"/>
    <s v="pkessler"/>
    <s v="Matalevich"/>
    <n v="6188.6"/>
    <m/>
    <s v="C"/>
    <s v="Labor"/>
    <s v="TEC"/>
    <m/>
    <s v="JLAB"/>
    <s v="Const"/>
    <s v="RF"/>
    <x v="8"/>
    <m/>
    <m/>
    <m/>
    <m/>
    <m/>
    <m/>
    <m/>
    <m/>
    <m/>
    <m/>
    <m/>
    <m/>
    <m/>
    <m/>
    <n v="6188.6"/>
    <m/>
    <m/>
    <m/>
    <m/>
    <x v="0"/>
    <x v="0"/>
    <m/>
  </r>
  <r>
    <s v=""/>
    <s v=" E08_42660"/>
    <s v="Perform Cavity #4 Dressed Qualification (197 MHz Crab Production)"/>
    <s v="6.08.04.04.01.03"/>
    <x v="0"/>
    <d v="1930-04-16T00:00:00"/>
    <d v="1930-05-20T00:00:00"/>
    <s v="pkessler"/>
    <s v="Matalevich"/>
    <n v="12377.2"/>
    <m/>
    <s v="C"/>
    <s v="Labor"/>
    <s v="TEC"/>
    <m/>
    <s v="JLAB"/>
    <s v="Const"/>
    <s v="RF"/>
    <x v="8"/>
    <m/>
    <m/>
    <m/>
    <m/>
    <m/>
    <m/>
    <m/>
    <m/>
    <m/>
    <m/>
    <m/>
    <m/>
    <m/>
    <m/>
    <n v="12377.2"/>
    <m/>
    <m/>
    <m/>
    <m/>
    <x v="0"/>
    <x v="0"/>
    <m/>
  </r>
  <r>
    <s v=""/>
    <s v=" E08_42620"/>
    <s v="Perform Cavity #4 BARE Qualification (197 MHz Crab Production)"/>
    <s v="6.08.04.04.01.03"/>
    <x v="0"/>
    <d v="1930-02-04T00:00:00"/>
    <d v="1930-03-11T00:00:00"/>
    <s v="pkessler"/>
    <s v="Matalevich"/>
    <n v="6188.6"/>
    <m/>
    <s v="C"/>
    <s v="Labor"/>
    <s v="TEC"/>
    <m/>
    <s v="JLAB"/>
    <s v="Const"/>
    <s v="RF"/>
    <x v="8"/>
    <m/>
    <m/>
    <m/>
    <m/>
    <m/>
    <m/>
    <m/>
    <m/>
    <m/>
    <m/>
    <m/>
    <m/>
    <m/>
    <m/>
    <n v="6188.6"/>
    <m/>
    <m/>
    <m/>
    <m/>
    <x v="0"/>
    <x v="0"/>
    <m/>
  </r>
  <r>
    <s v=""/>
    <s v=" E08_42740"/>
    <s v="Perform Cavity #5 Dressed Qualification (197 MHz Crab Production)"/>
    <s v="6.08.04.04.01.03"/>
    <x v="0"/>
    <d v="1930-05-21T00:00:00"/>
    <d v="1930-06-25T00:00:00"/>
    <s v="pkessler"/>
    <s v="Matalevich"/>
    <n v="12377.2"/>
    <m/>
    <s v="C"/>
    <s v="Labor"/>
    <s v="TEC"/>
    <m/>
    <s v="JLAB"/>
    <s v="Const"/>
    <s v="RF"/>
    <x v="8"/>
    <m/>
    <m/>
    <m/>
    <m/>
    <m/>
    <m/>
    <m/>
    <m/>
    <m/>
    <m/>
    <m/>
    <m/>
    <m/>
    <m/>
    <n v="12377.2"/>
    <m/>
    <m/>
    <m/>
    <m/>
    <x v="0"/>
    <x v="0"/>
    <m/>
  </r>
  <r>
    <s v=""/>
    <s v=" E08_42700"/>
    <s v="Perform Cavity #5 BARE Qualification (197 MHz Crab Production)"/>
    <s v="6.08.04.04.01.03"/>
    <x v="0"/>
    <d v="1930-03-12T00:00:00"/>
    <d v="1930-04-15T00:00:00"/>
    <s v="pkessler"/>
    <s v="Matalevich"/>
    <n v="6188.6"/>
    <m/>
    <s v="C"/>
    <s v="Labor"/>
    <s v="TEC"/>
    <m/>
    <s v="JLAB"/>
    <s v="Const"/>
    <s v="RF"/>
    <x v="8"/>
    <m/>
    <m/>
    <m/>
    <m/>
    <m/>
    <m/>
    <m/>
    <m/>
    <m/>
    <m/>
    <m/>
    <m/>
    <m/>
    <m/>
    <n v="6188.6"/>
    <m/>
    <m/>
    <m/>
    <m/>
    <x v="0"/>
    <x v="0"/>
    <m/>
  </r>
  <r>
    <s v=""/>
    <s v=" E08_42820"/>
    <s v="Perform Cavity #6 Dressed Qualification (197 MHz Crab Production)"/>
    <s v="6.08.04.04.01.03"/>
    <x v="0"/>
    <d v="1930-06-12T00:00:00"/>
    <d v="1930-07-17T00:00:00"/>
    <s v="pkessler"/>
    <s v="Matalevich"/>
    <n v="12377.2"/>
    <m/>
    <s v="C"/>
    <s v="Labor"/>
    <s v="TEC"/>
    <m/>
    <s v="JLAB"/>
    <s v="Const"/>
    <s v="RF"/>
    <x v="8"/>
    <m/>
    <m/>
    <m/>
    <m/>
    <m/>
    <m/>
    <m/>
    <m/>
    <m/>
    <m/>
    <m/>
    <m/>
    <m/>
    <m/>
    <n v="12377.2"/>
    <m/>
    <m/>
    <m/>
    <m/>
    <x v="0"/>
    <x v="0"/>
    <m/>
  </r>
  <r>
    <s v=""/>
    <s v=" E08_42780"/>
    <s v="Perform Cavity #6 BARE Qualification (197 MHz Crab Production)"/>
    <s v="6.08.04.04.01.03"/>
    <x v="0"/>
    <d v="1930-04-16T00:00:00"/>
    <d v="1930-05-20T00:00:00"/>
    <s v="pkessler"/>
    <s v="Matalevich"/>
    <n v="6188.6"/>
    <m/>
    <s v="C"/>
    <s v="Labor"/>
    <s v="TEC"/>
    <m/>
    <s v="JLAB"/>
    <s v="Const"/>
    <s v="RF"/>
    <x v="8"/>
    <m/>
    <m/>
    <m/>
    <m/>
    <m/>
    <m/>
    <m/>
    <m/>
    <m/>
    <m/>
    <m/>
    <m/>
    <m/>
    <m/>
    <n v="6188.6"/>
    <m/>
    <m/>
    <m/>
    <m/>
    <x v="0"/>
    <x v="0"/>
    <m/>
  </r>
  <r>
    <s v=""/>
    <s v=" E08_44600"/>
    <s v="Perform CM-01 Acceptance Testing (197 MHz Crab Production)"/>
    <s v="6.08.04.04.03.05"/>
    <x v="0"/>
    <d v="1930-10-28T00:00:00"/>
    <d v="1930-11-25T00:00:00"/>
    <s v="pkessler"/>
    <s v="Matalevich"/>
    <n v="4553.04"/>
    <m/>
    <s v="C"/>
    <s v="Labor"/>
    <s v="TEC"/>
    <m/>
    <s v="JLAB"/>
    <s v="Const"/>
    <s v="RF"/>
    <x v="8"/>
    <m/>
    <m/>
    <m/>
    <m/>
    <m/>
    <m/>
    <m/>
    <m/>
    <m/>
    <m/>
    <m/>
    <m/>
    <m/>
    <m/>
    <m/>
    <n v="4553.04"/>
    <m/>
    <m/>
    <m/>
    <x v="0"/>
    <x v="0"/>
    <m/>
  </r>
  <r>
    <s v=""/>
    <s v=" E08_44630"/>
    <s v="Perform CM-02 Acceptance Testing (197 MHz Crab Production)"/>
    <s v="6.08.04.04.03.05"/>
    <x v="0"/>
    <d v="1931-05-14T00:00:00"/>
    <d v="1931-06-11T00:00:00"/>
    <s v="pkessler"/>
    <s v="Matalevich"/>
    <n v="4553.04"/>
    <m/>
    <s v="C"/>
    <s v="Labor"/>
    <s v="TEC"/>
    <m/>
    <s v="JLAB"/>
    <s v="Const"/>
    <s v="RF"/>
    <x v="8"/>
    <m/>
    <m/>
    <m/>
    <m/>
    <m/>
    <m/>
    <m/>
    <m/>
    <m/>
    <m/>
    <m/>
    <m/>
    <m/>
    <m/>
    <m/>
    <n v="4553.04"/>
    <m/>
    <m/>
    <m/>
    <x v="0"/>
    <x v="0"/>
    <m/>
  </r>
  <r>
    <s v=""/>
    <s v=" E08_44660"/>
    <s v="Perform CM-03 Acceptance Testing (197 MHz Crab Production)"/>
    <s v="6.08.04.04.03.05"/>
    <x v="0"/>
    <d v="1931-06-12T00:00:00"/>
    <d v="1931-07-10T00:00:00"/>
    <s v="pkessler"/>
    <s v="Matalevich"/>
    <n v="4553.04"/>
    <m/>
    <s v="C"/>
    <s v="Labor"/>
    <s v="TEC"/>
    <m/>
    <s v="JLAB"/>
    <s v="Const"/>
    <s v="RF"/>
    <x v="8"/>
    <m/>
    <m/>
    <m/>
    <m/>
    <m/>
    <m/>
    <m/>
    <m/>
    <m/>
    <m/>
    <m/>
    <m/>
    <m/>
    <m/>
    <m/>
    <n v="4553.04"/>
    <m/>
    <m/>
    <m/>
    <x v="0"/>
    <x v="0"/>
    <m/>
  </r>
  <r>
    <s v=""/>
    <s v=" E08_44690"/>
    <s v="Perform CM-04 Acceptance Testing (197 MHz Crab Production)"/>
    <s v="6.08.04.04.03.05"/>
    <x v="0"/>
    <d v="1931-07-11T00:00:00"/>
    <d v="1931-08-07T00:00:00"/>
    <s v="pkessler"/>
    <s v="Matalevich"/>
    <n v="4553.04"/>
    <m/>
    <s v="C"/>
    <s v="Labor"/>
    <s v="TEC"/>
    <m/>
    <s v="JLAB"/>
    <s v="Const"/>
    <s v="RF"/>
    <x v="8"/>
    <m/>
    <m/>
    <m/>
    <m/>
    <m/>
    <m/>
    <m/>
    <m/>
    <m/>
    <m/>
    <m/>
    <m/>
    <m/>
    <m/>
    <m/>
    <n v="4553.04"/>
    <m/>
    <m/>
    <m/>
    <x v="0"/>
    <x v="0"/>
    <m/>
  </r>
  <r>
    <s v=""/>
    <s v=" E08_46050"/>
    <s v="Perform Cavity #1 Dressed Qualification (394 MHz Crab Production)"/>
    <s v="6.08.04.05.01.03"/>
    <x v="0"/>
    <d v="2028-04-13T00:00:00"/>
    <d v="2028-05-17T00:00:00"/>
    <s v="pkessler"/>
    <s v="Matalevich"/>
    <n v="11666.69"/>
    <m/>
    <s v="C"/>
    <s v="Labor"/>
    <s v="TEC"/>
    <m/>
    <s v="JLAB"/>
    <s v="Const"/>
    <s v="RF"/>
    <x v="8"/>
    <m/>
    <m/>
    <m/>
    <m/>
    <m/>
    <m/>
    <m/>
    <m/>
    <m/>
    <m/>
    <m/>
    <m/>
    <n v="11666.69"/>
    <m/>
    <m/>
    <m/>
    <m/>
    <m/>
    <m/>
    <x v="0"/>
    <x v="0"/>
    <m/>
  </r>
  <r>
    <s v=""/>
    <s v=" E08_46010"/>
    <s v="Perform Cavity #1BARE Qualification of Production cavities (394 MHz Crab Production)"/>
    <s v="6.08.04.05.01.03"/>
    <x v="0"/>
    <d v="2028-02-02T00:00:00"/>
    <d v="2028-03-08T00:00:00"/>
    <s v="pkessler"/>
    <s v="Matalevich"/>
    <n v="5833.35"/>
    <m/>
    <s v="C"/>
    <s v="Labor"/>
    <s v="TEC"/>
    <m/>
    <s v="JLAB"/>
    <s v="Const"/>
    <s v="RF"/>
    <x v="8"/>
    <m/>
    <m/>
    <m/>
    <m/>
    <m/>
    <m/>
    <m/>
    <m/>
    <m/>
    <m/>
    <m/>
    <m/>
    <n v="5833.35"/>
    <m/>
    <m/>
    <m/>
    <m/>
    <m/>
    <m/>
    <x v="0"/>
    <x v="0"/>
    <m/>
  </r>
  <r>
    <s v=""/>
    <s v=" E08_46130"/>
    <s v="Perform Cavity #2 Dressed Qualification (394 MHz Crab Production)"/>
    <s v="6.08.04.05.01.03"/>
    <x v="0"/>
    <d v="2028-05-18T00:00:00"/>
    <d v="2028-06-22T00:00:00"/>
    <s v="pkessler"/>
    <s v="Matalevich"/>
    <n v="11666.69"/>
    <m/>
    <s v="C"/>
    <s v="Labor"/>
    <s v="TEC"/>
    <m/>
    <s v="JLAB"/>
    <s v="Const"/>
    <s v="RF"/>
    <x v="8"/>
    <m/>
    <m/>
    <m/>
    <m/>
    <m/>
    <m/>
    <m/>
    <m/>
    <m/>
    <m/>
    <m/>
    <m/>
    <n v="11666.69"/>
    <m/>
    <m/>
    <m/>
    <m/>
    <m/>
    <m/>
    <x v="0"/>
    <x v="0"/>
    <m/>
  </r>
  <r>
    <s v=""/>
    <s v=" E08_46090"/>
    <s v="Perform Cavity #2 BARE Qualification (394 MHz Crab Production)"/>
    <s v="6.08.04.05.01.03"/>
    <x v="0"/>
    <d v="2028-03-09T00:00:00"/>
    <d v="2028-04-12T00:00:00"/>
    <s v="pkessler"/>
    <s v="Matalevich"/>
    <n v="5833.35"/>
    <m/>
    <s v="C"/>
    <s v="Labor"/>
    <s v="TEC"/>
    <m/>
    <s v="JLAB"/>
    <s v="Const"/>
    <s v="RF"/>
    <x v="8"/>
    <m/>
    <m/>
    <m/>
    <m/>
    <m/>
    <m/>
    <m/>
    <m/>
    <m/>
    <m/>
    <m/>
    <m/>
    <n v="5833.35"/>
    <m/>
    <m/>
    <m/>
    <m/>
    <m/>
    <m/>
    <x v="0"/>
    <x v="0"/>
    <m/>
  </r>
  <r>
    <s v=""/>
    <s v=" E08_46210"/>
    <s v="Perform Cavity #3 Dressed Qualification (394 MHz Crab Production)"/>
    <s v="6.08.04.05.01.03"/>
    <x v="0"/>
    <d v="2028-06-23T00:00:00"/>
    <d v="2028-07-28T00:00:00"/>
    <s v="pkessler"/>
    <s v="Matalevich"/>
    <n v="11666.69"/>
    <m/>
    <s v="C"/>
    <s v="Labor"/>
    <s v="TEC"/>
    <m/>
    <s v="JLAB"/>
    <s v="Const"/>
    <s v="RF"/>
    <x v="8"/>
    <m/>
    <m/>
    <m/>
    <m/>
    <m/>
    <m/>
    <m/>
    <m/>
    <m/>
    <m/>
    <m/>
    <m/>
    <n v="11666.69"/>
    <m/>
    <m/>
    <m/>
    <m/>
    <m/>
    <m/>
    <x v="0"/>
    <x v="0"/>
    <m/>
  </r>
  <r>
    <s v=""/>
    <s v=" E08_46170"/>
    <s v="Perform Cavity #3 BARE Qualification (394 MHz Crab Production)"/>
    <s v="6.08.04.05.01.03"/>
    <x v="0"/>
    <d v="2028-04-13T00:00:00"/>
    <d v="2028-05-17T00:00:00"/>
    <s v="pkessler"/>
    <s v="Matalevich"/>
    <n v="5833.35"/>
    <m/>
    <s v="C"/>
    <s v="Labor"/>
    <s v="TEC"/>
    <m/>
    <s v="JLAB"/>
    <s v="Const"/>
    <s v="RF"/>
    <x v="8"/>
    <m/>
    <m/>
    <m/>
    <m/>
    <m/>
    <m/>
    <m/>
    <m/>
    <m/>
    <m/>
    <m/>
    <m/>
    <n v="5833.35"/>
    <m/>
    <m/>
    <m/>
    <m/>
    <m/>
    <m/>
    <x v="0"/>
    <x v="0"/>
    <m/>
  </r>
  <r>
    <s v=""/>
    <s v=" E08_46290"/>
    <s v="Perform Cavity #4 Dressed Qualification (394 MHz Crab Production)"/>
    <s v="6.08.04.05.01.03"/>
    <x v="0"/>
    <d v="2028-07-31T00:00:00"/>
    <d v="2028-09-01T00:00:00"/>
    <s v="pkessler"/>
    <s v="Matalevich"/>
    <n v="11666.69"/>
    <m/>
    <s v="C"/>
    <s v="Labor"/>
    <s v="TEC"/>
    <m/>
    <s v="JLAB"/>
    <s v="Const"/>
    <s v="RF"/>
    <x v="8"/>
    <m/>
    <m/>
    <m/>
    <m/>
    <m/>
    <m/>
    <m/>
    <m/>
    <m/>
    <m/>
    <m/>
    <m/>
    <n v="11666.69"/>
    <m/>
    <m/>
    <m/>
    <m/>
    <m/>
    <m/>
    <x v="0"/>
    <x v="0"/>
    <m/>
  </r>
  <r>
    <s v=""/>
    <s v=" E08_46250"/>
    <s v="Perform Cavity #4 BARE Qualification (394 MHz Crab Production)"/>
    <s v="6.08.04.05.01.03"/>
    <x v="0"/>
    <d v="2028-05-18T00:00:00"/>
    <d v="2028-06-22T00:00:00"/>
    <s v="pkessler"/>
    <s v="Matalevich"/>
    <n v="5833.35"/>
    <m/>
    <s v="C"/>
    <s v="Labor"/>
    <s v="TEC"/>
    <m/>
    <s v="JLAB"/>
    <s v="Const"/>
    <s v="RF"/>
    <x v="8"/>
    <m/>
    <m/>
    <m/>
    <m/>
    <m/>
    <m/>
    <m/>
    <m/>
    <m/>
    <m/>
    <m/>
    <m/>
    <n v="5833.35"/>
    <m/>
    <m/>
    <m/>
    <m/>
    <m/>
    <m/>
    <x v="0"/>
    <x v="0"/>
    <m/>
  </r>
  <r>
    <s v=""/>
    <s v=" E08_46370"/>
    <s v="Perform Cavity #5 Dressed Qualification (394 MHz Crab Production)"/>
    <s v="6.08.04.05.01.03"/>
    <x v="0"/>
    <d v="2028-09-05T00:00:00"/>
    <d v="2028-10-10T00:00:00"/>
    <s v="pkessler"/>
    <s v="Matalevich"/>
    <n v="11750.69"/>
    <m/>
    <s v="C"/>
    <s v="Labor"/>
    <s v="TEC"/>
    <m/>
    <s v="JLAB"/>
    <s v="Const"/>
    <s v="RF"/>
    <x v="8"/>
    <m/>
    <m/>
    <m/>
    <m/>
    <m/>
    <m/>
    <m/>
    <m/>
    <m/>
    <m/>
    <m/>
    <m/>
    <n v="8930.5300000000007"/>
    <n v="2820.17"/>
    <m/>
    <m/>
    <m/>
    <m/>
    <m/>
    <x v="0"/>
    <x v="0"/>
    <m/>
  </r>
  <r>
    <s v=""/>
    <s v=" E08_46330"/>
    <s v="Perform Cavity #5 BARE Qualification (394 MHz Crab Production)"/>
    <s v="6.08.04.05.01.03"/>
    <x v="0"/>
    <d v="2028-06-23T00:00:00"/>
    <d v="2028-07-28T00:00:00"/>
    <s v="pkessler"/>
    <s v="Matalevich"/>
    <n v="5833.35"/>
    <m/>
    <s v="C"/>
    <s v="Labor"/>
    <s v="TEC"/>
    <m/>
    <s v="JLAB"/>
    <s v="Const"/>
    <s v="RF"/>
    <x v="8"/>
    <m/>
    <m/>
    <m/>
    <m/>
    <m/>
    <m/>
    <m/>
    <m/>
    <m/>
    <m/>
    <m/>
    <m/>
    <n v="5833.35"/>
    <m/>
    <m/>
    <m/>
    <m/>
    <m/>
    <m/>
    <x v="0"/>
    <x v="0"/>
    <m/>
  </r>
  <r>
    <s v=""/>
    <s v=" E08_46450"/>
    <s v="Perform Cavity #6 Dressed Qualification (394 MHz Crab Production)"/>
    <s v="6.08.04.05.01.03"/>
    <x v="0"/>
    <d v="2028-09-26T00:00:00"/>
    <d v="2028-10-31T00:00:00"/>
    <s v="pkessler"/>
    <s v="Matalevich"/>
    <n v="11960.69"/>
    <m/>
    <s v="C"/>
    <s v="Labor"/>
    <s v="TEC"/>
    <m/>
    <s v="JLAB"/>
    <s v="Const"/>
    <s v="RF"/>
    <x v="8"/>
    <m/>
    <m/>
    <m/>
    <m/>
    <m/>
    <m/>
    <m/>
    <m/>
    <m/>
    <m/>
    <m/>
    <m/>
    <n v="1913.71"/>
    <n v="10046.98"/>
    <m/>
    <m/>
    <m/>
    <m/>
    <m/>
    <x v="0"/>
    <x v="0"/>
    <m/>
  </r>
  <r>
    <s v=""/>
    <s v=" E08_46410"/>
    <s v="Perform Cavity #6 BARE Qualification (394 MHz Crab Production)"/>
    <s v="6.08.04.05.01.03"/>
    <x v="0"/>
    <d v="2028-07-31T00:00:00"/>
    <d v="2028-09-01T00:00:00"/>
    <s v="pkessler"/>
    <s v="Matalevich"/>
    <n v="5833.35"/>
    <m/>
    <s v="C"/>
    <s v="Labor"/>
    <s v="TEC"/>
    <m/>
    <s v="JLAB"/>
    <s v="Const"/>
    <s v="RF"/>
    <x v="8"/>
    <m/>
    <m/>
    <m/>
    <m/>
    <m/>
    <m/>
    <m/>
    <m/>
    <m/>
    <m/>
    <m/>
    <m/>
    <n v="5833.35"/>
    <m/>
    <m/>
    <m/>
    <m/>
    <m/>
    <m/>
    <x v="0"/>
    <x v="0"/>
    <m/>
  </r>
  <r>
    <s v=""/>
    <s v=" E08_49650"/>
    <s v="Perform CM-05 Acceptance Testing (394 MHz Crab Production)"/>
    <s v="6.08.04.05.03.05"/>
    <x v="0"/>
    <d v="2029-10-11T00:00:00"/>
    <d v="2029-11-07T00:00:00"/>
    <s v="pkessler"/>
    <s v="Matalevich"/>
    <n v="3889.98"/>
    <m/>
    <s v="C"/>
    <s v="Labor"/>
    <s v="TEC"/>
    <m/>
    <s v="JLAB"/>
    <s v="Const"/>
    <s v="RF"/>
    <x v="8"/>
    <m/>
    <m/>
    <m/>
    <m/>
    <m/>
    <m/>
    <m/>
    <m/>
    <m/>
    <m/>
    <m/>
    <m/>
    <m/>
    <m/>
    <n v="3889.98"/>
    <m/>
    <m/>
    <m/>
    <m/>
    <x v="0"/>
    <x v="0"/>
    <m/>
  </r>
  <r>
    <s v=""/>
    <s v=" E08_49680"/>
    <s v="Perform CM-06 Acceptance Testing (394 MHz Crab Production)"/>
    <s v="6.08.04.05.03.05"/>
    <x v="0"/>
    <d v="2029-11-16T00:00:00"/>
    <d v="2029-12-17T00:00:00"/>
    <s v="pkessler"/>
    <s v="Matalevich"/>
    <n v="3889.98"/>
    <m/>
    <s v="C"/>
    <s v="Labor"/>
    <s v="TEC"/>
    <m/>
    <s v="JLAB"/>
    <s v="Const"/>
    <s v="RF"/>
    <x v="8"/>
    <m/>
    <m/>
    <m/>
    <m/>
    <m/>
    <m/>
    <m/>
    <m/>
    <m/>
    <m/>
    <m/>
    <m/>
    <m/>
    <m/>
    <n v="3889.98"/>
    <m/>
    <m/>
    <m/>
    <m/>
    <x v="0"/>
    <x v="0"/>
    <m/>
  </r>
  <r>
    <s v=""/>
    <s v=" E08_49520"/>
    <s v="Perform CM-01 Acceptance Testing (394 MHz Crab Production)"/>
    <s v="6.08.04.05.03.05"/>
    <x v="0"/>
    <d v="2029-01-25T00:00:00"/>
    <d v="2029-03-08T00:00:00"/>
    <s v="pkessler"/>
    <s v="Matalevich"/>
    <n v="4291.68"/>
    <m/>
    <s v="C"/>
    <s v="Labor"/>
    <s v="TEC"/>
    <m/>
    <s v="JLAB"/>
    <s v="Const"/>
    <s v="RF"/>
    <x v="8"/>
    <m/>
    <m/>
    <m/>
    <m/>
    <m/>
    <m/>
    <m/>
    <m/>
    <m/>
    <m/>
    <m/>
    <m/>
    <m/>
    <n v="4291.68"/>
    <m/>
    <m/>
    <m/>
    <m/>
    <m/>
    <x v="0"/>
    <x v="0"/>
    <m/>
  </r>
  <r>
    <s v=""/>
    <s v=" E08_49550"/>
    <s v="Perform CM-02 Acceptance Testing (394 MHz Crab Production)"/>
    <s v="6.08.04.05.03.05"/>
    <x v="0"/>
    <d v="2029-03-09T00:00:00"/>
    <d v="2029-04-12T00:00:00"/>
    <s v="pkessler"/>
    <s v="Matalevich"/>
    <n v="4291.68"/>
    <m/>
    <s v="C"/>
    <s v="Labor"/>
    <s v="TEC"/>
    <m/>
    <s v="JLAB"/>
    <s v="Const"/>
    <s v="RF"/>
    <x v="8"/>
    <m/>
    <m/>
    <m/>
    <m/>
    <m/>
    <m/>
    <m/>
    <m/>
    <m/>
    <m/>
    <m/>
    <m/>
    <m/>
    <n v="4291.68"/>
    <m/>
    <m/>
    <m/>
    <m/>
    <m/>
    <x v="0"/>
    <x v="0"/>
    <m/>
  </r>
  <r>
    <s v=""/>
    <s v=" E08_49580"/>
    <s v="Perform CM-03 Acceptance Testing (394 MHz Crab Production)"/>
    <s v="6.08.04.05.03.05"/>
    <x v="0"/>
    <d v="2029-06-25T00:00:00"/>
    <d v="2029-07-23T00:00:00"/>
    <s v="pkessler"/>
    <s v="Matalevich"/>
    <n v="4291.68"/>
    <m/>
    <s v="C"/>
    <s v="Labor"/>
    <s v="TEC"/>
    <m/>
    <s v="JLAB"/>
    <s v="Const"/>
    <s v="RF"/>
    <x v="8"/>
    <m/>
    <m/>
    <m/>
    <m/>
    <m/>
    <m/>
    <m/>
    <m/>
    <m/>
    <m/>
    <m/>
    <m/>
    <m/>
    <n v="4291.68"/>
    <m/>
    <m/>
    <m/>
    <m/>
    <m/>
    <x v="0"/>
    <x v="0"/>
    <m/>
  </r>
  <r>
    <s v=""/>
    <s v=" E08_49610"/>
    <s v="Perform CM-04 Acceptance Testing (394 MHz Crab Production)"/>
    <s v="6.08.04.05.03.05"/>
    <x v="0"/>
    <d v="2029-07-31T00:00:00"/>
    <d v="2029-08-27T00:00:00"/>
    <s v="pkessler"/>
    <s v="Matalevich"/>
    <n v="4291.68"/>
    <m/>
    <s v="C"/>
    <s v="Labor"/>
    <s v="TEC"/>
    <m/>
    <s v="JLAB"/>
    <s v="Const"/>
    <s v="RF"/>
    <x v="8"/>
    <m/>
    <m/>
    <m/>
    <m/>
    <m/>
    <m/>
    <m/>
    <m/>
    <m/>
    <m/>
    <m/>
    <m/>
    <m/>
    <n v="4291.68"/>
    <m/>
    <m/>
    <m/>
    <m/>
    <m/>
    <x v="0"/>
    <x v="0"/>
    <m/>
  </r>
  <r>
    <s v=""/>
    <s v=" E08_24910"/>
    <s v="Perform Dressed Cavity Qualification of CM-01 cavity (591 1-Cell Production)"/>
    <s v="6.08.04.01.01.03"/>
    <x v="0"/>
    <d v="2026-09-11T00:00:00"/>
    <d v="2026-10-16T00:00:00"/>
    <s v="pkessler"/>
    <s v="Matalevich"/>
    <n v="11142.14"/>
    <m/>
    <s v="C"/>
    <s v="Labor"/>
    <s v="TEC"/>
    <m/>
    <s v="JLAB"/>
    <s v="Const"/>
    <s v="RF"/>
    <x v="8"/>
    <m/>
    <m/>
    <m/>
    <m/>
    <m/>
    <m/>
    <m/>
    <m/>
    <m/>
    <m/>
    <n v="6239.6"/>
    <n v="4902.54"/>
    <m/>
    <m/>
    <m/>
    <m/>
    <m/>
    <m/>
    <m/>
    <x v="0"/>
    <x v="0"/>
    <m/>
  </r>
  <r>
    <s v=""/>
    <s v=" E08_24990"/>
    <s v="Perform Dressed Cavity Qualification of CM-02 cavity (591 1-Cell Production)"/>
    <s v="6.08.04.01.01.03"/>
    <x v="0"/>
    <d v="2026-10-19T00:00:00"/>
    <d v="2026-11-23T00:00:00"/>
    <s v="pkessler"/>
    <s v="Matalevich"/>
    <n v="11326.89"/>
    <m/>
    <s v="C"/>
    <s v="Labor"/>
    <s v="TEC"/>
    <m/>
    <s v="JLAB"/>
    <s v="Const"/>
    <s v="RF"/>
    <x v="8"/>
    <m/>
    <m/>
    <m/>
    <m/>
    <m/>
    <m/>
    <m/>
    <m/>
    <m/>
    <m/>
    <m/>
    <n v="11326.89"/>
    <m/>
    <m/>
    <m/>
    <m/>
    <m/>
    <m/>
    <m/>
    <x v="0"/>
    <x v="0"/>
    <m/>
  </r>
  <r>
    <s v=""/>
    <s v=" E08_25070"/>
    <s v="Perform Dressed Cavity Qualification of CM-03 cavity (591 1-Cell Production)"/>
    <s v="6.08.04.01.01.03"/>
    <x v="0"/>
    <d v="2026-11-24T00:00:00"/>
    <d v="2026-12-31T00:00:00"/>
    <s v="pkessler"/>
    <s v="Matalevich"/>
    <n v="11326.89"/>
    <m/>
    <s v="C"/>
    <s v="Labor"/>
    <s v="TEC"/>
    <m/>
    <s v="JLAB"/>
    <s v="Const"/>
    <s v="RF"/>
    <x v="8"/>
    <m/>
    <m/>
    <m/>
    <m/>
    <m/>
    <m/>
    <m/>
    <m/>
    <m/>
    <m/>
    <m/>
    <n v="11326.89"/>
    <m/>
    <m/>
    <m/>
    <m/>
    <m/>
    <m/>
    <m/>
    <x v="0"/>
    <x v="0"/>
    <m/>
  </r>
  <r>
    <s v=""/>
    <s v=" E08_25150"/>
    <s v="Perform Dressed Cavity Qualification of CM-04 cavity (591 1-Cell Production)"/>
    <s v="6.08.04.01.01.03"/>
    <x v="0"/>
    <d v="2027-01-04T00:00:00"/>
    <d v="2027-02-08T00:00:00"/>
    <s v="pkessler"/>
    <s v="Matalevich"/>
    <n v="11326.89"/>
    <m/>
    <s v="C"/>
    <s v="Labor"/>
    <s v="TEC"/>
    <m/>
    <s v="JLAB"/>
    <s v="Const"/>
    <s v="RF"/>
    <x v="8"/>
    <m/>
    <m/>
    <m/>
    <m/>
    <m/>
    <m/>
    <m/>
    <m/>
    <m/>
    <m/>
    <m/>
    <n v="11326.89"/>
    <m/>
    <m/>
    <m/>
    <m/>
    <m/>
    <m/>
    <m/>
    <x v="0"/>
    <x v="0"/>
    <m/>
  </r>
  <r>
    <s v=""/>
    <s v=" E08_25230"/>
    <s v="Perform Dressed Cavity Qualification of CM-05 cavity (591 1-Cell Production)"/>
    <s v="6.08.04.01.01.03"/>
    <x v="0"/>
    <d v="2027-02-09T00:00:00"/>
    <d v="2027-03-16T00:00:00"/>
    <s v="pkessler"/>
    <s v="Matalevich"/>
    <n v="11326.89"/>
    <m/>
    <s v="C"/>
    <s v="Labor"/>
    <s v="TEC"/>
    <m/>
    <s v="JLAB"/>
    <s v="Const"/>
    <s v="RF"/>
    <x v="8"/>
    <m/>
    <m/>
    <m/>
    <m/>
    <m/>
    <m/>
    <m/>
    <m/>
    <m/>
    <m/>
    <m/>
    <n v="11326.89"/>
    <m/>
    <m/>
    <m/>
    <m/>
    <m/>
    <m/>
    <m/>
    <x v="0"/>
    <x v="0"/>
    <m/>
  </r>
  <r>
    <s v=""/>
    <s v=" E08_25310"/>
    <s v="Perform Dressed Cavity Qualification of CM-06 cavity (591 1-Cell Production)"/>
    <s v="6.08.04.01.01.03"/>
    <x v="0"/>
    <d v="2027-03-17T00:00:00"/>
    <d v="2027-04-20T00:00:00"/>
    <s v="pkessler"/>
    <s v="Matalevich"/>
    <n v="11326.89"/>
    <m/>
    <s v="C"/>
    <s v="Labor"/>
    <s v="TEC"/>
    <m/>
    <s v="JLAB"/>
    <s v="Const"/>
    <s v="RF"/>
    <x v="8"/>
    <m/>
    <m/>
    <m/>
    <m/>
    <m/>
    <m/>
    <m/>
    <m/>
    <m/>
    <m/>
    <m/>
    <n v="11326.89"/>
    <m/>
    <m/>
    <m/>
    <m/>
    <m/>
    <m/>
    <m/>
    <x v="0"/>
    <x v="0"/>
    <m/>
  </r>
  <r>
    <s v=""/>
    <s v=" E08_25390"/>
    <s v="Perform Dressed Cavity Qualification of CM-07 cavity (591 1-Cell Production)"/>
    <s v="6.08.04.01.01.03"/>
    <x v="0"/>
    <d v="2027-04-21T00:00:00"/>
    <d v="2027-05-25T00:00:00"/>
    <s v="pkessler"/>
    <s v="Matalevich"/>
    <n v="11326.89"/>
    <m/>
    <s v="C"/>
    <s v="Labor"/>
    <s v="TEC"/>
    <m/>
    <s v="JLAB"/>
    <s v="Const"/>
    <s v="RF"/>
    <x v="8"/>
    <m/>
    <m/>
    <m/>
    <m/>
    <m/>
    <m/>
    <m/>
    <m/>
    <m/>
    <m/>
    <m/>
    <n v="11326.89"/>
    <m/>
    <m/>
    <m/>
    <m/>
    <m/>
    <m/>
    <m/>
    <x v="0"/>
    <x v="0"/>
    <m/>
  </r>
  <r>
    <s v=""/>
    <s v=" E08_25470"/>
    <s v="Perform Dressed Cavity Qualification of CM-08 cavity (591 1-Cell Production)"/>
    <s v="6.08.04.01.01.03"/>
    <x v="0"/>
    <d v="2027-05-26T00:00:00"/>
    <d v="2027-06-30T00:00:00"/>
    <s v="pkessler"/>
    <s v="Matalevich"/>
    <n v="11326.89"/>
    <m/>
    <s v="C"/>
    <s v="Labor"/>
    <s v="TEC"/>
    <m/>
    <s v="JLAB"/>
    <s v="Const"/>
    <s v="RF"/>
    <x v="8"/>
    <m/>
    <m/>
    <m/>
    <m/>
    <m/>
    <m/>
    <m/>
    <m/>
    <m/>
    <m/>
    <m/>
    <n v="11326.89"/>
    <m/>
    <m/>
    <m/>
    <m/>
    <m/>
    <m/>
    <m/>
    <x v="0"/>
    <x v="0"/>
    <m/>
  </r>
  <r>
    <s v=""/>
    <s v=" E08_25550"/>
    <s v="Perform Dressed Cavity Qualification of CM-09 cavity (591 1-Cell Production)"/>
    <s v="6.08.04.01.01.03"/>
    <x v="0"/>
    <d v="2027-07-01T00:00:00"/>
    <d v="2027-08-05T00:00:00"/>
    <s v="pkessler"/>
    <s v="Matalevich"/>
    <n v="11326.89"/>
    <m/>
    <s v="C"/>
    <s v="Labor"/>
    <s v="TEC"/>
    <m/>
    <s v="JLAB"/>
    <s v="Const"/>
    <s v="RF"/>
    <x v="8"/>
    <m/>
    <m/>
    <m/>
    <m/>
    <m/>
    <m/>
    <m/>
    <m/>
    <m/>
    <m/>
    <m/>
    <n v="11326.89"/>
    <m/>
    <m/>
    <m/>
    <m/>
    <m/>
    <m/>
    <m/>
    <x v="0"/>
    <x v="0"/>
    <m/>
  </r>
  <r>
    <s v=""/>
    <s v=" E08_25630"/>
    <s v="Perform Dressed Cavity Qualification of CM-10 cavity (591 1-Cell Production)"/>
    <s v="6.08.04.01.01.03"/>
    <x v="0"/>
    <d v="2027-08-06T00:00:00"/>
    <d v="2027-09-10T00:00:00"/>
    <s v="pkessler"/>
    <s v="Matalevich"/>
    <n v="11326.89"/>
    <m/>
    <s v="C"/>
    <s v="Labor"/>
    <s v="TEC"/>
    <m/>
    <s v="JLAB"/>
    <s v="Const"/>
    <s v="RF"/>
    <x v="8"/>
    <m/>
    <m/>
    <m/>
    <m/>
    <m/>
    <m/>
    <m/>
    <m/>
    <m/>
    <m/>
    <m/>
    <n v="11326.89"/>
    <m/>
    <m/>
    <m/>
    <m/>
    <m/>
    <m/>
    <m/>
    <x v="0"/>
    <x v="0"/>
    <m/>
  </r>
  <r>
    <s v=""/>
    <s v=" E08_25710"/>
    <s v="Perform Dressed Cavity Qualification of CM-11 cavity (591 1-Cell Production)"/>
    <s v="6.08.04.01.01.03"/>
    <x v="0"/>
    <d v="2027-09-13T00:00:00"/>
    <d v="2027-10-18T00:00:00"/>
    <s v="pkessler"/>
    <s v="Matalevich"/>
    <n v="11476.4"/>
    <m/>
    <s v="C"/>
    <s v="Labor"/>
    <s v="TEC"/>
    <m/>
    <s v="JLAB"/>
    <s v="Const"/>
    <s v="RF"/>
    <x v="8"/>
    <m/>
    <m/>
    <m/>
    <m/>
    <m/>
    <m/>
    <m/>
    <m/>
    <m/>
    <m/>
    <m/>
    <n v="6426.79"/>
    <n v="5049.62"/>
    <m/>
    <m/>
    <m/>
    <m/>
    <m/>
    <m/>
    <x v="0"/>
    <x v="0"/>
    <m/>
  </r>
  <r>
    <s v=""/>
    <s v=" E08_25790"/>
    <s v="Perform Dressed Cavity Qualification of CM-12 cavity (591 1-Cell Production)"/>
    <s v="6.08.04.01.01.03"/>
    <x v="0"/>
    <d v="2027-10-19T00:00:00"/>
    <d v="2027-11-23T00:00:00"/>
    <s v="pkessler"/>
    <s v="Matalevich"/>
    <n v="11666.69"/>
    <m/>
    <s v="C"/>
    <s v="Labor"/>
    <s v="TEC"/>
    <m/>
    <s v="JLAB"/>
    <s v="Const"/>
    <s v="RF"/>
    <x v="8"/>
    <m/>
    <m/>
    <m/>
    <m/>
    <m/>
    <m/>
    <m/>
    <m/>
    <m/>
    <m/>
    <m/>
    <m/>
    <n v="11666.69"/>
    <m/>
    <m/>
    <m/>
    <m/>
    <m/>
    <m/>
    <x v="0"/>
    <x v="0"/>
    <m/>
  </r>
  <r>
    <s v=""/>
    <s v=" E08_25870"/>
    <s v="Perform Dressed Cavity Qualification of CM-13 cavity (591 1-Cell Production)"/>
    <s v="6.08.04.01.01.03"/>
    <x v="0"/>
    <d v="2027-11-24T00:00:00"/>
    <d v="2028-01-03T00:00:00"/>
    <s v="pkessler"/>
    <s v="Matalevich"/>
    <n v="11666.69"/>
    <m/>
    <s v="C"/>
    <s v="Labor"/>
    <s v="TEC"/>
    <m/>
    <s v="JLAB"/>
    <s v="Const"/>
    <s v="RF"/>
    <x v="8"/>
    <m/>
    <m/>
    <m/>
    <m/>
    <m/>
    <m/>
    <m/>
    <m/>
    <m/>
    <m/>
    <m/>
    <m/>
    <n v="11666.69"/>
    <m/>
    <m/>
    <m/>
    <m/>
    <m/>
    <m/>
    <x v="0"/>
    <x v="0"/>
    <m/>
  </r>
  <r>
    <s v=""/>
    <s v=" E08_25950"/>
    <s v="Perform Dressed Cavity Qualification of CM-14 cavity (591 1-Cell Production)"/>
    <s v="6.08.04.01.01.03"/>
    <x v="0"/>
    <d v="2028-01-04T00:00:00"/>
    <d v="2028-02-08T00:00:00"/>
    <s v="pkessler"/>
    <s v="Matalevich"/>
    <n v="11666.69"/>
    <m/>
    <s v="C"/>
    <s v="Labor"/>
    <s v="TEC"/>
    <m/>
    <s v="JLAB"/>
    <s v="Const"/>
    <s v="RF"/>
    <x v="8"/>
    <m/>
    <m/>
    <m/>
    <m/>
    <m/>
    <m/>
    <m/>
    <m/>
    <m/>
    <m/>
    <m/>
    <m/>
    <n v="11666.69"/>
    <m/>
    <m/>
    <m/>
    <m/>
    <m/>
    <m/>
    <x v="0"/>
    <x v="0"/>
    <m/>
  </r>
  <r>
    <s v=""/>
    <s v=" E08_26030"/>
    <s v="Perform Dressed Cavity Qualification of CM-15 cavity (591 1-Cell Production)"/>
    <s v="6.08.04.01.01.03"/>
    <x v="0"/>
    <d v="2028-02-09T00:00:00"/>
    <d v="2028-03-15T00:00:00"/>
    <s v="pkessler"/>
    <s v="Matalevich"/>
    <n v="11666.69"/>
    <m/>
    <s v="C"/>
    <s v="Labor"/>
    <s v="TEC"/>
    <m/>
    <s v="JLAB"/>
    <s v="Const"/>
    <s v="RF"/>
    <x v="8"/>
    <m/>
    <m/>
    <m/>
    <m/>
    <m/>
    <m/>
    <m/>
    <m/>
    <m/>
    <m/>
    <m/>
    <m/>
    <n v="11666.69"/>
    <m/>
    <m/>
    <m/>
    <m/>
    <m/>
    <m/>
    <x v="0"/>
    <x v="0"/>
    <m/>
  </r>
  <r>
    <s v=""/>
    <s v=" E08_26110"/>
    <s v="Perform Dressed Cavity Qualification of CM-16 cavity (591 1-Cell Production)"/>
    <s v="6.08.04.01.01.03"/>
    <x v="0"/>
    <d v="2028-03-16T00:00:00"/>
    <d v="2028-04-19T00:00:00"/>
    <s v="pkessler"/>
    <s v="Matalevich"/>
    <n v="11666.69"/>
    <m/>
    <s v="C"/>
    <s v="Labor"/>
    <s v="TEC"/>
    <m/>
    <s v="JLAB"/>
    <s v="Const"/>
    <s v="RF"/>
    <x v="8"/>
    <m/>
    <m/>
    <m/>
    <m/>
    <m/>
    <m/>
    <m/>
    <m/>
    <m/>
    <m/>
    <m/>
    <m/>
    <n v="11666.69"/>
    <m/>
    <m/>
    <m/>
    <m/>
    <m/>
    <m/>
    <x v="0"/>
    <x v="0"/>
    <m/>
  </r>
  <r>
    <s v=""/>
    <s v=" E08_25350"/>
    <s v="Perform Bare Cavity Qualification of CM-07 cavity (591 1-Cell Production)"/>
    <s v="6.08.04.01.01.03"/>
    <x v="0"/>
    <d v="2027-02-24T00:00:00"/>
    <d v="2027-03-30T00:00:00"/>
    <s v="pkessler"/>
    <s v="Matalevich"/>
    <n v="5663.44"/>
    <m/>
    <s v="C"/>
    <s v="Labor"/>
    <s v="TEC"/>
    <m/>
    <s v="JLAB"/>
    <s v="Const"/>
    <s v="RF"/>
    <x v="8"/>
    <m/>
    <m/>
    <m/>
    <m/>
    <m/>
    <m/>
    <m/>
    <m/>
    <m/>
    <m/>
    <m/>
    <n v="5663.44"/>
    <m/>
    <m/>
    <m/>
    <m/>
    <m/>
    <m/>
    <m/>
    <x v="0"/>
    <x v="0"/>
    <m/>
  </r>
  <r>
    <s v=""/>
    <s v=" E08_25430"/>
    <s v="Perform Bare Cavity Qualification of CM-08 cavity (591 1-Cell Production)"/>
    <s v="6.08.04.01.01.03"/>
    <x v="0"/>
    <d v="2027-03-31T00:00:00"/>
    <d v="2027-05-04T00:00:00"/>
    <s v="pkessler"/>
    <s v="Matalevich"/>
    <n v="5663.44"/>
    <m/>
    <s v="C"/>
    <s v="Labor"/>
    <s v="TEC"/>
    <m/>
    <s v="JLAB"/>
    <s v="Const"/>
    <s v="RF"/>
    <x v="8"/>
    <m/>
    <m/>
    <m/>
    <m/>
    <m/>
    <m/>
    <m/>
    <m/>
    <m/>
    <m/>
    <m/>
    <n v="5663.44"/>
    <m/>
    <m/>
    <m/>
    <m/>
    <m/>
    <m/>
    <m/>
    <x v="0"/>
    <x v="0"/>
    <m/>
  </r>
  <r>
    <s v=""/>
    <s v=" E08_25510"/>
    <s v="Perform Bare Cavity Qualification of CM-09 cavity (591 1-Cell Production)"/>
    <s v="6.08.04.01.01.03"/>
    <x v="0"/>
    <d v="2027-05-05T00:00:00"/>
    <d v="2027-06-09T00:00:00"/>
    <s v="pkessler"/>
    <s v="Matalevich"/>
    <n v="5663.44"/>
    <m/>
    <s v="C"/>
    <s v="Labor"/>
    <s v="TEC"/>
    <m/>
    <s v="JLAB"/>
    <s v="Const"/>
    <s v="RF"/>
    <x v="8"/>
    <m/>
    <m/>
    <m/>
    <m/>
    <m/>
    <m/>
    <m/>
    <m/>
    <m/>
    <m/>
    <m/>
    <n v="5663.44"/>
    <m/>
    <m/>
    <m/>
    <m/>
    <m/>
    <m/>
    <m/>
    <x v="0"/>
    <x v="0"/>
    <m/>
  </r>
  <r>
    <s v=""/>
    <s v=" E08_25590"/>
    <s v="Perform Bare Cavity Qualification of CM-10 cavity (591 1-Cell Production)"/>
    <s v="6.08.04.01.01.03"/>
    <x v="0"/>
    <d v="2027-06-10T00:00:00"/>
    <d v="2027-07-15T00:00:00"/>
    <s v="pkessler"/>
    <s v="Matalevich"/>
    <n v="5663.44"/>
    <m/>
    <s v="C"/>
    <s v="Labor"/>
    <s v="TEC"/>
    <m/>
    <s v="JLAB"/>
    <s v="Const"/>
    <s v="RF"/>
    <x v="8"/>
    <m/>
    <m/>
    <m/>
    <m/>
    <m/>
    <m/>
    <m/>
    <m/>
    <m/>
    <m/>
    <m/>
    <n v="5663.44"/>
    <m/>
    <m/>
    <m/>
    <m/>
    <m/>
    <m/>
    <m/>
    <x v="0"/>
    <x v="0"/>
    <m/>
  </r>
  <r>
    <s v=""/>
    <s v=" E08_25670"/>
    <s v="Perform Bare Cavity Qualification of CM-11 cavity (591 1-Cell Production)"/>
    <s v="6.08.04.01.01.03"/>
    <x v="0"/>
    <d v="2027-07-16T00:00:00"/>
    <d v="2027-08-19T00:00:00"/>
    <s v="pkessler"/>
    <s v="Matalevich"/>
    <n v="5663.44"/>
    <m/>
    <s v="C"/>
    <s v="Labor"/>
    <s v="TEC"/>
    <m/>
    <s v="JLAB"/>
    <s v="Const"/>
    <s v="RF"/>
    <x v="8"/>
    <m/>
    <m/>
    <m/>
    <m/>
    <m/>
    <m/>
    <m/>
    <m/>
    <m/>
    <m/>
    <m/>
    <n v="5663.44"/>
    <m/>
    <m/>
    <m/>
    <m/>
    <m/>
    <m/>
    <m/>
    <x v="0"/>
    <x v="0"/>
    <m/>
  </r>
  <r>
    <s v=""/>
    <s v=" E08_25750"/>
    <s v="Perform Bare Cavity Qualification of CM-12 cavity (591 1-Cell Production)"/>
    <s v="6.08.04.01.01.03"/>
    <x v="0"/>
    <d v="2027-08-20T00:00:00"/>
    <d v="2027-09-24T00:00:00"/>
    <s v="pkessler"/>
    <s v="Matalevich"/>
    <n v="5663.44"/>
    <m/>
    <s v="C"/>
    <s v="Labor"/>
    <s v="TEC"/>
    <m/>
    <s v="JLAB"/>
    <s v="Const"/>
    <s v="RF"/>
    <x v="8"/>
    <m/>
    <m/>
    <m/>
    <m/>
    <m/>
    <m/>
    <m/>
    <m/>
    <m/>
    <m/>
    <m/>
    <n v="5663.44"/>
    <m/>
    <m/>
    <m/>
    <m/>
    <m/>
    <m/>
    <m/>
    <x v="0"/>
    <x v="0"/>
    <m/>
  </r>
  <r>
    <s v=""/>
    <s v=" E08_25830"/>
    <s v="Perform Bare Cavity Qualification of CM-13 cavity (591 1-Cell Production)"/>
    <s v="6.08.04.01.01.03"/>
    <x v="0"/>
    <d v="2027-09-27T00:00:00"/>
    <d v="2027-11-01T00:00:00"/>
    <s v="pkessler"/>
    <s v="Matalevich"/>
    <n v="5806.16"/>
    <m/>
    <s v="C"/>
    <s v="Labor"/>
    <s v="TEC"/>
    <m/>
    <s v="JLAB"/>
    <s v="Const"/>
    <s v="RF"/>
    <x v="8"/>
    <m/>
    <m/>
    <m/>
    <m/>
    <m/>
    <m/>
    <m/>
    <m/>
    <m/>
    <m/>
    <m/>
    <n v="928.99"/>
    <n v="4877.18"/>
    <m/>
    <m/>
    <m/>
    <m/>
    <m/>
    <m/>
    <x v="0"/>
    <x v="0"/>
    <m/>
  </r>
  <r>
    <s v=""/>
    <s v=" E08_25910"/>
    <s v="Perform Bare Cavity Qualification of CM-14 cavity (591 1-Cell Production)"/>
    <s v="6.08.04.01.01.03"/>
    <x v="0"/>
    <d v="2027-11-02T00:00:00"/>
    <d v="2027-12-09T00:00:00"/>
    <s v="pkessler"/>
    <s v="Matalevich"/>
    <n v="5833.35"/>
    <m/>
    <s v="C"/>
    <s v="Labor"/>
    <s v="TEC"/>
    <m/>
    <s v="JLAB"/>
    <s v="Const"/>
    <s v="RF"/>
    <x v="8"/>
    <m/>
    <m/>
    <m/>
    <m/>
    <m/>
    <m/>
    <m/>
    <m/>
    <m/>
    <m/>
    <m/>
    <m/>
    <n v="5833.35"/>
    <m/>
    <m/>
    <m/>
    <m/>
    <m/>
    <m/>
    <x v="0"/>
    <x v="0"/>
    <m/>
  </r>
  <r>
    <s v=""/>
    <s v=" E08_25990"/>
    <s v="Perform Bare Cavity Qualification of CM-15 cavity (591 1-Cell Production)"/>
    <s v="6.08.04.01.01.03"/>
    <x v="0"/>
    <d v="2027-12-10T00:00:00"/>
    <d v="2028-01-18T00:00:00"/>
    <s v="pkessler"/>
    <s v="Matalevich"/>
    <n v="5833.35"/>
    <m/>
    <s v="C"/>
    <s v="Labor"/>
    <s v="TEC"/>
    <m/>
    <s v="JLAB"/>
    <s v="Const"/>
    <s v="RF"/>
    <x v="8"/>
    <m/>
    <m/>
    <m/>
    <m/>
    <m/>
    <m/>
    <m/>
    <m/>
    <m/>
    <m/>
    <m/>
    <m/>
    <n v="5833.35"/>
    <m/>
    <m/>
    <m/>
    <m/>
    <m/>
    <m/>
    <x v="0"/>
    <x v="0"/>
    <m/>
  </r>
  <r>
    <s v=""/>
    <s v=" E08_26070"/>
    <s v="Perform Bare Cavity Qualification of CM-16 cavity (591 1-Cell Production)"/>
    <s v="6.08.04.01.01.03"/>
    <x v="0"/>
    <d v="2028-01-19T00:00:00"/>
    <d v="2028-02-23T00:00:00"/>
    <s v="pkessler"/>
    <s v="Matalevich"/>
    <n v="5833.35"/>
    <m/>
    <s v="C"/>
    <s v="Labor"/>
    <s v="TEC"/>
    <m/>
    <s v="JLAB"/>
    <s v="Const"/>
    <s v="RF"/>
    <x v="8"/>
    <m/>
    <m/>
    <m/>
    <m/>
    <m/>
    <m/>
    <m/>
    <m/>
    <m/>
    <m/>
    <m/>
    <m/>
    <n v="5833.35"/>
    <m/>
    <m/>
    <m/>
    <m/>
    <m/>
    <m/>
    <x v="0"/>
    <x v="0"/>
    <m/>
  </r>
  <r>
    <s v=""/>
    <s v=" E08_24870"/>
    <s v="Perform Bare Cavity Qualification of CM-01 cavity (591 1-Cell Production)"/>
    <s v="6.08.04.01.01.03"/>
    <x v="0"/>
    <d v="2026-07-16T00:00:00"/>
    <d v="2026-08-19T00:00:00"/>
    <s v="pkessler"/>
    <s v="Matalevich"/>
    <n v="5498.49"/>
    <m/>
    <s v="C"/>
    <s v="Labor"/>
    <s v="TEC"/>
    <m/>
    <s v="JLAB"/>
    <s v="Const"/>
    <s v="RF"/>
    <x v="8"/>
    <m/>
    <m/>
    <m/>
    <m/>
    <m/>
    <m/>
    <m/>
    <m/>
    <m/>
    <m/>
    <n v="5498.49"/>
    <m/>
    <m/>
    <m/>
    <m/>
    <m/>
    <m/>
    <m/>
    <m/>
    <x v="0"/>
    <x v="0"/>
    <m/>
  </r>
  <r>
    <s v=""/>
    <s v=" E08_24950"/>
    <s v="Perform Bare Cavity Qualification of CM-02 cavity (591 1-Cell Production)"/>
    <s v="6.08.04.01.01.03"/>
    <x v="0"/>
    <d v="2026-08-20T00:00:00"/>
    <d v="2026-09-24T00:00:00"/>
    <s v="pkessler"/>
    <s v="Matalevich"/>
    <n v="5498.49"/>
    <m/>
    <s v="C"/>
    <s v="Labor"/>
    <s v="TEC"/>
    <m/>
    <s v="JLAB"/>
    <s v="Const"/>
    <s v="RF"/>
    <x v="8"/>
    <m/>
    <m/>
    <m/>
    <m/>
    <m/>
    <m/>
    <m/>
    <m/>
    <m/>
    <m/>
    <n v="5498.49"/>
    <m/>
    <m/>
    <m/>
    <m/>
    <m/>
    <m/>
    <m/>
    <m/>
    <x v="0"/>
    <x v="0"/>
    <m/>
  </r>
  <r>
    <s v=""/>
    <s v=" E08_25030"/>
    <s v="Perform Bare Cavity Qualification of CM-03 cavity (591 1-Cell Production)"/>
    <s v="6.08.04.01.01.03"/>
    <x v="0"/>
    <d v="2026-09-25T00:00:00"/>
    <d v="2026-10-30T00:00:00"/>
    <s v="pkessler"/>
    <s v="Matalevich"/>
    <n v="5637.05"/>
    <m/>
    <s v="C"/>
    <s v="Labor"/>
    <s v="TEC"/>
    <m/>
    <s v="JLAB"/>
    <s v="Const"/>
    <s v="RF"/>
    <x v="8"/>
    <m/>
    <m/>
    <m/>
    <m/>
    <m/>
    <m/>
    <m/>
    <m/>
    <m/>
    <m/>
    <n v="901.93"/>
    <n v="4735.12"/>
    <m/>
    <m/>
    <m/>
    <m/>
    <m/>
    <m/>
    <m/>
    <x v="0"/>
    <x v="0"/>
    <m/>
  </r>
  <r>
    <s v=""/>
    <s v=" E08_25110"/>
    <s v="Perform Bare Cavity Qualification of CM-04 cavity (591 1-Cell Production)"/>
    <s v="6.08.04.01.01.03"/>
    <x v="0"/>
    <d v="2026-11-02T00:00:00"/>
    <d v="2026-12-09T00:00:00"/>
    <s v="pkessler"/>
    <s v="Matalevich"/>
    <n v="5663.44"/>
    <m/>
    <s v="C"/>
    <s v="Labor"/>
    <s v="TEC"/>
    <m/>
    <s v="JLAB"/>
    <s v="Const"/>
    <s v="RF"/>
    <x v="8"/>
    <m/>
    <m/>
    <m/>
    <m/>
    <m/>
    <m/>
    <m/>
    <m/>
    <m/>
    <m/>
    <m/>
    <n v="5663.44"/>
    <m/>
    <m/>
    <m/>
    <m/>
    <m/>
    <m/>
    <m/>
    <x v="0"/>
    <x v="0"/>
    <m/>
  </r>
  <r>
    <s v=""/>
    <s v=" E08_25190"/>
    <s v="Perform Bare Cavity Qualification of CM-05 cavity (591 1-Cell Production)"/>
    <s v="6.08.04.01.01.03"/>
    <x v="0"/>
    <d v="2026-12-10T00:00:00"/>
    <d v="2027-01-15T00:00:00"/>
    <s v="pkessler"/>
    <s v="Matalevich"/>
    <n v="5663.44"/>
    <m/>
    <s v="C"/>
    <s v="Labor"/>
    <s v="TEC"/>
    <m/>
    <s v="JLAB"/>
    <s v="Const"/>
    <s v="RF"/>
    <x v="8"/>
    <m/>
    <m/>
    <m/>
    <m/>
    <m/>
    <m/>
    <m/>
    <m/>
    <m/>
    <m/>
    <m/>
    <n v="5663.44"/>
    <m/>
    <m/>
    <m/>
    <m/>
    <m/>
    <m/>
    <m/>
    <x v="0"/>
    <x v="0"/>
    <m/>
  </r>
  <r>
    <s v=""/>
    <s v=" E08_25270"/>
    <s v="Perform Bare Cavity Qualification of CM-06 cavity (591 1-Cell Production)"/>
    <s v="6.08.04.01.01.03"/>
    <x v="0"/>
    <d v="2027-01-19T00:00:00"/>
    <d v="2027-02-23T00:00:00"/>
    <s v="pkessler"/>
    <s v="Matalevich"/>
    <n v="5663.44"/>
    <m/>
    <s v="C"/>
    <s v="Labor"/>
    <s v="TEC"/>
    <m/>
    <s v="JLAB"/>
    <s v="Const"/>
    <s v="RF"/>
    <x v="8"/>
    <m/>
    <m/>
    <m/>
    <m/>
    <m/>
    <m/>
    <m/>
    <m/>
    <m/>
    <m/>
    <m/>
    <n v="5663.44"/>
    <m/>
    <m/>
    <m/>
    <m/>
    <m/>
    <m/>
    <m/>
    <x v="0"/>
    <x v="0"/>
    <m/>
  </r>
  <r>
    <s v=""/>
    <s v=" E08_29630"/>
    <s v="Perform Acceptance Testing (591 1-Cell CM-01)"/>
    <s v="6.08.04.01.03.05"/>
    <x v="0"/>
    <d v="2027-07-08T00:00:00"/>
    <d v="2027-08-11T00:00:00"/>
    <s v="pkessler"/>
    <s v="Matalevich"/>
    <n v="4045.32"/>
    <m/>
    <s v="C"/>
    <s v="Labor"/>
    <s v="TEC"/>
    <m/>
    <s v="JLAB"/>
    <s v="Const"/>
    <s v="RF"/>
    <x v="8"/>
    <m/>
    <m/>
    <m/>
    <m/>
    <m/>
    <m/>
    <m/>
    <m/>
    <m/>
    <m/>
    <m/>
    <n v="4045.32"/>
    <m/>
    <m/>
    <m/>
    <m/>
    <m/>
    <m/>
    <m/>
    <x v="0"/>
    <x v="0"/>
    <m/>
  </r>
  <r>
    <s v=""/>
    <s v=" E08_29660"/>
    <s v="Perform Acceptance Testing (591 1-Cell CM-02)"/>
    <s v="6.08.04.01.03.05"/>
    <x v="0"/>
    <d v="2027-08-12T00:00:00"/>
    <d v="2027-09-09T00:00:00"/>
    <s v="pkessler"/>
    <s v="Matalevich"/>
    <n v="4045.32"/>
    <m/>
    <s v="C"/>
    <s v="Labor"/>
    <s v="TEC"/>
    <m/>
    <s v="JLAB"/>
    <s v="Const"/>
    <s v="RF"/>
    <x v="8"/>
    <m/>
    <m/>
    <m/>
    <m/>
    <m/>
    <m/>
    <m/>
    <m/>
    <m/>
    <m/>
    <m/>
    <n v="4045.32"/>
    <m/>
    <m/>
    <m/>
    <m/>
    <m/>
    <m/>
    <m/>
    <x v="0"/>
    <x v="0"/>
    <m/>
  </r>
  <r>
    <s v=""/>
    <s v=" E08_29690"/>
    <s v="Perform Acceptance Testing (591 1-Cell CM-03)"/>
    <s v="6.08.04.01.03.05"/>
    <x v="0"/>
    <d v="2027-11-16T00:00:00"/>
    <d v="2027-12-15T00:00:00"/>
    <s v="pkessler"/>
    <s v="Matalevich"/>
    <n v="4166.68"/>
    <m/>
    <s v="C"/>
    <s v="Labor"/>
    <s v="TEC"/>
    <m/>
    <s v="JLAB"/>
    <s v="Const"/>
    <s v="RF"/>
    <x v="8"/>
    <m/>
    <m/>
    <m/>
    <m/>
    <m/>
    <m/>
    <m/>
    <m/>
    <m/>
    <m/>
    <m/>
    <m/>
    <n v="4166.68"/>
    <m/>
    <m/>
    <m/>
    <m/>
    <m/>
    <m/>
    <x v="0"/>
    <x v="0"/>
    <m/>
  </r>
  <r>
    <s v=""/>
    <s v=" E08_29720"/>
    <s v="Perform Acceptance Testing (591 1-Cell CM-04)"/>
    <s v="6.08.04.01.03.05"/>
    <x v="0"/>
    <d v="2028-04-11T00:00:00"/>
    <d v="2028-05-15T00:00:00"/>
    <s v="pkessler"/>
    <s v="Matalevich"/>
    <n v="4166.68"/>
    <m/>
    <s v="C"/>
    <s v="Labor"/>
    <s v="TEC"/>
    <m/>
    <s v="JLAB"/>
    <s v="Const"/>
    <s v="RF"/>
    <x v="8"/>
    <m/>
    <m/>
    <m/>
    <m/>
    <m/>
    <m/>
    <m/>
    <m/>
    <m/>
    <m/>
    <m/>
    <m/>
    <n v="4166.68"/>
    <m/>
    <m/>
    <m/>
    <m/>
    <m/>
    <m/>
    <x v="0"/>
    <x v="0"/>
    <m/>
  </r>
  <r>
    <s v=""/>
    <s v=" E08_29750"/>
    <s v="Perform Acceptance Testing (591 1-Cell CM-05)"/>
    <s v="6.08.04.01.03.05"/>
    <x v="0"/>
    <d v="2028-06-14T00:00:00"/>
    <d v="2028-07-12T00:00:00"/>
    <s v="pkessler"/>
    <s v="Matalevich"/>
    <n v="3666.68"/>
    <m/>
    <s v="C"/>
    <s v="Labor"/>
    <s v="TEC"/>
    <m/>
    <s v="JLAB"/>
    <s v="Const"/>
    <s v="RF"/>
    <x v="8"/>
    <m/>
    <m/>
    <m/>
    <m/>
    <m/>
    <m/>
    <m/>
    <m/>
    <m/>
    <m/>
    <m/>
    <m/>
    <n v="3666.68"/>
    <m/>
    <m/>
    <m/>
    <m/>
    <m/>
    <m/>
    <x v="0"/>
    <x v="0"/>
    <m/>
  </r>
  <r>
    <s v=""/>
    <s v=" E08_29790"/>
    <s v="Perform Acceptance Testing (591 1-Cell CM-06)"/>
    <s v="6.08.04.01.03.05"/>
    <x v="0"/>
    <d v="2028-12-08T00:00:00"/>
    <d v="2029-01-08T00:00:00"/>
    <s v="pkessler"/>
    <s v="Matalevich"/>
    <n v="3776.68"/>
    <m/>
    <s v="C"/>
    <s v="Labor"/>
    <s v="TEC"/>
    <m/>
    <s v="JLAB"/>
    <s v="Const"/>
    <s v="RF"/>
    <x v="8"/>
    <m/>
    <m/>
    <m/>
    <m/>
    <m/>
    <m/>
    <m/>
    <m/>
    <m/>
    <m/>
    <m/>
    <m/>
    <m/>
    <n v="3776.68"/>
    <m/>
    <m/>
    <m/>
    <m/>
    <m/>
    <x v="0"/>
    <x v="0"/>
    <m/>
  </r>
  <r>
    <s v=""/>
    <s v=" E08_29820"/>
    <s v="Perform Acceptance Testing (591 1-Cell CM-07)"/>
    <s v="6.08.04.01.03.05"/>
    <x v="0"/>
    <d v="2029-02-16T00:00:00"/>
    <d v="2029-03-16T00:00:00"/>
    <s v="pkessler"/>
    <s v="Matalevich"/>
    <n v="3776.68"/>
    <m/>
    <s v="C"/>
    <s v="Labor"/>
    <s v="TEC"/>
    <m/>
    <s v="JLAB"/>
    <s v="Const"/>
    <s v="RF"/>
    <x v="8"/>
    <m/>
    <m/>
    <m/>
    <m/>
    <m/>
    <m/>
    <m/>
    <m/>
    <m/>
    <m/>
    <m/>
    <m/>
    <m/>
    <n v="3776.68"/>
    <m/>
    <m/>
    <m/>
    <m/>
    <m/>
    <x v="0"/>
    <x v="0"/>
    <m/>
  </r>
  <r>
    <s v=""/>
    <s v=" E08_29850"/>
    <s v="Perform Acceptance Testing (591 1-Cell CM-08)"/>
    <s v="6.08.04.01.03.05"/>
    <x v="0"/>
    <d v="2029-04-16T00:00:00"/>
    <d v="2029-05-11T00:00:00"/>
    <s v="pkessler"/>
    <s v="Matalevich"/>
    <n v="3605.01"/>
    <m/>
    <s v="C"/>
    <s v="Labor"/>
    <s v="TEC"/>
    <m/>
    <s v="JLAB"/>
    <s v="Const"/>
    <s v="RF"/>
    <x v="8"/>
    <m/>
    <m/>
    <m/>
    <m/>
    <m/>
    <m/>
    <m/>
    <m/>
    <m/>
    <m/>
    <m/>
    <m/>
    <m/>
    <n v="3605.01"/>
    <m/>
    <m/>
    <m/>
    <m/>
    <m/>
    <x v="0"/>
    <x v="0"/>
    <m/>
  </r>
  <r>
    <s v=""/>
    <s v=" E08_29880"/>
    <s v="Perform Acceptance Testing (591 1-Cell CM-09)"/>
    <s v="6.08.04.01.03.05"/>
    <x v="0"/>
    <d v="2029-06-12T00:00:00"/>
    <d v="2029-07-10T00:00:00"/>
    <s v="pkessler"/>
    <s v="Matalevich"/>
    <n v="3433.34"/>
    <m/>
    <s v="C"/>
    <s v="Labor"/>
    <s v="TEC"/>
    <m/>
    <s v="JLAB"/>
    <s v="Const"/>
    <s v="RF"/>
    <x v="8"/>
    <m/>
    <m/>
    <m/>
    <m/>
    <m/>
    <m/>
    <m/>
    <m/>
    <m/>
    <m/>
    <m/>
    <m/>
    <m/>
    <n v="3433.34"/>
    <m/>
    <m/>
    <m/>
    <m/>
    <m/>
    <x v="0"/>
    <x v="0"/>
    <m/>
  </r>
  <r>
    <s v=""/>
    <s v=" E08_29910"/>
    <s v="Perform Acceptance Testing (591 1-Cell CM-10)"/>
    <s v="6.08.04.01.03.05"/>
    <x v="0"/>
    <d v="2029-08-08T00:00:00"/>
    <d v="2029-09-05T00:00:00"/>
    <s v="pkessler"/>
    <s v="Matalevich"/>
    <n v="3433.34"/>
    <m/>
    <s v="C"/>
    <s v="Labor"/>
    <s v="TEC"/>
    <m/>
    <s v="JLAB"/>
    <s v="Const"/>
    <s v="RF"/>
    <x v="8"/>
    <m/>
    <m/>
    <m/>
    <m/>
    <m/>
    <m/>
    <m/>
    <m/>
    <m/>
    <m/>
    <m/>
    <m/>
    <m/>
    <n v="3433.34"/>
    <m/>
    <m/>
    <m/>
    <m/>
    <m/>
    <x v="0"/>
    <x v="0"/>
    <m/>
  </r>
  <r>
    <s v=""/>
    <s v=" E08_29950"/>
    <s v="Perform Acceptance Testing (591 1-Cell CM-11)"/>
    <s v="6.08.04.01.03.05"/>
    <x v="0"/>
    <d v="2029-10-04T00:00:00"/>
    <d v="2029-11-01T00:00:00"/>
    <s v="pkessler"/>
    <s v="Matalevich"/>
    <n v="3536.34"/>
    <m/>
    <s v="C"/>
    <s v="Labor"/>
    <s v="TEC"/>
    <m/>
    <s v="JLAB"/>
    <s v="Const"/>
    <s v="RF"/>
    <x v="8"/>
    <m/>
    <m/>
    <m/>
    <m/>
    <m/>
    <m/>
    <m/>
    <m/>
    <m/>
    <m/>
    <m/>
    <m/>
    <m/>
    <m/>
    <n v="3536.34"/>
    <m/>
    <m/>
    <m/>
    <m/>
    <x v="0"/>
    <x v="0"/>
    <m/>
  </r>
  <r>
    <s v=""/>
    <s v=" E08_29980"/>
    <s v="Perform Acceptance Testing (591 1-Cell CM-12)"/>
    <s v="6.08.04.01.03.05"/>
    <x v="0"/>
    <d v="2029-12-05T00:00:00"/>
    <d v="1930-01-03T00:00:00"/>
    <s v="pkessler"/>
    <s v="Matalevich"/>
    <n v="3536.34"/>
    <m/>
    <s v="C"/>
    <s v="Labor"/>
    <s v="TEC"/>
    <m/>
    <s v="JLAB"/>
    <s v="Const"/>
    <s v="RF"/>
    <x v="8"/>
    <m/>
    <m/>
    <m/>
    <m/>
    <m/>
    <m/>
    <m/>
    <m/>
    <m/>
    <m/>
    <m/>
    <m/>
    <m/>
    <m/>
    <n v="3536.34"/>
    <m/>
    <m/>
    <m/>
    <m/>
    <x v="0"/>
    <x v="0"/>
    <m/>
  </r>
  <r>
    <s v=""/>
    <s v=" E08_30010"/>
    <s v="Perform Acceptance Testing (591 1-Cell CM-13)"/>
    <s v="6.08.04.01.03.05"/>
    <x v="0"/>
    <d v="1930-02-04T00:00:00"/>
    <d v="1930-03-04T00:00:00"/>
    <s v="pkessler"/>
    <s v="Matalevich"/>
    <n v="3536.34"/>
    <m/>
    <s v="C"/>
    <s v="Labor"/>
    <s v="TEC"/>
    <m/>
    <s v="JLAB"/>
    <s v="Const"/>
    <s v="RF"/>
    <x v="8"/>
    <m/>
    <m/>
    <m/>
    <m/>
    <m/>
    <m/>
    <m/>
    <m/>
    <m/>
    <m/>
    <m/>
    <m/>
    <m/>
    <m/>
    <n v="3536.34"/>
    <m/>
    <m/>
    <m/>
    <m/>
    <x v="0"/>
    <x v="0"/>
    <m/>
  </r>
  <r>
    <s v=""/>
    <s v=" E08_30040"/>
    <s v="Perform Acceptance Testing (591 1-Cell CM-14)"/>
    <s v="6.08.04.01.03.05"/>
    <x v="0"/>
    <d v="1930-04-02T00:00:00"/>
    <d v="1930-04-29T00:00:00"/>
    <s v="pkessler"/>
    <s v="Matalevich"/>
    <n v="3359.52"/>
    <m/>
    <s v="C"/>
    <s v="Labor"/>
    <s v="TEC"/>
    <m/>
    <s v="JLAB"/>
    <s v="Const"/>
    <s v="RF"/>
    <x v="8"/>
    <m/>
    <m/>
    <m/>
    <m/>
    <m/>
    <m/>
    <m/>
    <m/>
    <m/>
    <m/>
    <m/>
    <m/>
    <m/>
    <m/>
    <n v="3359.52"/>
    <m/>
    <m/>
    <m/>
    <m/>
    <x v="0"/>
    <x v="0"/>
    <m/>
  </r>
  <r>
    <s v=""/>
    <s v=" E08_30070"/>
    <s v="Perform Acceptance Testing (591 1-Cell CM-15)"/>
    <s v="6.08.04.01.03.05"/>
    <x v="0"/>
    <d v="1930-05-29T00:00:00"/>
    <d v="1930-06-25T00:00:00"/>
    <s v="pkessler"/>
    <s v="Matalevich"/>
    <n v="3359.52"/>
    <m/>
    <s v="C"/>
    <s v="Labor"/>
    <s v="TEC"/>
    <m/>
    <s v="JLAB"/>
    <s v="Const"/>
    <s v="RF"/>
    <x v="8"/>
    <m/>
    <m/>
    <m/>
    <m/>
    <m/>
    <m/>
    <m/>
    <m/>
    <m/>
    <m/>
    <m/>
    <m/>
    <m/>
    <m/>
    <n v="3359.52"/>
    <m/>
    <m/>
    <m/>
    <m/>
    <x v="0"/>
    <x v="0"/>
    <m/>
  </r>
  <r>
    <s v=""/>
    <s v=" E08_30110"/>
    <s v="Perform Acceptance Testing (591 1-Cell CM-16)"/>
    <s v="6.08.04.01.03.05"/>
    <x v="0"/>
    <d v="1930-07-25T00:00:00"/>
    <d v="1930-08-21T00:00:00"/>
    <s v="pkessler"/>
    <s v="Matalevich"/>
    <n v="3359.52"/>
    <m/>
    <s v="C"/>
    <s v="Labor"/>
    <s v="TEC"/>
    <m/>
    <s v="JLAB"/>
    <s v="Const"/>
    <s v="RF"/>
    <x v="8"/>
    <m/>
    <m/>
    <m/>
    <m/>
    <m/>
    <m/>
    <m/>
    <m/>
    <m/>
    <m/>
    <m/>
    <m/>
    <m/>
    <m/>
    <n v="3359.52"/>
    <m/>
    <m/>
    <m/>
    <m/>
    <x v="0"/>
    <x v="0"/>
    <m/>
  </r>
  <r>
    <s v=""/>
    <s v=" E08_31750"/>
    <s v="Perform Dressed Cavity Qualification of CM-01 cavity (591 5-Cell Production)"/>
    <s v="6.08.04.02.01.03"/>
    <x v="0"/>
    <d v="2027-07-21T00:00:00"/>
    <d v="2027-08-24T00:00:00"/>
    <s v="pkessler"/>
    <s v="Matalevich"/>
    <n v="11326.89"/>
    <m/>
    <s v="C"/>
    <s v="Labor"/>
    <s v="TEC"/>
    <m/>
    <s v="JLAB"/>
    <s v="Const"/>
    <s v="RF"/>
    <x v="8"/>
    <m/>
    <m/>
    <m/>
    <m/>
    <m/>
    <m/>
    <m/>
    <m/>
    <m/>
    <m/>
    <m/>
    <n v="11326.89"/>
    <m/>
    <m/>
    <m/>
    <m/>
    <m/>
    <m/>
    <m/>
    <x v="0"/>
    <x v="0"/>
    <m/>
  </r>
  <r>
    <s v=""/>
    <s v=" E08_31830"/>
    <s v="Perform Dressed Cavity Qualification of CM-02 cavity (591 5-Cell Production)"/>
    <s v="6.08.04.02.01.03"/>
    <x v="0"/>
    <d v="2027-08-25T00:00:00"/>
    <d v="2027-09-29T00:00:00"/>
    <s v="pkessler"/>
    <s v="Matalevich"/>
    <n v="11326.89"/>
    <m/>
    <s v="C"/>
    <s v="Labor"/>
    <s v="TEC"/>
    <m/>
    <s v="JLAB"/>
    <s v="Const"/>
    <s v="RF"/>
    <x v="8"/>
    <m/>
    <m/>
    <m/>
    <m/>
    <m/>
    <m/>
    <m/>
    <m/>
    <m/>
    <m/>
    <m/>
    <n v="11326.89"/>
    <m/>
    <m/>
    <m/>
    <m/>
    <m/>
    <m/>
    <m/>
    <x v="0"/>
    <x v="0"/>
    <m/>
  </r>
  <r>
    <s v=""/>
    <s v=" E08_31910"/>
    <s v="Perform Dressed Cavity Qualification of CM-03 cavity (591 5-Cell Production)"/>
    <s v="6.08.04.02.01.03"/>
    <x v="0"/>
    <d v="2027-09-30T00:00:00"/>
    <d v="2027-11-04T00:00:00"/>
    <s v="pkessler"/>
    <s v="Matalevich"/>
    <n v="11653.1"/>
    <m/>
    <s v="C"/>
    <s v="Labor"/>
    <s v="TEC"/>
    <m/>
    <s v="JLAB"/>
    <s v="Const"/>
    <s v="RF"/>
    <x v="8"/>
    <m/>
    <m/>
    <m/>
    <m/>
    <m/>
    <m/>
    <m/>
    <m/>
    <m/>
    <m/>
    <m/>
    <n v="466.12"/>
    <n v="11186.98"/>
    <m/>
    <m/>
    <m/>
    <m/>
    <m/>
    <m/>
    <x v="0"/>
    <x v="0"/>
    <m/>
  </r>
  <r>
    <s v=""/>
    <s v=" E08_31990"/>
    <s v="Perform Dressed Cavity Qualification of CM-04 cavity (591 5-Cell Production)"/>
    <s v="6.08.04.02.01.03"/>
    <x v="0"/>
    <d v="2027-11-05T00:00:00"/>
    <d v="2027-12-14T00:00:00"/>
    <s v="pkessler"/>
    <s v="Matalevich"/>
    <n v="11666.69"/>
    <m/>
    <s v="C"/>
    <s v="Labor"/>
    <s v="TEC"/>
    <m/>
    <s v="JLAB"/>
    <s v="Const"/>
    <s v="RF"/>
    <x v="8"/>
    <m/>
    <m/>
    <m/>
    <m/>
    <m/>
    <m/>
    <m/>
    <m/>
    <m/>
    <m/>
    <m/>
    <m/>
    <n v="11666.69"/>
    <m/>
    <m/>
    <m/>
    <m/>
    <m/>
    <m/>
    <x v="0"/>
    <x v="0"/>
    <m/>
  </r>
  <r>
    <s v=""/>
    <s v=" E08_32070"/>
    <s v="Perform Dressed Cavity Qualification of CM-05 cavity (591 5-Cell Production)"/>
    <s v="6.08.04.02.01.03"/>
    <x v="0"/>
    <d v="2027-12-15T00:00:00"/>
    <d v="2028-01-21T00:00:00"/>
    <s v="pkessler"/>
    <s v="Matalevich"/>
    <n v="11666.69"/>
    <m/>
    <s v="C"/>
    <s v="Labor"/>
    <s v="TEC"/>
    <m/>
    <s v="JLAB"/>
    <s v="Const"/>
    <s v="RF"/>
    <x v="8"/>
    <m/>
    <m/>
    <m/>
    <m/>
    <m/>
    <m/>
    <m/>
    <m/>
    <m/>
    <m/>
    <m/>
    <m/>
    <n v="11666.69"/>
    <m/>
    <m/>
    <m/>
    <m/>
    <m/>
    <m/>
    <x v="0"/>
    <x v="0"/>
    <m/>
  </r>
  <r>
    <s v=""/>
    <s v=" E08_32150"/>
    <s v="Perform Dressed Cavity Qualification of CM-06 cavity (591 5-Cell Production)"/>
    <s v="6.08.04.02.01.03"/>
    <x v="0"/>
    <d v="2028-01-24T00:00:00"/>
    <d v="2028-02-28T00:00:00"/>
    <s v="pkessler"/>
    <s v="Matalevich"/>
    <n v="11666.69"/>
    <m/>
    <s v="C"/>
    <s v="Labor"/>
    <s v="TEC"/>
    <m/>
    <s v="JLAB"/>
    <s v="Const"/>
    <s v="RF"/>
    <x v="8"/>
    <m/>
    <m/>
    <m/>
    <m/>
    <m/>
    <m/>
    <m/>
    <m/>
    <m/>
    <m/>
    <m/>
    <m/>
    <n v="11666.69"/>
    <m/>
    <m/>
    <m/>
    <m/>
    <m/>
    <m/>
    <x v="0"/>
    <x v="0"/>
    <m/>
  </r>
  <r>
    <s v=""/>
    <s v=" E08_32230"/>
    <s v="Perform Dressed Cavity Qualification of CM-07 cavity (591 5-Cell Production)"/>
    <s v="6.08.04.02.01.03"/>
    <x v="0"/>
    <d v="2028-02-29T00:00:00"/>
    <d v="2028-04-03T00:00:00"/>
    <s v="pkessler"/>
    <s v="Matalevich"/>
    <n v="11666.69"/>
    <m/>
    <s v="C"/>
    <s v="Labor"/>
    <s v="TEC"/>
    <m/>
    <s v="JLAB"/>
    <s v="Const"/>
    <s v="RF"/>
    <x v="8"/>
    <m/>
    <m/>
    <m/>
    <m/>
    <m/>
    <m/>
    <m/>
    <m/>
    <m/>
    <m/>
    <m/>
    <m/>
    <n v="11666.69"/>
    <m/>
    <m/>
    <m/>
    <m/>
    <m/>
    <m/>
    <x v="0"/>
    <x v="0"/>
    <m/>
  </r>
  <r>
    <s v=""/>
    <s v=" E08_32320"/>
    <s v="Perform Dressed Cavity Qualification of CM-08 cavity (591 5-Cell Production)"/>
    <s v="6.08.04.02.01.03"/>
    <x v="0"/>
    <d v="2028-04-04T00:00:00"/>
    <d v="2028-05-08T00:00:00"/>
    <s v="pkessler"/>
    <s v="Matalevich"/>
    <n v="11666.69"/>
    <m/>
    <s v="C"/>
    <s v="Labor"/>
    <s v="TEC"/>
    <m/>
    <s v="JLAB"/>
    <s v="Const"/>
    <s v="RF"/>
    <x v="8"/>
    <m/>
    <m/>
    <m/>
    <m/>
    <m/>
    <m/>
    <m/>
    <m/>
    <m/>
    <m/>
    <m/>
    <m/>
    <n v="11666.69"/>
    <m/>
    <m/>
    <m/>
    <m/>
    <m/>
    <m/>
    <x v="0"/>
    <x v="0"/>
    <m/>
  </r>
  <r>
    <s v=""/>
    <s v=" E08_32400"/>
    <s v="Perform Dressed Cavity Qualification of CM-09 cavity (591 5-Cell Production)"/>
    <s v="6.08.04.02.01.03"/>
    <x v="0"/>
    <d v="2028-05-09T00:00:00"/>
    <d v="2028-06-13T00:00:00"/>
    <s v="pkessler"/>
    <s v="Matalevich"/>
    <n v="11666.69"/>
    <m/>
    <s v="C"/>
    <s v="Labor"/>
    <s v="TEC"/>
    <m/>
    <s v="JLAB"/>
    <s v="Const"/>
    <s v="RF"/>
    <x v="8"/>
    <m/>
    <m/>
    <m/>
    <m/>
    <m/>
    <m/>
    <m/>
    <m/>
    <m/>
    <m/>
    <m/>
    <m/>
    <n v="11666.69"/>
    <m/>
    <m/>
    <m/>
    <m/>
    <m/>
    <m/>
    <x v="0"/>
    <x v="0"/>
    <m/>
  </r>
  <r>
    <s v=""/>
    <s v=" E08_32480"/>
    <s v="Perform Dressed Cavity Qualification of CM-10 cavity (591 5-Cell Production)"/>
    <s v="6.08.04.02.01.03"/>
    <x v="0"/>
    <d v="2028-06-14T00:00:00"/>
    <d v="2028-07-19T00:00:00"/>
    <s v="pkessler"/>
    <s v="Matalevich"/>
    <n v="11666.69"/>
    <m/>
    <s v="C"/>
    <s v="Labor"/>
    <s v="TEC"/>
    <m/>
    <s v="JLAB"/>
    <s v="Const"/>
    <s v="RF"/>
    <x v="8"/>
    <m/>
    <m/>
    <m/>
    <m/>
    <m/>
    <m/>
    <m/>
    <m/>
    <m/>
    <m/>
    <m/>
    <m/>
    <n v="11666.69"/>
    <m/>
    <m/>
    <m/>
    <m/>
    <m/>
    <m/>
    <x v="0"/>
    <x v="0"/>
    <m/>
  </r>
  <r>
    <s v=""/>
    <s v=" E08_32560"/>
    <s v="Perform Dressed Cavity Qualification of CM-11 cavity (591 5-Cell Production)"/>
    <s v="6.08.04.02.01.03"/>
    <x v="0"/>
    <d v="2028-07-20T00:00:00"/>
    <d v="2028-08-23T00:00:00"/>
    <s v="pkessler"/>
    <s v="Matalevich"/>
    <n v="11666.69"/>
    <m/>
    <s v="C"/>
    <s v="Labor"/>
    <s v="TEC"/>
    <m/>
    <s v="JLAB"/>
    <s v="Const"/>
    <s v="RF"/>
    <x v="8"/>
    <m/>
    <m/>
    <m/>
    <m/>
    <m/>
    <m/>
    <m/>
    <m/>
    <m/>
    <m/>
    <m/>
    <m/>
    <n v="11666.69"/>
    <m/>
    <m/>
    <m/>
    <m/>
    <m/>
    <m/>
    <x v="0"/>
    <x v="0"/>
    <m/>
  </r>
  <r>
    <s v=""/>
    <s v=" E08_32640"/>
    <s v="Perform Dressed Cavity Qualification of CM-12 cavity (591 5-Cell Production)"/>
    <s v="6.08.04.02.01.03"/>
    <x v="0"/>
    <d v="2028-08-24T00:00:00"/>
    <d v="2028-09-28T00:00:00"/>
    <s v="pkessler"/>
    <s v="Matalevich"/>
    <n v="11666.69"/>
    <m/>
    <s v="C"/>
    <s v="Labor"/>
    <s v="TEC"/>
    <m/>
    <s v="JLAB"/>
    <s v="Const"/>
    <s v="RF"/>
    <x v="8"/>
    <m/>
    <m/>
    <m/>
    <m/>
    <m/>
    <m/>
    <m/>
    <m/>
    <m/>
    <m/>
    <m/>
    <m/>
    <n v="11666.69"/>
    <m/>
    <m/>
    <m/>
    <m/>
    <m/>
    <m/>
    <x v="0"/>
    <x v="0"/>
    <m/>
  </r>
  <r>
    <s v=""/>
    <s v=" E08_32720"/>
    <s v="Perform Dressed Cavity Qualification of CM-13 cavity (591 5-Cell Production)"/>
    <s v="6.08.04.02.01.03"/>
    <x v="0"/>
    <d v="2028-09-29T00:00:00"/>
    <d v="2028-11-03T00:00:00"/>
    <s v="pkessler"/>
    <s v="Matalevich"/>
    <n v="12002.69"/>
    <m/>
    <s v="C"/>
    <s v="Labor"/>
    <s v="TEC"/>
    <m/>
    <s v="JLAB"/>
    <s v="Const"/>
    <s v="RF"/>
    <x v="8"/>
    <m/>
    <m/>
    <m/>
    <m/>
    <m/>
    <m/>
    <m/>
    <m/>
    <m/>
    <m/>
    <m/>
    <m/>
    <n v="480.11"/>
    <n v="11522.59"/>
    <m/>
    <m/>
    <m/>
    <m/>
    <m/>
    <x v="0"/>
    <x v="0"/>
    <m/>
  </r>
  <r>
    <s v=""/>
    <s v=" E08_32800"/>
    <s v="Perform Dressed Cavity Qualification of CM-14 cavity (591 5-Cell Production)"/>
    <s v="6.08.04.02.01.03"/>
    <x v="0"/>
    <d v="2028-11-06T00:00:00"/>
    <d v="2028-12-13T00:00:00"/>
    <s v="pkessler"/>
    <s v="Matalevich"/>
    <n v="12016.69"/>
    <m/>
    <s v="C"/>
    <s v="Labor"/>
    <s v="TEC"/>
    <m/>
    <s v="JLAB"/>
    <s v="Const"/>
    <s v="RF"/>
    <x v="8"/>
    <m/>
    <m/>
    <m/>
    <m/>
    <m/>
    <m/>
    <m/>
    <m/>
    <m/>
    <m/>
    <m/>
    <m/>
    <m/>
    <n v="12016.69"/>
    <m/>
    <m/>
    <m/>
    <m/>
    <m/>
    <x v="0"/>
    <x v="0"/>
    <m/>
  </r>
  <r>
    <s v=""/>
    <s v=" E08_31710"/>
    <s v="Perform Bare Cavity Qualification of CM-01 cavity (591 5-Cell Production)"/>
    <s v="6.08.04.02.01.03"/>
    <x v="0"/>
    <d v="2027-05-10T00:00:00"/>
    <d v="2027-06-14T00:00:00"/>
    <s v="pkessler"/>
    <s v="Matalevich"/>
    <n v="5663.44"/>
    <m/>
    <s v="C"/>
    <s v="Labor"/>
    <s v="TEC"/>
    <m/>
    <s v="JLAB"/>
    <s v="Const"/>
    <s v="RF"/>
    <x v="8"/>
    <m/>
    <m/>
    <m/>
    <m/>
    <m/>
    <m/>
    <m/>
    <m/>
    <m/>
    <m/>
    <m/>
    <n v="5663.44"/>
    <m/>
    <m/>
    <m/>
    <m/>
    <m/>
    <m/>
    <m/>
    <x v="0"/>
    <x v="0"/>
    <m/>
  </r>
  <r>
    <s v=""/>
    <s v=" E08_31790"/>
    <s v="Perform Bare Cavity Qualification of CM-02 cavity (591 5-Cell Production)"/>
    <s v="6.08.04.02.01.03"/>
    <x v="0"/>
    <d v="2027-06-15T00:00:00"/>
    <d v="2027-07-20T00:00:00"/>
    <s v="pkessler"/>
    <s v="Matalevich"/>
    <n v="5663.44"/>
    <m/>
    <s v="C"/>
    <s v="Labor"/>
    <s v="TEC"/>
    <m/>
    <s v="JLAB"/>
    <s v="Const"/>
    <s v="RF"/>
    <x v="8"/>
    <m/>
    <m/>
    <m/>
    <m/>
    <m/>
    <m/>
    <m/>
    <m/>
    <m/>
    <m/>
    <m/>
    <n v="5663.44"/>
    <m/>
    <m/>
    <m/>
    <m/>
    <m/>
    <m/>
    <m/>
    <x v="0"/>
    <x v="0"/>
    <m/>
  </r>
  <r>
    <s v=""/>
    <s v=" E08_31870"/>
    <s v="Perform Bare Cavity Qualification of CM-03 cavity (591 5-Cell Production)"/>
    <s v="6.08.04.02.01.03"/>
    <x v="0"/>
    <d v="2027-07-21T00:00:00"/>
    <d v="2027-08-24T00:00:00"/>
    <s v="pkessler"/>
    <s v="Matalevich"/>
    <n v="5663.44"/>
    <m/>
    <s v="C"/>
    <s v="Labor"/>
    <s v="TEC"/>
    <m/>
    <s v="JLAB"/>
    <s v="Const"/>
    <s v="RF"/>
    <x v="8"/>
    <m/>
    <m/>
    <m/>
    <m/>
    <m/>
    <m/>
    <m/>
    <m/>
    <m/>
    <m/>
    <m/>
    <n v="5663.44"/>
    <m/>
    <m/>
    <m/>
    <m/>
    <m/>
    <m/>
    <m/>
    <x v="0"/>
    <x v="0"/>
    <m/>
  </r>
  <r>
    <s v=""/>
    <s v=" E08_31950"/>
    <s v="Perform Bare Cavity Qualification of CM-04 cavity (591 5-Cell Production)"/>
    <s v="6.08.04.02.01.03"/>
    <x v="0"/>
    <d v="2027-08-25T00:00:00"/>
    <d v="2027-09-29T00:00:00"/>
    <s v="pkessler"/>
    <s v="Matalevich"/>
    <n v="5663.44"/>
    <m/>
    <s v="C"/>
    <s v="Labor"/>
    <s v="TEC"/>
    <m/>
    <s v="JLAB"/>
    <s v="Const"/>
    <s v="RF"/>
    <x v="8"/>
    <m/>
    <m/>
    <m/>
    <m/>
    <m/>
    <m/>
    <m/>
    <m/>
    <m/>
    <m/>
    <m/>
    <n v="5663.44"/>
    <m/>
    <m/>
    <m/>
    <m/>
    <m/>
    <m/>
    <m/>
    <x v="0"/>
    <x v="0"/>
    <m/>
  </r>
  <r>
    <s v=""/>
    <s v=" E08_32030"/>
    <s v="Perform Bare Cavity Qualification of CM-05 cavity (591 5-Cell Production)"/>
    <s v="6.08.04.02.01.03"/>
    <x v="0"/>
    <d v="2027-09-30T00:00:00"/>
    <d v="2027-11-04T00:00:00"/>
    <s v="pkessler"/>
    <s v="Matalevich"/>
    <n v="5826.55"/>
    <m/>
    <s v="C"/>
    <s v="Labor"/>
    <s v="TEC"/>
    <m/>
    <s v="JLAB"/>
    <s v="Const"/>
    <s v="RF"/>
    <x v="8"/>
    <m/>
    <m/>
    <m/>
    <m/>
    <m/>
    <m/>
    <m/>
    <m/>
    <m/>
    <m/>
    <m/>
    <n v="233.06"/>
    <n v="5593.49"/>
    <m/>
    <m/>
    <m/>
    <m/>
    <m/>
    <m/>
    <x v="0"/>
    <x v="0"/>
    <m/>
  </r>
  <r>
    <s v=""/>
    <s v=" E08_32110"/>
    <s v="Perform Bare Cavity Qualification of CM-06 cavity (591 5-Cell Production)"/>
    <s v="6.08.04.02.01.03"/>
    <x v="0"/>
    <d v="2027-11-05T00:00:00"/>
    <d v="2027-12-14T00:00:00"/>
    <s v="pkessler"/>
    <s v="Matalevich"/>
    <n v="5833.35"/>
    <m/>
    <s v="C"/>
    <s v="Labor"/>
    <s v="TEC"/>
    <m/>
    <s v="JLAB"/>
    <s v="Const"/>
    <s v="RF"/>
    <x v="8"/>
    <m/>
    <m/>
    <m/>
    <m/>
    <m/>
    <m/>
    <m/>
    <m/>
    <m/>
    <m/>
    <m/>
    <m/>
    <n v="5833.35"/>
    <m/>
    <m/>
    <m/>
    <m/>
    <m/>
    <m/>
    <x v="0"/>
    <x v="0"/>
    <m/>
  </r>
  <r>
    <s v=""/>
    <s v=" E08_32190"/>
    <s v="Perform Bare Cavity Qualification of CM-07 cavity (591 5-Cell Production)"/>
    <s v="6.08.04.02.01.03"/>
    <x v="0"/>
    <d v="2027-12-15T00:00:00"/>
    <d v="2028-01-21T00:00:00"/>
    <s v="pkessler"/>
    <s v="Matalevich"/>
    <n v="5833.35"/>
    <m/>
    <s v="C"/>
    <s v="Labor"/>
    <s v="TEC"/>
    <m/>
    <s v="JLAB"/>
    <s v="Const"/>
    <s v="RF"/>
    <x v="8"/>
    <m/>
    <m/>
    <m/>
    <m/>
    <m/>
    <m/>
    <m/>
    <m/>
    <m/>
    <m/>
    <m/>
    <m/>
    <n v="5833.35"/>
    <m/>
    <m/>
    <m/>
    <m/>
    <m/>
    <m/>
    <x v="0"/>
    <x v="0"/>
    <m/>
  </r>
  <r>
    <s v=""/>
    <s v=" E08_32280"/>
    <s v="Perform Bare Cavity Qualification of CM-08 cavity (591 5-Cell Production)"/>
    <s v="6.08.04.02.01.03"/>
    <x v="0"/>
    <d v="2028-01-24T00:00:00"/>
    <d v="2028-02-28T00:00:00"/>
    <s v="pkessler"/>
    <s v="Matalevich"/>
    <n v="5833.35"/>
    <m/>
    <s v="C"/>
    <s v="Labor"/>
    <s v="TEC"/>
    <m/>
    <s v="JLAB"/>
    <s v="Const"/>
    <s v="RF"/>
    <x v="8"/>
    <m/>
    <m/>
    <m/>
    <m/>
    <m/>
    <m/>
    <m/>
    <m/>
    <m/>
    <m/>
    <m/>
    <m/>
    <n v="5833.35"/>
    <m/>
    <m/>
    <m/>
    <m/>
    <m/>
    <m/>
    <x v="0"/>
    <x v="0"/>
    <m/>
  </r>
  <r>
    <s v=""/>
    <s v=" E08_32360"/>
    <s v="Perform Bare Cavity Qualification of CM-09 cavity (591 5-Cell Production)"/>
    <s v="6.08.04.02.01.03"/>
    <x v="0"/>
    <d v="2028-02-29T00:00:00"/>
    <d v="2028-04-03T00:00:00"/>
    <s v="pkessler"/>
    <s v="Matalevich"/>
    <n v="5833.35"/>
    <m/>
    <s v="C"/>
    <s v="Labor"/>
    <s v="TEC"/>
    <m/>
    <s v="JLAB"/>
    <s v="Const"/>
    <s v="RF"/>
    <x v="8"/>
    <m/>
    <m/>
    <m/>
    <m/>
    <m/>
    <m/>
    <m/>
    <m/>
    <m/>
    <m/>
    <m/>
    <m/>
    <n v="5833.35"/>
    <m/>
    <m/>
    <m/>
    <m/>
    <m/>
    <m/>
    <x v="0"/>
    <x v="0"/>
    <m/>
  </r>
  <r>
    <s v=""/>
    <s v=" E08_32440"/>
    <s v="Perform Bare Cavity Qualification of CM-10 cavity (591 5-Cell Production)"/>
    <s v="6.08.04.02.01.03"/>
    <x v="0"/>
    <d v="2028-04-04T00:00:00"/>
    <d v="2028-05-08T00:00:00"/>
    <s v="pkessler"/>
    <s v="Matalevich"/>
    <n v="5833.35"/>
    <m/>
    <s v="C"/>
    <s v="Labor"/>
    <s v="TEC"/>
    <m/>
    <s v="JLAB"/>
    <s v="Const"/>
    <s v="RF"/>
    <x v="8"/>
    <m/>
    <m/>
    <m/>
    <m/>
    <m/>
    <m/>
    <m/>
    <m/>
    <m/>
    <m/>
    <m/>
    <m/>
    <n v="5833.35"/>
    <m/>
    <m/>
    <m/>
    <m/>
    <m/>
    <m/>
    <x v="0"/>
    <x v="0"/>
    <m/>
  </r>
  <r>
    <s v=""/>
    <s v=" E08_32520"/>
    <s v="Perform Bare Cavity Qualification of CM-11 cavity (591 5-Cell Production)"/>
    <s v="6.08.04.02.01.03"/>
    <x v="0"/>
    <d v="2028-05-09T00:00:00"/>
    <d v="2028-06-13T00:00:00"/>
    <s v="pkessler"/>
    <s v="Matalevich"/>
    <n v="5833.35"/>
    <m/>
    <s v="C"/>
    <s v="Labor"/>
    <s v="TEC"/>
    <m/>
    <s v="JLAB"/>
    <s v="Const"/>
    <s v="RF"/>
    <x v="8"/>
    <m/>
    <m/>
    <m/>
    <m/>
    <m/>
    <m/>
    <m/>
    <m/>
    <m/>
    <m/>
    <m/>
    <m/>
    <n v="5833.35"/>
    <m/>
    <m/>
    <m/>
    <m/>
    <m/>
    <m/>
    <x v="0"/>
    <x v="0"/>
    <m/>
  </r>
  <r>
    <s v=""/>
    <s v=" E08_32600"/>
    <s v="Perform Bare Cavity Qualification of CM-12 cavity (591 5-Cell Production)"/>
    <s v="6.08.04.02.01.03"/>
    <x v="0"/>
    <d v="2028-06-14T00:00:00"/>
    <d v="2028-07-19T00:00:00"/>
    <s v="pkessler"/>
    <s v="Matalevich"/>
    <n v="5833.35"/>
    <m/>
    <s v="C"/>
    <s v="Labor"/>
    <s v="TEC"/>
    <m/>
    <s v="JLAB"/>
    <s v="Const"/>
    <s v="RF"/>
    <x v="8"/>
    <m/>
    <m/>
    <m/>
    <m/>
    <m/>
    <m/>
    <m/>
    <m/>
    <m/>
    <m/>
    <m/>
    <m/>
    <n v="5833.35"/>
    <m/>
    <m/>
    <m/>
    <m/>
    <m/>
    <m/>
    <x v="0"/>
    <x v="0"/>
    <m/>
  </r>
  <r>
    <s v=""/>
    <s v=" E08_32680"/>
    <s v="Perform Bare Cavity Qualification of CM-13 cavity (591 5-Cell Production)"/>
    <s v="6.08.04.02.01.03"/>
    <x v="0"/>
    <d v="2028-07-20T00:00:00"/>
    <d v="2028-08-23T00:00:00"/>
    <s v="pkessler"/>
    <s v="Matalevich"/>
    <n v="5833.35"/>
    <m/>
    <s v="C"/>
    <s v="Labor"/>
    <s v="TEC"/>
    <m/>
    <s v="JLAB"/>
    <s v="Const"/>
    <s v="RF"/>
    <x v="8"/>
    <m/>
    <m/>
    <m/>
    <m/>
    <m/>
    <m/>
    <m/>
    <m/>
    <m/>
    <m/>
    <m/>
    <m/>
    <n v="5833.35"/>
    <m/>
    <m/>
    <m/>
    <m/>
    <m/>
    <m/>
    <x v="0"/>
    <x v="0"/>
    <m/>
  </r>
  <r>
    <s v=""/>
    <s v=" E08_32760"/>
    <s v="Perform Bare Cavity Qualification of CM-14 cavity (591 5-Cell Production)"/>
    <s v="6.08.04.02.01.03"/>
    <x v="0"/>
    <d v="2028-08-24T00:00:00"/>
    <d v="2028-09-28T00:00:00"/>
    <s v="pkessler"/>
    <s v="Matalevich"/>
    <n v="5833.35"/>
    <m/>
    <s v="C"/>
    <s v="Labor"/>
    <s v="TEC"/>
    <m/>
    <s v="JLAB"/>
    <s v="Const"/>
    <s v="RF"/>
    <x v="8"/>
    <m/>
    <m/>
    <m/>
    <m/>
    <m/>
    <m/>
    <m/>
    <m/>
    <m/>
    <m/>
    <m/>
    <m/>
    <n v="5833.35"/>
    <m/>
    <m/>
    <m/>
    <m/>
    <m/>
    <m/>
    <x v="0"/>
    <x v="0"/>
    <m/>
  </r>
  <r>
    <s v=""/>
    <s v=" E08_36830"/>
    <s v="Perform Acceptance Testing (591 5-Cell CM-01)"/>
    <s v="6.08.04.02.03.05"/>
    <x v="0"/>
    <d v="2028-02-29T00:00:00"/>
    <d v="2028-04-10T00:00:00"/>
    <s v="pkessler"/>
    <s v="Matalevich"/>
    <n v="4166.68"/>
    <m/>
    <s v="C"/>
    <s v="Labor"/>
    <s v="TEC"/>
    <m/>
    <s v="JLAB"/>
    <s v="Const"/>
    <s v="RF"/>
    <x v="8"/>
    <m/>
    <m/>
    <m/>
    <m/>
    <m/>
    <m/>
    <m/>
    <m/>
    <m/>
    <m/>
    <m/>
    <m/>
    <n v="4166.68"/>
    <m/>
    <m/>
    <m/>
    <m/>
    <m/>
    <m/>
    <x v="0"/>
    <x v="0"/>
    <m/>
  </r>
  <r>
    <s v=""/>
    <s v=" E08_36860"/>
    <s v="Perform Acceptance Testing (591 5-Cell CM-02)"/>
    <s v="6.08.04.02.03.05"/>
    <x v="0"/>
    <d v="2028-05-16T00:00:00"/>
    <d v="2028-06-13T00:00:00"/>
    <s v="pkessler"/>
    <s v="Matalevich"/>
    <n v="4166.68"/>
    <m/>
    <s v="C"/>
    <s v="Labor"/>
    <s v="TEC"/>
    <m/>
    <s v="JLAB"/>
    <s v="Const"/>
    <s v="RF"/>
    <x v="8"/>
    <m/>
    <m/>
    <m/>
    <m/>
    <m/>
    <m/>
    <m/>
    <m/>
    <m/>
    <m/>
    <m/>
    <m/>
    <n v="4166.68"/>
    <m/>
    <m/>
    <m/>
    <m/>
    <m/>
    <m/>
    <x v="0"/>
    <x v="0"/>
    <m/>
  </r>
  <r>
    <s v=""/>
    <s v=" E08_36890"/>
    <s v="Perform Acceptance Testing (591 5-Cell CM-03)"/>
    <s v="6.08.04.02.03.05"/>
    <x v="0"/>
    <d v="2028-11-07T00:00:00"/>
    <d v="2028-12-07T00:00:00"/>
    <s v="pkessler"/>
    <s v="Matalevich"/>
    <n v="4291.68"/>
    <m/>
    <s v="C"/>
    <s v="Labor"/>
    <s v="TEC"/>
    <m/>
    <s v="JLAB"/>
    <s v="Const"/>
    <s v="RF"/>
    <x v="8"/>
    <m/>
    <m/>
    <m/>
    <m/>
    <m/>
    <m/>
    <m/>
    <m/>
    <m/>
    <m/>
    <m/>
    <m/>
    <m/>
    <n v="4291.68"/>
    <m/>
    <m/>
    <m/>
    <m/>
    <m/>
    <x v="0"/>
    <x v="0"/>
    <m/>
  </r>
  <r>
    <s v=""/>
    <s v=" E08_36920"/>
    <s v="Perform Acceptance Testing (591 5-Cell CM-04)"/>
    <s v="6.08.04.02.03.05"/>
    <x v="0"/>
    <d v="2029-01-19T00:00:00"/>
    <d v="2029-02-15T00:00:00"/>
    <s v="pkessler"/>
    <s v="Matalevich"/>
    <n v="4291.68"/>
    <m/>
    <s v="C"/>
    <s v="Labor"/>
    <s v="TEC"/>
    <m/>
    <s v="JLAB"/>
    <s v="Const"/>
    <s v="RF"/>
    <x v="8"/>
    <m/>
    <m/>
    <m/>
    <m/>
    <m/>
    <m/>
    <m/>
    <m/>
    <m/>
    <m/>
    <m/>
    <m/>
    <m/>
    <n v="4291.68"/>
    <m/>
    <m/>
    <m/>
    <m/>
    <m/>
    <x v="0"/>
    <x v="0"/>
    <m/>
  </r>
  <r>
    <s v=""/>
    <s v=" E08_36950"/>
    <s v="Perform Acceptance Testing (591 5-Cell CM-05)"/>
    <s v="6.08.04.02.03.05"/>
    <x v="0"/>
    <d v="2029-03-19T00:00:00"/>
    <d v="2029-04-13T00:00:00"/>
    <s v="pkessler"/>
    <s v="Matalevich"/>
    <n v="3776.68"/>
    <m/>
    <s v="C"/>
    <s v="Labor"/>
    <s v="TEC"/>
    <m/>
    <s v="JLAB"/>
    <s v="Const"/>
    <s v="RF"/>
    <x v="8"/>
    <m/>
    <m/>
    <m/>
    <m/>
    <m/>
    <m/>
    <m/>
    <m/>
    <m/>
    <m/>
    <m/>
    <m/>
    <m/>
    <n v="3776.68"/>
    <m/>
    <m/>
    <m/>
    <m/>
    <m/>
    <x v="0"/>
    <x v="0"/>
    <m/>
  </r>
  <r>
    <s v=""/>
    <s v=" E08_36990"/>
    <s v="Perform Acceptance Testing (591 5-Cell CM-06)"/>
    <s v="6.08.04.02.03.05"/>
    <x v="0"/>
    <d v="2029-05-14T00:00:00"/>
    <d v="2029-06-11T00:00:00"/>
    <s v="pkessler"/>
    <s v="Matalevich"/>
    <n v="3776.68"/>
    <m/>
    <s v="C"/>
    <s v="Labor"/>
    <s v="TEC"/>
    <m/>
    <s v="JLAB"/>
    <s v="Const"/>
    <s v="RF"/>
    <x v="8"/>
    <m/>
    <m/>
    <m/>
    <m/>
    <m/>
    <m/>
    <m/>
    <m/>
    <m/>
    <m/>
    <m/>
    <m/>
    <m/>
    <n v="3776.68"/>
    <m/>
    <m/>
    <m/>
    <m/>
    <m/>
    <x v="0"/>
    <x v="0"/>
    <m/>
  </r>
  <r>
    <s v=""/>
    <s v=" E08_37020"/>
    <s v="Perform Acceptance Testing (591 5-Cell CM-07)"/>
    <s v="6.08.04.02.03.05"/>
    <x v="0"/>
    <d v="2029-07-11T00:00:00"/>
    <d v="2029-08-07T00:00:00"/>
    <s v="pkessler"/>
    <s v="Matalevich"/>
    <n v="3776.68"/>
    <m/>
    <s v="C"/>
    <s v="Labor"/>
    <s v="TEC"/>
    <m/>
    <s v="JLAB"/>
    <s v="Const"/>
    <s v="RF"/>
    <x v="8"/>
    <m/>
    <m/>
    <m/>
    <m/>
    <m/>
    <m/>
    <m/>
    <m/>
    <m/>
    <m/>
    <m/>
    <m/>
    <m/>
    <n v="3776.68"/>
    <m/>
    <m/>
    <m/>
    <m/>
    <m/>
    <x v="0"/>
    <x v="0"/>
    <m/>
  </r>
  <r>
    <s v=""/>
    <s v=" E08_37050"/>
    <s v="Perform Acceptance Testing (591 5-Cell CM-08)"/>
    <s v="6.08.04.02.03.05"/>
    <x v="0"/>
    <d v="2029-09-06T00:00:00"/>
    <d v="2029-10-03T00:00:00"/>
    <s v="pkessler"/>
    <s v="Matalevich"/>
    <n v="3621.23"/>
    <m/>
    <s v="C"/>
    <s v="Labor"/>
    <s v="TEC"/>
    <m/>
    <s v="JLAB"/>
    <s v="Const"/>
    <s v="RF"/>
    <x v="8"/>
    <m/>
    <m/>
    <m/>
    <m/>
    <m/>
    <m/>
    <m/>
    <m/>
    <m/>
    <m/>
    <m/>
    <m/>
    <m/>
    <n v="3078.05"/>
    <n v="543.17999999999995"/>
    <m/>
    <m/>
    <m/>
    <m/>
    <x v="0"/>
    <x v="0"/>
    <m/>
  </r>
  <r>
    <s v=""/>
    <s v=" E08_37080"/>
    <s v="Perform Acceptance Testing (591 5-Cell CM-09)"/>
    <s v="6.08.04.02.03.05"/>
    <x v="0"/>
    <d v="2029-11-02T00:00:00"/>
    <d v="2029-12-04T00:00:00"/>
    <s v="pkessler"/>
    <s v="Matalevich"/>
    <n v="3536.34"/>
    <m/>
    <s v="C"/>
    <s v="Labor"/>
    <s v="TEC"/>
    <m/>
    <s v="JLAB"/>
    <s v="Const"/>
    <s v="RF"/>
    <x v="8"/>
    <m/>
    <m/>
    <m/>
    <m/>
    <m/>
    <m/>
    <m/>
    <m/>
    <m/>
    <m/>
    <m/>
    <m/>
    <m/>
    <m/>
    <n v="3536.34"/>
    <m/>
    <m/>
    <m/>
    <m/>
    <x v="0"/>
    <x v="0"/>
    <m/>
  </r>
  <r>
    <s v=""/>
    <s v=" E08_37110"/>
    <s v="Perform Acceptance Testing (591 5-Cell CM-10)"/>
    <s v="6.08.04.02.03.05"/>
    <x v="0"/>
    <d v="1930-01-04T00:00:00"/>
    <d v="1930-02-01T00:00:00"/>
    <s v="pkessler"/>
    <s v="Matalevich"/>
    <n v="3536.34"/>
    <m/>
    <s v="C"/>
    <s v="Labor"/>
    <s v="TEC"/>
    <m/>
    <s v="JLAB"/>
    <s v="Const"/>
    <s v="RF"/>
    <x v="8"/>
    <m/>
    <m/>
    <m/>
    <m/>
    <m/>
    <m/>
    <m/>
    <m/>
    <m/>
    <m/>
    <m/>
    <m/>
    <m/>
    <m/>
    <n v="3536.34"/>
    <m/>
    <m/>
    <m/>
    <m/>
    <x v="0"/>
    <x v="0"/>
    <m/>
  </r>
  <r>
    <s v=""/>
    <s v=" E08_37150"/>
    <s v="Perform Acceptance Testing (591 5-Cell CM-11)"/>
    <s v="6.08.04.02.03.05"/>
    <x v="0"/>
    <d v="1930-03-05T00:00:00"/>
    <d v="1930-04-01T00:00:00"/>
    <s v="pkessler"/>
    <s v="Matalevich"/>
    <n v="3536.34"/>
    <m/>
    <s v="C"/>
    <s v="Labor"/>
    <s v="TEC"/>
    <m/>
    <s v="JLAB"/>
    <s v="Const"/>
    <s v="RF"/>
    <x v="8"/>
    <m/>
    <m/>
    <m/>
    <m/>
    <m/>
    <m/>
    <m/>
    <m/>
    <m/>
    <m/>
    <m/>
    <m/>
    <m/>
    <m/>
    <n v="3536.34"/>
    <m/>
    <m/>
    <m/>
    <m/>
    <x v="0"/>
    <x v="0"/>
    <m/>
  </r>
  <r>
    <s v=""/>
    <s v=" E08_37180"/>
    <s v="Perform Acceptance Testing (591 5-Cell CM-12)"/>
    <s v="6.08.04.02.03.05"/>
    <x v="0"/>
    <d v="1930-04-30T00:00:00"/>
    <d v="1930-05-28T00:00:00"/>
    <s v="pkessler"/>
    <s v="Matalevich"/>
    <n v="3536.34"/>
    <m/>
    <s v="C"/>
    <s v="Labor"/>
    <s v="TEC"/>
    <m/>
    <s v="JLAB"/>
    <s v="Const"/>
    <s v="RF"/>
    <x v="8"/>
    <m/>
    <m/>
    <m/>
    <m/>
    <m/>
    <m/>
    <m/>
    <m/>
    <m/>
    <m/>
    <m/>
    <m/>
    <m/>
    <m/>
    <n v="3536.34"/>
    <m/>
    <m/>
    <m/>
    <m/>
    <x v="0"/>
    <x v="0"/>
    <m/>
  </r>
  <r>
    <s v=""/>
    <s v=" E08_37210"/>
    <s v="Perform Acceptance Testing (591 5-Cell CM-13)"/>
    <s v="6.08.04.02.03.05"/>
    <x v="0"/>
    <d v="1930-06-26T00:00:00"/>
    <d v="1930-07-24T00:00:00"/>
    <s v="pkessler"/>
    <s v="Matalevich"/>
    <n v="3536.34"/>
    <m/>
    <s v="C"/>
    <s v="Labor"/>
    <s v="TEC"/>
    <m/>
    <s v="JLAB"/>
    <s v="Const"/>
    <s v="RF"/>
    <x v="8"/>
    <m/>
    <m/>
    <m/>
    <m/>
    <m/>
    <m/>
    <m/>
    <m/>
    <m/>
    <m/>
    <m/>
    <m/>
    <m/>
    <m/>
    <n v="3536.34"/>
    <m/>
    <m/>
    <m/>
    <m/>
    <x v="0"/>
    <x v="0"/>
    <m/>
  </r>
  <r>
    <s v=""/>
    <s v=" E08_37240"/>
    <s v="Perform Acceptance Testing (591 5-Cell CM-14)"/>
    <s v="6.08.04.02.03.05"/>
    <x v="0"/>
    <d v="1930-08-22T00:00:00"/>
    <d v="1930-09-19T00:00:00"/>
    <s v="pkessler"/>
    <s v="Matalevich"/>
    <n v="3359.52"/>
    <m/>
    <s v="C"/>
    <s v="Labor"/>
    <s v="TEC"/>
    <m/>
    <s v="JLAB"/>
    <s v="Const"/>
    <s v="RF"/>
    <x v="8"/>
    <m/>
    <m/>
    <m/>
    <m/>
    <m/>
    <m/>
    <m/>
    <m/>
    <m/>
    <m/>
    <m/>
    <m/>
    <m/>
    <m/>
    <n v="3359.52"/>
    <m/>
    <m/>
    <m/>
    <m/>
    <x v="0"/>
    <x v="0"/>
    <m/>
  </r>
  <r>
    <s v=""/>
    <s v=" E08_38950"/>
    <s v="Perform Cavity BARE Qualification of  cavity CM02 (1773 5-Cell)"/>
    <s v="6.08.04.03.01.03"/>
    <x v="0"/>
    <d v="2028-01-12T00:00:00"/>
    <d v="2028-02-16T00:00:00"/>
    <s v="pkessler"/>
    <s v="Matalevich"/>
    <n v="5833.35"/>
    <m/>
    <s v="C"/>
    <s v="Labor"/>
    <s v="TEC"/>
    <m/>
    <s v="JLAB"/>
    <s v="Const"/>
    <s v="RF"/>
    <x v="8"/>
    <m/>
    <m/>
    <m/>
    <m/>
    <m/>
    <m/>
    <m/>
    <m/>
    <m/>
    <m/>
    <m/>
    <m/>
    <n v="5833.35"/>
    <m/>
    <m/>
    <m/>
    <m/>
    <m/>
    <m/>
    <x v="0"/>
    <x v="0"/>
    <m/>
  </r>
  <r>
    <s v=""/>
    <s v=" E08_38870"/>
    <s v="Perform Cavity BARE Qualification of  cavity CM01 (1773 5-Cell)"/>
    <s v="6.08.04.03.01.03"/>
    <x v="0"/>
    <d v="2027-12-06T00:00:00"/>
    <d v="2028-01-11T00:00:00"/>
    <s v="pkessler"/>
    <s v="Matalevich"/>
    <n v="5833.35"/>
    <m/>
    <s v="C"/>
    <s v="Labor"/>
    <s v="TEC"/>
    <m/>
    <s v="JLAB"/>
    <s v="Const"/>
    <s v="RF"/>
    <x v="8"/>
    <m/>
    <m/>
    <m/>
    <m/>
    <m/>
    <m/>
    <m/>
    <m/>
    <m/>
    <m/>
    <m/>
    <m/>
    <n v="5833.35"/>
    <m/>
    <m/>
    <m/>
    <m/>
    <m/>
    <m/>
    <x v="0"/>
    <x v="0"/>
    <m/>
  </r>
  <r>
    <s v=""/>
    <s v=" E08_39030"/>
    <s v="Perform Cavity BARE Qualification of  cavity CM03 (1773 5-Cell)"/>
    <s v="6.08.04.03.01.03"/>
    <x v="0"/>
    <d v="2028-02-17T00:00:00"/>
    <d v="2028-03-23T00:00:00"/>
    <s v="pkessler"/>
    <s v="Matalevich"/>
    <n v="5833.35"/>
    <m/>
    <s v="C"/>
    <s v="Labor"/>
    <s v="TEC"/>
    <m/>
    <s v="JLAB"/>
    <s v="Const"/>
    <s v="RF"/>
    <x v="8"/>
    <m/>
    <m/>
    <m/>
    <m/>
    <m/>
    <m/>
    <m/>
    <m/>
    <m/>
    <m/>
    <m/>
    <m/>
    <n v="5833.35"/>
    <m/>
    <m/>
    <m/>
    <m/>
    <m/>
    <m/>
    <x v="0"/>
    <x v="0"/>
    <m/>
  </r>
  <r>
    <s v=""/>
    <s v=" E08_38910"/>
    <s v="Perform Dressed Cavity Qualification of  cavitiy CM01 (1773 5-Cell)"/>
    <s v="6.08.04.03.01.03"/>
    <x v="0"/>
    <d v="2028-02-03T00:00:00"/>
    <d v="2028-03-09T00:00:00"/>
    <s v="pkessler"/>
    <s v="Matalevich"/>
    <n v="11666.69"/>
    <m/>
    <s v="C"/>
    <s v="Labor"/>
    <s v="TEC"/>
    <m/>
    <s v="JLAB"/>
    <s v="Const"/>
    <s v="RF"/>
    <x v="8"/>
    <m/>
    <m/>
    <m/>
    <m/>
    <m/>
    <m/>
    <m/>
    <m/>
    <m/>
    <m/>
    <m/>
    <m/>
    <n v="11666.69"/>
    <m/>
    <m/>
    <m/>
    <m/>
    <m/>
    <m/>
    <x v="0"/>
    <x v="0"/>
    <m/>
  </r>
  <r>
    <s v=""/>
    <s v=" E08_38990"/>
    <s v="Perform Dressed Qualification of cavitiy CM02 (1773 5-Cell)"/>
    <s v="6.08.04.03.01.03"/>
    <x v="0"/>
    <d v="2028-03-10T00:00:00"/>
    <d v="2028-04-13T00:00:00"/>
    <s v="pkessler"/>
    <s v="Matalevich"/>
    <n v="11666.69"/>
    <m/>
    <s v="C"/>
    <s v="Labor"/>
    <s v="TEC"/>
    <m/>
    <s v="JLAB"/>
    <s v="Const"/>
    <s v="RF"/>
    <x v="8"/>
    <m/>
    <m/>
    <m/>
    <m/>
    <m/>
    <m/>
    <m/>
    <m/>
    <m/>
    <m/>
    <m/>
    <m/>
    <n v="11666.69"/>
    <m/>
    <m/>
    <m/>
    <m/>
    <m/>
    <m/>
    <x v="0"/>
    <x v="0"/>
    <m/>
  </r>
  <r>
    <s v=""/>
    <s v=" E08_39070"/>
    <s v="Perform Dressed Qualification of cavitiy CM03 (1773 5-Cell)"/>
    <s v="6.08.04.03.01.03"/>
    <x v="0"/>
    <d v="2028-04-14T00:00:00"/>
    <d v="2028-05-18T00:00:00"/>
    <s v="pkessler"/>
    <s v="Matalevich"/>
    <n v="11666.69"/>
    <m/>
    <s v="C"/>
    <s v="Labor"/>
    <s v="TEC"/>
    <m/>
    <s v="JLAB"/>
    <s v="Const"/>
    <s v="RF"/>
    <x v="8"/>
    <m/>
    <m/>
    <m/>
    <m/>
    <m/>
    <m/>
    <m/>
    <m/>
    <m/>
    <m/>
    <m/>
    <m/>
    <n v="11666.69"/>
    <m/>
    <m/>
    <m/>
    <m/>
    <m/>
    <m/>
    <x v="0"/>
    <x v="0"/>
    <m/>
  </r>
  <r>
    <s v=""/>
    <s v=" E08_41790"/>
    <s v="Perform  Acceptance Testing CM02 (1773 5-Cell)"/>
    <s v="6.08.04.03.03.05"/>
    <x v="0"/>
    <d v="1930-08-26T00:00:00"/>
    <d v="1930-09-30T00:00:00"/>
    <s v="pkessler"/>
    <s v="Matalevich"/>
    <n v="4420.43"/>
    <m/>
    <s v="C"/>
    <s v="Labor"/>
    <s v="TEC"/>
    <m/>
    <s v="JLAB"/>
    <s v="Const"/>
    <s v="RF"/>
    <x v="8"/>
    <m/>
    <m/>
    <m/>
    <m/>
    <m/>
    <m/>
    <m/>
    <m/>
    <m/>
    <m/>
    <m/>
    <m/>
    <m/>
    <m/>
    <n v="4420.43"/>
    <m/>
    <m/>
    <m/>
    <m/>
    <x v="0"/>
    <x v="0"/>
    <m/>
  </r>
  <r>
    <s v=""/>
    <s v=" E08_41820"/>
    <s v="Perform  Acceptance Testing CM03 (1773 5-Cell)"/>
    <s v="6.08.04.03.03.05"/>
    <x v="0"/>
    <d v="1930-12-16T00:00:00"/>
    <d v="1931-01-14T00:00:00"/>
    <s v="pkessler"/>
    <s v="Matalevich"/>
    <n v="4553.04"/>
    <m/>
    <s v="C"/>
    <s v="Labor"/>
    <s v="TEC"/>
    <m/>
    <s v="JLAB"/>
    <s v="Const"/>
    <s v="RF"/>
    <x v="8"/>
    <m/>
    <m/>
    <m/>
    <m/>
    <m/>
    <m/>
    <m/>
    <m/>
    <m/>
    <m/>
    <m/>
    <m/>
    <m/>
    <m/>
    <m/>
    <n v="4553.04"/>
    <m/>
    <m/>
    <m/>
    <x v="0"/>
    <x v="0"/>
    <m/>
  </r>
  <r>
    <s v=""/>
    <s v=" E08_41760"/>
    <s v="Perform  Acceptance Testing CM01(1773 5-Cell)"/>
    <s v="6.08.04.03.03.05"/>
    <x v="0"/>
    <d v="1930-07-15T00:00:00"/>
    <d v="1930-08-23T00:00:00"/>
    <s v="pkessler"/>
    <s v="Matalevich"/>
    <n v="4420.43"/>
    <m/>
    <s v="C"/>
    <s v="Labor"/>
    <s v="TEC"/>
    <m/>
    <s v="JLAB"/>
    <s v="Const"/>
    <s v="RF"/>
    <x v="8"/>
    <m/>
    <m/>
    <m/>
    <m/>
    <m/>
    <m/>
    <m/>
    <m/>
    <m/>
    <m/>
    <m/>
    <m/>
    <m/>
    <m/>
    <n v="4420.43"/>
    <m/>
    <m/>
    <m/>
    <m/>
    <x v="0"/>
    <x v="0"/>
    <m/>
  </r>
  <r>
    <s v=""/>
    <s v=" E08_15220"/>
    <s v="SRF Technical Support FY23 - (RF Systems)"/>
    <s v="6.08.01.01.02"/>
    <x v="0"/>
    <d v="2023-01-17T00:00:00"/>
    <d v="2023-09-29T00:00:00"/>
    <s v="pkessler"/>
    <s v="edaly"/>
    <n v="70368.41"/>
    <m/>
    <s v="A"/>
    <s v="Labor"/>
    <s v="TEC"/>
    <m/>
    <s v="JLAB"/>
    <s v="PED"/>
    <s v="RF"/>
    <x v="0"/>
    <m/>
    <m/>
    <m/>
    <m/>
    <m/>
    <m/>
    <m/>
    <n v="70368.41"/>
    <m/>
    <m/>
    <m/>
    <m/>
    <m/>
    <m/>
    <m/>
    <m/>
    <m/>
    <m/>
    <m/>
    <x v="0"/>
    <x v="0"/>
    <m/>
  </r>
  <r>
    <s v=""/>
    <s v=" E08_15230"/>
    <s v="SRF Technical Support FY24 - (RF Systems)"/>
    <s v="6.08.01.01.02"/>
    <x v="0"/>
    <d v="2023-10-02T00:00:00"/>
    <d v="2024-09-30T00:00:00"/>
    <s v="pkessler"/>
    <s v="edaly"/>
    <n v="83923.59"/>
    <m/>
    <s v="A"/>
    <s v="Labor"/>
    <s v="TEC"/>
    <m/>
    <s v="JLAB"/>
    <s v="PED"/>
    <s v="RF"/>
    <x v="0"/>
    <m/>
    <m/>
    <m/>
    <m/>
    <m/>
    <m/>
    <m/>
    <m/>
    <n v="83923.59"/>
    <m/>
    <m/>
    <m/>
    <m/>
    <m/>
    <m/>
    <m/>
    <m/>
    <m/>
    <m/>
    <x v="0"/>
    <x v="0"/>
    <m/>
  </r>
  <r>
    <s v=""/>
    <s v=" E08_15240"/>
    <s v="SRF Technical Support FY25 - (RF Systems)"/>
    <s v="6.08.01.01.02"/>
    <x v="0"/>
    <d v="2024-10-01T00:00:00"/>
    <d v="2025-09-30T00:00:00"/>
    <s v="pkessler"/>
    <s v="edaly"/>
    <n v="86441.3"/>
    <m/>
    <s v="A"/>
    <s v="Labor"/>
    <s v="TEC"/>
    <m/>
    <s v="JLAB"/>
    <s v="PED"/>
    <s v="RF"/>
    <x v="0"/>
    <m/>
    <m/>
    <m/>
    <m/>
    <m/>
    <m/>
    <m/>
    <m/>
    <m/>
    <n v="86441.3"/>
    <m/>
    <m/>
    <m/>
    <m/>
    <m/>
    <m/>
    <m/>
    <m/>
    <m/>
    <x v="0"/>
    <x v="0"/>
    <m/>
  </r>
  <r>
    <s v=""/>
    <s v=" E08_15250"/>
    <s v="SRF Technical Support FY26 - (RF Systems)"/>
    <s v="6.08.01.01.02"/>
    <x v="0"/>
    <d v="2025-10-01T00:00:00"/>
    <d v="2026-09-30T00:00:00"/>
    <s v="pkessler"/>
    <s v="edaly"/>
    <n v="89034.54"/>
    <m/>
    <s v="A"/>
    <s v="Labor"/>
    <s v="TEC"/>
    <m/>
    <s v="JLAB"/>
    <s v="Const"/>
    <s v="RF"/>
    <x v="0"/>
    <m/>
    <m/>
    <m/>
    <m/>
    <m/>
    <m/>
    <m/>
    <m/>
    <m/>
    <m/>
    <n v="89034.54"/>
    <m/>
    <m/>
    <m/>
    <m/>
    <m/>
    <m/>
    <m/>
    <m/>
    <x v="0"/>
    <x v="0"/>
    <m/>
  </r>
  <r>
    <s v=""/>
    <s v=" E08_15260"/>
    <s v="SRF Technical Support FY27 - (RF Systems)"/>
    <s v="6.08.01.01.02"/>
    <x v="0"/>
    <d v="2026-10-01T00:00:00"/>
    <d v="2027-09-30T00:00:00"/>
    <s v="pkessler"/>
    <s v="edaly"/>
    <n v="91705.57"/>
    <m/>
    <s v="A"/>
    <s v="Labor"/>
    <s v="TEC"/>
    <m/>
    <s v="JLAB"/>
    <s v="Const"/>
    <s v="RF"/>
    <x v="0"/>
    <m/>
    <m/>
    <m/>
    <m/>
    <m/>
    <m/>
    <m/>
    <m/>
    <m/>
    <m/>
    <m/>
    <n v="91705.57"/>
    <m/>
    <m/>
    <m/>
    <m/>
    <m/>
    <m/>
    <m/>
    <x v="0"/>
    <x v="0"/>
    <m/>
  </r>
  <r>
    <s v=""/>
    <s v=" E08_15270"/>
    <s v="SRF Technical Support FY28 - (RF Systems)"/>
    <s v="6.08.01.01.02"/>
    <x v="0"/>
    <d v="2027-10-01T00:00:00"/>
    <d v="2028-09-29T00:00:00"/>
    <s v="pkessler"/>
    <s v="edaly"/>
    <n v="94456.74"/>
    <m/>
    <s v="A"/>
    <s v="Labor"/>
    <s v="TEC"/>
    <m/>
    <s v="JLAB"/>
    <s v="Const"/>
    <s v="RF"/>
    <x v="0"/>
    <m/>
    <m/>
    <m/>
    <m/>
    <m/>
    <m/>
    <m/>
    <m/>
    <m/>
    <m/>
    <m/>
    <m/>
    <n v="94456.74"/>
    <m/>
    <m/>
    <m/>
    <m/>
    <m/>
    <m/>
    <x v="0"/>
    <x v="0"/>
    <m/>
  </r>
  <r>
    <s v=""/>
    <s v=" E08_15280"/>
    <s v="SRF Technical Support FY29 - (RF Systems)"/>
    <s v="6.08.01.01.02"/>
    <x v="0"/>
    <d v="2028-10-02T00:00:00"/>
    <d v="2029-09-28T00:00:00"/>
    <s v="pkessler"/>
    <s v="edaly"/>
    <n v="97290.44"/>
    <m/>
    <s v="A"/>
    <s v="Labor"/>
    <s v="TEC"/>
    <m/>
    <s v="JLAB"/>
    <s v="Const"/>
    <s v="RF"/>
    <x v="0"/>
    <m/>
    <m/>
    <m/>
    <m/>
    <m/>
    <m/>
    <m/>
    <m/>
    <m/>
    <m/>
    <m/>
    <m/>
    <m/>
    <n v="97290.44"/>
    <n v="0"/>
    <m/>
    <m/>
    <m/>
    <m/>
    <x v="0"/>
    <x v="0"/>
    <m/>
  </r>
  <r>
    <s v=""/>
    <s v=" E08_16960"/>
    <s v="Bare cavity cold test - Test for 3 cycles (591MHz 1-Cell R&amp;D)"/>
    <s v="6.08.02.02"/>
    <x v="0"/>
    <d v="2024-03-29T00:00:00"/>
    <d v="2024-05-23T00:00:00"/>
    <s v="pkessler"/>
    <s v="edaly"/>
    <n v="22888.25"/>
    <m/>
    <s v="C"/>
    <s v="Labor"/>
    <s v="OPC"/>
    <m/>
    <s v="JLAB"/>
    <s v="R&amp;D"/>
    <s v="RF"/>
    <x v="3"/>
    <m/>
    <m/>
    <m/>
    <m/>
    <m/>
    <m/>
    <m/>
    <m/>
    <n v="22888.25"/>
    <m/>
    <m/>
    <m/>
    <m/>
    <m/>
    <m/>
    <m/>
    <m/>
    <m/>
    <m/>
    <x v="0"/>
    <x v="0"/>
    <m/>
  </r>
  <r>
    <s v=""/>
    <s v=" E08_23770"/>
    <s v="PID drawing PRELIMINARY (591MHz 1-Cell 1st Art)"/>
    <s v="6.08.03.02.03.01"/>
    <x v="1"/>
    <d v="2023-05-17T00:00:00"/>
    <d v="2023-06-14T00:00:00"/>
    <s v="pkessler"/>
    <s v="Matalevich"/>
    <n v="7407.2"/>
    <m/>
    <s v="C"/>
    <s v="Labor"/>
    <s v="TEC"/>
    <m/>
    <s v="JLAB"/>
    <s v="PED"/>
    <s v="RF"/>
    <x v="11"/>
    <m/>
    <m/>
    <m/>
    <m/>
    <m/>
    <m/>
    <m/>
    <n v="7407.2"/>
    <m/>
    <m/>
    <m/>
    <m/>
    <m/>
    <m/>
    <m/>
    <m/>
    <m/>
    <m/>
    <m/>
    <x v="0"/>
    <x v="0"/>
    <m/>
  </r>
  <r>
    <s v=""/>
    <s v=" E08_23850"/>
    <s v="PID drawing Final (591MHz 1-Cell R&amp;D)"/>
    <s v="6.08.03.02.03.01"/>
    <x v="1"/>
    <d v="2023-04-21T00:00:00"/>
    <d v="2023-05-18T00:00:00"/>
    <s v="pkessler"/>
    <s v="Matalevich"/>
    <n v="7407.2"/>
    <m/>
    <s v="C"/>
    <s v="Labor"/>
    <s v="TEC"/>
    <m/>
    <s v="JLAB"/>
    <s v="PED"/>
    <s v="RF"/>
    <x v="6"/>
    <m/>
    <m/>
    <m/>
    <m/>
    <m/>
    <m/>
    <m/>
    <n v="7407.2"/>
    <m/>
    <m/>
    <m/>
    <m/>
    <m/>
    <m/>
    <m/>
    <m/>
    <m/>
    <m/>
    <m/>
    <x v="0"/>
    <x v="0"/>
    <m/>
  </r>
  <r>
    <s v=""/>
    <s v=" E08_20230"/>
    <s v="PID drawing PRELIMINARY  (197 Crab 1st Art)"/>
    <s v="6.08.03.01.03.01"/>
    <x v="0"/>
    <d v="2024-02-06T00:00:00"/>
    <d v="2024-03-05T00:00:00"/>
    <s v="pkessler"/>
    <s v="Matalevich"/>
    <n v="7629.42"/>
    <m/>
    <s v="C"/>
    <s v="Labor"/>
    <s v="TEC"/>
    <m/>
    <s v="JLAB"/>
    <s v="PED"/>
    <s v="RF"/>
    <x v="11"/>
    <m/>
    <m/>
    <m/>
    <m/>
    <m/>
    <m/>
    <m/>
    <m/>
    <n v="7629.42"/>
    <m/>
    <m/>
    <m/>
    <m/>
    <m/>
    <m/>
    <m/>
    <m/>
    <m/>
    <m/>
    <x v="0"/>
    <x v="0"/>
    <m/>
  </r>
  <r>
    <s v=""/>
    <s v=" E08_20310"/>
    <s v="PID drawing Final  (197 Crab 1st Art)"/>
    <s v="6.08.03.01.03.01"/>
    <x v="0"/>
    <d v="2024-03-26T00:00:00"/>
    <d v="2024-04-22T00:00:00"/>
    <s v="pkessler"/>
    <s v="Matalevich"/>
    <n v="7629.42"/>
    <m/>
    <s v="C"/>
    <s v="Labor"/>
    <s v="TEC"/>
    <m/>
    <s v="JLAB"/>
    <s v="PED"/>
    <s v="RF"/>
    <x v="6"/>
    <m/>
    <m/>
    <m/>
    <m/>
    <m/>
    <m/>
    <m/>
    <m/>
    <n v="7629.42"/>
    <m/>
    <m/>
    <m/>
    <m/>
    <m/>
    <m/>
    <m/>
    <m/>
    <m/>
    <m/>
    <x v="0"/>
    <x v="0"/>
    <m/>
  </r>
  <r>
    <s v=""/>
    <s v=" E08_34400"/>
    <s v="PID drawing PRELIMINARY  (591 5-Cell)"/>
    <s v="6.08.04.02.03.01"/>
    <x v="0"/>
    <d v="2024-12-16T00:00:00"/>
    <d v="2025-01-14T00:00:00"/>
    <s v="pkessler"/>
    <s v="Matalevich"/>
    <n v="7858.3"/>
    <m/>
    <s v="C"/>
    <s v="Labor"/>
    <s v="TEC"/>
    <m/>
    <s v="JLAB"/>
    <s v="PED"/>
    <s v="RF"/>
    <x v="11"/>
    <m/>
    <m/>
    <m/>
    <m/>
    <m/>
    <m/>
    <m/>
    <m/>
    <m/>
    <n v="7858.3"/>
    <m/>
    <m/>
    <m/>
    <m/>
    <m/>
    <m/>
    <m/>
    <m/>
    <m/>
    <x v="0"/>
    <x v="0"/>
    <m/>
  </r>
  <r>
    <s v=""/>
    <s v=" E08_34440"/>
    <s v="PID drawing Final  (591 5-Cell)"/>
    <s v="6.08.04.02.03.01"/>
    <x v="0"/>
    <d v="2026-04-02T00:00:00"/>
    <d v="2026-04-29T00:00:00"/>
    <s v="pkessler"/>
    <s v="Matalevich"/>
    <n v="8094.05"/>
    <m/>
    <s v="C"/>
    <s v="Labor"/>
    <s v="TEC"/>
    <m/>
    <s v="JLAB"/>
    <s v="PED"/>
    <s v="RF"/>
    <x v="6"/>
    <m/>
    <m/>
    <m/>
    <m/>
    <m/>
    <m/>
    <m/>
    <m/>
    <m/>
    <m/>
    <n v="8094.05"/>
    <m/>
    <m/>
    <m/>
    <m/>
    <m/>
    <m/>
    <m/>
    <m/>
    <x v="0"/>
    <x v="0"/>
    <m/>
  </r>
  <r>
    <s v=""/>
    <s v=" E08_37890"/>
    <s v="PID drawing PRELIMINARY (1773 5-Cell)"/>
    <s v="6.08.04.03.01.01"/>
    <x v="0"/>
    <d v="2024-12-09T00:00:00"/>
    <d v="2025-01-07T00:00:00"/>
    <s v="pkessler"/>
    <s v="Matalevich"/>
    <n v="7858.3"/>
    <m/>
    <s v="C"/>
    <s v="Labor"/>
    <s v="TEC"/>
    <m/>
    <s v="JLAB"/>
    <s v="PED"/>
    <s v="RF"/>
    <x v="11"/>
    <m/>
    <m/>
    <m/>
    <m/>
    <m/>
    <m/>
    <m/>
    <m/>
    <m/>
    <n v="7858.3"/>
    <m/>
    <m/>
    <m/>
    <m/>
    <m/>
    <m/>
    <m/>
    <m/>
    <m/>
    <x v="0"/>
    <x v="0"/>
    <m/>
  </r>
  <r>
    <s v=""/>
    <s v=" E08_38040"/>
    <s v="PID drawing Final (1773 5-Cell)"/>
    <s v="6.08.04.03.01.01"/>
    <x v="0"/>
    <d v="2026-04-03T00:00:00"/>
    <d v="2026-04-30T00:00:00"/>
    <s v="pkessler"/>
    <s v="Matalevich"/>
    <n v="8094.05"/>
    <m/>
    <s v="C"/>
    <s v="Labor"/>
    <s v="TEC"/>
    <m/>
    <s v="JLAB"/>
    <s v="PED"/>
    <s v="RF"/>
    <x v="6"/>
    <m/>
    <m/>
    <m/>
    <m/>
    <m/>
    <m/>
    <m/>
    <m/>
    <m/>
    <m/>
    <n v="8094.05"/>
    <m/>
    <m/>
    <m/>
    <m/>
    <m/>
    <m/>
    <m/>
    <m/>
    <x v="0"/>
    <x v="0"/>
    <m/>
  </r>
  <r>
    <s v=""/>
    <s v=" E08_21730"/>
    <s v="Perform Cavity BARE Qualification of first article cavities (591 1-Cell 1st Art)"/>
    <s v="6.08.03.02.01.03"/>
    <x v="1"/>
    <d v="2025-08-05T00:00:00"/>
    <d v="2025-09-09T00:00:00"/>
    <s v="pkessler"/>
    <s v="Matalevich"/>
    <n v="918.2"/>
    <m/>
    <s v="C"/>
    <s v="Labor"/>
    <s v="TEC"/>
    <s v="CD-3A"/>
    <s v="JLAB"/>
    <s v="Const.Test"/>
    <s v="RF"/>
    <x v="8"/>
    <s v="P.S148"/>
    <m/>
    <m/>
    <m/>
    <m/>
    <m/>
    <m/>
    <m/>
    <m/>
    <n v="918.2"/>
    <m/>
    <m/>
    <m/>
    <m/>
    <m/>
    <m/>
    <m/>
    <m/>
    <m/>
    <x v="0"/>
    <x v="0"/>
    <m/>
  </r>
  <r>
    <s v=""/>
    <s v=" E08_21770"/>
    <s v="Perform Cavity Dressed Qualification of first article cavities (591 1-Cell 1st Art)"/>
    <s v="6.08.03.02.01.03"/>
    <x v="1"/>
    <d v="2025-10-01T00:00:00"/>
    <d v="2025-11-05T00:00:00"/>
    <s v="pkessler"/>
    <s v="Matalevich"/>
    <n v="1891.5"/>
    <m/>
    <s v="C"/>
    <s v="Labor"/>
    <s v="TEC"/>
    <s v="CD-3A"/>
    <s v="JLAB"/>
    <s v="Const.Test"/>
    <s v="RF"/>
    <x v="8"/>
    <s v="P.S148"/>
    <m/>
    <m/>
    <m/>
    <m/>
    <m/>
    <m/>
    <m/>
    <m/>
    <m/>
    <n v="1891.5"/>
    <m/>
    <m/>
    <m/>
    <m/>
    <m/>
    <m/>
    <m/>
    <m/>
    <x v="0"/>
    <x v="0"/>
    <m/>
  </r>
  <r>
    <s v=""/>
    <s v=" E08_24310"/>
    <s v="Perform First Article Acceptance Testing (591 1-Cell 1st Art)"/>
    <s v="6.08.03.02.03.05"/>
    <x v="1"/>
    <d v="2026-09-02T00:00:00"/>
    <d v="2026-10-15T00:00:00"/>
    <s v="pkessler"/>
    <s v="Matalevich"/>
    <n v="3629.79"/>
    <m/>
    <s v="C"/>
    <s v="Labor"/>
    <s v="TEC"/>
    <s v="CD-3A"/>
    <s v="JLAB"/>
    <s v="Const"/>
    <s v="RF"/>
    <x v="8"/>
    <m/>
    <m/>
    <m/>
    <m/>
    <m/>
    <m/>
    <m/>
    <m/>
    <m/>
    <m/>
    <n v="2419.86"/>
    <n v="1209.93"/>
    <m/>
    <m/>
    <m/>
    <m/>
    <m/>
    <m/>
    <m/>
    <x v="0"/>
    <x v="0"/>
    <m/>
  </r>
  <r>
    <s v=""/>
    <s v=" E08_18230"/>
    <s v="Perform Cavity #1BARE Qualification (197 MHz Crab 1st Art)"/>
    <s v="6.08.03.01.01.03"/>
    <x v="0"/>
    <d v="2027-08-13T00:00:00"/>
    <d v="2027-09-17T00:00:00"/>
    <s v="pkessler"/>
    <s v="Matalevich"/>
    <n v="974.12"/>
    <m/>
    <s v="C"/>
    <s v="Labor"/>
    <s v="TEC"/>
    <m/>
    <s v="JLAB"/>
    <s v="Const"/>
    <s v="RF"/>
    <x v="8"/>
    <m/>
    <m/>
    <m/>
    <m/>
    <m/>
    <m/>
    <m/>
    <m/>
    <m/>
    <m/>
    <m/>
    <n v="974.12"/>
    <m/>
    <m/>
    <m/>
    <m/>
    <m/>
    <m/>
    <m/>
    <x v="0"/>
    <x v="0"/>
    <m/>
  </r>
  <r>
    <s v=""/>
    <s v=" E08_18270"/>
    <s v="Perform Cavity #1 Dressed Qualification (197 MHz Crab 1st Art)"/>
    <s v="6.08.03.01.01.03"/>
    <x v="0"/>
    <d v="2027-10-26T00:00:00"/>
    <d v="2027-12-02T00:00:00"/>
    <s v="pkessler"/>
    <s v="Matalevich"/>
    <n v="2006.69"/>
    <m/>
    <s v="C"/>
    <s v="Labor"/>
    <s v="TEC"/>
    <m/>
    <s v="JLAB"/>
    <s v="Const"/>
    <s v="RF"/>
    <x v="8"/>
    <m/>
    <m/>
    <m/>
    <m/>
    <m/>
    <m/>
    <m/>
    <m/>
    <m/>
    <m/>
    <m/>
    <m/>
    <n v="2006.69"/>
    <m/>
    <m/>
    <m/>
    <m/>
    <m/>
    <m/>
    <x v="0"/>
    <x v="0"/>
    <m/>
  </r>
  <r>
    <s v=""/>
    <s v=" E08_18310"/>
    <s v="Perform Cavity #2 BARE Qualification (197 MHz Crab 1st Art)"/>
    <s v="6.08.03.01.01.03"/>
    <x v="0"/>
    <d v="2027-09-20T00:00:00"/>
    <d v="2027-10-25T00:00:00"/>
    <s v="pkessler"/>
    <s v="Matalevich"/>
    <n v="992.83"/>
    <m/>
    <s v="C"/>
    <s v="Labor"/>
    <s v="TEC"/>
    <m/>
    <s v="JLAB"/>
    <s v="Const"/>
    <s v="RF"/>
    <x v="8"/>
    <m/>
    <m/>
    <m/>
    <m/>
    <m/>
    <m/>
    <m/>
    <m/>
    <m/>
    <m/>
    <m/>
    <n v="357.42"/>
    <n v="635.41"/>
    <m/>
    <m/>
    <m/>
    <m/>
    <m/>
    <m/>
    <x v="0"/>
    <x v="0"/>
    <m/>
  </r>
  <r>
    <s v=""/>
    <s v=" E08_18350"/>
    <s v="Perform Cavity #2 Dressed Qualification (197 MHz Crab 1st Art)"/>
    <s v="6.08.03.01.01.03"/>
    <x v="0"/>
    <d v="2027-12-03T00:00:00"/>
    <d v="2028-01-10T00:00:00"/>
    <s v="pkessler"/>
    <s v="Matalevich"/>
    <n v="2006.69"/>
    <m/>
    <s v="C"/>
    <s v="Labor"/>
    <s v="TEC"/>
    <m/>
    <s v="JLAB"/>
    <s v="Const"/>
    <s v="RF"/>
    <x v="8"/>
    <m/>
    <m/>
    <m/>
    <m/>
    <m/>
    <m/>
    <m/>
    <m/>
    <m/>
    <m/>
    <m/>
    <m/>
    <n v="2006.69"/>
    <m/>
    <m/>
    <m/>
    <m/>
    <m/>
    <m/>
    <x v="0"/>
    <x v="0"/>
    <m/>
  </r>
  <r>
    <s v=""/>
    <s v=" E08_20710"/>
    <s v="Perform First Article Acceptance Testing (197 Crab 1st Art)"/>
    <s v="6.08.03.01.03.05"/>
    <x v="0"/>
    <d v="2028-10-03T00:00:00"/>
    <d v="2028-11-15T00:00:00"/>
    <s v="pkessler"/>
    <s v="Matalevich"/>
    <n v="3927.1"/>
    <m/>
    <s v="C"/>
    <s v="Labor"/>
    <s v="TEC"/>
    <m/>
    <s v="JLAB"/>
    <s v="Const"/>
    <s v="RF"/>
    <x v="8"/>
    <m/>
    <m/>
    <m/>
    <m/>
    <m/>
    <m/>
    <m/>
    <m/>
    <m/>
    <m/>
    <m/>
    <m/>
    <m/>
    <n v="3927.1"/>
    <m/>
    <m/>
    <m/>
    <m/>
    <m/>
    <x v="0"/>
    <x v="0"/>
    <m/>
  </r>
  <r>
    <s v=""/>
    <s v=" E08_42420"/>
    <s v="Perform Cavity #1 Dressed Qualification (197 MHz Crab Production)"/>
    <s v="6.08.04.04.01.03"/>
    <x v="0"/>
    <d v="2029-12-27T00:00:00"/>
    <d v="1930-02-01T00:00:00"/>
    <s v="pkessler"/>
    <s v="Matalevich"/>
    <n v="2128.9"/>
    <m/>
    <s v="C"/>
    <s v="Labor"/>
    <s v="TEC"/>
    <m/>
    <s v="JLAB"/>
    <s v="Const"/>
    <s v="RF"/>
    <x v="8"/>
    <m/>
    <m/>
    <m/>
    <m/>
    <m/>
    <m/>
    <m/>
    <m/>
    <m/>
    <m/>
    <m/>
    <m/>
    <m/>
    <m/>
    <n v="2128.9"/>
    <m/>
    <m/>
    <m/>
    <m/>
    <x v="0"/>
    <x v="0"/>
    <m/>
  </r>
  <r>
    <s v=""/>
    <s v=" E08_42380"/>
    <s v="Perform Cavity #1BARE Qualification of Production cavities (197 MHz Crab Production)"/>
    <s v="6.08.04.04.01.03"/>
    <x v="0"/>
    <d v="2029-10-12T00:00:00"/>
    <d v="2029-11-16T00:00:00"/>
    <s v="pkessler"/>
    <s v="Matalevich"/>
    <n v="1064.45"/>
    <m/>
    <s v="C"/>
    <s v="Labor"/>
    <s v="TEC"/>
    <m/>
    <s v="JLAB"/>
    <s v="Const"/>
    <s v="RF"/>
    <x v="8"/>
    <m/>
    <m/>
    <m/>
    <m/>
    <m/>
    <m/>
    <m/>
    <m/>
    <m/>
    <m/>
    <m/>
    <m/>
    <m/>
    <m/>
    <n v="1064.45"/>
    <m/>
    <m/>
    <m/>
    <m/>
    <x v="0"/>
    <x v="0"/>
    <m/>
  </r>
  <r>
    <s v=""/>
    <s v=" E08_42500"/>
    <s v="Perform Cavity #2 Dressed Qualification (197 MHz Crab Production)"/>
    <s v="6.08.04.04.01.03"/>
    <x v="0"/>
    <d v="1930-02-04T00:00:00"/>
    <d v="1930-03-11T00:00:00"/>
    <s v="pkessler"/>
    <s v="Matalevich"/>
    <n v="2128.9"/>
    <m/>
    <s v="C"/>
    <s v="Labor"/>
    <s v="TEC"/>
    <m/>
    <s v="JLAB"/>
    <s v="Const"/>
    <s v="RF"/>
    <x v="8"/>
    <m/>
    <m/>
    <m/>
    <m/>
    <m/>
    <m/>
    <m/>
    <m/>
    <m/>
    <m/>
    <m/>
    <m/>
    <m/>
    <m/>
    <n v="2128.9"/>
    <m/>
    <m/>
    <m/>
    <m/>
    <x v="0"/>
    <x v="0"/>
    <m/>
  </r>
  <r>
    <s v=""/>
    <s v=" E08_42460"/>
    <s v="Perform Cavity #2 BARE Qualification (197 MHz Crab Production)"/>
    <s v="6.08.04.04.01.03"/>
    <x v="0"/>
    <d v="2029-11-19T00:00:00"/>
    <d v="2029-12-26T00:00:00"/>
    <s v="pkessler"/>
    <s v="Matalevich"/>
    <n v="1064.45"/>
    <m/>
    <s v="C"/>
    <s v="Labor"/>
    <s v="TEC"/>
    <m/>
    <s v="JLAB"/>
    <s v="Const"/>
    <s v="RF"/>
    <x v="8"/>
    <m/>
    <m/>
    <m/>
    <m/>
    <m/>
    <m/>
    <m/>
    <m/>
    <m/>
    <m/>
    <m/>
    <m/>
    <m/>
    <m/>
    <n v="1064.45"/>
    <m/>
    <m/>
    <m/>
    <m/>
    <x v="0"/>
    <x v="0"/>
    <m/>
  </r>
  <r>
    <s v=""/>
    <s v=" E08_42580"/>
    <s v="Perform Cavity #3 Dressed Qualification (197 MHz Crab Production)"/>
    <s v="6.08.04.04.01.03"/>
    <x v="0"/>
    <d v="1930-03-12T00:00:00"/>
    <d v="1930-04-15T00:00:00"/>
    <s v="pkessler"/>
    <s v="Matalevich"/>
    <n v="2128.9"/>
    <m/>
    <s v="C"/>
    <s v="Labor"/>
    <s v="TEC"/>
    <m/>
    <s v="JLAB"/>
    <s v="Const"/>
    <s v="RF"/>
    <x v="8"/>
    <m/>
    <m/>
    <m/>
    <m/>
    <m/>
    <m/>
    <m/>
    <m/>
    <m/>
    <m/>
    <m/>
    <m/>
    <m/>
    <m/>
    <n v="2128.9"/>
    <m/>
    <m/>
    <m/>
    <m/>
    <x v="0"/>
    <x v="0"/>
    <m/>
  </r>
  <r>
    <s v=""/>
    <s v=" E08_42540"/>
    <s v="Perform Cavity #3 BARE Qualification (197 MHz Crab Production)"/>
    <s v="6.08.04.04.01.03"/>
    <x v="0"/>
    <d v="2029-12-27T00:00:00"/>
    <d v="1930-02-01T00:00:00"/>
    <s v="pkessler"/>
    <s v="Matalevich"/>
    <n v="1064.45"/>
    <m/>
    <s v="C"/>
    <s v="Labor"/>
    <s v="TEC"/>
    <m/>
    <s v="JLAB"/>
    <s v="Const"/>
    <s v="RF"/>
    <x v="8"/>
    <m/>
    <m/>
    <m/>
    <m/>
    <m/>
    <m/>
    <m/>
    <m/>
    <m/>
    <m/>
    <m/>
    <m/>
    <m/>
    <m/>
    <n v="1064.45"/>
    <m/>
    <m/>
    <m/>
    <m/>
    <x v="0"/>
    <x v="0"/>
    <m/>
  </r>
  <r>
    <s v=""/>
    <s v=" E08_42660"/>
    <s v="Perform Cavity #4 Dressed Qualification (197 MHz Crab Production)"/>
    <s v="6.08.04.04.01.03"/>
    <x v="0"/>
    <d v="1930-04-16T00:00:00"/>
    <d v="1930-05-20T00:00:00"/>
    <s v="pkessler"/>
    <s v="Matalevich"/>
    <n v="2128.9"/>
    <m/>
    <s v="C"/>
    <s v="Labor"/>
    <s v="TEC"/>
    <m/>
    <s v="JLAB"/>
    <s v="Const"/>
    <s v="RF"/>
    <x v="8"/>
    <m/>
    <m/>
    <m/>
    <m/>
    <m/>
    <m/>
    <m/>
    <m/>
    <m/>
    <m/>
    <m/>
    <m/>
    <m/>
    <m/>
    <n v="2128.9"/>
    <m/>
    <m/>
    <m/>
    <m/>
    <x v="0"/>
    <x v="0"/>
    <m/>
  </r>
  <r>
    <s v=""/>
    <s v=" E08_42620"/>
    <s v="Perform Cavity #4 BARE Qualification (197 MHz Crab Production)"/>
    <s v="6.08.04.04.01.03"/>
    <x v="0"/>
    <d v="1930-02-04T00:00:00"/>
    <d v="1930-03-11T00:00:00"/>
    <s v="pkessler"/>
    <s v="Matalevich"/>
    <n v="1064.45"/>
    <m/>
    <s v="C"/>
    <s v="Labor"/>
    <s v="TEC"/>
    <m/>
    <s v="JLAB"/>
    <s v="Const"/>
    <s v="RF"/>
    <x v="8"/>
    <m/>
    <m/>
    <m/>
    <m/>
    <m/>
    <m/>
    <m/>
    <m/>
    <m/>
    <m/>
    <m/>
    <m/>
    <m/>
    <m/>
    <n v="1064.45"/>
    <m/>
    <m/>
    <m/>
    <m/>
    <x v="0"/>
    <x v="0"/>
    <m/>
  </r>
  <r>
    <s v=""/>
    <s v=" E08_42740"/>
    <s v="Perform Cavity #5 Dressed Qualification (197 MHz Crab Production)"/>
    <s v="6.08.04.04.01.03"/>
    <x v="0"/>
    <d v="1930-05-21T00:00:00"/>
    <d v="1930-06-25T00:00:00"/>
    <s v="pkessler"/>
    <s v="Matalevich"/>
    <n v="2128.9"/>
    <m/>
    <s v="C"/>
    <s v="Labor"/>
    <s v="TEC"/>
    <m/>
    <s v="JLAB"/>
    <s v="Const"/>
    <s v="RF"/>
    <x v="8"/>
    <m/>
    <m/>
    <m/>
    <m/>
    <m/>
    <m/>
    <m/>
    <m/>
    <m/>
    <m/>
    <m/>
    <m/>
    <m/>
    <m/>
    <n v="2128.9"/>
    <m/>
    <m/>
    <m/>
    <m/>
    <x v="0"/>
    <x v="0"/>
    <m/>
  </r>
  <r>
    <s v=""/>
    <s v=" E08_42700"/>
    <s v="Perform Cavity #5 BARE Qualification (197 MHz Crab Production)"/>
    <s v="6.08.04.04.01.03"/>
    <x v="0"/>
    <d v="1930-03-12T00:00:00"/>
    <d v="1930-04-15T00:00:00"/>
    <s v="pkessler"/>
    <s v="Matalevich"/>
    <n v="1064.45"/>
    <m/>
    <s v="C"/>
    <s v="Labor"/>
    <s v="TEC"/>
    <m/>
    <s v="JLAB"/>
    <s v="Const"/>
    <s v="RF"/>
    <x v="8"/>
    <m/>
    <m/>
    <m/>
    <m/>
    <m/>
    <m/>
    <m/>
    <m/>
    <m/>
    <m/>
    <m/>
    <m/>
    <m/>
    <m/>
    <n v="1064.45"/>
    <m/>
    <m/>
    <m/>
    <m/>
    <x v="0"/>
    <x v="0"/>
    <m/>
  </r>
  <r>
    <s v=""/>
    <s v=" E08_42820"/>
    <s v="Perform Cavity #6 Dressed Qualification (197 MHz Crab Production)"/>
    <s v="6.08.04.04.01.03"/>
    <x v="0"/>
    <d v="1930-06-12T00:00:00"/>
    <d v="1930-07-17T00:00:00"/>
    <s v="pkessler"/>
    <s v="Matalevich"/>
    <n v="2128.9"/>
    <m/>
    <s v="C"/>
    <s v="Labor"/>
    <s v="TEC"/>
    <m/>
    <s v="JLAB"/>
    <s v="Const"/>
    <s v="RF"/>
    <x v="8"/>
    <m/>
    <m/>
    <m/>
    <m/>
    <m/>
    <m/>
    <m/>
    <m/>
    <m/>
    <m/>
    <m/>
    <m/>
    <m/>
    <m/>
    <n v="2128.9"/>
    <m/>
    <m/>
    <m/>
    <m/>
    <x v="0"/>
    <x v="0"/>
    <m/>
  </r>
  <r>
    <s v=""/>
    <s v=" E08_42780"/>
    <s v="Perform Cavity #6 BARE Qualification (197 MHz Crab Production)"/>
    <s v="6.08.04.04.01.03"/>
    <x v="0"/>
    <d v="1930-04-16T00:00:00"/>
    <d v="1930-05-20T00:00:00"/>
    <s v="pkessler"/>
    <s v="Matalevich"/>
    <n v="1064.45"/>
    <m/>
    <s v="C"/>
    <s v="Labor"/>
    <s v="TEC"/>
    <m/>
    <s v="JLAB"/>
    <s v="Const"/>
    <s v="RF"/>
    <x v="8"/>
    <m/>
    <m/>
    <m/>
    <m/>
    <m/>
    <m/>
    <m/>
    <m/>
    <m/>
    <m/>
    <m/>
    <m/>
    <m/>
    <m/>
    <n v="1064.45"/>
    <m/>
    <m/>
    <m/>
    <m/>
    <x v="0"/>
    <x v="0"/>
    <m/>
  </r>
  <r>
    <s v=""/>
    <s v=" E08_44600"/>
    <s v="Perform CM-01 Acceptance Testing (197 MHz Crab Production)"/>
    <s v="6.08.04.04.03.05"/>
    <x v="0"/>
    <d v="1930-10-28T00:00:00"/>
    <d v="1930-11-25T00:00:00"/>
    <s v="pkessler"/>
    <s v="Matalevich"/>
    <n v="4166.26"/>
    <m/>
    <s v="C"/>
    <s v="Labor"/>
    <s v="TEC"/>
    <m/>
    <s v="JLAB"/>
    <s v="Const"/>
    <s v="RF"/>
    <x v="8"/>
    <m/>
    <m/>
    <m/>
    <m/>
    <m/>
    <m/>
    <m/>
    <m/>
    <m/>
    <m/>
    <m/>
    <m/>
    <m/>
    <m/>
    <m/>
    <n v="4166.26"/>
    <m/>
    <m/>
    <m/>
    <x v="0"/>
    <x v="0"/>
    <m/>
  </r>
  <r>
    <s v=""/>
    <s v=" E08_44630"/>
    <s v="Perform CM-02 Acceptance Testing (197 MHz Crab Production)"/>
    <s v="6.08.04.04.03.05"/>
    <x v="0"/>
    <d v="1931-05-14T00:00:00"/>
    <d v="1931-06-11T00:00:00"/>
    <s v="pkessler"/>
    <s v="Matalevich"/>
    <n v="4166.26"/>
    <m/>
    <s v="C"/>
    <s v="Labor"/>
    <s v="TEC"/>
    <m/>
    <s v="JLAB"/>
    <s v="Const"/>
    <s v="RF"/>
    <x v="8"/>
    <m/>
    <m/>
    <m/>
    <m/>
    <m/>
    <m/>
    <m/>
    <m/>
    <m/>
    <m/>
    <m/>
    <m/>
    <m/>
    <m/>
    <m/>
    <n v="4166.26"/>
    <m/>
    <m/>
    <m/>
    <x v="0"/>
    <x v="0"/>
    <m/>
  </r>
  <r>
    <s v=""/>
    <s v=" E08_44660"/>
    <s v="Perform CM-03 Acceptance Testing (197 MHz Crab Production)"/>
    <s v="6.08.04.04.03.05"/>
    <x v="0"/>
    <d v="1931-06-12T00:00:00"/>
    <d v="1931-07-10T00:00:00"/>
    <s v="pkessler"/>
    <s v="Matalevich"/>
    <n v="4166.26"/>
    <m/>
    <s v="C"/>
    <s v="Labor"/>
    <s v="TEC"/>
    <m/>
    <s v="JLAB"/>
    <s v="Const"/>
    <s v="RF"/>
    <x v="8"/>
    <m/>
    <m/>
    <m/>
    <m/>
    <m/>
    <m/>
    <m/>
    <m/>
    <m/>
    <m/>
    <m/>
    <m/>
    <m/>
    <m/>
    <m/>
    <n v="4166.26"/>
    <m/>
    <m/>
    <m/>
    <x v="0"/>
    <x v="0"/>
    <m/>
  </r>
  <r>
    <s v=""/>
    <s v=" E08_44690"/>
    <s v="Perform CM-04 Acceptance Testing (197 MHz Crab Production)"/>
    <s v="6.08.04.04.03.05"/>
    <x v="0"/>
    <d v="1931-07-11T00:00:00"/>
    <d v="1931-08-07T00:00:00"/>
    <s v="pkessler"/>
    <s v="Matalevich"/>
    <n v="4166.26"/>
    <m/>
    <s v="C"/>
    <s v="Labor"/>
    <s v="TEC"/>
    <m/>
    <s v="JLAB"/>
    <s v="Const"/>
    <s v="RF"/>
    <x v="8"/>
    <m/>
    <m/>
    <m/>
    <m/>
    <m/>
    <m/>
    <m/>
    <m/>
    <m/>
    <m/>
    <m/>
    <m/>
    <m/>
    <m/>
    <m/>
    <n v="4166.26"/>
    <m/>
    <m/>
    <m/>
    <x v="0"/>
    <x v="0"/>
    <m/>
  </r>
  <r>
    <s v=""/>
    <s v=" E08_46050"/>
    <s v="Perform Cavity #1 Dressed Qualification (394 MHz Crab Production)"/>
    <s v="6.08.04.05.01.03"/>
    <x v="0"/>
    <d v="2028-04-13T00:00:00"/>
    <d v="2028-05-17T00:00:00"/>
    <s v="pkessler"/>
    <s v="Matalevich"/>
    <n v="2006.69"/>
    <m/>
    <s v="C"/>
    <s v="Labor"/>
    <s v="TEC"/>
    <m/>
    <s v="JLAB"/>
    <s v="Const"/>
    <s v="RF"/>
    <x v="8"/>
    <m/>
    <m/>
    <m/>
    <m/>
    <m/>
    <m/>
    <m/>
    <m/>
    <m/>
    <m/>
    <m/>
    <m/>
    <n v="2006.69"/>
    <m/>
    <m/>
    <m/>
    <m/>
    <m/>
    <m/>
    <x v="0"/>
    <x v="0"/>
    <m/>
  </r>
  <r>
    <s v=""/>
    <s v=" E08_46010"/>
    <s v="Perform Cavity #1BARE Qualification of Production cavities (394 MHz Crab Production)"/>
    <s v="6.08.04.05.01.03"/>
    <x v="0"/>
    <d v="2028-02-02T00:00:00"/>
    <d v="2028-03-08T00:00:00"/>
    <s v="pkessler"/>
    <s v="Matalevich"/>
    <n v="1003.35"/>
    <m/>
    <s v="C"/>
    <s v="Labor"/>
    <s v="TEC"/>
    <m/>
    <s v="JLAB"/>
    <s v="Const"/>
    <s v="RF"/>
    <x v="8"/>
    <m/>
    <m/>
    <m/>
    <m/>
    <m/>
    <m/>
    <m/>
    <m/>
    <m/>
    <m/>
    <m/>
    <m/>
    <n v="1003.35"/>
    <m/>
    <m/>
    <m/>
    <m/>
    <m/>
    <m/>
    <x v="0"/>
    <x v="0"/>
    <m/>
  </r>
  <r>
    <s v=""/>
    <s v=" E08_46130"/>
    <s v="Perform Cavity #2 Dressed Qualification (394 MHz Crab Production)"/>
    <s v="6.08.04.05.01.03"/>
    <x v="0"/>
    <d v="2028-05-18T00:00:00"/>
    <d v="2028-06-22T00:00:00"/>
    <s v="pkessler"/>
    <s v="Matalevich"/>
    <n v="2006.69"/>
    <m/>
    <s v="C"/>
    <s v="Labor"/>
    <s v="TEC"/>
    <m/>
    <s v="JLAB"/>
    <s v="Const"/>
    <s v="RF"/>
    <x v="8"/>
    <m/>
    <m/>
    <m/>
    <m/>
    <m/>
    <m/>
    <m/>
    <m/>
    <m/>
    <m/>
    <m/>
    <m/>
    <n v="2006.69"/>
    <m/>
    <m/>
    <m/>
    <m/>
    <m/>
    <m/>
    <x v="0"/>
    <x v="0"/>
    <m/>
  </r>
  <r>
    <s v=""/>
    <s v=" E08_46090"/>
    <s v="Perform Cavity #2 BARE Qualification (394 MHz Crab Production)"/>
    <s v="6.08.04.05.01.03"/>
    <x v="0"/>
    <d v="2028-03-09T00:00:00"/>
    <d v="2028-04-12T00:00:00"/>
    <s v="pkessler"/>
    <s v="Matalevich"/>
    <n v="1003.35"/>
    <m/>
    <s v="C"/>
    <s v="Labor"/>
    <s v="TEC"/>
    <m/>
    <s v="JLAB"/>
    <s v="Const"/>
    <s v="RF"/>
    <x v="8"/>
    <m/>
    <m/>
    <m/>
    <m/>
    <m/>
    <m/>
    <m/>
    <m/>
    <m/>
    <m/>
    <m/>
    <m/>
    <n v="1003.35"/>
    <m/>
    <m/>
    <m/>
    <m/>
    <m/>
    <m/>
    <x v="0"/>
    <x v="0"/>
    <m/>
  </r>
  <r>
    <s v=""/>
    <s v=" E08_46210"/>
    <s v="Perform Cavity #3 Dressed Qualification (394 MHz Crab Production)"/>
    <s v="6.08.04.05.01.03"/>
    <x v="0"/>
    <d v="2028-06-23T00:00:00"/>
    <d v="2028-07-28T00:00:00"/>
    <s v="pkessler"/>
    <s v="Matalevich"/>
    <n v="2006.69"/>
    <m/>
    <s v="C"/>
    <s v="Labor"/>
    <s v="TEC"/>
    <m/>
    <s v="JLAB"/>
    <s v="Const"/>
    <s v="RF"/>
    <x v="8"/>
    <m/>
    <m/>
    <m/>
    <m/>
    <m/>
    <m/>
    <m/>
    <m/>
    <m/>
    <m/>
    <m/>
    <m/>
    <n v="2006.69"/>
    <m/>
    <m/>
    <m/>
    <m/>
    <m/>
    <m/>
    <x v="0"/>
    <x v="0"/>
    <m/>
  </r>
  <r>
    <s v=""/>
    <s v=" E08_46170"/>
    <s v="Perform Cavity #3 BARE Qualification (394 MHz Crab Production)"/>
    <s v="6.08.04.05.01.03"/>
    <x v="0"/>
    <d v="2028-04-13T00:00:00"/>
    <d v="2028-05-17T00:00:00"/>
    <s v="pkessler"/>
    <s v="Matalevich"/>
    <n v="1003.35"/>
    <m/>
    <s v="C"/>
    <s v="Labor"/>
    <s v="TEC"/>
    <m/>
    <s v="JLAB"/>
    <s v="Const"/>
    <s v="RF"/>
    <x v="8"/>
    <m/>
    <m/>
    <m/>
    <m/>
    <m/>
    <m/>
    <m/>
    <m/>
    <m/>
    <m/>
    <m/>
    <m/>
    <n v="1003.35"/>
    <m/>
    <m/>
    <m/>
    <m/>
    <m/>
    <m/>
    <x v="0"/>
    <x v="0"/>
    <m/>
  </r>
  <r>
    <s v=""/>
    <s v=" E08_46290"/>
    <s v="Perform Cavity #4 Dressed Qualification (394 MHz Crab Production)"/>
    <s v="6.08.04.05.01.03"/>
    <x v="0"/>
    <d v="2028-07-31T00:00:00"/>
    <d v="2028-09-01T00:00:00"/>
    <s v="pkessler"/>
    <s v="Matalevich"/>
    <n v="2006.69"/>
    <m/>
    <s v="C"/>
    <s v="Labor"/>
    <s v="TEC"/>
    <m/>
    <s v="JLAB"/>
    <s v="Const"/>
    <s v="RF"/>
    <x v="8"/>
    <m/>
    <m/>
    <m/>
    <m/>
    <m/>
    <m/>
    <m/>
    <m/>
    <m/>
    <m/>
    <m/>
    <m/>
    <n v="2006.69"/>
    <m/>
    <m/>
    <m/>
    <m/>
    <m/>
    <m/>
    <x v="0"/>
    <x v="0"/>
    <m/>
  </r>
  <r>
    <s v=""/>
    <s v=" E08_46250"/>
    <s v="Perform Cavity #4 BARE Qualification (394 MHz Crab Production)"/>
    <s v="6.08.04.05.01.03"/>
    <x v="0"/>
    <d v="2028-05-18T00:00:00"/>
    <d v="2028-06-22T00:00:00"/>
    <s v="pkessler"/>
    <s v="Matalevich"/>
    <n v="1003.35"/>
    <m/>
    <s v="C"/>
    <s v="Labor"/>
    <s v="TEC"/>
    <m/>
    <s v="JLAB"/>
    <s v="Const"/>
    <s v="RF"/>
    <x v="8"/>
    <m/>
    <m/>
    <m/>
    <m/>
    <m/>
    <m/>
    <m/>
    <m/>
    <m/>
    <m/>
    <m/>
    <m/>
    <n v="1003.35"/>
    <m/>
    <m/>
    <m/>
    <m/>
    <m/>
    <m/>
    <x v="0"/>
    <x v="0"/>
    <m/>
  </r>
  <r>
    <s v=""/>
    <s v=" E08_46370"/>
    <s v="Perform Cavity #5 Dressed Qualification (394 MHz Crab Production)"/>
    <s v="6.08.04.05.01.03"/>
    <x v="0"/>
    <d v="2028-09-05T00:00:00"/>
    <d v="2028-10-10T00:00:00"/>
    <s v="pkessler"/>
    <s v="Matalevich"/>
    <n v="2021.14"/>
    <m/>
    <s v="C"/>
    <s v="Labor"/>
    <s v="TEC"/>
    <m/>
    <s v="JLAB"/>
    <s v="Const"/>
    <s v="RF"/>
    <x v="8"/>
    <m/>
    <m/>
    <m/>
    <m/>
    <m/>
    <m/>
    <m/>
    <m/>
    <m/>
    <m/>
    <m/>
    <m/>
    <n v="1536.07"/>
    <n v="485.07"/>
    <m/>
    <m/>
    <m/>
    <m/>
    <m/>
    <x v="0"/>
    <x v="0"/>
    <m/>
  </r>
  <r>
    <s v=""/>
    <s v=" E08_46330"/>
    <s v="Perform Cavity #5 BARE Qualification (394 MHz Crab Production)"/>
    <s v="6.08.04.05.01.03"/>
    <x v="0"/>
    <d v="2028-06-23T00:00:00"/>
    <d v="2028-07-28T00:00:00"/>
    <s v="pkessler"/>
    <s v="Matalevich"/>
    <n v="1003.35"/>
    <m/>
    <s v="C"/>
    <s v="Labor"/>
    <s v="TEC"/>
    <m/>
    <s v="JLAB"/>
    <s v="Const"/>
    <s v="RF"/>
    <x v="8"/>
    <m/>
    <m/>
    <m/>
    <m/>
    <m/>
    <m/>
    <m/>
    <m/>
    <m/>
    <m/>
    <m/>
    <m/>
    <n v="1003.35"/>
    <m/>
    <m/>
    <m/>
    <m/>
    <m/>
    <m/>
    <x v="0"/>
    <x v="0"/>
    <m/>
  </r>
  <r>
    <s v=""/>
    <s v=" E08_46450"/>
    <s v="Perform Cavity #6 Dressed Qualification (394 MHz Crab Production)"/>
    <s v="6.08.04.05.01.03"/>
    <x v="0"/>
    <d v="2028-09-26T00:00:00"/>
    <d v="2028-10-31T00:00:00"/>
    <s v="pkessler"/>
    <s v="Matalevich"/>
    <n v="2057.2600000000002"/>
    <m/>
    <s v="C"/>
    <s v="Labor"/>
    <s v="TEC"/>
    <m/>
    <s v="JLAB"/>
    <s v="Const"/>
    <s v="RF"/>
    <x v="8"/>
    <m/>
    <m/>
    <m/>
    <m/>
    <m/>
    <m/>
    <m/>
    <m/>
    <m/>
    <m/>
    <m/>
    <m/>
    <n v="329.16"/>
    <n v="1728.1"/>
    <m/>
    <m/>
    <m/>
    <m/>
    <m/>
    <x v="0"/>
    <x v="0"/>
    <m/>
  </r>
  <r>
    <s v=""/>
    <s v=" E08_46410"/>
    <s v="Perform Cavity #6 BARE Qualification (394 MHz Crab Production)"/>
    <s v="6.08.04.05.01.03"/>
    <x v="0"/>
    <d v="2028-07-31T00:00:00"/>
    <d v="2028-09-01T00:00:00"/>
    <s v="pkessler"/>
    <s v="Matalevich"/>
    <n v="1003.35"/>
    <m/>
    <s v="C"/>
    <s v="Labor"/>
    <s v="TEC"/>
    <m/>
    <s v="JLAB"/>
    <s v="Const"/>
    <s v="RF"/>
    <x v="8"/>
    <m/>
    <m/>
    <m/>
    <m/>
    <m/>
    <m/>
    <m/>
    <m/>
    <m/>
    <m/>
    <m/>
    <m/>
    <n v="1003.35"/>
    <m/>
    <m/>
    <m/>
    <m/>
    <m/>
    <m/>
    <x v="0"/>
    <x v="0"/>
    <m/>
  </r>
  <r>
    <s v=""/>
    <s v=" E08_49650"/>
    <s v="Perform CM-05 Acceptance Testing (394 MHz Crab Production)"/>
    <s v="6.08.04.05.03.05"/>
    <x v="0"/>
    <d v="2029-10-11T00:00:00"/>
    <d v="2029-11-07T00:00:00"/>
    <s v="pkessler"/>
    <s v="Matalevich"/>
    <n v="3619.13"/>
    <m/>
    <s v="C"/>
    <s v="Labor"/>
    <s v="TEC"/>
    <m/>
    <s v="JLAB"/>
    <s v="Const"/>
    <s v="RF"/>
    <x v="8"/>
    <m/>
    <m/>
    <m/>
    <m/>
    <m/>
    <m/>
    <m/>
    <m/>
    <m/>
    <m/>
    <m/>
    <m/>
    <m/>
    <m/>
    <n v="3619.13"/>
    <m/>
    <m/>
    <m/>
    <m/>
    <x v="0"/>
    <x v="0"/>
    <m/>
  </r>
  <r>
    <s v=""/>
    <s v=" E08_49680"/>
    <s v="Perform CM-06 Acceptance Testing (394 MHz Crab Production)"/>
    <s v="6.08.04.05.03.05"/>
    <x v="0"/>
    <d v="2029-11-16T00:00:00"/>
    <d v="2029-12-17T00:00:00"/>
    <s v="pkessler"/>
    <s v="Matalevich"/>
    <n v="3619.13"/>
    <m/>
    <s v="C"/>
    <s v="Labor"/>
    <s v="TEC"/>
    <m/>
    <s v="JLAB"/>
    <s v="Const"/>
    <s v="RF"/>
    <x v="8"/>
    <m/>
    <m/>
    <m/>
    <m/>
    <m/>
    <m/>
    <m/>
    <m/>
    <m/>
    <m/>
    <m/>
    <m/>
    <m/>
    <m/>
    <n v="3619.13"/>
    <m/>
    <m/>
    <m/>
    <m/>
    <x v="0"/>
    <x v="0"/>
    <m/>
  </r>
  <r>
    <s v=""/>
    <s v=" E08_49520"/>
    <s v="Perform CM-01 Acceptance Testing (394 MHz Crab Production)"/>
    <s v="6.08.04.05.03.05"/>
    <x v="0"/>
    <d v="2029-01-25T00:00:00"/>
    <d v="2029-03-08T00:00:00"/>
    <s v="pkessler"/>
    <s v="Matalevich"/>
    <n v="3927.1"/>
    <m/>
    <s v="C"/>
    <s v="Labor"/>
    <s v="TEC"/>
    <m/>
    <s v="JLAB"/>
    <s v="Const"/>
    <s v="RF"/>
    <x v="8"/>
    <m/>
    <m/>
    <m/>
    <m/>
    <m/>
    <m/>
    <m/>
    <m/>
    <m/>
    <m/>
    <m/>
    <m/>
    <m/>
    <n v="3927.1"/>
    <m/>
    <m/>
    <m/>
    <m/>
    <m/>
    <x v="0"/>
    <x v="0"/>
    <m/>
  </r>
  <r>
    <s v=""/>
    <s v=" E08_49550"/>
    <s v="Perform CM-02 Acceptance Testing (394 MHz Crab Production)"/>
    <s v="6.08.04.05.03.05"/>
    <x v="0"/>
    <d v="2029-03-09T00:00:00"/>
    <d v="2029-04-12T00:00:00"/>
    <s v="pkessler"/>
    <s v="Matalevich"/>
    <n v="3927.1"/>
    <m/>
    <s v="C"/>
    <s v="Labor"/>
    <s v="TEC"/>
    <m/>
    <s v="JLAB"/>
    <s v="Const"/>
    <s v="RF"/>
    <x v="8"/>
    <m/>
    <m/>
    <m/>
    <m/>
    <m/>
    <m/>
    <m/>
    <m/>
    <m/>
    <m/>
    <m/>
    <m/>
    <m/>
    <n v="3927.1"/>
    <m/>
    <m/>
    <m/>
    <m/>
    <m/>
    <x v="0"/>
    <x v="0"/>
    <m/>
  </r>
  <r>
    <s v=""/>
    <s v=" E08_49580"/>
    <s v="Perform CM-03 Acceptance Testing (394 MHz Crab Production)"/>
    <s v="6.08.04.05.03.05"/>
    <x v="0"/>
    <d v="2029-06-25T00:00:00"/>
    <d v="2029-07-23T00:00:00"/>
    <s v="pkessler"/>
    <s v="Matalevich"/>
    <n v="3927.1"/>
    <m/>
    <s v="C"/>
    <s v="Labor"/>
    <s v="TEC"/>
    <m/>
    <s v="JLAB"/>
    <s v="Const"/>
    <s v="RF"/>
    <x v="8"/>
    <m/>
    <m/>
    <m/>
    <m/>
    <m/>
    <m/>
    <m/>
    <m/>
    <m/>
    <m/>
    <m/>
    <m/>
    <m/>
    <n v="3927.1"/>
    <m/>
    <m/>
    <m/>
    <m/>
    <m/>
    <x v="0"/>
    <x v="0"/>
    <m/>
  </r>
  <r>
    <s v=""/>
    <s v=" E08_49610"/>
    <s v="Perform CM-04 Acceptance Testing (394 MHz Crab Production)"/>
    <s v="6.08.04.05.03.05"/>
    <x v="0"/>
    <d v="2029-07-31T00:00:00"/>
    <d v="2029-08-27T00:00:00"/>
    <s v="pkessler"/>
    <s v="Matalevich"/>
    <n v="3927.1"/>
    <m/>
    <s v="C"/>
    <s v="Labor"/>
    <s v="TEC"/>
    <m/>
    <s v="JLAB"/>
    <s v="Const"/>
    <s v="RF"/>
    <x v="8"/>
    <m/>
    <m/>
    <m/>
    <m/>
    <m/>
    <m/>
    <m/>
    <m/>
    <m/>
    <m/>
    <m/>
    <m/>
    <m/>
    <n v="3927.1"/>
    <m/>
    <m/>
    <m/>
    <m/>
    <m/>
    <x v="0"/>
    <x v="0"/>
    <m/>
  </r>
  <r>
    <s v=""/>
    <s v=" E08_24910"/>
    <s v="Perform Dressed Cavity Qualification of CM-01 cavity (591 1-Cell Production)"/>
    <s v="6.08.04.01.01.03"/>
    <x v="0"/>
    <d v="2026-09-11T00:00:00"/>
    <d v="2026-10-16T00:00:00"/>
    <s v="pkessler"/>
    <s v="Matalevich"/>
    <n v="1916.47"/>
    <m/>
    <s v="C"/>
    <s v="Labor"/>
    <s v="TEC"/>
    <m/>
    <s v="JLAB"/>
    <s v="Const"/>
    <s v="RF"/>
    <x v="8"/>
    <m/>
    <m/>
    <m/>
    <m/>
    <m/>
    <m/>
    <m/>
    <m/>
    <m/>
    <m/>
    <n v="1073.22"/>
    <n v="843.25"/>
    <m/>
    <m/>
    <m/>
    <m/>
    <m/>
    <m/>
    <m/>
    <x v="0"/>
    <x v="0"/>
    <m/>
  </r>
  <r>
    <s v=""/>
    <s v=" E08_24990"/>
    <s v="Perform Dressed Cavity Qualification of CM-02 cavity (591 1-Cell Production)"/>
    <s v="6.08.04.01.01.03"/>
    <x v="0"/>
    <d v="2026-10-19T00:00:00"/>
    <d v="2026-11-23T00:00:00"/>
    <s v="pkessler"/>
    <s v="Matalevich"/>
    <n v="1948.25"/>
    <m/>
    <s v="C"/>
    <s v="Labor"/>
    <s v="TEC"/>
    <m/>
    <s v="JLAB"/>
    <s v="Const"/>
    <s v="RF"/>
    <x v="8"/>
    <m/>
    <m/>
    <m/>
    <m/>
    <m/>
    <m/>
    <m/>
    <m/>
    <m/>
    <m/>
    <m/>
    <n v="1948.25"/>
    <m/>
    <m/>
    <m/>
    <m/>
    <m/>
    <m/>
    <m/>
    <x v="0"/>
    <x v="0"/>
    <m/>
  </r>
  <r>
    <s v=""/>
    <s v=" E08_25070"/>
    <s v="Perform Dressed Cavity Qualification of CM-03 cavity (591 1-Cell Production)"/>
    <s v="6.08.04.01.01.03"/>
    <x v="0"/>
    <d v="2026-11-24T00:00:00"/>
    <d v="2026-12-31T00:00:00"/>
    <s v="pkessler"/>
    <s v="Matalevich"/>
    <n v="1948.25"/>
    <m/>
    <s v="C"/>
    <s v="Labor"/>
    <s v="TEC"/>
    <m/>
    <s v="JLAB"/>
    <s v="Const"/>
    <s v="RF"/>
    <x v="8"/>
    <m/>
    <m/>
    <m/>
    <m/>
    <m/>
    <m/>
    <m/>
    <m/>
    <m/>
    <m/>
    <m/>
    <n v="1948.25"/>
    <m/>
    <m/>
    <m/>
    <m/>
    <m/>
    <m/>
    <m/>
    <x v="0"/>
    <x v="0"/>
    <m/>
  </r>
  <r>
    <s v=""/>
    <s v=" E08_25150"/>
    <s v="Perform Dressed Cavity Qualification of CM-04 cavity (591 1-Cell Production)"/>
    <s v="6.08.04.01.01.03"/>
    <x v="0"/>
    <d v="2027-01-04T00:00:00"/>
    <d v="2027-02-08T00:00:00"/>
    <s v="pkessler"/>
    <s v="Matalevich"/>
    <n v="1948.25"/>
    <m/>
    <s v="C"/>
    <s v="Labor"/>
    <s v="TEC"/>
    <m/>
    <s v="JLAB"/>
    <s v="Const"/>
    <s v="RF"/>
    <x v="8"/>
    <m/>
    <m/>
    <m/>
    <m/>
    <m/>
    <m/>
    <m/>
    <m/>
    <m/>
    <m/>
    <m/>
    <n v="1948.25"/>
    <m/>
    <m/>
    <m/>
    <m/>
    <m/>
    <m/>
    <m/>
    <x v="0"/>
    <x v="0"/>
    <m/>
  </r>
  <r>
    <s v=""/>
    <s v=" E08_25230"/>
    <s v="Perform Dressed Cavity Qualification of CM-05 cavity (591 1-Cell Production)"/>
    <s v="6.08.04.01.01.03"/>
    <x v="0"/>
    <d v="2027-02-09T00:00:00"/>
    <d v="2027-03-16T00:00:00"/>
    <s v="pkessler"/>
    <s v="Matalevich"/>
    <n v="1948.25"/>
    <m/>
    <s v="C"/>
    <s v="Labor"/>
    <s v="TEC"/>
    <m/>
    <s v="JLAB"/>
    <s v="Const"/>
    <s v="RF"/>
    <x v="8"/>
    <m/>
    <m/>
    <m/>
    <m/>
    <m/>
    <m/>
    <m/>
    <m/>
    <m/>
    <m/>
    <m/>
    <n v="1948.25"/>
    <m/>
    <m/>
    <m/>
    <m/>
    <m/>
    <m/>
    <m/>
    <x v="0"/>
    <x v="0"/>
    <m/>
  </r>
  <r>
    <s v=""/>
    <s v=" E08_25310"/>
    <s v="Perform Dressed Cavity Qualification of CM-06 cavity (591 1-Cell Production)"/>
    <s v="6.08.04.01.01.03"/>
    <x v="0"/>
    <d v="2027-03-17T00:00:00"/>
    <d v="2027-04-20T00:00:00"/>
    <s v="pkessler"/>
    <s v="Matalevich"/>
    <n v="1948.25"/>
    <m/>
    <s v="C"/>
    <s v="Labor"/>
    <s v="TEC"/>
    <m/>
    <s v="JLAB"/>
    <s v="Const"/>
    <s v="RF"/>
    <x v="8"/>
    <m/>
    <m/>
    <m/>
    <m/>
    <m/>
    <m/>
    <m/>
    <m/>
    <m/>
    <m/>
    <m/>
    <n v="1948.25"/>
    <m/>
    <m/>
    <m/>
    <m/>
    <m/>
    <m/>
    <m/>
    <x v="0"/>
    <x v="0"/>
    <m/>
  </r>
  <r>
    <s v=""/>
    <s v=" E08_25390"/>
    <s v="Perform Dressed Cavity Qualification of CM-07 cavity (591 1-Cell Production)"/>
    <s v="6.08.04.01.01.03"/>
    <x v="0"/>
    <d v="2027-04-21T00:00:00"/>
    <d v="2027-05-25T00:00:00"/>
    <s v="pkessler"/>
    <s v="Matalevich"/>
    <n v="1948.25"/>
    <m/>
    <s v="C"/>
    <s v="Labor"/>
    <s v="TEC"/>
    <m/>
    <s v="JLAB"/>
    <s v="Const"/>
    <s v="RF"/>
    <x v="8"/>
    <m/>
    <m/>
    <m/>
    <m/>
    <m/>
    <m/>
    <m/>
    <m/>
    <m/>
    <m/>
    <m/>
    <n v="1948.25"/>
    <m/>
    <m/>
    <m/>
    <m/>
    <m/>
    <m/>
    <m/>
    <x v="0"/>
    <x v="0"/>
    <m/>
  </r>
  <r>
    <s v=""/>
    <s v=" E08_25470"/>
    <s v="Perform Dressed Cavity Qualification of CM-08 cavity (591 1-Cell Production)"/>
    <s v="6.08.04.01.01.03"/>
    <x v="0"/>
    <d v="2027-05-26T00:00:00"/>
    <d v="2027-06-30T00:00:00"/>
    <s v="pkessler"/>
    <s v="Matalevich"/>
    <n v="1948.25"/>
    <m/>
    <s v="C"/>
    <s v="Labor"/>
    <s v="TEC"/>
    <m/>
    <s v="JLAB"/>
    <s v="Const"/>
    <s v="RF"/>
    <x v="8"/>
    <m/>
    <m/>
    <m/>
    <m/>
    <m/>
    <m/>
    <m/>
    <m/>
    <m/>
    <m/>
    <m/>
    <n v="1948.25"/>
    <m/>
    <m/>
    <m/>
    <m/>
    <m/>
    <m/>
    <m/>
    <x v="0"/>
    <x v="0"/>
    <m/>
  </r>
  <r>
    <s v=""/>
    <s v=" E08_25550"/>
    <s v="Perform Dressed Cavity Qualification of CM-09 cavity (591 1-Cell Production)"/>
    <s v="6.08.04.01.01.03"/>
    <x v="0"/>
    <d v="2027-07-01T00:00:00"/>
    <d v="2027-08-05T00:00:00"/>
    <s v="pkessler"/>
    <s v="Matalevich"/>
    <n v="1948.25"/>
    <m/>
    <s v="C"/>
    <s v="Labor"/>
    <s v="TEC"/>
    <m/>
    <s v="JLAB"/>
    <s v="Const"/>
    <s v="RF"/>
    <x v="8"/>
    <m/>
    <m/>
    <m/>
    <m/>
    <m/>
    <m/>
    <m/>
    <m/>
    <m/>
    <m/>
    <m/>
    <n v="1948.25"/>
    <m/>
    <m/>
    <m/>
    <m/>
    <m/>
    <m/>
    <m/>
    <x v="0"/>
    <x v="0"/>
    <m/>
  </r>
  <r>
    <s v=""/>
    <s v=" E08_25630"/>
    <s v="Perform Dressed Cavity Qualification of CM-10 cavity (591 1-Cell Production)"/>
    <s v="6.08.04.01.01.03"/>
    <x v="0"/>
    <d v="2027-08-06T00:00:00"/>
    <d v="2027-09-10T00:00:00"/>
    <s v="pkessler"/>
    <s v="Matalevich"/>
    <n v="1948.25"/>
    <m/>
    <s v="C"/>
    <s v="Labor"/>
    <s v="TEC"/>
    <m/>
    <s v="JLAB"/>
    <s v="Const"/>
    <s v="RF"/>
    <x v="8"/>
    <m/>
    <m/>
    <m/>
    <m/>
    <m/>
    <m/>
    <m/>
    <m/>
    <m/>
    <m/>
    <m/>
    <n v="1948.25"/>
    <m/>
    <m/>
    <m/>
    <m/>
    <m/>
    <m/>
    <m/>
    <x v="0"/>
    <x v="0"/>
    <m/>
  </r>
  <r>
    <s v=""/>
    <s v=" E08_25710"/>
    <s v="Perform Dressed Cavity Qualification of CM-11 cavity (591 1-Cell Production)"/>
    <s v="6.08.04.01.01.03"/>
    <x v="0"/>
    <d v="2027-09-13T00:00:00"/>
    <d v="2027-10-18T00:00:00"/>
    <s v="pkessler"/>
    <s v="Matalevich"/>
    <n v="1973.96"/>
    <m/>
    <s v="C"/>
    <s v="Labor"/>
    <s v="TEC"/>
    <m/>
    <s v="JLAB"/>
    <s v="Const"/>
    <s v="RF"/>
    <x v="8"/>
    <m/>
    <m/>
    <m/>
    <m/>
    <m/>
    <m/>
    <m/>
    <m/>
    <m/>
    <m/>
    <m/>
    <n v="1105.42"/>
    <n v="868.54"/>
    <m/>
    <m/>
    <m/>
    <m/>
    <m/>
    <m/>
    <x v="0"/>
    <x v="0"/>
    <m/>
  </r>
  <r>
    <s v=""/>
    <s v=" E08_25790"/>
    <s v="Perform Dressed Cavity Qualification of CM-12 cavity (591 1-Cell Production)"/>
    <s v="6.08.04.01.01.03"/>
    <x v="0"/>
    <d v="2027-10-19T00:00:00"/>
    <d v="2027-11-23T00:00:00"/>
    <s v="pkessler"/>
    <s v="Matalevich"/>
    <n v="2006.69"/>
    <m/>
    <s v="C"/>
    <s v="Labor"/>
    <s v="TEC"/>
    <m/>
    <s v="JLAB"/>
    <s v="Const"/>
    <s v="RF"/>
    <x v="8"/>
    <m/>
    <m/>
    <m/>
    <m/>
    <m/>
    <m/>
    <m/>
    <m/>
    <m/>
    <m/>
    <m/>
    <m/>
    <n v="2006.69"/>
    <m/>
    <m/>
    <m/>
    <m/>
    <m/>
    <m/>
    <x v="0"/>
    <x v="0"/>
    <m/>
  </r>
  <r>
    <s v=""/>
    <s v=" E08_25870"/>
    <s v="Perform Dressed Cavity Qualification of CM-13 cavity (591 1-Cell Production)"/>
    <s v="6.08.04.01.01.03"/>
    <x v="0"/>
    <d v="2027-11-24T00:00:00"/>
    <d v="2028-01-03T00:00:00"/>
    <s v="pkessler"/>
    <s v="Matalevich"/>
    <n v="2006.69"/>
    <m/>
    <s v="C"/>
    <s v="Labor"/>
    <s v="TEC"/>
    <m/>
    <s v="JLAB"/>
    <s v="Const"/>
    <s v="RF"/>
    <x v="8"/>
    <m/>
    <m/>
    <m/>
    <m/>
    <m/>
    <m/>
    <m/>
    <m/>
    <m/>
    <m/>
    <m/>
    <m/>
    <n v="2006.69"/>
    <m/>
    <m/>
    <m/>
    <m/>
    <m/>
    <m/>
    <x v="0"/>
    <x v="0"/>
    <m/>
  </r>
  <r>
    <s v=""/>
    <s v=" E08_25950"/>
    <s v="Perform Dressed Cavity Qualification of CM-14 cavity (591 1-Cell Production)"/>
    <s v="6.08.04.01.01.03"/>
    <x v="0"/>
    <d v="2028-01-04T00:00:00"/>
    <d v="2028-02-08T00:00:00"/>
    <s v="pkessler"/>
    <s v="Matalevich"/>
    <n v="2006.69"/>
    <m/>
    <s v="C"/>
    <s v="Labor"/>
    <s v="TEC"/>
    <m/>
    <s v="JLAB"/>
    <s v="Const"/>
    <s v="RF"/>
    <x v="8"/>
    <m/>
    <m/>
    <m/>
    <m/>
    <m/>
    <m/>
    <m/>
    <m/>
    <m/>
    <m/>
    <m/>
    <m/>
    <n v="2006.69"/>
    <m/>
    <m/>
    <m/>
    <m/>
    <m/>
    <m/>
    <x v="0"/>
    <x v="0"/>
    <m/>
  </r>
  <r>
    <s v=""/>
    <s v=" E08_26030"/>
    <s v="Perform Dressed Cavity Qualification of CM-15 cavity (591 1-Cell Production)"/>
    <s v="6.08.04.01.01.03"/>
    <x v="0"/>
    <d v="2028-02-09T00:00:00"/>
    <d v="2028-03-15T00:00:00"/>
    <s v="pkessler"/>
    <s v="Matalevich"/>
    <n v="2006.69"/>
    <m/>
    <s v="C"/>
    <s v="Labor"/>
    <s v="TEC"/>
    <m/>
    <s v="JLAB"/>
    <s v="Const"/>
    <s v="RF"/>
    <x v="8"/>
    <m/>
    <m/>
    <m/>
    <m/>
    <m/>
    <m/>
    <m/>
    <m/>
    <m/>
    <m/>
    <m/>
    <m/>
    <n v="2006.69"/>
    <m/>
    <m/>
    <m/>
    <m/>
    <m/>
    <m/>
    <x v="0"/>
    <x v="0"/>
    <m/>
  </r>
  <r>
    <s v=""/>
    <s v=" E08_26110"/>
    <s v="Perform Dressed Cavity Qualification of CM-16 cavity (591 1-Cell Production)"/>
    <s v="6.08.04.01.01.03"/>
    <x v="0"/>
    <d v="2028-03-16T00:00:00"/>
    <d v="2028-04-19T00:00:00"/>
    <s v="pkessler"/>
    <s v="Matalevich"/>
    <n v="2006.69"/>
    <m/>
    <s v="C"/>
    <s v="Labor"/>
    <s v="TEC"/>
    <m/>
    <s v="JLAB"/>
    <s v="Const"/>
    <s v="RF"/>
    <x v="8"/>
    <m/>
    <m/>
    <m/>
    <m/>
    <m/>
    <m/>
    <m/>
    <m/>
    <m/>
    <m/>
    <m/>
    <m/>
    <n v="2006.69"/>
    <m/>
    <m/>
    <m/>
    <m/>
    <m/>
    <m/>
    <x v="0"/>
    <x v="0"/>
    <m/>
  </r>
  <r>
    <s v=""/>
    <s v=" E08_25350"/>
    <s v="Perform Bare Cavity Qualification of CM-07 cavity (591 1-Cell Production)"/>
    <s v="6.08.04.01.01.03"/>
    <x v="0"/>
    <d v="2027-02-24T00:00:00"/>
    <d v="2027-03-30T00:00:00"/>
    <s v="pkessler"/>
    <s v="Matalevich"/>
    <n v="974.12"/>
    <m/>
    <s v="C"/>
    <s v="Labor"/>
    <s v="TEC"/>
    <m/>
    <s v="JLAB"/>
    <s v="Const"/>
    <s v="RF"/>
    <x v="8"/>
    <m/>
    <m/>
    <m/>
    <m/>
    <m/>
    <m/>
    <m/>
    <m/>
    <m/>
    <m/>
    <m/>
    <n v="974.12"/>
    <m/>
    <m/>
    <m/>
    <m/>
    <m/>
    <m/>
    <m/>
    <x v="0"/>
    <x v="0"/>
    <m/>
  </r>
  <r>
    <s v=""/>
    <s v=" E08_25430"/>
    <s v="Perform Bare Cavity Qualification of CM-08 cavity (591 1-Cell Production)"/>
    <s v="6.08.04.01.01.03"/>
    <x v="0"/>
    <d v="2027-03-31T00:00:00"/>
    <d v="2027-05-04T00:00:00"/>
    <s v="pkessler"/>
    <s v="Matalevich"/>
    <n v="974.12"/>
    <m/>
    <s v="C"/>
    <s v="Labor"/>
    <s v="TEC"/>
    <m/>
    <s v="JLAB"/>
    <s v="Const"/>
    <s v="RF"/>
    <x v="8"/>
    <m/>
    <m/>
    <m/>
    <m/>
    <m/>
    <m/>
    <m/>
    <m/>
    <m/>
    <m/>
    <m/>
    <n v="974.12"/>
    <m/>
    <m/>
    <m/>
    <m/>
    <m/>
    <m/>
    <m/>
    <x v="0"/>
    <x v="0"/>
    <m/>
  </r>
  <r>
    <s v=""/>
    <s v=" E08_25510"/>
    <s v="Perform Bare Cavity Qualification of CM-09 cavity (591 1-Cell Production)"/>
    <s v="6.08.04.01.01.03"/>
    <x v="0"/>
    <d v="2027-05-05T00:00:00"/>
    <d v="2027-06-09T00:00:00"/>
    <s v="pkessler"/>
    <s v="Matalevich"/>
    <n v="974.12"/>
    <m/>
    <s v="C"/>
    <s v="Labor"/>
    <s v="TEC"/>
    <m/>
    <s v="JLAB"/>
    <s v="Const"/>
    <s v="RF"/>
    <x v="8"/>
    <m/>
    <m/>
    <m/>
    <m/>
    <m/>
    <m/>
    <m/>
    <m/>
    <m/>
    <m/>
    <m/>
    <n v="974.12"/>
    <m/>
    <m/>
    <m/>
    <m/>
    <m/>
    <m/>
    <m/>
    <x v="0"/>
    <x v="0"/>
    <m/>
  </r>
  <r>
    <s v=""/>
    <s v=" E08_25590"/>
    <s v="Perform Bare Cavity Qualification of CM-10 cavity (591 1-Cell Production)"/>
    <s v="6.08.04.01.01.03"/>
    <x v="0"/>
    <d v="2027-06-10T00:00:00"/>
    <d v="2027-07-15T00:00:00"/>
    <s v="pkessler"/>
    <s v="Matalevich"/>
    <n v="974.12"/>
    <m/>
    <s v="C"/>
    <s v="Labor"/>
    <s v="TEC"/>
    <m/>
    <s v="JLAB"/>
    <s v="Const"/>
    <s v="RF"/>
    <x v="8"/>
    <m/>
    <m/>
    <m/>
    <m/>
    <m/>
    <m/>
    <m/>
    <m/>
    <m/>
    <m/>
    <m/>
    <n v="974.12"/>
    <m/>
    <m/>
    <m/>
    <m/>
    <m/>
    <m/>
    <m/>
    <x v="0"/>
    <x v="0"/>
    <m/>
  </r>
  <r>
    <s v=""/>
    <s v=" E08_25670"/>
    <s v="Perform Bare Cavity Qualification of CM-11 cavity (591 1-Cell Production)"/>
    <s v="6.08.04.01.01.03"/>
    <x v="0"/>
    <d v="2027-07-16T00:00:00"/>
    <d v="2027-08-19T00:00:00"/>
    <s v="pkessler"/>
    <s v="Matalevich"/>
    <n v="974.12"/>
    <m/>
    <s v="C"/>
    <s v="Labor"/>
    <s v="TEC"/>
    <m/>
    <s v="JLAB"/>
    <s v="Const"/>
    <s v="RF"/>
    <x v="8"/>
    <m/>
    <m/>
    <m/>
    <m/>
    <m/>
    <m/>
    <m/>
    <m/>
    <m/>
    <m/>
    <m/>
    <n v="974.12"/>
    <m/>
    <m/>
    <m/>
    <m/>
    <m/>
    <m/>
    <m/>
    <x v="0"/>
    <x v="0"/>
    <m/>
  </r>
  <r>
    <s v=""/>
    <s v=" E08_25750"/>
    <s v="Perform Bare Cavity Qualification of CM-12 cavity (591 1-Cell Production)"/>
    <s v="6.08.04.01.01.03"/>
    <x v="0"/>
    <d v="2027-08-20T00:00:00"/>
    <d v="2027-09-24T00:00:00"/>
    <s v="pkessler"/>
    <s v="Matalevich"/>
    <n v="974.12"/>
    <m/>
    <s v="C"/>
    <s v="Labor"/>
    <s v="TEC"/>
    <m/>
    <s v="JLAB"/>
    <s v="Const"/>
    <s v="RF"/>
    <x v="8"/>
    <m/>
    <m/>
    <m/>
    <m/>
    <m/>
    <m/>
    <m/>
    <m/>
    <m/>
    <m/>
    <m/>
    <n v="974.12"/>
    <m/>
    <m/>
    <m/>
    <m/>
    <m/>
    <m/>
    <m/>
    <x v="0"/>
    <x v="0"/>
    <m/>
  </r>
  <r>
    <s v=""/>
    <s v=" E08_25830"/>
    <s v="Perform Bare Cavity Qualification of CM-13 cavity (591 1-Cell Production)"/>
    <s v="6.08.04.01.01.03"/>
    <x v="0"/>
    <d v="2027-09-27T00:00:00"/>
    <d v="2027-11-01T00:00:00"/>
    <s v="pkessler"/>
    <s v="Matalevich"/>
    <n v="998.67"/>
    <m/>
    <s v="C"/>
    <s v="Labor"/>
    <s v="TEC"/>
    <m/>
    <s v="JLAB"/>
    <s v="Const"/>
    <s v="RF"/>
    <x v="8"/>
    <m/>
    <m/>
    <m/>
    <m/>
    <m/>
    <m/>
    <m/>
    <m/>
    <m/>
    <m/>
    <m/>
    <n v="159.79"/>
    <n v="838.88"/>
    <m/>
    <m/>
    <m/>
    <m/>
    <m/>
    <m/>
    <x v="0"/>
    <x v="0"/>
    <m/>
  </r>
  <r>
    <s v=""/>
    <s v=" E08_25910"/>
    <s v="Perform Bare Cavity Qualification of CM-14 cavity (591 1-Cell Production)"/>
    <s v="6.08.04.01.01.03"/>
    <x v="0"/>
    <d v="2027-11-02T00:00:00"/>
    <d v="2027-12-09T00:00:00"/>
    <s v="pkessler"/>
    <s v="Matalevich"/>
    <n v="1003.35"/>
    <m/>
    <s v="C"/>
    <s v="Labor"/>
    <s v="TEC"/>
    <m/>
    <s v="JLAB"/>
    <s v="Const"/>
    <s v="RF"/>
    <x v="8"/>
    <m/>
    <m/>
    <m/>
    <m/>
    <m/>
    <m/>
    <m/>
    <m/>
    <m/>
    <m/>
    <m/>
    <m/>
    <n v="1003.35"/>
    <m/>
    <m/>
    <m/>
    <m/>
    <m/>
    <m/>
    <x v="0"/>
    <x v="0"/>
    <m/>
  </r>
  <r>
    <s v=""/>
    <s v=" E08_25990"/>
    <s v="Perform Bare Cavity Qualification of CM-15 cavity (591 1-Cell Production)"/>
    <s v="6.08.04.01.01.03"/>
    <x v="0"/>
    <d v="2027-12-10T00:00:00"/>
    <d v="2028-01-18T00:00:00"/>
    <s v="pkessler"/>
    <s v="Matalevich"/>
    <n v="1003.35"/>
    <m/>
    <s v="C"/>
    <s v="Labor"/>
    <s v="TEC"/>
    <m/>
    <s v="JLAB"/>
    <s v="Const"/>
    <s v="RF"/>
    <x v="8"/>
    <m/>
    <m/>
    <m/>
    <m/>
    <m/>
    <m/>
    <m/>
    <m/>
    <m/>
    <m/>
    <m/>
    <m/>
    <n v="1003.35"/>
    <m/>
    <m/>
    <m/>
    <m/>
    <m/>
    <m/>
    <x v="0"/>
    <x v="0"/>
    <m/>
  </r>
  <r>
    <s v=""/>
    <s v=" E08_26070"/>
    <s v="Perform Bare Cavity Qualification of CM-16 cavity (591 1-Cell Production)"/>
    <s v="6.08.04.01.01.03"/>
    <x v="0"/>
    <d v="2028-01-19T00:00:00"/>
    <d v="2028-02-23T00:00:00"/>
    <s v="pkessler"/>
    <s v="Matalevich"/>
    <n v="1003.35"/>
    <m/>
    <s v="C"/>
    <s v="Labor"/>
    <s v="TEC"/>
    <m/>
    <s v="JLAB"/>
    <s v="Const"/>
    <s v="RF"/>
    <x v="8"/>
    <m/>
    <m/>
    <m/>
    <m/>
    <m/>
    <m/>
    <m/>
    <m/>
    <m/>
    <m/>
    <m/>
    <m/>
    <n v="1003.35"/>
    <m/>
    <m/>
    <m/>
    <m/>
    <m/>
    <m/>
    <x v="0"/>
    <x v="0"/>
    <m/>
  </r>
  <r>
    <s v=""/>
    <s v=" E08_24870"/>
    <s v="Perform Bare Cavity Qualification of CM-01 cavity (591 1-Cell Production)"/>
    <s v="6.08.04.01.01.03"/>
    <x v="0"/>
    <d v="2026-07-16T00:00:00"/>
    <d v="2026-08-19T00:00:00"/>
    <s v="pkessler"/>
    <s v="Matalevich"/>
    <n v="945.75"/>
    <m/>
    <s v="C"/>
    <s v="Labor"/>
    <s v="TEC"/>
    <m/>
    <s v="JLAB"/>
    <s v="Const"/>
    <s v="RF"/>
    <x v="8"/>
    <m/>
    <m/>
    <m/>
    <m/>
    <m/>
    <m/>
    <m/>
    <m/>
    <m/>
    <m/>
    <n v="945.75"/>
    <m/>
    <m/>
    <m/>
    <m/>
    <m/>
    <m/>
    <m/>
    <m/>
    <x v="0"/>
    <x v="0"/>
    <m/>
  </r>
  <r>
    <s v=""/>
    <s v=" E08_24950"/>
    <s v="Perform Bare Cavity Qualification of CM-02 cavity (591 1-Cell Production)"/>
    <s v="6.08.04.01.01.03"/>
    <x v="0"/>
    <d v="2026-08-20T00:00:00"/>
    <d v="2026-09-24T00:00:00"/>
    <s v="pkessler"/>
    <s v="Matalevich"/>
    <n v="945.75"/>
    <m/>
    <s v="C"/>
    <s v="Labor"/>
    <s v="TEC"/>
    <m/>
    <s v="JLAB"/>
    <s v="Const"/>
    <s v="RF"/>
    <x v="8"/>
    <m/>
    <m/>
    <m/>
    <m/>
    <m/>
    <m/>
    <m/>
    <m/>
    <m/>
    <m/>
    <n v="945.75"/>
    <m/>
    <m/>
    <m/>
    <m/>
    <m/>
    <m/>
    <m/>
    <m/>
    <x v="0"/>
    <x v="0"/>
    <m/>
  </r>
  <r>
    <s v=""/>
    <s v=" E08_25030"/>
    <s v="Perform Bare Cavity Qualification of CM-03 cavity (591 1-Cell Production)"/>
    <s v="6.08.04.01.01.03"/>
    <x v="0"/>
    <d v="2026-09-25T00:00:00"/>
    <d v="2026-10-30T00:00:00"/>
    <s v="pkessler"/>
    <s v="Matalevich"/>
    <n v="969.58"/>
    <m/>
    <s v="C"/>
    <s v="Labor"/>
    <s v="TEC"/>
    <m/>
    <s v="JLAB"/>
    <s v="Const"/>
    <s v="RF"/>
    <x v="8"/>
    <m/>
    <m/>
    <m/>
    <m/>
    <m/>
    <m/>
    <m/>
    <m/>
    <m/>
    <m/>
    <n v="155.13"/>
    <n v="814.45"/>
    <m/>
    <m/>
    <m/>
    <m/>
    <m/>
    <m/>
    <m/>
    <x v="0"/>
    <x v="0"/>
    <m/>
  </r>
  <r>
    <s v=""/>
    <s v=" E08_25110"/>
    <s v="Perform Bare Cavity Qualification of CM-04 cavity (591 1-Cell Production)"/>
    <s v="6.08.04.01.01.03"/>
    <x v="0"/>
    <d v="2026-11-02T00:00:00"/>
    <d v="2026-12-09T00:00:00"/>
    <s v="pkessler"/>
    <s v="Matalevich"/>
    <n v="974.12"/>
    <m/>
    <s v="C"/>
    <s v="Labor"/>
    <s v="TEC"/>
    <m/>
    <s v="JLAB"/>
    <s v="Const"/>
    <s v="RF"/>
    <x v="8"/>
    <m/>
    <m/>
    <m/>
    <m/>
    <m/>
    <m/>
    <m/>
    <m/>
    <m/>
    <m/>
    <m/>
    <n v="974.12"/>
    <m/>
    <m/>
    <m/>
    <m/>
    <m/>
    <m/>
    <m/>
    <x v="0"/>
    <x v="0"/>
    <m/>
  </r>
  <r>
    <s v=""/>
    <s v=" E08_25190"/>
    <s v="Perform Bare Cavity Qualification of CM-05 cavity (591 1-Cell Production)"/>
    <s v="6.08.04.01.01.03"/>
    <x v="0"/>
    <d v="2026-12-10T00:00:00"/>
    <d v="2027-01-15T00:00:00"/>
    <s v="pkessler"/>
    <s v="Matalevich"/>
    <n v="974.12"/>
    <m/>
    <s v="C"/>
    <s v="Labor"/>
    <s v="TEC"/>
    <m/>
    <s v="JLAB"/>
    <s v="Const"/>
    <s v="RF"/>
    <x v="8"/>
    <m/>
    <m/>
    <m/>
    <m/>
    <m/>
    <m/>
    <m/>
    <m/>
    <m/>
    <m/>
    <m/>
    <n v="974.12"/>
    <m/>
    <m/>
    <m/>
    <m/>
    <m/>
    <m/>
    <m/>
    <x v="0"/>
    <x v="0"/>
    <m/>
  </r>
  <r>
    <s v=""/>
    <s v=" E08_25270"/>
    <s v="Perform Bare Cavity Qualification of CM-06 cavity (591 1-Cell Production)"/>
    <s v="6.08.04.01.01.03"/>
    <x v="0"/>
    <d v="2027-01-19T00:00:00"/>
    <d v="2027-02-23T00:00:00"/>
    <s v="pkessler"/>
    <s v="Matalevich"/>
    <n v="974.12"/>
    <m/>
    <s v="C"/>
    <s v="Labor"/>
    <s v="TEC"/>
    <m/>
    <s v="JLAB"/>
    <s v="Const"/>
    <s v="RF"/>
    <x v="8"/>
    <m/>
    <m/>
    <m/>
    <m/>
    <m/>
    <m/>
    <m/>
    <m/>
    <m/>
    <m/>
    <m/>
    <n v="974.12"/>
    <m/>
    <m/>
    <m/>
    <m/>
    <m/>
    <m/>
    <m/>
    <x v="0"/>
    <x v="0"/>
    <m/>
  </r>
  <r>
    <s v=""/>
    <s v=" E08_29630"/>
    <s v="Perform Acceptance Testing (591 1-Cell CM-01)"/>
    <s v="6.08.04.01.03.05"/>
    <x v="0"/>
    <d v="2027-07-08T00:00:00"/>
    <d v="2027-08-11T00:00:00"/>
    <s v="pkessler"/>
    <s v="Matalevich"/>
    <n v="3701.67"/>
    <m/>
    <s v="C"/>
    <s v="Labor"/>
    <s v="TEC"/>
    <m/>
    <s v="JLAB"/>
    <s v="Const"/>
    <s v="RF"/>
    <x v="8"/>
    <m/>
    <m/>
    <m/>
    <m/>
    <m/>
    <m/>
    <m/>
    <m/>
    <m/>
    <m/>
    <m/>
    <n v="3701.67"/>
    <m/>
    <m/>
    <m/>
    <m/>
    <m/>
    <m/>
    <m/>
    <x v="0"/>
    <x v="0"/>
    <m/>
  </r>
  <r>
    <s v=""/>
    <s v=" E08_29660"/>
    <s v="Perform Acceptance Testing (591 1-Cell CM-02)"/>
    <s v="6.08.04.01.03.05"/>
    <x v="0"/>
    <d v="2027-08-12T00:00:00"/>
    <d v="2027-09-09T00:00:00"/>
    <s v="pkessler"/>
    <s v="Matalevich"/>
    <n v="3701.67"/>
    <m/>
    <s v="C"/>
    <s v="Labor"/>
    <s v="TEC"/>
    <m/>
    <s v="JLAB"/>
    <s v="Const"/>
    <s v="RF"/>
    <x v="8"/>
    <m/>
    <m/>
    <m/>
    <m/>
    <m/>
    <m/>
    <m/>
    <m/>
    <m/>
    <m/>
    <m/>
    <n v="3701.67"/>
    <m/>
    <m/>
    <m/>
    <m/>
    <m/>
    <m/>
    <m/>
    <x v="0"/>
    <x v="0"/>
    <m/>
  </r>
  <r>
    <s v=""/>
    <s v=" E08_29690"/>
    <s v="Perform Acceptance Testing (591 1-Cell CM-03)"/>
    <s v="6.08.04.01.03.05"/>
    <x v="0"/>
    <d v="2027-11-16T00:00:00"/>
    <d v="2027-12-15T00:00:00"/>
    <s v="pkessler"/>
    <s v="Matalevich"/>
    <n v="3812.72"/>
    <m/>
    <s v="C"/>
    <s v="Labor"/>
    <s v="TEC"/>
    <m/>
    <s v="JLAB"/>
    <s v="Const"/>
    <s v="RF"/>
    <x v="8"/>
    <m/>
    <m/>
    <m/>
    <m/>
    <m/>
    <m/>
    <m/>
    <m/>
    <m/>
    <m/>
    <m/>
    <m/>
    <n v="3812.72"/>
    <m/>
    <m/>
    <m/>
    <m/>
    <m/>
    <m/>
    <x v="0"/>
    <x v="0"/>
    <m/>
  </r>
  <r>
    <s v=""/>
    <s v=" E08_29720"/>
    <s v="Perform Acceptance Testing (591 1-Cell CM-04)"/>
    <s v="6.08.04.01.03.05"/>
    <x v="0"/>
    <d v="2028-04-11T00:00:00"/>
    <d v="2028-05-15T00:00:00"/>
    <s v="pkessler"/>
    <s v="Matalevich"/>
    <n v="3812.72"/>
    <m/>
    <s v="C"/>
    <s v="Labor"/>
    <s v="TEC"/>
    <m/>
    <s v="JLAB"/>
    <s v="Const"/>
    <s v="RF"/>
    <x v="8"/>
    <m/>
    <m/>
    <m/>
    <m/>
    <m/>
    <m/>
    <m/>
    <m/>
    <m/>
    <m/>
    <m/>
    <m/>
    <n v="3812.72"/>
    <m/>
    <m/>
    <m/>
    <m/>
    <m/>
    <m/>
    <x v="0"/>
    <x v="0"/>
    <m/>
  </r>
  <r>
    <s v=""/>
    <s v=" E08_29750"/>
    <s v="Perform Acceptance Testing (591 1-Cell CM-05)"/>
    <s v="6.08.04.01.03.05"/>
    <x v="0"/>
    <d v="2028-06-14T00:00:00"/>
    <d v="2028-07-12T00:00:00"/>
    <s v="pkessler"/>
    <s v="Matalevich"/>
    <n v="3411.38"/>
    <m/>
    <s v="C"/>
    <s v="Labor"/>
    <s v="TEC"/>
    <m/>
    <s v="JLAB"/>
    <s v="Const"/>
    <s v="RF"/>
    <x v="8"/>
    <m/>
    <m/>
    <m/>
    <m/>
    <m/>
    <m/>
    <m/>
    <m/>
    <m/>
    <m/>
    <m/>
    <m/>
    <n v="3411.38"/>
    <m/>
    <m/>
    <m/>
    <m/>
    <m/>
    <m/>
    <x v="0"/>
    <x v="0"/>
    <m/>
  </r>
  <r>
    <s v=""/>
    <s v=" E08_29790"/>
    <s v="Perform Acceptance Testing (591 1-Cell CM-06)"/>
    <s v="6.08.04.01.03.05"/>
    <x v="0"/>
    <d v="2028-12-08T00:00:00"/>
    <d v="2029-01-08T00:00:00"/>
    <s v="pkessler"/>
    <s v="Matalevich"/>
    <n v="3513.72"/>
    <m/>
    <s v="C"/>
    <s v="Labor"/>
    <s v="TEC"/>
    <m/>
    <s v="JLAB"/>
    <s v="Const"/>
    <s v="RF"/>
    <x v="8"/>
    <m/>
    <m/>
    <m/>
    <m/>
    <m/>
    <m/>
    <m/>
    <m/>
    <m/>
    <m/>
    <m/>
    <m/>
    <m/>
    <n v="3513.72"/>
    <m/>
    <m/>
    <m/>
    <m/>
    <m/>
    <x v="0"/>
    <x v="0"/>
    <m/>
  </r>
  <r>
    <s v=""/>
    <s v=" E08_29820"/>
    <s v="Perform Acceptance Testing (591 1-Cell CM-07)"/>
    <s v="6.08.04.01.03.05"/>
    <x v="0"/>
    <d v="2029-02-16T00:00:00"/>
    <d v="2029-03-16T00:00:00"/>
    <s v="pkessler"/>
    <s v="Matalevich"/>
    <n v="3410.38"/>
    <m/>
    <s v="C"/>
    <s v="Labor"/>
    <s v="TEC"/>
    <m/>
    <s v="JLAB"/>
    <s v="Const"/>
    <s v="RF"/>
    <x v="8"/>
    <m/>
    <m/>
    <m/>
    <m/>
    <m/>
    <m/>
    <m/>
    <m/>
    <m/>
    <m/>
    <m/>
    <m/>
    <m/>
    <n v="3410.38"/>
    <m/>
    <m/>
    <m/>
    <m/>
    <m/>
    <x v="0"/>
    <x v="0"/>
    <m/>
  </r>
  <r>
    <s v=""/>
    <s v=" E08_29850"/>
    <s v="Perform Acceptance Testing (591 1-Cell CM-08)"/>
    <s v="6.08.04.01.03.05"/>
    <x v="0"/>
    <d v="2029-04-16T00:00:00"/>
    <d v="2029-05-11T00:00:00"/>
    <s v="pkessler"/>
    <s v="Matalevich"/>
    <n v="3410.38"/>
    <m/>
    <s v="C"/>
    <s v="Labor"/>
    <s v="TEC"/>
    <m/>
    <s v="JLAB"/>
    <s v="Const"/>
    <s v="RF"/>
    <x v="8"/>
    <m/>
    <m/>
    <m/>
    <m/>
    <m/>
    <m/>
    <m/>
    <m/>
    <m/>
    <m/>
    <m/>
    <m/>
    <m/>
    <n v="3410.38"/>
    <m/>
    <m/>
    <m/>
    <m/>
    <m/>
    <x v="0"/>
    <x v="0"/>
    <m/>
  </r>
  <r>
    <s v=""/>
    <s v=" E08_29880"/>
    <s v="Perform Acceptance Testing (591 1-Cell CM-09)"/>
    <s v="6.08.04.01.03.05"/>
    <x v="0"/>
    <d v="2029-06-12T00:00:00"/>
    <d v="2029-07-10T00:00:00"/>
    <s v="pkessler"/>
    <s v="Matalevich"/>
    <n v="3307.03"/>
    <m/>
    <s v="C"/>
    <s v="Labor"/>
    <s v="TEC"/>
    <m/>
    <s v="JLAB"/>
    <s v="Const"/>
    <s v="RF"/>
    <x v="8"/>
    <m/>
    <m/>
    <m/>
    <m/>
    <m/>
    <m/>
    <m/>
    <m/>
    <m/>
    <m/>
    <m/>
    <m/>
    <m/>
    <n v="3307.03"/>
    <m/>
    <m/>
    <m/>
    <m/>
    <m/>
    <x v="0"/>
    <x v="0"/>
    <m/>
  </r>
  <r>
    <s v=""/>
    <s v=" E08_29910"/>
    <s v="Perform Acceptance Testing (591 1-Cell CM-10)"/>
    <s v="6.08.04.01.03.05"/>
    <x v="0"/>
    <d v="2029-08-08T00:00:00"/>
    <d v="2029-09-05T00:00:00"/>
    <s v="pkessler"/>
    <s v="Matalevich"/>
    <n v="3203.69"/>
    <m/>
    <s v="C"/>
    <s v="Labor"/>
    <s v="TEC"/>
    <m/>
    <s v="JLAB"/>
    <s v="Const"/>
    <s v="RF"/>
    <x v="8"/>
    <m/>
    <m/>
    <m/>
    <m/>
    <m/>
    <m/>
    <m/>
    <m/>
    <m/>
    <m/>
    <m/>
    <m/>
    <m/>
    <n v="3203.69"/>
    <m/>
    <m/>
    <m/>
    <m/>
    <m/>
    <x v="0"/>
    <x v="0"/>
    <m/>
  </r>
  <r>
    <s v=""/>
    <s v=" E08_29950"/>
    <s v="Perform Acceptance Testing (591 1-Cell CM-11)"/>
    <s v="6.08.04.01.03.05"/>
    <x v="0"/>
    <d v="2029-10-04T00:00:00"/>
    <d v="2029-11-01T00:00:00"/>
    <s v="pkessler"/>
    <s v="Matalevich"/>
    <n v="3299.8"/>
    <m/>
    <s v="C"/>
    <s v="Labor"/>
    <s v="TEC"/>
    <m/>
    <s v="JLAB"/>
    <s v="Const"/>
    <s v="RF"/>
    <x v="8"/>
    <m/>
    <m/>
    <m/>
    <m/>
    <m/>
    <m/>
    <m/>
    <m/>
    <m/>
    <m/>
    <m/>
    <m/>
    <m/>
    <m/>
    <n v="3299.8"/>
    <m/>
    <m/>
    <m/>
    <m/>
    <x v="0"/>
    <x v="0"/>
    <m/>
  </r>
  <r>
    <s v=""/>
    <s v=" E08_29980"/>
    <s v="Perform Acceptance Testing (591 1-Cell CM-12)"/>
    <s v="6.08.04.01.03.05"/>
    <x v="0"/>
    <d v="2029-12-05T00:00:00"/>
    <d v="1930-01-03T00:00:00"/>
    <s v="pkessler"/>
    <s v="Matalevich"/>
    <n v="3299.8"/>
    <m/>
    <s v="C"/>
    <s v="Labor"/>
    <s v="TEC"/>
    <m/>
    <s v="JLAB"/>
    <s v="Const"/>
    <s v="RF"/>
    <x v="8"/>
    <m/>
    <m/>
    <m/>
    <m/>
    <m/>
    <m/>
    <m/>
    <m/>
    <m/>
    <m/>
    <m/>
    <m/>
    <m/>
    <m/>
    <n v="3299.8"/>
    <m/>
    <m/>
    <m/>
    <m/>
    <x v="0"/>
    <x v="0"/>
    <m/>
  </r>
  <r>
    <s v=""/>
    <s v=" E08_30010"/>
    <s v="Perform Acceptance Testing (591 1-Cell CM-13)"/>
    <s v="6.08.04.01.03.05"/>
    <x v="0"/>
    <d v="1930-02-04T00:00:00"/>
    <d v="1930-03-04T00:00:00"/>
    <s v="pkessler"/>
    <s v="Matalevich"/>
    <n v="3193.35"/>
    <m/>
    <s v="C"/>
    <s v="Labor"/>
    <s v="TEC"/>
    <m/>
    <s v="JLAB"/>
    <s v="Const"/>
    <s v="RF"/>
    <x v="8"/>
    <m/>
    <m/>
    <m/>
    <m/>
    <m/>
    <m/>
    <m/>
    <m/>
    <m/>
    <m/>
    <m/>
    <m/>
    <m/>
    <m/>
    <n v="3193.35"/>
    <m/>
    <m/>
    <m/>
    <m/>
    <x v="0"/>
    <x v="0"/>
    <m/>
  </r>
  <r>
    <s v=""/>
    <s v=" E08_30040"/>
    <s v="Perform Acceptance Testing (591 1-Cell CM-14)"/>
    <s v="6.08.04.01.03.05"/>
    <x v="0"/>
    <d v="1930-04-02T00:00:00"/>
    <d v="1930-04-29T00:00:00"/>
    <s v="pkessler"/>
    <s v="Matalevich"/>
    <n v="3193.35"/>
    <m/>
    <s v="C"/>
    <s v="Labor"/>
    <s v="TEC"/>
    <m/>
    <s v="JLAB"/>
    <s v="Const"/>
    <s v="RF"/>
    <x v="8"/>
    <m/>
    <m/>
    <m/>
    <m/>
    <m/>
    <m/>
    <m/>
    <m/>
    <m/>
    <m/>
    <m/>
    <m/>
    <m/>
    <m/>
    <n v="3193.35"/>
    <m/>
    <m/>
    <m/>
    <m/>
    <x v="0"/>
    <x v="0"/>
    <m/>
  </r>
  <r>
    <s v=""/>
    <s v=" E08_30070"/>
    <s v="Perform Acceptance Testing (591 1-Cell CM-15)"/>
    <s v="6.08.04.01.03.05"/>
    <x v="0"/>
    <d v="1930-05-29T00:00:00"/>
    <d v="1930-06-25T00:00:00"/>
    <s v="pkessler"/>
    <s v="Matalevich"/>
    <n v="3193.35"/>
    <m/>
    <s v="C"/>
    <s v="Labor"/>
    <s v="TEC"/>
    <m/>
    <s v="JLAB"/>
    <s v="Const"/>
    <s v="RF"/>
    <x v="8"/>
    <m/>
    <m/>
    <m/>
    <m/>
    <m/>
    <m/>
    <m/>
    <m/>
    <m/>
    <m/>
    <m/>
    <m/>
    <m/>
    <m/>
    <n v="3193.35"/>
    <m/>
    <m/>
    <m/>
    <m/>
    <x v="0"/>
    <x v="0"/>
    <m/>
  </r>
  <r>
    <s v=""/>
    <s v=" E08_30110"/>
    <s v="Perform Acceptance Testing (591 1-Cell CM-16)"/>
    <s v="6.08.04.01.03.05"/>
    <x v="0"/>
    <d v="1930-07-25T00:00:00"/>
    <d v="1930-08-21T00:00:00"/>
    <s v="pkessler"/>
    <s v="Matalevich"/>
    <n v="3086.91"/>
    <m/>
    <s v="C"/>
    <s v="Labor"/>
    <s v="TEC"/>
    <m/>
    <s v="JLAB"/>
    <s v="Const"/>
    <s v="RF"/>
    <x v="8"/>
    <m/>
    <m/>
    <m/>
    <m/>
    <m/>
    <m/>
    <m/>
    <m/>
    <m/>
    <m/>
    <m/>
    <m/>
    <m/>
    <m/>
    <n v="3086.91"/>
    <m/>
    <m/>
    <m/>
    <m/>
    <x v="0"/>
    <x v="0"/>
    <m/>
  </r>
  <r>
    <s v=""/>
    <s v=" E08_31750"/>
    <s v="Perform Dressed Cavity Qualification of CM-01 cavity (591 5-Cell Production)"/>
    <s v="6.08.04.02.01.03"/>
    <x v="0"/>
    <d v="2027-07-21T00:00:00"/>
    <d v="2027-08-24T00:00:00"/>
    <s v="pkessler"/>
    <s v="Matalevich"/>
    <n v="1948.25"/>
    <m/>
    <s v="C"/>
    <s v="Labor"/>
    <s v="TEC"/>
    <m/>
    <s v="JLAB"/>
    <s v="Const"/>
    <s v="RF"/>
    <x v="8"/>
    <m/>
    <m/>
    <m/>
    <m/>
    <m/>
    <m/>
    <m/>
    <m/>
    <m/>
    <m/>
    <m/>
    <n v="1948.25"/>
    <m/>
    <m/>
    <m/>
    <m/>
    <m/>
    <m/>
    <m/>
    <x v="0"/>
    <x v="0"/>
    <m/>
  </r>
  <r>
    <s v=""/>
    <s v=" E08_31830"/>
    <s v="Perform Dressed Cavity Qualification of CM-02 cavity (591 5-Cell Production)"/>
    <s v="6.08.04.02.01.03"/>
    <x v="0"/>
    <d v="2027-08-25T00:00:00"/>
    <d v="2027-09-29T00:00:00"/>
    <s v="pkessler"/>
    <s v="Matalevich"/>
    <n v="1948.25"/>
    <m/>
    <s v="C"/>
    <s v="Labor"/>
    <s v="TEC"/>
    <m/>
    <s v="JLAB"/>
    <s v="Const"/>
    <s v="RF"/>
    <x v="8"/>
    <m/>
    <m/>
    <m/>
    <m/>
    <m/>
    <m/>
    <m/>
    <m/>
    <m/>
    <m/>
    <m/>
    <n v="1948.25"/>
    <m/>
    <m/>
    <m/>
    <m/>
    <m/>
    <m/>
    <m/>
    <x v="0"/>
    <x v="0"/>
    <m/>
  </r>
  <r>
    <s v=""/>
    <s v=" E08_31910"/>
    <s v="Perform Dressed Cavity Qualification of CM-03 cavity (591 5-Cell Production)"/>
    <s v="6.08.04.02.01.03"/>
    <x v="0"/>
    <d v="2027-09-30T00:00:00"/>
    <d v="2027-11-04T00:00:00"/>
    <s v="pkessler"/>
    <s v="Matalevich"/>
    <n v="2004.36"/>
    <m/>
    <s v="C"/>
    <s v="Labor"/>
    <s v="TEC"/>
    <m/>
    <s v="JLAB"/>
    <s v="Const"/>
    <s v="RF"/>
    <x v="8"/>
    <m/>
    <m/>
    <m/>
    <m/>
    <m/>
    <m/>
    <m/>
    <m/>
    <m/>
    <m/>
    <m/>
    <n v="80.17"/>
    <n v="1924.18"/>
    <m/>
    <m/>
    <m/>
    <m/>
    <m/>
    <m/>
    <x v="0"/>
    <x v="0"/>
    <m/>
  </r>
  <r>
    <s v=""/>
    <s v=" E08_31990"/>
    <s v="Perform Dressed Cavity Qualification of CM-04 cavity (591 5-Cell Production)"/>
    <s v="6.08.04.02.01.03"/>
    <x v="0"/>
    <d v="2027-11-05T00:00:00"/>
    <d v="2027-12-14T00:00:00"/>
    <s v="pkessler"/>
    <s v="Matalevich"/>
    <n v="2006.69"/>
    <m/>
    <s v="C"/>
    <s v="Labor"/>
    <s v="TEC"/>
    <m/>
    <s v="JLAB"/>
    <s v="Const"/>
    <s v="RF"/>
    <x v="8"/>
    <m/>
    <m/>
    <m/>
    <m/>
    <m/>
    <m/>
    <m/>
    <m/>
    <m/>
    <m/>
    <m/>
    <m/>
    <n v="2006.69"/>
    <m/>
    <m/>
    <m/>
    <m/>
    <m/>
    <m/>
    <x v="0"/>
    <x v="0"/>
    <m/>
  </r>
  <r>
    <s v=""/>
    <s v=" E08_32070"/>
    <s v="Perform Dressed Cavity Qualification of CM-05 cavity (591 5-Cell Production)"/>
    <s v="6.08.04.02.01.03"/>
    <x v="0"/>
    <d v="2027-12-15T00:00:00"/>
    <d v="2028-01-21T00:00:00"/>
    <s v="pkessler"/>
    <s v="Matalevich"/>
    <n v="2006.69"/>
    <m/>
    <s v="C"/>
    <s v="Labor"/>
    <s v="TEC"/>
    <m/>
    <s v="JLAB"/>
    <s v="Const"/>
    <s v="RF"/>
    <x v="8"/>
    <m/>
    <m/>
    <m/>
    <m/>
    <m/>
    <m/>
    <m/>
    <m/>
    <m/>
    <m/>
    <m/>
    <m/>
    <n v="2006.69"/>
    <m/>
    <m/>
    <m/>
    <m/>
    <m/>
    <m/>
    <x v="0"/>
    <x v="0"/>
    <m/>
  </r>
  <r>
    <s v=""/>
    <s v=" E08_32150"/>
    <s v="Perform Dressed Cavity Qualification of CM-06 cavity (591 5-Cell Production)"/>
    <s v="6.08.04.02.01.03"/>
    <x v="0"/>
    <d v="2028-01-24T00:00:00"/>
    <d v="2028-02-28T00:00:00"/>
    <s v="pkessler"/>
    <s v="Matalevich"/>
    <n v="2006.69"/>
    <m/>
    <s v="C"/>
    <s v="Labor"/>
    <s v="TEC"/>
    <m/>
    <s v="JLAB"/>
    <s v="Const"/>
    <s v="RF"/>
    <x v="8"/>
    <m/>
    <m/>
    <m/>
    <m/>
    <m/>
    <m/>
    <m/>
    <m/>
    <m/>
    <m/>
    <m/>
    <m/>
    <n v="2006.69"/>
    <m/>
    <m/>
    <m/>
    <m/>
    <m/>
    <m/>
    <x v="0"/>
    <x v="0"/>
    <m/>
  </r>
  <r>
    <s v=""/>
    <s v=" E08_32230"/>
    <s v="Perform Dressed Cavity Qualification of CM-07 cavity (591 5-Cell Production)"/>
    <s v="6.08.04.02.01.03"/>
    <x v="0"/>
    <d v="2028-02-29T00:00:00"/>
    <d v="2028-04-03T00:00:00"/>
    <s v="pkessler"/>
    <s v="Matalevich"/>
    <n v="2006.69"/>
    <m/>
    <s v="C"/>
    <s v="Labor"/>
    <s v="TEC"/>
    <m/>
    <s v="JLAB"/>
    <s v="Const"/>
    <s v="RF"/>
    <x v="8"/>
    <m/>
    <m/>
    <m/>
    <m/>
    <m/>
    <m/>
    <m/>
    <m/>
    <m/>
    <m/>
    <m/>
    <m/>
    <n v="2006.69"/>
    <m/>
    <m/>
    <m/>
    <m/>
    <m/>
    <m/>
    <x v="0"/>
    <x v="0"/>
    <m/>
  </r>
  <r>
    <s v=""/>
    <s v=" E08_32320"/>
    <s v="Perform Dressed Cavity Qualification of CM-08 cavity (591 5-Cell Production)"/>
    <s v="6.08.04.02.01.03"/>
    <x v="0"/>
    <d v="2028-04-04T00:00:00"/>
    <d v="2028-05-08T00:00:00"/>
    <s v="pkessler"/>
    <s v="Matalevich"/>
    <n v="2006.69"/>
    <m/>
    <s v="C"/>
    <s v="Labor"/>
    <s v="TEC"/>
    <m/>
    <s v="JLAB"/>
    <s v="Const"/>
    <s v="RF"/>
    <x v="8"/>
    <m/>
    <m/>
    <m/>
    <m/>
    <m/>
    <m/>
    <m/>
    <m/>
    <m/>
    <m/>
    <m/>
    <m/>
    <n v="2006.69"/>
    <m/>
    <m/>
    <m/>
    <m/>
    <m/>
    <m/>
    <x v="0"/>
    <x v="0"/>
    <m/>
  </r>
  <r>
    <s v=""/>
    <s v=" E08_32400"/>
    <s v="Perform Dressed Cavity Qualification of CM-09 cavity (591 5-Cell Production)"/>
    <s v="6.08.04.02.01.03"/>
    <x v="0"/>
    <d v="2028-05-09T00:00:00"/>
    <d v="2028-06-13T00:00:00"/>
    <s v="pkessler"/>
    <s v="Matalevich"/>
    <n v="2006.69"/>
    <m/>
    <s v="C"/>
    <s v="Labor"/>
    <s v="TEC"/>
    <m/>
    <s v="JLAB"/>
    <s v="Const"/>
    <s v="RF"/>
    <x v="8"/>
    <m/>
    <m/>
    <m/>
    <m/>
    <m/>
    <m/>
    <m/>
    <m/>
    <m/>
    <m/>
    <m/>
    <m/>
    <n v="2006.69"/>
    <m/>
    <m/>
    <m/>
    <m/>
    <m/>
    <m/>
    <x v="0"/>
    <x v="0"/>
    <m/>
  </r>
  <r>
    <s v=""/>
    <s v=" E08_32480"/>
    <s v="Perform Dressed Cavity Qualification of CM-10 cavity (591 5-Cell Production)"/>
    <s v="6.08.04.02.01.03"/>
    <x v="0"/>
    <d v="2028-06-14T00:00:00"/>
    <d v="2028-07-19T00:00:00"/>
    <s v="pkessler"/>
    <s v="Matalevich"/>
    <n v="2006.69"/>
    <m/>
    <s v="C"/>
    <s v="Labor"/>
    <s v="TEC"/>
    <m/>
    <s v="JLAB"/>
    <s v="Const"/>
    <s v="RF"/>
    <x v="8"/>
    <m/>
    <m/>
    <m/>
    <m/>
    <m/>
    <m/>
    <m/>
    <m/>
    <m/>
    <m/>
    <m/>
    <m/>
    <n v="2006.69"/>
    <m/>
    <m/>
    <m/>
    <m/>
    <m/>
    <m/>
    <x v="0"/>
    <x v="0"/>
    <m/>
  </r>
  <r>
    <s v=""/>
    <s v=" E08_32560"/>
    <s v="Perform Dressed Cavity Qualification of CM-11 cavity (591 5-Cell Production)"/>
    <s v="6.08.04.02.01.03"/>
    <x v="0"/>
    <d v="2028-07-20T00:00:00"/>
    <d v="2028-08-23T00:00:00"/>
    <s v="pkessler"/>
    <s v="Matalevich"/>
    <n v="2006.69"/>
    <m/>
    <s v="C"/>
    <s v="Labor"/>
    <s v="TEC"/>
    <m/>
    <s v="JLAB"/>
    <s v="Const"/>
    <s v="RF"/>
    <x v="8"/>
    <m/>
    <m/>
    <m/>
    <m/>
    <m/>
    <m/>
    <m/>
    <m/>
    <m/>
    <m/>
    <m/>
    <m/>
    <n v="2006.69"/>
    <m/>
    <m/>
    <m/>
    <m/>
    <m/>
    <m/>
    <x v="0"/>
    <x v="0"/>
    <m/>
  </r>
  <r>
    <s v=""/>
    <s v=" E08_32640"/>
    <s v="Perform Dressed Cavity Qualification of CM-12 cavity (591 5-Cell Production)"/>
    <s v="6.08.04.02.01.03"/>
    <x v="0"/>
    <d v="2028-08-24T00:00:00"/>
    <d v="2028-09-28T00:00:00"/>
    <s v="pkessler"/>
    <s v="Matalevich"/>
    <n v="2006.69"/>
    <m/>
    <s v="C"/>
    <s v="Labor"/>
    <s v="TEC"/>
    <m/>
    <s v="JLAB"/>
    <s v="Const"/>
    <s v="RF"/>
    <x v="8"/>
    <m/>
    <m/>
    <m/>
    <m/>
    <m/>
    <m/>
    <m/>
    <m/>
    <m/>
    <m/>
    <m/>
    <m/>
    <n v="2006.69"/>
    <m/>
    <m/>
    <m/>
    <m/>
    <m/>
    <m/>
    <x v="0"/>
    <x v="0"/>
    <m/>
  </r>
  <r>
    <s v=""/>
    <s v=" E08_32720"/>
    <s v="Perform Dressed Cavity Qualification of CM-13 cavity (591 5-Cell Production)"/>
    <s v="6.08.04.02.01.03"/>
    <x v="0"/>
    <d v="2028-09-29T00:00:00"/>
    <d v="2028-11-03T00:00:00"/>
    <s v="pkessler"/>
    <s v="Matalevich"/>
    <n v="2064.4899999999998"/>
    <m/>
    <s v="C"/>
    <s v="Labor"/>
    <s v="TEC"/>
    <m/>
    <s v="JLAB"/>
    <s v="Const"/>
    <s v="RF"/>
    <x v="8"/>
    <m/>
    <m/>
    <m/>
    <m/>
    <m/>
    <m/>
    <m/>
    <m/>
    <m/>
    <m/>
    <m/>
    <m/>
    <n v="82.58"/>
    <n v="1981.91"/>
    <m/>
    <m/>
    <m/>
    <m/>
    <m/>
    <x v="0"/>
    <x v="0"/>
    <m/>
  </r>
  <r>
    <s v=""/>
    <s v=" E08_32800"/>
    <s v="Perform Dressed Cavity Qualification of CM-14 cavity (591 5-Cell Production)"/>
    <s v="6.08.04.02.01.03"/>
    <x v="0"/>
    <d v="2028-11-06T00:00:00"/>
    <d v="2028-12-13T00:00:00"/>
    <s v="pkessler"/>
    <s v="Matalevich"/>
    <n v="2066.89"/>
    <m/>
    <s v="C"/>
    <s v="Labor"/>
    <s v="TEC"/>
    <m/>
    <s v="JLAB"/>
    <s v="Const"/>
    <s v="RF"/>
    <x v="8"/>
    <m/>
    <m/>
    <m/>
    <m/>
    <m/>
    <m/>
    <m/>
    <m/>
    <m/>
    <m/>
    <m/>
    <m/>
    <m/>
    <n v="2066.89"/>
    <m/>
    <m/>
    <m/>
    <m/>
    <m/>
    <x v="0"/>
    <x v="0"/>
    <m/>
  </r>
  <r>
    <s v=""/>
    <s v=" E08_31710"/>
    <s v="Perform Bare Cavity Qualification of CM-01 cavity (591 5-Cell Production)"/>
    <s v="6.08.04.02.01.03"/>
    <x v="0"/>
    <d v="2027-05-10T00:00:00"/>
    <d v="2027-06-14T00:00:00"/>
    <s v="pkessler"/>
    <s v="Matalevich"/>
    <n v="974.12"/>
    <m/>
    <s v="C"/>
    <s v="Labor"/>
    <s v="TEC"/>
    <m/>
    <s v="JLAB"/>
    <s v="Const"/>
    <s v="RF"/>
    <x v="8"/>
    <m/>
    <m/>
    <m/>
    <m/>
    <m/>
    <m/>
    <m/>
    <m/>
    <m/>
    <m/>
    <m/>
    <n v="974.12"/>
    <m/>
    <m/>
    <m/>
    <m/>
    <m/>
    <m/>
    <m/>
    <x v="0"/>
    <x v="0"/>
    <m/>
  </r>
  <r>
    <s v=""/>
    <s v=" E08_31790"/>
    <s v="Perform Bare Cavity Qualification of CM-02 cavity (591 5-Cell Production)"/>
    <s v="6.08.04.02.01.03"/>
    <x v="0"/>
    <d v="2027-06-15T00:00:00"/>
    <d v="2027-07-20T00:00:00"/>
    <s v="pkessler"/>
    <s v="Matalevich"/>
    <n v="974.12"/>
    <m/>
    <s v="C"/>
    <s v="Labor"/>
    <s v="TEC"/>
    <m/>
    <s v="JLAB"/>
    <s v="Const"/>
    <s v="RF"/>
    <x v="8"/>
    <m/>
    <m/>
    <m/>
    <m/>
    <m/>
    <m/>
    <m/>
    <m/>
    <m/>
    <m/>
    <m/>
    <n v="974.12"/>
    <m/>
    <m/>
    <m/>
    <m/>
    <m/>
    <m/>
    <m/>
    <x v="0"/>
    <x v="0"/>
    <m/>
  </r>
  <r>
    <s v=""/>
    <s v=" E08_31870"/>
    <s v="Perform Bare Cavity Qualification of CM-03 cavity (591 5-Cell Production)"/>
    <s v="6.08.04.02.01.03"/>
    <x v="0"/>
    <d v="2027-07-21T00:00:00"/>
    <d v="2027-08-24T00:00:00"/>
    <s v="pkessler"/>
    <s v="Matalevich"/>
    <n v="974.12"/>
    <m/>
    <s v="C"/>
    <s v="Labor"/>
    <s v="TEC"/>
    <m/>
    <s v="JLAB"/>
    <s v="Const"/>
    <s v="RF"/>
    <x v="8"/>
    <m/>
    <m/>
    <m/>
    <m/>
    <m/>
    <m/>
    <m/>
    <m/>
    <m/>
    <m/>
    <m/>
    <n v="974.12"/>
    <m/>
    <m/>
    <m/>
    <m/>
    <m/>
    <m/>
    <m/>
    <x v="0"/>
    <x v="0"/>
    <m/>
  </r>
  <r>
    <s v=""/>
    <s v=" E08_31950"/>
    <s v="Perform Bare Cavity Qualification of CM-04 cavity (591 5-Cell Production)"/>
    <s v="6.08.04.02.01.03"/>
    <x v="0"/>
    <d v="2027-08-25T00:00:00"/>
    <d v="2027-09-29T00:00:00"/>
    <s v="pkessler"/>
    <s v="Matalevich"/>
    <n v="974.12"/>
    <m/>
    <s v="C"/>
    <s v="Labor"/>
    <s v="TEC"/>
    <m/>
    <s v="JLAB"/>
    <s v="Const"/>
    <s v="RF"/>
    <x v="8"/>
    <m/>
    <m/>
    <m/>
    <m/>
    <m/>
    <m/>
    <m/>
    <m/>
    <m/>
    <m/>
    <m/>
    <n v="974.12"/>
    <m/>
    <m/>
    <m/>
    <m/>
    <m/>
    <m/>
    <m/>
    <x v="0"/>
    <x v="0"/>
    <m/>
  </r>
  <r>
    <s v=""/>
    <s v=" E08_32030"/>
    <s v="Perform Bare Cavity Qualification of CM-05 cavity (591 5-Cell Production)"/>
    <s v="6.08.04.02.01.03"/>
    <x v="0"/>
    <d v="2027-09-30T00:00:00"/>
    <d v="2027-11-04T00:00:00"/>
    <s v="pkessler"/>
    <s v="Matalevich"/>
    <n v="1002.18"/>
    <m/>
    <s v="C"/>
    <s v="Labor"/>
    <s v="TEC"/>
    <m/>
    <s v="JLAB"/>
    <s v="Const"/>
    <s v="RF"/>
    <x v="8"/>
    <m/>
    <m/>
    <m/>
    <m/>
    <m/>
    <m/>
    <m/>
    <m/>
    <m/>
    <m/>
    <m/>
    <n v="40.090000000000003"/>
    <n v="962.09"/>
    <m/>
    <m/>
    <m/>
    <m/>
    <m/>
    <m/>
    <x v="0"/>
    <x v="0"/>
    <m/>
  </r>
  <r>
    <s v=""/>
    <s v=" E08_32110"/>
    <s v="Perform Bare Cavity Qualification of CM-06 cavity (591 5-Cell Production)"/>
    <s v="6.08.04.02.01.03"/>
    <x v="0"/>
    <d v="2027-11-05T00:00:00"/>
    <d v="2027-12-14T00:00:00"/>
    <s v="pkessler"/>
    <s v="Matalevich"/>
    <n v="1003.35"/>
    <m/>
    <s v="C"/>
    <s v="Labor"/>
    <s v="TEC"/>
    <m/>
    <s v="JLAB"/>
    <s v="Const"/>
    <s v="RF"/>
    <x v="8"/>
    <m/>
    <m/>
    <m/>
    <m/>
    <m/>
    <m/>
    <m/>
    <m/>
    <m/>
    <m/>
    <m/>
    <m/>
    <n v="1003.35"/>
    <m/>
    <m/>
    <m/>
    <m/>
    <m/>
    <m/>
    <x v="0"/>
    <x v="0"/>
    <m/>
  </r>
  <r>
    <s v=""/>
    <s v=" E08_32190"/>
    <s v="Perform Bare Cavity Qualification of CM-07 cavity (591 5-Cell Production)"/>
    <s v="6.08.04.02.01.03"/>
    <x v="0"/>
    <d v="2027-12-15T00:00:00"/>
    <d v="2028-01-21T00:00:00"/>
    <s v="pkessler"/>
    <s v="Matalevich"/>
    <n v="1003.35"/>
    <m/>
    <s v="C"/>
    <s v="Labor"/>
    <s v="TEC"/>
    <m/>
    <s v="JLAB"/>
    <s v="Const"/>
    <s v="RF"/>
    <x v="8"/>
    <m/>
    <m/>
    <m/>
    <m/>
    <m/>
    <m/>
    <m/>
    <m/>
    <m/>
    <m/>
    <m/>
    <m/>
    <n v="1003.35"/>
    <m/>
    <m/>
    <m/>
    <m/>
    <m/>
    <m/>
    <x v="0"/>
    <x v="0"/>
    <m/>
  </r>
  <r>
    <s v=""/>
    <s v=" E08_32280"/>
    <s v="Perform Bare Cavity Qualification of CM-08 cavity (591 5-Cell Production)"/>
    <s v="6.08.04.02.01.03"/>
    <x v="0"/>
    <d v="2028-01-24T00:00:00"/>
    <d v="2028-02-28T00:00:00"/>
    <s v="pkessler"/>
    <s v="Matalevich"/>
    <n v="1003.35"/>
    <m/>
    <s v="C"/>
    <s v="Labor"/>
    <s v="TEC"/>
    <m/>
    <s v="JLAB"/>
    <s v="Const"/>
    <s v="RF"/>
    <x v="8"/>
    <m/>
    <m/>
    <m/>
    <m/>
    <m/>
    <m/>
    <m/>
    <m/>
    <m/>
    <m/>
    <m/>
    <m/>
    <n v="1003.35"/>
    <m/>
    <m/>
    <m/>
    <m/>
    <m/>
    <m/>
    <x v="0"/>
    <x v="0"/>
    <m/>
  </r>
  <r>
    <s v=""/>
    <s v=" E08_32360"/>
    <s v="Perform Bare Cavity Qualification of CM-09 cavity (591 5-Cell Production)"/>
    <s v="6.08.04.02.01.03"/>
    <x v="0"/>
    <d v="2028-02-29T00:00:00"/>
    <d v="2028-04-03T00:00:00"/>
    <s v="pkessler"/>
    <s v="Matalevich"/>
    <n v="1003.35"/>
    <m/>
    <s v="C"/>
    <s v="Labor"/>
    <s v="TEC"/>
    <m/>
    <s v="JLAB"/>
    <s v="Const"/>
    <s v="RF"/>
    <x v="8"/>
    <m/>
    <m/>
    <m/>
    <m/>
    <m/>
    <m/>
    <m/>
    <m/>
    <m/>
    <m/>
    <m/>
    <m/>
    <n v="1003.35"/>
    <m/>
    <m/>
    <m/>
    <m/>
    <m/>
    <m/>
    <x v="0"/>
    <x v="0"/>
    <m/>
  </r>
  <r>
    <s v=""/>
    <s v=" E08_32440"/>
    <s v="Perform Bare Cavity Qualification of CM-10 cavity (591 5-Cell Production)"/>
    <s v="6.08.04.02.01.03"/>
    <x v="0"/>
    <d v="2028-04-04T00:00:00"/>
    <d v="2028-05-08T00:00:00"/>
    <s v="pkessler"/>
    <s v="Matalevich"/>
    <n v="1003.35"/>
    <m/>
    <s v="C"/>
    <s v="Labor"/>
    <s v="TEC"/>
    <m/>
    <s v="JLAB"/>
    <s v="Const"/>
    <s v="RF"/>
    <x v="8"/>
    <m/>
    <m/>
    <m/>
    <m/>
    <m/>
    <m/>
    <m/>
    <m/>
    <m/>
    <m/>
    <m/>
    <m/>
    <n v="1003.35"/>
    <m/>
    <m/>
    <m/>
    <m/>
    <m/>
    <m/>
    <x v="0"/>
    <x v="0"/>
    <m/>
  </r>
  <r>
    <s v=""/>
    <s v=" E08_32520"/>
    <s v="Perform Bare Cavity Qualification of CM-11 cavity (591 5-Cell Production)"/>
    <s v="6.08.04.02.01.03"/>
    <x v="0"/>
    <d v="2028-05-09T00:00:00"/>
    <d v="2028-06-13T00:00:00"/>
    <s v="pkessler"/>
    <s v="Matalevich"/>
    <n v="1003.35"/>
    <m/>
    <s v="C"/>
    <s v="Labor"/>
    <s v="TEC"/>
    <m/>
    <s v="JLAB"/>
    <s v="Const"/>
    <s v="RF"/>
    <x v="8"/>
    <m/>
    <m/>
    <m/>
    <m/>
    <m/>
    <m/>
    <m/>
    <m/>
    <m/>
    <m/>
    <m/>
    <m/>
    <n v="1003.35"/>
    <m/>
    <m/>
    <m/>
    <m/>
    <m/>
    <m/>
    <x v="0"/>
    <x v="0"/>
    <m/>
  </r>
  <r>
    <s v=""/>
    <s v=" E08_32600"/>
    <s v="Perform Bare Cavity Qualification of CM-12 cavity (591 5-Cell Production)"/>
    <s v="6.08.04.02.01.03"/>
    <x v="0"/>
    <d v="2028-06-14T00:00:00"/>
    <d v="2028-07-19T00:00:00"/>
    <s v="pkessler"/>
    <s v="Matalevich"/>
    <n v="1003.35"/>
    <m/>
    <s v="C"/>
    <s v="Labor"/>
    <s v="TEC"/>
    <m/>
    <s v="JLAB"/>
    <s v="Const"/>
    <s v="RF"/>
    <x v="8"/>
    <m/>
    <m/>
    <m/>
    <m/>
    <m/>
    <m/>
    <m/>
    <m/>
    <m/>
    <m/>
    <m/>
    <m/>
    <n v="1003.35"/>
    <m/>
    <m/>
    <m/>
    <m/>
    <m/>
    <m/>
    <x v="0"/>
    <x v="0"/>
    <m/>
  </r>
  <r>
    <s v=""/>
    <s v=" E08_32680"/>
    <s v="Perform Bare Cavity Qualification of CM-13 cavity (591 5-Cell Production)"/>
    <s v="6.08.04.02.01.03"/>
    <x v="0"/>
    <d v="2028-07-20T00:00:00"/>
    <d v="2028-08-23T00:00:00"/>
    <s v="pkessler"/>
    <s v="Matalevich"/>
    <n v="1003.35"/>
    <m/>
    <s v="C"/>
    <s v="Labor"/>
    <s v="TEC"/>
    <m/>
    <s v="JLAB"/>
    <s v="Const"/>
    <s v="RF"/>
    <x v="8"/>
    <m/>
    <m/>
    <m/>
    <m/>
    <m/>
    <m/>
    <m/>
    <m/>
    <m/>
    <m/>
    <m/>
    <m/>
    <n v="1003.35"/>
    <m/>
    <m/>
    <m/>
    <m/>
    <m/>
    <m/>
    <x v="0"/>
    <x v="0"/>
    <m/>
  </r>
  <r>
    <s v=""/>
    <s v=" E08_32760"/>
    <s v="Perform Bare Cavity Qualification of CM-14 cavity (591 5-Cell Production)"/>
    <s v="6.08.04.02.01.03"/>
    <x v="0"/>
    <d v="2028-08-24T00:00:00"/>
    <d v="2028-09-28T00:00:00"/>
    <s v="pkessler"/>
    <s v="Matalevich"/>
    <n v="1003.35"/>
    <m/>
    <s v="C"/>
    <s v="Labor"/>
    <s v="TEC"/>
    <m/>
    <s v="JLAB"/>
    <s v="Const"/>
    <s v="RF"/>
    <x v="8"/>
    <m/>
    <m/>
    <m/>
    <m/>
    <m/>
    <m/>
    <m/>
    <m/>
    <m/>
    <m/>
    <m/>
    <m/>
    <n v="1003.35"/>
    <m/>
    <m/>
    <m/>
    <m/>
    <m/>
    <m/>
    <x v="0"/>
    <x v="0"/>
    <m/>
  </r>
  <r>
    <s v=""/>
    <s v=" E08_36830"/>
    <s v="Perform Acceptance Testing (591 5-Cell CM-01)"/>
    <s v="6.08.04.02.03.05"/>
    <x v="0"/>
    <d v="2028-02-29T00:00:00"/>
    <d v="2028-04-10T00:00:00"/>
    <s v="pkessler"/>
    <s v="Matalevich"/>
    <n v="3812.72"/>
    <m/>
    <s v="C"/>
    <s v="Labor"/>
    <s v="TEC"/>
    <m/>
    <s v="JLAB"/>
    <s v="Const"/>
    <s v="RF"/>
    <x v="8"/>
    <m/>
    <m/>
    <m/>
    <m/>
    <m/>
    <m/>
    <m/>
    <m/>
    <m/>
    <m/>
    <m/>
    <m/>
    <n v="3812.72"/>
    <m/>
    <m/>
    <m/>
    <m/>
    <m/>
    <m/>
    <x v="0"/>
    <x v="0"/>
    <m/>
  </r>
  <r>
    <s v=""/>
    <s v=" E08_36860"/>
    <s v="Perform Acceptance Testing (591 5-Cell CM-02)"/>
    <s v="6.08.04.02.03.05"/>
    <x v="0"/>
    <d v="2028-05-16T00:00:00"/>
    <d v="2028-06-13T00:00:00"/>
    <s v="pkessler"/>
    <s v="Matalevich"/>
    <n v="3812.72"/>
    <m/>
    <s v="C"/>
    <s v="Labor"/>
    <s v="TEC"/>
    <m/>
    <s v="JLAB"/>
    <s v="Const"/>
    <s v="RF"/>
    <x v="8"/>
    <m/>
    <m/>
    <m/>
    <m/>
    <m/>
    <m/>
    <m/>
    <m/>
    <m/>
    <m/>
    <m/>
    <m/>
    <n v="3812.72"/>
    <m/>
    <m/>
    <m/>
    <m/>
    <m/>
    <m/>
    <x v="0"/>
    <x v="0"/>
    <m/>
  </r>
  <r>
    <s v=""/>
    <s v=" E08_36890"/>
    <s v="Perform Acceptance Testing (591 5-Cell CM-03)"/>
    <s v="6.08.04.02.03.05"/>
    <x v="0"/>
    <d v="2028-11-07T00:00:00"/>
    <d v="2028-12-07T00:00:00"/>
    <s v="pkessler"/>
    <s v="Matalevich"/>
    <n v="3927.1"/>
    <m/>
    <s v="C"/>
    <s v="Labor"/>
    <s v="TEC"/>
    <m/>
    <s v="JLAB"/>
    <s v="Const"/>
    <s v="RF"/>
    <x v="8"/>
    <m/>
    <m/>
    <m/>
    <m/>
    <m/>
    <m/>
    <m/>
    <m/>
    <m/>
    <m/>
    <m/>
    <m/>
    <m/>
    <n v="3927.1"/>
    <m/>
    <m/>
    <m/>
    <m/>
    <m/>
    <x v="0"/>
    <x v="0"/>
    <m/>
  </r>
  <r>
    <s v=""/>
    <s v=" E08_36920"/>
    <s v="Perform Acceptance Testing (591 5-Cell CM-04)"/>
    <s v="6.08.04.02.03.05"/>
    <x v="0"/>
    <d v="2029-01-19T00:00:00"/>
    <d v="2029-02-15T00:00:00"/>
    <s v="pkessler"/>
    <s v="Matalevich"/>
    <n v="3927.1"/>
    <m/>
    <s v="C"/>
    <s v="Labor"/>
    <s v="TEC"/>
    <m/>
    <s v="JLAB"/>
    <s v="Const"/>
    <s v="RF"/>
    <x v="8"/>
    <m/>
    <m/>
    <m/>
    <m/>
    <m/>
    <m/>
    <m/>
    <m/>
    <m/>
    <m/>
    <m/>
    <m/>
    <m/>
    <n v="3927.1"/>
    <m/>
    <m/>
    <m/>
    <m/>
    <m/>
    <x v="0"/>
    <x v="0"/>
    <m/>
  </r>
  <r>
    <s v=""/>
    <s v=" E08_36950"/>
    <s v="Perform Acceptance Testing (591 5-Cell CM-05)"/>
    <s v="6.08.04.02.03.05"/>
    <x v="0"/>
    <d v="2029-03-19T00:00:00"/>
    <d v="2029-04-13T00:00:00"/>
    <s v="pkessler"/>
    <s v="Matalevich"/>
    <n v="3513.72"/>
    <m/>
    <s v="C"/>
    <s v="Labor"/>
    <s v="TEC"/>
    <m/>
    <s v="JLAB"/>
    <s v="Const"/>
    <s v="RF"/>
    <x v="8"/>
    <m/>
    <m/>
    <m/>
    <m/>
    <m/>
    <m/>
    <m/>
    <m/>
    <m/>
    <m/>
    <m/>
    <m/>
    <m/>
    <n v="3513.72"/>
    <m/>
    <m/>
    <m/>
    <m/>
    <m/>
    <x v="0"/>
    <x v="0"/>
    <m/>
  </r>
  <r>
    <s v=""/>
    <s v=" E08_36990"/>
    <s v="Perform Acceptance Testing (591 5-Cell CM-06)"/>
    <s v="6.08.04.02.03.05"/>
    <x v="0"/>
    <d v="2029-05-14T00:00:00"/>
    <d v="2029-06-11T00:00:00"/>
    <s v="pkessler"/>
    <s v="Matalevich"/>
    <n v="3513.72"/>
    <m/>
    <s v="C"/>
    <s v="Labor"/>
    <s v="TEC"/>
    <m/>
    <s v="JLAB"/>
    <s v="Const"/>
    <s v="RF"/>
    <x v="8"/>
    <m/>
    <m/>
    <m/>
    <m/>
    <m/>
    <m/>
    <m/>
    <m/>
    <m/>
    <m/>
    <m/>
    <m/>
    <m/>
    <n v="3513.72"/>
    <m/>
    <m/>
    <m/>
    <m/>
    <m/>
    <x v="0"/>
    <x v="0"/>
    <m/>
  </r>
  <r>
    <s v=""/>
    <s v=" E08_37020"/>
    <s v="Perform Acceptance Testing (591 5-Cell CM-07)"/>
    <s v="6.08.04.02.03.05"/>
    <x v="0"/>
    <d v="2029-07-11T00:00:00"/>
    <d v="2029-08-07T00:00:00"/>
    <s v="pkessler"/>
    <s v="Matalevich"/>
    <n v="3410.38"/>
    <m/>
    <s v="C"/>
    <s v="Labor"/>
    <s v="TEC"/>
    <m/>
    <s v="JLAB"/>
    <s v="Const"/>
    <s v="RF"/>
    <x v="8"/>
    <m/>
    <m/>
    <m/>
    <m/>
    <m/>
    <m/>
    <m/>
    <m/>
    <m/>
    <m/>
    <m/>
    <m/>
    <m/>
    <n v="3410.38"/>
    <m/>
    <m/>
    <m/>
    <m/>
    <m/>
    <x v="0"/>
    <x v="0"/>
    <m/>
  </r>
  <r>
    <s v=""/>
    <s v=" E08_37050"/>
    <s v="Perform Acceptance Testing (591 5-Cell CM-08)"/>
    <s v="6.08.04.02.03.05"/>
    <x v="0"/>
    <d v="2029-09-06T00:00:00"/>
    <d v="2029-10-03T00:00:00"/>
    <s v="pkessler"/>
    <s v="Matalevich"/>
    <n v="3425.72"/>
    <m/>
    <s v="C"/>
    <s v="Labor"/>
    <s v="TEC"/>
    <m/>
    <s v="JLAB"/>
    <s v="Const"/>
    <s v="RF"/>
    <x v="8"/>
    <m/>
    <m/>
    <m/>
    <m/>
    <m/>
    <m/>
    <m/>
    <m/>
    <m/>
    <m/>
    <m/>
    <m/>
    <m/>
    <n v="2911.86"/>
    <n v="513.86"/>
    <m/>
    <m/>
    <m/>
    <m/>
    <x v="0"/>
    <x v="0"/>
    <m/>
  </r>
  <r>
    <s v=""/>
    <s v=" E08_37080"/>
    <s v="Perform Acceptance Testing (591 5-Cell CM-09)"/>
    <s v="6.08.04.02.03.05"/>
    <x v="0"/>
    <d v="2029-11-02T00:00:00"/>
    <d v="2029-12-04T00:00:00"/>
    <s v="pkessler"/>
    <s v="Matalevich"/>
    <n v="3406.24"/>
    <m/>
    <s v="C"/>
    <s v="Labor"/>
    <s v="TEC"/>
    <m/>
    <s v="JLAB"/>
    <s v="Const"/>
    <s v="RF"/>
    <x v="8"/>
    <m/>
    <m/>
    <m/>
    <m/>
    <m/>
    <m/>
    <m/>
    <m/>
    <m/>
    <m/>
    <m/>
    <m/>
    <m/>
    <m/>
    <n v="3406.24"/>
    <m/>
    <m/>
    <m/>
    <m/>
    <x v="0"/>
    <x v="0"/>
    <m/>
  </r>
  <r>
    <s v=""/>
    <s v=" E08_37110"/>
    <s v="Perform Acceptance Testing (591 5-Cell CM-10)"/>
    <s v="6.08.04.02.03.05"/>
    <x v="0"/>
    <d v="1930-01-04T00:00:00"/>
    <d v="1930-02-01T00:00:00"/>
    <s v="pkessler"/>
    <s v="Matalevich"/>
    <n v="3299.8"/>
    <m/>
    <s v="C"/>
    <s v="Labor"/>
    <s v="TEC"/>
    <m/>
    <s v="JLAB"/>
    <s v="Const"/>
    <s v="RF"/>
    <x v="8"/>
    <m/>
    <m/>
    <m/>
    <m/>
    <m/>
    <m/>
    <m/>
    <m/>
    <m/>
    <m/>
    <m/>
    <m/>
    <m/>
    <m/>
    <n v="3299.8"/>
    <m/>
    <m/>
    <m/>
    <m/>
    <x v="0"/>
    <x v="0"/>
    <m/>
  </r>
  <r>
    <s v=""/>
    <s v=" E08_37150"/>
    <s v="Perform Acceptance Testing (591 5-Cell CM-11)"/>
    <s v="6.08.04.02.03.05"/>
    <x v="0"/>
    <d v="1930-03-05T00:00:00"/>
    <d v="1930-04-01T00:00:00"/>
    <s v="pkessler"/>
    <s v="Matalevich"/>
    <n v="3299.8"/>
    <m/>
    <s v="C"/>
    <s v="Labor"/>
    <s v="TEC"/>
    <m/>
    <s v="JLAB"/>
    <s v="Const"/>
    <s v="RF"/>
    <x v="8"/>
    <m/>
    <m/>
    <m/>
    <m/>
    <m/>
    <m/>
    <m/>
    <m/>
    <m/>
    <m/>
    <m/>
    <m/>
    <m/>
    <m/>
    <n v="3299.8"/>
    <m/>
    <m/>
    <m/>
    <m/>
    <x v="0"/>
    <x v="0"/>
    <m/>
  </r>
  <r>
    <s v=""/>
    <s v=" E08_37180"/>
    <s v="Perform Acceptance Testing (591 5-Cell CM-12)"/>
    <s v="6.08.04.02.03.05"/>
    <x v="0"/>
    <d v="1930-04-30T00:00:00"/>
    <d v="1930-05-28T00:00:00"/>
    <s v="pkessler"/>
    <s v="Matalevich"/>
    <n v="3299.8"/>
    <m/>
    <s v="C"/>
    <s v="Labor"/>
    <s v="TEC"/>
    <m/>
    <s v="JLAB"/>
    <s v="Const"/>
    <s v="RF"/>
    <x v="8"/>
    <m/>
    <m/>
    <m/>
    <m/>
    <m/>
    <m/>
    <m/>
    <m/>
    <m/>
    <m/>
    <m/>
    <m/>
    <m/>
    <m/>
    <n v="3299.8"/>
    <m/>
    <m/>
    <m/>
    <m/>
    <x v="0"/>
    <x v="0"/>
    <m/>
  </r>
  <r>
    <s v=""/>
    <s v=" E08_37210"/>
    <s v="Perform Acceptance Testing (591 5-Cell CM-13)"/>
    <s v="6.08.04.02.03.05"/>
    <x v="0"/>
    <d v="1930-06-26T00:00:00"/>
    <d v="1930-07-24T00:00:00"/>
    <s v="pkessler"/>
    <s v="Matalevich"/>
    <n v="3193.35"/>
    <m/>
    <s v="C"/>
    <s v="Labor"/>
    <s v="TEC"/>
    <m/>
    <s v="JLAB"/>
    <s v="Const"/>
    <s v="RF"/>
    <x v="8"/>
    <m/>
    <m/>
    <m/>
    <m/>
    <m/>
    <m/>
    <m/>
    <m/>
    <m/>
    <m/>
    <m/>
    <m/>
    <m/>
    <m/>
    <n v="3193.35"/>
    <m/>
    <m/>
    <m/>
    <m/>
    <x v="0"/>
    <x v="0"/>
    <m/>
  </r>
  <r>
    <s v=""/>
    <s v=" E08_37240"/>
    <s v="Perform Acceptance Testing (591 5-Cell CM-14)"/>
    <s v="6.08.04.02.03.05"/>
    <x v="0"/>
    <d v="1930-08-22T00:00:00"/>
    <d v="1930-09-19T00:00:00"/>
    <s v="pkessler"/>
    <s v="Matalevich"/>
    <n v="3193.35"/>
    <m/>
    <s v="C"/>
    <s v="Labor"/>
    <s v="TEC"/>
    <m/>
    <s v="JLAB"/>
    <s v="Const"/>
    <s v="RF"/>
    <x v="8"/>
    <m/>
    <m/>
    <m/>
    <m/>
    <m/>
    <m/>
    <m/>
    <m/>
    <m/>
    <m/>
    <m/>
    <m/>
    <m/>
    <m/>
    <n v="3193.35"/>
    <m/>
    <m/>
    <m/>
    <m/>
    <x v="0"/>
    <x v="0"/>
    <m/>
  </r>
  <r>
    <s v=""/>
    <s v=" E08_38950"/>
    <s v="Perform Cavity BARE Qualification of  cavity CM02 (1773 5-Cell)"/>
    <s v="6.08.04.03.01.03"/>
    <x v="0"/>
    <d v="2028-01-12T00:00:00"/>
    <d v="2028-02-16T00:00:00"/>
    <s v="pkessler"/>
    <s v="Matalevich"/>
    <n v="1003.35"/>
    <m/>
    <s v="C"/>
    <s v="Labor"/>
    <s v="TEC"/>
    <m/>
    <s v="JLAB"/>
    <s v="Const"/>
    <s v="RF"/>
    <x v="8"/>
    <m/>
    <m/>
    <m/>
    <m/>
    <m/>
    <m/>
    <m/>
    <m/>
    <m/>
    <m/>
    <m/>
    <m/>
    <n v="1003.35"/>
    <m/>
    <m/>
    <m/>
    <m/>
    <m/>
    <m/>
    <x v="0"/>
    <x v="0"/>
    <m/>
  </r>
  <r>
    <s v=""/>
    <s v=" E08_38870"/>
    <s v="Perform Cavity BARE Qualification of  cavity CM01 (1773 5-Cell)"/>
    <s v="6.08.04.03.01.03"/>
    <x v="0"/>
    <d v="2027-12-06T00:00:00"/>
    <d v="2028-01-11T00:00:00"/>
    <s v="pkessler"/>
    <s v="Matalevich"/>
    <n v="1003.35"/>
    <m/>
    <s v="C"/>
    <s v="Labor"/>
    <s v="TEC"/>
    <m/>
    <s v="JLAB"/>
    <s v="Const"/>
    <s v="RF"/>
    <x v="8"/>
    <m/>
    <m/>
    <m/>
    <m/>
    <m/>
    <m/>
    <m/>
    <m/>
    <m/>
    <m/>
    <m/>
    <m/>
    <n v="1003.35"/>
    <m/>
    <m/>
    <m/>
    <m/>
    <m/>
    <m/>
    <x v="0"/>
    <x v="0"/>
    <m/>
  </r>
  <r>
    <s v=""/>
    <s v=" E08_39030"/>
    <s v="Perform Cavity BARE Qualification of  cavity CM03 (1773 5-Cell)"/>
    <s v="6.08.04.03.01.03"/>
    <x v="0"/>
    <d v="2028-02-17T00:00:00"/>
    <d v="2028-03-23T00:00:00"/>
    <s v="pkessler"/>
    <s v="Matalevich"/>
    <n v="1003.35"/>
    <m/>
    <s v="C"/>
    <s v="Labor"/>
    <s v="TEC"/>
    <m/>
    <s v="JLAB"/>
    <s v="Const"/>
    <s v="RF"/>
    <x v="8"/>
    <m/>
    <m/>
    <m/>
    <m/>
    <m/>
    <m/>
    <m/>
    <m/>
    <m/>
    <m/>
    <m/>
    <m/>
    <n v="1003.35"/>
    <m/>
    <m/>
    <m/>
    <m/>
    <m/>
    <m/>
    <x v="0"/>
    <x v="0"/>
    <m/>
  </r>
  <r>
    <s v=""/>
    <s v=" E08_38910"/>
    <s v="Perform Dressed Cavity Qualification of  cavitiy CM01 (1773 5-Cell)"/>
    <s v="6.08.04.03.01.03"/>
    <x v="0"/>
    <d v="2028-02-03T00:00:00"/>
    <d v="2028-03-09T00:00:00"/>
    <s v="pkessler"/>
    <s v="Matalevich"/>
    <n v="2006.69"/>
    <m/>
    <s v="C"/>
    <s v="Labor"/>
    <s v="TEC"/>
    <m/>
    <s v="JLAB"/>
    <s v="Const"/>
    <s v="RF"/>
    <x v="8"/>
    <m/>
    <m/>
    <m/>
    <m/>
    <m/>
    <m/>
    <m/>
    <m/>
    <m/>
    <m/>
    <m/>
    <m/>
    <n v="2006.69"/>
    <m/>
    <m/>
    <m/>
    <m/>
    <m/>
    <m/>
    <x v="0"/>
    <x v="0"/>
    <m/>
  </r>
  <r>
    <s v=""/>
    <s v=" E08_38990"/>
    <s v="Perform Dressed Qualification of cavitiy CM02 (1773 5-Cell)"/>
    <s v="6.08.04.03.01.03"/>
    <x v="0"/>
    <d v="2028-03-10T00:00:00"/>
    <d v="2028-04-13T00:00:00"/>
    <s v="pkessler"/>
    <s v="Matalevich"/>
    <n v="2006.69"/>
    <m/>
    <s v="C"/>
    <s v="Labor"/>
    <s v="TEC"/>
    <m/>
    <s v="JLAB"/>
    <s v="Const"/>
    <s v="RF"/>
    <x v="8"/>
    <m/>
    <m/>
    <m/>
    <m/>
    <m/>
    <m/>
    <m/>
    <m/>
    <m/>
    <m/>
    <m/>
    <m/>
    <n v="2006.69"/>
    <m/>
    <m/>
    <m/>
    <m/>
    <m/>
    <m/>
    <x v="0"/>
    <x v="0"/>
    <m/>
  </r>
  <r>
    <s v=""/>
    <s v=" E08_39070"/>
    <s v="Perform Dressed Qualification of cavitiy CM03 (1773 5-Cell)"/>
    <s v="6.08.04.03.01.03"/>
    <x v="0"/>
    <d v="2028-04-14T00:00:00"/>
    <d v="2028-05-18T00:00:00"/>
    <s v="pkessler"/>
    <s v="Matalevich"/>
    <n v="2006.69"/>
    <m/>
    <s v="C"/>
    <s v="Labor"/>
    <s v="TEC"/>
    <m/>
    <s v="JLAB"/>
    <s v="Const"/>
    <s v="RF"/>
    <x v="8"/>
    <m/>
    <m/>
    <m/>
    <m/>
    <m/>
    <m/>
    <m/>
    <m/>
    <m/>
    <m/>
    <m/>
    <m/>
    <n v="2006.69"/>
    <m/>
    <m/>
    <m/>
    <m/>
    <m/>
    <m/>
    <x v="0"/>
    <x v="0"/>
    <m/>
  </r>
  <r>
    <s v=""/>
    <s v=" E08_41790"/>
    <s v="Perform  Acceptance Testing CM02 (1773 5-Cell)"/>
    <s v="6.08.04.03.03.05"/>
    <x v="0"/>
    <d v="1930-08-26T00:00:00"/>
    <d v="1930-09-30T00:00:00"/>
    <s v="pkessler"/>
    <s v="Matalevich"/>
    <n v="4044.91"/>
    <m/>
    <s v="C"/>
    <s v="Labor"/>
    <s v="TEC"/>
    <m/>
    <s v="JLAB"/>
    <s v="Const"/>
    <s v="RF"/>
    <x v="8"/>
    <m/>
    <m/>
    <m/>
    <m/>
    <m/>
    <m/>
    <m/>
    <m/>
    <m/>
    <m/>
    <m/>
    <m/>
    <m/>
    <m/>
    <n v="4044.91"/>
    <m/>
    <m/>
    <m/>
    <m/>
    <x v="0"/>
    <x v="0"/>
    <m/>
  </r>
  <r>
    <s v=""/>
    <s v=" E08_41820"/>
    <s v="Perform  Acceptance Testing CM03 (1773 5-Cell)"/>
    <s v="6.08.04.03.03.05"/>
    <x v="0"/>
    <d v="1930-12-16T00:00:00"/>
    <d v="1931-01-14T00:00:00"/>
    <s v="pkessler"/>
    <s v="Matalevich"/>
    <n v="4166.26"/>
    <m/>
    <s v="C"/>
    <s v="Labor"/>
    <s v="TEC"/>
    <m/>
    <s v="JLAB"/>
    <s v="Const"/>
    <s v="RF"/>
    <x v="8"/>
    <m/>
    <m/>
    <m/>
    <m/>
    <m/>
    <m/>
    <m/>
    <m/>
    <m/>
    <m/>
    <m/>
    <m/>
    <m/>
    <m/>
    <m/>
    <n v="4166.26"/>
    <m/>
    <m/>
    <m/>
    <x v="0"/>
    <x v="0"/>
    <m/>
  </r>
  <r>
    <s v=""/>
    <s v=" E08_41760"/>
    <s v="Perform  Acceptance Testing CM01(1773 5-Cell)"/>
    <s v="6.08.04.03.03.05"/>
    <x v="0"/>
    <d v="1930-07-15T00:00:00"/>
    <d v="1930-08-23T00:00:00"/>
    <s v="pkessler"/>
    <s v="Matalevich"/>
    <n v="4044.91"/>
    <m/>
    <s v="C"/>
    <s v="Labor"/>
    <s v="TEC"/>
    <m/>
    <s v="JLAB"/>
    <s v="Const"/>
    <s v="RF"/>
    <x v="8"/>
    <m/>
    <m/>
    <m/>
    <m/>
    <m/>
    <m/>
    <m/>
    <m/>
    <m/>
    <m/>
    <m/>
    <m/>
    <m/>
    <m/>
    <n v="4044.91"/>
    <m/>
    <m/>
    <m/>
    <m/>
    <x v="0"/>
    <x v="0"/>
    <m/>
  </r>
  <r>
    <s v=""/>
    <s v=" E08_15420"/>
    <s v="Prep and hold Cavity Design Review (197 MHz Crab R&amp;D)"/>
    <s v="6.08.02.01"/>
    <x v="0"/>
    <d v="2022-10-17T00:00:00"/>
    <d v="2022-11-03T00:00:00"/>
    <s v="pkessler"/>
    <s v="edaly"/>
    <n v="1150.1500000000001"/>
    <m/>
    <s v="C"/>
    <s v="Labor"/>
    <s v="OPC"/>
    <m/>
    <s v="JLAB"/>
    <s v="R&amp;D"/>
    <s v="RF"/>
    <x v="3"/>
    <s v="P.S139"/>
    <m/>
    <m/>
    <m/>
    <m/>
    <m/>
    <m/>
    <n v="1150.1500000000001"/>
    <m/>
    <m/>
    <m/>
    <m/>
    <m/>
    <m/>
    <m/>
    <m/>
    <m/>
    <m/>
    <m/>
    <x v="0"/>
    <x v="0"/>
    <m/>
  </r>
  <r>
    <s v=""/>
    <s v=" E08_16590"/>
    <s v="Dies and fixtures design (591MHz 1-Cell R&amp;D)"/>
    <s v="6.08.02.02"/>
    <x v="1"/>
    <d v="2022-10-03T00:00:00"/>
    <d v="2022-10-21T00:00:00"/>
    <s v="pkessler"/>
    <s v="edaly"/>
    <n v="1725.22"/>
    <m/>
    <s v="C"/>
    <s v="Labor"/>
    <s v="OPC"/>
    <m/>
    <s v="JLAB"/>
    <s v="R&amp;D"/>
    <s v="RF"/>
    <x v="3"/>
    <m/>
    <m/>
    <m/>
    <m/>
    <m/>
    <m/>
    <m/>
    <n v="1725.22"/>
    <m/>
    <m/>
    <m/>
    <m/>
    <m/>
    <m/>
    <m/>
    <m/>
    <m/>
    <m/>
    <m/>
    <x v="0"/>
    <x v="0"/>
    <m/>
  </r>
  <r>
    <s v=""/>
    <s v=" E08_16210"/>
    <s v="HOM Tooling Design (197 MHz Crab R&amp;D)"/>
    <s v="6.08.02.01"/>
    <x v="0"/>
    <d v="2023-02-01T00:00:00"/>
    <d v="2023-03-29T00:00:00"/>
    <s v="pkessler"/>
    <s v="edaly"/>
    <n v="2289.96"/>
    <m/>
    <s v="C"/>
    <s v="Labor"/>
    <s v="OPC"/>
    <m/>
    <s v="JLAB"/>
    <s v="R&amp;D"/>
    <s v="RF"/>
    <x v="3"/>
    <m/>
    <m/>
    <m/>
    <m/>
    <m/>
    <m/>
    <m/>
    <n v="2289.96"/>
    <m/>
    <m/>
    <m/>
    <m/>
    <m/>
    <m/>
    <m/>
    <m/>
    <m/>
    <m/>
    <m/>
    <x v="0"/>
    <x v="0"/>
    <m/>
  </r>
  <r>
    <s v=""/>
    <s v=" E08_21790"/>
    <s v="Inspect First Article Beam Tubes &amp; Valves (591 1-Cell 1st Art)"/>
    <s v="6.08.03.02.01.03"/>
    <x v="1"/>
    <d v="2025-07-01T00:00:00"/>
    <d v="2025-07-17T00:00:00"/>
    <s v="pkessler"/>
    <s v="Matalevich"/>
    <n v="1214.71"/>
    <m/>
    <s v="C"/>
    <s v="Labor"/>
    <s v="TEC"/>
    <s v="CD-3A"/>
    <s v="JLAB"/>
    <s v="Const.Test"/>
    <s v="RF"/>
    <x v="8"/>
    <s v="P.S149"/>
    <m/>
    <m/>
    <m/>
    <m/>
    <m/>
    <m/>
    <m/>
    <m/>
    <n v="1214.71"/>
    <m/>
    <m/>
    <m/>
    <m/>
    <m/>
    <m/>
    <m/>
    <m/>
    <m/>
    <x v="0"/>
    <x v="0"/>
    <m/>
  </r>
  <r>
    <s v=""/>
    <s v=" E08_24170"/>
    <s v="Perform String Mockup Assembly (591 1-Cell 1st Art)"/>
    <s v="6.08.03.02.03.04"/>
    <x v="1"/>
    <d v="2025-11-21T00:00:00"/>
    <d v="2025-12-15T00:00:00"/>
    <s v="pkessler"/>
    <s v="Matalevich"/>
    <n v="7506.9"/>
    <m/>
    <s v="C"/>
    <s v="Labor"/>
    <s v="TEC"/>
    <s v="CD-3A"/>
    <s v="JLAB"/>
    <s v="Const"/>
    <s v="RF"/>
    <x v="7"/>
    <m/>
    <m/>
    <m/>
    <m/>
    <m/>
    <m/>
    <m/>
    <m/>
    <m/>
    <m/>
    <n v="7506.9"/>
    <m/>
    <m/>
    <m/>
    <m/>
    <m/>
    <m/>
    <m/>
    <m/>
    <x v="0"/>
    <x v="0"/>
    <m/>
  </r>
  <r>
    <s v=""/>
    <s v=" E08_18370"/>
    <s v="Inspect First Article Beam Tubes &amp; Valves (197 Crab 1st Art)"/>
    <s v="6.08.03.01.01.03"/>
    <x v="0"/>
    <d v="2026-06-04T00:00:00"/>
    <d v="2026-06-19T00:00:00"/>
    <s v="pkessler"/>
    <s v="Matalevich"/>
    <n v="1251.1500000000001"/>
    <m/>
    <s v="C"/>
    <s v="Labor"/>
    <s v="TEC"/>
    <m/>
    <s v="JLAB"/>
    <s v="Const"/>
    <s v="RF"/>
    <x v="8"/>
    <m/>
    <m/>
    <m/>
    <m/>
    <m/>
    <m/>
    <m/>
    <m/>
    <m/>
    <m/>
    <n v="1251.1500000000001"/>
    <m/>
    <m/>
    <m/>
    <m/>
    <m/>
    <m/>
    <m/>
    <m/>
    <x v="0"/>
    <x v="0"/>
    <m/>
  </r>
  <r>
    <s v=""/>
    <s v=" E08_18390"/>
    <s v="Inspect Helium Vessel Assembly/Welding Tooling (197 Crab 1st Art)"/>
    <s v="6.08.03.01.01.03"/>
    <x v="0"/>
    <d v="2026-05-22T00:00:00"/>
    <d v="2026-06-09T00:00:00"/>
    <s v="pkessler"/>
    <s v="Matalevich"/>
    <n v="250.23"/>
    <m/>
    <s v="C"/>
    <s v="Labor"/>
    <s v="TEC"/>
    <m/>
    <s v="JLAB"/>
    <s v="Const"/>
    <s v="RF"/>
    <x v="8"/>
    <m/>
    <m/>
    <m/>
    <m/>
    <m/>
    <m/>
    <m/>
    <m/>
    <m/>
    <m/>
    <n v="250.23"/>
    <m/>
    <m/>
    <m/>
    <m/>
    <m/>
    <m/>
    <m/>
    <m/>
    <x v="0"/>
    <x v="0"/>
    <m/>
  </r>
  <r>
    <s v=""/>
    <s v=" E08_18410"/>
    <s v="Inspect HOM Waveguide cleaning Tooling (197 Crab 1st Art)"/>
    <s v="6.08.03.01.01.03"/>
    <x v="0"/>
    <d v="2026-05-19T00:00:00"/>
    <d v="2026-06-04T00:00:00"/>
    <s v="pkessler"/>
    <s v="Matalevich"/>
    <n v="250.23"/>
    <m/>
    <s v="C"/>
    <s v="Labor"/>
    <s v="TEC"/>
    <m/>
    <s v="JLAB"/>
    <s v="Const"/>
    <s v="RF"/>
    <x v="8"/>
    <m/>
    <m/>
    <m/>
    <m/>
    <m/>
    <m/>
    <m/>
    <m/>
    <m/>
    <m/>
    <n v="250.23"/>
    <m/>
    <m/>
    <m/>
    <m/>
    <m/>
    <m/>
    <m/>
    <m/>
    <x v="0"/>
    <x v="0"/>
    <m/>
  </r>
  <r>
    <s v=""/>
    <s v=" E08_20560"/>
    <s v="Perform String Mockup Assembly (197 Crab 1st Art)"/>
    <s v="6.08.03.01.03.04"/>
    <x v="0"/>
    <d v="2028-01-26T00:00:00"/>
    <d v="2028-02-15T00:00:00"/>
    <s v="pkessler"/>
    <s v="Matalevich"/>
    <n v="7964.07"/>
    <m/>
    <s v="C"/>
    <s v="Labor"/>
    <s v="TEC"/>
    <m/>
    <s v="JLAB"/>
    <s v="Const"/>
    <s v="RF"/>
    <x v="7"/>
    <m/>
    <m/>
    <m/>
    <m/>
    <m/>
    <m/>
    <m/>
    <m/>
    <m/>
    <m/>
    <m/>
    <m/>
    <n v="7964.07"/>
    <m/>
    <m/>
    <m/>
    <m/>
    <m/>
    <m/>
    <x v="0"/>
    <x v="0"/>
    <m/>
  </r>
  <r>
    <s v=""/>
    <s v=" E08_43000"/>
    <s v="Inspect Production Beam Tubes &amp; Valves (197 Crab Production)"/>
    <s v="6.08.04.04.01.03"/>
    <x v="0"/>
    <d v="2029-05-16T00:00:00"/>
    <d v="2029-06-01T00:00:00"/>
    <s v="pkessler"/>
    <s v="Matalevich"/>
    <n v="1367.16"/>
    <m/>
    <s v="C"/>
    <s v="Labor"/>
    <s v="TEC"/>
    <m/>
    <s v="JLAB"/>
    <s v="Const"/>
    <s v="RF"/>
    <x v="8"/>
    <m/>
    <m/>
    <m/>
    <m/>
    <m/>
    <m/>
    <m/>
    <m/>
    <m/>
    <m/>
    <m/>
    <m/>
    <m/>
    <n v="1367.16"/>
    <m/>
    <m/>
    <m/>
    <m/>
    <m/>
    <x v="0"/>
    <x v="0"/>
    <m/>
  </r>
  <r>
    <s v=""/>
    <s v=" E08_46550"/>
    <s v="Inspect Production Beam Tubes &amp; Valves (394 MHz Crab Production)"/>
    <s v="6.08.04.05.01.03"/>
    <x v="0"/>
    <d v="2027-06-14T00:00:00"/>
    <d v="2027-06-29T00:00:00"/>
    <s v="pkessler"/>
    <s v="Matalevich"/>
    <n v="1288.68"/>
    <m/>
    <s v="C"/>
    <s v="Labor"/>
    <s v="TEC"/>
    <m/>
    <s v="JLAB"/>
    <s v="Const"/>
    <s v="RF"/>
    <x v="8"/>
    <m/>
    <m/>
    <m/>
    <m/>
    <m/>
    <m/>
    <m/>
    <m/>
    <m/>
    <m/>
    <m/>
    <n v="1288.68"/>
    <m/>
    <m/>
    <m/>
    <m/>
    <m/>
    <m/>
    <m/>
    <x v="0"/>
    <x v="0"/>
    <m/>
  </r>
  <r>
    <s v=""/>
    <s v=" E08_46580"/>
    <s v="Inspect HOM Waveguide cleaning Tooling (394 MHz Crab Production)"/>
    <s v="6.08.04.05.01.03"/>
    <x v="0"/>
    <d v="2027-01-15T00:00:00"/>
    <d v="2027-02-02T00:00:00"/>
    <s v="pkessler"/>
    <s v="Matalevich"/>
    <n v="257.74"/>
    <m/>
    <s v="C"/>
    <s v="Labor"/>
    <s v="TEC"/>
    <m/>
    <s v="JLAB"/>
    <s v="Const"/>
    <s v="RF"/>
    <x v="8"/>
    <m/>
    <m/>
    <m/>
    <m/>
    <m/>
    <m/>
    <m/>
    <m/>
    <m/>
    <m/>
    <m/>
    <n v="257.74"/>
    <m/>
    <m/>
    <m/>
    <m/>
    <m/>
    <m/>
    <m/>
    <x v="0"/>
    <x v="0"/>
    <m/>
  </r>
  <r>
    <s v=""/>
    <s v=" E08_40740"/>
    <s v="Inspect  Beam Tubes &amp; Valves (1773 5-Cell)"/>
    <s v="6.08.04.03.02.03"/>
    <x v="0"/>
    <d v="2027-08-04T00:00:00"/>
    <d v="2027-08-19T00:00:00"/>
    <s v="pkessler"/>
    <s v="Matalevich"/>
    <n v="1288.68"/>
    <m/>
    <s v="C"/>
    <s v="Labor"/>
    <s v="TEC"/>
    <m/>
    <s v="JLAB"/>
    <s v="Const"/>
    <s v="RF"/>
    <x v="8"/>
    <m/>
    <m/>
    <m/>
    <m/>
    <m/>
    <m/>
    <m/>
    <m/>
    <m/>
    <m/>
    <m/>
    <n v="1288.68"/>
    <m/>
    <m/>
    <m/>
    <m/>
    <m/>
    <m/>
    <m/>
    <x v="0"/>
    <x v="0"/>
    <m/>
  </r>
  <r>
    <s v=""/>
    <s v=" E08_41190"/>
    <s v="Perform String Mockup Assembly CM01 (1773 5-Cell)"/>
    <s v="6.08.04.03.03.04"/>
    <x v="0"/>
    <d v="2028-03-24T00:00:00"/>
    <d v="2028-04-13T00:00:00"/>
    <s v="pkessler"/>
    <s v="Matalevich"/>
    <n v="7964.07"/>
    <m/>
    <s v="C"/>
    <s v="Labor"/>
    <s v="TEC"/>
    <m/>
    <s v="JLAB"/>
    <s v="Const"/>
    <s v="RF"/>
    <x v="7"/>
    <m/>
    <m/>
    <m/>
    <m/>
    <m/>
    <m/>
    <m/>
    <m/>
    <m/>
    <m/>
    <m/>
    <m/>
    <n v="7964.07"/>
    <m/>
    <m/>
    <m/>
    <m/>
    <m/>
    <m/>
    <x v="0"/>
    <x v="0"/>
    <m/>
  </r>
  <r>
    <s v=""/>
    <s v=" E08_15490"/>
    <s v="Produce Fabrication Drawings for Cavities (197 MHz Crab R&amp;D)"/>
    <s v="6.08.02.01"/>
    <x v="1"/>
    <d v="2022-11-14T00:00:00"/>
    <d v="2023-06-15T00:00:00"/>
    <s v="pkessler"/>
    <s v="edaly"/>
    <n v="41543.800000000003"/>
    <m/>
    <s v="C"/>
    <s v="Labor"/>
    <s v="OPC"/>
    <m/>
    <s v="JLAB"/>
    <s v="R&amp;D"/>
    <s v="RF"/>
    <x v="3"/>
    <s v="P.S139"/>
    <m/>
    <m/>
    <m/>
    <m/>
    <m/>
    <m/>
    <n v="41543.800000000003"/>
    <m/>
    <m/>
    <m/>
    <m/>
    <m/>
    <m/>
    <m/>
    <m/>
    <m/>
    <m/>
    <m/>
    <x v="0"/>
    <x v="0"/>
    <m/>
  </r>
  <r>
    <s v=""/>
    <s v=" E08_15540"/>
    <s v="Design Cavity Tooling and Dies (197 MHz Crab R&amp;D)"/>
    <s v="6.08.02.01"/>
    <x v="0"/>
    <d v="2023-08-01T00:00:00"/>
    <d v="2024-02-22T00:00:00"/>
    <s v="pkessler"/>
    <s v="edaly"/>
    <n v="24382.62"/>
    <m/>
    <s v="C"/>
    <s v="Labor"/>
    <s v="OPC"/>
    <m/>
    <s v="JLAB"/>
    <s v="R&amp;D"/>
    <s v="RF"/>
    <x v="3"/>
    <s v="S.P213"/>
    <m/>
    <m/>
    <m/>
    <m/>
    <m/>
    <m/>
    <n v="7542.83"/>
    <n v="16839.8"/>
    <m/>
    <m/>
    <m/>
    <m/>
    <m/>
    <m/>
    <m/>
    <m/>
    <m/>
    <m/>
    <x v="0"/>
    <x v="0"/>
    <m/>
  </r>
  <r>
    <s v=""/>
    <s v=" E08_16090"/>
    <s v="HOM Mechanical Design (197 MHz Crab R&amp;D)"/>
    <s v="6.08.02.01"/>
    <x v="0"/>
    <d v="2022-11-14T00:00:00"/>
    <d v="2023-03-10T00:00:00"/>
    <s v="pkessler"/>
    <s v="edaly"/>
    <n v="13847.93"/>
    <m/>
    <s v="C"/>
    <s v="Labor"/>
    <s v="OPC"/>
    <m/>
    <s v="JLAB"/>
    <s v="R&amp;D"/>
    <s v="RF"/>
    <x v="3"/>
    <m/>
    <m/>
    <m/>
    <m/>
    <m/>
    <m/>
    <m/>
    <n v="13847.93"/>
    <m/>
    <m/>
    <m/>
    <m/>
    <m/>
    <m/>
    <m/>
    <m/>
    <m/>
    <m/>
    <m/>
    <x v="0"/>
    <x v="0"/>
    <m/>
  </r>
  <r>
    <s v=""/>
    <s v=" E08_16110"/>
    <s v="Produce Fabrication Drawings for HOMs (197 MHz Crab R&amp;D)"/>
    <s v="6.08.02.01"/>
    <x v="0"/>
    <d v="2023-06-01T00:00:00"/>
    <d v="2023-09-19T00:00:00"/>
    <s v="pkessler"/>
    <s v="edaly"/>
    <n v="20771.900000000001"/>
    <m/>
    <s v="C"/>
    <s v="Labor"/>
    <s v="OPC"/>
    <m/>
    <s v="JLAB"/>
    <s v="R&amp;D"/>
    <s v="RF"/>
    <x v="3"/>
    <m/>
    <m/>
    <m/>
    <m/>
    <m/>
    <m/>
    <m/>
    <n v="20771.900000000001"/>
    <m/>
    <m/>
    <m/>
    <m/>
    <m/>
    <m/>
    <m/>
    <m/>
    <m/>
    <m/>
    <m/>
    <x v="0"/>
    <x v="0"/>
    <m/>
  </r>
  <r>
    <s v=""/>
    <s v=" E08_16350"/>
    <s v="HOM Coupler Fabrication - Welding (197 MHz Crab R&amp;D)"/>
    <s v="6.08.02.01"/>
    <x v="0"/>
    <d v="2023-10-18T00:00:00"/>
    <d v="2023-12-15T00:00:00"/>
    <s v="pkessler"/>
    <s v="edaly"/>
    <n v="42790.11"/>
    <m/>
    <s v="C"/>
    <s v="Labor"/>
    <s v="OPC"/>
    <m/>
    <s v="JLAB"/>
    <s v="R&amp;D"/>
    <s v="RF"/>
    <x v="3"/>
    <m/>
    <m/>
    <m/>
    <m/>
    <m/>
    <m/>
    <m/>
    <m/>
    <n v="42790.11"/>
    <m/>
    <m/>
    <m/>
    <m/>
    <m/>
    <m/>
    <m/>
    <m/>
    <m/>
    <m/>
    <x v="0"/>
    <x v="0"/>
    <m/>
  </r>
  <r>
    <s v=""/>
    <s v=" E08_20910"/>
    <s v="Beam Line Assemblies FINAL Design (591 1-Cell 1st Art)"/>
    <s v="6.08.03.02.01.01"/>
    <x v="1"/>
    <d v="2023-05-17T00:00:00"/>
    <d v="2023-09-19T00:00:00"/>
    <s v="pkessler"/>
    <s v="Matalevich"/>
    <n v="14540.33"/>
    <m/>
    <s v="C"/>
    <s v="Labor"/>
    <s v="TEC"/>
    <m/>
    <s v="JLAB"/>
    <s v="PED"/>
    <s v="RF"/>
    <x v="6"/>
    <s v="P.S149"/>
    <m/>
    <m/>
    <m/>
    <m/>
    <m/>
    <m/>
    <n v="14540.33"/>
    <m/>
    <m/>
    <m/>
    <m/>
    <m/>
    <m/>
    <m/>
    <m/>
    <m/>
    <m/>
    <m/>
    <x v="0"/>
    <x v="0"/>
    <m/>
  </r>
  <r>
    <s v=""/>
    <s v=" E08_20920"/>
    <s v="Helium Vessel FINAL Design (591 1-Cell 1st Art)"/>
    <s v="6.08.03.02.01.01"/>
    <x v="1"/>
    <d v="2023-05-17T00:00:00"/>
    <d v="2023-09-19T00:00:00"/>
    <s v="pkessler"/>
    <s v="Matalevich"/>
    <n v="14540.33"/>
    <m/>
    <s v="C"/>
    <s v="Labor"/>
    <s v="TEC"/>
    <m/>
    <s v="JLAB"/>
    <s v="PED"/>
    <s v="RF"/>
    <x v="6"/>
    <s v="P.S316"/>
    <m/>
    <m/>
    <m/>
    <m/>
    <m/>
    <m/>
    <n v="14540.33"/>
    <m/>
    <m/>
    <m/>
    <m/>
    <m/>
    <m/>
    <m/>
    <m/>
    <m/>
    <m/>
    <m/>
    <x v="0"/>
    <x v="0"/>
    <m/>
  </r>
  <r>
    <s v=""/>
    <s v=" E08_20940"/>
    <s v="Cavity String Assembly parts FINAL Design (591 1-Cell 1st Art)"/>
    <s v="6.08.03.02.01.01"/>
    <x v="1"/>
    <d v="2023-05-17T00:00:00"/>
    <d v="2023-09-19T00:00:00"/>
    <s v="pkessler"/>
    <s v="Matalevich"/>
    <n v="14453.78"/>
    <m/>
    <s v="C"/>
    <s v="Labor"/>
    <s v="TEC"/>
    <m/>
    <s v="JLAB"/>
    <s v="PED"/>
    <s v="RF"/>
    <x v="6"/>
    <s v="B"/>
    <m/>
    <m/>
    <m/>
    <m/>
    <m/>
    <m/>
    <n v="14453.78"/>
    <m/>
    <m/>
    <m/>
    <m/>
    <m/>
    <m/>
    <m/>
    <m/>
    <m/>
    <m/>
    <m/>
    <x v="0"/>
    <x v="0"/>
    <m/>
  </r>
  <r>
    <s v=""/>
    <s v=" E08_20930"/>
    <s v="Clean Room Assembly FINAL Design (591 1-Cell 1st Art)"/>
    <s v="6.08.03.02.01.01"/>
    <x v="1"/>
    <d v="2023-05-17T00:00:00"/>
    <d v="2023-09-19T00:00:00"/>
    <s v="pkessler"/>
    <s v="Matalevich"/>
    <n v="4154.38"/>
    <m/>
    <s v="C"/>
    <s v="Labor"/>
    <s v="TEC"/>
    <m/>
    <s v="JLAB"/>
    <s v="PED"/>
    <s v="RF"/>
    <x v="6"/>
    <s v="B"/>
    <m/>
    <m/>
    <m/>
    <m/>
    <m/>
    <m/>
    <n v="4154.38"/>
    <m/>
    <m/>
    <m/>
    <m/>
    <m/>
    <m/>
    <m/>
    <m/>
    <m/>
    <m/>
    <m/>
    <x v="0"/>
    <x v="0"/>
    <m/>
  </r>
  <r>
    <s v=""/>
    <s v=" E08_20810"/>
    <s v="Cavity String Components PDR (591 1-Cell 1st Art)"/>
    <s v="6.08.03.02.01.01"/>
    <x v="1"/>
    <d v="2023-04-19T00:00:00"/>
    <d v="2023-04-20T00:00:00"/>
    <s v="pkessler"/>
    <s v="Matalevich"/>
    <n v="25099.38"/>
    <m/>
    <s v="C"/>
    <s v="Labor"/>
    <s v="TEC"/>
    <m/>
    <s v="JLAB"/>
    <s v="PED"/>
    <s v="RF"/>
    <x v="11"/>
    <s v="P.S148"/>
    <m/>
    <m/>
    <m/>
    <m/>
    <m/>
    <m/>
    <n v="25099.38"/>
    <m/>
    <m/>
    <m/>
    <m/>
    <m/>
    <m/>
    <m/>
    <m/>
    <m/>
    <m/>
    <m/>
    <x v="0"/>
    <x v="0"/>
    <m/>
  </r>
  <r>
    <s v=""/>
    <s v=" E08_20770"/>
    <s v="Beam Line Assemblies PRELIMINARY Design (591 1-Cell 1st Art)"/>
    <s v="6.08.03.02.01.01"/>
    <x v="1"/>
    <d v="2022-10-03T00:00:00"/>
    <d v="2023-04-18T00:00:00"/>
    <s v="pkessler"/>
    <s v="Matalevich"/>
    <n v="22502.89"/>
    <m/>
    <s v="C"/>
    <s v="Labor"/>
    <s v="TEC"/>
    <m/>
    <s v="JLAB"/>
    <s v="PED"/>
    <s v="RF"/>
    <x v="11"/>
    <s v="P.S149"/>
    <m/>
    <m/>
    <m/>
    <m/>
    <m/>
    <m/>
    <n v="22502.89"/>
    <m/>
    <m/>
    <m/>
    <m/>
    <m/>
    <m/>
    <m/>
    <m/>
    <m/>
    <m/>
    <m/>
    <x v="0"/>
    <x v="0"/>
    <m/>
  </r>
  <r>
    <s v=""/>
    <s v=" E08_20780"/>
    <s v="Helium Vessel PRELIMINARY Design (591 1-Cell 1st Art)"/>
    <s v="6.08.03.02.01.01"/>
    <x v="1"/>
    <d v="2022-10-03T00:00:00"/>
    <d v="2023-04-18T00:00:00"/>
    <s v="pkessler"/>
    <s v="Matalevich"/>
    <n v="22502.89"/>
    <m/>
    <s v="C"/>
    <s v="Labor"/>
    <s v="TEC"/>
    <m/>
    <s v="JLAB"/>
    <s v="PED"/>
    <s v="RF"/>
    <x v="11"/>
    <s v="P.S316"/>
    <m/>
    <m/>
    <m/>
    <m/>
    <m/>
    <m/>
    <n v="22502.89"/>
    <m/>
    <m/>
    <m/>
    <m/>
    <m/>
    <m/>
    <m/>
    <m/>
    <m/>
    <m/>
    <m/>
    <x v="0"/>
    <x v="0"/>
    <m/>
  </r>
  <r>
    <s v=""/>
    <s v=" E08_20800"/>
    <s v="Cavity String Assembly parts PRELIMINARY Design (591 1-Cell 1st Art)"/>
    <s v="6.08.03.02.01.01"/>
    <x v="1"/>
    <d v="2022-10-03T00:00:00"/>
    <d v="2023-04-18T00:00:00"/>
    <s v="pkessler"/>
    <s v="Matalevich"/>
    <n v="22502.89"/>
    <m/>
    <s v="C"/>
    <s v="Labor"/>
    <s v="TEC"/>
    <m/>
    <s v="JLAB"/>
    <s v="PED"/>
    <s v="RF"/>
    <x v="11"/>
    <s v="B"/>
    <m/>
    <m/>
    <m/>
    <m/>
    <m/>
    <m/>
    <n v="22502.89"/>
    <m/>
    <m/>
    <m/>
    <m/>
    <m/>
    <m/>
    <m/>
    <m/>
    <m/>
    <m/>
    <m/>
    <x v="0"/>
    <x v="0"/>
    <m/>
  </r>
  <r>
    <s v=""/>
    <s v=" E08_20790"/>
    <s v="Clean Room Assembly PRELIMINARY Design (591 1-Cell 1st Art)"/>
    <s v="6.08.03.02.01.01"/>
    <x v="1"/>
    <d v="2022-10-03T00:00:00"/>
    <d v="2023-04-18T00:00:00"/>
    <s v="pkessler"/>
    <s v="Matalevich"/>
    <n v="3461.98"/>
    <m/>
    <s v="C"/>
    <s v="Labor"/>
    <s v="TEC"/>
    <m/>
    <s v="JLAB"/>
    <s v="PED"/>
    <s v="RF"/>
    <x v="11"/>
    <s v="B"/>
    <m/>
    <m/>
    <m/>
    <m/>
    <m/>
    <m/>
    <n v="3461.98"/>
    <m/>
    <m/>
    <m/>
    <m/>
    <m/>
    <m/>
    <m/>
    <m/>
    <m/>
    <m/>
    <m/>
    <x v="0"/>
    <x v="0"/>
    <m/>
  </r>
  <r>
    <s v=""/>
    <s v=" E08_20950"/>
    <s v="Cavity Final Design Refinement (591 1-Cell 1st Art)"/>
    <s v="6.08.03.02.01.01"/>
    <x v="1"/>
    <d v="2024-02-01T00:00:00"/>
    <d v="2024-04-26T00:00:00"/>
    <s v="pkessler"/>
    <s v="Matalevich"/>
    <n v="22286.52"/>
    <m/>
    <s v="C"/>
    <s v="Labor"/>
    <s v="TEC"/>
    <m/>
    <s v="JLAB"/>
    <s v="PED"/>
    <s v="RF"/>
    <x v="6"/>
    <s v="P.S148"/>
    <m/>
    <m/>
    <m/>
    <m/>
    <m/>
    <m/>
    <m/>
    <n v="22286.52"/>
    <m/>
    <m/>
    <m/>
    <m/>
    <m/>
    <m/>
    <m/>
    <m/>
    <m/>
    <m/>
    <x v="0"/>
    <x v="0"/>
    <m/>
  </r>
  <r>
    <s v=""/>
    <s v=" E08_20970"/>
    <s v="Cavity String Components FDR (591 1-Cell 1st Art)"/>
    <s v="6.08.03.02.01.01"/>
    <x v="1"/>
    <d v="2024-06-10T00:00:00"/>
    <d v="2024-06-11T00:00:00"/>
    <s v="pkessler"/>
    <s v="Matalevich"/>
    <n v="25852.36"/>
    <m/>
    <s v="C"/>
    <s v="Labor"/>
    <s v="TEC"/>
    <m/>
    <s v="JLAB"/>
    <s v="PED"/>
    <s v="RF"/>
    <x v="6"/>
    <s v="B"/>
    <m/>
    <m/>
    <m/>
    <m/>
    <m/>
    <m/>
    <m/>
    <n v="25852.36"/>
    <m/>
    <m/>
    <m/>
    <m/>
    <m/>
    <m/>
    <m/>
    <m/>
    <m/>
    <m/>
    <x v="0"/>
    <x v="0"/>
    <m/>
  </r>
  <r>
    <s v=""/>
    <s v=" E08_20960"/>
    <s v="Cavity Final Design Refinement After Last R&amp;D Cold Test (591 1-Cell 1st Art)"/>
    <s v="6.08.03.02.01.01"/>
    <x v="1"/>
    <d v="2024-05-24T00:00:00"/>
    <d v="2024-06-07T00:00:00"/>
    <s v="pkessler"/>
    <s v="Matalevich"/>
    <n v="3565.84"/>
    <m/>
    <s v="C"/>
    <s v="Labor"/>
    <s v="TEC"/>
    <m/>
    <s v="JLAB"/>
    <s v="PED"/>
    <s v="RF"/>
    <x v="6"/>
    <s v="B"/>
    <m/>
    <m/>
    <m/>
    <m/>
    <m/>
    <m/>
    <m/>
    <n v="3565.84"/>
    <m/>
    <m/>
    <m/>
    <m/>
    <m/>
    <m/>
    <m/>
    <m/>
    <m/>
    <m/>
    <x v="0"/>
    <x v="0"/>
    <m/>
  </r>
  <r>
    <s v=""/>
    <s v=" E08_20830"/>
    <s v="Helium Vessel Assembly/Welding Tooling Preliminary Design  (591 1-Cell 1st Art)"/>
    <s v="6.08.03.02.01.01"/>
    <x v="1"/>
    <d v="2023-04-21T00:00:00"/>
    <d v="2023-05-18T00:00:00"/>
    <s v="pkessler"/>
    <s v="Matalevich"/>
    <n v="6750.87"/>
    <m/>
    <s v="C"/>
    <s v="Labor"/>
    <s v="TEC"/>
    <m/>
    <s v="JLAB"/>
    <s v="PED"/>
    <s v="RF"/>
    <x v="11"/>
    <s v="B"/>
    <m/>
    <m/>
    <m/>
    <m/>
    <m/>
    <m/>
    <n v="6750.87"/>
    <m/>
    <m/>
    <m/>
    <m/>
    <m/>
    <m/>
    <m/>
    <m/>
    <m/>
    <m/>
    <m/>
    <x v="0"/>
    <x v="0"/>
    <m/>
  </r>
  <r>
    <s v=""/>
    <s v=" E08_20840"/>
    <s v="Cavity/Helium Vessel Handling Tooling Preliminary Design (591 1-Cell 1st Art)"/>
    <s v="6.08.03.02.01.01"/>
    <x v="1"/>
    <d v="2023-05-19T00:00:00"/>
    <d v="2023-06-16T00:00:00"/>
    <s v="pkessler"/>
    <s v="Matalevich"/>
    <n v="6750.87"/>
    <m/>
    <s v="C"/>
    <s v="Labor"/>
    <s v="TEC"/>
    <m/>
    <s v="JLAB"/>
    <s v="PED"/>
    <s v="RF"/>
    <x v="11"/>
    <s v="B"/>
    <m/>
    <m/>
    <m/>
    <m/>
    <m/>
    <m/>
    <n v="6750.87"/>
    <m/>
    <m/>
    <m/>
    <m/>
    <m/>
    <m/>
    <m/>
    <m/>
    <m/>
    <m/>
    <m/>
    <x v="0"/>
    <x v="0"/>
    <m/>
  </r>
  <r>
    <s v=""/>
    <s v=" E08_20850"/>
    <s v="Misc. Cavity Processing Tooling Preliminary Design  (591 1-Cell 1st Art)"/>
    <s v="6.08.03.02.01.01"/>
    <x v="1"/>
    <d v="2023-06-19T00:00:00"/>
    <d v="2023-07-25T00:00:00"/>
    <s v="pkessler"/>
    <s v="Matalevich"/>
    <n v="9001.16"/>
    <m/>
    <s v="C"/>
    <s v="Labor"/>
    <s v="TEC"/>
    <m/>
    <s v="JLAB"/>
    <s v="PED"/>
    <s v="RF"/>
    <x v="11"/>
    <s v="B"/>
    <m/>
    <m/>
    <m/>
    <m/>
    <m/>
    <m/>
    <n v="9001.16"/>
    <m/>
    <m/>
    <m/>
    <m/>
    <m/>
    <m/>
    <m/>
    <m/>
    <m/>
    <m/>
    <m/>
    <x v="0"/>
    <x v="0"/>
    <m/>
  </r>
  <r>
    <s v=""/>
    <s v=" E08_20870"/>
    <s v="Helium Vessel Support Tooling Preliminary Design  (591 1-Cell 1st Art)"/>
    <s v="6.08.03.02.01.01"/>
    <x v="1"/>
    <d v="2023-04-21T00:00:00"/>
    <d v="2023-05-18T00:00:00"/>
    <s v="pkessler"/>
    <s v="Matalevich"/>
    <n v="6750.87"/>
    <m/>
    <s v="C"/>
    <s v="Labor"/>
    <s v="TEC"/>
    <m/>
    <s v="JLAB"/>
    <s v="PED"/>
    <s v="RF"/>
    <x v="11"/>
    <s v="B"/>
    <m/>
    <m/>
    <m/>
    <m/>
    <m/>
    <m/>
    <n v="6750.87"/>
    <m/>
    <m/>
    <m/>
    <m/>
    <m/>
    <m/>
    <m/>
    <m/>
    <m/>
    <m/>
    <m/>
    <x v="0"/>
    <x v="0"/>
    <m/>
  </r>
  <r>
    <s v=""/>
    <s v=" E08_20880"/>
    <s v="Beam line support (supply) Tooling Preliminary Design  (591 1-Cell 1st Art)"/>
    <s v="6.08.03.02.01.01"/>
    <x v="1"/>
    <d v="2023-05-19T00:00:00"/>
    <d v="2023-07-06T00:00:00"/>
    <s v="pkessler"/>
    <s v="Matalevich"/>
    <n v="11251.44"/>
    <m/>
    <s v="C"/>
    <s v="Labor"/>
    <s v="TEC"/>
    <m/>
    <s v="JLAB"/>
    <s v="PED"/>
    <s v="RF"/>
    <x v="11"/>
    <s v="B"/>
    <m/>
    <m/>
    <m/>
    <m/>
    <m/>
    <m/>
    <n v="11251.44"/>
    <m/>
    <m/>
    <m/>
    <m/>
    <m/>
    <m/>
    <m/>
    <m/>
    <m/>
    <m/>
    <m/>
    <x v="0"/>
    <x v="0"/>
    <m/>
  </r>
  <r>
    <s v=""/>
    <s v=" E08_20890"/>
    <s v="Beam line support (return) Tooling Preliminary Design  (591 1-Cell 1st Art)"/>
    <s v="6.08.03.02.01.01"/>
    <x v="1"/>
    <d v="2023-07-07T00:00:00"/>
    <d v="2023-08-22T00:00:00"/>
    <s v="pkessler"/>
    <s v="Matalevich"/>
    <n v="11251.44"/>
    <m/>
    <s v="C"/>
    <s v="Labor"/>
    <s v="TEC"/>
    <m/>
    <s v="JLAB"/>
    <s v="PED"/>
    <s v="RF"/>
    <x v="11"/>
    <s v="B"/>
    <m/>
    <m/>
    <m/>
    <m/>
    <m/>
    <m/>
    <n v="11251.44"/>
    <m/>
    <m/>
    <m/>
    <m/>
    <m/>
    <m/>
    <m/>
    <m/>
    <m/>
    <m/>
    <m/>
    <x v="0"/>
    <x v="0"/>
    <m/>
  </r>
  <r>
    <s v=""/>
    <s v=" E08_20860"/>
    <s v="FPC Installation Tool Preliminary Design (591 1-Cell 1st Art)"/>
    <s v="6.08.03.02.01.01"/>
    <x v="1"/>
    <d v="2023-04-21T00:00:00"/>
    <d v="2023-05-18T00:00:00"/>
    <s v="pkessler"/>
    <s v="Matalevich"/>
    <n v="6750.87"/>
    <m/>
    <s v="C"/>
    <s v="Labor"/>
    <s v="TEC"/>
    <m/>
    <s v="JLAB"/>
    <s v="PED"/>
    <s v="RF"/>
    <x v="11"/>
    <s v="B"/>
    <m/>
    <m/>
    <m/>
    <m/>
    <m/>
    <m/>
    <n v="6750.87"/>
    <m/>
    <m/>
    <m/>
    <m/>
    <m/>
    <m/>
    <m/>
    <m/>
    <m/>
    <m/>
    <m/>
    <x v="0"/>
    <x v="0"/>
    <m/>
  </r>
  <r>
    <s v=""/>
    <s v=" E08_20900"/>
    <s v="Misc. Rail Support  Tooling Preliminary Design  (591 1-Cell 1st Art)"/>
    <s v="6.08.03.02.01.01"/>
    <x v="1"/>
    <d v="2023-08-23T00:00:00"/>
    <d v="2023-09-20T00:00:00"/>
    <s v="pkessler"/>
    <s v="Matalevich"/>
    <n v="9001.16"/>
    <m/>
    <s v="C"/>
    <s v="Labor"/>
    <s v="TEC"/>
    <m/>
    <s v="JLAB"/>
    <s v="PED"/>
    <s v="RF"/>
    <x v="11"/>
    <s v="B"/>
    <m/>
    <m/>
    <m/>
    <m/>
    <m/>
    <m/>
    <n v="9001.16"/>
    <m/>
    <m/>
    <m/>
    <m/>
    <m/>
    <m/>
    <m/>
    <m/>
    <m/>
    <m/>
    <m/>
    <x v="0"/>
    <x v="0"/>
    <m/>
  </r>
  <r>
    <s v=""/>
    <s v=" E08_20980"/>
    <s v="Helium Vessel Assembly/Welding Tooling Final Design  (591 1-Cell 1st Art)"/>
    <s v="6.08.03.02.01.01"/>
    <x v="1"/>
    <d v="2024-06-12T00:00:00"/>
    <d v="2024-07-10T00:00:00"/>
    <s v="pkessler"/>
    <s v="Matalevich"/>
    <n v="6953.39"/>
    <m/>
    <s v="C"/>
    <s v="Labor"/>
    <s v="TEC"/>
    <m/>
    <s v="JLAB"/>
    <s v="PED"/>
    <s v="RF"/>
    <x v="6"/>
    <s v="B"/>
    <m/>
    <m/>
    <m/>
    <m/>
    <m/>
    <m/>
    <m/>
    <n v="6953.39"/>
    <m/>
    <m/>
    <m/>
    <m/>
    <m/>
    <m/>
    <m/>
    <m/>
    <m/>
    <m/>
    <x v="0"/>
    <x v="0"/>
    <m/>
  </r>
  <r>
    <s v=""/>
    <s v=" E08_20990"/>
    <s v="Cavity/Helium Vessel Handling Tooling Final Design  (591 1-Cell 1st Art)"/>
    <s v="6.08.03.02.01.01"/>
    <x v="1"/>
    <d v="2024-07-11T00:00:00"/>
    <d v="2024-08-07T00:00:00"/>
    <s v="pkessler"/>
    <s v="Matalevich"/>
    <n v="6953.39"/>
    <m/>
    <s v="C"/>
    <s v="Labor"/>
    <s v="TEC"/>
    <m/>
    <s v="JLAB"/>
    <s v="PED"/>
    <s v="RF"/>
    <x v="6"/>
    <s v="B"/>
    <m/>
    <m/>
    <m/>
    <m/>
    <m/>
    <m/>
    <m/>
    <n v="6953.39"/>
    <m/>
    <m/>
    <m/>
    <m/>
    <m/>
    <m/>
    <m/>
    <m/>
    <m/>
    <m/>
    <x v="0"/>
    <x v="0"/>
    <m/>
  </r>
  <r>
    <s v=""/>
    <s v=" E08_21000"/>
    <s v="Misc. Cavity Processing Tooling Final Design  (591 1-Cell 1st Art)"/>
    <s v="6.08.03.02.01.01"/>
    <x v="1"/>
    <d v="2024-08-08T00:00:00"/>
    <d v="2024-09-13T00:00:00"/>
    <s v="pkessler"/>
    <s v="Matalevich"/>
    <n v="9271.19"/>
    <m/>
    <s v="C"/>
    <s v="Labor"/>
    <s v="TEC"/>
    <m/>
    <s v="JLAB"/>
    <s v="PED"/>
    <s v="RF"/>
    <x v="6"/>
    <s v="B"/>
    <m/>
    <m/>
    <m/>
    <m/>
    <m/>
    <m/>
    <m/>
    <n v="9271.19"/>
    <m/>
    <m/>
    <m/>
    <m/>
    <m/>
    <m/>
    <m/>
    <m/>
    <m/>
    <m/>
    <x v="0"/>
    <x v="0"/>
    <m/>
  </r>
  <r>
    <s v=""/>
    <s v=" E08_21020"/>
    <s v="Helium Vessel Support Tooling Final Design  (591 1-Cell 1st Art)"/>
    <s v="6.08.03.02.01.01"/>
    <x v="1"/>
    <d v="2024-06-12T00:00:00"/>
    <d v="2024-07-10T00:00:00"/>
    <s v="pkessler"/>
    <s v="Matalevich"/>
    <n v="6953.39"/>
    <m/>
    <s v="C"/>
    <s v="Labor"/>
    <s v="TEC"/>
    <m/>
    <s v="JLAB"/>
    <s v="PED"/>
    <s v="RF"/>
    <x v="6"/>
    <s v="P.S317"/>
    <m/>
    <m/>
    <m/>
    <m/>
    <m/>
    <m/>
    <m/>
    <n v="6953.39"/>
    <m/>
    <m/>
    <m/>
    <m/>
    <m/>
    <m/>
    <m/>
    <m/>
    <m/>
    <m/>
    <x v="0"/>
    <x v="0"/>
    <m/>
  </r>
  <r>
    <s v=""/>
    <s v=" E08_21030"/>
    <s v="Beam line support (supply) Tooling Final Design  (591 1-Cell 1st Art)"/>
    <s v="6.08.03.02.01.01"/>
    <x v="1"/>
    <d v="2024-06-12T00:00:00"/>
    <d v="2024-07-29T00:00:00"/>
    <s v="pkessler"/>
    <s v="Matalevich"/>
    <n v="11588.99"/>
    <m/>
    <s v="C"/>
    <s v="Labor"/>
    <s v="TEC"/>
    <m/>
    <s v="JLAB"/>
    <s v="PED"/>
    <s v="RF"/>
    <x v="6"/>
    <s v="P.S317"/>
    <m/>
    <m/>
    <m/>
    <m/>
    <m/>
    <m/>
    <m/>
    <n v="11588.99"/>
    <m/>
    <m/>
    <m/>
    <m/>
    <m/>
    <m/>
    <m/>
    <m/>
    <m/>
    <m/>
    <x v="0"/>
    <x v="0"/>
    <m/>
  </r>
  <r>
    <s v=""/>
    <s v=" E08_21040"/>
    <s v="Beam line support (return) Tooling Final Design (591 1-Cell 1st Art)"/>
    <s v="6.08.03.02.01.01"/>
    <x v="1"/>
    <d v="2024-07-30T00:00:00"/>
    <d v="2024-09-13T00:00:00"/>
    <s v="pkessler"/>
    <s v="Matalevich"/>
    <n v="11588.99"/>
    <m/>
    <s v="C"/>
    <s v="Labor"/>
    <s v="TEC"/>
    <m/>
    <s v="JLAB"/>
    <s v="PED"/>
    <s v="RF"/>
    <x v="6"/>
    <s v="P.S317"/>
    <m/>
    <m/>
    <m/>
    <m/>
    <m/>
    <m/>
    <m/>
    <n v="11588.99"/>
    <m/>
    <m/>
    <m/>
    <m/>
    <m/>
    <m/>
    <m/>
    <m/>
    <m/>
    <m/>
    <x v="0"/>
    <x v="0"/>
    <m/>
  </r>
  <r>
    <s v=""/>
    <s v=" E08_21010"/>
    <s v="FPC Installation Tool Final Design  (591 1-Cell 1st Art)"/>
    <s v="6.08.03.02.01.01"/>
    <x v="1"/>
    <d v="2024-06-12T00:00:00"/>
    <d v="2024-07-10T00:00:00"/>
    <s v="pkessler"/>
    <s v="Matalevich"/>
    <n v="6953.39"/>
    <m/>
    <s v="C"/>
    <s v="Labor"/>
    <s v="TEC"/>
    <m/>
    <s v="JLAB"/>
    <s v="PED"/>
    <s v="RF"/>
    <x v="6"/>
    <s v="B"/>
    <m/>
    <m/>
    <m/>
    <m/>
    <m/>
    <m/>
    <m/>
    <n v="6953.39"/>
    <m/>
    <m/>
    <m/>
    <m/>
    <m/>
    <m/>
    <m/>
    <m/>
    <m/>
    <m/>
    <x v="0"/>
    <x v="0"/>
    <m/>
  </r>
  <r>
    <s v=""/>
    <s v=" E08_21050"/>
    <s v="Misc. Rail Support  Tooling Final Design  (591 1-Cell 1st Art)"/>
    <s v="6.08.03.02.01.01"/>
    <x v="1"/>
    <d v="2024-09-16T00:00:00"/>
    <d v="2024-10-11T00:00:00"/>
    <s v="pkessler"/>
    <s v="Matalevich"/>
    <n v="9396.35"/>
    <m/>
    <s v="C"/>
    <s v="Labor"/>
    <s v="TEC"/>
    <m/>
    <s v="JLAB"/>
    <s v="PED"/>
    <s v="RF"/>
    <x v="6"/>
    <s v="B"/>
    <m/>
    <m/>
    <m/>
    <m/>
    <m/>
    <m/>
    <m/>
    <n v="5167.99"/>
    <n v="4228.3599999999997"/>
    <m/>
    <m/>
    <m/>
    <m/>
    <m/>
    <m/>
    <m/>
    <m/>
    <m/>
    <x v="0"/>
    <x v="0"/>
    <m/>
  </r>
  <r>
    <s v=""/>
    <s v=" E08_21370"/>
    <s v="TR Effort Helium Vessel Assembly/Welding Tooling (591 1-Cell 1st Art)"/>
    <s v="6.08.03.02.01.02"/>
    <x v="1"/>
    <d v="2024-08-19T00:00:00"/>
    <d v="2024-10-15T00:00:00"/>
    <s v="pkessler"/>
    <s v="Matalevich"/>
    <n v="718.52"/>
    <m/>
    <s v="C"/>
    <s v="Labor"/>
    <s v="TEC"/>
    <s v="CD-3A"/>
    <s v="JLAB"/>
    <s v="Const"/>
    <s v="RF"/>
    <x v="9"/>
    <s v="B"/>
    <m/>
    <m/>
    <m/>
    <m/>
    <m/>
    <m/>
    <m/>
    <n v="538.89"/>
    <n v="179.63"/>
    <m/>
    <m/>
    <m/>
    <m/>
    <m/>
    <m/>
    <m/>
    <m/>
    <m/>
    <x v="0"/>
    <x v="0"/>
    <m/>
  </r>
  <r>
    <s v=""/>
    <s v=" E08_21430"/>
    <s v="TR Effort Cavity/Helium Vessel Handling Tooling (591 1-Cell 1st Art)"/>
    <s v="6.08.03.02.01.02"/>
    <x v="1"/>
    <d v="2024-09-17T00:00:00"/>
    <d v="2024-11-13T00:00:00"/>
    <s v="pkessler"/>
    <s v="Matalevich"/>
    <n v="729.21"/>
    <m/>
    <s v="C"/>
    <s v="Labor"/>
    <s v="TEC"/>
    <s v="CD-3A"/>
    <s v="JLAB"/>
    <s v="Const"/>
    <s v="RF"/>
    <x v="9"/>
    <s v="B"/>
    <m/>
    <m/>
    <m/>
    <m/>
    <m/>
    <m/>
    <m/>
    <n v="182.3"/>
    <n v="546.91"/>
    <m/>
    <m/>
    <m/>
    <m/>
    <m/>
    <m/>
    <m/>
    <m/>
    <m/>
    <x v="0"/>
    <x v="0"/>
    <m/>
  </r>
  <r>
    <s v=""/>
    <s v=" E08_21490"/>
    <s v="TR Effort Misc. Cavity Processing Tooling (591 1-Cell 1st Art)"/>
    <s v="6.08.03.02.01.02"/>
    <x v="1"/>
    <d v="2024-10-24T00:00:00"/>
    <d v="2024-12-23T00:00:00"/>
    <s v="pkessler"/>
    <s v="Matalevich"/>
    <n v="734.56"/>
    <m/>
    <s v="C"/>
    <s v="Labor"/>
    <s v="TEC"/>
    <s v="CD-3A"/>
    <s v="JLAB"/>
    <s v="Const"/>
    <s v="RF"/>
    <x v="9"/>
    <s v="B"/>
    <m/>
    <m/>
    <m/>
    <m/>
    <m/>
    <m/>
    <m/>
    <m/>
    <n v="734.56"/>
    <m/>
    <m/>
    <m/>
    <m/>
    <m/>
    <m/>
    <m/>
    <m/>
    <m/>
    <x v="0"/>
    <x v="0"/>
    <m/>
  </r>
  <r>
    <s v=""/>
    <s v=" E08_21550"/>
    <s v="TR Effort FPC Installation Tool (591 1-Cell 1st Art)"/>
    <s v="6.08.03.02.01.02"/>
    <x v="1"/>
    <d v="2024-08-19T00:00:00"/>
    <d v="2024-10-15T00:00:00"/>
    <s v="pkessler"/>
    <s v="Matalevich"/>
    <n v="718.52"/>
    <m/>
    <s v="C"/>
    <s v="Labor"/>
    <s v="TEC"/>
    <s v="CD-3A"/>
    <s v="JLAB"/>
    <s v="Const"/>
    <s v="RF"/>
    <x v="9"/>
    <s v="B"/>
    <m/>
    <m/>
    <m/>
    <m/>
    <m/>
    <m/>
    <m/>
    <n v="538.89"/>
    <n v="179.63"/>
    <m/>
    <m/>
    <m/>
    <m/>
    <m/>
    <m/>
    <m/>
    <m/>
    <m/>
    <x v="0"/>
    <x v="0"/>
    <m/>
  </r>
  <r>
    <s v=""/>
    <s v=" E08_21610"/>
    <s v="TR Effort Cavity String Support Tooling (591 1-Cell 1st Art)"/>
    <s v="6.08.03.02.01.02"/>
    <x v="1"/>
    <d v="2024-10-24T00:00:00"/>
    <d v="2024-12-23T00:00:00"/>
    <s v="pkessler"/>
    <s v="Matalevich"/>
    <n v="734.56"/>
    <m/>
    <s v="C"/>
    <s v="Labor"/>
    <s v="TEC"/>
    <s v="CD-3A"/>
    <s v="JLAB"/>
    <s v="Const"/>
    <s v="RF"/>
    <x v="9"/>
    <s v="P.S317"/>
    <m/>
    <m/>
    <m/>
    <m/>
    <m/>
    <m/>
    <m/>
    <m/>
    <n v="734.56"/>
    <m/>
    <m/>
    <m/>
    <m/>
    <m/>
    <m/>
    <m/>
    <m/>
    <m/>
    <x v="0"/>
    <x v="0"/>
    <m/>
  </r>
  <r>
    <s v=""/>
    <s v=" E08_21670"/>
    <s v="TR Effort Misc. Rail Support  Tooling (591 1-Cell 1st Art)"/>
    <s v="6.08.03.02.01.02"/>
    <x v="1"/>
    <d v="2024-11-22T00:00:00"/>
    <d v="2025-01-23T00:00:00"/>
    <s v="pkessler"/>
    <s v="Matalevich"/>
    <n v="734.56"/>
    <m/>
    <s v="C"/>
    <s v="Labor"/>
    <s v="TEC"/>
    <s v="CD-3A"/>
    <s v="JLAB"/>
    <s v="Const"/>
    <s v="RF"/>
    <x v="9"/>
    <s v="B"/>
    <m/>
    <m/>
    <m/>
    <m/>
    <m/>
    <m/>
    <m/>
    <m/>
    <n v="734.56"/>
    <m/>
    <m/>
    <m/>
    <m/>
    <m/>
    <m/>
    <m/>
    <m/>
    <m/>
    <x v="0"/>
    <x v="0"/>
    <m/>
  </r>
  <r>
    <s v=""/>
    <s v=" E08_21730"/>
    <s v="Perform Cavity BARE Qualification of first article cavities (591 1-Cell 1st Art)"/>
    <s v="6.08.03.02.01.03"/>
    <x v="1"/>
    <d v="2025-08-05T00:00:00"/>
    <d v="2025-09-09T00:00:00"/>
    <s v="pkessler"/>
    <s v="Matalevich"/>
    <n v="367.28"/>
    <m/>
    <s v="C"/>
    <s v="Labor"/>
    <s v="TEC"/>
    <s v="CD-3A"/>
    <s v="JLAB"/>
    <s v="Const.Test"/>
    <s v="RF"/>
    <x v="8"/>
    <s v="P.S148"/>
    <m/>
    <m/>
    <m/>
    <m/>
    <m/>
    <m/>
    <m/>
    <m/>
    <n v="367.28"/>
    <m/>
    <m/>
    <m/>
    <m/>
    <m/>
    <m/>
    <m/>
    <m/>
    <m/>
    <x v="0"/>
    <x v="0"/>
    <m/>
  </r>
  <r>
    <s v=""/>
    <s v=" E08_21770"/>
    <s v="Perform Cavity Dressed Qualification of first article cavities (591 1-Cell 1st Art)"/>
    <s v="6.08.03.02.01.03"/>
    <x v="1"/>
    <d v="2025-10-01T00:00:00"/>
    <d v="2025-11-05T00:00:00"/>
    <s v="pkessler"/>
    <s v="Matalevich"/>
    <n v="756.6"/>
    <m/>
    <s v="C"/>
    <s v="Labor"/>
    <s v="TEC"/>
    <s v="CD-3A"/>
    <s v="JLAB"/>
    <s v="Const.Test"/>
    <s v="RF"/>
    <x v="8"/>
    <s v="P.S148"/>
    <m/>
    <m/>
    <m/>
    <m/>
    <m/>
    <m/>
    <m/>
    <m/>
    <m/>
    <n v="756.6"/>
    <m/>
    <m/>
    <m/>
    <m/>
    <m/>
    <m/>
    <m/>
    <m/>
    <x v="0"/>
    <x v="0"/>
    <m/>
  </r>
  <r>
    <s v=""/>
    <s v=" E08_22010"/>
    <s v="SpaceFrame Assembly Tooling PRELIMINARY Design  (591 1-Cell 1st Art)"/>
    <s v="6.08.03.02.02.01"/>
    <x v="1"/>
    <d v="2023-05-17T00:00:00"/>
    <d v="2023-06-22T00:00:00"/>
    <s v="pkessler"/>
    <s v="Matalevich"/>
    <n v="9001.16"/>
    <m/>
    <s v="C"/>
    <s v="Labor"/>
    <s v="TEC"/>
    <m/>
    <s v="JLAB"/>
    <s v="PED"/>
    <s v="RF"/>
    <x v="11"/>
    <m/>
    <m/>
    <m/>
    <m/>
    <m/>
    <m/>
    <m/>
    <n v="9001.16"/>
    <m/>
    <m/>
    <m/>
    <m/>
    <m/>
    <m/>
    <m/>
    <m/>
    <m/>
    <m/>
    <m/>
    <x v="0"/>
    <x v="0"/>
    <m/>
  </r>
  <r>
    <s v=""/>
    <s v=" E08_22030"/>
    <s v="Alignment fixtures PRELIMINARY Design  (591 1-Cell 1st Art)"/>
    <s v="6.08.03.02.02.01"/>
    <x v="1"/>
    <d v="2023-05-17T00:00:00"/>
    <d v="2023-06-14T00:00:00"/>
    <s v="pkessler"/>
    <s v="Matalevich"/>
    <n v="6750.87"/>
    <m/>
    <s v="C"/>
    <s v="Labor"/>
    <s v="TEC"/>
    <m/>
    <s v="JLAB"/>
    <s v="PED"/>
    <s v="RF"/>
    <x v="11"/>
    <m/>
    <m/>
    <m/>
    <m/>
    <m/>
    <m/>
    <m/>
    <n v="6750.87"/>
    <m/>
    <m/>
    <m/>
    <m/>
    <m/>
    <m/>
    <m/>
    <m/>
    <m/>
    <m/>
    <m/>
    <x v="0"/>
    <x v="0"/>
    <m/>
  </r>
  <r>
    <s v=""/>
    <s v=" E08_22060"/>
    <s v="Vacuum Vessel support Tooling PRELIMINARY Design  (591 1-Cell 1st Art) Assume Existing or put new in here???"/>
    <s v="6.08.03.02.02.01"/>
    <x v="1"/>
    <d v="2023-08-11T00:00:00"/>
    <d v="2023-09-08T00:00:00"/>
    <s v="pkessler"/>
    <s v="Matalevich"/>
    <n v="6750.87"/>
    <m/>
    <s v="C"/>
    <s v="Labor"/>
    <s v="TEC"/>
    <m/>
    <s v="JLAB"/>
    <s v="PED"/>
    <s v="RF"/>
    <x v="11"/>
    <m/>
    <m/>
    <m/>
    <m/>
    <m/>
    <m/>
    <m/>
    <n v="6750.87"/>
    <m/>
    <m/>
    <m/>
    <m/>
    <m/>
    <m/>
    <m/>
    <m/>
    <m/>
    <m/>
    <m/>
    <x v="0"/>
    <x v="0"/>
    <m/>
  </r>
  <r>
    <s v=""/>
    <s v=" E08_22070"/>
    <s v="Misc. Cryostat Assembly Tooling PRELIMINARY Design  (591 1-Cell 1st Art)"/>
    <s v="6.08.03.02.02.01"/>
    <x v="1"/>
    <d v="2023-08-11T00:00:00"/>
    <d v="2023-09-18T00:00:00"/>
    <s v="pkessler"/>
    <s v="Matalevich"/>
    <n v="9001.16"/>
    <m/>
    <s v="C"/>
    <s v="Labor"/>
    <s v="TEC"/>
    <m/>
    <s v="JLAB"/>
    <s v="PED"/>
    <s v="RF"/>
    <x v="11"/>
    <m/>
    <m/>
    <m/>
    <m/>
    <m/>
    <m/>
    <m/>
    <n v="9001.16"/>
    <m/>
    <m/>
    <m/>
    <m/>
    <m/>
    <m/>
    <m/>
    <m/>
    <m/>
    <m/>
    <m/>
    <x v="0"/>
    <x v="0"/>
    <m/>
  </r>
  <r>
    <s v=""/>
    <s v=" E08_22040"/>
    <s v="End Can Support (supply) Tooling PRELIMINARY Design (591 1-Cell 1st Art)"/>
    <s v="6.08.03.02.02.01"/>
    <x v="1"/>
    <d v="2023-06-15T00:00:00"/>
    <d v="2023-07-13T00:00:00"/>
    <s v="pkessler"/>
    <s v="Matalevich"/>
    <n v="6750.87"/>
    <m/>
    <s v="C"/>
    <s v="Labor"/>
    <s v="TEC"/>
    <m/>
    <s v="JLAB"/>
    <s v="PED"/>
    <s v="RF"/>
    <x v="11"/>
    <m/>
    <m/>
    <m/>
    <m/>
    <m/>
    <m/>
    <m/>
    <n v="6750.87"/>
    <m/>
    <m/>
    <m/>
    <m/>
    <m/>
    <m/>
    <m/>
    <m/>
    <m/>
    <m/>
    <m/>
    <x v="0"/>
    <x v="0"/>
    <m/>
  </r>
  <r>
    <s v=""/>
    <s v=" E08_22050"/>
    <s v="End Can Support (return) Tooling PRELIMINARY Design  (591 1-Cell 1st Art)"/>
    <s v="6.08.03.02.02.01"/>
    <x v="1"/>
    <d v="2023-07-14T00:00:00"/>
    <d v="2023-08-10T00:00:00"/>
    <s v="pkessler"/>
    <s v="Matalevich"/>
    <n v="6750.87"/>
    <m/>
    <s v="C"/>
    <s v="Labor"/>
    <s v="TEC"/>
    <m/>
    <s v="JLAB"/>
    <s v="PED"/>
    <s v="RF"/>
    <x v="11"/>
    <m/>
    <m/>
    <m/>
    <m/>
    <m/>
    <m/>
    <m/>
    <n v="6750.87"/>
    <m/>
    <m/>
    <m/>
    <m/>
    <m/>
    <m/>
    <m/>
    <m/>
    <m/>
    <m/>
    <m/>
    <x v="0"/>
    <x v="0"/>
    <m/>
  </r>
  <r>
    <s v=""/>
    <s v=" E08_22080"/>
    <s v="Top Level Assembly FINAL Design (591 1-Cell 1st Art)"/>
    <s v="6.08.03.02.02.01"/>
    <x v="1"/>
    <d v="2023-05-17T00:00:00"/>
    <d v="2023-09-19T00:00:00"/>
    <s v="pkessler"/>
    <s v="Matalevich"/>
    <n v="8741.51"/>
    <m/>
    <s v="C"/>
    <s v="Labor"/>
    <s v="TEC"/>
    <m/>
    <s v="JLAB"/>
    <s v="PED"/>
    <s v="RF"/>
    <x v="6"/>
    <s v="P.S153"/>
    <m/>
    <m/>
    <m/>
    <m/>
    <m/>
    <m/>
    <n v="8741.51"/>
    <m/>
    <m/>
    <m/>
    <m/>
    <m/>
    <m/>
    <m/>
    <m/>
    <m/>
    <m/>
    <m/>
    <x v="0"/>
    <x v="0"/>
    <m/>
  </r>
  <r>
    <s v=""/>
    <s v=" E08_22090"/>
    <s v="Cryogenic Piping FINAL Design (591 1-Cell 1st Art)"/>
    <s v="6.08.03.02.02.01"/>
    <x v="1"/>
    <d v="2023-05-17T00:00:00"/>
    <d v="2023-09-19T00:00:00"/>
    <s v="pkessler"/>
    <s v="Matalevich"/>
    <n v="10905.25"/>
    <m/>
    <s v="C"/>
    <s v="Labor"/>
    <s v="TEC"/>
    <m/>
    <s v="JLAB"/>
    <s v="PED"/>
    <s v="RF"/>
    <x v="6"/>
    <m/>
    <m/>
    <m/>
    <m/>
    <m/>
    <m/>
    <m/>
    <n v="10905.25"/>
    <m/>
    <m/>
    <m/>
    <m/>
    <m/>
    <m/>
    <m/>
    <m/>
    <m/>
    <m/>
    <m/>
    <x v="0"/>
    <x v="0"/>
    <m/>
  </r>
  <r>
    <s v=""/>
    <s v=" E08_22100"/>
    <s v="Cryo control valves FINAL Design (591 1-Cell 1st Art)"/>
    <s v="6.08.03.02.02.01"/>
    <x v="1"/>
    <d v="2023-05-17T00:00:00"/>
    <d v="2023-09-19T00:00:00"/>
    <s v="pkessler"/>
    <s v="Matalevich"/>
    <n v="12463.14"/>
    <m/>
    <s v="C"/>
    <s v="Labor"/>
    <s v="TEC"/>
    <m/>
    <s v="JLAB"/>
    <s v="PED"/>
    <s v="RF"/>
    <x v="6"/>
    <m/>
    <m/>
    <m/>
    <m/>
    <m/>
    <m/>
    <m/>
    <n v="12463.14"/>
    <m/>
    <m/>
    <m/>
    <m/>
    <m/>
    <m/>
    <m/>
    <m/>
    <m/>
    <m/>
    <m/>
    <x v="0"/>
    <x v="0"/>
    <m/>
  </r>
  <r>
    <s v=""/>
    <s v=" E08_22110"/>
    <s v="SE_RE-Can Cryogenics FINAL Design (591 1-Cell 1st Art)"/>
    <s v="6.08.03.02.02.01"/>
    <x v="1"/>
    <d v="2023-05-17T00:00:00"/>
    <d v="2023-09-19T00:00:00"/>
    <s v="pkessler"/>
    <s v="Matalevich"/>
    <n v="8741.51"/>
    <m/>
    <s v="C"/>
    <s v="Labor"/>
    <s v="TEC"/>
    <m/>
    <s v="JLAB"/>
    <s v="PED"/>
    <s v="RF"/>
    <x v="6"/>
    <s v="P.S151"/>
    <m/>
    <m/>
    <m/>
    <m/>
    <m/>
    <m/>
    <n v="8741.51"/>
    <m/>
    <m/>
    <m/>
    <m/>
    <m/>
    <m/>
    <m/>
    <m/>
    <m/>
    <m/>
    <m/>
    <x v="0"/>
    <x v="0"/>
    <m/>
  </r>
  <r>
    <s v=""/>
    <s v=" E08_22120"/>
    <s v="Vacuum Vessel FINAL Design (591 1-Cell 1st Art)"/>
    <s v="6.08.03.02.02.01"/>
    <x v="1"/>
    <d v="2023-05-17T00:00:00"/>
    <d v="2023-09-19T00:00:00"/>
    <s v="pkessler"/>
    <s v="Matalevich"/>
    <n v="14540.33"/>
    <m/>
    <s v="C"/>
    <s v="Labor"/>
    <s v="TEC"/>
    <m/>
    <s v="JLAB"/>
    <s v="PED"/>
    <s v="RF"/>
    <x v="6"/>
    <s v="P.S152"/>
    <m/>
    <m/>
    <m/>
    <m/>
    <m/>
    <m/>
    <n v="14540.33"/>
    <m/>
    <m/>
    <m/>
    <m/>
    <m/>
    <m/>
    <m/>
    <m/>
    <m/>
    <m/>
    <m/>
    <x v="0"/>
    <x v="0"/>
    <m/>
  </r>
  <r>
    <s v=""/>
    <s v=" E08_22130"/>
    <s v="Outer Magnetic Shield FINAL Design (591 1-Cell 1st Art)"/>
    <s v="6.08.03.02.02.01"/>
    <x v="1"/>
    <d v="2023-05-17T00:00:00"/>
    <d v="2023-09-19T00:00:00"/>
    <s v="pkessler"/>
    <s v="Matalevich"/>
    <n v="10905.25"/>
    <m/>
    <s v="C"/>
    <s v="Labor"/>
    <s v="TEC"/>
    <m/>
    <s v="JLAB"/>
    <s v="PED"/>
    <s v="RF"/>
    <x v="6"/>
    <s v="P.S318"/>
    <m/>
    <m/>
    <m/>
    <m/>
    <m/>
    <m/>
    <n v="10905.25"/>
    <m/>
    <m/>
    <m/>
    <m/>
    <m/>
    <m/>
    <m/>
    <m/>
    <m/>
    <m/>
    <m/>
    <x v="0"/>
    <x v="0"/>
    <m/>
  </r>
  <r>
    <s v=""/>
    <s v=" E08_22140"/>
    <s v="Inner Magnetic Shield FINAL Design (591 1-Cell 1st Art)"/>
    <s v="6.08.03.02.02.01"/>
    <x v="1"/>
    <d v="2023-05-17T00:00:00"/>
    <d v="2023-09-19T00:00:00"/>
    <s v="pkessler"/>
    <s v="Matalevich"/>
    <n v="12463.14"/>
    <m/>
    <s v="C"/>
    <s v="Labor"/>
    <s v="TEC"/>
    <m/>
    <s v="JLAB"/>
    <s v="PED"/>
    <s v="RF"/>
    <x v="6"/>
    <s v="P.S318"/>
    <m/>
    <m/>
    <m/>
    <m/>
    <m/>
    <m/>
    <n v="12463.14"/>
    <m/>
    <m/>
    <m/>
    <m/>
    <m/>
    <m/>
    <m/>
    <m/>
    <m/>
    <m/>
    <m/>
    <x v="0"/>
    <x v="0"/>
    <m/>
  </r>
  <r>
    <s v=""/>
    <s v=" E08_22150"/>
    <s v="Spaceframe FINAL Design (591 1-Cell 1st Art)"/>
    <s v="6.08.03.02.02.01"/>
    <x v="1"/>
    <d v="2023-05-17T00:00:00"/>
    <d v="2023-09-19T00:00:00"/>
    <s v="pkessler"/>
    <s v="Matalevich"/>
    <n v="8741.51"/>
    <m/>
    <s v="C"/>
    <s v="Labor"/>
    <s v="TEC"/>
    <m/>
    <s v="JLAB"/>
    <s v="PED"/>
    <s v="RF"/>
    <x v="6"/>
    <s v="P.S320"/>
    <m/>
    <m/>
    <m/>
    <m/>
    <m/>
    <m/>
    <n v="8741.51"/>
    <m/>
    <m/>
    <m/>
    <m/>
    <m/>
    <m/>
    <m/>
    <m/>
    <m/>
    <m/>
    <m/>
    <x v="0"/>
    <x v="0"/>
    <m/>
  </r>
  <r>
    <s v=""/>
    <s v=" E08_22160"/>
    <s v="Thermal Shield FINAL Design (591 1-Cell 1st Art)"/>
    <s v="6.08.03.02.02.01"/>
    <x v="1"/>
    <d v="2023-05-17T00:00:00"/>
    <d v="2023-09-19T00:00:00"/>
    <s v="pkessler"/>
    <s v="Matalevich"/>
    <n v="10905.25"/>
    <m/>
    <s v="C"/>
    <s v="Labor"/>
    <s v="TEC"/>
    <m/>
    <s v="JLAB"/>
    <s v="PED"/>
    <s v="RF"/>
    <x v="6"/>
    <s v="P.S319"/>
    <m/>
    <m/>
    <m/>
    <m/>
    <m/>
    <m/>
    <n v="10905.25"/>
    <m/>
    <m/>
    <m/>
    <m/>
    <m/>
    <m/>
    <m/>
    <m/>
    <m/>
    <m/>
    <m/>
    <x v="0"/>
    <x v="0"/>
    <m/>
  </r>
  <r>
    <s v=""/>
    <s v=" E08_22170"/>
    <s v="Warm and cold Insulation FINAL Design (591 1-Cell 1st Art)"/>
    <s v="6.08.03.02.02.01"/>
    <x v="1"/>
    <d v="2023-05-17T00:00:00"/>
    <d v="2023-09-19T00:00:00"/>
    <s v="pkessler"/>
    <s v="Matalevich"/>
    <n v="12463.14"/>
    <m/>
    <s v="C"/>
    <s v="Labor"/>
    <s v="TEC"/>
    <m/>
    <s v="JLAB"/>
    <s v="PED"/>
    <s v="RF"/>
    <x v="6"/>
    <m/>
    <m/>
    <m/>
    <m/>
    <m/>
    <m/>
    <m/>
    <n v="12463.14"/>
    <m/>
    <m/>
    <m/>
    <m/>
    <m/>
    <m/>
    <m/>
    <m/>
    <m/>
    <m/>
    <m/>
    <x v="0"/>
    <x v="0"/>
    <m/>
  </r>
  <r>
    <s v=""/>
    <s v=" E08_22180"/>
    <s v="Instrumentation FINAL Design (591 1-Cell 1st Art)"/>
    <s v="6.08.03.02.02.01"/>
    <x v="1"/>
    <d v="2023-05-17T00:00:00"/>
    <d v="2023-09-19T00:00:00"/>
    <s v="pkessler"/>
    <s v="Matalevich"/>
    <n v="8741.51"/>
    <m/>
    <s v="C"/>
    <s v="Labor"/>
    <s v="TEC"/>
    <m/>
    <s v="JLAB"/>
    <s v="PED"/>
    <s v="RF"/>
    <x v="6"/>
    <s v="P.S323"/>
    <m/>
    <m/>
    <m/>
    <m/>
    <m/>
    <m/>
    <n v="8741.51"/>
    <m/>
    <m/>
    <m/>
    <m/>
    <m/>
    <m/>
    <m/>
    <m/>
    <m/>
    <m/>
    <m/>
    <x v="0"/>
    <x v="0"/>
    <m/>
  </r>
  <r>
    <s v=""/>
    <s v=" E08_22190"/>
    <s v="Tuner FINAL Design (591 1-Cell 1st Art)"/>
    <s v="6.08.03.02.02.01"/>
    <x v="1"/>
    <d v="2023-05-17T00:00:00"/>
    <d v="2023-09-19T00:00:00"/>
    <s v="pkessler"/>
    <s v="Matalevich"/>
    <n v="14540.33"/>
    <m/>
    <s v="C"/>
    <s v="Labor"/>
    <s v="TEC"/>
    <m/>
    <s v="JLAB"/>
    <s v="PED"/>
    <s v="RF"/>
    <x v="6"/>
    <m/>
    <m/>
    <m/>
    <m/>
    <m/>
    <m/>
    <m/>
    <n v="14540.33"/>
    <m/>
    <m/>
    <m/>
    <m/>
    <m/>
    <m/>
    <m/>
    <m/>
    <m/>
    <m/>
    <m/>
    <x v="0"/>
    <x v="0"/>
    <m/>
  </r>
  <r>
    <s v=""/>
    <s v=" E08_21870"/>
    <s v="Top Level Assembly PRELIMINARY Design (591 1-Cell 1st Art)"/>
    <s v="6.08.03.02.02.01"/>
    <x v="1"/>
    <d v="2022-10-03T00:00:00"/>
    <d v="2023-05-15T00:00:00"/>
    <s v="pkessler"/>
    <s v="Matalevich"/>
    <n v="14367.23"/>
    <m/>
    <s v="C"/>
    <s v="Labor"/>
    <s v="TEC"/>
    <m/>
    <s v="JLAB"/>
    <s v="PED"/>
    <s v="RF"/>
    <x v="11"/>
    <s v="P.S153"/>
    <m/>
    <m/>
    <m/>
    <m/>
    <m/>
    <m/>
    <n v="14367.23"/>
    <m/>
    <m/>
    <m/>
    <m/>
    <m/>
    <m/>
    <m/>
    <m/>
    <m/>
    <m/>
    <m/>
    <x v="0"/>
    <x v="0"/>
    <m/>
  </r>
  <r>
    <s v=""/>
    <s v=" E08_21880"/>
    <s v="Cryogenic Piping PRELIMINARY Design (591 1-Cell 1st Art)"/>
    <s v="6.08.03.02.02.01"/>
    <x v="1"/>
    <d v="2022-10-03T00:00:00"/>
    <d v="2023-05-15T00:00:00"/>
    <s v="pkessler"/>
    <s v="Matalevich"/>
    <n v="17742.66"/>
    <m/>
    <s v="C"/>
    <s v="Labor"/>
    <s v="TEC"/>
    <m/>
    <s v="JLAB"/>
    <s v="PED"/>
    <s v="RF"/>
    <x v="11"/>
    <m/>
    <m/>
    <m/>
    <m/>
    <m/>
    <m/>
    <m/>
    <n v="17742.66"/>
    <m/>
    <m/>
    <m/>
    <m/>
    <m/>
    <m/>
    <m/>
    <m/>
    <m/>
    <m/>
    <m/>
    <x v="0"/>
    <x v="0"/>
    <m/>
  </r>
  <r>
    <s v=""/>
    <s v=" E08_21890"/>
    <s v="Cryo control valves PRELIMINARY Design (591 1-Cell 1st Art)"/>
    <s v="6.08.03.02.02.01"/>
    <x v="1"/>
    <d v="2022-10-03T00:00:00"/>
    <d v="2023-05-15T00:00:00"/>
    <s v="pkessler"/>
    <s v="Matalevich"/>
    <n v="20252.599999999999"/>
    <m/>
    <s v="C"/>
    <s v="Labor"/>
    <s v="TEC"/>
    <m/>
    <s v="JLAB"/>
    <s v="PED"/>
    <s v="RF"/>
    <x v="11"/>
    <m/>
    <m/>
    <m/>
    <m/>
    <m/>
    <m/>
    <m/>
    <n v="20252.599999999999"/>
    <m/>
    <m/>
    <m/>
    <m/>
    <m/>
    <m/>
    <m/>
    <m/>
    <m/>
    <m/>
    <m/>
    <x v="0"/>
    <x v="0"/>
    <m/>
  </r>
  <r>
    <s v=""/>
    <s v=" E08_21900"/>
    <s v="SE_RE-Can Cryogenics PRELIMINARY Design (591 1-Cell 1st Art)"/>
    <s v="6.08.03.02.02.01"/>
    <x v="1"/>
    <d v="2022-10-03T00:00:00"/>
    <d v="2023-05-15T00:00:00"/>
    <s v="pkessler"/>
    <s v="Matalevich"/>
    <n v="14367.23"/>
    <m/>
    <s v="C"/>
    <s v="Labor"/>
    <s v="TEC"/>
    <m/>
    <s v="JLAB"/>
    <s v="PED"/>
    <s v="RF"/>
    <x v="11"/>
    <s v="P.S151"/>
    <m/>
    <m/>
    <m/>
    <m/>
    <m/>
    <m/>
    <n v="14367.23"/>
    <m/>
    <m/>
    <m/>
    <m/>
    <m/>
    <m/>
    <m/>
    <m/>
    <m/>
    <m/>
    <m/>
    <x v="0"/>
    <x v="0"/>
    <m/>
  </r>
  <r>
    <s v=""/>
    <s v=" E08_21910"/>
    <s v="Vacuum Vessel Design PRELIMINARY (591 1-Cell 1st Art)"/>
    <s v="6.08.03.02.02.01"/>
    <x v="1"/>
    <d v="2022-10-03T00:00:00"/>
    <d v="2023-05-15T00:00:00"/>
    <s v="pkessler"/>
    <s v="Matalevich"/>
    <n v="23714.58"/>
    <m/>
    <s v="C"/>
    <s v="Labor"/>
    <s v="TEC"/>
    <m/>
    <s v="JLAB"/>
    <s v="PED"/>
    <s v="RF"/>
    <x v="11"/>
    <s v="P.S152"/>
    <m/>
    <m/>
    <m/>
    <m/>
    <m/>
    <m/>
    <n v="23714.58"/>
    <m/>
    <m/>
    <m/>
    <m/>
    <m/>
    <m/>
    <m/>
    <m/>
    <m/>
    <m/>
    <m/>
    <x v="0"/>
    <x v="0"/>
    <m/>
  </r>
  <r>
    <s v=""/>
    <s v=" E08_21920"/>
    <s v="Outer Magnetic Shield PRELIMINARY Design (591 1-Cell 1st Art)"/>
    <s v="6.08.03.02.02.01"/>
    <x v="1"/>
    <d v="2022-10-03T00:00:00"/>
    <d v="2023-05-15T00:00:00"/>
    <s v="pkessler"/>
    <s v="Matalevich"/>
    <n v="17742.66"/>
    <m/>
    <s v="C"/>
    <s v="Labor"/>
    <s v="TEC"/>
    <m/>
    <s v="JLAB"/>
    <s v="PED"/>
    <s v="RF"/>
    <x v="11"/>
    <s v="P.S318"/>
    <m/>
    <m/>
    <m/>
    <m/>
    <m/>
    <m/>
    <n v="17742.66"/>
    <m/>
    <m/>
    <m/>
    <m/>
    <m/>
    <m/>
    <m/>
    <m/>
    <m/>
    <m/>
    <m/>
    <x v="0"/>
    <x v="0"/>
    <m/>
  </r>
  <r>
    <s v=""/>
    <s v=" E08_21930"/>
    <s v="Inner Magnetic Shield PRELIMINARY Design (591 1-Cell 1st Art)"/>
    <s v="6.08.03.02.02.01"/>
    <x v="1"/>
    <d v="2022-10-03T00:00:00"/>
    <d v="2023-05-15T00:00:00"/>
    <s v="pkessler"/>
    <s v="Matalevich"/>
    <n v="20252.599999999999"/>
    <m/>
    <s v="C"/>
    <s v="Labor"/>
    <s v="TEC"/>
    <m/>
    <s v="JLAB"/>
    <s v="PED"/>
    <s v="RF"/>
    <x v="11"/>
    <s v="P.S318"/>
    <m/>
    <m/>
    <m/>
    <m/>
    <m/>
    <m/>
    <n v="20252.599999999999"/>
    <m/>
    <m/>
    <m/>
    <m/>
    <m/>
    <m/>
    <m/>
    <m/>
    <m/>
    <m/>
    <m/>
    <x v="0"/>
    <x v="0"/>
    <m/>
  </r>
  <r>
    <s v=""/>
    <s v=" E08_21940"/>
    <s v="Spaceframe Design PRELIMINARY (591 1-Cell 1st Art)"/>
    <s v="6.08.03.02.02.01"/>
    <x v="1"/>
    <d v="2022-10-03T00:00:00"/>
    <d v="2023-05-15T00:00:00"/>
    <s v="pkessler"/>
    <s v="Matalevich"/>
    <n v="14367.23"/>
    <m/>
    <s v="C"/>
    <s v="Labor"/>
    <s v="TEC"/>
    <m/>
    <s v="JLAB"/>
    <s v="PED"/>
    <s v="RF"/>
    <x v="11"/>
    <s v="P.S320"/>
    <m/>
    <m/>
    <m/>
    <m/>
    <m/>
    <m/>
    <n v="14367.23"/>
    <m/>
    <m/>
    <m/>
    <m/>
    <m/>
    <m/>
    <m/>
    <m/>
    <m/>
    <m/>
    <m/>
    <x v="0"/>
    <x v="0"/>
    <m/>
  </r>
  <r>
    <s v=""/>
    <s v=" E08_21950"/>
    <s v="Thermal Shield Design PRELIMINARY (591 1-Cell 1st Art)"/>
    <s v="6.08.03.02.02.01"/>
    <x v="1"/>
    <d v="2022-10-03T00:00:00"/>
    <d v="2023-05-15T00:00:00"/>
    <s v="pkessler"/>
    <s v="Matalevich"/>
    <n v="17742.66"/>
    <m/>
    <s v="C"/>
    <s v="Labor"/>
    <s v="TEC"/>
    <m/>
    <s v="JLAB"/>
    <s v="PED"/>
    <s v="RF"/>
    <x v="11"/>
    <s v="P.S319"/>
    <m/>
    <m/>
    <m/>
    <m/>
    <m/>
    <m/>
    <n v="17742.66"/>
    <m/>
    <m/>
    <m/>
    <m/>
    <m/>
    <m/>
    <m/>
    <m/>
    <m/>
    <m/>
    <m/>
    <x v="0"/>
    <x v="0"/>
    <m/>
  </r>
  <r>
    <s v=""/>
    <s v=" E08_21960"/>
    <s v="Warm and Cold Insulation PRELIMINARY Design (591 1-Cell 1st Art)"/>
    <s v="6.08.03.02.02.01"/>
    <x v="1"/>
    <d v="2022-10-03T00:00:00"/>
    <d v="2023-05-15T00:00:00"/>
    <s v="pkessler"/>
    <s v="Matalevich"/>
    <n v="20252.599999999999"/>
    <m/>
    <s v="C"/>
    <s v="Labor"/>
    <s v="TEC"/>
    <m/>
    <s v="JLAB"/>
    <s v="PED"/>
    <s v="RF"/>
    <x v="11"/>
    <m/>
    <m/>
    <m/>
    <m/>
    <m/>
    <m/>
    <m/>
    <n v="20252.599999999999"/>
    <m/>
    <m/>
    <m/>
    <m/>
    <m/>
    <m/>
    <m/>
    <m/>
    <m/>
    <m/>
    <m/>
    <x v="0"/>
    <x v="0"/>
    <m/>
  </r>
  <r>
    <s v=""/>
    <s v=" E08_21970"/>
    <s v="Instrumentation PRELIMINARY Design (591 1-Cell 1st Art)"/>
    <s v="6.08.03.02.02.01"/>
    <x v="1"/>
    <d v="2022-10-03T00:00:00"/>
    <d v="2023-05-15T00:00:00"/>
    <s v="pkessler"/>
    <s v="Matalevich"/>
    <n v="14367.23"/>
    <m/>
    <s v="C"/>
    <s v="Labor"/>
    <s v="TEC"/>
    <m/>
    <s v="JLAB"/>
    <s v="PED"/>
    <s v="RF"/>
    <x v="11"/>
    <s v="P.S323"/>
    <m/>
    <m/>
    <m/>
    <m/>
    <m/>
    <m/>
    <n v="14367.23"/>
    <m/>
    <m/>
    <m/>
    <m/>
    <m/>
    <m/>
    <m/>
    <m/>
    <m/>
    <m/>
    <m/>
    <x v="0"/>
    <x v="0"/>
    <m/>
  </r>
  <r>
    <s v=""/>
    <s v=" E08_21980"/>
    <s v="Tuner PRELIMINARY Design (591 1-Cell 1st Art)"/>
    <s v="6.08.03.02.02.01"/>
    <x v="1"/>
    <d v="2022-10-03T00:00:00"/>
    <d v="2023-05-15T00:00:00"/>
    <s v="pkessler"/>
    <s v="Matalevich"/>
    <n v="23714.58"/>
    <m/>
    <s v="C"/>
    <s v="Labor"/>
    <s v="TEC"/>
    <m/>
    <s v="JLAB"/>
    <s v="PED"/>
    <s v="RF"/>
    <x v="11"/>
    <m/>
    <m/>
    <m/>
    <m/>
    <m/>
    <m/>
    <m/>
    <n v="23714.58"/>
    <m/>
    <m/>
    <m/>
    <m/>
    <m/>
    <m/>
    <m/>
    <m/>
    <m/>
    <m/>
    <m/>
    <x v="0"/>
    <x v="0"/>
    <m/>
  </r>
  <r>
    <s v=""/>
    <s v=" E08_22210"/>
    <s v="SpaceFrame Assembly Tooling FINAL Design  (591 1-Cell 1st Art)"/>
    <s v="6.08.03.02.02.01"/>
    <x v="1"/>
    <d v="2023-06-23T00:00:00"/>
    <d v="2023-07-31T00:00:00"/>
    <s v="pkessler"/>
    <s v="Matalevich"/>
    <n v="9001.16"/>
    <m/>
    <s v="C"/>
    <s v="Labor"/>
    <s v="TEC"/>
    <s v="CD-3A"/>
    <s v="JLAB"/>
    <s v="PED"/>
    <s v="RF"/>
    <x v="6"/>
    <s v="B"/>
    <m/>
    <m/>
    <m/>
    <m/>
    <m/>
    <m/>
    <n v="9001.16"/>
    <m/>
    <m/>
    <m/>
    <m/>
    <m/>
    <m/>
    <m/>
    <m/>
    <m/>
    <m/>
    <m/>
    <x v="0"/>
    <x v="0"/>
    <m/>
  </r>
  <r>
    <s v=""/>
    <s v=" E08_22230"/>
    <s v="Alignment fixtures FINAL Design  (591 1-Cell 1st Art)"/>
    <s v="6.08.03.02.02.01"/>
    <x v="1"/>
    <d v="2023-06-23T00:00:00"/>
    <d v="2023-07-21T00:00:00"/>
    <s v="pkessler"/>
    <s v="Matalevich"/>
    <n v="6750.87"/>
    <m/>
    <s v="C"/>
    <s v="Labor"/>
    <s v="TEC"/>
    <m/>
    <s v="JLAB"/>
    <s v="PED"/>
    <s v="RF"/>
    <x v="6"/>
    <m/>
    <m/>
    <m/>
    <m/>
    <m/>
    <m/>
    <m/>
    <n v="6750.87"/>
    <m/>
    <m/>
    <m/>
    <m/>
    <m/>
    <m/>
    <m/>
    <m/>
    <m/>
    <m/>
    <m/>
    <x v="0"/>
    <x v="0"/>
    <m/>
  </r>
  <r>
    <s v=""/>
    <s v=" E08_22260"/>
    <s v="Vacuum Vessel support Tooling FINAL Design  (591 1-Cell 1st Art) Assume Existing or put new in here???"/>
    <s v="6.08.03.02.02.01"/>
    <x v="1"/>
    <d v="2023-09-11T00:00:00"/>
    <d v="2023-10-06T00:00:00"/>
    <s v="pkessler"/>
    <s v="Matalevich"/>
    <n v="6801.5"/>
    <m/>
    <s v="C"/>
    <s v="Labor"/>
    <s v="TEC"/>
    <m/>
    <s v="JLAB"/>
    <s v="PED"/>
    <s v="RF"/>
    <x v="6"/>
    <m/>
    <m/>
    <m/>
    <m/>
    <m/>
    <m/>
    <m/>
    <n v="5101.12"/>
    <n v="1700.37"/>
    <m/>
    <m/>
    <m/>
    <m/>
    <m/>
    <m/>
    <m/>
    <m/>
    <m/>
    <m/>
    <x v="0"/>
    <x v="0"/>
    <m/>
  </r>
  <r>
    <s v=""/>
    <s v=" E08_22270"/>
    <s v="Misc. Cryostat Assembly Tooling FINAL Design  (591 1-Cell 1st Art)"/>
    <s v="6.08.03.02.02.01"/>
    <x v="1"/>
    <d v="2023-09-19T00:00:00"/>
    <d v="2023-10-25T00:00:00"/>
    <s v="pkessler"/>
    <s v="Matalevich"/>
    <n v="9177.7199999999993"/>
    <m/>
    <s v="C"/>
    <s v="Labor"/>
    <s v="TEC"/>
    <m/>
    <s v="JLAB"/>
    <s v="PED"/>
    <s v="RF"/>
    <x v="6"/>
    <m/>
    <m/>
    <m/>
    <m/>
    <m/>
    <m/>
    <m/>
    <n v="3176.9"/>
    <n v="6000.82"/>
    <m/>
    <m/>
    <m/>
    <m/>
    <m/>
    <m/>
    <m/>
    <m/>
    <m/>
    <m/>
    <x v="0"/>
    <x v="0"/>
    <m/>
  </r>
  <r>
    <s v=""/>
    <s v=" E08_22240"/>
    <s v="End Can Support (supply) Tooling FINAL Design (591 1-Cell 1st Art)"/>
    <s v="6.08.03.02.02.01"/>
    <x v="1"/>
    <d v="2023-07-24T00:00:00"/>
    <d v="2023-08-18T00:00:00"/>
    <s v="pkessler"/>
    <s v="Matalevich"/>
    <n v="6750.87"/>
    <m/>
    <s v="C"/>
    <s v="Labor"/>
    <s v="TEC"/>
    <m/>
    <s v="JLAB"/>
    <s v="PED"/>
    <s v="RF"/>
    <x v="6"/>
    <m/>
    <m/>
    <m/>
    <m/>
    <m/>
    <m/>
    <m/>
    <n v="6750.87"/>
    <m/>
    <m/>
    <m/>
    <m/>
    <m/>
    <m/>
    <m/>
    <m/>
    <m/>
    <m/>
    <m/>
    <x v="0"/>
    <x v="0"/>
    <m/>
  </r>
  <r>
    <s v=""/>
    <s v=" E08_22250"/>
    <s v="End Can Support (return) Tooling FINAL Design  (591 1-Cell 1st Art)"/>
    <s v="6.08.03.02.02.01"/>
    <x v="1"/>
    <d v="2023-08-21T00:00:00"/>
    <d v="2023-09-18T00:00:00"/>
    <s v="pkessler"/>
    <s v="Matalevich"/>
    <n v="6750.87"/>
    <m/>
    <s v="C"/>
    <s v="Labor"/>
    <s v="TEC"/>
    <m/>
    <s v="JLAB"/>
    <s v="PED"/>
    <s v="RF"/>
    <x v="6"/>
    <m/>
    <m/>
    <m/>
    <m/>
    <m/>
    <m/>
    <m/>
    <n v="6750.87"/>
    <m/>
    <m/>
    <m/>
    <m/>
    <m/>
    <m/>
    <m/>
    <m/>
    <m/>
    <m/>
    <m/>
    <x v="0"/>
    <x v="0"/>
    <m/>
  </r>
  <r>
    <s v=""/>
    <s v=" E08_22500"/>
    <s v="TR Effort First Article Tuner Piezos (591 1-Cell 1st Art)"/>
    <s v="6.08.03.02.02.02"/>
    <x v="1"/>
    <d v="2024-06-27T00:00:00"/>
    <d v="2024-12-24T00:00:00"/>
    <s v="pkessler"/>
    <s v="Matalevich"/>
    <n v="723.08"/>
    <m/>
    <s v="C"/>
    <s v="Labor"/>
    <s v="TEC"/>
    <s v="CD-3A"/>
    <s v="JLAB"/>
    <s v="Const"/>
    <s v="RF"/>
    <x v="9"/>
    <s v="B"/>
    <m/>
    <m/>
    <m/>
    <m/>
    <m/>
    <m/>
    <m/>
    <n v="388"/>
    <n v="335.09"/>
    <m/>
    <m/>
    <m/>
    <m/>
    <m/>
    <m/>
    <m/>
    <m/>
    <m/>
    <x v="0"/>
    <x v="0"/>
    <m/>
  </r>
  <r>
    <s v=""/>
    <s v=" E08_23060"/>
    <s v="TR Effort First Article Instrumentation (591 1-Cell 1st Art)"/>
    <s v="6.08.03.02.02.02"/>
    <x v="1"/>
    <d v="2024-06-27T00:00:00"/>
    <d v="2024-09-20T00:00:00"/>
    <s v="pkessler"/>
    <s v="Matalevich"/>
    <n v="1337.19"/>
    <m/>
    <s v="C"/>
    <s v="Labor"/>
    <s v="TEC"/>
    <s v="CD-3A"/>
    <s v="JLAB"/>
    <s v="Const"/>
    <s v="RF"/>
    <x v="9"/>
    <s v="P.S323"/>
    <m/>
    <m/>
    <m/>
    <m/>
    <m/>
    <m/>
    <m/>
    <n v="1337.19"/>
    <m/>
    <m/>
    <m/>
    <m/>
    <m/>
    <m/>
    <m/>
    <m/>
    <m/>
    <m/>
    <x v="0"/>
    <x v="0"/>
    <m/>
  </r>
  <r>
    <s v=""/>
    <s v=" E08_23120"/>
    <s v="TR Effort First Article Misc. Parts (591 1-Cell 1st Art)"/>
    <s v="6.08.03.02.02.02"/>
    <x v="1"/>
    <d v="2024-06-27T00:00:00"/>
    <d v="2024-09-20T00:00:00"/>
    <s v="pkessler"/>
    <s v="Matalevich"/>
    <n v="1693.78"/>
    <m/>
    <s v="C"/>
    <s v="Labor"/>
    <s v="TEC"/>
    <s v="CD-3A"/>
    <s v="JLAB"/>
    <s v="Const"/>
    <s v="RF"/>
    <x v="9"/>
    <s v="P.S153"/>
    <m/>
    <m/>
    <m/>
    <m/>
    <m/>
    <m/>
    <m/>
    <n v="1693.78"/>
    <m/>
    <m/>
    <m/>
    <m/>
    <m/>
    <m/>
    <m/>
    <m/>
    <m/>
    <m/>
    <x v="0"/>
    <x v="0"/>
    <m/>
  </r>
  <r>
    <s v=""/>
    <s v=" E08_22440"/>
    <s v="TR Effort First Article Tuner Harmonic Drives (591 1-Cell 1st Art)"/>
    <s v="6.08.03.02.02.02"/>
    <x v="1"/>
    <d v="2024-06-27T00:00:00"/>
    <d v="2024-12-24T00:00:00"/>
    <s v="pkessler"/>
    <s v="Matalevich"/>
    <n v="723.08"/>
    <m/>
    <s v="C"/>
    <s v="Labor"/>
    <s v="TEC"/>
    <s v="CD-3A"/>
    <s v="JLAB"/>
    <s v="Const"/>
    <s v="RF"/>
    <x v="9"/>
    <s v="B"/>
    <m/>
    <m/>
    <m/>
    <m/>
    <m/>
    <m/>
    <m/>
    <n v="388"/>
    <n v="335.09"/>
    <m/>
    <m/>
    <m/>
    <m/>
    <m/>
    <m/>
    <m/>
    <m/>
    <m/>
    <x v="0"/>
    <x v="0"/>
    <m/>
  </r>
  <r>
    <s v=""/>
    <s v=" E08_22380"/>
    <s v="TR Effort First Article Tuner Stepper Motors (591 1-Cell 1st Art)"/>
    <s v="6.08.03.02.02.02"/>
    <x v="1"/>
    <d v="2024-06-27T00:00:00"/>
    <d v="2024-11-25T00:00:00"/>
    <s v="pkessler"/>
    <s v="Matalevich"/>
    <n v="720.99"/>
    <m/>
    <s v="C"/>
    <s v="Labor"/>
    <s v="TEC"/>
    <s v="CD-3A"/>
    <s v="JLAB"/>
    <s v="Const"/>
    <s v="RF"/>
    <x v="9"/>
    <s v="B"/>
    <m/>
    <m/>
    <m/>
    <m/>
    <m/>
    <m/>
    <m/>
    <n v="457.55"/>
    <n v="263.44"/>
    <m/>
    <m/>
    <m/>
    <m/>
    <m/>
    <m/>
    <m/>
    <m/>
    <m/>
    <x v="0"/>
    <x v="0"/>
    <m/>
  </r>
  <r>
    <s v=""/>
    <s v=" E08_23180"/>
    <s v="TR Effort SpaceFrame Assembly Tooling (591 1-Cell 1st Art)"/>
    <s v="6.08.03.02.02.02"/>
    <x v="1"/>
    <d v="2024-06-27T00:00:00"/>
    <d v="2024-09-20T00:00:00"/>
    <s v="pkessler"/>
    <s v="Matalevich"/>
    <n v="713.17"/>
    <m/>
    <s v="C"/>
    <s v="Labor"/>
    <s v="TEC"/>
    <s v="CD-3A"/>
    <s v="JLAB"/>
    <s v="Const"/>
    <s v="RF"/>
    <x v="9"/>
    <s v="B"/>
    <m/>
    <m/>
    <m/>
    <m/>
    <m/>
    <m/>
    <m/>
    <n v="713.17"/>
    <m/>
    <m/>
    <m/>
    <m/>
    <m/>
    <m/>
    <m/>
    <m/>
    <m/>
    <m/>
    <x v="0"/>
    <x v="0"/>
    <m/>
  </r>
  <r>
    <s v=""/>
    <s v=" E08_23240"/>
    <s v="TR Effort Spaceframe to Rails support Tooling (591 1-Cell 1st Art)"/>
    <s v="6.08.03.02.02.02"/>
    <x v="1"/>
    <d v="2024-06-27T00:00:00"/>
    <d v="2024-09-20T00:00:00"/>
    <s v="pkessler"/>
    <s v="Matalevich"/>
    <n v="713.17"/>
    <m/>
    <s v="C"/>
    <s v="Labor"/>
    <s v="TEC"/>
    <s v="CD-3A"/>
    <s v="JLAB"/>
    <s v="Const"/>
    <s v="RF"/>
    <x v="9"/>
    <s v="B"/>
    <m/>
    <m/>
    <m/>
    <m/>
    <m/>
    <m/>
    <m/>
    <n v="713.17"/>
    <m/>
    <m/>
    <m/>
    <m/>
    <m/>
    <m/>
    <m/>
    <m/>
    <m/>
    <m/>
    <x v="0"/>
    <x v="0"/>
    <m/>
  </r>
  <r>
    <s v=""/>
    <s v=" E08_23300"/>
    <s v="TR Effort Alignment fixtures (591 1-Cell 1st Art)"/>
    <s v="6.08.03.02.02.02"/>
    <x v="1"/>
    <d v="2024-06-27T00:00:00"/>
    <d v="2024-09-20T00:00:00"/>
    <s v="pkessler"/>
    <s v="Matalevich"/>
    <n v="713.17"/>
    <m/>
    <s v="C"/>
    <s v="Labor"/>
    <s v="TEC"/>
    <s v="CD-3A"/>
    <s v="JLAB"/>
    <s v="Const"/>
    <s v="RF"/>
    <x v="9"/>
    <s v="B"/>
    <m/>
    <m/>
    <m/>
    <m/>
    <m/>
    <m/>
    <m/>
    <n v="713.17"/>
    <m/>
    <m/>
    <m/>
    <m/>
    <m/>
    <m/>
    <m/>
    <m/>
    <m/>
    <m/>
    <x v="0"/>
    <x v="0"/>
    <m/>
  </r>
  <r>
    <s v=""/>
    <s v=" E08_23480"/>
    <s v="TR Effort Vacuum Vessel support Tooling (591 1-Cell 1st Art)"/>
    <s v="6.08.03.02.02.02"/>
    <x v="1"/>
    <d v="2024-06-27T00:00:00"/>
    <d v="2024-09-20T00:00:00"/>
    <s v="pkessler"/>
    <s v="Matalevich"/>
    <n v="713.17"/>
    <m/>
    <s v="C"/>
    <s v="Labor"/>
    <s v="TEC"/>
    <s v="CD-3A"/>
    <s v="JLAB"/>
    <s v="Const"/>
    <s v="RF"/>
    <x v="9"/>
    <s v="B"/>
    <m/>
    <m/>
    <m/>
    <m/>
    <m/>
    <m/>
    <m/>
    <n v="713.17"/>
    <m/>
    <m/>
    <m/>
    <m/>
    <m/>
    <m/>
    <m/>
    <m/>
    <m/>
    <m/>
    <x v="0"/>
    <x v="0"/>
    <m/>
  </r>
  <r>
    <s v=""/>
    <s v=" E08_23360"/>
    <s v="TR Effort End Can Support (Supply) Tooling (591 1-Cell 1st Art)"/>
    <s v="6.08.03.02.02.02"/>
    <x v="1"/>
    <d v="2024-06-27T00:00:00"/>
    <d v="2024-09-20T00:00:00"/>
    <s v="pkessler"/>
    <s v="Matalevich"/>
    <n v="713.17"/>
    <m/>
    <s v="C"/>
    <s v="Labor"/>
    <s v="TEC"/>
    <s v="CD-3A"/>
    <s v="JLAB"/>
    <s v="Const"/>
    <s v="RF"/>
    <x v="9"/>
    <s v="B"/>
    <m/>
    <m/>
    <m/>
    <m/>
    <m/>
    <m/>
    <m/>
    <n v="713.17"/>
    <m/>
    <m/>
    <m/>
    <m/>
    <m/>
    <m/>
    <m/>
    <m/>
    <m/>
    <m/>
    <x v="0"/>
    <x v="0"/>
    <m/>
  </r>
  <r>
    <s v=""/>
    <s v=" E08_23540"/>
    <s v="TR Effort Misc. Cryostat Assembly Tooling (591 1-Cell 1st Art)"/>
    <s v="6.08.03.02.02.02"/>
    <x v="1"/>
    <d v="2024-06-27T00:00:00"/>
    <d v="2024-09-20T00:00:00"/>
    <s v="pkessler"/>
    <s v="Matalevich"/>
    <n v="713.17"/>
    <m/>
    <s v="C"/>
    <s v="Labor"/>
    <s v="TEC"/>
    <s v="CD-3A"/>
    <s v="JLAB"/>
    <s v="Const"/>
    <s v="RF"/>
    <x v="9"/>
    <s v="B"/>
    <m/>
    <m/>
    <m/>
    <m/>
    <m/>
    <m/>
    <m/>
    <n v="713.17"/>
    <m/>
    <m/>
    <m/>
    <m/>
    <m/>
    <m/>
    <m/>
    <m/>
    <m/>
    <m/>
    <x v="0"/>
    <x v="0"/>
    <m/>
  </r>
  <r>
    <s v=""/>
    <s v=" E08_23420"/>
    <s v="TR Effort End Can Support (Return) Tooling (591 1-Cell 1st Art)"/>
    <s v="6.08.03.02.02.02"/>
    <x v="1"/>
    <d v="2024-06-27T00:00:00"/>
    <d v="2024-09-20T00:00:00"/>
    <s v="pkessler"/>
    <s v="Matalevich"/>
    <n v="713.17"/>
    <m/>
    <s v="C"/>
    <s v="Labor"/>
    <s v="TEC"/>
    <s v="CD-3A"/>
    <s v="JLAB"/>
    <s v="Const"/>
    <s v="RF"/>
    <x v="9"/>
    <s v="B"/>
    <m/>
    <m/>
    <m/>
    <m/>
    <m/>
    <m/>
    <m/>
    <n v="713.17"/>
    <m/>
    <m/>
    <m/>
    <m/>
    <m/>
    <m/>
    <m/>
    <m/>
    <m/>
    <m/>
    <x v="0"/>
    <x v="0"/>
    <m/>
  </r>
  <r>
    <s v=""/>
    <s v=" E08_23970"/>
    <s v="TR Effort Test Cave U-Tubes (591 1-Cell 1st Art)"/>
    <s v="6.08.03.02.03.02"/>
    <x v="1"/>
    <d v="2024-02-02T00:00:00"/>
    <d v="2024-07-25T00:00:00"/>
    <s v="pkessler"/>
    <s v="Matalevich"/>
    <n v="713.17"/>
    <m/>
    <s v="C"/>
    <s v="Labor"/>
    <s v="TEC"/>
    <s v="CD-3A"/>
    <s v="JLAB"/>
    <s v="Const"/>
    <s v="RF"/>
    <x v="9"/>
    <s v="B"/>
    <m/>
    <m/>
    <m/>
    <m/>
    <m/>
    <m/>
    <m/>
    <n v="713.17"/>
    <m/>
    <m/>
    <m/>
    <m/>
    <m/>
    <m/>
    <m/>
    <m/>
    <m/>
    <m/>
    <x v="0"/>
    <x v="0"/>
    <m/>
  </r>
  <r>
    <s v=""/>
    <s v=" E08_24030"/>
    <s v="TR Effort Shipping Support (591 1-Cell 1st Art)"/>
    <s v="6.08.03.02.03.02"/>
    <x v="1"/>
    <d v="2024-02-02T00:00:00"/>
    <d v="2024-07-25T00:00:00"/>
    <s v="pkessler"/>
    <s v="Matalevich"/>
    <n v="1693.78"/>
    <m/>
    <s v="C"/>
    <s v="Labor"/>
    <s v="TEC"/>
    <s v="CD-3A"/>
    <s v="JLAB"/>
    <s v="Const"/>
    <s v="RF"/>
    <x v="9"/>
    <s v="P.S315"/>
    <m/>
    <m/>
    <m/>
    <m/>
    <m/>
    <m/>
    <m/>
    <n v="1693.78"/>
    <m/>
    <m/>
    <m/>
    <m/>
    <m/>
    <m/>
    <m/>
    <m/>
    <m/>
    <m/>
    <x v="0"/>
    <x v="0"/>
    <m/>
  </r>
  <r>
    <s v=""/>
    <s v=" E08_24090"/>
    <s v="TR Effort Misc. Assembly/Test/Shipping Tooling (591 1-Cell 1st Art)"/>
    <s v="6.08.03.02.03.02"/>
    <x v="1"/>
    <d v="2024-02-02T00:00:00"/>
    <d v="2024-07-25T00:00:00"/>
    <s v="pkessler"/>
    <s v="Matalevich"/>
    <n v="713.17"/>
    <m/>
    <s v="C"/>
    <s v="Labor"/>
    <s v="TEC"/>
    <s v="CD-3A"/>
    <s v="JLAB"/>
    <s v="Const"/>
    <s v="RF"/>
    <x v="9"/>
    <s v="B"/>
    <m/>
    <m/>
    <m/>
    <m/>
    <m/>
    <m/>
    <m/>
    <n v="713.17"/>
    <m/>
    <m/>
    <m/>
    <m/>
    <m/>
    <m/>
    <m/>
    <m/>
    <m/>
    <m/>
    <x v="0"/>
    <x v="0"/>
    <m/>
  </r>
  <r>
    <s v=""/>
    <s v=" E08_23780"/>
    <s v="Installation Assembly Preliminary Design (591 1-Cell 1st Art)"/>
    <s v="6.08.03.02.03.01"/>
    <x v="1"/>
    <d v="2023-05-17T00:00:00"/>
    <d v="2023-07-03T00:00:00"/>
    <s v="pkessler"/>
    <s v="Matalevich"/>
    <n v="31157.85"/>
    <m/>
    <s v="C"/>
    <s v="Labor"/>
    <s v="TEC"/>
    <m/>
    <s v="JLAB"/>
    <s v="PED"/>
    <s v="RF"/>
    <x v="11"/>
    <m/>
    <m/>
    <m/>
    <m/>
    <m/>
    <m/>
    <m/>
    <n v="31157.85"/>
    <m/>
    <m/>
    <m/>
    <m/>
    <m/>
    <m/>
    <m/>
    <m/>
    <m/>
    <m/>
    <m/>
    <x v="0"/>
    <x v="0"/>
    <m/>
  </r>
  <r>
    <s v=""/>
    <s v=" E08_23790"/>
    <s v="Cryomodule Stand Preliminary Design (591 1-Cell 1st Art)"/>
    <s v="6.08.03.02.03.01"/>
    <x v="1"/>
    <d v="2023-05-17T00:00:00"/>
    <d v="2023-07-03T00:00:00"/>
    <s v="pkessler"/>
    <s v="Matalevich"/>
    <n v="35485.33"/>
    <m/>
    <s v="C"/>
    <s v="Labor"/>
    <s v="TEC"/>
    <m/>
    <s v="JLAB"/>
    <s v="PED"/>
    <s v="RF"/>
    <x v="11"/>
    <m/>
    <m/>
    <m/>
    <m/>
    <m/>
    <m/>
    <m/>
    <n v="35485.33"/>
    <m/>
    <m/>
    <m/>
    <m/>
    <m/>
    <m/>
    <m/>
    <m/>
    <m/>
    <m/>
    <m/>
    <x v="0"/>
    <x v="0"/>
    <m/>
  </r>
  <r>
    <s v=""/>
    <s v=" E08_23800"/>
    <s v="Airside Assembly Preliminary Design  (591 1-Cell 1st Art)"/>
    <s v="6.08.03.02.03.01"/>
    <x v="1"/>
    <d v="2023-05-17T00:00:00"/>
    <d v="2023-07-03T00:00:00"/>
    <s v="pkessler"/>
    <s v="Matalevich"/>
    <n v="19040.91"/>
    <m/>
    <s v="C"/>
    <s v="Labor"/>
    <s v="TEC"/>
    <m/>
    <s v="JLAB"/>
    <s v="PED"/>
    <s v="RF"/>
    <x v="11"/>
    <m/>
    <m/>
    <m/>
    <m/>
    <m/>
    <m/>
    <m/>
    <n v="19040.91"/>
    <m/>
    <m/>
    <m/>
    <m/>
    <m/>
    <m/>
    <m/>
    <m/>
    <m/>
    <m/>
    <m/>
    <x v="0"/>
    <x v="0"/>
    <m/>
  </r>
  <r>
    <s v=""/>
    <s v=" E08_23860"/>
    <s v="Installation Assembly Final Design (591 1-Cell 1st Art)"/>
    <s v="6.08.03.02.03.01"/>
    <x v="1"/>
    <d v="2023-07-06T00:00:00"/>
    <d v="2023-09-18T00:00:00"/>
    <s v="pkessler"/>
    <s v="Matalevich"/>
    <n v="31157.85"/>
    <m/>
    <s v="C"/>
    <s v="Labor"/>
    <s v="TEC"/>
    <m/>
    <s v="JLAB"/>
    <s v="PED"/>
    <s v="RF"/>
    <x v="6"/>
    <m/>
    <m/>
    <m/>
    <m/>
    <m/>
    <m/>
    <m/>
    <n v="31157.85"/>
    <m/>
    <m/>
    <m/>
    <m/>
    <m/>
    <m/>
    <m/>
    <m/>
    <m/>
    <m/>
    <m/>
    <x v="0"/>
    <x v="0"/>
    <m/>
  </r>
  <r>
    <s v=""/>
    <s v=" E08_23870"/>
    <s v="Cryomodule Stand Final Design (591 1-Cell 1st Art)"/>
    <s v="6.08.03.02.03.01"/>
    <x v="1"/>
    <d v="2023-07-06T00:00:00"/>
    <d v="2023-09-18T00:00:00"/>
    <s v="pkessler"/>
    <s v="Matalevich"/>
    <n v="35485.33"/>
    <m/>
    <s v="C"/>
    <s v="Labor"/>
    <s v="TEC"/>
    <m/>
    <s v="JLAB"/>
    <s v="PED"/>
    <s v="RF"/>
    <x v="6"/>
    <m/>
    <m/>
    <m/>
    <m/>
    <m/>
    <m/>
    <m/>
    <n v="35485.33"/>
    <m/>
    <m/>
    <m/>
    <m/>
    <m/>
    <m/>
    <m/>
    <m/>
    <m/>
    <m/>
    <m/>
    <x v="0"/>
    <x v="0"/>
    <m/>
  </r>
  <r>
    <s v=""/>
    <s v=" E08_23880"/>
    <s v="Airside Assembly Final Design  (591 1-Cell 1st Art)"/>
    <s v="6.08.03.02.03.01"/>
    <x v="1"/>
    <d v="2023-07-06T00:00:00"/>
    <d v="2023-09-18T00:00:00"/>
    <s v="pkessler"/>
    <s v="Matalevich"/>
    <n v="19040.91"/>
    <m/>
    <s v="C"/>
    <s v="Labor"/>
    <s v="TEC"/>
    <m/>
    <s v="JLAB"/>
    <s v="PED"/>
    <s v="RF"/>
    <x v="6"/>
    <m/>
    <m/>
    <m/>
    <m/>
    <m/>
    <m/>
    <m/>
    <n v="19040.91"/>
    <m/>
    <m/>
    <m/>
    <m/>
    <m/>
    <m/>
    <m/>
    <m/>
    <m/>
    <m/>
    <m/>
    <x v="0"/>
    <x v="0"/>
    <m/>
  </r>
  <r>
    <s v=""/>
    <s v=" E08_23820"/>
    <s v="Test Cave U-Tubes Preliminary Design (591 1-Cell 1st Art)"/>
    <s v="6.08.03.02.03.01"/>
    <x v="1"/>
    <d v="2023-07-06T00:00:00"/>
    <d v="2023-07-12T00:00:00"/>
    <s v="pkessler"/>
    <s v="Matalevich"/>
    <n v="4500.58"/>
    <m/>
    <s v="C"/>
    <s v="Labor"/>
    <s v="TEC"/>
    <m/>
    <s v="JLAB"/>
    <s v="PED"/>
    <s v="RF"/>
    <x v="11"/>
    <m/>
    <m/>
    <m/>
    <m/>
    <m/>
    <m/>
    <m/>
    <n v="4500.58"/>
    <m/>
    <m/>
    <m/>
    <m/>
    <m/>
    <m/>
    <m/>
    <m/>
    <m/>
    <m/>
    <m/>
    <x v="0"/>
    <x v="0"/>
    <m/>
  </r>
  <r>
    <s v=""/>
    <s v=" E08_23830"/>
    <s v="Shipping Support Preliminary Design  (591 1-Cell 1st Art)"/>
    <s v="6.08.03.02.03.01"/>
    <x v="1"/>
    <d v="2023-07-13T00:00:00"/>
    <d v="2023-09-07T00:00:00"/>
    <s v="pkessler"/>
    <s v="Matalevich"/>
    <n v="25012.83"/>
    <m/>
    <s v="C"/>
    <s v="Labor"/>
    <s v="TEC"/>
    <m/>
    <s v="JLAB"/>
    <s v="PED"/>
    <s v="RF"/>
    <x v="11"/>
    <s v="P.S315"/>
    <m/>
    <m/>
    <m/>
    <m/>
    <m/>
    <m/>
    <n v="25012.83"/>
    <m/>
    <m/>
    <m/>
    <m/>
    <m/>
    <m/>
    <m/>
    <m/>
    <m/>
    <m/>
    <m/>
    <x v="0"/>
    <x v="0"/>
    <m/>
  </r>
  <r>
    <s v=""/>
    <s v=" E08_23840"/>
    <s v="Misc. Assembly/Test/Shipping Tooling Preliminary Design  (591 1-Cell 1st Art)"/>
    <s v="6.08.03.02.03.01"/>
    <x v="1"/>
    <d v="2023-09-08T00:00:00"/>
    <d v="2023-09-25T00:00:00"/>
    <s v="pkessler"/>
    <s v="Matalevich"/>
    <n v="9001.16"/>
    <m/>
    <s v="C"/>
    <s v="Labor"/>
    <s v="TEC"/>
    <m/>
    <s v="JLAB"/>
    <s v="PED"/>
    <s v="RF"/>
    <x v="11"/>
    <m/>
    <m/>
    <m/>
    <m/>
    <m/>
    <m/>
    <m/>
    <n v="9001.16"/>
    <m/>
    <m/>
    <m/>
    <m/>
    <m/>
    <m/>
    <m/>
    <m/>
    <m/>
    <m/>
    <m/>
    <x v="0"/>
    <x v="0"/>
    <m/>
  </r>
  <r>
    <s v=""/>
    <s v=" E08_23900"/>
    <s v="Test Cave U-Tubes Final Design (591 1-Cell 1st Art)"/>
    <s v="6.08.03.02.03.01"/>
    <x v="1"/>
    <d v="2023-09-20T00:00:00"/>
    <d v="2023-09-26T00:00:00"/>
    <s v="pkessler"/>
    <s v="Matalevich"/>
    <n v="4500.58"/>
    <m/>
    <s v="C"/>
    <s v="Labor"/>
    <s v="TEC"/>
    <m/>
    <s v="JLAB"/>
    <s v="PED"/>
    <s v="RF"/>
    <x v="6"/>
    <m/>
    <m/>
    <m/>
    <m/>
    <m/>
    <m/>
    <m/>
    <n v="4500.58"/>
    <m/>
    <m/>
    <m/>
    <m/>
    <m/>
    <m/>
    <m/>
    <m/>
    <m/>
    <m/>
    <m/>
    <x v="0"/>
    <x v="0"/>
    <m/>
  </r>
  <r>
    <s v=""/>
    <s v=" E08_23910"/>
    <s v="Shipping Support Final Design  (591 1-Cell 1st Art)"/>
    <s v="6.08.03.02.03.01"/>
    <x v="1"/>
    <d v="2023-09-27T00:00:00"/>
    <d v="2023-10-25T00:00:00"/>
    <s v="pkessler"/>
    <s v="Matalevich"/>
    <n v="13757.27"/>
    <m/>
    <s v="C"/>
    <s v="Labor"/>
    <s v="TEC"/>
    <m/>
    <s v="JLAB"/>
    <s v="PED"/>
    <s v="RF"/>
    <x v="6"/>
    <s v="P.S315"/>
    <m/>
    <m/>
    <m/>
    <m/>
    <m/>
    <m/>
    <n v="2063.59"/>
    <n v="11693.68"/>
    <m/>
    <m/>
    <m/>
    <m/>
    <m/>
    <m/>
    <m/>
    <m/>
    <m/>
    <m/>
    <x v="0"/>
    <x v="0"/>
    <m/>
  </r>
  <r>
    <s v=""/>
    <s v=" E08_23920"/>
    <s v="Misc. Assembly/Test/Shipping Tooling Final Design (591 1-Cell 1st Art)"/>
    <s v="6.08.03.02.03.01"/>
    <x v="1"/>
    <d v="2023-10-26T00:00:00"/>
    <d v="2023-11-06T00:00:00"/>
    <s v="pkessler"/>
    <s v="Matalevich"/>
    <n v="9271.19"/>
    <m/>
    <s v="C"/>
    <s v="Labor"/>
    <s v="TEC"/>
    <m/>
    <s v="JLAB"/>
    <s v="PED"/>
    <s v="RF"/>
    <x v="6"/>
    <m/>
    <m/>
    <m/>
    <m/>
    <m/>
    <m/>
    <m/>
    <m/>
    <n v="9271.19"/>
    <m/>
    <m/>
    <m/>
    <m/>
    <m/>
    <m/>
    <m/>
    <m/>
    <m/>
    <m/>
    <x v="0"/>
    <x v="0"/>
    <m/>
  </r>
  <r>
    <s v=""/>
    <s v=" E08_23930"/>
    <s v="Prepare for and hold Manufacturing Readiness Review (591 1-Cell 1st Art)"/>
    <s v="6.08.03.02.03.01"/>
    <x v="1"/>
    <d v="2024-06-12T00:00:00"/>
    <d v="2024-06-25T00:00:00"/>
    <s v="pkessler"/>
    <s v="Matalevich"/>
    <n v="3565.84"/>
    <m/>
    <s v="C"/>
    <s v="Labor"/>
    <s v="TEC"/>
    <m/>
    <s v="JLAB"/>
    <s v="PED"/>
    <s v="RF"/>
    <x v="6"/>
    <m/>
    <m/>
    <m/>
    <m/>
    <m/>
    <m/>
    <m/>
    <m/>
    <n v="3565.84"/>
    <m/>
    <m/>
    <m/>
    <m/>
    <m/>
    <m/>
    <m/>
    <m/>
    <m/>
    <m/>
    <x v="0"/>
    <x v="0"/>
    <m/>
  </r>
  <r>
    <s v=""/>
    <s v=" E08_24190"/>
    <s v="Perform First Article Cavity String Assembly (591 1-Cell 1st Art)"/>
    <s v="6.08.03.02.03.04"/>
    <x v="1"/>
    <d v="2025-12-23T00:00:00"/>
    <d v="2026-02-20T00:00:00"/>
    <s v="pkessler"/>
    <s v="Matalevich"/>
    <n v="756.6"/>
    <m/>
    <s v="C"/>
    <s v="Labor"/>
    <s v="TEC"/>
    <s v="CD-3A"/>
    <s v="JLAB"/>
    <s v="Const"/>
    <s v="RF"/>
    <x v="7"/>
    <m/>
    <m/>
    <m/>
    <m/>
    <m/>
    <m/>
    <m/>
    <m/>
    <m/>
    <m/>
    <n v="756.6"/>
    <m/>
    <m/>
    <m/>
    <m/>
    <m/>
    <m/>
    <m/>
    <m/>
    <x v="0"/>
    <x v="0"/>
    <m/>
  </r>
  <r>
    <s v=""/>
    <s v=" E08_24150"/>
    <s v="Prepare for and hold Production Readiness Review (591 1-Cell 1st Art)"/>
    <s v="6.08.03.02.03.04"/>
    <x v="1"/>
    <d v="2025-11-06T00:00:00"/>
    <d v="2025-11-20T00:00:00"/>
    <s v="pkessler"/>
    <s v="Matalevich"/>
    <n v="7566"/>
    <m/>
    <s v="C"/>
    <s v="Labor"/>
    <s v="TEC"/>
    <s v="CD-3A"/>
    <s v="JLAB"/>
    <s v="Const"/>
    <s v="RF"/>
    <x v="8"/>
    <m/>
    <m/>
    <m/>
    <m/>
    <m/>
    <m/>
    <m/>
    <m/>
    <m/>
    <m/>
    <n v="7566"/>
    <m/>
    <m/>
    <m/>
    <m/>
    <m/>
    <m/>
    <m/>
    <m/>
    <x v="0"/>
    <x v="0"/>
    <m/>
  </r>
  <r>
    <s v=""/>
    <s v=" E08_17190"/>
    <s v="Cavity/Helium Vessel Handling Tooling Preliminary Design  (197 MHz Crab 1st Art)"/>
    <s v="6.08.03.01.01.01"/>
    <x v="0"/>
    <d v="2023-07-10T00:00:00"/>
    <d v="2023-08-04T00:00:00"/>
    <s v="pkessler"/>
    <s v="Matalevich"/>
    <n v="6750.87"/>
    <m/>
    <s v="C"/>
    <s v="Labor"/>
    <s v="TEC"/>
    <m/>
    <s v="JLAB"/>
    <s v="PED"/>
    <s v="RF"/>
    <x v="11"/>
    <m/>
    <m/>
    <m/>
    <m/>
    <m/>
    <m/>
    <m/>
    <n v="6750.87"/>
    <m/>
    <m/>
    <m/>
    <m/>
    <m/>
    <m/>
    <m/>
    <m/>
    <m/>
    <m/>
    <m/>
    <x v="0"/>
    <x v="0"/>
    <m/>
  </r>
  <r>
    <s v=""/>
    <s v=" E08_17320"/>
    <s v="Cavity/Helium Vessel Handling Tooling Final Design  (197 MHz Crab 1st Art)"/>
    <s v="6.08.03.01.01.01"/>
    <x v="0"/>
    <d v="2025-12-10T00:00:00"/>
    <d v="2025-12-24T00:00:00"/>
    <s v="pkessler"/>
    <s v="Matalevich"/>
    <n v="3972.15"/>
    <m/>
    <s v="C"/>
    <s v="Labor"/>
    <s v="TEC"/>
    <m/>
    <s v="JLAB"/>
    <s v="PED"/>
    <s v="RF"/>
    <x v="6"/>
    <m/>
    <m/>
    <m/>
    <m/>
    <m/>
    <m/>
    <m/>
    <m/>
    <m/>
    <m/>
    <n v="3972.15"/>
    <m/>
    <m/>
    <m/>
    <m/>
    <m/>
    <m/>
    <m/>
    <m/>
    <x v="0"/>
    <x v="0"/>
    <m/>
  </r>
  <r>
    <s v=""/>
    <s v=" E08_17200"/>
    <s v="HOM Waveguide cleaning Tooling Preliminary Design  (197 MHz Crab 1st Art)"/>
    <s v="6.08.03.01.01.01"/>
    <x v="0"/>
    <d v="2023-08-07T00:00:00"/>
    <d v="2023-09-01T00:00:00"/>
    <s v="pkessler"/>
    <s v="Matalevich"/>
    <n v="6750.87"/>
    <m/>
    <s v="C"/>
    <s v="Labor"/>
    <s v="TEC"/>
    <m/>
    <s v="JLAB"/>
    <s v="PED"/>
    <s v="RF"/>
    <x v="11"/>
    <m/>
    <m/>
    <m/>
    <m/>
    <m/>
    <m/>
    <m/>
    <n v="6750.87"/>
    <m/>
    <m/>
    <m/>
    <m/>
    <m/>
    <m/>
    <m/>
    <m/>
    <m/>
    <m/>
    <m/>
    <x v="0"/>
    <x v="0"/>
    <m/>
  </r>
  <r>
    <s v=""/>
    <s v=" E08_17330"/>
    <s v="HOM Waveguide cleaning Tooling Final Design  (197 MHz Crab 1st Art)"/>
    <s v="6.08.03.01.01.01"/>
    <x v="0"/>
    <d v="2025-12-26T00:00:00"/>
    <d v="2026-01-12T00:00:00"/>
    <s v="pkessler"/>
    <s v="Matalevich"/>
    <n v="3972.15"/>
    <m/>
    <s v="C"/>
    <s v="Labor"/>
    <s v="TEC"/>
    <m/>
    <s v="JLAB"/>
    <s v="PED"/>
    <s v="RF"/>
    <x v="6"/>
    <m/>
    <m/>
    <m/>
    <m/>
    <m/>
    <m/>
    <m/>
    <m/>
    <m/>
    <m/>
    <n v="3972.15"/>
    <m/>
    <m/>
    <m/>
    <m/>
    <m/>
    <m/>
    <m/>
    <m/>
    <x v="0"/>
    <x v="0"/>
    <m/>
  </r>
  <r>
    <s v=""/>
    <s v=" E08_17050"/>
    <s v="HOMs PRELIMINARY Design  (197 MHz Crab 1st Art)"/>
    <s v="6.08.03.01.01.01"/>
    <x v="0"/>
    <d v="2022-10-14T00:00:00"/>
    <d v="2023-05-31T00:00:00"/>
    <s v="pkessler"/>
    <s v="Matalevich"/>
    <n v="23628.03"/>
    <m/>
    <s v="C"/>
    <s v="Labor"/>
    <s v="TEC"/>
    <m/>
    <s v="JLAB"/>
    <s v="PED"/>
    <s v="RF"/>
    <x v="11"/>
    <m/>
    <m/>
    <m/>
    <m/>
    <m/>
    <m/>
    <m/>
    <n v="23628.03"/>
    <m/>
    <m/>
    <m/>
    <m/>
    <m/>
    <m/>
    <m/>
    <m/>
    <m/>
    <m/>
    <m/>
    <x v="0"/>
    <x v="0"/>
    <m/>
  </r>
  <r>
    <s v=""/>
    <s v=" E08_17120"/>
    <s v="HOMs Final Design  (197 MHz Crab 1st Art)"/>
    <s v="6.08.03.01.01.01"/>
    <x v="0"/>
    <d v="2024-04-12T00:00:00"/>
    <d v="2024-10-15T00:00:00"/>
    <s v="pkessler"/>
    <s v="Matalevich"/>
    <n v="13134.95"/>
    <m/>
    <s v="C"/>
    <s v="Labor"/>
    <s v="TEC"/>
    <m/>
    <s v="JLAB"/>
    <s v="PED"/>
    <s v="RF"/>
    <x v="6"/>
    <m/>
    <m/>
    <m/>
    <m/>
    <m/>
    <m/>
    <m/>
    <m/>
    <n v="12116.73"/>
    <n v="1018.21"/>
    <m/>
    <m/>
    <m/>
    <m/>
    <m/>
    <m/>
    <m/>
    <m/>
    <m/>
    <x v="0"/>
    <x v="0"/>
    <m/>
  </r>
  <r>
    <s v=""/>
    <s v=" E08_17130"/>
    <s v="Cavity Final Design Refinement  (197 MHz Crab 1st Art)"/>
    <s v="6.08.03.01.01.01"/>
    <x v="0"/>
    <d v="2025-10-16T00:00:00"/>
    <d v="2025-11-13T00:00:00"/>
    <s v="pkessler"/>
    <s v="Matalevich"/>
    <n v="34047.019999999997"/>
    <m/>
    <s v="C"/>
    <s v="Labor"/>
    <s v="TEC"/>
    <m/>
    <s v="JLAB"/>
    <s v="PED"/>
    <s v="RF"/>
    <x v="6"/>
    <m/>
    <m/>
    <m/>
    <m/>
    <m/>
    <m/>
    <m/>
    <m/>
    <m/>
    <m/>
    <n v="34047.019999999997"/>
    <m/>
    <m/>
    <m/>
    <m/>
    <m/>
    <m/>
    <m/>
    <m/>
    <x v="0"/>
    <x v="0"/>
    <m/>
  </r>
  <r>
    <s v=""/>
    <s v=" E08_17100"/>
    <s v="Cavity String Components PDR (197 MHz Crab 1st Art)"/>
    <s v="6.08.03.01.01.01"/>
    <x v="0"/>
    <d v="2023-06-01T00:00:00"/>
    <d v="2023-06-02T00:00:00"/>
    <s v="pkessler"/>
    <s v="Matalevich"/>
    <n v="25099.38"/>
    <m/>
    <s v="C"/>
    <s v="Labor"/>
    <s v="TEC"/>
    <m/>
    <s v="JLAB"/>
    <s v="PED"/>
    <s v="RF"/>
    <x v="11"/>
    <m/>
    <m/>
    <m/>
    <m/>
    <m/>
    <m/>
    <m/>
    <n v="25099.38"/>
    <m/>
    <m/>
    <m/>
    <m/>
    <m/>
    <m/>
    <m/>
    <m/>
    <m/>
    <m/>
    <m/>
    <x v="0"/>
    <x v="0"/>
    <m/>
  </r>
  <r>
    <s v=""/>
    <s v=" E08_17180"/>
    <s v="Helium Vessel Assembly/Welding Tooling Preliminary Design  (197 MHz Crab 1st Art)"/>
    <s v="6.08.03.01.01.01"/>
    <x v="0"/>
    <d v="2023-06-01T00:00:00"/>
    <d v="2023-07-07T00:00:00"/>
    <s v="pkessler"/>
    <s v="Matalevich"/>
    <n v="9001.16"/>
    <m/>
    <s v="C"/>
    <s v="Labor"/>
    <s v="TEC"/>
    <m/>
    <s v="JLAB"/>
    <s v="PED"/>
    <s v="RF"/>
    <x v="11"/>
    <m/>
    <m/>
    <m/>
    <m/>
    <m/>
    <m/>
    <m/>
    <n v="9001.16"/>
    <m/>
    <m/>
    <m/>
    <m/>
    <m/>
    <m/>
    <m/>
    <m/>
    <m/>
    <m/>
    <m/>
    <x v="0"/>
    <x v="0"/>
    <m/>
  </r>
  <r>
    <s v=""/>
    <s v=" E08_17300"/>
    <s v="Cavity String Components FDR  (197 MHz Crab 1st Art)"/>
    <s v="6.08.03.01.01.01"/>
    <x v="0"/>
    <d v="2025-11-14T00:00:00"/>
    <d v="2025-11-17T00:00:00"/>
    <s v="pkessler"/>
    <s v="Matalevich"/>
    <n v="27426.77"/>
    <m/>
    <s v="C"/>
    <s v="Labor"/>
    <s v="TEC"/>
    <m/>
    <s v="JLAB"/>
    <s v="PED"/>
    <s v="RF"/>
    <x v="6"/>
    <m/>
    <m/>
    <m/>
    <m/>
    <m/>
    <m/>
    <m/>
    <m/>
    <m/>
    <m/>
    <n v="27426.77"/>
    <m/>
    <m/>
    <m/>
    <m/>
    <m/>
    <m/>
    <m/>
    <m/>
    <x v="0"/>
    <x v="0"/>
    <m/>
  </r>
  <r>
    <s v=""/>
    <s v=" E08_17310"/>
    <s v="Helium Vessel Assembly/Welding Tooling Final Design  (197 MHz Crab 1st Art)"/>
    <s v="6.08.03.01.01.01"/>
    <x v="0"/>
    <d v="2025-11-18T00:00:00"/>
    <d v="2025-12-09T00:00:00"/>
    <s v="pkessler"/>
    <s v="Matalevich"/>
    <n v="5296.2"/>
    <m/>
    <s v="C"/>
    <s v="Labor"/>
    <s v="TEC"/>
    <m/>
    <s v="JLAB"/>
    <s v="PED"/>
    <s v="RF"/>
    <x v="6"/>
    <m/>
    <m/>
    <m/>
    <m/>
    <m/>
    <m/>
    <m/>
    <m/>
    <m/>
    <m/>
    <n v="5296.2"/>
    <m/>
    <m/>
    <m/>
    <m/>
    <m/>
    <m/>
    <m/>
    <m/>
    <x v="0"/>
    <x v="0"/>
    <m/>
  </r>
  <r>
    <s v=""/>
    <s v=" E08_17060"/>
    <s v="Beam Line Assemblies PRELIMINARY Design (197 MHz Crab 1st Art)"/>
    <s v="6.08.03.01.01.01"/>
    <x v="0"/>
    <d v="2022-10-14T00:00:00"/>
    <d v="2023-05-31T00:00:00"/>
    <s v="pkessler"/>
    <s v="Matalevich"/>
    <n v="27003.47"/>
    <m/>
    <s v="C"/>
    <s v="Labor"/>
    <s v="TEC"/>
    <m/>
    <s v="JLAB"/>
    <s v="PED"/>
    <s v="RF"/>
    <x v="11"/>
    <m/>
    <m/>
    <m/>
    <m/>
    <m/>
    <m/>
    <m/>
    <n v="27003.47"/>
    <m/>
    <m/>
    <m/>
    <m/>
    <m/>
    <m/>
    <m/>
    <m/>
    <m/>
    <m/>
    <m/>
    <x v="0"/>
    <x v="0"/>
    <m/>
  </r>
  <r>
    <s v=""/>
    <s v=" E08_17070"/>
    <s v="Helium Vessel PRELIMINARY Design (197 MHz Crab 1st Art)"/>
    <s v="6.08.03.01.01.01"/>
    <x v="0"/>
    <d v="2022-10-14T00:00:00"/>
    <d v="2023-05-31T00:00:00"/>
    <s v="pkessler"/>
    <s v="Matalevich"/>
    <n v="33754.33"/>
    <m/>
    <s v="C"/>
    <s v="Labor"/>
    <s v="TEC"/>
    <m/>
    <s v="JLAB"/>
    <s v="PED"/>
    <s v="RF"/>
    <x v="11"/>
    <m/>
    <m/>
    <m/>
    <m/>
    <m/>
    <m/>
    <m/>
    <n v="33754.33"/>
    <m/>
    <m/>
    <m/>
    <m/>
    <m/>
    <m/>
    <m/>
    <m/>
    <m/>
    <m/>
    <m/>
    <x v="0"/>
    <x v="0"/>
    <m/>
  </r>
  <r>
    <s v=""/>
    <s v=" E08_17080"/>
    <s v="Cavity String Assembly parts PRELIMINARY Design (197 MHz Crab 1st Art)"/>
    <s v="6.08.03.01.01.01"/>
    <x v="0"/>
    <d v="2022-10-14T00:00:00"/>
    <d v="2023-05-31T00:00:00"/>
    <s v="pkessler"/>
    <s v="Matalevich"/>
    <n v="42322.74"/>
    <m/>
    <s v="C"/>
    <s v="Labor"/>
    <s v="TEC"/>
    <m/>
    <s v="JLAB"/>
    <s v="PED"/>
    <s v="RF"/>
    <x v="11"/>
    <m/>
    <m/>
    <m/>
    <m/>
    <m/>
    <m/>
    <m/>
    <n v="42322.74"/>
    <m/>
    <m/>
    <m/>
    <m/>
    <m/>
    <m/>
    <m/>
    <m/>
    <m/>
    <m/>
    <m/>
    <x v="0"/>
    <x v="0"/>
    <m/>
  </r>
  <r>
    <s v=""/>
    <s v=" E08_17090"/>
    <s v="Clean Room Assembly PRELIMINARY Design (197 MHz Crab 1st Art)"/>
    <s v="6.08.03.01.01.01"/>
    <x v="0"/>
    <d v="2022-10-14T00:00:00"/>
    <d v="2023-05-31T00:00:00"/>
    <s v="pkessler"/>
    <s v="Matalevich"/>
    <n v="2683.04"/>
    <m/>
    <s v="C"/>
    <s v="Labor"/>
    <s v="TEC"/>
    <m/>
    <s v="JLAB"/>
    <s v="PED"/>
    <s v="RF"/>
    <x v="11"/>
    <m/>
    <m/>
    <m/>
    <m/>
    <m/>
    <m/>
    <m/>
    <n v="2683.04"/>
    <m/>
    <m/>
    <m/>
    <m/>
    <m/>
    <m/>
    <m/>
    <m/>
    <m/>
    <m/>
    <m/>
    <x v="0"/>
    <x v="0"/>
    <m/>
  </r>
  <r>
    <s v=""/>
    <s v=" E08_17140"/>
    <s v="Beam Line Assemblies FINAL Design (197 MHz Crab 1st Art)"/>
    <s v="6.08.03.01.01.01"/>
    <x v="0"/>
    <d v="2024-04-12T00:00:00"/>
    <d v="2024-10-15T00:00:00"/>
    <s v="pkessler"/>
    <s v="Matalevich"/>
    <n v="15011.37"/>
    <m/>
    <s v="C"/>
    <s v="Labor"/>
    <s v="TEC"/>
    <m/>
    <s v="JLAB"/>
    <s v="PED"/>
    <s v="RF"/>
    <x v="6"/>
    <m/>
    <m/>
    <m/>
    <m/>
    <m/>
    <m/>
    <m/>
    <m/>
    <n v="13847.7"/>
    <n v="1163.67"/>
    <m/>
    <m/>
    <m/>
    <m/>
    <m/>
    <m/>
    <m/>
    <m/>
    <m/>
    <x v="0"/>
    <x v="0"/>
    <m/>
  </r>
  <r>
    <s v=""/>
    <s v=" E08_17150"/>
    <s v="Helium Vessel FINAL Design (197 MHz Crab 1st Art)"/>
    <s v="6.08.03.01.01.01"/>
    <x v="0"/>
    <d v="2024-04-12T00:00:00"/>
    <d v="2024-10-15T00:00:00"/>
    <s v="pkessler"/>
    <s v="Matalevich"/>
    <n v="18764.21"/>
    <m/>
    <s v="C"/>
    <s v="Labor"/>
    <s v="TEC"/>
    <m/>
    <s v="JLAB"/>
    <s v="PED"/>
    <s v="RF"/>
    <x v="6"/>
    <m/>
    <m/>
    <m/>
    <m/>
    <m/>
    <m/>
    <m/>
    <m/>
    <n v="17309.62"/>
    <n v="1454.59"/>
    <m/>
    <m/>
    <m/>
    <m/>
    <m/>
    <m/>
    <m/>
    <m/>
    <m/>
    <x v="0"/>
    <x v="0"/>
    <m/>
  </r>
  <r>
    <s v=""/>
    <s v=" E08_17160"/>
    <s v="Cavity String Assembly parts FINAL Design (197 MHz Crab 1st Art)"/>
    <s v="6.08.03.01.01.01"/>
    <x v="0"/>
    <d v="2024-04-12T00:00:00"/>
    <d v="2024-10-15T00:00:00"/>
    <s v="pkessler"/>
    <s v="Matalevich"/>
    <n v="23499.94"/>
    <m/>
    <s v="C"/>
    <s v="Labor"/>
    <s v="TEC"/>
    <m/>
    <s v="JLAB"/>
    <s v="PED"/>
    <s v="RF"/>
    <x v="6"/>
    <m/>
    <m/>
    <m/>
    <m/>
    <m/>
    <m/>
    <m/>
    <m/>
    <n v="21678.240000000002"/>
    <n v="1821.7"/>
    <m/>
    <m/>
    <m/>
    <m/>
    <m/>
    <m/>
    <m/>
    <m/>
    <m/>
    <x v="0"/>
    <x v="0"/>
    <m/>
  </r>
  <r>
    <s v=""/>
    <s v=" E08_17170"/>
    <s v="Clean Room Assembly FINAL Design (197 MHz Crab 1st Art)"/>
    <s v="6.08.03.01.01.01"/>
    <x v="0"/>
    <d v="2024-04-12T00:00:00"/>
    <d v="2024-10-15T00:00:00"/>
    <s v="pkessler"/>
    <s v="Matalevich"/>
    <n v="1519.01"/>
    <m/>
    <s v="C"/>
    <s v="Labor"/>
    <s v="TEC"/>
    <m/>
    <s v="JLAB"/>
    <s v="PED"/>
    <s v="RF"/>
    <x v="6"/>
    <m/>
    <m/>
    <m/>
    <m/>
    <m/>
    <m/>
    <m/>
    <m/>
    <n v="1401.26"/>
    <n v="117.75"/>
    <m/>
    <m/>
    <m/>
    <m/>
    <m/>
    <m/>
    <m/>
    <m/>
    <m/>
    <x v="0"/>
    <x v="0"/>
    <m/>
  </r>
  <r>
    <s v=""/>
    <s v=" E08_17210"/>
    <s v="Misc. Cavity Processing Tooling Preliminary Design  (197 MHz Crab 1st Art)"/>
    <s v="6.08.03.01.01.01"/>
    <x v="0"/>
    <d v="2023-09-05T00:00:00"/>
    <d v="2023-10-02T00:00:00"/>
    <s v="pkessler"/>
    <s v="Matalevich"/>
    <n v="9014.66"/>
    <m/>
    <s v="C"/>
    <s v="Labor"/>
    <s v="TEC"/>
    <m/>
    <s v="JLAB"/>
    <s v="PED"/>
    <s v="RF"/>
    <x v="11"/>
    <m/>
    <m/>
    <m/>
    <m/>
    <m/>
    <m/>
    <m/>
    <n v="8563.92"/>
    <n v="450.73"/>
    <m/>
    <m/>
    <m/>
    <m/>
    <m/>
    <m/>
    <m/>
    <m/>
    <m/>
    <m/>
    <x v="0"/>
    <x v="0"/>
    <m/>
  </r>
  <r>
    <s v=""/>
    <s v=" E08_17340"/>
    <s v="Misc. Cavity Processing Tooling Final Design  (197 MHz Crab 1st Art)"/>
    <s v="6.08.03.01.01.01"/>
    <x v="0"/>
    <d v="2026-01-13T00:00:00"/>
    <d v="2026-01-28T00:00:00"/>
    <s v="pkessler"/>
    <s v="Matalevich"/>
    <n v="5296.2"/>
    <m/>
    <s v="C"/>
    <s v="Labor"/>
    <s v="TEC"/>
    <m/>
    <s v="JLAB"/>
    <s v="PED"/>
    <s v="RF"/>
    <x v="6"/>
    <m/>
    <m/>
    <m/>
    <m/>
    <m/>
    <m/>
    <m/>
    <m/>
    <m/>
    <m/>
    <n v="5296.2"/>
    <m/>
    <m/>
    <m/>
    <m/>
    <m/>
    <m/>
    <m/>
    <m/>
    <x v="0"/>
    <x v="0"/>
    <m/>
  </r>
  <r>
    <s v=""/>
    <s v=" E08_17220"/>
    <s v="Waveguide handling #1 Tooling Preliminary Design  (197 MHz Crab 1st Art)"/>
    <s v="6.08.03.01.01.01"/>
    <x v="0"/>
    <d v="2023-06-01T00:00:00"/>
    <d v="2023-06-28T00:00:00"/>
    <s v="pkessler"/>
    <s v="Matalevich"/>
    <n v="6750.87"/>
    <m/>
    <s v="C"/>
    <s v="Labor"/>
    <s v="TEC"/>
    <m/>
    <s v="JLAB"/>
    <s v="PED"/>
    <s v="RF"/>
    <x v="11"/>
    <m/>
    <m/>
    <m/>
    <m/>
    <m/>
    <m/>
    <m/>
    <n v="6750.87"/>
    <m/>
    <m/>
    <m/>
    <m/>
    <m/>
    <m/>
    <m/>
    <m/>
    <m/>
    <m/>
    <m/>
    <x v="0"/>
    <x v="0"/>
    <m/>
  </r>
  <r>
    <s v=""/>
    <s v=" E08_17350"/>
    <s v="Waveguide handling #1 Tooling Final Design  (197 MHz Crab 1st Art)"/>
    <s v="6.08.03.01.01.01"/>
    <x v="0"/>
    <d v="2023-06-29T00:00:00"/>
    <d v="2023-07-14T00:00:00"/>
    <s v="pkessler"/>
    <s v="Matalevich"/>
    <n v="3635.08"/>
    <m/>
    <s v="C"/>
    <s v="Labor"/>
    <s v="TEC"/>
    <m/>
    <s v="JLAB"/>
    <s v="PED"/>
    <s v="RF"/>
    <x v="6"/>
    <m/>
    <m/>
    <m/>
    <m/>
    <m/>
    <m/>
    <m/>
    <n v="3635.08"/>
    <m/>
    <m/>
    <m/>
    <m/>
    <m/>
    <m/>
    <m/>
    <m/>
    <m/>
    <m/>
    <m/>
    <x v="0"/>
    <x v="0"/>
    <m/>
  </r>
  <r>
    <s v=""/>
    <s v=" E08_17230"/>
    <s v="Waveguide handling #2 Tooling Preliminary Design  (197 MHz Crab 1st Art)"/>
    <s v="6.08.03.01.01.01"/>
    <x v="0"/>
    <d v="2023-06-29T00:00:00"/>
    <d v="2023-07-18T00:00:00"/>
    <s v="pkessler"/>
    <s v="Matalevich"/>
    <n v="4500.58"/>
    <m/>
    <s v="C"/>
    <s v="Labor"/>
    <s v="TEC"/>
    <m/>
    <s v="JLAB"/>
    <s v="PED"/>
    <s v="RF"/>
    <x v="11"/>
    <m/>
    <m/>
    <m/>
    <m/>
    <m/>
    <m/>
    <m/>
    <n v="4500.58"/>
    <m/>
    <m/>
    <m/>
    <m/>
    <m/>
    <m/>
    <m/>
    <m/>
    <m/>
    <m/>
    <m/>
    <x v="0"/>
    <x v="0"/>
    <m/>
  </r>
  <r>
    <s v=""/>
    <s v=" E08_17360"/>
    <s v="Waveguide handling #2 Tooling Final Design  (197 MHz Crab 1st Art)"/>
    <s v="6.08.03.01.01.01"/>
    <x v="0"/>
    <d v="2023-07-19T00:00:00"/>
    <d v="2023-07-27T00:00:00"/>
    <s v="pkessler"/>
    <s v="Matalevich"/>
    <n v="2423.39"/>
    <m/>
    <s v="C"/>
    <s v="Labor"/>
    <s v="TEC"/>
    <m/>
    <s v="JLAB"/>
    <s v="PED"/>
    <s v="RF"/>
    <x v="6"/>
    <m/>
    <m/>
    <m/>
    <m/>
    <m/>
    <m/>
    <m/>
    <n v="2423.39"/>
    <m/>
    <m/>
    <m/>
    <m/>
    <m/>
    <m/>
    <m/>
    <m/>
    <m/>
    <m/>
    <m/>
    <x v="0"/>
    <x v="0"/>
    <m/>
  </r>
  <r>
    <s v=""/>
    <s v=" E08_17240"/>
    <s v="Helium Vessel Support Tooling Preliminary Design  (197 MHz Crab 1st Art)"/>
    <s v="6.08.03.01.01.01"/>
    <x v="0"/>
    <d v="2023-06-01T00:00:00"/>
    <d v="2023-06-28T00:00:00"/>
    <s v="pkessler"/>
    <s v="Matalevich"/>
    <n v="6750.87"/>
    <m/>
    <s v="C"/>
    <s v="Labor"/>
    <s v="TEC"/>
    <m/>
    <s v="JLAB"/>
    <s v="PED"/>
    <s v="RF"/>
    <x v="11"/>
    <m/>
    <m/>
    <m/>
    <m/>
    <m/>
    <m/>
    <m/>
    <n v="6750.87"/>
    <m/>
    <m/>
    <m/>
    <m/>
    <m/>
    <m/>
    <m/>
    <m/>
    <m/>
    <m/>
    <m/>
    <x v="0"/>
    <x v="0"/>
    <m/>
  </r>
  <r>
    <s v=""/>
    <s v=" E08_17370"/>
    <s v="Helium Vessel Support Tooling Final Design  (197 MHz Crab 1st Art)"/>
    <s v="6.08.03.01.01.01"/>
    <x v="0"/>
    <d v="2023-06-29T00:00:00"/>
    <d v="2023-07-14T00:00:00"/>
    <s v="pkessler"/>
    <s v="Matalevich"/>
    <n v="3635.08"/>
    <m/>
    <s v="C"/>
    <s v="Labor"/>
    <s v="TEC"/>
    <m/>
    <s v="JLAB"/>
    <s v="PED"/>
    <s v="RF"/>
    <x v="6"/>
    <m/>
    <m/>
    <m/>
    <m/>
    <m/>
    <m/>
    <m/>
    <n v="3635.08"/>
    <m/>
    <m/>
    <m/>
    <m/>
    <m/>
    <m/>
    <m/>
    <m/>
    <m/>
    <m/>
    <m/>
    <x v="0"/>
    <x v="0"/>
    <m/>
  </r>
  <r>
    <s v=""/>
    <s v=" E08_17250"/>
    <s v="HOM support (horizontal) Tooling Preliminary Design  (197 MHz Crab 1st Art)"/>
    <s v="6.08.03.01.01.01"/>
    <x v="0"/>
    <d v="2023-06-29T00:00:00"/>
    <d v="2023-07-27T00:00:00"/>
    <s v="pkessler"/>
    <s v="Matalevich"/>
    <n v="6750.87"/>
    <m/>
    <s v="C"/>
    <s v="Labor"/>
    <s v="TEC"/>
    <m/>
    <s v="JLAB"/>
    <s v="PED"/>
    <s v="RF"/>
    <x v="11"/>
    <m/>
    <m/>
    <m/>
    <m/>
    <m/>
    <m/>
    <m/>
    <n v="6750.87"/>
    <m/>
    <m/>
    <m/>
    <m/>
    <m/>
    <m/>
    <m/>
    <m/>
    <m/>
    <m/>
    <m/>
    <x v="0"/>
    <x v="0"/>
    <m/>
  </r>
  <r>
    <s v=""/>
    <s v=" E08_17380"/>
    <s v="HOM support (horizontal) Tooling Final Design  (197 MHz Crab 1st Art)"/>
    <s v="6.08.03.01.01.01"/>
    <x v="0"/>
    <d v="2023-07-28T00:00:00"/>
    <d v="2023-08-11T00:00:00"/>
    <s v="pkessler"/>
    <s v="Matalevich"/>
    <n v="3635.08"/>
    <m/>
    <s v="C"/>
    <s v="Labor"/>
    <s v="TEC"/>
    <m/>
    <s v="JLAB"/>
    <s v="PED"/>
    <s v="RF"/>
    <x v="6"/>
    <m/>
    <m/>
    <m/>
    <m/>
    <m/>
    <m/>
    <m/>
    <n v="3635.08"/>
    <m/>
    <m/>
    <m/>
    <m/>
    <m/>
    <m/>
    <m/>
    <m/>
    <m/>
    <m/>
    <m/>
    <x v="0"/>
    <x v="0"/>
    <m/>
  </r>
  <r>
    <s v=""/>
    <s v=" E08_17260"/>
    <s v="HOM support (vertical) Tooling Preliminary Design  (197 MHz Crab 1st Art)"/>
    <s v="6.08.03.01.01.01"/>
    <x v="0"/>
    <d v="2023-07-28T00:00:00"/>
    <d v="2023-08-24T00:00:00"/>
    <s v="pkessler"/>
    <s v="Matalevich"/>
    <n v="6750.87"/>
    <m/>
    <s v="C"/>
    <s v="Labor"/>
    <s v="TEC"/>
    <m/>
    <s v="JLAB"/>
    <s v="PED"/>
    <s v="RF"/>
    <x v="11"/>
    <m/>
    <m/>
    <m/>
    <m/>
    <m/>
    <m/>
    <m/>
    <n v="6750.87"/>
    <m/>
    <m/>
    <m/>
    <m/>
    <m/>
    <m/>
    <m/>
    <m/>
    <m/>
    <m/>
    <m/>
    <x v="0"/>
    <x v="0"/>
    <m/>
  </r>
  <r>
    <s v=""/>
    <s v=" E08_17390"/>
    <s v="HOM support (vertical) Tooling Final Design  (197 MHz Crab 1st Art)"/>
    <s v="6.08.03.01.01.01"/>
    <x v="0"/>
    <d v="2023-08-25T00:00:00"/>
    <d v="2023-09-11T00:00:00"/>
    <s v="pkessler"/>
    <s v="Matalevich"/>
    <n v="3635.08"/>
    <m/>
    <s v="C"/>
    <s v="Labor"/>
    <s v="TEC"/>
    <m/>
    <s v="JLAB"/>
    <s v="PED"/>
    <s v="RF"/>
    <x v="6"/>
    <m/>
    <m/>
    <m/>
    <m/>
    <m/>
    <m/>
    <m/>
    <n v="3635.08"/>
    <m/>
    <m/>
    <m/>
    <m/>
    <m/>
    <m/>
    <m/>
    <m/>
    <m/>
    <m/>
    <m/>
    <x v="0"/>
    <x v="0"/>
    <m/>
  </r>
  <r>
    <s v=""/>
    <s v=" E08_17270"/>
    <s v="Beam line support (supply) Tooling Preliminary Design  (197 MHz Crab 1st Art)"/>
    <s v="6.08.03.01.01.01"/>
    <x v="0"/>
    <d v="2023-08-25T00:00:00"/>
    <d v="2023-10-02T00:00:00"/>
    <s v="pkessler"/>
    <s v="Matalevich"/>
    <n v="9011.5400000000009"/>
    <m/>
    <s v="C"/>
    <s v="Labor"/>
    <s v="TEC"/>
    <m/>
    <s v="JLAB"/>
    <s v="PED"/>
    <s v="RF"/>
    <x v="11"/>
    <m/>
    <m/>
    <m/>
    <m/>
    <m/>
    <m/>
    <m/>
    <n v="8664.94"/>
    <n v="346.6"/>
    <m/>
    <m/>
    <m/>
    <m/>
    <m/>
    <m/>
    <m/>
    <m/>
    <m/>
    <m/>
    <x v="0"/>
    <x v="0"/>
    <m/>
  </r>
  <r>
    <s v=""/>
    <s v=" E08_17400"/>
    <s v="Beam line support (supply) Tooling Final Design  (197 MHz Crab 1st Art)"/>
    <s v="6.08.03.01.01.01"/>
    <x v="0"/>
    <d v="2023-10-03T00:00:00"/>
    <d v="2023-10-23T00:00:00"/>
    <s v="pkessler"/>
    <s v="Matalevich"/>
    <n v="4992.18"/>
    <m/>
    <s v="C"/>
    <s v="Labor"/>
    <s v="TEC"/>
    <m/>
    <s v="JLAB"/>
    <s v="PED"/>
    <s v="RF"/>
    <x v="6"/>
    <m/>
    <m/>
    <m/>
    <m/>
    <m/>
    <m/>
    <m/>
    <m/>
    <n v="4992.18"/>
    <m/>
    <m/>
    <m/>
    <m/>
    <m/>
    <m/>
    <m/>
    <m/>
    <m/>
    <m/>
    <x v="0"/>
    <x v="0"/>
    <m/>
  </r>
  <r>
    <s v=""/>
    <s v=" E08_17280"/>
    <s v="Beam line support (middle) Tooling Preliminary Design  (197 MHz Crab 1st Art)"/>
    <s v="6.08.03.01.01.01"/>
    <x v="0"/>
    <d v="2023-10-03T00:00:00"/>
    <d v="2023-10-20T00:00:00"/>
    <s v="pkessler"/>
    <s v="Matalevich"/>
    <n v="4635.6000000000004"/>
    <m/>
    <s v="C"/>
    <s v="Labor"/>
    <s v="TEC"/>
    <m/>
    <s v="JLAB"/>
    <s v="PED"/>
    <s v="RF"/>
    <x v="11"/>
    <m/>
    <m/>
    <m/>
    <m/>
    <m/>
    <m/>
    <m/>
    <m/>
    <n v="4635.6000000000004"/>
    <m/>
    <m/>
    <m/>
    <m/>
    <m/>
    <m/>
    <m/>
    <m/>
    <m/>
    <m/>
    <x v="0"/>
    <x v="0"/>
    <m/>
  </r>
  <r>
    <s v=""/>
    <s v=" E08_17410"/>
    <s v="Beam line support (middle) Tooling Final Design  (197 MHz Crab 1st Art)"/>
    <s v="6.08.03.01.01.01"/>
    <x v="0"/>
    <d v="2023-10-24T00:00:00"/>
    <d v="2023-11-01T00:00:00"/>
    <s v="pkessler"/>
    <s v="Matalevich"/>
    <n v="2496.09"/>
    <m/>
    <s v="C"/>
    <s v="Labor"/>
    <s v="TEC"/>
    <m/>
    <s v="JLAB"/>
    <s v="PED"/>
    <s v="RF"/>
    <x v="6"/>
    <m/>
    <m/>
    <m/>
    <m/>
    <m/>
    <m/>
    <m/>
    <m/>
    <n v="2496.09"/>
    <m/>
    <m/>
    <m/>
    <m/>
    <m/>
    <m/>
    <m/>
    <m/>
    <m/>
    <m/>
    <x v="0"/>
    <x v="0"/>
    <m/>
  </r>
  <r>
    <s v=""/>
    <s v=" E08_17290"/>
    <s v="Beam line support (return) Tooling Preliminary Design  (197 MHz Crab 1st Art)"/>
    <s v="6.08.03.01.01.01"/>
    <x v="0"/>
    <d v="2023-10-23T00:00:00"/>
    <d v="2023-11-30T00:00:00"/>
    <s v="pkessler"/>
    <s v="Matalevich"/>
    <n v="9271.19"/>
    <m/>
    <s v="C"/>
    <s v="Labor"/>
    <s v="TEC"/>
    <m/>
    <s v="JLAB"/>
    <s v="PED"/>
    <s v="RF"/>
    <x v="11"/>
    <m/>
    <m/>
    <m/>
    <m/>
    <m/>
    <m/>
    <m/>
    <m/>
    <n v="9271.19"/>
    <m/>
    <m/>
    <m/>
    <m/>
    <m/>
    <m/>
    <m/>
    <m/>
    <m/>
    <m/>
    <x v="0"/>
    <x v="0"/>
    <m/>
  </r>
  <r>
    <s v=""/>
    <s v=" E08_17420"/>
    <s v="Beam line support (return) Tooling Final Design  (197 MHz Crab 1st Art)"/>
    <s v="6.08.03.01.01.01"/>
    <x v="0"/>
    <d v="2023-12-01T00:00:00"/>
    <d v="2023-12-20T00:00:00"/>
    <s v="pkessler"/>
    <s v="Matalevich"/>
    <n v="4992.18"/>
    <m/>
    <s v="C"/>
    <s v="Labor"/>
    <s v="TEC"/>
    <m/>
    <s v="JLAB"/>
    <s v="PED"/>
    <s v="RF"/>
    <x v="6"/>
    <m/>
    <m/>
    <m/>
    <m/>
    <m/>
    <m/>
    <m/>
    <m/>
    <n v="4992.18"/>
    <m/>
    <m/>
    <m/>
    <m/>
    <m/>
    <m/>
    <m/>
    <m/>
    <m/>
    <m/>
    <x v="0"/>
    <x v="0"/>
    <m/>
  </r>
  <r>
    <s v=""/>
    <s v=" E08_17430"/>
    <s v="Misc. Tooling Final Design  (197 MHz Crab 1st Art)"/>
    <s v="6.08.03.01.01.01"/>
    <x v="0"/>
    <d v="2025-11-18T00:00:00"/>
    <d v="2026-02-03T00:00:00"/>
    <s v="pkessler"/>
    <s v="Matalevich"/>
    <n v="15132.01"/>
    <m/>
    <s v="C"/>
    <s v="Labor"/>
    <s v="TEC"/>
    <m/>
    <s v="JLAB"/>
    <s v="PED"/>
    <s v="RF"/>
    <x v="6"/>
    <m/>
    <m/>
    <m/>
    <m/>
    <m/>
    <m/>
    <m/>
    <m/>
    <m/>
    <m/>
    <n v="15132.01"/>
    <m/>
    <m/>
    <m/>
    <m/>
    <m/>
    <m/>
    <m/>
    <m/>
    <x v="0"/>
    <x v="0"/>
    <m/>
  </r>
  <r>
    <s v=""/>
    <s v=" E08_17750"/>
    <s v="TR Effort Helium Vessel Assembly/Welding Tooling (197 MHz Crab 1st Art)"/>
    <s v="6.08.03.01.01.02"/>
    <x v="0"/>
    <d v="2026-03-12T00:00:00"/>
    <d v="2026-05-20T00:00:00"/>
    <s v="pkessler"/>
    <s v="Matalevich"/>
    <n v="756.6"/>
    <m/>
    <s v="C"/>
    <s v="Labor"/>
    <s v="TEC"/>
    <m/>
    <s v="JLAB"/>
    <s v="Const"/>
    <s v="RF"/>
    <x v="9"/>
    <s v="B"/>
    <m/>
    <m/>
    <m/>
    <m/>
    <m/>
    <m/>
    <m/>
    <m/>
    <m/>
    <n v="756.6"/>
    <m/>
    <m/>
    <m/>
    <m/>
    <m/>
    <m/>
    <m/>
    <m/>
    <x v="0"/>
    <x v="0"/>
    <m/>
  </r>
  <r>
    <s v=""/>
    <s v=" E08_17810"/>
    <s v="TR Effort Cavity/Helium Vessel Handling Tooling (197 MHz Crab 1st Art)"/>
    <s v="6.08.03.01.01.02"/>
    <x v="0"/>
    <d v="2026-03-27T00:00:00"/>
    <d v="2026-05-21T00:00:00"/>
    <s v="pkessler"/>
    <s v="Matalevich"/>
    <n v="756.6"/>
    <m/>
    <s v="C"/>
    <s v="Labor"/>
    <s v="TEC"/>
    <m/>
    <s v="JLAB"/>
    <s v="Const"/>
    <s v="RF"/>
    <x v="9"/>
    <s v="B"/>
    <m/>
    <m/>
    <m/>
    <m/>
    <m/>
    <m/>
    <m/>
    <m/>
    <m/>
    <n v="756.6"/>
    <m/>
    <m/>
    <m/>
    <m/>
    <m/>
    <m/>
    <m/>
    <m/>
    <x v="0"/>
    <x v="0"/>
    <m/>
  </r>
  <r>
    <s v=""/>
    <s v=" E08_17870"/>
    <s v="TR Effort HOM Waveguide cleaning Tooling (197 MHz Crab 1st Art)"/>
    <s v="6.08.03.01.01.02"/>
    <x v="0"/>
    <d v="2026-04-13T00:00:00"/>
    <d v="2026-05-15T00:00:00"/>
    <s v="pkessler"/>
    <s v="Matalevich"/>
    <n v="756.6"/>
    <m/>
    <s v="C"/>
    <s v="Labor"/>
    <s v="TEC"/>
    <m/>
    <s v="JLAB"/>
    <s v="Const"/>
    <s v="RF"/>
    <x v="9"/>
    <s v="B"/>
    <m/>
    <m/>
    <m/>
    <m/>
    <m/>
    <m/>
    <m/>
    <m/>
    <m/>
    <n v="756.6"/>
    <m/>
    <m/>
    <m/>
    <m/>
    <m/>
    <m/>
    <m/>
    <m/>
    <x v="0"/>
    <x v="0"/>
    <m/>
  </r>
  <r>
    <s v=""/>
    <s v=" E08_17930"/>
    <s v="TR Effort Misc. Cavity Processing Tooling (197 MHz Crab 1st Art)"/>
    <s v="6.08.03.01.01.02"/>
    <x v="0"/>
    <d v="2026-04-28T00:00:00"/>
    <d v="2026-05-26T00:00:00"/>
    <s v="pkessler"/>
    <s v="Matalevich"/>
    <n v="756.6"/>
    <m/>
    <s v="C"/>
    <s v="Labor"/>
    <s v="TEC"/>
    <m/>
    <s v="JLAB"/>
    <s v="Const"/>
    <s v="RF"/>
    <x v="9"/>
    <s v="B"/>
    <m/>
    <m/>
    <m/>
    <m/>
    <m/>
    <m/>
    <m/>
    <m/>
    <m/>
    <n v="756.6"/>
    <m/>
    <m/>
    <m/>
    <m/>
    <m/>
    <m/>
    <m/>
    <m/>
    <x v="0"/>
    <x v="0"/>
    <m/>
  </r>
  <r>
    <s v=""/>
    <s v=" E08_18110"/>
    <s v="TR Effort Rail Assembly Tooling (197 MHz Crab 1st Art)"/>
    <s v="6.08.03.01.01.02"/>
    <x v="0"/>
    <d v="2025-12-10T00:00:00"/>
    <d v="2026-01-08T00:00:00"/>
    <s v="pkessler"/>
    <s v="Matalevich"/>
    <n v="472.88"/>
    <m/>
    <s v="C"/>
    <s v="Labor"/>
    <s v="TEC"/>
    <m/>
    <s v="JLAB"/>
    <s v="Const"/>
    <s v="RF"/>
    <x v="9"/>
    <s v="P.S144"/>
    <m/>
    <m/>
    <m/>
    <m/>
    <m/>
    <m/>
    <m/>
    <m/>
    <m/>
    <n v="472.88"/>
    <m/>
    <m/>
    <m/>
    <m/>
    <m/>
    <m/>
    <m/>
    <m/>
    <x v="0"/>
    <x v="0"/>
    <m/>
  </r>
  <r>
    <s v=""/>
    <s v=" E08_18170"/>
    <s v="TR Effort Misc. Clean Room String Assembly Tooling (197 MHz Crab 1st Art)"/>
    <s v="6.08.03.01.01.02"/>
    <x v="0"/>
    <d v="2026-05-04T00:00:00"/>
    <d v="2026-06-01T00:00:00"/>
    <s v="pkessler"/>
    <s v="Matalevich"/>
    <n v="756.6"/>
    <m/>
    <s v="C"/>
    <s v="Labor"/>
    <s v="TEC"/>
    <m/>
    <s v="JLAB"/>
    <s v="Const"/>
    <s v="RF"/>
    <x v="9"/>
    <s v="B"/>
    <m/>
    <m/>
    <m/>
    <m/>
    <m/>
    <m/>
    <m/>
    <m/>
    <m/>
    <n v="756.6"/>
    <m/>
    <m/>
    <m/>
    <m/>
    <m/>
    <m/>
    <m/>
    <m/>
    <x v="0"/>
    <x v="0"/>
    <m/>
  </r>
  <r>
    <s v=""/>
    <s v=" E08_17990"/>
    <s v="TR Effort Waveguide handling #1 Tooling(197 MHz Crab 1st Art)"/>
    <s v="6.08.03.01.01.02"/>
    <x v="0"/>
    <d v="2025-12-10T00:00:00"/>
    <d v="2026-01-08T00:00:00"/>
    <s v="pkessler"/>
    <s v="Matalevich"/>
    <n v="756.6"/>
    <m/>
    <s v="C"/>
    <s v="Labor"/>
    <s v="TEC"/>
    <m/>
    <s v="JLAB"/>
    <s v="Const"/>
    <s v="RF"/>
    <x v="9"/>
    <s v="B"/>
    <m/>
    <m/>
    <m/>
    <m/>
    <m/>
    <m/>
    <m/>
    <m/>
    <m/>
    <n v="756.6"/>
    <m/>
    <m/>
    <m/>
    <m/>
    <m/>
    <m/>
    <m/>
    <m/>
    <x v="0"/>
    <x v="0"/>
    <m/>
  </r>
  <r>
    <s v=""/>
    <s v=" E08_18050"/>
    <s v="TR Effort Waveguide handling #2 Tooling (197 MHz Crab 1st Art)"/>
    <s v="6.08.03.01.01.02"/>
    <x v="0"/>
    <d v="2025-12-10T00:00:00"/>
    <d v="2026-01-08T00:00:00"/>
    <s v="pkessler"/>
    <s v="Matalevich"/>
    <n v="756.6"/>
    <m/>
    <s v="C"/>
    <s v="Labor"/>
    <s v="TEC"/>
    <m/>
    <s v="JLAB"/>
    <s v="Const"/>
    <s v="RF"/>
    <x v="9"/>
    <s v="B"/>
    <m/>
    <m/>
    <m/>
    <m/>
    <m/>
    <m/>
    <m/>
    <m/>
    <m/>
    <n v="756.6"/>
    <m/>
    <m/>
    <m/>
    <m/>
    <m/>
    <m/>
    <m/>
    <m/>
    <x v="0"/>
    <x v="0"/>
    <m/>
  </r>
  <r>
    <s v=""/>
    <s v=" E08_18230"/>
    <s v="Perform Cavity #1BARE Qualification (197 MHz Crab 1st Art)"/>
    <s v="6.08.03.01.01.03"/>
    <x v="0"/>
    <d v="2027-08-13T00:00:00"/>
    <d v="2027-09-17T00:00:00"/>
    <s v="pkessler"/>
    <s v="Matalevich"/>
    <n v="389.65"/>
    <m/>
    <s v="C"/>
    <s v="Labor"/>
    <s v="TEC"/>
    <m/>
    <s v="JLAB"/>
    <s v="Const"/>
    <s v="RF"/>
    <x v="8"/>
    <m/>
    <m/>
    <m/>
    <m/>
    <m/>
    <m/>
    <m/>
    <m/>
    <m/>
    <m/>
    <m/>
    <n v="389.65"/>
    <m/>
    <m/>
    <m/>
    <m/>
    <m/>
    <m/>
    <m/>
    <x v="0"/>
    <x v="0"/>
    <m/>
  </r>
  <r>
    <s v=""/>
    <s v=" E08_18270"/>
    <s v="Perform Cavity #1 Dressed Qualification (197 MHz Crab 1st Art)"/>
    <s v="6.08.03.01.01.03"/>
    <x v="0"/>
    <d v="2027-10-26T00:00:00"/>
    <d v="2027-12-02T00:00:00"/>
    <s v="pkessler"/>
    <s v="Matalevich"/>
    <n v="802.68"/>
    <m/>
    <s v="C"/>
    <s v="Labor"/>
    <s v="TEC"/>
    <m/>
    <s v="JLAB"/>
    <s v="Const"/>
    <s v="RF"/>
    <x v="8"/>
    <m/>
    <m/>
    <m/>
    <m/>
    <m/>
    <m/>
    <m/>
    <m/>
    <m/>
    <m/>
    <m/>
    <m/>
    <n v="802.68"/>
    <m/>
    <m/>
    <m/>
    <m/>
    <m/>
    <m/>
    <x v="0"/>
    <x v="0"/>
    <m/>
  </r>
  <r>
    <s v=""/>
    <s v=" E08_18310"/>
    <s v="Perform Cavity #2 BARE Qualification (197 MHz Crab 1st Art)"/>
    <s v="6.08.03.01.01.03"/>
    <x v="0"/>
    <d v="2027-09-20T00:00:00"/>
    <d v="2027-10-25T00:00:00"/>
    <s v="pkessler"/>
    <s v="Matalevich"/>
    <n v="397.13"/>
    <m/>
    <s v="C"/>
    <s v="Labor"/>
    <s v="TEC"/>
    <m/>
    <s v="JLAB"/>
    <s v="Const"/>
    <s v="RF"/>
    <x v="8"/>
    <m/>
    <m/>
    <m/>
    <m/>
    <m/>
    <m/>
    <m/>
    <m/>
    <m/>
    <m/>
    <m/>
    <n v="142.97"/>
    <n v="254.16"/>
    <m/>
    <m/>
    <m/>
    <m/>
    <m/>
    <m/>
    <x v="0"/>
    <x v="0"/>
    <m/>
  </r>
  <r>
    <s v=""/>
    <s v=" E08_18350"/>
    <s v="Perform Cavity #2 Dressed Qualification (197 MHz Crab 1st Art)"/>
    <s v="6.08.03.01.01.03"/>
    <x v="0"/>
    <d v="2027-12-03T00:00:00"/>
    <d v="2028-01-10T00:00:00"/>
    <s v="pkessler"/>
    <s v="Matalevich"/>
    <n v="802.68"/>
    <m/>
    <s v="C"/>
    <s v="Labor"/>
    <s v="TEC"/>
    <m/>
    <s v="JLAB"/>
    <s v="Const"/>
    <s v="RF"/>
    <x v="8"/>
    <m/>
    <m/>
    <m/>
    <m/>
    <m/>
    <m/>
    <m/>
    <m/>
    <m/>
    <m/>
    <m/>
    <m/>
    <n v="802.68"/>
    <m/>
    <m/>
    <m/>
    <m/>
    <m/>
    <m/>
    <x v="0"/>
    <x v="0"/>
    <m/>
  </r>
  <r>
    <s v=""/>
    <s v=" E08_18690"/>
    <s v="Verify End Can Design for this CM configuration (197 MHz Crab 1st Art)"/>
    <s v="6.08.03.01.02.01"/>
    <x v="0"/>
    <d v="2024-04-12T00:00:00"/>
    <d v="2024-08-14T00:00:00"/>
    <s v="pkessler"/>
    <s v="Matalevich"/>
    <n v="14263.37"/>
    <m/>
    <s v="C"/>
    <s v="Labor"/>
    <s v="TEC"/>
    <m/>
    <s v="JLAB"/>
    <s v="PED"/>
    <s v="RF"/>
    <x v="6"/>
    <m/>
    <m/>
    <m/>
    <m/>
    <m/>
    <m/>
    <m/>
    <m/>
    <n v="14263.37"/>
    <m/>
    <m/>
    <m/>
    <m/>
    <m/>
    <m/>
    <m/>
    <m/>
    <m/>
    <m/>
    <x v="0"/>
    <x v="0"/>
    <m/>
  </r>
  <r>
    <s v=""/>
    <s v=" E08_18470"/>
    <s v="Top Level Assembly PRELIMINARY Design (197 MHz Crab 1st Art)"/>
    <s v="6.08.03.01.02.01"/>
    <x v="0"/>
    <d v="2023-06-05T00:00:00"/>
    <d v="2024-02-02T00:00:00"/>
    <s v="pkessler"/>
    <s v="Matalevich"/>
    <n v="16427.54"/>
    <m/>
    <s v="C"/>
    <s v="Labor"/>
    <s v="TEC"/>
    <m/>
    <s v="JLAB"/>
    <s v="PED"/>
    <s v="RF"/>
    <x v="11"/>
    <m/>
    <m/>
    <m/>
    <m/>
    <m/>
    <m/>
    <m/>
    <n v="8213.77"/>
    <n v="8213.77"/>
    <m/>
    <m/>
    <m/>
    <m/>
    <m/>
    <m/>
    <m/>
    <m/>
    <m/>
    <m/>
    <x v="0"/>
    <x v="0"/>
    <m/>
  </r>
  <r>
    <s v=""/>
    <s v=" E08_18480"/>
    <s v="Cryogenic Piping PRELIMINARY Design (197 MHz Crab 1st Art)"/>
    <s v="6.08.03.01.02.01"/>
    <x v="0"/>
    <d v="2023-06-05T00:00:00"/>
    <d v="2024-02-02T00:00:00"/>
    <s v="pkessler"/>
    <s v="Matalevich"/>
    <n v="16427.54"/>
    <m/>
    <s v="C"/>
    <s v="Labor"/>
    <s v="TEC"/>
    <m/>
    <s v="JLAB"/>
    <s v="PED"/>
    <s v="RF"/>
    <x v="11"/>
    <m/>
    <m/>
    <m/>
    <m/>
    <m/>
    <m/>
    <m/>
    <n v="8213.77"/>
    <n v="8213.77"/>
    <m/>
    <m/>
    <m/>
    <m/>
    <m/>
    <m/>
    <m/>
    <m/>
    <m/>
    <m/>
    <x v="0"/>
    <x v="0"/>
    <m/>
  </r>
  <r>
    <s v=""/>
    <s v=" E08_18490"/>
    <s v="Vacuum Vessel Design PRELIMINARY (197 MHz Crab 1st Art)"/>
    <s v="6.08.03.01.02.01"/>
    <x v="0"/>
    <d v="2023-06-05T00:00:00"/>
    <d v="2024-02-02T00:00:00"/>
    <s v="pkessler"/>
    <s v="Matalevich"/>
    <n v="47964.91"/>
    <m/>
    <s v="C"/>
    <s v="Labor"/>
    <s v="TEC"/>
    <m/>
    <s v="JLAB"/>
    <s v="PED"/>
    <s v="RF"/>
    <x v="11"/>
    <m/>
    <m/>
    <m/>
    <m/>
    <m/>
    <m/>
    <m/>
    <n v="23982.45"/>
    <n v="23982.45"/>
    <m/>
    <m/>
    <m/>
    <m/>
    <m/>
    <m/>
    <m/>
    <m/>
    <m/>
    <m/>
    <x v="0"/>
    <x v="0"/>
    <m/>
  </r>
  <r>
    <s v=""/>
    <s v=" E08_18500"/>
    <s v="Outer Magnetic Shield PRELIMINARY Design (197 MHz Crab 1st Art)"/>
    <s v="6.08.03.01.02.01"/>
    <x v="0"/>
    <d v="2023-06-05T00:00:00"/>
    <d v="2024-02-02T00:00:00"/>
    <s v="pkessler"/>
    <s v="Matalevich"/>
    <n v="27408.52"/>
    <m/>
    <s v="C"/>
    <s v="Labor"/>
    <s v="TEC"/>
    <m/>
    <s v="JLAB"/>
    <s v="PED"/>
    <s v="RF"/>
    <x v="11"/>
    <m/>
    <m/>
    <m/>
    <m/>
    <m/>
    <m/>
    <m/>
    <n v="13704.26"/>
    <n v="13704.26"/>
    <m/>
    <m/>
    <m/>
    <m/>
    <m/>
    <m/>
    <m/>
    <m/>
    <m/>
    <m/>
    <x v="0"/>
    <x v="0"/>
    <m/>
  </r>
  <r>
    <s v=""/>
    <s v=" E08_18510"/>
    <s v="Inner Magnetic Shield PRELIMINARY Design (197 MHz Crab 1st Art)"/>
    <s v="6.08.03.01.02.01"/>
    <x v="0"/>
    <d v="2023-06-05T00:00:00"/>
    <d v="2024-02-02T00:00:00"/>
    <s v="pkessler"/>
    <s v="Matalevich"/>
    <n v="27408.52"/>
    <m/>
    <s v="C"/>
    <s v="Labor"/>
    <s v="TEC"/>
    <m/>
    <s v="JLAB"/>
    <s v="PED"/>
    <s v="RF"/>
    <x v="11"/>
    <m/>
    <m/>
    <m/>
    <m/>
    <m/>
    <m/>
    <m/>
    <n v="13704.26"/>
    <n v="13704.26"/>
    <m/>
    <m/>
    <m/>
    <m/>
    <m/>
    <m/>
    <m/>
    <m/>
    <m/>
    <m/>
    <x v="0"/>
    <x v="0"/>
    <m/>
  </r>
  <r>
    <s v=""/>
    <s v=" E08_18520"/>
    <s v="Spaceframe Design PRELIMINARY (197 MHz Crab 1st Art)"/>
    <s v="6.08.03.01.02.01"/>
    <x v="0"/>
    <d v="2023-06-05T00:00:00"/>
    <d v="2024-02-02T00:00:00"/>
    <s v="pkessler"/>
    <s v="Matalevich"/>
    <n v="20556.39"/>
    <m/>
    <s v="C"/>
    <s v="Labor"/>
    <s v="TEC"/>
    <m/>
    <s v="JLAB"/>
    <s v="PED"/>
    <s v="RF"/>
    <x v="11"/>
    <m/>
    <m/>
    <m/>
    <m/>
    <m/>
    <m/>
    <m/>
    <n v="10278.19"/>
    <n v="10278.19"/>
    <m/>
    <m/>
    <m/>
    <m/>
    <m/>
    <m/>
    <m/>
    <m/>
    <m/>
    <m/>
    <x v="0"/>
    <x v="0"/>
    <m/>
  </r>
  <r>
    <s v=""/>
    <s v=" E08_18530"/>
    <s v="Thermal Shield Design PRELIMINARY (197 MHz Crab 1st Art)"/>
    <s v="6.08.03.01.02.01"/>
    <x v="0"/>
    <d v="2023-06-05T00:00:00"/>
    <d v="2024-02-02T00:00:00"/>
    <s v="pkessler"/>
    <s v="Matalevich"/>
    <n v="47964.91"/>
    <m/>
    <s v="C"/>
    <s v="Labor"/>
    <s v="TEC"/>
    <m/>
    <s v="JLAB"/>
    <s v="PED"/>
    <s v="RF"/>
    <x v="11"/>
    <m/>
    <m/>
    <m/>
    <m/>
    <m/>
    <m/>
    <m/>
    <n v="23982.45"/>
    <n v="23982.45"/>
    <m/>
    <m/>
    <m/>
    <m/>
    <m/>
    <m/>
    <m/>
    <m/>
    <m/>
    <m/>
    <x v="0"/>
    <x v="0"/>
    <m/>
  </r>
  <r>
    <s v=""/>
    <s v=" E08_18540"/>
    <s v="Warm and Cold Insulation PRELIMINARY Design (197 MHz Crab 1st Art)"/>
    <s v="6.08.03.01.02.01"/>
    <x v="0"/>
    <d v="2023-06-05T00:00:00"/>
    <d v="2024-02-02T00:00:00"/>
    <s v="pkessler"/>
    <s v="Matalevich"/>
    <n v="20556.39"/>
    <m/>
    <s v="C"/>
    <s v="Labor"/>
    <s v="TEC"/>
    <m/>
    <s v="JLAB"/>
    <s v="PED"/>
    <s v="RF"/>
    <x v="11"/>
    <m/>
    <m/>
    <m/>
    <m/>
    <m/>
    <m/>
    <m/>
    <n v="10278.19"/>
    <n v="10278.19"/>
    <m/>
    <m/>
    <m/>
    <m/>
    <m/>
    <m/>
    <m/>
    <m/>
    <m/>
    <m/>
    <x v="0"/>
    <x v="0"/>
    <m/>
  </r>
  <r>
    <s v=""/>
    <s v=" E08_18550"/>
    <s v="Instrumentation PRELIMINARY Design (197 MHz Crab 1st Art)"/>
    <s v="6.08.03.01.02.01"/>
    <x v="0"/>
    <d v="2023-06-05T00:00:00"/>
    <d v="2024-02-02T00:00:00"/>
    <s v="pkessler"/>
    <s v="Matalevich"/>
    <n v="12298.69"/>
    <m/>
    <s v="C"/>
    <s v="Labor"/>
    <s v="TEC"/>
    <m/>
    <s v="JLAB"/>
    <s v="PED"/>
    <s v="RF"/>
    <x v="11"/>
    <m/>
    <m/>
    <m/>
    <m/>
    <m/>
    <m/>
    <m/>
    <n v="6149.35"/>
    <n v="6149.35"/>
    <m/>
    <m/>
    <m/>
    <m/>
    <m/>
    <m/>
    <m/>
    <m/>
    <m/>
    <m/>
    <x v="0"/>
    <x v="0"/>
    <m/>
  </r>
  <r>
    <s v=""/>
    <s v=" E08_18560"/>
    <s v="Tuner PRELIMINARY Design (197 MHz Crab 1st Art)"/>
    <s v="6.08.03.01.02.01"/>
    <x v="0"/>
    <d v="2023-06-05T00:00:00"/>
    <d v="2024-02-02T00:00:00"/>
    <s v="pkessler"/>
    <s v="Matalevich"/>
    <n v="34260.65"/>
    <m/>
    <s v="C"/>
    <s v="Labor"/>
    <s v="TEC"/>
    <m/>
    <s v="JLAB"/>
    <s v="PED"/>
    <s v="RF"/>
    <x v="11"/>
    <m/>
    <m/>
    <m/>
    <m/>
    <m/>
    <m/>
    <m/>
    <n v="17130.32"/>
    <n v="17130.32"/>
    <m/>
    <m/>
    <m/>
    <m/>
    <m/>
    <m/>
    <m/>
    <m/>
    <m/>
    <m/>
    <x v="0"/>
    <x v="0"/>
    <m/>
  </r>
  <r>
    <s v=""/>
    <s v=" E08_18640"/>
    <s v="Top Level Assembly FINAL Design (197 MHz Crab 1st Art)"/>
    <s v="6.08.03.01.02.01"/>
    <x v="0"/>
    <d v="2024-02-06T00:00:00"/>
    <d v="2024-06-07T00:00:00"/>
    <s v="pkessler"/>
    <s v="Matalevich"/>
    <n v="9003.75"/>
    <m/>
    <s v="C"/>
    <s v="Labor"/>
    <s v="TEC"/>
    <m/>
    <s v="JLAB"/>
    <s v="PED"/>
    <s v="RF"/>
    <x v="6"/>
    <m/>
    <m/>
    <m/>
    <m/>
    <m/>
    <m/>
    <m/>
    <m/>
    <n v="9003.75"/>
    <m/>
    <m/>
    <m/>
    <m/>
    <m/>
    <m/>
    <m/>
    <m/>
    <m/>
    <m/>
    <x v="0"/>
    <x v="0"/>
    <m/>
  </r>
  <r>
    <s v=""/>
    <s v=" E08_18650"/>
    <s v="Cryogenic Piping FINAL Design (197 MHz Crab 1st Art)"/>
    <s v="6.08.03.01.02.01"/>
    <x v="0"/>
    <d v="2024-04-12T00:00:00"/>
    <d v="2024-08-14T00:00:00"/>
    <s v="pkessler"/>
    <s v="Matalevich"/>
    <n v="9003.75"/>
    <m/>
    <s v="C"/>
    <s v="Labor"/>
    <s v="TEC"/>
    <m/>
    <s v="JLAB"/>
    <s v="PED"/>
    <s v="RF"/>
    <x v="6"/>
    <m/>
    <m/>
    <m/>
    <m/>
    <m/>
    <m/>
    <m/>
    <m/>
    <n v="9003.75"/>
    <m/>
    <m/>
    <m/>
    <m/>
    <m/>
    <m/>
    <m/>
    <m/>
    <m/>
    <m/>
    <x v="0"/>
    <x v="0"/>
    <m/>
  </r>
  <r>
    <s v=""/>
    <s v=" E08_18660"/>
    <s v="Vacuum Vessel FINAL Design (197 MHz Crab 1st Art)"/>
    <s v="6.08.03.01.02.01"/>
    <x v="0"/>
    <d v="2024-04-12T00:00:00"/>
    <d v="2024-08-14T00:00:00"/>
    <s v="pkessler"/>
    <s v="Matalevich"/>
    <n v="26208.94"/>
    <m/>
    <s v="C"/>
    <s v="Labor"/>
    <s v="TEC"/>
    <m/>
    <s v="JLAB"/>
    <s v="PED"/>
    <s v="RF"/>
    <x v="6"/>
    <m/>
    <m/>
    <m/>
    <m/>
    <m/>
    <m/>
    <m/>
    <m/>
    <n v="26208.94"/>
    <m/>
    <m/>
    <m/>
    <m/>
    <m/>
    <m/>
    <m/>
    <m/>
    <m/>
    <m/>
    <x v="0"/>
    <x v="0"/>
    <m/>
  </r>
  <r>
    <s v=""/>
    <s v=" E08_18670"/>
    <s v="Outer Magnetic Shield FINAL Design (197 MHz Crab 1st Art)"/>
    <s v="6.08.03.01.02.01"/>
    <x v="0"/>
    <d v="2024-04-12T00:00:00"/>
    <d v="2024-08-14T00:00:00"/>
    <s v="pkessler"/>
    <s v="Matalevich"/>
    <n v="14976.54"/>
    <m/>
    <s v="C"/>
    <s v="Labor"/>
    <s v="TEC"/>
    <m/>
    <s v="JLAB"/>
    <s v="PED"/>
    <s v="RF"/>
    <x v="6"/>
    <m/>
    <m/>
    <m/>
    <m/>
    <m/>
    <m/>
    <m/>
    <m/>
    <n v="14976.54"/>
    <m/>
    <m/>
    <m/>
    <m/>
    <m/>
    <m/>
    <m/>
    <m/>
    <m/>
    <m/>
    <x v="0"/>
    <x v="0"/>
    <m/>
  </r>
  <r>
    <s v=""/>
    <s v=" E08_18680"/>
    <s v="Inner Magnetic Shield FINAL Design (197 MHz Crab 1st Art)"/>
    <s v="6.08.03.01.02.01"/>
    <x v="0"/>
    <d v="2024-04-12T00:00:00"/>
    <d v="2024-08-14T00:00:00"/>
    <s v="pkessler"/>
    <s v="Matalevich"/>
    <n v="14976.54"/>
    <m/>
    <s v="C"/>
    <s v="Labor"/>
    <s v="TEC"/>
    <m/>
    <s v="JLAB"/>
    <s v="PED"/>
    <s v="RF"/>
    <x v="6"/>
    <m/>
    <m/>
    <m/>
    <m/>
    <m/>
    <m/>
    <m/>
    <m/>
    <n v="14976.54"/>
    <m/>
    <m/>
    <m/>
    <m/>
    <m/>
    <m/>
    <m/>
    <m/>
    <m/>
    <m/>
    <x v="0"/>
    <x v="0"/>
    <m/>
  </r>
  <r>
    <s v=""/>
    <s v=" E08_18700"/>
    <s v="Spaceframe FINAL Design (197 MHz Crab 1st Art)"/>
    <s v="6.08.03.01.02.01"/>
    <x v="0"/>
    <d v="2024-04-12T00:00:00"/>
    <d v="2024-08-14T00:00:00"/>
    <s v="pkessler"/>
    <s v="Matalevich"/>
    <n v="11232.4"/>
    <m/>
    <s v="C"/>
    <s v="Labor"/>
    <s v="TEC"/>
    <m/>
    <s v="JLAB"/>
    <s v="PED"/>
    <s v="RF"/>
    <x v="6"/>
    <m/>
    <m/>
    <m/>
    <m/>
    <m/>
    <m/>
    <m/>
    <m/>
    <n v="11232.4"/>
    <m/>
    <m/>
    <m/>
    <m/>
    <m/>
    <m/>
    <m/>
    <m/>
    <m/>
    <m/>
    <x v="0"/>
    <x v="0"/>
    <m/>
  </r>
  <r>
    <s v=""/>
    <s v=" E08_18710"/>
    <s v="Thermal Shield FINAL Design (197 MHz Crab 1st Art)"/>
    <s v="6.08.03.01.02.01"/>
    <x v="0"/>
    <d v="2024-04-12T00:00:00"/>
    <d v="2024-08-14T00:00:00"/>
    <s v="pkessler"/>
    <s v="Matalevich"/>
    <n v="26208.94"/>
    <m/>
    <s v="C"/>
    <s v="Labor"/>
    <s v="TEC"/>
    <m/>
    <s v="JLAB"/>
    <s v="PED"/>
    <s v="RF"/>
    <x v="6"/>
    <m/>
    <m/>
    <m/>
    <m/>
    <m/>
    <m/>
    <m/>
    <m/>
    <n v="26208.94"/>
    <m/>
    <m/>
    <m/>
    <m/>
    <m/>
    <m/>
    <m/>
    <m/>
    <m/>
    <m/>
    <x v="0"/>
    <x v="0"/>
    <m/>
  </r>
  <r>
    <s v=""/>
    <s v=" E08_18720"/>
    <s v="Warm and Cold Insulation FINAL Design (197 MHz Crab 1st Art)"/>
    <s v="6.08.03.01.02.01"/>
    <x v="0"/>
    <d v="2024-04-12T00:00:00"/>
    <d v="2024-08-14T00:00:00"/>
    <s v="pkessler"/>
    <s v="Matalevich"/>
    <n v="11232.4"/>
    <m/>
    <s v="C"/>
    <s v="Labor"/>
    <s v="TEC"/>
    <m/>
    <s v="JLAB"/>
    <s v="PED"/>
    <s v="RF"/>
    <x v="6"/>
    <m/>
    <m/>
    <m/>
    <m/>
    <m/>
    <m/>
    <m/>
    <m/>
    <n v="11232.4"/>
    <m/>
    <m/>
    <m/>
    <m/>
    <m/>
    <m/>
    <m/>
    <m/>
    <m/>
    <m/>
    <x v="0"/>
    <x v="0"/>
    <m/>
  </r>
  <r>
    <s v=""/>
    <s v=" E08_18730"/>
    <s v="Instrumentation FINAL Design (197 MHz Crab 1st Art)"/>
    <s v="6.08.03.01.02.01"/>
    <x v="0"/>
    <d v="2024-04-12T00:00:00"/>
    <d v="2024-08-14T00:00:00"/>
    <s v="pkessler"/>
    <s v="Matalevich"/>
    <n v="6775.1"/>
    <m/>
    <s v="C"/>
    <s v="Labor"/>
    <s v="TEC"/>
    <m/>
    <s v="JLAB"/>
    <s v="PED"/>
    <s v="RF"/>
    <x v="6"/>
    <m/>
    <m/>
    <m/>
    <m/>
    <m/>
    <m/>
    <m/>
    <m/>
    <n v="6775.1"/>
    <m/>
    <m/>
    <m/>
    <m/>
    <m/>
    <m/>
    <m/>
    <m/>
    <m/>
    <m/>
    <x v="0"/>
    <x v="0"/>
    <m/>
  </r>
  <r>
    <s v=""/>
    <s v=" E08_18740"/>
    <s v="Tuner FINAL Design (197 MHz Crab 1st Art)"/>
    <s v="6.08.03.01.02.01"/>
    <x v="0"/>
    <d v="2024-04-12T00:00:00"/>
    <d v="2024-08-14T00:00:00"/>
    <s v="pkessler"/>
    <s v="Matalevich"/>
    <n v="18720.669999999998"/>
    <m/>
    <s v="C"/>
    <s v="Labor"/>
    <s v="TEC"/>
    <m/>
    <s v="JLAB"/>
    <s v="PED"/>
    <s v="RF"/>
    <x v="6"/>
    <m/>
    <m/>
    <m/>
    <m/>
    <m/>
    <m/>
    <m/>
    <m/>
    <n v="18720.669999999998"/>
    <m/>
    <m/>
    <m/>
    <m/>
    <m/>
    <m/>
    <m/>
    <m/>
    <m/>
    <m/>
    <x v="0"/>
    <x v="0"/>
    <m/>
  </r>
  <r>
    <s v=""/>
    <s v=" E08_18590"/>
    <s v="SpaceFrame Assembly Tooling PRELIMINARY Design  (197 MHz Crab 1st Art)"/>
    <s v="6.08.03.01.02.01"/>
    <x v="0"/>
    <d v="2024-02-06T00:00:00"/>
    <d v="2024-03-05T00:00:00"/>
    <s v="pkessler"/>
    <s v="Matalevich"/>
    <n v="6953.39"/>
    <m/>
    <s v="C"/>
    <s v="Labor"/>
    <s v="TEC"/>
    <m/>
    <s v="JLAB"/>
    <s v="PED"/>
    <s v="RF"/>
    <x v="11"/>
    <m/>
    <m/>
    <m/>
    <m/>
    <m/>
    <m/>
    <m/>
    <m/>
    <n v="6953.39"/>
    <m/>
    <m/>
    <m/>
    <m/>
    <m/>
    <m/>
    <m/>
    <m/>
    <m/>
    <m/>
    <x v="0"/>
    <x v="0"/>
    <m/>
  </r>
  <r>
    <s v=""/>
    <s v=" E08_18760"/>
    <s v="SpaceFrame Assembly Tooling Final Design (197 MHz Crab 1st Art)"/>
    <s v="6.08.03.01.02.01"/>
    <x v="0"/>
    <d v="2024-08-16T00:00:00"/>
    <d v="2024-08-30T00:00:00"/>
    <s v="pkessler"/>
    <s v="Matalevich"/>
    <n v="3744.13"/>
    <m/>
    <s v="C"/>
    <s v="Labor"/>
    <s v="TEC"/>
    <m/>
    <s v="JLAB"/>
    <s v="PED"/>
    <s v="RF"/>
    <x v="6"/>
    <m/>
    <m/>
    <m/>
    <m/>
    <m/>
    <m/>
    <m/>
    <m/>
    <n v="3744.13"/>
    <m/>
    <m/>
    <m/>
    <m/>
    <m/>
    <m/>
    <m/>
    <m/>
    <m/>
    <m/>
    <x v="0"/>
    <x v="0"/>
    <m/>
  </r>
  <r>
    <s v=""/>
    <s v=" E08_18600"/>
    <s v="Spaceframe to Rails support Tooling PRELIMINARY Design  (197 MHz Crab 1st Art)"/>
    <s v="6.08.03.01.02.01"/>
    <x v="0"/>
    <d v="2024-03-06T00:00:00"/>
    <d v="2024-04-02T00:00:00"/>
    <s v="pkessler"/>
    <s v="Matalevich"/>
    <n v="6953.39"/>
    <m/>
    <s v="C"/>
    <s v="Labor"/>
    <s v="TEC"/>
    <m/>
    <s v="JLAB"/>
    <s v="PED"/>
    <s v="RF"/>
    <x v="11"/>
    <m/>
    <m/>
    <m/>
    <m/>
    <m/>
    <m/>
    <m/>
    <m/>
    <n v="6953.39"/>
    <m/>
    <m/>
    <m/>
    <m/>
    <m/>
    <m/>
    <m/>
    <m/>
    <m/>
    <m/>
    <x v="0"/>
    <x v="0"/>
    <m/>
  </r>
  <r>
    <s v=""/>
    <s v=" E08_18770"/>
    <s v="Spaceframe to Rails support Tooling Final Design (197 MHz Crab 1st Art)"/>
    <s v="6.08.03.01.02.01"/>
    <x v="0"/>
    <d v="2024-09-03T00:00:00"/>
    <d v="2024-09-17T00:00:00"/>
    <s v="pkessler"/>
    <s v="Matalevich"/>
    <n v="3744.13"/>
    <m/>
    <s v="C"/>
    <s v="Labor"/>
    <s v="TEC"/>
    <m/>
    <s v="JLAB"/>
    <s v="PED"/>
    <s v="RF"/>
    <x v="6"/>
    <m/>
    <m/>
    <m/>
    <m/>
    <m/>
    <m/>
    <m/>
    <m/>
    <n v="3744.13"/>
    <m/>
    <m/>
    <m/>
    <m/>
    <m/>
    <m/>
    <m/>
    <m/>
    <m/>
    <m/>
    <x v="0"/>
    <x v="0"/>
    <m/>
  </r>
  <r>
    <s v=""/>
    <s v=" E08_18610"/>
    <s v="Alignment fixtures PRELIMINARY Design  (197 MHz Crab 1st Art)"/>
    <s v="6.08.03.01.02.01"/>
    <x v="0"/>
    <d v="2024-04-03T00:00:00"/>
    <d v="2024-04-30T00:00:00"/>
    <s v="pkessler"/>
    <s v="Matalevich"/>
    <n v="6953.39"/>
    <m/>
    <s v="C"/>
    <s v="Labor"/>
    <s v="TEC"/>
    <m/>
    <s v="JLAB"/>
    <s v="PED"/>
    <s v="RF"/>
    <x v="11"/>
    <m/>
    <m/>
    <m/>
    <m/>
    <m/>
    <m/>
    <m/>
    <m/>
    <n v="6953.39"/>
    <m/>
    <m/>
    <m/>
    <m/>
    <m/>
    <m/>
    <m/>
    <m/>
    <m/>
    <m/>
    <x v="0"/>
    <x v="0"/>
    <m/>
  </r>
  <r>
    <s v=""/>
    <s v=" E08_18780"/>
    <s v="Alignment fixtures Final Design (197 MHz Crab 1st Art)"/>
    <s v="6.08.03.01.02.01"/>
    <x v="0"/>
    <d v="2024-09-18T00:00:00"/>
    <d v="2024-10-02T00:00:00"/>
    <s v="pkessler"/>
    <s v="Matalevich"/>
    <n v="3764.56"/>
    <m/>
    <s v="C"/>
    <s v="Labor"/>
    <s v="TEC"/>
    <m/>
    <s v="JLAB"/>
    <s v="PED"/>
    <s v="RF"/>
    <x v="6"/>
    <m/>
    <m/>
    <m/>
    <m/>
    <m/>
    <m/>
    <m/>
    <m/>
    <n v="3080.09"/>
    <n v="684.46"/>
    <m/>
    <m/>
    <m/>
    <m/>
    <m/>
    <m/>
    <m/>
    <m/>
    <m/>
    <x v="0"/>
    <x v="0"/>
    <m/>
  </r>
  <r>
    <s v=""/>
    <s v=" E08_18620"/>
    <s v="Vacuum Vessel support Tooling PRELIMINARY Design  (197 MHz Crab 1st Art)"/>
    <s v="6.08.03.01.02.01"/>
    <x v="0"/>
    <d v="2024-05-01T00:00:00"/>
    <d v="2024-05-29T00:00:00"/>
    <s v="pkessler"/>
    <s v="Matalevich"/>
    <n v="6953.39"/>
    <m/>
    <s v="C"/>
    <s v="Labor"/>
    <s v="TEC"/>
    <m/>
    <s v="JLAB"/>
    <s v="PED"/>
    <s v="RF"/>
    <x v="11"/>
    <m/>
    <m/>
    <m/>
    <m/>
    <m/>
    <m/>
    <m/>
    <m/>
    <n v="6953.39"/>
    <m/>
    <m/>
    <m/>
    <m/>
    <m/>
    <m/>
    <m/>
    <m/>
    <m/>
    <m/>
    <x v="0"/>
    <x v="0"/>
    <m/>
  </r>
  <r>
    <s v=""/>
    <s v=" E08_18790"/>
    <s v="Vacuum Vessel support Tooling Final Design (197 MHz Crab 1st Art)"/>
    <s v="6.08.03.01.02.01"/>
    <x v="0"/>
    <d v="2024-10-03T00:00:00"/>
    <d v="2024-10-18T00:00:00"/>
    <s v="pkessler"/>
    <s v="Matalevich"/>
    <n v="3856.46"/>
    <m/>
    <s v="C"/>
    <s v="Labor"/>
    <s v="TEC"/>
    <m/>
    <s v="JLAB"/>
    <s v="PED"/>
    <s v="RF"/>
    <x v="6"/>
    <m/>
    <m/>
    <m/>
    <m/>
    <m/>
    <m/>
    <m/>
    <m/>
    <m/>
    <n v="3856.46"/>
    <m/>
    <m/>
    <m/>
    <m/>
    <m/>
    <m/>
    <m/>
    <m/>
    <m/>
    <x v="0"/>
    <x v="0"/>
    <m/>
  </r>
  <r>
    <s v=""/>
    <s v=" E08_18630"/>
    <s v="Tuner assembly Tooling PRELIMINARY Design  (197 MHz Crab 1st Art)"/>
    <s v="6.08.03.01.02.01"/>
    <x v="0"/>
    <d v="2024-05-30T00:00:00"/>
    <d v="2024-06-17T00:00:00"/>
    <s v="pkessler"/>
    <s v="Matalevich"/>
    <n v="6953.39"/>
    <m/>
    <s v="C"/>
    <s v="Labor"/>
    <s v="TEC"/>
    <m/>
    <s v="JLAB"/>
    <s v="PED"/>
    <s v="RF"/>
    <x v="11"/>
    <m/>
    <m/>
    <m/>
    <m/>
    <m/>
    <m/>
    <m/>
    <m/>
    <n v="6953.39"/>
    <m/>
    <m/>
    <m/>
    <m/>
    <m/>
    <m/>
    <m/>
    <m/>
    <m/>
    <m/>
    <x v="0"/>
    <x v="0"/>
    <m/>
  </r>
  <r>
    <s v=""/>
    <s v=" E08_18800"/>
    <s v="Tuner assembly Tooling Final Design (197 MHz Crab 1st Art)"/>
    <s v="6.08.03.01.02.01"/>
    <x v="0"/>
    <d v="2024-10-21T00:00:00"/>
    <d v="2024-10-29T00:00:00"/>
    <s v="pkessler"/>
    <s v="Matalevich"/>
    <n v="3856.46"/>
    <m/>
    <s v="C"/>
    <s v="Labor"/>
    <s v="TEC"/>
    <m/>
    <s v="JLAB"/>
    <s v="PED"/>
    <s v="RF"/>
    <x v="6"/>
    <m/>
    <m/>
    <m/>
    <m/>
    <m/>
    <m/>
    <m/>
    <m/>
    <m/>
    <n v="3856.46"/>
    <m/>
    <m/>
    <m/>
    <m/>
    <m/>
    <m/>
    <m/>
    <m/>
    <m/>
    <x v="0"/>
    <x v="0"/>
    <m/>
  </r>
  <r>
    <s v=""/>
    <s v=" E08_18810"/>
    <s v="Misc. Cryostat Assembly Tooling Final Design (197 MHz Crab 1st Art)"/>
    <s v="6.08.03.01.02.01"/>
    <x v="0"/>
    <d v="2024-08-16T00:00:00"/>
    <d v="2024-10-29T00:00:00"/>
    <s v="pkessler"/>
    <s v="Matalevich"/>
    <n v="14431.17"/>
    <m/>
    <s v="C"/>
    <s v="Labor"/>
    <s v="TEC"/>
    <m/>
    <s v="JLAB"/>
    <s v="PED"/>
    <s v="RF"/>
    <x v="6"/>
    <m/>
    <m/>
    <m/>
    <m/>
    <m/>
    <m/>
    <m/>
    <m/>
    <n v="8771.89"/>
    <n v="5659.28"/>
    <m/>
    <m/>
    <m/>
    <m/>
    <m/>
    <m/>
    <m/>
    <m/>
    <m/>
    <x v="0"/>
    <x v="0"/>
    <m/>
  </r>
  <r>
    <s v=""/>
    <s v=" E08_19590"/>
    <s v="TR Effort First Article Instrumentation (197 MHz Crab 1st Art)"/>
    <s v="6.08.03.01.02.02"/>
    <x v="0"/>
    <d v="2025-12-10T00:00:00"/>
    <d v="2026-03-09T00:00:00"/>
    <s v="pkessler"/>
    <s v="Matalevich"/>
    <n v="1418.63"/>
    <m/>
    <s v="C"/>
    <s v="Labor"/>
    <s v="TEC"/>
    <m/>
    <s v="JLAB"/>
    <s v="Const"/>
    <s v="RF"/>
    <x v="9"/>
    <s v="P.S435"/>
    <m/>
    <m/>
    <m/>
    <m/>
    <m/>
    <m/>
    <m/>
    <m/>
    <m/>
    <n v="1418.63"/>
    <m/>
    <m/>
    <m/>
    <m/>
    <m/>
    <m/>
    <m/>
    <m/>
    <x v="0"/>
    <x v="0"/>
    <m/>
  </r>
  <r>
    <s v=""/>
    <s v=" E08_19650"/>
    <s v="TR Effort First Article Misc. Parts (197 MHz Crab 1st Art)"/>
    <s v="6.08.03.01.02.02"/>
    <x v="0"/>
    <d v="2025-12-10T00:00:00"/>
    <d v="2026-03-09T00:00:00"/>
    <s v="pkessler"/>
    <s v="Matalevich"/>
    <n v="2742.68"/>
    <m/>
    <s v="C"/>
    <s v="Labor"/>
    <s v="TEC"/>
    <m/>
    <s v="JLAB"/>
    <s v="Const"/>
    <s v="RF"/>
    <x v="9"/>
    <s v="P.S147"/>
    <m/>
    <m/>
    <m/>
    <m/>
    <m/>
    <m/>
    <m/>
    <m/>
    <m/>
    <n v="2742.68"/>
    <m/>
    <m/>
    <m/>
    <m/>
    <m/>
    <m/>
    <m/>
    <m/>
    <x v="0"/>
    <x v="0"/>
    <m/>
  </r>
  <r>
    <s v=""/>
    <s v=" E08_18920"/>
    <s v="TR Effort First Article Tuner Stepper Motors (197 MHz Crab 1st Art)"/>
    <s v="6.08.03.01.02.02"/>
    <x v="0"/>
    <d v="2025-12-10T00:00:00"/>
    <d v="2026-05-08T00:00:00"/>
    <s v="pkessler"/>
    <s v="Matalevich"/>
    <n v="756.6"/>
    <m/>
    <s v="C"/>
    <s v="Labor"/>
    <s v="TEC"/>
    <m/>
    <s v="JLAB"/>
    <s v="Const"/>
    <s v="RF"/>
    <x v="9"/>
    <s v="B"/>
    <m/>
    <m/>
    <m/>
    <m/>
    <m/>
    <m/>
    <m/>
    <m/>
    <m/>
    <n v="756.6"/>
    <m/>
    <m/>
    <m/>
    <m/>
    <m/>
    <m/>
    <m/>
    <m/>
    <x v="0"/>
    <x v="0"/>
    <m/>
  </r>
  <r>
    <s v=""/>
    <s v=" E08_18980"/>
    <s v="TR Effort First Article Tuner Harmonic Drives (197 MHz Crab 1st Art)"/>
    <s v="6.08.03.01.02.02"/>
    <x v="0"/>
    <d v="2025-12-10T00:00:00"/>
    <d v="2026-06-05T00:00:00"/>
    <s v="pkessler"/>
    <s v="Matalevich"/>
    <n v="756.6"/>
    <m/>
    <s v="C"/>
    <s v="Labor"/>
    <s v="TEC"/>
    <m/>
    <s v="JLAB"/>
    <s v="Const"/>
    <s v="RF"/>
    <x v="9"/>
    <s v="B"/>
    <m/>
    <m/>
    <m/>
    <m/>
    <m/>
    <m/>
    <m/>
    <m/>
    <m/>
    <n v="756.6"/>
    <m/>
    <m/>
    <m/>
    <m/>
    <m/>
    <m/>
    <m/>
    <m/>
    <x v="0"/>
    <x v="0"/>
    <m/>
  </r>
  <r>
    <s v=""/>
    <s v=" E08_19040"/>
    <s v="TR Effort First Article Tuner Piezos (197 MHz Crab 1st Art)"/>
    <s v="6.08.03.01.02.02"/>
    <x v="0"/>
    <d v="2025-12-10T00:00:00"/>
    <d v="2026-03-09T00:00:00"/>
    <s v="pkessler"/>
    <s v="Matalevich"/>
    <n v="756.6"/>
    <m/>
    <s v="C"/>
    <s v="Labor"/>
    <s v="TEC"/>
    <m/>
    <s v="JLAB"/>
    <s v="Const"/>
    <s v="RF"/>
    <x v="9"/>
    <s v="B"/>
    <m/>
    <m/>
    <m/>
    <m/>
    <m/>
    <m/>
    <m/>
    <m/>
    <m/>
    <n v="756.6"/>
    <m/>
    <m/>
    <m/>
    <m/>
    <m/>
    <m/>
    <m/>
    <m/>
    <x v="0"/>
    <x v="0"/>
    <m/>
  </r>
  <r>
    <s v=""/>
    <s v=" E08_19710"/>
    <s v="TR Effort SpaceFrame Assembly Tooling (197 MHz Crab 1st Art)"/>
    <s v="6.08.03.01.02.02"/>
    <x v="0"/>
    <d v="2025-12-10T00:00:00"/>
    <d v="2026-03-09T00:00:00"/>
    <s v="pkessler"/>
    <s v="Matalevich"/>
    <n v="756.6"/>
    <m/>
    <s v="C"/>
    <s v="Labor"/>
    <s v="TEC"/>
    <m/>
    <s v="JLAB"/>
    <s v="Const"/>
    <s v="RF"/>
    <x v="9"/>
    <s v="B"/>
    <m/>
    <m/>
    <m/>
    <m/>
    <m/>
    <m/>
    <m/>
    <m/>
    <m/>
    <n v="756.6"/>
    <m/>
    <m/>
    <m/>
    <m/>
    <m/>
    <m/>
    <m/>
    <m/>
    <x v="0"/>
    <x v="0"/>
    <m/>
  </r>
  <r>
    <s v=""/>
    <s v=" E08_19770"/>
    <s v="TR Effort Spaceframe to Rails support Tooling (197 MHz Crab 1st Art)"/>
    <s v="6.08.03.01.02.02"/>
    <x v="0"/>
    <d v="2025-12-10T00:00:00"/>
    <d v="2026-03-09T00:00:00"/>
    <s v="pkessler"/>
    <s v="Matalevich"/>
    <n v="756.6"/>
    <m/>
    <s v="C"/>
    <s v="Labor"/>
    <s v="TEC"/>
    <m/>
    <s v="JLAB"/>
    <s v="Const"/>
    <s v="RF"/>
    <x v="9"/>
    <s v="B"/>
    <m/>
    <m/>
    <m/>
    <m/>
    <m/>
    <m/>
    <m/>
    <m/>
    <m/>
    <n v="756.6"/>
    <m/>
    <m/>
    <m/>
    <m/>
    <m/>
    <m/>
    <m/>
    <m/>
    <x v="0"/>
    <x v="0"/>
    <m/>
  </r>
  <r>
    <s v=""/>
    <s v=" E08_19830"/>
    <s v="TR Effort Alignment fixtures (197 MHz Crab 1st Art)"/>
    <s v="6.08.03.01.02.02"/>
    <x v="0"/>
    <d v="2025-12-10T00:00:00"/>
    <d v="2026-03-09T00:00:00"/>
    <s v="pkessler"/>
    <s v="Matalevich"/>
    <n v="756.6"/>
    <m/>
    <s v="C"/>
    <s v="Labor"/>
    <s v="TEC"/>
    <m/>
    <s v="JLAB"/>
    <s v="Const"/>
    <s v="RF"/>
    <x v="9"/>
    <s v="B"/>
    <m/>
    <m/>
    <m/>
    <m/>
    <m/>
    <m/>
    <m/>
    <m/>
    <m/>
    <n v="756.6"/>
    <m/>
    <m/>
    <m/>
    <m/>
    <m/>
    <m/>
    <m/>
    <m/>
    <x v="0"/>
    <x v="0"/>
    <m/>
  </r>
  <r>
    <s v=""/>
    <s v=" E08_19890"/>
    <s v="TR Effort Vacuum Vessel support Tooling (197 MHz Crab 1st Art)"/>
    <s v="6.08.03.01.02.02"/>
    <x v="0"/>
    <d v="2025-12-10T00:00:00"/>
    <d v="2026-03-09T00:00:00"/>
    <s v="pkessler"/>
    <s v="Matalevich"/>
    <n v="756.6"/>
    <m/>
    <s v="C"/>
    <s v="Labor"/>
    <s v="TEC"/>
    <m/>
    <s v="JLAB"/>
    <s v="Const"/>
    <s v="RF"/>
    <x v="9"/>
    <s v="B"/>
    <m/>
    <m/>
    <m/>
    <m/>
    <m/>
    <m/>
    <m/>
    <m/>
    <m/>
    <n v="756.6"/>
    <m/>
    <m/>
    <m/>
    <m/>
    <m/>
    <m/>
    <m/>
    <m/>
    <x v="0"/>
    <x v="0"/>
    <m/>
  </r>
  <r>
    <s v=""/>
    <s v=" E08_19950"/>
    <s v="TR Effort Tuner Assembly Tooling (197 MHz Crab 1st Art)"/>
    <s v="6.08.03.01.02.02"/>
    <x v="0"/>
    <d v="2025-12-10T00:00:00"/>
    <d v="2026-03-09T00:00:00"/>
    <s v="pkessler"/>
    <s v="Matalevich"/>
    <n v="1040.33"/>
    <m/>
    <s v="C"/>
    <s v="Labor"/>
    <s v="TEC"/>
    <m/>
    <s v="JLAB"/>
    <s v="Const"/>
    <s v="RF"/>
    <x v="9"/>
    <s v="B"/>
    <m/>
    <m/>
    <m/>
    <m/>
    <m/>
    <m/>
    <m/>
    <m/>
    <m/>
    <n v="1040.33"/>
    <m/>
    <m/>
    <m/>
    <m/>
    <m/>
    <m/>
    <m/>
    <m/>
    <x v="0"/>
    <x v="0"/>
    <m/>
  </r>
  <r>
    <s v=""/>
    <s v=" E08_20010"/>
    <s v="TR Effort Misc. Cryostat Assembly Tooling (197 MHz Crab 1st Art)"/>
    <s v="6.08.03.01.02.02"/>
    <x v="0"/>
    <d v="2025-12-10T00:00:00"/>
    <d v="2026-03-09T00:00:00"/>
    <s v="pkessler"/>
    <s v="Matalevich"/>
    <n v="756.6"/>
    <m/>
    <s v="C"/>
    <s v="Labor"/>
    <s v="TEC"/>
    <m/>
    <s v="JLAB"/>
    <s v="Const"/>
    <s v="RF"/>
    <x v="9"/>
    <s v="B"/>
    <m/>
    <m/>
    <m/>
    <m/>
    <m/>
    <m/>
    <m/>
    <m/>
    <m/>
    <n v="756.6"/>
    <m/>
    <m/>
    <m/>
    <m/>
    <m/>
    <m/>
    <m/>
    <m/>
    <x v="0"/>
    <x v="0"/>
    <m/>
  </r>
  <r>
    <s v=""/>
    <s v=" E08_20240"/>
    <s v="Installation Assembly Preliminary Design (197 Crab 1st Art)"/>
    <s v="6.08.03.01.03.01"/>
    <x v="0"/>
    <d v="2024-02-06T00:00:00"/>
    <d v="2024-03-22T00:00:00"/>
    <s v="pkessler"/>
    <s v="Matalevich"/>
    <n v="32092.58"/>
    <m/>
    <s v="C"/>
    <s v="Labor"/>
    <s v="TEC"/>
    <m/>
    <s v="JLAB"/>
    <s v="PED"/>
    <s v="RF"/>
    <x v="11"/>
    <m/>
    <m/>
    <m/>
    <m/>
    <m/>
    <m/>
    <m/>
    <m/>
    <n v="32092.58"/>
    <m/>
    <m/>
    <m/>
    <m/>
    <m/>
    <m/>
    <m/>
    <m/>
    <m/>
    <m/>
    <x v="0"/>
    <x v="0"/>
    <m/>
  </r>
  <r>
    <s v=""/>
    <s v=" E08_20250"/>
    <s v="Cryomodule Stand Preliminary Design (197 Crab 1st Art)"/>
    <s v="6.08.03.01.03.01"/>
    <x v="0"/>
    <d v="2024-02-06T00:00:00"/>
    <d v="2024-03-22T00:00:00"/>
    <s v="pkessler"/>
    <s v="Matalevich"/>
    <n v="36549.89"/>
    <m/>
    <s v="C"/>
    <s v="Labor"/>
    <s v="TEC"/>
    <m/>
    <s v="JLAB"/>
    <s v="PED"/>
    <s v="RF"/>
    <x v="11"/>
    <m/>
    <m/>
    <m/>
    <m/>
    <m/>
    <m/>
    <m/>
    <m/>
    <n v="36549.89"/>
    <m/>
    <m/>
    <m/>
    <m/>
    <m/>
    <m/>
    <m/>
    <m/>
    <m/>
    <m/>
    <x v="0"/>
    <x v="0"/>
    <m/>
  </r>
  <r>
    <s v=""/>
    <s v=" E08_20260"/>
    <s v="Airside Assembly Preliminary Design  (197 Crab 1st Art)"/>
    <s v="6.08.03.01.03.01"/>
    <x v="0"/>
    <d v="2024-02-06T00:00:00"/>
    <d v="2024-03-22T00:00:00"/>
    <s v="pkessler"/>
    <s v="Matalevich"/>
    <n v="19612.13"/>
    <m/>
    <s v="C"/>
    <s v="Labor"/>
    <s v="TEC"/>
    <m/>
    <s v="JLAB"/>
    <s v="PED"/>
    <s v="RF"/>
    <x v="11"/>
    <m/>
    <m/>
    <m/>
    <m/>
    <m/>
    <m/>
    <m/>
    <m/>
    <n v="19612.13"/>
    <m/>
    <m/>
    <m/>
    <m/>
    <m/>
    <m/>
    <m/>
    <m/>
    <m/>
    <m/>
    <x v="0"/>
    <x v="0"/>
    <m/>
  </r>
  <r>
    <s v=""/>
    <s v=" E08_20320"/>
    <s v="Installation Assembly Final Design (197 Crab 1st Art)"/>
    <s v="6.08.03.01.03.01"/>
    <x v="0"/>
    <d v="2024-03-26T00:00:00"/>
    <d v="2024-06-06T00:00:00"/>
    <s v="pkessler"/>
    <s v="Matalevich"/>
    <n v="32092.58"/>
    <m/>
    <s v="C"/>
    <s v="Labor"/>
    <s v="TEC"/>
    <m/>
    <s v="JLAB"/>
    <s v="PED"/>
    <s v="RF"/>
    <x v="6"/>
    <m/>
    <m/>
    <m/>
    <m/>
    <m/>
    <m/>
    <m/>
    <m/>
    <n v="32092.58"/>
    <m/>
    <m/>
    <m/>
    <m/>
    <m/>
    <m/>
    <m/>
    <m/>
    <m/>
    <m/>
    <x v="0"/>
    <x v="0"/>
    <m/>
  </r>
  <r>
    <s v=""/>
    <s v=" E08_20330"/>
    <s v="Cryomodule Stand Final Design (197 Crab 1st Art)"/>
    <s v="6.08.03.01.03.01"/>
    <x v="0"/>
    <d v="2024-03-26T00:00:00"/>
    <d v="2024-06-06T00:00:00"/>
    <s v="pkessler"/>
    <s v="Matalevich"/>
    <n v="36549.89"/>
    <m/>
    <s v="C"/>
    <s v="Labor"/>
    <s v="TEC"/>
    <m/>
    <s v="JLAB"/>
    <s v="PED"/>
    <s v="RF"/>
    <x v="6"/>
    <m/>
    <m/>
    <m/>
    <m/>
    <m/>
    <m/>
    <m/>
    <m/>
    <n v="36549.89"/>
    <m/>
    <m/>
    <m/>
    <m/>
    <m/>
    <m/>
    <m/>
    <m/>
    <m/>
    <m/>
    <x v="0"/>
    <x v="0"/>
    <m/>
  </r>
  <r>
    <s v=""/>
    <s v=" E08_20340"/>
    <s v="Airside Assembly Final Design  (197 Crab 1st Art)"/>
    <s v="6.08.03.01.03.01"/>
    <x v="0"/>
    <d v="2024-03-26T00:00:00"/>
    <d v="2024-06-06T00:00:00"/>
    <s v="pkessler"/>
    <s v="Matalevich"/>
    <n v="19612.13"/>
    <m/>
    <s v="C"/>
    <s v="Labor"/>
    <s v="TEC"/>
    <m/>
    <s v="JLAB"/>
    <s v="PED"/>
    <s v="RF"/>
    <x v="6"/>
    <m/>
    <m/>
    <m/>
    <m/>
    <m/>
    <m/>
    <m/>
    <m/>
    <n v="19612.13"/>
    <m/>
    <m/>
    <m/>
    <m/>
    <m/>
    <m/>
    <m/>
    <m/>
    <m/>
    <m/>
    <x v="0"/>
    <x v="0"/>
    <m/>
  </r>
  <r>
    <s v=""/>
    <s v=" E08_20280"/>
    <s v="Test Cave U-Tubes Preliminary Design  (197 Crab 1st Art)"/>
    <s v="6.08.03.01.03.01"/>
    <x v="0"/>
    <d v="2024-03-26T00:00:00"/>
    <d v="2024-04-01T00:00:00"/>
    <s v="pkessler"/>
    <s v="Matalevich"/>
    <n v="4635.6000000000004"/>
    <m/>
    <s v="C"/>
    <s v="Labor"/>
    <s v="TEC"/>
    <m/>
    <s v="JLAB"/>
    <s v="PED"/>
    <s v="RF"/>
    <x v="11"/>
    <m/>
    <m/>
    <m/>
    <m/>
    <m/>
    <m/>
    <m/>
    <m/>
    <n v="4635.6000000000004"/>
    <m/>
    <m/>
    <m/>
    <m/>
    <m/>
    <m/>
    <m/>
    <m/>
    <m/>
    <m/>
    <x v="0"/>
    <x v="0"/>
    <m/>
  </r>
  <r>
    <s v=""/>
    <s v=" E08_20290"/>
    <s v="Shipping Support Preliminary Design  (197 Crab 1st Art)"/>
    <s v="6.08.03.01.03.01"/>
    <x v="0"/>
    <d v="2024-04-02T00:00:00"/>
    <d v="2024-05-28T00:00:00"/>
    <s v="pkessler"/>
    <s v="Matalevich"/>
    <n v="4992.18"/>
    <m/>
    <s v="C"/>
    <s v="Labor"/>
    <s v="TEC"/>
    <m/>
    <s v="JLAB"/>
    <s v="PED"/>
    <s v="RF"/>
    <x v="11"/>
    <m/>
    <m/>
    <m/>
    <m/>
    <m/>
    <m/>
    <m/>
    <m/>
    <n v="4992.18"/>
    <m/>
    <m/>
    <m/>
    <m/>
    <m/>
    <m/>
    <m/>
    <m/>
    <m/>
    <m/>
    <x v="0"/>
    <x v="0"/>
    <m/>
  </r>
  <r>
    <s v=""/>
    <s v=" E08_20300"/>
    <s v="Misc. Assembly/Test/Shipping Tooling Preliminary Design  (197 Crab 1st Art)"/>
    <s v="6.08.03.01.03.01"/>
    <x v="0"/>
    <d v="2024-05-29T00:00:00"/>
    <d v="2024-06-13T00:00:00"/>
    <s v="pkessler"/>
    <s v="Matalevich"/>
    <n v="9271.19"/>
    <m/>
    <s v="C"/>
    <s v="Labor"/>
    <s v="TEC"/>
    <m/>
    <s v="JLAB"/>
    <s v="PED"/>
    <s v="RF"/>
    <x v="11"/>
    <m/>
    <m/>
    <m/>
    <m/>
    <m/>
    <m/>
    <m/>
    <m/>
    <n v="9271.19"/>
    <m/>
    <m/>
    <m/>
    <m/>
    <m/>
    <m/>
    <m/>
    <m/>
    <m/>
    <m/>
    <x v="0"/>
    <x v="0"/>
    <m/>
  </r>
  <r>
    <s v=""/>
    <s v=" E08_20360"/>
    <s v="Test Cave U-Tubes Final Design  (197 Crab 1st Art)"/>
    <s v="6.08.03.01.03.01"/>
    <x v="0"/>
    <d v="2024-06-10T00:00:00"/>
    <d v="2024-06-14T00:00:00"/>
    <s v="pkessler"/>
    <s v="Matalevich"/>
    <n v="4635.6000000000004"/>
    <m/>
    <s v="C"/>
    <s v="Labor"/>
    <s v="TEC"/>
    <m/>
    <s v="JLAB"/>
    <s v="PED"/>
    <s v="RF"/>
    <x v="6"/>
    <m/>
    <m/>
    <m/>
    <m/>
    <m/>
    <m/>
    <m/>
    <m/>
    <n v="4635.6000000000004"/>
    <m/>
    <m/>
    <m/>
    <m/>
    <m/>
    <m/>
    <m/>
    <m/>
    <m/>
    <m/>
    <x v="0"/>
    <x v="0"/>
    <m/>
  </r>
  <r>
    <s v=""/>
    <s v=" E08_20370"/>
    <s v="Shipping Support Final Design  (197 Crab 1st Art)"/>
    <s v="6.08.03.01.03.01"/>
    <x v="0"/>
    <d v="2024-06-17T00:00:00"/>
    <d v="2024-07-15T00:00:00"/>
    <s v="pkessler"/>
    <s v="Matalevich"/>
    <n v="4992.18"/>
    <m/>
    <s v="C"/>
    <s v="Labor"/>
    <s v="TEC"/>
    <m/>
    <s v="JLAB"/>
    <s v="PED"/>
    <s v="RF"/>
    <x v="6"/>
    <m/>
    <m/>
    <m/>
    <m/>
    <m/>
    <m/>
    <m/>
    <m/>
    <n v="4992.18"/>
    <m/>
    <m/>
    <m/>
    <m/>
    <m/>
    <m/>
    <m/>
    <m/>
    <m/>
    <m/>
    <x v="0"/>
    <x v="0"/>
    <m/>
  </r>
  <r>
    <s v=""/>
    <s v=" E08_20380"/>
    <s v="Misc. Assembly/Test/Shipping Tooling Final Design  (197 Crab 1st Art)"/>
    <s v="6.08.03.01.03.01"/>
    <x v="0"/>
    <d v="2024-07-16T00:00:00"/>
    <d v="2024-07-25T00:00:00"/>
    <s v="pkessler"/>
    <s v="Matalevich"/>
    <n v="9271.19"/>
    <m/>
    <s v="C"/>
    <s v="Labor"/>
    <s v="TEC"/>
    <m/>
    <s v="JLAB"/>
    <s v="PED"/>
    <s v="RF"/>
    <x v="6"/>
    <m/>
    <m/>
    <m/>
    <m/>
    <m/>
    <m/>
    <m/>
    <m/>
    <n v="9271.19"/>
    <m/>
    <m/>
    <m/>
    <m/>
    <m/>
    <m/>
    <m/>
    <m/>
    <m/>
    <m/>
    <x v="0"/>
    <x v="0"/>
    <m/>
  </r>
  <r>
    <s v=""/>
    <s v=" E08_20390"/>
    <s v="Prepare for and hold Manufacturing Readiness Review (197 Crab 1st Art)"/>
    <s v="6.08.03.01.03.01"/>
    <x v="0"/>
    <d v="2025-11-18T00:00:00"/>
    <d v="2025-12-03T00:00:00"/>
    <s v="pkessler"/>
    <s v="Matalevich"/>
    <n v="3783"/>
    <m/>
    <s v="C"/>
    <s v="Labor"/>
    <s v="TEC"/>
    <m/>
    <s v="JLAB"/>
    <s v="PED"/>
    <s v="RF"/>
    <x v="6"/>
    <m/>
    <m/>
    <m/>
    <m/>
    <m/>
    <m/>
    <m/>
    <m/>
    <m/>
    <m/>
    <n v="3783"/>
    <m/>
    <m/>
    <m/>
    <m/>
    <m/>
    <m/>
    <m/>
    <m/>
    <x v="0"/>
    <x v="0"/>
    <m/>
  </r>
  <r>
    <s v=""/>
    <s v=" E08_20430"/>
    <s v="TR Effort Test Cave U-Tubes (197 MHz Crab 1st Art)"/>
    <s v="6.08.03.01.03.02"/>
    <x v="0"/>
    <d v="2025-12-10T00:00:00"/>
    <d v="2026-06-04T00:00:00"/>
    <s v="pkessler"/>
    <s v="Matalevich"/>
    <n v="756.6"/>
    <m/>
    <s v="C"/>
    <s v="Labor"/>
    <s v="TEC"/>
    <m/>
    <s v="JLAB"/>
    <s v="Const"/>
    <s v="RF"/>
    <x v="9"/>
    <s v="B"/>
    <m/>
    <m/>
    <m/>
    <m/>
    <m/>
    <m/>
    <m/>
    <m/>
    <m/>
    <n v="756.6"/>
    <m/>
    <m/>
    <m/>
    <m/>
    <m/>
    <m/>
    <m/>
    <m/>
    <x v="0"/>
    <x v="0"/>
    <m/>
  </r>
  <r>
    <s v=""/>
    <s v=" E08_20490"/>
    <s v="TR Effort Misc. Assembly/Test/Shipping Tooling (197 MHz Crab 1st Art)"/>
    <s v="6.08.03.01.03.02"/>
    <x v="0"/>
    <d v="2025-12-10T00:00:00"/>
    <d v="2026-06-04T00:00:00"/>
    <s v="pkessler"/>
    <s v="Matalevich"/>
    <n v="756.6"/>
    <m/>
    <s v="C"/>
    <s v="Labor"/>
    <s v="TEC"/>
    <m/>
    <s v="JLAB"/>
    <s v="Const"/>
    <s v="RF"/>
    <x v="9"/>
    <s v="B"/>
    <m/>
    <m/>
    <m/>
    <m/>
    <m/>
    <m/>
    <m/>
    <m/>
    <m/>
    <n v="756.6"/>
    <m/>
    <m/>
    <m/>
    <m/>
    <m/>
    <m/>
    <m/>
    <m/>
    <x v="0"/>
    <x v="0"/>
    <m/>
  </r>
  <r>
    <s v=""/>
    <s v=" E08_20580"/>
    <s v="Perform First Article Cavity String Assembly (197 Crab 1st Art)"/>
    <s v="6.08.03.01.03.04"/>
    <x v="0"/>
    <d v="2028-02-24T00:00:00"/>
    <d v="2028-03-22T00:00:00"/>
    <s v="pkessler"/>
    <s v="Matalevich"/>
    <n v="802.68"/>
    <m/>
    <s v="C"/>
    <s v="Labor"/>
    <s v="TEC"/>
    <m/>
    <s v="JLAB"/>
    <s v="Const"/>
    <s v="RF"/>
    <x v="7"/>
    <m/>
    <m/>
    <m/>
    <m/>
    <m/>
    <m/>
    <m/>
    <m/>
    <m/>
    <m/>
    <m/>
    <m/>
    <n v="802.68"/>
    <m/>
    <m/>
    <m/>
    <m/>
    <m/>
    <m/>
    <x v="0"/>
    <x v="0"/>
    <m/>
  </r>
  <r>
    <s v=""/>
    <s v=" E08_20540"/>
    <s v="Prepare for and hold Production Readiness Review  (197 Crab 1st Art)"/>
    <s v="6.08.03.01.03.04"/>
    <x v="0"/>
    <d v="2028-01-11T00:00:00"/>
    <d v="2028-01-25T00:00:00"/>
    <s v="pkessler"/>
    <s v="Matalevich"/>
    <n v="8026.77"/>
    <m/>
    <s v="C"/>
    <s v="Labor"/>
    <s v="TEC"/>
    <m/>
    <s v="JLAB"/>
    <s v="Const"/>
    <s v="RF"/>
    <x v="7"/>
    <m/>
    <m/>
    <m/>
    <m/>
    <m/>
    <m/>
    <m/>
    <m/>
    <m/>
    <m/>
    <m/>
    <m/>
    <n v="8026.77"/>
    <m/>
    <m/>
    <m/>
    <m/>
    <m/>
    <m/>
    <x v="0"/>
    <x v="0"/>
    <m/>
  </r>
  <r>
    <s v=""/>
    <s v=" E08_42420"/>
    <s v="Perform Cavity #1 Dressed Qualification (197 MHz Crab Production)"/>
    <s v="6.08.04.04.01.03"/>
    <x v="0"/>
    <d v="2029-12-27T00:00:00"/>
    <d v="1930-02-01T00:00:00"/>
    <s v="pkessler"/>
    <s v="Matalevich"/>
    <n v="851.56"/>
    <m/>
    <s v="C"/>
    <s v="Labor"/>
    <s v="TEC"/>
    <m/>
    <s v="JLAB"/>
    <s v="Const"/>
    <s v="RF"/>
    <x v="8"/>
    <m/>
    <m/>
    <m/>
    <m/>
    <m/>
    <m/>
    <m/>
    <m/>
    <m/>
    <m/>
    <m/>
    <m/>
    <m/>
    <m/>
    <n v="851.56"/>
    <m/>
    <m/>
    <m/>
    <m/>
    <x v="0"/>
    <x v="0"/>
    <m/>
  </r>
  <r>
    <s v=""/>
    <s v=" E08_42380"/>
    <s v="Perform Cavity #1BARE Qualification of Production cavities (197 MHz Crab Production)"/>
    <s v="6.08.04.04.01.03"/>
    <x v="0"/>
    <d v="2029-10-12T00:00:00"/>
    <d v="2029-11-16T00:00:00"/>
    <s v="pkessler"/>
    <s v="Matalevich"/>
    <n v="425.78"/>
    <m/>
    <s v="C"/>
    <s v="Labor"/>
    <s v="TEC"/>
    <m/>
    <s v="JLAB"/>
    <s v="Const"/>
    <s v="RF"/>
    <x v="8"/>
    <m/>
    <m/>
    <m/>
    <m/>
    <m/>
    <m/>
    <m/>
    <m/>
    <m/>
    <m/>
    <m/>
    <m/>
    <m/>
    <m/>
    <n v="425.78"/>
    <m/>
    <m/>
    <m/>
    <m/>
    <x v="0"/>
    <x v="0"/>
    <m/>
  </r>
  <r>
    <s v=""/>
    <s v=" E08_42500"/>
    <s v="Perform Cavity #2 Dressed Qualification (197 MHz Crab Production)"/>
    <s v="6.08.04.04.01.03"/>
    <x v="0"/>
    <d v="1930-02-04T00:00:00"/>
    <d v="1930-03-11T00:00:00"/>
    <s v="pkessler"/>
    <s v="Matalevich"/>
    <n v="851.56"/>
    <m/>
    <s v="C"/>
    <s v="Labor"/>
    <s v="TEC"/>
    <m/>
    <s v="JLAB"/>
    <s v="Const"/>
    <s v="RF"/>
    <x v="8"/>
    <m/>
    <m/>
    <m/>
    <m/>
    <m/>
    <m/>
    <m/>
    <m/>
    <m/>
    <m/>
    <m/>
    <m/>
    <m/>
    <m/>
    <n v="851.56"/>
    <m/>
    <m/>
    <m/>
    <m/>
    <x v="0"/>
    <x v="0"/>
    <m/>
  </r>
  <r>
    <s v=""/>
    <s v=" E08_42460"/>
    <s v="Perform Cavity #2 BARE Qualification (197 MHz Crab Production)"/>
    <s v="6.08.04.04.01.03"/>
    <x v="0"/>
    <d v="2029-11-19T00:00:00"/>
    <d v="2029-12-26T00:00:00"/>
    <s v="pkessler"/>
    <s v="Matalevich"/>
    <n v="425.78"/>
    <m/>
    <s v="C"/>
    <s v="Labor"/>
    <s v="TEC"/>
    <m/>
    <s v="JLAB"/>
    <s v="Const"/>
    <s v="RF"/>
    <x v="8"/>
    <m/>
    <m/>
    <m/>
    <m/>
    <m/>
    <m/>
    <m/>
    <m/>
    <m/>
    <m/>
    <m/>
    <m/>
    <m/>
    <m/>
    <n v="425.78"/>
    <m/>
    <m/>
    <m/>
    <m/>
    <x v="0"/>
    <x v="0"/>
    <m/>
  </r>
  <r>
    <s v=""/>
    <s v=" E08_42580"/>
    <s v="Perform Cavity #3 Dressed Qualification (197 MHz Crab Production)"/>
    <s v="6.08.04.04.01.03"/>
    <x v="0"/>
    <d v="1930-03-12T00:00:00"/>
    <d v="1930-04-15T00:00:00"/>
    <s v="pkessler"/>
    <s v="Matalevich"/>
    <n v="851.56"/>
    <m/>
    <s v="C"/>
    <s v="Labor"/>
    <s v="TEC"/>
    <m/>
    <s v="JLAB"/>
    <s v="Const"/>
    <s v="RF"/>
    <x v="8"/>
    <m/>
    <m/>
    <m/>
    <m/>
    <m/>
    <m/>
    <m/>
    <m/>
    <m/>
    <m/>
    <m/>
    <m/>
    <m/>
    <m/>
    <n v="851.56"/>
    <m/>
    <m/>
    <m/>
    <m/>
    <x v="0"/>
    <x v="0"/>
    <m/>
  </r>
  <r>
    <s v=""/>
    <s v=" E08_42540"/>
    <s v="Perform Cavity #3 BARE Qualification (197 MHz Crab Production)"/>
    <s v="6.08.04.04.01.03"/>
    <x v="0"/>
    <d v="2029-12-27T00:00:00"/>
    <d v="1930-02-01T00:00:00"/>
    <s v="pkessler"/>
    <s v="Matalevich"/>
    <n v="425.78"/>
    <m/>
    <s v="C"/>
    <s v="Labor"/>
    <s v="TEC"/>
    <m/>
    <s v="JLAB"/>
    <s v="Const"/>
    <s v="RF"/>
    <x v="8"/>
    <m/>
    <m/>
    <m/>
    <m/>
    <m/>
    <m/>
    <m/>
    <m/>
    <m/>
    <m/>
    <m/>
    <m/>
    <m/>
    <m/>
    <n v="425.78"/>
    <m/>
    <m/>
    <m/>
    <m/>
    <x v="0"/>
    <x v="0"/>
    <m/>
  </r>
  <r>
    <s v=""/>
    <s v=" E08_42660"/>
    <s v="Perform Cavity #4 Dressed Qualification (197 MHz Crab Production)"/>
    <s v="6.08.04.04.01.03"/>
    <x v="0"/>
    <d v="1930-04-16T00:00:00"/>
    <d v="1930-05-20T00:00:00"/>
    <s v="pkessler"/>
    <s v="Matalevich"/>
    <n v="851.56"/>
    <m/>
    <s v="C"/>
    <s v="Labor"/>
    <s v="TEC"/>
    <m/>
    <s v="JLAB"/>
    <s v="Const"/>
    <s v="RF"/>
    <x v="8"/>
    <m/>
    <m/>
    <m/>
    <m/>
    <m/>
    <m/>
    <m/>
    <m/>
    <m/>
    <m/>
    <m/>
    <m/>
    <m/>
    <m/>
    <n v="851.56"/>
    <m/>
    <m/>
    <m/>
    <m/>
    <x v="0"/>
    <x v="0"/>
    <m/>
  </r>
  <r>
    <s v=""/>
    <s v=" E08_42620"/>
    <s v="Perform Cavity #4 BARE Qualification (197 MHz Crab Production)"/>
    <s v="6.08.04.04.01.03"/>
    <x v="0"/>
    <d v="1930-02-04T00:00:00"/>
    <d v="1930-03-11T00:00:00"/>
    <s v="pkessler"/>
    <s v="Matalevich"/>
    <n v="425.78"/>
    <m/>
    <s v="C"/>
    <s v="Labor"/>
    <s v="TEC"/>
    <m/>
    <s v="JLAB"/>
    <s v="Const"/>
    <s v="RF"/>
    <x v="8"/>
    <m/>
    <m/>
    <m/>
    <m/>
    <m/>
    <m/>
    <m/>
    <m/>
    <m/>
    <m/>
    <m/>
    <m/>
    <m/>
    <m/>
    <n v="425.78"/>
    <m/>
    <m/>
    <m/>
    <m/>
    <x v="0"/>
    <x v="0"/>
    <m/>
  </r>
  <r>
    <s v=""/>
    <s v=" E08_42740"/>
    <s v="Perform Cavity #5 Dressed Qualification (197 MHz Crab Production)"/>
    <s v="6.08.04.04.01.03"/>
    <x v="0"/>
    <d v="1930-05-21T00:00:00"/>
    <d v="1930-06-25T00:00:00"/>
    <s v="pkessler"/>
    <s v="Matalevich"/>
    <n v="851.56"/>
    <m/>
    <s v="C"/>
    <s v="Labor"/>
    <s v="TEC"/>
    <m/>
    <s v="JLAB"/>
    <s v="Const"/>
    <s v="RF"/>
    <x v="8"/>
    <m/>
    <m/>
    <m/>
    <m/>
    <m/>
    <m/>
    <m/>
    <m/>
    <m/>
    <m/>
    <m/>
    <m/>
    <m/>
    <m/>
    <n v="851.56"/>
    <m/>
    <m/>
    <m/>
    <m/>
    <x v="0"/>
    <x v="0"/>
    <m/>
  </r>
  <r>
    <s v=""/>
    <s v=" E08_42700"/>
    <s v="Perform Cavity #5 BARE Qualification (197 MHz Crab Production)"/>
    <s v="6.08.04.04.01.03"/>
    <x v="0"/>
    <d v="1930-03-12T00:00:00"/>
    <d v="1930-04-15T00:00:00"/>
    <s v="pkessler"/>
    <s v="Matalevich"/>
    <n v="425.78"/>
    <m/>
    <s v="C"/>
    <s v="Labor"/>
    <s v="TEC"/>
    <m/>
    <s v="JLAB"/>
    <s v="Const"/>
    <s v="RF"/>
    <x v="8"/>
    <m/>
    <m/>
    <m/>
    <m/>
    <m/>
    <m/>
    <m/>
    <m/>
    <m/>
    <m/>
    <m/>
    <m/>
    <m/>
    <m/>
    <n v="425.78"/>
    <m/>
    <m/>
    <m/>
    <m/>
    <x v="0"/>
    <x v="0"/>
    <m/>
  </r>
  <r>
    <s v=""/>
    <s v=" E08_42820"/>
    <s v="Perform Cavity #6 Dressed Qualification (197 MHz Crab Production)"/>
    <s v="6.08.04.04.01.03"/>
    <x v="0"/>
    <d v="1930-06-12T00:00:00"/>
    <d v="1930-07-17T00:00:00"/>
    <s v="pkessler"/>
    <s v="Matalevich"/>
    <n v="851.56"/>
    <m/>
    <s v="C"/>
    <s v="Labor"/>
    <s v="TEC"/>
    <m/>
    <s v="JLAB"/>
    <s v="Const"/>
    <s v="RF"/>
    <x v="8"/>
    <m/>
    <m/>
    <m/>
    <m/>
    <m/>
    <m/>
    <m/>
    <m/>
    <m/>
    <m/>
    <m/>
    <m/>
    <m/>
    <m/>
    <n v="851.56"/>
    <m/>
    <m/>
    <m/>
    <m/>
    <x v="0"/>
    <x v="0"/>
    <m/>
  </r>
  <r>
    <s v=""/>
    <s v=" E08_42780"/>
    <s v="Perform Cavity #6 BARE Qualification (197 MHz Crab Production)"/>
    <s v="6.08.04.04.01.03"/>
    <x v="0"/>
    <d v="1930-04-16T00:00:00"/>
    <d v="1930-05-20T00:00:00"/>
    <s v="pkessler"/>
    <s v="Matalevich"/>
    <n v="425.78"/>
    <m/>
    <s v="C"/>
    <s v="Labor"/>
    <s v="TEC"/>
    <m/>
    <s v="JLAB"/>
    <s v="Const"/>
    <s v="RF"/>
    <x v="8"/>
    <m/>
    <m/>
    <m/>
    <m/>
    <m/>
    <m/>
    <m/>
    <m/>
    <m/>
    <m/>
    <m/>
    <m/>
    <m/>
    <m/>
    <n v="425.78"/>
    <m/>
    <m/>
    <m/>
    <m/>
    <x v="0"/>
    <x v="0"/>
    <m/>
  </r>
  <r>
    <s v=""/>
    <s v=" E08_43130"/>
    <s v="TR Effort Tuner Stepper Motors (197 MHz Crab Production)"/>
    <s v="6.08.04.04.02.02"/>
    <x v="0"/>
    <d v="2028-11-17T00:00:00"/>
    <d v="2029-04-19T00:00:00"/>
    <s v="pkessler"/>
    <s v="Matalevich"/>
    <n v="826.76"/>
    <m/>
    <s v="C"/>
    <s v="Labor"/>
    <s v="TEC"/>
    <m/>
    <s v="JLAB"/>
    <s v="Const"/>
    <s v="RF"/>
    <x v="9"/>
    <s v="B"/>
    <m/>
    <m/>
    <m/>
    <m/>
    <m/>
    <m/>
    <m/>
    <m/>
    <m/>
    <m/>
    <m/>
    <m/>
    <n v="826.76"/>
    <m/>
    <m/>
    <m/>
    <m/>
    <m/>
    <x v="0"/>
    <x v="0"/>
    <m/>
  </r>
  <r>
    <s v=""/>
    <s v=" E08_43190"/>
    <s v="TR Effort Tuner Harmonic Drives (197 MHz Crab Production)"/>
    <s v="6.08.04.04.02.02"/>
    <x v="0"/>
    <d v="2028-11-17T00:00:00"/>
    <d v="2029-05-16T00:00:00"/>
    <s v="pkessler"/>
    <s v="Matalevich"/>
    <n v="826.76"/>
    <m/>
    <s v="C"/>
    <s v="Labor"/>
    <s v="TEC"/>
    <m/>
    <s v="JLAB"/>
    <s v="Const"/>
    <s v="RF"/>
    <x v="9"/>
    <s v="B"/>
    <m/>
    <m/>
    <m/>
    <m/>
    <m/>
    <m/>
    <m/>
    <m/>
    <m/>
    <m/>
    <m/>
    <m/>
    <n v="826.76"/>
    <m/>
    <m/>
    <m/>
    <m/>
    <m/>
    <x v="0"/>
    <x v="0"/>
    <m/>
  </r>
  <r>
    <s v=""/>
    <s v=" E08_43250"/>
    <s v="TR Effort Tuner Piezos (197 MHz Crab Production)"/>
    <s v="6.08.04.04.02.02"/>
    <x v="0"/>
    <d v="2028-11-17T00:00:00"/>
    <d v="2029-02-15T00:00:00"/>
    <s v="pkessler"/>
    <s v="Matalevich"/>
    <n v="826.76"/>
    <m/>
    <s v="C"/>
    <s v="Labor"/>
    <s v="TEC"/>
    <m/>
    <s v="JLAB"/>
    <s v="Const"/>
    <s v="RF"/>
    <x v="9"/>
    <s v="B"/>
    <m/>
    <m/>
    <m/>
    <m/>
    <m/>
    <m/>
    <m/>
    <m/>
    <m/>
    <m/>
    <m/>
    <m/>
    <n v="826.76"/>
    <m/>
    <m/>
    <m/>
    <m/>
    <m/>
    <x v="0"/>
    <x v="0"/>
    <m/>
  </r>
  <r>
    <s v=""/>
    <s v=" E08_43800"/>
    <s v="TR Effort Instrumentation (197 MHz Crab Production)"/>
    <s v="6.08.04.04.02.02"/>
    <x v="0"/>
    <d v="2028-11-17T00:00:00"/>
    <d v="2029-02-15T00:00:00"/>
    <s v="pkessler"/>
    <s v="Matalevich"/>
    <n v="1550.17"/>
    <m/>
    <s v="C"/>
    <s v="Labor"/>
    <s v="TEC"/>
    <m/>
    <s v="JLAB"/>
    <s v="Const"/>
    <s v="RF"/>
    <x v="9"/>
    <s v="P.S450"/>
    <m/>
    <m/>
    <m/>
    <m/>
    <m/>
    <m/>
    <m/>
    <m/>
    <m/>
    <m/>
    <m/>
    <m/>
    <n v="1550.17"/>
    <m/>
    <m/>
    <m/>
    <m/>
    <m/>
    <x v="0"/>
    <x v="0"/>
    <m/>
  </r>
  <r>
    <s v=""/>
    <s v=" E08_43860"/>
    <s v="TR Effort Misc. Parts (197 MHz Crab Production)"/>
    <s v="6.08.04.04.02.02"/>
    <x v="0"/>
    <d v="2028-11-17T00:00:00"/>
    <d v="2029-02-15T00:00:00"/>
    <s v="pkessler"/>
    <s v="Matalevich"/>
    <n v="17258.57"/>
    <m/>
    <s v="C"/>
    <s v="Labor"/>
    <s v="TEC"/>
    <m/>
    <s v="JLAB"/>
    <s v="Const"/>
    <s v="RF"/>
    <x v="9"/>
    <s v="P.S135"/>
    <m/>
    <m/>
    <m/>
    <m/>
    <m/>
    <m/>
    <m/>
    <m/>
    <m/>
    <m/>
    <m/>
    <m/>
    <n v="17258.57"/>
    <m/>
    <m/>
    <m/>
    <m/>
    <m/>
    <x v="0"/>
    <x v="0"/>
    <m/>
  </r>
  <r>
    <s v=""/>
    <s v=" E08_44050"/>
    <s v="Perform Cavity String Assembly CM-01 (197 MHz Crab Production)"/>
    <s v="6.08.04.04.03.04"/>
    <x v="0"/>
    <d v="1930-03-19T00:00:00"/>
    <d v="1930-04-15T00:00:00"/>
    <s v="pkessler"/>
    <s v="Matalevich"/>
    <n v="851.56"/>
    <m/>
    <s v="C"/>
    <s v="Labor"/>
    <s v="TEC"/>
    <m/>
    <s v="JLAB"/>
    <s v="Const"/>
    <s v="RF"/>
    <x v="7"/>
    <m/>
    <m/>
    <m/>
    <m/>
    <m/>
    <m/>
    <m/>
    <m/>
    <m/>
    <m/>
    <m/>
    <m/>
    <m/>
    <m/>
    <n v="851.56"/>
    <m/>
    <m/>
    <m/>
    <m/>
    <x v="0"/>
    <x v="0"/>
    <m/>
  </r>
  <r>
    <s v=""/>
    <s v=" E08_44190"/>
    <s v="Perform Cavity String Assembly CM-02 (197 MHz Crab Production)"/>
    <s v="6.08.04.04.03.04"/>
    <x v="0"/>
    <d v="1930-05-29T00:00:00"/>
    <d v="1930-06-25T00:00:00"/>
    <s v="pkessler"/>
    <s v="Matalevich"/>
    <n v="851.56"/>
    <m/>
    <s v="C"/>
    <s v="Labor"/>
    <s v="TEC"/>
    <m/>
    <s v="JLAB"/>
    <s v="Const"/>
    <s v="RF"/>
    <x v="7"/>
    <m/>
    <m/>
    <m/>
    <m/>
    <m/>
    <m/>
    <m/>
    <m/>
    <m/>
    <m/>
    <m/>
    <m/>
    <m/>
    <m/>
    <n v="851.56"/>
    <m/>
    <m/>
    <m/>
    <m/>
    <x v="0"/>
    <x v="0"/>
    <m/>
  </r>
  <r>
    <s v=""/>
    <s v=" E08_44330"/>
    <s v="Perform Cavity String Assembly CM-03 (197 MHz Crab Production)"/>
    <s v="6.08.04.04.03.04"/>
    <x v="0"/>
    <d v="1930-07-25T00:00:00"/>
    <d v="1930-08-21T00:00:00"/>
    <s v="pkessler"/>
    <s v="Matalevich"/>
    <n v="851.56"/>
    <m/>
    <s v="C"/>
    <s v="Labor"/>
    <s v="TEC"/>
    <m/>
    <s v="JLAB"/>
    <s v="Const"/>
    <s v="RF"/>
    <x v="7"/>
    <m/>
    <m/>
    <m/>
    <m/>
    <m/>
    <m/>
    <m/>
    <m/>
    <m/>
    <m/>
    <m/>
    <m/>
    <m/>
    <m/>
    <n v="851.56"/>
    <m/>
    <m/>
    <m/>
    <m/>
    <x v="0"/>
    <x v="0"/>
    <m/>
  </r>
  <r>
    <s v=""/>
    <s v=" E08_45020"/>
    <s v="Cavity Final Design (394 MHz Crab Production)"/>
    <s v="6.08.04.05.01.01"/>
    <x v="0"/>
    <d v="2026-07-08T00:00:00"/>
    <d v="2026-11-04T00:00:00"/>
    <s v="pkessler"/>
    <s v="Matalevich"/>
    <n v="34338.85"/>
    <m/>
    <s v="C"/>
    <s v="Labor"/>
    <s v="TEC"/>
    <m/>
    <s v="JLAB"/>
    <s v="PED"/>
    <s v="RF"/>
    <x v="6"/>
    <m/>
    <m/>
    <m/>
    <m/>
    <m/>
    <m/>
    <m/>
    <m/>
    <m/>
    <m/>
    <n v="24527.75"/>
    <n v="9811.1"/>
    <m/>
    <m/>
    <m/>
    <m/>
    <m/>
    <m/>
    <m/>
    <x v="0"/>
    <x v="0"/>
    <m/>
  </r>
  <r>
    <s v=""/>
    <s v=" E08_44910"/>
    <s v="Cavity String Components PDR (394 MHz Crab Production) (Post CD-3)"/>
    <s v="6.08.04.05.01.01"/>
    <x v="0"/>
    <d v="2026-07-06T00:00:00"/>
    <d v="2026-07-07T00:00:00"/>
    <s v="pkessler"/>
    <s v="Matalevich"/>
    <n v="27426.77"/>
    <m/>
    <s v="C"/>
    <s v="Labor"/>
    <s v="TEC"/>
    <m/>
    <s v="JLAB"/>
    <s v="PED"/>
    <s v="RF"/>
    <x v="11"/>
    <m/>
    <m/>
    <m/>
    <m/>
    <m/>
    <m/>
    <m/>
    <m/>
    <m/>
    <m/>
    <n v="27426.77"/>
    <m/>
    <m/>
    <m/>
    <m/>
    <m/>
    <m/>
    <m/>
    <m/>
    <x v="0"/>
    <x v="0"/>
    <m/>
  </r>
  <r>
    <s v=""/>
    <s v=" E08_45070"/>
    <s v="Cavity String Components FDR  (394 MHz Crab Production)"/>
    <s v="6.08.04.05.01.01"/>
    <x v="0"/>
    <d v="2026-11-05T00:00:00"/>
    <d v="2026-11-06T00:00:00"/>
    <s v="pkessler"/>
    <s v="Matalevich"/>
    <n v="28249.57"/>
    <m/>
    <s v="C"/>
    <s v="Labor"/>
    <s v="TEC"/>
    <m/>
    <s v="JLAB"/>
    <s v="PED"/>
    <s v="RF"/>
    <x v="6"/>
    <m/>
    <m/>
    <m/>
    <m/>
    <m/>
    <m/>
    <m/>
    <m/>
    <m/>
    <m/>
    <m/>
    <n v="28249.57"/>
    <m/>
    <m/>
    <m/>
    <m/>
    <m/>
    <m/>
    <m/>
    <x v="0"/>
    <x v="0"/>
    <m/>
  </r>
  <r>
    <s v=""/>
    <s v=" E08_44870"/>
    <s v="Beam Line Assemblies PRELIMINARY Design (394 MHz Crab Production)"/>
    <s v="6.08.04.05.01.01"/>
    <x v="0"/>
    <d v="2025-11-18T00:00:00"/>
    <d v="2026-07-02T00:00:00"/>
    <s v="pkessler"/>
    <s v="Matalevich"/>
    <n v="29507.42"/>
    <m/>
    <s v="C"/>
    <s v="Labor"/>
    <s v="TEC"/>
    <m/>
    <s v="JLAB"/>
    <s v="PED"/>
    <s v="RF"/>
    <x v="11"/>
    <m/>
    <m/>
    <m/>
    <m/>
    <m/>
    <m/>
    <m/>
    <m/>
    <m/>
    <m/>
    <n v="29507.42"/>
    <m/>
    <m/>
    <m/>
    <m/>
    <m/>
    <m/>
    <m/>
    <m/>
    <x v="0"/>
    <x v="0"/>
    <m/>
  </r>
  <r>
    <s v=""/>
    <s v=" E08_44880"/>
    <s v="Helium Vessel PRELIMINARY Design (394 MHz Crab Production)"/>
    <s v="6.08.04.05.01.01"/>
    <x v="0"/>
    <d v="2025-11-18T00:00:00"/>
    <d v="2026-07-02T00:00:00"/>
    <s v="pkessler"/>
    <s v="Matalevich"/>
    <n v="36884.269999999997"/>
    <m/>
    <s v="C"/>
    <s v="Labor"/>
    <s v="TEC"/>
    <m/>
    <s v="JLAB"/>
    <s v="PED"/>
    <s v="RF"/>
    <x v="11"/>
    <m/>
    <m/>
    <m/>
    <m/>
    <m/>
    <m/>
    <m/>
    <m/>
    <m/>
    <m/>
    <n v="36884.269999999997"/>
    <m/>
    <m/>
    <m/>
    <m/>
    <m/>
    <m/>
    <m/>
    <m/>
    <x v="0"/>
    <x v="0"/>
    <m/>
  </r>
  <r>
    <s v=""/>
    <s v=" E08_44890"/>
    <s v="Cavity String Assembly parts PRELIMINARY Design (394 MHz Crab Production)"/>
    <s v="6.08.04.05.01.01"/>
    <x v="0"/>
    <d v="2025-11-18T00:00:00"/>
    <d v="2026-07-02T00:00:00"/>
    <s v="pkessler"/>
    <s v="Matalevich"/>
    <n v="46247.199999999997"/>
    <m/>
    <s v="C"/>
    <s v="Labor"/>
    <s v="TEC"/>
    <m/>
    <s v="JLAB"/>
    <s v="PED"/>
    <s v="RF"/>
    <x v="11"/>
    <m/>
    <m/>
    <m/>
    <m/>
    <m/>
    <m/>
    <m/>
    <m/>
    <m/>
    <m/>
    <n v="46247.199999999997"/>
    <m/>
    <m/>
    <m/>
    <m/>
    <m/>
    <m/>
    <m/>
    <m/>
    <x v="0"/>
    <x v="0"/>
    <m/>
  </r>
  <r>
    <s v=""/>
    <s v=" E08_44900"/>
    <s v="Clean Room Assembly PRELIMINARY Design (394 MHz Crab Production)"/>
    <s v="6.08.04.05.01.01"/>
    <x v="0"/>
    <d v="2025-11-18T00:00:00"/>
    <d v="2026-07-02T00:00:00"/>
    <s v="pkessler"/>
    <s v="Matalevich"/>
    <n v="2931.83"/>
    <m/>
    <s v="C"/>
    <s v="Labor"/>
    <s v="TEC"/>
    <m/>
    <s v="JLAB"/>
    <s v="PED"/>
    <s v="RF"/>
    <x v="11"/>
    <m/>
    <m/>
    <m/>
    <m/>
    <m/>
    <m/>
    <m/>
    <m/>
    <m/>
    <m/>
    <n v="2931.83"/>
    <m/>
    <m/>
    <m/>
    <m/>
    <m/>
    <m/>
    <m/>
    <m/>
    <x v="0"/>
    <x v="0"/>
    <m/>
  </r>
  <r>
    <s v=""/>
    <s v=" E08_45030"/>
    <s v="Beam Line Assemblies FINAL Design (394 MHz Crab Production)"/>
    <s v="6.08.04.05.01.01"/>
    <x v="0"/>
    <d v="2026-07-08T00:00:00"/>
    <d v="2026-11-04T00:00:00"/>
    <s v="pkessler"/>
    <s v="Matalevich"/>
    <n v="16024.8"/>
    <m/>
    <s v="C"/>
    <s v="Labor"/>
    <s v="TEC"/>
    <m/>
    <s v="JLAB"/>
    <s v="PED"/>
    <s v="RF"/>
    <x v="6"/>
    <m/>
    <m/>
    <m/>
    <m/>
    <m/>
    <m/>
    <m/>
    <m/>
    <m/>
    <m/>
    <n v="11446.28"/>
    <n v="4578.51"/>
    <m/>
    <m/>
    <m/>
    <m/>
    <m/>
    <m/>
    <m/>
    <x v="0"/>
    <x v="0"/>
    <m/>
  </r>
  <r>
    <s v=""/>
    <s v=" E08_45040"/>
    <s v="Helium Vessel FINAL Design (394 MHz Crab Production)"/>
    <s v="6.08.04.05.01.01"/>
    <x v="0"/>
    <d v="2026-07-08T00:00:00"/>
    <d v="2026-11-04T00:00:00"/>
    <s v="pkessler"/>
    <s v="Matalevich"/>
    <n v="20031"/>
    <m/>
    <s v="C"/>
    <s v="Labor"/>
    <s v="TEC"/>
    <m/>
    <s v="JLAB"/>
    <s v="PED"/>
    <s v="RF"/>
    <x v="6"/>
    <m/>
    <m/>
    <m/>
    <m/>
    <m/>
    <m/>
    <m/>
    <m/>
    <m/>
    <m/>
    <n v="14307.86"/>
    <n v="5723.14"/>
    <m/>
    <m/>
    <m/>
    <m/>
    <m/>
    <m/>
    <m/>
    <x v="0"/>
    <x v="0"/>
    <m/>
  </r>
  <r>
    <s v=""/>
    <s v=" E08_45050"/>
    <s v="Cavity String Assembly parts FINAL Design (394 MHz Crab Production)"/>
    <s v="6.08.04.05.01.01"/>
    <x v="0"/>
    <d v="2026-07-08T00:00:00"/>
    <d v="2026-11-04T00:00:00"/>
    <s v="pkessler"/>
    <s v="Matalevich"/>
    <n v="25086.44"/>
    <m/>
    <s v="C"/>
    <s v="Labor"/>
    <s v="TEC"/>
    <m/>
    <s v="JLAB"/>
    <s v="PED"/>
    <s v="RF"/>
    <x v="6"/>
    <m/>
    <m/>
    <m/>
    <m/>
    <m/>
    <m/>
    <m/>
    <m/>
    <m/>
    <m/>
    <n v="17918.89"/>
    <n v="7167.55"/>
    <m/>
    <m/>
    <m/>
    <m/>
    <m/>
    <m/>
    <m/>
    <x v="0"/>
    <x v="0"/>
    <m/>
  </r>
  <r>
    <s v=""/>
    <s v=" E08_45060"/>
    <s v="Clean Room Assembly FINAL Design (394 MHz Crab Production)"/>
    <s v="6.08.04.05.01.01"/>
    <x v="0"/>
    <d v="2026-07-08T00:00:00"/>
    <d v="2026-11-04T00:00:00"/>
    <s v="pkessler"/>
    <s v="Matalevich"/>
    <n v="1621.56"/>
    <m/>
    <s v="C"/>
    <s v="Labor"/>
    <s v="TEC"/>
    <m/>
    <s v="JLAB"/>
    <s v="PED"/>
    <s v="RF"/>
    <x v="6"/>
    <m/>
    <m/>
    <m/>
    <m/>
    <m/>
    <m/>
    <m/>
    <m/>
    <m/>
    <m/>
    <n v="1158.26"/>
    <n v="463.3"/>
    <m/>
    <m/>
    <m/>
    <m/>
    <m/>
    <m/>
    <m/>
    <x v="0"/>
    <x v="0"/>
    <m/>
  </r>
  <r>
    <s v=""/>
    <s v=" E08_44930"/>
    <s v="Helium Vessel Assembly/Welding Tooling Preliminary Design  (394 MHz Crab Production)"/>
    <s v="6.08.04.05.01.01"/>
    <x v="0"/>
    <d v="2026-07-08T00:00:00"/>
    <d v="2026-08-12T00:00:00"/>
    <s v="pkessler"/>
    <s v="Matalevich"/>
    <n v="4917.8999999999996"/>
    <m/>
    <s v="C"/>
    <s v="Labor"/>
    <s v="TEC"/>
    <m/>
    <s v="JLAB"/>
    <s v="PED"/>
    <s v="RF"/>
    <x v="11"/>
    <m/>
    <m/>
    <m/>
    <m/>
    <m/>
    <m/>
    <m/>
    <m/>
    <m/>
    <m/>
    <n v="4917.8999999999996"/>
    <m/>
    <m/>
    <m/>
    <m/>
    <m/>
    <m/>
    <m/>
    <m/>
    <x v="0"/>
    <x v="0"/>
    <m/>
  </r>
  <r>
    <s v=""/>
    <s v=" E08_45080"/>
    <s v="Helium Vessel Assembly/Welding Tooling Final Design  (394 MHz Crab Production)"/>
    <s v="6.08.04.05.01.01"/>
    <x v="0"/>
    <d v="2026-08-13T00:00:00"/>
    <d v="2026-09-01T00:00:00"/>
    <s v="pkessler"/>
    <s v="Matalevich"/>
    <n v="2648.1"/>
    <m/>
    <s v="C"/>
    <s v="Labor"/>
    <s v="TEC"/>
    <m/>
    <s v="JLAB"/>
    <s v="PED"/>
    <s v="RF"/>
    <x v="6"/>
    <m/>
    <m/>
    <m/>
    <m/>
    <m/>
    <m/>
    <m/>
    <m/>
    <m/>
    <m/>
    <n v="2648.1"/>
    <m/>
    <m/>
    <m/>
    <m/>
    <m/>
    <m/>
    <m/>
    <m/>
    <x v="0"/>
    <x v="0"/>
    <m/>
  </r>
  <r>
    <s v=""/>
    <s v=" E08_44940"/>
    <s v="Cavity/Helium Vessel Handling Tooling Preliminary Design  (394 MHz Crab Production)"/>
    <s v="6.08.04.05.01.01"/>
    <x v="0"/>
    <d v="2026-08-13T00:00:00"/>
    <d v="2026-09-10T00:00:00"/>
    <s v="pkessler"/>
    <s v="Matalevich"/>
    <n v="4917.8999999999996"/>
    <m/>
    <s v="C"/>
    <s v="Labor"/>
    <s v="TEC"/>
    <m/>
    <s v="JLAB"/>
    <s v="PED"/>
    <s v="RF"/>
    <x v="11"/>
    <m/>
    <m/>
    <m/>
    <m/>
    <m/>
    <m/>
    <m/>
    <m/>
    <m/>
    <m/>
    <n v="4917.8999999999996"/>
    <m/>
    <m/>
    <m/>
    <m/>
    <m/>
    <m/>
    <m/>
    <m/>
    <x v="0"/>
    <x v="0"/>
    <m/>
  </r>
  <r>
    <s v=""/>
    <s v=" E08_45090"/>
    <s v="Cavity/Helium Vessel Handling Tooling Final Design  (394 MHz Crab Production)"/>
    <s v="6.08.04.05.01.01"/>
    <x v="0"/>
    <d v="2026-09-11T00:00:00"/>
    <d v="2026-09-25T00:00:00"/>
    <s v="pkessler"/>
    <s v="Matalevich"/>
    <n v="2648.1"/>
    <m/>
    <s v="C"/>
    <s v="Labor"/>
    <s v="TEC"/>
    <m/>
    <s v="JLAB"/>
    <s v="PED"/>
    <s v="RF"/>
    <x v="6"/>
    <m/>
    <m/>
    <m/>
    <m/>
    <m/>
    <m/>
    <m/>
    <m/>
    <m/>
    <m/>
    <n v="2648.1"/>
    <m/>
    <m/>
    <m/>
    <m/>
    <m/>
    <m/>
    <m/>
    <m/>
    <x v="0"/>
    <x v="0"/>
    <m/>
  </r>
  <r>
    <s v=""/>
    <s v=" E08_44950"/>
    <s v="HOM Waveguide cleaning Tooling Preliminary Design (394 MHz Crab Production)"/>
    <s v="6.08.04.05.01.01"/>
    <x v="0"/>
    <d v="2026-09-11T00:00:00"/>
    <d v="2026-10-08T00:00:00"/>
    <s v="pkessler"/>
    <s v="Matalevich"/>
    <n v="4962.16"/>
    <m/>
    <s v="C"/>
    <s v="Labor"/>
    <s v="TEC"/>
    <m/>
    <s v="JLAB"/>
    <s v="PED"/>
    <s v="RF"/>
    <x v="11"/>
    <m/>
    <m/>
    <m/>
    <m/>
    <m/>
    <m/>
    <m/>
    <m/>
    <m/>
    <m/>
    <n v="3473.51"/>
    <n v="1488.65"/>
    <m/>
    <m/>
    <m/>
    <m/>
    <m/>
    <m/>
    <m/>
    <x v="0"/>
    <x v="0"/>
    <m/>
  </r>
  <r>
    <s v=""/>
    <s v=" E08_45100"/>
    <s v="HOM Waveguide cleaning Tooling Final Design  (394 MHz Crab Production)"/>
    <s v="6.08.04.05.01.01"/>
    <x v="0"/>
    <d v="2026-10-09T00:00:00"/>
    <d v="2026-10-26T00:00:00"/>
    <s v="pkessler"/>
    <s v="Matalevich"/>
    <n v="2727.54"/>
    <m/>
    <s v="C"/>
    <s v="Labor"/>
    <s v="TEC"/>
    <m/>
    <s v="JLAB"/>
    <s v="PED"/>
    <s v="RF"/>
    <x v="6"/>
    <m/>
    <m/>
    <m/>
    <m/>
    <m/>
    <m/>
    <m/>
    <m/>
    <m/>
    <m/>
    <m/>
    <n v="2727.54"/>
    <m/>
    <m/>
    <m/>
    <m/>
    <m/>
    <m/>
    <m/>
    <x v="0"/>
    <x v="0"/>
    <m/>
  </r>
  <r>
    <s v=""/>
    <s v=" E08_44960"/>
    <s v="Misc. Cavity Processing Tooling Preliminary Design  (394 MHz Crab Production)"/>
    <s v="6.08.04.05.01.01"/>
    <x v="0"/>
    <d v="2026-10-09T00:00:00"/>
    <d v="2026-11-06T00:00:00"/>
    <s v="pkessler"/>
    <s v="Matalevich"/>
    <n v="10130.879999999999"/>
    <m/>
    <s v="C"/>
    <s v="Labor"/>
    <s v="TEC"/>
    <m/>
    <s v="JLAB"/>
    <s v="PED"/>
    <s v="RF"/>
    <x v="11"/>
    <m/>
    <m/>
    <m/>
    <m/>
    <m/>
    <m/>
    <m/>
    <m/>
    <m/>
    <m/>
    <m/>
    <n v="10130.879999999999"/>
    <m/>
    <m/>
    <m/>
    <m/>
    <m/>
    <m/>
    <m/>
    <x v="0"/>
    <x v="0"/>
    <m/>
  </r>
  <r>
    <s v=""/>
    <s v=" E08_45110"/>
    <s v="Misc. Cavity Processing Tooling Final Design  (394 MHz Crab Production)"/>
    <s v="6.08.04.05.01.01"/>
    <x v="0"/>
    <d v="2026-11-09T00:00:00"/>
    <d v="2026-11-24T00:00:00"/>
    <s v="pkessler"/>
    <s v="Matalevich"/>
    <n v="5455.09"/>
    <m/>
    <s v="C"/>
    <s v="Labor"/>
    <s v="TEC"/>
    <m/>
    <s v="JLAB"/>
    <s v="PED"/>
    <s v="RF"/>
    <x v="6"/>
    <m/>
    <m/>
    <m/>
    <m/>
    <m/>
    <m/>
    <m/>
    <m/>
    <m/>
    <m/>
    <m/>
    <n v="5455.09"/>
    <m/>
    <m/>
    <m/>
    <m/>
    <m/>
    <m/>
    <m/>
    <x v="0"/>
    <x v="0"/>
    <m/>
  </r>
  <r>
    <s v=""/>
    <s v=" E08_44970"/>
    <s v="Waveguide handling #1 Tooling Preliminary Design  (394 MHz Crab Production)"/>
    <s v="6.08.04.05.01.01"/>
    <x v="0"/>
    <d v="2026-07-08T00:00:00"/>
    <d v="2026-08-04T00:00:00"/>
    <s v="pkessler"/>
    <s v="Matalevich"/>
    <n v="4917.8999999999996"/>
    <m/>
    <s v="C"/>
    <s v="Labor"/>
    <s v="TEC"/>
    <m/>
    <s v="JLAB"/>
    <s v="PED"/>
    <s v="RF"/>
    <x v="11"/>
    <m/>
    <m/>
    <m/>
    <m/>
    <m/>
    <m/>
    <m/>
    <m/>
    <m/>
    <m/>
    <n v="4917.8999999999996"/>
    <m/>
    <m/>
    <m/>
    <m/>
    <m/>
    <m/>
    <m/>
    <m/>
    <x v="0"/>
    <x v="0"/>
    <m/>
  </r>
  <r>
    <s v=""/>
    <s v=" E08_45120"/>
    <s v="Waveguide handling #1 Tooling Final Design  (394 MHz Crab Production)"/>
    <s v="6.08.04.05.01.01"/>
    <x v="0"/>
    <d v="2026-08-05T00:00:00"/>
    <d v="2026-08-19T00:00:00"/>
    <s v="pkessler"/>
    <s v="Matalevich"/>
    <n v="2648.1"/>
    <m/>
    <s v="C"/>
    <s v="Labor"/>
    <s v="TEC"/>
    <m/>
    <s v="JLAB"/>
    <s v="PED"/>
    <s v="RF"/>
    <x v="6"/>
    <m/>
    <m/>
    <m/>
    <m/>
    <m/>
    <m/>
    <m/>
    <m/>
    <m/>
    <m/>
    <n v="2648.1"/>
    <m/>
    <m/>
    <m/>
    <m/>
    <m/>
    <m/>
    <m/>
    <m/>
    <x v="0"/>
    <x v="0"/>
    <m/>
  </r>
  <r>
    <s v=""/>
    <s v=" E08_44980"/>
    <s v="Waveguide handling #2 Tooling Preliminary Design  (394 MHz Crab Production)"/>
    <s v="6.08.04.05.01.01"/>
    <x v="0"/>
    <d v="2026-08-05T00:00:00"/>
    <d v="2026-08-21T00:00:00"/>
    <s v="pkessler"/>
    <s v="Matalevich"/>
    <n v="4917.8999999999996"/>
    <m/>
    <s v="C"/>
    <s v="Labor"/>
    <s v="TEC"/>
    <m/>
    <s v="JLAB"/>
    <s v="PED"/>
    <s v="RF"/>
    <x v="11"/>
    <m/>
    <m/>
    <m/>
    <m/>
    <m/>
    <m/>
    <m/>
    <m/>
    <m/>
    <m/>
    <n v="4917.8999999999996"/>
    <m/>
    <m/>
    <m/>
    <m/>
    <m/>
    <m/>
    <m/>
    <m/>
    <x v="0"/>
    <x v="0"/>
    <m/>
  </r>
  <r>
    <s v=""/>
    <s v=" E08_45130"/>
    <s v="Waveguide handling #2 Tooling Final Design  (394 MHz Crab Production)"/>
    <s v="6.08.04.05.01.01"/>
    <x v="0"/>
    <d v="2026-08-24T00:00:00"/>
    <d v="2026-09-01T00:00:00"/>
    <s v="pkessler"/>
    <s v="Matalevich"/>
    <n v="2648.1"/>
    <m/>
    <s v="C"/>
    <s v="Labor"/>
    <s v="TEC"/>
    <m/>
    <s v="JLAB"/>
    <s v="PED"/>
    <s v="RF"/>
    <x v="6"/>
    <m/>
    <m/>
    <m/>
    <m/>
    <m/>
    <m/>
    <m/>
    <m/>
    <m/>
    <m/>
    <n v="2648.1"/>
    <m/>
    <m/>
    <m/>
    <m/>
    <m/>
    <m/>
    <m/>
    <m/>
    <x v="0"/>
    <x v="0"/>
    <m/>
  </r>
  <r>
    <s v=""/>
    <s v=" E08_44990"/>
    <s v="Helium Vessel Support Tooling Preliminary Design (394 MHz Crab Production)"/>
    <s v="6.08.04.05.01.01"/>
    <x v="0"/>
    <d v="2026-07-08T00:00:00"/>
    <d v="2026-08-04T00:00:00"/>
    <s v="pkessler"/>
    <s v="Matalevich"/>
    <n v="4917.8999999999996"/>
    <m/>
    <s v="C"/>
    <s v="Labor"/>
    <s v="TEC"/>
    <m/>
    <s v="JLAB"/>
    <s v="PED"/>
    <s v="RF"/>
    <x v="11"/>
    <m/>
    <m/>
    <m/>
    <m/>
    <m/>
    <m/>
    <m/>
    <m/>
    <m/>
    <m/>
    <n v="4917.8999999999996"/>
    <m/>
    <m/>
    <m/>
    <m/>
    <m/>
    <m/>
    <m/>
    <m/>
    <x v="0"/>
    <x v="0"/>
    <m/>
  </r>
  <r>
    <s v=""/>
    <s v=" E08_45140"/>
    <s v="Helium Vessel Support Tooling Final Design  (394 MHz Crab Production)"/>
    <s v="6.08.04.05.01.01"/>
    <x v="0"/>
    <d v="2026-08-05T00:00:00"/>
    <d v="2026-08-19T00:00:00"/>
    <s v="pkessler"/>
    <s v="Matalevich"/>
    <n v="2648.1"/>
    <m/>
    <s v="C"/>
    <s v="Labor"/>
    <s v="TEC"/>
    <m/>
    <s v="JLAB"/>
    <s v="PED"/>
    <s v="RF"/>
    <x v="6"/>
    <m/>
    <m/>
    <m/>
    <m/>
    <m/>
    <m/>
    <m/>
    <m/>
    <m/>
    <m/>
    <n v="2648.1"/>
    <m/>
    <m/>
    <m/>
    <m/>
    <m/>
    <m/>
    <m/>
    <m/>
    <x v="0"/>
    <x v="0"/>
    <m/>
  </r>
  <r>
    <s v=""/>
    <s v=" E08_45000"/>
    <s v="HOM support (horizontal) Tooling Preliminary Design  (394 MHz Crab Production)"/>
    <s v="6.08.04.05.01.01"/>
    <x v="0"/>
    <d v="2026-08-05T00:00:00"/>
    <d v="2026-09-01T00:00:00"/>
    <s v="pkessler"/>
    <s v="Matalevich"/>
    <n v="4917.8999999999996"/>
    <m/>
    <s v="C"/>
    <s v="Labor"/>
    <s v="TEC"/>
    <m/>
    <s v="JLAB"/>
    <s v="PED"/>
    <s v="RF"/>
    <x v="11"/>
    <m/>
    <m/>
    <m/>
    <m/>
    <m/>
    <m/>
    <m/>
    <m/>
    <m/>
    <m/>
    <n v="4917.8999999999996"/>
    <m/>
    <m/>
    <m/>
    <m/>
    <m/>
    <m/>
    <m/>
    <m/>
    <x v="0"/>
    <x v="0"/>
    <m/>
  </r>
  <r>
    <s v=""/>
    <s v=" E08_45150"/>
    <s v="HOM support (horizontal) Tooling Final Design  (394 MHz Crab Production)"/>
    <s v="6.08.04.05.01.01"/>
    <x v="0"/>
    <d v="2026-09-02T00:00:00"/>
    <d v="2026-09-17T00:00:00"/>
    <s v="pkessler"/>
    <s v="Matalevich"/>
    <n v="2648.1"/>
    <m/>
    <s v="C"/>
    <s v="Labor"/>
    <s v="TEC"/>
    <m/>
    <s v="JLAB"/>
    <s v="PED"/>
    <s v="RF"/>
    <x v="6"/>
    <m/>
    <m/>
    <m/>
    <m/>
    <m/>
    <m/>
    <m/>
    <m/>
    <m/>
    <m/>
    <n v="2648.1"/>
    <m/>
    <m/>
    <m/>
    <m/>
    <m/>
    <m/>
    <m/>
    <m/>
    <x v="0"/>
    <x v="0"/>
    <m/>
  </r>
  <r>
    <s v=""/>
    <s v=" E08_45010"/>
    <s v="HOM support (vertical) Tooling Preliminary Design  (394 MHz Crab Production)"/>
    <s v="6.08.04.05.01.01"/>
    <x v="0"/>
    <d v="2026-09-02T00:00:00"/>
    <d v="2026-09-30T00:00:00"/>
    <s v="pkessler"/>
    <s v="Matalevich"/>
    <n v="4917.8999999999996"/>
    <m/>
    <s v="C"/>
    <s v="Labor"/>
    <s v="TEC"/>
    <m/>
    <s v="JLAB"/>
    <s v="PED"/>
    <s v="RF"/>
    <x v="11"/>
    <m/>
    <m/>
    <m/>
    <m/>
    <m/>
    <m/>
    <m/>
    <m/>
    <m/>
    <m/>
    <n v="4917.8999999999996"/>
    <m/>
    <m/>
    <m/>
    <m/>
    <m/>
    <m/>
    <m/>
    <m/>
    <x v="0"/>
    <x v="0"/>
    <m/>
  </r>
  <r>
    <s v=""/>
    <s v=" E08_45160"/>
    <s v="HOM support (vertical) Tooling Final Design  (394 MHz Crab Production)"/>
    <s v="6.08.04.05.01.01"/>
    <x v="0"/>
    <d v="2026-10-01T00:00:00"/>
    <d v="2026-10-16T00:00:00"/>
    <s v="pkessler"/>
    <s v="Matalevich"/>
    <n v="2727.54"/>
    <m/>
    <s v="C"/>
    <s v="Labor"/>
    <s v="TEC"/>
    <m/>
    <s v="JLAB"/>
    <s v="PED"/>
    <s v="RF"/>
    <x v="6"/>
    <m/>
    <m/>
    <m/>
    <m/>
    <m/>
    <m/>
    <m/>
    <m/>
    <m/>
    <m/>
    <m/>
    <n v="2727.54"/>
    <m/>
    <m/>
    <m/>
    <m/>
    <m/>
    <m/>
    <m/>
    <x v="0"/>
    <x v="0"/>
    <m/>
  </r>
  <r>
    <s v=""/>
    <s v=" E08_45170"/>
    <s v="Misc. Tooling Final Design  (394 MHz Crab Production)"/>
    <s v="6.08.04.05.01.01"/>
    <x v="0"/>
    <d v="2026-10-01T00:00:00"/>
    <d v="2026-12-16T00:00:00"/>
    <s v="pkessler"/>
    <s v="Matalevich"/>
    <n v="15585.97"/>
    <m/>
    <s v="C"/>
    <s v="Labor"/>
    <s v="TEC"/>
    <m/>
    <s v="JLAB"/>
    <s v="PED"/>
    <s v="RF"/>
    <x v="6"/>
    <m/>
    <m/>
    <m/>
    <m/>
    <m/>
    <m/>
    <m/>
    <m/>
    <m/>
    <m/>
    <m/>
    <n v="15585.97"/>
    <m/>
    <m/>
    <m/>
    <m/>
    <m/>
    <m/>
    <m/>
    <x v="0"/>
    <x v="0"/>
    <m/>
  </r>
  <r>
    <s v=""/>
    <s v=" E08_45530"/>
    <s v="TR Effort Cavity/Helium Vessel Handling Tooling (197 MHz Crab 1st Art)"/>
    <s v="6.08.04.05.01.02"/>
    <x v="0"/>
    <d v="2026-10-13T00:00:00"/>
    <d v="2026-12-10T00:00:00"/>
    <s v="pkessler"/>
    <s v="Matalevich"/>
    <n v="779.3"/>
    <m/>
    <s v="C"/>
    <s v="Labor"/>
    <s v="TEC"/>
    <m/>
    <s v="JLAB"/>
    <s v="Const"/>
    <s v="RF"/>
    <x v="9"/>
    <s v="B"/>
    <m/>
    <m/>
    <m/>
    <m/>
    <m/>
    <m/>
    <m/>
    <m/>
    <m/>
    <m/>
    <n v="779.3"/>
    <m/>
    <m/>
    <m/>
    <m/>
    <m/>
    <m/>
    <m/>
    <x v="0"/>
    <x v="0"/>
    <m/>
  </r>
  <r>
    <s v=""/>
    <s v=" E08_45590"/>
    <s v="TR Effort HOM Waveguide cleaning Tooling (197 MHz Crab 1st Art)"/>
    <s v="6.08.04.05.01.02"/>
    <x v="0"/>
    <d v="2026-12-08T00:00:00"/>
    <d v="2027-01-13T00:00:00"/>
    <s v="pkessler"/>
    <s v="Matalevich"/>
    <n v="779.3"/>
    <m/>
    <s v="C"/>
    <s v="Labor"/>
    <s v="TEC"/>
    <m/>
    <s v="JLAB"/>
    <s v="Const"/>
    <s v="RF"/>
    <x v="9"/>
    <s v="B"/>
    <m/>
    <m/>
    <m/>
    <m/>
    <m/>
    <m/>
    <m/>
    <m/>
    <m/>
    <m/>
    <n v="779.3"/>
    <m/>
    <m/>
    <m/>
    <m/>
    <m/>
    <m/>
    <m/>
    <x v="0"/>
    <x v="0"/>
    <m/>
  </r>
  <r>
    <s v=""/>
    <s v=" E08_45650"/>
    <s v="TR Effort Misc. Cavity Processing Tooling (197 MHz Crab 1st Art)"/>
    <s v="6.08.04.05.01.02"/>
    <x v="0"/>
    <d v="2027-01-07T00:00:00"/>
    <d v="2027-02-04T00:00:00"/>
    <s v="pkessler"/>
    <s v="Matalevich"/>
    <n v="779.3"/>
    <m/>
    <s v="C"/>
    <s v="Labor"/>
    <s v="TEC"/>
    <m/>
    <s v="JLAB"/>
    <s v="Const"/>
    <s v="RF"/>
    <x v="9"/>
    <s v="B"/>
    <m/>
    <m/>
    <m/>
    <m/>
    <m/>
    <m/>
    <m/>
    <m/>
    <m/>
    <m/>
    <n v="779.3"/>
    <m/>
    <m/>
    <m/>
    <m/>
    <m/>
    <m/>
    <m/>
    <x v="0"/>
    <x v="0"/>
    <m/>
  </r>
  <r>
    <s v=""/>
    <s v=" E08_45950"/>
    <s v="TR Effort Misc. Clean Room String Assembly Tooling (197 MHz Crab 1st Art)"/>
    <s v="6.08.04.05.01.02"/>
    <x v="0"/>
    <d v="2027-01-28T00:00:00"/>
    <d v="2027-02-25T00:00:00"/>
    <s v="pkessler"/>
    <s v="Matalevich"/>
    <n v="779.3"/>
    <m/>
    <s v="C"/>
    <s v="Labor"/>
    <s v="TEC"/>
    <m/>
    <s v="JLAB"/>
    <s v="Const"/>
    <s v="RF"/>
    <x v="9"/>
    <s v="B"/>
    <m/>
    <m/>
    <m/>
    <m/>
    <m/>
    <m/>
    <m/>
    <m/>
    <m/>
    <m/>
    <n v="779.3"/>
    <m/>
    <m/>
    <m/>
    <m/>
    <m/>
    <m/>
    <m/>
    <x v="0"/>
    <x v="0"/>
    <m/>
  </r>
  <r>
    <s v=""/>
    <s v=" E08_45710"/>
    <s v="TR Effort Waveguide handling #1 Tooling(197 MHz Crab 1st Art)"/>
    <s v="6.08.04.05.01.02"/>
    <x v="0"/>
    <d v="2026-09-29T00:00:00"/>
    <d v="2026-10-27T00:00:00"/>
    <s v="pkessler"/>
    <s v="Matalevich"/>
    <n v="777.03"/>
    <m/>
    <s v="C"/>
    <s v="Labor"/>
    <s v="TEC"/>
    <m/>
    <s v="JLAB"/>
    <s v="Const"/>
    <s v="RF"/>
    <x v="9"/>
    <s v="B"/>
    <m/>
    <m/>
    <m/>
    <m/>
    <m/>
    <m/>
    <m/>
    <m/>
    <m/>
    <n v="77.7"/>
    <n v="699.33"/>
    <m/>
    <m/>
    <m/>
    <m/>
    <m/>
    <m/>
    <m/>
    <x v="0"/>
    <x v="0"/>
    <m/>
  </r>
  <r>
    <s v=""/>
    <s v=" E08_45770"/>
    <s v="TR Effort Waveguide handling #2 Tooling (197 MHz Crab 1st Art)"/>
    <s v="6.08.04.05.01.02"/>
    <x v="0"/>
    <d v="2026-10-13T00:00:00"/>
    <d v="2026-11-09T00:00:00"/>
    <s v="pkessler"/>
    <s v="Matalevich"/>
    <n v="779.3"/>
    <m/>
    <s v="C"/>
    <s v="Labor"/>
    <s v="TEC"/>
    <m/>
    <s v="JLAB"/>
    <s v="Const"/>
    <s v="RF"/>
    <x v="9"/>
    <s v="B"/>
    <m/>
    <m/>
    <m/>
    <m/>
    <m/>
    <m/>
    <m/>
    <m/>
    <m/>
    <m/>
    <n v="779.3"/>
    <m/>
    <m/>
    <m/>
    <m/>
    <m/>
    <m/>
    <m/>
    <x v="0"/>
    <x v="0"/>
    <m/>
  </r>
  <r>
    <s v=""/>
    <s v=" E08_45830"/>
    <s v="TR Effort HOM support (horizontal) Tooling (197 MHz Crab 1st Art)"/>
    <s v="6.08.04.05.01.02"/>
    <x v="0"/>
    <d v="2026-10-28T00:00:00"/>
    <d v="2026-11-25T00:00:00"/>
    <s v="pkessler"/>
    <s v="Matalevich"/>
    <n v="779.3"/>
    <m/>
    <s v="C"/>
    <s v="Labor"/>
    <s v="TEC"/>
    <m/>
    <s v="JLAB"/>
    <s v="Const"/>
    <s v="RF"/>
    <x v="9"/>
    <s v="B"/>
    <m/>
    <m/>
    <m/>
    <m/>
    <m/>
    <m/>
    <m/>
    <m/>
    <m/>
    <m/>
    <n v="779.3"/>
    <m/>
    <m/>
    <m/>
    <m/>
    <m/>
    <m/>
    <m/>
    <x v="0"/>
    <x v="0"/>
    <m/>
  </r>
  <r>
    <s v=""/>
    <s v=" E08_45890"/>
    <s v="TR Effort HOM support (vertical) Tooling (197 MHz Crab 1st Art)"/>
    <s v="6.08.04.05.01.02"/>
    <x v="0"/>
    <d v="2026-11-30T00:00:00"/>
    <d v="2026-12-28T00:00:00"/>
    <s v="pkessler"/>
    <s v="Matalevich"/>
    <n v="779.3"/>
    <m/>
    <s v="C"/>
    <s v="Labor"/>
    <s v="TEC"/>
    <m/>
    <s v="JLAB"/>
    <s v="Const"/>
    <s v="RF"/>
    <x v="9"/>
    <s v="B"/>
    <m/>
    <m/>
    <m/>
    <m/>
    <m/>
    <m/>
    <m/>
    <m/>
    <m/>
    <m/>
    <n v="779.3"/>
    <m/>
    <m/>
    <m/>
    <m/>
    <m/>
    <m/>
    <m/>
    <x v="0"/>
    <x v="0"/>
    <m/>
  </r>
  <r>
    <s v=""/>
    <s v=" E08_46050"/>
    <s v="Perform Cavity #1 Dressed Qualification (394 MHz Crab Production)"/>
    <s v="6.08.04.05.01.03"/>
    <x v="0"/>
    <d v="2028-04-13T00:00:00"/>
    <d v="2028-05-17T00:00:00"/>
    <s v="pkessler"/>
    <s v="Matalevich"/>
    <n v="802.68"/>
    <m/>
    <s v="C"/>
    <s v="Labor"/>
    <s v="TEC"/>
    <m/>
    <s v="JLAB"/>
    <s v="Const"/>
    <s v="RF"/>
    <x v="8"/>
    <m/>
    <m/>
    <m/>
    <m/>
    <m/>
    <m/>
    <m/>
    <m/>
    <m/>
    <m/>
    <m/>
    <m/>
    <n v="802.68"/>
    <m/>
    <m/>
    <m/>
    <m/>
    <m/>
    <m/>
    <x v="0"/>
    <x v="0"/>
    <m/>
  </r>
  <r>
    <s v=""/>
    <s v=" E08_46010"/>
    <s v="Perform Cavity #1BARE Qualification of Production cavities (394 MHz Crab Production)"/>
    <s v="6.08.04.05.01.03"/>
    <x v="0"/>
    <d v="2028-02-02T00:00:00"/>
    <d v="2028-03-08T00:00:00"/>
    <s v="pkessler"/>
    <s v="Matalevich"/>
    <n v="401.34"/>
    <m/>
    <s v="C"/>
    <s v="Labor"/>
    <s v="TEC"/>
    <m/>
    <s v="JLAB"/>
    <s v="Const"/>
    <s v="RF"/>
    <x v="8"/>
    <m/>
    <m/>
    <m/>
    <m/>
    <m/>
    <m/>
    <m/>
    <m/>
    <m/>
    <m/>
    <m/>
    <m/>
    <n v="401.34"/>
    <m/>
    <m/>
    <m/>
    <m/>
    <m/>
    <m/>
    <x v="0"/>
    <x v="0"/>
    <m/>
  </r>
  <r>
    <s v=""/>
    <s v=" E08_46130"/>
    <s v="Perform Cavity #2 Dressed Qualification (394 MHz Crab Production)"/>
    <s v="6.08.04.05.01.03"/>
    <x v="0"/>
    <d v="2028-05-18T00:00:00"/>
    <d v="2028-06-22T00:00:00"/>
    <s v="pkessler"/>
    <s v="Matalevich"/>
    <n v="802.68"/>
    <m/>
    <s v="C"/>
    <s v="Labor"/>
    <s v="TEC"/>
    <m/>
    <s v="JLAB"/>
    <s v="Const"/>
    <s v="RF"/>
    <x v="8"/>
    <m/>
    <m/>
    <m/>
    <m/>
    <m/>
    <m/>
    <m/>
    <m/>
    <m/>
    <m/>
    <m/>
    <m/>
    <n v="802.68"/>
    <m/>
    <m/>
    <m/>
    <m/>
    <m/>
    <m/>
    <x v="0"/>
    <x v="0"/>
    <m/>
  </r>
  <r>
    <s v=""/>
    <s v=" E08_46090"/>
    <s v="Perform Cavity #2 BARE Qualification (394 MHz Crab Production)"/>
    <s v="6.08.04.05.01.03"/>
    <x v="0"/>
    <d v="2028-03-09T00:00:00"/>
    <d v="2028-04-12T00:00:00"/>
    <s v="pkessler"/>
    <s v="Matalevich"/>
    <n v="401.34"/>
    <m/>
    <s v="C"/>
    <s v="Labor"/>
    <s v="TEC"/>
    <m/>
    <s v="JLAB"/>
    <s v="Const"/>
    <s v="RF"/>
    <x v="8"/>
    <m/>
    <m/>
    <m/>
    <m/>
    <m/>
    <m/>
    <m/>
    <m/>
    <m/>
    <m/>
    <m/>
    <m/>
    <n v="401.34"/>
    <m/>
    <m/>
    <m/>
    <m/>
    <m/>
    <m/>
    <x v="0"/>
    <x v="0"/>
    <m/>
  </r>
  <r>
    <s v=""/>
    <s v=" E08_46210"/>
    <s v="Perform Cavity #3 Dressed Qualification (394 MHz Crab Production)"/>
    <s v="6.08.04.05.01.03"/>
    <x v="0"/>
    <d v="2028-06-23T00:00:00"/>
    <d v="2028-07-28T00:00:00"/>
    <s v="pkessler"/>
    <s v="Matalevich"/>
    <n v="802.68"/>
    <m/>
    <s v="C"/>
    <s v="Labor"/>
    <s v="TEC"/>
    <m/>
    <s v="JLAB"/>
    <s v="Const"/>
    <s v="RF"/>
    <x v="8"/>
    <m/>
    <m/>
    <m/>
    <m/>
    <m/>
    <m/>
    <m/>
    <m/>
    <m/>
    <m/>
    <m/>
    <m/>
    <n v="802.68"/>
    <m/>
    <m/>
    <m/>
    <m/>
    <m/>
    <m/>
    <x v="0"/>
    <x v="0"/>
    <m/>
  </r>
  <r>
    <s v=""/>
    <s v=" E08_46170"/>
    <s v="Perform Cavity #3 BARE Qualification (394 MHz Crab Production)"/>
    <s v="6.08.04.05.01.03"/>
    <x v="0"/>
    <d v="2028-04-13T00:00:00"/>
    <d v="2028-05-17T00:00:00"/>
    <s v="pkessler"/>
    <s v="Matalevich"/>
    <n v="401.34"/>
    <m/>
    <s v="C"/>
    <s v="Labor"/>
    <s v="TEC"/>
    <m/>
    <s v="JLAB"/>
    <s v="Const"/>
    <s v="RF"/>
    <x v="8"/>
    <m/>
    <m/>
    <m/>
    <m/>
    <m/>
    <m/>
    <m/>
    <m/>
    <m/>
    <m/>
    <m/>
    <m/>
    <n v="401.34"/>
    <m/>
    <m/>
    <m/>
    <m/>
    <m/>
    <m/>
    <x v="0"/>
    <x v="0"/>
    <m/>
  </r>
  <r>
    <s v=""/>
    <s v=" E08_46290"/>
    <s v="Perform Cavity #4 Dressed Qualification (394 MHz Crab Production)"/>
    <s v="6.08.04.05.01.03"/>
    <x v="0"/>
    <d v="2028-07-31T00:00:00"/>
    <d v="2028-09-01T00:00:00"/>
    <s v="pkessler"/>
    <s v="Matalevich"/>
    <n v="802.68"/>
    <m/>
    <s v="C"/>
    <s v="Labor"/>
    <s v="TEC"/>
    <m/>
    <s v="JLAB"/>
    <s v="Const"/>
    <s v="RF"/>
    <x v="8"/>
    <m/>
    <m/>
    <m/>
    <m/>
    <m/>
    <m/>
    <m/>
    <m/>
    <m/>
    <m/>
    <m/>
    <m/>
    <n v="802.68"/>
    <m/>
    <m/>
    <m/>
    <m/>
    <m/>
    <m/>
    <x v="0"/>
    <x v="0"/>
    <m/>
  </r>
  <r>
    <s v=""/>
    <s v=" E08_46250"/>
    <s v="Perform Cavity #4 BARE Qualification (394 MHz Crab Production)"/>
    <s v="6.08.04.05.01.03"/>
    <x v="0"/>
    <d v="2028-05-18T00:00:00"/>
    <d v="2028-06-22T00:00:00"/>
    <s v="pkessler"/>
    <s v="Matalevich"/>
    <n v="401.34"/>
    <m/>
    <s v="C"/>
    <s v="Labor"/>
    <s v="TEC"/>
    <m/>
    <s v="JLAB"/>
    <s v="Const"/>
    <s v="RF"/>
    <x v="8"/>
    <m/>
    <m/>
    <m/>
    <m/>
    <m/>
    <m/>
    <m/>
    <m/>
    <m/>
    <m/>
    <m/>
    <m/>
    <n v="401.34"/>
    <m/>
    <m/>
    <m/>
    <m/>
    <m/>
    <m/>
    <x v="0"/>
    <x v="0"/>
    <m/>
  </r>
  <r>
    <s v=""/>
    <s v=" E08_46370"/>
    <s v="Perform Cavity #5 Dressed Qualification (394 MHz Crab Production)"/>
    <s v="6.08.04.05.01.03"/>
    <x v="0"/>
    <d v="2028-09-05T00:00:00"/>
    <d v="2028-10-10T00:00:00"/>
    <s v="pkessler"/>
    <s v="Matalevich"/>
    <n v="808.46"/>
    <m/>
    <s v="C"/>
    <s v="Labor"/>
    <s v="TEC"/>
    <m/>
    <s v="JLAB"/>
    <s v="Const"/>
    <s v="RF"/>
    <x v="8"/>
    <m/>
    <m/>
    <m/>
    <m/>
    <m/>
    <m/>
    <m/>
    <m/>
    <m/>
    <m/>
    <m/>
    <m/>
    <n v="614.42999999999995"/>
    <n v="194.03"/>
    <m/>
    <m/>
    <m/>
    <m/>
    <m/>
    <x v="0"/>
    <x v="0"/>
    <m/>
  </r>
  <r>
    <s v=""/>
    <s v=" E08_46330"/>
    <s v="Perform Cavity #5 BARE Qualification (394 MHz Crab Production)"/>
    <s v="6.08.04.05.01.03"/>
    <x v="0"/>
    <d v="2028-06-23T00:00:00"/>
    <d v="2028-07-28T00:00:00"/>
    <s v="pkessler"/>
    <s v="Matalevich"/>
    <n v="401.34"/>
    <m/>
    <s v="C"/>
    <s v="Labor"/>
    <s v="TEC"/>
    <m/>
    <s v="JLAB"/>
    <s v="Const"/>
    <s v="RF"/>
    <x v="8"/>
    <m/>
    <m/>
    <m/>
    <m/>
    <m/>
    <m/>
    <m/>
    <m/>
    <m/>
    <m/>
    <m/>
    <m/>
    <n v="401.34"/>
    <m/>
    <m/>
    <m/>
    <m/>
    <m/>
    <m/>
    <x v="0"/>
    <x v="0"/>
    <m/>
  </r>
  <r>
    <s v=""/>
    <s v=" E08_46450"/>
    <s v="Perform Cavity #6 Dressed Qualification (394 MHz Crab Production)"/>
    <s v="6.08.04.05.01.03"/>
    <x v="0"/>
    <d v="2028-09-26T00:00:00"/>
    <d v="2028-10-31T00:00:00"/>
    <s v="pkessler"/>
    <s v="Matalevich"/>
    <n v="822.9"/>
    <m/>
    <s v="C"/>
    <s v="Labor"/>
    <s v="TEC"/>
    <m/>
    <s v="JLAB"/>
    <s v="Const"/>
    <s v="RF"/>
    <x v="8"/>
    <m/>
    <m/>
    <m/>
    <m/>
    <m/>
    <m/>
    <m/>
    <m/>
    <m/>
    <m/>
    <m/>
    <m/>
    <n v="131.66"/>
    <n v="691.24"/>
    <m/>
    <m/>
    <m/>
    <m/>
    <m/>
    <x v="0"/>
    <x v="0"/>
    <m/>
  </r>
  <r>
    <s v=""/>
    <s v=" E08_46410"/>
    <s v="Perform Cavity #6 BARE Qualification (394 MHz Crab Production)"/>
    <s v="6.08.04.05.01.03"/>
    <x v="0"/>
    <d v="2028-07-31T00:00:00"/>
    <d v="2028-09-01T00:00:00"/>
    <s v="pkessler"/>
    <s v="Matalevich"/>
    <n v="401.34"/>
    <m/>
    <s v="C"/>
    <s v="Labor"/>
    <s v="TEC"/>
    <m/>
    <s v="JLAB"/>
    <s v="Const"/>
    <s v="RF"/>
    <x v="8"/>
    <m/>
    <m/>
    <m/>
    <m/>
    <m/>
    <m/>
    <m/>
    <m/>
    <m/>
    <m/>
    <m/>
    <m/>
    <n v="401.34"/>
    <m/>
    <m/>
    <m/>
    <m/>
    <m/>
    <m/>
    <x v="0"/>
    <x v="0"/>
    <m/>
  </r>
  <r>
    <s v=""/>
    <s v=" E08_46650"/>
    <s v="Top Level Assembly PRELIMINARY Design (394 MHz Crab Production)"/>
    <s v="6.08.04.05.02.01"/>
    <x v="0"/>
    <d v="2024-08-16T00:00:00"/>
    <d v="2025-04-17T00:00:00"/>
    <s v="pkessler"/>
    <s v="Matalevich"/>
    <n v="17077.03"/>
    <m/>
    <s v="C"/>
    <s v="Labor"/>
    <s v="TEC"/>
    <m/>
    <s v="JLAB"/>
    <s v="PED"/>
    <s v="RF"/>
    <x v="11"/>
    <m/>
    <m/>
    <m/>
    <m/>
    <m/>
    <m/>
    <m/>
    <m/>
    <n v="3189.08"/>
    <n v="13887.95"/>
    <m/>
    <m/>
    <m/>
    <m/>
    <m/>
    <m/>
    <m/>
    <m/>
    <m/>
    <x v="0"/>
    <x v="0"/>
    <m/>
  </r>
  <r>
    <s v=""/>
    <s v=" E08_46660"/>
    <s v="Cryogenic Piping PRELIMINARY Design (394 MHz Crab Production)"/>
    <s v="6.08.04.05.02.01"/>
    <x v="0"/>
    <d v="2024-08-16T00:00:00"/>
    <d v="2025-04-17T00:00:00"/>
    <s v="pkessler"/>
    <s v="Matalevich"/>
    <n v="17077.03"/>
    <m/>
    <s v="C"/>
    <s v="Labor"/>
    <s v="TEC"/>
    <m/>
    <s v="JLAB"/>
    <s v="PED"/>
    <s v="RF"/>
    <x v="11"/>
    <m/>
    <m/>
    <m/>
    <m/>
    <m/>
    <m/>
    <m/>
    <m/>
    <n v="3189.08"/>
    <n v="13887.95"/>
    <m/>
    <m/>
    <m/>
    <m/>
    <m/>
    <m/>
    <m/>
    <m/>
    <m/>
    <x v="0"/>
    <x v="0"/>
    <m/>
  </r>
  <r>
    <s v=""/>
    <s v=" E08_46670"/>
    <s v="Vacuum Vessel Design PRELIMINARY (394 MHz Crab Production)"/>
    <s v="6.08.04.05.02.01"/>
    <x v="0"/>
    <d v="2024-08-16T00:00:00"/>
    <d v="2025-04-17T00:00:00"/>
    <s v="pkessler"/>
    <s v="Matalevich"/>
    <n v="49861.27"/>
    <m/>
    <s v="C"/>
    <s v="Labor"/>
    <s v="TEC"/>
    <m/>
    <s v="JLAB"/>
    <s v="PED"/>
    <s v="RF"/>
    <x v="11"/>
    <m/>
    <m/>
    <m/>
    <m/>
    <m/>
    <m/>
    <m/>
    <m/>
    <n v="9311.44"/>
    <n v="40549.83"/>
    <m/>
    <m/>
    <m/>
    <m/>
    <m/>
    <m/>
    <m/>
    <m/>
    <m/>
    <x v="0"/>
    <x v="0"/>
    <m/>
  </r>
  <r>
    <s v=""/>
    <s v=" E08_46680"/>
    <s v="Outer Magnetic Shield PRELIMINARY Design (394 MHz Crab Production)"/>
    <s v="6.08.04.05.02.01"/>
    <x v="0"/>
    <d v="2024-08-16T00:00:00"/>
    <d v="2025-04-17T00:00:00"/>
    <s v="pkessler"/>
    <s v="Matalevich"/>
    <n v="28492.16"/>
    <m/>
    <s v="C"/>
    <s v="Labor"/>
    <s v="TEC"/>
    <m/>
    <s v="JLAB"/>
    <s v="PED"/>
    <s v="RF"/>
    <x v="11"/>
    <m/>
    <m/>
    <m/>
    <m/>
    <m/>
    <m/>
    <m/>
    <m/>
    <n v="5320.82"/>
    <n v="23171.33"/>
    <m/>
    <m/>
    <m/>
    <m/>
    <m/>
    <m/>
    <m/>
    <m/>
    <m/>
    <x v="0"/>
    <x v="0"/>
    <m/>
  </r>
  <r>
    <s v=""/>
    <s v=" E08_46690"/>
    <s v="Inner Magnetic Shield PRELIMINARY Design (394 MHz Crab Production)"/>
    <s v="6.08.04.05.02.01"/>
    <x v="0"/>
    <d v="2024-08-16T00:00:00"/>
    <d v="2025-04-17T00:00:00"/>
    <s v="pkessler"/>
    <s v="Matalevich"/>
    <n v="28492.16"/>
    <m/>
    <s v="C"/>
    <s v="Labor"/>
    <s v="TEC"/>
    <m/>
    <s v="JLAB"/>
    <s v="PED"/>
    <s v="RF"/>
    <x v="11"/>
    <m/>
    <m/>
    <m/>
    <m/>
    <m/>
    <m/>
    <m/>
    <m/>
    <n v="5320.82"/>
    <n v="23171.33"/>
    <m/>
    <m/>
    <m/>
    <m/>
    <m/>
    <m/>
    <m/>
    <m/>
    <m/>
    <x v="0"/>
    <x v="0"/>
    <m/>
  </r>
  <r>
    <s v=""/>
    <s v=" E08_46700"/>
    <s v="Spaceframe Design PRELIMINARY (394 MHz Crab Production)"/>
    <s v="6.08.04.05.02.01"/>
    <x v="0"/>
    <d v="2024-08-16T00:00:00"/>
    <d v="2025-04-17T00:00:00"/>
    <s v="pkessler"/>
    <s v="Matalevich"/>
    <n v="21369.119999999999"/>
    <m/>
    <s v="C"/>
    <s v="Labor"/>
    <s v="TEC"/>
    <m/>
    <s v="JLAB"/>
    <s v="PED"/>
    <s v="RF"/>
    <x v="11"/>
    <m/>
    <m/>
    <m/>
    <m/>
    <m/>
    <m/>
    <m/>
    <m/>
    <n v="3990.62"/>
    <n v="17378.5"/>
    <m/>
    <m/>
    <m/>
    <m/>
    <m/>
    <m/>
    <m/>
    <m/>
    <m/>
    <x v="0"/>
    <x v="0"/>
    <m/>
  </r>
  <r>
    <s v=""/>
    <s v=" E08_46710"/>
    <s v="Thermal Shield Design PRELIMINARY (394 MHz Crab Production)"/>
    <s v="6.08.04.05.02.01"/>
    <x v="0"/>
    <d v="2024-08-16T00:00:00"/>
    <d v="2025-04-17T00:00:00"/>
    <s v="pkessler"/>
    <s v="Matalevich"/>
    <n v="49861.27"/>
    <m/>
    <s v="C"/>
    <s v="Labor"/>
    <s v="TEC"/>
    <m/>
    <s v="JLAB"/>
    <s v="PED"/>
    <s v="RF"/>
    <x v="11"/>
    <m/>
    <m/>
    <m/>
    <m/>
    <m/>
    <m/>
    <m/>
    <m/>
    <n v="9311.44"/>
    <n v="40549.83"/>
    <m/>
    <m/>
    <m/>
    <m/>
    <m/>
    <m/>
    <m/>
    <m/>
    <m/>
    <x v="0"/>
    <x v="0"/>
    <m/>
  </r>
  <r>
    <s v=""/>
    <s v=" E08_46720"/>
    <s v="Warm and Cold Insulation PRELIMINARY Design (394 MHz Crab Production)"/>
    <s v="6.08.04.05.02.01"/>
    <x v="0"/>
    <d v="2024-08-16T00:00:00"/>
    <d v="2025-04-17T00:00:00"/>
    <s v="pkessler"/>
    <s v="Matalevich"/>
    <n v="21369.119999999999"/>
    <m/>
    <s v="C"/>
    <s v="Labor"/>
    <s v="TEC"/>
    <m/>
    <s v="JLAB"/>
    <s v="PED"/>
    <s v="RF"/>
    <x v="11"/>
    <m/>
    <m/>
    <m/>
    <m/>
    <m/>
    <m/>
    <m/>
    <m/>
    <n v="3990.62"/>
    <n v="17378.5"/>
    <m/>
    <m/>
    <m/>
    <m/>
    <m/>
    <m/>
    <m/>
    <m/>
    <m/>
    <x v="0"/>
    <x v="0"/>
    <m/>
  </r>
  <r>
    <s v=""/>
    <s v=" E08_46730"/>
    <s v="Instrumentation PRELIMINARY Design (394 MHz Crab Production)"/>
    <s v="6.08.04.05.02.01"/>
    <x v="0"/>
    <d v="2024-08-16T00:00:00"/>
    <d v="2025-04-17T00:00:00"/>
    <s v="pkessler"/>
    <s v="Matalevich"/>
    <n v="12784.94"/>
    <m/>
    <s v="C"/>
    <s v="Labor"/>
    <s v="TEC"/>
    <m/>
    <s v="JLAB"/>
    <s v="PED"/>
    <s v="RF"/>
    <x v="11"/>
    <m/>
    <m/>
    <m/>
    <m/>
    <m/>
    <m/>
    <m/>
    <m/>
    <n v="2387.5500000000002"/>
    <n v="10397.39"/>
    <m/>
    <m/>
    <m/>
    <m/>
    <m/>
    <m/>
    <m/>
    <m/>
    <m/>
    <x v="0"/>
    <x v="0"/>
    <m/>
  </r>
  <r>
    <s v=""/>
    <s v=" E08_46740"/>
    <s v="Tuner PRELIMINARY Design (394 MHz Crab Production)"/>
    <s v="6.08.04.05.02.01"/>
    <x v="0"/>
    <d v="2024-08-16T00:00:00"/>
    <d v="2025-04-17T00:00:00"/>
    <s v="pkessler"/>
    <s v="Matalevich"/>
    <n v="35615.199999999997"/>
    <m/>
    <s v="C"/>
    <s v="Labor"/>
    <s v="TEC"/>
    <m/>
    <s v="JLAB"/>
    <s v="PED"/>
    <s v="RF"/>
    <x v="11"/>
    <m/>
    <m/>
    <m/>
    <m/>
    <m/>
    <m/>
    <m/>
    <m/>
    <n v="6651.03"/>
    <n v="28964.16"/>
    <m/>
    <m/>
    <m/>
    <m/>
    <m/>
    <m/>
    <m/>
    <m/>
    <m/>
    <x v="0"/>
    <x v="0"/>
    <m/>
  </r>
  <r>
    <s v=""/>
    <s v=" E08_46800"/>
    <s v="Top Level Assembly FINAL Design (394 MHz Crab Production)"/>
    <s v="6.08.04.05.02.01"/>
    <x v="0"/>
    <d v="2025-04-21T00:00:00"/>
    <d v="2025-08-21T00:00:00"/>
    <s v="pkessler"/>
    <s v="Matalevich"/>
    <n v="9273.8700000000008"/>
    <m/>
    <s v="C"/>
    <s v="Labor"/>
    <s v="TEC"/>
    <m/>
    <s v="JLAB"/>
    <s v="PED"/>
    <s v="RF"/>
    <x v="6"/>
    <m/>
    <m/>
    <m/>
    <m/>
    <m/>
    <m/>
    <m/>
    <m/>
    <m/>
    <n v="9273.8700000000008"/>
    <m/>
    <m/>
    <m/>
    <m/>
    <m/>
    <m/>
    <m/>
    <m/>
    <m/>
    <x v="0"/>
    <x v="0"/>
    <m/>
  </r>
  <r>
    <s v=""/>
    <s v=" E08_46810"/>
    <s v="Cryogenic Piping FINAL Design (394 MHz Crab Production)"/>
    <s v="6.08.04.05.02.01"/>
    <x v="0"/>
    <d v="2025-04-21T00:00:00"/>
    <d v="2025-08-21T00:00:00"/>
    <s v="pkessler"/>
    <s v="Matalevich"/>
    <n v="9273.8700000000008"/>
    <m/>
    <s v="C"/>
    <s v="Labor"/>
    <s v="TEC"/>
    <m/>
    <s v="JLAB"/>
    <s v="PED"/>
    <s v="RF"/>
    <x v="6"/>
    <m/>
    <m/>
    <m/>
    <m/>
    <m/>
    <m/>
    <m/>
    <m/>
    <m/>
    <n v="9273.8700000000008"/>
    <m/>
    <m/>
    <m/>
    <m/>
    <m/>
    <m/>
    <m/>
    <m/>
    <m/>
    <x v="0"/>
    <x v="0"/>
    <m/>
  </r>
  <r>
    <s v=""/>
    <s v=" E08_46820"/>
    <s v="Vacuum Vessel FINAL Design (394 MHz Crab Production)"/>
    <s v="6.08.04.05.02.01"/>
    <x v="0"/>
    <d v="2025-04-21T00:00:00"/>
    <d v="2025-08-21T00:00:00"/>
    <s v="pkessler"/>
    <s v="Matalevich"/>
    <n v="26995.21"/>
    <m/>
    <s v="C"/>
    <s v="Labor"/>
    <s v="TEC"/>
    <m/>
    <s v="JLAB"/>
    <s v="PED"/>
    <s v="RF"/>
    <x v="6"/>
    <m/>
    <m/>
    <m/>
    <m/>
    <m/>
    <m/>
    <m/>
    <m/>
    <m/>
    <n v="26995.21"/>
    <m/>
    <m/>
    <m/>
    <m/>
    <m/>
    <m/>
    <m/>
    <m/>
    <m/>
    <x v="0"/>
    <x v="0"/>
    <m/>
  </r>
  <r>
    <s v=""/>
    <s v=" E08_46830"/>
    <s v="Outer Magnetic Shield FINAL Design (394 MHz Crab Production)"/>
    <s v="6.08.04.05.02.01"/>
    <x v="0"/>
    <d v="2025-04-21T00:00:00"/>
    <d v="2025-08-21T00:00:00"/>
    <s v="pkessler"/>
    <s v="Matalevich"/>
    <n v="15425.83"/>
    <m/>
    <s v="C"/>
    <s v="Labor"/>
    <s v="TEC"/>
    <m/>
    <s v="JLAB"/>
    <s v="PED"/>
    <s v="RF"/>
    <x v="6"/>
    <m/>
    <m/>
    <m/>
    <m/>
    <m/>
    <m/>
    <m/>
    <m/>
    <m/>
    <n v="15425.83"/>
    <m/>
    <m/>
    <m/>
    <m/>
    <m/>
    <m/>
    <m/>
    <m/>
    <m/>
    <x v="0"/>
    <x v="0"/>
    <m/>
  </r>
  <r>
    <s v=""/>
    <s v=" E08_46840"/>
    <s v="Inner Magnetic Shield FINAL Design (394 MHz Crab Production)"/>
    <s v="6.08.04.05.02.01"/>
    <x v="0"/>
    <d v="2025-04-21T00:00:00"/>
    <d v="2025-08-21T00:00:00"/>
    <s v="pkessler"/>
    <s v="Matalevich"/>
    <n v="15425.83"/>
    <m/>
    <s v="C"/>
    <s v="Labor"/>
    <s v="TEC"/>
    <m/>
    <s v="JLAB"/>
    <s v="PED"/>
    <s v="RF"/>
    <x v="6"/>
    <m/>
    <m/>
    <m/>
    <m/>
    <m/>
    <m/>
    <m/>
    <m/>
    <m/>
    <n v="15425.83"/>
    <m/>
    <m/>
    <m/>
    <m/>
    <m/>
    <m/>
    <m/>
    <m/>
    <m/>
    <x v="0"/>
    <x v="0"/>
    <m/>
  </r>
  <r>
    <s v=""/>
    <s v=" E08_46860"/>
    <s v="Spaceframe FINAL Design (394 MHz Crab Production)"/>
    <s v="6.08.04.05.02.01"/>
    <x v="0"/>
    <d v="2025-04-21T00:00:00"/>
    <d v="2025-08-21T00:00:00"/>
    <s v="pkessler"/>
    <s v="Matalevich"/>
    <n v="11569.38"/>
    <m/>
    <s v="C"/>
    <s v="Labor"/>
    <s v="TEC"/>
    <m/>
    <s v="JLAB"/>
    <s v="PED"/>
    <s v="RF"/>
    <x v="6"/>
    <m/>
    <m/>
    <m/>
    <m/>
    <m/>
    <m/>
    <m/>
    <m/>
    <m/>
    <n v="11569.38"/>
    <m/>
    <m/>
    <m/>
    <m/>
    <m/>
    <m/>
    <m/>
    <m/>
    <m/>
    <x v="0"/>
    <x v="0"/>
    <m/>
  </r>
  <r>
    <s v=""/>
    <s v=" E08_46870"/>
    <s v="Thermal Shield FINAL Design (394 MHz Crab Production)"/>
    <s v="6.08.04.05.02.01"/>
    <x v="0"/>
    <d v="2025-04-21T00:00:00"/>
    <d v="2025-08-21T00:00:00"/>
    <s v="pkessler"/>
    <s v="Matalevich"/>
    <n v="26995.21"/>
    <m/>
    <s v="C"/>
    <s v="Labor"/>
    <s v="TEC"/>
    <m/>
    <s v="JLAB"/>
    <s v="PED"/>
    <s v="RF"/>
    <x v="6"/>
    <m/>
    <m/>
    <m/>
    <m/>
    <m/>
    <m/>
    <m/>
    <m/>
    <m/>
    <n v="26995.21"/>
    <m/>
    <m/>
    <m/>
    <m/>
    <m/>
    <m/>
    <m/>
    <m/>
    <m/>
    <x v="0"/>
    <x v="0"/>
    <m/>
  </r>
  <r>
    <s v=""/>
    <s v=" E08_46880"/>
    <s v="Warm and Cold Insulation FINAL Design (394 MHz Crab Production)"/>
    <s v="6.08.04.05.02.01"/>
    <x v="0"/>
    <d v="2025-04-21T00:00:00"/>
    <d v="2025-08-21T00:00:00"/>
    <s v="pkessler"/>
    <s v="Matalevich"/>
    <n v="11569.38"/>
    <m/>
    <s v="C"/>
    <s v="Labor"/>
    <s v="TEC"/>
    <m/>
    <s v="JLAB"/>
    <s v="PED"/>
    <s v="RF"/>
    <x v="6"/>
    <m/>
    <m/>
    <m/>
    <m/>
    <m/>
    <m/>
    <m/>
    <m/>
    <m/>
    <n v="11569.38"/>
    <m/>
    <m/>
    <m/>
    <m/>
    <m/>
    <m/>
    <m/>
    <m/>
    <m/>
    <x v="0"/>
    <x v="0"/>
    <m/>
  </r>
  <r>
    <s v=""/>
    <s v=" E08_46890"/>
    <s v="Instrumentation FINAL Design (394 MHz Crab Production)"/>
    <s v="6.08.04.05.02.01"/>
    <x v="0"/>
    <d v="2025-04-21T00:00:00"/>
    <d v="2025-08-21T00:00:00"/>
    <s v="pkessler"/>
    <s v="Matalevich"/>
    <n v="6978.35"/>
    <m/>
    <s v="C"/>
    <s v="Labor"/>
    <s v="TEC"/>
    <m/>
    <s v="JLAB"/>
    <s v="PED"/>
    <s v="RF"/>
    <x v="6"/>
    <m/>
    <m/>
    <m/>
    <m/>
    <m/>
    <m/>
    <m/>
    <m/>
    <m/>
    <n v="6978.35"/>
    <m/>
    <m/>
    <m/>
    <m/>
    <m/>
    <m/>
    <m/>
    <m/>
    <m/>
    <x v="0"/>
    <x v="0"/>
    <m/>
  </r>
  <r>
    <s v=""/>
    <s v=" E08_46900"/>
    <s v="Tuner FINAL Design (394 MHz Crab Production)"/>
    <s v="6.08.04.05.02.01"/>
    <x v="0"/>
    <d v="2025-04-21T00:00:00"/>
    <d v="2025-08-21T00:00:00"/>
    <s v="pkessler"/>
    <s v="Matalevich"/>
    <n v="19282.29"/>
    <m/>
    <s v="C"/>
    <s v="Labor"/>
    <s v="TEC"/>
    <m/>
    <s v="JLAB"/>
    <s v="PED"/>
    <s v="RF"/>
    <x v="6"/>
    <m/>
    <m/>
    <m/>
    <m/>
    <m/>
    <m/>
    <m/>
    <m/>
    <m/>
    <n v="19282.29"/>
    <m/>
    <m/>
    <m/>
    <m/>
    <m/>
    <m/>
    <m/>
    <m/>
    <m/>
    <x v="0"/>
    <x v="0"/>
    <m/>
  </r>
  <r>
    <s v=""/>
    <s v=" E08_46850"/>
    <s v="Verify End Can Design for this CM configuration (394 MHz Crab Production)"/>
    <s v="6.08.04.05.02.01"/>
    <x v="0"/>
    <d v="2025-04-21T00:00:00"/>
    <d v="2025-08-21T00:00:00"/>
    <s v="pkessler"/>
    <s v="Matalevich"/>
    <n v="14691.27"/>
    <m/>
    <s v="C"/>
    <s v="Labor"/>
    <s v="TEC"/>
    <m/>
    <s v="JLAB"/>
    <s v="PED"/>
    <s v="RF"/>
    <x v="6"/>
    <m/>
    <m/>
    <m/>
    <m/>
    <m/>
    <m/>
    <m/>
    <m/>
    <m/>
    <n v="14691.27"/>
    <m/>
    <m/>
    <m/>
    <m/>
    <m/>
    <m/>
    <m/>
    <m/>
    <m/>
    <x v="0"/>
    <x v="0"/>
    <m/>
  </r>
  <r>
    <s v=""/>
    <s v=" E08_46770"/>
    <s v="SpaceFrame Assembly Tooling PRELIMINARY Design  (394 MHz Crab Production)"/>
    <s v="6.08.04.05.02.01"/>
    <x v="0"/>
    <d v="2025-04-21T00:00:00"/>
    <d v="2025-05-16T00:00:00"/>
    <s v="pkessler"/>
    <s v="Matalevich"/>
    <n v="4774.66"/>
    <m/>
    <s v="C"/>
    <s v="Labor"/>
    <s v="TEC"/>
    <m/>
    <s v="JLAB"/>
    <s v="PED"/>
    <s v="RF"/>
    <x v="11"/>
    <m/>
    <m/>
    <m/>
    <m/>
    <m/>
    <m/>
    <m/>
    <m/>
    <m/>
    <n v="4774.66"/>
    <m/>
    <m/>
    <m/>
    <m/>
    <m/>
    <m/>
    <m/>
    <m/>
    <m/>
    <x v="0"/>
    <x v="0"/>
    <m/>
  </r>
  <r>
    <s v=""/>
    <s v=" E08_46920"/>
    <s v="SpaceFrame Assembly Tooling Final Design (394 MHz Crab Production)"/>
    <s v="6.08.04.05.02.01"/>
    <x v="0"/>
    <d v="2025-05-19T00:00:00"/>
    <d v="2025-06-03T00:00:00"/>
    <s v="pkessler"/>
    <s v="Matalevich"/>
    <n v="2570.9699999999998"/>
    <m/>
    <s v="C"/>
    <s v="Labor"/>
    <s v="TEC"/>
    <m/>
    <s v="JLAB"/>
    <s v="PED"/>
    <s v="RF"/>
    <x v="6"/>
    <m/>
    <m/>
    <m/>
    <m/>
    <m/>
    <m/>
    <m/>
    <m/>
    <m/>
    <n v="2570.9699999999998"/>
    <m/>
    <m/>
    <m/>
    <m/>
    <m/>
    <m/>
    <m/>
    <m/>
    <m/>
    <x v="0"/>
    <x v="0"/>
    <m/>
  </r>
  <r>
    <s v=""/>
    <s v=" E08_46780"/>
    <s v="Alignment fixtures PRELIMINARY Design  (394 MHz Crab Production)"/>
    <s v="6.08.04.05.02.01"/>
    <x v="0"/>
    <d v="2025-05-19T00:00:00"/>
    <d v="2025-06-16T00:00:00"/>
    <s v="pkessler"/>
    <s v="Matalevich"/>
    <n v="7161.99"/>
    <m/>
    <s v="C"/>
    <s v="Labor"/>
    <s v="TEC"/>
    <m/>
    <s v="JLAB"/>
    <s v="PED"/>
    <s v="RF"/>
    <x v="11"/>
    <m/>
    <m/>
    <m/>
    <m/>
    <m/>
    <m/>
    <m/>
    <m/>
    <m/>
    <n v="7161.99"/>
    <m/>
    <m/>
    <m/>
    <m/>
    <m/>
    <m/>
    <m/>
    <m/>
    <m/>
    <x v="0"/>
    <x v="0"/>
    <m/>
  </r>
  <r>
    <s v=""/>
    <s v=" E08_46930"/>
    <s v="Alignment fixtures Final Design (394 MHz Crab Production)"/>
    <s v="6.08.04.05.02.01"/>
    <x v="0"/>
    <d v="2025-06-17T00:00:00"/>
    <d v="2025-07-01T00:00:00"/>
    <s v="pkessler"/>
    <s v="Matalevich"/>
    <n v="3856.46"/>
    <m/>
    <s v="C"/>
    <s v="Labor"/>
    <s v="TEC"/>
    <m/>
    <s v="JLAB"/>
    <s v="PED"/>
    <s v="RF"/>
    <x v="6"/>
    <m/>
    <m/>
    <m/>
    <m/>
    <m/>
    <m/>
    <m/>
    <m/>
    <m/>
    <n v="3856.46"/>
    <m/>
    <m/>
    <m/>
    <m/>
    <m/>
    <m/>
    <m/>
    <m/>
    <m/>
    <x v="0"/>
    <x v="0"/>
    <m/>
  </r>
  <r>
    <s v=""/>
    <s v=" E08_46790"/>
    <s v="Tuner assembly Tooling PRELIMINARY Design  (394 MHz Crab Production)"/>
    <s v="6.08.04.05.02.01"/>
    <x v="0"/>
    <d v="2025-06-17T00:00:00"/>
    <d v="2025-07-03T00:00:00"/>
    <s v="pkessler"/>
    <s v="Matalevich"/>
    <n v="4774.66"/>
    <m/>
    <s v="C"/>
    <s v="Labor"/>
    <s v="TEC"/>
    <m/>
    <s v="JLAB"/>
    <s v="PED"/>
    <s v="RF"/>
    <x v="11"/>
    <m/>
    <m/>
    <m/>
    <m/>
    <m/>
    <m/>
    <m/>
    <m/>
    <m/>
    <n v="4774.66"/>
    <m/>
    <m/>
    <m/>
    <m/>
    <m/>
    <m/>
    <m/>
    <m/>
    <m/>
    <x v="0"/>
    <x v="0"/>
    <m/>
  </r>
  <r>
    <s v=""/>
    <s v=" E08_46940"/>
    <s v="Tuner assembly Tooling Final Design (394 MHz Crab Production)"/>
    <s v="6.08.04.05.02.01"/>
    <x v="0"/>
    <d v="2025-07-07T00:00:00"/>
    <d v="2025-07-15T00:00:00"/>
    <s v="pkessler"/>
    <s v="Matalevich"/>
    <n v="2570.9699999999998"/>
    <m/>
    <s v="C"/>
    <s v="Labor"/>
    <s v="TEC"/>
    <m/>
    <s v="JLAB"/>
    <s v="PED"/>
    <s v="RF"/>
    <x v="6"/>
    <m/>
    <m/>
    <m/>
    <m/>
    <m/>
    <m/>
    <m/>
    <m/>
    <m/>
    <n v="2570.9699999999998"/>
    <m/>
    <m/>
    <m/>
    <m/>
    <m/>
    <m/>
    <m/>
    <m/>
    <m/>
    <x v="0"/>
    <x v="0"/>
    <m/>
  </r>
  <r>
    <s v=""/>
    <s v=" E08_46950"/>
    <s v="Misc. Cryostat Assembly Tooling Final Design (394 MHz Crab Production)"/>
    <s v="6.08.04.05.02.01"/>
    <x v="0"/>
    <d v="2025-08-25T00:00:00"/>
    <d v="2025-11-05T00:00:00"/>
    <s v="pkessler"/>
    <s v="Matalevich"/>
    <n v="14907.32"/>
    <m/>
    <s v="C"/>
    <s v="Labor"/>
    <s v="TEC"/>
    <m/>
    <s v="JLAB"/>
    <s v="PED"/>
    <s v="RF"/>
    <x v="6"/>
    <m/>
    <m/>
    <m/>
    <m/>
    <m/>
    <m/>
    <m/>
    <m/>
    <m/>
    <n v="7599.81"/>
    <n v="7307.51"/>
    <m/>
    <m/>
    <m/>
    <m/>
    <m/>
    <m/>
    <m/>
    <m/>
    <x v="0"/>
    <x v="0"/>
    <m/>
  </r>
  <r>
    <s v=""/>
    <s v=" E08_47060"/>
    <s v="TR Effort Tuner Stepper Motors (394 MHz Crab Production)"/>
    <s v="6.08.04.05.02.02"/>
    <x v="0"/>
    <d v="2025-12-10T00:00:00"/>
    <d v="2026-05-08T00:00:00"/>
    <s v="pkessler"/>
    <s v="Matalevich"/>
    <n v="756.6"/>
    <m/>
    <s v="C"/>
    <s v="Labor"/>
    <s v="TEC"/>
    <m/>
    <s v="JLAB"/>
    <s v="Const"/>
    <s v="RF"/>
    <x v="9"/>
    <s v="B"/>
    <m/>
    <m/>
    <m/>
    <m/>
    <m/>
    <m/>
    <m/>
    <m/>
    <m/>
    <n v="756.6"/>
    <m/>
    <m/>
    <m/>
    <m/>
    <m/>
    <m/>
    <m/>
    <m/>
    <x v="0"/>
    <x v="0"/>
    <m/>
  </r>
  <r>
    <s v=""/>
    <s v=" E08_47120"/>
    <s v="TR Effort Tuner Harmonic Drives (394 MHz Crab Production)"/>
    <s v="6.08.04.05.02.02"/>
    <x v="0"/>
    <d v="2025-12-10T00:00:00"/>
    <d v="2026-06-05T00:00:00"/>
    <s v="pkessler"/>
    <s v="Matalevich"/>
    <n v="756.6"/>
    <m/>
    <s v="C"/>
    <s v="Labor"/>
    <s v="TEC"/>
    <m/>
    <s v="JLAB"/>
    <s v="Const"/>
    <s v="RF"/>
    <x v="9"/>
    <s v="P.S451"/>
    <m/>
    <m/>
    <m/>
    <m/>
    <m/>
    <m/>
    <m/>
    <m/>
    <m/>
    <n v="756.6"/>
    <m/>
    <m/>
    <m/>
    <m/>
    <m/>
    <m/>
    <m/>
    <m/>
    <x v="0"/>
    <x v="0"/>
    <m/>
  </r>
  <r>
    <s v=""/>
    <s v=" E08_47180"/>
    <s v="TR Effort Tuner Piezos (394 MHz Crab Production)"/>
    <s v="6.08.04.05.02.02"/>
    <x v="0"/>
    <d v="2025-12-10T00:00:00"/>
    <d v="2026-03-09T00:00:00"/>
    <s v="pkessler"/>
    <s v="Matalevich"/>
    <n v="756.6"/>
    <m/>
    <s v="C"/>
    <s v="Labor"/>
    <s v="TEC"/>
    <m/>
    <s v="JLAB"/>
    <s v="Const"/>
    <s v="RF"/>
    <x v="9"/>
    <s v="P.S452"/>
    <m/>
    <m/>
    <m/>
    <m/>
    <m/>
    <m/>
    <m/>
    <m/>
    <m/>
    <n v="756.6"/>
    <m/>
    <m/>
    <m/>
    <m/>
    <m/>
    <m/>
    <m/>
    <m/>
    <x v="0"/>
    <x v="0"/>
    <m/>
  </r>
  <r>
    <s v=""/>
    <s v=" E08_47730"/>
    <s v="TR Effort Instrumentation (394 MHz Crab Production)"/>
    <s v="6.08.04.05.02.02"/>
    <x v="0"/>
    <d v="2025-12-10T00:00:00"/>
    <d v="2026-03-09T00:00:00"/>
    <s v="pkessler"/>
    <s v="Matalevich"/>
    <n v="1418.63"/>
    <m/>
    <s v="C"/>
    <s v="Labor"/>
    <s v="TEC"/>
    <m/>
    <s v="JLAB"/>
    <s v="Const"/>
    <s v="RF"/>
    <x v="9"/>
    <s v="S.P258"/>
    <s v="APP00481"/>
    <m/>
    <m/>
    <m/>
    <m/>
    <m/>
    <m/>
    <m/>
    <m/>
    <n v="1418.63"/>
    <m/>
    <m/>
    <m/>
    <m/>
    <m/>
    <m/>
    <m/>
    <m/>
    <x v="0"/>
    <x v="0"/>
    <m/>
  </r>
  <r>
    <s v=""/>
    <s v=" E08_47790"/>
    <s v="TR Effort Misc. Parts (394 MHz Crab Production)"/>
    <s v="6.08.04.05.02.02"/>
    <x v="0"/>
    <d v="2025-12-10T00:00:00"/>
    <d v="2026-03-09T00:00:00"/>
    <s v="pkessler"/>
    <s v="Matalevich"/>
    <n v="15794.03"/>
    <m/>
    <s v="C"/>
    <s v="Labor"/>
    <s v="TEC"/>
    <m/>
    <s v="JLAB"/>
    <s v="Const"/>
    <s v="RF"/>
    <x v="9"/>
    <s v="S.P257"/>
    <s v="APP00482"/>
    <m/>
    <m/>
    <m/>
    <m/>
    <m/>
    <m/>
    <m/>
    <m/>
    <n v="15794.03"/>
    <m/>
    <m/>
    <m/>
    <m/>
    <m/>
    <m/>
    <m/>
    <m/>
    <x v="0"/>
    <x v="0"/>
    <m/>
  </r>
  <r>
    <s v=""/>
    <s v=" E08_47850"/>
    <s v="TR Effort SpaceFrame Assembly Tooling (394 MHz Crab Production)"/>
    <s v="6.08.04.05.02.02"/>
    <x v="0"/>
    <d v="2025-12-10T00:00:00"/>
    <d v="2026-03-09T00:00:00"/>
    <s v="pkessler"/>
    <s v="Matalevich"/>
    <n v="756.6"/>
    <m/>
    <s v="C"/>
    <s v="Labor"/>
    <s v="TEC"/>
    <m/>
    <s v="JLAB"/>
    <s v="Const"/>
    <s v="RF"/>
    <x v="9"/>
    <s v="B"/>
    <m/>
    <m/>
    <m/>
    <m/>
    <m/>
    <m/>
    <m/>
    <m/>
    <m/>
    <n v="756.6"/>
    <m/>
    <m/>
    <m/>
    <m/>
    <m/>
    <m/>
    <m/>
    <m/>
    <x v="0"/>
    <x v="0"/>
    <m/>
  </r>
  <r>
    <s v=""/>
    <s v=" E08_47910"/>
    <s v="TR Effort Alignment fixtures (394 MHz Crab Production)"/>
    <s v="6.08.04.05.02.02"/>
    <x v="0"/>
    <d v="2025-12-10T00:00:00"/>
    <d v="2026-03-09T00:00:00"/>
    <s v="pkessler"/>
    <s v="Matalevich"/>
    <n v="756.6"/>
    <m/>
    <s v="C"/>
    <s v="Labor"/>
    <s v="TEC"/>
    <m/>
    <s v="JLAB"/>
    <s v="Const"/>
    <s v="RF"/>
    <x v="9"/>
    <s v="B"/>
    <m/>
    <m/>
    <m/>
    <m/>
    <m/>
    <m/>
    <m/>
    <m/>
    <m/>
    <n v="756.6"/>
    <m/>
    <m/>
    <m/>
    <m/>
    <m/>
    <m/>
    <m/>
    <m/>
    <x v="0"/>
    <x v="0"/>
    <m/>
  </r>
  <r>
    <s v=""/>
    <s v=" E08_47970"/>
    <s v="TR Effort Tuner Assembly Tooling (394 MHz Crab Production)"/>
    <s v="6.08.04.05.02.02"/>
    <x v="0"/>
    <d v="2025-12-10T00:00:00"/>
    <d v="2026-03-09T00:00:00"/>
    <s v="pkessler"/>
    <s v="Matalevich"/>
    <n v="15794.03"/>
    <m/>
    <s v="C"/>
    <s v="Labor"/>
    <s v="TEC"/>
    <m/>
    <s v="JLAB"/>
    <s v="Const"/>
    <s v="RF"/>
    <x v="9"/>
    <s v="B"/>
    <m/>
    <m/>
    <m/>
    <m/>
    <m/>
    <m/>
    <m/>
    <m/>
    <m/>
    <n v="15794.03"/>
    <m/>
    <m/>
    <m/>
    <m/>
    <m/>
    <m/>
    <m/>
    <m/>
    <x v="0"/>
    <x v="0"/>
    <m/>
  </r>
  <r>
    <s v=""/>
    <s v=" E08_48030"/>
    <s v="TR Effort Misc. Cryostat Assembly Tooling (394 MHz Crab Production)"/>
    <s v="6.08.04.05.02.02"/>
    <x v="0"/>
    <d v="2025-12-18T00:00:00"/>
    <d v="2026-03-17T00:00:00"/>
    <s v="pkessler"/>
    <s v="Matalevich"/>
    <n v="756.6"/>
    <m/>
    <s v="C"/>
    <s v="Labor"/>
    <s v="TEC"/>
    <m/>
    <s v="JLAB"/>
    <s v="Const"/>
    <s v="RF"/>
    <x v="9"/>
    <s v="B"/>
    <m/>
    <m/>
    <m/>
    <m/>
    <m/>
    <m/>
    <m/>
    <m/>
    <m/>
    <n v="756.6"/>
    <m/>
    <m/>
    <m/>
    <m/>
    <m/>
    <m/>
    <m/>
    <m/>
    <x v="0"/>
    <x v="0"/>
    <m/>
  </r>
  <r>
    <s v=""/>
    <s v=" E08_48270"/>
    <s v="Shipping Support Final Design  (394 MHz Crab Production)"/>
    <s v="6.08.04.05.03.01"/>
    <x v="0"/>
    <d v="2025-09-02T00:00:00"/>
    <d v="2025-09-29T00:00:00"/>
    <s v="pkessler"/>
    <s v="Matalevich"/>
    <n v="4774.66"/>
    <m/>
    <s v="C"/>
    <s v="Labor"/>
    <s v="TEC"/>
    <m/>
    <s v="JLAB"/>
    <s v="PED"/>
    <s v="RF"/>
    <x v="6"/>
    <m/>
    <m/>
    <m/>
    <m/>
    <m/>
    <m/>
    <m/>
    <m/>
    <m/>
    <n v="4774.66"/>
    <m/>
    <m/>
    <m/>
    <m/>
    <m/>
    <m/>
    <m/>
    <m/>
    <m/>
    <x v="0"/>
    <x v="0"/>
    <m/>
  </r>
  <r>
    <s v=""/>
    <s v=" E08_48280"/>
    <s v="Misc. Assembly/Test/Shipping Tooling Final Design (394 MHz Crab Production)"/>
    <s v="6.08.04.05.03.01"/>
    <x v="0"/>
    <d v="2025-09-30T00:00:00"/>
    <d v="2025-10-09T00:00:00"/>
    <s v="pkessler"/>
    <s v="Matalevich"/>
    <n v="5276.92"/>
    <m/>
    <s v="C"/>
    <s v="Labor"/>
    <s v="TEC"/>
    <m/>
    <s v="JLAB"/>
    <s v="PED"/>
    <s v="RF"/>
    <x v="6"/>
    <m/>
    <m/>
    <m/>
    <m/>
    <m/>
    <m/>
    <m/>
    <m/>
    <m/>
    <n v="659.62"/>
    <n v="4617.3100000000004"/>
    <m/>
    <m/>
    <m/>
    <m/>
    <m/>
    <m/>
    <m/>
    <m/>
    <x v="0"/>
    <x v="0"/>
    <m/>
  </r>
  <r>
    <s v=""/>
    <s v=" E08_48230"/>
    <s v="Test Cave U-Tubes Preliminary Design (394 MHz Crab Production)"/>
    <s v="6.08.04.05.03.01"/>
    <x v="0"/>
    <d v="2025-04-21T00:00:00"/>
    <d v="2025-04-25T00:00:00"/>
    <s v="pkessler"/>
    <s v="Matalevich"/>
    <n v="4774.66"/>
    <m/>
    <s v="C"/>
    <s v="Labor"/>
    <s v="TEC"/>
    <m/>
    <s v="JLAB"/>
    <s v="PED"/>
    <s v="RF"/>
    <x v="11"/>
    <m/>
    <m/>
    <m/>
    <m/>
    <m/>
    <m/>
    <m/>
    <m/>
    <m/>
    <n v="4774.66"/>
    <m/>
    <m/>
    <m/>
    <m/>
    <m/>
    <m/>
    <m/>
    <m/>
    <m/>
    <x v="0"/>
    <x v="0"/>
    <m/>
  </r>
  <r>
    <s v=""/>
    <s v=" E08_48240"/>
    <s v="Shipping Support Preliminary Design  (394 MHz Crab Production)"/>
    <s v="6.08.04.05.03.01"/>
    <x v="0"/>
    <d v="2025-04-28T00:00:00"/>
    <d v="2025-06-23T00:00:00"/>
    <s v="pkessler"/>
    <s v="Matalevich"/>
    <n v="9549.33"/>
    <m/>
    <s v="C"/>
    <s v="Labor"/>
    <s v="TEC"/>
    <m/>
    <s v="JLAB"/>
    <s v="PED"/>
    <s v="RF"/>
    <x v="11"/>
    <m/>
    <m/>
    <m/>
    <m/>
    <m/>
    <m/>
    <m/>
    <m/>
    <m/>
    <n v="9549.33"/>
    <m/>
    <m/>
    <m/>
    <m/>
    <m/>
    <m/>
    <m/>
    <m/>
    <m/>
    <x v="0"/>
    <x v="0"/>
    <m/>
  </r>
  <r>
    <s v=""/>
    <s v=" E08_48250"/>
    <s v="Misc. Assembly/Test/Shipping Tooling Preliminary Design   (394 MHz Crab Production)"/>
    <s v="6.08.04.05.03.01"/>
    <x v="0"/>
    <d v="2025-06-24T00:00:00"/>
    <d v="2025-07-10T00:00:00"/>
    <s v="pkessler"/>
    <s v="Matalevich"/>
    <n v="9549.33"/>
    <m/>
    <s v="C"/>
    <s v="Labor"/>
    <s v="TEC"/>
    <m/>
    <s v="JLAB"/>
    <s v="PED"/>
    <s v="RF"/>
    <x v="11"/>
    <m/>
    <m/>
    <m/>
    <m/>
    <m/>
    <m/>
    <m/>
    <m/>
    <m/>
    <n v="9549.33"/>
    <m/>
    <m/>
    <m/>
    <m/>
    <m/>
    <m/>
    <m/>
    <m/>
    <m/>
    <x v="0"/>
    <x v="0"/>
    <m/>
  </r>
  <r>
    <s v=""/>
    <s v=" E08_48260"/>
    <s v="Test Cave U-Tubes Final Design (394 MHz Crab Production)"/>
    <s v="6.08.04.05.03.01"/>
    <x v="0"/>
    <d v="2025-08-25T00:00:00"/>
    <d v="2025-08-29T00:00:00"/>
    <s v="pkessler"/>
    <s v="Matalevich"/>
    <n v="4774.66"/>
    <m/>
    <s v="C"/>
    <s v="Labor"/>
    <s v="TEC"/>
    <m/>
    <s v="JLAB"/>
    <s v="PED"/>
    <s v="RF"/>
    <x v="6"/>
    <m/>
    <m/>
    <m/>
    <m/>
    <m/>
    <m/>
    <m/>
    <m/>
    <m/>
    <n v="4774.66"/>
    <m/>
    <m/>
    <m/>
    <m/>
    <m/>
    <m/>
    <m/>
    <m/>
    <m/>
    <x v="0"/>
    <x v="0"/>
    <m/>
  </r>
  <r>
    <s v=""/>
    <s v=" E08_48290"/>
    <s v="Prepare for and hold Manufacturing Readiness Review (394 MHz Crab Production)"/>
    <s v="6.08.04.05.03.01"/>
    <x v="0"/>
    <d v="2026-11-09T00:00:00"/>
    <d v="2026-11-23T00:00:00"/>
    <s v="pkessler"/>
    <s v="Matalevich"/>
    <n v="3896.49"/>
    <m/>
    <s v="C"/>
    <s v="Labor"/>
    <s v="TEC"/>
    <m/>
    <s v="JLAB"/>
    <s v="PED"/>
    <s v="RF"/>
    <x v="6"/>
    <m/>
    <m/>
    <m/>
    <m/>
    <m/>
    <m/>
    <m/>
    <m/>
    <m/>
    <m/>
    <m/>
    <n v="3896.49"/>
    <m/>
    <m/>
    <m/>
    <m/>
    <m/>
    <m/>
    <m/>
    <x v="0"/>
    <x v="0"/>
    <m/>
  </r>
  <r>
    <s v=""/>
    <s v=" E08_48330"/>
    <s v="TR Effort Test Cave U-Tubes  (394 MHz Crab Production)"/>
    <s v="6.08.04.05.03.02"/>
    <x v="0"/>
    <d v="2025-10-09T00:00:00"/>
    <d v="2026-04-08T00:00:00"/>
    <s v="pkessler"/>
    <s v="Matalevich"/>
    <n v="756.6"/>
    <m/>
    <s v="C"/>
    <s v="Labor"/>
    <s v="TEC"/>
    <m/>
    <s v="JLAB"/>
    <s v="Const"/>
    <s v="RF"/>
    <x v="9"/>
    <s v="B"/>
    <m/>
    <m/>
    <m/>
    <m/>
    <m/>
    <m/>
    <m/>
    <m/>
    <m/>
    <n v="756.6"/>
    <m/>
    <m/>
    <m/>
    <m/>
    <m/>
    <m/>
    <m/>
    <m/>
    <x v="0"/>
    <x v="0"/>
    <m/>
  </r>
  <r>
    <s v=""/>
    <s v=" E08_48390"/>
    <s v="TR Effort Shipping Support (394 MHz Crab Production)"/>
    <s v="6.08.04.05.03.02"/>
    <x v="0"/>
    <d v="2025-11-07T00:00:00"/>
    <d v="2026-05-06T00:00:00"/>
    <s v="pkessler"/>
    <s v="Matalevich"/>
    <n v="15794.03"/>
    <m/>
    <s v="C"/>
    <s v="Labor"/>
    <s v="TEC"/>
    <m/>
    <s v="JLAB"/>
    <s v="Const"/>
    <s v="RF"/>
    <x v="9"/>
    <s v="B"/>
    <m/>
    <m/>
    <m/>
    <m/>
    <m/>
    <m/>
    <m/>
    <m/>
    <m/>
    <n v="15794.03"/>
    <m/>
    <m/>
    <m/>
    <m/>
    <m/>
    <m/>
    <m/>
    <m/>
    <x v="0"/>
    <x v="0"/>
    <m/>
  </r>
  <r>
    <s v=""/>
    <s v=" E08_48450"/>
    <s v="TR Effort Misc. Assembly/Test/Shipping Tooling (394 MHz Crab Production)"/>
    <s v="6.08.04.05.03.02"/>
    <x v="0"/>
    <d v="2025-11-20T00:00:00"/>
    <d v="2026-05-18T00:00:00"/>
    <s v="pkessler"/>
    <s v="Matalevich"/>
    <n v="756.6"/>
    <m/>
    <s v="C"/>
    <s v="Labor"/>
    <s v="TEC"/>
    <m/>
    <s v="JLAB"/>
    <s v="Const"/>
    <s v="RF"/>
    <x v="9"/>
    <s v="B"/>
    <m/>
    <m/>
    <m/>
    <m/>
    <m/>
    <m/>
    <m/>
    <m/>
    <m/>
    <n v="756.6"/>
    <m/>
    <m/>
    <m/>
    <m/>
    <m/>
    <m/>
    <m/>
    <m/>
    <x v="0"/>
    <x v="0"/>
    <m/>
  </r>
  <r>
    <s v=""/>
    <s v=" E08_48550"/>
    <s v="Perform Cavity String Assembly CM-01 (394 MHz Crab Production)"/>
    <s v="6.08.04.05.03.04"/>
    <x v="0"/>
    <d v="2028-06-09T00:00:00"/>
    <d v="2028-07-07T00:00:00"/>
    <s v="pkessler"/>
    <s v="Matalevich"/>
    <n v="802.68"/>
    <m/>
    <s v="C"/>
    <s v="Labor"/>
    <s v="TEC"/>
    <m/>
    <s v="JLAB"/>
    <s v="Const"/>
    <s v="RF"/>
    <x v="7"/>
    <m/>
    <m/>
    <m/>
    <m/>
    <m/>
    <m/>
    <m/>
    <m/>
    <m/>
    <m/>
    <m/>
    <m/>
    <n v="802.68"/>
    <m/>
    <m/>
    <m/>
    <m/>
    <m/>
    <m/>
    <x v="0"/>
    <x v="0"/>
    <m/>
  </r>
  <r>
    <s v=""/>
    <s v=" E08_48690"/>
    <s v="Perform Cavity String Assembly CM-02 (394 MHz Crab Production)"/>
    <s v="6.08.04.05.03.04"/>
    <x v="0"/>
    <d v="2028-07-17T00:00:00"/>
    <d v="2028-08-11T00:00:00"/>
    <s v="pkessler"/>
    <s v="Matalevich"/>
    <n v="802.68"/>
    <m/>
    <s v="C"/>
    <s v="Labor"/>
    <s v="TEC"/>
    <m/>
    <s v="JLAB"/>
    <s v="Const"/>
    <s v="RF"/>
    <x v="7"/>
    <m/>
    <m/>
    <m/>
    <m/>
    <m/>
    <m/>
    <m/>
    <m/>
    <m/>
    <m/>
    <m/>
    <m/>
    <n v="802.68"/>
    <m/>
    <m/>
    <m/>
    <m/>
    <m/>
    <m/>
    <x v="0"/>
    <x v="0"/>
    <m/>
  </r>
  <r>
    <s v=""/>
    <s v=" E08_48830"/>
    <s v="Perform Cavity String Assembly CM-03 (394 MHz Crab Production)"/>
    <s v="6.08.04.05.03.04"/>
    <x v="0"/>
    <d v="2028-08-21T00:00:00"/>
    <d v="2028-09-18T00:00:00"/>
    <s v="pkessler"/>
    <s v="Matalevich"/>
    <n v="802.68"/>
    <m/>
    <s v="C"/>
    <s v="Labor"/>
    <s v="TEC"/>
    <m/>
    <s v="JLAB"/>
    <s v="Const"/>
    <s v="RF"/>
    <x v="7"/>
    <m/>
    <m/>
    <m/>
    <m/>
    <m/>
    <m/>
    <m/>
    <m/>
    <m/>
    <m/>
    <m/>
    <m/>
    <n v="802.68"/>
    <m/>
    <m/>
    <m/>
    <m/>
    <m/>
    <m/>
    <x v="0"/>
    <x v="0"/>
    <m/>
  </r>
  <r>
    <s v=""/>
    <s v=" E08_48970"/>
    <s v="Perform Cavity String Assembly CM-04 (394 MHz Crab Production)"/>
    <s v="6.08.04.05.03.04"/>
    <x v="0"/>
    <d v="2028-09-26T00:00:00"/>
    <d v="2028-10-24T00:00:00"/>
    <s v="pkessler"/>
    <s v="Matalevich"/>
    <n v="821.94"/>
    <m/>
    <s v="C"/>
    <s v="Labor"/>
    <s v="TEC"/>
    <m/>
    <s v="JLAB"/>
    <s v="Const"/>
    <s v="RF"/>
    <x v="7"/>
    <m/>
    <m/>
    <m/>
    <m/>
    <m/>
    <m/>
    <m/>
    <m/>
    <m/>
    <m/>
    <m/>
    <m/>
    <n v="164.39"/>
    <n v="657.55"/>
    <m/>
    <m/>
    <m/>
    <m/>
    <m/>
    <x v="0"/>
    <x v="0"/>
    <m/>
  </r>
  <r>
    <s v=""/>
    <s v=" E08_49110"/>
    <s v="Perform Cavity String Assembly CM-05 (394 MHz Crab Production)"/>
    <s v="6.08.04.05.03.04"/>
    <x v="0"/>
    <d v="2028-11-01T00:00:00"/>
    <d v="2028-12-01T00:00:00"/>
    <s v="pkessler"/>
    <s v="Matalevich"/>
    <n v="826.76"/>
    <m/>
    <s v="C"/>
    <s v="Labor"/>
    <s v="TEC"/>
    <m/>
    <s v="JLAB"/>
    <s v="Const"/>
    <s v="RF"/>
    <x v="7"/>
    <m/>
    <m/>
    <m/>
    <m/>
    <m/>
    <m/>
    <m/>
    <m/>
    <m/>
    <m/>
    <m/>
    <m/>
    <m/>
    <n v="826.76"/>
    <m/>
    <m/>
    <m/>
    <m/>
    <m/>
    <x v="0"/>
    <x v="0"/>
    <m/>
  </r>
  <r>
    <s v=""/>
    <s v=" E08_49250"/>
    <s v="Perform Cavity String Assembly CM-06 (394 MHz Crab Production)"/>
    <s v="6.08.04.05.03.04"/>
    <x v="0"/>
    <d v="2028-12-11T00:00:00"/>
    <d v="2029-01-09T00:00:00"/>
    <s v="pkessler"/>
    <s v="Matalevich"/>
    <n v="826.76"/>
    <m/>
    <s v="C"/>
    <s v="Labor"/>
    <s v="TEC"/>
    <m/>
    <s v="JLAB"/>
    <s v="Const"/>
    <s v="RF"/>
    <x v="7"/>
    <m/>
    <m/>
    <m/>
    <m/>
    <m/>
    <m/>
    <m/>
    <m/>
    <m/>
    <m/>
    <m/>
    <m/>
    <m/>
    <n v="826.76"/>
    <m/>
    <m/>
    <m/>
    <m/>
    <m/>
    <x v="0"/>
    <x v="0"/>
    <m/>
  </r>
  <r>
    <s v=""/>
    <s v=" E08_48510"/>
    <s v="Prepare for and hold Production Readiness Review (1773 5-Cell)"/>
    <s v="6.08.04.05.03.04"/>
    <x v="0"/>
    <d v="2028-05-18T00:00:00"/>
    <d v="2028-06-01T00:00:00"/>
    <s v="pkessler"/>
    <s v="Matalevich"/>
    <n v="8026.77"/>
    <m/>
    <s v="C"/>
    <s v="Labor"/>
    <s v="TEC"/>
    <m/>
    <s v="JLAB"/>
    <s v="Const"/>
    <s v="RF"/>
    <x v="7"/>
    <m/>
    <m/>
    <m/>
    <m/>
    <m/>
    <m/>
    <m/>
    <m/>
    <m/>
    <m/>
    <m/>
    <m/>
    <n v="8026.77"/>
    <m/>
    <m/>
    <m/>
    <m/>
    <m/>
    <m/>
    <x v="0"/>
    <x v="0"/>
    <m/>
  </r>
  <r>
    <s v=""/>
    <s v=" E08_24910"/>
    <s v="Perform Dressed Cavity Qualification of CM-01 cavity (591 1-Cell Production)"/>
    <s v="6.08.04.01.01.03"/>
    <x v="0"/>
    <d v="2026-09-11T00:00:00"/>
    <d v="2026-10-16T00:00:00"/>
    <s v="pkessler"/>
    <s v="Matalevich"/>
    <n v="766.59"/>
    <m/>
    <s v="C"/>
    <s v="Labor"/>
    <s v="TEC"/>
    <m/>
    <s v="JLAB"/>
    <s v="Const"/>
    <s v="RF"/>
    <x v="8"/>
    <m/>
    <m/>
    <m/>
    <m/>
    <m/>
    <m/>
    <m/>
    <m/>
    <m/>
    <m/>
    <n v="429.29"/>
    <n v="337.3"/>
    <m/>
    <m/>
    <m/>
    <m/>
    <m/>
    <m/>
    <m/>
    <x v="0"/>
    <x v="0"/>
    <m/>
  </r>
  <r>
    <s v=""/>
    <s v=" E08_24990"/>
    <s v="Perform Dressed Cavity Qualification of CM-02 cavity (591 1-Cell Production)"/>
    <s v="6.08.04.01.01.03"/>
    <x v="0"/>
    <d v="2026-10-19T00:00:00"/>
    <d v="2026-11-23T00:00:00"/>
    <s v="pkessler"/>
    <s v="Matalevich"/>
    <n v="779.3"/>
    <m/>
    <s v="C"/>
    <s v="Labor"/>
    <s v="TEC"/>
    <m/>
    <s v="JLAB"/>
    <s v="Const"/>
    <s v="RF"/>
    <x v="8"/>
    <m/>
    <m/>
    <m/>
    <m/>
    <m/>
    <m/>
    <m/>
    <m/>
    <m/>
    <m/>
    <m/>
    <n v="779.3"/>
    <m/>
    <m/>
    <m/>
    <m/>
    <m/>
    <m/>
    <m/>
    <x v="0"/>
    <x v="0"/>
    <m/>
  </r>
  <r>
    <s v=""/>
    <s v=" E08_25070"/>
    <s v="Perform Dressed Cavity Qualification of CM-03 cavity (591 1-Cell Production)"/>
    <s v="6.08.04.01.01.03"/>
    <x v="0"/>
    <d v="2026-11-24T00:00:00"/>
    <d v="2026-12-31T00:00:00"/>
    <s v="pkessler"/>
    <s v="Matalevich"/>
    <n v="779.3"/>
    <m/>
    <s v="C"/>
    <s v="Labor"/>
    <s v="TEC"/>
    <m/>
    <s v="JLAB"/>
    <s v="Const"/>
    <s v="RF"/>
    <x v="8"/>
    <m/>
    <m/>
    <m/>
    <m/>
    <m/>
    <m/>
    <m/>
    <m/>
    <m/>
    <m/>
    <m/>
    <n v="779.3"/>
    <m/>
    <m/>
    <m/>
    <m/>
    <m/>
    <m/>
    <m/>
    <x v="0"/>
    <x v="0"/>
    <m/>
  </r>
  <r>
    <s v=""/>
    <s v=" E08_25150"/>
    <s v="Perform Dressed Cavity Qualification of CM-04 cavity (591 1-Cell Production)"/>
    <s v="6.08.04.01.01.03"/>
    <x v="0"/>
    <d v="2027-01-04T00:00:00"/>
    <d v="2027-02-08T00:00:00"/>
    <s v="pkessler"/>
    <s v="Matalevich"/>
    <n v="779.3"/>
    <m/>
    <s v="C"/>
    <s v="Labor"/>
    <s v="TEC"/>
    <m/>
    <s v="JLAB"/>
    <s v="Const"/>
    <s v="RF"/>
    <x v="8"/>
    <m/>
    <m/>
    <m/>
    <m/>
    <m/>
    <m/>
    <m/>
    <m/>
    <m/>
    <m/>
    <m/>
    <n v="779.3"/>
    <m/>
    <m/>
    <m/>
    <m/>
    <m/>
    <m/>
    <m/>
    <x v="0"/>
    <x v="0"/>
    <m/>
  </r>
  <r>
    <s v=""/>
    <s v=" E08_25230"/>
    <s v="Perform Dressed Cavity Qualification of CM-05 cavity (591 1-Cell Production)"/>
    <s v="6.08.04.01.01.03"/>
    <x v="0"/>
    <d v="2027-02-09T00:00:00"/>
    <d v="2027-03-16T00:00:00"/>
    <s v="pkessler"/>
    <s v="Matalevich"/>
    <n v="779.3"/>
    <m/>
    <s v="C"/>
    <s v="Labor"/>
    <s v="TEC"/>
    <m/>
    <s v="JLAB"/>
    <s v="Const"/>
    <s v="RF"/>
    <x v="8"/>
    <m/>
    <m/>
    <m/>
    <m/>
    <m/>
    <m/>
    <m/>
    <m/>
    <m/>
    <m/>
    <m/>
    <n v="779.3"/>
    <m/>
    <m/>
    <m/>
    <m/>
    <m/>
    <m/>
    <m/>
    <x v="0"/>
    <x v="0"/>
    <m/>
  </r>
  <r>
    <s v=""/>
    <s v=" E08_25310"/>
    <s v="Perform Dressed Cavity Qualification of CM-06 cavity (591 1-Cell Production)"/>
    <s v="6.08.04.01.01.03"/>
    <x v="0"/>
    <d v="2027-03-17T00:00:00"/>
    <d v="2027-04-20T00:00:00"/>
    <s v="pkessler"/>
    <s v="Matalevich"/>
    <n v="779.3"/>
    <m/>
    <s v="C"/>
    <s v="Labor"/>
    <s v="TEC"/>
    <m/>
    <s v="JLAB"/>
    <s v="Const"/>
    <s v="RF"/>
    <x v="8"/>
    <m/>
    <m/>
    <m/>
    <m/>
    <m/>
    <m/>
    <m/>
    <m/>
    <m/>
    <m/>
    <m/>
    <n v="779.3"/>
    <m/>
    <m/>
    <m/>
    <m/>
    <m/>
    <m/>
    <m/>
    <x v="0"/>
    <x v="0"/>
    <m/>
  </r>
  <r>
    <s v=""/>
    <s v=" E08_25390"/>
    <s v="Perform Dressed Cavity Qualification of CM-07 cavity (591 1-Cell Production)"/>
    <s v="6.08.04.01.01.03"/>
    <x v="0"/>
    <d v="2027-04-21T00:00:00"/>
    <d v="2027-05-25T00:00:00"/>
    <s v="pkessler"/>
    <s v="Matalevich"/>
    <n v="779.3"/>
    <m/>
    <s v="C"/>
    <s v="Labor"/>
    <s v="TEC"/>
    <m/>
    <s v="JLAB"/>
    <s v="Const"/>
    <s v="RF"/>
    <x v="8"/>
    <m/>
    <m/>
    <m/>
    <m/>
    <m/>
    <m/>
    <m/>
    <m/>
    <m/>
    <m/>
    <m/>
    <n v="779.3"/>
    <m/>
    <m/>
    <m/>
    <m/>
    <m/>
    <m/>
    <m/>
    <x v="0"/>
    <x v="0"/>
    <m/>
  </r>
  <r>
    <s v=""/>
    <s v=" E08_25470"/>
    <s v="Perform Dressed Cavity Qualification of CM-08 cavity (591 1-Cell Production)"/>
    <s v="6.08.04.01.01.03"/>
    <x v="0"/>
    <d v="2027-05-26T00:00:00"/>
    <d v="2027-06-30T00:00:00"/>
    <s v="pkessler"/>
    <s v="Matalevich"/>
    <n v="779.3"/>
    <m/>
    <s v="C"/>
    <s v="Labor"/>
    <s v="TEC"/>
    <m/>
    <s v="JLAB"/>
    <s v="Const"/>
    <s v="RF"/>
    <x v="8"/>
    <m/>
    <m/>
    <m/>
    <m/>
    <m/>
    <m/>
    <m/>
    <m/>
    <m/>
    <m/>
    <m/>
    <n v="779.3"/>
    <m/>
    <m/>
    <m/>
    <m/>
    <m/>
    <m/>
    <m/>
    <x v="0"/>
    <x v="0"/>
    <m/>
  </r>
  <r>
    <s v=""/>
    <s v=" E08_25550"/>
    <s v="Perform Dressed Cavity Qualification of CM-09 cavity (591 1-Cell Production)"/>
    <s v="6.08.04.01.01.03"/>
    <x v="0"/>
    <d v="2027-07-01T00:00:00"/>
    <d v="2027-08-05T00:00:00"/>
    <s v="pkessler"/>
    <s v="Matalevich"/>
    <n v="779.3"/>
    <m/>
    <s v="C"/>
    <s v="Labor"/>
    <s v="TEC"/>
    <m/>
    <s v="JLAB"/>
    <s v="Const"/>
    <s v="RF"/>
    <x v="8"/>
    <m/>
    <m/>
    <m/>
    <m/>
    <m/>
    <m/>
    <m/>
    <m/>
    <m/>
    <m/>
    <m/>
    <n v="779.3"/>
    <m/>
    <m/>
    <m/>
    <m/>
    <m/>
    <m/>
    <m/>
    <x v="0"/>
    <x v="0"/>
    <m/>
  </r>
  <r>
    <s v=""/>
    <s v=" E08_25630"/>
    <s v="Perform Dressed Cavity Qualification of CM-10 cavity (591 1-Cell Production)"/>
    <s v="6.08.04.01.01.03"/>
    <x v="0"/>
    <d v="2027-08-06T00:00:00"/>
    <d v="2027-09-10T00:00:00"/>
    <s v="pkessler"/>
    <s v="Matalevich"/>
    <n v="779.3"/>
    <m/>
    <s v="C"/>
    <s v="Labor"/>
    <s v="TEC"/>
    <m/>
    <s v="JLAB"/>
    <s v="Const"/>
    <s v="RF"/>
    <x v="8"/>
    <m/>
    <m/>
    <m/>
    <m/>
    <m/>
    <m/>
    <m/>
    <m/>
    <m/>
    <m/>
    <m/>
    <n v="779.3"/>
    <m/>
    <m/>
    <m/>
    <m/>
    <m/>
    <m/>
    <m/>
    <x v="0"/>
    <x v="0"/>
    <m/>
  </r>
  <r>
    <s v=""/>
    <s v=" E08_25710"/>
    <s v="Perform Dressed Cavity Qualification of CM-11 cavity (591 1-Cell Production)"/>
    <s v="6.08.04.01.01.03"/>
    <x v="0"/>
    <d v="2027-09-13T00:00:00"/>
    <d v="2027-10-18T00:00:00"/>
    <s v="pkessler"/>
    <s v="Matalevich"/>
    <n v="789.59"/>
    <m/>
    <s v="C"/>
    <s v="Labor"/>
    <s v="TEC"/>
    <m/>
    <s v="JLAB"/>
    <s v="Const"/>
    <s v="RF"/>
    <x v="8"/>
    <m/>
    <m/>
    <m/>
    <m/>
    <m/>
    <m/>
    <m/>
    <m/>
    <m/>
    <m/>
    <m/>
    <n v="442.17"/>
    <n v="347.42"/>
    <m/>
    <m/>
    <m/>
    <m/>
    <m/>
    <m/>
    <x v="0"/>
    <x v="0"/>
    <m/>
  </r>
  <r>
    <s v=""/>
    <s v=" E08_25790"/>
    <s v="Perform Dressed Cavity Qualification of CM-12 cavity (591 1-Cell Production)"/>
    <s v="6.08.04.01.01.03"/>
    <x v="0"/>
    <d v="2027-10-19T00:00:00"/>
    <d v="2027-11-23T00:00:00"/>
    <s v="pkessler"/>
    <s v="Matalevich"/>
    <n v="802.68"/>
    <m/>
    <s v="C"/>
    <s v="Labor"/>
    <s v="TEC"/>
    <m/>
    <s v="JLAB"/>
    <s v="Const"/>
    <s v="RF"/>
    <x v="8"/>
    <m/>
    <m/>
    <m/>
    <m/>
    <m/>
    <m/>
    <m/>
    <m/>
    <m/>
    <m/>
    <m/>
    <m/>
    <n v="802.68"/>
    <m/>
    <m/>
    <m/>
    <m/>
    <m/>
    <m/>
    <x v="0"/>
    <x v="0"/>
    <m/>
  </r>
  <r>
    <s v=""/>
    <s v=" E08_25870"/>
    <s v="Perform Dressed Cavity Qualification of CM-13 cavity (591 1-Cell Production)"/>
    <s v="6.08.04.01.01.03"/>
    <x v="0"/>
    <d v="2027-11-24T00:00:00"/>
    <d v="2028-01-03T00:00:00"/>
    <s v="pkessler"/>
    <s v="Matalevich"/>
    <n v="802.68"/>
    <m/>
    <s v="C"/>
    <s v="Labor"/>
    <s v="TEC"/>
    <m/>
    <s v="JLAB"/>
    <s v="Const"/>
    <s v="RF"/>
    <x v="8"/>
    <m/>
    <m/>
    <m/>
    <m/>
    <m/>
    <m/>
    <m/>
    <m/>
    <m/>
    <m/>
    <m/>
    <m/>
    <n v="802.68"/>
    <m/>
    <m/>
    <m/>
    <m/>
    <m/>
    <m/>
    <x v="0"/>
    <x v="0"/>
    <m/>
  </r>
  <r>
    <s v=""/>
    <s v=" E08_25950"/>
    <s v="Perform Dressed Cavity Qualification of CM-14 cavity (591 1-Cell Production)"/>
    <s v="6.08.04.01.01.03"/>
    <x v="0"/>
    <d v="2028-01-04T00:00:00"/>
    <d v="2028-02-08T00:00:00"/>
    <s v="pkessler"/>
    <s v="Matalevich"/>
    <n v="802.68"/>
    <m/>
    <s v="C"/>
    <s v="Labor"/>
    <s v="TEC"/>
    <m/>
    <s v="JLAB"/>
    <s v="Const"/>
    <s v="RF"/>
    <x v="8"/>
    <m/>
    <m/>
    <m/>
    <m/>
    <m/>
    <m/>
    <m/>
    <m/>
    <m/>
    <m/>
    <m/>
    <m/>
    <n v="802.68"/>
    <m/>
    <m/>
    <m/>
    <m/>
    <m/>
    <m/>
    <x v="0"/>
    <x v="0"/>
    <m/>
  </r>
  <r>
    <s v=""/>
    <s v=" E08_26030"/>
    <s v="Perform Dressed Cavity Qualification of CM-15 cavity (591 1-Cell Production)"/>
    <s v="6.08.04.01.01.03"/>
    <x v="0"/>
    <d v="2028-02-09T00:00:00"/>
    <d v="2028-03-15T00:00:00"/>
    <s v="pkessler"/>
    <s v="Matalevich"/>
    <n v="802.68"/>
    <m/>
    <s v="C"/>
    <s v="Labor"/>
    <s v="TEC"/>
    <m/>
    <s v="JLAB"/>
    <s v="Const"/>
    <s v="RF"/>
    <x v="8"/>
    <m/>
    <m/>
    <m/>
    <m/>
    <m/>
    <m/>
    <m/>
    <m/>
    <m/>
    <m/>
    <m/>
    <m/>
    <n v="802.68"/>
    <m/>
    <m/>
    <m/>
    <m/>
    <m/>
    <m/>
    <x v="0"/>
    <x v="0"/>
    <m/>
  </r>
  <r>
    <s v=""/>
    <s v=" E08_26110"/>
    <s v="Perform Dressed Cavity Qualification of CM-16 cavity (591 1-Cell Production)"/>
    <s v="6.08.04.01.01.03"/>
    <x v="0"/>
    <d v="2028-03-16T00:00:00"/>
    <d v="2028-04-19T00:00:00"/>
    <s v="pkessler"/>
    <s v="Matalevich"/>
    <n v="802.68"/>
    <m/>
    <s v="C"/>
    <s v="Labor"/>
    <s v="TEC"/>
    <m/>
    <s v="JLAB"/>
    <s v="Const"/>
    <s v="RF"/>
    <x v="8"/>
    <m/>
    <m/>
    <m/>
    <m/>
    <m/>
    <m/>
    <m/>
    <m/>
    <m/>
    <m/>
    <m/>
    <m/>
    <n v="802.68"/>
    <m/>
    <m/>
    <m/>
    <m/>
    <m/>
    <m/>
    <x v="0"/>
    <x v="0"/>
    <m/>
  </r>
  <r>
    <s v=""/>
    <s v=" E08_25350"/>
    <s v="Perform Bare Cavity Qualification of CM-07 cavity (591 1-Cell Production)"/>
    <s v="6.08.04.01.01.03"/>
    <x v="0"/>
    <d v="2027-02-24T00:00:00"/>
    <d v="2027-03-30T00:00:00"/>
    <s v="pkessler"/>
    <s v="Matalevich"/>
    <n v="389.65"/>
    <m/>
    <s v="C"/>
    <s v="Labor"/>
    <s v="TEC"/>
    <m/>
    <s v="JLAB"/>
    <s v="Const"/>
    <s v="RF"/>
    <x v="8"/>
    <m/>
    <m/>
    <m/>
    <m/>
    <m/>
    <m/>
    <m/>
    <m/>
    <m/>
    <m/>
    <m/>
    <n v="389.65"/>
    <m/>
    <m/>
    <m/>
    <m/>
    <m/>
    <m/>
    <m/>
    <x v="0"/>
    <x v="0"/>
    <m/>
  </r>
  <r>
    <s v=""/>
    <s v=" E08_25430"/>
    <s v="Perform Bare Cavity Qualification of CM-08 cavity (591 1-Cell Production)"/>
    <s v="6.08.04.01.01.03"/>
    <x v="0"/>
    <d v="2027-03-31T00:00:00"/>
    <d v="2027-05-04T00:00:00"/>
    <s v="pkessler"/>
    <s v="Matalevich"/>
    <n v="389.65"/>
    <m/>
    <s v="C"/>
    <s v="Labor"/>
    <s v="TEC"/>
    <m/>
    <s v="JLAB"/>
    <s v="Const"/>
    <s v="RF"/>
    <x v="8"/>
    <m/>
    <m/>
    <m/>
    <m/>
    <m/>
    <m/>
    <m/>
    <m/>
    <m/>
    <m/>
    <m/>
    <n v="389.65"/>
    <m/>
    <m/>
    <m/>
    <m/>
    <m/>
    <m/>
    <m/>
    <x v="0"/>
    <x v="0"/>
    <m/>
  </r>
  <r>
    <s v=""/>
    <s v=" E08_25510"/>
    <s v="Perform Bare Cavity Qualification of CM-09 cavity (591 1-Cell Production)"/>
    <s v="6.08.04.01.01.03"/>
    <x v="0"/>
    <d v="2027-05-05T00:00:00"/>
    <d v="2027-06-09T00:00:00"/>
    <s v="pkessler"/>
    <s v="Matalevich"/>
    <n v="389.65"/>
    <m/>
    <s v="C"/>
    <s v="Labor"/>
    <s v="TEC"/>
    <m/>
    <s v="JLAB"/>
    <s v="Const"/>
    <s v="RF"/>
    <x v="8"/>
    <m/>
    <m/>
    <m/>
    <m/>
    <m/>
    <m/>
    <m/>
    <m/>
    <m/>
    <m/>
    <m/>
    <n v="389.65"/>
    <m/>
    <m/>
    <m/>
    <m/>
    <m/>
    <m/>
    <m/>
    <x v="0"/>
    <x v="0"/>
    <m/>
  </r>
  <r>
    <s v=""/>
    <s v=" E08_25590"/>
    <s v="Perform Bare Cavity Qualification of CM-10 cavity (591 1-Cell Production)"/>
    <s v="6.08.04.01.01.03"/>
    <x v="0"/>
    <d v="2027-06-10T00:00:00"/>
    <d v="2027-07-15T00:00:00"/>
    <s v="pkessler"/>
    <s v="Matalevich"/>
    <n v="389.65"/>
    <m/>
    <s v="C"/>
    <s v="Labor"/>
    <s v="TEC"/>
    <m/>
    <s v="JLAB"/>
    <s v="Const"/>
    <s v="RF"/>
    <x v="8"/>
    <m/>
    <m/>
    <m/>
    <m/>
    <m/>
    <m/>
    <m/>
    <m/>
    <m/>
    <m/>
    <m/>
    <n v="389.65"/>
    <m/>
    <m/>
    <m/>
    <m/>
    <m/>
    <m/>
    <m/>
    <x v="0"/>
    <x v="0"/>
    <m/>
  </r>
  <r>
    <s v=""/>
    <s v=" E08_25670"/>
    <s v="Perform Bare Cavity Qualification of CM-11 cavity (591 1-Cell Production)"/>
    <s v="6.08.04.01.01.03"/>
    <x v="0"/>
    <d v="2027-07-16T00:00:00"/>
    <d v="2027-08-19T00:00:00"/>
    <s v="pkessler"/>
    <s v="Matalevich"/>
    <n v="389.65"/>
    <m/>
    <s v="C"/>
    <s v="Labor"/>
    <s v="TEC"/>
    <m/>
    <s v="JLAB"/>
    <s v="Const"/>
    <s v="RF"/>
    <x v="8"/>
    <m/>
    <m/>
    <m/>
    <m/>
    <m/>
    <m/>
    <m/>
    <m/>
    <m/>
    <m/>
    <m/>
    <n v="389.65"/>
    <m/>
    <m/>
    <m/>
    <m/>
    <m/>
    <m/>
    <m/>
    <x v="0"/>
    <x v="0"/>
    <m/>
  </r>
  <r>
    <s v=""/>
    <s v=" E08_25750"/>
    <s v="Perform Bare Cavity Qualification of CM-12 cavity (591 1-Cell Production)"/>
    <s v="6.08.04.01.01.03"/>
    <x v="0"/>
    <d v="2027-08-20T00:00:00"/>
    <d v="2027-09-24T00:00:00"/>
    <s v="pkessler"/>
    <s v="Matalevich"/>
    <n v="389.65"/>
    <m/>
    <s v="C"/>
    <s v="Labor"/>
    <s v="TEC"/>
    <m/>
    <s v="JLAB"/>
    <s v="Const"/>
    <s v="RF"/>
    <x v="8"/>
    <m/>
    <m/>
    <m/>
    <m/>
    <m/>
    <m/>
    <m/>
    <m/>
    <m/>
    <m/>
    <m/>
    <n v="389.65"/>
    <m/>
    <m/>
    <m/>
    <m/>
    <m/>
    <m/>
    <m/>
    <x v="0"/>
    <x v="0"/>
    <m/>
  </r>
  <r>
    <s v=""/>
    <s v=" E08_25830"/>
    <s v="Perform Bare Cavity Qualification of CM-13 cavity (591 1-Cell Production)"/>
    <s v="6.08.04.01.01.03"/>
    <x v="0"/>
    <d v="2027-09-27T00:00:00"/>
    <d v="2027-11-01T00:00:00"/>
    <s v="pkessler"/>
    <s v="Matalevich"/>
    <n v="399.47"/>
    <m/>
    <s v="C"/>
    <s v="Labor"/>
    <s v="TEC"/>
    <m/>
    <s v="JLAB"/>
    <s v="Const"/>
    <s v="RF"/>
    <x v="8"/>
    <m/>
    <m/>
    <m/>
    <m/>
    <m/>
    <m/>
    <m/>
    <m/>
    <m/>
    <m/>
    <m/>
    <n v="63.91"/>
    <n v="335.55"/>
    <m/>
    <m/>
    <m/>
    <m/>
    <m/>
    <m/>
    <x v="0"/>
    <x v="0"/>
    <m/>
  </r>
  <r>
    <s v=""/>
    <s v=" E08_25910"/>
    <s v="Perform Bare Cavity Qualification of CM-14 cavity (591 1-Cell Production)"/>
    <s v="6.08.04.01.01.03"/>
    <x v="0"/>
    <d v="2027-11-02T00:00:00"/>
    <d v="2027-12-09T00:00:00"/>
    <s v="pkessler"/>
    <s v="Matalevich"/>
    <n v="401.34"/>
    <m/>
    <s v="C"/>
    <s v="Labor"/>
    <s v="TEC"/>
    <m/>
    <s v="JLAB"/>
    <s v="Const"/>
    <s v="RF"/>
    <x v="8"/>
    <m/>
    <m/>
    <m/>
    <m/>
    <m/>
    <m/>
    <m/>
    <m/>
    <m/>
    <m/>
    <m/>
    <m/>
    <n v="401.34"/>
    <m/>
    <m/>
    <m/>
    <m/>
    <m/>
    <m/>
    <x v="0"/>
    <x v="0"/>
    <m/>
  </r>
  <r>
    <s v=""/>
    <s v=" E08_25990"/>
    <s v="Perform Bare Cavity Qualification of CM-15 cavity (591 1-Cell Production)"/>
    <s v="6.08.04.01.01.03"/>
    <x v="0"/>
    <d v="2027-12-10T00:00:00"/>
    <d v="2028-01-18T00:00:00"/>
    <s v="pkessler"/>
    <s v="Matalevich"/>
    <n v="401.34"/>
    <m/>
    <s v="C"/>
    <s v="Labor"/>
    <s v="TEC"/>
    <m/>
    <s v="JLAB"/>
    <s v="Const"/>
    <s v="RF"/>
    <x v="8"/>
    <m/>
    <m/>
    <m/>
    <m/>
    <m/>
    <m/>
    <m/>
    <m/>
    <m/>
    <m/>
    <m/>
    <m/>
    <n v="401.34"/>
    <m/>
    <m/>
    <m/>
    <m/>
    <m/>
    <m/>
    <x v="0"/>
    <x v="0"/>
    <m/>
  </r>
  <r>
    <s v=""/>
    <s v=" E08_26070"/>
    <s v="Perform Bare Cavity Qualification of CM-16 cavity (591 1-Cell Production)"/>
    <s v="6.08.04.01.01.03"/>
    <x v="0"/>
    <d v="2028-01-19T00:00:00"/>
    <d v="2028-02-23T00:00:00"/>
    <s v="pkessler"/>
    <s v="Matalevich"/>
    <n v="401.34"/>
    <m/>
    <s v="C"/>
    <s v="Labor"/>
    <s v="TEC"/>
    <m/>
    <s v="JLAB"/>
    <s v="Const"/>
    <s v="RF"/>
    <x v="8"/>
    <m/>
    <m/>
    <m/>
    <m/>
    <m/>
    <m/>
    <m/>
    <m/>
    <m/>
    <m/>
    <m/>
    <m/>
    <n v="401.34"/>
    <m/>
    <m/>
    <m/>
    <m/>
    <m/>
    <m/>
    <x v="0"/>
    <x v="0"/>
    <m/>
  </r>
  <r>
    <s v=""/>
    <s v=" E08_24870"/>
    <s v="Perform Bare Cavity Qualification of CM-01 cavity (591 1-Cell Production)"/>
    <s v="6.08.04.01.01.03"/>
    <x v="0"/>
    <d v="2026-07-16T00:00:00"/>
    <d v="2026-08-19T00:00:00"/>
    <s v="pkessler"/>
    <s v="Matalevich"/>
    <n v="378.3"/>
    <m/>
    <s v="C"/>
    <s v="Labor"/>
    <s v="TEC"/>
    <m/>
    <s v="JLAB"/>
    <s v="Const"/>
    <s v="RF"/>
    <x v="8"/>
    <m/>
    <m/>
    <m/>
    <m/>
    <m/>
    <m/>
    <m/>
    <m/>
    <m/>
    <m/>
    <n v="378.3"/>
    <m/>
    <m/>
    <m/>
    <m/>
    <m/>
    <m/>
    <m/>
    <m/>
    <x v="0"/>
    <x v="0"/>
    <m/>
  </r>
  <r>
    <s v=""/>
    <s v=" E08_24950"/>
    <s v="Perform Bare Cavity Qualification of CM-02 cavity (591 1-Cell Production)"/>
    <s v="6.08.04.01.01.03"/>
    <x v="0"/>
    <d v="2026-08-20T00:00:00"/>
    <d v="2026-09-24T00:00:00"/>
    <s v="pkessler"/>
    <s v="Matalevich"/>
    <n v="378.3"/>
    <m/>
    <s v="C"/>
    <s v="Labor"/>
    <s v="TEC"/>
    <m/>
    <s v="JLAB"/>
    <s v="Const"/>
    <s v="RF"/>
    <x v="8"/>
    <m/>
    <m/>
    <m/>
    <m/>
    <m/>
    <m/>
    <m/>
    <m/>
    <m/>
    <m/>
    <n v="378.3"/>
    <m/>
    <m/>
    <m/>
    <m/>
    <m/>
    <m/>
    <m/>
    <m/>
    <x v="0"/>
    <x v="0"/>
    <m/>
  </r>
  <r>
    <s v=""/>
    <s v=" E08_25030"/>
    <s v="Perform Bare Cavity Qualification of CM-03 cavity (591 1-Cell Production)"/>
    <s v="6.08.04.01.01.03"/>
    <x v="0"/>
    <d v="2026-09-25T00:00:00"/>
    <d v="2026-10-30T00:00:00"/>
    <s v="pkessler"/>
    <s v="Matalevich"/>
    <n v="387.83"/>
    <m/>
    <s v="C"/>
    <s v="Labor"/>
    <s v="TEC"/>
    <m/>
    <s v="JLAB"/>
    <s v="Const"/>
    <s v="RF"/>
    <x v="8"/>
    <m/>
    <m/>
    <m/>
    <m/>
    <m/>
    <m/>
    <m/>
    <m/>
    <m/>
    <m/>
    <n v="62.05"/>
    <n v="325.77999999999997"/>
    <m/>
    <m/>
    <m/>
    <m/>
    <m/>
    <m/>
    <m/>
    <x v="0"/>
    <x v="0"/>
    <m/>
  </r>
  <r>
    <s v=""/>
    <s v=" E08_25110"/>
    <s v="Perform Bare Cavity Qualification of CM-04 cavity (591 1-Cell Production)"/>
    <s v="6.08.04.01.01.03"/>
    <x v="0"/>
    <d v="2026-11-02T00:00:00"/>
    <d v="2026-12-09T00:00:00"/>
    <s v="pkessler"/>
    <s v="Matalevich"/>
    <n v="389.65"/>
    <m/>
    <s v="C"/>
    <s v="Labor"/>
    <s v="TEC"/>
    <m/>
    <s v="JLAB"/>
    <s v="Const"/>
    <s v="RF"/>
    <x v="8"/>
    <m/>
    <m/>
    <m/>
    <m/>
    <m/>
    <m/>
    <m/>
    <m/>
    <m/>
    <m/>
    <m/>
    <n v="389.65"/>
    <m/>
    <m/>
    <m/>
    <m/>
    <m/>
    <m/>
    <m/>
    <x v="0"/>
    <x v="0"/>
    <m/>
  </r>
  <r>
    <s v=""/>
    <s v=" E08_25190"/>
    <s v="Perform Bare Cavity Qualification of CM-05 cavity (591 1-Cell Production)"/>
    <s v="6.08.04.01.01.03"/>
    <x v="0"/>
    <d v="2026-12-10T00:00:00"/>
    <d v="2027-01-15T00:00:00"/>
    <s v="pkessler"/>
    <s v="Matalevich"/>
    <n v="389.65"/>
    <m/>
    <s v="C"/>
    <s v="Labor"/>
    <s v="TEC"/>
    <m/>
    <s v="JLAB"/>
    <s v="Const"/>
    <s v="RF"/>
    <x v="8"/>
    <m/>
    <m/>
    <m/>
    <m/>
    <m/>
    <m/>
    <m/>
    <m/>
    <m/>
    <m/>
    <m/>
    <n v="389.65"/>
    <m/>
    <m/>
    <m/>
    <m/>
    <m/>
    <m/>
    <m/>
    <x v="0"/>
    <x v="0"/>
    <m/>
  </r>
  <r>
    <s v=""/>
    <s v=" E08_25270"/>
    <s v="Perform Bare Cavity Qualification of CM-06 cavity (591 1-Cell Production)"/>
    <s v="6.08.04.01.01.03"/>
    <x v="0"/>
    <d v="2027-01-19T00:00:00"/>
    <d v="2027-02-23T00:00:00"/>
    <s v="pkessler"/>
    <s v="Matalevich"/>
    <n v="389.65"/>
    <m/>
    <s v="C"/>
    <s v="Labor"/>
    <s v="TEC"/>
    <m/>
    <s v="JLAB"/>
    <s v="Const"/>
    <s v="RF"/>
    <x v="8"/>
    <m/>
    <m/>
    <m/>
    <m/>
    <m/>
    <m/>
    <m/>
    <m/>
    <m/>
    <m/>
    <m/>
    <n v="389.65"/>
    <m/>
    <m/>
    <m/>
    <m/>
    <m/>
    <m/>
    <m/>
    <x v="0"/>
    <x v="0"/>
    <m/>
  </r>
  <r>
    <s v=""/>
    <s v=" E08_26330"/>
    <s v="TR Effort Tuner Stepper Motors (591 1-Cell Production CMs)"/>
    <s v="6.08.04.01.02.02"/>
    <x v="0"/>
    <d v="2025-12-10T00:00:00"/>
    <d v="2026-05-08T00:00:00"/>
    <s v="pkessler"/>
    <s v="Matalevich"/>
    <n v="756.6"/>
    <m/>
    <s v="C"/>
    <s v="Labor"/>
    <s v="TEC"/>
    <m/>
    <s v="JLAB"/>
    <s v="Const"/>
    <s v="RF"/>
    <x v="9"/>
    <s v="P.S436"/>
    <m/>
    <m/>
    <m/>
    <m/>
    <m/>
    <m/>
    <m/>
    <m/>
    <m/>
    <n v="756.6"/>
    <m/>
    <m/>
    <m/>
    <m/>
    <m/>
    <m/>
    <m/>
    <m/>
    <x v="0"/>
    <x v="0"/>
    <m/>
  </r>
  <r>
    <s v=""/>
    <s v=" E08_26390"/>
    <s v="TR Effort Tuner Harmonic Drives (591 1-Cell Production CMs)"/>
    <s v="6.08.04.01.02.02"/>
    <x v="0"/>
    <d v="2025-12-10T00:00:00"/>
    <d v="2026-06-05T00:00:00"/>
    <s v="pkessler"/>
    <s v="Matalevich"/>
    <n v="756.6"/>
    <m/>
    <s v="C"/>
    <s v="Labor"/>
    <s v="TEC"/>
    <m/>
    <s v="JLAB"/>
    <s v="Const"/>
    <s v="RF"/>
    <x v="9"/>
    <s v="P.S437"/>
    <m/>
    <m/>
    <m/>
    <m/>
    <m/>
    <m/>
    <m/>
    <m/>
    <m/>
    <n v="756.6"/>
    <m/>
    <m/>
    <m/>
    <m/>
    <m/>
    <m/>
    <m/>
    <m/>
    <x v="0"/>
    <x v="0"/>
    <m/>
  </r>
  <r>
    <s v=""/>
    <s v=" E08_26450"/>
    <s v="TR Effort Tuner Piezos (591 1-Cell Production CMs)"/>
    <s v="6.08.04.01.02.02"/>
    <x v="0"/>
    <d v="2025-12-10T00:00:00"/>
    <d v="2026-03-09T00:00:00"/>
    <s v="pkessler"/>
    <s v="Matalevich"/>
    <n v="756.6"/>
    <m/>
    <s v="C"/>
    <s v="Labor"/>
    <s v="TEC"/>
    <m/>
    <s v="JLAB"/>
    <s v="Const"/>
    <s v="RF"/>
    <x v="9"/>
    <s v="P.S438"/>
    <m/>
    <m/>
    <m/>
    <m/>
    <m/>
    <m/>
    <m/>
    <m/>
    <m/>
    <n v="756.6"/>
    <m/>
    <m/>
    <m/>
    <m/>
    <m/>
    <m/>
    <m/>
    <m/>
    <x v="0"/>
    <x v="0"/>
    <m/>
  </r>
  <r>
    <s v=""/>
    <s v=" E08_27000"/>
    <s v="TR Effort Instrumentation (591 1-Cell Production CMs)"/>
    <s v="6.08.04.01.02.02"/>
    <x v="0"/>
    <d v="2025-12-10T00:00:00"/>
    <d v="2026-03-09T00:00:00"/>
    <s v="pkessler"/>
    <s v="Matalevich"/>
    <n v="1418.63"/>
    <m/>
    <s v="C"/>
    <s v="Labor"/>
    <s v="TEC"/>
    <m/>
    <s v="JLAB"/>
    <s v="Const"/>
    <s v="RF"/>
    <x v="9"/>
    <s v="S.P221"/>
    <s v="APP00387"/>
    <m/>
    <m/>
    <m/>
    <m/>
    <m/>
    <m/>
    <m/>
    <m/>
    <n v="1418.63"/>
    <m/>
    <m/>
    <m/>
    <m/>
    <m/>
    <m/>
    <m/>
    <m/>
    <x v="0"/>
    <x v="0"/>
    <m/>
  </r>
  <r>
    <s v=""/>
    <s v=" E08_27060"/>
    <s v="TR Effort Misc. Parts (591 1-Cell Production CMs)"/>
    <s v="6.08.04.01.02.02"/>
    <x v="0"/>
    <d v="2025-12-10T00:00:00"/>
    <d v="2026-03-09T00:00:00"/>
    <s v="pkessler"/>
    <s v="Matalevich"/>
    <n v="15794.03"/>
    <m/>
    <s v="C"/>
    <s v="Labor"/>
    <s v="TEC"/>
    <m/>
    <s v="JLAB"/>
    <s v="Const"/>
    <s v="RF"/>
    <x v="9"/>
    <s v="S.P220"/>
    <s v="APP00388"/>
    <m/>
    <m/>
    <m/>
    <m/>
    <m/>
    <m/>
    <m/>
    <m/>
    <n v="15794.03"/>
    <m/>
    <m/>
    <m/>
    <m/>
    <m/>
    <m/>
    <m/>
    <m/>
    <x v="0"/>
    <x v="0"/>
    <m/>
  </r>
  <r>
    <s v=""/>
    <s v=" E08_29080"/>
    <s v="Perform  Cavity String Assembly (591 1-Cell CM-14)"/>
    <s v="6.08.04.01.03.04"/>
    <x v="0"/>
    <d v="2029-05-10T00:00:00"/>
    <d v="2029-06-07T00:00:00"/>
    <s v="pkessler"/>
    <s v="Matalevich"/>
    <n v="826.76"/>
    <m/>
    <s v="C"/>
    <s v="Labor"/>
    <s v="TEC"/>
    <m/>
    <s v="JLAB"/>
    <s v="Const"/>
    <s v="RF"/>
    <x v="7"/>
    <m/>
    <m/>
    <m/>
    <m/>
    <m/>
    <m/>
    <m/>
    <m/>
    <m/>
    <m/>
    <m/>
    <m/>
    <m/>
    <n v="826.76"/>
    <m/>
    <m/>
    <m/>
    <m/>
    <m/>
    <x v="0"/>
    <x v="0"/>
    <m/>
  </r>
  <r>
    <s v=""/>
    <s v=" E08_29220"/>
    <s v="Perform  Cavity String Assembly (591 1-Cell CM-15)"/>
    <s v="6.08.04.01.03.04"/>
    <x v="0"/>
    <d v="2029-07-18T00:00:00"/>
    <d v="2029-08-14T00:00:00"/>
    <s v="pkessler"/>
    <s v="Matalevich"/>
    <n v="826.76"/>
    <m/>
    <s v="C"/>
    <s v="Labor"/>
    <s v="TEC"/>
    <m/>
    <s v="JLAB"/>
    <s v="Const"/>
    <s v="RF"/>
    <x v="7"/>
    <m/>
    <m/>
    <m/>
    <m/>
    <m/>
    <m/>
    <m/>
    <m/>
    <m/>
    <m/>
    <m/>
    <m/>
    <m/>
    <n v="826.76"/>
    <m/>
    <m/>
    <m/>
    <m/>
    <m/>
    <x v="0"/>
    <x v="0"/>
    <m/>
  </r>
  <r>
    <s v=""/>
    <s v=" E08_29360"/>
    <s v="Perform  Cavity String Assembly (591 1-Cell CM-16)"/>
    <s v="6.08.04.01.03.04"/>
    <x v="0"/>
    <d v="2029-09-24T00:00:00"/>
    <d v="2029-10-22T00:00:00"/>
    <s v="pkessler"/>
    <s v="Matalevich"/>
    <n v="845.36"/>
    <m/>
    <s v="C"/>
    <s v="Labor"/>
    <s v="TEC"/>
    <m/>
    <s v="JLAB"/>
    <s v="Const"/>
    <s v="RF"/>
    <x v="7"/>
    <m/>
    <m/>
    <m/>
    <m/>
    <m/>
    <m/>
    <m/>
    <m/>
    <m/>
    <m/>
    <m/>
    <m/>
    <m/>
    <n v="211.34"/>
    <n v="634.02"/>
    <m/>
    <m/>
    <m/>
    <m/>
    <x v="0"/>
    <x v="0"/>
    <m/>
  </r>
  <r>
    <s v=""/>
    <s v=" E08_27260"/>
    <s v="Perform  Cavity String Assembly (591 1-Cell CM-01)"/>
    <s v="6.08.04.01.03.04"/>
    <x v="0"/>
    <d v="2026-12-16T00:00:00"/>
    <d v="2027-01-14T00:00:00"/>
    <s v="pkessler"/>
    <s v="Matalevich"/>
    <n v="779.3"/>
    <m/>
    <s v="C"/>
    <s v="Labor"/>
    <s v="TEC"/>
    <m/>
    <s v="JLAB"/>
    <s v="Const"/>
    <s v="RF"/>
    <x v="7"/>
    <m/>
    <m/>
    <m/>
    <m/>
    <m/>
    <m/>
    <m/>
    <m/>
    <m/>
    <m/>
    <m/>
    <n v="779.3"/>
    <m/>
    <m/>
    <m/>
    <m/>
    <m/>
    <m/>
    <m/>
    <x v="0"/>
    <x v="0"/>
    <m/>
  </r>
  <r>
    <s v=""/>
    <s v=" E08_27400"/>
    <s v="Perform  Cavity String Assembly (591 1-Cell CM-02)"/>
    <s v="6.08.04.01.03.04"/>
    <x v="0"/>
    <d v="2027-01-20T00:00:00"/>
    <d v="2027-02-17T00:00:00"/>
    <s v="pkessler"/>
    <s v="Matalevich"/>
    <n v="779.3"/>
    <m/>
    <s v="C"/>
    <s v="Labor"/>
    <s v="TEC"/>
    <m/>
    <s v="JLAB"/>
    <s v="Const"/>
    <s v="RF"/>
    <x v="7"/>
    <m/>
    <m/>
    <m/>
    <m/>
    <m/>
    <m/>
    <m/>
    <m/>
    <m/>
    <m/>
    <m/>
    <n v="779.3"/>
    <m/>
    <m/>
    <m/>
    <m/>
    <m/>
    <m/>
    <m/>
    <x v="0"/>
    <x v="0"/>
    <m/>
  </r>
  <r>
    <s v=""/>
    <s v=" E08_27540"/>
    <s v="Perform  Cavity String Assembly (591 1-Cell CM-03)"/>
    <s v="6.08.04.01.03.04"/>
    <x v="0"/>
    <d v="2027-02-22T00:00:00"/>
    <d v="2027-03-19T00:00:00"/>
    <s v="pkessler"/>
    <s v="Matalevich"/>
    <n v="779.3"/>
    <m/>
    <s v="C"/>
    <s v="Labor"/>
    <s v="TEC"/>
    <m/>
    <s v="JLAB"/>
    <s v="Const"/>
    <s v="RF"/>
    <x v="7"/>
    <m/>
    <m/>
    <m/>
    <m/>
    <m/>
    <m/>
    <m/>
    <m/>
    <m/>
    <m/>
    <m/>
    <n v="779.3"/>
    <m/>
    <m/>
    <m/>
    <m/>
    <m/>
    <m/>
    <m/>
    <x v="0"/>
    <x v="0"/>
    <m/>
  </r>
  <r>
    <s v=""/>
    <s v=" E08_27680"/>
    <s v="Perform  Cavity String Assembly (591 1-Cell CM-04)"/>
    <s v="6.08.04.01.03.04"/>
    <x v="0"/>
    <d v="2027-03-24T00:00:00"/>
    <d v="2027-04-20T00:00:00"/>
    <s v="pkessler"/>
    <s v="Matalevich"/>
    <n v="779.3"/>
    <m/>
    <s v="C"/>
    <s v="Labor"/>
    <s v="TEC"/>
    <m/>
    <s v="JLAB"/>
    <s v="Const"/>
    <s v="RF"/>
    <x v="7"/>
    <m/>
    <m/>
    <m/>
    <m/>
    <m/>
    <m/>
    <m/>
    <m/>
    <m/>
    <m/>
    <m/>
    <n v="779.3"/>
    <m/>
    <m/>
    <m/>
    <m/>
    <m/>
    <m/>
    <m/>
    <x v="0"/>
    <x v="0"/>
    <m/>
  </r>
  <r>
    <s v=""/>
    <s v=" E08_27820"/>
    <s v="Perform  Cavity String Assembly (591 1-Cell CM-05)"/>
    <s v="6.08.04.01.03.04"/>
    <x v="0"/>
    <d v="2027-04-23T00:00:00"/>
    <d v="2027-05-20T00:00:00"/>
    <s v="pkessler"/>
    <s v="Matalevich"/>
    <n v="779.3"/>
    <m/>
    <s v="C"/>
    <s v="Labor"/>
    <s v="TEC"/>
    <m/>
    <s v="JLAB"/>
    <s v="Const"/>
    <s v="RF"/>
    <x v="7"/>
    <m/>
    <m/>
    <m/>
    <m/>
    <m/>
    <m/>
    <m/>
    <m/>
    <m/>
    <m/>
    <m/>
    <n v="779.3"/>
    <m/>
    <m/>
    <m/>
    <m/>
    <m/>
    <m/>
    <m/>
    <x v="0"/>
    <x v="0"/>
    <m/>
  </r>
  <r>
    <s v=""/>
    <s v=" E08_27960"/>
    <s v="Perform  Cavity String Assembly (591 1-Cell CM-06)"/>
    <s v="6.08.04.01.03.04"/>
    <x v="0"/>
    <d v="2027-11-24T00:00:00"/>
    <d v="2027-12-23T00:00:00"/>
    <s v="pkessler"/>
    <s v="Matalevich"/>
    <n v="802.68"/>
    <m/>
    <s v="C"/>
    <s v="Labor"/>
    <s v="TEC"/>
    <m/>
    <s v="JLAB"/>
    <s v="Const"/>
    <s v="RF"/>
    <x v="7"/>
    <m/>
    <m/>
    <m/>
    <m/>
    <m/>
    <m/>
    <m/>
    <m/>
    <m/>
    <m/>
    <m/>
    <m/>
    <n v="802.68"/>
    <m/>
    <m/>
    <m/>
    <m/>
    <m/>
    <m/>
    <x v="0"/>
    <x v="0"/>
    <m/>
  </r>
  <r>
    <s v=""/>
    <s v=" E08_28100"/>
    <s v="Perform  Cavity String Assembly (591 1-Cell CM-07)"/>
    <s v="6.08.04.01.03.04"/>
    <x v="0"/>
    <d v="2028-03-27T00:00:00"/>
    <d v="2028-04-21T00:00:00"/>
    <s v="pkessler"/>
    <s v="Matalevich"/>
    <n v="802.68"/>
    <m/>
    <s v="C"/>
    <s v="Labor"/>
    <s v="TEC"/>
    <m/>
    <s v="JLAB"/>
    <s v="Const"/>
    <s v="RF"/>
    <x v="7"/>
    <m/>
    <m/>
    <m/>
    <m/>
    <m/>
    <m/>
    <m/>
    <m/>
    <m/>
    <m/>
    <m/>
    <m/>
    <n v="802.68"/>
    <m/>
    <m/>
    <m/>
    <m/>
    <m/>
    <m/>
    <x v="0"/>
    <x v="0"/>
    <m/>
  </r>
  <r>
    <s v=""/>
    <s v=" E08_28240"/>
    <s v="Perform  Cavity String Assembly (591 1-Cell CM-08)"/>
    <s v="6.08.04.01.03.04"/>
    <x v="0"/>
    <d v="2028-04-26T00:00:00"/>
    <d v="2028-05-23T00:00:00"/>
    <s v="pkessler"/>
    <s v="Matalevich"/>
    <n v="802.68"/>
    <m/>
    <s v="C"/>
    <s v="Labor"/>
    <s v="TEC"/>
    <m/>
    <s v="JLAB"/>
    <s v="Const"/>
    <s v="RF"/>
    <x v="7"/>
    <m/>
    <m/>
    <m/>
    <m/>
    <m/>
    <m/>
    <m/>
    <m/>
    <m/>
    <m/>
    <m/>
    <m/>
    <n v="802.68"/>
    <m/>
    <m/>
    <m/>
    <m/>
    <m/>
    <m/>
    <x v="0"/>
    <x v="0"/>
    <m/>
  </r>
  <r>
    <s v=""/>
    <s v=" E08_28380"/>
    <s v="Perform  Cavity String Assembly (591 1-Cell CM-09)"/>
    <s v="6.08.04.01.03.04"/>
    <x v="0"/>
    <d v="2028-07-03T00:00:00"/>
    <d v="2028-07-31T00:00:00"/>
    <s v="pkessler"/>
    <s v="Matalevich"/>
    <n v="802.68"/>
    <m/>
    <s v="C"/>
    <s v="Labor"/>
    <s v="TEC"/>
    <m/>
    <s v="JLAB"/>
    <s v="Const"/>
    <s v="RF"/>
    <x v="7"/>
    <m/>
    <m/>
    <m/>
    <m/>
    <m/>
    <m/>
    <m/>
    <m/>
    <m/>
    <m/>
    <m/>
    <m/>
    <n v="802.68"/>
    <m/>
    <m/>
    <m/>
    <m/>
    <m/>
    <m/>
    <x v="0"/>
    <x v="0"/>
    <m/>
  </r>
  <r>
    <s v=""/>
    <s v=" E08_28520"/>
    <s v="Perform  Cavity String Assembly (591 1-Cell CM-10)"/>
    <s v="6.08.04.01.03.04"/>
    <x v="0"/>
    <d v="2028-09-08T00:00:00"/>
    <d v="2028-10-05T00:00:00"/>
    <s v="pkessler"/>
    <s v="Matalevich"/>
    <n v="807.49"/>
    <m/>
    <s v="C"/>
    <s v="Labor"/>
    <s v="TEC"/>
    <m/>
    <s v="JLAB"/>
    <s v="Const"/>
    <s v="RF"/>
    <x v="7"/>
    <m/>
    <m/>
    <m/>
    <m/>
    <m/>
    <m/>
    <m/>
    <m/>
    <m/>
    <m/>
    <m/>
    <m/>
    <n v="645.99"/>
    <n v="161.5"/>
    <m/>
    <m/>
    <m/>
    <m/>
    <m/>
    <x v="0"/>
    <x v="0"/>
    <m/>
  </r>
  <r>
    <s v=""/>
    <s v=" E08_28660"/>
    <s v="Perform  Cavity String Assembly (591 1-Cell CM-11)"/>
    <s v="6.08.04.01.03.04"/>
    <x v="0"/>
    <d v="2028-10-16T00:00:00"/>
    <d v="2028-11-13T00:00:00"/>
    <s v="pkessler"/>
    <s v="Matalevich"/>
    <n v="826.76"/>
    <m/>
    <s v="C"/>
    <s v="Labor"/>
    <s v="TEC"/>
    <m/>
    <s v="JLAB"/>
    <s v="Const"/>
    <s v="RF"/>
    <x v="7"/>
    <m/>
    <m/>
    <m/>
    <m/>
    <m/>
    <m/>
    <m/>
    <m/>
    <m/>
    <m/>
    <m/>
    <m/>
    <m/>
    <n v="826.76"/>
    <m/>
    <m/>
    <m/>
    <m/>
    <m/>
    <x v="0"/>
    <x v="0"/>
    <m/>
  </r>
  <r>
    <s v=""/>
    <s v=" E08_28800"/>
    <s v="Perform  Cavity String Assembly (591 1-Cell CM-12)"/>
    <s v="6.08.04.01.03.04"/>
    <x v="0"/>
    <d v="2028-12-26T00:00:00"/>
    <d v="2029-01-24T00:00:00"/>
    <s v="pkessler"/>
    <s v="Matalevich"/>
    <n v="826.76"/>
    <m/>
    <s v="C"/>
    <s v="Labor"/>
    <s v="TEC"/>
    <m/>
    <s v="JLAB"/>
    <s v="Const"/>
    <s v="RF"/>
    <x v="7"/>
    <m/>
    <m/>
    <m/>
    <m/>
    <m/>
    <m/>
    <m/>
    <m/>
    <m/>
    <m/>
    <m/>
    <m/>
    <m/>
    <n v="826.76"/>
    <m/>
    <m/>
    <m/>
    <m/>
    <m/>
    <x v="0"/>
    <x v="0"/>
    <m/>
  </r>
  <r>
    <s v=""/>
    <s v=" E08_28940"/>
    <s v="Perform  Cavity String Assembly (591 1-Cell CM-13)"/>
    <s v="6.08.04.01.03.04"/>
    <x v="0"/>
    <d v="2029-03-06T00:00:00"/>
    <d v="2029-04-02T00:00:00"/>
    <s v="pkessler"/>
    <s v="Matalevich"/>
    <n v="826.76"/>
    <m/>
    <s v="C"/>
    <s v="Labor"/>
    <s v="TEC"/>
    <m/>
    <s v="JLAB"/>
    <s v="Const"/>
    <s v="RF"/>
    <x v="7"/>
    <m/>
    <m/>
    <m/>
    <m/>
    <m/>
    <m/>
    <m/>
    <m/>
    <m/>
    <m/>
    <m/>
    <m/>
    <m/>
    <n v="826.76"/>
    <m/>
    <m/>
    <m/>
    <m/>
    <m/>
    <x v="0"/>
    <x v="0"/>
    <m/>
  </r>
  <r>
    <s v=""/>
    <s v=" E08_30910"/>
    <s v="Helium Vessel Assembly/Welding Tooling Preliminary Design  (591 5-Cell Production)"/>
    <s v="6.08.04.02.01.01"/>
    <x v="0"/>
    <d v="2024-12-09T00:00:00"/>
    <d v="2025-01-07T00:00:00"/>
    <s v="pkessler"/>
    <s v="Matalevich"/>
    <n v="4774.66"/>
    <m/>
    <s v="C"/>
    <s v="Labor"/>
    <s v="TEC"/>
    <m/>
    <s v="JLAB"/>
    <s v="PED"/>
    <s v="RF"/>
    <x v="11"/>
    <m/>
    <m/>
    <m/>
    <m/>
    <m/>
    <m/>
    <m/>
    <m/>
    <m/>
    <n v="4774.66"/>
    <m/>
    <m/>
    <m/>
    <m/>
    <m/>
    <m/>
    <m/>
    <m/>
    <m/>
    <x v="0"/>
    <x v="0"/>
    <m/>
  </r>
  <r>
    <s v=""/>
    <s v=" E08_30920"/>
    <s v="Cavity/Helium Vessel Handling Tooling Preliminary Design (591 5-Cell Production)"/>
    <s v="6.08.04.02.01.01"/>
    <x v="0"/>
    <d v="2025-01-08T00:00:00"/>
    <d v="2025-02-05T00:00:00"/>
    <s v="pkessler"/>
    <s v="Matalevich"/>
    <n v="7161.99"/>
    <m/>
    <s v="C"/>
    <s v="Labor"/>
    <s v="TEC"/>
    <m/>
    <s v="JLAB"/>
    <s v="PED"/>
    <s v="RF"/>
    <x v="11"/>
    <m/>
    <m/>
    <m/>
    <m/>
    <m/>
    <m/>
    <m/>
    <m/>
    <m/>
    <n v="7161.99"/>
    <m/>
    <m/>
    <m/>
    <m/>
    <m/>
    <m/>
    <m/>
    <m/>
    <m/>
    <x v="0"/>
    <x v="0"/>
    <m/>
  </r>
  <r>
    <s v=""/>
    <s v=" E08_30930"/>
    <s v="Misc. Cavity Processing Tooling Preliminary Design  (591 5-Cell Production)"/>
    <s v="6.08.04.02.01.01"/>
    <x v="0"/>
    <d v="2025-02-06T00:00:00"/>
    <d v="2025-03-14T00:00:00"/>
    <s v="pkessler"/>
    <s v="Matalevich"/>
    <n v="9549.33"/>
    <m/>
    <s v="C"/>
    <s v="Labor"/>
    <s v="TEC"/>
    <m/>
    <s v="JLAB"/>
    <s v="PED"/>
    <s v="RF"/>
    <x v="11"/>
    <m/>
    <m/>
    <m/>
    <m/>
    <m/>
    <m/>
    <m/>
    <m/>
    <m/>
    <n v="9549.33"/>
    <m/>
    <m/>
    <m/>
    <m/>
    <m/>
    <m/>
    <m/>
    <m/>
    <m/>
    <x v="0"/>
    <x v="0"/>
    <m/>
  </r>
  <r>
    <s v=""/>
    <s v=" E08_30940"/>
    <s v="Helium Vessel Support Tooling Preliminary Design  (591 5-Cell Production)"/>
    <s v="6.08.04.02.01.01"/>
    <x v="0"/>
    <d v="2024-12-09T00:00:00"/>
    <d v="2025-01-07T00:00:00"/>
    <s v="pkessler"/>
    <s v="Matalevich"/>
    <n v="4774.66"/>
    <m/>
    <s v="C"/>
    <s v="Labor"/>
    <s v="TEC"/>
    <m/>
    <s v="JLAB"/>
    <s v="PED"/>
    <s v="RF"/>
    <x v="11"/>
    <m/>
    <m/>
    <m/>
    <m/>
    <m/>
    <m/>
    <m/>
    <m/>
    <m/>
    <n v="4774.66"/>
    <m/>
    <m/>
    <m/>
    <m/>
    <m/>
    <m/>
    <m/>
    <m/>
    <m/>
    <x v="0"/>
    <x v="0"/>
    <m/>
  </r>
  <r>
    <s v=""/>
    <s v=" E08_30950"/>
    <s v="Misc. Rail Support  Tooling Preliminary Design (591 5-Cell Production)"/>
    <s v="6.08.04.02.01.01"/>
    <x v="0"/>
    <d v="2025-01-08T00:00:00"/>
    <d v="2025-02-05T00:00:00"/>
    <s v="pkessler"/>
    <s v="Matalevich"/>
    <n v="9549.33"/>
    <m/>
    <s v="C"/>
    <s v="Labor"/>
    <s v="TEC"/>
    <m/>
    <s v="JLAB"/>
    <s v="PED"/>
    <s v="RF"/>
    <x v="11"/>
    <m/>
    <m/>
    <m/>
    <m/>
    <m/>
    <m/>
    <m/>
    <m/>
    <m/>
    <n v="9549.33"/>
    <m/>
    <m/>
    <m/>
    <m/>
    <m/>
    <m/>
    <m/>
    <m/>
    <m/>
    <x v="0"/>
    <x v="0"/>
    <m/>
  </r>
  <r>
    <s v=""/>
    <s v=" E08_31020"/>
    <s v="Helium Vessel Assembly/Welding Tooling Final Design  (591 5-Cell Production)"/>
    <s v="6.08.04.02.01.01"/>
    <x v="0"/>
    <d v="2025-01-08T00:00:00"/>
    <d v="2025-02-05T00:00:00"/>
    <s v="pkessler"/>
    <s v="Matalevich"/>
    <n v="7161.99"/>
    <m/>
    <s v="C"/>
    <s v="Labor"/>
    <s v="TEC"/>
    <m/>
    <s v="JLAB"/>
    <s v="PED"/>
    <s v="RF"/>
    <x v="6"/>
    <m/>
    <m/>
    <m/>
    <m/>
    <m/>
    <m/>
    <m/>
    <m/>
    <m/>
    <n v="7161.99"/>
    <m/>
    <m/>
    <m/>
    <m/>
    <m/>
    <m/>
    <m/>
    <m/>
    <m/>
    <x v="0"/>
    <x v="0"/>
    <m/>
  </r>
  <r>
    <s v=""/>
    <s v=" E08_31030"/>
    <s v="Cavity/Helium Vessel Handling Tooling Final Design  (591 5-Cell Production)"/>
    <s v="6.08.04.02.01.01"/>
    <x v="0"/>
    <d v="2025-02-06T00:00:00"/>
    <d v="2025-03-06T00:00:00"/>
    <s v="pkessler"/>
    <s v="Matalevich"/>
    <n v="7161.99"/>
    <m/>
    <s v="C"/>
    <s v="Labor"/>
    <s v="TEC"/>
    <m/>
    <s v="JLAB"/>
    <s v="PED"/>
    <s v="RF"/>
    <x v="6"/>
    <m/>
    <m/>
    <m/>
    <m/>
    <m/>
    <m/>
    <m/>
    <m/>
    <m/>
    <n v="7161.99"/>
    <m/>
    <m/>
    <m/>
    <m/>
    <m/>
    <m/>
    <m/>
    <m/>
    <m/>
    <x v="0"/>
    <x v="0"/>
    <m/>
  </r>
  <r>
    <s v=""/>
    <s v=" E08_31040"/>
    <s v="Misc. Cavity Processing Tooling Final Design  (591 5-Cell Production)"/>
    <s v="6.08.04.02.01.01"/>
    <x v="0"/>
    <d v="2025-03-17T00:00:00"/>
    <d v="2025-04-21T00:00:00"/>
    <s v="pkessler"/>
    <s v="Matalevich"/>
    <n v="9549.33"/>
    <m/>
    <s v="C"/>
    <s v="Labor"/>
    <s v="TEC"/>
    <m/>
    <s v="JLAB"/>
    <s v="PED"/>
    <s v="RF"/>
    <x v="6"/>
    <m/>
    <m/>
    <m/>
    <m/>
    <m/>
    <m/>
    <m/>
    <m/>
    <m/>
    <n v="9549.33"/>
    <m/>
    <m/>
    <m/>
    <m/>
    <m/>
    <m/>
    <m/>
    <m/>
    <m/>
    <x v="0"/>
    <x v="0"/>
    <m/>
  </r>
  <r>
    <s v=""/>
    <s v=" E08_31050"/>
    <s v="Helium Vessel Support Tooling Final Design  (591 5-Cell Production)"/>
    <s v="6.08.04.02.01.01"/>
    <x v="0"/>
    <d v="2025-01-08T00:00:00"/>
    <d v="2025-02-05T00:00:00"/>
    <s v="pkessler"/>
    <s v="Matalevich"/>
    <n v="7161.99"/>
    <m/>
    <s v="C"/>
    <s v="Labor"/>
    <s v="TEC"/>
    <m/>
    <s v="JLAB"/>
    <s v="PED"/>
    <s v="RF"/>
    <x v="6"/>
    <m/>
    <m/>
    <m/>
    <m/>
    <m/>
    <m/>
    <m/>
    <m/>
    <m/>
    <n v="7161.99"/>
    <m/>
    <m/>
    <m/>
    <m/>
    <m/>
    <m/>
    <m/>
    <m/>
    <m/>
    <x v="0"/>
    <x v="0"/>
    <m/>
  </r>
  <r>
    <s v=""/>
    <s v=" E08_31060"/>
    <s v="Misc. Rail Support  Tooling Final Design  (591 5-Cell Production)"/>
    <s v="6.08.04.02.01.01"/>
    <x v="0"/>
    <d v="2025-02-06T00:00:00"/>
    <d v="2025-03-06T00:00:00"/>
    <s v="pkessler"/>
    <s v="Matalevich"/>
    <n v="9549.33"/>
    <m/>
    <s v="C"/>
    <s v="Labor"/>
    <s v="TEC"/>
    <m/>
    <s v="JLAB"/>
    <s v="PED"/>
    <s v="RF"/>
    <x v="6"/>
    <m/>
    <m/>
    <m/>
    <m/>
    <m/>
    <m/>
    <m/>
    <m/>
    <m/>
    <n v="9549.33"/>
    <m/>
    <m/>
    <m/>
    <m/>
    <m/>
    <m/>
    <m/>
    <m/>
    <m/>
    <x v="0"/>
    <x v="0"/>
    <m/>
  </r>
  <r>
    <s v=""/>
    <s v=" E08_31000"/>
    <s v="Cavity Final Design  (591 5-Cell Production)"/>
    <s v="6.08.04.02.01.01"/>
    <x v="0"/>
    <d v="2025-11-21T00:00:00"/>
    <d v="2026-03-31T00:00:00"/>
    <s v="pkessler"/>
    <s v="Matalevich"/>
    <n v="23643.759999999998"/>
    <m/>
    <s v="C"/>
    <s v="Labor"/>
    <s v="TEC"/>
    <m/>
    <s v="JLAB"/>
    <s v="PED"/>
    <s v="RF"/>
    <x v="6"/>
    <m/>
    <m/>
    <m/>
    <m/>
    <m/>
    <m/>
    <m/>
    <m/>
    <m/>
    <m/>
    <n v="23643.759999999998"/>
    <m/>
    <m/>
    <m/>
    <m/>
    <m/>
    <m/>
    <m/>
    <m/>
    <x v="0"/>
    <x v="0"/>
    <m/>
  </r>
  <r>
    <s v=""/>
    <s v=" E08_30850"/>
    <s v="Beam Line Assemblies PRELIMINARY Design (591 5-Cell Production)"/>
    <s v="6.08.04.02.01.01"/>
    <x v="0"/>
    <d v="2024-06-12T00:00:00"/>
    <d v="2024-12-04T00:00:00"/>
    <s v="pkessler"/>
    <s v="Matalevich"/>
    <n v="28112.57"/>
    <m/>
    <s v="C"/>
    <s v="Labor"/>
    <s v="TEC"/>
    <m/>
    <s v="JLAB"/>
    <s v="PED"/>
    <s v="RF"/>
    <x v="11"/>
    <m/>
    <m/>
    <m/>
    <m/>
    <m/>
    <m/>
    <m/>
    <m/>
    <n v="18038.900000000001"/>
    <n v="10073.67"/>
    <m/>
    <m/>
    <m/>
    <m/>
    <m/>
    <m/>
    <m/>
    <m/>
    <m/>
    <x v="0"/>
    <x v="0"/>
    <m/>
  </r>
  <r>
    <s v=""/>
    <s v=" E08_30860"/>
    <s v="Helium Vessel PRELIMINARY Design (591 5-Cell Production)"/>
    <s v="6.08.04.02.01.01"/>
    <x v="0"/>
    <d v="2024-06-12T00:00:00"/>
    <d v="2024-12-04T00:00:00"/>
    <s v="pkessler"/>
    <s v="Matalevich"/>
    <n v="28112.57"/>
    <m/>
    <s v="C"/>
    <s v="Labor"/>
    <s v="TEC"/>
    <m/>
    <s v="JLAB"/>
    <s v="PED"/>
    <s v="RF"/>
    <x v="11"/>
    <m/>
    <m/>
    <m/>
    <m/>
    <m/>
    <m/>
    <m/>
    <m/>
    <n v="18038.900000000001"/>
    <n v="10073.67"/>
    <m/>
    <m/>
    <m/>
    <m/>
    <m/>
    <m/>
    <m/>
    <m/>
    <m/>
    <x v="0"/>
    <x v="0"/>
    <m/>
  </r>
  <r>
    <s v=""/>
    <s v=" E08_30880"/>
    <s v="Cavity String Assembly parts PRELIMINARY Design (591 5-Cell Production)"/>
    <s v="6.08.04.02.01.01"/>
    <x v="0"/>
    <d v="2024-06-12T00:00:00"/>
    <d v="2024-12-04T00:00:00"/>
    <s v="pkessler"/>
    <s v="Matalevich"/>
    <n v="28112.57"/>
    <m/>
    <s v="C"/>
    <s v="Labor"/>
    <s v="TEC"/>
    <m/>
    <s v="JLAB"/>
    <s v="PED"/>
    <s v="RF"/>
    <x v="11"/>
    <m/>
    <m/>
    <m/>
    <m/>
    <m/>
    <m/>
    <m/>
    <m/>
    <n v="18038.900000000001"/>
    <n v="10073.67"/>
    <m/>
    <m/>
    <m/>
    <m/>
    <m/>
    <m/>
    <m/>
    <m/>
    <m/>
    <x v="0"/>
    <x v="0"/>
    <m/>
  </r>
  <r>
    <s v=""/>
    <s v=" E08_30870"/>
    <s v="Clean Room Assembly PRELIMINARY Design (591 5-Cell Production)"/>
    <s v="6.08.04.02.01.01"/>
    <x v="0"/>
    <d v="2024-06-12T00:00:00"/>
    <d v="2024-12-04T00:00:00"/>
    <s v="pkessler"/>
    <s v="Matalevich"/>
    <n v="4325.01"/>
    <m/>
    <s v="C"/>
    <s v="Labor"/>
    <s v="TEC"/>
    <m/>
    <s v="JLAB"/>
    <s v="PED"/>
    <s v="RF"/>
    <x v="11"/>
    <m/>
    <m/>
    <m/>
    <m/>
    <m/>
    <m/>
    <m/>
    <m/>
    <n v="2775.22"/>
    <n v="1549.8"/>
    <m/>
    <m/>
    <m/>
    <m/>
    <m/>
    <m/>
    <m/>
    <m/>
    <m/>
    <x v="0"/>
    <x v="0"/>
    <m/>
  </r>
  <r>
    <s v=""/>
    <s v=" E08_30960"/>
    <s v="Beam Line Assemblies FINAL Design (591 5-Cell Production)"/>
    <s v="6.08.04.02.01.01"/>
    <x v="0"/>
    <d v="2025-11-21T00:00:00"/>
    <d v="2026-03-31T00:00:00"/>
    <s v="pkessler"/>
    <s v="Matalevich"/>
    <n v="15888.61"/>
    <m/>
    <s v="C"/>
    <s v="Labor"/>
    <s v="TEC"/>
    <m/>
    <s v="JLAB"/>
    <s v="PED"/>
    <s v="RF"/>
    <x v="6"/>
    <m/>
    <m/>
    <m/>
    <m/>
    <m/>
    <m/>
    <m/>
    <m/>
    <m/>
    <m/>
    <n v="15888.61"/>
    <m/>
    <m/>
    <m/>
    <m/>
    <m/>
    <m/>
    <m/>
    <m/>
    <x v="0"/>
    <x v="0"/>
    <m/>
  </r>
  <r>
    <s v=""/>
    <s v=" E08_30970"/>
    <s v="Helium Vessel FINAL Design (591 5-Cell Production)"/>
    <s v="6.08.04.02.01.01"/>
    <x v="0"/>
    <d v="2025-11-21T00:00:00"/>
    <d v="2026-03-31T00:00:00"/>
    <s v="pkessler"/>
    <s v="Matalevich"/>
    <n v="15888.61"/>
    <m/>
    <s v="C"/>
    <s v="Labor"/>
    <s v="TEC"/>
    <m/>
    <s v="JLAB"/>
    <s v="PED"/>
    <s v="RF"/>
    <x v="6"/>
    <m/>
    <m/>
    <m/>
    <m/>
    <m/>
    <m/>
    <m/>
    <m/>
    <m/>
    <m/>
    <n v="15888.61"/>
    <m/>
    <m/>
    <m/>
    <m/>
    <m/>
    <m/>
    <m/>
    <m/>
    <x v="0"/>
    <x v="0"/>
    <m/>
  </r>
  <r>
    <s v=""/>
    <s v=" E08_30990"/>
    <s v="Cavity String Assembly parts FINAL Design (591 5-Cell Production)"/>
    <s v="6.08.04.02.01.01"/>
    <x v="0"/>
    <d v="2025-11-21T00:00:00"/>
    <d v="2026-03-31T00:00:00"/>
    <s v="pkessler"/>
    <s v="Matalevich"/>
    <n v="15794.03"/>
    <m/>
    <s v="C"/>
    <s v="Labor"/>
    <s v="TEC"/>
    <m/>
    <s v="JLAB"/>
    <s v="PED"/>
    <s v="RF"/>
    <x v="6"/>
    <m/>
    <m/>
    <m/>
    <m/>
    <m/>
    <m/>
    <m/>
    <m/>
    <m/>
    <m/>
    <n v="15794.03"/>
    <m/>
    <m/>
    <m/>
    <m/>
    <m/>
    <m/>
    <m/>
    <m/>
    <x v="0"/>
    <x v="0"/>
    <m/>
  </r>
  <r>
    <s v=""/>
    <s v=" E08_30980"/>
    <s v="Clean Room Assembly FINAL Design (591 5-Cell Production)"/>
    <s v="6.08.04.02.01.01"/>
    <x v="0"/>
    <d v="2025-11-21T00:00:00"/>
    <d v="2026-03-31T00:00:00"/>
    <s v="pkessler"/>
    <s v="Matalevich"/>
    <n v="4539.6000000000004"/>
    <m/>
    <s v="C"/>
    <s v="Labor"/>
    <s v="TEC"/>
    <m/>
    <s v="JLAB"/>
    <s v="PED"/>
    <s v="RF"/>
    <x v="6"/>
    <m/>
    <m/>
    <m/>
    <m/>
    <m/>
    <m/>
    <m/>
    <m/>
    <m/>
    <m/>
    <n v="4539.6000000000004"/>
    <m/>
    <m/>
    <m/>
    <m/>
    <m/>
    <m/>
    <m/>
    <m/>
    <x v="0"/>
    <x v="0"/>
    <m/>
  </r>
  <r>
    <s v=""/>
    <s v=" E08_30890"/>
    <s v="Cavity String Components PDR (591 5-Cell Production)"/>
    <s v="6.08.04.02.01.01"/>
    <x v="0"/>
    <d v="2024-12-05T00:00:00"/>
    <d v="2024-12-06T00:00:00"/>
    <s v="pkessler"/>
    <s v="Matalevich"/>
    <n v="26627.93"/>
    <m/>
    <s v="C"/>
    <s v="Labor"/>
    <s v="TEC"/>
    <m/>
    <s v="JLAB"/>
    <s v="PED"/>
    <s v="RF"/>
    <x v="11"/>
    <m/>
    <m/>
    <m/>
    <m/>
    <m/>
    <m/>
    <m/>
    <m/>
    <m/>
    <n v="26627.93"/>
    <m/>
    <m/>
    <m/>
    <m/>
    <m/>
    <m/>
    <m/>
    <m/>
    <m/>
    <x v="0"/>
    <x v="0"/>
    <m/>
  </r>
  <r>
    <s v=""/>
    <s v=" E08_31010"/>
    <s v="Cavity String Components FDR (591 5-Cell Production)"/>
    <s v="6.08.04.02.01.01"/>
    <x v="0"/>
    <d v="2026-04-01T00:00:00"/>
    <d v="2026-04-02T00:00:00"/>
    <s v="pkessler"/>
    <s v="Matalevich"/>
    <n v="27426.77"/>
    <m/>
    <s v="C"/>
    <s v="Labor"/>
    <s v="TEC"/>
    <m/>
    <s v="JLAB"/>
    <s v="PED"/>
    <s v="RF"/>
    <x v="6"/>
    <m/>
    <m/>
    <m/>
    <m/>
    <m/>
    <m/>
    <m/>
    <m/>
    <m/>
    <m/>
    <n v="27426.77"/>
    <m/>
    <m/>
    <m/>
    <m/>
    <m/>
    <m/>
    <m/>
    <m/>
    <x v="0"/>
    <x v="0"/>
    <m/>
  </r>
  <r>
    <s v=""/>
    <s v=" E08_30840"/>
    <s v="Cavity PRELIMINARY Design  (591 5-Cell Production)"/>
    <s v="6.08.04.02.01.01"/>
    <x v="0"/>
    <d v="2024-06-12T00:00:00"/>
    <d v="2024-12-04T00:00:00"/>
    <s v="pkessler"/>
    <s v="Matalevich"/>
    <n v="22526.1"/>
    <m/>
    <s v="C"/>
    <s v="Labor"/>
    <s v="TEC"/>
    <m/>
    <s v="JLAB"/>
    <s v="PED"/>
    <s v="RF"/>
    <x v="11"/>
    <m/>
    <m/>
    <m/>
    <m/>
    <m/>
    <m/>
    <m/>
    <m/>
    <n v="14454.25"/>
    <n v="8071.85"/>
    <m/>
    <m/>
    <m/>
    <m/>
    <m/>
    <m/>
    <m/>
    <m/>
    <m/>
    <x v="0"/>
    <x v="0"/>
    <m/>
  </r>
  <r>
    <s v=""/>
    <s v=" E08_31530"/>
    <s v="TR Effort Cavity/Helium Vessel Handling Tooling (591 5-Cell Production CMs)"/>
    <s v="6.08.04.02.01.02"/>
    <x v="0"/>
    <d v="2025-04-15T00:00:00"/>
    <d v="2025-06-10T00:00:00"/>
    <s v="pkessler"/>
    <s v="Matalevich"/>
    <n v="734.56"/>
    <m/>
    <s v="C"/>
    <s v="Labor"/>
    <s v="TEC"/>
    <m/>
    <s v="JLAB"/>
    <s v="Const"/>
    <s v="RF"/>
    <x v="9"/>
    <s v="B"/>
    <m/>
    <m/>
    <m/>
    <m/>
    <m/>
    <m/>
    <m/>
    <m/>
    <n v="734.56"/>
    <m/>
    <m/>
    <m/>
    <m/>
    <m/>
    <m/>
    <m/>
    <m/>
    <m/>
    <x v="0"/>
    <x v="0"/>
    <m/>
  </r>
  <r>
    <s v=""/>
    <s v=" E08_31590"/>
    <s v="TR Effort Misc. Cavity Processing Tooling (591 5-Cell Production CMs)"/>
    <s v="6.08.04.02.01.02"/>
    <x v="0"/>
    <d v="2025-05-30T00:00:00"/>
    <d v="2025-07-25T00:00:00"/>
    <s v="pkessler"/>
    <s v="Matalevich"/>
    <n v="734.56"/>
    <m/>
    <s v="C"/>
    <s v="Labor"/>
    <s v="TEC"/>
    <m/>
    <s v="JLAB"/>
    <s v="Const"/>
    <s v="RF"/>
    <x v="9"/>
    <s v="B"/>
    <m/>
    <m/>
    <m/>
    <m/>
    <m/>
    <m/>
    <m/>
    <m/>
    <n v="734.56"/>
    <m/>
    <m/>
    <m/>
    <m/>
    <m/>
    <m/>
    <m/>
    <m/>
    <m/>
    <x v="0"/>
    <x v="0"/>
    <m/>
  </r>
  <r>
    <s v=""/>
    <s v=" E08_31650"/>
    <s v="TR Effort Misc. Rail Support  Tooling (591 5-Cell Production CMs)"/>
    <s v="6.08.04.02.01.02"/>
    <x v="0"/>
    <d v="2025-12-10T00:00:00"/>
    <d v="2026-02-06T00:00:00"/>
    <s v="pkessler"/>
    <s v="Matalevich"/>
    <n v="756.6"/>
    <m/>
    <s v="C"/>
    <s v="Labor"/>
    <s v="TEC"/>
    <m/>
    <s v="JLAB"/>
    <s v="Const"/>
    <s v="RF"/>
    <x v="9"/>
    <s v="B"/>
    <m/>
    <m/>
    <m/>
    <m/>
    <m/>
    <m/>
    <m/>
    <m/>
    <m/>
    <n v="756.6"/>
    <m/>
    <m/>
    <m/>
    <m/>
    <m/>
    <m/>
    <m/>
    <m/>
    <x v="0"/>
    <x v="0"/>
    <m/>
  </r>
  <r>
    <s v=""/>
    <s v=" E08_31750"/>
    <s v="Perform Dressed Cavity Qualification of CM-01 cavity (591 5-Cell Production)"/>
    <s v="6.08.04.02.01.03"/>
    <x v="0"/>
    <d v="2027-07-21T00:00:00"/>
    <d v="2027-08-24T00:00:00"/>
    <s v="pkessler"/>
    <s v="Matalevich"/>
    <n v="779.3"/>
    <m/>
    <s v="C"/>
    <s v="Labor"/>
    <s v="TEC"/>
    <m/>
    <s v="JLAB"/>
    <s v="Const"/>
    <s v="RF"/>
    <x v="8"/>
    <m/>
    <m/>
    <m/>
    <m/>
    <m/>
    <m/>
    <m/>
    <m/>
    <m/>
    <m/>
    <m/>
    <n v="779.3"/>
    <m/>
    <m/>
    <m/>
    <m/>
    <m/>
    <m/>
    <m/>
    <x v="0"/>
    <x v="0"/>
    <m/>
  </r>
  <r>
    <s v=""/>
    <s v=" E08_31830"/>
    <s v="Perform Dressed Cavity Qualification of CM-02 cavity (591 5-Cell Production)"/>
    <s v="6.08.04.02.01.03"/>
    <x v="0"/>
    <d v="2027-08-25T00:00:00"/>
    <d v="2027-09-29T00:00:00"/>
    <s v="pkessler"/>
    <s v="Matalevich"/>
    <n v="779.3"/>
    <m/>
    <s v="C"/>
    <s v="Labor"/>
    <s v="TEC"/>
    <m/>
    <s v="JLAB"/>
    <s v="Const"/>
    <s v="RF"/>
    <x v="8"/>
    <m/>
    <m/>
    <m/>
    <m/>
    <m/>
    <m/>
    <m/>
    <m/>
    <m/>
    <m/>
    <m/>
    <n v="779.3"/>
    <m/>
    <m/>
    <m/>
    <m/>
    <m/>
    <m/>
    <m/>
    <x v="0"/>
    <x v="0"/>
    <m/>
  </r>
  <r>
    <s v=""/>
    <s v=" E08_31910"/>
    <s v="Perform Dressed Cavity Qualification of CM-03 cavity (591 5-Cell Production)"/>
    <s v="6.08.04.02.01.03"/>
    <x v="0"/>
    <d v="2027-09-30T00:00:00"/>
    <d v="2027-11-04T00:00:00"/>
    <s v="pkessler"/>
    <s v="Matalevich"/>
    <n v="801.74"/>
    <m/>
    <s v="C"/>
    <s v="Labor"/>
    <s v="TEC"/>
    <m/>
    <s v="JLAB"/>
    <s v="Const"/>
    <s v="RF"/>
    <x v="8"/>
    <m/>
    <m/>
    <m/>
    <m/>
    <m/>
    <m/>
    <m/>
    <m/>
    <m/>
    <m/>
    <m/>
    <n v="32.07"/>
    <n v="769.67"/>
    <m/>
    <m/>
    <m/>
    <m/>
    <m/>
    <m/>
    <x v="0"/>
    <x v="0"/>
    <m/>
  </r>
  <r>
    <s v=""/>
    <s v=" E08_31990"/>
    <s v="Perform Dressed Cavity Qualification of CM-04 cavity (591 5-Cell Production)"/>
    <s v="6.08.04.02.01.03"/>
    <x v="0"/>
    <d v="2027-11-05T00:00:00"/>
    <d v="2027-12-14T00:00:00"/>
    <s v="pkessler"/>
    <s v="Matalevich"/>
    <n v="802.68"/>
    <m/>
    <s v="C"/>
    <s v="Labor"/>
    <s v="TEC"/>
    <m/>
    <s v="JLAB"/>
    <s v="Const"/>
    <s v="RF"/>
    <x v="8"/>
    <m/>
    <m/>
    <m/>
    <m/>
    <m/>
    <m/>
    <m/>
    <m/>
    <m/>
    <m/>
    <m/>
    <m/>
    <n v="802.68"/>
    <m/>
    <m/>
    <m/>
    <m/>
    <m/>
    <m/>
    <x v="0"/>
    <x v="0"/>
    <m/>
  </r>
  <r>
    <s v=""/>
    <s v=" E08_32070"/>
    <s v="Perform Dressed Cavity Qualification of CM-05 cavity (591 5-Cell Production)"/>
    <s v="6.08.04.02.01.03"/>
    <x v="0"/>
    <d v="2027-12-15T00:00:00"/>
    <d v="2028-01-21T00:00:00"/>
    <s v="pkessler"/>
    <s v="Matalevich"/>
    <n v="802.68"/>
    <m/>
    <s v="C"/>
    <s v="Labor"/>
    <s v="TEC"/>
    <m/>
    <s v="JLAB"/>
    <s v="Const"/>
    <s v="RF"/>
    <x v="8"/>
    <m/>
    <m/>
    <m/>
    <m/>
    <m/>
    <m/>
    <m/>
    <m/>
    <m/>
    <m/>
    <m/>
    <m/>
    <n v="802.68"/>
    <m/>
    <m/>
    <m/>
    <m/>
    <m/>
    <m/>
    <x v="0"/>
    <x v="0"/>
    <m/>
  </r>
  <r>
    <s v=""/>
    <s v=" E08_32150"/>
    <s v="Perform Dressed Cavity Qualification of CM-06 cavity (591 5-Cell Production)"/>
    <s v="6.08.04.02.01.03"/>
    <x v="0"/>
    <d v="2028-01-24T00:00:00"/>
    <d v="2028-02-28T00:00:00"/>
    <s v="pkessler"/>
    <s v="Matalevich"/>
    <n v="802.68"/>
    <m/>
    <s v="C"/>
    <s v="Labor"/>
    <s v="TEC"/>
    <m/>
    <s v="JLAB"/>
    <s v="Const"/>
    <s v="RF"/>
    <x v="8"/>
    <m/>
    <m/>
    <m/>
    <m/>
    <m/>
    <m/>
    <m/>
    <m/>
    <m/>
    <m/>
    <m/>
    <m/>
    <n v="802.68"/>
    <m/>
    <m/>
    <m/>
    <m/>
    <m/>
    <m/>
    <x v="0"/>
    <x v="0"/>
    <m/>
  </r>
  <r>
    <s v=""/>
    <s v=" E08_32230"/>
    <s v="Perform Dressed Cavity Qualification of CM-07 cavity (591 5-Cell Production)"/>
    <s v="6.08.04.02.01.03"/>
    <x v="0"/>
    <d v="2028-02-29T00:00:00"/>
    <d v="2028-04-03T00:00:00"/>
    <s v="pkessler"/>
    <s v="Matalevich"/>
    <n v="802.68"/>
    <m/>
    <s v="C"/>
    <s v="Labor"/>
    <s v="TEC"/>
    <m/>
    <s v="JLAB"/>
    <s v="Const"/>
    <s v="RF"/>
    <x v="8"/>
    <m/>
    <m/>
    <m/>
    <m/>
    <m/>
    <m/>
    <m/>
    <m/>
    <m/>
    <m/>
    <m/>
    <m/>
    <n v="802.68"/>
    <m/>
    <m/>
    <m/>
    <m/>
    <m/>
    <m/>
    <x v="0"/>
    <x v="0"/>
    <m/>
  </r>
  <r>
    <s v=""/>
    <s v=" E08_32320"/>
    <s v="Perform Dressed Cavity Qualification of CM-08 cavity (591 5-Cell Production)"/>
    <s v="6.08.04.02.01.03"/>
    <x v="0"/>
    <d v="2028-04-04T00:00:00"/>
    <d v="2028-05-08T00:00:00"/>
    <s v="pkessler"/>
    <s v="Matalevich"/>
    <n v="802.68"/>
    <m/>
    <s v="C"/>
    <s v="Labor"/>
    <s v="TEC"/>
    <m/>
    <s v="JLAB"/>
    <s v="Const"/>
    <s v="RF"/>
    <x v="8"/>
    <m/>
    <m/>
    <m/>
    <m/>
    <m/>
    <m/>
    <m/>
    <m/>
    <m/>
    <m/>
    <m/>
    <m/>
    <n v="802.68"/>
    <m/>
    <m/>
    <m/>
    <m/>
    <m/>
    <m/>
    <x v="0"/>
    <x v="0"/>
    <m/>
  </r>
  <r>
    <s v=""/>
    <s v=" E08_32400"/>
    <s v="Perform Dressed Cavity Qualification of CM-09 cavity (591 5-Cell Production)"/>
    <s v="6.08.04.02.01.03"/>
    <x v="0"/>
    <d v="2028-05-09T00:00:00"/>
    <d v="2028-06-13T00:00:00"/>
    <s v="pkessler"/>
    <s v="Matalevich"/>
    <n v="802.68"/>
    <m/>
    <s v="C"/>
    <s v="Labor"/>
    <s v="TEC"/>
    <m/>
    <s v="JLAB"/>
    <s v="Const"/>
    <s v="RF"/>
    <x v="8"/>
    <m/>
    <m/>
    <m/>
    <m/>
    <m/>
    <m/>
    <m/>
    <m/>
    <m/>
    <m/>
    <m/>
    <m/>
    <n v="802.68"/>
    <m/>
    <m/>
    <m/>
    <m/>
    <m/>
    <m/>
    <x v="0"/>
    <x v="0"/>
    <m/>
  </r>
  <r>
    <s v=""/>
    <s v=" E08_32480"/>
    <s v="Perform Dressed Cavity Qualification of CM-10 cavity (591 5-Cell Production)"/>
    <s v="6.08.04.02.01.03"/>
    <x v="0"/>
    <d v="2028-06-14T00:00:00"/>
    <d v="2028-07-19T00:00:00"/>
    <s v="pkessler"/>
    <s v="Matalevich"/>
    <n v="802.68"/>
    <m/>
    <s v="C"/>
    <s v="Labor"/>
    <s v="TEC"/>
    <m/>
    <s v="JLAB"/>
    <s v="Const"/>
    <s v="RF"/>
    <x v="8"/>
    <m/>
    <m/>
    <m/>
    <m/>
    <m/>
    <m/>
    <m/>
    <m/>
    <m/>
    <m/>
    <m/>
    <m/>
    <n v="802.68"/>
    <m/>
    <m/>
    <m/>
    <m/>
    <m/>
    <m/>
    <x v="0"/>
    <x v="0"/>
    <m/>
  </r>
  <r>
    <s v=""/>
    <s v=" E08_32560"/>
    <s v="Perform Dressed Cavity Qualification of CM-11 cavity (591 5-Cell Production)"/>
    <s v="6.08.04.02.01.03"/>
    <x v="0"/>
    <d v="2028-07-20T00:00:00"/>
    <d v="2028-08-23T00:00:00"/>
    <s v="pkessler"/>
    <s v="Matalevich"/>
    <n v="802.68"/>
    <m/>
    <s v="C"/>
    <s v="Labor"/>
    <s v="TEC"/>
    <m/>
    <s v="JLAB"/>
    <s v="Const"/>
    <s v="RF"/>
    <x v="8"/>
    <m/>
    <m/>
    <m/>
    <m/>
    <m/>
    <m/>
    <m/>
    <m/>
    <m/>
    <m/>
    <m/>
    <m/>
    <n v="802.68"/>
    <m/>
    <m/>
    <m/>
    <m/>
    <m/>
    <m/>
    <x v="0"/>
    <x v="0"/>
    <m/>
  </r>
  <r>
    <s v=""/>
    <s v=" E08_32640"/>
    <s v="Perform Dressed Cavity Qualification of CM-12 cavity (591 5-Cell Production)"/>
    <s v="6.08.04.02.01.03"/>
    <x v="0"/>
    <d v="2028-08-24T00:00:00"/>
    <d v="2028-09-28T00:00:00"/>
    <s v="pkessler"/>
    <s v="Matalevich"/>
    <n v="802.68"/>
    <m/>
    <s v="C"/>
    <s v="Labor"/>
    <s v="TEC"/>
    <m/>
    <s v="JLAB"/>
    <s v="Const"/>
    <s v="RF"/>
    <x v="8"/>
    <m/>
    <m/>
    <m/>
    <m/>
    <m/>
    <m/>
    <m/>
    <m/>
    <m/>
    <m/>
    <m/>
    <m/>
    <n v="802.68"/>
    <m/>
    <m/>
    <m/>
    <m/>
    <m/>
    <m/>
    <x v="0"/>
    <x v="0"/>
    <m/>
  </r>
  <r>
    <s v=""/>
    <s v=" E08_32720"/>
    <s v="Perform Dressed Cavity Qualification of CM-13 cavity (591 5-Cell Production)"/>
    <s v="6.08.04.02.01.03"/>
    <x v="0"/>
    <d v="2028-09-29T00:00:00"/>
    <d v="2028-11-03T00:00:00"/>
    <s v="pkessler"/>
    <s v="Matalevich"/>
    <n v="825.79"/>
    <m/>
    <s v="C"/>
    <s v="Labor"/>
    <s v="TEC"/>
    <m/>
    <s v="JLAB"/>
    <s v="Const"/>
    <s v="RF"/>
    <x v="8"/>
    <m/>
    <m/>
    <m/>
    <m/>
    <m/>
    <m/>
    <m/>
    <m/>
    <m/>
    <m/>
    <m/>
    <m/>
    <n v="33.03"/>
    <n v="792.76"/>
    <m/>
    <m/>
    <m/>
    <m/>
    <m/>
    <x v="0"/>
    <x v="0"/>
    <m/>
  </r>
  <r>
    <s v=""/>
    <s v=" E08_32800"/>
    <s v="Perform Dressed Cavity Qualification of CM-14 cavity (591 5-Cell Production)"/>
    <s v="6.08.04.02.01.03"/>
    <x v="0"/>
    <d v="2028-11-06T00:00:00"/>
    <d v="2028-12-13T00:00:00"/>
    <s v="pkessler"/>
    <s v="Matalevich"/>
    <n v="826.76"/>
    <m/>
    <s v="C"/>
    <s v="Labor"/>
    <s v="TEC"/>
    <m/>
    <s v="JLAB"/>
    <s v="Const"/>
    <s v="RF"/>
    <x v="8"/>
    <m/>
    <m/>
    <m/>
    <m/>
    <m/>
    <m/>
    <m/>
    <m/>
    <m/>
    <m/>
    <m/>
    <m/>
    <m/>
    <n v="826.76"/>
    <m/>
    <m/>
    <m/>
    <m/>
    <m/>
    <x v="0"/>
    <x v="0"/>
    <m/>
  </r>
  <r>
    <s v=""/>
    <s v=" E08_31710"/>
    <s v="Perform Bare Cavity Qualification of CM-01 cavity (591 5-Cell Production)"/>
    <s v="6.08.04.02.01.03"/>
    <x v="0"/>
    <d v="2027-05-10T00:00:00"/>
    <d v="2027-06-14T00:00:00"/>
    <s v="pkessler"/>
    <s v="Matalevich"/>
    <n v="389.65"/>
    <m/>
    <s v="C"/>
    <s v="Labor"/>
    <s v="TEC"/>
    <m/>
    <s v="JLAB"/>
    <s v="Const"/>
    <s v="RF"/>
    <x v="8"/>
    <m/>
    <m/>
    <m/>
    <m/>
    <m/>
    <m/>
    <m/>
    <m/>
    <m/>
    <m/>
    <m/>
    <n v="389.65"/>
    <m/>
    <m/>
    <m/>
    <m/>
    <m/>
    <m/>
    <m/>
    <x v="0"/>
    <x v="0"/>
    <m/>
  </r>
  <r>
    <s v=""/>
    <s v=" E08_31790"/>
    <s v="Perform Bare Cavity Qualification of CM-02 cavity (591 5-Cell Production)"/>
    <s v="6.08.04.02.01.03"/>
    <x v="0"/>
    <d v="2027-06-15T00:00:00"/>
    <d v="2027-07-20T00:00:00"/>
    <s v="pkessler"/>
    <s v="Matalevich"/>
    <n v="389.65"/>
    <m/>
    <s v="C"/>
    <s v="Labor"/>
    <s v="TEC"/>
    <m/>
    <s v="JLAB"/>
    <s v="Const"/>
    <s v="RF"/>
    <x v="8"/>
    <m/>
    <m/>
    <m/>
    <m/>
    <m/>
    <m/>
    <m/>
    <m/>
    <m/>
    <m/>
    <m/>
    <n v="389.65"/>
    <m/>
    <m/>
    <m/>
    <m/>
    <m/>
    <m/>
    <m/>
    <x v="0"/>
    <x v="0"/>
    <m/>
  </r>
  <r>
    <s v=""/>
    <s v=" E08_31870"/>
    <s v="Perform Bare Cavity Qualification of CM-03 cavity (591 5-Cell Production)"/>
    <s v="6.08.04.02.01.03"/>
    <x v="0"/>
    <d v="2027-07-21T00:00:00"/>
    <d v="2027-08-24T00:00:00"/>
    <s v="pkessler"/>
    <s v="Matalevich"/>
    <n v="389.65"/>
    <m/>
    <s v="C"/>
    <s v="Labor"/>
    <s v="TEC"/>
    <m/>
    <s v="JLAB"/>
    <s v="Const"/>
    <s v="RF"/>
    <x v="8"/>
    <m/>
    <m/>
    <m/>
    <m/>
    <m/>
    <m/>
    <m/>
    <m/>
    <m/>
    <m/>
    <m/>
    <n v="389.65"/>
    <m/>
    <m/>
    <m/>
    <m/>
    <m/>
    <m/>
    <m/>
    <x v="0"/>
    <x v="0"/>
    <m/>
  </r>
  <r>
    <s v=""/>
    <s v=" E08_31950"/>
    <s v="Perform Bare Cavity Qualification of CM-04 cavity (591 5-Cell Production)"/>
    <s v="6.08.04.02.01.03"/>
    <x v="0"/>
    <d v="2027-08-25T00:00:00"/>
    <d v="2027-09-29T00:00:00"/>
    <s v="pkessler"/>
    <s v="Matalevich"/>
    <n v="389.65"/>
    <m/>
    <s v="C"/>
    <s v="Labor"/>
    <s v="TEC"/>
    <m/>
    <s v="JLAB"/>
    <s v="Const"/>
    <s v="RF"/>
    <x v="8"/>
    <m/>
    <m/>
    <m/>
    <m/>
    <m/>
    <m/>
    <m/>
    <m/>
    <m/>
    <m/>
    <m/>
    <n v="389.65"/>
    <m/>
    <m/>
    <m/>
    <m/>
    <m/>
    <m/>
    <m/>
    <x v="0"/>
    <x v="0"/>
    <m/>
  </r>
  <r>
    <s v=""/>
    <s v=" E08_32030"/>
    <s v="Perform Bare Cavity Qualification of CM-05 cavity (591 5-Cell Production)"/>
    <s v="6.08.04.02.01.03"/>
    <x v="0"/>
    <d v="2027-09-30T00:00:00"/>
    <d v="2027-11-04T00:00:00"/>
    <s v="pkessler"/>
    <s v="Matalevich"/>
    <n v="400.87"/>
    <m/>
    <s v="C"/>
    <s v="Labor"/>
    <s v="TEC"/>
    <m/>
    <s v="JLAB"/>
    <s v="Const"/>
    <s v="RF"/>
    <x v="8"/>
    <m/>
    <m/>
    <m/>
    <m/>
    <m/>
    <m/>
    <m/>
    <m/>
    <m/>
    <m/>
    <m/>
    <n v="16.03"/>
    <n v="384.84"/>
    <m/>
    <m/>
    <m/>
    <m/>
    <m/>
    <m/>
    <x v="0"/>
    <x v="0"/>
    <m/>
  </r>
  <r>
    <s v=""/>
    <s v=" E08_32110"/>
    <s v="Perform Bare Cavity Qualification of CM-06 cavity (591 5-Cell Production)"/>
    <s v="6.08.04.02.01.03"/>
    <x v="0"/>
    <d v="2027-11-05T00:00:00"/>
    <d v="2027-12-14T00:00:00"/>
    <s v="pkessler"/>
    <s v="Matalevich"/>
    <n v="401.34"/>
    <m/>
    <s v="C"/>
    <s v="Labor"/>
    <s v="TEC"/>
    <m/>
    <s v="JLAB"/>
    <s v="Const"/>
    <s v="RF"/>
    <x v="8"/>
    <m/>
    <m/>
    <m/>
    <m/>
    <m/>
    <m/>
    <m/>
    <m/>
    <m/>
    <m/>
    <m/>
    <m/>
    <n v="401.34"/>
    <m/>
    <m/>
    <m/>
    <m/>
    <m/>
    <m/>
    <x v="0"/>
    <x v="0"/>
    <m/>
  </r>
  <r>
    <s v=""/>
    <s v=" E08_32190"/>
    <s v="Perform Bare Cavity Qualification of CM-07 cavity (591 5-Cell Production)"/>
    <s v="6.08.04.02.01.03"/>
    <x v="0"/>
    <d v="2027-12-15T00:00:00"/>
    <d v="2028-01-21T00:00:00"/>
    <s v="pkessler"/>
    <s v="Matalevich"/>
    <n v="401.34"/>
    <m/>
    <s v="C"/>
    <s v="Labor"/>
    <s v="TEC"/>
    <m/>
    <s v="JLAB"/>
    <s v="Const"/>
    <s v="RF"/>
    <x v="8"/>
    <m/>
    <m/>
    <m/>
    <m/>
    <m/>
    <m/>
    <m/>
    <m/>
    <m/>
    <m/>
    <m/>
    <m/>
    <n v="401.34"/>
    <m/>
    <m/>
    <m/>
    <m/>
    <m/>
    <m/>
    <x v="0"/>
    <x v="0"/>
    <m/>
  </r>
  <r>
    <s v=""/>
    <s v=" E08_32280"/>
    <s v="Perform Bare Cavity Qualification of CM-08 cavity (591 5-Cell Production)"/>
    <s v="6.08.04.02.01.03"/>
    <x v="0"/>
    <d v="2028-01-24T00:00:00"/>
    <d v="2028-02-28T00:00:00"/>
    <s v="pkessler"/>
    <s v="Matalevich"/>
    <n v="401.34"/>
    <m/>
    <s v="C"/>
    <s v="Labor"/>
    <s v="TEC"/>
    <m/>
    <s v="JLAB"/>
    <s v="Const"/>
    <s v="RF"/>
    <x v="8"/>
    <m/>
    <m/>
    <m/>
    <m/>
    <m/>
    <m/>
    <m/>
    <m/>
    <m/>
    <m/>
    <m/>
    <m/>
    <n v="401.34"/>
    <m/>
    <m/>
    <m/>
    <m/>
    <m/>
    <m/>
    <x v="0"/>
    <x v="0"/>
    <m/>
  </r>
  <r>
    <s v=""/>
    <s v=" E08_32360"/>
    <s v="Perform Bare Cavity Qualification of CM-09 cavity (591 5-Cell Production)"/>
    <s v="6.08.04.02.01.03"/>
    <x v="0"/>
    <d v="2028-02-29T00:00:00"/>
    <d v="2028-04-03T00:00:00"/>
    <s v="pkessler"/>
    <s v="Matalevich"/>
    <n v="401.34"/>
    <m/>
    <s v="C"/>
    <s v="Labor"/>
    <s v="TEC"/>
    <m/>
    <s v="JLAB"/>
    <s v="Const"/>
    <s v="RF"/>
    <x v="8"/>
    <m/>
    <m/>
    <m/>
    <m/>
    <m/>
    <m/>
    <m/>
    <m/>
    <m/>
    <m/>
    <m/>
    <m/>
    <n v="401.34"/>
    <m/>
    <m/>
    <m/>
    <m/>
    <m/>
    <m/>
    <x v="0"/>
    <x v="0"/>
    <m/>
  </r>
  <r>
    <s v=""/>
    <s v=" E08_32440"/>
    <s v="Perform Bare Cavity Qualification of CM-10 cavity (591 5-Cell Production)"/>
    <s v="6.08.04.02.01.03"/>
    <x v="0"/>
    <d v="2028-04-04T00:00:00"/>
    <d v="2028-05-08T00:00:00"/>
    <s v="pkessler"/>
    <s v="Matalevich"/>
    <n v="401.34"/>
    <m/>
    <s v="C"/>
    <s v="Labor"/>
    <s v="TEC"/>
    <m/>
    <s v="JLAB"/>
    <s v="Const"/>
    <s v="RF"/>
    <x v="8"/>
    <m/>
    <m/>
    <m/>
    <m/>
    <m/>
    <m/>
    <m/>
    <m/>
    <m/>
    <m/>
    <m/>
    <m/>
    <n v="401.34"/>
    <m/>
    <m/>
    <m/>
    <m/>
    <m/>
    <m/>
    <x v="0"/>
    <x v="0"/>
    <m/>
  </r>
  <r>
    <s v=""/>
    <s v=" E08_32520"/>
    <s v="Perform Bare Cavity Qualification of CM-11 cavity (591 5-Cell Production)"/>
    <s v="6.08.04.02.01.03"/>
    <x v="0"/>
    <d v="2028-05-09T00:00:00"/>
    <d v="2028-06-13T00:00:00"/>
    <s v="pkessler"/>
    <s v="Matalevich"/>
    <n v="401.34"/>
    <m/>
    <s v="C"/>
    <s v="Labor"/>
    <s v="TEC"/>
    <m/>
    <s v="JLAB"/>
    <s v="Const"/>
    <s v="RF"/>
    <x v="8"/>
    <m/>
    <m/>
    <m/>
    <m/>
    <m/>
    <m/>
    <m/>
    <m/>
    <m/>
    <m/>
    <m/>
    <m/>
    <n v="401.34"/>
    <m/>
    <m/>
    <m/>
    <m/>
    <m/>
    <m/>
    <x v="0"/>
    <x v="0"/>
    <m/>
  </r>
  <r>
    <s v=""/>
    <s v=" E08_32600"/>
    <s v="Perform Bare Cavity Qualification of CM-12 cavity (591 5-Cell Production)"/>
    <s v="6.08.04.02.01.03"/>
    <x v="0"/>
    <d v="2028-06-14T00:00:00"/>
    <d v="2028-07-19T00:00:00"/>
    <s v="pkessler"/>
    <s v="Matalevich"/>
    <n v="401.34"/>
    <m/>
    <s v="C"/>
    <s v="Labor"/>
    <s v="TEC"/>
    <m/>
    <s v="JLAB"/>
    <s v="Const"/>
    <s v="RF"/>
    <x v="8"/>
    <m/>
    <m/>
    <m/>
    <m/>
    <m/>
    <m/>
    <m/>
    <m/>
    <m/>
    <m/>
    <m/>
    <m/>
    <n v="401.34"/>
    <m/>
    <m/>
    <m/>
    <m/>
    <m/>
    <m/>
    <x v="0"/>
    <x v="0"/>
    <m/>
  </r>
  <r>
    <s v=""/>
    <s v=" E08_32680"/>
    <s v="Perform Bare Cavity Qualification of CM-13 cavity (591 5-Cell Production)"/>
    <s v="6.08.04.02.01.03"/>
    <x v="0"/>
    <d v="2028-07-20T00:00:00"/>
    <d v="2028-08-23T00:00:00"/>
    <s v="pkessler"/>
    <s v="Matalevich"/>
    <n v="401.34"/>
    <m/>
    <s v="C"/>
    <s v="Labor"/>
    <s v="TEC"/>
    <m/>
    <s v="JLAB"/>
    <s v="Const"/>
    <s v="RF"/>
    <x v="8"/>
    <m/>
    <m/>
    <m/>
    <m/>
    <m/>
    <m/>
    <m/>
    <m/>
    <m/>
    <m/>
    <m/>
    <m/>
    <n v="401.34"/>
    <m/>
    <m/>
    <m/>
    <m/>
    <m/>
    <m/>
    <x v="0"/>
    <x v="0"/>
    <m/>
  </r>
  <r>
    <s v=""/>
    <s v=" E08_32760"/>
    <s v="Perform Bare Cavity Qualification of CM-14 cavity (591 5-Cell Production)"/>
    <s v="6.08.04.02.01.03"/>
    <x v="0"/>
    <d v="2028-08-24T00:00:00"/>
    <d v="2028-09-28T00:00:00"/>
    <s v="pkessler"/>
    <s v="Matalevich"/>
    <n v="401.34"/>
    <m/>
    <s v="C"/>
    <s v="Labor"/>
    <s v="TEC"/>
    <m/>
    <s v="JLAB"/>
    <s v="Const"/>
    <s v="RF"/>
    <x v="8"/>
    <m/>
    <m/>
    <m/>
    <m/>
    <m/>
    <m/>
    <m/>
    <m/>
    <m/>
    <m/>
    <m/>
    <m/>
    <n v="401.34"/>
    <m/>
    <m/>
    <m/>
    <m/>
    <m/>
    <m/>
    <x v="0"/>
    <x v="0"/>
    <m/>
  </r>
  <r>
    <s v=""/>
    <s v=" E08_33070"/>
    <s v="SpaceFrame Assembly Tooling PRELIMINARY Design (591 5-Cell)"/>
    <s v="6.08.04.02.02.01"/>
    <x v="0"/>
    <d v="2024-12-16T00:00:00"/>
    <d v="2025-01-23T00:00:00"/>
    <s v="pkessler"/>
    <s v="Matalevich"/>
    <n v="4774.66"/>
    <m/>
    <s v="C"/>
    <s v="Labor"/>
    <s v="TEC"/>
    <m/>
    <s v="JLAB"/>
    <s v="PED"/>
    <s v="RF"/>
    <x v="11"/>
    <m/>
    <m/>
    <m/>
    <m/>
    <m/>
    <m/>
    <m/>
    <m/>
    <m/>
    <n v="4774.66"/>
    <m/>
    <m/>
    <m/>
    <m/>
    <m/>
    <m/>
    <m/>
    <m/>
    <m/>
    <x v="0"/>
    <x v="0"/>
    <m/>
  </r>
  <r>
    <s v=""/>
    <s v=" E08_33080"/>
    <s v="Misc. Cryostat Assembly Tooling PRELIMINARY Design (591 5-Cell)"/>
    <s v="6.08.04.02.02.01"/>
    <x v="0"/>
    <d v="2025-01-24T00:00:00"/>
    <d v="2025-03-03T00:00:00"/>
    <s v="pkessler"/>
    <s v="Matalevich"/>
    <n v="9549.33"/>
    <m/>
    <s v="C"/>
    <s v="Labor"/>
    <s v="TEC"/>
    <m/>
    <s v="JLAB"/>
    <s v="PED"/>
    <s v="RF"/>
    <x v="11"/>
    <m/>
    <m/>
    <m/>
    <m/>
    <m/>
    <m/>
    <m/>
    <m/>
    <m/>
    <n v="9549.33"/>
    <m/>
    <m/>
    <m/>
    <m/>
    <m/>
    <m/>
    <m/>
    <m/>
    <m/>
    <x v="0"/>
    <x v="0"/>
    <m/>
  </r>
  <r>
    <s v=""/>
    <s v=" E08_33220"/>
    <s v="SpaceFrame Assembly Tooling FINAL Design  (591 5-Cell)"/>
    <s v="6.08.04.02.02.01"/>
    <x v="0"/>
    <d v="2026-04-02T00:00:00"/>
    <d v="2026-05-07T00:00:00"/>
    <s v="pkessler"/>
    <s v="Matalevich"/>
    <n v="2648.1"/>
    <m/>
    <s v="C"/>
    <s v="Labor"/>
    <s v="TEC"/>
    <m/>
    <s v="JLAB"/>
    <s v="PED"/>
    <s v="RF"/>
    <x v="6"/>
    <m/>
    <m/>
    <m/>
    <m/>
    <m/>
    <m/>
    <m/>
    <m/>
    <m/>
    <m/>
    <n v="2648.1"/>
    <m/>
    <m/>
    <m/>
    <m/>
    <m/>
    <m/>
    <m/>
    <m/>
    <x v="0"/>
    <x v="0"/>
    <m/>
  </r>
  <r>
    <s v=""/>
    <s v=" E08_33230"/>
    <s v="Misc. Cryostat Assembly Tooling FINAL Design  (591 5-Cell)"/>
    <s v="6.08.04.02.02.01"/>
    <x v="0"/>
    <d v="2026-05-08T00:00:00"/>
    <d v="2026-06-15T00:00:00"/>
    <s v="pkessler"/>
    <s v="Matalevich"/>
    <n v="5296.2"/>
    <m/>
    <s v="C"/>
    <s v="Labor"/>
    <s v="TEC"/>
    <m/>
    <s v="JLAB"/>
    <s v="PED"/>
    <s v="RF"/>
    <x v="6"/>
    <m/>
    <m/>
    <m/>
    <m/>
    <m/>
    <m/>
    <m/>
    <m/>
    <m/>
    <m/>
    <n v="5296.2"/>
    <m/>
    <m/>
    <m/>
    <m/>
    <m/>
    <m/>
    <m/>
    <m/>
    <x v="0"/>
    <x v="0"/>
    <m/>
  </r>
  <r>
    <s v=""/>
    <s v=" E08_32930"/>
    <s v="Top Level Assembly PRELIMINARY Design (591 5-Cell)"/>
    <s v="6.08.04.02.02.01"/>
    <x v="0"/>
    <d v="2024-06-12T00:00:00"/>
    <d v="2024-12-12T00:00:00"/>
    <s v="pkessler"/>
    <s v="Matalevich"/>
    <n v="17045.169999999998"/>
    <m/>
    <s v="C"/>
    <s v="Labor"/>
    <s v="TEC"/>
    <m/>
    <s v="JLAB"/>
    <s v="PED"/>
    <s v="RF"/>
    <x v="11"/>
    <m/>
    <m/>
    <m/>
    <m/>
    <m/>
    <m/>
    <m/>
    <m/>
    <n v="10416.49"/>
    <n v="6628.68"/>
    <m/>
    <m/>
    <m/>
    <m/>
    <m/>
    <m/>
    <m/>
    <m/>
    <m/>
    <x v="0"/>
    <x v="0"/>
    <m/>
  </r>
  <r>
    <s v=""/>
    <s v=" E08_32940"/>
    <s v="Cryogenic Piping PRELIMINARY Design (591 5-Cell)"/>
    <s v="6.08.04.02.02.01"/>
    <x v="0"/>
    <d v="2024-06-12T00:00:00"/>
    <d v="2024-12-12T00:00:00"/>
    <s v="pkessler"/>
    <s v="Matalevich"/>
    <n v="21103.55"/>
    <m/>
    <s v="C"/>
    <s v="Labor"/>
    <s v="TEC"/>
    <m/>
    <s v="JLAB"/>
    <s v="PED"/>
    <s v="RF"/>
    <x v="11"/>
    <m/>
    <m/>
    <m/>
    <m/>
    <m/>
    <m/>
    <m/>
    <m/>
    <n v="12896.61"/>
    <n v="8206.94"/>
    <m/>
    <m/>
    <m/>
    <m/>
    <m/>
    <m/>
    <m/>
    <m/>
    <m/>
    <x v="0"/>
    <x v="0"/>
    <m/>
  </r>
  <r>
    <s v=""/>
    <s v=" E08_32950"/>
    <s v="Cryo control valves PRELIMINARY Design (591 5-Cell)"/>
    <s v="6.08.04.02.02.01"/>
    <x v="0"/>
    <d v="2024-06-12T00:00:00"/>
    <d v="2024-12-12T00:00:00"/>
    <s v="pkessler"/>
    <s v="Matalevich"/>
    <n v="24079.69"/>
    <m/>
    <s v="C"/>
    <s v="Labor"/>
    <s v="TEC"/>
    <m/>
    <s v="JLAB"/>
    <s v="PED"/>
    <s v="RF"/>
    <x v="11"/>
    <m/>
    <m/>
    <m/>
    <m/>
    <m/>
    <m/>
    <m/>
    <m/>
    <n v="14715.37"/>
    <n v="9364.32"/>
    <m/>
    <m/>
    <m/>
    <m/>
    <m/>
    <m/>
    <m/>
    <m/>
    <m/>
    <x v="0"/>
    <x v="0"/>
    <m/>
  </r>
  <r>
    <s v=""/>
    <s v=" E08_32960"/>
    <s v="SE_RE-Can Cryogenics PRELIMINARY Design (591 5-Cell)"/>
    <s v="6.08.04.02.02.01"/>
    <x v="0"/>
    <d v="2024-06-12T00:00:00"/>
    <d v="2024-12-12T00:00:00"/>
    <s v="pkessler"/>
    <s v="Matalevich"/>
    <n v="17045.169999999998"/>
    <m/>
    <s v="C"/>
    <s v="Labor"/>
    <s v="TEC"/>
    <m/>
    <s v="JLAB"/>
    <s v="PED"/>
    <s v="RF"/>
    <x v="11"/>
    <m/>
    <m/>
    <m/>
    <m/>
    <m/>
    <m/>
    <m/>
    <m/>
    <n v="10416.49"/>
    <n v="6628.68"/>
    <m/>
    <m/>
    <m/>
    <m/>
    <m/>
    <m/>
    <m/>
    <m/>
    <m/>
    <x v="0"/>
    <x v="0"/>
    <m/>
  </r>
  <r>
    <s v=""/>
    <s v=" E08_32970"/>
    <s v="Vacuum Vessel Design PRELIMINARY (591 5-Cell)"/>
    <s v="6.08.04.02.02.01"/>
    <x v="0"/>
    <d v="2024-06-12T00:00:00"/>
    <d v="2024-12-12T00:00:00"/>
    <s v="pkessler"/>
    <s v="Matalevich"/>
    <n v="28138.06"/>
    <m/>
    <s v="C"/>
    <s v="Labor"/>
    <s v="TEC"/>
    <m/>
    <s v="JLAB"/>
    <s v="PED"/>
    <s v="RF"/>
    <x v="11"/>
    <m/>
    <m/>
    <m/>
    <m/>
    <m/>
    <m/>
    <m/>
    <m/>
    <n v="17195.48"/>
    <n v="10942.58"/>
    <m/>
    <m/>
    <m/>
    <m/>
    <m/>
    <m/>
    <m/>
    <m/>
    <m/>
    <x v="0"/>
    <x v="0"/>
    <m/>
  </r>
  <r>
    <s v=""/>
    <s v=" E08_32980"/>
    <s v="Outer Magnetic Shield PRELIMINARY Design (591 5-Cell)"/>
    <s v="6.08.04.02.02.01"/>
    <x v="0"/>
    <d v="2024-06-12T00:00:00"/>
    <d v="2024-12-12T00:00:00"/>
    <s v="pkessler"/>
    <s v="Matalevich"/>
    <n v="21103.55"/>
    <m/>
    <s v="C"/>
    <s v="Labor"/>
    <s v="TEC"/>
    <m/>
    <s v="JLAB"/>
    <s v="PED"/>
    <s v="RF"/>
    <x v="11"/>
    <m/>
    <m/>
    <m/>
    <m/>
    <m/>
    <m/>
    <m/>
    <m/>
    <n v="12896.61"/>
    <n v="8206.94"/>
    <m/>
    <m/>
    <m/>
    <m/>
    <m/>
    <m/>
    <m/>
    <m/>
    <m/>
    <x v="0"/>
    <x v="0"/>
    <m/>
  </r>
  <r>
    <s v=""/>
    <s v=" E08_32990"/>
    <s v="Inner Magnetic Shield PRELIMINARY Design (591 5-Cell)"/>
    <s v="6.08.04.02.02.01"/>
    <x v="0"/>
    <d v="2024-06-12T00:00:00"/>
    <d v="2024-12-12T00:00:00"/>
    <s v="pkessler"/>
    <s v="Matalevich"/>
    <n v="24079.69"/>
    <m/>
    <s v="C"/>
    <s v="Labor"/>
    <s v="TEC"/>
    <m/>
    <s v="JLAB"/>
    <s v="PED"/>
    <s v="RF"/>
    <x v="11"/>
    <m/>
    <m/>
    <m/>
    <m/>
    <m/>
    <m/>
    <m/>
    <m/>
    <n v="14715.37"/>
    <n v="9364.32"/>
    <m/>
    <m/>
    <m/>
    <m/>
    <m/>
    <m/>
    <m/>
    <m/>
    <m/>
    <x v="0"/>
    <x v="0"/>
    <m/>
  </r>
  <r>
    <s v=""/>
    <s v=" E08_33000"/>
    <s v="Spaceframe Design PRELIMINARY (591 5-Cell)"/>
    <s v="6.08.04.02.02.01"/>
    <x v="0"/>
    <d v="2024-06-12T00:00:00"/>
    <d v="2024-12-12T00:00:00"/>
    <s v="pkessler"/>
    <s v="Matalevich"/>
    <n v="17045.169999999998"/>
    <m/>
    <s v="C"/>
    <s v="Labor"/>
    <s v="TEC"/>
    <m/>
    <s v="JLAB"/>
    <s v="PED"/>
    <s v="RF"/>
    <x v="11"/>
    <m/>
    <m/>
    <m/>
    <m/>
    <m/>
    <m/>
    <m/>
    <m/>
    <n v="10416.49"/>
    <n v="6628.68"/>
    <m/>
    <m/>
    <m/>
    <m/>
    <m/>
    <m/>
    <m/>
    <m/>
    <m/>
    <x v="0"/>
    <x v="0"/>
    <m/>
  </r>
  <r>
    <s v=""/>
    <s v=" E08_33010"/>
    <s v="Thermal Shield Design PRELIMINARY (591 5-Cell)"/>
    <s v="6.08.04.02.02.01"/>
    <x v="0"/>
    <d v="2024-06-12T00:00:00"/>
    <d v="2024-12-12T00:00:00"/>
    <s v="pkessler"/>
    <s v="Matalevich"/>
    <n v="21103.55"/>
    <m/>
    <s v="C"/>
    <s v="Labor"/>
    <s v="TEC"/>
    <m/>
    <s v="JLAB"/>
    <s v="PED"/>
    <s v="RF"/>
    <x v="11"/>
    <m/>
    <m/>
    <m/>
    <m/>
    <m/>
    <m/>
    <m/>
    <m/>
    <n v="12896.61"/>
    <n v="8206.94"/>
    <m/>
    <m/>
    <m/>
    <m/>
    <m/>
    <m/>
    <m/>
    <m/>
    <m/>
    <x v="0"/>
    <x v="0"/>
    <m/>
  </r>
  <r>
    <s v=""/>
    <s v=" E08_33020"/>
    <s v="Warm and Cold Insulation PRELIMINARY Design (591 5-Cell)"/>
    <s v="6.08.04.02.02.01"/>
    <x v="0"/>
    <d v="2024-06-12T00:00:00"/>
    <d v="2024-12-12T00:00:00"/>
    <s v="pkessler"/>
    <s v="Matalevich"/>
    <n v="24079.69"/>
    <m/>
    <s v="C"/>
    <s v="Labor"/>
    <s v="TEC"/>
    <m/>
    <s v="JLAB"/>
    <s v="PED"/>
    <s v="RF"/>
    <x v="11"/>
    <m/>
    <m/>
    <m/>
    <m/>
    <m/>
    <m/>
    <m/>
    <m/>
    <n v="14715.37"/>
    <n v="9364.32"/>
    <m/>
    <m/>
    <m/>
    <m/>
    <m/>
    <m/>
    <m/>
    <m/>
    <m/>
    <x v="0"/>
    <x v="0"/>
    <m/>
  </r>
  <r>
    <s v=""/>
    <s v=" E08_33030"/>
    <s v="Instrumentation PRELIMINARY Design (591 5-Cell)"/>
    <s v="6.08.04.02.02.01"/>
    <x v="0"/>
    <d v="2024-06-12T00:00:00"/>
    <d v="2024-12-12T00:00:00"/>
    <s v="pkessler"/>
    <s v="Matalevich"/>
    <n v="17045.169999999998"/>
    <m/>
    <s v="C"/>
    <s v="Labor"/>
    <s v="TEC"/>
    <m/>
    <s v="JLAB"/>
    <s v="PED"/>
    <s v="RF"/>
    <x v="11"/>
    <m/>
    <m/>
    <m/>
    <m/>
    <m/>
    <m/>
    <m/>
    <m/>
    <n v="10416.49"/>
    <n v="6628.68"/>
    <m/>
    <m/>
    <m/>
    <m/>
    <m/>
    <m/>
    <m/>
    <m/>
    <m/>
    <x v="0"/>
    <x v="0"/>
    <m/>
  </r>
  <r>
    <s v=""/>
    <s v=" E08_33040"/>
    <s v="Tuner PRELIMINARY Design (591 5-Cell)"/>
    <s v="6.08.04.02.02.01"/>
    <x v="0"/>
    <d v="2024-06-12T00:00:00"/>
    <d v="2024-12-12T00:00:00"/>
    <s v="pkessler"/>
    <s v="Matalevich"/>
    <n v="28138.06"/>
    <m/>
    <s v="C"/>
    <s v="Labor"/>
    <s v="TEC"/>
    <m/>
    <s v="JLAB"/>
    <s v="PED"/>
    <s v="RF"/>
    <x v="11"/>
    <m/>
    <m/>
    <m/>
    <m/>
    <m/>
    <m/>
    <m/>
    <m/>
    <n v="17195.48"/>
    <n v="10942.58"/>
    <m/>
    <m/>
    <m/>
    <m/>
    <m/>
    <m/>
    <m/>
    <m/>
    <m/>
    <x v="0"/>
    <x v="0"/>
    <m/>
  </r>
  <r>
    <s v=""/>
    <s v=" E08_33090"/>
    <s v="Top Level Assembly FINAL Design (591 5-Cell)"/>
    <s v="6.08.04.02.02.01"/>
    <x v="0"/>
    <d v="2025-11-21T00:00:00"/>
    <d v="2026-03-31T00:00:00"/>
    <s v="pkessler"/>
    <s v="Matalevich"/>
    <n v="9552.08"/>
    <m/>
    <s v="C"/>
    <s v="Labor"/>
    <s v="TEC"/>
    <m/>
    <s v="JLAB"/>
    <s v="PED"/>
    <s v="RF"/>
    <x v="6"/>
    <m/>
    <m/>
    <m/>
    <m/>
    <m/>
    <m/>
    <m/>
    <m/>
    <m/>
    <m/>
    <n v="9552.08"/>
    <m/>
    <m/>
    <m/>
    <m/>
    <m/>
    <m/>
    <m/>
    <m/>
    <x v="0"/>
    <x v="0"/>
    <m/>
  </r>
  <r>
    <s v=""/>
    <s v=" E08_33100"/>
    <s v="Cryogenic Piping FINAL Design (591 5-Cell)"/>
    <s v="6.08.04.02.02.01"/>
    <x v="0"/>
    <d v="2025-11-21T00:00:00"/>
    <d v="2026-03-31T00:00:00"/>
    <s v="pkessler"/>
    <s v="Matalevich"/>
    <n v="11916.46"/>
    <m/>
    <s v="C"/>
    <s v="Labor"/>
    <s v="TEC"/>
    <m/>
    <s v="JLAB"/>
    <s v="PED"/>
    <s v="RF"/>
    <x v="6"/>
    <m/>
    <m/>
    <m/>
    <m/>
    <m/>
    <m/>
    <m/>
    <m/>
    <m/>
    <m/>
    <n v="11916.46"/>
    <m/>
    <m/>
    <m/>
    <m/>
    <m/>
    <m/>
    <m/>
    <m/>
    <x v="0"/>
    <x v="0"/>
    <m/>
  </r>
  <r>
    <s v=""/>
    <s v=" E08_33110"/>
    <s v="Cryo control valves FINAL Design (591 5-Cell)"/>
    <s v="6.08.04.02.02.01"/>
    <x v="0"/>
    <d v="2025-11-21T00:00:00"/>
    <d v="2026-03-31T00:00:00"/>
    <s v="pkessler"/>
    <s v="Matalevich"/>
    <n v="13618.81"/>
    <m/>
    <s v="C"/>
    <s v="Labor"/>
    <s v="TEC"/>
    <m/>
    <s v="JLAB"/>
    <s v="PED"/>
    <s v="RF"/>
    <x v="6"/>
    <m/>
    <m/>
    <m/>
    <m/>
    <m/>
    <m/>
    <m/>
    <m/>
    <m/>
    <m/>
    <n v="13618.81"/>
    <m/>
    <m/>
    <m/>
    <m/>
    <m/>
    <m/>
    <m/>
    <m/>
    <x v="0"/>
    <x v="0"/>
    <m/>
  </r>
  <r>
    <s v=""/>
    <s v=" E08_33120"/>
    <s v="SE_RE-Can Cryogenics FINAL Design (591 5-Cell)"/>
    <s v="6.08.04.02.02.01"/>
    <x v="0"/>
    <d v="2025-11-21T00:00:00"/>
    <d v="2026-03-31T00:00:00"/>
    <s v="pkessler"/>
    <s v="Matalevich"/>
    <n v="9552.08"/>
    <m/>
    <s v="C"/>
    <s v="Labor"/>
    <s v="TEC"/>
    <m/>
    <s v="JLAB"/>
    <s v="PED"/>
    <s v="RF"/>
    <x v="6"/>
    <m/>
    <m/>
    <m/>
    <m/>
    <m/>
    <m/>
    <m/>
    <m/>
    <m/>
    <m/>
    <n v="9552.08"/>
    <m/>
    <m/>
    <m/>
    <m/>
    <m/>
    <m/>
    <m/>
    <m/>
    <x v="0"/>
    <x v="0"/>
    <m/>
  </r>
  <r>
    <s v=""/>
    <s v=" E08_33130"/>
    <s v="Vacuum Vessel FINAL Design (591 5-Cell)"/>
    <s v="6.08.04.02.02.01"/>
    <x v="0"/>
    <d v="2025-11-21T00:00:00"/>
    <d v="2026-03-31T00:00:00"/>
    <s v="pkessler"/>
    <s v="Matalevich"/>
    <n v="15888.61"/>
    <m/>
    <s v="C"/>
    <s v="Labor"/>
    <s v="TEC"/>
    <m/>
    <s v="JLAB"/>
    <s v="PED"/>
    <s v="RF"/>
    <x v="6"/>
    <m/>
    <m/>
    <m/>
    <m/>
    <m/>
    <m/>
    <m/>
    <m/>
    <m/>
    <m/>
    <n v="15888.61"/>
    <m/>
    <m/>
    <m/>
    <m/>
    <m/>
    <m/>
    <m/>
    <m/>
    <x v="0"/>
    <x v="0"/>
    <m/>
  </r>
  <r>
    <s v=""/>
    <s v=" E08_33140"/>
    <s v="Outer Magnetic Shield FINAL Design (591 5-Cell)"/>
    <s v="6.08.04.02.02.01"/>
    <x v="0"/>
    <d v="2025-11-21T00:00:00"/>
    <d v="2026-03-31T00:00:00"/>
    <s v="pkessler"/>
    <s v="Matalevich"/>
    <n v="11916.46"/>
    <m/>
    <s v="C"/>
    <s v="Labor"/>
    <s v="TEC"/>
    <m/>
    <s v="JLAB"/>
    <s v="PED"/>
    <s v="RF"/>
    <x v="6"/>
    <m/>
    <m/>
    <m/>
    <m/>
    <m/>
    <m/>
    <m/>
    <m/>
    <m/>
    <m/>
    <n v="11916.46"/>
    <m/>
    <m/>
    <m/>
    <m/>
    <m/>
    <m/>
    <m/>
    <m/>
    <x v="0"/>
    <x v="0"/>
    <m/>
  </r>
  <r>
    <s v=""/>
    <s v=" E08_33150"/>
    <s v="Inner Magnetic Shield FINAL Design (591 5-Cell)"/>
    <s v="6.08.04.02.02.01"/>
    <x v="0"/>
    <d v="2025-11-21T00:00:00"/>
    <d v="2026-03-31T00:00:00"/>
    <s v="pkessler"/>
    <s v="Matalevich"/>
    <n v="13618.81"/>
    <m/>
    <s v="C"/>
    <s v="Labor"/>
    <s v="TEC"/>
    <m/>
    <s v="JLAB"/>
    <s v="PED"/>
    <s v="RF"/>
    <x v="6"/>
    <m/>
    <m/>
    <m/>
    <m/>
    <m/>
    <m/>
    <m/>
    <m/>
    <m/>
    <m/>
    <n v="13618.81"/>
    <m/>
    <m/>
    <m/>
    <m/>
    <m/>
    <m/>
    <m/>
    <m/>
    <x v="0"/>
    <x v="0"/>
    <m/>
  </r>
  <r>
    <s v=""/>
    <s v=" E08_33160"/>
    <s v="Spaceframe FINAL Design (591 5-Cell)"/>
    <s v="6.08.04.02.02.01"/>
    <x v="0"/>
    <d v="2025-11-21T00:00:00"/>
    <d v="2026-03-31T00:00:00"/>
    <s v="pkessler"/>
    <s v="Matalevich"/>
    <n v="9552.08"/>
    <m/>
    <s v="C"/>
    <s v="Labor"/>
    <s v="TEC"/>
    <m/>
    <s v="JLAB"/>
    <s v="PED"/>
    <s v="RF"/>
    <x v="6"/>
    <m/>
    <m/>
    <m/>
    <m/>
    <m/>
    <m/>
    <m/>
    <m/>
    <m/>
    <m/>
    <n v="9552.08"/>
    <m/>
    <m/>
    <m/>
    <m/>
    <m/>
    <m/>
    <m/>
    <m/>
    <x v="0"/>
    <x v="0"/>
    <m/>
  </r>
  <r>
    <s v=""/>
    <s v=" E08_33170"/>
    <s v="Thermal Shield FINAL Design (591 5-Cell)"/>
    <s v="6.08.04.02.02.01"/>
    <x v="0"/>
    <d v="2025-11-21T00:00:00"/>
    <d v="2026-03-31T00:00:00"/>
    <s v="pkessler"/>
    <s v="Matalevich"/>
    <n v="11916.46"/>
    <m/>
    <s v="C"/>
    <s v="Labor"/>
    <s v="TEC"/>
    <m/>
    <s v="JLAB"/>
    <s v="PED"/>
    <s v="RF"/>
    <x v="6"/>
    <m/>
    <m/>
    <m/>
    <m/>
    <m/>
    <m/>
    <m/>
    <m/>
    <m/>
    <m/>
    <n v="11916.46"/>
    <m/>
    <m/>
    <m/>
    <m/>
    <m/>
    <m/>
    <m/>
    <m/>
    <x v="0"/>
    <x v="0"/>
    <m/>
  </r>
  <r>
    <s v=""/>
    <s v=" E08_33180"/>
    <s v="Warm and cold Insulation FINAL Design (591 5-Cell)"/>
    <s v="6.08.04.02.02.01"/>
    <x v="0"/>
    <d v="2025-11-21T00:00:00"/>
    <d v="2026-03-31T00:00:00"/>
    <s v="pkessler"/>
    <s v="Matalevich"/>
    <n v="13618.81"/>
    <m/>
    <s v="C"/>
    <s v="Labor"/>
    <s v="TEC"/>
    <m/>
    <s v="JLAB"/>
    <s v="PED"/>
    <s v="RF"/>
    <x v="6"/>
    <m/>
    <m/>
    <m/>
    <m/>
    <m/>
    <m/>
    <m/>
    <m/>
    <m/>
    <m/>
    <n v="13618.81"/>
    <m/>
    <m/>
    <m/>
    <m/>
    <m/>
    <m/>
    <m/>
    <m/>
    <x v="0"/>
    <x v="0"/>
    <m/>
  </r>
  <r>
    <s v=""/>
    <s v=" E08_33190"/>
    <s v="Instrumentation FINAL Design (591 5-Cell)"/>
    <s v="6.08.04.02.02.01"/>
    <x v="0"/>
    <d v="2025-11-21T00:00:00"/>
    <d v="2026-03-31T00:00:00"/>
    <s v="pkessler"/>
    <s v="Matalevich"/>
    <n v="9552.08"/>
    <m/>
    <s v="C"/>
    <s v="Labor"/>
    <s v="TEC"/>
    <m/>
    <s v="JLAB"/>
    <s v="PED"/>
    <s v="RF"/>
    <x v="6"/>
    <m/>
    <m/>
    <m/>
    <m/>
    <m/>
    <m/>
    <m/>
    <m/>
    <m/>
    <m/>
    <n v="9552.08"/>
    <m/>
    <m/>
    <m/>
    <m/>
    <m/>
    <m/>
    <m/>
    <m/>
    <x v="0"/>
    <x v="0"/>
    <m/>
  </r>
  <r>
    <s v=""/>
    <s v=" E08_33200"/>
    <s v="Tuner FINAL Design (591 5-Cell)"/>
    <s v="6.08.04.02.02.01"/>
    <x v="0"/>
    <d v="2025-11-21T00:00:00"/>
    <d v="2026-03-31T00:00:00"/>
    <s v="pkessler"/>
    <s v="Matalevich"/>
    <n v="15888.61"/>
    <m/>
    <s v="C"/>
    <s v="Labor"/>
    <s v="TEC"/>
    <m/>
    <s v="JLAB"/>
    <s v="PED"/>
    <s v="RF"/>
    <x v="6"/>
    <m/>
    <m/>
    <m/>
    <m/>
    <m/>
    <m/>
    <m/>
    <m/>
    <m/>
    <m/>
    <n v="15888.61"/>
    <m/>
    <m/>
    <m/>
    <m/>
    <m/>
    <m/>
    <m/>
    <m/>
    <x v="0"/>
    <x v="0"/>
    <m/>
  </r>
  <r>
    <s v=""/>
    <s v=" E08_34130"/>
    <s v="TR Effort SpaceFrame Assembly Tooling  (591 5-Cell Production CMs)"/>
    <s v="6.08.04.02.02.02"/>
    <x v="0"/>
    <d v="2026-06-17T00:00:00"/>
    <d v="2026-09-10T00:00:00"/>
    <s v="pkessler"/>
    <s v="Matalevich"/>
    <n v="756.6"/>
    <m/>
    <s v="C"/>
    <s v="Labor"/>
    <s v="TEC"/>
    <m/>
    <s v="JLAB"/>
    <s v="Const"/>
    <s v="RF"/>
    <x v="9"/>
    <s v="B"/>
    <m/>
    <m/>
    <m/>
    <m/>
    <m/>
    <m/>
    <m/>
    <m/>
    <m/>
    <n v="756.6"/>
    <m/>
    <m/>
    <m/>
    <m/>
    <m/>
    <m/>
    <m/>
    <m/>
    <x v="0"/>
    <x v="0"/>
    <m/>
  </r>
  <r>
    <s v=""/>
    <s v=" E08_34190"/>
    <s v="TR Effort Misc. Cryostat Assembly Tooling  (591 5-Cell Production CMs)"/>
    <s v="6.08.04.02.02.02"/>
    <x v="0"/>
    <d v="2026-07-24T00:00:00"/>
    <d v="2026-10-19T00:00:00"/>
    <s v="pkessler"/>
    <s v="Matalevich"/>
    <n v="761.14"/>
    <m/>
    <s v="C"/>
    <s v="Labor"/>
    <s v="TEC"/>
    <m/>
    <s v="JLAB"/>
    <s v="Const"/>
    <s v="RF"/>
    <x v="9"/>
    <s v="B"/>
    <m/>
    <m/>
    <m/>
    <m/>
    <m/>
    <m/>
    <m/>
    <m/>
    <m/>
    <n v="608.91"/>
    <n v="152.22999999999999"/>
    <m/>
    <m/>
    <m/>
    <m/>
    <m/>
    <m/>
    <m/>
    <x v="0"/>
    <x v="0"/>
    <m/>
  </r>
  <r>
    <s v=""/>
    <s v=" E08_33400"/>
    <s v="TR Effort Tuner Harmonic Drives (591 5-Cell Production CMs)"/>
    <s v="6.08.04.02.02.02"/>
    <x v="0"/>
    <d v="2026-05-08T00:00:00"/>
    <d v="2026-11-02T00:00:00"/>
    <s v="pkessler"/>
    <s v="Matalevich"/>
    <n v="760.66"/>
    <m/>
    <s v="C"/>
    <s v="Labor"/>
    <s v="TEC"/>
    <m/>
    <s v="JLAB"/>
    <s v="Const"/>
    <s v="RF"/>
    <x v="9"/>
    <s v="P.S440"/>
    <m/>
    <m/>
    <m/>
    <m/>
    <m/>
    <m/>
    <m/>
    <m/>
    <m/>
    <n v="624.61"/>
    <n v="136.05000000000001"/>
    <m/>
    <m/>
    <m/>
    <m/>
    <m/>
    <m/>
    <m/>
    <x v="0"/>
    <x v="0"/>
    <m/>
  </r>
  <r>
    <s v=""/>
    <s v=" E08_33460"/>
    <s v="TR Effort Tuner Piezos (591 5-Cell Production CMs)"/>
    <s v="6.08.04.02.02.02"/>
    <x v="0"/>
    <d v="2026-05-08T00:00:00"/>
    <d v="2026-08-03T00:00:00"/>
    <s v="pkessler"/>
    <s v="Matalevich"/>
    <n v="756.6"/>
    <m/>
    <s v="C"/>
    <s v="Labor"/>
    <s v="TEC"/>
    <m/>
    <s v="JLAB"/>
    <s v="Const"/>
    <s v="RF"/>
    <x v="9"/>
    <s v="P.S441"/>
    <m/>
    <m/>
    <m/>
    <m/>
    <m/>
    <m/>
    <m/>
    <m/>
    <m/>
    <n v="756.6"/>
    <m/>
    <m/>
    <m/>
    <m/>
    <m/>
    <m/>
    <m/>
    <m/>
    <x v="0"/>
    <x v="0"/>
    <m/>
  </r>
  <r>
    <s v=""/>
    <s v=" E08_34010"/>
    <s v="TR Effort Instrumentation (591 5-Cell Production CMs)"/>
    <s v="6.08.04.02.02.02"/>
    <x v="0"/>
    <d v="2026-05-08T00:00:00"/>
    <d v="2026-08-03T00:00:00"/>
    <s v="pkessler"/>
    <s v="Matalevich"/>
    <n v="1418.63"/>
    <m/>
    <s v="C"/>
    <s v="Labor"/>
    <s v="TEC"/>
    <m/>
    <s v="JLAB"/>
    <s v="Const"/>
    <s v="RF"/>
    <x v="9"/>
    <s v="S.P230"/>
    <s v="APP00407"/>
    <m/>
    <m/>
    <m/>
    <m/>
    <m/>
    <m/>
    <m/>
    <m/>
    <n v="1418.63"/>
    <m/>
    <m/>
    <m/>
    <m/>
    <m/>
    <m/>
    <m/>
    <m/>
    <x v="0"/>
    <x v="0"/>
    <m/>
  </r>
  <r>
    <s v=""/>
    <s v=" E08_34070"/>
    <s v="TR Effort Misc. Parts (591 5-Cell Production CMs)"/>
    <s v="6.08.04.02.02.02"/>
    <x v="0"/>
    <d v="2026-05-11T00:00:00"/>
    <d v="2026-08-04T00:00:00"/>
    <s v="pkessler"/>
    <s v="Matalevich"/>
    <n v="15794.03"/>
    <m/>
    <s v="C"/>
    <s v="Labor"/>
    <s v="TEC"/>
    <m/>
    <s v="JLAB"/>
    <s v="Const"/>
    <s v="RF"/>
    <x v="9"/>
    <s v="S.P229"/>
    <s v="APP00408"/>
    <m/>
    <m/>
    <m/>
    <m/>
    <m/>
    <m/>
    <m/>
    <m/>
    <n v="15794.03"/>
    <m/>
    <m/>
    <m/>
    <m/>
    <m/>
    <m/>
    <m/>
    <m/>
    <x v="0"/>
    <x v="0"/>
    <m/>
  </r>
  <r>
    <s v=""/>
    <s v=" E08_34410"/>
    <s v="Test Cave U-Tubes Preliminary Design (591 5-Cell)"/>
    <s v="6.08.04.02.03.01"/>
    <x v="0"/>
    <d v="2025-01-15T00:00:00"/>
    <d v="2025-01-22T00:00:00"/>
    <s v="pkessler"/>
    <s v="Matalevich"/>
    <n v="4774.66"/>
    <m/>
    <s v="C"/>
    <s v="Labor"/>
    <s v="TEC"/>
    <m/>
    <s v="JLAB"/>
    <s v="PED"/>
    <s v="RF"/>
    <x v="11"/>
    <m/>
    <m/>
    <m/>
    <m/>
    <m/>
    <m/>
    <m/>
    <m/>
    <m/>
    <n v="4774.66"/>
    <m/>
    <m/>
    <m/>
    <m/>
    <m/>
    <m/>
    <m/>
    <m/>
    <m/>
    <x v="0"/>
    <x v="0"/>
    <m/>
  </r>
  <r>
    <s v=""/>
    <s v=" E08_34420"/>
    <s v="Shipping Support Preliminary Design   (591 5-Cell)"/>
    <s v="6.08.04.02.03.01"/>
    <x v="0"/>
    <d v="2025-01-23T00:00:00"/>
    <d v="2025-03-20T00:00:00"/>
    <s v="pkessler"/>
    <s v="Matalevich"/>
    <n v="9549.33"/>
    <m/>
    <s v="C"/>
    <s v="Labor"/>
    <s v="TEC"/>
    <m/>
    <s v="JLAB"/>
    <s v="PED"/>
    <s v="RF"/>
    <x v="11"/>
    <m/>
    <m/>
    <m/>
    <m/>
    <m/>
    <m/>
    <m/>
    <m/>
    <m/>
    <n v="9549.33"/>
    <m/>
    <m/>
    <m/>
    <m/>
    <m/>
    <m/>
    <m/>
    <m/>
    <m/>
    <x v="0"/>
    <x v="0"/>
    <m/>
  </r>
  <r>
    <s v=""/>
    <s v=" E08_34430"/>
    <s v="Misc. Assembly/Test/Shipping Tooling Preliminary Design   (591 5-Cell)"/>
    <s v="6.08.04.02.03.01"/>
    <x v="0"/>
    <d v="2025-03-21T00:00:00"/>
    <d v="2025-04-07T00:00:00"/>
    <s v="pkessler"/>
    <s v="Matalevich"/>
    <n v="9549.33"/>
    <m/>
    <s v="C"/>
    <s v="Labor"/>
    <s v="TEC"/>
    <m/>
    <s v="JLAB"/>
    <s v="PED"/>
    <s v="RF"/>
    <x v="11"/>
    <m/>
    <m/>
    <m/>
    <m/>
    <m/>
    <m/>
    <m/>
    <m/>
    <m/>
    <n v="9549.33"/>
    <m/>
    <m/>
    <m/>
    <m/>
    <m/>
    <m/>
    <m/>
    <m/>
    <m/>
    <x v="0"/>
    <x v="0"/>
    <m/>
  </r>
  <r>
    <s v=""/>
    <s v=" E08_34450"/>
    <s v="Test Cave U-Tubes Final Design  (591 5-Cell)"/>
    <s v="6.08.04.02.03.01"/>
    <x v="0"/>
    <d v="2026-04-30T00:00:00"/>
    <d v="2026-05-06T00:00:00"/>
    <s v="pkessler"/>
    <s v="Matalevich"/>
    <n v="4917.8999999999996"/>
    <m/>
    <s v="C"/>
    <s v="Labor"/>
    <s v="TEC"/>
    <m/>
    <s v="JLAB"/>
    <s v="PED"/>
    <s v="RF"/>
    <x v="6"/>
    <m/>
    <m/>
    <m/>
    <m/>
    <m/>
    <m/>
    <m/>
    <m/>
    <m/>
    <m/>
    <n v="4917.8999999999996"/>
    <m/>
    <m/>
    <m/>
    <m/>
    <m/>
    <m/>
    <m/>
    <m/>
    <x v="0"/>
    <x v="0"/>
    <m/>
  </r>
  <r>
    <s v=""/>
    <s v=" E08_34460"/>
    <s v="Shipping Support Final Design   (591 5-Cell)"/>
    <s v="6.08.04.02.03.01"/>
    <x v="0"/>
    <d v="2026-05-07T00:00:00"/>
    <d v="2026-06-04T00:00:00"/>
    <s v="pkessler"/>
    <s v="Matalevich"/>
    <n v="5296.2"/>
    <m/>
    <s v="C"/>
    <s v="Labor"/>
    <s v="TEC"/>
    <m/>
    <s v="JLAB"/>
    <s v="PED"/>
    <s v="RF"/>
    <x v="6"/>
    <m/>
    <m/>
    <m/>
    <m/>
    <m/>
    <m/>
    <m/>
    <m/>
    <m/>
    <m/>
    <n v="5296.2"/>
    <m/>
    <m/>
    <m/>
    <m/>
    <m/>
    <m/>
    <m/>
    <m/>
    <x v="0"/>
    <x v="0"/>
    <m/>
  </r>
  <r>
    <s v=""/>
    <s v=" E08_34470"/>
    <s v="Misc. Assembly/Test/Shipping Tooling Final Design  (591 5-Cell)"/>
    <s v="6.08.04.02.03.01"/>
    <x v="0"/>
    <d v="2026-06-05T00:00:00"/>
    <d v="2026-06-16T00:00:00"/>
    <s v="pkessler"/>
    <s v="Matalevich"/>
    <n v="9835.81"/>
    <m/>
    <s v="C"/>
    <s v="Labor"/>
    <s v="TEC"/>
    <m/>
    <s v="JLAB"/>
    <s v="PED"/>
    <s v="RF"/>
    <x v="6"/>
    <m/>
    <m/>
    <m/>
    <m/>
    <m/>
    <m/>
    <m/>
    <m/>
    <m/>
    <m/>
    <n v="9835.81"/>
    <m/>
    <m/>
    <m/>
    <m/>
    <m/>
    <m/>
    <m/>
    <m/>
    <x v="0"/>
    <x v="0"/>
    <m/>
  </r>
  <r>
    <s v=""/>
    <s v=" E08_34480"/>
    <s v="Prepare for and hold Manufacturing Readiness Review (591 5-Cell)"/>
    <s v="6.08.04.02.03.01"/>
    <x v="0"/>
    <d v="2026-04-03T00:00:00"/>
    <d v="2026-04-16T00:00:00"/>
    <s v="pkessler"/>
    <s v="Matalevich"/>
    <n v="3783"/>
    <m/>
    <s v="C"/>
    <s v="Labor"/>
    <s v="TEC"/>
    <m/>
    <s v="JLAB"/>
    <s v="PED"/>
    <s v="RF"/>
    <x v="6"/>
    <m/>
    <m/>
    <m/>
    <m/>
    <m/>
    <m/>
    <m/>
    <m/>
    <m/>
    <m/>
    <n v="3783"/>
    <m/>
    <m/>
    <m/>
    <m/>
    <m/>
    <m/>
    <m/>
    <m/>
    <x v="0"/>
    <x v="0"/>
    <m/>
  </r>
  <r>
    <s v=""/>
    <s v=" E08_34520"/>
    <s v="TR Effort Test Cave U-Tubes  (591 5-Cell)"/>
    <s v="6.08.04.02.03.02"/>
    <x v="0"/>
    <d v="2026-06-16T00:00:00"/>
    <d v="2026-12-10T00:00:00"/>
    <s v="pkessler"/>
    <s v="Matalevich"/>
    <n v="765.34"/>
    <m/>
    <s v="C"/>
    <s v="Labor"/>
    <s v="TEC"/>
    <m/>
    <s v="JLAB"/>
    <s v="Const"/>
    <s v="RF"/>
    <x v="9"/>
    <s v="B"/>
    <m/>
    <m/>
    <m/>
    <m/>
    <m/>
    <m/>
    <m/>
    <m/>
    <m/>
    <n v="470.5"/>
    <n v="294.85000000000002"/>
    <m/>
    <m/>
    <m/>
    <m/>
    <m/>
    <m/>
    <m/>
    <x v="0"/>
    <x v="0"/>
    <m/>
  </r>
  <r>
    <s v=""/>
    <s v=" E08_34580"/>
    <s v="TR Effort Shipping Support  (591 5-Cell)"/>
    <s v="6.08.04.02.03.02"/>
    <x v="0"/>
    <d v="2026-07-15T00:00:00"/>
    <d v="2027-01-11T00:00:00"/>
    <s v="pkessler"/>
    <s v="Matalevich"/>
    <n v="16054.25"/>
    <m/>
    <s v="C"/>
    <s v="Labor"/>
    <s v="TEC"/>
    <m/>
    <s v="JLAB"/>
    <s v="Const"/>
    <s v="RF"/>
    <x v="9"/>
    <s v="B"/>
    <m/>
    <m/>
    <m/>
    <m/>
    <m/>
    <m/>
    <m/>
    <m/>
    <m/>
    <n v="7237.57"/>
    <n v="8816.68"/>
    <m/>
    <m/>
    <m/>
    <m/>
    <m/>
    <m/>
    <m/>
    <x v="0"/>
    <x v="0"/>
    <m/>
  </r>
  <r>
    <s v=""/>
    <s v=" E08_34640"/>
    <s v="TR Effort Misc. Assembly/Test/Shipping Tooling  (591 5-Cell)"/>
    <s v="6.08.04.02.03.02"/>
    <x v="0"/>
    <d v="2026-07-27T00:00:00"/>
    <d v="2027-01-22T00:00:00"/>
    <s v="pkessler"/>
    <s v="Matalevich"/>
    <n v="770.55"/>
    <m/>
    <s v="C"/>
    <s v="Labor"/>
    <s v="TEC"/>
    <m/>
    <s v="JLAB"/>
    <s v="Const"/>
    <s v="RF"/>
    <x v="9"/>
    <s v="B"/>
    <m/>
    <m/>
    <m/>
    <m/>
    <m/>
    <m/>
    <m/>
    <m/>
    <m/>
    <n v="296.85000000000002"/>
    <n v="473.7"/>
    <m/>
    <m/>
    <m/>
    <m/>
    <m/>
    <m/>
    <m/>
    <x v="0"/>
    <x v="0"/>
    <m/>
  </r>
  <r>
    <s v=""/>
    <s v=" E08_35860"/>
    <s v="Perform  Cavity String Assembly (591 5-Cell CM-09)"/>
    <s v="6.08.04.02.03.04"/>
    <x v="0"/>
    <d v="2029-06-15T00:00:00"/>
    <d v="2029-07-13T00:00:00"/>
    <s v="pkessler"/>
    <s v="Matalevich"/>
    <n v="826.76"/>
    <m/>
    <s v="C"/>
    <s v="Labor"/>
    <s v="TEC"/>
    <m/>
    <s v="JLAB"/>
    <s v="Const"/>
    <s v="RF"/>
    <x v="7"/>
    <m/>
    <m/>
    <m/>
    <m/>
    <m/>
    <m/>
    <m/>
    <m/>
    <m/>
    <m/>
    <m/>
    <m/>
    <m/>
    <n v="826.76"/>
    <m/>
    <m/>
    <m/>
    <m/>
    <m/>
    <x v="0"/>
    <x v="0"/>
    <m/>
  </r>
  <r>
    <s v=""/>
    <s v=" E08_36000"/>
    <s v="Perform  Cavity String Assembly (591 5-Cell CM-10)"/>
    <s v="6.08.04.02.03.04"/>
    <x v="0"/>
    <d v="2029-08-22T00:00:00"/>
    <d v="2029-09-19T00:00:00"/>
    <s v="pkessler"/>
    <s v="Matalevich"/>
    <n v="826.76"/>
    <m/>
    <s v="C"/>
    <s v="Labor"/>
    <s v="TEC"/>
    <m/>
    <s v="JLAB"/>
    <s v="Const"/>
    <s v="RF"/>
    <x v="7"/>
    <m/>
    <m/>
    <m/>
    <m/>
    <m/>
    <m/>
    <m/>
    <m/>
    <m/>
    <m/>
    <m/>
    <m/>
    <m/>
    <n v="826.76"/>
    <m/>
    <m/>
    <m/>
    <m/>
    <m/>
    <x v="0"/>
    <x v="0"/>
    <m/>
  </r>
  <r>
    <s v=""/>
    <s v=" E08_36140"/>
    <s v="Perform  Cavity String Assembly (591 5-Cell CM-11)"/>
    <s v="6.08.04.02.03.04"/>
    <x v="0"/>
    <d v="2029-10-30T00:00:00"/>
    <d v="2029-11-29T00:00:00"/>
    <s v="pkessler"/>
    <s v="Matalevich"/>
    <n v="851.56"/>
    <m/>
    <s v="C"/>
    <s v="Labor"/>
    <s v="TEC"/>
    <m/>
    <s v="JLAB"/>
    <s v="Const"/>
    <s v="RF"/>
    <x v="7"/>
    <m/>
    <m/>
    <m/>
    <m/>
    <m/>
    <m/>
    <m/>
    <m/>
    <m/>
    <m/>
    <m/>
    <m/>
    <m/>
    <m/>
    <n v="851.56"/>
    <m/>
    <m/>
    <m/>
    <m/>
    <x v="0"/>
    <x v="0"/>
    <m/>
  </r>
  <r>
    <s v=""/>
    <s v=" E08_36280"/>
    <s v="Perform  Cavity String Assembly (591 5-Cell CM-12)"/>
    <s v="6.08.04.02.03.04"/>
    <x v="0"/>
    <d v="2029-12-07T00:00:00"/>
    <d v="1930-01-07T00:00:00"/>
    <s v="pkessler"/>
    <s v="Matalevich"/>
    <n v="851.56"/>
    <m/>
    <s v="C"/>
    <s v="Labor"/>
    <s v="TEC"/>
    <m/>
    <s v="JLAB"/>
    <s v="Const"/>
    <s v="RF"/>
    <x v="7"/>
    <m/>
    <m/>
    <m/>
    <m/>
    <m/>
    <m/>
    <m/>
    <m/>
    <m/>
    <m/>
    <m/>
    <m/>
    <m/>
    <m/>
    <n v="851.56"/>
    <m/>
    <m/>
    <m/>
    <m/>
    <x v="0"/>
    <x v="0"/>
    <m/>
  </r>
  <r>
    <s v=""/>
    <s v=" E08_36420"/>
    <s v="Perform  Cavity String Assembly (591 5-Cell CM-13)"/>
    <s v="6.08.04.02.03.04"/>
    <x v="0"/>
    <d v="1930-01-15T00:00:00"/>
    <d v="1930-02-12T00:00:00"/>
    <s v="pkessler"/>
    <s v="Matalevich"/>
    <n v="851.56"/>
    <m/>
    <s v="C"/>
    <s v="Labor"/>
    <s v="TEC"/>
    <m/>
    <s v="JLAB"/>
    <s v="Const"/>
    <s v="RF"/>
    <x v="7"/>
    <m/>
    <m/>
    <m/>
    <m/>
    <m/>
    <m/>
    <m/>
    <m/>
    <m/>
    <m/>
    <m/>
    <m/>
    <m/>
    <m/>
    <n v="851.56"/>
    <m/>
    <m/>
    <m/>
    <m/>
    <x v="0"/>
    <x v="0"/>
    <m/>
  </r>
  <r>
    <s v=""/>
    <s v=" E08_36560"/>
    <s v="Perform  Cavity String Assembly (591 5-Cell CM-14)"/>
    <s v="6.08.04.02.03.04"/>
    <x v="0"/>
    <d v="1930-02-21T00:00:00"/>
    <d v="1930-03-20T00:00:00"/>
    <s v="pkessler"/>
    <s v="Matalevich"/>
    <n v="851.56"/>
    <m/>
    <s v="C"/>
    <s v="Labor"/>
    <s v="TEC"/>
    <m/>
    <s v="JLAB"/>
    <s v="Const"/>
    <s v="RF"/>
    <x v="7"/>
    <m/>
    <m/>
    <m/>
    <m/>
    <m/>
    <m/>
    <m/>
    <m/>
    <m/>
    <m/>
    <m/>
    <m/>
    <m/>
    <m/>
    <n v="851.56"/>
    <m/>
    <m/>
    <m/>
    <m/>
    <x v="0"/>
    <x v="0"/>
    <m/>
  </r>
  <r>
    <s v=""/>
    <s v=" E08_35020"/>
    <s v="Perform  Cavity String Assembly (591 5-Cell CM-03)"/>
    <s v="6.08.04.02.03.04"/>
    <x v="0"/>
    <d v="2028-06-01T00:00:00"/>
    <d v="2028-06-28T00:00:00"/>
    <s v="pkessler"/>
    <s v="Matalevich"/>
    <n v="802.68"/>
    <m/>
    <s v="C"/>
    <s v="Labor"/>
    <s v="TEC"/>
    <m/>
    <s v="JLAB"/>
    <s v="Const"/>
    <s v="RF"/>
    <x v="7"/>
    <m/>
    <m/>
    <m/>
    <m/>
    <m/>
    <m/>
    <m/>
    <m/>
    <m/>
    <m/>
    <m/>
    <m/>
    <n v="802.68"/>
    <m/>
    <m/>
    <m/>
    <m/>
    <m/>
    <m/>
    <x v="0"/>
    <x v="0"/>
    <m/>
  </r>
  <r>
    <s v=""/>
    <s v=" E08_35160"/>
    <s v="Perform  Cavity String Assembly (591 5-Cell CM-04)"/>
    <s v="6.08.04.02.03.04"/>
    <x v="0"/>
    <d v="2028-08-08T00:00:00"/>
    <d v="2028-09-05T00:00:00"/>
    <s v="pkessler"/>
    <s v="Matalevich"/>
    <n v="802.68"/>
    <m/>
    <s v="C"/>
    <s v="Labor"/>
    <s v="TEC"/>
    <m/>
    <s v="JLAB"/>
    <s v="Const"/>
    <s v="RF"/>
    <x v="7"/>
    <m/>
    <m/>
    <m/>
    <m/>
    <m/>
    <m/>
    <m/>
    <m/>
    <m/>
    <m/>
    <m/>
    <m/>
    <n v="802.68"/>
    <m/>
    <m/>
    <m/>
    <m/>
    <m/>
    <m/>
    <x v="0"/>
    <x v="0"/>
    <m/>
  </r>
  <r>
    <s v=""/>
    <s v=" E08_35300"/>
    <s v="Perform  Cavity String Assembly (591 5-Cell CM-05)"/>
    <s v="6.08.04.02.03.04"/>
    <x v="0"/>
    <d v="2028-09-13T00:00:00"/>
    <d v="2028-10-11T00:00:00"/>
    <s v="pkessler"/>
    <s v="Matalevich"/>
    <n v="811.11"/>
    <m/>
    <s v="C"/>
    <s v="Labor"/>
    <s v="TEC"/>
    <m/>
    <s v="JLAB"/>
    <s v="Const"/>
    <s v="RF"/>
    <x v="7"/>
    <m/>
    <m/>
    <m/>
    <m/>
    <m/>
    <m/>
    <m/>
    <m/>
    <m/>
    <m/>
    <m/>
    <m/>
    <n v="527.22"/>
    <n v="283.89"/>
    <m/>
    <m/>
    <m/>
    <m/>
    <m/>
    <x v="0"/>
    <x v="0"/>
    <m/>
  </r>
  <r>
    <s v=""/>
    <s v=" E08_35440"/>
    <s v="Perform  Cavity String Assembly (591 5-Cell CM-06)"/>
    <s v="6.08.04.02.03.04"/>
    <x v="0"/>
    <d v="2028-11-21T00:00:00"/>
    <d v="2028-12-20T00:00:00"/>
    <s v="pkessler"/>
    <s v="Matalevich"/>
    <n v="826.76"/>
    <m/>
    <s v="C"/>
    <s v="Labor"/>
    <s v="TEC"/>
    <m/>
    <s v="JLAB"/>
    <s v="Const"/>
    <s v="RF"/>
    <x v="7"/>
    <m/>
    <m/>
    <m/>
    <m/>
    <m/>
    <m/>
    <m/>
    <m/>
    <m/>
    <m/>
    <m/>
    <m/>
    <m/>
    <n v="826.76"/>
    <m/>
    <m/>
    <m/>
    <m/>
    <m/>
    <x v="0"/>
    <x v="0"/>
    <m/>
  </r>
  <r>
    <s v=""/>
    <s v=" E08_35580"/>
    <s v="Perform  Cavity String Assembly (591 5-Cell CM-07)"/>
    <s v="6.08.04.02.03.04"/>
    <x v="0"/>
    <d v="2029-02-01T00:00:00"/>
    <d v="2029-03-01T00:00:00"/>
    <s v="pkessler"/>
    <s v="Matalevich"/>
    <n v="826.76"/>
    <m/>
    <s v="C"/>
    <s v="Labor"/>
    <s v="TEC"/>
    <m/>
    <s v="JLAB"/>
    <s v="Const"/>
    <s v="RF"/>
    <x v="7"/>
    <m/>
    <m/>
    <m/>
    <m/>
    <m/>
    <m/>
    <m/>
    <m/>
    <m/>
    <m/>
    <m/>
    <m/>
    <m/>
    <n v="826.76"/>
    <m/>
    <m/>
    <m/>
    <m/>
    <m/>
    <x v="0"/>
    <x v="0"/>
    <m/>
  </r>
  <r>
    <s v=""/>
    <s v=" E08_34740"/>
    <s v="Perform  Cavity String Assembly (591 5-Cell CM-01)"/>
    <s v="6.08.04.02.03.04"/>
    <x v="0"/>
    <d v="2027-09-16T00:00:00"/>
    <d v="2027-10-14T00:00:00"/>
    <s v="pkessler"/>
    <s v="Matalevich"/>
    <n v="789.82"/>
    <m/>
    <s v="C"/>
    <s v="Labor"/>
    <s v="TEC"/>
    <m/>
    <s v="JLAB"/>
    <s v="Const"/>
    <s v="RF"/>
    <x v="7"/>
    <m/>
    <m/>
    <m/>
    <m/>
    <m/>
    <m/>
    <m/>
    <m/>
    <m/>
    <m/>
    <m/>
    <n v="434.4"/>
    <n v="355.42"/>
    <m/>
    <m/>
    <m/>
    <m/>
    <m/>
    <m/>
    <x v="0"/>
    <x v="0"/>
    <m/>
  </r>
  <r>
    <s v=""/>
    <s v=" E08_34880"/>
    <s v="Perform  Cavity String Assembly (591 5-Cell CM-02)"/>
    <s v="6.08.04.02.03.04"/>
    <x v="0"/>
    <d v="2027-10-22T00:00:00"/>
    <d v="2027-11-19T00:00:00"/>
    <s v="pkessler"/>
    <s v="Matalevich"/>
    <n v="802.68"/>
    <m/>
    <s v="C"/>
    <s v="Labor"/>
    <s v="TEC"/>
    <m/>
    <s v="JLAB"/>
    <s v="Const"/>
    <s v="RF"/>
    <x v="7"/>
    <m/>
    <m/>
    <m/>
    <m/>
    <m/>
    <m/>
    <m/>
    <m/>
    <m/>
    <m/>
    <m/>
    <m/>
    <n v="802.68"/>
    <m/>
    <m/>
    <m/>
    <m/>
    <m/>
    <m/>
    <x v="0"/>
    <x v="0"/>
    <m/>
  </r>
  <r>
    <s v=""/>
    <s v=" E08_35720"/>
    <s v="Perform  Cavity String Assembly (591 5-Cell CM-08)"/>
    <s v="6.08.04.02.03.04"/>
    <x v="0"/>
    <d v="2029-04-10T00:00:00"/>
    <d v="2029-05-07T00:00:00"/>
    <s v="pkessler"/>
    <s v="Matalevich"/>
    <n v="826.76"/>
    <m/>
    <s v="C"/>
    <s v="Labor"/>
    <s v="TEC"/>
    <m/>
    <s v="JLAB"/>
    <s v="Const"/>
    <s v="RF"/>
    <x v="7"/>
    <m/>
    <m/>
    <m/>
    <m/>
    <m/>
    <m/>
    <m/>
    <m/>
    <m/>
    <m/>
    <m/>
    <m/>
    <m/>
    <n v="826.76"/>
    <m/>
    <m/>
    <m/>
    <m/>
    <m/>
    <x v="0"/>
    <x v="0"/>
    <m/>
  </r>
  <r>
    <s v=""/>
    <s v=" E08_34700"/>
    <s v="Prepare for and hold Production Readiness Review (591 5-Cell)"/>
    <s v="6.08.04.02.03.04"/>
    <x v="0"/>
    <d v="2027-08-25T00:00:00"/>
    <d v="2027-09-08T00:00:00"/>
    <s v="pkessler"/>
    <s v="Matalevich"/>
    <n v="7792.98"/>
    <m/>
    <s v="C"/>
    <s v="Labor"/>
    <s v="TEC"/>
    <m/>
    <s v="JLAB"/>
    <s v="Const"/>
    <s v="RF"/>
    <x v="7"/>
    <m/>
    <m/>
    <m/>
    <m/>
    <m/>
    <m/>
    <m/>
    <m/>
    <m/>
    <m/>
    <m/>
    <n v="7792.98"/>
    <m/>
    <m/>
    <m/>
    <m/>
    <m/>
    <m/>
    <m/>
    <x v="0"/>
    <x v="0"/>
    <m/>
  </r>
  <r>
    <s v=""/>
    <s v=" E08_38050"/>
    <s v="Beam Line Assemblies FINAL Design (1773 5-Cell)"/>
    <s v="6.08.04.03.01.01"/>
    <x v="0"/>
    <d v="2026-04-03T00:00:00"/>
    <d v="2026-08-05T00:00:00"/>
    <s v="pkessler"/>
    <s v="Matalevich"/>
    <n v="15888.61"/>
    <m/>
    <s v="C"/>
    <s v="Labor"/>
    <s v="TEC"/>
    <m/>
    <s v="JLAB"/>
    <s v="PED"/>
    <s v="RF"/>
    <x v="6"/>
    <m/>
    <m/>
    <m/>
    <m/>
    <m/>
    <m/>
    <m/>
    <m/>
    <m/>
    <m/>
    <n v="15888.61"/>
    <m/>
    <m/>
    <m/>
    <m/>
    <m/>
    <m/>
    <m/>
    <m/>
    <x v="0"/>
    <x v="0"/>
    <m/>
  </r>
  <r>
    <s v=""/>
    <s v=" E08_38060"/>
    <s v="Helium Vessel FINAL Design (1773 5-Cell)"/>
    <s v="6.08.04.03.01.01"/>
    <x v="0"/>
    <d v="2026-04-03T00:00:00"/>
    <d v="2026-08-05T00:00:00"/>
    <s v="pkessler"/>
    <s v="Matalevich"/>
    <n v="15888.61"/>
    <m/>
    <s v="C"/>
    <s v="Labor"/>
    <s v="TEC"/>
    <m/>
    <s v="JLAB"/>
    <s v="PED"/>
    <s v="RF"/>
    <x v="6"/>
    <m/>
    <m/>
    <m/>
    <m/>
    <m/>
    <m/>
    <m/>
    <m/>
    <m/>
    <m/>
    <n v="15888.61"/>
    <m/>
    <m/>
    <m/>
    <m/>
    <m/>
    <m/>
    <m/>
    <m/>
    <x v="0"/>
    <x v="0"/>
    <m/>
  </r>
  <r>
    <s v=""/>
    <s v=" E08_38080"/>
    <s v="Cavity String Assembly parts FINAL Design (1773 5-Cell)"/>
    <s v="6.08.04.03.01.01"/>
    <x v="0"/>
    <d v="2026-04-03T00:00:00"/>
    <d v="2026-08-05T00:00:00"/>
    <s v="pkessler"/>
    <s v="Matalevich"/>
    <n v="15794.03"/>
    <m/>
    <s v="C"/>
    <s v="Labor"/>
    <s v="TEC"/>
    <m/>
    <s v="JLAB"/>
    <s v="PED"/>
    <s v="RF"/>
    <x v="6"/>
    <m/>
    <m/>
    <m/>
    <m/>
    <m/>
    <m/>
    <m/>
    <m/>
    <m/>
    <m/>
    <n v="15794.03"/>
    <m/>
    <m/>
    <m/>
    <m/>
    <m/>
    <m/>
    <m/>
    <m/>
    <x v="0"/>
    <x v="0"/>
    <m/>
  </r>
  <r>
    <s v=""/>
    <s v=" E08_38070"/>
    <s v="Clean Room Assembly FINAL Design (1773 5-Cell)"/>
    <s v="6.08.04.03.01.01"/>
    <x v="0"/>
    <d v="2026-04-03T00:00:00"/>
    <d v="2026-08-05T00:00:00"/>
    <s v="pkessler"/>
    <s v="Matalevich"/>
    <n v="4539.6000000000004"/>
    <m/>
    <s v="C"/>
    <s v="Labor"/>
    <s v="TEC"/>
    <m/>
    <s v="JLAB"/>
    <s v="PED"/>
    <s v="RF"/>
    <x v="6"/>
    <m/>
    <m/>
    <m/>
    <m/>
    <m/>
    <m/>
    <m/>
    <m/>
    <m/>
    <m/>
    <n v="4539.6000000000004"/>
    <m/>
    <m/>
    <m/>
    <m/>
    <m/>
    <m/>
    <m/>
    <m/>
    <x v="0"/>
    <x v="0"/>
    <m/>
  </r>
  <r>
    <s v=""/>
    <s v=" E08_37940"/>
    <s v="Cavity String Components PDR (1773 5-Cell)"/>
    <s v="6.08.04.03.01.01"/>
    <x v="0"/>
    <d v="2025-06-02T00:00:00"/>
    <d v="2025-06-03T00:00:00"/>
    <s v="pkessler"/>
    <s v="Matalevich"/>
    <n v="26627.93"/>
    <m/>
    <s v="C"/>
    <s v="Labor"/>
    <s v="TEC"/>
    <m/>
    <s v="JLAB"/>
    <s v="PED"/>
    <s v="RF"/>
    <x v="11"/>
    <m/>
    <m/>
    <m/>
    <m/>
    <m/>
    <m/>
    <m/>
    <m/>
    <m/>
    <n v="26627.93"/>
    <m/>
    <m/>
    <m/>
    <m/>
    <m/>
    <m/>
    <m/>
    <m/>
    <m/>
    <x v="0"/>
    <x v="0"/>
    <m/>
  </r>
  <r>
    <s v=""/>
    <s v=" E08_37900"/>
    <s v="Beam Line Assemblies PRELIMINARY Design (1773 5-Cell)"/>
    <s v="6.08.04.03.01.01"/>
    <x v="0"/>
    <d v="2024-12-09T00:00:00"/>
    <d v="2025-05-30T00:00:00"/>
    <s v="pkessler"/>
    <s v="Matalevich"/>
    <n v="28647.98"/>
    <m/>
    <s v="C"/>
    <s v="Labor"/>
    <s v="TEC"/>
    <m/>
    <s v="JLAB"/>
    <s v="PED"/>
    <s v="RF"/>
    <x v="11"/>
    <m/>
    <m/>
    <m/>
    <m/>
    <m/>
    <m/>
    <m/>
    <m/>
    <m/>
    <n v="28647.98"/>
    <m/>
    <m/>
    <m/>
    <m/>
    <m/>
    <m/>
    <m/>
    <m/>
    <m/>
    <x v="0"/>
    <x v="0"/>
    <m/>
  </r>
  <r>
    <s v=""/>
    <s v=" E08_37910"/>
    <s v="Helium Vessel PRELIMINARY Design (1773 5-Cell)"/>
    <s v="6.08.04.03.01.01"/>
    <x v="0"/>
    <d v="2024-12-09T00:00:00"/>
    <d v="2025-05-30T00:00:00"/>
    <s v="pkessler"/>
    <s v="Matalevich"/>
    <n v="28647.98"/>
    <m/>
    <s v="C"/>
    <s v="Labor"/>
    <s v="TEC"/>
    <m/>
    <s v="JLAB"/>
    <s v="PED"/>
    <s v="RF"/>
    <x v="11"/>
    <m/>
    <m/>
    <m/>
    <m/>
    <m/>
    <m/>
    <m/>
    <m/>
    <m/>
    <n v="28647.98"/>
    <m/>
    <m/>
    <m/>
    <m/>
    <m/>
    <m/>
    <m/>
    <m/>
    <m/>
    <x v="0"/>
    <x v="0"/>
    <m/>
  </r>
  <r>
    <s v=""/>
    <s v=" E08_37930"/>
    <s v="Cavity String Assembly parts PRELIMINARY Design (1773 5-Cell)"/>
    <s v="6.08.04.03.01.01"/>
    <x v="0"/>
    <d v="2024-12-09T00:00:00"/>
    <d v="2025-05-30T00:00:00"/>
    <s v="pkessler"/>
    <s v="Matalevich"/>
    <n v="28647.98"/>
    <m/>
    <s v="C"/>
    <s v="Labor"/>
    <s v="TEC"/>
    <m/>
    <s v="JLAB"/>
    <s v="PED"/>
    <s v="RF"/>
    <x v="11"/>
    <m/>
    <m/>
    <m/>
    <m/>
    <m/>
    <m/>
    <m/>
    <m/>
    <m/>
    <n v="28647.98"/>
    <m/>
    <m/>
    <m/>
    <m/>
    <m/>
    <m/>
    <m/>
    <m/>
    <m/>
    <x v="0"/>
    <x v="0"/>
    <m/>
  </r>
  <r>
    <s v=""/>
    <s v=" E08_37920"/>
    <s v="Clean Room Assembly PRELIMINARY Design (1773 5-Cell)"/>
    <s v="6.08.04.03.01.01"/>
    <x v="0"/>
    <d v="2024-12-09T00:00:00"/>
    <d v="2025-05-30T00:00:00"/>
    <s v="pkessler"/>
    <s v="Matalevich"/>
    <n v="4407.38"/>
    <m/>
    <s v="C"/>
    <s v="Labor"/>
    <s v="TEC"/>
    <m/>
    <s v="JLAB"/>
    <s v="PED"/>
    <s v="RF"/>
    <x v="11"/>
    <m/>
    <m/>
    <m/>
    <m/>
    <m/>
    <m/>
    <m/>
    <m/>
    <m/>
    <n v="4407.38"/>
    <m/>
    <m/>
    <m/>
    <m/>
    <m/>
    <m/>
    <m/>
    <m/>
    <m/>
    <x v="0"/>
    <x v="0"/>
    <m/>
  </r>
  <r>
    <s v=""/>
    <s v=" E08_38090"/>
    <s v="Cavity Final Design (1773 5-Cell)"/>
    <s v="6.08.04.03.01.01"/>
    <x v="0"/>
    <d v="2026-04-03T00:00:00"/>
    <d v="2026-06-29T00:00:00"/>
    <s v="pkessler"/>
    <s v="Matalevich"/>
    <n v="23643.759999999998"/>
    <m/>
    <s v="C"/>
    <s v="Labor"/>
    <s v="TEC"/>
    <m/>
    <s v="JLAB"/>
    <s v="PED"/>
    <s v="RF"/>
    <x v="6"/>
    <m/>
    <m/>
    <m/>
    <m/>
    <m/>
    <m/>
    <m/>
    <m/>
    <m/>
    <m/>
    <n v="23643.759999999998"/>
    <m/>
    <m/>
    <m/>
    <m/>
    <m/>
    <m/>
    <m/>
    <m/>
    <x v="0"/>
    <x v="0"/>
    <m/>
  </r>
  <r>
    <s v=""/>
    <s v=" E08_38100"/>
    <s v="Cavity String Components FDR (1773 5-Cell)"/>
    <s v="6.08.04.03.01.01"/>
    <x v="0"/>
    <d v="2026-08-06T00:00:00"/>
    <d v="2026-08-07T00:00:00"/>
    <s v="pkessler"/>
    <s v="Matalevich"/>
    <n v="27426.77"/>
    <m/>
    <s v="C"/>
    <s v="Labor"/>
    <s v="TEC"/>
    <m/>
    <s v="JLAB"/>
    <s v="PED"/>
    <s v="RF"/>
    <x v="6"/>
    <m/>
    <m/>
    <m/>
    <m/>
    <m/>
    <m/>
    <m/>
    <m/>
    <m/>
    <m/>
    <n v="27426.77"/>
    <m/>
    <m/>
    <m/>
    <m/>
    <m/>
    <m/>
    <m/>
    <m/>
    <x v="0"/>
    <x v="0"/>
    <m/>
  </r>
  <r>
    <s v=""/>
    <s v=" E08_37960"/>
    <s v="Helium Vessel Assembly/Welding Tooling Preliminary Design  (1773 5-Cell)"/>
    <s v="6.08.04.03.01.01"/>
    <x v="0"/>
    <d v="2025-06-04T00:00:00"/>
    <d v="2025-07-01T00:00:00"/>
    <s v="pkessler"/>
    <s v="Matalevich"/>
    <n v="7161.99"/>
    <m/>
    <s v="C"/>
    <s v="Labor"/>
    <s v="TEC"/>
    <m/>
    <s v="JLAB"/>
    <s v="PED"/>
    <s v="RF"/>
    <x v="11"/>
    <m/>
    <m/>
    <m/>
    <m/>
    <m/>
    <m/>
    <m/>
    <m/>
    <m/>
    <n v="7161.99"/>
    <m/>
    <m/>
    <m/>
    <m/>
    <m/>
    <m/>
    <m/>
    <m/>
    <m/>
    <x v="0"/>
    <x v="0"/>
    <m/>
  </r>
  <r>
    <s v=""/>
    <s v=" E08_37970"/>
    <s v="Cavity/Helium Vessel Handling Tooling Preliminary Design (1773 5-Cell)"/>
    <s v="6.08.04.03.01.01"/>
    <x v="0"/>
    <d v="2025-07-02T00:00:00"/>
    <d v="2025-07-30T00:00:00"/>
    <s v="pkessler"/>
    <s v="Matalevich"/>
    <n v="4774.66"/>
    <m/>
    <s v="C"/>
    <s v="Labor"/>
    <s v="TEC"/>
    <m/>
    <s v="JLAB"/>
    <s v="PED"/>
    <s v="RF"/>
    <x v="11"/>
    <m/>
    <m/>
    <m/>
    <m/>
    <m/>
    <m/>
    <m/>
    <m/>
    <m/>
    <n v="4774.66"/>
    <m/>
    <m/>
    <m/>
    <m/>
    <m/>
    <m/>
    <m/>
    <m/>
    <m/>
    <x v="0"/>
    <x v="0"/>
    <m/>
  </r>
  <r>
    <s v=""/>
    <s v=" E08_37980"/>
    <s v="Misc. Cavity Processing Tooling Preliminary Design  (1773 5-Cell)"/>
    <s v="6.08.04.03.01.01"/>
    <x v="0"/>
    <d v="2025-07-31T00:00:00"/>
    <d v="2025-09-05T00:00:00"/>
    <s v="pkessler"/>
    <s v="Matalevich"/>
    <n v="9549.33"/>
    <m/>
    <s v="C"/>
    <s v="Labor"/>
    <s v="TEC"/>
    <m/>
    <s v="JLAB"/>
    <s v="PED"/>
    <s v="RF"/>
    <x v="11"/>
    <m/>
    <m/>
    <m/>
    <m/>
    <m/>
    <m/>
    <m/>
    <m/>
    <m/>
    <n v="9549.33"/>
    <m/>
    <m/>
    <m/>
    <m/>
    <m/>
    <m/>
    <m/>
    <m/>
    <m/>
    <x v="0"/>
    <x v="0"/>
    <m/>
  </r>
  <r>
    <s v=""/>
    <s v=" E08_37990"/>
    <s v="FPC Installation Tool Preliminary Design (1773 5-Cell)"/>
    <s v="6.08.04.03.01.01"/>
    <x v="0"/>
    <d v="2025-09-08T00:00:00"/>
    <d v="2025-10-03T00:00:00"/>
    <s v="pkessler"/>
    <s v="Matalevich"/>
    <n v="7194.22"/>
    <m/>
    <s v="C"/>
    <s v="Labor"/>
    <s v="TEC"/>
    <m/>
    <s v="JLAB"/>
    <s v="PED"/>
    <s v="RF"/>
    <x v="11"/>
    <m/>
    <m/>
    <m/>
    <m/>
    <m/>
    <m/>
    <m/>
    <m/>
    <m/>
    <n v="6115.09"/>
    <n v="1079.1300000000001"/>
    <m/>
    <m/>
    <m/>
    <m/>
    <m/>
    <m/>
    <m/>
    <m/>
    <x v="0"/>
    <x v="0"/>
    <m/>
  </r>
  <r>
    <s v=""/>
    <s v=" E08_38110"/>
    <s v="Helium Vessel Assembly/Welding Tooling Final Design (1773 5-Cell)"/>
    <s v="6.08.04.03.01.01"/>
    <x v="0"/>
    <d v="2025-07-02T00:00:00"/>
    <d v="2025-07-30T00:00:00"/>
    <s v="pkessler"/>
    <s v="Matalevich"/>
    <n v="3856.46"/>
    <m/>
    <s v="C"/>
    <s v="Labor"/>
    <s v="TEC"/>
    <m/>
    <s v="JLAB"/>
    <s v="PED"/>
    <s v="RF"/>
    <x v="6"/>
    <m/>
    <m/>
    <m/>
    <m/>
    <m/>
    <m/>
    <m/>
    <m/>
    <m/>
    <n v="3856.46"/>
    <m/>
    <m/>
    <m/>
    <m/>
    <m/>
    <m/>
    <m/>
    <m/>
    <m/>
    <x v="0"/>
    <x v="0"/>
    <m/>
  </r>
  <r>
    <s v=""/>
    <s v=" E08_38120"/>
    <s v="Cavity/Helium Vessel Handling Tooling Final Design  (1773 5-Cell)"/>
    <s v="6.08.04.03.01.01"/>
    <x v="0"/>
    <d v="2025-07-31T00:00:00"/>
    <d v="2025-08-27T00:00:00"/>
    <s v="pkessler"/>
    <s v="Matalevich"/>
    <n v="2570.9699999999998"/>
    <m/>
    <s v="C"/>
    <s v="Labor"/>
    <s v="TEC"/>
    <m/>
    <s v="JLAB"/>
    <s v="PED"/>
    <s v="RF"/>
    <x v="6"/>
    <m/>
    <m/>
    <m/>
    <m/>
    <m/>
    <m/>
    <m/>
    <m/>
    <m/>
    <n v="2570.9699999999998"/>
    <m/>
    <m/>
    <m/>
    <m/>
    <m/>
    <m/>
    <m/>
    <m/>
    <m/>
    <x v="0"/>
    <x v="0"/>
    <m/>
  </r>
  <r>
    <s v=""/>
    <s v=" E08_38130"/>
    <s v="Misc. Cavity Processing Tooling Final Design (1773 5-Cell)"/>
    <s v="6.08.04.03.01.01"/>
    <x v="0"/>
    <d v="2025-09-08T00:00:00"/>
    <d v="2025-10-14T00:00:00"/>
    <s v="pkessler"/>
    <s v="Matalevich"/>
    <n v="5195.34"/>
    <m/>
    <s v="C"/>
    <s v="Labor"/>
    <s v="TEC"/>
    <m/>
    <s v="JLAB"/>
    <s v="PED"/>
    <s v="RF"/>
    <x v="6"/>
    <m/>
    <m/>
    <m/>
    <m/>
    <m/>
    <m/>
    <m/>
    <m/>
    <m/>
    <n v="3396.95"/>
    <n v="1798.39"/>
    <m/>
    <m/>
    <m/>
    <m/>
    <m/>
    <m/>
    <m/>
    <m/>
    <x v="0"/>
    <x v="0"/>
    <m/>
  </r>
  <r>
    <s v=""/>
    <s v=" E08_38140"/>
    <s v="FPC Installation Tool Final Design  (1773 5-Cell)"/>
    <s v="6.08.04.03.01.01"/>
    <x v="0"/>
    <d v="2025-10-15T00:00:00"/>
    <d v="2025-11-12T00:00:00"/>
    <s v="pkessler"/>
    <s v="Matalevich"/>
    <n v="3972.15"/>
    <m/>
    <s v="C"/>
    <s v="Labor"/>
    <s v="TEC"/>
    <m/>
    <s v="JLAB"/>
    <s v="PED"/>
    <s v="RF"/>
    <x v="6"/>
    <m/>
    <m/>
    <m/>
    <m/>
    <m/>
    <m/>
    <m/>
    <m/>
    <m/>
    <m/>
    <n v="3972.15"/>
    <m/>
    <m/>
    <m/>
    <m/>
    <m/>
    <m/>
    <m/>
    <m/>
    <x v="0"/>
    <x v="0"/>
    <m/>
  </r>
  <r>
    <s v=""/>
    <s v=" E08_38000"/>
    <s v="Helium Vessel Support Tooling Preliminary Design  (1773 5-Cell)"/>
    <s v="6.08.04.03.01.01"/>
    <x v="0"/>
    <d v="2025-06-04T00:00:00"/>
    <d v="2025-07-01T00:00:00"/>
    <s v="pkessler"/>
    <s v="Matalevich"/>
    <n v="7161.99"/>
    <m/>
    <s v="C"/>
    <s v="Labor"/>
    <s v="TEC"/>
    <m/>
    <s v="JLAB"/>
    <s v="PED"/>
    <s v="RF"/>
    <x v="11"/>
    <m/>
    <m/>
    <m/>
    <m/>
    <m/>
    <m/>
    <m/>
    <m/>
    <m/>
    <n v="7161.99"/>
    <m/>
    <m/>
    <m/>
    <m/>
    <m/>
    <m/>
    <m/>
    <m/>
    <m/>
    <x v="0"/>
    <x v="0"/>
    <m/>
  </r>
  <r>
    <s v=""/>
    <s v=" E08_38010"/>
    <s v="Beam line support (supply) Tooling Preliminary Design  (1773 5-Cell)"/>
    <s v="6.08.04.03.01.01"/>
    <x v="0"/>
    <d v="2025-07-02T00:00:00"/>
    <d v="2025-08-18T00:00:00"/>
    <s v="pkessler"/>
    <s v="Matalevich"/>
    <n v="9549.33"/>
    <m/>
    <s v="C"/>
    <s v="Labor"/>
    <s v="TEC"/>
    <m/>
    <s v="JLAB"/>
    <s v="PED"/>
    <s v="RF"/>
    <x v="11"/>
    <m/>
    <m/>
    <m/>
    <m/>
    <m/>
    <m/>
    <m/>
    <m/>
    <m/>
    <n v="9549.33"/>
    <m/>
    <m/>
    <m/>
    <m/>
    <m/>
    <m/>
    <m/>
    <m/>
    <m/>
    <x v="0"/>
    <x v="0"/>
    <m/>
  </r>
  <r>
    <s v=""/>
    <s v=" E08_38020"/>
    <s v="Beam line support (return) Tooling Preliminary Design  (1773 5-Cell)"/>
    <s v="6.08.04.03.01.01"/>
    <x v="0"/>
    <d v="2025-08-19T00:00:00"/>
    <d v="2025-10-03T00:00:00"/>
    <s v="pkessler"/>
    <s v="Matalevich"/>
    <n v="9575.3700000000008"/>
    <m/>
    <s v="C"/>
    <s v="Labor"/>
    <s v="TEC"/>
    <m/>
    <s v="JLAB"/>
    <s v="PED"/>
    <s v="RF"/>
    <x v="11"/>
    <m/>
    <m/>
    <m/>
    <m/>
    <m/>
    <m/>
    <m/>
    <m/>
    <m/>
    <n v="8704.8799999999992"/>
    <n v="870.49"/>
    <m/>
    <m/>
    <m/>
    <m/>
    <m/>
    <m/>
    <m/>
    <m/>
    <x v="0"/>
    <x v="0"/>
    <m/>
  </r>
  <r>
    <s v=""/>
    <s v=" E08_38030"/>
    <s v="Misc. Rail Support  Tooling Preliminary Design  (1773 5-Cell)"/>
    <s v="6.08.04.03.01.01"/>
    <x v="0"/>
    <d v="2025-10-06T00:00:00"/>
    <d v="2025-11-03T00:00:00"/>
    <s v="pkessler"/>
    <s v="Matalevich"/>
    <n v="9835.81"/>
    <m/>
    <s v="C"/>
    <s v="Labor"/>
    <s v="TEC"/>
    <m/>
    <s v="JLAB"/>
    <s v="PED"/>
    <s v="RF"/>
    <x v="11"/>
    <m/>
    <m/>
    <m/>
    <m/>
    <m/>
    <m/>
    <m/>
    <m/>
    <m/>
    <m/>
    <n v="9835.81"/>
    <m/>
    <m/>
    <m/>
    <m/>
    <m/>
    <m/>
    <m/>
    <m/>
    <x v="0"/>
    <x v="0"/>
    <m/>
  </r>
  <r>
    <s v=""/>
    <s v=" E08_38150"/>
    <s v="Helium Vessel Support Tooling Final Design  (1773 5-Cell)"/>
    <s v="6.08.04.03.01.01"/>
    <x v="0"/>
    <d v="2025-07-02T00:00:00"/>
    <d v="2025-07-30T00:00:00"/>
    <s v="pkessler"/>
    <s v="Matalevich"/>
    <n v="3856.46"/>
    <m/>
    <s v="C"/>
    <s v="Labor"/>
    <s v="TEC"/>
    <m/>
    <s v="JLAB"/>
    <s v="PED"/>
    <s v="RF"/>
    <x v="6"/>
    <m/>
    <m/>
    <m/>
    <m/>
    <m/>
    <m/>
    <m/>
    <m/>
    <m/>
    <n v="3856.46"/>
    <m/>
    <m/>
    <m/>
    <m/>
    <m/>
    <m/>
    <m/>
    <m/>
    <m/>
    <x v="0"/>
    <x v="0"/>
    <m/>
  </r>
  <r>
    <s v=""/>
    <s v=" E08_38160"/>
    <s v="Beam line support (supply) Tooling Final Design (1773 5-Cell)"/>
    <s v="6.08.04.03.01.01"/>
    <x v="0"/>
    <d v="2025-08-19T00:00:00"/>
    <d v="2025-10-03T00:00:00"/>
    <s v="pkessler"/>
    <s v="Matalevich"/>
    <n v="5155.97"/>
    <m/>
    <s v="C"/>
    <s v="Labor"/>
    <s v="TEC"/>
    <m/>
    <s v="JLAB"/>
    <s v="PED"/>
    <s v="RF"/>
    <x v="6"/>
    <m/>
    <m/>
    <m/>
    <m/>
    <m/>
    <m/>
    <m/>
    <m/>
    <m/>
    <n v="4687.24"/>
    <n v="468.72"/>
    <m/>
    <m/>
    <m/>
    <m/>
    <m/>
    <m/>
    <m/>
    <m/>
    <x v="0"/>
    <x v="0"/>
    <m/>
  </r>
  <r>
    <s v=""/>
    <s v=" E08_38170"/>
    <s v="Beam line support (return) Tooling Final Design (1773 5-Cell)"/>
    <s v="6.08.04.03.01.01"/>
    <x v="0"/>
    <d v="2025-10-06T00:00:00"/>
    <d v="2025-11-21T00:00:00"/>
    <s v="pkessler"/>
    <s v="Matalevich"/>
    <n v="5296.2"/>
    <m/>
    <s v="C"/>
    <s v="Labor"/>
    <s v="TEC"/>
    <m/>
    <s v="JLAB"/>
    <s v="PED"/>
    <s v="RF"/>
    <x v="6"/>
    <m/>
    <m/>
    <m/>
    <m/>
    <m/>
    <m/>
    <m/>
    <m/>
    <m/>
    <m/>
    <n v="5296.2"/>
    <m/>
    <m/>
    <m/>
    <m/>
    <m/>
    <m/>
    <m/>
    <m/>
    <x v="0"/>
    <x v="0"/>
    <m/>
  </r>
  <r>
    <s v=""/>
    <s v=" E08_38180"/>
    <s v="Misc. Rail Support  Tooling Final Design  (1773 5-Cell)"/>
    <s v="6.08.04.03.01.01"/>
    <x v="0"/>
    <d v="2025-11-24T00:00:00"/>
    <d v="2025-12-23T00:00:00"/>
    <s v="pkessler"/>
    <s v="Matalevich"/>
    <n v="5296.2"/>
    <m/>
    <s v="C"/>
    <s v="Labor"/>
    <s v="TEC"/>
    <m/>
    <s v="JLAB"/>
    <s v="PED"/>
    <s v="RF"/>
    <x v="6"/>
    <m/>
    <m/>
    <m/>
    <m/>
    <m/>
    <m/>
    <m/>
    <m/>
    <m/>
    <m/>
    <n v="5296.2"/>
    <m/>
    <m/>
    <m/>
    <m/>
    <m/>
    <m/>
    <m/>
    <m/>
    <x v="0"/>
    <x v="0"/>
    <m/>
  </r>
  <r>
    <s v=""/>
    <s v=" E08_38510"/>
    <s v="TR Effort Helium Vessel Assembly/Welding Tooling (1773 5-Cell)"/>
    <s v="6.08.04.03.01.02"/>
    <x v="0"/>
    <d v="2025-12-10T00:00:00"/>
    <d v="2026-02-06T00:00:00"/>
    <s v="pkessler"/>
    <s v="Matalevich"/>
    <n v="756.6"/>
    <m/>
    <s v="C"/>
    <s v="Labor"/>
    <s v="TEC"/>
    <m/>
    <s v="JLAB"/>
    <s v="Const"/>
    <s v="RF"/>
    <x v="9"/>
    <s v="B"/>
    <m/>
    <m/>
    <m/>
    <m/>
    <m/>
    <m/>
    <m/>
    <m/>
    <m/>
    <n v="756.6"/>
    <m/>
    <m/>
    <m/>
    <m/>
    <m/>
    <m/>
    <m/>
    <m/>
    <x v="0"/>
    <x v="0"/>
    <m/>
  </r>
  <r>
    <s v=""/>
    <s v=" E08_38570"/>
    <s v="TR Effort Cavity/Helium Vessel Handling Tooling (1773 5-Cell)"/>
    <s v="6.08.04.03.01.02"/>
    <x v="0"/>
    <d v="2025-12-10T00:00:00"/>
    <d v="2026-02-06T00:00:00"/>
    <s v="pkessler"/>
    <s v="Matalevich"/>
    <n v="756.6"/>
    <m/>
    <s v="C"/>
    <s v="Labor"/>
    <s v="TEC"/>
    <m/>
    <s v="JLAB"/>
    <s v="Const"/>
    <s v="RF"/>
    <x v="9"/>
    <s v="B"/>
    <m/>
    <m/>
    <m/>
    <m/>
    <m/>
    <m/>
    <m/>
    <m/>
    <m/>
    <n v="756.6"/>
    <m/>
    <m/>
    <m/>
    <m/>
    <m/>
    <m/>
    <m/>
    <m/>
    <x v="0"/>
    <x v="0"/>
    <m/>
  </r>
  <r>
    <s v=""/>
    <s v=" E08_38630"/>
    <s v="TR Effort Misc. Cavity Processing Tooling (1773 5-Cell)"/>
    <s v="6.08.04.03.01.02"/>
    <x v="0"/>
    <d v="2025-12-10T00:00:00"/>
    <d v="2026-02-06T00:00:00"/>
    <s v="pkessler"/>
    <s v="Matalevich"/>
    <n v="756.6"/>
    <m/>
    <s v="C"/>
    <s v="Labor"/>
    <s v="TEC"/>
    <m/>
    <s v="JLAB"/>
    <s v="Const"/>
    <s v="RF"/>
    <x v="9"/>
    <s v="B"/>
    <m/>
    <m/>
    <m/>
    <m/>
    <m/>
    <m/>
    <m/>
    <m/>
    <m/>
    <n v="756.6"/>
    <m/>
    <m/>
    <m/>
    <m/>
    <m/>
    <m/>
    <m/>
    <m/>
    <x v="0"/>
    <x v="0"/>
    <m/>
  </r>
  <r>
    <s v=""/>
    <s v=" E08_38690"/>
    <s v="TR Effort FPC Installation Tool (1773 5-Cell)"/>
    <s v="6.08.04.03.01.02"/>
    <x v="0"/>
    <d v="2025-12-24T00:00:00"/>
    <d v="2026-02-23T00:00:00"/>
    <s v="pkessler"/>
    <s v="Matalevich"/>
    <n v="756.6"/>
    <m/>
    <s v="C"/>
    <s v="Labor"/>
    <s v="TEC"/>
    <m/>
    <s v="JLAB"/>
    <s v="Const"/>
    <s v="RF"/>
    <x v="9"/>
    <s v="B"/>
    <m/>
    <m/>
    <m/>
    <m/>
    <m/>
    <m/>
    <m/>
    <m/>
    <m/>
    <n v="756.6"/>
    <m/>
    <m/>
    <m/>
    <m/>
    <m/>
    <m/>
    <m/>
    <m/>
    <x v="0"/>
    <x v="0"/>
    <m/>
  </r>
  <r>
    <s v=""/>
    <s v=" E08_38750"/>
    <s v="TR Effort Cavity String Support Tooling (1773 5-Cell)"/>
    <s v="6.08.04.03.01.02"/>
    <x v="0"/>
    <d v="2026-01-06T00:00:00"/>
    <d v="2026-03-04T00:00:00"/>
    <s v="pkessler"/>
    <s v="Matalevich"/>
    <n v="756.6"/>
    <m/>
    <s v="C"/>
    <s v="Labor"/>
    <s v="TEC"/>
    <m/>
    <s v="JLAB"/>
    <s v="Const"/>
    <s v="RF"/>
    <x v="9"/>
    <s v="P.S442"/>
    <m/>
    <m/>
    <m/>
    <m/>
    <m/>
    <m/>
    <m/>
    <m/>
    <m/>
    <n v="756.6"/>
    <m/>
    <m/>
    <m/>
    <m/>
    <m/>
    <m/>
    <m/>
    <m/>
    <x v="0"/>
    <x v="0"/>
    <m/>
  </r>
  <r>
    <s v=""/>
    <s v=" E08_38810"/>
    <s v="TR Effort Misc. Rail Support  Tooling (1773 5-Cell)"/>
    <s v="6.08.04.03.01.02"/>
    <x v="0"/>
    <d v="2026-02-04T00:00:00"/>
    <d v="2026-04-01T00:00:00"/>
    <s v="pkessler"/>
    <s v="Matalevich"/>
    <n v="756.6"/>
    <m/>
    <s v="C"/>
    <s v="Labor"/>
    <s v="TEC"/>
    <m/>
    <s v="JLAB"/>
    <s v="Const"/>
    <s v="RF"/>
    <x v="9"/>
    <s v="B"/>
    <m/>
    <m/>
    <m/>
    <m/>
    <m/>
    <m/>
    <m/>
    <m/>
    <m/>
    <n v="756.6"/>
    <m/>
    <m/>
    <m/>
    <m/>
    <m/>
    <m/>
    <m/>
    <m/>
    <x v="0"/>
    <x v="0"/>
    <m/>
  </r>
  <r>
    <s v=""/>
    <s v=" E08_38950"/>
    <s v="Perform Cavity BARE Qualification of  cavity CM02 (1773 5-Cell)"/>
    <s v="6.08.04.03.01.03"/>
    <x v="0"/>
    <d v="2028-01-12T00:00:00"/>
    <d v="2028-02-16T00:00:00"/>
    <s v="pkessler"/>
    <s v="Matalevich"/>
    <n v="401.34"/>
    <m/>
    <s v="C"/>
    <s v="Labor"/>
    <s v="TEC"/>
    <m/>
    <s v="JLAB"/>
    <s v="Const"/>
    <s v="RF"/>
    <x v="8"/>
    <m/>
    <m/>
    <m/>
    <m/>
    <m/>
    <m/>
    <m/>
    <m/>
    <m/>
    <m/>
    <m/>
    <m/>
    <n v="401.34"/>
    <m/>
    <m/>
    <m/>
    <m/>
    <m/>
    <m/>
    <x v="0"/>
    <x v="0"/>
    <m/>
  </r>
  <r>
    <s v=""/>
    <s v=" E08_38870"/>
    <s v="Perform Cavity BARE Qualification of  cavity CM01 (1773 5-Cell)"/>
    <s v="6.08.04.03.01.03"/>
    <x v="0"/>
    <d v="2027-12-06T00:00:00"/>
    <d v="2028-01-11T00:00:00"/>
    <s v="pkessler"/>
    <s v="Matalevich"/>
    <n v="401.34"/>
    <m/>
    <s v="C"/>
    <s v="Labor"/>
    <s v="TEC"/>
    <m/>
    <s v="JLAB"/>
    <s v="Const"/>
    <s v="RF"/>
    <x v="8"/>
    <m/>
    <m/>
    <m/>
    <m/>
    <m/>
    <m/>
    <m/>
    <m/>
    <m/>
    <m/>
    <m/>
    <m/>
    <n v="401.34"/>
    <m/>
    <m/>
    <m/>
    <m/>
    <m/>
    <m/>
    <x v="0"/>
    <x v="0"/>
    <m/>
  </r>
  <r>
    <s v=""/>
    <s v=" E08_39030"/>
    <s v="Perform Cavity BARE Qualification of  cavity CM03 (1773 5-Cell)"/>
    <s v="6.08.04.03.01.03"/>
    <x v="0"/>
    <d v="2028-02-17T00:00:00"/>
    <d v="2028-03-23T00:00:00"/>
    <s v="pkessler"/>
    <s v="Matalevich"/>
    <n v="401.34"/>
    <m/>
    <s v="C"/>
    <s v="Labor"/>
    <s v="TEC"/>
    <m/>
    <s v="JLAB"/>
    <s v="Const"/>
    <s v="RF"/>
    <x v="8"/>
    <m/>
    <m/>
    <m/>
    <m/>
    <m/>
    <m/>
    <m/>
    <m/>
    <m/>
    <m/>
    <m/>
    <m/>
    <n v="401.34"/>
    <m/>
    <m/>
    <m/>
    <m/>
    <m/>
    <m/>
    <x v="0"/>
    <x v="0"/>
    <m/>
  </r>
  <r>
    <s v=""/>
    <s v=" E08_38910"/>
    <s v="Perform Dressed Cavity Qualification of  cavitiy CM01 (1773 5-Cell)"/>
    <s v="6.08.04.03.01.03"/>
    <x v="0"/>
    <d v="2028-02-03T00:00:00"/>
    <d v="2028-03-09T00:00:00"/>
    <s v="pkessler"/>
    <s v="Matalevich"/>
    <n v="802.68"/>
    <m/>
    <s v="C"/>
    <s v="Labor"/>
    <s v="TEC"/>
    <m/>
    <s v="JLAB"/>
    <s v="Const"/>
    <s v="RF"/>
    <x v="8"/>
    <m/>
    <m/>
    <m/>
    <m/>
    <m/>
    <m/>
    <m/>
    <m/>
    <m/>
    <m/>
    <m/>
    <m/>
    <n v="802.68"/>
    <m/>
    <m/>
    <m/>
    <m/>
    <m/>
    <m/>
    <x v="0"/>
    <x v="0"/>
    <m/>
  </r>
  <r>
    <s v=""/>
    <s v=" E08_38990"/>
    <s v="Perform Dressed Qualification of cavitiy CM02 (1773 5-Cell)"/>
    <s v="6.08.04.03.01.03"/>
    <x v="0"/>
    <d v="2028-03-10T00:00:00"/>
    <d v="2028-04-13T00:00:00"/>
    <s v="pkessler"/>
    <s v="Matalevich"/>
    <n v="802.68"/>
    <m/>
    <s v="C"/>
    <s v="Labor"/>
    <s v="TEC"/>
    <m/>
    <s v="JLAB"/>
    <s v="Const"/>
    <s v="RF"/>
    <x v="8"/>
    <m/>
    <m/>
    <m/>
    <m/>
    <m/>
    <m/>
    <m/>
    <m/>
    <m/>
    <m/>
    <m/>
    <m/>
    <n v="802.68"/>
    <m/>
    <m/>
    <m/>
    <m/>
    <m/>
    <m/>
    <x v="0"/>
    <x v="0"/>
    <m/>
  </r>
  <r>
    <s v=""/>
    <s v=" E08_39070"/>
    <s v="Perform Dressed Qualification of cavitiy CM03 (1773 5-Cell)"/>
    <s v="6.08.04.03.01.03"/>
    <x v="0"/>
    <d v="2028-04-14T00:00:00"/>
    <d v="2028-05-18T00:00:00"/>
    <s v="pkessler"/>
    <s v="Matalevich"/>
    <n v="802.68"/>
    <m/>
    <s v="C"/>
    <s v="Labor"/>
    <s v="TEC"/>
    <m/>
    <s v="JLAB"/>
    <s v="Const"/>
    <s v="RF"/>
    <x v="8"/>
    <m/>
    <m/>
    <m/>
    <m/>
    <m/>
    <m/>
    <m/>
    <m/>
    <m/>
    <m/>
    <m/>
    <m/>
    <n v="802.68"/>
    <m/>
    <m/>
    <m/>
    <m/>
    <m/>
    <m/>
    <x v="0"/>
    <x v="0"/>
    <m/>
  </r>
  <r>
    <s v=""/>
    <s v=" E08_39400"/>
    <s v="Top Level Assembly FINAL Design (1773 5-Cell)"/>
    <s v="6.08.04.03.02.01"/>
    <x v="0"/>
    <d v="2026-04-03T00:00:00"/>
    <d v="2026-08-05T00:00:00"/>
    <s v="pkessler"/>
    <s v="Matalevich"/>
    <n v="9552.08"/>
    <m/>
    <s v="C"/>
    <s v="Labor"/>
    <s v="TEC"/>
    <m/>
    <s v="JLAB"/>
    <s v="PED"/>
    <s v="RF"/>
    <x v="6"/>
    <m/>
    <m/>
    <m/>
    <m/>
    <m/>
    <m/>
    <m/>
    <m/>
    <m/>
    <m/>
    <n v="9552.08"/>
    <m/>
    <m/>
    <m/>
    <m/>
    <m/>
    <m/>
    <m/>
    <m/>
    <x v="0"/>
    <x v="0"/>
    <m/>
  </r>
  <r>
    <s v=""/>
    <s v=" E08_39410"/>
    <s v="Cryogenic Piping FINAL Design (1773 5-Cell)"/>
    <s v="6.08.04.03.02.01"/>
    <x v="0"/>
    <d v="2026-04-03T00:00:00"/>
    <d v="2026-08-05T00:00:00"/>
    <s v="pkessler"/>
    <s v="Matalevich"/>
    <n v="11916.46"/>
    <m/>
    <s v="C"/>
    <s v="Labor"/>
    <s v="TEC"/>
    <m/>
    <s v="JLAB"/>
    <s v="PED"/>
    <s v="RF"/>
    <x v="6"/>
    <m/>
    <m/>
    <m/>
    <m/>
    <m/>
    <m/>
    <m/>
    <m/>
    <m/>
    <m/>
    <n v="11916.46"/>
    <m/>
    <m/>
    <m/>
    <m/>
    <m/>
    <m/>
    <m/>
    <m/>
    <x v="0"/>
    <x v="0"/>
    <m/>
  </r>
  <r>
    <s v=""/>
    <s v=" E08_39420"/>
    <s v="Cryo control valves FINAL Design (1773 5-Cell)"/>
    <s v="6.08.04.03.02.01"/>
    <x v="0"/>
    <d v="2026-04-03T00:00:00"/>
    <d v="2026-08-05T00:00:00"/>
    <s v="pkessler"/>
    <s v="Matalevich"/>
    <n v="13618.81"/>
    <m/>
    <s v="C"/>
    <s v="Labor"/>
    <s v="TEC"/>
    <m/>
    <s v="JLAB"/>
    <s v="PED"/>
    <s v="RF"/>
    <x v="6"/>
    <m/>
    <m/>
    <m/>
    <m/>
    <m/>
    <m/>
    <m/>
    <m/>
    <m/>
    <m/>
    <n v="13618.81"/>
    <m/>
    <m/>
    <m/>
    <m/>
    <m/>
    <m/>
    <m/>
    <m/>
    <x v="0"/>
    <x v="0"/>
    <m/>
  </r>
  <r>
    <s v=""/>
    <s v=" E08_39430"/>
    <s v="SE_RE-Can Cryogenics FINAL Design (1773 5-Cell)"/>
    <s v="6.08.04.03.02.01"/>
    <x v="0"/>
    <d v="2026-04-03T00:00:00"/>
    <d v="2026-08-05T00:00:00"/>
    <s v="pkessler"/>
    <s v="Matalevich"/>
    <n v="9552.08"/>
    <m/>
    <s v="C"/>
    <s v="Labor"/>
    <s v="TEC"/>
    <m/>
    <s v="JLAB"/>
    <s v="PED"/>
    <s v="RF"/>
    <x v="6"/>
    <m/>
    <m/>
    <m/>
    <m/>
    <m/>
    <m/>
    <m/>
    <m/>
    <m/>
    <m/>
    <n v="9552.08"/>
    <m/>
    <m/>
    <m/>
    <m/>
    <m/>
    <m/>
    <m/>
    <m/>
    <x v="0"/>
    <x v="0"/>
    <m/>
  </r>
  <r>
    <s v=""/>
    <s v=" E08_39440"/>
    <s v="Vacuum Vessel FINAL Design (1773 5-Cell)"/>
    <s v="6.08.04.03.02.01"/>
    <x v="0"/>
    <d v="2026-04-03T00:00:00"/>
    <d v="2026-08-05T00:00:00"/>
    <s v="pkessler"/>
    <s v="Matalevich"/>
    <n v="15888.61"/>
    <m/>
    <s v="C"/>
    <s v="Labor"/>
    <s v="TEC"/>
    <m/>
    <s v="JLAB"/>
    <s v="PED"/>
    <s v="RF"/>
    <x v="6"/>
    <m/>
    <m/>
    <m/>
    <m/>
    <m/>
    <m/>
    <m/>
    <m/>
    <m/>
    <m/>
    <n v="15888.61"/>
    <m/>
    <m/>
    <m/>
    <m/>
    <m/>
    <m/>
    <m/>
    <m/>
    <x v="0"/>
    <x v="0"/>
    <m/>
  </r>
  <r>
    <s v=""/>
    <s v=" E08_39450"/>
    <s v="Outer Magnetic Shield FINAL Design (1773 5-Cell)"/>
    <s v="6.08.04.03.02.01"/>
    <x v="0"/>
    <d v="2026-04-03T00:00:00"/>
    <d v="2026-08-05T00:00:00"/>
    <s v="pkessler"/>
    <s v="Matalevich"/>
    <n v="11916.46"/>
    <m/>
    <s v="C"/>
    <s v="Labor"/>
    <s v="TEC"/>
    <m/>
    <s v="JLAB"/>
    <s v="PED"/>
    <s v="RF"/>
    <x v="6"/>
    <m/>
    <m/>
    <m/>
    <m/>
    <m/>
    <m/>
    <m/>
    <m/>
    <m/>
    <m/>
    <n v="11916.46"/>
    <m/>
    <m/>
    <m/>
    <m/>
    <m/>
    <m/>
    <m/>
    <m/>
    <x v="0"/>
    <x v="0"/>
    <m/>
  </r>
  <r>
    <s v=""/>
    <s v=" E08_39460"/>
    <s v="Inner Magnetic Shield FINAL Design (1773 5-Cell)"/>
    <s v="6.08.04.03.02.01"/>
    <x v="0"/>
    <d v="2026-04-03T00:00:00"/>
    <d v="2026-08-05T00:00:00"/>
    <s v="pkessler"/>
    <s v="Matalevich"/>
    <n v="13618.81"/>
    <m/>
    <s v="C"/>
    <s v="Labor"/>
    <s v="TEC"/>
    <m/>
    <s v="JLAB"/>
    <s v="PED"/>
    <s v="RF"/>
    <x v="6"/>
    <m/>
    <m/>
    <m/>
    <m/>
    <m/>
    <m/>
    <m/>
    <m/>
    <m/>
    <m/>
    <n v="13618.81"/>
    <m/>
    <m/>
    <m/>
    <m/>
    <m/>
    <m/>
    <m/>
    <m/>
    <x v="0"/>
    <x v="0"/>
    <m/>
  </r>
  <r>
    <s v=""/>
    <s v=" E08_39470"/>
    <s v="Spaceframe FINAL Design (1773 5-Cell)"/>
    <s v="6.08.04.03.02.01"/>
    <x v="0"/>
    <d v="2026-04-03T00:00:00"/>
    <d v="2026-08-05T00:00:00"/>
    <s v="pkessler"/>
    <s v="Matalevich"/>
    <n v="9552.08"/>
    <m/>
    <s v="C"/>
    <s v="Labor"/>
    <s v="TEC"/>
    <m/>
    <s v="JLAB"/>
    <s v="PED"/>
    <s v="RF"/>
    <x v="6"/>
    <m/>
    <m/>
    <m/>
    <m/>
    <m/>
    <m/>
    <m/>
    <m/>
    <m/>
    <m/>
    <n v="9552.08"/>
    <m/>
    <m/>
    <m/>
    <m/>
    <m/>
    <m/>
    <m/>
    <m/>
    <x v="0"/>
    <x v="0"/>
    <m/>
  </r>
  <r>
    <s v=""/>
    <s v=" E08_39480"/>
    <s v="Thermal Shield FINAL Design (1773 5-Cell)"/>
    <s v="6.08.04.03.02.01"/>
    <x v="0"/>
    <d v="2026-04-03T00:00:00"/>
    <d v="2026-08-05T00:00:00"/>
    <s v="pkessler"/>
    <s v="Matalevich"/>
    <n v="11916.46"/>
    <m/>
    <s v="C"/>
    <s v="Labor"/>
    <s v="TEC"/>
    <m/>
    <s v="JLAB"/>
    <s v="PED"/>
    <s v="RF"/>
    <x v="6"/>
    <m/>
    <m/>
    <m/>
    <m/>
    <m/>
    <m/>
    <m/>
    <m/>
    <m/>
    <m/>
    <n v="11916.46"/>
    <m/>
    <m/>
    <m/>
    <m/>
    <m/>
    <m/>
    <m/>
    <m/>
    <x v="0"/>
    <x v="0"/>
    <m/>
  </r>
  <r>
    <s v=""/>
    <s v=" E08_39490"/>
    <s v="Warm and cold Insulation FINAL Design (1773 5-Cell)"/>
    <s v="6.08.04.03.02.01"/>
    <x v="0"/>
    <d v="2026-04-03T00:00:00"/>
    <d v="2026-08-05T00:00:00"/>
    <s v="pkessler"/>
    <s v="Matalevich"/>
    <n v="13618.81"/>
    <m/>
    <s v="C"/>
    <s v="Labor"/>
    <s v="TEC"/>
    <m/>
    <s v="JLAB"/>
    <s v="PED"/>
    <s v="RF"/>
    <x v="6"/>
    <m/>
    <m/>
    <m/>
    <m/>
    <m/>
    <m/>
    <m/>
    <m/>
    <m/>
    <m/>
    <n v="13618.81"/>
    <m/>
    <m/>
    <m/>
    <m/>
    <m/>
    <m/>
    <m/>
    <m/>
    <x v="0"/>
    <x v="0"/>
    <m/>
  </r>
  <r>
    <s v=""/>
    <s v=" E08_39500"/>
    <s v="Instrumentation FINAL Design (1773 5-Cell)"/>
    <s v="6.08.04.03.02.01"/>
    <x v="0"/>
    <d v="2026-04-03T00:00:00"/>
    <d v="2026-08-05T00:00:00"/>
    <s v="pkessler"/>
    <s v="Matalevich"/>
    <n v="9552.08"/>
    <m/>
    <s v="C"/>
    <s v="Labor"/>
    <s v="TEC"/>
    <m/>
    <s v="JLAB"/>
    <s v="PED"/>
    <s v="RF"/>
    <x v="6"/>
    <m/>
    <m/>
    <m/>
    <m/>
    <m/>
    <m/>
    <m/>
    <m/>
    <m/>
    <m/>
    <n v="9552.08"/>
    <m/>
    <m/>
    <m/>
    <m/>
    <m/>
    <m/>
    <m/>
    <m/>
    <x v="0"/>
    <x v="0"/>
    <m/>
  </r>
  <r>
    <s v=""/>
    <s v=" E08_39510"/>
    <s v="Tuner FINAL Design (1773 5-Cell)"/>
    <s v="6.08.04.03.02.01"/>
    <x v="0"/>
    <d v="2026-04-03T00:00:00"/>
    <d v="2026-08-05T00:00:00"/>
    <s v="pkessler"/>
    <s v="Matalevich"/>
    <n v="15888.61"/>
    <m/>
    <s v="C"/>
    <s v="Labor"/>
    <s v="TEC"/>
    <m/>
    <s v="JLAB"/>
    <s v="PED"/>
    <s v="RF"/>
    <x v="6"/>
    <m/>
    <m/>
    <m/>
    <m/>
    <m/>
    <m/>
    <m/>
    <m/>
    <m/>
    <m/>
    <n v="15888.61"/>
    <m/>
    <m/>
    <m/>
    <m/>
    <m/>
    <m/>
    <m/>
    <m/>
    <x v="0"/>
    <x v="0"/>
    <m/>
  </r>
  <r>
    <s v=""/>
    <s v=" E08_39230"/>
    <s v="Top Level Assembly PRELIMINARY Design (1773 5-Cell)"/>
    <s v="6.08.04.03.02.01"/>
    <x v="0"/>
    <d v="2024-12-16T00:00:00"/>
    <d v="2025-08-12T00:00:00"/>
    <s v="pkessler"/>
    <s v="Matalevich"/>
    <n v="17354.060000000001"/>
    <m/>
    <s v="C"/>
    <s v="Labor"/>
    <s v="TEC"/>
    <m/>
    <s v="JLAB"/>
    <s v="PED"/>
    <s v="RF"/>
    <x v="11"/>
    <m/>
    <m/>
    <m/>
    <m/>
    <m/>
    <m/>
    <m/>
    <m/>
    <m/>
    <n v="17354.060000000001"/>
    <m/>
    <m/>
    <m/>
    <m/>
    <m/>
    <m/>
    <m/>
    <m/>
    <m/>
    <x v="0"/>
    <x v="0"/>
    <m/>
  </r>
  <r>
    <s v=""/>
    <s v=" E08_39240"/>
    <s v="Cryogenic Piping PRELIMINARY Design (1773 5-Cell)"/>
    <s v="6.08.04.03.02.01"/>
    <x v="0"/>
    <d v="2024-12-16T00:00:00"/>
    <d v="2025-08-12T00:00:00"/>
    <s v="pkessler"/>
    <s v="Matalevich"/>
    <n v="21485.98"/>
    <m/>
    <s v="C"/>
    <s v="Labor"/>
    <s v="TEC"/>
    <m/>
    <s v="JLAB"/>
    <s v="PED"/>
    <s v="RF"/>
    <x v="11"/>
    <m/>
    <m/>
    <m/>
    <m/>
    <m/>
    <m/>
    <m/>
    <m/>
    <m/>
    <n v="21485.98"/>
    <m/>
    <m/>
    <m/>
    <m/>
    <m/>
    <m/>
    <m/>
    <m/>
    <m/>
    <x v="0"/>
    <x v="0"/>
    <m/>
  </r>
  <r>
    <s v=""/>
    <s v=" E08_39250"/>
    <s v="Cryo control valves PRELIMINARY Design (1773 5-Cell)"/>
    <s v="6.08.04.03.02.01"/>
    <x v="0"/>
    <d v="2024-12-16T00:00:00"/>
    <d v="2025-08-12T00:00:00"/>
    <s v="pkessler"/>
    <s v="Matalevich"/>
    <n v="24516.06"/>
    <m/>
    <s v="C"/>
    <s v="Labor"/>
    <s v="TEC"/>
    <m/>
    <s v="JLAB"/>
    <s v="PED"/>
    <s v="RF"/>
    <x v="11"/>
    <m/>
    <m/>
    <m/>
    <m/>
    <m/>
    <m/>
    <m/>
    <m/>
    <m/>
    <n v="24516.06"/>
    <m/>
    <m/>
    <m/>
    <m/>
    <m/>
    <m/>
    <m/>
    <m/>
    <m/>
    <x v="0"/>
    <x v="0"/>
    <m/>
  </r>
  <r>
    <s v=""/>
    <s v=" E08_39260"/>
    <s v="SE_RE-Can Cryogenics PRELIMINARY Design (1773 5-Cell)"/>
    <s v="6.08.04.03.02.01"/>
    <x v="0"/>
    <d v="2024-12-16T00:00:00"/>
    <d v="2025-08-12T00:00:00"/>
    <s v="pkessler"/>
    <s v="Matalevich"/>
    <n v="17354.060000000001"/>
    <m/>
    <s v="C"/>
    <s v="Labor"/>
    <s v="TEC"/>
    <m/>
    <s v="JLAB"/>
    <s v="PED"/>
    <s v="RF"/>
    <x v="11"/>
    <m/>
    <m/>
    <m/>
    <m/>
    <m/>
    <m/>
    <m/>
    <m/>
    <m/>
    <n v="17354.060000000001"/>
    <m/>
    <m/>
    <m/>
    <m/>
    <m/>
    <m/>
    <m/>
    <m/>
    <m/>
    <x v="0"/>
    <x v="0"/>
    <m/>
  </r>
  <r>
    <s v=""/>
    <s v=" E08_39270"/>
    <s v="Vacuum Vessel Design PRELIMINARY (1773 5-Cell)"/>
    <s v="6.08.04.03.02.01"/>
    <x v="0"/>
    <d v="2024-12-16T00:00:00"/>
    <d v="2025-08-12T00:00:00"/>
    <s v="pkessler"/>
    <s v="Matalevich"/>
    <n v="28647.98"/>
    <m/>
    <s v="C"/>
    <s v="Labor"/>
    <s v="TEC"/>
    <m/>
    <s v="JLAB"/>
    <s v="PED"/>
    <s v="RF"/>
    <x v="11"/>
    <m/>
    <m/>
    <m/>
    <m/>
    <m/>
    <m/>
    <m/>
    <m/>
    <m/>
    <n v="28647.98"/>
    <m/>
    <m/>
    <m/>
    <m/>
    <m/>
    <m/>
    <m/>
    <m/>
    <m/>
    <x v="0"/>
    <x v="0"/>
    <m/>
  </r>
  <r>
    <s v=""/>
    <s v=" E08_39280"/>
    <s v="Outer Magnetic Shield PRELIMINARY Design (1773 5-Cell)"/>
    <s v="6.08.04.03.02.01"/>
    <x v="0"/>
    <d v="2024-12-16T00:00:00"/>
    <d v="2025-08-12T00:00:00"/>
    <s v="pkessler"/>
    <s v="Matalevich"/>
    <n v="21485.98"/>
    <m/>
    <s v="C"/>
    <s v="Labor"/>
    <s v="TEC"/>
    <m/>
    <s v="JLAB"/>
    <s v="PED"/>
    <s v="RF"/>
    <x v="11"/>
    <m/>
    <m/>
    <m/>
    <m/>
    <m/>
    <m/>
    <m/>
    <m/>
    <m/>
    <n v="21485.98"/>
    <m/>
    <m/>
    <m/>
    <m/>
    <m/>
    <m/>
    <m/>
    <m/>
    <m/>
    <x v="0"/>
    <x v="0"/>
    <m/>
  </r>
  <r>
    <s v=""/>
    <s v=" E08_39290"/>
    <s v="Inner Magnetic Shield PRELIMINARY Design (1773 5-Cell)"/>
    <s v="6.08.04.03.02.01"/>
    <x v="0"/>
    <d v="2024-12-16T00:00:00"/>
    <d v="2025-08-12T00:00:00"/>
    <s v="pkessler"/>
    <s v="Matalevich"/>
    <n v="24516.06"/>
    <m/>
    <s v="C"/>
    <s v="Labor"/>
    <s v="TEC"/>
    <m/>
    <s v="JLAB"/>
    <s v="PED"/>
    <s v="RF"/>
    <x v="11"/>
    <m/>
    <m/>
    <m/>
    <m/>
    <m/>
    <m/>
    <m/>
    <m/>
    <m/>
    <n v="24516.06"/>
    <m/>
    <m/>
    <m/>
    <m/>
    <m/>
    <m/>
    <m/>
    <m/>
    <m/>
    <x v="0"/>
    <x v="0"/>
    <m/>
  </r>
  <r>
    <s v=""/>
    <s v=" E08_39300"/>
    <s v="Spaceframe Design PRELIMINARY (1773 5-Cell)"/>
    <s v="6.08.04.03.02.01"/>
    <x v="0"/>
    <d v="2024-12-16T00:00:00"/>
    <d v="2025-08-12T00:00:00"/>
    <s v="pkessler"/>
    <s v="Matalevich"/>
    <n v="17354.060000000001"/>
    <m/>
    <s v="C"/>
    <s v="Labor"/>
    <s v="TEC"/>
    <m/>
    <s v="JLAB"/>
    <s v="PED"/>
    <s v="RF"/>
    <x v="11"/>
    <m/>
    <m/>
    <m/>
    <m/>
    <m/>
    <m/>
    <m/>
    <m/>
    <m/>
    <n v="17354.060000000001"/>
    <m/>
    <m/>
    <m/>
    <m/>
    <m/>
    <m/>
    <m/>
    <m/>
    <m/>
    <x v="0"/>
    <x v="0"/>
    <m/>
  </r>
  <r>
    <s v=""/>
    <s v=" E08_39310"/>
    <s v="Thermal Shield Design PRELIMINARY (1773 5-Cell)"/>
    <s v="6.08.04.03.02.01"/>
    <x v="0"/>
    <d v="2024-12-16T00:00:00"/>
    <d v="2025-08-12T00:00:00"/>
    <s v="pkessler"/>
    <s v="Matalevich"/>
    <n v="21485.98"/>
    <m/>
    <s v="C"/>
    <s v="Labor"/>
    <s v="TEC"/>
    <m/>
    <s v="JLAB"/>
    <s v="PED"/>
    <s v="RF"/>
    <x v="11"/>
    <m/>
    <m/>
    <m/>
    <m/>
    <m/>
    <m/>
    <m/>
    <m/>
    <m/>
    <n v="21485.98"/>
    <m/>
    <m/>
    <m/>
    <m/>
    <m/>
    <m/>
    <m/>
    <m/>
    <m/>
    <x v="0"/>
    <x v="0"/>
    <m/>
  </r>
  <r>
    <s v=""/>
    <s v=" E08_39320"/>
    <s v="Warm and Cold Insulation PRELIMINARY Design (1773 5-Cell)"/>
    <s v="6.08.04.03.02.01"/>
    <x v="0"/>
    <d v="2024-12-16T00:00:00"/>
    <d v="2025-08-12T00:00:00"/>
    <s v="pkessler"/>
    <s v="Matalevich"/>
    <n v="24516.06"/>
    <m/>
    <s v="C"/>
    <s v="Labor"/>
    <s v="TEC"/>
    <m/>
    <s v="JLAB"/>
    <s v="PED"/>
    <s v="RF"/>
    <x v="11"/>
    <m/>
    <m/>
    <m/>
    <m/>
    <m/>
    <m/>
    <m/>
    <m/>
    <m/>
    <n v="24516.06"/>
    <m/>
    <m/>
    <m/>
    <m/>
    <m/>
    <m/>
    <m/>
    <m/>
    <m/>
    <x v="0"/>
    <x v="0"/>
    <m/>
  </r>
  <r>
    <s v=""/>
    <s v=" E08_39330"/>
    <s v="Instrumentation PRELIMINARY Design (1773 5-Cell)"/>
    <s v="6.08.04.03.02.01"/>
    <x v="0"/>
    <d v="2024-12-16T00:00:00"/>
    <d v="2025-08-12T00:00:00"/>
    <s v="pkessler"/>
    <s v="Matalevich"/>
    <n v="17354.060000000001"/>
    <m/>
    <s v="C"/>
    <s v="Labor"/>
    <s v="TEC"/>
    <m/>
    <s v="JLAB"/>
    <s v="PED"/>
    <s v="RF"/>
    <x v="11"/>
    <m/>
    <m/>
    <m/>
    <m/>
    <m/>
    <m/>
    <m/>
    <m/>
    <m/>
    <n v="17354.060000000001"/>
    <m/>
    <m/>
    <m/>
    <m/>
    <m/>
    <m/>
    <m/>
    <m/>
    <m/>
    <x v="0"/>
    <x v="0"/>
    <m/>
  </r>
  <r>
    <s v=""/>
    <s v=" E08_39340"/>
    <s v="Tuner PRELIMINARY Design (1773 5-Cell)"/>
    <s v="6.08.04.03.02.01"/>
    <x v="0"/>
    <d v="2024-12-16T00:00:00"/>
    <d v="2025-08-12T00:00:00"/>
    <s v="pkessler"/>
    <s v="Matalevich"/>
    <n v="28647.98"/>
    <m/>
    <s v="C"/>
    <s v="Labor"/>
    <s v="TEC"/>
    <m/>
    <s v="JLAB"/>
    <s v="PED"/>
    <s v="RF"/>
    <x v="11"/>
    <m/>
    <m/>
    <m/>
    <m/>
    <m/>
    <m/>
    <m/>
    <m/>
    <m/>
    <n v="28647.98"/>
    <m/>
    <m/>
    <m/>
    <m/>
    <m/>
    <m/>
    <m/>
    <m/>
    <m/>
    <x v="0"/>
    <x v="0"/>
    <m/>
  </r>
  <r>
    <s v=""/>
    <s v=" E08_39370"/>
    <s v="SpaceFrame Assembly Tooling PRELIMINARY Design  (1773 5-Cell)"/>
    <s v="6.08.04.03.02.01"/>
    <x v="0"/>
    <d v="2026-04-02T00:00:00"/>
    <d v="2026-05-07T00:00:00"/>
    <s v="pkessler"/>
    <s v="Matalevich"/>
    <n v="4917.8999999999996"/>
    <m/>
    <s v="C"/>
    <s v="Labor"/>
    <s v="TEC"/>
    <m/>
    <s v="JLAB"/>
    <s v="PED"/>
    <s v="RF"/>
    <x v="11"/>
    <m/>
    <m/>
    <m/>
    <m/>
    <m/>
    <m/>
    <m/>
    <m/>
    <m/>
    <m/>
    <n v="4917.8999999999996"/>
    <m/>
    <m/>
    <m/>
    <m/>
    <m/>
    <m/>
    <m/>
    <m/>
    <x v="0"/>
    <x v="0"/>
    <m/>
  </r>
  <r>
    <s v=""/>
    <s v=" E08_39380"/>
    <s v="Alignment fixtures PRELIMINARY Design  (1773 5-Cell)"/>
    <s v="6.08.04.03.02.01"/>
    <x v="0"/>
    <d v="2026-05-08T00:00:00"/>
    <d v="2026-06-05T00:00:00"/>
    <s v="pkessler"/>
    <s v="Matalevich"/>
    <n v="7376.85"/>
    <m/>
    <s v="C"/>
    <s v="Labor"/>
    <s v="TEC"/>
    <m/>
    <s v="JLAB"/>
    <s v="PED"/>
    <s v="RF"/>
    <x v="11"/>
    <m/>
    <m/>
    <m/>
    <m/>
    <m/>
    <m/>
    <m/>
    <m/>
    <m/>
    <m/>
    <n v="7376.85"/>
    <m/>
    <m/>
    <m/>
    <m/>
    <m/>
    <m/>
    <m/>
    <m/>
    <x v="0"/>
    <x v="0"/>
    <m/>
  </r>
  <r>
    <s v=""/>
    <s v=" E08_39390"/>
    <s v="Misc. Cryostat Assembly Tooling PRELIMINARY Design (1773 5-Cell)"/>
    <s v="6.08.04.03.02.01"/>
    <x v="0"/>
    <d v="2026-06-08T00:00:00"/>
    <d v="2026-07-14T00:00:00"/>
    <s v="pkessler"/>
    <s v="Matalevich"/>
    <n v="9835.81"/>
    <m/>
    <s v="C"/>
    <s v="Labor"/>
    <s v="TEC"/>
    <m/>
    <s v="JLAB"/>
    <s v="PED"/>
    <s v="RF"/>
    <x v="11"/>
    <m/>
    <m/>
    <m/>
    <m/>
    <m/>
    <m/>
    <m/>
    <m/>
    <m/>
    <m/>
    <n v="9835.81"/>
    <m/>
    <m/>
    <m/>
    <m/>
    <m/>
    <m/>
    <m/>
    <m/>
    <x v="0"/>
    <x v="0"/>
    <m/>
  </r>
  <r>
    <s v=""/>
    <s v=" E08_39530"/>
    <s v="SpaceFrame Assembly Tooling FINAL Design  (1773 5-Cell)"/>
    <s v="6.08.04.03.02.01"/>
    <x v="0"/>
    <d v="2026-05-08T00:00:00"/>
    <d v="2026-06-15T00:00:00"/>
    <s v="pkessler"/>
    <s v="Matalevich"/>
    <n v="2648.1"/>
    <m/>
    <s v="C"/>
    <s v="Labor"/>
    <s v="TEC"/>
    <m/>
    <s v="JLAB"/>
    <s v="PED"/>
    <s v="RF"/>
    <x v="6"/>
    <m/>
    <m/>
    <m/>
    <m/>
    <m/>
    <m/>
    <m/>
    <m/>
    <m/>
    <m/>
    <n v="2648.1"/>
    <m/>
    <m/>
    <m/>
    <m/>
    <m/>
    <m/>
    <m/>
    <m/>
    <x v="0"/>
    <x v="0"/>
    <m/>
  </r>
  <r>
    <s v=""/>
    <s v=" E08_39540"/>
    <s v="Alignment fixtures FINAL Design (1773 5-Cell)"/>
    <s v="6.08.04.03.02.01"/>
    <x v="0"/>
    <d v="2026-06-16T00:00:00"/>
    <d v="2026-07-14T00:00:00"/>
    <s v="pkessler"/>
    <s v="Matalevich"/>
    <n v="3972.15"/>
    <m/>
    <s v="C"/>
    <s v="Labor"/>
    <s v="TEC"/>
    <m/>
    <s v="JLAB"/>
    <s v="PED"/>
    <s v="RF"/>
    <x v="6"/>
    <m/>
    <m/>
    <m/>
    <m/>
    <m/>
    <m/>
    <m/>
    <m/>
    <m/>
    <m/>
    <n v="3972.15"/>
    <m/>
    <m/>
    <m/>
    <m/>
    <m/>
    <m/>
    <m/>
    <m/>
    <x v="0"/>
    <x v="0"/>
    <m/>
  </r>
  <r>
    <s v=""/>
    <s v=" E08_39550"/>
    <s v="Misc. Cryostat Assembly Tooling FINAL Design  (1773 5-Cell)"/>
    <s v="6.08.04.03.02.01"/>
    <x v="0"/>
    <d v="2026-07-15T00:00:00"/>
    <d v="2026-08-19T00:00:00"/>
    <s v="pkessler"/>
    <s v="Matalevich"/>
    <n v="5296.2"/>
    <m/>
    <s v="C"/>
    <s v="Labor"/>
    <s v="TEC"/>
    <m/>
    <s v="JLAB"/>
    <s v="PED"/>
    <s v="RF"/>
    <x v="6"/>
    <m/>
    <m/>
    <m/>
    <m/>
    <m/>
    <m/>
    <m/>
    <m/>
    <m/>
    <m/>
    <n v="5296.2"/>
    <m/>
    <m/>
    <m/>
    <m/>
    <m/>
    <m/>
    <m/>
    <m/>
    <x v="0"/>
    <x v="0"/>
    <m/>
  </r>
  <r>
    <s v=""/>
    <s v=" E08_39780"/>
    <s v="TR Effort Tuner Piezos (1773 5-Cell)"/>
    <s v="6.08.04.03.02.02"/>
    <x v="0"/>
    <d v="2026-09-15T00:00:00"/>
    <d v="2027-03-16T00:00:00"/>
    <s v="pkessler"/>
    <s v="Matalevich"/>
    <n v="777.08"/>
    <m/>
    <s v="C"/>
    <s v="Labor"/>
    <s v="TEC"/>
    <m/>
    <s v="JLAB"/>
    <s v="Const"/>
    <s v="RF"/>
    <x v="9"/>
    <s v="B"/>
    <m/>
    <m/>
    <m/>
    <m/>
    <m/>
    <m/>
    <m/>
    <m/>
    <m/>
    <n v="75.81"/>
    <n v="701.27"/>
    <m/>
    <m/>
    <m/>
    <m/>
    <m/>
    <m/>
    <m/>
    <x v="0"/>
    <x v="0"/>
    <m/>
  </r>
  <r>
    <s v=""/>
    <s v=" E08_40340"/>
    <s v="TR Effort Instrumentation (1773 5-Cell)"/>
    <s v="6.08.04.03.02.02"/>
    <x v="0"/>
    <d v="2026-09-15T00:00:00"/>
    <d v="2026-12-11T00:00:00"/>
    <s v="pkessler"/>
    <s v="Matalevich"/>
    <n v="1452.67"/>
    <m/>
    <s v="C"/>
    <s v="Labor"/>
    <s v="TEC"/>
    <m/>
    <s v="JLAB"/>
    <s v="Const"/>
    <s v="RF"/>
    <x v="9"/>
    <s v="P.S161"/>
    <m/>
    <m/>
    <m/>
    <m/>
    <m/>
    <m/>
    <m/>
    <m/>
    <m/>
    <n v="290.52999999999997"/>
    <n v="1162.1400000000001"/>
    <m/>
    <m/>
    <m/>
    <m/>
    <m/>
    <m/>
    <m/>
    <x v="0"/>
    <x v="0"/>
    <m/>
  </r>
  <r>
    <s v=""/>
    <s v=" E08_40400"/>
    <s v="TR Effort Misc. Parts (1773 5-Cell)"/>
    <s v="6.08.04.03.02.02"/>
    <x v="0"/>
    <d v="2026-09-16T00:00:00"/>
    <d v="2026-12-14T00:00:00"/>
    <s v="pkessler"/>
    <s v="Matalevich"/>
    <n v="2809.87"/>
    <m/>
    <s v="C"/>
    <s v="Labor"/>
    <s v="TEC"/>
    <m/>
    <s v="JLAB"/>
    <s v="Const"/>
    <s v="RF"/>
    <x v="9"/>
    <s v="S.P240"/>
    <s v="APP00434"/>
    <m/>
    <m/>
    <m/>
    <m/>
    <m/>
    <m/>
    <m/>
    <m/>
    <n v="515.14"/>
    <n v="2294.73"/>
    <m/>
    <m/>
    <m/>
    <m/>
    <m/>
    <m/>
    <m/>
    <x v="0"/>
    <x v="0"/>
    <m/>
  </r>
  <r>
    <s v=""/>
    <s v=" E08_39720"/>
    <s v="TR Effort Tuner Harmonic Drives (1773 5-Cell)"/>
    <s v="6.08.04.03.02.02"/>
    <x v="0"/>
    <d v="2026-09-15T00:00:00"/>
    <d v="2027-03-16T00:00:00"/>
    <s v="pkessler"/>
    <s v="Matalevich"/>
    <n v="777.08"/>
    <m/>
    <s v="C"/>
    <s v="Labor"/>
    <s v="TEC"/>
    <m/>
    <s v="JLAB"/>
    <s v="Const"/>
    <s v="RF"/>
    <x v="9"/>
    <s v="B"/>
    <m/>
    <m/>
    <m/>
    <m/>
    <m/>
    <m/>
    <m/>
    <m/>
    <m/>
    <n v="75.81"/>
    <n v="701.27"/>
    <m/>
    <m/>
    <m/>
    <m/>
    <m/>
    <m/>
    <m/>
    <x v="0"/>
    <x v="0"/>
    <m/>
  </r>
  <r>
    <s v=""/>
    <s v=" E08_39660"/>
    <s v="TR Effort Tuner Stepper Motors (1773 5-Cell)"/>
    <s v="6.08.04.03.02.02"/>
    <x v="0"/>
    <d v="2026-09-15T00:00:00"/>
    <d v="2027-02-17T00:00:00"/>
    <s v="pkessler"/>
    <s v="Matalevich"/>
    <n v="776.68"/>
    <m/>
    <s v="C"/>
    <s v="Labor"/>
    <s v="TEC"/>
    <m/>
    <s v="JLAB"/>
    <s v="Const"/>
    <s v="RF"/>
    <x v="9"/>
    <s v="B"/>
    <m/>
    <m/>
    <m/>
    <m/>
    <m/>
    <m/>
    <m/>
    <m/>
    <m/>
    <n v="89.62"/>
    <n v="687.06"/>
    <m/>
    <m/>
    <m/>
    <m/>
    <m/>
    <m/>
    <m/>
    <x v="0"/>
    <x v="0"/>
    <m/>
  </r>
  <r>
    <s v=""/>
    <s v=" E08_40460"/>
    <s v="TR Effort SpaceFrame Assembly Tooling (1773 5-Cell)"/>
    <s v="6.08.04.03.02.02"/>
    <x v="0"/>
    <d v="2026-07-24T00:00:00"/>
    <d v="2026-10-19T00:00:00"/>
    <s v="pkessler"/>
    <s v="Matalevich"/>
    <n v="761.14"/>
    <m/>
    <s v="C"/>
    <s v="Labor"/>
    <s v="TEC"/>
    <m/>
    <s v="JLAB"/>
    <s v="Const"/>
    <s v="RF"/>
    <x v="9"/>
    <s v="B"/>
    <m/>
    <m/>
    <m/>
    <m/>
    <m/>
    <m/>
    <m/>
    <m/>
    <m/>
    <n v="608.91"/>
    <n v="152.22999999999999"/>
    <m/>
    <m/>
    <m/>
    <m/>
    <m/>
    <m/>
    <m/>
    <x v="0"/>
    <x v="0"/>
    <m/>
  </r>
  <r>
    <s v=""/>
    <s v=" E08_40520"/>
    <s v="TR Effort Alignment fixtures (1773 5-Cell)"/>
    <s v="6.08.04.03.02.02"/>
    <x v="0"/>
    <d v="2026-08-21T00:00:00"/>
    <d v="2026-11-17T00:00:00"/>
    <s v="pkessler"/>
    <s v="Matalevich"/>
    <n v="768.71"/>
    <m/>
    <s v="C"/>
    <s v="Labor"/>
    <s v="TEC"/>
    <m/>
    <s v="JLAB"/>
    <s v="Const"/>
    <s v="RF"/>
    <x v="9"/>
    <s v="B"/>
    <m/>
    <m/>
    <m/>
    <m/>
    <m/>
    <m/>
    <m/>
    <m/>
    <m/>
    <n v="358.73"/>
    <n v="409.98"/>
    <m/>
    <m/>
    <m/>
    <m/>
    <m/>
    <m/>
    <m/>
    <x v="0"/>
    <x v="0"/>
    <m/>
  </r>
  <r>
    <s v=""/>
    <s v=" E08_40580"/>
    <s v="TR Effort Misc. Cryostat Assembly Tooling (1773 5-Cell)"/>
    <s v="6.08.04.03.02.02"/>
    <x v="0"/>
    <d v="2026-09-29T00:00:00"/>
    <d v="2026-12-28T00:00:00"/>
    <s v="pkessler"/>
    <s v="Matalevich"/>
    <n v="778.54"/>
    <m/>
    <s v="C"/>
    <s v="Labor"/>
    <s v="TEC"/>
    <m/>
    <s v="JLAB"/>
    <s v="Const"/>
    <s v="RF"/>
    <x v="9"/>
    <s v="B"/>
    <m/>
    <m/>
    <m/>
    <m/>
    <m/>
    <m/>
    <m/>
    <m/>
    <m/>
    <n v="25.95"/>
    <n v="752.59"/>
    <m/>
    <m/>
    <m/>
    <m/>
    <m/>
    <m/>
    <m/>
    <x v="0"/>
    <x v="0"/>
    <m/>
  </r>
  <r>
    <s v=""/>
    <s v=" E08_40980"/>
    <s v="TR Effort Test Cave U-Tubes  (1773 5-Cell)"/>
    <s v="6.08.04.03.03.02"/>
    <x v="0"/>
    <d v="2026-09-23T00:00:00"/>
    <d v="2027-03-23T00:00:00"/>
    <s v="pkessler"/>
    <s v="Matalevich"/>
    <n v="778.18"/>
    <m/>
    <s v="C"/>
    <s v="Labor"/>
    <s v="TEC"/>
    <m/>
    <s v="JLAB"/>
    <s v="Const"/>
    <s v="RF"/>
    <x v="9"/>
    <s v="B"/>
    <m/>
    <m/>
    <m/>
    <m/>
    <m/>
    <m/>
    <m/>
    <m/>
    <m/>
    <n v="38.270000000000003"/>
    <n v="739.91"/>
    <m/>
    <m/>
    <m/>
    <m/>
    <m/>
    <m/>
    <m/>
    <x v="0"/>
    <x v="0"/>
    <m/>
  </r>
  <r>
    <s v=""/>
    <s v=" E08_41040"/>
    <s v="TR Effort Shipping Support (1773 5-Cell)"/>
    <s v="6.08.04.03.03.02"/>
    <x v="0"/>
    <d v="2026-10-22T00:00:00"/>
    <d v="2027-04-20T00:00:00"/>
    <s v="pkessler"/>
    <s v="Matalevich"/>
    <n v="584.47"/>
    <m/>
    <s v="C"/>
    <s v="Labor"/>
    <s v="TEC"/>
    <m/>
    <s v="JLAB"/>
    <s v="Const"/>
    <s v="RF"/>
    <x v="9"/>
    <s v="B"/>
    <m/>
    <m/>
    <m/>
    <m/>
    <m/>
    <m/>
    <m/>
    <m/>
    <m/>
    <m/>
    <n v="584.47"/>
    <m/>
    <m/>
    <m/>
    <m/>
    <m/>
    <m/>
    <m/>
    <x v="0"/>
    <x v="0"/>
    <m/>
  </r>
  <r>
    <s v=""/>
    <s v=" E08_41100"/>
    <s v="TR Effort Misc. Assembly/Test/Shipping Tooling (1773 5-Cell)"/>
    <s v="6.08.04.03.03.02"/>
    <x v="0"/>
    <d v="2026-11-03T00:00:00"/>
    <d v="2027-04-30T00:00:00"/>
    <s v="pkessler"/>
    <s v="Matalevich"/>
    <n v="779.3"/>
    <m/>
    <s v="C"/>
    <s v="Labor"/>
    <s v="TEC"/>
    <m/>
    <s v="JLAB"/>
    <s v="Const"/>
    <s v="RF"/>
    <x v="9"/>
    <s v="B"/>
    <m/>
    <m/>
    <m/>
    <m/>
    <m/>
    <m/>
    <m/>
    <m/>
    <m/>
    <m/>
    <n v="779.3"/>
    <m/>
    <m/>
    <m/>
    <m/>
    <m/>
    <m/>
    <m/>
    <x v="0"/>
    <x v="0"/>
    <m/>
  </r>
  <r>
    <s v=""/>
    <s v=" E08_41210"/>
    <s v="Perform  Cavity String Assembly CM01 (1773 5-Cell)"/>
    <s v="6.08.04.03.03.04"/>
    <x v="0"/>
    <d v="2028-04-21T00:00:00"/>
    <d v="2028-05-18T00:00:00"/>
    <s v="pkessler"/>
    <s v="Matalevich"/>
    <n v="802.68"/>
    <m/>
    <s v="C"/>
    <s v="Labor"/>
    <s v="TEC"/>
    <m/>
    <s v="JLAB"/>
    <s v="Const"/>
    <s v="RF"/>
    <x v="7"/>
    <m/>
    <m/>
    <m/>
    <m/>
    <m/>
    <m/>
    <m/>
    <m/>
    <m/>
    <m/>
    <m/>
    <m/>
    <n v="802.68"/>
    <m/>
    <m/>
    <m/>
    <m/>
    <m/>
    <m/>
    <x v="0"/>
    <x v="0"/>
    <m/>
  </r>
  <r>
    <s v=""/>
    <s v=" E08_41350"/>
    <s v="Perform  Cavity String Assembly CM02 (1773 5-Cell)"/>
    <s v="6.08.04.03.03.04"/>
    <x v="0"/>
    <d v="2028-05-26T00:00:00"/>
    <d v="2028-06-23T00:00:00"/>
    <s v="pkessler"/>
    <s v="Matalevich"/>
    <n v="802.68"/>
    <m/>
    <s v="C"/>
    <s v="Labor"/>
    <s v="TEC"/>
    <m/>
    <s v="JLAB"/>
    <s v="Const"/>
    <s v="RF"/>
    <x v="7"/>
    <m/>
    <m/>
    <m/>
    <m/>
    <m/>
    <m/>
    <m/>
    <m/>
    <m/>
    <m/>
    <m/>
    <m/>
    <n v="802.68"/>
    <m/>
    <m/>
    <m/>
    <m/>
    <m/>
    <m/>
    <x v="0"/>
    <x v="0"/>
    <m/>
  </r>
  <r>
    <s v=""/>
    <s v=" E08_41490"/>
    <s v="Perform  Cavity String Assembly CM03 (1773 5-Cell)"/>
    <s v="6.08.04.03.03.04"/>
    <x v="0"/>
    <d v="2028-07-03T00:00:00"/>
    <d v="2028-07-31T00:00:00"/>
    <s v="pkessler"/>
    <s v="Matalevich"/>
    <n v="802.68"/>
    <m/>
    <s v="C"/>
    <s v="Labor"/>
    <s v="TEC"/>
    <m/>
    <s v="JLAB"/>
    <s v="Const"/>
    <s v="RF"/>
    <x v="7"/>
    <m/>
    <m/>
    <m/>
    <m/>
    <m/>
    <m/>
    <m/>
    <m/>
    <m/>
    <m/>
    <m/>
    <m/>
    <n v="802.68"/>
    <m/>
    <m/>
    <m/>
    <m/>
    <m/>
    <m/>
    <x v="0"/>
    <x v="0"/>
    <m/>
  </r>
  <r>
    <s v=""/>
    <s v=" E08_41160"/>
    <s v="Prepare for and hold Production Readiness Review (1773 5-Cell)"/>
    <s v="6.08.04.03.03.04"/>
    <x v="0"/>
    <d v="2028-03-10T00:00:00"/>
    <d v="2028-03-23T00:00:00"/>
    <s v="pkessler"/>
    <s v="Matalevich"/>
    <n v="8026.77"/>
    <m/>
    <s v="C"/>
    <s v="Labor"/>
    <s v="TEC"/>
    <m/>
    <s v="JLAB"/>
    <s v="Const"/>
    <s v="RF"/>
    <x v="7"/>
    <m/>
    <m/>
    <m/>
    <m/>
    <m/>
    <m/>
    <m/>
    <m/>
    <m/>
    <m/>
    <m/>
    <m/>
    <n v="8026.77"/>
    <m/>
    <m/>
    <m/>
    <m/>
    <m/>
    <m/>
    <x v="0"/>
    <x v="0"/>
    <m/>
  </r>
  <r>
    <s v=""/>
    <s v=" E08_40800"/>
    <s v="Installation Assembly Preliminary Design (1773 5-Cell)"/>
    <s v="6.08.04.03.03.01"/>
    <x v="0"/>
    <d v="2025-08-14T00:00:00"/>
    <d v="2025-09-30T00:00:00"/>
    <s v="pkessler"/>
    <s v="Matalevich"/>
    <n v="33055.360000000001"/>
    <m/>
    <s v="C"/>
    <s v="Labor"/>
    <s v="TEC"/>
    <m/>
    <s v="JLAB"/>
    <s v="PED"/>
    <s v="RF"/>
    <x v="11"/>
    <m/>
    <m/>
    <m/>
    <m/>
    <m/>
    <m/>
    <m/>
    <m/>
    <m/>
    <n v="33055.360000000001"/>
    <m/>
    <m/>
    <m/>
    <m/>
    <m/>
    <m/>
    <m/>
    <m/>
    <m/>
    <x v="0"/>
    <x v="0"/>
    <m/>
  </r>
  <r>
    <s v=""/>
    <s v=" E08_40810"/>
    <s v="Cryomodule Stand Preliminary Design (1773 5-Cell)"/>
    <s v="6.08.04.03.03.01"/>
    <x v="0"/>
    <d v="2025-08-14T00:00:00"/>
    <d v="2025-09-30T00:00:00"/>
    <s v="pkessler"/>
    <s v="Matalevich"/>
    <n v="37646.379999999997"/>
    <m/>
    <s v="C"/>
    <s v="Labor"/>
    <s v="TEC"/>
    <m/>
    <s v="JLAB"/>
    <s v="PED"/>
    <s v="RF"/>
    <x v="11"/>
    <m/>
    <m/>
    <m/>
    <m/>
    <m/>
    <m/>
    <m/>
    <m/>
    <m/>
    <n v="37646.379999999997"/>
    <m/>
    <m/>
    <m/>
    <m/>
    <m/>
    <m/>
    <m/>
    <m/>
    <m/>
    <x v="0"/>
    <x v="0"/>
    <m/>
  </r>
  <r>
    <s v=""/>
    <s v=" E08_40820"/>
    <s v="Airside Assembly Preliminary Design  (1773 5-Cell)"/>
    <s v="6.08.04.03.03.01"/>
    <x v="0"/>
    <d v="2025-08-14T00:00:00"/>
    <d v="2025-09-30T00:00:00"/>
    <s v="pkessler"/>
    <s v="Matalevich"/>
    <n v="20200.5"/>
    <m/>
    <s v="C"/>
    <s v="Labor"/>
    <s v="TEC"/>
    <m/>
    <s v="JLAB"/>
    <s v="PED"/>
    <s v="RF"/>
    <x v="11"/>
    <m/>
    <m/>
    <m/>
    <m/>
    <m/>
    <m/>
    <m/>
    <m/>
    <m/>
    <n v="20200.5"/>
    <m/>
    <m/>
    <m/>
    <m/>
    <m/>
    <m/>
    <m/>
    <m/>
    <m/>
    <x v="0"/>
    <x v="0"/>
    <m/>
  </r>
  <r>
    <s v=""/>
    <s v=" E08_40870"/>
    <s v="Installation Assembly Final Design (1773 5-Cell)"/>
    <s v="6.08.04.03.03.01"/>
    <x v="0"/>
    <d v="2026-08-07T00:00:00"/>
    <d v="2026-10-21T00:00:00"/>
    <s v="pkessler"/>
    <s v="Matalevich"/>
    <n v="34322.019999999997"/>
    <m/>
    <s v="C"/>
    <s v="Labor"/>
    <s v="TEC"/>
    <m/>
    <s v="JLAB"/>
    <s v="PED"/>
    <s v="RF"/>
    <x v="6"/>
    <m/>
    <m/>
    <m/>
    <m/>
    <m/>
    <m/>
    <m/>
    <m/>
    <m/>
    <m/>
    <n v="25081.47"/>
    <n v="9240.5400000000009"/>
    <m/>
    <m/>
    <m/>
    <m/>
    <m/>
    <m/>
    <m/>
    <x v="0"/>
    <x v="0"/>
    <m/>
  </r>
  <r>
    <s v=""/>
    <s v=" E08_40880"/>
    <s v="Cryomodule Stand Final Design (1773 5-Cell)"/>
    <s v="6.08.04.03.03.01"/>
    <x v="0"/>
    <d v="2026-08-07T00:00:00"/>
    <d v="2026-10-21T00:00:00"/>
    <s v="pkessler"/>
    <s v="Matalevich"/>
    <n v="39088.959999999999"/>
    <m/>
    <s v="C"/>
    <s v="Labor"/>
    <s v="TEC"/>
    <m/>
    <s v="JLAB"/>
    <s v="PED"/>
    <s v="RF"/>
    <x v="6"/>
    <m/>
    <m/>
    <m/>
    <m/>
    <m/>
    <m/>
    <m/>
    <m/>
    <m/>
    <m/>
    <n v="28565.01"/>
    <n v="10523.95"/>
    <m/>
    <m/>
    <m/>
    <m/>
    <m/>
    <m/>
    <m/>
    <x v="0"/>
    <x v="0"/>
    <m/>
  </r>
  <r>
    <s v=""/>
    <s v=" E08_40890"/>
    <s v="Airside Assembly Final Design  (1773 5-Cell)"/>
    <s v="6.08.04.03.03.01"/>
    <x v="0"/>
    <d v="2026-08-07T00:00:00"/>
    <d v="2026-10-21T00:00:00"/>
    <s v="pkessler"/>
    <s v="Matalevich"/>
    <n v="20974.57"/>
    <m/>
    <s v="C"/>
    <s v="Labor"/>
    <s v="TEC"/>
    <m/>
    <s v="JLAB"/>
    <s v="PED"/>
    <s v="RF"/>
    <x v="6"/>
    <m/>
    <m/>
    <m/>
    <m/>
    <m/>
    <m/>
    <m/>
    <m/>
    <m/>
    <m/>
    <n v="15327.57"/>
    <n v="5647"/>
    <m/>
    <m/>
    <m/>
    <m/>
    <m/>
    <m/>
    <m/>
    <x v="0"/>
    <x v="0"/>
    <m/>
  </r>
  <r>
    <s v=""/>
    <s v=" E08_40840"/>
    <s v="Test Cave U-Tubes Preliminary Design (1773 5-Cell)"/>
    <s v="6.08.04.03.03.01"/>
    <x v="0"/>
    <d v="2025-08-14T00:00:00"/>
    <d v="2025-08-20T00:00:00"/>
    <s v="pkessler"/>
    <s v="Matalevich"/>
    <n v="4774.66"/>
    <m/>
    <s v="C"/>
    <s v="Labor"/>
    <s v="TEC"/>
    <m/>
    <s v="JLAB"/>
    <s v="PED"/>
    <s v="RF"/>
    <x v="11"/>
    <m/>
    <m/>
    <m/>
    <m/>
    <m/>
    <m/>
    <m/>
    <m/>
    <m/>
    <n v="4774.66"/>
    <m/>
    <m/>
    <m/>
    <m/>
    <m/>
    <m/>
    <m/>
    <m/>
    <m/>
    <x v="0"/>
    <x v="0"/>
    <m/>
  </r>
  <r>
    <s v=""/>
    <s v=" E08_40850"/>
    <s v="Shipping Support Preliminary Design   (1773 5-Cell)"/>
    <s v="6.08.04.03.03.01"/>
    <x v="0"/>
    <d v="2025-08-21T00:00:00"/>
    <d v="2025-10-17T00:00:00"/>
    <s v="pkessler"/>
    <s v="Matalevich"/>
    <n v="9635.27"/>
    <m/>
    <s v="C"/>
    <s v="Labor"/>
    <s v="TEC"/>
    <m/>
    <s v="JLAB"/>
    <s v="PED"/>
    <s v="RF"/>
    <x v="11"/>
    <m/>
    <m/>
    <m/>
    <m/>
    <m/>
    <m/>
    <m/>
    <m/>
    <m/>
    <n v="6744.69"/>
    <n v="2890.58"/>
    <m/>
    <m/>
    <m/>
    <m/>
    <m/>
    <m/>
    <m/>
    <m/>
    <x v="0"/>
    <x v="0"/>
    <m/>
  </r>
  <r>
    <s v=""/>
    <s v=" E08_40860"/>
    <s v="Misc. Assembly/Test/Shipping Tooling Preliminary Design   (1773 5-Cell)"/>
    <s v="6.08.04.03.03.01"/>
    <x v="0"/>
    <d v="2025-10-20T00:00:00"/>
    <d v="2025-11-04T00:00:00"/>
    <s v="pkessler"/>
    <s v="Matalevich"/>
    <n v="9835.81"/>
    <m/>
    <s v="C"/>
    <s v="Labor"/>
    <s v="TEC"/>
    <m/>
    <s v="JLAB"/>
    <s v="PED"/>
    <s v="RF"/>
    <x v="11"/>
    <m/>
    <m/>
    <m/>
    <m/>
    <m/>
    <m/>
    <m/>
    <m/>
    <m/>
    <m/>
    <n v="9835.81"/>
    <m/>
    <m/>
    <m/>
    <m/>
    <m/>
    <m/>
    <m/>
    <m/>
    <x v="0"/>
    <x v="0"/>
    <m/>
  </r>
  <r>
    <s v=""/>
    <s v=" E08_40910"/>
    <s v="Test Cave U-Tubes Final Design (1773 5-Cell)"/>
    <s v="6.08.04.03.03.01"/>
    <x v="0"/>
    <d v="2026-08-07T00:00:00"/>
    <d v="2026-08-13T00:00:00"/>
    <s v="pkessler"/>
    <s v="Matalevich"/>
    <n v="4917.8999999999996"/>
    <m/>
    <s v="C"/>
    <s v="Labor"/>
    <s v="TEC"/>
    <m/>
    <s v="JLAB"/>
    <s v="PED"/>
    <s v="RF"/>
    <x v="6"/>
    <m/>
    <m/>
    <m/>
    <m/>
    <m/>
    <m/>
    <m/>
    <m/>
    <m/>
    <m/>
    <n v="4917.8999999999996"/>
    <m/>
    <m/>
    <m/>
    <m/>
    <m/>
    <m/>
    <m/>
    <m/>
    <x v="0"/>
    <x v="0"/>
    <m/>
  </r>
  <r>
    <s v=""/>
    <s v=" E08_40920"/>
    <s v="Shipping Support Final Design  (1773 5-Cell)"/>
    <s v="6.08.04.03.03.01"/>
    <x v="0"/>
    <d v="2026-08-14T00:00:00"/>
    <d v="2026-09-11T00:00:00"/>
    <s v="pkessler"/>
    <s v="Matalevich"/>
    <n v="4917.8999999999996"/>
    <m/>
    <s v="C"/>
    <s v="Labor"/>
    <s v="TEC"/>
    <m/>
    <s v="JLAB"/>
    <s v="PED"/>
    <s v="RF"/>
    <x v="6"/>
    <m/>
    <m/>
    <m/>
    <m/>
    <m/>
    <m/>
    <m/>
    <m/>
    <m/>
    <m/>
    <n v="4917.8999999999996"/>
    <m/>
    <m/>
    <m/>
    <m/>
    <m/>
    <m/>
    <m/>
    <m/>
    <x v="0"/>
    <x v="0"/>
    <m/>
  </r>
  <r>
    <s v=""/>
    <s v=" E08_40930"/>
    <s v="Misc. Assembly/Test/Shipping Tooling Final Design (1773 5-Cell)"/>
    <s v="6.08.04.03.03.01"/>
    <x v="0"/>
    <d v="2026-09-14T00:00:00"/>
    <d v="2026-09-23T00:00:00"/>
    <s v="pkessler"/>
    <s v="Matalevich"/>
    <n v="5296.2"/>
    <m/>
    <s v="C"/>
    <s v="Labor"/>
    <s v="TEC"/>
    <m/>
    <s v="JLAB"/>
    <s v="PED"/>
    <s v="RF"/>
    <x v="6"/>
    <m/>
    <m/>
    <m/>
    <m/>
    <m/>
    <m/>
    <m/>
    <m/>
    <m/>
    <m/>
    <n v="5296.2"/>
    <m/>
    <m/>
    <m/>
    <m/>
    <m/>
    <m/>
    <m/>
    <m/>
    <x v="0"/>
    <x v="0"/>
    <m/>
  </r>
  <r>
    <s v=""/>
    <s v=" E08_40940"/>
    <s v="Prepare for and hold Manufacturing Readiness Review (1773 5-Cell)"/>
    <s v="6.08.04.03.03.01"/>
    <x v="0"/>
    <d v="2026-08-10T00:00:00"/>
    <d v="2026-08-21T00:00:00"/>
    <s v="pkessler"/>
    <s v="Matalevich"/>
    <n v="3783"/>
    <m/>
    <s v="C"/>
    <s v="Labor"/>
    <s v="TEC"/>
    <m/>
    <s v="JLAB"/>
    <s v="PED"/>
    <s v="RF"/>
    <x v="6"/>
    <m/>
    <m/>
    <m/>
    <m/>
    <m/>
    <m/>
    <m/>
    <m/>
    <m/>
    <m/>
    <n v="3783"/>
    <m/>
    <m/>
    <m/>
    <m/>
    <m/>
    <m/>
    <m/>
    <m/>
    <x v="0"/>
    <x v="0"/>
    <m/>
  </r>
  <r>
    <s v=""/>
    <s v=" E08_15480"/>
    <s v="Produce Cavity Fabrication Plan (197 MHz Crab R&amp;D)"/>
    <s v="6.08.02.01"/>
    <x v="1"/>
    <d v="2022-11-01T00:00:00"/>
    <d v="2022-12-30T00:00:00"/>
    <s v="pkessler"/>
    <s v="edaly"/>
    <n v="4255.3500000000004"/>
    <m/>
    <s v="C"/>
    <s v="Labor"/>
    <s v="OPC"/>
    <m/>
    <s v="JLAB"/>
    <s v="R&amp;D"/>
    <s v="RF"/>
    <x v="3"/>
    <s v="P.S139"/>
    <m/>
    <m/>
    <m/>
    <m/>
    <m/>
    <m/>
    <n v="4255.3500000000004"/>
    <m/>
    <m/>
    <m/>
    <m/>
    <m/>
    <m/>
    <m/>
    <m/>
    <m/>
    <m/>
    <m/>
    <x v="0"/>
    <x v="0"/>
    <m/>
  </r>
  <r>
    <s v=""/>
    <s v=" E08_15830"/>
    <s v="Perform Assembly Welding of Cu Cavity (197 MHz Crab R&amp;D)"/>
    <s v="6.08.02.01"/>
    <x v="0"/>
    <d v="2024-06-28T00:00:00"/>
    <d v="2024-08-23T00:00:00"/>
    <s v="pkessler"/>
    <s v="edaly"/>
    <n v="35064.120000000003"/>
    <m/>
    <s v="C"/>
    <s v="Labor"/>
    <s v="OPC"/>
    <m/>
    <s v="JLAB"/>
    <s v="R&amp;D"/>
    <s v="RF"/>
    <x v="3"/>
    <m/>
    <m/>
    <m/>
    <m/>
    <m/>
    <m/>
    <m/>
    <m/>
    <n v="35064.120000000003"/>
    <m/>
    <m/>
    <m/>
    <m/>
    <m/>
    <m/>
    <m/>
    <m/>
    <m/>
    <m/>
    <x v="0"/>
    <x v="0"/>
    <m/>
  </r>
  <r>
    <s v=""/>
    <s v=" E08_15850"/>
    <s v="Perform Mechanical and Trim Tuning of Cu Cavity (197 MHz Crab R&amp;D)"/>
    <s v="6.08.02.01"/>
    <x v="0"/>
    <d v="2024-07-29T00:00:00"/>
    <d v="2024-09-09T00:00:00"/>
    <s v="pkessler"/>
    <s v="edaly"/>
    <n v="17532.060000000001"/>
    <m/>
    <s v="C"/>
    <s v="Labor"/>
    <s v="OPC"/>
    <m/>
    <s v="JLAB"/>
    <s v="R&amp;D"/>
    <s v="RF"/>
    <x v="3"/>
    <m/>
    <m/>
    <m/>
    <m/>
    <m/>
    <m/>
    <m/>
    <m/>
    <n v="17532.060000000001"/>
    <m/>
    <m/>
    <m/>
    <m/>
    <m/>
    <m/>
    <m/>
    <m/>
    <m/>
    <m/>
    <x v="0"/>
    <x v="0"/>
    <m/>
  </r>
  <r>
    <s v=""/>
    <s v=" E08_15720"/>
    <s v="Design Cavity Material Handling Tooling (197 MHz Crab R&amp;D)"/>
    <s v="6.08.02.01"/>
    <x v="0"/>
    <d v="2022-11-04T00:00:00"/>
    <d v="2023-06-16T00:00:00"/>
    <s v="pkessler"/>
    <s v="edaly"/>
    <n v="8510.7099999999991"/>
    <m/>
    <s v="C"/>
    <s v="Labor"/>
    <s v="OPC"/>
    <m/>
    <s v="JLAB"/>
    <s v="R&amp;D"/>
    <s v="RF"/>
    <x v="3"/>
    <s v="P.S140"/>
    <m/>
    <m/>
    <m/>
    <m/>
    <m/>
    <m/>
    <n v="8510.7099999999991"/>
    <m/>
    <m/>
    <m/>
    <m/>
    <m/>
    <m/>
    <m/>
    <m/>
    <m/>
    <m/>
    <m/>
    <x v="0"/>
    <x v="0"/>
    <m/>
  </r>
  <r>
    <s v=""/>
    <s v=" E08_15870"/>
    <s v="Modify Tooling Based on Cu Cavity Fabrication (197 MHz Crab R&amp;D)"/>
    <s v="6.08.02.01"/>
    <x v="0"/>
    <d v="2024-07-29T00:00:00"/>
    <d v="2024-08-09T00:00:00"/>
    <s v="pkessler"/>
    <s v="edaly"/>
    <n v="8766.0300000000007"/>
    <m/>
    <s v="C"/>
    <s v="Labor"/>
    <s v="OPC"/>
    <m/>
    <s v="JLAB"/>
    <s v="R&amp;D"/>
    <s v="RF"/>
    <x v="3"/>
    <m/>
    <m/>
    <m/>
    <m/>
    <m/>
    <m/>
    <m/>
    <m/>
    <n v="8766.0300000000007"/>
    <m/>
    <m/>
    <m/>
    <m/>
    <m/>
    <m/>
    <m/>
    <m/>
    <m/>
    <m/>
    <x v="0"/>
    <x v="0"/>
    <m/>
  </r>
  <r>
    <s v=""/>
    <s v=" E08_16480"/>
    <s v="Bare Cavity Drawing Package (591MHz 1-Cell R&amp;D)"/>
    <s v="6.08.02.02"/>
    <x v="1"/>
    <d v="2022-10-03T00:00:00"/>
    <d v="2023-05-15T00:00:00"/>
    <s v="pkessler"/>
    <s v="edaly"/>
    <n v="9680.93"/>
    <m/>
    <s v="C"/>
    <s v="Labor"/>
    <s v="OPC"/>
    <m/>
    <s v="JLAB"/>
    <s v="R&amp;D"/>
    <s v="RF"/>
    <x v="3"/>
    <m/>
    <m/>
    <m/>
    <m/>
    <m/>
    <m/>
    <m/>
    <n v="9680.93"/>
    <m/>
    <m/>
    <m/>
    <m/>
    <m/>
    <m/>
    <m/>
    <m/>
    <m/>
    <m/>
    <m/>
    <x v="0"/>
    <x v="0"/>
    <m/>
  </r>
  <r>
    <s v=""/>
    <s v=" E08_16490"/>
    <s v="Bill of materials (591MHz 1-Cell R&amp;D)"/>
    <s v="6.08.02.02"/>
    <x v="1"/>
    <d v="2023-05-16T00:00:00"/>
    <d v="2023-07-12T00:00:00"/>
    <s v="pkessler"/>
    <s v="edaly"/>
    <n v="4255.3500000000004"/>
    <m/>
    <s v="C"/>
    <s v="Labor"/>
    <s v="OPC"/>
    <m/>
    <s v="JLAB"/>
    <s v="R&amp;D"/>
    <s v="RF"/>
    <x v="3"/>
    <m/>
    <m/>
    <m/>
    <m/>
    <m/>
    <m/>
    <m/>
    <n v="4255.3500000000004"/>
    <m/>
    <m/>
    <m/>
    <m/>
    <m/>
    <m/>
    <m/>
    <m/>
    <m/>
    <m/>
    <m/>
    <x v="0"/>
    <x v="0"/>
    <m/>
  </r>
  <r>
    <s v=""/>
    <s v=" E08_16560"/>
    <s v="Finalize Fabrication plan and design (591MHz 1-Cell R&amp;D)"/>
    <s v="6.08.02.02"/>
    <x v="1"/>
    <d v="2023-09-13T00:00:00"/>
    <d v="2023-10-11T00:00:00"/>
    <s v="pkessler"/>
    <s v="edaly"/>
    <n v="43000.35"/>
    <m/>
    <s v="C"/>
    <s v="Labor"/>
    <s v="OPC"/>
    <m/>
    <s v="JLAB"/>
    <s v="R&amp;D"/>
    <s v="RF"/>
    <x v="3"/>
    <m/>
    <m/>
    <m/>
    <m/>
    <m/>
    <m/>
    <m/>
    <n v="27950.23"/>
    <n v="15050.12"/>
    <m/>
    <m/>
    <m/>
    <m/>
    <m/>
    <m/>
    <m/>
    <m/>
    <m/>
    <m/>
    <x v="0"/>
    <x v="0"/>
    <m/>
  </r>
  <r>
    <s v=""/>
    <s v=" E08_16600"/>
    <s v="Weld samples (591MHz 1-Cell R&amp;D)"/>
    <s v="6.08.02.02"/>
    <x v="1"/>
    <d v="2023-01-10T00:00:00"/>
    <d v="2023-07-31T00:00:00"/>
    <s v="pkessler"/>
    <s v="edaly"/>
    <n v="12766.06"/>
    <m/>
    <s v="C"/>
    <s v="Labor"/>
    <s v="OPC"/>
    <m/>
    <s v="JLAB"/>
    <s v="R&amp;D"/>
    <s v="RF"/>
    <x v="3"/>
    <m/>
    <m/>
    <m/>
    <m/>
    <m/>
    <m/>
    <m/>
    <n v="12766.06"/>
    <m/>
    <m/>
    <m/>
    <m/>
    <m/>
    <m/>
    <m/>
    <m/>
    <m/>
    <m/>
    <m/>
    <x v="0"/>
    <x v="0"/>
    <m/>
  </r>
  <r>
    <s v=""/>
    <s v=" E08_16920"/>
    <s v="Bare cavity cold test - VTA Hardware, flanges, probes, Labor (591MHz 1-Cell R&amp;D)"/>
    <s v="6.08.02.02"/>
    <x v="0"/>
    <d v="2024-02-01T00:00:00"/>
    <d v="2024-03-28T00:00:00"/>
    <s v="pkessler"/>
    <s v="edaly"/>
    <n v="8766.0300000000007"/>
    <m/>
    <s v="C"/>
    <s v="Labor"/>
    <s v="OPC"/>
    <m/>
    <s v="JLAB"/>
    <s v="R&amp;D"/>
    <s v="RF"/>
    <x v="3"/>
    <m/>
    <m/>
    <m/>
    <m/>
    <m/>
    <m/>
    <m/>
    <m/>
    <n v="8766.0300000000007"/>
    <m/>
    <m/>
    <m/>
    <m/>
    <m/>
    <m/>
    <m/>
    <m/>
    <m/>
    <m/>
    <x v="0"/>
    <x v="0"/>
    <m/>
  </r>
  <r>
    <s v=""/>
    <s v=" E08_24220"/>
    <s v="Perform First Article Cold Mass Assembly (591 1-Cell 1st Art)"/>
    <s v="6.08.03.02.03.04"/>
    <x v="1"/>
    <d v="2026-02-23T00:00:00"/>
    <d v="2026-04-24T00:00:00"/>
    <s v="pkessler"/>
    <s v="Matalevich"/>
    <n v="697.49"/>
    <m/>
    <s v="C"/>
    <s v="Labor"/>
    <s v="TEC"/>
    <s v="CD-3A"/>
    <s v="JLAB"/>
    <s v="Const"/>
    <s v="RF"/>
    <x v="7"/>
    <m/>
    <m/>
    <m/>
    <m/>
    <m/>
    <m/>
    <m/>
    <m/>
    <m/>
    <m/>
    <n v="697.49"/>
    <m/>
    <m/>
    <m/>
    <m/>
    <m/>
    <m/>
    <m/>
    <m/>
    <x v="0"/>
    <x v="0"/>
    <m/>
  </r>
  <r>
    <s v=""/>
    <s v=" E08_24250"/>
    <s v="Perform First Article Spaceframe Thermal Shield Assembly (591 1-Cell 1st Art)"/>
    <s v="6.08.03.02.03.04"/>
    <x v="1"/>
    <d v="2026-04-27T00:00:00"/>
    <d v="2026-06-29T00:00:00"/>
    <s v="pkessler"/>
    <s v="Matalevich"/>
    <n v="348.75"/>
    <m/>
    <s v="C"/>
    <s v="Labor"/>
    <s v="TEC"/>
    <s v="CD-3A"/>
    <s v="JLAB"/>
    <s v="Const"/>
    <s v="RF"/>
    <x v="7"/>
    <m/>
    <m/>
    <m/>
    <m/>
    <m/>
    <m/>
    <m/>
    <m/>
    <m/>
    <m/>
    <n v="348.75"/>
    <m/>
    <m/>
    <m/>
    <m/>
    <m/>
    <m/>
    <m/>
    <m/>
    <x v="0"/>
    <x v="0"/>
    <m/>
  </r>
  <r>
    <s v=""/>
    <s v=" E08_24280"/>
    <s v="Perform First Article Final Assembly (591 1-Cell 1st Art)"/>
    <s v="6.08.03.02.03.04"/>
    <x v="1"/>
    <d v="2026-06-30T00:00:00"/>
    <d v="2026-09-01T00:00:00"/>
    <s v="pkessler"/>
    <s v="Matalevich"/>
    <n v="581.24"/>
    <m/>
    <s v="C"/>
    <s v="Labor"/>
    <s v="TEC"/>
    <s v="CD-3A"/>
    <s v="JLAB"/>
    <s v="Const"/>
    <s v="RF"/>
    <x v="7"/>
    <m/>
    <m/>
    <m/>
    <m/>
    <m/>
    <m/>
    <m/>
    <m/>
    <m/>
    <m/>
    <n v="581.24"/>
    <m/>
    <m/>
    <m/>
    <m/>
    <m/>
    <m/>
    <m/>
    <m/>
    <x v="0"/>
    <x v="0"/>
    <m/>
  </r>
  <r>
    <s v=""/>
    <s v=" E08_20610"/>
    <s v="Perform First Article Cold Mass Assembly (197 Crab 1st Art)"/>
    <s v="6.08.03.01.03.04"/>
    <x v="0"/>
    <d v="2028-03-23T00:00:00"/>
    <d v="2028-05-24T00:00:00"/>
    <s v="pkessler"/>
    <s v="Matalevich"/>
    <n v="739.97"/>
    <m/>
    <s v="C"/>
    <s v="Labor"/>
    <s v="TEC"/>
    <m/>
    <s v="JLAB"/>
    <s v="Const"/>
    <s v="RF"/>
    <x v="7"/>
    <m/>
    <m/>
    <m/>
    <m/>
    <m/>
    <m/>
    <m/>
    <m/>
    <m/>
    <m/>
    <m/>
    <m/>
    <n v="739.97"/>
    <m/>
    <m/>
    <m/>
    <m/>
    <m/>
    <m/>
    <x v="0"/>
    <x v="0"/>
    <m/>
  </r>
  <r>
    <s v=""/>
    <s v=" E08_20640"/>
    <s v="Perform First Article Spaceframe Thermal Shield Assembly (197 Crab 1st Art)"/>
    <s v="6.08.03.01.03.04"/>
    <x v="0"/>
    <d v="2028-05-25T00:00:00"/>
    <d v="2028-07-28T00:00:00"/>
    <s v="pkessler"/>
    <s v="Matalevich"/>
    <n v="369.98"/>
    <m/>
    <s v="C"/>
    <s v="Labor"/>
    <s v="TEC"/>
    <m/>
    <s v="JLAB"/>
    <s v="Const"/>
    <s v="RF"/>
    <x v="7"/>
    <m/>
    <m/>
    <m/>
    <m/>
    <m/>
    <m/>
    <m/>
    <m/>
    <m/>
    <m/>
    <m/>
    <m/>
    <n v="369.98"/>
    <m/>
    <m/>
    <m/>
    <m/>
    <m/>
    <m/>
    <x v="0"/>
    <x v="0"/>
    <m/>
  </r>
  <r>
    <s v=""/>
    <s v=" E08_20670"/>
    <s v="Perform First Article Final Assembly (197 Crab 1st Art)"/>
    <s v="6.08.03.01.03.04"/>
    <x v="0"/>
    <d v="2028-07-31T00:00:00"/>
    <d v="2028-10-02T00:00:00"/>
    <s v="pkessler"/>
    <s v="Matalevich"/>
    <n v="617.04999999999995"/>
    <m/>
    <s v="C"/>
    <s v="Labor"/>
    <s v="TEC"/>
    <m/>
    <s v="JLAB"/>
    <s v="Const"/>
    <s v="RF"/>
    <x v="7"/>
    <m/>
    <m/>
    <m/>
    <m/>
    <m/>
    <m/>
    <m/>
    <m/>
    <m/>
    <m/>
    <m/>
    <m/>
    <n v="603.34"/>
    <n v="13.71"/>
    <m/>
    <m/>
    <m/>
    <m/>
    <m/>
    <x v="0"/>
    <x v="0"/>
    <m/>
  </r>
  <r>
    <s v=""/>
    <s v=" E08_44080"/>
    <s v="Perform Cold Mass Assembly CM-01 (197 MHz Crab Production)"/>
    <s v="6.08.04.04.03.04"/>
    <x v="0"/>
    <d v="1930-04-16T00:00:00"/>
    <d v="1930-06-18T00:00:00"/>
    <s v="pkessler"/>
    <s v="Matalevich"/>
    <n v="785.03"/>
    <m/>
    <s v="C"/>
    <s v="Labor"/>
    <s v="TEC"/>
    <m/>
    <s v="JLAB"/>
    <s v="Const"/>
    <s v="RF"/>
    <x v="7"/>
    <m/>
    <m/>
    <m/>
    <m/>
    <m/>
    <m/>
    <m/>
    <m/>
    <m/>
    <m/>
    <m/>
    <m/>
    <m/>
    <m/>
    <n v="785.03"/>
    <m/>
    <m/>
    <m/>
    <m/>
    <x v="0"/>
    <x v="0"/>
    <m/>
  </r>
  <r>
    <s v=""/>
    <s v=" E08_44110"/>
    <s v="Perform Spaceframe Thermal Shield Assembly CM-01 (197 MHz Crab Production)"/>
    <s v="6.08.04.04.03.04"/>
    <x v="0"/>
    <d v="1930-06-19T00:00:00"/>
    <d v="1930-08-21T00:00:00"/>
    <s v="pkessler"/>
    <s v="Matalevich"/>
    <n v="392.52"/>
    <m/>
    <s v="C"/>
    <s v="Labor"/>
    <s v="TEC"/>
    <m/>
    <s v="JLAB"/>
    <s v="Const"/>
    <s v="RF"/>
    <x v="7"/>
    <m/>
    <m/>
    <m/>
    <m/>
    <m/>
    <m/>
    <m/>
    <m/>
    <m/>
    <m/>
    <m/>
    <m/>
    <m/>
    <m/>
    <n v="392.52"/>
    <m/>
    <m/>
    <m/>
    <m/>
    <x v="0"/>
    <x v="0"/>
    <m/>
  </r>
  <r>
    <s v=""/>
    <s v=" E08_44140"/>
    <s v="Perform Final Assembly CM-01 (197 MHz Crab Production)"/>
    <s v="6.08.04.04.03.04"/>
    <x v="0"/>
    <d v="1930-08-22T00:00:00"/>
    <d v="1930-10-25T00:00:00"/>
    <s v="pkessler"/>
    <s v="Matalevich"/>
    <n v="662.04"/>
    <m/>
    <s v="C"/>
    <s v="Labor"/>
    <s v="TEC"/>
    <m/>
    <s v="JLAB"/>
    <s v="Const"/>
    <s v="RF"/>
    <x v="7"/>
    <m/>
    <m/>
    <m/>
    <m/>
    <m/>
    <m/>
    <m/>
    <m/>
    <m/>
    <m/>
    <m/>
    <m/>
    <m/>
    <m/>
    <n v="397.23"/>
    <n v="264.82"/>
    <m/>
    <m/>
    <m/>
    <x v="0"/>
    <x v="0"/>
    <m/>
  </r>
  <r>
    <s v=""/>
    <s v=" E08_44220"/>
    <s v="Perform Cold Mass Assembly CM-02 (197 MHz Crab Production)"/>
    <s v="6.08.04.04.03.04"/>
    <x v="0"/>
    <d v="1930-10-28T00:00:00"/>
    <d v="1931-01-03T00:00:00"/>
    <s v="pkessler"/>
    <s v="Matalevich"/>
    <n v="808.58"/>
    <m/>
    <s v="C"/>
    <s v="Labor"/>
    <s v="TEC"/>
    <m/>
    <s v="JLAB"/>
    <s v="Const"/>
    <s v="RF"/>
    <x v="7"/>
    <m/>
    <m/>
    <m/>
    <m/>
    <m/>
    <m/>
    <m/>
    <m/>
    <m/>
    <m/>
    <m/>
    <m/>
    <m/>
    <m/>
    <m/>
    <n v="808.58"/>
    <m/>
    <m/>
    <m/>
    <x v="0"/>
    <x v="0"/>
    <m/>
  </r>
  <r>
    <s v=""/>
    <s v=" E08_44250"/>
    <s v="Perform Spaceframe Thermal Shield Assembly CM-02 (197 MHz Crab Production)"/>
    <s v="6.08.04.04.03.04"/>
    <x v="0"/>
    <d v="1931-01-06T00:00:00"/>
    <d v="1931-03-11T00:00:00"/>
    <s v="pkessler"/>
    <s v="Matalevich"/>
    <n v="404.29"/>
    <m/>
    <s v="C"/>
    <s v="Labor"/>
    <s v="TEC"/>
    <m/>
    <s v="JLAB"/>
    <s v="Const"/>
    <s v="RF"/>
    <x v="7"/>
    <m/>
    <m/>
    <m/>
    <m/>
    <m/>
    <m/>
    <m/>
    <m/>
    <m/>
    <m/>
    <m/>
    <m/>
    <m/>
    <m/>
    <m/>
    <n v="404.29"/>
    <m/>
    <m/>
    <m/>
    <x v="0"/>
    <x v="0"/>
    <m/>
  </r>
  <r>
    <s v=""/>
    <s v=" E08_44280"/>
    <s v="Perform Final Assembly CM-02 (197 MHz Crab Production)"/>
    <s v="6.08.04.04.03.04"/>
    <x v="0"/>
    <d v="1931-03-12T00:00:00"/>
    <d v="1931-05-13T00:00:00"/>
    <s v="pkessler"/>
    <s v="Matalevich"/>
    <n v="673.82"/>
    <m/>
    <s v="C"/>
    <s v="Labor"/>
    <s v="TEC"/>
    <m/>
    <s v="JLAB"/>
    <s v="Const"/>
    <s v="RF"/>
    <x v="7"/>
    <m/>
    <m/>
    <m/>
    <m/>
    <m/>
    <m/>
    <m/>
    <m/>
    <m/>
    <m/>
    <m/>
    <m/>
    <m/>
    <m/>
    <m/>
    <n v="673.82"/>
    <m/>
    <m/>
    <m/>
    <x v="0"/>
    <x v="0"/>
    <m/>
  </r>
  <r>
    <s v=""/>
    <s v=" E08_44360"/>
    <s v="Perform Cold Mass Assembly CM-03 (197 MHz Crab Production)"/>
    <s v="6.08.04.04.03.04"/>
    <x v="0"/>
    <d v="1930-10-28T00:00:00"/>
    <d v="1930-12-18T00:00:00"/>
    <s v="pkessler"/>
    <s v="Matalevich"/>
    <n v="808.58"/>
    <m/>
    <s v="C"/>
    <s v="Labor"/>
    <s v="TEC"/>
    <m/>
    <s v="JLAB"/>
    <s v="Const"/>
    <s v="RF"/>
    <x v="7"/>
    <m/>
    <m/>
    <m/>
    <m/>
    <m/>
    <m/>
    <m/>
    <m/>
    <m/>
    <m/>
    <m/>
    <m/>
    <m/>
    <m/>
    <m/>
    <n v="808.58"/>
    <m/>
    <m/>
    <m/>
    <x v="0"/>
    <x v="0"/>
    <m/>
  </r>
  <r>
    <s v=""/>
    <s v=" E08_44390"/>
    <s v="Perform Spaceframe Thermal Shield Assembly CM-03 (197 MHz Crab Production)"/>
    <s v="6.08.04.04.03.04"/>
    <x v="0"/>
    <d v="1930-12-19T00:00:00"/>
    <d v="1931-02-10T00:00:00"/>
    <s v="pkessler"/>
    <s v="Matalevich"/>
    <n v="404.29"/>
    <m/>
    <s v="C"/>
    <s v="Labor"/>
    <s v="TEC"/>
    <m/>
    <s v="JLAB"/>
    <s v="Const"/>
    <s v="RF"/>
    <x v="7"/>
    <m/>
    <m/>
    <m/>
    <m/>
    <m/>
    <m/>
    <m/>
    <m/>
    <m/>
    <m/>
    <m/>
    <m/>
    <m/>
    <m/>
    <m/>
    <n v="404.29"/>
    <m/>
    <m/>
    <m/>
    <x v="0"/>
    <x v="0"/>
    <m/>
  </r>
  <r>
    <s v=""/>
    <s v=" E08_44420"/>
    <s v="Perform Final Assembly CM-03 (197 MHz Crab Production)"/>
    <s v="6.08.04.04.03.04"/>
    <x v="0"/>
    <d v="1931-02-11T00:00:00"/>
    <d v="1931-04-01T00:00:00"/>
    <s v="pkessler"/>
    <s v="Matalevich"/>
    <n v="673.82"/>
    <m/>
    <s v="C"/>
    <s v="Labor"/>
    <s v="TEC"/>
    <m/>
    <s v="JLAB"/>
    <s v="Const"/>
    <s v="RF"/>
    <x v="7"/>
    <m/>
    <m/>
    <m/>
    <m/>
    <m/>
    <m/>
    <m/>
    <m/>
    <m/>
    <m/>
    <m/>
    <m/>
    <m/>
    <m/>
    <m/>
    <n v="673.82"/>
    <m/>
    <m/>
    <m/>
    <x v="0"/>
    <x v="0"/>
    <m/>
  </r>
  <r>
    <s v=""/>
    <s v=" E08_48580"/>
    <s v="Perform Cold Mass Assembly CM-01 (394 MHz Crab Production)"/>
    <s v="6.08.04.05.03.04"/>
    <x v="0"/>
    <d v="2028-07-10T00:00:00"/>
    <d v="2028-09-11T00:00:00"/>
    <s v="pkessler"/>
    <s v="Matalevich"/>
    <n v="739.97"/>
    <m/>
    <s v="C"/>
    <s v="Labor"/>
    <s v="TEC"/>
    <m/>
    <s v="JLAB"/>
    <s v="Const"/>
    <s v="RF"/>
    <x v="7"/>
    <m/>
    <m/>
    <m/>
    <m/>
    <m/>
    <m/>
    <m/>
    <m/>
    <m/>
    <m/>
    <m/>
    <m/>
    <n v="739.97"/>
    <m/>
    <m/>
    <m/>
    <m/>
    <m/>
    <m/>
    <x v="0"/>
    <x v="0"/>
    <m/>
  </r>
  <r>
    <s v=""/>
    <s v=" E08_48610"/>
    <s v="Perform Spaceframe Thermal Shield Assembly CM-01 (394 MHz Crab Production)"/>
    <s v="6.08.04.05.03.04"/>
    <x v="0"/>
    <d v="2028-09-12T00:00:00"/>
    <d v="2028-11-15T00:00:00"/>
    <s v="pkessler"/>
    <s v="Matalevich"/>
    <n v="377.63"/>
    <m/>
    <s v="C"/>
    <s v="Labor"/>
    <s v="TEC"/>
    <m/>
    <s v="JLAB"/>
    <s v="Const"/>
    <s v="RF"/>
    <x v="7"/>
    <m/>
    <m/>
    <m/>
    <m/>
    <m/>
    <m/>
    <m/>
    <m/>
    <m/>
    <m/>
    <m/>
    <m/>
    <n v="117.48"/>
    <n v="260.14999999999998"/>
    <m/>
    <m/>
    <m/>
    <m/>
    <m/>
    <x v="0"/>
    <x v="0"/>
    <m/>
  </r>
  <r>
    <s v=""/>
    <s v=" E08_48640"/>
    <s v="Perform Final Assembly CM-01 (394 MHz Crab Production)"/>
    <s v="6.08.04.05.03.04"/>
    <x v="0"/>
    <d v="2028-11-16T00:00:00"/>
    <d v="2029-01-24T00:00:00"/>
    <s v="pkessler"/>
    <s v="Matalevich"/>
    <n v="635.14"/>
    <m/>
    <s v="C"/>
    <s v="Labor"/>
    <s v="TEC"/>
    <m/>
    <s v="JLAB"/>
    <s v="Const"/>
    <s v="RF"/>
    <x v="7"/>
    <m/>
    <m/>
    <m/>
    <m/>
    <m/>
    <m/>
    <m/>
    <m/>
    <m/>
    <m/>
    <m/>
    <m/>
    <m/>
    <n v="635.14"/>
    <m/>
    <m/>
    <m/>
    <m/>
    <m/>
    <x v="0"/>
    <x v="0"/>
    <m/>
  </r>
  <r>
    <s v=""/>
    <s v=" E08_48720"/>
    <s v="Perform Cold Mass Assembly CM-02 (394 MHz Crab Production)"/>
    <s v="6.08.04.05.03.04"/>
    <x v="0"/>
    <d v="2028-08-14T00:00:00"/>
    <d v="2028-10-17T00:00:00"/>
    <s v="pkessler"/>
    <s v="Matalevich"/>
    <n v="745.39"/>
    <m/>
    <s v="C"/>
    <s v="Labor"/>
    <s v="TEC"/>
    <m/>
    <s v="JLAB"/>
    <s v="Const"/>
    <s v="RF"/>
    <x v="7"/>
    <m/>
    <m/>
    <m/>
    <m/>
    <m/>
    <m/>
    <m/>
    <m/>
    <m/>
    <m/>
    <m/>
    <m/>
    <n v="563.19000000000005"/>
    <n v="182.21"/>
    <m/>
    <m/>
    <m/>
    <m/>
    <m/>
    <x v="0"/>
    <x v="0"/>
    <m/>
  </r>
  <r>
    <s v=""/>
    <s v=" E08_48750"/>
    <s v="Perform Spaceframe Thermal Shield Assembly CM-02 (394 MHz Crab Production)"/>
    <s v="6.08.04.05.03.04"/>
    <x v="0"/>
    <d v="2028-10-18T00:00:00"/>
    <d v="2028-12-22T00:00:00"/>
    <s v="pkessler"/>
    <s v="Matalevich"/>
    <n v="381.08"/>
    <m/>
    <s v="C"/>
    <s v="Labor"/>
    <s v="TEC"/>
    <m/>
    <s v="JLAB"/>
    <s v="Const"/>
    <s v="RF"/>
    <x v="7"/>
    <m/>
    <m/>
    <m/>
    <m/>
    <m/>
    <m/>
    <m/>
    <m/>
    <m/>
    <m/>
    <m/>
    <m/>
    <m/>
    <n v="381.08"/>
    <m/>
    <m/>
    <m/>
    <m/>
    <m/>
    <x v="0"/>
    <x v="0"/>
    <m/>
  </r>
  <r>
    <s v=""/>
    <s v=" E08_48780"/>
    <s v="Perform Final Assembly CM-02 (394 MHz Crab Production)"/>
    <s v="6.08.04.05.03.04"/>
    <x v="0"/>
    <d v="2028-12-26T00:00:00"/>
    <d v="2029-03-01T00:00:00"/>
    <s v="pkessler"/>
    <s v="Matalevich"/>
    <n v="635.14"/>
    <m/>
    <s v="C"/>
    <s v="Labor"/>
    <s v="TEC"/>
    <m/>
    <s v="JLAB"/>
    <s v="Const"/>
    <s v="RF"/>
    <x v="7"/>
    <m/>
    <m/>
    <m/>
    <m/>
    <m/>
    <m/>
    <m/>
    <m/>
    <m/>
    <m/>
    <m/>
    <m/>
    <m/>
    <n v="635.14"/>
    <m/>
    <m/>
    <m/>
    <m/>
    <m/>
    <x v="0"/>
    <x v="0"/>
    <m/>
  </r>
  <r>
    <s v=""/>
    <s v=" E08_48860"/>
    <s v="Perform Cold Mass Assembly CM-03 (394 MHz Crab Production)"/>
    <s v="6.08.04.05.03.04"/>
    <x v="0"/>
    <d v="2029-01-25T00:00:00"/>
    <d v="2029-03-15T00:00:00"/>
    <s v="pkessler"/>
    <s v="Matalevich"/>
    <n v="762.17"/>
    <m/>
    <s v="C"/>
    <s v="Labor"/>
    <s v="TEC"/>
    <m/>
    <s v="JLAB"/>
    <s v="Const"/>
    <s v="RF"/>
    <x v="7"/>
    <m/>
    <m/>
    <m/>
    <m/>
    <m/>
    <m/>
    <m/>
    <m/>
    <m/>
    <m/>
    <m/>
    <m/>
    <m/>
    <n v="762.17"/>
    <m/>
    <m/>
    <m/>
    <m/>
    <m/>
    <x v="0"/>
    <x v="0"/>
    <m/>
  </r>
  <r>
    <s v=""/>
    <s v=" E08_48890"/>
    <s v="Perform Spaceframe Thermal Shield Assembly CM-03 (394 MHz Crab Production)"/>
    <s v="6.08.04.05.03.04"/>
    <x v="0"/>
    <d v="2029-03-16T00:00:00"/>
    <d v="2029-05-03T00:00:00"/>
    <s v="pkessler"/>
    <s v="Matalevich"/>
    <n v="381.08"/>
    <m/>
    <s v="C"/>
    <s v="Labor"/>
    <s v="TEC"/>
    <m/>
    <s v="JLAB"/>
    <s v="Const"/>
    <s v="RF"/>
    <x v="7"/>
    <m/>
    <m/>
    <m/>
    <m/>
    <m/>
    <m/>
    <m/>
    <m/>
    <m/>
    <m/>
    <m/>
    <m/>
    <m/>
    <n v="381.08"/>
    <m/>
    <m/>
    <m/>
    <m/>
    <m/>
    <x v="0"/>
    <x v="0"/>
    <m/>
  </r>
  <r>
    <s v=""/>
    <s v=" E08_48920"/>
    <s v="Perform Final Assembly CM-03 (394 MHz Crab Production)"/>
    <s v="6.08.04.05.03.04"/>
    <x v="0"/>
    <d v="2029-05-04T00:00:00"/>
    <d v="2029-06-22T00:00:00"/>
    <s v="pkessler"/>
    <s v="Matalevich"/>
    <n v="635.14"/>
    <m/>
    <s v="C"/>
    <s v="Labor"/>
    <s v="TEC"/>
    <m/>
    <s v="JLAB"/>
    <s v="Const"/>
    <s v="RF"/>
    <x v="7"/>
    <m/>
    <m/>
    <m/>
    <m/>
    <m/>
    <m/>
    <m/>
    <m/>
    <m/>
    <m/>
    <m/>
    <m/>
    <m/>
    <n v="635.14"/>
    <m/>
    <m/>
    <m/>
    <m/>
    <m/>
    <x v="0"/>
    <x v="0"/>
    <m/>
  </r>
  <r>
    <s v=""/>
    <s v=" E08_49000"/>
    <s v="Perform Cold Mass Assembly CM-04 (394 MHz Crab Production)"/>
    <s v="6.08.04.05.03.04"/>
    <x v="0"/>
    <d v="2029-03-02T00:00:00"/>
    <d v="2029-04-19T00:00:00"/>
    <s v="pkessler"/>
    <s v="Matalevich"/>
    <n v="762.17"/>
    <m/>
    <s v="C"/>
    <s v="Labor"/>
    <s v="TEC"/>
    <m/>
    <s v="JLAB"/>
    <s v="Const"/>
    <s v="RF"/>
    <x v="7"/>
    <m/>
    <m/>
    <m/>
    <m/>
    <m/>
    <m/>
    <m/>
    <m/>
    <m/>
    <m/>
    <m/>
    <m/>
    <m/>
    <n v="762.17"/>
    <m/>
    <m/>
    <m/>
    <m/>
    <m/>
    <x v="0"/>
    <x v="0"/>
    <m/>
  </r>
  <r>
    <s v=""/>
    <s v=" E08_49030"/>
    <s v="Perform Spaceframe Thermal Shield Assembly CM-04 (394 MHz Crab Production)"/>
    <s v="6.08.04.05.03.04"/>
    <x v="0"/>
    <d v="2029-04-20T00:00:00"/>
    <d v="2029-06-08T00:00:00"/>
    <s v="pkessler"/>
    <s v="Matalevich"/>
    <n v="381.08"/>
    <m/>
    <s v="C"/>
    <s v="Labor"/>
    <s v="TEC"/>
    <m/>
    <s v="JLAB"/>
    <s v="Const"/>
    <s v="RF"/>
    <x v="7"/>
    <m/>
    <m/>
    <m/>
    <m/>
    <m/>
    <m/>
    <m/>
    <m/>
    <m/>
    <m/>
    <m/>
    <m/>
    <m/>
    <n v="381.08"/>
    <m/>
    <m/>
    <m/>
    <m/>
    <m/>
    <x v="0"/>
    <x v="0"/>
    <m/>
  </r>
  <r>
    <s v=""/>
    <s v=" E08_49060"/>
    <s v="Perform Final Assembly CM-04 (394 MHz Crab Production)"/>
    <s v="6.08.04.05.03.04"/>
    <x v="0"/>
    <d v="2029-06-11T00:00:00"/>
    <d v="2029-07-30T00:00:00"/>
    <s v="pkessler"/>
    <s v="Matalevich"/>
    <n v="635.14"/>
    <m/>
    <s v="C"/>
    <s v="Labor"/>
    <s v="TEC"/>
    <m/>
    <s v="JLAB"/>
    <s v="Const"/>
    <s v="RF"/>
    <x v="7"/>
    <m/>
    <m/>
    <m/>
    <m/>
    <m/>
    <m/>
    <m/>
    <m/>
    <m/>
    <m/>
    <m/>
    <m/>
    <m/>
    <n v="635.14"/>
    <m/>
    <m/>
    <m/>
    <m/>
    <m/>
    <x v="0"/>
    <x v="0"/>
    <m/>
  </r>
  <r>
    <s v=""/>
    <s v=" E08_49140"/>
    <s v="Perform Cold Mass Assembly CM-05 (394 MHz Crab Production)"/>
    <s v="6.08.04.05.03.04"/>
    <x v="0"/>
    <d v="2029-06-25T00:00:00"/>
    <d v="2029-07-30T00:00:00"/>
    <s v="pkessler"/>
    <s v="Matalevich"/>
    <n v="762.17"/>
    <m/>
    <s v="C"/>
    <s v="Labor"/>
    <s v="TEC"/>
    <m/>
    <s v="JLAB"/>
    <s v="Const"/>
    <s v="RF"/>
    <x v="7"/>
    <m/>
    <m/>
    <m/>
    <m/>
    <m/>
    <m/>
    <m/>
    <m/>
    <m/>
    <m/>
    <m/>
    <m/>
    <m/>
    <n v="762.17"/>
    <m/>
    <m/>
    <m/>
    <m/>
    <m/>
    <x v="0"/>
    <x v="0"/>
    <m/>
  </r>
  <r>
    <s v=""/>
    <s v=" E08_49170"/>
    <s v="Perform Spaceframe Thermal Shield Assembly CM-05 (394 MHz Crab Production)"/>
    <s v="6.08.04.05.03.04"/>
    <x v="0"/>
    <d v="2029-07-31T00:00:00"/>
    <d v="2029-09-04T00:00:00"/>
    <s v="pkessler"/>
    <s v="Matalevich"/>
    <n v="381.08"/>
    <m/>
    <s v="C"/>
    <s v="Labor"/>
    <s v="TEC"/>
    <m/>
    <s v="JLAB"/>
    <s v="Const"/>
    <s v="RF"/>
    <x v="7"/>
    <m/>
    <m/>
    <m/>
    <m/>
    <m/>
    <m/>
    <m/>
    <m/>
    <m/>
    <m/>
    <m/>
    <m/>
    <m/>
    <n v="381.08"/>
    <m/>
    <m/>
    <m/>
    <m/>
    <m/>
    <x v="0"/>
    <x v="0"/>
    <m/>
  </r>
  <r>
    <s v=""/>
    <s v=" E08_49200"/>
    <s v="Perform Final Assembly CM-05 (394 MHz Crab Production)"/>
    <s v="6.08.04.05.03.04"/>
    <x v="0"/>
    <d v="2029-09-05T00:00:00"/>
    <d v="2029-10-10T00:00:00"/>
    <s v="pkessler"/>
    <s v="Matalevich"/>
    <n v="640.47"/>
    <m/>
    <s v="C"/>
    <s v="Labor"/>
    <s v="TEC"/>
    <m/>
    <s v="JLAB"/>
    <s v="Const"/>
    <s v="RF"/>
    <x v="7"/>
    <m/>
    <m/>
    <m/>
    <m/>
    <m/>
    <m/>
    <m/>
    <m/>
    <m/>
    <m/>
    <m/>
    <m/>
    <m/>
    <n v="461.14"/>
    <n v="179.33"/>
    <m/>
    <m/>
    <m/>
    <m/>
    <x v="0"/>
    <x v="0"/>
    <m/>
  </r>
  <r>
    <s v=""/>
    <s v=" E08_49280"/>
    <s v="Perform Cold Mass Assembly CM-06 (394 MHz Crab Production)"/>
    <s v="6.08.04.05.03.04"/>
    <x v="0"/>
    <d v="2029-07-31T00:00:00"/>
    <d v="2029-09-04T00:00:00"/>
    <s v="pkessler"/>
    <s v="Matalevich"/>
    <n v="762.17"/>
    <m/>
    <s v="C"/>
    <s v="Labor"/>
    <s v="TEC"/>
    <m/>
    <s v="JLAB"/>
    <s v="Const"/>
    <s v="RF"/>
    <x v="7"/>
    <m/>
    <m/>
    <m/>
    <m/>
    <m/>
    <m/>
    <m/>
    <m/>
    <m/>
    <m/>
    <m/>
    <m/>
    <m/>
    <n v="762.17"/>
    <m/>
    <m/>
    <m/>
    <m/>
    <m/>
    <x v="0"/>
    <x v="0"/>
    <m/>
  </r>
  <r>
    <s v=""/>
    <s v=" E08_49310"/>
    <s v="Perform Spaceframe Thermal Shield Assembly CM-06 (394 MHz Crab Production)"/>
    <s v="6.08.04.05.03.04"/>
    <x v="0"/>
    <d v="2029-09-05T00:00:00"/>
    <d v="2029-10-10T00:00:00"/>
    <s v="pkessler"/>
    <s v="Matalevich"/>
    <n v="384.28"/>
    <m/>
    <s v="C"/>
    <s v="Labor"/>
    <s v="TEC"/>
    <m/>
    <s v="JLAB"/>
    <s v="Const"/>
    <s v="RF"/>
    <x v="7"/>
    <m/>
    <m/>
    <m/>
    <m/>
    <m/>
    <m/>
    <m/>
    <m/>
    <m/>
    <m/>
    <m/>
    <m/>
    <m/>
    <n v="276.69"/>
    <n v="107.6"/>
    <m/>
    <m/>
    <m/>
    <m/>
    <x v="0"/>
    <x v="0"/>
    <m/>
  </r>
  <r>
    <s v=""/>
    <s v=" E08_49340"/>
    <s v="Perform Final Assembly CM-06 (394 MHz Crab Production)"/>
    <s v="6.08.04.05.03.04"/>
    <x v="0"/>
    <d v="2029-10-11T00:00:00"/>
    <d v="2029-11-15T00:00:00"/>
    <s v="pkessler"/>
    <s v="Matalevich"/>
    <n v="654.19000000000005"/>
    <m/>
    <s v="C"/>
    <s v="Labor"/>
    <s v="TEC"/>
    <m/>
    <s v="JLAB"/>
    <s v="Const"/>
    <s v="RF"/>
    <x v="7"/>
    <m/>
    <m/>
    <m/>
    <m/>
    <m/>
    <m/>
    <m/>
    <m/>
    <m/>
    <m/>
    <m/>
    <m/>
    <m/>
    <m/>
    <n v="654.19000000000005"/>
    <m/>
    <m/>
    <m/>
    <m/>
    <x v="0"/>
    <x v="0"/>
    <m/>
  </r>
  <r>
    <s v=""/>
    <s v=" E08_28970"/>
    <s v="Perform  Cold Mass Assembly (591 1-Cell CM-13)"/>
    <s v="6.08.04.01.03.04"/>
    <x v="0"/>
    <d v="2029-04-03T00:00:00"/>
    <d v="2029-04-23T00:00:00"/>
    <s v="pkessler"/>
    <s v="Matalevich"/>
    <n v="381.08"/>
    <m/>
    <s v="C"/>
    <s v="Labor"/>
    <s v="TEC"/>
    <m/>
    <s v="JLAB"/>
    <s v="Const"/>
    <s v="RF"/>
    <x v="7"/>
    <m/>
    <m/>
    <m/>
    <m/>
    <m/>
    <m/>
    <m/>
    <m/>
    <m/>
    <m/>
    <m/>
    <m/>
    <m/>
    <n v="381.08"/>
    <m/>
    <m/>
    <m/>
    <m/>
    <m/>
    <x v="0"/>
    <x v="0"/>
    <m/>
  </r>
  <r>
    <s v=""/>
    <s v=" E08_29000"/>
    <s v="Perform Spaceframe Thermal Shield Assembly (591 1-Cell CM-13)"/>
    <s v="6.08.04.01.03.04"/>
    <x v="0"/>
    <d v="2029-04-24T00:00:00"/>
    <d v="2029-05-14T00:00:00"/>
    <s v="pkessler"/>
    <s v="Matalevich"/>
    <n v="254.06"/>
    <m/>
    <s v="C"/>
    <s v="Labor"/>
    <s v="TEC"/>
    <m/>
    <s v="JLAB"/>
    <s v="Const"/>
    <s v="RF"/>
    <x v="7"/>
    <m/>
    <m/>
    <m/>
    <m/>
    <m/>
    <m/>
    <m/>
    <m/>
    <m/>
    <m/>
    <m/>
    <m/>
    <m/>
    <n v="254.06"/>
    <m/>
    <m/>
    <m/>
    <m/>
    <m/>
    <x v="0"/>
    <x v="0"/>
    <m/>
  </r>
  <r>
    <s v=""/>
    <s v=" E08_29030"/>
    <s v="Perform  Final Assembly (591 1-Cell CM-13)"/>
    <s v="6.08.04.01.03.04"/>
    <x v="0"/>
    <d v="2029-05-15T00:00:00"/>
    <d v="2029-06-05T00:00:00"/>
    <s v="pkessler"/>
    <s v="Matalevich"/>
    <n v="508.11"/>
    <m/>
    <s v="C"/>
    <s v="Labor"/>
    <s v="TEC"/>
    <m/>
    <s v="JLAB"/>
    <s v="Const"/>
    <s v="RF"/>
    <x v="7"/>
    <m/>
    <m/>
    <m/>
    <m/>
    <m/>
    <m/>
    <m/>
    <m/>
    <m/>
    <m/>
    <m/>
    <m/>
    <m/>
    <n v="508.11"/>
    <m/>
    <m/>
    <m/>
    <m/>
    <m/>
    <x v="0"/>
    <x v="0"/>
    <m/>
  </r>
  <r>
    <s v=""/>
    <s v=" E08_29110"/>
    <s v="Perform  Cold Mass Assembly (591 1-Cell CM-14)"/>
    <s v="6.08.04.01.03.04"/>
    <x v="0"/>
    <d v="2029-06-08T00:00:00"/>
    <d v="2029-06-28T00:00:00"/>
    <s v="pkessler"/>
    <s v="Matalevich"/>
    <n v="381.08"/>
    <m/>
    <s v="C"/>
    <s v="Labor"/>
    <s v="TEC"/>
    <m/>
    <s v="JLAB"/>
    <s v="Const"/>
    <s v="RF"/>
    <x v="7"/>
    <m/>
    <m/>
    <m/>
    <m/>
    <m/>
    <m/>
    <m/>
    <m/>
    <m/>
    <m/>
    <m/>
    <m/>
    <m/>
    <n v="381.08"/>
    <m/>
    <m/>
    <m/>
    <m/>
    <m/>
    <x v="0"/>
    <x v="0"/>
    <m/>
  </r>
  <r>
    <s v=""/>
    <s v=" E08_29140"/>
    <s v="Perform Spaceframe Thermal Shield Assembly (591 1-Cell CM-14)"/>
    <s v="6.08.04.01.03.04"/>
    <x v="0"/>
    <d v="2029-06-29T00:00:00"/>
    <d v="2029-07-20T00:00:00"/>
    <s v="pkessler"/>
    <s v="Matalevich"/>
    <n v="254.06"/>
    <m/>
    <s v="C"/>
    <s v="Labor"/>
    <s v="TEC"/>
    <m/>
    <s v="JLAB"/>
    <s v="Const"/>
    <s v="RF"/>
    <x v="7"/>
    <m/>
    <m/>
    <m/>
    <m/>
    <m/>
    <m/>
    <m/>
    <m/>
    <m/>
    <m/>
    <m/>
    <m/>
    <m/>
    <n v="254.06"/>
    <m/>
    <m/>
    <m/>
    <m/>
    <m/>
    <x v="0"/>
    <x v="0"/>
    <m/>
  </r>
  <r>
    <s v=""/>
    <s v=" E08_29170"/>
    <s v="Perform  Final Assembly (591 1-Cell CM-14)"/>
    <s v="6.08.04.01.03.04"/>
    <x v="0"/>
    <d v="2029-07-23T00:00:00"/>
    <d v="2029-08-10T00:00:00"/>
    <s v="pkessler"/>
    <s v="Matalevich"/>
    <n v="508.11"/>
    <m/>
    <s v="C"/>
    <s v="Labor"/>
    <s v="TEC"/>
    <m/>
    <s v="JLAB"/>
    <s v="Const"/>
    <s v="RF"/>
    <x v="7"/>
    <m/>
    <m/>
    <m/>
    <m/>
    <m/>
    <m/>
    <m/>
    <m/>
    <m/>
    <m/>
    <m/>
    <m/>
    <m/>
    <n v="508.11"/>
    <m/>
    <m/>
    <m/>
    <m/>
    <m/>
    <x v="0"/>
    <x v="0"/>
    <m/>
  </r>
  <r>
    <s v=""/>
    <s v=" E08_29250"/>
    <s v="Perform  Cold Mass Assembly (591 1-Cell CM-15)"/>
    <s v="6.08.04.01.03.04"/>
    <x v="0"/>
    <d v="2029-08-15T00:00:00"/>
    <d v="2029-09-05T00:00:00"/>
    <s v="pkessler"/>
    <s v="Matalevich"/>
    <n v="254.06"/>
    <m/>
    <s v="C"/>
    <s v="Labor"/>
    <s v="TEC"/>
    <m/>
    <s v="JLAB"/>
    <s v="Const"/>
    <s v="RF"/>
    <x v="7"/>
    <m/>
    <m/>
    <m/>
    <m/>
    <m/>
    <m/>
    <m/>
    <m/>
    <m/>
    <m/>
    <m/>
    <m/>
    <m/>
    <n v="254.06"/>
    <m/>
    <m/>
    <m/>
    <m/>
    <m/>
    <x v="0"/>
    <x v="0"/>
    <m/>
  </r>
  <r>
    <s v=""/>
    <s v=" E08_29280"/>
    <s v="Perform Spaceframe Thermal Shield Assembly (591 1-Cell CM-15)"/>
    <s v="6.08.04.01.03.04"/>
    <x v="0"/>
    <d v="2029-09-06T00:00:00"/>
    <d v="2029-09-26T00:00:00"/>
    <s v="pkessler"/>
    <s v="Matalevich"/>
    <n v="127.03"/>
    <m/>
    <s v="C"/>
    <s v="Labor"/>
    <s v="TEC"/>
    <m/>
    <s v="JLAB"/>
    <s v="Const"/>
    <s v="RF"/>
    <x v="7"/>
    <m/>
    <m/>
    <m/>
    <m/>
    <m/>
    <m/>
    <m/>
    <m/>
    <m/>
    <m/>
    <m/>
    <m/>
    <m/>
    <n v="127.03"/>
    <m/>
    <m/>
    <m/>
    <m/>
    <m/>
    <x v="0"/>
    <x v="0"/>
    <m/>
  </r>
  <r>
    <s v=""/>
    <s v=" E08_29310"/>
    <s v="Perform  Final Assembly (591 1-Cell CM-15)"/>
    <s v="6.08.04.01.03.04"/>
    <x v="0"/>
    <d v="2029-09-27T00:00:00"/>
    <d v="2029-10-18T00:00:00"/>
    <s v="pkessler"/>
    <s v="Matalevich"/>
    <n v="521.32000000000005"/>
    <m/>
    <s v="C"/>
    <s v="Labor"/>
    <s v="TEC"/>
    <m/>
    <s v="JLAB"/>
    <s v="Const"/>
    <s v="RF"/>
    <x v="7"/>
    <m/>
    <m/>
    <m/>
    <m/>
    <m/>
    <m/>
    <m/>
    <m/>
    <m/>
    <m/>
    <m/>
    <m/>
    <m/>
    <n v="69.510000000000005"/>
    <n v="451.81"/>
    <m/>
    <m/>
    <m/>
    <m/>
    <x v="0"/>
    <x v="0"/>
    <m/>
  </r>
  <r>
    <s v=""/>
    <s v=" E08_27290"/>
    <s v="Perform  Cold Mass Assembly (591 1-Cell CM-01)"/>
    <s v="6.08.04.01.03.04"/>
    <x v="0"/>
    <d v="2027-01-15T00:00:00"/>
    <d v="2027-03-15T00:00:00"/>
    <s v="pkessler"/>
    <s v="Matalevich"/>
    <n v="359.21"/>
    <m/>
    <s v="C"/>
    <s v="Labor"/>
    <s v="TEC"/>
    <m/>
    <s v="JLAB"/>
    <s v="Const"/>
    <s v="RF"/>
    <x v="7"/>
    <m/>
    <m/>
    <m/>
    <m/>
    <m/>
    <m/>
    <m/>
    <m/>
    <m/>
    <m/>
    <m/>
    <n v="359.21"/>
    <m/>
    <m/>
    <m/>
    <m/>
    <m/>
    <m/>
    <m/>
    <x v="0"/>
    <x v="0"/>
    <m/>
  </r>
  <r>
    <s v=""/>
    <s v=" E08_27320"/>
    <s v="Perform Spaceframe Thermal Shield Assembly (591 1-Cell CM-01)"/>
    <s v="6.08.04.01.03.04"/>
    <x v="0"/>
    <d v="2027-03-16T00:00:00"/>
    <d v="2027-05-10T00:00:00"/>
    <s v="pkessler"/>
    <s v="Matalevich"/>
    <n v="239.47"/>
    <m/>
    <s v="C"/>
    <s v="Labor"/>
    <s v="TEC"/>
    <m/>
    <s v="JLAB"/>
    <s v="Const"/>
    <s v="RF"/>
    <x v="7"/>
    <m/>
    <m/>
    <m/>
    <m/>
    <m/>
    <m/>
    <m/>
    <m/>
    <m/>
    <m/>
    <m/>
    <n v="239.47"/>
    <m/>
    <m/>
    <m/>
    <m/>
    <m/>
    <m/>
    <m/>
    <x v="0"/>
    <x v="0"/>
    <m/>
  </r>
  <r>
    <s v=""/>
    <s v=" E08_27350"/>
    <s v="Perform  Final Assembly (591 1-Cell CM-01)"/>
    <s v="6.08.04.01.03.04"/>
    <x v="0"/>
    <d v="2027-05-11T00:00:00"/>
    <d v="2027-07-07T00:00:00"/>
    <s v="pkessler"/>
    <s v="Matalevich"/>
    <n v="598.67999999999995"/>
    <m/>
    <s v="C"/>
    <s v="Labor"/>
    <s v="TEC"/>
    <m/>
    <s v="JLAB"/>
    <s v="Const"/>
    <s v="RF"/>
    <x v="7"/>
    <m/>
    <m/>
    <m/>
    <m/>
    <m/>
    <m/>
    <m/>
    <m/>
    <m/>
    <m/>
    <m/>
    <n v="598.67999999999995"/>
    <m/>
    <m/>
    <m/>
    <m/>
    <m/>
    <m/>
    <m/>
    <x v="0"/>
    <x v="0"/>
    <m/>
  </r>
  <r>
    <s v=""/>
    <s v=" E08_29390"/>
    <s v="Perform  Cold Mass Assembly (591 1-Cell CM-16)"/>
    <s v="6.08.04.01.03.04"/>
    <x v="0"/>
    <d v="2029-10-23T00:00:00"/>
    <d v="2029-11-13T00:00:00"/>
    <s v="pkessler"/>
    <s v="Matalevich"/>
    <n v="261.68"/>
    <m/>
    <s v="C"/>
    <s v="Labor"/>
    <s v="TEC"/>
    <m/>
    <s v="JLAB"/>
    <s v="Const"/>
    <s v="RF"/>
    <x v="7"/>
    <m/>
    <m/>
    <m/>
    <m/>
    <m/>
    <m/>
    <m/>
    <m/>
    <m/>
    <m/>
    <m/>
    <m/>
    <m/>
    <m/>
    <n v="261.68"/>
    <m/>
    <m/>
    <m/>
    <m/>
    <x v="0"/>
    <x v="0"/>
    <m/>
  </r>
  <r>
    <s v=""/>
    <s v=" E08_29420"/>
    <s v="Perform Spaceframe Thermal Shield Assembly (591 1-Cell CM-16)"/>
    <s v="6.08.04.01.03.04"/>
    <x v="0"/>
    <d v="2029-11-14T00:00:00"/>
    <d v="2029-12-06T00:00:00"/>
    <s v="pkessler"/>
    <s v="Matalevich"/>
    <n v="130.84"/>
    <m/>
    <s v="C"/>
    <s v="Labor"/>
    <s v="TEC"/>
    <m/>
    <s v="JLAB"/>
    <s v="Const"/>
    <s v="RF"/>
    <x v="7"/>
    <m/>
    <m/>
    <m/>
    <m/>
    <m/>
    <m/>
    <m/>
    <m/>
    <m/>
    <m/>
    <m/>
    <m/>
    <m/>
    <m/>
    <n v="130.84"/>
    <m/>
    <m/>
    <m/>
    <m/>
    <x v="0"/>
    <x v="0"/>
    <m/>
  </r>
  <r>
    <s v=""/>
    <s v=" E08_29450"/>
    <s v="Perform  Final Assembly (591 1-Cell CM-16)"/>
    <s v="6.08.04.01.03.04"/>
    <x v="0"/>
    <d v="2029-12-07T00:00:00"/>
    <d v="2029-12-28T00:00:00"/>
    <s v="pkessler"/>
    <s v="Matalevich"/>
    <n v="523.35"/>
    <m/>
    <s v="C"/>
    <s v="Labor"/>
    <s v="TEC"/>
    <m/>
    <s v="JLAB"/>
    <s v="Const"/>
    <s v="RF"/>
    <x v="7"/>
    <m/>
    <m/>
    <m/>
    <m/>
    <m/>
    <m/>
    <m/>
    <m/>
    <m/>
    <m/>
    <m/>
    <m/>
    <m/>
    <m/>
    <n v="523.35"/>
    <m/>
    <m/>
    <m/>
    <m/>
    <x v="0"/>
    <x v="0"/>
    <m/>
  </r>
  <r>
    <s v=""/>
    <s v=" E08_27430"/>
    <s v="Perform  Cold Mass Assembly (591 1-Cell CM-02)"/>
    <s v="6.08.04.01.03.04"/>
    <x v="0"/>
    <d v="2027-02-18T00:00:00"/>
    <d v="2027-03-31T00:00:00"/>
    <s v="pkessler"/>
    <s v="Matalevich"/>
    <n v="359.21"/>
    <m/>
    <s v="C"/>
    <s v="Labor"/>
    <s v="TEC"/>
    <m/>
    <s v="JLAB"/>
    <s v="Const"/>
    <s v="RF"/>
    <x v="7"/>
    <m/>
    <m/>
    <m/>
    <m/>
    <m/>
    <m/>
    <m/>
    <m/>
    <m/>
    <m/>
    <m/>
    <n v="359.21"/>
    <m/>
    <m/>
    <m/>
    <m/>
    <m/>
    <m/>
    <m/>
    <x v="0"/>
    <x v="0"/>
    <m/>
  </r>
  <r>
    <s v=""/>
    <s v=" E08_27460"/>
    <s v="Perform Spaceframe Thermal Shield Assembly (591 1-Cell CM-02)"/>
    <s v="6.08.04.01.03.04"/>
    <x v="0"/>
    <d v="2027-04-01T00:00:00"/>
    <d v="2027-05-12T00:00:00"/>
    <s v="pkessler"/>
    <s v="Matalevich"/>
    <n v="239.47"/>
    <m/>
    <s v="C"/>
    <s v="Labor"/>
    <s v="TEC"/>
    <m/>
    <s v="JLAB"/>
    <s v="Const"/>
    <s v="RF"/>
    <x v="7"/>
    <m/>
    <m/>
    <m/>
    <m/>
    <m/>
    <m/>
    <m/>
    <m/>
    <m/>
    <m/>
    <m/>
    <n v="239.47"/>
    <m/>
    <m/>
    <m/>
    <m/>
    <m/>
    <m/>
    <m/>
    <x v="0"/>
    <x v="0"/>
    <m/>
  </r>
  <r>
    <s v=""/>
    <s v=" E08_27490"/>
    <s v="Perform  Final Assembly (591 1-Cell CM-02)"/>
    <s v="6.08.04.01.03.04"/>
    <x v="0"/>
    <d v="2027-05-13T00:00:00"/>
    <d v="2027-06-24T00:00:00"/>
    <s v="pkessler"/>
    <s v="Matalevich"/>
    <n v="598.67999999999995"/>
    <m/>
    <s v="C"/>
    <s v="Labor"/>
    <s v="TEC"/>
    <m/>
    <s v="JLAB"/>
    <s v="Const"/>
    <s v="RF"/>
    <x v="7"/>
    <m/>
    <m/>
    <m/>
    <m/>
    <m/>
    <m/>
    <m/>
    <m/>
    <m/>
    <m/>
    <m/>
    <n v="598.67999999999995"/>
    <m/>
    <m/>
    <m/>
    <m/>
    <m/>
    <m/>
    <m/>
    <x v="0"/>
    <x v="0"/>
    <m/>
  </r>
  <r>
    <s v=""/>
    <s v=" E08_27570"/>
    <s v="Perform  Cold Mass Assembly (591 1-Cell CM-03)"/>
    <s v="6.08.04.01.03.04"/>
    <x v="0"/>
    <d v="2027-07-08T00:00:00"/>
    <d v="2027-08-18T00:00:00"/>
    <s v="pkessler"/>
    <s v="Matalevich"/>
    <n v="359.21"/>
    <m/>
    <s v="C"/>
    <s v="Labor"/>
    <s v="TEC"/>
    <m/>
    <s v="JLAB"/>
    <s v="Const"/>
    <s v="RF"/>
    <x v="7"/>
    <m/>
    <m/>
    <m/>
    <m/>
    <m/>
    <m/>
    <m/>
    <m/>
    <m/>
    <m/>
    <m/>
    <n v="359.21"/>
    <m/>
    <m/>
    <m/>
    <m/>
    <m/>
    <m/>
    <m/>
    <x v="0"/>
    <x v="0"/>
    <m/>
  </r>
  <r>
    <s v=""/>
    <s v=" E08_27600"/>
    <s v="Perform Spaceframe Thermal Shield Assembly (591 1-Cell CM-03)"/>
    <s v="6.08.04.01.03.04"/>
    <x v="0"/>
    <d v="2027-08-19T00:00:00"/>
    <d v="2027-09-30T00:00:00"/>
    <s v="pkessler"/>
    <s v="Matalevich"/>
    <n v="239.47"/>
    <m/>
    <s v="C"/>
    <s v="Labor"/>
    <s v="TEC"/>
    <m/>
    <s v="JLAB"/>
    <s v="Const"/>
    <s v="RF"/>
    <x v="7"/>
    <m/>
    <m/>
    <m/>
    <m/>
    <m/>
    <m/>
    <m/>
    <m/>
    <m/>
    <m/>
    <m/>
    <n v="239.47"/>
    <m/>
    <m/>
    <m/>
    <m/>
    <m/>
    <m/>
    <m/>
    <x v="0"/>
    <x v="0"/>
    <m/>
  </r>
  <r>
    <s v=""/>
    <s v=" E08_27630"/>
    <s v="Perform  Final Assembly (591 1-Cell CM-03)"/>
    <s v="6.08.04.01.03.04"/>
    <x v="0"/>
    <d v="2027-10-01T00:00:00"/>
    <d v="2027-11-15T00:00:00"/>
    <s v="pkessler"/>
    <s v="Matalevich"/>
    <n v="616.64"/>
    <m/>
    <s v="C"/>
    <s v="Labor"/>
    <s v="TEC"/>
    <m/>
    <s v="JLAB"/>
    <s v="Const"/>
    <s v="RF"/>
    <x v="7"/>
    <m/>
    <m/>
    <m/>
    <m/>
    <m/>
    <m/>
    <m/>
    <m/>
    <m/>
    <m/>
    <m/>
    <m/>
    <n v="616.64"/>
    <m/>
    <m/>
    <m/>
    <m/>
    <m/>
    <m/>
    <x v="0"/>
    <x v="0"/>
    <m/>
  </r>
  <r>
    <s v=""/>
    <s v=" E08_27710"/>
    <s v="Perform  Cold Mass Assembly (591 1-Cell CM-04)"/>
    <s v="6.08.04.01.03.04"/>
    <x v="0"/>
    <d v="2027-06-25T00:00:00"/>
    <d v="2027-08-06T00:00:00"/>
    <s v="pkessler"/>
    <s v="Matalevich"/>
    <n v="359.21"/>
    <m/>
    <s v="C"/>
    <s v="Labor"/>
    <s v="TEC"/>
    <m/>
    <s v="JLAB"/>
    <s v="Const"/>
    <s v="RF"/>
    <x v="7"/>
    <m/>
    <m/>
    <m/>
    <m/>
    <m/>
    <m/>
    <m/>
    <m/>
    <m/>
    <m/>
    <m/>
    <n v="359.21"/>
    <m/>
    <m/>
    <m/>
    <m/>
    <m/>
    <m/>
    <m/>
    <x v="0"/>
    <x v="0"/>
    <m/>
  </r>
  <r>
    <s v=""/>
    <s v=" E08_27740"/>
    <s v="Perform Spaceframe Thermal Shield Assembly (591 1-Cell CM-04)"/>
    <s v="6.08.04.01.03.04"/>
    <x v="0"/>
    <d v="2027-08-09T00:00:00"/>
    <d v="2027-09-20T00:00:00"/>
    <s v="pkessler"/>
    <s v="Matalevich"/>
    <n v="239.47"/>
    <m/>
    <s v="C"/>
    <s v="Labor"/>
    <s v="TEC"/>
    <m/>
    <s v="JLAB"/>
    <s v="Const"/>
    <s v="RF"/>
    <x v="7"/>
    <m/>
    <m/>
    <m/>
    <m/>
    <m/>
    <m/>
    <m/>
    <m/>
    <m/>
    <m/>
    <m/>
    <n v="239.47"/>
    <m/>
    <m/>
    <m/>
    <m/>
    <m/>
    <m/>
    <m/>
    <x v="0"/>
    <x v="0"/>
    <m/>
  </r>
  <r>
    <s v=""/>
    <s v=" E08_27770"/>
    <s v="Perform  Final Assembly (591 1-Cell CM-04)"/>
    <s v="6.08.04.01.03.04"/>
    <x v="0"/>
    <d v="2027-09-21T00:00:00"/>
    <d v="2027-11-02T00:00:00"/>
    <s v="pkessler"/>
    <s v="Matalevich"/>
    <n v="611.85"/>
    <m/>
    <s v="C"/>
    <s v="Labor"/>
    <s v="TEC"/>
    <m/>
    <s v="JLAB"/>
    <s v="Const"/>
    <s v="RF"/>
    <x v="7"/>
    <m/>
    <m/>
    <m/>
    <m/>
    <m/>
    <m/>
    <m/>
    <m/>
    <m/>
    <m/>
    <m/>
    <n v="163.16"/>
    <n v="448.69"/>
    <m/>
    <m/>
    <m/>
    <m/>
    <m/>
    <m/>
    <x v="0"/>
    <x v="0"/>
    <m/>
  </r>
  <r>
    <s v=""/>
    <s v=" E08_27850"/>
    <s v="Perform  Cold Mass Assembly (591 1-Cell CM-05)"/>
    <s v="6.08.04.01.03.04"/>
    <x v="0"/>
    <d v="2027-11-16T00:00:00"/>
    <d v="2027-12-22T00:00:00"/>
    <s v="pkessler"/>
    <s v="Matalevich"/>
    <n v="369.98"/>
    <m/>
    <s v="C"/>
    <s v="Labor"/>
    <s v="TEC"/>
    <m/>
    <s v="JLAB"/>
    <s v="Const"/>
    <s v="RF"/>
    <x v="7"/>
    <m/>
    <m/>
    <m/>
    <m/>
    <m/>
    <m/>
    <m/>
    <m/>
    <m/>
    <m/>
    <m/>
    <m/>
    <n v="369.98"/>
    <m/>
    <m/>
    <m/>
    <m/>
    <m/>
    <m/>
    <x v="0"/>
    <x v="0"/>
    <m/>
  </r>
  <r>
    <s v=""/>
    <s v=" E08_27880"/>
    <s v="Perform Spaceframe Thermal Shield Assembly (591 1-Cell CM-05)"/>
    <s v="6.08.04.01.03.04"/>
    <x v="0"/>
    <d v="2027-12-23T00:00:00"/>
    <d v="2028-01-31T00:00:00"/>
    <s v="pkessler"/>
    <s v="Matalevich"/>
    <n v="246.66"/>
    <m/>
    <s v="C"/>
    <s v="Labor"/>
    <s v="TEC"/>
    <m/>
    <s v="JLAB"/>
    <s v="Const"/>
    <s v="RF"/>
    <x v="7"/>
    <m/>
    <m/>
    <m/>
    <m/>
    <m/>
    <m/>
    <m/>
    <m/>
    <m/>
    <m/>
    <m/>
    <m/>
    <n v="246.66"/>
    <m/>
    <m/>
    <m/>
    <m/>
    <m/>
    <m/>
    <x v="0"/>
    <x v="0"/>
    <m/>
  </r>
  <r>
    <s v=""/>
    <s v=" E08_27910"/>
    <s v="Perform  Final Assembly (591 1-Cell CM-05)"/>
    <s v="6.08.04.01.03.04"/>
    <x v="0"/>
    <d v="2028-02-01T00:00:00"/>
    <d v="2028-03-07T00:00:00"/>
    <s v="pkessler"/>
    <s v="Matalevich"/>
    <n v="616.64"/>
    <m/>
    <s v="C"/>
    <s v="Labor"/>
    <s v="TEC"/>
    <m/>
    <s v="JLAB"/>
    <s v="Const"/>
    <s v="RF"/>
    <x v="7"/>
    <m/>
    <m/>
    <m/>
    <m/>
    <m/>
    <m/>
    <m/>
    <m/>
    <m/>
    <m/>
    <m/>
    <m/>
    <n v="616.64"/>
    <m/>
    <m/>
    <m/>
    <m/>
    <m/>
    <m/>
    <x v="0"/>
    <x v="0"/>
    <m/>
  </r>
  <r>
    <s v=""/>
    <s v=" E08_27990"/>
    <s v="Perform  Cold Mass Assembly (591 1-Cell CM-06)"/>
    <s v="6.08.04.01.03.04"/>
    <x v="0"/>
    <d v="2027-12-27T00:00:00"/>
    <d v="2028-02-01T00:00:00"/>
    <s v="pkessler"/>
    <s v="Matalevich"/>
    <n v="369.98"/>
    <m/>
    <s v="C"/>
    <s v="Labor"/>
    <s v="TEC"/>
    <m/>
    <s v="JLAB"/>
    <s v="Const"/>
    <s v="RF"/>
    <x v="7"/>
    <m/>
    <m/>
    <m/>
    <m/>
    <m/>
    <m/>
    <m/>
    <m/>
    <m/>
    <m/>
    <m/>
    <m/>
    <n v="369.98"/>
    <m/>
    <m/>
    <m/>
    <m/>
    <m/>
    <m/>
    <x v="0"/>
    <x v="0"/>
    <m/>
  </r>
  <r>
    <s v=""/>
    <s v=" E08_28020"/>
    <s v="Perform Spaceframe Thermal Shield Assembly (591 1-Cell CM-06)"/>
    <s v="6.08.04.01.03.04"/>
    <x v="0"/>
    <d v="2028-02-02T00:00:00"/>
    <d v="2028-03-08T00:00:00"/>
    <s v="pkessler"/>
    <s v="Matalevich"/>
    <n v="246.66"/>
    <m/>
    <s v="C"/>
    <s v="Labor"/>
    <s v="TEC"/>
    <m/>
    <s v="JLAB"/>
    <s v="Const"/>
    <s v="RF"/>
    <x v="7"/>
    <m/>
    <m/>
    <m/>
    <m/>
    <m/>
    <m/>
    <m/>
    <m/>
    <m/>
    <m/>
    <m/>
    <m/>
    <n v="246.66"/>
    <m/>
    <m/>
    <m/>
    <m/>
    <m/>
    <m/>
    <x v="0"/>
    <x v="0"/>
    <m/>
  </r>
  <r>
    <s v=""/>
    <s v=" E08_28050"/>
    <s v="Perform  Final Assembly (591 1-Cell CM-06)"/>
    <s v="6.08.04.01.03.04"/>
    <x v="0"/>
    <d v="2028-03-09T00:00:00"/>
    <d v="2028-04-12T00:00:00"/>
    <s v="pkessler"/>
    <s v="Matalevich"/>
    <n v="616.64"/>
    <m/>
    <s v="C"/>
    <s v="Labor"/>
    <s v="TEC"/>
    <m/>
    <s v="JLAB"/>
    <s v="Const"/>
    <s v="RF"/>
    <x v="7"/>
    <m/>
    <m/>
    <m/>
    <m/>
    <m/>
    <m/>
    <m/>
    <m/>
    <m/>
    <m/>
    <m/>
    <m/>
    <n v="616.64"/>
    <m/>
    <m/>
    <m/>
    <m/>
    <m/>
    <m/>
    <x v="0"/>
    <x v="0"/>
    <m/>
  </r>
  <r>
    <s v=""/>
    <s v=" E08_28130"/>
    <s v="Perform  Cold Mass Assembly (591 1-Cell CM-07)"/>
    <s v="6.08.04.01.03.04"/>
    <x v="0"/>
    <d v="2028-04-24T00:00:00"/>
    <d v="2028-05-19T00:00:00"/>
    <s v="pkessler"/>
    <s v="Matalevich"/>
    <n v="369.98"/>
    <m/>
    <s v="C"/>
    <s v="Labor"/>
    <s v="TEC"/>
    <m/>
    <s v="JLAB"/>
    <s v="Const"/>
    <s v="RF"/>
    <x v="7"/>
    <m/>
    <m/>
    <m/>
    <m/>
    <m/>
    <m/>
    <m/>
    <m/>
    <m/>
    <m/>
    <m/>
    <m/>
    <n v="369.98"/>
    <m/>
    <m/>
    <m/>
    <m/>
    <m/>
    <m/>
    <x v="0"/>
    <x v="0"/>
    <m/>
  </r>
  <r>
    <s v=""/>
    <s v=" E08_28160"/>
    <s v="Perform Spaceframe Thermal Shield Assembly (591 1-Cell CM-07)"/>
    <s v="6.08.04.01.03.04"/>
    <x v="0"/>
    <d v="2028-05-22T00:00:00"/>
    <d v="2028-06-19T00:00:00"/>
    <s v="pkessler"/>
    <s v="Matalevich"/>
    <n v="246.66"/>
    <m/>
    <s v="C"/>
    <s v="Labor"/>
    <s v="TEC"/>
    <m/>
    <s v="JLAB"/>
    <s v="Const"/>
    <s v="RF"/>
    <x v="7"/>
    <m/>
    <m/>
    <m/>
    <m/>
    <m/>
    <m/>
    <m/>
    <m/>
    <m/>
    <m/>
    <m/>
    <m/>
    <n v="246.66"/>
    <m/>
    <m/>
    <m/>
    <m/>
    <m/>
    <m/>
    <x v="0"/>
    <x v="0"/>
    <m/>
  </r>
  <r>
    <s v=""/>
    <s v=" E08_28190"/>
    <s v="Perform  Final Assembly (591 1-Cell CM-07)"/>
    <s v="6.08.04.01.03.04"/>
    <x v="0"/>
    <d v="2028-06-20T00:00:00"/>
    <d v="2028-07-18T00:00:00"/>
    <s v="pkessler"/>
    <s v="Matalevich"/>
    <n v="616.64"/>
    <m/>
    <s v="C"/>
    <s v="Labor"/>
    <s v="TEC"/>
    <m/>
    <s v="JLAB"/>
    <s v="Const"/>
    <s v="RF"/>
    <x v="7"/>
    <m/>
    <m/>
    <m/>
    <m/>
    <m/>
    <m/>
    <m/>
    <m/>
    <m/>
    <m/>
    <m/>
    <m/>
    <n v="616.64"/>
    <m/>
    <m/>
    <m/>
    <m/>
    <m/>
    <m/>
    <x v="0"/>
    <x v="0"/>
    <m/>
  </r>
  <r>
    <s v=""/>
    <s v=" E08_28270"/>
    <s v="Perform  Cold Mass Assembly (591 1-Cell CM-08)"/>
    <s v="6.08.04.01.03.04"/>
    <x v="0"/>
    <d v="2028-05-24T00:00:00"/>
    <d v="2028-06-21T00:00:00"/>
    <s v="pkessler"/>
    <s v="Matalevich"/>
    <n v="369.98"/>
    <m/>
    <s v="C"/>
    <s v="Labor"/>
    <s v="TEC"/>
    <m/>
    <s v="JLAB"/>
    <s v="Const"/>
    <s v="RF"/>
    <x v="7"/>
    <m/>
    <m/>
    <m/>
    <m/>
    <m/>
    <m/>
    <m/>
    <m/>
    <m/>
    <m/>
    <m/>
    <m/>
    <n v="369.98"/>
    <m/>
    <m/>
    <m/>
    <m/>
    <m/>
    <m/>
    <x v="0"/>
    <x v="0"/>
    <m/>
  </r>
  <r>
    <s v=""/>
    <s v=" E08_28300"/>
    <s v="Perform Spaceframe Thermal Shield Assembly (591 1-Cell CM-08)"/>
    <s v="6.08.04.01.03.04"/>
    <x v="0"/>
    <d v="2028-06-22T00:00:00"/>
    <d v="2028-07-20T00:00:00"/>
    <s v="pkessler"/>
    <s v="Matalevich"/>
    <n v="246.66"/>
    <m/>
    <s v="C"/>
    <s v="Labor"/>
    <s v="TEC"/>
    <m/>
    <s v="JLAB"/>
    <s v="Const"/>
    <s v="RF"/>
    <x v="7"/>
    <m/>
    <m/>
    <m/>
    <m/>
    <m/>
    <m/>
    <m/>
    <m/>
    <m/>
    <m/>
    <m/>
    <m/>
    <n v="246.66"/>
    <m/>
    <m/>
    <m/>
    <m/>
    <m/>
    <m/>
    <x v="0"/>
    <x v="0"/>
    <m/>
  </r>
  <r>
    <s v=""/>
    <s v=" E08_28330"/>
    <s v="Perform  Final Assembly (591 1-Cell CM-08)"/>
    <s v="6.08.04.01.03.04"/>
    <x v="0"/>
    <d v="2028-07-21T00:00:00"/>
    <d v="2028-08-17T00:00:00"/>
    <s v="pkessler"/>
    <s v="Matalevich"/>
    <n v="493.31"/>
    <m/>
    <s v="C"/>
    <s v="Labor"/>
    <s v="TEC"/>
    <m/>
    <s v="JLAB"/>
    <s v="Const"/>
    <s v="RF"/>
    <x v="7"/>
    <m/>
    <m/>
    <m/>
    <m/>
    <m/>
    <m/>
    <m/>
    <m/>
    <m/>
    <m/>
    <m/>
    <m/>
    <n v="493.31"/>
    <m/>
    <m/>
    <m/>
    <m/>
    <m/>
    <m/>
    <x v="0"/>
    <x v="0"/>
    <m/>
  </r>
  <r>
    <s v=""/>
    <s v=" E08_28410"/>
    <s v="Perform  Cold Mass Assembly (591 1-Cell CM-09)"/>
    <s v="6.08.04.01.03.04"/>
    <x v="0"/>
    <d v="2028-08-01T00:00:00"/>
    <d v="2028-08-28T00:00:00"/>
    <s v="pkessler"/>
    <s v="Matalevich"/>
    <n v="369.98"/>
    <m/>
    <s v="C"/>
    <s v="Labor"/>
    <s v="TEC"/>
    <m/>
    <s v="JLAB"/>
    <s v="Const"/>
    <s v="RF"/>
    <x v="7"/>
    <m/>
    <m/>
    <m/>
    <m/>
    <m/>
    <m/>
    <m/>
    <m/>
    <m/>
    <m/>
    <m/>
    <m/>
    <n v="369.98"/>
    <m/>
    <m/>
    <m/>
    <m/>
    <m/>
    <m/>
    <x v="0"/>
    <x v="0"/>
    <m/>
  </r>
  <r>
    <s v=""/>
    <s v=" E08_28440"/>
    <s v="Perform Spaceframe Thermal Shield Assembly (591 1-Cell CM-09)"/>
    <s v="6.08.04.01.03.04"/>
    <x v="0"/>
    <d v="2028-08-29T00:00:00"/>
    <d v="2028-09-26T00:00:00"/>
    <s v="pkessler"/>
    <s v="Matalevich"/>
    <n v="246.66"/>
    <m/>
    <s v="C"/>
    <s v="Labor"/>
    <s v="TEC"/>
    <m/>
    <s v="JLAB"/>
    <s v="Const"/>
    <s v="RF"/>
    <x v="7"/>
    <m/>
    <m/>
    <m/>
    <m/>
    <m/>
    <m/>
    <m/>
    <m/>
    <m/>
    <m/>
    <m/>
    <m/>
    <n v="246.66"/>
    <m/>
    <m/>
    <m/>
    <m/>
    <m/>
    <m/>
    <x v="0"/>
    <x v="0"/>
    <m/>
  </r>
  <r>
    <s v=""/>
    <s v=" E08_28470"/>
    <s v="Perform  Final Assembly (591 1-Cell CM-09)"/>
    <s v="6.08.04.01.03.04"/>
    <x v="0"/>
    <d v="2028-09-27T00:00:00"/>
    <d v="2028-10-25T00:00:00"/>
    <s v="pkessler"/>
    <s v="Matalevich"/>
    <n v="505.89"/>
    <m/>
    <s v="C"/>
    <s v="Labor"/>
    <s v="TEC"/>
    <m/>
    <s v="JLAB"/>
    <s v="Const"/>
    <s v="RF"/>
    <x v="7"/>
    <m/>
    <m/>
    <m/>
    <m/>
    <m/>
    <m/>
    <m/>
    <m/>
    <m/>
    <m/>
    <m/>
    <m/>
    <n v="75.88"/>
    <n v="430.01"/>
    <m/>
    <m/>
    <m/>
    <m/>
    <m/>
    <x v="0"/>
    <x v="0"/>
    <m/>
  </r>
  <r>
    <s v=""/>
    <s v=" E08_28550"/>
    <s v="Perform  Cold Mass Assembly (591 1-Cell CM-10)"/>
    <s v="6.08.04.01.03.04"/>
    <x v="0"/>
    <d v="2028-10-06T00:00:00"/>
    <d v="2028-11-03T00:00:00"/>
    <s v="pkessler"/>
    <s v="Matalevich"/>
    <n v="381.08"/>
    <m/>
    <s v="C"/>
    <s v="Labor"/>
    <s v="TEC"/>
    <m/>
    <s v="JLAB"/>
    <s v="Const"/>
    <s v="RF"/>
    <x v="7"/>
    <m/>
    <m/>
    <m/>
    <m/>
    <m/>
    <m/>
    <m/>
    <m/>
    <m/>
    <m/>
    <m/>
    <m/>
    <m/>
    <n v="381.08"/>
    <m/>
    <m/>
    <m/>
    <m/>
    <m/>
    <x v="0"/>
    <x v="0"/>
    <m/>
  </r>
  <r>
    <s v=""/>
    <s v=" E08_28580"/>
    <s v="Perform Spaceframe Thermal Shield Assembly (591 1-Cell CM-10)"/>
    <s v="6.08.04.01.03.04"/>
    <x v="0"/>
    <d v="2028-11-06T00:00:00"/>
    <d v="2028-12-06T00:00:00"/>
    <s v="pkessler"/>
    <s v="Matalevich"/>
    <n v="254.06"/>
    <m/>
    <s v="C"/>
    <s v="Labor"/>
    <s v="TEC"/>
    <m/>
    <s v="JLAB"/>
    <s v="Const"/>
    <s v="RF"/>
    <x v="7"/>
    <m/>
    <m/>
    <m/>
    <m/>
    <m/>
    <m/>
    <m/>
    <m/>
    <m/>
    <m/>
    <m/>
    <m/>
    <m/>
    <n v="254.06"/>
    <m/>
    <m/>
    <m/>
    <m/>
    <m/>
    <x v="0"/>
    <x v="0"/>
    <m/>
  </r>
  <r>
    <s v=""/>
    <s v=" E08_28610"/>
    <s v="Perform  Final Assembly (591 1-Cell CM-10)"/>
    <s v="6.08.04.01.03.04"/>
    <x v="0"/>
    <d v="2028-12-07T00:00:00"/>
    <d v="2029-01-05T00:00:00"/>
    <s v="pkessler"/>
    <s v="Matalevich"/>
    <n v="508.11"/>
    <m/>
    <s v="C"/>
    <s v="Labor"/>
    <s v="TEC"/>
    <m/>
    <s v="JLAB"/>
    <s v="Const"/>
    <s v="RF"/>
    <x v="7"/>
    <m/>
    <m/>
    <m/>
    <m/>
    <m/>
    <m/>
    <m/>
    <m/>
    <m/>
    <m/>
    <m/>
    <m/>
    <m/>
    <n v="508.11"/>
    <m/>
    <m/>
    <m/>
    <m/>
    <m/>
    <x v="0"/>
    <x v="0"/>
    <m/>
  </r>
  <r>
    <s v=""/>
    <s v=" E08_28690"/>
    <s v="Perform  Cold Mass Assembly (591 1-Cell CM-11)"/>
    <s v="6.08.04.01.03.04"/>
    <x v="0"/>
    <d v="2028-11-14T00:00:00"/>
    <d v="2028-12-06T00:00:00"/>
    <s v="pkessler"/>
    <s v="Matalevich"/>
    <n v="381.08"/>
    <m/>
    <s v="C"/>
    <s v="Labor"/>
    <s v="TEC"/>
    <m/>
    <s v="JLAB"/>
    <s v="Const"/>
    <s v="RF"/>
    <x v="7"/>
    <m/>
    <m/>
    <m/>
    <m/>
    <m/>
    <m/>
    <m/>
    <m/>
    <m/>
    <m/>
    <m/>
    <m/>
    <m/>
    <n v="381.08"/>
    <m/>
    <m/>
    <m/>
    <m/>
    <m/>
    <x v="0"/>
    <x v="0"/>
    <m/>
  </r>
  <r>
    <s v=""/>
    <s v=" E08_28720"/>
    <s v="Perform Spaceframe Thermal Shield Assembly (591 1-Cell CM-11)"/>
    <s v="6.08.04.01.03.04"/>
    <x v="0"/>
    <d v="2028-12-07T00:00:00"/>
    <d v="2028-12-28T00:00:00"/>
    <s v="pkessler"/>
    <s v="Matalevich"/>
    <n v="254.06"/>
    <m/>
    <s v="C"/>
    <s v="Labor"/>
    <s v="TEC"/>
    <m/>
    <s v="JLAB"/>
    <s v="Const"/>
    <s v="RF"/>
    <x v="7"/>
    <m/>
    <m/>
    <m/>
    <m/>
    <m/>
    <m/>
    <m/>
    <m/>
    <m/>
    <m/>
    <m/>
    <m/>
    <m/>
    <n v="254.06"/>
    <m/>
    <m/>
    <m/>
    <m/>
    <m/>
    <x v="0"/>
    <x v="0"/>
    <m/>
  </r>
  <r>
    <s v=""/>
    <s v=" E08_28750"/>
    <s v="Perform  Final Assembly (591 1-Cell CM-11)"/>
    <s v="6.08.04.01.03.04"/>
    <x v="0"/>
    <d v="2028-12-29T00:00:00"/>
    <d v="2029-01-22T00:00:00"/>
    <s v="pkessler"/>
    <s v="Matalevich"/>
    <n v="508.11"/>
    <m/>
    <s v="C"/>
    <s v="Labor"/>
    <s v="TEC"/>
    <m/>
    <s v="JLAB"/>
    <s v="Const"/>
    <s v="RF"/>
    <x v="7"/>
    <m/>
    <m/>
    <m/>
    <m/>
    <m/>
    <m/>
    <m/>
    <m/>
    <m/>
    <m/>
    <m/>
    <m/>
    <m/>
    <n v="508.11"/>
    <m/>
    <m/>
    <m/>
    <m/>
    <m/>
    <x v="0"/>
    <x v="0"/>
    <m/>
  </r>
  <r>
    <s v=""/>
    <s v=" E08_28830"/>
    <s v="Perform  Cold Mass Assembly (591 1-Cell CM-12)"/>
    <s v="6.08.04.01.03.04"/>
    <x v="0"/>
    <d v="2029-01-25T00:00:00"/>
    <d v="2029-02-14T00:00:00"/>
    <s v="pkessler"/>
    <s v="Matalevich"/>
    <n v="381.08"/>
    <m/>
    <s v="C"/>
    <s v="Labor"/>
    <s v="TEC"/>
    <m/>
    <s v="JLAB"/>
    <s v="Const"/>
    <s v="RF"/>
    <x v="7"/>
    <m/>
    <m/>
    <m/>
    <m/>
    <m/>
    <m/>
    <m/>
    <m/>
    <m/>
    <m/>
    <m/>
    <m/>
    <m/>
    <n v="381.08"/>
    <m/>
    <m/>
    <m/>
    <m/>
    <m/>
    <x v="0"/>
    <x v="0"/>
    <m/>
  </r>
  <r>
    <s v=""/>
    <s v=" E08_28860"/>
    <s v="Perform Spaceframe Thermal Shield Assembly (591 1-Cell CM-12)"/>
    <s v="6.08.04.01.03.04"/>
    <x v="0"/>
    <d v="2029-02-15T00:00:00"/>
    <d v="2029-03-08T00:00:00"/>
    <s v="pkessler"/>
    <s v="Matalevich"/>
    <n v="254.06"/>
    <m/>
    <s v="C"/>
    <s v="Labor"/>
    <s v="TEC"/>
    <m/>
    <s v="JLAB"/>
    <s v="Const"/>
    <s v="RF"/>
    <x v="7"/>
    <m/>
    <m/>
    <m/>
    <m/>
    <m/>
    <m/>
    <m/>
    <m/>
    <m/>
    <m/>
    <m/>
    <m/>
    <m/>
    <n v="254.06"/>
    <m/>
    <m/>
    <m/>
    <m/>
    <m/>
    <x v="0"/>
    <x v="0"/>
    <m/>
  </r>
  <r>
    <s v=""/>
    <s v=" E08_28890"/>
    <s v="Perform  Final Assembly (591 1-Cell CM-12)"/>
    <s v="6.08.04.01.03.04"/>
    <x v="0"/>
    <d v="2029-03-09T00:00:00"/>
    <d v="2029-03-29T00:00:00"/>
    <s v="pkessler"/>
    <s v="Matalevich"/>
    <n v="508.11"/>
    <m/>
    <s v="C"/>
    <s v="Labor"/>
    <s v="TEC"/>
    <m/>
    <s v="JLAB"/>
    <s v="Const"/>
    <s v="RF"/>
    <x v="7"/>
    <m/>
    <m/>
    <m/>
    <m/>
    <m/>
    <m/>
    <m/>
    <m/>
    <m/>
    <m/>
    <m/>
    <m/>
    <m/>
    <n v="508.11"/>
    <m/>
    <m/>
    <m/>
    <m/>
    <m/>
    <x v="0"/>
    <x v="0"/>
    <m/>
  </r>
  <r>
    <s v=""/>
    <s v=" E08_35750"/>
    <s v="Perform  Cold Mass Assembly (591 5-Cell CM-08)"/>
    <s v="6.08.04.02.03.04"/>
    <x v="0"/>
    <d v="2029-05-08T00:00:00"/>
    <d v="2029-06-05T00:00:00"/>
    <s v="pkessler"/>
    <s v="Matalevich"/>
    <n v="381.08"/>
    <m/>
    <s v="C"/>
    <s v="Labor"/>
    <s v="TEC"/>
    <m/>
    <s v="JLAB"/>
    <s v="Const"/>
    <s v="RF"/>
    <x v="7"/>
    <m/>
    <m/>
    <m/>
    <m/>
    <m/>
    <m/>
    <m/>
    <m/>
    <m/>
    <m/>
    <m/>
    <m/>
    <m/>
    <n v="381.08"/>
    <m/>
    <m/>
    <m/>
    <m/>
    <m/>
    <x v="0"/>
    <x v="0"/>
    <m/>
  </r>
  <r>
    <s v=""/>
    <s v=" E08_35780"/>
    <s v="Perform Spaceframe Thermal Shield Assembly (591 5-Cell CM-08)"/>
    <s v="6.08.04.02.03.04"/>
    <x v="0"/>
    <d v="2029-06-06T00:00:00"/>
    <d v="2029-07-03T00:00:00"/>
    <s v="pkessler"/>
    <s v="Matalevich"/>
    <n v="254.06"/>
    <m/>
    <s v="C"/>
    <s v="Labor"/>
    <s v="TEC"/>
    <m/>
    <s v="JLAB"/>
    <s v="Const"/>
    <s v="RF"/>
    <x v="7"/>
    <m/>
    <m/>
    <m/>
    <m/>
    <m/>
    <m/>
    <m/>
    <m/>
    <m/>
    <m/>
    <m/>
    <m/>
    <m/>
    <n v="254.06"/>
    <m/>
    <m/>
    <m/>
    <m/>
    <m/>
    <x v="0"/>
    <x v="0"/>
    <m/>
  </r>
  <r>
    <s v=""/>
    <s v=" E08_35810"/>
    <s v="Perform  Final Assembly (591 5-Cell CM-08)"/>
    <s v="6.08.04.02.03.04"/>
    <x v="0"/>
    <d v="2029-07-05T00:00:00"/>
    <d v="2029-08-01T00:00:00"/>
    <s v="pkessler"/>
    <s v="Matalevich"/>
    <n v="508.11"/>
    <m/>
    <s v="C"/>
    <s v="Labor"/>
    <s v="TEC"/>
    <m/>
    <s v="JLAB"/>
    <s v="Const"/>
    <s v="RF"/>
    <x v="7"/>
    <m/>
    <m/>
    <m/>
    <m/>
    <m/>
    <m/>
    <m/>
    <m/>
    <m/>
    <m/>
    <m/>
    <m/>
    <m/>
    <n v="508.11"/>
    <m/>
    <m/>
    <m/>
    <m/>
    <m/>
    <x v="0"/>
    <x v="0"/>
    <m/>
  </r>
  <r>
    <s v=""/>
    <s v=" E08_35890"/>
    <s v="Perform  Cold Mass Assembly (591 5-Cell CM-09)"/>
    <s v="6.08.04.02.03.04"/>
    <x v="0"/>
    <d v="2029-07-16T00:00:00"/>
    <d v="2029-08-10T00:00:00"/>
    <s v="pkessler"/>
    <s v="Matalevich"/>
    <n v="381.08"/>
    <m/>
    <s v="C"/>
    <s v="Labor"/>
    <s v="TEC"/>
    <m/>
    <s v="JLAB"/>
    <s v="Const"/>
    <s v="RF"/>
    <x v="7"/>
    <m/>
    <m/>
    <m/>
    <m/>
    <m/>
    <m/>
    <m/>
    <m/>
    <m/>
    <m/>
    <m/>
    <m/>
    <m/>
    <n v="381.08"/>
    <m/>
    <m/>
    <m/>
    <m/>
    <m/>
    <x v="0"/>
    <x v="0"/>
    <m/>
  </r>
  <r>
    <s v=""/>
    <s v=" E08_35920"/>
    <s v="Perform Spaceframe Thermal Shield Assembly (591 5-Cell CM-09)"/>
    <s v="6.08.04.02.03.04"/>
    <x v="0"/>
    <d v="2029-08-13T00:00:00"/>
    <d v="2029-09-10T00:00:00"/>
    <s v="pkessler"/>
    <s v="Matalevich"/>
    <n v="254.06"/>
    <m/>
    <s v="C"/>
    <s v="Labor"/>
    <s v="TEC"/>
    <m/>
    <s v="JLAB"/>
    <s v="Const"/>
    <s v="RF"/>
    <x v="7"/>
    <m/>
    <m/>
    <m/>
    <m/>
    <m/>
    <m/>
    <m/>
    <m/>
    <m/>
    <m/>
    <m/>
    <m/>
    <m/>
    <n v="254.06"/>
    <m/>
    <m/>
    <m/>
    <m/>
    <m/>
    <x v="0"/>
    <x v="0"/>
    <m/>
  </r>
  <r>
    <s v=""/>
    <s v=" E08_35950"/>
    <s v="Perform  Final Assembly (591 5-Cell CM-09)"/>
    <s v="6.08.04.02.03.04"/>
    <x v="0"/>
    <d v="2029-09-11T00:00:00"/>
    <d v="2029-10-09T00:00:00"/>
    <s v="pkessler"/>
    <s v="Matalevich"/>
    <n v="512.67999999999995"/>
    <m/>
    <s v="C"/>
    <s v="Labor"/>
    <s v="TEC"/>
    <m/>
    <s v="JLAB"/>
    <s v="Const"/>
    <s v="RF"/>
    <x v="7"/>
    <m/>
    <m/>
    <m/>
    <m/>
    <m/>
    <m/>
    <m/>
    <m/>
    <m/>
    <m/>
    <m/>
    <m/>
    <m/>
    <n v="358.88"/>
    <n v="153.81"/>
    <m/>
    <m/>
    <m/>
    <m/>
    <x v="0"/>
    <x v="0"/>
    <m/>
  </r>
  <r>
    <s v=""/>
    <s v=" E08_36030"/>
    <s v="Perform  Cold Mass Assembly (591 5-Cell CM-10)"/>
    <s v="6.08.04.02.03.04"/>
    <x v="0"/>
    <d v="2029-09-20T00:00:00"/>
    <d v="2029-10-18T00:00:00"/>
    <s v="pkessler"/>
    <s v="Matalevich"/>
    <n v="388.51"/>
    <m/>
    <s v="C"/>
    <s v="Labor"/>
    <s v="TEC"/>
    <m/>
    <s v="JLAB"/>
    <s v="Const"/>
    <s v="RF"/>
    <x v="7"/>
    <m/>
    <m/>
    <m/>
    <m/>
    <m/>
    <m/>
    <m/>
    <m/>
    <m/>
    <m/>
    <m/>
    <m/>
    <m/>
    <n v="135.97999999999999"/>
    <n v="252.53"/>
    <m/>
    <m/>
    <m/>
    <m/>
    <x v="0"/>
    <x v="0"/>
    <m/>
  </r>
  <r>
    <s v=""/>
    <s v=" E08_36060"/>
    <s v="Perform Spaceframe Thermal Shield Assembly (591 5-Cell CM-10)"/>
    <s v="6.08.04.02.03.04"/>
    <x v="0"/>
    <d v="2029-10-19T00:00:00"/>
    <d v="2029-11-16T00:00:00"/>
    <s v="pkessler"/>
    <s v="Matalevich"/>
    <n v="261.68"/>
    <m/>
    <s v="C"/>
    <s v="Labor"/>
    <s v="TEC"/>
    <m/>
    <s v="JLAB"/>
    <s v="Const"/>
    <s v="RF"/>
    <x v="7"/>
    <m/>
    <m/>
    <m/>
    <m/>
    <m/>
    <m/>
    <m/>
    <m/>
    <m/>
    <m/>
    <m/>
    <m/>
    <m/>
    <m/>
    <n v="261.68"/>
    <m/>
    <m/>
    <m/>
    <m/>
    <x v="0"/>
    <x v="0"/>
    <m/>
  </r>
  <r>
    <s v=""/>
    <s v=" E08_36090"/>
    <s v="Perform  Final Assembly (591 5-Cell CM-10)"/>
    <s v="6.08.04.02.03.04"/>
    <x v="0"/>
    <d v="2029-11-19T00:00:00"/>
    <d v="2029-12-18T00:00:00"/>
    <s v="pkessler"/>
    <s v="Matalevich"/>
    <n v="523.35"/>
    <m/>
    <s v="C"/>
    <s v="Labor"/>
    <s v="TEC"/>
    <m/>
    <s v="JLAB"/>
    <s v="Const"/>
    <s v="RF"/>
    <x v="7"/>
    <m/>
    <m/>
    <m/>
    <m/>
    <m/>
    <m/>
    <m/>
    <m/>
    <m/>
    <m/>
    <m/>
    <m/>
    <m/>
    <m/>
    <n v="523.35"/>
    <m/>
    <m/>
    <m/>
    <m/>
    <x v="0"/>
    <x v="0"/>
    <m/>
  </r>
  <r>
    <s v=""/>
    <s v=" E08_36170"/>
    <s v="Perform  Cold Mass Assembly (591 5-Cell CM-11)"/>
    <s v="6.08.04.02.03.04"/>
    <x v="0"/>
    <d v="2029-11-30T00:00:00"/>
    <d v="2029-12-20T00:00:00"/>
    <s v="pkessler"/>
    <s v="Matalevich"/>
    <n v="392.52"/>
    <m/>
    <s v="C"/>
    <s v="Labor"/>
    <s v="TEC"/>
    <m/>
    <s v="JLAB"/>
    <s v="Const"/>
    <s v="RF"/>
    <x v="7"/>
    <m/>
    <m/>
    <m/>
    <m/>
    <m/>
    <m/>
    <m/>
    <m/>
    <m/>
    <m/>
    <m/>
    <m/>
    <m/>
    <m/>
    <n v="392.52"/>
    <m/>
    <m/>
    <m/>
    <m/>
    <x v="0"/>
    <x v="0"/>
    <m/>
  </r>
  <r>
    <s v=""/>
    <s v=" E08_36200"/>
    <s v="Perform Spaceframe Thermal Shield Assembly (591 5-Cell CM-11)"/>
    <s v="6.08.04.02.03.04"/>
    <x v="0"/>
    <d v="2029-12-21T00:00:00"/>
    <d v="1930-01-14T00:00:00"/>
    <s v="pkessler"/>
    <s v="Matalevich"/>
    <n v="261.68"/>
    <m/>
    <s v="C"/>
    <s v="Labor"/>
    <s v="TEC"/>
    <m/>
    <s v="JLAB"/>
    <s v="Const"/>
    <s v="RF"/>
    <x v="7"/>
    <m/>
    <m/>
    <m/>
    <m/>
    <m/>
    <m/>
    <m/>
    <m/>
    <m/>
    <m/>
    <m/>
    <m/>
    <m/>
    <m/>
    <n v="261.68"/>
    <m/>
    <m/>
    <m/>
    <m/>
    <x v="0"/>
    <x v="0"/>
    <m/>
  </r>
  <r>
    <s v=""/>
    <s v=" E08_36230"/>
    <s v="Perform  Final Assembly (591 5-Cell CM-11)"/>
    <s v="6.08.04.02.03.04"/>
    <x v="0"/>
    <d v="1930-01-15T00:00:00"/>
    <d v="1930-02-05T00:00:00"/>
    <s v="pkessler"/>
    <s v="Matalevich"/>
    <n v="523.35"/>
    <m/>
    <s v="C"/>
    <s v="Labor"/>
    <s v="TEC"/>
    <m/>
    <s v="JLAB"/>
    <s v="Const"/>
    <s v="RF"/>
    <x v="7"/>
    <m/>
    <m/>
    <m/>
    <m/>
    <m/>
    <m/>
    <m/>
    <m/>
    <m/>
    <m/>
    <m/>
    <m/>
    <m/>
    <m/>
    <n v="523.35"/>
    <m/>
    <m/>
    <m/>
    <m/>
    <x v="0"/>
    <x v="0"/>
    <m/>
  </r>
  <r>
    <s v=""/>
    <s v=" E08_36310"/>
    <s v="Perform  Cold Mass Assembly (591 5-Cell CM-12)"/>
    <s v="6.08.04.02.03.04"/>
    <x v="0"/>
    <d v="1930-01-08T00:00:00"/>
    <d v="1930-01-29T00:00:00"/>
    <s v="pkessler"/>
    <s v="Matalevich"/>
    <n v="392.52"/>
    <m/>
    <s v="C"/>
    <s v="Labor"/>
    <s v="TEC"/>
    <m/>
    <s v="JLAB"/>
    <s v="Const"/>
    <s v="RF"/>
    <x v="7"/>
    <m/>
    <m/>
    <m/>
    <m/>
    <m/>
    <m/>
    <m/>
    <m/>
    <m/>
    <m/>
    <m/>
    <m/>
    <m/>
    <m/>
    <n v="392.52"/>
    <m/>
    <m/>
    <m/>
    <m/>
    <x v="0"/>
    <x v="0"/>
    <m/>
  </r>
  <r>
    <s v=""/>
    <s v=" E08_36340"/>
    <s v="Perform Spaceframe Thermal Shield Assembly (591 5-Cell CM-12)"/>
    <s v="6.08.04.02.03.04"/>
    <x v="0"/>
    <d v="1930-01-30T00:00:00"/>
    <d v="1930-02-20T00:00:00"/>
    <s v="pkessler"/>
    <s v="Matalevich"/>
    <n v="261.68"/>
    <m/>
    <s v="C"/>
    <s v="Labor"/>
    <s v="TEC"/>
    <m/>
    <s v="JLAB"/>
    <s v="Const"/>
    <s v="RF"/>
    <x v="7"/>
    <m/>
    <m/>
    <m/>
    <m/>
    <m/>
    <m/>
    <m/>
    <m/>
    <m/>
    <m/>
    <m/>
    <m/>
    <m/>
    <m/>
    <n v="261.68"/>
    <m/>
    <m/>
    <m/>
    <m/>
    <x v="0"/>
    <x v="0"/>
    <m/>
  </r>
  <r>
    <s v=""/>
    <s v=" E08_36370"/>
    <s v="Perform  Final Assembly (591 5-Cell CM-12)"/>
    <s v="6.08.04.02.03.04"/>
    <x v="0"/>
    <d v="1930-02-21T00:00:00"/>
    <d v="1930-03-13T00:00:00"/>
    <s v="pkessler"/>
    <s v="Matalevich"/>
    <n v="523.35"/>
    <m/>
    <s v="C"/>
    <s v="Labor"/>
    <s v="TEC"/>
    <m/>
    <s v="JLAB"/>
    <s v="Const"/>
    <s v="RF"/>
    <x v="7"/>
    <m/>
    <m/>
    <m/>
    <m/>
    <m/>
    <m/>
    <m/>
    <m/>
    <m/>
    <m/>
    <m/>
    <m/>
    <m/>
    <m/>
    <n v="523.35"/>
    <m/>
    <m/>
    <m/>
    <m/>
    <x v="0"/>
    <x v="0"/>
    <m/>
  </r>
  <r>
    <s v=""/>
    <s v=" E08_36450"/>
    <s v="Perform  Cold Mass Assembly (591 5-Cell CM-13)"/>
    <s v="6.08.04.02.03.04"/>
    <x v="0"/>
    <d v="1930-02-13T00:00:00"/>
    <d v="1930-03-06T00:00:00"/>
    <s v="pkessler"/>
    <s v="Matalevich"/>
    <n v="392.52"/>
    <m/>
    <s v="C"/>
    <s v="Labor"/>
    <s v="TEC"/>
    <m/>
    <s v="JLAB"/>
    <s v="Const"/>
    <s v="RF"/>
    <x v="7"/>
    <m/>
    <m/>
    <m/>
    <m/>
    <m/>
    <m/>
    <m/>
    <m/>
    <m/>
    <m/>
    <m/>
    <m/>
    <m/>
    <m/>
    <n v="392.52"/>
    <m/>
    <m/>
    <m/>
    <m/>
    <x v="0"/>
    <x v="0"/>
    <m/>
  </r>
  <r>
    <s v=""/>
    <s v=" E08_36480"/>
    <s v="Perform Spaceframe Thermal Shield Assembly (591 5-Cell CM-13)"/>
    <s v="6.08.04.02.03.04"/>
    <x v="0"/>
    <d v="1930-03-07T00:00:00"/>
    <d v="1930-03-27T00:00:00"/>
    <s v="pkessler"/>
    <s v="Matalevich"/>
    <n v="261.68"/>
    <m/>
    <s v="C"/>
    <s v="Labor"/>
    <s v="TEC"/>
    <m/>
    <s v="JLAB"/>
    <s v="Const"/>
    <s v="RF"/>
    <x v="7"/>
    <m/>
    <m/>
    <m/>
    <m/>
    <m/>
    <m/>
    <m/>
    <m/>
    <m/>
    <m/>
    <m/>
    <m/>
    <m/>
    <m/>
    <n v="261.68"/>
    <m/>
    <m/>
    <m/>
    <m/>
    <x v="0"/>
    <x v="0"/>
    <m/>
  </r>
  <r>
    <s v=""/>
    <s v=" E08_36510"/>
    <s v="Perform  Final Assembly (591 5-Cell CM-13)"/>
    <s v="6.08.04.02.03.04"/>
    <x v="0"/>
    <d v="1930-03-28T00:00:00"/>
    <d v="1930-04-17T00:00:00"/>
    <s v="pkessler"/>
    <s v="Matalevich"/>
    <n v="523.35"/>
    <m/>
    <s v="C"/>
    <s v="Labor"/>
    <s v="TEC"/>
    <m/>
    <s v="JLAB"/>
    <s v="Const"/>
    <s v="RF"/>
    <x v="7"/>
    <m/>
    <m/>
    <m/>
    <m/>
    <m/>
    <m/>
    <m/>
    <m/>
    <m/>
    <m/>
    <m/>
    <m/>
    <m/>
    <m/>
    <n v="523.35"/>
    <m/>
    <m/>
    <m/>
    <m/>
    <x v="0"/>
    <x v="0"/>
    <m/>
  </r>
  <r>
    <s v=""/>
    <s v=" E08_36590"/>
    <s v="Perform  Cold Mass Assembly (591 5-Cell CM-14)"/>
    <s v="6.08.04.02.03.04"/>
    <x v="0"/>
    <d v="1930-03-21T00:00:00"/>
    <d v="1930-04-10T00:00:00"/>
    <s v="pkessler"/>
    <s v="Matalevich"/>
    <n v="392.52"/>
    <m/>
    <s v="C"/>
    <s v="Labor"/>
    <s v="TEC"/>
    <m/>
    <s v="JLAB"/>
    <s v="Const"/>
    <s v="RF"/>
    <x v="7"/>
    <m/>
    <m/>
    <m/>
    <m/>
    <m/>
    <m/>
    <m/>
    <m/>
    <m/>
    <m/>
    <m/>
    <m/>
    <m/>
    <m/>
    <n v="392.52"/>
    <m/>
    <m/>
    <m/>
    <m/>
    <x v="0"/>
    <x v="0"/>
    <m/>
  </r>
  <r>
    <s v=""/>
    <s v=" E08_36620"/>
    <s v="Perform Spaceframe Thermal Shield Assembly (591 5-Cell CM-14)"/>
    <s v="6.08.04.02.03.04"/>
    <x v="0"/>
    <d v="1930-04-11T00:00:00"/>
    <d v="1930-05-01T00:00:00"/>
    <s v="pkessler"/>
    <s v="Matalevich"/>
    <n v="261.68"/>
    <m/>
    <s v="C"/>
    <s v="Labor"/>
    <s v="TEC"/>
    <m/>
    <s v="JLAB"/>
    <s v="Const"/>
    <s v="RF"/>
    <x v="7"/>
    <m/>
    <m/>
    <m/>
    <m/>
    <m/>
    <m/>
    <m/>
    <m/>
    <m/>
    <m/>
    <m/>
    <m/>
    <m/>
    <m/>
    <n v="261.68"/>
    <m/>
    <m/>
    <m/>
    <m/>
    <x v="0"/>
    <x v="0"/>
    <m/>
  </r>
  <r>
    <s v=""/>
    <s v=" E08_36650"/>
    <s v="Perform  Final Assembly (591 5-Cell CM-14)"/>
    <s v="6.08.04.02.03.04"/>
    <x v="0"/>
    <d v="1930-05-02T00:00:00"/>
    <d v="1930-05-22T00:00:00"/>
    <s v="pkessler"/>
    <s v="Matalevich"/>
    <n v="523.35"/>
    <m/>
    <s v="C"/>
    <s v="Labor"/>
    <s v="TEC"/>
    <m/>
    <s v="JLAB"/>
    <s v="Const"/>
    <s v="RF"/>
    <x v="7"/>
    <m/>
    <m/>
    <m/>
    <m/>
    <m/>
    <m/>
    <m/>
    <m/>
    <m/>
    <m/>
    <m/>
    <m/>
    <m/>
    <m/>
    <n v="523.35"/>
    <m/>
    <m/>
    <m/>
    <m/>
    <x v="0"/>
    <x v="0"/>
    <m/>
  </r>
  <r>
    <s v=""/>
    <s v=" E08_34910"/>
    <s v="Perform  Cold Mass Assembly (591 5-Cell CM-02)"/>
    <s v="6.08.04.02.03.04"/>
    <x v="0"/>
    <d v="2027-11-22T00:00:00"/>
    <d v="2028-01-06T00:00:00"/>
    <s v="pkessler"/>
    <s v="Matalevich"/>
    <n v="369.98"/>
    <m/>
    <s v="C"/>
    <s v="Labor"/>
    <s v="TEC"/>
    <m/>
    <s v="JLAB"/>
    <s v="Const"/>
    <s v="RF"/>
    <x v="7"/>
    <m/>
    <m/>
    <m/>
    <m/>
    <m/>
    <m/>
    <m/>
    <m/>
    <m/>
    <m/>
    <m/>
    <m/>
    <n v="369.98"/>
    <m/>
    <m/>
    <m/>
    <m/>
    <m/>
    <m/>
    <x v="0"/>
    <x v="0"/>
    <m/>
  </r>
  <r>
    <s v=""/>
    <s v=" E08_34940"/>
    <s v="Perform Spaceframe Thermal Shield Assembly (591 5-Cell CM-02)"/>
    <s v="6.08.04.02.03.04"/>
    <x v="0"/>
    <d v="2028-01-07T00:00:00"/>
    <d v="2028-02-18T00:00:00"/>
    <s v="pkessler"/>
    <s v="Matalevich"/>
    <n v="246.66"/>
    <m/>
    <s v="C"/>
    <s v="Labor"/>
    <s v="TEC"/>
    <m/>
    <s v="JLAB"/>
    <s v="Const"/>
    <s v="RF"/>
    <x v="7"/>
    <m/>
    <m/>
    <m/>
    <m/>
    <m/>
    <m/>
    <m/>
    <m/>
    <m/>
    <m/>
    <m/>
    <m/>
    <n v="246.66"/>
    <m/>
    <m/>
    <m/>
    <m/>
    <m/>
    <m/>
    <x v="0"/>
    <x v="0"/>
    <m/>
  </r>
  <r>
    <s v=""/>
    <s v=" E08_34970"/>
    <s v="Perform  Final Assembly (591 5-Cell CM-02)"/>
    <s v="6.08.04.02.03.04"/>
    <x v="0"/>
    <d v="2028-02-22T00:00:00"/>
    <d v="2028-04-03T00:00:00"/>
    <s v="pkessler"/>
    <s v="Matalevich"/>
    <n v="616.64"/>
    <m/>
    <s v="C"/>
    <s v="Labor"/>
    <s v="TEC"/>
    <m/>
    <s v="JLAB"/>
    <s v="Const"/>
    <s v="RF"/>
    <x v="7"/>
    <m/>
    <m/>
    <m/>
    <m/>
    <m/>
    <m/>
    <m/>
    <m/>
    <m/>
    <m/>
    <m/>
    <m/>
    <n v="616.64"/>
    <m/>
    <m/>
    <m/>
    <m/>
    <m/>
    <m/>
    <x v="0"/>
    <x v="0"/>
    <m/>
  </r>
  <r>
    <s v=""/>
    <s v=" E08_35050"/>
    <s v="Perform  Cold Mass Assembly (591 5-Cell CM-03)"/>
    <s v="6.08.04.02.03.04"/>
    <x v="0"/>
    <d v="2028-06-29T00:00:00"/>
    <d v="2028-08-10T00:00:00"/>
    <s v="pkessler"/>
    <s v="Matalevich"/>
    <n v="369.98"/>
    <m/>
    <s v="C"/>
    <s v="Labor"/>
    <s v="TEC"/>
    <m/>
    <s v="JLAB"/>
    <s v="Const"/>
    <s v="RF"/>
    <x v="7"/>
    <m/>
    <m/>
    <m/>
    <m/>
    <m/>
    <m/>
    <m/>
    <m/>
    <m/>
    <m/>
    <m/>
    <m/>
    <n v="369.98"/>
    <m/>
    <m/>
    <m/>
    <m/>
    <m/>
    <m/>
    <x v="0"/>
    <x v="0"/>
    <m/>
  </r>
  <r>
    <s v=""/>
    <s v=" E08_35080"/>
    <s v="Perform Spaceframe Thermal Shield Assembly (591 5-Cell CM-03)"/>
    <s v="6.08.04.02.03.04"/>
    <x v="0"/>
    <d v="2028-08-11T00:00:00"/>
    <d v="2028-09-22T00:00:00"/>
    <s v="pkessler"/>
    <s v="Matalevich"/>
    <n v="246.66"/>
    <m/>
    <s v="C"/>
    <s v="Labor"/>
    <s v="TEC"/>
    <m/>
    <s v="JLAB"/>
    <s v="Const"/>
    <s v="RF"/>
    <x v="7"/>
    <m/>
    <m/>
    <m/>
    <m/>
    <m/>
    <m/>
    <m/>
    <m/>
    <m/>
    <m/>
    <m/>
    <m/>
    <n v="246.66"/>
    <m/>
    <m/>
    <m/>
    <m/>
    <m/>
    <m/>
    <x v="0"/>
    <x v="0"/>
    <m/>
  </r>
  <r>
    <s v=""/>
    <s v=" E08_35110"/>
    <s v="Perform  Final Assembly (591 5-Cell CM-03)"/>
    <s v="6.08.04.02.03.04"/>
    <x v="0"/>
    <d v="2028-09-25T00:00:00"/>
    <d v="2028-11-06T00:00:00"/>
    <s v="pkessler"/>
    <s v="Matalevich"/>
    <n v="632.05999999999995"/>
    <m/>
    <s v="C"/>
    <s v="Labor"/>
    <s v="TEC"/>
    <m/>
    <s v="JLAB"/>
    <s v="Const"/>
    <s v="RF"/>
    <x v="7"/>
    <m/>
    <m/>
    <m/>
    <m/>
    <m/>
    <m/>
    <m/>
    <m/>
    <m/>
    <m/>
    <m/>
    <m/>
    <n v="105.34"/>
    <n v="526.71"/>
    <m/>
    <m/>
    <m/>
    <m/>
    <m/>
    <x v="0"/>
    <x v="0"/>
    <m/>
  </r>
  <r>
    <s v=""/>
    <s v=" E08_35190"/>
    <s v="Perform  Cold Mass Assembly (591 5-Cell CM-04)"/>
    <s v="6.08.04.02.03.04"/>
    <x v="0"/>
    <d v="2028-09-06T00:00:00"/>
    <d v="2028-10-18T00:00:00"/>
    <s v="pkessler"/>
    <s v="Matalevich"/>
    <n v="374.42"/>
    <m/>
    <s v="C"/>
    <s v="Labor"/>
    <s v="TEC"/>
    <m/>
    <s v="JLAB"/>
    <s v="Const"/>
    <s v="RF"/>
    <x v="7"/>
    <m/>
    <m/>
    <m/>
    <m/>
    <m/>
    <m/>
    <m/>
    <m/>
    <m/>
    <m/>
    <m/>
    <m/>
    <n v="224.65"/>
    <n v="149.77000000000001"/>
    <m/>
    <m/>
    <m/>
    <m/>
    <m/>
    <x v="0"/>
    <x v="0"/>
    <m/>
  </r>
  <r>
    <s v=""/>
    <s v=" E08_35220"/>
    <s v="Perform Spaceframe Thermal Shield Assembly (591 5-Cell CM-04)"/>
    <s v="6.08.04.02.03.04"/>
    <x v="0"/>
    <d v="2028-10-19T00:00:00"/>
    <d v="2028-12-04T00:00:00"/>
    <s v="pkessler"/>
    <s v="Matalevich"/>
    <n v="254.06"/>
    <m/>
    <s v="C"/>
    <s v="Labor"/>
    <s v="TEC"/>
    <m/>
    <s v="JLAB"/>
    <s v="Const"/>
    <s v="RF"/>
    <x v="7"/>
    <m/>
    <m/>
    <m/>
    <m/>
    <m/>
    <m/>
    <m/>
    <m/>
    <m/>
    <m/>
    <m/>
    <m/>
    <m/>
    <n v="254.06"/>
    <m/>
    <m/>
    <m/>
    <m/>
    <m/>
    <x v="0"/>
    <x v="0"/>
    <m/>
  </r>
  <r>
    <s v=""/>
    <s v=" E08_35250"/>
    <s v="Perform  Final Assembly (591 5-Cell CM-04)"/>
    <s v="6.08.04.02.03.04"/>
    <x v="0"/>
    <d v="2028-12-05T00:00:00"/>
    <d v="2029-01-18T00:00:00"/>
    <s v="pkessler"/>
    <s v="Matalevich"/>
    <n v="635.14"/>
    <m/>
    <s v="C"/>
    <s v="Labor"/>
    <s v="TEC"/>
    <m/>
    <s v="JLAB"/>
    <s v="Const"/>
    <s v="RF"/>
    <x v="7"/>
    <m/>
    <m/>
    <m/>
    <m/>
    <m/>
    <m/>
    <m/>
    <m/>
    <m/>
    <m/>
    <m/>
    <m/>
    <m/>
    <n v="635.14"/>
    <m/>
    <m/>
    <m/>
    <m/>
    <m/>
    <x v="0"/>
    <x v="0"/>
    <m/>
  </r>
  <r>
    <s v=""/>
    <s v=" E08_35330"/>
    <s v="Perform  Cold Mass Assembly (591 5-Cell CM-05)"/>
    <s v="6.08.04.02.03.04"/>
    <x v="0"/>
    <d v="2028-11-07T00:00:00"/>
    <d v="2028-12-14T00:00:00"/>
    <s v="pkessler"/>
    <s v="Matalevich"/>
    <n v="381.08"/>
    <m/>
    <s v="C"/>
    <s v="Labor"/>
    <s v="TEC"/>
    <m/>
    <s v="JLAB"/>
    <s v="Const"/>
    <s v="RF"/>
    <x v="7"/>
    <m/>
    <m/>
    <m/>
    <m/>
    <m/>
    <m/>
    <m/>
    <m/>
    <m/>
    <m/>
    <m/>
    <m/>
    <m/>
    <n v="381.08"/>
    <m/>
    <m/>
    <m/>
    <m/>
    <m/>
    <x v="0"/>
    <x v="0"/>
    <m/>
  </r>
  <r>
    <s v=""/>
    <s v=" E08_35360"/>
    <s v="Perform Spaceframe Thermal Shield Assembly (591 5-Cell CM-05)"/>
    <s v="6.08.04.02.03.04"/>
    <x v="0"/>
    <d v="2028-12-15T00:00:00"/>
    <d v="2029-01-23T00:00:00"/>
    <s v="pkessler"/>
    <s v="Matalevich"/>
    <n v="254.06"/>
    <m/>
    <s v="C"/>
    <s v="Labor"/>
    <s v="TEC"/>
    <m/>
    <s v="JLAB"/>
    <s v="Const"/>
    <s v="RF"/>
    <x v="7"/>
    <m/>
    <m/>
    <m/>
    <m/>
    <m/>
    <m/>
    <m/>
    <m/>
    <m/>
    <m/>
    <m/>
    <m/>
    <m/>
    <n v="254.06"/>
    <m/>
    <m/>
    <m/>
    <m/>
    <m/>
    <x v="0"/>
    <x v="0"/>
    <m/>
  </r>
  <r>
    <s v=""/>
    <s v=" E08_35390"/>
    <s v="Perform  Final Assembly (591 5-Cell CM-05)"/>
    <s v="6.08.04.02.03.04"/>
    <x v="0"/>
    <d v="2029-01-24T00:00:00"/>
    <d v="2029-02-28T00:00:00"/>
    <s v="pkessler"/>
    <s v="Matalevich"/>
    <n v="635.14"/>
    <m/>
    <s v="C"/>
    <s v="Labor"/>
    <s v="TEC"/>
    <m/>
    <s v="JLAB"/>
    <s v="Const"/>
    <s v="RF"/>
    <x v="7"/>
    <m/>
    <m/>
    <m/>
    <m/>
    <m/>
    <m/>
    <m/>
    <m/>
    <m/>
    <m/>
    <m/>
    <m/>
    <m/>
    <n v="635.14"/>
    <m/>
    <m/>
    <m/>
    <m/>
    <m/>
    <x v="0"/>
    <x v="0"/>
    <m/>
  </r>
  <r>
    <s v=""/>
    <s v=" E08_35470"/>
    <s v="Perform  Cold Mass Assembly (591 5-Cell CM-06)"/>
    <s v="6.08.04.02.03.04"/>
    <x v="0"/>
    <d v="2029-01-19T00:00:00"/>
    <d v="2029-02-23T00:00:00"/>
    <s v="pkessler"/>
    <s v="Matalevich"/>
    <n v="381.08"/>
    <m/>
    <s v="C"/>
    <s v="Labor"/>
    <s v="TEC"/>
    <m/>
    <s v="JLAB"/>
    <s v="Const"/>
    <s v="RF"/>
    <x v="7"/>
    <m/>
    <m/>
    <m/>
    <m/>
    <m/>
    <m/>
    <m/>
    <m/>
    <m/>
    <m/>
    <m/>
    <m/>
    <m/>
    <n v="381.08"/>
    <m/>
    <m/>
    <m/>
    <m/>
    <m/>
    <x v="0"/>
    <x v="0"/>
    <m/>
  </r>
  <r>
    <s v=""/>
    <s v=" E08_35500"/>
    <s v="Perform Spaceframe Thermal Shield Assembly (591 5-Cell CM-06)"/>
    <s v="6.08.04.02.03.04"/>
    <x v="0"/>
    <d v="2029-02-26T00:00:00"/>
    <d v="2029-03-30T00:00:00"/>
    <s v="pkessler"/>
    <s v="Matalevich"/>
    <n v="254.06"/>
    <m/>
    <s v="C"/>
    <s v="Labor"/>
    <s v="TEC"/>
    <m/>
    <s v="JLAB"/>
    <s v="Const"/>
    <s v="RF"/>
    <x v="7"/>
    <m/>
    <m/>
    <m/>
    <m/>
    <m/>
    <m/>
    <m/>
    <m/>
    <m/>
    <m/>
    <m/>
    <m/>
    <m/>
    <n v="254.06"/>
    <m/>
    <m/>
    <m/>
    <m/>
    <m/>
    <x v="0"/>
    <x v="0"/>
    <m/>
  </r>
  <r>
    <s v=""/>
    <s v=" E08_35530"/>
    <s v="Perform  Final Assembly (591 5-Cell CM-06)"/>
    <s v="6.08.04.02.03.04"/>
    <x v="0"/>
    <d v="2029-04-02T00:00:00"/>
    <d v="2029-05-04T00:00:00"/>
    <s v="pkessler"/>
    <s v="Matalevich"/>
    <n v="635.14"/>
    <m/>
    <s v="C"/>
    <s v="Labor"/>
    <s v="TEC"/>
    <m/>
    <s v="JLAB"/>
    <s v="Const"/>
    <s v="RF"/>
    <x v="7"/>
    <m/>
    <m/>
    <m/>
    <m/>
    <m/>
    <m/>
    <m/>
    <m/>
    <m/>
    <m/>
    <m/>
    <m/>
    <m/>
    <n v="635.14"/>
    <m/>
    <m/>
    <m/>
    <m/>
    <m/>
    <x v="0"/>
    <x v="0"/>
    <m/>
  </r>
  <r>
    <s v=""/>
    <s v=" E08_35610"/>
    <s v="Perform  Cold Mass Assembly (591 5-Cell CM-07)"/>
    <s v="6.08.04.02.03.04"/>
    <x v="0"/>
    <d v="2029-03-02T00:00:00"/>
    <d v="2029-03-29T00:00:00"/>
    <s v="pkessler"/>
    <s v="Matalevich"/>
    <n v="381.08"/>
    <m/>
    <s v="C"/>
    <s v="Labor"/>
    <s v="TEC"/>
    <m/>
    <s v="JLAB"/>
    <s v="Const"/>
    <s v="RF"/>
    <x v="7"/>
    <m/>
    <m/>
    <m/>
    <m/>
    <m/>
    <m/>
    <m/>
    <m/>
    <m/>
    <m/>
    <m/>
    <m/>
    <m/>
    <n v="381.08"/>
    <m/>
    <m/>
    <m/>
    <m/>
    <m/>
    <x v="0"/>
    <x v="0"/>
    <m/>
  </r>
  <r>
    <s v=""/>
    <s v=" E08_34770"/>
    <s v="Perform  Cold Mass Assembly (591 5-Cell CM-01)"/>
    <s v="6.08.04.02.03.04"/>
    <x v="0"/>
    <d v="2027-10-15T00:00:00"/>
    <d v="2027-11-30T00:00:00"/>
    <s v="pkessler"/>
    <s v="Matalevich"/>
    <n v="369.98"/>
    <m/>
    <s v="C"/>
    <s v="Labor"/>
    <s v="TEC"/>
    <m/>
    <s v="JLAB"/>
    <s v="Const"/>
    <s v="RF"/>
    <x v="7"/>
    <m/>
    <m/>
    <m/>
    <m/>
    <m/>
    <m/>
    <m/>
    <m/>
    <m/>
    <m/>
    <m/>
    <m/>
    <n v="369.98"/>
    <m/>
    <m/>
    <m/>
    <m/>
    <m/>
    <m/>
    <x v="0"/>
    <x v="0"/>
    <m/>
  </r>
  <r>
    <s v=""/>
    <s v=" E08_34800"/>
    <s v="Perform Spaceframe Thermal Shield Assembly (591 5-Cell CM-01)"/>
    <s v="6.08.04.02.03.04"/>
    <x v="0"/>
    <d v="2027-12-01T00:00:00"/>
    <d v="2028-01-13T00:00:00"/>
    <s v="pkessler"/>
    <s v="Matalevich"/>
    <n v="246.66"/>
    <m/>
    <s v="C"/>
    <s v="Labor"/>
    <s v="TEC"/>
    <m/>
    <s v="JLAB"/>
    <s v="Const"/>
    <s v="RF"/>
    <x v="7"/>
    <m/>
    <m/>
    <m/>
    <m/>
    <m/>
    <m/>
    <m/>
    <m/>
    <m/>
    <m/>
    <m/>
    <m/>
    <n v="246.66"/>
    <m/>
    <m/>
    <m/>
    <m/>
    <m/>
    <m/>
    <x v="0"/>
    <x v="0"/>
    <m/>
  </r>
  <r>
    <s v=""/>
    <s v=" E08_34830"/>
    <s v="Perform  Final Assembly (591 5-Cell CM-01)"/>
    <s v="6.08.04.02.03.04"/>
    <x v="0"/>
    <d v="2028-01-14T00:00:00"/>
    <d v="2028-02-28T00:00:00"/>
    <s v="pkessler"/>
    <s v="Matalevich"/>
    <n v="616.64"/>
    <m/>
    <s v="C"/>
    <s v="Labor"/>
    <s v="TEC"/>
    <m/>
    <s v="JLAB"/>
    <s v="Const"/>
    <s v="RF"/>
    <x v="7"/>
    <m/>
    <m/>
    <m/>
    <m/>
    <m/>
    <m/>
    <m/>
    <m/>
    <m/>
    <m/>
    <m/>
    <m/>
    <n v="616.64"/>
    <m/>
    <m/>
    <m/>
    <m/>
    <m/>
    <m/>
    <x v="0"/>
    <x v="0"/>
    <m/>
  </r>
  <r>
    <s v=""/>
    <s v=" E08_35640"/>
    <s v="Perform Spaceframe Thermal Shield Assembly (591 5-Cell CM-07)"/>
    <s v="6.08.04.02.03.04"/>
    <x v="0"/>
    <d v="2029-03-30T00:00:00"/>
    <d v="2029-04-26T00:00:00"/>
    <s v="pkessler"/>
    <s v="Matalevich"/>
    <n v="254.06"/>
    <m/>
    <s v="C"/>
    <s v="Labor"/>
    <s v="TEC"/>
    <m/>
    <s v="JLAB"/>
    <s v="Const"/>
    <s v="RF"/>
    <x v="7"/>
    <m/>
    <m/>
    <m/>
    <m/>
    <m/>
    <m/>
    <m/>
    <m/>
    <m/>
    <m/>
    <m/>
    <m/>
    <m/>
    <n v="254.06"/>
    <m/>
    <m/>
    <m/>
    <m/>
    <m/>
    <x v="0"/>
    <x v="0"/>
    <m/>
  </r>
  <r>
    <s v=""/>
    <s v=" E08_35670"/>
    <s v="Perform  Final Assembly (591 5-Cell CM-07)"/>
    <s v="6.08.04.02.03.04"/>
    <x v="0"/>
    <d v="2029-04-27T00:00:00"/>
    <d v="2029-05-24T00:00:00"/>
    <s v="pkessler"/>
    <s v="Matalevich"/>
    <n v="635.14"/>
    <m/>
    <s v="C"/>
    <s v="Labor"/>
    <s v="TEC"/>
    <m/>
    <s v="JLAB"/>
    <s v="Const"/>
    <s v="RF"/>
    <x v="7"/>
    <m/>
    <m/>
    <m/>
    <m/>
    <m/>
    <m/>
    <m/>
    <m/>
    <m/>
    <m/>
    <m/>
    <m/>
    <m/>
    <n v="635.14"/>
    <m/>
    <m/>
    <m/>
    <m/>
    <m/>
    <x v="0"/>
    <x v="0"/>
    <m/>
  </r>
  <r>
    <s v=""/>
    <s v=" E08_41240"/>
    <s v="Perform  Cold Mass Assembly CM01 (1773 5-Cell)"/>
    <s v="6.08.04.03.03.04"/>
    <x v="0"/>
    <d v="2029-12-31T00:00:00"/>
    <d v="1930-03-06T00:00:00"/>
    <s v="pkessler"/>
    <s v="Matalevich"/>
    <n v="785.03"/>
    <m/>
    <s v="C"/>
    <s v="Labor"/>
    <s v="TEC"/>
    <m/>
    <s v="JLAB"/>
    <s v="Const"/>
    <s v="RF"/>
    <x v="7"/>
    <m/>
    <m/>
    <m/>
    <m/>
    <m/>
    <m/>
    <m/>
    <m/>
    <m/>
    <m/>
    <m/>
    <m/>
    <m/>
    <m/>
    <n v="785.03"/>
    <m/>
    <m/>
    <m/>
    <m/>
    <x v="0"/>
    <x v="0"/>
    <m/>
  </r>
  <r>
    <s v=""/>
    <s v=" E08_41270"/>
    <s v="Perform  Spaceframe Thermal Shield Assembly CM01 (1773 5-Cell)"/>
    <s v="6.08.04.03.03.04"/>
    <x v="0"/>
    <d v="1930-03-07T00:00:00"/>
    <d v="1930-05-08T00:00:00"/>
    <s v="pkessler"/>
    <s v="Matalevich"/>
    <n v="392.52"/>
    <m/>
    <s v="C"/>
    <s v="Labor"/>
    <s v="TEC"/>
    <m/>
    <s v="JLAB"/>
    <s v="Const"/>
    <s v="RF"/>
    <x v="7"/>
    <m/>
    <m/>
    <m/>
    <m/>
    <m/>
    <m/>
    <m/>
    <m/>
    <m/>
    <m/>
    <m/>
    <m/>
    <m/>
    <m/>
    <n v="392.52"/>
    <m/>
    <m/>
    <m/>
    <m/>
    <x v="0"/>
    <x v="0"/>
    <m/>
  </r>
  <r>
    <s v=""/>
    <s v=" E08_41300"/>
    <s v="Perform  Final Assembly CM01 (1773 5-Cell)"/>
    <s v="6.08.04.03.03.04"/>
    <x v="0"/>
    <d v="1930-05-09T00:00:00"/>
    <d v="1930-07-12T00:00:00"/>
    <s v="pkessler"/>
    <s v="Matalevich"/>
    <n v="654.19000000000005"/>
    <m/>
    <s v="C"/>
    <s v="Labor"/>
    <s v="TEC"/>
    <m/>
    <s v="JLAB"/>
    <s v="Const"/>
    <s v="RF"/>
    <x v="7"/>
    <m/>
    <m/>
    <m/>
    <m/>
    <m/>
    <m/>
    <m/>
    <m/>
    <m/>
    <m/>
    <m/>
    <m/>
    <m/>
    <m/>
    <n v="654.19000000000005"/>
    <m/>
    <m/>
    <m/>
    <m/>
    <x v="0"/>
    <x v="0"/>
    <m/>
  </r>
  <r>
    <s v=""/>
    <s v=" E08_41380"/>
    <s v="Perform  Cold Mass Assembly CM02 (1773 5-Cell)"/>
    <s v="6.08.04.03.03.04"/>
    <x v="0"/>
    <d v="2028-06-26T00:00:00"/>
    <d v="2028-08-28T00:00:00"/>
    <s v="pkessler"/>
    <s v="Matalevich"/>
    <n v="739.97"/>
    <m/>
    <s v="C"/>
    <s v="Labor"/>
    <s v="TEC"/>
    <m/>
    <s v="JLAB"/>
    <s v="Const"/>
    <s v="RF"/>
    <x v="7"/>
    <m/>
    <m/>
    <m/>
    <m/>
    <m/>
    <m/>
    <m/>
    <m/>
    <m/>
    <m/>
    <m/>
    <m/>
    <n v="739.97"/>
    <m/>
    <m/>
    <m/>
    <m/>
    <m/>
    <m/>
    <x v="0"/>
    <x v="0"/>
    <m/>
  </r>
  <r>
    <s v=""/>
    <s v=" E08_41410"/>
    <s v="Perform  Spaceframe Thermal Shield Assembly CM02 (1773 5-Cell)"/>
    <s v="6.08.04.03.03.04"/>
    <x v="0"/>
    <d v="2028-08-29T00:00:00"/>
    <d v="2028-11-01T00:00:00"/>
    <s v="pkessler"/>
    <s v="Matalevich"/>
    <n v="375.41"/>
    <m/>
    <s v="C"/>
    <s v="Labor"/>
    <s v="TEC"/>
    <m/>
    <s v="JLAB"/>
    <s v="Const"/>
    <s v="RF"/>
    <x v="7"/>
    <m/>
    <m/>
    <m/>
    <m/>
    <m/>
    <m/>
    <m/>
    <m/>
    <m/>
    <m/>
    <m/>
    <m/>
    <n v="191.88"/>
    <n v="183.53"/>
    <m/>
    <m/>
    <m/>
    <m/>
    <m/>
    <x v="0"/>
    <x v="0"/>
    <m/>
  </r>
  <r>
    <s v=""/>
    <s v=" E08_41440"/>
    <s v="Perform  Final Assembly CM02 (1773 5-Cell)"/>
    <s v="6.08.04.03.03.04"/>
    <x v="0"/>
    <d v="2028-11-02T00:00:00"/>
    <d v="2029-01-10T00:00:00"/>
    <s v="pkessler"/>
    <s v="Matalevich"/>
    <n v="635.14"/>
    <m/>
    <s v="C"/>
    <s v="Labor"/>
    <s v="TEC"/>
    <m/>
    <s v="JLAB"/>
    <s v="Const"/>
    <s v="RF"/>
    <x v="7"/>
    <m/>
    <m/>
    <m/>
    <m/>
    <m/>
    <m/>
    <m/>
    <m/>
    <m/>
    <m/>
    <m/>
    <m/>
    <m/>
    <n v="635.14"/>
    <m/>
    <m/>
    <m/>
    <m/>
    <m/>
    <x v="0"/>
    <x v="0"/>
    <m/>
  </r>
  <r>
    <s v=""/>
    <s v=" E08_41520"/>
    <s v="Perform  Cold Mass Assembly CM03 (1773 5-Cell)"/>
    <s v="6.08.04.03.03.04"/>
    <x v="0"/>
    <d v="1930-07-15T00:00:00"/>
    <d v="1930-08-30T00:00:00"/>
    <s v="pkessler"/>
    <s v="Matalevich"/>
    <n v="785.03"/>
    <m/>
    <s v="C"/>
    <s v="Labor"/>
    <s v="TEC"/>
    <m/>
    <s v="JLAB"/>
    <s v="Const"/>
    <s v="RF"/>
    <x v="7"/>
    <m/>
    <m/>
    <m/>
    <m/>
    <m/>
    <m/>
    <m/>
    <m/>
    <m/>
    <m/>
    <m/>
    <m/>
    <m/>
    <m/>
    <n v="785.03"/>
    <m/>
    <m/>
    <m/>
    <m/>
    <x v="0"/>
    <x v="0"/>
    <m/>
  </r>
  <r>
    <s v=""/>
    <s v=" E08_41550"/>
    <s v="Perform  Spaceframe Thermal Shield Assembly CM03 (1773 5-Cell)"/>
    <s v="6.08.04.03.03.04"/>
    <x v="0"/>
    <d v="1930-09-03T00:00:00"/>
    <d v="1930-10-22T00:00:00"/>
    <s v="pkessler"/>
    <s v="Matalevich"/>
    <n v="397.56"/>
    <m/>
    <s v="C"/>
    <s v="Labor"/>
    <s v="TEC"/>
    <m/>
    <s v="JLAB"/>
    <s v="Const"/>
    <s v="RF"/>
    <x v="7"/>
    <m/>
    <m/>
    <m/>
    <m/>
    <m/>
    <m/>
    <m/>
    <m/>
    <m/>
    <m/>
    <m/>
    <m/>
    <m/>
    <m/>
    <n v="227.18"/>
    <n v="170.38"/>
    <m/>
    <m/>
    <m/>
    <x v="0"/>
    <x v="0"/>
    <m/>
  </r>
  <r>
    <s v=""/>
    <s v=" E08_41580"/>
    <s v="Perform  Final Assembly CM03 (1773 5-Cell)"/>
    <s v="6.08.04.03.03.04"/>
    <x v="0"/>
    <d v="1930-10-23T00:00:00"/>
    <d v="1930-12-13T00:00:00"/>
    <s v="pkessler"/>
    <s v="Matalevich"/>
    <n v="673.82"/>
    <m/>
    <s v="C"/>
    <s v="Labor"/>
    <s v="TEC"/>
    <m/>
    <s v="JLAB"/>
    <s v="Const"/>
    <s v="RF"/>
    <x v="7"/>
    <m/>
    <m/>
    <m/>
    <m/>
    <m/>
    <m/>
    <m/>
    <m/>
    <m/>
    <m/>
    <m/>
    <m/>
    <m/>
    <m/>
    <m/>
    <n v="673.82"/>
    <m/>
    <m/>
    <m/>
    <x v="0"/>
    <x v="0"/>
    <m/>
  </r>
  <r>
    <s v=""/>
    <s v=" E08_14830"/>
    <s v="ESH&amp;Q FY22 - (RF Systems)"/>
    <s v="6.08.01.01.01"/>
    <x v="0"/>
    <d v="2022-04-01T00:00:00"/>
    <d v="2022-09-30T00:00:00"/>
    <s v="pkessler"/>
    <s v="edaly"/>
    <n v="0"/>
    <m/>
    <s v="A"/>
    <s v="Labor"/>
    <s v="OPC"/>
    <m/>
    <s v="JLAB"/>
    <s v="ACD"/>
    <s v="RF"/>
    <x v="0"/>
    <m/>
    <m/>
    <m/>
    <m/>
    <m/>
    <m/>
    <m/>
    <m/>
    <m/>
    <m/>
    <m/>
    <m/>
    <m/>
    <m/>
    <m/>
    <m/>
    <m/>
    <m/>
    <m/>
    <x v="0"/>
    <x v="0"/>
    <m/>
  </r>
  <r>
    <s v=""/>
    <s v=" E08_14840"/>
    <s v="ESH&amp;Q FY23 - (RF Systems)"/>
    <s v="6.08.01.01.01"/>
    <x v="0"/>
    <d v="2022-10-03T00:00:00"/>
    <d v="2023-09-29T00:00:00"/>
    <s v="pkessler"/>
    <s v="edaly"/>
    <n v="253032.49"/>
    <m/>
    <s v="A"/>
    <s v="Labor"/>
    <s v="TEC"/>
    <m/>
    <s v="JLAB"/>
    <s v="PED"/>
    <s v="RF"/>
    <x v="0"/>
    <m/>
    <m/>
    <m/>
    <m/>
    <m/>
    <m/>
    <m/>
    <n v="253032.49"/>
    <m/>
    <m/>
    <m/>
    <m/>
    <m/>
    <m/>
    <m/>
    <m/>
    <m/>
    <m/>
    <m/>
    <x v="0"/>
    <x v="0"/>
    <m/>
  </r>
  <r>
    <s v=""/>
    <s v=" E08_14850"/>
    <s v="ESH&amp;Q FY24 - (RF Systems)"/>
    <s v="6.08.01.01.01"/>
    <x v="0"/>
    <d v="2023-10-02T00:00:00"/>
    <d v="2024-09-30T00:00:00"/>
    <s v="pkessler"/>
    <s v="edaly"/>
    <n v="260623.47"/>
    <m/>
    <s v="A"/>
    <s v="Labor"/>
    <s v="TEC"/>
    <m/>
    <s v="JLAB"/>
    <s v="PED"/>
    <s v="RF"/>
    <x v="0"/>
    <m/>
    <m/>
    <m/>
    <m/>
    <m/>
    <m/>
    <m/>
    <m/>
    <n v="260623.47"/>
    <m/>
    <m/>
    <m/>
    <m/>
    <m/>
    <m/>
    <m/>
    <m/>
    <m/>
    <m/>
    <x v="0"/>
    <x v="0"/>
    <m/>
  </r>
  <r>
    <s v=""/>
    <s v=" E08_14860"/>
    <s v="ESH&amp;Q FY25 - (RF Systems)"/>
    <s v="6.08.01.01.01"/>
    <x v="0"/>
    <d v="2024-10-01T00:00:00"/>
    <d v="2025-09-30T00:00:00"/>
    <s v="pkessler"/>
    <s v="edaly"/>
    <n v="268442.17"/>
    <m/>
    <s v="A"/>
    <s v="Labor"/>
    <s v="TEC"/>
    <m/>
    <s v="JLAB"/>
    <s v="PED"/>
    <s v="RF"/>
    <x v="0"/>
    <m/>
    <m/>
    <m/>
    <m/>
    <m/>
    <m/>
    <m/>
    <m/>
    <m/>
    <n v="268442.17"/>
    <m/>
    <m/>
    <m/>
    <m/>
    <m/>
    <m/>
    <m/>
    <m/>
    <m/>
    <x v="0"/>
    <x v="0"/>
    <m/>
  </r>
  <r>
    <s v=""/>
    <s v=" E08_14870"/>
    <s v="ESH&amp;Q FY26 - (RF Systems)"/>
    <s v="6.08.01.01.01"/>
    <x v="0"/>
    <d v="2025-10-01T00:00:00"/>
    <d v="2026-09-30T00:00:00"/>
    <s v="pkessler"/>
    <s v="edaly"/>
    <n v="276495.44"/>
    <m/>
    <s v="A"/>
    <s v="Labor"/>
    <s v="TEC"/>
    <m/>
    <s v="JLAB"/>
    <s v="Const"/>
    <s v="RF"/>
    <x v="0"/>
    <m/>
    <m/>
    <m/>
    <m/>
    <m/>
    <m/>
    <m/>
    <m/>
    <m/>
    <m/>
    <n v="276495.44"/>
    <m/>
    <m/>
    <m/>
    <m/>
    <m/>
    <m/>
    <m/>
    <m/>
    <x v="0"/>
    <x v="0"/>
    <m/>
  </r>
  <r>
    <s v=""/>
    <s v=" E08_14670"/>
    <s v="Management FY22 - Labor (RF Systems)"/>
    <s v="6.08.01.01.01"/>
    <x v="0"/>
    <d v="2022-04-01T00:00:00"/>
    <d v="2022-09-30T00:00:00"/>
    <s v="pkessler"/>
    <s v="edaly"/>
    <n v="0"/>
    <m/>
    <s v="A"/>
    <s v="Labor"/>
    <s v="OPC"/>
    <m/>
    <s v="JLAB"/>
    <s v="ACD"/>
    <s v="RF"/>
    <x v="0"/>
    <m/>
    <m/>
    <m/>
    <m/>
    <m/>
    <m/>
    <m/>
    <m/>
    <m/>
    <m/>
    <m/>
    <m/>
    <m/>
    <m/>
    <m/>
    <m/>
    <m/>
    <m/>
    <m/>
    <x v="0"/>
    <x v="0"/>
    <m/>
  </r>
  <r>
    <s v=""/>
    <s v=" E08_14690"/>
    <s v="Management FY23  - Labor (RF Systems)"/>
    <s v="6.08.01.01.01"/>
    <x v="0"/>
    <d v="2022-10-03T00:00:00"/>
    <d v="2023-09-29T00:00:00"/>
    <s v="pkessler"/>
    <s v="edaly"/>
    <n v="253032.49"/>
    <m/>
    <s v="A"/>
    <s v="Labor"/>
    <s v="TEC"/>
    <m/>
    <s v="JLAB"/>
    <s v="PED"/>
    <s v="RF"/>
    <x v="0"/>
    <m/>
    <m/>
    <m/>
    <m/>
    <m/>
    <m/>
    <m/>
    <n v="253032.49"/>
    <m/>
    <m/>
    <m/>
    <m/>
    <m/>
    <m/>
    <m/>
    <m/>
    <m/>
    <m/>
    <m/>
    <x v="0"/>
    <x v="0"/>
    <m/>
  </r>
  <r>
    <s v=""/>
    <s v=" E08_14710"/>
    <s v="Management FY24  - Labor (RF Systems)"/>
    <s v="6.08.01.01.01"/>
    <x v="0"/>
    <d v="2023-10-02T00:00:00"/>
    <d v="2024-09-30T00:00:00"/>
    <s v="pkessler"/>
    <s v="edaly"/>
    <n v="260623.47"/>
    <m/>
    <s v="A"/>
    <s v="Labor"/>
    <s v="TEC"/>
    <m/>
    <s v="JLAB"/>
    <s v="PED"/>
    <s v="RF"/>
    <x v="0"/>
    <m/>
    <m/>
    <m/>
    <m/>
    <m/>
    <m/>
    <m/>
    <m/>
    <n v="260623.47"/>
    <m/>
    <m/>
    <m/>
    <m/>
    <m/>
    <m/>
    <m/>
    <m/>
    <m/>
    <m/>
    <x v="0"/>
    <x v="0"/>
    <m/>
  </r>
  <r>
    <s v=""/>
    <s v=" E08_14730"/>
    <s v="Management FY25 - Labor (RF Systems)"/>
    <s v="6.08.01.01.01"/>
    <x v="0"/>
    <d v="2024-10-01T00:00:00"/>
    <d v="2025-09-30T00:00:00"/>
    <s v="pkessler"/>
    <s v="edaly"/>
    <n v="268442.17"/>
    <m/>
    <s v="A"/>
    <s v="Labor"/>
    <s v="TEC"/>
    <m/>
    <s v="JLAB"/>
    <s v="PED"/>
    <s v="RF"/>
    <x v="0"/>
    <m/>
    <m/>
    <m/>
    <m/>
    <m/>
    <m/>
    <m/>
    <m/>
    <m/>
    <n v="268442.17"/>
    <m/>
    <m/>
    <m/>
    <m/>
    <m/>
    <m/>
    <m/>
    <m/>
    <m/>
    <x v="0"/>
    <x v="0"/>
    <m/>
  </r>
  <r>
    <s v=""/>
    <s v=" E08_14750"/>
    <s v="Management FY26  - Labor (RF Systems)"/>
    <s v="6.08.01.01.01"/>
    <x v="0"/>
    <d v="2025-10-01T00:00:00"/>
    <d v="2026-09-30T00:00:00"/>
    <s v="pkessler"/>
    <s v="edaly"/>
    <n v="276495.44"/>
    <m/>
    <s v="A"/>
    <s v="Labor"/>
    <s v="TEC"/>
    <m/>
    <s v="JLAB"/>
    <s v="Const"/>
    <s v="RF"/>
    <x v="0"/>
    <m/>
    <m/>
    <m/>
    <m/>
    <m/>
    <m/>
    <m/>
    <m/>
    <m/>
    <m/>
    <n v="276495.44"/>
    <m/>
    <m/>
    <m/>
    <m/>
    <m/>
    <m/>
    <m/>
    <m/>
    <x v="0"/>
    <x v="0"/>
    <m/>
  </r>
  <r>
    <s v=""/>
    <s v=" E08_14770"/>
    <s v="Management FY27 - Labor (RF Systems)"/>
    <s v="6.08.01.01.01"/>
    <x v="0"/>
    <d v="2026-10-01T00:00:00"/>
    <d v="2027-09-30T00:00:00"/>
    <s v="pkessler"/>
    <s v="edaly"/>
    <n v="284790.3"/>
    <m/>
    <s v="A"/>
    <s v="Labor"/>
    <s v="TEC"/>
    <m/>
    <s v="JLAB"/>
    <s v="Const"/>
    <s v="RF"/>
    <x v="0"/>
    <m/>
    <m/>
    <m/>
    <m/>
    <m/>
    <m/>
    <m/>
    <m/>
    <m/>
    <m/>
    <m/>
    <n v="284790.3"/>
    <m/>
    <m/>
    <m/>
    <m/>
    <m/>
    <m/>
    <m/>
    <x v="0"/>
    <x v="0"/>
    <m/>
  </r>
  <r>
    <s v=""/>
    <s v=" E08_14790"/>
    <s v="Management FY28 - Labor (RF Systems)"/>
    <s v="6.08.01.01.01"/>
    <x v="0"/>
    <d v="2027-10-01T00:00:00"/>
    <d v="2028-09-29T00:00:00"/>
    <s v="pkessler"/>
    <s v="edaly"/>
    <n v="293334.01"/>
    <m/>
    <s v="A"/>
    <s v="Labor"/>
    <s v="TEC"/>
    <m/>
    <s v="JLAB"/>
    <s v="Const"/>
    <s v="RF"/>
    <x v="0"/>
    <m/>
    <m/>
    <m/>
    <m/>
    <m/>
    <m/>
    <m/>
    <m/>
    <m/>
    <m/>
    <m/>
    <m/>
    <n v="293334.01"/>
    <m/>
    <m/>
    <m/>
    <m/>
    <m/>
    <m/>
    <x v="0"/>
    <x v="0"/>
    <m/>
  </r>
  <r>
    <s v=""/>
    <s v=" E08_14810"/>
    <s v="Management FY29 - Labor (RF Systems)"/>
    <s v="6.08.01.01.01"/>
    <x v="0"/>
    <d v="2028-10-02T00:00:00"/>
    <d v="2029-09-28T00:00:00"/>
    <s v="pkessler"/>
    <s v="edaly"/>
    <n v="302134.03000000003"/>
    <m/>
    <s v="A"/>
    <s v="Labor"/>
    <s v="TEC"/>
    <m/>
    <s v="JLAB"/>
    <s v="Const"/>
    <s v="RF"/>
    <x v="0"/>
    <m/>
    <m/>
    <m/>
    <m/>
    <m/>
    <m/>
    <m/>
    <m/>
    <m/>
    <m/>
    <m/>
    <m/>
    <m/>
    <n v="302134.03000000003"/>
    <m/>
    <m/>
    <m/>
    <m/>
    <m/>
    <x v="0"/>
    <x v="0"/>
    <m/>
  </r>
  <r>
    <s v=""/>
    <s v=" E08_14880"/>
    <s v="ESH&amp;Q FY27 - (RF Systems)"/>
    <s v="6.08.01.01.01"/>
    <x v="0"/>
    <d v="2026-10-01T00:00:00"/>
    <d v="2027-09-30T00:00:00"/>
    <s v="pkessler"/>
    <s v="edaly"/>
    <n v="284790.3"/>
    <m/>
    <s v="A"/>
    <s v="Labor"/>
    <s v="TEC"/>
    <m/>
    <s v="JLAB"/>
    <s v="Const"/>
    <s v="RF"/>
    <x v="0"/>
    <m/>
    <m/>
    <m/>
    <m/>
    <m/>
    <m/>
    <m/>
    <m/>
    <m/>
    <m/>
    <m/>
    <n v="284790.3"/>
    <m/>
    <m/>
    <m/>
    <m/>
    <m/>
    <m/>
    <m/>
    <x v="0"/>
    <x v="0"/>
    <m/>
  </r>
  <r>
    <s v=""/>
    <s v=" E08_14890"/>
    <s v="ESH&amp;Q FY28 - (RF Systems)"/>
    <s v="6.08.01.01.01"/>
    <x v="0"/>
    <d v="2027-10-01T00:00:00"/>
    <d v="2028-09-29T00:00:00"/>
    <s v="pkessler"/>
    <s v="edaly"/>
    <n v="293334.01"/>
    <m/>
    <s v="A"/>
    <s v="Labor"/>
    <s v="TEC"/>
    <m/>
    <s v="JLAB"/>
    <s v="Const"/>
    <s v="RF"/>
    <x v="0"/>
    <m/>
    <m/>
    <m/>
    <m/>
    <m/>
    <m/>
    <m/>
    <m/>
    <m/>
    <m/>
    <m/>
    <m/>
    <n v="293334.01"/>
    <m/>
    <m/>
    <m/>
    <m/>
    <m/>
    <m/>
    <x v="0"/>
    <x v="0"/>
    <m/>
  </r>
  <r>
    <s v=""/>
    <s v=" E08_14900"/>
    <s v="ESH&amp;Q FY29 - (RF Systems)"/>
    <s v="6.08.01.01.01"/>
    <x v="0"/>
    <d v="2028-10-02T00:00:00"/>
    <d v="2029-09-28T00:00:00"/>
    <s v="pkessler"/>
    <s v="edaly"/>
    <n v="302134.03000000003"/>
    <m/>
    <s v="A"/>
    <s v="Labor"/>
    <s v="TEC"/>
    <m/>
    <s v="JLAB"/>
    <s v="Const"/>
    <s v="RF"/>
    <x v="0"/>
    <m/>
    <m/>
    <m/>
    <m/>
    <m/>
    <m/>
    <m/>
    <m/>
    <m/>
    <m/>
    <m/>
    <m/>
    <m/>
    <n v="302134.03000000003"/>
    <m/>
    <m/>
    <m/>
    <m/>
    <m/>
    <x v="0"/>
    <x v="0"/>
    <m/>
  </r>
  <r>
    <s v=""/>
    <s v=" E08_15420"/>
    <s v="Prep and hold Cavity Design Review (197 MHz Crab R&amp;D)"/>
    <s v="6.08.02.01"/>
    <x v="0"/>
    <d v="2022-10-17T00:00:00"/>
    <d v="2022-11-03T00:00:00"/>
    <s v="pkessler"/>
    <s v="edaly"/>
    <n v="1150.1500000000001"/>
    <m/>
    <s v="C"/>
    <s v="Labor"/>
    <s v="OPC"/>
    <m/>
    <s v="JLAB"/>
    <s v="R&amp;D"/>
    <s v="RF"/>
    <x v="3"/>
    <s v="P.S139"/>
    <m/>
    <m/>
    <m/>
    <m/>
    <m/>
    <m/>
    <n v="1150.1500000000001"/>
    <m/>
    <m/>
    <m/>
    <m/>
    <m/>
    <m/>
    <m/>
    <m/>
    <m/>
    <m/>
    <m/>
    <x v="0"/>
    <x v="0"/>
    <m/>
  </r>
  <r>
    <s v=""/>
    <s v=" E08_15360"/>
    <s v="Perform Thermal Analysis (197 MHz Crab R&amp;D)"/>
    <s v="6.08.02.01"/>
    <x v="0"/>
    <d v="2022-10-03T00:00:00"/>
    <d v="2023-03-10T00:00:00"/>
    <s v="pkessler"/>
    <s v="edaly"/>
    <n v="18977.439999999999"/>
    <m/>
    <s v="C"/>
    <s v="Labor"/>
    <s v="OPC"/>
    <m/>
    <s v="JLAB"/>
    <s v="R&amp;D"/>
    <s v="RF"/>
    <x v="3"/>
    <s v="P.S139"/>
    <m/>
    <m/>
    <m/>
    <m/>
    <m/>
    <m/>
    <n v="18977.439999999999"/>
    <m/>
    <m/>
    <m/>
    <m/>
    <m/>
    <m/>
    <m/>
    <m/>
    <m/>
    <m/>
    <m/>
    <x v="0"/>
    <x v="0"/>
    <m/>
  </r>
  <r>
    <s v=""/>
    <s v=" E08_15390"/>
    <s v="Produce HOM Coupler Interface Design (197 MHz Crab R&amp;D)"/>
    <s v="6.08.02.01"/>
    <x v="0"/>
    <d v="2022-10-05T00:00:00"/>
    <d v="2022-10-14T00:00:00"/>
    <s v="pkessler"/>
    <s v="edaly"/>
    <n v="862.61"/>
    <m/>
    <s v="C"/>
    <s v="Labor"/>
    <s v="OPC"/>
    <m/>
    <s v="JLAB"/>
    <s v="R&amp;D"/>
    <s v="RF"/>
    <x v="3"/>
    <s v="P.S139"/>
    <m/>
    <m/>
    <m/>
    <m/>
    <m/>
    <m/>
    <n v="862.61"/>
    <m/>
    <m/>
    <m/>
    <m/>
    <m/>
    <m/>
    <m/>
    <m/>
    <m/>
    <m/>
    <m/>
    <x v="0"/>
    <x v="0"/>
    <m/>
  </r>
  <r>
    <s v=""/>
    <s v=" E08_15400"/>
    <s v="Produce FPC Interface Design (197 MHz Crab R&amp;D)"/>
    <s v="6.08.02.01"/>
    <x v="0"/>
    <d v="2022-10-05T00:00:00"/>
    <d v="2022-10-14T00:00:00"/>
    <s v="pkessler"/>
    <s v="edaly"/>
    <n v="862.61"/>
    <m/>
    <s v="C"/>
    <s v="Labor"/>
    <s v="OPC"/>
    <m/>
    <s v="JLAB"/>
    <s v="R&amp;D"/>
    <s v="RF"/>
    <x v="3"/>
    <s v="P.S139"/>
    <m/>
    <m/>
    <m/>
    <m/>
    <m/>
    <m/>
    <n v="862.61"/>
    <m/>
    <m/>
    <m/>
    <m/>
    <m/>
    <m/>
    <m/>
    <m/>
    <m/>
    <m/>
    <m/>
    <x v="0"/>
    <x v="0"/>
    <m/>
  </r>
  <r>
    <s v=""/>
    <s v=" E08_15410"/>
    <s v="Produce Field Antena Design (197 MHz Crab R&amp;D)"/>
    <s v="6.08.02.01"/>
    <x v="0"/>
    <d v="2022-10-05T00:00:00"/>
    <d v="2022-10-14T00:00:00"/>
    <s v="pkessler"/>
    <s v="edaly"/>
    <n v="862.61"/>
    <m/>
    <s v="C"/>
    <s v="Labor"/>
    <s v="OPC"/>
    <m/>
    <s v="JLAB"/>
    <s v="R&amp;D"/>
    <s v="RF"/>
    <x v="3"/>
    <s v="P.S139"/>
    <m/>
    <m/>
    <m/>
    <m/>
    <m/>
    <m/>
    <n v="862.61"/>
    <m/>
    <m/>
    <m/>
    <m/>
    <m/>
    <m/>
    <m/>
    <m/>
    <m/>
    <m/>
    <m/>
    <x v="0"/>
    <x v="0"/>
    <m/>
  </r>
  <r>
    <s v=""/>
    <s v=" E08_15490"/>
    <s v="Produce Fabrication Drawings for Cavities (197 MHz Crab R&amp;D)"/>
    <s v="6.08.02.01"/>
    <x v="1"/>
    <d v="2022-11-14T00:00:00"/>
    <d v="2023-06-15T00:00:00"/>
    <s v="pkessler"/>
    <s v="edaly"/>
    <n v="11501.48"/>
    <m/>
    <s v="C"/>
    <s v="Labor"/>
    <s v="OPC"/>
    <m/>
    <s v="JLAB"/>
    <s v="R&amp;D"/>
    <s v="RF"/>
    <x v="3"/>
    <s v="P.S139"/>
    <m/>
    <m/>
    <m/>
    <m/>
    <m/>
    <m/>
    <n v="11501.48"/>
    <m/>
    <m/>
    <m/>
    <m/>
    <m/>
    <m/>
    <m/>
    <m/>
    <m/>
    <m/>
    <m/>
    <x v="0"/>
    <x v="0"/>
    <m/>
  </r>
  <r>
    <s v=""/>
    <s v=" E08_15540"/>
    <s v="Design Cavity Tooling and Dies (197 MHz Crab R&amp;D)"/>
    <s v="6.08.02.01"/>
    <x v="0"/>
    <d v="2023-08-01T00:00:00"/>
    <d v="2024-02-22T00:00:00"/>
    <s v="pkessler"/>
    <s v="edaly"/>
    <n v="8071.1"/>
    <m/>
    <s v="C"/>
    <s v="Labor"/>
    <s v="OPC"/>
    <m/>
    <s v="JLAB"/>
    <s v="R&amp;D"/>
    <s v="RF"/>
    <x v="3"/>
    <s v="S.P213"/>
    <m/>
    <m/>
    <m/>
    <m/>
    <m/>
    <m/>
    <n v="2496.81"/>
    <n v="5574.28"/>
    <m/>
    <m/>
    <m/>
    <m/>
    <m/>
    <m/>
    <m/>
    <m/>
    <m/>
    <m/>
    <x v="0"/>
    <x v="0"/>
    <m/>
  </r>
  <r>
    <s v=""/>
    <s v=" E08_15860"/>
    <s v="Cu Cavity Fabrication - Inspection (197 MHz Crab R&amp;D)"/>
    <s v="6.08.02.01"/>
    <x v="0"/>
    <d v="2024-06-28T00:00:00"/>
    <d v="2024-09-19T00:00:00"/>
    <s v="pkessler"/>
    <s v="edaly"/>
    <n v="8884.89"/>
    <m/>
    <s v="C"/>
    <s v="Labor"/>
    <s v="OPC"/>
    <m/>
    <s v="JLAB"/>
    <s v="R&amp;D"/>
    <s v="RF"/>
    <x v="3"/>
    <m/>
    <m/>
    <m/>
    <m/>
    <m/>
    <m/>
    <m/>
    <m/>
    <n v="8884.89"/>
    <m/>
    <m/>
    <m/>
    <m/>
    <m/>
    <m/>
    <m/>
    <m/>
    <m/>
    <m/>
    <x v="0"/>
    <x v="0"/>
    <m/>
  </r>
  <r>
    <s v=""/>
    <s v=" E08_15830"/>
    <s v="Perform Assembly Welding of Cu Cavity (197 MHz Crab R&amp;D)"/>
    <s v="6.08.02.01"/>
    <x v="0"/>
    <d v="2024-06-28T00:00:00"/>
    <d v="2024-08-23T00:00:00"/>
    <s v="pkessler"/>
    <s v="edaly"/>
    <n v="23693.040000000001"/>
    <m/>
    <s v="C"/>
    <s v="Labor"/>
    <s v="OPC"/>
    <m/>
    <s v="JLAB"/>
    <s v="R&amp;D"/>
    <s v="RF"/>
    <x v="3"/>
    <m/>
    <m/>
    <m/>
    <m/>
    <m/>
    <m/>
    <m/>
    <m/>
    <n v="23693.040000000001"/>
    <m/>
    <m/>
    <m/>
    <m/>
    <m/>
    <m/>
    <m/>
    <m/>
    <m/>
    <m/>
    <x v="0"/>
    <x v="0"/>
    <m/>
  </r>
  <r>
    <s v=""/>
    <s v=" E08_15850"/>
    <s v="Perform Mechanical and Trim Tuning of Cu Cavity (197 MHz Crab R&amp;D)"/>
    <s v="6.08.02.01"/>
    <x v="0"/>
    <d v="2024-07-29T00:00:00"/>
    <d v="2024-09-09T00:00:00"/>
    <s v="pkessler"/>
    <s v="edaly"/>
    <n v="11846.52"/>
    <m/>
    <s v="C"/>
    <s v="Labor"/>
    <s v="OPC"/>
    <m/>
    <s v="JLAB"/>
    <s v="R&amp;D"/>
    <s v="RF"/>
    <x v="3"/>
    <m/>
    <m/>
    <m/>
    <m/>
    <m/>
    <m/>
    <m/>
    <m/>
    <n v="11846.52"/>
    <m/>
    <m/>
    <m/>
    <m/>
    <m/>
    <m/>
    <m/>
    <m/>
    <m/>
    <m/>
    <x v="0"/>
    <x v="0"/>
    <m/>
  </r>
  <r>
    <s v=""/>
    <s v=" E08_15910"/>
    <s v="Machine Parts for Niobium Cavity #1 (197 MHz Crab R&amp;D)"/>
    <s v="6.08.02.01"/>
    <x v="0"/>
    <d v="2024-09-10T00:00:00"/>
    <d v="2024-11-05T00:00:00"/>
    <s v="pkessler"/>
    <s v="edaly"/>
    <n v="3017.16"/>
    <m/>
    <s v="C"/>
    <s v="Labor"/>
    <s v="OPC"/>
    <m/>
    <s v="JLAB"/>
    <s v="R&amp;D"/>
    <s v="RF"/>
    <x v="3"/>
    <m/>
    <m/>
    <m/>
    <m/>
    <m/>
    <m/>
    <m/>
    <m/>
    <n v="1131.44"/>
    <n v="1885.73"/>
    <m/>
    <m/>
    <m/>
    <m/>
    <m/>
    <m/>
    <m/>
    <m/>
    <m/>
    <x v="0"/>
    <x v="0"/>
    <m/>
  </r>
  <r>
    <s v=""/>
    <s v=" E08_15720"/>
    <s v="Design Cavity Material Handling Tooling (197 MHz Crab R&amp;D)"/>
    <s v="6.08.02.01"/>
    <x v="0"/>
    <d v="2022-11-04T00:00:00"/>
    <d v="2023-06-16T00:00:00"/>
    <s v="pkessler"/>
    <s v="edaly"/>
    <n v="5750.74"/>
    <m/>
    <s v="C"/>
    <s v="Labor"/>
    <s v="OPC"/>
    <m/>
    <s v="JLAB"/>
    <s v="R&amp;D"/>
    <s v="RF"/>
    <x v="3"/>
    <s v="P.S140"/>
    <m/>
    <m/>
    <m/>
    <m/>
    <m/>
    <m/>
    <n v="5750.74"/>
    <m/>
    <m/>
    <m/>
    <m/>
    <m/>
    <m/>
    <m/>
    <m/>
    <m/>
    <m/>
    <m/>
    <x v="0"/>
    <x v="0"/>
    <m/>
  </r>
  <r>
    <s v=""/>
    <s v=" E08_16060"/>
    <s v="HOM RF Design (197 MHz Crab R&amp;D)"/>
    <s v="6.08.02.01"/>
    <x v="0"/>
    <d v="2022-10-03T00:00:00"/>
    <d v="2023-05-31T00:00:00"/>
    <s v="pkessler"/>
    <s v="edaly"/>
    <n v="23002.95"/>
    <m/>
    <s v="C"/>
    <s v="Labor"/>
    <s v="OPC"/>
    <m/>
    <s v="JLAB"/>
    <s v="R&amp;D"/>
    <s v="RF"/>
    <x v="3"/>
    <m/>
    <m/>
    <m/>
    <m/>
    <m/>
    <m/>
    <m/>
    <n v="23002.95"/>
    <m/>
    <m/>
    <m/>
    <m/>
    <m/>
    <m/>
    <m/>
    <m/>
    <m/>
    <m/>
    <m/>
    <x v="0"/>
    <x v="0"/>
    <m/>
  </r>
  <r>
    <s v=""/>
    <s v=" E08_16070"/>
    <s v="HOM Engineering Analysis (197 MHz Crab R&amp;D)"/>
    <s v="6.08.02.01"/>
    <x v="0"/>
    <d v="2022-10-03T00:00:00"/>
    <d v="2023-05-31T00:00:00"/>
    <s v="pkessler"/>
    <s v="edaly"/>
    <n v="23002.95"/>
    <m/>
    <s v="C"/>
    <s v="Labor"/>
    <s v="OPC"/>
    <m/>
    <s v="JLAB"/>
    <s v="R&amp;D"/>
    <s v="RF"/>
    <x v="3"/>
    <m/>
    <m/>
    <m/>
    <m/>
    <m/>
    <m/>
    <m/>
    <n v="23002.95"/>
    <m/>
    <m/>
    <m/>
    <m/>
    <m/>
    <m/>
    <m/>
    <m/>
    <m/>
    <m/>
    <m/>
    <x v="0"/>
    <x v="0"/>
    <m/>
  </r>
  <r>
    <s v=""/>
    <s v=" E08_16110"/>
    <s v="Produce Fabrication Drawings for HOMs (197 MHz Crab R&amp;D)"/>
    <s v="6.08.02.01"/>
    <x v="0"/>
    <d v="2023-06-01T00:00:00"/>
    <d v="2023-09-19T00:00:00"/>
    <s v="pkessler"/>
    <s v="edaly"/>
    <n v="11501.48"/>
    <m/>
    <s v="C"/>
    <s v="Labor"/>
    <s v="OPC"/>
    <m/>
    <s v="JLAB"/>
    <s v="R&amp;D"/>
    <s v="RF"/>
    <x v="3"/>
    <m/>
    <m/>
    <m/>
    <m/>
    <m/>
    <m/>
    <m/>
    <n v="11501.48"/>
    <m/>
    <m/>
    <m/>
    <m/>
    <m/>
    <m/>
    <m/>
    <m/>
    <m/>
    <m/>
    <m/>
    <x v="0"/>
    <x v="0"/>
    <m/>
  </r>
  <r>
    <s v=""/>
    <s v=" E08_16210"/>
    <s v="HOM Tooling Design (197 MHz Crab R&amp;D)"/>
    <s v="6.08.02.01"/>
    <x v="0"/>
    <d v="2023-02-01T00:00:00"/>
    <d v="2023-03-29T00:00:00"/>
    <s v="pkessler"/>
    <s v="edaly"/>
    <n v="2875.37"/>
    <m/>
    <s v="C"/>
    <s v="Labor"/>
    <s v="OPC"/>
    <m/>
    <s v="JLAB"/>
    <s v="R&amp;D"/>
    <s v="RF"/>
    <x v="3"/>
    <m/>
    <m/>
    <m/>
    <m/>
    <m/>
    <m/>
    <m/>
    <n v="2875.37"/>
    <m/>
    <m/>
    <m/>
    <m/>
    <m/>
    <m/>
    <m/>
    <m/>
    <m/>
    <m/>
    <m/>
    <x v="0"/>
    <x v="0"/>
    <m/>
  </r>
  <r>
    <s v=""/>
    <s v=" E08_16320"/>
    <s v="HOM Coupler Fabrication - Deep Draw (197 MHz Crab R&amp;D)"/>
    <s v="6.08.02.01"/>
    <x v="0"/>
    <d v="2023-06-23T00:00:00"/>
    <d v="2023-08-18T00:00:00"/>
    <s v="pkessler"/>
    <s v="edaly"/>
    <n v="17252.22"/>
    <m/>
    <s v="C"/>
    <s v="Labor"/>
    <s v="OPC"/>
    <m/>
    <s v="JLAB"/>
    <s v="R&amp;D"/>
    <s v="RF"/>
    <x v="3"/>
    <m/>
    <m/>
    <m/>
    <m/>
    <m/>
    <m/>
    <m/>
    <n v="17252.22"/>
    <m/>
    <m/>
    <m/>
    <m/>
    <m/>
    <m/>
    <m/>
    <m/>
    <m/>
    <m/>
    <m/>
    <x v="0"/>
    <x v="0"/>
    <m/>
  </r>
  <r>
    <s v=""/>
    <s v=" E08_16350"/>
    <s v="HOM Coupler Fabrication - Welding (197 MHz Crab R&amp;D)"/>
    <s v="6.08.02.01"/>
    <x v="0"/>
    <d v="2023-10-18T00:00:00"/>
    <d v="2023-12-15T00:00:00"/>
    <s v="pkessler"/>
    <s v="edaly"/>
    <n v="47386.09"/>
    <m/>
    <s v="C"/>
    <s v="Labor"/>
    <s v="OPC"/>
    <m/>
    <s v="JLAB"/>
    <s v="R&amp;D"/>
    <s v="RF"/>
    <x v="3"/>
    <m/>
    <m/>
    <m/>
    <m/>
    <m/>
    <m/>
    <m/>
    <m/>
    <n v="47386.09"/>
    <m/>
    <m/>
    <m/>
    <m/>
    <m/>
    <m/>
    <m/>
    <m/>
    <m/>
    <m/>
    <x v="0"/>
    <x v="0"/>
    <m/>
  </r>
  <r>
    <s v=""/>
    <s v=" E08_16330"/>
    <s v="HOM Coupler Fabrication - Machine Parts (197 MHz Crab R&amp;D)"/>
    <s v="6.08.02.01"/>
    <x v="0"/>
    <d v="2023-08-21T00:00:00"/>
    <d v="2023-10-17T00:00:00"/>
    <s v="pkessler"/>
    <s v="edaly"/>
    <n v="5798.18"/>
    <m/>
    <s v="C"/>
    <s v="Labor"/>
    <s v="OPC"/>
    <m/>
    <s v="JLAB"/>
    <s v="R&amp;D"/>
    <s v="RF"/>
    <x v="3"/>
    <m/>
    <m/>
    <m/>
    <m/>
    <m/>
    <m/>
    <m/>
    <n v="4203.68"/>
    <n v="1594.5"/>
    <m/>
    <m/>
    <m/>
    <m/>
    <m/>
    <m/>
    <m/>
    <m/>
    <m/>
    <m/>
    <x v="0"/>
    <x v="0"/>
    <m/>
  </r>
  <r>
    <s v=""/>
    <s v=" E08_15740"/>
    <s v="TR Effort Cavity Handling Tooling (197 MHz Crab R&amp;D)"/>
    <s v="6.08.02.01"/>
    <x v="0"/>
    <d v="2023-08-02T00:00:00"/>
    <d v="2023-10-04T00:00:00"/>
    <s v="pkessler"/>
    <s v="edaly"/>
    <n v="1728.67"/>
    <m/>
    <s v="C"/>
    <s v="Labor"/>
    <s v="OPC"/>
    <m/>
    <s v="JLAB"/>
    <s v="R&amp;D"/>
    <s v="RF"/>
    <x v="3"/>
    <s v="P.S140"/>
    <m/>
    <m/>
    <m/>
    <m/>
    <m/>
    <m/>
    <n v="1613.43"/>
    <n v="115.24"/>
    <m/>
    <m/>
    <m/>
    <m/>
    <m/>
    <m/>
    <m/>
    <m/>
    <m/>
    <m/>
    <x v="0"/>
    <x v="0"/>
    <m/>
  </r>
  <r>
    <s v=""/>
    <s v=" E08_15870"/>
    <s v="Modify Tooling Based on Cu Cavity Fabrication (197 MHz Crab R&amp;D)"/>
    <s v="6.08.02.01"/>
    <x v="0"/>
    <d v="2024-07-29T00:00:00"/>
    <d v="2024-08-09T00:00:00"/>
    <s v="pkessler"/>
    <s v="edaly"/>
    <n v="5923.26"/>
    <m/>
    <s v="C"/>
    <s v="Labor"/>
    <s v="OPC"/>
    <m/>
    <s v="JLAB"/>
    <s v="R&amp;D"/>
    <s v="RF"/>
    <x v="3"/>
    <m/>
    <m/>
    <m/>
    <m/>
    <m/>
    <m/>
    <m/>
    <m/>
    <n v="5923.26"/>
    <m/>
    <m/>
    <m/>
    <m/>
    <m/>
    <m/>
    <m/>
    <m/>
    <m/>
    <m/>
    <x v="0"/>
    <x v="0"/>
    <m/>
  </r>
  <r>
    <s v=""/>
    <s v=" E08_15900"/>
    <s v="Nb Dogbone Flange Test (197 MHz Crab R&amp;D)"/>
    <s v="6.08.02.01"/>
    <x v="0"/>
    <d v="2024-10-08T00:00:00"/>
    <d v="2024-10-29T00:00:00"/>
    <s v="pkessler"/>
    <s v="edaly"/>
    <n v="12201.92"/>
    <m/>
    <s v="C"/>
    <s v="Labor"/>
    <s v="OPC"/>
    <m/>
    <s v="JLAB"/>
    <s v="R&amp;D"/>
    <s v="RF"/>
    <x v="3"/>
    <m/>
    <m/>
    <m/>
    <m/>
    <m/>
    <m/>
    <m/>
    <m/>
    <m/>
    <n v="12201.92"/>
    <m/>
    <m/>
    <m/>
    <m/>
    <m/>
    <m/>
    <m/>
    <m/>
    <m/>
    <x v="0"/>
    <x v="0"/>
    <m/>
  </r>
  <r>
    <s v=""/>
    <s v=" E08_20910"/>
    <s v="Beam Line Assemblies FINAL Design (591 1-Cell 1st Art)"/>
    <s v="6.08.03.02.01.01"/>
    <x v="1"/>
    <d v="2023-05-17T00:00:00"/>
    <d v="2023-09-19T00:00:00"/>
    <s v="pkessler"/>
    <s v="Matalevich"/>
    <n v="17108.45"/>
    <m/>
    <s v="C"/>
    <s v="Labor"/>
    <s v="TEC"/>
    <m/>
    <s v="JLAB"/>
    <s v="PED"/>
    <s v="RF"/>
    <x v="6"/>
    <s v="P.S149"/>
    <m/>
    <m/>
    <m/>
    <m/>
    <m/>
    <m/>
    <n v="17108.45"/>
    <m/>
    <m/>
    <m/>
    <m/>
    <m/>
    <m/>
    <m/>
    <m/>
    <m/>
    <m/>
    <m/>
    <x v="0"/>
    <x v="0"/>
    <m/>
  </r>
  <r>
    <s v=""/>
    <s v=" E08_20920"/>
    <s v="Helium Vessel FINAL Design (591 1-Cell 1st Art)"/>
    <s v="6.08.03.02.01.01"/>
    <x v="1"/>
    <d v="2023-05-17T00:00:00"/>
    <d v="2023-09-19T00:00:00"/>
    <s v="pkessler"/>
    <s v="Matalevich"/>
    <n v="17108.45"/>
    <m/>
    <s v="C"/>
    <s v="Labor"/>
    <s v="TEC"/>
    <m/>
    <s v="JLAB"/>
    <s v="PED"/>
    <s v="RF"/>
    <x v="6"/>
    <s v="P.S316"/>
    <m/>
    <m/>
    <m/>
    <m/>
    <m/>
    <m/>
    <n v="17108.45"/>
    <m/>
    <m/>
    <m/>
    <m/>
    <m/>
    <m/>
    <m/>
    <m/>
    <m/>
    <m/>
    <m/>
    <x v="0"/>
    <x v="0"/>
    <m/>
  </r>
  <r>
    <s v=""/>
    <s v=" E08_20940"/>
    <s v="Cavity String Assembly parts FINAL Design (591 1-Cell 1st Art)"/>
    <s v="6.08.03.02.01.01"/>
    <x v="1"/>
    <d v="2023-05-17T00:00:00"/>
    <d v="2023-09-19T00:00:00"/>
    <s v="pkessler"/>
    <s v="Matalevich"/>
    <n v="26597.17"/>
    <m/>
    <s v="C"/>
    <s v="Labor"/>
    <s v="TEC"/>
    <m/>
    <s v="JLAB"/>
    <s v="PED"/>
    <s v="RF"/>
    <x v="6"/>
    <s v="B"/>
    <m/>
    <m/>
    <m/>
    <m/>
    <m/>
    <m/>
    <n v="26597.17"/>
    <m/>
    <m/>
    <m/>
    <m/>
    <m/>
    <m/>
    <m/>
    <m/>
    <m/>
    <m/>
    <m/>
    <x v="0"/>
    <x v="0"/>
    <m/>
  </r>
  <r>
    <s v=""/>
    <s v=" E08_20930"/>
    <s v="Clean Room Assembly FINAL Design (591 1-Cell 1st Art)"/>
    <s v="6.08.03.02.01.01"/>
    <x v="1"/>
    <d v="2023-05-17T00:00:00"/>
    <d v="2023-09-19T00:00:00"/>
    <s v="pkessler"/>
    <s v="Matalevich"/>
    <n v="4888.13"/>
    <m/>
    <s v="C"/>
    <s v="Labor"/>
    <s v="TEC"/>
    <m/>
    <s v="JLAB"/>
    <s v="PED"/>
    <s v="RF"/>
    <x v="6"/>
    <s v="B"/>
    <m/>
    <m/>
    <m/>
    <m/>
    <m/>
    <m/>
    <n v="4888.13"/>
    <m/>
    <m/>
    <m/>
    <m/>
    <m/>
    <m/>
    <m/>
    <m/>
    <m/>
    <m/>
    <m/>
    <x v="0"/>
    <x v="0"/>
    <m/>
  </r>
  <r>
    <s v=""/>
    <s v=" E08_20810"/>
    <s v="Cavity String Components PDR (591 1-Cell 1st Art)"/>
    <s v="6.08.03.02.01.01"/>
    <x v="1"/>
    <d v="2023-04-19T00:00:00"/>
    <d v="2023-04-20T00:00:00"/>
    <s v="pkessler"/>
    <s v="Matalevich"/>
    <n v="41692.85"/>
    <m/>
    <s v="C"/>
    <s v="Labor"/>
    <s v="TEC"/>
    <m/>
    <s v="JLAB"/>
    <s v="PED"/>
    <s v="RF"/>
    <x v="11"/>
    <s v="P.S148"/>
    <m/>
    <m/>
    <m/>
    <m/>
    <m/>
    <m/>
    <n v="41692.85"/>
    <m/>
    <m/>
    <m/>
    <m/>
    <m/>
    <m/>
    <m/>
    <m/>
    <m/>
    <m/>
    <m/>
    <x v="0"/>
    <x v="0"/>
    <m/>
  </r>
  <r>
    <s v=""/>
    <s v=" E08_20770"/>
    <s v="Beam Line Assemblies PRELIMINARY Design (591 1-Cell 1st Art)"/>
    <s v="6.08.03.02.01.01"/>
    <x v="1"/>
    <d v="2022-10-03T00:00:00"/>
    <d v="2023-04-18T00:00:00"/>
    <s v="pkessler"/>
    <s v="Matalevich"/>
    <n v="26453.4"/>
    <m/>
    <s v="C"/>
    <s v="Labor"/>
    <s v="TEC"/>
    <m/>
    <s v="JLAB"/>
    <s v="PED"/>
    <s v="RF"/>
    <x v="11"/>
    <s v="P.S149"/>
    <m/>
    <m/>
    <m/>
    <m/>
    <m/>
    <m/>
    <n v="26453.4"/>
    <m/>
    <m/>
    <m/>
    <m/>
    <m/>
    <m/>
    <m/>
    <m/>
    <m/>
    <m/>
    <m/>
    <x v="0"/>
    <x v="0"/>
    <m/>
  </r>
  <r>
    <s v=""/>
    <s v=" E08_20780"/>
    <s v="Helium Vessel PRELIMINARY Design (591 1-Cell 1st Art)"/>
    <s v="6.08.03.02.01.01"/>
    <x v="1"/>
    <d v="2022-10-03T00:00:00"/>
    <d v="2023-04-18T00:00:00"/>
    <s v="pkessler"/>
    <s v="Matalevich"/>
    <n v="26453.4"/>
    <m/>
    <s v="C"/>
    <s v="Labor"/>
    <s v="TEC"/>
    <m/>
    <s v="JLAB"/>
    <s v="PED"/>
    <s v="RF"/>
    <x v="11"/>
    <s v="P.S316"/>
    <m/>
    <m/>
    <m/>
    <m/>
    <m/>
    <m/>
    <n v="26453.4"/>
    <m/>
    <m/>
    <m/>
    <m/>
    <m/>
    <m/>
    <m/>
    <m/>
    <m/>
    <m/>
    <m/>
    <x v="0"/>
    <x v="0"/>
    <m/>
  </r>
  <r>
    <s v=""/>
    <s v=" E08_20800"/>
    <s v="Cavity String Assembly parts PRELIMINARY Design (591 1-Cell 1st Art)"/>
    <s v="6.08.03.02.01.01"/>
    <x v="1"/>
    <d v="2022-10-03T00:00:00"/>
    <d v="2023-04-18T00:00:00"/>
    <s v="pkessler"/>
    <s v="Matalevich"/>
    <n v="41261.550000000003"/>
    <m/>
    <s v="C"/>
    <s v="Labor"/>
    <s v="TEC"/>
    <m/>
    <s v="JLAB"/>
    <s v="PED"/>
    <s v="RF"/>
    <x v="11"/>
    <s v="B"/>
    <m/>
    <m/>
    <m/>
    <m/>
    <m/>
    <m/>
    <n v="41261.550000000003"/>
    <m/>
    <m/>
    <m/>
    <m/>
    <m/>
    <m/>
    <m/>
    <m/>
    <m/>
    <m/>
    <m/>
    <x v="0"/>
    <x v="0"/>
    <m/>
  </r>
  <r>
    <s v=""/>
    <s v=" E08_20790"/>
    <s v="Clean Room Assembly PRELIMINARY Design (591 1-Cell 1st Art)"/>
    <s v="6.08.03.02.01.01"/>
    <x v="1"/>
    <d v="2022-10-03T00:00:00"/>
    <d v="2023-04-18T00:00:00"/>
    <s v="pkessler"/>
    <s v="Matalevich"/>
    <n v="4025.52"/>
    <m/>
    <s v="C"/>
    <s v="Labor"/>
    <s v="TEC"/>
    <m/>
    <s v="JLAB"/>
    <s v="PED"/>
    <s v="RF"/>
    <x v="11"/>
    <s v="B"/>
    <m/>
    <m/>
    <m/>
    <m/>
    <m/>
    <m/>
    <n v="4025.52"/>
    <m/>
    <m/>
    <m/>
    <m/>
    <m/>
    <m/>
    <m/>
    <m/>
    <m/>
    <m/>
    <m/>
    <x v="0"/>
    <x v="0"/>
    <m/>
  </r>
  <r>
    <s v=""/>
    <s v=" E08_20950"/>
    <s v="Cavity Final Design Refinement (591 1-Cell 1st Art)"/>
    <s v="6.08.03.02.01.01"/>
    <x v="1"/>
    <d v="2024-02-01T00:00:00"/>
    <d v="2024-04-26T00:00:00"/>
    <s v="pkessler"/>
    <s v="Matalevich"/>
    <n v="37020.379999999997"/>
    <m/>
    <s v="C"/>
    <s v="Labor"/>
    <s v="TEC"/>
    <m/>
    <s v="JLAB"/>
    <s v="PED"/>
    <s v="RF"/>
    <x v="6"/>
    <s v="P.S148"/>
    <m/>
    <m/>
    <m/>
    <m/>
    <m/>
    <m/>
    <m/>
    <n v="37020.379999999997"/>
    <m/>
    <m/>
    <m/>
    <m/>
    <m/>
    <m/>
    <m/>
    <m/>
    <m/>
    <m/>
    <x v="0"/>
    <x v="0"/>
    <m/>
  </r>
  <r>
    <s v=""/>
    <s v=" E08_20970"/>
    <s v="Cavity String Components FDR (591 1-Cell 1st Art)"/>
    <s v="6.08.03.02.01.01"/>
    <x v="1"/>
    <d v="2024-06-10T00:00:00"/>
    <d v="2024-06-11T00:00:00"/>
    <s v="pkessler"/>
    <s v="Matalevich"/>
    <n v="42943.64"/>
    <m/>
    <s v="C"/>
    <s v="Labor"/>
    <s v="TEC"/>
    <m/>
    <s v="JLAB"/>
    <s v="PED"/>
    <s v="RF"/>
    <x v="6"/>
    <s v="B"/>
    <m/>
    <m/>
    <m/>
    <m/>
    <m/>
    <m/>
    <m/>
    <n v="42943.64"/>
    <m/>
    <m/>
    <m/>
    <m/>
    <m/>
    <m/>
    <m/>
    <m/>
    <m/>
    <m/>
    <x v="0"/>
    <x v="0"/>
    <m/>
  </r>
  <r>
    <s v=""/>
    <s v=" E08_20960"/>
    <s v="Cavity Final Design Refinement After Last R&amp;D Cold Test (591 1-Cell 1st Art)"/>
    <s v="6.08.03.02.01.01"/>
    <x v="1"/>
    <d v="2024-05-24T00:00:00"/>
    <d v="2024-06-07T00:00:00"/>
    <s v="pkessler"/>
    <s v="Matalevich"/>
    <n v="5923.26"/>
    <m/>
    <s v="C"/>
    <s v="Labor"/>
    <s v="TEC"/>
    <m/>
    <s v="JLAB"/>
    <s v="PED"/>
    <s v="RF"/>
    <x v="6"/>
    <s v="B"/>
    <m/>
    <m/>
    <m/>
    <m/>
    <m/>
    <m/>
    <m/>
    <n v="5923.26"/>
    <m/>
    <m/>
    <m/>
    <m/>
    <m/>
    <m/>
    <m/>
    <m/>
    <m/>
    <m/>
    <x v="0"/>
    <x v="0"/>
    <m/>
  </r>
  <r>
    <s v=""/>
    <s v=" E08_20830"/>
    <s v="Helium Vessel Assembly/Welding Tooling Preliminary Design  (591 1-Cell 1st Art)"/>
    <s v="6.08.03.02.01.01"/>
    <x v="1"/>
    <d v="2023-04-21T00:00:00"/>
    <d v="2023-05-18T00:00:00"/>
    <s v="pkessler"/>
    <s v="Matalevich"/>
    <n v="3737.98"/>
    <m/>
    <s v="C"/>
    <s v="Labor"/>
    <s v="TEC"/>
    <m/>
    <s v="JLAB"/>
    <s v="PED"/>
    <s v="RF"/>
    <x v="11"/>
    <s v="B"/>
    <m/>
    <m/>
    <m/>
    <m/>
    <m/>
    <m/>
    <n v="3737.98"/>
    <m/>
    <m/>
    <m/>
    <m/>
    <m/>
    <m/>
    <m/>
    <m/>
    <m/>
    <m/>
    <m/>
    <x v="0"/>
    <x v="0"/>
    <m/>
  </r>
  <r>
    <s v=""/>
    <s v=" E08_20840"/>
    <s v="Cavity/Helium Vessel Handling Tooling Preliminary Design (591 1-Cell 1st Art)"/>
    <s v="6.08.03.02.01.01"/>
    <x v="1"/>
    <d v="2023-05-19T00:00:00"/>
    <d v="2023-06-16T00:00:00"/>
    <s v="pkessler"/>
    <s v="Matalevich"/>
    <n v="3737.98"/>
    <m/>
    <s v="C"/>
    <s v="Labor"/>
    <s v="TEC"/>
    <m/>
    <s v="JLAB"/>
    <s v="PED"/>
    <s v="RF"/>
    <x v="11"/>
    <s v="B"/>
    <m/>
    <m/>
    <m/>
    <m/>
    <m/>
    <m/>
    <n v="3737.98"/>
    <m/>
    <m/>
    <m/>
    <m/>
    <m/>
    <m/>
    <m/>
    <m/>
    <m/>
    <m/>
    <m/>
    <x v="0"/>
    <x v="0"/>
    <m/>
  </r>
  <r>
    <s v=""/>
    <s v=" E08_20850"/>
    <s v="Misc. Cavity Processing Tooling Preliminary Design  (591 1-Cell 1st Art)"/>
    <s v="6.08.03.02.01.01"/>
    <x v="1"/>
    <d v="2023-06-19T00:00:00"/>
    <d v="2023-07-25T00:00:00"/>
    <s v="pkessler"/>
    <s v="Matalevich"/>
    <n v="7475.96"/>
    <m/>
    <s v="C"/>
    <s v="Labor"/>
    <s v="TEC"/>
    <m/>
    <s v="JLAB"/>
    <s v="PED"/>
    <s v="RF"/>
    <x v="11"/>
    <s v="B"/>
    <m/>
    <m/>
    <m/>
    <m/>
    <m/>
    <m/>
    <n v="7475.96"/>
    <m/>
    <m/>
    <m/>
    <m/>
    <m/>
    <m/>
    <m/>
    <m/>
    <m/>
    <m/>
    <m/>
    <x v="0"/>
    <x v="0"/>
    <m/>
  </r>
  <r>
    <s v=""/>
    <s v=" E08_20870"/>
    <s v="Helium Vessel Support Tooling Preliminary Design  (591 1-Cell 1st Art)"/>
    <s v="6.08.03.02.01.01"/>
    <x v="1"/>
    <d v="2023-04-21T00:00:00"/>
    <d v="2023-05-18T00:00:00"/>
    <s v="pkessler"/>
    <s v="Matalevich"/>
    <n v="3737.98"/>
    <m/>
    <s v="C"/>
    <s v="Labor"/>
    <s v="TEC"/>
    <m/>
    <s v="JLAB"/>
    <s v="PED"/>
    <s v="RF"/>
    <x v="11"/>
    <s v="B"/>
    <m/>
    <m/>
    <m/>
    <m/>
    <m/>
    <m/>
    <n v="3737.98"/>
    <m/>
    <m/>
    <m/>
    <m/>
    <m/>
    <m/>
    <m/>
    <m/>
    <m/>
    <m/>
    <m/>
    <x v="0"/>
    <x v="0"/>
    <m/>
  </r>
  <r>
    <s v=""/>
    <s v=" E08_20880"/>
    <s v="Beam line support (supply) Tooling Preliminary Design  (591 1-Cell 1st Art)"/>
    <s v="6.08.03.02.01.01"/>
    <x v="1"/>
    <d v="2023-05-19T00:00:00"/>
    <d v="2023-07-06T00:00:00"/>
    <s v="pkessler"/>
    <s v="Matalevich"/>
    <n v="3737.98"/>
    <m/>
    <s v="C"/>
    <s v="Labor"/>
    <s v="TEC"/>
    <m/>
    <s v="JLAB"/>
    <s v="PED"/>
    <s v="RF"/>
    <x v="11"/>
    <s v="B"/>
    <m/>
    <m/>
    <m/>
    <m/>
    <m/>
    <m/>
    <n v="3737.98"/>
    <m/>
    <m/>
    <m/>
    <m/>
    <m/>
    <m/>
    <m/>
    <m/>
    <m/>
    <m/>
    <m/>
    <x v="0"/>
    <x v="0"/>
    <m/>
  </r>
  <r>
    <s v=""/>
    <s v=" E08_20890"/>
    <s v="Beam line support (return) Tooling Preliminary Design  (591 1-Cell 1st Art)"/>
    <s v="6.08.03.02.01.01"/>
    <x v="1"/>
    <d v="2023-07-07T00:00:00"/>
    <d v="2023-08-22T00:00:00"/>
    <s v="pkessler"/>
    <s v="Matalevich"/>
    <n v="3737.98"/>
    <m/>
    <s v="C"/>
    <s v="Labor"/>
    <s v="TEC"/>
    <m/>
    <s v="JLAB"/>
    <s v="PED"/>
    <s v="RF"/>
    <x v="11"/>
    <s v="B"/>
    <m/>
    <m/>
    <m/>
    <m/>
    <m/>
    <m/>
    <n v="3737.98"/>
    <m/>
    <m/>
    <m/>
    <m/>
    <m/>
    <m/>
    <m/>
    <m/>
    <m/>
    <m/>
    <m/>
    <x v="0"/>
    <x v="0"/>
    <m/>
  </r>
  <r>
    <s v=""/>
    <s v=" E08_20860"/>
    <s v="FPC Installation Tool Preliminary Design (591 1-Cell 1st Art)"/>
    <s v="6.08.03.02.01.01"/>
    <x v="1"/>
    <d v="2023-04-21T00:00:00"/>
    <d v="2023-05-18T00:00:00"/>
    <s v="pkessler"/>
    <s v="Matalevich"/>
    <n v="3737.98"/>
    <m/>
    <s v="C"/>
    <s v="Labor"/>
    <s v="TEC"/>
    <m/>
    <s v="JLAB"/>
    <s v="PED"/>
    <s v="RF"/>
    <x v="11"/>
    <s v="B"/>
    <m/>
    <m/>
    <m/>
    <m/>
    <m/>
    <m/>
    <n v="3737.98"/>
    <m/>
    <m/>
    <m/>
    <m/>
    <m/>
    <m/>
    <m/>
    <m/>
    <m/>
    <m/>
    <m/>
    <x v="0"/>
    <x v="0"/>
    <m/>
  </r>
  <r>
    <s v=""/>
    <s v=" E08_20900"/>
    <s v="Misc. Rail Support  Tooling Preliminary Design  (591 1-Cell 1st Art)"/>
    <s v="6.08.03.02.01.01"/>
    <x v="1"/>
    <d v="2023-08-23T00:00:00"/>
    <d v="2023-09-20T00:00:00"/>
    <s v="pkessler"/>
    <s v="Matalevich"/>
    <n v="3737.98"/>
    <m/>
    <s v="C"/>
    <s v="Labor"/>
    <s v="TEC"/>
    <m/>
    <s v="JLAB"/>
    <s v="PED"/>
    <s v="RF"/>
    <x v="11"/>
    <s v="B"/>
    <m/>
    <m/>
    <m/>
    <m/>
    <m/>
    <m/>
    <n v="3737.98"/>
    <m/>
    <m/>
    <m/>
    <m/>
    <m/>
    <m/>
    <m/>
    <m/>
    <m/>
    <m/>
    <m/>
    <x v="0"/>
    <x v="0"/>
    <m/>
  </r>
  <r>
    <s v=""/>
    <s v=" E08_20980"/>
    <s v="Helium Vessel Assembly/Welding Tooling Final Design  (591 1-Cell 1st Art)"/>
    <s v="6.08.03.02.01.01"/>
    <x v="1"/>
    <d v="2024-06-12T00:00:00"/>
    <d v="2024-07-10T00:00:00"/>
    <s v="pkessler"/>
    <s v="Matalevich"/>
    <n v="3850.12"/>
    <m/>
    <s v="C"/>
    <s v="Labor"/>
    <s v="TEC"/>
    <m/>
    <s v="JLAB"/>
    <s v="PED"/>
    <s v="RF"/>
    <x v="6"/>
    <s v="B"/>
    <m/>
    <m/>
    <m/>
    <m/>
    <m/>
    <m/>
    <m/>
    <n v="3850.12"/>
    <m/>
    <m/>
    <m/>
    <m/>
    <m/>
    <m/>
    <m/>
    <m/>
    <m/>
    <m/>
    <x v="0"/>
    <x v="0"/>
    <m/>
  </r>
  <r>
    <s v=""/>
    <s v=" E08_20990"/>
    <s v="Cavity/Helium Vessel Handling Tooling Final Design  (591 1-Cell 1st Art)"/>
    <s v="6.08.03.02.01.01"/>
    <x v="1"/>
    <d v="2024-07-11T00:00:00"/>
    <d v="2024-08-07T00:00:00"/>
    <s v="pkessler"/>
    <s v="Matalevich"/>
    <n v="3850.12"/>
    <m/>
    <s v="C"/>
    <s v="Labor"/>
    <s v="TEC"/>
    <m/>
    <s v="JLAB"/>
    <s v="PED"/>
    <s v="RF"/>
    <x v="6"/>
    <s v="B"/>
    <m/>
    <m/>
    <m/>
    <m/>
    <m/>
    <m/>
    <m/>
    <n v="3850.12"/>
    <m/>
    <m/>
    <m/>
    <m/>
    <m/>
    <m/>
    <m/>
    <m/>
    <m/>
    <m/>
    <x v="0"/>
    <x v="0"/>
    <m/>
  </r>
  <r>
    <s v=""/>
    <s v=" E08_21000"/>
    <s v="Misc. Cavity Processing Tooling Final Design  (591 1-Cell 1st Art)"/>
    <s v="6.08.03.02.01.01"/>
    <x v="1"/>
    <d v="2024-08-08T00:00:00"/>
    <d v="2024-09-13T00:00:00"/>
    <s v="pkessler"/>
    <s v="Matalevich"/>
    <n v="7700.24"/>
    <m/>
    <s v="C"/>
    <s v="Labor"/>
    <s v="TEC"/>
    <m/>
    <s v="JLAB"/>
    <s v="PED"/>
    <s v="RF"/>
    <x v="6"/>
    <s v="B"/>
    <m/>
    <m/>
    <m/>
    <m/>
    <m/>
    <m/>
    <m/>
    <n v="7700.24"/>
    <m/>
    <m/>
    <m/>
    <m/>
    <m/>
    <m/>
    <m/>
    <m/>
    <m/>
    <m/>
    <x v="0"/>
    <x v="0"/>
    <m/>
  </r>
  <r>
    <s v=""/>
    <s v=" E08_21020"/>
    <s v="Helium Vessel Support Tooling Final Design  (591 1-Cell 1st Art)"/>
    <s v="6.08.03.02.01.01"/>
    <x v="1"/>
    <d v="2024-06-12T00:00:00"/>
    <d v="2024-07-10T00:00:00"/>
    <s v="pkessler"/>
    <s v="Matalevich"/>
    <n v="3850.12"/>
    <m/>
    <s v="C"/>
    <s v="Labor"/>
    <s v="TEC"/>
    <m/>
    <s v="JLAB"/>
    <s v="PED"/>
    <s v="RF"/>
    <x v="6"/>
    <s v="P.S317"/>
    <m/>
    <m/>
    <m/>
    <m/>
    <m/>
    <m/>
    <m/>
    <n v="3850.12"/>
    <m/>
    <m/>
    <m/>
    <m/>
    <m/>
    <m/>
    <m/>
    <m/>
    <m/>
    <m/>
    <x v="0"/>
    <x v="0"/>
    <m/>
  </r>
  <r>
    <s v=""/>
    <s v=" E08_21030"/>
    <s v="Beam line support (supply) Tooling Final Design  (591 1-Cell 1st Art)"/>
    <s v="6.08.03.02.01.01"/>
    <x v="1"/>
    <d v="2024-06-12T00:00:00"/>
    <d v="2024-07-29T00:00:00"/>
    <s v="pkessler"/>
    <s v="Matalevich"/>
    <n v="3850.12"/>
    <m/>
    <s v="C"/>
    <s v="Labor"/>
    <s v="TEC"/>
    <m/>
    <s v="JLAB"/>
    <s v="PED"/>
    <s v="RF"/>
    <x v="6"/>
    <s v="P.S317"/>
    <m/>
    <m/>
    <m/>
    <m/>
    <m/>
    <m/>
    <m/>
    <n v="3850.12"/>
    <m/>
    <m/>
    <m/>
    <m/>
    <m/>
    <m/>
    <m/>
    <m/>
    <m/>
    <m/>
    <x v="0"/>
    <x v="0"/>
    <m/>
  </r>
  <r>
    <s v=""/>
    <s v=" E08_21040"/>
    <s v="Beam line support (return) Tooling Final Design (591 1-Cell 1st Art)"/>
    <s v="6.08.03.02.01.01"/>
    <x v="1"/>
    <d v="2024-07-30T00:00:00"/>
    <d v="2024-09-13T00:00:00"/>
    <s v="pkessler"/>
    <s v="Matalevich"/>
    <n v="3850.12"/>
    <m/>
    <s v="C"/>
    <s v="Labor"/>
    <s v="TEC"/>
    <m/>
    <s v="JLAB"/>
    <s v="PED"/>
    <s v="RF"/>
    <x v="6"/>
    <s v="P.S317"/>
    <m/>
    <m/>
    <m/>
    <m/>
    <m/>
    <m/>
    <m/>
    <n v="3850.12"/>
    <m/>
    <m/>
    <m/>
    <m/>
    <m/>
    <m/>
    <m/>
    <m/>
    <m/>
    <m/>
    <x v="0"/>
    <x v="0"/>
    <m/>
  </r>
  <r>
    <s v=""/>
    <s v=" E08_21010"/>
    <s v="FPC Installation Tool Final Design  (591 1-Cell 1st Art)"/>
    <s v="6.08.03.02.01.01"/>
    <x v="1"/>
    <d v="2024-06-12T00:00:00"/>
    <d v="2024-07-10T00:00:00"/>
    <s v="pkessler"/>
    <s v="Matalevich"/>
    <n v="3850.12"/>
    <m/>
    <s v="C"/>
    <s v="Labor"/>
    <s v="TEC"/>
    <m/>
    <s v="JLAB"/>
    <s v="PED"/>
    <s v="RF"/>
    <x v="6"/>
    <s v="B"/>
    <m/>
    <m/>
    <m/>
    <m/>
    <m/>
    <m/>
    <m/>
    <n v="3850.12"/>
    <m/>
    <m/>
    <m/>
    <m/>
    <m/>
    <m/>
    <m/>
    <m/>
    <m/>
    <m/>
    <x v="0"/>
    <x v="0"/>
    <m/>
  </r>
  <r>
    <s v=""/>
    <s v=" E08_21050"/>
    <s v="Misc. Rail Support  Tooling Final Design  (591 1-Cell 1st Art)"/>
    <s v="6.08.03.02.01.01"/>
    <x v="1"/>
    <d v="2024-09-16T00:00:00"/>
    <d v="2024-10-11T00:00:00"/>
    <s v="pkessler"/>
    <s v="Matalevich"/>
    <n v="3902.1"/>
    <m/>
    <s v="C"/>
    <s v="Labor"/>
    <s v="TEC"/>
    <m/>
    <s v="JLAB"/>
    <s v="PED"/>
    <s v="RF"/>
    <x v="6"/>
    <s v="B"/>
    <m/>
    <m/>
    <m/>
    <m/>
    <m/>
    <m/>
    <m/>
    <n v="2146.15"/>
    <n v="1755.94"/>
    <m/>
    <m/>
    <m/>
    <m/>
    <m/>
    <m/>
    <m/>
    <m/>
    <m/>
    <x v="0"/>
    <x v="0"/>
    <m/>
  </r>
  <r>
    <s v=""/>
    <s v=" E08_21300"/>
    <s v="TR Effort First Article Helium Vessel-Labor (591 1-Cell 1st Art)"/>
    <s v="6.08.03.02.01.02"/>
    <x v="1"/>
    <d v="2024-06-27T00:00:00"/>
    <d v="2025-01-28T00:00:00"/>
    <s v="pkessler"/>
    <s v="Matalevich"/>
    <n v="10836.14"/>
    <m/>
    <s v="C"/>
    <s v="Labor"/>
    <s v="TEC"/>
    <s v="CD-3A"/>
    <s v="JLAB"/>
    <s v="Const"/>
    <s v="RF"/>
    <x v="9"/>
    <s v="P.S316"/>
    <m/>
    <m/>
    <m/>
    <m/>
    <m/>
    <m/>
    <m/>
    <n v="4932.3100000000004"/>
    <n v="5903.83"/>
    <m/>
    <m/>
    <m/>
    <m/>
    <m/>
    <m/>
    <m/>
    <m/>
    <m/>
    <x v="0"/>
    <x v="0"/>
    <m/>
  </r>
  <r>
    <s v=""/>
    <s v=" E08_21160"/>
    <s v="TR Effort First Article Beamline Components-Labor (591 1-Cell 1st Art)"/>
    <s v="6.08.03.02.01.02"/>
    <x v="1"/>
    <d v="2024-06-27T00:00:00"/>
    <d v="2025-06-27T00:00:00"/>
    <s v="pkessler"/>
    <s v="Matalevich"/>
    <n v="10897.62"/>
    <m/>
    <s v="C"/>
    <s v="Labor"/>
    <s v="TEC"/>
    <s v="CD-3A"/>
    <s v="JLAB"/>
    <s v="Const"/>
    <s v="RF"/>
    <x v="9"/>
    <s v="P.S149"/>
    <m/>
    <m/>
    <m/>
    <m/>
    <m/>
    <m/>
    <m/>
    <n v="2865.51"/>
    <n v="8032.11"/>
    <m/>
    <m/>
    <m/>
    <m/>
    <m/>
    <m/>
    <m/>
    <m/>
    <m/>
    <x v="0"/>
    <x v="0"/>
    <m/>
  </r>
  <r>
    <s v=""/>
    <s v=" E08_21370"/>
    <s v="TR Effort Helium Vessel Assembly/Welding Tooling (591 1-Cell 1st Art)"/>
    <s v="6.08.03.02.01.02"/>
    <x v="1"/>
    <d v="2024-08-19T00:00:00"/>
    <d v="2024-10-15T00:00:00"/>
    <s v="pkessler"/>
    <s v="Matalevich"/>
    <n v="1193.54"/>
    <m/>
    <s v="C"/>
    <s v="Labor"/>
    <s v="TEC"/>
    <s v="CD-3A"/>
    <s v="JLAB"/>
    <s v="Const"/>
    <s v="RF"/>
    <x v="9"/>
    <s v="B"/>
    <m/>
    <m/>
    <m/>
    <m/>
    <m/>
    <m/>
    <m/>
    <n v="895.15"/>
    <n v="298.38"/>
    <m/>
    <m/>
    <m/>
    <m/>
    <m/>
    <m/>
    <m/>
    <m/>
    <m/>
    <x v="0"/>
    <x v="0"/>
    <m/>
  </r>
  <r>
    <s v=""/>
    <s v=" E08_21430"/>
    <s v="TR Effort Cavity/Helium Vessel Handling Tooling (591 1-Cell 1st Art)"/>
    <s v="6.08.03.02.01.02"/>
    <x v="1"/>
    <d v="2024-09-17T00:00:00"/>
    <d v="2024-11-13T00:00:00"/>
    <s v="pkessler"/>
    <s v="Matalevich"/>
    <n v="1211.31"/>
    <m/>
    <s v="C"/>
    <s v="Labor"/>
    <s v="TEC"/>
    <s v="CD-3A"/>
    <s v="JLAB"/>
    <s v="Const"/>
    <s v="RF"/>
    <x v="9"/>
    <s v="B"/>
    <m/>
    <m/>
    <m/>
    <m/>
    <m/>
    <m/>
    <m/>
    <n v="302.83"/>
    <n v="908.48"/>
    <m/>
    <m/>
    <m/>
    <m/>
    <m/>
    <m/>
    <m/>
    <m/>
    <m/>
    <x v="0"/>
    <x v="0"/>
    <m/>
  </r>
  <r>
    <s v=""/>
    <s v=" E08_21490"/>
    <s v="TR Effort Misc. Cavity Processing Tooling (591 1-Cell 1st Art)"/>
    <s v="6.08.03.02.01.02"/>
    <x v="1"/>
    <d v="2024-10-24T00:00:00"/>
    <d v="2024-12-23T00:00:00"/>
    <s v="pkessler"/>
    <s v="Matalevich"/>
    <n v="1220.19"/>
    <m/>
    <s v="C"/>
    <s v="Labor"/>
    <s v="TEC"/>
    <s v="CD-3A"/>
    <s v="JLAB"/>
    <s v="Const"/>
    <s v="RF"/>
    <x v="9"/>
    <s v="B"/>
    <m/>
    <m/>
    <m/>
    <m/>
    <m/>
    <m/>
    <m/>
    <m/>
    <n v="1220.19"/>
    <m/>
    <m/>
    <m/>
    <m/>
    <m/>
    <m/>
    <m/>
    <m/>
    <m/>
    <x v="0"/>
    <x v="0"/>
    <m/>
  </r>
  <r>
    <s v=""/>
    <s v=" E08_21550"/>
    <s v="TR Effort FPC Installation Tool (591 1-Cell 1st Art)"/>
    <s v="6.08.03.02.01.02"/>
    <x v="1"/>
    <d v="2024-08-19T00:00:00"/>
    <d v="2024-10-15T00:00:00"/>
    <s v="pkessler"/>
    <s v="Matalevich"/>
    <n v="1193.54"/>
    <m/>
    <s v="C"/>
    <s v="Labor"/>
    <s v="TEC"/>
    <s v="CD-3A"/>
    <s v="JLAB"/>
    <s v="Const"/>
    <s v="RF"/>
    <x v="9"/>
    <s v="B"/>
    <m/>
    <m/>
    <m/>
    <m/>
    <m/>
    <m/>
    <m/>
    <n v="895.15"/>
    <n v="298.38"/>
    <m/>
    <m/>
    <m/>
    <m/>
    <m/>
    <m/>
    <m/>
    <m/>
    <m/>
    <x v="0"/>
    <x v="0"/>
    <m/>
  </r>
  <r>
    <s v=""/>
    <s v=" E08_21610"/>
    <s v="TR Effort Cavity String Support Tooling (591 1-Cell 1st Art)"/>
    <s v="6.08.03.02.01.02"/>
    <x v="1"/>
    <d v="2024-10-24T00:00:00"/>
    <d v="2024-12-23T00:00:00"/>
    <s v="pkessler"/>
    <s v="Matalevich"/>
    <n v="1220.19"/>
    <m/>
    <s v="C"/>
    <s v="Labor"/>
    <s v="TEC"/>
    <s v="CD-3A"/>
    <s v="JLAB"/>
    <s v="Const"/>
    <s v="RF"/>
    <x v="9"/>
    <s v="P.S317"/>
    <m/>
    <m/>
    <m/>
    <m/>
    <m/>
    <m/>
    <m/>
    <m/>
    <n v="1220.19"/>
    <m/>
    <m/>
    <m/>
    <m/>
    <m/>
    <m/>
    <m/>
    <m/>
    <m/>
    <x v="0"/>
    <x v="0"/>
    <m/>
  </r>
  <r>
    <s v=""/>
    <s v=" E08_21670"/>
    <s v="TR Effort Misc. Rail Support  Tooling (591 1-Cell 1st Art)"/>
    <s v="6.08.03.02.01.02"/>
    <x v="1"/>
    <d v="2024-11-22T00:00:00"/>
    <d v="2025-01-23T00:00:00"/>
    <s v="pkessler"/>
    <s v="Matalevich"/>
    <n v="1220.19"/>
    <m/>
    <s v="C"/>
    <s v="Labor"/>
    <s v="TEC"/>
    <s v="CD-3A"/>
    <s v="JLAB"/>
    <s v="Const"/>
    <s v="RF"/>
    <x v="9"/>
    <s v="B"/>
    <m/>
    <m/>
    <m/>
    <m/>
    <m/>
    <m/>
    <m/>
    <m/>
    <n v="1220.19"/>
    <m/>
    <m/>
    <m/>
    <m/>
    <m/>
    <m/>
    <m/>
    <m/>
    <m/>
    <x v="0"/>
    <x v="0"/>
    <m/>
  </r>
  <r>
    <s v=""/>
    <s v=" E08_21230"/>
    <s v="TR Effort First Article Beamline Gate Valves-Labor (591 1-Cell 1st Art)"/>
    <s v="6.08.03.02.01.02"/>
    <x v="1"/>
    <d v="2024-06-27T00:00:00"/>
    <d v="2025-06-27T00:00:00"/>
    <s v="pkessler"/>
    <s v="Matalevich"/>
    <n v="10897.62"/>
    <m/>
    <s v="C"/>
    <s v="Labor"/>
    <s v="TEC"/>
    <s v="CD-3A"/>
    <s v="JLAB"/>
    <s v="Const"/>
    <s v="RF"/>
    <x v="9"/>
    <s v="P.S150"/>
    <m/>
    <m/>
    <m/>
    <m/>
    <m/>
    <m/>
    <m/>
    <n v="2865.51"/>
    <n v="8032.11"/>
    <m/>
    <m/>
    <m/>
    <m/>
    <m/>
    <m/>
    <m/>
    <m/>
    <m/>
    <x v="0"/>
    <x v="0"/>
    <m/>
  </r>
  <r>
    <s v=""/>
    <s v=" E08_21730"/>
    <s v="Perform Cavity BARE Qualification of first article cavities (591 1-Cell 1st Art)"/>
    <s v="6.08.03.02.01.03"/>
    <x v="1"/>
    <d v="2025-08-05T00:00:00"/>
    <d v="2025-09-09T00:00:00"/>
    <s v="pkessler"/>
    <s v="Matalevich"/>
    <n v="4728.24"/>
    <m/>
    <s v="C"/>
    <s v="Labor"/>
    <s v="TEC"/>
    <s v="CD-3A"/>
    <s v="JLAB"/>
    <s v="Const.Test"/>
    <s v="RF"/>
    <x v="8"/>
    <s v="P.S148"/>
    <m/>
    <m/>
    <m/>
    <m/>
    <m/>
    <m/>
    <m/>
    <m/>
    <n v="4728.24"/>
    <m/>
    <m/>
    <m/>
    <m/>
    <m/>
    <m/>
    <m/>
    <m/>
    <m/>
    <x v="0"/>
    <x v="0"/>
    <m/>
  </r>
  <r>
    <s v=""/>
    <s v=" E08_21770"/>
    <s v="Perform Cavity Dressed Qualification of first article cavities (591 1-Cell 1st Art)"/>
    <s v="6.08.03.02.01.03"/>
    <x v="1"/>
    <d v="2025-10-01T00:00:00"/>
    <d v="2025-11-05T00:00:00"/>
    <s v="pkessler"/>
    <s v="Matalevich"/>
    <n v="9897.2800000000007"/>
    <m/>
    <s v="C"/>
    <s v="Labor"/>
    <s v="TEC"/>
    <s v="CD-3A"/>
    <s v="JLAB"/>
    <s v="Const.Test"/>
    <s v="RF"/>
    <x v="8"/>
    <s v="P.S148"/>
    <m/>
    <m/>
    <m/>
    <m/>
    <m/>
    <m/>
    <m/>
    <m/>
    <m/>
    <n v="9897.2800000000007"/>
    <m/>
    <m/>
    <m/>
    <m/>
    <m/>
    <m/>
    <m/>
    <m/>
    <x v="0"/>
    <x v="0"/>
    <m/>
  </r>
  <r>
    <s v=""/>
    <s v=" E08_22010"/>
    <s v="SpaceFrame Assembly Tooling PRELIMINARY Design  (591 1-Cell 1st Art)"/>
    <s v="6.08.03.02.02.01"/>
    <x v="1"/>
    <d v="2023-05-17T00:00:00"/>
    <d v="2023-06-22T00:00:00"/>
    <s v="pkessler"/>
    <s v="Matalevich"/>
    <n v="7475.96"/>
    <m/>
    <s v="C"/>
    <s v="Labor"/>
    <s v="TEC"/>
    <m/>
    <s v="JLAB"/>
    <s v="PED"/>
    <s v="RF"/>
    <x v="11"/>
    <m/>
    <m/>
    <m/>
    <m/>
    <m/>
    <m/>
    <m/>
    <n v="7475.96"/>
    <m/>
    <m/>
    <m/>
    <m/>
    <m/>
    <m/>
    <m/>
    <m/>
    <m/>
    <m/>
    <m/>
    <x v="0"/>
    <x v="0"/>
    <m/>
  </r>
  <r>
    <s v=""/>
    <s v=" E08_22030"/>
    <s v="Alignment fixtures PRELIMINARY Design  (591 1-Cell 1st Art)"/>
    <s v="6.08.03.02.02.01"/>
    <x v="1"/>
    <d v="2023-05-17T00:00:00"/>
    <d v="2023-06-14T00:00:00"/>
    <s v="pkessler"/>
    <s v="Matalevich"/>
    <n v="1868.99"/>
    <m/>
    <s v="C"/>
    <s v="Labor"/>
    <s v="TEC"/>
    <m/>
    <s v="JLAB"/>
    <s v="PED"/>
    <s v="RF"/>
    <x v="11"/>
    <m/>
    <m/>
    <m/>
    <m/>
    <m/>
    <m/>
    <m/>
    <n v="1868.99"/>
    <m/>
    <m/>
    <m/>
    <m/>
    <m/>
    <m/>
    <m/>
    <m/>
    <m/>
    <m/>
    <m/>
    <x v="0"/>
    <x v="0"/>
    <m/>
  </r>
  <r>
    <s v=""/>
    <s v=" E08_22060"/>
    <s v="Vacuum Vessel support Tooling PRELIMINARY Design  (591 1-Cell 1st Art) Assume Existing or put new in here???"/>
    <s v="6.08.03.02.02.01"/>
    <x v="1"/>
    <d v="2023-08-11T00:00:00"/>
    <d v="2023-09-08T00:00:00"/>
    <s v="pkessler"/>
    <s v="Matalevich"/>
    <n v="3737.98"/>
    <m/>
    <s v="C"/>
    <s v="Labor"/>
    <s v="TEC"/>
    <m/>
    <s v="JLAB"/>
    <s v="PED"/>
    <s v="RF"/>
    <x v="11"/>
    <m/>
    <m/>
    <m/>
    <m/>
    <m/>
    <m/>
    <m/>
    <n v="3737.98"/>
    <m/>
    <m/>
    <m/>
    <m/>
    <m/>
    <m/>
    <m/>
    <m/>
    <m/>
    <m/>
    <m/>
    <x v="0"/>
    <x v="0"/>
    <m/>
  </r>
  <r>
    <s v=""/>
    <s v=" E08_22070"/>
    <s v="Misc. Cryostat Assembly Tooling PRELIMINARY Design  (591 1-Cell 1st Art)"/>
    <s v="6.08.03.02.02.01"/>
    <x v="1"/>
    <d v="2023-08-11T00:00:00"/>
    <d v="2023-09-18T00:00:00"/>
    <s v="pkessler"/>
    <s v="Matalevich"/>
    <n v="3737.98"/>
    <m/>
    <s v="C"/>
    <s v="Labor"/>
    <s v="TEC"/>
    <m/>
    <s v="JLAB"/>
    <s v="PED"/>
    <s v="RF"/>
    <x v="11"/>
    <m/>
    <m/>
    <m/>
    <m/>
    <m/>
    <m/>
    <m/>
    <n v="3737.98"/>
    <m/>
    <m/>
    <m/>
    <m/>
    <m/>
    <m/>
    <m/>
    <m/>
    <m/>
    <m/>
    <m/>
    <x v="0"/>
    <x v="0"/>
    <m/>
  </r>
  <r>
    <s v=""/>
    <s v=" E08_22040"/>
    <s v="End Can Support (supply) Tooling PRELIMINARY Design (591 1-Cell 1st Art)"/>
    <s v="6.08.03.02.02.01"/>
    <x v="1"/>
    <d v="2023-06-15T00:00:00"/>
    <d v="2023-07-13T00:00:00"/>
    <s v="pkessler"/>
    <s v="Matalevich"/>
    <n v="3737.98"/>
    <m/>
    <s v="C"/>
    <s v="Labor"/>
    <s v="TEC"/>
    <m/>
    <s v="JLAB"/>
    <s v="PED"/>
    <s v="RF"/>
    <x v="11"/>
    <m/>
    <m/>
    <m/>
    <m/>
    <m/>
    <m/>
    <m/>
    <n v="3737.98"/>
    <m/>
    <m/>
    <m/>
    <m/>
    <m/>
    <m/>
    <m/>
    <m/>
    <m/>
    <m/>
    <m/>
    <x v="0"/>
    <x v="0"/>
    <m/>
  </r>
  <r>
    <s v=""/>
    <s v=" E08_22050"/>
    <s v="End Can Support (return) Tooling PRELIMINARY Design  (591 1-Cell 1st Art)"/>
    <s v="6.08.03.02.02.01"/>
    <x v="1"/>
    <d v="2023-07-14T00:00:00"/>
    <d v="2023-08-10T00:00:00"/>
    <s v="pkessler"/>
    <s v="Matalevich"/>
    <n v="3737.98"/>
    <m/>
    <s v="C"/>
    <s v="Labor"/>
    <s v="TEC"/>
    <m/>
    <s v="JLAB"/>
    <s v="PED"/>
    <s v="RF"/>
    <x v="11"/>
    <m/>
    <m/>
    <m/>
    <m/>
    <m/>
    <m/>
    <m/>
    <n v="3737.98"/>
    <m/>
    <m/>
    <m/>
    <m/>
    <m/>
    <m/>
    <m/>
    <m/>
    <m/>
    <m/>
    <m/>
    <x v="0"/>
    <x v="0"/>
    <m/>
  </r>
  <r>
    <s v=""/>
    <s v=" E08_22080"/>
    <s v="Top Level Assembly FINAL Design (591 1-Cell 1st Art)"/>
    <s v="6.08.03.02.02.01"/>
    <x v="1"/>
    <d v="2023-05-17T00:00:00"/>
    <d v="2023-09-19T00:00:00"/>
    <s v="pkessler"/>
    <s v="Matalevich"/>
    <n v="10351.33"/>
    <m/>
    <s v="C"/>
    <s v="Labor"/>
    <s v="TEC"/>
    <m/>
    <s v="JLAB"/>
    <s v="PED"/>
    <s v="RF"/>
    <x v="6"/>
    <s v="P.S153"/>
    <m/>
    <m/>
    <m/>
    <m/>
    <m/>
    <m/>
    <n v="10351.33"/>
    <m/>
    <m/>
    <m/>
    <m/>
    <m/>
    <m/>
    <m/>
    <m/>
    <m/>
    <m/>
    <m/>
    <x v="0"/>
    <x v="0"/>
    <m/>
  </r>
  <r>
    <s v=""/>
    <s v=" E08_22090"/>
    <s v="Cryogenic Piping FINAL Design (591 1-Cell 1st Art)"/>
    <s v="6.08.03.02.02.01"/>
    <x v="1"/>
    <d v="2023-05-17T00:00:00"/>
    <d v="2023-09-19T00:00:00"/>
    <s v="pkessler"/>
    <s v="Matalevich"/>
    <n v="12795.39"/>
    <m/>
    <s v="C"/>
    <s v="Labor"/>
    <s v="TEC"/>
    <m/>
    <s v="JLAB"/>
    <s v="PED"/>
    <s v="RF"/>
    <x v="6"/>
    <m/>
    <m/>
    <m/>
    <m/>
    <m/>
    <m/>
    <m/>
    <n v="12795.39"/>
    <m/>
    <m/>
    <m/>
    <m/>
    <m/>
    <m/>
    <m/>
    <m/>
    <m/>
    <m/>
    <m/>
    <x v="0"/>
    <x v="0"/>
    <m/>
  </r>
  <r>
    <s v=""/>
    <s v=" E08_22100"/>
    <s v="Cryo control valves FINAL Design (591 1-Cell 1st Art)"/>
    <s v="6.08.03.02.02.01"/>
    <x v="1"/>
    <d v="2023-05-17T00:00:00"/>
    <d v="2023-09-19T00:00:00"/>
    <s v="pkessler"/>
    <s v="Matalevich"/>
    <n v="14664.38"/>
    <m/>
    <s v="C"/>
    <s v="Labor"/>
    <s v="TEC"/>
    <m/>
    <s v="JLAB"/>
    <s v="PED"/>
    <s v="RF"/>
    <x v="6"/>
    <m/>
    <m/>
    <m/>
    <m/>
    <m/>
    <m/>
    <m/>
    <n v="14664.38"/>
    <m/>
    <m/>
    <m/>
    <m/>
    <m/>
    <m/>
    <m/>
    <m/>
    <m/>
    <m/>
    <m/>
    <x v="0"/>
    <x v="0"/>
    <m/>
  </r>
  <r>
    <s v=""/>
    <s v=" E08_22110"/>
    <s v="SE_RE-Can Cryogenics FINAL Design (591 1-Cell 1st Art)"/>
    <s v="6.08.03.02.02.01"/>
    <x v="1"/>
    <d v="2023-05-17T00:00:00"/>
    <d v="2023-09-19T00:00:00"/>
    <s v="pkessler"/>
    <s v="Matalevich"/>
    <n v="10351.33"/>
    <m/>
    <s v="C"/>
    <s v="Labor"/>
    <s v="TEC"/>
    <m/>
    <s v="JLAB"/>
    <s v="PED"/>
    <s v="RF"/>
    <x v="6"/>
    <s v="P.S151"/>
    <m/>
    <m/>
    <m/>
    <m/>
    <m/>
    <m/>
    <n v="10351.33"/>
    <m/>
    <m/>
    <m/>
    <m/>
    <m/>
    <m/>
    <m/>
    <m/>
    <m/>
    <m/>
    <m/>
    <x v="0"/>
    <x v="0"/>
    <m/>
  </r>
  <r>
    <s v=""/>
    <s v=" E08_22120"/>
    <s v="Vacuum Vessel FINAL Design (591 1-Cell 1st Art)"/>
    <s v="6.08.03.02.02.01"/>
    <x v="1"/>
    <d v="2023-05-17T00:00:00"/>
    <d v="2023-09-19T00:00:00"/>
    <s v="pkessler"/>
    <s v="Matalevich"/>
    <n v="17108.45"/>
    <m/>
    <s v="C"/>
    <s v="Labor"/>
    <s v="TEC"/>
    <m/>
    <s v="JLAB"/>
    <s v="PED"/>
    <s v="RF"/>
    <x v="6"/>
    <s v="P.S152"/>
    <m/>
    <m/>
    <m/>
    <m/>
    <m/>
    <m/>
    <n v="17108.45"/>
    <m/>
    <m/>
    <m/>
    <m/>
    <m/>
    <m/>
    <m/>
    <m/>
    <m/>
    <m/>
    <m/>
    <x v="0"/>
    <x v="0"/>
    <m/>
  </r>
  <r>
    <s v=""/>
    <s v=" E08_22130"/>
    <s v="Outer Magnetic Shield FINAL Design (591 1-Cell 1st Art)"/>
    <s v="6.08.03.02.02.01"/>
    <x v="1"/>
    <d v="2023-05-17T00:00:00"/>
    <d v="2023-09-19T00:00:00"/>
    <s v="pkessler"/>
    <s v="Matalevich"/>
    <n v="12795.39"/>
    <m/>
    <s v="C"/>
    <s v="Labor"/>
    <s v="TEC"/>
    <m/>
    <s v="JLAB"/>
    <s v="PED"/>
    <s v="RF"/>
    <x v="6"/>
    <s v="P.S318"/>
    <m/>
    <m/>
    <m/>
    <m/>
    <m/>
    <m/>
    <n v="12795.39"/>
    <m/>
    <m/>
    <m/>
    <m/>
    <m/>
    <m/>
    <m/>
    <m/>
    <m/>
    <m/>
    <m/>
    <x v="0"/>
    <x v="0"/>
    <m/>
  </r>
  <r>
    <s v=""/>
    <s v=" E08_22140"/>
    <s v="Inner Magnetic Shield FINAL Design (591 1-Cell 1st Art)"/>
    <s v="6.08.03.02.02.01"/>
    <x v="1"/>
    <d v="2023-05-17T00:00:00"/>
    <d v="2023-09-19T00:00:00"/>
    <s v="pkessler"/>
    <s v="Matalevich"/>
    <n v="14664.38"/>
    <m/>
    <s v="C"/>
    <s v="Labor"/>
    <s v="TEC"/>
    <m/>
    <s v="JLAB"/>
    <s v="PED"/>
    <s v="RF"/>
    <x v="6"/>
    <s v="P.S318"/>
    <m/>
    <m/>
    <m/>
    <m/>
    <m/>
    <m/>
    <n v="14664.38"/>
    <m/>
    <m/>
    <m/>
    <m/>
    <m/>
    <m/>
    <m/>
    <m/>
    <m/>
    <m/>
    <m/>
    <x v="0"/>
    <x v="0"/>
    <m/>
  </r>
  <r>
    <s v=""/>
    <s v=" E08_22150"/>
    <s v="Spaceframe FINAL Design (591 1-Cell 1st Art)"/>
    <s v="6.08.03.02.02.01"/>
    <x v="1"/>
    <d v="2023-05-17T00:00:00"/>
    <d v="2023-09-19T00:00:00"/>
    <s v="pkessler"/>
    <s v="Matalevich"/>
    <n v="10351.33"/>
    <m/>
    <s v="C"/>
    <s v="Labor"/>
    <s v="TEC"/>
    <m/>
    <s v="JLAB"/>
    <s v="PED"/>
    <s v="RF"/>
    <x v="6"/>
    <s v="P.S320"/>
    <m/>
    <m/>
    <m/>
    <m/>
    <m/>
    <m/>
    <n v="10351.33"/>
    <m/>
    <m/>
    <m/>
    <m/>
    <m/>
    <m/>
    <m/>
    <m/>
    <m/>
    <m/>
    <m/>
    <x v="0"/>
    <x v="0"/>
    <m/>
  </r>
  <r>
    <s v=""/>
    <s v=" E08_22160"/>
    <s v="Thermal Shield FINAL Design (591 1-Cell 1st Art)"/>
    <s v="6.08.03.02.02.01"/>
    <x v="1"/>
    <d v="2023-05-17T00:00:00"/>
    <d v="2023-09-19T00:00:00"/>
    <s v="pkessler"/>
    <s v="Matalevich"/>
    <n v="12795.39"/>
    <m/>
    <s v="C"/>
    <s v="Labor"/>
    <s v="TEC"/>
    <m/>
    <s v="JLAB"/>
    <s v="PED"/>
    <s v="RF"/>
    <x v="6"/>
    <s v="P.S319"/>
    <m/>
    <m/>
    <m/>
    <m/>
    <m/>
    <m/>
    <n v="12795.39"/>
    <m/>
    <m/>
    <m/>
    <m/>
    <m/>
    <m/>
    <m/>
    <m/>
    <m/>
    <m/>
    <m/>
    <x v="0"/>
    <x v="0"/>
    <m/>
  </r>
  <r>
    <s v=""/>
    <s v=" E08_22170"/>
    <s v="Warm and cold Insulation FINAL Design (591 1-Cell 1st Art)"/>
    <s v="6.08.03.02.02.01"/>
    <x v="1"/>
    <d v="2023-05-17T00:00:00"/>
    <d v="2023-09-19T00:00:00"/>
    <s v="pkessler"/>
    <s v="Matalevich"/>
    <n v="14664.38"/>
    <m/>
    <s v="C"/>
    <s v="Labor"/>
    <s v="TEC"/>
    <m/>
    <s v="JLAB"/>
    <s v="PED"/>
    <s v="RF"/>
    <x v="6"/>
    <m/>
    <m/>
    <m/>
    <m/>
    <m/>
    <m/>
    <m/>
    <n v="14664.38"/>
    <m/>
    <m/>
    <m/>
    <m/>
    <m/>
    <m/>
    <m/>
    <m/>
    <m/>
    <m/>
    <m/>
    <x v="0"/>
    <x v="0"/>
    <m/>
  </r>
  <r>
    <s v=""/>
    <s v=" E08_22180"/>
    <s v="Instrumentation FINAL Design (591 1-Cell 1st Art)"/>
    <s v="6.08.03.02.02.01"/>
    <x v="1"/>
    <d v="2023-05-17T00:00:00"/>
    <d v="2023-09-19T00:00:00"/>
    <s v="pkessler"/>
    <s v="Matalevich"/>
    <n v="10351.33"/>
    <m/>
    <s v="C"/>
    <s v="Labor"/>
    <s v="TEC"/>
    <m/>
    <s v="JLAB"/>
    <s v="PED"/>
    <s v="RF"/>
    <x v="6"/>
    <s v="P.S323"/>
    <m/>
    <m/>
    <m/>
    <m/>
    <m/>
    <m/>
    <n v="10351.33"/>
    <m/>
    <m/>
    <m/>
    <m/>
    <m/>
    <m/>
    <m/>
    <m/>
    <m/>
    <m/>
    <m/>
    <x v="0"/>
    <x v="0"/>
    <m/>
  </r>
  <r>
    <s v=""/>
    <s v=" E08_22190"/>
    <s v="Tuner FINAL Design (591 1-Cell 1st Art)"/>
    <s v="6.08.03.02.02.01"/>
    <x v="1"/>
    <d v="2023-05-17T00:00:00"/>
    <d v="2023-09-19T00:00:00"/>
    <s v="pkessler"/>
    <s v="Matalevich"/>
    <n v="17108.45"/>
    <m/>
    <s v="C"/>
    <s v="Labor"/>
    <s v="TEC"/>
    <m/>
    <s v="JLAB"/>
    <s v="PED"/>
    <s v="RF"/>
    <x v="6"/>
    <m/>
    <m/>
    <m/>
    <m/>
    <m/>
    <m/>
    <m/>
    <n v="17108.45"/>
    <m/>
    <m/>
    <m/>
    <m/>
    <m/>
    <m/>
    <m/>
    <m/>
    <m/>
    <m/>
    <m/>
    <x v="0"/>
    <x v="0"/>
    <m/>
  </r>
  <r>
    <s v=""/>
    <s v=" E08_21870"/>
    <s v="Top Level Assembly PRELIMINARY Design (591 1-Cell 1st Art)"/>
    <s v="6.08.03.02.02.01"/>
    <x v="1"/>
    <d v="2022-10-03T00:00:00"/>
    <d v="2023-05-15T00:00:00"/>
    <s v="pkessler"/>
    <s v="Matalevich"/>
    <n v="16820.91"/>
    <m/>
    <s v="C"/>
    <s v="Labor"/>
    <s v="TEC"/>
    <m/>
    <s v="JLAB"/>
    <s v="PED"/>
    <s v="RF"/>
    <x v="11"/>
    <s v="P.S153"/>
    <m/>
    <m/>
    <m/>
    <m/>
    <m/>
    <m/>
    <n v="16820.91"/>
    <m/>
    <m/>
    <m/>
    <m/>
    <m/>
    <m/>
    <m/>
    <m/>
    <m/>
    <m/>
    <m/>
    <x v="0"/>
    <x v="0"/>
    <m/>
  </r>
  <r>
    <s v=""/>
    <s v=" E08_21880"/>
    <s v="Cryogenic Piping PRELIMINARY Design (591 1-Cell 1st Art)"/>
    <s v="6.08.03.02.02.01"/>
    <x v="1"/>
    <d v="2022-10-03T00:00:00"/>
    <d v="2023-05-15T00:00:00"/>
    <s v="pkessler"/>
    <s v="Matalevich"/>
    <n v="20990.2"/>
    <m/>
    <s v="C"/>
    <s v="Labor"/>
    <s v="TEC"/>
    <m/>
    <s v="JLAB"/>
    <s v="PED"/>
    <s v="RF"/>
    <x v="11"/>
    <m/>
    <m/>
    <m/>
    <m/>
    <m/>
    <m/>
    <m/>
    <n v="20990.2"/>
    <m/>
    <m/>
    <m/>
    <m/>
    <m/>
    <m/>
    <m/>
    <m/>
    <m/>
    <m/>
    <m/>
    <x v="0"/>
    <x v="0"/>
    <m/>
  </r>
  <r>
    <s v=""/>
    <s v=" E08_21890"/>
    <s v="Cryo control valves PRELIMINARY Design (591 1-Cell 1st Art)"/>
    <s v="6.08.03.02.02.01"/>
    <x v="1"/>
    <d v="2022-10-03T00:00:00"/>
    <d v="2023-05-15T00:00:00"/>
    <s v="pkessler"/>
    <s v="Matalevich"/>
    <n v="23865.56"/>
    <m/>
    <s v="C"/>
    <s v="Labor"/>
    <s v="TEC"/>
    <m/>
    <s v="JLAB"/>
    <s v="PED"/>
    <s v="RF"/>
    <x v="11"/>
    <m/>
    <m/>
    <m/>
    <m/>
    <m/>
    <m/>
    <m/>
    <n v="23865.56"/>
    <m/>
    <m/>
    <m/>
    <m/>
    <m/>
    <m/>
    <m/>
    <m/>
    <m/>
    <m/>
    <m/>
    <x v="0"/>
    <x v="0"/>
    <m/>
  </r>
  <r>
    <s v=""/>
    <s v=" E08_21900"/>
    <s v="SE_RE-Can Cryogenics PRELIMINARY Design (591 1-Cell 1st Art)"/>
    <s v="6.08.03.02.02.01"/>
    <x v="1"/>
    <d v="2022-10-03T00:00:00"/>
    <d v="2023-05-15T00:00:00"/>
    <s v="pkessler"/>
    <s v="Matalevich"/>
    <n v="16820.91"/>
    <m/>
    <s v="C"/>
    <s v="Labor"/>
    <s v="TEC"/>
    <m/>
    <s v="JLAB"/>
    <s v="PED"/>
    <s v="RF"/>
    <x v="11"/>
    <s v="P.S151"/>
    <m/>
    <m/>
    <m/>
    <m/>
    <m/>
    <m/>
    <n v="16820.91"/>
    <m/>
    <m/>
    <m/>
    <m/>
    <m/>
    <m/>
    <m/>
    <m/>
    <m/>
    <m/>
    <m/>
    <x v="0"/>
    <x v="0"/>
    <m/>
  </r>
  <r>
    <s v=""/>
    <s v=" E08_21910"/>
    <s v="Vacuum Vessel Design PRELIMINARY (591 1-Cell 1st Art)"/>
    <s v="6.08.03.02.02.01"/>
    <x v="1"/>
    <d v="2022-10-03T00:00:00"/>
    <d v="2023-05-15T00:00:00"/>
    <s v="pkessler"/>
    <s v="Matalevich"/>
    <n v="27891.08"/>
    <m/>
    <s v="C"/>
    <s v="Labor"/>
    <s v="TEC"/>
    <m/>
    <s v="JLAB"/>
    <s v="PED"/>
    <s v="RF"/>
    <x v="11"/>
    <s v="P.S152"/>
    <m/>
    <m/>
    <m/>
    <m/>
    <m/>
    <m/>
    <n v="27891.08"/>
    <m/>
    <m/>
    <m/>
    <m/>
    <m/>
    <m/>
    <m/>
    <m/>
    <m/>
    <m/>
    <m/>
    <x v="0"/>
    <x v="0"/>
    <m/>
  </r>
  <r>
    <s v=""/>
    <s v=" E08_21920"/>
    <s v="Outer Magnetic Shield PRELIMINARY Design (591 1-Cell 1st Art)"/>
    <s v="6.08.03.02.02.01"/>
    <x v="1"/>
    <d v="2022-10-03T00:00:00"/>
    <d v="2023-05-15T00:00:00"/>
    <s v="pkessler"/>
    <s v="Matalevich"/>
    <n v="20990.2"/>
    <m/>
    <s v="C"/>
    <s v="Labor"/>
    <s v="TEC"/>
    <m/>
    <s v="JLAB"/>
    <s v="PED"/>
    <s v="RF"/>
    <x v="11"/>
    <s v="P.S318"/>
    <m/>
    <m/>
    <m/>
    <m/>
    <m/>
    <m/>
    <n v="20990.2"/>
    <m/>
    <m/>
    <m/>
    <m/>
    <m/>
    <m/>
    <m/>
    <m/>
    <m/>
    <m/>
    <m/>
    <x v="0"/>
    <x v="0"/>
    <m/>
  </r>
  <r>
    <s v=""/>
    <s v=" E08_21930"/>
    <s v="Inner Magnetic Shield PRELIMINARY Design (591 1-Cell 1st Art)"/>
    <s v="6.08.03.02.02.01"/>
    <x v="1"/>
    <d v="2022-10-03T00:00:00"/>
    <d v="2023-05-15T00:00:00"/>
    <s v="pkessler"/>
    <s v="Matalevich"/>
    <n v="23865.56"/>
    <m/>
    <s v="C"/>
    <s v="Labor"/>
    <s v="TEC"/>
    <m/>
    <s v="JLAB"/>
    <s v="PED"/>
    <s v="RF"/>
    <x v="11"/>
    <s v="P.S318"/>
    <m/>
    <m/>
    <m/>
    <m/>
    <m/>
    <m/>
    <n v="23865.56"/>
    <m/>
    <m/>
    <m/>
    <m/>
    <m/>
    <m/>
    <m/>
    <m/>
    <m/>
    <m/>
    <m/>
    <x v="0"/>
    <x v="0"/>
    <m/>
  </r>
  <r>
    <s v=""/>
    <s v=" E08_21940"/>
    <s v="Spaceframe Design PRELIMINARY (591 1-Cell 1st Art)"/>
    <s v="6.08.03.02.02.01"/>
    <x v="1"/>
    <d v="2022-10-03T00:00:00"/>
    <d v="2023-05-15T00:00:00"/>
    <s v="pkessler"/>
    <s v="Matalevich"/>
    <n v="16820.91"/>
    <m/>
    <s v="C"/>
    <s v="Labor"/>
    <s v="TEC"/>
    <m/>
    <s v="JLAB"/>
    <s v="PED"/>
    <s v="RF"/>
    <x v="11"/>
    <s v="P.S320"/>
    <m/>
    <m/>
    <m/>
    <m/>
    <m/>
    <m/>
    <n v="16820.91"/>
    <m/>
    <m/>
    <m/>
    <m/>
    <m/>
    <m/>
    <m/>
    <m/>
    <m/>
    <m/>
    <m/>
    <x v="0"/>
    <x v="0"/>
    <m/>
  </r>
  <r>
    <s v=""/>
    <s v=" E08_21950"/>
    <s v="Thermal Shield Design PRELIMINARY (591 1-Cell 1st Art)"/>
    <s v="6.08.03.02.02.01"/>
    <x v="1"/>
    <d v="2022-10-03T00:00:00"/>
    <d v="2023-05-15T00:00:00"/>
    <s v="pkessler"/>
    <s v="Matalevich"/>
    <n v="20990.2"/>
    <m/>
    <s v="C"/>
    <s v="Labor"/>
    <s v="TEC"/>
    <m/>
    <s v="JLAB"/>
    <s v="PED"/>
    <s v="RF"/>
    <x v="11"/>
    <s v="P.S319"/>
    <m/>
    <m/>
    <m/>
    <m/>
    <m/>
    <m/>
    <n v="20990.2"/>
    <m/>
    <m/>
    <m/>
    <m/>
    <m/>
    <m/>
    <m/>
    <m/>
    <m/>
    <m/>
    <m/>
    <x v="0"/>
    <x v="0"/>
    <m/>
  </r>
  <r>
    <s v=""/>
    <s v=" E08_21960"/>
    <s v="Warm and Cold Insulation PRELIMINARY Design (591 1-Cell 1st Art)"/>
    <s v="6.08.03.02.02.01"/>
    <x v="1"/>
    <d v="2022-10-03T00:00:00"/>
    <d v="2023-05-15T00:00:00"/>
    <s v="pkessler"/>
    <s v="Matalevich"/>
    <n v="23865.56"/>
    <m/>
    <s v="C"/>
    <s v="Labor"/>
    <s v="TEC"/>
    <m/>
    <s v="JLAB"/>
    <s v="PED"/>
    <s v="RF"/>
    <x v="11"/>
    <m/>
    <m/>
    <m/>
    <m/>
    <m/>
    <m/>
    <m/>
    <n v="23865.56"/>
    <m/>
    <m/>
    <m/>
    <m/>
    <m/>
    <m/>
    <m/>
    <m/>
    <m/>
    <m/>
    <m/>
    <x v="0"/>
    <x v="0"/>
    <m/>
  </r>
  <r>
    <s v=""/>
    <s v=" E08_21970"/>
    <s v="Instrumentation PRELIMINARY Design (591 1-Cell 1st Art)"/>
    <s v="6.08.03.02.02.01"/>
    <x v="1"/>
    <d v="2022-10-03T00:00:00"/>
    <d v="2023-05-15T00:00:00"/>
    <s v="pkessler"/>
    <s v="Matalevich"/>
    <n v="16820.91"/>
    <m/>
    <s v="C"/>
    <s v="Labor"/>
    <s v="TEC"/>
    <m/>
    <s v="JLAB"/>
    <s v="PED"/>
    <s v="RF"/>
    <x v="11"/>
    <s v="P.S323"/>
    <m/>
    <m/>
    <m/>
    <m/>
    <m/>
    <m/>
    <n v="16820.91"/>
    <m/>
    <m/>
    <m/>
    <m/>
    <m/>
    <m/>
    <m/>
    <m/>
    <m/>
    <m/>
    <m/>
    <x v="0"/>
    <x v="0"/>
    <m/>
  </r>
  <r>
    <s v=""/>
    <s v=" E08_21980"/>
    <s v="Tuner PRELIMINARY Design (591 1-Cell 1st Art)"/>
    <s v="6.08.03.02.02.01"/>
    <x v="1"/>
    <d v="2022-10-03T00:00:00"/>
    <d v="2023-05-15T00:00:00"/>
    <s v="pkessler"/>
    <s v="Matalevich"/>
    <n v="27891.08"/>
    <m/>
    <s v="C"/>
    <s v="Labor"/>
    <s v="TEC"/>
    <m/>
    <s v="JLAB"/>
    <s v="PED"/>
    <s v="RF"/>
    <x v="11"/>
    <m/>
    <m/>
    <m/>
    <m/>
    <m/>
    <m/>
    <m/>
    <n v="27891.08"/>
    <m/>
    <m/>
    <m/>
    <m/>
    <m/>
    <m/>
    <m/>
    <m/>
    <m/>
    <m/>
    <m/>
    <x v="0"/>
    <x v="0"/>
    <m/>
  </r>
  <r>
    <s v=""/>
    <s v=" E08_22210"/>
    <s v="SpaceFrame Assembly Tooling FINAL Design  (591 1-Cell 1st Art)"/>
    <s v="6.08.03.02.02.01"/>
    <x v="1"/>
    <d v="2023-06-23T00:00:00"/>
    <d v="2023-07-31T00:00:00"/>
    <s v="pkessler"/>
    <s v="Matalevich"/>
    <n v="7475.96"/>
    <m/>
    <s v="C"/>
    <s v="Labor"/>
    <s v="TEC"/>
    <s v="CD-3A"/>
    <s v="JLAB"/>
    <s v="PED"/>
    <s v="RF"/>
    <x v="6"/>
    <s v="B"/>
    <m/>
    <m/>
    <m/>
    <m/>
    <m/>
    <m/>
    <n v="7475.96"/>
    <m/>
    <m/>
    <m/>
    <m/>
    <m/>
    <m/>
    <m/>
    <m/>
    <m/>
    <m/>
    <m/>
    <x v="0"/>
    <x v="0"/>
    <m/>
  </r>
  <r>
    <s v=""/>
    <s v=" E08_22230"/>
    <s v="Alignment fixtures FINAL Design  (591 1-Cell 1st Art)"/>
    <s v="6.08.03.02.02.01"/>
    <x v="1"/>
    <d v="2023-06-23T00:00:00"/>
    <d v="2023-07-21T00:00:00"/>
    <s v="pkessler"/>
    <s v="Matalevich"/>
    <n v="1868.99"/>
    <m/>
    <s v="C"/>
    <s v="Labor"/>
    <s v="TEC"/>
    <m/>
    <s v="JLAB"/>
    <s v="PED"/>
    <s v="RF"/>
    <x v="6"/>
    <m/>
    <m/>
    <m/>
    <m/>
    <m/>
    <m/>
    <m/>
    <n v="1868.99"/>
    <m/>
    <m/>
    <m/>
    <m/>
    <m/>
    <m/>
    <m/>
    <m/>
    <m/>
    <m/>
    <m/>
    <x v="0"/>
    <x v="0"/>
    <m/>
  </r>
  <r>
    <s v=""/>
    <s v=" E08_22260"/>
    <s v="Vacuum Vessel support Tooling FINAL Design  (591 1-Cell 1st Art) Assume Existing or put new in here???"/>
    <s v="6.08.03.02.02.01"/>
    <x v="1"/>
    <d v="2023-09-11T00:00:00"/>
    <d v="2023-10-06T00:00:00"/>
    <s v="pkessler"/>
    <s v="Matalevich"/>
    <n v="3766.01"/>
    <m/>
    <s v="C"/>
    <s v="Labor"/>
    <s v="TEC"/>
    <m/>
    <s v="JLAB"/>
    <s v="PED"/>
    <s v="RF"/>
    <x v="6"/>
    <m/>
    <m/>
    <m/>
    <m/>
    <m/>
    <m/>
    <m/>
    <n v="2824.51"/>
    <n v="941.5"/>
    <m/>
    <m/>
    <m/>
    <m/>
    <m/>
    <m/>
    <m/>
    <m/>
    <m/>
    <m/>
    <x v="0"/>
    <x v="0"/>
    <m/>
  </r>
  <r>
    <s v=""/>
    <s v=" E08_22270"/>
    <s v="Misc. Cryostat Assembly Tooling FINAL Design  (591 1-Cell 1st Art)"/>
    <s v="6.08.03.02.02.01"/>
    <x v="1"/>
    <d v="2023-09-19T00:00:00"/>
    <d v="2023-10-25T00:00:00"/>
    <s v="pkessler"/>
    <s v="Matalevich"/>
    <n v="3811.3"/>
    <m/>
    <s v="C"/>
    <s v="Labor"/>
    <s v="TEC"/>
    <m/>
    <s v="JLAB"/>
    <s v="PED"/>
    <s v="RF"/>
    <x v="6"/>
    <m/>
    <m/>
    <m/>
    <m/>
    <m/>
    <m/>
    <m/>
    <n v="1319.3"/>
    <n v="2492.0100000000002"/>
    <m/>
    <m/>
    <m/>
    <m/>
    <m/>
    <m/>
    <m/>
    <m/>
    <m/>
    <m/>
    <x v="0"/>
    <x v="0"/>
    <m/>
  </r>
  <r>
    <s v=""/>
    <s v=" E08_22240"/>
    <s v="End Can Support (supply) Tooling FINAL Design (591 1-Cell 1st Art)"/>
    <s v="6.08.03.02.02.01"/>
    <x v="1"/>
    <d v="2023-07-24T00:00:00"/>
    <d v="2023-08-18T00:00:00"/>
    <s v="pkessler"/>
    <s v="Matalevich"/>
    <n v="3737.98"/>
    <m/>
    <s v="C"/>
    <s v="Labor"/>
    <s v="TEC"/>
    <m/>
    <s v="JLAB"/>
    <s v="PED"/>
    <s v="RF"/>
    <x v="6"/>
    <m/>
    <m/>
    <m/>
    <m/>
    <m/>
    <m/>
    <m/>
    <n v="3737.98"/>
    <m/>
    <m/>
    <m/>
    <m/>
    <m/>
    <m/>
    <m/>
    <m/>
    <m/>
    <m/>
    <m/>
    <x v="0"/>
    <x v="0"/>
    <m/>
  </r>
  <r>
    <s v=""/>
    <s v=" E08_22250"/>
    <s v="End Can Support (return) Tooling FINAL Design  (591 1-Cell 1st Art)"/>
    <s v="6.08.03.02.02.01"/>
    <x v="1"/>
    <d v="2023-08-21T00:00:00"/>
    <d v="2023-09-18T00:00:00"/>
    <s v="pkessler"/>
    <s v="Matalevich"/>
    <n v="3737.98"/>
    <m/>
    <s v="C"/>
    <s v="Labor"/>
    <s v="TEC"/>
    <m/>
    <s v="JLAB"/>
    <s v="PED"/>
    <s v="RF"/>
    <x v="6"/>
    <m/>
    <m/>
    <m/>
    <m/>
    <m/>
    <m/>
    <m/>
    <n v="3737.98"/>
    <m/>
    <m/>
    <m/>
    <m/>
    <m/>
    <m/>
    <m/>
    <m/>
    <m/>
    <m/>
    <m/>
    <x v="0"/>
    <x v="0"/>
    <m/>
  </r>
  <r>
    <s v=""/>
    <s v=" E08_22500"/>
    <s v="TR Effort First Article Tuner Piezos (591 1-Cell 1st Art)"/>
    <s v="6.08.03.02.02.02"/>
    <x v="1"/>
    <d v="2024-06-27T00:00:00"/>
    <d v="2024-12-24T00:00:00"/>
    <s v="pkessler"/>
    <s v="Matalevich"/>
    <n v="1201.1199999999999"/>
    <m/>
    <s v="C"/>
    <s v="Labor"/>
    <s v="TEC"/>
    <s v="CD-3A"/>
    <s v="JLAB"/>
    <s v="Const"/>
    <s v="RF"/>
    <x v="9"/>
    <s v="B"/>
    <m/>
    <m/>
    <m/>
    <m/>
    <m/>
    <m/>
    <m/>
    <n v="644.5"/>
    <n v="556.62"/>
    <m/>
    <m/>
    <m/>
    <m/>
    <m/>
    <m/>
    <m/>
    <m/>
    <m/>
    <x v="0"/>
    <x v="0"/>
    <m/>
  </r>
  <r>
    <s v=""/>
    <s v=" E08_22560"/>
    <s v="TR Effort First Article Mag Shields-Labor (591 1-Cell 1st Art)"/>
    <s v="6.08.03.02.02.02"/>
    <x v="1"/>
    <d v="2024-06-27T00:00:00"/>
    <d v="2024-09-20T00:00:00"/>
    <s v="pkessler"/>
    <s v="Matalevich"/>
    <n v="10661.87"/>
    <m/>
    <s v="C"/>
    <s v="Labor"/>
    <s v="TEC"/>
    <s v="CD-3A"/>
    <s v="JLAB"/>
    <s v="Const"/>
    <s v="RF"/>
    <x v="9"/>
    <s v="P.S318"/>
    <m/>
    <m/>
    <m/>
    <m/>
    <m/>
    <m/>
    <m/>
    <n v="10661.87"/>
    <m/>
    <m/>
    <m/>
    <m/>
    <m/>
    <m/>
    <m/>
    <m/>
    <m/>
    <m/>
    <x v="0"/>
    <x v="0"/>
    <m/>
  </r>
  <r>
    <s v=""/>
    <s v=" E08_22700"/>
    <s v="TR Effort First Article Spaceframe with Thermal Shield Assembly-Labor (591 1-Cell 1st Art)"/>
    <s v="6.08.03.02.02.02"/>
    <x v="1"/>
    <d v="2024-06-27T00:00:00"/>
    <d v="2024-12-05T00:00:00"/>
    <s v="pkessler"/>
    <s v="Matalevich"/>
    <n v="10789.81"/>
    <m/>
    <s v="C"/>
    <s v="Labor"/>
    <s v="TEC"/>
    <s v="CD-3A"/>
    <s v="JLAB"/>
    <s v="Const"/>
    <s v="RF"/>
    <x v="9"/>
    <s v="P.S320"/>
    <m/>
    <m/>
    <m/>
    <m/>
    <m/>
    <m/>
    <m/>
    <n v="6473.89"/>
    <n v="4315.92"/>
    <m/>
    <m/>
    <m/>
    <m/>
    <m/>
    <m/>
    <m/>
    <m/>
    <m/>
    <x v="0"/>
    <x v="0"/>
    <m/>
  </r>
  <r>
    <s v=""/>
    <s v=" E08_22840"/>
    <s v="TR Effort First Article Heat Exchangers Labor (591 1-Cell 1st Art)"/>
    <s v="6.08.03.02.02.02"/>
    <x v="1"/>
    <d v="2024-06-27T00:00:00"/>
    <d v="2025-02-04T00:00:00"/>
    <s v="pkessler"/>
    <s v="Matalevich"/>
    <n v="10840.99"/>
    <m/>
    <s v="C"/>
    <s v="Labor"/>
    <s v="TEC"/>
    <s v="CD-3A"/>
    <s v="JLAB"/>
    <s v="Const"/>
    <s v="RF"/>
    <x v="9"/>
    <s v="P.S321"/>
    <m/>
    <m/>
    <m/>
    <m/>
    <m/>
    <m/>
    <m/>
    <n v="4770.03"/>
    <n v="6070.95"/>
    <m/>
    <m/>
    <m/>
    <m/>
    <m/>
    <m/>
    <m/>
    <m/>
    <m/>
    <x v="0"/>
    <x v="0"/>
    <m/>
  </r>
  <r>
    <s v=""/>
    <s v=" E08_22920"/>
    <s v="TR Effort First Article Vacuum Vessel-Labor (591 1-Cell 1st Art)"/>
    <s v="6.08.03.02.02.02"/>
    <x v="1"/>
    <d v="2024-06-27T00:00:00"/>
    <d v="2024-12-12T00:00:00"/>
    <s v="pkessler"/>
    <s v="Matalevich"/>
    <n v="10798.16"/>
    <m/>
    <s v="C"/>
    <s v="Labor"/>
    <s v="TEC"/>
    <s v="CD-3A"/>
    <s v="JLAB"/>
    <s v="Const"/>
    <s v="RF"/>
    <x v="9"/>
    <s v="P.S152"/>
    <m/>
    <m/>
    <m/>
    <m/>
    <m/>
    <m/>
    <m/>
    <n v="6197.2"/>
    <n v="4600.95"/>
    <m/>
    <m/>
    <m/>
    <m/>
    <m/>
    <m/>
    <m/>
    <m/>
    <m/>
    <x v="0"/>
    <x v="0"/>
    <m/>
  </r>
  <r>
    <s v=""/>
    <s v=" E08_22990"/>
    <s v="TR Effort First Article Saddles and Stands-Labor (591 1-Cell 1st Art)"/>
    <s v="6.08.03.02.02.02"/>
    <x v="1"/>
    <d v="2024-06-27T00:00:00"/>
    <d v="2024-09-20T00:00:00"/>
    <s v="pkessler"/>
    <s v="Matalevich"/>
    <n v="10661.87"/>
    <m/>
    <s v="C"/>
    <s v="Labor"/>
    <s v="TEC"/>
    <s v="CD-3A"/>
    <s v="JLAB"/>
    <s v="Const"/>
    <s v="RF"/>
    <x v="9"/>
    <s v="P.S322"/>
    <m/>
    <m/>
    <m/>
    <m/>
    <m/>
    <m/>
    <m/>
    <n v="10661.87"/>
    <m/>
    <m/>
    <m/>
    <m/>
    <m/>
    <m/>
    <m/>
    <m/>
    <m/>
    <m/>
    <x v="0"/>
    <x v="0"/>
    <m/>
  </r>
  <r>
    <s v=""/>
    <s v=" E08_23060"/>
    <s v="TR Effort First Article Instrumentation (591 1-Cell 1st Art)"/>
    <s v="6.08.03.02.02.02"/>
    <x v="1"/>
    <d v="2024-06-27T00:00:00"/>
    <d v="2024-09-20T00:00:00"/>
    <s v="pkessler"/>
    <s v="Matalevich"/>
    <n v="2517.39"/>
    <m/>
    <s v="C"/>
    <s v="Labor"/>
    <s v="TEC"/>
    <s v="CD-3A"/>
    <s v="JLAB"/>
    <s v="Const"/>
    <s v="RF"/>
    <x v="9"/>
    <s v="P.S323"/>
    <m/>
    <m/>
    <m/>
    <m/>
    <m/>
    <m/>
    <m/>
    <n v="2517.39"/>
    <m/>
    <m/>
    <m/>
    <m/>
    <m/>
    <m/>
    <m/>
    <m/>
    <m/>
    <m/>
    <x v="0"/>
    <x v="0"/>
    <m/>
  </r>
  <r>
    <s v=""/>
    <s v=" E08_23120"/>
    <s v="TR Effort First Article Misc. Parts (591 1-Cell 1st Art)"/>
    <s v="6.08.03.02.02.02"/>
    <x v="1"/>
    <d v="2024-06-27T00:00:00"/>
    <d v="2024-09-20T00:00:00"/>
    <s v="pkessler"/>
    <s v="Matalevich"/>
    <n v="3109.71"/>
    <m/>
    <s v="C"/>
    <s v="Labor"/>
    <s v="TEC"/>
    <s v="CD-3A"/>
    <s v="JLAB"/>
    <s v="Const"/>
    <s v="RF"/>
    <x v="9"/>
    <s v="P.S153"/>
    <m/>
    <m/>
    <m/>
    <m/>
    <m/>
    <m/>
    <m/>
    <n v="3109.71"/>
    <m/>
    <m/>
    <m/>
    <m/>
    <m/>
    <m/>
    <m/>
    <m/>
    <m/>
    <m/>
    <x v="0"/>
    <x v="0"/>
    <m/>
  </r>
  <r>
    <s v=""/>
    <s v=" E08_22440"/>
    <s v="TR Effort First Article Tuner Harmonic Drives (591 1-Cell 1st Art)"/>
    <s v="6.08.03.02.02.02"/>
    <x v="1"/>
    <d v="2024-06-27T00:00:00"/>
    <d v="2024-12-24T00:00:00"/>
    <s v="pkessler"/>
    <s v="Matalevich"/>
    <n v="1201.1199999999999"/>
    <m/>
    <s v="C"/>
    <s v="Labor"/>
    <s v="TEC"/>
    <s v="CD-3A"/>
    <s v="JLAB"/>
    <s v="Const"/>
    <s v="RF"/>
    <x v="9"/>
    <s v="B"/>
    <m/>
    <m/>
    <m/>
    <m/>
    <m/>
    <m/>
    <m/>
    <n v="644.5"/>
    <n v="556.62"/>
    <m/>
    <m/>
    <m/>
    <m/>
    <m/>
    <m/>
    <m/>
    <m/>
    <m/>
    <x v="0"/>
    <x v="0"/>
    <m/>
  </r>
  <r>
    <s v=""/>
    <s v=" E08_22630"/>
    <s v="TR Effort First Article Thermal Shield-Labor (591 1-Cell 1st Art)"/>
    <s v="6.08.03.02.02.02"/>
    <x v="1"/>
    <d v="2024-06-27T00:00:00"/>
    <d v="2024-11-14T00:00:00"/>
    <s v="pkessler"/>
    <s v="Matalevich"/>
    <n v="10764.09"/>
    <m/>
    <s v="C"/>
    <s v="Labor"/>
    <s v="TEC"/>
    <s v="CD-3A"/>
    <s v="JLAB"/>
    <s v="Const"/>
    <s v="RF"/>
    <x v="9"/>
    <s v="P.S319"/>
    <m/>
    <m/>
    <m/>
    <m/>
    <m/>
    <m/>
    <m/>
    <n v="7324.02"/>
    <n v="3440.07"/>
    <m/>
    <m/>
    <m/>
    <m/>
    <m/>
    <m/>
    <m/>
    <m/>
    <m/>
    <x v="0"/>
    <x v="0"/>
    <m/>
  </r>
  <r>
    <s v=""/>
    <s v=" E08_22310"/>
    <s v="TR Effort First Article Tuner Frames and Thermal Straps-Labor (591 1-Cell 1st Art)"/>
    <s v="6.08.03.02.02.02"/>
    <x v="1"/>
    <d v="2024-06-27T00:00:00"/>
    <d v="2024-12-23T00:00:00"/>
    <s v="pkessler"/>
    <s v="Matalevich"/>
    <n v="10808.69"/>
    <m/>
    <s v="C"/>
    <s v="Labor"/>
    <s v="TEC"/>
    <s v="CD-3A"/>
    <s v="JLAB"/>
    <s v="Const"/>
    <s v="RF"/>
    <x v="9"/>
    <s v="B"/>
    <m/>
    <m/>
    <m/>
    <m/>
    <m/>
    <m/>
    <m/>
    <n v="5847.32"/>
    <n v="4961.37"/>
    <m/>
    <m/>
    <m/>
    <m/>
    <m/>
    <m/>
    <m/>
    <m/>
    <m/>
    <x v="0"/>
    <x v="0"/>
    <m/>
  </r>
  <r>
    <s v=""/>
    <s v=" E08_22380"/>
    <s v="TR Effort First Article Tuner Stepper Motors (591 1-Cell 1st Art)"/>
    <s v="6.08.03.02.02.02"/>
    <x v="1"/>
    <d v="2024-06-27T00:00:00"/>
    <d v="2024-11-25T00:00:00"/>
    <s v="pkessler"/>
    <s v="Matalevich"/>
    <n v="1197.6400000000001"/>
    <m/>
    <s v="C"/>
    <s v="Labor"/>
    <s v="TEC"/>
    <s v="CD-3A"/>
    <s v="JLAB"/>
    <s v="Const"/>
    <s v="RF"/>
    <x v="9"/>
    <s v="B"/>
    <m/>
    <m/>
    <m/>
    <m/>
    <m/>
    <m/>
    <m/>
    <n v="760.04"/>
    <n v="437.6"/>
    <m/>
    <m/>
    <m/>
    <m/>
    <m/>
    <m/>
    <m/>
    <m/>
    <m/>
    <x v="0"/>
    <x v="0"/>
    <m/>
  </r>
  <r>
    <s v=""/>
    <s v=" E08_23180"/>
    <s v="TR Effort SpaceFrame Assembly Tooling (591 1-Cell 1st Art)"/>
    <s v="6.08.03.02.02.02"/>
    <x v="1"/>
    <d v="2024-06-27T00:00:00"/>
    <d v="2024-09-20T00:00:00"/>
    <s v="pkessler"/>
    <s v="Matalevich"/>
    <n v="1184.6500000000001"/>
    <m/>
    <s v="C"/>
    <s v="Labor"/>
    <s v="TEC"/>
    <s v="CD-3A"/>
    <s v="JLAB"/>
    <s v="Const"/>
    <s v="RF"/>
    <x v="9"/>
    <s v="B"/>
    <m/>
    <m/>
    <m/>
    <m/>
    <m/>
    <m/>
    <m/>
    <n v="1184.6500000000001"/>
    <m/>
    <m/>
    <m/>
    <m/>
    <m/>
    <m/>
    <m/>
    <m/>
    <m/>
    <m/>
    <x v="0"/>
    <x v="0"/>
    <m/>
  </r>
  <r>
    <s v=""/>
    <s v=" E08_23240"/>
    <s v="TR Effort Spaceframe to Rails support Tooling (591 1-Cell 1st Art)"/>
    <s v="6.08.03.02.02.02"/>
    <x v="1"/>
    <d v="2024-06-27T00:00:00"/>
    <d v="2024-09-20T00:00:00"/>
    <s v="pkessler"/>
    <s v="Matalevich"/>
    <n v="1184.6500000000001"/>
    <m/>
    <s v="C"/>
    <s v="Labor"/>
    <s v="TEC"/>
    <s v="CD-3A"/>
    <s v="JLAB"/>
    <s v="Const"/>
    <s v="RF"/>
    <x v="9"/>
    <s v="B"/>
    <m/>
    <m/>
    <m/>
    <m/>
    <m/>
    <m/>
    <m/>
    <n v="1184.6500000000001"/>
    <m/>
    <m/>
    <m/>
    <m/>
    <m/>
    <m/>
    <m/>
    <m/>
    <m/>
    <m/>
    <x v="0"/>
    <x v="0"/>
    <m/>
  </r>
  <r>
    <s v=""/>
    <s v=" E08_23300"/>
    <s v="TR Effort Alignment fixtures (591 1-Cell 1st Art)"/>
    <s v="6.08.03.02.02.02"/>
    <x v="1"/>
    <d v="2024-06-27T00:00:00"/>
    <d v="2024-09-20T00:00:00"/>
    <s v="pkessler"/>
    <s v="Matalevich"/>
    <n v="1184.6500000000001"/>
    <m/>
    <s v="C"/>
    <s v="Labor"/>
    <s v="TEC"/>
    <s v="CD-3A"/>
    <s v="JLAB"/>
    <s v="Const"/>
    <s v="RF"/>
    <x v="9"/>
    <s v="B"/>
    <m/>
    <m/>
    <m/>
    <m/>
    <m/>
    <m/>
    <m/>
    <n v="1184.6500000000001"/>
    <m/>
    <m/>
    <m/>
    <m/>
    <m/>
    <m/>
    <m/>
    <m/>
    <m/>
    <m/>
    <x v="0"/>
    <x v="0"/>
    <m/>
  </r>
  <r>
    <s v=""/>
    <s v=" E08_23480"/>
    <s v="TR Effort Vacuum Vessel support Tooling (591 1-Cell 1st Art)"/>
    <s v="6.08.03.02.02.02"/>
    <x v="1"/>
    <d v="2024-06-27T00:00:00"/>
    <d v="2024-09-20T00:00:00"/>
    <s v="pkessler"/>
    <s v="Matalevich"/>
    <n v="1184.6500000000001"/>
    <m/>
    <s v="C"/>
    <s v="Labor"/>
    <s v="TEC"/>
    <s v="CD-3A"/>
    <s v="JLAB"/>
    <s v="Const"/>
    <s v="RF"/>
    <x v="9"/>
    <s v="B"/>
    <m/>
    <m/>
    <m/>
    <m/>
    <m/>
    <m/>
    <m/>
    <n v="1184.6500000000001"/>
    <m/>
    <m/>
    <m/>
    <m/>
    <m/>
    <m/>
    <m/>
    <m/>
    <m/>
    <m/>
    <x v="0"/>
    <x v="0"/>
    <m/>
  </r>
  <r>
    <s v=""/>
    <s v=" E08_23360"/>
    <s v="TR Effort End Can Support (Supply) Tooling (591 1-Cell 1st Art)"/>
    <s v="6.08.03.02.02.02"/>
    <x v="1"/>
    <d v="2024-06-27T00:00:00"/>
    <d v="2024-09-20T00:00:00"/>
    <s v="pkessler"/>
    <s v="Matalevich"/>
    <n v="1184.6500000000001"/>
    <m/>
    <s v="C"/>
    <s v="Labor"/>
    <s v="TEC"/>
    <s v="CD-3A"/>
    <s v="JLAB"/>
    <s v="Const"/>
    <s v="RF"/>
    <x v="9"/>
    <s v="B"/>
    <m/>
    <m/>
    <m/>
    <m/>
    <m/>
    <m/>
    <m/>
    <n v="1184.6500000000001"/>
    <m/>
    <m/>
    <m/>
    <m/>
    <m/>
    <m/>
    <m/>
    <m/>
    <m/>
    <m/>
    <x v="0"/>
    <x v="0"/>
    <m/>
  </r>
  <r>
    <s v=""/>
    <s v=" E08_23540"/>
    <s v="TR Effort Misc. Cryostat Assembly Tooling (591 1-Cell 1st Art)"/>
    <s v="6.08.03.02.02.02"/>
    <x v="1"/>
    <d v="2024-06-27T00:00:00"/>
    <d v="2024-09-20T00:00:00"/>
    <s v="pkessler"/>
    <s v="Matalevich"/>
    <n v="1184.6500000000001"/>
    <m/>
    <s v="C"/>
    <s v="Labor"/>
    <s v="TEC"/>
    <s v="CD-3A"/>
    <s v="JLAB"/>
    <s v="Const"/>
    <s v="RF"/>
    <x v="9"/>
    <s v="B"/>
    <m/>
    <m/>
    <m/>
    <m/>
    <m/>
    <m/>
    <m/>
    <n v="1184.6500000000001"/>
    <m/>
    <m/>
    <m/>
    <m/>
    <m/>
    <m/>
    <m/>
    <m/>
    <m/>
    <m/>
    <x v="0"/>
    <x v="0"/>
    <m/>
  </r>
  <r>
    <s v=""/>
    <s v=" E08_23420"/>
    <s v="TR Effort End Can Support (Return) Tooling (591 1-Cell 1st Art)"/>
    <s v="6.08.03.02.02.02"/>
    <x v="1"/>
    <d v="2024-06-27T00:00:00"/>
    <d v="2024-09-20T00:00:00"/>
    <s v="pkessler"/>
    <s v="Matalevich"/>
    <n v="1184.6500000000001"/>
    <m/>
    <s v="C"/>
    <s v="Labor"/>
    <s v="TEC"/>
    <s v="CD-3A"/>
    <s v="JLAB"/>
    <s v="Const"/>
    <s v="RF"/>
    <x v="9"/>
    <s v="B"/>
    <m/>
    <m/>
    <m/>
    <m/>
    <m/>
    <m/>
    <m/>
    <n v="1184.6500000000001"/>
    <m/>
    <m/>
    <m/>
    <m/>
    <m/>
    <m/>
    <m/>
    <m/>
    <m/>
    <m/>
    <x v="0"/>
    <x v="0"/>
    <m/>
  </r>
  <r>
    <s v=""/>
    <s v=" E08_23970"/>
    <s v="TR Effort Test Cave U-Tubes (591 1-Cell 1st Art)"/>
    <s v="6.08.03.02.03.02"/>
    <x v="1"/>
    <d v="2024-02-02T00:00:00"/>
    <d v="2024-07-25T00:00:00"/>
    <s v="pkessler"/>
    <s v="Matalevich"/>
    <n v="1184.6500000000001"/>
    <m/>
    <s v="C"/>
    <s v="Labor"/>
    <s v="TEC"/>
    <s v="CD-3A"/>
    <s v="JLAB"/>
    <s v="Const"/>
    <s v="RF"/>
    <x v="9"/>
    <s v="B"/>
    <m/>
    <m/>
    <m/>
    <m/>
    <m/>
    <m/>
    <m/>
    <n v="1184.6500000000001"/>
    <m/>
    <m/>
    <m/>
    <m/>
    <m/>
    <m/>
    <m/>
    <m/>
    <m/>
    <m/>
    <x v="0"/>
    <x v="0"/>
    <m/>
  </r>
  <r>
    <s v=""/>
    <s v=" E08_24030"/>
    <s v="TR Effort Shipping Support (591 1-Cell 1st Art)"/>
    <s v="6.08.03.02.03.02"/>
    <x v="1"/>
    <d v="2024-02-02T00:00:00"/>
    <d v="2024-07-25T00:00:00"/>
    <s v="pkessler"/>
    <s v="Matalevich"/>
    <n v="3109.71"/>
    <m/>
    <s v="C"/>
    <s v="Labor"/>
    <s v="TEC"/>
    <s v="CD-3A"/>
    <s v="JLAB"/>
    <s v="Const"/>
    <s v="RF"/>
    <x v="9"/>
    <s v="P.S315"/>
    <m/>
    <m/>
    <m/>
    <m/>
    <m/>
    <m/>
    <m/>
    <n v="3109.71"/>
    <m/>
    <m/>
    <m/>
    <m/>
    <m/>
    <m/>
    <m/>
    <m/>
    <m/>
    <m/>
    <x v="0"/>
    <x v="0"/>
    <m/>
  </r>
  <r>
    <s v=""/>
    <s v=" E08_24090"/>
    <s v="TR Effort Misc. Assembly/Test/Shipping Tooling (591 1-Cell 1st Art)"/>
    <s v="6.08.03.02.03.02"/>
    <x v="1"/>
    <d v="2024-02-02T00:00:00"/>
    <d v="2024-07-25T00:00:00"/>
    <s v="pkessler"/>
    <s v="Matalevich"/>
    <n v="1184.6500000000001"/>
    <m/>
    <s v="C"/>
    <s v="Labor"/>
    <s v="TEC"/>
    <s v="CD-3A"/>
    <s v="JLAB"/>
    <s v="Const"/>
    <s v="RF"/>
    <x v="9"/>
    <s v="B"/>
    <m/>
    <m/>
    <m/>
    <m/>
    <m/>
    <m/>
    <m/>
    <n v="1184.6500000000001"/>
    <m/>
    <m/>
    <m/>
    <m/>
    <m/>
    <m/>
    <m/>
    <m/>
    <m/>
    <m/>
    <x v="0"/>
    <x v="0"/>
    <m/>
  </r>
  <r>
    <s v=""/>
    <s v=" E08_23780"/>
    <s v="Installation Assembly Preliminary Design (591 1-Cell 1st Art)"/>
    <s v="6.08.03.02.03.01"/>
    <x v="1"/>
    <d v="2023-05-17T00:00:00"/>
    <d v="2023-07-03T00:00:00"/>
    <s v="pkessler"/>
    <s v="Matalevich"/>
    <n v="36660.959999999999"/>
    <m/>
    <s v="C"/>
    <s v="Labor"/>
    <s v="TEC"/>
    <m/>
    <s v="JLAB"/>
    <s v="PED"/>
    <s v="RF"/>
    <x v="11"/>
    <m/>
    <m/>
    <m/>
    <m/>
    <m/>
    <m/>
    <m/>
    <n v="36660.959999999999"/>
    <m/>
    <m/>
    <m/>
    <m/>
    <m/>
    <m/>
    <m/>
    <m/>
    <m/>
    <m/>
    <m/>
    <x v="0"/>
    <x v="0"/>
    <m/>
  </r>
  <r>
    <s v=""/>
    <s v=" E08_23790"/>
    <s v="Cryomodule Stand Preliminary Design (591 1-Cell 1st Art)"/>
    <s v="6.08.03.02.03.01"/>
    <x v="1"/>
    <d v="2023-05-17T00:00:00"/>
    <d v="2023-07-03T00:00:00"/>
    <s v="pkessler"/>
    <s v="Matalevich"/>
    <n v="41692.85"/>
    <m/>
    <s v="C"/>
    <s v="Labor"/>
    <s v="TEC"/>
    <m/>
    <s v="JLAB"/>
    <s v="PED"/>
    <s v="RF"/>
    <x v="11"/>
    <m/>
    <m/>
    <m/>
    <m/>
    <m/>
    <m/>
    <m/>
    <n v="41692.85"/>
    <m/>
    <m/>
    <m/>
    <m/>
    <m/>
    <m/>
    <m/>
    <m/>
    <m/>
    <m/>
    <m/>
    <x v="0"/>
    <x v="0"/>
    <m/>
  </r>
  <r>
    <s v=""/>
    <s v=" E08_23800"/>
    <s v="Airside Assembly Preliminary Design  (591 1-Cell 1st Art)"/>
    <s v="6.08.03.02.03.01"/>
    <x v="1"/>
    <d v="2023-05-17T00:00:00"/>
    <d v="2023-07-03T00:00:00"/>
    <s v="pkessler"/>
    <s v="Matalevich"/>
    <n v="44855.76"/>
    <m/>
    <s v="C"/>
    <s v="Labor"/>
    <s v="TEC"/>
    <m/>
    <s v="JLAB"/>
    <s v="PED"/>
    <s v="RF"/>
    <x v="11"/>
    <m/>
    <m/>
    <m/>
    <m/>
    <m/>
    <m/>
    <m/>
    <n v="44855.76"/>
    <m/>
    <m/>
    <m/>
    <m/>
    <m/>
    <m/>
    <m/>
    <m/>
    <m/>
    <m/>
    <m/>
    <x v="0"/>
    <x v="0"/>
    <m/>
  </r>
  <r>
    <s v=""/>
    <s v=" E08_23860"/>
    <s v="Installation Assembly Final Design (591 1-Cell 1st Art)"/>
    <s v="6.08.03.02.03.01"/>
    <x v="1"/>
    <d v="2023-07-06T00:00:00"/>
    <d v="2023-09-18T00:00:00"/>
    <s v="pkessler"/>
    <s v="Matalevich"/>
    <n v="36660.959999999999"/>
    <m/>
    <s v="C"/>
    <s v="Labor"/>
    <s v="TEC"/>
    <m/>
    <s v="JLAB"/>
    <s v="PED"/>
    <s v="RF"/>
    <x v="6"/>
    <m/>
    <m/>
    <m/>
    <m/>
    <m/>
    <m/>
    <m/>
    <n v="36660.959999999999"/>
    <m/>
    <m/>
    <m/>
    <m/>
    <m/>
    <m/>
    <m/>
    <m/>
    <m/>
    <m/>
    <m/>
    <x v="0"/>
    <x v="0"/>
    <m/>
  </r>
  <r>
    <s v=""/>
    <s v=" E08_23870"/>
    <s v="Cryomodule Stand Final Design (591 1-Cell 1st Art)"/>
    <s v="6.08.03.02.03.01"/>
    <x v="1"/>
    <d v="2023-07-06T00:00:00"/>
    <d v="2023-09-18T00:00:00"/>
    <s v="pkessler"/>
    <s v="Matalevich"/>
    <n v="41692.85"/>
    <m/>
    <s v="C"/>
    <s v="Labor"/>
    <s v="TEC"/>
    <m/>
    <s v="JLAB"/>
    <s v="PED"/>
    <s v="RF"/>
    <x v="6"/>
    <m/>
    <m/>
    <m/>
    <m/>
    <m/>
    <m/>
    <m/>
    <n v="41692.85"/>
    <m/>
    <m/>
    <m/>
    <m/>
    <m/>
    <m/>
    <m/>
    <m/>
    <m/>
    <m/>
    <m/>
    <x v="0"/>
    <x v="0"/>
    <m/>
  </r>
  <r>
    <s v=""/>
    <s v=" E08_23880"/>
    <s v="Airside Assembly Final Design  (591 1-Cell 1st Art)"/>
    <s v="6.08.03.02.03.01"/>
    <x v="1"/>
    <d v="2023-07-06T00:00:00"/>
    <d v="2023-09-18T00:00:00"/>
    <s v="pkessler"/>
    <s v="Matalevich"/>
    <n v="44855.76"/>
    <m/>
    <s v="C"/>
    <s v="Labor"/>
    <s v="TEC"/>
    <m/>
    <s v="JLAB"/>
    <s v="PED"/>
    <s v="RF"/>
    <x v="6"/>
    <m/>
    <m/>
    <m/>
    <m/>
    <m/>
    <m/>
    <m/>
    <n v="44855.76"/>
    <m/>
    <m/>
    <m/>
    <m/>
    <m/>
    <m/>
    <m/>
    <m/>
    <m/>
    <m/>
    <m/>
    <x v="0"/>
    <x v="0"/>
    <m/>
  </r>
  <r>
    <s v=""/>
    <s v=" E08_23820"/>
    <s v="Test Cave U-Tubes Preliminary Design (591 1-Cell 1st Art)"/>
    <s v="6.08.03.02.03.01"/>
    <x v="1"/>
    <d v="2023-07-06T00:00:00"/>
    <d v="2023-07-12T00:00:00"/>
    <s v="pkessler"/>
    <s v="Matalevich"/>
    <n v="1868.99"/>
    <m/>
    <s v="C"/>
    <s v="Labor"/>
    <s v="TEC"/>
    <m/>
    <s v="JLAB"/>
    <s v="PED"/>
    <s v="RF"/>
    <x v="11"/>
    <m/>
    <m/>
    <m/>
    <m/>
    <m/>
    <m/>
    <m/>
    <n v="1868.99"/>
    <m/>
    <m/>
    <m/>
    <m/>
    <m/>
    <m/>
    <m/>
    <m/>
    <m/>
    <m/>
    <m/>
    <x v="0"/>
    <x v="0"/>
    <m/>
  </r>
  <r>
    <s v=""/>
    <s v=" E08_23830"/>
    <s v="Shipping Support Preliminary Design  (591 1-Cell 1st Art)"/>
    <s v="6.08.03.02.03.01"/>
    <x v="1"/>
    <d v="2023-07-13T00:00:00"/>
    <d v="2023-09-07T00:00:00"/>
    <s v="pkessler"/>
    <s v="Matalevich"/>
    <n v="82666.87"/>
    <m/>
    <s v="C"/>
    <s v="Labor"/>
    <s v="TEC"/>
    <m/>
    <s v="JLAB"/>
    <s v="PED"/>
    <s v="RF"/>
    <x v="11"/>
    <s v="P.S315"/>
    <m/>
    <m/>
    <m/>
    <m/>
    <m/>
    <m/>
    <n v="82666.87"/>
    <m/>
    <m/>
    <m/>
    <m/>
    <m/>
    <m/>
    <m/>
    <m/>
    <m/>
    <m/>
    <m/>
    <x v="0"/>
    <x v="0"/>
    <m/>
  </r>
  <r>
    <s v=""/>
    <s v=" E08_23840"/>
    <s v="Misc. Assembly/Test/Shipping Tooling Preliminary Design  (591 1-Cell 1st Art)"/>
    <s v="6.08.03.02.03.01"/>
    <x v="1"/>
    <d v="2023-09-08T00:00:00"/>
    <d v="2023-09-25T00:00:00"/>
    <s v="pkessler"/>
    <s v="Matalevich"/>
    <n v="7475.96"/>
    <m/>
    <s v="C"/>
    <s v="Labor"/>
    <s v="TEC"/>
    <m/>
    <s v="JLAB"/>
    <s v="PED"/>
    <s v="RF"/>
    <x v="11"/>
    <m/>
    <m/>
    <m/>
    <m/>
    <m/>
    <m/>
    <m/>
    <n v="7475.96"/>
    <m/>
    <m/>
    <m/>
    <m/>
    <m/>
    <m/>
    <m/>
    <m/>
    <m/>
    <m/>
    <m/>
    <x v="0"/>
    <x v="0"/>
    <m/>
  </r>
  <r>
    <s v=""/>
    <s v=" E08_23900"/>
    <s v="Test Cave U-Tubes Final Design (591 1-Cell 1st Art)"/>
    <s v="6.08.03.02.03.01"/>
    <x v="1"/>
    <d v="2023-09-20T00:00:00"/>
    <d v="2023-09-26T00:00:00"/>
    <s v="pkessler"/>
    <s v="Matalevich"/>
    <n v="1868.99"/>
    <m/>
    <s v="C"/>
    <s v="Labor"/>
    <s v="TEC"/>
    <m/>
    <s v="JLAB"/>
    <s v="PED"/>
    <s v="RF"/>
    <x v="6"/>
    <m/>
    <m/>
    <m/>
    <m/>
    <m/>
    <m/>
    <m/>
    <n v="1868.99"/>
    <m/>
    <m/>
    <m/>
    <m/>
    <m/>
    <m/>
    <m/>
    <m/>
    <m/>
    <m/>
    <m/>
    <x v="0"/>
    <x v="0"/>
    <m/>
  </r>
  <r>
    <s v=""/>
    <s v=" E08_23910"/>
    <s v="Shipping Support Final Design  (591 1-Cell 1st Art)"/>
    <s v="6.08.03.02.03.01"/>
    <x v="1"/>
    <d v="2023-09-27T00:00:00"/>
    <d v="2023-10-25T00:00:00"/>
    <s v="pkessler"/>
    <s v="Matalevich"/>
    <n v="45557.279999999999"/>
    <m/>
    <s v="C"/>
    <s v="Labor"/>
    <s v="TEC"/>
    <m/>
    <s v="JLAB"/>
    <s v="PED"/>
    <s v="RF"/>
    <x v="6"/>
    <s v="P.S315"/>
    <m/>
    <m/>
    <m/>
    <m/>
    <m/>
    <m/>
    <n v="6833.59"/>
    <n v="38723.69"/>
    <m/>
    <m/>
    <m/>
    <m/>
    <m/>
    <m/>
    <m/>
    <m/>
    <m/>
    <m/>
    <x v="0"/>
    <x v="0"/>
    <m/>
  </r>
  <r>
    <s v=""/>
    <s v=" E08_23920"/>
    <s v="Misc. Assembly/Test/Shipping Tooling Final Design (591 1-Cell 1st Art)"/>
    <s v="6.08.03.02.03.01"/>
    <x v="1"/>
    <d v="2023-10-26T00:00:00"/>
    <d v="2023-11-06T00:00:00"/>
    <s v="pkessler"/>
    <s v="Matalevich"/>
    <n v="7700.24"/>
    <m/>
    <s v="C"/>
    <s v="Labor"/>
    <s v="TEC"/>
    <m/>
    <s v="JLAB"/>
    <s v="PED"/>
    <s v="RF"/>
    <x v="6"/>
    <m/>
    <m/>
    <m/>
    <m/>
    <m/>
    <m/>
    <m/>
    <m/>
    <n v="7700.24"/>
    <m/>
    <m/>
    <m/>
    <m/>
    <m/>
    <m/>
    <m/>
    <m/>
    <m/>
    <m/>
    <x v="0"/>
    <x v="0"/>
    <m/>
  </r>
  <r>
    <s v=""/>
    <s v=" E08_24220"/>
    <s v="Perform First Article Cold Mass Assembly (591 1-Cell 1st Art)"/>
    <s v="6.08.03.02.03.04"/>
    <x v="1"/>
    <d v="2026-02-23T00:00:00"/>
    <d v="2026-04-24T00:00:00"/>
    <s v="pkessler"/>
    <s v="Matalevich"/>
    <n v="36447.129999999997"/>
    <m/>
    <s v="C"/>
    <s v="Labor"/>
    <s v="TEC"/>
    <s v="CD-3A"/>
    <s v="JLAB"/>
    <s v="Const"/>
    <s v="RF"/>
    <x v="7"/>
    <m/>
    <m/>
    <m/>
    <m/>
    <m/>
    <m/>
    <m/>
    <m/>
    <m/>
    <m/>
    <n v="36447.129999999997"/>
    <m/>
    <m/>
    <m/>
    <m/>
    <m/>
    <m/>
    <m/>
    <m/>
    <x v="0"/>
    <x v="0"/>
    <m/>
  </r>
  <r>
    <s v=""/>
    <s v=" E08_24250"/>
    <s v="Perform First Article Spaceframe Thermal Shield Assembly (591 1-Cell 1st Art)"/>
    <s v="6.08.03.02.03.04"/>
    <x v="1"/>
    <d v="2026-04-27T00:00:00"/>
    <d v="2026-06-29T00:00:00"/>
    <s v="pkessler"/>
    <s v="Matalevich"/>
    <n v="20894.259999999998"/>
    <m/>
    <s v="C"/>
    <s v="Labor"/>
    <s v="TEC"/>
    <s v="CD-3A"/>
    <s v="JLAB"/>
    <s v="Const"/>
    <s v="RF"/>
    <x v="7"/>
    <m/>
    <m/>
    <m/>
    <m/>
    <m/>
    <m/>
    <m/>
    <m/>
    <m/>
    <m/>
    <n v="20894.259999999998"/>
    <m/>
    <m/>
    <m/>
    <m/>
    <m/>
    <m/>
    <m/>
    <m/>
    <x v="0"/>
    <x v="0"/>
    <m/>
  </r>
  <r>
    <s v=""/>
    <s v=" E08_24280"/>
    <s v="Perform First Article Final Assembly (591 1-Cell 1st Art)"/>
    <s v="6.08.03.02.03.04"/>
    <x v="1"/>
    <d v="2026-06-30T00:00:00"/>
    <d v="2026-09-01T00:00:00"/>
    <s v="pkessler"/>
    <s v="Matalevich"/>
    <n v="31891.24"/>
    <m/>
    <s v="C"/>
    <s v="Labor"/>
    <s v="TEC"/>
    <s v="CD-3A"/>
    <s v="JLAB"/>
    <s v="Const"/>
    <s v="RF"/>
    <x v="7"/>
    <m/>
    <m/>
    <m/>
    <m/>
    <m/>
    <m/>
    <m/>
    <m/>
    <m/>
    <m/>
    <n v="31891.24"/>
    <m/>
    <m/>
    <m/>
    <m/>
    <m/>
    <m/>
    <m/>
    <m/>
    <x v="0"/>
    <x v="0"/>
    <m/>
  </r>
  <r>
    <s v=""/>
    <s v=" E08_24330"/>
    <s v="Prepare &amp; Pack First Article for Shipping (591 1-Cell 1st Art)"/>
    <s v="6.08.03.02.03.06"/>
    <x v="1"/>
    <d v="2026-10-16T00:00:00"/>
    <d v="2026-11-05T00:00:00"/>
    <s v="pkessler"/>
    <s v="Matalevich"/>
    <n v="8090.63"/>
    <m/>
    <s v="C"/>
    <s v="Labor"/>
    <s v="TEC"/>
    <m/>
    <s v="JLAB"/>
    <s v="Const"/>
    <s v="RF"/>
    <x v="8"/>
    <m/>
    <m/>
    <m/>
    <m/>
    <m/>
    <m/>
    <m/>
    <m/>
    <m/>
    <m/>
    <m/>
    <n v="8090.63"/>
    <m/>
    <m/>
    <m/>
    <m/>
    <m/>
    <m/>
    <m/>
    <x v="0"/>
    <x v="0"/>
    <m/>
  </r>
  <r>
    <s v=""/>
    <s v=" E08_17190"/>
    <s v="Cavity/Helium Vessel Handling Tooling Preliminary Design  (197 MHz Crab 1st Art)"/>
    <s v="6.08.03.01.01.01"/>
    <x v="0"/>
    <d v="2023-07-10T00:00:00"/>
    <d v="2023-08-04T00:00:00"/>
    <s v="pkessler"/>
    <s v="Matalevich"/>
    <n v="3737.98"/>
    <m/>
    <s v="C"/>
    <s v="Labor"/>
    <s v="TEC"/>
    <m/>
    <s v="JLAB"/>
    <s v="PED"/>
    <s v="RF"/>
    <x v="11"/>
    <m/>
    <m/>
    <m/>
    <m/>
    <m/>
    <m/>
    <m/>
    <n v="3737.98"/>
    <m/>
    <m/>
    <m/>
    <m/>
    <m/>
    <m/>
    <m/>
    <m/>
    <m/>
    <m/>
    <m/>
    <x v="0"/>
    <x v="0"/>
    <m/>
  </r>
  <r>
    <s v=""/>
    <s v=" E08_17320"/>
    <s v="Cavity/Helium Vessel Handling Tooling Final Design  (197 MHz Crab 1st Art)"/>
    <s v="6.08.03.01.01.01"/>
    <x v="0"/>
    <d v="2025-12-10T00:00:00"/>
    <d v="2025-12-24T00:00:00"/>
    <s v="pkessler"/>
    <s v="Matalevich"/>
    <n v="2199.4"/>
    <m/>
    <s v="C"/>
    <s v="Labor"/>
    <s v="TEC"/>
    <m/>
    <s v="JLAB"/>
    <s v="PED"/>
    <s v="RF"/>
    <x v="6"/>
    <m/>
    <m/>
    <m/>
    <m/>
    <m/>
    <m/>
    <m/>
    <m/>
    <m/>
    <m/>
    <n v="2199.4"/>
    <m/>
    <m/>
    <m/>
    <m/>
    <m/>
    <m/>
    <m/>
    <m/>
    <x v="0"/>
    <x v="0"/>
    <m/>
  </r>
  <r>
    <s v=""/>
    <s v=" E08_17200"/>
    <s v="HOM Waveguide cleaning Tooling Preliminary Design  (197 MHz Crab 1st Art)"/>
    <s v="6.08.03.01.01.01"/>
    <x v="0"/>
    <d v="2023-08-07T00:00:00"/>
    <d v="2023-09-01T00:00:00"/>
    <s v="pkessler"/>
    <s v="Matalevich"/>
    <n v="1868.99"/>
    <m/>
    <s v="C"/>
    <s v="Labor"/>
    <s v="TEC"/>
    <m/>
    <s v="JLAB"/>
    <s v="PED"/>
    <s v="RF"/>
    <x v="11"/>
    <m/>
    <m/>
    <m/>
    <m/>
    <m/>
    <m/>
    <m/>
    <n v="1868.99"/>
    <m/>
    <m/>
    <m/>
    <m/>
    <m/>
    <m/>
    <m/>
    <m/>
    <m/>
    <m/>
    <m/>
    <x v="0"/>
    <x v="0"/>
    <m/>
  </r>
  <r>
    <s v=""/>
    <s v=" E08_17330"/>
    <s v="HOM Waveguide cleaning Tooling Final Design  (197 MHz Crab 1st Art)"/>
    <s v="6.08.03.01.01.01"/>
    <x v="0"/>
    <d v="2025-12-26T00:00:00"/>
    <d v="2026-01-12T00:00:00"/>
    <s v="pkessler"/>
    <s v="Matalevich"/>
    <n v="1099.7"/>
    <m/>
    <s v="C"/>
    <s v="Labor"/>
    <s v="TEC"/>
    <m/>
    <s v="JLAB"/>
    <s v="PED"/>
    <s v="RF"/>
    <x v="6"/>
    <m/>
    <m/>
    <m/>
    <m/>
    <m/>
    <m/>
    <m/>
    <m/>
    <m/>
    <m/>
    <n v="1099.7"/>
    <m/>
    <m/>
    <m/>
    <m/>
    <m/>
    <m/>
    <m/>
    <m/>
    <x v="0"/>
    <x v="0"/>
    <m/>
  </r>
  <r>
    <s v=""/>
    <s v=" E08_17050"/>
    <s v="HOMs PRELIMINARY Design  (197 MHz Crab 1st Art)"/>
    <s v="6.08.03.01.01.01"/>
    <x v="0"/>
    <d v="2022-10-14T00:00:00"/>
    <d v="2023-05-31T00:00:00"/>
    <s v="pkessler"/>
    <s v="Matalevich"/>
    <n v="33641.82"/>
    <m/>
    <s v="C"/>
    <s v="Labor"/>
    <s v="TEC"/>
    <m/>
    <s v="JLAB"/>
    <s v="PED"/>
    <s v="RF"/>
    <x v="11"/>
    <m/>
    <m/>
    <m/>
    <m/>
    <m/>
    <m/>
    <m/>
    <n v="33641.82"/>
    <m/>
    <m/>
    <m/>
    <m/>
    <m/>
    <m/>
    <m/>
    <m/>
    <m/>
    <m/>
    <m/>
    <x v="0"/>
    <x v="0"/>
    <m/>
  </r>
  <r>
    <s v=""/>
    <s v=" E08_17120"/>
    <s v="HOMs Final Design  (197 MHz Crab 1st Art)"/>
    <s v="6.08.03.01.01.01"/>
    <x v="0"/>
    <d v="2024-04-12T00:00:00"/>
    <d v="2024-10-15T00:00:00"/>
    <s v="pkessler"/>
    <s v="Matalevich"/>
    <n v="18701.66"/>
    <m/>
    <s v="C"/>
    <s v="Labor"/>
    <s v="TEC"/>
    <m/>
    <s v="JLAB"/>
    <s v="PED"/>
    <s v="RF"/>
    <x v="6"/>
    <m/>
    <m/>
    <m/>
    <m/>
    <m/>
    <m/>
    <m/>
    <m/>
    <n v="17251.919999999998"/>
    <n v="1449.74"/>
    <m/>
    <m/>
    <m/>
    <m/>
    <m/>
    <m/>
    <m/>
    <m/>
    <m/>
    <x v="0"/>
    <x v="0"/>
    <m/>
  </r>
  <r>
    <s v=""/>
    <s v=" E08_17130"/>
    <s v="Cavity Final Design Refinement  (197 MHz Crab 1st Art)"/>
    <s v="6.08.03.01.01.01"/>
    <x v="0"/>
    <d v="2025-10-16T00:00:00"/>
    <d v="2025-11-13T00:00:00"/>
    <s v="pkessler"/>
    <s v="Matalevich"/>
    <n v="45244.71"/>
    <m/>
    <s v="C"/>
    <s v="Labor"/>
    <s v="TEC"/>
    <m/>
    <s v="JLAB"/>
    <s v="PED"/>
    <s v="RF"/>
    <x v="6"/>
    <m/>
    <m/>
    <m/>
    <m/>
    <m/>
    <m/>
    <m/>
    <m/>
    <m/>
    <m/>
    <n v="45244.71"/>
    <m/>
    <m/>
    <m/>
    <m/>
    <m/>
    <m/>
    <m/>
    <m/>
    <x v="0"/>
    <x v="0"/>
    <m/>
  </r>
  <r>
    <s v=""/>
    <s v=" E08_17100"/>
    <s v="Cavity String Components PDR (197 MHz Crab 1st Art)"/>
    <s v="6.08.03.01.01.01"/>
    <x v="0"/>
    <d v="2023-06-01T00:00:00"/>
    <d v="2023-06-02T00:00:00"/>
    <s v="pkessler"/>
    <s v="Matalevich"/>
    <n v="41692.85"/>
    <m/>
    <s v="C"/>
    <s v="Labor"/>
    <s v="TEC"/>
    <m/>
    <s v="JLAB"/>
    <s v="PED"/>
    <s v="RF"/>
    <x v="11"/>
    <m/>
    <m/>
    <m/>
    <m/>
    <m/>
    <m/>
    <m/>
    <n v="41692.85"/>
    <m/>
    <m/>
    <m/>
    <m/>
    <m/>
    <m/>
    <m/>
    <m/>
    <m/>
    <m/>
    <m/>
    <x v="0"/>
    <x v="0"/>
    <m/>
  </r>
  <r>
    <s v=""/>
    <s v=" E08_17180"/>
    <s v="Helium Vessel Assembly/Welding Tooling Preliminary Design  (197 MHz Crab 1st Art)"/>
    <s v="6.08.03.01.01.01"/>
    <x v="0"/>
    <d v="2023-06-01T00:00:00"/>
    <d v="2023-07-07T00:00:00"/>
    <s v="pkessler"/>
    <s v="Matalevich"/>
    <n v="8051.03"/>
    <m/>
    <s v="C"/>
    <s v="Labor"/>
    <s v="TEC"/>
    <m/>
    <s v="JLAB"/>
    <s v="PED"/>
    <s v="RF"/>
    <x v="11"/>
    <m/>
    <m/>
    <m/>
    <m/>
    <m/>
    <m/>
    <m/>
    <n v="8051.03"/>
    <m/>
    <m/>
    <m/>
    <m/>
    <m/>
    <m/>
    <m/>
    <m/>
    <m/>
    <m/>
    <m/>
    <x v="0"/>
    <x v="0"/>
    <m/>
  </r>
  <r>
    <s v=""/>
    <s v=" E08_17300"/>
    <s v="Cavity String Components FDR  (197 MHz Crab 1st Art)"/>
    <s v="6.08.03.01.01.01"/>
    <x v="0"/>
    <d v="2025-11-14T00:00:00"/>
    <d v="2025-11-17T00:00:00"/>
    <s v="pkessler"/>
    <s v="Matalevich"/>
    <n v="45558.91"/>
    <m/>
    <s v="C"/>
    <s v="Labor"/>
    <s v="TEC"/>
    <m/>
    <s v="JLAB"/>
    <s v="PED"/>
    <s v="RF"/>
    <x v="6"/>
    <m/>
    <m/>
    <m/>
    <m/>
    <m/>
    <m/>
    <m/>
    <m/>
    <m/>
    <m/>
    <n v="45558.91"/>
    <m/>
    <m/>
    <m/>
    <m/>
    <m/>
    <m/>
    <m/>
    <m/>
    <x v="0"/>
    <x v="0"/>
    <m/>
  </r>
  <r>
    <s v=""/>
    <s v=" E08_17310"/>
    <s v="Helium Vessel Assembly/Welding Tooling Final Design  (197 MHz Crab 1st Art)"/>
    <s v="6.08.03.01.01.01"/>
    <x v="0"/>
    <d v="2025-11-18T00:00:00"/>
    <d v="2025-12-09T00:00:00"/>
    <s v="pkessler"/>
    <s v="Matalevich"/>
    <n v="4398.79"/>
    <m/>
    <s v="C"/>
    <s v="Labor"/>
    <s v="TEC"/>
    <m/>
    <s v="JLAB"/>
    <s v="PED"/>
    <s v="RF"/>
    <x v="6"/>
    <m/>
    <m/>
    <m/>
    <m/>
    <m/>
    <m/>
    <m/>
    <m/>
    <m/>
    <m/>
    <n v="4398.79"/>
    <m/>
    <m/>
    <m/>
    <m/>
    <m/>
    <m/>
    <m/>
    <m/>
    <x v="0"/>
    <x v="0"/>
    <m/>
  </r>
  <r>
    <s v=""/>
    <s v=" E08_17060"/>
    <s v="Beam Line Assemblies PRELIMINARY Design (197 MHz Crab 1st Art)"/>
    <s v="6.08.03.01.01.01"/>
    <x v="0"/>
    <d v="2022-10-14T00:00:00"/>
    <d v="2023-05-31T00:00:00"/>
    <s v="pkessler"/>
    <s v="Matalevich"/>
    <n v="31341.52"/>
    <m/>
    <s v="C"/>
    <s v="Labor"/>
    <s v="TEC"/>
    <m/>
    <s v="JLAB"/>
    <s v="PED"/>
    <s v="RF"/>
    <x v="11"/>
    <m/>
    <m/>
    <m/>
    <m/>
    <m/>
    <m/>
    <m/>
    <n v="31341.52"/>
    <m/>
    <m/>
    <m/>
    <m/>
    <m/>
    <m/>
    <m/>
    <m/>
    <m/>
    <m/>
    <m/>
    <x v="0"/>
    <x v="0"/>
    <m/>
  </r>
  <r>
    <s v=""/>
    <s v=" E08_17070"/>
    <s v="Helium Vessel PRELIMINARY Design (197 MHz Crab 1st Art)"/>
    <s v="6.08.03.01.01.01"/>
    <x v="0"/>
    <d v="2022-10-14T00:00:00"/>
    <d v="2023-05-31T00:00:00"/>
    <s v="pkessler"/>
    <s v="Matalevich"/>
    <n v="56069.7"/>
    <m/>
    <s v="C"/>
    <s v="Labor"/>
    <s v="TEC"/>
    <m/>
    <s v="JLAB"/>
    <s v="PED"/>
    <s v="RF"/>
    <x v="11"/>
    <m/>
    <m/>
    <m/>
    <m/>
    <m/>
    <m/>
    <m/>
    <n v="56069.7"/>
    <m/>
    <m/>
    <m/>
    <m/>
    <m/>
    <m/>
    <m/>
    <m/>
    <m/>
    <m/>
    <m/>
    <x v="0"/>
    <x v="0"/>
    <m/>
  </r>
  <r>
    <s v=""/>
    <s v=" E08_17080"/>
    <s v="Cavity String Assembly parts PRELIMINARY Design (197 MHz Crab 1st Art)"/>
    <s v="6.08.03.01.01.01"/>
    <x v="0"/>
    <d v="2022-10-14T00:00:00"/>
    <d v="2023-05-31T00:00:00"/>
    <s v="pkessler"/>
    <s v="Matalevich"/>
    <n v="49025.05"/>
    <m/>
    <s v="C"/>
    <s v="Labor"/>
    <s v="TEC"/>
    <m/>
    <s v="JLAB"/>
    <s v="PED"/>
    <s v="RF"/>
    <x v="11"/>
    <m/>
    <m/>
    <m/>
    <m/>
    <m/>
    <m/>
    <m/>
    <n v="49025.05"/>
    <m/>
    <m/>
    <m/>
    <m/>
    <m/>
    <m/>
    <m/>
    <m/>
    <m/>
    <m/>
    <m/>
    <x v="0"/>
    <x v="0"/>
    <m/>
  </r>
  <r>
    <s v=""/>
    <s v=" E08_17090"/>
    <s v="Clean Room Assembly PRELIMINARY Design (197 MHz Crab 1st Art)"/>
    <s v="6.08.03.01.01.01"/>
    <x v="0"/>
    <d v="2022-10-14T00:00:00"/>
    <d v="2023-05-31T00:00:00"/>
    <s v="pkessler"/>
    <s v="Matalevich"/>
    <n v="3162.91"/>
    <m/>
    <s v="C"/>
    <s v="Labor"/>
    <s v="TEC"/>
    <m/>
    <s v="JLAB"/>
    <s v="PED"/>
    <s v="RF"/>
    <x v="11"/>
    <m/>
    <m/>
    <m/>
    <m/>
    <m/>
    <m/>
    <m/>
    <n v="3162.91"/>
    <m/>
    <m/>
    <m/>
    <m/>
    <m/>
    <m/>
    <m/>
    <m/>
    <m/>
    <m/>
    <m/>
    <x v="0"/>
    <x v="0"/>
    <m/>
  </r>
  <r>
    <s v=""/>
    <s v=" E08_17140"/>
    <s v="Beam Line Assemblies FINAL Design (197 MHz Crab 1st Art)"/>
    <s v="6.08.03.01.01.01"/>
    <x v="0"/>
    <d v="2024-04-12T00:00:00"/>
    <d v="2024-10-15T00:00:00"/>
    <s v="pkessler"/>
    <s v="Matalevich"/>
    <n v="17514.259999999998"/>
    <m/>
    <s v="C"/>
    <s v="Labor"/>
    <s v="TEC"/>
    <m/>
    <s v="JLAB"/>
    <s v="PED"/>
    <s v="RF"/>
    <x v="6"/>
    <m/>
    <m/>
    <m/>
    <m/>
    <m/>
    <m/>
    <m/>
    <m/>
    <n v="16156.56"/>
    <n v="1357.69"/>
    <m/>
    <m/>
    <m/>
    <m/>
    <m/>
    <m/>
    <m/>
    <m/>
    <m/>
    <x v="0"/>
    <x v="0"/>
    <m/>
  </r>
  <r>
    <s v=""/>
    <s v=" E08_17150"/>
    <s v="Helium Vessel FINAL Design (197 MHz Crab 1st Art)"/>
    <s v="6.08.03.01.01.01"/>
    <x v="0"/>
    <d v="2024-04-12T00:00:00"/>
    <d v="2024-10-15T00:00:00"/>
    <s v="pkessler"/>
    <s v="Matalevich"/>
    <n v="31169.439999999999"/>
    <m/>
    <s v="C"/>
    <s v="Labor"/>
    <s v="TEC"/>
    <m/>
    <s v="JLAB"/>
    <s v="PED"/>
    <s v="RF"/>
    <x v="6"/>
    <m/>
    <m/>
    <m/>
    <m/>
    <m/>
    <m/>
    <m/>
    <m/>
    <n v="28753.200000000001"/>
    <n v="2416.2399999999998"/>
    <m/>
    <m/>
    <m/>
    <m/>
    <m/>
    <m/>
    <m/>
    <m/>
    <m/>
    <x v="0"/>
    <x v="0"/>
    <m/>
  </r>
  <r>
    <s v=""/>
    <s v=" E08_17160"/>
    <s v="Cavity String Assembly parts FINAL Design (197 MHz Crab 1st Art)"/>
    <s v="6.08.03.01.01.01"/>
    <x v="0"/>
    <d v="2024-04-12T00:00:00"/>
    <d v="2024-10-15T00:00:00"/>
    <s v="pkessler"/>
    <s v="Matalevich"/>
    <n v="27161.94"/>
    <m/>
    <s v="C"/>
    <s v="Labor"/>
    <s v="TEC"/>
    <m/>
    <s v="JLAB"/>
    <s v="PED"/>
    <s v="RF"/>
    <x v="6"/>
    <m/>
    <m/>
    <m/>
    <m/>
    <m/>
    <m/>
    <m/>
    <m/>
    <n v="25056.36"/>
    <n v="2105.58"/>
    <m/>
    <m/>
    <m/>
    <m/>
    <m/>
    <m/>
    <m/>
    <m/>
    <m/>
    <x v="0"/>
    <x v="0"/>
    <m/>
  </r>
  <r>
    <s v=""/>
    <s v=" E08_17170"/>
    <s v="Clean Room Assembly FINAL Design (197 MHz Crab 1st Art)"/>
    <s v="6.08.03.01.01.01"/>
    <x v="0"/>
    <d v="2024-04-12T00:00:00"/>
    <d v="2024-10-15T00:00:00"/>
    <s v="pkessler"/>
    <s v="Matalevich"/>
    <n v="1781.11"/>
    <m/>
    <s v="C"/>
    <s v="Labor"/>
    <s v="TEC"/>
    <m/>
    <s v="JLAB"/>
    <s v="PED"/>
    <s v="RF"/>
    <x v="6"/>
    <m/>
    <m/>
    <m/>
    <m/>
    <m/>
    <m/>
    <m/>
    <m/>
    <n v="1643.04"/>
    <n v="138.07"/>
    <m/>
    <m/>
    <m/>
    <m/>
    <m/>
    <m/>
    <m/>
    <m/>
    <m/>
    <x v="0"/>
    <x v="0"/>
    <m/>
  </r>
  <r>
    <s v=""/>
    <s v=" E08_17210"/>
    <s v="Misc. Cavity Processing Tooling Preliminary Design  (197 MHz Crab 1st Art)"/>
    <s v="6.08.03.01.01.01"/>
    <x v="0"/>
    <d v="2023-09-05T00:00:00"/>
    <d v="2023-10-02T00:00:00"/>
    <s v="pkessler"/>
    <s v="Matalevich"/>
    <n v="7487.17"/>
    <m/>
    <s v="C"/>
    <s v="Labor"/>
    <s v="TEC"/>
    <m/>
    <s v="JLAB"/>
    <s v="PED"/>
    <s v="RF"/>
    <x v="11"/>
    <m/>
    <m/>
    <m/>
    <m/>
    <m/>
    <m/>
    <m/>
    <n v="7112.82"/>
    <n v="374.36"/>
    <m/>
    <m/>
    <m/>
    <m/>
    <m/>
    <m/>
    <m/>
    <m/>
    <m/>
    <m/>
    <x v="0"/>
    <x v="0"/>
    <m/>
  </r>
  <r>
    <s v=""/>
    <s v=" E08_17340"/>
    <s v="Misc. Cavity Processing Tooling Final Design  (197 MHz Crab 1st Art)"/>
    <s v="6.08.03.01.01.01"/>
    <x v="0"/>
    <d v="2026-01-13T00:00:00"/>
    <d v="2026-01-28T00:00:00"/>
    <s v="pkessler"/>
    <s v="Matalevich"/>
    <n v="4398.79"/>
    <m/>
    <s v="C"/>
    <s v="Labor"/>
    <s v="TEC"/>
    <m/>
    <s v="JLAB"/>
    <s v="PED"/>
    <s v="RF"/>
    <x v="6"/>
    <m/>
    <m/>
    <m/>
    <m/>
    <m/>
    <m/>
    <m/>
    <m/>
    <m/>
    <m/>
    <n v="4398.79"/>
    <m/>
    <m/>
    <m/>
    <m/>
    <m/>
    <m/>
    <m/>
    <m/>
    <x v="0"/>
    <x v="0"/>
    <m/>
  </r>
  <r>
    <s v=""/>
    <s v=" E08_17220"/>
    <s v="Waveguide handling #1 Tooling Preliminary Design  (197 MHz Crab 1st Art)"/>
    <s v="6.08.03.01.01.01"/>
    <x v="0"/>
    <d v="2023-06-01T00:00:00"/>
    <d v="2023-06-28T00:00:00"/>
    <s v="pkessler"/>
    <s v="Matalevich"/>
    <n v="3737.98"/>
    <m/>
    <s v="C"/>
    <s v="Labor"/>
    <s v="TEC"/>
    <m/>
    <s v="JLAB"/>
    <s v="PED"/>
    <s v="RF"/>
    <x v="11"/>
    <m/>
    <m/>
    <m/>
    <m/>
    <m/>
    <m/>
    <m/>
    <n v="3737.98"/>
    <m/>
    <m/>
    <m/>
    <m/>
    <m/>
    <m/>
    <m/>
    <m/>
    <m/>
    <m/>
    <m/>
    <x v="0"/>
    <x v="0"/>
    <m/>
  </r>
  <r>
    <s v=""/>
    <s v=" E08_17350"/>
    <s v="Waveguide handling #1 Tooling Final Design  (197 MHz Crab 1st Art)"/>
    <s v="6.08.03.01.01.01"/>
    <x v="0"/>
    <d v="2023-06-29T00:00:00"/>
    <d v="2023-07-14T00:00:00"/>
    <s v="pkessler"/>
    <s v="Matalevich"/>
    <n v="2012.76"/>
    <m/>
    <s v="C"/>
    <s v="Labor"/>
    <s v="TEC"/>
    <m/>
    <s v="JLAB"/>
    <s v="PED"/>
    <s v="RF"/>
    <x v="6"/>
    <m/>
    <m/>
    <m/>
    <m/>
    <m/>
    <m/>
    <m/>
    <n v="2012.76"/>
    <m/>
    <m/>
    <m/>
    <m/>
    <m/>
    <m/>
    <m/>
    <m/>
    <m/>
    <m/>
    <m/>
    <x v="0"/>
    <x v="0"/>
    <m/>
  </r>
  <r>
    <s v=""/>
    <s v=" E08_17230"/>
    <s v="Waveguide handling #2 Tooling Preliminary Design  (197 MHz Crab 1st Art)"/>
    <s v="6.08.03.01.01.01"/>
    <x v="0"/>
    <d v="2023-06-29T00:00:00"/>
    <d v="2023-07-18T00:00:00"/>
    <s v="pkessler"/>
    <s v="Matalevich"/>
    <n v="3737.98"/>
    <m/>
    <s v="C"/>
    <s v="Labor"/>
    <s v="TEC"/>
    <m/>
    <s v="JLAB"/>
    <s v="PED"/>
    <s v="RF"/>
    <x v="11"/>
    <m/>
    <m/>
    <m/>
    <m/>
    <m/>
    <m/>
    <m/>
    <n v="3737.98"/>
    <m/>
    <m/>
    <m/>
    <m/>
    <m/>
    <m/>
    <m/>
    <m/>
    <m/>
    <m/>
    <m/>
    <x v="0"/>
    <x v="0"/>
    <m/>
  </r>
  <r>
    <s v=""/>
    <s v=" E08_17360"/>
    <s v="Waveguide handling #2 Tooling Final Design  (197 MHz Crab 1st Art)"/>
    <s v="6.08.03.01.01.01"/>
    <x v="0"/>
    <d v="2023-07-19T00:00:00"/>
    <d v="2023-07-27T00:00:00"/>
    <s v="pkessler"/>
    <s v="Matalevich"/>
    <n v="2012.76"/>
    <m/>
    <s v="C"/>
    <s v="Labor"/>
    <s v="TEC"/>
    <m/>
    <s v="JLAB"/>
    <s v="PED"/>
    <s v="RF"/>
    <x v="6"/>
    <m/>
    <m/>
    <m/>
    <m/>
    <m/>
    <m/>
    <m/>
    <n v="2012.76"/>
    <m/>
    <m/>
    <m/>
    <m/>
    <m/>
    <m/>
    <m/>
    <m/>
    <m/>
    <m/>
    <m/>
    <x v="0"/>
    <x v="0"/>
    <m/>
  </r>
  <r>
    <s v=""/>
    <s v=" E08_17240"/>
    <s v="Helium Vessel Support Tooling Preliminary Design  (197 MHz Crab 1st Art)"/>
    <s v="6.08.03.01.01.01"/>
    <x v="0"/>
    <d v="2023-06-01T00:00:00"/>
    <d v="2023-06-28T00:00:00"/>
    <s v="pkessler"/>
    <s v="Matalevich"/>
    <n v="3737.98"/>
    <m/>
    <s v="C"/>
    <s v="Labor"/>
    <s v="TEC"/>
    <m/>
    <s v="JLAB"/>
    <s v="PED"/>
    <s v="RF"/>
    <x v="11"/>
    <m/>
    <m/>
    <m/>
    <m/>
    <m/>
    <m/>
    <m/>
    <n v="3737.98"/>
    <m/>
    <m/>
    <m/>
    <m/>
    <m/>
    <m/>
    <m/>
    <m/>
    <m/>
    <m/>
    <m/>
    <x v="0"/>
    <x v="0"/>
    <m/>
  </r>
  <r>
    <s v=""/>
    <s v=" E08_17370"/>
    <s v="Helium Vessel Support Tooling Final Design  (197 MHz Crab 1st Art)"/>
    <s v="6.08.03.01.01.01"/>
    <x v="0"/>
    <d v="2023-06-29T00:00:00"/>
    <d v="2023-07-14T00:00:00"/>
    <s v="pkessler"/>
    <s v="Matalevich"/>
    <n v="2012.76"/>
    <m/>
    <s v="C"/>
    <s v="Labor"/>
    <s v="TEC"/>
    <m/>
    <s v="JLAB"/>
    <s v="PED"/>
    <s v="RF"/>
    <x v="6"/>
    <m/>
    <m/>
    <m/>
    <m/>
    <m/>
    <m/>
    <m/>
    <n v="2012.76"/>
    <m/>
    <m/>
    <m/>
    <m/>
    <m/>
    <m/>
    <m/>
    <m/>
    <m/>
    <m/>
    <m/>
    <x v="0"/>
    <x v="0"/>
    <m/>
  </r>
  <r>
    <s v=""/>
    <s v=" E08_17250"/>
    <s v="HOM support (horizontal) Tooling Preliminary Design  (197 MHz Crab 1st Art)"/>
    <s v="6.08.03.01.01.01"/>
    <x v="0"/>
    <d v="2023-06-29T00:00:00"/>
    <d v="2023-07-27T00:00:00"/>
    <s v="pkessler"/>
    <s v="Matalevich"/>
    <n v="3737.98"/>
    <m/>
    <s v="C"/>
    <s v="Labor"/>
    <s v="TEC"/>
    <m/>
    <s v="JLAB"/>
    <s v="PED"/>
    <s v="RF"/>
    <x v="11"/>
    <m/>
    <m/>
    <m/>
    <m/>
    <m/>
    <m/>
    <m/>
    <n v="3737.98"/>
    <m/>
    <m/>
    <m/>
    <m/>
    <m/>
    <m/>
    <m/>
    <m/>
    <m/>
    <m/>
    <m/>
    <x v="0"/>
    <x v="0"/>
    <m/>
  </r>
  <r>
    <s v=""/>
    <s v=" E08_17380"/>
    <s v="HOM support (horizontal) Tooling Final Design  (197 MHz Crab 1st Art)"/>
    <s v="6.08.03.01.01.01"/>
    <x v="0"/>
    <d v="2023-07-28T00:00:00"/>
    <d v="2023-08-11T00:00:00"/>
    <s v="pkessler"/>
    <s v="Matalevich"/>
    <n v="2012.76"/>
    <m/>
    <s v="C"/>
    <s v="Labor"/>
    <s v="TEC"/>
    <m/>
    <s v="JLAB"/>
    <s v="PED"/>
    <s v="RF"/>
    <x v="6"/>
    <m/>
    <m/>
    <m/>
    <m/>
    <m/>
    <m/>
    <m/>
    <n v="2012.76"/>
    <m/>
    <m/>
    <m/>
    <m/>
    <m/>
    <m/>
    <m/>
    <m/>
    <m/>
    <m/>
    <m/>
    <x v="0"/>
    <x v="0"/>
    <m/>
  </r>
  <r>
    <s v=""/>
    <s v=" E08_17260"/>
    <s v="HOM support (vertical) Tooling Preliminary Design  (197 MHz Crab 1st Art)"/>
    <s v="6.08.03.01.01.01"/>
    <x v="0"/>
    <d v="2023-07-28T00:00:00"/>
    <d v="2023-08-24T00:00:00"/>
    <s v="pkessler"/>
    <s v="Matalevich"/>
    <n v="3737.98"/>
    <m/>
    <s v="C"/>
    <s v="Labor"/>
    <s v="TEC"/>
    <m/>
    <s v="JLAB"/>
    <s v="PED"/>
    <s v="RF"/>
    <x v="11"/>
    <m/>
    <m/>
    <m/>
    <m/>
    <m/>
    <m/>
    <m/>
    <n v="3737.98"/>
    <m/>
    <m/>
    <m/>
    <m/>
    <m/>
    <m/>
    <m/>
    <m/>
    <m/>
    <m/>
    <m/>
    <x v="0"/>
    <x v="0"/>
    <m/>
  </r>
  <r>
    <s v=""/>
    <s v=" E08_17390"/>
    <s v="HOM support (vertical) Tooling Final Design  (197 MHz Crab 1st Art)"/>
    <s v="6.08.03.01.01.01"/>
    <x v="0"/>
    <d v="2023-08-25T00:00:00"/>
    <d v="2023-09-11T00:00:00"/>
    <s v="pkessler"/>
    <s v="Matalevich"/>
    <n v="2012.76"/>
    <m/>
    <s v="C"/>
    <s v="Labor"/>
    <s v="TEC"/>
    <m/>
    <s v="JLAB"/>
    <s v="PED"/>
    <s v="RF"/>
    <x v="6"/>
    <m/>
    <m/>
    <m/>
    <m/>
    <m/>
    <m/>
    <m/>
    <n v="2012.76"/>
    <m/>
    <m/>
    <m/>
    <m/>
    <m/>
    <m/>
    <m/>
    <m/>
    <m/>
    <m/>
    <m/>
    <x v="0"/>
    <x v="0"/>
    <m/>
  </r>
  <r>
    <s v=""/>
    <s v=" E08_17270"/>
    <s v="Beam line support (supply) Tooling Preliminary Design  (197 MHz Crab 1st Art)"/>
    <s v="6.08.03.01.01.01"/>
    <x v="0"/>
    <d v="2023-08-25T00:00:00"/>
    <d v="2023-10-02T00:00:00"/>
    <s v="pkessler"/>
    <s v="Matalevich"/>
    <n v="3742.29"/>
    <m/>
    <s v="C"/>
    <s v="Labor"/>
    <s v="TEC"/>
    <m/>
    <s v="JLAB"/>
    <s v="PED"/>
    <s v="RF"/>
    <x v="11"/>
    <m/>
    <m/>
    <m/>
    <m/>
    <m/>
    <m/>
    <m/>
    <n v="3598.36"/>
    <n v="143.93"/>
    <m/>
    <m/>
    <m/>
    <m/>
    <m/>
    <m/>
    <m/>
    <m/>
    <m/>
    <m/>
    <x v="0"/>
    <x v="0"/>
    <m/>
  </r>
  <r>
    <s v=""/>
    <s v=" E08_17400"/>
    <s v="Beam line support (supply) Tooling Final Design  (197 MHz Crab 1st Art)"/>
    <s v="6.08.03.01.01.01"/>
    <x v="0"/>
    <d v="2023-10-03T00:00:00"/>
    <d v="2023-10-23T00:00:00"/>
    <s v="pkessler"/>
    <s v="Matalevich"/>
    <n v="2073.14"/>
    <m/>
    <s v="C"/>
    <s v="Labor"/>
    <s v="TEC"/>
    <m/>
    <s v="JLAB"/>
    <s v="PED"/>
    <s v="RF"/>
    <x v="6"/>
    <m/>
    <m/>
    <m/>
    <m/>
    <m/>
    <m/>
    <m/>
    <m/>
    <n v="2073.14"/>
    <m/>
    <m/>
    <m/>
    <m/>
    <m/>
    <m/>
    <m/>
    <m/>
    <m/>
    <m/>
    <x v="0"/>
    <x v="0"/>
    <m/>
  </r>
  <r>
    <s v=""/>
    <s v=" E08_17280"/>
    <s v="Beam line support (middle) Tooling Preliminary Design  (197 MHz Crab 1st Art)"/>
    <s v="6.08.03.01.01.01"/>
    <x v="0"/>
    <d v="2023-10-03T00:00:00"/>
    <d v="2023-10-20T00:00:00"/>
    <s v="pkessler"/>
    <s v="Matalevich"/>
    <n v="1925.06"/>
    <m/>
    <s v="C"/>
    <s v="Labor"/>
    <s v="TEC"/>
    <m/>
    <s v="JLAB"/>
    <s v="PED"/>
    <s v="RF"/>
    <x v="11"/>
    <m/>
    <m/>
    <m/>
    <m/>
    <m/>
    <m/>
    <m/>
    <m/>
    <n v="1925.06"/>
    <m/>
    <m/>
    <m/>
    <m/>
    <m/>
    <m/>
    <m/>
    <m/>
    <m/>
    <m/>
    <x v="0"/>
    <x v="0"/>
    <m/>
  </r>
  <r>
    <s v=""/>
    <s v=" E08_17410"/>
    <s v="Beam line support (middle) Tooling Final Design  (197 MHz Crab 1st Art)"/>
    <s v="6.08.03.01.01.01"/>
    <x v="0"/>
    <d v="2023-10-24T00:00:00"/>
    <d v="2023-11-01T00:00:00"/>
    <s v="pkessler"/>
    <s v="Matalevich"/>
    <n v="1036.57"/>
    <m/>
    <s v="C"/>
    <s v="Labor"/>
    <s v="TEC"/>
    <m/>
    <s v="JLAB"/>
    <s v="PED"/>
    <s v="RF"/>
    <x v="6"/>
    <m/>
    <m/>
    <m/>
    <m/>
    <m/>
    <m/>
    <m/>
    <m/>
    <n v="1036.57"/>
    <m/>
    <m/>
    <m/>
    <m/>
    <m/>
    <m/>
    <m/>
    <m/>
    <m/>
    <m/>
    <x v="0"/>
    <x v="0"/>
    <m/>
  </r>
  <r>
    <s v=""/>
    <s v=" E08_17290"/>
    <s v="Beam line support (return) Tooling Preliminary Design  (197 MHz Crab 1st Art)"/>
    <s v="6.08.03.01.01.01"/>
    <x v="0"/>
    <d v="2023-10-23T00:00:00"/>
    <d v="2023-11-30T00:00:00"/>
    <s v="pkessler"/>
    <s v="Matalevich"/>
    <n v="3850.12"/>
    <m/>
    <s v="C"/>
    <s v="Labor"/>
    <s v="TEC"/>
    <m/>
    <s v="JLAB"/>
    <s v="PED"/>
    <s v="RF"/>
    <x v="11"/>
    <m/>
    <m/>
    <m/>
    <m/>
    <m/>
    <m/>
    <m/>
    <m/>
    <n v="3850.12"/>
    <m/>
    <m/>
    <m/>
    <m/>
    <m/>
    <m/>
    <m/>
    <m/>
    <m/>
    <m/>
    <x v="0"/>
    <x v="0"/>
    <m/>
  </r>
  <r>
    <s v=""/>
    <s v=" E08_17420"/>
    <s v="Beam line support (return) Tooling Final Design  (197 MHz Crab 1st Art)"/>
    <s v="6.08.03.01.01.01"/>
    <x v="0"/>
    <d v="2023-12-01T00:00:00"/>
    <d v="2023-12-20T00:00:00"/>
    <s v="pkessler"/>
    <s v="Matalevich"/>
    <n v="2073.14"/>
    <m/>
    <s v="C"/>
    <s v="Labor"/>
    <s v="TEC"/>
    <m/>
    <s v="JLAB"/>
    <s v="PED"/>
    <s v="RF"/>
    <x v="6"/>
    <m/>
    <m/>
    <m/>
    <m/>
    <m/>
    <m/>
    <m/>
    <m/>
    <n v="2073.14"/>
    <m/>
    <m/>
    <m/>
    <m/>
    <m/>
    <m/>
    <m/>
    <m/>
    <m/>
    <m/>
    <x v="0"/>
    <x v="0"/>
    <m/>
  </r>
  <r>
    <s v=""/>
    <s v=" E08_17430"/>
    <s v="Misc. Tooling Final Design  (197 MHz Crab 1st Art)"/>
    <s v="6.08.03.01.01.01"/>
    <x v="0"/>
    <d v="2025-11-18T00:00:00"/>
    <d v="2026-02-03T00:00:00"/>
    <s v="pkessler"/>
    <s v="Matalevich"/>
    <n v="6283.99"/>
    <m/>
    <s v="C"/>
    <s v="Labor"/>
    <s v="TEC"/>
    <m/>
    <s v="JLAB"/>
    <s v="PED"/>
    <s v="RF"/>
    <x v="6"/>
    <m/>
    <m/>
    <m/>
    <m/>
    <m/>
    <m/>
    <m/>
    <m/>
    <m/>
    <m/>
    <n v="6283.99"/>
    <m/>
    <m/>
    <m/>
    <m/>
    <m/>
    <m/>
    <m/>
    <m/>
    <x v="0"/>
    <x v="0"/>
    <m/>
  </r>
  <r>
    <s v=""/>
    <s v=" E08_17610"/>
    <s v="TR Effort First Article Beamline Components-Labor (197 MHz Crab 1st Art)"/>
    <s v="6.08.03.01.01.02"/>
    <x v="0"/>
    <d v="2025-12-10T00:00:00"/>
    <d v="2026-06-02T00:00:00"/>
    <s v="pkessler"/>
    <s v="Matalevich"/>
    <n v="11311.18"/>
    <m/>
    <s v="C"/>
    <s v="Labor"/>
    <s v="TEC"/>
    <m/>
    <s v="JLAB"/>
    <s v="Const"/>
    <s v="RF"/>
    <x v="9"/>
    <s v="S.P215"/>
    <m/>
    <m/>
    <m/>
    <m/>
    <m/>
    <m/>
    <m/>
    <m/>
    <m/>
    <n v="11311.18"/>
    <m/>
    <m/>
    <m/>
    <m/>
    <m/>
    <m/>
    <m/>
    <m/>
    <x v="0"/>
    <x v="0"/>
    <m/>
  </r>
  <r>
    <s v=""/>
    <s v=" E08_17540"/>
    <s v="TR Effort First Article Helium Vessel-Labor (197 MHz Crab 1st Art)"/>
    <s v="6.08.03.01.01.02"/>
    <x v="0"/>
    <d v="2025-12-10T00:00:00"/>
    <d v="2026-07-08T00:00:00"/>
    <s v="pkessler"/>
    <s v="Matalevich"/>
    <n v="11311.18"/>
    <m/>
    <s v="C"/>
    <s v="Labor"/>
    <s v="TEC"/>
    <m/>
    <s v="JLAB"/>
    <s v="Const"/>
    <s v="RF"/>
    <x v="9"/>
    <s v="S.P214"/>
    <s v="APP00361"/>
    <m/>
    <m/>
    <m/>
    <m/>
    <m/>
    <m/>
    <m/>
    <m/>
    <n v="11311.18"/>
    <m/>
    <m/>
    <m/>
    <m/>
    <m/>
    <m/>
    <m/>
    <m/>
    <x v="0"/>
    <x v="0"/>
    <m/>
  </r>
  <r>
    <s v=""/>
    <s v=" E08_17750"/>
    <s v="TR Effort Helium Vessel Assembly/Welding Tooling (197 MHz Crab 1st Art)"/>
    <s v="6.08.03.01.01.02"/>
    <x v="0"/>
    <d v="2026-03-12T00:00:00"/>
    <d v="2026-05-20T00:00:00"/>
    <s v="pkessler"/>
    <s v="Matalevich"/>
    <n v="1256.8"/>
    <m/>
    <s v="C"/>
    <s v="Labor"/>
    <s v="TEC"/>
    <m/>
    <s v="JLAB"/>
    <s v="Const"/>
    <s v="RF"/>
    <x v="9"/>
    <s v="B"/>
    <m/>
    <m/>
    <m/>
    <m/>
    <m/>
    <m/>
    <m/>
    <m/>
    <m/>
    <n v="1256.8"/>
    <m/>
    <m/>
    <m/>
    <m/>
    <m/>
    <m/>
    <m/>
    <m/>
    <x v="0"/>
    <x v="0"/>
    <m/>
  </r>
  <r>
    <s v=""/>
    <s v=" E08_17810"/>
    <s v="TR Effort Cavity/Helium Vessel Handling Tooling (197 MHz Crab 1st Art)"/>
    <s v="6.08.03.01.01.02"/>
    <x v="0"/>
    <d v="2026-03-27T00:00:00"/>
    <d v="2026-05-21T00:00:00"/>
    <s v="pkessler"/>
    <s v="Matalevich"/>
    <n v="1256.8"/>
    <m/>
    <s v="C"/>
    <s v="Labor"/>
    <s v="TEC"/>
    <m/>
    <s v="JLAB"/>
    <s v="Const"/>
    <s v="RF"/>
    <x v="9"/>
    <s v="B"/>
    <m/>
    <m/>
    <m/>
    <m/>
    <m/>
    <m/>
    <m/>
    <m/>
    <m/>
    <n v="1256.8"/>
    <m/>
    <m/>
    <m/>
    <m/>
    <m/>
    <m/>
    <m/>
    <m/>
    <x v="0"/>
    <x v="0"/>
    <m/>
  </r>
  <r>
    <s v=""/>
    <s v=" E08_17870"/>
    <s v="TR Effort HOM Waveguide cleaning Tooling (197 MHz Crab 1st Art)"/>
    <s v="6.08.03.01.01.02"/>
    <x v="0"/>
    <d v="2026-04-13T00:00:00"/>
    <d v="2026-05-15T00:00:00"/>
    <s v="pkessler"/>
    <s v="Matalevich"/>
    <n v="1256.8"/>
    <m/>
    <s v="C"/>
    <s v="Labor"/>
    <s v="TEC"/>
    <m/>
    <s v="JLAB"/>
    <s v="Const"/>
    <s v="RF"/>
    <x v="9"/>
    <s v="B"/>
    <m/>
    <m/>
    <m/>
    <m/>
    <m/>
    <m/>
    <m/>
    <m/>
    <m/>
    <n v="1256.8"/>
    <m/>
    <m/>
    <m/>
    <m/>
    <m/>
    <m/>
    <m/>
    <m/>
    <x v="0"/>
    <x v="0"/>
    <m/>
  </r>
  <r>
    <s v=""/>
    <s v=" E08_17930"/>
    <s v="TR Effort Misc. Cavity Processing Tooling (197 MHz Crab 1st Art)"/>
    <s v="6.08.03.01.01.02"/>
    <x v="0"/>
    <d v="2026-04-28T00:00:00"/>
    <d v="2026-05-26T00:00:00"/>
    <s v="pkessler"/>
    <s v="Matalevich"/>
    <n v="1256.8"/>
    <m/>
    <s v="C"/>
    <s v="Labor"/>
    <s v="TEC"/>
    <m/>
    <s v="JLAB"/>
    <s v="Const"/>
    <s v="RF"/>
    <x v="9"/>
    <s v="B"/>
    <m/>
    <m/>
    <m/>
    <m/>
    <m/>
    <m/>
    <m/>
    <m/>
    <m/>
    <n v="1256.8"/>
    <m/>
    <m/>
    <m/>
    <m/>
    <m/>
    <m/>
    <m/>
    <m/>
    <x v="0"/>
    <x v="0"/>
    <m/>
  </r>
  <r>
    <s v=""/>
    <s v=" E08_18110"/>
    <s v="TR Effort Rail Assembly Tooling (197 MHz Crab 1st Art)"/>
    <s v="6.08.03.01.01.02"/>
    <x v="0"/>
    <d v="2025-12-10T00:00:00"/>
    <d v="2026-01-08T00:00:00"/>
    <s v="pkessler"/>
    <s v="Matalevich"/>
    <n v="785.5"/>
    <m/>
    <s v="C"/>
    <s v="Labor"/>
    <s v="TEC"/>
    <m/>
    <s v="JLAB"/>
    <s v="Const"/>
    <s v="RF"/>
    <x v="9"/>
    <s v="P.S144"/>
    <m/>
    <m/>
    <m/>
    <m/>
    <m/>
    <m/>
    <m/>
    <m/>
    <m/>
    <n v="785.5"/>
    <m/>
    <m/>
    <m/>
    <m/>
    <m/>
    <m/>
    <m/>
    <m/>
    <x v="0"/>
    <x v="0"/>
    <m/>
  </r>
  <r>
    <s v=""/>
    <s v=" E08_18170"/>
    <s v="TR Effort Misc. Clean Room String Assembly Tooling (197 MHz Crab 1st Art)"/>
    <s v="6.08.03.01.01.02"/>
    <x v="0"/>
    <d v="2026-05-04T00:00:00"/>
    <d v="2026-06-01T00:00:00"/>
    <s v="pkessler"/>
    <s v="Matalevich"/>
    <n v="1256.8"/>
    <m/>
    <s v="C"/>
    <s v="Labor"/>
    <s v="TEC"/>
    <m/>
    <s v="JLAB"/>
    <s v="Const"/>
    <s v="RF"/>
    <x v="9"/>
    <s v="B"/>
    <m/>
    <m/>
    <m/>
    <m/>
    <m/>
    <m/>
    <m/>
    <m/>
    <m/>
    <n v="1256.8"/>
    <m/>
    <m/>
    <m/>
    <m/>
    <m/>
    <m/>
    <m/>
    <m/>
    <x v="0"/>
    <x v="0"/>
    <m/>
  </r>
  <r>
    <s v=""/>
    <s v=" E08_17990"/>
    <s v="TR Effort Waveguide handling #1 Tooling(197 MHz Crab 1st Art)"/>
    <s v="6.08.03.01.01.02"/>
    <x v="0"/>
    <d v="2025-12-10T00:00:00"/>
    <d v="2026-01-08T00:00:00"/>
    <s v="pkessler"/>
    <s v="Matalevich"/>
    <n v="1256.8"/>
    <m/>
    <s v="C"/>
    <s v="Labor"/>
    <s v="TEC"/>
    <m/>
    <s v="JLAB"/>
    <s v="Const"/>
    <s v="RF"/>
    <x v="9"/>
    <s v="B"/>
    <m/>
    <m/>
    <m/>
    <m/>
    <m/>
    <m/>
    <m/>
    <m/>
    <m/>
    <n v="1256.8"/>
    <m/>
    <m/>
    <m/>
    <m/>
    <m/>
    <m/>
    <m/>
    <m/>
    <x v="0"/>
    <x v="0"/>
    <m/>
  </r>
  <r>
    <s v=""/>
    <s v=" E08_18050"/>
    <s v="TR Effort Waveguide handling #2 Tooling (197 MHz Crab 1st Art)"/>
    <s v="6.08.03.01.01.02"/>
    <x v="0"/>
    <d v="2025-12-10T00:00:00"/>
    <d v="2026-01-08T00:00:00"/>
    <s v="pkessler"/>
    <s v="Matalevich"/>
    <n v="1256.8"/>
    <m/>
    <s v="C"/>
    <s v="Labor"/>
    <s v="TEC"/>
    <m/>
    <s v="JLAB"/>
    <s v="Const"/>
    <s v="RF"/>
    <x v="9"/>
    <s v="B"/>
    <m/>
    <m/>
    <m/>
    <m/>
    <m/>
    <m/>
    <m/>
    <m/>
    <m/>
    <n v="1256.8"/>
    <m/>
    <m/>
    <m/>
    <m/>
    <m/>
    <m/>
    <m/>
    <m/>
    <x v="0"/>
    <x v="0"/>
    <m/>
  </r>
  <r>
    <s v=""/>
    <s v=" E08_17680"/>
    <s v="TR Effort First Article Beamline Gate Valves - Labor (197 MHz Crab 1st Art)"/>
    <s v="6.08.03.01.01.02"/>
    <x v="0"/>
    <d v="2025-12-10T00:00:00"/>
    <d v="2026-06-02T00:00:00"/>
    <s v="pkessler"/>
    <s v="Matalevich"/>
    <n v="11311.18"/>
    <m/>
    <s v="C"/>
    <s v="Labor"/>
    <s v="TEC"/>
    <m/>
    <s v="JLAB"/>
    <s v="Const"/>
    <s v="RF"/>
    <x v="9"/>
    <s v="P.S143"/>
    <m/>
    <m/>
    <m/>
    <m/>
    <m/>
    <m/>
    <m/>
    <m/>
    <m/>
    <n v="11311.18"/>
    <m/>
    <m/>
    <m/>
    <m/>
    <m/>
    <m/>
    <m/>
    <m/>
    <x v="0"/>
    <x v="0"/>
    <m/>
  </r>
  <r>
    <s v=""/>
    <s v=" E08_18230"/>
    <s v="Perform Cavity #1BARE Qualification (197 MHz Crab 1st Art)"/>
    <s v="6.08.03.01.01.03"/>
    <x v="0"/>
    <d v="2027-08-13T00:00:00"/>
    <d v="2027-09-17T00:00:00"/>
    <s v="pkessler"/>
    <s v="Matalevich"/>
    <n v="5016.1899999999996"/>
    <m/>
    <s v="C"/>
    <s v="Labor"/>
    <s v="TEC"/>
    <m/>
    <s v="JLAB"/>
    <s v="Const"/>
    <s v="RF"/>
    <x v="8"/>
    <m/>
    <m/>
    <m/>
    <m/>
    <m/>
    <m/>
    <m/>
    <m/>
    <m/>
    <m/>
    <m/>
    <n v="5016.1899999999996"/>
    <m/>
    <m/>
    <m/>
    <m/>
    <m/>
    <m/>
    <m/>
    <x v="0"/>
    <x v="0"/>
    <m/>
  </r>
  <r>
    <s v=""/>
    <s v=" E08_18270"/>
    <s v="Perform Cavity #1 Dressed Qualification (197 MHz Crab 1st Art)"/>
    <s v="6.08.03.01.01.03"/>
    <x v="0"/>
    <d v="2027-10-26T00:00:00"/>
    <d v="2027-12-02T00:00:00"/>
    <s v="pkessler"/>
    <s v="Matalevich"/>
    <n v="10500.02"/>
    <m/>
    <s v="C"/>
    <s v="Labor"/>
    <s v="TEC"/>
    <m/>
    <s v="JLAB"/>
    <s v="Const"/>
    <s v="RF"/>
    <x v="8"/>
    <m/>
    <m/>
    <m/>
    <m/>
    <m/>
    <m/>
    <m/>
    <m/>
    <m/>
    <m/>
    <m/>
    <m/>
    <n v="10500.02"/>
    <m/>
    <m/>
    <m/>
    <m/>
    <m/>
    <m/>
    <x v="0"/>
    <x v="0"/>
    <m/>
  </r>
  <r>
    <s v=""/>
    <s v=" E08_18310"/>
    <s v="Perform Cavity #2 BARE Qualification (197 MHz Crab 1st Art)"/>
    <s v="6.08.03.01.01.03"/>
    <x v="0"/>
    <d v="2027-09-20T00:00:00"/>
    <d v="2027-10-25T00:00:00"/>
    <s v="pkessler"/>
    <s v="Matalevich"/>
    <n v="5112.5"/>
    <m/>
    <s v="C"/>
    <s v="Labor"/>
    <s v="TEC"/>
    <m/>
    <s v="JLAB"/>
    <s v="Const"/>
    <s v="RF"/>
    <x v="8"/>
    <m/>
    <m/>
    <m/>
    <m/>
    <m/>
    <m/>
    <m/>
    <m/>
    <m/>
    <m/>
    <m/>
    <n v="1840.5"/>
    <n v="3272"/>
    <m/>
    <m/>
    <m/>
    <m/>
    <m/>
    <m/>
    <x v="0"/>
    <x v="0"/>
    <m/>
  </r>
  <r>
    <s v=""/>
    <s v=" E08_18350"/>
    <s v="Perform Cavity #2 Dressed Qualification (197 MHz Crab 1st Art)"/>
    <s v="6.08.03.01.01.03"/>
    <x v="0"/>
    <d v="2027-12-03T00:00:00"/>
    <d v="2028-01-10T00:00:00"/>
    <s v="pkessler"/>
    <s v="Matalevich"/>
    <n v="10500.02"/>
    <m/>
    <s v="C"/>
    <s v="Labor"/>
    <s v="TEC"/>
    <m/>
    <s v="JLAB"/>
    <s v="Const"/>
    <s v="RF"/>
    <x v="8"/>
    <m/>
    <m/>
    <m/>
    <m/>
    <m/>
    <m/>
    <m/>
    <m/>
    <m/>
    <m/>
    <m/>
    <m/>
    <n v="10500.02"/>
    <m/>
    <m/>
    <m/>
    <m/>
    <m/>
    <m/>
    <x v="0"/>
    <x v="0"/>
    <m/>
  </r>
  <r>
    <s v=""/>
    <s v=" E08_18690"/>
    <s v="Verify End Can Design for this CM configuration (197 MHz Crab 1st Art)"/>
    <s v="6.08.03.01.02.01"/>
    <x v="0"/>
    <d v="2024-04-12T00:00:00"/>
    <d v="2024-08-14T00:00:00"/>
    <s v="pkessler"/>
    <s v="Matalevich"/>
    <n v="17769.78"/>
    <m/>
    <s v="C"/>
    <s v="Labor"/>
    <s v="TEC"/>
    <m/>
    <s v="JLAB"/>
    <s v="PED"/>
    <s v="RF"/>
    <x v="6"/>
    <m/>
    <m/>
    <m/>
    <m/>
    <m/>
    <m/>
    <m/>
    <m/>
    <n v="17769.78"/>
    <m/>
    <m/>
    <m/>
    <m/>
    <m/>
    <m/>
    <m/>
    <m/>
    <m/>
    <m/>
    <x v="0"/>
    <x v="0"/>
    <m/>
  </r>
  <r>
    <s v=""/>
    <s v=" E08_18470"/>
    <s v="Top Level Assembly PRELIMINARY Design (197 MHz Crab 1st Art)"/>
    <s v="6.08.03.01.02.01"/>
    <x v="0"/>
    <d v="2023-06-05T00:00:00"/>
    <d v="2024-02-02T00:00:00"/>
    <s v="pkessler"/>
    <s v="Matalevich"/>
    <n v="19116.169999999998"/>
    <m/>
    <s v="C"/>
    <s v="Labor"/>
    <s v="TEC"/>
    <m/>
    <s v="JLAB"/>
    <s v="PED"/>
    <s v="RF"/>
    <x v="11"/>
    <m/>
    <m/>
    <m/>
    <m/>
    <m/>
    <m/>
    <m/>
    <n v="9558.09"/>
    <n v="9558.09"/>
    <m/>
    <m/>
    <m/>
    <m/>
    <m/>
    <m/>
    <m/>
    <m/>
    <m/>
    <m/>
    <x v="0"/>
    <x v="0"/>
    <m/>
  </r>
  <r>
    <s v=""/>
    <s v=" E08_18480"/>
    <s v="Cryogenic Piping PRELIMINARY Design (197 MHz Crab 1st Art)"/>
    <s v="6.08.03.01.02.01"/>
    <x v="0"/>
    <d v="2023-06-05T00:00:00"/>
    <d v="2024-02-02T00:00:00"/>
    <s v="pkessler"/>
    <s v="Matalevich"/>
    <n v="19116.169999999998"/>
    <m/>
    <s v="C"/>
    <s v="Labor"/>
    <s v="TEC"/>
    <m/>
    <s v="JLAB"/>
    <s v="PED"/>
    <s v="RF"/>
    <x v="11"/>
    <m/>
    <m/>
    <m/>
    <m/>
    <m/>
    <m/>
    <m/>
    <n v="9558.09"/>
    <n v="9558.09"/>
    <m/>
    <m/>
    <m/>
    <m/>
    <m/>
    <m/>
    <m/>
    <m/>
    <m/>
    <m/>
    <x v="0"/>
    <x v="0"/>
    <m/>
  </r>
  <r>
    <s v=""/>
    <s v=" E08_18490"/>
    <s v="Vacuum Vessel Design PRELIMINARY (197 MHz Crab 1st Art)"/>
    <s v="6.08.03.01.02.01"/>
    <x v="0"/>
    <d v="2023-06-05T00:00:00"/>
    <d v="2024-02-02T00:00:00"/>
    <s v="pkessler"/>
    <s v="Matalevich"/>
    <n v="55743.35"/>
    <m/>
    <s v="C"/>
    <s v="Labor"/>
    <s v="TEC"/>
    <m/>
    <s v="JLAB"/>
    <s v="PED"/>
    <s v="RF"/>
    <x v="11"/>
    <m/>
    <m/>
    <m/>
    <m/>
    <m/>
    <m/>
    <m/>
    <n v="27871.67"/>
    <n v="27871.67"/>
    <m/>
    <m/>
    <m/>
    <m/>
    <m/>
    <m/>
    <m/>
    <m/>
    <m/>
    <m/>
    <x v="0"/>
    <x v="0"/>
    <m/>
  </r>
  <r>
    <s v=""/>
    <s v=" E08_18500"/>
    <s v="Outer Magnetic Shield PRELIMINARY Design (197 MHz Crab 1st Art)"/>
    <s v="6.08.03.01.02.01"/>
    <x v="0"/>
    <d v="2023-06-05T00:00:00"/>
    <d v="2024-02-02T00:00:00"/>
    <s v="pkessler"/>
    <s v="Matalevich"/>
    <n v="31811.65"/>
    <m/>
    <s v="C"/>
    <s v="Labor"/>
    <s v="TEC"/>
    <m/>
    <s v="JLAB"/>
    <s v="PED"/>
    <s v="RF"/>
    <x v="11"/>
    <m/>
    <m/>
    <m/>
    <m/>
    <m/>
    <m/>
    <m/>
    <n v="15905.82"/>
    <n v="15905.82"/>
    <m/>
    <m/>
    <m/>
    <m/>
    <m/>
    <m/>
    <m/>
    <m/>
    <m/>
    <m/>
    <x v="0"/>
    <x v="0"/>
    <m/>
  </r>
  <r>
    <s v=""/>
    <s v=" E08_18510"/>
    <s v="Inner Magnetic Shield PRELIMINARY Design (197 MHz Crab 1st Art)"/>
    <s v="6.08.03.01.02.01"/>
    <x v="0"/>
    <d v="2023-06-05T00:00:00"/>
    <d v="2024-02-02T00:00:00"/>
    <s v="pkessler"/>
    <s v="Matalevich"/>
    <n v="31811.65"/>
    <m/>
    <s v="C"/>
    <s v="Labor"/>
    <s v="TEC"/>
    <m/>
    <s v="JLAB"/>
    <s v="PED"/>
    <s v="RF"/>
    <x v="11"/>
    <m/>
    <m/>
    <m/>
    <m/>
    <m/>
    <m/>
    <m/>
    <n v="15905.82"/>
    <n v="15905.82"/>
    <m/>
    <m/>
    <m/>
    <m/>
    <m/>
    <m/>
    <m/>
    <m/>
    <m/>
    <m/>
    <x v="0"/>
    <x v="0"/>
    <m/>
  </r>
  <r>
    <s v=""/>
    <s v=" E08_18520"/>
    <s v="Spaceframe Design PRELIMINARY (197 MHz Crab 1st Art)"/>
    <s v="6.08.03.01.02.01"/>
    <x v="0"/>
    <d v="2023-06-05T00:00:00"/>
    <d v="2024-02-02T00:00:00"/>
    <s v="pkessler"/>
    <s v="Matalevich"/>
    <n v="23931.7"/>
    <m/>
    <s v="C"/>
    <s v="Labor"/>
    <s v="TEC"/>
    <m/>
    <s v="JLAB"/>
    <s v="PED"/>
    <s v="RF"/>
    <x v="11"/>
    <m/>
    <m/>
    <m/>
    <m/>
    <m/>
    <m/>
    <m/>
    <n v="11965.85"/>
    <n v="11965.85"/>
    <m/>
    <m/>
    <m/>
    <m/>
    <m/>
    <m/>
    <m/>
    <m/>
    <m/>
    <m/>
    <x v="0"/>
    <x v="0"/>
    <m/>
  </r>
  <r>
    <s v=""/>
    <s v=" E08_18530"/>
    <s v="Thermal Shield Design PRELIMINARY (197 MHz Crab 1st Art)"/>
    <s v="6.08.03.01.02.01"/>
    <x v="0"/>
    <d v="2023-06-05T00:00:00"/>
    <d v="2024-02-02T00:00:00"/>
    <s v="pkessler"/>
    <s v="Matalevich"/>
    <n v="55743.35"/>
    <m/>
    <s v="C"/>
    <s v="Labor"/>
    <s v="TEC"/>
    <m/>
    <s v="JLAB"/>
    <s v="PED"/>
    <s v="RF"/>
    <x v="11"/>
    <m/>
    <m/>
    <m/>
    <m/>
    <m/>
    <m/>
    <m/>
    <n v="27871.67"/>
    <n v="27871.67"/>
    <m/>
    <m/>
    <m/>
    <m/>
    <m/>
    <m/>
    <m/>
    <m/>
    <m/>
    <m/>
    <x v="0"/>
    <x v="0"/>
    <m/>
  </r>
  <r>
    <s v=""/>
    <s v=" E08_18540"/>
    <s v="Warm and Cold Insulation PRELIMINARY Design (197 MHz Crab 1st Art)"/>
    <s v="6.08.03.01.02.01"/>
    <x v="0"/>
    <d v="2023-06-05T00:00:00"/>
    <d v="2024-02-02T00:00:00"/>
    <s v="pkessler"/>
    <s v="Matalevich"/>
    <n v="23931.7"/>
    <m/>
    <s v="C"/>
    <s v="Labor"/>
    <s v="TEC"/>
    <m/>
    <s v="JLAB"/>
    <s v="PED"/>
    <s v="RF"/>
    <x v="11"/>
    <m/>
    <m/>
    <m/>
    <m/>
    <m/>
    <m/>
    <m/>
    <n v="11965.85"/>
    <n v="11965.85"/>
    <m/>
    <m/>
    <m/>
    <m/>
    <m/>
    <m/>
    <m/>
    <m/>
    <m/>
    <m/>
    <x v="0"/>
    <x v="0"/>
    <m/>
  </r>
  <r>
    <s v=""/>
    <s v=" E08_18550"/>
    <s v="Instrumentation PRELIMINARY Design (197 MHz Crab 1st Art)"/>
    <s v="6.08.03.01.02.01"/>
    <x v="0"/>
    <d v="2023-06-05T00:00:00"/>
    <d v="2024-02-02T00:00:00"/>
    <s v="pkessler"/>
    <s v="Matalevich"/>
    <n v="14300.65"/>
    <m/>
    <s v="C"/>
    <s v="Labor"/>
    <s v="TEC"/>
    <m/>
    <s v="JLAB"/>
    <s v="PED"/>
    <s v="RF"/>
    <x v="11"/>
    <m/>
    <m/>
    <m/>
    <m/>
    <m/>
    <m/>
    <m/>
    <n v="7150.32"/>
    <n v="7150.32"/>
    <m/>
    <m/>
    <m/>
    <m/>
    <m/>
    <m/>
    <m/>
    <m/>
    <m/>
    <m/>
    <x v="0"/>
    <x v="0"/>
    <m/>
  </r>
  <r>
    <s v=""/>
    <s v=" E08_18560"/>
    <s v="Tuner PRELIMINARY Design (197 MHz Crab 1st Art)"/>
    <s v="6.08.03.01.02.01"/>
    <x v="0"/>
    <d v="2023-06-05T00:00:00"/>
    <d v="2024-02-02T00:00:00"/>
    <s v="pkessler"/>
    <s v="Matalevich"/>
    <n v="56181.120000000003"/>
    <m/>
    <s v="C"/>
    <s v="Labor"/>
    <s v="TEC"/>
    <m/>
    <s v="JLAB"/>
    <s v="PED"/>
    <s v="RF"/>
    <x v="11"/>
    <m/>
    <m/>
    <m/>
    <m/>
    <m/>
    <m/>
    <m/>
    <n v="28090.560000000001"/>
    <n v="28090.560000000001"/>
    <m/>
    <m/>
    <m/>
    <m/>
    <m/>
    <m/>
    <m/>
    <m/>
    <m/>
    <m/>
    <x v="0"/>
    <x v="0"/>
    <m/>
  </r>
  <r>
    <s v=""/>
    <s v=" E08_18640"/>
    <s v="Top Level Assembly FINAL Design (197 MHz Crab 1st Art)"/>
    <s v="6.08.03.01.02.01"/>
    <x v="0"/>
    <d v="2024-02-06T00:00:00"/>
    <d v="2024-06-07T00:00:00"/>
    <s v="pkessler"/>
    <s v="Matalevich"/>
    <n v="10513.79"/>
    <m/>
    <s v="C"/>
    <s v="Labor"/>
    <s v="TEC"/>
    <m/>
    <s v="JLAB"/>
    <s v="PED"/>
    <s v="RF"/>
    <x v="6"/>
    <m/>
    <m/>
    <m/>
    <m/>
    <m/>
    <m/>
    <m/>
    <m/>
    <n v="10513.79"/>
    <m/>
    <m/>
    <m/>
    <m/>
    <m/>
    <m/>
    <m/>
    <m/>
    <m/>
    <m/>
    <x v="0"/>
    <x v="0"/>
    <m/>
  </r>
  <r>
    <s v=""/>
    <s v=" E08_18650"/>
    <s v="Cryogenic Piping FINAL Design (197 MHz Crab 1st Art)"/>
    <s v="6.08.03.01.02.01"/>
    <x v="0"/>
    <d v="2024-04-12T00:00:00"/>
    <d v="2024-08-14T00:00:00"/>
    <s v="pkessler"/>
    <s v="Matalevich"/>
    <n v="10513.79"/>
    <m/>
    <s v="C"/>
    <s v="Labor"/>
    <s v="TEC"/>
    <m/>
    <s v="JLAB"/>
    <s v="PED"/>
    <s v="RF"/>
    <x v="6"/>
    <m/>
    <m/>
    <m/>
    <m/>
    <m/>
    <m/>
    <m/>
    <m/>
    <n v="10513.79"/>
    <m/>
    <m/>
    <m/>
    <m/>
    <m/>
    <m/>
    <m/>
    <m/>
    <m/>
    <m/>
    <x v="0"/>
    <x v="0"/>
    <m/>
  </r>
  <r>
    <s v=""/>
    <s v=" E08_18660"/>
    <s v="Vacuum Vessel FINAL Design (197 MHz Crab 1st Art)"/>
    <s v="6.08.03.01.02.01"/>
    <x v="0"/>
    <d v="2024-04-12T00:00:00"/>
    <d v="2024-08-14T00:00:00"/>
    <s v="pkessler"/>
    <s v="Matalevich"/>
    <n v="30504.79"/>
    <m/>
    <s v="C"/>
    <s v="Labor"/>
    <s v="TEC"/>
    <m/>
    <s v="JLAB"/>
    <s v="PED"/>
    <s v="RF"/>
    <x v="6"/>
    <m/>
    <m/>
    <m/>
    <m/>
    <m/>
    <m/>
    <m/>
    <m/>
    <n v="30504.79"/>
    <m/>
    <m/>
    <m/>
    <m/>
    <m/>
    <m/>
    <m/>
    <m/>
    <m/>
    <m/>
    <x v="0"/>
    <x v="0"/>
    <m/>
  </r>
  <r>
    <s v=""/>
    <s v=" E08_18670"/>
    <s v="Outer Magnetic Shield FINAL Design (197 MHz Crab 1st Art)"/>
    <s v="6.08.03.01.02.01"/>
    <x v="0"/>
    <d v="2024-04-12T00:00:00"/>
    <d v="2024-08-14T00:00:00"/>
    <s v="pkessler"/>
    <s v="Matalevich"/>
    <n v="17473.62"/>
    <m/>
    <s v="C"/>
    <s v="Labor"/>
    <s v="TEC"/>
    <m/>
    <s v="JLAB"/>
    <s v="PED"/>
    <s v="RF"/>
    <x v="6"/>
    <m/>
    <m/>
    <m/>
    <m/>
    <m/>
    <m/>
    <m/>
    <m/>
    <n v="17473.62"/>
    <m/>
    <m/>
    <m/>
    <m/>
    <m/>
    <m/>
    <m/>
    <m/>
    <m/>
    <m/>
    <x v="0"/>
    <x v="0"/>
    <m/>
  </r>
  <r>
    <s v=""/>
    <s v=" E08_18680"/>
    <s v="Inner Magnetic Shield FINAL Design (197 MHz Crab 1st Art)"/>
    <s v="6.08.03.01.02.01"/>
    <x v="0"/>
    <d v="2024-04-12T00:00:00"/>
    <d v="2024-08-14T00:00:00"/>
    <s v="pkessler"/>
    <s v="Matalevich"/>
    <n v="17473.62"/>
    <m/>
    <s v="C"/>
    <s v="Labor"/>
    <s v="TEC"/>
    <m/>
    <s v="JLAB"/>
    <s v="PED"/>
    <s v="RF"/>
    <x v="6"/>
    <m/>
    <m/>
    <m/>
    <m/>
    <m/>
    <m/>
    <m/>
    <m/>
    <n v="17473.62"/>
    <m/>
    <m/>
    <m/>
    <m/>
    <m/>
    <m/>
    <m/>
    <m/>
    <m/>
    <m/>
    <x v="0"/>
    <x v="0"/>
    <m/>
  </r>
  <r>
    <s v=""/>
    <s v=" E08_18700"/>
    <s v="Spaceframe FINAL Design (197 MHz Crab 1st Art)"/>
    <s v="6.08.03.01.02.01"/>
    <x v="0"/>
    <d v="2024-04-12T00:00:00"/>
    <d v="2024-08-14T00:00:00"/>
    <s v="pkessler"/>
    <s v="Matalevich"/>
    <n v="13031.17"/>
    <m/>
    <s v="C"/>
    <s v="Labor"/>
    <s v="TEC"/>
    <m/>
    <s v="JLAB"/>
    <s v="PED"/>
    <s v="RF"/>
    <x v="6"/>
    <m/>
    <m/>
    <m/>
    <m/>
    <m/>
    <m/>
    <m/>
    <m/>
    <n v="13031.17"/>
    <m/>
    <m/>
    <m/>
    <m/>
    <m/>
    <m/>
    <m/>
    <m/>
    <m/>
    <m/>
    <x v="0"/>
    <x v="0"/>
    <m/>
  </r>
  <r>
    <s v=""/>
    <s v=" E08_18710"/>
    <s v="Thermal Shield FINAL Design (197 MHz Crab 1st Art)"/>
    <s v="6.08.03.01.02.01"/>
    <x v="0"/>
    <d v="2024-04-12T00:00:00"/>
    <d v="2024-08-14T00:00:00"/>
    <s v="pkessler"/>
    <s v="Matalevich"/>
    <n v="30504.79"/>
    <m/>
    <s v="C"/>
    <s v="Labor"/>
    <s v="TEC"/>
    <m/>
    <s v="JLAB"/>
    <s v="PED"/>
    <s v="RF"/>
    <x v="6"/>
    <m/>
    <m/>
    <m/>
    <m/>
    <m/>
    <m/>
    <m/>
    <m/>
    <n v="30504.79"/>
    <m/>
    <m/>
    <m/>
    <m/>
    <m/>
    <m/>
    <m/>
    <m/>
    <m/>
    <m/>
    <x v="0"/>
    <x v="0"/>
    <m/>
  </r>
  <r>
    <s v=""/>
    <s v=" E08_18720"/>
    <s v="Warm and Cold Insulation FINAL Design (197 MHz Crab 1st Art)"/>
    <s v="6.08.03.01.02.01"/>
    <x v="0"/>
    <d v="2024-04-12T00:00:00"/>
    <d v="2024-08-14T00:00:00"/>
    <s v="pkessler"/>
    <s v="Matalevich"/>
    <n v="13031.17"/>
    <m/>
    <s v="C"/>
    <s v="Labor"/>
    <s v="TEC"/>
    <m/>
    <s v="JLAB"/>
    <s v="PED"/>
    <s v="RF"/>
    <x v="6"/>
    <m/>
    <m/>
    <m/>
    <m/>
    <m/>
    <m/>
    <m/>
    <m/>
    <n v="13031.17"/>
    <m/>
    <m/>
    <m/>
    <m/>
    <m/>
    <m/>
    <m/>
    <m/>
    <m/>
    <m/>
    <x v="0"/>
    <x v="0"/>
    <m/>
  </r>
  <r>
    <s v=""/>
    <s v=" E08_18730"/>
    <s v="Instrumentation FINAL Design (197 MHz Crab 1st Art)"/>
    <s v="6.08.03.01.02.01"/>
    <x v="0"/>
    <d v="2024-04-12T00:00:00"/>
    <d v="2024-08-14T00:00:00"/>
    <s v="pkessler"/>
    <s v="Matalevich"/>
    <n v="7848.32"/>
    <m/>
    <s v="C"/>
    <s v="Labor"/>
    <s v="TEC"/>
    <m/>
    <s v="JLAB"/>
    <s v="PED"/>
    <s v="RF"/>
    <x v="6"/>
    <m/>
    <m/>
    <m/>
    <m/>
    <m/>
    <m/>
    <m/>
    <m/>
    <n v="7848.32"/>
    <m/>
    <m/>
    <m/>
    <m/>
    <m/>
    <m/>
    <m/>
    <m/>
    <m/>
    <m/>
    <x v="0"/>
    <x v="0"/>
    <m/>
  </r>
  <r>
    <s v=""/>
    <s v=" E08_18740"/>
    <s v="Tuner FINAL Design (197 MHz Crab 1st Art)"/>
    <s v="6.08.03.01.02.01"/>
    <x v="0"/>
    <d v="2024-04-12T00:00:00"/>
    <d v="2024-08-14T00:00:00"/>
    <s v="pkessler"/>
    <s v="Matalevich"/>
    <n v="30652.87"/>
    <m/>
    <s v="C"/>
    <s v="Labor"/>
    <s v="TEC"/>
    <m/>
    <s v="JLAB"/>
    <s v="PED"/>
    <s v="RF"/>
    <x v="6"/>
    <m/>
    <m/>
    <m/>
    <m/>
    <m/>
    <m/>
    <m/>
    <m/>
    <n v="30652.87"/>
    <m/>
    <m/>
    <m/>
    <m/>
    <m/>
    <m/>
    <m/>
    <m/>
    <m/>
    <m/>
    <x v="0"/>
    <x v="0"/>
    <m/>
  </r>
  <r>
    <s v=""/>
    <s v=" E08_18590"/>
    <s v="SpaceFrame Assembly Tooling PRELIMINARY Design  (197 MHz Crab 1st Art)"/>
    <s v="6.08.03.01.02.01"/>
    <x v="0"/>
    <d v="2024-02-06T00:00:00"/>
    <d v="2024-03-05T00:00:00"/>
    <s v="pkessler"/>
    <s v="Matalevich"/>
    <n v="3850.12"/>
    <m/>
    <s v="C"/>
    <s v="Labor"/>
    <s v="TEC"/>
    <m/>
    <s v="JLAB"/>
    <s v="PED"/>
    <s v="RF"/>
    <x v="11"/>
    <m/>
    <m/>
    <m/>
    <m/>
    <m/>
    <m/>
    <m/>
    <m/>
    <n v="3850.12"/>
    <m/>
    <m/>
    <m/>
    <m/>
    <m/>
    <m/>
    <m/>
    <m/>
    <m/>
    <m/>
    <x v="0"/>
    <x v="0"/>
    <m/>
  </r>
  <r>
    <s v=""/>
    <s v=" E08_18760"/>
    <s v="SpaceFrame Assembly Tooling Final Design (197 MHz Crab 1st Art)"/>
    <s v="6.08.03.01.02.01"/>
    <x v="0"/>
    <d v="2024-08-16T00:00:00"/>
    <d v="2024-08-30T00:00:00"/>
    <s v="pkessler"/>
    <s v="Matalevich"/>
    <n v="2073.14"/>
    <m/>
    <s v="C"/>
    <s v="Labor"/>
    <s v="TEC"/>
    <m/>
    <s v="JLAB"/>
    <s v="PED"/>
    <s v="RF"/>
    <x v="6"/>
    <m/>
    <m/>
    <m/>
    <m/>
    <m/>
    <m/>
    <m/>
    <m/>
    <n v="2073.14"/>
    <m/>
    <m/>
    <m/>
    <m/>
    <m/>
    <m/>
    <m/>
    <m/>
    <m/>
    <m/>
    <x v="0"/>
    <x v="0"/>
    <m/>
  </r>
  <r>
    <s v=""/>
    <s v=" E08_18600"/>
    <s v="Spaceframe to Rails support Tooling PRELIMINARY Design  (197 MHz Crab 1st Art)"/>
    <s v="6.08.03.01.02.01"/>
    <x v="0"/>
    <d v="2024-03-06T00:00:00"/>
    <d v="2024-04-02T00:00:00"/>
    <s v="pkessler"/>
    <s v="Matalevich"/>
    <n v="3850.12"/>
    <m/>
    <s v="C"/>
    <s v="Labor"/>
    <s v="TEC"/>
    <m/>
    <s v="JLAB"/>
    <s v="PED"/>
    <s v="RF"/>
    <x v="11"/>
    <m/>
    <m/>
    <m/>
    <m/>
    <m/>
    <m/>
    <m/>
    <m/>
    <n v="3850.12"/>
    <m/>
    <m/>
    <m/>
    <m/>
    <m/>
    <m/>
    <m/>
    <m/>
    <m/>
    <m/>
    <x v="0"/>
    <x v="0"/>
    <m/>
  </r>
  <r>
    <s v=""/>
    <s v=" E08_18770"/>
    <s v="Spaceframe to Rails support Tooling Final Design (197 MHz Crab 1st Art)"/>
    <s v="6.08.03.01.02.01"/>
    <x v="0"/>
    <d v="2024-09-03T00:00:00"/>
    <d v="2024-09-17T00:00:00"/>
    <s v="pkessler"/>
    <s v="Matalevich"/>
    <n v="2073.14"/>
    <m/>
    <s v="C"/>
    <s v="Labor"/>
    <s v="TEC"/>
    <m/>
    <s v="JLAB"/>
    <s v="PED"/>
    <s v="RF"/>
    <x v="6"/>
    <m/>
    <m/>
    <m/>
    <m/>
    <m/>
    <m/>
    <m/>
    <m/>
    <n v="2073.14"/>
    <m/>
    <m/>
    <m/>
    <m/>
    <m/>
    <m/>
    <m/>
    <m/>
    <m/>
    <m/>
    <x v="0"/>
    <x v="0"/>
    <m/>
  </r>
  <r>
    <s v=""/>
    <s v=" E08_18610"/>
    <s v="Alignment fixtures PRELIMINARY Design  (197 MHz Crab 1st Art)"/>
    <s v="6.08.03.01.02.01"/>
    <x v="0"/>
    <d v="2024-04-03T00:00:00"/>
    <d v="2024-04-30T00:00:00"/>
    <s v="pkessler"/>
    <s v="Matalevich"/>
    <n v="1925.06"/>
    <m/>
    <s v="C"/>
    <s v="Labor"/>
    <s v="TEC"/>
    <m/>
    <s v="JLAB"/>
    <s v="PED"/>
    <s v="RF"/>
    <x v="11"/>
    <m/>
    <m/>
    <m/>
    <m/>
    <m/>
    <m/>
    <m/>
    <m/>
    <n v="1925.06"/>
    <m/>
    <m/>
    <m/>
    <m/>
    <m/>
    <m/>
    <m/>
    <m/>
    <m/>
    <m/>
    <x v="0"/>
    <x v="0"/>
    <m/>
  </r>
  <r>
    <s v=""/>
    <s v=" E08_18780"/>
    <s v="Alignment fixtures Final Design (197 MHz Crab 1st Art)"/>
    <s v="6.08.03.01.02.01"/>
    <x v="0"/>
    <d v="2024-09-18T00:00:00"/>
    <d v="2024-10-02T00:00:00"/>
    <s v="pkessler"/>
    <s v="Matalevich"/>
    <n v="1042.22"/>
    <m/>
    <s v="C"/>
    <s v="Labor"/>
    <s v="TEC"/>
    <m/>
    <s v="JLAB"/>
    <s v="PED"/>
    <s v="RF"/>
    <x v="6"/>
    <m/>
    <m/>
    <m/>
    <m/>
    <m/>
    <m/>
    <m/>
    <m/>
    <n v="852.73"/>
    <n v="189.5"/>
    <m/>
    <m/>
    <m/>
    <m/>
    <m/>
    <m/>
    <m/>
    <m/>
    <m/>
    <x v="0"/>
    <x v="0"/>
    <m/>
  </r>
  <r>
    <s v=""/>
    <s v=" E08_18620"/>
    <s v="Vacuum Vessel support Tooling PRELIMINARY Design  (197 MHz Crab 1st Art)"/>
    <s v="6.08.03.01.02.01"/>
    <x v="0"/>
    <d v="2024-05-01T00:00:00"/>
    <d v="2024-05-29T00:00:00"/>
    <s v="pkessler"/>
    <s v="Matalevich"/>
    <n v="3850.12"/>
    <m/>
    <s v="C"/>
    <s v="Labor"/>
    <s v="TEC"/>
    <m/>
    <s v="JLAB"/>
    <s v="PED"/>
    <s v="RF"/>
    <x v="11"/>
    <m/>
    <m/>
    <m/>
    <m/>
    <m/>
    <m/>
    <m/>
    <m/>
    <n v="3850.12"/>
    <m/>
    <m/>
    <m/>
    <m/>
    <m/>
    <m/>
    <m/>
    <m/>
    <m/>
    <m/>
    <x v="0"/>
    <x v="0"/>
    <m/>
  </r>
  <r>
    <s v=""/>
    <s v=" E08_18790"/>
    <s v="Vacuum Vessel support Tooling Final Design (197 MHz Crab 1st Art)"/>
    <s v="6.08.03.01.02.01"/>
    <x v="0"/>
    <d v="2024-10-03T00:00:00"/>
    <d v="2024-10-18T00:00:00"/>
    <s v="pkessler"/>
    <s v="Matalevich"/>
    <n v="2135.34"/>
    <m/>
    <s v="C"/>
    <s v="Labor"/>
    <s v="TEC"/>
    <m/>
    <s v="JLAB"/>
    <s v="PED"/>
    <s v="RF"/>
    <x v="6"/>
    <m/>
    <m/>
    <m/>
    <m/>
    <m/>
    <m/>
    <m/>
    <m/>
    <m/>
    <n v="2135.34"/>
    <m/>
    <m/>
    <m/>
    <m/>
    <m/>
    <m/>
    <m/>
    <m/>
    <m/>
    <x v="0"/>
    <x v="0"/>
    <m/>
  </r>
  <r>
    <s v=""/>
    <s v=" E08_18630"/>
    <s v="Tuner assembly Tooling PRELIMINARY Design  (197 MHz Crab 1st Art)"/>
    <s v="6.08.03.01.02.01"/>
    <x v="0"/>
    <d v="2024-05-30T00:00:00"/>
    <d v="2024-06-17T00:00:00"/>
    <s v="pkessler"/>
    <s v="Matalevich"/>
    <n v="3850.12"/>
    <m/>
    <s v="C"/>
    <s v="Labor"/>
    <s v="TEC"/>
    <m/>
    <s v="JLAB"/>
    <s v="PED"/>
    <s v="RF"/>
    <x v="11"/>
    <m/>
    <m/>
    <m/>
    <m/>
    <m/>
    <m/>
    <m/>
    <m/>
    <n v="3850.12"/>
    <m/>
    <m/>
    <m/>
    <m/>
    <m/>
    <m/>
    <m/>
    <m/>
    <m/>
    <m/>
    <x v="0"/>
    <x v="0"/>
    <m/>
  </r>
  <r>
    <s v=""/>
    <s v=" E08_18800"/>
    <s v="Tuner assembly Tooling Final Design (197 MHz Crab 1st Art)"/>
    <s v="6.08.03.01.02.01"/>
    <x v="0"/>
    <d v="2024-10-21T00:00:00"/>
    <d v="2024-10-29T00:00:00"/>
    <s v="pkessler"/>
    <s v="Matalevich"/>
    <n v="2135.34"/>
    <m/>
    <s v="C"/>
    <s v="Labor"/>
    <s v="TEC"/>
    <m/>
    <s v="JLAB"/>
    <s v="PED"/>
    <s v="RF"/>
    <x v="6"/>
    <m/>
    <m/>
    <m/>
    <m/>
    <m/>
    <m/>
    <m/>
    <m/>
    <m/>
    <n v="2135.34"/>
    <m/>
    <m/>
    <m/>
    <m/>
    <m/>
    <m/>
    <m/>
    <m/>
    <m/>
    <x v="0"/>
    <x v="0"/>
    <m/>
  </r>
  <r>
    <s v=""/>
    <s v=" E08_18810"/>
    <s v="Misc. Cryostat Assembly Tooling Final Design (197 MHz Crab 1st Art)"/>
    <s v="6.08.03.01.02.01"/>
    <x v="0"/>
    <d v="2024-08-16T00:00:00"/>
    <d v="2024-10-29T00:00:00"/>
    <s v="pkessler"/>
    <s v="Matalevich"/>
    <n v="5992.95"/>
    <m/>
    <s v="C"/>
    <s v="Labor"/>
    <s v="TEC"/>
    <m/>
    <s v="JLAB"/>
    <s v="PED"/>
    <s v="RF"/>
    <x v="6"/>
    <m/>
    <m/>
    <m/>
    <m/>
    <m/>
    <m/>
    <m/>
    <m/>
    <n v="3642.77"/>
    <n v="2350.17"/>
    <m/>
    <m/>
    <m/>
    <m/>
    <m/>
    <m/>
    <m/>
    <m/>
    <m/>
    <x v="0"/>
    <x v="0"/>
    <m/>
  </r>
  <r>
    <s v=""/>
    <s v=" E08_19170"/>
    <s v="TR Effort First Article Thermal Shield-Labor (197 MHz Crab 1st Art)"/>
    <s v="6.08.03.01.02.02"/>
    <x v="0"/>
    <d v="2025-12-10T00:00:00"/>
    <d v="2026-04-29T00:00:00"/>
    <s v="pkessler"/>
    <s v="Matalevich"/>
    <n v="11311.18"/>
    <m/>
    <s v="C"/>
    <s v="Labor"/>
    <s v="TEC"/>
    <m/>
    <s v="JLAB"/>
    <s v="Const"/>
    <s v="RF"/>
    <x v="9"/>
    <s v="P.S145"/>
    <m/>
    <m/>
    <m/>
    <m/>
    <m/>
    <m/>
    <m/>
    <m/>
    <m/>
    <n v="11311.18"/>
    <m/>
    <m/>
    <m/>
    <m/>
    <m/>
    <m/>
    <m/>
    <m/>
    <x v="0"/>
    <x v="0"/>
    <m/>
  </r>
  <r>
    <s v=""/>
    <s v=" E08_19240"/>
    <s v="TR Effort First Article Spaceframes with Thermal Shield Assy.-Labor (197 MHz Crab 1st Art)"/>
    <s v="6.08.03.01.02.02"/>
    <x v="0"/>
    <d v="2025-12-10T00:00:00"/>
    <d v="2026-05-18T00:00:00"/>
    <s v="pkessler"/>
    <s v="Matalevich"/>
    <n v="11311.18"/>
    <m/>
    <s v="C"/>
    <s v="Labor"/>
    <s v="TEC"/>
    <m/>
    <s v="JLAB"/>
    <s v="Const"/>
    <s v="RF"/>
    <x v="9"/>
    <s v="P.S432"/>
    <m/>
    <m/>
    <m/>
    <m/>
    <m/>
    <m/>
    <m/>
    <m/>
    <m/>
    <n v="11311.18"/>
    <m/>
    <m/>
    <m/>
    <m/>
    <m/>
    <m/>
    <m/>
    <m/>
    <x v="0"/>
    <x v="0"/>
    <m/>
  </r>
  <r>
    <s v=""/>
    <s v=" E08_19380"/>
    <s v="TR Effort First Article Heat Exchangers-Labor (197 MHz Crab 1st Art)"/>
    <s v="6.08.03.01.02.02"/>
    <x v="0"/>
    <d v="2025-12-10T00:00:00"/>
    <d v="2026-07-15T00:00:00"/>
    <s v="pkessler"/>
    <s v="Matalevich"/>
    <n v="11311.18"/>
    <m/>
    <s v="C"/>
    <s v="Labor"/>
    <s v="TEC"/>
    <m/>
    <s v="JLAB"/>
    <s v="Const"/>
    <s v="RF"/>
    <x v="9"/>
    <s v="P.S433"/>
    <m/>
    <m/>
    <m/>
    <m/>
    <m/>
    <m/>
    <m/>
    <m/>
    <m/>
    <n v="11311.18"/>
    <m/>
    <m/>
    <m/>
    <m/>
    <m/>
    <m/>
    <m/>
    <m/>
    <x v="0"/>
    <x v="0"/>
    <m/>
  </r>
  <r>
    <s v=""/>
    <s v=" E08_19450"/>
    <s v="TR Effort First Article Vacuum Vessel-Labor (197 MHz Crab 1st Art)"/>
    <s v="6.08.03.01.02.02"/>
    <x v="0"/>
    <d v="2025-12-10T00:00:00"/>
    <d v="2026-05-26T00:00:00"/>
    <s v="pkessler"/>
    <s v="Matalevich"/>
    <n v="11311.18"/>
    <m/>
    <s v="C"/>
    <s v="Labor"/>
    <s v="TEC"/>
    <m/>
    <s v="JLAB"/>
    <s v="Const"/>
    <s v="RF"/>
    <x v="9"/>
    <s v="S.P217"/>
    <s v="APP00360"/>
    <m/>
    <m/>
    <m/>
    <m/>
    <m/>
    <m/>
    <m/>
    <m/>
    <n v="11311.18"/>
    <m/>
    <m/>
    <m/>
    <m/>
    <m/>
    <m/>
    <m/>
    <m/>
    <x v="0"/>
    <x v="0"/>
    <m/>
  </r>
  <r>
    <s v=""/>
    <s v=" E08_19520"/>
    <s v="TR Effort First Article Saddles and Stands-Labor (197 MHz Crab 1st Art)"/>
    <s v="6.08.03.01.02.02"/>
    <x v="0"/>
    <d v="2025-12-10T00:00:00"/>
    <d v="2026-03-09T00:00:00"/>
    <s v="pkessler"/>
    <s v="Matalevich"/>
    <n v="11311.18"/>
    <m/>
    <s v="C"/>
    <s v="Labor"/>
    <s v="TEC"/>
    <m/>
    <s v="JLAB"/>
    <s v="Const"/>
    <s v="RF"/>
    <x v="9"/>
    <s v="P.S434"/>
    <m/>
    <m/>
    <m/>
    <m/>
    <m/>
    <m/>
    <m/>
    <m/>
    <m/>
    <n v="11311.18"/>
    <m/>
    <m/>
    <m/>
    <m/>
    <m/>
    <m/>
    <m/>
    <m/>
    <x v="0"/>
    <x v="0"/>
    <m/>
  </r>
  <r>
    <s v=""/>
    <s v=" E08_19590"/>
    <s v="TR Effort First Article Instrumentation (197 MHz Crab 1st Art)"/>
    <s v="6.08.03.01.02.02"/>
    <x v="0"/>
    <d v="2025-12-10T00:00:00"/>
    <d v="2026-03-09T00:00:00"/>
    <s v="pkessler"/>
    <s v="Matalevich"/>
    <n v="2670.69"/>
    <m/>
    <s v="C"/>
    <s v="Labor"/>
    <s v="TEC"/>
    <m/>
    <s v="JLAB"/>
    <s v="Const"/>
    <s v="RF"/>
    <x v="9"/>
    <s v="P.S435"/>
    <m/>
    <m/>
    <m/>
    <m/>
    <m/>
    <m/>
    <m/>
    <m/>
    <m/>
    <n v="2670.69"/>
    <m/>
    <m/>
    <m/>
    <m/>
    <m/>
    <m/>
    <m/>
    <m/>
    <x v="0"/>
    <x v="0"/>
    <m/>
  </r>
  <r>
    <s v=""/>
    <s v=" E08_19650"/>
    <s v="TR Effort First Article Misc. Parts (197 MHz Crab 1st Art)"/>
    <s v="6.08.03.01.02.02"/>
    <x v="0"/>
    <d v="2025-12-10T00:00:00"/>
    <d v="2026-03-09T00:00:00"/>
    <s v="pkessler"/>
    <s v="Matalevich"/>
    <n v="4870.09"/>
    <m/>
    <s v="C"/>
    <s v="Labor"/>
    <s v="TEC"/>
    <m/>
    <s v="JLAB"/>
    <s v="Const"/>
    <s v="RF"/>
    <x v="9"/>
    <s v="P.S147"/>
    <m/>
    <m/>
    <m/>
    <m/>
    <m/>
    <m/>
    <m/>
    <m/>
    <m/>
    <n v="4870.09"/>
    <m/>
    <m/>
    <m/>
    <m/>
    <m/>
    <m/>
    <m/>
    <m/>
    <x v="0"/>
    <x v="0"/>
    <m/>
  </r>
  <r>
    <s v=""/>
    <s v=" E08_18850"/>
    <s v="TR Effort First Article Tuner Frames and Thermal Straps-Labor (197 MHz Crab 1st Art)"/>
    <s v="6.08.03.01.02.02"/>
    <x v="0"/>
    <d v="2025-12-10T00:00:00"/>
    <d v="2026-06-04T00:00:00"/>
    <s v="pkessler"/>
    <s v="Matalevich"/>
    <n v="11311.18"/>
    <m/>
    <s v="C"/>
    <s v="Labor"/>
    <s v="TEC"/>
    <m/>
    <s v="JLAB"/>
    <s v="Const"/>
    <s v="RF"/>
    <x v="9"/>
    <s v="P.S430"/>
    <m/>
    <m/>
    <m/>
    <m/>
    <m/>
    <m/>
    <m/>
    <m/>
    <m/>
    <n v="11311.18"/>
    <m/>
    <m/>
    <m/>
    <m/>
    <m/>
    <m/>
    <m/>
    <m/>
    <x v="0"/>
    <x v="0"/>
    <m/>
  </r>
  <r>
    <s v=""/>
    <s v=" E08_18920"/>
    <s v="TR Effort First Article Tuner Stepper Motors (197 MHz Crab 1st Art)"/>
    <s v="6.08.03.01.02.02"/>
    <x v="0"/>
    <d v="2025-12-10T00:00:00"/>
    <d v="2026-05-08T00:00:00"/>
    <s v="pkessler"/>
    <s v="Matalevich"/>
    <n v="1256.8"/>
    <m/>
    <s v="C"/>
    <s v="Labor"/>
    <s v="TEC"/>
    <m/>
    <s v="JLAB"/>
    <s v="Const"/>
    <s v="RF"/>
    <x v="9"/>
    <s v="B"/>
    <m/>
    <m/>
    <m/>
    <m/>
    <m/>
    <m/>
    <m/>
    <m/>
    <m/>
    <n v="1256.8"/>
    <m/>
    <m/>
    <m/>
    <m/>
    <m/>
    <m/>
    <m/>
    <m/>
    <x v="0"/>
    <x v="0"/>
    <m/>
  </r>
  <r>
    <s v=""/>
    <s v=" E08_18980"/>
    <s v="TR Effort First Article Tuner Harmonic Drives (197 MHz Crab 1st Art)"/>
    <s v="6.08.03.01.02.02"/>
    <x v="0"/>
    <d v="2025-12-10T00:00:00"/>
    <d v="2026-06-05T00:00:00"/>
    <s v="pkessler"/>
    <s v="Matalevich"/>
    <n v="1256.8"/>
    <m/>
    <s v="C"/>
    <s v="Labor"/>
    <s v="TEC"/>
    <m/>
    <s v="JLAB"/>
    <s v="Const"/>
    <s v="RF"/>
    <x v="9"/>
    <s v="B"/>
    <m/>
    <m/>
    <m/>
    <m/>
    <m/>
    <m/>
    <m/>
    <m/>
    <m/>
    <n v="1256.8"/>
    <m/>
    <m/>
    <m/>
    <m/>
    <m/>
    <m/>
    <m/>
    <m/>
    <x v="0"/>
    <x v="0"/>
    <m/>
  </r>
  <r>
    <s v=""/>
    <s v=" E08_19040"/>
    <s v="TR Effort First Article Tuner Piezos (197 MHz Crab 1st Art)"/>
    <s v="6.08.03.01.02.02"/>
    <x v="0"/>
    <d v="2025-12-10T00:00:00"/>
    <d v="2026-03-09T00:00:00"/>
    <s v="pkessler"/>
    <s v="Matalevich"/>
    <n v="1256.8"/>
    <m/>
    <s v="C"/>
    <s v="Labor"/>
    <s v="TEC"/>
    <m/>
    <s v="JLAB"/>
    <s v="Const"/>
    <s v="RF"/>
    <x v="9"/>
    <s v="B"/>
    <m/>
    <m/>
    <m/>
    <m/>
    <m/>
    <m/>
    <m/>
    <m/>
    <m/>
    <n v="1256.8"/>
    <m/>
    <m/>
    <m/>
    <m/>
    <m/>
    <m/>
    <m/>
    <m/>
    <x v="0"/>
    <x v="0"/>
    <m/>
  </r>
  <r>
    <s v=""/>
    <s v=" E08_19100"/>
    <s v="TR Effort First Article Mag Shields-Labor (197 MHz Crab 1st Art)"/>
    <s v="6.08.03.01.02.02"/>
    <x v="0"/>
    <d v="2025-12-10T00:00:00"/>
    <d v="2026-03-09T00:00:00"/>
    <s v="pkessler"/>
    <s v="Matalevich"/>
    <n v="11311.18"/>
    <m/>
    <s v="C"/>
    <s v="Labor"/>
    <s v="TEC"/>
    <m/>
    <s v="JLAB"/>
    <s v="Const"/>
    <s v="RF"/>
    <x v="9"/>
    <s v="P.S431"/>
    <m/>
    <m/>
    <m/>
    <m/>
    <m/>
    <m/>
    <m/>
    <m/>
    <m/>
    <n v="11311.18"/>
    <m/>
    <m/>
    <m/>
    <m/>
    <m/>
    <m/>
    <m/>
    <m/>
    <x v="0"/>
    <x v="0"/>
    <m/>
  </r>
  <r>
    <s v=""/>
    <s v=" E08_19710"/>
    <s v="TR Effort SpaceFrame Assembly Tooling (197 MHz Crab 1st Art)"/>
    <s v="6.08.03.01.02.02"/>
    <x v="0"/>
    <d v="2025-12-10T00:00:00"/>
    <d v="2026-03-09T00:00:00"/>
    <s v="pkessler"/>
    <s v="Matalevich"/>
    <n v="1256.8"/>
    <m/>
    <s v="C"/>
    <s v="Labor"/>
    <s v="TEC"/>
    <m/>
    <s v="JLAB"/>
    <s v="Const"/>
    <s v="RF"/>
    <x v="9"/>
    <s v="B"/>
    <m/>
    <m/>
    <m/>
    <m/>
    <m/>
    <m/>
    <m/>
    <m/>
    <m/>
    <n v="1256.8"/>
    <m/>
    <m/>
    <m/>
    <m/>
    <m/>
    <m/>
    <m/>
    <m/>
    <x v="0"/>
    <x v="0"/>
    <m/>
  </r>
  <r>
    <s v=""/>
    <s v=" E08_19770"/>
    <s v="TR Effort Spaceframe to Rails support Tooling (197 MHz Crab 1st Art)"/>
    <s v="6.08.03.01.02.02"/>
    <x v="0"/>
    <d v="2025-12-10T00:00:00"/>
    <d v="2026-03-09T00:00:00"/>
    <s v="pkessler"/>
    <s v="Matalevich"/>
    <n v="1256.8"/>
    <m/>
    <s v="C"/>
    <s v="Labor"/>
    <s v="TEC"/>
    <m/>
    <s v="JLAB"/>
    <s v="Const"/>
    <s v="RF"/>
    <x v="9"/>
    <s v="B"/>
    <m/>
    <m/>
    <m/>
    <m/>
    <m/>
    <m/>
    <m/>
    <m/>
    <m/>
    <n v="1256.8"/>
    <m/>
    <m/>
    <m/>
    <m/>
    <m/>
    <m/>
    <m/>
    <m/>
    <x v="0"/>
    <x v="0"/>
    <m/>
  </r>
  <r>
    <s v=""/>
    <s v=" E08_19830"/>
    <s v="TR Effort Alignment fixtures (197 MHz Crab 1st Art)"/>
    <s v="6.08.03.01.02.02"/>
    <x v="0"/>
    <d v="2025-12-10T00:00:00"/>
    <d v="2026-03-09T00:00:00"/>
    <s v="pkessler"/>
    <s v="Matalevich"/>
    <n v="1256.8"/>
    <m/>
    <s v="C"/>
    <s v="Labor"/>
    <s v="TEC"/>
    <m/>
    <s v="JLAB"/>
    <s v="Const"/>
    <s v="RF"/>
    <x v="9"/>
    <s v="B"/>
    <m/>
    <m/>
    <m/>
    <m/>
    <m/>
    <m/>
    <m/>
    <m/>
    <m/>
    <n v="1256.8"/>
    <m/>
    <m/>
    <m/>
    <m/>
    <m/>
    <m/>
    <m/>
    <m/>
    <x v="0"/>
    <x v="0"/>
    <m/>
  </r>
  <r>
    <s v=""/>
    <s v=" E08_19890"/>
    <s v="TR Effort Vacuum Vessel support Tooling (197 MHz Crab 1st Art)"/>
    <s v="6.08.03.01.02.02"/>
    <x v="0"/>
    <d v="2025-12-10T00:00:00"/>
    <d v="2026-03-09T00:00:00"/>
    <s v="pkessler"/>
    <s v="Matalevich"/>
    <n v="1256.8"/>
    <m/>
    <s v="C"/>
    <s v="Labor"/>
    <s v="TEC"/>
    <m/>
    <s v="JLAB"/>
    <s v="Const"/>
    <s v="RF"/>
    <x v="9"/>
    <s v="B"/>
    <m/>
    <m/>
    <m/>
    <m/>
    <m/>
    <m/>
    <m/>
    <m/>
    <m/>
    <n v="1256.8"/>
    <m/>
    <m/>
    <m/>
    <m/>
    <m/>
    <m/>
    <m/>
    <m/>
    <x v="0"/>
    <x v="0"/>
    <m/>
  </r>
  <r>
    <s v=""/>
    <s v=" E08_19950"/>
    <s v="TR Effort Tuner Assembly Tooling (197 MHz Crab 1st Art)"/>
    <s v="6.08.03.01.02.02"/>
    <x v="0"/>
    <d v="2025-12-10T00:00:00"/>
    <d v="2026-03-09T00:00:00"/>
    <s v="pkessler"/>
    <s v="Matalevich"/>
    <n v="2042.3"/>
    <m/>
    <s v="C"/>
    <s v="Labor"/>
    <s v="TEC"/>
    <m/>
    <s v="JLAB"/>
    <s v="Const"/>
    <s v="RF"/>
    <x v="9"/>
    <s v="B"/>
    <m/>
    <m/>
    <m/>
    <m/>
    <m/>
    <m/>
    <m/>
    <m/>
    <m/>
    <n v="2042.3"/>
    <m/>
    <m/>
    <m/>
    <m/>
    <m/>
    <m/>
    <m/>
    <m/>
    <x v="0"/>
    <x v="0"/>
    <m/>
  </r>
  <r>
    <s v=""/>
    <s v=" E08_20010"/>
    <s v="TR Effort Misc. Cryostat Assembly Tooling (197 MHz Crab 1st Art)"/>
    <s v="6.08.03.01.02.02"/>
    <x v="0"/>
    <d v="2025-12-10T00:00:00"/>
    <d v="2026-03-09T00:00:00"/>
    <s v="pkessler"/>
    <s v="Matalevich"/>
    <n v="1256.8"/>
    <m/>
    <s v="C"/>
    <s v="Labor"/>
    <s v="TEC"/>
    <m/>
    <s v="JLAB"/>
    <s v="Const"/>
    <s v="RF"/>
    <x v="9"/>
    <s v="B"/>
    <m/>
    <m/>
    <m/>
    <m/>
    <m/>
    <m/>
    <m/>
    <m/>
    <m/>
    <n v="1256.8"/>
    <m/>
    <m/>
    <m/>
    <m/>
    <m/>
    <m/>
    <m/>
    <m/>
    <x v="0"/>
    <x v="0"/>
    <m/>
  </r>
  <r>
    <s v=""/>
    <s v=" E08_20240"/>
    <s v="Installation Assembly Preliminary Design (197 Crab 1st Art)"/>
    <s v="6.08.03.01.03.01"/>
    <x v="0"/>
    <d v="2024-02-06T00:00:00"/>
    <d v="2024-03-22T00:00:00"/>
    <s v="pkessler"/>
    <s v="Matalevich"/>
    <n v="37760.79"/>
    <m/>
    <s v="C"/>
    <s v="Labor"/>
    <s v="TEC"/>
    <m/>
    <s v="JLAB"/>
    <s v="PED"/>
    <s v="RF"/>
    <x v="11"/>
    <m/>
    <m/>
    <m/>
    <m/>
    <m/>
    <m/>
    <m/>
    <m/>
    <n v="37760.79"/>
    <m/>
    <m/>
    <m/>
    <m/>
    <m/>
    <m/>
    <m/>
    <m/>
    <m/>
    <m/>
    <x v="0"/>
    <x v="0"/>
    <m/>
  </r>
  <r>
    <s v=""/>
    <s v=" E08_20250"/>
    <s v="Cryomodule Stand Preliminary Design (197 Crab 1st Art)"/>
    <s v="6.08.03.01.03.01"/>
    <x v="0"/>
    <d v="2024-02-06T00:00:00"/>
    <d v="2024-03-22T00:00:00"/>
    <s v="pkessler"/>
    <s v="Matalevich"/>
    <n v="42943.64"/>
    <m/>
    <s v="C"/>
    <s v="Labor"/>
    <s v="TEC"/>
    <m/>
    <s v="JLAB"/>
    <s v="PED"/>
    <s v="RF"/>
    <x v="11"/>
    <m/>
    <m/>
    <m/>
    <m/>
    <m/>
    <m/>
    <m/>
    <m/>
    <n v="42943.64"/>
    <m/>
    <m/>
    <m/>
    <m/>
    <m/>
    <m/>
    <m/>
    <m/>
    <m/>
    <m/>
    <x v="0"/>
    <x v="0"/>
    <m/>
  </r>
  <r>
    <s v=""/>
    <s v=" E08_20260"/>
    <s v="Airside Assembly Preliminary Design  (197 Crab 1st Art)"/>
    <s v="6.08.03.01.03.01"/>
    <x v="0"/>
    <d v="2024-02-06T00:00:00"/>
    <d v="2024-03-22T00:00:00"/>
    <s v="pkessler"/>
    <s v="Matalevich"/>
    <n v="46201.43"/>
    <m/>
    <s v="C"/>
    <s v="Labor"/>
    <s v="TEC"/>
    <m/>
    <s v="JLAB"/>
    <s v="PED"/>
    <s v="RF"/>
    <x v="11"/>
    <m/>
    <m/>
    <m/>
    <m/>
    <m/>
    <m/>
    <m/>
    <m/>
    <n v="46201.43"/>
    <m/>
    <m/>
    <m/>
    <m/>
    <m/>
    <m/>
    <m/>
    <m/>
    <m/>
    <m/>
    <x v="0"/>
    <x v="0"/>
    <m/>
  </r>
  <r>
    <s v=""/>
    <s v=" E08_20320"/>
    <s v="Installation Assembly Final Design (197 Crab 1st Art)"/>
    <s v="6.08.03.01.03.01"/>
    <x v="0"/>
    <d v="2024-03-26T00:00:00"/>
    <d v="2024-06-06T00:00:00"/>
    <s v="pkessler"/>
    <s v="Matalevich"/>
    <n v="37760.79"/>
    <m/>
    <s v="C"/>
    <s v="Labor"/>
    <s v="TEC"/>
    <m/>
    <s v="JLAB"/>
    <s v="PED"/>
    <s v="RF"/>
    <x v="6"/>
    <m/>
    <m/>
    <m/>
    <m/>
    <m/>
    <m/>
    <m/>
    <m/>
    <n v="37760.79"/>
    <m/>
    <m/>
    <m/>
    <m/>
    <m/>
    <m/>
    <m/>
    <m/>
    <m/>
    <m/>
    <x v="0"/>
    <x v="0"/>
    <m/>
  </r>
  <r>
    <s v=""/>
    <s v=" E08_20330"/>
    <s v="Cryomodule Stand Final Design (197 Crab 1st Art)"/>
    <s v="6.08.03.01.03.01"/>
    <x v="0"/>
    <d v="2024-03-26T00:00:00"/>
    <d v="2024-06-06T00:00:00"/>
    <s v="pkessler"/>
    <s v="Matalevich"/>
    <n v="42943.64"/>
    <m/>
    <s v="C"/>
    <s v="Labor"/>
    <s v="TEC"/>
    <m/>
    <s v="JLAB"/>
    <s v="PED"/>
    <s v="RF"/>
    <x v="6"/>
    <m/>
    <m/>
    <m/>
    <m/>
    <m/>
    <m/>
    <m/>
    <m/>
    <n v="42943.64"/>
    <m/>
    <m/>
    <m/>
    <m/>
    <m/>
    <m/>
    <m/>
    <m/>
    <m/>
    <m/>
    <x v="0"/>
    <x v="0"/>
    <m/>
  </r>
  <r>
    <s v=""/>
    <s v=" E08_20340"/>
    <s v="Airside Assembly Final Design  (197 Crab 1st Art)"/>
    <s v="6.08.03.01.03.01"/>
    <x v="0"/>
    <d v="2024-03-26T00:00:00"/>
    <d v="2024-06-06T00:00:00"/>
    <s v="pkessler"/>
    <s v="Matalevich"/>
    <n v="46201.43"/>
    <m/>
    <s v="C"/>
    <s v="Labor"/>
    <s v="TEC"/>
    <m/>
    <s v="JLAB"/>
    <s v="PED"/>
    <s v="RF"/>
    <x v="6"/>
    <m/>
    <m/>
    <m/>
    <m/>
    <m/>
    <m/>
    <m/>
    <m/>
    <n v="46201.43"/>
    <m/>
    <m/>
    <m/>
    <m/>
    <m/>
    <m/>
    <m/>
    <m/>
    <m/>
    <m/>
    <x v="0"/>
    <x v="0"/>
    <m/>
  </r>
  <r>
    <s v=""/>
    <s v=" E08_20280"/>
    <s v="Test Cave U-Tubes Preliminary Design  (197 Crab 1st Art)"/>
    <s v="6.08.03.01.03.01"/>
    <x v="0"/>
    <d v="2024-03-26T00:00:00"/>
    <d v="2024-04-01T00:00:00"/>
    <s v="pkessler"/>
    <s v="Matalevich"/>
    <n v="1925.06"/>
    <m/>
    <s v="C"/>
    <s v="Labor"/>
    <s v="TEC"/>
    <m/>
    <s v="JLAB"/>
    <s v="PED"/>
    <s v="RF"/>
    <x v="11"/>
    <m/>
    <m/>
    <m/>
    <m/>
    <m/>
    <m/>
    <m/>
    <m/>
    <n v="1925.06"/>
    <m/>
    <m/>
    <m/>
    <m/>
    <m/>
    <m/>
    <m/>
    <m/>
    <m/>
    <m/>
    <x v="0"/>
    <x v="0"/>
    <m/>
  </r>
  <r>
    <s v=""/>
    <s v=" E08_20290"/>
    <s v="Shipping Support Preliminary Design  (197 Crab 1st Art)"/>
    <s v="6.08.03.01.03.01"/>
    <x v="0"/>
    <d v="2024-04-02T00:00:00"/>
    <d v="2024-05-28T00:00:00"/>
    <s v="pkessler"/>
    <s v="Matalevich"/>
    <n v="33910.67"/>
    <m/>
    <s v="C"/>
    <s v="Labor"/>
    <s v="TEC"/>
    <m/>
    <s v="JLAB"/>
    <s v="PED"/>
    <s v="RF"/>
    <x v="11"/>
    <m/>
    <m/>
    <m/>
    <m/>
    <m/>
    <m/>
    <m/>
    <m/>
    <n v="33910.67"/>
    <m/>
    <m/>
    <m/>
    <m/>
    <m/>
    <m/>
    <m/>
    <m/>
    <m/>
    <m/>
    <x v="0"/>
    <x v="0"/>
    <m/>
  </r>
  <r>
    <s v=""/>
    <s v=" E08_20300"/>
    <s v="Misc. Assembly/Test/Shipping Tooling Preliminary Design  (197 Crab 1st Art)"/>
    <s v="6.08.03.01.03.01"/>
    <x v="0"/>
    <d v="2024-05-29T00:00:00"/>
    <d v="2024-06-13T00:00:00"/>
    <s v="pkessler"/>
    <s v="Matalevich"/>
    <n v="7700.24"/>
    <m/>
    <s v="C"/>
    <s v="Labor"/>
    <s v="TEC"/>
    <m/>
    <s v="JLAB"/>
    <s v="PED"/>
    <s v="RF"/>
    <x v="11"/>
    <m/>
    <m/>
    <m/>
    <m/>
    <m/>
    <m/>
    <m/>
    <m/>
    <n v="7700.24"/>
    <m/>
    <m/>
    <m/>
    <m/>
    <m/>
    <m/>
    <m/>
    <m/>
    <m/>
    <m/>
    <x v="0"/>
    <x v="0"/>
    <m/>
  </r>
  <r>
    <s v=""/>
    <s v=" E08_20360"/>
    <s v="Test Cave U-Tubes Final Design  (197 Crab 1st Art)"/>
    <s v="6.08.03.01.03.01"/>
    <x v="0"/>
    <d v="2024-06-10T00:00:00"/>
    <d v="2024-06-14T00:00:00"/>
    <s v="pkessler"/>
    <s v="Matalevich"/>
    <n v="1925.06"/>
    <m/>
    <s v="C"/>
    <s v="Labor"/>
    <s v="TEC"/>
    <m/>
    <s v="JLAB"/>
    <s v="PED"/>
    <s v="RF"/>
    <x v="6"/>
    <m/>
    <m/>
    <m/>
    <m/>
    <m/>
    <m/>
    <m/>
    <m/>
    <n v="1925.06"/>
    <m/>
    <m/>
    <m/>
    <m/>
    <m/>
    <m/>
    <m/>
    <m/>
    <m/>
    <m/>
    <x v="0"/>
    <x v="0"/>
    <m/>
  </r>
  <r>
    <s v=""/>
    <s v=" E08_20370"/>
    <s v="Shipping Support Final Design  (197 Crab 1st Art)"/>
    <s v="6.08.03.01.03.01"/>
    <x v="0"/>
    <d v="2024-06-17T00:00:00"/>
    <d v="2024-07-15T00:00:00"/>
    <s v="pkessler"/>
    <s v="Matalevich"/>
    <n v="33910.67"/>
    <m/>
    <s v="C"/>
    <s v="Labor"/>
    <s v="TEC"/>
    <m/>
    <s v="JLAB"/>
    <s v="PED"/>
    <s v="RF"/>
    <x v="6"/>
    <m/>
    <m/>
    <m/>
    <m/>
    <m/>
    <m/>
    <m/>
    <m/>
    <n v="33910.67"/>
    <m/>
    <m/>
    <m/>
    <m/>
    <m/>
    <m/>
    <m/>
    <m/>
    <m/>
    <m/>
    <x v="0"/>
    <x v="0"/>
    <m/>
  </r>
  <r>
    <s v=""/>
    <s v=" E08_20380"/>
    <s v="Misc. Assembly/Test/Shipping Tooling Final Design  (197 Crab 1st Art)"/>
    <s v="6.08.03.01.03.01"/>
    <x v="0"/>
    <d v="2024-07-16T00:00:00"/>
    <d v="2024-07-25T00:00:00"/>
    <s v="pkessler"/>
    <s v="Matalevich"/>
    <n v="7700.24"/>
    <m/>
    <s v="C"/>
    <s v="Labor"/>
    <s v="TEC"/>
    <m/>
    <s v="JLAB"/>
    <s v="PED"/>
    <s v="RF"/>
    <x v="6"/>
    <m/>
    <m/>
    <m/>
    <m/>
    <m/>
    <m/>
    <m/>
    <m/>
    <n v="7700.24"/>
    <m/>
    <m/>
    <m/>
    <m/>
    <m/>
    <m/>
    <m/>
    <m/>
    <m/>
    <m/>
    <x v="0"/>
    <x v="0"/>
    <m/>
  </r>
  <r>
    <s v=""/>
    <s v=" E08_20430"/>
    <s v="TR Effort Test Cave U-Tubes (197 MHz Crab 1st Art)"/>
    <s v="6.08.03.01.03.02"/>
    <x v="0"/>
    <d v="2025-12-10T00:00:00"/>
    <d v="2026-06-04T00:00:00"/>
    <s v="pkessler"/>
    <s v="Matalevich"/>
    <n v="1256.8"/>
    <m/>
    <s v="C"/>
    <s v="Labor"/>
    <s v="TEC"/>
    <m/>
    <s v="JLAB"/>
    <s v="Const"/>
    <s v="RF"/>
    <x v="9"/>
    <s v="B"/>
    <m/>
    <m/>
    <m/>
    <m/>
    <m/>
    <m/>
    <m/>
    <m/>
    <m/>
    <n v="1256.8"/>
    <m/>
    <m/>
    <m/>
    <m/>
    <m/>
    <m/>
    <m/>
    <m/>
    <x v="0"/>
    <x v="0"/>
    <m/>
  </r>
  <r>
    <s v=""/>
    <s v=" E08_20490"/>
    <s v="TR Effort Misc. Assembly/Test/Shipping Tooling (197 MHz Crab 1st Art)"/>
    <s v="6.08.03.01.03.02"/>
    <x v="0"/>
    <d v="2025-12-10T00:00:00"/>
    <d v="2026-06-04T00:00:00"/>
    <s v="pkessler"/>
    <s v="Matalevich"/>
    <n v="1256.8"/>
    <m/>
    <s v="C"/>
    <s v="Labor"/>
    <s v="TEC"/>
    <m/>
    <s v="JLAB"/>
    <s v="Const"/>
    <s v="RF"/>
    <x v="9"/>
    <s v="B"/>
    <m/>
    <m/>
    <m/>
    <m/>
    <m/>
    <m/>
    <m/>
    <m/>
    <m/>
    <n v="1256.8"/>
    <m/>
    <m/>
    <m/>
    <m/>
    <m/>
    <m/>
    <m/>
    <m/>
    <x v="0"/>
    <x v="0"/>
    <m/>
  </r>
  <r>
    <s v=""/>
    <s v=" E08_20610"/>
    <s v="Perform First Article Cold Mass Assembly (197 Crab 1st Art)"/>
    <s v="6.08.03.01.03.04"/>
    <x v="0"/>
    <d v="2028-03-23T00:00:00"/>
    <d v="2028-05-24T00:00:00"/>
    <s v="pkessler"/>
    <s v="Matalevich"/>
    <n v="38666.76"/>
    <m/>
    <s v="C"/>
    <s v="Labor"/>
    <s v="TEC"/>
    <m/>
    <s v="JLAB"/>
    <s v="Const"/>
    <s v="RF"/>
    <x v="7"/>
    <m/>
    <m/>
    <m/>
    <m/>
    <m/>
    <m/>
    <m/>
    <m/>
    <m/>
    <m/>
    <m/>
    <m/>
    <n v="38666.76"/>
    <m/>
    <m/>
    <m/>
    <m/>
    <m/>
    <m/>
    <x v="0"/>
    <x v="0"/>
    <m/>
  </r>
  <r>
    <s v=""/>
    <s v=" E08_20640"/>
    <s v="Perform First Article Spaceframe Thermal Shield Assembly (197 Crab 1st Art)"/>
    <s v="6.08.03.01.03.04"/>
    <x v="0"/>
    <d v="2028-05-25T00:00:00"/>
    <d v="2028-07-28T00:00:00"/>
    <s v="pkessler"/>
    <s v="Matalevich"/>
    <n v="22166.720000000001"/>
    <m/>
    <s v="C"/>
    <s v="Labor"/>
    <s v="TEC"/>
    <m/>
    <s v="JLAB"/>
    <s v="Const"/>
    <s v="RF"/>
    <x v="7"/>
    <m/>
    <m/>
    <m/>
    <m/>
    <m/>
    <m/>
    <m/>
    <m/>
    <m/>
    <m/>
    <m/>
    <m/>
    <n v="22166.720000000001"/>
    <m/>
    <m/>
    <m/>
    <m/>
    <m/>
    <m/>
    <x v="0"/>
    <x v="0"/>
    <m/>
  </r>
  <r>
    <s v=""/>
    <s v=" E08_20670"/>
    <s v="Perform First Article Final Assembly (197 Crab 1st Art)"/>
    <s v="6.08.03.01.03.04"/>
    <x v="0"/>
    <d v="2028-07-31T00:00:00"/>
    <d v="2028-10-02T00:00:00"/>
    <s v="pkessler"/>
    <s v="Matalevich"/>
    <n v="33855.97"/>
    <m/>
    <s v="C"/>
    <s v="Labor"/>
    <s v="TEC"/>
    <m/>
    <s v="JLAB"/>
    <s v="Const"/>
    <s v="RF"/>
    <x v="7"/>
    <m/>
    <m/>
    <m/>
    <m/>
    <m/>
    <m/>
    <m/>
    <m/>
    <m/>
    <m/>
    <m/>
    <m/>
    <n v="33103.61"/>
    <n v="752.35"/>
    <m/>
    <m/>
    <m/>
    <m/>
    <m/>
    <x v="0"/>
    <x v="0"/>
    <m/>
  </r>
  <r>
    <s v=""/>
    <s v=" E08_20730"/>
    <s v="Prepare &amp; Pack First Article for Shipping (197 Crab 1st Art)"/>
    <s v="6.08.03.01.03.06"/>
    <x v="0"/>
    <d v="2028-12-04T00:00:00"/>
    <d v="2028-12-22T00:00:00"/>
    <s v="pkessler"/>
    <s v="Matalevich"/>
    <n v="8583.35"/>
    <m/>
    <s v="C"/>
    <s v="Labor"/>
    <s v="TEC"/>
    <m/>
    <s v="JLAB"/>
    <s v="Const"/>
    <s v="RF"/>
    <x v="8"/>
    <m/>
    <m/>
    <m/>
    <m/>
    <m/>
    <m/>
    <m/>
    <m/>
    <m/>
    <m/>
    <m/>
    <m/>
    <m/>
    <n v="8583.35"/>
    <m/>
    <m/>
    <m/>
    <m/>
    <m/>
    <x v="0"/>
    <x v="0"/>
    <m/>
  </r>
  <r>
    <s v=""/>
    <s v=" E08_42170"/>
    <s v="TR Effort Helium Vessel-Labor (197 MHz Crab Production)"/>
    <s v="6.08.04.04.01.02"/>
    <x v="0"/>
    <d v="2028-11-17T00:00:00"/>
    <d v="2029-06-18T00:00:00"/>
    <s v="pkessler"/>
    <s v="Matalevich"/>
    <n v="12360.03"/>
    <m/>
    <s v="C"/>
    <s v="Labor"/>
    <s v="TEC"/>
    <m/>
    <s v="JLAB"/>
    <s v="Const"/>
    <s v="RF"/>
    <x v="9"/>
    <s v="S.P252"/>
    <s v="APP00442"/>
    <m/>
    <m/>
    <m/>
    <m/>
    <m/>
    <m/>
    <m/>
    <m/>
    <m/>
    <m/>
    <m/>
    <n v="12360.03"/>
    <m/>
    <m/>
    <m/>
    <m/>
    <m/>
    <x v="0"/>
    <x v="0"/>
    <m/>
  </r>
  <r>
    <s v=""/>
    <s v=" E08_42240"/>
    <s v="TR Effort Production Beamline Components-Labor (197 MHz Crab Production)"/>
    <s v="6.08.04.04.01.02"/>
    <x v="0"/>
    <d v="2028-11-20T00:00:00"/>
    <d v="2029-05-14T00:00:00"/>
    <s v="pkessler"/>
    <s v="Matalevich"/>
    <n v="12360.03"/>
    <m/>
    <s v="C"/>
    <s v="Labor"/>
    <s v="TEC"/>
    <m/>
    <s v="JLAB"/>
    <s v="Const"/>
    <s v="RF"/>
    <x v="9"/>
    <s v="S.P251"/>
    <s v="APP00443"/>
    <m/>
    <m/>
    <m/>
    <m/>
    <m/>
    <m/>
    <m/>
    <m/>
    <m/>
    <m/>
    <m/>
    <n v="12360.03"/>
    <m/>
    <m/>
    <m/>
    <m/>
    <m/>
    <x v="0"/>
    <x v="0"/>
    <m/>
  </r>
  <r>
    <s v=""/>
    <s v=" E08_42310"/>
    <s v="TR Effort Production Beamline Gate Valves-Labor (197 MHz Crab Production)"/>
    <s v="6.08.04.04.01.02"/>
    <x v="0"/>
    <d v="2028-11-20T00:00:00"/>
    <d v="2029-05-14T00:00:00"/>
    <s v="pkessler"/>
    <s v="Matalevich"/>
    <n v="12360.03"/>
    <m/>
    <s v="C"/>
    <s v="Labor"/>
    <s v="TEC"/>
    <m/>
    <s v="JLAB"/>
    <s v="Const"/>
    <s v="RF"/>
    <x v="9"/>
    <s v="P.S138"/>
    <m/>
    <m/>
    <m/>
    <m/>
    <m/>
    <m/>
    <m/>
    <m/>
    <m/>
    <m/>
    <m/>
    <m/>
    <n v="12360.03"/>
    <m/>
    <m/>
    <m/>
    <m/>
    <m/>
    <x v="0"/>
    <x v="0"/>
    <m/>
  </r>
  <r>
    <s v=""/>
    <s v=" E08_42420"/>
    <s v="Perform Cavity #1 Dressed Qualification (197 MHz Crab Production)"/>
    <s v="6.08.04.04.01.03"/>
    <x v="0"/>
    <d v="2029-12-27T00:00:00"/>
    <d v="1930-02-01T00:00:00"/>
    <s v="pkessler"/>
    <s v="Matalevich"/>
    <n v="11139.48"/>
    <m/>
    <s v="C"/>
    <s v="Labor"/>
    <s v="TEC"/>
    <m/>
    <s v="JLAB"/>
    <s v="Const"/>
    <s v="RF"/>
    <x v="8"/>
    <m/>
    <m/>
    <m/>
    <m/>
    <m/>
    <m/>
    <m/>
    <m/>
    <m/>
    <m/>
    <m/>
    <m/>
    <m/>
    <m/>
    <n v="11139.48"/>
    <m/>
    <m/>
    <m/>
    <m/>
    <x v="0"/>
    <x v="0"/>
    <m/>
  </r>
  <r>
    <s v=""/>
    <s v=" E08_42400"/>
    <s v="Tank Production Cavity #1 (197 MHz Crab Production)"/>
    <s v="6.08.04.04.01.03"/>
    <x v="0"/>
    <d v="2029-11-19T00:00:00"/>
    <d v="2029-12-11T00:00:00"/>
    <s v="pkessler"/>
    <s v="Matalevich"/>
    <n v="353.63"/>
    <m/>
    <s v="C"/>
    <s v="Labor"/>
    <s v="TEC"/>
    <m/>
    <s v="JLAB"/>
    <s v="Const"/>
    <s v="RF"/>
    <x v="8"/>
    <m/>
    <m/>
    <m/>
    <m/>
    <m/>
    <m/>
    <m/>
    <m/>
    <m/>
    <m/>
    <m/>
    <m/>
    <m/>
    <m/>
    <n v="353.63"/>
    <m/>
    <m/>
    <m/>
    <m/>
    <x v="0"/>
    <x v="0"/>
    <m/>
  </r>
  <r>
    <s v=""/>
    <s v=" E08_42380"/>
    <s v="Perform Cavity #1BARE Qualification of Production cavities (197 MHz Crab Production)"/>
    <s v="6.08.04.04.01.03"/>
    <x v="0"/>
    <d v="2029-10-12T00:00:00"/>
    <d v="2029-11-16T00:00:00"/>
    <s v="pkessler"/>
    <s v="Matalevich"/>
    <n v="5481.33"/>
    <m/>
    <s v="C"/>
    <s v="Labor"/>
    <s v="TEC"/>
    <m/>
    <s v="JLAB"/>
    <s v="Const"/>
    <s v="RF"/>
    <x v="8"/>
    <m/>
    <m/>
    <m/>
    <m/>
    <m/>
    <m/>
    <m/>
    <m/>
    <m/>
    <m/>
    <m/>
    <m/>
    <m/>
    <m/>
    <n v="5481.33"/>
    <m/>
    <m/>
    <m/>
    <m/>
    <x v="0"/>
    <x v="0"/>
    <m/>
  </r>
  <r>
    <s v=""/>
    <s v=" E08_42500"/>
    <s v="Perform Cavity #2 Dressed Qualification (197 MHz Crab Production)"/>
    <s v="6.08.04.04.01.03"/>
    <x v="0"/>
    <d v="1930-02-04T00:00:00"/>
    <d v="1930-03-11T00:00:00"/>
    <s v="pkessler"/>
    <s v="Matalevich"/>
    <n v="11139.48"/>
    <m/>
    <s v="C"/>
    <s v="Labor"/>
    <s v="TEC"/>
    <m/>
    <s v="JLAB"/>
    <s v="Const"/>
    <s v="RF"/>
    <x v="8"/>
    <m/>
    <m/>
    <m/>
    <m/>
    <m/>
    <m/>
    <m/>
    <m/>
    <m/>
    <m/>
    <m/>
    <m/>
    <m/>
    <m/>
    <n v="11139.48"/>
    <m/>
    <m/>
    <m/>
    <m/>
    <x v="0"/>
    <x v="0"/>
    <m/>
  </r>
  <r>
    <s v=""/>
    <s v=" E08_42480"/>
    <s v="Tank Production Cavity #2 (197 MHz Crab Production)"/>
    <s v="6.08.04.04.01.03"/>
    <x v="0"/>
    <d v="2029-12-27T00:00:00"/>
    <d v="1930-01-17T00:00:00"/>
    <s v="pkessler"/>
    <s v="Matalevich"/>
    <n v="353.63"/>
    <m/>
    <s v="C"/>
    <s v="Labor"/>
    <s v="TEC"/>
    <m/>
    <s v="JLAB"/>
    <s v="Const"/>
    <s v="RF"/>
    <x v="8"/>
    <m/>
    <m/>
    <m/>
    <m/>
    <m/>
    <m/>
    <m/>
    <m/>
    <m/>
    <m/>
    <m/>
    <m/>
    <m/>
    <m/>
    <n v="353.63"/>
    <m/>
    <m/>
    <m/>
    <m/>
    <x v="0"/>
    <x v="0"/>
    <m/>
  </r>
  <r>
    <s v=""/>
    <s v=" E08_42460"/>
    <s v="Perform Cavity #2 BARE Qualification (197 MHz Crab Production)"/>
    <s v="6.08.04.04.01.03"/>
    <x v="0"/>
    <d v="2029-11-19T00:00:00"/>
    <d v="2029-12-26T00:00:00"/>
    <s v="pkessler"/>
    <s v="Matalevich"/>
    <n v="5481.33"/>
    <m/>
    <s v="C"/>
    <s v="Labor"/>
    <s v="TEC"/>
    <m/>
    <s v="JLAB"/>
    <s v="Const"/>
    <s v="RF"/>
    <x v="8"/>
    <m/>
    <m/>
    <m/>
    <m/>
    <m/>
    <m/>
    <m/>
    <m/>
    <m/>
    <m/>
    <m/>
    <m/>
    <m/>
    <m/>
    <n v="5481.33"/>
    <m/>
    <m/>
    <m/>
    <m/>
    <x v="0"/>
    <x v="0"/>
    <m/>
  </r>
  <r>
    <s v=""/>
    <s v=" E08_42360"/>
    <s v="Perform Mechanical inspection of Production cavity #1 (197 MHz Crab Production)"/>
    <s v="6.08.04.04.01.03"/>
    <x v="0"/>
    <d v="2029-09-06T00:00:00"/>
    <d v="2029-10-11T00:00:00"/>
    <s v="pkessler"/>
    <s v="Matalevich"/>
    <n v="693.26"/>
    <m/>
    <s v="C"/>
    <s v="Labor"/>
    <s v="TEC"/>
    <m/>
    <s v="JLAB"/>
    <s v="Const"/>
    <s v="RF"/>
    <x v="8"/>
    <m/>
    <m/>
    <m/>
    <m/>
    <m/>
    <m/>
    <m/>
    <m/>
    <m/>
    <m/>
    <m/>
    <m/>
    <m/>
    <n v="471.42"/>
    <n v="221.84"/>
    <m/>
    <m/>
    <m/>
    <m/>
    <x v="0"/>
    <x v="0"/>
    <m/>
  </r>
  <r>
    <s v=""/>
    <s v=" E08_42440"/>
    <s v="Perform Mechanical inspection of Production cavity #2 (197 MHz Crab Production)"/>
    <s v="6.08.04.04.01.03"/>
    <x v="0"/>
    <d v="2029-10-12T00:00:00"/>
    <d v="2029-11-16T00:00:00"/>
    <s v="pkessler"/>
    <s v="Matalevich"/>
    <n v="707.27"/>
    <m/>
    <s v="C"/>
    <s v="Labor"/>
    <s v="TEC"/>
    <m/>
    <s v="JLAB"/>
    <s v="Const"/>
    <s v="RF"/>
    <x v="8"/>
    <m/>
    <m/>
    <m/>
    <m/>
    <m/>
    <m/>
    <m/>
    <m/>
    <m/>
    <m/>
    <m/>
    <m/>
    <m/>
    <m/>
    <n v="707.27"/>
    <m/>
    <m/>
    <m/>
    <m/>
    <x v="0"/>
    <x v="0"/>
    <m/>
  </r>
  <r>
    <s v=""/>
    <s v=" E08_42580"/>
    <s v="Perform Cavity #3 Dressed Qualification (197 MHz Crab Production)"/>
    <s v="6.08.04.04.01.03"/>
    <x v="0"/>
    <d v="1930-03-12T00:00:00"/>
    <d v="1930-04-15T00:00:00"/>
    <s v="pkessler"/>
    <s v="Matalevich"/>
    <n v="11139.48"/>
    <m/>
    <s v="C"/>
    <s v="Labor"/>
    <s v="TEC"/>
    <m/>
    <s v="JLAB"/>
    <s v="Const"/>
    <s v="RF"/>
    <x v="8"/>
    <m/>
    <m/>
    <m/>
    <m/>
    <m/>
    <m/>
    <m/>
    <m/>
    <m/>
    <m/>
    <m/>
    <m/>
    <m/>
    <m/>
    <n v="11139.48"/>
    <m/>
    <m/>
    <m/>
    <m/>
    <x v="0"/>
    <x v="0"/>
    <m/>
  </r>
  <r>
    <s v=""/>
    <s v=" E08_42560"/>
    <s v="Tank Production Cavity #3 (197 MHz Crab Production)"/>
    <s v="6.08.04.04.01.03"/>
    <x v="0"/>
    <d v="1930-02-04T00:00:00"/>
    <d v="1930-02-25T00:00:00"/>
    <s v="pkessler"/>
    <s v="Matalevich"/>
    <n v="353.63"/>
    <m/>
    <s v="C"/>
    <s v="Labor"/>
    <s v="TEC"/>
    <m/>
    <s v="JLAB"/>
    <s v="Const"/>
    <s v="RF"/>
    <x v="8"/>
    <m/>
    <m/>
    <m/>
    <m/>
    <m/>
    <m/>
    <m/>
    <m/>
    <m/>
    <m/>
    <m/>
    <m/>
    <m/>
    <m/>
    <n v="353.63"/>
    <m/>
    <m/>
    <m/>
    <m/>
    <x v="0"/>
    <x v="0"/>
    <m/>
  </r>
  <r>
    <s v=""/>
    <s v=" E08_42540"/>
    <s v="Perform Cavity #3 BARE Qualification (197 MHz Crab Production)"/>
    <s v="6.08.04.04.01.03"/>
    <x v="0"/>
    <d v="2029-12-27T00:00:00"/>
    <d v="1930-02-01T00:00:00"/>
    <s v="pkessler"/>
    <s v="Matalevich"/>
    <n v="5481.33"/>
    <m/>
    <s v="C"/>
    <s v="Labor"/>
    <s v="TEC"/>
    <m/>
    <s v="JLAB"/>
    <s v="Const"/>
    <s v="RF"/>
    <x v="8"/>
    <m/>
    <m/>
    <m/>
    <m/>
    <m/>
    <m/>
    <m/>
    <m/>
    <m/>
    <m/>
    <m/>
    <m/>
    <m/>
    <m/>
    <n v="5481.33"/>
    <m/>
    <m/>
    <m/>
    <m/>
    <x v="0"/>
    <x v="0"/>
    <m/>
  </r>
  <r>
    <s v=""/>
    <s v=" E08_42520"/>
    <s v="Perform Mechanical inspection of Production cavity #3 (197 MHz Crab Production)"/>
    <s v="6.08.04.04.01.03"/>
    <x v="0"/>
    <d v="2029-11-19T00:00:00"/>
    <d v="2029-12-26T00:00:00"/>
    <s v="pkessler"/>
    <s v="Matalevich"/>
    <n v="707.27"/>
    <m/>
    <s v="C"/>
    <s v="Labor"/>
    <s v="TEC"/>
    <m/>
    <s v="JLAB"/>
    <s v="Const"/>
    <s v="RF"/>
    <x v="8"/>
    <m/>
    <m/>
    <m/>
    <m/>
    <m/>
    <m/>
    <m/>
    <m/>
    <m/>
    <m/>
    <m/>
    <m/>
    <m/>
    <m/>
    <n v="707.27"/>
    <m/>
    <m/>
    <m/>
    <m/>
    <x v="0"/>
    <x v="0"/>
    <m/>
  </r>
  <r>
    <s v=""/>
    <s v=" E08_42660"/>
    <s v="Perform Cavity #4 Dressed Qualification (197 MHz Crab Production)"/>
    <s v="6.08.04.04.01.03"/>
    <x v="0"/>
    <d v="1930-04-16T00:00:00"/>
    <d v="1930-05-20T00:00:00"/>
    <s v="pkessler"/>
    <s v="Matalevich"/>
    <n v="11139.48"/>
    <m/>
    <s v="C"/>
    <s v="Labor"/>
    <s v="TEC"/>
    <m/>
    <s v="JLAB"/>
    <s v="Const"/>
    <s v="RF"/>
    <x v="8"/>
    <m/>
    <m/>
    <m/>
    <m/>
    <m/>
    <m/>
    <m/>
    <m/>
    <m/>
    <m/>
    <m/>
    <m/>
    <m/>
    <m/>
    <n v="11139.48"/>
    <m/>
    <m/>
    <m/>
    <m/>
    <x v="0"/>
    <x v="0"/>
    <m/>
  </r>
  <r>
    <s v=""/>
    <s v=" E08_42640"/>
    <s v="Tank Production Cavity #4 (197 MHz Crab Production)"/>
    <s v="6.08.04.04.01.03"/>
    <x v="0"/>
    <d v="1930-03-12T00:00:00"/>
    <d v="1930-04-01T00:00:00"/>
    <s v="pkessler"/>
    <s v="Matalevich"/>
    <n v="353.63"/>
    <m/>
    <s v="C"/>
    <s v="Labor"/>
    <s v="TEC"/>
    <m/>
    <s v="JLAB"/>
    <s v="Const"/>
    <s v="RF"/>
    <x v="8"/>
    <m/>
    <m/>
    <m/>
    <m/>
    <m/>
    <m/>
    <m/>
    <m/>
    <m/>
    <m/>
    <m/>
    <m/>
    <m/>
    <m/>
    <n v="353.63"/>
    <m/>
    <m/>
    <m/>
    <m/>
    <x v="0"/>
    <x v="0"/>
    <m/>
  </r>
  <r>
    <s v=""/>
    <s v=" E08_42620"/>
    <s v="Perform Cavity #4 BARE Qualification (197 MHz Crab Production)"/>
    <s v="6.08.04.04.01.03"/>
    <x v="0"/>
    <d v="1930-02-04T00:00:00"/>
    <d v="1930-03-11T00:00:00"/>
    <s v="pkessler"/>
    <s v="Matalevich"/>
    <n v="5481.33"/>
    <m/>
    <s v="C"/>
    <s v="Labor"/>
    <s v="TEC"/>
    <m/>
    <s v="JLAB"/>
    <s v="Const"/>
    <s v="RF"/>
    <x v="8"/>
    <m/>
    <m/>
    <m/>
    <m/>
    <m/>
    <m/>
    <m/>
    <m/>
    <m/>
    <m/>
    <m/>
    <m/>
    <m/>
    <m/>
    <n v="5481.33"/>
    <m/>
    <m/>
    <m/>
    <m/>
    <x v="0"/>
    <x v="0"/>
    <m/>
  </r>
  <r>
    <s v=""/>
    <s v=" E08_42600"/>
    <s v="Perform Mechanical inspection of Production cavity #4 (197 MHz Crab Production)"/>
    <s v="6.08.04.04.01.03"/>
    <x v="0"/>
    <d v="2029-12-27T00:00:00"/>
    <d v="1930-02-01T00:00:00"/>
    <s v="pkessler"/>
    <s v="Matalevich"/>
    <n v="707.27"/>
    <m/>
    <s v="C"/>
    <s v="Labor"/>
    <s v="TEC"/>
    <m/>
    <s v="JLAB"/>
    <s v="Const"/>
    <s v="RF"/>
    <x v="8"/>
    <m/>
    <m/>
    <m/>
    <m/>
    <m/>
    <m/>
    <m/>
    <m/>
    <m/>
    <m/>
    <m/>
    <m/>
    <m/>
    <m/>
    <n v="707.27"/>
    <m/>
    <m/>
    <m/>
    <m/>
    <x v="0"/>
    <x v="0"/>
    <m/>
  </r>
  <r>
    <s v=""/>
    <s v=" E08_42740"/>
    <s v="Perform Cavity #5 Dressed Qualification (197 MHz Crab Production)"/>
    <s v="6.08.04.04.01.03"/>
    <x v="0"/>
    <d v="1930-05-21T00:00:00"/>
    <d v="1930-06-25T00:00:00"/>
    <s v="pkessler"/>
    <s v="Matalevich"/>
    <n v="11139.48"/>
    <m/>
    <s v="C"/>
    <s v="Labor"/>
    <s v="TEC"/>
    <m/>
    <s v="JLAB"/>
    <s v="Const"/>
    <s v="RF"/>
    <x v="8"/>
    <m/>
    <m/>
    <m/>
    <m/>
    <m/>
    <m/>
    <m/>
    <m/>
    <m/>
    <m/>
    <m/>
    <m/>
    <m/>
    <m/>
    <n v="11139.48"/>
    <m/>
    <m/>
    <m/>
    <m/>
    <x v="0"/>
    <x v="0"/>
    <m/>
  </r>
  <r>
    <s v=""/>
    <s v=" E08_42720"/>
    <s v="Tank Production Cavity #5 (197 MHz Crab Production)"/>
    <s v="6.08.04.04.01.03"/>
    <x v="0"/>
    <d v="1930-04-16T00:00:00"/>
    <d v="1930-05-06T00:00:00"/>
    <s v="pkessler"/>
    <s v="Matalevich"/>
    <n v="353.63"/>
    <m/>
    <s v="C"/>
    <s v="Labor"/>
    <s v="TEC"/>
    <m/>
    <s v="JLAB"/>
    <s v="Const"/>
    <s v="RF"/>
    <x v="8"/>
    <m/>
    <m/>
    <m/>
    <m/>
    <m/>
    <m/>
    <m/>
    <m/>
    <m/>
    <m/>
    <m/>
    <m/>
    <m/>
    <m/>
    <n v="353.63"/>
    <m/>
    <m/>
    <m/>
    <m/>
    <x v="0"/>
    <x v="0"/>
    <m/>
  </r>
  <r>
    <s v=""/>
    <s v=" E08_42700"/>
    <s v="Perform Cavity #5 BARE Qualification (197 MHz Crab Production)"/>
    <s v="6.08.04.04.01.03"/>
    <x v="0"/>
    <d v="1930-03-12T00:00:00"/>
    <d v="1930-04-15T00:00:00"/>
    <s v="pkessler"/>
    <s v="Matalevich"/>
    <n v="5481.33"/>
    <m/>
    <s v="C"/>
    <s v="Labor"/>
    <s v="TEC"/>
    <m/>
    <s v="JLAB"/>
    <s v="Const"/>
    <s v="RF"/>
    <x v="8"/>
    <m/>
    <m/>
    <m/>
    <m/>
    <m/>
    <m/>
    <m/>
    <m/>
    <m/>
    <m/>
    <m/>
    <m/>
    <m/>
    <m/>
    <n v="5481.33"/>
    <m/>
    <m/>
    <m/>
    <m/>
    <x v="0"/>
    <x v="0"/>
    <m/>
  </r>
  <r>
    <s v=""/>
    <s v=" E08_42680"/>
    <s v="Perform Mechanical inspection of Production cavity #5 (197 MHz Crab Production)"/>
    <s v="6.08.04.04.01.03"/>
    <x v="0"/>
    <d v="1930-02-04T00:00:00"/>
    <d v="1930-03-11T00:00:00"/>
    <s v="pkessler"/>
    <s v="Matalevich"/>
    <n v="707.27"/>
    <m/>
    <s v="C"/>
    <s v="Labor"/>
    <s v="TEC"/>
    <m/>
    <s v="JLAB"/>
    <s v="Const"/>
    <s v="RF"/>
    <x v="8"/>
    <m/>
    <m/>
    <m/>
    <m/>
    <m/>
    <m/>
    <m/>
    <m/>
    <m/>
    <m/>
    <m/>
    <m/>
    <m/>
    <m/>
    <n v="707.27"/>
    <m/>
    <m/>
    <m/>
    <m/>
    <x v="0"/>
    <x v="0"/>
    <m/>
  </r>
  <r>
    <s v=""/>
    <s v=" E08_42820"/>
    <s v="Perform Cavity #6 Dressed Qualification (197 MHz Crab Production)"/>
    <s v="6.08.04.04.01.03"/>
    <x v="0"/>
    <d v="1930-06-12T00:00:00"/>
    <d v="1930-07-17T00:00:00"/>
    <s v="pkessler"/>
    <s v="Matalevich"/>
    <n v="11139.48"/>
    <m/>
    <s v="C"/>
    <s v="Labor"/>
    <s v="TEC"/>
    <m/>
    <s v="JLAB"/>
    <s v="Const"/>
    <s v="RF"/>
    <x v="8"/>
    <m/>
    <m/>
    <m/>
    <m/>
    <m/>
    <m/>
    <m/>
    <m/>
    <m/>
    <m/>
    <m/>
    <m/>
    <m/>
    <m/>
    <n v="11139.48"/>
    <m/>
    <m/>
    <m/>
    <m/>
    <x v="0"/>
    <x v="0"/>
    <m/>
  </r>
  <r>
    <s v=""/>
    <s v=" E08_42800"/>
    <s v="Tank Production Cavity #6 (197 MHz Crab Production)"/>
    <s v="6.08.04.04.01.03"/>
    <x v="0"/>
    <d v="1930-05-21T00:00:00"/>
    <d v="1930-06-11T00:00:00"/>
    <s v="pkessler"/>
    <s v="Matalevich"/>
    <n v="353.63"/>
    <m/>
    <s v="C"/>
    <s v="Labor"/>
    <s v="TEC"/>
    <m/>
    <s v="JLAB"/>
    <s v="Const"/>
    <s v="RF"/>
    <x v="8"/>
    <m/>
    <m/>
    <m/>
    <m/>
    <m/>
    <m/>
    <m/>
    <m/>
    <m/>
    <m/>
    <m/>
    <m/>
    <m/>
    <m/>
    <n v="353.63"/>
    <m/>
    <m/>
    <m/>
    <m/>
    <x v="0"/>
    <x v="0"/>
    <m/>
  </r>
  <r>
    <s v=""/>
    <s v=" E08_42780"/>
    <s v="Perform Cavity #6 BARE Qualification (197 MHz Crab Production)"/>
    <s v="6.08.04.04.01.03"/>
    <x v="0"/>
    <d v="1930-04-16T00:00:00"/>
    <d v="1930-05-20T00:00:00"/>
    <s v="pkessler"/>
    <s v="Matalevich"/>
    <n v="5481.33"/>
    <m/>
    <s v="C"/>
    <s v="Labor"/>
    <s v="TEC"/>
    <m/>
    <s v="JLAB"/>
    <s v="Const"/>
    <s v="RF"/>
    <x v="8"/>
    <m/>
    <m/>
    <m/>
    <m/>
    <m/>
    <m/>
    <m/>
    <m/>
    <m/>
    <m/>
    <m/>
    <m/>
    <m/>
    <m/>
    <n v="5481.33"/>
    <m/>
    <m/>
    <m/>
    <m/>
    <x v="0"/>
    <x v="0"/>
    <m/>
  </r>
  <r>
    <s v=""/>
    <s v=" E08_42760"/>
    <s v="Perform Mechanical inspection of Production cavity #6 (197 MHz Crab Production)"/>
    <s v="6.08.04.04.01.03"/>
    <x v="0"/>
    <d v="1930-03-12T00:00:00"/>
    <d v="1930-04-15T00:00:00"/>
    <s v="pkessler"/>
    <s v="Matalevich"/>
    <n v="707.27"/>
    <m/>
    <s v="C"/>
    <s v="Labor"/>
    <s v="TEC"/>
    <m/>
    <s v="JLAB"/>
    <s v="Const"/>
    <s v="RF"/>
    <x v="8"/>
    <m/>
    <m/>
    <m/>
    <m/>
    <m/>
    <m/>
    <m/>
    <m/>
    <m/>
    <m/>
    <m/>
    <m/>
    <m/>
    <m/>
    <n v="707.27"/>
    <m/>
    <m/>
    <m/>
    <m/>
    <x v="0"/>
    <x v="0"/>
    <m/>
  </r>
  <r>
    <s v=""/>
    <s v=" E08_43060"/>
    <s v="TR Effort Tuner Frames and Thermal Straps-Labor (197 MHz Crab Production)"/>
    <s v="6.08.04.04.02.02"/>
    <x v="0"/>
    <d v="2028-11-17T00:00:00"/>
    <d v="2029-05-15T00:00:00"/>
    <s v="pkessler"/>
    <s v="Matalevich"/>
    <n v="12360.03"/>
    <m/>
    <s v="C"/>
    <s v="Labor"/>
    <s v="TEC"/>
    <m/>
    <s v="JLAB"/>
    <s v="Const"/>
    <s v="RF"/>
    <x v="9"/>
    <s v="P.S445"/>
    <m/>
    <m/>
    <m/>
    <m/>
    <m/>
    <m/>
    <m/>
    <m/>
    <m/>
    <m/>
    <m/>
    <m/>
    <n v="12360.03"/>
    <m/>
    <m/>
    <m/>
    <m/>
    <m/>
    <x v="0"/>
    <x v="0"/>
    <m/>
  </r>
  <r>
    <s v=""/>
    <s v=" E08_43130"/>
    <s v="TR Effort Tuner Stepper Motors (197 MHz Crab Production)"/>
    <s v="6.08.04.04.02.02"/>
    <x v="0"/>
    <d v="2028-11-17T00:00:00"/>
    <d v="2029-04-19T00:00:00"/>
    <s v="pkessler"/>
    <s v="Matalevich"/>
    <n v="1373.34"/>
    <m/>
    <s v="C"/>
    <s v="Labor"/>
    <s v="TEC"/>
    <m/>
    <s v="JLAB"/>
    <s v="Const"/>
    <s v="RF"/>
    <x v="9"/>
    <s v="B"/>
    <m/>
    <m/>
    <m/>
    <m/>
    <m/>
    <m/>
    <m/>
    <m/>
    <m/>
    <m/>
    <m/>
    <m/>
    <n v="1373.34"/>
    <m/>
    <m/>
    <m/>
    <m/>
    <m/>
    <x v="0"/>
    <x v="0"/>
    <m/>
  </r>
  <r>
    <s v=""/>
    <s v=" E08_43190"/>
    <s v="TR Effort Tuner Harmonic Drives (197 MHz Crab Production)"/>
    <s v="6.08.04.04.02.02"/>
    <x v="0"/>
    <d v="2028-11-17T00:00:00"/>
    <d v="2029-05-16T00:00:00"/>
    <s v="pkessler"/>
    <s v="Matalevich"/>
    <n v="1373.34"/>
    <m/>
    <s v="C"/>
    <s v="Labor"/>
    <s v="TEC"/>
    <m/>
    <s v="JLAB"/>
    <s v="Const"/>
    <s v="RF"/>
    <x v="9"/>
    <s v="B"/>
    <m/>
    <m/>
    <m/>
    <m/>
    <m/>
    <m/>
    <m/>
    <m/>
    <m/>
    <m/>
    <m/>
    <m/>
    <n v="1373.34"/>
    <m/>
    <m/>
    <m/>
    <m/>
    <m/>
    <x v="0"/>
    <x v="0"/>
    <m/>
  </r>
  <r>
    <s v=""/>
    <s v=" E08_43250"/>
    <s v="TR Effort Tuner Piezos (197 MHz Crab Production)"/>
    <s v="6.08.04.04.02.02"/>
    <x v="0"/>
    <d v="2028-11-17T00:00:00"/>
    <d v="2029-02-15T00:00:00"/>
    <s v="pkessler"/>
    <s v="Matalevich"/>
    <n v="1373.34"/>
    <m/>
    <s v="C"/>
    <s v="Labor"/>
    <s v="TEC"/>
    <m/>
    <s v="JLAB"/>
    <s v="Const"/>
    <s v="RF"/>
    <x v="9"/>
    <s v="B"/>
    <m/>
    <m/>
    <m/>
    <m/>
    <m/>
    <m/>
    <m/>
    <m/>
    <m/>
    <m/>
    <m/>
    <m/>
    <n v="1373.34"/>
    <m/>
    <m/>
    <m/>
    <m/>
    <m/>
    <x v="0"/>
    <x v="0"/>
    <m/>
  </r>
  <r>
    <s v=""/>
    <s v=" E08_43310"/>
    <s v="TR Effort Mag Shields-Labor (197 MHz Crab Production)"/>
    <s v="6.08.04.04.02.02"/>
    <x v="0"/>
    <d v="2028-11-17T00:00:00"/>
    <d v="2029-02-15T00:00:00"/>
    <s v="pkessler"/>
    <s v="Matalevich"/>
    <n v="12360.03"/>
    <m/>
    <s v="C"/>
    <s v="Labor"/>
    <s v="TEC"/>
    <m/>
    <s v="JLAB"/>
    <s v="Const"/>
    <s v="RF"/>
    <x v="9"/>
    <s v="P.S446"/>
    <m/>
    <m/>
    <m/>
    <m/>
    <m/>
    <m/>
    <m/>
    <m/>
    <m/>
    <m/>
    <m/>
    <m/>
    <n v="12360.03"/>
    <m/>
    <m/>
    <m/>
    <m/>
    <m/>
    <x v="0"/>
    <x v="0"/>
    <m/>
  </r>
  <r>
    <s v=""/>
    <s v=" E08_43380"/>
    <s v="TR Effort Thermal Shield-Labor (197 MHz Crab Production)"/>
    <s v="6.08.04.04.02.02"/>
    <x v="0"/>
    <d v="2028-11-17T00:00:00"/>
    <d v="2029-04-10T00:00:00"/>
    <s v="pkessler"/>
    <s v="Matalevich"/>
    <n v="12360.03"/>
    <m/>
    <s v="C"/>
    <s v="Labor"/>
    <s v="TEC"/>
    <m/>
    <s v="JLAB"/>
    <s v="Const"/>
    <s v="RF"/>
    <x v="9"/>
    <s v="P.S137"/>
    <m/>
    <m/>
    <m/>
    <m/>
    <m/>
    <m/>
    <m/>
    <m/>
    <m/>
    <m/>
    <m/>
    <m/>
    <n v="12360.03"/>
    <m/>
    <m/>
    <m/>
    <m/>
    <m/>
    <x v="0"/>
    <x v="0"/>
    <m/>
  </r>
  <r>
    <s v=""/>
    <s v=" E08_43450"/>
    <s v="TR Effort Spaceframes with Thermal Shield Assy.-Labor (197 MHz Crab Production)"/>
    <s v="6.08.04.04.02.02"/>
    <x v="0"/>
    <d v="2028-11-17T00:00:00"/>
    <d v="2029-04-27T00:00:00"/>
    <s v="pkessler"/>
    <s v="Matalevich"/>
    <n v="12360.03"/>
    <m/>
    <s v="C"/>
    <s v="Labor"/>
    <s v="TEC"/>
    <m/>
    <s v="JLAB"/>
    <s v="Const"/>
    <s v="RF"/>
    <x v="9"/>
    <s v="P.S447"/>
    <m/>
    <m/>
    <m/>
    <m/>
    <m/>
    <m/>
    <m/>
    <m/>
    <m/>
    <m/>
    <m/>
    <m/>
    <n v="12360.03"/>
    <m/>
    <m/>
    <m/>
    <m/>
    <m/>
    <x v="0"/>
    <x v="0"/>
    <m/>
  </r>
  <r>
    <s v=""/>
    <s v=" E08_43590"/>
    <s v="TR Effort Heat Exchangers-Labor (197 MHz Crab Production)"/>
    <s v="6.08.04.04.02.02"/>
    <x v="0"/>
    <d v="2028-11-17T00:00:00"/>
    <d v="2029-06-25T00:00:00"/>
    <s v="pkessler"/>
    <s v="Matalevich"/>
    <n v="12360.03"/>
    <m/>
    <s v="C"/>
    <s v="Labor"/>
    <s v="TEC"/>
    <m/>
    <s v="JLAB"/>
    <s v="Const"/>
    <s v="RF"/>
    <x v="9"/>
    <s v="P.S448"/>
    <m/>
    <m/>
    <m/>
    <m/>
    <m/>
    <m/>
    <m/>
    <m/>
    <m/>
    <m/>
    <m/>
    <m/>
    <n v="12360.03"/>
    <m/>
    <m/>
    <m/>
    <m/>
    <m/>
    <x v="0"/>
    <x v="0"/>
    <m/>
  </r>
  <r>
    <s v=""/>
    <s v=" E08_43660"/>
    <s v="TR Effort Vacuum Vessel-Labor (197 MHz Crab Production)"/>
    <s v="6.08.04.04.02.02"/>
    <x v="0"/>
    <d v="2028-11-17T00:00:00"/>
    <d v="2029-05-04T00:00:00"/>
    <s v="pkessler"/>
    <s v="Matalevich"/>
    <n v="12360.03"/>
    <m/>
    <s v="C"/>
    <s v="Labor"/>
    <s v="TEC"/>
    <m/>
    <s v="JLAB"/>
    <s v="Const"/>
    <s v="RF"/>
    <x v="9"/>
    <s v="S.P253"/>
    <s v="APP00454"/>
    <m/>
    <m/>
    <m/>
    <m/>
    <m/>
    <m/>
    <m/>
    <m/>
    <m/>
    <m/>
    <m/>
    <n v="12360.03"/>
    <m/>
    <m/>
    <m/>
    <m/>
    <m/>
    <x v="0"/>
    <x v="0"/>
    <m/>
  </r>
  <r>
    <s v=""/>
    <s v=" E08_43730"/>
    <s v="TR Effort Saddles and Stands-Labor (197 MHz Crab Production)"/>
    <s v="6.08.04.04.02.02"/>
    <x v="0"/>
    <d v="2028-11-17T00:00:00"/>
    <d v="2029-02-15T00:00:00"/>
    <s v="pkessler"/>
    <s v="Matalevich"/>
    <n v="12360.03"/>
    <m/>
    <s v="C"/>
    <s v="Labor"/>
    <s v="TEC"/>
    <m/>
    <s v="JLAB"/>
    <s v="Const"/>
    <s v="RF"/>
    <x v="9"/>
    <s v="P.S449"/>
    <m/>
    <m/>
    <m/>
    <m/>
    <m/>
    <m/>
    <m/>
    <m/>
    <m/>
    <m/>
    <m/>
    <m/>
    <n v="12360.03"/>
    <m/>
    <m/>
    <m/>
    <m/>
    <m/>
    <x v="0"/>
    <x v="0"/>
    <m/>
  </r>
  <r>
    <s v=""/>
    <s v=" E08_43800"/>
    <s v="TR Effort Instrumentation (197 MHz Crab Production)"/>
    <s v="6.08.04.04.02.02"/>
    <x v="0"/>
    <d v="2028-11-17T00:00:00"/>
    <d v="2029-02-15T00:00:00"/>
    <s v="pkessler"/>
    <s v="Matalevich"/>
    <n v="2918.34"/>
    <m/>
    <s v="C"/>
    <s v="Labor"/>
    <s v="TEC"/>
    <m/>
    <s v="JLAB"/>
    <s v="Const"/>
    <s v="RF"/>
    <x v="9"/>
    <s v="P.S450"/>
    <m/>
    <m/>
    <m/>
    <m/>
    <m/>
    <m/>
    <m/>
    <m/>
    <m/>
    <m/>
    <m/>
    <m/>
    <n v="2918.34"/>
    <m/>
    <m/>
    <m/>
    <m/>
    <m/>
    <x v="0"/>
    <x v="0"/>
    <m/>
  </r>
  <r>
    <s v=""/>
    <s v=" E08_43860"/>
    <s v="TR Effort Misc. Parts (197 MHz Crab Production)"/>
    <s v="6.08.04.04.02.02"/>
    <x v="0"/>
    <d v="2028-11-17T00:00:00"/>
    <d v="2029-02-15T00:00:00"/>
    <s v="pkessler"/>
    <s v="Matalevich"/>
    <n v="31758.41"/>
    <m/>
    <s v="C"/>
    <s v="Labor"/>
    <s v="TEC"/>
    <m/>
    <s v="JLAB"/>
    <s v="Const"/>
    <s v="RF"/>
    <x v="9"/>
    <s v="P.S135"/>
    <m/>
    <m/>
    <m/>
    <m/>
    <m/>
    <m/>
    <m/>
    <m/>
    <m/>
    <m/>
    <m/>
    <m/>
    <n v="31758.41"/>
    <m/>
    <m/>
    <m/>
    <m/>
    <m/>
    <x v="0"/>
    <x v="0"/>
    <m/>
  </r>
  <r>
    <s v=""/>
    <s v=" E08_44080"/>
    <s v="Perform Cold Mass Assembly CM-01 (197 MHz Crab Production)"/>
    <s v="6.08.04.04.03.04"/>
    <x v="0"/>
    <d v="1930-04-16T00:00:00"/>
    <d v="1930-06-18T00:00:00"/>
    <s v="pkessler"/>
    <s v="Matalevich"/>
    <n v="41021.56"/>
    <m/>
    <s v="C"/>
    <s v="Labor"/>
    <s v="TEC"/>
    <m/>
    <s v="JLAB"/>
    <s v="Const"/>
    <s v="RF"/>
    <x v="7"/>
    <m/>
    <m/>
    <m/>
    <m/>
    <m/>
    <m/>
    <m/>
    <m/>
    <m/>
    <m/>
    <m/>
    <m/>
    <m/>
    <m/>
    <n v="41021.56"/>
    <m/>
    <m/>
    <m/>
    <m/>
    <x v="0"/>
    <x v="0"/>
    <m/>
  </r>
  <r>
    <s v=""/>
    <s v=" E08_44110"/>
    <s v="Perform Spaceframe Thermal Shield Assembly CM-01 (197 MHz Crab Production)"/>
    <s v="6.08.04.04.03.04"/>
    <x v="0"/>
    <d v="1930-06-19T00:00:00"/>
    <d v="1930-08-21T00:00:00"/>
    <s v="pkessler"/>
    <s v="Matalevich"/>
    <n v="23516.67"/>
    <m/>
    <s v="C"/>
    <s v="Labor"/>
    <s v="TEC"/>
    <m/>
    <s v="JLAB"/>
    <s v="Const"/>
    <s v="RF"/>
    <x v="7"/>
    <m/>
    <m/>
    <m/>
    <m/>
    <m/>
    <m/>
    <m/>
    <m/>
    <m/>
    <m/>
    <m/>
    <m/>
    <m/>
    <m/>
    <n v="23516.67"/>
    <m/>
    <m/>
    <m/>
    <m/>
    <x v="0"/>
    <x v="0"/>
    <m/>
  </r>
  <r>
    <s v=""/>
    <s v=" E08_44140"/>
    <s v="Perform Final Assembly CM-01 (197 MHz Crab Production)"/>
    <s v="6.08.04.04.03.04"/>
    <x v="0"/>
    <d v="1930-08-22T00:00:00"/>
    <d v="1930-10-25T00:00:00"/>
    <s v="pkessler"/>
    <s v="Matalevich"/>
    <n v="36324.589999999997"/>
    <m/>
    <s v="C"/>
    <s v="Labor"/>
    <s v="TEC"/>
    <m/>
    <s v="JLAB"/>
    <s v="Const"/>
    <s v="RF"/>
    <x v="7"/>
    <m/>
    <m/>
    <m/>
    <m/>
    <m/>
    <m/>
    <m/>
    <m/>
    <m/>
    <m/>
    <m/>
    <m/>
    <m/>
    <m/>
    <n v="21794.76"/>
    <n v="14529.84"/>
    <m/>
    <m/>
    <m/>
    <x v="0"/>
    <x v="0"/>
    <m/>
  </r>
  <r>
    <s v=""/>
    <s v=" E08_44220"/>
    <s v="Perform Cold Mass Assembly CM-02 (197 MHz Crab Production)"/>
    <s v="6.08.04.04.03.04"/>
    <x v="0"/>
    <d v="1930-10-28T00:00:00"/>
    <d v="1931-01-03T00:00:00"/>
    <s v="pkessler"/>
    <s v="Matalevich"/>
    <n v="42252.21"/>
    <m/>
    <s v="C"/>
    <s v="Labor"/>
    <s v="TEC"/>
    <m/>
    <s v="JLAB"/>
    <s v="Const"/>
    <s v="RF"/>
    <x v="7"/>
    <m/>
    <m/>
    <m/>
    <m/>
    <m/>
    <m/>
    <m/>
    <m/>
    <m/>
    <m/>
    <m/>
    <m/>
    <m/>
    <m/>
    <m/>
    <n v="42252.21"/>
    <m/>
    <m/>
    <m/>
    <x v="0"/>
    <x v="0"/>
    <m/>
  </r>
  <r>
    <s v=""/>
    <s v=" E08_44250"/>
    <s v="Perform Spaceframe Thermal Shield Assembly CM-02 (197 MHz Crab Production)"/>
    <s v="6.08.04.04.03.04"/>
    <x v="0"/>
    <d v="1931-01-06T00:00:00"/>
    <d v="1931-03-11T00:00:00"/>
    <s v="pkessler"/>
    <s v="Matalevich"/>
    <n v="24222.17"/>
    <m/>
    <s v="C"/>
    <s v="Labor"/>
    <s v="TEC"/>
    <m/>
    <s v="JLAB"/>
    <s v="Const"/>
    <s v="RF"/>
    <x v="7"/>
    <m/>
    <m/>
    <m/>
    <m/>
    <m/>
    <m/>
    <m/>
    <m/>
    <m/>
    <m/>
    <m/>
    <m/>
    <m/>
    <m/>
    <m/>
    <n v="24222.17"/>
    <m/>
    <m/>
    <m/>
    <x v="0"/>
    <x v="0"/>
    <m/>
  </r>
  <r>
    <s v=""/>
    <s v=" E08_44280"/>
    <s v="Perform Final Assembly CM-02 (197 MHz Crab Production)"/>
    <s v="6.08.04.04.03.04"/>
    <x v="0"/>
    <d v="1931-03-12T00:00:00"/>
    <d v="1931-05-13T00:00:00"/>
    <s v="pkessler"/>
    <s v="Matalevich"/>
    <n v="36970.68"/>
    <m/>
    <s v="C"/>
    <s v="Labor"/>
    <s v="TEC"/>
    <m/>
    <s v="JLAB"/>
    <s v="Const"/>
    <s v="RF"/>
    <x v="7"/>
    <m/>
    <m/>
    <m/>
    <m/>
    <m/>
    <m/>
    <m/>
    <m/>
    <m/>
    <m/>
    <m/>
    <m/>
    <m/>
    <m/>
    <m/>
    <n v="36970.68"/>
    <m/>
    <m/>
    <m/>
    <x v="0"/>
    <x v="0"/>
    <m/>
  </r>
  <r>
    <s v=""/>
    <s v=" E08_44360"/>
    <s v="Perform Cold Mass Assembly CM-03 (197 MHz Crab Production)"/>
    <s v="6.08.04.04.03.04"/>
    <x v="0"/>
    <d v="1930-10-28T00:00:00"/>
    <d v="1930-12-18T00:00:00"/>
    <s v="pkessler"/>
    <s v="Matalevich"/>
    <n v="42252.21"/>
    <m/>
    <s v="C"/>
    <s v="Labor"/>
    <s v="TEC"/>
    <m/>
    <s v="JLAB"/>
    <s v="Const"/>
    <s v="RF"/>
    <x v="7"/>
    <m/>
    <m/>
    <m/>
    <m/>
    <m/>
    <m/>
    <m/>
    <m/>
    <m/>
    <m/>
    <m/>
    <m/>
    <m/>
    <m/>
    <m/>
    <n v="42252.21"/>
    <m/>
    <m/>
    <m/>
    <x v="0"/>
    <x v="0"/>
    <m/>
  </r>
  <r>
    <s v=""/>
    <s v=" E08_44390"/>
    <s v="Perform Spaceframe Thermal Shield Assembly CM-03 (197 MHz Crab Production)"/>
    <s v="6.08.04.04.03.04"/>
    <x v="0"/>
    <d v="1930-12-19T00:00:00"/>
    <d v="1931-02-10T00:00:00"/>
    <s v="pkessler"/>
    <s v="Matalevich"/>
    <n v="24222.17"/>
    <m/>
    <s v="C"/>
    <s v="Labor"/>
    <s v="TEC"/>
    <m/>
    <s v="JLAB"/>
    <s v="Const"/>
    <s v="RF"/>
    <x v="7"/>
    <m/>
    <m/>
    <m/>
    <m/>
    <m/>
    <m/>
    <m/>
    <m/>
    <m/>
    <m/>
    <m/>
    <m/>
    <m/>
    <m/>
    <m/>
    <n v="24222.17"/>
    <m/>
    <m/>
    <m/>
    <x v="0"/>
    <x v="0"/>
    <m/>
  </r>
  <r>
    <s v=""/>
    <s v=" E08_44420"/>
    <s v="Perform Final Assembly CM-03 (197 MHz Crab Production)"/>
    <s v="6.08.04.04.03.04"/>
    <x v="0"/>
    <d v="1931-02-11T00:00:00"/>
    <d v="1931-04-01T00:00:00"/>
    <s v="pkessler"/>
    <s v="Matalevich"/>
    <n v="36970.68"/>
    <m/>
    <s v="C"/>
    <s v="Labor"/>
    <s v="TEC"/>
    <m/>
    <s v="JLAB"/>
    <s v="Const"/>
    <s v="RF"/>
    <x v="7"/>
    <m/>
    <m/>
    <m/>
    <m/>
    <m/>
    <m/>
    <m/>
    <m/>
    <m/>
    <m/>
    <m/>
    <m/>
    <m/>
    <m/>
    <m/>
    <n v="36970.68"/>
    <m/>
    <m/>
    <m/>
    <x v="0"/>
    <x v="0"/>
    <m/>
  </r>
  <r>
    <s v=""/>
    <s v=" E08_44710"/>
    <s v="Prepare &amp; Pack CM-01 for Shipping (197 MHz Crab Production)"/>
    <s v="6.08.04.04.03.06"/>
    <x v="0"/>
    <d v="1930-11-26T00:00:00"/>
    <d v="1930-12-18T00:00:00"/>
    <s v="pkessler"/>
    <s v="Matalevich"/>
    <n v="9106.08"/>
    <m/>
    <s v="C"/>
    <s v="Labor"/>
    <s v="TEC"/>
    <m/>
    <s v="JLAB"/>
    <s v="Const"/>
    <s v="RF"/>
    <x v="8"/>
    <m/>
    <m/>
    <m/>
    <m/>
    <m/>
    <m/>
    <m/>
    <m/>
    <m/>
    <m/>
    <m/>
    <m/>
    <m/>
    <m/>
    <m/>
    <n v="9106.08"/>
    <m/>
    <m/>
    <m/>
    <x v="0"/>
    <x v="0"/>
    <m/>
  </r>
  <r>
    <s v=""/>
    <s v=" E08_44750"/>
    <s v="Prepare &amp; Pack CM-02 for Shipping (197 MHz Crab Production)"/>
    <s v="6.08.04.04.03.06"/>
    <x v="0"/>
    <d v="1931-06-12T00:00:00"/>
    <d v="1931-07-02T00:00:00"/>
    <s v="pkessler"/>
    <s v="Matalevich"/>
    <n v="9106.08"/>
    <m/>
    <s v="C"/>
    <s v="Labor"/>
    <s v="TEC"/>
    <m/>
    <s v="JLAB"/>
    <s v="Const"/>
    <s v="RF"/>
    <x v="8"/>
    <m/>
    <m/>
    <m/>
    <m/>
    <m/>
    <m/>
    <m/>
    <m/>
    <m/>
    <m/>
    <m/>
    <m/>
    <m/>
    <m/>
    <m/>
    <n v="9106.08"/>
    <m/>
    <m/>
    <m/>
    <x v="0"/>
    <x v="0"/>
    <m/>
  </r>
  <r>
    <s v=""/>
    <s v=" E08_44790"/>
    <s v="Prepare &amp; Pack CM-03 for Shipping (197 MHz Crab Production)"/>
    <s v="6.08.04.04.03.06"/>
    <x v="0"/>
    <d v="1931-07-11T00:00:00"/>
    <d v="1931-07-31T00:00:00"/>
    <s v="pkessler"/>
    <s v="Matalevich"/>
    <n v="9106.08"/>
    <m/>
    <s v="C"/>
    <s v="Labor"/>
    <s v="TEC"/>
    <m/>
    <s v="JLAB"/>
    <s v="Const"/>
    <s v="RF"/>
    <x v="8"/>
    <m/>
    <m/>
    <m/>
    <m/>
    <m/>
    <m/>
    <m/>
    <m/>
    <m/>
    <m/>
    <m/>
    <m/>
    <m/>
    <m/>
    <m/>
    <n v="9106.08"/>
    <m/>
    <m/>
    <m/>
    <x v="0"/>
    <x v="0"/>
    <m/>
  </r>
  <r>
    <s v=""/>
    <s v=" E08_45020"/>
    <s v="Cavity Final Design (394 MHz Crab Production)"/>
    <s v="6.08.04.05.01.01"/>
    <x v="0"/>
    <d v="2026-07-08T00:00:00"/>
    <d v="2026-11-04T00:00:00"/>
    <s v="pkessler"/>
    <s v="Matalevich"/>
    <n v="45632.52"/>
    <m/>
    <s v="C"/>
    <s v="Labor"/>
    <s v="TEC"/>
    <m/>
    <s v="JLAB"/>
    <s v="PED"/>
    <s v="RF"/>
    <x v="6"/>
    <m/>
    <m/>
    <m/>
    <m/>
    <m/>
    <m/>
    <m/>
    <m/>
    <m/>
    <m/>
    <n v="32594.66"/>
    <n v="13037.86"/>
    <m/>
    <m/>
    <m/>
    <m/>
    <m/>
    <m/>
    <m/>
    <x v="0"/>
    <x v="0"/>
    <m/>
  </r>
  <r>
    <s v=""/>
    <s v=" E08_44910"/>
    <s v="Cavity String Components PDR (394 MHz Crab Production) (Post CD-3)"/>
    <s v="6.08.04.05.01.01"/>
    <x v="0"/>
    <d v="2026-07-06T00:00:00"/>
    <d v="2026-07-07T00:00:00"/>
    <s v="pkessler"/>
    <s v="Matalevich"/>
    <n v="45558.91"/>
    <m/>
    <s v="C"/>
    <s v="Labor"/>
    <s v="TEC"/>
    <m/>
    <s v="JLAB"/>
    <s v="PED"/>
    <s v="RF"/>
    <x v="11"/>
    <m/>
    <m/>
    <m/>
    <m/>
    <m/>
    <m/>
    <m/>
    <m/>
    <m/>
    <m/>
    <n v="45558.91"/>
    <m/>
    <m/>
    <m/>
    <m/>
    <m/>
    <m/>
    <m/>
    <m/>
    <x v="0"/>
    <x v="0"/>
    <m/>
  </r>
  <r>
    <s v=""/>
    <s v=" E08_45070"/>
    <s v="Cavity String Components FDR  (394 MHz Crab Production)"/>
    <s v="6.08.04.05.01.01"/>
    <x v="0"/>
    <d v="2026-11-05T00:00:00"/>
    <d v="2026-11-06T00:00:00"/>
    <s v="pkessler"/>
    <s v="Matalevich"/>
    <n v="46925.67"/>
    <m/>
    <s v="C"/>
    <s v="Labor"/>
    <s v="TEC"/>
    <m/>
    <s v="JLAB"/>
    <s v="PED"/>
    <s v="RF"/>
    <x v="6"/>
    <m/>
    <m/>
    <m/>
    <m/>
    <m/>
    <m/>
    <m/>
    <m/>
    <m/>
    <m/>
    <m/>
    <n v="46925.67"/>
    <m/>
    <m/>
    <m/>
    <m/>
    <m/>
    <m/>
    <m/>
    <x v="0"/>
    <x v="0"/>
    <m/>
  </r>
  <r>
    <s v=""/>
    <s v=" E08_44870"/>
    <s v="Beam Line Assemblies PRELIMINARY Design (394 MHz Crab Production)"/>
    <s v="6.08.04.05.01.01"/>
    <x v="0"/>
    <d v="2025-11-18T00:00:00"/>
    <d v="2026-07-02T00:00:00"/>
    <s v="pkessler"/>
    <s v="Matalevich"/>
    <n v="34247.730000000003"/>
    <m/>
    <s v="C"/>
    <s v="Labor"/>
    <s v="TEC"/>
    <m/>
    <s v="JLAB"/>
    <s v="PED"/>
    <s v="RF"/>
    <x v="11"/>
    <m/>
    <m/>
    <m/>
    <m/>
    <m/>
    <m/>
    <m/>
    <m/>
    <m/>
    <m/>
    <n v="34247.730000000003"/>
    <m/>
    <m/>
    <m/>
    <m/>
    <m/>
    <m/>
    <m/>
    <m/>
    <x v="0"/>
    <x v="0"/>
    <m/>
  </r>
  <r>
    <s v=""/>
    <s v=" E08_44880"/>
    <s v="Helium Vessel PRELIMINARY Design (394 MHz Crab Production)"/>
    <s v="6.08.04.05.01.01"/>
    <x v="0"/>
    <d v="2025-11-18T00:00:00"/>
    <d v="2026-07-02T00:00:00"/>
    <s v="pkessler"/>
    <s v="Matalevich"/>
    <n v="61268.88"/>
    <m/>
    <s v="C"/>
    <s v="Labor"/>
    <s v="TEC"/>
    <m/>
    <s v="JLAB"/>
    <s v="PED"/>
    <s v="RF"/>
    <x v="11"/>
    <m/>
    <m/>
    <m/>
    <m/>
    <m/>
    <m/>
    <m/>
    <m/>
    <m/>
    <m/>
    <n v="61268.88"/>
    <m/>
    <m/>
    <m/>
    <m/>
    <m/>
    <m/>
    <m/>
    <m/>
    <x v="0"/>
    <x v="0"/>
    <m/>
  </r>
  <r>
    <s v=""/>
    <s v=" E08_44890"/>
    <s v="Cavity String Assembly parts PRELIMINARY Design (394 MHz Crab Production)"/>
    <s v="6.08.04.05.01.01"/>
    <x v="0"/>
    <d v="2025-11-18T00:00:00"/>
    <d v="2026-07-02T00:00:00"/>
    <s v="pkessler"/>
    <s v="Matalevich"/>
    <n v="53570.99"/>
    <m/>
    <s v="C"/>
    <s v="Labor"/>
    <s v="TEC"/>
    <m/>
    <s v="JLAB"/>
    <s v="PED"/>
    <s v="RF"/>
    <x v="11"/>
    <m/>
    <m/>
    <m/>
    <m/>
    <m/>
    <m/>
    <m/>
    <m/>
    <m/>
    <m/>
    <n v="53570.99"/>
    <m/>
    <m/>
    <m/>
    <m/>
    <m/>
    <m/>
    <m/>
    <m/>
    <x v="0"/>
    <x v="0"/>
    <m/>
  </r>
  <r>
    <s v=""/>
    <s v=" E08_44900"/>
    <s v="Clean Room Assembly PRELIMINARY Design (394 MHz Crab Production)"/>
    <s v="6.08.04.05.01.01"/>
    <x v="0"/>
    <d v="2025-11-18T00:00:00"/>
    <d v="2026-07-02T00:00:00"/>
    <s v="pkessler"/>
    <s v="Matalevich"/>
    <n v="3456.19"/>
    <m/>
    <s v="C"/>
    <s v="Labor"/>
    <s v="TEC"/>
    <m/>
    <s v="JLAB"/>
    <s v="PED"/>
    <s v="RF"/>
    <x v="11"/>
    <m/>
    <m/>
    <m/>
    <m/>
    <m/>
    <m/>
    <m/>
    <m/>
    <m/>
    <m/>
    <n v="3456.19"/>
    <m/>
    <m/>
    <m/>
    <m/>
    <m/>
    <m/>
    <m/>
    <m/>
    <x v="0"/>
    <x v="0"/>
    <m/>
  </r>
  <r>
    <s v=""/>
    <s v=" E08_45030"/>
    <s v="Beam Line Assemblies FINAL Design (394 MHz Crab Production)"/>
    <s v="6.08.04.05.01.01"/>
    <x v="0"/>
    <d v="2026-07-08T00:00:00"/>
    <d v="2026-11-04T00:00:00"/>
    <s v="pkessler"/>
    <s v="Matalevich"/>
    <n v="18696.66"/>
    <m/>
    <s v="C"/>
    <s v="Labor"/>
    <s v="TEC"/>
    <m/>
    <s v="JLAB"/>
    <s v="PED"/>
    <s v="RF"/>
    <x v="6"/>
    <m/>
    <m/>
    <m/>
    <m/>
    <m/>
    <m/>
    <m/>
    <m/>
    <m/>
    <m/>
    <n v="13354.76"/>
    <n v="5341.9"/>
    <m/>
    <m/>
    <m/>
    <m/>
    <m/>
    <m/>
    <m/>
    <x v="0"/>
    <x v="0"/>
    <m/>
  </r>
  <r>
    <s v=""/>
    <s v=" E08_45040"/>
    <s v="Helium Vessel FINAL Design (394 MHz Crab Production)"/>
    <s v="6.08.04.05.01.01"/>
    <x v="0"/>
    <d v="2026-07-08T00:00:00"/>
    <d v="2026-11-04T00:00:00"/>
    <s v="pkessler"/>
    <s v="Matalevich"/>
    <n v="33273.71"/>
    <m/>
    <s v="C"/>
    <s v="Labor"/>
    <s v="TEC"/>
    <m/>
    <s v="JLAB"/>
    <s v="PED"/>
    <s v="RF"/>
    <x v="6"/>
    <m/>
    <m/>
    <m/>
    <m/>
    <m/>
    <m/>
    <m/>
    <m/>
    <m/>
    <m/>
    <n v="23766.94"/>
    <n v="9506.77"/>
    <m/>
    <m/>
    <m/>
    <m/>
    <m/>
    <m/>
    <m/>
    <x v="0"/>
    <x v="0"/>
    <m/>
  </r>
  <r>
    <s v=""/>
    <s v=" E08_45050"/>
    <s v="Cavity String Assembly parts FINAL Design (394 MHz Crab Production)"/>
    <s v="6.08.04.05.01.01"/>
    <x v="0"/>
    <d v="2026-07-08T00:00:00"/>
    <d v="2026-11-04T00:00:00"/>
    <s v="pkessler"/>
    <s v="Matalevich"/>
    <n v="28995.66"/>
    <m/>
    <s v="C"/>
    <s v="Labor"/>
    <s v="TEC"/>
    <m/>
    <s v="JLAB"/>
    <s v="PED"/>
    <s v="RF"/>
    <x v="6"/>
    <m/>
    <m/>
    <m/>
    <m/>
    <m/>
    <m/>
    <m/>
    <m/>
    <m/>
    <m/>
    <n v="20711.189999999999"/>
    <n v="8284.48"/>
    <m/>
    <m/>
    <m/>
    <m/>
    <m/>
    <m/>
    <m/>
    <x v="0"/>
    <x v="0"/>
    <m/>
  </r>
  <r>
    <s v=""/>
    <s v=" E08_45060"/>
    <s v="Clean Room Assembly FINAL Design (394 MHz Crab Production)"/>
    <s v="6.08.04.05.01.01"/>
    <x v="0"/>
    <d v="2026-07-08T00:00:00"/>
    <d v="2026-11-04T00:00:00"/>
    <s v="pkessler"/>
    <s v="Matalevich"/>
    <n v="1901.35"/>
    <m/>
    <s v="C"/>
    <s v="Labor"/>
    <s v="TEC"/>
    <m/>
    <s v="JLAB"/>
    <s v="PED"/>
    <s v="RF"/>
    <x v="6"/>
    <m/>
    <m/>
    <m/>
    <m/>
    <m/>
    <m/>
    <m/>
    <m/>
    <m/>
    <m/>
    <n v="1358.11"/>
    <n v="543.24"/>
    <m/>
    <m/>
    <m/>
    <m/>
    <m/>
    <m/>
    <m/>
    <x v="0"/>
    <x v="0"/>
    <m/>
  </r>
  <r>
    <s v=""/>
    <s v=" E08_44930"/>
    <s v="Helium Vessel Assembly/Welding Tooling Preliminary Design  (394 MHz Crab Production)"/>
    <s v="6.08.04.05.01.01"/>
    <x v="0"/>
    <d v="2026-07-08T00:00:00"/>
    <d v="2026-08-12T00:00:00"/>
    <s v="pkessler"/>
    <s v="Matalevich"/>
    <n v="4084.59"/>
    <m/>
    <s v="C"/>
    <s v="Labor"/>
    <s v="TEC"/>
    <m/>
    <s v="JLAB"/>
    <s v="PED"/>
    <s v="RF"/>
    <x v="11"/>
    <m/>
    <m/>
    <m/>
    <m/>
    <m/>
    <m/>
    <m/>
    <m/>
    <m/>
    <m/>
    <n v="4084.59"/>
    <m/>
    <m/>
    <m/>
    <m/>
    <m/>
    <m/>
    <m/>
    <m/>
    <x v="0"/>
    <x v="0"/>
    <m/>
  </r>
  <r>
    <s v=""/>
    <s v=" E08_45080"/>
    <s v="Helium Vessel Assembly/Welding Tooling Final Design  (394 MHz Crab Production)"/>
    <s v="6.08.04.05.01.01"/>
    <x v="0"/>
    <d v="2026-08-13T00:00:00"/>
    <d v="2026-09-01T00:00:00"/>
    <s v="pkessler"/>
    <s v="Matalevich"/>
    <n v="2199.4"/>
    <m/>
    <s v="C"/>
    <s v="Labor"/>
    <s v="TEC"/>
    <m/>
    <s v="JLAB"/>
    <s v="PED"/>
    <s v="RF"/>
    <x v="6"/>
    <m/>
    <m/>
    <m/>
    <m/>
    <m/>
    <m/>
    <m/>
    <m/>
    <m/>
    <m/>
    <n v="2199.4"/>
    <m/>
    <m/>
    <m/>
    <m/>
    <m/>
    <m/>
    <m/>
    <m/>
    <x v="0"/>
    <x v="0"/>
    <m/>
  </r>
  <r>
    <s v=""/>
    <s v=" E08_44940"/>
    <s v="Cavity/Helium Vessel Handling Tooling Preliminary Design  (394 MHz Crab Production)"/>
    <s v="6.08.04.05.01.01"/>
    <x v="0"/>
    <d v="2026-08-13T00:00:00"/>
    <d v="2026-09-10T00:00:00"/>
    <s v="pkessler"/>
    <s v="Matalevich"/>
    <n v="4084.59"/>
    <m/>
    <s v="C"/>
    <s v="Labor"/>
    <s v="TEC"/>
    <m/>
    <s v="JLAB"/>
    <s v="PED"/>
    <s v="RF"/>
    <x v="11"/>
    <m/>
    <m/>
    <m/>
    <m/>
    <m/>
    <m/>
    <m/>
    <m/>
    <m/>
    <m/>
    <n v="4084.59"/>
    <m/>
    <m/>
    <m/>
    <m/>
    <m/>
    <m/>
    <m/>
    <m/>
    <x v="0"/>
    <x v="0"/>
    <m/>
  </r>
  <r>
    <s v=""/>
    <s v=" E08_45090"/>
    <s v="Cavity/Helium Vessel Handling Tooling Final Design  (394 MHz Crab Production)"/>
    <s v="6.08.04.05.01.01"/>
    <x v="0"/>
    <d v="2026-09-11T00:00:00"/>
    <d v="2026-09-25T00:00:00"/>
    <s v="pkessler"/>
    <s v="Matalevich"/>
    <n v="2199.4"/>
    <m/>
    <s v="C"/>
    <s v="Labor"/>
    <s v="TEC"/>
    <m/>
    <s v="JLAB"/>
    <s v="PED"/>
    <s v="RF"/>
    <x v="6"/>
    <m/>
    <m/>
    <m/>
    <m/>
    <m/>
    <m/>
    <m/>
    <m/>
    <m/>
    <m/>
    <n v="2199.4"/>
    <m/>
    <m/>
    <m/>
    <m/>
    <m/>
    <m/>
    <m/>
    <m/>
    <x v="0"/>
    <x v="0"/>
    <m/>
  </r>
  <r>
    <s v=""/>
    <s v=" E08_44950"/>
    <s v="HOM Waveguide cleaning Tooling Preliminary Design (394 MHz Crab Production)"/>
    <s v="6.08.04.05.01.01"/>
    <x v="0"/>
    <d v="2026-09-11T00:00:00"/>
    <d v="2026-10-08T00:00:00"/>
    <s v="pkessler"/>
    <s v="Matalevich"/>
    <n v="2060.6799999999998"/>
    <m/>
    <s v="C"/>
    <s v="Labor"/>
    <s v="TEC"/>
    <m/>
    <s v="JLAB"/>
    <s v="PED"/>
    <s v="RF"/>
    <x v="11"/>
    <m/>
    <m/>
    <m/>
    <m/>
    <m/>
    <m/>
    <m/>
    <m/>
    <m/>
    <m/>
    <n v="1442.47"/>
    <n v="618.20000000000005"/>
    <m/>
    <m/>
    <m/>
    <m/>
    <m/>
    <m/>
    <m/>
    <x v="0"/>
    <x v="0"/>
    <m/>
  </r>
  <r>
    <s v=""/>
    <s v=" E08_45100"/>
    <s v="HOM Waveguide cleaning Tooling Final Design  (394 MHz Crab Production)"/>
    <s v="6.08.04.05.01.01"/>
    <x v="0"/>
    <d v="2026-10-09T00:00:00"/>
    <d v="2026-10-26T00:00:00"/>
    <s v="pkessler"/>
    <s v="Matalevich"/>
    <n v="1132.69"/>
    <m/>
    <s v="C"/>
    <s v="Labor"/>
    <s v="TEC"/>
    <m/>
    <s v="JLAB"/>
    <s v="PED"/>
    <s v="RF"/>
    <x v="6"/>
    <m/>
    <m/>
    <m/>
    <m/>
    <m/>
    <m/>
    <m/>
    <m/>
    <m/>
    <m/>
    <m/>
    <n v="1132.69"/>
    <m/>
    <m/>
    <m/>
    <m/>
    <m/>
    <m/>
    <m/>
    <x v="0"/>
    <x v="0"/>
    <m/>
  </r>
  <r>
    <s v=""/>
    <s v=" E08_44960"/>
    <s v="Misc. Cavity Processing Tooling Preliminary Design  (394 MHz Crab Production)"/>
    <s v="6.08.04.05.01.01"/>
    <x v="0"/>
    <d v="2026-10-09T00:00:00"/>
    <d v="2026-11-06T00:00:00"/>
    <s v="pkessler"/>
    <s v="Matalevich"/>
    <n v="8414.26"/>
    <m/>
    <s v="C"/>
    <s v="Labor"/>
    <s v="TEC"/>
    <m/>
    <s v="JLAB"/>
    <s v="PED"/>
    <s v="RF"/>
    <x v="11"/>
    <m/>
    <m/>
    <m/>
    <m/>
    <m/>
    <m/>
    <m/>
    <m/>
    <m/>
    <m/>
    <m/>
    <n v="8414.26"/>
    <m/>
    <m/>
    <m/>
    <m/>
    <m/>
    <m/>
    <m/>
    <x v="0"/>
    <x v="0"/>
    <m/>
  </r>
  <r>
    <s v=""/>
    <s v=" E08_45110"/>
    <s v="Misc. Cavity Processing Tooling Final Design  (394 MHz Crab Production)"/>
    <s v="6.08.04.05.01.01"/>
    <x v="0"/>
    <d v="2026-11-09T00:00:00"/>
    <d v="2026-11-24T00:00:00"/>
    <s v="pkessler"/>
    <s v="Matalevich"/>
    <n v="4530.75"/>
    <m/>
    <s v="C"/>
    <s v="Labor"/>
    <s v="TEC"/>
    <m/>
    <s v="JLAB"/>
    <s v="PED"/>
    <s v="RF"/>
    <x v="6"/>
    <m/>
    <m/>
    <m/>
    <m/>
    <m/>
    <m/>
    <m/>
    <m/>
    <m/>
    <m/>
    <m/>
    <n v="4530.75"/>
    <m/>
    <m/>
    <m/>
    <m/>
    <m/>
    <m/>
    <m/>
    <x v="0"/>
    <x v="0"/>
    <m/>
  </r>
  <r>
    <s v=""/>
    <s v=" E08_44970"/>
    <s v="Waveguide handling #1 Tooling Preliminary Design  (394 MHz Crab Production)"/>
    <s v="6.08.04.05.01.01"/>
    <x v="0"/>
    <d v="2026-07-08T00:00:00"/>
    <d v="2026-08-04T00:00:00"/>
    <s v="pkessler"/>
    <s v="Matalevich"/>
    <n v="2042.3"/>
    <m/>
    <s v="C"/>
    <s v="Labor"/>
    <s v="TEC"/>
    <m/>
    <s v="JLAB"/>
    <s v="PED"/>
    <s v="RF"/>
    <x v="11"/>
    <m/>
    <m/>
    <m/>
    <m/>
    <m/>
    <m/>
    <m/>
    <m/>
    <m/>
    <m/>
    <n v="2042.3"/>
    <m/>
    <m/>
    <m/>
    <m/>
    <m/>
    <m/>
    <m/>
    <m/>
    <x v="0"/>
    <x v="0"/>
    <m/>
  </r>
  <r>
    <s v=""/>
    <s v=" E08_45120"/>
    <s v="Waveguide handling #1 Tooling Final Design  (394 MHz Crab Production)"/>
    <s v="6.08.04.05.01.01"/>
    <x v="0"/>
    <d v="2026-08-05T00:00:00"/>
    <d v="2026-08-19T00:00:00"/>
    <s v="pkessler"/>
    <s v="Matalevich"/>
    <n v="1099.7"/>
    <m/>
    <s v="C"/>
    <s v="Labor"/>
    <s v="TEC"/>
    <m/>
    <s v="JLAB"/>
    <s v="PED"/>
    <s v="RF"/>
    <x v="6"/>
    <m/>
    <m/>
    <m/>
    <m/>
    <m/>
    <m/>
    <m/>
    <m/>
    <m/>
    <m/>
    <n v="1099.7"/>
    <m/>
    <m/>
    <m/>
    <m/>
    <m/>
    <m/>
    <m/>
    <m/>
    <x v="0"/>
    <x v="0"/>
    <m/>
  </r>
  <r>
    <s v=""/>
    <s v=" E08_44980"/>
    <s v="Waveguide handling #2 Tooling Preliminary Design  (394 MHz Crab Production)"/>
    <s v="6.08.04.05.01.01"/>
    <x v="0"/>
    <d v="2026-08-05T00:00:00"/>
    <d v="2026-08-21T00:00:00"/>
    <s v="pkessler"/>
    <s v="Matalevich"/>
    <n v="2042.3"/>
    <m/>
    <s v="C"/>
    <s v="Labor"/>
    <s v="TEC"/>
    <m/>
    <s v="JLAB"/>
    <s v="PED"/>
    <s v="RF"/>
    <x v="11"/>
    <m/>
    <m/>
    <m/>
    <m/>
    <m/>
    <m/>
    <m/>
    <m/>
    <m/>
    <m/>
    <n v="2042.3"/>
    <m/>
    <m/>
    <m/>
    <m/>
    <m/>
    <m/>
    <m/>
    <m/>
    <x v="0"/>
    <x v="0"/>
    <m/>
  </r>
  <r>
    <s v=""/>
    <s v=" E08_45130"/>
    <s v="Waveguide handling #2 Tooling Final Design  (394 MHz Crab Production)"/>
    <s v="6.08.04.05.01.01"/>
    <x v="0"/>
    <d v="2026-08-24T00:00:00"/>
    <d v="2026-09-01T00:00:00"/>
    <s v="pkessler"/>
    <s v="Matalevich"/>
    <n v="1099.7"/>
    <m/>
    <s v="C"/>
    <s v="Labor"/>
    <s v="TEC"/>
    <m/>
    <s v="JLAB"/>
    <s v="PED"/>
    <s v="RF"/>
    <x v="6"/>
    <m/>
    <m/>
    <m/>
    <m/>
    <m/>
    <m/>
    <m/>
    <m/>
    <m/>
    <m/>
    <n v="1099.7"/>
    <m/>
    <m/>
    <m/>
    <m/>
    <m/>
    <m/>
    <m/>
    <m/>
    <x v="0"/>
    <x v="0"/>
    <m/>
  </r>
  <r>
    <s v=""/>
    <s v=" E08_44990"/>
    <s v="Helium Vessel Support Tooling Preliminary Design (394 MHz Crab Production)"/>
    <s v="6.08.04.05.01.01"/>
    <x v="0"/>
    <d v="2026-07-08T00:00:00"/>
    <d v="2026-08-04T00:00:00"/>
    <s v="pkessler"/>
    <s v="Matalevich"/>
    <n v="4084.59"/>
    <m/>
    <s v="C"/>
    <s v="Labor"/>
    <s v="TEC"/>
    <m/>
    <s v="JLAB"/>
    <s v="PED"/>
    <s v="RF"/>
    <x v="11"/>
    <m/>
    <m/>
    <m/>
    <m/>
    <m/>
    <m/>
    <m/>
    <m/>
    <m/>
    <m/>
    <n v="4084.59"/>
    <m/>
    <m/>
    <m/>
    <m/>
    <m/>
    <m/>
    <m/>
    <m/>
    <x v="0"/>
    <x v="0"/>
    <m/>
  </r>
  <r>
    <s v=""/>
    <s v=" E08_45140"/>
    <s v="Helium Vessel Support Tooling Final Design  (394 MHz Crab Production)"/>
    <s v="6.08.04.05.01.01"/>
    <x v="0"/>
    <d v="2026-08-05T00:00:00"/>
    <d v="2026-08-19T00:00:00"/>
    <s v="pkessler"/>
    <s v="Matalevich"/>
    <n v="2199.4"/>
    <m/>
    <s v="C"/>
    <s v="Labor"/>
    <s v="TEC"/>
    <m/>
    <s v="JLAB"/>
    <s v="PED"/>
    <s v="RF"/>
    <x v="6"/>
    <m/>
    <m/>
    <m/>
    <m/>
    <m/>
    <m/>
    <m/>
    <m/>
    <m/>
    <m/>
    <n v="2199.4"/>
    <m/>
    <m/>
    <m/>
    <m/>
    <m/>
    <m/>
    <m/>
    <m/>
    <x v="0"/>
    <x v="0"/>
    <m/>
  </r>
  <r>
    <s v=""/>
    <s v=" E08_45000"/>
    <s v="HOM support (horizontal) Tooling Preliminary Design  (394 MHz Crab Production)"/>
    <s v="6.08.04.05.01.01"/>
    <x v="0"/>
    <d v="2026-08-05T00:00:00"/>
    <d v="2026-09-01T00:00:00"/>
    <s v="pkessler"/>
    <s v="Matalevich"/>
    <n v="4084.59"/>
    <m/>
    <s v="C"/>
    <s v="Labor"/>
    <s v="TEC"/>
    <m/>
    <s v="JLAB"/>
    <s v="PED"/>
    <s v="RF"/>
    <x v="11"/>
    <m/>
    <m/>
    <m/>
    <m/>
    <m/>
    <m/>
    <m/>
    <m/>
    <m/>
    <m/>
    <n v="4084.59"/>
    <m/>
    <m/>
    <m/>
    <m/>
    <m/>
    <m/>
    <m/>
    <m/>
    <x v="0"/>
    <x v="0"/>
    <m/>
  </r>
  <r>
    <s v=""/>
    <s v=" E08_45150"/>
    <s v="HOM support (horizontal) Tooling Final Design  (394 MHz Crab Production)"/>
    <s v="6.08.04.05.01.01"/>
    <x v="0"/>
    <d v="2026-09-02T00:00:00"/>
    <d v="2026-09-17T00:00:00"/>
    <s v="pkessler"/>
    <s v="Matalevich"/>
    <n v="2199.4"/>
    <m/>
    <s v="C"/>
    <s v="Labor"/>
    <s v="TEC"/>
    <m/>
    <s v="JLAB"/>
    <s v="PED"/>
    <s v="RF"/>
    <x v="6"/>
    <m/>
    <m/>
    <m/>
    <m/>
    <m/>
    <m/>
    <m/>
    <m/>
    <m/>
    <m/>
    <n v="2199.4"/>
    <m/>
    <m/>
    <m/>
    <m/>
    <m/>
    <m/>
    <m/>
    <m/>
    <x v="0"/>
    <x v="0"/>
    <m/>
  </r>
  <r>
    <s v=""/>
    <s v=" E08_45010"/>
    <s v="HOM support (vertical) Tooling Preliminary Design  (394 MHz Crab Production)"/>
    <s v="6.08.04.05.01.01"/>
    <x v="0"/>
    <d v="2026-09-02T00:00:00"/>
    <d v="2026-09-30T00:00:00"/>
    <s v="pkessler"/>
    <s v="Matalevich"/>
    <n v="4084.59"/>
    <m/>
    <s v="C"/>
    <s v="Labor"/>
    <s v="TEC"/>
    <m/>
    <s v="JLAB"/>
    <s v="PED"/>
    <s v="RF"/>
    <x v="11"/>
    <m/>
    <m/>
    <m/>
    <m/>
    <m/>
    <m/>
    <m/>
    <m/>
    <m/>
    <m/>
    <n v="4084.59"/>
    <m/>
    <m/>
    <m/>
    <m/>
    <m/>
    <m/>
    <m/>
    <m/>
    <x v="0"/>
    <x v="0"/>
    <m/>
  </r>
  <r>
    <s v=""/>
    <s v=" E08_45160"/>
    <s v="HOM support (vertical) Tooling Final Design  (394 MHz Crab Production)"/>
    <s v="6.08.04.05.01.01"/>
    <x v="0"/>
    <d v="2026-10-01T00:00:00"/>
    <d v="2026-10-16T00:00:00"/>
    <s v="pkessler"/>
    <s v="Matalevich"/>
    <n v="2265.38"/>
    <m/>
    <s v="C"/>
    <s v="Labor"/>
    <s v="TEC"/>
    <m/>
    <s v="JLAB"/>
    <s v="PED"/>
    <s v="RF"/>
    <x v="6"/>
    <m/>
    <m/>
    <m/>
    <m/>
    <m/>
    <m/>
    <m/>
    <m/>
    <m/>
    <m/>
    <m/>
    <n v="2265.38"/>
    <m/>
    <m/>
    <m/>
    <m/>
    <m/>
    <m/>
    <m/>
    <x v="0"/>
    <x v="0"/>
    <m/>
  </r>
  <r>
    <s v=""/>
    <s v=" E08_45170"/>
    <s v="Misc. Tooling Final Design  (394 MHz Crab Production)"/>
    <s v="6.08.04.05.01.01"/>
    <x v="0"/>
    <d v="2026-10-01T00:00:00"/>
    <d v="2026-12-16T00:00:00"/>
    <s v="pkessler"/>
    <s v="Matalevich"/>
    <n v="6472.51"/>
    <m/>
    <s v="C"/>
    <s v="Labor"/>
    <s v="TEC"/>
    <m/>
    <s v="JLAB"/>
    <s v="PED"/>
    <s v="RF"/>
    <x v="6"/>
    <m/>
    <m/>
    <m/>
    <m/>
    <m/>
    <m/>
    <m/>
    <m/>
    <m/>
    <m/>
    <m/>
    <n v="6472.51"/>
    <m/>
    <m/>
    <m/>
    <m/>
    <m/>
    <m/>
    <m/>
    <x v="0"/>
    <x v="0"/>
    <m/>
  </r>
  <r>
    <s v=""/>
    <s v=" E08_45320"/>
    <s v="TR Effort Helium Vessel-Labor (394 MHz Crab Production)"/>
    <s v="6.08.04.05.01.02"/>
    <x v="0"/>
    <d v="2026-12-17T00:00:00"/>
    <d v="2027-07-15T00:00:00"/>
    <s v="pkessler"/>
    <s v="Matalevich"/>
    <n v="11650.51"/>
    <m/>
    <s v="C"/>
    <s v="Labor"/>
    <s v="TEC"/>
    <m/>
    <s v="JLAB"/>
    <s v="Const"/>
    <s v="RF"/>
    <x v="9"/>
    <s v="S.P256"/>
    <s v="APP00459"/>
    <m/>
    <m/>
    <m/>
    <m/>
    <m/>
    <m/>
    <m/>
    <m/>
    <m/>
    <n v="11650.51"/>
    <m/>
    <m/>
    <m/>
    <m/>
    <m/>
    <m/>
    <m/>
    <x v="0"/>
    <x v="0"/>
    <m/>
  </r>
  <r>
    <s v=""/>
    <s v=" E08_45390"/>
    <s v="TR Effort Production Beamline Components-Labor (394 MHz Crab Production)"/>
    <s v="6.08.04.05.01.02"/>
    <x v="0"/>
    <d v="2026-12-18T00:00:00"/>
    <d v="2027-06-10T00:00:00"/>
    <s v="pkessler"/>
    <s v="Matalevich"/>
    <n v="11650.51"/>
    <m/>
    <s v="C"/>
    <s v="Labor"/>
    <s v="TEC"/>
    <m/>
    <s v="JLAB"/>
    <s v="Const"/>
    <s v="RF"/>
    <x v="9"/>
    <s v="S.P255"/>
    <s v="APP00460"/>
    <m/>
    <m/>
    <m/>
    <m/>
    <m/>
    <m/>
    <m/>
    <m/>
    <m/>
    <n v="11650.51"/>
    <m/>
    <m/>
    <m/>
    <m/>
    <m/>
    <m/>
    <m/>
    <x v="0"/>
    <x v="0"/>
    <m/>
  </r>
  <r>
    <s v=""/>
    <s v=" E08_45530"/>
    <s v="TR Effort Cavity/Helium Vessel Handling Tooling (197 MHz Crab 1st Art)"/>
    <s v="6.08.04.05.01.02"/>
    <x v="0"/>
    <d v="2026-10-13T00:00:00"/>
    <d v="2026-12-10T00:00:00"/>
    <s v="pkessler"/>
    <s v="Matalevich"/>
    <n v="1294.5"/>
    <m/>
    <s v="C"/>
    <s v="Labor"/>
    <s v="TEC"/>
    <m/>
    <s v="JLAB"/>
    <s v="Const"/>
    <s v="RF"/>
    <x v="9"/>
    <s v="B"/>
    <m/>
    <m/>
    <m/>
    <m/>
    <m/>
    <m/>
    <m/>
    <m/>
    <m/>
    <m/>
    <n v="1294.5"/>
    <m/>
    <m/>
    <m/>
    <m/>
    <m/>
    <m/>
    <m/>
    <x v="0"/>
    <x v="0"/>
    <m/>
  </r>
  <r>
    <s v=""/>
    <s v=" E08_45590"/>
    <s v="TR Effort HOM Waveguide cleaning Tooling (197 MHz Crab 1st Art)"/>
    <s v="6.08.04.05.01.02"/>
    <x v="0"/>
    <d v="2026-12-08T00:00:00"/>
    <d v="2027-01-13T00:00:00"/>
    <s v="pkessler"/>
    <s v="Matalevich"/>
    <n v="1294.5"/>
    <m/>
    <s v="C"/>
    <s v="Labor"/>
    <s v="TEC"/>
    <m/>
    <s v="JLAB"/>
    <s v="Const"/>
    <s v="RF"/>
    <x v="9"/>
    <s v="B"/>
    <m/>
    <m/>
    <m/>
    <m/>
    <m/>
    <m/>
    <m/>
    <m/>
    <m/>
    <m/>
    <n v="1294.5"/>
    <m/>
    <m/>
    <m/>
    <m/>
    <m/>
    <m/>
    <m/>
    <x v="0"/>
    <x v="0"/>
    <m/>
  </r>
  <r>
    <s v=""/>
    <s v=" E08_45650"/>
    <s v="TR Effort Misc. Cavity Processing Tooling (197 MHz Crab 1st Art)"/>
    <s v="6.08.04.05.01.02"/>
    <x v="0"/>
    <d v="2027-01-07T00:00:00"/>
    <d v="2027-02-04T00:00:00"/>
    <s v="pkessler"/>
    <s v="Matalevich"/>
    <n v="1294.5"/>
    <m/>
    <s v="C"/>
    <s v="Labor"/>
    <s v="TEC"/>
    <m/>
    <s v="JLAB"/>
    <s v="Const"/>
    <s v="RF"/>
    <x v="9"/>
    <s v="B"/>
    <m/>
    <m/>
    <m/>
    <m/>
    <m/>
    <m/>
    <m/>
    <m/>
    <m/>
    <m/>
    <n v="1294.5"/>
    <m/>
    <m/>
    <m/>
    <m/>
    <m/>
    <m/>
    <m/>
    <x v="0"/>
    <x v="0"/>
    <m/>
  </r>
  <r>
    <s v=""/>
    <s v=" E08_45950"/>
    <s v="TR Effort Misc. Clean Room String Assembly Tooling (197 MHz Crab 1st Art)"/>
    <s v="6.08.04.05.01.02"/>
    <x v="0"/>
    <d v="2027-01-28T00:00:00"/>
    <d v="2027-02-25T00:00:00"/>
    <s v="pkessler"/>
    <s v="Matalevich"/>
    <n v="1294.5"/>
    <m/>
    <s v="C"/>
    <s v="Labor"/>
    <s v="TEC"/>
    <m/>
    <s v="JLAB"/>
    <s v="Const"/>
    <s v="RF"/>
    <x v="9"/>
    <s v="B"/>
    <m/>
    <m/>
    <m/>
    <m/>
    <m/>
    <m/>
    <m/>
    <m/>
    <m/>
    <m/>
    <n v="1294.5"/>
    <m/>
    <m/>
    <m/>
    <m/>
    <m/>
    <m/>
    <m/>
    <x v="0"/>
    <x v="0"/>
    <m/>
  </r>
  <r>
    <s v=""/>
    <s v=" E08_45710"/>
    <s v="TR Effort Waveguide handling #1 Tooling(197 MHz Crab 1st Art)"/>
    <s v="6.08.04.05.01.02"/>
    <x v="0"/>
    <d v="2026-09-29T00:00:00"/>
    <d v="2026-10-27T00:00:00"/>
    <s v="pkessler"/>
    <s v="Matalevich"/>
    <n v="1290.73"/>
    <m/>
    <s v="C"/>
    <s v="Labor"/>
    <s v="TEC"/>
    <m/>
    <s v="JLAB"/>
    <s v="Const"/>
    <s v="RF"/>
    <x v="9"/>
    <s v="B"/>
    <m/>
    <m/>
    <m/>
    <m/>
    <m/>
    <m/>
    <m/>
    <m/>
    <m/>
    <n v="129.07"/>
    <n v="1161.6600000000001"/>
    <m/>
    <m/>
    <m/>
    <m/>
    <m/>
    <m/>
    <m/>
    <x v="0"/>
    <x v="0"/>
    <m/>
  </r>
  <r>
    <s v=""/>
    <s v=" E08_45770"/>
    <s v="TR Effort Waveguide handling #2 Tooling (197 MHz Crab 1st Art)"/>
    <s v="6.08.04.05.01.02"/>
    <x v="0"/>
    <d v="2026-10-13T00:00:00"/>
    <d v="2026-11-09T00:00:00"/>
    <s v="pkessler"/>
    <s v="Matalevich"/>
    <n v="1294.5"/>
    <m/>
    <s v="C"/>
    <s v="Labor"/>
    <s v="TEC"/>
    <m/>
    <s v="JLAB"/>
    <s v="Const"/>
    <s v="RF"/>
    <x v="9"/>
    <s v="B"/>
    <m/>
    <m/>
    <m/>
    <m/>
    <m/>
    <m/>
    <m/>
    <m/>
    <m/>
    <m/>
    <n v="1294.5"/>
    <m/>
    <m/>
    <m/>
    <m/>
    <m/>
    <m/>
    <m/>
    <x v="0"/>
    <x v="0"/>
    <m/>
  </r>
  <r>
    <s v=""/>
    <s v=" E08_45830"/>
    <s v="TR Effort HOM support (horizontal) Tooling (197 MHz Crab 1st Art)"/>
    <s v="6.08.04.05.01.02"/>
    <x v="0"/>
    <d v="2026-10-28T00:00:00"/>
    <d v="2026-11-25T00:00:00"/>
    <s v="pkessler"/>
    <s v="Matalevich"/>
    <n v="1294.5"/>
    <m/>
    <s v="C"/>
    <s v="Labor"/>
    <s v="TEC"/>
    <m/>
    <s v="JLAB"/>
    <s v="Const"/>
    <s v="RF"/>
    <x v="9"/>
    <s v="B"/>
    <m/>
    <m/>
    <m/>
    <m/>
    <m/>
    <m/>
    <m/>
    <m/>
    <m/>
    <m/>
    <n v="1294.5"/>
    <m/>
    <m/>
    <m/>
    <m/>
    <m/>
    <m/>
    <m/>
    <x v="0"/>
    <x v="0"/>
    <m/>
  </r>
  <r>
    <s v=""/>
    <s v=" E08_45890"/>
    <s v="TR Effort HOM support (vertical) Tooling (197 MHz Crab 1st Art)"/>
    <s v="6.08.04.05.01.02"/>
    <x v="0"/>
    <d v="2026-11-30T00:00:00"/>
    <d v="2026-12-28T00:00:00"/>
    <s v="pkessler"/>
    <s v="Matalevich"/>
    <n v="1294.5"/>
    <m/>
    <s v="C"/>
    <s v="Labor"/>
    <s v="TEC"/>
    <m/>
    <s v="JLAB"/>
    <s v="Const"/>
    <s v="RF"/>
    <x v="9"/>
    <s v="B"/>
    <m/>
    <m/>
    <m/>
    <m/>
    <m/>
    <m/>
    <m/>
    <m/>
    <m/>
    <m/>
    <n v="1294.5"/>
    <m/>
    <m/>
    <m/>
    <m/>
    <m/>
    <m/>
    <m/>
    <x v="0"/>
    <x v="0"/>
    <m/>
  </r>
  <r>
    <s v=""/>
    <s v=" E08_45460"/>
    <s v="TR Effort Production Beamline Gate Valves-Labor (394 MHz Crab Production)"/>
    <s v="6.08.04.05.01.02"/>
    <x v="0"/>
    <d v="2026-12-18T00:00:00"/>
    <d v="2027-06-10T00:00:00"/>
    <s v="pkessler"/>
    <s v="Matalevich"/>
    <n v="11650.51"/>
    <m/>
    <s v="C"/>
    <s v="Labor"/>
    <s v="TEC"/>
    <m/>
    <s v="JLAB"/>
    <s v="Const"/>
    <s v="RF"/>
    <x v="9"/>
    <s v="S.P254"/>
    <s v="APP00461"/>
    <m/>
    <m/>
    <m/>
    <m/>
    <m/>
    <m/>
    <m/>
    <m/>
    <m/>
    <n v="11650.51"/>
    <m/>
    <m/>
    <m/>
    <m/>
    <m/>
    <m/>
    <m/>
    <x v="0"/>
    <x v="0"/>
    <m/>
  </r>
  <r>
    <s v=""/>
    <s v=" E08_46050"/>
    <s v="Perform Cavity #1 Dressed Qualification (394 MHz Crab Production)"/>
    <s v="6.08.04.05.01.03"/>
    <x v="0"/>
    <d v="2028-04-13T00:00:00"/>
    <d v="2028-05-17T00:00:00"/>
    <s v="pkessler"/>
    <s v="Matalevich"/>
    <n v="10500.02"/>
    <m/>
    <s v="C"/>
    <s v="Labor"/>
    <s v="TEC"/>
    <m/>
    <s v="JLAB"/>
    <s v="Const"/>
    <s v="RF"/>
    <x v="8"/>
    <m/>
    <m/>
    <m/>
    <m/>
    <m/>
    <m/>
    <m/>
    <m/>
    <m/>
    <m/>
    <m/>
    <m/>
    <n v="10500.02"/>
    <m/>
    <m/>
    <m/>
    <m/>
    <m/>
    <m/>
    <x v="0"/>
    <x v="0"/>
    <m/>
  </r>
  <r>
    <s v=""/>
    <s v=" E08_46030"/>
    <s v="Tank Production Cavity #1 (394 MHz Crab Production)"/>
    <s v="6.08.04.05.01.03"/>
    <x v="0"/>
    <d v="2028-03-09T00:00:00"/>
    <d v="2028-03-29T00:00:00"/>
    <s v="pkessler"/>
    <s v="Matalevich"/>
    <n v="333.33"/>
    <m/>
    <s v="C"/>
    <s v="Labor"/>
    <s v="TEC"/>
    <m/>
    <s v="JLAB"/>
    <s v="Const"/>
    <s v="RF"/>
    <x v="8"/>
    <m/>
    <m/>
    <m/>
    <m/>
    <m/>
    <m/>
    <m/>
    <m/>
    <m/>
    <m/>
    <m/>
    <m/>
    <n v="333.33"/>
    <m/>
    <m/>
    <m/>
    <m/>
    <m/>
    <m/>
    <x v="0"/>
    <x v="0"/>
    <m/>
  </r>
  <r>
    <s v=""/>
    <s v=" E08_46010"/>
    <s v="Perform Cavity #1BARE Qualification of Production cavities (394 MHz Crab Production)"/>
    <s v="6.08.04.05.01.03"/>
    <x v="0"/>
    <d v="2028-02-02T00:00:00"/>
    <d v="2028-03-08T00:00:00"/>
    <s v="pkessler"/>
    <s v="Matalevich"/>
    <n v="5166.68"/>
    <m/>
    <s v="C"/>
    <s v="Labor"/>
    <s v="TEC"/>
    <m/>
    <s v="JLAB"/>
    <s v="Const"/>
    <s v="RF"/>
    <x v="8"/>
    <m/>
    <m/>
    <m/>
    <m/>
    <m/>
    <m/>
    <m/>
    <m/>
    <m/>
    <m/>
    <m/>
    <m/>
    <n v="5166.68"/>
    <m/>
    <m/>
    <m/>
    <m/>
    <m/>
    <m/>
    <x v="0"/>
    <x v="0"/>
    <m/>
  </r>
  <r>
    <s v=""/>
    <s v=" E08_45990"/>
    <s v="Perform Mechanical inspection of Production cavity #1 (394 MHz Crab Production)"/>
    <s v="6.08.04.05.01.03"/>
    <x v="0"/>
    <d v="2027-12-27T00:00:00"/>
    <d v="2028-02-01T00:00:00"/>
    <s v="pkessler"/>
    <s v="Matalevich"/>
    <n v="666.67"/>
    <m/>
    <s v="C"/>
    <s v="Labor"/>
    <s v="TEC"/>
    <m/>
    <s v="JLAB"/>
    <s v="Const"/>
    <s v="RF"/>
    <x v="8"/>
    <m/>
    <m/>
    <m/>
    <m/>
    <m/>
    <m/>
    <m/>
    <m/>
    <m/>
    <m/>
    <m/>
    <m/>
    <n v="666.67"/>
    <m/>
    <m/>
    <m/>
    <m/>
    <m/>
    <m/>
    <x v="0"/>
    <x v="0"/>
    <m/>
  </r>
  <r>
    <s v=""/>
    <s v=" E08_46130"/>
    <s v="Perform Cavity #2 Dressed Qualification (394 MHz Crab Production)"/>
    <s v="6.08.04.05.01.03"/>
    <x v="0"/>
    <d v="2028-05-18T00:00:00"/>
    <d v="2028-06-22T00:00:00"/>
    <s v="pkessler"/>
    <s v="Matalevich"/>
    <n v="10500.02"/>
    <m/>
    <s v="C"/>
    <s v="Labor"/>
    <s v="TEC"/>
    <m/>
    <s v="JLAB"/>
    <s v="Const"/>
    <s v="RF"/>
    <x v="8"/>
    <m/>
    <m/>
    <m/>
    <m/>
    <m/>
    <m/>
    <m/>
    <m/>
    <m/>
    <m/>
    <m/>
    <m/>
    <n v="10500.02"/>
    <m/>
    <m/>
    <m/>
    <m/>
    <m/>
    <m/>
    <x v="0"/>
    <x v="0"/>
    <m/>
  </r>
  <r>
    <s v=""/>
    <s v=" E08_46110"/>
    <s v="Tank Production Cavity #2 (394 MHz Crab Production)"/>
    <s v="6.08.04.05.01.03"/>
    <x v="0"/>
    <d v="2028-04-13T00:00:00"/>
    <d v="2028-05-03T00:00:00"/>
    <s v="pkessler"/>
    <s v="Matalevich"/>
    <n v="333.33"/>
    <m/>
    <s v="C"/>
    <s v="Labor"/>
    <s v="TEC"/>
    <m/>
    <s v="JLAB"/>
    <s v="Const"/>
    <s v="RF"/>
    <x v="8"/>
    <m/>
    <m/>
    <m/>
    <m/>
    <m/>
    <m/>
    <m/>
    <m/>
    <m/>
    <m/>
    <m/>
    <m/>
    <n v="333.33"/>
    <m/>
    <m/>
    <m/>
    <m/>
    <m/>
    <m/>
    <x v="0"/>
    <x v="0"/>
    <m/>
  </r>
  <r>
    <s v=""/>
    <s v=" E08_46090"/>
    <s v="Perform Cavity #2 BARE Qualification (394 MHz Crab Production)"/>
    <s v="6.08.04.05.01.03"/>
    <x v="0"/>
    <d v="2028-03-09T00:00:00"/>
    <d v="2028-04-12T00:00:00"/>
    <s v="pkessler"/>
    <s v="Matalevich"/>
    <n v="5166.68"/>
    <m/>
    <s v="C"/>
    <s v="Labor"/>
    <s v="TEC"/>
    <m/>
    <s v="JLAB"/>
    <s v="Const"/>
    <s v="RF"/>
    <x v="8"/>
    <m/>
    <m/>
    <m/>
    <m/>
    <m/>
    <m/>
    <m/>
    <m/>
    <m/>
    <m/>
    <m/>
    <m/>
    <n v="5166.68"/>
    <m/>
    <m/>
    <m/>
    <m/>
    <m/>
    <m/>
    <x v="0"/>
    <x v="0"/>
    <m/>
  </r>
  <r>
    <s v=""/>
    <s v=" E08_46070"/>
    <s v="Perform Mechanical inspection of Production cavity #2 (394 MHz Crab Production)"/>
    <s v="6.08.04.05.01.03"/>
    <x v="0"/>
    <d v="2028-02-02T00:00:00"/>
    <d v="2028-03-08T00:00:00"/>
    <s v="pkessler"/>
    <s v="Matalevich"/>
    <n v="666.67"/>
    <m/>
    <s v="C"/>
    <s v="Labor"/>
    <s v="TEC"/>
    <m/>
    <s v="JLAB"/>
    <s v="Const"/>
    <s v="RF"/>
    <x v="8"/>
    <m/>
    <m/>
    <m/>
    <m/>
    <m/>
    <m/>
    <m/>
    <m/>
    <m/>
    <m/>
    <m/>
    <m/>
    <n v="666.67"/>
    <m/>
    <m/>
    <m/>
    <m/>
    <m/>
    <m/>
    <x v="0"/>
    <x v="0"/>
    <m/>
  </r>
  <r>
    <s v=""/>
    <s v=" E08_46210"/>
    <s v="Perform Cavity #3 Dressed Qualification (394 MHz Crab Production)"/>
    <s v="6.08.04.05.01.03"/>
    <x v="0"/>
    <d v="2028-06-23T00:00:00"/>
    <d v="2028-07-28T00:00:00"/>
    <s v="pkessler"/>
    <s v="Matalevich"/>
    <n v="10500.02"/>
    <m/>
    <s v="C"/>
    <s v="Labor"/>
    <s v="TEC"/>
    <m/>
    <s v="JLAB"/>
    <s v="Const"/>
    <s v="RF"/>
    <x v="8"/>
    <m/>
    <m/>
    <m/>
    <m/>
    <m/>
    <m/>
    <m/>
    <m/>
    <m/>
    <m/>
    <m/>
    <m/>
    <n v="10500.02"/>
    <m/>
    <m/>
    <m/>
    <m/>
    <m/>
    <m/>
    <x v="0"/>
    <x v="0"/>
    <m/>
  </r>
  <r>
    <s v=""/>
    <s v=" E08_46190"/>
    <s v="Tank Production Cavity #3 (394 MHz Crab Production)"/>
    <s v="6.08.04.05.01.03"/>
    <x v="0"/>
    <d v="2028-05-18T00:00:00"/>
    <d v="2028-06-08T00:00:00"/>
    <s v="pkessler"/>
    <s v="Matalevich"/>
    <n v="333.33"/>
    <m/>
    <s v="C"/>
    <s v="Labor"/>
    <s v="TEC"/>
    <m/>
    <s v="JLAB"/>
    <s v="Const"/>
    <s v="RF"/>
    <x v="8"/>
    <m/>
    <m/>
    <m/>
    <m/>
    <m/>
    <m/>
    <m/>
    <m/>
    <m/>
    <m/>
    <m/>
    <m/>
    <n v="333.33"/>
    <m/>
    <m/>
    <m/>
    <m/>
    <m/>
    <m/>
    <x v="0"/>
    <x v="0"/>
    <m/>
  </r>
  <r>
    <s v=""/>
    <s v=" E08_46170"/>
    <s v="Perform Cavity #3 BARE Qualification (394 MHz Crab Production)"/>
    <s v="6.08.04.05.01.03"/>
    <x v="0"/>
    <d v="2028-04-13T00:00:00"/>
    <d v="2028-05-17T00:00:00"/>
    <s v="pkessler"/>
    <s v="Matalevich"/>
    <n v="5166.68"/>
    <m/>
    <s v="C"/>
    <s v="Labor"/>
    <s v="TEC"/>
    <m/>
    <s v="JLAB"/>
    <s v="Const"/>
    <s v="RF"/>
    <x v="8"/>
    <m/>
    <m/>
    <m/>
    <m/>
    <m/>
    <m/>
    <m/>
    <m/>
    <m/>
    <m/>
    <m/>
    <m/>
    <n v="5166.68"/>
    <m/>
    <m/>
    <m/>
    <m/>
    <m/>
    <m/>
    <x v="0"/>
    <x v="0"/>
    <m/>
  </r>
  <r>
    <s v=""/>
    <s v=" E08_46150"/>
    <s v="Perform Mechanical inspection of Production cavity #3 (394 MHz Crab Production)"/>
    <s v="6.08.04.05.01.03"/>
    <x v="0"/>
    <d v="2028-03-09T00:00:00"/>
    <d v="2028-04-12T00:00:00"/>
    <s v="pkessler"/>
    <s v="Matalevich"/>
    <n v="666.67"/>
    <m/>
    <s v="C"/>
    <s v="Labor"/>
    <s v="TEC"/>
    <m/>
    <s v="JLAB"/>
    <s v="Const"/>
    <s v="RF"/>
    <x v="8"/>
    <m/>
    <m/>
    <m/>
    <m/>
    <m/>
    <m/>
    <m/>
    <m/>
    <m/>
    <m/>
    <m/>
    <m/>
    <n v="666.67"/>
    <m/>
    <m/>
    <m/>
    <m/>
    <m/>
    <m/>
    <x v="0"/>
    <x v="0"/>
    <m/>
  </r>
  <r>
    <s v=""/>
    <s v=" E08_46290"/>
    <s v="Perform Cavity #4 Dressed Qualification (394 MHz Crab Production)"/>
    <s v="6.08.04.05.01.03"/>
    <x v="0"/>
    <d v="2028-07-31T00:00:00"/>
    <d v="2028-09-01T00:00:00"/>
    <s v="pkessler"/>
    <s v="Matalevich"/>
    <n v="10500.02"/>
    <m/>
    <s v="C"/>
    <s v="Labor"/>
    <s v="TEC"/>
    <m/>
    <s v="JLAB"/>
    <s v="Const"/>
    <s v="RF"/>
    <x v="8"/>
    <m/>
    <m/>
    <m/>
    <m/>
    <m/>
    <m/>
    <m/>
    <m/>
    <m/>
    <m/>
    <m/>
    <m/>
    <n v="10500.02"/>
    <m/>
    <m/>
    <m/>
    <m/>
    <m/>
    <m/>
    <x v="0"/>
    <x v="0"/>
    <m/>
  </r>
  <r>
    <s v=""/>
    <s v=" E08_46270"/>
    <s v="Tank Production Cavity #4 (394 MHz Crab Production)"/>
    <s v="6.08.04.05.01.03"/>
    <x v="0"/>
    <d v="2028-06-23T00:00:00"/>
    <d v="2028-07-14T00:00:00"/>
    <s v="pkessler"/>
    <s v="Matalevich"/>
    <n v="333.33"/>
    <m/>
    <s v="C"/>
    <s v="Labor"/>
    <s v="TEC"/>
    <m/>
    <s v="JLAB"/>
    <s v="Const"/>
    <s v="RF"/>
    <x v="8"/>
    <m/>
    <m/>
    <m/>
    <m/>
    <m/>
    <m/>
    <m/>
    <m/>
    <m/>
    <m/>
    <m/>
    <m/>
    <n v="333.33"/>
    <m/>
    <m/>
    <m/>
    <m/>
    <m/>
    <m/>
    <x v="0"/>
    <x v="0"/>
    <m/>
  </r>
  <r>
    <s v=""/>
    <s v=" E08_46250"/>
    <s v="Perform Cavity #4 BARE Qualification (394 MHz Crab Production)"/>
    <s v="6.08.04.05.01.03"/>
    <x v="0"/>
    <d v="2028-05-18T00:00:00"/>
    <d v="2028-06-22T00:00:00"/>
    <s v="pkessler"/>
    <s v="Matalevich"/>
    <n v="5166.68"/>
    <m/>
    <s v="C"/>
    <s v="Labor"/>
    <s v="TEC"/>
    <m/>
    <s v="JLAB"/>
    <s v="Const"/>
    <s v="RF"/>
    <x v="8"/>
    <m/>
    <m/>
    <m/>
    <m/>
    <m/>
    <m/>
    <m/>
    <m/>
    <m/>
    <m/>
    <m/>
    <m/>
    <n v="5166.68"/>
    <m/>
    <m/>
    <m/>
    <m/>
    <m/>
    <m/>
    <x v="0"/>
    <x v="0"/>
    <m/>
  </r>
  <r>
    <s v=""/>
    <s v=" E08_46230"/>
    <s v="Perform Mechanical inspection of Production cavity #4 (394 MHz Crab Production)"/>
    <s v="6.08.04.05.01.03"/>
    <x v="0"/>
    <d v="2028-04-13T00:00:00"/>
    <d v="2028-05-17T00:00:00"/>
    <s v="pkessler"/>
    <s v="Matalevich"/>
    <n v="666.67"/>
    <m/>
    <s v="C"/>
    <s v="Labor"/>
    <s v="TEC"/>
    <m/>
    <s v="JLAB"/>
    <s v="Const"/>
    <s v="RF"/>
    <x v="8"/>
    <m/>
    <m/>
    <m/>
    <m/>
    <m/>
    <m/>
    <m/>
    <m/>
    <m/>
    <m/>
    <m/>
    <m/>
    <n v="666.67"/>
    <m/>
    <m/>
    <m/>
    <m/>
    <m/>
    <m/>
    <x v="0"/>
    <x v="0"/>
    <m/>
  </r>
  <r>
    <s v=""/>
    <s v=" E08_46370"/>
    <s v="Perform Cavity #5 Dressed Qualification (394 MHz Crab Production)"/>
    <s v="6.08.04.05.01.03"/>
    <x v="0"/>
    <d v="2028-09-05T00:00:00"/>
    <d v="2028-10-10T00:00:00"/>
    <s v="pkessler"/>
    <s v="Matalevich"/>
    <n v="10575.62"/>
    <m/>
    <s v="C"/>
    <s v="Labor"/>
    <s v="TEC"/>
    <m/>
    <s v="JLAB"/>
    <s v="Const"/>
    <s v="RF"/>
    <x v="8"/>
    <m/>
    <m/>
    <m/>
    <m/>
    <m/>
    <m/>
    <m/>
    <m/>
    <m/>
    <m/>
    <m/>
    <m/>
    <n v="8037.47"/>
    <n v="2538.15"/>
    <m/>
    <m/>
    <m/>
    <m/>
    <m/>
    <x v="0"/>
    <x v="0"/>
    <m/>
  </r>
  <r>
    <s v=""/>
    <s v=" E08_46350"/>
    <s v="Tank Production Cavity #5 (394 MHz Crab Production)"/>
    <s v="6.08.04.05.01.03"/>
    <x v="0"/>
    <d v="2028-07-31T00:00:00"/>
    <d v="2028-08-18T00:00:00"/>
    <s v="pkessler"/>
    <s v="Matalevich"/>
    <n v="333.33"/>
    <m/>
    <s v="C"/>
    <s v="Labor"/>
    <s v="TEC"/>
    <m/>
    <s v="JLAB"/>
    <s v="Const"/>
    <s v="RF"/>
    <x v="8"/>
    <m/>
    <m/>
    <m/>
    <m/>
    <m/>
    <m/>
    <m/>
    <m/>
    <m/>
    <m/>
    <m/>
    <m/>
    <n v="333.33"/>
    <m/>
    <m/>
    <m/>
    <m/>
    <m/>
    <m/>
    <x v="0"/>
    <x v="0"/>
    <m/>
  </r>
  <r>
    <s v=""/>
    <s v=" E08_46330"/>
    <s v="Perform Cavity #5 BARE Qualification (394 MHz Crab Production)"/>
    <s v="6.08.04.05.01.03"/>
    <x v="0"/>
    <d v="2028-06-23T00:00:00"/>
    <d v="2028-07-28T00:00:00"/>
    <s v="pkessler"/>
    <s v="Matalevich"/>
    <n v="5166.68"/>
    <m/>
    <s v="C"/>
    <s v="Labor"/>
    <s v="TEC"/>
    <m/>
    <s v="JLAB"/>
    <s v="Const"/>
    <s v="RF"/>
    <x v="8"/>
    <m/>
    <m/>
    <m/>
    <m/>
    <m/>
    <m/>
    <m/>
    <m/>
    <m/>
    <m/>
    <m/>
    <m/>
    <n v="5166.68"/>
    <m/>
    <m/>
    <m/>
    <m/>
    <m/>
    <m/>
    <x v="0"/>
    <x v="0"/>
    <m/>
  </r>
  <r>
    <s v=""/>
    <s v=" E08_46310"/>
    <s v="Perform Mechanical inspection of Production cavity #5 (394 MHz Crab Production)"/>
    <s v="6.08.04.05.01.03"/>
    <x v="0"/>
    <d v="2028-05-18T00:00:00"/>
    <d v="2028-06-22T00:00:00"/>
    <s v="pkessler"/>
    <s v="Matalevich"/>
    <n v="666.67"/>
    <m/>
    <s v="C"/>
    <s v="Labor"/>
    <s v="TEC"/>
    <m/>
    <s v="JLAB"/>
    <s v="Const"/>
    <s v="RF"/>
    <x v="8"/>
    <m/>
    <m/>
    <m/>
    <m/>
    <m/>
    <m/>
    <m/>
    <m/>
    <m/>
    <m/>
    <m/>
    <m/>
    <n v="666.67"/>
    <m/>
    <m/>
    <m/>
    <m/>
    <m/>
    <m/>
    <x v="0"/>
    <x v="0"/>
    <m/>
  </r>
  <r>
    <s v=""/>
    <s v=" E08_46450"/>
    <s v="Perform Cavity #6 Dressed Qualification (394 MHz Crab Production)"/>
    <s v="6.08.04.05.01.03"/>
    <x v="0"/>
    <d v="2028-09-26T00:00:00"/>
    <d v="2028-10-31T00:00:00"/>
    <s v="pkessler"/>
    <s v="Matalevich"/>
    <n v="10764.62"/>
    <m/>
    <s v="C"/>
    <s v="Labor"/>
    <s v="TEC"/>
    <m/>
    <s v="JLAB"/>
    <s v="Const"/>
    <s v="RF"/>
    <x v="8"/>
    <m/>
    <m/>
    <m/>
    <m/>
    <m/>
    <m/>
    <m/>
    <m/>
    <m/>
    <m/>
    <m/>
    <m/>
    <n v="1722.34"/>
    <n v="9042.2800000000007"/>
    <m/>
    <m/>
    <m/>
    <m/>
    <m/>
    <x v="0"/>
    <x v="0"/>
    <m/>
  </r>
  <r>
    <s v=""/>
    <s v=" E08_46430"/>
    <s v="Tank Production Cavity #6 (394 MHz Crab Production)"/>
    <s v="6.08.04.05.01.03"/>
    <x v="0"/>
    <d v="2028-09-05T00:00:00"/>
    <d v="2028-09-25T00:00:00"/>
    <s v="pkessler"/>
    <s v="Matalevich"/>
    <n v="333.33"/>
    <m/>
    <s v="C"/>
    <s v="Labor"/>
    <s v="TEC"/>
    <m/>
    <s v="JLAB"/>
    <s v="Const"/>
    <s v="RF"/>
    <x v="8"/>
    <m/>
    <m/>
    <m/>
    <m/>
    <m/>
    <m/>
    <m/>
    <m/>
    <m/>
    <m/>
    <m/>
    <m/>
    <n v="333.33"/>
    <m/>
    <m/>
    <m/>
    <m/>
    <m/>
    <m/>
    <x v="0"/>
    <x v="0"/>
    <m/>
  </r>
  <r>
    <s v=""/>
    <s v=" E08_46410"/>
    <s v="Perform Cavity #6 BARE Qualification (394 MHz Crab Production)"/>
    <s v="6.08.04.05.01.03"/>
    <x v="0"/>
    <d v="2028-07-31T00:00:00"/>
    <d v="2028-09-01T00:00:00"/>
    <s v="pkessler"/>
    <s v="Matalevich"/>
    <n v="5166.68"/>
    <m/>
    <s v="C"/>
    <s v="Labor"/>
    <s v="TEC"/>
    <m/>
    <s v="JLAB"/>
    <s v="Const"/>
    <s v="RF"/>
    <x v="8"/>
    <m/>
    <m/>
    <m/>
    <m/>
    <m/>
    <m/>
    <m/>
    <m/>
    <m/>
    <m/>
    <m/>
    <m/>
    <n v="5166.68"/>
    <m/>
    <m/>
    <m/>
    <m/>
    <m/>
    <m/>
    <x v="0"/>
    <x v="0"/>
    <m/>
  </r>
  <r>
    <s v=""/>
    <s v=" E08_46390"/>
    <s v="Perform Mechanical inspection of Production cavity #6 (394 MHz Crab Production)"/>
    <s v="6.08.04.05.01.03"/>
    <x v="0"/>
    <d v="2028-06-23T00:00:00"/>
    <d v="2028-07-28T00:00:00"/>
    <s v="pkessler"/>
    <s v="Matalevich"/>
    <n v="666.67"/>
    <m/>
    <s v="C"/>
    <s v="Labor"/>
    <s v="TEC"/>
    <m/>
    <s v="JLAB"/>
    <s v="Const"/>
    <s v="RF"/>
    <x v="8"/>
    <m/>
    <m/>
    <m/>
    <m/>
    <m/>
    <m/>
    <m/>
    <m/>
    <m/>
    <m/>
    <m/>
    <m/>
    <n v="666.67"/>
    <m/>
    <m/>
    <m/>
    <m/>
    <m/>
    <m/>
    <x v="0"/>
    <x v="0"/>
    <m/>
  </r>
  <r>
    <s v=""/>
    <s v=" E08_46650"/>
    <s v="Top Level Assembly PRELIMINARY Design (394 MHz Crab Production)"/>
    <s v="6.08.04.05.02.01"/>
    <x v="0"/>
    <d v="2024-08-16T00:00:00"/>
    <d v="2025-04-17T00:00:00"/>
    <s v="pkessler"/>
    <s v="Matalevich"/>
    <n v="19871.96"/>
    <m/>
    <s v="C"/>
    <s v="Labor"/>
    <s v="TEC"/>
    <m/>
    <s v="JLAB"/>
    <s v="PED"/>
    <s v="RF"/>
    <x v="11"/>
    <m/>
    <m/>
    <m/>
    <m/>
    <m/>
    <m/>
    <m/>
    <m/>
    <n v="3711.03"/>
    <n v="16160.93"/>
    <m/>
    <m/>
    <m/>
    <m/>
    <m/>
    <m/>
    <m/>
    <m/>
    <m/>
    <x v="0"/>
    <x v="0"/>
    <m/>
  </r>
  <r>
    <s v=""/>
    <s v=" E08_46660"/>
    <s v="Cryogenic Piping PRELIMINARY Design (394 MHz Crab Production)"/>
    <s v="6.08.04.05.02.01"/>
    <x v="0"/>
    <d v="2024-08-16T00:00:00"/>
    <d v="2025-04-17T00:00:00"/>
    <s v="pkessler"/>
    <s v="Matalevich"/>
    <n v="19871.96"/>
    <m/>
    <s v="C"/>
    <s v="Labor"/>
    <s v="TEC"/>
    <m/>
    <s v="JLAB"/>
    <s v="PED"/>
    <s v="RF"/>
    <x v="11"/>
    <m/>
    <m/>
    <m/>
    <m/>
    <m/>
    <m/>
    <m/>
    <m/>
    <n v="3711.03"/>
    <n v="16160.93"/>
    <m/>
    <m/>
    <m/>
    <m/>
    <m/>
    <m/>
    <m/>
    <m/>
    <m/>
    <x v="0"/>
    <x v="0"/>
    <m/>
  </r>
  <r>
    <s v=""/>
    <s v=" E08_46670"/>
    <s v="Vacuum Vessel Design PRELIMINARY (394 MHz Crab Production)"/>
    <s v="6.08.04.05.02.01"/>
    <x v="0"/>
    <d v="2024-08-16T00:00:00"/>
    <d v="2025-04-17T00:00:00"/>
    <s v="pkessler"/>
    <s v="Matalevich"/>
    <n v="57947.24"/>
    <m/>
    <s v="C"/>
    <s v="Labor"/>
    <s v="TEC"/>
    <m/>
    <s v="JLAB"/>
    <s v="PED"/>
    <s v="RF"/>
    <x v="11"/>
    <m/>
    <m/>
    <m/>
    <m/>
    <m/>
    <m/>
    <m/>
    <m/>
    <n v="10821.47"/>
    <n v="47125.77"/>
    <m/>
    <m/>
    <m/>
    <m/>
    <m/>
    <m/>
    <m/>
    <m/>
    <m/>
    <x v="0"/>
    <x v="0"/>
    <m/>
  </r>
  <r>
    <s v=""/>
    <s v=" E08_46680"/>
    <s v="Outer Magnetic Shield PRELIMINARY Design (394 MHz Crab Production)"/>
    <s v="6.08.04.05.02.01"/>
    <x v="0"/>
    <d v="2024-08-16T00:00:00"/>
    <d v="2025-04-17T00:00:00"/>
    <s v="pkessler"/>
    <s v="Matalevich"/>
    <n v="33069.370000000003"/>
    <m/>
    <s v="C"/>
    <s v="Labor"/>
    <s v="TEC"/>
    <m/>
    <s v="JLAB"/>
    <s v="PED"/>
    <s v="RF"/>
    <x v="11"/>
    <m/>
    <m/>
    <m/>
    <m/>
    <m/>
    <m/>
    <m/>
    <m/>
    <n v="6175.61"/>
    <n v="26893.759999999998"/>
    <m/>
    <m/>
    <m/>
    <m/>
    <m/>
    <m/>
    <m/>
    <m/>
    <m/>
    <x v="0"/>
    <x v="0"/>
    <m/>
  </r>
  <r>
    <s v=""/>
    <s v=" E08_46690"/>
    <s v="Inner Magnetic Shield PRELIMINARY Design (394 MHz Crab Production)"/>
    <s v="6.08.04.05.02.01"/>
    <x v="0"/>
    <d v="2024-08-16T00:00:00"/>
    <d v="2025-04-17T00:00:00"/>
    <s v="pkessler"/>
    <s v="Matalevich"/>
    <n v="33069.370000000003"/>
    <m/>
    <s v="C"/>
    <s v="Labor"/>
    <s v="TEC"/>
    <m/>
    <s v="JLAB"/>
    <s v="PED"/>
    <s v="RF"/>
    <x v="11"/>
    <m/>
    <m/>
    <m/>
    <m/>
    <m/>
    <m/>
    <m/>
    <m/>
    <n v="6175.61"/>
    <n v="26893.759999999998"/>
    <m/>
    <m/>
    <m/>
    <m/>
    <m/>
    <m/>
    <m/>
    <m/>
    <m/>
    <x v="0"/>
    <x v="0"/>
    <m/>
  </r>
  <r>
    <s v=""/>
    <s v=" E08_46700"/>
    <s v="Spaceframe Design PRELIMINARY (394 MHz Crab Production)"/>
    <s v="6.08.04.05.02.01"/>
    <x v="0"/>
    <d v="2024-08-16T00:00:00"/>
    <d v="2025-04-17T00:00:00"/>
    <s v="pkessler"/>
    <s v="Matalevich"/>
    <n v="24877.87"/>
    <m/>
    <s v="C"/>
    <s v="Labor"/>
    <s v="TEC"/>
    <m/>
    <s v="JLAB"/>
    <s v="PED"/>
    <s v="RF"/>
    <x v="11"/>
    <m/>
    <m/>
    <m/>
    <m/>
    <m/>
    <m/>
    <m/>
    <m/>
    <n v="4645.87"/>
    <n v="20232.009999999998"/>
    <m/>
    <m/>
    <m/>
    <m/>
    <m/>
    <m/>
    <m/>
    <m/>
    <m/>
    <x v="0"/>
    <x v="0"/>
    <m/>
  </r>
  <r>
    <s v=""/>
    <s v=" E08_46710"/>
    <s v="Thermal Shield Design PRELIMINARY (394 MHz Crab Production)"/>
    <s v="6.08.04.05.02.01"/>
    <x v="0"/>
    <d v="2024-08-16T00:00:00"/>
    <d v="2025-04-17T00:00:00"/>
    <s v="pkessler"/>
    <s v="Matalevich"/>
    <n v="57947.24"/>
    <m/>
    <s v="C"/>
    <s v="Labor"/>
    <s v="TEC"/>
    <m/>
    <s v="JLAB"/>
    <s v="PED"/>
    <s v="RF"/>
    <x v="11"/>
    <m/>
    <m/>
    <m/>
    <m/>
    <m/>
    <m/>
    <m/>
    <m/>
    <n v="10821.47"/>
    <n v="47125.77"/>
    <m/>
    <m/>
    <m/>
    <m/>
    <m/>
    <m/>
    <m/>
    <m/>
    <m/>
    <x v="0"/>
    <x v="0"/>
    <m/>
  </r>
  <r>
    <s v=""/>
    <s v=" E08_46720"/>
    <s v="Warm and Cold Insulation PRELIMINARY Design (394 MHz Crab Production)"/>
    <s v="6.08.04.05.02.01"/>
    <x v="0"/>
    <d v="2024-08-16T00:00:00"/>
    <d v="2025-04-17T00:00:00"/>
    <s v="pkessler"/>
    <s v="Matalevich"/>
    <n v="24877.87"/>
    <m/>
    <s v="C"/>
    <s v="Labor"/>
    <s v="TEC"/>
    <m/>
    <s v="JLAB"/>
    <s v="PED"/>
    <s v="RF"/>
    <x v="11"/>
    <m/>
    <m/>
    <m/>
    <m/>
    <m/>
    <m/>
    <m/>
    <m/>
    <n v="4645.87"/>
    <n v="20232.009999999998"/>
    <m/>
    <m/>
    <m/>
    <m/>
    <m/>
    <m/>
    <m/>
    <m/>
    <m/>
    <x v="0"/>
    <x v="0"/>
    <m/>
  </r>
  <r>
    <s v=""/>
    <s v=" E08_46730"/>
    <s v="Instrumentation PRELIMINARY Design (394 MHz Crab Production)"/>
    <s v="6.08.04.05.02.01"/>
    <x v="0"/>
    <d v="2024-08-16T00:00:00"/>
    <d v="2025-04-17T00:00:00"/>
    <s v="pkessler"/>
    <s v="Matalevich"/>
    <n v="14866.05"/>
    <m/>
    <s v="C"/>
    <s v="Labor"/>
    <s v="TEC"/>
    <m/>
    <s v="JLAB"/>
    <s v="PED"/>
    <s v="RF"/>
    <x v="11"/>
    <m/>
    <m/>
    <m/>
    <m/>
    <m/>
    <m/>
    <m/>
    <m/>
    <n v="2776.19"/>
    <n v="12089.86"/>
    <m/>
    <m/>
    <m/>
    <m/>
    <m/>
    <m/>
    <m/>
    <m/>
    <m/>
    <x v="0"/>
    <x v="0"/>
    <m/>
  </r>
  <r>
    <s v=""/>
    <s v=" E08_46740"/>
    <s v="Tuner PRELIMINARY Design (394 MHz Crab Production)"/>
    <s v="6.08.04.05.02.01"/>
    <x v="0"/>
    <d v="2024-08-16T00:00:00"/>
    <d v="2025-04-17T00:00:00"/>
    <s v="pkessler"/>
    <s v="Matalevich"/>
    <n v="58402.32"/>
    <m/>
    <s v="C"/>
    <s v="Labor"/>
    <s v="TEC"/>
    <m/>
    <s v="JLAB"/>
    <s v="PED"/>
    <s v="RF"/>
    <x v="11"/>
    <m/>
    <m/>
    <m/>
    <m/>
    <m/>
    <m/>
    <m/>
    <m/>
    <n v="10906.46"/>
    <n v="47495.87"/>
    <m/>
    <m/>
    <m/>
    <m/>
    <m/>
    <m/>
    <m/>
    <m/>
    <m/>
    <x v="0"/>
    <x v="0"/>
    <m/>
  </r>
  <r>
    <s v=""/>
    <s v=" E08_46800"/>
    <s v="Top Level Assembly FINAL Design (394 MHz Crab Production)"/>
    <s v="6.08.04.05.02.01"/>
    <x v="0"/>
    <d v="2025-04-21T00:00:00"/>
    <d v="2025-08-21T00:00:00"/>
    <s v="pkessler"/>
    <s v="Matalevich"/>
    <n v="10829.2"/>
    <m/>
    <s v="C"/>
    <s v="Labor"/>
    <s v="TEC"/>
    <m/>
    <s v="JLAB"/>
    <s v="PED"/>
    <s v="RF"/>
    <x v="6"/>
    <m/>
    <m/>
    <m/>
    <m/>
    <m/>
    <m/>
    <m/>
    <m/>
    <m/>
    <n v="10829.2"/>
    <m/>
    <m/>
    <m/>
    <m/>
    <m/>
    <m/>
    <m/>
    <m/>
    <m/>
    <x v="0"/>
    <x v="0"/>
    <m/>
  </r>
  <r>
    <s v=""/>
    <s v=" E08_46810"/>
    <s v="Cryogenic Piping FINAL Design (394 MHz Crab Production)"/>
    <s v="6.08.04.05.02.01"/>
    <x v="0"/>
    <d v="2025-04-21T00:00:00"/>
    <d v="2025-08-21T00:00:00"/>
    <s v="pkessler"/>
    <s v="Matalevich"/>
    <n v="10829.2"/>
    <m/>
    <s v="C"/>
    <s v="Labor"/>
    <s v="TEC"/>
    <m/>
    <s v="JLAB"/>
    <s v="PED"/>
    <s v="RF"/>
    <x v="6"/>
    <m/>
    <m/>
    <m/>
    <m/>
    <m/>
    <m/>
    <m/>
    <m/>
    <m/>
    <n v="10829.2"/>
    <m/>
    <m/>
    <m/>
    <m/>
    <m/>
    <m/>
    <m/>
    <m/>
    <m/>
    <x v="0"/>
    <x v="0"/>
    <m/>
  </r>
  <r>
    <s v=""/>
    <s v=" E08_46820"/>
    <s v="Vacuum Vessel FINAL Design (394 MHz Crab Production)"/>
    <s v="6.08.04.05.02.01"/>
    <x v="0"/>
    <d v="2025-04-21T00:00:00"/>
    <d v="2025-08-21T00:00:00"/>
    <s v="pkessler"/>
    <s v="Matalevich"/>
    <n v="31419.94"/>
    <m/>
    <s v="C"/>
    <s v="Labor"/>
    <s v="TEC"/>
    <m/>
    <s v="JLAB"/>
    <s v="PED"/>
    <s v="RF"/>
    <x v="6"/>
    <m/>
    <m/>
    <m/>
    <m/>
    <m/>
    <m/>
    <m/>
    <m/>
    <m/>
    <n v="31419.94"/>
    <m/>
    <m/>
    <m/>
    <m/>
    <m/>
    <m/>
    <m/>
    <m/>
    <m/>
    <x v="0"/>
    <x v="0"/>
    <m/>
  </r>
  <r>
    <s v=""/>
    <s v=" E08_46830"/>
    <s v="Outer Magnetic Shield FINAL Design (394 MHz Crab Production)"/>
    <s v="6.08.04.05.02.01"/>
    <x v="0"/>
    <d v="2025-04-21T00:00:00"/>
    <d v="2025-08-21T00:00:00"/>
    <s v="pkessler"/>
    <s v="Matalevich"/>
    <n v="17997.830000000002"/>
    <m/>
    <s v="C"/>
    <s v="Labor"/>
    <s v="TEC"/>
    <m/>
    <s v="JLAB"/>
    <s v="PED"/>
    <s v="RF"/>
    <x v="6"/>
    <m/>
    <m/>
    <m/>
    <m/>
    <m/>
    <m/>
    <m/>
    <m/>
    <m/>
    <n v="17997.830000000002"/>
    <m/>
    <m/>
    <m/>
    <m/>
    <m/>
    <m/>
    <m/>
    <m/>
    <m/>
    <x v="0"/>
    <x v="0"/>
    <m/>
  </r>
  <r>
    <s v=""/>
    <s v=" E08_46840"/>
    <s v="Inner Magnetic Shield FINAL Design (394 MHz Crab Production)"/>
    <s v="6.08.04.05.02.01"/>
    <x v="0"/>
    <d v="2025-04-21T00:00:00"/>
    <d v="2025-08-21T00:00:00"/>
    <s v="pkessler"/>
    <s v="Matalevich"/>
    <n v="17997.830000000002"/>
    <m/>
    <s v="C"/>
    <s v="Labor"/>
    <s v="TEC"/>
    <m/>
    <s v="JLAB"/>
    <s v="PED"/>
    <s v="RF"/>
    <x v="6"/>
    <m/>
    <m/>
    <m/>
    <m/>
    <m/>
    <m/>
    <m/>
    <m/>
    <m/>
    <n v="17997.830000000002"/>
    <m/>
    <m/>
    <m/>
    <m/>
    <m/>
    <m/>
    <m/>
    <m/>
    <m/>
    <x v="0"/>
    <x v="0"/>
    <m/>
  </r>
  <r>
    <s v=""/>
    <s v=" E08_46860"/>
    <s v="Spaceframe FINAL Design (394 MHz Crab Production)"/>
    <s v="6.08.04.05.02.01"/>
    <x v="0"/>
    <d v="2025-04-21T00:00:00"/>
    <d v="2025-08-21T00:00:00"/>
    <s v="pkessler"/>
    <s v="Matalevich"/>
    <n v="13422.11"/>
    <m/>
    <s v="C"/>
    <s v="Labor"/>
    <s v="TEC"/>
    <m/>
    <s v="JLAB"/>
    <s v="PED"/>
    <s v="RF"/>
    <x v="6"/>
    <m/>
    <m/>
    <m/>
    <m/>
    <m/>
    <m/>
    <m/>
    <m/>
    <m/>
    <n v="13422.11"/>
    <m/>
    <m/>
    <m/>
    <m/>
    <m/>
    <m/>
    <m/>
    <m/>
    <m/>
    <x v="0"/>
    <x v="0"/>
    <m/>
  </r>
  <r>
    <s v=""/>
    <s v=" E08_46870"/>
    <s v="Thermal Shield FINAL Design (394 MHz Crab Production)"/>
    <s v="6.08.04.05.02.01"/>
    <x v="0"/>
    <d v="2025-04-21T00:00:00"/>
    <d v="2025-08-21T00:00:00"/>
    <s v="pkessler"/>
    <s v="Matalevich"/>
    <n v="31419.94"/>
    <m/>
    <s v="C"/>
    <s v="Labor"/>
    <s v="TEC"/>
    <m/>
    <s v="JLAB"/>
    <s v="PED"/>
    <s v="RF"/>
    <x v="6"/>
    <m/>
    <m/>
    <m/>
    <m/>
    <m/>
    <m/>
    <m/>
    <m/>
    <m/>
    <n v="31419.94"/>
    <m/>
    <m/>
    <m/>
    <m/>
    <m/>
    <m/>
    <m/>
    <m/>
    <m/>
    <x v="0"/>
    <x v="0"/>
    <m/>
  </r>
  <r>
    <s v=""/>
    <s v=" E08_46880"/>
    <s v="Warm and Cold Insulation FINAL Design (394 MHz Crab Production)"/>
    <s v="6.08.04.05.02.01"/>
    <x v="0"/>
    <d v="2025-04-21T00:00:00"/>
    <d v="2025-08-21T00:00:00"/>
    <s v="pkessler"/>
    <s v="Matalevich"/>
    <n v="13422.11"/>
    <m/>
    <s v="C"/>
    <s v="Labor"/>
    <s v="TEC"/>
    <m/>
    <s v="JLAB"/>
    <s v="PED"/>
    <s v="RF"/>
    <x v="6"/>
    <m/>
    <m/>
    <m/>
    <m/>
    <m/>
    <m/>
    <m/>
    <m/>
    <m/>
    <n v="13422.11"/>
    <m/>
    <m/>
    <m/>
    <m/>
    <m/>
    <m/>
    <m/>
    <m/>
    <m/>
    <x v="0"/>
    <x v="0"/>
    <m/>
  </r>
  <r>
    <s v=""/>
    <s v=" E08_46890"/>
    <s v="Instrumentation FINAL Design (394 MHz Crab Production)"/>
    <s v="6.08.04.05.02.01"/>
    <x v="0"/>
    <d v="2025-04-21T00:00:00"/>
    <d v="2025-08-21T00:00:00"/>
    <s v="pkessler"/>
    <s v="Matalevich"/>
    <n v="8083.77"/>
    <m/>
    <s v="C"/>
    <s v="Labor"/>
    <s v="TEC"/>
    <m/>
    <s v="JLAB"/>
    <s v="PED"/>
    <s v="RF"/>
    <x v="6"/>
    <m/>
    <m/>
    <m/>
    <m/>
    <m/>
    <m/>
    <m/>
    <m/>
    <m/>
    <n v="8083.77"/>
    <m/>
    <m/>
    <m/>
    <m/>
    <m/>
    <m/>
    <m/>
    <m/>
    <m/>
    <x v="0"/>
    <x v="0"/>
    <m/>
  </r>
  <r>
    <s v=""/>
    <s v=" E08_46900"/>
    <s v="Tuner FINAL Design (394 MHz Crab Production)"/>
    <s v="6.08.04.05.02.01"/>
    <x v="0"/>
    <d v="2025-04-21T00:00:00"/>
    <d v="2025-08-21T00:00:00"/>
    <s v="pkessler"/>
    <s v="Matalevich"/>
    <n v="31572.46"/>
    <m/>
    <s v="C"/>
    <s v="Labor"/>
    <s v="TEC"/>
    <m/>
    <s v="JLAB"/>
    <s v="PED"/>
    <s v="RF"/>
    <x v="6"/>
    <m/>
    <m/>
    <m/>
    <m/>
    <m/>
    <m/>
    <m/>
    <m/>
    <m/>
    <n v="31572.46"/>
    <m/>
    <m/>
    <m/>
    <m/>
    <m/>
    <m/>
    <m/>
    <m/>
    <m/>
    <x v="0"/>
    <x v="0"/>
    <m/>
  </r>
  <r>
    <s v=""/>
    <s v=" E08_46850"/>
    <s v="Verify End Can Design for this CM configuration (394 MHz Crab Production)"/>
    <s v="6.08.04.05.02.01"/>
    <x v="0"/>
    <d v="2025-04-21T00:00:00"/>
    <d v="2025-08-21T00:00:00"/>
    <s v="pkessler"/>
    <s v="Matalevich"/>
    <n v="18302.88"/>
    <m/>
    <s v="C"/>
    <s v="Labor"/>
    <s v="TEC"/>
    <m/>
    <s v="JLAB"/>
    <s v="PED"/>
    <s v="RF"/>
    <x v="6"/>
    <m/>
    <m/>
    <m/>
    <m/>
    <m/>
    <m/>
    <m/>
    <m/>
    <m/>
    <n v="18302.88"/>
    <m/>
    <m/>
    <m/>
    <m/>
    <m/>
    <m/>
    <m/>
    <m/>
    <m/>
    <x v="0"/>
    <x v="0"/>
    <m/>
  </r>
  <r>
    <s v=""/>
    <s v=" E08_46770"/>
    <s v="SpaceFrame Assembly Tooling PRELIMINARY Design  (394 MHz Crab Production)"/>
    <s v="6.08.04.05.02.01"/>
    <x v="0"/>
    <d v="2025-04-21T00:00:00"/>
    <d v="2025-05-16T00:00:00"/>
    <s v="pkessler"/>
    <s v="Matalevich"/>
    <n v="3965.62"/>
    <m/>
    <s v="C"/>
    <s v="Labor"/>
    <s v="TEC"/>
    <m/>
    <s v="JLAB"/>
    <s v="PED"/>
    <s v="RF"/>
    <x v="11"/>
    <m/>
    <m/>
    <m/>
    <m/>
    <m/>
    <m/>
    <m/>
    <m/>
    <m/>
    <n v="3965.62"/>
    <m/>
    <m/>
    <m/>
    <m/>
    <m/>
    <m/>
    <m/>
    <m/>
    <m/>
    <x v="0"/>
    <x v="0"/>
    <m/>
  </r>
  <r>
    <s v=""/>
    <s v=" E08_46920"/>
    <s v="SpaceFrame Assembly Tooling Final Design (394 MHz Crab Production)"/>
    <s v="6.08.04.05.02.01"/>
    <x v="0"/>
    <d v="2025-05-19T00:00:00"/>
    <d v="2025-06-03T00:00:00"/>
    <s v="pkessler"/>
    <s v="Matalevich"/>
    <n v="2135.34"/>
    <m/>
    <s v="C"/>
    <s v="Labor"/>
    <s v="TEC"/>
    <m/>
    <s v="JLAB"/>
    <s v="PED"/>
    <s v="RF"/>
    <x v="6"/>
    <m/>
    <m/>
    <m/>
    <m/>
    <m/>
    <m/>
    <m/>
    <m/>
    <m/>
    <n v="2135.34"/>
    <m/>
    <m/>
    <m/>
    <m/>
    <m/>
    <m/>
    <m/>
    <m/>
    <m/>
    <x v="0"/>
    <x v="0"/>
    <m/>
  </r>
  <r>
    <s v=""/>
    <s v=" E08_46780"/>
    <s v="Alignment fixtures PRELIMINARY Design  (394 MHz Crab Production)"/>
    <s v="6.08.04.05.02.01"/>
    <x v="0"/>
    <d v="2025-05-19T00:00:00"/>
    <d v="2025-06-16T00:00:00"/>
    <s v="pkessler"/>
    <s v="Matalevich"/>
    <n v="1982.81"/>
    <m/>
    <s v="C"/>
    <s v="Labor"/>
    <s v="TEC"/>
    <m/>
    <s v="JLAB"/>
    <s v="PED"/>
    <s v="RF"/>
    <x v="11"/>
    <m/>
    <m/>
    <m/>
    <m/>
    <m/>
    <m/>
    <m/>
    <m/>
    <m/>
    <n v="1982.81"/>
    <m/>
    <m/>
    <m/>
    <m/>
    <m/>
    <m/>
    <m/>
    <m/>
    <m/>
    <x v="0"/>
    <x v="0"/>
    <m/>
  </r>
  <r>
    <s v=""/>
    <s v=" E08_46930"/>
    <s v="Alignment fixtures Final Design (394 MHz Crab Production)"/>
    <s v="6.08.04.05.02.01"/>
    <x v="0"/>
    <d v="2025-06-17T00:00:00"/>
    <d v="2025-07-01T00:00:00"/>
    <s v="pkessler"/>
    <s v="Matalevich"/>
    <n v="1067.67"/>
    <m/>
    <s v="C"/>
    <s v="Labor"/>
    <s v="TEC"/>
    <m/>
    <s v="JLAB"/>
    <s v="PED"/>
    <s v="RF"/>
    <x v="6"/>
    <m/>
    <m/>
    <m/>
    <m/>
    <m/>
    <m/>
    <m/>
    <m/>
    <m/>
    <n v="1067.67"/>
    <m/>
    <m/>
    <m/>
    <m/>
    <m/>
    <m/>
    <m/>
    <m/>
    <m/>
    <x v="0"/>
    <x v="0"/>
    <m/>
  </r>
  <r>
    <s v=""/>
    <s v=" E08_46790"/>
    <s v="Tuner assembly Tooling PRELIMINARY Design  (394 MHz Crab Production)"/>
    <s v="6.08.04.05.02.01"/>
    <x v="0"/>
    <d v="2025-06-17T00:00:00"/>
    <d v="2025-07-03T00:00:00"/>
    <s v="pkessler"/>
    <s v="Matalevich"/>
    <n v="1982.81"/>
    <m/>
    <s v="C"/>
    <s v="Labor"/>
    <s v="TEC"/>
    <m/>
    <s v="JLAB"/>
    <s v="PED"/>
    <s v="RF"/>
    <x v="11"/>
    <m/>
    <m/>
    <m/>
    <m/>
    <m/>
    <m/>
    <m/>
    <m/>
    <m/>
    <n v="1982.81"/>
    <m/>
    <m/>
    <m/>
    <m/>
    <m/>
    <m/>
    <m/>
    <m/>
    <m/>
    <x v="0"/>
    <x v="0"/>
    <m/>
  </r>
  <r>
    <s v=""/>
    <s v=" E08_46940"/>
    <s v="Tuner assembly Tooling Final Design (394 MHz Crab Production)"/>
    <s v="6.08.04.05.02.01"/>
    <x v="0"/>
    <d v="2025-07-07T00:00:00"/>
    <d v="2025-07-15T00:00:00"/>
    <s v="pkessler"/>
    <s v="Matalevich"/>
    <n v="1067.67"/>
    <m/>
    <s v="C"/>
    <s v="Labor"/>
    <s v="TEC"/>
    <m/>
    <s v="JLAB"/>
    <s v="PED"/>
    <s v="RF"/>
    <x v="6"/>
    <m/>
    <m/>
    <m/>
    <m/>
    <m/>
    <m/>
    <m/>
    <m/>
    <m/>
    <n v="1067.67"/>
    <m/>
    <m/>
    <m/>
    <m/>
    <m/>
    <m/>
    <m/>
    <m/>
    <m/>
    <x v="0"/>
    <x v="0"/>
    <m/>
  </r>
  <r>
    <s v=""/>
    <s v=" E08_46950"/>
    <s v="Misc. Cryostat Assembly Tooling Final Design (394 MHz Crab Production)"/>
    <s v="6.08.04.05.02.01"/>
    <x v="0"/>
    <d v="2025-08-25T00:00:00"/>
    <d v="2025-11-05T00:00:00"/>
    <s v="pkessler"/>
    <s v="Matalevich"/>
    <n v="6190.68"/>
    <m/>
    <s v="C"/>
    <s v="Labor"/>
    <s v="TEC"/>
    <m/>
    <s v="JLAB"/>
    <s v="PED"/>
    <s v="RF"/>
    <x v="6"/>
    <m/>
    <m/>
    <m/>
    <m/>
    <m/>
    <m/>
    <m/>
    <m/>
    <m/>
    <n v="3156.03"/>
    <n v="3034.65"/>
    <m/>
    <m/>
    <m/>
    <m/>
    <m/>
    <m/>
    <m/>
    <m/>
    <x v="0"/>
    <x v="0"/>
    <m/>
  </r>
  <r>
    <s v=""/>
    <s v=" E08_46990"/>
    <s v="TR Effort Tuner Frames and Thermal Straps-Labor (394 MHz Crab Production)"/>
    <s v="6.08.04.05.02.02"/>
    <x v="0"/>
    <d v="2025-12-10T00:00:00"/>
    <d v="2026-06-04T00:00:00"/>
    <s v="pkessler"/>
    <s v="Matalevich"/>
    <n v="11311.18"/>
    <m/>
    <s v="C"/>
    <s v="Labor"/>
    <s v="TEC"/>
    <m/>
    <s v="JLAB"/>
    <s v="Const"/>
    <s v="RF"/>
    <x v="9"/>
    <s v="P.S162"/>
    <m/>
    <m/>
    <m/>
    <m/>
    <m/>
    <m/>
    <m/>
    <m/>
    <m/>
    <n v="11311.18"/>
    <m/>
    <m/>
    <m/>
    <m/>
    <m/>
    <m/>
    <m/>
    <m/>
    <x v="0"/>
    <x v="0"/>
    <m/>
  </r>
  <r>
    <s v=""/>
    <s v=" E08_47060"/>
    <s v="TR Effort Tuner Stepper Motors (394 MHz Crab Production)"/>
    <s v="6.08.04.05.02.02"/>
    <x v="0"/>
    <d v="2025-12-10T00:00:00"/>
    <d v="2026-05-08T00:00:00"/>
    <s v="pkessler"/>
    <s v="Matalevich"/>
    <n v="1256.8"/>
    <m/>
    <s v="C"/>
    <s v="Labor"/>
    <s v="TEC"/>
    <m/>
    <s v="JLAB"/>
    <s v="Const"/>
    <s v="RF"/>
    <x v="9"/>
    <s v="B"/>
    <m/>
    <m/>
    <m/>
    <m/>
    <m/>
    <m/>
    <m/>
    <m/>
    <m/>
    <n v="1256.8"/>
    <m/>
    <m/>
    <m/>
    <m/>
    <m/>
    <m/>
    <m/>
    <m/>
    <x v="0"/>
    <x v="0"/>
    <m/>
  </r>
  <r>
    <s v=""/>
    <s v=" E08_47120"/>
    <s v="TR Effort Tuner Harmonic Drives (394 MHz Crab Production)"/>
    <s v="6.08.04.05.02.02"/>
    <x v="0"/>
    <d v="2025-12-10T00:00:00"/>
    <d v="2026-06-05T00:00:00"/>
    <s v="pkessler"/>
    <s v="Matalevich"/>
    <n v="1256.8"/>
    <m/>
    <s v="C"/>
    <s v="Labor"/>
    <s v="TEC"/>
    <m/>
    <s v="JLAB"/>
    <s v="Const"/>
    <s v="RF"/>
    <x v="9"/>
    <s v="P.S451"/>
    <m/>
    <m/>
    <m/>
    <m/>
    <m/>
    <m/>
    <m/>
    <m/>
    <m/>
    <n v="1256.8"/>
    <m/>
    <m/>
    <m/>
    <m/>
    <m/>
    <m/>
    <m/>
    <m/>
    <x v="0"/>
    <x v="0"/>
    <m/>
  </r>
  <r>
    <s v=""/>
    <s v=" E08_47180"/>
    <s v="TR Effort Tuner Piezos (394 MHz Crab Production)"/>
    <s v="6.08.04.05.02.02"/>
    <x v="0"/>
    <d v="2025-12-10T00:00:00"/>
    <d v="2026-03-09T00:00:00"/>
    <s v="pkessler"/>
    <s v="Matalevich"/>
    <n v="1256.8"/>
    <m/>
    <s v="C"/>
    <s v="Labor"/>
    <s v="TEC"/>
    <m/>
    <s v="JLAB"/>
    <s v="Const"/>
    <s v="RF"/>
    <x v="9"/>
    <s v="P.S452"/>
    <m/>
    <m/>
    <m/>
    <m/>
    <m/>
    <m/>
    <m/>
    <m/>
    <m/>
    <n v="1256.8"/>
    <m/>
    <m/>
    <m/>
    <m/>
    <m/>
    <m/>
    <m/>
    <m/>
    <x v="0"/>
    <x v="0"/>
    <m/>
  </r>
  <r>
    <s v=""/>
    <s v=" E08_47240"/>
    <s v="TR Effort Mag Shields - Labor (394 MHz Crab Production)"/>
    <s v="6.08.04.05.02.02"/>
    <x v="0"/>
    <d v="2025-12-10T00:00:00"/>
    <d v="2026-03-09T00:00:00"/>
    <s v="pkessler"/>
    <s v="Matalevich"/>
    <n v="11311.18"/>
    <m/>
    <s v="C"/>
    <s v="Labor"/>
    <s v="TEC"/>
    <m/>
    <s v="JLAB"/>
    <s v="Const"/>
    <s v="RF"/>
    <x v="9"/>
    <s v="P.S163"/>
    <m/>
    <m/>
    <m/>
    <m/>
    <m/>
    <m/>
    <m/>
    <m/>
    <m/>
    <n v="11311.18"/>
    <m/>
    <m/>
    <m/>
    <m/>
    <m/>
    <m/>
    <m/>
    <m/>
    <x v="0"/>
    <x v="0"/>
    <m/>
  </r>
  <r>
    <s v=""/>
    <s v=" E08_47310"/>
    <s v="TR Effort Thermal Shield-Labor (394 MHz Crab Production)"/>
    <s v="6.08.04.05.02.02"/>
    <x v="0"/>
    <d v="2025-12-10T00:00:00"/>
    <d v="2026-04-29T00:00:00"/>
    <s v="pkessler"/>
    <s v="Matalevich"/>
    <n v="11311.18"/>
    <m/>
    <s v="C"/>
    <s v="Labor"/>
    <s v="TEC"/>
    <m/>
    <s v="JLAB"/>
    <s v="Const"/>
    <s v="RF"/>
    <x v="9"/>
    <s v="S.P263"/>
    <s v="APP00475"/>
    <m/>
    <m/>
    <m/>
    <m/>
    <m/>
    <m/>
    <m/>
    <m/>
    <n v="11311.18"/>
    <m/>
    <m/>
    <m/>
    <m/>
    <m/>
    <m/>
    <m/>
    <m/>
    <x v="0"/>
    <x v="0"/>
    <m/>
  </r>
  <r>
    <s v=""/>
    <s v=" E08_47380"/>
    <s v="TR Effort Spaceframes with Thermal Shield Assy.-Labor (394 MHz Crab Production)"/>
    <s v="6.08.04.05.02.02"/>
    <x v="0"/>
    <d v="2025-12-10T00:00:00"/>
    <d v="2026-05-18T00:00:00"/>
    <s v="pkessler"/>
    <s v="Matalevich"/>
    <n v="11311.18"/>
    <m/>
    <s v="C"/>
    <s v="Labor"/>
    <s v="TEC"/>
    <m/>
    <s v="JLAB"/>
    <s v="Const"/>
    <s v="RF"/>
    <x v="9"/>
    <s v="S.P262"/>
    <s v="APP00476"/>
    <m/>
    <m/>
    <m/>
    <m/>
    <m/>
    <m/>
    <m/>
    <m/>
    <n v="11311.18"/>
    <m/>
    <m/>
    <m/>
    <m/>
    <m/>
    <m/>
    <m/>
    <m/>
    <x v="0"/>
    <x v="0"/>
    <m/>
  </r>
  <r>
    <s v=""/>
    <s v=" E08_47520"/>
    <s v="TR Effort Heat Exchangers-Labor (394 MHz Crab Production)"/>
    <s v="6.08.04.05.02.02"/>
    <x v="0"/>
    <d v="2025-12-10T00:00:00"/>
    <d v="2026-07-15T00:00:00"/>
    <s v="pkessler"/>
    <s v="Matalevich"/>
    <n v="11311.18"/>
    <m/>
    <s v="C"/>
    <s v="Labor"/>
    <s v="TEC"/>
    <m/>
    <s v="JLAB"/>
    <s v="Const"/>
    <s v="RF"/>
    <x v="9"/>
    <s v="S.P260"/>
    <s v="APP00478"/>
    <m/>
    <m/>
    <m/>
    <m/>
    <m/>
    <m/>
    <m/>
    <m/>
    <n v="11311.18"/>
    <m/>
    <m/>
    <m/>
    <m/>
    <m/>
    <m/>
    <m/>
    <m/>
    <x v="0"/>
    <x v="0"/>
    <m/>
  </r>
  <r>
    <s v=""/>
    <s v=" E08_47590"/>
    <s v="TR Effort Vacuum Vessel-Labor (394 MHz Crab Production)"/>
    <s v="6.08.04.05.02.02"/>
    <x v="0"/>
    <d v="2025-12-10T00:00:00"/>
    <d v="2026-05-26T00:00:00"/>
    <s v="pkessler"/>
    <s v="Matalevich"/>
    <n v="11311.18"/>
    <m/>
    <s v="C"/>
    <s v="Labor"/>
    <s v="TEC"/>
    <m/>
    <s v="JLAB"/>
    <s v="Const"/>
    <s v="RF"/>
    <x v="9"/>
    <s v="S.P259"/>
    <s v="APP00479"/>
    <m/>
    <m/>
    <m/>
    <m/>
    <m/>
    <m/>
    <m/>
    <m/>
    <n v="11311.18"/>
    <m/>
    <m/>
    <m/>
    <m/>
    <m/>
    <m/>
    <m/>
    <m/>
    <x v="0"/>
    <x v="0"/>
    <m/>
  </r>
  <r>
    <s v=""/>
    <s v=" E08_47660"/>
    <s v="TR Effort Saddles and Stands-Labor (394 MHz Crab Production)"/>
    <s v="6.08.04.05.02.02"/>
    <x v="0"/>
    <d v="2025-12-10T00:00:00"/>
    <d v="2026-03-09T00:00:00"/>
    <s v="pkessler"/>
    <s v="Matalevich"/>
    <n v="11311.18"/>
    <m/>
    <s v="C"/>
    <s v="Labor"/>
    <s v="TEC"/>
    <m/>
    <s v="JLAB"/>
    <s v="Const"/>
    <s v="RF"/>
    <x v="9"/>
    <s v="P.S453"/>
    <m/>
    <m/>
    <m/>
    <m/>
    <m/>
    <m/>
    <m/>
    <m/>
    <m/>
    <n v="11311.18"/>
    <m/>
    <m/>
    <m/>
    <m/>
    <m/>
    <m/>
    <m/>
    <m/>
    <x v="0"/>
    <x v="0"/>
    <m/>
  </r>
  <r>
    <s v=""/>
    <s v=" E08_47730"/>
    <s v="TR Effort Instrumentation (394 MHz Crab Production)"/>
    <s v="6.08.04.05.02.02"/>
    <x v="0"/>
    <d v="2025-12-10T00:00:00"/>
    <d v="2026-03-09T00:00:00"/>
    <s v="pkessler"/>
    <s v="Matalevich"/>
    <n v="2670.69"/>
    <m/>
    <s v="C"/>
    <s v="Labor"/>
    <s v="TEC"/>
    <m/>
    <s v="JLAB"/>
    <s v="Const"/>
    <s v="RF"/>
    <x v="9"/>
    <s v="S.P258"/>
    <s v="APP00481"/>
    <m/>
    <m/>
    <m/>
    <m/>
    <m/>
    <m/>
    <m/>
    <m/>
    <n v="2670.69"/>
    <m/>
    <m/>
    <m/>
    <m/>
    <m/>
    <m/>
    <m/>
    <m/>
    <x v="0"/>
    <x v="0"/>
    <m/>
  </r>
  <r>
    <s v=""/>
    <s v=" E08_47790"/>
    <s v="TR Effort Misc. Parts (394 MHz Crab Production)"/>
    <s v="6.08.04.05.02.02"/>
    <x v="0"/>
    <d v="2025-12-10T00:00:00"/>
    <d v="2026-03-09T00:00:00"/>
    <s v="pkessler"/>
    <s v="Matalevich"/>
    <n v="29063.439999999999"/>
    <m/>
    <s v="C"/>
    <s v="Labor"/>
    <s v="TEC"/>
    <m/>
    <s v="JLAB"/>
    <s v="Const"/>
    <s v="RF"/>
    <x v="9"/>
    <s v="S.P257"/>
    <s v="APP00482"/>
    <m/>
    <m/>
    <m/>
    <m/>
    <m/>
    <m/>
    <m/>
    <m/>
    <n v="29063.439999999999"/>
    <m/>
    <m/>
    <m/>
    <m/>
    <m/>
    <m/>
    <m/>
    <m/>
    <x v="0"/>
    <x v="0"/>
    <m/>
  </r>
  <r>
    <s v=""/>
    <s v=" E08_47850"/>
    <s v="TR Effort SpaceFrame Assembly Tooling (394 MHz Crab Production)"/>
    <s v="6.08.04.05.02.02"/>
    <x v="0"/>
    <d v="2025-12-10T00:00:00"/>
    <d v="2026-03-09T00:00:00"/>
    <s v="pkessler"/>
    <s v="Matalevich"/>
    <n v="1256.8"/>
    <m/>
    <s v="C"/>
    <s v="Labor"/>
    <s v="TEC"/>
    <m/>
    <s v="JLAB"/>
    <s v="Const"/>
    <s v="RF"/>
    <x v="9"/>
    <s v="B"/>
    <m/>
    <m/>
    <m/>
    <m/>
    <m/>
    <m/>
    <m/>
    <m/>
    <m/>
    <n v="1256.8"/>
    <m/>
    <m/>
    <m/>
    <m/>
    <m/>
    <m/>
    <m/>
    <m/>
    <x v="0"/>
    <x v="0"/>
    <m/>
  </r>
  <r>
    <s v=""/>
    <s v=" E08_47910"/>
    <s v="TR Effort Alignment fixtures (394 MHz Crab Production)"/>
    <s v="6.08.04.05.02.02"/>
    <x v="0"/>
    <d v="2025-12-10T00:00:00"/>
    <d v="2026-03-09T00:00:00"/>
    <s v="pkessler"/>
    <s v="Matalevich"/>
    <n v="1256.8"/>
    <m/>
    <s v="C"/>
    <s v="Labor"/>
    <s v="TEC"/>
    <m/>
    <s v="JLAB"/>
    <s v="Const"/>
    <s v="RF"/>
    <x v="9"/>
    <s v="B"/>
    <m/>
    <m/>
    <m/>
    <m/>
    <m/>
    <m/>
    <m/>
    <m/>
    <m/>
    <n v="1256.8"/>
    <m/>
    <m/>
    <m/>
    <m/>
    <m/>
    <m/>
    <m/>
    <m/>
    <x v="0"/>
    <x v="0"/>
    <m/>
  </r>
  <r>
    <s v=""/>
    <s v=" E08_47970"/>
    <s v="TR Effort Tuner Assembly Tooling (394 MHz Crab Production)"/>
    <s v="6.08.04.05.02.02"/>
    <x v="0"/>
    <d v="2025-12-10T00:00:00"/>
    <d v="2026-03-09T00:00:00"/>
    <s v="pkessler"/>
    <s v="Matalevich"/>
    <n v="29063.439999999999"/>
    <m/>
    <s v="C"/>
    <s v="Labor"/>
    <s v="TEC"/>
    <m/>
    <s v="JLAB"/>
    <s v="Const"/>
    <s v="RF"/>
    <x v="9"/>
    <s v="B"/>
    <m/>
    <m/>
    <m/>
    <m/>
    <m/>
    <m/>
    <m/>
    <m/>
    <m/>
    <n v="29063.439999999999"/>
    <m/>
    <m/>
    <m/>
    <m/>
    <m/>
    <m/>
    <m/>
    <m/>
    <x v="0"/>
    <x v="0"/>
    <m/>
  </r>
  <r>
    <s v=""/>
    <s v=" E08_48030"/>
    <s v="TR Effort Misc. Cryostat Assembly Tooling (394 MHz Crab Production)"/>
    <s v="6.08.04.05.02.02"/>
    <x v="0"/>
    <d v="2025-12-18T00:00:00"/>
    <d v="2026-03-17T00:00:00"/>
    <s v="pkessler"/>
    <s v="Matalevich"/>
    <n v="1256.8"/>
    <m/>
    <s v="C"/>
    <s v="Labor"/>
    <s v="TEC"/>
    <m/>
    <s v="JLAB"/>
    <s v="Const"/>
    <s v="RF"/>
    <x v="9"/>
    <s v="B"/>
    <m/>
    <m/>
    <m/>
    <m/>
    <m/>
    <m/>
    <m/>
    <m/>
    <m/>
    <n v="1256.8"/>
    <m/>
    <m/>
    <m/>
    <m/>
    <m/>
    <m/>
    <m/>
    <m/>
    <x v="0"/>
    <x v="0"/>
    <m/>
  </r>
  <r>
    <s v=""/>
    <s v=" E08_48270"/>
    <s v="Shipping Support Final Design  (394 MHz Crab Production)"/>
    <s v="6.08.04.05.03.01"/>
    <x v="0"/>
    <d v="2025-09-02T00:00:00"/>
    <d v="2025-09-29T00:00:00"/>
    <s v="pkessler"/>
    <s v="Matalevich"/>
    <n v="12812.01"/>
    <m/>
    <s v="C"/>
    <s v="Labor"/>
    <s v="TEC"/>
    <m/>
    <s v="JLAB"/>
    <s v="PED"/>
    <s v="RF"/>
    <x v="6"/>
    <m/>
    <m/>
    <m/>
    <m/>
    <m/>
    <m/>
    <m/>
    <m/>
    <m/>
    <n v="12812.01"/>
    <m/>
    <m/>
    <m/>
    <m/>
    <m/>
    <m/>
    <m/>
    <m/>
    <m/>
    <x v="0"/>
    <x v="0"/>
    <m/>
  </r>
  <r>
    <s v=""/>
    <s v=" E08_48280"/>
    <s v="Misc. Assembly/Test/Shipping Tooling Final Design (394 MHz Crab Production)"/>
    <s v="6.08.04.05.03.01"/>
    <x v="0"/>
    <d v="2025-09-30T00:00:00"/>
    <d v="2025-10-09T00:00:00"/>
    <s v="pkessler"/>
    <s v="Matalevich"/>
    <n v="4382.78"/>
    <m/>
    <s v="C"/>
    <s v="Labor"/>
    <s v="TEC"/>
    <m/>
    <s v="JLAB"/>
    <s v="PED"/>
    <s v="RF"/>
    <x v="6"/>
    <m/>
    <m/>
    <m/>
    <m/>
    <m/>
    <m/>
    <m/>
    <m/>
    <m/>
    <n v="547.85"/>
    <n v="3834.93"/>
    <m/>
    <m/>
    <m/>
    <m/>
    <m/>
    <m/>
    <m/>
    <m/>
    <x v="0"/>
    <x v="0"/>
    <m/>
  </r>
  <r>
    <s v=""/>
    <s v=" E08_48230"/>
    <s v="Test Cave U-Tubes Preliminary Design (394 MHz Crab Production)"/>
    <s v="6.08.04.05.03.01"/>
    <x v="0"/>
    <d v="2025-04-21T00:00:00"/>
    <d v="2025-04-25T00:00:00"/>
    <s v="pkessler"/>
    <s v="Matalevich"/>
    <n v="1982.81"/>
    <m/>
    <s v="C"/>
    <s v="Labor"/>
    <s v="TEC"/>
    <m/>
    <s v="JLAB"/>
    <s v="PED"/>
    <s v="RF"/>
    <x v="11"/>
    <m/>
    <m/>
    <m/>
    <m/>
    <m/>
    <m/>
    <m/>
    <m/>
    <m/>
    <n v="1982.81"/>
    <m/>
    <m/>
    <m/>
    <m/>
    <m/>
    <m/>
    <m/>
    <m/>
    <m/>
    <x v="0"/>
    <x v="0"/>
    <m/>
  </r>
  <r>
    <s v=""/>
    <s v=" E08_48240"/>
    <s v="Shipping Support Preliminary Design  (394 MHz Crab Production)"/>
    <s v="6.08.04.05.03.01"/>
    <x v="0"/>
    <d v="2025-04-28T00:00:00"/>
    <d v="2025-06-23T00:00:00"/>
    <s v="pkessler"/>
    <s v="Matalevich"/>
    <n v="23793.74"/>
    <m/>
    <s v="C"/>
    <s v="Labor"/>
    <s v="TEC"/>
    <m/>
    <s v="JLAB"/>
    <s v="PED"/>
    <s v="RF"/>
    <x v="11"/>
    <m/>
    <m/>
    <m/>
    <m/>
    <m/>
    <m/>
    <m/>
    <m/>
    <m/>
    <n v="23793.74"/>
    <m/>
    <m/>
    <m/>
    <m/>
    <m/>
    <m/>
    <m/>
    <m/>
    <m/>
    <x v="0"/>
    <x v="0"/>
    <m/>
  </r>
  <r>
    <s v=""/>
    <s v=" E08_48250"/>
    <s v="Misc. Assembly/Test/Shipping Tooling Preliminary Design   (394 MHz Crab Production)"/>
    <s v="6.08.04.05.03.01"/>
    <x v="0"/>
    <d v="2025-06-24T00:00:00"/>
    <d v="2025-07-10T00:00:00"/>
    <s v="pkessler"/>
    <s v="Matalevich"/>
    <n v="7931.25"/>
    <m/>
    <s v="C"/>
    <s v="Labor"/>
    <s v="TEC"/>
    <m/>
    <s v="JLAB"/>
    <s v="PED"/>
    <s v="RF"/>
    <x v="11"/>
    <m/>
    <m/>
    <m/>
    <m/>
    <m/>
    <m/>
    <m/>
    <m/>
    <m/>
    <n v="7931.25"/>
    <m/>
    <m/>
    <m/>
    <m/>
    <m/>
    <m/>
    <m/>
    <m/>
    <m/>
    <x v="0"/>
    <x v="0"/>
    <m/>
  </r>
  <r>
    <s v=""/>
    <s v=" E08_48260"/>
    <s v="Test Cave U-Tubes Final Design (394 MHz Crab Production)"/>
    <s v="6.08.04.05.03.01"/>
    <x v="0"/>
    <d v="2025-08-25T00:00:00"/>
    <d v="2025-08-29T00:00:00"/>
    <s v="pkessler"/>
    <s v="Matalevich"/>
    <n v="1982.81"/>
    <m/>
    <s v="C"/>
    <s v="Labor"/>
    <s v="TEC"/>
    <m/>
    <s v="JLAB"/>
    <s v="PED"/>
    <s v="RF"/>
    <x v="6"/>
    <m/>
    <m/>
    <m/>
    <m/>
    <m/>
    <m/>
    <m/>
    <m/>
    <m/>
    <n v="1982.81"/>
    <m/>
    <m/>
    <m/>
    <m/>
    <m/>
    <m/>
    <m/>
    <m/>
    <m/>
    <x v="0"/>
    <x v="0"/>
    <m/>
  </r>
  <r>
    <s v=""/>
    <s v=" E08_48330"/>
    <s v="TR Effort Test Cave U-Tubes  (394 MHz Crab Production)"/>
    <s v="6.08.04.05.03.02"/>
    <x v="0"/>
    <d v="2025-10-09T00:00:00"/>
    <d v="2026-04-08T00:00:00"/>
    <s v="pkessler"/>
    <s v="Matalevich"/>
    <n v="1256.8"/>
    <m/>
    <s v="C"/>
    <s v="Labor"/>
    <s v="TEC"/>
    <m/>
    <s v="JLAB"/>
    <s v="Const"/>
    <s v="RF"/>
    <x v="9"/>
    <s v="B"/>
    <m/>
    <m/>
    <m/>
    <m/>
    <m/>
    <m/>
    <m/>
    <m/>
    <m/>
    <n v="1256.8"/>
    <m/>
    <m/>
    <m/>
    <m/>
    <m/>
    <m/>
    <m/>
    <m/>
    <x v="0"/>
    <x v="0"/>
    <m/>
  </r>
  <r>
    <s v=""/>
    <s v=" E08_48390"/>
    <s v="TR Effort Shipping Support (394 MHz Crab Production)"/>
    <s v="6.08.04.05.03.02"/>
    <x v="0"/>
    <d v="2025-11-07T00:00:00"/>
    <d v="2026-05-06T00:00:00"/>
    <s v="pkessler"/>
    <s v="Matalevich"/>
    <n v="29063.439999999999"/>
    <m/>
    <s v="C"/>
    <s v="Labor"/>
    <s v="TEC"/>
    <m/>
    <s v="JLAB"/>
    <s v="Const"/>
    <s v="RF"/>
    <x v="9"/>
    <s v="B"/>
    <m/>
    <m/>
    <m/>
    <m/>
    <m/>
    <m/>
    <m/>
    <m/>
    <m/>
    <n v="29063.439999999999"/>
    <m/>
    <m/>
    <m/>
    <m/>
    <m/>
    <m/>
    <m/>
    <m/>
    <x v="0"/>
    <x v="0"/>
    <m/>
  </r>
  <r>
    <s v=""/>
    <s v=" E08_48450"/>
    <s v="TR Effort Misc. Assembly/Test/Shipping Tooling (394 MHz Crab Production)"/>
    <s v="6.08.04.05.03.02"/>
    <x v="0"/>
    <d v="2025-11-20T00:00:00"/>
    <d v="2026-05-18T00:00:00"/>
    <s v="pkessler"/>
    <s v="Matalevich"/>
    <n v="1256.8"/>
    <m/>
    <s v="C"/>
    <s v="Labor"/>
    <s v="TEC"/>
    <m/>
    <s v="JLAB"/>
    <s v="Const"/>
    <s v="RF"/>
    <x v="9"/>
    <s v="B"/>
    <m/>
    <m/>
    <m/>
    <m/>
    <m/>
    <m/>
    <m/>
    <m/>
    <m/>
    <n v="1256.8"/>
    <m/>
    <m/>
    <m/>
    <m/>
    <m/>
    <m/>
    <m/>
    <m/>
    <x v="0"/>
    <x v="0"/>
    <m/>
  </r>
  <r>
    <s v=""/>
    <s v=" E08_48580"/>
    <s v="Perform Cold Mass Assembly CM-01 (394 MHz Crab Production)"/>
    <s v="6.08.04.05.03.04"/>
    <x v="0"/>
    <d v="2028-07-10T00:00:00"/>
    <d v="2028-09-11T00:00:00"/>
    <s v="pkessler"/>
    <s v="Matalevich"/>
    <n v="38666.76"/>
    <m/>
    <s v="C"/>
    <s v="Labor"/>
    <s v="TEC"/>
    <m/>
    <s v="JLAB"/>
    <s v="Const"/>
    <s v="RF"/>
    <x v="7"/>
    <m/>
    <m/>
    <m/>
    <m/>
    <m/>
    <m/>
    <m/>
    <m/>
    <m/>
    <m/>
    <m/>
    <m/>
    <n v="38666.76"/>
    <m/>
    <m/>
    <m/>
    <m/>
    <m/>
    <m/>
    <x v="0"/>
    <x v="0"/>
    <m/>
  </r>
  <r>
    <s v=""/>
    <s v=" E08_48610"/>
    <s v="Perform Spaceframe Thermal Shield Assembly CM-01 (394 MHz Crab Production)"/>
    <s v="6.08.04.05.03.04"/>
    <x v="0"/>
    <d v="2028-09-12T00:00:00"/>
    <d v="2028-11-15T00:00:00"/>
    <s v="pkessler"/>
    <s v="Matalevich"/>
    <n v="22624.83"/>
    <m/>
    <s v="C"/>
    <s v="Labor"/>
    <s v="TEC"/>
    <m/>
    <s v="JLAB"/>
    <s v="Const"/>
    <s v="RF"/>
    <x v="7"/>
    <m/>
    <m/>
    <m/>
    <m/>
    <m/>
    <m/>
    <m/>
    <m/>
    <m/>
    <m/>
    <m/>
    <m/>
    <n v="7038.84"/>
    <n v="15585.99"/>
    <m/>
    <m/>
    <m/>
    <m/>
    <m/>
    <x v="0"/>
    <x v="0"/>
    <m/>
  </r>
  <r>
    <s v=""/>
    <s v=" E08_48640"/>
    <s v="Perform Final Assembly CM-01 (394 MHz Crab Production)"/>
    <s v="6.08.04.05.03.04"/>
    <x v="0"/>
    <d v="2028-11-16T00:00:00"/>
    <d v="2029-01-24T00:00:00"/>
    <s v="pkessler"/>
    <s v="Matalevich"/>
    <n v="34848.410000000003"/>
    <m/>
    <s v="C"/>
    <s v="Labor"/>
    <s v="TEC"/>
    <m/>
    <s v="JLAB"/>
    <s v="Const"/>
    <s v="RF"/>
    <x v="7"/>
    <m/>
    <m/>
    <m/>
    <m/>
    <m/>
    <m/>
    <m/>
    <m/>
    <m/>
    <m/>
    <m/>
    <m/>
    <m/>
    <n v="34848.410000000003"/>
    <m/>
    <m/>
    <m/>
    <m/>
    <m/>
    <x v="0"/>
    <x v="0"/>
    <m/>
  </r>
  <r>
    <s v=""/>
    <s v=" E08_48720"/>
    <s v="Perform Cold Mass Assembly CM-02 (394 MHz Crab Production)"/>
    <s v="6.08.04.05.03.04"/>
    <x v="0"/>
    <d v="2028-08-14T00:00:00"/>
    <d v="2028-10-17T00:00:00"/>
    <s v="pkessler"/>
    <s v="Matalevich"/>
    <n v="38950.31"/>
    <m/>
    <s v="C"/>
    <s v="Labor"/>
    <s v="TEC"/>
    <m/>
    <s v="JLAB"/>
    <s v="Const"/>
    <s v="RF"/>
    <x v="7"/>
    <m/>
    <m/>
    <m/>
    <m/>
    <m/>
    <m/>
    <m/>
    <m/>
    <m/>
    <m/>
    <m/>
    <m/>
    <n v="29429.119999999999"/>
    <n v="9521.19"/>
    <m/>
    <m/>
    <m/>
    <m/>
    <m/>
    <x v="0"/>
    <x v="0"/>
    <m/>
  </r>
  <r>
    <s v=""/>
    <s v=" E08_48750"/>
    <s v="Perform Spaceframe Thermal Shield Assembly CM-02 (394 MHz Crab Production)"/>
    <s v="6.08.04.05.03.04"/>
    <x v="0"/>
    <d v="2028-10-18T00:00:00"/>
    <d v="2028-12-22T00:00:00"/>
    <s v="pkessler"/>
    <s v="Matalevich"/>
    <n v="22831.72"/>
    <m/>
    <s v="C"/>
    <s v="Labor"/>
    <s v="TEC"/>
    <m/>
    <s v="JLAB"/>
    <s v="Const"/>
    <s v="RF"/>
    <x v="7"/>
    <m/>
    <m/>
    <m/>
    <m/>
    <m/>
    <m/>
    <m/>
    <m/>
    <m/>
    <m/>
    <m/>
    <m/>
    <m/>
    <n v="22831.72"/>
    <m/>
    <m/>
    <m/>
    <m/>
    <m/>
    <x v="0"/>
    <x v="0"/>
    <m/>
  </r>
  <r>
    <s v=""/>
    <s v=" E08_48780"/>
    <s v="Perform Final Assembly CM-02 (394 MHz Crab Production)"/>
    <s v="6.08.04.05.03.04"/>
    <x v="0"/>
    <d v="2028-12-26T00:00:00"/>
    <d v="2029-03-01T00:00:00"/>
    <s v="pkessler"/>
    <s v="Matalevich"/>
    <n v="34848.410000000003"/>
    <m/>
    <s v="C"/>
    <s v="Labor"/>
    <s v="TEC"/>
    <m/>
    <s v="JLAB"/>
    <s v="Const"/>
    <s v="RF"/>
    <x v="7"/>
    <m/>
    <m/>
    <m/>
    <m/>
    <m/>
    <m/>
    <m/>
    <m/>
    <m/>
    <m/>
    <m/>
    <m/>
    <m/>
    <n v="34848.410000000003"/>
    <m/>
    <m/>
    <m/>
    <m/>
    <m/>
    <x v="0"/>
    <x v="0"/>
    <m/>
  </r>
  <r>
    <s v=""/>
    <s v=" E08_48860"/>
    <s v="Perform Cold Mass Assembly CM-03 (394 MHz Crab Production)"/>
    <s v="6.08.04.05.03.04"/>
    <x v="0"/>
    <d v="2029-01-25T00:00:00"/>
    <d v="2029-03-15T00:00:00"/>
    <s v="pkessler"/>
    <s v="Matalevich"/>
    <n v="39826.76"/>
    <m/>
    <s v="C"/>
    <s v="Labor"/>
    <s v="TEC"/>
    <m/>
    <s v="JLAB"/>
    <s v="Const"/>
    <s v="RF"/>
    <x v="7"/>
    <m/>
    <m/>
    <m/>
    <m/>
    <m/>
    <m/>
    <m/>
    <m/>
    <m/>
    <m/>
    <m/>
    <m/>
    <m/>
    <n v="39826.76"/>
    <m/>
    <m/>
    <m/>
    <m/>
    <m/>
    <x v="0"/>
    <x v="0"/>
    <m/>
  </r>
  <r>
    <s v=""/>
    <s v=" E08_48890"/>
    <s v="Perform Spaceframe Thermal Shield Assembly CM-03 (394 MHz Crab Production)"/>
    <s v="6.08.04.05.03.04"/>
    <x v="0"/>
    <d v="2029-03-16T00:00:00"/>
    <d v="2029-05-03T00:00:00"/>
    <s v="pkessler"/>
    <s v="Matalevich"/>
    <n v="22831.72"/>
    <m/>
    <s v="C"/>
    <s v="Labor"/>
    <s v="TEC"/>
    <m/>
    <s v="JLAB"/>
    <s v="Const"/>
    <s v="RF"/>
    <x v="7"/>
    <m/>
    <m/>
    <m/>
    <m/>
    <m/>
    <m/>
    <m/>
    <m/>
    <m/>
    <m/>
    <m/>
    <m/>
    <m/>
    <n v="22831.72"/>
    <m/>
    <m/>
    <m/>
    <m/>
    <m/>
    <x v="0"/>
    <x v="0"/>
    <m/>
  </r>
  <r>
    <s v=""/>
    <s v=" E08_48920"/>
    <s v="Perform Final Assembly CM-03 (394 MHz Crab Production)"/>
    <s v="6.08.04.05.03.04"/>
    <x v="0"/>
    <d v="2029-05-04T00:00:00"/>
    <d v="2029-06-22T00:00:00"/>
    <s v="pkessler"/>
    <s v="Matalevich"/>
    <n v="34848.410000000003"/>
    <m/>
    <s v="C"/>
    <s v="Labor"/>
    <s v="TEC"/>
    <m/>
    <s v="JLAB"/>
    <s v="Const"/>
    <s v="RF"/>
    <x v="7"/>
    <m/>
    <m/>
    <m/>
    <m/>
    <m/>
    <m/>
    <m/>
    <m/>
    <m/>
    <m/>
    <m/>
    <m/>
    <m/>
    <n v="34848.410000000003"/>
    <m/>
    <m/>
    <m/>
    <m/>
    <m/>
    <x v="0"/>
    <x v="0"/>
    <m/>
  </r>
  <r>
    <s v=""/>
    <s v=" E08_49000"/>
    <s v="Perform Cold Mass Assembly CM-04 (394 MHz Crab Production)"/>
    <s v="6.08.04.05.03.04"/>
    <x v="0"/>
    <d v="2029-03-02T00:00:00"/>
    <d v="2029-04-19T00:00:00"/>
    <s v="pkessler"/>
    <s v="Matalevich"/>
    <n v="39826.76"/>
    <m/>
    <s v="C"/>
    <s v="Labor"/>
    <s v="TEC"/>
    <m/>
    <s v="JLAB"/>
    <s v="Const"/>
    <s v="RF"/>
    <x v="7"/>
    <m/>
    <m/>
    <m/>
    <m/>
    <m/>
    <m/>
    <m/>
    <m/>
    <m/>
    <m/>
    <m/>
    <m/>
    <m/>
    <n v="39826.76"/>
    <m/>
    <m/>
    <m/>
    <m/>
    <m/>
    <x v="0"/>
    <x v="0"/>
    <m/>
  </r>
  <r>
    <s v=""/>
    <s v=" E08_49030"/>
    <s v="Perform Spaceframe Thermal Shield Assembly CM-04 (394 MHz Crab Production)"/>
    <s v="6.08.04.05.03.04"/>
    <x v="0"/>
    <d v="2029-04-20T00:00:00"/>
    <d v="2029-06-08T00:00:00"/>
    <s v="pkessler"/>
    <s v="Matalevich"/>
    <n v="22831.72"/>
    <m/>
    <s v="C"/>
    <s v="Labor"/>
    <s v="TEC"/>
    <m/>
    <s v="JLAB"/>
    <s v="Const"/>
    <s v="RF"/>
    <x v="7"/>
    <m/>
    <m/>
    <m/>
    <m/>
    <m/>
    <m/>
    <m/>
    <m/>
    <m/>
    <m/>
    <m/>
    <m/>
    <m/>
    <n v="22831.72"/>
    <m/>
    <m/>
    <m/>
    <m/>
    <m/>
    <x v="0"/>
    <x v="0"/>
    <m/>
  </r>
  <r>
    <s v=""/>
    <s v=" E08_49060"/>
    <s v="Perform Final Assembly CM-04 (394 MHz Crab Production)"/>
    <s v="6.08.04.05.03.04"/>
    <x v="0"/>
    <d v="2029-06-11T00:00:00"/>
    <d v="2029-07-30T00:00:00"/>
    <s v="pkessler"/>
    <s v="Matalevich"/>
    <n v="34848.410000000003"/>
    <m/>
    <s v="C"/>
    <s v="Labor"/>
    <s v="TEC"/>
    <m/>
    <s v="JLAB"/>
    <s v="Const"/>
    <s v="RF"/>
    <x v="7"/>
    <m/>
    <m/>
    <m/>
    <m/>
    <m/>
    <m/>
    <m/>
    <m/>
    <m/>
    <m/>
    <m/>
    <m/>
    <m/>
    <n v="34848.410000000003"/>
    <m/>
    <m/>
    <m/>
    <m/>
    <m/>
    <x v="0"/>
    <x v="0"/>
    <m/>
  </r>
  <r>
    <s v=""/>
    <s v=" E08_49140"/>
    <s v="Perform Cold Mass Assembly CM-05 (394 MHz Crab Production)"/>
    <s v="6.08.04.05.03.04"/>
    <x v="0"/>
    <d v="2029-06-25T00:00:00"/>
    <d v="2029-07-30T00:00:00"/>
    <s v="pkessler"/>
    <s v="Matalevich"/>
    <n v="39826.76"/>
    <m/>
    <s v="C"/>
    <s v="Labor"/>
    <s v="TEC"/>
    <m/>
    <s v="JLAB"/>
    <s v="Const"/>
    <s v="RF"/>
    <x v="7"/>
    <m/>
    <m/>
    <m/>
    <m/>
    <m/>
    <m/>
    <m/>
    <m/>
    <m/>
    <m/>
    <m/>
    <m/>
    <m/>
    <n v="39826.76"/>
    <m/>
    <m/>
    <m/>
    <m/>
    <m/>
    <x v="0"/>
    <x v="0"/>
    <m/>
  </r>
  <r>
    <s v=""/>
    <s v=" E08_49170"/>
    <s v="Perform Spaceframe Thermal Shield Assembly CM-05 (394 MHz Crab Production)"/>
    <s v="6.08.04.05.03.04"/>
    <x v="0"/>
    <d v="2029-07-31T00:00:00"/>
    <d v="2029-09-04T00:00:00"/>
    <s v="pkessler"/>
    <s v="Matalevich"/>
    <n v="22831.72"/>
    <m/>
    <s v="C"/>
    <s v="Labor"/>
    <s v="TEC"/>
    <m/>
    <s v="JLAB"/>
    <s v="Const"/>
    <s v="RF"/>
    <x v="7"/>
    <m/>
    <m/>
    <m/>
    <m/>
    <m/>
    <m/>
    <m/>
    <m/>
    <m/>
    <m/>
    <m/>
    <m/>
    <m/>
    <n v="22831.72"/>
    <m/>
    <m/>
    <m/>
    <m/>
    <m/>
    <x v="0"/>
    <x v="0"/>
    <m/>
  </r>
  <r>
    <s v=""/>
    <s v=" E08_49200"/>
    <s v="Perform Final Assembly CM-05 (394 MHz Crab Production)"/>
    <s v="6.08.04.05.03.04"/>
    <x v="0"/>
    <d v="2029-09-05T00:00:00"/>
    <d v="2029-10-10T00:00:00"/>
    <s v="pkessler"/>
    <s v="Matalevich"/>
    <n v="35141.14"/>
    <m/>
    <s v="C"/>
    <s v="Labor"/>
    <s v="TEC"/>
    <m/>
    <s v="JLAB"/>
    <s v="Const"/>
    <s v="RF"/>
    <x v="7"/>
    <m/>
    <m/>
    <m/>
    <m/>
    <m/>
    <m/>
    <m/>
    <m/>
    <m/>
    <m/>
    <m/>
    <m/>
    <m/>
    <n v="25301.62"/>
    <n v="9839.52"/>
    <m/>
    <m/>
    <m/>
    <m/>
    <x v="0"/>
    <x v="0"/>
    <m/>
  </r>
  <r>
    <s v=""/>
    <s v=" E08_49280"/>
    <s v="Perform Cold Mass Assembly CM-06 (394 MHz Crab Production)"/>
    <s v="6.08.04.05.03.04"/>
    <x v="0"/>
    <d v="2029-07-31T00:00:00"/>
    <d v="2029-09-04T00:00:00"/>
    <s v="pkessler"/>
    <s v="Matalevich"/>
    <n v="39826.76"/>
    <m/>
    <s v="C"/>
    <s v="Labor"/>
    <s v="TEC"/>
    <m/>
    <s v="JLAB"/>
    <s v="Const"/>
    <s v="RF"/>
    <x v="7"/>
    <m/>
    <m/>
    <m/>
    <m/>
    <m/>
    <m/>
    <m/>
    <m/>
    <m/>
    <m/>
    <m/>
    <m/>
    <m/>
    <n v="39826.76"/>
    <m/>
    <m/>
    <m/>
    <m/>
    <m/>
    <x v="0"/>
    <x v="0"/>
    <m/>
  </r>
  <r>
    <s v=""/>
    <s v=" E08_49310"/>
    <s v="Perform Spaceframe Thermal Shield Assembly CM-06 (394 MHz Crab Production)"/>
    <s v="6.08.04.05.03.04"/>
    <x v="0"/>
    <d v="2029-09-05T00:00:00"/>
    <d v="2029-10-10T00:00:00"/>
    <s v="pkessler"/>
    <s v="Matalevich"/>
    <n v="23023.51"/>
    <m/>
    <s v="C"/>
    <s v="Labor"/>
    <s v="TEC"/>
    <m/>
    <s v="JLAB"/>
    <s v="Const"/>
    <s v="RF"/>
    <x v="7"/>
    <m/>
    <m/>
    <m/>
    <m/>
    <m/>
    <m/>
    <m/>
    <m/>
    <m/>
    <m/>
    <m/>
    <m/>
    <m/>
    <n v="16576.919999999998"/>
    <n v="6446.58"/>
    <m/>
    <m/>
    <m/>
    <m/>
    <x v="0"/>
    <x v="0"/>
    <m/>
  </r>
  <r>
    <s v=""/>
    <s v=" E08_49340"/>
    <s v="Perform Final Assembly CM-06 (394 MHz Crab Production)"/>
    <s v="6.08.04.05.03.04"/>
    <x v="0"/>
    <d v="2029-10-11T00:00:00"/>
    <d v="2029-11-15T00:00:00"/>
    <s v="pkessler"/>
    <s v="Matalevich"/>
    <n v="35893.870000000003"/>
    <m/>
    <s v="C"/>
    <s v="Labor"/>
    <s v="TEC"/>
    <m/>
    <s v="JLAB"/>
    <s v="Const"/>
    <s v="RF"/>
    <x v="7"/>
    <m/>
    <m/>
    <m/>
    <m/>
    <m/>
    <m/>
    <m/>
    <m/>
    <m/>
    <m/>
    <m/>
    <m/>
    <m/>
    <m/>
    <n v="35893.870000000003"/>
    <m/>
    <m/>
    <m/>
    <m/>
    <x v="0"/>
    <x v="0"/>
    <m/>
  </r>
  <r>
    <s v=""/>
    <s v=" E08_49890"/>
    <s v="Prepare &amp; Pack CM-05 for Shipping (394 MHz Crab Production)"/>
    <s v="6.08.04.05.03.06"/>
    <x v="0"/>
    <d v="2029-11-08T00:00:00"/>
    <d v="2029-12-03T00:00:00"/>
    <s v="pkessler"/>
    <s v="Matalevich"/>
    <n v="8840.85"/>
    <m/>
    <s v="C"/>
    <s v="Labor"/>
    <s v="TEC"/>
    <m/>
    <s v="JLAB"/>
    <s v="Const"/>
    <s v="RF"/>
    <x v="8"/>
    <m/>
    <m/>
    <m/>
    <m/>
    <m/>
    <m/>
    <m/>
    <m/>
    <m/>
    <m/>
    <m/>
    <m/>
    <m/>
    <m/>
    <n v="8840.85"/>
    <m/>
    <m/>
    <m/>
    <m/>
    <x v="0"/>
    <x v="0"/>
    <m/>
  </r>
  <r>
    <s v=""/>
    <s v=" E08_49930"/>
    <s v="Prepare &amp; Pack CM-06 for Shipping (394 MHz Crab Production)"/>
    <s v="6.08.04.05.03.06"/>
    <x v="0"/>
    <d v="2029-12-18T00:00:00"/>
    <d v="1930-01-09T00:00:00"/>
    <s v="pkessler"/>
    <s v="Matalevich"/>
    <n v="8840.85"/>
    <m/>
    <s v="C"/>
    <s v="Labor"/>
    <s v="TEC"/>
    <m/>
    <s v="JLAB"/>
    <s v="Const"/>
    <s v="RF"/>
    <x v="8"/>
    <m/>
    <m/>
    <m/>
    <m/>
    <m/>
    <m/>
    <m/>
    <m/>
    <m/>
    <m/>
    <m/>
    <m/>
    <m/>
    <m/>
    <n v="8840.85"/>
    <m/>
    <m/>
    <m/>
    <m/>
    <x v="0"/>
    <x v="0"/>
    <m/>
  </r>
  <r>
    <s v=""/>
    <s v=" E08_49730"/>
    <s v="Prepare &amp; Pack CM-01 for Shipping (394 MHz Crab Production)"/>
    <s v="6.08.04.05.03.06"/>
    <x v="0"/>
    <d v="2029-03-09T00:00:00"/>
    <d v="2029-03-29T00:00:00"/>
    <s v="pkessler"/>
    <s v="Matalevich"/>
    <n v="8583.35"/>
    <m/>
    <s v="C"/>
    <s v="Labor"/>
    <s v="TEC"/>
    <m/>
    <s v="JLAB"/>
    <s v="Const"/>
    <s v="RF"/>
    <x v="8"/>
    <m/>
    <m/>
    <m/>
    <m/>
    <m/>
    <m/>
    <m/>
    <m/>
    <m/>
    <m/>
    <m/>
    <m/>
    <m/>
    <n v="8583.35"/>
    <m/>
    <m/>
    <m/>
    <m/>
    <m/>
    <x v="0"/>
    <x v="0"/>
    <m/>
  </r>
  <r>
    <s v=""/>
    <s v=" E08_49770"/>
    <s v="Prepare &amp; Pack CM-02 for Shipping (394 MHz Crab Production)"/>
    <s v="6.08.04.05.03.06"/>
    <x v="0"/>
    <d v="2029-04-13T00:00:00"/>
    <d v="2029-05-03T00:00:00"/>
    <s v="pkessler"/>
    <s v="Matalevich"/>
    <n v="8583.35"/>
    <m/>
    <s v="C"/>
    <s v="Labor"/>
    <s v="TEC"/>
    <m/>
    <s v="JLAB"/>
    <s v="Const"/>
    <s v="RF"/>
    <x v="8"/>
    <m/>
    <m/>
    <m/>
    <m/>
    <m/>
    <m/>
    <m/>
    <m/>
    <m/>
    <m/>
    <m/>
    <m/>
    <m/>
    <n v="8583.35"/>
    <m/>
    <m/>
    <m/>
    <m/>
    <m/>
    <x v="0"/>
    <x v="0"/>
    <m/>
  </r>
  <r>
    <s v=""/>
    <s v=" E08_49810"/>
    <s v="Prepare &amp; Pack CM-03 for Shipping (394 MHz Crab Production)"/>
    <s v="6.08.04.05.03.06"/>
    <x v="0"/>
    <d v="2029-07-24T00:00:00"/>
    <d v="2029-08-13T00:00:00"/>
    <s v="pkessler"/>
    <s v="Matalevich"/>
    <n v="8583.35"/>
    <m/>
    <s v="C"/>
    <s v="Labor"/>
    <s v="TEC"/>
    <m/>
    <s v="JLAB"/>
    <s v="Const"/>
    <s v="RF"/>
    <x v="8"/>
    <m/>
    <m/>
    <m/>
    <m/>
    <m/>
    <m/>
    <m/>
    <m/>
    <m/>
    <m/>
    <m/>
    <m/>
    <m/>
    <n v="8583.35"/>
    <m/>
    <m/>
    <m/>
    <m/>
    <m/>
    <x v="0"/>
    <x v="0"/>
    <m/>
  </r>
  <r>
    <s v=""/>
    <s v=" E08_49850"/>
    <s v="Prepare &amp; Pack CM-04 for Shipping (394 MHz Crab Production)"/>
    <s v="6.08.04.05.03.06"/>
    <x v="0"/>
    <d v="2029-08-28T00:00:00"/>
    <d v="2029-09-18T00:00:00"/>
    <s v="pkessler"/>
    <s v="Matalevich"/>
    <n v="8583.35"/>
    <m/>
    <s v="C"/>
    <s v="Labor"/>
    <s v="TEC"/>
    <m/>
    <s v="JLAB"/>
    <s v="Const"/>
    <s v="RF"/>
    <x v="8"/>
    <m/>
    <m/>
    <m/>
    <m/>
    <m/>
    <m/>
    <m/>
    <m/>
    <m/>
    <m/>
    <m/>
    <m/>
    <m/>
    <n v="8583.35"/>
    <m/>
    <m/>
    <m/>
    <m/>
    <m/>
    <x v="0"/>
    <x v="0"/>
    <m/>
  </r>
  <r>
    <s v=""/>
    <s v=" E08_24640"/>
    <s v="TR Effort Helium Vessel-Labor (591 1-Cell Production CMs)"/>
    <s v="6.08.04.01.01.02"/>
    <x v="0"/>
    <d v="2025-12-10T00:00:00"/>
    <d v="2026-07-08T00:00:00"/>
    <s v="pkessler"/>
    <s v="Matalevich"/>
    <n v="11311.18"/>
    <m/>
    <s v="C"/>
    <s v="Labor"/>
    <s v="TEC"/>
    <m/>
    <s v="JLAB"/>
    <s v="Const"/>
    <s v="RF"/>
    <x v="9"/>
    <s v="S.P219"/>
    <s v="APP00374"/>
    <m/>
    <m/>
    <m/>
    <m/>
    <m/>
    <m/>
    <m/>
    <m/>
    <n v="11311.18"/>
    <m/>
    <m/>
    <m/>
    <m/>
    <m/>
    <m/>
    <m/>
    <m/>
    <x v="0"/>
    <x v="0"/>
    <m/>
  </r>
  <r>
    <s v=""/>
    <s v=" E08_24710"/>
    <s v="TR Effort Beamline Components-Labor (591 1-Cell Production CMs)"/>
    <s v="6.08.04.01.01.02"/>
    <x v="0"/>
    <d v="2025-12-10T00:00:00"/>
    <d v="2026-12-09T00:00:00"/>
    <s v="pkessler"/>
    <s v="Matalevich"/>
    <n v="11373.61"/>
    <m/>
    <s v="C"/>
    <s v="Labor"/>
    <s v="TEC"/>
    <m/>
    <s v="JLAB"/>
    <s v="Const"/>
    <s v="RF"/>
    <x v="9"/>
    <s v="A.PP054"/>
    <s v="APP00375"/>
    <m/>
    <m/>
    <m/>
    <m/>
    <m/>
    <m/>
    <m/>
    <m/>
    <n v="9280.8700000000008"/>
    <n v="2092.75"/>
    <m/>
    <m/>
    <m/>
    <m/>
    <m/>
    <m/>
    <m/>
    <x v="0"/>
    <x v="0"/>
    <m/>
  </r>
  <r>
    <s v=""/>
    <s v=" E08_24780"/>
    <s v="TR Effort Beamline Gate Valves-Labor (591 1-Cell Production CMs)"/>
    <s v="6.08.04.01.01.02"/>
    <x v="0"/>
    <d v="2025-12-10T00:00:00"/>
    <d v="2026-12-09T00:00:00"/>
    <s v="pkessler"/>
    <s v="Matalevich"/>
    <n v="11373.61"/>
    <m/>
    <s v="C"/>
    <s v="Labor"/>
    <s v="TEC"/>
    <m/>
    <s v="JLAB"/>
    <s v="Const"/>
    <s v="RF"/>
    <x v="9"/>
    <s v="A.PP053"/>
    <s v="APP00503"/>
    <m/>
    <m/>
    <m/>
    <m/>
    <m/>
    <m/>
    <m/>
    <m/>
    <n v="9280.8700000000008"/>
    <n v="2092.75"/>
    <m/>
    <m/>
    <m/>
    <m/>
    <m/>
    <m/>
    <m/>
    <x v="0"/>
    <x v="0"/>
    <m/>
  </r>
  <r>
    <s v=""/>
    <s v=" E08_24850"/>
    <s v="Perform Mechanical inspection of CM-01 Cavity (591 1-Cell Production)"/>
    <s v="6.08.04.01.01.03"/>
    <x v="0"/>
    <d v="2026-06-10T00:00:00"/>
    <d v="2026-07-15T00:00:00"/>
    <s v="pkessler"/>
    <s v="Matalevich"/>
    <n v="628.4"/>
    <m/>
    <s v="C"/>
    <s v="Labor"/>
    <s v="TEC"/>
    <m/>
    <s v="JLAB"/>
    <s v="Const"/>
    <s v="RF"/>
    <x v="8"/>
    <m/>
    <m/>
    <m/>
    <m/>
    <m/>
    <m/>
    <m/>
    <m/>
    <m/>
    <m/>
    <n v="628.4"/>
    <m/>
    <m/>
    <m/>
    <m/>
    <m/>
    <m/>
    <m/>
    <m/>
    <x v="0"/>
    <x v="0"/>
    <m/>
  </r>
  <r>
    <s v=""/>
    <s v=" E08_24910"/>
    <s v="Perform Dressed Cavity Qualification of CM-01 cavity (591 1-Cell Production)"/>
    <s v="6.08.04.01.01.03"/>
    <x v="0"/>
    <d v="2026-09-11T00:00:00"/>
    <d v="2026-10-16T00:00:00"/>
    <s v="pkessler"/>
    <s v="Matalevich"/>
    <n v="10027.92"/>
    <m/>
    <s v="C"/>
    <s v="Labor"/>
    <s v="TEC"/>
    <m/>
    <s v="JLAB"/>
    <s v="Const"/>
    <s v="RF"/>
    <x v="8"/>
    <m/>
    <m/>
    <m/>
    <m/>
    <m/>
    <m/>
    <m/>
    <m/>
    <m/>
    <m/>
    <n v="5615.64"/>
    <n v="4412.29"/>
    <m/>
    <m/>
    <m/>
    <m/>
    <m/>
    <m/>
    <m/>
    <x v="0"/>
    <x v="0"/>
    <m/>
  </r>
  <r>
    <s v=""/>
    <s v=" E08_24890"/>
    <s v="Weld Helium Vessel onto CM-01 Cavity (591 1-Cell Production)"/>
    <s v="6.08.04.01.01.03"/>
    <x v="0"/>
    <d v="2026-08-20T00:00:00"/>
    <d v="2026-09-10T00:00:00"/>
    <s v="pkessler"/>
    <s v="Matalevich"/>
    <n v="314.2"/>
    <m/>
    <s v="C"/>
    <s v="Labor"/>
    <s v="TEC"/>
    <m/>
    <s v="JLAB"/>
    <s v="Const"/>
    <s v="RF"/>
    <x v="8"/>
    <m/>
    <m/>
    <m/>
    <m/>
    <m/>
    <m/>
    <m/>
    <m/>
    <m/>
    <m/>
    <n v="314.2"/>
    <m/>
    <m/>
    <m/>
    <m/>
    <m/>
    <m/>
    <m/>
    <m/>
    <x v="0"/>
    <x v="0"/>
    <m/>
  </r>
  <r>
    <s v=""/>
    <s v=" E08_24930"/>
    <s v="Perform Mechanical inspection of CM-02 Cavity (591 1-Cell Production)"/>
    <s v="6.08.04.01.01.03"/>
    <x v="0"/>
    <d v="2026-07-16T00:00:00"/>
    <d v="2026-07-29T00:00:00"/>
    <s v="pkessler"/>
    <s v="Matalevich"/>
    <n v="628.4"/>
    <m/>
    <s v="C"/>
    <s v="Labor"/>
    <s v="TEC"/>
    <m/>
    <s v="JLAB"/>
    <s v="Const"/>
    <s v="RF"/>
    <x v="8"/>
    <m/>
    <m/>
    <m/>
    <m/>
    <m/>
    <m/>
    <m/>
    <m/>
    <m/>
    <m/>
    <n v="628.4"/>
    <m/>
    <m/>
    <m/>
    <m/>
    <m/>
    <m/>
    <m/>
    <m/>
    <x v="0"/>
    <x v="0"/>
    <m/>
  </r>
  <r>
    <s v=""/>
    <s v=" E08_24990"/>
    <s v="Perform Dressed Cavity Qualification of CM-02 cavity (591 1-Cell Production)"/>
    <s v="6.08.04.01.01.03"/>
    <x v="0"/>
    <d v="2026-10-19T00:00:00"/>
    <d v="2026-11-23T00:00:00"/>
    <s v="pkessler"/>
    <s v="Matalevich"/>
    <n v="10194.200000000001"/>
    <m/>
    <s v="C"/>
    <s v="Labor"/>
    <s v="TEC"/>
    <m/>
    <s v="JLAB"/>
    <s v="Const"/>
    <s v="RF"/>
    <x v="8"/>
    <m/>
    <m/>
    <m/>
    <m/>
    <m/>
    <m/>
    <m/>
    <m/>
    <m/>
    <m/>
    <m/>
    <n v="10194.200000000001"/>
    <m/>
    <m/>
    <m/>
    <m/>
    <m/>
    <m/>
    <m/>
    <x v="0"/>
    <x v="0"/>
    <m/>
  </r>
  <r>
    <s v=""/>
    <s v=" E08_24970"/>
    <s v="Weld Helium Vessel onto CM-02 Cavity (591 1-Cell Production)"/>
    <s v="6.08.04.01.01.03"/>
    <x v="0"/>
    <d v="2026-09-25T00:00:00"/>
    <d v="2026-10-16T00:00:00"/>
    <s v="pkessler"/>
    <s v="Matalevich"/>
    <n v="321.11"/>
    <m/>
    <s v="C"/>
    <s v="Labor"/>
    <s v="TEC"/>
    <m/>
    <s v="JLAB"/>
    <s v="Const"/>
    <s v="RF"/>
    <x v="8"/>
    <m/>
    <m/>
    <m/>
    <m/>
    <m/>
    <m/>
    <m/>
    <m/>
    <m/>
    <m/>
    <n v="85.63"/>
    <n v="235.48"/>
    <m/>
    <m/>
    <m/>
    <m/>
    <m/>
    <m/>
    <m/>
    <x v="0"/>
    <x v="0"/>
    <m/>
  </r>
  <r>
    <s v=""/>
    <s v=" E08_25010"/>
    <s v="Perform Mechanical inspection of CM-03 Cavity (591 1-Cell Production)"/>
    <s v="6.08.04.01.01.03"/>
    <x v="0"/>
    <d v="2026-07-30T00:00:00"/>
    <d v="2026-08-12T00:00:00"/>
    <s v="pkessler"/>
    <s v="Matalevich"/>
    <n v="628.4"/>
    <m/>
    <s v="C"/>
    <s v="Labor"/>
    <s v="TEC"/>
    <m/>
    <s v="JLAB"/>
    <s v="Const"/>
    <s v="RF"/>
    <x v="8"/>
    <m/>
    <m/>
    <m/>
    <m/>
    <m/>
    <m/>
    <m/>
    <m/>
    <m/>
    <m/>
    <n v="628.4"/>
    <m/>
    <m/>
    <m/>
    <m/>
    <m/>
    <m/>
    <m/>
    <m/>
    <x v="0"/>
    <x v="0"/>
    <m/>
  </r>
  <r>
    <s v=""/>
    <s v=" E08_25070"/>
    <s v="Perform Dressed Cavity Qualification of CM-03 cavity (591 1-Cell Production)"/>
    <s v="6.08.04.01.01.03"/>
    <x v="0"/>
    <d v="2026-11-24T00:00:00"/>
    <d v="2026-12-31T00:00:00"/>
    <s v="pkessler"/>
    <s v="Matalevich"/>
    <n v="10194.200000000001"/>
    <m/>
    <s v="C"/>
    <s v="Labor"/>
    <s v="TEC"/>
    <m/>
    <s v="JLAB"/>
    <s v="Const"/>
    <s v="RF"/>
    <x v="8"/>
    <m/>
    <m/>
    <m/>
    <m/>
    <m/>
    <m/>
    <m/>
    <m/>
    <m/>
    <m/>
    <m/>
    <n v="10194.200000000001"/>
    <m/>
    <m/>
    <m/>
    <m/>
    <m/>
    <m/>
    <m/>
    <x v="0"/>
    <x v="0"/>
    <m/>
  </r>
  <r>
    <s v=""/>
    <s v=" E08_25050"/>
    <s v="Weld Helium Vessel onto CM-03 Cavity (591 1-Cell Production)"/>
    <s v="6.08.04.01.01.03"/>
    <x v="0"/>
    <d v="2026-11-02T00:00:00"/>
    <d v="2026-11-23T00:00:00"/>
    <s v="pkessler"/>
    <s v="Matalevich"/>
    <n v="323.63"/>
    <m/>
    <s v="C"/>
    <s v="Labor"/>
    <s v="TEC"/>
    <m/>
    <s v="JLAB"/>
    <s v="Const"/>
    <s v="RF"/>
    <x v="8"/>
    <m/>
    <m/>
    <m/>
    <m/>
    <m/>
    <m/>
    <m/>
    <m/>
    <m/>
    <m/>
    <m/>
    <n v="323.63"/>
    <m/>
    <m/>
    <m/>
    <m/>
    <m/>
    <m/>
    <m/>
    <x v="0"/>
    <x v="0"/>
    <m/>
  </r>
  <r>
    <s v=""/>
    <s v=" E08_25090"/>
    <s v="Perform Mechanical inspection of CM-04 Cavity (591 1-Cell Production)"/>
    <s v="6.08.04.01.01.03"/>
    <x v="0"/>
    <d v="2026-08-13T00:00:00"/>
    <d v="2026-08-26T00:00:00"/>
    <s v="pkessler"/>
    <s v="Matalevich"/>
    <n v="628.4"/>
    <m/>
    <s v="C"/>
    <s v="Labor"/>
    <s v="TEC"/>
    <m/>
    <s v="JLAB"/>
    <s v="Const"/>
    <s v="RF"/>
    <x v="8"/>
    <m/>
    <m/>
    <m/>
    <m/>
    <m/>
    <m/>
    <m/>
    <m/>
    <m/>
    <m/>
    <n v="628.4"/>
    <m/>
    <m/>
    <m/>
    <m/>
    <m/>
    <m/>
    <m/>
    <m/>
    <x v="0"/>
    <x v="0"/>
    <m/>
  </r>
  <r>
    <s v=""/>
    <s v=" E08_25150"/>
    <s v="Perform Dressed Cavity Qualification of CM-04 cavity (591 1-Cell Production)"/>
    <s v="6.08.04.01.01.03"/>
    <x v="0"/>
    <d v="2027-01-04T00:00:00"/>
    <d v="2027-02-08T00:00:00"/>
    <s v="pkessler"/>
    <s v="Matalevich"/>
    <n v="10194.200000000001"/>
    <m/>
    <s v="C"/>
    <s v="Labor"/>
    <s v="TEC"/>
    <m/>
    <s v="JLAB"/>
    <s v="Const"/>
    <s v="RF"/>
    <x v="8"/>
    <m/>
    <m/>
    <m/>
    <m/>
    <m/>
    <m/>
    <m/>
    <m/>
    <m/>
    <m/>
    <m/>
    <n v="10194.200000000001"/>
    <m/>
    <m/>
    <m/>
    <m/>
    <m/>
    <m/>
    <m/>
    <x v="0"/>
    <x v="0"/>
    <m/>
  </r>
  <r>
    <s v=""/>
    <s v=" E08_25130"/>
    <s v="Weld Helium Vessel onto CM-04 Cavity (591 1-Cell Production)"/>
    <s v="6.08.04.01.01.03"/>
    <x v="0"/>
    <d v="2026-12-10T00:00:00"/>
    <d v="2026-12-31T00:00:00"/>
    <s v="pkessler"/>
    <s v="Matalevich"/>
    <n v="323.63"/>
    <m/>
    <s v="C"/>
    <s v="Labor"/>
    <s v="TEC"/>
    <m/>
    <s v="JLAB"/>
    <s v="Const"/>
    <s v="RF"/>
    <x v="8"/>
    <m/>
    <m/>
    <m/>
    <m/>
    <m/>
    <m/>
    <m/>
    <m/>
    <m/>
    <m/>
    <m/>
    <n v="323.63"/>
    <m/>
    <m/>
    <m/>
    <m/>
    <m/>
    <m/>
    <m/>
    <x v="0"/>
    <x v="0"/>
    <m/>
  </r>
  <r>
    <s v=""/>
    <s v=" E08_25170"/>
    <s v="Perform Mechanical inspection of CM-05 Cavity (591 1-Cell Production)"/>
    <s v="6.08.04.01.01.03"/>
    <x v="0"/>
    <d v="2026-08-27T00:00:00"/>
    <d v="2026-09-10T00:00:00"/>
    <s v="pkessler"/>
    <s v="Matalevich"/>
    <n v="628.4"/>
    <m/>
    <s v="C"/>
    <s v="Labor"/>
    <s v="TEC"/>
    <m/>
    <s v="JLAB"/>
    <s v="Const"/>
    <s v="RF"/>
    <x v="8"/>
    <m/>
    <m/>
    <m/>
    <m/>
    <m/>
    <m/>
    <m/>
    <m/>
    <m/>
    <m/>
    <n v="628.4"/>
    <m/>
    <m/>
    <m/>
    <m/>
    <m/>
    <m/>
    <m/>
    <m/>
    <x v="0"/>
    <x v="0"/>
    <m/>
  </r>
  <r>
    <s v=""/>
    <s v=" E08_25230"/>
    <s v="Perform Dressed Cavity Qualification of CM-05 cavity (591 1-Cell Production)"/>
    <s v="6.08.04.01.01.03"/>
    <x v="0"/>
    <d v="2027-02-09T00:00:00"/>
    <d v="2027-03-16T00:00:00"/>
    <s v="pkessler"/>
    <s v="Matalevich"/>
    <n v="10194.200000000001"/>
    <m/>
    <s v="C"/>
    <s v="Labor"/>
    <s v="TEC"/>
    <m/>
    <s v="JLAB"/>
    <s v="Const"/>
    <s v="RF"/>
    <x v="8"/>
    <m/>
    <m/>
    <m/>
    <m/>
    <m/>
    <m/>
    <m/>
    <m/>
    <m/>
    <m/>
    <m/>
    <n v="10194.200000000001"/>
    <m/>
    <m/>
    <m/>
    <m/>
    <m/>
    <m/>
    <m/>
    <x v="0"/>
    <x v="0"/>
    <m/>
  </r>
  <r>
    <s v=""/>
    <s v=" E08_25210"/>
    <s v="Weld Helium Vessel onto CM-05 Cavity (591 1-Cell Production)"/>
    <s v="6.08.04.01.01.03"/>
    <x v="0"/>
    <d v="2027-01-19T00:00:00"/>
    <d v="2027-02-08T00:00:00"/>
    <s v="pkessler"/>
    <s v="Matalevich"/>
    <n v="323.63"/>
    <m/>
    <s v="C"/>
    <s v="Labor"/>
    <s v="TEC"/>
    <m/>
    <s v="JLAB"/>
    <s v="Const"/>
    <s v="RF"/>
    <x v="8"/>
    <m/>
    <m/>
    <m/>
    <m/>
    <m/>
    <m/>
    <m/>
    <m/>
    <m/>
    <m/>
    <m/>
    <n v="323.63"/>
    <m/>
    <m/>
    <m/>
    <m/>
    <m/>
    <m/>
    <m/>
    <x v="0"/>
    <x v="0"/>
    <m/>
  </r>
  <r>
    <s v=""/>
    <s v=" E08_25250"/>
    <s v="Perform Mechanical inspection of CM-06 Cavity (591 1-Cell Production)"/>
    <s v="6.08.04.01.01.03"/>
    <x v="0"/>
    <d v="2026-09-11T00:00:00"/>
    <d v="2026-09-24T00:00:00"/>
    <s v="pkessler"/>
    <s v="Matalevich"/>
    <n v="628.4"/>
    <m/>
    <s v="C"/>
    <s v="Labor"/>
    <s v="TEC"/>
    <m/>
    <s v="JLAB"/>
    <s v="Const"/>
    <s v="RF"/>
    <x v="8"/>
    <m/>
    <m/>
    <m/>
    <m/>
    <m/>
    <m/>
    <m/>
    <m/>
    <m/>
    <m/>
    <n v="628.4"/>
    <m/>
    <m/>
    <m/>
    <m/>
    <m/>
    <m/>
    <m/>
    <m/>
    <x v="0"/>
    <x v="0"/>
    <m/>
  </r>
  <r>
    <s v=""/>
    <s v=" E08_25310"/>
    <s v="Perform Dressed Cavity Qualification of CM-06 cavity (591 1-Cell Production)"/>
    <s v="6.08.04.01.01.03"/>
    <x v="0"/>
    <d v="2027-03-17T00:00:00"/>
    <d v="2027-04-20T00:00:00"/>
    <s v="pkessler"/>
    <s v="Matalevich"/>
    <n v="10194.200000000001"/>
    <m/>
    <s v="C"/>
    <s v="Labor"/>
    <s v="TEC"/>
    <m/>
    <s v="JLAB"/>
    <s v="Const"/>
    <s v="RF"/>
    <x v="8"/>
    <m/>
    <m/>
    <m/>
    <m/>
    <m/>
    <m/>
    <m/>
    <m/>
    <m/>
    <m/>
    <m/>
    <n v="10194.200000000001"/>
    <m/>
    <m/>
    <m/>
    <m/>
    <m/>
    <m/>
    <m/>
    <x v="0"/>
    <x v="0"/>
    <m/>
  </r>
  <r>
    <s v=""/>
    <s v=" E08_25290"/>
    <s v="Weld Helium Vessel onto CM-06 Cavity (591 1-Cell Production)"/>
    <s v="6.08.04.01.01.03"/>
    <x v="0"/>
    <d v="2027-02-24T00:00:00"/>
    <d v="2027-03-16T00:00:00"/>
    <s v="pkessler"/>
    <s v="Matalevich"/>
    <n v="323.63"/>
    <m/>
    <s v="C"/>
    <s v="Labor"/>
    <s v="TEC"/>
    <m/>
    <s v="JLAB"/>
    <s v="Const"/>
    <s v="RF"/>
    <x v="8"/>
    <m/>
    <m/>
    <m/>
    <m/>
    <m/>
    <m/>
    <m/>
    <m/>
    <m/>
    <m/>
    <m/>
    <n v="323.63"/>
    <m/>
    <m/>
    <m/>
    <m/>
    <m/>
    <m/>
    <m/>
    <x v="0"/>
    <x v="0"/>
    <m/>
  </r>
  <r>
    <s v=""/>
    <s v=" E08_25330"/>
    <s v="Perform Mechanical inspection of CM-07 Cavity (591 1-Cell Production)"/>
    <s v="6.08.04.01.01.03"/>
    <x v="0"/>
    <d v="2026-09-25T00:00:00"/>
    <d v="2026-10-08T00:00:00"/>
    <s v="pkessler"/>
    <s v="Matalevich"/>
    <n v="639.71"/>
    <m/>
    <s v="C"/>
    <s v="Labor"/>
    <s v="TEC"/>
    <m/>
    <s v="JLAB"/>
    <s v="Const"/>
    <s v="RF"/>
    <x v="8"/>
    <m/>
    <m/>
    <m/>
    <m/>
    <m/>
    <m/>
    <m/>
    <m/>
    <m/>
    <m/>
    <n v="255.88"/>
    <n v="383.83"/>
    <m/>
    <m/>
    <m/>
    <m/>
    <m/>
    <m/>
    <m/>
    <x v="0"/>
    <x v="0"/>
    <m/>
  </r>
  <r>
    <s v=""/>
    <s v=" E08_25390"/>
    <s v="Perform Dressed Cavity Qualification of CM-07 cavity (591 1-Cell Production)"/>
    <s v="6.08.04.01.01.03"/>
    <x v="0"/>
    <d v="2027-04-21T00:00:00"/>
    <d v="2027-05-25T00:00:00"/>
    <s v="pkessler"/>
    <s v="Matalevich"/>
    <n v="10194.200000000001"/>
    <m/>
    <s v="C"/>
    <s v="Labor"/>
    <s v="TEC"/>
    <m/>
    <s v="JLAB"/>
    <s v="Const"/>
    <s v="RF"/>
    <x v="8"/>
    <m/>
    <m/>
    <m/>
    <m/>
    <m/>
    <m/>
    <m/>
    <m/>
    <m/>
    <m/>
    <m/>
    <n v="10194.200000000001"/>
    <m/>
    <m/>
    <m/>
    <m/>
    <m/>
    <m/>
    <m/>
    <x v="0"/>
    <x v="0"/>
    <m/>
  </r>
  <r>
    <s v=""/>
    <s v=" E08_25370"/>
    <s v="Weld Helium Vessel onto CM-07 Cavity (591 1-Cell Production)"/>
    <s v="6.08.04.01.01.03"/>
    <x v="0"/>
    <d v="2027-03-31T00:00:00"/>
    <d v="2027-04-20T00:00:00"/>
    <s v="pkessler"/>
    <s v="Matalevich"/>
    <n v="323.63"/>
    <m/>
    <s v="C"/>
    <s v="Labor"/>
    <s v="TEC"/>
    <m/>
    <s v="JLAB"/>
    <s v="Const"/>
    <s v="RF"/>
    <x v="8"/>
    <m/>
    <m/>
    <m/>
    <m/>
    <m/>
    <m/>
    <m/>
    <m/>
    <m/>
    <m/>
    <m/>
    <n v="323.63"/>
    <m/>
    <m/>
    <m/>
    <m/>
    <m/>
    <m/>
    <m/>
    <x v="0"/>
    <x v="0"/>
    <m/>
  </r>
  <r>
    <s v=""/>
    <s v=" E08_25410"/>
    <s v="Perform Mechanical inspection of CM-08 Cavity (591 1-Cell Production)"/>
    <s v="6.08.04.01.01.03"/>
    <x v="0"/>
    <d v="2026-10-09T00:00:00"/>
    <d v="2026-10-23T00:00:00"/>
    <s v="pkessler"/>
    <s v="Matalevich"/>
    <n v="647.25"/>
    <m/>
    <s v="C"/>
    <s v="Labor"/>
    <s v="TEC"/>
    <m/>
    <s v="JLAB"/>
    <s v="Const"/>
    <s v="RF"/>
    <x v="8"/>
    <m/>
    <m/>
    <m/>
    <m/>
    <m/>
    <m/>
    <m/>
    <m/>
    <m/>
    <m/>
    <m/>
    <n v="647.25"/>
    <m/>
    <m/>
    <m/>
    <m/>
    <m/>
    <m/>
    <m/>
    <x v="0"/>
    <x v="0"/>
    <m/>
  </r>
  <r>
    <s v=""/>
    <s v=" E08_25470"/>
    <s v="Perform Dressed Cavity Qualification of CM-08 cavity (591 1-Cell Production)"/>
    <s v="6.08.04.01.01.03"/>
    <x v="0"/>
    <d v="2027-05-26T00:00:00"/>
    <d v="2027-06-30T00:00:00"/>
    <s v="pkessler"/>
    <s v="Matalevich"/>
    <n v="10194.200000000001"/>
    <m/>
    <s v="C"/>
    <s v="Labor"/>
    <s v="TEC"/>
    <m/>
    <s v="JLAB"/>
    <s v="Const"/>
    <s v="RF"/>
    <x v="8"/>
    <m/>
    <m/>
    <m/>
    <m/>
    <m/>
    <m/>
    <m/>
    <m/>
    <m/>
    <m/>
    <m/>
    <n v="10194.200000000001"/>
    <m/>
    <m/>
    <m/>
    <m/>
    <m/>
    <m/>
    <m/>
    <x v="0"/>
    <x v="0"/>
    <m/>
  </r>
  <r>
    <s v=""/>
    <s v=" E08_25450"/>
    <s v="Weld Helium Vessel onto CM-08 Cavity (591 1-Cell Production)"/>
    <s v="6.08.04.01.01.03"/>
    <x v="0"/>
    <d v="2027-05-05T00:00:00"/>
    <d v="2027-05-25T00:00:00"/>
    <s v="pkessler"/>
    <s v="Matalevich"/>
    <n v="323.63"/>
    <m/>
    <s v="C"/>
    <s v="Labor"/>
    <s v="TEC"/>
    <m/>
    <s v="JLAB"/>
    <s v="Const"/>
    <s v="RF"/>
    <x v="8"/>
    <m/>
    <m/>
    <m/>
    <m/>
    <m/>
    <m/>
    <m/>
    <m/>
    <m/>
    <m/>
    <m/>
    <n v="323.63"/>
    <m/>
    <m/>
    <m/>
    <m/>
    <m/>
    <m/>
    <m/>
    <x v="0"/>
    <x v="0"/>
    <m/>
  </r>
  <r>
    <s v=""/>
    <s v=" E08_25490"/>
    <s v="Perform Mechanical inspection of CM-09 Cavity (591 1-Cell Production)"/>
    <s v="6.08.04.01.01.03"/>
    <x v="0"/>
    <d v="2026-10-26T00:00:00"/>
    <d v="2026-11-06T00:00:00"/>
    <s v="pkessler"/>
    <s v="Matalevich"/>
    <n v="647.25"/>
    <m/>
    <s v="C"/>
    <s v="Labor"/>
    <s v="TEC"/>
    <m/>
    <s v="JLAB"/>
    <s v="Const"/>
    <s v="RF"/>
    <x v="8"/>
    <m/>
    <m/>
    <m/>
    <m/>
    <m/>
    <m/>
    <m/>
    <m/>
    <m/>
    <m/>
    <m/>
    <n v="647.25"/>
    <m/>
    <m/>
    <m/>
    <m/>
    <m/>
    <m/>
    <m/>
    <x v="0"/>
    <x v="0"/>
    <m/>
  </r>
  <r>
    <s v=""/>
    <s v=" E08_25550"/>
    <s v="Perform Dressed Cavity Qualification of CM-09 cavity (591 1-Cell Production)"/>
    <s v="6.08.04.01.01.03"/>
    <x v="0"/>
    <d v="2027-07-01T00:00:00"/>
    <d v="2027-08-05T00:00:00"/>
    <s v="pkessler"/>
    <s v="Matalevich"/>
    <n v="10194.200000000001"/>
    <m/>
    <s v="C"/>
    <s v="Labor"/>
    <s v="TEC"/>
    <m/>
    <s v="JLAB"/>
    <s v="Const"/>
    <s v="RF"/>
    <x v="8"/>
    <m/>
    <m/>
    <m/>
    <m/>
    <m/>
    <m/>
    <m/>
    <m/>
    <m/>
    <m/>
    <m/>
    <n v="10194.200000000001"/>
    <m/>
    <m/>
    <m/>
    <m/>
    <m/>
    <m/>
    <m/>
    <x v="0"/>
    <x v="0"/>
    <m/>
  </r>
  <r>
    <s v=""/>
    <s v=" E08_25530"/>
    <s v="Weld Helium Vessel onto CM-09 Cavity (591 1-Cell Production)"/>
    <s v="6.08.04.01.01.03"/>
    <x v="0"/>
    <d v="2027-06-10T00:00:00"/>
    <d v="2027-06-30T00:00:00"/>
    <s v="pkessler"/>
    <s v="Matalevich"/>
    <n v="323.63"/>
    <m/>
    <s v="C"/>
    <s v="Labor"/>
    <s v="TEC"/>
    <m/>
    <s v="JLAB"/>
    <s v="Const"/>
    <s v="RF"/>
    <x v="8"/>
    <m/>
    <m/>
    <m/>
    <m/>
    <m/>
    <m/>
    <m/>
    <m/>
    <m/>
    <m/>
    <m/>
    <n v="323.63"/>
    <m/>
    <m/>
    <m/>
    <m/>
    <m/>
    <m/>
    <m/>
    <x v="0"/>
    <x v="0"/>
    <m/>
  </r>
  <r>
    <s v=""/>
    <s v=" E08_25570"/>
    <s v="Perform Mechanical inspection of CM-10 Cavity (591 1-Cell Production)"/>
    <s v="6.08.04.01.01.03"/>
    <x v="0"/>
    <d v="2026-11-09T00:00:00"/>
    <d v="2026-11-23T00:00:00"/>
    <s v="pkessler"/>
    <s v="Matalevich"/>
    <n v="647.25"/>
    <m/>
    <s v="C"/>
    <s v="Labor"/>
    <s v="TEC"/>
    <m/>
    <s v="JLAB"/>
    <s v="Const"/>
    <s v="RF"/>
    <x v="8"/>
    <m/>
    <m/>
    <m/>
    <m/>
    <m/>
    <m/>
    <m/>
    <m/>
    <m/>
    <m/>
    <m/>
    <n v="647.25"/>
    <m/>
    <m/>
    <m/>
    <m/>
    <m/>
    <m/>
    <m/>
    <x v="0"/>
    <x v="0"/>
    <m/>
  </r>
  <r>
    <s v=""/>
    <s v=" E08_25630"/>
    <s v="Perform Dressed Cavity Qualification of CM-10 cavity (591 1-Cell Production)"/>
    <s v="6.08.04.01.01.03"/>
    <x v="0"/>
    <d v="2027-08-06T00:00:00"/>
    <d v="2027-09-10T00:00:00"/>
    <s v="pkessler"/>
    <s v="Matalevich"/>
    <n v="10194.200000000001"/>
    <m/>
    <s v="C"/>
    <s v="Labor"/>
    <s v="TEC"/>
    <m/>
    <s v="JLAB"/>
    <s v="Const"/>
    <s v="RF"/>
    <x v="8"/>
    <m/>
    <m/>
    <m/>
    <m/>
    <m/>
    <m/>
    <m/>
    <m/>
    <m/>
    <m/>
    <m/>
    <n v="10194.200000000001"/>
    <m/>
    <m/>
    <m/>
    <m/>
    <m/>
    <m/>
    <m/>
    <x v="0"/>
    <x v="0"/>
    <m/>
  </r>
  <r>
    <s v=""/>
    <s v=" E08_25610"/>
    <s v="Weld Helium Vessel onto CM-10 Cavity (591 1-Cell Production)"/>
    <s v="6.08.04.01.01.03"/>
    <x v="0"/>
    <d v="2027-07-16T00:00:00"/>
    <d v="2027-08-05T00:00:00"/>
    <s v="pkessler"/>
    <s v="Matalevich"/>
    <n v="323.63"/>
    <m/>
    <s v="C"/>
    <s v="Labor"/>
    <s v="TEC"/>
    <m/>
    <s v="JLAB"/>
    <s v="Const"/>
    <s v="RF"/>
    <x v="8"/>
    <m/>
    <m/>
    <m/>
    <m/>
    <m/>
    <m/>
    <m/>
    <m/>
    <m/>
    <m/>
    <m/>
    <n v="323.63"/>
    <m/>
    <m/>
    <m/>
    <m/>
    <m/>
    <m/>
    <m/>
    <x v="0"/>
    <x v="0"/>
    <m/>
  </r>
  <r>
    <s v=""/>
    <s v=" E08_25650"/>
    <s v="Perform Mechanical inspection of CM-11 Cavity (591 1-Cell Production)"/>
    <s v="6.08.04.01.01.03"/>
    <x v="0"/>
    <d v="2026-11-24T00:00:00"/>
    <d v="2026-12-09T00:00:00"/>
    <s v="pkessler"/>
    <s v="Matalevich"/>
    <n v="647.25"/>
    <m/>
    <s v="C"/>
    <s v="Labor"/>
    <s v="TEC"/>
    <m/>
    <s v="JLAB"/>
    <s v="Const"/>
    <s v="RF"/>
    <x v="8"/>
    <m/>
    <m/>
    <m/>
    <m/>
    <m/>
    <m/>
    <m/>
    <m/>
    <m/>
    <m/>
    <m/>
    <n v="647.25"/>
    <m/>
    <m/>
    <m/>
    <m/>
    <m/>
    <m/>
    <m/>
    <x v="0"/>
    <x v="0"/>
    <m/>
  </r>
  <r>
    <s v=""/>
    <s v=" E08_25710"/>
    <s v="Perform Dressed Cavity Qualification of CM-11 cavity (591 1-Cell Production)"/>
    <s v="6.08.04.01.01.03"/>
    <x v="0"/>
    <d v="2027-09-13T00:00:00"/>
    <d v="2027-10-18T00:00:00"/>
    <s v="pkessler"/>
    <s v="Matalevich"/>
    <n v="10328.76"/>
    <m/>
    <s v="C"/>
    <s v="Labor"/>
    <s v="TEC"/>
    <m/>
    <s v="JLAB"/>
    <s v="Const"/>
    <s v="RF"/>
    <x v="8"/>
    <m/>
    <m/>
    <m/>
    <m/>
    <m/>
    <m/>
    <m/>
    <m/>
    <m/>
    <m/>
    <m/>
    <n v="5784.11"/>
    <n v="4544.66"/>
    <m/>
    <m/>
    <m/>
    <m/>
    <m/>
    <m/>
    <x v="0"/>
    <x v="0"/>
    <m/>
  </r>
  <r>
    <s v=""/>
    <s v=" E08_25690"/>
    <s v="Weld Helium Vessel onto CM-11 Cavity (591 1-Cell Production)"/>
    <s v="6.08.04.01.01.03"/>
    <x v="0"/>
    <d v="2027-08-20T00:00:00"/>
    <d v="2027-09-10T00:00:00"/>
    <s v="pkessler"/>
    <s v="Matalevich"/>
    <n v="323.63"/>
    <m/>
    <s v="C"/>
    <s v="Labor"/>
    <s v="TEC"/>
    <m/>
    <s v="JLAB"/>
    <s v="Const"/>
    <s v="RF"/>
    <x v="8"/>
    <m/>
    <m/>
    <m/>
    <m/>
    <m/>
    <m/>
    <m/>
    <m/>
    <m/>
    <m/>
    <m/>
    <n v="323.63"/>
    <m/>
    <m/>
    <m/>
    <m/>
    <m/>
    <m/>
    <m/>
    <x v="0"/>
    <x v="0"/>
    <m/>
  </r>
  <r>
    <s v=""/>
    <s v=" E08_25730"/>
    <s v="Perform Mechanical inspection of CM-12 Cavity (591 1-Cell Production)"/>
    <s v="6.08.04.01.01.03"/>
    <x v="0"/>
    <d v="2026-12-10T00:00:00"/>
    <d v="2026-12-23T00:00:00"/>
    <s v="pkessler"/>
    <s v="Matalevich"/>
    <n v="647.25"/>
    <m/>
    <s v="C"/>
    <s v="Labor"/>
    <s v="TEC"/>
    <m/>
    <s v="JLAB"/>
    <s v="Const"/>
    <s v="RF"/>
    <x v="8"/>
    <m/>
    <m/>
    <m/>
    <m/>
    <m/>
    <m/>
    <m/>
    <m/>
    <m/>
    <m/>
    <m/>
    <n v="647.25"/>
    <m/>
    <m/>
    <m/>
    <m/>
    <m/>
    <m/>
    <m/>
    <x v="0"/>
    <x v="0"/>
    <m/>
  </r>
  <r>
    <s v=""/>
    <s v=" E08_25790"/>
    <s v="Perform Dressed Cavity Qualification of CM-12 cavity (591 1-Cell Production)"/>
    <s v="6.08.04.01.01.03"/>
    <x v="0"/>
    <d v="2027-10-19T00:00:00"/>
    <d v="2027-11-23T00:00:00"/>
    <s v="pkessler"/>
    <s v="Matalevich"/>
    <n v="10500.02"/>
    <m/>
    <s v="C"/>
    <s v="Labor"/>
    <s v="TEC"/>
    <m/>
    <s v="JLAB"/>
    <s v="Const"/>
    <s v="RF"/>
    <x v="8"/>
    <m/>
    <m/>
    <m/>
    <m/>
    <m/>
    <m/>
    <m/>
    <m/>
    <m/>
    <m/>
    <m/>
    <m/>
    <n v="10500.02"/>
    <m/>
    <m/>
    <m/>
    <m/>
    <m/>
    <m/>
    <x v="0"/>
    <x v="0"/>
    <m/>
  </r>
  <r>
    <s v=""/>
    <s v=" E08_25770"/>
    <s v="Weld Helium Vessel onto CM-12 Cavity (591 1-Cell Production)"/>
    <s v="6.08.04.01.01.03"/>
    <x v="0"/>
    <d v="2027-09-27T00:00:00"/>
    <d v="2027-10-18T00:00:00"/>
    <s v="pkessler"/>
    <s v="Matalevich"/>
    <n v="330.75"/>
    <m/>
    <s v="C"/>
    <s v="Labor"/>
    <s v="TEC"/>
    <m/>
    <s v="JLAB"/>
    <s v="Const"/>
    <s v="RF"/>
    <x v="8"/>
    <m/>
    <m/>
    <m/>
    <m/>
    <m/>
    <m/>
    <m/>
    <m/>
    <m/>
    <m/>
    <m/>
    <n v="88.2"/>
    <n v="242.55"/>
    <m/>
    <m/>
    <m/>
    <m/>
    <m/>
    <m/>
    <x v="0"/>
    <x v="0"/>
    <m/>
  </r>
  <r>
    <s v=""/>
    <s v=" E08_25810"/>
    <s v="Perform Mechanical inspection of CM-13 Cavity (591 1-Cell Production)"/>
    <s v="6.08.04.01.01.03"/>
    <x v="0"/>
    <d v="2026-12-24T00:00:00"/>
    <d v="2027-01-08T00:00:00"/>
    <s v="pkessler"/>
    <s v="Matalevich"/>
    <n v="647.25"/>
    <m/>
    <s v="C"/>
    <s v="Labor"/>
    <s v="TEC"/>
    <m/>
    <s v="JLAB"/>
    <s v="Const"/>
    <s v="RF"/>
    <x v="8"/>
    <m/>
    <m/>
    <m/>
    <m/>
    <m/>
    <m/>
    <m/>
    <m/>
    <m/>
    <m/>
    <m/>
    <n v="647.25"/>
    <m/>
    <m/>
    <m/>
    <m/>
    <m/>
    <m/>
    <m/>
    <x v="0"/>
    <x v="0"/>
    <m/>
  </r>
  <r>
    <s v=""/>
    <s v=" E08_25870"/>
    <s v="Perform Dressed Cavity Qualification of CM-13 cavity (591 1-Cell Production)"/>
    <s v="6.08.04.01.01.03"/>
    <x v="0"/>
    <d v="2027-11-24T00:00:00"/>
    <d v="2028-01-03T00:00:00"/>
    <s v="pkessler"/>
    <s v="Matalevich"/>
    <n v="10500.02"/>
    <m/>
    <s v="C"/>
    <s v="Labor"/>
    <s v="TEC"/>
    <m/>
    <s v="JLAB"/>
    <s v="Const"/>
    <s v="RF"/>
    <x v="8"/>
    <m/>
    <m/>
    <m/>
    <m/>
    <m/>
    <m/>
    <m/>
    <m/>
    <m/>
    <m/>
    <m/>
    <m/>
    <n v="10500.02"/>
    <m/>
    <m/>
    <m/>
    <m/>
    <m/>
    <m/>
    <x v="0"/>
    <x v="0"/>
    <m/>
  </r>
  <r>
    <s v=""/>
    <s v=" E08_25850"/>
    <s v="Weld Helium Vessel onto CM-13 Cavity (591 1-Cell Production)"/>
    <s v="6.08.04.01.01.03"/>
    <x v="0"/>
    <d v="2027-11-02T00:00:00"/>
    <d v="2027-11-23T00:00:00"/>
    <s v="pkessler"/>
    <s v="Matalevich"/>
    <n v="333.33"/>
    <m/>
    <s v="C"/>
    <s v="Labor"/>
    <s v="TEC"/>
    <m/>
    <s v="JLAB"/>
    <s v="Const"/>
    <s v="RF"/>
    <x v="8"/>
    <m/>
    <m/>
    <m/>
    <m/>
    <m/>
    <m/>
    <m/>
    <m/>
    <m/>
    <m/>
    <m/>
    <m/>
    <n v="333.33"/>
    <m/>
    <m/>
    <m/>
    <m/>
    <m/>
    <m/>
    <x v="0"/>
    <x v="0"/>
    <m/>
  </r>
  <r>
    <s v=""/>
    <s v=" E08_25890"/>
    <s v="Perform Mechanical inspection of CM-14 Cavity (591 1-Cell Production)"/>
    <s v="6.08.04.01.01.03"/>
    <x v="0"/>
    <d v="2027-01-11T00:00:00"/>
    <d v="2027-01-25T00:00:00"/>
    <s v="pkessler"/>
    <s v="Matalevich"/>
    <n v="647.25"/>
    <m/>
    <s v="C"/>
    <s v="Labor"/>
    <s v="TEC"/>
    <m/>
    <s v="JLAB"/>
    <s v="Const"/>
    <s v="RF"/>
    <x v="8"/>
    <m/>
    <m/>
    <m/>
    <m/>
    <m/>
    <m/>
    <m/>
    <m/>
    <m/>
    <m/>
    <m/>
    <n v="647.25"/>
    <m/>
    <m/>
    <m/>
    <m/>
    <m/>
    <m/>
    <m/>
    <x v="0"/>
    <x v="0"/>
    <m/>
  </r>
  <r>
    <s v=""/>
    <s v=" E08_25950"/>
    <s v="Perform Dressed Cavity Qualification of CM-14 cavity (591 1-Cell Production)"/>
    <s v="6.08.04.01.01.03"/>
    <x v="0"/>
    <d v="2028-01-04T00:00:00"/>
    <d v="2028-02-08T00:00:00"/>
    <s v="pkessler"/>
    <s v="Matalevich"/>
    <n v="10500.02"/>
    <m/>
    <s v="C"/>
    <s v="Labor"/>
    <s v="TEC"/>
    <m/>
    <s v="JLAB"/>
    <s v="Const"/>
    <s v="RF"/>
    <x v="8"/>
    <m/>
    <m/>
    <m/>
    <m/>
    <m/>
    <m/>
    <m/>
    <m/>
    <m/>
    <m/>
    <m/>
    <m/>
    <n v="10500.02"/>
    <m/>
    <m/>
    <m/>
    <m/>
    <m/>
    <m/>
    <x v="0"/>
    <x v="0"/>
    <m/>
  </r>
  <r>
    <s v=""/>
    <s v=" E08_25930"/>
    <s v="Weld Helium Vessel onto CM-14 Cavity (591 1-Cell Production)"/>
    <s v="6.08.04.01.01.03"/>
    <x v="0"/>
    <d v="2027-12-10T00:00:00"/>
    <d v="2028-01-03T00:00:00"/>
    <s v="pkessler"/>
    <s v="Matalevich"/>
    <n v="333.33"/>
    <m/>
    <s v="C"/>
    <s v="Labor"/>
    <s v="TEC"/>
    <m/>
    <s v="JLAB"/>
    <s v="Const"/>
    <s v="RF"/>
    <x v="8"/>
    <m/>
    <m/>
    <m/>
    <m/>
    <m/>
    <m/>
    <m/>
    <m/>
    <m/>
    <m/>
    <m/>
    <m/>
    <n v="333.33"/>
    <m/>
    <m/>
    <m/>
    <m/>
    <m/>
    <m/>
    <x v="0"/>
    <x v="0"/>
    <m/>
  </r>
  <r>
    <s v=""/>
    <s v=" E08_25970"/>
    <s v="Perform Mechanical inspection of CM-15 Cavity (591 1-Cell Production)"/>
    <s v="6.08.04.01.01.03"/>
    <x v="0"/>
    <d v="2027-01-26T00:00:00"/>
    <d v="2027-02-08T00:00:00"/>
    <s v="pkessler"/>
    <s v="Matalevich"/>
    <n v="647.25"/>
    <m/>
    <s v="C"/>
    <s v="Labor"/>
    <s v="TEC"/>
    <m/>
    <s v="JLAB"/>
    <s v="Const"/>
    <s v="RF"/>
    <x v="8"/>
    <m/>
    <m/>
    <m/>
    <m/>
    <m/>
    <m/>
    <m/>
    <m/>
    <m/>
    <m/>
    <m/>
    <n v="647.25"/>
    <m/>
    <m/>
    <m/>
    <m/>
    <m/>
    <m/>
    <m/>
    <x v="0"/>
    <x v="0"/>
    <m/>
  </r>
  <r>
    <s v=""/>
    <s v=" E08_26030"/>
    <s v="Perform Dressed Cavity Qualification of CM-15 cavity (591 1-Cell Production)"/>
    <s v="6.08.04.01.01.03"/>
    <x v="0"/>
    <d v="2028-02-09T00:00:00"/>
    <d v="2028-03-15T00:00:00"/>
    <s v="pkessler"/>
    <s v="Matalevich"/>
    <n v="10500.02"/>
    <m/>
    <s v="C"/>
    <s v="Labor"/>
    <s v="TEC"/>
    <m/>
    <s v="JLAB"/>
    <s v="Const"/>
    <s v="RF"/>
    <x v="8"/>
    <m/>
    <m/>
    <m/>
    <m/>
    <m/>
    <m/>
    <m/>
    <m/>
    <m/>
    <m/>
    <m/>
    <m/>
    <n v="10500.02"/>
    <m/>
    <m/>
    <m/>
    <m/>
    <m/>
    <m/>
    <x v="0"/>
    <x v="0"/>
    <m/>
  </r>
  <r>
    <s v=""/>
    <s v=" E08_26010"/>
    <s v="Weld Helium Vessel onto CM-15 Cavity (591 1-Cell Production)"/>
    <s v="6.08.04.01.01.03"/>
    <x v="0"/>
    <d v="2028-01-19T00:00:00"/>
    <d v="2028-02-08T00:00:00"/>
    <s v="pkessler"/>
    <s v="Matalevich"/>
    <n v="333.33"/>
    <m/>
    <s v="C"/>
    <s v="Labor"/>
    <s v="TEC"/>
    <m/>
    <s v="JLAB"/>
    <s v="Const"/>
    <s v="RF"/>
    <x v="8"/>
    <m/>
    <m/>
    <m/>
    <m/>
    <m/>
    <m/>
    <m/>
    <m/>
    <m/>
    <m/>
    <m/>
    <m/>
    <n v="333.33"/>
    <m/>
    <m/>
    <m/>
    <m/>
    <m/>
    <m/>
    <x v="0"/>
    <x v="0"/>
    <m/>
  </r>
  <r>
    <s v=""/>
    <s v=" E08_26050"/>
    <s v="Perform Mechanical inspection of CM-16 Cavity (591 1-Cell Production)"/>
    <s v="6.08.04.01.01.03"/>
    <x v="0"/>
    <d v="2027-02-09T00:00:00"/>
    <d v="2027-02-23T00:00:00"/>
    <s v="pkessler"/>
    <s v="Matalevich"/>
    <n v="647.25"/>
    <m/>
    <s v="C"/>
    <s v="Labor"/>
    <s v="TEC"/>
    <m/>
    <s v="JLAB"/>
    <s v="Const"/>
    <s v="RF"/>
    <x v="8"/>
    <m/>
    <m/>
    <m/>
    <m/>
    <m/>
    <m/>
    <m/>
    <m/>
    <m/>
    <m/>
    <m/>
    <n v="647.25"/>
    <m/>
    <m/>
    <m/>
    <m/>
    <m/>
    <m/>
    <m/>
    <x v="0"/>
    <x v="0"/>
    <m/>
  </r>
  <r>
    <s v=""/>
    <s v=" E08_26110"/>
    <s v="Perform Dressed Cavity Qualification of CM-16 cavity (591 1-Cell Production)"/>
    <s v="6.08.04.01.01.03"/>
    <x v="0"/>
    <d v="2028-03-16T00:00:00"/>
    <d v="2028-04-19T00:00:00"/>
    <s v="pkessler"/>
    <s v="Matalevich"/>
    <n v="10500.02"/>
    <m/>
    <s v="C"/>
    <s v="Labor"/>
    <s v="TEC"/>
    <m/>
    <s v="JLAB"/>
    <s v="Const"/>
    <s v="RF"/>
    <x v="8"/>
    <m/>
    <m/>
    <m/>
    <m/>
    <m/>
    <m/>
    <m/>
    <m/>
    <m/>
    <m/>
    <m/>
    <m/>
    <n v="10500.02"/>
    <m/>
    <m/>
    <m/>
    <m/>
    <m/>
    <m/>
    <x v="0"/>
    <x v="0"/>
    <m/>
  </r>
  <r>
    <s v=""/>
    <s v=" E08_26090"/>
    <s v="Weld Helium Vessel onto CM-16 Cavity (591 1-Cell Production)"/>
    <s v="6.08.04.01.01.03"/>
    <x v="0"/>
    <d v="2028-02-24T00:00:00"/>
    <d v="2028-03-15T00:00:00"/>
    <s v="pkessler"/>
    <s v="Matalevich"/>
    <n v="333.33"/>
    <m/>
    <s v="C"/>
    <s v="Labor"/>
    <s v="TEC"/>
    <m/>
    <s v="JLAB"/>
    <s v="Const"/>
    <s v="RF"/>
    <x v="8"/>
    <m/>
    <m/>
    <m/>
    <m/>
    <m/>
    <m/>
    <m/>
    <m/>
    <m/>
    <m/>
    <m/>
    <m/>
    <n v="333.33"/>
    <m/>
    <m/>
    <m/>
    <m/>
    <m/>
    <m/>
    <x v="0"/>
    <x v="0"/>
    <m/>
  </r>
  <r>
    <s v=""/>
    <s v=" E08_25350"/>
    <s v="Perform Bare Cavity Qualification of CM-07 cavity (591 1-Cell Production)"/>
    <s v="6.08.04.01.01.03"/>
    <x v="0"/>
    <d v="2027-02-24T00:00:00"/>
    <d v="2027-03-30T00:00:00"/>
    <s v="pkessler"/>
    <s v="Matalevich"/>
    <n v="5016.1899999999996"/>
    <m/>
    <s v="C"/>
    <s v="Labor"/>
    <s v="TEC"/>
    <m/>
    <s v="JLAB"/>
    <s v="Const"/>
    <s v="RF"/>
    <x v="8"/>
    <m/>
    <m/>
    <m/>
    <m/>
    <m/>
    <m/>
    <m/>
    <m/>
    <m/>
    <m/>
    <m/>
    <n v="5016.1899999999996"/>
    <m/>
    <m/>
    <m/>
    <m/>
    <m/>
    <m/>
    <m/>
    <x v="0"/>
    <x v="0"/>
    <m/>
  </r>
  <r>
    <s v=""/>
    <s v=" E08_25430"/>
    <s v="Perform Bare Cavity Qualification of CM-08 cavity (591 1-Cell Production)"/>
    <s v="6.08.04.01.01.03"/>
    <x v="0"/>
    <d v="2027-03-31T00:00:00"/>
    <d v="2027-05-04T00:00:00"/>
    <s v="pkessler"/>
    <s v="Matalevich"/>
    <n v="5016.1899999999996"/>
    <m/>
    <s v="C"/>
    <s v="Labor"/>
    <s v="TEC"/>
    <m/>
    <s v="JLAB"/>
    <s v="Const"/>
    <s v="RF"/>
    <x v="8"/>
    <m/>
    <m/>
    <m/>
    <m/>
    <m/>
    <m/>
    <m/>
    <m/>
    <m/>
    <m/>
    <m/>
    <n v="5016.1899999999996"/>
    <m/>
    <m/>
    <m/>
    <m/>
    <m/>
    <m/>
    <m/>
    <x v="0"/>
    <x v="0"/>
    <m/>
  </r>
  <r>
    <s v=""/>
    <s v=" E08_25510"/>
    <s v="Perform Bare Cavity Qualification of CM-09 cavity (591 1-Cell Production)"/>
    <s v="6.08.04.01.01.03"/>
    <x v="0"/>
    <d v="2027-05-05T00:00:00"/>
    <d v="2027-06-09T00:00:00"/>
    <s v="pkessler"/>
    <s v="Matalevich"/>
    <n v="5016.1899999999996"/>
    <m/>
    <s v="C"/>
    <s v="Labor"/>
    <s v="TEC"/>
    <m/>
    <s v="JLAB"/>
    <s v="Const"/>
    <s v="RF"/>
    <x v="8"/>
    <m/>
    <m/>
    <m/>
    <m/>
    <m/>
    <m/>
    <m/>
    <m/>
    <m/>
    <m/>
    <m/>
    <n v="5016.1899999999996"/>
    <m/>
    <m/>
    <m/>
    <m/>
    <m/>
    <m/>
    <m/>
    <x v="0"/>
    <x v="0"/>
    <m/>
  </r>
  <r>
    <s v=""/>
    <s v=" E08_25590"/>
    <s v="Perform Bare Cavity Qualification of CM-10 cavity (591 1-Cell Production)"/>
    <s v="6.08.04.01.01.03"/>
    <x v="0"/>
    <d v="2027-06-10T00:00:00"/>
    <d v="2027-07-15T00:00:00"/>
    <s v="pkessler"/>
    <s v="Matalevich"/>
    <n v="5016.1899999999996"/>
    <m/>
    <s v="C"/>
    <s v="Labor"/>
    <s v="TEC"/>
    <m/>
    <s v="JLAB"/>
    <s v="Const"/>
    <s v="RF"/>
    <x v="8"/>
    <m/>
    <m/>
    <m/>
    <m/>
    <m/>
    <m/>
    <m/>
    <m/>
    <m/>
    <m/>
    <m/>
    <n v="5016.1899999999996"/>
    <m/>
    <m/>
    <m/>
    <m/>
    <m/>
    <m/>
    <m/>
    <x v="0"/>
    <x v="0"/>
    <m/>
  </r>
  <r>
    <s v=""/>
    <s v=" E08_25670"/>
    <s v="Perform Bare Cavity Qualification of CM-11 cavity (591 1-Cell Production)"/>
    <s v="6.08.04.01.01.03"/>
    <x v="0"/>
    <d v="2027-07-16T00:00:00"/>
    <d v="2027-08-19T00:00:00"/>
    <s v="pkessler"/>
    <s v="Matalevich"/>
    <n v="5016.1899999999996"/>
    <m/>
    <s v="C"/>
    <s v="Labor"/>
    <s v="TEC"/>
    <m/>
    <s v="JLAB"/>
    <s v="Const"/>
    <s v="RF"/>
    <x v="8"/>
    <m/>
    <m/>
    <m/>
    <m/>
    <m/>
    <m/>
    <m/>
    <m/>
    <m/>
    <m/>
    <m/>
    <n v="5016.1899999999996"/>
    <m/>
    <m/>
    <m/>
    <m/>
    <m/>
    <m/>
    <m/>
    <x v="0"/>
    <x v="0"/>
    <m/>
  </r>
  <r>
    <s v=""/>
    <s v=" E08_25750"/>
    <s v="Perform Bare Cavity Qualification of CM-12 cavity (591 1-Cell Production)"/>
    <s v="6.08.04.01.01.03"/>
    <x v="0"/>
    <d v="2027-08-20T00:00:00"/>
    <d v="2027-09-24T00:00:00"/>
    <s v="pkessler"/>
    <s v="Matalevich"/>
    <n v="5016.1899999999996"/>
    <m/>
    <s v="C"/>
    <s v="Labor"/>
    <s v="TEC"/>
    <m/>
    <s v="JLAB"/>
    <s v="Const"/>
    <s v="RF"/>
    <x v="8"/>
    <m/>
    <m/>
    <m/>
    <m/>
    <m/>
    <m/>
    <m/>
    <m/>
    <m/>
    <m/>
    <m/>
    <n v="5016.1899999999996"/>
    <m/>
    <m/>
    <m/>
    <m/>
    <m/>
    <m/>
    <m/>
    <x v="0"/>
    <x v="0"/>
    <m/>
  </r>
  <r>
    <s v=""/>
    <s v=" E08_25830"/>
    <s v="Perform Bare Cavity Qualification of CM-13 cavity (591 1-Cell Production)"/>
    <s v="6.08.04.01.01.03"/>
    <x v="0"/>
    <d v="2027-09-27T00:00:00"/>
    <d v="2027-11-01T00:00:00"/>
    <s v="pkessler"/>
    <s v="Matalevich"/>
    <n v="5142.6000000000004"/>
    <m/>
    <s v="C"/>
    <s v="Labor"/>
    <s v="TEC"/>
    <m/>
    <s v="JLAB"/>
    <s v="Const"/>
    <s v="RF"/>
    <x v="8"/>
    <m/>
    <m/>
    <m/>
    <m/>
    <m/>
    <m/>
    <m/>
    <m/>
    <m/>
    <m/>
    <m/>
    <n v="822.82"/>
    <n v="4319.78"/>
    <m/>
    <m/>
    <m/>
    <m/>
    <m/>
    <m/>
    <x v="0"/>
    <x v="0"/>
    <m/>
  </r>
  <r>
    <s v=""/>
    <s v=" E08_25910"/>
    <s v="Perform Bare Cavity Qualification of CM-14 cavity (591 1-Cell Production)"/>
    <s v="6.08.04.01.01.03"/>
    <x v="0"/>
    <d v="2027-11-02T00:00:00"/>
    <d v="2027-12-09T00:00:00"/>
    <s v="pkessler"/>
    <s v="Matalevich"/>
    <n v="5166.68"/>
    <m/>
    <s v="C"/>
    <s v="Labor"/>
    <s v="TEC"/>
    <m/>
    <s v="JLAB"/>
    <s v="Const"/>
    <s v="RF"/>
    <x v="8"/>
    <m/>
    <m/>
    <m/>
    <m/>
    <m/>
    <m/>
    <m/>
    <m/>
    <m/>
    <m/>
    <m/>
    <m/>
    <n v="5166.68"/>
    <m/>
    <m/>
    <m/>
    <m/>
    <m/>
    <m/>
    <x v="0"/>
    <x v="0"/>
    <m/>
  </r>
  <r>
    <s v=""/>
    <s v=" E08_25990"/>
    <s v="Perform Bare Cavity Qualification of CM-15 cavity (591 1-Cell Production)"/>
    <s v="6.08.04.01.01.03"/>
    <x v="0"/>
    <d v="2027-12-10T00:00:00"/>
    <d v="2028-01-18T00:00:00"/>
    <s v="pkessler"/>
    <s v="Matalevich"/>
    <n v="5166.68"/>
    <m/>
    <s v="C"/>
    <s v="Labor"/>
    <s v="TEC"/>
    <m/>
    <s v="JLAB"/>
    <s v="Const"/>
    <s v="RF"/>
    <x v="8"/>
    <m/>
    <m/>
    <m/>
    <m/>
    <m/>
    <m/>
    <m/>
    <m/>
    <m/>
    <m/>
    <m/>
    <m/>
    <n v="5166.68"/>
    <m/>
    <m/>
    <m/>
    <m/>
    <m/>
    <m/>
    <x v="0"/>
    <x v="0"/>
    <m/>
  </r>
  <r>
    <s v=""/>
    <s v=" E08_26070"/>
    <s v="Perform Bare Cavity Qualification of CM-16 cavity (591 1-Cell Production)"/>
    <s v="6.08.04.01.01.03"/>
    <x v="0"/>
    <d v="2028-01-19T00:00:00"/>
    <d v="2028-02-23T00:00:00"/>
    <s v="pkessler"/>
    <s v="Matalevich"/>
    <n v="5166.68"/>
    <m/>
    <s v="C"/>
    <s v="Labor"/>
    <s v="TEC"/>
    <m/>
    <s v="JLAB"/>
    <s v="Const"/>
    <s v="RF"/>
    <x v="8"/>
    <m/>
    <m/>
    <m/>
    <m/>
    <m/>
    <m/>
    <m/>
    <m/>
    <m/>
    <m/>
    <m/>
    <m/>
    <n v="5166.68"/>
    <m/>
    <m/>
    <m/>
    <m/>
    <m/>
    <m/>
    <x v="0"/>
    <x v="0"/>
    <m/>
  </r>
  <r>
    <s v=""/>
    <s v=" E08_24870"/>
    <s v="Perform Bare Cavity Qualification of CM-01 cavity (591 1-Cell Production)"/>
    <s v="6.08.04.01.01.03"/>
    <x v="0"/>
    <d v="2026-07-16T00:00:00"/>
    <d v="2026-08-19T00:00:00"/>
    <s v="pkessler"/>
    <s v="Matalevich"/>
    <n v="4870.09"/>
    <m/>
    <s v="C"/>
    <s v="Labor"/>
    <s v="TEC"/>
    <m/>
    <s v="JLAB"/>
    <s v="Const"/>
    <s v="RF"/>
    <x v="8"/>
    <m/>
    <m/>
    <m/>
    <m/>
    <m/>
    <m/>
    <m/>
    <m/>
    <m/>
    <m/>
    <n v="4870.09"/>
    <m/>
    <m/>
    <m/>
    <m/>
    <m/>
    <m/>
    <m/>
    <m/>
    <x v="0"/>
    <x v="0"/>
    <m/>
  </r>
  <r>
    <s v=""/>
    <s v=" E08_24950"/>
    <s v="Perform Bare Cavity Qualification of CM-02 cavity (591 1-Cell Production)"/>
    <s v="6.08.04.01.01.03"/>
    <x v="0"/>
    <d v="2026-08-20T00:00:00"/>
    <d v="2026-09-24T00:00:00"/>
    <s v="pkessler"/>
    <s v="Matalevich"/>
    <n v="4870.09"/>
    <m/>
    <s v="C"/>
    <s v="Labor"/>
    <s v="TEC"/>
    <m/>
    <s v="JLAB"/>
    <s v="Const"/>
    <s v="RF"/>
    <x v="8"/>
    <m/>
    <m/>
    <m/>
    <m/>
    <m/>
    <m/>
    <m/>
    <m/>
    <m/>
    <m/>
    <n v="4870.09"/>
    <m/>
    <m/>
    <m/>
    <m/>
    <m/>
    <m/>
    <m/>
    <m/>
    <x v="0"/>
    <x v="0"/>
    <m/>
  </r>
  <r>
    <s v=""/>
    <s v=" E08_25030"/>
    <s v="Perform Bare Cavity Qualification of CM-03 cavity (591 1-Cell Production)"/>
    <s v="6.08.04.01.01.03"/>
    <x v="0"/>
    <d v="2026-09-25T00:00:00"/>
    <d v="2026-10-30T00:00:00"/>
    <s v="pkessler"/>
    <s v="Matalevich"/>
    <n v="4992.82"/>
    <m/>
    <s v="C"/>
    <s v="Labor"/>
    <s v="TEC"/>
    <m/>
    <s v="JLAB"/>
    <s v="Const"/>
    <s v="RF"/>
    <x v="8"/>
    <m/>
    <m/>
    <m/>
    <m/>
    <m/>
    <m/>
    <m/>
    <m/>
    <m/>
    <m/>
    <n v="798.85"/>
    <n v="4193.97"/>
    <m/>
    <m/>
    <m/>
    <m/>
    <m/>
    <m/>
    <m/>
    <x v="0"/>
    <x v="0"/>
    <m/>
  </r>
  <r>
    <s v=""/>
    <s v=" E08_25110"/>
    <s v="Perform Bare Cavity Qualification of CM-04 cavity (591 1-Cell Production)"/>
    <s v="6.08.04.01.01.03"/>
    <x v="0"/>
    <d v="2026-11-02T00:00:00"/>
    <d v="2026-12-09T00:00:00"/>
    <s v="pkessler"/>
    <s v="Matalevich"/>
    <n v="5016.1899999999996"/>
    <m/>
    <s v="C"/>
    <s v="Labor"/>
    <s v="TEC"/>
    <m/>
    <s v="JLAB"/>
    <s v="Const"/>
    <s v="RF"/>
    <x v="8"/>
    <m/>
    <m/>
    <m/>
    <m/>
    <m/>
    <m/>
    <m/>
    <m/>
    <m/>
    <m/>
    <m/>
    <n v="5016.1899999999996"/>
    <m/>
    <m/>
    <m/>
    <m/>
    <m/>
    <m/>
    <m/>
    <x v="0"/>
    <x v="0"/>
    <m/>
  </r>
  <r>
    <s v=""/>
    <s v=" E08_25190"/>
    <s v="Perform Bare Cavity Qualification of CM-05 cavity (591 1-Cell Production)"/>
    <s v="6.08.04.01.01.03"/>
    <x v="0"/>
    <d v="2026-12-10T00:00:00"/>
    <d v="2027-01-15T00:00:00"/>
    <s v="pkessler"/>
    <s v="Matalevich"/>
    <n v="5016.1899999999996"/>
    <m/>
    <s v="C"/>
    <s v="Labor"/>
    <s v="TEC"/>
    <m/>
    <s v="JLAB"/>
    <s v="Const"/>
    <s v="RF"/>
    <x v="8"/>
    <m/>
    <m/>
    <m/>
    <m/>
    <m/>
    <m/>
    <m/>
    <m/>
    <m/>
    <m/>
    <m/>
    <n v="5016.1899999999996"/>
    <m/>
    <m/>
    <m/>
    <m/>
    <m/>
    <m/>
    <m/>
    <x v="0"/>
    <x v="0"/>
    <m/>
  </r>
  <r>
    <s v=""/>
    <s v=" E08_25270"/>
    <s v="Perform Bare Cavity Qualification of CM-06 cavity (591 1-Cell Production)"/>
    <s v="6.08.04.01.01.03"/>
    <x v="0"/>
    <d v="2027-01-19T00:00:00"/>
    <d v="2027-02-23T00:00:00"/>
    <s v="pkessler"/>
    <s v="Matalevich"/>
    <n v="5016.1899999999996"/>
    <m/>
    <s v="C"/>
    <s v="Labor"/>
    <s v="TEC"/>
    <m/>
    <s v="JLAB"/>
    <s v="Const"/>
    <s v="RF"/>
    <x v="8"/>
    <m/>
    <m/>
    <m/>
    <m/>
    <m/>
    <m/>
    <m/>
    <m/>
    <m/>
    <m/>
    <m/>
    <n v="5016.1899999999996"/>
    <m/>
    <m/>
    <m/>
    <m/>
    <m/>
    <m/>
    <m/>
    <x v="0"/>
    <x v="0"/>
    <m/>
  </r>
  <r>
    <s v=""/>
    <s v=" E08_26260"/>
    <s v="TR Effort Tuner Frames and Thermal Straps-Labor (591 1-Cell Production CMs)"/>
    <s v="6.08.04.01.02.02"/>
    <x v="0"/>
    <d v="2025-12-10T00:00:00"/>
    <d v="2026-06-04T00:00:00"/>
    <s v="pkessler"/>
    <s v="Matalevich"/>
    <n v="11311.18"/>
    <m/>
    <s v="C"/>
    <s v="Labor"/>
    <s v="TEC"/>
    <m/>
    <s v="JLAB"/>
    <s v="Const"/>
    <s v="RF"/>
    <x v="9"/>
    <s v="P.S154"/>
    <m/>
    <m/>
    <m/>
    <m/>
    <m/>
    <m/>
    <m/>
    <m/>
    <m/>
    <n v="11311.18"/>
    <m/>
    <m/>
    <m/>
    <m/>
    <m/>
    <m/>
    <m/>
    <m/>
    <x v="0"/>
    <x v="0"/>
    <m/>
  </r>
  <r>
    <s v=""/>
    <s v=" E08_26330"/>
    <s v="TR Effort Tuner Stepper Motors (591 1-Cell Production CMs)"/>
    <s v="6.08.04.01.02.02"/>
    <x v="0"/>
    <d v="2025-12-10T00:00:00"/>
    <d v="2026-05-08T00:00:00"/>
    <s v="pkessler"/>
    <s v="Matalevich"/>
    <n v="1256.8"/>
    <m/>
    <s v="C"/>
    <s v="Labor"/>
    <s v="TEC"/>
    <m/>
    <s v="JLAB"/>
    <s v="Const"/>
    <s v="RF"/>
    <x v="9"/>
    <s v="P.S436"/>
    <m/>
    <m/>
    <m/>
    <m/>
    <m/>
    <m/>
    <m/>
    <m/>
    <m/>
    <n v="1256.8"/>
    <m/>
    <m/>
    <m/>
    <m/>
    <m/>
    <m/>
    <m/>
    <m/>
    <x v="0"/>
    <x v="0"/>
    <m/>
  </r>
  <r>
    <s v=""/>
    <s v=" E08_26390"/>
    <s v="TR Effort Tuner Harmonic Drives (591 1-Cell Production CMs)"/>
    <s v="6.08.04.01.02.02"/>
    <x v="0"/>
    <d v="2025-12-10T00:00:00"/>
    <d v="2026-06-05T00:00:00"/>
    <s v="pkessler"/>
    <s v="Matalevich"/>
    <n v="1256.8"/>
    <m/>
    <s v="C"/>
    <s v="Labor"/>
    <s v="TEC"/>
    <m/>
    <s v="JLAB"/>
    <s v="Const"/>
    <s v="RF"/>
    <x v="9"/>
    <s v="P.S437"/>
    <m/>
    <m/>
    <m/>
    <m/>
    <m/>
    <m/>
    <m/>
    <m/>
    <m/>
    <n v="1256.8"/>
    <m/>
    <m/>
    <m/>
    <m/>
    <m/>
    <m/>
    <m/>
    <m/>
    <x v="0"/>
    <x v="0"/>
    <m/>
  </r>
  <r>
    <s v=""/>
    <s v=" E08_26450"/>
    <s v="TR Effort Tuner Piezos (591 1-Cell Production CMs)"/>
    <s v="6.08.04.01.02.02"/>
    <x v="0"/>
    <d v="2025-12-10T00:00:00"/>
    <d v="2026-03-09T00:00:00"/>
    <s v="pkessler"/>
    <s v="Matalevich"/>
    <n v="1256.8"/>
    <m/>
    <s v="C"/>
    <s v="Labor"/>
    <s v="TEC"/>
    <m/>
    <s v="JLAB"/>
    <s v="Const"/>
    <s v="RF"/>
    <x v="9"/>
    <s v="P.S438"/>
    <m/>
    <m/>
    <m/>
    <m/>
    <m/>
    <m/>
    <m/>
    <m/>
    <m/>
    <n v="1256.8"/>
    <m/>
    <m/>
    <m/>
    <m/>
    <m/>
    <m/>
    <m/>
    <m/>
    <x v="0"/>
    <x v="0"/>
    <m/>
  </r>
  <r>
    <s v=""/>
    <s v=" E08_26510"/>
    <s v="TR Effort Mag Shields-Labor (591 1-Cell Production CMs)"/>
    <s v="6.08.04.01.02.02"/>
    <x v="0"/>
    <d v="2025-12-10T00:00:00"/>
    <d v="2026-03-09T00:00:00"/>
    <s v="pkessler"/>
    <s v="Matalevich"/>
    <n v="11311.18"/>
    <m/>
    <s v="C"/>
    <s v="Labor"/>
    <s v="TEC"/>
    <m/>
    <s v="JLAB"/>
    <s v="Const"/>
    <s v="RF"/>
    <x v="9"/>
    <s v="S.P227"/>
    <s v="APP00380"/>
    <m/>
    <m/>
    <m/>
    <m/>
    <m/>
    <m/>
    <m/>
    <m/>
    <n v="11311.18"/>
    <m/>
    <m/>
    <m/>
    <m/>
    <m/>
    <m/>
    <m/>
    <m/>
    <x v="0"/>
    <x v="0"/>
    <m/>
  </r>
  <r>
    <s v=""/>
    <s v=" E08_26580"/>
    <s v="TR Effort Thermal Shield-Labor (591 1-Cell Production CMs)"/>
    <s v="6.08.04.01.02.02"/>
    <x v="0"/>
    <d v="2025-12-10T00:00:00"/>
    <d v="2026-04-29T00:00:00"/>
    <s v="pkessler"/>
    <s v="Matalevich"/>
    <n v="11311.18"/>
    <m/>
    <s v="C"/>
    <s v="Labor"/>
    <s v="TEC"/>
    <m/>
    <s v="JLAB"/>
    <s v="Const"/>
    <s v="RF"/>
    <x v="9"/>
    <s v="S.P226"/>
    <s v="APP00381"/>
    <m/>
    <m/>
    <m/>
    <m/>
    <m/>
    <m/>
    <m/>
    <m/>
    <n v="11311.18"/>
    <m/>
    <m/>
    <m/>
    <m/>
    <m/>
    <m/>
    <m/>
    <m/>
    <x v="0"/>
    <x v="0"/>
    <m/>
  </r>
  <r>
    <s v=""/>
    <s v=" E08_26650"/>
    <s v="TR Effort Spaceframes with Thermal Shield Assembly-Labor (591 1-Cell Production CMs)"/>
    <s v="6.08.04.01.02.02"/>
    <x v="0"/>
    <d v="2025-12-10T00:00:00"/>
    <d v="2026-05-18T00:00:00"/>
    <s v="pkessler"/>
    <s v="Matalevich"/>
    <n v="11311.18"/>
    <m/>
    <s v="C"/>
    <s v="Labor"/>
    <s v="TEC"/>
    <m/>
    <s v="JLAB"/>
    <s v="Const"/>
    <s v="RF"/>
    <x v="9"/>
    <s v="S.P225"/>
    <s v="APP00382"/>
    <m/>
    <m/>
    <m/>
    <m/>
    <m/>
    <m/>
    <m/>
    <m/>
    <n v="11311.18"/>
    <m/>
    <m/>
    <m/>
    <m/>
    <m/>
    <m/>
    <m/>
    <m/>
    <x v="0"/>
    <x v="0"/>
    <m/>
  </r>
  <r>
    <s v=""/>
    <s v=" E08_26790"/>
    <s v="TR Effort Heat Exchangers-Labor (591 1-Cell Production CMs)"/>
    <s v="6.08.04.01.02.02"/>
    <x v="0"/>
    <d v="2025-12-10T00:00:00"/>
    <d v="2026-07-15T00:00:00"/>
    <s v="pkessler"/>
    <s v="Matalevich"/>
    <n v="11311.18"/>
    <m/>
    <s v="C"/>
    <s v="Labor"/>
    <s v="TEC"/>
    <m/>
    <s v="JLAB"/>
    <s v="Const"/>
    <s v="RF"/>
    <x v="9"/>
    <s v="S.P224"/>
    <s v="APP00384"/>
    <m/>
    <m/>
    <m/>
    <m/>
    <m/>
    <m/>
    <m/>
    <m/>
    <n v="11311.18"/>
    <m/>
    <m/>
    <m/>
    <m/>
    <m/>
    <m/>
    <m/>
    <m/>
    <x v="0"/>
    <x v="0"/>
    <m/>
  </r>
  <r>
    <s v=""/>
    <s v=" E08_26860"/>
    <s v="TR Effort Vacuum Vessel-Labor (591 1-Cell Production CMs)"/>
    <s v="6.08.04.01.02.02"/>
    <x v="0"/>
    <d v="2025-12-10T00:00:00"/>
    <d v="2026-05-26T00:00:00"/>
    <s v="pkessler"/>
    <s v="Matalevich"/>
    <n v="11311.18"/>
    <m/>
    <s v="C"/>
    <s v="Labor"/>
    <s v="TEC"/>
    <m/>
    <s v="JLAB"/>
    <s v="Const"/>
    <s v="RF"/>
    <x v="9"/>
    <s v="S.P223"/>
    <s v="APP00385"/>
    <m/>
    <m/>
    <m/>
    <m/>
    <m/>
    <m/>
    <m/>
    <m/>
    <n v="11311.18"/>
    <m/>
    <m/>
    <m/>
    <m/>
    <m/>
    <m/>
    <m/>
    <m/>
    <x v="0"/>
    <x v="0"/>
    <m/>
  </r>
  <r>
    <s v=""/>
    <s v=" E08_26930"/>
    <s v="TR Effort Saddles and Stands-Labor (591 1-Cell Production CMs)"/>
    <s v="6.08.04.01.02.02"/>
    <x v="0"/>
    <d v="2025-12-10T00:00:00"/>
    <d v="2026-03-09T00:00:00"/>
    <s v="pkessler"/>
    <s v="Matalevich"/>
    <n v="11311.18"/>
    <m/>
    <s v="C"/>
    <s v="Labor"/>
    <s v="TEC"/>
    <m/>
    <s v="JLAB"/>
    <s v="Const"/>
    <s v="RF"/>
    <x v="9"/>
    <s v="S.P222"/>
    <s v="APP00386"/>
    <m/>
    <m/>
    <m/>
    <m/>
    <m/>
    <m/>
    <m/>
    <m/>
    <n v="11311.18"/>
    <m/>
    <m/>
    <m/>
    <m/>
    <m/>
    <m/>
    <m/>
    <m/>
    <x v="0"/>
    <x v="0"/>
    <m/>
  </r>
  <r>
    <s v=""/>
    <s v=" E08_27000"/>
    <s v="TR Effort Instrumentation (591 1-Cell Production CMs)"/>
    <s v="6.08.04.01.02.02"/>
    <x v="0"/>
    <d v="2025-12-10T00:00:00"/>
    <d v="2026-03-09T00:00:00"/>
    <s v="pkessler"/>
    <s v="Matalevich"/>
    <n v="2670.69"/>
    <m/>
    <s v="C"/>
    <s v="Labor"/>
    <s v="TEC"/>
    <m/>
    <s v="JLAB"/>
    <s v="Const"/>
    <s v="RF"/>
    <x v="9"/>
    <s v="S.P221"/>
    <s v="APP00387"/>
    <m/>
    <m/>
    <m/>
    <m/>
    <m/>
    <m/>
    <m/>
    <m/>
    <n v="2670.69"/>
    <m/>
    <m/>
    <m/>
    <m/>
    <m/>
    <m/>
    <m/>
    <m/>
    <x v="0"/>
    <x v="0"/>
    <m/>
  </r>
  <r>
    <s v=""/>
    <s v=" E08_27060"/>
    <s v="TR Effort Misc. Parts (591 1-Cell Production CMs)"/>
    <s v="6.08.04.01.02.02"/>
    <x v="0"/>
    <d v="2025-12-10T00:00:00"/>
    <d v="2026-03-09T00:00:00"/>
    <s v="pkessler"/>
    <s v="Matalevich"/>
    <n v="29063.439999999999"/>
    <m/>
    <s v="C"/>
    <s v="Labor"/>
    <s v="TEC"/>
    <m/>
    <s v="JLAB"/>
    <s v="Const"/>
    <s v="RF"/>
    <x v="9"/>
    <s v="S.P220"/>
    <s v="APP00388"/>
    <m/>
    <m/>
    <m/>
    <m/>
    <m/>
    <m/>
    <m/>
    <m/>
    <n v="29063.439999999999"/>
    <m/>
    <m/>
    <m/>
    <m/>
    <m/>
    <m/>
    <m/>
    <m/>
    <x v="0"/>
    <x v="0"/>
    <m/>
  </r>
  <r>
    <s v=""/>
    <s v=" E08_28970"/>
    <s v="Perform  Cold Mass Assembly (591 1-Cell CM-13)"/>
    <s v="6.08.04.01.03.04"/>
    <x v="0"/>
    <d v="2029-04-03T00:00:00"/>
    <d v="2029-04-23T00:00:00"/>
    <s v="pkessler"/>
    <s v="Matalevich"/>
    <n v="17510.04"/>
    <m/>
    <s v="C"/>
    <s v="Labor"/>
    <s v="TEC"/>
    <m/>
    <s v="JLAB"/>
    <s v="Const"/>
    <s v="RF"/>
    <x v="7"/>
    <m/>
    <m/>
    <m/>
    <m/>
    <m/>
    <m/>
    <m/>
    <m/>
    <m/>
    <m/>
    <m/>
    <m/>
    <m/>
    <n v="17510.04"/>
    <m/>
    <m/>
    <m/>
    <m/>
    <m/>
    <x v="0"/>
    <x v="0"/>
    <m/>
  </r>
  <r>
    <s v=""/>
    <s v=" E08_29000"/>
    <s v="Perform Spaceframe Thermal Shield Assembly (591 1-Cell CM-13)"/>
    <s v="6.08.04.01.03.04"/>
    <x v="0"/>
    <d v="2029-04-24T00:00:00"/>
    <d v="2029-05-14T00:00:00"/>
    <s v="pkessler"/>
    <s v="Matalevich"/>
    <n v="9956.69"/>
    <m/>
    <s v="C"/>
    <s v="Labor"/>
    <s v="TEC"/>
    <m/>
    <s v="JLAB"/>
    <s v="Const"/>
    <s v="RF"/>
    <x v="7"/>
    <m/>
    <m/>
    <m/>
    <m/>
    <m/>
    <m/>
    <m/>
    <m/>
    <m/>
    <m/>
    <m/>
    <m/>
    <m/>
    <n v="9956.69"/>
    <m/>
    <m/>
    <m/>
    <m/>
    <m/>
    <x v="0"/>
    <x v="0"/>
    <m/>
  </r>
  <r>
    <s v=""/>
    <s v=" E08_29030"/>
    <s v="Perform  Final Assembly (591 1-Cell CM-13)"/>
    <s v="6.08.04.01.03.04"/>
    <x v="0"/>
    <d v="2029-05-15T00:00:00"/>
    <d v="2029-06-05T00:00:00"/>
    <s v="pkessler"/>
    <s v="Matalevich"/>
    <n v="30556.74"/>
    <m/>
    <s v="C"/>
    <s v="Labor"/>
    <s v="TEC"/>
    <m/>
    <s v="JLAB"/>
    <s v="Const"/>
    <s v="RF"/>
    <x v="7"/>
    <m/>
    <m/>
    <m/>
    <m/>
    <m/>
    <m/>
    <m/>
    <m/>
    <m/>
    <m/>
    <m/>
    <m/>
    <m/>
    <n v="30556.74"/>
    <m/>
    <m/>
    <m/>
    <m/>
    <m/>
    <x v="0"/>
    <x v="0"/>
    <m/>
  </r>
  <r>
    <s v=""/>
    <s v=" E08_29110"/>
    <s v="Perform  Cold Mass Assembly (591 1-Cell CM-14)"/>
    <s v="6.08.04.01.03.04"/>
    <x v="0"/>
    <d v="2029-06-08T00:00:00"/>
    <d v="2029-06-28T00:00:00"/>
    <s v="pkessler"/>
    <s v="Matalevich"/>
    <n v="17338.37"/>
    <m/>
    <s v="C"/>
    <s v="Labor"/>
    <s v="TEC"/>
    <m/>
    <s v="JLAB"/>
    <s v="Const"/>
    <s v="RF"/>
    <x v="7"/>
    <m/>
    <m/>
    <m/>
    <m/>
    <m/>
    <m/>
    <m/>
    <m/>
    <m/>
    <m/>
    <m/>
    <m/>
    <m/>
    <n v="17338.37"/>
    <m/>
    <m/>
    <m/>
    <m/>
    <m/>
    <x v="0"/>
    <x v="0"/>
    <m/>
  </r>
  <r>
    <s v=""/>
    <s v=" E08_29140"/>
    <s v="Perform Spaceframe Thermal Shield Assembly (591 1-Cell CM-14)"/>
    <s v="6.08.04.01.03.04"/>
    <x v="0"/>
    <d v="2029-06-29T00:00:00"/>
    <d v="2029-07-20T00:00:00"/>
    <s v="pkessler"/>
    <s v="Matalevich"/>
    <n v="9956.69"/>
    <m/>
    <s v="C"/>
    <s v="Labor"/>
    <s v="TEC"/>
    <m/>
    <s v="JLAB"/>
    <s v="Const"/>
    <s v="RF"/>
    <x v="7"/>
    <m/>
    <m/>
    <m/>
    <m/>
    <m/>
    <m/>
    <m/>
    <m/>
    <m/>
    <m/>
    <m/>
    <m/>
    <m/>
    <n v="9956.69"/>
    <m/>
    <m/>
    <m/>
    <m/>
    <m/>
    <x v="0"/>
    <x v="0"/>
    <m/>
  </r>
  <r>
    <s v=""/>
    <s v=" E08_29170"/>
    <s v="Perform  Final Assembly (591 1-Cell CM-14)"/>
    <s v="6.08.04.01.03.04"/>
    <x v="0"/>
    <d v="2029-07-23T00:00:00"/>
    <d v="2029-08-10T00:00:00"/>
    <s v="pkessler"/>
    <s v="Matalevich"/>
    <n v="30213.4"/>
    <m/>
    <s v="C"/>
    <s v="Labor"/>
    <s v="TEC"/>
    <m/>
    <s v="JLAB"/>
    <s v="Const"/>
    <s v="RF"/>
    <x v="7"/>
    <m/>
    <m/>
    <m/>
    <m/>
    <m/>
    <m/>
    <m/>
    <m/>
    <m/>
    <m/>
    <m/>
    <m/>
    <m/>
    <n v="30213.4"/>
    <m/>
    <m/>
    <m/>
    <m/>
    <m/>
    <x v="0"/>
    <x v="0"/>
    <m/>
  </r>
  <r>
    <s v=""/>
    <s v=" E08_29250"/>
    <s v="Perform  Cold Mass Assembly (591 1-Cell CM-15)"/>
    <s v="6.08.04.01.03.04"/>
    <x v="0"/>
    <d v="2029-08-15T00:00:00"/>
    <d v="2029-09-05T00:00:00"/>
    <s v="pkessler"/>
    <s v="Matalevich"/>
    <n v="17166.71"/>
    <m/>
    <s v="C"/>
    <s v="Labor"/>
    <s v="TEC"/>
    <m/>
    <s v="JLAB"/>
    <s v="Const"/>
    <s v="RF"/>
    <x v="7"/>
    <m/>
    <m/>
    <m/>
    <m/>
    <m/>
    <m/>
    <m/>
    <m/>
    <m/>
    <m/>
    <m/>
    <m/>
    <m/>
    <n v="17166.71"/>
    <m/>
    <m/>
    <m/>
    <m/>
    <m/>
    <x v="0"/>
    <x v="0"/>
    <m/>
  </r>
  <r>
    <s v=""/>
    <s v=" E08_29280"/>
    <s v="Perform Spaceframe Thermal Shield Assembly (591 1-Cell CM-15)"/>
    <s v="6.08.04.01.03.04"/>
    <x v="0"/>
    <d v="2029-09-06T00:00:00"/>
    <d v="2029-09-26T00:00:00"/>
    <s v="pkessler"/>
    <s v="Matalevich"/>
    <n v="9785.02"/>
    <m/>
    <s v="C"/>
    <s v="Labor"/>
    <s v="TEC"/>
    <m/>
    <s v="JLAB"/>
    <s v="Const"/>
    <s v="RF"/>
    <x v="7"/>
    <m/>
    <m/>
    <m/>
    <m/>
    <m/>
    <m/>
    <m/>
    <m/>
    <m/>
    <m/>
    <m/>
    <m/>
    <m/>
    <n v="9785.02"/>
    <m/>
    <m/>
    <m/>
    <m/>
    <m/>
    <x v="0"/>
    <x v="0"/>
    <m/>
  </r>
  <r>
    <s v=""/>
    <s v=" E08_29310"/>
    <s v="Perform  Final Assembly (591 1-Cell CM-15)"/>
    <s v="6.08.04.01.03.04"/>
    <x v="0"/>
    <d v="2029-09-27T00:00:00"/>
    <d v="2029-10-18T00:00:00"/>
    <s v="pkessler"/>
    <s v="Matalevich"/>
    <n v="30822.82"/>
    <m/>
    <s v="C"/>
    <s v="Labor"/>
    <s v="TEC"/>
    <m/>
    <s v="JLAB"/>
    <s v="Const"/>
    <s v="RF"/>
    <x v="7"/>
    <m/>
    <m/>
    <m/>
    <m/>
    <m/>
    <m/>
    <m/>
    <m/>
    <m/>
    <m/>
    <m/>
    <m/>
    <m/>
    <n v="4109.71"/>
    <n v="26713.11"/>
    <m/>
    <m/>
    <m/>
    <m/>
    <x v="0"/>
    <x v="0"/>
    <m/>
  </r>
  <r>
    <s v=""/>
    <s v=" E08_27290"/>
    <s v="Perform  Cold Mass Assembly (591 1-Cell CM-01)"/>
    <s v="6.08.04.01.03.04"/>
    <x v="0"/>
    <d v="2027-01-15T00:00:00"/>
    <d v="2027-03-15T00:00:00"/>
    <s v="pkessler"/>
    <s v="Matalevich"/>
    <n v="20712.02"/>
    <m/>
    <s v="C"/>
    <s v="Labor"/>
    <s v="TEC"/>
    <m/>
    <s v="JLAB"/>
    <s v="Const"/>
    <s v="RF"/>
    <x v="7"/>
    <m/>
    <m/>
    <m/>
    <m/>
    <m/>
    <m/>
    <m/>
    <m/>
    <m/>
    <m/>
    <m/>
    <n v="20712.02"/>
    <m/>
    <m/>
    <m/>
    <m/>
    <m/>
    <m/>
    <m/>
    <x v="0"/>
    <x v="0"/>
    <m/>
  </r>
  <r>
    <s v=""/>
    <s v=" E08_27320"/>
    <s v="Perform Spaceframe Thermal Shield Assembly (591 1-Cell CM-01)"/>
    <s v="6.08.04.01.03.04"/>
    <x v="0"/>
    <d v="2027-03-16T00:00:00"/>
    <d v="2027-05-10T00:00:00"/>
    <s v="pkessler"/>
    <s v="Matalevich"/>
    <n v="11812.33"/>
    <m/>
    <s v="C"/>
    <s v="Labor"/>
    <s v="TEC"/>
    <m/>
    <s v="JLAB"/>
    <s v="Const"/>
    <s v="RF"/>
    <x v="7"/>
    <m/>
    <m/>
    <m/>
    <m/>
    <m/>
    <m/>
    <m/>
    <m/>
    <m/>
    <m/>
    <m/>
    <n v="11812.33"/>
    <m/>
    <m/>
    <m/>
    <m/>
    <m/>
    <m/>
    <m/>
    <x v="0"/>
    <x v="0"/>
    <m/>
  </r>
  <r>
    <s v=""/>
    <s v=" E08_27350"/>
    <s v="Perform  Final Assembly (591 1-Cell CM-01)"/>
    <s v="6.08.04.01.03.04"/>
    <x v="0"/>
    <d v="2027-05-11T00:00:00"/>
    <d v="2027-07-07T00:00:00"/>
    <s v="pkessler"/>
    <s v="Matalevich"/>
    <n v="36246.04"/>
    <m/>
    <s v="C"/>
    <s v="Labor"/>
    <s v="TEC"/>
    <m/>
    <s v="JLAB"/>
    <s v="Const"/>
    <s v="RF"/>
    <x v="7"/>
    <m/>
    <m/>
    <m/>
    <m/>
    <m/>
    <m/>
    <m/>
    <m/>
    <m/>
    <m/>
    <m/>
    <n v="36246.04"/>
    <m/>
    <m/>
    <m/>
    <m/>
    <m/>
    <m/>
    <m/>
    <x v="0"/>
    <x v="0"/>
    <m/>
  </r>
  <r>
    <s v=""/>
    <s v=" E08_29390"/>
    <s v="Perform  Cold Mass Assembly (591 1-Cell CM-16)"/>
    <s v="6.08.04.01.03.04"/>
    <x v="0"/>
    <d v="2029-10-23T00:00:00"/>
    <d v="2029-11-13T00:00:00"/>
    <s v="pkessler"/>
    <s v="Matalevich"/>
    <n v="17504.89"/>
    <m/>
    <s v="C"/>
    <s v="Labor"/>
    <s v="TEC"/>
    <m/>
    <s v="JLAB"/>
    <s v="Const"/>
    <s v="RF"/>
    <x v="7"/>
    <m/>
    <m/>
    <m/>
    <m/>
    <m/>
    <m/>
    <m/>
    <m/>
    <m/>
    <m/>
    <m/>
    <m/>
    <m/>
    <m/>
    <n v="17504.89"/>
    <m/>
    <m/>
    <m/>
    <m/>
    <x v="0"/>
    <x v="0"/>
    <m/>
  </r>
  <r>
    <s v=""/>
    <s v=" E08_29420"/>
    <s v="Perform Spaceframe Thermal Shield Assembly (591 1-Cell CM-16)"/>
    <s v="6.08.04.01.03.04"/>
    <x v="0"/>
    <d v="2029-11-14T00:00:00"/>
    <d v="2029-12-06T00:00:00"/>
    <s v="pkessler"/>
    <s v="Matalevich"/>
    <n v="10078.57"/>
    <m/>
    <s v="C"/>
    <s v="Labor"/>
    <s v="TEC"/>
    <m/>
    <s v="JLAB"/>
    <s v="Const"/>
    <s v="RF"/>
    <x v="7"/>
    <m/>
    <m/>
    <m/>
    <m/>
    <m/>
    <m/>
    <m/>
    <m/>
    <m/>
    <m/>
    <m/>
    <m/>
    <m/>
    <m/>
    <n v="10078.57"/>
    <m/>
    <m/>
    <m/>
    <m/>
    <x v="0"/>
    <x v="0"/>
    <m/>
  </r>
  <r>
    <s v=""/>
    <s v=" E08_29450"/>
    <s v="Perform  Final Assembly (591 1-Cell CM-16)"/>
    <s v="6.08.04.01.03.04"/>
    <x v="0"/>
    <d v="2029-12-07T00:00:00"/>
    <d v="2029-12-28T00:00:00"/>
    <s v="pkessler"/>
    <s v="Matalevich"/>
    <n v="30589.35"/>
    <m/>
    <s v="C"/>
    <s v="Labor"/>
    <s v="TEC"/>
    <m/>
    <s v="JLAB"/>
    <s v="Const"/>
    <s v="RF"/>
    <x v="7"/>
    <m/>
    <m/>
    <m/>
    <m/>
    <m/>
    <m/>
    <m/>
    <m/>
    <m/>
    <m/>
    <m/>
    <m/>
    <m/>
    <m/>
    <n v="30589.35"/>
    <m/>
    <m/>
    <m/>
    <m/>
    <x v="0"/>
    <x v="0"/>
    <m/>
  </r>
  <r>
    <s v=""/>
    <s v=" E08_27430"/>
    <s v="Perform  Cold Mass Assembly (591 1-Cell CM-02)"/>
    <s v="6.08.04.01.03.04"/>
    <x v="0"/>
    <d v="2027-02-18T00:00:00"/>
    <d v="2027-03-31T00:00:00"/>
    <s v="pkessler"/>
    <s v="Matalevich"/>
    <n v="20712.02"/>
    <m/>
    <s v="C"/>
    <s v="Labor"/>
    <s v="TEC"/>
    <m/>
    <s v="JLAB"/>
    <s v="Const"/>
    <s v="RF"/>
    <x v="7"/>
    <m/>
    <m/>
    <m/>
    <m/>
    <m/>
    <m/>
    <m/>
    <m/>
    <m/>
    <m/>
    <m/>
    <n v="20712.02"/>
    <m/>
    <m/>
    <m/>
    <m/>
    <m/>
    <m/>
    <m/>
    <x v="0"/>
    <x v="0"/>
    <m/>
  </r>
  <r>
    <s v=""/>
    <s v=" E08_27460"/>
    <s v="Perform Spaceframe Thermal Shield Assembly (591 1-Cell CM-02)"/>
    <s v="6.08.04.01.03.04"/>
    <x v="0"/>
    <d v="2027-04-01T00:00:00"/>
    <d v="2027-05-12T00:00:00"/>
    <s v="pkessler"/>
    <s v="Matalevich"/>
    <n v="11812.33"/>
    <m/>
    <s v="C"/>
    <s v="Labor"/>
    <s v="TEC"/>
    <m/>
    <s v="JLAB"/>
    <s v="Const"/>
    <s v="RF"/>
    <x v="7"/>
    <m/>
    <m/>
    <m/>
    <m/>
    <m/>
    <m/>
    <m/>
    <m/>
    <m/>
    <m/>
    <m/>
    <n v="11812.33"/>
    <m/>
    <m/>
    <m/>
    <m/>
    <m/>
    <m/>
    <m/>
    <x v="0"/>
    <x v="0"/>
    <m/>
  </r>
  <r>
    <s v=""/>
    <s v=" E08_27490"/>
    <s v="Perform  Final Assembly (591 1-Cell CM-02)"/>
    <s v="6.08.04.01.03.04"/>
    <x v="0"/>
    <d v="2027-05-13T00:00:00"/>
    <d v="2027-06-24T00:00:00"/>
    <s v="pkessler"/>
    <s v="Matalevich"/>
    <n v="36246.04"/>
    <m/>
    <s v="C"/>
    <s v="Labor"/>
    <s v="TEC"/>
    <m/>
    <s v="JLAB"/>
    <s v="Const"/>
    <s v="RF"/>
    <x v="7"/>
    <m/>
    <m/>
    <m/>
    <m/>
    <m/>
    <m/>
    <m/>
    <m/>
    <m/>
    <m/>
    <m/>
    <n v="36246.04"/>
    <m/>
    <m/>
    <m/>
    <m/>
    <m/>
    <m/>
    <m/>
    <x v="0"/>
    <x v="0"/>
    <m/>
  </r>
  <r>
    <s v=""/>
    <s v=" E08_27570"/>
    <s v="Perform  Cold Mass Assembly (591 1-Cell CM-03)"/>
    <s v="6.08.04.01.03.04"/>
    <x v="0"/>
    <d v="2027-07-08T00:00:00"/>
    <d v="2027-08-18T00:00:00"/>
    <s v="pkessler"/>
    <s v="Matalevich"/>
    <n v="20712.02"/>
    <m/>
    <s v="C"/>
    <s v="Labor"/>
    <s v="TEC"/>
    <m/>
    <s v="JLAB"/>
    <s v="Const"/>
    <s v="RF"/>
    <x v="7"/>
    <m/>
    <m/>
    <m/>
    <m/>
    <m/>
    <m/>
    <m/>
    <m/>
    <m/>
    <m/>
    <m/>
    <n v="20712.02"/>
    <m/>
    <m/>
    <m/>
    <m/>
    <m/>
    <m/>
    <m/>
    <x v="0"/>
    <x v="0"/>
    <m/>
  </r>
  <r>
    <s v=""/>
    <s v=" E08_27600"/>
    <s v="Perform Spaceframe Thermal Shield Assembly (591 1-Cell CM-03)"/>
    <s v="6.08.04.01.03.04"/>
    <x v="0"/>
    <d v="2027-08-19T00:00:00"/>
    <d v="2027-09-30T00:00:00"/>
    <s v="pkessler"/>
    <s v="Matalevich"/>
    <n v="11812.33"/>
    <m/>
    <s v="C"/>
    <s v="Labor"/>
    <s v="TEC"/>
    <m/>
    <s v="JLAB"/>
    <s v="Const"/>
    <s v="RF"/>
    <x v="7"/>
    <m/>
    <m/>
    <m/>
    <m/>
    <m/>
    <m/>
    <m/>
    <m/>
    <m/>
    <m/>
    <m/>
    <n v="11812.33"/>
    <m/>
    <m/>
    <m/>
    <m/>
    <m/>
    <m/>
    <m/>
    <x v="0"/>
    <x v="0"/>
    <m/>
  </r>
  <r>
    <s v=""/>
    <s v=" E08_27630"/>
    <s v="Perform  Final Assembly (591 1-Cell CM-03)"/>
    <s v="6.08.04.01.03.04"/>
    <x v="0"/>
    <d v="2027-10-01T00:00:00"/>
    <d v="2027-11-15T00:00:00"/>
    <s v="pkessler"/>
    <s v="Matalevich"/>
    <n v="37333.42"/>
    <m/>
    <s v="C"/>
    <s v="Labor"/>
    <s v="TEC"/>
    <m/>
    <s v="JLAB"/>
    <s v="Const"/>
    <s v="RF"/>
    <x v="7"/>
    <m/>
    <m/>
    <m/>
    <m/>
    <m/>
    <m/>
    <m/>
    <m/>
    <m/>
    <m/>
    <m/>
    <m/>
    <n v="37333.42"/>
    <m/>
    <m/>
    <m/>
    <m/>
    <m/>
    <m/>
    <x v="0"/>
    <x v="0"/>
    <m/>
  </r>
  <r>
    <s v=""/>
    <s v=" E08_27710"/>
    <s v="Perform  Cold Mass Assembly (591 1-Cell CM-04)"/>
    <s v="6.08.04.01.03.04"/>
    <x v="0"/>
    <d v="2027-06-25T00:00:00"/>
    <d v="2027-08-06T00:00:00"/>
    <s v="pkessler"/>
    <s v="Matalevich"/>
    <n v="20712.02"/>
    <m/>
    <s v="C"/>
    <s v="Labor"/>
    <s v="TEC"/>
    <m/>
    <s v="JLAB"/>
    <s v="Const"/>
    <s v="RF"/>
    <x v="7"/>
    <m/>
    <m/>
    <m/>
    <m/>
    <m/>
    <m/>
    <m/>
    <m/>
    <m/>
    <m/>
    <m/>
    <n v="20712.02"/>
    <m/>
    <m/>
    <m/>
    <m/>
    <m/>
    <m/>
    <m/>
    <x v="0"/>
    <x v="0"/>
    <m/>
  </r>
  <r>
    <s v=""/>
    <s v=" E08_27740"/>
    <s v="Perform Spaceframe Thermal Shield Assembly (591 1-Cell CM-04)"/>
    <s v="6.08.04.01.03.04"/>
    <x v="0"/>
    <d v="2027-08-09T00:00:00"/>
    <d v="2027-09-20T00:00:00"/>
    <s v="pkessler"/>
    <s v="Matalevich"/>
    <n v="11812.33"/>
    <m/>
    <s v="C"/>
    <s v="Labor"/>
    <s v="TEC"/>
    <m/>
    <s v="JLAB"/>
    <s v="Const"/>
    <s v="RF"/>
    <x v="7"/>
    <m/>
    <m/>
    <m/>
    <m/>
    <m/>
    <m/>
    <m/>
    <m/>
    <m/>
    <m/>
    <m/>
    <n v="11812.33"/>
    <m/>
    <m/>
    <m/>
    <m/>
    <m/>
    <m/>
    <m/>
    <x v="0"/>
    <x v="0"/>
    <m/>
  </r>
  <r>
    <s v=""/>
    <s v=" E08_27770"/>
    <s v="Perform  Final Assembly (591 1-Cell CM-04)"/>
    <s v="6.08.04.01.03.04"/>
    <x v="0"/>
    <d v="2027-09-21T00:00:00"/>
    <d v="2027-11-02T00:00:00"/>
    <s v="pkessler"/>
    <s v="Matalevich"/>
    <n v="37043.449999999997"/>
    <m/>
    <s v="C"/>
    <s v="Labor"/>
    <s v="TEC"/>
    <m/>
    <s v="JLAB"/>
    <s v="Const"/>
    <s v="RF"/>
    <x v="7"/>
    <m/>
    <m/>
    <m/>
    <m/>
    <m/>
    <m/>
    <m/>
    <m/>
    <m/>
    <m/>
    <m/>
    <n v="9878.25"/>
    <n v="27165.200000000001"/>
    <m/>
    <m/>
    <m/>
    <m/>
    <m/>
    <m/>
    <x v="0"/>
    <x v="0"/>
    <m/>
  </r>
  <r>
    <s v=""/>
    <s v=" E08_27850"/>
    <s v="Perform  Cold Mass Assembly (591 1-Cell CM-05)"/>
    <s v="6.08.04.01.03.04"/>
    <x v="0"/>
    <d v="2027-11-16T00:00:00"/>
    <d v="2027-12-22T00:00:00"/>
    <s v="pkessler"/>
    <s v="Matalevich"/>
    <n v="19166.71"/>
    <m/>
    <s v="C"/>
    <s v="Labor"/>
    <s v="TEC"/>
    <m/>
    <s v="JLAB"/>
    <s v="Const"/>
    <s v="RF"/>
    <x v="7"/>
    <m/>
    <m/>
    <m/>
    <m/>
    <m/>
    <m/>
    <m/>
    <m/>
    <m/>
    <m/>
    <m/>
    <m/>
    <n v="19166.71"/>
    <m/>
    <m/>
    <m/>
    <m/>
    <m/>
    <m/>
    <x v="0"/>
    <x v="0"/>
    <m/>
  </r>
  <r>
    <s v=""/>
    <s v=" E08_27880"/>
    <s v="Perform Spaceframe Thermal Shield Assembly (591 1-Cell CM-05)"/>
    <s v="6.08.04.01.03.04"/>
    <x v="0"/>
    <d v="2027-12-23T00:00:00"/>
    <d v="2028-01-31T00:00:00"/>
    <s v="pkessler"/>
    <s v="Matalevich"/>
    <n v="11000.03"/>
    <m/>
    <s v="C"/>
    <s v="Labor"/>
    <s v="TEC"/>
    <m/>
    <s v="JLAB"/>
    <s v="Const"/>
    <s v="RF"/>
    <x v="7"/>
    <m/>
    <m/>
    <m/>
    <m/>
    <m/>
    <m/>
    <m/>
    <m/>
    <m/>
    <m/>
    <m/>
    <m/>
    <n v="11000.03"/>
    <m/>
    <m/>
    <m/>
    <m/>
    <m/>
    <m/>
    <x v="0"/>
    <x v="0"/>
    <m/>
  </r>
  <r>
    <s v=""/>
    <s v=" E08_27910"/>
    <s v="Perform  Final Assembly (591 1-Cell CM-05)"/>
    <s v="6.08.04.01.03.04"/>
    <x v="0"/>
    <d v="2028-02-01T00:00:00"/>
    <d v="2028-03-07T00:00:00"/>
    <s v="pkessler"/>
    <s v="Matalevich"/>
    <n v="33500.080000000002"/>
    <m/>
    <s v="C"/>
    <s v="Labor"/>
    <s v="TEC"/>
    <m/>
    <s v="JLAB"/>
    <s v="Const"/>
    <s v="RF"/>
    <x v="7"/>
    <m/>
    <m/>
    <m/>
    <m/>
    <m/>
    <m/>
    <m/>
    <m/>
    <m/>
    <m/>
    <m/>
    <m/>
    <n v="33500.080000000002"/>
    <m/>
    <m/>
    <m/>
    <m/>
    <m/>
    <m/>
    <x v="0"/>
    <x v="0"/>
    <m/>
  </r>
  <r>
    <s v=""/>
    <s v=" E08_27990"/>
    <s v="Perform  Cold Mass Assembly (591 1-Cell CM-06)"/>
    <s v="6.08.04.01.03.04"/>
    <x v="0"/>
    <d v="2027-12-27T00:00:00"/>
    <d v="2028-02-01T00:00:00"/>
    <s v="pkessler"/>
    <s v="Matalevich"/>
    <n v="19000.04"/>
    <m/>
    <s v="C"/>
    <s v="Labor"/>
    <s v="TEC"/>
    <m/>
    <s v="JLAB"/>
    <s v="Const"/>
    <s v="RF"/>
    <x v="7"/>
    <m/>
    <m/>
    <m/>
    <m/>
    <m/>
    <m/>
    <m/>
    <m/>
    <m/>
    <m/>
    <m/>
    <m/>
    <n v="19000.04"/>
    <m/>
    <m/>
    <m/>
    <m/>
    <m/>
    <m/>
    <x v="0"/>
    <x v="0"/>
    <m/>
  </r>
  <r>
    <s v=""/>
    <s v=" E08_28020"/>
    <s v="Perform Spaceframe Thermal Shield Assembly (591 1-Cell CM-06)"/>
    <s v="6.08.04.01.03.04"/>
    <x v="0"/>
    <d v="2028-02-02T00:00:00"/>
    <d v="2028-03-08T00:00:00"/>
    <s v="pkessler"/>
    <s v="Matalevich"/>
    <n v="10833.36"/>
    <m/>
    <s v="C"/>
    <s v="Labor"/>
    <s v="TEC"/>
    <m/>
    <s v="JLAB"/>
    <s v="Const"/>
    <s v="RF"/>
    <x v="7"/>
    <m/>
    <m/>
    <m/>
    <m/>
    <m/>
    <m/>
    <m/>
    <m/>
    <m/>
    <m/>
    <m/>
    <m/>
    <n v="10833.36"/>
    <m/>
    <m/>
    <m/>
    <m/>
    <m/>
    <m/>
    <x v="0"/>
    <x v="0"/>
    <m/>
  </r>
  <r>
    <s v=""/>
    <s v=" E08_28050"/>
    <s v="Perform  Final Assembly (591 1-Cell CM-06)"/>
    <s v="6.08.04.01.03.04"/>
    <x v="0"/>
    <d v="2028-03-09T00:00:00"/>
    <d v="2028-04-12T00:00:00"/>
    <s v="pkessler"/>
    <s v="Matalevich"/>
    <n v="33166.74"/>
    <m/>
    <s v="C"/>
    <s v="Labor"/>
    <s v="TEC"/>
    <m/>
    <s v="JLAB"/>
    <s v="Const"/>
    <s v="RF"/>
    <x v="7"/>
    <m/>
    <m/>
    <m/>
    <m/>
    <m/>
    <m/>
    <m/>
    <m/>
    <m/>
    <m/>
    <m/>
    <m/>
    <n v="33166.74"/>
    <m/>
    <m/>
    <m/>
    <m/>
    <m/>
    <m/>
    <x v="0"/>
    <x v="0"/>
    <m/>
  </r>
  <r>
    <s v=""/>
    <s v=" E08_28130"/>
    <s v="Perform  Cold Mass Assembly (591 1-Cell CM-07)"/>
    <s v="6.08.04.01.03.04"/>
    <x v="0"/>
    <d v="2028-04-24T00:00:00"/>
    <d v="2028-05-19T00:00:00"/>
    <s v="pkessler"/>
    <s v="Matalevich"/>
    <n v="18833.38"/>
    <m/>
    <s v="C"/>
    <s v="Labor"/>
    <s v="TEC"/>
    <m/>
    <s v="JLAB"/>
    <s v="Const"/>
    <s v="RF"/>
    <x v="7"/>
    <m/>
    <m/>
    <m/>
    <m/>
    <m/>
    <m/>
    <m/>
    <m/>
    <m/>
    <m/>
    <m/>
    <m/>
    <n v="18833.38"/>
    <m/>
    <m/>
    <m/>
    <m/>
    <m/>
    <m/>
    <x v="0"/>
    <x v="0"/>
    <m/>
  </r>
  <r>
    <s v=""/>
    <s v=" E08_28160"/>
    <s v="Perform Spaceframe Thermal Shield Assembly (591 1-Cell CM-07)"/>
    <s v="6.08.04.01.03.04"/>
    <x v="0"/>
    <d v="2028-05-22T00:00:00"/>
    <d v="2028-06-19T00:00:00"/>
    <s v="pkessler"/>
    <s v="Matalevich"/>
    <n v="10833.36"/>
    <m/>
    <s v="C"/>
    <s v="Labor"/>
    <s v="TEC"/>
    <m/>
    <s v="JLAB"/>
    <s v="Const"/>
    <s v="RF"/>
    <x v="7"/>
    <m/>
    <m/>
    <m/>
    <m/>
    <m/>
    <m/>
    <m/>
    <m/>
    <m/>
    <m/>
    <m/>
    <m/>
    <n v="10833.36"/>
    <m/>
    <m/>
    <m/>
    <m/>
    <m/>
    <m/>
    <x v="0"/>
    <x v="0"/>
    <m/>
  </r>
  <r>
    <s v=""/>
    <s v=" E08_28190"/>
    <s v="Perform  Final Assembly (591 1-Cell CM-07)"/>
    <s v="6.08.04.01.03.04"/>
    <x v="0"/>
    <d v="2028-06-20T00:00:00"/>
    <d v="2028-07-18T00:00:00"/>
    <s v="pkessler"/>
    <s v="Matalevich"/>
    <n v="32833.410000000003"/>
    <m/>
    <s v="C"/>
    <s v="Labor"/>
    <s v="TEC"/>
    <m/>
    <s v="JLAB"/>
    <s v="Const"/>
    <s v="RF"/>
    <x v="7"/>
    <m/>
    <m/>
    <m/>
    <m/>
    <m/>
    <m/>
    <m/>
    <m/>
    <m/>
    <m/>
    <m/>
    <m/>
    <n v="32833.410000000003"/>
    <m/>
    <m/>
    <m/>
    <m/>
    <m/>
    <m/>
    <x v="0"/>
    <x v="0"/>
    <m/>
  </r>
  <r>
    <s v=""/>
    <s v=" E08_28270"/>
    <s v="Perform  Cold Mass Assembly (591 1-Cell CM-08)"/>
    <s v="6.08.04.01.03.04"/>
    <x v="0"/>
    <d v="2028-05-24T00:00:00"/>
    <d v="2028-06-21T00:00:00"/>
    <s v="pkessler"/>
    <s v="Matalevich"/>
    <n v="18666.71"/>
    <m/>
    <s v="C"/>
    <s v="Labor"/>
    <s v="TEC"/>
    <m/>
    <s v="JLAB"/>
    <s v="Const"/>
    <s v="RF"/>
    <x v="7"/>
    <m/>
    <m/>
    <m/>
    <m/>
    <m/>
    <m/>
    <m/>
    <m/>
    <m/>
    <m/>
    <m/>
    <m/>
    <n v="18666.71"/>
    <m/>
    <m/>
    <m/>
    <m/>
    <m/>
    <m/>
    <x v="0"/>
    <x v="0"/>
    <m/>
  </r>
  <r>
    <s v=""/>
    <s v=" E08_28300"/>
    <s v="Perform Spaceframe Thermal Shield Assembly (591 1-Cell CM-08)"/>
    <s v="6.08.04.01.03.04"/>
    <x v="0"/>
    <d v="2028-06-22T00:00:00"/>
    <d v="2028-07-20T00:00:00"/>
    <s v="pkessler"/>
    <s v="Matalevich"/>
    <n v="10666.69"/>
    <m/>
    <s v="C"/>
    <s v="Labor"/>
    <s v="TEC"/>
    <m/>
    <s v="JLAB"/>
    <s v="Const"/>
    <s v="RF"/>
    <x v="7"/>
    <m/>
    <m/>
    <m/>
    <m/>
    <m/>
    <m/>
    <m/>
    <m/>
    <m/>
    <m/>
    <m/>
    <m/>
    <n v="10666.69"/>
    <m/>
    <m/>
    <m/>
    <m/>
    <m/>
    <m/>
    <x v="0"/>
    <x v="0"/>
    <m/>
  </r>
  <r>
    <s v=""/>
    <s v=" E08_28330"/>
    <s v="Perform  Final Assembly (591 1-Cell CM-08)"/>
    <s v="6.08.04.01.03.04"/>
    <x v="0"/>
    <d v="2028-07-21T00:00:00"/>
    <d v="2028-08-17T00:00:00"/>
    <s v="pkessler"/>
    <s v="Matalevich"/>
    <n v="32500.080000000002"/>
    <m/>
    <s v="C"/>
    <s v="Labor"/>
    <s v="TEC"/>
    <m/>
    <s v="JLAB"/>
    <s v="Const"/>
    <s v="RF"/>
    <x v="7"/>
    <m/>
    <m/>
    <m/>
    <m/>
    <m/>
    <m/>
    <m/>
    <m/>
    <m/>
    <m/>
    <m/>
    <m/>
    <n v="32500.080000000002"/>
    <m/>
    <m/>
    <m/>
    <m/>
    <m/>
    <m/>
    <x v="0"/>
    <x v="0"/>
    <m/>
  </r>
  <r>
    <s v=""/>
    <s v=" E08_28410"/>
    <s v="Perform  Cold Mass Assembly (591 1-Cell CM-09)"/>
    <s v="6.08.04.01.03.04"/>
    <x v="0"/>
    <d v="2028-08-01T00:00:00"/>
    <d v="2028-08-28T00:00:00"/>
    <s v="pkessler"/>
    <s v="Matalevich"/>
    <n v="17666.71"/>
    <m/>
    <s v="C"/>
    <s v="Labor"/>
    <s v="TEC"/>
    <m/>
    <s v="JLAB"/>
    <s v="Const"/>
    <s v="RF"/>
    <x v="7"/>
    <m/>
    <m/>
    <m/>
    <m/>
    <m/>
    <m/>
    <m/>
    <m/>
    <m/>
    <m/>
    <m/>
    <m/>
    <n v="17666.71"/>
    <m/>
    <m/>
    <m/>
    <m/>
    <m/>
    <m/>
    <x v="0"/>
    <x v="0"/>
    <m/>
  </r>
  <r>
    <s v=""/>
    <s v=" E08_28440"/>
    <s v="Perform Spaceframe Thermal Shield Assembly (591 1-Cell CM-09)"/>
    <s v="6.08.04.01.03.04"/>
    <x v="0"/>
    <d v="2028-08-29T00:00:00"/>
    <d v="2028-09-26T00:00:00"/>
    <s v="pkessler"/>
    <s v="Matalevich"/>
    <n v="10166.69"/>
    <m/>
    <s v="C"/>
    <s v="Labor"/>
    <s v="TEC"/>
    <m/>
    <s v="JLAB"/>
    <s v="Const"/>
    <s v="RF"/>
    <x v="7"/>
    <m/>
    <m/>
    <m/>
    <m/>
    <m/>
    <m/>
    <m/>
    <m/>
    <m/>
    <m/>
    <m/>
    <m/>
    <n v="10166.69"/>
    <m/>
    <m/>
    <m/>
    <m/>
    <m/>
    <m/>
    <x v="0"/>
    <x v="0"/>
    <m/>
  </r>
  <r>
    <s v=""/>
    <s v=" E08_28470"/>
    <s v="Perform  Final Assembly (591 1-Cell CM-09)"/>
    <s v="6.08.04.01.03.04"/>
    <x v="0"/>
    <d v="2028-09-27T00:00:00"/>
    <d v="2028-10-25T00:00:00"/>
    <s v="pkessler"/>
    <s v="Matalevich"/>
    <n v="31790.57"/>
    <m/>
    <s v="C"/>
    <s v="Labor"/>
    <s v="TEC"/>
    <m/>
    <s v="JLAB"/>
    <s v="Const"/>
    <s v="RF"/>
    <x v="7"/>
    <m/>
    <m/>
    <m/>
    <m/>
    <m/>
    <m/>
    <m/>
    <m/>
    <m/>
    <m/>
    <m/>
    <m/>
    <n v="4768.59"/>
    <n v="27021.99"/>
    <m/>
    <m/>
    <m/>
    <m/>
    <m/>
    <x v="0"/>
    <x v="0"/>
    <m/>
  </r>
  <r>
    <s v=""/>
    <s v=" E08_28550"/>
    <s v="Perform  Cold Mass Assembly (591 1-Cell CM-10)"/>
    <s v="6.08.04.01.03.04"/>
    <x v="0"/>
    <d v="2028-10-06T00:00:00"/>
    <d v="2028-11-03T00:00:00"/>
    <s v="pkessler"/>
    <s v="Matalevich"/>
    <n v="18025.04"/>
    <m/>
    <s v="C"/>
    <s v="Labor"/>
    <s v="TEC"/>
    <m/>
    <s v="JLAB"/>
    <s v="Const"/>
    <s v="RF"/>
    <x v="7"/>
    <m/>
    <m/>
    <m/>
    <m/>
    <m/>
    <m/>
    <m/>
    <m/>
    <m/>
    <m/>
    <m/>
    <m/>
    <m/>
    <n v="18025.04"/>
    <m/>
    <m/>
    <m/>
    <m/>
    <m/>
    <x v="0"/>
    <x v="0"/>
    <m/>
  </r>
  <r>
    <s v=""/>
    <s v=" E08_28580"/>
    <s v="Perform Spaceframe Thermal Shield Assembly (591 1-Cell CM-10)"/>
    <s v="6.08.04.01.03.04"/>
    <x v="0"/>
    <d v="2028-11-06T00:00:00"/>
    <d v="2028-12-06T00:00:00"/>
    <s v="pkessler"/>
    <s v="Matalevich"/>
    <n v="10300.02"/>
    <m/>
    <s v="C"/>
    <s v="Labor"/>
    <s v="TEC"/>
    <m/>
    <s v="JLAB"/>
    <s v="Const"/>
    <s v="RF"/>
    <x v="7"/>
    <m/>
    <m/>
    <m/>
    <m/>
    <m/>
    <m/>
    <m/>
    <m/>
    <m/>
    <m/>
    <m/>
    <m/>
    <m/>
    <n v="10300.02"/>
    <m/>
    <m/>
    <m/>
    <m/>
    <m/>
    <x v="0"/>
    <x v="0"/>
    <m/>
  </r>
  <r>
    <s v=""/>
    <s v=" E08_28610"/>
    <s v="Perform  Final Assembly (591 1-Cell CM-10)"/>
    <s v="6.08.04.01.03.04"/>
    <x v="0"/>
    <d v="2028-12-07T00:00:00"/>
    <d v="2029-01-05T00:00:00"/>
    <s v="pkessler"/>
    <s v="Matalevich"/>
    <n v="31586.74"/>
    <m/>
    <s v="C"/>
    <s v="Labor"/>
    <s v="TEC"/>
    <m/>
    <s v="JLAB"/>
    <s v="Const"/>
    <s v="RF"/>
    <x v="7"/>
    <m/>
    <m/>
    <m/>
    <m/>
    <m/>
    <m/>
    <m/>
    <m/>
    <m/>
    <m/>
    <m/>
    <m/>
    <m/>
    <n v="31586.74"/>
    <m/>
    <m/>
    <m/>
    <m/>
    <m/>
    <x v="0"/>
    <x v="0"/>
    <m/>
  </r>
  <r>
    <s v=""/>
    <s v=" E08_28690"/>
    <s v="Perform  Cold Mass Assembly (591 1-Cell CM-11)"/>
    <s v="6.08.04.01.03.04"/>
    <x v="0"/>
    <d v="2028-11-14T00:00:00"/>
    <d v="2028-12-06T00:00:00"/>
    <s v="pkessler"/>
    <s v="Matalevich"/>
    <n v="17853.37"/>
    <m/>
    <s v="C"/>
    <s v="Labor"/>
    <s v="TEC"/>
    <m/>
    <s v="JLAB"/>
    <s v="Const"/>
    <s v="RF"/>
    <x v="7"/>
    <m/>
    <m/>
    <m/>
    <m/>
    <m/>
    <m/>
    <m/>
    <m/>
    <m/>
    <m/>
    <m/>
    <m/>
    <m/>
    <n v="17853.37"/>
    <m/>
    <m/>
    <m/>
    <m/>
    <m/>
    <x v="0"/>
    <x v="0"/>
    <m/>
  </r>
  <r>
    <s v=""/>
    <s v=" E08_28720"/>
    <s v="Perform Spaceframe Thermal Shield Assembly (591 1-Cell CM-11)"/>
    <s v="6.08.04.01.03.04"/>
    <x v="0"/>
    <d v="2028-12-07T00:00:00"/>
    <d v="2028-12-28T00:00:00"/>
    <s v="pkessler"/>
    <s v="Matalevich"/>
    <n v="10300.02"/>
    <m/>
    <s v="C"/>
    <s v="Labor"/>
    <s v="TEC"/>
    <m/>
    <s v="JLAB"/>
    <s v="Const"/>
    <s v="RF"/>
    <x v="7"/>
    <m/>
    <m/>
    <m/>
    <m/>
    <m/>
    <m/>
    <m/>
    <m/>
    <m/>
    <m/>
    <m/>
    <m/>
    <m/>
    <n v="10300.02"/>
    <m/>
    <m/>
    <m/>
    <m/>
    <m/>
    <x v="0"/>
    <x v="0"/>
    <m/>
  </r>
  <r>
    <s v=""/>
    <s v=" E08_28750"/>
    <s v="Perform  Final Assembly (591 1-Cell CM-11)"/>
    <s v="6.08.04.01.03.04"/>
    <x v="0"/>
    <d v="2028-12-29T00:00:00"/>
    <d v="2029-01-22T00:00:00"/>
    <s v="pkessler"/>
    <s v="Matalevich"/>
    <n v="31243.41"/>
    <m/>
    <s v="C"/>
    <s v="Labor"/>
    <s v="TEC"/>
    <m/>
    <s v="JLAB"/>
    <s v="Const"/>
    <s v="RF"/>
    <x v="7"/>
    <m/>
    <m/>
    <m/>
    <m/>
    <m/>
    <m/>
    <m/>
    <m/>
    <m/>
    <m/>
    <m/>
    <m/>
    <m/>
    <n v="31243.41"/>
    <m/>
    <m/>
    <m/>
    <m/>
    <m/>
    <x v="0"/>
    <x v="0"/>
    <m/>
  </r>
  <r>
    <s v=""/>
    <s v=" E08_28830"/>
    <s v="Perform  Cold Mass Assembly (591 1-Cell CM-12)"/>
    <s v="6.08.04.01.03.04"/>
    <x v="0"/>
    <d v="2029-01-25T00:00:00"/>
    <d v="2029-02-14T00:00:00"/>
    <s v="pkessler"/>
    <s v="Matalevich"/>
    <n v="17681.71"/>
    <m/>
    <s v="C"/>
    <s v="Labor"/>
    <s v="TEC"/>
    <m/>
    <s v="JLAB"/>
    <s v="Const"/>
    <s v="RF"/>
    <x v="7"/>
    <m/>
    <m/>
    <m/>
    <m/>
    <m/>
    <m/>
    <m/>
    <m/>
    <m/>
    <m/>
    <m/>
    <m/>
    <m/>
    <n v="17681.71"/>
    <m/>
    <m/>
    <m/>
    <m/>
    <m/>
    <x v="0"/>
    <x v="0"/>
    <m/>
  </r>
  <r>
    <s v=""/>
    <s v=" E08_28860"/>
    <s v="Perform Spaceframe Thermal Shield Assembly (591 1-Cell CM-12)"/>
    <s v="6.08.04.01.03.04"/>
    <x v="0"/>
    <d v="2029-02-15T00:00:00"/>
    <d v="2029-03-08T00:00:00"/>
    <s v="pkessler"/>
    <s v="Matalevich"/>
    <n v="10128.36"/>
    <m/>
    <s v="C"/>
    <s v="Labor"/>
    <s v="TEC"/>
    <m/>
    <s v="JLAB"/>
    <s v="Const"/>
    <s v="RF"/>
    <x v="7"/>
    <m/>
    <m/>
    <m/>
    <m/>
    <m/>
    <m/>
    <m/>
    <m/>
    <m/>
    <m/>
    <m/>
    <m/>
    <m/>
    <n v="10128.36"/>
    <m/>
    <m/>
    <m/>
    <m/>
    <m/>
    <x v="0"/>
    <x v="0"/>
    <m/>
  </r>
  <r>
    <s v=""/>
    <s v=" E08_28890"/>
    <s v="Perform  Final Assembly (591 1-Cell CM-12)"/>
    <s v="6.08.04.01.03.04"/>
    <x v="0"/>
    <d v="2029-03-09T00:00:00"/>
    <d v="2029-03-29T00:00:00"/>
    <s v="pkessler"/>
    <s v="Matalevich"/>
    <n v="30900.07"/>
    <m/>
    <s v="C"/>
    <s v="Labor"/>
    <s v="TEC"/>
    <m/>
    <s v="JLAB"/>
    <s v="Const"/>
    <s v="RF"/>
    <x v="7"/>
    <m/>
    <m/>
    <m/>
    <m/>
    <m/>
    <m/>
    <m/>
    <m/>
    <m/>
    <m/>
    <m/>
    <m/>
    <m/>
    <n v="30900.07"/>
    <m/>
    <m/>
    <m/>
    <m/>
    <m/>
    <x v="0"/>
    <x v="0"/>
    <m/>
  </r>
  <r>
    <s v=""/>
    <s v=" E08_30680"/>
    <s v="Prepare &amp; Pack for Shipping (591 1-Cell CM-14)"/>
    <s v="6.08.04.01.03.06"/>
    <x v="0"/>
    <d v="1930-04-30T00:00:00"/>
    <d v="1930-05-20T00:00:00"/>
    <s v="pkessler"/>
    <s v="Matalevich"/>
    <n v="8840.85"/>
    <m/>
    <s v="C"/>
    <s v="Labor"/>
    <s v="TEC"/>
    <m/>
    <s v="JLAB"/>
    <s v="Const"/>
    <s v="RF"/>
    <x v="8"/>
    <m/>
    <m/>
    <m/>
    <m/>
    <m/>
    <m/>
    <m/>
    <m/>
    <m/>
    <m/>
    <m/>
    <m/>
    <m/>
    <m/>
    <n v="8840.85"/>
    <m/>
    <m/>
    <m/>
    <m/>
    <x v="0"/>
    <x v="0"/>
    <m/>
  </r>
  <r>
    <s v=""/>
    <s v=" E08_30720"/>
    <s v="Prepare &amp; Pack for Shipping (591 1-Cell CM-15)"/>
    <s v="6.08.04.01.03.06"/>
    <x v="0"/>
    <d v="1930-06-26T00:00:00"/>
    <d v="1930-07-17T00:00:00"/>
    <s v="pkessler"/>
    <s v="Matalevich"/>
    <n v="8840.85"/>
    <m/>
    <s v="C"/>
    <s v="Labor"/>
    <s v="TEC"/>
    <m/>
    <s v="JLAB"/>
    <s v="Const"/>
    <s v="RF"/>
    <x v="8"/>
    <m/>
    <m/>
    <m/>
    <m/>
    <m/>
    <m/>
    <m/>
    <m/>
    <m/>
    <m/>
    <m/>
    <m/>
    <m/>
    <m/>
    <n v="8840.85"/>
    <m/>
    <m/>
    <m/>
    <m/>
    <x v="0"/>
    <x v="0"/>
    <m/>
  </r>
  <r>
    <s v=""/>
    <s v=" E08_30760"/>
    <s v="Prepare &amp; Pack for Shipping (591 1-Cell CM-16)"/>
    <s v="6.08.04.01.03.06"/>
    <x v="0"/>
    <d v="1930-08-22T00:00:00"/>
    <d v="1930-09-12T00:00:00"/>
    <s v="pkessler"/>
    <s v="Matalevich"/>
    <n v="8840.85"/>
    <m/>
    <s v="C"/>
    <s v="Labor"/>
    <s v="TEC"/>
    <m/>
    <s v="JLAB"/>
    <s v="Const"/>
    <s v="RF"/>
    <x v="8"/>
    <m/>
    <m/>
    <m/>
    <m/>
    <m/>
    <m/>
    <m/>
    <m/>
    <m/>
    <m/>
    <m/>
    <m/>
    <m/>
    <m/>
    <n v="8840.85"/>
    <m/>
    <m/>
    <m/>
    <m/>
    <x v="0"/>
    <x v="0"/>
    <m/>
  </r>
  <r>
    <s v=""/>
    <s v=" E08_30160"/>
    <s v="Prepare &amp; Pack for Shipping (591 1-Cell CM-01)"/>
    <s v="6.08.04.01.03.06"/>
    <x v="0"/>
    <d v="2027-08-12T00:00:00"/>
    <d v="2027-09-01T00:00:00"/>
    <s v="pkessler"/>
    <s v="Matalevich"/>
    <n v="8090.63"/>
    <m/>
    <s v="C"/>
    <s v="Labor"/>
    <s v="TEC"/>
    <m/>
    <s v="JLAB"/>
    <s v="Const"/>
    <s v="RF"/>
    <x v="8"/>
    <m/>
    <m/>
    <m/>
    <m/>
    <m/>
    <m/>
    <m/>
    <m/>
    <m/>
    <m/>
    <m/>
    <n v="8090.63"/>
    <m/>
    <m/>
    <m/>
    <m/>
    <m/>
    <m/>
    <m/>
    <x v="0"/>
    <x v="0"/>
    <m/>
  </r>
  <r>
    <s v=""/>
    <s v=" E08_30200"/>
    <s v="Prepare &amp; Pack for Shipping (591 1-Cell CM-02)"/>
    <s v="6.08.04.01.03.06"/>
    <x v="0"/>
    <d v="2027-09-10T00:00:00"/>
    <d v="2027-09-30T00:00:00"/>
    <s v="pkessler"/>
    <s v="Matalevich"/>
    <n v="8090.63"/>
    <m/>
    <s v="C"/>
    <s v="Labor"/>
    <s v="TEC"/>
    <m/>
    <s v="JLAB"/>
    <s v="Const"/>
    <s v="RF"/>
    <x v="8"/>
    <m/>
    <m/>
    <m/>
    <m/>
    <m/>
    <m/>
    <m/>
    <m/>
    <m/>
    <m/>
    <m/>
    <n v="8090.63"/>
    <m/>
    <m/>
    <m/>
    <m/>
    <m/>
    <m/>
    <m/>
    <x v="0"/>
    <x v="0"/>
    <m/>
  </r>
  <r>
    <s v=""/>
    <s v=" E08_30240"/>
    <s v="Prepare &amp; Pack for Shipping (591 1-Cell CM-03)"/>
    <s v="6.08.04.01.03.06"/>
    <x v="0"/>
    <d v="2027-12-16T00:00:00"/>
    <d v="2028-01-07T00:00:00"/>
    <s v="pkessler"/>
    <s v="Matalevich"/>
    <n v="8333.35"/>
    <m/>
    <s v="C"/>
    <s v="Labor"/>
    <s v="TEC"/>
    <m/>
    <s v="JLAB"/>
    <s v="Const"/>
    <s v="RF"/>
    <x v="8"/>
    <m/>
    <m/>
    <m/>
    <m/>
    <m/>
    <m/>
    <m/>
    <m/>
    <m/>
    <m/>
    <m/>
    <m/>
    <n v="8333.35"/>
    <m/>
    <m/>
    <m/>
    <m/>
    <m/>
    <m/>
    <x v="0"/>
    <x v="0"/>
    <m/>
  </r>
  <r>
    <s v=""/>
    <s v=" E08_30280"/>
    <s v="Prepare &amp; Pack for Shipping (591 1-Cell CM-04)"/>
    <s v="6.08.04.01.03.06"/>
    <x v="0"/>
    <d v="2028-05-16T00:00:00"/>
    <d v="2028-06-06T00:00:00"/>
    <s v="pkessler"/>
    <s v="Matalevich"/>
    <n v="8333.35"/>
    <m/>
    <s v="C"/>
    <s v="Labor"/>
    <s v="TEC"/>
    <m/>
    <s v="JLAB"/>
    <s v="Const"/>
    <s v="RF"/>
    <x v="8"/>
    <m/>
    <m/>
    <m/>
    <m/>
    <m/>
    <m/>
    <m/>
    <m/>
    <m/>
    <m/>
    <m/>
    <m/>
    <n v="8333.35"/>
    <m/>
    <m/>
    <m/>
    <m/>
    <m/>
    <m/>
    <x v="0"/>
    <x v="0"/>
    <m/>
  </r>
  <r>
    <s v=""/>
    <s v=" E08_30320"/>
    <s v="Prepare &amp; Pack for Shipping (591 1-Cell CM-05)"/>
    <s v="6.08.04.01.03.06"/>
    <x v="0"/>
    <d v="2028-07-13T00:00:00"/>
    <d v="2028-08-02T00:00:00"/>
    <s v="pkessler"/>
    <s v="Matalevich"/>
    <n v="8333.35"/>
    <m/>
    <s v="C"/>
    <s v="Labor"/>
    <s v="TEC"/>
    <m/>
    <s v="JLAB"/>
    <s v="Const"/>
    <s v="RF"/>
    <x v="8"/>
    <m/>
    <m/>
    <m/>
    <m/>
    <m/>
    <m/>
    <m/>
    <m/>
    <m/>
    <m/>
    <m/>
    <m/>
    <n v="8333.35"/>
    <m/>
    <m/>
    <m/>
    <m/>
    <m/>
    <m/>
    <x v="0"/>
    <x v="0"/>
    <m/>
  </r>
  <r>
    <s v=""/>
    <s v=" E08_30360"/>
    <s v="Prepare &amp; Pack for Shipping (591 1-Cell CM-06)"/>
    <s v="6.08.04.01.03.06"/>
    <x v="0"/>
    <d v="2029-01-09T00:00:00"/>
    <d v="2029-01-30T00:00:00"/>
    <s v="pkessler"/>
    <s v="Matalevich"/>
    <n v="8583.35"/>
    <m/>
    <s v="C"/>
    <s v="Labor"/>
    <s v="TEC"/>
    <m/>
    <s v="JLAB"/>
    <s v="Const"/>
    <s v="RF"/>
    <x v="8"/>
    <m/>
    <m/>
    <m/>
    <m/>
    <m/>
    <m/>
    <m/>
    <m/>
    <m/>
    <m/>
    <m/>
    <m/>
    <m/>
    <n v="8583.35"/>
    <m/>
    <m/>
    <m/>
    <m/>
    <m/>
    <x v="0"/>
    <x v="0"/>
    <m/>
  </r>
  <r>
    <s v=""/>
    <s v=" E08_30400"/>
    <s v="Prepare &amp; Pack for Shipping (591 1-Cell CM-07)"/>
    <s v="6.08.04.01.03.06"/>
    <x v="0"/>
    <d v="2029-03-19T00:00:00"/>
    <d v="2029-04-06T00:00:00"/>
    <s v="pkessler"/>
    <s v="Matalevich"/>
    <n v="8583.35"/>
    <m/>
    <s v="C"/>
    <s v="Labor"/>
    <s v="TEC"/>
    <m/>
    <s v="JLAB"/>
    <s v="Const"/>
    <s v="RF"/>
    <x v="8"/>
    <m/>
    <m/>
    <m/>
    <m/>
    <m/>
    <m/>
    <m/>
    <m/>
    <m/>
    <m/>
    <m/>
    <m/>
    <m/>
    <n v="8583.35"/>
    <m/>
    <m/>
    <m/>
    <m/>
    <m/>
    <x v="0"/>
    <x v="0"/>
    <m/>
  </r>
  <r>
    <s v=""/>
    <s v=" E08_30440"/>
    <s v="Prepare &amp; Pack for Shipping (591 1-Cell CM-08)"/>
    <s v="6.08.04.01.03.06"/>
    <x v="0"/>
    <d v="2029-05-14T00:00:00"/>
    <d v="2029-06-04T00:00:00"/>
    <s v="pkessler"/>
    <s v="Matalevich"/>
    <n v="8583.35"/>
    <m/>
    <s v="C"/>
    <s v="Labor"/>
    <s v="TEC"/>
    <m/>
    <s v="JLAB"/>
    <s v="Const"/>
    <s v="RF"/>
    <x v="8"/>
    <m/>
    <m/>
    <m/>
    <m/>
    <m/>
    <m/>
    <m/>
    <m/>
    <m/>
    <m/>
    <m/>
    <m/>
    <m/>
    <n v="8583.35"/>
    <m/>
    <m/>
    <m/>
    <m/>
    <m/>
    <x v="0"/>
    <x v="0"/>
    <m/>
  </r>
  <r>
    <s v=""/>
    <s v=" E08_30480"/>
    <s v="Prepare &amp; Pack for Shipping (591 1-Cell CM-09)"/>
    <s v="6.08.04.01.03.06"/>
    <x v="0"/>
    <d v="2029-07-11T00:00:00"/>
    <d v="2029-07-31T00:00:00"/>
    <s v="pkessler"/>
    <s v="Matalevich"/>
    <n v="8583.35"/>
    <m/>
    <s v="C"/>
    <s v="Labor"/>
    <s v="TEC"/>
    <m/>
    <s v="JLAB"/>
    <s v="Const"/>
    <s v="RF"/>
    <x v="8"/>
    <m/>
    <m/>
    <m/>
    <m/>
    <m/>
    <m/>
    <m/>
    <m/>
    <m/>
    <m/>
    <m/>
    <m/>
    <m/>
    <n v="8583.35"/>
    <m/>
    <m/>
    <m/>
    <m/>
    <m/>
    <x v="0"/>
    <x v="0"/>
    <m/>
  </r>
  <r>
    <s v=""/>
    <s v=" E08_30520"/>
    <s v="Prepare &amp; Pack for Shipping (591 1-Cell CM-10)"/>
    <s v="6.08.04.01.03.06"/>
    <x v="0"/>
    <d v="2029-09-06T00:00:00"/>
    <d v="2029-09-26T00:00:00"/>
    <s v="pkessler"/>
    <s v="Matalevich"/>
    <n v="8583.35"/>
    <m/>
    <s v="C"/>
    <s v="Labor"/>
    <s v="TEC"/>
    <m/>
    <s v="JLAB"/>
    <s v="Const"/>
    <s v="RF"/>
    <x v="8"/>
    <m/>
    <m/>
    <m/>
    <m/>
    <m/>
    <m/>
    <m/>
    <m/>
    <m/>
    <m/>
    <m/>
    <m/>
    <m/>
    <n v="8583.35"/>
    <m/>
    <m/>
    <m/>
    <m/>
    <m/>
    <x v="0"/>
    <x v="0"/>
    <m/>
  </r>
  <r>
    <s v=""/>
    <s v=" E08_30560"/>
    <s v="Prepare &amp; Pack for Shipping (591 1-Cell CM-11)"/>
    <s v="6.08.04.01.03.06"/>
    <x v="0"/>
    <d v="2029-11-02T00:00:00"/>
    <d v="2029-11-27T00:00:00"/>
    <s v="pkessler"/>
    <s v="Matalevich"/>
    <n v="8840.85"/>
    <m/>
    <s v="C"/>
    <s v="Labor"/>
    <s v="TEC"/>
    <m/>
    <s v="JLAB"/>
    <s v="Const"/>
    <s v="RF"/>
    <x v="8"/>
    <m/>
    <m/>
    <m/>
    <m/>
    <m/>
    <m/>
    <m/>
    <m/>
    <m/>
    <m/>
    <m/>
    <m/>
    <m/>
    <m/>
    <n v="8840.85"/>
    <m/>
    <m/>
    <m/>
    <m/>
    <x v="0"/>
    <x v="0"/>
    <m/>
  </r>
  <r>
    <s v=""/>
    <s v=" E08_30600"/>
    <s v="Prepare &amp; Pack for Shipping (591 1-Cell CM-12)"/>
    <s v="6.08.04.01.03.06"/>
    <x v="0"/>
    <d v="1930-01-04T00:00:00"/>
    <d v="1930-01-25T00:00:00"/>
    <s v="pkessler"/>
    <s v="Matalevich"/>
    <n v="8840.85"/>
    <m/>
    <s v="C"/>
    <s v="Labor"/>
    <s v="TEC"/>
    <m/>
    <s v="JLAB"/>
    <s v="Const"/>
    <s v="RF"/>
    <x v="8"/>
    <m/>
    <m/>
    <m/>
    <m/>
    <m/>
    <m/>
    <m/>
    <m/>
    <m/>
    <m/>
    <m/>
    <m/>
    <m/>
    <m/>
    <n v="8840.85"/>
    <m/>
    <m/>
    <m/>
    <m/>
    <x v="0"/>
    <x v="0"/>
    <m/>
  </r>
  <r>
    <s v=""/>
    <s v=" E08_30640"/>
    <s v="Prepare &amp; Pack for Shipping (591 1-Cell CM-13)"/>
    <s v="6.08.04.01.03.06"/>
    <x v="0"/>
    <d v="1930-03-05T00:00:00"/>
    <d v="1930-03-25T00:00:00"/>
    <s v="pkessler"/>
    <s v="Matalevich"/>
    <n v="8840.85"/>
    <m/>
    <s v="C"/>
    <s v="Labor"/>
    <s v="TEC"/>
    <m/>
    <s v="JLAB"/>
    <s v="Const"/>
    <s v="RF"/>
    <x v="8"/>
    <m/>
    <m/>
    <m/>
    <m/>
    <m/>
    <m/>
    <m/>
    <m/>
    <m/>
    <m/>
    <m/>
    <m/>
    <m/>
    <m/>
    <n v="8840.85"/>
    <m/>
    <m/>
    <m/>
    <m/>
    <x v="0"/>
    <x v="0"/>
    <m/>
  </r>
  <r>
    <s v=""/>
    <s v=" E08_30910"/>
    <s v="Helium Vessel Assembly/Welding Tooling Preliminary Design  (591 5-Cell Production)"/>
    <s v="6.08.04.02.01.01"/>
    <x v="0"/>
    <d v="2024-12-09T00:00:00"/>
    <d v="2025-01-07T00:00:00"/>
    <s v="pkessler"/>
    <s v="Matalevich"/>
    <n v="3965.62"/>
    <m/>
    <s v="C"/>
    <s v="Labor"/>
    <s v="TEC"/>
    <m/>
    <s v="JLAB"/>
    <s v="PED"/>
    <s v="RF"/>
    <x v="11"/>
    <m/>
    <m/>
    <m/>
    <m/>
    <m/>
    <m/>
    <m/>
    <m/>
    <m/>
    <n v="3965.62"/>
    <m/>
    <m/>
    <m/>
    <m/>
    <m/>
    <m/>
    <m/>
    <m/>
    <m/>
    <x v="0"/>
    <x v="0"/>
    <m/>
  </r>
  <r>
    <s v=""/>
    <s v=" E08_30920"/>
    <s v="Cavity/Helium Vessel Handling Tooling Preliminary Design (591 5-Cell Production)"/>
    <s v="6.08.04.02.01.01"/>
    <x v="0"/>
    <d v="2025-01-08T00:00:00"/>
    <d v="2025-02-05T00:00:00"/>
    <s v="pkessler"/>
    <s v="Matalevich"/>
    <n v="3965.62"/>
    <m/>
    <s v="C"/>
    <s v="Labor"/>
    <s v="TEC"/>
    <m/>
    <s v="JLAB"/>
    <s v="PED"/>
    <s v="RF"/>
    <x v="11"/>
    <m/>
    <m/>
    <m/>
    <m/>
    <m/>
    <m/>
    <m/>
    <m/>
    <m/>
    <n v="3965.62"/>
    <m/>
    <m/>
    <m/>
    <m/>
    <m/>
    <m/>
    <m/>
    <m/>
    <m/>
    <x v="0"/>
    <x v="0"/>
    <m/>
  </r>
  <r>
    <s v=""/>
    <s v=" E08_30930"/>
    <s v="Misc. Cavity Processing Tooling Preliminary Design  (591 5-Cell Production)"/>
    <s v="6.08.04.02.01.01"/>
    <x v="0"/>
    <d v="2025-02-06T00:00:00"/>
    <d v="2025-03-14T00:00:00"/>
    <s v="pkessler"/>
    <s v="Matalevich"/>
    <n v="7931.25"/>
    <m/>
    <s v="C"/>
    <s v="Labor"/>
    <s v="TEC"/>
    <m/>
    <s v="JLAB"/>
    <s v="PED"/>
    <s v="RF"/>
    <x v="11"/>
    <m/>
    <m/>
    <m/>
    <m/>
    <m/>
    <m/>
    <m/>
    <m/>
    <m/>
    <n v="7931.25"/>
    <m/>
    <m/>
    <m/>
    <m/>
    <m/>
    <m/>
    <m/>
    <m/>
    <m/>
    <x v="0"/>
    <x v="0"/>
    <m/>
  </r>
  <r>
    <s v=""/>
    <s v=" E08_30940"/>
    <s v="Helium Vessel Support Tooling Preliminary Design  (591 5-Cell Production)"/>
    <s v="6.08.04.02.01.01"/>
    <x v="0"/>
    <d v="2024-12-09T00:00:00"/>
    <d v="2025-01-07T00:00:00"/>
    <s v="pkessler"/>
    <s v="Matalevich"/>
    <n v="3965.62"/>
    <m/>
    <s v="C"/>
    <s v="Labor"/>
    <s v="TEC"/>
    <m/>
    <s v="JLAB"/>
    <s v="PED"/>
    <s v="RF"/>
    <x v="11"/>
    <m/>
    <m/>
    <m/>
    <m/>
    <m/>
    <m/>
    <m/>
    <m/>
    <m/>
    <n v="3965.62"/>
    <m/>
    <m/>
    <m/>
    <m/>
    <m/>
    <m/>
    <m/>
    <m/>
    <m/>
    <x v="0"/>
    <x v="0"/>
    <m/>
  </r>
  <r>
    <s v=""/>
    <s v=" E08_30950"/>
    <s v="Misc. Rail Support  Tooling Preliminary Design (591 5-Cell Production)"/>
    <s v="6.08.04.02.01.01"/>
    <x v="0"/>
    <d v="2025-01-08T00:00:00"/>
    <d v="2025-02-05T00:00:00"/>
    <s v="pkessler"/>
    <s v="Matalevich"/>
    <n v="3965.62"/>
    <m/>
    <s v="C"/>
    <s v="Labor"/>
    <s v="TEC"/>
    <m/>
    <s v="JLAB"/>
    <s v="PED"/>
    <s v="RF"/>
    <x v="11"/>
    <m/>
    <m/>
    <m/>
    <m/>
    <m/>
    <m/>
    <m/>
    <m/>
    <m/>
    <n v="3965.62"/>
    <m/>
    <m/>
    <m/>
    <m/>
    <m/>
    <m/>
    <m/>
    <m/>
    <m/>
    <x v="0"/>
    <x v="0"/>
    <m/>
  </r>
  <r>
    <s v=""/>
    <s v=" E08_31020"/>
    <s v="Helium Vessel Assembly/Welding Tooling Final Design  (591 5-Cell Production)"/>
    <s v="6.08.04.02.01.01"/>
    <x v="0"/>
    <d v="2025-01-08T00:00:00"/>
    <d v="2025-02-05T00:00:00"/>
    <s v="pkessler"/>
    <s v="Matalevich"/>
    <n v="3965.62"/>
    <m/>
    <s v="C"/>
    <s v="Labor"/>
    <s v="TEC"/>
    <m/>
    <s v="JLAB"/>
    <s v="PED"/>
    <s v="RF"/>
    <x v="6"/>
    <m/>
    <m/>
    <m/>
    <m/>
    <m/>
    <m/>
    <m/>
    <m/>
    <m/>
    <n v="3965.62"/>
    <m/>
    <m/>
    <m/>
    <m/>
    <m/>
    <m/>
    <m/>
    <m/>
    <m/>
    <x v="0"/>
    <x v="0"/>
    <m/>
  </r>
  <r>
    <s v=""/>
    <s v=" E08_31030"/>
    <s v="Cavity/Helium Vessel Handling Tooling Final Design  (591 5-Cell Production)"/>
    <s v="6.08.04.02.01.01"/>
    <x v="0"/>
    <d v="2025-02-06T00:00:00"/>
    <d v="2025-03-06T00:00:00"/>
    <s v="pkessler"/>
    <s v="Matalevich"/>
    <n v="3965.62"/>
    <m/>
    <s v="C"/>
    <s v="Labor"/>
    <s v="TEC"/>
    <m/>
    <s v="JLAB"/>
    <s v="PED"/>
    <s v="RF"/>
    <x v="6"/>
    <m/>
    <m/>
    <m/>
    <m/>
    <m/>
    <m/>
    <m/>
    <m/>
    <m/>
    <n v="3965.62"/>
    <m/>
    <m/>
    <m/>
    <m/>
    <m/>
    <m/>
    <m/>
    <m/>
    <m/>
    <x v="0"/>
    <x v="0"/>
    <m/>
  </r>
  <r>
    <s v=""/>
    <s v=" E08_31040"/>
    <s v="Misc. Cavity Processing Tooling Final Design  (591 5-Cell Production)"/>
    <s v="6.08.04.02.01.01"/>
    <x v="0"/>
    <d v="2025-03-17T00:00:00"/>
    <d v="2025-04-21T00:00:00"/>
    <s v="pkessler"/>
    <s v="Matalevich"/>
    <n v="7931.25"/>
    <m/>
    <s v="C"/>
    <s v="Labor"/>
    <s v="TEC"/>
    <m/>
    <s v="JLAB"/>
    <s v="PED"/>
    <s v="RF"/>
    <x v="6"/>
    <m/>
    <m/>
    <m/>
    <m/>
    <m/>
    <m/>
    <m/>
    <m/>
    <m/>
    <n v="7931.25"/>
    <m/>
    <m/>
    <m/>
    <m/>
    <m/>
    <m/>
    <m/>
    <m/>
    <m/>
    <x v="0"/>
    <x v="0"/>
    <m/>
  </r>
  <r>
    <s v=""/>
    <s v=" E08_31050"/>
    <s v="Helium Vessel Support Tooling Final Design  (591 5-Cell Production)"/>
    <s v="6.08.04.02.01.01"/>
    <x v="0"/>
    <d v="2025-01-08T00:00:00"/>
    <d v="2025-02-05T00:00:00"/>
    <s v="pkessler"/>
    <s v="Matalevich"/>
    <n v="3965.62"/>
    <m/>
    <s v="C"/>
    <s v="Labor"/>
    <s v="TEC"/>
    <m/>
    <s v="JLAB"/>
    <s v="PED"/>
    <s v="RF"/>
    <x v="6"/>
    <m/>
    <m/>
    <m/>
    <m/>
    <m/>
    <m/>
    <m/>
    <m/>
    <m/>
    <n v="3965.62"/>
    <m/>
    <m/>
    <m/>
    <m/>
    <m/>
    <m/>
    <m/>
    <m/>
    <m/>
    <x v="0"/>
    <x v="0"/>
    <m/>
  </r>
  <r>
    <s v=""/>
    <s v=" E08_31060"/>
    <s v="Misc. Rail Support  Tooling Final Design  (591 5-Cell Production)"/>
    <s v="6.08.04.02.01.01"/>
    <x v="0"/>
    <d v="2025-02-06T00:00:00"/>
    <d v="2025-03-06T00:00:00"/>
    <s v="pkessler"/>
    <s v="Matalevich"/>
    <n v="3965.62"/>
    <m/>
    <s v="C"/>
    <s v="Labor"/>
    <s v="TEC"/>
    <m/>
    <s v="JLAB"/>
    <s v="PED"/>
    <s v="RF"/>
    <x v="6"/>
    <m/>
    <m/>
    <m/>
    <m/>
    <m/>
    <m/>
    <m/>
    <m/>
    <m/>
    <n v="3965.62"/>
    <m/>
    <m/>
    <m/>
    <m/>
    <m/>
    <m/>
    <m/>
    <m/>
    <m/>
    <x v="0"/>
    <x v="0"/>
    <m/>
  </r>
  <r>
    <s v=""/>
    <s v=" E08_31000"/>
    <s v="Cavity Final Design  (591 5-Cell Production)"/>
    <s v="6.08.04.02.01.01"/>
    <x v="0"/>
    <d v="2025-11-21T00:00:00"/>
    <d v="2026-03-31T00:00:00"/>
    <s v="pkessler"/>
    <s v="Matalevich"/>
    <n v="39274.92"/>
    <m/>
    <s v="C"/>
    <s v="Labor"/>
    <s v="TEC"/>
    <m/>
    <s v="JLAB"/>
    <s v="PED"/>
    <s v="RF"/>
    <x v="6"/>
    <m/>
    <m/>
    <m/>
    <m/>
    <m/>
    <m/>
    <m/>
    <m/>
    <m/>
    <m/>
    <n v="39274.92"/>
    <m/>
    <m/>
    <m/>
    <m/>
    <m/>
    <m/>
    <m/>
    <m/>
    <x v="0"/>
    <x v="0"/>
    <m/>
  </r>
  <r>
    <s v=""/>
    <s v=" E08_30850"/>
    <s v="Beam Line Assemblies PRELIMINARY Design (591 5-Cell Production)"/>
    <s v="6.08.04.02.01.01"/>
    <x v="0"/>
    <d v="2024-06-12T00:00:00"/>
    <d v="2024-12-04T00:00:00"/>
    <s v="pkessler"/>
    <s v="Matalevich"/>
    <n v="33077.82"/>
    <m/>
    <s v="C"/>
    <s v="Labor"/>
    <s v="TEC"/>
    <m/>
    <s v="JLAB"/>
    <s v="PED"/>
    <s v="RF"/>
    <x v="11"/>
    <m/>
    <m/>
    <m/>
    <m/>
    <m/>
    <m/>
    <m/>
    <m/>
    <n v="21224.93"/>
    <n v="11852.89"/>
    <m/>
    <m/>
    <m/>
    <m/>
    <m/>
    <m/>
    <m/>
    <m/>
    <m/>
    <x v="0"/>
    <x v="0"/>
    <m/>
  </r>
  <r>
    <s v=""/>
    <s v=" E08_30860"/>
    <s v="Helium Vessel PRELIMINARY Design (591 5-Cell Production)"/>
    <s v="6.08.04.02.01.01"/>
    <x v="0"/>
    <d v="2024-06-12T00:00:00"/>
    <d v="2024-12-04T00:00:00"/>
    <s v="pkessler"/>
    <s v="Matalevich"/>
    <n v="33077.82"/>
    <m/>
    <s v="C"/>
    <s v="Labor"/>
    <s v="TEC"/>
    <m/>
    <s v="JLAB"/>
    <s v="PED"/>
    <s v="RF"/>
    <x v="11"/>
    <m/>
    <m/>
    <m/>
    <m/>
    <m/>
    <m/>
    <m/>
    <m/>
    <n v="21224.93"/>
    <n v="11852.89"/>
    <m/>
    <m/>
    <m/>
    <m/>
    <m/>
    <m/>
    <m/>
    <m/>
    <m/>
    <x v="0"/>
    <x v="0"/>
    <m/>
  </r>
  <r>
    <s v=""/>
    <s v=" E08_30880"/>
    <s v="Cavity String Assembly parts PRELIMINARY Design (591 5-Cell Production)"/>
    <s v="6.08.04.02.01.01"/>
    <x v="0"/>
    <d v="2024-06-12T00:00:00"/>
    <d v="2024-12-04T00:00:00"/>
    <s v="pkessler"/>
    <s v="Matalevich"/>
    <n v="51637.32"/>
    <m/>
    <s v="C"/>
    <s v="Labor"/>
    <s v="TEC"/>
    <m/>
    <s v="JLAB"/>
    <s v="PED"/>
    <s v="RF"/>
    <x v="11"/>
    <m/>
    <m/>
    <m/>
    <m/>
    <m/>
    <m/>
    <m/>
    <m/>
    <n v="33133.949999999997"/>
    <n v="18503.37"/>
    <m/>
    <m/>
    <m/>
    <m/>
    <m/>
    <m/>
    <m/>
    <m/>
    <m/>
    <x v="0"/>
    <x v="0"/>
    <m/>
  </r>
  <r>
    <s v=""/>
    <s v=" E08_30870"/>
    <s v="Clean Room Assembly PRELIMINARY Design (591 5-Cell Production)"/>
    <s v="6.08.04.02.01.01"/>
    <x v="0"/>
    <d v="2024-06-12T00:00:00"/>
    <d v="2024-12-04T00:00:00"/>
    <s v="pkessler"/>
    <s v="Matalevich"/>
    <n v="5088.8999999999996"/>
    <m/>
    <s v="C"/>
    <s v="Labor"/>
    <s v="TEC"/>
    <m/>
    <s v="JLAB"/>
    <s v="PED"/>
    <s v="RF"/>
    <x v="11"/>
    <m/>
    <m/>
    <m/>
    <m/>
    <m/>
    <m/>
    <m/>
    <m/>
    <n v="3265.37"/>
    <n v="1823.52"/>
    <m/>
    <m/>
    <m/>
    <m/>
    <m/>
    <m/>
    <m/>
    <m/>
    <m/>
    <x v="0"/>
    <x v="0"/>
    <m/>
  </r>
  <r>
    <s v=""/>
    <s v=" E08_30960"/>
    <s v="Beam Line Assemblies FINAL Design (591 5-Cell Production)"/>
    <s v="6.08.04.02.01.01"/>
    <x v="0"/>
    <d v="2025-11-21T00:00:00"/>
    <d v="2026-03-31T00:00:00"/>
    <s v="pkessler"/>
    <s v="Matalevich"/>
    <n v="18694.86"/>
    <m/>
    <s v="C"/>
    <s v="Labor"/>
    <s v="TEC"/>
    <m/>
    <s v="JLAB"/>
    <s v="PED"/>
    <s v="RF"/>
    <x v="6"/>
    <m/>
    <m/>
    <m/>
    <m/>
    <m/>
    <m/>
    <m/>
    <m/>
    <m/>
    <m/>
    <n v="18694.86"/>
    <m/>
    <m/>
    <m/>
    <m/>
    <m/>
    <m/>
    <m/>
    <m/>
    <x v="0"/>
    <x v="0"/>
    <m/>
  </r>
  <r>
    <s v=""/>
    <s v=" E08_30970"/>
    <s v="Helium Vessel FINAL Design (591 5-Cell Production)"/>
    <s v="6.08.04.02.01.01"/>
    <x v="0"/>
    <d v="2025-11-21T00:00:00"/>
    <d v="2026-03-31T00:00:00"/>
    <s v="pkessler"/>
    <s v="Matalevich"/>
    <n v="18694.86"/>
    <m/>
    <s v="C"/>
    <s v="Labor"/>
    <s v="TEC"/>
    <m/>
    <s v="JLAB"/>
    <s v="PED"/>
    <s v="RF"/>
    <x v="6"/>
    <m/>
    <m/>
    <m/>
    <m/>
    <m/>
    <m/>
    <m/>
    <m/>
    <m/>
    <m/>
    <n v="18694.86"/>
    <m/>
    <m/>
    <m/>
    <m/>
    <m/>
    <m/>
    <m/>
    <m/>
    <x v="0"/>
    <x v="0"/>
    <m/>
  </r>
  <r>
    <s v=""/>
    <s v=" E08_30990"/>
    <s v="Cavity String Assembly parts FINAL Design (591 5-Cell Production)"/>
    <s v="6.08.04.02.01.01"/>
    <x v="0"/>
    <d v="2025-11-21T00:00:00"/>
    <d v="2026-03-31T00:00:00"/>
    <s v="pkessler"/>
    <s v="Matalevich"/>
    <n v="29063.439999999999"/>
    <m/>
    <s v="C"/>
    <s v="Labor"/>
    <s v="TEC"/>
    <m/>
    <s v="JLAB"/>
    <s v="PED"/>
    <s v="RF"/>
    <x v="6"/>
    <m/>
    <m/>
    <m/>
    <m/>
    <m/>
    <m/>
    <m/>
    <m/>
    <m/>
    <m/>
    <n v="29063.439999999999"/>
    <m/>
    <m/>
    <m/>
    <m/>
    <m/>
    <m/>
    <m/>
    <m/>
    <x v="0"/>
    <x v="0"/>
    <m/>
  </r>
  <r>
    <s v=""/>
    <s v=" E08_30980"/>
    <s v="Clean Room Assembly FINAL Design (591 5-Cell Production)"/>
    <s v="6.08.04.02.01.01"/>
    <x v="0"/>
    <d v="2025-11-21T00:00:00"/>
    <d v="2026-03-31T00:00:00"/>
    <s v="pkessler"/>
    <s v="Matalevich"/>
    <n v="5341.39"/>
    <m/>
    <s v="C"/>
    <s v="Labor"/>
    <s v="TEC"/>
    <m/>
    <s v="JLAB"/>
    <s v="PED"/>
    <s v="RF"/>
    <x v="6"/>
    <m/>
    <m/>
    <m/>
    <m/>
    <m/>
    <m/>
    <m/>
    <m/>
    <m/>
    <m/>
    <n v="5341.39"/>
    <m/>
    <m/>
    <m/>
    <m/>
    <m/>
    <m/>
    <m/>
    <m/>
    <x v="0"/>
    <x v="0"/>
    <m/>
  </r>
  <r>
    <s v=""/>
    <s v=" E08_30890"/>
    <s v="Cavity String Components PDR (591 5-Cell Production)"/>
    <s v="6.08.04.02.01.01"/>
    <x v="0"/>
    <d v="2024-12-05T00:00:00"/>
    <d v="2024-12-06T00:00:00"/>
    <s v="pkessler"/>
    <s v="Matalevich"/>
    <n v="44231.95"/>
    <m/>
    <s v="C"/>
    <s v="Labor"/>
    <s v="TEC"/>
    <m/>
    <s v="JLAB"/>
    <s v="PED"/>
    <s v="RF"/>
    <x v="11"/>
    <m/>
    <m/>
    <m/>
    <m/>
    <m/>
    <m/>
    <m/>
    <m/>
    <m/>
    <n v="44231.95"/>
    <m/>
    <m/>
    <m/>
    <m/>
    <m/>
    <m/>
    <m/>
    <m/>
    <m/>
    <x v="0"/>
    <x v="0"/>
    <m/>
  </r>
  <r>
    <s v=""/>
    <s v=" E08_31010"/>
    <s v="Cavity String Components FDR (591 5-Cell Production)"/>
    <s v="6.08.04.02.01.01"/>
    <x v="0"/>
    <d v="2026-04-01T00:00:00"/>
    <d v="2026-04-02T00:00:00"/>
    <s v="pkessler"/>
    <s v="Matalevich"/>
    <n v="45558.91"/>
    <m/>
    <s v="C"/>
    <s v="Labor"/>
    <s v="TEC"/>
    <m/>
    <s v="JLAB"/>
    <s v="PED"/>
    <s v="RF"/>
    <x v="6"/>
    <m/>
    <m/>
    <m/>
    <m/>
    <m/>
    <m/>
    <m/>
    <m/>
    <m/>
    <m/>
    <n v="45558.91"/>
    <m/>
    <m/>
    <m/>
    <m/>
    <m/>
    <m/>
    <m/>
    <m/>
    <x v="0"/>
    <x v="0"/>
    <m/>
  </r>
  <r>
    <s v=""/>
    <s v=" E08_30840"/>
    <s v="Cavity PRELIMINARY Design  (591 5-Cell Production)"/>
    <s v="6.08.04.02.01.01"/>
    <x v="0"/>
    <d v="2024-06-12T00:00:00"/>
    <d v="2024-12-04T00:00:00"/>
    <s v="pkessler"/>
    <s v="Matalevich"/>
    <n v="37418.35"/>
    <m/>
    <s v="C"/>
    <s v="Labor"/>
    <s v="TEC"/>
    <m/>
    <s v="JLAB"/>
    <s v="PED"/>
    <s v="RF"/>
    <x v="11"/>
    <m/>
    <m/>
    <m/>
    <m/>
    <m/>
    <m/>
    <m/>
    <m/>
    <n v="24010.11"/>
    <n v="13408.24"/>
    <m/>
    <m/>
    <m/>
    <m/>
    <m/>
    <m/>
    <m/>
    <m/>
    <m/>
    <x v="0"/>
    <x v="0"/>
    <m/>
  </r>
  <r>
    <s v=""/>
    <s v=" E08_31530"/>
    <s v="TR Effort Cavity/Helium Vessel Handling Tooling (591 5-Cell Production CMs)"/>
    <s v="6.08.04.02.01.02"/>
    <x v="0"/>
    <d v="2025-04-15T00:00:00"/>
    <d v="2025-06-10T00:00:00"/>
    <s v="pkessler"/>
    <s v="Matalevich"/>
    <n v="1220.19"/>
    <m/>
    <s v="C"/>
    <s v="Labor"/>
    <s v="TEC"/>
    <m/>
    <s v="JLAB"/>
    <s v="Const"/>
    <s v="RF"/>
    <x v="9"/>
    <s v="B"/>
    <m/>
    <m/>
    <m/>
    <m/>
    <m/>
    <m/>
    <m/>
    <m/>
    <n v="1220.19"/>
    <m/>
    <m/>
    <m/>
    <m/>
    <m/>
    <m/>
    <m/>
    <m/>
    <m/>
    <x v="0"/>
    <x v="0"/>
    <m/>
  </r>
  <r>
    <s v=""/>
    <s v=" E08_31590"/>
    <s v="TR Effort Misc. Cavity Processing Tooling (591 5-Cell Production CMs)"/>
    <s v="6.08.04.02.01.02"/>
    <x v="0"/>
    <d v="2025-05-30T00:00:00"/>
    <d v="2025-07-25T00:00:00"/>
    <s v="pkessler"/>
    <s v="Matalevich"/>
    <n v="1220.19"/>
    <m/>
    <s v="C"/>
    <s v="Labor"/>
    <s v="TEC"/>
    <m/>
    <s v="JLAB"/>
    <s v="Const"/>
    <s v="RF"/>
    <x v="9"/>
    <s v="B"/>
    <m/>
    <m/>
    <m/>
    <m/>
    <m/>
    <m/>
    <m/>
    <m/>
    <n v="1220.19"/>
    <m/>
    <m/>
    <m/>
    <m/>
    <m/>
    <m/>
    <m/>
    <m/>
    <m/>
    <x v="0"/>
    <x v="0"/>
    <m/>
  </r>
  <r>
    <s v=""/>
    <s v=" E08_31650"/>
    <s v="TR Effort Misc. Rail Support  Tooling (591 5-Cell Production CMs)"/>
    <s v="6.08.04.02.01.02"/>
    <x v="0"/>
    <d v="2025-12-10T00:00:00"/>
    <d v="2026-02-06T00:00:00"/>
    <s v="pkessler"/>
    <s v="Matalevich"/>
    <n v="1256.8"/>
    <m/>
    <s v="C"/>
    <s v="Labor"/>
    <s v="TEC"/>
    <m/>
    <s v="JLAB"/>
    <s v="Const"/>
    <s v="RF"/>
    <x v="9"/>
    <s v="B"/>
    <m/>
    <m/>
    <m/>
    <m/>
    <m/>
    <m/>
    <m/>
    <m/>
    <m/>
    <n v="1256.8"/>
    <m/>
    <m/>
    <m/>
    <m/>
    <m/>
    <m/>
    <m/>
    <m/>
    <x v="0"/>
    <x v="0"/>
    <m/>
  </r>
  <r>
    <s v=""/>
    <s v=" E08_31320"/>
    <s v="TR Effort Helium Vessel-Labor (591 5-Cell Production CMs)"/>
    <s v="6.08.04.02.01.02"/>
    <x v="0"/>
    <d v="2026-05-08T00:00:00"/>
    <d v="2026-12-07T00:00:00"/>
    <s v="pkessler"/>
    <s v="Matalevich"/>
    <n v="11414.15"/>
    <m/>
    <s v="C"/>
    <s v="Labor"/>
    <s v="TEC"/>
    <m/>
    <s v="JLAB"/>
    <s v="Const"/>
    <s v="RF"/>
    <x v="9"/>
    <s v="S.P228"/>
    <s v="APP00390"/>
    <m/>
    <m/>
    <m/>
    <m/>
    <m/>
    <m/>
    <m/>
    <m/>
    <n v="7950.54"/>
    <n v="3463.6"/>
    <m/>
    <m/>
    <m/>
    <m/>
    <m/>
    <m/>
    <m/>
    <x v="0"/>
    <x v="0"/>
    <m/>
  </r>
  <r>
    <s v=""/>
    <s v=" E08_31390"/>
    <s v="TR Effort Beamline Components-Labor (591 5-Cell Production CMs)"/>
    <s v="6.08.04.02.01.02"/>
    <x v="0"/>
    <d v="2026-05-08T00:00:00"/>
    <d v="2026-10-28T00:00:00"/>
    <s v="pkessler"/>
    <s v="Matalevich"/>
    <n v="11364.91"/>
    <m/>
    <s v="C"/>
    <s v="Labor"/>
    <s v="TEC"/>
    <m/>
    <s v="JLAB"/>
    <s v="Const"/>
    <s v="RF"/>
    <x v="9"/>
    <s v="A.PP057"/>
    <s v="APP00391"/>
    <m/>
    <m/>
    <m/>
    <m/>
    <m/>
    <m/>
    <m/>
    <m/>
    <n v="9565.4599999999991"/>
    <n v="1799.44"/>
    <m/>
    <m/>
    <m/>
    <m/>
    <m/>
    <m/>
    <m/>
    <x v="0"/>
    <x v="0"/>
    <m/>
  </r>
  <r>
    <s v=""/>
    <s v=" E08_31460"/>
    <s v="TR Effort Beamline Gate Valves-Labor (591 5-Cell Production CMs)"/>
    <s v="6.08.04.02.01.02"/>
    <x v="0"/>
    <d v="2026-05-08T00:00:00"/>
    <d v="2026-10-28T00:00:00"/>
    <s v="pkessler"/>
    <s v="Matalevich"/>
    <n v="11364.91"/>
    <m/>
    <s v="C"/>
    <s v="Labor"/>
    <s v="TEC"/>
    <m/>
    <s v="JLAB"/>
    <s v="Const"/>
    <s v="RF"/>
    <x v="9"/>
    <s v="A.PP056"/>
    <s v="APP00392"/>
    <m/>
    <m/>
    <m/>
    <m/>
    <m/>
    <m/>
    <m/>
    <m/>
    <n v="9565.4599999999991"/>
    <n v="1799.44"/>
    <m/>
    <m/>
    <m/>
    <m/>
    <m/>
    <m/>
    <m/>
    <x v="0"/>
    <x v="0"/>
    <m/>
  </r>
  <r>
    <s v=""/>
    <s v=" E08_31690"/>
    <s v="Perform Mechanical inspection of CM-01 Cavity (591 5-Cell Production)"/>
    <s v="6.08.04.02.01.03"/>
    <x v="0"/>
    <d v="2027-04-05T00:00:00"/>
    <d v="2027-05-07T00:00:00"/>
    <s v="pkessler"/>
    <s v="Matalevich"/>
    <n v="647.25"/>
    <m/>
    <s v="C"/>
    <s v="Labor"/>
    <s v="TEC"/>
    <m/>
    <s v="JLAB"/>
    <s v="Const"/>
    <s v="RF"/>
    <x v="8"/>
    <m/>
    <m/>
    <m/>
    <m/>
    <m/>
    <m/>
    <m/>
    <m/>
    <m/>
    <m/>
    <m/>
    <n v="647.25"/>
    <m/>
    <m/>
    <m/>
    <m/>
    <m/>
    <m/>
    <m/>
    <x v="0"/>
    <x v="0"/>
    <m/>
  </r>
  <r>
    <s v=""/>
    <s v=" E08_31750"/>
    <s v="Perform Dressed Cavity Qualification of CM-01 cavity (591 5-Cell Production)"/>
    <s v="6.08.04.02.01.03"/>
    <x v="0"/>
    <d v="2027-07-21T00:00:00"/>
    <d v="2027-08-24T00:00:00"/>
    <s v="pkessler"/>
    <s v="Matalevich"/>
    <n v="10194.200000000001"/>
    <m/>
    <s v="C"/>
    <s v="Labor"/>
    <s v="TEC"/>
    <m/>
    <s v="JLAB"/>
    <s v="Const"/>
    <s v="RF"/>
    <x v="8"/>
    <m/>
    <m/>
    <m/>
    <m/>
    <m/>
    <m/>
    <m/>
    <m/>
    <m/>
    <m/>
    <m/>
    <n v="10194.200000000001"/>
    <m/>
    <m/>
    <m/>
    <m/>
    <m/>
    <m/>
    <m/>
    <x v="0"/>
    <x v="0"/>
    <m/>
  </r>
  <r>
    <s v=""/>
    <s v=" E08_31730"/>
    <s v="Weld Helium Vessel onto CM-01 Cavity (591 5-Cell Production)"/>
    <s v="6.08.04.02.01.03"/>
    <x v="0"/>
    <d v="2027-06-15T00:00:00"/>
    <d v="2027-07-06T00:00:00"/>
    <s v="pkessler"/>
    <s v="Matalevich"/>
    <n v="323.63"/>
    <m/>
    <s v="C"/>
    <s v="Labor"/>
    <s v="TEC"/>
    <m/>
    <s v="JLAB"/>
    <s v="Const"/>
    <s v="RF"/>
    <x v="8"/>
    <m/>
    <m/>
    <m/>
    <m/>
    <m/>
    <m/>
    <m/>
    <m/>
    <m/>
    <m/>
    <m/>
    <n v="323.63"/>
    <m/>
    <m/>
    <m/>
    <m/>
    <m/>
    <m/>
    <m/>
    <x v="0"/>
    <x v="0"/>
    <m/>
  </r>
  <r>
    <s v=""/>
    <s v=" E08_31770"/>
    <s v="Perform Mechanical inspection of CM-02 Cavity (591 5-Cell Production)"/>
    <s v="6.08.04.02.01.03"/>
    <x v="0"/>
    <d v="2027-05-10T00:00:00"/>
    <d v="2027-05-21T00:00:00"/>
    <s v="pkessler"/>
    <s v="Matalevich"/>
    <n v="647.25"/>
    <m/>
    <s v="C"/>
    <s v="Labor"/>
    <s v="TEC"/>
    <m/>
    <s v="JLAB"/>
    <s v="Const"/>
    <s v="RF"/>
    <x v="8"/>
    <m/>
    <m/>
    <m/>
    <m/>
    <m/>
    <m/>
    <m/>
    <m/>
    <m/>
    <m/>
    <m/>
    <n v="647.25"/>
    <m/>
    <m/>
    <m/>
    <m/>
    <m/>
    <m/>
    <m/>
    <x v="0"/>
    <x v="0"/>
    <m/>
  </r>
  <r>
    <s v=""/>
    <s v=" E08_31830"/>
    <s v="Perform Dressed Cavity Qualification of CM-02 cavity (591 5-Cell Production)"/>
    <s v="6.08.04.02.01.03"/>
    <x v="0"/>
    <d v="2027-08-25T00:00:00"/>
    <d v="2027-09-29T00:00:00"/>
    <s v="pkessler"/>
    <s v="Matalevich"/>
    <n v="10194.200000000001"/>
    <m/>
    <s v="C"/>
    <s v="Labor"/>
    <s v="TEC"/>
    <m/>
    <s v="JLAB"/>
    <s v="Const"/>
    <s v="RF"/>
    <x v="8"/>
    <m/>
    <m/>
    <m/>
    <m/>
    <m/>
    <m/>
    <m/>
    <m/>
    <m/>
    <m/>
    <m/>
    <n v="10194.200000000001"/>
    <m/>
    <m/>
    <m/>
    <m/>
    <m/>
    <m/>
    <m/>
    <x v="0"/>
    <x v="0"/>
    <m/>
  </r>
  <r>
    <s v=""/>
    <s v=" E08_31810"/>
    <s v="Weld Helium Vessel onto CM-02 Cavity (591 5-Cell Production)"/>
    <s v="6.08.04.02.01.03"/>
    <x v="0"/>
    <d v="2027-07-21T00:00:00"/>
    <d v="2027-08-10T00:00:00"/>
    <s v="pkessler"/>
    <s v="Matalevich"/>
    <n v="323.63"/>
    <m/>
    <s v="C"/>
    <s v="Labor"/>
    <s v="TEC"/>
    <m/>
    <s v="JLAB"/>
    <s v="Const"/>
    <s v="RF"/>
    <x v="8"/>
    <m/>
    <m/>
    <m/>
    <m/>
    <m/>
    <m/>
    <m/>
    <m/>
    <m/>
    <m/>
    <m/>
    <n v="323.63"/>
    <m/>
    <m/>
    <m/>
    <m/>
    <m/>
    <m/>
    <m/>
    <x v="0"/>
    <x v="0"/>
    <m/>
  </r>
  <r>
    <s v=""/>
    <s v=" E08_31850"/>
    <s v="Perform Mechanical inspection of CM-03 Cavity (591 5-Cell Production)"/>
    <s v="6.08.04.02.01.03"/>
    <x v="0"/>
    <d v="2027-05-24T00:00:00"/>
    <d v="2027-06-07T00:00:00"/>
    <s v="pkessler"/>
    <s v="Matalevich"/>
    <n v="647.25"/>
    <m/>
    <s v="C"/>
    <s v="Labor"/>
    <s v="TEC"/>
    <m/>
    <s v="JLAB"/>
    <s v="Const"/>
    <s v="RF"/>
    <x v="8"/>
    <m/>
    <m/>
    <m/>
    <m/>
    <m/>
    <m/>
    <m/>
    <m/>
    <m/>
    <m/>
    <m/>
    <n v="647.25"/>
    <m/>
    <m/>
    <m/>
    <m/>
    <m/>
    <m/>
    <m/>
    <x v="0"/>
    <x v="0"/>
    <m/>
  </r>
  <r>
    <s v=""/>
    <s v=" E08_31910"/>
    <s v="Perform Dressed Cavity Qualification of CM-03 cavity (591 5-Cell Production)"/>
    <s v="6.08.04.02.01.03"/>
    <x v="0"/>
    <d v="2027-09-30T00:00:00"/>
    <d v="2027-11-04T00:00:00"/>
    <s v="pkessler"/>
    <s v="Matalevich"/>
    <n v="10487.79"/>
    <m/>
    <s v="C"/>
    <s v="Labor"/>
    <s v="TEC"/>
    <m/>
    <s v="JLAB"/>
    <s v="Const"/>
    <s v="RF"/>
    <x v="8"/>
    <m/>
    <m/>
    <m/>
    <m/>
    <m/>
    <m/>
    <m/>
    <m/>
    <m/>
    <m/>
    <m/>
    <n v="419.51"/>
    <n v="10068.280000000001"/>
    <m/>
    <m/>
    <m/>
    <m/>
    <m/>
    <m/>
    <x v="0"/>
    <x v="0"/>
    <m/>
  </r>
  <r>
    <s v=""/>
    <s v=" E08_31890"/>
    <s v="Weld Helium Vessel onto CM-03 Cavity (591 5-Cell Production)"/>
    <s v="6.08.04.02.01.03"/>
    <x v="0"/>
    <d v="2027-08-25T00:00:00"/>
    <d v="2027-09-15T00:00:00"/>
    <s v="pkessler"/>
    <s v="Matalevich"/>
    <n v="323.63"/>
    <m/>
    <s v="C"/>
    <s v="Labor"/>
    <s v="TEC"/>
    <m/>
    <s v="JLAB"/>
    <s v="Const"/>
    <s v="RF"/>
    <x v="8"/>
    <m/>
    <m/>
    <m/>
    <m/>
    <m/>
    <m/>
    <m/>
    <m/>
    <m/>
    <m/>
    <m/>
    <n v="323.63"/>
    <m/>
    <m/>
    <m/>
    <m/>
    <m/>
    <m/>
    <m/>
    <x v="0"/>
    <x v="0"/>
    <m/>
  </r>
  <r>
    <s v=""/>
    <s v=" E08_31930"/>
    <s v="Perform Mechanical inspection of CM-04 Cavity (591 5-Cell Production)"/>
    <s v="6.08.04.02.01.03"/>
    <x v="0"/>
    <d v="2027-06-08T00:00:00"/>
    <d v="2027-06-21T00:00:00"/>
    <s v="pkessler"/>
    <s v="Matalevich"/>
    <n v="647.25"/>
    <m/>
    <s v="C"/>
    <s v="Labor"/>
    <s v="TEC"/>
    <m/>
    <s v="JLAB"/>
    <s v="Const"/>
    <s v="RF"/>
    <x v="8"/>
    <m/>
    <m/>
    <m/>
    <m/>
    <m/>
    <m/>
    <m/>
    <m/>
    <m/>
    <m/>
    <m/>
    <n v="647.25"/>
    <m/>
    <m/>
    <m/>
    <m/>
    <m/>
    <m/>
    <m/>
    <x v="0"/>
    <x v="0"/>
    <m/>
  </r>
  <r>
    <s v=""/>
    <s v=" E08_31990"/>
    <s v="Perform Dressed Cavity Qualification of CM-04 cavity (591 5-Cell Production)"/>
    <s v="6.08.04.02.01.03"/>
    <x v="0"/>
    <d v="2027-11-05T00:00:00"/>
    <d v="2027-12-14T00:00:00"/>
    <s v="pkessler"/>
    <s v="Matalevich"/>
    <n v="10500.02"/>
    <m/>
    <s v="C"/>
    <s v="Labor"/>
    <s v="TEC"/>
    <m/>
    <s v="JLAB"/>
    <s v="Const"/>
    <s v="RF"/>
    <x v="8"/>
    <m/>
    <m/>
    <m/>
    <m/>
    <m/>
    <m/>
    <m/>
    <m/>
    <m/>
    <m/>
    <m/>
    <m/>
    <n v="10500.02"/>
    <m/>
    <m/>
    <m/>
    <m/>
    <m/>
    <m/>
    <x v="0"/>
    <x v="0"/>
    <m/>
  </r>
  <r>
    <s v=""/>
    <s v=" E08_31970"/>
    <s v="Weld Helium Vessel onto CM-04 Cavity (591 5-Cell Production)"/>
    <s v="6.08.04.02.01.03"/>
    <x v="0"/>
    <d v="2027-09-30T00:00:00"/>
    <d v="2027-10-21T00:00:00"/>
    <s v="pkessler"/>
    <s v="Matalevich"/>
    <n v="332.69"/>
    <m/>
    <s v="C"/>
    <s v="Labor"/>
    <s v="TEC"/>
    <m/>
    <s v="JLAB"/>
    <s v="Const"/>
    <s v="RF"/>
    <x v="8"/>
    <m/>
    <m/>
    <m/>
    <m/>
    <m/>
    <m/>
    <m/>
    <m/>
    <m/>
    <m/>
    <m/>
    <n v="22.18"/>
    <n v="310.51"/>
    <m/>
    <m/>
    <m/>
    <m/>
    <m/>
    <m/>
    <x v="0"/>
    <x v="0"/>
    <m/>
  </r>
  <r>
    <s v=""/>
    <s v=" E08_32010"/>
    <s v="Perform Mechanical inspection of CM-05 Cavity (591 5-Cell Production)"/>
    <s v="6.08.04.02.01.03"/>
    <x v="0"/>
    <d v="2027-06-22T00:00:00"/>
    <d v="2027-07-06T00:00:00"/>
    <s v="pkessler"/>
    <s v="Matalevich"/>
    <n v="647.25"/>
    <m/>
    <s v="C"/>
    <s v="Labor"/>
    <s v="TEC"/>
    <m/>
    <s v="JLAB"/>
    <s v="Const"/>
    <s v="RF"/>
    <x v="8"/>
    <m/>
    <m/>
    <m/>
    <m/>
    <m/>
    <m/>
    <m/>
    <m/>
    <m/>
    <m/>
    <m/>
    <n v="647.25"/>
    <m/>
    <m/>
    <m/>
    <m/>
    <m/>
    <m/>
    <m/>
    <x v="0"/>
    <x v="0"/>
    <m/>
  </r>
  <r>
    <s v=""/>
    <s v=" E08_32070"/>
    <s v="Perform Dressed Cavity Qualification of CM-05 cavity (591 5-Cell Production)"/>
    <s v="6.08.04.02.01.03"/>
    <x v="0"/>
    <d v="2027-12-15T00:00:00"/>
    <d v="2028-01-21T00:00:00"/>
    <s v="pkessler"/>
    <s v="Matalevich"/>
    <n v="10500.02"/>
    <m/>
    <s v="C"/>
    <s v="Labor"/>
    <s v="TEC"/>
    <m/>
    <s v="JLAB"/>
    <s v="Const"/>
    <s v="RF"/>
    <x v="8"/>
    <m/>
    <m/>
    <m/>
    <m/>
    <m/>
    <m/>
    <m/>
    <m/>
    <m/>
    <m/>
    <m/>
    <m/>
    <n v="10500.02"/>
    <m/>
    <m/>
    <m/>
    <m/>
    <m/>
    <m/>
    <x v="0"/>
    <x v="0"/>
    <m/>
  </r>
  <r>
    <s v=""/>
    <s v=" E08_32050"/>
    <s v="Weld Helium Vessel onto CM-05 Cavity (591 5-Cell Production)"/>
    <s v="6.08.04.02.01.03"/>
    <x v="0"/>
    <d v="2027-11-05T00:00:00"/>
    <d v="2027-11-30T00:00:00"/>
    <s v="pkessler"/>
    <s v="Matalevich"/>
    <n v="333.33"/>
    <m/>
    <s v="C"/>
    <s v="Labor"/>
    <s v="TEC"/>
    <m/>
    <s v="JLAB"/>
    <s v="Const"/>
    <s v="RF"/>
    <x v="8"/>
    <m/>
    <m/>
    <m/>
    <m/>
    <m/>
    <m/>
    <m/>
    <m/>
    <m/>
    <m/>
    <m/>
    <m/>
    <n v="333.33"/>
    <m/>
    <m/>
    <m/>
    <m/>
    <m/>
    <m/>
    <x v="0"/>
    <x v="0"/>
    <m/>
  </r>
  <r>
    <s v=""/>
    <s v=" E08_32090"/>
    <s v="Perform Mechanical inspection of CM-06 Cavity (591 5-Cell Production)"/>
    <s v="6.08.04.02.01.03"/>
    <x v="0"/>
    <d v="2027-07-07T00:00:00"/>
    <d v="2027-07-20T00:00:00"/>
    <s v="pkessler"/>
    <s v="Matalevich"/>
    <n v="647.25"/>
    <m/>
    <s v="C"/>
    <s v="Labor"/>
    <s v="TEC"/>
    <m/>
    <s v="JLAB"/>
    <s v="Const"/>
    <s v="RF"/>
    <x v="8"/>
    <m/>
    <m/>
    <m/>
    <m/>
    <m/>
    <m/>
    <m/>
    <m/>
    <m/>
    <m/>
    <m/>
    <n v="647.25"/>
    <m/>
    <m/>
    <m/>
    <m/>
    <m/>
    <m/>
    <m/>
    <x v="0"/>
    <x v="0"/>
    <m/>
  </r>
  <r>
    <s v=""/>
    <s v=" E08_32150"/>
    <s v="Perform Dressed Cavity Qualification of CM-06 cavity (591 5-Cell Production)"/>
    <s v="6.08.04.02.01.03"/>
    <x v="0"/>
    <d v="2028-01-24T00:00:00"/>
    <d v="2028-02-28T00:00:00"/>
    <s v="pkessler"/>
    <s v="Matalevich"/>
    <n v="10500.02"/>
    <m/>
    <s v="C"/>
    <s v="Labor"/>
    <s v="TEC"/>
    <m/>
    <s v="JLAB"/>
    <s v="Const"/>
    <s v="RF"/>
    <x v="8"/>
    <m/>
    <m/>
    <m/>
    <m/>
    <m/>
    <m/>
    <m/>
    <m/>
    <m/>
    <m/>
    <m/>
    <m/>
    <n v="10500.02"/>
    <m/>
    <m/>
    <m/>
    <m/>
    <m/>
    <m/>
    <x v="0"/>
    <x v="0"/>
    <m/>
  </r>
  <r>
    <s v=""/>
    <s v=" E08_32130"/>
    <s v="Weld Helium Vessel onto CM-06 Cavity (591 5-Cell Production)"/>
    <s v="6.08.04.02.01.03"/>
    <x v="0"/>
    <d v="2027-12-15T00:00:00"/>
    <d v="2028-01-06T00:00:00"/>
    <s v="pkessler"/>
    <s v="Matalevich"/>
    <n v="333.33"/>
    <m/>
    <s v="C"/>
    <s v="Labor"/>
    <s v="TEC"/>
    <m/>
    <s v="JLAB"/>
    <s v="Const"/>
    <s v="RF"/>
    <x v="8"/>
    <m/>
    <m/>
    <m/>
    <m/>
    <m/>
    <m/>
    <m/>
    <m/>
    <m/>
    <m/>
    <m/>
    <m/>
    <n v="333.33"/>
    <m/>
    <m/>
    <m/>
    <m/>
    <m/>
    <m/>
    <x v="0"/>
    <x v="0"/>
    <m/>
  </r>
  <r>
    <s v=""/>
    <s v=" E08_32170"/>
    <s v="Perform Mechanical inspection of CM-07 Cavity (591 5-Cell Production)"/>
    <s v="6.08.04.02.01.03"/>
    <x v="0"/>
    <d v="2027-07-21T00:00:00"/>
    <d v="2027-08-03T00:00:00"/>
    <s v="pkessler"/>
    <s v="Matalevich"/>
    <n v="647.25"/>
    <m/>
    <s v="C"/>
    <s v="Labor"/>
    <s v="TEC"/>
    <m/>
    <s v="JLAB"/>
    <s v="Const"/>
    <s v="RF"/>
    <x v="8"/>
    <m/>
    <m/>
    <m/>
    <m/>
    <m/>
    <m/>
    <m/>
    <m/>
    <m/>
    <m/>
    <m/>
    <n v="647.25"/>
    <m/>
    <m/>
    <m/>
    <m/>
    <m/>
    <m/>
    <m/>
    <x v="0"/>
    <x v="0"/>
    <m/>
  </r>
  <r>
    <s v=""/>
    <s v=" E08_32230"/>
    <s v="Perform Dressed Cavity Qualification of CM-07 cavity (591 5-Cell Production)"/>
    <s v="6.08.04.02.01.03"/>
    <x v="0"/>
    <d v="2028-02-29T00:00:00"/>
    <d v="2028-04-03T00:00:00"/>
    <s v="pkessler"/>
    <s v="Matalevich"/>
    <n v="10500.02"/>
    <m/>
    <s v="C"/>
    <s v="Labor"/>
    <s v="TEC"/>
    <m/>
    <s v="JLAB"/>
    <s v="Const"/>
    <s v="RF"/>
    <x v="8"/>
    <m/>
    <m/>
    <m/>
    <m/>
    <m/>
    <m/>
    <m/>
    <m/>
    <m/>
    <m/>
    <m/>
    <m/>
    <n v="10500.02"/>
    <m/>
    <m/>
    <m/>
    <m/>
    <m/>
    <m/>
    <x v="0"/>
    <x v="0"/>
    <m/>
  </r>
  <r>
    <s v=""/>
    <s v=" E08_32210"/>
    <s v="Weld Helium Vessel onto CM-07 Cavity (591 5-Cell Production)"/>
    <s v="6.08.04.02.01.03"/>
    <x v="0"/>
    <d v="2028-01-24T00:00:00"/>
    <d v="2028-02-11T00:00:00"/>
    <s v="pkessler"/>
    <s v="Matalevich"/>
    <n v="333.33"/>
    <m/>
    <s v="C"/>
    <s v="Labor"/>
    <s v="TEC"/>
    <m/>
    <s v="JLAB"/>
    <s v="Const"/>
    <s v="RF"/>
    <x v="8"/>
    <m/>
    <m/>
    <m/>
    <m/>
    <m/>
    <m/>
    <m/>
    <m/>
    <m/>
    <m/>
    <m/>
    <m/>
    <n v="333.33"/>
    <m/>
    <m/>
    <m/>
    <m/>
    <m/>
    <m/>
    <x v="0"/>
    <x v="0"/>
    <m/>
  </r>
  <r>
    <s v=""/>
    <s v=" E08_32250"/>
    <s v="Perform Mechanical inspection of CM-08 Cavity (591 5-Cell Production)"/>
    <s v="6.08.04.02.01.03"/>
    <x v="0"/>
    <d v="2027-08-04T00:00:00"/>
    <d v="2027-08-17T00:00:00"/>
    <s v="pkessler"/>
    <s v="Matalevich"/>
    <n v="647.25"/>
    <m/>
    <s v="C"/>
    <s v="Labor"/>
    <s v="TEC"/>
    <m/>
    <s v="JLAB"/>
    <s v="Const"/>
    <s v="RF"/>
    <x v="8"/>
    <m/>
    <m/>
    <m/>
    <m/>
    <m/>
    <m/>
    <m/>
    <m/>
    <m/>
    <m/>
    <m/>
    <n v="647.25"/>
    <m/>
    <m/>
    <m/>
    <m/>
    <m/>
    <m/>
    <m/>
    <x v="0"/>
    <x v="0"/>
    <m/>
  </r>
  <r>
    <s v=""/>
    <s v=" E08_32320"/>
    <s v="Perform Dressed Cavity Qualification of CM-08 cavity (591 5-Cell Production)"/>
    <s v="6.08.04.02.01.03"/>
    <x v="0"/>
    <d v="2028-04-04T00:00:00"/>
    <d v="2028-05-08T00:00:00"/>
    <s v="pkessler"/>
    <s v="Matalevich"/>
    <n v="10500.02"/>
    <m/>
    <s v="C"/>
    <s v="Labor"/>
    <s v="TEC"/>
    <m/>
    <s v="JLAB"/>
    <s v="Const"/>
    <s v="RF"/>
    <x v="8"/>
    <m/>
    <m/>
    <m/>
    <m/>
    <m/>
    <m/>
    <m/>
    <m/>
    <m/>
    <m/>
    <m/>
    <m/>
    <n v="10500.02"/>
    <m/>
    <m/>
    <m/>
    <m/>
    <m/>
    <m/>
    <x v="0"/>
    <x v="0"/>
    <m/>
  </r>
  <r>
    <s v=""/>
    <s v=" E08_32300"/>
    <s v="Weld Helium Vessel onto CM-08 Cavity (591 5-Cell Production)"/>
    <s v="6.08.04.02.01.03"/>
    <x v="0"/>
    <d v="2028-02-29T00:00:00"/>
    <d v="2028-03-20T00:00:00"/>
    <s v="pkessler"/>
    <s v="Matalevich"/>
    <n v="333.33"/>
    <m/>
    <s v="C"/>
    <s v="Labor"/>
    <s v="TEC"/>
    <m/>
    <s v="JLAB"/>
    <s v="Const"/>
    <s v="RF"/>
    <x v="8"/>
    <m/>
    <m/>
    <m/>
    <m/>
    <m/>
    <m/>
    <m/>
    <m/>
    <m/>
    <m/>
    <m/>
    <m/>
    <n v="333.33"/>
    <m/>
    <m/>
    <m/>
    <m/>
    <m/>
    <m/>
    <x v="0"/>
    <x v="0"/>
    <m/>
  </r>
  <r>
    <s v=""/>
    <s v=" E08_32340"/>
    <s v="Perform Mechanical inspection of CM-09 Cavity (591 5-Cell Production)"/>
    <s v="6.08.04.02.01.03"/>
    <x v="0"/>
    <d v="2027-08-18T00:00:00"/>
    <d v="2027-08-31T00:00:00"/>
    <s v="pkessler"/>
    <s v="Matalevich"/>
    <n v="647.25"/>
    <m/>
    <s v="C"/>
    <s v="Labor"/>
    <s v="TEC"/>
    <m/>
    <s v="JLAB"/>
    <s v="Const"/>
    <s v="RF"/>
    <x v="8"/>
    <m/>
    <m/>
    <m/>
    <m/>
    <m/>
    <m/>
    <m/>
    <m/>
    <m/>
    <m/>
    <m/>
    <n v="647.25"/>
    <m/>
    <m/>
    <m/>
    <m/>
    <m/>
    <m/>
    <m/>
    <x v="0"/>
    <x v="0"/>
    <m/>
  </r>
  <r>
    <s v=""/>
    <s v=" E08_32400"/>
    <s v="Perform Dressed Cavity Qualification of CM-09 cavity (591 5-Cell Production)"/>
    <s v="6.08.04.02.01.03"/>
    <x v="0"/>
    <d v="2028-05-09T00:00:00"/>
    <d v="2028-06-13T00:00:00"/>
    <s v="pkessler"/>
    <s v="Matalevich"/>
    <n v="10500.02"/>
    <m/>
    <s v="C"/>
    <s v="Labor"/>
    <s v="TEC"/>
    <m/>
    <s v="JLAB"/>
    <s v="Const"/>
    <s v="RF"/>
    <x v="8"/>
    <m/>
    <m/>
    <m/>
    <m/>
    <m/>
    <m/>
    <m/>
    <m/>
    <m/>
    <m/>
    <m/>
    <m/>
    <n v="10500.02"/>
    <m/>
    <m/>
    <m/>
    <m/>
    <m/>
    <m/>
    <x v="0"/>
    <x v="0"/>
    <m/>
  </r>
  <r>
    <s v=""/>
    <s v=" E08_32380"/>
    <s v="Weld Helium Vessel onto CM-09 Cavity (591 5-Cell Production)"/>
    <s v="6.08.04.02.01.03"/>
    <x v="0"/>
    <d v="2028-04-04T00:00:00"/>
    <d v="2028-04-24T00:00:00"/>
    <s v="pkessler"/>
    <s v="Matalevich"/>
    <n v="333.33"/>
    <m/>
    <s v="C"/>
    <s v="Labor"/>
    <s v="TEC"/>
    <m/>
    <s v="JLAB"/>
    <s v="Const"/>
    <s v="RF"/>
    <x v="8"/>
    <m/>
    <m/>
    <m/>
    <m/>
    <m/>
    <m/>
    <m/>
    <m/>
    <m/>
    <m/>
    <m/>
    <m/>
    <n v="333.33"/>
    <m/>
    <m/>
    <m/>
    <m/>
    <m/>
    <m/>
    <x v="0"/>
    <x v="0"/>
    <m/>
  </r>
  <r>
    <s v=""/>
    <s v=" E08_32420"/>
    <s v="Perform Mechanical inspection of CM-10 Cavity (591 5-Cell Production)"/>
    <s v="6.08.04.02.01.03"/>
    <x v="0"/>
    <d v="2027-09-01T00:00:00"/>
    <d v="2027-09-15T00:00:00"/>
    <s v="pkessler"/>
    <s v="Matalevich"/>
    <n v="647.25"/>
    <m/>
    <s v="C"/>
    <s v="Labor"/>
    <s v="TEC"/>
    <m/>
    <s v="JLAB"/>
    <s v="Const"/>
    <s v="RF"/>
    <x v="8"/>
    <m/>
    <m/>
    <m/>
    <m/>
    <m/>
    <m/>
    <m/>
    <m/>
    <m/>
    <m/>
    <m/>
    <n v="647.25"/>
    <m/>
    <m/>
    <m/>
    <m/>
    <m/>
    <m/>
    <m/>
    <x v="0"/>
    <x v="0"/>
    <m/>
  </r>
  <r>
    <s v=""/>
    <s v=" E08_32480"/>
    <s v="Perform Dressed Cavity Qualification of CM-10 cavity (591 5-Cell Production)"/>
    <s v="6.08.04.02.01.03"/>
    <x v="0"/>
    <d v="2028-06-14T00:00:00"/>
    <d v="2028-07-19T00:00:00"/>
    <s v="pkessler"/>
    <s v="Matalevich"/>
    <n v="10500.02"/>
    <m/>
    <s v="C"/>
    <s v="Labor"/>
    <s v="TEC"/>
    <m/>
    <s v="JLAB"/>
    <s v="Const"/>
    <s v="RF"/>
    <x v="8"/>
    <m/>
    <m/>
    <m/>
    <m/>
    <m/>
    <m/>
    <m/>
    <m/>
    <m/>
    <m/>
    <m/>
    <m/>
    <n v="10500.02"/>
    <m/>
    <m/>
    <m/>
    <m/>
    <m/>
    <m/>
    <x v="0"/>
    <x v="0"/>
    <m/>
  </r>
  <r>
    <s v=""/>
    <s v=" E08_32460"/>
    <s v="Weld Helium Vessel onto CM-10 Cavity (591 5-Cell Production)"/>
    <s v="6.08.04.02.01.03"/>
    <x v="0"/>
    <d v="2028-05-09T00:00:00"/>
    <d v="2028-05-30T00:00:00"/>
    <s v="pkessler"/>
    <s v="Matalevich"/>
    <n v="333.33"/>
    <m/>
    <s v="C"/>
    <s v="Labor"/>
    <s v="TEC"/>
    <m/>
    <s v="JLAB"/>
    <s v="Const"/>
    <s v="RF"/>
    <x v="8"/>
    <m/>
    <m/>
    <m/>
    <m/>
    <m/>
    <m/>
    <m/>
    <m/>
    <m/>
    <m/>
    <m/>
    <m/>
    <n v="333.33"/>
    <m/>
    <m/>
    <m/>
    <m/>
    <m/>
    <m/>
    <x v="0"/>
    <x v="0"/>
    <m/>
  </r>
  <r>
    <s v=""/>
    <s v=" E08_32500"/>
    <s v="Perform Mechanical inspection of CM-11 Cavity (591 5-Cell Production)"/>
    <s v="6.08.04.02.01.03"/>
    <x v="0"/>
    <d v="2027-09-16T00:00:00"/>
    <d v="2027-09-29T00:00:00"/>
    <s v="pkessler"/>
    <s v="Matalevich"/>
    <n v="647.25"/>
    <m/>
    <s v="C"/>
    <s v="Labor"/>
    <s v="TEC"/>
    <m/>
    <s v="JLAB"/>
    <s v="Const"/>
    <s v="RF"/>
    <x v="8"/>
    <m/>
    <m/>
    <m/>
    <m/>
    <m/>
    <m/>
    <m/>
    <m/>
    <m/>
    <m/>
    <m/>
    <n v="647.25"/>
    <m/>
    <m/>
    <m/>
    <m/>
    <m/>
    <m/>
    <m/>
    <x v="0"/>
    <x v="0"/>
    <m/>
  </r>
  <r>
    <s v=""/>
    <s v=" E08_32560"/>
    <s v="Perform Dressed Cavity Qualification of CM-11 cavity (591 5-Cell Production)"/>
    <s v="6.08.04.02.01.03"/>
    <x v="0"/>
    <d v="2028-07-20T00:00:00"/>
    <d v="2028-08-23T00:00:00"/>
    <s v="pkessler"/>
    <s v="Matalevich"/>
    <n v="10500.02"/>
    <m/>
    <s v="C"/>
    <s v="Labor"/>
    <s v="TEC"/>
    <m/>
    <s v="JLAB"/>
    <s v="Const"/>
    <s v="RF"/>
    <x v="8"/>
    <m/>
    <m/>
    <m/>
    <m/>
    <m/>
    <m/>
    <m/>
    <m/>
    <m/>
    <m/>
    <m/>
    <m/>
    <n v="10500.02"/>
    <m/>
    <m/>
    <m/>
    <m/>
    <m/>
    <m/>
    <x v="0"/>
    <x v="0"/>
    <m/>
  </r>
  <r>
    <s v=""/>
    <s v=" E08_32540"/>
    <s v="Weld Helium Vessel onto CM-11 Cavity (591 5-Cell Production)"/>
    <s v="6.08.04.02.01.03"/>
    <x v="0"/>
    <d v="2028-06-14T00:00:00"/>
    <d v="2028-07-05T00:00:00"/>
    <s v="pkessler"/>
    <s v="Matalevich"/>
    <n v="333.33"/>
    <m/>
    <s v="C"/>
    <s v="Labor"/>
    <s v="TEC"/>
    <m/>
    <s v="JLAB"/>
    <s v="Const"/>
    <s v="RF"/>
    <x v="8"/>
    <m/>
    <m/>
    <m/>
    <m/>
    <m/>
    <m/>
    <m/>
    <m/>
    <m/>
    <m/>
    <m/>
    <m/>
    <n v="333.33"/>
    <m/>
    <m/>
    <m/>
    <m/>
    <m/>
    <m/>
    <x v="0"/>
    <x v="0"/>
    <m/>
  </r>
  <r>
    <s v=""/>
    <s v=" E08_32580"/>
    <s v="Perform Mechanical inspection of CM-12 Cavity (591 5-Cell Production)"/>
    <s v="6.08.04.02.01.03"/>
    <x v="0"/>
    <d v="2027-09-30T00:00:00"/>
    <d v="2027-10-14T00:00:00"/>
    <s v="pkessler"/>
    <s v="Matalevich"/>
    <n v="664.73"/>
    <m/>
    <s v="C"/>
    <s v="Labor"/>
    <s v="TEC"/>
    <m/>
    <s v="JLAB"/>
    <s v="Const"/>
    <s v="RF"/>
    <x v="8"/>
    <m/>
    <m/>
    <m/>
    <m/>
    <m/>
    <m/>
    <m/>
    <m/>
    <m/>
    <m/>
    <m/>
    <n v="66.47"/>
    <n v="598.25"/>
    <m/>
    <m/>
    <m/>
    <m/>
    <m/>
    <m/>
    <x v="0"/>
    <x v="0"/>
    <m/>
  </r>
  <r>
    <s v=""/>
    <s v=" E08_32640"/>
    <s v="Perform Dressed Cavity Qualification of CM-12 cavity (591 5-Cell Production)"/>
    <s v="6.08.04.02.01.03"/>
    <x v="0"/>
    <d v="2028-08-24T00:00:00"/>
    <d v="2028-09-28T00:00:00"/>
    <s v="pkessler"/>
    <s v="Matalevich"/>
    <n v="10500.02"/>
    <m/>
    <s v="C"/>
    <s v="Labor"/>
    <s v="TEC"/>
    <m/>
    <s v="JLAB"/>
    <s v="Const"/>
    <s v="RF"/>
    <x v="8"/>
    <m/>
    <m/>
    <m/>
    <m/>
    <m/>
    <m/>
    <m/>
    <m/>
    <m/>
    <m/>
    <m/>
    <m/>
    <n v="10500.02"/>
    <m/>
    <m/>
    <m/>
    <m/>
    <m/>
    <m/>
    <x v="0"/>
    <x v="0"/>
    <m/>
  </r>
  <r>
    <s v=""/>
    <s v=" E08_32620"/>
    <s v="Weld Helium Vessel onto CM-12 Cavity (591 5-Cell Production)"/>
    <s v="6.08.04.02.01.03"/>
    <x v="0"/>
    <d v="2028-07-20T00:00:00"/>
    <d v="2028-08-09T00:00:00"/>
    <s v="pkessler"/>
    <s v="Matalevich"/>
    <n v="333.33"/>
    <m/>
    <s v="C"/>
    <s v="Labor"/>
    <s v="TEC"/>
    <m/>
    <s v="JLAB"/>
    <s v="Const"/>
    <s v="RF"/>
    <x v="8"/>
    <m/>
    <m/>
    <m/>
    <m/>
    <m/>
    <m/>
    <m/>
    <m/>
    <m/>
    <m/>
    <m/>
    <m/>
    <n v="333.33"/>
    <m/>
    <m/>
    <m/>
    <m/>
    <m/>
    <m/>
    <x v="0"/>
    <x v="0"/>
    <m/>
  </r>
  <r>
    <s v=""/>
    <s v=" E08_32660"/>
    <s v="Perform Mechanical inspection of CM-13 Cavity (591 5-Cell Production)"/>
    <s v="6.08.04.02.01.03"/>
    <x v="0"/>
    <d v="2027-10-15T00:00:00"/>
    <d v="2027-10-28T00:00:00"/>
    <s v="pkessler"/>
    <s v="Matalevich"/>
    <n v="666.67"/>
    <m/>
    <s v="C"/>
    <s v="Labor"/>
    <s v="TEC"/>
    <m/>
    <s v="JLAB"/>
    <s v="Const"/>
    <s v="RF"/>
    <x v="8"/>
    <m/>
    <m/>
    <m/>
    <m/>
    <m/>
    <m/>
    <m/>
    <m/>
    <m/>
    <m/>
    <m/>
    <m/>
    <n v="666.67"/>
    <m/>
    <m/>
    <m/>
    <m/>
    <m/>
    <m/>
    <x v="0"/>
    <x v="0"/>
    <m/>
  </r>
  <r>
    <s v=""/>
    <s v=" E08_32720"/>
    <s v="Perform Dressed Cavity Qualification of CM-13 cavity (591 5-Cell Production)"/>
    <s v="6.08.04.02.01.03"/>
    <x v="0"/>
    <d v="2028-09-29T00:00:00"/>
    <d v="2028-11-03T00:00:00"/>
    <s v="pkessler"/>
    <s v="Matalevich"/>
    <n v="10802.42"/>
    <m/>
    <s v="C"/>
    <s v="Labor"/>
    <s v="TEC"/>
    <m/>
    <s v="JLAB"/>
    <s v="Const"/>
    <s v="RF"/>
    <x v="8"/>
    <m/>
    <m/>
    <m/>
    <m/>
    <m/>
    <m/>
    <m/>
    <m/>
    <m/>
    <m/>
    <m/>
    <m/>
    <n v="432.1"/>
    <n v="10370.33"/>
    <m/>
    <m/>
    <m/>
    <m/>
    <m/>
    <x v="0"/>
    <x v="0"/>
    <m/>
  </r>
  <r>
    <s v=""/>
    <s v=" E08_32700"/>
    <s v="Weld Helium Vessel onto CM-13 Cavity (591 5-Cell Production)"/>
    <s v="6.08.04.02.01.03"/>
    <x v="0"/>
    <d v="2028-08-24T00:00:00"/>
    <d v="2028-09-14T00:00:00"/>
    <s v="pkessler"/>
    <s v="Matalevich"/>
    <n v="333.33"/>
    <m/>
    <s v="C"/>
    <s v="Labor"/>
    <s v="TEC"/>
    <m/>
    <s v="JLAB"/>
    <s v="Const"/>
    <s v="RF"/>
    <x v="8"/>
    <m/>
    <m/>
    <m/>
    <m/>
    <m/>
    <m/>
    <m/>
    <m/>
    <m/>
    <m/>
    <m/>
    <m/>
    <n v="333.33"/>
    <m/>
    <m/>
    <m/>
    <m/>
    <m/>
    <m/>
    <x v="0"/>
    <x v="0"/>
    <m/>
  </r>
  <r>
    <s v=""/>
    <s v=" E08_32740"/>
    <s v="Perform Mechanical inspection of CM-14 Cavity (591 5-Cell Production)"/>
    <s v="6.08.04.02.01.03"/>
    <x v="0"/>
    <d v="2027-10-29T00:00:00"/>
    <d v="2027-11-12T00:00:00"/>
    <s v="pkessler"/>
    <s v="Matalevich"/>
    <n v="666.67"/>
    <m/>
    <s v="C"/>
    <s v="Labor"/>
    <s v="TEC"/>
    <m/>
    <s v="JLAB"/>
    <s v="Const"/>
    <s v="RF"/>
    <x v="8"/>
    <m/>
    <m/>
    <m/>
    <m/>
    <m/>
    <m/>
    <m/>
    <m/>
    <m/>
    <m/>
    <m/>
    <m/>
    <n v="666.67"/>
    <m/>
    <m/>
    <m/>
    <m/>
    <m/>
    <m/>
    <x v="0"/>
    <x v="0"/>
    <m/>
  </r>
  <r>
    <s v=""/>
    <s v=" E08_32800"/>
    <s v="Perform Dressed Cavity Qualification of CM-14 cavity (591 5-Cell Production)"/>
    <s v="6.08.04.02.01.03"/>
    <x v="0"/>
    <d v="2028-11-06T00:00:00"/>
    <d v="2028-12-13T00:00:00"/>
    <s v="pkessler"/>
    <s v="Matalevich"/>
    <n v="10815.02"/>
    <m/>
    <s v="C"/>
    <s v="Labor"/>
    <s v="TEC"/>
    <m/>
    <s v="JLAB"/>
    <s v="Const"/>
    <s v="RF"/>
    <x v="8"/>
    <m/>
    <m/>
    <m/>
    <m/>
    <m/>
    <m/>
    <m/>
    <m/>
    <m/>
    <m/>
    <m/>
    <m/>
    <m/>
    <n v="10815.02"/>
    <m/>
    <m/>
    <m/>
    <m/>
    <m/>
    <x v="0"/>
    <x v="0"/>
    <m/>
  </r>
  <r>
    <s v=""/>
    <s v=" E08_32780"/>
    <s v="Weld Helium Vessel onto CM-14 Cavity (591 5-Cell Production)"/>
    <s v="6.08.04.02.01.03"/>
    <x v="0"/>
    <d v="2028-09-29T00:00:00"/>
    <d v="2028-10-20T00:00:00"/>
    <s v="pkessler"/>
    <s v="Matalevich"/>
    <n v="342.67"/>
    <m/>
    <s v="C"/>
    <s v="Labor"/>
    <s v="TEC"/>
    <m/>
    <s v="JLAB"/>
    <s v="Const"/>
    <s v="RF"/>
    <x v="8"/>
    <m/>
    <m/>
    <m/>
    <m/>
    <m/>
    <m/>
    <m/>
    <m/>
    <m/>
    <m/>
    <m/>
    <m/>
    <n v="22.84"/>
    <n v="319.82"/>
    <m/>
    <m/>
    <m/>
    <m/>
    <m/>
    <x v="0"/>
    <x v="0"/>
    <m/>
  </r>
  <r>
    <s v=""/>
    <s v=" E08_31710"/>
    <s v="Perform Bare Cavity Qualification of CM-01 cavity (591 5-Cell Production)"/>
    <s v="6.08.04.02.01.03"/>
    <x v="0"/>
    <d v="2027-05-10T00:00:00"/>
    <d v="2027-06-14T00:00:00"/>
    <s v="pkessler"/>
    <s v="Matalevich"/>
    <n v="5016.1899999999996"/>
    <m/>
    <s v="C"/>
    <s v="Labor"/>
    <s v="TEC"/>
    <m/>
    <s v="JLAB"/>
    <s v="Const"/>
    <s v="RF"/>
    <x v="8"/>
    <m/>
    <m/>
    <m/>
    <m/>
    <m/>
    <m/>
    <m/>
    <m/>
    <m/>
    <m/>
    <m/>
    <n v="5016.1899999999996"/>
    <m/>
    <m/>
    <m/>
    <m/>
    <m/>
    <m/>
    <m/>
    <x v="0"/>
    <x v="0"/>
    <m/>
  </r>
  <r>
    <s v=""/>
    <s v=" E08_31790"/>
    <s v="Perform Bare Cavity Qualification of CM-02 cavity (591 5-Cell Production)"/>
    <s v="6.08.04.02.01.03"/>
    <x v="0"/>
    <d v="2027-06-15T00:00:00"/>
    <d v="2027-07-20T00:00:00"/>
    <s v="pkessler"/>
    <s v="Matalevich"/>
    <n v="5016.1899999999996"/>
    <m/>
    <s v="C"/>
    <s v="Labor"/>
    <s v="TEC"/>
    <m/>
    <s v="JLAB"/>
    <s v="Const"/>
    <s v="RF"/>
    <x v="8"/>
    <m/>
    <m/>
    <m/>
    <m/>
    <m/>
    <m/>
    <m/>
    <m/>
    <m/>
    <m/>
    <m/>
    <n v="5016.1899999999996"/>
    <m/>
    <m/>
    <m/>
    <m/>
    <m/>
    <m/>
    <m/>
    <x v="0"/>
    <x v="0"/>
    <m/>
  </r>
  <r>
    <s v=""/>
    <s v=" E08_31870"/>
    <s v="Perform Bare Cavity Qualification of CM-03 cavity (591 5-Cell Production)"/>
    <s v="6.08.04.02.01.03"/>
    <x v="0"/>
    <d v="2027-07-21T00:00:00"/>
    <d v="2027-08-24T00:00:00"/>
    <s v="pkessler"/>
    <s v="Matalevich"/>
    <n v="5016.1899999999996"/>
    <m/>
    <s v="C"/>
    <s v="Labor"/>
    <s v="TEC"/>
    <m/>
    <s v="JLAB"/>
    <s v="Const"/>
    <s v="RF"/>
    <x v="8"/>
    <m/>
    <m/>
    <m/>
    <m/>
    <m/>
    <m/>
    <m/>
    <m/>
    <m/>
    <m/>
    <m/>
    <n v="5016.1899999999996"/>
    <m/>
    <m/>
    <m/>
    <m/>
    <m/>
    <m/>
    <m/>
    <x v="0"/>
    <x v="0"/>
    <m/>
  </r>
  <r>
    <s v=""/>
    <s v=" E08_31950"/>
    <s v="Perform Bare Cavity Qualification of CM-04 cavity (591 5-Cell Production)"/>
    <s v="6.08.04.02.01.03"/>
    <x v="0"/>
    <d v="2027-08-25T00:00:00"/>
    <d v="2027-09-29T00:00:00"/>
    <s v="pkessler"/>
    <s v="Matalevich"/>
    <n v="5016.1899999999996"/>
    <m/>
    <s v="C"/>
    <s v="Labor"/>
    <s v="TEC"/>
    <m/>
    <s v="JLAB"/>
    <s v="Const"/>
    <s v="RF"/>
    <x v="8"/>
    <m/>
    <m/>
    <m/>
    <m/>
    <m/>
    <m/>
    <m/>
    <m/>
    <m/>
    <m/>
    <m/>
    <n v="5016.1899999999996"/>
    <m/>
    <m/>
    <m/>
    <m/>
    <m/>
    <m/>
    <m/>
    <x v="0"/>
    <x v="0"/>
    <m/>
  </r>
  <r>
    <s v=""/>
    <s v=" E08_32030"/>
    <s v="Perform Bare Cavity Qualification of CM-05 cavity (591 5-Cell Production)"/>
    <s v="6.08.04.02.01.03"/>
    <x v="0"/>
    <d v="2027-09-30T00:00:00"/>
    <d v="2027-11-04T00:00:00"/>
    <s v="pkessler"/>
    <s v="Matalevich"/>
    <n v="5160.66"/>
    <m/>
    <s v="C"/>
    <s v="Labor"/>
    <s v="TEC"/>
    <m/>
    <s v="JLAB"/>
    <s v="Const"/>
    <s v="RF"/>
    <x v="8"/>
    <m/>
    <m/>
    <m/>
    <m/>
    <m/>
    <m/>
    <m/>
    <m/>
    <m/>
    <m/>
    <m/>
    <n v="206.43"/>
    <n v="4954.2299999999996"/>
    <m/>
    <m/>
    <m/>
    <m/>
    <m/>
    <m/>
    <x v="0"/>
    <x v="0"/>
    <m/>
  </r>
  <r>
    <s v=""/>
    <s v=" E08_32110"/>
    <s v="Perform Bare Cavity Qualification of CM-06 cavity (591 5-Cell Production)"/>
    <s v="6.08.04.02.01.03"/>
    <x v="0"/>
    <d v="2027-11-05T00:00:00"/>
    <d v="2027-12-14T00:00:00"/>
    <s v="pkessler"/>
    <s v="Matalevich"/>
    <n v="5166.68"/>
    <m/>
    <s v="C"/>
    <s v="Labor"/>
    <s v="TEC"/>
    <m/>
    <s v="JLAB"/>
    <s v="Const"/>
    <s v="RF"/>
    <x v="8"/>
    <m/>
    <m/>
    <m/>
    <m/>
    <m/>
    <m/>
    <m/>
    <m/>
    <m/>
    <m/>
    <m/>
    <m/>
    <n v="5166.68"/>
    <m/>
    <m/>
    <m/>
    <m/>
    <m/>
    <m/>
    <x v="0"/>
    <x v="0"/>
    <m/>
  </r>
  <r>
    <s v=""/>
    <s v=" E08_32190"/>
    <s v="Perform Bare Cavity Qualification of CM-07 cavity (591 5-Cell Production)"/>
    <s v="6.08.04.02.01.03"/>
    <x v="0"/>
    <d v="2027-12-15T00:00:00"/>
    <d v="2028-01-21T00:00:00"/>
    <s v="pkessler"/>
    <s v="Matalevich"/>
    <n v="5166.68"/>
    <m/>
    <s v="C"/>
    <s v="Labor"/>
    <s v="TEC"/>
    <m/>
    <s v="JLAB"/>
    <s v="Const"/>
    <s v="RF"/>
    <x v="8"/>
    <m/>
    <m/>
    <m/>
    <m/>
    <m/>
    <m/>
    <m/>
    <m/>
    <m/>
    <m/>
    <m/>
    <m/>
    <n v="5166.68"/>
    <m/>
    <m/>
    <m/>
    <m/>
    <m/>
    <m/>
    <x v="0"/>
    <x v="0"/>
    <m/>
  </r>
  <r>
    <s v=""/>
    <s v=" E08_32280"/>
    <s v="Perform Bare Cavity Qualification of CM-08 cavity (591 5-Cell Production)"/>
    <s v="6.08.04.02.01.03"/>
    <x v="0"/>
    <d v="2028-01-24T00:00:00"/>
    <d v="2028-02-28T00:00:00"/>
    <s v="pkessler"/>
    <s v="Matalevich"/>
    <n v="5166.68"/>
    <m/>
    <s v="C"/>
    <s v="Labor"/>
    <s v="TEC"/>
    <m/>
    <s v="JLAB"/>
    <s v="Const"/>
    <s v="RF"/>
    <x v="8"/>
    <m/>
    <m/>
    <m/>
    <m/>
    <m/>
    <m/>
    <m/>
    <m/>
    <m/>
    <m/>
    <m/>
    <m/>
    <n v="5166.68"/>
    <m/>
    <m/>
    <m/>
    <m/>
    <m/>
    <m/>
    <x v="0"/>
    <x v="0"/>
    <m/>
  </r>
  <r>
    <s v=""/>
    <s v=" E08_32360"/>
    <s v="Perform Bare Cavity Qualification of CM-09 cavity (591 5-Cell Production)"/>
    <s v="6.08.04.02.01.03"/>
    <x v="0"/>
    <d v="2028-02-29T00:00:00"/>
    <d v="2028-04-03T00:00:00"/>
    <s v="pkessler"/>
    <s v="Matalevich"/>
    <n v="5166.68"/>
    <m/>
    <s v="C"/>
    <s v="Labor"/>
    <s v="TEC"/>
    <m/>
    <s v="JLAB"/>
    <s v="Const"/>
    <s v="RF"/>
    <x v="8"/>
    <m/>
    <m/>
    <m/>
    <m/>
    <m/>
    <m/>
    <m/>
    <m/>
    <m/>
    <m/>
    <m/>
    <m/>
    <n v="5166.68"/>
    <m/>
    <m/>
    <m/>
    <m/>
    <m/>
    <m/>
    <x v="0"/>
    <x v="0"/>
    <m/>
  </r>
  <r>
    <s v=""/>
    <s v=" E08_32440"/>
    <s v="Perform Bare Cavity Qualification of CM-10 cavity (591 5-Cell Production)"/>
    <s v="6.08.04.02.01.03"/>
    <x v="0"/>
    <d v="2028-04-04T00:00:00"/>
    <d v="2028-05-08T00:00:00"/>
    <s v="pkessler"/>
    <s v="Matalevich"/>
    <n v="5166.68"/>
    <m/>
    <s v="C"/>
    <s v="Labor"/>
    <s v="TEC"/>
    <m/>
    <s v="JLAB"/>
    <s v="Const"/>
    <s v="RF"/>
    <x v="8"/>
    <m/>
    <m/>
    <m/>
    <m/>
    <m/>
    <m/>
    <m/>
    <m/>
    <m/>
    <m/>
    <m/>
    <m/>
    <n v="5166.68"/>
    <m/>
    <m/>
    <m/>
    <m/>
    <m/>
    <m/>
    <x v="0"/>
    <x v="0"/>
    <m/>
  </r>
  <r>
    <s v=""/>
    <s v=" E08_32520"/>
    <s v="Perform Bare Cavity Qualification of CM-11 cavity (591 5-Cell Production)"/>
    <s v="6.08.04.02.01.03"/>
    <x v="0"/>
    <d v="2028-05-09T00:00:00"/>
    <d v="2028-06-13T00:00:00"/>
    <s v="pkessler"/>
    <s v="Matalevich"/>
    <n v="5166.68"/>
    <m/>
    <s v="C"/>
    <s v="Labor"/>
    <s v="TEC"/>
    <m/>
    <s v="JLAB"/>
    <s v="Const"/>
    <s v="RF"/>
    <x v="8"/>
    <m/>
    <m/>
    <m/>
    <m/>
    <m/>
    <m/>
    <m/>
    <m/>
    <m/>
    <m/>
    <m/>
    <m/>
    <n v="5166.68"/>
    <m/>
    <m/>
    <m/>
    <m/>
    <m/>
    <m/>
    <x v="0"/>
    <x v="0"/>
    <m/>
  </r>
  <r>
    <s v=""/>
    <s v=" E08_32600"/>
    <s v="Perform Bare Cavity Qualification of CM-12 cavity (591 5-Cell Production)"/>
    <s v="6.08.04.02.01.03"/>
    <x v="0"/>
    <d v="2028-06-14T00:00:00"/>
    <d v="2028-07-19T00:00:00"/>
    <s v="pkessler"/>
    <s v="Matalevich"/>
    <n v="5166.68"/>
    <m/>
    <s v="C"/>
    <s v="Labor"/>
    <s v="TEC"/>
    <m/>
    <s v="JLAB"/>
    <s v="Const"/>
    <s v="RF"/>
    <x v="8"/>
    <m/>
    <m/>
    <m/>
    <m/>
    <m/>
    <m/>
    <m/>
    <m/>
    <m/>
    <m/>
    <m/>
    <m/>
    <n v="5166.68"/>
    <m/>
    <m/>
    <m/>
    <m/>
    <m/>
    <m/>
    <x v="0"/>
    <x v="0"/>
    <m/>
  </r>
  <r>
    <s v=""/>
    <s v=" E08_32680"/>
    <s v="Perform Bare Cavity Qualification of CM-13 cavity (591 5-Cell Production)"/>
    <s v="6.08.04.02.01.03"/>
    <x v="0"/>
    <d v="2028-07-20T00:00:00"/>
    <d v="2028-08-23T00:00:00"/>
    <s v="pkessler"/>
    <s v="Matalevich"/>
    <n v="5166.68"/>
    <m/>
    <s v="C"/>
    <s v="Labor"/>
    <s v="TEC"/>
    <m/>
    <s v="JLAB"/>
    <s v="Const"/>
    <s v="RF"/>
    <x v="8"/>
    <m/>
    <m/>
    <m/>
    <m/>
    <m/>
    <m/>
    <m/>
    <m/>
    <m/>
    <m/>
    <m/>
    <m/>
    <n v="5166.68"/>
    <m/>
    <m/>
    <m/>
    <m/>
    <m/>
    <m/>
    <x v="0"/>
    <x v="0"/>
    <m/>
  </r>
  <r>
    <s v=""/>
    <s v=" E08_32760"/>
    <s v="Perform Bare Cavity Qualification of CM-14 cavity (591 5-Cell Production)"/>
    <s v="6.08.04.02.01.03"/>
    <x v="0"/>
    <d v="2028-08-24T00:00:00"/>
    <d v="2028-09-28T00:00:00"/>
    <s v="pkessler"/>
    <s v="Matalevich"/>
    <n v="5166.68"/>
    <m/>
    <s v="C"/>
    <s v="Labor"/>
    <s v="TEC"/>
    <m/>
    <s v="JLAB"/>
    <s v="Const"/>
    <s v="RF"/>
    <x v="8"/>
    <m/>
    <m/>
    <m/>
    <m/>
    <m/>
    <m/>
    <m/>
    <m/>
    <m/>
    <m/>
    <m/>
    <m/>
    <n v="5166.68"/>
    <m/>
    <m/>
    <m/>
    <m/>
    <m/>
    <m/>
    <x v="0"/>
    <x v="0"/>
    <m/>
  </r>
  <r>
    <s v=""/>
    <s v=" E08_33070"/>
    <s v="SpaceFrame Assembly Tooling PRELIMINARY Design (591 5-Cell)"/>
    <s v="6.08.04.02.02.01"/>
    <x v="0"/>
    <d v="2024-12-16T00:00:00"/>
    <d v="2025-01-23T00:00:00"/>
    <s v="pkessler"/>
    <s v="Matalevich"/>
    <n v="3965.62"/>
    <m/>
    <s v="C"/>
    <s v="Labor"/>
    <s v="TEC"/>
    <m/>
    <s v="JLAB"/>
    <s v="PED"/>
    <s v="RF"/>
    <x v="11"/>
    <m/>
    <m/>
    <m/>
    <m/>
    <m/>
    <m/>
    <m/>
    <m/>
    <m/>
    <n v="3965.62"/>
    <m/>
    <m/>
    <m/>
    <m/>
    <m/>
    <m/>
    <m/>
    <m/>
    <m/>
    <x v="0"/>
    <x v="0"/>
    <m/>
  </r>
  <r>
    <s v=""/>
    <s v=" E08_33080"/>
    <s v="Misc. Cryostat Assembly Tooling PRELIMINARY Design (591 5-Cell)"/>
    <s v="6.08.04.02.02.01"/>
    <x v="0"/>
    <d v="2025-01-24T00:00:00"/>
    <d v="2025-03-03T00:00:00"/>
    <s v="pkessler"/>
    <s v="Matalevich"/>
    <n v="3965.62"/>
    <m/>
    <s v="C"/>
    <s v="Labor"/>
    <s v="TEC"/>
    <m/>
    <s v="JLAB"/>
    <s v="PED"/>
    <s v="RF"/>
    <x v="11"/>
    <m/>
    <m/>
    <m/>
    <m/>
    <m/>
    <m/>
    <m/>
    <m/>
    <m/>
    <n v="3965.62"/>
    <m/>
    <m/>
    <m/>
    <m/>
    <m/>
    <m/>
    <m/>
    <m/>
    <m/>
    <x v="0"/>
    <x v="0"/>
    <m/>
  </r>
  <r>
    <s v=""/>
    <s v=" E08_33220"/>
    <s v="SpaceFrame Assembly Tooling FINAL Design  (591 5-Cell)"/>
    <s v="6.08.04.02.02.01"/>
    <x v="0"/>
    <d v="2026-04-02T00:00:00"/>
    <d v="2026-05-07T00:00:00"/>
    <s v="pkessler"/>
    <s v="Matalevich"/>
    <n v="2199.4"/>
    <m/>
    <s v="C"/>
    <s v="Labor"/>
    <s v="TEC"/>
    <m/>
    <s v="JLAB"/>
    <s v="PED"/>
    <s v="RF"/>
    <x v="6"/>
    <m/>
    <m/>
    <m/>
    <m/>
    <m/>
    <m/>
    <m/>
    <m/>
    <m/>
    <m/>
    <n v="2199.4"/>
    <m/>
    <m/>
    <m/>
    <m/>
    <m/>
    <m/>
    <m/>
    <m/>
    <x v="0"/>
    <x v="0"/>
    <m/>
  </r>
  <r>
    <s v=""/>
    <s v=" E08_33230"/>
    <s v="Misc. Cryostat Assembly Tooling FINAL Design  (591 5-Cell)"/>
    <s v="6.08.04.02.02.01"/>
    <x v="0"/>
    <d v="2026-05-08T00:00:00"/>
    <d v="2026-06-15T00:00:00"/>
    <s v="pkessler"/>
    <s v="Matalevich"/>
    <n v="2199.4"/>
    <m/>
    <s v="C"/>
    <s v="Labor"/>
    <s v="TEC"/>
    <m/>
    <s v="JLAB"/>
    <s v="PED"/>
    <s v="RF"/>
    <x v="6"/>
    <m/>
    <m/>
    <m/>
    <m/>
    <m/>
    <m/>
    <m/>
    <m/>
    <m/>
    <m/>
    <n v="2199.4"/>
    <m/>
    <m/>
    <m/>
    <m/>
    <m/>
    <m/>
    <m/>
    <m/>
    <x v="0"/>
    <x v="0"/>
    <m/>
  </r>
  <r>
    <s v=""/>
    <s v=" E08_32930"/>
    <s v="Top Level Assembly PRELIMINARY Design (591 5-Cell)"/>
    <s v="6.08.04.02.02.01"/>
    <x v="0"/>
    <d v="2024-06-12T00:00:00"/>
    <d v="2024-12-12T00:00:00"/>
    <s v="pkessler"/>
    <s v="Matalevich"/>
    <n v="19924.61"/>
    <m/>
    <s v="C"/>
    <s v="Labor"/>
    <s v="TEC"/>
    <m/>
    <s v="JLAB"/>
    <s v="PED"/>
    <s v="RF"/>
    <x v="11"/>
    <m/>
    <m/>
    <m/>
    <m/>
    <m/>
    <m/>
    <m/>
    <m/>
    <n v="12176.15"/>
    <n v="7748.46"/>
    <m/>
    <m/>
    <m/>
    <m/>
    <m/>
    <m/>
    <m/>
    <m/>
    <m/>
    <x v="0"/>
    <x v="0"/>
    <m/>
  </r>
  <r>
    <s v=""/>
    <s v=" E08_32940"/>
    <s v="Cryogenic Piping PRELIMINARY Design (591 5-Cell)"/>
    <s v="6.08.04.02.02.01"/>
    <x v="0"/>
    <d v="2024-06-12T00:00:00"/>
    <d v="2024-12-12T00:00:00"/>
    <s v="pkessler"/>
    <s v="Matalevich"/>
    <n v="24868.32"/>
    <m/>
    <s v="C"/>
    <s v="Labor"/>
    <s v="TEC"/>
    <m/>
    <s v="JLAB"/>
    <s v="PED"/>
    <s v="RF"/>
    <x v="11"/>
    <m/>
    <m/>
    <m/>
    <m/>
    <m/>
    <m/>
    <m/>
    <m/>
    <n v="15197.3"/>
    <n v="9671.01"/>
    <m/>
    <m/>
    <m/>
    <m/>
    <m/>
    <m/>
    <m/>
    <m/>
    <m/>
    <x v="0"/>
    <x v="0"/>
    <m/>
  </r>
  <r>
    <s v=""/>
    <s v=" E08_32950"/>
    <s v="Cryo control valves PRELIMINARY Design (591 5-Cell)"/>
    <s v="6.08.04.02.02.01"/>
    <x v="0"/>
    <d v="2024-06-12T00:00:00"/>
    <d v="2024-12-12T00:00:00"/>
    <s v="pkessler"/>
    <s v="Matalevich"/>
    <n v="28313.93"/>
    <m/>
    <s v="C"/>
    <s v="Labor"/>
    <s v="TEC"/>
    <m/>
    <s v="JLAB"/>
    <s v="PED"/>
    <s v="RF"/>
    <x v="11"/>
    <m/>
    <m/>
    <m/>
    <m/>
    <m/>
    <m/>
    <m/>
    <m/>
    <n v="17302.96"/>
    <n v="11010.97"/>
    <m/>
    <m/>
    <m/>
    <m/>
    <m/>
    <m/>
    <m/>
    <m/>
    <m/>
    <x v="0"/>
    <x v="0"/>
    <m/>
  </r>
  <r>
    <s v=""/>
    <s v=" E08_32960"/>
    <s v="SE_RE-Can Cryogenics PRELIMINARY Design (591 5-Cell)"/>
    <s v="6.08.04.02.02.01"/>
    <x v="0"/>
    <d v="2024-06-12T00:00:00"/>
    <d v="2024-12-12T00:00:00"/>
    <s v="pkessler"/>
    <s v="Matalevich"/>
    <n v="19924.61"/>
    <m/>
    <s v="C"/>
    <s v="Labor"/>
    <s v="TEC"/>
    <m/>
    <s v="JLAB"/>
    <s v="PED"/>
    <s v="RF"/>
    <x v="11"/>
    <m/>
    <m/>
    <m/>
    <m/>
    <m/>
    <m/>
    <m/>
    <m/>
    <n v="12176.15"/>
    <n v="7748.46"/>
    <m/>
    <m/>
    <m/>
    <m/>
    <m/>
    <m/>
    <m/>
    <m/>
    <m/>
    <x v="0"/>
    <x v="0"/>
    <m/>
  </r>
  <r>
    <s v=""/>
    <s v=" E08_32970"/>
    <s v="Vacuum Vessel Design PRELIMINARY (591 5-Cell)"/>
    <s v="6.08.04.02.02.01"/>
    <x v="0"/>
    <d v="2024-06-12T00:00:00"/>
    <d v="2024-12-12T00:00:00"/>
    <s v="pkessler"/>
    <s v="Matalevich"/>
    <n v="33107.82"/>
    <m/>
    <s v="C"/>
    <s v="Labor"/>
    <s v="TEC"/>
    <m/>
    <s v="JLAB"/>
    <s v="PED"/>
    <s v="RF"/>
    <x v="11"/>
    <m/>
    <m/>
    <m/>
    <m/>
    <m/>
    <m/>
    <m/>
    <m/>
    <n v="20232.560000000001"/>
    <n v="12875.26"/>
    <m/>
    <m/>
    <m/>
    <m/>
    <m/>
    <m/>
    <m/>
    <m/>
    <m/>
    <x v="0"/>
    <x v="0"/>
    <m/>
  </r>
  <r>
    <s v=""/>
    <s v=" E08_32980"/>
    <s v="Outer Magnetic Shield PRELIMINARY Design (591 5-Cell)"/>
    <s v="6.08.04.02.02.01"/>
    <x v="0"/>
    <d v="2024-06-12T00:00:00"/>
    <d v="2024-12-12T00:00:00"/>
    <s v="pkessler"/>
    <s v="Matalevich"/>
    <n v="24868.32"/>
    <m/>
    <s v="C"/>
    <s v="Labor"/>
    <s v="TEC"/>
    <m/>
    <s v="JLAB"/>
    <s v="PED"/>
    <s v="RF"/>
    <x v="11"/>
    <m/>
    <m/>
    <m/>
    <m/>
    <m/>
    <m/>
    <m/>
    <m/>
    <n v="15197.3"/>
    <n v="9671.01"/>
    <m/>
    <m/>
    <m/>
    <m/>
    <m/>
    <m/>
    <m/>
    <m/>
    <m/>
    <x v="0"/>
    <x v="0"/>
    <m/>
  </r>
  <r>
    <s v=""/>
    <s v=" E08_32990"/>
    <s v="Inner Magnetic Shield PRELIMINARY Design (591 5-Cell)"/>
    <s v="6.08.04.02.02.01"/>
    <x v="0"/>
    <d v="2024-06-12T00:00:00"/>
    <d v="2024-12-12T00:00:00"/>
    <s v="pkessler"/>
    <s v="Matalevich"/>
    <n v="28313.93"/>
    <m/>
    <s v="C"/>
    <s v="Labor"/>
    <s v="TEC"/>
    <m/>
    <s v="JLAB"/>
    <s v="PED"/>
    <s v="RF"/>
    <x v="11"/>
    <m/>
    <m/>
    <m/>
    <m/>
    <m/>
    <m/>
    <m/>
    <m/>
    <n v="17302.96"/>
    <n v="11010.97"/>
    <m/>
    <m/>
    <m/>
    <m/>
    <m/>
    <m/>
    <m/>
    <m/>
    <m/>
    <x v="0"/>
    <x v="0"/>
    <m/>
  </r>
  <r>
    <s v=""/>
    <s v=" E08_33000"/>
    <s v="Spaceframe Design PRELIMINARY (591 5-Cell)"/>
    <s v="6.08.04.02.02.01"/>
    <x v="0"/>
    <d v="2024-06-12T00:00:00"/>
    <d v="2024-12-12T00:00:00"/>
    <s v="pkessler"/>
    <s v="Matalevich"/>
    <n v="19924.61"/>
    <m/>
    <s v="C"/>
    <s v="Labor"/>
    <s v="TEC"/>
    <m/>
    <s v="JLAB"/>
    <s v="PED"/>
    <s v="RF"/>
    <x v="11"/>
    <m/>
    <m/>
    <m/>
    <m/>
    <m/>
    <m/>
    <m/>
    <m/>
    <n v="12176.15"/>
    <n v="7748.46"/>
    <m/>
    <m/>
    <m/>
    <m/>
    <m/>
    <m/>
    <m/>
    <m/>
    <m/>
    <x v="0"/>
    <x v="0"/>
    <m/>
  </r>
  <r>
    <s v=""/>
    <s v=" E08_33010"/>
    <s v="Thermal Shield Design PRELIMINARY (591 5-Cell)"/>
    <s v="6.08.04.02.02.01"/>
    <x v="0"/>
    <d v="2024-06-12T00:00:00"/>
    <d v="2024-12-12T00:00:00"/>
    <s v="pkessler"/>
    <s v="Matalevich"/>
    <n v="24868.32"/>
    <m/>
    <s v="C"/>
    <s v="Labor"/>
    <s v="TEC"/>
    <m/>
    <s v="JLAB"/>
    <s v="PED"/>
    <s v="RF"/>
    <x v="11"/>
    <m/>
    <m/>
    <m/>
    <m/>
    <m/>
    <m/>
    <m/>
    <m/>
    <n v="15197.3"/>
    <n v="9671.01"/>
    <m/>
    <m/>
    <m/>
    <m/>
    <m/>
    <m/>
    <m/>
    <m/>
    <m/>
    <x v="0"/>
    <x v="0"/>
    <m/>
  </r>
  <r>
    <s v=""/>
    <s v=" E08_33020"/>
    <s v="Warm and Cold Insulation PRELIMINARY Design (591 5-Cell)"/>
    <s v="6.08.04.02.02.01"/>
    <x v="0"/>
    <d v="2024-06-12T00:00:00"/>
    <d v="2024-12-12T00:00:00"/>
    <s v="pkessler"/>
    <s v="Matalevich"/>
    <n v="28313.93"/>
    <m/>
    <s v="C"/>
    <s v="Labor"/>
    <s v="TEC"/>
    <m/>
    <s v="JLAB"/>
    <s v="PED"/>
    <s v="RF"/>
    <x v="11"/>
    <m/>
    <m/>
    <m/>
    <m/>
    <m/>
    <m/>
    <m/>
    <m/>
    <n v="17302.96"/>
    <n v="11010.97"/>
    <m/>
    <m/>
    <m/>
    <m/>
    <m/>
    <m/>
    <m/>
    <m/>
    <m/>
    <x v="0"/>
    <x v="0"/>
    <m/>
  </r>
  <r>
    <s v=""/>
    <s v=" E08_33030"/>
    <s v="Instrumentation PRELIMINARY Design (591 5-Cell)"/>
    <s v="6.08.04.02.02.01"/>
    <x v="0"/>
    <d v="2024-06-12T00:00:00"/>
    <d v="2024-12-12T00:00:00"/>
    <s v="pkessler"/>
    <s v="Matalevich"/>
    <n v="19924.61"/>
    <m/>
    <s v="C"/>
    <s v="Labor"/>
    <s v="TEC"/>
    <m/>
    <s v="JLAB"/>
    <s v="PED"/>
    <s v="RF"/>
    <x v="11"/>
    <m/>
    <m/>
    <m/>
    <m/>
    <m/>
    <m/>
    <m/>
    <m/>
    <n v="12176.15"/>
    <n v="7748.46"/>
    <m/>
    <m/>
    <m/>
    <m/>
    <m/>
    <m/>
    <m/>
    <m/>
    <m/>
    <x v="0"/>
    <x v="0"/>
    <m/>
  </r>
  <r>
    <s v=""/>
    <s v=" E08_33040"/>
    <s v="Tuner PRELIMINARY Design (591 5-Cell)"/>
    <s v="6.08.04.02.02.01"/>
    <x v="0"/>
    <d v="2024-06-12T00:00:00"/>
    <d v="2024-12-12T00:00:00"/>
    <s v="pkessler"/>
    <s v="Matalevich"/>
    <n v="33107.82"/>
    <m/>
    <s v="C"/>
    <s v="Labor"/>
    <s v="TEC"/>
    <m/>
    <s v="JLAB"/>
    <s v="PED"/>
    <s v="RF"/>
    <x v="11"/>
    <m/>
    <m/>
    <m/>
    <m/>
    <m/>
    <m/>
    <m/>
    <m/>
    <n v="20232.560000000001"/>
    <n v="12875.26"/>
    <m/>
    <m/>
    <m/>
    <m/>
    <m/>
    <m/>
    <m/>
    <m/>
    <m/>
    <x v="0"/>
    <x v="0"/>
    <m/>
  </r>
  <r>
    <s v=""/>
    <s v=" E08_33090"/>
    <s v="Top Level Assembly FINAL Design (591 5-Cell)"/>
    <s v="6.08.04.02.02.01"/>
    <x v="0"/>
    <d v="2025-11-21T00:00:00"/>
    <d v="2026-03-31T00:00:00"/>
    <s v="pkessler"/>
    <s v="Matalevich"/>
    <n v="11311.18"/>
    <m/>
    <s v="C"/>
    <s v="Labor"/>
    <s v="TEC"/>
    <m/>
    <s v="JLAB"/>
    <s v="PED"/>
    <s v="RF"/>
    <x v="6"/>
    <m/>
    <m/>
    <m/>
    <m/>
    <m/>
    <m/>
    <m/>
    <m/>
    <m/>
    <m/>
    <n v="11311.18"/>
    <m/>
    <m/>
    <m/>
    <m/>
    <m/>
    <m/>
    <m/>
    <m/>
    <x v="0"/>
    <x v="0"/>
    <m/>
  </r>
  <r>
    <s v=""/>
    <s v=" E08_33100"/>
    <s v="Cryogenic Piping FINAL Design (591 5-Cell)"/>
    <s v="6.08.04.02.02.01"/>
    <x v="0"/>
    <d v="2025-11-21T00:00:00"/>
    <d v="2026-03-31T00:00:00"/>
    <s v="pkessler"/>
    <s v="Matalevich"/>
    <n v="13981.87"/>
    <m/>
    <s v="C"/>
    <s v="Labor"/>
    <s v="TEC"/>
    <m/>
    <s v="JLAB"/>
    <s v="PED"/>
    <s v="RF"/>
    <x v="6"/>
    <m/>
    <m/>
    <m/>
    <m/>
    <m/>
    <m/>
    <m/>
    <m/>
    <m/>
    <m/>
    <n v="13981.87"/>
    <m/>
    <m/>
    <m/>
    <m/>
    <m/>
    <m/>
    <m/>
    <m/>
    <x v="0"/>
    <x v="0"/>
    <m/>
  </r>
  <r>
    <s v=""/>
    <s v=" E08_33110"/>
    <s v="Cryo control valves FINAL Design (591 5-Cell)"/>
    <s v="6.08.04.02.02.01"/>
    <x v="0"/>
    <d v="2025-11-21T00:00:00"/>
    <d v="2026-03-31T00:00:00"/>
    <s v="pkessler"/>
    <s v="Matalevich"/>
    <n v="16024.17"/>
    <m/>
    <s v="C"/>
    <s v="Labor"/>
    <s v="TEC"/>
    <m/>
    <s v="JLAB"/>
    <s v="PED"/>
    <s v="RF"/>
    <x v="6"/>
    <m/>
    <m/>
    <m/>
    <m/>
    <m/>
    <m/>
    <m/>
    <m/>
    <m/>
    <m/>
    <n v="16024.17"/>
    <m/>
    <m/>
    <m/>
    <m/>
    <m/>
    <m/>
    <m/>
    <m/>
    <x v="0"/>
    <x v="0"/>
    <m/>
  </r>
  <r>
    <s v=""/>
    <s v=" E08_33120"/>
    <s v="SE_RE-Can Cryogenics FINAL Design (591 5-Cell)"/>
    <s v="6.08.04.02.02.01"/>
    <x v="0"/>
    <d v="2025-11-21T00:00:00"/>
    <d v="2026-03-31T00:00:00"/>
    <s v="pkessler"/>
    <s v="Matalevich"/>
    <n v="11311.18"/>
    <m/>
    <s v="C"/>
    <s v="Labor"/>
    <s v="TEC"/>
    <m/>
    <s v="JLAB"/>
    <s v="PED"/>
    <s v="RF"/>
    <x v="6"/>
    <m/>
    <m/>
    <m/>
    <m/>
    <m/>
    <m/>
    <m/>
    <m/>
    <m/>
    <m/>
    <n v="11311.18"/>
    <m/>
    <m/>
    <m/>
    <m/>
    <m/>
    <m/>
    <m/>
    <m/>
    <x v="0"/>
    <x v="0"/>
    <m/>
  </r>
  <r>
    <s v=""/>
    <s v=" E08_33130"/>
    <s v="Vacuum Vessel FINAL Design (591 5-Cell)"/>
    <s v="6.08.04.02.02.01"/>
    <x v="0"/>
    <d v="2025-11-21T00:00:00"/>
    <d v="2026-03-31T00:00:00"/>
    <s v="pkessler"/>
    <s v="Matalevich"/>
    <n v="18694.86"/>
    <m/>
    <s v="C"/>
    <s v="Labor"/>
    <s v="TEC"/>
    <m/>
    <s v="JLAB"/>
    <s v="PED"/>
    <s v="RF"/>
    <x v="6"/>
    <m/>
    <m/>
    <m/>
    <m/>
    <m/>
    <m/>
    <m/>
    <m/>
    <m/>
    <m/>
    <n v="18694.86"/>
    <m/>
    <m/>
    <m/>
    <m/>
    <m/>
    <m/>
    <m/>
    <m/>
    <x v="0"/>
    <x v="0"/>
    <m/>
  </r>
  <r>
    <s v=""/>
    <s v=" E08_33140"/>
    <s v="Outer Magnetic Shield FINAL Design (591 5-Cell)"/>
    <s v="6.08.04.02.02.01"/>
    <x v="0"/>
    <d v="2025-11-21T00:00:00"/>
    <d v="2026-03-31T00:00:00"/>
    <s v="pkessler"/>
    <s v="Matalevich"/>
    <n v="13981.87"/>
    <m/>
    <s v="C"/>
    <s v="Labor"/>
    <s v="TEC"/>
    <m/>
    <s v="JLAB"/>
    <s v="PED"/>
    <s v="RF"/>
    <x v="6"/>
    <m/>
    <m/>
    <m/>
    <m/>
    <m/>
    <m/>
    <m/>
    <m/>
    <m/>
    <m/>
    <n v="13981.87"/>
    <m/>
    <m/>
    <m/>
    <m/>
    <m/>
    <m/>
    <m/>
    <m/>
    <x v="0"/>
    <x v="0"/>
    <m/>
  </r>
  <r>
    <s v=""/>
    <s v=" E08_33150"/>
    <s v="Inner Magnetic Shield FINAL Design (591 5-Cell)"/>
    <s v="6.08.04.02.02.01"/>
    <x v="0"/>
    <d v="2025-11-21T00:00:00"/>
    <d v="2026-03-31T00:00:00"/>
    <s v="pkessler"/>
    <s v="Matalevich"/>
    <n v="16024.17"/>
    <m/>
    <s v="C"/>
    <s v="Labor"/>
    <s v="TEC"/>
    <m/>
    <s v="JLAB"/>
    <s v="PED"/>
    <s v="RF"/>
    <x v="6"/>
    <m/>
    <m/>
    <m/>
    <m/>
    <m/>
    <m/>
    <m/>
    <m/>
    <m/>
    <m/>
    <n v="16024.17"/>
    <m/>
    <m/>
    <m/>
    <m/>
    <m/>
    <m/>
    <m/>
    <m/>
    <x v="0"/>
    <x v="0"/>
    <m/>
  </r>
  <r>
    <s v=""/>
    <s v=" E08_33160"/>
    <s v="Spaceframe FINAL Design (591 5-Cell)"/>
    <s v="6.08.04.02.02.01"/>
    <x v="0"/>
    <d v="2025-11-21T00:00:00"/>
    <d v="2026-03-31T00:00:00"/>
    <s v="pkessler"/>
    <s v="Matalevich"/>
    <n v="11311.18"/>
    <m/>
    <s v="C"/>
    <s v="Labor"/>
    <s v="TEC"/>
    <m/>
    <s v="JLAB"/>
    <s v="PED"/>
    <s v="RF"/>
    <x v="6"/>
    <m/>
    <m/>
    <m/>
    <m/>
    <m/>
    <m/>
    <m/>
    <m/>
    <m/>
    <m/>
    <n v="11311.18"/>
    <m/>
    <m/>
    <m/>
    <m/>
    <m/>
    <m/>
    <m/>
    <m/>
    <x v="0"/>
    <x v="0"/>
    <m/>
  </r>
  <r>
    <s v=""/>
    <s v=" E08_33170"/>
    <s v="Thermal Shield FINAL Design (591 5-Cell)"/>
    <s v="6.08.04.02.02.01"/>
    <x v="0"/>
    <d v="2025-11-21T00:00:00"/>
    <d v="2026-03-31T00:00:00"/>
    <s v="pkessler"/>
    <s v="Matalevich"/>
    <n v="13981.87"/>
    <m/>
    <s v="C"/>
    <s v="Labor"/>
    <s v="TEC"/>
    <m/>
    <s v="JLAB"/>
    <s v="PED"/>
    <s v="RF"/>
    <x v="6"/>
    <m/>
    <m/>
    <m/>
    <m/>
    <m/>
    <m/>
    <m/>
    <m/>
    <m/>
    <m/>
    <n v="13981.87"/>
    <m/>
    <m/>
    <m/>
    <m/>
    <m/>
    <m/>
    <m/>
    <m/>
    <x v="0"/>
    <x v="0"/>
    <m/>
  </r>
  <r>
    <s v=""/>
    <s v=" E08_33180"/>
    <s v="Warm and cold Insulation FINAL Design (591 5-Cell)"/>
    <s v="6.08.04.02.02.01"/>
    <x v="0"/>
    <d v="2025-11-21T00:00:00"/>
    <d v="2026-03-31T00:00:00"/>
    <s v="pkessler"/>
    <s v="Matalevich"/>
    <n v="16024.17"/>
    <m/>
    <s v="C"/>
    <s v="Labor"/>
    <s v="TEC"/>
    <m/>
    <s v="JLAB"/>
    <s v="PED"/>
    <s v="RF"/>
    <x v="6"/>
    <m/>
    <m/>
    <m/>
    <m/>
    <m/>
    <m/>
    <m/>
    <m/>
    <m/>
    <m/>
    <n v="16024.17"/>
    <m/>
    <m/>
    <m/>
    <m/>
    <m/>
    <m/>
    <m/>
    <m/>
    <x v="0"/>
    <x v="0"/>
    <m/>
  </r>
  <r>
    <s v=""/>
    <s v=" E08_33190"/>
    <s v="Instrumentation FINAL Design (591 5-Cell)"/>
    <s v="6.08.04.02.02.01"/>
    <x v="0"/>
    <d v="2025-11-21T00:00:00"/>
    <d v="2026-03-31T00:00:00"/>
    <s v="pkessler"/>
    <s v="Matalevich"/>
    <n v="11311.18"/>
    <m/>
    <s v="C"/>
    <s v="Labor"/>
    <s v="TEC"/>
    <m/>
    <s v="JLAB"/>
    <s v="PED"/>
    <s v="RF"/>
    <x v="6"/>
    <m/>
    <m/>
    <m/>
    <m/>
    <m/>
    <m/>
    <m/>
    <m/>
    <m/>
    <m/>
    <n v="11311.18"/>
    <m/>
    <m/>
    <m/>
    <m/>
    <m/>
    <m/>
    <m/>
    <m/>
    <x v="0"/>
    <x v="0"/>
    <m/>
  </r>
  <r>
    <s v=""/>
    <s v=" E08_33200"/>
    <s v="Tuner FINAL Design (591 5-Cell)"/>
    <s v="6.08.04.02.02.01"/>
    <x v="0"/>
    <d v="2025-11-21T00:00:00"/>
    <d v="2026-03-31T00:00:00"/>
    <s v="pkessler"/>
    <s v="Matalevich"/>
    <n v="18694.86"/>
    <m/>
    <s v="C"/>
    <s v="Labor"/>
    <s v="TEC"/>
    <m/>
    <s v="JLAB"/>
    <s v="PED"/>
    <s v="RF"/>
    <x v="6"/>
    <m/>
    <m/>
    <m/>
    <m/>
    <m/>
    <m/>
    <m/>
    <m/>
    <m/>
    <m/>
    <n v="18694.86"/>
    <m/>
    <m/>
    <m/>
    <m/>
    <m/>
    <m/>
    <m/>
    <m/>
    <x v="0"/>
    <x v="0"/>
    <m/>
  </r>
  <r>
    <s v=""/>
    <s v=" E08_34130"/>
    <s v="TR Effort SpaceFrame Assembly Tooling  (591 5-Cell Production CMs)"/>
    <s v="6.08.04.02.02.02"/>
    <x v="0"/>
    <d v="2026-06-17T00:00:00"/>
    <d v="2026-09-10T00:00:00"/>
    <s v="pkessler"/>
    <s v="Matalevich"/>
    <n v="1256.8"/>
    <m/>
    <s v="C"/>
    <s v="Labor"/>
    <s v="TEC"/>
    <m/>
    <s v="JLAB"/>
    <s v="Const"/>
    <s v="RF"/>
    <x v="9"/>
    <s v="B"/>
    <m/>
    <m/>
    <m/>
    <m/>
    <m/>
    <m/>
    <m/>
    <m/>
    <m/>
    <n v="1256.8"/>
    <m/>
    <m/>
    <m/>
    <m/>
    <m/>
    <m/>
    <m/>
    <m/>
    <x v="0"/>
    <x v="0"/>
    <m/>
  </r>
  <r>
    <s v=""/>
    <s v=" E08_34190"/>
    <s v="TR Effort Misc. Cryostat Assembly Tooling  (591 5-Cell Production CMs)"/>
    <s v="6.08.04.02.02.02"/>
    <x v="0"/>
    <d v="2026-07-24T00:00:00"/>
    <d v="2026-10-19T00:00:00"/>
    <s v="pkessler"/>
    <s v="Matalevich"/>
    <n v="1264.3399999999999"/>
    <m/>
    <s v="C"/>
    <s v="Labor"/>
    <s v="TEC"/>
    <m/>
    <s v="JLAB"/>
    <s v="Const"/>
    <s v="RF"/>
    <x v="9"/>
    <s v="B"/>
    <m/>
    <m/>
    <m/>
    <m/>
    <m/>
    <m/>
    <m/>
    <m/>
    <m/>
    <n v="1011.47"/>
    <n v="252.87"/>
    <m/>
    <m/>
    <m/>
    <m/>
    <m/>
    <m/>
    <m/>
    <x v="0"/>
    <x v="0"/>
    <m/>
  </r>
  <r>
    <s v=""/>
    <s v=" E08_33270"/>
    <s v="TR Effort Tuner Frames and Thermal Straps-Labor (591 5-Cell Production CMs)"/>
    <s v="6.08.04.02.02.02"/>
    <x v="0"/>
    <d v="2026-05-08T00:00:00"/>
    <d v="2026-10-30T00:00:00"/>
    <s v="pkessler"/>
    <s v="Matalevich"/>
    <n v="11369.59"/>
    <m/>
    <s v="C"/>
    <s v="Labor"/>
    <s v="TEC"/>
    <m/>
    <s v="JLAB"/>
    <s v="Const"/>
    <s v="RF"/>
    <x v="9"/>
    <s v="P.S155"/>
    <m/>
    <m/>
    <m/>
    <m/>
    <m/>
    <m/>
    <m/>
    <m/>
    <m/>
    <n v="9412.5300000000007"/>
    <n v="1957.06"/>
    <m/>
    <m/>
    <m/>
    <m/>
    <m/>
    <m/>
    <m/>
    <x v="0"/>
    <x v="0"/>
    <m/>
  </r>
  <r>
    <s v=""/>
    <s v=" E08_33340"/>
    <s v="TR Effort Tuner Stepper Motors (591 5-Cell Production CMs)"/>
    <s v="6.08.04.02.02.02"/>
    <x v="0"/>
    <d v="2026-05-08T00:00:00"/>
    <d v="2026-10-05T00:00:00"/>
    <s v="pkessler"/>
    <s v="Matalevich"/>
    <n v="2515.77"/>
    <m/>
    <s v="C"/>
    <s v="Labor"/>
    <s v="TEC"/>
    <m/>
    <s v="JLAB"/>
    <s v="Const"/>
    <s v="RF"/>
    <x v="9"/>
    <s v="P.S439"/>
    <m/>
    <m/>
    <m/>
    <m/>
    <m/>
    <m/>
    <m/>
    <m/>
    <m/>
    <n v="2443.1999999999998"/>
    <n v="72.569999999999993"/>
    <m/>
    <m/>
    <m/>
    <m/>
    <m/>
    <m/>
    <m/>
    <x v="0"/>
    <x v="0"/>
    <m/>
  </r>
  <r>
    <s v=""/>
    <s v=" E08_33400"/>
    <s v="TR Effort Tuner Harmonic Drives (591 5-Cell Production CMs)"/>
    <s v="6.08.04.02.02.02"/>
    <x v="0"/>
    <d v="2026-05-08T00:00:00"/>
    <d v="2026-11-02T00:00:00"/>
    <s v="pkessler"/>
    <s v="Matalevich"/>
    <n v="1263.54"/>
    <m/>
    <s v="C"/>
    <s v="Labor"/>
    <s v="TEC"/>
    <m/>
    <s v="JLAB"/>
    <s v="Const"/>
    <s v="RF"/>
    <x v="9"/>
    <s v="P.S440"/>
    <m/>
    <m/>
    <m/>
    <m/>
    <m/>
    <m/>
    <m/>
    <m/>
    <m/>
    <n v="1037.54"/>
    <n v="226"/>
    <m/>
    <m/>
    <m/>
    <m/>
    <m/>
    <m/>
    <m/>
    <x v="0"/>
    <x v="0"/>
    <m/>
  </r>
  <r>
    <s v=""/>
    <s v=" E08_33460"/>
    <s v="TR Effort Tuner Piezos (591 5-Cell Production CMs)"/>
    <s v="6.08.04.02.02.02"/>
    <x v="0"/>
    <d v="2026-05-08T00:00:00"/>
    <d v="2026-08-03T00:00:00"/>
    <s v="pkessler"/>
    <s v="Matalevich"/>
    <n v="1256.8"/>
    <m/>
    <s v="C"/>
    <s v="Labor"/>
    <s v="TEC"/>
    <m/>
    <s v="JLAB"/>
    <s v="Const"/>
    <s v="RF"/>
    <x v="9"/>
    <s v="P.S441"/>
    <m/>
    <m/>
    <m/>
    <m/>
    <m/>
    <m/>
    <m/>
    <m/>
    <m/>
    <n v="1256.8"/>
    <m/>
    <m/>
    <m/>
    <m/>
    <m/>
    <m/>
    <m/>
    <m/>
    <x v="0"/>
    <x v="0"/>
    <m/>
  </r>
  <r>
    <s v=""/>
    <s v=" E08_33520"/>
    <s v="TR Effort Mag Shields-Labor (591 5-Cell Production CMs)"/>
    <s v="6.08.04.02.02.02"/>
    <x v="0"/>
    <d v="2026-05-08T00:00:00"/>
    <d v="2026-08-03T00:00:00"/>
    <s v="pkessler"/>
    <s v="Matalevich"/>
    <n v="11311.18"/>
    <m/>
    <s v="C"/>
    <s v="Labor"/>
    <s v="TEC"/>
    <m/>
    <s v="JLAB"/>
    <s v="Const"/>
    <s v="RF"/>
    <x v="9"/>
    <s v="S.P236"/>
    <s v="APP00400"/>
    <m/>
    <m/>
    <m/>
    <m/>
    <m/>
    <m/>
    <m/>
    <m/>
    <n v="11311.18"/>
    <m/>
    <m/>
    <m/>
    <m/>
    <m/>
    <m/>
    <m/>
    <m/>
    <x v="0"/>
    <x v="0"/>
    <m/>
  </r>
  <r>
    <s v=""/>
    <s v=" E08_33590"/>
    <s v="TR Effort Thermal Shield-Labor (591 5-Cell Production CMs)"/>
    <s v="6.08.04.02.02.02"/>
    <x v="0"/>
    <d v="2026-05-08T00:00:00"/>
    <d v="2026-09-24T00:00:00"/>
    <s v="pkessler"/>
    <s v="Matalevich"/>
    <n v="11311.18"/>
    <m/>
    <s v="C"/>
    <s v="Labor"/>
    <s v="TEC"/>
    <m/>
    <s v="JLAB"/>
    <s v="Const"/>
    <s v="RF"/>
    <x v="9"/>
    <s v="S.P235"/>
    <s v="APP00401"/>
    <m/>
    <m/>
    <m/>
    <m/>
    <m/>
    <m/>
    <m/>
    <m/>
    <n v="11311.18"/>
    <m/>
    <m/>
    <m/>
    <m/>
    <m/>
    <m/>
    <m/>
    <m/>
    <x v="0"/>
    <x v="0"/>
    <m/>
  </r>
  <r>
    <s v=""/>
    <s v=" E08_33660"/>
    <s v="TR Effort Spaceframes with Thermal Shield Assembly-Labor (591 5-Cell Production CMs)"/>
    <s v="6.08.04.02.02.02"/>
    <x v="0"/>
    <d v="2026-05-08T00:00:00"/>
    <d v="2026-10-14T00:00:00"/>
    <s v="pkessler"/>
    <s v="Matalevich"/>
    <n v="11338.94"/>
    <m/>
    <s v="C"/>
    <s v="Labor"/>
    <s v="TEC"/>
    <m/>
    <s v="JLAB"/>
    <s v="Const"/>
    <s v="RF"/>
    <x v="9"/>
    <s v="S.P234"/>
    <s v="APP00402"/>
    <m/>
    <m/>
    <m/>
    <m/>
    <m/>
    <m/>
    <m/>
    <m/>
    <n v="10411.209999999999"/>
    <n v="927.73"/>
    <m/>
    <m/>
    <m/>
    <m/>
    <m/>
    <m/>
    <m/>
    <x v="0"/>
    <x v="0"/>
    <m/>
  </r>
  <r>
    <s v=""/>
    <s v=" E08_33800"/>
    <s v="TR Effort Heat Exchangers-Labor (591 5-Cell Production CMs)"/>
    <s v="6.08.04.02.02.02"/>
    <x v="0"/>
    <d v="2026-05-08T00:00:00"/>
    <d v="2026-12-14T00:00:00"/>
    <s v="pkessler"/>
    <s v="Matalevich"/>
    <n v="11422.03"/>
    <m/>
    <s v="C"/>
    <s v="Labor"/>
    <s v="TEC"/>
    <m/>
    <s v="JLAB"/>
    <s v="Const"/>
    <s v="RF"/>
    <x v="9"/>
    <s v="S.P233"/>
    <s v="APP00404"/>
    <m/>
    <m/>
    <m/>
    <m/>
    <m/>
    <m/>
    <m/>
    <m/>
    <n v="7690.83"/>
    <n v="3731.2"/>
    <m/>
    <m/>
    <m/>
    <m/>
    <m/>
    <m/>
    <m/>
    <x v="0"/>
    <x v="0"/>
    <m/>
  </r>
  <r>
    <s v=""/>
    <s v=" E08_33870"/>
    <s v="TR Effort Vacuum Vessel-Labor (591 5-Cell Production CMs)"/>
    <s v="6.08.04.02.02.02"/>
    <x v="0"/>
    <d v="2026-05-08T00:00:00"/>
    <d v="2026-10-21T00:00:00"/>
    <s v="pkessler"/>
    <s v="Matalevich"/>
    <n v="11352.49"/>
    <m/>
    <s v="C"/>
    <s v="Labor"/>
    <s v="TEC"/>
    <m/>
    <s v="JLAB"/>
    <s v="Const"/>
    <s v="RF"/>
    <x v="9"/>
    <s v="S.P232"/>
    <s v="APP00405"/>
    <m/>
    <m/>
    <m/>
    <m/>
    <m/>
    <m/>
    <m/>
    <m/>
    <n v="9970.4500000000007"/>
    <n v="1382.04"/>
    <m/>
    <m/>
    <m/>
    <m/>
    <m/>
    <m/>
    <m/>
    <x v="0"/>
    <x v="0"/>
    <m/>
  </r>
  <r>
    <s v=""/>
    <s v=" E08_33940"/>
    <s v="TR Effort Saddles and Stands-Labor (591 5-Cell Production CMs)"/>
    <s v="6.08.04.02.02.02"/>
    <x v="0"/>
    <d v="2026-05-11T00:00:00"/>
    <d v="2026-08-04T00:00:00"/>
    <s v="pkessler"/>
    <s v="Matalevich"/>
    <n v="11311.18"/>
    <m/>
    <s v="C"/>
    <s v="Labor"/>
    <s v="TEC"/>
    <m/>
    <s v="JLAB"/>
    <s v="Const"/>
    <s v="RF"/>
    <x v="9"/>
    <s v="S.P231"/>
    <s v="APP00406"/>
    <m/>
    <m/>
    <m/>
    <m/>
    <m/>
    <m/>
    <m/>
    <m/>
    <n v="11311.18"/>
    <m/>
    <m/>
    <m/>
    <m/>
    <m/>
    <m/>
    <m/>
    <m/>
    <x v="0"/>
    <x v="0"/>
    <m/>
  </r>
  <r>
    <s v=""/>
    <s v=" E08_34010"/>
    <s v="TR Effort Instrumentation (591 5-Cell Production CMs)"/>
    <s v="6.08.04.02.02.02"/>
    <x v="0"/>
    <d v="2026-05-08T00:00:00"/>
    <d v="2026-08-03T00:00:00"/>
    <s v="pkessler"/>
    <s v="Matalevich"/>
    <n v="2670.69"/>
    <m/>
    <s v="C"/>
    <s v="Labor"/>
    <s v="TEC"/>
    <m/>
    <s v="JLAB"/>
    <s v="Const"/>
    <s v="RF"/>
    <x v="9"/>
    <s v="S.P230"/>
    <s v="APP00407"/>
    <m/>
    <m/>
    <m/>
    <m/>
    <m/>
    <m/>
    <m/>
    <m/>
    <n v="2670.69"/>
    <m/>
    <m/>
    <m/>
    <m/>
    <m/>
    <m/>
    <m/>
    <m/>
    <x v="0"/>
    <x v="0"/>
    <m/>
  </r>
  <r>
    <s v=""/>
    <s v=" E08_34070"/>
    <s v="TR Effort Misc. Parts (591 5-Cell Production CMs)"/>
    <s v="6.08.04.02.02.02"/>
    <x v="0"/>
    <d v="2026-05-11T00:00:00"/>
    <d v="2026-08-04T00:00:00"/>
    <s v="pkessler"/>
    <s v="Matalevich"/>
    <n v="29063.439999999999"/>
    <m/>
    <s v="C"/>
    <s v="Labor"/>
    <s v="TEC"/>
    <m/>
    <s v="JLAB"/>
    <s v="Const"/>
    <s v="RF"/>
    <x v="9"/>
    <s v="S.P229"/>
    <s v="APP00408"/>
    <m/>
    <m/>
    <m/>
    <m/>
    <m/>
    <m/>
    <m/>
    <m/>
    <n v="29063.439999999999"/>
    <m/>
    <m/>
    <m/>
    <m/>
    <m/>
    <m/>
    <m/>
    <m/>
    <x v="0"/>
    <x v="0"/>
    <m/>
  </r>
  <r>
    <s v=""/>
    <s v=" E08_34410"/>
    <s v="Test Cave U-Tubes Preliminary Design (591 5-Cell)"/>
    <s v="6.08.04.02.03.01"/>
    <x v="0"/>
    <d v="2025-01-15T00:00:00"/>
    <d v="2025-01-22T00:00:00"/>
    <s v="pkessler"/>
    <s v="Matalevich"/>
    <n v="1982.81"/>
    <m/>
    <s v="C"/>
    <s v="Labor"/>
    <s v="TEC"/>
    <m/>
    <s v="JLAB"/>
    <s v="PED"/>
    <s v="RF"/>
    <x v="11"/>
    <m/>
    <m/>
    <m/>
    <m/>
    <m/>
    <m/>
    <m/>
    <m/>
    <m/>
    <n v="1982.81"/>
    <m/>
    <m/>
    <m/>
    <m/>
    <m/>
    <m/>
    <m/>
    <m/>
    <m/>
    <x v="0"/>
    <x v="0"/>
    <m/>
  </r>
  <r>
    <s v=""/>
    <s v=" E08_34420"/>
    <s v="Shipping Support Preliminary Design   (591 5-Cell)"/>
    <s v="6.08.04.02.03.01"/>
    <x v="0"/>
    <d v="2025-01-23T00:00:00"/>
    <d v="2025-03-20T00:00:00"/>
    <s v="pkessler"/>
    <s v="Matalevich"/>
    <n v="8541.34"/>
    <m/>
    <s v="C"/>
    <s v="Labor"/>
    <s v="TEC"/>
    <m/>
    <s v="JLAB"/>
    <s v="PED"/>
    <s v="RF"/>
    <x v="11"/>
    <m/>
    <m/>
    <m/>
    <m/>
    <m/>
    <m/>
    <m/>
    <m/>
    <m/>
    <n v="8541.34"/>
    <m/>
    <m/>
    <m/>
    <m/>
    <m/>
    <m/>
    <m/>
    <m/>
    <m/>
    <x v="0"/>
    <x v="0"/>
    <m/>
  </r>
  <r>
    <s v=""/>
    <s v=" E08_34430"/>
    <s v="Misc. Assembly/Test/Shipping Tooling Preliminary Design   (591 5-Cell)"/>
    <s v="6.08.04.02.03.01"/>
    <x v="0"/>
    <d v="2025-03-21T00:00:00"/>
    <d v="2025-04-07T00:00:00"/>
    <s v="pkessler"/>
    <s v="Matalevich"/>
    <n v="7931.25"/>
    <m/>
    <s v="C"/>
    <s v="Labor"/>
    <s v="TEC"/>
    <m/>
    <s v="JLAB"/>
    <s v="PED"/>
    <s v="RF"/>
    <x v="11"/>
    <m/>
    <m/>
    <m/>
    <m/>
    <m/>
    <m/>
    <m/>
    <m/>
    <m/>
    <n v="7931.25"/>
    <m/>
    <m/>
    <m/>
    <m/>
    <m/>
    <m/>
    <m/>
    <m/>
    <m/>
    <x v="0"/>
    <x v="0"/>
    <m/>
  </r>
  <r>
    <s v=""/>
    <s v=" E08_34450"/>
    <s v="Test Cave U-Tubes Final Design  (591 5-Cell)"/>
    <s v="6.08.04.02.03.01"/>
    <x v="0"/>
    <d v="2026-04-30T00:00:00"/>
    <d v="2026-05-06T00:00:00"/>
    <s v="pkessler"/>
    <s v="Matalevich"/>
    <n v="2042.3"/>
    <m/>
    <s v="C"/>
    <s v="Labor"/>
    <s v="TEC"/>
    <m/>
    <s v="JLAB"/>
    <s v="PED"/>
    <s v="RF"/>
    <x v="6"/>
    <m/>
    <m/>
    <m/>
    <m/>
    <m/>
    <m/>
    <m/>
    <m/>
    <m/>
    <m/>
    <n v="2042.3"/>
    <m/>
    <m/>
    <m/>
    <m/>
    <m/>
    <m/>
    <m/>
    <m/>
    <x v="0"/>
    <x v="0"/>
    <m/>
  </r>
  <r>
    <s v=""/>
    <s v=" E08_34460"/>
    <s v="Shipping Support Final Design   (591 5-Cell)"/>
    <s v="6.08.04.02.03.01"/>
    <x v="0"/>
    <d v="2026-05-07T00:00:00"/>
    <d v="2026-06-04T00:00:00"/>
    <s v="pkessler"/>
    <s v="Matalevich"/>
    <n v="13196.37"/>
    <m/>
    <s v="C"/>
    <s v="Labor"/>
    <s v="TEC"/>
    <m/>
    <s v="JLAB"/>
    <s v="PED"/>
    <s v="RF"/>
    <x v="6"/>
    <m/>
    <m/>
    <m/>
    <m/>
    <m/>
    <m/>
    <m/>
    <m/>
    <m/>
    <m/>
    <n v="13196.37"/>
    <m/>
    <m/>
    <m/>
    <m/>
    <m/>
    <m/>
    <m/>
    <m/>
    <x v="0"/>
    <x v="0"/>
    <m/>
  </r>
  <r>
    <s v=""/>
    <s v=" E08_34470"/>
    <s v="Misc. Assembly/Test/Shipping Tooling Final Design  (591 5-Cell)"/>
    <s v="6.08.04.02.03.01"/>
    <x v="0"/>
    <d v="2026-06-05T00:00:00"/>
    <d v="2026-06-16T00:00:00"/>
    <s v="pkessler"/>
    <s v="Matalevich"/>
    <n v="8169.18"/>
    <m/>
    <s v="C"/>
    <s v="Labor"/>
    <s v="TEC"/>
    <m/>
    <s v="JLAB"/>
    <s v="PED"/>
    <s v="RF"/>
    <x v="6"/>
    <m/>
    <m/>
    <m/>
    <m/>
    <m/>
    <m/>
    <m/>
    <m/>
    <m/>
    <m/>
    <n v="8169.18"/>
    <m/>
    <m/>
    <m/>
    <m/>
    <m/>
    <m/>
    <m/>
    <m/>
    <x v="0"/>
    <x v="0"/>
    <m/>
  </r>
  <r>
    <s v=""/>
    <s v=" E08_34520"/>
    <s v="TR Effort Test Cave U-Tubes  (591 5-Cell)"/>
    <s v="6.08.04.02.03.02"/>
    <x v="0"/>
    <d v="2026-06-16T00:00:00"/>
    <d v="2026-12-10T00:00:00"/>
    <s v="pkessler"/>
    <s v="Matalevich"/>
    <n v="1271.32"/>
    <m/>
    <s v="C"/>
    <s v="Labor"/>
    <s v="TEC"/>
    <m/>
    <s v="JLAB"/>
    <s v="Const"/>
    <s v="RF"/>
    <x v="9"/>
    <s v="B"/>
    <m/>
    <m/>
    <m/>
    <m/>
    <m/>
    <m/>
    <m/>
    <m/>
    <m/>
    <n v="781.55"/>
    <n v="489.77"/>
    <m/>
    <m/>
    <m/>
    <m/>
    <m/>
    <m/>
    <m/>
    <x v="0"/>
    <x v="0"/>
    <m/>
  </r>
  <r>
    <s v=""/>
    <s v=" E08_34580"/>
    <s v="TR Effort Shipping Support  (591 5-Cell)"/>
    <s v="6.08.04.02.03.02"/>
    <x v="0"/>
    <d v="2026-07-15T00:00:00"/>
    <d v="2027-01-11T00:00:00"/>
    <s v="pkessler"/>
    <s v="Matalevich"/>
    <n v="29542.27"/>
    <m/>
    <s v="C"/>
    <s v="Labor"/>
    <s v="TEC"/>
    <m/>
    <s v="JLAB"/>
    <s v="Const"/>
    <s v="RF"/>
    <x v="9"/>
    <s v="B"/>
    <m/>
    <m/>
    <m/>
    <m/>
    <m/>
    <m/>
    <m/>
    <m/>
    <m/>
    <n v="13318.24"/>
    <n v="16224.04"/>
    <m/>
    <m/>
    <m/>
    <m/>
    <m/>
    <m/>
    <m/>
    <x v="0"/>
    <x v="0"/>
    <m/>
  </r>
  <r>
    <s v=""/>
    <s v=" E08_34640"/>
    <s v="TR Effort Misc. Assembly/Test/Shipping Tooling  (591 5-Cell)"/>
    <s v="6.08.04.02.03.02"/>
    <x v="0"/>
    <d v="2026-07-27T00:00:00"/>
    <d v="2027-01-22T00:00:00"/>
    <s v="pkessler"/>
    <s v="Matalevich"/>
    <n v="1279.98"/>
    <m/>
    <s v="C"/>
    <s v="Labor"/>
    <s v="TEC"/>
    <m/>
    <s v="JLAB"/>
    <s v="Const"/>
    <s v="RF"/>
    <x v="9"/>
    <s v="B"/>
    <m/>
    <m/>
    <m/>
    <m/>
    <m/>
    <m/>
    <m/>
    <m/>
    <m/>
    <n v="493.11"/>
    <n v="786.87"/>
    <m/>
    <m/>
    <m/>
    <m/>
    <m/>
    <m/>
    <m/>
    <x v="0"/>
    <x v="0"/>
    <m/>
  </r>
  <r>
    <s v=""/>
    <s v=" E08_35750"/>
    <s v="Perform  Cold Mass Assembly (591 5-Cell CM-08)"/>
    <s v="6.08.04.02.03.04"/>
    <x v="0"/>
    <d v="2029-05-08T00:00:00"/>
    <d v="2029-06-05T00:00:00"/>
    <s v="pkessler"/>
    <s v="Matalevich"/>
    <n v="19226.71"/>
    <m/>
    <s v="C"/>
    <s v="Labor"/>
    <s v="TEC"/>
    <m/>
    <s v="JLAB"/>
    <s v="Const"/>
    <s v="RF"/>
    <x v="7"/>
    <m/>
    <m/>
    <m/>
    <m/>
    <m/>
    <m/>
    <m/>
    <m/>
    <m/>
    <m/>
    <m/>
    <m/>
    <m/>
    <n v="19226.71"/>
    <m/>
    <m/>
    <m/>
    <m/>
    <m/>
    <x v="0"/>
    <x v="0"/>
    <m/>
  </r>
  <r>
    <s v=""/>
    <s v=" E08_35780"/>
    <s v="Perform Spaceframe Thermal Shield Assembly (591 5-Cell CM-08)"/>
    <s v="6.08.04.02.03.04"/>
    <x v="0"/>
    <d v="2029-06-06T00:00:00"/>
    <d v="2029-07-03T00:00:00"/>
    <s v="pkessler"/>
    <s v="Matalevich"/>
    <n v="10986.69"/>
    <m/>
    <s v="C"/>
    <s v="Labor"/>
    <s v="TEC"/>
    <m/>
    <s v="JLAB"/>
    <s v="Const"/>
    <s v="RF"/>
    <x v="7"/>
    <m/>
    <m/>
    <m/>
    <m/>
    <m/>
    <m/>
    <m/>
    <m/>
    <m/>
    <m/>
    <m/>
    <m/>
    <m/>
    <n v="10986.69"/>
    <m/>
    <m/>
    <m/>
    <m/>
    <m/>
    <x v="0"/>
    <x v="0"/>
    <m/>
  </r>
  <r>
    <s v=""/>
    <s v=" E08_35810"/>
    <s v="Perform  Final Assembly (591 5-Cell CM-08)"/>
    <s v="6.08.04.02.03.04"/>
    <x v="0"/>
    <d v="2029-07-05T00:00:00"/>
    <d v="2029-08-01T00:00:00"/>
    <s v="pkessler"/>
    <s v="Matalevich"/>
    <n v="33475.08"/>
    <m/>
    <s v="C"/>
    <s v="Labor"/>
    <s v="TEC"/>
    <m/>
    <s v="JLAB"/>
    <s v="Const"/>
    <s v="RF"/>
    <x v="7"/>
    <m/>
    <m/>
    <m/>
    <m/>
    <m/>
    <m/>
    <m/>
    <m/>
    <m/>
    <m/>
    <m/>
    <m/>
    <m/>
    <n v="33475.08"/>
    <m/>
    <m/>
    <m/>
    <m/>
    <m/>
    <x v="0"/>
    <x v="0"/>
    <m/>
  </r>
  <r>
    <s v=""/>
    <s v=" E08_35890"/>
    <s v="Perform  Cold Mass Assembly (591 5-Cell CM-09)"/>
    <s v="6.08.04.02.03.04"/>
    <x v="0"/>
    <d v="2029-07-16T00:00:00"/>
    <d v="2029-08-10T00:00:00"/>
    <s v="pkessler"/>
    <s v="Matalevich"/>
    <n v="18196.71"/>
    <m/>
    <s v="C"/>
    <s v="Labor"/>
    <s v="TEC"/>
    <m/>
    <s v="JLAB"/>
    <s v="Const"/>
    <s v="RF"/>
    <x v="7"/>
    <m/>
    <m/>
    <m/>
    <m/>
    <m/>
    <m/>
    <m/>
    <m/>
    <m/>
    <m/>
    <m/>
    <m/>
    <m/>
    <n v="18196.71"/>
    <m/>
    <m/>
    <m/>
    <m/>
    <m/>
    <x v="0"/>
    <x v="0"/>
    <m/>
  </r>
  <r>
    <s v=""/>
    <s v=" E08_35920"/>
    <s v="Perform Spaceframe Thermal Shield Assembly (591 5-Cell CM-09)"/>
    <s v="6.08.04.02.03.04"/>
    <x v="0"/>
    <d v="2029-08-13T00:00:00"/>
    <d v="2029-09-10T00:00:00"/>
    <s v="pkessler"/>
    <s v="Matalevich"/>
    <n v="10471.69"/>
    <m/>
    <s v="C"/>
    <s v="Labor"/>
    <s v="TEC"/>
    <m/>
    <s v="JLAB"/>
    <s v="Const"/>
    <s v="RF"/>
    <x v="7"/>
    <m/>
    <m/>
    <m/>
    <m/>
    <m/>
    <m/>
    <m/>
    <m/>
    <m/>
    <m/>
    <m/>
    <m/>
    <m/>
    <n v="10471.69"/>
    <m/>
    <m/>
    <m/>
    <m/>
    <m/>
    <x v="0"/>
    <x v="0"/>
    <m/>
  </r>
  <r>
    <s v=""/>
    <s v=" E08_35950"/>
    <s v="Perform  Final Assembly (591 5-Cell CM-09)"/>
    <s v="6.08.04.02.03.04"/>
    <x v="0"/>
    <d v="2029-09-11T00:00:00"/>
    <d v="2029-10-09T00:00:00"/>
    <s v="pkessler"/>
    <s v="Matalevich"/>
    <n v="32217.439999999999"/>
    <m/>
    <s v="C"/>
    <s v="Labor"/>
    <s v="TEC"/>
    <m/>
    <s v="JLAB"/>
    <s v="Const"/>
    <s v="RF"/>
    <x v="7"/>
    <m/>
    <m/>
    <m/>
    <m/>
    <m/>
    <m/>
    <m/>
    <m/>
    <m/>
    <m/>
    <m/>
    <m/>
    <m/>
    <n v="22552.21"/>
    <n v="9665.23"/>
    <m/>
    <m/>
    <m/>
    <m/>
    <x v="0"/>
    <x v="0"/>
    <m/>
  </r>
  <r>
    <s v=""/>
    <s v=" E08_36030"/>
    <s v="Perform  Cold Mass Assembly (591 5-Cell CM-10)"/>
    <s v="6.08.04.02.03.04"/>
    <x v="0"/>
    <d v="2029-09-20T00:00:00"/>
    <d v="2029-10-18T00:00:00"/>
    <s v="pkessler"/>
    <s v="Matalevich"/>
    <n v="18376.53"/>
    <m/>
    <s v="C"/>
    <s v="Labor"/>
    <s v="TEC"/>
    <m/>
    <s v="JLAB"/>
    <s v="Const"/>
    <s v="RF"/>
    <x v="7"/>
    <m/>
    <m/>
    <m/>
    <m/>
    <m/>
    <m/>
    <m/>
    <m/>
    <m/>
    <m/>
    <m/>
    <m/>
    <m/>
    <n v="6431.79"/>
    <n v="11944.74"/>
    <m/>
    <m/>
    <m/>
    <m/>
    <x v="0"/>
    <x v="0"/>
    <m/>
  </r>
  <r>
    <s v=""/>
    <s v=" E08_36060"/>
    <s v="Perform Spaceframe Thermal Shield Assembly (591 5-Cell CM-10)"/>
    <s v="6.08.04.02.03.04"/>
    <x v="0"/>
    <d v="2029-10-19T00:00:00"/>
    <d v="2029-11-16T00:00:00"/>
    <s v="pkessler"/>
    <s v="Matalevich"/>
    <n v="10609.02"/>
    <m/>
    <s v="C"/>
    <s v="Labor"/>
    <s v="TEC"/>
    <m/>
    <s v="JLAB"/>
    <s v="Const"/>
    <s v="RF"/>
    <x v="7"/>
    <m/>
    <m/>
    <m/>
    <m/>
    <m/>
    <m/>
    <m/>
    <m/>
    <m/>
    <m/>
    <m/>
    <m/>
    <m/>
    <m/>
    <n v="10609.02"/>
    <m/>
    <m/>
    <m/>
    <m/>
    <x v="0"/>
    <x v="0"/>
    <m/>
  </r>
  <r>
    <s v=""/>
    <s v=" E08_36090"/>
    <s v="Perform  Final Assembly (591 5-Cell CM-10)"/>
    <s v="6.08.04.02.03.04"/>
    <x v="0"/>
    <d v="2029-11-19T00:00:00"/>
    <d v="2029-12-18T00:00:00"/>
    <s v="pkessler"/>
    <s v="Matalevich"/>
    <n v="32534.34"/>
    <m/>
    <s v="C"/>
    <s v="Labor"/>
    <s v="TEC"/>
    <m/>
    <s v="JLAB"/>
    <s v="Const"/>
    <s v="RF"/>
    <x v="7"/>
    <m/>
    <m/>
    <m/>
    <m/>
    <m/>
    <m/>
    <m/>
    <m/>
    <m/>
    <m/>
    <m/>
    <m/>
    <m/>
    <m/>
    <n v="32534.34"/>
    <m/>
    <m/>
    <m/>
    <m/>
    <x v="0"/>
    <x v="0"/>
    <m/>
  </r>
  <r>
    <s v=""/>
    <s v=" E08_36170"/>
    <s v="Perform  Cold Mass Assembly (591 5-Cell CM-11)"/>
    <s v="6.08.04.02.03.04"/>
    <x v="0"/>
    <d v="2029-11-30T00:00:00"/>
    <d v="2029-12-20T00:00:00"/>
    <s v="pkessler"/>
    <s v="Matalevich"/>
    <n v="18388.98"/>
    <m/>
    <s v="C"/>
    <s v="Labor"/>
    <s v="TEC"/>
    <m/>
    <s v="JLAB"/>
    <s v="Const"/>
    <s v="RF"/>
    <x v="7"/>
    <m/>
    <m/>
    <m/>
    <m/>
    <m/>
    <m/>
    <m/>
    <m/>
    <m/>
    <m/>
    <m/>
    <m/>
    <m/>
    <m/>
    <n v="18388.98"/>
    <m/>
    <m/>
    <m/>
    <m/>
    <x v="0"/>
    <x v="0"/>
    <m/>
  </r>
  <r>
    <s v=""/>
    <s v=" E08_36200"/>
    <s v="Perform Spaceframe Thermal Shield Assembly (591 5-Cell CM-11)"/>
    <s v="6.08.04.02.03.04"/>
    <x v="0"/>
    <d v="2029-12-21T00:00:00"/>
    <d v="1930-01-14T00:00:00"/>
    <s v="pkessler"/>
    <s v="Matalevich"/>
    <n v="10609.02"/>
    <m/>
    <s v="C"/>
    <s v="Labor"/>
    <s v="TEC"/>
    <m/>
    <s v="JLAB"/>
    <s v="Const"/>
    <s v="RF"/>
    <x v="7"/>
    <m/>
    <m/>
    <m/>
    <m/>
    <m/>
    <m/>
    <m/>
    <m/>
    <m/>
    <m/>
    <m/>
    <m/>
    <m/>
    <m/>
    <n v="10609.02"/>
    <m/>
    <m/>
    <m/>
    <m/>
    <x v="0"/>
    <x v="0"/>
    <m/>
  </r>
  <r>
    <s v=""/>
    <s v=" E08_36230"/>
    <s v="Perform  Final Assembly (591 5-Cell CM-11)"/>
    <s v="6.08.04.02.03.04"/>
    <x v="0"/>
    <d v="1930-01-15T00:00:00"/>
    <d v="1930-02-05T00:00:00"/>
    <s v="pkessler"/>
    <s v="Matalevich"/>
    <n v="32180.71"/>
    <m/>
    <s v="C"/>
    <s v="Labor"/>
    <s v="TEC"/>
    <m/>
    <s v="JLAB"/>
    <s v="Const"/>
    <s v="RF"/>
    <x v="7"/>
    <m/>
    <m/>
    <m/>
    <m/>
    <m/>
    <m/>
    <m/>
    <m/>
    <m/>
    <m/>
    <m/>
    <m/>
    <m/>
    <m/>
    <n v="32180.71"/>
    <m/>
    <m/>
    <m/>
    <m/>
    <x v="0"/>
    <x v="0"/>
    <m/>
  </r>
  <r>
    <s v=""/>
    <s v=" E08_36310"/>
    <s v="Perform  Cold Mass Assembly (591 5-Cell CM-12)"/>
    <s v="6.08.04.02.03.04"/>
    <x v="0"/>
    <d v="1930-01-08T00:00:00"/>
    <d v="1930-01-29T00:00:00"/>
    <s v="pkessler"/>
    <s v="Matalevich"/>
    <n v="18212.16"/>
    <m/>
    <s v="C"/>
    <s v="Labor"/>
    <s v="TEC"/>
    <m/>
    <s v="JLAB"/>
    <s v="Const"/>
    <s v="RF"/>
    <x v="7"/>
    <m/>
    <m/>
    <m/>
    <m/>
    <m/>
    <m/>
    <m/>
    <m/>
    <m/>
    <m/>
    <m/>
    <m/>
    <m/>
    <m/>
    <n v="18212.16"/>
    <m/>
    <m/>
    <m/>
    <m/>
    <x v="0"/>
    <x v="0"/>
    <m/>
  </r>
  <r>
    <s v=""/>
    <s v=" E08_36340"/>
    <s v="Perform Spaceframe Thermal Shield Assembly (591 5-Cell CM-12)"/>
    <s v="6.08.04.02.03.04"/>
    <x v="0"/>
    <d v="1930-01-30T00:00:00"/>
    <d v="1930-02-20T00:00:00"/>
    <s v="pkessler"/>
    <s v="Matalevich"/>
    <n v="10432.209999999999"/>
    <m/>
    <s v="C"/>
    <s v="Labor"/>
    <s v="TEC"/>
    <m/>
    <s v="JLAB"/>
    <s v="Const"/>
    <s v="RF"/>
    <x v="7"/>
    <m/>
    <m/>
    <m/>
    <m/>
    <m/>
    <m/>
    <m/>
    <m/>
    <m/>
    <m/>
    <m/>
    <m/>
    <m/>
    <m/>
    <n v="10432.209999999999"/>
    <m/>
    <m/>
    <m/>
    <m/>
    <x v="0"/>
    <x v="0"/>
    <m/>
  </r>
  <r>
    <s v=""/>
    <s v=" E08_36370"/>
    <s v="Perform  Final Assembly (591 5-Cell CM-12)"/>
    <s v="6.08.04.02.03.04"/>
    <x v="0"/>
    <d v="1930-02-21T00:00:00"/>
    <d v="1930-03-13T00:00:00"/>
    <s v="pkessler"/>
    <s v="Matalevich"/>
    <n v="31827.07"/>
    <m/>
    <s v="C"/>
    <s v="Labor"/>
    <s v="TEC"/>
    <m/>
    <s v="JLAB"/>
    <s v="Const"/>
    <s v="RF"/>
    <x v="7"/>
    <m/>
    <m/>
    <m/>
    <m/>
    <m/>
    <m/>
    <m/>
    <m/>
    <m/>
    <m/>
    <m/>
    <m/>
    <m/>
    <m/>
    <n v="31827.07"/>
    <m/>
    <m/>
    <m/>
    <m/>
    <x v="0"/>
    <x v="0"/>
    <m/>
  </r>
  <r>
    <s v=""/>
    <s v=" E08_36450"/>
    <s v="Perform  Cold Mass Assembly (591 5-Cell CM-13)"/>
    <s v="6.08.04.02.03.04"/>
    <x v="0"/>
    <d v="1930-02-13T00:00:00"/>
    <d v="1930-03-06T00:00:00"/>
    <s v="pkessler"/>
    <s v="Matalevich"/>
    <n v="18035.34"/>
    <m/>
    <s v="C"/>
    <s v="Labor"/>
    <s v="TEC"/>
    <m/>
    <s v="JLAB"/>
    <s v="Const"/>
    <s v="RF"/>
    <x v="7"/>
    <m/>
    <m/>
    <m/>
    <m/>
    <m/>
    <m/>
    <m/>
    <m/>
    <m/>
    <m/>
    <m/>
    <m/>
    <m/>
    <m/>
    <n v="18035.34"/>
    <m/>
    <m/>
    <m/>
    <m/>
    <x v="0"/>
    <x v="0"/>
    <m/>
  </r>
  <r>
    <s v=""/>
    <s v=" E08_36480"/>
    <s v="Perform Spaceframe Thermal Shield Assembly (591 5-Cell CM-13)"/>
    <s v="6.08.04.02.03.04"/>
    <x v="0"/>
    <d v="1930-03-07T00:00:00"/>
    <d v="1930-03-27T00:00:00"/>
    <s v="pkessler"/>
    <s v="Matalevich"/>
    <n v="10255.39"/>
    <m/>
    <s v="C"/>
    <s v="Labor"/>
    <s v="TEC"/>
    <m/>
    <s v="JLAB"/>
    <s v="Const"/>
    <s v="RF"/>
    <x v="7"/>
    <m/>
    <m/>
    <m/>
    <m/>
    <m/>
    <m/>
    <m/>
    <m/>
    <m/>
    <m/>
    <m/>
    <m/>
    <m/>
    <m/>
    <n v="10255.39"/>
    <m/>
    <m/>
    <m/>
    <m/>
    <x v="0"/>
    <x v="0"/>
    <m/>
  </r>
  <r>
    <s v=""/>
    <s v=" E08_36510"/>
    <s v="Perform  Final Assembly (591 5-Cell CM-13)"/>
    <s v="6.08.04.02.03.04"/>
    <x v="0"/>
    <d v="1930-03-28T00:00:00"/>
    <d v="1930-04-17T00:00:00"/>
    <s v="pkessler"/>
    <s v="Matalevich"/>
    <n v="31473.439999999999"/>
    <m/>
    <s v="C"/>
    <s v="Labor"/>
    <s v="TEC"/>
    <m/>
    <s v="JLAB"/>
    <s v="Const"/>
    <s v="RF"/>
    <x v="7"/>
    <m/>
    <m/>
    <m/>
    <m/>
    <m/>
    <m/>
    <m/>
    <m/>
    <m/>
    <m/>
    <m/>
    <m/>
    <m/>
    <m/>
    <n v="31473.439999999999"/>
    <m/>
    <m/>
    <m/>
    <m/>
    <x v="0"/>
    <x v="0"/>
    <m/>
  </r>
  <r>
    <s v=""/>
    <s v=" E08_36590"/>
    <s v="Perform  Cold Mass Assembly (591 5-Cell CM-14)"/>
    <s v="6.08.04.02.03.04"/>
    <x v="0"/>
    <d v="1930-03-21T00:00:00"/>
    <d v="1930-04-10T00:00:00"/>
    <s v="pkessler"/>
    <s v="Matalevich"/>
    <n v="17858.52"/>
    <m/>
    <s v="C"/>
    <s v="Labor"/>
    <s v="TEC"/>
    <m/>
    <s v="JLAB"/>
    <s v="Const"/>
    <s v="RF"/>
    <x v="7"/>
    <m/>
    <m/>
    <m/>
    <m/>
    <m/>
    <m/>
    <m/>
    <m/>
    <m/>
    <m/>
    <m/>
    <m/>
    <m/>
    <m/>
    <n v="17858.52"/>
    <m/>
    <m/>
    <m/>
    <m/>
    <x v="0"/>
    <x v="0"/>
    <m/>
  </r>
  <r>
    <s v=""/>
    <s v=" E08_36620"/>
    <s v="Perform Spaceframe Thermal Shield Assembly (591 5-Cell CM-14)"/>
    <s v="6.08.04.02.03.04"/>
    <x v="0"/>
    <d v="1930-04-11T00:00:00"/>
    <d v="1930-05-01T00:00:00"/>
    <s v="pkessler"/>
    <s v="Matalevich"/>
    <n v="10255.39"/>
    <m/>
    <s v="C"/>
    <s v="Labor"/>
    <s v="TEC"/>
    <m/>
    <s v="JLAB"/>
    <s v="Const"/>
    <s v="RF"/>
    <x v="7"/>
    <m/>
    <m/>
    <m/>
    <m/>
    <m/>
    <m/>
    <m/>
    <m/>
    <m/>
    <m/>
    <m/>
    <m/>
    <m/>
    <m/>
    <n v="10255.39"/>
    <m/>
    <m/>
    <m/>
    <m/>
    <x v="0"/>
    <x v="0"/>
    <m/>
  </r>
  <r>
    <s v=""/>
    <s v=" E08_36650"/>
    <s v="Perform  Final Assembly (591 5-Cell CM-14)"/>
    <s v="6.08.04.02.03.04"/>
    <x v="0"/>
    <d v="1930-05-02T00:00:00"/>
    <d v="1930-05-22T00:00:00"/>
    <s v="pkessler"/>
    <s v="Matalevich"/>
    <n v="31119.81"/>
    <m/>
    <s v="C"/>
    <s v="Labor"/>
    <s v="TEC"/>
    <m/>
    <s v="JLAB"/>
    <s v="Const"/>
    <s v="RF"/>
    <x v="7"/>
    <m/>
    <m/>
    <m/>
    <m/>
    <m/>
    <m/>
    <m/>
    <m/>
    <m/>
    <m/>
    <m/>
    <m/>
    <m/>
    <m/>
    <n v="31119.81"/>
    <m/>
    <m/>
    <m/>
    <m/>
    <x v="0"/>
    <x v="0"/>
    <m/>
  </r>
  <r>
    <s v=""/>
    <s v=" E08_34910"/>
    <s v="Perform  Cold Mass Assembly (591 5-Cell CM-02)"/>
    <s v="6.08.04.02.03.04"/>
    <x v="0"/>
    <d v="2027-11-22T00:00:00"/>
    <d v="2028-01-06T00:00:00"/>
    <s v="pkessler"/>
    <s v="Matalevich"/>
    <n v="21333.38"/>
    <m/>
    <s v="C"/>
    <s v="Labor"/>
    <s v="TEC"/>
    <m/>
    <s v="JLAB"/>
    <s v="Const"/>
    <s v="RF"/>
    <x v="7"/>
    <m/>
    <m/>
    <m/>
    <m/>
    <m/>
    <m/>
    <m/>
    <m/>
    <m/>
    <m/>
    <m/>
    <m/>
    <n v="21333.38"/>
    <m/>
    <m/>
    <m/>
    <m/>
    <m/>
    <m/>
    <x v="0"/>
    <x v="0"/>
    <m/>
  </r>
  <r>
    <s v=""/>
    <s v=" E08_34940"/>
    <s v="Perform Spaceframe Thermal Shield Assembly (591 5-Cell CM-02)"/>
    <s v="6.08.04.02.03.04"/>
    <x v="0"/>
    <d v="2028-01-07T00:00:00"/>
    <d v="2028-02-18T00:00:00"/>
    <s v="pkessler"/>
    <s v="Matalevich"/>
    <n v="12166.69"/>
    <m/>
    <s v="C"/>
    <s v="Labor"/>
    <s v="TEC"/>
    <m/>
    <s v="JLAB"/>
    <s v="Const"/>
    <s v="RF"/>
    <x v="7"/>
    <m/>
    <m/>
    <m/>
    <m/>
    <m/>
    <m/>
    <m/>
    <m/>
    <m/>
    <m/>
    <m/>
    <m/>
    <n v="12166.69"/>
    <m/>
    <m/>
    <m/>
    <m/>
    <m/>
    <m/>
    <x v="0"/>
    <x v="0"/>
    <m/>
  </r>
  <r>
    <s v=""/>
    <s v=" E08_34970"/>
    <s v="Perform  Final Assembly (591 5-Cell CM-02)"/>
    <s v="6.08.04.02.03.04"/>
    <x v="0"/>
    <d v="2028-02-22T00:00:00"/>
    <d v="2028-04-03T00:00:00"/>
    <s v="pkessler"/>
    <s v="Matalevich"/>
    <n v="37333.42"/>
    <m/>
    <s v="C"/>
    <s v="Labor"/>
    <s v="TEC"/>
    <m/>
    <s v="JLAB"/>
    <s v="Const"/>
    <s v="RF"/>
    <x v="7"/>
    <m/>
    <m/>
    <m/>
    <m/>
    <m/>
    <m/>
    <m/>
    <m/>
    <m/>
    <m/>
    <m/>
    <m/>
    <n v="37333.42"/>
    <m/>
    <m/>
    <m/>
    <m/>
    <m/>
    <m/>
    <x v="0"/>
    <x v="0"/>
    <m/>
  </r>
  <r>
    <s v=""/>
    <s v=" E08_35050"/>
    <s v="Perform  Cold Mass Assembly (591 5-Cell CM-03)"/>
    <s v="6.08.04.02.03.04"/>
    <x v="0"/>
    <d v="2028-06-29T00:00:00"/>
    <d v="2028-08-10T00:00:00"/>
    <s v="pkessler"/>
    <s v="Matalevich"/>
    <n v="21333.38"/>
    <m/>
    <s v="C"/>
    <s v="Labor"/>
    <s v="TEC"/>
    <m/>
    <s v="JLAB"/>
    <s v="Const"/>
    <s v="RF"/>
    <x v="7"/>
    <m/>
    <m/>
    <m/>
    <m/>
    <m/>
    <m/>
    <m/>
    <m/>
    <m/>
    <m/>
    <m/>
    <m/>
    <n v="21333.38"/>
    <m/>
    <m/>
    <m/>
    <m/>
    <m/>
    <m/>
    <x v="0"/>
    <x v="0"/>
    <m/>
  </r>
  <r>
    <s v=""/>
    <s v=" E08_35080"/>
    <s v="Perform Spaceframe Thermal Shield Assembly (591 5-Cell CM-03)"/>
    <s v="6.08.04.02.03.04"/>
    <x v="0"/>
    <d v="2028-08-11T00:00:00"/>
    <d v="2028-09-22T00:00:00"/>
    <s v="pkessler"/>
    <s v="Matalevich"/>
    <n v="12166.69"/>
    <m/>
    <s v="C"/>
    <s v="Labor"/>
    <s v="TEC"/>
    <m/>
    <s v="JLAB"/>
    <s v="Const"/>
    <s v="RF"/>
    <x v="7"/>
    <m/>
    <m/>
    <m/>
    <m/>
    <m/>
    <m/>
    <m/>
    <m/>
    <m/>
    <m/>
    <m/>
    <m/>
    <n v="12166.69"/>
    <m/>
    <m/>
    <m/>
    <m/>
    <m/>
    <m/>
    <x v="0"/>
    <x v="0"/>
    <m/>
  </r>
  <r>
    <s v=""/>
    <s v=" E08_35110"/>
    <s v="Perform  Final Assembly (591 5-Cell CM-03)"/>
    <s v="6.08.04.02.03.04"/>
    <x v="0"/>
    <d v="2028-09-25T00:00:00"/>
    <d v="2028-11-06T00:00:00"/>
    <s v="pkessler"/>
    <s v="Matalevich"/>
    <n v="38266.76"/>
    <m/>
    <s v="C"/>
    <s v="Labor"/>
    <s v="TEC"/>
    <m/>
    <s v="JLAB"/>
    <s v="Const"/>
    <s v="RF"/>
    <x v="7"/>
    <m/>
    <m/>
    <m/>
    <m/>
    <m/>
    <m/>
    <m/>
    <m/>
    <m/>
    <m/>
    <m/>
    <m/>
    <n v="6377.79"/>
    <n v="31888.959999999999"/>
    <m/>
    <m/>
    <m/>
    <m/>
    <m/>
    <x v="0"/>
    <x v="0"/>
    <m/>
  </r>
  <r>
    <s v=""/>
    <s v=" E08_35190"/>
    <s v="Perform  Cold Mass Assembly (591 5-Cell CM-04)"/>
    <s v="6.08.04.02.03.04"/>
    <x v="0"/>
    <d v="2028-09-06T00:00:00"/>
    <d v="2028-10-18T00:00:00"/>
    <s v="pkessler"/>
    <s v="Matalevich"/>
    <n v="21589.38"/>
    <m/>
    <s v="C"/>
    <s v="Labor"/>
    <s v="TEC"/>
    <m/>
    <s v="JLAB"/>
    <s v="Const"/>
    <s v="RF"/>
    <x v="7"/>
    <m/>
    <m/>
    <m/>
    <m/>
    <m/>
    <m/>
    <m/>
    <m/>
    <m/>
    <m/>
    <m/>
    <m/>
    <n v="12953.63"/>
    <n v="8635.75"/>
    <m/>
    <m/>
    <m/>
    <m/>
    <m/>
    <x v="0"/>
    <x v="0"/>
    <m/>
  </r>
  <r>
    <s v=""/>
    <s v=" E08_35220"/>
    <s v="Perform Spaceframe Thermal Shield Assembly (591 5-Cell CM-04)"/>
    <s v="6.08.04.02.03.04"/>
    <x v="0"/>
    <d v="2028-10-19T00:00:00"/>
    <d v="2028-12-04T00:00:00"/>
    <s v="pkessler"/>
    <s v="Matalevich"/>
    <n v="12531.7"/>
    <m/>
    <s v="C"/>
    <s v="Labor"/>
    <s v="TEC"/>
    <m/>
    <s v="JLAB"/>
    <s v="Const"/>
    <s v="RF"/>
    <x v="7"/>
    <m/>
    <m/>
    <m/>
    <m/>
    <m/>
    <m/>
    <m/>
    <m/>
    <m/>
    <m/>
    <m/>
    <m/>
    <m/>
    <n v="12531.7"/>
    <m/>
    <m/>
    <m/>
    <m/>
    <m/>
    <x v="0"/>
    <x v="0"/>
    <m/>
  </r>
  <r>
    <s v=""/>
    <s v=" E08_35250"/>
    <s v="Perform  Final Assembly (591 5-Cell CM-04)"/>
    <s v="6.08.04.02.03.04"/>
    <x v="0"/>
    <d v="2028-12-05T00:00:00"/>
    <d v="2029-01-18T00:00:00"/>
    <s v="pkessler"/>
    <s v="Matalevich"/>
    <n v="38453.42"/>
    <m/>
    <s v="C"/>
    <s v="Labor"/>
    <s v="TEC"/>
    <m/>
    <s v="JLAB"/>
    <s v="Const"/>
    <s v="RF"/>
    <x v="7"/>
    <m/>
    <m/>
    <m/>
    <m/>
    <m/>
    <m/>
    <m/>
    <m/>
    <m/>
    <m/>
    <m/>
    <m/>
    <m/>
    <n v="38453.42"/>
    <m/>
    <m/>
    <m/>
    <m/>
    <m/>
    <x v="0"/>
    <x v="0"/>
    <m/>
  </r>
  <r>
    <s v=""/>
    <s v=" E08_35330"/>
    <s v="Perform  Cold Mass Assembly (591 5-Cell CM-05)"/>
    <s v="6.08.04.02.03.04"/>
    <x v="0"/>
    <d v="2028-11-07T00:00:00"/>
    <d v="2028-12-14T00:00:00"/>
    <s v="pkessler"/>
    <s v="Matalevich"/>
    <n v="19741.71"/>
    <m/>
    <s v="C"/>
    <s v="Labor"/>
    <s v="TEC"/>
    <m/>
    <s v="JLAB"/>
    <s v="Const"/>
    <s v="RF"/>
    <x v="7"/>
    <m/>
    <m/>
    <m/>
    <m/>
    <m/>
    <m/>
    <m/>
    <m/>
    <m/>
    <m/>
    <m/>
    <m/>
    <m/>
    <n v="19741.71"/>
    <m/>
    <m/>
    <m/>
    <m/>
    <m/>
    <x v="0"/>
    <x v="0"/>
    <m/>
  </r>
  <r>
    <s v=""/>
    <s v=" E08_35360"/>
    <s v="Perform Spaceframe Thermal Shield Assembly (591 5-Cell CM-05)"/>
    <s v="6.08.04.02.03.04"/>
    <x v="0"/>
    <d v="2028-12-15T00:00:00"/>
    <d v="2029-01-23T00:00:00"/>
    <s v="pkessler"/>
    <s v="Matalevich"/>
    <n v="11330.03"/>
    <m/>
    <s v="C"/>
    <s v="Labor"/>
    <s v="TEC"/>
    <m/>
    <s v="JLAB"/>
    <s v="Const"/>
    <s v="RF"/>
    <x v="7"/>
    <m/>
    <m/>
    <m/>
    <m/>
    <m/>
    <m/>
    <m/>
    <m/>
    <m/>
    <m/>
    <m/>
    <m/>
    <m/>
    <n v="11330.03"/>
    <m/>
    <m/>
    <m/>
    <m/>
    <m/>
    <x v="0"/>
    <x v="0"/>
    <m/>
  </r>
  <r>
    <s v=""/>
    <s v=" E08_35390"/>
    <s v="Perform  Final Assembly (591 5-Cell CM-05)"/>
    <s v="6.08.04.02.03.04"/>
    <x v="0"/>
    <d v="2029-01-24T00:00:00"/>
    <d v="2029-02-28T00:00:00"/>
    <s v="pkessler"/>
    <s v="Matalevich"/>
    <n v="34505.08"/>
    <m/>
    <s v="C"/>
    <s v="Labor"/>
    <s v="TEC"/>
    <m/>
    <s v="JLAB"/>
    <s v="Const"/>
    <s v="RF"/>
    <x v="7"/>
    <m/>
    <m/>
    <m/>
    <m/>
    <m/>
    <m/>
    <m/>
    <m/>
    <m/>
    <m/>
    <m/>
    <m/>
    <m/>
    <n v="34505.08"/>
    <m/>
    <m/>
    <m/>
    <m/>
    <m/>
    <x v="0"/>
    <x v="0"/>
    <m/>
  </r>
  <r>
    <s v=""/>
    <s v=" E08_35470"/>
    <s v="Perform  Cold Mass Assembly (591 5-Cell CM-06)"/>
    <s v="6.08.04.02.03.04"/>
    <x v="0"/>
    <d v="2029-01-19T00:00:00"/>
    <d v="2029-02-23T00:00:00"/>
    <s v="pkessler"/>
    <s v="Matalevich"/>
    <n v="19570.05"/>
    <m/>
    <s v="C"/>
    <s v="Labor"/>
    <s v="TEC"/>
    <m/>
    <s v="JLAB"/>
    <s v="Const"/>
    <s v="RF"/>
    <x v="7"/>
    <m/>
    <m/>
    <m/>
    <m/>
    <m/>
    <m/>
    <m/>
    <m/>
    <m/>
    <m/>
    <m/>
    <m/>
    <m/>
    <n v="19570.05"/>
    <m/>
    <m/>
    <m/>
    <m/>
    <m/>
    <x v="0"/>
    <x v="0"/>
    <m/>
  </r>
  <r>
    <s v=""/>
    <s v=" E08_35500"/>
    <s v="Perform Spaceframe Thermal Shield Assembly (591 5-Cell CM-06)"/>
    <s v="6.08.04.02.03.04"/>
    <x v="0"/>
    <d v="2029-02-26T00:00:00"/>
    <d v="2029-03-30T00:00:00"/>
    <s v="pkessler"/>
    <s v="Matalevich"/>
    <n v="11158.36"/>
    <m/>
    <s v="C"/>
    <s v="Labor"/>
    <s v="TEC"/>
    <m/>
    <s v="JLAB"/>
    <s v="Const"/>
    <s v="RF"/>
    <x v="7"/>
    <m/>
    <m/>
    <m/>
    <m/>
    <m/>
    <m/>
    <m/>
    <m/>
    <m/>
    <m/>
    <m/>
    <m/>
    <m/>
    <n v="11158.36"/>
    <m/>
    <m/>
    <m/>
    <m/>
    <m/>
    <x v="0"/>
    <x v="0"/>
    <m/>
  </r>
  <r>
    <s v=""/>
    <s v=" E08_35530"/>
    <s v="Perform  Final Assembly (591 5-Cell CM-06)"/>
    <s v="6.08.04.02.03.04"/>
    <x v="0"/>
    <d v="2029-04-02T00:00:00"/>
    <d v="2029-05-04T00:00:00"/>
    <s v="pkessler"/>
    <s v="Matalevich"/>
    <n v="34161.75"/>
    <m/>
    <s v="C"/>
    <s v="Labor"/>
    <s v="TEC"/>
    <m/>
    <s v="JLAB"/>
    <s v="Const"/>
    <s v="RF"/>
    <x v="7"/>
    <m/>
    <m/>
    <m/>
    <m/>
    <m/>
    <m/>
    <m/>
    <m/>
    <m/>
    <m/>
    <m/>
    <m/>
    <m/>
    <n v="34161.75"/>
    <m/>
    <m/>
    <m/>
    <m/>
    <m/>
    <x v="0"/>
    <x v="0"/>
    <m/>
  </r>
  <r>
    <s v=""/>
    <s v=" E08_35610"/>
    <s v="Perform  Cold Mass Assembly (591 5-Cell CM-07)"/>
    <s v="6.08.04.02.03.04"/>
    <x v="0"/>
    <d v="2029-03-02T00:00:00"/>
    <d v="2029-03-29T00:00:00"/>
    <s v="pkessler"/>
    <s v="Matalevich"/>
    <n v="19398.38"/>
    <m/>
    <s v="C"/>
    <s v="Labor"/>
    <s v="TEC"/>
    <m/>
    <s v="JLAB"/>
    <s v="Const"/>
    <s v="RF"/>
    <x v="7"/>
    <m/>
    <m/>
    <m/>
    <m/>
    <m/>
    <m/>
    <m/>
    <m/>
    <m/>
    <m/>
    <m/>
    <m/>
    <m/>
    <n v="19398.38"/>
    <m/>
    <m/>
    <m/>
    <m/>
    <m/>
    <x v="0"/>
    <x v="0"/>
    <m/>
  </r>
  <r>
    <s v=""/>
    <s v=" E08_34770"/>
    <s v="Perform  Cold Mass Assembly (591 5-Cell CM-01)"/>
    <s v="6.08.04.02.03.04"/>
    <x v="0"/>
    <d v="2027-10-15T00:00:00"/>
    <d v="2027-11-30T00:00:00"/>
    <s v="pkessler"/>
    <s v="Matalevich"/>
    <n v="21333.38"/>
    <m/>
    <s v="C"/>
    <s v="Labor"/>
    <s v="TEC"/>
    <m/>
    <s v="JLAB"/>
    <s v="Const"/>
    <s v="RF"/>
    <x v="7"/>
    <m/>
    <m/>
    <m/>
    <m/>
    <m/>
    <m/>
    <m/>
    <m/>
    <m/>
    <m/>
    <m/>
    <m/>
    <n v="21333.38"/>
    <m/>
    <m/>
    <m/>
    <m/>
    <m/>
    <m/>
    <x v="0"/>
    <x v="0"/>
    <m/>
  </r>
  <r>
    <s v=""/>
    <s v=" E08_34800"/>
    <s v="Perform Spaceframe Thermal Shield Assembly (591 5-Cell CM-01)"/>
    <s v="6.08.04.02.03.04"/>
    <x v="0"/>
    <d v="2027-12-01T00:00:00"/>
    <d v="2028-01-13T00:00:00"/>
    <s v="pkessler"/>
    <s v="Matalevich"/>
    <n v="12166.69"/>
    <m/>
    <s v="C"/>
    <s v="Labor"/>
    <s v="TEC"/>
    <m/>
    <s v="JLAB"/>
    <s v="Const"/>
    <s v="RF"/>
    <x v="7"/>
    <m/>
    <m/>
    <m/>
    <m/>
    <m/>
    <m/>
    <m/>
    <m/>
    <m/>
    <m/>
    <m/>
    <m/>
    <n v="12166.69"/>
    <m/>
    <m/>
    <m/>
    <m/>
    <m/>
    <m/>
    <x v="0"/>
    <x v="0"/>
    <m/>
  </r>
  <r>
    <s v=""/>
    <s v=" E08_34830"/>
    <s v="Perform  Final Assembly (591 5-Cell CM-01)"/>
    <s v="6.08.04.02.03.04"/>
    <x v="0"/>
    <d v="2028-01-14T00:00:00"/>
    <d v="2028-02-28T00:00:00"/>
    <s v="pkessler"/>
    <s v="Matalevich"/>
    <n v="37333.42"/>
    <m/>
    <s v="C"/>
    <s v="Labor"/>
    <s v="TEC"/>
    <m/>
    <s v="JLAB"/>
    <s v="Const"/>
    <s v="RF"/>
    <x v="7"/>
    <m/>
    <m/>
    <m/>
    <m/>
    <m/>
    <m/>
    <m/>
    <m/>
    <m/>
    <m/>
    <m/>
    <m/>
    <n v="37333.42"/>
    <m/>
    <m/>
    <m/>
    <m/>
    <m/>
    <m/>
    <x v="0"/>
    <x v="0"/>
    <m/>
  </r>
  <r>
    <s v=""/>
    <s v=" E08_35640"/>
    <s v="Perform Spaceframe Thermal Shield Assembly (591 5-Cell CM-07)"/>
    <s v="6.08.04.02.03.04"/>
    <x v="0"/>
    <d v="2029-03-30T00:00:00"/>
    <d v="2029-04-26T00:00:00"/>
    <s v="pkessler"/>
    <s v="Matalevich"/>
    <n v="11158.36"/>
    <m/>
    <s v="C"/>
    <s v="Labor"/>
    <s v="TEC"/>
    <m/>
    <s v="JLAB"/>
    <s v="Const"/>
    <s v="RF"/>
    <x v="7"/>
    <m/>
    <m/>
    <m/>
    <m/>
    <m/>
    <m/>
    <m/>
    <m/>
    <m/>
    <m/>
    <m/>
    <m/>
    <m/>
    <n v="11158.36"/>
    <m/>
    <m/>
    <m/>
    <m/>
    <m/>
    <x v="0"/>
    <x v="0"/>
    <m/>
  </r>
  <r>
    <s v=""/>
    <s v=" E08_35670"/>
    <s v="Perform  Final Assembly (591 5-Cell CM-07)"/>
    <s v="6.08.04.02.03.04"/>
    <x v="0"/>
    <d v="2029-04-27T00:00:00"/>
    <d v="2029-05-24T00:00:00"/>
    <s v="pkessler"/>
    <s v="Matalevich"/>
    <n v="33818.410000000003"/>
    <m/>
    <s v="C"/>
    <s v="Labor"/>
    <s v="TEC"/>
    <m/>
    <s v="JLAB"/>
    <s v="Const"/>
    <s v="RF"/>
    <x v="7"/>
    <m/>
    <m/>
    <m/>
    <m/>
    <m/>
    <m/>
    <m/>
    <m/>
    <m/>
    <m/>
    <m/>
    <m/>
    <m/>
    <n v="33818.410000000003"/>
    <m/>
    <m/>
    <m/>
    <m/>
    <m/>
    <x v="0"/>
    <x v="0"/>
    <m/>
  </r>
  <r>
    <s v=""/>
    <s v=" E08_37290"/>
    <s v="Prepare &amp; Pack for Shipping (591 5-Cell CM-01)"/>
    <s v="6.08.04.02.03.06"/>
    <x v="0"/>
    <d v="2028-04-11T00:00:00"/>
    <d v="2028-05-01T00:00:00"/>
    <s v="pkessler"/>
    <s v="Matalevich"/>
    <n v="8333.35"/>
    <m/>
    <s v="C"/>
    <s v="Labor"/>
    <s v="TEC"/>
    <m/>
    <s v="JLAB"/>
    <s v="Const"/>
    <s v="RF"/>
    <x v="8"/>
    <m/>
    <m/>
    <m/>
    <m/>
    <m/>
    <m/>
    <m/>
    <m/>
    <m/>
    <m/>
    <m/>
    <m/>
    <n v="8333.35"/>
    <m/>
    <m/>
    <m/>
    <m/>
    <m/>
    <m/>
    <x v="0"/>
    <x v="0"/>
    <m/>
  </r>
  <r>
    <s v=""/>
    <s v=" E08_37330"/>
    <s v="Prepare &amp; Pack for Shipping (591 5-Cell CM-02)"/>
    <s v="6.08.04.02.03.06"/>
    <x v="0"/>
    <d v="2028-06-14T00:00:00"/>
    <d v="2028-07-05T00:00:00"/>
    <s v="pkessler"/>
    <s v="Matalevich"/>
    <n v="8333.35"/>
    <m/>
    <s v="C"/>
    <s v="Labor"/>
    <s v="TEC"/>
    <m/>
    <s v="JLAB"/>
    <s v="Const"/>
    <s v="RF"/>
    <x v="8"/>
    <m/>
    <m/>
    <m/>
    <m/>
    <m/>
    <m/>
    <m/>
    <m/>
    <m/>
    <m/>
    <m/>
    <m/>
    <n v="8333.35"/>
    <m/>
    <m/>
    <m/>
    <m/>
    <m/>
    <m/>
    <x v="0"/>
    <x v="0"/>
    <m/>
  </r>
  <r>
    <s v=""/>
    <s v=" E08_37370"/>
    <s v="Prepare &amp; Pack for Shipping (591 5-Cell CM-03)"/>
    <s v="6.08.04.02.03.06"/>
    <x v="0"/>
    <d v="2028-12-08T00:00:00"/>
    <d v="2028-12-29T00:00:00"/>
    <s v="pkessler"/>
    <s v="Matalevich"/>
    <n v="8583.35"/>
    <m/>
    <s v="C"/>
    <s v="Labor"/>
    <s v="TEC"/>
    <m/>
    <s v="JLAB"/>
    <s v="Const"/>
    <s v="RF"/>
    <x v="8"/>
    <m/>
    <m/>
    <m/>
    <m/>
    <m/>
    <m/>
    <m/>
    <m/>
    <m/>
    <m/>
    <m/>
    <m/>
    <m/>
    <n v="8583.35"/>
    <m/>
    <m/>
    <m/>
    <m/>
    <m/>
    <x v="0"/>
    <x v="0"/>
    <m/>
  </r>
  <r>
    <s v=""/>
    <s v=" E08_37410"/>
    <s v="Prepare &amp; Pack for Shipping (591 5-Cell CM-04)"/>
    <s v="6.08.04.02.03.06"/>
    <x v="0"/>
    <d v="2029-02-16T00:00:00"/>
    <d v="2029-03-09T00:00:00"/>
    <s v="pkessler"/>
    <s v="Matalevich"/>
    <n v="8583.35"/>
    <m/>
    <s v="C"/>
    <s v="Labor"/>
    <s v="TEC"/>
    <m/>
    <s v="JLAB"/>
    <s v="Const"/>
    <s v="RF"/>
    <x v="8"/>
    <m/>
    <m/>
    <m/>
    <m/>
    <m/>
    <m/>
    <m/>
    <m/>
    <m/>
    <m/>
    <m/>
    <m/>
    <m/>
    <n v="8583.35"/>
    <m/>
    <m/>
    <m/>
    <m/>
    <m/>
    <x v="0"/>
    <x v="0"/>
    <m/>
  </r>
  <r>
    <s v=""/>
    <s v=" E08_37450"/>
    <s v="Prepare &amp; Pack for Shipping (591 5-Cell CM-05)"/>
    <s v="6.08.04.02.03.06"/>
    <x v="0"/>
    <d v="2029-04-16T00:00:00"/>
    <d v="2029-05-04T00:00:00"/>
    <s v="pkessler"/>
    <s v="Matalevich"/>
    <n v="8583.35"/>
    <m/>
    <s v="C"/>
    <s v="Labor"/>
    <s v="TEC"/>
    <m/>
    <s v="JLAB"/>
    <s v="Const"/>
    <s v="RF"/>
    <x v="8"/>
    <m/>
    <m/>
    <m/>
    <m/>
    <m/>
    <m/>
    <m/>
    <m/>
    <m/>
    <m/>
    <m/>
    <m/>
    <m/>
    <n v="8583.35"/>
    <m/>
    <m/>
    <m/>
    <m/>
    <m/>
    <x v="0"/>
    <x v="0"/>
    <m/>
  </r>
  <r>
    <s v=""/>
    <s v=" E08_37490"/>
    <s v="Prepare &amp; Pack for Shipping (591 5-Cell CM-06)"/>
    <s v="6.08.04.02.03.06"/>
    <x v="0"/>
    <d v="2029-06-12T00:00:00"/>
    <d v="2029-07-02T00:00:00"/>
    <s v="pkessler"/>
    <s v="Matalevich"/>
    <n v="8583.35"/>
    <m/>
    <s v="C"/>
    <s v="Labor"/>
    <s v="TEC"/>
    <m/>
    <s v="JLAB"/>
    <s v="Const"/>
    <s v="RF"/>
    <x v="8"/>
    <m/>
    <m/>
    <m/>
    <m/>
    <m/>
    <m/>
    <m/>
    <m/>
    <m/>
    <m/>
    <m/>
    <m/>
    <m/>
    <n v="8583.35"/>
    <m/>
    <m/>
    <m/>
    <m/>
    <m/>
    <x v="0"/>
    <x v="0"/>
    <m/>
  </r>
  <r>
    <s v=""/>
    <s v=" E08_37530"/>
    <s v="Prepare &amp; Pack for Shipping (591 5-Cell CM-07)"/>
    <s v="6.08.04.02.03.06"/>
    <x v="0"/>
    <d v="2029-08-08T00:00:00"/>
    <d v="2029-08-28T00:00:00"/>
    <s v="pkessler"/>
    <s v="Matalevich"/>
    <n v="8583.35"/>
    <m/>
    <s v="C"/>
    <s v="Labor"/>
    <s v="TEC"/>
    <m/>
    <s v="JLAB"/>
    <s v="Const"/>
    <s v="RF"/>
    <x v="8"/>
    <m/>
    <m/>
    <m/>
    <m/>
    <m/>
    <m/>
    <m/>
    <m/>
    <m/>
    <m/>
    <m/>
    <m/>
    <m/>
    <n v="8583.35"/>
    <m/>
    <m/>
    <m/>
    <m/>
    <m/>
    <x v="0"/>
    <x v="0"/>
    <m/>
  </r>
  <r>
    <s v=""/>
    <s v=" E08_37570"/>
    <s v="Prepare &amp; Pack for Shipping (591 5-Cell CM-08)"/>
    <s v="6.08.04.02.03.06"/>
    <x v="0"/>
    <d v="2029-10-04T00:00:00"/>
    <d v="2029-10-25T00:00:00"/>
    <s v="pkessler"/>
    <s v="Matalevich"/>
    <n v="8840.85"/>
    <m/>
    <s v="C"/>
    <s v="Labor"/>
    <s v="TEC"/>
    <m/>
    <s v="JLAB"/>
    <s v="Const"/>
    <s v="RF"/>
    <x v="8"/>
    <m/>
    <m/>
    <m/>
    <m/>
    <m/>
    <m/>
    <m/>
    <m/>
    <m/>
    <m/>
    <m/>
    <m/>
    <m/>
    <m/>
    <n v="8840.85"/>
    <m/>
    <m/>
    <m/>
    <m/>
    <x v="0"/>
    <x v="0"/>
    <m/>
  </r>
  <r>
    <s v=""/>
    <s v=" E08_37610"/>
    <s v="Prepare &amp; Pack for Shipping (591 5-Cell CM-09)"/>
    <s v="6.08.04.02.03.06"/>
    <x v="0"/>
    <d v="2029-12-05T00:00:00"/>
    <d v="2029-12-26T00:00:00"/>
    <s v="pkessler"/>
    <s v="Matalevich"/>
    <n v="8840.85"/>
    <m/>
    <s v="C"/>
    <s v="Labor"/>
    <s v="TEC"/>
    <m/>
    <s v="JLAB"/>
    <s v="Const"/>
    <s v="RF"/>
    <x v="8"/>
    <m/>
    <m/>
    <m/>
    <m/>
    <m/>
    <m/>
    <m/>
    <m/>
    <m/>
    <m/>
    <m/>
    <m/>
    <m/>
    <m/>
    <n v="8840.85"/>
    <m/>
    <m/>
    <m/>
    <m/>
    <x v="0"/>
    <x v="0"/>
    <m/>
  </r>
  <r>
    <s v=""/>
    <s v=" E08_37650"/>
    <s v="Prepare &amp; Pack for Shipping (591 5-Cell CM-10)"/>
    <s v="6.08.04.02.03.06"/>
    <x v="0"/>
    <d v="1930-02-04T00:00:00"/>
    <d v="1930-02-25T00:00:00"/>
    <s v="pkessler"/>
    <s v="Matalevich"/>
    <n v="8840.85"/>
    <m/>
    <s v="C"/>
    <s v="Labor"/>
    <s v="TEC"/>
    <m/>
    <s v="JLAB"/>
    <s v="Const"/>
    <s v="RF"/>
    <x v="8"/>
    <m/>
    <m/>
    <m/>
    <m/>
    <m/>
    <m/>
    <m/>
    <m/>
    <m/>
    <m/>
    <m/>
    <m/>
    <m/>
    <m/>
    <n v="8840.85"/>
    <m/>
    <m/>
    <m/>
    <m/>
    <x v="0"/>
    <x v="0"/>
    <m/>
  </r>
  <r>
    <s v=""/>
    <s v=" E08_37690"/>
    <s v="Prepare &amp; Pack for Shipping (591 5-Cell CM-11)"/>
    <s v="6.08.04.02.03.06"/>
    <x v="0"/>
    <d v="1930-04-02T00:00:00"/>
    <d v="1930-04-22T00:00:00"/>
    <s v="pkessler"/>
    <s v="Matalevich"/>
    <n v="8840.85"/>
    <m/>
    <s v="C"/>
    <s v="Labor"/>
    <s v="TEC"/>
    <m/>
    <s v="JLAB"/>
    <s v="Const"/>
    <s v="RF"/>
    <x v="8"/>
    <m/>
    <m/>
    <m/>
    <m/>
    <m/>
    <m/>
    <m/>
    <m/>
    <m/>
    <m/>
    <m/>
    <m/>
    <m/>
    <m/>
    <n v="8840.85"/>
    <m/>
    <m/>
    <m/>
    <m/>
    <x v="0"/>
    <x v="0"/>
    <m/>
  </r>
  <r>
    <s v=""/>
    <s v=" E08_37730"/>
    <s v="Prepare &amp; Pack for Shipping (591 5-Cell CM-12)"/>
    <s v="6.08.04.02.03.06"/>
    <x v="0"/>
    <d v="1930-05-29T00:00:00"/>
    <d v="1930-06-18T00:00:00"/>
    <s v="pkessler"/>
    <s v="Matalevich"/>
    <n v="8840.85"/>
    <m/>
    <s v="C"/>
    <s v="Labor"/>
    <s v="TEC"/>
    <m/>
    <s v="JLAB"/>
    <s v="Const"/>
    <s v="RF"/>
    <x v="8"/>
    <m/>
    <m/>
    <m/>
    <m/>
    <m/>
    <m/>
    <m/>
    <m/>
    <m/>
    <m/>
    <m/>
    <m/>
    <m/>
    <m/>
    <n v="8840.85"/>
    <m/>
    <m/>
    <m/>
    <m/>
    <x v="0"/>
    <x v="0"/>
    <m/>
  </r>
  <r>
    <s v=""/>
    <s v=" E08_37770"/>
    <s v="Prepare &amp; Pack for Shipping (591 5-Cell CM-13)"/>
    <s v="6.08.04.02.03.06"/>
    <x v="0"/>
    <d v="1930-07-25T00:00:00"/>
    <d v="1930-08-14T00:00:00"/>
    <s v="pkessler"/>
    <s v="Matalevich"/>
    <n v="8840.85"/>
    <m/>
    <s v="C"/>
    <s v="Labor"/>
    <s v="TEC"/>
    <m/>
    <s v="JLAB"/>
    <s v="Const"/>
    <s v="RF"/>
    <x v="8"/>
    <m/>
    <m/>
    <m/>
    <m/>
    <m/>
    <m/>
    <m/>
    <m/>
    <m/>
    <m/>
    <m/>
    <m/>
    <m/>
    <m/>
    <n v="8840.85"/>
    <m/>
    <m/>
    <m/>
    <m/>
    <x v="0"/>
    <x v="0"/>
    <m/>
  </r>
  <r>
    <s v=""/>
    <s v=" E08_37810"/>
    <s v="Prepare &amp; Pack for Shipping (591 5-Cell CM-14)"/>
    <s v="6.08.04.02.03.06"/>
    <x v="0"/>
    <d v="1930-09-20T00:00:00"/>
    <d v="1930-10-10T00:00:00"/>
    <s v="pkessler"/>
    <s v="Matalevich"/>
    <n v="8982.31"/>
    <m/>
    <s v="C"/>
    <s v="Labor"/>
    <s v="TEC"/>
    <m/>
    <s v="JLAB"/>
    <s v="Const"/>
    <s v="RF"/>
    <x v="8"/>
    <m/>
    <m/>
    <m/>
    <m/>
    <m/>
    <m/>
    <m/>
    <m/>
    <m/>
    <m/>
    <m/>
    <m/>
    <m/>
    <m/>
    <n v="4191.74"/>
    <n v="4790.5600000000004"/>
    <m/>
    <m/>
    <m/>
    <x v="0"/>
    <x v="0"/>
    <m/>
  </r>
  <r>
    <s v=""/>
    <s v=" E08_38050"/>
    <s v="Beam Line Assemblies FINAL Design (1773 5-Cell)"/>
    <s v="6.08.04.03.01.01"/>
    <x v="0"/>
    <d v="2026-04-03T00:00:00"/>
    <d v="2026-08-05T00:00:00"/>
    <s v="pkessler"/>
    <s v="Matalevich"/>
    <n v="18694.86"/>
    <m/>
    <s v="C"/>
    <s v="Labor"/>
    <s v="TEC"/>
    <m/>
    <s v="JLAB"/>
    <s v="PED"/>
    <s v="RF"/>
    <x v="6"/>
    <m/>
    <m/>
    <m/>
    <m/>
    <m/>
    <m/>
    <m/>
    <m/>
    <m/>
    <m/>
    <n v="18694.86"/>
    <m/>
    <m/>
    <m/>
    <m/>
    <m/>
    <m/>
    <m/>
    <m/>
    <x v="0"/>
    <x v="0"/>
    <m/>
  </r>
  <r>
    <s v=""/>
    <s v=" E08_38060"/>
    <s v="Helium Vessel FINAL Design (1773 5-Cell)"/>
    <s v="6.08.04.03.01.01"/>
    <x v="0"/>
    <d v="2026-04-03T00:00:00"/>
    <d v="2026-08-05T00:00:00"/>
    <s v="pkessler"/>
    <s v="Matalevich"/>
    <n v="18694.86"/>
    <m/>
    <s v="C"/>
    <s v="Labor"/>
    <s v="TEC"/>
    <m/>
    <s v="JLAB"/>
    <s v="PED"/>
    <s v="RF"/>
    <x v="6"/>
    <m/>
    <m/>
    <m/>
    <m/>
    <m/>
    <m/>
    <m/>
    <m/>
    <m/>
    <m/>
    <n v="18694.86"/>
    <m/>
    <m/>
    <m/>
    <m/>
    <m/>
    <m/>
    <m/>
    <m/>
    <x v="0"/>
    <x v="0"/>
    <m/>
  </r>
  <r>
    <s v=""/>
    <s v=" E08_38080"/>
    <s v="Cavity String Assembly parts FINAL Design (1773 5-Cell)"/>
    <s v="6.08.04.03.01.01"/>
    <x v="0"/>
    <d v="2026-04-03T00:00:00"/>
    <d v="2026-08-05T00:00:00"/>
    <s v="pkessler"/>
    <s v="Matalevich"/>
    <n v="29063.439999999999"/>
    <m/>
    <s v="C"/>
    <s v="Labor"/>
    <s v="TEC"/>
    <m/>
    <s v="JLAB"/>
    <s v="PED"/>
    <s v="RF"/>
    <x v="6"/>
    <m/>
    <m/>
    <m/>
    <m/>
    <m/>
    <m/>
    <m/>
    <m/>
    <m/>
    <m/>
    <n v="29063.439999999999"/>
    <m/>
    <m/>
    <m/>
    <m/>
    <m/>
    <m/>
    <m/>
    <m/>
    <x v="0"/>
    <x v="0"/>
    <m/>
  </r>
  <r>
    <s v=""/>
    <s v=" E08_38070"/>
    <s v="Clean Room Assembly FINAL Design (1773 5-Cell)"/>
    <s v="6.08.04.03.01.01"/>
    <x v="0"/>
    <d v="2026-04-03T00:00:00"/>
    <d v="2026-08-05T00:00:00"/>
    <s v="pkessler"/>
    <s v="Matalevich"/>
    <n v="5341.39"/>
    <m/>
    <s v="C"/>
    <s v="Labor"/>
    <s v="TEC"/>
    <m/>
    <s v="JLAB"/>
    <s v="PED"/>
    <s v="RF"/>
    <x v="6"/>
    <m/>
    <m/>
    <m/>
    <m/>
    <m/>
    <m/>
    <m/>
    <m/>
    <m/>
    <m/>
    <n v="5341.39"/>
    <m/>
    <m/>
    <m/>
    <m/>
    <m/>
    <m/>
    <m/>
    <m/>
    <x v="0"/>
    <x v="0"/>
    <m/>
  </r>
  <r>
    <s v=""/>
    <s v=" E08_37940"/>
    <s v="Cavity String Components PDR (1773 5-Cell)"/>
    <s v="6.08.04.03.01.01"/>
    <x v="0"/>
    <d v="2025-06-02T00:00:00"/>
    <d v="2025-06-03T00:00:00"/>
    <s v="pkessler"/>
    <s v="Matalevich"/>
    <n v="44231.95"/>
    <m/>
    <s v="C"/>
    <s v="Labor"/>
    <s v="TEC"/>
    <m/>
    <s v="JLAB"/>
    <s v="PED"/>
    <s v="RF"/>
    <x v="11"/>
    <m/>
    <m/>
    <m/>
    <m/>
    <m/>
    <m/>
    <m/>
    <m/>
    <m/>
    <n v="44231.95"/>
    <m/>
    <m/>
    <m/>
    <m/>
    <m/>
    <m/>
    <m/>
    <m/>
    <m/>
    <x v="0"/>
    <x v="0"/>
    <m/>
  </r>
  <r>
    <s v=""/>
    <s v=" E08_37900"/>
    <s v="Beam Line Assemblies PRELIMINARY Design (1773 5-Cell)"/>
    <s v="6.08.04.03.01.01"/>
    <x v="0"/>
    <d v="2024-12-09T00:00:00"/>
    <d v="2025-05-30T00:00:00"/>
    <s v="pkessler"/>
    <s v="Matalevich"/>
    <n v="33707.800000000003"/>
    <m/>
    <s v="C"/>
    <s v="Labor"/>
    <s v="TEC"/>
    <m/>
    <s v="JLAB"/>
    <s v="PED"/>
    <s v="RF"/>
    <x v="11"/>
    <m/>
    <m/>
    <m/>
    <m/>
    <m/>
    <m/>
    <m/>
    <m/>
    <m/>
    <n v="33707.800000000003"/>
    <m/>
    <m/>
    <m/>
    <m/>
    <m/>
    <m/>
    <m/>
    <m/>
    <m/>
    <x v="0"/>
    <x v="0"/>
    <m/>
  </r>
  <r>
    <s v=""/>
    <s v=" E08_37910"/>
    <s v="Helium Vessel PRELIMINARY Design (1773 5-Cell)"/>
    <s v="6.08.04.03.01.01"/>
    <x v="0"/>
    <d v="2024-12-09T00:00:00"/>
    <d v="2025-05-30T00:00:00"/>
    <s v="pkessler"/>
    <s v="Matalevich"/>
    <n v="33707.800000000003"/>
    <m/>
    <s v="C"/>
    <s v="Labor"/>
    <s v="TEC"/>
    <m/>
    <s v="JLAB"/>
    <s v="PED"/>
    <s v="RF"/>
    <x v="11"/>
    <m/>
    <m/>
    <m/>
    <m/>
    <m/>
    <m/>
    <m/>
    <m/>
    <m/>
    <n v="33707.800000000003"/>
    <m/>
    <m/>
    <m/>
    <m/>
    <m/>
    <m/>
    <m/>
    <m/>
    <m/>
    <x v="0"/>
    <x v="0"/>
    <m/>
  </r>
  <r>
    <s v=""/>
    <s v=" E08_37930"/>
    <s v="Cavity String Assembly parts PRELIMINARY Design (1773 5-Cell)"/>
    <s v="6.08.04.03.01.01"/>
    <x v="0"/>
    <d v="2024-12-09T00:00:00"/>
    <d v="2025-05-30T00:00:00"/>
    <s v="pkessler"/>
    <s v="Matalevich"/>
    <n v="52620.77"/>
    <m/>
    <s v="C"/>
    <s v="Labor"/>
    <s v="TEC"/>
    <m/>
    <s v="JLAB"/>
    <s v="PED"/>
    <s v="RF"/>
    <x v="11"/>
    <m/>
    <m/>
    <m/>
    <m/>
    <m/>
    <m/>
    <m/>
    <m/>
    <m/>
    <n v="52620.77"/>
    <m/>
    <m/>
    <m/>
    <m/>
    <m/>
    <m/>
    <m/>
    <m/>
    <m/>
    <x v="0"/>
    <x v="0"/>
    <m/>
  </r>
  <r>
    <s v=""/>
    <s v=" E08_37920"/>
    <s v="Clean Room Assembly PRELIMINARY Design (1773 5-Cell)"/>
    <s v="6.08.04.03.01.01"/>
    <x v="0"/>
    <d v="2024-12-09T00:00:00"/>
    <d v="2025-05-30T00:00:00"/>
    <s v="pkessler"/>
    <s v="Matalevich"/>
    <n v="5185.8100000000004"/>
    <m/>
    <s v="C"/>
    <s v="Labor"/>
    <s v="TEC"/>
    <m/>
    <s v="JLAB"/>
    <s v="PED"/>
    <s v="RF"/>
    <x v="11"/>
    <m/>
    <m/>
    <m/>
    <m/>
    <m/>
    <m/>
    <m/>
    <m/>
    <m/>
    <n v="5185.8100000000004"/>
    <m/>
    <m/>
    <m/>
    <m/>
    <m/>
    <m/>
    <m/>
    <m/>
    <m/>
    <x v="0"/>
    <x v="0"/>
    <m/>
  </r>
  <r>
    <s v=""/>
    <s v=" E08_38090"/>
    <s v="Cavity Final Design (1773 5-Cell)"/>
    <s v="6.08.04.03.01.01"/>
    <x v="0"/>
    <d v="2026-04-03T00:00:00"/>
    <d v="2026-06-29T00:00:00"/>
    <s v="pkessler"/>
    <s v="Matalevich"/>
    <n v="39274.92"/>
    <m/>
    <s v="C"/>
    <s v="Labor"/>
    <s v="TEC"/>
    <m/>
    <s v="JLAB"/>
    <s v="PED"/>
    <s v="RF"/>
    <x v="6"/>
    <m/>
    <m/>
    <m/>
    <m/>
    <m/>
    <m/>
    <m/>
    <m/>
    <m/>
    <m/>
    <n v="39274.92"/>
    <m/>
    <m/>
    <m/>
    <m/>
    <m/>
    <m/>
    <m/>
    <m/>
    <x v="0"/>
    <x v="0"/>
    <m/>
  </r>
  <r>
    <s v=""/>
    <s v=" E08_38100"/>
    <s v="Cavity String Components FDR (1773 5-Cell)"/>
    <s v="6.08.04.03.01.01"/>
    <x v="0"/>
    <d v="2026-08-06T00:00:00"/>
    <d v="2026-08-07T00:00:00"/>
    <s v="pkessler"/>
    <s v="Matalevich"/>
    <n v="45558.91"/>
    <m/>
    <s v="C"/>
    <s v="Labor"/>
    <s v="TEC"/>
    <m/>
    <s v="JLAB"/>
    <s v="PED"/>
    <s v="RF"/>
    <x v="6"/>
    <m/>
    <m/>
    <m/>
    <m/>
    <m/>
    <m/>
    <m/>
    <m/>
    <m/>
    <m/>
    <n v="45558.91"/>
    <m/>
    <m/>
    <m/>
    <m/>
    <m/>
    <m/>
    <m/>
    <m/>
    <x v="0"/>
    <x v="0"/>
    <m/>
  </r>
  <r>
    <s v=""/>
    <s v=" E08_37960"/>
    <s v="Helium Vessel Assembly/Welding Tooling Preliminary Design  (1773 5-Cell)"/>
    <s v="6.08.04.03.01.01"/>
    <x v="0"/>
    <d v="2025-06-04T00:00:00"/>
    <d v="2025-07-01T00:00:00"/>
    <s v="pkessler"/>
    <s v="Matalevich"/>
    <n v="3965.62"/>
    <m/>
    <s v="C"/>
    <s v="Labor"/>
    <s v="TEC"/>
    <m/>
    <s v="JLAB"/>
    <s v="PED"/>
    <s v="RF"/>
    <x v="11"/>
    <m/>
    <m/>
    <m/>
    <m/>
    <m/>
    <m/>
    <m/>
    <m/>
    <m/>
    <n v="3965.62"/>
    <m/>
    <m/>
    <m/>
    <m/>
    <m/>
    <m/>
    <m/>
    <m/>
    <m/>
    <x v="0"/>
    <x v="0"/>
    <m/>
  </r>
  <r>
    <s v=""/>
    <s v=" E08_37970"/>
    <s v="Cavity/Helium Vessel Handling Tooling Preliminary Design (1773 5-Cell)"/>
    <s v="6.08.04.03.01.01"/>
    <x v="0"/>
    <d v="2025-07-02T00:00:00"/>
    <d v="2025-07-30T00:00:00"/>
    <s v="pkessler"/>
    <s v="Matalevich"/>
    <n v="3965.62"/>
    <m/>
    <s v="C"/>
    <s v="Labor"/>
    <s v="TEC"/>
    <m/>
    <s v="JLAB"/>
    <s v="PED"/>
    <s v="RF"/>
    <x v="11"/>
    <m/>
    <m/>
    <m/>
    <m/>
    <m/>
    <m/>
    <m/>
    <m/>
    <m/>
    <n v="3965.62"/>
    <m/>
    <m/>
    <m/>
    <m/>
    <m/>
    <m/>
    <m/>
    <m/>
    <m/>
    <x v="0"/>
    <x v="0"/>
    <m/>
  </r>
  <r>
    <s v=""/>
    <s v=" E08_37980"/>
    <s v="Misc. Cavity Processing Tooling Preliminary Design  (1773 5-Cell)"/>
    <s v="6.08.04.03.01.01"/>
    <x v="0"/>
    <d v="2025-07-31T00:00:00"/>
    <d v="2025-09-05T00:00:00"/>
    <s v="pkessler"/>
    <s v="Matalevich"/>
    <n v="7931.25"/>
    <m/>
    <s v="C"/>
    <s v="Labor"/>
    <s v="TEC"/>
    <m/>
    <s v="JLAB"/>
    <s v="PED"/>
    <s v="RF"/>
    <x v="11"/>
    <m/>
    <m/>
    <m/>
    <m/>
    <m/>
    <m/>
    <m/>
    <m/>
    <m/>
    <n v="7931.25"/>
    <m/>
    <m/>
    <m/>
    <m/>
    <m/>
    <m/>
    <m/>
    <m/>
    <m/>
    <x v="0"/>
    <x v="0"/>
    <m/>
  </r>
  <r>
    <s v=""/>
    <s v=" E08_37990"/>
    <s v="FPC Installation Tool Preliminary Design (1773 5-Cell)"/>
    <s v="6.08.04.03.01.01"/>
    <x v="0"/>
    <d v="2025-09-08T00:00:00"/>
    <d v="2025-10-03T00:00:00"/>
    <s v="pkessler"/>
    <s v="Matalevich"/>
    <n v="3983.47"/>
    <m/>
    <s v="C"/>
    <s v="Labor"/>
    <s v="TEC"/>
    <m/>
    <s v="JLAB"/>
    <s v="PED"/>
    <s v="RF"/>
    <x v="11"/>
    <m/>
    <m/>
    <m/>
    <m/>
    <m/>
    <m/>
    <m/>
    <m/>
    <m/>
    <n v="3385.95"/>
    <n v="597.52"/>
    <m/>
    <m/>
    <m/>
    <m/>
    <m/>
    <m/>
    <m/>
    <m/>
    <x v="0"/>
    <x v="0"/>
    <m/>
  </r>
  <r>
    <s v=""/>
    <s v=" E08_38110"/>
    <s v="Helium Vessel Assembly/Welding Tooling Final Design (1773 5-Cell)"/>
    <s v="6.08.04.03.01.01"/>
    <x v="0"/>
    <d v="2025-07-02T00:00:00"/>
    <d v="2025-07-30T00:00:00"/>
    <s v="pkessler"/>
    <s v="Matalevich"/>
    <n v="2135.34"/>
    <m/>
    <s v="C"/>
    <s v="Labor"/>
    <s v="TEC"/>
    <m/>
    <s v="JLAB"/>
    <s v="PED"/>
    <s v="RF"/>
    <x v="6"/>
    <m/>
    <m/>
    <m/>
    <m/>
    <m/>
    <m/>
    <m/>
    <m/>
    <m/>
    <n v="2135.34"/>
    <m/>
    <m/>
    <m/>
    <m/>
    <m/>
    <m/>
    <m/>
    <m/>
    <m/>
    <x v="0"/>
    <x v="0"/>
    <m/>
  </r>
  <r>
    <s v=""/>
    <s v=" E08_38120"/>
    <s v="Cavity/Helium Vessel Handling Tooling Final Design  (1773 5-Cell)"/>
    <s v="6.08.04.03.01.01"/>
    <x v="0"/>
    <d v="2025-07-31T00:00:00"/>
    <d v="2025-08-27T00:00:00"/>
    <s v="pkessler"/>
    <s v="Matalevich"/>
    <n v="2135.34"/>
    <m/>
    <s v="C"/>
    <s v="Labor"/>
    <s v="TEC"/>
    <m/>
    <s v="JLAB"/>
    <s v="PED"/>
    <s v="RF"/>
    <x v="6"/>
    <m/>
    <m/>
    <m/>
    <m/>
    <m/>
    <m/>
    <m/>
    <m/>
    <m/>
    <n v="2135.34"/>
    <m/>
    <m/>
    <m/>
    <m/>
    <m/>
    <m/>
    <m/>
    <m/>
    <m/>
    <x v="0"/>
    <x v="0"/>
    <m/>
  </r>
  <r>
    <s v=""/>
    <s v=" E08_38130"/>
    <s v="Misc. Cavity Processing Tooling Final Design (1773 5-Cell)"/>
    <s v="6.08.04.03.01.01"/>
    <x v="0"/>
    <d v="2025-09-08T00:00:00"/>
    <d v="2025-10-14T00:00:00"/>
    <s v="pkessler"/>
    <s v="Matalevich"/>
    <n v="4315.0200000000004"/>
    <m/>
    <s v="C"/>
    <s v="Labor"/>
    <s v="TEC"/>
    <m/>
    <s v="JLAB"/>
    <s v="PED"/>
    <s v="RF"/>
    <x v="6"/>
    <m/>
    <m/>
    <m/>
    <m/>
    <m/>
    <m/>
    <m/>
    <m/>
    <m/>
    <n v="2821.36"/>
    <n v="1493.66"/>
    <m/>
    <m/>
    <m/>
    <m/>
    <m/>
    <m/>
    <m/>
    <m/>
    <x v="0"/>
    <x v="0"/>
    <m/>
  </r>
  <r>
    <s v=""/>
    <s v=" E08_38140"/>
    <s v="FPC Installation Tool Final Design  (1773 5-Cell)"/>
    <s v="6.08.04.03.01.01"/>
    <x v="0"/>
    <d v="2025-10-15T00:00:00"/>
    <d v="2025-11-12T00:00:00"/>
    <s v="pkessler"/>
    <s v="Matalevich"/>
    <n v="2199.4"/>
    <m/>
    <s v="C"/>
    <s v="Labor"/>
    <s v="TEC"/>
    <m/>
    <s v="JLAB"/>
    <s v="PED"/>
    <s v="RF"/>
    <x v="6"/>
    <m/>
    <m/>
    <m/>
    <m/>
    <m/>
    <m/>
    <m/>
    <m/>
    <m/>
    <m/>
    <n v="2199.4"/>
    <m/>
    <m/>
    <m/>
    <m/>
    <m/>
    <m/>
    <m/>
    <m/>
    <x v="0"/>
    <x v="0"/>
    <m/>
  </r>
  <r>
    <s v=""/>
    <s v=" E08_38000"/>
    <s v="Helium Vessel Support Tooling Preliminary Design  (1773 5-Cell)"/>
    <s v="6.08.04.03.01.01"/>
    <x v="0"/>
    <d v="2025-06-04T00:00:00"/>
    <d v="2025-07-01T00:00:00"/>
    <s v="pkessler"/>
    <s v="Matalevich"/>
    <n v="3965.62"/>
    <m/>
    <s v="C"/>
    <s v="Labor"/>
    <s v="TEC"/>
    <m/>
    <s v="JLAB"/>
    <s v="PED"/>
    <s v="RF"/>
    <x v="11"/>
    <m/>
    <m/>
    <m/>
    <m/>
    <m/>
    <m/>
    <m/>
    <m/>
    <m/>
    <n v="3965.62"/>
    <m/>
    <m/>
    <m/>
    <m/>
    <m/>
    <m/>
    <m/>
    <m/>
    <m/>
    <x v="0"/>
    <x v="0"/>
    <m/>
  </r>
  <r>
    <s v=""/>
    <s v=" E08_38010"/>
    <s v="Beam line support (supply) Tooling Preliminary Design  (1773 5-Cell)"/>
    <s v="6.08.04.03.01.01"/>
    <x v="0"/>
    <d v="2025-07-02T00:00:00"/>
    <d v="2025-08-18T00:00:00"/>
    <s v="pkessler"/>
    <s v="Matalevich"/>
    <n v="3965.62"/>
    <m/>
    <s v="C"/>
    <s v="Labor"/>
    <s v="TEC"/>
    <m/>
    <s v="JLAB"/>
    <s v="PED"/>
    <s v="RF"/>
    <x v="11"/>
    <m/>
    <m/>
    <m/>
    <m/>
    <m/>
    <m/>
    <m/>
    <m/>
    <m/>
    <n v="3965.62"/>
    <m/>
    <m/>
    <m/>
    <m/>
    <m/>
    <m/>
    <m/>
    <m/>
    <m/>
    <x v="0"/>
    <x v="0"/>
    <m/>
  </r>
  <r>
    <s v=""/>
    <s v=" E08_38020"/>
    <s v="Beam line support (return) Tooling Preliminary Design  (1773 5-Cell)"/>
    <s v="6.08.04.03.01.01"/>
    <x v="0"/>
    <d v="2025-08-19T00:00:00"/>
    <d v="2025-10-03T00:00:00"/>
    <s v="pkessler"/>
    <s v="Matalevich"/>
    <n v="3976.44"/>
    <m/>
    <s v="C"/>
    <s v="Labor"/>
    <s v="TEC"/>
    <m/>
    <s v="JLAB"/>
    <s v="PED"/>
    <s v="RF"/>
    <x v="11"/>
    <m/>
    <m/>
    <m/>
    <m/>
    <m/>
    <m/>
    <m/>
    <m/>
    <m/>
    <n v="3614.94"/>
    <n v="361.49"/>
    <m/>
    <m/>
    <m/>
    <m/>
    <m/>
    <m/>
    <m/>
    <m/>
    <x v="0"/>
    <x v="0"/>
    <m/>
  </r>
  <r>
    <s v=""/>
    <s v=" E08_38030"/>
    <s v="Misc. Rail Support  Tooling Preliminary Design  (1773 5-Cell)"/>
    <s v="6.08.04.03.01.01"/>
    <x v="0"/>
    <d v="2025-10-06T00:00:00"/>
    <d v="2025-11-03T00:00:00"/>
    <s v="pkessler"/>
    <s v="Matalevich"/>
    <n v="4084.59"/>
    <m/>
    <s v="C"/>
    <s v="Labor"/>
    <s v="TEC"/>
    <m/>
    <s v="JLAB"/>
    <s v="PED"/>
    <s v="RF"/>
    <x v="11"/>
    <m/>
    <m/>
    <m/>
    <m/>
    <m/>
    <m/>
    <m/>
    <m/>
    <m/>
    <m/>
    <n v="4084.59"/>
    <m/>
    <m/>
    <m/>
    <m/>
    <m/>
    <m/>
    <m/>
    <m/>
    <x v="0"/>
    <x v="0"/>
    <m/>
  </r>
  <r>
    <s v=""/>
    <s v=" E08_38150"/>
    <s v="Helium Vessel Support Tooling Final Design  (1773 5-Cell)"/>
    <s v="6.08.04.03.01.01"/>
    <x v="0"/>
    <d v="2025-07-02T00:00:00"/>
    <d v="2025-07-30T00:00:00"/>
    <s v="pkessler"/>
    <s v="Matalevich"/>
    <n v="2135.34"/>
    <m/>
    <s v="C"/>
    <s v="Labor"/>
    <s v="TEC"/>
    <m/>
    <s v="JLAB"/>
    <s v="PED"/>
    <s v="RF"/>
    <x v="6"/>
    <m/>
    <m/>
    <m/>
    <m/>
    <m/>
    <m/>
    <m/>
    <m/>
    <m/>
    <n v="2135.34"/>
    <m/>
    <m/>
    <m/>
    <m/>
    <m/>
    <m/>
    <m/>
    <m/>
    <m/>
    <x v="0"/>
    <x v="0"/>
    <m/>
  </r>
  <r>
    <s v=""/>
    <s v=" E08_38160"/>
    <s v="Beam line support (supply) Tooling Final Design (1773 5-Cell)"/>
    <s v="6.08.04.03.01.01"/>
    <x v="0"/>
    <d v="2025-08-19T00:00:00"/>
    <d v="2025-10-03T00:00:00"/>
    <s v="pkessler"/>
    <s v="Matalevich"/>
    <n v="2141.16"/>
    <m/>
    <s v="C"/>
    <s v="Labor"/>
    <s v="TEC"/>
    <m/>
    <s v="JLAB"/>
    <s v="PED"/>
    <s v="RF"/>
    <x v="6"/>
    <m/>
    <m/>
    <m/>
    <m/>
    <m/>
    <m/>
    <m/>
    <m/>
    <m/>
    <n v="1946.51"/>
    <n v="194.65"/>
    <m/>
    <m/>
    <m/>
    <m/>
    <m/>
    <m/>
    <m/>
    <m/>
    <x v="0"/>
    <x v="0"/>
    <m/>
  </r>
  <r>
    <s v=""/>
    <s v=" E08_38170"/>
    <s v="Beam line support (return) Tooling Final Design (1773 5-Cell)"/>
    <s v="6.08.04.03.01.01"/>
    <x v="0"/>
    <d v="2025-10-06T00:00:00"/>
    <d v="2025-11-21T00:00:00"/>
    <s v="pkessler"/>
    <s v="Matalevich"/>
    <n v="2199.4"/>
    <m/>
    <s v="C"/>
    <s v="Labor"/>
    <s v="TEC"/>
    <m/>
    <s v="JLAB"/>
    <s v="PED"/>
    <s v="RF"/>
    <x v="6"/>
    <m/>
    <m/>
    <m/>
    <m/>
    <m/>
    <m/>
    <m/>
    <m/>
    <m/>
    <m/>
    <n v="2199.4"/>
    <m/>
    <m/>
    <m/>
    <m/>
    <m/>
    <m/>
    <m/>
    <m/>
    <x v="0"/>
    <x v="0"/>
    <m/>
  </r>
  <r>
    <s v=""/>
    <s v=" E08_38180"/>
    <s v="Misc. Rail Support  Tooling Final Design  (1773 5-Cell)"/>
    <s v="6.08.04.03.01.01"/>
    <x v="0"/>
    <d v="2025-11-24T00:00:00"/>
    <d v="2025-12-23T00:00:00"/>
    <s v="pkessler"/>
    <s v="Matalevich"/>
    <n v="2199.4"/>
    <m/>
    <s v="C"/>
    <s v="Labor"/>
    <s v="TEC"/>
    <m/>
    <s v="JLAB"/>
    <s v="PED"/>
    <s v="RF"/>
    <x v="6"/>
    <m/>
    <m/>
    <m/>
    <m/>
    <m/>
    <m/>
    <m/>
    <m/>
    <m/>
    <m/>
    <n v="2199.4"/>
    <m/>
    <m/>
    <m/>
    <m/>
    <m/>
    <m/>
    <m/>
    <m/>
    <x v="0"/>
    <x v="0"/>
    <m/>
  </r>
  <r>
    <s v=""/>
    <s v=" E08_38300"/>
    <s v="TR Effort Helium Vessel-Labor (1773 5-Cell)"/>
    <s v="6.08.04.03.01.02"/>
    <x v="0"/>
    <d v="2026-09-15T00:00:00"/>
    <d v="2027-04-15T00:00:00"/>
    <s v="pkessler"/>
    <s v="Matalevich"/>
    <n v="11622.43"/>
    <m/>
    <s v="C"/>
    <s v="Labor"/>
    <s v="TEC"/>
    <m/>
    <s v="JLAB"/>
    <s v="Const"/>
    <s v="RF"/>
    <x v="9"/>
    <s v="P.S156"/>
    <m/>
    <m/>
    <m/>
    <m/>
    <m/>
    <m/>
    <m/>
    <m/>
    <m/>
    <n v="961.86"/>
    <n v="10660.57"/>
    <m/>
    <m/>
    <m/>
    <m/>
    <m/>
    <m/>
    <m/>
    <x v="0"/>
    <x v="0"/>
    <m/>
  </r>
  <r>
    <s v=""/>
    <s v=" E08_38370"/>
    <s v="TR Beamline Components-Labor (1773 5-Cell)"/>
    <s v="6.08.04.03.01.02"/>
    <x v="0"/>
    <d v="2026-09-15T00:00:00"/>
    <d v="2027-08-02T00:00:00"/>
    <s v="pkessler"/>
    <s v="Matalevich"/>
    <n v="11632"/>
    <m/>
    <s v="C"/>
    <s v="Labor"/>
    <s v="TEC"/>
    <m/>
    <s v="JLAB"/>
    <s v="Const"/>
    <s v="RF"/>
    <x v="9"/>
    <s v="S.P238"/>
    <s v="APP00414"/>
    <m/>
    <m/>
    <m/>
    <m/>
    <m/>
    <m/>
    <m/>
    <m/>
    <n v="634.47"/>
    <n v="10997.53"/>
    <m/>
    <m/>
    <m/>
    <m/>
    <m/>
    <m/>
    <m/>
    <x v="0"/>
    <x v="0"/>
    <m/>
  </r>
  <r>
    <s v=""/>
    <s v=" E08_38510"/>
    <s v="TR Effort Helium Vessel Assembly/Welding Tooling (1773 5-Cell)"/>
    <s v="6.08.04.03.01.02"/>
    <x v="0"/>
    <d v="2025-12-10T00:00:00"/>
    <d v="2026-02-06T00:00:00"/>
    <s v="pkessler"/>
    <s v="Matalevich"/>
    <n v="1256.8"/>
    <m/>
    <s v="C"/>
    <s v="Labor"/>
    <s v="TEC"/>
    <m/>
    <s v="JLAB"/>
    <s v="Const"/>
    <s v="RF"/>
    <x v="9"/>
    <s v="B"/>
    <m/>
    <m/>
    <m/>
    <m/>
    <m/>
    <m/>
    <m/>
    <m/>
    <m/>
    <n v="1256.8"/>
    <m/>
    <m/>
    <m/>
    <m/>
    <m/>
    <m/>
    <m/>
    <m/>
    <x v="0"/>
    <x v="0"/>
    <m/>
  </r>
  <r>
    <s v=""/>
    <s v=" E08_38570"/>
    <s v="TR Effort Cavity/Helium Vessel Handling Tooling (1773 5-Cell)"/>
    <s v="6.08.04.03.01.02"/>
    <x v="0"/>
    <d v="2025-12-10T00:00:00"/>
    <d v="2026-02-06T00:00:00"/>
    <s v="pkessler"/>
    <s v="Matalevich"/>
    <n v="1256.8"/>
    <m/>
    <s v="C"/>
    <s v="Labor"/>
    <s v="TEC"/>
    <m/>
    <s v="JLAB"/>
    <s v="Const"/>
    <s v="RF"/>
    <x v="9"/>
    <s v="B"/>
    <m/>
    <m/>
    <m/>
    <m/>
    <m/>
    <m/>
    <m/>
    <m/>
    <m/>
    <n v="1256.8"/>
    <m/>
    <m/>
    <m/>
    <m/>
    <m/>
    <m/>
    <m/>
    <m/>
    <x v="0"/>
    <x v="0"/>
    <m/>
  </r>
  <r>
    <s v=""/>
    <s v=" E08_38630"/>
    <s v="TR Effort Misc. Cavity Processing Tooling (1773 5-Cell)"/>
    <s v="6.08.04.03.01.02"/>
    <x v="0"/>
    <d v="2025-12-10T00:00:00"/>
    <d v="2026-02-06T00:00:00"/>
    <s v="pkessler"/>
    <s v="Matalevich"/>
    <n v="1256.8"/>
    <m/>
    <s v="C"/>
    <s v="Labor"/>
    <s v="TEC"/>
    <m/>
    <s v="JLAB"/>
    <s v="Const"/>
    <s v="RF"/>
    <x v="9"/>
    <s v="B"/>
    <m/>
    <m/>
    <m/>
    <m/>
    <m/>
    <m/>
    <m/>
    <m/>
    <m/>
    <n v="1256.8"/>
    <m/>
    <m/>
    <m/>
    <m/>
    <m/>
    <m/>
    <m/>
    <m/>
    <x v="0"/>
    <x v="0"/>
    <m/>
  </r>
  <r>
    <s v=""/>
    <s v=" E08_38690"/>
    <s v="TR Effort FPC Installation Tool (1773 5-Cell)"/>
    <s v="6.08.04.03.01.02"/>
    <x v="0"/>
    <d v="2025-12-24T00:00:00"/>
    <d v="2026-02-23T00:00:00"/>
    <s v="pkessler"/>
    <s v="Matalevich"/>
    <n v="1256.8"/>
    <m/>
    <s v="C"/>
    <s v="Labor"/>
    <s v="TEC"/>
    <m/>
    <s v="JLAB"/>
    <s v="Const"/>
    <s v="RF"/>
    <x v="9"/>
    <s v="B"/>
    <m/>
    <m/>
    <m/>
    <m/>
    <m/>
    <m/>
    <m/>
    <m/>
    <m/>
    <n v="1256.8"/>
    <m/>
    <m/>
    <m/>
    <m/>
    <m/>
    <m/>
    <m/>
    <m/>
    <x v="0"/>
    <x v="0"/>
    <m/>
  </r>
  <r>
    <s v=""/>
    <s v=" E08_38750"/>
    <s v="TR Effort Cavity String Support Tooling (1773 5-Cell)"/>
    <s v="6.08.04.03.01.02"/>
    <x v="0"/>
    <d v="2026-01-06T00:00:00"/>
    <d v="2026-03-04T00:00:00"/>
    <s v="pkessler"/>
    <s v="Matalevich"/>
    <n v="1256.8"/>
    <m/>
    <s v="C"/>
    <s v="Labor"/>
    <s v="TEC"/>
    <m/>
    <s v="JLAB"/>
    <s v="Const"/>
    <s v="RF"/>
    <x v="9"/>
    <s v="P.S442"/>
    <m/>
    <m/>
    <m/>
    <m/>
    <m/>
    <m/>
    <m/>
    <m/>
    <m/>
    <n v="1256.8"/>
    <m/>
    <m/>
    <m/>
    <m/>
    <m/>
    <m/>
    <m/>
    <m/>
    <x v="0"/>
    <x v="0"/>
    <m/>
  </r>
  <r>
    <s v=""/>
    <s v=" E08_38810"/>
    <s v="TR Effort Misc. Rail Support  Tooling (1773 5-Cell)"/>
    <s v="6.08.04.03.01.02"/>
    <x v="0"/>
    <d v="2026-02-04T00:00:00"/>
    <d v="2026-04-01T00:00:00"/>
    <s v="pkessler"/>
    <s v="Matalevich"/>
    <n v="1256.8"/>
    <m/>
    <s v="C"/>
    <s v="Labor"/>
    <s v="TEC"/>
    <m/>
    <s v="JLAB"/>
    <s v="Const"/>
    <s v="RF"/>
    <x v="9"/>
    <s v="B"/>
    <m/>
    <m/>
    <m/>
    <m/>
    <m/>
    <m/>
    <m/>
    <m/>
    <m/>
    <n v="1256.8"/>
    <m/>
    <m/>
    <m/>
    <m/>
    <m/>
    <m/>
    <m/>
    <m/>
    <x v="0"/>
    <x v="0"/>
    <m/>
  </r>
  <r>
    <s v=""/>
    <s v=" E08_38440"/>
    <s v="TR Effort Beamline Gate Valves-Labor (1773 5-Cell)"/>
    <s v="6.08.04.03.01.02"/>
    <x v="0"/>
    <d v="2026-09-15T00:00:00"/>
    <d v="2027-08-02T00:00:00"/>
    <s v="pkessler"/>
    <s v="Matalevich"/>
    <n v="11632"/>
    <m/>
    <s v="C"/>
    <s v="Labor"/>
    <s v="TEC"/>
    <m/>
    <s v="JLAB"/>
    <s v="Const"/>
    <s v="RF"/>
    <x v="9"/>
    <s v="S.P237"/>
    <s v="APP00415"/>
    <m/>
    <m/>
    <m/>
    <m/>
    <m/>
    <m/>
    <m/>
    <m/>
    <n v="634.47"/>
    <n v="10997.53"/>
    <m/>
    <m/>
    <m/>
    <m/>
    <m/>
    <m/>
    <m/>
    <x v="0"/>
    <x v="0"/>
    <m/>
  </r>
  <r>
    <s v=""/>
    <s v=" E08_38950"/>
    <s v="Perform Cavity BARE Qualification of  cavity CM02 (1773 5-Cell)"/>
    <s v="6.08.04.03.01.03"/>
    <x v="0"/>
    <d v="2028-01-12T00:00:00"/>
    <d v="2028-02-16T00:00:00"/>
    <s v="pkessler"/>
    <s v="Matalevich"/>
    <n v="5166.68"/>
    <m/>
    <s v="C"/>
    <s v="Labor"/>
    <s v="TEC"/>
    <m/>
    <s v="JLAB"/>
    <s v="Const"/>
    <s v="RF"/>
    <x v="8"/>
    <m/>
    <m/>
    <m/>
    <m/>
    <m/>
    <m/>
    <m/>
    <m/>
    <m/>
    <m/>
    <m/>
    <m/>
    <n v="5166.68"/>
    <m/>
    <m/>
    <m/>
    <m/>
    <m/>
    <m/>
    <x v="0"/>
    <x v="0"/>
    <m/>
  </r>
  <r>
    <s v=""/>
    <s v=" E08_38870"/>
    <s v="Perform Cavity BARE Qualification of  cavity CM01 (1773 5-Cell)"/>
    <s v="6.08.04.03.01.03"/>
    <x v="0"/>
    <d v="2027-12-06T00:00:00"/>
    <d v="2028-01-11T00:00:00"/>
    <s v="pkessler"/>
    <s v="Matalevich"/>
    <n v="5166.68"/>
    <m/>
    <s v="C"/>
    <s v="Labor"/>
    <s v="TEC"/>
    <m/>
    <s v="JLAB"/>
    <s v="Const"/>
    <s v="RF"/>
    <x v="8"/>
    <m/>
    <m/>
    <m/>
    <m/>
    <m/>
    <m/>
    <m/>
    <m/>
    <m/>
    <m/>
    <m/>
    <m/>
    <n v="5166.68"/>
    <m/>
    <m/>
    <m/>
    <m/>
    <m/>
    <m/>
    <x v="0"/>
    <x v="0"/>
    <m/>
  </r>
  <r>
    <s v=""/>
    <s v=" E08_39030"/>
    <s v="Perform Cavity BARE Qualification of  cavity CM03 (1773 5-Cell)"/>
    <s v="6.08.04.03.01.03"/>
    <x v="0"/>
    <d v="2028-02-17T00:00:00"/>
    <d v="2028-03-23T00:00:00"/>
    <s v="pkessler"/>
    <s v="Matalevich"/>
    <n v="5166.68"/>
    <m/>
    <s v="C"/>
    <s v="Labor"/>
    <s v="TEC"/>
    <m/>
    <s v="JLAB"/>
    <s v="Const"/>
    <s v="RF"/>
    <x v="8"/>
    <m/>
    <m/>
    <m/>
    <m/>
    <m/>
    <m/>
    <m/>
    <m/>
    <m/>
    <m/>
    <m/>
    <m/>
    <n v="5166.68"/>
    <m/>
    <m/>
    <m/>
    <m/>
    <m/>
    <m/>
    <x v="0"/>
    <x v="0"/>
    <m/>
  </r>
  <r>
    <s v=""/>
    <s v=" E08_38910"/>
    <s v="Perform Dressed Cavity Qualification of  cavitiy CM01 (1773 5-Cell)"/>
    <s v="6.08.04.03.01.03"/>
    <x v="0"/>
    <d v="2028-02-03T00:00:00"/>
    <d v="2028-03-09T00:00:00"/>
    <s v="pkessler"/>
    <s v="Matalevich"/>
    <n v="10500.02"/>
    <m/>
    <s v="C"/>
    <s v="Labor"/>
    <s v="TEC"/>
    <m/>
    <s v="JLAB"/>
    <s v="Const"/>
    <s v="RF"/>
    <x v="8"/>
    <m/>
    <m/>
    <m/>
    <m/>
    <m/>
    <m/>
    <m/>
    <m/>
    <m/>
    <m/>
    <m/>
    <m/>
    <n v="10500.02"/>
    <m/>
    <m/>
    <m/>
    <m/>
    <m/>
    <m/>
    <x v="0"/>
    <x v="0"/>
    <m/>
  </r>
  <r>
    <s v=""/>
    <s v=" E08_38990"/>
    <s v="Perform Dressed Qualification of cavitiy CM02 (1773 5-Cell)"/>
    <s v="6.08.04.03.01.03"/>
    <x v="0"/>
    <d v="2028-03-10T00:00:00"/>
    <d v="2028-04-13T00:00:00"/>
    <s v="pkessler"/>
    <s v="Matalevich"/>
    <n v="10500.02"/>
    <m/>
    <s v="C"/>
    <s v="Labor"/>
    <s v="TEC"/>
    <m/>
    <s v="JLAB"/>
    <s v="Const"/>
    <s v="RF"/>
    <x v="8"/>
    <m/>
    <m/>
    <m/>
    <m/>
    <m/>
    <m/>
    <m/>
    <m/>
    <m/>
    <m/>
    <m/>
    <m/>
    <n v="10500.02"/>
    <m/>
    <m/>
    <m/>
    <m/>
    <m/>
    <m/>
    <x v="0"/>
    <x v="0"/>
    <m/>
  </r>
  <r>
    <s v=""/>
    <s v=" E08_39070"/>
    <s v="Perform Dressed Qualification of cavitiy CM03 (1773 5-Cell)"/>
    <s v="6.08.04.03.01.03"/>
    <x v="0"/>
    <d v="2028-04-14T00:00:00"/>
    <d v="2028-05-18T00:00:00"/>
    <s v="pkessler"/>
    <s v="Matalevich"/>
    <n v="10500.02"/>
    <m/>
    <s v="C"/>
    <s v="Labor"/>
    <s v="TEC"/>
    <m/>
    <s v="JLAB"/>
    <s v="Const"/>
    <s v="RF"/>
    <x v="8"/>
    <m/>
    <m/>
    <m/>
    <m/>
    <m/>
    <m/>
    <m/>
    <m/>
    <m/>
    <m/>
    <m/>
    <m/>
    <n v="10500.02"/>
    <m/>
    <m/>
    <m/>
    <m/>
    <m/>
    <m/>
    <x v="0"/>
    <x v="0"/>
    <m/>
  </r>
  <r>
    <s v=""/>
    <s v=" E08_39400"/>
    <s v="Top Level Assembly FINAL Design (1773 5-Cell)"/>
    <s v="6.08.04.03.02.01"/>
    <x v="0"/>
    <d v="2026-04-03T00:00:00"/>
    <d v="2026-08-05T00:00:00"/>
    <s v="pkessler"/>
    <s v="Matalevich"/>
    <n v="11311.18"/>
    <m/>
    <s v="C"/>
    <s v="Labor"/>
    <s v="TEC"/>
    <m/>
    <s v="JLAB"/>
    <s v="PED"/>
    <s v="RF"/>
    <x v="6"/>
    <m/>
    <m/>
    <m/>
    <m/>
    <m/>
    <m/>
    <m/>
    <m/>
    <m/>
    <m/>
    <n v="11311.18"/>
    <m/>
    <m/>
    <m/>
    <m/>
    <m/>
    <m/>
    <m/>
    <m/>
    <x v="0"/>
    <x v="0"/>
    <m/>
  </r>
  <r>
    <s v=""/>
    <s v=" E08_39410"/>
    <s v="Cryogenic Piping FINAL Design (1773 5-Cell)"/>
    <s v="6.08.04.03.02.01"/>
    <x v="0"/>
    <d v="2026-04-03T00:00:00"/>
    <d v="2026-08-05T00:00:00"/>
    <s v="pkessler"/>
    <s v="Matalevich"/>
    <n v="13981.87"/>
    <m/>
    <s v="C"/>
    <s v="Labor"/>
    <s v="TEC"/>
    <m/>
    <s v="JLAB"/>
    <s v="PED"/>
    <s v="RF"/>
    <x v="6"/>
    <m/>
    <m/>
    <m/>
    <m/>
    <m/>
    <m/>
    <m/>
    <m/>
    <m/>
    <m/>
    <n v="13981.87"/>
    <m/>
    <m/>
    <m/>
    <m/>
    <m/>
    <m/>
    <m/>
    <m/>
    <x v="0"/>
    <x v="0"/>
    <m/>
  </r>
  <r>
    <s v=""/>
    <s v=" E08_39420"/>
    <s v="Cryo control valves FINAL Design (1773 5-Cell)"/>
    <s v="6.08.04.03.02.01"/>
    <x v="0"/>
    <d v="2026-04-03T00:00:00"/>
    <d v="2026-08-05T00:00:00"/>
    <s v="pkessler"/>
    <s v="Matalevich"/>
    <n v="16024.17"/>
    <m/>
    <s v="C"/>
    <s v="Labor"/>
    <s v="TEC"/>
    <m/>
    <s v="JLAB"/>
    <s v="PED"/>
    <s v="RF"/>
    <x v="6"/>
    <m/>
    <m/>
    <m/>
    <m/>
    <m/>
    <m/>
    <m/>
    <m/>
    <m/>
    <m/>
    <n v="16024.17"/>
    <m/>
    <m/>
    <m/>
    <m/>
    <m/>
    <m/>
    <m/>
    <m/>
    <x v="0"/>
    <x v="0"/>
    <m/>
  </r>
  <r>
    <s v=""/>
    <s v=" E08_39430"/>
    <s v="SE_RE-Can Cryogenics FINAL Design (1773 5-Cell)"/>
    <s v="6.08.04.03.02.01"/>
    <x v="0"/>
    <d v="2026-04-03T00:00:00"/>
    <d v="2026-08-05T00:00:00"/>
    <s v="pkessler"/>
    <s v="Matalevich"/>
    <n v="11311.18"/>
    <m/>
    <s v="C"/>
    <s v="Labor"/>
    <s v="TEC"/>
    <m/>
    <s v="JLAB"/>
    <s v="PED"/>
    <s v="RF"/>
    <x v="6"/>
    <m/>
    <m/>
    <m/>
    <m/>
    <m/>
    <m/>
    <m/>
    <m/>
    <m/>
    <m/>
    <n v="11311.18"/>
    <m/>
    <m/>
    <m/>
    <m/>
    <m/>
    <m/>
    <m/>
    <m/>
    <x v="0"/>
    <x v="0"/>
    <m/>
  </r>
  <r>
    <s v=""/>
    <s v=" E08_39440"/>
    <s v="Vacuum Vessel FINAL Design (1773 5-Cell)"/>
    <s v="6.08.04.03.02.01"/>
    <x v="0"/>
    <d v="2026-04-03T00:00:00"/>
    <d v="2026-08-05T00:00:00"/>
    <s v="pkessler"/>
    <s v="Matalevich"/>
    <n v="18694.86"/>
    <m/>
    <s v="C"/>
    <s v="Labor"/>
    <s v="TEC"/>
    <m/>
    <s v="JLAB"/>
    <s v="PED"/>
    <s v="RF"/>
    <x v="6"/>
    <m/>
    <m/>
    <m/>
    <m/>
    <m/>
    <m/>
    <m/>
    <m/>
    <m/>
    <m/>
    <n v="18694.86"/>
    <m/>
    <m/>
    <m/>
    <m/>
    <m/>
    <m/>
    <m/>
    <m/>
    <x v="0"/>
    <x v="0"/>
    <m/>
  </r>
  <r>
    <s v=""/>
    <s v=" E08_39450"/>
    <s v="Outer Magnetic Shield FINAL Design (1773 5-Cell)"/>
    <s v="6.08.04.03.02.01"/>
    <x v="0"/>
    <d v="2026-04-03T00:00:00"/>
    <d v="2026-08-05T00:00:00"/>
    <s v="pkessler"/>
    <s v="Matalevich"/>
    <n v="13981.87"/>
    <m/>
    <s v="C"/>
    <s v="Labor"/>
    <s v="TEC"/>
    <m/>
    <s v="JLAB"/>
    <s v="PED"/>
    <s v="RF"/>
    <x v="6"/>
    <m/>
    <m/>
    <m/>
    <m/>
    <m/>
    <m/>
    <m/>
    <m/>
    <m/>
    <m/>
    <n v="13981.87"/>
    <m/>
    <m/>
    <m/>
    <m/>
    <m/>
    <m/>
    <m/>
    <m/>
    <x v="0"/>
    <x v="0"/>
    <m/>
  </r>
  <r>
    <s v=""/>
    <s v=" E08_39460"/>
    <s v="Inner Magnetic Shield FINAL Design (1773 5-Cell)"/>
    <s v="6.08.04.03.02.01"/>
    <x v="0"/>
    <d v="2026-04-03T00:00:00"/>
    <d v="2026-08-05T00:00:00"/>
    <s v="pkessler"/>
    <s v="Matalevich"/>
    <n v="16024.17"/>
    <m/>
    <s v="C"/>
    <s v="Labor"/>
    <s v="TEC"/>
    <m/>
    <s v="JLAB"/>
    <s v="PED"/>
    <s v="RF"/>
    <x v="6"/>
    <m/>
    <m/>
    <m/>
    <m/>
    <m/>
    <m/>
    <m/>
    <m/>
    <m/>
    <m/>
    <n v="16024.17"/>
    <m/>
    <m/>
    <m/>
    <m/>
    <m/>
    <m/>
    <m/>
    <m/>
    <x v="0"/>
    <x v="0"/>
    <m/>
  </r>
  <r>
    <s v=""/>
    <s v=" E08_39470"/>
    <s v="Spaceframe FINAL Design (1773 5-Cell)"/>
    <s v="6.08.04.03.02.01"/>
    <x v="0"/>
    <d v="2026-04-03T00:00:00"/>
    <d v="2026-08-05T00:00:00"/>
    <s v="pkessler"/>
    <s v="Matalevich"/>
    <n v="11311.18"/>
    <m/>
    <s v="C"/>
    <s v="Labor"/>
    <s v="TEC"/>
    <m/>
    <s v="JLAB"/>
    <s v="PED"/>
    <s v="RF"/>
    <x v="6"/>
    <m/>
    <m/>
    <m/>
    <m/>
    <m/>
    <m/>
    <m/>
    <m/>
    <m/>
    <m/>
    <n v="11311.18"/>
    <m/>
    <m/>
    <m/>
    <m/>
    <m/>
    <m/>
    <m/>
    <m/>
    <x v="0"/>
    <x v="0"/>
    <m/>
  </r>
  <r>
    <s v=""/>
    <s v=" E08_39480"/>
    <s v="Thermal Shield FINAL Design (1773 5-Cell)"/>
    <s v="6.08.04.03.02.01"/>
    <x v="0"/>
    <d v="2026-04-03T00:00:00"/>
    <d v="2026-08-05T00:00:00"/>
    <s v="pkessler"/>
    <s v="Matalevich"/>
    <n v="13981.87"/>
    <m/>
    <s v="C"/>
    <s v="Labor"/>
    <s v="TEC"/>
    <m/>
    <s v="JLAB"/>
    <s v="PED"/>
    <s v="RF"/>
    <x v="6"/>
    <m/>
    <m/>
    <m/>
    <m/>
    <m/>
    <m/>
    <m/>
    <m/>
    <m/>
    <m/>
    <n v="13981.87"/>
    <m/>
    <m/>
    <m/>
    <m/>
    <m/>
    <m/>
    <m/>
    <m/>
    <x v="0"/>
    <x v="0"/>
    <m/>
  </r>
  <r>
    <s v=""/>
    <s v=" E08_39490"/>
    <s v="Warm and cold Insulation FINAL Design (1773 5-Cell)"/>
    <s v="6.08.04.03.02.01"/>
    <x v="0"/>
    <d v="2026-04-03T00:00:00"/>
    <d v="2026-08-05T00:00:00"/>
    <s v="pkessler"/>
    <s v="Matalevich"/>
    <n v="16024.17"/>
    <m/>
    <s v="C"/>
    <s v="Labor"/>
    <s v="TEC"/>
    <m/>
    <s v="JLAB"/>
    <s v="PED"/>
    <s v="RF"/>
    <x v="6"/>
    <m/>
    <m/>
    <m/>
    <m/>
    <m/>
    <m/>
    <m/>
    <m/>
    <m/>
    <m/>
    <n v="16024.17"/>
    <m/>
    <m/>
    <m/>
    <m/>
    <m/>
    <m/>
    <m/>
    <m/>
    <x v="0"/>
    <x v="0"/>
    <m/>
  </r>
  <r>
    <s v=""/>
    <s v=" E08_39500"/>
    <s v="Instrumentation FINAL Design (1773 5-Cell)"/>
    <s v="6.08.04.03.02.01"/>
    <x v="0"/>
    <d v="2026-04-03T00:00:00"/>
    <d v="2026-08-05T00:00:00"/>
    <s v="pkessler"/>
    <s v="Matalevich"/>
    <n v="11311.18"/>
    <m/>
    <s v="C"/>
    <s v="Labor"/>
    <s v="TEC"/>
    <m/>
    <s v="JLAB"/>
    <s v="PED"/>
    <s v="RF"/>
    <x v="6"/>
    <m/>
    <m/>
    <m/>
    <m/>
    <m/>
    <m/>
    <m/>
    <m/>
    <m/>
    <m/>
    <n v="11311.18"/>
    <m/>
    <m/>
    <m/>
    <m/>
    <m/>
    <m/>
    <m/>
    <m/>
    <x v="0"/>
    <x v="0"/>
    <m/>
  </r>
  <r>
    <s v=""/>
    <s v=" E08_39510"/>
    <s v="Tuner FINAL Design (1773 5-Cell)"/>
    <s v="6.08.04.03.02.01"/>
    <x v="0"/>
    <d v="2026-04-03T00:00:00"/>
    <d v="2026-08-05T00:00:00"/>
    <s v="pkessler"/>
    <s v="Matalevich"/>
    <n v="18694.86"/>
    <m/>
    <s v="C"/>
    <s v="Labor"/>
    <s v="TEC"/>
    <m/>
    <s v="JLAB"/>
    <s v="PED"/>
    <s v="RF"/>
    <x v="6"/>
    <m/>
    <m/>
    <m/>
    <m/>
    <m/>
    <m/>
    <m/>
    <m/>
    <m/>
    <m/>
    <n v="18694.86"/>
    <m/>
    <m/>
    <m/>
    <m/>
    <m/>
    <m/>
    <m/>
    <m/>
    <x v="0"/>
    <x v="0"/>
    <m/>
  </r>
  <r>
    <s v=""/>
    <s v=" E08_39230"/>
    <s v="Top Level Assembly PRELIMINARY Design (1773 5-Cell)"/>
    <s v="6.08.04.03.02.01"/>
    <x v="0"/>
    <d v="2024-12-16T00:00:00"/>
    <d v="2025-08-12T00:00:00"/>
    <s v="pkessler"/>
    <s v="Matalevich"/>
    <n v="20285.689999999999"/>
    <m/>
    <s v="C"/>
    <s v="Labor"/>
    <s v="TEC"/>
    <m/>
    <s v="JLAB"/>
    <s v="PED"/>
    <s v="RF"/>
    <x v="11"/>
    <m/>
    <m/>
    <m/>
    <m/>
    <m/>
    <m/>
    <m/>
    <m/>
    <m/>
    <n v="20285.689999999999"/>
    <m/>
    <m/>
    <m/>
    <m/>
    <m/>
    <m/>
    <m/>
    <m/>
    <m/>
    <x v="0"/>
    <x v="0"/>
    <m/>
  </r>
  <r>
    <s v=""/>
    <s v=" E08_39240"/>
    <s v="Cryogenic Piping PRELIMINARY Design (1773 5-Cell)"/>
    <s v="6.08.04.03.02.01"/>
    <x v="0"/>
    <d v="2024-12-16T00:00:00"/>
    <d v="2025-08-12T00:00:00"/>
    <s v="pkessler"/>
    <s v="Matalevich"/>
    <n v="25318.98"/>
    <m/>
    <s v="C"/>
    <s v="Labor"/>
    <s v="TEC"/>
    <m/>
    <s v="JLAB"/>
    <s v="PED"/>
    <s v="RF"/>
    <x v="11"/>
    <m/>
    <m/>
    <m/>
    <m/>
    <m/>
    <m/>
    <m/>
    <m/>
    <m/>
    <n v="25318.98"/>
    <m/>
    <m/>
    <m/>
    <m/>
    <m/>
    <m/>
    <m/>
    <m/>
    <m/>
    <x v="0"/>
    <x v="0"/>
    <m/>
  </r>
  <r>
    <s v=""/>
    <s v=" E08_39250"/>
    <s v="Cryo control valves PRELIMINARY Design (1773 5-Cell)"/>
    <s v="6.08.04.03.02.01"/>
    <x v="0"/>
    <d v="2024-12-16T00:00:00"/>
    <d v="2025-08-12T00:00:00"/>
    <s v="pkessler"/>
    <s v="Matalevich"/>
    <n v="28827.03"/>
    <m/>
    <s v="C"/>
    <s v="Labor"/>
    <s v="TEC"/>
    <m/>
    <s v="JLAB"/>
    <s v="PED"/>
    <s v="RF"/>
    <x v="11"/>
    <m/>
    <m/>
    <m/>
    <m/>
    <m/>
    <m/>
    <m/>
    <m/>
    <m/>
    <n v="28827.03"/>
    <m/>
    <m/>
    <m/>
    <m/>
    <m/>
    <m/>
    <m/>
    <m/>
    <m/>
    <x v="0"/>
    <x v="0"/>
    <m/>
  </r>
  <r>
    <s v=""/>
    <s v=" E08_39260"/>
    <s v="SE_RE-Can Cryogenics PRELIMINARY Design (1773 5-Cell)"/>
    <s v="6.08.04.03.02.01"/>
    <x v="0"/>
    <d v="2024-12-16T00:00:00"/>
    <d v="2025-08-12T00:00:00"/>
    <s v="pkessler"/>
    <s v="Matalevich"/>
    <n v="20285.689999999999"/>
    <m/>
    <s v="C"/>
    <s v="Labor"/>
    <s v="TEC"/>
    <m/>
    <s v="JLAB"/>
    <s v="PED"/>
    <s v="RF"/>
    <x v="11"/>
    <m/>
    <m/>
    <m/>
    <m/>
    <m/>
    <m/>
    <m/>
    <m/>
    <m/>
    <n v="20285.689999999999"/>
    <m/>
    <m/>
    <m/>
    <m/>
    <m/>
    <m/>
    <m/>
    <m/>
    <m/>
    <x v="0"/>
    <x v="0"/>
    <m/>
  </r>
  <r>
    <s v=""/>
    <s v=" E08_39270"/>
    <s v="Vacuum Vessel Design PRELIMINARY (1773 5-Cell)"/>
    <s v="6.08.04.03.02.01"/>
    <x v="0"/>
    <d v="2024-12-16T00:00:00"/>
    <d v="2025-08-12T00:00:00"/>
    <s v="pkessler"/>
    <s v="Matalevich"/>
    <n v="33707.800000000003"/>
    <m/>
    <s v="C"/>
    <s v="Labor"/>
    <s v="TEC"/>
    <m/>
    <s v="JLAB"/>
    <s v="PED"/>
    <s v="RF"/>
    <x v="11"/>
    <m/>
    <m/>
    <m/>
    <m/>
    <m/>
    <m/>
    <m/>
    <m/>
    <m/>
    <n v="33707.800000000003"/>
    <m/>
    <m/>
    <m/>
    <m/>
    <m/>
    <m/>
    <m/>
    <m/>
    <m/>
    <x v="0"/>
    <x v="0"/>
    <m/>
  </r>
  <r>
    <s v=""/>
    <s v=" E08_39280"/>
    <s v="Outer Magnetic Shield PRELIMINARY Design (1773 5-Cell)"/>
    <s v="6.08.04.03.02.01"/>
    <x v="0"/>
    <d v="2024-12-16T00:00:00"/>
    <d v="2025-08-12T00:00:00"/>
    <s v="pkessler"/>
    <s v="Matalevich"/>
    <n v="25318.98"/>
    <m/>
    <s v="C"/>
    <s v="Labor"/>
    <s v="TEC"/>
    <m/>
    <s v="JLAB"/>
    <s v="PED"/>
    <s v="RF"/>
    <x v="11"/>
    <m/>
    <m/>
    <m/>
    <m/>
    <m/>
    <m/>
    <m/>
    <m/>
    <m/>
    <n v="25318.98"/>
    <m/>
    <m/>
    <m/>
    <m/>
    <m/>
    <m/>
    <m/>
    <m/>
    <m/>
    <x v="0"/>
    <x v="0"/>
    <m/>
  </r>
  <r>
    <s v=""/>
    <s v=" E08_39290"/>
    <s v="Inner Magnetic Shield PRELIMINARY Design (1773 5-Cell)"/>
    <s v="6.08.04.03.02.01"/>
    <x v="0"/>
    <d v="2024-12-16T00:00:00"/>
    <d v="2025-08-12T00:00:00"/>
    <s v="pkessler"/>
    <s v="Matalevich"/>
    <n v="28827.03"/>
    <m/>
    <s v="C"/>
    <s v="Labor"/>
    <s v="TEC"/>
    <m/>
    <s v="JLAB"/>
    <s v="PED"/>
    <s v="RF"/>
    <x v="11"/>
    <m/>
    <m/>
    <m/>
    <m/>
    <m/>
    <m/>
    <m/>
    <m/>
    <m/>
    <n v="28827.03"/>
    <m/>
    <m/>
    <m/>
    <m/>
    <m/>
    <m/>
    <m/>
    <m/>
    <m/>
    <x v="0"/>
    <x v="0"/>
    <m/>
  </r>
  <r>
    <s v=""/>
    <s v=" E08_39300"/>
    <s v="Spaceframe Design PRELIMINARY (1773 5-Cell)"/>
    <s v="6.08.04.03.02.01"/>
    <x v="0"/>
    <d v="2024-12-16T00:00:00"/>
    <d v="2025-08-12T00:00:00"/>
    <s v="pkessler"/>
    <s v="Matalevich"/>
    <n v="20285.689999999999"/>
    <m/>
    <s v="C"/>
    <s v="Labor"/>
    <s v="TEC"/>
    <m/>
    <s v="JLAB"/>
    <s v="PED"/>
    <s v="RF"/>
    <x v="11"/>
    <m/>
    <m/>
    <m/>
    <m/>
    <m/>
    <m/>
    <m/>
    <m/>
    <m/>
    <n v="20285.689999999999"/>
    <m/>
    <m/>
    <m/>
    <m/>
    <m/>
    <m/>
    <m/>
    <m/>
    <m/>
    <x v="0"/>
    <x v="0"/>
    <m/>
  </r>
  <r>
    <s v=""/>
    <s v=" E08_39310"/>
    <s v="Thermal Shield Design PRELIMINARY (1773 5-Cell)"/>
    <s v="6.08.04.03.02.01"/>
    <x v="0"/>
    <d v="2024-12-16T00:00:00"/>
    <d v="2025-08-12T00:00:00"/>
    <s v="pkessler"/>
    <s v="Matalevich"/>
    <n v="25318.98"/>
    <m/>
    <s v="C"/>
    <s v="Labor"/>
    <s v="TEC"/>
    <m/>
    <s v="JLAB"/>
    <s v="PED"/>
    <s v="RF"/>
    <x v="11"/>
    <m/>
    <m/>
    <m/>
    <m/>
    <m/>
    <m/>
    <m/>
    <m/>
    <m/>
    <n v="25318.98"/>
    <m/>
    <m/>
    <m/>
    <m/>
    <m/>
    <m/>
    <m/>
    <m/>
    <m/>
    <x v="0"/>
    <x v="0"/>
    <m/>
  </r>
  <r>
    <s v=""/>
    <s v=" E08_39320"/>
    <s v="Warm and Cold Insulation PRELIMINARY Design (1773 5-Cell)"/>
    <s v="6.08.04.03.02.01"/>
    <x v="0"/>
    <d v="2024-12-16T00:00:00"/>
    <d v="2025-08-12T00:00:00"/>
    <s v="pkessler"/>
    <s v="Matalevich"/>
    <n v="28827.03"/>
    <m/>
    <s v="C"/>
    <s v="Labor"/>
    <s v="TEC"/>
    <m/>
    <s v="JLAB"/>
    <s v="PED"/>
    <s v="RF"/>
    <x v="11"/>
    <m/>
    <m/>
    <m/>
    <m/>
    <m/>
    <m/>
    <m/>
    <m/>
    <m/>
    <n v="28827.03"/>
    <m/>
    <m/>
    <m/>
    <m/>
    <m/>
    <m/>
    <m/>
    <m/>
    <m/>
    <x v="0"/>
    <x v="0"/>
    <m/>
  </r>
  <r>
    <s v=""/>
    <s v=" E08_39330"/>
    <s v="Instrumentation PRELIMINARY Design (1773 5-Cell)"/>
    <s v="6.08.04.03.02.01"/>
    <x v="0"/>
    <d v="2024-12-16T00:00:00"/>
    <d v="2025-08-12T00:00:00"/>
    <s v="pkessler"/>
    <s v="Matalevich"/>
    <n v="20285.689999999999"/>
    <m/>
    <s v="C"/>
    <s v="Labor"/>
    <s v="TEC"/>
    <m/>
    <s v="JLAB"/>
    <s v="PED"/>
    <s v="RF"/>
    <x v="11"/>
    <m/>
    <m/>
    <m/>
    <m/>
    <m/>
    <m/>
    <m/>
    <m/>
    <m/>
    <n v="20285.689999999999"/>
    <m/>
    <m/>
    <m/>
    <m/>
    <m/>
    <m/>
    <m/>
    <m/>
    <m/>
    <x v="0"/>
    <x v="0"/>
    <m/>
  </r>
  <r>
    <s v=""/>
    <s v=" E08_39340"/>
    <s v="Tuner PRELIMINARY Design (1773 5-Cell)"/>
    <s v="6.08.04.03.02.01"/>
    <x v="0"/>
    <d v="2024-12-16T00:00:00"/>
    <d v="2025-08-12T00:00:00"/>
    <s v="pkessler"/>
    <s v="Matalevich"/>
    <n v="33707.800000000003"/>
    <m/>
    <s v="C"/>
    <s v="Labor"/>
    <s v="TEC"/>
    <m/>
    <s v="JLAB"/>
    <s v="PED"/>
    <s v="RF"/>
    <x v="11"/>
    <m/>
    <m/>
    <m/>
    <m/>
    <m/>
    <m/>
    <m/>
    <m/>
    <m/>
    <n v="33707.800000000003"/>
    <m/>
    <m/>
    <m/>
    <m/>
    <m/>
    <m/>
    <m/>
    <m/>
    <m/>
    <x v="0"/>
    <x v="0"/>
    <m/>
  </r>
  <r>
    <s v=""/>
    <s v=" E08_39370"/>
    <s v="SpaceFrame Assembly Tooling PRELIMINARY Design  (1773 5-Cell)"/>
    <s v="6.08.04.03.02.01"/>
    <x v="0"/>
    <d v="2026-04-02T00:00:00"/>
    <d v="2026-05-07T00:00:00"/>
    <s v="pkessler"/>
    <s v="Matalevich"/>
    <n v="4084.59"/>
    <m/>
    <s v="C"/>
    <s v="Labor"/>
    <s v="TEC"/>
    <m/>
    <s v="JLAB"/>
    <s v="PED"/>
    <s v="RF"/>
    <x v="11"/>
    <m/>
    <m/>
    <m/>
    <m/>
    <m/>
    <m/>
    <m/>
    <m/>
    <m/>
    <m/>
    <n v="4084.59"/>
    <m/>
    <m/>
    <m/>
    <m/>
    <m/>
    <m/>
    <m/>
    <m/>
    <x v="0"/>
    <x v="0"/>
    <m/>
  </r>
  <r>
    <s v=""/>
    <s v=" E08_39380"/>
    <s v="Alignment fixtures PRELIMINARY Design  (1773 5-Cell)"/>
    <s v="6.08.04.03.02.01"/>
    <x v="0"/>
    <d v="2026-05-08T00:00:00"/>
    <d v="2026-06-05T00:00:00"/>
    <s v="pkessler"/>
    <s v="Matalevich"/>
    <n v="2042.3"/>
    <m/>
    <s v="C"/>
    <s v="Labor"/>
    <s v="TEC"/>
    <m/>
    <s v="JLAB"/>
    <s v="PED"/>
    <s v="RF"/>
    <x v="11"/>
    <m/>
    <m/>
    <m/>
    <m/>
    <m/>
    <m/>
    <m/>
    <m/>
    <m/>
    <m/>
    <n v="2042.3"/>
    <m/>
    <m/>
    <m/>
    <m/>
    <m/>
    <m/>
    <m/>
    <m/>
    <x v="0"/>
    <x v="0"/>
    <m/>
  </r>
  <r>
    <s v=""/>
    <s v=" E08_39390"/>
    <s v="Misc. Cryostat Assembly Tooling PRELIMINARY Design (1773 5-Cell)"/>
    <s v="6.08.04.03.02.01"/>
    <x v="0"/>
    <d v="2026-06-08T00:00:00"/>
    <d v="2026-07-14T00:00:00"/>
    <s v="pkessler"/>
    <s v="Matalevich"/>
    <n v="4084.59"/>
    <m/>
    <s v="C"/>
    <s v="Labor"/>
    <s v="TEC"/>
    <m/>
    <s v="JLAB"/>
    <s v="PED"/>
    <s v="RF"/>
    <x v="11"/>
    <m/>
    <m/>
    <m/>
    <m/>
    <m/>
    <m/>
    <m/>
    <m/>
    <m/>
    <m/>
    <n v="4084.59"/>
    <m/>
    <m/>
    <m/>
    <m/>
    <m/>
    <m/>
    <m/>
    <m/>
    <x v="0"/>
    <x v="0"/>
    <m/>
  </r>
  <r>
    <s v=""/>
    <s v=" E08_39530"/>
    <s v="SpaceFrame Assembly Tooling FINAL Design  (1773 5-Cell)"/>
    <s v="6.08.04.03.02.01"/>
    <x v="0"/>
    <d v="2026-05-08T00:00:00"/>
    <d v="2026-06-15T00:00:00"/>
    <s v="pkessler"/>
    <s v="Matalevich"/>
    <n v="2199.4"/>
    <m/>
    <s v="C"/>
    <s v="Labor"/>
    <s v="TEC"/>
    <m/>
    <s v="JLAB"/>
    <s v="PED"/>
    <s v="RF"/>
    <x v="6"/>
    <m/>
    <m/>
    <m/>
    <m/>
    <m/>
    <m/>
    <m/>
    <m/>
    <m/>
    <m/>
    <n v="2199.4"/>
    <m/>
    <m/>
    <m/>
    <m/>
    <m/>
    <m/>
    <m/>
    <m/>
    <x v="0"/>
    <x v="0"/>
    <m/>
  </r>
  <r>
    <s v=""/>
    <s v=" E08_39540"/>
    <s v="Alignment fixtures FINAL Design (1773 5-Cell)"/>
    <s v="6.08.04.03.02.01"/>
    <x v="0"/>
    <d v="2026-06-16T00:00:00"/>
    <d v="2026-07-14T00:00:00"/>
    <s v="pkessler"/>
    <s v="Matalevich"/>
    <n v="1099.7"/>
    <m/>
    <s v="C"/>
    <s v="Labor"/>
    <s v="TEC"/>
    <m/>
    <s v="JLAB"/>
    <s v="PED"/>
    <s v="RF"/>
    <x v="6"/>
    <m/>
    <m/>
    <m/>
    <m/>
    <m/>
    <m/>
    <m/>
    <m/>
    <m/>
    <m/>
    <n v="1099.7"/>
    <m/>
    <m/>
    <m/>
    <m/>
    <m/>
    <m/>
    <m/>
    <m/>
    <x v="0"/>
    <x v="0"/>
    <m/>
  </r>
  <r>
    <s v=""/>
    <s v=" E08_39550"/>
    <s v="Misc. Cryostat Assembly Tooling FINAL Design  (1773 5-Cell)"/>
    <s v="6.08.04.03.02.01"/>
    <x v="0"/>
    <d v="2026-07-15T00:00:00"/>
    <d v="2026-08-19T00:00:00"/>
    <s v="pkessler"/>
    <s v="Matalevich"/>
    <n v="2199.4"/>
    <m/>
    <s v="C"/>
    <s v="Labor"/>
    <s v="TEC"/>
    <m/>
    <s v="JLAB"/>
    <s v="PED"/>
    <s v="RF"/>
    <x v="6"/>
    <m/>
    <m/>
    <m/>
    <m/>
    <m/>
    <m/>
    <m/>
    <m/>
    <m/>
    <m/>
    <n v="2199.4"/>
    <m/>
    <m/>
    <m/>
    <m/>
    <m/>
    <m/>
    <m/>
    <m/>
    <x v="0"/>
    <x v="0"/>
    <m/>
  </r>
  <r>
    <s v=""/>
    <s v=" E08_39780"/>
    <s v="TR Effort Tuner Piezos (1773 5-Cell)"/>
    <s v="6.08.04.03.02.02"/>
    <x v="0"/>
    <d v="2026-09-15T00:00:00"/>
    <d v="2027-03-16T00:00:00"/>
    <s v="pkessler"/>
    <s v="Matalevich"/>
    <n v="1290.82"/>
    <m/>
    <s v="C"/>
    <s v="Labor"/>
    <s v="TEC"/>
    <m/>
    <s v="JLAB"/>
    <s v="Const"/>
    <s v="RF"/>
    <x v="9"/>
    <s v="B"/>
    <m/>
    <m/>
    <m/>
    <m/>
    <m/>
    <m/>
    <m/>
    <m/>
    <m/>
    <n v="125.93"/>
    <n v="1164.8900000000001"/>
    <m/>
    <m/>
    <m/>
    <m/>
    <m/>
    <m/>
    <m/>
    <x v="0"/>
    <x v="0"/>
    <m/>
  </r>
  <r>
    <s v=""/>
    <s v=" E08_39840"/>
    <s v="TR Effort Mag Shields-Labor (1773 5-Cell)"/>
    <s v="6.08.04.03.02.02"/>
    <x v="0"/>
    <d v="2026-09-15T00:00:00"/>
    <d v="2026-12-11T00:00:00"/>
    <s v="pkessler"/>
    <s v="Matalevich"/>
    <n v="11582.65"/>
    <m/>
    <s v="C"/>
    <s v="Labor"/>
    <s v="TEC"/>
    <m/>
    <s v="JLAB"/>
    <s v="Const"/>
    <s v="RF"/>
    <x v="9"/>
    <s v="P.S444"/>
    <m/>
    <m/>
    <m/>
    <m/>
    <m/>
    <m/>
    <m/>
    <m/>
    <m/>
    <n v="2316.5300000000002"/>
    <n v="9266.1200000000008"/>
    <m/>
    <m/>
    <m/>
    <m/>
    <m/>
    <m/>
    <m/>
    <x v="0"/>
    <x v="0"/>
    <m/>
  </r>
  <r>
    <s v=""/>
    <s v=" E08_39980"/>
    <s v="TR Effort Spaceframes with Thermal Shield Assy.-Labor (1773 5-Cell)"/>
    <s v="6.08.04.03.02.02"/>
    <x v="0"/>
    <d v="2026-09-15T00:00:00"/>
    <d v="2027-02-25T00:00:00"/>
    <s v="pkessler"/>
    <s v="Matalevich"/>
    <n v="11613.49"/>
    <m/>
    <s v="C"/>
    <s v="Labor"/>
    <s v="TEC"/>
    <m/>
    <s v="JLAB"/>
    <s v="Const"/>
    <s v="RF"/>
    <x v="9"/>
    <s v="P.S158"/>
    <m/>
    <m/>
    <m/>
    <m/>
    <m/>
    <m/>
    <m/>
    <m/>
    <m/>
    <n v="1266.93"/>
    <n v="10346.57"/>
    <m/>
    <m/>
    <m/>
    <m/>
    <m/>
    <m/>
    <m/>
    <x v="0"/>
    <x v="0"/>
    <m/>
  </r>
  <r>
    <s v=""/>
    <s v=" E08_40120"/>
    <s v="TR Effort Heat Exchangers-Labor (1773 5-Cell)"/>
    <s v="6.08.04.03.02.02"/>
    <x v="0"/>
    <d v="2026-09-15T00:00:00"/>
    <d v="2027-04-22T00:00:00"/>
    <s v="pkessler"/>
    <s v="Matalevich"/>
    <n v="11623.37"/>
    <m/>
    <s v="C"/>
    <s v="Labor"/>
    <s v="TEC"/>
    <m/>
    <s v="JLAB"/>
    <s v="Const"/>
    <s v="RF"/>
    <x v="9"/>
    <s v="P.S159"/>
    <m/>
    <m/>
    <m/>
    <m/>
    <m/>
    <m/>
    <m/>
    <m/>
    <m/>
    <n v="929.87"/>
    <n v="10693.5"/>
    <m/>
    <m/>
    <m/>
    <m/>
    <m/>
    <m/>
    <m/>
    <x v="0"/>
    <x v="0"/>
    <m/>
  </r>
  <r>
    <s v=""/>
    <s v=" E08_40200"/>
    <s v="TR Effort Vacuum Vessel-Labor (1773 5-Cell)"/>
    <s v="6.08.04.03.02.02"/>
    <x v="0"/>
    <d v="2026-09-15T00:00:00"/>
    <d v="2027-03-04T00:00:00"/>
    <s v="pkessler"/>
    <s v="Matalevich"/>
    <n v="11615.1"/>
    <m/>
    <s v="C"/>
    <s v="Labor"/>
    <s v="TEC"/>
    <m/>
    <s v="JLAB"/>
    <s v="Const"/>
    <s v="RF"/>
    <x v="9"/>
    <s v="S.P241"/>
    <s v="APP00431"/>
    <m/>
    <m/>
    <m/>
    <m/>
    <m/>
    <m/>
    <m/>
    <m/>
    <n v="1212.01"/>
    <n v="10403.09"/>
    <m/>
    <m/>
    <m/>
    <m/>
    <m/>
    <m/>
    <m/>
    <x v="0"/>
    <x v="0"/>
    <m/>
  </r>
  <r>
    <s v=""/>
    <s v=" E08_40270"/>
    <s v="TR Effort Saddles and Stands-Labor (1773 5-Cell)"/>
    <s v="6.08.04.03.02.02"/>
    <x v="0"/>
    <d v="2026-09-16T00:00:00"/>
    <d v="2026-12-14T00:00:00"/>
    <s v="pkessler"/>
    <s v="Matalevich"/>
    <n v="11588.3"/>
    <m/>
    <s v="C"/>
    <s v="Labor"/>
    <s v="TEC"/>
    <m/>
    <s v="JLAB"/>
    <s v="Const"/>
    <s v="RF"/>
    <x v="9"/>
    <s v="P.S160"/>
    <m/>
    <m/>
    <m/>
    <m/>
    <m/>
    <m/>
    <m/>
    <m/>
    <m/>
    <n v="2124.52"/>
    <n v="9463.7800000000007"/>
    <m/>
    <m/>
    <m/>
    <m/>
    <m/>
    <m/>
    <m/>
    <x v="0"/>
    <x v="0"/>
    <m/>
  </r>
  <r>
    <s v=""/>
    <s v=" E08_40340"/>
    <s v="TR Effort Instrumentation (1773 5-Cell)"/>
    <s v="6.08.04.03.02.02"/>
    <x v="0"/>
    <d v="2026-09-15T00:00:00"/>
    <d v="2026-12-11T00:00:00"/>
    <s v="pkessler"/>
    <s v="Matalevich"/>
    <n v="2734.79"/>
    <m/>
    <s v="C"/>
    <s v="Labor"/>
    <s v="TEC"/>
    <m/>
    <s v="JLAB"/>
    <s v="Const"/>
    <s v="RF"/>
    <x v="9"/>
    <s v="P.S161"/>
    <m/>
    <m/>
    <m/>
    <m/>
    <m/>
    <m/>
    <m/>
    <m/>
    <m/>
    <n v="546.96"/>
    <n v="2187.83"/>
    <m/>
    <m/>
    <m/>
    <m/>
    <m/>
    <m/>
    <m/>
    <x v="0"/>
    <x v="0"/>
    <m/>
  </r>
  <r>
    <s v=""/>
    <s v=" E08_40400"/>
    <s v="TR Effort Misc. Parts (1773 5-Cell)"/>
    <s v="6.08.04.03.02.02"/>
    <x v="0"/>
    <d v="2026-09-16T00:00:00"/>
    <d v="2026-12-14T00:00:00"/>
    <s v="pkessler"/>
    <s v="Matalevich"/>
    <n v="4989.41"/>
    <m/>
    <s v="C"/>
    <s v="Labor"/>
    <s v="TEC"/>
    <m/>
    <s v="JLAB"/>
    <s v="Const"/>
    <s v="RF"/>
    <x v="9"/>
    <s v="S.P240"/>
    <s v="APP00434"/>
    <m/>
    <m/>
    <m/>
    <m/>
    <m/>
    <m/>
    <m/>
    <m/>
    <n v="914.72"/>
    <n v="4074.68"/>
    <m/>
    <m/>
    <m/>
    <m/>
    <m/>
    <m/>
    <m/>
    <x v="0"/>
    <x v="0"/>
    <m/>
  </r>
  <r>
    <s v=""/>
    <s v=" E08_39720"/>
    <s v="TR Effort Tuner Harmonic Drives (1773 5-Cell)"/>
    <s v="6.08.04.03.02.02"/>
    <x v="0"/>
    <d v="2026-09-15T00:00:00"/>
    <d v="2027-03-16T00:00:00"/>
    <s v="pkessler"/>
    <s v="Matalevich"/>
    <n v="1290.82"/>
    <m/>
    <s v="C"/>
    <s v="Labor"/>
    <s v="TEC"/>
    <m/>
    <s v="JLAB"/>
    <s v="Const"/>
    <s v="RF"/>
    <x v="9"/>
    <s v="B"/>
    <m/>
    <m/>
    <m/>
    <m/>
    <m/>
    <m/>
    <m/>
    <m/>
    <m/>
    <n v="125.93"/>
    <n v="1164.8900000000001"/>
    <m/>
    <m/>
    <m/>
    <m/>
    <m/>
    <m/>
    <m/>
    <x v="0"/>
    <x v="0"/>
    <m/>
  </r>
  <r>
    <s v=""/>
    <s v=" E08_39910"/>
    <s v="TR Effort Thermal Shield-Labor (1773 5-Cell)"/>
    <s v="6.08.04.03.02.02"/>
    <x v="0"/>
    <d v="2026-09-15T00:00:00"/>
    <d v="2027-02-05T00:00:00"/>
    <s v="pkessler"/>
    <s v="Matalevich"/>
    <n v="11608.53"/>
    <m/>
    <s v="C"/>
    <s v="Labor"/>
    <s v="TEC"/>
    <m/>
    <s v="JLAB"/>
    <s v="Const"/>
    <s v="RF"/>
    <x v="9"/>
    <s v="P.S157"/>
    <m/>
    <m/>
    <m/>
    <m/>
    <m/>
    <m/>
    <m/>
    <m/>
    <m/>
    <n v="1436.11"/>
    <n v="10172.43"/>
    <m/>
    <m/>
    <m/>
    <m/>
    <m/>
    <m/>
    <m/>
    <x v="0"/>
    <x v="0"/>
    <m/>
  </r>
  <r>
    <s v=""/>
    <s v=" E08_39590"/>
    <s v="TR Effort Tuner Frames and Thermal Straps-Labor (1773 5-Cell)"/>
    <s v="6.08.04.03.02.02"/>
    <x v="0"/>
    <d v="2026-09-15T00:00:00"/>
    <d v="2027-03-15T00:00:00"/>
    <s v="pkessler"/>
    <s v="Matalevich"/>
    <n v="11617.14"/>
    <m/>
    <s v="C"/>
    <s v="Labor"/>
    <s v="TEC"/>
    <m/>
    <s v="JLAB"/>
    <s v="Const"/>
    <s v="RF"/>
    <x v="9"/>
    <s v="P.S443"/>
    <m/>
    <m/>
    <m/>
    <m/>
    <m/>
    <m/>
    <m/>
    <m/>
    <m/>
    <n v="1142.67"/>
    <n v="10474.469999999999"/>
    <m/>
    <m/>
    <m/>
    <m/>
    <m/>
    <m/>
    <m/>
    <x v="0"/>
    <x v="0"/>
    <m/>
  </r>
  <r>
    <s v=""/>
    <s v=" E08_39660"/>
    <s v="TR Effort Tuner Stepper Motors (1773 5-Cell)"/>
    <s v="6.08.04.03.02.02"/>
    <x v="0"/>
    <d v="2026-09-15T00:00:00"/>
    <d v="2027-02-17T00:00:00"/>
    <s v="pkessler"/>
    <s v="Matalevich"/>
    <n v="1290.1500000000001"/>
    <m/>
    <s v="C"/>
    <s v="Labor"/>
    <s v="TEC"/>
    <m/>
    <s v="JLAB"/>
    <s v="Const"/>
    <s v="RF"/>
    <x v="9"/>
    <s v="B"/>
    <m/>
    <m/>
    <m/>
    <m/>
    <m/>
    <m/>
    <m/>
    <m/>
    <m/>
    <n v="148.86000000000001"/>
    <n v="1141.29"/>
    <m/>
    <m/>
    <m/>
    <m/>
    <m/>
    <m/>
    <m/>
    <x v="0"/>
    <x v="0"/>
    <m/>
  </r>
  <r>
    <s v=""/>
    <s v=" E08_40460"/>
    <s v="TR Effort SpaceFrame Assembly Tooling (1773 5-Cell)"/>
    <s v="6.08.04.03.02.02"/>
    <x v="0"/>
    <d v="2026-07-24T00:00:00"/>
    <d v="2026-10-19T00:00:00"/>
    <s v="pkessler"/>
    <s v="Matalevich"/>
    <n v="1264.3399999999999"/>
    <m/>
    <s v="C"/>
    <s v="Labor"/>
    <s v="TEC"/>
    <m/>
    <s v="JLAB"/>
    <s v="Const"/>
    <s v="RF"/>
    <x v="9"/>
    <s v="B"/>
    <m/>
    <m/>
    <m/>
    <m/>
    <m/>
    <m/>
    <m/>
    <m/>
    <m/>
    <n v="1011.47"/>
    <n v="252.87"/>
    <m/>
    <m/>
    <m/>
    <m/>
    <m/>
    <m/>
    <m/>
    <x v="0"/>
    <x v="0"/>
    <m/>
  </r>
  <r>
    <s v=""/>
    <s v=" E08_40520"/>
    <s v="TR Effort Alignment fixtures (1773 5-Cell)"/>
    <s v="6.08.04.03.02.02"/>
    <x v="0"/>
    <d v="2026-08-21T00:00:00"/>
    <d v="2026-11-17T00:00:00"/>
    <s v="pkessler"/>
    <s v="Matalevich"/>
    <n v="1276.9100000000001"/>
    <m/>
    <s v="C"/>
    <s v="Labor"/>
    <s v="TEC"/>
    <m/>
    <s v="JLAB"/>
    <s v="Const"/>
    <s v="RF"/>
    <x v="9"/>
    <s v="B"/>
    <m/>
    <m/>
    <m/>
    <m/>
    <m/>
    <m/>
    <m/>
    <m/>
    <m/>
    <n v="595.89"/>
    <n v="681.02"/>
    <m/>
    <m/>
    <m/>
    <m/>
    <m/>
    <m/>
    <m/>
    <x v="0"/>
    <x v="0"/>
    <m/>
  </r>
  <r>
    <s v=""/>
    <s v=" E08_40580"/>
    <s v="TR Effort Misc. Cryostat Assembly Tooling (1773 5-Cell)"/>
    <s v="6.08.04.03.02.02"/>
    <x v="0"/>
    <d v="2026-09-29T00:00:00"/>
    <d v="2026-12-28T00:00:00"/>
    <s v="pkessler"/>
    <s v="Matalevich"/>
    <n v="1293.24"/>
    <m/>
    <s v="C"/>
    <s v="Labor"/>
    <s v="TEC"/>
    <m/>
    <s v="JLAB"/>
    <s v="Const"/>
    <s v="RF"/>
    <x v="9"/>
    <s v="B"/>
    <m/>
    <m/>
    <m/>
    <m/>
    <m/>
    <m/>
    <m/>
    <m/>
    <m/>
    <n v="43.11"/>
    <n v="1250.1400000000001"/>
    <m/>
    <m/>
    <m/>
    <m/>
    <m/>
    <m/>
    <m/>
    <x v="0"/>
    <x v="0"/>
    <m/>
  </r>
  <r>
    <s v=""/>
    <s v=" E08_40980"/>
    <s v="TR Effort Test Cave U-Tubes  (1773 5-Cell)"/>
    <s v="6.08.04.03.03.02"/>
    <x v="0"/>
    <d v="2026-09-23T00:00:00"/>
    <d v="2027-03-23T00:00:00"/>
    <s v="pkessler"/>
    <s v="Matalevich"/>
    <n v="1292.6500000000001"/>
    <m/>
    <s v="C"/>
    <s v="Labor"/>
    <s v="TEC"/>
    <m/>
    <s v="JLAB"/>
    <s v="Const"/>
    <s v="RF"/>
    <x v="9"/>
    <s v="B"/>
    <m/>
    <m/>
    <m/>
    <m/>
    <m/>
    <m/>
    <m/>
    <m/>
    <m/>
    <n v="63.57"/>
    <n v="1229.07"/>
    <m/>
    <m/>
    <m/>
    <m/>
    <m/>
    <m/>
    <m/>
    <x v="0"/>
    <x v="0"/>
    <m/>
  </r>
  <r>
    <s v=""/>
    <s v=" E08_41040"/>
    <s v="TR Effort Shipping Support (1773 5-Cell)"/>
    <s v="6.08.04.03.03.02"/>
    <x v="0"/>
    <d v="2026-10-22T00:00:00"/>
    <d v="2027-04-20T00:00:00"/>
    <s v="pkessler"/>
    <s v="Matalevich"/>
    <n v="970.88"/>
    <m/>
    <s v="C"/>
    <s v="Labor"/>
    <s v="TEC"/>
    <m/>
    <s v="JLAB"/>
    <s v="Const"/>
    <s v="RF"/>
    <x v="9"/>
    <s v="B"/>
    <m/>
    <m/>
    <m/>
    <m/>
    <m/>
    <m/>
    <m/>
    <m/>
    <m/>
    <m/>
    <n v="970.88"/>
    <m/>
    <m/>
    <m/>
    <m/>
    <m/>
    <m/>
    <m/>
    <x v="0"/>
    <x v="0"/>
    <m/>
  </r>
  <r>
    <s v=""/>
    <s v=" E08_41100"/>
    <s v="TR Effort Misc. Assembly/Test/Shipping Tooling (1773 5-Cell)"/>
    <s v="6.08.04.03.03.02"/>
    <x v="0"/>
    <d v="2026-11-03T00:00:00"/>
    <d v="2027-04-30T00:00:00"/>
    <s v="pkessler"/>
    <s v="Matalevich"/>
    <n v="1294.5"/>
    <m/>
    <s v="C"/>
    <s v="Labor"/>
    <s v="TEC"/>
    <m/>
    <s v="JLAB"/>
    <s v="Const"/>
    <s v="RF"/>
    <x v="9"/>
    <s v="B"/>
    <m/>
    <m/>
    <m/>
    <m/>
    <m/>
    <m/>
    <m/>
    <m/>
    <m/>
    <m/>
    <n v="1294.5"/>
    <m/>
    <m/>
    <m/>
    <m/>
    <m/>
    <m/>
    <m/>
    <x v="0"/>
    <x v="0"/>
    <m/>
  </r>
  <r>
    <s v=""/>
    <s v=" E08_41240"/>
    <s v="Perform  Cold Mass Assembly CM01 (1773 5-Cell)"/>
    <s v="6.08.04.03.03.04"/>
    <x v="0"/>
    <d v="2029-12-31T00:00:00"/>
    <d v="1930-03-06T00:00:00"/>
    <s v="pkessler"/>
    <s v="Matalevich"/>
    <n v="41021.56"/>
    <m/>
    <s v="C"/>
    <s v="Labor"/>
    <s v="TEC"/>
    <m/>
    <s v="JLAB"/>
    <s v="Const"/>
    <s v="RF"/>
    <x v="7"/>
    <m/>
    <m/>
    <m/>
    <m/>
    <m/>
    <m/>
    <m/>
    <m/>
    <m/>
    <m/>
    <m/>
    <m/>
    <m/>
    <m/>
    <n v="41021.56"/>
    <m/>
    <m/>
    <m/>
    <m/>
    <x v="0"/>
    <x v="0"/>
    <m/>
  </r>
  <r>
    <s v=""/>
    <s v=" E08_41270"/>
    <s v="Perform  Spaceframe Thermal Shield Assembly CM01 (1773 5-Cell)"/>
    <s v="6.08.04.03.03.04"/>
    <x v="0"/>
    <d v="1930-03-07T00:00:00"/>
    <d v="1930-05-08T00:00:00"/>
    <s v="pkessler"/>
    <s v="Matalevich"/>
    <n v="23516.67"/>
    <m/>
    <s v="C"/>
    <s v="Labor"/>
    <s v="TEC"/>
    <m/>
    <s v="JLAB"/>
    <s v="Const"/>
    <s v="RF"/>
    <x v="7"/>
    <m/>
    <m/>
    <m/>
    <m/>
    <m/>
    <m/>
    <m/>
    <m/>
    <m/>
    <m/>
    <m/>
    <m/>
    <m/>
    <m/>
    <n v="23516.67"/>
    <m/>
    <m/>
    <m/>
    <m/>
    <x v="0"/>
    <x v="0"/>
    <m/>
  </r>
  <r>
    <s v=""/>
    <s v=" E08_41300"/>
    <s v="Perform  Final Assembly CM01 (1773 5-Cell)"/>
    <s v="6.08.04.03.03.04"/>
    <x v="0"/>
    <d v="1930-05-09T00:00:00"/>
    <d v="1930-07-12T00:00:00"/>
    <s v="pkessler"/>
    <s v="Matalevich"/>
    <n v="35893.870000000003"/>
    <m/>
    <s v="C"/>
    <s v="Labor"/>
    <s v="TEC"/>
    <m/>
    <s v="JLAB"/>
    <s v="Const"/>
    <s v="RF"/>
    <x v="7"/>
    <m/>
    <m/>
    <m/>
    <m/>
    <m/>
    <m/>
    <m/>
    <m/>
    <m/>
    <m/>
    <m/>
    <m/>
    <m/>
    <m/>
    <n v="35893.870000000003"/>
    <m/>
    <m/>
    <m/>
    <m/>
    <x v="0"/>
    <x v="0"/>
    <m/>
  </r>
  <r>
    <s v=""/>
    <s v=" E08_41380"/>
    <s v="Perform  Cold Mass Assembly CM02 (1773 5-Cell)"/>
    <s v="6.08.04.03.03.04"/>
    <x v="0"/>
    <d v="2028-06-26T00:00:00"/>
    <d v="2028-08-28T00:00:00"/>
    <s v="pkessler"/>
    <s v="Matalevich"/>
    <n v="38666.76"/>
    <m/>
    <s v="C"/>
    <s v="Labor"/>
    <s v="TEC"/>
    <m/>
    <s v="JLAB"/>
    <s v="Const"/>
    <s v="RF"/>
    <x v="7"/>
    <m/>
    <m/>
    <m/>
    <m/>
    <m/>
    <m/>
    <m/>
    <m/>
    <m/>
    <m/>
    <m/>
    <m/>
    <n v="38666.76"/>
    <m/>
    <m/>
    <m/>
    <m/>
    <m/>
    <m/>
    <x v="0"/>
    <x v="0"/>
    <m/>
  </r>
  <r>
    <s v=""/>
    <s v=" E08_41410"/>
    <s v="Perform  Spaceframe Thermal Shield Assembly CM02 (1773 5-Cell)"/>
    <s v="6.08.04.03.03.04"/>
    <x v="0"/>
    <d v="2028-08-29T00:00:00"/>
    <d v="2028-11-01T00:00:00"/>
    <s v="pkessler"/>
    <s v="Matalevich"/>
    <n v="22491.83"/>
    <m/>
    <s v="C"/>
    <s v="Labor"/>
    <s v="TEC"/>
    <m/>
    <s v="JLAB"/>
    <s v="Const"/>
    <s v="RF"/>
    <x v="7"/>
    <m/>
    <m/>
    <m/>
    <m/>
    <m/>
    <m/>
    <m/>
    <m/>
    <m/>
    <m/>
    <m/>
    <m/>
    <n v="11495.82"/>
    <n v="10996.01"/>
    <m/>
    <m/>
    <m/>
    <m/>
    <m/>
    <x v="0"/>
    <x v="0"/>
    <m/>
  </r>
  <r>
    <s v=""/>
    <s v=" E08_41440"/>
    <s v="Perform  Final Assembly CM02 (1773 5-Cell)"/>
    <s v="6.08.04.03.03.04"/>
    <x v="0"/>
    <d v="2028-11-02T00:00:00"/>
    <d v="2029-01-10T00:00:00"/>
    <s v="pkessler"/>
    <s v="Matalevich"/>
    <n v="34848.410000000003"/>
    <m/>
    <s v="C"/>
    <s v="Labor"/>
    <s v="TEC"/>
    <m/>
    <s v="JLAB"/>
    <s v="Const"/>
    <s v="RF"/>
    <x v="7"/>
    <m/>
    <m/>
    <m/>
    <m/>
    <m/>
    <m/>
    <m/>
    <m/>
    <m/>
    <m/>
    <m/>
    <m/>
    <m/>
    <n v="34848.410000000003"/>
    <m/>
    <m/>
    <m/>
    <m/>
    <m/>
    <x v="0"/>
    <x v="0"/>
    <m/>
  </r>
  <r>
    <s v=""/>
    <s v=" E08_41520"/>
    <s v="Perform  Cold Mass Assembly CM03 (1773 5-Cell)"/>
    <s v="6.08.04.03.03.04"/>
    <x v="0"/>
    <d v="1930-07-15T00:00:00"/>
    <d v="1930-08-30T00:00:00"/>
    <s v="pkessler"/>
    <s v="Matalevich"/>
    <n v="41021.56"/>
    <m/>
    <s v="C"/>
    <s v="Labor"/>
    <s v="TEC"/>
    <m/>
    <s v="JLAB"/>
    <s v="Const"/>
    <s v="RF"/>
    <x v="7"/>
    <m/>
    <m/>
    <m/>
    <m/>
    <m/>
    <m/>
    <m/>
    <m/>
    <m/>
    <m/>
    <m/>
    <m/>
    <m/>
    <m/>
    <n v="41021.56"/>
    <m/>
    <m/>
    <m/>
    <m/>
    <x v="0"/>
    <x v="0"/>
    <m/>
  </r>
  <r>
    <s v=""/>
    <s v=" E08_41550"/>
    <s v="Perform  Spaceframe Thermal Shield Assembly CM03 (1773 5-Cell)"/>
    <s v="6.08.04.03.03.04"/>
    <x v="0"/>
    <d v="1930-09-03T00:00:00"/>
    <d v="1930-10-22T00:00:00"/>
    <s v="pkessler"/>
    <s v="Matalevich"/>
    <n v="23819.03"/>
    <m/>
    <s v="C"/>
    <s v="Labor"/>
    <s v="TEC"/>
    <m/>
    <s v="JLAB"/>
    <s v="Const"/>
    <s v="RF"/>
    <x v="7"/>
    <m/>
    <m/>
    <m/>
    <m/>
    <m/>
    <m/>
    <m/>
    <m/>
    <m/>
    <m/>
    <m/>
    <m/>
    <m/>
    <m/>
    <n v="13610.87"/>
    <n v="10208.15"/>
    <m/>
    <m/>
    <m/>
    <x v="0"/>
    <x v="0"/>
    <m/>
  </r>
  <r>
    <s v=""/>
    <s v=" E08_41580"/>
    <s v="Perform  Final Assembly CM03 (1773 5-Cell)"/>
    <s v="6.08.04.03.03.04"/>
    <x v="0"/>
    <d v="1930-10-23T00:00:00"/>
    <d v="1930-12-13T00:00:00"/>
    <s v="pkessler"/>
    <s v="Matalevich"/>
    <n v="36970.68"/>
    <m/>
    <s v="C"/>
    <s v="Labor"/>
    <s v="TEC"/>
    <m/>
    <s v="JLAB"/>
    <s v="Const"/>
    <s v="RF"/>
    <x v="7"/>
    <m/>
    <m/>
    <m/>
    <m/>
    <m/>
    <m/>
    <m/>
    <m/>
    <m/>
    <m/>
    <m/>
    <m/>
    <m/>
    <m/>
    <m/>
    <n v="36970.68"/>
    <m/>
    <m/>
    <m/>
    <x v="0"/>
    <x v="0"/>
    <m/>
  </r>
  <r>
    <s v=""/>
    <s v=" E08_41950"/>
    <s v="Prepare &amp; Pack  for Shipping CM03 (1773 5-Cell)"/>
    <s v="6.08.04.03.03.06"/>
    <x v="0"/>
    <d v="1931-01-15T00:00:00"/>
    <d v="1931-02-05T00:00:00"/>
    <s v="pkessler"/>
    <s v="Matalevich"/>
    <n v="9106.08"/>
    <m/>
    <s v="C"/>
    <s v="Labor"/>
    <s v="TEC"/>
    <m/>
    <s v="JLAB"/>
    <s v="Const"/>
    <s v="RF"/>
    <x v="8"/>
    <m/>
    <m/>
    <m/>
    <m/>
    <m/>
    <m/>
    <m/>
    <m/>
    <m/>
    <m/>
    <m/>
    <m/>
    <m/>
    <m/>
    <m/>
    <n v="9106.08"/>
    <m/>
    <m/>
    <m/>
    <x v="0"/>
    <x v="0"/>
    <m/>
  </r>
  <r>
    <s v=""/>
    <s v=" E08_41870"/>
    <s v="Prepare &amp; Pack  for Shipping CM01 (1773 5-Cell)"/>
    <s v="6.08.04.03.03.06"/>
    <x v="0"/>
    <d v="1930-08-26T00:00:00"/>
    <d v="1930-09-16T00:00:00"/>
    <s v="pkessler"/>
    <s v="Matalevich"/>
    <n v="8840.85"/>
    <m/>
    <s v="C"/>
    <s v="Labor"/>
    <s v="TEC"/>
    <m/>
    <s v="JLAB"/>
    <s v="Const"/>
    <s v="RF"/>
    <x v="8"/>
    <m/>
    <m/>
    <m/>
    <m/>
    <m/>
    <m/>
    <m/>
    <m/>
    <m/>
    <m/>
    <m/>
    <m/>
    <m/>
    <m/>
    <n v="8840.85"/>
    <m/>
    <m/>
    <m/>
    <m/>
    <x v="0"/>
    <x v="0"/>
    <m/>
  </r>
  <r>
    <s v=""/>
    <s v=" E08_41910"/>
    <s v="Prepare &amp; Pack  for Shipping CM02 (1773 5-Cell)"/>
    <s v="6.08.04.03.03.06"/>
    <x v="0"/>
    <d v="1930-10-01T00:00:00"/>
    <d v="1930-10-22T00:00:00"/>
    <s v="pkessler"/>
    <s v="Matalevich"/>
    <n v="9106.08"/>
    <m/>
    <s v="C"/>
    <s v="Labor"/>
    <s v="TEC"/>
    <m/>
    <s v="JLAB"/>
    <s v="Const"/>
    <s v="RF"/>
    <x v="8"/>
    <m/>
    <m/>
    <m/>
    <m/>
    <m/>
    <m/>
    <m/>
    <m/>
    <m/>
    <m/>
    <m/>
    <m/>
    <m/>
    <m/>
    <m/>
    <n v="9106.08"/>
    <m/>
    <m/>
    <m/>
    <x v="0"/>
    <x v="0"/>
    <m/>
  </r>
  <r>
    <s v=""/>
    <s v=" E08_40800"/>
    <s v="Installation Assembly Preliminary Design (1773 5-Cell)"/>
    <s v="6.08.04.03.03.01"/>
    <x v="0"/>
    <d v="2025-08-14T00:00:00"/>
    <d v="2025-09-30T00:00:00"/>
    <s v="pkessler"/>
    <s v="Matalevich"/>
    <n v="38893.61"/>
    <m/>
    <s v="C"/>
    <s v="Labor"/>
    <s v="TEC"/>
    <m/>
    <s v="JLAB"/>
    <s v="PED"/>
    <s v="RF"/>
    <x v="11"/>
    <m/>
    <m/>
    <m/>
    <m/>
    <m/>
    <m/>
    <m/>
    <m/>
    <m/>
    <n v="38893.61"/>
    <m/>
    <m/>
    <m/>
    <m/>
    <m/>
    <m/>
    <m/>
    <m/>
    <m/>
    <x v="0"/>
    <x v="0"/>
    <m/>
  </r>
  <r>
    <s v=""/>
    <s v=" E08_40810"/>
    <s v="Cryomodule Stand Preliminary Design (1773 5-Cell)"/>
    <s v="6.08.04.03.03.01"/>
    <x v="0"/>
    <d v="2025-08-14T00:00:00"/>
    <d v="2025-09-30T00:00:00"/>
    <s v="pkessler"/>
    <s v="Matalevich"/>
    <n v="44231.95"/>
    <m/>
    <s v="C"/>
    <s v="Labor"/>
    <s v="TEC"/>
    <m/>
    <s v="JLAB"/>
    <s v="PED"/>
    <s v="RF"/>
    <x v="11"/>
    <m/>
    <m/>
    <m/>
    <m/>
    <m/>
    <m/>
    <m/>
    <m/>
    <m/>
    <n v="44231.95"/>
    <m/>
    <m/>
    <m/>
    <m/>
    <m/>
    <m/>
    <m/>
    <m/>
    <m/>
    <x v="0"/>
    <x v="0"/>
    <m/>
  </r>
  <r>
    <s v=""/>
    <s v=" E08_40820"/>
    <s v="Airside Assembly Preliminary Design  (1773 5-Cell)"/>
    <s v="6.08.04.03.03.01"/>
    <x v="0"/>
    <d v="2025-08-14T00:00:00"/>
    <d v="2025-09-30T00:00:00"/>
    <s v="pkessler"/>
    <s v="Matalevich"/>
    <n v="47587.48"/>
    <m/>
    <s v="C"/>
    <s v="Labor"/>
    <s v="TEC"/>
    <m/>
    <s v="JLAB"/>
    <s v="PED"/>
    <s v="RF"/>
    <x v="11"/>
    <m/>
    <m/>
    <m/>
    <m/>
    <m/>
    <m/>
    <m/>
    <m/>
    <m/>
    <n v="47587.48"/>
    <m/>
    <m/>
    <m/>
    <m/>
    <m/>
    <m/>
    <m/>
    <m/>
    <m/>
    <x v="0"/>
    <x v="0"/>
    <m/>
  </r>
  <r>
    <s v=""/>
    <s v=" E08_40870"/>
    <s v="Installation Assembly Final Design (1773 5-Cell)"/>
    <s v="6.08.04.03.03.01"/>
    <x v="0"/>
    <d v="2026-08-07T00:00:00"/>
    <d v="2026-10-21T00:00:00"/>
    <s v="pkessler"/>
    <s v="Matalevich"/>
    <n v="40383.980000000003"/>
    <m/>
    <s v="C"/>
    <s v="Labor"/>
    <s v="TEC"/>
    <m/>
    <s v="JLAB"/>
    <s v="PED"/>
    <s v="RF"/>
    <x v="6"/>
    <m/>
    <m/>
    <m/>
    <m/>
    <m/>
    <m/>
    <m/>
    <m/>
    <m/>
    <m/>
    <n v="29511.37"/>
    <n v="10872.61"/>
    <m/>
    <m/>
    <m/>
    <m/>
    <m/>
    <m/>
    <m/>
    <x v="0"/>
    <x v="0"/>
    <m/>
  </r>
  <r>
    <s v=""/>
    <s v=" E08_40880"/>
    <s v="Cryomodule Stand Final Design (1773 5-Cell)"/>
    <s v="6.08.04.03.03.01"/>
    <x v="0"/>
    <d v="2026-08-07T00:00:00"/>
    <d v="2026-10-21T00:00:00"/>
    <s v="pkessler"/>
    <s v="Matalevich"/>
    <n v="45926.879999999997"/>
    <m/>
    <s v="C"/>
    <s v="Labor"/>
    <s v="TEC"/>
    <m/>
    <s v="JLAB"/>
    <s v="PED"/>
    <s v="RF"/>
    <x v="6"/>
    <m/>
    <m/>
    <m/>
    <m/>
    <m/>
    <m/>
    <m/>
    <m/>
    <m/>
    <m/>
    <n v="33561.949999999997"/>
    <n v="12364.93"/>
    <m/>
    <m/>
    <m/>
    <m/>
    <m/>
    <m/>
    <m/>
    <x v="0"/>
    <x v="0"/>
    <m/>
  </r>
  <r>
    <s v=""/>
    <s v=" E08_40890"/>
    <s v="Airside Assembly Final Design  (1773 5-Cell)"/>
    <s v="6.08.04.03.03.01"/>
    <x v="0"/>
    <d v="2026-08-07T00:00:00"/>
    <d v="2026-10-21T00:00:00"/>
    <s v="pkessler"/>
    <s v="Matalevich"/>
    <n v="49410.99"/>
    <m/>
    <s v="C"/>
    <s v="Labor"/>
    <s v="TEC"/>
    <m/>
    <s v="JLAB"/>
    <s v="PED"/>
    <s v="RF"/>
    <x v="6"/>
    <m/>
    <m/>
    <m/>
    <m/>
    <m/>
    <m/>
    <m/>
    <m/>
    <m/>
    <m/>
    <n v="36108.03"/>
    <n v="13302.96"/>
    <m/>
    <m/>
    <m/>
    <m/>
    <m/>
    <m/>
    <m/>
    <x v="0"/>
    <x v="0"/>
    <m/>
  </r>
  <r>
    <s v=""/>
    <s v=" E08_40840"/>
    <s v="Test Cave U-Tubes Preliminary Design (1773 5-Cell)"/>
    <s v="6.08.04.03.03.01"/>
    <x v="0"/>
    <d v="2025-08-14T00:00:00"/>
    <d v="2025-08-20T00:00:00"/>
    <s v="pkessler"/>
    <s v="Matalevich"/>
    <n v="1982.81"/>
    <m/>
    <s v="C"/>
    <s v="Labor"/>
    <s v="TEC"/>
    <m/>
    <s v="JLAB"/>
    <s v="PED"/>
    <s v="RF"/>
    <x v="11"/>
    <m/>
    <m/>
    <m/>
    <m/>
    <m/>
    <m/>
    <m/>
    <m/>
    <m/>
    <n v="1982.81"/>
    <m/>
    <m/>
    <m/>
    <m/>
    <m/>
    <m/>
    <m/>
    <m/>
    <m/>
    <x v="0"/>
    <x v="0"/>
    <m/>
  </r>
  <r>
    <s v=""/>
    <s v=" E08_40850"/>
    <s v="Shipping Support Preliminary Design   (1773 5-Cell)"/>
    <s v="6.08.04.03.03.01"/>
    <x v="0"/>
    <d v="2025-08-21T00:00:00"/>
    <d v="2025-10-17T00:00:00"/>
    <s v="pkessler"/>
    <s v="Matalevich"/>
    <n v="24007.88"/>
    <m/>
    <s v="C"/>
    <s v="Labor"/>
    <s v="TEC"/>
    <m/>
    <s v="JLAB"/>
    <s v="PED"/>
    <s v="RF"/>
    <x v="11"/>
    <m/>
    <m/>
    <m/>
    <m/>
    <m/>
    <m/>
    <m/>
    <m/>
    <m/>
    <n v="16805.52"/>
    <n v="7202.36"/>
    <m/>
    <m/>
    <m/>
    <m/>
    <m/>
    <m/>
    <m/>
    <m/>
    <x v="0"/>
    <x v="0"/>
    <m/>
  </r>
  <r>
    <s v=""/>
    <s v=" E08_40860"/>
    <s v="Misc. Assembly/Test/Shipping Tooling Preliminary Design   (1773 5-Cell)"/>
    <s v="6.08.04.03.03.01"/>
    <x v="0"/>
    <d v="2025-10-20T00:00:00"/>
    <d v="2025-11-04T00:00:00"/>
    <s v="pkessler"/>
    <s v="Matalevich"/>
    <n v="8169.18"/>
    <m/>
    <s v="C"/>
    <s v="Labor"/>
    <s v="TEC"/>
    <m/>
    <s v="JLAB"/>
    <s v="PED"/>
    <s v="RF"/>
    <x v="11"/>
    <m/>
    <m/>
    <m/>
    <m/>
    <m/>
    <m/>
    <m/>
    <m/>
    <m/>
    <m/>
    <n v="8169.18"/>
    <m/>
    <m/>
    <m/>
    <m/>
    <m/>
    <m/>
    <m/>
    <m/>
    <x v="0"/>
    <x v="0"/>
    <m/>
  </r>
  <r>
    <s v=""/>
    <s v=" E08_40910"/>
    <s v="Test Cave U-Tubes Final Design (1773 5-Cell)"/>
    <s v="6.08.04.03.03.01"/>
    <x v="0"/>
    <d v="2026-08-07T00:00:00"/>
    <d v="2026-08-13T00:00:00"/>
    <s v="pkessler"/>
    <s v="Matalevich"/>
    <n v="2042.3"/>
    <m/>
    <s v="C"/>
    <s v="Labor"/>
    <s v="TEC"/>
    <m/>
    <s v="JLAB"/>
    <s v="PED"/>
    <s v="RF"/>
    <x v="6"/>
    <m/>
    <m/>
    <m/>
    <m/>
    <m/>
    <m/>
    <m/>
    <m/>
    <m/>
    <m/>
    <n v="2042.3"/>
    <m/>
    <m/>
    <m/>
    <m/>
    <m/>
    <m/>
    <m/>
    <m/>
    <x v="0"/>
    <x v="0"/>
    <m/>
  </r>
  <r>
    <s v=""/>
    <s v=" E08_40920"/>
    <s v="Shipping Support Final Design  (1773 5-Cell)"/>
    <s v="6.08.04.03.03.01"/>
    <x v="0"/>
    <d v="2026-08-14T00:00:00"/>
    <d v="2026-09-11T00:00:00"/>
    <s v="pkessler"/>
    <s v="Matalevich"/>
    <n v="13196.37"/>
    <m/>
    <s v="C"/>
    <s v="Labor"/>
    <s v="TEC"/>
    <m/>
    <s v="JLAB"/>
    <s v="PED"/>
    <s v="RF"/>
    <x v="6"/>
    <m/>
    <m/>
    <m/>
    <m/>
    <m/>
    <m/>
    <m/>
    <m/>
    <m/>
    <m/>
    <n v="13196.37"/>
    <m/>
    <m/>
    <m/>
    <m/>
    <m/>
    <m/>
    <m/>
    <m/>
    <x v="0"/>
    <x v="0"/>
    <m/>
  </r>
  <r>
    <s v=""/>
    <s v=" E08_40930"/>
    <s v="Misc. Assembly/Test/Shipping Tooling Final Design (1773 5-Cell)"/>
    <s v="6.08.04.03.03.01"/>
    <x v="0"/>
    <d v="2026-09-14T00:00:00"/>
    <d v="2026-09-23T00:00:00"/>
    <s v="pkessler"/>
    <s v="Matalevich"/>
    <n v="4398.79"/>
    <m/>
    <s v="C"/>
    <s v="Labor"/>
    <s v="TEC"/>
    <m/>
    <s v="JLAB"/>
    <s v="PED"/>
    <s v="RF"/>
    <x v="6"/>
    <m/>
    <m/>
    <m/>
    <m/>
    <m/>
    <m/>
    <m/>
    <m/>
    <m/>
    <m/>
    <n v="4398.79"/>
    <m/>
    <m/>
    <m/>
    <m/>
    <m/>
    <m/>
    <m/>
    <m/>
    <x v="0"/>
    <x v="0"/>
    <m/>
  </r>
  <r>
    <s v=""/>
    <s v=" E08_15070"/>
    <s v="SRF Integration FY22 - (RF Systems)"/>
    <s v="6.08.01.01.02"/>
    <x v="0"/>
    <d v="2022-04-01T00:00:00"/>
    <d v="2022-09-30T00:00:00"/>
    <s v="pkessler"/>
    <s v="edaly"/>
    <n v="0"/>
    <m/>
    <s v="A"/>
    <s v="Labor"/>
    <s v="OPC"/>
    <m/>
    <s v="JLAB"/>
    <s v="ACD"/>
    <s v="RF"/>
    <x v="0"/>
    <m/>
    <m/>
    <m/>
    <m/>
    <m/>
    <m/>
    <m/>
    <m/>
    <m/>
    <m/>
    <m/>
    <m/>
    <m/>
    <m/>
    <m/>
    <m/>
    <m/>
    <m/>
    <m/>
    <x v="0"/>
    <x v="0"/>
    <m/>
  </r>
  <r>
    <s v=""/>
    <s v=" E08_15080"/>
    <s v="SRF Integration FY23 - (RF Systems)"/>
    <s v="6.08.01.01.02"/>
    <x v="0"/>
    <d v="2022-10-03T00:00:00"/>
    <d v="2023-09-29T00:00:00"/>
    <s v="pkessler"/>
    <s v="edaly"/>
    <n v="162958.43"/>
    <m/>
    <s v="A"/>
    <s v="Labor"/>
    <s v="TEC"/>
    <m/>
    <s v="JLAB"/>
    <s v="PED"/>
    <s v="RF"/>
    <x v="0"/>
    <m/>
    <m/>
    <m/>
    <m/>
    <m/>
    <m/>
    <m/>
    <n v="162958.43"/>
    <m/>
    <m/>
    <m/>
    <m/>
    <m/>
    <m/>
    <m/>
    <m/>
    <m/>
    <m/>
    <m/>
    <x v="0"/>
    <x v="0"/>
    <m/>
  </r>
  <r>
    <s v=""/>
    <s v=" E08_15090"/>
    <s v="SRF Integration FY24 - (RF Systems)"/>
    <s v="6.08.01.01.02"/>
    <x v="0"/>
    <d v="2023-10-02T00:00:00"/>
    <d v="2024-09-30T00:00:00"/>
    <s v="pkessler"/>
    <s v="edaly"/>
    <n v="167847.18"/>
    <m/>
    <s v="A"/>
    <s v="Labor"/>
    <s v="TEC"/>
    <m/>
    <s v="JLAB"/>
    <s v="PED"/>
    <s v="RF"/>
    <x v="0"/>
    <m/>
    <m/>
    <m/>
    <m/>
    <m/>
    <m/>
    <m/>
    <m/>
    <n v="167847.18"/>
    <m/>
    <m/>
    <m/>
    <m/>
    <m/>
    <m/>
    <m/>
    <m/>
    <m/>
    <m/>
    <x v="0"/>
    <x v="0"/>
    <m/>
  </r>
  <r>
    <s v=""/>
    <s v=" E08_15100"/>
    <s v="SRF Integration FY25 - (RF Systems)"/>
    <s v="6.08.01.01.02"/>
    <x v="0"/>
    <d v="2024-10-01T00:00:00"/>
    <d v="2025-09-30T00:00:00"/>
    <s v="pkessler"/>
    <s v="edaly"/>
    <n v="172882.59"/>
    <m/>
    <s v="A"/>
    <s v="Labor"/>
    <s v="TEC"/>
    <m/>
    <s v="JLAB"/>
    <s v="PED"/>
    <s v="RF"/>
    <x v="0"/>
    <m/>
    <m/>
    <m/>
    <m/>
    <m/>
    <m/>
    <m/>
    <m/>
    <m/>
    <n v="172882.59"/>
    <m/>
    <m/>
    <m/>
    <m/>
    <m/>
    <m/>
    <m/>
    <m/>
    <m/>
    <x v="0"/>
    <x v="0"/>
    <m/>
  </r>
  <r>
    <s v=""/>
    <s v=" E08_15110"/>
    <s v="SRF Integration FY26 - (RF Systems)"/>
    <s v="6.08.01.01.02"/>
    <x v="0"/>
    <d v="2025-10-01T00:00:00"/>
    <d v="2026-09-30T00:00:00"/>
    <s v="pkessler"/>
    <s v="edaly"/>
    <n v="178069.07"/>
    <m/>
    <s v="A"/>
    <s v="Labor"/>
    <s v="TEC"/>
    <m/>
    <s v="JLAB"/>
    <s v="Const"/>
    <s v="RF"/>
    <x v="0"/>
    <m/>
    <m/>
    <m/>
    <m/>
    <m/>
    <m/>
    <m/>
    <m/>
    <m/>
    <m/>
    <n v="178069.07"/>
    <m/>
    <m/>
    <m/>
    <m/>
    <m/>
    <m/>
    <m/>
    <m/>
    <x v="0"/>
    <x v="0"/>
    <m/>
  </r>
  <r>
    <s v=""/>
    <s v=" E08_15120"/>
    <s v="SRF Integration FY27 - (RF Systems)"/>
    <s v="6.08.01.01.02"/>
    <x v="0"/>
    <d v="2026-10-01T00:00:00"/>
    <d v="2027-09-30T00:00:00"/>
    <s v="pkessler"/>
    <s v="edaly"/>
    <n v="183411.14"/>
    <m/>
    <s v="A"/>
    <s v="Labor"/>
    <s v="TEC"/>
    <m/>
    <s v="JLAB"/>
    <s v="Const"/>
    <s v="RF"/>
    <x v="0"/>
    <m/>
    <m/>
    <m/>
    <m/>
    <m/>
    <m/>
    <m/>
    <m/>
    <m/>
    <m/>
    <m/>
    <n v="183411.14"/>
    <m/>
    <m/>
    <m/>
    <m/>
    <m/>
    <m/>
    <m/>
    <x v="0"/>
    <x v="0"/>
    <m/>
  </r>
  <r>
    <s v=""/>
    <s v=" E08_15130"/>
    <s v="SRF Integration FY28 - (RF Systems)"/>
    <s v="6.08.01.01.02"/>
    <x v="0"/>
    <d v="2027-10-01T00:00:00"/>
    <d v="2028-09-29T00:00:00"/>
    <s v="pkessler"/>
    <s v="edaly"/>
    <n v="188913.48"/>
    <m/>
    <s v="A"/>
    <s v="Labor"/>
    <s v="TEC"/>
    <m/>
    <s v="JLAB"/>
    <s v="Const"/>
    <s v="RF"/>
    <x v="0"/>
    <m/>
    <m/>
    <m/>
    <m/>
    <m/>
    <m/>
    <m/>
    <m/>
    <m/>
    <m/>
    <m/>
    <m/>
    <n v="188913.48"/>
    <m/>
    <m/>
    <m/>
    <m/>
    <m/>
    <m/>
    <x v="0"/>
    <x v="0"/>
    <m/>
  </r>
  <r>
    <s v=""/>
    <s v=" E08_15140"/>
    <s v="SRF Integration FY29 - (RF Systems)"/>
    <s v="6.08.01.01.02"/>
    <x v="0"/>
    <d v="2028-10-02T00:00:00"/>
    <d v="2029-09-28T00:00:00"/>
    <s v="pkessler"/>
    <s v="edaly"/>
    <n v="194580.88"/>
    <m/>
    <s v="A"/>
    <s v="Labor"/>
    <s v="TEC"/>
    <m/>
    <s v="JLAB"/>
    <s v="Const"/>
    <s v="RF"/>
    <x v="0"/>
    <m/>
    <m/>
    <m/>
    <m/>
    <m/>
    <m/>
    <m/>
    <m/>
    <m/>
    <m/>
    <m/>
    <m/>
    <m/>
    <n v="194580.88"/>
    <m/>
    <m/>
    <m/>
    <m/>
    <m/>
    <x v="0"/>
    <x v="0"/>
    <m/>
  </r>
  <r>
    <s v=""/>
    <s v=" E08_15220"/>
    <s v="SRF Technical Support FY23 - (RF Systems)"/>
    <s v="6.08.01.01.02"/>
    <x v="0"/>
    <d v="2023-01-17T00:00:00"/>
    <d v="2023-09-29T00:00:00"/>
    <s v="pkessler"/>
    <s v="edaly"/>
    <n v="70368.41"/>
    <m/>
    <s v="A"/>
    <s v="Labor"/>
    <s v="TEC"/>
    <m/>
    <s v="JLAB"/>
    <s v="PED"/>
    <s v="RF"/>
    <x v="0"/>
    <m/>
    <m/>
    <m/>
    <m/>
    <m/>
    <m/>
    <m/>
    <n v="70368.41"/>
    <m/>
    <m/>
    <m/>
    <m/>
    <m/>
    <m/>
    <m/>
    <m/>
    <m/>
    <m/>
    <m/>
    <x v="0"/>
    <x v="0"/>
    <m/>
  </r>
  <r>
    <s v=""/>
    <s v=" E08_15230"/>
    <s v="SRF Technical Support FY24 - (RF Systems)"/>
    <s v="6.08.01.01.02"/>
    <x v="0"/>
    <d v="2023-10-02T00:00:00"/>
    <d v="2024-09-30T00:00:00"/>
    <s v="pkessler"/>
    <s v="edaly"/>
    <n v="83923.59"/>
    <m/>
    <s v="A"/>
    <s v="Labor"/>
    <s v="TEC"/>
    <m/>
    <s v="JLAB"/>
    <s v="PED"/>
    <s v="RF"/>
    <x v="0"/>
    <m/>
    <m/>
    <m/>
    <m/>
    <m/>
    <m/>
    <m/>
    <m/>
    <n v="83923.59"/>
    <m/>
    <m/>
    <m/>
    <m/>
    <m/>
    <m/>
    <m/>
    <m/>
    <m/>
    <m/>
    <x v="0"/>
    <x v="0"/>
    <m/>
  </r>
  <r>
    <s v=""/>
    <s v=" E08_15240"/>
    <s v="SRF Technical Support FY25 - (RF Systems)"/>
    <s v="6.08.01.01.02"/>
    <x v="0"/>
    <d v="2024-10-01T00:00:00"/>
    <d v="2025-09-30T00:00:00"/>
    <s v="pkessler"/>
    <s v="edaly"/>
    <n v="86441.3"/>
    <m/>
    <s v="A"/>
    <s v="Labor"/>
    <s v="TEC"/>
    <m/>
    <s v="JLAB"/>
    <s v="PED"/>
    <s v="RF"/>
    <x v="0"/>
    <m/>
    <m/>
    <m/>
    <m/>
    <m/>
    <m/>
    <m/>
    <m/>
    <m/>
    <n v="86441.3"/>
    <m/>
    <m/>
    <m/>
    <m/>
    <m/>
    <m/>
    <m/>
    <m/>
    <m/>
    <x v="0"/>
    <x v="0"/>
    <m/>
  </r>
  <r>
    <s v=""/>
    <s v=" E08_15250"/>
    <s v="SRF Technical Support FY26 - (RF Systems)"/>
    <s v="6.08.01.01.02"/>
    <x v="0"/>
    <d v="2025-10-01T00:00:00"/>
    <d v="2026-09-30T00:00:00"/>
    <s v="pkessler"/>
    <s v="edaly"/>
    <n v="89034.54"/>
    <m/>
    <s v="A"/>
    <s v="Labor"/>
    <s v="TEC"/>
    <m/>
    <s v="JLAB"/>
    <s v="Const"/>
    <s v="RF"/>
    <x v="0"/>
    <m/>
    <m/>
    <m/>
    <m/>
    <m/>
    <m/>
    <m/>
    <m/>
    <m/>
    <m/>
    <n v="89034.54"/>
    <m/>
    <m/>
    <m/>
    <m/>
    <m/>
    <m/>
    <m/>
    <m/>
    <x v="0"/>
    <x v="0"/>
    <m/>
  </r>
  <r>
    <s v=""/>
    <s v=" E08_15260"/>
    <s v="SRF Technical Support FY27 - (RF Systems)"/>
    <s v="6.08.01.01.02"/>
    <x v="0"/>
    <d v="2026-10-01T00:00:00"/>
    <d v="2027-09-30T00:00:00"/>
    <s v="pkessler"/>
    <s v="edaly"/>
    <n v="91705.57"/>
    <m/>
    <s v="A"/>
    <s v="Labor"/>
    <s v="TEC"/>
    <m/>
    <s v="JLAB"/>
    <s v="Const"/>
    <s v="RF"/>
    <x v="0"/>
    <m/>
    <m/>
    <m/>
    <m/>
    <m/>
    <m/>
    <m/>
    <m/>
    <m/>
    <m/>
    <m/>
    <n v="91705.57"/>
    <m/>
    <m/>
    <m/>
    <m/>
    <m/>
    <m/>
    <m/>
    <x v="0"/>
    <x v="0"/>
    <m/>
  </r>
  <r>
    <s v=""/>
    <s v=" E08_15270"/>
    <s v="SRF Technical Support FY28 - (RF Systems)"/>
    <s v="6.08.01.01.02"/>
    <x v="0"/>
    <d v="2027-10-01T00:00:00"/>
    <d v="2028-09-29T00:00:00"/>
    <s v="pkessler"/>
    <s v="edaly"/>
    <n v="94456.74"/>
    <m/>
    <s v="A"/>
    <s v="Labor"/>
    <s v="TEC"/>
    <m/>
    <s v="JLAB"/>
    <s v="Const"/>
    <s v="RF"/>
    <x v="0"/>
    <m/>
    <m/>
    <m/>
    <m/>
    <m/>
    <m/>
    <m/>
    <m/>
    <m/>
    <m/>
    <m/>
    <m/>
    <n v="94456.74"/>
    <m/>
    <m/>
    <m/>
    <m/>
    <m/>
    <m/>
    <x v="0"/>
    <x v="0"/>
    <m/>
  </r>
  <r>
    <s v=""/>
    <s v=" E08_15280"/>
    <s v="SRF Technical Support FY29 - (RF Systems)"/>
    <s v="6.08.01.01.02"/>
    <x v="0"/>
    <d v="2028-10-02T00:00:00"/>
    <d v="2029-09-28T00:00:00"/>
    <s v="pkessler"/>
    <s v="edaly"/>
    <n v="97290.44"/>
    <m/>
    <s v="A"/>
    <s v="Labor"/>
    <s v="TEC"/>
    <m/>
    <s v="JLAB"/>
    <s v="Const"/>
    <s v="RF"/>
    <x v="0"/>
    <m/>
    <m/>
    <m/>
    <m/>
    <m/>
    <m/>
    <m/>
    <m/>
    <m/>
    <m/>
    <m/>
    <m/>
    <m/>
    <n v="97290.44"/>
    <n v="0"/>
    <m/>
    <m/>
    <m/>
    <m/>
    <x v="0"/>
    <x v="0"/>
    <m/>
  </r>
  <r>
    <s v=""/>
    <s v=" E08_15480"/>
    <s v="Produce Cavity Fabrication Plan (197 MHz Crab R&amp;D)"/>
    <s v="6.08.02.01"/>
    <x v="1"/>
    <d v="2022-11-01T00:00:00"/>
    <d v="2022-12-30T00:00:00"/>
    <s v="pkessler"/>
    <s v="edaly"/>
    <n v="29628.799999999999"/>
    <m/>
    <s v="C"/>
    <s v="Labor"/>
    <s v="OPC"/>
    <m/>
    <s v="JLAB"/>
    <s v="R&amp;D"/>
    <s v="RF"/>
    <x v="3"/>
    <s v="P.S139"/>
    <m/>
    <m/>
    <m/>
    <m/>
    <m/>
    <m/>
    <n v="29628.799999999999"/>
    <m/>
    <m/>
    <m/>
    <m/>
    <m/>
    <m/>
    <m/>
    <m/>
    <m/>
    <m/>
    <m/>
    <x v="0"/>
    <x v="0"/>
    <m/>
  </r>
  <r>
    <s v=""/>
    <s v=" E08_15380"/>
    <s v="Produce Bare Cavity Design 197 MHz Crab R&amp;D)"/>
    <s v="6.08.02.01"/>
    <x v="0"/>
    <d v="2022-10-03T00:00:00"/>
    <d v="2022-10-14T00:00:00"/>
    <s v="pkessler"/>
    <s v="edaly"/>
    <n v="1481.44"/>
    <m/>
    <s v="C"/>
    <s v="Labor"/>
    <s v="OPC"/>
    <m/>
    <s v="JLAB"/>
    <s v="R&amp;D"/>
    <s v="RF"/>
    <x v="3"/>
    <s v="P.S139"/>
    <m/>
    <m/>
    <m/>
    <m/>
    <m/>
    <m/>
    <n v="1481.44"/>
    <m/>
    <m/>
    <m/>
    <m/>
    <m/>
    <m/>
    <m/>
    <m/>
    <m/>
    <m/>
    <m/>
    <x v="0"/>
    <x v="0"/>
    <m/>
  </r>
  <r>
    <s v=""/>
    <s v=" E08_15350"/>
    <s v="Perform Stress and Tuner Analysis (197 MHz Crab R&amp;D)"/>
    <s v="6.08.02.01"/>
    <x v="0"/>
    <d v="2022-03-01T00:00:00"/>
    <d v="2022-09-30T00:00:00"/>
    <s v="pkessler"/>
    <s v="edaly"/>
    <n v="0"/>
    <m/>
    <s v="C"/>
    <s v="Labor"/>
    <s v="OPC"/>
    <m/>
    <s v="JLAB"/>
    <s v="R&amp;D"/>
    <s v="RF"/>
    <x v="3"/>
    <s v="P.S139"/>
    <m/>
    <m/>
    <m/>
    <m/>
    <m/>
    <m/>
    <m/>
    <m/>
    <m/>
    <m/>
    <m/>
    <m/>
    <m/>
    <m/>
    <m/>
    <m/>
    <m/>
    <m/>
    <x v="0"/>
    <x v="0"/>
    <m/>
  </r>
  <r>
    <s v=""/>
    <s v=" E08_15370"/>
    <s v="Perform RF Mechanical Response Analysis (197 MHz Crab R&amp;D)"/>
    <s v="6.08.02.01"/>
    <x v="0"/>
    <d v="2022-10-03T00:00:00"/>
    <d v="2022-10-14T00:00:00"/>
    <s v="pkessler"/>
    <s v="edaly"/>
    <n v="1666.62"/>
    <m/>
    <s v="C"/>
    <s v="Labor"/>
    <s v="OPC"/>
    <m/>
    <s v="JLAB"/>
    <s v="R&amp;D"/>
    <s v="RF"/>
    <x v="3"/>
    <s v="P.S139"/>
    <m/>
    <m/>
    <m/>
    <m/>
    <m/>
    <m/>
    <n v="1666.62"/>
    <m/>
    <m/>
    <m/>
    <m/>
    <m/>
    <m/>
    <m/>
    <m/>
    <m/>
    <m/>
    <m/>
    <x v="0"/>
    <x v="0"/>
    <m/>
  </r>
  <r>
    <s v=""/>
    <s v=" E08_15430"/>
    <s v="Produce Tuner Conceptual Design (197 MHz Crab R&amp;D)"/>
    <s v="6.08.02.01"/>
    <x v="0"/>
    <d v="2022-10-17T00:00:00"/>
    <d v="2022-10-31T00:00:00"/>
    <s v="pkessler"/>
    <s v="edaly"/>
    <n v="14814.4"/>
    <m/>
    <s v="C"/>
    <s v="Labor"/>
    <s v="OPC"/>
    <m/>
    <s v="JLAB"/>
    <s v="R&amp;D"/>
    <s v="RF"/>
    <x v="3"/>
    <s v="P.S139"/>
    <m/>
    <m/>
    <m/>
    <m/>
    <m/>
    <m/>
    <n v="14814.4"/>
    <m/>
    <m/>
    <m/>
    <m/>
    <m/>
    <m/>
    <m/>
    <m/>
    <m/>
    <m/>
    <m/>
    <x v="0"/>
    <x v="0"/>
    <m/>
  </r>
  <r>
    <s v=""/>
    <s v=" E08_15440"/>
    <s v="Produce He Vessel Conceptual Design (197 MHz Crab R&amp;D)"/>
    <s v="6.08.02.01"/>
    <x v="0"/>
    <d v="2022-10-17T00:00:00"/>
    <d v="2022-10-31T00:00:00"/>
    <s v="pkessler"/>
    <s v="edaly"/>
    <n v="14814.4"/>
    <m/>
    <s v="C"/>
    <s v="Labor"/>
    <s v="OPC"/>
    <m/>
    <s v="JLAB"/>
    <s v="R&amp;D"/>
    <s v="RF"/>
    <x v="3"/>
    <s v="P.S139"/>
    <m/>
    <m/>
    <m/>
    <m/>
    <m/>
    <m/>
    <n v="14814.4"/>
    <m/>
    <m/>
    <m/>
    <m/>
    <m/>
    <m/>
    <m/>
    <m/>
    <m/>
    <m/>
    <m/>
    <x v="0"/>
    <x v="0"/>
    <m/>
  </r>
  <r>
    <s v=""/>
    <s v=" E08_15460"/>
    <s v="Produce Cryomodule Conceptual Design (197 MHz Crab R&amp;D)"/>
    <s v="6.08.02.01"/>
    <x v="0"/>
    <d v="2022-10-17T00:00:00"/>
    <d v="2022-10-31T00:00:00"/>
    <s v="pkessler"/>
    <s v="edaly"/>
    <n v="7407.2"/>
    <m/>
    <s v="C"/>
    <s v="Labor"/>
    <s v="OPC"/>
    <m/>
    <s v="JLAB"/>
    <s v="R&amp;D"/>
    <s v="RF"/>
    <x v="3"/>
    <s v="P.S139"/>
    <m/>
    <m/>
    <m/>
    <m/>
    <m/>
    <m/>
    <n v="7407.2"/>
    <m/>
    <m/>
    <m/>
    <m/>
    <m/>
    <m/>
    <m/>
    <m/>
    <m/>
    <m/>
    <m/>
    <x v="0"/>
    <x v="0"/>
    <m/>
  </r>
  <r>
    <s v=""/>
    <s v=" E08_15790"/>
    <s v="Perform Deep Draw of Cu Cavity (197 MHz Crab R&amp;D)"/>
    <s v="6.08.02.01"/>
    <x v="0"/>
    <d v="2024-05-31T00:00:00"/>
    <d v="2024-07-26T00:00:00"/>
    <s v="pkessler"/>
    <s v="edaly"/>
    <n v="15258.83"/>
    <m/>
    <s v="C"/>
    <s v="Labor"/>
    <s v="OPC"/>
    <m/>
    <s v="JLAB"/>
    <s v="R&amp;D"/>
    <s v="RF"/>
    <x v="3"/>
    <m/>
    <m/>
    <m/>
    <m/>
    <m/>
    <m/>
    <m/>
    <m/>
    <n v="15258.83"/>
    <m/>
    <m/>
    <m/>
    <m/>
    <m/>
    <m/>
    <m/>
    <m/>
    <m/>
    <m/>
    <x v="0"/>
    <x v="0"/>
    <m/>
  </r>
  <r>
    <s v=""/>
    <s v=" E08_15810"/>
    <s v="Machine Parts for Cu Cavity (197 MHz Crab R&amp;D)"/>
    <s v="6.08.02.01"/>
    <x v="0"/>
    <d v="2024-06-14T00:00:00"/>
    <d v="2024-08-09T00:00:00"/>
    <s v="pkessler"/>
    <s v="edaly"/>
    <n v="3814.71"/>
    <m/>
    <s v="C"/>
    <s v="Labor"/>
    <s v="OPC"/>
    <m/>
    <s v="JLAB"/>
    <s v="R&amp;D"/>
    <s v="RF"/>
    <x v="3"/>
    <m/>
    <m/>
    <m/>
    <m/>
    <m/>
    <m/>
    <m/>
    <m/>
    <n v="3814.71"/>
    <m/>
    <m/>
    <m/>
    <m/>
    <m/>
    <m/>
    <m/>
    <m/>
    <m/>
    <m/>
    <x v="0"/>
    <x v="0"/>
    <m/>
  </r>
  <r>
    <s v=""/>
    <s v=" E08_15880"/>
    <s v="Perform Deep Draw of Niobium Cavity #1 (197 MHz Crab R&amp;D)"/>
    <s v="6.08.02.01"/>
    <x v="0"/>
    <d v="2024-08-12T00:00:00"/>
    <d v="2024-10-07T00:00:00"/>
    <s v="pkessler"/>
    <s v="edaly"/>
    <n v="7658.03"/>
    <m/>
    <s v="C"/>
    <s v="Labor"/>
    <s v="OPC"/>
    <m/>
    <s v="JLAB"/>
    <s v="R&amp;D"/>
    <s v="RF"/>
    <x v="3"/>
    <m/>
    <m/>
    <m/>
    <m/>
    <m/>
    <m/>
    <m/>
    <m/>
    <n v="6700.77"/>
    <n v="957.25"/>
    <m/>
    <m/>
    <m/>
    <m/>
    <m/>
    <m/>
    <m/>
    <m/>
    <m/>
    <x v="0"/>
    <x v="0"/>
    <m/>
  </r>
  <r>
    <s v=""/>
    <s v=" E08_15940"/>
    <s v="Perform Assembly Welding of Niobium Cavity #1 (197 MHz Crab R&amp;D)"/>
    <s v="6.08.02.01"/>
    <x v="0"/>
    <d v="2024-11-06T00:00:00"/>
    <d v="2025-03-06T00:00:00"/>
    <s v="pkessler"/>
    <s v="edaly"/>
    <n v="31433.200000000001"/>
    <m/>
    <s v="C"/>
    <s v="Labor"/>
    <s v="OPC"/>
    <m/>
    <s v="JLAB"/>
    <s v="R&amp;D"/>
    <s v="RF"/>
    <x v="3"/>
    <m/>
    <m/>
    <m/>
    <m/>
    <m/>
    <m/>
    <m/>
    <m/>
    <m/>
    <n v="31433.200000000001"/>
    <m/>
    <m/>
    <m/>
    <m/>
    <m/>
    <m/>
    <m/>
    <m/>
    <m/>
    <x v="0"/>
    <x v="0"/>
    <m/>
  </r>
  <r>
    <s v=""/>
    <s v=" E08_15950"/>
    <s v="Perform Mechanical and Trim Tuning of Niobium Cavity #1 (197 MHz Crab R&amp;D)"/>
    <s v="6.08.02.01"/>
    <x v="0"/>
    <d v="2025-03-07T00:00:00"/>
    <d v="2025-04-17T00:00:00"/>
    <s v="pkessler"/>
    <s v="edaly"/>
    <n v="15716.6"/>
    <m/>
    <s v="C"/>
    <s v="Labor"/>
    <s v="OPC"/>
    <m/>
    <s v="JLAB"/>
    <s v="R&amp;D"/>
    <s v="RF"/>
    <x v="3"/>
    <m/>
    <m/>
    <m/>
    <m/>
    <m/>
    <m/>
    <m/>
    <m/>
    <m/>
    <n v="15716.6"/>
    <m/>
    <m/>
    <m/>
    <m/>
    <m/>
    <m/>
    <m/>
    <m/>
    <m/>
    <x v="0"/>
    <x v="0"/>
    <m/>
  </r>
  <r>
    <s v=""/>
    <s v=" E08_15970"/>
    <s v="Test Cavity Processing Tooling on Cu Cavity (197 MHz Crab R&amp;D)"/>
    <s v="6.08.02.01"/>
    <x v="0"/>
    <d v="2024-09-20T00:00:00"/>
    <d v="2024-10-10T00:00:00"/>
    <s v="pkessler"/>
    <s v="edaly"/>
    <n v="7751.49"/>
    <m/>
    <s v="C"/>
    <s v="Labor"/>
    <s v="OPC"/>
    <m/>
    <s v="JLAB"/>
    <s v="R&amp;D"/>
    <s v="RF"/>
    <x v="3"/>
    <m/>
    <m/>
    <m/>
    <m/>
    <m/>
    <m/>
    <m/>
    <m/>
    <n v="3617.36"/>
    <n v="4134.13"/>
    <m/>
    <m/>
    <m/>
    <m/>
    <m/>
    <m/>
    <m/>
    <m/>
    <m/>
    <x v="0"/>
    <x v="0"/>
    <m/>
  </r>
  <r>
    <s v=""/>
    <s v=" E08_15980"/>
    <s v="Perform 2 Cycles of Bulk Buffered Chemical Polish on Niobium Cavity #1 (197 MHz Crab R&amp;D)"/>
    <s v="6.08.02.01"/>
    <x v="0"/>
    <d v="2025-04-18T00:00:00"/>
    <d v="2025-05-15T00:00:00"/>
    <s v="pkessler"/>
    <s v="edaly"/>
    <n v="7858.3"/>
    <m/>
    <s v="C"/>
    <s v="Labor"/>
    <s v="OPC"/>
    <m/>
    <s v="JLAB"/>
    <s v="R&amp;D"/>
    <s v="RF"/>
    <x v="3"/>
    <m/>
    <m/>
    <m/>
    <m/>
    <m/>
    <m/>
    <m/>
    <m/>
    <m/>
    <n v="7858.3"/>
    <m/>
    <m/>
    <m/>
    <m/>
    <m/>
    <m/>
    <m/>
    <m/>
    <m/>
    <x v="0"/>
    <x v="0"/>
    <m/>
  </r>
  <r>
    <s v=""/>
    <s v=" E08_16010"/>
    <s v="Perform 3 Cycles of High Pressure Rinse on Niobium Cavity #1 (197 MHz Crab R&amp;D)"/>
    <s v="6.08.02.01"/>
    <x v="0"/>
    <d v="2025-06-30T00:00:00"/>
    <d v="2025-07-28T00:00:00"/>
    <s v="pkessler"/>
    <s v="edaly"/>
    <n v="11787.45"/>
    <m/>
    <s v="C"/>
    <s v="Labor"/>
    <s v="OPC"/>
    <m/>
    <s v="JLAB"/>
    <s v="R&amp;D"/>
    <s v="RF"/>
    <x v="3"/>
    <m/>
    <m/>
    <m/>
    <m/>
    <m/>
    <m/>
    <m/>
    <m/>
    <m/>
    <n v="11787.45"/>
    <m/>
    <m/>
    <m/>
    <m/>
    <m/>
    <m/>
    <m/>
    <m/>
    <m/>
    <x v="0"/>
    <x v="0"/>
    <m/>
  </r>
  <r>
    <s v=""/>
    <s v=" E08_16030"/>
    <s v="Assemble and Leak Test Niobium Cavity #1 (197 MHz Crab R&amp;D)"/>
    <s v="6.08.02.01"/>
    <x v="0"/>
    <d v="2025-08-12T00:00:00"/>
    <d v="2025-09-02T00:00:00"/>
    <s v="pkessler"/>
    <s v="edaly"/>
    <n v="11787.45"/>
    <m/>
    <s v="C"/>
    <s v="Labor"/>
    <s v="OPC"/>
    <m/>
    <s v="JLAB"/>
    <s v="R&amp;D"/>
    <s v="RF"/>
    <x v="3"/>
    <m/>
    <m/>
    <m/>
    <m/>
    <m/>
    <m/>
    <m/>
    <m/>
    <m/>
    <n v="11787.45"/>
    <m/>
    <m/>
    <m/>
    <m/>
    <m/>
    <m/>
    <m/>
    <m/>
    <m/>
    <x v="0"/>
    <x v="0"/>
    <m/>
  </r>
  <r>
    <s v=""/>
    <s v=" E08_16420"/>
    <s v="Lorentz Force De-Tuning (591MHz 1-Cell R&amp;D)"/>
    <s v="6.08.02.02"/>
    <x v="0"/>
    <d v="2022-10-03T00:00:00"/>
    <d v="2022-10-14T00:00:00"/>
    <s v="pkessler"/>
    <s v="edaly"/>
    <n v="740.72"/>
    <m/>
    <s v="C"/>
    <s v="Labor"/>
    <s v="OPC"/>
    <m/>
    <s v="JLAB"/>
    <s v="R&amp;D"/>
    <s v="RF"/>
    <x v="3"/>
    <m/>
    <m/>
    <m/>
    <m/>
    <m/>
    <m/>
    <m/>
    <n v="740.72"/>
    <m/>
    <m/>
    <m/>
    <m/>
    <m/>
    <m/>
    <m/>
    <m/>
    <m/>
    <m/>
    <m/>
    <x v="0"/>
    <x v="0"/>
    <m/>
  </r>
  <r>
    <s v=""/>
    <s v=" E08_16430"/>
    <s v="Pressure Sensitivity (591MHz 1-Cell R&amp;D)"/>
    <s v="6.08.02.02"/>
    <x v="1"/>
    <d v="2022-10-03T00:00:00"/>
    <d v="2023-01-09T00:00:00"/>
    <s v="pkessler"/>
    <s v="edaly"/>
    <n v="29628.799999999999"/>
    <m/>
    <s v="C"/>
    <s v="Labor"/>
    <s v="OPC"/>
    <m/>
    <s v="JLAB"/>
    <s v="R&amp;D"/>
    <s v="RF"/>
    <x v="3"/>
    <m/>
    <m/>
    <m/>
    <m/>
    <m/>
    <m/>
    <m/>
    <n v="29628.799999999999"/>
    <m/>
    <m/>
    <m/>
    <m/>
    <m/>
    <m/>
    <m/>
    <m/>
    <m/>
    <m/>
    <m/>
    <x v="0"/>
    <x v="0"/>
    <m/>
  </r>
  <r>
    <s v=""/>
    <s v=" E08_16440"/>
    <s v="Tuner Conceptual Design (591MHz 1-Cell R&amp;D)"/>
    <s v="6.08.02.02"/>
    <x v="1"/>
    <d v="2022-10-03T00:00:00"/>
    <d v="2023-01-06T00:00:00"/>
    <s v="pkessler"/>
    <s v="edaly"/>
    <n v="26110.38"/>
    <m/>
    <s v="C"/>
    <s v="Labor"/>
    <s v="OPC"/>
    <m/>
    <s v="JLAB"/>
    <s v="R&amp;D"/>
    <s v="RF"/>
    <x v="3"/>
    <m/>
    <m/>
    <m/>
    <m/>
    <m/>
    <m/>
    <m/>
    <n v="26110.38"/>
    <m/>
    <m/>
    <m/>
    <m/>
    <m/>
    <m/>
    <m/>
    <m/>
    <m/>
    <m/>
    <m/>
    <x v="0"/>
    <x v="0"/>
    <m/>
  </r>
  <r>
    <s v=""/>
    <s v=" E08_16450"/>
    <s v="He Vessel Conceptual Design (591MHz 1-Cell R&amp;D)"/>
    <s v="6.08.02.02"/>
    <x v="1"/>
    <d v="2022-10-03T00:00:00"/>
    <d v="2023-01-06T00:00:00"/>
    <s v="pkessler"/>
    <s v="edaly"/>
    <n v="13147.78"/>
    <m/>
    <s v="C"/>
    <s v="Labor"/>
    <s v="OPC"/>
    <m/>
    <s v="JLAB"/>
    <s v="R&amp;D"/>
    <s v="RF"/>
    <x v="3"/>
    <m/>
    <m/>
    <m/>
    <m/>
    <m/>
    <m/>
    <m/>
    <n v="13147.78"/>
    <m/>
    <m/>
    <m/>
    <m/>
    <m/>
    <m/>
    <m/>
    <m/>
    <m/>
    <m/>
    <m/>
    <x v="0"/>
    <x v="0"/>
    <m/>
  </r>
  <r>
    <s v=""/>
    <s v=" E08_16460"/>
    <s v="Thermal Analysis (591MHz 1-Cell R&amp;D)"/>
    <s v="6.08.02.02"/>
    <x v="1"/>
    <d v="2022-10-03T00:00:00"/>
    <d v="2023-01-06T00:00:00"/>
    <s v="pkessler"/>
    <s v="edaly"/>
    <n v="13147.78"/>
    <m/>
    <s v="C"/>
    <s v="Labor"/>
    <s v="OPC"/>
    <m/>
    <s v="JLAB"/>
    <s v="R&amp;D"/>
    <s v="RF"/>
    <x v="3"/>
    <m/>
    <m/>
    <m/>
    <m/>
    <m/>
    <m/>
    <m/>
    <n v="13147.78"/>
    <m/>
    <m/>
    <m/>
    <m/>
    <m/>
    <m/>
    <m/>
    <m/>
    <m/>
    <m/>
    <m/>
    <x v="0"/>
    <x v="0"/>
    <m/>
  </r>
  <r>
    <s v=""/>
    <s v=" E08_16470"/>
    <s v="Modal Analysis (591MHz 1-Cell R&amp;D)"/>
    <s v="6.08.02.02"/>
    <x v="1"/>
    <d v="2022-10-03T00:00:00"/>
    <d v="2023-01-06T00:00:00"/>
    <s v="pkessler"/>
    <s v="edaly"/>
    <n v="6481.3"/>
    <m/>
    <s v="C"/>
    <s v="Labor"/>
    <s v="OPC"/>
    <m/>
    <s v="JLAB"/>
    <s v="R&amp;D"/>
    <s v="RF"/>
    <x v="3"/>
    <m/>
    <m/>
    <m/>
    <m/>
    <m/>
    <m/>
    <m/>
    <n v="6481.3"/>
    <m/>
    <m/>
    <m/>
    <m/>
    <m/>
    <m/>
    <m/>
    <m/>
    <m/>
    <m/>
    <m/>
    <x v="0"/>
    <x v="0"/>
    <m/>
  </r>
  <r>
    <s v=""/>
    <s v=" E08_16500"/>
    <s v="Material Characterization (591MHz 1-Cell R&amp;D)"/>
    <s v="6.08.02.02"/>
    <x v="1"/>
    <d v="2022-10-03T00:00:00"/>
    <d v="2022-11-17T00:00:00"/>
    <s v="pkessler"/>
    <s v="edaly"/>
    <n v="2777.7"/>
    <m/>
    <s v="C"/>
    <s v="Labor"/>
    <s v="OPC"/>
    <m/>
    <s v="JLAB"/>
    <s v="R&amp;D"/>
    <s v="RF"/>
    <x v="3"/>
    <m/>
    <m/>
    <m/>
    <m/>
    <m/>
    <m/>
    <m/>
    <n v="2777.7"/>
    <m/>
    <m/>
    <m/>
    <m/>
    <m/>
    <m/>
    <m/>
    <m/>
    <m/>
    <m/>
    <m/>
    <x v="0"/>
    <x v="0"/>
    <m/>
  </r>
  <r>
    <s v=""/>
    <s v=" E08_16550"/>
    <s v="Bare Cavity Assy drawings - Includes considerations for vertical test (591MHz 1-Cell R&amp;D)"/>
    <s v="6.08.02.02"/>
    <x v="1"/>
    <d v="2023-05-16T00:00:00"/>
    <d v="2023-10-11T00:00:00"/>
    <s v="pkessler"/>
    <s v="edaly"/>
    <n v="29689.21"/>
    <m/>
    <s v="C"/>
    <s v="Labor"/>
    <s v="OPC"/>
    <m/>
    <s v="JLAB"/>
    <s v="R&amp;D"/>
    <s v="RF"/>
    <x v="3"/>
    <m/>
    <m/>
    <m/>
    <m/>
    <m/>
    <m/>
    <m/>
    <n v="27671.5"/>
    <n v="2017.71"/>
    <m/>
    <m/>
    <m/>
    <m/>
    <m/>
    <m/>
    <m/>
    <m/>
    <m/>
    <m/>
    <x v="0"/>
    <x v="0"/>
    <m/>
  </r>
  <r>
    <s v=""/>
    <s v=" E08_16560"/>
    <s v="Finalize Fabrication plan and design (591MHz 1-Cell R&amp;D)"/>
    <s v="6.08.02.02"/>
    <x v="1"/>
    <d v="2023-09-13T00:00:00"/>
    <d v="2023-10-11T00:00:00"/>
    <s v="pkessler"/>
    <s v="edaly"/>
    <n v="44909.86"/>
    <m/>
    <s v="C"/>
    <s v="Labor"/>
    <s v="OPC"/>
    <m/>
    <s v="JLAB"/>
    <s v="R&amp;D"/>
    <s v="RF"/>
    <x v="3"/>
    <m/>
    <m/>
    <m/>
    <m/>
    <m/>
    <m/>
    <m/>
    <n v="29191.41"/>
    <n v="15718.45"/>
    <m/>
    <m/>
    <m/>
    <m/>
    <m/>
    <m/>
    <m/>
    <m/>
    <m/>
    <m/>
    <x v="0"/>
    <x v="0"/>
    <m/>
  </r>
  <r>
    <s v=""/>
    <s v=" E08_16580"/>
    <s v="Finalize processing plan, tooling &amp; facility mods (591MHz 1-Cell R&amp;D)"/>
    <s v="6.08.02.02"/>
    <x v="1"/>
    <d v="2023-05-16T00:00:00"/>
    <d v="2023-07-11T00:00:00"/>
    <s v="pkessler"/>
    <s v="edaly"/>
    <n v="14814.4"/>
    <m/>
    <s v="C"/>
    <s v="Labor"/>
    <s v="OPC"/>
    <m/>
    <s v="JLAB"/>
    <s v="R&amp;D"/>
    <s v="RF"/>
    <x v="3"/>
    <m/>
    <m/>
    <m/>
    <m/>
    <m/>
    <m/>
    <m/>
    <n v="14814.4"/>
    <m/>
    <m/>
    <m/>
    <m/>
    <m/>
    <m/>
    <m/>
    <m/>
    <m/>
    <m/>
    <m/>
    <x v="0"/>
    <x v="0"/>
    <m/>
  </r>
  <r>
    <s v=""/>
    <s v=" E08_16590"/>
    <s v="Dies and fixtures design (591MHz 1-Cell R&amp;D)"/>
    <s v="6.08.02.02"/>
    <x v="1"/>
    <d v="2022-10-03T00:00:00"/>
    <d v="2022-10-21T00:00:00"/>
    <s v="pkessler"/>
    <s v="edaly"/>
    <n v="2222.16"/>
    <m/>
    <s v="C"/>
    <s v="Labor"/>
    <s v="OPC"/>
    <m/>
    <s v="JLAB"/>
    <s v="R&amp;D"/>
    <s v="RF"/>
    <x v="3"/>
    <m/>
    <m/>
    <m/>
    <m/>
    <m/>
    <m/>
    <m/>
    <n v="2222.16"/>
    <m/>
    <m/>
    <m/>
    <m/>
    <m/>
    <m/>
    <m/>
    <m/>
    <m/>
    <m/>
    <m/>
    <x v="0"/>
    <x v="0"/>
    <m/>
  </r>
  <r>
    <s v=""/>
    <s v=" E08_16680"/>
    <s v="Dies and fixtures Pre Award TR Effort (591MHz 1-Cell R&amp;D)"/>
    <s v="6.08.02.02"/>
    <x v="1"/>
    <d v="2023-05-16T00:00:00"/>
    <d v="2023-05-22T00:00:00"/>
    <s v="pkessler"/>
    <s v="edaly"/>
    <n v="2962.88"/>
    <m/>
    <s v="C"/>
    <s v="Labor"/>
    <s v="OPC"/>
    <m/>
    <s v="JLAB"/>
    <s v="R&amp;D"/>
    <s v="RF"/>
    <x v="3"/>
    <s v="P.S427"/>
    <m/>
    <m/>
    <m/>
    <m/>
    <m/>
    <m/>
    <n v="2962.88"/>
    <m/>
    <m/>
    <m/>
    <m/>
    <m/>
    <m/>
    <m/>
    <m/>
    <m/>
    <m/>
    <m/>
    <x v="0"/>
    <x v="0"/>
    <m/>
  </r>
  <r>
    <s v=""/>
    <s v=" E08_16620"/>
    <s v="Dies and Fixture Raw Material Pre Award TR Effort (591MHz 1-Cell R&amp;D)"/>
    <s v="6.08.02.02"/>
    <x v="0"/>
    <d v="2022-06-09T00:00:00"/>
    <d v="2022-07-07T00:00:00"/>
    <s v="pkessler"/>
    <s v="edaly"/>
    <n v="0"/>
    <m/>
    <s v="C"/>
    <s v="Labor"/>
    <s v="OPC"/>
    <m/>
    <s v="JLAB"/>
    <s v="R&amp;D"/>
    <s v="RF"/>
    <x v="3"/>
    <m/>
    <m/>
    <m/>
    <m/>
    <m/>
    <m/>
    <m/>
    <m/>
    <m/>
    <m/>
    <m/>
    <m/>
    <m/>
    <m/>
    <m/>
    <m/>
    <m/>
    <m/>
    <m/>
    <x v="0"/>
    <x v="0"/>
    <m/>
  </r>
  <r>
    <s v=""/>
    <s v=" E08_16750"/>
    <s v="Additional Cavity Materials Pre Award TR Effort (591MHz 1-Cell R&amp;D)"/>
    <s v="6.08.02.02"/>
    <x v="1"/>
    <d v="2023-05-16T00:00:00"/>
    <d v="2023-06-13T00:00:00"/>
    <s v="pkessler"/>
    <s v="edaly"/>
    <n v="2962.88"/>
    <m/>
    <s v="C"/>
    <s v="Labor"/>
    <s v="OPC"/>
    <m/>
    <s v="JLAB"/>
    <s v="R&amp;D"/>
    <s v="RF"/>
    <x v="3"/>
    <m/>
    <m/>
    <m/>
    <m/>
    <m/>
    <m/>
    <m/>
    <n v="2962.88"/>
    <m/>
    <m/>
    <m/>
    <m/>
    <m/>
    <m/>
    <m/>
    <m/>
    <m/>
    <m/>
    <m/>
    <x v="0"/>
    <x v="0"/>
    <m/>
  </r>
  <r>
    <s v=""/>
    <s v=" E08_16860"/>
    <s v="Fabrication bare cavity machined parts Labor (591MHz 1-Cell R&amp;D)"/>
    <s v="6.08.02.02"/>
    <x v="1"/>
    <d v="2023-09-19T00:00:00"/>
    <d v="2023-10-17T00:00:00"/>
    <s v="pkessler"/>
    <s v="edaly"/>
    <n v="30117.68"/>
    <m/>
    <s v="C"/>
    <s v="Labor"/>
    <s v="OPC"/>
    <m/>
    <s v="JLAB"/>
    <s v="R&amp;D"/>
    <s v="RF"/>
    <x v="3"/>
    <m/>
    <m/>
    <m/>
    <m/>
    <m/>
    <m/>
    <m/>
    <n v="13552.96"/>
    <n v="16564.72"/>
    <m/>
    <m/>
    <m/>
    <m/>
    <m/>
    <m/>
    <m/>
    <m/>
    <m/>
    <m/>
    <x v="0"/>
    <x v="0"/>
    <m/>
  </r>
  <r>
    <s v=""/>
    <s v=" E08_16880"/>
    <s v="Fabrication bare cavity - weld (591MHz 1-Cell R&amp;D)"/>
    <s v="6.08.02.02"/>
    <x v="1"/>
    <d v="2023-10-18T00:00:00"/>
    <d v="2023-12-15T00:00:00"/>
    <s v="pkessler"/>
    <s v="edaly"/>
    <n v="38147.089999999997"/>
    <m/>
    <s v="C"/>
    <s v="Labor"/>
    <s v="OPC"/>
    <m/>
    <s v="JLAB"/>
    <s v="R&amp;D"/>
    <s v="RF"/>
    <x v="3"/>
    <m/>
    <m/>
    <m/>
    <m/>
    <m/>
    <m/>
    <m/>
    <m/>
    <n v="38147.089999999997"/>
    <m/>
    <m/>
    <m/>
    <m/>
    <m/>
    <m/>
    <m/>
    <m/>
    <m/>
    <m/>
    <x v="0"/>
    <x v="0"/>
    <m/>
  </r>
  <r>
    <s v=""/>
    <s v=" E08_16920"/>
    <s v="Bare cavity cold test - VTA Hardware, flanges, probes, Labor (591MHz 1-Cell R&amp;D)"/>
    <s v="6.08.02.02"/>
    <x v="0"/>
    <d v="2024-02-01T00:00:00"/>
    <d v="2024-03-28T00:00:00"/>
    <s v="pkessler"/>
    <s v="edaly"/>
    <n v="7629.42"/>
    <m/>
    <s v="C"/>
    <s v="Labor"/>
    <s v="OPC"/>
    <m/>
    <s v="JLAB"/>
    <s v="R&amp;D"/>
    <s v="RF"/>
    <x v="3"/>
    <m/>
    <m/>
    <m/>
    <m/>
    <m/>
    <m/>
    <m/>
    <m/>
    <n v="7629.42"/>
    <m/>
    <m/>
    <m/>
    <m/>
    <m/>
    <m/>
    <m/>
    <m/>
    <m/>
    <m/>
    <x v="0"/>
    <x v="0"/>
    <m/>
  </r>
  <r>
    <s v=""/>
    <s v=" E08_21090"/>
    <s v="TR Effort First Article Cavity - Labor (591 1-Cell 1st Art)"/>
    <s v="6.08.03.02.01.02"/>
    <x v="1"/>
    <d v="2024-06-26T00:00:00"/>
    <d v="2025-06-26T00:00:00"/>
    <s v="pkessler"/>
    <s v="Matalevich"/>
    <n v="161012.25"/>
    <m/>
    <s v="C"/>
    <s v="Labor"/>
    <s v="TEC"/>
    <s v="CD-3A"/>
    <s v="JLAB"/>
    <s v="Const"/>
    <s v="RF"/>
    <x v="9"/>
    <s v="P.S148"/>
    <m/>
    <m/>
    <m/>
    <m/>
    <m/>
    <m/>
    <m/>
    <n v="42979.37"/>
    <n v="118032.89"/>
    <m/>
    <m/>
    <m/>
    <m/>
    <m/>
    <m/>
    <m/>
    <m/>
    <m/>
    <x v="0"/>
    <x v="0"/>
    <m/>
  </r>
  <r>
    <s v=""/>
    <s v=" E08_21790"/>
    <s v="Inspect First Article Beam Tubes &amp; Valves (591 1-Cell 1st Art)"/>
    <s v="6.08.03.02.01.03"/>
    <x v="1"/>
    <d v="2025-07-01T00:00:00"/>
    <d v="2025-07-17T00:00:00"/>
    <s v="pkessler"/>
    <s v="Matalevich"/>
    <n v="1571.66"/>
    <m/>
    <s v="C"/>
    <s v="Labor"/>
    <s v="TEC"/>
    <s v="CD-3A"/>
    <s v="JLAB"/>
    <s v="Const.Test"/>
    <s v="RF"/>
    <x v="8"/>
    <s v="P.S149"/>
    <m/>
    <m/>
    <m/>
    <m/>
    <m/>
    <m/>
    <m/>
    <m/>
    <n v="1571.66"/>
    <m/>
    <m/>
    <m/>
    <m/>
    <m/>
    <m/>
    <m/>
    <m/>
    <m/>
    <x v="0"/>
    <x v="0"/>
    <m/>
  </r>
  <r>
    <s v=""/>
    <s v=" E08_22770"/>
    <s v="TR Effort First Article End Cans-Labor (591 1-Cell 1st Art)"/>
    <s v="6.08.03.02.02.02"/>
    <x v="1"/>
    <d v="2024-08-26T00:00:00"/>
    <d v="2025-06-27T00:00:00"/>
    <s v="pkessler"/>
    <s v="Matalevich"/>
    <n v="81834.490000000005"/>
    <m/>
    <s v="C"/>
    <s v="Labor"/>
    <s v="TEC"/>
    <s v="CD-3A"/>
    <s v="JLAB"/>
    <s v="Const"/>
    <s v="RF"/>
    <x v="9"/>
    <s v="P.S151"/>
    <m/>
    <m/>
    <m/>
    <m/>
    <m/>
    <m/>
    <m/>
    <n v="9742.2000000000007"/>
    <n v="72092.289999999994"/>
    <m/>
    <m/>
    <m/>
    <m/>
    <m/>
    <m/>
    <m/>
    <m/>
    <m/>
    <x v="0"/>
    <x v="0"/>
    <m/>
  </r>
  <r>
    <s v=""/>
    <s v=" E08_23570"/>
    <s v="Inspect First Article Tuner Frames and Thermal Straps  (591 1-Cell 1st Art)"/>
    <s v="6.08.03.02.02.03"/>
    <x v="1"/>
    <d v="2024-12-26T00:00:00"/>
    <d v="2025-01-07T00:00:00"/>
    <s v="pkessler"/>
    <s v="Matalevich"/>
    <n v="3732.69"/>
    <m/>
    <s v="C"/>
    <s v="Labor"/>
    <s v="TEC"/>
    <s v="CD-3A"/>
    <s v="JLAB"/>
    <s v="Const.Test"/>
    <s v="RF"/>
    <x v="8"/>
    <s v="B"/>
    <m/>
    <m/>
    <m/>
    <m/>
    <m/>
    <m/>
    <m/>
    <m/>
    <n v="3732.69"/>
    <m/>
    <m/>
    <m/>
    <m/>
    <m/>
    <m/>
    <m/>
    <m/>
    <m/>
    <x v="0"/>
    <x v="0"/>
    <m/>
  </r>
  <r>
    <s v=""/>
    <s v=" E08_23580"/>
    <s v="Inspect First Article Tuner Stepper Motors  (591 1-Cell 1st Art)"/>
    <s v="6.08.03.02.02.03"/>
    <x v="1"/>
    <d v="2024-11-27T00:00:00"/>
    <d v="2024-12-12T00:00:00"/>
    <s v="pkessler"/>
    <s v="Matalevich"/>
    <n v="2750.4"/>
    <m/>
    <s v="C"/>
    <s v="Labor"/>
    <s v="TEC"/>
    <s v="CD-3A"/>
    <s v="JLAB"/>
    <s v="Const.Test"/>
    <s v="RF"/>
    <x v="8"/>
    <s v="B"/>
    <m/>
    <m/>
    <m/>
    <m/>
    <m/>
    <m/>
    <m/>
    <m/>
    <n v="2750.4"/>
    <m/>
    <m/>
    <m/>
    <m/>
    <m/>
    <m/>
    <m/>
    <m/>
    <m/>
    <x v="0"/>
    <x v="0"/>
    <m/>
  </r>
  <r>
    <s v=""/>
    <s v=" E08_23620"/>
    <s v="Inspect First Article Thermal Shield  (591 1-Cell 1st Art)"/>
    <s v="6.08.03.02.02.03"/>
    <x v="1"/>
    <d v="2024-11-18T00:00:00"/>
    <d v="2024-12-05T00:00:00"/>
    <s v="pkessler"/>
    <s v="Matalevich"/>
    <n v="13752.02"/>
    <m/>
    <s v="C"/>
    <s v="Labor"/>
    <s v="TEC"/>
    <s v="CD-3A"/>
    <s v="JLAB"/>
    <s v="Const.Test"/>
    <s v="RF"/>
    <x v="8"/>
    <s v="P.S319"/>
    <m/>
    <m/>
    <m/>
    <m/>
    <m/>
    <m/>
    <m/>
    <m/>
    <n v="13752.02"/>
    <m/>
    <m/>
    <m/>
    <m/>
    <m/>
    <m/>
    <m/>
    <m/>
    <m/>
    <x v="0"/>
    <x v="0"/>
    <m/>
  </r>
  <r>
    <s v=""/>
    <s v=" E08_23640"/>
    <s v="Inspect First Article End Cans (591 1-Cell 1st Art)"/>
    <s v="6.08.03.02.02.03"/>
    <x v="1"/>
    <d v="2025-07-01T00:00:00"/>
    <d v="2025-07-29T00:00:00"/>
    <s v="pkessler"/>
    <s v="Matalevich"/>
    <n v="21610.32"/>
    <m/>
    <s v="C"/>
    <s v="Labor"/>
    <s v="TEC"/>
    <s v="CD-3A"/>
    <s v="JLAB"/>
    <s v="Const.Test"/>
    <s v="RF"/>
    <x v="8"/>
    <s v="P.S151"/>
    <m/>
    <m/>
    <m/>
    <m/>
    <m/>
    <m/>
    <m/>
    <m/>
    <n v="21610.32"/>
    <m/>
    <m/>
    <m/>
    <m/>
    <m/>
    <m/>
    <m/>
    <m/>
    <m/>
    <x v="0"/>
    <x v="0"/>
    <m/>
  </r>
  <r>
    <s v=""/>
    <s v=" E08_23660"/>
    <s v="Inspect First Article Vacuum Vessel (591 1-Cell 1st Art)"/>
    <s v="6.08.03.02.02.03"/>
    <x v="1"/>
    <d v="2024-12-16T00:00:00"/>
    <d v="2025-01-14T00:00:00"/>
    <s v="pkessler"/>
    <s v="Matalevich"/>
    <n v="1964.57"/>
    <m/>
    <s v="C"/>
    <s v="Labor"/>
    <s v="TEC"/>
    <s v="CD-3A"/>
    <s v="JLAB"/>
    <s v="Const.Test"/>
    <s v="RF"/>
    <x v="8"/>
    <s v="P.S152"/>
    <m/>
    <m/>
    <m/>
    <m/>
    <m/>
    <m/>
    <m/>
    <m/>
    <n v="1964.57"/>
    <m/>
    <m/>
    <m/>
    <m/>
    <m/>
    <m/>
    <m/>
    <m/>
    <m/>
    <x v="0"/>
    <x v="0"/>
    <m/>
  </r>
  <r>
    <s v=""/>
    <s v=" E08_23610"/>
    <s v="Inspect First Article Mag Shields  (591 1-Cell 1st Art)"/>
    <s v="6.08.03.02.02.03"/>
    <x v="1"/>
    <d v="2024-09-24T00:00:00"/>
    <d v="2024-10-07T00:00:00"/>
    <s v="pkessler"/>
    <s v="Matalevich"/>
    <n v="6195.09"/>
    <m/>
    <s v="C"/>
    <s v="Labor"/>
    <s v="TEC"/>
    <s v="CD-3A"/>
    <s v="JLAB"/>
    <s v="Const.Test"/>
    <s v="RF"/>
    <x v="8"/>
    <s v="P.S318"/>
    <m/>
    <m/>
    <m/>
    <m/>
    <m/>
    <m/>
    <m/>
    <n v="3097.54"/>
    <n v="3097.54"/>
    <m/>
    <m/>
    <m/>
    <m/>
    <m/>
    <m/>
    <m/>
    <m/>
    <m/>
    <x v="0"/>
    <x v="0"/>
    <m/>
  </r>
  <r>
    <s v=""/>
    <s v=" E08_23680"/>
    <s v="Inspect First Article Instrumentation (591 1-Cell 1st Art)"/>
    <s v="6.08.03.02.02.03"/>
    <x v="1"/>
    <d v="2024-09-24T00:00:00"/>
    <d v="2024-10-09T00:00:00"/>
    <s v="pkessler"/>
    <s v="Matalevich"/>
    <n v="1940.73"/>
    <m/>
    <s v="C"/>
    <s v="Labor"/>
    <s v="TEC"/>
    <s v="CD-3A"/>
    <s v="JLAB"/>
    <s v="Const.Test"/>
    <s v="RF"/>
    <x v="8"/>
    <s v="P.S323"/>
    <m/>
    <m/>
    <m/>
    <m/>
    <m/>
    <m/>
    <m/>
    <n v="808.64"/>
    <n v="1132.0899999999999"/>
    <m/>
    <m/>
    <m/>
    <m/>
    <m/>
    <m/>
    <m/>
    <m/>
    <m/>
    <x v="0"/>
    <x v="0"/>
    <m/>
  </r>
  <r>
    <s v=""/>
    <s v=" E08_23710"/>
    <s v="Inspect Spaceframe to Rails support Tooling (591 1-Cell 1st Art)"/>
    <s v="6.08.03.02.02.03"/>
    <x v="1"/>
    <d v="2024-09-24T00:00:00"/>
    <d v="2024-10-22T00:00:00"/>
    <s v="pkessler"/>
    <s v="Matalevich"/>
    <n v="21452.97"/>
    <m/>
    <s v="C"/>
    <s v="Labor"/>
    <s v="TEC"/>
    <s v="CD-3A"/>
    <s v="JLAB"/>
    <s v="Const.Test"/>
    <s v="RF"/>
    <x v="8"/>
    <s v="B"/>
    <m/>
    <m/>
    <m/>
    <m/>
    <m/>
    <m/>
    <m/>
    <n v="5363.24"/>
    <n v="16089.73"/>
    <m/>
    <m/>
    <m/>
    <m/>
    <m/>
    <m/>
    <m/>
    <m/>
    <m/>
    <x v="0"/>
    <x v="0"/>
    <m/>
  </r>
  <r>
    <s v=""/>
    <s v=" E08_23730"/>
    <s v="Inspect End Can Support (Supply) Tooling (591 1-Cell 1st Art)"/>
    <s v="6.08.03.02.02.03"/>
    <x v="1"/>
    <d v="2024-09-24T00:00:00"/>
    <d v="2024-10-22T00:00:00"/>
    <s v="pkessler"/>
    <s v="Matalevich"/>
    <n v="1950.27"/>
    <m/>
    <s v="C"/>
    <s v="Labor"/>
    <s v="TEC"/>
    <s v="CD-3A"/>
    <s v="JLAB"/>
    <s v="Const.Test"/>
    <s v="RF"/>
    <x v="8"/>
    <s v="B"/>
    <m/>
    <m/>
    <m/>
    <m/>
    <m/>
    <m/>
    <m/>
    <n v="487.57"/>
    <n v="1462.7"/>
    <m/>
    <m/>
    <m/>
    <m/>
    <m/>
    <m/>
    <m/>
    <m/>
    <m/>
    <x v="0"/>
    <x v="0"/>
    <m/>
  </r>
  <r>
    <s v=""/>
    <s v=" E08_23750"/>
    <s v="Inspect Vacuum Vessel support Tooling (591 1-Cell 1st Art)"/>
    <s v="6.08.03.02.02.03"/>
    <x v="1"/>
    <d v="2024-09-24T00:00:00"/>
    <d v="2024-10-09T00:00:00"/>
    <s v="pkessler"/>
    <s v="Matalevich"/>
    <n v="1940.73"/>
    <m/>
    <s v="C"/>
    <s v="Labor"/>
    <s v="TEC"/>
    <s v="CD-3A"/>
    <s v="JLAB"/>
    <s v="Const.Test"/>
    <s v="RF"/>
    <x v="8"/>
    <s v="B"/>
    <m/>
    <m/>
    <m/>
    <m/>
    <m/>
    <m/>
    <m/>
    <n v="808.64"/>
    <n v="1132.0899999999999"/>
    <m/>
    <m/>
    <m/>
    <m/>
    <m/>
    <m/>
    <m/>
    <m/>
    <m/>
    <x v="0"/>
    <x v="0"/>
    <m/>
  </r>
  <r>
    <s v=""/>
    <s v=" E08_24120"/>
    <s v="Inspect Test Cave U-Tubes (591 1-Cell 1st Art)"/>
    <s v="6.08.03.02.03.03"/>
    <x v="1"/>
    <d v="2024-07-29T00:00:00"/>
    <d v="2024-08-23T00:00:00"/>
    <s v="pkessler"/>
    <s v="Matalevich"/>
    <n v="1907.35"/>
    <m/>
    <s v="C"/>
    <s v="Labor"/>
    <s v="TEC"/>
    <s v="CD-3A"/>
    <s v="JLAB"/>
    <s v="Const.Test"/>
    <s v="RF"/>
    <x v="8"/>
    <s v="B"/>
    <m/>
    <m/>
    <m/>
    <m/>
    <m/>
    <m/>
    <m/>
    <n v="1907.35"/>
    <m/>
    <m/>
    <m/>
    <m/>
    <m/>
    <m/>
    <m/>
    <m/>
    <m/>
    <m/>
    <x v="0"/>
    <x v="0"/>
    <m/>
  </r>
  <r>
    <s v=""/>
    <s v=" E08_24130"/>
    <s v="Inspect Shipping Support Tooling (591 1-Cell 1st Art)"/>
    <s v="6.08.03.02.03.03"/>
    <x v="1"/>
    <d v="2024-07-29T00:00:00"/>
    <d v="2024-08-23T00:00:00"/>
    <s v="pkessler"/>
    <s v="Matalevich"/>
    <n v="1907.35"/>
    <m/>
    <s v="C"/>
    <s v="Labor"/>
    <s v="TEC"/>
    <s v="CD-3A"/>
    <s v="JLAB"/>
    <s v="Const.Test"/>
    <s v="RF"/>
    <x v="8"/>
    <s v="P.S315"/>
    <m/>
    <m/>
    <m/>
    <m/>
    <m/>
    <m/>
    <m/>
    <n v="1907.35"/>
    <m/>
    <m/>
    <m/>
    <m/>
    <m/>
    <m/>
    <m/>
    <m/>
    <m/>
    <m/>
    <x v="0"/>
    <x v="0"/>
    <m/>
  </r>
  <r>
    <s v=""/>
    <s v=" E08_24140"/>
    <s v="Inspect Misc. Assembly/Test/Shipping Tooling (591 1-Cell 1st Art)"/>
    <s v="6.08.03.02.03.03"/>
    <x v="1"/>
    <d v="2024-07-29T00:00:00"/>
    <d v="2024-08-23T00:00:00"/>
    <s v="pkessler"/>
    <s v="Matalevich"/>
    <n v="1907.35"/>
    <m/>
    <s v="C"/>
    <s v="Labor"/>
    <s v="TEC"/>
    <s v="CD-3A"/>
    <s v="JLAB"/>
    <s v="Const.Test"/>
    <s v="RF"/>
    <x v="8"/>
    <s v="B"/>
    <m/>
    <m/>
    <m/>
    <m/>
    <m/>
    <m/>
    <m/>
    <n v="1907.35"/>
    <m/>
    <m/>
    <m/>
    <m/>
    <m/>
    <m/>
    <m/>
    <m/>
    <m/>
    <m/>
    <x v="0"/>
    <x v="0"/>
    <m/>
  </r>
  <r>
    <s v=""/>
    <s v=" E08_23930"/>
    <s v="Prepare for and hold Manufacturing Readiness Review (591 1-Cell 1st Art)"/>
    <s v="6.08.03.02.03.01"/>
    <x v="1"/>
    <d v="2024-06-12T00:00:00"/>
    <d v="2024-06-25T00:00:00"/>
    <s v="pkessler"/>
    <s v="Matalevich"/>
    <n v="7629.42"/>
    <m/>
    <s v="C"/>
    <s v="Labor"/>
    <s v="TEC"/>
    <m/>
    <s v="JLAB"/>
    <s v="PED"/>
    <s v="RF"/>
    <x v="6"/>
    <m/>
    <m/>
    <m/>
    <m/>
    <m/>
    <m/>
    <m/>
    <m/>
    <n v="7629.42"/>
    <m/>
    <m/>
    <m/>
    <m/>
    <m/>
    <m/>
    <m/>
    <m/>
    <m/>
    <m/>
    <x v="0"/>
    <x v="0"/>
    <m/>
  </r>
  <r>
    <s v=""/>
    <s v=" E08_24190"/>
    <s v="Perform First Article Cavity String Assembly (591 1-Cell 1st Art)"/>
    <s v="6.08.03.02.03.04"/>
    <x v="1"/>
    <d v="2025-12-23T00:00:00"/>
    <d v="2026-02-20T00:00:00"/>
    <s v="pkessler"/>
    <s v="Matalevich"/>
    <n v="29138.58"/>
    <m/>
    <s v="C"/>
    <s v="Labor"/>
    <s v="TEC"/>
    <s v="CD-3A"/>
    <s v="JLAB"/>
    <s v="Const"/>
    <s v="RF"/>
    <x v="7"/>
    <m/>
    <m/>
    <m/>
    <m/>
    <m/>
    <m/>
    <m/>
    <m/>
    <m/>
    <m/>
    <n v="29138.58"/>
    <m/>
    <m/>
    <m/>
    <m/>
    <m/>
    <m/>
    <m/>
    <m/>
    <x v="0"/>
    <x v="0"/>
    <m/>
  </r>
  <r>
    <s v=""/>
    <s v=" E08_24150"/>
    <s v="Prepare for and hold Production Readiness Review (591 1-Cell 1st Art)"/>
    <s v="6.08.03.02.03.04"/>
    <x v="1"/>
    <d v="2025-11-06T00:00:00"/>
    <d v="2025-11-20T00:00:00"/>
    <s v="pkessler"/>
    <s v="Matalevich"/>
    <n v="16188.1"/>
    <m/>
    <s v="C"/>
    <s v="Labor"/>
    <s v="TEC"/>
    <s v="CD-3A"/>
    <s v="JLAB"/>
    <s v="Const"/>
    <s v="RF"/>
    <x v="8"/>
    <m/>
    <m/>
    <m/>
    <m/>
    <m/>
    <m/>
    <m/>
    <m/>
    <m/>
    <m/>
    <n v="16188.1"/>
    <m/>
    <m/>
    <m/>
    <m/>
    <m/>
    <m/>
    <m/>
    <m/>
    <x v="0"/>
    <x v="0"/>
    <m/>
  </r>
  <r>
    <s v=""/>
    <s v=" E08_24310"/>
    <s v="Perform First Article Acceptance Testing (591 1-Cell 1st Art)"/>
    <s v="6.08.03.02.03.05"/>
    <x v="1"/>
    <d v="2026-09-02T00:00:00"/>
    <d v="2026-10-15T00:00:00"/>
    <s v="pkessler"/>
    <s v="Matalevich"/>
    <n v="22685.599999999999"/>
    <m/>
    <s v="C"/>
    <s v="Labor"/>
    <s v="TEC"/>
    <s v="CD-3A"/>
    <s v="JLAB"/>
    <s v="Const"/>
    <s v="RF"/>
    <x v="8"/>
    <m/>
    <m/>
    <m/>
    <m/>
    <m/>
    <m/>
    <m/>
    <m/>
    <m/>
    <m/>
    <n v="15123.73"/>
    <n v="7561.87"/>
    <m/>
    <m/>
    <m/>
    <m/>
    <m/>
    <m/>
    <m/>
    <x v="0"/>
    <x v="0"/>
    <m/>
  </r>
  <r>
    <s v=""/>
    <s v=" E08_17470"/>
    <s v="TR Effort First Article Cavities- Labor (197 MHz Crab 1st Art)"/>
    <s v="6.08.03.01.01.02"/>
    <x v="0"/>
    <d v="2026-05-18T00:00:00"/>
    <d v="2027-07-07T00:00:00"/>
    <s v="pkessler"/>
    <s v="Matalevich"/>
    <n v="191537.57"/>
    <m/>
    <s v="C"/>
    <s v="Labor"/>
    <s v="TEC"/>
    <m/>
    <s v="JLAB"/>
    <s v="Const"/>
    <s v="RF"/>
    <x v="9"/>
    <s v="S.P216"/>
    <s v="APP00362"/>
    <m/>
    <m/>
    <m/>
    <m/>
    <m/>
    <m/>
    <m/>
    <m/>
    <n v="63845.86"/>
    <n v="127691.71"/>
    <m/>
    <m/>
    <m/>
    <m/>
    <m/>
    <m/>
    <m/>
    <x v="0"/>
    <x v="0"/>
    <m/>
  </r>
  <r>
    <s v=""/>
    <s v=" E08_18370"/>
    <s v="Inspect First Article Beam Tubes &amp; Valves (197 Crab 1st Art)"/>
    <s v="6.08.03.01.01.03"/>
    <x v="0"/>
    <d v="2026-06-04T00:00:00"/>
    <d v="2026-06-19T00:00:00"/>
    <s v="pkessler"/>
    <s v="Matalevich"/>
    <n v="1618.81"/>
    <m/>
    <s v="C"/>
    <s v="Labor"/>
    <s v="TEC"/>
    <m/>
    <s v="JLAB"/>
    <s v="Const"/>
    <s v="RF"/>
    <x v="8"/>
    <m/>
    <m/>
    <m/>
    <m/>
    <m/>
    <m/>
    <m/>
    <m/>
    <m/>
    <m/>
    <n v="1618.81"/>
    <m/>
    <m/>
    <m/>
    <m/>
    <m/>
    <m/>
    <m/>
    <m/>
    <x v="0"/>
    <x v="0"/>
    <m/>
  </r>
  <r>
    <s v=""/>
    <s v=" E08_18390"/>
    <s v="Inspect Helium Vessel Assembly/Welding Tooling (197 Crab 1st Art)"/>
    <s v="6.08.03.01.01.03"/>
    <x v="0"/>
    <d v="2026-05-22T00:00:00"/>
    <d v="2026-06-09T00:00:00"/>
    <s v="pkessler"/>
    <s v="Matalevich"/>
    <n v="404.7"/>
    <m/>
    <s v="C"/>
    <s v="Labor"/>
    <s v="TEC"/>
    <m/>
    <s v="JLAB"/>
    <s v="Const"/>
    <s v="RF"/>
    <x v="8"/>
    <m/>
    <m/>
    <m/>
    <m/>
    <m/>
    <m/>
    <m/>
    <m/>
    <m/>
    <m/>
    <n v="404.7"/>
    <m/>
    <m/>
    <m/>
    <m/>
    <m/>
    <m/>
    <m/>
    <m/>
    <x v="0"/>
    <x v="0"/>
    <m/>
  </r>
  <r>
    <s v=""/>
    <s v=" E08_18410"/>
    <s v="Inspect HOM Waveguide cleaning Tooling (197 Crab 1st Art)"/>
    <s v="6.08.03.01.01.03"/>
    <x v="0"/>
    <d v="2026-05-19T00:00:00"/>
    <d v="2026-06-04T00:00:00"/>
    <s v="pkessler"/>
    <s v="Matalevich"/>
    <n v="404.7"/>
    <m/>
    <s v="C"/>
    <s v="Labor"/>
    <s v="TEC"/>
    <m/>
    <s v="JLAB"/>
    <s v="Const"/>
    <s v="RF"/>
    <x v="8"/>
    <m/>
    <m/>
    <m/>
    <m/>
    <m/>
    <m/>
    <m/>
    <m/>
    <m/>
    <m/>
    <n v="404.7"/>
    <m/>
    <m/>
    <m/>
    <m/>
    <m/>
    <m/>
    <m/>
    <m/>
    <x v="0"/>
    <x v="0"/>
    <m/>
  </r>
  <r>
    <s v=""/>
    <s v=" E08_19310"/>
    <s v="TR Effort First Article End Cans-Labor (197 MHz Crab 1st Art)"/>
    <s v="6.08.03.01.02.02"/>
    <x v="0"/>
    <d v="2025-12-10T00:00:00"/>
    <d v="2026-10-08T00:00:00"/>
    <s v="pkessler"/>
    <s v="Matalevich"/>
    <n v="84655.31"/>
    <m/>
    <s v="C"/>
    <s v="Labor"/>
    <s v="TEC"/>
    <m/>
    <s v="JLAB"/>
    <s v="Const"/>
    <s v="RF"/>
    <x v="9"/>
    <s v="P.S146"/>
    <m/>
    <m/>
    <m/>
    <m/>
    <m/>
    <m/>
    <m/>
    <m/>
    <m/>
    <n v="82236.58"/>
    <n v="2418.7199999999998"/>
    <m/>
    <m/>
    <m/>
    <m/>
    <m/>
    <m/>
    <m/>
    <x v="0"/>
    <x v="0"/>
    <m/>
  </r>
  <r>
    <s v=""/>
    <s v=" E08_20040"/>
    <s v="Inspect First Article Tuner Frames and Thermal Straps  (197 Crab 1st Art)"/>
    <s v="6.08.03.01.02.03"/>
    <x v="0"/>
    <d v="2026-06-08T00:00:00"/>
    <d v="2026-06-17T00:00:00"/>
    <s v="pkessler"/>
    <s v="Matalevich"/>
    <n v="3844.67"/>
    <m/>
    <s v="C"/>
    <s v="Labor"/>
    <s v="TEC"/>
    <m/>
    <s v="JLAB"/>
    <s v="Const"/>
    <s v="RF"/>
    <x v="8"/>
    <m/>
    <m/>
    <m/>
    <m/>
    <m/>
    <m/>
    <m/>
    <m/>
    <m/>
    <m/>
    <n v="3844.67"/>
    <m/>
    <m/>
    <m/>
    <m/>
    <m/>
    <m/>
    <m/>
    <m/>
    <x v="0"/>
    <x v="0"/>
    <m/>
  </r>
  <r>
    <s v=""/>
    <s v=" E08_20050"/>
    <s v="Inspect First Article Tuner Stepper Motors  (197 Crab 1st Art)"/>
    <s v="6.08.03.01.02.03"/>
    <x v="0"/>
    <d v="2026-05-12T00:00:00"/>
    <d v="2026-05-26T00:00:00"/>
    <s v="pkessler"/>
    <s v="Matalevich"/>
    <n v="2832.92"/>
    <m/>
    <s v="C"/>
    <s v="Labor"/>
    <s v="TEC"/>
    <m/>
    <s v="JLAB"/>
    <s v="Const"/>
    <s v="RF"/>
    <x v="8"/>
    <m/>
    <m/>
    <m/>
    <m/>
    <m/>
    <m/>
    <m/>
    <m/>
    <m/>
    <m/>
    <n v="2832.92"/>
    <m/>
    <m/>
    <m/>
    <m/>
    <m/>
    <m/>
    <m/>
    <m/>
    <x v="0"/>
    <x v="0"/>
    <m/>
  </r>
  <r>
    <s v=""/>
    <s v=" E08_20090"/>
    <s v="Inspect First Article Thermal Shield  (197 Crab 1st Art)"/>
    <s v="6.08.03.01.02.03"/>
    <x v="0"/>
    <d v="2026-05-01T00:00:00"/>
    <d v="2026-05-18T00:00:00"/>
    <s v="pkessler"/>
    <s v="Matalevich"/>
    <n v="14164.59"/>
    <m/>
    <s v="C"/>
    <s v="Labor"/>
    <s v="TEC"/>
    <m/>
    <s v="JLAB"/>
    <s v="Const"/>
    <s v="RF"/>
    <x v="8"/>
    <m/>
    <m/>
    <m/>
    <m/>
    <m/>
    <m/>
    <m/>
    <m/>
    <m/>
    <m/>
    <n v="14164.59"/>
    <m/>
    <m/>
    <m/>
    <m/>
    <m/>
    <m/>
    <m/>
    <m/>
    <x v="0"/>
    <x v="0"/>
    <m/>
  </r>
  <r>
    <s v=""/>
    <s v=" E08_20110"/>
    <s v="Inspect First Article End Cans (197 Crab 1st Art)"/>
    <s v="6.08.03.01.02.03"/>
    <x v="0"/>
    <d v="2026-10-13T00:00:00"/>
    <d v="2026-11-09T00:00:00"/>
    <s v="pkessler"/>
    <s v="Matalevich"/>
    <n v="22926.39"/>
    <m/>
    <s v="C"/>
    <s v="Labor"/>
    <s v="TEC"/>
    <m/>
    <s v="JLAB"/>
    <s v="Const"/>
    <s v="RF"/>
    <x v="8"/>
    <m/>
    <m/>
    <m/>
    <m/>
    <m/>
    <m/>
    <m/>
    <m/>
    <m/>
    <m/>
    <m/>
    <n v="22926.39"/>
    <m/>
    <m/>
    <m/>
    <m/>
    <m/>
    <m/>
    <m/>
    <x v="0"/>
    <x v="0"/>
    <m/>
  </r>
  <r>
    <s v=""/>
    <s v=" E08_20130"/>
    <s v="Inspect First Article Vacuum Vessel (197 Crab 1st Art)"/>
    <s v="6.08.03.01.02.03"/>
    <x v="0"/>
    <d v="2026-05-28T00:00:00"/>
    <d v="2026-06-24T00:00:00"/>
    <s v="pkessler"/>
    <s v="Matalevich"/>
    <n v="2023.51"/>
    <m/>
    <s v="C"/>
    <s v="Labor"/>
    <s v="TEC"/>
    <m/>
    <s v="JLAB"/>
    <s v="Const"/>
    <s v="RF"/>
    <x v="8"/>
    <m/>
    <m/>
    <m/>
    <m/>
    <m/>
    <m/>
    <m/>
    <m/>
    <m/>
    <m/>
    <n v="2023.51"/>
    <m/>
    <m/>
    <m/>
    <m/>
    <m/>
    <m/>
    <m/>
    <m/>
    <x v="0"/>
    <x v="0"/>
    <m/>
  </r>
  <r>
    <s v=""/>
    <s v=" E08_20080"/>
    <s v="Inspect First Article Mag Shields  (197 Crab 1st Art)"/>
    <s v="6.08.03.01.02.03"/>
    <x v="0"/>
    <d v="2026-03-11T00:00:00"/>
    <d v="2026-03-24T00:00:00"/>
    <s v="pkessler"/>
    <s v="Matalevich"/>
    <n v="6475.24"/>
    <m/>
    <s v="C"/>
    <s v="Labor"/>
    <s v="TEC"/>
    <m/>
    <s v="JLAB"/>
    <s v="Const"/>
    <s v="RF"/>
    <x v="8"/>
    <m/>
    <m/>
    <m/>
    <m/>
    <m/>
    <m/>
    <m/>
    <m/>
    <m/>
    <m/>
    <n v="6475.24"/>
    <m/>
    <m/>
    <m/>
    <m/>
    <m/>
    <m/>
    <m/>
    <m/>
    <x v="0"/>
    <x v="0"/>
    <m/>
  </r>
  <r>
    <s v=""/>
    <s v=" E08_20150"/>
    <s v="Inspect First Article Instrumentation (197 Crab 1st Art)"/>
    <s v="6.08.03.01.02.03"/>
    <x v="0"/>
    <d v="2026-03-11T00:00:00"/>
    <d v="2026-03-26T00:00:00"/>
    <s v="pkessler"/>
    <s v="Matalevich"/>
    <n v="2023.51"/>
    <m/>
    <s v="C"/>
    <s v="Labor"/>
    <s v="TEC"/>
    <m/>
    <s v="JLAB"/>
    <s v="Const"/>
    <s v="RF"/>
    <x v="8"/>
    <m/>
    <m/>
    <m/>
    <m/>
    <m/>
    <m/>
    <m/>
    <m/>
    <m/>
    <m/>
    <n v="2023.51"/>
    <m/>
    <m/>
    <m/>
    <m/>
    <m/>
    <m/>
    <m/>
    <m/>
    <x v="0"/>
    <x v="0"/>
    <m/>
  </r>
  <r>
    <s v=""/>
    <s v=" E08_20170"/>
    <s v="Inspect Spaceframe Assembly Tooling (197 Crab 1st Art)"/>
    <s v="6.08.03.01.02.03"/>
    <x v="0"/>
    <d v="2026-03-11T00:00:00"/>
    <d v="2026-04-07T00:00:00"/>
    <s v="pkessler"/>
    <s v="Matalevich"/>
    <n v="2023.51"/>
    <m/>
    <s v="C"/>
    <s v="Labor"/>
    <s v="TEC"/>
    <m/>
    <s v="JLAB"/>
    <s v="Const"/>
    <s v="RF"/>
    <x v="8"/>
    <m/>
    <m/>
    <m/>
    <m/>
    <m/>
    <m/>
    <m/>
    <m/>
    <m/>
    <m/>
    <n v="2023.51"/>
    <m/>
    <m/>
    <m/>
    <m/>
    <m/>
    <m/>
    <m/>
    <m/>
    <x v="0"/>
    <x v="0"/>
    <m/>
  </r>
  <r>
    <s v=""/>
    <s v=" E08_20190"/>
    <s v="Inspect Alignment Fixtures (197 Crab 1st Art)"/>
    <s v="6.08.03.01.02.03"/>
    <x v="0"/>
    <d v="2026-03-11T00:00:00"/>
    <d v="2026-03-26T00:00:00"/>
    <s v="pkessler"/>
    <s v="Matalevich"/>
    <n v="2023.51"/>
    <m/>
    <s v="C"/>
    <s v="Labor"/>
    <s v="TEC"/>
    <m/>
    <s v="JLAB"/>
    <s v="Const"/>
    <s v="RF"/>
    <x v="8"/>
    <m/>
    <m/>
    <m/>
    <m/>
    <m/>
    <m/>
    <m/>
    <m/>
    <m/>
    <m/>
    <n v="2023.51"/>
    <m/>
    <m/>
    <m/>
    <m/>
    <m/>
    <m/>
    <m/>
    <m/>
    <x v="0"/>
    <x v="0"/>
    <m/>
  </r>
  <r>
    <s v=""/>
    <s v=" E08_20390"/>
    <s v="Prepare for and hold Manufacturing Readiness Review (197 Crab 1st Art)"/>
    <s v="6.08.03.01.03.01"/>
    <x v="0"/>
    <d v="2025-11-18T00:00:00"/>
    <d v="2025-12-03T00:00:00"/>
    <s v="pkessler"/>
    <s v="Matalevich"/>
    <n v="8094.05"/>
    <m/>
    <s v="C"/>
    <s v="Labor"/>
    <s v="TEC"/>
    <m/>
    <s v="JLAB"/>
    <s v="PED"/>
    <s v="RF"/>
    <x v="6"/>
    <m/>
    <m/>
    <m/>
    <m/>
    <m/>
    <m/>
    <m/>
    <m/>
    <m/>
    <m/>
    <n v="8094.05"/>
    <m/>
    <m/>
    <m/>
    <m/>
    <m/>
    <m/>
    <m/>
    <m/>
    <x v="0"/>
    <x v="0"/>
    <m/>
  </r>
  <r>
    <s v=""/>
    <s v=" E08_20520"/>
    <s v="Inspect Test Cave U-Tubes (197 Crab 1st Art)"/>
    <s v="6.08.03.01.03.03"/>
    <x v="0"/>
    <d v="2026-06-08T00:00:00"/>
    <d v="2026-07-06T00:00:00"/>
    <s v="pkessler"/>
    <s v="Matalevich"/>
    <n v="2023.51"/>
    <m/>
    <s v="C"/>
    <s v="Labor"/>
    <s v="TEC"/>
    <m/>
    <s v="JLAB"/>
    <s v="Const"/>
    <s v="RF"/>
    <x v="8"/>
    <m/>
    <m/>
    <m/>
    <m/>
    <m/>
    <m/>
    <m/>
    <m/>
    <m/>
    <m/>
    <n v="2023.51"/>
    <m/>
    <m/>
    <m/>
    <m/>
    <m/>
    <m/>
    <m/>
    <m/>
    <x v="0"/>
    <x v="0"/>
    <m/>
  </r>
  <r>
    <s v=""/>
    <s v=" E08_20530"/>
    <s v="Inspect Misc. Assembly/Test/Shipping Tooling (197 Crab 1st Art)"/>
    <s v="6.08.03.01.03.03"/>
    <x v="0"/>
    <d v="2026-06-08T00:00:00"/>
    <d v="2026-07-06T00:00:00"/>
    <s v="pkessler"/>
    <s v="Matalevich"/>
    <n v="2023.51"/>
    <m/>
    <s v="C"/>
    <s v="Labor"/>
    <s v="TEC"/>
    <m/>
    <s v="JLAB"/>
    <s v="Const"/>
    <s v="RF"/>
    <x v="8"/>
    <m/>
    <m/>
    <m/>
    <m/>
    <m/>
    <m/>
    <m/>
    <m/>
    <m/>
    <m/>
    <n v="2023.51"/>
    <m/>
    <m/>
    <m/>
    <m/>
    <m/>
    <m/>
    <m/>
    <m/>
    <x v="0"/>
    <x v="0"/>
    <m/>
  </r>
  <r>
    <s v=""/>
    <s v=" E08_20580"/>
    <s v="Perform First Article Cavity String Assembly (197 Crab 1st Art)"/>
    <s v="6.08.03.01.03.04"/>
    <x v="0"/>
    <d v="2028-02-24T00:00:00"/>
    <d v="2028-03-22T00:00:00"/>
    <s v="pkessler"/>
    <s v="Matalevich"/>
    <n v="30913.11"/>
    <m/>
    <s v="C"/>
    <s v="Labor"/>
    <s v="TEC"/>
    <m/>
    <s v="JLAB"/>
    <s v="Const"/>
    <s v="RF"/>
    <x v="7"/>
    <m/>
    <m/>
    <m/>
    <m/>
    <m/>
    <m/>
    <m/>
    <m/>
    <m/>
    <m/>
    <m/>
    <m/>
    <n v="30913.11"/>
    <m/>
    <m/>
    <m/>
    <m/>
    <m/>
    <m/>
    <x v="0"/>
    <x v="0"/>
    <m/>
  </r>
  <r>
    <s v=""/>
    <s v=" E08_20540"/>
    <s v="Prepare for and hold Production Readiness Review  (197 Crab 1st Art)"/>
    <s v="6.08.03.01.03.04"/>
    <x v="0"/>
    <d v="2028-01-11T00:00:00"/>
    <d v="2028-01-25T00:00:00"/>
    <s v="pkessler"/>
    <s v="Matalevich"/>
    <n v="17173.95"/>
    <m/>
    <s v="C"/>
    <s v="Labor"/>
    <s v="TEC"/>
    <m/>
    <s v="JLAB"/>
    <s v="Const"/>
    <s v="RF"/>
    <x v="7"/>
    <m/>
    <m/>
    <m/>
    <m/>
    <m/>
    <m/>
    <m/>
    <m/>
    <m/>
    <m/>
    <m/>
    <m/>
    <n v="17173.95"/>
    <m/>
    <m/>
    <m/>
    <m/>
    <m/>
    <m/>
    <x v="0"/>
    <x v="0"/>
    <m/>
  </r>
  <r>
    <s v=""/>
    <s v=" E08_20710"/>
    <s v="Perform First Article Acceptance Testing (197 Crab 1st Art)"/>
    <s v="6.08.03.01.03.05"/>
    <x v="0"/>
    <d v="2028-10-03T00:00:00"/>
    <d v="2028-11-15T00:00:00"/>
    <s v="pkessler"/>
    <s v="Matalevich"/>
    <n v="24543.73"/>
    <m/>
    <s v="C"/>
    <s v="Labor"/>
    <s v="TEC"/>
    <m/>
    <s v="JLAB"/>
    <s v="Const"/>
    <s v="RF"/>
    <x v="8"/>
    <m/>
    <m/>
    <m/>
    <m/>
    <m/>
    <m/>
    <m/>
    <m/>
    <m/>
    <m/>
    <m/>
    <m/>
    <m/>
    <n v="24543.73"/>
    <m/>
    <m/>
    <m/>
    <m/>
    <m/>
    <x v="0"/>
    <x v="0"/>
    <m/>
  </r>
  <r>
    <s v=""/>
    <s v=" E08_42060"/>
    <s v="TR Effort Cavities - Labor (197 MHz Crab Production)"/>
    <s v="6.08.04.04.01.02"/>
    <x v="0"/>
    <d v="2028-11-17T00:00:00"/>
    <d v="1930-01-17T00:00:00"/>
    <s v="pkessler"/>
    <s v="Matalevich"/>
    <n v="209862.94"/>
    <m/>
    <s v="C"/>
    <s v="Labor"/>
    <s v="TEC"/>
    <m/>
    <s v="JLAB"/>
    <s v="Const"/>
    <s v="RF"/>
    <x v="9"/>
    <s v="A.PP060"/>
    <s v="APP00441"/>
    <m/>
    <m/>
    <m/>
    <m/>
    <m/>
    <m/>
    <m/>
    <m/>
    <m/>
    <m/>
    <m/>
    <n v="157035.37"/>
    <n v="52827.57"/>
    <m/>
    <m/>
    <m/>
    <m/>
    <x v="0"/>
    <x v="0"/>
    <m/>
  </r>
  <r>
    <s v=""/>
    <s v=" E08_43000"/>
    <s v="Inspect Production Beam Tubes &amp; Valves (197 Crab Production)"/>
    <s v="6.08.04.04.01.03"/>
    <x v="0"/>
    <d v="2029-05-16T00:00:00"/>
    <d v="2029-06-01T00:00:00"/>
    <s v="pkessler"/>
    <s v="Matalevich"/>
    <n v="1768.92"/>
    <m/>
    <s v="C"/>
    <s v="Labor"/>
    <s v="TEC"/>
    <m/>
    <s v="JLAB"/>
    <s v="Const"/>
    <s v="RF"/>
    <x v="8"/>
    <m/>
    <m/>
    <m/>
    <m/>
    <m/>
    <m/>
    <m/>
    <m/>
    <m/>
    <m/>
    <m/>
    <m/>
    <m/>
    <n v="1768.92"/>
    <m/>
    <m/>
    <m/>
    <m/>
    <m/>
    <x v="0"/>
    <x v="0"/>
    <m/>
  </r>
  <r>
    <s v=""/>
    <s v=" E08_43520"/>
    <s v="TR Effort End Cans-Labor (197 MHz Crab Production)"/>
    <s v="6.08.04.04.02.02"/>
    <x v="0"/>
    <d v="2028-11-17T00:00:00"/>
    <d v="2029-09-19T00:00:00"/>
    <s v="pkessler"/>
    <s v="Matalevich"/>
    <n v="92425.919999999998"/>
    <m/>
    <s v="C"/>
    <s v="Labor"/>
    <s v="TEC"/>
    <m/>
    <s v="JLAB"/>
    <s v="Const"/>
    <s v="RF"/>
    <x v="9"/>
    <s v="P.S136"/>
    <m/>
    <m/>
    <m/>
    <m/>
    <m/>
    <m/>
    <m/>
    <m/>
    <m/>
    <m/>
    <m/>
    <m/>
    <n v="92425.919999999998"/>
    <m/>
    <m/>
    <m/>
    <m/>
    <m/>
    <x v="0"/>
    <x v="0"/>
    <m/>
  </r>
  <r>
    <s v=""/>
    <s v=" E08_44000"/>
    <s v="Inspect Instrumentation  (197 MHz Crab Production)"/>
    <s v="6.08.04.04.02.03"/>
    <x v="0"/>
    <d v="2029-02-20T00:00:00"/>
    <d v="2029-03-07T00:00:00"/>
    <s v="pkessler"/>
    <s v="Matalevich"/>
    <n v="2211.15"/>
    <m/>
    <s v="C"/>
    <s v="Labor"/>
    <s v="TEC"/>
    <m/>
    <s v="JLAB"/>
    <s v="Const"/>
    <s v="RF"/>
    <x v="8"/>
    <m/>
    <m/>
    <m/>
    <m/>
    <m/>
    <m/>
    <m/>
    <m/>
    <m/>
    <m/>
    <m/>
    <m/>
    <m/>
    <n v="2211.15"/>
    <m/>
    <m/>
    <m/>
    <m/>
    <m/>
    <x v="0"/>
    <x v="0"/>
    <m/>
  </r>
  <r>
    <s v=""/>
    <s v=" E08_43890"/>
    <s v="Inspect Tuner Frames and Thermal Straps   (197 MHz Crab Production)"/>
    <s v="6.08.04.04.02.03"/>
    <x v="0"/>
    <d v="2029-05-17T00:00:00"/>
    <d v="2029-05-29T00:00:00"/>
    <s v="pkessler"/>
    <s v="Matalevich"/>
    <n v="4201.18"/>
    <m/>
    <s v="C"/>
    <s v="Labor"/>
    <s v="TEC"/>
    <m/>
    <s v="JLAB"/>
    <s v="Const"/>
    <s v="RF"/>
    <x v="8"/>
    <m/>
    <m/>
    <m/>
    <m/>
    <m/>
    <m/>
    <m/>
    <m/>
    <m/>
    <m/>
    <m/>
    <m/>
    <m/>
    <n v="4201.18"/>
    <m/>
    <m/>
    <m/>
    <m/>
    <m/>
    <x v="0"/>
    <x v="0"/>
    <m/>
  </r>
  <r>
    <s v=""/>
    <s v=" E08_43900"/>
    <s v="Inspect Tuner Stepper Motors   (197 MHz Crab Production)"/>
    <s v="6.08.04.04.02.03"/>
    <x v="0"/>
    <d v="2029-04-23T00:00:00"/>
    <d v="2029-05-04T00:00:00"/>
    <s v="pkessler"/>
    <s v="Matalevich"/>
    <n v="3095.6"/>
    <m/>
    <s v="C"/>
    <s v="Labor"/>
    <s v="TEC"/>
    <m/>
    <s v="JLAB"/>
    <s v="Const"/>
    <s v="RF"/>
    <x v="8"/>
    <m/>
    <m/>
    <m/>
    <m/>
    <m/>
    <m/>
    <m/>
    <m/>
    <m/>
    <m/>
    <m/>
    <m/>
    <m/>
    <n v="3095.6"/>
    <m/>
    <m/>
    <m/>
    <m/>
    <m/>
    <x v="0"/>
    <x v="0"/>
    <m/>
  </r>
  <r>
    <s v=""/>
    <s v=" E08_43940"/>
    <s v="Inspect Thermal Shield   (197 MHz Crab Production)"/>
    <s v="6.08.04.04.02.03"/>
    <x v="0"/>
    <d v="2029-04-12T00:00:00"/>
    <d v="2029-04-27T00:00:00"/>
    <s v="pkessler"/>
    <s v="Matalevich"/>
    <n v="15478.02"/>
    <m/>
    <s v="C"/>
    <s v="Labor"/>
    <s v="TEC"/>
    <m/>
    <s v="JLAB"/>
    <s v="Const"/>
    <s v="RF"/>
    <x v="8"/>
    <m/>
    <m/>
    <m/>
    <m/>
    <m/>
    <m/>
    <m/>
    <m/>
    <m/>
    <m/>
    <m/>
    <m/>
    <m/>
    <n v="15478.02"/>
    <m/>
    <m/>
    <m/>
    <m/>
    <m/>
    <x v="0"/>
    <x v="0"/>
    <m/>
  </r>
  <r>
    <s v=""/>
    <s v=" E08_43960"/>
    <s v="Inspect End Cans  (197 MHz Crab Production)"/>
    <s v="6.08.04.04.02.03"/>
    <x v="0"/>
    <d v="2029-09-21T00:00:00"/>
    <d v="2029-10-19T00:00:00"/>
    <s v="pkessler"/>
    <s v="Matalevich"/>
    <n v="24833.39"/>
    <m/>
    <s v="C"/>
    <s v="Labor"/>
    <s v="TEC"/>
    <m/>
    <s v="JLAB"/>
    <s v="Const"/>
    <s v="RF"/>
    <x v="8"/>
    <m/>
    <m/>
    <m/>
    <m/>
    <m/>
    <m/>
    <m/>
    <m/>
    <m/>
    <m/>
    <m/>
    <m/>
    <m/>
    <n v="7450.02"/>
    <n v="17383.37"/>
    <m/>
    <m/>
    <m/>
    <m/>
    <x v="0"/>
    <x v="0"/>
    <m/>
  </r>
  <r>
    <s v=""/>
    <s v=" E08_43980"/>
    <s v="Inspect Vacuum Vessel  (197 MHz Crab Production)"/>
    <s v="6.08.04.04.02.03"/>
    <x v="0"/>
    <d v="2029-05-08T00:00:00"/>
    <d v="2029-06-05T00:00:00"/>
    <s v="pkessler"/>
    <s v="Matalevich"/>
    <n v="2211.15"/>
    <m/>
    <s v="C"/>
    <s v="Labor"/>
    <s v="TEC"/>
    <m/>
    <s v="JLAB"/>
    <s v="Const"/>
    <s v="RF"/>
    <x v="8"/>
    <m/>
    <m/>
    <m/>
    <m/>
    <m/>
    <m/>
    <m/>
    <m/>
    <m/>
    <m/>
    <m/>
    <m/>
    <m/>
    <n v="2211.15"/>
    <m/>
    <m/>
    <m/>
    <m/>
    <m/>
    <x v="0"/>
    <x v="0"/>
    <m/>
  </r>
  <r>
    <s v=""/>
    <s v=" E08_43930"/>
    <s v="Inspect Mag Shields   (197 MHz Crab Production)"/>
    <s v="6.08.04.04.02.03"/>
    <x v="0"/>
    <d v="2029-02-20T00:00:00"/>
    <d v="2029-03-05T00:00:00"/>
    <s v="pkessler"/>
    <s v="Matalevich"/>
    <n v="7075.67"/>
    <m/>
    <s v="C"/>
    <s v="Labor"/>
    <s v="TEC"/>
    <m/>
    <s v="JLAB"/>
    <s v="Const"/>
    <s v="RF"/>
    <x v="8"/>
    <m/>
    <m/>
    <m/>
    <m/>
    <m/>
    <m/>
    <m/>
    <m/>
    <m/>
    <m/>
    <m/>
    <m/>
    <m/>
    <n v="7075.67"/>
    <m/>
    <m/>
    <m/>
    <m/>
    <m/>
    <x v="0"/>
    <x v="0"/>
    <m/>
  </r>
  <r>
    <s v=""/>
    <s v=" E08_44050"/>
    <s v="Perform Cavity String Assembly CM-01 (197 MHz Crab Production)"/>
    <s v="6.08.04.04.03.04"/>
    <x v="0"/>
    <d v="1930-03-19T00:00:00"/>
    <d v="1930-04-15T00:00:00"/>
    <s v="pkessler"/>
    <s v="Matalevich"/>
    <n v="32795.72"/>
    <m/>
    <s v="C"/>
    <s v="Labor"/>
    <s v="TEC"/>
    <m/>
    <s v="JLAB"/>
    <s v="Const"/>
    <s v="RF"/>
    <x v="7"/>
    <m/>
    <m/>
    <m/>
    <m/>
    <m/>
    <m/>
    <m/>
    <m/>
    <m/>
    <m/>
    <m/>
    <m/>
    <m/>
    <m/>
    <n v="32795.72"/>
    <m/>
    <m/>
    <m/>
    <m/>
    <x v="0"/>
    <x v="0"/>
    <m/>
  </r>
  <r>
    <s v=""/>
    <s v=" E08_44190"/>
    <s v="Perform Cavity String Assembly CM-02 (197 MHz Crab Production)"/>
    <s v="6.08.04.04.03.04"/>
    <x v="0"/>
    <d v="1930-05-29T00:00:00"/>
    <d v="1930-06-25T00:00:00"/>
    <s v="pkessler"/>
    <s v="Matalevich"/>
    <n v="32795.72"/>
    <m/>
    <s v="C"/>
    <s v="Labor"/>
    <s v="TEC"/>
    <m/>
    <s v="JLAB"/>
    <s v="Const"/>
    <s v="RF"/>
    <x v="7"/>
    <m/>
    <m/>
    <m/>
    <m/>
    <m/>
    <m/>
    <m/>
    <m/>
    <m/>
    <m/>
    <m/>
    <m/>
    <m/>
    <m/>
    <n v="32795.72"/>
    <m/>
    <m/>
    <m/>
    <m/>
    <x v="0"/>
    <x v="0"/>
    <m/>
  </r>
  <r>
    <s v=""/>
    <s v=" E08_44330"/>
    <s v="Perform Cavity String Assembly CM-03 (197 MHz Crab Production)"/>
    <s v="6.08.04.04.03.04"/>
    <x v="0"/>
    <d v="1930-07-25T00:00:00"/>
    <d v="1930-08-21T00:00:00"/>
    <s v="pkessler"/>
    <s v="Matalevich"/>
    <n v="32795.72"/>
    <m/>
    <s v="C"/>
    <s v="Labor"/>
    <s v="TEC"/>
    <m/>
    <s v="JLAB"/>
    <s v="Const"/>
    <s v="RF"/>
    <x v="7"/>
    <m/>
    <m/>
    <m/>
    <m/>
    <m/>
    <m/>
    <m/>
    <m/>
    <m/>
    <m/>
    <m/>
    <m/>
    <m/>
    <m/>
    <n v="32795.72"/>
    <m/>
    <m/>
    <m/>
    <m/>
    <x v="0"/>
    <x v="0"/>
    <m/>
  </r>
  <r>
    <s v=""/>
    <s v=" E08_44030"/>
    <s v="Cryomodule Assembly Engineering Support  (197 MHz Crab Production-01)"/>
    <s v="6.08.04.04.03.04"/>
    <x v="0"/>
    <d v="1930-03-12T00:00:00"/>
    <d v="1930-10-25T00:00:00"/>
    <s v="pkessler"/>
    <s v="Matalevich"/>
    <n v="25136.84"/>
    <m/>
    <s v="C"/>
    <s v="Labor"/>
    <s v="TEC"/>
    <m/>
    <s v="JLAB"/>
    <s v="Const"/>
    <s v="RF"/>
    <x v="7"/>
    <m/>
    <m/>
    <m/>
    <m/>
    <m/>
    <m/>
    <m/>
    <m/>
    <m/>
    <m/>
    <m/>
    <m/>
    <m/>
    <m/>
    <n v="22308.95"/>
    <n v="2827.89"/>
    <m/>
    <m/>
    <m/>
    <x v="0"/>
    <x v="0"/>
    <m/>
  </r>
  <r>
    <s v=""/>
    <s v=" E08_44170"/>
    <s v="Cryomodule Assembly Engineering Support  (197 MHz Crab Production-02)"/>
    <s v="6.08.04.04.03.04"/>
    <x v="0"/>
    <d v="1930-05-21T00:00:00"/>
    <d v="1931-05-13T00:00:00"/>
    <s v="pkessler"/>
    <s v="Matalevich"/>
    <n v="25521.64"/>
    <m/>
    <s v="C"/>
    <s v="Labor"/>
    <s v="TEC"/>
    <m/>
    <s v="JLAB"/>
    <s v="Const"/>
    <s v="RF"/>
    <x v="7"/>
    <m/>
    <m/>
    <m/>
    <m/>
    <m/>
    <m/>
    <m/>
    <m/>
    <m/>
    <m/>
    <m/>
    <m/>
    <m/>
    <m/>
    <n v="9583.6299999999992"/>
    <n v="15938"/>
    <m/>
    <m/>
    <m/>
    <x v="0"/>
    <x v="0"/>
    <m/>
  </r>
  <r>
    <s v=""/>
    <s v=" E08_44310"/>
    <s v="Cryomodule Assembly Engineering Support  (197 MHz Crab Production-03)"/>
    <s v="6.08.04.04.03.04"/>
    <x v="0"/>
    <d v="1930-07-18T00:00:00"/>
    <d v="1931-04-01T00:00:00"/>
    <s v="pkessler"/>
    <s v="Matalevich"/>
    <n v="25580.53"/>
    <m/>
    <s v="C"/>
    <s v="Labor"/>
    <s v="TEC"/>
    <m/>
    <s v="JLAB"/>
    <s v="Const"/>
    <s v="RF"/>
    <x v="7"/>
    <m/>
    <m/>
    <m/>
    <m/>
    <m/>
    <m/>
    <m/>
    <m/>
    <m/>
    <m/>
    <m/>
    <m/>
    <m/>
    <m/>
    <n v="7601.07"/>
    <n v="17979.46"/>
    <m/>
    <m/>
    <m/>
    <x v="0"/>
    <x v="0"/>
    <m/>
  </r>
  <r>
    <s v=""/>
    <s v=" E08_44600"/>
    <s v="Perform CM-01 Acceptance Testing (197 MHz Crab Production)"/>
    <s v="6.08.04.04.03.05"/>
    <x v="0"/>
    <d v="1930-10-28T00:00:00"/>
    <d v="1930-11-25T00:00:00"/>
    <s v="pkessler"/>
    <s v="Matalevich"/>
    <n v="26038.44"/>
    <m/>
    <s v="C"/>
    <s v="Labor"/>
    <s v="TEC"/>
    <m/>
    <s v="JLAB"/>
    <s v="Const"/>
    <s v="RF"/>
    <x v="8"/>
    <m/>
    <m/>
    <m/>
    <m/>
    <m/>
    <m/>
    <m/>
    <m/>
    <m/>
    <m/>
    <m/>
    <m/>
    <m/>
    <m/>
    <m/>
    <n v="26038.44"/>
    <m/>
    <m/>
    <m/>
    <x v="0"/>
    <x v="0"/>
    <m/>
  </r>
  <r>
    <s v=""/>
    <s v=" E08_44630"/>
    <s v="Perform CM-02 Acceptance Testing (197 MHz Crab Production)"/>
    <s v="6.08.04.04.03.05"/>
    <x v="0"/>
    <d v="1931-05-14T00:00:00"/>
    <d v="1931-06-11T00:00:00"/>
    <s v="pkessler"/>
    <s v="Matalevich"/>
    <n v="26038.44"/>
    <m/>
    <s v="C"/>
    <s v="Labor"/>
    <s v="TEC"/>
    <m/>
    <s v="JLAB"/>
    <s v="Const"/>
    <s v="RF"/>
    <x v="8"/>
    <m/>
    <m/>
    <m/>
    <m/>
    <m/>
    <m/>
    <m/>
    <m/>
    <m/>
    <m/>
    <m/>
    <m/>
    <m/>
    <m/>
    <m/>
    <n v="26038.44"/>
    <m/>
    <m/>
    <m/>
    <x v="0"/>
    <x v="0"/>
    <m/>
  </r>
  <r>
    <s v=""/>
    <s v=" E08_44660"/>
    <s v="Perform CM-03 Acceptance Testing (197 MHz Crab Production)"/>
    <s v="6.08.04.04.03.05"/>
    <x v="0"/>
    <d v="1931-06-12T00:00:00"/>
    <d v="1931-07-10T00:00:00"/>
    <s v="pkessler"/>
    <s v="Matalevich"/>
    <n v="26038.44"/>
    <m/>
    <s v="C"/>
    <s v="Labor"/>
    <s v="TEC"/>
    <m/>
    <s v="JLAB"/>
    <s v="Const"/>
    <s v="RF"/>
    <x v="8"/>
    <m/>
    <m/>
    <m/>
    <m/>
    <m/>
    <m/>
    <m/>
    <m/>
    <m/>
    <m/>
    <m/>
    <m/>
    <m/>
    <m/>
    <m/>
    <n v="26038.44"/>
    <m/>
    <m/>
    <m/>
    <x v="0"/>
    <x v="0"/>
    <m/>
  </r>
  <r>
    <s v=""/>
    <s v=" E08_44690"/>
    <s v="Perform CM-04 Acceptance Testing (197 MHz Crab Production)"/>
    <s v="6.08.04.04.03.05"/>
    <x v="0"/>
    <d v="1931-07-11T00:00:00"/>
    <d v="1931-08-07T00:00:00"/>
    <s v="pkessler"/>
    <s v="Matalevich"/>
    <n v="26038.44"/>
    <m/>
    <s v="C"/>
    <s v="Labor"/>
    <s v="TEC"/>
    <m/>
    <s v="JLAB"/>
    <s v="Const"/>
    <s v="RF"/>
    <x v="8"/>
    <m/>
    <m/>
    <m/>
    <m/>
    <m/>
    <m/>
    <m/>
    <m/>
    <m/>
    <m/>
    <m/>
    <m/>
    <m/>
    <m/>
    <m/>
    <n v="26038.44"/>
    <m/>
    <m/>
    <m/>
    <x v="0"/>
    <x v="0"/>
    <m/>
  </r>
  <r>
    <s v=""/>
    <s v=" E08_45210"/>
    <s v="TR Effort Cavities - Labor (394 MHz Crab Production)"/>
    <s v="6.08.04.05.01.02"/>
    <x v="0"/>
    <d v="2027-03-10T00:00:00"/>
    <d v="2028-05-03T00:00:00"/>
    <s v="pkessler"/>
    <s v="Matalevich"/>
    <n v="199298.6"/>
    <m/>
    <s v="C"/>
    <s v="Labor"/>
    <s v="TEC"/>
    <m/>
    <s v="JLAB"/>
    <s v="Const"/>
    <s v="RF"/>
    <x v="9"/>
    <s v="A.PP061"/>
    <s v="APP00458"/>
    <m/>
    <m/>
    <m/>
    <m/>
    <m/>
    <m/>
    <m/>
    <m/>
    <m/>
    <n v="98962.06"/>
    <n v="100336.54"/>
    <m/>
    <m/>
    <m/>
    <m/>
    <m/>
    <m/>
    <x v="0"/>
    <x v="0"/>
    <m/>
  </r>
  <r>
    <s v=""/>
    <s v=" E08_46550"/>
    <s v="Inspect Production Beam Tubes &amp; Valves (394 MHz Crab Production)"/>
    <s v="6.08.04.05.01.03"/>
    <x v="0"/>
    <d v="2027-06-14T00:00:00"/>
    <d v="2027-06-29T00:00:00"/>
    <s v="pkessler"/>
    <s v="Matalevich"/>
    <n v="1667.37"/>
    <m/>
    <s v="C"/>
    <s v="Labor"/>
    <s v="TEC"/>
    <m/>
    <s v="JLAB"/>
    <s v="Const"/>
    <s v="RF"/>
    <x v="8"/>
    <m/>
    <m/>
    <m/>
    <m/>
    <m/>
    <m/>
    <m/>
    <m/>
    <m/>
    <m/>
    <m/>
    <n v="1667.37"/>
    <m/>
    <m/>
    <m/>
    <m/>
    <m/>
    <m/>
    <m/>
    <x v="0"/>
    <x v="0"/>
    <m/>
  </r>
  <r>
    <s v=""/>
    <s v=" E08_46580"/>
    <s v="Inspect HOM Waveguide cleaning Tooling (394 MHz Crab Production)"/>
    <s v="6.08.04.05.01.03"/>
    <x v="0"/>
    <d v="2027-01-15T00:00:00"/>
    <d v="2027-02-02T00:00:00"/>
    <s v="pkessler"/>
    <s v="Matalevich"/>
    <n v="416.84"/>
    <m/>
    <s v="C"/>
    <s v="Labor"/>
    <s v="TEC"/>
    <m/>
    <s v="JLAB"/>
    <s v="Const"/>
    <s v="RF"/>
    <x v="8"/>
    <m/>
    <m/>
    <m/>
    <m/>
    <m/>
    <m/>
    <m/>
    <m/>
    <m/>
    <m/>
    <m/>
    <n v="416.84"/>
    <m/>
    <m/>
    <m/>
    <m/>
    <m/>
    <m/>
    <m/>
    <x v="0"/>
    <x v="0"/>
    <m/>
  </r>
  <r>
    <s v=""/>
    <s v=" E08_47450"/>
    <s v="TR Effort End Cans-Labor (394 MHz Crab Production)"/>
    <s v="6.08.04.05.02.02"/>
    <x v="0"/>
    <d v="2025-12-10T00:00:00"/>
    <d v="2026-10-08T00:00:00"/>
    <s v="pkessler"/>
    <s v="Matalevich"/>
    <n v="84655.31"/>
    <m/>
    <s v="C"/>
    <s v="Labor"/>
    <s v="TEC"/>
    <m/>
    <s v="JLAB"/>
    <s v="Const"/>
    <s v="RF"/>
    <x v="9"/>
    <s v="S.P261"/>
    <s v="APP00477"/>
    <m/>
    <m/>
    <m/>
    <m/>
    <m/>
    <m/>
    <m/>
    <m/>
    <n v="82236.58"/>
    <n v="2418.7199999999998"/>
    <m/>
    <m/>
    <m/>
    <m/>
    <m/>
    <m/>
    <m/>
    <x v="0"/>
    <x v="0"/>
    <m/>
  </r>
  <r>
    <s v=""/>
    <s v=" E08_48060"/>
    <s v="Inspect Tuner Frames and Thermal Straps   (394 MHz Crab Production)"/>
    <s v="6.08.04.05.02.03"/>
    <x v="0"/>
    <d v="2026-06-08T00:00:00"/>
    <d v="2026-06-17T00:00:00"/>
    <s v="pkessler"/>
    <s v="Matalevich"/>
    <n v="3844.67"/>
    <m/>
    <s v="C"/>
    <s v="Labor"/>
    <s v="TEC"/>
    <m/>
    <s v="JLAB"/>
    <s v="Const"/>
    <s v="RF"/>
    <x v="8"/>
    <m/>
    <m/>
    <m/>
    <m/>
    <m/>
    <m/>
    <m/>
    <m/>
    <m/>
    <m/>
    <n v="3844.67"/>
    <m/>
    <m/>
    <m/>
    <m/>
    <m/>
    <m/>
    <m/>
    <m/>
    <x v="0"/>
    <x v="0"/>
    <m/>
  </r>
  <r>
    <s v=""/>
    <s v=" E08_48070"/>
    <s v="Inspect Tuner Stepper Motors   (394 MHz Crab Production)"/>
    <s v="6.08.04.05.02.03"/>
    <x v="0"/>
    <d v="2026-05-12T00:00:00"/>
    <d v="2026-05-26T00:00:00"/>
    <s v="pkessler"/>
    <s v="Matalevich"/>
    <n v="2832.92"/>
    <m/>
    <s v="C"/>
    <s v="Labor"/>
    <s v="TEC"/>
    <m/>
    <s v="JLAB"/>
    <s v="Const"/>
    <s v="RF"/>
    <x v="8"/>
    <m/>
    <m/>
    <m/>
    <m/>
    <m/>
    <m/>
    <m/>
    <m/>
    <m/>
    <m/>
    <n v="2832.92"/>
    <m/>
    <m/>
    <m/>
    <m/>
    <m/>
    <m/>
    <m/>
    <m/>
    <x v="0"/>
    <x v="0"/>
    <m/>
  </r>
  <r>
    <s v=""/>
    <s v=" E08_48110"/>
    <s v="Inspect Thermal Shield   (394 MHz Crab Production)"/>
    <s v="6.08.04.05.02.03"/>
    <x v="0"/>
    <d v="2026-05-01T00:00:00"/>
    <d v="2026-05-18T00:00:00"/>
    <s v="pkessler"/>
    <s v="Matalevich"/>
    <n v="14164.59"/>
    <m/>
    <s v="C"/>
    <s v="Labor"/>
    <s v="TEC"/>
    <m/>
    <s v="JLAB"/>
    <s v="Const"/>
    <s v="RF"/>
    <x v="8"/>
    <m/>
    <m/>
    <m/>
    <m/>
    <m/>
    <m/>
    <m/>
    <m/>
    <m/>
    <m/>
    <n v="14164.59"/>
    <m/>
    <m/>
    <m/>
    <m/>
    <m/>
    <m/>
    <m/>
    <m/>
    <x v="0"/>
    <x v="0"/>
    <m/>
  </r>
  <r>
    <s v=""/>
    <s v=" E08_48130"/>
    <s v="Inspect End Cans  (394 MHz Crab Production)"/>
    <s v="6.08.04.05.02.03"/>
    <x v="0"/>
    <d v="2026-10-13T00:00:00"/>
    <d v="2026-11-09T00:00:00"/>
    <s v="pkessler"/>
    <s v="Matalevich"/>
    <n v="22926.39"/>
    <m/>
    <s v="C"/>
    <s v="Labor"/>
    <s v="TEC"/>
    <m/>
    <s v="JLAB"/>
    <s v="Const"/>
    <s v="RF"/>
    <x v="8"/>
    <m/>
    <m/>
    <m/>
    <m/>
    <m/>
    <m/>
    <m/>
    <m/>
    <m/>
    <m/>
    <m/>
    <n v="22926.39"/>
    <m/>
    <m/>
    <m/>
    <m/>
    <m/>
    <m/>
    <m/>
    <x v="0"/>
    <x v="0"/>
    <m/>
  </r>
  <r>
    <s v=""/>
    <s v=" E08_48150"/>
    <s v="Inspect Vacuum Vessel  (394 MHz Crab Production)"/>
    <s v="6.08.04.05.02.03"/>
    <x v="0"/>
    <d v="2026-05-28T00:00:00"/>
    <d v="2026-06-24T00:00:00"/>
    <s v="pkessler"/>
    <s v="Matalevich"/>
    <n v="2023.51"/>
    <m/>
    <s v="C"/>
    <s v="Labor"/>
    <s v="TEC"/>
    <m/>
    <s v="JLAB"/>
    <s v="Const"/>
    <s v="RF"/>
    <x v="8"/>
    <m/>
    <m/>
    <m/>
    <m/>
    <m/>
    <m/>
    <m/>
    <m/>
    <m/>
    <m/>
    <n v="2023.51"/>
    <m/>
    <m/>
    <m/>
    <m/>
    <m/>
    <m/>
    <m/>
    <m/>
    <x v="0"/>
    <x v="0"/>
    <m/>
  </r>
  <r>
    <s v=""/>
    <s v=" E08_48100"/>
    <s v="Inspect Mag Shields   (394 MHz Crab Production)"/>
    <s v="6.08.04.05.02.03"/>
    <x v="0"/>
    <d v="2026-03-11T00:00:00"/>
    <d v="2026-03-24T00:00:00"/>
    <s v="pkessler"/>
    <s v="Matalevich"/>
    <n v="6475.24"/>
    <m/>
    <s v="C"/>
    <s v="Labor"/>
    <s v="TEC"/>
    <m/>
    <s v="JLAB"/>
    <s v="Const"/>
    <s v="RF"/>
    <x v="8"/>
    <m/>
    <m/>
    <m/>
    <m/>
    <m/>
    <m/>
    <m/>
    <m/>
    <m/>
    <m/>
    <n v="6475.24"/>
    <m/>
    <m/>
    <m/>
    <m/>
    <m/>
    <m/>
    <m/>
    <m/>
    <x v="0"/>
    <x v="0"/>
    <m/>
  </r>
  <r>
    <s v=""/>
    <s v=" E08_48170"/>
    <s v="Inspect Instrumentation  (394 MHz Crab Production)"/>
    <s v="6.08.04.05.02.03"/>
    <x v="0"/>
    <d v="2026-03-11T00:00:00"/>
    <d v="2026-03-26T00:00:00"/>
    <s v="pkessler"/>
    <s v="Matalevich"/>
    <n v="2023.51"/>
    <m/>
    <s v="C"/>
    <s v="Labor"/>
    <s v="TEC"/>
    <m/>
    <s v="JLAB"/>
    <s v="Const"/>
    <s v="RF"/>
    <x v="8"/>
    <m/>
    <m/>
    <m/>
    <m/>
    <m/>
    <m/>
    <m/>
    <m/>
    <m/>
    <m/>
    <n v="2023.51"/>
    <m/>
    <m/>
    <m/>
    <m/>
    <m/>
    <m/>
    <m/>
    <m/>
    <x v="0"/>
    <x v="0"/>
    <m/>
  </r>
  <r>
    <s v=""/>
    <s v=" E08_48190"/>
    <s v="Inspect SpaceFrame Assembly Tooling  (394 MHz Crab Production)"/>
    <s v="6.08.04.05.02.03"/>
    <x v="0"/>
    <d v="2026-03-11T00:00:00"/>
    <d v="2026-04-07T00:00:00"/>
    <s v="pkessler"/>
    <s v="Matalevich"/>
    <n v="2023.51"/>
    <m/>
    <s v="C"/>
    <s v="Labor"/>
    <s v="TEC"/>
    <m/>
    <s v="JLAB"/>
    <s v="Const"/>
    <s v="RF"/>
    <x v="8"/>
    <m/>
    <m/>
    <m/>
    <m/>
    <m/>
    <m/>
    <m/>
    <m/>
    <m/>
    <m/>
    <n v="2023.51"/>
    <m/>
    <m/>
    <m/>
    <m/>
    <m/>
    <m/>
    <m/>
    <m/>
    <x v="0"/>
    <x v="0"/>
    <m/>
  </r>
  <r>
    <s v=""/>
    <s v=" E08_48210"/>
    <s v="Inspect Tuner Assembly Tooling  (394 MHz Crab Production)"/>
    <s v="6.08.04.05.02.03"/>
    <x v="0"/>
    <d v="2026-03-11T00:00:00"/>
    <d v="2026-03-26T00:00:00"/>
    <s v="pkessler"/>
    <s v="Matalevich"/>
    <n v="2023.51"/>
    <m/>
    <s v="C"/>
    <s v="Labor"/>
    <s v="TEC"/>
    <m/>
    <s v="JLAB"/>
    <s v="Const"/>
    <s v="RF"/>
    <x v="8"/>
    <m/>
    <m/>
    <m/>
    <m/>
    <m/>
    <m/>
    <m/>
    <m/>
    <m/>
    <m/>
    <n v="2023.51"/>
    <m/>
    <m/>
    <m/>
    <m/>
    <m/>
    <m/>
    <m/>
    <m/>
    <x v="0"/>
    <x v="0"/>
    <m/>
  </r>
  <r>
    <s v=""/>
    <s v=" E08_48290"/>
    <s v="Prepare for and hold Manufacturing Readiness Review (394 MHz Crab Production)"/>
    <s v="6.08.04.05.03.01"/>
    <x v="0"/>
    <d v="2026-11-09T00:00:00"/>
    <d v="2026-11-23T00:00:00"/>
    <s v="pkessler"/>
    <s v="Matalevich"/>
    <n v="8336.8700000000008"/>
    <m/>
    <s v="C"/>
    <s v="Labor"/>
    <s v="TEC"/>
    <m/>
    <s v="JLAB"/>
    <s v="PED"/>
    <s v="RF"/>
    <x v="6"/>
    <m/>
    <m/>
    <m/>
    <m/>
    <m/>
    <m/>
    <m/>
    <m/>
    <m/>
    <m/>
    <m/>
    <n v="8336.8700000000008"/>
    <m/>
    <m/>
    <m/>
    <m/>
    <m/>
    <m/>
    <m/>
    <x v="0"/>
    <x v="0"/>
    <m/>
  </r>
  <r>
    <s v=""/>
    <s v=" E08_48480"/>
    <s v="Inspect Test Cave U-Tubes (394 MHz Crab Production)"/>
    <s v="6.08.04.05.03.03"/>
    <x v="0"/>
    <d v="2026-04-10T00:00:00"/>
    <d v="2026-05-07T00:00:00"/>
    <s v="pkessler"/>
    <s v="Matalevich"/>
    <n v="2023.51"/>
    <m/>
    <s v="C"/>
    <s v="Labor"/>
    <s v="TEC"/>
    <m/>
    <s v="JLAB"/>
    <s v="Const"/>
    <s v="RF"/>
    <x v="8"/>
    <m/>
    <m/>
    <m/>
    <m/>
    <m/>
    <m/>
    <m/>
    <m/>
    <m/>
    <m/>
    <n v="2023.51"/>
    <m/>
    <m/>
    <m/>
    <m/>
    <m/>
    <m/>
    <m/>
    <m/>
    <x v="0"/>
    <x v="0"/>
    <m/>
  </r>
  <r>
    <s v=""/>
    <s v=" E08_48490"/>
    <s v="Inspect Shipping Support Tooling (394 MHz Crab Production)"/>
    <s v="6.08.04.05.03.03"/>
    <x v="0"/>
    <d v="2026-05-08T00:00:00"/>
    <d v="2026-06-05T00:00:00"/>
    <s v="pkessler"/>
    <s v="Matalevich"/>
    <n v="2023.51"/>
    <m/>
    <s v="C"/>
    <s v="Labor"/>
    <s v="TEC"/>
    <m/>
    <s v="JLAB"/>
    <s v="Const"/>
    <s v="RF"/>
    <x v="8"/>
    <m/>
    <m/>
    <m/>
    <m/>
    <m/>
    <m/>
    <m/>
    <m/>
    <m/>
    <m/>
    <n v="2023.51"/>
    <m/>
    <m/>
    <m/>
    <m/>
    <m/>
    <m/>
    <m/>
    <m/>
    <x v="0"/>
    <x v="0"/>
    <m/>
  </r>
  <r>
    <s v=""/>
    <s v=" E08_48500"/>
    <s v="Inspect Misc. Assembly/Test/Shipping Tooling (394 MHz Crab Production)"/>
    <s v="6.08.04.05.03.03"/>
    <x v="0"/>
    <d v="2026-05-20T00:00:00"/>
    <d v="2026-06-17T00:00:00"/>
    <s v="pkessler"/>
    <s v="Matalevich"/>
    <n v="2023.51"/>
    <m/>
    <s v="C"/>
    <s v="Labor"/>
    <s v="TEC"/>
    <m/>
    <s v="JLAB"/>
    <s v="Const"/>
    <s v="RF"/>
    <x v="8"/>
    <m/>
    <m/>
    <m/>
    <m/>
    <m/>
    <m/>
    <m/>
    <m/>
    <m/>
    <m/>
    <n v="2023.51"/>
    <m/>
    <m/>
    <m/>
    <m/>
    <m/>
    <m/>
    <m/>
    <m/>
    <x v="0"/>
    <x v="0"/>
    <m/>
  </r>
  <r>
    <s v=""/>
    <s v=" E08_48550"/>
    <s v="Perform Cavity String Assembly CM-01 (394 MHz Crab Production)"/>
    <s v="6.08.04.05.03.04"/>
    <x v="0"/>
    <d v="2028-06-09T00:00:00"/>
    <d v="2028-07-07T00:00:00"/>
    <s v="pkessler"/>
    <s v="Matalevich"/>
    <n v="30913.11"/>
    <m/>
    <s v="C"/>
    <s v="Labor"/>
    <s v="TEC"/>
    <m/>
    <s v="JLAB"/>
    <s v="Const"/>
    <s v="RF"/>
    <x v="7"/>
    <m/>
    <m/>
    <m/>
    <m/>
    <m/>
    <m/>
    <m/>
    <m/>
    <m/>
    <m/>
    <m/>
    <m/>
    <n v="30913.11"/>
    <m/>
    <m/>
    <m/>
    <m/>
    <m/>
    <m/>
    <x v="0"/>
    <x v="0"/>
    <m/>
  </r>
  <r>
    <s v=""/>
    <s v=" E08_48690"/>
    <s v="Perform Cavity String Assembly CM-02 (394 MHz Crab Production)"/>
    <s v="6.08.04.05.03.04"/>
    <x v="0"/>
    <d v="2028-07-17T00:00:00"/>
    <d v="2028-08-11T00:00:00"/>
    <s v="pkessler"/>
    <s v="Matalevich"/>
    <n v="30913.11"/>
    <m/>
    <s v="C"/>
    <s v="Labor"/>
    <s v="TEC"/>
    <m/>
    <s v="JLAB"/>
    <s v="Const"/>
    <s v="RF"/>
    <x v="7"/>
    <m/>
    <m/>
    <m/>
    <m/>
    <m/>
    <m/>
    <m/>
    <m/>
    <m/>
    <m/>
    <m/>
    <m/>
    <n v="30913.11"/>
    <m/>
    <m/>
    <m/>
    <m/>
    <m/>
    <m/>
    <x v="0"/>
    <x v="0"/>
    <m/>
  </r>
  <r>
    <s v=""/>
    <s v=" E08_48830"/>
    <s v="Perform Cavity String Assembly CM-03 (394 MHz Crab Production)"/>
    <s v="6.08.04.05.03.04"/>
    <x v="0"/>
    <d v="2028-08-21T00:00:00"/>
    <d v="2028-09-18T00:00:00"/>
    <s v="pkessler"/>
    <s v="Matalevich"/>
    <n v="30913.11"/>
    <m/>
    <s v="C"/>
    <s v="Labor"/>
    <s v="TEC"/>
    <m/>
    <s v="JLAB"/>
    <s v="Const"/>
    <s v="RF"/>
    <x v="7"/>
    <m/>
    <m/>
    <m/>
    <m/>
    <m/>
    <m/>
    <m/>
    <m/>
    <m/>
    <m/>
    <m/>
    <m/>
    <n v="30913.11"/>
    <m/>
    <m/>
    <m/>
    <m/>
    <m/>
    <m/>
    <x v="0"/>
    <x v="0"/>
    <m/>
  </r>
  <r>
    <s v=""/>
    <s v=" E08_48970"/>
    <s v="Perform Cavity String Assembly CM-04 (394 MHz Crab Production)"/>
    <s v="6.08.04.05.03.04"/>
    <x v="0"/>
    <d v="2028-09-26T00:00:00"/>
    <d v="2028-10-24T00:00:00"/>
    <s v="pkessler"/>
    <s v="Matalevich"/>
    <n v="31655.03"/>
    <m/>
    <s v="C"/>
    <s v="Labor"/>
    <s v="TEC"/>
    <m/>
    <s v="JLAB"/>
    <s v="Const"/>
    <s v="RF"/>
    <x v="7"/>
    <m/>
    <m/>
    <m/>
    <m/>
    <m/>
    <m/>
    <m/>
    <m/>
    <m/>
    <m/>
    <m/>
    <m/>
    <n v="6331.01"/>
    <n v="25324.02"/>
    <m/>
    <m/>
    <m/>
    <m/>
    <m/>
    <x v="0"/>
    <x v="0"/>
    <m/>
  </r>
  <r>
    <s v=""/>
    <s v=" E08_49110"/>
    <s v="Perform Cavity String Assembly CM-05 (394 MHz Crab Production)"/>
    <s v="6.08.04.05.03.04"/>
    <x v="0"/>
    <d v="2028-11-01T00:00:00"/>
    <d v="2028-12-01T00:00:00"/>
    <s v="pkessler"/>
    <s v="Matalevich"/>
    <n v="31840.51"/>
    <m/>
    <s v="C"/>
    <s v="Labor"/>
    <s v="TEC"/>
    <m/>
    <s v="JLAB"/>
    <s v="Const"/>
    <s v="RF"/>
    <x v="7"/>
    <m/>
    <m/>
    <m/>
    <m/>
    <m/>
    <m/>
    <m/>
    <m/>
    <m/>
    <m/>
    <m/>
    <m/>
    <m/>
    <n v="31840.51"/>
    <m/>
    <m/>
    <m/>
    <m/>
    <m/>
    <x v="0"/>
    <x v="0"/>
    <m/>
  </r>
  <r>
    <s v=""/>
    <s v=" E08_49250"/>
    <s v="Perform Cavity String Assembly CM-06 (394 MHz Crab Production)"/>
    <s v="6.08.04.05.03.04"/>
    <x v="0"/>
    <d v="2028-12-11T00:00:00"/>
    <d v="2029-01-09T00:00:00"/>
    <s v="pkessler"/>
    <s v="Matalevich"/>
    <n v="31840.51"/>
    <m/>
    <s v="C"/>
    <s v="Labor"/>
    <s v="TEC"/>
    <m/>
    <s v="JLAB"/>
    <s v="Const"/>
    <s v="RF"/>
    <x v="7"/>
    <m/>
    <m/>
    <m/>
    <m/>
    <m/>
    <m/>
    <m/>
    <m/>
    <m/>
    <m/>
    <m/>
    <m/>
    <m/>
    <n v="31840.51"/>
    <m/>
    <m/>
    <m/>
    <m/>
    <m/>
    <x v="0"/>
    <x v="0"/>
    <m/>
  </r>
  <r>
    <s v=""/>
    <s v=" E08_48530"/>
    <s v="Cryomodule Assembly Engineering Support  (394 MHz Crab Production-01)"/>
    <s v="6.08.04.05.03.04"/>
    <x v="0"/>
    <d v="2028-06-02T00:00:00"/>
    <d v="2029-01-24T00:00:00"/>
    <s v="pkessler"/>
    <s v="Matalevich"/>
    <n v="23950.69"/>
    <m/>
    <s v="C"/>
    <s v="Labor"/>
    <s v="TEC"/>
    <m/>
    <s v="JLAB"/>
    <s v="Const"/>
    <s v="RF"/>
    <x v="7"/>
    <m/>
    <m/>
    <m/>
    <m/>
    <m/>
    <m/>
    <m/>
    <m/>
    <m/>
    <m/>
    <m/>
    <m/>
    <n v="12574.11"/>
    <n v="11376.58"/>
    <m/>
    <m/>
    <m/>
    <m/>
    <m/>
    <x v="0"/>
    <x v="0"/>
    <m/>
  </r>
  <r>
    <s v=""/>
    <s v=" E08_48670"/>
    <s v="Cryomodule Assembly Engineering Support  (394 MHz Crab Production-02)"/>
    <s v="6.08.04.05.03.04"/>
    <x v="0"/>
    <d v="2028-07-10T00:00:00"/>
    <d v="2029-03-01T00:00:00"/>
    <s v="pkessler"/>
    <s v="Matalevich"/>
    <n v="24061.38"/>
    <m/>
    <s v="C"/>
    <s v="Labor"/>
    <s v="TEC"/>
    <m/>
    <s v="JLAB"/>
    <s v="Const"/>
    <s v="RF"/>
    <x v="7"/>
    <m/>
    <m/>
    <m/>
    <m/>
    <m/>
    <m/>
    <m/>
    <m/>
    <m/>
    <m/>
    <m/>
    <m/>
    <n v="8872.6299999999992"/>
    <n v="15188.75"/>
    <m/>
    <m/>
    <m/>
    <m/>
    <m/>
    <x v="0"/>
    <x v="0"/>
    <m/>
  </r>
  <r>
    <s v=""/>
    <s v=" E08_48810"/>
    <s v="Cryomodule Assembly Engineering Support  (394 MHz Crab Production-03)"/>
    <s v="6.08.04.05.03.04"/>
    <x v="0"/>
    <d v="2028-08-14T00:00:00"/>
    <d v="2029-06-22T00:00:00"/>
    <s v="pkessler"/>
    <s v="Matalevich"/>
    <n v="24210.58"/>
    <m/>
    <s v="C"/>
    <s v="Labor"/>
    <s v="TEC"/>
    <m/>
    <s v="JLAB"/>
    <s v="Const"/>
    <s v="RF"/>
    <x v="7"/>
    <m/>
    <m/>
    <m/>
    <m/>
    <m/>
    <m/>
    <m/>
    <m/>
    <m/>
    <m/>
    <m/>
    <m/>
    <n v="3828.65"/>
    <n v="20381.93"/>
    <m/>
    <m/>
    <m/>
    <m/>
    <m/>
    <x v="0"/>
    <x v="0"/>
    <m/>
  </r>
  <r>
    <s v=""/>
    <s v=" E08_48950"/>
    <s v="Cryomodule Assembly Engineering Support  (394 MHz Crab Production-04)"/>
    <s v="6.08.04.05.03.04"/>
    <x v="0"/>
    <d v="2028-09-19T00:00:00"/>
    <d v="2029-07-30T00:00:00"/>
    <s v="pkessler"/>
    <s v="Matalevich"/>
    <n v="24292.959999999999"/>
    <m/>
    <s v="C"/>
    <s v="Labor"/>
    <s v="TEC"/>
    <m/>
    <s v="JLAB"/>
    <s v="Const"/>
    <s v="RF"/>
    <x v="7"/>
    <m/>
    <m/>
    <m/>
    <m/>
    <m/>
    <m/>
    <m/>
    <m/>
    <m/>
    <m/>
    <m/>
    <m/>
    <n v="1016.91"/>
    <n v="23276.04"/>
    <m/>
    <m/>
    <m/>
    <m/>
    <m/>
    <x v="0"/>
    <x v="0"/>
    <m/>
  </r>
  <r>
    <s v=""/>
    <s v=" E08_49090"/>
    <s v="Cryomodule Assembly Engineering Support  (394 MHz Crab Production-05)"/>
    <s v="6.08.04.05.03.04"/>
    <x v="0"/>
    <d v="2028-10-25T00:00:00"/>
    <d v="2029-10-10T00:00:00"/>
    <s v="pkessler"/>
    <s v="Matalevich"/>
    <n v="24343.89"/>
    <m/>
    <s v="C"/>
    <s v="Labor"/>
    <s v="TEC"/>
    <m/>
    <s v="JLAB"/>
    <s v="Const"/>
    <s v="RF"/>
    <x v="7"/>
    <m/>
    <m/>
    <m/>
    <m/>
    <m/>
    <m/>
    <m/>
    <m/>
    <m/>
    <m/>
    <m/>
    <m/>
    <m/>
    <n v="23633.86"/>
    <n v="710.03"/>
    <m/>
    <m/>
    <m/>
    <m/>
    <x v="0"/>
    <x v="0"/>
    <m/>
  </r>
  <r>
    <s v=""/>
    <s v=" E08_49230"/>
    <s v="Cryomodule Assembly Engineering Support  (394 MHz Crab Production-06)"/>
    <s v="6.08.04.05.03.04"/>
    <x v="0"/>
    <d v="2028-12-04T00:00:00"/>
    <d v="2029-11-15T00:00:00"/>
    <s v="pkessler"/>
    <s v="Matalevich"/>
    <n v="24419.9"/>
    <m/>
    <s v="C"/>
    <s v="Labor"/>
    <s v="TEC"/>
    <m/>
    <s v="JLAB"/>
    <s v="Const"/>
    <s v="RF"/>
    <x v="7"/>
    <m/>
    <m/>
    <m/>
    <m/>
    <m/>
    <m/>
    <m/>
    <m/>
    <m/>
    <m/>
    <m/>
    <m/>
    <m/>
    <n v="21163.919999999998"/>
    <n v="3255.99"/>
    <m/>
    <m/>
    <m/>
    <m/>
    <x v="0"/>
    <x v="0"/>
    <m/>
  </r>
  <r>
    <s v=""/>
    <s v=" E08_48510"/>
    <s v="Prepare for and hold Production Readiness Review (1773 5-Cell)"/>
    <s v="6.08.04.05.03.04"/>
    <x v="0"/>
    <d v="2028-05-18T00:00:00"/>
    <d v="2028-06-01T00:00:00"/>
    <s v="pkessler"/>
    <s v="Matalevich"/>
    <n v="17173.95"/>
    <m/>
    <s v="C"/>
    <s v="Labor"/>
    <s v="TEC"/>
    <m/>
    <s v="JLAB"/>
    <s v="Const"/>
    <s v="RF"/>
    <x v="7"/>
    <m/>
    <m/>
    <m/>
    <m/>
    <m/>
    <m/>
    <m/>
    <m/>
    <m/>
    <m/>
    <m/>
    <m/>
    <n v="17173.95"/>
    <m/>
    <m/>
    <m/>
    <m/>
    <m/>
    <m/>
    <x v="0"/>
    <x v="0"/>
    <m/>
  </r>
  <r>
    <s v=""/>
    <s v=" E08_49650"/>
    <s v="Perform CM-05 Acceptance Testing (394 MHz Crab Production)"/>
    <s v="6.08.04.05.03.05"/>
    <x v="0"/>
    <d v="2029-10-11T00:00:00"/>
    <d v="2029-11-07T00:00:00"/>
    <s v="pkessler"/>
    <s v="Matalevich"/>
    <n v="22547.06"/>
    <m/>
    <s v="C"/>
    <s v="Labor"/>
    <s v="TEC"/>
    <m/>
    <s v="JLAB"/>
    <s v="Const"/>
    <s v="RF"/>
    <x v="8"/>
    <m/>
    <m/>
    <m/>
    <m/>
    <m/>
    <m/>
    <m/>
    <m/>
    <m/>
    <m/>
    <m/>
    <m/>
    <m/>
    <m/>
    <n v="22547.06"/>
    <m/>
    <m/>
    <m/>
    <m/>
    <x v="0"/>
    <x v="0"/>
    <m/>
  </r>
  <r>
    <s v=""/>
    <s v=" E08_49680"/>
    <s v="Perform CM-06 Acceptance Testing (394 MHz Crab Production)"/>
    <s v="6.08.04.05.03.05"/>
    <x v="0"/>
    <d v="2029-11-16T00:00:00"/>
    <d v="2029-12-17T00:00:00"/>
    <s v="pkessler"/>
    <s v="Matalevich"/>
    <n v="22319.31"/>
    <m/>
    <s v="C"/>
    <s v="Labor"/>
    <s v="TEC"/>
    <m/>
    <s v="JLAB"/>
    <s v="Const"/>
    <s v="RF"/>
    <x v="8"/>
    <m/>
    <m/>
    <m/>
    <m/>
    <m/>
    <m/>
    <m/>
    <m/>
    <m/>
    <m/>
    <m/>
    <m/>
    <m/>
    <m/>
    <n v="22319.31"/>
    <m/>
    <m/>
    <m/>
    <m/>
    <x v="0"/>
    <x v="0"/>
    <m/>
  </r>
  <r>
    <s v=""/>
    <s v=" E08_49520"/>
    <s v="Perform CM-01 Acceptance Testing (394 MHz Crab Production)"/>
    <s v="6.08.04.05.03.05"/>
    <x v="0"/>
    <d v="2029-01-25T00:00:00"/>
    <d v="2029-03-08T00:00:00"/>
    <s v="pkessler"/>
    <s v="Matalevich"/>
    <n v="24543.73"/>
    <m/>
    <s v="C"/>
    <s v="Labor"/>
    <s v="TEC"/>
    <m/>
    <s v="JLAB"/>
    <s v="Const"/>
    <s v="RF"/>
    <x v="8"/>
    <m/>
    <m/>
    <m/>
    <m/>
    <m/>
    <m/>
    <m/>
    <m/>
    <m/>
    <m/>
    <m/>
    <m/>
    <m/>
    <n v="24543.73"/>
    <m/>
    <m/>
    <m/>
    <m/>
    <m/>
    <x v="0"/>
    <x v="0"/>
    <m/>
  </r>
  <r>
    <s v=""/>
    <s v=" E08_49550"/>
    <s v="Perform CM-02 Acceptance Testing (394 MHz Crab Production)"/>
    <s v="6.08.04.05.03.05"/>
    <x v="0"/>
    <d v="2029-03-09T00:00:00"/>
    <d v="2029-04-12T00:00:00"/>
    <s v="pkessler"/>
    <s v="Matalevich"/>
    <n v="24543.73"/>
    <m/>
    <s v="C"/>
    <s v="Labor"/>
    <s v="TEC"/>
    <m/>
    <s v="JLAB"/>
    <s v="Const"/>
    <s v="RF"/>
    <x v="8"/>
    <m/>
    <m/>
    <m/>
    <m/>
    <m/>
    <m/>
    <m/>
    <m/>
    <m/>
    <m/>
    <m/>
    <m/>
    <m/>
    <n v="24543.73"/>
    <m/>
    <m/>
    <m/>
    <m/>
    <m/>
    <x v="0"/>
    <x v="0"/>
    <m/>
  </r>
  <r>
    <s v=""/>
    <s v=" E08_49580"/>
    <s v="Perform CM-03 Acceptance Testing (394 MHz Crab Production)"/>
    <s v="6.08.04.05.03.05"/>
    <x v="0"/>
    <d v="2029-06-25T00:00:00"/>
    <d v="2029-07-23T00:00:00"/>
    <s v="pkessler"/>
    <s v="Matalevich"/>
    <n v="24543.73"/>
    <m/>
    <s v="C"/>
    <s v="Labor"/>
    <s v="TEC"/>
    <m/>
    <s v="JLAB"/>
    <s v="Const"/>
    <s v="RF"/>
    <x v="8"/>
    <m/>
    <m/>
    <m/>
    <m/>
    <m/>
    <m/>
    <m/>
    <m/>
    <m/>
    <m/>
    <m/>
    <m/>
    <m/>
    <n v="24543.73"/>
    <m/>
    <m/>
    <m/>
    <m/>
    <m/>
    <x v="0"/>
    <x v="0"/>
    <m/>
  </r>
  <r>
    <s v=""/>
    <s v=" E08_49610"/>
    <s v="Perform CM-04 Acceptance Testing (394 MHz Crab Production)"/>
    <s v="6.08.04.05.03.05"/>
    <x v="0"/>
    <d v="2029-07-31T00:00:00"/>
    <d v="2029-08-27T00:00:00"/>
    <s v="pkessler"/>
    <s v="Matalevich"/>
    <n v="24543.73"/>
    <m/>
    <s v="C"/>
    <s v="Labor"/>
    <s v="TEC"/>
    <m/>
    <s v="JLAB"/>
    <s v="Const"/>
    <s v="RF"/>
    <x v="8"/>
    <m/>
    <m/>
    <m/>
    <m/>
    <m/>
    <m/>
    <m/>
    <m/>
    <m/>
    <m/>
    <m/>
    <m/>
    <m/>
    <n v="24543.73"/>
    <m/>
    <m/>
    <m/>
    <m/>
    <m/>
    <x v="0"/>
    <x v="0"/>
    <m/>
  </r>
  <r>
    <s v=""/>
    <s v=" E08_24400"/>
    <s v="TR Effort Cavities - Labor (591 1-Cell Production)"/>
    <s v="6.08.04.01.01.02"/>
    <x v="0"/>
    <d v="2025-12-10T00:00:00"/>
    <d v="2027-02-01T00:00:00"/>
    <s v="pkessler"/>
    <s v="Matalevich"/>
    <n v="188770.79"/>
    <m/>
    <s v="C"/>
    <s v="Labor"/>
    <s v="TEC"/>
    <m/>
    <s v="JLAB"/>
    <s v="Const"/>
    <s v="RF"/>
    <x v="9"/>
    <s v="S.P218"/>
    <s v="APP00373"/>
    <m/>
    <m/>
    <m/>
    <m/>
    <m/>
    <m/>
    <m/>
    <m/>
    <n v="135120.14000000001"/>
    <n v="53650.65"/>
    <m/>
    <m/>
    <m/>
    <m/>
    <m/>
    <m/>
    <m/>
    <x v="0"/>
    <x v="0"/>
    <m/>
  </r>
  <r>
    <s v=""/>
    <s v=" E08_26720"/>
    <s v="TR Effort End Cans - Labor (591 1-Cell Production CMs)"/>
    <s v="6.08.04.01.02.02"/>
    <x v="0"/>
    <d v="2025-12-10T00:00:00"/>
    <d v="2026-10-08T00:00:00"/>
    <s v="pkessler"/>
    <s v="Matalevich"/>
    <n v="84655.31"/>
    <m/>
    <s v="C"/>
    <s v="Labor"/>
    <s v="TEC"/>
    <m/>
    <s v="JLAB"/>
    <s v="Const"/>
    <s v="RF"/>
    <x v="9"/>
    <s v="A.PP055"/>
    <s v="APP00383"/>
    <m/>
    <m/>
    <m/>
    <m/>
    <m/>
    <m/>
    <m/>
    <m/>
    <n v="82236.58"/>
    <n v="2418.7199999999998"/>
    <m/>
    <m/>
    <m/>
    <m/>
    <m/>
    <m/>
    <m/>
    <x v="0"/>
    <x v="0"/>
    <m/>
  </r>
  <r>
    <s v=""/>
    <s v=" E08_28220"/>
    <s v="Cryomodule Assembly Engineering Support  (591 1-Cell CM-08)"/>
    <s v="6.08.04.01.03.04"/>
    <x v="0"/>
    <d v="2028-04-24T00:00:00"/>
    <d v="2028-08-17T00:00:00"/>
    <s v="pkessler"/>
    <s v="Matalevich"/>
    <n v="21467.439999999999"/>
    <m/>
    <s v="C"/>
    <s v="Labor"/>
    <s v="TEC"/>
    <m/>
    <s v="JLAB"/>
    <s v="Const"/>
    <s v="RF"/>
    <x v="7"/>
    <m/>
    <m/>
    <m/>
    <m/>
    <m/>
    <m/>
    <m/>
    <m/>
    <m/>
    <m/>
    <m/>
    <m/>
    <n v="21467.439999999999"/>
    <m/>
    <m/>
    <m/>
    <m/>
    <m/>
    <m/>
    <x v="0"/>
    <x v="0"/>
    <m/>
  </r>
  <r>
    <s v=""/>
    <s v=" E08_28360"/>
    <s v="Cryomodule Assembly Engineering Support  (591 1-Cell CM-09)"/>
    <s v="6.08.04.01.03.04"/>
    <x v="0"/>
    <d v="2028-06-29T00:00:00"/>
    <d v="2028-10-25T00:00:00"/>
    <s v="pkessler"/>
    <s v="Matalevich"/>
    <n v="21600.959999999999"/>
    <m/>
    <s v="C"/>
    <s v="Labor"/>
    <s v="TEC"/>
    <m/>
    <s v="JLAB"/>
    <s v="Const"/>
    <s v="RF"/>
    <x v="7"/>
    <m/>
    <m/>
    <m/>
    <m/>
    <m/>
    <m/>
    <m/>
    <m/>
    <m/>
    <m/>
    <m/>
    <m/>
    <n v="17122.71"/>
    <n v="4478.25"/>
    <m/>
    <m/>
    <m/>
    <m/>
    <m/>
    <x v="0"/>
    <x v="0"/>
    <m/>
  </r>
  <r>
    <s v=""/>
    <s v=" E08_28500"/>
    <s v="Cryomodule Assembly Engineering Support  (591 1-Cell CM-10)"/>
    <s v="6.08.04.01.03.04"/>
    <x v="0"/>
    <d v="2028-09-06T00:00:00"/>
    <d v="2029-01-05T00:00:00"/>
    <s v="pkessler"/>
    <s v="Matalevich"/>
    <n v="21970.09"/>
    <m/>
    <s v="C"/>
    <s v="Labor"/>
    <s v="TEC"/>
    <m/>
    <s v="JLAB"/>
    <s v="Const"/>
    <s v="RF"/>
    <x v="7"/>
    <m/>
    <m/>
    <m/>
    <m/>
    <m/>
    <m/>
    <m/>
    <m/>
    <m/>
    <m/>
    <m/>
    <m/>
    <n v="4822.7"/>
    <n v="17147.39"/>
    <m/>
    <m/>
    <m/>
    <m/>
    <m/>
    <x v="0"/>
    <x v="0"/>
    <m/>
  </r>
  <r>
    <s v=""/>
    <s v=" E08_28640"/>
    <s v="Cryomodule Assembly Engineering Support  (591 1-Cell CM-11)"/>
    <s v="6.08.04.01.03.04"/>
    <x v="0"/>
    <d v="2028-10-12T00:00:00"/>
    <d v="2029-01-22T00:00:00"/>
    <s v="pkessler"/>
    <s v="Matalevich"/>
    <n v="22111.46"/>
    <m/>
    <s v="C"/>
    <s v="Labor"/>
    <s v="TEC"/>
    <m/>
    <s v="JLAB"/>
    <s v="Const"/>
    <s v="RF"/>
    <x v="7"/>
    <m/>
    <m/>
    <m/>
    <m/>
    <m/>
    <m/>
    <m/>
    <m/>
    <m/>
    <m/>
    <m/>
    <m/>
    <m/>
    <n v="22111.46"/>
    <m/>
    <m/>
    <m/>
    <m/>
    <m/>
    <x v="0"/>
    <x v="0"/>
    <m/>
  </r>
  <r>
    <s v=""/>
    <s v=" E08_28780"/>
    <s v="Cryomodule Assembly Engineering Support  (591 1-Cell CM-12)"/>
    <s v="6.08.04.01.03.04"/>
    <x v="0"/>
    <d v="2028-12-21T00:00:00"/>
    <d v="2029-03-29T00:00:00"/>
    <s v="pkessler"/>
    <s v="Matalevich"/>
    <n v="22111.46"/>
    <m/>
    <s v="C"/>
    <s v="Labor"/>
    <s v="TEC"/>
    <m/>
    <s v="JLAB"/>
    <s v="Const"/>
    <s v="RF"/>
    <x v="7"/>
    <m/>
    <m/>
    <m/>
    <m/>
    <m/>
    <m/>
    <m/>
    <m/>
    <m/>
    <m/>
    <m/>
    <m/>
    <m/>
    <n v="22111.46"/>
    <m/>
    <m/>
    <m/>
    <m/>
    <m/>
    <x v="0"/>
    <x v="0"/>
    <m/>
  </r>
  <r>
    <s v=""/>
    <s v=" E08_28920"/>
    <s v="Cryomodule Assembly Engineering Support  (591 1-Cell CM-13)"/>
    <s v="6.08.04.01.03.04"/>
    <x v="0"/>
    <d v="2029-03-02T00:00:00"/>
    <d v="2029-06-05T00:00:00"/>
    <s v="pkessler"/>
    <s v="Matalevich"/>
    <n v="19900.32"/>
    <m/>
    <s v="C"/>
    <s v="Labor"/>
    <s v="TEC"/>
    <m/>
    <s v="JLAB"/>
    <s v="Const"/>
    <s v="RF"/>
    <x v="7"/>
    <m/>
    <m/>
    <m/>
    <m/>
    <m/>
    <m/>
    <m/>
    <m/>
    <m/>
    <m/>
    <m/>
    <m/>
    <m/>
    <n v="19900.32"/>
    <m/>
    <m/>
    <m/>
    <m/>
    <m/>
    <x v="0"/>
    <x v="0"/>
    <m/>
  </r>
  <r>
    <s v=""/>
    <s v=" E08_29060"/>
    <s v="Cryomodule Assembly Engineering Support  (591 1-Cell CM-14)"/>
    <s v="6.08.04.01.03.04"/>
    <x v="0"/>
    <d v="2029-05-08T00:00:00"/>
    <d v="2029-08-10T00:00:00"/>
    <s v="pkessler"/>
    <s v="Matalevich"/>
    <n v="19900.32"/>
    <m/>
    <s v="C"/>
    <s v="Labor"/>
    <s v="TEC"/>
    <m/>
    <s v="JLAB"/>
    <s v="Const"/>
    <s v="RF"/>
    <x v="7"/>
    <m/>
    <m/>
    <m/>
    <m/>
    <m/>
    <m/>
    <m/>
    <m/>
    <m/>
    <m/>
    <m/>
    <m/>
    <m/>
    <n v="19900.32"/>
    <m/>
    <m/>
    <m/>
    <m/>
    <m/>
    <x v="0"/>
    <x v="0"/>
    <m/>
  </r>
  <r>
    <s v=""/>
    <s v=" E08_29200"/>
    <s v="Cryomodule Assembly Engineering Support  (591 1-Cell CM-15)"/>
    <s v="6.08.04.01.03.04"/>
    <x v="0"/>
    <d v="2029-07-16T00:00:00"/>
    <d v="2029-10-18T00:00:00"/>
    <s v="pkessler"/>
    <s v="Matalevich"/>
    <n v="20016.16"/>
    <m/>
    <s v="C"/>
    <s v="Labor"/>
    <s v="TEC"/>
    <m/>
    <s v="JLAB"/>
    <s v="Const"/>
    <s v="RF"/>
    <x v="7"/>
    <m/>
    <m/>
    <m/>
    <m/>
    <m/>
    <m/>
    <m/>
    <m/>
    <m/>
    <m/>
    <m/>
    <m/>
    <m/>
    <n v="16132.42"/>
    <n v="3883.73"/>
    <m/>
    <m/>
    <m/>
    <m/>
    <x v="0"/>
    <x v="0"/>
    <m/>
  </r>
  <r>
    <s v=""/>
    <s v=" E08_29340"/>
    <s v="Cryomodule Assembly Engineering Support  (591 1-Cell CM-16)"/>
    <s v="6.08.04.01.03.04"/>
    <x v="0"/>
    <d v="2029-09-20T00:00:00"/>
    <d v="2029-12-28T00:00:00"/>
    <s v="pkessler"/>
    <s v="Matalevich"/>
    <n v="20434.95"/>
    <m/>
    <s v="C"/>
    <s v="Labor"/>
    <s v="TEC"/>
    <m/>
    <s v="JLAB"/>
    <s v="Const"/>
    <s v="RF"/>
    <x v="7"/>
    <m/>
    <m/>
    <m/>
    <m/>
    <m/>
    <m/>
    <m/>
    <m/>
    <m/>
    <m/>
    <m/>
    <m/>
    <m/>
    <n v="2135"/>
    <n v="18299.96"/>
    <m/>
    <m/>
    <m/>
    <m/>
    <x v="0"/>
    <x v="0"/>
    <m/>
  </r>
  <r>
    <s v=""/>
    <s v=" E08_27660"/>
    <s v="Cryomodule Assembly Engineering Support  (591 1-Cell CM-04)"/>
    <s v="6.08.04.01.03.04"/>
    <x v="0"/>
    <d v="2027-03-22T00:00:00"/>
    <d v="2027-11-02T00:00:00"/>
    <s v="pkessler"/>
    <s v="Matalevich"/>
    <n v="23022.16"/>
    <m/>
    <s v="C"/>
    <s v="Labor"/>
    <s v="TEC"/>
    <m/>
    <s v="JLAB"/>
    <s v="Const"/>
    <s v="RF"/>
    <x v="7"/>
    <m/>
    <m/>
    <m/>
    <m/>
    <m/>
    <m/>
    <m/>
    <m/>
    <m/>
    <m/>
    <m/>
    <n v="19816.54"/>
    <n v="3205.62"/>
    <m/>
    <m/>
    <m/>
    <m/>
    <m/>
    <m/>
    <x v="0"/>
    <x v="0"/>
    <m/>
  </r>
  <r>
    <s v=""/>
    <s v=" E08_27800"/>
    <s v="Cryomodule Assembly Engineering Support  (591 1-Cell CM-05)"/>
    <s v="6.08.04.01.03.04"/>
    <x v="0"/>
    <d v="2027-04-21T00:00:00"/>
    <d v="2028-03-07T00:00:00"/>
    <s v="pkessler"/>
    <s v="Matalevich"/>
    <n v="21141.96"/>
    <m/>
    <s v="C"/>
    <s v="Labor"/>
    <s v="TEC"/>
    <m/>
    <s v="JLAB"/>
    <s v="Const"/>
    <s v="RF"/>
    <x v="7"/>
    <m/>
    <m/>
    <m/>
    <m/>
    <m/>
    <m/>
    <m/>
    <m/>
    <m/>
    <m/>
    <m/>
    <n v="11005.4"/>
    <n v="10136.56"/>
    <m/>
    <m/>
    <m/>
    <m/>
    <m/>
    <m/>
    <x v="0"/>
    <x v="0"/>
    <m/>
  </r>
  <r>
    <s v=""/>
    <s v=" E08_27940"/>
    <s v="Cryomodule Assembly Engineering Support  (591 1-Cell CM-06)"/>
    <s v="6.08.04.01.03.04"/>
    <x v="0"/>
    <d v="2027-11-22T00:00:00"/>
    <d v="2028-04-12T00:00:00"/>
    <s v="pkessler"/>
    <s v="Matalevich"/>
    <n v="21467.439999999999"/>
    <m/>
    <s v="C"/>
    <s v="Labor"/>
    <s v="TEC"/>
    <m/>
    <s v="JLAB"/>
    <s v="Const"/>
    <s v="RF"/>
    <x v="7"/>
    <m/>
    <m/>
    <m/>
    <m/>
    <m/>
    <m/>
    <m/>
    <m/>
    <m/>
    <m/>
    <m/>
    <m/>
    <n v="21467.439999999999"/>
    <m/>
    <m/>
    <m/>
    <m/>
    <m/>
    <m/>
    <x v="0"/>
    <x v="0"/>
    <m/>
  </r>
  <r>
    <s v=""/>
    <s v=" E08_28080"/>
    <s v="Cryomodule Assembly Engineering Support  (591 1-Cell CM-07)"/>
    <s v="6.08.04.01.03.04"/>
    <x v="0"/>
    <d v="2028-03-23T00:00:00"/>
    <d v="2028-07-18T00:00:00"/>
    <s v="pkessler"/>
    <s v="Matalevich"/>
    <n v="21467.439999999999"/>
    <m/>
    <s v="C"/>
    <s v="Labor"/>
    <s v="TEC"/>
    <m/>
    <s v="JLAB"/>
    <s v="Const"/>
    <s v="RF"/>
    <x v="7"/>
    <m/>
    <m/>
    <m/>
    <m/>
    <m/>
    <m/>
    <m/>
    <m/>
    <m/>
    <m/>
    <m/>
    <m/>
    <n v="21467.439999999999"/>
    <m/>
    <m/>
    <m/>
    <m/>
    <m/>
    <m/>
    <x v="0"/>
    <x v="0"/>
    <m/>
  </r>
  <r>
    <s v=""/>
    <s v=" E08_29080"/>
    <s v="Perform  Cavity String Assembly (591 1-Cell CM-14)"/>
    <s v="6.08.04.01.03.04"/>
    <x v="0"/>
    <d v="2029-05-10T00:00:00"/>
    <d v="2029-06-07T00:00:00"/>
    <s v="pkessler"/>
    <s v="Matalevich"/>
    <n v="31840.51"/>
    <m/>
    <s v="C"/>
    <s v="Labor"/>
    <s v="TEC"/>
    <m/>
    <s v="JLAB"/>
    <s v="Const"/>
    <s v="RF"/>
    <x v="7"/>
    <m/>
    <m/>
    <m/>
    <m/>
    <m/>
    <m/>
    <m/>
    <m/>
    <m/>
    <m/>
    <m/>
    <m/>
    <m/>
    <n v="31840.51"/>
    <m/>
    <m/>
    <m/>
    <m/>
    <m/>
    <x v="0"/>
    <x v="0"/>
    <m/>
  </r>
  <r>
    <s v=""/>
    <s v=" E08_29220"/>
    <s v="Perform  Cavity String Assembly (591 1-Cell CM-15)"/>
    <s v="6.08.04.01.03.04"/>
    <x v="0"/>
    <d v="2029-07-18T00:00:00"/>
    <d v="2029-08-14T00:00:00"/>
    <s v="pkessler"/>
    <s v="Matalevich"/>
    <n v="31840.51"/>
    <m/>
    <s v="C"/>
    <s v="Labor"/>
    <s v="TEC"/>
    <m/>
    <s v="JLAB"/>
    <s v="Const"/>
    <s v="RF"/>
    <x v="7"/>
    <m/>
    <m/>
    <m/>
    <m/>
    <m/>
    <m/>
    <m/>
    <m/>
    <m/>
    <m/>
    <m/>
    <m/>
    <m/>
    <n v="31840.51"/>
    <m/>
    <m/>
    <m/>
    <m/>
    <m/>
    <x v="0"/>
    <x v="0"/>
    <m/>
  </r>
  <r>
    <s v=""/>
    <s v=" E08_29360"/>
    <s v="Perform  Cavity String Assembly (591 1-Cell CM-16)"/>
    <s v="6.08.04.01.03.04"/>
    <x v="0"/>
    <d v="2029-09-24T00:00:00"/>
    <d v="2029-10-22T00:00:00"/>
    <s v="pkessler"/>
    <s v="Matalevich"/>
    <n v="32556.92"/>
    <m/>
    <s v="C"/>
    <s v="Labor"/>
    <s v="TEC"/>
    <m/>
    <s v="JLAB"/>
    <s v="Const"/>
    <s v="RF"/>
    <x v="7"/>
    <m/>
    <m/>
    <m/>
    <m/>
    <m/>
    <m/>
    <m/>
    <m/>
    <m/>
    <m/>
    <m/>
    <m/>
    <m/>
    <n v="8139.23"/>
    <n v="24417.69"/>
    <m/>
    <m/>
    <m/>
    <m/>
    <x v="0"/>
    <x v="0"/>
    <m/>
  </r>
  <r>
    <s v=""/>
    <s v=" E08_27260"/>
    <s v="Perform  Cavity String Assembly (591 1-Cell CM-01)"/>
    <s v="6.08.04.01.03.04"/>
    <x v="0"/>
    <d v="2026-12-16T00:00:00"/>
    <d v="2027-01-14T00:00:00"/>
    <s v="pkessler"/>
    <s v="Matalevich"/>
    <n v="30012.73"/>
    <m/>
    <s v="C"/>
    <s v="Labor"/>
    <s v="TEC"/>
    <m/>
    <s v="JLAB"/>
    <s v="Const"/>
    <s v="RF"/>
    <x v="7"/>
    <m/>
    <m/>
    <m/>
    <m/>
    <m/>
    <m/>
    <m/>
    <m/>
    <m/>
    <m/>
    <m/>
    <n v="30012.73"/>
    <m/>
    <m/>
    <m/>
    <m/>
    <m/>
    <m/>
    <m/>
    <x v="0"/>
    <x v="0"/>
    <m/>
  </r>
  <r>
    <s v=""/>
    <s v=" E08_27400"/>
    <s v="Perform  Cavity String Assembly (591 1-Cell CM-02)"/>
    <s v="6.08.04.01.03.04"/>
    <x v="0"/>
    <d v="2027-01-20T00:00:00"/>
    <d v="2027-02-17T00:00:00"/>
    <s v="pkessler"/>
    <s v="Matalevich"/>
    <n v="30012.73"/>
    <m/>
    <s v="C"/>
    <s v="Labor"/>
    <s v="TEC"/>
    <m/>
    <s v="JLAB"/>
    <s v="Const"/>
    <s v="RF"/>
    <x v="7"/>
    <m/>
    <m/>
    <m/>
    <m/>
    <m/>
    <m/>
    <m/>
    <m/>
    <m/>
    <m/>
    <m/>
    <n v="30012.73"/>
    <m/>
    <m/>
    <m/>
    <m/>
    <m/>
    <m/>
    <m/>
    <x v="0"/>
    <x v="0"/>
    <m/>
  </r>
  <r>
    <s v=""/>
    <s v=" E08_27540"/>
    <s v="Perform  Cavity String Assembly (591 1-Cell CM-03)"/>
    <s v="6.08.04.01.03.04"/>
    <x v="0"/>
    <d v="2027-02-22T00:00:00"/>
    <d v="2027-03-19T00:00:00"/>
    <s v="pkessler"/>
    <s v="Matalevich"/>
    <n v="30012.73"/>
    <m/>
    <s v="C"/>
    <s v="Labor"/>
    <s v="TEC"/>
    <m/>
    <s v="JLAB"/>
    <s v="Const"/>
    <s v="RF"/>
    <x v="7"/>
    <m/>
    <m/>
    <m/>
    <m/>
    <m/>
    <m/>
    <m/>
    <m/>
    <m/>
    <m/>
    <m/>
    <n v="30012.73"/>
    <m/>
    <m/>
    <m/>
    <m/>
    <m/>
    <m/>
    <m/>
    <x v="0"/>
    <x v="0"/>
    <m/>
  </r>
  <r>
    <s v=""/>
    <s v=" E08_27680"/>
    <s v="Perform  Cavity String Assembly (591 1-Cell CM-04)"/>
    <s v="6.08.04.01.03.04"/>
    <x v="0"/>
    <d v="2027-03-24T00:00:00"/>
    <d v="2027-04-20T00:00:00"/>
    <s v="pkessler"/>
    <s v="Matalevich"/>
    <n v="30012.73"/>
    <m/>
    <s v="C"/>
    <s v="Labor"/>
    <s v="TEC"/>
    <m/>
    <s v="JLAB"/>
    <s v="Const"/>
    <s v="RF"/>
    <x v="7"/>
    <m/>
    <m/>
    <m/>
    <m/>
    <m/>
    <m/>
    <m/>
    <m/>
    <m/>
    <m/>
    <m/>
    <n v="30012.73"/>
    <m/>
    <m/>
    <m/>
    <m/>
    <m/>
    <m/>
    <m/>
    <x v="0"/>
    <x v="0"/>
    <m/>
  </r>
  <r>
    <s v=""/>
    <s v=" E08_27820"/>
    <s v="Perform  Cavity String Assembly (591 1-Cell CM-05)"/>
    <s v="6.08.04.01.03.04"/>
    <x v="0"/>
    <d v="2027-04-23T00:00:00"/>
    <d v="2027-05-20T00:00:00"/>
    <s v="pkessler"/>
    <s v="Matalevich"/>
    <n v="30012.73"/>
    <m/>
    <s v="C"/>
    <s v="Labor"/>
    <s v="TEC"/>
    <m/>
    <s v="JLAB"/>
    <s v="Const"/>
    <s v="RF"/>
    <x v="7"/>
    <m/>
    <m/>
    <m/>
    <m/>
    <m/>
    <m/>
    <m/>
    <m/>
    <m/>
    <m/>
    <m/>
    <n v="30012.73"/>
    <m/>
    <m/>
    <m/>
    <m/>
    <m/>
    <m/>
    <m/>
    <x v="0"/>
    <x v="0"/>
    <m/>
  </r>
  <r>
    <s v=""/>
    <s v=" E08_27960"/>
    <s v="Perform  Cavity String Assembly (591 1-Cell CM-06)"/>
    <s v="6.08.04.01.03.04"/>
    <x v="0"/>
    <d v="2027-11-24T00:00:00"/>
    <d v="2027-12-23T00:00:00"/>
    <s v="pkessler"/>
    <s v="Matalevich"/>
    <n v="30913.11"/>
    <m/>
    <s v="C"/>
    <s v="Labor"/>
    <s v="TEC"/>
    <m/>
    <s v="JLAB"/>
    <s v="Const"/>
    <s v="RF"/>
    <x v="7"/>
    <m/>
    <m/>
    <m/>
    <m/>
    <m/>
    <m/>
    <m/>
    <m/>
    <m/>
    <m/>
    <m/>
    <m/>
    <n v="30913.11"/>
    <m/>
    <m/>
    <m/>
    <m/>
    <m/>
    <m/>
    <x v="0"/>
    <x v="0"/>
    <m/>
  </r>
  <r>
    <s v=""/>
    <s v=" E08_28100"/>
    <s v="Perform  Cavity String Assembly (591 1-Cell CM-07)"/>
    <s v="6.08.04.01.03.04"/>
    <x v="0"/>
    <d v="2028-03-27T00:00:00"/>
    <d v="2028-04-21T00:00:00"/>
    <s v="pkessler"/>
    <s v="Matalevich"/>
    <n v="30913.11"/>
    <m/>
    <s v="C"/>
    <s v="Labor"/>
    <s v="TEC"/>
    <m/>
    <s v="JLAB"/>
    <s v="Const"/>
    <s v="RF"/>
    <x v="7"/>
    <m/>
    <m/>
    <m/>
    <m/>
    <m/>
    <m/>
    <m/>
    <m/>
    <m/>
    <m/>
    <m/>
    <m/>
    <n v="30913.11"/>
    <m/>
    <m/>
    <m/>
    <m/>
    <m/>
    <m/>
    <x v="0"/>
    <x v="0"/>
    <m/>
  </r>
  <r>
    <s v=""/>
    <s v=" E08_28240"/>
    <s v="Perform  Cavity String Assembly (591 1-Cell CM-08)"/>
    <s v="6.08.04.01.03.04"/>
    <x v="0"/>
    <d v="2028-04-26T00:00:00"/>
    <d v="2028-05-23T00:00:00"/>
    <s v="pkessler"/>
    <s v="Matalevich"/>
    <n v="30913.11"/>
    <m/>
    <s v="C"/>
    <s v="Labor"/>
    <s v="TEC"/>
    <m/>
    <s v="JLAB"/>
    <s v="Const"/>
    <s v="RF"/>
    <x v="7"/>
    <m/>
    <m/>
    <m/>
    <m/>
    <m/>
    <m/>
    <m/>
    <m/>
    <m/>
    <m/>
    <m/>
    <m/>
    <n v="30913.11"/>
    <m/>
    <m/>
    <m/>
    <m/>
    <m/>
    <m/>
    <x v="0"/>
    <x v="0"/>
    <m/>
  </r>
  <r>
    <s v=""/>
    <s v=" E08_28380"/>
    <s v="Perform  Cavity String Assembly (591 1-Cell CM-09)"/>
    <s v="6.08.04.01.03.04"/>
    <x v="0"/>
    <d v="2028-07-03T00:00:00"/>
    <d v="2028-07-31T00:00:00"/>
    <s v="pkessler"/>
    <s v="Matalevich"/>
    <n v="30913.11"/>
    <m/>
    <s v="C"/>
    <s v="Labor"/>
    <s v="TEC"/>
    <m/>
    <s v="JLAB"/>
    <s v="Const"/>
    <s v="RF"/>
    <x v="7"/>
    <m/>
    <m/>
    <m/>
    <m/>
    <m/>
    <m/>
    <m/>
    <m/>
    <m/>
    <m/>
    <m/>
    <m/>
    <n v="30913.11"/>
    <m/>
    <m/>
    <m/>
    <m/>
    <m/>
    <m/>
    <x v="0"/>
    <x v="0"/>
    <m/>
  </r>
  <r>
    <s v=""/>
    <s v=" E08_28520"/>
    <s v="Perform  Cavity String Assembly (591 1-Cell CM-10)"/>
    <s v="6.08.04.01.03.04"/>
    <x v="0"/>
    <d v="2028-09-08T00:00:00"/>
    <d v="2028-10-05T00:00:00"/>
    <s v="pkessler"/>
    <s v="Matalevich"/>
    <n v="31098.59"/>
    <m/>
    <s v="C"/>
    <s v="Labor"/>
    <s v="TEC"/>
    <m/>
    <s v="JLAB"/>
    <s v="Const"/>
    <s v="RF"/>
    <x v="7"/>
    <m/>
    <m/>
    <m/>
    <m/>
    <m/>
    <m/>
    <m/>
    <m/>
    <m/>
    <m/>
    <m/>
    <m/>
    <n v="24878.87"/>
    <n v="6219.72"/>
    <m/>
    <m/>
    <m/>
    <m/>
    <m/>
    <x v="0"/>
    <x v="0"/>
    <m/>
  </r>
  <r>
    <s v=""/>
    <s v=" E08_28660"/>
    <s v="Perform  Cavity String Assembly (591 1-Cell CM-11)"/>
    <s v="6.08.04.01.03.04"/>
    <x v="0"/>
    <d v="2028-10-16T00:00:00"/>
    <d v="2028-11-13T00:00:00"/>
    <s v="pkessler"/>
    <s v="Matalevich"/>
    <n v="31840.51"/>
    <m/>
    <s v="C"/>
    <s v="Labor"/>
    <s v="TEC"/>
    <m/>
    <s v="JLAB"/>
    <s v="Const"/>
    <s v="RF"/>
    <x v="7"/>
    <m/>
    <m/>
    <m/>
    <m/>
    <m/>
    <m/>
    <m/>
    <m/>
    <m/>
    <m/>
    <m/>
    <m/>
    <m/>
    <n v="31840.51"/>
    <m/>
    <m/>
    <m/>
    <m/>
    <m/>
    <x v="0"/>
    <x v="0"/>
    <m/>
  </r>
  <r>
    <s v=""/>
    <s v=" E08_28800"/>
    <s v="Perform  Cavity String Assembly (591 1-Cell CM-12)"/>
    <s v="6.08.04.01.03.04"/>
    <x v="0"/>
    <d v="2028-12-26T00:00:00"/>
    <d v="2029-01-24T00:00:00"/>
    <s v="pkessler"/>
    <s v="Matalevich"/>
    <n v="31840.51"/>
    <m/>
    <s v="C"/>
    <s v="Labor"/>
    <s v="TEC"/>
    <m/>
    <s v="JLAB"/>
    <s v="Const"/>
    <s v="RF"/>
    <x v="7"/>
    <m/>
    <m/>
    <m/>
    <m/>
    <m/>
    <m/>
    <m/>
    <m/>
    <m/>
    <m/>
    <m/>
    <m/>
    <m/>
    <n v="31840.51"/>
    <m/>
    <m/>
    <m/>
    <m/>
    <m/>
    <x v="0"/>
    <x v="0"/>
    <m/>
  </r>
  <r>
    <s v=""/>
    <s v=" E08_28940"/>
    <s v="Perform  Cavity String Assembly (591 1-Cell CM-13)"/>
    <s v="6.08.04.01.03.04"/>
    <x v="0"/>
    <d v="2029-03-06T00:00:00"/>
    <d v="2029-04-02T00:00:00"/>
    <s v="pkessler"/>
    <s v="Matalevich"/>
    <n v="31840.51"/>
    <m/>
    <s v="C"/>
    <s v="Labor"/>
    <s v="TEC"/>
    <m/>
    <s v="JLAB"/>
    <s v="Const"/>
    <s v="RF"/>
    <x v="7"/>
    <m/>
    <m/>
    <m/>
    <m/>
    <m/>
    <m/>
    <m/>
    <m/>
    <m/>
    <m/>
    <m/>
    <m/>
    <m/>
    <n v="31840.51"/>
    <m/>
    <m/>
    <m/>
    <m/>
    <m/>
    <x v="0"/>
    <x v="0"/>
    <m/>
  </r>
  <r>
    <s v=""/>
    <s v=" E08_27520"/>
    <s v="Cryomodule Assembly Engineering Support  (591 1-Cell CM-03)"/>
    <s v="6.08.04.01.03.04"/>
    <x v="0"/>
    <d v="2027-02-18T00:00:00"/>
    <d v="2027-11-15T00:00:00"/>
    <s v="pkessler"/>
    <s v="Matalevich"/>
    <n v="23036.15"/>
    <m/>
    <s v="C"/>
    <s v="Labor"/>
    <s v="TEC"/>
    <m/>
    <s v="JLAB"/>
    <s v="Const"/>
    <s v="RF"/>
    <x v="7"/>
    <m/>
    <m/>
    <m/>
    <m/>
    <m/>
    <m/>
    <m/>
    <m/>
    <m/>
    <m/>
    <m/>
    <n v="19360.169999999998"/>
    <n v="3675.98"/>
    <m/>
    <m/>
    <m/>
    <m/>
    <m/>
    <m/>
    <x v="0"/>
    <x v="0"/>
    <m/>
  </r>
  <r>
    <s v=""/>
    <s v=" E08_27240"/>
    <s v="Cryomodule Assembly Engineering Support  (591 1-Cell CM-01)"/>
    <s v="6.08.04.01.03.04"/>
    <x v="0"/>
    <d v="2026-12-14T00:00:00"/>
    <d v="2027-07-07T00:00:00"/>
    <s v="pkessler"/>
    <s v="Matalevich"/>
    <n v="22926.39"/>
    <m/>
    <s v="C"/>
    <s v="Labor"/>
    <s v="TEC"/>
    <m/>
    <s v="JLAB"/>
    <s v="Const"/>
    <s v="RF"/>
    <x v="7"/>
    <m/>
    <m/>
    <m/>
    <m/>
    <m/>
    <m/>
    <m/>
    <m/>
    <m/>
    <m/>
    <m/>
    <n v="22926.39"/>
    <m/>
    <m/>
    <m/>
    <m/>
    <m/>
    <m/>
    <m/>
    <x v="0"/>
    <x v="0"/>
    <m/>
  </r>
  <r>
    <s v=""/>
    <s v=" E08_27380"/>
    <s v="Cryomodule Assembly Engineering Support  (591 1-Cell CM-02)"/>
    <s v="6.08.04.01.03.04"/>
    <x v="0"/>
    <d v="2027-01-15T00:00:00"/>
    <d v="2027-06-24T00:00:00"/>
    <s v="pkessler"/>
    <s v="Matalevich"/>
    <n v="22926.39"/>
    <m/>
    <s v="C"/>
    <s v="Labor"/>
    <s v="TEC"/>
    <m/>
    <s v="JLAB"/>
    <s v="Const"/>
    <s v="RF"/>
    <x v="7"/>
    <m/>
    <m/>
    <m/>
    <m/>
    <m/>
    <m/>
    <m/>
    <m/>
    <m/>
    <m/>
    <m/>
    <n v="22926.39"/>
    <m/>
    <m/>
    <m/>
    <m/>
    <m/>
    <m/>
    <m/>
    <x v="0"/>
    <x v="0"/>
    <m/>
  </r>
  <r>
    <s v=""/>
    <s v=" E08_29630"/>
    <s v="Perform Acceptance Testing (591 1-Cell CM-01)"/>
    <s v="6.08.04.01.03.05"/>
    <x v="0"/>
    <d v="2027-07-08T00:00:00"/>
    <d v="2027-08-11T00:00:00"/>
    <s v="pkessler"/>
    <s v="Matalevich"/>
    <n v="23134.81"/>
    <m/>
    <s v="C"/>
    <s v="Labor"/>
    <s v="TEC"/>
    <m/>
    <s v="JLAB"/>
    <s v="Const"/>
    <s v="RF"/>
    <x v="8"/>
    <m/>
    <m/>
    <m/>
    <m/>
    <m/>
    <m/>
    <m/>
    <m/>
    <m/>
    <m/>
    <m/>
    <n v="23134.81"/>
    <m/>
    <m/>
    <m/>
    <m/>
    <m/>
    <m/>
    <m/>
    <x v="0"/>
    <x v="0"/>
    <m/>
  </r>
  <r>
    <s v=""/>
    <s v=" E08_29660"/>
    <s v="Perform Acceptance Testing (591 1-Cell CM-02)"/>
    <s v="6.08.04.01.03.05"/>
    <x v="0"/>
    <d v="2027-08-12T00:00:00"/>
    <d v="2027-09-09T00:00:00"/>
    <s v="pkessler"/>
    <s v="Matalevich"/>
    <n v="23134.81"/>
    <m/>
    <s v="C"/>
    <s v="Labor"/>
    <s v="TEC"/>
    <m/>
    <s v="JLAB"/>
    <s v="Const"/>
    <s v="RF"/>
    <x v="8"/>
    <m/>
    <m/>
    <m/>
    <m/>
    <m/>
    <m/>
    <m/>
    <m/>
    <m/>
    <m/>
    <m/>
    <n v="23134.81"/>
    <m/>
    <m/>
    <m/>
    <m/>
    <m/>
    <m/>
    <m/>
    <x v="0"/>
    <x v="0"/>
    <m/>
  </r>
  <r>
    <s v=""/>
    <s v=" E08_29690"/>
    <s v="Perform Acceptance Testing (591 1-Cell CM-03)"/>
    <s v="6.08.04.01.03.05"/>
    <x v="0"/>
    <d v="2027-11-16T00:00:00"/>
    <d v="2027-12-15T00:00:00"/>
    <s v="pkessler"/>
    <s v="Matalevich"/>
    <n v="23828.86"/>
    <m/>
    <s v="C"/>
    <s v="Labor"/>
    <s v="TEC"/>
    <m/>
    <s v="JLAB"/>
    <s v="Const"/>
    <s v="RF"/>
    <x v="8"/>
    <m/>
    <m/>
    <m/>
    <m/>
    <m/>
    <m/>
    <m/>
    <m/>
    <m/>
    <m/>
    <m/>
    <m/>
    <n v="23828.86"/>
    <m/>
    <m/>
    <m/>
    <m/>
    <m/>
    <m/>
    <x v="0"/>
    <x v="0"/>
    <m/>
  </r>
  <r>
    <s v=""/>
    <s v=" E08_29720"/>
    <s v="Perform Acceptance Testing (591 1-Cell CM-04)"/>
    <s v="6.08.04.01.03.05"/>
    <x v="0"/>
    <d v="2028-04-11T00:00:00"/>
    <d v="2028-05-15T00:00:00"/>
    <s v="pkessler"/>
    <s v="Matalevich"/>
    <n v="23828.86"/>
    <m/>
    <s v="C"/>
    <s v="Labor"/>
    <s v="TEC"/>
    <m/>
    <s v="JLAB"/>
    <s v="Const"/>
    <s v="RF"/>
    <x v="8"/>
    <m/>
    <m/>
    <m/>
    <m/>
    <m/>
    <m/>
    <m/>
    <m/>
    <m/>
    <m/>
    <m/>
    <m/>
    <n v="23828.86"/>
    <m/>
    <m/>
    <m/>
    <m/>
    <m/>
    <m/>
    <x v="0"/>
    <x v="0"/>
    <m/>
  </r>
  <r>
    <s v=""/>
    <s v=" E08_29750"/>
    <s v="Perform Acceptance Testing (591 1-Cell CM-05)"/>
    <s v="6.08.04.01.03.05"/>
    <x v="0"/>
    <d v="2028-06-14T00:00:00"/>
    <d v="2028-07-12T00:00:00"/>
    <s v="pkessler"/>
    <s v="Matalevich"/>
    <n v="21252.77"/>
    <m/>
    <s v="C"/>
    <s v="Labor"/>
    <s v="TEC"/>
    <m/>
    <s v="JLAB"/>
    <s v="Const"/>
    <s v="RF"/>
    <x v="8"/>
    <m/>
    <m/>
    <m/>
    <m/>
    <m/>
    <m/>
    <m/>
    <m/>
    <m/>
    <m/>
    <m/>
    <m/>
    <n v="21252.77"/>
    <m/>
    <m/>
    <m/>
    <m/>
    <m/>
    <m/>
    <x v="0"/>
    <x v="0"/>
    <m/>
  </r>
  <r>
    <s v=""/>
    <s v=" E08_29790"/>
    <s v="Perform Acceptance Testing (591 1-Cell CM-06)"/>
    <s v="6.08.04.01.03.05"/>
    <x v="0"/>
    <d v="2028-12-08T00:00:00"/>
    <d v="2029-01-08T00:00:00"/>
    <s v="pkessler"/>
    <s v="Matalevich"/>
    <n v="21669.23"/>
    <m/>
    <s v="C"/>
    <s v="Labor"/>
    <s v="TEC"/>
    <m/>
    <s v="JLAB"/>
    <s v="Const"/>
    <s v="RF"/>
    <x v="8"/>
    <m/>
    <m/>
    <m/>
    <m/>
    <m/>
    <m/>
    <m/>
    <m/>
    <m/>
    <m/>
    <m/>
    <m/>
    <m/>
    <n v="21669.23"/>
    <m/>
    <m/>
    <m/>
    <m/>
    <m/>
    <x v="0"/>
    <x v="0"/>
    <m/>
  </r>
  <r>
    <s v=""/>
    <s v=" E08_29820"/>
    <s v="Perform Acceptance Testing (591 1-Cell CM-07)"/>
    <s v="6.08.04.01.03.05"/>
    <x v="0"/>
    <d v="2029-02-16T00:00:00"/>
    <d v="2029-03-16T00:00:00"/>
    <s v="pkessler"/>
    <s v="Matalevich"/>
    <n v="21448.12"/>
    <m/>
    <s v="C"/>
    <s v="Labor"/>
    <s v="TEC"/>
    <m/>
    <s v="JLAB"/>
    <s v="Const"/>
    <s v="RF"/>
    <x v="8"/>
    <m/>
    <m/>
    <m/>
    <m/>
    <m/>
    <m/>
    <m/>
    <m/>
    <m/>
    <m/>
    <m/>
    <m/>
    <m/>
    <n v="21448.12"/>
    <m/>
    <m/>
    <m/>
    <m/>
    <m/>
    <x v="0"/>
    <x v="0"/>
    <m/>
  </r>
  <r>
    <s v=""/>
    <s v=" E08_29850"/>
    <s v="Perform Acceptance Testing (591 1-Cell CM-08)"/>
    <s v="6.08.04.01.03.05"/>
    <x v="0"/>
    <d v="2029-04-16T00:00:00"/>
    <d v="2029-05-11T00:00:00"/>
    <s v="pkessler"/>
    <s v="Matalevich"/>
    <n v="21227.01"/>
    <m/>
    <s v="C"/>
    <s v="Labor"/>
    <s v="TEC"/>
    <m/>
    <s v="JLAB"/>
    <s v="Const"/>
    <s v="RF"/>
    <x v="8"/>
    <m/>
    <m/>
    <m/>
    <m/>
    <m/>
    <m/>
    <m/>
    <m/>
    <m/>
    <m/>
    <m/>
    <m/>
    <m/>
    <n v="21227.01"/>
    <m/>
    <m/>
    <m/>
    <m/>
    <m/>
    <x v="0"/>
    <x v="0"/>
    <m/>
  </r>
  <r>
    <s v=""/>
    <s v=" E08_29880"/>
    <s v="Perform Acceptance Testing (591 1-Cell CM-09)"/>
    <s v="6.08.04.01.03.05"/>
    <x v="0"/>
    <d v="2029-06-12T00:00:00"/>
    <d v="2029-07-10T00:00:00"/>
    <s v="pkessler"/>
    <s v="Matalevich"/>
    <n v="20342.55"/>
    <m/>
    <s v="C"/>
    <s v="Labor"/>
    <s v="TEC"/>
    <m/>
    <s v="JLAB"/>
    <s v="Const"/>
    <s v="RF"/>
    <x v="8"/>
    <m/>
    <m/>
    <m/>
    <m/>
    <m/>
    <m/>
    <m/>
    <m/>
    <m/>
    <m/>
    <m/>
    <m/>
    <m/>
    <n v="20342.55"/>
    <m/>
    <m/>
    <m/>
    <m/>
    <m/>
    <x v="0"/>
    <x v="0"/>
    <m/>
  </r>
  <r>
    <s v=""/>
    <s v=" E08_29910"/>
    <s v="Perform Acceptance Testing (591 1-Cell CM-10)"/>
    <s v="6.08.04.01.03.05"/>
    <x v="0"/>
    <d v="2029-08-08T00:00:00"/>
    <d v="2029-09-05T00:00:00"/>
    <s v="pkessler"/>
    <s v="Matalevich"/>
    <n v="20121.43"/>
    <m/>
    <s v="C"/>
    <s v="Labor"/>
    <s v="TEC"/>
    <m/>
    <s v="JLAB"/>
    <s v="Const"/>
    <s v="RF"/>
    <x v="8"/>
    <m/>
    <m/>
    <m/>
    <m/>
    <m/>
    <m/>
    <m/>
    <m/>
    <m/>
    <m/>
    <m/>
    <m/>
    <m/>
    <n v="20121.43"/>
    <m/>
    <m/>
    <m/>
    <m/>
    <m/>
    <x v="0"/>
    <x v="0"/>
    <m/>
  </r>
  <r>
    <s v=""/>
    <s v=" E08_29950"/>
    <s v="Perform Acceptance Testing (591 1-Cell CM-11)"/>
    <s v="6.08.04.01.03.05"/>
    <x v="0"/>
    <d v="2029-10-04T00:00:00"/>
    <d v="2029-11-01T00:00:00"/>
    <s v="pkessler"/>
    <s v="Matalevich"/>
    <n v="20497.330000000002"/>
    <m/>
    <s v="C"/>
    <s v="Labor"/>
    <s v="TEC"/>
    <m/>
    <s v="JLAB"/>
    <s v="Const"/>
    <s v="RF"/>
    <x v="8"/>
    <m/>
    <m/>
    <m/>
    <m/>
    <m/>
    <m/>
    <m/>
    <m/>
    <m/>
    <m/>
    <m/>
    <m/>
    <m/>
    <m/>
    <n v="20497.330000000002"/>
    <m/>
    <m/>
    <m/>
    <m/>
    <x v="0"/>
    <x v="0"/>
    <m/>
  </r>
  <r>
    <s v=""/>
    <s v=" E08_29980"/>
    <s v="Perform Acceptance Testing (591 1-Cell CM-12)"/>
    <s v="6.08.04.01.03.05"/>
    <x v="0"/>
    <d v="2029-12-05T00:00:00"/>
    <d v="1930-01-03T00:00:00"/>
    <s v="pkessler"/>
    <s v="Matalevich"/>
    <n v="20269.580000000002"/>
    <m/>
    <s v="C"/>
    <s v="Labor"/>
    <s v="TEC"/>
    <m/>
    <s v="JLAB"/>
    <s v="Const"/>
    <s v="RF"/>
    <x v="8"/>
    <m/>
    <m/>
    <m/>
    <m/>
    <m/>
    <m/>
    <m/>
    <m/>
    <m/>
    <m/>
    <m/>
    <m/>
    <m/>
    <m/>
    <n v="20269.580000000002"/>
    <m/>
    <m/>
    <m/>
    <m/>
    <x v="0"/>
    <x v="0"/>
    <m/>
  </r>
  <r>
    <s v=""/>
    <s v=" E08_30010"/>
    <s v="Perform Acceptance Testing (591 1-Cell CM-13)"/>
    <s v="6.08.04.01.03.05"/>
    <x v="0"/>
    <d v="1930-02-04T00:00:00"/>
    <d v="1930-03-04T00:00:00"/>
    <s v="pkessler"/>
    <s v="Matalevich"/>
    <n v="20041.830000000002"/>
    <m/>
    <s v="C"/>
    <s v="Labor"/>
    <s v="TEC"/>
    <m/>
    <s v="JLAB"/>
    <s v="Const"/>
    <s v="RF"/>
    <x v="8"/>
    <m/>
    <m/>
    <m/>
    <m/>
    <m/>
    <m/>
    <m/>
    <m/>
    <m/>
    <m/>
    <m/>
    <m/>
    <m/>
    <m/>
    <n v="20041.830000000002"/>
    <m/>
    <m/>
    <m/>
    <m/>
    <x v="0"/>
    <x v="0"/>
    <m/>
  </r>
  <r>
    <s v=""/>
    <s v=" E08_30040"/>
    <s v="Perform Acceptance Testing (591 1-Cell CM-14)"/>
    <s v="6.08.04.01.03.05"/>
    <x v="0"/>
    <d v="1930-04-02T00:00:00"/>
    <d v="1930-04-29T00:00:00"/>
    <s v="pkessler"/>
    <s v="Matalevich"/>
    <n v="19814.080000000002"/>
    <m/>
    <s v="C"/>
    <s v="Labor"/>
    <s v="TEC"/>
    <m/>
    <s v="JLAB"/>
    <s v="Const"/>
    <s v="RF"/>
    <x v="8"/>
    <m/>
    <m/>
    <m/>
    <m/>
    <m/>
    <m/>
    <m/>
    <m/>
    <m/>
    <m/>
    <m/>
    <m/>
    <m/>
    <m/>
    <n v="19814.080000000002"/>
    <m/>
    <m/>
    <m/>
    <m/>
    <x v="0"/>
    <x v="0"/>
    <m/>
  </r>
  <r>
    <s v=""/>
    <s v=" E08_30070"/>
    <s v="Perform Acceptance Testing (591 1-Cell CM-15)"/>
    <s v="6.08.04.01.03.05"/>
    <x v="0"/>
    <d v="1930-05-29T00:00:00"/>
    <d v="1930-06-25T00:00:00"/>
    <s v="pkessler"/>
    <s v="Matalevich"/>
    <n v="19586.330000000002"/>
    <m/>
    <s v="C"/>
    <s v="Labor"/>
    <s v="TEC"/>
    <m/>
    <s v="JLAB"/>
    <s v="Const"/>
    <s v="RF"/>
    <x v="8"/>
    <m/>
    <m/>
    <m/>
    <m/>
    <m/>
    <m/>
    <m/>
    <m/>
    <m/>
    <m/>
    <m/>
    <m/>
    <m/>
    <m/>
    <n v="19586.330000000002"/>
    <m/>
    <m/>
    <m/>
    <m/>
    <x v="0"/>
    <x v="0"/>
    <m/>
  </r>
  <r>
    <s v=""/>
    <s v=" E08_30110"/>
    <s v="Perform Acceptance Testing (591 1-Cell CM-16)"/>
    <s v="6.08.04.01.03.05"/>
    <x v="0"/>
    <d v="1930-07-25T00:00:00"/>
    <d v="1930-08-21T00:00:00"/>
    <s v="pkessler"/>
    <s v="Matalevich"/>
    <n v="19358.59"/>
    <m/>
    <s v="C"/>
    <s v="Labor"/>
    <s v="TEC"/>
    <m/>
    <s v="JLAB"/>
    <s v="Const"/>
    <s v="RF"/>
    <x v="8"/>
    <m/>
    <m/>
    <m/>
    <m/>
    <m/>
    <m/>
    <m/>
    <m/>
    <m/>
    <m/>
    <m/>
    <m/>
    <m/>
    <m/>
    <n v="19358.59"/>
    <m/>
    <m/>
    <m/>
    <m/>
    <x v="0"/>
    <x v="0"/>
    <m/>
  </r>
  <r>
    <s v=""/>
    <s v=" E08_31100"/>
    <s v="TR Effort Cavities - Labor (591 5-Cell Production)"/>
    <s v="6.08.04.02.01.02"/>
    <x v="0"/>
    <d v="2026-04-02T00:00:00"/>
    <d v="2027-07-13T00:00:00"/>
    <s v="pkessler"/>
    <s v="Matalevich"/>
    <n v="200251.46"/>
    <m/>
    <s v="C"/>
    <s v="Labor"/>
    <s v="TEC"/>
    <m/>
    <s v="JLAB"/>
    <s v="Const"/>
    <s v="RF"/>
    <x v="9"/>
    <s v="A.PP058"/>
    <s v="APP00389"/>
    <m/>
    <m/>
    <m/>
    <m/>
    <m/>
    <m/>
    <m/>
    <m/>
    <n v="79227.210000000006"/>
    <n v="121024.25"/>
    <m/>
    <m/>
    <m/>
    <m/>
    <m/>
    <m/>
    <m/>
    <x v="0"/>
    <x v="0"/>
    <m/>
  </r>
  <r>
    <s v=""/>
    <s v=" E08_33730"/>
    <s v="TR Effort End Cans-Labor (591 5-Cell Production CMs)"/>
    <s v="6.08.04.02.02.02"/>
    <x v="0"/>
    <d v="2026-05-08T00:00:00"/>
    <d v="2027-03-12T00:00:00"/>
    <s v="pkessler"/>
    <s v="Matalevich"/>
    <n v="85899.88"/>
    <m/>
    <s v="C"/>
    <s v="Labor"/>
    <s v="TEC"/>
    <m/>
    <s v="JLAB"/>
    <s v="Const"/>
    <s v="RF"/>
    <x v="9"/>
    <s v="A.PP059"/>
    <s v="APP00403"/>
    <m/>
    <m/>
    <m/>
    <m/>
    <m/>
    <m/>
    <m/>
    <m/>
    <n v="41313.75"/>
    <n v="44586.13"/>
    <m/>
    <m/>
    <m/>
    <m/>
    <m/>
    <m/>
    <m/>
    <x v="0"/>
    <x v="0"/>
    <m/>
  </r>
  <r>
    <s v=""/>
    <s v=" E08_34480"/>
    <s v="Prepare for and hold Manufacturing Readiness Review (591 5-Cell)"/>
    <s v="6.08.04.02.03.01"/>
    <x v="0"/>
    <d v="2026-04-03T00:00:00"/>
    <d v="2026-04-16T00:00:00"/>
    <s v="pkessler"/>
    <s v="Matalevich"/>
    <n v="8094.05"/>
    <m/>
    <s v="C"/>
    <s v="Labor"/>
    <s v="TEC"/>
    <m/>
    <s v="JLAB"/>
    <s v="PED"/>
    <s v="RF"/>
    <x v="6"/>
    <m/>
    <m/>
    <m/>
    <m/>
    <m/>
    <m/>
    <m/>
    <m/>
    <m/>
    <m/>
    <n v="8094.05"/>
    <m/>
    <m/>
    <m/>
    <m/>
    <m/>
    <m/>
    <m/>
    <m/>
    <x v="0"/>
    <x v="0"/>
    <m/>
  </r>
  <r>
    <s v=""/>
    <s v=" E08_34670"/>
    <s v="Inspect Test Cave U-Tubes (591 1-Cell 1st Art)"/>
    <s v="6.08.04.02.03.03"/>
    <x v="0"/>
    <d v="2026-12-14T00:00:00"/>
    <d v="2027-01-12T00:00:00"/>
    <s v="pkessler"/>
    <s v="Matalevich"/>
    <n v="2084.2199999999998"/>
    <m/>
    <s v="C"/>
    <s v="Labor"/>
    <s v="TEC"/>
    <m/>
    <s v="JLAB"/>
    <s v="Const"/>
    <s v="RF"/>
    <x v="8"/>
    <m/>
    <m/>
    <m/>
    <m/>
    <m/>
    <m/>
    <m/>
    <m/>
    <m/>
    <m/>
    <m/>
    <n v="2084.2199999999998"/>
    <m/>
    <m/>
    <m/>
    <m/>
    <m/>
    <m/>
    <m/>
    <x v="0"/>
    <x v="0"/>
    <m/>
  </r>
  <r>
    <s v=""/>
    <s v=" E08_34680"/>
    <s v="Inspect Shipping Support Tooling (591 1-Cell 1st Art)"/>
    <s v="6.08.04.02.03.03"/>
    <x v="0"/>
    <d v="2027-01-13T00:00:00"/>
    <d v="2027-02-10T00:00:00"/>
    <s v="pkessler"/>
    <s v="Matalevich"/>
    <n v="2084.2199999999998"/>
    <m/>
    <s v="C"/>
    <s v="Labor"/>
    <s v="TEC"/>
    <m/>
    <s v="JLAB"/>
    <s v="Const"/>
    <s v="RF"/>
    <x v="8"/>
    <m/>
    <m/>
    <m/>
    <m/>
    <m/>
    <m/>
    <m/>
    <m/>
    <m/>
    <m/>
    <m/>
    <n v="2084.2199999999998"/>
    <m/>
    <m/>
    <m/>
    <m/>
    <m/>
    <m/>
    <m/>
    <x v="0"/>
    <x v="0"/>
    <m/>
  </r>
  <r>
    <s v=""/>
    <s v=" E08_34690"/>
    <s v="Inspect Misc. Assembly/Test/Shipping Tooling (591 1-Cell 1st Art)"/>
    <s v="6.08.04.02.03.03"/>
    <x v="0"/>
    <d v="2027-01-26T00:00:00"/>
    <d v="2027-02-23T00:00:00"/>
    <s v="pkessler"/>
    <s v="Matalevich"/>
    <n v="2084.2199999999998"/>
    <m/>
    <s v="C"/>
    <s v="Labor"/>
    <s v="TEC"/>
    <m/>
    <s v="JLAB"/>
    <s v="Const"/>
    <s v="RF"/>
    <x v="8"/>
    <m/>
    <m/>
    <m/>
    <m/>
    <m/>
    <m/>
    <m/>
    <m/>
    <m/>
    <m/>
    <m/>
    <n v="2084.2199999999998"/>
    <m/>
    <m/>
    <m/>
    <m/>
    <m/>
    <m/>
    <m/>
    <x v="0"/>
    <x v="0"/>
    <m/>
  </r>
  <r>
    <s v=""/>
    <s v=" E08_34720"/>
    <s v="Cryomodule Assembly Engineering Support  (591 5-Cell CM-01)"/>
    <s v="6.08.04.02.03.04"/>
    <x v="0"/>
    <d v="2027-09-09T00:00:00"/>
    <d v="2028-02-28T00:00:00"/>
    <s v="pkessler"/>
    <s v="Matalevich"/>
    <n v="23518.49"/>
    <m/>
    <s v="C"/>
    <s v="Labor"/>
    <s v="TEC"/>
    <m/>
    <s v="JLAB"/>
    <s v="Const"/>
    <s v="RF"/>
    <x v="7"/>
    <m/>
    <m/>
    <m/>
    <m/>
    <m/>
    <m/>
    <m/>
    <m/>
    <m/>
    <m/>
    <m/>
    <n v="3272.14"/>
    <n v="20246.349999999999"/>
    <m/>
    <m/>
    <m/>
    <m/>
    <m/>
    <m/>
    <x v="0"/>
    <x v="0"/>
    <m/>
  </r>
  <r>
    <s v=""/>
    <s v=" E08_34860"/>
    <s v="Cryomodule Assembly Engineering Support  (591 5-Cell CM-02)"/>
    <s v="6.08.04.02.03.04"/>
    <x v="0"/>
    <d v="2027-10-15T00:00:00"/>
    <d v="2028-04-03T00:00:00"/>
    <s v="pkessler"/>
    <s v="Matalevich"/>
    <n v="23614.18"/>
    <m/>
    <s v="C"/>
    <s v="Labor"/>
    <s v="TEC"/>
    <m/>
    <s v="JLAB"/>
    <s v="Const"/>
    <s v="RF"/>
    <x v="7"/>
    <m/>
    <m/>
    <m/>
    <m/>
    <m/>
    <m/>
    <m/>
    <m/>
    <m/>
    <m/>
    <m/>
    <m/>
    <n v="23614.18"/>
    <m/>
    <m/>
    <m/>
    <m/>
    <m/>
    <m/>
    <x v="0"/>
    <x v="0"/>
    <m/>
  </r>
  <r>
    <s v=""/>
    <s v=" E08_35000"/>
    <s v="Cryomodule Assembly Engineering Support  (591 5-Cell CM-03)"/>
    <s v="6.08.04.02.03.04"/>
    <x v="0"/>
    <d v="2028-05-24T00:00:00"/>
    <d v="2028-11-06T00:00:00"/>
    <s v="pkessler"/>
    <s v="Matalevich"/>
    <n v="23768.19"/>
    <m/>
    <s v="C"/>
    <s v="Labor"/>
    <s v="TEC"/>
    <m/>
    <s v="JLAB"/>
    <s v="Const"/>
    <s v="RF"/>
    <x v="7"/>
    <m/>
    <m/>
    <m/>
    <m/>
    <m/>
    <m/>
    <m/>
    <m/>
    <m/>
    <m/>
    <m/>
    <m/>
    <n v="18601.189999999999"/>
    <n v="5167"/>
    <m/>
    <m/>
    <m/>
    <m/>
    <m/>
    <x v="0"/>
    <x v="0"/>
    <m/>
  </r>
  <r>
    <s v=""/>
    <s v=" E08_35140"/>
    <s v="Cryomodule Assembly Engineering Support  (591 5-Cell CM-04)"/>
    <s v="6.08.04.02.03.04"/>
    <x v="0"/>
    <d v="2028-08-01T00:00:00"/>
    <d v="2029-01-18T00:00:00"/>
    <s v="pkessler"/>
    <s v="Matalevich"/>
    <n v="24057.72"/>
    <m/>
    <s v="C"/>
    <s v="Labor"/>
    <s v="TEC"/>
    <m/>
    <s v="JLAB"/>
    <s v="Const"/>
    <s v="RF"/>
    <x v="7"/>
    <m/>
    <m/>
    <m/>
    <m/>
    <m/>
    <m/>
    <m/>
    <m/>
    <m/>
    <m/>
    <m/>
    <m/>
    <n v="8995.5"/>
    <n v="15062.23"/>
    <m/>
    <m/>
    <m/>
    <m/>
    <m/>
    <x v="0"/>
    <x v="0"/>
    <m/>
  </r>
  <r>
    <s v=""/>
    <s v=" E08_35280"/>
    <s v="Cryomodule Assembly Engineering Support  (591 5-Cell CM-05)"/>
    <s v="6.08.04.02.03.04"/>
    <x v="0"/>
    <d v="2028-09-06T00:00:00"/>
    <d v="2029-02-28T00:00:00"/>
    <s v="pkessler"/>
    <s v="Matalevich"/>
    <n v="22013.22"/>
    <m/>
    <s v="C"/>
    <s v="Labor"/>
    <s v="TEC"/>
    <m/>
    <s v="JLAB"/>
    <s v="Const"/>
    <s v="RF"/>
    <x v="7"/>
    <m/>
    <m/>
    <m/>
    <m/>
    <m/>
    <m/>
    <m/>
    <m/>
    <m/>
    <m/>
    <m/>
    <m/>
    <n v="3357.95"/>
    <n v="18655.27"/>
    <m/>
    <m/>
    <m/>
    <m/>
    <m/>
    <x v="0"/>
    <x v="0"/>
    <m/>
  </r>
  <r>
    <s v=""/>
    <s v=" E08_35420"/>
    <s v="Cryomodule Assembly Engineering Support  (591 5-Cell CM-06)"/>
    <s v="6.08.04.02.03.04"/>
    <x v="0"/>
    <d v="2028-11-14T00:00:00"/>
    <d v="2029-05-04T00:00:00"/>
    <s v="pkessler"/>
    <s v="Matalevich"/>
    <n v="22111.46"/>
    <m/>
    <s v="C"/>
    <s v="Labor"/>
    <s v="TEC"/>
    <m/>
    <s v="JLAB"/>
    <s v="Const"/>
    <s v="RF"/>
    <x v="7"/>
    <m/>
    <m/>
    <m/>
    <m/>
    <m/>
    <m/>
    <m/>
    <m/>
    <m/>
    <m/>
    <m/>
    <m/>
    <m/>
    <n v="22111.46"/>
    <m/>
    <m/>
    <m/>
    <m/>
    <m/>
    <x v="0"/>
    <x v="0"/>
    <m/>
  </r>
  <r>
    <s v=""/>
    <s v=" E08_35560"/>
    <s v="Cryomodule Assembly Engineering Support  (591 5-Cell CM-07)"/>
    <s v="6.08.04.02.03.04"/>
    <x v="0"/>
    <d v="2029-01-25T00:00:00"/>
    <d v="2029-05-24T00:00:00"/>
    <s v="pkessler"/>
    <s v="Matalevich"/>
    <n v="22111.46"/>
    <m/>
    <s v="C"/>
    <s v="Labor"/>
    <s v="TEC"/>
    <m/>
    <s v="JLAB"/>
    <s v="Const"/>
    <s v="RF"/>
    <x v="7"/>
    <m/>
    <m/>
    <m/>
    <m/>
    <m/>
    <m/>
    <m/>
    <m/>
    <m/>
    <m/>
    <m/>
    <m/>
    <m/>
    <n v="22111.46"/>
    <m/>
    <m/>
    <m/>
    <m/>
    <m/>
    <x v="0"/>
    <x v="0"/>
    <m/>
  </r>
  <r>
    <s v=""/>
    <s v=" E08_35700"/>
    <s v="Cryomodule Assembly Engineering Support  (591 5-Cell CM-08)"/>
    <s v="6.08.04.02.03.04"/>
    <x v="0"/>
    <d v="2029-04-03T00:00:00"/>
    <d v="2029-08-01T00:00:00"/>
    <s v="pkessler"/>
    <s v="Matalevich"/>
    <n v="22111.46"/>
    <m/>
    <s v="C"/>
    <s v="Labor"/>
    <s v="TEC"/>
    <m/>
    <s v="JLAB"/>
    <s v="Const"/>
    <s v="RF"/>
    <x v="7"/>
    <m/>
    <m/>
    <m/>
    <m/>
    <m/>
    <m/>
    <m/>
    <m/>
    <m/>
    <m/>
    <m/>
    <m/>
    <m/>
    <n v="22111.46"/>
    <m/>
    <m/>
    <m/>
    <m/>
    <m/>
    <x v="0"/>
    <x v="0"/>
    <m/>
  </r>
  <r>
    <s v=""/>
    <s v=" E08_35840"/>
    <s v="Cryomodule Assembly Engineering Support  (591 5-Cell CM-09)"/>
    <s v="6.08.04.02.03.04"/>
    <x v="0"/>
    <d v="2029-06-08T00:00:00"/>
    <d v="2029-10-09T00:00:00"/>
    <s v="pkessler"/>
    <s v="Matalevich"/>
    <n v="22158.29"/>
    <m/>
    <s v="C"/>
    <s v="Labor"/>
    <s v="TEC"/>
    <m/>
    <s v="JLAB"/>
    <s v="Const"/>
    <s v="RF"/>
    <x v="7"/>
    <m/>
    <m/>
    <m/>
    <m/>
    <m/>
    <m/>
    <m/>
    <m/>
    <m/>
    <m/>
    <m/>
    <m/>
    <m/>
    <n v="20594.169999999998"/>
    <n v="1564.11"/>
    <m/>
    <m/>
    <m/>
    <m/>
    <x v="0"/>
    <x v="0"/>
    <m/>
  </r>
  <r>
    <s v=""/>
    <s v=" E08_35980"/>
    <s v="Cryomodule Assembly Engineering Support  (591 5-Cell CM-10)"/>
    <s v="6.08.04.02.03.04"/>
    <x v="0"/>
    <d v="2029-08-15T00:00:00"/>
    <d v="2029-12-18T00:00:00"/>
    <s v="pkessler"/>
    <s v="Matalevich"/>
    <n v="22525.08"/>
    <m/>
    <s v="C"/>
    <s v="Labor"/>
    <s v="TEC"/>
    <m/>
    <s v="JLAB"/>
    <s v="Const"/>
    <s v="RF"/>
    <x v="7"/>
    <m/>
    <m/>
    <m/>
    <m/>
    <m/>
    <m/>
    <m/>
    <m/>
    <m/>
    <m/>
    <m/>
    <m/>
    <m/>
    <n v="8480.0300000000007"/>
    <n v="14045.05"/>
    <m/>
    <m/>
    <m/>
    <m/>
    <x v="0"/>
    <x v="0"/>
    <m/>
  </r>
  <r>
    <s v=""/>
    <s v=" E08_36120"/>
    <s v="Cryomodule Assembly Engineering Support  (591 5-Cell CM-11)"/>
    <s v="6.08.04.02.03.04"/>
    <x v="0"/>
    <d v="2029-10-23T00:00:00"/>
    <d v="1930-02-05T00:00:00"/>
    <s v="pkessler"/>
    <s v="Matalevich"/>
    <n v="22774.81"/>
    <m/>
    <s v="C"/>
    <s v="Labor"/>
    <s v="TEC"/>
    <m/>
    <s v="JLAB"/>
    <s v="Const"/>
    <s v="RF"/>
    <x v="7"/>
    <m/>
    <m/>
    <m/>
    <m/>
    <m/>
    <m/>
    <m/>
    <m/>
    <m/>
    <m/>
    <m/>
    <m/>
    <m/>
    <m/>
    <n v="22774.81"/>
    <m/>
    <m/>
    <m/>
    <m/>
    <x v="0"/>
    <x v="0"/>
    <m/>
  </r>
  <r>
    <s v=""/>
    <s v=" E08_36260"/>
    <s v="Cryomodule Assembly Engineering Support  (591 5-Cell CM-12)"/>
    <s v="6.08.04.02.03.04"/>
    <x v="0"/>
    <d v="2029-11-30T00:00:00"/>
    <d v="1930-03-13T00:00:00"/>
    <s v="pkessler"/>
    <s v="Matalevich"/>
    <n v="22774.81"/>
    <m/>
    <s v="C"/>
    <s v="Labor"/>
    <s v="TEC"/>
    <m/>
    <s v="JLAB"/>
    <s v="Const"/>
    <s v="RF"/>
    <x v="7"/>
    <m/>
    <m/>
    <m/>
    <m/>
    <m/>
    <m/>
    <m/>
    <m/>
    <m/>
    <m/>
    <m/>
    <m/>
    <m/>
    <m/>
    <n v="22774.81"/>
    <m/>
    <m/>
    <m/>
    <m/>
    <x v="0"/>
    <x v="0"/>
    <m/>
  </r>
  <r>
    <s v=""/>
    <s v=" E08_36400"/>
    <s v="Cryomodule Assembly Engineering Support  (591 5-Cell CM-13)"/>
    <s v="6.08.04.02.03.04"/>
    <x v="0"/>
    <d v="1930-01-08T00:00:00"/>
    <d v="1930-04-17T00:00:00"/>
    <s v="pkessler"/>
    <s v="Matalevich"/>
    <n v="20497.330000000002"/>
    <m/>
    <s v="C"/>
    <s v="Labor"/>
    <s v="TEC"/>
    <m/>
    <s v="JLAB"/>
    <s v="Const"/>
    <s v="RF"/>
    <x v="7"/>
    <m/>
    <m/>
    <m/>
    <m/>
    <m/>
    <m/>
    <m/>
    <m/>
    <m/>
    <m/>
    <m/>
    <m/>
    <m/>
    <m/>
    <n v="20497.330000000002"/>
    <m/>
    <m/>
    <m/>
    <m/>
    <x v="0"/>
    <x v="0"/>
    <m/>
  </r>
  <r>
    <s v=""/>
    <s v=" E08_36540"/>
    <s v="Cryomodule Assembly Engineering Support  (591 5-Cell CM-14)"/>
    <s v="6.08.04.02.03.04"/>
    <x v="0"/>
    <d v="1930-02-13T00:00:00"/>
    <d v="1930-05-22T00:00:00"/>
    <s v="pkessler"/>
    <s v="Matalevich"/>
    <n v="20497.330000000002"/>
    <m/>
    <s v="C"/>
    <s v="Labor"/>
    <s v="TEC"/>
    <m/>
    <s v="JLAB"/>
    <s v="Const"/>
    <s v="RF"/>
    <x v="7"/>
    <m/>
    <m/>
    <m/>
    <m/>
    <m/>
    <m/>
    <m/>
    <m/>
    <m/>
    <m/>
    <m/>
    <m/>
    <m/>
    <m/>
    <n v="20497.330000000002"/>
    <m/>
    <m/>
    <m/>
    <m/>
    <x v="0"/>
    <x v="0"/>
    <m/>
  </r>
  <r>
    <s v=""/>
    <s v=" E08_35860"/>
    <s v="Perform  Cavity String Assembly (591 5-Cell CM-09)"/>
    <s v="6.08.04.02.03.04"/>
    <x v="0"/>
    <d v="2029-06-15T00:00:00"/>
    <d v="2029-07-13T00:00:00"/>
    <s v="pkessler"/>
    <s v="Matalevich"/>
    <n v="31840.51"/>
    <m/>
    <s v="C"/>
    <s v="Labor"/>
    <s v="TEC"/>
    <m/>
    <s v="JLAB"/>
    <s v="Const"/>
    <s v="RF"/>
    <x v="7"/>
    <m/>
    <m/>
    <m/>
    <m/>
    <m/>
    <m/>
    <m/>
    <m/>
    <m/>
    <m/>
    <m/>
    <m/>
    <m/>
    <n v="31840.51"/>
    <m/>
    <m/>
    <m/>
    <m/>
    <m/>
    <x v="0"/>
    <x v="0"/>
    <m/>
  </r>
  <r>
    <s v=""/>
    <s v=" E08_36000"/>
    <s v="Perform  Cavity String Assembly (591 5-Cell CM-10)"/>
    <s v="6.08.04.02.03.04"/>
    <x v="0"/>
    <d v="2029-08-22T00:00:00"/>
    <d v="2029-09-19T00:00:00"/>
    <s v="pkessler"/>
    <s v="Matalevich"/>
    <n v="31840.51"/>
    <m/>
    <s v="C"/>
    <s v="Labor"/>
    <s v="TEC"/>
    <m/>
    <s v="JLAB"/>
    <s v="Const"/>
    <s v="RF"/>
    <x v="7"/>
    <m/>
    <m/>
    <m/>
    <m/>
    <m/>
    <m/>
    <m/>
    <m/>
    <m/>
    <m/>
    <m/>
    <m/>
    <m/>
    <n v="31840.51"/>
    <m/>
    <m/>
    <m/>
    <m/>
    <m/>
    <x v="0"/>
    <x v="0"/>
    <m/>
  </r>
  <r>
    <s v=""/>
    <s v=" E08_36140"/>
    <s v="Perform  Cavity String Assembly (591 5-Cell CM-11)"/>
    <s v="6.08.04.02.03.04"/>
    <x v="0"/>
    <d v="2029-10-30T00:00:00"/>
    <d v="2029-11-29T00:00:00"/>
    <s v="pkessler"/>
    <s v="Matalevich"/>
    <n v="32795.72"/>
    <m/>
    <s v="C"/>
    <s v="Labor"/>
    <s v="TEC"/>
    <m/>
    <s v="JLAB"/>
    <s v="Const"/>
    <s v="RF"/>
    <x v="7"/>
    <m/>
    <m/>
    <m/>
    <m/>
    <m/>
    <m/>
    <m/>
    <m/>
    <m/>
    <m/>
    <m/>
    <m/>
    <m/>
    <m/>
    <n v="32795.72"/>
    <m/>
    <m/>
    <m/>
    <m/>
    <x v="0"/>
    <x v="0"/>
    <m/>
  </r>
  <r>
    <s v=""/>
    <s v=" E08_36280"/>
    <s v="Perform  Cavity String Assembly (591 5-Cell CM-12)"/>
    <s v="6.08.04.02.03.04"/>
    <x v="0"/>
    <d v="2029-12-07T00:00:00"/>
    <d v="1930-01-07T00:00:00"/>
    <s v="pkessler"/>
    <s v="Matalevich"/>
    <n v="32795.72"/>
    <m/>
    <s v="C"/>
    <s v="Labor"/>
    <s v="TEC"/>
    <m/>
    <s v="JLAB"/>
    <s v="Const"/>
    <s v="RF"/>
    <x v="7"/>
    <m/>
    <m/>
    <m/>
    <m/>
    <m/>
    <m/>
    <m/>
    <m/>
    <m/>
    <m/>
    <m/>
    <m/>
    <m/>
    <m/>
    <n v="32795.72"/>
    <m/>
    <m/>
    <m/>
    <m/>
    <x v="0"/>
    <x v="0"/>
    <m/>
  </r>
  <r>
    <s v=""/>
    <s v=" E08_36420"/>
    <s v="Perform  Cavity String Assembly (591 5-Cell CM-13)"/>
    <s v="6.08.04.02.03.04"/>
    <x v="0"/>
    <d v="1930-01-15T00:00:00"/>
    <d v="1930-02-12T00:00:00"/>
    <s v="pkessler"/>
    <s v="Matalevich"/>
    <n v="32795.72"/>
    <m/>
    <s v="C"/>
    <s v="Labor"/>
    <s v="TEC"/>
    <m/>
    <s v="JLAB"/>
    <s v="Const"/>
    <s v="RF"/>
    <x v="7"/>
    <m/>
    <m/>
    <m/>
    <m/>
    <m/>
    <m/>
    <m/>
    <m/>
    <m/>
    <m/>
    <m/>
    <m/>
    <m/>
    <m/>
    <n v="32795.72"/>
    <m/>
    <m/>
    <m/>
    <m/>
    <x v="0"/>
    <x v="0"/>
    <m/>
  </r>
  <r>
    <s v=""/>
    <s v=" E08_36560"/>
    <s v="Perform  Cavity String Assembly (591 5-Cell CM-14)"/>
    <s v="6.08.04.02.03.04"/>
    <x v="0"/>
    <d v="1930-02-21T00:00:00"/>
    <d v="1930-03-20T00:00:00"/>
    <s v="pkessler"/>
    <s v="Matalevich"/>
    <n v="32795.72"/>
    <m/>
    <s v="C"/>
    <s v="Labor"/>
    <s v="TEC"/>
    <m/>
    <s v="JLAB"/>
    <s v="Const"/>
    <s v="RF"/>
    <x v="7"/>
    <m/>
    <m/>
    <m/>
    <m/>
    <m/>
    <m/>
    <m/>
    <m/>
    <m/>
    <m/>
    <m/>
    <m/>
    <m/>
    <m/>
    <n v="32795.72"/>
    <m/>
    <m/>
    <m/>
    <m/>
    <x v="0"/>
    <x v="0"/>
    <m/>
  </r>
  <r>
    <s v=""/>
    <s v=" E08_35020"/>
    <s v="Perform  Cavity String Assembly (591 5-Cell CM-03)"/>
    <s v="6.08.04.02.03.04"/>
    <x v="0"/>
    <d v="2028-06-01T00:00:00"/>
    <d v="2028-06-28T00:00:00"/>
    <s v="pkessler"/>
    <s v="Matalevich"/>
    <n v="30913.11"/>
    <m/>
    <s v="C"/>
    <s v="Labor"/>
    <s v="TEC"/>
    <m/>
    <s v="JLAB"/>
    <s v="Const"/>
    <s v="RF"/>
    <x v="7"/>
    <m/>
    <m/>
    <m/>
    <m/>
    <m/>
    <m/>
    <m/>
    <m/>
    <m/>
    <m/>
    <m/>
    <m/>
    <n v="30913.11"/>
    <m/>
    <m/>
    <m/>
    <m/>
    <m/>
    <m/>
    <x v="0"/>
    <x v="0"/>
    <m/>
  </r>
  <r>
    <s v=""/>
    <s v=" E08_35160"/>
    <s v="Perform  Cavity String Assembly (591 5-Cell CM-04)"/>
    <s v="6.08.04.02.03.04"/>
    <x v="0"/>
    <d v="2028-08-08T00:00:00"/>
    <d v="2028-09-05T00:00:00"/>
    <s v="pkessler"/>
    <s v="Matalevich"/>
    <n v="30913.11"/>
    <m/>
    <s v="C"/>
    <s v="Labor"/>
    <s v="TEC"/>
    <m/>
    <s v="JLAB"/>
    <s v="Const"/>
    <s v="RF"/>
    <x v="7"/>
    <m/>
    <m/>
    <m/>
    <m/>
    <m/>
    <m/>
    <m/>
    <m/>
    <m/>
    <m/>
    <m/>
    <m/>
    <n v="30913.11"/>
    <m/>
    <m/>
    <m/>
    <m/>
    <m/>
    <m/>
    <x v="0"/>
    <x v="0"/>
    <m/>
  </r>
  <r>
    <s v=""/>
    <s v=" E08_35300"/>
    <s v="Perform  Cavity String Assembly (591 5-Cell CM-05)"/>
    <s v="6.08.04.02.03.04"/>
    <x v="0"/>
    <d v="2028-09-13T00:00:00"/>
    <d v="2028-10-11T00:00:00"/>
    <s v="pkessler"/>
    <s v="Matalevich"/>
    <n v="31237.7"/>
    <m/>
    <s v="C"/>
    <s v="Labor"/>
    <s v="TEC"/>
    <m/>
    <s v="JLAB"/>
    <s v="Const"/>
    <s v="RF"/>
    <x v="7"/>
    <m/>
    <m/>
    <m/>
    <m/>
    <m/>
    <m/>
    <m/>
    <m/>
    <m/>
    <m/>
    <m/>
    <m/>
    <n v="20304.509999999998"/>
    <n v="10933.2"/>
    <m/>
    <m/>
    <m/>
    <m/>
    <m/>
    <x v="0"/>
    <x v="0"/>
    <m/>
  </r>
  <r>
    <s v=""/>
    <s v=" E08_35440"/>
    <s v="Perform  Cavity String Assembly (591 5-Cell CM-06)"/>
    <s v="6.08.04.02.03.04"/>
    <x v="0"/>
    <d v="2028-11-21T00:00:00"/>
    <d v="2028-12-20T00:00:00"/>
    <s v="pkessler"/>
    <s v="Matalevich"/>
    <n v="31840.51"/>
    <m/>
    <s v="C"/>
    <s v="Labor"/>
    <s v="TEC"/>
    <m/>
    <s v="JLAB"/>
    <s v="Const"/>
    <s v="RF"/>
    <x v="7"/>
    <m/>
    <m/>
    <m/>
    <m/>
    <m/>
    <m/>
    <m/>
    <m/>
    <m/>
    <m/>
    <m/>
    <m/>
    <m/>
    <n v="31840.51"/>
    <m/>
    <m/>
    <m/>
    <m/>
    <m/>
    <x v="0"/>
    <x v="0"/>
    <m/>
  </r>
  <r>
    <s v=""/>
    <s v=" E08_35580"/>
    <s v="Perform  Cavity String Assembly (591 5-Cell CM-07)"/>
    <s v="6.08.04.02.03.04"/>
    <x v="0"/>
    <d v="2029-02-01T00:00:00"/>
    <d v="2029-03-01T00:00:00"/>
    <s v="pkessler"/>
    <s v="Matalevich"/>
    <n v="31840.51"/>
    <m/>
    <s v="C"/>
    <s v="Labor"/>
    <s v="TEC"/>
    <m/>
    <s v="JLAB"/>
    <s v="Const"/>
    <s v="RF"/>
    <x v="7"/>
    <m/>
    <m/>
    <m/>
    <m/>
    <m/>
    <m/>
    <m/>
    <m/>
    <m/>
    <m/>
    <m/>
    <m/>
    <m/>
    <n v="31840.51"/>
    <m/>
    <m/>
    <m/>
    <m/>
    <m/>
    <x v="0"/>
    <x v="0"/>
    <m/>
  </r>
  <r>
    <s v=""/>
    <s v=" E08_34740"/>
    <s v="Perform  Cavity String Assembly (591 5-Cell CM-01)"/>
    <s v="6.08.04.02.03.04"/>
    <x v="0"/>
    <d v="2027-09-16T00:00:00"/>
    <d v="2027-10-14T00:00:00"/>
    <s v="pkessler"/>
    <s v="Matalevich"/>
    <n v="30417.9"/>
    <m/>
    <s v="C"/>
    <s v="Labor"/>
    <s v="TEC"/>
    <m/>
    <s v="JLAB"/>
    <s v="Const"/>
    <s v="RF"/>
    <x v="7"/>
    <m/>
    <m/>
    <m/>
    <m/>
    <m/>
    <m/>
    <m/>
    <m/>
    <m/>
    <m/>
    <m/>
    <n v="16729.849999999999"/>
    <n v="13688.06"/>
    <m/>
    <m/>
    <m/>
    <m/>
    <m/>
    <m/>
    <x v="0"/>
    <x v="0"/>
    <m/>
  </r>
  <r>
    <s v=""/>
    <s v=" E08_34880"/>
    <s v="Perform  Cavity String Assembly (591 5-Cell CM-02)"/>
    <s v="6.08.04.02.03.04"/>
    <x v="0"/>
    <d v="2027-10-22T00:00:00"/>
    <d v="2027-11-19T00:00:00"/>
    <s v="pkessler"/>
    <s v="Matalevich"/>
    <n v="30913.11"/>
    <m/>
    <s v="C"/>
    <s v="Labor"/>
    <s v="TEC"/>
    <m/>
    <s v="JLAB"/>
    <s v="Const"/>
    <s v="RF"/>
    <x v="7"/>
    <m/>
    <m/>
    <m/>
    <m/>
    <m/>
    <m/>
    <m/>
    <m/>
    <m/>
    <m/>
    <m/>
    <m/>
    <n v="30913.11"/>
    <m/>
    <m/>
    <m/>
    <m/>
    <m/>
    <m/>
    <x v="0"/>
    <x v="0"/>
    <m/>
  </r>
  <r>
    <s v=""/>
    <s v=" E08_35720"/>
    <s v="Perform  Cavity String Assembly (591 5-Cell CM-08)"/>
    <s v="6.08.04.02.03.04"/>
    <x v="0"/>
    <d v="2029-04-10T00:00:00"/>
    <d v="2029-05-07T00:00:00"/>
    <s v="pkessler"/>
    <s v="Matalevich"/>
    <n v="31840.51"/>
    <m/>
    <s v="C"/>
    <s v="Labor"/>
    <s v="TEC"/>
    <m/>
    <s v="JLAB"/>
    <s v="Const"/>
    <s v="RF"/>
    <x v="7"/>
    <m/>
    <m/>
    <m/>
    <m/>
    <m/>
    <m/>
    <m/>
    <m/>
    <m/>
    <m/>
    <m/>
    <m/>
    <m/>
    <n v="31840.51"/>
    <m/>
    <m/>
    <m/>
    <m/>
    <m/>
    <x v="0"/>
    <x v="0"/>
    <m/>
  </r>
  <r>
    <s v=""/>
    <s v=" E08_34700"/>
    <s v="Prepare for and hold Production Readiness Review (591 5-Cell)"/>
    <s v="6.08.04.02.03.04"/>
    <x v="0"/>
    <d v="2027-08-25T00:00:00"/>
    <d v="2027-09-08T00:00:00"/>
    <s v="pkessler"/>
    <s v="Matalevich"/>
    <n v="16673.740000000002"/>
    <m/>
    <s v="C"/>
    <s v="Labor"/>
    <s v="TEC"/>
    <m/>
    <s v="JLAB"/>
    <s v="Const"/>
    <s v="RF"/>
    <x v="7"/>
    <m/>
    <m/>
    <m/>
    <m/>
    <m/>
    <m/>
    <m/>
    <m/>
    <m/>
    <m/>
    <m/>
    <n v="16673.740000000002"/>
    <m/>
    <m/>
    <m/>
    <m/>
    <m/>
    <m/>
    <m/>
    <x v="0"/>
    <x v="0"/>
    <m/>
  </r>
  <r>
    <s v=""/>
    <s v=" E08_36830"/>
    <s v="Perform Acceptance Testing (591 5-Cell CM-01)"/>
    <s v="6.08.04.02.03.05"/>
    <x v="0"/>
    <d v="2028-02-29T00:00:00"/>
    <d v="2028-04-10T00:00:00"/>
    <s v="pkessler"/>
    <s v="Matalevich"/>
    <n v="23828.86"/>
    <m/>
    <s v="C"/>
    <s v="Labor"/>
    <s v="TEC"/>
    <m/>
    <s v="JLAB"/>
    <s v="Const"/>
    <s v="RF"/>
    <x v="8"/>
    <m/>
    <m/>
    <m/>
    <m/>
    <m/>
    <m/>
    <m/>
    <m/>
    <m/>
    <m/>
    <m/>
    <m/>
    <n v="23828.86"/>
    <m/>
    <m/>
    <m/>
    <m/>
    <m/>
    <m/>
    <x v="0"/>
    <x v="0"/>
    <m/>
  </r>
  <r>
    <s v=""/>
    <s v=" E08_36860"/>
    <s v="Perform Acceptance Testing (591 5-Cell CM-02)"/>
    <s v="6.08.04.02.03.05"/>
    <x v="0"/>
    <d v="2028-05-16T00:00:00"/>
    <d v="2028-06-13T00:00:00"/>
    <s v="pkessler"/>
    <s v="Matalevich"/>
    <n v="23828.86"/>
    <m/>
    <s v="C"/>
    <s v="Labor"/>
    <s v="TEC"/>
    <m/>
    <s v="JLAB"/>
    <s v="Const"/>
    <s v="RF"/>
    <x v="8"/>
    <m/>
    <m/>
    <m/>
    <m/>
    <m/>
    <m/>
    <m/>
    <m/>
    <m/>
    <m/>
    <m/>
    <m/>
    <n v="23828.86"/>
    <m/>
    <m/>
    <m/>
    <m/>
    <m/>
    <m/>
    <x v="0"/>
    <x v="0"/>
    <m/>
  </r>
  <r>
    <s v=""/>
    <s v=" E08_36890"/>
    <s v="Perform Acceptance Testing (591 5-Cell CM-03)"/>
    <s v="6.08.04.02.03.05"/>
    <x v="0"/>
    <d v="2028-11-07T00:00:00"/>
    <d v="2028-12-07T00:00:00"/>
    <s v="pkessler"/>
    <s v="Matalevich"/>
    <n v="24543.73"/>
    <m/>
    <s v="C"/>
    <s v="Labor"/>
    <s v="TEC"/>
    <m/>
    <s v="JLAB"/>
    <s v="Const"/>
    <s v="RF"/>
    <x v="8"/>
    <m/>
    <m/>
    <m/>
    <m/>
    <m/>
    <m/>
    <m/>
    <m/>
    <m/>
    <m/>
    <m/>
    <m/>
    <m/>
    <n v="24543.73"/>
    <m/>
    <m/>
    <m/>
    <m/>
    <m/>
    <x v="0"/>
    <x v="0"/>
    <m/>
  </r>
  <r>
    <s v=""/>
    <s v=" E08_36920"/>
    <s v="Perform Acceptance Testing (591 5-Cell CM-04)"/>
    <s v="6.08.04.02.03.05"/>
    <x v="0"/>
    <d v="2029-01-19T00:00:00"/>
    <d v="2029-02-15T00:00:00"/>
    <s v="pkessler"/>
    <s v="Matalevich"/>
    <n v="24543.73"/>
    <m/>
    <s v="C"/>
    <s v="Labor"/>
    <s v="TEC"/>
    <m/>
    <s v="JLAB"/>
    <s v="Const"/>
    <s v="RF"/>
    <x v="8"/>
    <m/>
    <m/>
    <m/>
    <m/>
    <m/>
    <m/>
    <m/>
    <m/>
    <m/>
    <m/>
    <m/>
    <m/>
    <m/>
    <n v="24543.73"/>
    <m/>
    <m/>
    <m/>
    <m/>
    <m/>
    <x v="0"/>
    <x v="0"/>
    <m/>
  </r>
  <r>
    <s v=""/>
    <s v=" E08_36950"/>
    <s v="Perform Acceptance Testing (591 5-Cell CM-05)"/>
    <s v="6.08.04.02.03.05"/>
    <x v="0"/>
    <d v="2029-03-19T00:00:00"/>
    <d v="2029-04-13T00:00:00"/>
    <s v="pkessler"/>
    <s v="Matalevich"/>
    <n v="21890.35"/>
    <m/>
    <s v="C"/>
    <s v="Labor"/>
    <s v="TEC"/>
    <m/>
    <s v="JLAB"/>
    <s v="Const"/>
    <s v="RF"/>
    <x v="8"/>
    <m/>
    <m/>
    <m/>
    <m/>
    <m/>
    <m/>
    <m/>
    <m/>
    <m/>
    <m/>
    <m/>
    <m/>
    <m/>
    <n v="21890.35"/>
    <m/>
    <m/>
    <m/>
    <m/>
    <m/>
    <x v="0"/>
    <x v="0"/>
    <m/>
  </r>
  <r>
    <s v=""/>
    <s v=" E08_36990"/>
    <s v="Perform Acceptance Testing (591 5-Cell CM-06)"/>
    <s v="6.08.04.02.03.05"/>
    <x v="0"/>
    <d v="2029-05-14T00:00:00"/>
    <d v="2029-06-11T00:00:00"/>
    <s v="pkessler"/>
    <s v="Matalevich"/>
    <n v="21669.23"/>
    <m/>
    <s v="C"/>
    <s v="Labor"/>
    <s v="TEC"/>
    <m/>
    <s v="JLAB"/>
    <s v="Const"/>
    <s v="RF"/>
    <x v="8"/>
    <m/>
    <m/>
    <m/>
    <m/>
    <m/>
    <m/>
    <m/>
    <m/>
    <m/>
    <m/>
    <m/>
    <m/>
    <m/>
    <n v="21669.23"/>
    <m/>
    <m/>
    <m/>
    <m/>
    <m/>
    <x v="0"/>
    <x v="0"/>
    <m/>
  </r>
  <r>
    <s v=""/>
    <s v=" E08_37020"/>
    <s v="Perform Acceptance Testing (591 5-Cell CM-07)"/>
    <s v="6.08.04.02.03.05"/>
    <x v="0"/>
    <d v="2029-07-11T00:00:00"/>
    <d v="2029-08-07T00:00:00"/>
    <s v="pkessler"/>
    <s v="Matalevich"/>
    <n v="21448.12"/>
    <m/>
    <s v="C"/>
    <s v="Labor"/>
    <s v="TEC"/>
    <m/>
    <s v="JLAB"/>
    <s v="Const"/>
    <s v="RF"/>
    <x v="8"/>
    <m/>
    <m/>
    <m/>
    <m/>
    <m/>
    <m/>
    <m/>
    <m/>
    <m/>
    <m/>
    <m/>
    <m/>
    <m/>
    <n v="21448.12"/>
    <m/>
    <m/>
    <m/>
    <m/>
    <m/>
    <x v="0"/>
    <x v="0"/>
    <m/>
  </r>
  <r>
    <s v=""/>
    <s v=" E08_37050"/>
    <s v="Perform Acceptance Testing (591 5-Cell CM-08)"/>
    <s v="6.08.04.02.03.05"/>
    <x v="0"/>
    <d v="2029-09-06T00:00:00"/>
    <d v="2029-10-03T00:00:00"/>
    <s v="pkessler"/>
    <s v="Matalevich"/>
    <n v="21322.53"/>
    <m/>
    <s v="C"/>
    <s v="Labor"/>
    <s v="TEC"/>
    <m/>
    <s v="JLAB"/>
    <s v="Const"/>
    <s v="RF"/>
    <x v="8"/>
    <m/>
    <m/>
    <m/>
    <m/>
    <m/>
    <m/>
    <m/>
    <m/>
    <m/>
    <m/>
    <m/>
    <m/>
    <m/>
    <n v="18124.150000000001"/>
    <n v="3198.38"/>
    <m/>
    <m/>
    <m/>
    <m/>
    <x v="0"/>
    <x v="0"/>
    <m/>
  </r>
  <r>
    <s v=""/>
    <s v=" E08_37080"/>
    <s v="Perform Acceptance Testing (591 5-Cell CM-09)"/>
    <s v="6.08.04.02.03.05"/>
    <x v="0"/>
    <d v="2029-11-02T00:00:00"/>
    <d v="2029-12-04T00:00:00"/>
    <s v="pkessler"/>
    <s v="Matalevich"/>
    <n v="20952.82"/>
    <m/>
    <s v="C"/>
    <s v="Labor"/>
    <s v="TEC"/>
    <m/>
    <s v="JLAB"/>
    <s v="Const"/>
    <s v="RF"/>
    <x v="8"/>
    <m/>
    <m/>
    <m/>
    <m/>
    <m/>
    <m/>
    <m/>
    <m/>
    <m/>
    <m/>
    <m/>
    <m/>
    <m/>
    <m/>
    <n v="20952.82"/>
    <m/>
    <m/>
    <m/>
    <m/>
    <x v="0"/>
    <x v="0"/>
    <m/>
  </r>
  <r>
    <s v=""/>
    <s v=" E08_37110"/>
    <s v="Perform Acceptance Testing (591 5-Cell CM-10)"/>
    <s v="6.08.04.02.03.05"/>
    <x v="0"/>
    <d v="1930-01-04T00:00:00"/>
    <d v="1930-02-01T00:00:00"/>
    <s v="pkessler"/>
    <s v="Matalevich"/>
    <n v="20725.080000000002"/>
    <m/>
    <s v="C"/>
    <s v="Labor"/>
    <s v="TEC"/>
    <m/>
    <s v="JLAB"/>
    <s v="Const"/>
    <s v="RF"/>
    <x v="8"/>
    <m/>
    <m/>
    <m/>
    <m/>
    <m/>
    <m/>
    <m/>
    <m/>
    <m/>
    <m/>
    <m/>
    <m/>
    <m/>
    <m/>
    <n v="20725.080000000002"/>
    <m/>
    <m/>
    <m/>
    <m/>
    <x v="0"/>
    <x v="0"/>
    <m/>
  </r>
  <r>
    <s v=""/>
    <s v=" E08_37150"/>
    <s v="Perform Acceptance Testing (591 5-Cell CM-11)"/>
    <s v="6.08.04.02.03.05"/>
    <x v="0"/>
    <d v="1930-03-05T00:00:00"/>
    <d v="1930-04-01T00:00:00"/>
    <s v="pkessler"/>
    <s v="Matalevich"/>
    <n v="20497.330000000002"/>
    <m/>
    <s v="C"/>
    <s v="Labor"/>
    <s v="TEC"/>
    <m/>
    <s v="JLAB"/>
    <s v="Const"/>
    <s v="RF"/>
    <x v="8"/>
    <m/>
    <m/>
    <m/>
    <m/>
    <m/>
    <m/>
    <m/>
    <m/>
    <m/>
    <m/>
    <m/>
    <m/>
    <m/>
    <m/>
    <n v="20497.330000000002"/>
    <m/>
    <m/>
    <m/>
    <m/>
    <x v="0"/>
    <x v="0"/>
    <m/>
  </r>
  <r>
    <s v=""/>
    <s v=" E08_37180"/>
    <s v="Perform Acceptance Testing (591 5-Cell CM-12)"/>
    <s v="6.08.04.02.03.05"/>
    <x v="0"/>
    <d v="1930-04-30T00:00:00"/>
    <d v="1930-05-28T00:00:00"/>
    <s v="pkessler"/>
    <s v="Matalevich"/>
    <n v="20269.580000000002"/>
    <m/>
    <s v="C"/>
    <s v="Labor"/>
    <s v="TEC"/>
    <m/>
    <s v="JLAB"/>
    <s v="Const"/>
    <s v="RF"/>
    <x v="8"/>
    <m/>
    <m/>
    <m/>
    <m/>
    <m/>
    <m/>
    <m/>
    <m/>
    <m/>
    <m/>
    <m/>
    <m/>
    <m/>
    <m/>
    <n v="20269.580000000002"/>
    <m/>
    <m/>
    <m/>
    <m/>
    <x v="0"/>
    <x v="0"/>
    <m/>
  </r>
  <r>
    <s v=""/>
    <s v=" E08_37210"/>
    <s v="Perform Acceptance Testing (591 5-Cell CM-13)"/>
    <s v="6.08.04.02.03.05"/>
    <x v="0"/>
    <d v="1930-06-26T00:00:00"/>
    <d v="1930-07-24T00:00:00"/>
    <s v="pkessler"/>
    <s v="Matalevich"/>
    <n v="20041.830000000002"/>
    <m/>
    <s v="C"/>
    <s v="Labor"/>
    <s v="TEC"/>
    <m/>
    <s v="JLAB"/>
    <s v="Const"/>
    <s v="RF"/>
    <x v="8"/>
    <m/>
    <m/>
    <m/>
    <m/>
    <m/>
    <m/>
    <m/>
    <m/>
    <m/>
    <m/>
    <m/>
    <m/>
    <m/>
    <m/>
    <n v="20041.830000000002"/>
    <m/>
    <m/>
    <m/>
    <m/>
    <x v="0"/>
    <x v="0"/>
    <m/>
  </r>
  <r>
    <s v=""/>
    <s v=" E08_37240"/>
    <s v="Perform Acceptance Testing (591 5-Cell CM-14)"/>
    <s v="6.08.04.02.03.05"/>
    <x v="0"/>
    <d v="1930-08-22T00:00:00"/>
    <d v="1930-09-19T00:00:00"/>
    <s v="pkessler"/>
    <s v="Matalevich"/>
    <n v="19814.080000000002"/>
    <m/>
    <s v="C"/>
    <s v="Labor"/>
    <s v="TEC"/>
    <m/>
    <s v="JLAB"/>
    <s v="Const"/>
    <s v="RF"/>
    <x v="8"/>
    <m/>
    <m/>
    <m/>
    <m/>
    <m/>
    <m/>
    <m/>
    <m/>
    <m/>
    <m/>
    <m/>
    <m/>
    <m/>
    <m/>
    <n v="19814.080000000002"/>
    <m/>
    <m/>
    <m/>
    <m/>
    <x v="0"/>
    <x v="0"/>
    <m/>
  </r>
  <r>
    <s v=""/>
    <s v=" E08_38220"/>
    <s v="TR Effort Cavities - Labor (1773 5-Cell)"/>
    <s v="6.08.04.03.01.02"/>
    <x v="0"/>
    <d v="2026-10-27T00:00:00"/>
    <d v="2027-10-26T00:00:00"/>
    <s v="pkessler"/>
    <s v="Matalevich"/>
    <n v="172507.57"/>
    <m/>
    <s v="C"/>
    <s v="Labor"/>
    <s v="TEC"/>
    <m/>
    <s v="JLAB"/>
    <s v="Const"/>
    <s v="RF"/>
    <x v="9"/>
    <s v="S.P239"/>
    <s v="APP00412"/>
    <m/>
    <m/>
    <m/>
    <m/>
    <m/>
    <m/>
    <m/>
    <m/>
    <m/>
    <n v="160777.04999999999"/>
    <n v="11730.51"/>
    <m/>
    <m/>
    <m/>
    <m/>
    <m/>
    <m/>
    <x v="0"/>
    <x v="0"/>
    <m/>
  </r>
  <r>
    <s v=""/>
    <s v=" E08_40050"/>
    <s v="TR Effort End Cans-Labor (1773 5-Cell)"/>
    <s v="6.08.04.03.02.02"/>
    <x v="0"/>
    <d v="2026-12-01T00:00:00"/>
    <d v="2027-09-29T00:00:00"/>
    <s v="pkessler"/>
    <s v="Matalevich"/>
    <n v="87120.29"/>
    <m/>
    <s v="C"/>
    <s v="Labor"/>
    <s v="TEC"/>
    <m/>
    <s v="JLAB"/>
    <s v="Const"/>
    <s v="RF"/>
    <x v="9"/>
    <s v="S.P242"/>
    <s v="APP00429"/>
    <m/>
    <m/>
    <m/>
    <m/>
    <m/>
    <m/>
    <m/>
    <m/>
    <m/>
    <n v="87120.29"/>
    <m/>
    <m/>
    <m/>
    <m/>
    <m/>
    <m/>
    <m/>
    <x v="0"/>
    <x v="0"/>
    <m/>
  </r>
  <r>
    <s v=""/>
    <s v=" E08_40610"/>
    <s v="Inspect  Tuner Frames and Thermal Straps  (1773 5-Cell)"/>
    <s v="6.08.04.03.02.03"/>
    <x v="0"/>
    <d v="2027-03-17T00:00:00"/>
    <d v="2027-03-26T00:00:00"/>
    <s v="pkessler"/>
    <s v="Matalevich"/>
    <n v="3960.01"/>
    <m/>
    <s v="C"/>
    <s v="Labor"/>
    <s v="TEC"/>
    <m/>
    <s v="JLAB"/>
    <s v="Const"/>
    <s v="RF"/>
    <x v="8"/>
    <m/>
    <m/>
    <m/>
    <m/>
    <m/>
    <m/>
    <m/>
    <m/>
    <m/>
    <m/>
    <m/>
    <n v="3960.01"/>
    <m/>
    <m/>
    <m/>
    <m/>
    <m/>
    <m/>
    <m/>
    <x v="0"/>
    <x v="0"/>
    <m/>
  </r>
  <r>
    <s v=""/>
    <s v=" E08_40620"/>
    <s v="Inspect  Tuner Stepper Motors  (1773 5-Cell)"/>
    <s v="6.08.04.03.02.03"/>
    <x v="0"/>
    <d v="2027-02-19T00:00:00"/>
    <d v="2027-03-04T00:00:00"/>
    <s v="pkessler"/>
    <s v="Matalevich"/>
    <n v="2917.9"/>
    <m/>
    <s v="C"/>
    <s v="Labor"/>
    <s v="TEC"/>
    <m/>
    <s v="JLAB"/>
    <s v="Const"/>
    <s v="RF"/>
    <x v="8"/>
    <m/>
    <m/>
    <m/>
    <m/>
    <m/>
    <m/>
    <m/>
    <m/>
    <m/>
    <m/>
    <m/>
    <n v="2917.9"/>
    <m/>
    <m/>
    <m/>
    <m/>
    <m/>
    <m/>
    <m/>
    <x v="0"/>
    <x v="0"/>
    <m/>
  </r>
  <r>
    <s v=""/>
    <s v=" E08_40670"/>
    <s v="Inspect  Thermal Shield  (1773 5-Cell)"/>
    <s v="6.08.04.03.02.03"/>
    <x v="0"/>
    <d v="2027-02-09T00:00:00"/>
    <d v="2027-02-25T00:00:00"/>
    <s v="pkessler"/>
    <s v="Matalevich"/>
    <n v="14589.52"/>
    <m/>
    <s v="C"/>
    <s v="Labor"/>
    <s v="TEC"/>
    <m/>
    <s v="JLAB"/>
    <s v="Const"/>
    <s v="RF"/>
    <x v="8"/>
    <m/>
    <m/>
    <m/>
    <m/>
    <m/>
    <m/>
    <m/>
    <m/>
    <m/>
    <m/>
    <m/>
    <n v="14589.52"/>
    <m/>
    <m/>
    <m/>
    <m/>
    <m/>
    <m/>
    <m/>
    <x v="0"/>
    <x v="0"/>
    <m/>
  </r>
  <r>
    <s v=""/>
    <s v=" E08_40700"/>
    <s v="Inspect  End Cans (1773 5-Cell)"/>
    <s v="6.08.04.03.02.03"/>
    <x v="0"/>
    <d v="2027-10-01T00:00:00"/>
    <d v="2027-10-29T00:00:00"/>
    <s v="pkessler"/>
    <s v="Matalevich"/>
    <n v="23614.18"/>
    <m/>
    <s v="C"/>
    <s v="Labor"/>
    <s v="TEC"/>
    <m/>
    <s v="JLAB"/>
    <s v="Const"/>
    <s v="RF"/>
    <x v="8"/>
    <m/>
    <m/>
    <m/>
    <m/>
    <m/>
    <m/>
    <m/>
    <m/>
    <m/>
    <m/>
    <m/>
    <m/>
    <n v="23614.18"/>
    <m/>
    <m/>
    <m/>
    <m/>
    <m/>
    <m/>
    <x v="0"/>
    <x v="0"/>
    <m/>
  </r>
  <r>
    <s v=""/>
    <s v=" E08_40720"/>
    <s v="Inspect  Vacuum Vessel (1773 5-Cell)"/>
    <s v="6.08.04.03.02.03"/>
    <x v="0"/>
    <d v="2027-03-08T00:00:00"/>
    <d v="2027-04-02T00:00:00"/>
    <s v="pkessler"/>
    <s v="Matalevich"/>
    <n v="2084.2199999999998"/>
    <m/>
    <s v="C"/>
    <s v="Labor"/>
    <s v="TEC"/>
    <m/>
    <s v="JLAB"/>
    <s v="Const"/>
    <s v="RF"/>
    <x v="8"/>
    <m/>
    <m/>
    <m/>
    <m/>
    <m/>
    <m/>
    <m/>
    <m/>
    <m/>
    <m/>
    <m/>
    <n v="2084.2199999999998"/>
    <m/>
    <m/>
    <m/>
    <m/>
    <m/>
    <m/>
    <m/>
    <x v="0"/>
    <x v="0"/>
    <m/>
  </r>
  <r>
    <s v=""/>
    <s v=" E08_40660"/>
    <s v="Inspect  Mag Shields  (1773 5-Cell)"/>
    <s v="6.08.04.03.02.03"/>
    <x v="0"/>
    <d v="2026-12-15T00:00:00"/>
    <d v="2026-12-29T00:00:00"/>
    <s v="pkessler"/>
    <s v="Matalevich"/>
    <n v="6669.5"/>
    <m/>
    <s v="C"/>
    <s v="Labor"/>
    <s v="TEC"/>
    <m/>
    <s v="JLAB"/>
    <s v="Const"/>
    <s v="RF"/>
    <x v="8"/>
    <m/>
    <m/>
    <m/>
    <m/>
    <m/>
    <m/>
    <m/>
    <m/>
    <m/>
    <m/>
    <m/>
    <n v="6669.5"/>
    <m/>
    <m/>
    <m/>
    <m/>
    <m/>
    <m/>
    <m/>
    <x v="0"/>
    <x v="0"/>
    <m/>
  </r>
  <r>
    <s v=""/>
    <s v=" E08_40680"/>
    <s v="Inspect  Spaceframes (1773 5-Cell)"/>
    <s v="6.08.04.03.02.03"/>
    <x v="0"/>
    <d v="2027-03-01T00:00:00"/>
    <d v="2027-03-16T00:00:00"/>
    <s v="pkessler"/>
    <s v="Matalevich"/>
    <n v="14589.52"/>
    <m/>
    <s v="C"/>
    <s v="Labor"/>
    <s v="TEC"/>
    <m/>
    <s v="JLAB"/>
    <s v="Const"/>
    <s v="RF"/>
    <x v="8"/>
    <m/>
    <m/>
    <m/>
    <m/>
    <m/>
    <m/>
    <m/>
    <m/>
    <m/>
    <m/>
    <m/>
    <n v="14589.52"/>
    <m/>
    <m/>
    <m/>
    <m/>
    <m/>
    <m/>
    <m/>
    <x v="0"/>
    <x v="0"/>
    <m/>
  </r>
  <r>
    <s v=""/>
    <s v=" E08_40740"/>
    <s v="Inspect  Beam Tubes &amp; Valves (1773 5-Cell)"/>
    <s v="6.08.04.03.02.03"/>
    <x v="0"/>
    <d v="2027-08-04T00:00:00"/>
    <d v="2027-08-19T00:00:00"/>
    <s v="pkessler"/>
    <s v="Matalevich"/>
    <n v="1667.37"/>
    <m/>
    <s v="C"/>
    <s v="Labor"/>
    <s v="TEC"/>
    <m/>
    <s v="JLAB"/>
    <s v="Const"/>
    <s v="RF"/>
    <x v="8"/>
    <m/>
    <m/>
    <m/>
    <m/>
    <m/>
    <m/>
    <m/>
    <m/>
    <m/>
    <m/>
    <m/>
    <n v="1667.37"/>
    <m/>
    <m/>
    <m/>
    <m/>
    <m/>
    <m/>
    <m/>
    <x v="0"/>
    <x v="0"/>
    <m/>
  </r>
  <r>
    <s v=""/>
    <s v=" E08_40750"/>
    <s v="Inspect  Instrumentation (1773 5-Cell)"/>
    <s v="6.08.04.03.02.03"/>
    <x v="0"/>
    <d v="2026-12-15T00:00:00"/>
    <d v="2026-12-31T00:00:00"/>
    <s v="pkessler"/>
    <s v="Matalevich"/>
    <n v="2084.2199999999998"/>
    <m/>
    <s v="C"/>
    <s v="Labor"/>
    <s v="TEC"/>
    <m/>
    <s v="JLAB"/>
    <s v="Const"/>
    <s v="RF"/>
    <x v="8"/>
    <m/>
    <m/>
    <m/>
    <m/>
    <m/>
    <m/>
    <m/>
    <m/>
    <m/>
    <m/>
    <m/>
    <n v="2084.2199999999998"/>
    <m/>
    <m/>
    <m/>
    <m/>
    <m/>
    <m/>
    <m/>
    <x v="0"/>
    <x v="0"/>
    <m/>
  </r>
  <r>
    <s v=""/>
    <s v=" E08_41130"/>
    <s v="Inspect Test Cave U-Tubes (1773 5-Cell)"/>
    <s v="6.08.04.03.03.03"/>
    <x v="0"/>
    <d v="2027-03-25T00:00:00"/>
    <d v="2027-04-21T00:00:00"/>
    <s v="pkessler"/>
    <s v="Matalevich"/>
    <n v="2084.2199999999998"/>
    <m/>
    <s v="C"/>
    <s v="Labor"/>
    <s v="TEC"/>
    <m/>
    <s v="JLAB"/>
    <s v="Const"/>
    <s v="RF"/>
    <x v="8"/>
    <m/>
    <m/>
    <m/>
    <m/>
    <m/>
    <m/>
    <m/>
    <m/>
    <m/>
    <m/>
    <m/>
    <n v="2084.2199999999998"/>
    <m/>
    <m/>
    <m/>
    <m/>
    <m/>
    <m/>
    <m/>
    <x v="0"/>
    <x v="0"/>
    <m/>
  </r>
  <r>
    <s v=""/>
    <s v=" E08_41140"/>
    <s v="Inspect Shipping Support Tooling (1773 5-Cell)"/>
    <s v="6.08.04.03.03.03"/>
    <x v="0"/>
    <d v="2027-04-22T00:00:00"/>
    <d v="2027-05-19T00:00:00"/>
    <s v="pkessler"/>
    <s v="Matalevich"/>
    <n v="2084.2199999999998"/>
    <m/>
    <s v="C"/>
    <s v="Labor"/>
    <s v="TEC"/>
    <m/>
    <s v="JLAB"/>
    <s v="Const"/>
    <s v="RF"/>
    <x v="8"/>
    <m/>
    <m/>
    <m/>
    <m/>
    <m/>
    <m/>
    <m/>
    <m/>
    <m/>
    <m/>
    <m/>
    <n v="2084.2199999999998"/>
    <m/>
    <m/>
    <m/>
    <m/>
    <m/>
    <m/>
    <m/>
    <x v="0"/>
    <x v="0"/>
    <m/>
  </r>
  <r>
    <s v=""/>
    <s v=" E08_41150"/>
    <s v="Inspect Misc. Assembly/Test/Shipping Tooling (1773 5-Cell)"/>
    <s v="6.08.04.03.03.03"/>
    <x v="0"/>
    <d v="2027-05-04T00:00:00"/>
    <d v="2027-06-01T00:00:00"/>
    <s v="pkessler"/>
    <s v="Matalevich"/>
    <n v="2084.2199999999998"/>
    <m/>
    <s v="C"/>
    <s v="Labor"/>
    <s v="TEC"/>
    <m/>
    <s v="JLAB"/>
    <s v="Const"/>
    <s v="RF"/>
    <x v="8"/>
    <m/>
    <m/>
    <m/>
    <m/>
    <m/>
    <m/>
    <m/>
    <m/>
    <m/>
    <m/>
    <m/>
    <n v="2084.2199999999998"/>
    <m/>
    <m/>
    <m/>
    <m/>
    <m/>
    <m/>
    <m/>
    <x v="0"/>
    <x v="0"/>
    <m/>
  </r>
  <r>
    <s v=""/>
    <s v=" E08_41210"/>
    <s v="Perform  Cavity String Assembly CM01 (1773 5-Cell)"/>
    <s v="6.08.04.03.03.04"/>
    <x v="0"/>
    <d v="2028-04-21T00:00:00"/>
    <d v="2028-05-18T00:00:00"/>
    <s v="pkessler"/>
    <s v="Matalevich"/>
    <n v="30913.11"/>
    <m/>
    <s v="C"/>
    <s v="Labor"/>
    <s v="TEC"/>
    <m/>
    <s v="JLAB"/>
    <s v="Const"/>
    <s v="RF"/>
    <x v="7"/>
    <m/>
    <m/>
    <m/>
    <m/>
    <m/>
    <m/>
    <m/>
    <m/>
    <m/>
    <m/>
    <m/>
    <m/>
    <n v="30913.11"/>
    <m/>
    <m/>
    <m/>
    <m/>
    <m/>
    <m/>
    <x v="0"/>
    <x v="0"/>
    <m/>
  </r>
  <r>
    <s v=""/>
    <s v=" E08_41350"/>
    <s v="Perform  Cavity String Assembly CM02 (1773 5-Cell)"/>
    <s v="6.08.04.03.03.04"/>
    <x v="0"/>
    <d v="2028-05-26T00:00:00"/>
    <d v="2028-06-23T00:00:00"/>
    <s v="pkessler"/>
    <s v="Matalevich"/>
    <n v="30913.11"/>
    <m/>
    <s v="C"/>
    <s v="Labor"/>
    <s v="TEC"/>
    <m/>
    <s v="JLAB"/>
    <s v="Const"/>
    <s v="RF"/>
    <x v="7"/>
    <m/>
    <m/>
    <m/>
    <m/>
    <m/>
    <m/>
    <m/>
    <m/>
    <m/>
    <m/>
    <m/>
    <m/>
    <n v="30913.11"/>
    <m/>
    <m/>
    <m/>
    <m/>
    <m/>
    <m/>
    <x v="0"/>
    <x v="0"/>
    <m/>
  </r>
  <r>
    <s v=""/>
    <s v=" E08_41490"/>
    <s v="Perform  Cavity String Assembly CM03 (1773 5-Cell)"/>
    <s v="6.08.04.03.03.04"/>
    <x v="0"/>
    <d v="2028-07-03T00:00:00"/>
    <d v="2028-07-31T00:00:00"/>
    <s v="pkessler"/>
    <s v="Matalevich"/>
    <n v="30913.11"/>
    <m/>
    <s v="C"/>
    <s v="Labor"/>
    <s v="TEC"/>
    <m/>
    <s v="JLAB"/>
    <s v="Const"/>
    <s v="RF"/>
    <x v="7"/>
    <m/>
    <m/>
    <m/>
    <m/>
    <m/>
    <m/>
    <m/>
    <m/>
    <m/>
    <m/>
    <m/>
    <m/>
    <n v="30913.11"/>
    <m/>
    <m/>
    <m/>
    <m/>
    <m/>
    <m/>
    <x v="0"/>
    <x v="0"/>
    <m/>
  </r>
  <r>
    <s v=""/>
    <s v=" E08_41180"/>
    <s v="Cryomodule Assembly Engineering Support  (1773 5-Cell-01)"/>
    <s v="6.08.04.03.03.04"/>
    <x v="0"/>
    <d v="2028-04-21T00:00:00"/>
    <d v="1930-07-12T00:00:00"/>
    <s v="pkessler"/>
    <s v="Matalevich"/>
    <n v="24434.34"/>
    <m/>
    <s v="C"/>
    <s v="Labor"/>
    <s v="TEC"/>
    <m/>
    <s v="JLAB"/>
    <s v="Const"/>
    <s v="RF"/>
    <x v="7"/>
    <m/>
    <m/>
    <m/>
    <m/>
    <m/>
    <m/>
    <m/>
    <m/>
    <m/>
    <m/>
    <m/>
    <m/>
    <n v="4957.0600000000004"/>
    <n v="10923.07"/>
    <n v="8554.2099999999991"/>
    <m/>
    <m/>
    <m/>
    <m/>
    <x v="0"/>
    <x v="0"/>
    <m/>
  </r>
  <r>
    <s v=""/>
    <s v=" E08_41330"/>
    <s v="Cryomodule Assembly Engineering Support  (1773 5-Cell-02)"/>
    <s v="6.08.04.03.03.04"/>
    <x v="0"/>
    <d v="2028-05-19T00:00:00"/>
    <d v="2029-01-10T00:00:00"/>
    <s v="pkessler"/>
    <s v="Matalevich"/>
    <n v="23910.84"/>
    <m/>
    <s v="C"/>
    <s v="Labor"/>
    <s v="TEC"/>
    <m/>
    <s v="JLAB"/>
    <s v="Const"/>
    <s v="RF"/>
    <x v="7"/>
    <m/>
    <m/>
    <m/>
    <m/>
    <m/>
    <m/>
    <m/>
    <m/>
    <m/>
    <m/>
    <m/>
    <m/>
    <n v="13898.17"/>
    <n v="10012.66"/>
    <m/>
    <m/>
    <m/>
    <m/>
    <m/>
    <x v="0"/>
    <x v="0"/>
    <m/>
  </r>
  <r>
    <s v=""/>
    <s v=" E08_41470"/>
    <s v="Cryomodule Assembly Engineering Support  (1773 5-Cell-03)"/>
    <s v="6.08.04.03.03.04"/>
    <x v="0"/>
    <d v="2028-06-26T00:00:00"/>
    <d v="1930-12-13T00:00:00"/>
    <s v="pkessler"/>
    <s v="Matalevich"/>
    <n v="24660.23"/>
    <m/>
    <s v="C"/>
    <s v="Labor"/>
    <s v="TEC"/>
    <m/>
    <s v="JLAB"/>
    <s v="Const"/>
    <s v="RF"/>
    <x v="7"/>
    <m/>
    <m/>
    <m/>
    <m/>
    <m/>
    <m/>
    <m/>
    <m/>
    <m/>
    <m/>
    <m/>
    <m/>
    <n v="2717.82"/>
    <n v="9952.02"/>
    <n v="9991.99"/>
    <n v="1998.4"/>
    <m/>
    <m/>
    <m/>
    <x v="0"/>
    <x v="0"/>
    <m/>
  </r>
  <r>
    <s v=""/>
    <s v=" E08_41160"/>
    <s v="Prepare for and hold Production Readiness Review (1773 5-Cell)"/>
    <s v="6.08.04.03.03.04"/>
    <x v="0"/>
    <d v="2028-03-10T00:00:00"/>
    <d v="2028-03-23T00:00:00"/>
    <s v="pkessler"/>
    <s v="Matalevich"/>
    <n v="17173.95"/>
    <m/>
    <s v="C"/>
    <s v="Labor"/>
    <s v="TEC"/>
    <m/>
    <s v="JLAB"/>
    <s v="Const"/>
    <s v="RF"/>
    <x v="7"/>
    <m/>
    <m/>
    <m/>
    <m/>
    <m/>
    <m/>
    <m/>
    <m/>
    <m/>
    <m/>
    <m/>
    <m/>
    <n v="17173.95"/>
    <m/>
    <m/>
    <m/>
    <m/>
    <m/>
    <m/>
    <x v="0"/>
    <x v="0"/>
    <m/>
  </r>
  <r>
    <s v=""/>
    <s v=" E08_41790"/>
    <s v="Perform  Acceptance Testing CM02 (1773 5-Cell)"/>
    <s v="6.08.04.03.03.05"/>
    <x v="0"/>
    <d v="1930-08-26T00:00:00"/>
    <d v="1930-09-30T00:00:00"/>
    <s v="pkessler"/>
    <s v="Matalevich"/>
    <n v="25280.04"/>
    <m/>
    <s v="C"/>
    <s v="Labor"/>
    <s v="TEC"/>
    <m/>
    <s v="JLAB"/>
    <s v="Const"/>
    <s v="RF"/>
    <x v="8"/>
    <m/>
    <m/>
    <m/>
    <m/>
    <m/>
    <m/>
    <m/>
    <m/>
    <m/>
    <m/>
    <m/>
    <m/>
    <m/>
    <m/>
    <n v="25280.04"/>
    <m/>
    <m/>
    <m/>
    <m/>
    <x v="0"/>
    <x v="0"/>
    <m/>
  </r>
  <r>
    <s v=""/>
    <s v=" E08_41820"/>
    <s v="Perform  Acceptance Testing CM03 (1773 5-Cell)"/>
    <s v="6.08.04.03.03.05"/>
    <x v="0"/>
    <d v="1930-12-16T00:00:00"/>
    <d v="1931-01-14T00:00:00"/>
    <s v="pkessler"/>
    <s v="Matalevich"/>
    <n v="26038.44"/>
    <m/>
    <s v="C"/>
    <s v="Labor"/>
    <s v="TEC"/>
    <m/>
    <s v="JLAB"/>
    <s v="Const"/>
    <s v="RF"/>
    <x v="8"/>
    <m/>
    <m/>
    <m/>
    <m/>
    <m/>
    <m/>
    <m/>
    <m/>
    <m/>
    <m/>
    <m/>
    <m/>
    <m/>
    <m/>
    <m/>
    <n v="26038.44"/>
    <m/>
    <m/>
    <m/>
    <x v="0"/>
    <x v="0"/>
    <m/>
  </r>
  <r>
    <s v=""/>
    <s v=" E08_41760"/>
    <s v="Perform  Acceptance Testing CM01(1773 5-Cell)"/>
    <s v="6.08.04.03.03.05"/>
    <x v="0"/>
    <d v="1930-07-15T00:00:00"/>
    <d v="1930-08-23T00:00:00"/>
    <s v="pkessler"/>
    <s v="Matalevich"/>
    <n v="25280.04"/>
    <m/>
    <s v="C"/>
    <s v="Labor"/>
    <s v="TEC"/>
    <m/>
    <s v="JLAB"/>
    <s v="Const"/>
    <s v="RF"/>
    <x v="8"/>
    <m/>
    <m/>
    <m/>
    <m/>
    <m/>
    <m/>
    <m/>
    <m/>
    <m/>
    <m/>
    <m/>
    <m/>
    <m/>
    <m/>
    <n v="25280.04"/>
    <m/>
    <m/>
    <m/>
    <m/>
    <x v="0"/>
    <x v="0"/>
    <m/>
  </r>
  <r>
    <s v=""/>
    <s v=" E08_40940"/>
    <s v="Prepare for and hold Manufacturing Readiness Review (1773 5-Cell)"/>
    <s v="6.08.04.03.03.01"/>
    <x v="0"/>
    <d v="2026-08-10T00:00:00"/>
    <d v="2026-08-21T00:00:00"/>
    <s v="pkessler"/>
    <s v="Matalevich"/>
    <n v="8094.05"/>
    <m/>
    <s v="C"/>
    <s v="Labor"/>
    <s v="TEC"/>
    <m/>
    <s v="JLAB"/>
    <s v="PED"/>
    <s v="RF"/>
    <x v="6"/>
    <m/>
    <m/>
    <m/>
    <m/>
    <m/>
    <m/>
    <m/>
    <m/>
    <m/>
    <m/>
    <n v="8094.05"/>
    <m/>
    <m/>
    <m/>
    <m/>
    <m/>
    <m/>
    <m/>
    <m/>
    <x v="0"/>
    <x v="0"/>
    <m/>
  </r>
  <r>
    <s v=""/>
    <s v=" E08_15380"/>
    <s v="Produce Bare Cavity Design 197 MHz Crab R&amp;D)"/>
    <s v="6.08.02.01"/>
    <x v="0"/>
    <d v="2022-10-03T00:00:00"/>
    <d v="2022-10-14T00:00:00"/>
    <s v="pkessler"/>
    <s v="edaly"/>
    <n v="6471.98"/>
    <m/>
    <s v="C"/>
    <s v="Labor"/>
    <s v="OPC"/>
    <m/>
    <s v="JLAB"/>
    <s v="R&amp;D"/>
    <s v="RF"/>
    <x v="3"/>
    <s v="P.S139"/>
    <m/>
    <m/>
    <m/>
    <m/>
    <m/>
    <m/>
    <n v="6471.98"/>
    <m/>
    <m/>
    <m/>
    <m/>
    <m/>
    <m/>
    <m/>
    <m/>
    <m/>
    <m/>
    <m/>
    <x v="0"/>
    <x v="0"/>
    <m/>
  </r>
  <r>
    <s v=""/>
    <s v=" E08_15390"/>
    <s v="Produce HOM Coupler Interface Design (197 MHz Crab R&amp;D)"/>
    <s v="6.08.02.01"/>
    <x v="0"/>
    <d v="2022-10-05T00:00:00"/>
    <d v="2022-10-14T00:00:00"/>
    <s v="pkessler"/>
    <s v="edaly"/>
    <n v="6471.98"/>
    <m/>
    <s v="C"/>
    <s v="Labor"/>
    <s v="OPC"/>
    <m/>
    <s v="JLAB"/>
    <s v="R&amp;D"/>
    <s v="RF"/>
    <x v="3"/>
    <s v="P.S139"/>
    <m/>
    <m/>
    <m/>
    <m/>
    <m/>
    <m/>
    <n v="6471.98"/>
    <m/>
    <m/>
    <m/>
    <m/>
    <m/>
    <m/>
    <m/>
    <m/>
    <m/>
    <m/>
    <m/>
    <x v="0"/>
    <x v="0"/>
    <m/>
  </r>
  <r>
    <s v=""/>
    <s v=" E08_15400"/>
    <s v="Produce FPC Interface Design (197 MHz Crab R&amp;D)"/>
    <s v="6.08.02.01"/>
    <x v="0"/>
    <d v="2022-10-05T00:00:00"/>
    <d v="2022-10-14T00:00:00"/>
    <s v="pkessler"/>
    <s v="edaly"/>
    <n v="6471.98"/>
    <m/>
    <s v="C"/>
    <s v="Labor"/>
    <s v="OPC"/>
    <m/>
    <s v="JLAB"/>
    <s v="R&amp;D"/>
    <s v="RF"/>
    <x v="3"/>
    <s v="P.S139"/>
    <m/>
    <m/>
    <m/>
    <m/>
    <m/>
    <m/>
    <n v="6471.98"/>
    <m/>
    <m/>
    <m/>
    <m/>
    <m/>
    <m/>
    <m/>
    <m/>
    <m/>
    <m/>
    <m/>
    <x v="0"/>
    <x v="0"/>
    <m/>
  </r>
  <r>
    <s v=""/>
    <s v=" E08_15410"/>
    <s v="Produce Field Antena Design (197 MHz Crab R&amp;D)"/>
    <s v="6.08.02.01"/>
    <x v="0"/>
    <d v="2022-10-05T00:00:00"/>
    <d v="2022-10-14T00:00:00"/>
    <s v="pkessler"/>
    <s v="edaly"/>
    <n v="6471.98"/>
    <m/>
    <s v="C"/>
    <s v="Labor"/>
    <s v="OPC"/>
    <m/>
    <s v="JLAB"/>
    <s v="R&amp;D"/>
    <s v="RF"/>
    <x v="3"/>
    <s v="P.S139"/>
    <m/>
    <m/>
    <m/>
    <m/>
    <m/>
    <m/>
    <n v="6471.98"/>
    <m/>
    <m/>
    <m/>
    <m/>
    <m/>
    <m/>
    <m/>
    <m/>
    <m/>
    <m/>
    <m/>
    <x v="0"/>
    <x v="0"/>
    <m/>
  </r>
  <r>
    <s v=""/>
    <s v=" E08_15430"/>
    <s v="Produce Tuner Conceptual Design (197 MHz Crab R&amp;D)"/>
    <s v="6.08.02.01"/>
    <x v="0"/>
    <d v="2022-10-17T00:00:00"/>
    <d v="2022-10-31T00:00:00"/>
    <s v="pkessler"/>
    <s v="edaly"/>
    <n v="12943.97"/>
    <m/>
    <s v="C"/>
    <s v="Labor"/>
    <s v="OPC"/>
    <m/>
    <s v="JLAB"/>
    <s v="R&amp;D"/>
    <s v="RF"/>
    <x v="3"/>
    <s v="P.S139"/>
    <m/>
    <m/>
    <m/>
    <m/>
    <m/>
    <m/>
    <n v="12943.97"/>
    <m/>
    <m/>
    <m/>
    <m/>
    <m/>
    <m/>
    <m/>
    <m/>
    <m/>
    <m/>
    <m/>
    <x v="0"/>
    <x v="0"/>
    <m/>
  </r>
  <r>
    <s v=""/>
    <s v=" E08_15440"/>
    <s v="Produce He Vessel Conceptual Design (197 MHz Crab R&amp;D)"/>
    <s v="6.08.02.01"/>
    <x v="0"/>
    <d v="2022-10-17T00:00:00"/>
    <d v="2022-10-31T00:00:00"/>
    <s v="pkessler"/>
    <s v="edaly"/>
    <n v="12943.97"/>
    <m/>
    <s v="C"/>
    <s v="Labor"/>
    <s v="OPC"/>
    <m/>
    <s v="JLAB"/>
    <s v="R&amp;D"/>
    <s v="RF"/>
    <x v="3"/>
    <s v="P.S139"/>
    <m/>
    <m/>
    <m/>
    <m/>
    <m/>
    <m/>
    <n v="12943.97"/>
    <m/>
    <m/>
    <m/>
    <m/>
    <m/>
    <m/>
    <m/>
    <m/>
    <m/>
    <m/>
    <m/>
    <x v="0"/>
    <x v="0"/>
    <m/>
  </r>
  <r>
    <s v=""/>
    <s v=" E08_15460"/>
    <s v="Produce Cryomodule Conceptual Design (197 MHz Crab R&amp;D)"/>
    <s v="6.08.02.01"/>
    <x v="0"/>
    <d v="2022-10-17T00:00:00"/>
    <d v="2022-10-31T00:00:00"/>
    <s v="pkessler"/>
    <s v="edaly"/>
    <n v="6471.98"/>
    <m/>
    <s v="C"/>
    <s v="Labor"/>
    <s v="OPC"/>
    <m/>
    <s v="JLAB"/>
    <s v="R&amp;D"/>
    <s v="RF"/>
    <x v="3"/>
    <s v="P.S139"/>
    <m/>
    <m/>
    <m/>
    <m/>
    <m/>
    <m/>
    <n v="6471.98"/>
    <m/>
    <m/>
    <m/>
    <m/>
    <m/>
    <m/>
    <m/>
    <m/>
    <m/>
    <m/>
    <m/>
    <x v="0"/>
    <x v="0"/>
    <m/>
  </r>
  <r>
    <s v=""/>
    <s v=" E08_15900"/>
    <s v="Nb Dogbone Flange Test (197 MHz Crab R&amp;D)"/>
    <s v="6.08.02.01"/>
    <x v="0"/>
    <d v="2024-10-08T00:00:00"/>
    <d v="2024-10-29T00:00:00"/>
    <s v="pkessler"/>
    <s v="edaly"/>
    <n v="6866.13"/>
    <m/>
    <s v="C"/>
    <s v="Labor"/>
    <s v="OPC"/>
    <m/>
    <s v="JLAB"/>
    <s v="R&amp;D"/>
    <s v="RF"/>
    <x v="3"/>
    <m/>
    <m/>
    <m/>
    <m/>
    <m/>
    <m/>
    <m/>
    <m/>
    <m/>
    <n v="6866.13"/>
    <m/>
    <m/>
    <m/>
    <m/>
    <m/>
    <m/>
    <m/>
    <m/>
    <m/>
    <x v="0"/>
    <x v="0"/>
    <m/>
  </r>
  <r>
    <s v=""/>
    <s v=" E08_15150"/>
    <s v="SRF Inventory Management FY23 - (RF Systems)"/>
    <s v="6.08.01.01.02"/>
    <x v="0"/>
    <d v="2023-01-17T00:00:00"/>
    <d v="2023-09-29T00:00:00"/>
    <s v="pkessler"/>
    <s v="edaly"/>
    <n v="152327.25"/>
    <m/>
    <s v="A"/>
    <s v="Labor"/>
    <s v="TEC"/>
    <m/>
    <s v="JLAB"/>
    <s v="PED"/>
    <s v="RF"/>
    <x v="0"/>
    <m/>
    <m/>
    <m/>
    <m/>
    <m/>
    <m/>
    <m/>
    <n v="152327.25"/>
    <m/>
    <m/>
    <m/>
    <m/>
    <m/>
    <m/>
    <m/>
    <m/>
    <m/>
    <m/>
    <m/>
    <x v="0"/>
    <x v="0"/>
    <m/>
  </r>
  <r>
    <s v=""/>
    <s v=" E08_15160"/>
    <s v="SRF Inventory Management FY24 - (RF Systems)"/>
    <s v="6.08.01.01.02"/>
    <x v="0"/>
    <d v="2023-10-02T00:00:00"/>
    <d v="2024-09-30T00:00:00"/>
    <s v="pkessler"/>
    <s v="edaly"/>
    <n v="196121.34"/>
    <m/>
    <s v="A"/>
    <s v="Labor"/>
    <s v="TEC"/>
    <m/>
    <s v="JLAB"/>
    <s v="PED"/>
    <s v="RF"/>
    <x v="0"/>
    <m/>
    <m/>
    <m/>
    <m/>
    <m/>
    <m/>
    <m/>
    <m/>
    <n v="196121.34"/>
    <m/>
    <m/>
    <m/>
    <m/>
    <m/>
    <m/>
    <m/>
    <m/>
    <m/>
    <m/>
    <x v="0"/>
    <x v="0"/>
    <m/>
  </r>
  <r>
    <s v=""/>
    <s v=" E08_15170"/>
    <s v="SRF Inventory Management FY25 - (RF Systems)"/>
    <s v="6.08.01.01.02"/>
    <x v="0"/>
    <d v="2024-10-01T00:00:00"/>
    <d v="2025-09-30T00:00:00"/>
    <s v="pkessler"/>
    <s v="edaly"/>
    <n v="242405.98"/>
    <m/>
    <s v="A"/>
    <s v="Labor"/>
    <s v="TEC"/>
    <m/>
    <s v="JLAB"/>
    <s v="PED"/>
    <s v="RF"/>
    <x v="0"/>
    <m/>
    <m/>
    <m/>
    <m/>
    <m/>
    <m/>
    <m/>
    <m/>
    <m/>
    <n v="242405.98"/>
    <m/>
    <m/>
    <m/>
    <m/>
    <m/>
    <m/>
    <m/>
    <m/>
    <m/>
    <x v="0"/>
    <x v="0"/>
    <m/>
  </r>
  <r>
    <s v=""/>
    <s v=" E08_15180"/>
    <s v="SRF Inventory Management FY26 - (RF Systems)"/>
    <s v="6.08.01.01.02"/>
    <x v="0"/>
    <d v="2025-10-01T00:00:00"/>
    <d v="2026-09-30T00:00:00"/>
    <s v="pkessler"/>
    <s v="edaly"/>
    <n v="332904.21000000002"/>
    <m/>
    <s v="A"/>
    <s v="Labor"/>
    <s v="TEC"/>
    <m/>
    <s v="JLAB"/>
    <s v="Const"/>
    <s v="RF"/>
    <x v="0"/>
    <m/>
    <m/>
    <m/>
    <m/>
    <m/>
    <m/>
    <m/>
    <m/>
    <m/>
    <m/>
    <n v="332904.21000000002"/>
    <m/>
    <m/>
    <m/>
    <m/>
    <m/>
    <m/>
    <m/>
    <m/>
    <x v="0"/>
    <x v="0"/>
    <m/>
  </r>
  <r>
    <s v=""/>
    <s v=" E08_15190"/>
    <s v="SRF Inventory Management FY27 - (RF Systems)"/>
    <s v="6.08.01.01.02"/>
    <x v="0"/>
    <d v="2026-10-01T00:00:00"/>
    <d v="2027-09-30T00:00:00"/>
    <s v="pkessler"/>
    <s v="edaly"/>
    <n v="342891.33"/>
    <m/>
    <s v="A"/>
    <s v="Labor"/>
    <s v="TEC"/>
    <m/>
    <s v="JLAB"/>
    <s v="Const"/>
    <s v="RF"/>
    <x v="0"/>
    <m/>
    <m/>
    <m/>
    <m/>
    <m/>
    <m/>
    <m/>
    <m/>
    <m/>
    <m/>
    <m/>
    <n v="342891.33"/>
    <m/>
    <m/>
    <m/>
    <m/>
    <m/>
    <m/>
    <m/>
    <x v="0"/>
    <x v="0"/>
    <m/>
  </r>
  <r>
    <s v=""/>
    <s v=" E08_15200"/>
    <s v="SRF Inventory Management FY28 - (RF Systems)"/>
    <s v="6.08.01.01.02"/>
    <x v="0"/>
    <d v="2027-10-01T00:00:00"/>
    <d v="2028-09-29T00:00:00"/>
    <s v="pkessler"/>
    <s v="edaly"/>
    <n v="353178.07"/>
    <m/>
    <s v="A"/>
    <s v="Labor"/>
    <s v="TEC"/>
    <m/>
    <s v="JLAB"/>
    <s v="Const"/>
    <s v="RF"/>
    <x v="0"/>
    <m/>
    <m/>
    <m/>
    <m/>
    <m/>
    <m/>
    <m/>
    <m/>
    <m/>
    <m/>
    <m/>
    <m/>
    <n v="353178.07"/>
    <m/>
    <m/>
    <m/>
    <m/>
    <m/>
    <m/>
    <x v="0"/>
    <x v="0"/>
    <m/>
  </r>
  <r>
    <s v=""/>
    <s v=" E08_15210"/>
    <s v="SRF Inventory Management FY29 - (RF Systems)"/>
    <s v="6.08.01.01.02"/>
    <x v="0"/>
    <d v="2028-10-02T00:00:00"/>
    <d v="2029-09-28T00:00:00"/>
    <s v="pkessler"/>
    <s v="edaly"/>
    <n v="272830.06"/>
    <m/>
    <s v="A"/>
    <s v="Labor"/>
    <s v="TEC"/>
    <m/>
    <s v="JLAB"/>
    <s v="Const"/>
    <s v="RF"/>
    <x v="0"/>
    <m/>
    <m/>
    <m/>
    <m/>
    <m/>
    <m/>
    <m/>
    <m/>
    <m/>
    <m/>
    <m/>
    <m/>
    <m/>
    <n v="272830.06"/>
    <n v="0"/>
    <m/>
    <m/>
    <m/>
    <m/>
    <x v="0"/>
    <x v="0"/>
    <m/>
  </r>
  <r>
    <s v=""/>
    <s v=" E08_15420"/>
    <s v="Prep and hold Cavity Design Review (197 MHz Crab R&amp;D)"/>
    <s v="6.08.02.01"/>
    <x v="0"/>
    <d v="2022-10-17T00:00:00"/>
    <d v="2022-11-03T00:00:00"/>
    <s v="pkessler"/>
    <s v="edaly"/>
    <n v="692.4"/>
    <m/>
    <s v="C"/>
    <s v="Labor"/>
    <s v="OPC"/>
    <m/>
    <s v="JLAB"/>
    <s v="R&amp;D"/>
    <s v="RF"/>
    <x v="3"/>
    <s v="P.S139"/>
    <m/>
    <m/>
    <m/>
    <m/>
    <m/>
    <m/>
    <n v="692.4"/>
    <m/>
    <m/>
    <m/>
    <m/>
    <m/>
    <m/>
    <m/>
    <m/>
    <m/>
    <m/>
    <m/>
    <x v="0"/>
    <x v="0"/>
    <m/>
  </r>
  <r>
    <s v=""/>
    <s v=" E08_15790"/>
    <s v="Perform Deep Draw of Cu Cavity (197 MHz Crab R&amp;D)"/>
    <s v="6.08.02.01"/>
    <x v="0"/>
    <d v="2024-05-31T00:00:00"/>
    <d v="2024-07-26T00:00:00"/>
    <s v="pkessler"/>
    <s v="edaly"/>
    <n v="14263.37"/>
    <m/>
    <s v="C"/>
    <s v="Labor"/>
    <s v="OPC"/>
    <m/>
    <s v="JLAB"/>
    <s v="R&amp;D"/>
    <s v="RF"/>
    <x v="3"/>
    <m/>
    <m/>
    <m/>
    <m/>
    <m/>
    <m/>
    <m/>
    <m/>
    <n v="14263.37"/>
    <m/>
    <m/>
    <m/>
    <m/>
    <m/>
    <m/>
    <m/>
    <m/>
    <m/>
    <m/>
    <x v="0"/>
    <x v="0"/>
    <m/>
  </r>
  <r>
    <s v=""/>
    <s v=" E08_15860"/>
    <s v="Cu Cavity Fabrication - Inspection (197 MHz Crab R&amp;D)"/>
    <s v="6.08.02.01"/>
    <x v="0"/>
    <d v="2024-06-28T00:00:00"/>
    <d v="2024-09-19T00:00:00"/>
    <s v="pkessler"/>
    <s v="edaly"/>
    <n v="10697.53"/>
    <m/>
    <s v="C"/>
    <s v="Labor"/>
    <s v="OPC"/>
    <m/>
    <s v="JLAB"/>
    <s v="R&amp;D"/>
    <s v="RF"/>
    <x v="3"/>
    <m/>
    <m/>
    <m/>
    <m/>
    <m/>
    <m/>
    <m/>
    <m/>
    <n v="10697.53"/>
    <m/>
    <m/>
    <m/>
    <m/>
    <m/>
    <m/>
    <m/>
    <m/>
    <m/>
    <m/>
    <x v="0"/>
    <x v="0"/>
    <m/>
  </r>
  <r>
    <s v=""/>
    <s v=" E08_15810"/>
    <s v="Machine Parts for Cu Cavity (197 MHz Crab R&amp;D)"/>
    <s v="6.08.02.01"/>
    <x v="0"/>
    <d v="2024-06-14T00:00:00"/>
    <d v="2024-08-09T00:00:00"/>
    <s v="pkessler"/>
    <s v="edaly"/>
    <n v="7131.69"/>
    <m/>
    <s v="C"/>
    <s v="Labor"/>
    <s v="OPC"/>
    <m/>
    <s v="JLAB"/>
    <s v="R&amp;D"/>
    <s v="RF"/>
    <x v="3"/>
    <m/>
    <m/>
    <m/>
    <m/>
    <m/>
    <m/>
    <m/>
    <m/>
    <n v="7131.69"/>
    <m/>
    <m/>
    <m/>
    <m/>
    <m/>
    <m/>
    <m/>
    <m/>
    <m/>
    <m/>
    <x v="0"/>
    <x v="0"/>
    <m/>
  </r>
  <r>
    <s v=""/>
    <s v=" E08_15830"/>
    <s v="Perform Assembly Welding of Cu Cavity (197 MHz Crab R&amp;D)"/>
    <s v="6.08.02.01"/>
    <x v="0"/>
    <d v="2024-06-28T00:00:00"/>
    <d v="2024-08-23T00:00:00"/>
    <s v="pkessler"/>
    <s v="edaly"/>
    <n v="28526.74"/>
    <m/>
    <s v="C"/>
    <s v="Labor"/>
    <s v="OPC"/>
    <m/>
    <s v="JLAB"/>
    <s v="R&amp;D"/>
    <s v="RF"/>
    <x v="3"/>
    <m/>
    <m/>
    <m/>
    <m/>
    <m/>
    <m/>
    <m/>
    <m/>
    <n v="28526.74"/>
    <m/>
    <m/>
    <m/>
    <m/>
    <m/>
    <m/>
    <m/>
    <m/>
    <m/>
    <m/>
    <x v="0"/>
    <x v="0"/>
    <m/>
  </r>
  <r>
    <s v=""/>
    <s v=" E08_15850"/>
    <s v="Perform Mechanical and Trim Tuning of Cu Cavity (197 MHz Crab R&amp;D)"/>
    <s v="6.08.02.01"/>
    <x v="0"/>
    <d v="2024-07-29T00:00:00"/>
    <d v="2024-09-09T00:00:00"/>
    <s v="pkessler"/>
    <s v="edaly"/>
    <n v="7131.69"/>
    <m/>
    <s v="C"/>
    <s v="Labor"/>
    <s v="OPC"/>
    <m/>
    <s v="JLAB"/>
    <s v="R&amp;D"/>
    <s v="RF"/>
    <x v="3"/>
    <m/>
    <m/>
    <m/>
    <m/>
    <m/>
    <m/>
    <m/>
    <m/>
    <n v="7131.69"/>
    <m/>
    <m/>
    <m/>
    <m/>
    <m/>
    <m/>
    <m/>
    <m/>
    <m/>
    <m/>
    <x v="0"/>
    <x v="0"/>
    <m/>
  </r>
  <r>
    <s v=""/>
    <s v=" E08_15910"/>
    <s v="Machine Parts for Niobium Cavity #1 (197 MHz Crab R&amp;D)"/>
    <s v="6.08.02.01"/>
    <x v="0"/>
    <d v="2024-09-10T00:00:00"/>
    <d v="2024-11-05T00:00:00"/>
    <s v="pkessler"/>
    <s v="edaly"/>
    <n v="7265.4"/>
    <m/>
    <s v="C"/>
    <s v="Labor"/>
    <s v="OPC"/>
    <m/>
    <s v="JLAB"/>
    <s v="R&amp;D"/>
    <s v="RF"/>
    <x v="3"/>
    <m/>
    <m/>
    <m/>
    <m/>
    <m/>
    <m/>
    <m/>
    <m/>
    <n v="2724.53"/>
    <n v="4540.88"/>
    <m/>
    <m/>
    <m/>
    <m/>
    <m/>
    <m/>
    <m/>
    <m/>
    <m/>
    <x v="0"/>
    <x v="0"/>
    <m/>
  </r>
  <r>
    <s v=""/>
    <s v=" E08_15720"/>
    <s v="Design Cavity Material Handling Tooling (197 MHz Crab R&amp;D)"/>
    <s v="6.08.02.01"/>
    <x v="0"/>
    <d v="2022-11-04T00:00:00"/>
    <d v="2023-06-16T00:00:00"/>
    <s v="pkessler"/>
    <s v="edaly"/>
    <n v="13847.93"/>
    <m/>
    <s v="C"/>
    <s v="Labor"/>
    <s v="OPC"/>
    <m/>
    <s v="JLAB"/>
    <s v="R&amp;D"/>
    <s v="RF"/>
    <x v="3"/>
    <s v="P.S140"/>
    <m/>
    <m/>
    <m/>
    <m/>
    <m/>
    <m/>
    <n v="13847.93"/>
    <m/>
    <m/>
    <m/>
    <m/>
    <m/>
    <m/>
    <m/>
    <m/>
    <m/>
    <m/>
    <m/>
    <x v="0"/>
    <x v="0"/>
    <m/>
  </r>
  <r>
    <s v=""/>
    <s v=" E08_15930"/>
    <s v="Braze Niobium Cavity #1 (197 MHz Crab R&amp;D)"/>
    <s v="6.08.02.01"/>
    <x v="0"/>
    <d v="2024-10-08T00:00:00"/>
    <d v="2024-11-05T00:00:00"/>
    <s v="pkessler"/>
    <s v="edaly"/>
    <n v="14691.27"/>
    <m/>
    <s v="C"/>
    <s v="Labor"/>
    <s v="OPC"/>
    <m/>
    <s v="JLAB"/>
    <s v="R&amp;D"/>
    <s v="RF"/>
    <x v="3"/>
    <m/>
    <m/>
    <m/>
    <m/>
    <m/>
    <m/>
    <m/>
    <m/>
    <m/>
    <n v="14691.27"/>
    <m/>
    <m/>
    <m/>
    <m/>
    <m/>
    <m/>
    <m/>
    <m/>
    <m/>
    <x v="0"/>
    <x v="0"/>
    <m/>
  </r>
  <r>
    <s v=""/>
    <s v=" E08_16210"/>
    <s v="HOM Tooling Design (197 MHz Crab R&amp;D)"/>
    <s v="6.08.02.01"/>
    <x v="0"/>
    <d v="2023-02-01T00:00:00"/>
    <d v="2023-03-29T00:00:00"/>
    <s v="pkessler"/>
    <s v="edaly"/>
    <n v="86.55"/>
    <m/>
    <s v="C"/>
    <s v="Labor"/>
    <s v="OPC"/>
    <m/>
    <s v="JLAB"/>
    <s v="R&amp;D"/>
    <s v="RF"/>
    <x v="3"/>
    <m/>
    <m/>
    <m/>
    <m/>
    <m/>
    <m/>
    <m/>
    <n v="86.55"/>
    <m/>
    <m/>
    <m/>
    <m/>
    <m/>
    <m/>
    <m/>
    <m/>
    <m/>
    <m/>
    <m/>
    <x v="0"/>
    <x v="0"/>
    <m/>
  </r>
  <r>
    <s v=""/>
    <s v=" E08_16320"/>
    <s v="HOM Coupler Fabrication - Deep Draw (197 MHz Crab R&amp;D)"/>
    <s v="6.08.02.01"/>
    <x v="0"/>
    <d v="2023-06-23T00:00:00"/>
    <d v="2023-08-18T00:00:00"/>
    <s v="pkessler"/>
    <s v="edaly"/>
    <n v="20771.900000000001"/>
    <m/>
    <s v="C"/>
    <s v="Labor"/>
    <s v="OPC"/>
    <m/>
    <s v="JLAB"/>
    <s v="R&amp;D"/>
    <s v="RF"/>
    <x v="3"/>
    <m/>
    <m/>
    <m/>
    <m/>
    <m/>
    <m/>
    <m/>
    <n v="20771.900000000001"/>
    <m/>
    <m/>
    <m/>
    <m/>
    <m/>
    <m/>
    <m/>
    <m/>
    <m/>
    <m/>
    <m/>
    <x v="0"/>
    <x v="0"/>
    <m/>
  </r>
  <r>
    <s v=""/>
    <s v=" E08_16350"/>
    <s v="HOM Coupler Fabrication - Welding (197 MHz Crab R&amp;D)"/>
    <s v="6.08.02.01"/>
    <x v="0"/>
    <d v="2023-10-18T00:00:00"/>
    <d v="2023-12-15T00:00:00"/>
    <s v="pkessler"/>
    <s v="edaly"/>
    <n v="42790.11"/>
    <m/>
    <s v="C"/>
    <s v="Labor"/>
    <s v="OPC"/>
    <m/>
    <s v="JLAB"/>
    <s v="R&amp;D"/>
    <s v="RF"/>
    <x v="3"/>
    <m/>
    <m/>
    <m/>
    <m/>
    <m/>
    <m/>
    <m/>
    <m/>
    <n v="42790.11"/>
    <m/>
    <m/>
    <m/>
    <m/>
    <m/>
    <m/>
    <m/>
    <m/>
    <m/>
    <m/>
    <x v="0"/>
    <x v="0"/>
    <m/>
  </r>
  <r>
    <s v=""/>
    <s v=" E08_16330"/>
    <s v="HOM Coupler Fabrication - Machine Parts (197 MHz Crab R&amp;D)"/>
    <s v="6.08.02.01"/>
    <x v="0"/>
    <d v="2023-08-21T00:00:00"/>
    <d v="2023-10-17T00:00:00"/>
    <s v="pkessler"/>
    <s v="edaly"/>
    <n v="6981.09"/>
    <m/>
    <s v="C"/>
    <s v="Labor"/>
    <s v="OPC"/>
    <m/>
    <s v="JLAB"/>
    <s v="R&amp;D"/>
    <s v="RF"/>
    <x v="3"/>
    <m/>
    <m/>
    <m/>
    <m/>
    <m/>
    <m/>
    <m/>
    <n v="5061.29"/>
    <n v="1919.8"/>
    <m/>
    <m/>
    <m/>
    <m/>
    <m/>
    <m/>
    <m/>
    <m/>
    <m/>
    <m/>
    <x v="0"/>
    <x v="0"/>
    <m/>
  </r>
  <r>
    <s v=""/>
    <s v=" E08_15980"/>
    <s v="Perform 2 Cycles of Bulk Buffered Chemical Polish on Niobium Cavity #1 (197 MHz Crab R&amp;D)"/>
    <s v="6.08.02.01"/>
    <x v="0"/>
    <d v="2025-04-18T00:00:00"/>
    <d v="2025-05-15T00:00:00"/>
    <s v="pkessler"/>
    <s v="edaly"/>
    <n v="22036.91"/>
    <m/>
    <s v="C"/>
    <s v="Labor"/>
    <s v="OPC"/>
    <m/>
    <s v="JLAB"/>
    <s v="R&amp;D"/>
    <s v="RF"/>
    <x v="3"/>
    <m/>
    <m/>
    <m/>
    <m/>
    <m/>
    <m/>
    <m/>
    <m/>
    <m/>
    <n v="22036.91"/>
    <m/>
    <m/>
    <m/>
    <m/>
    <m/>
    <m/>
    <m/>
    <m/>
    <m/>
    <x v="0"/>
    <x v="0"/>
    <m/>
  </r>
  <r>
    <s v=""/>
    <s v=" E08_15990"/>
    <s v="Perform 2 Cycles of Doping??? on Niobium Cavity #1 (197 MHz Crab R&amp;D)"/>
    <s v="6.08.02.01"/>
    <x v="0"/>
    <d v="2025-05-16T00:00:00"/>
    <d v="2025-05-30T00:00:00"/>
    <s v="pkessler"/>
    <s v="edaly"/>
    <n v="11018.45"/>
    <m/>
    <s v="C"/>
    <s v="Labor"/>
    <s v="OPC"/>
    <m/>
    <s v="JLAB"/>
    <s v="R&amp;D"/>
    <s v="RF"/>
    <x v="3"/>
    <m/>
    <m/>
    <m/>
    <m/>
    <m/>
    <m/>
    <m/>
    <m/>
    <m/>
    <n v="11018.45"/>
    <m/>
    <m/>
    <m/>
    <m/>
    <m/>
    <m/>
    <m/>
    <m/>
    <m/>
    <x v="0"/>
    <x v="0"/>
    <m/>
  </r>
  <r>
    <s v=""/>
    <s v=" E08_16000"/>
    <s v="Perform 2 Cycles of Lite Buffered Chemical Polish on Niobium Cavity #1 (197 MHz Crab R&amp;D)"/>
    <s v="6.08.02.01"/>
    <x v="0"/>
    <d v="2025-06-02T00:00:00"/>
    <d v="2025-06-27T00:00:00"/>
    <s v="pkessler"/>
    <s v="edaly"/>
    <n v="11018.45"/>
    <m/>
    <s v="C"/>
    <s v="Labor"/>
    <s v="OPC"/>
    <m/>
    <s v="JLAB"/>
    <s v="R&amp;D"/>
    <s v="RF"/>
    <x v="3"/>
    <m/>
    <m/>
    <m/>
    <m/>
    <m/>
    <m/>
    <m/>
    <m/>
    <m/>
    <n v="11018.45"/>
    <m/>
    <m/>
    <m/>
    <m/>
    <m/>
    <m/>
    <m/>
    <m/>
    <m/>
    <x v="0"/>
    <x v="0"/>
    <m/>
  </r>
  <r>
    <s v=""/>
    <s v=" E08_16010"/>
    <s v="Perform 3 Cycles of High Pressure Rinse on Niobium Cavity #1 (197 MHz Crab R&amp;D)"/>
    <s v="6.08.02.01"/>
    <x v="0"/>
    <d v="2025-06-30T00:00:00"/>
    <d v="2025-07-28T00:00:00"/>
    <s v="pkessler"/>
    <s v="edaly"/>
    <n v="22036.91"/>
    <m/>
    <s v="C"/>
    <s v="Labor"/>
    <s v="OPC"/>
    <m/>
    <s v="JLAB"/>
    <s v="R&amp;D"/>
    <s v="RF"/>
    <x v="3"/>
    <m/>
    <m/>
    <m/>
    <m/>
    <m/>
    <m/>
    <m/>
    <m/>
    <m/>
    <n v="22036.91"/>
    <m/>
    <m/>
    <m/>
    <m/>
    <m/>
    <m/>
    <m/>
    <m/>
    <m/>
    <x v="0"/>
    <x v="0"/>
    <m/>
  </r>
  <r>
    <s v=""/>
    <s v=" E08_16020"/>
    <s v="Take Frequency Measurements of Niobium Cavity #1 (197 MHz Crab R&amp;D)"/>
    <s v="6.08.02.01"/>
    <x v="0"/>
    <d v="2025-05-16T00:00:00"/>
    <d v="2025-08-11T00:00:00"/>
    <s v="pkessler"/>
    <s v="edaly"/>
    <n v="7345.64"/>
    <m/>
    <s v="C"/>
    <s v="Labor"/>
    <s v="OPC"/>
    <m/>
    <s v="JLAB"/>
    <s v="R&amp;D"/>
    <s v="RF"/>
    <x v="3"/>
    <m/>
    <m/>
    <m/>
    <m/>
    <m/>
    <m/>
    <m/>
    <m/>
    <m/>
    <n v="7345.64"/>
    <m/>
    <m/>
    <m/>
    <m/>
    <m/>
    <m/>
    <m/>
    <m/>
    <m/>
    <x v="0"/>
    <x v="0"/>
    <m/>
  </r>
  <r>
    <s v=""/>
    <s v=" E08_16030"/>
    <s v="Assemble and Leak Test Niobium Cavity #1 (197 MHz Crab R&amp;D)"/>
    <s v="6.08.02.01"/>
    <x v="0"/>
    <d v="2025-08-12T00:00:00"/>
    <d v="2025-09-02T00:00:00"/>
    <s v="pkessler"/>
    <s v="edaly"/>
    <n v="22036.91"/>
    <m/>
    <s v="C"/>
    <s v="Labor"/>
    <s v="OPC"/>
    <m/>
    <s v="JLAB"/>
    <s v="R&amp;D"/>
    <s v="RF"/>
    <x v="3"/>
    <m/>
    <m/>
    <m/>
    <m/>
    <m/>
    <m/>
    <m/>
    <m/>
    <m/>
    <n v="22036.91"/>
    <m/>
    <m/>
    <m/>
    <m/>
    <m/>
    <m/>
    <m/>
    <m/>
    <m/>
    <x v="0"/>
    <x v="0"/>
    <m/>
  </r>
  <r>
    <s v=""/>
    <s v=" E08_16040"/>
    <s v="Perform 3 Cycles of Low Temperature Bake of Niobium Cavity #1 (197 MHz Crab R&amp;D)"/>
    <s v="6.08.02.01"/>
    <x v="0"/>
    <d v="2025-09-03T00:00:00"/>
    <d v="2025-09-16T00:00:00"/>
    <s v="pkessler"/>
    <s v="edaly"/>
    <n v="11018.45"/>
    <m/>
    <s v="C"/>
    <s v="Labor"/>
    <s v="OPC"/>
    <m/>
    <s v="JLAB"/>
    <s v="R&amp;D"/>
    <s v="RF"/>
    <x v="3"/>
    <m/>
    <m/>
    <m/>
    <m/>
    <m/>
    <m/>
    <m/>
    <m/>
    <m/>
    <n v="11018.45"/>
    <m/>
    <m/>
    <m/>
    <m/>
    <m/>
    <m/>
    <m/>
    <m/>
    <m/>
    <x v="0"/>
    <x v="0"/>
    <m/>
  </r>
  <r>
    <s v=""/>
    <s v=" E08_16050"/>
    <s v="Perform 3 Cold Test Cycles of Niobium Cavity #1 (197 MHz Crab R&amp;D)"/>
    <s v="6.08.02.01"/>
    <x v="0"/>
    <d v="2025-09-17T00:00:00"/>
    <d v="2025-10-15T00:00:00"/>
    <s v="pkessler"/>
    <s v="edaly"/>
    <n v="44734.92"/>
    <m/>
    <s v="C"/>
    <s v="Labor"/>
    <s v="OPC"/>
    <m/>
    <s v="JLAB"/>
    <s v="R&amp;D"/>
    <s v="RF"/>
    <x v="3"/>
    <m/>
    <m/>
    <m/>
    <m/>
    <m/>
    <m/>
    <m/>
    <m/>
    <m/>
    <n v="22367.46"/>
    <n v="22367.46"/>
    <m/>
    <m/>
    <m/>
    <m/>
    <m/>
    <m/>
    <m/>
    <m/>
    <x v="0"/>
    <x v="0"/>
    <m/>
  </r>
  <r>
    <s v=""/>
    <s v=" E08_15900"/>
    <s v="Nb Dogbone Flange Test (197 MHz Crab R&amp;D)"/>
    <s v="6.08.02.01"/>
    <x v="0"/>
    <d v="2024-10-08T00:00:00"/>
    <d v="2024-10-29T00:00:00"/>
    <s v="pkessler"/>
    <s v="edaly"/>
    <n v="7345.64"/>
    <m/>
    <s v="C"/>
    <s v="Labor"/>
    <s v="OPC"/>
    <m/>
    <s v="JLAB"/>
    <s v="R&amp;D"/>
    <s v="RF"/>
    <x v="3"/>
    <m/>
    <m/>
    <m/>
    <m/>
    <m/>
    <m/>
    <m/>
    <m/>
    <m/>
    <n v="7345.64"/>
    <m/>
    <m/>
    <m/>
    <m/>
    <m/>
    <m/>
    <m/>
    <m/>
    <m/>
    <x v="0"/>
    <x v="0"/>
    <m/>
  </r>
  <r>
    <s v=""/>
    <s v=" E08_16940"/>
    <s v="Bare cavity cold test - clean and process for 3 cycles (591MHz 1-Cell R&amp;D)"/>
    <s v="6.08.02.02"/>
    <x v="0"/>
    <d v="2024-03-29T00:00:00"/>
    <d v="2024-05-23T00:00:00"/>
    <s v="pkessler"/>
    <s v="edaly"/>
    <n v="10697.53"/>
    <m/>
    <s v="C"/>
    <s v="Labor"/>
    <s v="OPC"/>
    <m/>
    <s v="JLAB"/>
    <s v="R&amp;D"/>
    <s v="RF"/>
    <x v="3"/>
    <m/>
    <m/>
    <m/>
    <m/>
    <m/>
    <m/>
    <m/>
    <m/>
    <n v="10697.53"/>
    <m/>
    <m/>
    <m/>
    <m/>
    <m/>
    <m/>
    <m/>
    <m/>
    <m/>
    <m/>
    <x v="0"/>
    <x v="0"/>
    <m/>
  </r>
  <r>
    <s v=""/>
    <s v=" E08_21790"/>
    <s v="Inspect First Article Beam Tubes &amp; Valves (591 1-Cell 1st Art)"/>
    <s v="6.08.03.02.01.03"/>
    <x v="1"/>
    <d v="2025-07-01T00:00:00"/>
    <d v="2025-07-17T00:00:00"/>
    <s v="pkessler"/>
    <s v="Matalevich"/>
    <n v="3121.9"/>
    <m/>
    <s v="C"/>
    <s v="Labor"/>
    <s v="TEC"/>
    <s v="CD-3A"/>
    <s v="JLAB"/>
    <s v="Const.Test"/>
    <s v="RF"/>
    <x v="8"/>
    <s v="P.S149"/>
    <m/>
    <m/>
    <m/>
    <m/>
    <m/>
    <m/>
    <m/>
    <m/>
    <n v="3121.9"/>
    <m/>
    <m/>
    <m/>
    <m/>
    <m/>
    <m/>
    <m/>
    <m/>
    <m/>
    <x v="0"/>
    <x v="0"/>
    <m/>
  </r>
  <r>
    <s v=""/>
    <s v=" E08_21730"/>
    <s v="Perform Cavity BARE Qualification of first article cavities (591 1-Cell 1st Art)"/>
    <s v="6.08.03.02.01.03"/>
    <x v="1"/>
    <d v="2025-08-05T00:00:00"/>
    <d v="2025-09-09T00:00:00"/>
    <s v="pkessler"/>
    <s v="Matalevich"/>
    <n v="11844.84"/>
    <m/>
    <s v="C"/>
    <s v="Labor"/>
    <s v="TEC"/>
    <s v="CD-3A"/>
    <s v="JLAB"/>
    <s v="Const.Test"/>
    <s v="RF"/>
    <x v="8"/>
    <s v="P.S148"/>
    <m/>
    <m/>
    <m/>
    <m/>
    <m/>
    <m/>
    <m/>
    <m/>
    <n v="11844.84"/>
    <m/>
    <m/>
    <m/>
    <m/>
    <m/>
    <m/>
    <m/>
    <m/>
    <m/>
    <x v="0"/>
    <x v="0"/>
    <m/>
  </r>
  <r>
    <s v=""/>
    <s v=" E08_21770"/>
    <s v="Perform Cavity Dressed Qualification of first article cavities (591 1-Cell 1st Art)"/>
    <s v="6.08.03.02.01.03"/>
    <x v="1"/>
    <d v="2025-10-01T00:00:00"/>
    <d v="2025-11-05T00:00:00"/>
    <s v="pkessler"/>
    <s v="Matalevich"/>
    <n v="24400.37"/>
    <m/>
    <s v="C"/>
    <s v="Labor"/>
    <s v="TEC"/>
    <s v="CD-3A"/>
    <s v="JLAB"/>
    <s v="Const.Test"/>
    <s v="RF"/>
    <x v="8"/>
    <s v="P.S148"/>
    <m/>
    <m/>
    <m/>
    <m/>
    <m/>
    <m/>
    <m/>
    <m/>
    <m/>
    <n v="24400.37"/>
    <m/>
    <m/>
    <m/>
    <m/>
    <m/>
    <m/>
    <m/>
    <m/>
    <x v="0"/>
    <x v="0"/>
    <m/>
  </r>
  <r>
    <s v=""/>
    <s v=" E08_23570"/>
    <s v="Inspect First Article Tuner Frames and Thermal Straps  (591 1-Cell 1st Art)"/>
    <s v="6.08.03.02.02.03"/>
    <x v="1"/>
    <d v="2024-12-26T00:00:00"/>
    <d v="2025-01-07T00:00:00"/>
    <s v="pkessler"/>
    <s v="Matalevich"/>
    <n v="5141.9399999999996"/>
    <m/>
    <s v="C"/>
    <s v="Labor"/>
    <s v="TEC"/>
    <s v="CD-3A"/>
    <s v="JLAB"/>
    <s v="Const.Test"/>
    <s v="RF"/>
    <x v="8"/>
    <s v="B"/>
    <m/>
    <m/>
    <m/>
    <m/>
    <m/>
    <m/>
    <m/>
    <m/>
    <n v="5141.9399999999996"/>
    <m/>
    <m/>
    <m/>
    <m/>
    <m/>
    <m/>
    <m/>
    <m/>
    <m/>
    <x v="0"/>
    <x v="0"/>
    <m/>
  </r>
  <r>
    <s v=""/>
    <s v=" E08_23580"/>
    <s v="Inspect First Article Tuner Stepper Motors  (591 1-Cell 1st Art)"/>
    <s v="6.08.03.02.02.03"/>
    <x v="1"/>
    <d v="2024-11-27T00:00:00"/>
    <d v="2024-12-12T00:00:00"/>
    <s v="pkessler"/>
    <s v="Matalevich"/>
    <n v="3856.46"/>
    <m/>
    <s v="C"/>
    <s v="Labor"/>
    <s v="TEC"/>
    <s v="CD-3A"/>
    <s v="JLAB"/>
    <s v="Const.Test"/>
    <s v="RF"/>
    <x v="8"/>
    <s v="B"/>
    <m/>
    <m/>
    <m/>
    <m/>
    <m/>
    <m/>
    <m/>
    <m/>
    <n v="3856.46"/>
    <m/>
    <m/>
    <m/>
    <m/>
    <m/>
    <m/>
    <m/>
    <m/>
    <m/>
    <x v="0"/>
    <x v="0"/>
    <m/>
  </r>
  <r>
    <s v=""/>
    <s v=" E08_23620"/>
    <s v="Inspect First Article Thermal Shield  (591 1-Cell 1st Art)"/>
    <s v="6.08.03.02.02.03"/>
    <x v="1"/>
    <d v="2024-11-18T00:00:00"/>
    <d v="2024-12-05T00:00:00"/>
    <s v="pkessler"/>
    <s v="Matalevich"/>
    <n v="19282.29"/>
    <m/>
    <s v="C"/>
    <s v="Labor"/>
    <s v="TEC"/>
    <s v="CD-3A"/>
    <s v="JLAB"/>
    <s v="Const.Test"/>
    <s v="RF"/>
    <x v="8"/>
    <s v="P.S319"/>
    <m/>
    <m/>
    <m/>
    <m/>
    <m/>
    <m/>
    <m/>
    <m/>
    <n v="19282.29"/>
    <m/>
    <m/>
    <m/>
    <m/>
    <m/>
    <m/>
    <m/>
    <m/>
    <m/>
    <x v="0"/>
    <x v="0"/>
    <m/>
  </r>
  <r>
    <s v=""/>
    <s v=" E08_23640"/>
    <s v="Inspect First Article End Cans (591 1-Cell 1st Art)"/>
    <s v="6.08.03.02.02.03"/>
    <x v="1"/>
    <d v="2025-07-01T00:00:00"/>
    <d v="2025-07-29T00:00:00"/>
    <s v="pkessler"/>
    <s v="Matalevich"/>
    <n v="29382.54"/>
    <m/>
    <s v="C"/>
    <s v="Labor"/>
    <s v="TEC"/>
    <s v="CD-3A"/>
    <s v="JLAB"/>
    <s v="Const.Test"/>
    <s v="RF"/>
    <x v="8"/>
    <s v="P.S151"/>
    <m/>
    <m/>
    <m/>
    <m/>
    <m/>
    <m/>
    <m/>
    <m/>
    <n v="29382.54"/>
    <m/>
    <m/>
    <m/>
    <m/>
    <m/>
    <m/>
    <m/>
    <m/>
    <m/>
    <x v="0"/>
    <x v="0"/>
    <m/>
  </r>
  <r>
    <s v=""/>
    <s v=" E08_23660"/>
    <s v="Inspect First Article Vacuum Vessel (591 1-Cell 1st Art)"/>
    <s v="6.08.03.02.02.03"/>
    <x v="1"/>
    <d v="2024-12-16T00:00:00"/>
    <d v="2025-01-14T00:00:00"/>
    <s v="pkessler"/>
    <s v="Matalevich"/>
    <n v="2754.61"/>
    <m/>
    <s v="C"/>
    <s v="Labor"/>
    <s v="TEC"/>
    <s v="CD-3A"/>
    <s v="JLAB"/>
    <s v="Const.Test"/>
    <s v="RF"/>
    <x v="8"/>
    <s v="P.S152"/>
    <m/>
    <m/>
    <m/>
    <m/>
    <m/>
    <m/>
    <m/>
    <m/>
    <n v="2754.61"/>
    <m/>
    <m/>
    <m/>
    <m/>
    <m/>
    <m/>
    <m/>
    <m/>
    <m/>
    <x v="0"/>
    <x v="0"/>
    <m/>
  </r>
  <r>
    <s v=""/>
    <s v=" E08_23610"/>
    <s v="Inspect First Article Mag Shields  (591 1-Cell 1st Art)"/>
    <s v="6.08.03.02.02.03"/>
    <x v="1"/>
    <d v="2024-09-24T00:00:00"/>
    <d v="2024-10-07T00:00:00"/>
    <s v="pkessler"/>
    <s v="Matalevich"/>
    <n v="8143.49"/>
    <m/>
    <s v="C"/>
    <s v="Labor"/>
    <s v="TEC"/>
    <s v="CD-3A"/>
    <s v="JLAB"/>
    <s v="Const.Test"/>
    <s v="RF"/>
    <x v="8"/>
    <s v="P.S318"/>
    <m/>
    <m/>
    <m/>
    <m/>
    <m/>
    <m/>
    <m/>
    <n v="4071.75"/>
    <n v="4071.75"/>
    <m/>
    <m/>
    <m/>
    <m/>
    <m/>
    <m/>
    <m/>
    <m/>
    <m/>
    <x v="0"/>
    <x v="0"/>
    <m/>
  </r>
  <r>
    <s v=""/>
    <s v=" E08_23680"/>
    <s v="Inspect First Article Instrumentation (591 1-Cell 1st Art)"/>
    <s v="6.08.03.02.02.03"/>
    <x v="1"/>
    <d v="2024-09-24T00:00:00"/>
    <d v="2024-10-09T00:00:00"/>
    <s v="pkessler"/>
    <s v="Matalevich"/>
    <n v="5079.54"/>
    <m/>
    <s v="C"/>
    <s v="Labor"/>
    <s v="TEC"/>
    <s v="CD-3A"/>
    <s v="JLAB"/>
    <s v="Const.Test"/>
    <s v="RF"/>
    <x v="8"/>
    <s v="P.S323"/>
    <m/>
    <m/>
    <m/>
    <m/>
    <m/>
    <m/>
    <m/>
    <n v="2116.48"/>
    <n v="2963.07"/>
    <m/>
    <m/>
    <m/>
    <m/>
    <m/>
    <m/>
    <m/>
    <m/>
    <m/>
    <x v="0"/>
    <x v="0"/>
    <m/>
  </r>
  <r>
    <s v=""/>
    <s v=" E08_23710"/>
    <s v="Inspect Spaceframe to Rails support Tooling (591 1-Cell 1st Art)"/>
    <s v="6.08.03.02.02.03"/>
    <x v="1"/>
    <d v="2024-09-24T00:00:00"/>
    <d v="2024-10-22T00:00:00"/>
    <s v="pkessler"/>
    <s v="Matalevich"/>
    <n v="29168.59"/>
    <m/>
    <s v="C"/>
    <s v="Labor"/>
    <s v="TEC"/>
    <s v="CD-3A"/>
    <s v="JLAB"/>
    <s v="Const.Test"/>
    <s v="RF"/>
    <x v="8"/>
    <s v="B"/>
    <m/>
    <m/>
    <m/>
    <m/>
    <m/>
    <m/>
    <m/>
    <n v="7292.15"/>
    <n v="21876.44"/>
    <m/>
    <m/>
    <m/>
    <m/>
    <m/>
    <m/>
    <m/>
    <m/>
    <m/>
    <x v="0"/>
    <x v="0"/>
    <m/>
  </r>
  <r>
    <s v=""/>
    <s v=" E08_23730"/>
    <s v="Inspect End Can Support (Supply) Tooling (591 1-Cell 1st Art)"/>
    <s v="6.08.03.02.02.03"/>
    <x v="1"/>
    <d v="2024-09-24T00:00:00"/>
    <d v="2024-10-22T00:00:00"/>
    <s v="pkessler"/>
    <s v="Matalevich"/>
    <n v="2734.56"/>
    <m/>
    <s v="C"/>
    <s v="Labor"/>
    <s v="TEC"/>
    <s v="CD-3A"/>
    <s v="JLAB"/>
    <s v="Const.Test"/>
    <s v="RF"/>
    <x v="8"/>
    <s v="B"/>
    <m/>
    <m/>
    <m/>
    <m/>
    <m/>
    <m/>
    <m/>
    <n v="683.64"/>
    <n v="2050.92"/>
    <m/>
    <m/>
    <m/>
    <m/>
    <m/>
    <m/>
    <m/>
    <m/>
    <m/>
    <x v="0"/>
    <x v="0"/>
    <m/>
  </r>
  <r>
    <s v=""/>
    <s v=" E08_23750"/>
    <s v="Inspect Vacuum Vessel support Tooling (591 1-Cell 1st Art)"/>
    <s v="6.08.03.02.02.03"/>
    <x v="1"/>
    <d v="2024-09-24T00:00:00"/>
    <d v="2024-10-09T00:00:00"/>
    <s v="pkessler"/>
    <s v="Matalevich"/>
    <n v="5079.54"/>
    <m/>
    <s v="C"/>
    <s v="Labor"/>
    <s v="TEC"/>
    <s v="CD-3A"/>
    <s v="JLAB"/>
    <s v="Const.Test"/>
    <s v="RF"/>
    <x v="8"/>
    <s v="B"/>
    <m/>
    <m/>
    <m/>
    <m/>
    <m/>
    <m/>
    <m/>
    <n v="2116.48"/>
    <n v="2963.07"/>
    <m/>
    <m/>
    <m/>
    <m/>
    <m/>
    <m/>
    <m/>
    <m/>
    <m/>
    <x v="0"/>
    <x v="0"/>
    <m/>
  </r>
  <r>
    <s v=""/>
    <s v=" E08_24120"/>
    <s v="Inspect Test Cave U-Tubes (591 1-Cell 1st Art)"/>
    <s v="6.08.03.02.03.03"/>
    <x v="1"/>
    <d v="2024-07-29T00:00:00"/>
    <d v="2024-08-23T00:00:00"/>
    <s v="pkessler"/>
    <s v="Matalevich"/>
    <n v="2674.38"/>
    <m/>
    <s v="C"/>
    <s v="Labor"/>
    <s v="TEC"/>
    <s v="CD-3A"/>
    <s v="JLAB"/>
    <s v="Const.Test"/>
    <s v="RF"/>
    <x v="8"/>
    <s v="B"/>
    <m/>
    <m/>
    <m/>
    <m/>
    <m/>
    <m/>
    <m/>
    <n v="2674.38"/>
    <m/>
    <m/>
    <m/>
    <m/>
    <m/>
    <m/>
    <m/>
    <m/>
    <m/>
    <m/>
    <x v="0"/>
    <x v="0"/>
    <m/>
  </r>
  <r>
    <s v=""/>
    <s v=" E08_24130"/>
    <s v="Inspect Shipping Support Tooling (591 1-Cell 1st Art)"/>
    <s v="6.08.03.02.03.03"/>
    <x v="1"/>
    <d v="2024-07-29T00:00:00"/>
    <d v="2024-08-23T00:00:00"/>
    <s v="pkessler"/>
    <s v="Matalevich"/>
    <n v="2674.38"/>
    <m/>
    <s v="C"/>
    <s v="Labor"/>
    <s v="TEC"/>
    <s v="CD-3A"/>
    <s v="JLAB"/>
    <s v="Const.Test"/>
    <s v="RF"/>
    <x v="8"/>
    <s v="P.S315"/>
    <m/>
    <m/>
    <m/>
    <m/>
    <m/>
    <m/>
    <m/>
    <n v="2674.38"/>
    <m/>
    <m/>
    <m/>
    <m/>
    <m/>
    <m/>
    <m/>
    <m/>
    <m/>
    <m/>
    <x v="0"/>
    <x v="0"/>
    <m/>
  </r>
  <r>
    <s v=""/>
    <s v=" E08_24140"/>
    <s v="Inspect Misc. Assembly/Test/Shipping Tooling (591 1-Cell 1st Art)"/>
    <s v="6.08.03.02.03.03"/>
    <x v="1"/>
    <d v="2024-07-29T00:00:00"/>
    <d v="2024-08-23T00:00:00"/>
    <s v="pkessler"/>
    <s v="Matalevich"/>
    <n v="2674.38"/>
    <m/>
    <s v="C"/>
    <s v="Labor"/>
    <s v="TEC"/>
    <s v="CD-3A"/>
    <s v="JLAB"/>
    <s v="Const.Test"/>
    <s v="RF"/>
    <x v="8"/>
    <s v="B"/>
    <m/>
    <m/>
    <m/>
    <m/>
    <m/>
    <m/>
    <m/>
    <n v="2674.38"/>
    <m/>
    <m/>
    <m/>
    <m/>
    <m/>
    <m/>
    <m/>
    <m/>
    <m/>
    <m/>
    <x v="0"/>
    <x v="0"/>
    <m/>
  </r>
  <r>
    <s v=""/>
    <s v=" E08_24190"/>
    <s v="Perform First Article Cavity String Assembly (591 1-Cell 1st Art)"/>
    <s v="6.08.03.02.03.04"/>
    <x v="1"/>
    <d v="2025-12-23T00:00:00"/>
    <d v="2026-02-20T00:00:00"/>
    <s v="pkessler"/>
    <s v="Matalevich"/>
    <n v="50975.96"/>
    <m/>
    <s v="C"/>
    <s v="Labor"/>
    <s v="TEC"/>
    <s v="CD-3A"/>
    <s v="JLAB"/>
    <s v="Const"/>
    <s v="RF"/>
    <x v="7"/>
    <m/>
    <m/>
    <m/>
    <m/>
    <m/>
    <m/>
    <m/>
    <m/>
    <m/>
    <m/>
    <n v="50975.96"/>
    <m/>
    <m/>
    <m/>
    <m/>
    <m/>
    <m/>
    <m/>
    <m/>
    <x v="0"/>
    <x v="0"/>
    <m/>
  </r>
  <r>
    <s v=""/>
    <s v=" E08_24170"/>
    <s v="Perform String Mockup Assembly (591 1-Cell 1st Art)"/>
    <s v="6.08.03.02.03.04"/>
    <x v="1"/>
    <d v="2025-11-21T00:00:00"/>
    <d v="2025-12-15T00:00:00"/>
    <s v="pkessler"/>
    <s v="Matalevich"/>
    <n v="5674.5"/>
    <m/>
    <s v="C"/>
    <s v="Labor"/>
    <s v="TEC"/>
    <s v="CD-3A"/>
    <s v="JLAB"/>
    <s v="Const"/>
    <s v="RF"/>
    <x v="7"/>
    <m/>
    <m/>
    <m/>
    <m/>
    <m/>
    <m/>
    <m/>
    <m/>
    <m/>
    <m/>
    <n v="5674.5"/>
    <m/>
    <m/>
    <m/>
    <m/>
    <m/>
    <m/>
    <m/>
    <m/>
    <x v="0"/>
    <x v="0"/>
    <m/>
  </r>
  <r>
    <s v=""/>
    <s v=" E08_24220"/>
    <s v="Perform First Article Cold Mass Assembly (591 1-Cell 1st Art)"/>
    <s v="6.08.03.02.03.04"/>
    <x v="1"/>
    <d v="2026-02-23T00:00:00"/>
    <d v="2026-04-24T00:00:00"/>
    <s v="pkessler"/>
    <s v="Matalevich"/>
    <n v="141200.56"/>
    <m/>
    <s v="C"/>
    <s v="Labor"/>
    <s v="TEC"/>
    <s v="CD-3A"/>
    <s v="JLAB"/>
    <s v="Const"/>
    <s v="RF"/>
    <x v="7"/>
    <m/>
    <m/>
    <m/>
    <m/>
    <m/>
    <m/>
    <m/>
    <m/>
    <m/>
    <m/>
    <n v="141200.56"/>
    <m/>
    <m/>
    <m/>
    <m/>
    <m/>
    <m/>
    <m/>
    <m/>
    <x v="0"/>
    <x v="0"/>
    <m/>
  </r>
  <r>
    <s v=""/>
    <s v=" E08_24250"/>
    <s v="Perform First Article Spaceframe Thermal Shield Assembly (591 1-Cell 1st Art)"/>
    <s v="6.08.03.02.03.04"/>
    <x v="1"/>
    <d v="2026-04-27T00:00:00"/>
    <d v="2026-06-29T00:00:00"/>
    <s v="pkessler"/>
    <s v="Matalevich"/>
    <n v="72444.5"/>
    <m/>
    <s v="C"/>
    <s v="Labor"/>
    <s v="TEC"/>
    <s v="CD-3A"/>
    <s v="JLAB"/>
    <s v="Const"/>
    <s v="RF"/>
    <x v="7"/>
    <m/>
    <m/>
    <m/>
    <m/>
    <m/>
    <m/>
    <m/>
    <m/>
    <m/>
    <m/>
    <n v="72444.5"/>
    <m/>
    <m/>
    <m/>
    <m/>
    <m/>
    <m/>
    <m/>
    <m/>
    <x v="0"/>
    <x v="0"/>
    <m/>
  </r>
  <r>
    <s v=""/>
    <s v=" E08_24280"/>
    <s v="Perform First Article Final Assembly (591 1-Cell 1st Art)"/>
    <s v="6.08.03.02.03.04"/>
    <x v="1"/>
    <d v="2026-06-30T00:00:00"/>
    <d v="2026-09-01T00:00:00"/>
    <s v="pkessler"/>
    <s v="Matalevich"/>
    <n v="123609.60000000001"/>
    <m/>
    <s v="C"/>
    <s v="Labor"/>
    <s v="TEC"/>
    <s v="CD-3A"/>
    <s v="JLAB"/>
    <s v="Const"/>
    <s v="RF"/>
    <x v="7"/>
    <m/>
    <m/>
    <m/>
    <m/>
    <m/>
    <m/>
    <m/>
    <m/>
    <m/>
    <m/>
    <n v="123609.60000000001"/>
    <m/>
    <m/>
    <m/>
    <m/>
    <m/>
    <m/>
    <m/>
    <m/>
    <x v="0"/>
    <x v="0"/>
    <m/>
  </r>
  <r>
    <s v=""/>
    <s v=" E08_24310"/>
    <s v="Perform First Article Acceptance Testing (591 1-Cell 1st Art)"/>
    <s v="6.08.03.02.03.05"/>
    <x v="1"/>
    <d v="2026-09-02T00:00:00"/>
    <d v="2026-10-15T00:00:00"/>
    <s v="pkessler"/>
    <s v="Matalevich"/>
    <n v="11749.06"/>
    <m/>
    <s v="C"/>
    <s v="Labor"/>
    <s v="TEC"/>
    <s v="CD-3A"/>
    <s v="JLAB"/>
    <s v="Const"/>
    <s v="RF"/>
    <x v="8"/>
    <m/>
    <m/>
    <m/>
    <m/>
    <m/>
    <m/>
    <m/>
    <m/>
    <m/>
    <m/>
    <n v="7832.71"/>
    <n v="3916.35"/>
    <m/>
    <m/>
    <m/>
    <m/>
    <m/>
    <m/>
    <m/>
    <x v="0"/>
    <x v="0"/>
    <m/>
  </r>
  <r>
    <s v=""/>
    <s v=" E08_24330"/>
    <s v="Prepare &amp; Pack First Article for Shipping (591 1-Cell 1st Art)"/>
    <s v="6.08.03.02.03.06"/>
    <x v="1"/>
    <d v="2026-10-16T00:00:00"/>
    <d v="2026-11-05T00:00:00"/>
    <s v="pkessler"/>
    <s v="Matalevich"/>
    <n v="11689.48"/>
    <m/>
    <s v="C"/>
    <s v="Labor"/>
    <s v="TEC"/>
    <m/>
    <s v="JLAB"/>
    <s v="Const"/>
    <s v="RF"/>
    <x v="8"/>
    <m/>
    <m/>
    <m/>
    <m/>
    <m/>
    <m/>
    <m/>
    <m/>
    <m/>
    <m/>
    <m/>
    <n v="11689.48"/>
    <m/>
    <m/>
    <m/>
    <m/>
    <m/>
    <m/>
    <m/>
    <x v="0"/>
    <x v="0"/>
    <m/>
  </r>
  <r>
    <s v=""/>
    <s v=" E08_18370"/>
    <s v="Inspect First Article Beam Tubes &amp; Valves (197 Crab 1st Art)"/>
    <s v="6.08.03.01.01.03"/>
    <x v="0"/>
    <d v="2026-06-04T00:00:00"/>
    <d v="2026-06-19T00:00:00"/>
    <s v="pkessler"/>
    <s v="Matalevich"/>
    <n v="3215.55"/>
    <m/>
    <s v="C"/>
    <s v="Labor"/>
    <s v="TEC"/>
    <m/>
    <s v="JLAB"/>
    <s v="Const"/>
    <s v="RF"/>
    <x v="8"/>
    <m/>
    <m/>
    <m/>
    <m/>
    <m/>
    <m/>
    <m/>
    <m/>
    <m/>
    <m/>
    <n v="3215.55"/>
    <m/>
    <m/>
    <m/>
    <m/>
    <m/>
    <m/>
    <m/>
    <m/>
    <x v="0"/>
    <x v="0"/>
    <m/>
  </r>
  <r>
    <s v=""/>
    <s v=" E08_18230"/>
    <s v="Perform Cavity #1BARE Qualification (197 MHz Crab 1st Art)"/>
    <s v="6.08.03.01.01.03"/>
    <x v="0"/>
    <d v="2027-08-13T00:00:00"/>
    <d v="2027-09-17T00:00:00"/>
    <s v="pkessler"/>
    <s v="Matalevich"/>
    <n v="12566.19"/>
    <m/>
    <s v="C"/>
    <s v="Labor"/>
    <s v="TEC"/>
    <m/>
    <s v="JLAB"/>
    <s v="Const"/>
    <s v="RF"/>
    <x v="8"/>
    <m/>
    <m/>
    <m/>
    <m/>
    <m/>
    <m/>
    <m/>
    <m/>
    <m/>
    <m/>
    <m/>
    <n v="12566.19"/>
    <m/>
    <m/>
    <m/>
    <m/>
    <m/>
    <m/>
    <m/>
    <x v="0"/>
    <x v="0"/>
    <m/>
  </r>
  <r>
    <s v=""/>
    <s v=" E08_18270"/>
    <s v="Perform Cavity #1 Dressed Qualification (197 MHz Crab 1st Art)"/>
    <s v="6.08.03.01.01.03"/>
    <x v="0"/>
    <d v="2027-10-26T00:00:00"/>
    <d v="2027-12-02T00:00:00"/>
    <s v="pkessler"/>
    <s v="Matalevich"/>
    <n v="25886.35"/>
    <m/>
    <s v="C"/>
    <s v="Labor"/>
    <s v="TEC"/>
    <m/>
    <s v="JLAB"/>
    <s v="Const"/>
    <s v="RF"/>
    <x v="8"/>
    <m/>
    <m/>
    <m/>
    <m/>
    <m/>
    <m/>
    <m/>
    <m/>
    <m/>
    <m/>
    <m/>
    <m/>
    <n v="25886.35"/>
    <m/>
    <m/>
    <m/>
    <m/>
    <m/>
    <m/>
    <x v="0"/>
    <x v="0"/>
    <m/>
  </r>
  <r>
    <s v=""/>
    <s v=" E08_18310"/>
    <s v="Perform Cavity #2 BARE Qualification (197 MHz Crab 1st Art)"/>
    <s v="6.08.03.01.01.03"/>
    <x v="0"/>
    <d v="2027-09-20T00:00:00"/>
    <d v="2027-10-25T00:00:00"/>
    <s v="pkessler"/>
    <s v="Matalevich"/>
    <n v="12807.46"/>
    <m/>
    <s v="C"/>
    <s v="Labor"/>
    <s v="TEC"/>
    <m/>
    <s v="JLAB"/>
    <s v="Const"/>
    <s v="RF"/>
    <x v="8"/>
    <m/>
    <m/>
    <m/>
    <m/>
    <m/>
    <m/>
    <m/>
    <m/>
    <m/>
    <m/>
    <m/>
    <n v="4610.6899999999996"/>
    <n v="8196.77"/>
    <m/>
    <m/>
    <m/>
    <m/>
    <m/>
    <m/>
    <x v="0"/>
    <x v="0"/>
    <m/>
  </r>
  <r>
    <s v=""/>
    <s v=" E08_18350"/>
    <s v="Perform Cavity #2 Dressed Qualification (197 MHz Crab 1st Art)"/>
    <s v="6.08.03.01.01.03"/>
    <x v="0"/>
    <d v="2027-12-03T00:00:00"/>
    <d v="2028-01-10T00:00:00"/>
    <s v="pkessler"/>
    <s v="Matalevich"/>
    <n v="25886.35"/>
    <m/>
    <s v="C"/>
    <s v="Labor"/>
    <s v="TEC"/>
    <m/>
    <s v="JLAB"/>
    <s v="Const"/>
    <s v="RF"/>
    <x v="8"/>
    <m/>
    <m/>
    <m/>
    <m/>
    <m/>
    <m/>
    <m/>
    <m/>
    <m/>
    <m/>
    <m/>
    <m/>
    <n v="25886.35"/>
    <m/>
    <m/>
    <m/>
    <m/>
    <m/>
    <m/>
    <x v="0"/>
    <x v="0"/>
    <m/>
  </r>
  <r>
    <s v=""/>
    <s v=" E08_18390"/>
    <s v="Inspect Helium Vessel Assembly/Welding Tooling (197 Crab 1st Art)"/>
    <s v="6.08.03.01.01.03"/>
    <x v="0"/>
    <d v="2026-05-22T00:00:00"/>
    <d v="2026-06-09T00:00:00"/>
    <s v="pkessler"/>
    <s v="Matalevich"/>
    <n v="662.03"/>
    <m/>
    <s v="C"/>
    <s v="Labor"/>
    <s v="TEC"/>
    <m/>
    <s v="JLAB"/>
    <s v="Const"/>
    <s v="RF"/>
    <x v="8"/>
    <m/>
    <m/>
    <m/>
    <m/>
    <m/>
    <m/>
    <m/>
    <m/>
    <m/>
    <m/>
    <n v="662.03"/>
    <m/>
    <m/>
    <m/>
    <m/>
    <m/>
    <m/>
    <m/>
    <m/>
    <x v="0"/>
    <x v="0"/>
    <m/>
  </r>
  <r>
    <s v=""/>
    <s v=" E08_18410"/>
    <s v="Inspect HOM Waveguide cleaning Tooling (197 Crab 1st Art)"/>
    <s v="6.08.03.01.01.03"/>
    <x v="0"/>
    <d v="2026-05-19T00:00:00"/>
    <d v="2026-06-04T00:00:00"/>
    <s v="pkessler"/>
    <s v="Matalevich"/>
    <n v="662.03"/>
    <m/>
    <s v="C"/>
    <s v="Labor"/>
    <s v="TEC"/>
    <m/>
    <s v="JLAB"/>
    <s v="Const"/>
    <s v="RF"/>
    <x v="8"/>
    <m/>
    <m/>
    <m/>
    <m/>
    <m/>
    <m/>
    <m/>
    <m/>
    <m/>
    <m/>
    <n v="662.03"/>
    <m/>
    <m/>
    <m/>
    <m/>
    <m/>
    <m/>
    <m/>
    <m/>
    <x v="0"/>
    <x v="0"/>
    <m/>
  </r>
  <r>
    <s v=""/>
    <s v=" E08_20040"/>
    <s v="Inspect First Article Tuner Frames and Thermal Straps  (197 Crab 1st Art)"/>
    <s v="6.08.03.01.02.03"/>
    <x v="0"/>
    <d v="2026-06-08T00:00:00"/>
    <d v="2026-06-17T00:00:00"/>
    <s v="pkessler"/>
    <s v="Matalevich"/>
    <n v="5296.2"/>
    <m/>
    <s v="C"/>
    <s v="Labor"/>
    <s v="TEC"/>
    <m/>
    <s v="JLAB"/>
    <s v="Const"/>
    <s v="RF"/>
    <x v="8"/>
    <m/>
    <m/>
    <m/>
    <m/>
    <m/>
    <m/>
    <m/>
    <m/>
    <m/>
    <m/>
    <n v="5296.2"/>
    <m/>
    <m/>
    <m/>
    <m/>
    <m/>
    <m/>
    <m/>
    <m/>
    <x v="0"/>
    <x v="0"/>
    <m/>
  </r>
  <r>
    <s v=""/>
    <s v=" E08_20050"/>
    <s v="Inspect First Article Tuner Stepper Motors  (197 Crab 1st Art)"/>
    <s v="6.08.03.01.02.03"/>
    <x v="0"/>
    <d v="2026-05-12T00:00:00"/>
    <d v="2026-05-26T00:00:00"/>
    <s v="pkessler"/>
    <s v="Matalevich"/>
    <n v="3972.15"/>
    <m/>
    <s v="C"/>
    <s v="Labor"/>
    <s v="TEC"/>
    <m/>
    <s v="JLAB"/>
    <s v="Const"/>
    <s v="RF"/>
    <x v="8"/>
    <m/>
    <m/>
    <m/>
    <m/>
    <m/>
    <m/>
    <m/>
    <m/>
    <m/>
    <m/>
    <n v="3972.15"/>
    <m/>
    <m/>
    <m/>
    <m/>
    <m/>
    <m/>
    <m/>
    <m/>
    <x v="0"/>
    <x v="0"/>
    <m/>
  </r>
  <r>
    <s v=""/>
    <s v=" E08_20090"/>
    <s v="Inspect First Article Thermal Shield  (197 Crab 1st Art)"/>
    <s v="6.08.03.01.02.03"/>
    <x v="0"/>
    <d v="2026-05-01T00:00:00"/>
    <d v="2026-05-18T00:00:00"/>
    <s v="pkessler"/>
    <s v="Matalevich"/>
    <n v="19860.759999999998"/>
    <m/>
    <s v="C"/>
    <s v="Labor"/>
    <s v="TEC"/>
    <m/>
    <s v="JLAB"/>
    <s v="Const"/>
    <s v="RF"/>
    <x v="8"/>
    <m/>
    <m/>
    <m/>
    <m/>
    <m/>
    <m/>
    <m/>
    <m/>
    <m/>
    <m/>
    <n v="19860.759999999998"/>
    <m/>
    <m/>
    <m/>
    <m/>
    <m/>
    <m/>
    <m/>
    <m/>
    <x v="0"/>
    <x v="0"/>
    <m/>
  </r>
  <r>
    <s v=""/>
    <s v=" E08_20110"/>
    <s v="Inspect First Article End Cans (197 Crab 1st Art)"/>
    <s v="6.08.03.01.02.03"/>
    <x v="0"/>
    <d v="2026-10-13T00:00:00"/>
    <d v="2026-11-09T00:00:00"/>
    <s v="pkessler"/>
    <s v="Matalevich"/>
    <n v="31171.94"/>
    <m/>
    <s v="C"/>
    <s v="Labor"/>
    <s v="TEC"/>
    <m/>
    <s v="JLAB"/>
    <s v="Const"/>
    <s v="RF"/>
    <x v="8"/>
    <m/>
    <m/>
    <m/>
    <m/>
    <m/>
    <m/>
    <m/>
    <m/>
    <m/>
    <m/>
    <m/>
    <n v="31171.94"/>
    <m/>
    <m/>
    <m/>
    <m/>
    <m/>
    <m/>
    <m/>
    <x v="0"/>
    <x v="0"/>
    <m/>
  </r>
  <r>
    <s v=""/>
    <s v=" E08_20130"/>
    <s v="Inspect First Article Vacuum Vessel (197 Crab 1st Art)"/>
    <s v="6.08.03.01.02.03"/>
    <x v="0"/>
    <d v="2026-05-28T00:00:00"/>
    <d v="2026-06-24T00:00:00"/>
    <s v="pkessler"/>
    <s v="Matalevich"/>
    <n v="2837.25"/>
    <m/>
    <s v="C"/>
    <s v="Labor"/>
    <s v="TEC"/>
    <m/>
    <s v="JLAB"/>
    <s v="Const"/>
    <s v="RF"/>
    <x v="8"/>
    <m/>
    <m/>
    <m/>
    <m/>
    <m/>
    <m/>
    <m/>
    <m/>
    <m/>
    <m/>
    <n v="2837.25"/>
    <m/>
    <m/>
    <m/>
    <m/>
    <m/>
    <m/>
    <m/>
    <m/>
    <x v="0"/>
    <x v="0"/>
    <m/>
  </r>
  <r>
    <s v=""/>
    <s v=" E08_20080"/>
    <s v="Inspect First Article Mag Shields  (197 Crab 1st Art)"/>
    <s v="6.08.03.01.02.03"/>
    <x v="0"/>
    <d v="2026-03-11T00:00:00"/>
    <d v="2026-03-24T00:00:00"/>
    <s v="pkessler"/>
    <s v="Matalevich"/>
    <n v="8511.76"/>
    <m/>
    <s v="C"/>
    <s v="Labor"/>
    <s v="TEC"/>
    <m/>
    <s v="JLAB"/>
    <s v="Const"/>
    <s v="RF"/>
    <x v="8"/>
    <m/>
    <m/>
    <m/>
    <m/>
    <m/>
    <m/>
    <m/>
    <m/>
    <m/>
    <m/>
    <n v="8511.76"/>
    <m/>
    <m/>
    <m/>
    <m/>
    <m/>
    <m/>
    <m/>
    <m/>
    <x v="0"/>
    <x v="0"/>
    <m/>
  </r>
  <r>
    <s v=""/>
    <s v=" E08_20150"/>
    <s v="Inspect First Article Instrumentation (197 Crab 1st Art)"/>
    <s v="6.08.03.01.02.03"/>
    <x v="0"/>
    <d v="2026-03-11T00:00:00"/>
    <d v="2026-03-26T00:00:00"/>
    <s v="pkessler"/>
    <s v="Matalevich"/>
    <n v="5296.2"/>
    <m/>
    <s v="C"/>
    <s v="Labor"/>
    <s v="TEC"/>
    <m/>
    <s v="JLAB"/>
    <s v="Const"/>
    <s v="RF"/>
    <x v="8"/>
    <m/>
    <m/>
    <m/>
    <m/>
    <m/>
    <m/>
    <m/>
    <m/>
    <m/>
    <m/>
    <n v="5296.2"/>
    <m/>
    <m/>
    <m/>
    <m/>
    <m/>
    <m/>
    <m/>
    <m/>
    <x v="0"/>
    <x v="0"/>
    <m/>
  </r>
  <r>
    <s v=""/>
    <s v=" E08_20170"/>
    <s v="Inspect Spaceframe Assembly Tooling (197 Crab 1st Art)"/>
    <s v="6.08.03.01.02.03"/>
    <x v="0"/>
    <d v="2026-03-11T00:00:00"/>
    <d v="2026-04-07T00:00:00"/>
    <s v="pkessler"/>
    <s v="Matalevich"/>
    <n v="2837.25"/>
    <m/>
    <s v="C"/>
    <s v="Labor"/>
    <s v="TEC"/>
    <m/>
    <s v="JLAB"/>
    <s v="Const"/>
    <s v="RF"/>
    <x v="8"/>
    <m/>
    <m/>
    <m/>
    <m/>
    <m/>
    <m/>
    <m/>
    <m/>
    <m/>
    <m/>
    <n v="2837.25"/>
    <m/>
    <m/>
    <m/>
    <m/>
    <m/>
    <m/>
    <m/>
    <m/>
    <x v="0"/>
    <x v="0"/>
    <m/>
  </r>
  <r>
    <s v=""/>
    <s v=" E08_20190"/>
    <s v="Inspect Alignment Fixtures (197 Crab 1st Art)"/>
    <s v="6.08.03.01.02.03"/>
    <x v="0"/>
    <d v="2026-03-11T00:00:00"/>
    <d v="2026-03-26T00:00:00"/>
    <s v="pkessler"/>
    <s v="Matalevich"/>
    <n v="5296.2"/>
    <m/>
    <s v="C"/>
    <s v="Labor"/>
    <s v="TEC"/>
    <m/>
    <s v="JLAB"/>
    <s v="Const"/>
    <s v="RF"/>
    <x v="8"/>
    <m/>
    <m/>
    <m/>
    <m/>
    <m/>
    <m/>
    <m/>
    <m/>
    <m/>
    <m/>
    <n v="5296.2"/>
    <m/>
    <m/>
    <m/>
    <m/>
    <m/>
    <m/>
    <m/>
    <m/>
    <x v="0"/>
    <x v="0"/>
    <m/>
  </r>
  <r>
    <s v=""/>
    <s v=" E08_20520"/>
    <s v="Inspect Test Cave U-Tubes (197 Crab 1st Art)"/>
    <s v="6.08.03.01.03.03"/>
    <x v="0"/>
    <d v="2026-06-08T00:00:00"/>
    <d v="2026-07-06T00:00:00"/>
    <s v="pkessler"/>
    <s v="Matalevich"/>
    <n v="2837.25"/>
    <m/>
    <s v="C"/>
    <s v="Labor"/>
    <s v="TEC"/>
    <m/>
    <s v="JLAB"/>
    <s v="Const"/>
    <s v="RF"/>
    <x v="8"/>
    <m/>
    <m/>
    <m/>
    <m/>
    <m/>
    <m/>
    <m/>
    <m/>
    <m/>
    <m/>
    <n v="2837.25"/>
    <m/>
    <m/>
    <m/>
    <m/>
    <m/>
    <m/>
    <m/>
    <m/>
    <x v="0"/>
    <x v="0"/>
    <m/>
  </r>
  <r>
    <s v=""/>
    <s v=" E08_20530"/>
    <s v="Inspect Misc. Assembly/Test/Shipping Tooling (197 Crab 1st Art)"/>
    <s v="6.08.03.01.03.03"/>
    <x v="0"/>
    <d v="2026-06-08T00:00:00"/>
    <d v="2026-07-06T00:00:00"/>
    <s v="pkessler"/>
    <s v="Matalevich"/>
    <n v="2837.25"/>
    <m/>
    <s v="C"/>
    <s v="Labor"/>
    <s v="TEC"/>
    <m/>
    <s v="JLAB"/>
    <s v="Const"/>
    <s v="RF"/>
    <x v="8"/>
    <m/>
    <m/>
    <m/>
    <m/>
    <m/>
    <m/>
    <m/>
    <m/>
    <m/>
    <m/>
    <n v="2837.25"/>
    <m/>
    <m/>
    <m/>
    <m/>
    <m/>
    <m/>
    <m/>
    <m/>
    <x v="0"/>
    <x v="0"/>
    <m/>
  </r>
  <r>
    <s v=""/>
    <s v=" E08_20580"/>
    <s v="Perform First Article Cavity String Assembly (197 Crab 1st Art)"/>
    <s v="6.08.03.01.03.04"/>
    <x v="0"/>
    <d v="2028-02-24T00:00:00"/>
    <d v="2028-03-22T00:00:00"/>
    <s v="pkessler"/>
    <s v="Matalevich"/>
    <n v="54080.39"/>
    <m/>
    <s v="C"/>
    <s v="Labor"/>
    <s v="TEC"/>
    <m/>
    <s v="JLAB"/>
    <s v="Const"/>
    <s v="RF"/>
    <x v="7"/>
    <m/>
    <m/>
    <m/>
    <m/>
    <m/>
    <m/>
    <m/>
    <m/>
    <m/>
    <m/>
    <m/>
    <m/>
    <n v="54080.39"/>
    <m/>
    <m/>
    <m/>
    <m/>
    <m/>
    <m/>
    <x v="0"/>
    <x v="0"/>
    <m/>
  </r>
  <r>
    <s v=""/>
    <s v=" E08_20560"/>
    <s v="Perform String Mockup Assembly (197 Crab 1st Art)"/>
    <s v="6.08.03.01.03.04"/>
    <x v="0"/>
    <d v="2028-01-26T00:00:00"/>
    <d v="2028-02-15T00:00:00"/>
    <s v="pkessler"/>
    <s v="Matalevich"/>
    <n v="6020.08"/>
    <m/>
    <s v="C"/>
    <s v="Labor"/>
    <s v="TEC"/>
    <m/>
    <s v="JLAB"/>
    <s v="Const"/>
    <s v="RF"/>
    <x v="7"/>
    <m/>
    <m/>
    <m/>
    <m/>
    <m/>
    <m/>
    <m/>
    <m/>
    <m/>
    <m/>
    <m/>
    <m/>
    <n v="6020.08"/>
    <m/>
    <m/>
    <m/>
    <m/>
    <m/>
    <m/>
    <x v="0"/>
    <x v="0"/>
    <m/>
  </r>
  <r>
    <s v=""/>
    <s v=" E08_20610"/>
    <s v="Perform First Article Cold Mass Assembly (197 Crab 1st Art)"/>
    <s v="6.08.03.01.03.04"/>
    <x v="0"/>
    <d v="2028-03-23T00:00:00"/>
    <d v="2028-05-24T00:00:00"/>
    <s v="pkessler"/>
    <s v="Matalevich"/>
    <n v="149799.67999999999"/>
    <m/>
    <s v="C"/>
    <s v="Labor"/>
    <s v="TEC"/>
    <m/>
    <s v="JLAB"/>
    <s v="Const"/>
    <s v="RF"/>
    <x v="7"/>
    <m/>
    <m/>
    <m/>
    <m/>
    <m/>
    <m/>
    <m/>
    <m/>
    <m/>
    <m/>
    <m/>
    <m/>
    <n v="149799.67999999999"/>
    <m/>
    <m/>
    <m/>
    <m/>
    <m/>
    <m/>
    <x v="0"/>
    <x v="0"/>
    <m/>
  </r>
  <r>
    <s v=""/>
    <s v=" E08_20640"/>
    <s v="Perform First Article Spaceframe Thermal Shield Assembly (197 Crab 1st Art)"/>
    <s v="6.08.03.01.03.04"/>
    <x v="0"/>
    <d v="2028-05-25T00:00:00"/>
    <d v="2028-07-28T00:00:00"/>
    <s v="pkessler"/>
    <s v="Matalevich"/>
    <n v="76856.36"/>
    <m/>
    <s v="C"/>
    <s v="Labor"/>
    <s v="TEC"/>
    <m/>
    <s v="JLAB"/>
    <s v="Const"/>
    <s v="RF"/>
    <x v="7"/>
    <m/>
    <m/>
    <m/>
    <m/>
    <m/>
    <m/>
    <m/>
    <m/>
    <m/>
    <m/>
    <m/>
    <m/>
    <n v="76856.36"/>
    <m/>
    <m/>
    <m/>
    <m/>
    <m/>
    <m/>
    <x v="0"/>
    <x v="0"/>
    <m/>
  </r>
  <r>
    <s v=""/>
    <s v=" E08_20670"/>
    <s v="Perform First Article Final Assembly (197 Crab 1st Art)"/>
    <s v="6.08.03.01.03.04"/>
    <x v="0"/>
    <d v="2028-07-31T00:00:00"/>
    <d v="2028-10-02T00:00:00"/>
    <s v="pkessler"/>
    <s v="Matalevich"/>
    <n v="131224.85"/>
    <m/>
    <s v="C"/>
    <s v="Labor"/>
    <s v="TEC"/>
    <m/>
    <s v="JLAB"/>
    <s v="Const"/>
    <s v="RF"/>
    <x v="7"/>
    <m/>
    <m/>
    <m/>
    <m/>
    <m/>
    <m/>
    <m/>
    <m/>
    <m/>
    <m/>
    <m/>
    <m/>
    <n v="128308.74"/>
    <n v="2916.11"/>
    <m/>
    <m/>
    <m/>
    <m/>
    <m/>
    <x v="0"/>
    <x v="0"/>
    <m/>
  </r>
  <r>
    <s v=""/>
    <s v=" E08_20710"/>
    <s v="Perform First Article Acceptance Testing (197 Crab 1st Art)"/>
    <s v="6.08.03.01.03.05"/>
    <x v="0"/>
    <d v="2028-10-03T00:00:00"/>
    <d v="2028-11-15T00:00:00"/>
    <s v="pkessler"/>
    <s v="Matalevich"/>
    <n v="12711.4"/>
    <m/>
    <s v="C"/>
    <s v="Labor"/>
    <s v="TEC"/>
    <m/>
    <s v="JLAB"/>
    <s v="Const"/>
    <s v="RF"/>
    <x v="8"/>
    <m/>
    <m/>
    <m/>
    <m/>
    <m/>
    <m/>
    <m/>
    <m/>
    <m/>
    <m/>
    <m/>
    <m/>
    <m/>
    <n v="12711.4"/>
    <m/>
    <m/>
    <m/>
    <m/>
    <m/>
    <x v="0"/>
    <x v="0"/>
    <m/>
  </r>
  <r>
    <s v=""/>
    <s v=" E08_20730"/>
    <s v="Prepare &amp; Pack First Article for Shipping (197 Crab 1st Art)"/>
    <s v="6.08.03.01.03.06"/>
    <x v="0"/>
    <d v="2028-12-04T00:00:00"/>
    <d v="2028-12-22T00:00:00"/>
    <s v="pkessler"/>
    <s v="Matalevich"/>
    <n v="12401.37"/>
    <m/>
    <s v="C"/>
    <s v="Labor"/>
    <s v="TEC"/>
    <m/>
    <s v="JLAB"/>
    <s v="Const"/>
    <s v="RF"/>
    <x v="8"/>
    <m/>
    <m/>
    <m/>
    <m/>
    <m/>
    <m/>
    <m/>
    <m/>
    <m/>
    <m/>
    <m/>
    <m/>
    <m/>
    <n v="12401.37"/>
    <m/>
    <m/>
    <m/>
    <m/>
    <m/>
    <x v="0"/>
    <x v="0"/>
    <m/>
  </r>
  <r>
    <s v=""/>
    <s v=" E08_43000"/>
    <s v="Inspect Production Beam Tubes &amp; Valves (197 Crab Production)"/>
    <s v="6.08.04.04.01.03"/>
    <x v="0"/>
    <d v="2029-05-16T00:00:00"/>
    <d v="2029-06-01T00:00:00"/>
    <s v="pkessler"/>
    <s v="Matalevich"/>
    <n v="3513.72"/>
    <m/>
    <s v="C"/>
    <s v="Labor"/>
    <s v="TEC"/>
    <m/>
    <s v="JLAB"/>
    <s v="Const"/>
    <s v="RF"/>
    <x v="8"/>
    <m/>
    <m/>
    <m/>
    <m/>
    <m/>
    <m/>
    <m/>
    <m/>
    <m/>
    <m/>
    <m/>
    <m/>
    <m/>
    <n v="3513.72"/>
    <m/>
    <m/>
    <m/>
    <m/>
    <m/>
    <x v="0"/>
    <x v="0"/>
    <m/>
  </r>
  <r>
    <s v=""/>
    <s v=" E08_42420"/>
    <s v="Perform Cavity #1 Dressed Qualification (197 MHz Crab Production)"/>
    <s v="6.08.04.04.01.03"/>
    <x v="0"/>
    <d v="2029-12-27T00:00:00"/>
    <d v="1930-02-01T00:00:00"/>
    <s v="pkessler"/>
    <s v="Matalevich"/>
    <n v="27462.83"/>
    <m/>
    <s v="C"/>
    <s v="Labor"/>
    <s v="TEC"/>
    <m/>
    <s v="JLAB"/>
    <s v="Const"/>
    <s v="RF"/>
    <x v="8"/>
    <m/>
    <m/>
    <m/>
    <m/>
    <m/>
    <m/>
    <m/>
    <m/>
    <m/>
    <m/>
    <m/>
    <m/>
    <m/>
    <m/>
    <n v="27462.83"/>
    <m/>
    <m/>
    <m/>
    <m/>
    <x v="0"/>
    <x v="0"/>
    <m/>
  </r>
  <r>
    <s v=""/>
    <s v=" E08_42400"/>
    <s v="Tank Production Cavity #1 (197 MHz Crab Production)"/>
    <s v="6.08.04.04.01.03"/>
    <x v="0"/>
    <d v="2029-11-19T00:00:00"/>
    <d v="2029-12-11T00:00:00"/>
    <s v="pkessler"/>
    <s v="Matalevich"/>
    <n v="3193.35"/>
    <m/>
    <s v="C"/>
    <s v="Labor"/>
    <s v="TEC"/>
    <m/>
    <s v="JLAB"/>
    <s v="Const"/>
    <s v="RF"/>
    <x v="8"/>
    <m/>
    <m/>
    <m/>
    <m/>
    <m/>
    <m/>
    <m/>
    <m/>
    <m/>
    <m/>
    <m/>
    <m/>
    <m/>
    <m/>
    <n v="3193.35"/>
    <m/>
    <m/>
    <m/>
    <m/>
    <x v="0"/>
    <x v="0"/>
    <m/>
  </r>
  <r>
    <s v=""/>
    <s v=" E08_42380"/>
    <s v="Perform Cavity #1BARE Qualification of Production cavities (197 MHz Crab Production)"/>
    <s v="6.08.04.04.01.03"/>
    <x v="0"/>
    <d v="2029-10-12T00:00:00"/>
    <d v="2029-11-16T00:00:00"/>
    <s v="pkessler"/>
    <s v="Matalevich"/>
    <n v="13731.41"/>
    <m/>
    <s v="C"/>
    <s v="Labor"/>
    <s v="TEC"/>
    <m/>
    <s v="JLAB"/>
    <s v="Const"/>
    <s v="RF"/>
    <x v="8"/>
    <m/>
    <m/>
    <m/>
    <m/>
    <m/>
    <m/>
    <m/>
    <m/>
    <m/>
    <m/>
    <m/>
    <m/>
    <m/>
    <m/>
    <n v="13731.41"/>
    <m/>
    <m/>
    <m/>
    <m/>
    <x v="0"/>
    <x v="0"/>
    <m/>
  </r>
  <r>
    <s v=""/>
    <s v=" E08_42500"/>
    <s v="Perform Cavity #2 Dressed Qualification (197 MHz Crab Production)"/>
    <s v="6.08.04.04.01.03"/>
    <x v="0"/>
    <d v="1930-02-04T00:00:00"/>
    <d v="1930-03-11T00:00:00"/>
    <s v="pkessler"/>
    <s v="Matalevich"/>
    <n v="27462.83"/>
    <m/>
    <s v="C"/>
    <s v="Labor"/>
    <s v="TEC"/>
    <m/>
    <s v="JLAB"/>
    <s v="Const"/>
    <s v="RF"/>
    <x v="8"/>
    <m/>
    <m/>
    <m/>
    <m/>
    <m/>
    <m/>
    <m/>
    <m/>
    <m/>
    <m/>
    <m/>
    <m/>
    <m/>
    <m/>
    <n v="27462.83"/>
    <m/>
    <m/>
    <m/>
    <m/>
    <x v="0"/>
    <x v="0"/>
    <m/>
  </r>
  <r>
    <s v=""/>
    <s v=" E08_42480"/>
    <s v="Tank Production Cavity #2 (197 MHz Crab Production)"/>
    <s v="6.08.04.04.01.03"/>
    <x v="0"/>
    <d v="2029-12-27T00:00:00"/>
    <d v="1930-01-17T00:00:00"/>
    <s v="pkessler"/>
    <s v="Matalevich"/>
    <n v="3193.35"/>
    <m/>
    <s v="C"/>
    <s v="Labor"/>
    <s v="TEC"/>
    <m/>
    <s v="JLAB"/>
    <s v="Const"/>
    <s v="RF"/>
    <x v="8"/>
    <m/>
    <m/>
    <m/>
    <m/>
    <m/>
    <m/>
    <m/>
    <m/>
    <m/>
    <m/>
    <m/>
    <m/>
    <m/>
    <m/>
    <n v="3193.35"/>
    <m/>
    <m/>
    <m/>
    <m/>
    <x v="0"/>
    <x v="0"/>
    <m/>
  </r>
  <r>
    <s v=""/>
    <s v=" E08_42460"/>
    <s v="Perform Cavity #2 BARE Qualification (197 MHz Crab Production)"/>
    <s v="6.08.04.04.01.03"/>
    <x v="0"/>
    <d v="2029-11-19T00:00:00"/>
    <d v="2029-12-26T00:00:00"/>
    <s v="pkessler"/>
    <s v="Matalevich"/>
    <n v="13731.41"/>
    <m/>
    <s v="C"/>
    <s v="Labor"/>
    <s v="TEC"/>
    <m/>
    <s v="JLAB"/>
    <s v="Const"/>
    <s v="RF"/>
    <x v="8"/>
    <m/>
    <m/>
    <m/>
    <m/>
    <m/>
    <m/>
    <m/>
    <m/>
    <m/>
    <m/>
    <m/>
    <m/>
    <m/>
    <m/>
    <n v="13731.41"/>
    <m/>
    <m/>
    <m/>
    <m/>
    <x v="0"/>
    <x v="0"/>
    <m/>
  </r>
  <r>
    <s v=""/>
    <s v=" E08_42360"/>
    <s v="Perform Mechanical inspection of Production cavity #1 (197 MHz Crab Production)"/>
    <s v="6.08.04.04.01.03"/>
    <x v="0"/>
    <d v="2029-09-06T00:00:00"/>
    <d v="2029-10-11T00:00:00"/>
    <s v="pkessler"/>
    <s v="Matalevich"/>
    <n v="834.69"/>
    <m/>
    <s v="C"/>
    <s v="Labor"/>
    <s v="TEC"/>
    <m/>
    <s v="JLAB"/>
    <s v="Const"/>
    <s v="RF"/>
    <x v="8"/>
    <m/>
    <m/>
    <m/>
    <m/>
    <m/>
    <m/>
    <m/>
    <m/>
    <m/>
    <m/>
    <m/>
    <m/>
    <m/>
    <n v="567.59"/>
    <n v="267.10000000000002"/>
    <m/>
    <m/>
    <m/>
    <m/>
    <x v="0"/>
    <x v="0"/>
    <m/>
  </r>
  <r>
    <s v=""/>
    <s v=" E08_42440"/>
    <s v="Perform Mechanical inspection of Production cavity #2 (197 MHz Crab Production)"/>
    <s v="6.08.04.04.01.03"/>
    <x v="0"/>
    <d v="2029-10-12T00:00:00"/>
    <d v="2029-11-16T00:00:00"/>
    <s v="pkessler"/>
    <s v="Matalevich"/>
    <n v="851.56"/>
    <m/>
    <s v="C"/>
    <s v="Labor"/>
    <s v="TEC"/>
    <m/>
    <s v="JLAB"/>
    <s v="Const"/>
    <s v="RF"/>
    <x v="8"/>
    <m/>
    <m/>
    <m/>
    <m/>
    <m/>
    <m/>
    <m/>
    <m/>
    <m/>
    <m/>
    <m/>
    <m/>
    <m/>
    <m/>
    <n v="851.56"/>
    <m/>
    <m/>
    <m/>
    <m/>
    <x v="0"/>
    <x v="0"/>
    <m/>
  </r>
  <r>
    <s v=""/>
    <s v=" E08_42580"/>
    <s v="Perform Cavity #3 Dressed Qualification (197 MHz Crab Production)"/>
    <s v="6.08.04.04.01.03"/>
    <x v="0"/>
    <d v="1930-03-12T00:00:00"/>
    <d v="1930-04-15T00:00:00"/>
    <s v="pkessler"/>
    <s v="Matalevich"/>
    <n v="27462.83"/>
    <m/>
    <s v="C"/>
    <s v="Labor"/>
    <s v="TEC"/>
    <m/>
    <s v="JLAB"/>
    <s v="Const"/>
    <s v="RF"/>
    <x v="8"/>
    <m/>
    <m/>
    <m/>
    <m/>
    <m/>
    <m/>
    <m/>
    <m/>
    <m/>
    <m/>
    <m/>
    <m/>
    <m/>
    <m/>
    <n v="27462.83"/>
    <m/>
    <m/>
    <m/>
    <m/>
    <x v="0"/>
    <x v="0"/>
    <m/>
  </r>
  <r>
    <s v=""/>
    <s v=" E08_42560"/>
    <s v="Tank Production Cavity #3 (197 MHz Crab Production)"/>
    <s v="6.08.04.04.01.03"/>
    <x v="0"/>
    <d v="1930-02-04T00:00:00"/>
    <d v="1930-02-25T00:00:00"/>
    <s v="pkessler"/>
    <s v="Matalevich"/>
    <n v="3193.35"/>
    <m/>
    <s v="C"/>
    <s v="Labor"/>
    <s v="TEC"/>
    <m/>
    <s v="JLAB"/>
    <s v="Const"/>
    <s v="RF"/>
    <x v="8"/>
    <m/>
    <m/>
    <m/>
    <m/>
    <m/>
    <m/>
    <m/>
    <m/>
    <m/>
    <m/>
    <m/>
    <m/>
    <m/>
    <m/>
    <n v="3193.35"/>
    <m/>
    <m/>
    <m/>
    <m/>
    <x v="0"/>
    <x v="0"/>
    <m/>
  </r>
  <r>
    <s v=""/>
    <s v=" E08_42540"/>
    <s v="Perform Cavity #3 BARE Qualification (197 MHz Crab Production)"/>
    <s v="6.08.04.04.01.03"/>
    <x v="0"/>
    <d v="2029-12-27T00:00:00"/>
    <d v="1930-02-01T00:00:00"/>
    <s v="pkessler"/>
    <s v="Matalevich"/>
    <n v="13731.41"/>
    <m/>
    <s v="C"/>
    <s v="Labor"/>
    <s v="TEC"/>
    <m/>
    <s v="JLAB"/>
    <s v="Const"/>
    <s v="RF"/>
    <x v="8"/>
    <m/>
    <m/>
    <m/>
    <m/>
    <m/>
    <m/>
    <m/>
    <m/>
    <m/>
    <m/>
    <m/>
    <m/>
    <m/>
    <m/>
    <n v="13731.41"/>
    <m/>
    <m/>
    <m/>
    <m/>
    <x v="0"/>
    <x v="0"/>
    <m/>
  </r>
  <r>
    <s v=""/>
    <s v=" E08_42520"/>
    <s v="Perform Mechanical inspection of Production cavity #3 (197 MHz Crab Production)"/>
    <s v="6.08.04.04.01.03"/>
    <x v="0"/>
    <d v="2029-11-19T00:00:00"/>
    <d v="2029-12-26T00:00:00"/>
    <s v="pkessler"/>
    <s v="Matalevich"/>
    <n v="851.56"/>
    <m/>
    <s v="C"/>
    <s v="Labor"/>
    <s v="TEC"/>
    <m/>
    <s v="JLAB"/>
    <s v="Const"/>
    <s v="RF"/>
    <x v="8"/>
    <m/>
    <m/>
    <m/>
    <m/>
    <m/>
    <m/>
    <m/>
    <m/>
    <m/>
    <m/>
    <m/>
    <m/>
    <m/>
    <m/>
    <n v="851.56"/>
    <m/>
    <m/>
    <m/>
    <m/>
    <x v="0"/>
    <x v="0"/>
    <m/>
  </r>
  <r>
    <s v=""/>
    <s v=" E08_42660"/>
    <s v="Perform Cavity #4 Dressed Qualification (197 MHz Crab Production)"/>
    <s v="6.08.04.04.01.03"/>
    <x v="0"/>
    <d v="1930-04-16T00:00:00"/>
    <d v="1930-05-20T00:00:00"/>
    <s v="pkessler"/>
    <s v="Matalevich"/>
    <n v="27462.83"/>
    <m/>
    <s v="C"/>
    <s v="Labor"/>
    <s v="TEC"/>
    <m/>
    <s v="JLAB"/>
    <s v="Const"/>
    <s v="RF"/>
    <x v="8"/>
    <m/>
    <m/>
    <m/>
    <m/>
    <m/>
    <m/>
    <m/>
    <m/>
    <m/>
    <m/>
    <m/>
    <m/>
    <m/>
    <m/>
    <n v="27462.83"/>
    <m/>
    <m/>
    <m/>
    <m/>
    <x v="0"/>
    <x v="0"/>
    <m/>
  </r>
  <r>
    <s v=""/>
    <s v=" E08_42640"/>
    <s v="Tank Production Cavity #4 (197 MHz Crab Production)"/>
    <s v="6.08.04.04.01.03"/>
    <x v="0"/>
    <d v="1930-03-12T00:00:00"/>
    <d v="1930-04-01T00:00:00"/>
    <s v="pkessler"/>
    <s v="Matalevich"/>
    <n v="3193.35"/>
    <m/>
    <s v="C"/>
    <s v="Labor"/>
    <s v="TEC"/>
    <m/>
    <s v="JLAB"/>
    <s v="Const"/>
    <s v="RF"/>
    <x v="8"/>
    <m/>
    <m/>
    <m/>
    <m/>
    <m/>
    <m/>
    <m/>
    <m/>
    <m/>
    <m/>
    <m/>
    <m/>
    <m/>
    <m/>
    <n v="3193.35"/>
    <m/>
    <m/>
    <m/>
    <m/>
    <x v="0"/>
    <x v="0"/>
    <m/>
  </r>
  <r>
    <s v=""/>
    <s v=" E08_42620"/>
    <s v="Perform Cavity #4 BARE Qualification (197 MHz Crab Production)"/>
    <s v="6.08.04.04.01.03"/>
    <x v="0"/>
    <d v="1930-02-04T00:00:00"/>
    <d v="1930-03-11T00:00:00"/>
    <s v="pkessler"/>
    <s v="Matalevich"/>
    <n v="13731.41"/>
    <m/>
    <s v="C"/>
    <s v="Labor"/>
    <s v="TEC"/>
    <m/>
    <s v="JLAB"/>
    <s v="Const"/>
    <s v="RF"/>
    <x v="8"/>
    <m/>
    <m/>
    <m/>
    <m/>
    <m/>
    <m/>
    <m/>
    <m/>
    <m/>
    <m/>
    <m/>
    <m/>
    <m/>
    <m/>
    <n v="13731.41"/>
    <m/>
    <m/>
    <m/>
    <m/>
    <x v="0"/>
    <x v="0"/>
    <m/>
  </r>
  <r>
    <s v=""/>
    <s v=" E08_42600"/>
    <s v="Perform Mechanical inspection of Production cavity #4 (197 MHz Crab Production)"/>
    <s v="6.08.04.04.01.03"/>
    <x v="0"/>
    <d v="2029-12-27T00:00:00"/>
    <d v="1930-02-01T00:00:00"/>
    <s v="pkessler"/>
    <s v="Matalevich"/>
    <n v="851.56"/>
    <m/>
    <s v="C"/>
    <s v="Labor"/>
    <s v="TEC"/>
    <m/>
    <s v="JLAB"/>
    <s v="Const"/>
    <s v="RF"/>
    <x v="8"/>
    <m/>
    <m/>
    <m/>
    <m/>
    <m/>
    <m/>
    <m/>
    <m/>
    <m/>
    <m/>
    <m/>
    <m/>
    <m/>
    <m/>
    <n v="851.56"/>
    <m/>
    <m/>
    <m/>
    <m/>
    <x v="0"/>
    <x v="0"/>
    <m/>
  </r>
  <r>
    <s v=""/>
    <s v=" E08_42740"/>
    <s v="Perform Cavity #5 Dressed Qualification (197 MHz Crab Production)"/>
    <s v="6.08.04.04.01.03"/>
    <x v="0"/>
    <d v="1930-05-21T00:00:00"/>
    <d v="1930-06-25T00:00:00"/>
    <s v="pkessler"/>
    <s v="Matalevich"/>
    <n v="27462.83"/>
    <m/>
    <s v="C"/>
    <s v="Labor"/>
    <s v="TEC"/>
    <m/>
    <s v="JLAB"/>
    <s v="Const"/>
    <s v="RF"/>
    <x v="8"/>
    <m/>
    <m/>
    <m/>
    <m/>
    <m/>
    <m/>
    <m/>
    <m/>
    <m/>
    <m/>
    <m/>
    <m/>
    <m/>
    <m/>
    <n v="27462.83"/>
    <m/>
    <m/>
    <m/>
    <m/>
    <x v="0"/>
    <x v="0"/>
    <m/>
  </r>
  <r>
    <s v=""/>
    <s v=" E08_42720"/>
    <s v="Tank Production Cavity #5 (197 MHz Crab Production)"/>
    <s v="6.08.04.04.01.03"/>
    <x v="0"/>
    <d v="1930-04-16T00:00:00"/>
    <d v="1930-05-06T00:00:00"/>
    <s v="pkessler"/>
    <s v="Matalevich"/>
    <n v="3193.35"/>
    <m/>
    <s v="C"/>
    <s v="Labor"/>
    <s v="TEC"/>
    <m/>
    <s v="JLAB"/>
    <s v="Const"/>
    <s v="RF"/>
    <x v="8"/>
    <m/>
    <m/>
    <m/>
    <m/>
    <m/>
    <m/>
    <m/>
    <m/>
    <m/>
    <m/>
    <m/>
    <m/>
    <m/>
    <m/>
    <n v="3193.35"/>
    <m/>
    <m/>
    <m/>
    <m/>
    <x v="0"/>
    <x v="0"/>
    <m/>
  </r>
  <r>
    <s v=""/>
    <s v=" E08_42700"/>
    <s v="Perform Cavity #5 BARE Qualification (197 MHz Crab Production)"/>
    <s v="6.08.04.04.01.03"/>
    <x v="0"/>
    <d v="1930-03-12T00:00:00"/>
    <d v="1930-04-15T00:00:00"/>
    <s v="pkessler"/>
    <s v="Matalevich"/>
    <n v="13731.41"/>
    <m/>
    <s v="C"/>
    <s v="Labor"/>
    <s v="TEC"/>
    <m/>
    <s v="JLAB"/>
    <s v="Const"/>
    <s v="RF"/>
    <x v="8"/>
    <m/>
    <m/>
    <m/>
    <m/>
    <m/>
    <m/>
    <m/>
    <m/>
    <m/>
    <m/>
    <m/>
    <m/>
    <m/>
    <m/>
    <n v="13731.41"/>
    <m/>
    <m/>
    <m/>
    <m/>
    <x v="0"/>
    <x v="0"/>
    <m/>
  </r>
  <r>
    <s v=""/>
    <s v=" E08_42680"/>
    <s v="Perform Mechanical inspection of Production cavity #5 (197 MHz Crab Production)"/>
    <s v="6.08.04.04.01.03"/>
    <x v="0"/>
    <d v="1930-02-04T00:00:00"/>
    <d v="1930-03-11T00:00:00"/>
    <s v="pkessler"/>
    <s v="Matalevich"/>
    <n v="851.56"/>
    <m/>
    <s v="C"/>
    <s v="Labor"/>
    <s v="TEC"/>
    <m/>
    <s v="JLAB"/>
    <s v="Const"/>
    <s v="RF"/>
    <x v="8"/>
    <m/>
    <m/>
    <m/>
    <m/>
    <m/>
    <m/>
    <m/>
    <m/>
    <m/>
    <m/>
    <m/>
    <m/>
    <m/>
    <m/>
    <n v="851.56"/>
    <m/>
    <m/>
    <m/>
    <m/>
    <x v="0"/>
    <x v="0"/>
    <m/>
  </r>
  <r>
    <s v=""/>
    <s v=" E08_42820"/>
    <s v="Perform Cavity #6 Dressed Qualification (197 MHz Crab Production)"/>
    <s v="6.08.04.04.01.03"/>
    <x v="0"/>
    <d v="1930-06-12T00:00:00"/>
    <d v="1930-07-17T00:00:00"/>
    <s v="pkessler"/>
    <s v="Matalevich"/>
    <n v="27462.83"/>
    <m/>
    <s v="C"/>
    <s v="Labor"/>
    <s v="TEC"/>
    <m/>
    <s v="JLAB"/>
    <s v="Const"/>
    <s v="RF"/>
    <x v="8"/>
    <m/>
    <m/>
    <m/>
    <m/>
    <m/>
    <m/>
    <m/>
    <m/>
    <m/>
    <m/>
    <m/>
    <m/>
    <m/>
    <m/>
    <n v="27462.83"/>
    <m/>
    <m/>
    <m/>
    <m/>
    <x v="0"/>
    <x v="0"/>
    <m/>
  </r>
  <r>
    <s v=""/>
    <s v=" E08_42800"/>
    <s v="Tank Production Cavity #6 (197 MHz Crab Production)"/>
    <s v="6.08.04.04.01.03"/>
    <x v="0"/>
    <d v="1930-05-21T00:00:00"/>
    <d v="1930-06-11T00:00:00"/>
    <s v="pkessler"/>
    <s v="Matalevich"/>
    <n v="3193.35"/>
    <m/>
    <s v="C"/>
    <s v="Labor"/>
    <s v="TEC"/>
    <m/>
    <s v="JLAB"/>
    <s v="Const"/>
    <s v="RF"/>
    <x v="8"/>
    <m/>
    <m/>
    <m/>
    <m/>
    <m/>
    <m/>
    <m/>
    <m/>
    <m/>
    <m/>
    <m/>
    <m/>
    <m/>
    <m/>
    <n v="3193.35"/>
    <m/>
    <m/>
    <m/>
    <m/>
    <x v="0"/>
    <x v="0"/>
    <m/>
  </r>
  <r>
    <s v=""/>
    <s v=" E08_42780"/>
    <s v="Perform Cavity #6 BARE Qualification (197 MHz Crab Production)"/>
    <s v="6.08.04.04.01.03"/>
    <x v="0"/>
    <d v="1930-04-16T00:00:00"/>
    <d v="1930-05-20T00:00:00"/>
    <s v="pkessler"/>
    <s v="Matalevich"/>
    <n v="13731.41"/>
    <m/>
    <s v="C"/>
    <s v="Labor"/>
    <s v="TEC"/>
    <m/>
    <s v="JLAB"/>
    <s v="Const"/>
    <s v="RF"/>
    <x v="8"/>
    <m/>
    <m/>
    <m/>
    <m/>
    <m/>
    <m/>
    <m/>
    <m/>
    <m/>
    <m/>
    <m/>
    <m/>
    <m/>
    <m/>
    <n v="13731.41"/>
    <m/>
    <m/>
    <m/>
    <m/>
    <x v="0"/>
    <x v="0"/>
    <m/>
  </r>
  <r>
    <s v=""/>
    <s v=" E08_42760"/>
    <s v="Perform Mechanical inspection of Production cavity #6 (197 MHz Crab Production)"/>
    <s v="6.08.04.04.01.03"/>
    <x v="0"/>
    <d v="1930-03-12T00:00:00"/>
    <d v="1930-04-15T00:00:00"/>
    <s v="pkessler"/>
    <s v="Matalevich"/>
    <n v="851.56"/>
    <m/>
    <s v="C"/>
    <s v="Labor"/>
    <s v="TEC"/>
    <m/>
    <s v="JLAB"/>
    <s v="Const"/>
    <s v="RF"/>
    <x v="8"/>
    <m/>
    <m/>
    <m/>
    <m/>
    <m/>
    <m/>
    <m/>
    <m/>
    <m/>
    <m/>
    <m/>
    <m/>
    <m/>
    <m/>
    <n v="851.56"/>
    <m/>
    <m/>
    <m/>
    <m/>
    <x v="0"/>
    <x v="0"/>
    <m/>
  </r>
  <r>
    <s v=""/>
    <s v=" E08_44000"/>
    <s v="Inspect Instrumentation  (197 MHz Crab Production)"/>
    <s v="6.08.04.04.02.03"/>
    <x v="0"/>
    <d v="2029-02-20T00:00:00"/>
    <d v="2029-03-07T00:00:00"/>
    <s v="pkessler"/>
    <s v="Matalevich"/>
    <n v="5787.3"/>
    <m/>
    <s v="C"/>
    <s v="Labor"/>
    <s v="TEC"/>
    <m/>
    <s v="JLAB"/>
    <s v="Const"/>
    <s v="RF"/>
    <x v="8"/>
    <m/>
    <m/>
    <m/>
    <m/>
    <m/>
    <m/>
    <m/>
    <m/>
    <m/>
    <m/>
    <m/>
    <m/>
    <m/>
    <n v="5787.3"/>
    <m/>
    <m/>
    <m/>
    <m/>
    <m/>
    <x v="0"/>
    <x v="0"/>
    <m/>
  </r>
  <r>
    <s v=""/>
    <s v=" E08_43890"/>
    <s v="Inspect Tuner Frames and Thermal Straps   (197 MHz Crab Production)"/>
    <s v="6.08.04.04.02.03"/>
    <x v="0"/>
    <d v="2029-05-17T00:00:00"/>
    <d v="2029-05-29T00:00:00"/>
    <s v="pkessler"/>
    <s v="Matalevich"/>
    <n v="5787.3"/>
    <m/>
    <s v="C"/>
    <s v="Labor"/>
    <s v="TEC"/>
    <m/>
    <s v="JLAB"/>
    <s v="Const"/>
    <s v="RF"/>
    <x v="8"/>
    <m/>
    <m/>
    <m/>
    <m/>
    <m/>
    <m/>
    <m/>
    <m/>
    <m/>
    <m/>
    <m/>
    <m/>
    <m/>
    <n v="5787.3"/>
    <m/>
    <m/>
    <m/>
    <m/>
    <m/>
    <x v="0"/>
    <x v="0"/>
    <m/>
  </r>
  <r>
    <s v=""/>
    <s v=" E08_43900"/>
    <s v="Inspect Tuner Stepper Motors   (197 MHz Crab Production)"/>
    <s v="6.08.04.04.02.03"/>
    <x v="0"/>
    <d v="2029-04-23T00:00:00"/>
    <d v="2029-05-04T00:00:00"/>
    <s v="pkessler"/>
    <s v="Matalevich"/>
    <n v="4340.4799999999996"/>
    <m/>
    <s v="C"/>
    <s v="Labor"/>
    <s v="TEC"/>
    <m/>
    <s v="JLAB"/>
    <s v="Const"/>
    <s v="RF"/>
    <x v="8"/>
    <m/>
    <m/>
    <m/>
    <m/>
    <m/>
    <m/>
    <m/>
    <m/>
    <m/>
    <m/>
    <m/>
    <m/>
    <m/>
    <n v="4340.4799999999996"/>
    <m/>
    <m/>
    <m/>
    <m/>
    <m/>
    <x v="0"/>
    <x v="0"/>
    <m/>
  </r>
  <r>
    <s v=""/>
    <s v=" E08_43940"/>
    <s v="Inspect Thermal Shield   (197 MHz Crab Production)"/>
    <s v="6.08.04.04.02.03"/>
    <x v="0"/>
    <d v="2029-04-12T00:00:00"/>
    <d v="2029-04-27T00:00:00"/>
    <s v="pkessler"/>
    <s v="Matalevich"/>
    <n v="21702.39"/>
    <m/>
    <s v="C"/>
    <s v="Labor"/>
    <s v="TEC"/>
    <m/>
    <s v="JLAB"/>
    <s v="Const"/>
    <s v="RF"/>
    <x v="8"/>
    <m/>
    <m/>
    <m/>
    <m/>
    <m/>
    <m/>
    <m/>
    <m/>
    <m/>
    <m/>
    <m/>
    <m/>
    <m/>
    <n v="21702.39"/>
    <m/>
    <m/>
    <m/>
    <m/>
    <m/>
    <x v="0"/>
    <x v="0"/>
    <m/>
  </r>
  <r>
    <s v=""/>
    <s v=" E08_43960"/>
    <s v="Inspect End Cans  (197 MHz Crab Production)"/>
    <s v="6.08.04.04.02.03"/>
    <x v="0"/>
    <d v="2029-09-21T00:00:00"/>
    <d v="2029-10-19T00:00:00"/>
    <s v="pkessler"/>
    <s v="Matalevich"/>
    <n v="33764.79"/>
    <m/>
    <s v="C"/>
    <s v="Labor"/>
    <s v="TEC"/>
    <m/>
    <s v="JLAB"/>
    <s v="Const"/>
    <s v="RF"/>
    <x v="8"/>
    <m/>
    <m/>
    <m/>
    <m/>
    <m/>
    <m/>
    <m/>
    <m/>
    <m/>
    <m/>
    <m/>
    <m/>
    <m/>
    <n v="10129.44"/>
    <n v="23635.35"/>
    <m/>
    <m/>
    <m/>
    <m/>
    <x v="0"/>
    <x v="0"/>
    <m/>
  </r>
  <r>
    <s v=""/>
    <s v=" E08_43980"/>
    <s v="Inspect Vacuum Vessel  (197 MHz Crab Production)"/>
    <s v="6.08.04.04.02.03"/>
    <x v="0"/>
    <d v="2029-05-08T00:00:00"/>
    <d v="2029-06-05T00:00:00"/>
    <s v="pkessler"/>
    <s v="Matalevich"/>
    <n v="3100.34"/>
    <m/>
    <s v="C"/>
    <s v="Labor"/>
    <s v="TEC"/>
    <m/>
    <s v="JLAB"/>
    <s v="Const"/>
    <s v="RF"/>
    <x v="8"/>
    <m/>
    <m/>
    <m/>
    <m/>
    <m/>
    <m/>
    <m/>
    <m/>
    <m/>
    <m/>
    <m/>
    <m/>
    <m/>
    <n v="3100.34"/>
    <m/>
    <m/>
    <m/>
    <m/>
    <m/>
    <x v="0"/>
    <x v="0"/>
    <m/>
  </r>
  <r>
    <s v=""/>
    <s v=" E08_43930"/>
    <s v="Inspect Mag Shields   (197 MHz Crab Production)"/>
    <s v="6.08.04.04.02.03"/>
    <x v="0"/>
    <d v="2029-02-20T00:00:00"/>
    <d v="2029-03-05T00:00:00"/>
    <s v="pkessler"/>
    <s v="Matalevich"/>
    <n v="9301.02"/>
    <m/>
    <s v="C"/>
    <s v="Labor"/>
    <s v="TEC"/>
    <m/>
    <s v="JLAB"/>
    <s v="Const"/>
    <s v="RF"/>
    <x v="8"/>
    <m/>
    <m/>
    <m/>
    <m/>
    <m/>
    <m/>
    <m/>
    <m/>
    <m/>
    <m/>
    <m/>
    <m/>
    <m/>
    <n v="9301.02"/>
    <m/>
    <m/>
    <m/>
    <m/>
    <m/>
    <x v="0"/>
    <x v="0"/>
    <m/>
  </r>
  <r>
    <s v=""/>
    <s v=" E08_44050"/>
    <s v="Perform Cavity String Assembly CM-01 (197 MHz Crab Production)"/>
    <s v="6.08.04.04.03.04"/>
    <x v="0"/>
    <d v="1930-03-19T00:00:00"/>
    <d v="1930-04-15T00:00:00"/>
    <s v="pkessler"/>
    <s v="Matalevich"/>
    <n v="57373.89"/>
    <m/>
    <s v="C"/>
    <s v="Labor"/>
    <s v="TEC"/>
    <m/>
    <s v="JLAB"/>
    <s v="Const"/>
    <s v="RF"/>
    <x v="7"/>
    <m/>
    <m/>
    <m/>
    <m/>
    <m/>
    <m/>
    <m/>
    <m/>
    <m/>
    <m/>
    <m/>
    <m/>
    <m/>
    <m/>
    <n v="57373.89"/>
    <m/>
    <m/>
    <m/>
    <m/>
    <x v="0"/>
    <x v="0"/>
    <m/>
  </r>
  <r>
    <s v=""/>
    <s v=" E08_44080"/>
    <s v="Perform Cold Mass Assembly CM-01 (197 MHz Crab Production)"/>
    <s v="6.08.04.04.03.04"/>
    <x v="0"/>
    <d v="1930-04-16T00:00:00"/>
    <d v="1930-06-18T00:00:00"/>
    <s v="pkessler"/>
    <s v="Matalevich"/>
    <n v="158922.48000000001"/>
    <m/>
    <s v="C"/>
    <s v="Labor"/>
    <s v="TEC"/>
    <m/>
    <s v="JLAB"/>
    <s v="Const"/>
    <s v="RF"/>
    <x v="7"/>
    <m/>
    <m/>
    <m/>
    <m/>
    <m/>
    <m/>
    <m/>
    <m/>
    <m/>
    <m/>
    <m/>
    <m/>
    <m/>
    <m/>
    <n v="158922.48000000001"/>
    <m/>
    <m/>
    <m/>
    <m/>
    <x v="0"/>
    <x v="0"/>
    <m/>
  </r>
  <r>
    <s v=""/>
    <s v=" E08_44110"/>
    <s v="Perform Spaceframe Thermal Shield Assembly CM-01 (197 MHz Crab Production)"/>
    <s v="6.08.04.04.03.04"/>
    <x v="0"/>
    <d v="1930-06-19T00:00:00"/>
    <d v="1930-08-21T00:00:00"/>
    <s v="pkessler"/>
    <s v="Matalevich"/>
    <n v="81536.92"/>
    <m/>
    <s v="C"/>
    <s v="Labor"/>
    <s v="TEC"/>
    <m/>
    <s v="JLAB"/>
    <s v="Const"/>
    <s v="RF"/>
    <x v="7"/>
    <m/>
    <m/>
    <m/>
    <m/>
    <m/>
    <m/>
    <m/>
    <m/>
    <m/>
    <m/>
    <m/>
    <m/>
    <m/>
    <m/>
    <n v="81536.92"/>
    <m/>
    <m/>
    <m/>
    <m/>
    <x v="0"/>
    <x v="0"/>
    <m/>
  </r>
  <r>
    <s v=""/>
    <s v=" E08_44140"/>
    <s v="Perform Final Assembly CM-01 (197 MHz Crab Production)"/>
    <s v="6.08.04.04.03.04"/>
    <x v="0"/>
    <d v="1930-08-22T00:00:00"/>
    <d v="1930-10-25T00:00:00"/>
    <s v="pkessler"/>
    <s v="Matalevich"/>
    <n v="140793.18"/>
    <m/>
    <s v="C"/>
    <s v="Labor"/>
    <s v="TEC"/>
    <m/>
    <s v="JLAB"/>
    <s v="Const"/>
    <s v="RF"/>
    <x v="7"/>
    <m/>
    <m/>
    <m/>
    <m/>
    <m/>
    <m/>
    <m/>
    <m/>
    <m/>
    <m/>
    <m/>
    <m/>
    <m/>
    <m/>
    <n v="84475.91"/>
    <n v="56317.27"/>
    <m/>
    <m/>
    <m/>
    <x v="0"/>
    <x v="0"/>
    <m/>
  </r>
  <r>
    <s v=""/>
    <s v=" E08_44190"/>
    <s v="Perform Cavity String Assembly CM-02 (197 MHz Crab Production)"/>
    <s v="6.08.04.04.03.04"/>
    <x v="0"/>
    <d v="1930-05-29T00:00:00"/>
    <d v="1930-06-25T00:00:00"/>
    <s v="pkessler"/>
    <s v="Matalevich"/>
    <n v="57373.89"/>
    <m/>
    <s v="C"/>
    <s v="Labor"/>
    <s v="TEC"/>
    <m/>
    <s v="JLAB"/>
    <s v="Const"/>
    <s v="RF"/>
    <x v="7"/>
    <m/>
    <m/>
    <m/>
    <m/>
    <m/>
    <m/>
    <m/>
    <m/>
    <m/>
    <m/>
    <m/>
    <m/>
    <m/>
    <m/>
    <n v="57373.89"/>
    <m/>
    <m/>
    <m/>
    <m/>
    <x v="0"/>
    <x v="0"/>
    <m/>
  </r>
  <r>
    <s v=""/>
    <s v=" E08_44220"/>
    <s v="Perform Cold Mass Assembly CM-02 (197 MHz Crab Production)"/>
    <s v="6.08.04.04.03.04"/>
    <x v="0"/>
    <d v="1930-10-28T00:00:00"/>
    <d v="1931-01-03T00:00:00"/>
    <s v="pkessler"/>
    <s v="Matalevich"/>
    <n v="163690.15"/>
    <m/>
    <s v="C"/>
    <s v="Labor"/>
    <s v="TEC"/>
    <m/>
    <s v="JLAB"/>
    <s v="Const"/>
    <s v="RF"/>
    <x v="7"/>
    <m/>
    <m/>
    <m/>
    <m/>
    <m/>
    <m/>
    <m/>
    <m/>
    <m/>
    <m/>
    <m/>
    <m/>
    <m/>
    <m/>
    <m/>
    <n v="163690.15"/>
    <m/>
    <m/>
    <m/>
    <x v="0"/>
    <x v="0"/>
    <m/>
  </r>
  <r>
    <s v=""/>
    <s v=" E08_44250"/>
    <s v="Perform Spaceframe Thermal Shield Assembly CM-02 (197 MHz Crab Production)"/>
    <s v="6.08.04.04.03.04"/>
    <x v="0"/>
    <d v="1931-01-06T00:00:00"/>
    <d v="1931-03-11T00:00:00"/>
    <s v="pkessler"/>
    <s v="Matalevich"/>
    <n v="83983.03"/>
    <m/>
    <s v="C"/>
    <s v="Labor"/>
    <s v="TEC"/>
    <m/>
    <s v="JLAB"/>
    <s v="Const"/>
    <s v="RF"/>
    <x v="7"/>
    <m/>
    <m/>
    <m/>
    <m/>
    <m/>
    <m/>
    <m/>
    <m/>
    <m/>
    <m/>
    <m/>
    <m/>
    <m/>
    <m/>
    <m/>
    <n v="83983.03"/>
    <m/>
    <m/>
    <m/>
    <x v="0"/>
    <x v="0"/>
    <m/>
  </r>
  <r>
    <s v=""/>
    <s v=" E08_44280"/>
    <s v="Perform Final Assembly CM-02 (197 MHz Crab Production)"/>
    <s v="6.08.04.04.03.04"/>
    <x v="0"/>
    <d v="1931-03-12T00:00:00"/>
    <d v="1931-05-13T00:00:00"/>
    <s v="pkessler"/>
    <s v="Matalevich"/>
    <n v="143297.41"/>
    <m/>
    <s v="C"/>
    <s v="Labor"/>
    <s v="TEC"/>
    <m/>
    <s v="JLAB"/>
    <s v="Const"/>
    <s v="RF"/>
    <x v="7"/>
    <m/>
    <m/>
    <m/>
    <m/>
    <m/>
    <m/>
    <m/>
    <m/>
    <m/>
    <m/>
    <m/>
    <m/>
    <m/>
    <m/>
    <m/>
    <n v="143297.41"/>
    <m/>
    <m/>
    <m/>
    <x v="0"/>
    <x v="0"/>
    <m/>
  </r>
  <r>
    <s v=""/>
    <s v=" E08_44330"/>
    <s v="Perform Cavity String Assembly CM-03 (197 MHz Crab Production)"/>
    <s v="6.08.04.04.03.04"/>
    <x v="0"/>
    <d v="1930-07-25T00:00:00"/>
    <d v="1930-08-21T00:00:00"/>
    <s v="pkessler"/>
    <s v="Matalevich"/>
    <n v="57373.89"/>
    <m/>
    <s v="C"/>
    <s v="Labor"/>
    <s v="TEC"/>
    <m/>
    <s v="JLAB"/>
    <s v="Const"/>
    <s v="RF"/>
    <x v="7"/>
    <m/>
    <m/>
    <m/>
    <m/>
    <m/>
    <m/>
    <m/>
    <m/>
    <m/>
    <m/>
    <m/>
    <m/>
    <m/>
    <m/>
    <n v="57373.89"/>
    <m/>
    <m/>
    <m/>
    <m/>
    <x v="0"/>
    <x v="0"/>
    <m/>
  </r>
  <r>
    <s v=""/>
    <s v=" E08_44360"/>
    <s v="Perform Cold Mass Assembly CM-03 (197 MHz Crab Production)"/>
    <s v="6.08.04.04.03.04"/>
    <x v="0"/>
    <d v="1930-10-28T00:00:00"/>
    <d v="1930-12-18T00:00:00"/>
    <s v="pkessler"/>
    <s v="Matalevich"/>
    <n v="163690.15"/>
    <m/>
    <s v="C"/>
    <s v="Labor"/>
    <s v="TEC"/>
    <m/>
    <s v="JLAB"/>
    <s v="Const"/>
    <s v="RF"/>
    <x v="7"/>
    <m/>
    <m/>
    <m/>
    <m/>
    <m/>
    <m/>
    <m/>
    <m/>
    <m/>
    <m/>
    <m/>
    <m/>
    <m/>
    <m/>
    <m/>
    <n v="163690.15"/>
    <m/>
    <m/>
    <m/>
    <x v="0"/>
    <x v="0"/>
    <m/>
  </r>
  <r>
    <s v=""/>
    <s v=" E08_44390"/>
    <s v="Perform Spaceframe Thermal Shield Assembly CM-03 (197 MHz Crab Production)"/>
    <s v="6.08.04.04.03.04"/>
    <x v="0"/>
    <d v="1930-12-19T00:00:00"/>
    <d v="1931-02-10T00:00:00"/>
    <s v="pkessler"/>
    <s v="Matalevich"/>
    <n v="83983.03"/>
    <m/>
    <s v="C"/>
    <s v="Labor"/>
    <s v="TEC"/>
    <m/>
    <s v="JLAB"/>
    <s v="Const"/>
    <s v="RF"/>
    <x v="7"/>
    <m/>
    <m/>
    <m/>
    <m/>
    <m/>
    <m/>
    <m/>
    <m/>
    <m/>
    <m/>
    <m/>
    <m/>
    <m/>
    <m/>
    <m/>
    <n v="83983.03"/>
    <m/>
    <m/>
    <m/>
    <x v="0"/>
    <x v="0"/>
    <m/>
  </r>
  <r>
    <s v=""/>
    <s v=" E08_44420"/>
    <s v="Perform Final Assembly CM-03 (197 MHz Crab Production)"/>
    <s v="6.08.04.04.03.04"/>
    <x v="0"/>
    <d v="1931-02-11T00:00:00"/>
    <d v="1931-04-01T00:00:00"/>
    <s v="pkessler"/>
    <s v="Matalevich"/>
    <n v="143297.41"/>
    <m/>
    <s v="C"/>
    <s v="Labor"/>
    <s v="TEC"/>
    <m/>
    <s v="JLAB"/>
    <s v="Const"/>
    <s v="RF"/>
    <x v="7"/>
    <m/>
    <m/>
    <m/>
    <m/>
    <m/>
    <m/>
    <m/>
    <m/>
    <m/>
    <m/>
    <m/>
    <m/>
    <m/>
    <m/>
    <m/>
    <n v="143297.41"/>
    <m/>
    <m/>
    <m/>
    <x v="0"/>
    <x v="0"/>
    <m/>
  </r>
  <r>
    <s v=""/>
    <s v=" E08_44600"/>
    <s v="Perform CM-01 Acceptance Testing (197 MHz Crab Production)"/>
    <s v="6.08.04.04.03.05"/>
    <x v="0"/>
    <d v="1930-10-28T00:00:00"/>
    <d v="1930-11-25T00:00:00"/>
    <s v="pkessler"/>
    <s v="Matalevich"/>
    <n v="13485.52"/>
    <m/>
    <s v="C"/>
    <s v="Labor"/>
    <s v="TEC"/>
    <m/>
    <s v="JLAB"/>
    <s v="Const"/>
    <s v="RF"/>
    <x v="8"/>
    <m/>
    <m/>
    <m/>
    <m/>
    <m/>
    <m/>
    <m/>
    <m/>
    <m/>
    <m/>
    <m/>
    <m/>
    <m/>
    <m/>
    <m/>
    <n v="13485.52"/>
    <m/>
    <m/>
    <m/>
    <x v="0"/>
    <x v="0"/>
    <m/>
  </r>
  <r>
    <s v=""/>
    <s v=" E08_44630"/>
    <s v="Perform CM-02 Acceptance Testing (197 MHz Crab Production)"/>
    <s v="6.08.04.04.03.05"/>
    <x v="0"/>
    <d v="1931-05-14T00:00:00"/>
    <d v="1931-06-11T00:00:00"/>
    <s v="pkessler"/>
    <s v="Matalevich"/>
    <n v="13485.52"/>
    <m/>
    <s v="C"/>
    <s v="Labor"/>
    <s v="TEC"/>
    <m/>
    <s v="JLAB"/>
    <s v="Const"/>
    <s v="RF"/>
    <x v="8"/>
    <m/>
    <m/>
    <m/>
    <m/>
    <m/>
    <m/>
    <m/>
    <m/>
    <m/>
    <m/>
    <m/>
    <m/>
    <m/>
    <m/>
    <m/>
    <n v="13485.52"/>
    <m/>
    <m/>
    <m/>
    <x v="0"/>
    <x v="0"/>
    <m/>
  </r>
  <r>
    <s v=""/>
    <s v=" E08_44660"/>
    <s v="Perform CM-03 Acceptance Testing (197 MHz Crab Production)"/>
    <s v="6.08.04.04.03.05"/>
    <x v="0"/>
    <d v="1931-06-12T00:00:00"/>
    <d v="1931-07-10T00:00:00"/>
    <s v="pkessler"/>
    <s v="Matalevich"/>
    <n v="13485.52"/>
    <m/>
    <s v="C"/>
    <s v="Labor"/>
    <s v="TEC"/>
    <m/>
    <s v="JLAB"/>
    <s v="Const"/>
    <s v="RF"/>
    <x v="8"/>
    <m/>
    <m/>
    <m/>
    <m/>
    <m/>
    <m/>
    <m/>
    <m/>
    <m/>
    <m/>
    <m/>
    <m/>
    <m/>
    <m/>
    <m/>
    <n v="13485.52"/>
    <m/>
    <m/>
    <m/>
    <x v="0"/>
    <x v="0"/>
    <m/>
  </r>
  <r>
    <s v=""/>
    <s v=" E08_44690"/>
    <s v="Perform CM-04 Acceptance Testing (197 MHz Crab Production)"/>
    <s v="6.08.04.04.03.05"/>
    <x v="0"/>
    <d v="1931-07-11T00:00:00"/>
    <d v="1931-08-07T00:00:00"/>
    <s v="pkessler"/>
    <s v="Matalevich"/>
    <n v="13485.52"/>
    <m/>
    <s v="C"/>
    <s v="Labor"/>
    <s v="TEC"/>
    <m/>
    <s v="JLAB"/>
    <s v="Const"/>
    <s v="RF"/>
    <x v="8"/>
    <m/>
    <m/>
    <m/>
    <m/>
    <m/>
    <m/>
    <m/>
    <m/>
    <m/>
    <m/>
    <m/>
    <m/>
    <m/>
    <m/>
    <m/>
    <n v="13485.52"/>
    <m/>
    <m/>
    <m/>
    <x v="0"/>
    <x v="0"/>
    <m/>
  </r>
  <r>
    <s v=""/>
    <s v=" E08_44710"/>
    <s v="Prepare &amp; Pack CM-01 for Shipping (197 MHz Crab Production)"/>
    <s v="6.08.04.04.03.06"/>
    <x v="0"/>
    <d v="1930-11-26T00:00:00"/>
    <d v="1930-12-18T00:00:00"/>
    <s v="pkessler"/>
    <s v="Matalevich"/>
    <n v="13156.61"/>
    <m/>
    <s v="C"/>
    <s v="Labor"/>
    <s v="TEC"/>
    <m/>
    <s v="JLAB"/>
    <s v="Const"/>
    <s v="RF"/>
    <x v="8"/>
    <m/>
    <m/>
    <m/>
    <m/>
    <m/>
    <m/>
    <m/>
    <m/>
    <m/>
    <m/>
    <m/>
    <m/>
    <m/>
    <m/>
    <m/>
    <n v="13156.61"/>
    <m/>
    <m/>
    <m/>
    <x v="0"/>
    <x v="0"/>
    <m/>
  </r>
  <r>
    <s v=""/>
    <s v=" E08_44750"/>
    <s v="Prepare &amp; Pack CM-02 for Shipping (197 MHz Crab Production)"/>
    <s v="6.08.04.04.03.06"/>
    <x v="0"/>
    <d v="1931-06-12T00:00:00"/>
    <d v="1931-07-02T00:00:00"/>
    <s v="pkessler"/>
    <s v="Matalevich"/>
    <n v="13156.61"/>
    <m/>
    <s v="C"/>
    <s v="Labor"/>
    <s v="TEC"/>
    <m/>
    <s v="JLAB"/>
    <s v="Const"/>
    <s v="RF"/>
    <x v="8"/>
    <m/>
    <m/>
    <m/>
    <m/>
    <m/>
    <m/>
    <m/>
    <m/>
    <m/>
    <m/>
    <m/>
    <m/>
    <m/>
    <m/>
    <m/>
    <n v="13156.61"/>
    <m/>
    <m/>
    <m/>
    <x v="0"/>
    <x v="0"/>
    <m/>
  </r>
  <r>
    <s v=""/>
    <s v=" E08_44790"/>
    <s v="Prepare &amp; Pack CM-03 for Shipping (197 MHz Crab Production)"/>
    <s v="6.08.04.04.03.06"/>
    <x v="0"/>
    <d v="1931-07-11T00:00:00"/>
    <d v="1931-07-31T00:00:00"/>
    <s v="pkessler"/>
    <s v="Matalevich"/>
    <n v="13156.61"/>
    <m/>
    <s v="C"/>
    <s v="Labor"/>
    <s v="TEC"/>
    <m/>
    <s v="JLAB"/>
    <s v="Const"/>
    <s v="RF"/>
    <x v="8"/>
    <m/>
    <m/>
    <m/>
    <m/>
    <m/>
    <m/>
    <m/>
    <m/>
    <m/>
    <m/>
    <m/>
    <m/>
    <m/>
    <m/>
    <m/>
    <n v="13156.61"/>
    <m/>
    <m/>
    <m/>
    <x v="0"/>
    <x v="0"/>
    <m/>
  </r>
  <r>
    <s v=""/>
    <s v=" E08_46550"/>
    <s v="Inspect Production Beam Tubes &amp; Valves (394 MHz Crab Production)"/>
    <s v="6.08.04.05.01.03"/>
    <x v="0"/>
    <d v="2027-06-14T00:00:00"/>
    <d v="2027-06-29T00:00:00"/>
    <s v="pkessler"/>
    <s v="Matalevich"/>
    <n v="3312.02"/>
    <m/>
    <s v="C"/>
    <s v="Labor"/>
    <s v="TEC"/>
    <m/>
    <s v="JLAB"/>
    <s v="Const"/>
    <s v="RF"/>
    <x v="8"/>
    <m/>
    <m/>
    <m/>
    <m/>
    <m/>
    <m/>
    <m/>
    <m/>
    <m/>
    <m/>
    <m/>
    <n v="3312.02"/>
    <m/>
    <m/>
    <m/>
    <m/>
    <m/>
    <m/>
    <m/>
    <x v="0"/>
    <x v="0"/>
    <m/>
  </r>
  <r>
    <s v=""/>
    <s v=" E08_46050"/>
    <s v="Perform Cavity #1 Dressed Qualification (394 MHz Crab Production)"/>
    <s v="6.08.04.05.01.03"/>
    <x v="0"/>
    <d v="2028-04-13T00:00:00"/>
    <d v="2028-05-17T00:00:00"/>
    <s v="pkessler"/>
    <s v="Matalevich"/>
    <n v="25886.35"/>
    <m/>
    <s v="C"/>
    <s v="Labor"/>
    <s v="TEC"/>
    <m/>
    <s v="JLAB"/>
    <s v="Const"/>
    <s v="RF"/>
    <x v="8"/>
    <m/>
    <m/>
    <m/>
    <m/>
    <m/>
    <m/>
    <m/>
    <m/>
    <m/>
    <m/>
    <m/>
    <m/>
    <n v="25886.35"/>
    <m/>
    <m/>
    <m/>
    <m/>
    <m/>
    <m/>
    <x v="0"/>
    <x v="0"/>
    <m/>
  </r>
  <r>
    <s v=""/>
    <s v=" E08_46030"/>
    <s v="Tank Production Cavity #1 (394 MHz Crab Production)"/>
    <s v="6.08.04.05.01.03"/>
    <x v="0"/>
    <d v="2028-03-09T00:00:00"/>
    <d v="2028-03-29T00:00:00"/>
    <s v="pkessler"/>
    <s v="Matalevich"/>
    <n v="3010.04"/>
    <m/>
    <s v="C"/>
    <s v="Labor"/>
    <s v="TEC"/>
    <m/>
    <s v="JLAB"/>
    <s v="Const"/>
    <s v="RF"/>
    <x v="8"/>
    <m/>
    <m/>
    <m/>
    <m/>
    <m/>
    <m/>
    <m/>
    <m/>
    <m/>
    <m/>
    <m/>
    <m/>
    <n v="3010.04"/>
    <m/>
    <m/>
    <m/>
    <m/>
    <m/>
    <m/>
    <x v="0"/>
    <x v="0"/>
    <m/>
  </r>
  <r>
    <s v=""/>
    <s v=" E08_46010"/>
    <s v="Perform Cavity #1BARE Qualification of Production cavities (394 MHz Crab Production)"/>
    <s v="6.08.04.05.01.03"/>
    <x v="0"/>
    <d v="2028-02-02T00:00:00"/>
    <d v="2028-03-08T00:00:00"/>
    <s v="pkessler"/>
    <s v="Matalevich"/>
    <n v="12943.17"/>
    <m/>
    <s v="C"/>
    <s v="Labor"/>
    <s v="TEC"/>
    <m/>
    <s v="JLAB"/>
    <s v="Const"/>
    <s v="RF"/>
    <x v="8"/>
    <m/>
    <m/>
    <m/>
    <m/>
    <m/>
    <m/>
    <m/>
    <m/>
    <m/>
    <m/>
    <m/>
    <m/>
    <n v="12943.17"/>
    <m/>
    <m/>
    <m/>
    <m/>
    <m/>
    <m/>
    <x v="0"/>
    <x v="0"/>
    <m/>
  </r>
  <r>
    <s v=""/>
    <s v=" E08_45990"/>
    <s v="Perform Mechanical inspection of Production cavity #1 (394 MHz Crab Production)"/>
    <s v="6.08.04.05.01.03"/>
    <x v="0"/>
    <d v="2027-12-27T00:00:00"/>
    <d v="2028-02-01T00:00:00"/>
    <s v="pkessler"/>
    <s v="Matalevich"/>
    <n v="802.68"/>
    <m/>
    <s v="C"/>
    <s v="Labor"/>
    <s v="TEC"/>
    <m/>
    <s v="JLAB"/>
    <s v="Const"/>
    <s v="RF"/>
    <x v="8"/>
    <m/>
    <m/>
    <m/>
    <m/>
    <m/>
    <m/>
    <m/>
    <m/>
    <m/>
    <m/>
    <m/>
    <m/>
    <n v="802.68"/>
    <m/>
    <m/>
    <m/>
    <m/>
    <m/>
    <m/>
    <x v="0"/>
    <x v="0"/>
    <m/>
  </r>
  <r>
    <s v=""/>
    <s v=" E08_46130"/>
    <s v="Perform Cavity #2 Dressed Qualification (394 MHz Crab Production)"/>
    <s v="6.08.04.05.01.03"/>
    <x v="0"/>
    <d v="2028-05-18T00:00:00"/>
    <d v="2028-06-22T00:00:00"/>
    <s v="pkessler"/>
    <s v="Matalevich"/>
    <n v="25886.35"/>
    <m/>
    <s v="C"/>
    <s v="Labor"/>
    <s v="TEC"/>
    <m/>
    <s v="JLAB"/>
    <s v="Const"/>
    <s v="RF"/>
    <x v="8"/>
    <m/>
    <m/>
    <m/>
    <m/>
    <m/>
    <m/>
    <m/>
    <m/>
    <m/>
    <m/>
    <m/>
    <m/>
    <n v="25886.35"/>
    <m/>
    <m/>
    <m/>
    <m/>
    <m/>
    <m/>
    <x v="0"/>
    <x v="0"/>
    <m/>
  </r>
  <r>
    <s v=""/>
    <s v=" E08_46110"/>
    <s v="Tank Production Cavity #2 (394 MHz Crab Production)"/>
    <s v="6.08.04.05.01.03"/>
    <x v="0"/>
    <d v="2028-04-13T00:00:00"/>
    <d v="2028-05-03T00:00:00"/>
    <s v="pkessler"/>
    <s v="Matalevich"/>
    <n v="3010.04"/>
    <m/>
    <s v="C"/>
    <s v="Labor"/>
    <s v="TEC"/>
    <m/>
    <s v="JLAB"/>
    <s v="Const"/>
    <s v="RF"/>
    <x v="8"/>
    <m/>
    <m/>
    <m/>
    <m/>
    <m/>
    <m/>
    <m/>
    <m/>
    <m/>
    <m/>
    <m/>
    <m/>
    <n v="3010.04"/>
    <m/>
    <m/>
    <m/>
    <m/>
    <m/>
    <m/>
    <x v="0"/>
    <x v="0"/>
    <m/>
  </r>
  <r>
    <s v=""/>
    <s v=" E08_46090"/>
    <s v="Perform Cavity #2 BARE Qualification (394 MHz Crab Production)"/>
    <s v="6.08.04.05.01.03"/>
    <x v="0"/>
    <d v="2028-03-09T00:00:00"/>
    <d v="2028-04-12T00:00:00"/>
    <s v="pkessler"/>
    <s v="Matalevich"/>
    <n v="12943.17"/>
    <m/>
    <s v="C"/>
    <s v="Labor"/>
    <s v="TEC"/>
    <m/>
    <s v="JLAB"/>
    <s v="Const"/>
    <s v="RF"/>
    <x v="8"/>
    <m/>
    <m/>
    <m/>
    <m/>
    <m/>
    <m/>
    <m/>
    <m/>
    <m/>
    <m/>
    <m/>
    <m/>
    <n v="12943.17"/>
    <m/>
    <m/>
    <m/>
    <m/>
    <m/>
    <m/>
    <x v="0"/>
    <x v="0"/>
    <m/>
  </r>
  <r>
    <s v=""/>
    <s v=" E08_46070"/>
    <s v="Perform Mechanical inspection of Production cavity #2 (394 MHz Crab Production)"/>
    <s v="6.08.04.05.01.03"/>
    <x v="0"/>
    <d v="2028-02-02T00:00:00"/>
    <d v="2028-03-08T00:00:00"/>
    <s v="pkessler"/>
    <s v="Matalevich"/>
    <n v="802.68"/>
    <m/>
    <s v="C"/>
    <s v="Labor"/>
    <s v="TEC"/>
    <m/>
    <s v="JLAB"/>
    <s v="Const"/>
    <s v="RF"/>
    <x v="8"/>
    <m/>
    <m/>
    <m/>
    <m/>
    <m/>
    <m/>
    <m/>
    <m/>
    <m/>
    <m/>
    <m/>
    <m/>
    <n v="802.68"/>
    <m/>
    <m/>
    <m/>
    <m/>
    <m/>
    <m/>
    <x v="0"/>
    <x v="0"/>
    <m/>
  </r>
  <r>
    <s v=""/>
    <s v=" E08_46210"/>
    <s v="Perform Cavity #3 Dressed Qualification (394 MHz Crab Production)"/>
    <s v="6.08.04.05.01.03"/>
    <x v="0"/>
    <d v="2028-06-23T00:00:00"/>
    <d v="2028-07-28T00:00:00"/>
    <s v="pkessler"/>
    <s v="Matalevich"/>
    <n v="25886.35"/>
    <m/>
    <s v="C"/>
    <s v="Labor"/>
    <s v="TEC"/>
    <m/>
    <s v="JLAB"/>
    <s v="Const"/>
    <s v="RF"/>
    <x v="8"/>
    <m/>
    <m/>
    <m/>
    <m/>
    <m/>
    <m/>
    <m/>
    <m/>
    <m/>
    <m/>
    <m/>
    <m/>
    <n v="25886.35"/>
    <m/>
    <m/>
    <m/>
    <m/>
    <m/>
    <m/>
    <x v="0"/>
    <x v="0"/>
    <m/>
  </r>
  <r>
    <s v=""/>
    <s v=" E08_46190"/>
    <s v="Tank Production Cavity #3 (394 MHz Crab Production)"/>
    <s v="6.08.04.05.01.03"/>
    <x v="0"/>
    <d v="2028-05-18T00:00:00"/>
    <d v="2028-06-08T00:00:00"/>
    <s v="pkessler"/>
    <s v="Matalevich"/>
    <n v="3010.04"/>
    <m/>
    <s v="C"/>
    <s v="Labor"/>
    <s v="TEC"/>
    <m/>
    <s v="JLAB"/>
    <s v="Const"/>
    <s v="RF"/>
    <x v="8"/>
    <m/>
    <m/>
    <m/>
    <m/>
    <m/>
    <m/>
    <m/>
    <m/>
    <m/>
    <m/>
    <m/>
    <m/>
    <n v="3010.04"/>
    <m/>
    <m/>
    <m/>
    <m/>
    <m/>
    <m/>
    <x v="0"/>
    <x v="0"/>
    <m/>
  </r>
  <r>
    <s v=""/>
    <s v=" E08_46170"/>
    <s v="Perform Cavity #3 BARE Qualification (394 MHz Crab Production)"/>
    <s v="6.08.04.05.01.03"/>
    <x v="0"/>
    <d v="2028-04-13T00:00:00"/>
    <d v="2028-05-17T00:00:00"/>
    <s v="pkessler"/>
    <s v="Matalevich"/>
    <n v="12943.17"/>
    <m/>
    <s v="C"/>
    <s v="Labor"/>
    <s v="TEC"/>
    <m/>
    <s v="JLAB"/>
    <s v="Const"/>
    <s v="RF"/>
    <x v="8"/>
    <m/>
    <m/>
    <m/>
    <m/>
    <m/>
    <m/>
    <m/>
    <m/>
    <m/>
    <m/>
    <m/>
    <m/>
    <n v="12943.17"/>
    <m/>
    <m/>
    <m/>
    <m/>
    <m/>
    <m/>
    <x v="0"/>
    <x v="0"/>
    <m/>
  </r>
  <r>
    <s v=""/>
    <s v=" E08_46150"/>
    <s v="Perform Mechanical inspection of Production cavity #3 (394 MHz Crab Production)"/>
    <s v="6.08.04.05.01.03"/>
    <x v="0"/>
    <d v="2028-03-09T00:00:00"/>
    <d v="2028-04-12T00:00:00"/>
    <s v="pkessler"/>
    <s v="Matalevich"/>
    <n v="802.68"/>
    <m/>
    <s v="C"/>
    <s v="Labor"/>
    <s v="TEC"/>
    <m/>
    <s v="JLAB"/>
    <s v="Const"/>
    <s v="RF"/>
    <x v="8"/>
    <m/>
    <m/>
    <m/>
    <m/>
    <m/>
    <m/>
    <m/>
    <m/>
    <m/>
    <m/>
    <m/>
    <m/>
    <n v="802.68"/>
    <m/>
    <m/>
    <m/>
    <m/>
    <m/>
    <m/>
    <x v="0"/>
    <x v="0"/>
    <m/>
  </r>
  <r>
    <s v=""/>
    <s v=" E08_46290"/>
    <s v="Perform Cavity #4 Dressed Qualification (394 MHz Crab Production)"/>
    <s v="6.08.04.05.01.03"/>
    <x v="0"/>
    <d v="2028-07-31T00:00:00"/>
    <d v="2028-09-01T00:00:00"/>
    <s v="pkessler"/>
    <s v="Matalevich"/>
    <n v="25886.35"/>
    <m/>
    <s v="C"/>
    <s v="Labor"/>
    <s v="TEC"/>
    <m/>
    <s v="JLAB"/>
    <s v="Const"/>
    <s v="RF"/>
    <x v="8"/>
    <m/>
    <m/>
    <m/>
    <m/>
    <m/>
    <m/>
    <m/>
    <m/>
    <m/>
    <m/>
    <m/>
    <m/>
    <n v="25886.35"/>
    <m/>
    <m/>
    <m/>
    <m/>
    <m/>
    <m/>
    <x v="0"/>
    <x v="0"/>
    <m/>
  </r>
  <r>
    <s v=""/>
    <s v=" E08_46270"/>
    <s v="Tank Production Cavity #4 (394 MHz Crab Production)"/>
    <s v="6.08.04.05.01.03"/>
    <x v="0"/>
    <d v="2028-06-23T00:00:00"/>
    <d v="2028-07-14T00:00:00"/>
    <s v="pkessler"/>
    <s v="Matalevich"/>
    <n v="3010.04"/>
    <m/>
    <s v="C"/>
    <s v="Labor"/>
    <s v="TEC"/>
    <m/>
    <s v="JLAB"/>
    <s v="Const"/>
    <s v="RF"/>
    <x v="8"/>
    <m/>
    <m/>
    <m/>
    <m/>
    <m/>
    <m/>
    <m/>
    <m/>
    <m/>
    <m/>
    <m/>
    <m/>
    <n v="3010.04"/>
    <m/>
    <m/>
    <m/>
    <m/>
    <m/>
    <m/>
    <x v="0"/>
    <x v="0"/>
    <m/>
  </r>
  <r>
    <s v=""/>
    <s v=" E08_46250"/>
    <s v="Perform Cavity #4 BARE Qualification (394 MHz Crab Production)"/>
    <s v="6.08.04.05.01.03"/>
    <x v="0"/>
    <d v="2028-05-18T00:00:00"/>
    <d v="2028-06-22T00:00:00"/>
    <s v="pkessler"/>
    <s v="Matalevich"/>
    <n v="12943.17"/>
    <m/>
    <s v="C"/>
    <s v="Labor"/>
    <s v="TEC"/>
    <m/>
    <s v="JLAB"/>
    <s v="Const"/>
    <s v="RF"/>
    <x v="8"/>
    <m/>
    <m/>
    <m/>
    <m/>
    <m/>
    <m/>
    <m/>
    <m/>
    <m/>
    <m/>
    <m/>
    <m/>
    <n v="12943.17"/>
    <m/>
    <m/>
    <m/>
    <m/>
    <m/>
    <m/>
    <x v="0"/>
    <x v="0"/>
    <m/>
  </r>
  <r>
    <s v=""/>
    <s v=" E08_46230"/>
    <s v="Perform Mechanical inspection of Production cavity #4 (394 MHz Crab Production)"/>
    <s v="6.08.04.05.01.03"/>
    <x v="0"/>
    <d v="2028-04-13T00:00:00"/>
    <d v="2028-05-17T00:00:00"/>
    <s v="pkessler"/>
    <s v="Matalevich"/>
    <n v="802.68"/>
    <m/>
    <s v="C"/>
    <s v="Labor"/>
    <s v="TEC"/>
    <m/>
    <s v="JLAB"/>
    <s v="Const"/>
    <s v="RF"/>
    <x v="8"/>
    <m/>
    <m/>
    <m/>
    <m/>
    <m/>
    <m/>
    <m/>
    <m/>
    <m/>
    <m/>
    <m/>
    <m/>
    <n v="802.68"/>
    <m/>
    <m/>
    <m/>
    <m/>
    <m/>
    <m/>
    <x v="0"/>
    <x v="0"/>
    <m/>
  </r>
  <r>
    <s v=""/>
    <s v=" E08_46370"/>
    <s v="Perform Cavity #5 Dressed Qualification (394 MHz Crab Production)"/>
    <s v="6.08.04.05.01.03"/>
    <x v="0"/>
    <d v="2028-09-05T00:00:00"/>
    <d v="2028-10-10T00:00:00"/>
    <s v="pkessler"/>
    <s v="Matalevich"/>
    <n v="26072.73"/>
    <m/>
    <s v="C"/>
    <s v="Labor"/>
    <s v="TEC"/>
    <m/>
    <s v="JLAB"/>
    <s v="Const"/>
    <s v="RF"/>
    <x v="8"/>
    <m/>
    <m/>
    <m/>
    <m/>
    <m/>
    <m/>
    <m/>
    <m/>
    <m/>
    <m/>
    <m/>
    <m/>
    <n v="19815.27"/>
    <n v="6257.46"/>
    <m/>
    <m/>
    <m/>
    <m/>
    <m/>
    <x v="0"/>
    <x v="0"/>
    <m/>
  </r>
  <r>
    <s v=""/>
    <s v=" E08_46350"/>
    <s v="Tank Production Cavity #5 (394 MHz Crab Production)"/>
    <s v="6.08.04.05.01.03"/>
    <x v="0"/>
    <d v="2028-07-31T00:00:00"/>
    <d v="2028-08-18T00:00:00"/>
    <s v="pkessler"/>
    <s v="Matalevich"/>
    <n v="3010.04"/>
    <m/>
    <s v="C"/>
    <s v="Labor"/>
    <s v="TEC"/>
    <m/>
    <s v="JLAB"/>
    <s v="Const"/>
    <s v="RF"/>
    <x v="8"/>
    <m/>
    <m/>
    <m/>
    <m/>
    <m/>
    <m/>
    <m/>
    <m/>
    <m/>
    <m/>
    <m/>
    <m/>
    <n v="3010.04"/>
    <m/>
    <m/>
    <m/>
    <m/>
    <m/>
    <m/>
    <x v="0"/>
    <x v="0"/>
    <m/>
  </r>
  <r>
    <s v=""/>
    <s v=" E08_46330"/>
    <s v="Perform Cavity #5 BARE Qualification (394 MHz Crab Production)"/>
    <s v="6.08.04.05.01.03"/>
    <x v="0"/>
    <d v="2028-06-23T00:00:00"/>
    <d v="2028-07-28T00:00:00"/>
    <s v="pkessler"/>
    <s v="Matalevich"/>
    <n v="12943.17"/>
    <m/>
    <s v="C"/>
    <s v="Labor"/>
    <s v="TEC"/>
    <m/>
    <s v="JLAB"/>
    <s v="Const"/>
    <s v="RF"/>
    <x v="8"/>
    <m/>
    <m/>
    <m/>
    <m/>
    <m/>
    <m/>
    <m/>
    <m/>
    <m/>
    <m/>
    <m/>
    <m/>
    <n v="12943.17"/>
    <m/>
    <m/>
    <m/>
    <m/>
    <m/>
    <m/>
    <x v="0"/>
    <x v="0"/>
    <m/>
  </r>
  <r>
    <s v=""/>
    <s v=" E08_46310"/>
    <s v="Perform Mechanical inspection of Production cavity #5 (394 MHz Crab Production)"/>
    <s v="6.08.04.05.01.03"/>
    <x v="0"/>
    <d v="2028-05-18T00:00:00"/>
    <d v="2028-06-22T00:00:00"/>
    <s v="pkessler"/>
    <s v="Matalevich"/>
    <n v="802.68"/>
    <m/>
    <s v="C"/>
    <s v="Labor"/>
    <s v="TEC"/>
    <m/>
    <s v="JLAB"/>
    <s v="Const"/>
    <s v="RF"/>
    <x v="8"/>
    <m/>
    <m/>
    <m/>
    <m/>
    <m/>
    <m/>
    <m/>
    <m/>
    <m/>
    <m/>
    <m/>
    <m/>
    <n v="802.68"/>
    <m/>
    <m/>
    <m/>
    <m/>
    <m/>
    <m/>
    <x v="0"/>
    <x v="0"/>
    <m/>
  </r>
  <r>
    <s v=""/>
    <s v=" E08_46450"/>
    <s v="Perform Cavity #6 Dressed Qualification (394 MHz Crab Production)"/>
    <s v="6.08.04.05.01.03"/>
    <x v="0"/>
    <d v="2028-09-26T00:00:00"/>
    <d v="2028-10-31T00:00:00"/>
    <s v="pkessler"/>
    <s v="Matalevich"/>
    <n v="26538.68"/>
    <m/>
    <s v="C"/>
    <s v="Labor"/>
    <s v="TEC"/>
    <m/>
    <s v="JLAB"/>
    <s v="Const"/>
    <s v="RF"/>
    <x v="8"/>
    <m/>
    <m/>
    <m/>
    <m/>
    <m/>
    <m/>
    <m/>
    <m/>
    <m/>
    <m/>
    <m/>
    <m/>
    <n v="4246.1899999999996"/>
    <n v="22292.49"/>
    <m/>
    <m/>
    <m/>
    <m/>
    <m/>
    <x v="0"/>
    <x v="0"/>
    <m/>
  </r>
  <r>
    <s v=""/>
    <s v=" E08_46430"/>
    <s v="Tank Production Cavity #6 (394 MHz Crab Production)"/>
    <s v="6.08.04.05.01.03"/>
    <x v="0"/>
    <d v="2028-09-05T00:00:00"/>
    <d v="2028-09-25T00:00:00"/>
    <s v="pkessler"/>
    <s v="Matalevich"/>
    <n v="3010.04"/>
    <m/>
    <s v="C"/>
    <s v="Labor"/>
    <s v="TEC"/>
    <m/>
    <s v="JLAB"/>
    <s v="Const"/>
    <s v="RF"/>
    <x v="8"/>
    <m/>
    <m/>
    <m/>
    <m/>
    <m/>
    <m/>
    <m/>
    <m/>
    <m/>
    <m/>
    <m/>
    <m/>
    <n v="3010.04"/>
    <m/>
    <m/>
    <m/>
    <m/>
    <m/>
    <m/>
    <x v="0"/>
    <x v="0"/>
    <m/>
  </r>
  <r>
    <s v=""/>
    <s v=" E08_46410"/>
    <s v="Perform Cavity #6 BARE Qualification (394 MHz Crab Production)"/>
    <s v="6.08.04.05.01.03"/>
    <x v="0"/>
    <d v="2028-07-31T00:00:00"/>
    <d v="2028-09-01T00:00:00"/>
    <s v="pkessler"/>
    <s v="Matalevich"/>
    <n v="12943.17"/>
    <m/>
    <s v="C"/>
    <s v="Labor"/>
    <s v="TEC"/>
    <m/>
    <s v="JLAB"/>
    <s v="Const"/>
    <s v="RF"/>
    <x v="8"/>
    <m/>
    <m/>
    <m/>
    <m/>
    <m/>
    <m/>
    <m/>
    <m/>
    <m/>
    <m/>
    <m/>
    <m/>
    <n v="12943.17"/>
    <m/>
    <m/>
    <m/>
    <m/>
    <m/>
    <m/>
    <x v="0"/>
    <x v="0"/>
    <m/>
  </r>
  <r>
    <s v=""/>
    <s v=" E08_46390"/>
    <s v="Perform Mechanical inspection of Production cavity #6 (394 MHz Crab Production)"/>
    <s v="6.08.04.05.01.03"/>
    <x v="0"/>
    <d v="2028-06-23T00:00:00"/>
    <d v="2028-07-28T00:00:00"/>
    <s v="pkessler"/>
    <s v="Matalevich"/>
    <n v="802.68"/>
    <m/>
    <s v="C"/>
    <s v="Labor"/>
    <s v="TEC"/>
    <m/>
    <s v="JLAB"/>
    <s v="Const"/>
    <s v="RF"/>
    <x v="8"/>
    <m/>
    <m/>
    <m/>
    <m/>
    <m/>
    <m/>
    <m/>
    <m/>
    <m/>
    <m/>
    <m/>
    <m/>
    <n v="802.68"/>
    <m/>
    <m/>
    <m/>
    <m/>
    <m/>
    <m/>
    <x v="0"/>
    <x v="0"/>
    <m/>
  </r>
  <r>
    <s v=""/>
    <s v=" E08_46580"/>
    <s v="Inspect HOM Waveguide cleaning Tooling (394 MHz Crab Production)"/>
    <s v="6.08.04.05.01.03"/>
    <x v="0"/>
    <d v="2027-01-15T00:00:00"/>
    <d v="2027-02-02T00:00:00"/>
    <s v="pkessler"/>
    <s v="Matalevich"/>
    <n v="681.89"/>
    <m/>
    <s v="C"/>
    <s v="Labor"/>
    <s v="TEC"/>
    <m/>
    <s v="JLAB"/>
    <s v="Const"/>
    <s v="RF"/>
    <x v="8"/>
    <m/>
    <m/>
    <m/>
    <m/>
    <m/>
    <m/>
    <m/>
    <m/>
    <m/>
    <m/>
    <m/>
    <n v="681.89"/>
    <m/>
    <m/>
    <m/>
    <m/>
    <m/>
    <m/>
    <m/>
    <x v="0"/>
    <x v="0"/>
    <m/>
  </r>
  <r>
    <s v=""/>
    <s v=" E08_48060"/>
    <s v="Inspect Tuner Frames and Thermal Straps   (394 MHz Crab Production)"/>
    <s v="6.08.04.05.02.03"/>
    <x v="0"/>
    <d v="2026-06-08T00:00:00"/>
    <d v="2026-06-17T00:00:00"/>
    <s v="pkessler"/>
    <s v="Matalevich"/>
    <n v="5296.2"/>
    <m/>
    <s v="C"/>
    <s v="Labor"/>
    <s v="TEC"/>
    <m/>
    <s v="JLAB"/>
    <s v="Const"/>
    <s v="RF"/>
    <x v="8"/>
    <m/>
    <m/>
    <m/>
    <m/>
    <m/>
    <m/>
    <m/>
    <m/>
    <m/>
    <m/>
    <n v="5296.2"/>
    <m/>
    <m/>
    <m/>
    <m/>
    <m/>
    <m/>
    <m/>
    <m/>
    <x v="0"/>
    <x v="0"/>
    <m/>
  </r>
  <r>
    <s v=""/>
    <s v=" E08_48070"/>
    <s v="Inspect Tuner Stepper Motors   (394 MHz Crab Production)"/>
    <s v="6.08.04.05.02.03"/>
    <x v="0"/>
    <d v="2026-05-12T00:00:00"/>
    <d v="2026-05-26T00:00:00"/>
    <s v="pkessler"/>
    <s v="Matalevich"/>
    <n v="3972.15"/>
    <m/>
    <s v="C"/>
    <s v="Labor"/>
    <s v="TEC"/>
    <m/>
    <s v="JLAB"/>
    <s v="Const"/>
    <s v="RF"/>
    <x v="8"/>
    <m/>
    <m/>
    <m/>
    <m/>
    <m/>
    <m/>
    <m/>
    <m/>
    <m/>
    <m/>
    <n v="3972.15"/>
    <m/>
    <m/>
    <m/>
    <m/>
    <m/>
    <m/>
    <m/>
    <m/>
    <x v="0"/>
    <x v="0"/>
    <m/>
  </r>
  <r>
    <s v=""/>
    <s v=" E08_48110"/>
    <s v="Inspect Thermal Shield   (394 MHz Crab Production)"/>
    <s v="6.08.04.05.02.03"/>
    <x v="0"/>
    <d v="2026-05-01T00:00:00"/>
    <d v="2026-05-18T00:00:00"/>
    <s v="pkessler"/>
    <s v="Matalevich"/>
    <n v="19860.759999999998"/>
    <m/>
    <s v="C"/>
    <s v="Labor"/>
    <s v="TEC"/>
    <m/>
    <s v="JLAB"/>
    <s v="Const"/>
    <s v="RF"/>
    <x v="8"/>
    <m/>
    <m/>
    <m/>
    <m/>
    <m/>
    <m/>
    <m/>
    <m/>
    <m/>
    <m/>
    <n v="19860.759999999998"/>
    <m/>
    <m/>
    <m/>
    <m/>
    <m/>
    <m/>
    <m/>
    <m/>
    <x v="0"/>
    <x v="0"/>
    <m/>
  </r>
  <r>
    <s v=""/>
    <s v=" E08_48130"/>
    <s v="Inspect End Cans  (394 MHz Crab Production)"/>
    <s v="6.08.04.05.02.03"/>
    <x v="0"/>
    <d v="2026-10-13T00:00:00"/>
    <d v="2026-11-09T00:00:00"/>
    <s v="pkessler"/>
    <s v="Matalevich"/>
    <n v="31171.94"/>
    <m/>
    <s v="C"/>
    <s v="Labor"/>
    <s v="TEC"/>
    <m/>
    <s v="JLAB"/>
    <s v="Const"/>
    <s v="RF"/>
    <x v="8"/>
    <m/>
    <m/>
    <m/>
    <m/>
    <m/>
    <m/>
    <m/>
    <m/>
    <m/>
    <m/>
    <m/>
    <n v="31171.94"/>
    <m/>
    <m/>
    <m/>
    <m/>
    <m/>
    <m/>
    <m/>
    <x v="0"/>
    <x v="0"/>
    <m/>
  </r>
  <r>
    <s v=""/>
    <s v=" E08_48150"/>
    <s v="Inspect Vacuum Vessel  (394 MHz Crab Production)"/>
    <s v="6.08.04.05.02.03"/>
    <x v="0"/>
    <d v="2026-05-28T00:00:00"/>
    <d v="2026-06-24T00:00:00"/>
    <s v="pkessler"/>
    <s v="Matalevich"/>
    <n v="2837.25"/>
    <m/>
    <s v="C"/>
    <s v="Labor"/>
    <s v="TEC"/>
    <m/>
    <s v="JLAB"/>
    <s v="Const"/>
    <s v="RF"/>
    <x v="8"/>
    <m/>
    <m/>
    <m/>
    <m/>
    <m/>
    <m/>
    <m/>
    <m/>
    <m/>
    <m/>
    <n v="2837.25"/>
    <m/>
    <m/>
    <m/>
    <m/>
    <m/>
    <m/>
    <m/>
    <m/>
    <x v="0"/>
    <x v="0"/>
    <m/>
  </r>
  <r>
    <s v=""/>
    <s v=" E08_48100"/>
    <s v="Inspect Mag Shields   (394 MHz Crab Production)"/>
    <s v="6.08.04.05.02.03"/>
    <x v="0"/>
    <d v="2026-03-11T00:00:00"/>
    <d v="2026-03-24T00:00:00"/>
    <s v="pkessler"/>
    <s v="Matalevich"/>
    <n v="8511.76"/>
    <m/>
    <s v="C"/>
    <s v="Labor"/>
    <s v="TEC"/>
    <m/>
    <s v="JLAB"/>
    <s v="Const"/>
    <s v="RF"/>
    <x v="8"/>
    <m/>
    <m/>
    <m/>
    <m/>
    <m/>
    <m/>
    <m/>
    <m/>
    <m/>
    <m/>
    <n v="8511.76"/>
    <m/>
    <m/>
    <m/>
    <m/>
    <m/>
    <m/>
    <m/>
    <m/>
    <x v="0"/>
    <x v="0"/>
    <m/>
  </r>
  <r>
    <s v=""/>
    <s v=" E08_48170"/>
    <s v="Inspect Instrumentation  (394 MHz Crab Production)"/>
    <s v="6.08.04.05.02.03"/>
    <x v="0"/>
    <d v="2026-03-11T00:00:00"/>
    <d v="2026-03-26T00:00:00"/>
    <s v="pkessler"/>
    <s v="Matalevich"/>
    <n v="5296.2"/>
    <m/>
    <s v="C"/>
    <s v="Labor"/>
    <s v="TEC"/>
    <m/>
    <s v="JLAB"/>
    <s v="Const"/>
    <s v="RF"/>
    <x v="8"/>
    <m/>
    <m/>
    <m/>
    <m/>
    <m/>
    <m/>
    <m/>
    <m/>
    <m/>
    <m/>
    <n v="5296.2"/>
    <m/>
    <m/>
    <m/>
    <m/>
    <m/>
    <m/>
    <m/>
    <m/>
    <x v="0"/>
    <x v="0"/>
    <m/>
  </r>
  <r>
    <s v=""/>
    <s v=" E08_48190"/>
    <s v="Inspect SpaceFrame Assembly Tooling  (394 MHz Crab Production)"/>
    <s v="6.08.04.05.02.03"/>
    <x v="0"/>
    <d v="2026-03-11T00:00:00"/>
    <d v="2026-04-07T00:00:00"/>
    <s v="pkessler"/>
    <s v="Matalevich"/>
    <n v="2837.25"/>
    <m/>
    <s v="C"/>
    <s v="Labor"/>
    <s v="TEC"/>
    <m/>
    <s v="JLAB"/>
    <s v="Const"/>
    <s v="RF"/>
    <x v="8"/>
    <m/>
    <m/>
    <m/>
    <m/>
    <m/>
    <m/>
    <m/>
    <m/>
    <m/>
    <m/>
    <n v="2837.25"/>
    <m/>
    <m/>
    <m/>
    <m/>
    <m/>
    <m/>
    <m/>
    <m/>
    <x v="0"/>
    <x v="0"/>
    <m/>
  </r>
  <r>
    <s v=""/>
    <s v=" E08_48210"/>
    <s v="Inspect Tuner Assembly Tooling  (394 MHz Crab Production)"/>
    <s v="6.08.04.05.02.03"/>
    <x v="0"/>
    <d v="2026-03-11T00:00:00"/>
    <d v="2026-03-26T00:00:00"/>
    <s v="pkessler"/>
    <s v="Matalevich"/>
    <n v="5296.2"/>
    <m/>
    <s v="C"/>
    <s v="Labor"/>
    <s v="TEC"/>
    <m/>
    <s v="JLAB"/>
    <s v="Const"/>
    <s v="RF"/>
    <x v="8"/>
    <m/>
    <m/>
    <m/>
    <m/>
    <m/>
    <m/>
    <m/>
    <m/>
    <m/>
    <m/>
    <n v="5296.2"/>
    <m/>
    <m/>
    <m/>
    <m/>
    <m/>
    <m/>
    <m/>
    <m/>
    <x v="0"/>
    <x v="0"/>
    <m/>
  </r>
  <r>
    <s v=""/>
    <s v=" E08_48480"/>
    <s v="Inspect Test Cave U-Tubes (394 MHz Crab Production)"/>
    <s v="6.08.04.05.03.03"/>
    <x v="0"/>
    <d v="2026-04-10T00:00:00"/>
    <d v="2026-05-07T00:00:00"/>
    <s v="pkessler"/>
    <s v="Matalevich"/>
    <n v="2837.25"/>
    <m/>
    <s v="C"/>
    <s v="Labor"/>
    <s v="TEC"/>
    <m/>
    <s v="JLAB"/>
    <s v="Const"/>
    <s v="RF"/>
    <x v="8"/>
    <m/>
    <m/>
    <m/>
    <m/>
    <m/>
    <m/>
    <m/>
    <m/>
    <m/>
    <m/>
    <n v="2837.25"/>
    <m/>
    <m/>
    <m/>
    <m/>
    <m/>
    <m/>
    <m/>
    <m/>
    <x v="0"/>
    <x v="0"/>
    <m/>
  </r>
  <r>
    <s v=""/>
    <s v=" E08_48490"/>
    <s v="Inspect Shipping Support Tooling (394 MHz Crab Production)"/>
    <s v="6.08.04.05.03.03"/>
    <x v="0"/>
    <d v="2026-05-08T00:00:00"/>
    <d v="2026-06-05T00:00:00"/>
    <s v="pkessler"/>
    <s v="Matalevich"/>
    <n v="2837.25"/>
    <m/>
    <s v="C"/>
    <s v="Labor"/>
    <s v="TEC"/>
    <m/>
    <s v="JLAB"/>
    <s v="Const"/>
    <s v="RF"/>
    <x v="8"/>
    <m/>
    <m/>
    <m/>
    <m/>
    <m/>
    <m/>
    <m/>
    <m/>
    <m/>
    <m/>
    <n v="2837.25"/>
    <m/>
    <m/>
    <m/>
    <m/>
    <m/>
    <m/>
    <m/>
    <m/>
    <x v="0"/>
    <x v="0"/>
    <m/>
  </r>
  <r>
    <s v=""/>
    <s v=" E08_48500"/>
    <s v="Inspect Misc. Assembly/Test/Shipping Tooling (394 MHz Crab Production)"/>
    <s v="6.08.04.05.03.03"/>
    <x v="0"/>
    <d v="2026-05-20T00:00:00"/>
    <d v="2026-06-17T00:00:00"/>
    <s v="pkessler"/>
    <s v="Matalevich"/>
    <n v="2837.25"/>
    <m/>
    <s v="C"/>
    <s v="Labor"/>
    <s v="TEC"/>
    <m/>
    <s v="JLAB"/>
    <s v="Const"/>
    <s v="RF"/>
    <x v="8"/>
    <m/>
    <m/>
    <m/>
    <m/>
    <m/>
    <m/>
    <m/>
    <m/>
    <m/>
    <m/>
    <n v="2837.25"/>
    <m/>
    <m/>
    <m/>
    <m/>
    <m/>
    <m/>
    <m/>
    <m/>
    <x v="0"/>
    <x v="0"/>
    <m/>
  </r>
  <r>
    <s v=""/>
    <s v=" E08_48550"/>
    <s v="Perform Cavity String Assembly CM-01 (394 MHz Crab Production)"/>
    <s v="6.08.04.05.03.04"/>
    <x v="0"/>
    <d v="2028-06-09T00:00:00"/>
    <d v="2028-07-07T00:00:00"/>
    <s v="pkessler"/>
    <s v="Matalevich"/>
    <n v="54080.39"/>
    <m/>
    <s v="C"/>
    <s v="Labor"/>
    <s v="TEC"/>
    <m/>
    <s v="JLAB"/>
    <s v="Const"/>
    <s v="RF"/>
    <x v="7"/>
    <m/>
    <m/>
    <m/>
    <m/>
    <m/>
    <m/>
    <m/>
    <m/>
    <m/>
    <m/>
    <m/>
    <m/>
    <n v="54080.39"/>
    <m/>
    <m/>
    <m/>
    <m/>
    <m/>
    <m/>
    <x v="0"/>
    <x v="0"/>
    <m/>
  </r>
  <r>
    <s v=""/>
    <s v=" E08_48580"/>
    <s v="Perform Cold Mass Assembly CM-01 (394 MHz Crab Production)"/>
    <s v="6.08.04.05.03.04"/>
    <x v="0"/>
    <d v="2028-07-10T00:00:00"/>
    <d v="2028-09-11T00:00:00"/>
    <s v="pkessler"/>
    <s v="Matalevich"/>
    <n v="149799.67999999999"/>
    <m/>
    <s v="C"/>
    <s v="Labor"/>
    <s v="TEC"/>
    <m/>
    <s v="JLAB"/>
    <s v="Const"/>
    <s v="RF"/>
    <x v="7"/>
    <m/>
    <m/>
    <m/>
    <m/>
    <m/>
    <m/>
    <m/>
    <m/>
    <m/>
    <m/>
    <m/>
    <m/>
    <n v="149799.67999999999"/>
    <m/>
    <m/>
    <m/>
    <m/>
    <m/>
    <m/>
    <x v="0"/>
    <x v="0"/>
    <m/>
  </r>
  <r>
    <s v=""/>
    <s v=" E08_48610"/>
    <s v="Perform Spaceframe Thermal Shield Assembly CM-01 (394 MHz Crab Production)"/>
    <s v="6.08.04.05.03.04"/>
    <x v="0"/>
    <d v="2028-09-12T00:00:00"/>
    <d v="2028-11-15T00:00:00"/>
    <s v="pkessler"/>
    <s v="Matalevich"/>
    <n v="78444.73"/>
    <m/>
    <s v="C"/>
    <s v="Labor"/>
    <s v="TEC"/>
    <m/>
    <s v="JLAB"/>
    <s v="Const"/>
    <s v="RF"/>
    <x v="7"/>
    <m/>
    <m/>
    <m/>
    <m/>
    <m/>
    <m/>
    <m/>
    <m/>
    <m/>
    <m/>
    <m/>
    <m/>
    <n v="24405.03"/>
    <n v="54039.7"/>
    <m/>
    <m/>
    <m/>
    <m/>
    <m/>
    <x v="0"/>
    <x v="0"/>
    <m/>
  </r>
  <r>
    <s v=""/>
    <s v=" E08_48640"/>
    <s v="Perform Final Assembly CM-01 (394 MHz Crab Production)"/>
    <s v="6.08.04.05.03.04"/>
    <x v="0"/>
    <d v="2028-11-16T00:00:00"/>
    <d v="2029-01-24T00:00:00"/>
    <s v="pkessler"/>
    <s v="Matalevich"/>
    <n v="135071.54999999999"/>
    <m/>
    <s v="C"/>
    <s v="Labor"/>
    <s v="TEC"/>
    <m/>
    <s v="JLAB"/>
    <s v="Const"/>
    <s v="RF"/>
    <x v="7"/>
    <m/>
    <m/>
    <m/>
    <m/>
    <m/>
    <m/>
    <m/>
    <m/>
    <m/>
    <m/>
    <m/>
    <m/>
    <m/>
    <n v="135071.54999999999"/>
    <m/>
    <m/>
    <m/>
    <m/>
    <m/>
    <x v="0"/>
    <x v="0"/>
    <m/>
  </r>
  <r>
    <s v=""/>
    <s v=" E08_48690"/>
    <s v="Perform Cavity String Assembly CM-02 (394 MHz Crab Production)"/>
    <s v="6.08.04.05.03.04"/>
    <x v="0"/>
    <d v="2028-07-17T00:00:00"/>
    <d v="2028-08-11T00:00:00"/>
    <s v="pkessler"/>
    <s v="Matalevich"/>
    <n v="54080.39"/>
    <m/>
    <s v="C"/>
    <s v="Labor"/>
    <s v="TEC"/>
    <m/>
    <s v="JLAB"/>
    <s v="Const"/>
    <s v="RF"/>
    <x v="7"/>
    <m/>
    <m/>
    <m/>
    <m/>
    <m/>
    <m/>
    <m/>
    <m/>
    <m/>
    <m/>
    <m/>
    <m/>
    <n v="54080.39"/>
    <m/>
    <m/>
    <m/>
    <m/>
    <m/>
    <m/>
    <x v="0"/>
    <x v="0"/>
    <m/>
  </r>
  <r>
    <s v=""/>
    <s v=" E08_48720"/>
    <s v="Perform Cold Mass Assembly CM-02 (394 MHz Crab Production)"/>
    <s v="6.08.04.05.03.04"/>
    <x v="0"/>
    <d v="2028-08-14T00:00:00"/>
    <d v="2028-10-17T00:00:00"/>
    <s v="pkessler"/>
    <s v="Matalevich"/>
    <n v="150898.21"/>
    <m/>
    <s v="C"/>
    <s v="Labor"/>
    <s v="TEC"/>
    <m/>
    <s v="JLAB"/>
    <s v="Const"/>
    <s v="RF"/>
    <x v="7"/>
    <m/>
    <m/>
    <m/>
    <m/>
    <m/>
    <m/>
    <m/>
    <m/>
    <m/>
    <m/>
    <m/>
    <m/>
    <n v="114011.98"/>
    <n v="36886.230000000003"/>
    <m/>
    <m/>
    <m/>
    <m/>
    <m/>
    <x v="0"/>
    <x v="0"/>
    <m/>
  </r>
  <r>
    <s v=""/>
    <s v=" E08_48750"/>
    <s v="Perform Spaceframe Thermal Shield Assembly CM-02 (394 MHz Crab Production)"/>
    <s v="6.08.04.05.03.04"/>
    <x v="0"/>
    <d v="2028-10-18T00:00:00"/>
    <d v="2028-12-22T00:00:00"/>
    <s v="pkessler"/>
    <s v="Matalevich"/>
    <n v="79162.06"/>
    <m/>
    <s v="C"/>
    <s v="Labor"/>
    <s v="TEC"/>
    <m/>
    <s v="JLAB"/>
    <s v="Const"/>
    <s v="RF"/>
    <x v="7"/>
    <m/>
    <m/>
    <m/>
    <m/>
    <m/>
    <m/>
    <m/>
    <m/>
    <m/>
    <m/>
    <m/>
    <m/>
    <m/>
    <n v="79162.06"/>
    <m/>
    <m/>
    <m/>
    <m/>
    <m/>
    <x v="0"/>
    <x v="0"/>
    <m/>
  </r>
  <r>
    <s v=""/>
    <s v=" E08_48780"/>
    <s v="Perform Final Assembly CM-02 (394 MHz Crab Production)"/>
    <s v="6.08.04.05.03.04"/>
    <x v="0"/>
    <d v="2028-12-26T00:00:00"/>
    <d v="2029-03-01T00:00:00"/>
    <s v="pkessler"/>
    <s v="Matalevich"/>
    <n v="135071.54999999999"/>
    <m/>
    <s v="C"/>
    <s v="Labor"/>
    <s v="TEC"/>
    <m/>
    <s v="JLAB"/>
    <s v="Const"/>
    <s v="RF"/>
    <x v="7"/>
    <m/>
    <m/>
    <m/>
    <m/>
    <m/>
    <m/>
    <m/>
    <m/>
    <m/>
    <m/>
    <m/>
    <m/>
    <m/>
    <n v="135071.54999999999"/>
    <m/>
    <m/>
    <m/>
    <m/>
    <m/>
    <x v="0"/>
    <x v="0"/>
    <m/>
  </r>
  <r>
    <s v=""/>
    <s v=" E08_48830"/>
    <s v="Perform Cavity String Assembly CM-03 (394 MHz Crab Production)"/>
    <s v="6.08.04.05.03.04"/>
    <x v="0"/>
    <d v="2028-08-21T00:00:00"/>
    <d v="2028-09-18T00:00:00"/>
    <s v="pkessler"/>
    <s v="Matalevich"/>
    <n v="54080.39"/>
    <m/>
    <s v="C"/>
    <s v="Labor"/>
    <s v="TEC"/>
    <m/>
    <s v="JLAB"/>
    <s v="Const"/>
    <s v="RF"/>
    <x v="7"/>
    <m/>
    <m/>
    <m/>
    <m/>
    <m/>
    <m/>
    <m/>
    <m/>
    <m/>
    <m/>
    <m/>
    <m/>
    <n v="54080.39"/>
    <m/>
    <m/>
    <m/>
    <m/>
    <m/>
    <m/>
    <x v="0"/>
    <x v="0"/>
    <m/>
  </r>
  <r>
    <s v=""/>
    <s v=" E08_48860"/>
    <s v="Perform Cold Mass Assembly CM-03 (394 MHz Crab Production)"/>
    <s v="6.08.04.05.03.04"/>
    <x v="0"/>
    <d v="2029-01-25T00:00:00"/>
    <d v="2029-03-15T00:00:00"/>
    <s v="pkessler"/>
    <s v="Matalevich"/>
    <n v="154293.67000000001"/>
    <m/>
    <s v="C"/>
    <s v="Labor"/>
    <s v="TEC"/>
    <m/>
    <s v="JLAB"/>
    <s v="Const"/>
    <s v="RF"/>
    <x v="7"/>
    <m/>
    <m/>
    <m/>
    <m/>
    <m/>
    <m/>
    <m/>
    <m/>
    <m/>
    <m/>
    <m/>
    <m/>
    <m/>
    <n v="154293.67000000001"/>
    <m/>
    <m/>
    <m/>
    <m/>
    <m/>
    <x v="0"/>
    <x v="0"/>
    <m/>
  </r>
  <r>
    <s v=""/>
    <s v=" E08_48890"/>
    <s v="Perform Spaceframe Thermal Shield Assembly CM-03 (394 MHz Crab Production)"/>
    <s v="6.08.04.05.03.04"/>
    <x v="0"/>
    <d v="2029-03-16T00:00:00"/>
    <d v="2029-05-03T00:00:00"/>
    <s v="pkessler"/>
    <s v="Matalevich"/>
    <n v="79162.06"/>
    <m/>
    <s v="C"/>
    <s v="Labor"/>
    <s v="TEC"/>
    <m/>
    <s v="JLAB"/>
    <s v="Const"/>
    <s v="RF"/>
    <x v="7"/>
    <m/>
    <m/>
    <m/>
    <m/>
    <m/>
    <m/>
    <m/>
    <m/>
    <m/>
    <m/>
    <m/>
    <m/>
    <m/>
    <n v="79162.06"/>
    <m/>
    <m/>
    <m/>
    <m/>
    <m/>
    <x v="0"/>
    <x v="0"/>
    <m/>
  </r>
  <r>
    <s v=""/>
    <s v=" E08_48920"/>
    <s v="Perform Final Assembly CM-03 (394 MHz Crab Production)"/>
    <s v="6.08.04.05.03.04"/>
    <x v="0"/>
    <d v="2029-05-04T00:00:00"/>
    <d v="2029-06-22T00:00:00"/>
    <s v="pkessler"/>
    <s v="Matalevich"/>
    <n v="135071.54999999999"/>
    <m/>
    <s v="C"/>
    <s v="Labor"/>
    <s v="TEC"/>
    <m/>
    <s v="JLAB"/>
    <s v="Const"/>
    <s v="RF"/>
    <x v="7"/>
    <m/>
    <m/>
    <m/>
    <m/>
    <m/>
    <m/>
    <m/>
    <m/>
    <m/>
    <m/>
    <m/>
    <m/>
    <m/>
    <n v="135071.54999999999"/>
    <m/>
    <m/>
    <m/>
    <m/>
    <m/>
    <x v="0"/>
    <x v="0"/>
    <m/>
  </r>
  <r>
    <s v=""/>
    <s v=" E08_48970"/>
    <s v="Perform Cavity String Assembly CM-04 (394 MHz Crab Production)"/>
    <s v="6.08.04.05.03.04"/>
    <x v="0"/>
    <d v="2028-09-26T00:00:00"/>
    <d v="2028-10-24T00:00:00"/>
    <s v="pkessler"/>
    <s v="Matalevich"/>
    <n v="55378.32"/>
    <m/>
    <s v="C"/>
    <s v="Labor"/>
    <s v="TEC"/>
    <m/>
    <s v="JLAB"/>
    <s v="Const"/>
    <s v="RF"/>
    <x v="7"/>
    <m/>
    <m/>
    <m/>
    <m/>
    <m/>
    <m/>
    <m/>
    <m/>
    <m/>
    <m/>
    <m/>
    <m/>
    <n v="11075.66"/>
    <n v="44302.66"/>
    <m/>
    <m/>
    <m/>
    <m/>
    <m/>
    <x v="0"/>
    <x v="0"/>
    <m/>
  </r>
  <r>
    <s v=""/>
    <s v=" E08_49000"/>
    <s v="Perform Cold Mass Assembly CM-04 (394 MHz Crab Production)"/>
    <s v="6.08.04.05.03.04"/>
    <x v="0"/>
    <d v="2029-03-02T00:00:00"/>
    <d v="2029-04-19T00:00:00"/>
    <s v="pkessler"/>
    <s v="Matalevich"/>
    <n v="154293.67000000001"/>
    <m/>
    <s v="C"/>
    <s v="Labor"/>
    <s v="TEC"/>
    <m/>
    <s v="JLAB"/>
    <s v="Const"/>
    <s v="RF"/>
    <x v="7"/>
    <m/>
    <m/>
    <m/>
    <m/>
    <m/>
    <m/>
    <m/>
    <m/>
    <m/>
    <m/>
    <m/>
    <m/>
    <m/>
    <n v="154293.67000000001"/>
    <m/>
    <m/>
    <m/>
    <m/>
    <m/>
    <x v="0"/>
    <x v="0"/>
    <m/>
  </r>
  <r>
    <s v=""/>
    <s v=" E08_49030"/>
    <s v="Perform Spaceframe Thermal Shield Assembly CM-04 (394 MHz Crab Production)"/>
    <s v="6.08.04.05.03.04"/>
    <x v="0"/>
    <d v="2029-04-20T00:00:00"/>
    <d v="2029-06-08T00:00:00"/>
    <s v="pkessler"/>
    <s v="Matalevich"/>
    <n v="79162.06"/>
    <m/>
    <s v="C"/>
    <s v="Labor"/>
    <s v="TEC"/>
    <m/>
    <s v="JLAB"/>
    <s v="Const"/>
    <s v="RF"/>
    <x v="7"/>
    <m/>
    <m/>
    <m/>
    <m/>
    <m/>
    <m/>
    <m/>
    <m/>
    <m/>
    <m/>
    <m/>
    <m/>
    <m/>
    <n v="79162.06"/>
    <m/>
    <m/>
    <m/>
    <m/>
    <m/>
    <x v="0"/>
    <x v="0"/>
    <m/>
  </r>
  <r>
    <s v=""/>
    <s v=" E08_49060"/>
    <s v="Perform Final Assembly CM-04 (394 MHz Crab Production)"/>
    <s v="6.08.04.05.03.04"/>
    <x v="0"/>
    <d v="2029-06-11T00:00:00"/>
    <d v="2029-07-30T00:00:00"/>
    <s v="pkessler"/>
    <s v="Matalevich"/>
    <n v="135071.54999999999"/>
    <m/>
    <s v="C"/>
    <s v="Labor"/>
    <s v="TEC"/>
    <m/>
    <s v="JLAB"/>
    <s v="Const"/>
    <s v="RF"/>
    <x v="7"/>
    <m/>
    <m/>
    <m/>
    <m/>
    <m/>
    <m/>
    <m/>
    <m/>
    <m/>
    <m/>
    <m/>
    <m/>
    <m/>
    <n v="135071.54999999999"/>
    <m/>
    <m/>
    <m/>
    <m/>
    <m/>
    <x v="0"/>
    <x v="0"/>
    <m/>
  </r>
  <r>
    <s v=""/>
    <s v=" E08_49110"/>
    <s v="Perform Cavity String Assembly CM-05 (394 MHz Crab Production)"/>
    <s v="6.08.04.05.03.04"/>
    <x v="0"/>
    <d v="2028-11-01T00:00:00"/>
    <d v="2028-12-01T00:00:00"/>
    <s v="pkessler"/>
    <s v="Matalevich"/>
    <n v="55702.8"/>
    <m/>
    <s v="C"/>
    <s v="Labor"/>
    <s v="TEC"/>
    <m/>
    <s v="JLAB"/>
    <s v="Const"/>
    <s v="RF"/>
    <x v="7"/>
    <m/>
    <m/>
    <m/>
    <m/>
    <m/>
    <m/>
    <m/>
    <m/>
    <m/>
    <m/>
    <m/>
    <m/>
    <m/>
    <n v="55702.8"/>
    <m/>
    <m/>
    <m/>
    <m/>
    <m/>
    <x v="0"/>
    <x v="0"/>
    <m/>
  </r>
  <r>
    <s v=""/>
    <s v=" E08_49140"/>
    <s v="Perform Cold Mass Assembly CM-05 (394 MHz Crab Production)"/>
    <s v="6.08.04.05.03.04"/>
    <x v="0"/>
    <d v="2029-06-25T00:00:00"/>
    <d v="2029-07-30T00:00:00"/>
    <s v="pkessler"/>
    <s v="Matalevich"/>
    <n v="154293.67000000001"/>
    <m/>
    <s v="C"/>
    <s v="Labor"/>
    <s v="TEC"/>
    <m/>
    <s v="JLAB"/>
    <s v="Const"/>
    <s v="RF"/>
    <x v="7"/>
    <m/>
    <m/>
    <m/>
    <m/>
    <m/>
    <m/>
    <m/>
    <m/>
    <m/>
    <m/>
    <m/>
    <m/>
    <m/>
    <n v="154293.67000000001"/>
    <m/>
    <m/>
    <m/>
    <m/>
    <m/>
    <x v="0"/>
    <x v="0"/>
    <m/>
  </r>
  <r>
    <s v=""/>
    <s v=" E08_49170"/>
    <s v="Perform Spaceframe Thermal Shield Assembly CM-05 (394 MHz Crab Production)"/>
    <s v="6.08.04.05.03.04"/>
    <x v="0"/>
    <d v="2029-07-31T00:00:00"/>
    <d v="2029-09-04T00:00:00"/>
    <s v="pkessler"/>
    <s v="Matalevich"/>
    <n v="79162.06"/>
    <m/>
    <s v="C"/>
    <s v="Labor"/>
    <s v="TEC"/>
    <m/>
    <s v="JLAB"/>
    <s v="Const"/>
    <s v="RF"/>
    <x v="7"/>
    <m/>
    <m/>
    <m/>
    <m/>
    <m/>
    <m/>
    <m/>
    <m/>
    <m/>
    <m/>
    <m/>
    <m/>
    <m/>
    <n v="79162.06"/>
    <m/>
    <m/>
    <m/>
    <m/>
    <m/>
    <x v="0"/>
    <x v="0"/>
    <m/>
  </r>
  <r>
    <s v=""/>
    <s v=" E08_49200"/>
    <s v="Perform Final Assembly CM-05 (394 MHz Crab Production)"/>
    <s v="6.08.04.05.03.04"/>
    <x v="0"/>
    <d v="2029-09-05T00:00:00"/>
    <d v="2029-10-10T00:00:00"/>
    <s v="pkessler"/>
    <s v="Matalevich"/>
    <n v="136206.15"/>
    <m/>
    <s v="C"/>
    <s v="Labor"/>
    <s v="TEC"/>
    <m/>
    <s v="JLAB"/>
    <s v="Const"/>
    <s v="RF"/>
    <x v="7"/>
    <m/>
    <m/>
    <m/>
    <m/>
    <m/>
    <m/>
    <m/>
    <m/>
    <m/>
    <m/>
    <m/>
    <m/>
    <m/>
    <n v="98068.43"/>
    <n v="38137.72"/>
    <m/>
    <m/>
    <m/>
    <m/>
    <x v="0"/>
    <x v="0"/>
    <m/>
  </r>
  <r>
    <s v=""/>
    <s v=" E08_49250"/>
    <s v="Perform Cavity String Assembly CM-06 (394 MHz Crab Production)"/>
    <s v="6.08.04.05.03.04"/>
    <x v="0"/>
    <d v="2028-12-11T00:00:00"/>
    <d v="2029-01-09T00:00:00"/>
    <s v="pkessler"/>
    <s v="Matalevich"/>
    <n v="55702.8"/>
    <m/>
    <s v="C"/>
    <s v="Labor"/>
    <s v="TEC"/>
    <m/>
    <s v="JLAB"/>
    <s v="Const"/>
    <s v="RF"/>
    <x v="7"/>
    <m/>
    <m/>
    <m/>
    <m/>
    <m/>
    <m/>
    <m/>
    <m/>
    <m/>
    <m/>
    <m/>
    <m/>
    <m/>
    <n v="55702.8"/>
    <m/>
    <m/>
    <m/>
    <m/>
    <m/>
    <x v="0"/>
    <x v="0"/>
    <m/>
  </r>
  <r>
    <s v=""/>
    <s v=" E08_49280"/>
    <s v="Perform Cold Mass Assembly CM-06 (394 MHz Crab Production)"/>
    <s v="6.08.04.05.03.04"/>
    <x v="0"/>
    <d v="2029-07-31T00:00:00"/>
    <d v="2029-09-04T00:00:00"/>
    <s v="pkessler"/>
    <s v="Matalevich"/>
    <n v="154293.67000000001"/>
    <m/>
    <s v="C"/>
    <s v="Labor"/>
    <s v="TEC"/>
    <m/>
    <s v="JLAB"/>
    <s v="Const"/>
    <s v="RF"/>
    <x v="7"/>
    <m/>
    <m/>
    <m/>
    <m/>
    <m/>
    <m/>
    <m/>
    <m/>
    <m/>
    <m/>
    <m/>
    <m/>
    <m/>
    <n v="154293.67000000001"/>
    <m/>
    <m/>
    <m/>
    <m/>
    <m/>
    <x v="0"/>
    <x v="0"/>
    <m/>
  </r>
  <r>
    <s v=""/>
    <s v=" E08_49310"/>
    <s v="Perform Spaceframe Thermal Shield Assembly CM-06 (394 MHz Crab Production)"/>
    <s v="6.08.04.05.03.04"/>
    <x v="0"/>
    <d v="2029-09-05T00:00:00"/>
    <d v="2029-10-10T00:00:00"/>
    <s v="pkessler"/>
    <s v="Matalevich"/>
    <n v="79827.02"/>
    <m/>
    <s v="C"/>
    <s v="Labor"/>
    <s v="TEC"/>
    <m/>
    <s v="JLAB"/>
    <s v="Const"/>
    <s v="RF"/>
    <x v="7"/>
    <m/>
    <m/>
    <m/>
    <m/>
    <m/>
    <m/>
    <m/>
    <m/>
    <m/>
    <m/>
    <m/>
    <m/>
    <m/>
    <n v="57475.45"/>
    <n v="22351.56"/>
    <m/>
    <m/>
    <m/>
    <m/>
    <x v="0"/>
    <x v="0"/>
    <m/>
  </r>
  <r>
    <s v=""/>
    <s v=" E08_49340"/>
    <s v="Perform Final Assembly CM-06 (394 MHz Crab Production)"/>
    <s v="6.08.04.05.03.04"/>
    <x v="0"/>
    <d v="2029-10-11T00:00:00"/>
    <d v="2029-11-15T00:00:00"/>
    <s v="pkessler"/>
    <s v="Matalevich"/>
    <n v="139123.70000000001"/>
    <m/>
    <s v="C"/>
    <s v="Labor"/>
    <s v="TEC"/>
    <m/>
    <s v="JLAB"/>
    <s v="Const"/>
    <s v="RF"/>
    <x v="7"/>
    <m/>
    <m/>
    <m/>
    <m/>
    <m/>
    <m/>
    <m/>
    <m/>
    <m/>
    <m/>
    <m/>
    <m/>
    <m/>
    <m/>
    <n v="139123.70000000001"/>
    <m/>
    <m/>
    <m/>
    <m/>
    <x v="0"/>
    <x v="0"/>
    <m/>
  </r>
  <r>
    <s v=""/>
    <s v=" E08_49650"/>
    <s v="Perform CM-05 Acceptance Testing (394 MHz Crab Production)"/>
    <s v="6.08.04.05.03.05"/>
    <x v="0"/>
    <d v="2029-10-11T00:00:00"/>
    <d v="2029-11-07T00:00:00"/>
    <s v="pkessler"/>
    <s v="Matalevich"/>
    <n v="11708.96"/>
    <m/>
    <s v="C"/>
    <s v="Labor"/>
    <s v="TEC"/>
    <m/>
    <s v="JLAB"/>
    <s v="Const"/>
    <s v="RF"/>
    <x v="8"/>
    <m/>
    <m/>
    <m/>
    <m/>
    <m/>
    <m/>
    <m/>
    <m/>
    <m/>
    <m/>
    <m/>
    <m/>
    <m/>
    <m/>
    <n v="11708.96"/>
    <m/>
    <m/>
    <m/>
    <m/>
    <x v="0"/>
    <x v="0"/>
    <m/>
  </r>
  <r>
    <s v=""/>
    <s v=" E08_49680"/>
    <s v="Perform CM-06 Acceptance Testing (394 MHz Crab Production)"/>
    <s v="6.08.04.05.03.05"/>
    <x v="0"/>
    <d v="2029-11-16T00:00:00"/>
    <d v="2029-12-17T00:00:00"/>
    <s v="pkessler"/>
    <s v="Matalevich"/>
    <n v="11602.51"/>
    <m/>
    <s v="C"/>
    <s v="Labor"/>
    <s v="TEC"/>
    <m/>
    <s v="JLAB"/>
    <s v="Const"/>
    <s v="RF"/>
    <x v="8"/>
    <m/>
    <m/>
    <m/>
    <m/>
    <m/>
    <m/>
    <m/>
    <m/>
    <m/>
    <m/>
    <m/>
    <m/>
    <m/>
    <m/>
    <n v="11602.51"/>
    <m/>
    <m/>
    <m/>
    <m/>
    <x v="0"/>
    <x v="0"/>
    <m/>
  </r>
  <r>
    <s v=""/>
    <s v=" E08_49520"/>
    <s v="Perform CM-01 Acceptance Testing (394 MHz Crab Production)"/>
    <s v="6.08.04.05.03.05"/>
    <x v="0"/>
    <d v="2029-01-25T00:00:00"/>
    <d v="2029-03-08T00:00:00"/>
    <s v="pkessler"/>
    <s v="Matalevich"/>
    <n v="12711.4"/>
    <m/>
    <s v="C"/>
    <s v="Labor"/>
    <s v="TEC"/>
    <m/>
    <s v="JLAB"/>
    <s v="Const"/>
    <s v="RF"/>
    <x v="8"/>
    <m/>
    <m/>
    <m/>
    <m/>
    <m/>
    <m/>
    <m/>
    <m/>
    <m/>
    <m/>
    <m/>
    <m/>
    <m/>
    <n v="12711.4"/>
    <m/>
    <m/>
    <m/>
    <m/>
    <m/>
    <x v="0"/>
    <x v="0"/>
    <m/>
  </r>
  <r>
    <s v=""/>
    <s v=" E08_49550"/>
    <s v="Perform CM-02 Acceptance Testing (394 MHz Crab Production)"/>
    <s v="6.08.04.05.03.05"/>
    <x v="0"/>
    <d v="2029-03-09T00:00:00"/>
    <d v="2029-04-12T00:00:00"/>
    <s v="pkessler"/>
    <s v="Matalevich"/>
    <n v="12711.4"/>
    <m/>
    <s v="C"/>
    <s v="Labor"/>
    <s v="TEC"/>
    <m/>
    <s v="JLAB"/>
    <s v="Const"/>
    <s v="RF"/>
    <x v="8"/>
    <m/>
    <m/>
    <m/>
    <m/>
    <m/>
    <m/>
    <m/>
    <m/>
    <m/>
    <m/>
    <m/>
    <m/>
    <m/>
    <n v="12711.4"/>
    <m/>
    <m/>
    <m/>
    <m/>
    <m/>
    <x v="0"/>
    <x v="0"/>
    <m/>
  </r>
  <r>
    <s v=""/>
    <s v=" E08_49580"/>
    <s v="Perform CM-03 Acceptance Testing (394 MHz Crab Production)"/>
    <s v="6.08.04.05.03.05"/>
    <x v="0"/>
    <d v="2029-06-25T00:00:00"/>
    <d v="2029-07-23T00:00:00"/>
    <s v="pkessler"/>
    <s v="Matalevich"/>
    <n v="12711.4"/>
    <m/>
    <s v="C"/>
    <s v="Labor"/>
    <s v="TEC"/>
    <m/>
    <s v="JLAB"/>
    <s v="Const"/>
    <s v="RF"/>
    <x v="8"/>
    <m/>
    <m/>
    <m/>
    <m/>
    <m/>
    <m/>
    <m/>
    <m/>
    <m/>
    <m/>
    <m/>
    <m/>
    <m/>
    <n v="12711.4"/>
    <m/>
    <m/>
    <m/>
    <m/>
    <m/>
    <x v="0"/>
    <x v="0"/>
    <m/>
  </r>
  <r>
    <s v=""/>
    <s v=" E08_49610"/>
    <s v="Perform CM-04 Acceptance Testing (394 MHz Crab Production)"/>
    <s v="6.08.04.05.03.05"/>
    <x v="0"/>
    <d v="2029-07-31T00:00:00"/>
    <d v="2029-08-27T00:00:00"/>
    <s v="pkessler"/>
    <s v="Matalevich"/>
    <n v="12711.4"/>
    <m/>
    <s v="C"/>
    <s v="Labor"/>
    <s v="TEC"/>
    <m/>
    <s v="JLAB"/>
    <s v="Const"/>
    <s v="RF"/>
    <x v="8"/>
    <m/>
    <m/>
    <m/>
    <m/>
    <m/>
    <m/>
    <m/>
    <m/>
    <m/>
    <m/>
    <m/>
    <m/>
    <m/>
    <n v="12711.4"/>
    <m/>
    <m/>
    <m/>
    <m/>
    <m/>
    <x v="0"/>
    <x v="0"/>
    <m/>
  </r>
  <r>
    <s v=""/>
    <s v=" E08_49890"/>
    <s v="Prepare &amp; Pack CM-05 for Shipping (394 MHz Crab Production)"/>
    <s v="6.08.04.05.03.06"/>
    <x v="0"/>
    <d v="2029-11-08T00:00:00"/>
    <d v="2029-12-03T00:00:00"/>
    <s v="pkessler"/>
    <s v="Matalevich"/>
    <n v="12773.41"/>
    <m/>
    <s v="C"/>
    <s v="Labor"/>
    <s v="TEC"/>
    <m/>
    <s v="JLAB"/>
    <s v="Const"/>
    <s v="RF"/>
    <x v="8"/>
    <m/>
    <m/>
    <m/>
    <m/>
    <m/>
    <m/>
    <m/>
    <m/>
    <m/>
    <m/>
    <m/>
    <m/>
    <m/>
    <m/>
    <n v="12773.41"/>
    <m/>
    <m/>
    <m/>
    <m/>
    <x v="0"/>
    <x v="0"/>
    <m/>
  </r>
  <r>
    <s v=""/>
    <s v=" E08_49930"/>
    <s v="Prepare &amp; Pack CM-06 for Shipping (394 MHz Crab Production)"/>
    <s v="6.08.04.05.03.06"/>
    <x v="0"/>
    <d v="2029-12-18T00:00:00"/>
    <d v="1930-01-09T00:00:00"/>
    <s v="pkessler"/>
    <s v="Matalevich"/>
    <n v="12773.41"/>
    <m/>
    <s v="C"/>
    <s v="Labor"/>
    <s v="TEC"/>
    <m/>
    <s v="JLAB"/>
    <s v="Const"/>
    <s v="RF"/>
    <x v="8"/>
    <m/>
    <m/>
    <m/>
    <m/>
    <m/>
    <m/>
    <m/>
    <m/>
    <m/>
    <m/>
    <m/>
    <m/>
    <m/>
    <m/>
    <n v="12773.41"/>
    <m/>
    <m/>
    <m/>
    <m/>
    <x v="0"/>
    <x v="0"/>
    <m/>
  </r>
  <r>
    <s v=""/>
    <s v=" E08_49730"/>
    <s v="Prepare &amp; Pack CM-01 for Shipping (394 MHz Crab Production)"/>
    <s v="6.08.04.05.03.06"/>
    <x v="0"/>
    <d v="2029-03-09T00:00:00"/>
    <d v="2029-03-29T00:00:00"/>
    <s v="pkessler"/>
    <s v="Matalevich"/>
    <n v="12401.37"/>
    <m/>
    <s v="C"/>
    <s v="Labor"/>
    <s v="TEC"/>
    <m/>
    <s v="JLAB"/>
    <s v="Const"/>
    <s v="RF"/>
    <x v="8"/>
    <m/>
    <m/>
    <m/>
    <m/>
    <m/>
    <m/>
    <m/>
    <m/>
    <m/>
    <m/>
    <m/>
    <m/>
    <m/>
    <n v="12401.37"/>
    <m/>
    <m/>
    <m/>
    <m/>
    <m/>
    <x v="0"/>
    <x v="0"/>
    <m/>
  </r>
  <r>
    <s v=""/>
    <s v=" E08_49770"/>
    <s v="Prepare &amp; Pack CM-02 for Shipping (394 MHz Crab Production)"/>
    <s v="6.08.04.05.03.06"/>
    <x v="0"/>
    <d v="2029-04-13T00:00:00"/>
    <d v="2029-05-03T00:00:00"/>
    <s v="pkessler"/>
    <s v="Matalevich"/>
    <n v="12401.37"/>
    <m/>
    <s v="C"/>
    <s v="Labor"/>
    <s v="TEC"/>
    <m/>
    <s v="JLAB"/>
    <s v="Const"/>
    <s v="RF"/>
    <x v="8"/>
    <m/>
    <m/>
    <m/>
    <m/>
    <m/>
    <m/>
    <m/>
    <m/>
    <m/>
    <m/>
    <m/>
    <m/>
    <m/>
    <n v="12401.37"/>
    <m/>
    <m/>
    <m/>
    <m/>
    <m/>
    <x v="0"/>
    <x v="0"/>
    <m/>
  </r>
  <r>
    <s v=""/>
    <s v=" E08_49810"/>
    <s v="Prepare &amp; Pack CM-03 for Shipping (394 MHz Crab Production)"/>
    <s v="6.08.04.05.03.06"/>
    <x v="0"/>
    <d v="2029-07-24T00:00:00"/>
    <d v="2029-08-13T00:00:00"/>
    <s v="pkessler"/>
    <s v="Matalevich"/>
    <n v="12401.37"/>
    <m/>
    <s v="C"/>
    <s v="Labor"/>
    <s v="TEC"/>
    <m/>
    <s v="JLAB"/>
    <s v="Const"/>
    <s v="RF"/>
    <x v="8"/>
    <m/>
    <m/>
    <m/>
    <m/>
    <m/>
    <m/>
    <m/>
    <m/>
    <m/>
    <m/>
    <m/>
    <m/>
    <m/>
    <n v="12401.37"/>
    <m/>
    <m/>
    <m/>
    <m/>
    <m/>
    <x v="0"/>
    <x v="0"/>
    <m/>
  </r>
  <r>
    <s v=""/>
    <s v=" E08_49850"/>
    <s v="Prepare &amp; Pack CM-04 for Shipping (394 MHz Crab Production)"/>
    <s v="6.08.04.05.03.06"/>
    <x v="0"/>
    <d v="2029-08-28T00:00:00"/>
    <d v="2029-09-18T00:00:00"/>
    <s v="pkessler"/>
    <s v="Matalevich"/>
    <n v="12401.37"/>
    <m/>
    <s v="C"/>
    <s v="Labor"/>
    <s v="TEC"/>
    <m/>
    <s v="JLAB"/>
    <s v="Const"/>
    <s v="RF"/>
    <x v="8"/>
    <m/>
    <m/>
    <m/>
    <m/>
    <m/>
    <m/>
    <m/>
    <m/>
    <m/>
    <m/>
    <m/>
    <m/>
    <m/>
    <n v="12401.37"/>
    <m/>
    <m/>
    <m/>
    <m/>
    <m/>
    <x v="0"/>
    <x v="0"/>
    <m/>
  </r>
  <r>
    <s v=""/>
    <s v=" E08_24850"/>
    <s v="Perform Mechanical inspection of CM-01 Cavity (591 1-Cell Production)"/>
    <s v="6.08.04.01.01.03"/>
    <x v="0"/>
    <d v="2026-06-10T00:00:00"/>
    <d v="2026-07-15T00:00:00"/>
    <s v="pkessler"/>
    <s v="Matalevich"/>
    <n v="756.6"/>
    <m/>
    <s v="C"/>
    <s v="Labor"/>
    <s v="TEC"/>
    <m/>
    <s v="JLAB"/>
    <s v="Const"/>
    <s v="RF"/>
    <x v="8"/>
    <m/>
    <m/>
    <m/>
    <m/>
    <m/>
    <m/>
    <m/>
    <m/>
    <m/>
    <m/>
    <n v="756.6"/>
    <m/>
    <m/>
    <m/>
    <m/>
    <m/>
    <m/>
    <m/>
    <m/>
    <x v="0"/>
    <x v="0"/>
    <m/>
  </r>
  <r>
    <s v=""/>
    <s v=" E08_24910"/>
    <s v="Perform Dressed Cavity Qualification of CM-01 cavity (591 1-Cell Production)"/>
    <s v="6.08.04.01.01.03"/>
    <x v="0"/>
    <d v="2026-09-11T00:00:00"/>
    <d v="2026-10-16T00:00:00"/>
    <s v="pkessler"/>
    <s v="Matalevich"/>
    <n v="24722.45"/>
    <m/>
    <s v="C"/>
    <s v="Labor"/>
    <s v="TEC"/>
    <m/>
    <s v="JLAB"/>
    <s v="Const"/>
    <s v="RF"/>
    <x v="8"/>
    <m/>
    <m/>
    <m/>
    <m/>
    <m/>
    <m/>
    <m/>
    <m/>
    <m/>
    <m/>
    <n v="13844.57"/>
    <n v="10877.88"/>
    <m/>
    <m/>
    <m/>
    <m/>
    <m/>
    <m/>
    <m/>
    <x v="0"/>
    <x v="0"/>
    <m/>
  </r>
  <r>
    <s v=""/>
    <s v=" E08_24890"/>
    <s v="Weld Helium Vessel onto CM-01 Cavity (591 1-Cell Production)"/>
    <s v="6.08.04.01.01.03"/>
    <x v="0"/>
    <d v="2026-08-20T00:00:00"/>
    <d v="2026-09-10T00:00:00"/>
    <s v="pkessler"/>
    <s v="Matalevich"/>
    <n v="2837.25"/>
    <m/>
    <s v="C"/>
    <s v="Labor"/>
    <s v="TEC"/>
    <m/>
    <s v="JLAB"/>
    <s v="Const"/>
    <s v="RF"/>
    <x v="8"/>
    <m/>
    <m/>
    <m/>
    <m/>
    <m/>
    <m/>
    <m/>
    <m/>
    <m/>
    <m/>
    <n v="2837.25"/>
    <m/>
    <m/>
    <m/>
    <m/>
    <m/>
    <m/>
    <m/>
    <m/>
    <x v="0"/>
    <x v="0"/>
    <m/>
  </r>
  <r>
    <s v=""/>
    <s v=" E08_24930"/>
    <s v="Perform Mechanical inspection of CM-02 Cavity (591 1-Cell Production)"/>
    <s v="6.08.04.01.01.03"/>
    <x v="0"/>
    <d v="2026-07-16T00:00:00"/>
    <d v="2026-07-29T00:00:00"/>
    <s v="pkessler"/>
    <s v="Matalevich"/>
    <n v="756.6"/>
    <m/>
    <s v="C"/>
    <s v="Labor"/>
    <s v="TEC"/>
    <m/>
    <s v="JLAB"/>
    <s v="Const"/>
    <s v="RF"/>
    <x v="8"/>
    <m/>
    <m/>
    <m/>
    <m/>
    <m/>
    <m/>
    <m/>
    <m/>
    <m/>
    <m/>
    <n v="756.6"/>
    <m/>
    <m/>
    <m/>
    <m/>
    <m/>
    <m/>
    <m/>
    <m/>
    <x v="0"/>
    <x v="0"/>
    <m/>
  </r>
  <r>
    <s v=""/>
    <s v=" E08_24990"/>
    <s v="Perform Dressed Cavity Qualification of CM-02 cavity (591 1-Cell Production)"/>
    <s v="6.08.04.01.01.03"/>
    <x v="0"/>
    <d v="2026-10-19T00:00:00"/>
    <d v="2026-11-23T00:00:00"/>
    <s v="pkessler"/>
    <s v="Matalevich"/>
    <n v="25132.38"/>
    <m/>
    <s v="C"/>
    <s v="Labor"/>
    <s v="TEC"/>
    <m/>
    <s v="JLAB"/>
    <s v="Const"/>
    <s v="RF"/>
    <x v="8"/>
    <m/>
    <m/>
    <m/>
    <m/>
    <m/>
    <m/>
    <m/>
    <m/>
    <m/>
    <m/>
    <m/>
    <n v="25132.38"/>
    <m/>
    <m/>
    <m/>
    <m/>
    <m/>
    <m/>
    <m/>
    <x v="0"/>
    <x v="0"/>
    <m/>
  </r>
  <r>
    <s v=""/>
    <s v=" E08_24970"/>
    <s v="Weld Helium Vessel onto CM-02 Cavity (591 1-Cell Production)"/>
    <s v="6.08.04.01.01.03"/>
    <x v="0"/>
    <d v="2026-09-25T00:00:00"/>
    <d v="2026-10-16T00:00:00"/>
    <s v="pkessler"/>
    <s v="Matalevich"/>
    <n v="2899.67"/>
    <m/>
    <s v="C"/>
    <s v="Labor"/>
    <s v="TEC"/>
    <m/>
    <s v="JLAB"/>
    <s v="Const"/>
    <s v="RF"/>
    <x v="8"/>
    <m/>
    <m/>
    <m/>
    <m/>
    <m/>
    <m/>
    <m/>
    <m/>
    <m/>
    <m/>
    <n v="773.25"/>
    <n v="2126.4299999999998"/>
    <m/>
    <m/>
    <m/>
    <m/>
    <m/>
    <m/>
    <m/>
    <x v="0"/>
    <x v="0"/>
    <m/>
  </r>
  <r>
    <s v=""/>
    <s v=" E08_25010"/>
    <s v="Perform Mechanical inspection of CM-03 Cavity (591 1-Cell Production)"/>
    <s v="6.08.04.01.01.03"/>
    <x v="0"/>
    <d v="2026-07-30T00:00:00"/>
    <d v="2026-08-12T00:00:00"/>
    <s v="pkessler"/>
    <s v="Matalevich"/>
    <n v="756.6"/>
    <m/>
    <s v="C"/>
    <s v="Labor"/>
    <s v="TEC"/>
    <m/>
    <s v="JLAB"/>
    <s v="Const"/>
    <s v="RF"/>
    <x v="8"/>
    <m/>
    <m/>
    <m/>
    <m/>
    <m/>
    <m/>
    <m/>
    <m/>
    <m/>
    <m/>
    <n v="756.6"/>
    <m/>
    <m/>
    <m/>
    <m/>
    <m/>
    <m/>
    <m/>
    <m/>
    <x v="0"/>
    <x v="0"/>
    <m/>
  </r>
  <r>
    <s v=""/>
    <s v=" E08_25070"/>
    <s v="Perform Dressed Cavity Qualification of CM-03 cavity (591 1-Cell Production)"/>
    <s v="6.08.04.01.01.03"/>
    <x v="0"/>
    <d v="2026-11-24T00:00:00"/>
    <d v="2026-12-31T00:00:00"/>
    <s v="pkessler"/>
    <s v="Matalevich"/>
    <n v="25132.38"/>
    <m/>
    <s v="C"/>
    <s v="Labor"/>
    <s v="TEC"/>
    <m/>
    <s v="JLAB"/>
    <s v="Const"/>
    <s v="RF"/>
    <x v="8"/>
    <m/>
    <m/>
    <m/>
    <m/>
    <m/>
    <m/>
    <m/>
    <m/>
    <m/>
    <m/>
    <m/>
    <n v="25132.38"/>
    <m/>
    <m/>
    <m/>
    <m/>
    <m/>
    <m/>
    <m/>
    <x v="0"/>
    <x v="0"/>
    <m/>
  </r>
  <r>
    <s v=""/>
    <s v=" E08_25050"/>
    <s v="Weld Helium Vessel onto CM-03 Cavity (591 1-Cell Production)"/>
    <s v="6.08.04.01.01.03"/>
    <x v="0"/>
    <d v="2026-11-02T00:00:00"/>
    <d v="2026-11-23T00:00:00"/>
    <s v="pkessler"/>
    <s v="Matalevich"/>
    <n v="2922.37"/>
    <m/>
    <s v="C"/>
    <s v="Labor"/>
    <s v="TEC"/>
    <m/>
    <s v="JLAB"/>
    <s v="Const"/>
    <s v="RF"/>
    <x v="8"/>
    <m/>
    <m/>
    <m/>
    <m/>
    <m/>
    <m/>
    <m/>
    <m/>
    <m/>
    <m/>
    <m/>
    <n v="2922.37"/>
    <m/>
    <m/>
    <m/>
    <m/>
    <m/>
    <m/>
    <m/>
    <x v="0"/>
    <x v="0"/>
    <m/>
  </r>
  <r>
    <s v=""/>
    <s v=" E08_25090"/>
    <s v="Perform Mechanical inspection of CM-04 Cavity (591 1-Cell Production)"/>
    <s v="6.08.04.01.01.03"/>
    <x v="0"/>
    <d v="2026-08-13T00:00:00"/>
    <d v="2026-08-26T00:00:00"/>
    <s v="pkessler"/>
    <s v="Matalevich"/>
    <n v="756.6"/>
    <m/>
    <s v="C"/>
    <s v="Labor"/>
    <s v="TEC"/>
    <m/>
    <s v="JLAB"/>
    <s v="Const"/>
    <s v="RF"/>
    <x v="8"/>
    <m/>
    <m/>
    <m/>
    <m/>
    <m/>
    <m/>
    <m/>
    <m/>
    <m/>
    <m/>
    <n v="756.6"/>
    <m/>
    <m/>
    <m/>
    <m/>
    <m/>
    <m/>
    <m/>
    <m/>
    <x v="0"/>
    <x v="0"/>
    <m/>
  </r>
  <r>
    <s v=""/>
    <s v=" E08_25150"/>
    <s v="Perform Dressed Cavity Qualification of CM-04 cavity (591 1-Cell Production)"/>
    <s v="6.08.04.01.01.03"/>
    <x v="0"/>
    <d v="2027-01-04T00:00:00"/>
    <d v="2027-02-08T00:00:00"/>
    <s v="pkessler"/>
    <s v="Matalevich"/>
    <n v="25132.38"/>
    <m/>
    <s v="C"/>
    <s v="Labor"/>
    <s v="TEC"/>
    <m/>
    <s v="JLAB"/>
    <s v="Const"/>
    <s v="RF"/>
    <x v="8"/>
    <m/>
    <m/>
    <m/>
    <m/>
    <m/>
    <m/>
    <m/>
    <m/>
    <m/>
    <m/>
    <m/>
    <n v="25132.38"/>
    <m/>
    <m/>
    <m/>
    <m/>
    <m/>
    <m/>
    <m/>
    <x v="0"/>
    <x v="0"/>
    <m/>
  </r>
  <r>
    <s v=""/>
    <s v=" E08_25130"/>
    <s v="Weld Helium Vessel onto CM-04 Cavity (591 1-Cell Production)"/>
    <s v="6.08.04.01.01.03"/>
    <x v="0"/>
    <d v="2026-12-10T00:00:00"/>
    <d v="2026-12-31T00:00:00"/>
    <s v="pkessler"/>
    <s v="Matalevich"/>
    <n v="2922.37"/>
    <m/>
    <s v="C"/>
    <s v="Labor"/>
    <s v="TEC"/>
    <m/>
    <s v="JLAB"/>
    <s v="Const"/>
    <s v="RF"/>
    <x v="8"/>
    <m/>
    <m/>
    <m/>
    <m/>
    <m/>
    <m/>
    <m/>
    <m/>
    <m/>
    <m/>
    <m/>
    <n v="2922.37"/>
    <m/>
    <m/>
    <m/>
    <m/>
    <m/>
    <m/>
    <m/>
    <x v="0"/>
    <x v="0"/>
    <m/>
  </r>
  <r>
    <s v=""/>
    <s v=" E08_25170"/>
    <s v="Perform Mechanical inspection of CM-05 Cavity (591 1-Cell Production)"/>
    <s v="6.08.04.01.01.03"/>
    <x v="0"/>
    <d v="2026-08-27T00:00:00"/>
    <d v="2026-09-10T00:00:00"/>
    <s v="pkessler"/>
    <s v="Matalevich"/>
    <n v="756.6"/>
    <m/>
    <s v="C"/>
    <s v="Labor"/>
    <s v="TEC"/>
    <m/>
    <s v="JLAB"/>
    <s v="Const"/>
    <s v="RF"/>
    <x v="8"/>
    <m/>
    <m/>
    <m/>
    <m/>
    <m/>
    <m/>
    <m/>
    <m/>
    <m/>
    <m/>
    <n v="756.6"/>
    <m/>
    <m/>
    <m/>
    <m/>
    <m/>
    <m/>
    <m/>
    <m/>
    <x v="0"/>
    <x v="0"/>
    <m/>
  </r>
  <r>
    <s v=""/>
    <s v=" E08_25230"/>
    <s v="Perform Dressed Cavity Qualification of CM-05 cavity (591 1-Cell Production)"/>
    <s v="6.08.04.01.01.03"/>
    <x v="0"/>
    <d v="2027-02-09T00:00:00"/>
    <d v="2027-03-16T00:00:00"/>
    <s v="pkessler"/>
    <s v="Matalevich"/>
    <n v="25132.38"/>
    <m/>
    <s v="C"/>
    <s v="Labor"/>
    <s v="TEC"/>
    <m/>
    <s v="JLAB"/>
    <s v="Const"/>
    <s v="RF"/>
    <x v="8"/>
    <m/>
    <m/>
    <m/>
    <m/>
    <m/>
    <m/>
    <m/>
    <m/>
    <m/>
    <m/>
    <m/>
    <n v="25132.38"/>
    <m/>
    <m/>
    <m/>
    <m/>
    <m/>
    <m/>
    <m/>
    <x v="0"/>
    <x v="0"/>
    <m/>
  </r>
  <r>
    <s v=""/>
    <s v=" E08_25210"/>
    <s v="Weld Helium Vessel onto CM-05 Cavity (591 1-Cell Production)"/>
    <s v="6.08.04.01.01.03"/>
    <x v="0"/>
    <d v="2027-01-19T00:00:00"/>
    <d v="2027-02-08T00:00:00"/>
    <s v="pkessler"/>
    <s v="Matalevich"/>
    <n v="2922.37"/>
    <m/>
    <s v="C"/>
    <s v="Labor"/>
    <s v="TEC"/>
    <m/>
    <s v="JLAB"/>
    <s v="Const"/>
    <s v="RF"/>
    <x v="8"/>
    <m/>
    <m/>
    <m/>
    <m/>
    <m/>
    <m/>
    <m/>
    <m/>
    <m/>
    <m/>
    <m/>
    <n v="2922.37"/>
    <m/>
    <m/>
    <m/>
    <m/>
    <m/>
    <m/>
    <m/>
    <x v="0"/>
    <x v="0"/>
    <m/>
  </r>
  <r>
    <s v=""/>
    <s v=" E08_25250"/>
    <s v="Perform Mechanical inspection of CM-06 Cavity (591 1-Cell Production)"/>
    <s v="6.08.04.01.01.03"/>
    <x v="0"/>
    <d v="2026-09-11T00:00:00"/>
    <d v="2026-09-24T00:00:00"/>
    <s v="pkessler"/>
    <s v="Matalevich"/>
    <n v="756.6"/>
    <m/>
    <s v="C"/>
    <s v="Labor"/>
    <s v="TEC"/>
    <m/>
    <s v="JLAB"/>
    <s v="Const"/>
    <s v="RF"/>
    <x v="8"/>
    <m/>
    <m/>
    <m/>
    <m/>
    <m/>
    <m/>
    <m/>
    <m/>
    <m/>
    <m/>
    <n v="756.6"/>
    <m/>
    <m/>
    <m/>
    <m/>
    <m/>
    <m/>
    <m/>
    <m/>
    <x v="0"/>
    <x v="0"/>
    <m/>
  </r>
  <r>
    <s v=""/>
    <s v=" E08_25310"/>
    <s v="Perform Dressed Cavity Qualification of CM-06 cavity (591 1-Cell Production)"/>
    <s v="6.08.04.01.01.03"/>
    <x v="0"/>
    <d v="2027-03-17T00:00:00"/>
    <d v="2027-04-20T00:00:00"/>
    <s v="pkessler"/>
    <s v="Matalevich"/>
    <n v="25132.38"/>
    <m/>
    <s v="C"/>
    <s v="Labor"/>
    <s v="TEC"/>
    <m/>
    <s v="JLAB"/>
    <s v="Const"/>
    <s v="RF"/>
    <x v="8"/>
    <m/>
    <m/>
    <m/>
    <m/>
    <m/>
    <m/>
    <m/>
    <m/>
    <m/>
    <m/>
    <m/>
    <n v="25132.38"/>
    <m/>
    <m/>
    <m/>
    <m/>
    <m/>
    <m/>
    <m/>
    <x v="0"/>
    <x v="0"/>
    <m/>
  </r>
  <r>
    <s v=""/>
    <s v=" E08_25290"/>
    <s v="Weld Helium Vessel onto CM-06 Cavity (591 1-Cell Production)"/>
    <s v="6.08.04.01.01.03"/>
    <x v="0"/>
    <d v="2027-02-24T00:00:00"/>
    <d v="2027-03-16T00:00:00"/>
    <s v="pkessler"/>
    <s v="Matalevich"/>
    <n v="2922.37"/>
    <m/>
    <s v="C"/>
    <s v="Labor"/>
    <s v="TEC"/>
    <m/>
    <s v="JLAB"/>
    <s v="Const"/>
    <s v="RF"/>
    <x v="8"/>
    <m/>
    <m/>
    <m/>
    <m/>
    <m/>
    <m/>
    <m/>
    <m/>
    <m/>
    <m/>
    <m/>
    <n v="2922.37"/>
    <m/>
    <m/>
    <m/>
    <m/>
    <m/>
    <m/>
    <m/>
    <x v="0"/>
    <x v="0"/>
    <m/>
  </r>
  <r>
    <s v=""/>
    <s v=" E08_25330"/>
    <s v="Perform Mechanical inspection of CM-07 Cavity (591 1-Cell Production)"/>
    <s v="6.08.04.01.01.03"/>
    <x v="0"/>
    <d v="2026-09-25T00:00:00"/>
    <d v="2026-10-08T00:00:00"/>
    <s v="pkessler"/>
    <s v="Matalevich"/>
    <n v="770.22"/>
    <m/>
    <s v="C"/>
    <s v="Labor"/>
    <s v="TEC"/>
    <m/>
    <s v="JLAB"/>
    <s v="Const"/>
    <s v="RF"/>
    <x v="8"/>
    <m/>
    <m/>
    <m/>
    <m/>
    <m/>
    <m/>
    <m/>
    <m/>
    <m/>
    <m/>
    <n v="308.08999999999997"/>
    <n v="462.13"/>
    <m/>
    <m/>
    <m/>
    <m/>
    <m/>
    <m/>
    <m/>
    <x v="0"/>
    <x v="0"/>
    <m/>
  </r>
  <r>
    <s v=""/>
    <s v=" E08_25390"/>
    <s v="Perform Dressed Cavity Qualification of CM-07 cavity (591 1-Cell Production)"/>
    <s v="6.08.04.01.01.03"/>
    <x v="0"/>
    <d v="2027-04-21T00:00:00"/>
    <d v="2027-05-25T00:00:00"/>
    <s v="pkessler"/>
    <s v="Matalevich"/>
    <n v="25132.38"/>
    <m/>
    <s v="C"/>
    <s v="Labor"/>
    <s v="TEC"/>
    <m/>
    <s v="JLAB"/>
    <s v="Const"/>
    <s v="RF"/>
    <x v="8"/>
    <m/>
    <m/>
    <m/>
    <m/>
    <m/>
    <m/>
    <m/>
    <m/>
    <m/>
    <m/>
    <m/>
    <n v="25132.38"/>
    <m/>
    <m/>
    <m/>
    <m/>
    <m/>
    <m/>
    <m/>
    <x v="0"/>
    <x v="0"/>
    <m/>
  </r>
  <r>
    <s v=""/>
    <s v=" E08_25370"/>
    <s v="Weld Helium Vessel onto CM-07 Cavity (591 1-Cell Production)"/>
    <s v="6.08.04.01.01.03"/>
    <x v="0"/>
    <d v="2027-03-31T00:00:00"/>
    <d v="2027-04-20T00:00:00"/>
    <s v="pkessler"/>
    <s v="Matalevich"/>
    <n v="2922.37"/>
    <m/>
    <s v="C"/>
    <s v="Labor"/>
    <s v="TEC"/>
    <m/>
    <s v="JLAB"/>
    <s v="Const"/>
    <s v="RF"/>
    <x v="8"/>
    <m/>
    <m/>
    <m/>
    <m/>
    <m/>
    <m/>
    <m/>
    <m/>
    <m/>
    <m/>
    <m/>
    <n v="2922.37"/>
    <m/>
    <m/>
    <m/>
    <m/>
    <m/>
    <m/>
    <m/>
    <x v="0"/>
    <x v="0"/>
    <m/>
  </r>
  <r>
    <s v=""/>
    <s v=" E08_25410"/>
    <s v="Perform Mechanical inspection of CM-08 Cavity (591 1-Cell Production)"/>
    <s v="6.08.04.01.01.03"/>
    <x v="0"/>
    <d v="2026-10-09T00:00:00"/>
    <d v="2026-10-23T00:00:00"/>
    <s v="pkessler"/>
    <s v="Matalevich"/>
    <n v="779.3"/>
    <m/>
    <s v="C"/>
    <s v="Labor"/>
    <s v="TEC"/>
    <m/>
    <s v="JLAB"/>
    <s v="Const"/>
    <s v="RF"/>
    <x v="8"/>
    <m/>
    <m/>
    <m/>
    <m/>
    <m/>
    <m/>
    <m/>
    <m/>
    <m/>
    <m/>
    <m/>
    <n v="779.3"/>
    <m/>
    <m/>
    <m/>
    <m/>
    <m/>
    <m/>
    <m/>
    <x v="0"/>
    <x v="0"/>
    <m/>
  </r>
  <r>
    <s v=""/>
    <s v=" E08_25470"/>
    <s v="Perform Dressed Cavity Qualification of CM-08 cavity (591 1-Cell Production)"/>
    <s v="6.08.04.01.01.03"/>
    <x v="0"/>
    <d v="2027-05-26T00:00:00"/>
    <d v="2027-06-30T00:00:00"/>
    <s v="pkessler"/>
    <s v="Matalevich"/>
    <n v="25132.38"/>
    <m/>
    <s v="C"/>
    <s v="Labor"/>
    <s v="TEC"/>
    <m/>
    <s v="JLAB"/>
    <s v="Const"/>
    <s v="RF"/>
    <x v="8"/>
    <m/>
    <m/>
    <m/>
    <m/>
    <m/>
    <m/>
    <m/>
    <m/>
    <m/>
    <m/>
    <m/>
    <n v="25132.38"/>
    <m/>
    <m/>
    <m/>
    <m/>
    <m/>
    <m/>
    <m/>
    <x v="0"/>
    <x v="0"/>
    <m/>
  </r>
  <r>
    <s v=""/>
    <s v=" E08_25450"/>
    <s v="Weld Helium Vessel onto CM-08 Cavity (591 1-Cell Production)"/>
    <s v="6.08.04.01.01.03"/>
    <x v="0"/>
    <d v="2027-05-05T00:00:00"/>
    <d v="2027-05-25T00:00:00"/>
    <s v="pkessler"/>
    <s v="Matalevich"/>
    <n v="2922.37"/>
    <m/>
    <s v="C"/>
    <s v="Labor"/>
    <s v="TEC"/>
    <m/>
    <s v="JLAB"/>
    <s v="Const"/>
    <s v="RF"/>
    <x v="8"/>
    <m/>
    <m/>
    <m/>
    <m/>
    <m/>
    <m/>
    <m/>
    <m/>
    <m/>
    <m/>
    <m/>
    <n v="2922.37"/>
    <m/>
    <m/>
    <m/>
    <m/>
    <m/>
    <m/>
    <m/>
    <x v="0"/>
    <x v="0"/>
    <m/>
  </r>
  <r>
    <s v=""/>
    <s v=" E08_25490"/>
    <s v="Perform Mechanical inspection of CM-09 Cavity (591 1-Cell Production)"/>
    <s v="6.08.04.01.01.03"/>
    <x v="0"/>
    <d v="2026-10-26T00:00:00"/>
    <d v="2026-11-06T00:00:00"/>
    <s v="pkessler"/>
    <s v="Matalevich"/>
    <n v="779.3"/>
    <m/>
    <s v="C"/>
    <s v="Labor"/>
    <s v="TEC"/>
    <m/>
    <s v="JLAB"/>
    <s v="Const"/>
    <s v="RF"/>
    <x v="8"/>
    <m/>
    <m/>
    <m/>
    <m/>
    <m/>
    <m/>
    <m/>
    <m/>
    <m/>
    <m/>
    <m/>
    <n v="779.3"/>
    <m/>
    <m/>
    <m/>
    <m/>
    <m/>
    <m/>
    <m/>
    <x v="0"/>
    <x v="0"/>
    <m/>
  </r>
  <r>
    <s v=""/>
    <s v=" E08_25550"/>
    <s v="Perform Dressed Cavity Qualification of CM-09 cavity (591 1-Cell Production)"/>
    <s v="6.08.04.01.01.03"/>
    <x v="0"/>
    <d v="2027-07-01T00:00:00"/>
    <d v="2027-08-05T00:00:00"/>
    <s v="pkessler"/>
    <s v="Matalevich"/>
    <n v="25132.38"/>
    <m/>
    <s v="C"/>
    <s v="Labor"/>
    <s v="TEC"/>
    <m/>
    <s v="JLAB"/>
    <s v="Const"/>
    <s v="RF"/>
    <x v="8"/>
    <m/>
    <m/>
    <m/>
    <m/>
    <m/>
    <m/>
    <m/>
    <m/>
    <m/>
    <m/>
    <m/>
    <n v="25132.38"/>
    <m/>
    <m/>
    <m/>
    <m/>
    <m/>
    <m/>
    <m/>
    <x v="0"/>
    <x v="0"/>
    <m/>
  </r>
  <r>
    <s v=""/>
    <s v=" E08_25530"/>
    <s v="Weld Helium Vessel onto CM-09 Cavity (591 1-Cell Production)"/>
    <s v="6.08.04.01.01.03"/>
    <x v="0"/>
    <d v="2027-06-10T00:00:00"/>
    <d v="2027-06-30T00:00:00"/>
    <s v="pkessler"/>
    <s v="Matalevich"/>
    <n v="2922.37"/>
    <m/>
    <s v="C"/>
    <s v="Labor"/>
    <s v="TEC"/>
    <m/>
    <s v="JLAB"/>
    <s v="Const"/>
    <s v="RF"/>
    <x v="8"/>
    <m/>
    <m/>
    <m/>
    <m/>
    <m/>
    <m/>
    <m/>
    <m/>
    <m/>
    <m/>
    <m/>
    <n v="2922.37"/>
    <m/>
    <m/>
    <m/>
    <m/>
    <m/>
    <m/>
    <m/>
    <x v="0"/>
    <x v="0"/>
    <m/>
  </r>
  <r>
    <s v=""/>
    <s v=" E08_25570"/>
    <s v="Perform Mechanical inspection of CM-10 Cavity (591 1-Cell Production)"/>
    <s v="6.08.04.01.01.03"/>
    <x v="0"/>
    <d v="2026-11-09T00:00:00"/>
    <d v="2026-11-23T00:00:00"/>
    <s v="pkessler"/>
    <s v="Matalevich"/>
    <n v="779.3"/>
    <m/>
    <s v="C"/>
    <s v="Labor"/>
    <s v="TEC"/>
    <m/>
    <s v="JLAB"/>
    <s v="Const"/>
    <s v="RF"/>
    <x v="8"/>
    <m/>
    <m/>
    <m/>
    <m/>
    <m/>
    <m/>
    <m/>
    <m/>
    <m/>
    <m/>
    <m/>
    <n v="779.3"/>
    <m/>
    <m/>
    <m/>
    <m/>
    <m/>
    <m/>
    <m/>
    <x v="0"/>
    <x v="0"/>
    <m/>
  </r>
  <r>
    <s v=""/>
    <s v=" E08_25630"/>
    <s v="Perform Dressed Cavity Qualification of CM-10 cavity (591 1-Cell Production)"/>
    <s v="6.08.04.01.01.03"/>
    <x v="0"/>
    <d v="2027-08-06T00:00:00"/>
    <d v="2027-09-10T00:00:00"/>
    <s v="pkessler"/>
    <s v="Matalevich"/>
    <n v="25132.38"/>
    <m/>
    <s v="C"/>
    <s v="Labor"/>
    <s v="TEC"/>
    <m/>
    <s v="JLAB"/>
    <s v="Const"/>
    <s v="RF"/>
    <x v="8"/>
    <m/>
    <m/>
    <m/>
    <m/>
    <m/>
    <m/>
    <m/>
    <m/>
    <m/>
    <m/>
    <m/>
    <n v="25132.38"/>
    <m/>
    <m/>
    <m/>
    <m/>
    <m/>
    <m/>
    <m/>
    <x v="0"/>
    <x v="0"/>
    <m/>
  </r>
  <r>
    <s v=""/>
    <s v=" E08_25610"/>
    <s v="Weld Helium Vessel onto CM-10 Cavity (591 1-Cell Production)"/>
    <s v="6.08.04.01.01.03"/>
    <x v="0"/>
    <d v="2027-07-16T00:00:00"/>
    <d v="2027-08-05T00:00:00"/>
    <s v="pkessler"/>
    <s v="Matalevich"/>
    <n v="2922.37"/>
    <m/>
    <s v="C"/>
    <s v="Labor"/>
    <s v="TEC"/>
    <m/>
    <s v="JLAB"/>
    <s v="Const"/>
    <s v="RF"/>
    <x v="8"/>
    <m/>
    <m/>
    <m/>
    <m/>
    <m/>
    <m/>
    <m/>
    <m/>
    <m/>
    <m/>
    <m/>
    <n v="2922.37"/>
    <m/>
    <m/>
    <m/>
    <m/>
    <m/>
    <m/>
    <m/>
    <x v="0"/>
    <x v="0"/>
    <m/>
  </r>
  <r>
    <s v=""/>
    <s v=" E08_25650"/>
    <s v="Perform Mechanical inspection of CM-11 Cavity (591 1-Cell Production)"/>
    <s v="6.08.04.01.01.03"/>
    <x v="0"/>
    <d v="2026-11-24T00:00:00"/>
    <d v="2026-12-09T00:00:00"/>
    <s v="pkessler"/>
    <s v="Matalevich"/>
    <n v="779.3"/>
    <m/>
    <s v="C"/>
    <s v="Labor"/>
    <s v="TEC"/>
    <m/>
    <s v="JLAB"/>
    <s v="Const"/>
    <s v="RF"/>
    <x v="8"/>
    <m/>
    <m/>
    <m/>
    <m/>
    <m/>
    <m/>
    <m/>
    <m/>
    <m/>
    <m/>
    <m/>
    <n v="779.3"/>
    <m/>
    <m/>
    <m/>
    <m/>
    <m/>
    <m/>
    <m/>
    <x v="0"/>
    <x v="0"/>
    <m/>
  </r>
  <r>
    <s v=""/>
    <s v=" E08_25710"/>
    <s v="Perform Dressed Cavity Qualification of CM-11 cavity (591 1-Cell Production)"/>
    <s v="6.08.04.01.01.03"/>
    <x v="0"/>
    <d v="2027-09-13T00:00:00"/>
    <d v="2027-10-18T00:00:00"/>
    <s v="pkessler"/>
    <s v="Matalevich"/>
    <n v="25464.12"/>
    <m/>
    <s v="C"/>
    <s v="Labor"/>
    <s v="TEC"/>
    <m/>
    <s v="JLAB"/>
    <s v="Const"/>
    <s v="RF"/>
    <x v="8"/>
    <m/>
    <m/>
    <m/>
    <m/>
    <m/>
    <m/>
    <m/>
    <m/>
    <m/>
    <m/>
    <m/>
    <n v="14259.91"/>
    <n v="11204.21"/>
    <m/>
    <m/>
    <m/>
    <m/>
    <m/>
    <m/>
    <x v="0"/>
    <x v="0"/>
    <m/>
  </r>
  <r>
    <s v=""/>
    <s v=" E08_25690"/>
    <s v="Weld Helium Vessel onto CM-11 Cavity (591 1-Cell Production)"/>
    <s v="6.08.04.01.01.03"/>
    <x v="0"/>
    <d v="2027-08-20T00:00:00"/>
    <d v="2027-09-10T00:00:00"/>
    <s v="pkessler"/>
    <s v="Matalevich"/>
    <n v="2922.37"/>
    <m/>
    <s v="C"/>
    <s v="Labor"/>
    <s v="TEC"/>
    <m/>
    <s v="JLAB"/>
    <s v="Const"/>
    <s v="RF"/>
    <x v="8"/>
    <m/>
    <m/>
    <m/>
    <m/>
    <m/>
    <m/>
    <m/>
    <m/>
    <m/>
    <m/>
    <m/>
    <n v="2922.37"/>
    <m/>
    <m/>
    <m/>
    <m/>
    <m/>
    <m/>
    <m/>
    <x v="0"/>
    <x v="0"/>
    <m/>
  </r>
  <r>
    <s v=""/>
    <s v=" E08_25730"/>
    <s v="Perform Mechanical inspection of CM-12 Cavity (591 1-Cell Production)"/>
    <s v="6.08.04.01.01.03"/>
    <x v="0"/>
    <d v="2026-12-10T00:00:00"/>
    <d v="2026-12-23T00:00:00"/>
    <s v="pkessler"/>
    <s v="Matalevich"/>
    <n v="779.3"/>
    <m/>
    <s v="C"/>
    <s v="Labor"/>
    <s v="TEC"/>
    <m/>
    <s v="JLAB"/>
    <s v="Const"/>
    <s v="RF"/>
    <x v="8"/>
    <m/>
    <m/>
    <m/>
    <m/>
    <m/>
    <m/>
    <m/>
    <m/>
    <m/>
    <m/>
    <m/>
    <n v="779.3"/>
    <m/>
    <m/>
    <m/>
    <m/>
    <m/>
    <m/>
    <m/>
    <x v="0"/>
    <x v="0"/>
    <m/>
  </r>
  <r>
    <s v=""/>
    <s v=" E08_25790"/>
    <s v="Perform Dressed Cavity Qualification of CM-12 cavity (591 1-Cell Production)"/>
    <s v="6.08.04.01.01.03"/>
    <x v="0"/>
    <d v="2027-10-19T00:00:00"/>
    <d v="2027-11-23T00:00:00"/>
    <s v="pkessler"/>
    <s v="Matalevich"/>
    <n v="25886.35"/>
    <m/>
    <s v="C"/>
    <s v="Labor"/>
    <s v="TEC"/>
    <m/>
    <s v="JLAB"/>
    <s v="Const"/>
    <s v="RF"/>
    <x v="8"/>
    <m/>
    <m/>
    <m/>
    <m/>
    <m/>
    <m/>
    <m/>
    <m/>
    <m/>
    <m/>
    <m/>
    <m/>
    <n v="25886.35"/>
    <m/>
    <m/>
    <m/>
    <m/>
    <m/>
    <m/>
    <x v="0"/>
    <x v="0"/>
    <m/>
  </r>
  <r>
    <s v=""/>
    <s v=" E08_25770"/>
    <s v="Weld Helium Vessel onto CM-12 Cavity (591 1-Cell Production)"/>
    <s v="6.08.04.01.01.03"/>
    <x v="0"/>
    <d v="2027-09-27T00:00:00"/>
    <d v="2027-10-18T00:00:00"/>
    <s v="pkessler"/>
    <s v="Matalevich"/>
    <n v="2986.66"/>
    <m/>
    <s v="C"/>
    <s v="Labor"/>
    <s v="TEC"/>
    <m/>
    <s v="JLAB"/>
    <s v="Const"/>
    <s v="RF"/>
    <x v="8"/>
    <m/>
    <m/>
    <m/>
    <m/>
    <m/>
    <m/>
    <m/>
    <m/>
    <m/>
    <m/>
    <m/>
    <n v="796.44"/>
    <n v="2190.2199999999998"/>
    <m/>
    <m/>
    <m/>
    <m/>
    <m/>
    <m/>
    <x v="0"/>
    <x v="0"/>
    <m/>
  </r>
  <r>
    <s v=""/>
    <s v=" E08_25810"/>
    <s v="Perform Mechanical inspection of CM-13 Cavity (591 1-Cell Production)"/>
    <s v="6.08.04.01.01.03"/>
    <x v="0"/>
    <d v="2026-12-24T00:00:00"/>
    <d v="2027-01-08T00:00:00"/>
    <s v="pkessler"/>
    <s v="Matalevich"/>
    <n v="779.3"/>
    <m/>
    <s v="C"/>
    <s v="Labor"/>
    <s v="TEC"/>
    <m/>
    <s v="JLAB"/>
    <s v="Const"/>
    <s v="RF"/>
    <x v="8"/>
    <m/>
    <m/>
    <m/>
    <m/>
    <m/>
    <m/>
    <m/>
    <m/>
    <m/>
    <m/>
    <m/>
    <n v="779.3"/>
    <m/>
    <m/>
    <m/>
    <m/>
    <m/>
    <m/>
    <m/>
    <x v="0"/>
    <x v="0"/>
    <m/>
  </r>
  <r>
    <s v=""/>
    <s v=" E08_25870"/>
    <s v="Perform Dressed Cavity Qualification of CM-13 cavity (591 1-Cell Production)"/>
    <s v="6.08.04.01.01.03"/>
    <x v="0"/>
    <d v="2027-11-24T00:00:00"/>
    <d v="2028-01-03T00:00:00"/>
    <s v="pkessler"/>
    <s v="Matalevich"/>
    <n v="25886.35"/>
    <m/>
    <s v="C"/>
    <s v="Labor"/>
    <s v="TEC"/>
    <m/>
    <s v="JLAB"/>
    <s v="Const"/>
    <s v="RF"/>
    <x v="8"/>
    <m/>
    <m/>
    <m/>
    <m/>
    <m/>
    <m/>
    <m/>
    <m/>
    <m/>
    <m/>
    <m/>
    <m/>
    <n v="25886.35"/>
    <m/>
    <m/>
    <m/>
    <m/>
    <m/>
    <m/>
    <x v="0"/>
    <x v="0"/>
    <m/>
  </r>
  <r>
    <s v=""/>
    <s v=" E08_25850"/>
    <s v="Weld Helium Vessel onto CM-13 Cavity (591 1-Cell Production)"/>
    <s v="6.08.04.01.01.03"/>
    <x v="0"/>
    <d v="2027-11-02T00:00:00"/>
    <d v="2027-11-23T00:00:00"/>
    <s v="pkessler"/>
    <s v="Matalevich"/>
    <n v="3010.04"/>
    <m/>
    <s v="C"/>
    <s v="Labor"/>
    <s v="TEC"/>
    <m/>
    <s v="JLAB"/>
    <s v="Const"/>
    <s v="RF"/>
    <x v="8"/>
    <m/>
    <m/>
    <m/>
    <m/>
    <m/>
    <m/>
    <m/>
    <m/>
    <m/>
    <m/>
    <m/>
    <m/>
    <n v="3010.04"/>
    <m/>
    <m/>
    <m/>
    <m/>
    <m/>
    <m/>
    <x v="0"/>
    <x v="0"/>
    <m/>
  </r>
  <r>
    <s v=""/>
    <s v=" E08_25890"/>
    <s v="Perform Mechanical inspection of CM-14 Cavity (591 1-Cell Production)"/>
    <s v="6.08.04.01.01.03"/>
    <x v="0"/>
    <d v="2027-01-11T00:00:00"/>
    <d v="2027-01-25T00:00:00"/>
    <s v="pkessler"/>
    <s v="Matalevich"/>
    <n v="779.3"/>
    <m/>
    <s v="C"/>
    <s v="Labor"/>
    <s v="TEC"/>
    <m/>
    <s v="JLAB"/>
    <s v="Const"/>
    <s v="RF"/>
    <x v="8"/>
    <m/>
    <m/>
    <m/>
    <m/>
    <m/>
    <m/>
    <m/>
    <m/>
    <m/>
    <m/>
    <m/>
    <n v="779.3"/>
    <m/>
    <m/>
    <m/>
    <m/>
    <m/>
    <m/>
    <m/>
    <x v="0"/>
    <x v="0"/>
    <m/>
  </r>
  <r>
    <s v=""/>
    <s v=" E08_25950"/>
    <s v="Perform Dressed Cavity Qualification of CM-14 cavity (591 1-Cell Production)"/>
    <s v="6.08.04.01.01.03"/>
    <x v="0"/>
    <d v="2028-01-04T00:00:00"/>
    <d v="2028-02-08T00:00:00"/>
    <s v="pkessler"/>
    <s v="Matalevich"/>
    <n v="25886.35"/>
    <m/>
    <s v="C"/>
    <s v="Labor"/>
    <s v="TEC"/>
    <m/>
    <s v="JLAB"/>
    <s v="Const"/>
    <s v="RF"/>
    <x v="8"/>
    <m/>
    <m/>
    <m/>
    <m/>
    <m/>
    <m/>
    <m/>
    <m/>
    <m/>
    <m/>
    <m/>
    <m/>
    <n v="25886.35"/>
    <m/>
    <m/>
    <m/>
    <m/>
    <m/>
    <m/>
    <x v="0"/>
    <x v="0"/>
    <m/>
  </r>
  <r>
    <s v=""/>
    <s v=" E08_25930"/>
    <s v="Weld Helium Vessel onto CM-14 Cavity (591 1-Cell Production)"/>
    <s v="6.08.04.01.01.03"/>
    <x v="0"/>
    <d v="2027-12-10T00:00:00"/>
    <d v="2028-01-03T00:00:00"/>
    <s v="pkessler"/>
    <s v="Matalevich"/>
    <n v="3010.04"/>
    <m/>
    <s v="C"/>
    <s v="Labor"/>
    <s v="TEC"/>
    <m/>
    <s v="JLAB"/>
    <s v="Const"/>
    <s v="RF"/>
    <x v="8"/>
    <m/>
    <m/>
    <m/>
    <m/>
    <m/>
    <m/>
    <m/>
    <m/>
    <m/>
    <m/>
    <m/>
    <m/>
    <n v="3010.04"/>
    <m/>
    <m/>
    <m/>
    <m/>
    <m/>
    <m/>
    <x v="0"/>
    <x v="0"/>
    <m/>
  </r>
  <r>
    <s v=""/>
    <s v=" E08_25970"/>
    <s v="Perform Mechanical inspection of CM-15 Cavity (591 1-Cell Production)"/>
    <s v="6.08.04.01.01.03"/>
    <x v="0"/>
    <d v="2027-01-26T00:00:00"/>
    <d v="2027-02-08T00:00:00"/>
    <s v="pkessler"/>
    <s v="Matalevich"/>
    <n v="779.3"/>
    <m/>
    <s v="C"/>
    <s v="Labor"/>
    <s v="TEC"/>
    <m/>
    <s v="JLAB"/>
    <s v="Const"/>
    <s v="RF"/>
    <x v="8"/>
    <m/>
    <m/>
    <m/>
    <m/>
    <m/>
    <m/>
    <m/>
    <m/>
    <m/>
    <m/>
    <m/>
    <n v="779.3"/>
    <m/>
    <m/>
    <m/>
    <m/>
    <m/>
    <m/>
    <m/>
    <x v="0"/>
    <x v="0"/>
    <m/>
  </r>
  <r>
    <s v=""/>
    <s v=" E08_26030"/>
    <s v="Perform Dressed Cavity Qualification of CM-15 cavity (591 1-Cell Production)"/>
    <s v="6.08.04.01.01.03"/>
    <x v="0"/>
    <d v="2028-02-09T00:00:00"/>
    <d v="2028-03-15T00:00:00"/>
    <s v="pkessler"/>
    <s v="Matalevich"/>
    <n v="25886.35"/>
    <m/>
    <s v="C"/>
    <s v="Labor"/>
    <s v="TEC"/>
    <m/>
    <s v="JLAB"/>
    <s v="Const"/>
    <s v="RF"/>
    <x v="8"/>
    <m/>
    <m/>
    <m/>
    <m/>
    <m/>
    <m/>
    <m/>
    <m/>
    <m/>
    <m/>
    <m/>
    <m/>
    <n v="25886.35"/>
    <m/>
    <m/>
    <m/>
    <m/>
    <m/>
    <m/>
    <x v="0"/>
    <x v="0"/>
    <m/>
  </r>
  <r>
    <s v=""/>
    <s v=" E08_26010"/>
    <s v="Weld Helium Vessel onto CM-15 Cavity (591 1-Cell Production)"/>
    <s v="6.08.04.01.01.03"/>
    <x v="0"/>
    <d v="2028-01-19T00:00:00"/>
    <d v="2028-02-08T00:00:00"/>
    <s v="pkessler"/>
    <s v="Matalevich"/>
    <n v="3010.04"/>
    <m/>
    <s v="C"/>
    <s v="Labor"/>
    <s v="TEC"/>
    <m/>
    <s v="JLAB"/>
    <s v="Const"/>
    <s v="RF"/>
    <x v="8"/>
    <m/>
    <m/>
    <m/>
    <m/>
    <m/>
    <m/>
    <m/>
    <m/>
    <m/>
    <m/>
    <m/>
    <m/>
    <n v="3010.04"/>
    <m/>
    <m/>
    <m/>
    <m/>
    <m/>
    <m/>
    <x v="0"/>
    <x v="0"/>
    <m/>
  </r>
  <r>
    <s v=""/>
    <s v=" E08_26050"/>
    <s v="Perform Mechanical inspection of CM-16 Cavity (591 1-Cell Production)"/>
    <s v="6.08.04.01.01.03"/>
    <x v="0"/>
    <d v="2027-02-09T00:00:00"/>
    <d v="2027-02-23T00:00:00"/>
    <s v="pkessler"/>
    <s v="Matalevich"/>
    <n v="779.3"/>
    <m/>
    <s v="C"/>
    <s v="Labor"/>
    <s v="TEC"/>
    <m/>
    <s v="JLAB"/>
    <s v="Const"/>
    <s v="RF"/>
    <x v="8"/>
    <m/>
    <m/>
    <m/>
    <m/>
    <m/>
    <m/>
    <m/>
    <m/>
    <m/>
    <m/>
    <m/>
    <n v="779.3"/>
    <m/>
    <m/>
    <m/>
    <m/>
    <m/>
    <m/>
    <m/>
    <x v="0"/>
    <x v="0"/>
    <m/>
  </r>
  <r>
    <s v=""/>
    <s v=" E08_26110"/>
    <s v="Perform Dressed Cavity Qualification of CM-16 cavity (591 1-Cell Production)"/>
    <s v="6.08.04.01.01.03"/>
    <x v="0"/>
    <d v="2028-03-16T00:00:00"/>
    <d v="2028-04-19T00:00:00"/>
    <s v="pkessler"/>
    <s v="Matalevich"/>
    <n v="25886.35"/>
    <m/>
    <s v="C"/>
    <s v="Labor"/>
    <s v="TEC"/>
    <m/>
    <s v="JLAB"/>
    <s v="Const"/>
    <s v="RF"/>
    <x v="8"/>
    <m/>
    <m/>
    <m/>
    <m/>
    <m/>
    <m/>
    <m/>
    <m/>
    <m/>
    <m/>
    <m/>
    <m/>
    <n v="25886.35"/>
    <m/>
    <m/>
    <m/>
    <m/>
    <m/>
    <m/>
    <x v="0"/>
    <x v="0"/>
    <m/>
  </r>
  <r>
    <s v=""/>
    <s v=" E08_26090"/>
    <s v="Weld Helium Vessel onto CM-16 Cavity (591 1-Cell Production)"/>
    <s v="6.08.04.01.01.03"/>
    <x v="0"/>
    <d v="2028-02-24T00:00:00"/>
    <d v="2028-03-15T00:00:00"/>
    <s v="pkessler"/>
    <s v="Matalevich"/>
    <n v="3010.04"/>
    <m/>
    <s v="C"/>
    <s v="Labor"/>
    <s v="TEC"/>
    <m/>
    <s v="JLAB"/>
    <s v="Const"/>
    <s v="RF"/>
    <x v="8"/>
    <m/>
    <m/>
    <m/>
    <m/>
    <m/>
    <m/>
    <m/>
    <m/>
    <m/>
    <m/>
    <m/>
    <m/>
    <n v="3010.04"/>
    <m/>
    <m/>
    <m/>
    <m/>
    <m/>
    <m/>
    <x v="0"/>
    <x v="0"/>
    <m/>
  </r>
  <r>
    <s v=""/>
    <s v=" E08_25350"/>
    <s v="Perform Bare Cavity Qualification of CM-07 cavity (591 1-Cell Production)"/>
    <s v="6.08.04.01.01.03"/>
    <x v="0"/>
    <d v="2027-02-24T00:00:00"/>
    <d v="2027-03-30T00:00:00"/>
    <s v="pkessler"/>
    <s v="Matalevich"/>
    <n v="12566.19"/>
    <m/>
    <s v="C"/>
    <s v="Labor"/>
    <s v="TEC"/>
    <m/>
    <s v="JLAB"/>
    <s v="Const"/>
    <s v="RF"/>
    <x v="8"/>
    <m/>
    <m/>
    <m/>
    <m/>
    <m/>
    <m/>
    <m/>
    <m/>
    <m/>
    <m/>
    <m/>
    <n v="12566.19"/>
    <m/>
    <m/>
    <m/>
    <m/>
    <m/>
    <m/>
    <m/>
    <x v="0"/>
    <x v="0"/>
    <m/>
  </r>
  <r>
    <s v=""/>
    <s v=" E08_25430"/>
    <s v="Perform Bare Cavity Qualification of CM-08 cavity (591 1-Cell Production)"/>
    <s v="6.08.04.01.01.03"/>
    <x v="0"/>
    <d v="2027-03-31T00:00:00"/>
    <d v="2027-05-04T00:00:00"/>
    <s v="pkessler"/>
    <s v="Matalevich"/>
    <n v="12566.19"/>
    <m/>
    <s v="C"/>
    <s v="Labor"/>
    <s v="TEC"/>
    <m/>
    <s v="JLAB"/>
    <s v="Const"/>
    <s v="RF"/>
    <x v="8"/>
    <m/>
    <m/>
    <m/>
    <m/>
    <m/>
    <m/>
    <m/>
    <m/>
    <m/>
    <m/>
    <m/>
    <n v="12566.19"/>
    <m/>
    <m/>
    <m/>
    <m/>
    <m/>
    <m/>
    <m/>
    <x v="0"/>
    <x v="0"/>
    <m/>
  </r>
  <r>
    <s v=""/>
    <s v=" E08_25510"/>
    <s v="Perform Bare Cavity Qualification of CM-09 cavity (591 1-Cell Production)"/>
    <s v="6.08.04.01.01.03"/>
    <x v="0"/>
    <d v="2027-05-05T00:00:00"/>
    <d v="2027-06-09T00:00:00"/>
    <s v="pkessler"/>
    <s v="Matalevich"/>
    <n v="12566.19"/>
    <m/>
    <s v="C"/>
    <s v="Labor"/>
    <s v="TEC"/>
    <m/>
    <s v="JLAB"/>
    <s v="Const"/>
    <s v="RF"/>
    <x v="8"/>
    <m/>
    <m/>
    <m/>
    <m/>
    <m/>
    <m/>
    <m/>
    <m/>
    <m/>
    <m/>
    <m/>
    <n v="12566.19"/>
    <m/>
    <m/>
    <m/>
    <m/>
    <m/>
    <m/>
    <m/>
    <x v="0"/>
    <x v="0"/>
    <m/>
  </r>
  <r>
    <s v=""/>
    <s v=" E08_25590"/>
    <s v="Perform Bare Cavity Qualification of CM-10 cavity (591 1-Cell Production)"/>
    <s v="6.08.04.01.01.03"/>
    <x v="0"/>
    <d v="2027-06-10T00:00:00"/>
    <d v="2027-07-15T00:00:00"/>
    <s v="pkessler"/>
    <s v="Matalevich"/>
    <n v="12566.19"/>
    <m/>
    <s v="C"/>
    <s v="Labor"/>
    <s v="TEC"/>
    <m/>
    <s v="JLAB"/>
    <s v="Const"/>
    <s v="RF"/>
    <x v="8"/>
    <m/>
    <m/>
    <m/>
    <m/>
    <m/>
    <m/>
    <m/>
    <m/>
    <m/>
    <m/>
    <m/>
    <n v="12566.19"/>
    <m/>
    <m/>
    <m/>
    <m/>
    <m/>
    <m/>
    <m/>
    <x v="0"/>
    <x v="0"/>
    <m/>
  </r>
  <r>
    <s v=""/>
    <s v=" E08_25670"/>
    <s v="Perform Bare Cavity Qualification of CM-11 cavity (591 1-Cell Production)"/>
    <s v="6.08.04.01.01.03"/>
    <x v="0"/>
    <d v="2027-07-16T00:00:00"/>
    <d v="2027-08-19T00:00:00"/>
    <s v="pkessler"/>
    <s v="Matalevich"/>
    <n v="12566.19"/>
    <m/>
    <s v="C"/>
    <s v="Labor"/>
    <s v="TEC"/>
    <m/>
    <s v="JLAB"/>
    <s v="Const"/>
    <s v="RF"/>
    <x v="8"/>
    <m/>
    <m/>
    <m/>
    <m/>
    <m/>
    <m/>
    <m/>
    <m/>
    <m/>
    <m/>
    <m/>
    <n v="12566.19"/>
    <m/>
    <m/>
    <m/>
    <m/>
    <m/>
    <m/>
    <m/>
    <x v="0"/>
    <x v="0"/>
    <m/>
  </r>
  <r>
    <s v=""/>
    <s v=" E08_25750"/>
    <s v="Perform Bare Cavity Qualification of CM-12 cavity (591 1-Cell Production)"/>
    <s v="6.08.04.01.01.03"/>
    <x v="0"/>
    <d v="2027-08-20T00:00:00"/>
    <d v="2027-09-24T00:00:00"/>
    <s v="pkessler"/>
    <s v="Matalevich"/>
    <n v="12566.19"/>
    <m/>
    <s v="C"/>
    <s v="Labor"/>
    <s v="TEC"/>
    <m/>
    <s v="JLAB"/>
    <s v="Const"/>
    <s v="RF"/>
    <x v="8"/>
    <m/>
    <m/>
    <m/>
    <m/>
    <m/>
    <m/>
    <m/>
    <m/>
    <m/>
    <m/>
    <m/>
    <n v="12566.19"/>
    <m/>
    <m/>
    <m/>
    <m/>
    <m/>
    <m/>
    <m/>
    <x v="0"/>
    <x v="0"/>
    <m/>
  </r>
  <r>
    <s v=""/>
    <s v=" E08_25830"/>
    <s v="Perform Bare Cavity Qualification of CM-13 cavity (591 1-Cell Production)"/>
    <s v="6.08.04.01.01.03"/>
    <x v="0"/>
    <d v="2027-09-27T00:00:00"/>
    <d v="2027-11-01T00:00:00"/>
    <s v="pkessler"/>
    <s v="Matalevich"/>
    <n v="12882.86"/>
    <m/>
    <s v="C"/>
    <s v="Labor"/>
    <s v="TEC"/>
    <m/>
    <s v="JLAB"/>
    <s v="Const"/>
    <s v="RF"/>
    <x v="8"/>
    <m/>
    <m/>
    <m/>
    <m/>
    <m/>
    <m/>
    <m/>
    <m/>
    <m/>
    <m/>
    <m/>
    <n v="2061.2600000000002"/>
    <n v="10821.6"/>
    <m/>
    <m/>
    <m/>
    <m/>
    <m/>
    <m/>
    <x v="0"/>
    <x v="0"/>
    <m/>
  </r>
  <r>
    <s v=""/>
    <s v=" E08_25910"/>
    <s v="Perform Bare Cavity Qualification of CM-14 cavity (591 1-Cell Production)"/>
    <s v="6.08.04.01.01.03"/>
    <x v="0"/>
    <d v="2027-11-02T00:00:00"/>
    <d v="2027-12-09T00:00:00"/>
    <s v="pkessler"/>
    <s v="Matalevich"/>
    <n v="12943.17"/>
    <m/>
    <s v="C"/>
    <s v="Labor"/>
    <s v="TEC"/>
    <m/>
    <s v="JLAB"/>
    <s v="Const"/>
    <s v="RF"/>
    <x v="8"/>
    <m/>
    <m/>
    <m/>
    <m/>
    <m/>
    <m/>
    <m/>
    <m/>
    <m/>
    <m/>
    <m/>
    <m/>
    <n v="12943.17"/>
    <m/>
    <m/>
    <m/>
    <m/>
    <m/>
    <m/>
    <x v="0"/>
    <x v="0"/>
    <m/>
  </r>
  <r>
    <s v=""/>
    <s v=" E08_25990"/>
    <s v="Perform Bare Cavity Qualification of CM-15 cavity (591 1-Cell Production)"/>
    <s v="6.08.04.01.01.03"/>
    <x v="0"/>
    <d v="2027-12-10T00:00:00"/>
    <d v="2028-01-18T00:00:00"/>
    <s v="pkessler"/>
    <s v="Matalevich"/>
    <n v="12943.17"/>
    <m/>
    <s v="C"/>
    <s v="Labor"/>
    <s v="TEC"/>
    <m/>
    <s v="JLAB"/>
    <s v="Const"/>
    <s v="RF"/>
    <x v="8"/>
    <m/>
    <m/>
    <m/>
    <m/>
    <m/>
    <m/>
    <m/>
    <m/>
    <m/>
    <m/>
    <m/>
    <m/>
    <n v="12943.17"/>
    <m/>
    <m/>
    <m/>
    <m/>
    <m/>
    <m/>
    <x v="0"/>
    <x v="0"/>
    <m/>
  </r>
  <r>
    <s v=""/>
    <s v=" E08_26070"/>
    <s v="Perform Bare Cavity Qualification of CM-16 cavity (591 1-Cell Production)"/>
    <s v="6.08.04.01.01.03"/>
    <x v="0"/>
    <d v="2028-01-19T00:00:00"/>
    <d v="2028-02-23T00:00:00"/>
    <s v="pkessler"/>
    <s v="Matalevich"/>
    <n v="12943.17"/>
    <m/>
    <s v="C"/>
    <s v="Labor"/>
    <s v="TEC"/>
    <m/>
    <s v="JLAB"/>
    <s v="Const"/>
    <s v="RF"/>
    <x v="8"/>
    <m/>
    <m/>
    <m/>
    <m/>
    <m/>
    <m/>
    <m/>
    <m/>
    <m/>
    <m/>
    <m/>
    <m/>
    <n v="12943.17"/>
    <m/>
    <m/>
    <m/>
    <m/>
    <m/>
    <m/>
    <x v="0"/>
    <x v="0"/>
    <m/>
  </r>
  <r>
    <s v=""/>
    <s v=" E08_24870"/>
    <s v="Perform Bare Cavity Qualification of CM-01 cavity (591 1-Cell Production)"/>
    <s v="6.08.04.01.01.03"/>
    <x v="0"/>
    <d v="2026-07-16T00:00:00"/>
    <d v="2026-08-19T00:00:00"/>
    <s v="pkessler"/>
    <s v="Matalevich"/>
    <n v="12200.18"/>
    <m/>
    <s v="C"/>
    <s v="Labor"/>
    <s v="TEC"/>
    <m/>
    <s v="JLAB"/>
    <s v="Const"/>
    <s v="RF"/>
    <x v="8"/>
    <m/>
    <m/>
    <m/>
    <m/>
    <m/>
    <m/>
    <m/>
    <m/>
    <m/>
    <m/>
    <n v="12200.18"/>
    <m/>
    <m/>
    <m/>
    <m/>
    <m/>
    <m/>
    <m/>
    <m/>
    <x v="0"/>
    <x v="0"/>
    <m/>
  </r>
  <r>
    <s v=""/>
    <s v=" E08_24950"/>
    <s v="Perform Bare Cavity Qualification of CM-02 cavity (591 1-Cell Production)"/>
    <s v="6.08.04.01.01.03"/>
    <x v="0"/>
    <d v="2026-08-20T00:00:00"/>
    <d v="2026-09-24T00:00:00"/>
    <s v="pkessler"/>
    <s v="Matalevich"/>
    <n v="12200.18"/>
    <m/>
    <s v="C"/>
    <s v="Labor"/>
    <s v="TEC"/>
    <m/>
    <s v="JLAB"/>
    <s v="Const"/>
    <s v="RF"/>
    <x v="8"/>
    <m/>
    <m/>
    <m/>
    <m/>
    <m/>
    <m/>
    <m/>
    <m/>
    <m/>
    <m/>
    <n v="12200.18"/>
    <m/>
    <m/>
    <m/>
    <m/>
    <m/>
    <m/>
    <m/>
    <m/>
    <x v="0"/>
    <x v="0"/>
    <m/>
  </r>
  <r>
    <s v=""/>
    <s v=" E08_25030"/>
    <s v="Perform Bare Cavity Qualification of CM-03 cavity (591 1-Cell Production)"/>
    <s v="6.08.04.01.01.03"/>
    <x v="0"/>
    <d v="2026-09-25T00:00:00"/>
    <d v="2026-10-30T00:00:00"/>
    <s v="pkessler"/>
    <s v="Matalevich"/>
    <n v="12507.63"/>
    <m/>
    <s v="C"/>
    <s v="Labor"/>
    <s v="TEC"/>
    <m/>
    <s v="JLAB"/>
    <s v="Const"/>
    <s v="RF"/>
    <x v="8"/>
    <m/>
    <m/>
    <m/>
    <m/>
    <m/>
    <m/>
    <m/>
    <m/>
    <m/>
    <m/>
    <n v="2001.22"/>
    <n v="10506.41"/>
    <m/>
    <m/>
    <m/>
    <m/>
    <m/>
    <m/>
    <m/>
    <x v="0"/>
    <x v="0"/>
    <m/>
  </r>
  <r>
    <s v=""/>
    <s v=" E08_25110"/>
    <s v="Perform Bare Cavity Qualification of CM-04 cavity (591 1-Cell Production)"/>
    <s v="6.08.04.01.01.03"/>
    <x v="0"/>
    <d v="2026-11-02T00:00:00"/>
    <d v="2026-12-09T00:00:00"/>
    <s v="pkessler"/>
    <s v="Matalevich"/>
    <n v="12566.19"/>
    <m/>
    <s v="C"/>
    <s v="Labor"/>
    <s v="TEC"/>
    <m/>
    <s v="JLAB"/>
    <s v="Const"/>
    <s v="RF"/>
    <x v="8"/>
    <m/>
    <m/>
    <m/>
    <m/>
    <m/>
    <m/>
    <m/>
    <m/>
    <m/>
    <m/>
    <m/>
    <n v="12566.19"/>
    <m/>
    <m/>
    <m/>
    <m/>
    <m/>
    <m/>
    <m/>
    <x v="0"/>
    <x v="0"/>
    <m/>
  </r>
  <r>
    <s v=""/>
    <s v=" E08_25190"/>
    <s v="Perform Bare Cavity Qualification of CM-05 cavity (591 1-Cell Production)"/>
    <s v="6.08.04.01.01.03"/>
    <x v="0"/>
    <d v="2026-12-10T00:00:00"/>
    <d v="2027-01-15T00:00:00"/>
    <s v="pkessler"/>
    <s v="Matalevich"/>
    <n v="12566.19"/>
    <m/>
    <s v="C"/>
    <s v="Labor"/>
    <s v="TEC"/>
    <m/>
    <s v="JLAB"/>
    <s v="Const"/>
    <s v="RF"/>
    <x v="8"/>
    <m/>
    <m/>
    <m/>
    <m/>
    <m/>
    <m/>
    <m/>
    <m/>
    <m/>
    <m/>
    <m/>
    <n v="12566.19"/>
    <m/>
    <m/>
    <m/>
    <m/>
    <m/>
    <m/>
    <m/>
    <x v="0"/>
    <x v="0"/>
    <m/>
  </r>
  <r>
    <s v=""/>
    <s v=" E08_25270"/>
    <s v="Perform Bare Cavity Qualification of CM-06 cavity (591 1-Cell Production)"/>
    <s v="6.08.04.01.01.03"/>
    <x v="0"/>
    <d v="2027-01-19T00:00:00"/>
    <d v="2027-02-23T00:00:00"/>
    <s v="pkessler"/>
    <s v="Matalevich"/>
    <n v="12566.19"/>
    <m/>
    <s v="C"/>
    <s v="Labor"/>
    <s v="TEC"/>
    <m/>
    <s v="JLAB"/>
    <s v="Const"/>
    <s v="RF"/>
    <x v="8"/>
    <m/>
    <m/>
    <m/>
    <m/>
    <m/>
    <m/>
    <m/>
    <m/>
    <m/>
    <m/>
    <m/>
    <n v="12566.19"/>
    <m/>
    <m/>
    <m/>
    <m/>
    <m/>
    <m/>
    <m/>
    <x v="0"/>
    <x v="0"/>
    <m/>
  </r>
  <r>
    <s v=""/>
    <s v=" E08_28970"/>
    <s v="Perform  Cold Mass Assembly (591 1-Cell CM-13)"/>
    <s v="6.08.04.01.03.04"/>
    <x v="0"/>
    <d v="2029-04-03T00:00:00"/>
    <d v="2029-04-23T00:00:00"/>
    <s v="pkessler"/>
    <s v="Matalevich"/>
    <n v="67690.789999999994"/>
    <m/>
    <s v="C"/>
    <s v="Labor"/>
    <s v="TEC"/>
    <m/>
    <s v="JLAB"/>
    <s v="Const"/>
    <s v="RF"/>
    <x v="7"/>
    <m/>
    <m/>
    <m/>
    <m/>
    <m/>
    <m/>
    <m/>
    <m/>
    <m/>
    <m/>
    <m/>
    <m/>
    <m/>
    <n v="67690.789999999994"/>
    <m/>
    <m/>
    <m/>
    <m/>
    <m/>
    <x v="0"/>
    <x v="0"/>
    <m/>
  </r>
  <r>
    <s v=""/>
    <s v=" E08_29000"/>
    <s v="Perform Spaceframe Thermal Shield Assembly (591 1-Cell CM-13)"/>
    <s v="6.08.04.01.03.04"/>
    <x v="0"/>
    <d v="2029-04-24T00:00:00"/>
    <d v="2029-05-14T00:00:00"/>
    <s v="pkessler"/>
    <s v="Matalevich"/>
    <n v="34827.17"/>
    <m/>
    <s v="C"/>
    <s v="Labor"/>
    <s v="TEC"/>
    <m/>
    <s v="JLAB"/>
    <s v="Const"/>
    <s v="RF"/>
    <x v="7"/>
    <m/>
    <m/>
    <m/>
    <m/>
    <m/>
    <m/>
    <m/>
    <m/>
    <m/>
    <m/>
    <m/>
    <m/>
    <m/>
    <n v="34827.17"/>
    <m/>
    <m/>
    <m/>
    <m/>
    <m/>
    <x v="0"/>
    <x v="0"/>
    <m/>
  </r>
  <r>
    <s v=""/>
    <s v=" E08_29030"/>
    <s v="Perform  Final Assembly (591 1-Cell CM-13)"/>
    <s v="6.08.04.01.03.04"/>
    <x v="0"/>
    <d v="2029-05-15T00:00:00"/>
    <d v="2029-06-05T00:00:00"/>
    <s v="pkessler"/>
    <s v="Matalevich"/>
    <n v="118639.74"/>
    <m/>
    <s v="C"/>
    <s v="Labor"/>
    <s v="TEC"/>
    <m/>
    <s v="JLAB"/>
    <s v="Const"/>
    <s v="RF"/>
    <x v="7"/>
    <m/>
    <m/>
    <m/>
    <m/>
    <m/>
    <m/>
    <m/>
    <m/>
    <m/>
    <m/>
    <m/>
    <m/>
    <m/>
    <n v="118639.74"/>
    <m/>
    <m/>
    <m/>
    <m/>
    <m/>
    <x v="0"/>
    <x v="0"/>
    <m/>
  </r>
  <r>
    <s v=""/>
    <s v=" E08_29080"/>
    <s v="Perform  Cavity String Assembly (591 1-Cell CM-14)"/>
    <s v="6.08.04.01.03.04"/>
    <x v="0"/>
    <d v="2029-05-10T00:00:00"/>
    <d v="2029-06-07T00:00:00"/>
    <s v="pkessler"/>
    <s v="Matalevich"/>
    <n v="55702.8"/>
    <m/>
    <s v="C"/>
    <s v="Labor"/>
    <s v="TEC"/>
    <m/>
    <s v="JLAB"/>
    <s v="Const"/>
    <s v="RF"/>
    <x v="7"/>
    <m/>
    <m/>
    <m/>
    <m/>
    <m/>
    <m/>
    <m/>
    <m/>
    <m/>
    <m/>
    <m/>
    <m/>
    <m/>
    <n v="55702.8"/>
    <m/>
    <m/>
    <m/>
    <m/>
    <m/>
    <x v="0"/>
    <x v="0"/>
    <m/>
  </r>
  <r>
    <s v=""/>
    <s v=" E08_29110"/>
    <s v="Perform  Cold Mass Assembly (591 1-Cell CM-14)"/>
    <s v="6.08.04.01.03.04"/>
    <x v="0"/>
    <d v="2029-06-08T00:00:00"/>
    <d v="2029-06-28T00:00:00"/>
    <s v="pkessler"/>
    <s v="Matalevich"/>
    <n v="67070.720000000001"/>
    <m/>
    <s v="C"/>
    <s v="Labor"/>
    <s v="TEC"/>
    <m/>
    <s v="JLAB"/>
    <s v="Const"/>
    <s v="RF"/>
    <x v="7"/>
    <m/>
    <m/>
    <m/>
    <m/>
    <m/>
    <m/>
    <m/>
    <m/>
    <m/>
    <m/>
    <m/>
    <m/>
    <m/>
    <n v="67070.720000000001"/>
    <m/>
    <m/>
    <m/>
    <m/>
    <m/>
    <x v="0"/>
    <x v="0"/>
    <m/>
  </r>
  <r>
    <s v=""/>
    <s v=" E08_29140"/>
    <s v="Perform Spaceframe Thermal Shield Assembly (591 1-Cell CM-14)"/>
    <s v="6.08.04.01.03.04"/>
    <x v="0"/>
    <d v="2029-06-29T00:00:00"/>
    <d v="2029-07-20T00:00:00"/>
    <s v="pkessler"/>
    <s v="Matalevich"/>
    <n v="34413.79"/>
    <m/>
    <s v="C"/>
    <s v="Labor"/>
    <s v="TEC"/>
    <m/>
    <s v="JLAB"/>
    <s v="Const"/>
    <s v="RF"/>
    <x v="7"/>
    <m/>
    <m/>
    <m/>
    <m/>
    <m/>
    <m/>
    <m/>
    <m/>
    <m/>
    <m/>
    <m/>
    <m/>
    <m/>
    <n v="34413.79"/>
    <m/>
    <m/>
    <m/>
    <m/>
    <m/>
    <x v="0"/>
    <x v="0"/>
    <m/>
  </r>
  <r>
    <s v=""/>
    <s v=" E08_29170"/>
    <s v="Perform  Final Assembly (591 1-Cell CM-14)"/>
    <s v="6.08.04.01.03.04"/>
    <x v="0"/>
    <d v="2029-07-23T00:00:00"/>
    <d v="2029-08-10T00:00:00"/>
    <s v="pkessler"/>
    <s v="Matalevich"/>
    <n v="117399.6"/>
    <m/>
    <s v="C"/>
    <s v="Labor"/>
    <s v="TEC"/>
    <m/>
    <s v="JLAB"/>
    <s v="Const"/>
    <s v="RF"/>
    <x v="7"/>
    <m/>
    <m/>
    <m/>
    <m/>
    <m/>
    <m/>
    <m/>
    <m/>
    <m/>
    <m/>
    <m/>
    <m/>
    <m/>
    <n v="117399.6"/>
    <m/>
    <m/>
    <m/>
    <m/>
    <m/>
    <x v="0"/>
    <x v="0"/>
    <m/>
  </r>
  <r>
    <s v=""/>
    <s v=" E08_29220"/>
    <s v="Perform  Cavity String Assembly (591 1-Cell CM-15)"/>
    <s v="6.08.04.01.03.04"/>
    <x v="0"/>
    <d v="2029-07-18T00:00:00"/>
    <d v="2029-08-14T00:00:00"/>
    <s v="pkessler"/>
    <s v="Matalevich"/>
    <n v="55702.8"/>
    <m/>
    <s v="C"/>
    <s v="Labor"/>
    <s v="TEC"/>
    <m/>
    <s v="JLAB"/>
    <s v="Const"/>
    <s v="RF"/>
    <x v="7"/>
    <m/>
    <m/>
    <m/>
    <m/>
    <m/>
    <m/>
    <m/>
    <m/>
    <m/>
    <m/>
    <m/>
    <m/>
    <m/>
    <n v="55702.8"/>
    <m/>
    <m/>
    <m/>
    <m/>
    <m/>
    <x v="0"/>
    <x v="0"/>
    <m/>
  </r>
  <r>
    <s v=""/>
    <s v=" E08_29250"/>
    <s v="Perform  Cold Mass Assembly (591 1-Cell CM-15)"/>
    <s v="6.08.04.01.03.04"/>
    <x v="0"/>
    <d v="2029-08-15T00:00:00"/>
    <d v="2029-09-05T00:00:00"/>
    <s v="pkessler"/>
    <s v="Matalevich"/>
    <n v="66347.31"/>
    <m/>
    <s v="C"/>
    <s v="Labor"/>
    <s v="TEC"/>
    <m/>
    <s v="JLAB"/>
    <s v="Const"/>
    <s v="RF"/>
    <x v="7"/>
    <m/>
    <m/>
    <m/>
    <m/>
    <m/>
    <m/>
    <m/>
    <m/>
    <m/>
    <m/>
    <m/>
    <m/>
    <m/>
    <n v="66347.31"/>
    <m/>
    <m/>
    <m/>
    <m/>
    <m/>
    <x v="0"/>
    <x v="0"/>
    <m/>
  </r>
  <r>
    <s v=""/>
    <s v=" E08_29280"/>
    <s v="Perform Spaceframe Thermal Shield Assembly (591 1-Cell CM-15)"/>
    <s v="6.08.04.01.03.04"/>
    <x v="0"/>
    <d v="2029-09-06T00:00:00"/>
    <d v="2029-09-26T00:00:00"/>
    <s v="pkessler"/>
    <s v="Matalevich"/>
    <n v="34000.410000000003"/>
    <m/>
    <s v="C"/>
    <s v="Labor"/>
    <s v="TEC"/>
    <m/>
    <s v="JLAB"/>
    <s v="Const"/>
    <s v="RF"/>
    <x v="7"/>
    <m/>
    <m/>
    <m/>
    <m/>
    <m/>
    <m/>
    <m/>
    <m/>
    <m/>
    <m/>
    <m/>
    <m/>
    <m/>
    <n v="34000.410000000003"/>
    <m/>
    <m/>
    <m/>
    <m/>
    <m/>
    <x v="0"/>
    <x v="0"/>
    <m/>
  </r>
  <r>
    <s v=""/>
    <s v=" E08_29310"/>
    <s v="Perform  Final Assembly (591 1-Cell CM-15)"/>
    <s v="6.08.04.01.03.04"/>
    <x v="0"/>
    <d v="2029-09-27T00:00:00"/>
    <d v="2029-10-18T00:00:00"/>
    <s v="pkessler"/>
    <s v="Matalevich"/>
    <n v="119285.64"/>
    <m/>
    <s v="C"/>
    <s v="Labor"/>
    <s v="TEC"/>
    <m/>
    <s v="JLAB"/>
    <s v="Const"/>
    <s v="RF"/>
    <x v="7"/>
    <m/>
    <m/>
    <m/>
    <m/>
    <m/>
    <m/>
    <m/>
    <m/>
    <m/>
    <m/>
    <m/>
    <m/>
    <m/>
    <n v="15904.75"/>
    <n v="103380.89"/>
    <m/>
    <m/>
    <m/>
    <m/>
    <x v="0"/>
    <x v="0"/>
    <m/>
  </r>
  <r>
    <s v=""/>
    <s v=" E08_29360"/>
    <s v="Perform  Cavity String Assembly (591 1-Cell CM-16)"/>
    <s v="6.08.04.01.03.04"/>
    <x v="0"/>
    <d v="2029-09-24T00:00:00"/>
    <d v="2029-10-22T00:00:00"/>
    <s v="pkessler"/>
    <s v="Matalevich"/>
    <n v="56956.12"/>
    <m/>
    <s v="C"/>
    <s v="Labor"/>
    <s v="TEC"/>
    <m/>
    <s v="JLAB"/>
    <s v="Const"/>
    <s v="RF"/>
    <x v="7"/>
    <m/>
    <m/>
    <m/>
    <m/>
    <m/>
    <m/>
    <m/>
    <m/>
    <m/>
    <m/>
    <m/>
    <m/>
    <m/>
    <n v="14239.03"/>
    <n v="42717.09"/>
    <m/>
    <m/>
    <m/>
    <m/>
    <x v="0"/>
    <x v="0"/>
    <m/>
  </r>
  <r>
    <s v=""/>
    <s v=" E08_27260"/>
    <s v="Perform  Cavity String Assembly (591 1-Cell CM-01)"/>
    <s v="6.08.04.01.03.04"/>
    <x v="0"/>
    <d v="2026-12-16T00:00:00"/>
    <d v="2027-01-14T00:00:00"/>
    <s v="pkessler"/>
    <s v="Matalevich"/>
    <n v="52505.24"/>
    <m/>
    <s v="C"/>
    <s v="Labor"/>
    <s v="TEC"/>
    <m/>
    <s v="JLAB"/>
    <s v="Const"/>
    <s v="RF"/>
    <x v="7"/>
    <m/>
    <m/>
    <m/>
    <m/>
    <m/>
    <m/>
    <m/>
    <m/>
    <m/>
    <m/>
    <m/>
    <n v="52505.24"/>
    <m/>
    <m/>
    <m/>
    <m/>
    <m/>
    <m/>
    <m/>
    <x v="0"/>
    <x v="0"/>
    <m/>
  </r>
  <r>
    <s v=""/>
    <s v=" E08_27290"/>
    <s v="Perform  Cold Mass Assembly (591 1-Cell CM-01)"/>
    <s v="6.08.04.01.03.04"/>
    <x v="0"/>
    <d v="2027-01-15T00:00:00"/>
    <d v="2027-03-15T00:00:00"/>
    <s v="pkessler"/>
    <s v="Matalevich"/>
    <n v="80170.33"/>
    <m/>
    <s v="C"/>
    <s v="Labor"/>
    <s v="TEC"/>
    <m/>
    <s v="JLAB"/>
    <s v="Const"/>
    <s v="RF"/>
    <x v="7"/>
    <m/>
    <m/>
    <m/>
    <m/>
    <m/>
    <m/>
    <m/>
    <m/>
    <m/>
    <m/>
    <m/>
    <n v="80170.33"/>
    <m/>
    <m/>
    <m/>
    <m/>
    <m/>
    <m/>
    <m/>
    <x v="0"/>
    <x v="0"/>
    <m/>
  </r>
  <r>
    <s v=""/>
    <s v=" E08_27320"/>
    <s v="Perform Spaceframe Thermal Shield Assembly (591 1-Cell CM-01)"/>
    <s v="6.08.04.01.03.04"/>
    <x v="0"/>
    <d v="2027-03-16T00:00:00"/>
    <d v="2027-05-10T00:00:00"/>
    <s v="pkessler"/>
    <s v="Matalevich"/>
    <n v="41108"/>
    <m/>
    <s v="C"/>
    <s v="Labor"/>
    <s v="TEC"/>
    <m/>
    <s v="JLAB"/>
    <s v="Const"/>
    <s v="RF"/>
    <x v="7"/>
    <m/>
    <m/>
    <m/>
    <m/>
    <m/>
    <m/>
    <m/>
    <m/>
    <m/>
    <m/>
    <m/>
    <n v="41108"/>
    <m/>
    <m/>
    <m/>
    <m/>
    <m/>
    <m/>
    <m/>
    <x v="0"/>
    <x v="0"/>
    <m/>
  </r>
  <r>
    <s v=""/>
    <s v=" E08_27350"/>
    <s v="Perform  Final Assembly (591 1-Cell CM-01)"/>
    <s v="6.08.04.01.03.04"/>
    <x v="0"/>
    <d v="2027-05-11T00:00:00"/>
    <d v="2027-07-07T00:00:00"/>
    <s v="pkessler"/>
    <s v="Matalevich"/>
    <n v="140273.73000000001"/>
    <m/>
    <s v="C"/>
    <s v="Labor"/>
    <s v="TEC"/>
    <m/>
    <s v="JLAB"/>
    <s v="Const"/>
    <s v="RF"/>
    <x v="7"/>
    <m/>
    <m/>
    <m/>
    <m/>
    <m/>
    <m/>
    <m/>
    <m/>
    <m/>
    <m/>
    <m/>
    <n v="140273.73000000001"/>
    <m/>
    <m/>
    <m/>
    <m/>
    <m/>
    <m/>
    <m/>
    <x v="0"/>
    <x v="0"/>
    <m/>
  </r>
  <r>
    <s v=""/>
    <s v=" E08_29390"/>
    <s v="Perform  Cold Mass Assembly (591 1-Cell CM-16)"/>
    <s v="6.08.04.01.03.04"/>
    <x v="0"/>
    <d v="2029-10-23T00:00:00"/>
    <d v="2029-11-13T00:00:00"/>
    <s v="pkessler"/>
    <s v="Matalevich"/>
    <n v="67699.06"/>
    <m/>
    <s v="C"/>
    <s v="Labor"/>
    <s v="TEC"/>
    <m/>
    <s v="JLAB"/>
    <s v="Const"/>
    <s v="RF"/>
    <x v="7"/>
    <m/>
    <m/>
    <m/>
    <m/>
    <m/>
    <m/>
    <m/>
    <m/>
    <m/>
    <m/>
    <m/>
    <m/>
    <m/>
    <m/>
    <n v="67699.06"/>
    <m/>
    <m/>
    <m/>
    <m/>
    <x v="0"/>
    <x v="0"/>
    <m/>
  </r>
  <r>
    <s v=""/>
    <s v=" E08_29420"/>
    <s v="Perform Spaceframe Thermal Shield Assembly (591 1-Cell CM-16)"/>
    <s v="6.08.04.01.03.04"/>
    <x v="0"/>
    <d v="2029-11-14T00:00:00"/>
    <d v="2029-12-06T00:00:00"/>
    <s v="pkessler"/>
    <s v="Matalevich"/>
    <n v="34701.089999999997"/>
    <m/>
    <s v="C"/>
    <s v="Labor"/>
    <s v="TEC"/>
    <m/>
    <s v="JLAB"/>
    <s v="Const"/>
    <s v="RF"/>
    <x v="7"/>
    <m/>
    <m/>
    <m/>
    <m/>
    <m/>
    <m/>
    <m/>
    <m/>
    <m/>
    <m/>
    <m/>
    <m/>
    <m/>
    <m/>
    <n v="34701.089999999997"/>
    <m/>
    <m/>
    <m/>
    <m/>
    <x v="0"/>
    <x v="0"/>
    <m/>
  </r>
  <r>
    <s v=""/>
    <s v=" E08_29450"/>
    <s v="Perform  Final Assembly (591 1-Cell CM-16)"/>
    <s v="6.08.04.01.03.04"/>
    <x v="0"/>
    <d v="2029-12-07T00:00:00"/>
    <d v="2029-12-28T00:00:00"/>
    <s v="pkessler"/>
    <s v="Matalevich"/>
    <n v="118579.8"/>
    <m/>
    <s v="C"/>
    <s v="Labor"/>
    <s v="TEC"/>
    <m/>
    <s v="JLAB"/>
    <s v="Const"/>
    <s v="RF"/>
    <x v="7"/>
    <m/>
    <m/>
    <m/>
    <m/>
    <m/>
    <m/>
    <m/>
    <m/>
    <m/>
    <m/>
    <m/>
    <m/>
    <m/>
    <m/>
    <n v="118579.8"/>
    <m/>
    <m/>
    <m/>
    <m/>
    <x v="0"/>
    <x v="0"/>
    <m/>
  </r>
  <r>
    <s v=""/>
    <s v=" E08_27400"/>
    <s v="Perform  Cavity String Assembly (591 1-Cell CM-02)"/>
    <s v="6.08.04.01.03.04"/>
    <x v="0"/>
    <d v="2027-01-20T00:00:00"/>
    <d v="2027-02-17T00:00:00"/>
    <s v="pkessler"/>
    <s v="Matalevich"/>
    <n v="52505.24"/>
    <m/>
    <s v="C"/>
    <s v="Labor"/>
    <s v="TEC"/>
    <m/>
    <s v="JLAB"/>
    <s v="Const"/>
    <s v="RF"/>
    <x v="7"/>
    <m/>
    <m/>
    <m/>
    <m/>
    <m/>
    <m/>
    <m/>
    <m/>
    <m/>
    <m/>
    <m/>
    <n v="52505.24"/>
    <m/>
    <m/>
    <m/>
    <m/>
    <m/>
    <m/>
    <m/>
    <x v="0"/>
    <x v="0"/>
    <m/>
  </r>
  <r>
    <s v=""/>
    <s v=" E08_27430"/>
    <s v="Perform  Cold Mass Assembly (591 1-Cell CM-02)"/>
    <s v="6.08.04.01.03.04"/>
    <x v="0"/>
    <d v="2027-02-18T00:00:00"/>
    <d v="2027-03-31T00:00:00"/>
    <s v="pkessler"/>
    <s v="Matalevich"/>
    <n v="80170.33"/>
    <m/>
    <s v="C"/>
    <s v="Labor"/>
    <s v="TEC"/>
    <m/>
    <s v="JLAB"/>
    <s v="Const"/>
    <s v="RF"/>
    <x v="7"/>
    <m/>
    <m/>
    <m/>
    <m/>
    <m/>
    <m/>
    <m/>
    <m/>
    <m/>
    <m/>
    <m/>
    <n v="80170.33"/>
    <m/>
    <m/>
    <m/>
    <m/>
    <m/>
    <m/>
    <m/>
    <x v="0"/>
    <x v="0"/>
    <m/>
  </r>
  <r>
    <s v=""/>
    <s v=" E08_27460"/>
    <s v="Perform Spaceframe Thermal Shield Assembly (591 1-Cell CM-02)"/>
    <s v="6.08.04.01.03.04"/>
    <x v="0"/>
    <d v="2027-04-01T00:00:00"/>
    <d v="2027-05-12T00:00:00"/>
    <s v="pkessler"/>
    <s v="Matalevich"/>
    <n v="41108"/>
    <m/>
    <s v="C"/>
    <s v="Labor"/>
    <s v="TEC"/>
    <m/>
    <s v="JLAB"/>
    <s v="Const"/>
    <s v="RF"/>
    <x v="7"/>
    <m/>
    <m/>
    <m/>
    <m/>
    <m/>
    <m/>
    <m/>
    <m/>
    <m/>
    <m/>
    <m/>
    <n v="41108"/>
    <m/>
    <m/>
    <m/>
    <m/>
    <m/>
    <m/>
    <m/>
    <x v="0"/>
    <x v="0"/>
    <m/>
  </r>
  <r>
    <s v=""/>
    <s v=" E08_27490"/>
    <s v="Perform  Final Assembly (591 1-Cell CM-02)"/>
    <s v="6.08.04.01.03.04"/>
    <x v="0"/>
    <d v="2027-05-13T00:00:00"/>
    <d v="2027-06-24T00:00:00"/>
    <s v="pkessler"/>
    <s v="Matalevich"/>
    <n v="140273.73000000001"/>
    <m/>
    <s v="C"/>
    <s v="Labor"/>
    <s v="TEC"/>
    <m/>
    <s v="JLAB"/>
    <s v="Const"/>
    <s v="RF"/>
    <x v="7"/>
    <m/>
    <m/>
    <m/>
    <m/>
    <m/>
    <m/>
    <m/>
    <m/>
    <m/>
    <m/>
    <m/>
    <n v="140273.73000000001"/>
    <m/>
    <m/>
    <m/>
    <m/>
    <m/>
    <m/>
    <m/>
    <x v="0"/>
    <x v="0"/>
    <m/>
  </r>
  <r>
    <s v=""/>
    <s v=" E08_27540"/>
    <s v="Perform  Cavity String Assembly (591 1-Cell CM-03)"/>
    <s v="6.08.04.01.03.04"/>
    <x v="0"/>
    <d v="2027-02-22T00:00:00"/>
    <d v="2027-03-19T00:00:00"/>
    <s v="pkessler"/>
    <s v="Matalevich"/>
    <n v="52505.24"/>
    <m/>
    <s v="C"/>
    <s v="Labor"/>
    <s v="TEC"/>
    <m/>
    <s v="JLAB"/>
    <s v="Const"/>
    <s v="RF"/>
    <x v="7"/>
    <m/>
    <m/>
    <m/>
    <m/>
    <m/>
    <m/>
    <m/>
    <m/>
    <m/>
    <m/>
    <m/>
    <n v="52505.24"/>
    <m/>
    <m/>
    <m/>
    <m/>
    <m/>
    <m/>
    <m/>
    <x v="0"/>
    <x v="0"/>
    <m/>
  </r>
  <r>
    <s v=""/>
    <s v=" E08_27570"/>
    <s v="Perform  Cold Mass Assembly (591 1-Cell CM-03)"/>
    <s v="6.08.04.01.03.04"/>
    <x v="0"/>
    <d v="2027-07-08T00:00:00"/>
    <d v="2027-08-18T00:00:00"/>
    <s v="pkessler"/>
    <s v="Matalevich"/>
    <n v="80170.33"/>
    <m/>
    <s v="C"/>
    <s v="Labor"/>
    <s v="TEC"/>
    <m/>
    <s v="JLAB"/>
    <s v="Const"/>
    <s v="RF"/>
    <x v="7"/>
    <m/>
    <m/>
    <m/>
    <m/>
    <m/>
    <m/>
    <m/>
    <m/>
    <m/>
    <m/>
    <m/>
    <n v="80170.33"/>
    <m/>
    <m/>
    <m/>
    <m/>
    <m/>
    <m/>
    <m/>
    <x v="0"/>
    <x v="0"/>
    <m/>
  </r>
  <r>
    <s v=""/>
    <s v=" E08_27600"/>
    <s v="Perform Spaceframe Thermal Shield Assembly (591 1-Cell CM-03)"/>
    <s v="6.08.04.01.03.04"/>
    <x v="0"/>
    <d v="2027-08-19T00:00:00"/>
    <d v="2027-09-30T00:00:00"/>
    <s v="pkessler"/>
    <s v="Matalevich"/>
    <n v="41108"/>
    <m/>
    <s v="C"/>
    <s v="Labor"/>
    <s v="TEC"/>
    <m/>
    <s v="JLAB"/>
    <s v="Const"/>
    <s v="RF"/>
    <x v="7"/>
    <m/>
    <m/>
    <m/>
    <m/>
    <m/>
    <m/>
    <m/>
    <m/>
    <m/>
    <m/>
    <m/>
    <n v="41108"/>
    <m/>
    <m/>
    <m/>
    <m/>
    <m/>
    <m/>
    <m/>
    <x v="0"/>
    <x v="0"/>
    <m/>
  </r>
  <r>
    <s v=""/>
    <s v=" E08_27630"/>
    <s v="Perform  Final Assembly (591 1-Cell CM-03)"/>
    <s v="6.08.04.01.03.04"/>
    <x v="0"/>
    <d v="2027-10-01T00:00:00"/>
    <d v="2027-11-15T00:00:00"/>
    <s v="pkessler"/>
    <s v="Matalevich"/>
    <n v="144481.94"/>
    <m/>
    <s v="C"/>
    <s v="Labor"/>
    <s v="TEC"/>
    <m/>
    <s v="JLAB"/>
    <s v="Const"/>
    <s v="RF"/>
    <x v="7"/>
    <m/>
    <m/>
    <m/>
    <m/>
    <m/>
    <m/>
    <m/>
    <m/>
    <m/>
    <m/>
    <m/>
    <m/>
    <n v="144481.94"/>
    <m/>
    <m/>
    <m/>
    <m/>
    <m/>
    <m/>
    <x v="0"/>
    <x v="0"/>
    <m/>
  </r>
  <r>
    <s v=""/>
    <s v=" E08_27680"/>
    <s v="Perform  Cavity String Assembly (591 1-Cell CM-04)"/>
    <s v="6.08.04.01.03.04"/>
    <x v="0"/>
    <d v="2027-03-24T00:00:00"/>
    <d v="2027-04-20T00:00:00"/>
    <s v="pkessler"/>
    <s v="Matalevich"/>
    <n v="52505.24"/>
    <m/>
    <s v="C"/>
    <s v="Labor"/>
    <s v="TEC"/>
    <m/>
    <s v="JLAB"/>
    <s v="Const"/>
    <s v="RF"/>
    <x v="7"/>
    <m/>
    <m/>
    <m/>
    <m/>
    <m/>
    <m/>
    <m/>
    <m/>
    <m/>
    <m/>
    <m/>
    <n v="52505.24"/>
    <m/>
    <m/>
    <m/>
    <m/>
    <m/>
    <m/>
    <m/>
    <x v="0"/>
    <x v="0"/>
    <m/>
  </r>
  <r>
    <s v=""/>
    <s v=" E08_27710"/>
    <s v="Perform  Cold Mass Assembly (591 1-Cell CM-04)"/>
    <s v="6.08.04.01.03.04"/>
    <x v="0"/>
    <d v="2027-06-25T00:00:00"/>
    <d v="2027-08-06T00:00:00"/>
    <s v="pkessler"/>
    <s v="Matalevich"/>
    <n v="80170.33"/>
    <m/>
    <s v="C"/>
    <s v="Labor"/>
    <s v="TEC"/>
    <m/>
    <s v="JLAB"/>
    <s v="Const"/>
    <s v="RF"/>
    <x v="7"/>
    <m/>
    <m/>
    <m/>
    <m/>
    <m/>
    <m/>
    <m/>
    <m/>
    <m/>
    <m/>
    <m/>
    <n v="80170.33"/>
    <m/>
    <m/>
    <m/>
    <m/>
    <m/>
    <m/>
    <m/>
    <x v="0"/>
    <x v="0"/>
    <m/>
  </r>
  <r>
    <s v=""/>
    <s v=" E08_27740"/>
    <s v="Perform Spaceframe Thermal Shield Assembly (591 1-Cell CM-04)"/>
    <s v="6.08.04.01.03.04"/>
    <x v="0"/>
    <d v="2027-08-09T00:00:00"/>
    <d v="2027-09-20T00:00:00"/>
    <s v="pkessler"/>
    <s v="Matalevich"/>
    <n v="41108"/>
    <m/>
    <s v="C"/>
    <s v="Labor"/>
    <s v="TEC"/>
    <m/>
    <s v="JLAB"/>
    <s v="Const"/>
    <s v="RF"/>
    <x v="7"/>
    <m/>
    <m/>
    <m/>
    <m/>
    <m/>
    <m/>
    <m/>
    <m/>
    <m/>
    <m/>
    <m/>
    <n v="41108"/>
    <m/>
    <m/>
    <m/>
    <m/>
    <m/>
    <m/>
    <m/>
    <x v="0"/>
    <x v="0"/>
    <m/>
  </r>
  <r>
    <s v=""/>
    <s v=" E08_27770"/>
    <s v="Perform  Final Assembly (591 1-Cell CM-04)"/>
    <s v="6.08.04.01.03.04"/>
    <x v="0"/>
    <d v="2027-09-21T00:00:00"/>
    <d v="2027-11-02T00:00:00"/>
    <s v="pkessler"/>
    <s v="Matalevich"/>
    <n v="143359.75"/>
    <m/>
    <s v="C"/>
    <s v="Labor"/>
    <s v="TEC"/>
    <m/>
    <s v="JLAB"/>
    <s v="Const"/>
    <s v="RF"/>
    <x v="7"/>
    <m/>
    <m/>
    <m/>
    <m/>
    <m/>
    <m/>
    <m/>
    <m/>
    <m/>
    <m/>
    <m/>
    <n v="38229.269999999997"/>
    <n v="105130.48"/>
    <m/>
    <m/>
    <m/>
    <m/>
    <m/>
    <m/>
    <x v="0"/>
    <x v="0"/>
    <m/>
  </r>
  <r>
    <s v=""/>
    <s v=" E08_27820"/>
    <s v="Perform  Cavity String Assembly (591 1-Cell CM-05)"/>
    <s v="6.08.04.01.03.04"/>
    <x v="0"/>
    <d v="2027-04-23T00:00:00"/>
    <d v="2027-05-20T00:00:00"/>
    <s v="pkessler"/>
    <s v="Matalevich"/>
    <n v="52505.24"/>
    <m/>
    <s v="C"/>
    <s v="Labor"/>
    <s v="TEC"/>
    <m/>
    <s v="JLAB"/>
    <s v="Const"/>
    <s v="RF"/>
    <x v="7"/>
    <m/>
    <m/>
    <m/>
    <m/>
    <m/>
    <m/>
    <m/>
    <m/>
    <m/>
    <m/>
    <m/>
    <n v="52505.24"/>
    <m/>
    <m/>
    <m/>
    <m/>
    <m/>
    <m/>
    <m/>
    <x v="0"/>
    <x v="0"/>
    <m/>
  </r>
  <r>
    <s v=""/>
    <s v=" E08_27850"/>
    <s v="Perform  Cold Mass Assembly (591 1-Cell CM-05)"/>
    <s v="6.08.04.01.03.04"/>
    <x v="0"/>
    <d v="2027-11-16T00:00:00"/>
    <d v="2027-12-22T00:00:00"/>
    <s v="pkessler"/>
    <s v="Matalevich"/>
    <n v="74247.66"/>
    <m/>
    <s v="C"/>
    <s v="Labor"/>
    <s v="TEC"/>
    <m/>
    <s v="JLAB"/>
    <s v="Const"/>
    <s v="RF"/>
    <x v="7"/>
    <m/>
    <m/>
    <m/>
    <m/>
    <m/>
    <m/>
    <m/>
    <m/>
    <m/>
    <m/>
    <m/>
    <m/>
    <n v="74247.66"/>
    <m/>
    <m/>
    <m/>
    <m/>
    <m/>
    <m/>
    <x v="0"/>
    <x v="0"/>
    <m/>
  </r>
  <r>
    <s v=""/>
    <s v=" E08_27880"/>
    <s v="Perform Spaceframe Thermal Shield Assembly (591 1-Cell CM-05)"/>
    <s v="6.08.04.01.03.04"/>
    <x v="0"/>
    <d v="2027-12-23T00:00:00"/>
    <d v="2028-01-31T00:00:00"/>
    <s v="pkessler"/>
    <s v="Matalevich"/>
    <n v="38127.18"/>
    <m/>
    <s v="C"/>
    <s v="Labor"/>
    <s v="TEC"/>
    <m/>
    <s v="JLAB"/>
    <s v="Const"/>
    <s v="RF"/>
    <x v="7"/>
    <m/>
    <m/>
    <m/>
    <m/>
    <m/>
    <m/>
    <m/>
    <m/>
    <m/>
    <m/>
    <m/>
    <m/>
    <n v="38127.18"/>
    <m/>
    <m/>
    <m/>
    <m/>
    <m/>
    <m/>
    <x v="0"/>
    <x v="0"/>
    <m/>
  </r>
  <r>
    <s v=""/>
    <s v=" E08_27910"/>
    <s v="Perform  Final Assembly (591 1-Cell CM-05)"/>
    <s v="6.08.04.01.03.04"/>
    <x v="0"/>
    <d v="2028-02-01T00:00:00"/>
    <d v="2028-03-07T00:00:00"/>
    <s v="pkessler"/>
    <s v="Matalevich"/>
    <n v="130033.75"/>
    <m/>
    <s v="C"/>
    <s v="Labor"/>
    <s v="TEC"/>
    <m/>
    <s v="JLAB"/>
    <s v="Const"/>
    <s v="RF"/>
    <x v="7"/>
    <m/>
    <m/>
    <m/>
    <m/>
    <m/>
    <m/>
    <m/>
    <m/>
    <m/>
    <m/>
    <m/>
    <m/>
    <n v="130033.75"/>
    <m/>
    <m/>
    <m/>
    <m/>
    <m/>
    <m/>
    <x v="0"/>
    <x v="0"/>
    <m/>
  </r>
  <r>
    <s v=""/>
    <s v=" E08_27960"/>
    <s v="Perform  Cavity String Assembly (591 1-Cell CM-06)"/>
    <s v="6.08.04.01.03.04"/>
    <x v="0"/>
    <d v="2027-11-24T00:00:00"/>
    <d v="2027-12-23T00:00:00"/>
    <s v="pkessler"/>
    <s v="Matalevich"/>
    <n v="54080.39"/>
    <m/>
    <s v="C"/>
    <s v="Labor"/>
    <s v="TEC"/>
    <m/>
    <s v="JLAB"/>
    <s v="Const"/>
    <s v="RF"/>
    <x v="7"/>
    <m/>
    <m/>
    <m/>
    <m/>
    <m/>
    <m/>
    <m/>
    <m/>
    <m/>
    <m/>
    <m/>
    <m/>
    <n v="54080.39"/>
    <m/>
    <m/>
    <m/>
    <m/>
    <m/>
    <m/>
    <x v="0"/>
    <x v="0"/>
    <m/>
  </r>
  <r>
    <s v=""/>
    <s v=" E08_27990"/>
    <s v="Perform  Cold Mass Assembly (591 1-Cell CM-06)"/>
    <s v="6.08.04.01.03.04"/>
    <x v="0"/>
    <d v="2027-12-27T00:00:00"/>
    <d v="2028-02-01T00:00:00"/>
    <s v="pkessler"/>
    <s v="Matalevich"/>
    <n v="73545.320000000007"/>
    <m/>
    <s v="C"/>
    <s v="Labor"/>
    <s v="TEC"/>
    <m/>
    <s v="JLAB"/>
    <s v="Const"/>
    <s v="RF"/>
    <x v="7"/>
    <m/>
    <m/>
    <m/>
    <m/>
    <m/>
    <m/>
    <m/>
    <m/>
    <m/>
    <m/>
    <m/>
    <m/>
    <n v="73545.320000000007"/>
    <m/>
    <m/>
    <m/>
    <m/>
    <m/>
    <m/>
    <x v="0"/>
    <x v="0"/>
    <m/>
  </r>
  <r>
    <s v=""/>
    <s v=" E08_28020"/>
    <s v="Perform Spaceframe Thermal Shield Assembly (591 1-Cell CM-06)"/>
    <s v="6.08.04.01.03.04"/>
    <x v="0"/>
    <d v="2028-02-02T00:00:00"/>
    <d v="2028-03-08T00:00:00"/>
    <s v="pkessler"/>
    <s v="Matalevich"/>
    <n v="37725.839999999997"/>
    <m/>
    <s v="C"/>
    <s v="Labor"/>
    <s v="TEC"/>
    <m/>
    <s v="JLAB"/>
    <s v="Const"/>
    <s v="RF"/>
    <x v="7"/>
    <m/>
    <m/>
    <m/>
    <m/>
    <m/>
    <m/>
    <m/>
    <m/>
    <m/>
    <m/>
    <m/>
    <m/>
    <n v="37725.839999999997"/>
    <m/>
    <m/>
    <m/>
    <m/>
    <m/>
    <m/>
    <x v="0"/>
    <x v="0"/>
    <m/>
  </r>
  <r>
    <s v=""/>
    <s v=" E08_28050"/>
    <s v="Perform  Final Assembly (591 1-Cell CM-06)"/>
    <s v="6.08.04.01.03.04"/>
    <x v="0"/>
    <d v="2028-03-09T00:00:00"/>
    <d v="2028-04-12T00:00:00"/>
    <s v="pkessler"/>
    <s v="Matalevich"/>
    <n v="128729.39"/>
    <m/>
    <s v="C"/>
    <s v="Labor"/>
    <s v="TEC"/>
    <m/>
    <s v="JLAB"/>
    <s v="Const"/>
    <s v="RF"/>
    <x v="7"/>
    <m/>
    <m/>
    <m/>
    <m/>
    <m/>
    <m/>
    <m/>
    <m/>
    <m/>
    <m/>
    <m/>
    <m/>
    <n v="128729.39"/>
    <m/>
    <m/>
    <m/>
    <m/>
    <m/>
    <m/>
    <x v="0"/>
    <x v="0"/>
    <m/>
  </r>
  <r>
    <s v=""/>
    <s v=" E08_28100"/>
    <s v="Perform  Cavity String Assembly (591 1-Cell CM-07)"/>
    <s v="6.08.04.01.03.04"/>
    <x v="0"/>
    <d v="2028-03-27T00:00:00"/>
    <d v="2028-04-21T00:00:00"/>
    <s v="pkessler"/>
    <s v="Matalevich"/>
    <n v="54080.39"/>
    <m/>
    <s v="C"/>
    <s v="Labor"/>
    <s v="TEC"/>
    <m/>
    <s v="JLAB"/>
    <s v="Const"/>
    <s v="RF"/>
    <x v="7"/>
    <m/>
    <m/>
    <m/>
    <m/>
    <m/>
    <m/>
    <m/>
    <m/>
    <m/>
    <m/>
    <m/>
    <m/>
    <n v="54080.39"/>
    <m/>
    <m/>
    <m/>
    <m/>
    <m/>
    <m/>
    <x v="0"/>
    <x v="0"/>
    <m/>
  </r>
  <r>
    <s v=""/>
    <s v=" E08_28130"/>
    <s v="Perform  Cold Mass Assembly (591 1-Cell CM-07)"/>
    <s v="6.08.04.01.03.04"/>
    <x v="0"/>
    <d v="2028-04-24T00:00:00"/>
    <d v="2028-05-19T00:00:00"/>
    <s v="pkessler"/>
    <s v="Matalevich"/>
    <n v="72842.98"/>
    <m/>
    <s v="C"/>
    <s v="Labor"/>
    <s v="TEC"/>
    <m/>
    <s v="JLAB"/>
    <s v="Const"/>
    <s v="RF"/>
    <x v="7"/>
    <m/>
    <m/>
    <m/>
    <m/>
    <m/>
    <m/>
    <m/>
    <m/>
    <m/>
    <m/>
    <m/>
    <m/>
    <n v="72842.98"/>
    <m/>
    <m/>
    <m/>
    <m/>
    <m/>
    <m/>
    <x v="0"/>
    <x v="0"/>
    <m/>
  </r>
  <r>
    <s v=""/>
    <s v=" E08_28160"/>
    <s v="Perform Spaceframe Thermal Shield Assembly (591 1-Cell CM-07)"/>
    <s v="6.08.04.01.03.04"/>
    <x v="0"/>
    <d v="2028-05-22T00:00:00"/>
    <d v="2028-06-19T00:00:00"/>
    <s v="pkessler"/>
    <s v="Matalevich"/>
    <n v="37324.5"/>
    <m/>
    <s v="C"/>
    <s v="Labor"/>
    <s v="TEC"/>
    <m/>
    <s v="JLAB"/>
    <s v="Const"/>
    <s v="RF"/>
    <x v="7"/>
    <m/>
    <m/>
    <m/>
    <m/>
    <m/>
    <m/>
    <m/>
    <m/>
    <m/>
    <m/>
    <m/>
    <m/>
    <n v="37324.5"/>
    <m/>
    <m/>
    <m/>
    <m/>
    <m/>
    <m/>
    <x v="0"/>
    <x v="0"/>
    <m/>
  </r>
  <r>
    <s v=""/>
    <s v=" E08_28190"/>
    <s v="Perform  Final Assembly (591 1-Cell CM-07)"/>
    <s v="6.08.04.01.03.04"/>
    <x v="0"/>
    <d v="2028-06-20T00:00:00"/>
    <d v="2028-07-18T00:00:00"/>
    <s v="pkessler"/>
    <s v="Matalevich"/>
    <n v="127425.04"/>
    <m/>
    <s v="C"/>
    <s v="Labor"/>
    <s v="TEC"/>
    <m/>
    <s v="JLAB"/>
    <s v="Const"/>
    <s v="RF"/>
    <x v="7"/>
    <m/>
    <m/>
    <m/>
    <m/>
    <m/>
    <m/>
    <m/>
    <m/>
    <m/>
    <m/>
    <m/>
    <m/>
    <n v="127425.04"/>
    <m/>
    <m/>
    <m/>
    <m/>
    <m/>
    <m/>
    <x v="0"/>
    <x v="0"/>
    <m/>
  </r>
  <r>
    <s v=""/>
    <s v=" E08_28240"/>
    <s v="Perform  Cavity String Assembly (591 1-Cell CM-08)"/>
    <s v="6.08.04.01.03.04"/>
    <x v="0"/>
    <d v="2028-04-26T00:00:00"/>
    <d v="2028-05-23T00:00:00"/>
    <s v="pkessler"/>
    <s v="Matalevich"/>
    <n v="54080.39"/>
    <m/>
    <s v="C"/>
    <s v="Labor"/>
    <s v="TEC"/>
    <m/>
    <s v="JLAB"/>
    <s v="Const"/>
    <s v="RF"/>
    <x v="7"/>
    <m/>
    <m/>
    <m/>
    <m/>
    <m/>
    <m/>
    <m/>
    <m/>
    <m/>
    <m/>
    <m/>
    <m/>
    <n v="54080.39"/>
    <m/>
    <m/>
    <m/>
    <m/>
    <m/>
    <m/>
    <x v="0"/>
    <x v="0"/>
    <m/>
  </r>
  <r>
    <s v=""/>
    <s v=" E08_28270"/>
    <s v="Perform  Cold Mass Assembly (591 1-Cell CM-08)"/>
    <s v="6.08.04.01.03.04"/>
    <x v="0"/>
    <d v="2028-05-24T00:00:00"/>
    <d v="2028-06-21T00:00:00"/>
    <s v="pkessler"/>
    <s v="Matalevich"/>
    <n v="72040.3"/>
    <m/>
    <s v="C"/>
    <s v="Labor"/>
    <s v="TEC"/>
    <m/>
    <s v="JLAB"/>
    <s v="Const"/>
    <s v="RF"/>
    <x v="7"/>
    <m/>
    <m/>
    <m/>
    <m/>
    <m/>
    <m/>
    <m/>
    <m/>
    <m/>
    <m/>
    <m/>
    <m/>
    <n v="72040.3"/>
    <m/>
    <m/>
    <m/>
    <m/>
    <m/>
    <m/>
    <x v="0"/>
    <x v="0"/>
    <m/>
  </r>
  <r>
    <s v=""/>
    <s v=" E08_28300"/>
    <s v="Perform Spaceframe Thermal Shield Assembly (591 1-Cell CM-08)"/>
    <s v="6.08.04.01.03.04"/>
    <x v="0"/>
    <d v="2028-06-22T00:00:00"/>
    <d v="2028-07-20T00:00:00"/>
    <s v="pkessler"/>
    <s v="Matalevich"/>
    <n v="37023.5"/>
    <m/>
    <s v="C"/>
    <s v="Labor"/>
    <s v="TEC"/>
    <m/>
    <s v="JLAB"/>
    <s v="Const"/>
    <s v="RF"/>
    <x v="7"/>
    <m/>
    <m/>
    <m/>
    <m/>
    <m/>
    <m/>
    <m/>
    <m/>
    <m/>
    <m/>
    <m/>
    <m/>
    <n v="37023.5"/>
    <m/>
    <m/>
    <m/>
    <m/>
    <m/>
    <m/>
    <x v="0"/>
    <x v="0"/>
    <m/>
  </r>
  <r>
    <s v=""/>
    <s v=" E08_28330"/>
    <s v="Perform  Final Assembly (591 1-Cell CM-08)"/>
    <s v="6.08.04.01.03.04"/>
    <x v="0"/>
    <d v="2028-07-21T00:00:00"/>
    <d v="2028-08-17T00:00:00"/>
    <s v="pkessler"/>
    <s v="Matalevich"/>
    <n v="126120.69"/>
    <m/>
    <s v="C"/>
    <s v="Labor"/>
    <s v="TEC"/>
    <m/>
    <s v="JLAB"/>
    <s v="Const"/>
    <s v="RF"/>
    <x v="7"/>
    <m/>
    <m/>
    <m/>
    <m/>
    <m/>
    <m/>
    <m/>
    <m/>
    <m/>
    <m/>
    <m/>
    <m/>
    <n v="126120.69"/>
    <m/>
    <m/>
    <m/>
    <m/>
    <m/>
    <m/>
    <x v="0"/>
    <x v="0"/>
    <m/>
  </r>
  <r>
    <s v=""/>
    <s v=" E08_28380"/>
    <s v="Perform  Cavity String Assembly (591 1-Cell CM-09)"/>
    <s v="6.08.04.01.03.04"/>
    <x v="0"/>
    <d v="2028-07-03T00:00:00"/>
    <d v="2028-07-31T00:00:00"/>
    <s v="pkessler"/>
    <s v="Matalevich"/>
    <n v="54080.39"/>
    <m/>
    <s v="C"/>
    <s v="Labor"/>
    <s v="TEC"/>
    <m/>
    <s v="JLAB"/>
    <s v="Const"/>
    <s v="RF"/>
    <x v="7"/>
    <m/>
    <m/>
    <m/>
    <m/>
    <m/>
    <m/>
    <m/>
    <m/>
    <m/>
    <m/>
    <m/>
    <m/>
    <n v="54080.39"/>
    <m/>
    <m/>
    <m/>
    <m/>
    <m/>
    <m/>
    <x v="0"/>
    <x v="0"/>
    <m/>
  </r>
  <r>
    <s v=""/>
    <s v=" E08_28410"/>
    <s v="Perform  Cold Mass Assembly (591 1-Cell CM-09)"/>
    <s v="6.08.04.01.03.04"/>
    <x v="0"/>
    <d v="2028-08-01T00:00:00"/>
    <d v="2028-08-28T00:00:00"/>
    <s v="pkessler"/>
    <s v="Matalevich"/>
    <n v="68528.59"/>
    <m/>
    <s v="C"/>
    <s v="Labor"/>
    <s v="TEC"/>
    <m/>
    <s v="JLAB"/>
    <s v="Const"/>
    <s v="RF"/>
    <x v="7"/>
    <m/>
    <m/>
    <m/>
    <m/>
    <m/>
    <m/>
    <m/>
    <m/>
    <m/>
    <m/>
    <m/>
    <m/>
    <n v="68528.59"/>
    <m/>
    <m/>
    <m/>
    <m/>
    <m/>
    <m/>
    <x v="0"/>
    <x v="0"/>
    <m/>
  </r>
  <r>
    <s v=""/>
    <s v=" E08_28440"/>
    <s v="Perform Spaceframe Thermal Shield Assembly (591 1-Cell CM-09)"/>
    <s v="6.08.04.01.03.04"/>
    <x v="0"/>
    <d v="2028-08-29T00:00:00"/>
    <d v="2028-09-26T00:00:00"/>
    <s v="pkessler"/>
    <s v="Matalevich"/>
    <n v="35117.14"/>
    <m/>
    <s v="C"/>
    <s v="Labor"/>
    <s v="TEC"/>
    <m/>
    <s v="JLAB"/>
    <s v="Const"/>
    <s v="RF"/>
    <x v="7"/>
    <m/>
    <m/>
    <m/>
    <m/>
    <m/>
    <m/>
    <m/>
    <m/>
    <m/>
    <m/>
    <m/>
    <m/>
    <n v="35117.14"/>
    <m/>
    <m/>
    <m/>
    <m/>
    <m/>
    <m/>
    <x v="0"/>
    <x v="0"/>
    <m/>
  </r>
  <r>
    <s v=""/>
    <s v=" E08_28470"/>
    <s v="Perform  Final Assembly (591 1-Cell CM-09)"/>
    <s v="6.08.04.01.03.04"/>
    <x v="0"/>
    <d v="2028-09-27T00:00:00"/>
    <d v="2028-10-25T00:00:00"/>
    <s v="pkessler"/>
    <s v="Matalevich"/>
    <n v="122957.39"/>
    <m/>
    <s v="C"/>
    <s v="Labor"/>
    <s v="TEC"/>
    <m/>
    <s v="JLAB"/>
    <s v="Const"/>
    <s v="RF"/>
    <x v="7"/>
    <m/>
    <m/>
    <m/>
    <m/>
    <m/>
    <m/>
    <m/>
    <m/>
    <m/>
    <m/>
    <m/>
    <m/>
    <n v="18443.61"/>
    <n v="104513.78"/>
    <m/>
    <m/>
    <m/>
    <m/>
    <m/>
    <x v="0"/>
    <x v="0"/>
    <m/>
  </r>
  <r>
    <s v=""/>
    <s v=" E08_28520"/>
    <s v="Perform  Cavity String Assembly (591 1-Cell CM-10)"/>
    <s v="6.08.04.01.03.04"/>
    <x v="0"/>
    <d v="2028-09-08T00:00:00"/>
    <d v="2028-10-05T00:00:00"/>
    <s v="pkessler"/>
    <s v="Matalevich"/>
    <n v="54404.87"/>
    <m/>
    <s v="C"/>
    <s v="Labor"/>
    <s v="TEC"/>
    <m/>
    <s v="JLAB"/>
    <s v="Const"/>
    <s v="RF"/>
    <x v="7"/>
    <m/>
    <m/>
    <m/>
    <m/>
    <m/>
    <m/>
    <m/>
    <m/>
    <m/>
    <m/>
    <m/>
    <m/>
    <n v="43523.9"/>
    <n v="10880.97"/>
    <m/>
    <m/>
    <m/>
    <m/>
    <m/>
    <x v="0"/>
    <x v="0"/>
    <m/>
  </r>
  <r>
    <s v=""/>
    <s v=" E08_28550"/>
    <s v="Perform  Cold Mass Assembly (591 1-Cell CM-10)"/>
    <s v="6.08.04.01.03.04"/>
    <x v="0"/>
    <d v="2028-10-06T00:00:00"/>
    <d v="2028-11-03T00:00:00"/>
    <s v="pkessler"/>
    <s v="Matalevich"/>
    <n v="69757.69"/>
    <m/>
    <s v="C"/>
    <s v="Labor"/>
    <s v="TEC"/>
    <m/>
    <s v="JLAB"/>
    <s v="Const"/>
    <s v="RF"/>
    <x v="7"/>
    <m/>
    <m/>
    <m/>
    <m/>
    <m/>
    <m/>
    <m/>
    <m/>
    <m/>
    <m/>
    <m/>
    <m/>
    <m/>
    <n v="69757.69"/>
    <m/>
    <m/>
    <m/>
    <m/>
    <m/>
    <x v="0"/>
    <x v="0"/>
    <m/>
  </r>
  <r>
    <s v=""/>
    <s v=" E08_28580"/>
    <s v="Perform Spaceframe Thermal Shield Assembly (591 1-Cell CM-10)"/>
    <s v="6.08.04.01.03.04"/>
    <x v="0"/>
    <d v="2028-11-06T00:00:00"/>
    <d v="2028-12-06T00:00:00"/>
    <s v="pkessler"/>
    <s v="Matalevich"/>
    <n v="35757.269999999997"/>
    <m/>
    <s v="C"/>
    <s v="Labor"/>
    <s v="TEC"/>
    <m/>
    <s v="JLAB"/>
    <s v="Const"/>
    <s v="RF"/>
    <x v="7"/>
    <m/>
    <m/>
    <m/>
    <m/>
    <m/>
    <m/>
    <m/>
    <m/>
    <m/>
    <m/>
    <m/>
    <m/>
    <m/>
    <n v="35757.269999999997"/>
    <m/>
    <m/>
    <m/>
    <m/>
    <m/>
    <x v="0"/>
    <x v="0"/>
    <m/>
  </r>
  <r>
    <s v=""/>
    <s v=" E08_28610"/>
    <s v="Perform  Final Assembly (591 1-Cell CM-10)"/>
    <s v="6.08.04.01.03.04"/>
    <x v="0"/>
    <d v="2028-12-07T00:00:00"/>
    <d v="2029-01-05T00:00:00"/>
    <s v="pkessler"/>
    <s v="Matalevich"/>
    <n v="122256.8"/>
    <m/>
    <s v="C"/>
    <s v="Labor"/>
    <s v="TEC"/>
    <m/>
    <s v="JLAB"/>
    <s v="Const"/>
    <s v="RF"/>
    <x v="7"/>
    <m/>
    <m/>
    <m/>
    <m/>
    <m/>
    <m/>
    <m/>
    <m/>
    <m/>
    <m/>
    <m/>
    <m/>
    <m/>
    <n v="122256.8"/>
    <m/>
    <m/>
    <m/>
    <m/>
    <m/>
    <x v="0"/>
    <x v="0"/>
    <m/>
  </r>
  <r>
    <s v=""/>
    <s v=" E08_28660"/>
    <s v="Perform  Cavity String Assembly (591 1-Cell CM-11)"/>
    <s v="6.08.04.01.03.04"/>
    <x v="0"/>
    <d v="2028-10-16T00:00:00"/>
    <d v="2028-11-13T00:00:00"/>
    <s v="pkessler"/>
    <s v="Matalevich"/>
    <n v="55702.8"/>
    <m/>
    <s v="C"/>
    <s v="Labor"/>
    <s v="TEC"/>
    <m/>
    <s v="JLAB"/>
    <s v="Const"/>
    <s v="RF"/>
    <x v="7"/>
    <m/>
    <m/>
    <m/>
    <m/>
    <m/>
    <m/>
    <m/>
    <m/>
    <m/>
    <m/>
    <m/>
    <m/>
    <m/>
    <n v="55702.8"/>
    <m/>
    <m/>
    <m/>
    <m/>
    <m/>
    <x v="0"/>
    <x v="0"/>
    <m/>
  </r>
  <r>
    <s v=""/>
    <s v=" E08_28690"/>
    <s v="Perform  Cold Mass Assembly (591 1-Cell CM-11)"/>
    <s v="6.08.04.01.03.04"/>
    <x v="0"/>
    <d v="2028-11-14T00:00:00"/>
    <d v="2028-12-06T00:00:00"/>
    <s v="pkessler"/>
    <s v="Matalevich"/>
    <n v="69034.27"/>
    <m/>
    <s v="C"/>
    <s v="Labor"/>
    <s v="TEC"/>
    <m/>
    <s v="JLAB"/>
    <s v="Const"/>
    <s v="RF"/>
    <x v="7"/>
    <m/>
    <m/>
    <m/>
    <m/>
    <m/>
    <m/>
    <m/>
    <m/>
    <m/>
    <m/>
    <m/>
    <m/>
    <m/>
    <n v="69034.27"/>
    <m/>
    <m/>
    <m/>
    <m/>
    <m/>
    <x v="0"/>
    <x v="0"/>
    <m/>
  </r>
  <r>
    <s v=""/>
    <s v=" E08_28720"/>
    <s v="Perform Spaceframe Thermal Shield Assembly (591 1-Cell CM-11)"/>
    <s v="6.08.04.01.03.04"/>
    <x v="0"/>
    <d v="2028-12-07T00:00:00"/>
    <d v="2028-12-28T00:00:00"/>
    <s v="pkessler"/>
    <s v="Matalevich"/>
    <n v="35447.24"/>
    <m/>
    <s v="C"/>
    <s v="Labor"/>
    <s v="TEC"/>
    <m/>
    <s v="JLAB"/>
    <s v="Const"/>
    <s v="RF"/>
    <x v="7"/>
    <m/>
    <m/>
    <m/>
    <m/>
    <m/>
    <m/>
    <m/>
    <m/>
    <m/>
    <m/>
    <m/>
    <m/>
    <m/>
    <n v="35447.24"/>
    <m/>
    <m/>
    <m/>
    <m/>
    <m/>
    <x v="0"/>
    <x v="0"/>
    <m/>
  </r>
  <r>
    <s v=""/>
    <s v=" E08_28750"/>
    <s v="Perform  Final Assembly (591 1-Cell CM-11)"/>
    <s v="6.08.04.01.03.04"/>
    <x v="0"/>
    <d v="2028-12-29T00:00:00"/>
    <d v="2029-01-22T00:00:00"/>
    <s v="pkessler"/>
    <s v="Matalevich"/>
    <n v="121016.67"/>
    <m/>
    <s v="C"/>
    <s v="Labor"/>
    <s v="TEC"/>
    <m/>
    <s v="JLAB"/>
    <s v="Const"/>
    <s v="RF"/>
    <x v="7"/>
    <m/>
    <m/>
    <m/>
    <m/>
    <m/>
    <m/>
    <m/>
    <m/>
    <m/>
    <m/>
    <m/>
    <m/>
    <m/>
    <n v="121016.67"/>
    <m/>
    <m/>
    <m/>
    <m/>
    <m/>
    <x v="0"/>
    <x v="0"/>
    <m/>
  </r>
  <r>
    <s v=""/>
    <s v=" E08_28800"/>
    <s v="Perform  Cavity String Assembly (591 1-Cell CM-12)"/>
    <s v="6.08.04.01.03.04"/>
    <x v="0"/>
    <d v="2028-12-26T00:00:00"/>
    <d v="2029-01-24T00:00:00"/>
    <s v="pkessler"/>
    <s v="Matalevich"/>
    <n v="55702.8"/>
    <m/>
    <s v="C"/>
    <s v="Labor"/>
    <s v="TEC"/>
    <m/>
    <s v="JLAB"/>
    <s v="Const"/>
    <s v="RF"/>
    <x v="7"/>
    <m/>
    <m/>
    <m/>
    <m/>
    <m/>
    <m/>
    <m/>
    <m/>
    <m/>
    <m/>
    <m/>
    <m/>
    <m/>
    <n v="55702.8"/>
    <m/>
    <m/>
    <m/>
    <m/>
    <m/>
    <x v="0"/>
    <x v="0"/>
    <m/>
  </r>
  <r>
    <s v=""/>
    <s v=" E08_28830"/>
    <s v="Perform  Cold Mass Assembly (591 1-Cell CM-12)"/>
    <s v="6.08.04.01.03.04"/>
    <x v="0"/>
    <d v="2029-01-25T00:00:00"/>
    <d v="2029-02-14T00:00:00"/>
    <s v="pkessler"/>
    <s v="Matalevich"/>
    <n v="68414.210000000006"/>
    <m/>
    <s v="C"/>
    <s v="Labor"/>
    <s v="TEC"/>
    <m/>
    <s v="JLAB"/>
    <s v="Const"/>
    <s v="RF"/>
    <x v="7"/>
    <m/>
    <m/>
    <m/>
    <m/>
    <m/>
    <m/>
    <m/>
    <m/>
    <m/>
    <m/>
    <m/>
    <m/>
    <m/>
    <n v="68414.210000000006"/>
    <m/>
    <m/>
    <m/>
    <m/>
    <m/>
    <x v="0"/>
    <x v="0"/>
    <m/>
  </r>
  <r>
    <s v=""/>
    <s v=" E08_28860"/>
    <s v="Perform Spaceframe Thermal Shield Assembly (591 1-Cell CM-12)"/>
    <s v="6.08.04.01.03.04"/>
    <x v="0"/>
    <d v="2029-02-15T00:00:00"/>
    <d v="2029-03-08T00:00:00"/>
    <s v="pkessler"/>
    <s v="Matalevich"/>
    <n v="35137.21"/>
    <m/>
    <s v="C"/>
    <s v="Labor"/>
    <s v="TEC"/>
    <m/>
    <s v="JLAB"/>
    <s v="Const"/>
    <s v="RF"/>
    <x v="7"/>
    <m/>
    <m/>
    <m/>
    <m/>
    <m/>
    <m/>
    <m/>
    <m/>
    <m/>
    <m/>
    <m/>
    <m/>
    <m/>
    <n v="35137.21"/>
    <m/>
    <m/>
    <m/>
    <m/>
    <m/>
    <x v="0"/>
    <x v="0"/>
    <m/>
  </r>
  <r>
    <s v=""/>
    <s v=" E08_28890"/>
    <s v="Perform  Final Assembly (591 1-Cell CM-12)"/>
    <s v="6.08.04.01.03.04"/>
    <x v="0"/>
    <d v="2029-03-09T00:00:00"/>
    <d v="2029-03-29T00:00:00"/>
    <s v="pkessler"/>
    <s v="Matalevich"/>
    <n v="119776.53"/>
    <m/>
    <s v="C"/>
    <s v="Labor"/>
    <s v="TEC"/>
    <m/>
    <s v="JLAB"/>
    <s v="Const"/>
    <s v="RF"/>
    <x v="7"/>
    <m/>
    <m/>
    <m/>
    <m/>
    <m/>
    <m/>
    <m/>
    <m/>
    <m/>
    <m/>
    <m/>
    <m/>
    <m/>
    <n v="119776.53"/>
    <m/>
    <m/>
    <m/>
    <m/>
    <m/>
    <x v="0"/>
    <x v="0"/>
    <m/>
  </r>
  <r>
    <s v=""/>
    <s v=" E08_28940"/>
    <s v="Perform  Cavity String Assembly (591 1-Cell CM-13)"/>
    <s v="6.08.04.01.03.04"/>
    <x v="0"/>
    <d v="2029-03-06T00:00:00"/>
    <d v="2029-04-02T00:00:00"/>
    <s v="pkessler"/>
    <s v="Matalevich"/>
    <n v="55702.8"/>
    <m/>
    <s v="C"/>
    <s v="Labor"/>
    <s v="TEC"/>
    <m/>
    <s v="JLAB"/>
    <s v="Const"/>
    <s v="RF"/>
    <x v="7"/>
    <m/>
    <m/>
    <m/>
    <m/>
    <m/>
    <m/>
    <m/>
    <m/>
    <m/>
    <m/>
    <m/>
    <m/>
    <m/>
    <n v="55702.8"/>
    <m/>
    <m/>
    <m/>
    <m/>
    <m/>
    <x v="0"/>
    <x v="0"/>
    <m/>
  </r>
  <r>
    <s v=""/>
    <s v=" E08_29630"/>
    <s v="Perform Acceptance Testing (591 1-Cell CM-01)"/>
    <s v="6.08.04.01.03.05"/>
    <x v="0"/>
    <d v="2027-07-08T00:00:00"/>
    <d v="2027-08-11T00:00:00"/>
    <s v="pkessler"/>
    <s v="Matalevich"/>
    <n v="11981.71"/>
    <m/>
    <s v="C"/>
    <s v="Labor"/>
    <s v="TEC"/>
    <m/>
    <s v="JLAB"/>
    <s v="Const"/>
    <s v="RF"/>
    <x v="8"/>
    <m/>
    <m/>
    <m/>
    <m/>
    <m/>
    <m/>
    <m/>
    <m/>
    <m/>
    <m/>
    <m/>
    <n v="11981.71"/>
    <m/>
    <m/>
    <m/>
    <m/>
    <m/>
    <m/>
    <m/>
    <x v="0"/>
    <x v="0"/>
    <m/>
  </r>
  <r>
    <s v=""/>
    <s v=" E08_29660"/>
    <s v="Perform Acceptance Testing (591 1-Cell CM-02)"/>
    <s v="6.08.04.01.03.05"/>
    <x v="0"/>
    <d v="2027-08-12T00:00:00"/>
    <d v="2027-09-09T00:00:00"/>
    <s v="pkessler"/>
    <s v="Matalevich"/>
    <n v="11981.71"/>
    <m/>
    <s v="C"/>
    <s v="Labor"/>
    <s v="TEC"/>
    <m/>
    <s v="JLAB"/>
    <s v="Const"/>
    <s v="RF"/>
    <x v="8"/>
    <m/>
    <m/>
    <m/>
    <m/>
    <m/>
    <m/>
    <m/>
    <m/>
    <m/>
    <m/>
    <m/>
    <n v="11981.71"/>
    <m/>
    <m/>
    <m/>
    <m/>
    <m/>
    <m/>
    <m/>
    <x v="0"/>
    <x v="0"/>
    <m/>
  </r>
  <r>
    <s v=""/>
    <s v=" E08_29690"/>
    <s v="Perform Acceptance Testing (591 1-Cell CM-03)"/>
    <s v="6.08.04.01.03.05"/>
    <x v="0"/>
    <d v="2027-11-16T00:00:00"/>
    <d v="2027-12-15T00:00:00"/>
    <s v="pkessler"/>
    <s v="Matalevich"/>
    <n v="12341.17"/>
    <m/>
    <s v="C"/>
    <s v="Labor"/>
    <s v="TEC"/>
    <m/>
    <s v="JLAB"/>
    <s v="Const"/>
    <s v="RF"/>
    <x v="8"/>
    <m/>
    <m/>
    <m/>
    <m/>
    <m/>
    <m/>
    <m/>
    <m/>
    <m/>
    <m/>
    <m/>
    <m/>
    <n v="12341.17"/>
    <m/>
    <m/>
    <m/>
    <m/>
    <m/>
    <m/>
    <x v="0"/>
    <x v="0"/>
    <m/>
  </r>
  <r>
    <s v=""/>
    <s v=" E08_29720"/>
    <s v="Perform Acceptance Testing (591 1-Cell CM-04)"/>
    <s v="6.08.04.01.03.05"/>
    <x v="0"/>
    <d v="2028-04-11T00:00:00"/>
    <d v="2028-05-15T00:00:00"/>
    <s v="pkessler"/>
    <s v="Matalevich"/>
    <n v="12341.17"/>
    <m/>
    <s v="C"/>
    <s v="Labor"/>
    <s v="TEC"/>
    <m/>
    <s v="JLAB"/>
    <s v="Const"/>
    <s v="RF"/>
    <x v="8"/>
    <m/>
    <m/>
    <m/>
    <m/>
    <m/>
    <m/>
    <m/>
    <m/>
    <m/>
    <m/>
    <m/>
    <m/>
    <n v="12341.17"/>
    <m/>
    <m/>
    <m/>
    <m/>
    <m/>
    <m/>
    <x v="0"/>
    <x v="0"/>
    <m/>
  </r>
  <r>
    <s v=""/>
    <s v=" E08_29750"/>
    <s v="Perform Acceptance Testing (591 1-Cell CM-05)"/>
    <s v="6.08.04.01.03.05"/>
    <x v="0"/>
    <d v="2028-06-14T00:00:00"/>
    <d v="2028-07-12T00:00:00"/>
    <s v="pkessler"/>
    <s v="Matalevich"/>
    <n v="11036.81"/>
    <m/>
    <s v="C"/>
    <s v="Labor"/>
    <s v="TEC"/>
    <m/>
    <s v="JLAB"/>
    <s v="Const"/>
    <s v="RF"/>
    <x v="8"/>
    <m/>
    <m/>
    <m/>
    <m/>
    <m/>
    <m/>
    <m/>
    <m/>
    <m/>
    <m/>
    <m/>
    <m/>
    <n v="11036.81"/>
    <m/>
    <m/>
    <m/>
    <m/>
    <m/>
    <m/>
    <x v="0"/>
    <x v="0"/>
    <m/>
  </r>
  <r>
    <s v=""/>
    <s v=" E08_29790"/>
    <s v="Perform Acceptance Testing (591 1-Cell CM-06)"/>
    <s v="6.08.04.01.03.05"/>
    <x v="0"/>
    <d v="2028-12-08T00:00:00"/>
    <d v="2029-01-08T00:00:00"/>
    <s v="pkessler"/>
    <s v="Matalevich"/>
    <n v="11264.57"/>
    <m/>
    <s v="C"/>
    <s v="Labor"/>
    <s v="TEC"/>
    <m/>
    <s v="JLAB"/>
    <s v="Const"/>
    <s v="RF"/>
    <x v="8"/>
    <m/>
    <m/>
    <m/>
    <m/>
    <m/>
    <m/>
    <m/>
    <m/>
    <m/>
    <m/>
    <m/>
    <m/>
    <m/>
    <n v="11264.57"/>
    <m/>
    <m/>
    <m/>
    <m/>
    <m/>
    <x v="0"/>
    <x v="0"/>
    <m/>
  </r>
  <r>
    <s v=""/>
    <s v=" E08_29820"/>
    <s v="Perform Acceptance Testing (591 1-Cell CM-07)"/>
    <s v="6.08.04.01.03.05"/>
    <x v="0"/>
    <d v="2029-02-16T00:00:00"/>
    <d v="2029-03-16T00:00:00"/>
    <s v="pkessler"/>
    <s v="Matalevich"/>
    <n v="11161.23"/>
    <m/>
    <s v="C"/>
    <s v="Labor"/>
    <s v="TEC"/>
    <m/>
    <s v="JLAB"/>
    <s v="Const"/>
    <s v="RF"/>
    <x v="8"/>
    <m/>
    <m/>
    <m/>
    <m/>
    <m/>
    <m/>
    <m/>
    <m/>
    <m/>
    <m/>
    <m/>
    <m/>
    <m/>
    <n v="11161.23"/>
    <m/>
    <m/>
    <m/>
    <m/>
    <m/>
    <x v="0"/>
    <x v="0"/>
    <m/>
  </r>
  <r>
    <s v=""/>
    <s v=" E08_29850"/>
    <s v="Perform Acceptance Testing (591 1-Cell CM-08)"/>
    <s v="6.08.04.01.03.05"/>
    <x v="0"/>
    <d v="2029-04-16T00:00:00"/>
    <d v="2029-05-11T00:00:00"/>
    <s v="pkessler"/>
    <s v="Matalevich"/>
    <n v="11057.89"/>
    <m/>
    <s v="C"/>
    <s v="Labor"/>
    <s v="TEC"/>
    <m/>
    <s v="JLAB"/>
    <s v="Const"/>
    <s v="RF"/>
    <x v="8"/>
    <m/>
    <m/>
    <m/>
    <m/>
    <m/>
    <m/>
    <m/>
    <m/>
    <m/>
    <m/>
    <m/>
    <m/>
    <m/>
    <n v="11057.89"/>
    <m/>
    <m/>
    <m/>
    <m/>
    <m/>
    <x v="0"/>
    <x v="0"/>
    <m/>
  </r>
  <r>
    <s v=""/>
    <s v=" E08_29880"/>
    <s v="Perform Acceptance Testing (591 1-Cell CM-09)"/>
    <s v="6.08.04.01.03.05"/>
    <x v="0"/>
    <d v="2029-06-12T00:00:00"/>
    <d v="2029-07-10T00:00:00"/>
    <s v="pkessler"/>
    <s v="Matalevich"/>
    <n v="10541.16"/>
    <m/>
    <s v="C"/>
    <s v="Labor"/>
    <s v="TEC"/>
    <m/>
    <s v="JLAB"/>
    <s v="Const"/>
    <s v="RF"/>
    <x v="8"/>
    <m/>
    <m/>
    <m/>
    <m/>
    <m/>
    <m/>
    <m/>
    <m/>
    <m/>
    <m/>
    <m/>
    <m/>
    <m/>
    <n v="10541.16"/>
    <m/>
    <m/>
    <m/>
    <m/>
    <m/>
    <x v="0"/>
    <x v="0"/>
    <m/>
  </r>
  <r>
    <s v=""/>
    <s v=" E08_29910"/>
    <s v="Perform Acceptance Testing (591 1-Cell CM-10)"/>
    <s v="6.08.04.01.03.05"/>
    <x v="0"/>
    <d v="2029-08-08T00:00:00"/>
    <d v="2029-09-05T00:00:00"/>
    <s v="pkessler"/>
    <s v="Matalevich"/>
    <n v="10334.469999999999"/>
    <m/>
    <s v="C"/>
    <s v="Labor"/>
    <s v="TEC"/>
    <m/>
    <s v="JLAB"/>
    <s v="Const"/>
    <s v="RF"/>
    <x v="8"/>
    <m/>
    <m/>
    <m/>
    <m/>
    <m/>
    <m/>
    <m/>
    <m/>
    <m/>
    <m/>
    <m/>
    <m/>
    <m/>
    <n v="10334.469999999999"/>
    <m/>
    <m/>
    <m/>
    <m/>
    <m/>
    <x v="0"/>
    <x v="0"/>
    <m/>
  </r>
  <r>
    <s v=""/>
    <s v=" E08_29950"/>
    <s v="Perform Acceptance Testing (591 1-Cell CM-11)"/>
    <s v="6.08.04.01.03.05"/>
    <x v="0"/>
    <d v="2029-10-04T00:00:00"/>
    <d v="2029-11-01T00:00:00"/>
    <s v="pkessler"/>
    <s v="Matalevich"/>
    <n v="10644.51"/>
    <m/>
    <s v="C"/>
    <s v="Labor"/>
    <s v="TEC"/>
    <m/>
    <s v="JLAB"/>
    <s v="Const"/>
    <s v="RF"/>
    <x v="8"/>
    <m/>
    <m/>
    <m/>
    <m/>
    <m/>
    <m/>
    <m/>
    <m/>
    <m/>
    <m/>
    <m/>
    <m/>
    <m/>
    <m/>
    <n v="10644.51"/>
    <m/>
    <m/>
    <m/>
    <m/>
    <x v="0"/>
    <x v="0"/>
    <m/>
  </r>
  <r>
    <s v=""/>
    <s v=" E08_29980"/>
    <s v="Perform Acceptance Testing (591 1-Cell CM-12)"/>
    <s v="6.08.04.01.03.05"/>
    <x v="0"/>
    <d v="2029-12-05T00:00:00"/>
    <d v="1930-01-03T00:00:00"/>
    <s v="pkessler"/>
    <s v="Matalevich"/>
    <n v="10538.06"/>
    <m/>
    <s v="C"/>
    <s v="Labor"/>
    <s v="TEC"/>
    <m/>
    <s v="JLAB"/>
    <s v="Const"/>
    <s v="RF"/>
    <x v="8"/>
    <m/>
    <m/>
    <m/>
    <m/>
    <m/>
    <m/>
    <m/>
    <m/>
    <m/>
    <m/>
    <m/>
    <m/>
    <m/>
    <m/>
    <n v="10538.06"/>
    <m/>
    <m/>
    <m/>
    <m/>
    <x v="0"/>
    <x v="0"/>
    <m/>
  </r>
  <r>
    <s v=""/>
    <s v=" E08_30010"/>
    <s v="Perform Acceptance Testing (591 1-Cell CM-13)"/>
    <s v="6.08.04.01.03.05"/>
    <x v="0"/>
    <d v="1930-02-04T00:00:00"/>
    <d v="1930-03-04T00:00:00"/>
    <s v="pkessler"/>
    <s v="Matalevich"/>
    <n v="10431.620000000001"/>
    <m/>
    <s v="C"/>
    <s v="Labor"/>
    <s v="TEC"/>
    <m/>
    <s v="JLAB"/>
    <s v="Const"/>
    <s v="RF"/>
    <x v="8"/>
    <m/>
    <m/>
    <m/>
    <m/>
    <m/>
    <m/>
    <m/>
    <m/>
    <m/>
    <m/>
    <m/>
    <m/>
    <m/>
    <m/>
    <n v="10431.620000000001"/>
    <m/>
    <m/>
    <m/>
    <m/>
    <x v="0"/>
    <x v="0"/>
    <m/>
  </r>
  <r>
    <s v=""/>
    <s v=" E08_30040"/>
    <s v="Perform Acceptance Testing (591 1-Cell CM-14)"/>
    <s v="6.08.04.01.03.05"/>
    <x v="0"/>
    <d v="1930-04-02T00:00:00"/>
    <d v="1930-04-29T00:00:00"/>
    <s v="pkessler"/>
    <s v="Matalevich"/>
    <n v="10325.17"/>
    <m/>
    <s v="C"/>
    <s v="Labor"/>
    <s v="TEC"/>
    <m/>
    <s v="JLAB"/>
    <s v="Const"/>
    <s v="RF"/>
    <x v="8"/>
    <m/>
    <m/>
    <m/>
    <m/>
    <m/>
    <m/>
    <m/>
    <m/>
    <m/>
    <m/>
    <m/>
    <m/>
    <m/>
    <m/>
    <n v="10325.17"/>
    <m/>
    <m/>
    <m/>
    <m/>
    <x v="0"/>
    <x v="0"/>
    <m/>
  </r>
  <r>
    <s v=""/>
    <s v=" E08_30070"/>
    <s v="Perform Acceptance Testing (591 1-Cell CM-15)"/>
    <s v="6.08.04.01.03.05"/>
    <x v="0"/>
    <d v="1930-05-29T00:00:00"/>
    <d v="1930-06-25T00:00:00"/>
    <s v="pkessler"/>
    <s v="Matalevich"/>
    <n v="10218.73"/>
    <m/>
    <s v="C"/>
    <s v="Labor"/>
    <s v="TEC"/>
    <m/>
    <s v="JLAB"/>
    <s v="Const"/>
    <s v="RF"/>
    <x v="8"/>
    <m/>
    <m/>
    <m/>
    <m/>
    <m/>
    <m/>
    <m/>
    <m/>
    <m/>
    <m/>
    <m/>
    <m/>
    <m/>
    <m/>
    <n v="10218.73"/>
    <m/>
    <m/>
    <m/>
    <m/>
    <x v="0"/>
    <x v="0"/>
    <m/>
  </r>
  <r>
    <s v=""/>
    <s v=" E08_30110"/>
    <s v="Perform Acceptance Testing (591 1-Cell CM-16)"/>
    <s v="6.08.04.01.03.05"/>
    <x v="0"/>
    <d v="1930-07-25T00:00:00"/>
    <d v="1930-08-21T00:00:00"/>
    <s v="pkessler"/>
    <s v="Matalevich"/>
    <n v="10112.280000000001"/>
    <m/>
    <s v="C"/>
    <s v="Labor"/>
    <s v="TEC"/>
    <m/>
    <s v="JLAB"/>
    <s v="Const"/>
    <s v="RF"/>
    <x v="8"/>
    <m/>
    <m/>
    <m/>
    <m/>
    <m/>
    <m/>
    <m/>
    <m/>
    <m/>
    <m/>
    <m/>
    <m/>
    <m/>
    <m/>
    <n v="10112.280000000001"/>
    <m/>
    <m/>
    <m/>
    <m/>
    <x v="0"/>
    <x v="0"/>
    <m/>
  </r>
  <r>
    <s v=""/>
    <s v=" E08_30680"/>
    <s v="Prepare &amp; Pack for Shipping (591 1-Cell CM-14)"/>
    <s v="6.08.04.01.03.06"/>
    <x v="0"/>
    <d v="1930-04-30T00:00:00"/>
    <d v="1930-05-20T00:00:00"/>
    <s v="pkessler"/>
    <s v="Matalevich"/>
    <n v="12773.41"/>
    <m/>
    <s v="C"/>
    <s v="Labor"/>
    <s v="TEC"/>
    <m/>
    <s v="JLAB"/>
    <s v="Const"/>
    <s v="RF"/>
    <x v="8"/>
    <m/>
    <m/>
    <m/>
    <m/>
    <m/>
    <m/>
    <m/>
    <m/>
    <m/>
    <m/>
    <m/>
    <m/>
    <m/>
    <m/>
    <n v="12773.41"/>
    <m/>
    <m/>
    <m/>
    <m/>
    <x v="0"/>
    <x v="0"/>
    <m/>
  </r>
  <r>
    <s v=""/>
    <s v=" E08_30720"/>
    <s v="Prepare &amp; Pack for Shipping (591 1-Cell CM-15)"/>
    <s v="6.08.04.01.03.06"/>
    <x v="0"/>
    <d v="1930-06-26T00:00:00"/>
    <d v="1930-07-17T00:00:00"/>
    <s v="pkessler"/>
    <s v="Matalevich"/>
    <n v="12773.41"/>
    <m/>
    <s v="C"/>
    <s v="Labor"/>
    <s v="TEC"/>
    <m/>
    <s v="JLAB"/>
    <s v="Const"/>
    <s v="RF"/>
    <x v="8"/>
    <m/>
    <m/>
    <m/>
    <m/>
    <m/>
    <m/>
    <m/>
    <m/>
    <m/>
    <m/>
    <m/>
    <m/>
    <m/>
    <m/>
    <n v="12773.41"/>
    <m/>
    <m/>
    <m/>
    <m/>
    <x v="0"/>
    <x v="0"/>
    <m/>
  </r>
  <r>
    <s v=""/>
    <s v=" E08_30760"/>
    <s v="Prepare &amp; Pack for Shipping (591 1-Cell CM-16)"/>
    <s v="6.08.04.01.03.06"/>
    <x v="0"/>
    <d v="1930-08-22T00:00:00"/>
    <d v="1930-09-12T00:00:00"/>
    <s v="pkessler"/>
    <s v="Matalevich"/>
    <n v="12773.41"/>
    <m/>
    <s v="C"/>
    <s v="Labor"/>
    <s v="TEC"/>
    <m/>
    <s v="JLAB"/>
    <s v="Const"/>
    <s v="RF"/>
    <x v="8"/>
    <m/>
    <m/>
    <m/>
    <m/>
    <m/>
    <m/>
    <m/>
    <m/>
    <m/>
    <m/>
    <m/>
    <m/>
    <m/>
    <m/>
    <n v="12773.41"/>
    <m/>
    <m/>
    <m/>
    <m/>
    <x v="0"/>
    <x v="0"/>
    <m/>
  </r>
  <r>
    <s v=""/>
    <s v=" E08_30160"/>
    <s v="Prepare &amp; Pack for Shipping (591 1-Cell CM-01)"/>
    <s v="6.08.04.01.03.06"/>
    <x v="0"/>
    <d v="2027-08-12T00:00:00"/>
    <d v="2027-09-01T00:00:00"/>
    <s v="pkessler"/>
    <s v="Matalevich"/>
    <n v="11689.48"/>
    <m/>
    <s v="C"/>
    <s v="Labor"/>
    <s v="TEC"/>
    <m/>
    <s v="JLAB"/>
    <s v="Const"/>
    <s v="RF"/>
    <x v="8"/>
    <m/>
    <m/>
    <m/>
    <m/>
    <m/>
    <m/>
    <m/>
    <m/>
    <m/>
    <m/>
    <m/>
    <n v="11689.48"/>
    <m/>
    <m/>
    <m/>
    <m/>
    <m/>
    <m/>
    <m/>
    <x v="0"/>
    <x v="0"/>
    <m/>
  </r>
  <r>
    <s v=""/>
    <s v=" E08_30200"/>
    <s v="Prepare &amp; Pack for Shipping (591 1-Cell CM-02)"/>
    <s v="6.08.04.01.03.06"/>
    <x v="0"/>
    <d v="2027-09-10T00:00:00"/>
    <d v="2027-09-30T00:00:00"/>
    <s v="pkessler"/>
    <s v="Matalevich"/>
    <n v="11689.48"/>
    <m/>
    <s v="C"/>
    <s v="Labor"/>
    <s v="TEC"/>
    <m/>
    <s v="JLAB"/>
    <s v="Const"/>
    <s v="RF"/>
    <x v="8"/>
    <m/>
    <m/>
    <m/>
    <m/>
    <m/>
    <m/>
    <m/>
    <m/>
    <m/>
    <m/>
    <m/>
    <n v="11689.48"/>
    <m/>
    <m/>
    <m/>
    <m/>
    <m/>
    <m/>
    <m/>
    <x v="0"/>
    <x v="0"/>
    <m/>
  </r>
  <r>
    <s v=""/>
    <s v=" E08_30240"/>
    <s v="Prepare &amp; Pack for Shipping (591 1-Cell CM-03)"/>
    <s v="6.08.04.01.03.06"/>
    <x v="0"/>
    <d v="2027-12-16T00:00:00"/>
    <d v="2028-01-07T00:00:00"/>
    <s v="pkessler"/>
    <s v="Matalevich"/>
    <n v="12040.16"/>
    <m/>
    <s v="C"/>
    <s v="Labor"/>
    <s v="TEC"/>
    <m/>
    <s v="JLAB"/>
    <s v="Const"/>
    <s v="RF"/>
    <x v="8"/>
    <m/>
    <m/>
    <m/>
    <m/>
    <m/>
    <m/>
    <m/>
    <m/>
    <m/>
    <m/>
    <m/>
    <m/>
    <n v="12040.16"/>
    <m/>
    <m/>
    <m/>
    <m/>
    <m/>
    <m/>
    <x v="0"/>
    <x v="0"/>
    <m/>
  </r>
  <r>
    <s v=""/>
    <s v=" E08_30280"/>
    <s v="Prepare &amp; Pack for Shipping (591 1-Cell CM-04)"/>
    <s v="6.08.04.01.03.06"/>
    <x v="0"/>
    <d v="2028-05-16T00:00:00"/>
    <d v="2028-06-06T00:00:00"/>
    <s v="pkessler"/>
    <s v="Matalevich"/>
    <n v="12040.16"/>
    <m/>
    <s v="C"/>
    <s v="Labor"/>
    <s v="TEC"/>
    <m/>
    <s v="JLAB"/>
    <s v="Const"/>
    <s v="RF"/>
    <x v="8"/>
    <m/>
    <m/>
    <m/>
    <m/>
    <m/>
    <m/>
    <m/>
    <m/>
    <m/>
    <m/>
    <m/>
    <m/>
    <n v="12040.16"/>
    <m/>
    <m/>
    <m/>
    <m/>
    <m/>
    <m/>
    <x v="0"/>
    <x v="0"/>
    <m/>
  </r>
  <r>
    <s v=""/>
    <s v=" E08_30320"/>
    <s v="Prepare &amp; Pack for Shipping (591 1-Cell CM-05)"/>
    <s v="6.08.04.01.03.06"/>
    <x v="0"/>
    <d v="2028-07-13T00:00:00"/>
    <d v="2028-08-02T00:00:00"/>
    <s v="pkessler"/>
    <s v="Matalevich"/>
    <n v="12040.16"/>
    <m/>
    <s v="C"/>
    <s v="Labor"/>
    <s v="TEC"/>
    <m/>
    <s v="JLAB"/>
    <s v="Const"/>
    <s v="RF"/>
    <x v="8"/>
    <m/>
    <m/>
    <m/>
    <m/>
    <m/>
    <m/>
    <m/>
    <m/>
    <m/>
    <m/>
    <m/>
    <m/>
    <n v="12040.16"/>
    <m/>
    <m/>
    <m/>
    <m/>
    <m/>
    <m/>
    <x v="0"/>
    <x v="0"/>
    <m/>
  </r>
  <r>
    <s v=""/>
    <s v=" E08_30360"/>
    <s v="Prepare &amp; Pack for Shipping (591 1-Cell CM-06)"/>
    <s v="6.08.04.01.03.06"/>
    <x v="0"/>
    <d v="2029-01-09T00:00:00"/>
    <d v="2029-01-30T00:00:00"/>
    <s v="pkessler"/>
    <s v="Matalevich"/>
    <n v="12401.37"/>
    <m/>
    <s v="C"/>
    <s v="Labor"/>
    <s v="TEC"/>
    <m/>
    <s v="JLAB"/>
    <s v="Const"/>
    <s v="RF"/>
    <x v="8"/>
    <m/>
    <m/>
    <m/>
    <m/>
    <m/>
    <m/>
    <m/>
    <m/>
    <m/>
    <m/>
    <m/>
    <m/>
    <m/>
    <n v="12401.37"/>
    <m/>
    <m/>
    <m/>
    <m/>
    <m/>
    <x v="0"/>
    <x v="0"/>
    <m/>
  </r>
  <r>
    <s v=""/>
    <s v=" E08_30400"/>
    <s v="Prepare &amp; Pack for Shipping (591 1-Cell CM-07)"/>
    <s v="6.08.04.01.03.06"/>
    <x v="0"/>
    <d v="2029-03-19T00:00:00"/>
    <d v="2029-04-06T00:00:00"/>
    <s v="pkessler"/>
    <s v="Matalevich"/>
    <n v="12401.37"/>
    <m/>
    <s v="C"/>
    <s v="Labor"/>
    <s v="TEC"/>
    <m/>
    <s v="JLAB"/>
    <s v="Const"/>
    <s v="RF"/>
    <x v="8"/>
    <m/>
    <m/>
    <m/>
    <m/>
    <m/>
    <m/>
    <m/>
    <m/>
    <m/>
    <m/>
    <m/>
    <m/>
    <m/>
    <n v="12401.37"/>
    <m/>
    <m/>
    <m/>
    <m/>
    <m/>
    <x v="0"/>
    <x v="0"/>
    <m/>
  </r>
  <r>
    <s v=""/>
    <s v=" E08_30440"/>
    <s v="Prepare &amp; Pack for Shipping (591 1-Cell CM-08)"/>
    <s v="6.08.04.01.03.06"/>
    <x v="0"/>
    <d v="2029-05-14T00:00:00"/>
    <d v="2029-06-04T00:00:00"/>
    <s v="pkessler"/>
    <s v="Matalevich"/>
    <n v="12401.37"/>
    <m/>
    <s v="C"/>
    <s v="Labor"/>
    <s v="TEC"/>
    <m/>
    <s v="JLAB"/>
    <s v="Const"/>
    <s v="RF"/>
    <x v="8"/>
    <m/>
    <m/>
    <m/>
    <m/>
    <m/>
    <m/>
    <m/>
    <m/>
    <m/>
    <m/>
    <m/>
    <m/>
    <m/>
    <n v="12401.37"/>
    <m/>
    <m/>
    <m/>
    <m/>
    <m/>
    <x v="0"/>
    <x v="0"/>
    <m/>
  </r>
  <r>
    <s v=""/>
    <s v=" E08_30480"/>
    <s v="Prepare &amp; Pack for Shipping (591 1-Cell CM-09)"/>
    <s v="6.08.04.01.03.06"/>
    <x v="0"/>
    <d v="2029-07-11T00:00:00"/>
    <d v="2029-07-31T00:00:00"/>
    <s v="pkessler"/>
    <s v="Matalevich"/>
    <n v="12401.37"/>
    <m/>
    <s v="C"/>
    <s v="Labor"/>
    <s v="TEC"/>
    <m/>
    <s v="JLAB"/>
    <s v="Const"/>
    <s v="RF"/>
    <x v="8"/>
    <m/>
    <m/>
    <m/>
    <m/>
    <m/>
    <m/>
    <m/>
    <m/>
    <m/>
    <m/>
    <m/>
    <m/>
    <m/>
    <n v="12401.37"/>
    <m/>
    <m/>
    <m/>
    <m/>
    <m/>
    <x v="0"/>
    <x v="0"/>
    <m/>
  </r>
  <r>
    <s v=""/>
    <s v=" E08_30520"/>
    <s v="Prepare &amp; Pack for Shipping (591 1-Cell CM-10)"/>
    <s v="6.08.04.01.03.06"/>
    <x v="0"/>
    <d v="2029-09-06T00:00:00"/>
    <d v="2029-09-26T00:00:00"/>
    <s v="pkessler"/>
    <s v="Matalevich"/>
    <n v="12401.37"/>
    <m/>
    <s v="C"/>
    <s v="Labor"/>
    <s v="TEC"/>
    <m/>
    <s v="JLAB"/>
    <s v="Const"/>
    <s v="RF"/>
    <x v="8"/>
    <m/>
    <m/>
    <m/>
    <m/>
    <m/>
    <m/>
    <m/>
    <m/>
    <m/>
    <m/>
    <m/>
    <m/>
    <m/>
    <n v="12401.37"/>
    <m/>
    <m/>
    <m/>
    <m/>
    <m/>
    <x v="0"/>
    <x v="0"/>
    <m/>
  </r>
  <r>
    <s v=""/>
    <s v=" E08_30560"/>
    <s v="Prepare &amp; Pack for Shipping (591 1-Cell CM-11)"/>
    <s v="6.08.04.01.03.06"/>
    <x v="0"/>
    <d v="2029-11-02T00:00:00"/>
    <d v="2029-11-27T00:00:00"/>
    <s v="pkessler"/>
    <s v="Matalevich"/>
    <n v="12773.41"/>
    <m/>
    <s v="C"/>
    <s v="Labor"/>
    <s v="TEC"/>
    <m/>
    <s v="JLAB"/>
    <s v="Const"/>
    <s v="RF"/>
    <x v="8"/>
    <m/>
    <m/>
    <m/>
    <m/>
    <m/>
    <m/>
    <m/>
    <m/>
    <m/>
    <m/>
    <m/>
    <m/>
    <m/>
    <m/>
    <n v="12773.41"/>
    <m/>
    <m/>
    <m/>
    <m/>
    <x v="0"/>
    <x v="0"/>
    <m/>
  </r>
  <r>
    <s v=""/>
    <s v=" E08_30600"/>
    <s v="Prepare &amp; Pack for Shipping (591 1-Cell CM-12)"/>
    <s v="6.08.04.01.03.06"/>
    <x v="0"/>
    <d v="1930-01-04T00:00:00"/>
    <d v="1930-01-25T00:00:00"/>
    <s v="pkessler"/>
    <s v="Matalevich"/>
    <n v="12773.41"/>
    <m/>
    <s v="C"/>
    <s v="Labor"/>
    <s v="TEC"/>
    <m/>
    <s v="JLAB"/>
    <s v="Const"/>
    <s v="RF"/>
    <x v="8"/>
    <m/>
    <m/>
    <m/>
    <m/>
    <m/>
    <m/>
    <m/>
    <m/>
    <m/>
    <m/>
    <m/>
    <m/>
    <m/>
    <m/>
    <n v="12773.41"/>
    <m/>
    <m/>
    <m/>
    <m/>
    <x v="0"/>
    <x v="0"/>
    <m/>
  </r>
  <r>
    <s v=""/>
    <s v=" E08_30640"/>
    <s v="Prepare &amp; Pack for Shipping (591 1-Cell CM-13)"/>
    <s v="6.08.04.01.03.06"/>
    <x v="0"/>
    <d v="1930-03-05T00:00:00"/>
    <d v="1930-03-25T00:00:00"/>
    <s v="pkessler"/>
    <s v="Matalevich"/>
    <n v="12773.41"/>
    <m/>
    <s v="C"/>
    <s v="Labor"/>
    <s v="TEC"/>
    <m/>
    <s v="JLAB"/>
    <s v="Const"/>
    <s v="RF"/>
    <x v="8"/>
    <m/>
    <m/>
    <m/>
    <m/>
    <m/>
    <m/>
    <m/>
    <m/>
    <m/>
    <m/>
    <m/>
    <m/>
    <m/>
    <m/>
    <n v="12773.41"/>
    <m/>
    <m/>
    <m/>
    <m/>
    <x v="0"/>
    <x v="0"/>
    <m/>
  </r>
  <r>
    <s v=""/>
    <s v=" E08_31690"/>
    <s v="Perform Mechanical inspection of CM-01 Cavity (591 5-Cell Production)"/>
    <s v="6.08.04.02.01.03"/>
    <x v="0"/>
    <d v="2027-04-05T00:00:00"/>
    <d v="2027-05-07T00:00:00"/>
    <s v="pkessler"/>
    <s v="Matalevich"/>
    <n v="779.3"/>
    <m/>
    <s v="C"/>
    <s v="Labor"/>
    <s v="TEC"/>
    <m/>
    <s v="JLAB"/>
    <s v="Const"/>
    <s v="RF"/>
    <x v="8"/>
    <m/>
    <m/>
    <m/>
    <m/>
    <m/>
    <m/>
    <m/>
    <m/>
    <m/>
    <m/>
    <m/>
    <n v="779.3"/>
    <m/>
    <m/>
    <m/>
    <m/>
    <m/>
    <m/>
    <m/>
    <x v="0"/>
    <x v="0"/>
    <m/>
  </r>
  <r>
    <s v=""/>
    <s v=" E08_31750"/>
    <s v="Perform Dressed Cavity Qualification of CM-01 cavity (591 5-Cell Production)"/>
    <s v="6.08.04.02.01.03"/>
    <x v="0"/>
    <d v="2027-07-21T00:00:00"/>
    <d v="2027-08-24T00:00:00"/>
    <s v="pkessler"/>
    <s v="Matalevich"/>
    <n v="25132.38"/>
    <m/>
    <s v="C"/>
    <s v="Labor"/>
    <s v="TEC"/>
    <m/>
    <s v="JLAB"/>
    <s v="Const"/>
    <s v="RF"/>
    <x v="8"/>
    <m/>
    <m/>
    <m/>
    <m/>
    <m/>
    <m/>
    <m/>
    <m/>
    <m/>
    <m/>
    <m/>
    <n v="25132.38"/>
    <m/>
    <m/>
    <m/>
    <m/>
    <m/>
    <m/>
    <m/>
    <x v="0"/>
    <x v="0"/>
    <m/>
  </r>
  <r>
    <s v=""/>
    <s v=" E08_31730"/>
    <s v="Weld Helium Vessel onto CM-01 Cavity (591 5-Cell Production)"/>
    <s v="6.08.04.02.01.03"/>
    <x v="0"/>
    <d v="2027-06-15T00:00:00"/>
    <d v="2027-07-06T00:00:00"/>
    <s v="pkessler"/>
    <s v="Matalevich"/>
    <n v="2922.37"/>
    <m/>
    <s v="C"/>
    <s v="Labor"/>
    <s v="TEC"/>
    <m/>
    <s v="JLAB"/>
    <s v="Const"/>
    <s v="RF"/>
    <x v="8"/>
    <m/>
    <m/>
    <m/>
    <m/>
    <m/>
    <m/>
    <m/>
    <m/>
    <m/>
    <m/>
    <m/>
    <n v="2922.37"/>
    <m/>
    <m/>
    <m/>
    <m/>
    <m/>
    <m/>
    <m/>
    <x v="0"/>
    <x v="0"/>
    <m/>
  </r>
  <r>
    <s v=""/>
    <s v=" E08_31770"/>
    <s v="Perform Mechanical inspection of CM-02 Cavity (591 5-Cell Production)"/>
    <s v="6.08.04.02.01.03"/>
    <x v="0"/>
    <d v="2027-05-10T00:00:00"/>
    <d v="2027-05-21T00:00:00"/>
    <s v="pkessler"/>
    <s v="Matalevich"/>
    <n v="779.3"/>
    <m/>
    <s v="C"/>
    <s v="Labor"/>
    <s v="TEC"/>
    <m/>
    <s v="JLAB"/>
    <s v="Const"/>
    <s v="RF"/>
    <x v="8"/>
    <m/>
    <m/>
    <m/>
    <m/>
    <m/>
    <m/>
    <m/>
    <m/>
    <m/>
    <m/>
    <m/>
    <n v="779.3"/>
    <m/>
    <m/>
    <m/>
    <m/>
    <m/>
    <m/>
    <m/>
    <x v="0"/>
    <x v="0"/>
    <m/>
  </r>
  <r>
    <s v=""/>
    <s v=" E08_31830"/>
    <s v="Perform Dressed Cavity Qualification of CM-02 cavity (591 5-Cell Production)"/>
    <s v="6.08.04.02.01.03"/>
    <x v="0"/>
    <d v="2027-08-25T00:00:00"/>
    <d v="2027-09-29T00:00:00"/>
    <s v="pkessler"/>
    <s v="Matalevich"/>
    <n v="25132.38"/>
    <m/>
    <s v="C"/>
    <s v="Labor"/>
    <s v="TEC"/>
    <m/>
    <s v="JLAB"/>
    <s v="Const"/>
    <s v="RF"/>
    <x v="8"/>
    <m/>
    <m/>
    <m/>
    <m/>
    <m/>
    <m/>
    <m/>
    <m/>
    <m/>
    <m/>
    <m/>
    <n v="25132.38"/>
    <m/>
    <m/>
    <m/>
    <m/>
    <m/>
    <m/>
    <m/>
    <x v="0"/>
    <x v="0"/>
    <m/>
  </r>
  <r>
    <s v=""/>
    <s v=" E08_31810"/>
    <s v="Weld Helium Vessel onto CM-02 Cavity (591 5-Cell Production)"/>
    <s v="6.08.04.02.01.03"/>
    <x v="0"/>
    <d v="2027-07-21T00:00:00"/>
    <d v="2027-08-10T00:00:00"/>
    <s v="pkessler"/>
    <s v="Matalevich"/>
    <n v="2922.37"/>
    <m/>
    <s v="C"/>
    <s v="Labor"/>
    <s v="TEC"/>
    <m/>
    <s v="JLAB"/>
    <s v="Const"/>
    <s v="RF"/>
    <x v="8"/>
    <m/>
    <m/>
    <m/>
    <m/>
    <m/>
    <m/>
    <m/>
    <m/>
    <m/>
    <m/>
    <m/>
    <n v="2922.37"/>
    <m/>
    <m/>
    <m/>
    <m/>
    <m/>
    <m/>
    <m/>
    <x v="0"/>
    <x v="0"/>
    <m/>
  </r>
  <r>
    <s v=""/>
    <s v=" E08_31850"/>
    <s v="Perform Mechanical inspection of CM-03 Cavity (591 5-Cell Production)"/>
    <s v="6.08.04.02.01.03"/>
    <x v="0"/>
    <d v="2027-05-24T00:00:00"/>
    <d v="2027-06-07T00:00:00"/>
    <s v="pkessler"/>
    <s v="Matalevich"/>
    <n v="779.3"/>
    <m/>
    <s v="C"/>
    <s v="Labor"/>
    <s v="TEC"/>
    <m/>
    <s v="JLAB"/>
    <s v="Const"/>
    <s v="RF"/>
    <x v="8"/>
    <m/>
    <m/>
    <m/>
    <m/>
    <m/>
    <m/>
    <m/>
    <m/>
    <m/>
    <m/>
    <m/>
    <n v="779.3"/>
    <m/>
    <m/>
    <m/>
    <m/>
    <m/>
    <m/>
    <m/>
    <x v="0"/>
    <x v="0"/>
    <m/>
  </r>
  <r>
    <s v=""/>
    <s v=" E08_31910"/>
    <s v="Perform Dressed Cavity Qualification of CM-03 cavity (591 5-Cell Production)"/>
    <s v="6.08.04.02.01.03"/>
    <x v="0"/>
    <d v="2027-09-30T00:00:00"/>
    <d v="2027-11-04T00:00:00"/>
    <s v="pkessler"/>
    <s v="Matalevich"/>
    <n v="25856.19"/>
    <m/>
    <s v="C"/>
    <s v="Labor"/>
    <s v="TEC"/>
    <m/>
    <s v="JLAB"/>
    <s v="Const"/>
    <s v="RF"/>
    <x v="8"/>
    <m/>
    <m/>
    <m/>
    <m/>
    <m/>
    <m/>
    <m/>
    <m/>
    <m/>
    <m/>
    <m/>
    <n v="1034.25"/>
    <n v="24821.94"/>
    <m/>
    <m/>
    <m/>
    <m/>
    <m/>
    <m/>
    <x v="0"/>
    <x v="0"/>
    <m/>
  </r>
  <r>
    <s v=""/>
    <s v=" E08_31890"/>
    <s v="Weld Helium Vessel onto CM-03 Cavity (591 5-Cell Production)"/>
    <s v="6.08.04.02.01.03"/>
    <x v="0"/>
    <d v="2027-08-25T00:00:00"/>
    <d v="2027-09-15T00:00:00"/>
    <s v="pkessler"/>
    <s v="Matalevich"/>
    <n v="2922.37"/>
    <m/>
    <s v="C"/>
    <s v="Labor"/>
    <s v="TEC"/>
    <m/>
    <s v="JLAB"/>
    <s v="Const"/>
    <s v="RF"/>
    <x v="8"/>
    <m/>
    <m/>
    <m/>
    <m/>
    <m/>
    <m/>
    <m/>
    <m/>
    <m/>
    <m/>
    <m/>
    <n v="2922.37"/>
    <m/>
    <m/>
    <m/>
    <m/>
    <m/>
    <m/>
    <m/>
    <x v="0"/>
    <x v="0"/>
    <m/>
  </r>
  <r>
    <s v=""/>
    <s v=" E08_31930"/>
    <s v="Perform Mechanical inspection of CM-04 Cavity (591 5-Cell Production)"/>
    <s v="6.08.04.02.01.03"/>
    <x v="0"/>
    <d v="2027-06-08T00:00:00"/>
    <d v="2027-06-21T00:00:00"/>
    <s v="pkessler"/>
    <s v="Matalevich"/>
    <n v="779.3"/>
    <m/>
    <s v="C"/>
    <s v="Labor"/>
    <s v="TEC"/>
    <m/>
    <s v="JLAB"/>
    <s v="Const"/>
    <s v="RF"/>
    <x v="8"/>
    <m/>
    <m/>
    <m/>
    <m/>
    <m/>
    <m/>
    <m/>
    <m/>
    <m/>
    <m/>
    <m/>
    <n v="779.3"/>
    <m/>
    <m/>
    <m/>
    <m/>
    <m/>
    <m/>
    <m/>
    <x v="0"/>
    <x v="0"/>
    <m/>
  </r>
  <r>
    <s v=""/>
    <s v=" E08_31990"/>
    <s v="Perform Dressed Cavity Qualification of CM-04 cavity (591 5-Cell Production)"/>
    <s v="6.08.04.02.01.03"/>
    <x v="0"/>
    <d v="2027-11-05T00:00:00"/>
    <d v="2027-12-14T00:00:00"/>
    <s v="pkessler"/>
    <s v="Matalevich"/>
    <n v="25886.35"/>
    <m/>
    <s v="C"/>
    <s v="Labor"/>
    <s v="TEC"/>
    <m/>
    <s v="JLAB"/>
    <s v="Const"/>
    <s v="RF"/>
    <x v="8"/>
    <m/>
    <m/>
    <m/>
    <m/>
    <m/>
    <m/>
    <m/>
    <m/>
    <m/>
    <m/>
    <m/>
    <m/>
    <n v="25886.35"/>
    <m/>
    <m/>
    <m/>
    <m/>
    <m/>
    <m/>
    <x v="0"/>
    <x v="0"/>
    <m/>
  </r>
  <r>
    <s v=""/>
    <s v=" E08_31970"/>
    <s v="Weld Helium Vessel onto CM-04 Cavity (591 5-Cell Production)"/>
    <s v="6.08.04.02.01.03"/>
    <x v="0"/>
    <d v="2027-09-30T00:00:00"/>
    <d v="2027-10-21T00:00:00"/>
    <s v="pkessler"/>
    <s v="Matalevich"/>
    <n v="3004.2"/>
    <m/>
    <s v="C"/>
    <s v="Labor"/>
    <s v="TEC"/>
    <m/>
    <s v="JLAB"/>
    <s v="Const"/>
    <s v="RF"/>
    <x v="8"/>
    <m/>
    <m/>
    <m/>
    <m/>
    <m/>
    <m/>
    <m/>
    <m/>
    <m/>
    <m/>
    <m/>
    <n v="200.28"/>
    <n v="2803.92"/>
    <m/>
    <m/>
    <m/>
    <m/>
    <m/>
    <m/>
    <x v="0"/>
    <x v="0"/>
    <m/>
  </r>
  <r>
    <s v=""/>
    <s v=" E08_32010"/>
    <s v="Perform Mechanical inspection of CM-05 Cavity (591 5-Cell Production)"/>
    <s v="6.08.04.02.01.03"/>
    <x v="0"/>
    <d v="2027-06-22T00:00:00"/>
    <d v="2027-07-06T00:00:00"/>
    <s v="pkessler"/>
    <s v="Matalevich"/>
    <n v="779.3"/>
    <m/>
    <s v="C"/>
    <s v="Labor"/>
    <s v="TEC"/>
    <m/>
    <s v="JLAB"/>
    <s v="Const"/>
    <s v="RF"/>
    <x v="8"/>
    <m/>
    <m/>
    <m/>
    <m/>
    <m/>
    <m/>
    <m/>
    <m/>
    <m/>
    <m/>
    <m/>
    <n v="779.3"/>
    <m/>
    <m/>
    <m/>
    <m/>
    <m/>
    <m/>
    <m/>
    <x v="0"/>
    <x v="0"/>
    <m/>
  </r>
  <r>
    <s v=""/>
    <s v=" E08_32070"/>
    <s v="Perform Dressed Cavity Qualification of CM-05 cavity (591 5-Cell Production)"/>
    <s v="6.08.04.02.01.03"/>
    <x v="0"/>
    <d v="2027-12-15T00:00:00"/>
    <d v="2028-01-21T00:00:00"/>
    <s v="pkessler"/>
    <s v="Matalevich"/>
    <n v="25886.35"/>
    <m/>
    <s v="C"/>
    <s v="Labor"/>
    <s v="TEC"/>
    <m/>
    <s v="JLAB"/>
    <s v="Const"/>
    <s v="RF"/>
    <x v="8"/>
    <m/>
    <m/>
    <m/>
    <m/>
    <m/>
    <m/>
    <m/>
    <m/>
    <m/>
    <m/>
    <m/>
    <m/>
    <n v="25886.35"/>
    <m/>
    <m/>
    <m/>
    <m/>
    <m/>
    <m/>
    <x v="0"/>
    <x v="0"/>
    <m/>
  </r>
  <r>
    <s v=""/>
    <s v=" E08_32050"/>
    <s v="Weld Helium Vessel onto CM-05 Cavity (591 5-Cell Production)"/>
    <s v="6.08.04.02.01.03"/>
    <x v="0"/>
    <d v="2027-11-05T00:00:00"/>
    <d v="2027-11-30T00:00:00"/>
    <s v="pkessler"/>
    <s v="Matalevich"/>
    <n v="3010.04"/>
    <m/>
    <s v="C"/>
    <s v="Labor"/>
    <s v="TEC"/>
    <m/>
    <s v="JLAB"/>
    <s v="Const"/>
    <s v="RF"/>
    <x v="8"/>
    <m/>
    <m/>
    <m/>
    <m/>
    <m/>
    <m/>
    <m/>
    <m/>
    <m/>
    <m/>
    <m/>
    <m/>
    <n v="3010.04"/>
    <m/>
    <m/>
    <m/>
    <m/>
    <m/>
    <m/>
    <x v="0"/>
    <x v="0"/>
    <m/>
  </r>
  <r>
    <s v=""/>
    <s v=" E08_32090"/>
    <s v="Perform Mechanical inspection of CM-06 Cavity (591 5-Cell Production)"/>
    <s v="6.08.04.02.01.03"/>
    <x v="0"/>
    <d v="2027-07-07T00:00:00"/>
    <d v="2027-07-20T00:00:00"/>
    <s v="pkessler"/>
    <s v="Matalevich"/>
    <n v="779.3"/>
    <m/>
    <s v="C"/>
    <s v="Labor"/>
    <s v="TEC"/>
    <m/>
    <s v="JLAB"/>
    <s v="Const"/>
    <s v="RF"/>
    <x v="8"/>
    <m/>
    <m/>
    <m/>
    <m/>
    <m/>
    <m/>
    <m/>
    <m/>
    <m/>
    <m/>
    <m/>
    <n v="779.3"/>
    <m/>
    <m/>
    <m/>
    <m/>
    <m/>
    <m/>
    <m/>
    <x v="0"/>
    <x v="0"/>
    <m/>
  </r>
  <r>
    <s v=""/>
    <s v=" E08_32150"/>
    <s v="Perform Dressed Cavity Qualification of CM-06 cavity (591 5-Cell Production)"/>
    <s v="6.08.04.02.01.03"/>
    <x v="0"/>
    <d v="2028-01-24T00:00:00"/>
    <d v="2028-02-28T00:00:00"/>
    <s v="pkessler"/>
    <s v="Matalevich"/>
    <n v="25886.35"/>
    <m/>
    <s v="C"/>
    <s v="Labor"/>
    <s v="TEC"/>
    <m/>
    <s v="JLAB"/>
    <s v="Const"/>
    <s v="RF"/>
    <x v="8"/>
    <m/>
    <m/>
    <m/>
    <m/>
    <m/>
    <m/>
    <m/>
    <m/>
    <m/>
    <m/>
    <m/>
    <m/>
    <n v="25886.35"/>
    <m/>
    <m/>
    <m/>
    <m/>
    <m/>
    <m/>
    <x v="0"/>
    <x v="0"/>
    <m/>
  </r>
  <r>
    <s v=""/>
    <s v=" E08_32130"/>
    <s v="Weld Helium Vessel onto CM-06 Cavity (591 5-Cell Production)"/>
    <s v="6.08.04.02.01.03"/>
    <x v="0"/>
    <d v="2027-12-15T00:00:00"/>
    <d v="2028-01-06T00:00:00"/>
    <s v="pkessler"/>
    <s v="Matalevich"/>
    <n v="3010.04"/>
    <m/>
    <s v="C"/>
    <s v="Labor"/>
    <s v="TEC"/>
    <m/>
    <s v="JLAB"/>
    <s v="Const"/>
    <s v="RF"/>
    <x v="8"/>
    <m/>
    <m/>
    <m/>
    <m/>
    <m/>
    <m/>
    <m/>
    <m/>
    <m/>
    <m/>
    <m/>
    <m/>
    <n v="3010.04"/>
    <m/>
    <m/>
    <m/>
    <m/>
    <m/>
    <m/>
    <x v="0"/>
    <x v="0"/>
    <m/>
  </r>
  <r>
    <s v=""/>
    <s v=" E08_32170"/>
    <s v="Perform Mechanical inspection of CM-07 Cavity (591 5-Cell Production)"/>
    <s v="6.08.04.02.01.03"/>
    <x v="0"/>
    <d v="2027-07-21T00:00:00"/>
    <d v="2027-08-03T00:00:00"/>
    <s v="pkessler"/>
    <s v="Matalevich"/>
    <n v="779.3"/>
    <m/>
    <s v="C"/>
    <s v="Labor"/>
    <s v="TEC"/>
    <m/>
    <s v="JLAB"/>
    <s v="Const"/>
    <s v="RF"/>
    <x v="8"/>
    <m/>
    <m/>
    <m/>
    <m/>
    <m/>
    <m/>
    <m/>
    <m/>
    <m/>
    <m/>
    <m/>
    <n v="779.3"/>
    <m/>
    <m/>
    <m/>
    <m/>
    <m/>
    <m/>
    <m/>
    <x v="0"/>
    <x v="0"/>
    <m/>
  </r>
  <r>
    <s v=""/>
    <s v=" E08_32230"/>
    <s v="Perform Dressed Cavity Qualification of CM-07 cavity (591 5-Cell Production)"/>
    <s v="6.08.04.02.01.03"/>
    <x v="0"/>
    <d v="2028-02-29T00:00:00"/>
    <d v="2028-04-03T00:00:00"/>
    <s v="pkessler"/>
    <s v="Matalevich"/>
    <n v="25886.35"/>
    <m/>
    <s v="C"/>
    <s v="Labor"/>
    <s v="TEC"/>
    <m/>
    <s v="JLAB"/>
    <s v="Const"/>
    <s v="RF"/>
    <x v="8"/>
    <m/>
    <m/>
    <m/>
    <m/>
    <m/>
    <m/>
    <m/>
    <m/>
    <m/>
    <m/>
    <m/>
    <m/>
    <n v="25886.35"/>
    <m/>
    <m/>
    <m/>
    <m/>
    <m/>
    <m/>
    <x v="0"/>
    <x v="0"/>
    <m/>
  </r>
  <r>
    <s v=""/>
    <s v=" E08_32210"/>
    <s v="Weld Helium Vessel onto CM-07 Cavity (591 5-Cell Production)"/>
    <s v="6.08.04.02.01.03"/>
    <x v="0"/>
    <d v="2028-01-24T00:00:00"/>
    <d v="2028-02-11T00:00:00"/>
    <s v="pkessler"/>
    <s v="Matalevich"/>
    <n v="3010.04"/>
    <m/>
    <s v="C"/>
    <s v="Labor"/>
    <s v="TEC"/>
    <m/>
    <s v="JLAB"/>
    <s v="Const"/>
    <s v="RF"/>
    <x v="8"/>
    <m/>
    <m/>
    <m/>
    <m/>
    <m/>
    <m/>
    <m/>
    <m/>
    <m/>
    <m/>
    <m/>
    <m/>
    <n v="3010.04"/>
    <m/>
    <m/>
    <m/>
    <m/>
    <m/>
    <m/>
    <x v="0"/>
    <x v="0"/>
    <m/>
  </r>
  <r>
    <s v=""/>
    <s v=" E08_32250"/>
    <s v="Perform Mechanical inspection of CM-08 Cavity (591 5-Cell Production)"/>
    <s v="6.08.04.02.01.03"/>
    <x v="0"/>
    <d v="2027-08-04T00:00:00"/>
    <d v="2027-08-17T00:00:00"/>
    <s v="pkessler"/>
    <s v="Matalevich"/>
    <n v="779.3"/>
    <m/>
    <s v="C"/>
    <s v="Labor"/>
    <s v="TEC"/>
    <m/>
    <s v="JLAB"/>
    <s v="Const"/>
    <s v="RF"/>
    <x v="8"/>
    <m/>
    <m/>
    <m/>
    <m/>
    <m/>
    <m/>
    <m/>
    <m/>
    <m/>
    <m/>
    <m/>
    <n v="779.3"/>
    <m/>
    <m/>
    <m/>
    <m/>
    <m/>
    <m/>
    <m/>
    <x v="0"/>
    <x v="0"/>
    <m/>
  </r>
  <r>
    <s v=""/>
    <s v=" E08_32320"/>
    <s v="Perform Dressed Cavity Qualification of CM-08 cavity (591 5-Cell Production)"/>
    <s v="6.08.04.02.01.03"/>
    <x v="0"/>
    <d v="2028-04-04T00:00:00"/>
    <d v="2028-05-08T00:00:00"/>
    <s v="pkessler"/>
    <s v="Matalevich"/>
    <n v="25886.35"/>
    <m/>
    <s v="C"/>
    <s v="Labor"/>
    <s v="TEC"/>
    <m/>
    <s v="JLAB"/>
    <s v="Const"/>
    <s v="RF"/>
    <x v="8"/>
    <m/>
    <m/>
    <m/>
    <m/>
    <m/>
    <m/>
    <m/>
    <m/>
    <m/>
    <m/>
    <m/>
    <m/>
    <n v="25886.35"/>
    <m/>
    <m/>
    <m/>
    <m/>
    <m/>
    <m/>
    <x v="0"/>
    <x v="0"/>
    <m/>
  </r>
  <r>
    <s v=""/>
    <s v=" E08_32300"/>
    <s v="Weld Helium Vessel onto CM-08 Cavity (591 5-Cell Production)"/>
    <s v="6.08.04.02.01.03"/>
    <x v="0"/>
    <d v="2028-02-29T00:00:00"/>
    <d v="2028-03-20T00:00:00"/>
    <s v="pkessler"/>
    <s v="Matalevich"/>
    <n v="3010.04"/>
    <m/>
    <s v="C"/>
    <s v="Labor"/>
    <s v="TEC"/>
    <m/>
    <s v="JLAB"/>
    <s v="Const"/>
    <s v="RF"/>
    <x v="8"/>
    <m/>
    <m/>
    <m/>
    <m/>
    <m/>
    <m/>
    <m/>
    <m/>
    <m/>
    <m/>
    <m/>
    <m/>
    <n v="3010.04"/>
    <m/>
    <m/>
    <m/>
    <m/>
    <m/>
    <m/>
    <x v="0"/>
    <x v="0"/>
    <m/>
  </r>
  <r>
    <s v=""/>
    <s v=" E08_32340"/>
    <s v="Perform Mechanical inspection of CM-09 Cavity (591 5-Cell Production)"/>
    <s v="6.08.04.02.01.03"/>
    <x v="0"/>
    <d v="2027-08-18T00:00:00"/>
    <d v="2027-08-31T00:00:00"/>
    <s v="pkessler"/>
    <s v="Matalevich"/>
    <n v="779.3"/>
    <m/>
    <s v="C"/>
    <s v="Labor"/>
    <s v="TEC"/>
    <m/>
    <s v="JLAB"/>
    <s v="Const"/>
    <s v="RF"/>
    <x v="8"/>
    <m/>
    <m/>
    <m/>
    <m/>
    <m/>
    <m/>
    <m/>
    <m/>
    <m/>
    <m/>
    <m/>
    <n v="779.3"/>
    <m/>
    <m/>
    <m/>
    <m/>
    <m/>
    <m/>
    <m/>
    <x v="0"/>
    <x v="0"/>
    <m/>
  </r>
  <r>
    <s v=""/>
    <s v=" E08_32400"/>
    <s v="Perform Dressed Cavity Qualification of CM-09 cavity (591 5-Cell Production)"/>
    <s v="6.08.04.02.01.03"/>
    <x v="0"/>
    <d v="2028-05-09T00:00:00"/>
    <d v="2028-06-13T00:00:00"/>
    <s v="pkessler"/>
    <s v="Matalevich"/>
    <n v="25886.35"/>
    <m/>
    <s v="C"/>
    <s v="Labor"/>
    <s v="TEC"/>
    <m/>
    <s v="JLAB"/>
    <s v="Const"/>
    <s v="RF"/>
    <x v="8"/>
    <m/>
    <m/>
    <m/>
    <m/>
    <m/>
    <m/>
    <m/>
    <m/>
    <m/>
    <m/>
    <m/>
    <m/>
    <n v="25886.35"/>
    <m/>
    <m/>
    <m/>
    <m/>
    <m/>
    <m/>
    <x v="0"/>
    <x v="0"/>
    <m/>
  </r>
  <r>
    <s v=""/>
    <s v=" E08_32380"/>
    <s v="Weld Helium Vessel onto CM-09 Cavity (591 5-Cell Production)"/>
    <s v="6.08.04.02.01.03"/>
    <x v="0"/>
    <d v="2028-04-04T00:00:00"/>
    <d v="2028-04-24T00:00:00"/>
    <s v="pkessler"/>
    <s v="Matalevich"/>
    <n v="3010.04"/>
    <m/>
    <s v="C"/>
    <s v="Labor"/>
    <s v="TEC"/>
    <m/>
    <s v="JLAB"/>
    <s v="Const"/>
    <s v="RF"/>
    <x v="8"/>
    <m/>
    <m/>
    <m/>
    <m/>
    <m/>
    <m/>
    <m/>
    <m/>
    <m/>
    <m/>
    <m/>
    <m/>
    <n v="3010.04"/>
    <m/>
    <m/>
    <m/>
    <m/>
    <m/>
    <m/>
    <x v="0"/>
    <x v="0"/>
    <m/>
  </r>
  <r>
    <s v=""/>
    <s v=" E08_32420"/>
    <s v="Perform Mechanical inspection of CM-10 Cavity (591 5-Cell Production)"/>
    <s v="6.08.04.02.01.03"/>
    <x v="0"/>
    <d v="2027-09-01T00:00:00"/>
    <d v="2027-09-15T00:00:00"/>
    <s v="pkessler"/>
    <s v="Matalevich"/>
    <n v="779.3"/>
    <m/>
    <s v="C"/>
    <s v="Labor"/>
    <s v="TEC"/>
    <m/>
    <s v="JLAB"/>
    <s v="Const"/>
    <s v="RF"/>
    <x v="8"/>
    <m/>
    <m/>
    <m/>
    <m/>
    <m/>
    <m/>
    <m/>
    <m/>
    <m/>
    <m/>
    <m/>
    <n v="779.3"/>
    <m/>
    <m/>
    <m/>
    <m/>
    <m/>
    <m/>
    <m/>
    <x v="0"/>
    <x v="0"/>
    <m/>
  </r>
  <r>
    <s v=""/>
    <s v=" E08_32480"/>
    <s v="Perform Dressed Cavity Qualification of CM-10 cavity (591 5-Cell Production)"/>
    <s v="6.08.04.02.01.03"/>
    <x v="0"/>
    <d v="2028-06-14T00:00:00"/>
    <d v="2028-07-19T00:00:00"/>
    <s v="pkessler"/>
    <s v="Matalevich"/>
    <n v="25886.35"/>
    <m/>
    <s v="C"/>
    <s v="Labor"/>
    <s v="TEC"/>
    <m/>
    <s v="JLAB"/>
    <s v="Const"/>
    <s v="RF"/>
    <x v="8"/>
    <m/>
    <m/>
    <m/>
    <m/>
    <m/>
    <m/>
    <m/>
    <m/>
    <m/>
    <m/>
    <m/>
    <m/>
    <n v="25886.35"/>
    <m/>
    <m/>
    <m/>
    <m/>
    <m/>
    <m/>
    <x v="0"/>
    <x v="0"/>
    <m/>
  </r>
  <r>
    <s v=""/>
    <s v=" E08_32460"/>
    <s v="Weld Helium Vessel onto CM-10 Cavity (591 5-Cell Production)"/>
    <s v="6.08.04.02.01.03"/>
    <x v="0"/>
    <d v="2028-05-09T00:00:00"/>
    <d v="2028-05-30T00:00:00"/>
    <s v="pkessler"/>
    <s v="Matalevich"/>
    <n v="3010.04"/>
    <m/>
    <s v="C"/>
    <s v="Labor"/>
    <s v="TEC"/>
    <m/>
    <s v="JLAB"/>
    <s v="Const"/>
    <s v="RF"/>
    <x v="8"/>
    <m/>
    <m/>
    <m/>
    <m/>
    <m/>
    <m/>
    <m/>
    <m/>
    <m/>
    <m/>
    <m/>
    <m/>
    <n v="3010.04"/>
    <m/>
    <m/>
    <m/>
    <m/>
    <m/>
    <m/>
    <x v="0"/>
    <x v="0"/>
    <m/>
  </r>
  <r>
    <s v=""/>
    <s v=" E08_32500"/>
    <s v="Perform Mechanical inspection of CM-11 Cavity (591 5-Cell Production)"/>
    <s v="6.08.04.02.01.03"/>
    <x v="0"/>
    <d v="2027-09-16T00:00:00"/>
    <d v="2027-09-29T00:00:00"/>
    <s v="pkessler"/>
    <s v="Matalevich"/>
    <n v="779.3"/>
    <m/>
    <s v="C"/>
    <s v="Labor"/>
    <s v="TEC"/>
    <m/>
    <s v="JLAB"/>
    <s v="Const"/>
    <s v="RF"/>
    <x v="8"/>
    <m/>
    <m/>
    <m/>
    <m/>
    <m/>
    <m/>
    <m/>
    <m/>
    <m/>
    <m/>
    <m/>
    <n v="779.3"/>
    <m/>
    <m/>
    <m/>
    <m/>
    <m/>
    <m/>
    <m/>
    <x v="0"/>
    <x v="0"/>
    <m/>
  </r>
  <r>
    <s v=""/>
    <s v=" E08_32560"/>
    <s v="Perform Dressed Cavity Qualification of CM-11 cavity (591 5-Cell Production)"/>
    <s v="6.08.04.02.01.03"/>
    <x v="0"/>
    <d v="2028-07-20T00:00:00"/>
    <d v="2028-08-23T00:00:00"/>
    <s v="pkessler"/>
    <s v="Matalevich"/>
    <n v="25886.35"/>
    <m/>
    <s v="C"/>
    <s v="Labor"/>
    <s v="TEC"/>
    <m/>
    <s v="JLAB"/>
    <s v="Const"/>
    <s v="RF"/>
    <x v="8"/>
    <m/>
    <m/>
    <m/>
    <m/>
    <m/>
    <m/>
    <m/>
    <m/>
    <m/>
    <m/>
    <m/>
    <m/>
    <n v="25886.35"/>
    <m/>
    <m/>
    <m/>
    <m/>
    <m/>
    <m/>
    <x v="0"/>
    <x v="0"/>
    <m/>
  </r>
  <r>
    <s v=""/>
    <s v=" E08_32540"/>
    <s v="Weld Helium Vessel onto CM-11 Cavity (591 5-Cell Production)"/>
    <s v="6.08.04.02.01.03"/>
    <x v="0"/>
    <d v="2028-06-14T00:00:00"/>
    <d v="2028-07-05T00:00:00"/>
    <s v="pkessler"/>
    <s v="Matalevich"/>
    <n v="3010.04"/>
    <m/>
    <s v="C"/>
    <s v="Labor"/>
    <s v="TEC"/>
    <m/>
    <s v="JLAB"/>
    <s v="Const"/>
    <s v="RF"/>
    <x v="8"/>
    <m/>
    <m/>
    <m/>
    <m/>
    <m/>
    <m/>
    <m/>
    <m/>
    <m/>
    <m/>
    <m/>
    <m/>
    <n v="3010.04"/>
    <m/>
    <m/>
    <m/>
    <m/>
    <m/>
    <m/>
    <x v="0"/>
    <x v="0"/>
    <m/>
  </r>
  <r>
    <s v=""/>
    <s v=" E08_32580"/>
    <s v="Perform Mechanical inspection of CM-12 Cavity (591 5-Cell Production)"/>
    <s v="6.08.04.02.01.03"/>
    <x v="0"/>
    <d v="2027-09-30T00:00:00"/>
    <d v="2027-10-14T00:00:00"/>
    <s v="pkessler"/>
    <s v="Matalevich"/>
    <n v="800.34"/>
    <m/>
    <s v="C"/>
    <s v="Labor"/>
    <s v="TEC"/>
    <m/>
    <s v="JLAB"/>
    <s v="Const"/>
    <s v="RF"/>
    <x v="8"/>
    <m/>
    <m/>
    <m/>
    <m/>
    <m/>
    <m/>
    <m/>
    <m/>
    <m/>
    <m/>
    <m/>
    <n v="80.03"/>
    <n v="720.31"/>
    <m/>
    <m/>
    <m/>
    <m/>
    <m/>
    <m/>
    <x v="0"/>
    <x v="0"/>
    <m/>
  </r>
  <r>
    <s v=""/>
    <s v=" E08_32640"/>
    <s v="Perform Dressed Cavity Qualification of CM-12 cavity (591 5-Cell Production)"/>
    <s v="6.08.04.02.01.03"/>
    <x v="0"/>
    <d v="2028-08-24T00:00:00"/>
    <d v="2028-09-28T00:00:00"/>
    <s v="pkessler"/>
    <s v="Matalevich"/>
    <n v="25886.35"/>
    <m/>
    <s v="C"/>
    <s v="Labor"/>
    <s v="TEC"/>
    <m/>
    <s v="JLAB"/>
    <s v="Const"/>
    <s v="RF"/>
    <x v="8"/>
    <m/>
    <m/>
    <m/>
    <m/>
    <m/>
    <m/>
    <m/>
    <m/>
    <m/>
    <m/>
    <m/>
    <m/>
    <n v="25886.35"/>
    <m/>
    <m/>
    <m/>
    <m/>
    <m/>
    <m/>
    <x v="0"/>
    <x v="0"/>
    <m/>
  </r>
  <r>
    <s v=""/>
    <s v=" E08_32620"/>
    <s v="Weld Helium Vessel onto CM-12 Cavity (591 5-Cell Production)"/>
    <s v="6.08.04.02.01.03"/>
    <x v="0"/>
    <d v="2028-07-20T00:00:00"/>
    <d v="2028-08-09T00:00:00"/>
    <s v="pkessler"/>
    <s v="Matalevich"/>
    <n v="3010.04"/>
    <m/>
    <s v="C"/>
    <s v="Labor"/>
    <s v="TEC"/>
    <m/>
    <s v="JLAB"/>
    <s v="Const"/>
    <s v="RF"/>
    <x v="8"/>
    <m/>
    <m/>
    <m/>
    <m/>
    <m/>
    <m/>
    <m/>
    <m/>
    <m/>
    <m/>
    <m/>
    <m/>
    <n v="3010.04"/>
    <m/>
    <m/>
    <m/>
    <m/>
    <m/>
    <m/>
    <x v="0"/>
    <x v="0"/>
    <m/>
  </r>
  <r>
    <s v=""/>
    <s v=" E08_32660"/>
    <s v="Perform Mechanical inspection of CM-13 Cavity (591 5-Cell Production)"/>
    <s v="6.08.04.02.01.03"/>
    <x v="0"/>
    <d v="2027-10-15T00:00:00"/>
    <d v="2027-10-28T00:00:00"/>
    <s v="pkessler"/>
    <s v="Matalevich"/>
    <n v="802.68"/>
    <m/>
    <s v="C"/>
    <s v="Labor"/>
    <s v="TEC"/>
    <m/>
    <s v="JLAB"/>
    <s v="Const"/>
    <s v="RF"/>
    <x v="8"/>
    <m/>
    <m/>
    <m/>
    <m/>
    <m/>
    <m/>
    <m/>
    <m/>
    <m/>
    <m/>
    <m/>
    <m/>
    <n v="802.68"/>
    <m/>
    <m/>
    <m/>
    <m/>
    <m/>
    <m/>
    <x v="0"/>
    <x v="0"/>
    <m/>
  </r>
  <r>
    <s v=""/>
    <s v=" E08_32720"/>
    <s v="Perform Dressed Cavity Qualification of CM-13 cavity (591 5-Cell Production)"/>
    <s v="6.08.04.02.01.03"/>
    <x v="0"/>
    <d v="2028-09-29T00:00:00"/>
    <d v="2028-11-03T00:00:00"/>
    <s v="pkessler"/>
    <s v="Matalevich"/>
    <n v="26631.87"/>
    <m/>
    <s v="C"/>
    <s v="Labor"/>
    <s v="TEC"/>
    <m/>
    <s v="JLAB"/>
    <s v="Const"/>
    <s v="RF"/>
    <x v="8"/>
    <m/>
    <m/>
    <m/>
    <m/>
    <m/>
    <m/>
    <m/>
    <m/>
    <m/>
    <m/>
    <m/>
    <m/>
    <n v="1065.27"/>
    <n v="25566.6"/>
    <m/>
    <m/>
    <m/>
    <m/>
    <m/>
    <x v="0"/>
    <x v="0"/>
    <m/>
  </r>
  <r>
    <s v=""/>
    <s v=" E08_32700"/>
    <s v="Weld Helium Vessel onto CM-13 Cavity (591 5-Cell Production)"/>
    <s v="6.08.04.02.01.03"/>
    <x v="0"/>
    <d v="2028-08-24T00:00:00"/>
    <d v="2028-09-14T00:00:00"/>
    <s v="pkessler"/>
    <s v="Matalevich"/>
    <n v="3010.04"/>
    <m/>
    <s v="C"/>
    <s v="Labor"/>
    <s v="TEC"/>
    <m/>
    <s v="JLAB"/>
    <s v="Const"/>
    <s v="RF"/>
    <x v="8"/>
    <m/>
    <m/>
    <m/>
    <m/>
    <m/>
    <m/>
    <m/>
    <m/>
    <m/>
    <m/>
    <m/>
    <m/>
    <n v="3010.04"/>
    <m/>
    <m/>
    <m/>
    <m/>
    <m/>
    <m/>
    <x v="0"/>
    <x v="0"/>
    <m/>
  </r>
  <r>
    <s v=""/>
    <s v=" E08_32740"/>
    <s v="Perform Mechanical inspection of CM-14 Cavity (591 5-Cell Production)"/>
    <s v="6.08.04.02.01.03"/>
    <x v="0"/>
    <d v="2027-10-29T00:00:00"/>
    <d v="2027-11-12T00:00:00"/>
    <s v="pkessler"/>
    <s v="Matalevich"/>
    <n v="802.68"/>
    <m/>
    <s v="C"/>
    <s v="Labor"/>
    <s v="TEC"/>
    <m/>
    <s v="JLAB"/>
    <s v="Const"/>
    <s v="RF"/>
    <x v="8"/>
    <m/>
    <m/>
    <m/>
    <m/>
    <m/>
    <m/>
    <m/>
    <m/>
    <m/>
    <m/>
    <m/>
    <m/>
    <n v="802.68"/>
    <m/>
    <m/>
    <m/>
    <m/>
    <m/>
    <m/>
    <x v="0"/>
    <x v="0"/>
    <m/>
  </r>
  <r>
    <s v=""/>
    <s v=" E08_32800"/>
    <s v="Perform Dressed Cavity Qualification of CM-14 cavity (591 5-Cell Production)"/>
    <s v="6.08.04.02.01.03"/>
    <x v="0"/>
    <d v="2028-11-06T00:00:00"/>
    <d v="2028-12-13T00:00:00"/>
    <s v="pkessler"/>
    <s v="Matalevich"/>
    <n v="26662.94"/>
    <m/>
    <s v="C"/>
    <s v="Labor"/>
    <s v="TEC"/>
    <m/>
    <s v="JLAB"/>
    <s v="Const"/>
    <s v="RF"/>
    <x v="8"/>
    <m/>
    <m/>
    <m/>
    <m/>
    <m/>
    <m/>
    <m/>
    <m/>
    <m/>
    <m/>
    <m/>
    <m/>
    <m/>
    <n v="26662.94"/>
    <m/>
    <m/>
    <m/>
    <m/>
    <m/>
    <x v="0"/>
    <x v="0"/>
    <m/>
  </r>
  <r>
    <s v=""/>
    <s v=" E08_32780"/>
    <s v="Weld Helium Vessel onto CM-14 Cavity (591 5-Cell Production)"/>
    <s v="6.08.04.02.01.03"/>
    <x v="0"/>
    <d v="2028-09-29T00:00:00"/>
    <d v="2028-10-20T00:00:00"/>
    <s v="pkessler"/>
    <s v="Matalevich"/>
    <n v="3094.32"/>
    <m/>
    <s v="C"/>
    <s v="Labor"/>
    <s v="TEC"/>
    <m/>
    <s v="JLAB"/>
    <s v="Const"/>
    <s v="RF"/>
    <x v="8"/>
    <m/>
    <m/>
    <m/>
    <m/>
    <m/>
    <m/>
    <m/>
    <m/>
    <m/>
    <m/>
    <m/>
    <m/>
    <n v="206.29"/>
    <n v="2888.03"/>
    <m/>
    <m/>
    <m/>
    <m/>
    <m/>
    <x v="0"/>
    <x v="0"/>
    <m/>
  </r>
  <r>
    <s v=""/>
    <s v=" E08_31710"/>
    <s v="Perform Bare Cavity Qualification of CM-01 cavity (591 5-Cell Production)"/>
    <s v="6.08.04.02.01.03"/>
    <x v="0"/>
    <d v="2027-05-10T00:00:00"/>
    <d v="2027-06-14T00:00:00"/>
    <s v="pkessler"/>
    <s v="Matalevich"/>
    <n v="12566.19"/>
    <m/>
    <s v="C"/>
    <s v="Labor"/>
    <s v="TEC"/>
    <m/>
    <s v="JLAB"/>
    <s v="Const"/>
    <s v="RF"/>
    <x v="8"/>
    <m/>
    <m/>
    <m/>
    <m/>
    <m/>
    <m/>
    <m/>
    <m/>
    <m/>
    <m/>
    <m/>
    <n v="12566.19"/>
    <m/>
    <m/>
    <m/>
    <m/>
    <m/>
    <m/>
    <m/>
    <x v="0"/>
    <x v="0"/>
    <m/>
  </r>
  <r>
    <s v=""/>
    <s v=" E08_31790"/>
    <s v="Perform Bare Cavity Qualification of CM-02 cavity (591 5-Cell Production)"/>
    <s v="6.08.04.02.01.03"/>
    <x v="0"/>
    <d v="2027-06-15T00:00:00"/>
    <d v="2027-07-20T00:00:00"/>
    <s v="pkessler"/>
    <s v="Matalevich"/>
    <n v="12566.19"/>
    <m/>
    <s v="C"/>
    <s v="Labor"/>
    <s v="TEC"/>
    <m/>
    <s v="JLAB"/>
    <s v="Const"/>
    <s v="RF"/>
    <x v="8"/>
    <m/>
    <m/>
    <m/>
    <m/>
    <m/>
    <m/>
    <m/>
    <m/>
    <m/>
    <m/>
    <m/>
    <n v="12566.19"/>
    <m/>
    <m/>
    <m/>
    <m/>
    <m/>
    <m/>
    <m/>
    <x v="0"/>
    <x v="0"/>
    <m/>
  </r>
  <r>
    <s v=""/>
    <s v=" E08_31870"/>
    <s v="Perform Bare Cavity Qualification of CM-03 cavity (591 5-Cell Production)"/>
    <s v="6.08.04.02.01.03"/>
    <x v="0"/>
    <d v="2027-07-21T00:00:00"/>
    <d v="2027-08-24T00:00:00"/>
    <s v="pkessler"/>
    <s v="Matalevich"/>
    <n v="12566.19"/>
    <m/>
    <s v="C"/>
    <s v="Labor"/>
    <s v="TEC"/>
    <m/>
    <s v="JLAB"/>
    <s v="Const"/>
    <s v="RF"/>
    <x v="8"/>
    <m/>
    <m/>
    <m/>
    <m/>
    <m/>
    <m/>
    <m/>
    <m/>
    <m/>
    <m/>
    <m/>
    <n v="12566.19"/>
    <m/>
    <m/>
    <m/>
    <m/>
    <m/>
    <m/>
    <m/>
    <x v="0"/>
    <x v="0"/>
    <m/>
  </r>
  <r>
    <s v=""/>
    <s v=" E08_31950"/>
    <s v="Perform Bare Cavity Qualification of CM-04 cavity (591 5-Cell Production)"/>
    <s v="6.08.04.02.01.03"/>
    <x v="0"/>
    <d v="2027-08-25T00:00:00"/>
    <d v="2027-09-29T00:00:00"/>
    <s v="pkessler"/>
    <s v="Matalevich"/>
    <n v="12566.19"/>
    <m/>
    <s v="C"/>
    <s v="Labor"/>
    <s v="TEC"/>
    <m/>
    <s v="JLAB"/>
    <s v="Const"/>
    <s v="RF"/>
    <x v="8"/>
    <m/>
    <m/>
    <m/>
    <m/>
    <m/>
    <m/>
    <m/>
    <m/>
    <m/>
    <m/>
    <m/>
    <n v="12566.19"/>
    <m/>
    <m/>
    <m/>
    <m/>
    <m/>
    <m/>
    <m/>
    <x v="0"/>
    <x v="0"/>
    <m/>
  </r>
  <r>
    <s v=""/>
    <s v=" E08_32030"/>
    <s v="Perform Bare Cavity Qualification of CM-05 cavity (591 5-Cell Production)"/>
    <s v="6.08.04.02.01.03"/>
    <x v="0"/>
    <d v="2027-09-30T00:00:00"/>
    <d v="2027-11-04T00:00:00"/>
    <s v="pkessler"/>
    <s v="Matalevich"/>
    <n v="12928.09"/>
    <m/>
    <s v="C"/>
    <s v="Labor"/>
    <s v="TEC"/>
    <m/>
    <s v="JLAB"/>
    <s v="Const"/>
    <s v="RF"/>
    <x v="8"/>
    <m/>
    <m/>
    <m/>
    <m/>
    <m/>
    <m/>
    <m/>
    <m/>
    <m/>
    <m/>
    <m/>
    <n v="517.12"/>
    <n v="12410.97"/>
    <m/>
    <m/>
    <m/>
    <m/>
    <m/>
    <m/>
    <x v="0"/>
    <x v="0"/>
    <m/>
  </r>
  <r>
    <s v=""/>
    <s v=" E08_32110"/>
    <s v="Perform Bare Cavity Qualification of CM-06 cavity (591 5-Cell Production)"/>
    <s v="6.08.04.02.01.03"/>
    <x v="0"/>
    <d v="2027-11-05T00:00:00"/>
    <d v="2027-12-14T00:00:00"/>
    <s v="pkessler"/>
    <s v="Matalevich"/>
    <n v="12943.17"/>
    <m/>
    <s v="C"/>
    <s v="Labor"/>
    <s v="TEC"/>
    <m/>
    <s v="JLAB"/>
    <s v="Const"/>
    <s v="RF"/>
    <x v="8"/>
    <m/>
    <m/>
    <m/>
    <m/>
    <m/>
    <m/>
    <m/>
    <m/>
    <m/>
    <m/>
    <m/>
    <m/>
    <n v="12943.17"/>
    <m/>
    <m/>
    <m/>
    <m/>
    <m/>
    <m/>
    <x v="0"/>
    <x v="0"/>
    <m/>
  </r>
  <r>
    <s v=""/>
    <s v=" E08_32190"/>
    <s v="Perform Bare Cavity Qualification of CM-07 cavity (591 5-Cell Production)"/>
    <s v="6.08.04.02.01.03"/>
    <x v="0"/>
    <d v="2027-12-15T00:00:00"/>
    <d v="2028-01-21T00:00:00"/>
    <s v="pkessler"/>
    <s v="Matalevich"/>
    <n v="12943.17"/>
    <m/>
    <s v="C"/>
    <s v="Labor"/>
    <s v="TEC"/>
    <m/>
    <s v="JLAB"/>
    <s v="Const"/>
    <s v="RF"/>
    <x v="8"/>
    <m/>
    <m/>
    <m/>
    <m/>
    <m/>
    <m/>
    <m/>
    <m/>
    <m/>
    <m/>
    <m/>
    <m/>
    <n v="12943.17"/>
    <m/>
    <m/>
    <m/>
    <m/>
    <m/>
    <m/>
    <x v="0"/>
    <x v="0"/>
    <m/>
  </r>
  <r>
    <s v=""/>
    <s v=" E08_32280"/>
    <s v="Perform Bare Cavity Qualification of CM-08 cavity (591 5-Cell Production)"/>
    <s v="6.08.04.02.01.03"/>
    <x v="0"/>
    <d v="2028-01-24T00:00:00"/>
    <d v="2028-02-28T00:00:00"/>
    <s v="pkessler"/>
    <s v="Matalevich"/>
    <n v="12943.17"/>
    <m/>
    <s v="C"/>
    <s v="Labor"/>
    <s v="TEC"/>
    <m/>
    <s v="JLAB"/>
    <s v="Const"/>
    <s v="RF"/>
    <x v="8"/>
    <m/>
    <m/>
    <m/>
    <m/>
    <m/>
    <m/>
    <m/>
    <m/>
    <m/>
    <m/>
    <m/>
    <m/>
    <n v="12943.17"/>
    <m/>
    <m/>
    <m/>
    <m/>
    <m/>
    <m/>
    <x v="0"/>
    <x v="0"/>
    <m/>
  </r>
  <r>
    <s v=""/>
    <s v=" E08_32360"/>
    <s v="Perform Bare Cavity Qualification of CM-09 cavity (591 5-Cell Production)"/>
    <s v="6.08.04.02.01.03"/>
    <x v="0"/>
    <d v="2028-02-29T00:00:00"/>
    <d v="2028-04-03T00:00:00"/>
    <s v="pkessler"/>
    <s v="Matalevich"/>
    <n v="12943.17"/>
    <m/>
    <s v="C"/>
    <s v="Labor"/>
    <s v="TEC"/>
    <m/>
    <s v="JLAB"/>
    <s v="Const"/>
    <s v="RF"/>
    <x v="8"/>
    <m/>
    <m/>
    <m/>
    <m/>
    <m/>
    <m/>
    <m/>
    <m/>
    <m/>
    <m/>
    <m/>
    <m/>
    <n v="12943.17"/>
    <m/>
    <m/>
    <m/>
    <m/>
    <m/>
    <m/>
    <x v="0"/>
    <x v="0"/>
    <m/>
  </r>
  <r>
    <s v=""/>
    <s v=" E08_32440"/>
    <s v="Perform Bare Cavity Qualification of CM-10 cavity (591 5-Cell Production)"/>
    <s v="6.08.04.02.01.03"/>
    <x v="0"/>
    <d v="2028-04-04T00:00:00"/>
    <d v="2028-05-08T00:00:00"/>
    <s v="pkessler"/>
    <s v="Matalevich"/>
    <n v="12943.17"/>
    <m/>
    <s v="C"/>
    <s v="Labor"/>
    <s v="TEC"/>
    <m/>
    <s v="JLAB"/>
    <s v="Const"/>
    <s v="RF"/>
    <x v="8"/>
    <m/>
    <m/>
    <m/>
    <m/>
    <m/>
    <m/>
    <m/>
    <m/>
    <m/>
    <m/>
    <m/>
    <m/>
    <n v="12943.17"/>
    <m/>
    <m/>
    <m/>
    <m/>
    <m/>
    <m/>
    <x v="0"/>
    <x v="0"/>
    <m/>
  </r>
  <r>
    <s v=""/>
    <s v=" E08_32520"/>
    <s v="Perform Bare Cavity Qualification of CM-11 cavity (591 5-Cell Production)"/>
    <s v="6.08.04.02.01.03"/>
    <x v="0"/>
    <d v="2028-05-09T00:00:00"/>
    <d v="2028-06-13T00:00:00"/>
    <s v="pkessler"/>
    <s v="Matalevich"/>
    <n v="12943.17"/>
    <m/>
    <s v="C"/>
    <s v="Labor"/>
    <s v="TEC"/>
    <m/>
    <s v="JLAB"/>
    <s v="Const"/>
    <s v="RF"/>
    <x v="8"/>
    <m/>
    <m/>
    <m/>
    <m/>
    <m/>
    <m/>
    <m/>
    <m/>
    <m/>
    <m/>
    <m/>
    <m/>
    <n v="12943.17"/>
    <m/>
    <m/>
    <m/>
    <m/>
    <m/>
    <m/>
    <x v="0"/>
    <x v="0"/>
    <m/>
  </r>
  <r>
    <s v=""/>
    <s v=" E08_32600"/>
    <s v="Perform Bare Cavity Qualification of CM-12 cavity (591 5-Cell Production)"/>
    <s v="6.08.04.02.01.03"/>
    <x v="0"/>
    <d v="2028-06-14T00:00:00"/>
    <d v="2028-07-19T00:00:00"/>
    <s v="pkessler"/>
    <s v="Matalevich"/>
    <n v="12943.17"/>
    <m/>
    <s v="C"/>
    <s v="Labor"/>
    <s v="TEC"/>
    <m/>
    <s v="JLAB"/>
    <s v="Const"/>
    <s v="RF"/>
    <x v="8"/>
    <m/>
    <m/>
    <m/>
    <m/>
    <m/>
    <m/>
    <m/>
    <m/>
    <m/>
    <m/>
    <m/>
    <m/>
    <n v="12943.17"/>
    <m/>
    <m/>
    <m/>
    <m/>
    <m/>
    <m/>
    <x v="0"/>
    <x v="0"/>
    <m/>
  </r>
  <r>
    <s v=""/>
    <s v=" E08_32680"/>
    <s v="Perform Bare Cavity Qualification of CM-13 cavity (591 5-Cell Production)"/>
    <s v="6.08.04.02.01.03"/>
    <x v="0"/>
    <d v="2028-07-20T00:00:00"/>
    <d v="2028-08-23T00:00:00"/>
    <s v="pkessler"/>
    <s v="Matalevich"/>
    <n v="12943.17"/>
    <m/>
    <s v="C"/>
    <s v="Labor"/>
    <s v="TEC"/>
    <m/>
    <s v="JLAB"/>
    <s v="Const"/>
    <s v="RF"/>
    <x v="8"/>
    <m/>
    <m/>
    <m/>
    <m/>
    <m/>
    <m/>
    <m/>
    <m/>
    <m/>
    <m/>
    <m/>
    <m/>
    <n v="12943.17"/>
    <m/>
    <m/>
    <m/>
    <m/>
    <m/>
    <m/>
    <x v="0"/>
    <x v="0"/>
    <m/>
  </r>
  <r>
    <s v=""/>
    <s v=" E08_32760"/>
    <s v="Perform Bare Cavity Qualification of CM-14 cavity (591 5-Cell Production)"/>
    <s v="6.08.04.02.01.03"/>
    <x v="0"/>
    <d v="2028-08-24T00:00:00"/>
    <d v="2028-09-28T00:00:00"/>
    <s v="pkessler"/>
    <s v="Matalevich"/>
    <n v="12943.17"/>
    <m/>
    <s v="C"/>
    <s v="Labor"/>
    <s v="TEC"/>
    <m/>
    <s v="JLAB"/>
    <s v="Const"/>
    <s v="RF"/>
    <x v="8"/>
    <m/>
    <m/>
    <m/>
    <m/>
    <m/>
    <m/>
    <m/>
    <m/>
    <m/>
    <m/>
    <m/>
    <m/>
    <n v="12943.17"/>
    <m/>
    <m/>
    <m/>
    <m/>
    <m/>
    <m/>
    <x v="0"/>
    <x v="0"/>
    <m/>
  </r>
  <r>
    <s v=""/>
    <s v=" E08_34670"/>
    <s v="Inspect Test Cave U-Tubes (591 1-Cell 1st Art)"/>
    <s v="6.08.04.02.03.03"/>
    <x v="0"/>
    <d v="2026-12-14T00:00:00"/>
    <d v="2027-01-12T00:00:00"/>
    <s v="pkessler"/>
    <s v="Matalevich"/>
    <n v="2922.37"/>
    <m/>
    <s v="C"/>
    <s v="Labor"/>
    <s v="TEC"/>
    <m/>
    <s v="JLAB"/>
    <s v="Const"/>
    <s v="RF"/>
    <x v="8"/>
    <m/>
    <m/>
    <m/>
    <m/>
    <m/>
    <m/>
    <m/>
    <m/>
    <m/>
    <m/>
    <m/>
    <n v="2922.37"/>
    <m/>
    <m/>
    <m/>
    <m/>
    <m/>
    <m/>
    <m/>
    <x v="0"/>
    <x v="0"/>
    <m/>
  </r>
  <r>
    <s v=""/>
    <s v=" E08_34680"/>
    <s v="Inspect Shipping Support Tooling (591 1-Cell 1st Art)"/>
    <s v="6.08.04.02.03.03"/>
    <x v="0"/>
    <d v="2027-01-13T00:00:00"/>
    <d v="2027-02-10T00:00:00"/>
    <s v="pkessler"/>
    <s v="Matalevich"/>
    <n v="2922.37"/>
    <m/>
    <s v="C"/>
    <s v="Labor"/>
    <s v="TEC"/>
    <m/>
    <s v="JLAB"/>
    <s v="Const"/>
    <s v="RF"/>
    <x v="8"/>
    <m/>
    <m/>
    <m/>
    <m/>
    <m/>
    <m/>
    <m/>
    <m/>
    <m/>
    <m/>
    <m/>
    <n v="2922.37"/>
    <m/>
    <m/>
    <m/>
    <m/>
    <m/>
    <m/>
    <m/>
    <x v="0"/>
    <x v="0"/>
    <m/>
  </r>
  <r>
    <s v=""/>
    <s v=" E08_34690"/>
    <s v="Inspect Misc. Assembly/Test/Shipping Tooling (591 1-Cell 1st Art)"/>
    <s v="6.08.04.02.03.03"/>
    <x v="0"/>
    <d v="2027-01-26T00:00:00"/>
    <d v="2027-02-23T00:00:00"/>
    <s v="pkessler"/>
    <s v="Matalevich"/>
    <n v="2922.37"/>
    <m/>
    <s v="C"/>
    <s v="Labor"/>
    <s v="TEC"/>
    <m/>
    <s v="JLAB"/>
    <s v="Const"/>
    <s v="RF"/>
    <x v="8"/>
    <m/>
    <m/>
    <m/>
    <m/>
    <m/>
    <m/>
    <m/>
    <m/>
    <m/>
    <m/>
    <m/>
    <n v="2922.37"/>
    <m/>
    <m/>
    <m/>
    <m/>
    <m/>
    <m/>
    <m/>
    <x v="0"/>
    <x v="0"/>
    <m/>
  </r>
  <r>
    <s v=""/>
    <s v=" E08_35750"/>
    <s v="Perform  Cold Mass Assembly (591 5-Cell CM-08)"/>
    <s v="6.08.04.02.03.04"/>
    <x v="0"/>
    <d v="2029-05-08T00:00:00"/>
    <d v="2029-06-05T00:00:00"/>
    <s v="pkessler"/>
    <s v="Matalevich"/>
    <n v="74201.509999999995"/>
    <m/>
    <s v="C"/>
    <s v="Labor"/>
    <s v="TEC"/>
    <m/>
    <s v="JLAB"/>
    <s v="Const"/>
    <s v="RF"/>
    <x v="7"/>
    <m/>
    <m/>
    <m/>
    <m/>
    <m/>
    <m/>
    <m/>
    <m/>
    <m/>
    <m/>
    <m/>
    <m/>
    <m/>
    <n v="74201.509999999995"/>
    <m/>
    <m/>
    <m/>
    <m/>
    <m/>
    <x v="0"/>
    <x v="0"/>
    <m/>
  </r>
  <r>
    <s v=""/>
    <s v=" E08_35780"/>
    <s v="Perform Spaceframe Thermal Shield Assembly (591 5-Cell CM-08)"/>
    <s v="6.08.04.02.03.04"/>
    <x v="0"/>
    <d v="2029-06-06T00:00:00"/>
    <d v="2029-07-03T00:00:00"/>
    <s v="pkessler"/>
    <s v="Matalevich"/>
    <n v="38134.199999999997"/>
    <m/>
    <s v="C"/>
    <s v="Labor"/>
    <s v="TEC"/>
    <m/>
    <s v="JLAB"/>
    <s v="Const"/>
    <s v="RF"/>
    <x v="7"/>
    <m/>
    <m/>
    <m/>
    <m/>
    <m/>
    <m/>
    <m/>
    <m/>
    <m/>
    <m/>
    <m/>
    <m/>
    <m/>
    <n v="38134.199999999997"/>
    <m/>
    <m/>
    <m/>
    <m/>
    <m/>
    <x v="0"/>
    <x v="0"/>
    <m/>
  </r>
  <r>
    <s v=""/>
    <s v=" E08_35810"/>
    <s v="Perform  Final Assembly (591 5-Cell CM-08)"/>
    <s v="6.08.04.02.03.04"/>
    <x v="0"/>
    <d v="2029-07-05T00:00:00"/>
    <d v="2029-08-01T00:00:00"/>
    <s v="pkessler"/>
    <s v="Matalevich"/>
    <n v="129904.31"/>
    <m/>
    <s v="C"/>
    <s v="Labor"/>
    <s v="TEC"/>
    <m/>
    <s v="JLAB"/>
    <s v="Const"/>
    <s v="RF"/>
    <x v="7"/>
    <m/>
    <m/>
    <m/>
    <m/>
    <m/>
    <m/>
    <m/>
    <m/>
    <m/>
    <m/>
    <m/>
    <m/>
    <m/>
    <n v="129904.31"/>
    <m/>
    <m/>
    <m/>
    <m/>
    <m/>
    <x v="0"/>
    <x v="0"/>
    <m/>
  </r>
  <r>
    <s v=""/>
    <s v=" E08_35860"/>
    <s v="Perform  Cavity String Assembly (591 5-Cell CM-09)"/>
    <s v="6.08.04.02.03.04"/>
    <x v="0"/>
    <d v="2029-06-15T00:00:00"/>
    <d v="2029-07-13T00:00:00"/>
    <s v="pkessler"/>
    <s v="Matalevich"/>
    <n v="55702.8"/>
    <m/>
    <s v="C"/>
    <s v="Labor"/>
    <s v="TEC"/>
    <m/>
    <s v="JLAB"/>
    <s v="Const"/>
    <s v="RF"/>
    <x v="7"/>
    <m/>
    <m/>
    <m/>
    <m/>
    <m/>
    <m/>
    <m/>
    <m/>
    <m/>
    <m/>
    <m/>
    <m/>
    <m/>
    <n v="55702.8"/>
    <m/>
    <m/>
    <m/>
    <m/>
    <m/>
    <x v="0"/>
    <x v="0"/>
    <m/>
  </r>
  <r>
    <s v=""/>
    <s v=" E08_35890"/>
    <s v="Perform  Cold Mass Assembly (591 5-Cell CM-09)"/>
    <s v="6.08.04.02.03.04"/>
    <x v="0"/>
    <d v="2029-07-16T00:00:00"/>
    <d v="2029-08-10T00:00:00"/>
    <s v="pkessler"/>
    <s v="Matalevich"/>
    <n v="70584.44"/>
    <m/>
    <s v="C"/>
    <s v="Labor"/>
    <s v="TEC"/>
    <m/>
    <s v="JLAB"/>
    <s v="Const"/>
    <s v="RF"/>
    <x v="7"/>
    <m/>
    <m/>
    <m/>
    <m/>
    <m/>
    <m/>
    <m/>
    <m/>
    <m/>
    <m/>
    <m/>
    <m/>
    <m/>
    <n v="70584.44"/>
    <m/>
    <m/>
    <m/>
    <m/>
    <m/>
    <x v="0"/>
    <x v="0"/>
    <m/>
  </r>
  <r>
    <s v=""/>
    <s v=" E08_35920"/>
    <s v="Perform Spaceframe Thermal Shield Assembly (591 5-Cell CM-09)"/>
    <s v="6.08.04.02.03.04"/>
    <x v="0"/>
    <d v="2029-08-13T00:00:00"/>
    <d v="2029-09-10T00:00:00"/>
    <s v="pkessler"/>
    <s v="Matalevich"/>
    <n v="36170.65"/>
    <m/>
    <s v="C"/>
    <s v="Labor"/>
    <s v="TEC"/>
    <m/>
    <s v="JLAB"/>
    <s v="Const"/>
    <s v="RF"/>
    <x v="7"/>
    <m/>
    <m/>
    <m/>
    <m/>
    <m/>
    <m/>
    <m/>
    <m/>
    <m/>
    <m/>
    <m/>
    <m/>
    <m/>
    <n v="36170.65"/>
    <m/>
    <m/>
    <m/>
    <m/>
    <m/>
    <x v="0"/>
    <x v="0"/>
    <m/>
  </r>
  <r>
    <s v=""/>
    <s v=" E08_35950"/>
    <s v="Perform  Final Assembly (591 5-Cell CM-09)"/>
    <s v="6.08.04.02.03.04"/>
    <x v="0"/>
    <d v="2029-09-11T00:00:00"/>
    <d v="2029-10-09T00:00:00"/>
    <s v="pkessler"/>
    <s v="Matalevich"/>
    <n v="124608.41"/>
    <m/>
    <s v="C"/>
    <s v="Labor"/>
    <s v="TEC"/>
    <m/>
    <s v="JLAB"/>
    <s v="Const"/>
    <s v="RF"/>
    <x v="7"/>
    <m/>
    <m/>
    <m/>
    <m/>
    <m/>
    <m/>
    <m/>
    <m/>
    <m/>
    <m/>
    <m/>
    <m/>
    <m/>
    <n v="87225.89"/>
    <n v="37382.519999999997"/>
    <m/>
    <m/>
    <m/>
    <m/>
    <x v="0"/>
    <x v="0"/>
    <m/>
  </r>
  <r>
    <s v=""/>
    <s v=" E08_36000"/>
    <s v="Perform  Cavity String Assembly (591 5-Cell CM-10)"/>
    <s v="6.08.04.02.03.04"/>
    <x v="0"/>
    <d v="2029-08-22T00:00:00"/>
    <d v="2029-09-19T00:00:00"/>
    <s v="pkessler"/>
    <s v="Matalevich"/>
    <n v="55702.8"/>
    <m/>
    <s v="C"/>
    <s v="Labor"/>
    <s v="TEC"/>
    <m/>
    <s v="JLAB"/>
    <s v="Const"/>
    <s v="RF"/>
    <x v="7"/>
    <m/>
    <m/>
    <m/>
    <m/>
    <m/>
    <m/>
    <m/>
    <m/>
    <m/>
    <m/>
    <m/>
    <m/>
    <m/>
    <n v="55702.8"/>
    <m/>
    <m/>
    <m/>
    <m/>
    <m/>
    <x v="0"/>
    <x v="0"/>
    <m/>
  </r>
  <r>
    <s v=""/>
    <s v=" E08_36030"/>
    <s v="Perform  Cold Mass Assembly (591 5-Cell CM-10)"/>
    <s v="6.08.04.02.03.04"/>
    <x v="0"/>
    <d v="2029-09-20T00:00:00"/>
    <d v="2029-10-18T00:00:00"/>
    <s v="pkessler"/>
    <s v="Matalevich"/>
    <n v="71117.960000000006"/>
    <m/>
    <s v="C"/>
    <s v="Labor"/>
    <s v="TEC"/>
    <m/>
    <s v="JLAB"/>
    <s v="Const"/>
    <s v="RF"/>
    <x v="7"/>
    <m/>
    <m/>
    <m/>
    <m/>
    <m/>
    <m/>
    <m/>
    <m/>
    <m/>
    <m/>
    <m/>
    <m/>
    <m/>
    <n v="24891.29"/>
    <n v="46226.67"/>
    <m/>
    <m/>
    <m/>
    <m/>
    <x v="0"/>
    <x v="0"/>
    <m/>
  </r>
  <r>
    <s v=""/>
    <s v=" E08_36060"/>
    <s v="Perform Spaceframe Thermal Shield Assembly (591 5-Cell CM-10)"/>
    <s v="6.08.04.02.03.04"/>
    <x v="0"/>
    <d v="2029-10-19T00:00:00"/>
    <d v="2029-11-16T00:00:00"/>
    <s v="pkessler"/>
    <s v="Matalevich"/>
    <n v="36829.99"/>
    <m/>
    <s v="C"/>
    <s v="Labor"/>
    <s v="TEC"/>
    <m/>
    <s v="JLAB"/>
    <s v="Const"/>
    <s v="RF"/>
    <x v="7"/>
    <m/>
    <m/>
    <m/>
    <m/>
    <m/>
    <m/>
    <m/>
    <m/>
    <m/>
    <m/>
    <m/>
    <m/>
    <m/>
    <m/>
    <n v="36829.99"/>
    <m/>
    <m/>
    <m/>
    <m/>
    <x v="0"/>
    <x v="0"/>
    <m/>
  </r>
  <r>
    <s v=""/>
    <s v=" E08_36090"/>
    <s v="Perform  Final Assembly (591 5-Cell CM-10)"/>
    <s v="6.08.04.02.03.04"/>
    <x v="0"/>
    <d v="2029-11-19T00:00:00"/>
    <d v="2029-12-18T00:00:00"/>
    <s v="pkessler"/>
    <s v="Matalevich"/>
    <n v="125924.51"/>
    <m/>
    <s v="C"/>
    <s v="Labor"/>
    <s v="TEC"/>
    <m/>
    <s v="JLAB"/>
    <s v="Const"/>
    <s v="RF"/>
    <x v="7"/>
    <m/>
    <m/>
    <m/>
    <m/>
    <m/>
    <m/>
    <m/>
    <m/>
    <m/>
    <m/>
    <m/>
    <m/>
    <m/>
    <m/>
    <n v="125924.51"/>
    <m/>
    <m/>
    <m/>
    <m/>
    <x v="0"/>
    <x v="0"/>
    <m/>
  </r>
  <r>
    <s v=""/>
    <s v=" E08_36140"/>
    <s v="Perform  Cavity String Assembly (591 5-Cell CM-11)"/>
    <s v="6.08.04.02.03.04"/>
    <x v="0"/>
    <d v="2029-10-30T00:00:00"/>
    <d v="2029-11-29T00:00:00"/>
    <s v="pkessler"/>
    <s v="Matalevich"/>
    <n v="57373.89"/>
    <m/>
    <s v="C"/>
    <s v="Labor"/>
    <s v="TEC"/>
    <m/>
    <s v="JLAB"/>
    <s v="Const"/>
    <s v="RF"/>
    <x v="7"/>
    <m/>
    <m/>
    <m/>
    <m/>
    <m/>
    <m/>
    <m/>
    <m/>
    <m/>
    <m/>
    <m/>
    <m/>
    <m/>
    <m/>
    <n v="57373.89"/>
    <m/>
    <m/>
    <m/>
    <m/>
    <x v="0"/>
    <x v="0"/>
    <m/>
  </r>
  <r>
    <s v=""/>
    <s v=" E08_36170"/>
    <s v="Perform  Cold Mass Assembly (591 5-Cell CM-11)"/>
    <s v="6.08.04.02.03.04"/>
    <x v="0"/>
    <d v="2029-11-30T00:00:00"/>
    <d v="2029-12-20T00:00:00"/>
    <s v="pkessler"/>
    <s v="Matalevich"/>
    <n v="71105.3"/>
    <m/>
    <s v="C"/>
    <s v="Labor"/>
    <s v="TEC"/>
    <m/>
    <s v="JLAB"/>
    <s v="Const"/>
    <s v="RF"/>
    <x v="7"/>
    <m/>
    <m/>
    <m/>
    <m/>
    <m/>
    <m/>
    <m/>
    <m/>
    <m/>
    <m/>
    <m/>
    <m/>
    <m/>
    <m/>
    <n v="71105.3"/>
    <m/>
    <m/>
    <m/>
    <m/>
    <x v="0"/>
    <x v="0"/>
    <m/>
  </r>
  <r>
    <s v=""/>
    <s v=" E08_36200"/>
    <s v="Perform Spaceframe Thermal Shield Assembly (591 5-Cell CM-11)"/>
    <s v="6.08.04.02.03.04"/>
    <x v="0"/>
    <d v="2029-12-21T00:00:00"/>
    <d v="1930-01-14T00:00:00"/>
    <s v="pkessler"/>
    <s v="Matalevich"/>
    <n v="36510.660000000003"/>
    <m/>
    <s v="C"/>
    <s v="Labor"/>
    <s v="TEC"/>
    <m/>
    <s v="JLAB"/>
    <s v="Const"/>
    <s v="RF"/>
    <x v="7"/>
    <m/>
    <m/>
    <m/>
    <m/>
    <m/>
    <m/>
    <m/>
    <m/>
    <m/>
    <m/>
    <m/>
    <m/>
    <m/>
    <m/>
    <n v="36510.660000000003"/>
    <m/>
    <m/>
    <m/>
    <m/>
    <x v="0"/>
    <x v="0"/>
    <m/>
  </r>
  <r>
    <s v=""/>
    <s v=" E08_36230"/>
    <s v="Perform  Final Assembly (591 5-Cell CM-11)"/>
    <s v="6.08.04.02.03.04"/>
    <x v="0"/>
    <d v="1930-01-15T00:00:00"/>
    <d v="1930-02-05T00:00:00"/>
    <s v="pkessler"/>
    <s v="Matalevich"/>
    <n v="124647.17"/>
    <m/>
    <s v="C"/>
    <s v="Labor"/>
    <s v="TEC"/>
    <m/>
    <s v="JLAB"/>
    <s v="Const"/>
    <s v="RF"/>
    <x v="7"/>
    <m/>
    <m/>
    <m/>
    <m/>
    <m/>
    <m/>
    <m/>
    <m/>
    <m/>
    <m/>
    <m/>
    <m/>
    <m/>
    <m/>
    <n v="124647.17"/>
    <m/>
    <m/>
    <m/>
    <m/>
    <x v="0"/>
    <x v="0"/>
    <m/>
  </r>
  <r>
    <s v=""/>
    <s v=" E08_36280"/>
    <s v="Perform  Cavity String Assembly (591 5-Cell CM-12)"/>
    <s v="6.08.04.02.03.04"/>
    <x v="0"/>
    <d v="2029-12-07T00:00:00"/>
    <d v="1930-01-07T00:00:00"/>
    <s v="pkessler"/>
    <s v="Matalevich"/>
    <n v="57373.89"/>
    <m/>
    <s v="C"/>
    <s v="Labor"/>
    <s v="TEC"/>
    <m/>
    <s v="JLAB"/>
    <s v="Const"/>
    <s v="RF"/>
    <x v="7"/>
    <m/>
    <m/>
    <m/>
    <m/>
    <m/>
    <m/>
    <m/>
    <m/>
    <m/>
    <m/>
    <m/>
    <m/>
    <m/>
    <m/>
    <n v="57373.89"/>
    <m/>
    <m/>
    <m/>
    <m/>
    <x v="0"/>
    <x v="0"/>
    <m/>
  </r>
  <r>
    <s v=""/>
    <s v=" E08_36310"/>
    <s v="Perform  Cold Mass Assembly (591 5-Cell CM-12)"/>
    <s v="6.08.04.02.03.04"/>
    <x v="0"/>
    <d v="1930-01-08T00:00:00"/>
    <d v="1930-01-29T00:00:00"/>
    <s v="pkessler"/>
    <s v="Matalevich"/>
    <n v="70466.63"/>
    <m/>
    <s v="C"/>
    <s v="Labor"/>
    <s v="TEC"/>
    <m/>
    <s v="JLAB"/>
    <s v="Const"/>
    <s v="RF"/>
    <x v="7"/>
    <m/>
    <m/>
    <m/>
    <m/>
    <m/>
    <m/>
    <m/>
    <m/>
    <m/>
    <m/>
    <m/>
    <m/>
    <m/>
    <m/>
    <n v="70466.63"/>
    <m/>
    <m/>
    <m/>
    <m/>
    <x v="0"/>
    <x v="0"/>
    <m/>
  </r>
  <r>
    <s v=""/>
    <s v=" E08_36340"/>
    <s v="Perform Spaceframe Thermal Shield Assembly (591 5-Cell CM-12)"/>
    <s v="6.08.04.02.03.04"/>
    <x v="0"/>
    <d v="1930-01-30T00:00:00"/>
    <d v="1930-02-20T00:00:00"/>
    <s v="pkessler"/>
    <s v="Matalevich"/>
    <n v="36191.32"/>
    <m/>
    <s v="C"/>
    <s v="Labor"/>
    <s v="TEC"/>
    <m/>
    <s v="JLAB"/>
    <s v="Const"/>
    <s v="RF"/>
    <x v="7"/>
    <m/>
    <m/>
    <m/>
    <m/>
    <m/>
    <m/>
    <m/>
    <m/>
    <m/>
    <m/>
    <m/>
    <m/>
    <m/>
    <m/>
    <n v="36191.32"/>
    <m/>
    <m/>
    <m/>
    <m/>
    <x v="0"/>
    <x v="0"/>
    <m/>
  </r>
  <r>
    <s v=""/>
    <s v=" E08_36370"/>
    <s v="Perform  Final Assembly (591 5-Cell CM-12)"/>
    <s v="6.08.04.02.03.04"/>
    <x v="0"/>
    <d v="1930-02-21T00:00:00"/>
    <d v="1930-03-13T00:00:00"/>
    <s v="pkessler"/>
    <s v="Matalevich"/>
    <n v="123369.83"/>
    <m/>
    <s v="C"/>
    <s v="Labor"/>
    <s v="TEC"/>
    <m/>
    <s v="JLAB"/>
    <s v="Const"/>
    <s v="RF"/>
    <x v="7"/>
    <m/>
    <m/>
    <m/>
    <m/>
    <m/>
    <m/>
    <m/>
    <m/>
    <m/>
    <m/>
    <m/>
    <m/>
    <m/>
    <m/>
    <n v="123369.83"/>
    <m/>
    <m/>
    <m/>
    <m/>
    <x v="0"/>
    <x v="0"/>
    <m/>
  </r>
  <r>
    <s v=""/>
    <s v=" E08_36420"/>
    <s v="Perform  Cavity String Assembly (591 5-Cell CM-13)"/>
    <s v="6.08.04.02.03.04"/>
    <x v="0"/>
    <d v="1930-01-15T00:00:00"/>
    <d v="1930-02-12T00:00:00"/>
    <s v="pkessler"/>
    <s v="Matalevich"/>
    <n v="57373.89"/>
    <m/>
    <s v="C"/>
    <s v="Labor"/>
    <s v="TEC"/>
    <m/>
    <s v="JLAB"/>
    <s v="Const"/>
    <s v="RF"/>
    <x v="7"/>
    <m/>
    <m/>
    <m/>
    <m/>
    <m/>
    <m/>
    <m/>
    <m/>
    <m/>
    <m/>
    <m/>
    <m/>
    <m/>
    <m/>
    <n v="57373.89"/>
    <m/>
    <m/>
    <m/>
    <m/>
    <x v="0"/>
    <x v="0"/>
    <m/>
  </r>
  <r>
    <s v=""/>
    <s v=" E08_36450"/>
    <s v="Perform  Cold Mass Assembly (591 5-Cell CM-13)"/>
    <s v="6.08.04.02.03.04"/>
    <x v="0"/>
    <d v="1930-02-13T00:00:00"/>
    <d v="1930-03-06T00:00:00"/>
    <s v="pkessler"/>
    <s v="Matalevich"/>
    <n v="69721.52"/>
    <m/>
    <s v="C"/>
    <s v="Labor"/>
    <s v="TEC"/>
    <m/>
    <s v="JLAB"/>
    <s v="Const"/>
    <s v="RF"/>
    <x v="7"/>
    <m/>
    <m/>
    <m/>
    <m/>
    <m/>
    <m/>
    <m/>
    <m/>
    <m/>
    <m/>
    <m/>
    <m/>
    <m/>
    <m/>
    <n v="69721.52"/>
    <m/>
    <m/>
    <m/>
    <m/>
    <x v="0"/>
    <x v="0"/>
    <m/>
  </r>
  <r>
    <s v=""/>
    <s v=" E08_36480"/>
    <s v="Perform Spaceframe Thermal Shield Assembly (591 5-Cell CM-13)"/>
    <s v="6.08.04.02.03.04"/>
    <x v="0"/>
    <d v="1930-03-07T00:00:00"/>
    <d v="1930-03-27T00:00:00"/>
    <s v="pkessler"/>
    <s v="Matalevich"/>
    <n v="35871.99"/>
    <m/>
    <s v="C"/>
    <s v="Labor"/>
    <s v="TEC"/>
    <m/>
    <s v="JLAB"/>
    <s v="Const"/>
    <s v="RF"/>
    <x v="7"/>
    <m/>
    <m/>
    <m/>
    <m/>
    <m/>
    <m/>
    <m/>
    <m/>
    <m/>
    <m/>
    <m/>
    <m/>
    <m/>
    <m/>
    <n v="35871.99"/>
    <m/>
    <m/>
    <m/>
    <m/>
    <x v="0"/>
    <x v="0"/>
    <m/>
  </r>
  <r>
    <s v=""/>
    <s v=" E08_36510"/>
    <s v="Perform  Final Assembly (591 5-Cell CM-13)"/>
    <s v="6.08.04.02.03.04"/>
    <x v="0"/>
    <d v="1930-03-28T00:00:00"/>
    <d v="1930-04-17T00:00:00"/>
    <s v="pkessler"/>
    <s v="Matalevich"/>
    <n v="122198.93"/>
    <m/>
    <s v="C"/>
    <s v="Labor"/>
    <s v="TEC"/>
    <m/>
    <s v="JLAB"/>
    <s v="Const"/>
    <s v="RF"/>
    <x v="7"/>
    <m/>
    <m/>
    <m/>
    <m/>
    <m/>
    <m/>
    <m/>
    <m/>
    <m/>
    <m/>
    <m/>
    <m/>
    <m/>
    <m/>
    <n v="122198.93"/>
    <m/>
    <m/>
    <m/>
    <m/>
    <x v="0"/>
    <x v="0"/>
    <m/>
  </r>
  <r>
    <s v=""/>
    <s v=" E08_36560"/>
    <s v="Perform  Cavity String Assembly (591 5-Cell CM-14)"/>
    <s v="6.08.04.02.03.04"/>
    <x v="0"/>
    <d v="1930-02-21T00:00:00"/>
    <d v="1930-03-20T00:00:00"/>
    <s v="pkessler"/>
    <s v="Matalevich"/>
    <n v="57373.89"/>
    <m/>
    <s v="C"/>
    <s v="Labor"/>
    <s v="TEC"/>
    <m/>
    <s v="JLAB"/>
    <s v="Const"/>
    <s v="RF"/>
    <x v="7"/>
    <m/>
    <m/>
    <m/>
    <m/>
    <m/>
    <m/>
    <m/>
    <m/>
    <m/>
    <m/>
    <m/>
    <m/>
    <m/>
    <m/>
    <n v="57373.89"/>
    <m/>
    <m/>
    <m/>
    <m/>
    <x v="0"/>
    <x v="0"/>
    <m/>
  </r>
  <r>
    <s v=""/>
    <s v=" E08_36590"/>
    <s v="Perform  Cold Mass Assembly (591 5-Cell CM-14)"/>
    <s v="6.08.04.02.03.04"/>
    <x v="0"/>
    <d v="1930-03-21T00:00:00"/>
    <d v="1930-04-10T00:00:00"/>
    <s v="pkessler"/>
    <s v="Matalevich"/>
    <n v="69082.850000000006"/>
    <m/>
    <s v="C"/>
    <s v="Labor"/>
    <s v="TEC"/>
    <m/>
    <s v="JLAB"/>
    <s v="Const"/>
    <s v="RF"/>
    <x v="7"/>
    <m/>
    <m/>
    <m/>
    <m/>
    <m/>
    <m/>
    <m/>
    <m/>
    <m/>
    <m/>
    <m/>
    <m/>
    <m/>
    <m/>
    <n v="69082.850000000006"/>
    <m/>
    <m/>
    <m/>
    <m/>
    <x v="0"/>
    <x v="0"/>
    <m/>
  </r>
  <r>
    <s v=""/>
    <s v=" E08_36620"/>
    <s v="Perform Spaceframe Thermal Shield Assembly (591 5-Cell CM-14)"/>
    <s v="6.08.04.02.03.04"/>
    <x v="0"/>
    <d v="1930-04-11T00:00:00"/>
    <d v="1930-05-01T00:00:00"/>
    <s v="pkessler"/>
    <s v="Matalevich"/>
    <n v="35446.21"/>
    <m/>
    <s v="C"/>
    <s v="Labor"/>
    <s v="TEC"/>
    <m/>
    <s v="JLAB"/>
    <s v="Const"/>
    <s v="RF"/>
    <x v="7"/>
    <m/>
    <m/>
    <m/>
    <m/>
    <m/>
    <m/>
    <m/>
    <m/>
    <m/>
    <m/>
    <m/>
    <m/>
    <m/>
    <m/>
    <n v="35446.21"/>
    <m/>
    <m/>
    <m/>
    <m/>
    <x v="0"/>
    <x v="0"/>
    <m/>
  </r>
  <r>
    <s v=""/>
    <s v=" E08_36650"/>
    <s v="Perform  Final Assembly (591 5-Cell CM-14)"/>
    <s v="6.08.04.02.03.04"/>
    <x v="0"/>
    <d v="1930-05-02T00:00:00"/>
    <d v="1930-05-22T00:00:00"/>
    <s v="pkessler"/>
    <s v="Matalevich"/>
    <n v="120921.59"/>
    <m/>
    <s v="C"/>
    <s v="Labor"/>
    <s v="TEC"/>
    <m/>
    <s v="JLAB"/>
    <s v="Const"/>
    <s v="RF"/>
    <x v="7"/>
    <m/>
    <m/>
    <m/>
    <m/>
    <m/>
    <m/>
    <m/>
    <m/>
    <m/>
    <m/>
    <m/>
    <m/>
    <m/>
    <m/>
    <n v="120921.59"/>
    <m/>
    <m/>
    <m/>
    <m/>
    <x v="0"/>
    <x v="0"/>
    <m/>
  </r>
  <r>
    <s v=""/>
    <s v=" E08_34910"/>
    <s v="Perform  Cold Mass Assembly (591 5-Cell CM-02)"/>
    <s v="6.08.04.02.03.04"/>
    <x v="0"/>
    <d v="2027-11-22T00:00:00"/>
    <d v="2028-01-06T00:00:00"/>
    <s v="pkessler"/>
    <s v="Matalevich"/>
    <n v="82575.44"/>
    <m/>
    <s v="C"/>
    <s v="Labor"/>
    <s v="TEC"/>
    <m/>
    <s v="JLAB"/>
    <s v="Const"/>
    <s v="RF"/>
    <x v="7"/>
    <m/>
    <m/>
    <m/>
    <m/>
    <m/>
    <m/>
    <m/>
    <m/>
    <m/>
    <m/>
    <m/>
    <m/>
    <n v="82575.44"/>
    <m/>
    <m/>
    <m/>
    <m/>
    <m/>
    <m/>
    <x v="0"/>
    <x v="0"/>
    <m/>
  </r>
  <r>
    <s v=""/>
    <s v=" E08_34940"/>
    <s v="Perform Spaceframe Thermal Shield Assembly (591 5-Cell CM-02)"/>
    <s v="6.08.04.02.03.04"/>
    <x v="0"/>
    <d v="2028-01-07T00:00:00"/>
    <d v="2028-02-18T00:00:00"/>
    <s v="pkessler"/>
    <s v="Matalevich"/>
    <n v="42341.23"/>
    <m/>
    <s v="C"/>
    <s v="Labor"/>
    <s v="TEC"/>
    <m/>
    <s v="JLAB"/>
    <s v="Const"/>
    <s v="RF"/>
    <x v="7"/>
    <m/>
    <m/>
    <m/>
    <m/>
    <m/>
    <m/>
    <m/>
    <m/>
    <m/>
    <m/>
    <m/>
    <m/>
    <n v="42341.23"/>
    <m/>
    <m/>
    <m/>
    <m/>
    <m/>
    <m/>
    <x v="0"/>
    <x v="0"/>
    <m/>
  </r>
  <r>
    <s v=""/>
    <s v=" E08_34970"/>
    <s v="Perform  Final Assembly (591 5-Cell CM-02)"/>
    <s v="6.08.04.02.03.04"/>
    <x v="0"/>
    <d v="2028-02-22T00:00:00"/>
    <d v="2028-04-03T00:00:00"/>
    <s v="pkessler"/>
    <s v="Matalevich"/>
    <n v="144481.94"/>
    <m/>
    <s v="C"/>
    <s v="Labor"/>
    <s v="TEC"/>
    <m/>
    <s v="JLAB"/>
    <s v="Const"/>
    <s v="RF"/>
    <x v="7"/>
    <m/>
    <m/>
    <m/>
    <m/>
    <m/>
    <m/>
    <m/>
    <m/>
    <m/>
    <m/>
    <m/>
    <m/>
    <n v="144481.94"/>
    <m/>
    <m/>
    <m/>
    <m/>
    <m/>
    <m/>
    <x v="0"/>
    <x v="0"/>
    <m/>
  </r>
  <r>
    <s v=""/>
    <s v=" E08_35020"/>
    <s v="Perform  Cavity String Assembly (591 5-Cell CM-03)"/>
    <s v="6.08.04.02.03.04"/>
    <x v="0"/>
    <d v="2028-06-01T00:00:00"/>
    <d v="2028-06-28T00:00:00"/>
    <s v="pkessler"/>
    <s v="Matalevich"/>
    <n v="54080.39"/>
    <m/>
    <s v="C"/>
    <s v="Labor"/>
    <s v="TEC"/>
    <m/>
    <s v="JLAB"/>
    <s v="Const"/>
    <s v="RF"/>
    <x v="7"/>
    <m/>
    <m/>
    <m/>
    <m/>
    <m/>
    <m/>
    <m/>
    <m/>
    <m/>
    <m/>
    <m/>
    <m/>
    <n v="54080.39"/>
    <m/>
    <m/>
    <m/>
    <m/>
    <m/>
    <m/>
    <x v="0"/>
    <x v="0"/>
    <m/>
  </r>
  <r>
    <s v=""/>
    <s v=" E08_35050"/>
    <s v="Perform  Cold Mass Assembly (591 5-Cell CM-03)"/>
    <s v="6.08.04.02.03.04"/>
    <x v="0"/>
    <d v="2028-06-29T00:00:00"/>
    <d v="2028-08-10T00:00:00"/>
    <s v="pkessler"/>
    <s v="Matalevich"/>
    <n v="82575.44"/>
    <m/>
    <s v="C"/>
    <s v="Labor"/>
    <s v="TEC"/>
    <m/>
    <s v="JLAB"/>
    <s v="Const"/>
    <s v="RF"/>
    <x v="7"/>
    <m/>
    <m/>
    <m/>
    <m/>
    <m/>
    <m/>
    <m/>
    <m/>
    <m/>
    <m/>
    <m/>
    <m/>
    <n v="82575.44"/>
    <m/>
    <m/>
    <m/>
    <m/>
    <m/>
    <m/>
    <x v="0"/>
    <x v="0"/>
    <m/>
  </r>
  <r>
    <s v=""/>
    <s v=" E08_35080"/>
    <s v="Perform Spaceframe Thermal Shield Assembly (591 5-Cell CM-03)"/>
    <s v="6.08.04.02.03.04"/>
    <x v="0"/>
    <d v="2028-08-11T00:00:00"/>
    <d v="2028-09-22T00:00:00"/>
    <s v="pkessler"/>
    <s v="Matalevich"/>
    <n v="42341.23"/>
    <m/>
    <s v="C"/>
    <s v="Labor"/>
    <s v="TEC"/>
    <m/>
    <s v="JLAB"/>
    <s v="Const"/>
    <s v="RF"/>
    <x v="7"/>
    <m/>
    <m/>
    <m/>
    <m/>
    <m/>
    <m/>
    <m/>
    <m/>
    <m/>
    <m/>
    <m/>
    <m/>
    <n v="42341.23"/>
    <m/>
    <m/>
    <m/>
    <m/>
    <m/>
    <m/>
    <x v="0"/>
    <x v="0"/>
    <m/>
  </r>
  <r>
    <s v=""/>
    <s v=" E08_35110"/>
    <s v="Perform  Final Assembly (591 5-Cell CM-03)"/>
    <s v="6.08.04.02.03.04"/>
    <x v="0"/>
    <d v="2028-09-25T00:00:00"/>
    <d v="2028-11-06T00:00:00"/>
    <s v="pkessler"/>
    <s v="Matalevich"/>
    <n v="148093.99"/>
    <m/>
    <s v="C"/>
    <s v="Labor"/>
    <s v="TEC"/>
    <m/>
    <s v="JLAB"/>
    <s v="Const"/>
    <s v="RF"/>
    <x v="7"/>
    <m/>
    <m/>
    <m/>
    <m/>
    <m/>
    <m/>
    <m/>
    <m/>
    <m/>
    <m/>
    <m/>
    <m/>
    <n v="24682.33"/>
    <n v="123411.66"/>
    <m/>
    <m/>
    <m/>
    <m/>
    <m/>
    <x v="0"/>
    <x v="0"/>
    <m/>
  </r>
  <r>
    <s v=""/>
    <s v=" E08_35160"/>
    <s v="Perform  Cavity String Assembly (591 5-Cell CM-04)"/>
    <s v="6.08.04.02.03.04"/>
    <x v="0"/>
    <d v="2028-08-08T00:00:00"/>
    <d v="2028-09-05T00:00:00"/>
    <s v="pkessler"/>
    <s v="Matalevich"/>
    <n v="54080.39"/>
    <m/>
    <s v="C"/>
    <s v="Labor"/>
    <s v="TEC"/>
    <m/>
    <s v="JLAB"/>
    <s v="Const"/>
    <s v="RF"/>
    <x v="7"/>
    <m/>
    <m/>
    <m/>
    <m/>
    <m/>
    <m/>
    <m/>
    <m/>
    <m/>
    <m/>
    <m/>
    <m/>
    <n v="54080.39"/>
    <m/>
    <m/>
    <m/>
    <m/>
    <m/>
    <m/>
    <x v="0"/>
    <x v="0"/>
    <m/>
  </r>
  <r>
    <s v=""/>
    <s v=" E08_35190"/>
    <s v="Perform  Cold Mass Assembly (591 5-Cell CM-04)"/>
    <s v="6.08.04.02.03.04"/>
    <x v="0"/>
    <d v="2028-09-06T00:00:00"/>
    <d v="2028-10-18T00:00:00"/>
    <s v="pkessler"/>
    <s v="Matalevich"/>
    <n v="83566.350000000006"/>
    <m/>
    <s v="C"/>
    <s v="Labor"/>
    <s v="TEC"/>
    <m/>
    <s v="JLAB"/>
    <s v="Const"/>
    <s v="RF"/>
    <x v="7"/>
    <m/>
    <m/>
    <m/>
    <m/>
    <m/>
    <m/>
    <m/>
    <m/>
    <m/>
    <m/>
    <m/>
    <m/>
    <n v="50139.81"/>
    <n v="33426.54"/>
    <m/>
    <m/>
    <m/>
    <m/>
    <m/>
    <x v="0"/>
    <x v="0"/>
    <m/>
  </r>
  <r>
    <s v=""/>
    <s v=" E08_35220"/>
    <s v="Perform Spaceframe Thermal Shield Assembly (591 5-Cell CM-04)"/>
    <s v="6.08.04.02.03.04"/>
    <x v="0"/>
    <d v="2028-10-19T00:00:00"/>
    <d v="2028-12-04T00:00:00"/>
    <s v="pkessler"/>
    <s v="Matalevich"/>
    <n v="43611.47"/>
    <m/>
    <s v="C"/>
    <s v="Labor"/>
    <s v="TEC"/>
    <m/>
    <s v="JLAB"/>
    <s v="Const"/>
    <s v="RF"/>
    <x v="7"/>
    <m/>
    <m/>
    <m/>
    <m/>
    <m/>
    <m/>
    <m/>
    <m/>
    <m/>
    <m/>
    <m/>
    <m/>
    <m/>
    <n v="43611.47"/>
    <m/>
    <m/>
    <m/>
    <m/>
    <m/>
    <x v="0"/>
    <x v="0"/>
    <m/>
  </r>
  <r>
    <s v=""/>
    <s v=" E08_35250"/>
    <s v="Perform  Final Assembly (591 5-Cell CM-04)"/>
    <s v="6.08.04.02.03.04"/>
    <x v="0"/>
    <d v="2028-12-05T00:00:00"/>
    <d v="2029-01-18T00:00:00"/>
    <s v="pkessler"/>
    <s v="Matalevich"/>
    <n v="148816.4"/>
    <m/>
    <s v="C"/>
    <s v="Labor"/>
    <s v="TEC"/>
    <m/>
    <s v="JLAB"/>
    <s v="Const"/>
    <s v="RF"/>
    <x v="7"/>
    <m/>
    <m/>
    <m/>
    <m/>
    <m/>
    <m/>
    <m/>
    <m/>
    <m/>
    <m/>
    <m/>
    <m/>
    <m/>
    <n v="148816.4"/>
    <m/>
    <m/>
    <m/>
    <m/>
    <m/>
    <x v="0"/>
    <x v="0"/>
    <m/>
  </r>
  <r>
    <s v=""/>
    <s v=" E08_35300"/>
    <s v="Perform  Cavity String Assembly (591 5-Cell CM-05)"/>
    <s v="6.08.04.02.03.04"/>
    <x v="0"/>
    <d v="2028-09-13T00:00:00"/>
    <d v="2028-10-11T00:00:00"/>
    <s v="pkessler"/>
    <s v="Matalevich"/>
    <n v="54648.24"/>
    <m/>
    <s v="C"/>
    <s v="Labor"/>
    <s v="TEC"/>
    <m/>
    <s v="JLAB"/>
    <s v="Const"/>
    <s v="RF"/>
    <x v="7"/>
    <m/>
    <m/>
    <m/>
    <m/>
    <m/>
    <m/>
    <m/>
    <m/>
    <m/>
    <m/>
    <m/>
    <m/>
    <n v="35521.35"/>
    <n v="19126.88"/>
    <m/>
    <m/>
    <m/>
    <m/>
    <m/>
    <x v="0"/>
    <x v="0"/>
    <m/>
  </r>
  <r>
    <s v=""/>
    <s v=" E08_35330"/>
    <s v="Perform  Cold Mass Assembly (591 5-Cell CM-05)"/>
    <s v="6.08.04.02.03.04"/>
    <x v="0"/>
    <d v="2028-11-07T00:00:00"/>
    <d v="2028-12-14T00:00:00"/>
    <s v="pkessler"/>
    <s v="Matalevich"/>
    <n v="76475.09"/>
    <m/>
    <s v="C"/>
    <s v="Labor"/>
    <s v="TEC"/>
    <m/>
    <s v="JLAB"/>
    <s v="Const"/>
    <s v="RF"/>
    <x v="7"/>
    <m/>
    <m/>
    <m/>
    <m/>
    <m/>
    <m/>
    <m/>
    <m/>
    <m/>
    <m/>
    <m/>
    <m/>
    <m/>
    <n v="76475.09"/>
    <m/>
    <m/>
    <m/>
    <m/>
    <m/>
    <x v="0"/>
    <x v="0"/>
    <m/>
  </r>
  <r>
    <s v=""/>
    <s v=" E08_35360"/>
    <s v="Perform Spaceframe Thermal Shield Assembly (591 5-Cell CM-05)"/>
    <s v="6.08.04.02.03.04"/>
    <x v="0"/>
    <d v="2028-12-15T00:00:00"/>
    <d v="2029-01-23T00:00:00"/>
    <s v="pkessler"/>
    <s v="Matalevich"/>
    <n v="39270.99"/>
    <m/>
    <s v="C"/>
    <s v="Labor"/>
    <s v="TEC"/>
    <m/>
    <s v="JLAB"/>
    <s v="Const"/>
    <s v="RF"/>
    <x v="7"/>
    <m/>
    <m/>
    <m/>
    <m/>
    <m/>
    <m/>
    <m/>
    <m/>
    <m/>
    <m/>
    <m/>
    <m/>
    <m/>
    <n v="39270.99"/>
    <m/>
    <m/>
    <m/>
    <m/>
    <m/>
    <x v="0"/>
    <x v="0"/>
    <m/>
  </r>
  <r>
    <s v=""/>
    <s v=" E08_35390"/>
    <s v="Perform  Final Assembly (591 5-Cell CM-05)"/>
    <s v="6.08.04.02.03.04"/>
    <x v="0"/>
    <d v="2029-01-24T00:00:00"/>
    <d v="2029-02-28T00:00:00"/>
    <s v="pkessler"/>
    <s v="Matalevich"/>
    <n v="133934.76"/>
    <m/>
    <s v="C"/>
    <s v="Labor"/>
    <s v="TEC"/>
    <m/>
    <s v="JLAB"/>
    <s v="Const"/>
    <s v="RF"/>
    <x v="7"/>
    <m/>
    <m/>
    <m/>
    <m/>
    <m/>
    <m/>
    <m/>
    <m/>
    <m/>
    <m/>
    <m/>
    <m/>
    <m/>
    <n v="133934.76"/>
    <m/>
    <m/>
    <m/>
    <m/>
    <m/>
    <x v="0"/>
    <x v="0"/>
    <m/>
  </r>
  <r>
    <s v=""/>
    <s v=" E08_35440"/>
    <s v="Perform  Cavity String Assembly (591 5-Cell CM-06)"/>
    <s v="6.08.04.02.03.04"/>
    <x v="0"/>
    <d v="2028-11-21T00:00:00"/>
    <d v="2028-12-20T00:00:00"/>
    <s v="pkessler"/>
    <s v="Matalevich"/>
    <n v="55702.8"/>
    <m/>
    <s v="C"/>
    <s v="Labor"/>
    <s v="TEC"/>
    <m/>
    <s v="JLAB"/>
    <s v="Const"/>
    <s v="RF"/>
    <x v="7"/>
    <m/>
    <m/>
    <m/>
    <m/>
    <m/>
    <m/>
    <m/>
    <m/>
    <m/>
    <m/>
    <m/>
    <m/>
    <m/>
    <n v="55702.8"/>
    <m/>
    <m/>
    <m/>
    <m/>
    <m/>
    <x v="0"/>
    <x v="0"/>
    <m/>
  </r>
  <r>
    <s v=""/>
    <s v=" E08_35470"/>
    <s v="Perform  Cold Mass Assembly (591 5-Cell CM-06)"/>
    <s v="6.08.04.02.03.04"/>
    <x v="0"/>
    <d v="2029-01-19T00:00:00"/>
    <d v="2029-02-23T00:00:00"/>
    <s v="pkessler"/>
    <s v="Matalevich"/>
    <n v="75751.679999999993"/>
    <m/>
    <s v="C"/>
    <s v="Labor"/>
    <s v="TEC"/>
    <m/>
    <s v="JLAB"/>
    <s v="Const"/>
    <s v="RF"/>
    <x v="7"/>
    <m/>
    <m/>
    <m/>
    <m/>
    <m/>
    <m/>
    <m/>
    <m/>
    <m/>
    <m/>
    <m/>
    <m/>
    <m/>
    <n v="75751.679999999993"/>
    <m/>
    <m/>
    <m/>
    <m/>
    <m/>
    <x v="0"/>
    <x v="0"/>
    <m/>
  </r>
  <r>
    <s v=""/>
    <s v=" E08_35500"/>
    <s v="Perform Spaceframe Thermal Shield Assembly (591 5-Cell CM-06)"/>
    <s v="6.08.04.02.03.04"/>
    <x v="0"/>
    <d v="2029-02-26T00:00:00"/>
    <d v="2029-03-30T00:00:00"/>
    <s v="pkessler"/>
    <s v="Matalevich"/>
    <n v="38857.620000000003"/>
    <m/>
    <s v="C"/>
    <s v="Labor"/>
    <s v="TEC"/>
    <m/>
    <s v="JLAB"/>
    <s v="Const"/>
    <s v="RF"/>
    <x v="7"/>
    <m/>
    <m/>
    <m/>
    <m/>
    <m/>
    <m/>
    <m/>
    <m/>
    <m/>
    <m/>
    <m/>
    <m/>
    <m/>
    <n v="38857.620000000003"/>
    <m/>
    <m/>
    <m/>
    <m/>
    <m/>
    <x v="0"/>
    <x v="0"/>
    <m/>
  </r>
  <r>
    <s v=""/>
    <s v=" E08_35530"/>
    <s v="Perform  Final Assembly (591 5-Cell CM-06)"/>
    <s v="6.08.04.02.03.04"/>
    <x v="0"/>
    <d v="2029-04-02T00:00:00"/>
    <d v="2029-05-04T00:00:00"/>
    <s v="pkessler"/>
    <s v="Matalevich"/>
    <n v="132591.28"/>
    <m/>
    <s v="C"/>
    <s v="Labor"/>
    <s v="TEC"/>
    <m/>
    <s v="JLAB"/>
    <s v="Const"/>
    <s v="RF"/>
    <x v="7"/>
    <m/>
    <m/>
    <m/>
    <m/>
    <m/>
    <m/>
    <m/>
    <m/>
    <m/>
    <m/>
    <m/>
    <m/>
    <m/>
    <n v="132591.28"/>
    <m/>
    <m/>
    <m/>
    <m/>
    <m/>
    <x v="0"/>
    <x v="0"/>
    <m/>
  </r>
  <r>
    <s v=""/>
    <s v=" E08_35580"/>
    <s v="Perform  Cavity String Assembly (591 5-Cell CM-07)"/>
    <s v="6.08.04.02.03.04"/>
    <x v="0"/>
    <d v="2029-02-01T00:00:00"/>
    <d v="2029-03-01T00:00:00"/>
    <s v="pkessler"/>
    <s v="Matalevich"/>
    <n v="55702.8"/>
    <m/>
    <s v="C"/>
    <s v="Labor"/>
    <s v="TEC"/>
    <m/>
    <s v="JLAB"/>
    <s v="Const"/>
    <s v="RF"/>
    <x v="7"/>
    <m/>
    <m/>
    <m/>
    <m/>
    <m/>
    <m/>
    <m/>
    <m/>
    <m/>
    <m/>
    <m/>
    <m/>
    <m/>
    <n v="55702.8"/>
    <m/>
    <m/>
    <m/>
    <m/>
    <m/>
    <x v="0"/>
    <x v="0"/>
    <m/>
  </r>
  <r>
    <s v=""/>
    <s v=" E08_35610"/>
    <s v="Perform  Cold Mass Assembly (591 5-Cell CM-07)"/>
    <s v="6.08.04.02.03.04"/>
    <x v="0"/>
    <d v="2029-03-02T00:00:00"/>
    <d v="2029-03-29T00:00:00"/>
    <s v="pkessler"/>
    <s v="Matalevich"/>
    <n v="75028.27"/>
    <m/>
    <s v="C"/>
    <s v="Labor"/>
    <s v="TEC"/>
    <m/>
    <s v="JLAB"/>
    <s v="Const"/>
    <s v="RF"/>
    <x v="7"/>
    <m/>
    <m/>
    <m/>
    <m/>
    <m/>
    <m/>
    <m/>
    <m/>
    <m/>
    <m/>
    <m/>
    <m/>
    <m/>
    <n v="75028.27"/>
    <m/>
    <m/>
    <m/>
    <m/>
    <m/>
    <x v="0"/>
    <x v="0"/>
    <m/>
  </r>
  <r>
    <s v=""/>
    <s v=" E08_34740"/>
    <s v="Perform  Cavity String Assembly (591 5-Cell CM-01)"/>
    <s v="6.08.04.02.03.04"/>
    <x v="0"/>
    <d v="2027-09-16T00:00:00"/>
    <d v="2027-10-14T00:00:00"/>
    <s v="pkessler"/>
    <s v="Matalevich"/>
    <n v="53214.06"/>
    <m/>
    <s v="C"/>
    <s v="Labor"/>
    <s v="TEC"/>
    <m/>
    <s v="JLAB"/>
    <s v="Const"/>
    <s v="RF"/>
    <x v="7"/>
    <m/>
    <m/>
    <m/>
    <m/>
    <m/>
    <m/>
    <m/>
    <m/>
    <m/>
    <m/>
    <m/>
    <n v="29267.73"/>
    <n v="23946.33"/>
    <m/>
    <m/>
    <m/>
    <m/>
    <m/>
    <m/>
    <x v="0"/>
    <x v="0"/>
    <m/>
  </r>
  <r>
    <s v=""/>
    <s v=" E08_34770"/>
    <s v="Perform  Cold Mass Assembly (591 5-Cell CM-01)"/>
    <s v="6.08.04.02.03.04"/>
    <x v="0"/>
    <d v="2027-10-15T00:00:00"/>
    <d v="2027-11-30T00:00:00"/>
    <s v="pkessler"/>
    <s v="Matalevich"/>
    <n v="82575.44"/>
    <m/>
    <s v="C"/>
    <s v="Labor"/>
    <s v="TEC"/>
    <m/>
    <s v="JLAB"/>
    <s v="Const"/>
    <s v="RF"/>
    <x v="7"/>
    <m/>
    <m/>
    <m/>
    <m/>
    <m/>
    <m/>
    <m/>
    <m/>
    <m/>
    <m/>
    <m/>
    <m/>
    <n v="82575.44"/>
    <m/>
    <m/>
    <m/>
    <m/>
    <m/>
    <m/>
    <x v="0"/>
    <x v="0"/>
    <m/>
  </r>
  <r>
    <s v=""/>
    <s v=" E08_34800"/>
    <s v="Perform Spaceframe Thermal Shield Assembly (591 5-Cell CM-01)"/>
    <s v="6.08.04.02.03.04"/>
    <x v="0"/>
    <d v="2027-12-01T00:00:00"/>
    <d v="2028-01-13T00:00:00"/>
    <s v="pkessler"/>
    <s v="Matalevich"/>
    <n v="42341.23"/>
    <m/>
    <s v="C"/>
    <s v="Labor"/>
    <s v="TEC"/>
    <m/>
    <s v="JLAB"/>
    <s v="Const"/>
    <s v="RF"/>
    <x v="7"/>
    <m/>
    <m/>
    <m/>
    <m/>
    <m/>
    <m/>
    <m/>
    <m/>
    <m/>
    <m/>
    <m/>
    <m/>
    <n v="42341.23"/>
    <m/>
    <m/>
    <m/>
    <m/>
    <m/>
    <m/>
    <x v="0"/>
    <x v="0"/>
    <m/>
  </r>
  <r>
    <s v=""/>
    <s v=" E08_34830"/>
    <s v="Perform  Final Assembly (591 5-Cell CM-01)"/>
    <s v="6.08.04.02.03.04"/>
    <x v="0"/>
    <d v="2028-01-14T00:00:00"/>
    <d v="2028-02-28T00:00:00"/>
    <s v="pkessler"/>
    <s v="Matalevich"/>
    <n v="144481.94"/>
    <m/>
    <s v="C"/>
    <s v="Labor"/>
    <s v="TEC"/>
    <m/>
    <s v="JLAB"/>
    <s v="Const"/>
    <s v="RF"/>
    <x v="7"/>
    <m/>
    <m/>
    <m/>
    <m/>
    <m/>
    <m/>
    <m/>
    <m/>
    <m/>
    <m/>
    <m/>
    <m/>
    <n v="144481.94"/>
    <m/>
    <m/>
    <m/>
    <m/>
    <m/>
    <m/>
    <x v="0"/>
    <x v="0"/>
    <m/>
  </r>
  <r>
    <s v=""/>
    <s v=" E08_34880"/>
    <s v="Perform  Cavity String Assembly (591 5-Cell CM-02)"/>
    <s v="6.08.04.02.03.04"/>
    <x v="0"/>
    <d v="2027-10-22T00:00:00"/>
    <d v="2027-11-19T00:00:00"/>
    <s v="pkessler"/>
    <s v="Matalevich"/>
    <n v="54080.39"/>
    <m/>
    <s v="C"/>
    <s v="Labor"/>
    <s v="TEC"/>
    <m/>
    <s v="JLAB"/>
    <s v="Const"/>
    <s v="RF"/>
    <x v="7"/>
    <m/>
    <m/>
    <m/>
    <m/>
    <m/>
    <m/>
    <m/>
    <m/>
    <m/>
    <m/>
    <m/>
    <m/>
    <n v="54080.39"/>
    <m/>
    <m/>
    <m/>
    <m/>
    <m/>
    <m/>
    <x v="0"/>
    <x v="0"/>
    <m/>
  </r>
  <r>
    <s v=""/>
    <s v=" E08_35640"/>
    <s v="Perform Spaceframe Thermal Shield Assembly (591 5-Cell CM-07)"/>
    <s v="6.08.04.02.03.04"/>
    <x v="0"/>
    <d v="2029-03-30T00:00:00"/>
    <d v="2029-04-26T00:00:00"/>
    <s v="pkessler"/>
    <s v="Matalevich"/>
    <n v="38444.239999999998"/>
    <m/>
    <s v="C"/>
    <s v="Labor"/>
    <s v="TEC"/>
    <m/>
    <s v="JLAB"/>
    <s v="Const"/>
    <s v="RF"/>
    <x v="7"/>
    <m/>
    <m/>
    <m/>
    <m/>
    <m/>
    <m/>
    <m/>
    <m/>
    <m/>
    <m/>
    <m/>
    <m/>
    <m/>
    <n v="38444.239999999998"/>
    <m/>
    <m/>
    <m/>
    <m/>
    <m/>
    <x v="0"/>
    <x v="0"/>
    <m/>
  </r>
  <r>
    <s v=""/>
    <s v=" E08_35670"/>
    <s v="Perform  Final Assembly (591 5-Cell CM-07)"/>
    <s v="6.08.04.02.03.04"/>
    <x v="0"/>
    <d v="2029-04-27T00:00:00"/>
    <d v="2029-05-24T00:00:00"/>
    <s v="pkessler"/>
    <s v="Matalevich"/>
    <n v="131247.79999999999"/>
    <m/>
    <s v="C"/>
    <s v="Labor"/>
    <s v="TEC"/>
    <m/>
    <s v="JLAB"/>
    <s v="Const"/>
    <s v="RF"/>
    <x v="7"/>
    <m/>
    <m/>
    <m/>
    <m/>
    <m/>
    <m/>
    <m/>
    <m/>
    <m/>
    <m/>
    <m/>
    <m/>
    <m/>
    <n v="131247.79999999999"/>
    <m/>
    <m/>
    <m/>
    <m/>
    <m/>
    <x v="0"/>
    <x v="0"/>
    <m/>
  </r>
  <r>
    <s v=""/>
    <s v=" E08_35720"/>
    <s v="Perform  Cavity String Assembly (591 5-Cell CM-08)"/>
    <s v="6.08.04.02.03.04"/>
    <x v="0"/>
    <d v="2029-04-10T00:00:00"/>
    <d v="2029-05-07T00:00:00"/>
    <s v="pkessler"/>
    <s v="Matalevich"/>
    <n v="55702.8"/>
    <m/>
    <s v="C"/>
    <s v="Labor"/>
    <s v="TEC"/>
    <m/>
    <s v="JLAB"/>
    <s v="Const"/>
    <s v="RF"/>
    <x v="7"/>
    <m/>
    <m/>
    <m/>
    <m/>
    <m/>
    <m/>
    <m/>
    <m/>
    <m/>
    <m/>
    <m/>
    <m/>
    <m/>
    <n v="55702.8"/>
    <m/>
    <m/>
    <m/>
    <m/>
    <m/>
    <x v="0"/>
    <x v="0"/>
    <m/>
  </r>
  <r>
    <s v=""/>
    <s v=" E08_36830"/>
    <s v="Perform Acceptance Testing (591 5-Cell CM-01)"/>
    <s v="6.08.04.02.03.05"/>
    <x v="0"/>
    <d v="2028-02-29T00:00:00"/>
    <d v="2028-04-10T00:00:00"/>
    <s v="pkessler"/>
    <s v="Matalevich"/>
    <n v="12341.17"/>
    <m/>
    <s v="C"/>
    <s v="Labor"/>
    <s v="TEC"/>
    <m/>
    <s v="JLAB"/>
    <s v="Const"/>
    <s v="RF"/>
    <x v="8"/>
    <m/>
    <m/>
    <m/>
    <m/>
    <m/>
    <m/>
    <m/>
    <m/>
    <m/>
    <m/>
    <m/>
    <m/>
    <n v="12341.17"/>
    <m/>
    <m/>
    <m/>
    <m/>
    <m/>
    <m/>
    <x v="0"/>
    <x v="0"/>
    <m/>
  </r>
  <r>
    <s v=""/>
    <s v=" E08_36860"/>
    <s v="Perform Acceptance Testing (591 5-Cell CM-02)"/>
    <s v="6.08.04.02.03.05"/>
    <x v="0"/>
    <d v="2028-05-16T00:00:00"/>
    <d v="2028-06-13T00:00:00"/>
    <s v="pkessler"/>
    <s v="Matalevich"/>
    <n v="12341.17"/>
    <m/>
    <s v="C"/>
    <s v="Labor"/>
    <s v="TEC"/>
    <m/>
    <s v="JLAB"/>
    <s v="Const"/>
    <s v="RF"/>
    <x v="8"/>
    <m/>
    <m/>
    <m/>
    <m/>
    <m/>
    <m/>
    <m/>
    <m/>
    <m/>
    <m/>
    <m/>
    <m/>
    <n v="12341.17"/>
    <m/>
    <m/>
    <m/>
    <m/>
    <m/>
    <m/>
    <x v="0"/>
    <x v="0"/>
    <m/>
  </r>
  <r>
    <s v=""/>
    <s v=" E08_36890"/>
    <s v="Perform Acceptance Testing (591 5-Cell CM-03)"/>
    <s v="6.08.04.02.03.05"/>
    <x v="0"/>
    <d v="2028-11-07T00:00:00"/>
    <d v="2028-12-07T00:00:00"/>
    <s v="pkessler"/>
    <s v="Matalevich"/>
    <n v="12711.4"/>
    <m/>
    <s v="C"/>
    <s v="Labor"/>
    <s v="TEC"/>
    <m/>
    <s v="JLAB"/>
    <s v="Const"/>
    <s v="RF"/>
    <x v="8"/>
    <m/>
    <m/>
    <m/>
    <m/>
    <m/>
    <m/>
    <m/>
    <m/>
    <m/>
    <m/>
    <m/>
    <m/>
    <m/>
    <n v="12711.4"/>
    <m/>
    <m/>
    <m/>
    <m/>
    <m/>
    <x v="0"/>
    <x v="0"/>
    <m/>
  </r>
  <r>
    <s v=""/>
    <s v=" E08_36920"/>
    <s v="Perform Acceptance Testing (591 5-Cell CM-04)"/>
    <s v="6.08.04.02.03.05"/>
    <x v="0"/>
    <d v="2029-01-19T00:00:00"/>
    <d v="2029-02-15T00:00:00"/>
    <s v="pkessler"/>
    <s v="Matalevich"/>
    <n v="12711.4"/>
    <m/>
    <s v="C"/>
    <s v="Labor"/>
    <s v="TEC"/>
    <m/>
    <s v="JLAB"/>
    <s v="Const"/>
    <s v="RF"/>
    <x v="8"/>
    <m/>
    <m/>
    <m/>
    <m/>
    <m/>
    <m/>
    <m/>
    <m/>
    <m/>
    <m/>
    <m/>
    <m/>
    <m/>
    <n v="12711.4"/>
    <m/>
    <m/>
    <m/>
    <m/>
    <m/>
    <x v="0"/>
    <x v="0"/>
    <m/>
  </r>
  <r>
    <s v=""/>
    <s v=" E08_36950"/>
    <s v="Perform Acceptance Testing (591 5-Cell CM-05)"/>
    <s v="6.08.04.02.03.05"/>
    <x v="0"/>
    <d v="2029-03-19T00:00:00"/>
    <d v="2029-04-13T00:00:00"/>
    <s v="pkessler"/>
    <s v="Matalevich"/>
    <n v="11367.92"/>
    <m/>
    <s v="C"/>
    <s v="Labor"/>
    <s v="TEC"/>
    <m/>
    <s v="JLAB"/>
    <s v="Const"/>
    <s v="RF"/>
    <x v="8"/>
    <m/>
    <m/>
    <m/>
    <m/>
    <m/>
    <m/>
    <m/>
    <m/>
    <m/>
    <m/>
    <m/>
    <m/>
    <m/>
    <n v="11367.92"/>
    <m/>
    <m/>
    <m/>
    <m/>
    <m/>
    <x v="0"/>
    <x v="0"/>
    <m/>
  </r>
  <r>
    <s v=""/>
    <s v=" E08_36990"/>
    <s v="Perform Acceptance Testing (591 5-Cell CM-06)"/>
    <s v="6.08.04.02.03.05"/>
    <x v="0"/>
    <d v="2029-05-14T00:00:00"/>
    <d v="2029-06-11T00:00:00"/>
    <s v="pkessler"/>
    <s v="Matalevich"/>
    <n v="11264.57"/>
    <m/>
    <s v="C"/>
    <s v="Labor"/>
    <s v="TEC"/>
    <m/>
    <s v="JLAB"/>
    <s v="Const"/>
    <s v="RF"/>
    <x v="8"/>
    <m/>
    <m/>
    <m/>
    <m/>
    <m/>
    <m/>
    <m/>
    <m/>
    <m/>
    <m/>
    <m/>
    <m/>
    <m/>
    <n v="11264.57"/>
    <m/>
    <m/>
    <m/>
    <m/>
    <m/>
    <x v="0"/>
    <x v="0"/>
    <m/>
  </r>
  <r>
    <s v=""/>
    <s v=" E08_37020"/>
    <s v="Perform Acceptance Testing (591 5-Cell CM-07)"/>
    <s v="6.08.04.02.03.05"/>
    <x v="0"/>
    <d v="2029-07-11T00:00:00"/>
    <d v="2029-08-07T00:00:00"/>
    <s v="pkessler"/>
    <s v="Matalevich"/>
    <n v="11161.23"/>
    <m/>
    <s v="C"/>
    <s v="Labor"/>
    <s v="TEC"/>
    <m/>
    <s v="JLAB"/>
    <s v="Const"/>
    <s v="RF"/>
    <x v="8"/>
    <m/>
    <m/>
    <m/>
    <m/>
    <m/>
    <m/>
    <m/>
    <m/>
    <m/>
    <m/>
    <m/>
    <m/>
    <m/>
    <n v="11161.23"/>
    <m/>
    <m/>
    <m/>
    <m/>
    <m/>
    <x v="0"/>
    <x v="0"/>
    <m/>
  </r>
  <r>
    <s v=""/>
    <s v=" E08_37050"/>
    <s v="Perform Acceptance Testing (591 5-Cell CM-08)"/>
    <s v="6.08.04.02.03.05"/>
    <x v="0"/>
    <d v="2029-09-06T00:00:00"/>
    <d v="2029-10-03T00:00:00"/>
    <s v="pkessler"/>
    <s v="Matalevich"/>
    <n v="11107.65"/>
    <m/>
    <s v="C"/>
    <s v="Labor"/>
    <s v="TEC"/>
    <m/>
    <s v="JLAB"/>
    <s v="Const"/>
    <s v="RF"/>
    <x v="8"/>
    <m/>
    <m/>
    <m/>
    <m/>
    <m/>
    <m/>
    <m/>
    <m/>
    <m/>
    <m/>
    <m/>
    <m/>
    <m/>
    <n v="9441.5"/>
    <n v="1666.15"/>
    <m/>
    <m/>
    <m/>
    <m/>
    <x v="0"/>
    <x v="0"/>
    <m/>
  </r>
  <r>
    <s v=""/>
    <s v=" E08_37080"/>
    <s v="Perform Acceptance Testing (591 5-Cell CM-09)"/>
    <s v="6.08.04.02.03.05"/>
    <x v="0"/>
    <d v="2029-11-02T00:00:00"/>
    <d v="2029-12-04T00:00:00"/>
    <s v="pkessler"/>
    <s v="Matalevich"/>
    <n v="10857.4"/>
    <m/>
    <s v="C"/>
    <s v="Labor"/>
    <s v="TEC"/>
    <m/>
    <s v="JLAB"/>
    <s v="Const"/>
    <s v="RF"/>
    <x v="8"/>
    <m/>
    <m/>
    <m/>
    <m/>
    <m/>
    <m/>
    <m/>
    <m/>
    <m/>
    <m/>
    <m/>
    <m/>
    <m/>
    <m/>
    <n v="10857.4"/>
    <m/>
    <m/>
    <m/>
    <m/>
    <x v="0"/>
    <x v="0"/>
    <m/>
  </r>
  <r>
    <s v=""/>
    <s v=" E08_37110"/>
    <s v="Perform Acceptance Testing (591 5-Cell CM-10)"/>
    <s v="6.08.04.02.03.05"/>
    <x v="0"/>
    <d v="1930-01-04T00:00:00"/>
    <d v="1930-02-01T00:00:00"/>
    <s v="pkessler"/>
    <s v="Matalevich"/>
    <n v="10644.51"/>
    <m/>
    <s v="C"/>
    <s v="Labor"/>
    <s v="TEC"/>
    <m/>
    <s v="JLAB"/>
    <s v="Const"/>
    <s v="RF"/>
    <x v="8"/>
    <m/>
    <m/>
    <m/>
    <m/>
    <m/>
    <m/>
    <m/>
    <m/>
    <m/>
    <m/>
    <m/>
    <m/>
    <m/>
    <m/>
    <n v="10644.51"/>
    <m/>
    <m/>
    <m/>
    <m/>
    <x v="0"/>
    <x v="0"/>
    <m/>
  </r>
  <r>
    <s v=""/>
    <s v=" E08_37150"/>
    <s v="Perform Acceptance Testing (591 5-Cell CM-11)"/>
    <s v="6.08.04.02.03.05"/>
    <x v="0"/>
    <d v="1930-03-05T00:00:00"/>
    <d v="1930-04-01T00:00:00"/>
    <s v="pkessler"/>
    <s v="Matalevich"/>
    <n v="10644.51"/>
    <m/>
    <s v="C"/>
    <s v="Labor"/>
    <s v="TEC"/>
    <m/>
    <s v="JLAB"/>
    <s v="Const"/>
    <s v="RF"/>
    <x v="8"/>
    <m/>
    <m/>
    <m/>
    <m/>
    <m/>
    <m/>
    <m/>
    <m/>
    <m/>
    <m/>
    <m/>
    <m/>
    <m/>
    <m/>
    <n v="10644.51"/>
    <m/>
    <m/>
    <m/>
    <m/>
    <x v="0"/>
    <x v="0"/>
    <m/>
  </r>
  <r>
    <s v=""/>
    <s v=" E08_37180"/>
    <s v="Perform Acceptance Testing (591 5-Cell CM-12)"/>
    <s v="6.08.04.02.03.05"/>
    <x v="0"/>
    <d v="1930-04-30T00:00:00"/>
    <d v="1930-05-28T00:00:00"/>
    <s v="pkessler"/>
    <s v="Matalevich"/>
    <n v="10538.06"/>
    <m/>
    <s v="C"/>
    <s v="Labor"/>
    <s v="TEC"/>
    <m/>
    <s v="JLAB"/>
    <s v="Const"/>
    <s v="RF"/>
    <x v="8"/>
    <m/>
    <m/>
    <m/>
    <m/>
    <m/>
    <m/>
    <m/>
    <m/>
    <m/>
    <m/>
    <m/>
    <m/>
    <m/>
    <m/>
    <n v="10538.06"/>
    <m/>
    <m/>
    <m/>
    <m/>
    <x v="0"/>
    <x v="0"/>
    <m/>
  </r>
  <r>
    <s v=""/>
    <s v=" E08_37210"/>
    <s v="Perform Acceptance Testing (591 5-Cell CM-13)"/>
    <s v="6.08.04.02.03.05"/>
    <x v="0"/>
    <d v="1930-06-26T00:00:00"/>
    <d v="1930-07-24T00:00:00"/>
    <s v="pkessler"/>
    <s v="Matalevich"/>
    <n v="10431.620000000001"/>
    <m/>
    <s v="C"/>
    <s v="Labor"/>
    <s v="TEC"/>
    <m/>
    <s v="JLAB"/>
    <s v="Const"/>
    <s v="RF"/>
    <x v="8"/>
    <m/>
    <m/>
    <m/>
    <m/>
    <m/>
    <m/>
    <m/>
    <m/>
    <m/>
    <m/>
    <m/>
    <m/>
    <m/>
    <m/>
    <n v="10431.620000000001"/>
    <m/>
    <m/>
    <m/>
    <m/>
    <x v="0"/>
    <x v="0"/>
    <m/>
  </r>
  <r>
    <s v=""/>
    <s v=" E08_37240"/>
    <s v="Perform Acceptance Testing (591 5-Cell CM-14)"/>
    <s v="6.08.04.02.03.05"/>
    <x v="0"/>
    <d v="1930-08-22T00:00:00"/>
    <d v="1930-09-19T00:00:00"/>
    <s v="pkessler"/>
    <s v="Matalevich"/>
    <n v="10325.17"/>
    <m/>
    <s v="C"/>
    <s v="Labor"/>
    <s v="TEC"/>
    <m/>
    <s v="JLAB"/>
    <s v="Const"/>
    <s v="RF"/>
    <x v="8"/>
    <m/>
    <m/>
    <m/>
    <m/>
    <m/>
    <m/>
    <m/>
    <m/>
    <m/>
    <m/>
    <m/>
    <m/>
    <m/>
    <m/>
    <n v="10325.17"/>
    <m/>
    <m/>
    <m/>
    <m/>
    <x v="0"/>
    <x v="0"/>
    <m/>
  </r>
  <r>
    <s v=""/>
    <s v=" E08_37290"/>
    <s v="Prepare &amp; Pack for Shipping (591 5-Cell CM-01)"/>
    <s v="6.08.04.02.03.06"/>
    <x v="0"/>
    <d v="2028-04-11T00:00:00"/>
    <d v="2028-05-01T00:00:00"/>
    <s v="pkessler"/>
    <s v="Matalevich"/>
    <n v="12040.16"/>
    <m/>
    <s v="C"/>
    <s v="Labor"/>
    <s v="TEC"/>
    <m/>
    <s v="JLAB"/>
    <s v="Const"/>
    <s v="RF"/>
    <x v="8"/>
    <m/>
    <m/>
    <m/>
    <m/>
    <m/>
    <m/>
    <m/>
    <m/>
    <m/>
    <m/>
    <m/>
    <m/>
    <n v="12040.16"/>
    <m/>
    <m/>
    <m/>
    <m/>
    <m/>
    <m/>
    <x v="0"/>
    <x v="0"/>
    <m/>
  </r>
  <r>
    <s v=""/>
    <s v=" E08_37330"/>
    <s v="Prepare &amp; Pack for Shipping (591 5-Cell CM-02)"/>
    <s v="6.08.04.02.03.06"/>
    <x v="0"/>
    <d v="2028-06-14T00:00:00"/>
    <d v="2028-07-05T00:00:00"/>
    <s v="pkessler"/>
    <s v="Matalevich"/>
    <n v="12040.16"/>
    <m/>
    <s v="C"/>
    <s v="Labor"/>
    <s v="TEC"/>
    <m/>
    <s v="JLAB"/>
    <s v="Const"/>
    <s v="RF"/>
    <x v="8"/>
    <m/>
    <m/>
    <m/>
    <m/>
    <m/>
    <m/>
    <m/>
    <m/>
    <m/>
    <m/>
    <m/>
    <m/>
    <n v="12040.16"/>
    <m/>
    <m/>
    <m/>
    <m/>
    <m/>
    <m/>
    <x v="0"/>
    <x v="0"/>
    <m/>
  </r>
  <r>
    <s v=""/>
    <s v=" E08_37370"/>
    <s v="Prepare &amp; Pack for Shipping (591 5-Cell CM-03)"/>
    <s v="6.08.04.02.03.06"/>
    <x v="0"/>
    <d v="2028-12-08T00:00:00"/>
    <d v="2028-12-29T00:00:00"/>
    <s v="pkessler"/>
    <s v="Matalevich"/>
    <n v="12401.37"/>
    <m/>
    <s v="C"/>
    <s v="Labor"/>
    <s v="TEC"/>
    <m/>
    <s v="JLAB"/>
    <s v="Const"/>
    <s v="RF"/>
    <x v="8"/>
    <m/>
    <m/>
    <m/>
    <m/>
    <m/>
    <m/>
    <m/>
    <m/>
    <m/>
    <m/>
    <m/>
    <m/>
    <m/>
    <n v="12401.37"/>
    <m/>
    <m/>
    <m/>
    <m/>
    <m/>
    <x v="0"/>
    <x v="0"/>
    <m/>
  </r>
  <r>
    <s v=""/>
    <s v=" E08_37410"/>
    <s v="Prepare &amp; Pack for Shipping (591 5-Cell CM-04)"/>
    <s v="6.08.04.02.03.06"/>
    <x v="0"/>
    <d v="2029-02-16T00:00:00"/>
    <d v="2029-03-09T00:00:00"/>
    <s v="pkessler"/>
    <s v="Matalevich"/>
    <n v="12401.37"/>
    <m/>
    <s v="C"/>
    <s v="Labor"/>
    <s v="TEC"/>
    <m/>
    <s v="JLAB"/>
    <s v="Const"/>
    <s v="RF"/>
    <x v="8"/>
    <m/>
    <m/>
    <m/>
    <m/>
    <m/>
    <m/>
    <m/>
    <m/>
    <m/>
    <m/>
    <m/>
    <m/>
    <m/>
    <n v="12401.37"/>
    <m/>
    <m/>
    <m/>
    <m/>
    <m/>
    <x v="0"/>
    <x v="0"/>
    <m/>
  </r>
  <r>
    <s v=""/>
    <s v=" E08_37450"/>
    <s v="Prepare &amp; Pack for Shipping (591 5-Cell CM-05)"/>
    <s v="6.08.04.02.03.06"/>
    <x v="0"/>
    <d v="2029-04-16T00:00:00"/>
    <d v="2029-05-04T00:00:00"/>
    <s v="pkessler"/>
    <s v="Matalevich"/>
    <n v="12401.37"/>
    <m/>
    <s v="C"/>
    <s v="Labor"/>
    <s v="TEC"/>
    <m/>
    <s v="JLAB"/>
    <s v="Const"/>
    <s v="RF"/>
    <x v="8"/>
    <m/>
    <m/>
    <m/>
    <m/>
    <m/>
    <m/>
    <m/>
    <m/>
    <m/>
    <m/>
    <m/>
    <m/>
    <m/>
    <n v="12401.37"/>
    <m/>
    <m/>
    <m/>
    <m/>
    <m/>
    <x v="0"/>
    <x v="0"/>
    <m/>
  </r>
  <r>
    <s v=""/>
    <s v=" E08_37490"/>
    <s v="Prepare &amp; Pack for Shipping (591 5-Cell CM-06)"/>
    <s v="6.08.04.02.03.06"/>
    <x v="0"/>
    <d v="2029-06-12T00:00:00"/>
    <d v="2029-07-02T00:00:00"/>
    <s v="pkessler"/>
    <s v="Matalevich"/>
    <n v="12401.37"/>
    <m/>
    <s v="C"/>
    <s v="Labor"/>
    <s v="TEC"/>
    <m/>
    <s v="JLAB"/>
    <s v="Const"/>
    <s v="RF"/>
    <x v="8"/>
    <m/>
    <m/>
    <m/>
    <m/>
    <m/>
    <m/>
    <m/>
    <m/>
    <m/>
    <m/>
    <m/>
    <m/>
    <m/>
    <n v="12401.37"/>
    <m/>
    <m/>
    <m/>
    <m/>
    <m/>
    <x v="0"/>
    <x v="0"/>
    <m/>
  </r>
  <r>
    <s v=""/>
    <s v=" E08_37530"/>
    <s v="Prepare &amp; Pack for Shipping (591 5-Cell CM-07)"/>
    <s v="6.08.04.02.03.06"/>
    <x v="0"/>
    <d v="2029-08-08T00:00:00"/>
    <d v="2029-08-28T00:00:00"/>
    <s v="pkessler"/>
    <s v="Matalevich"/>
    <n v="12401.37"/>
    <m/>
    <s v="C"/>
    <s v="Labor"/>
    <s v="TEC"/>
    <m/>
    <s v="JLAB"/>
    <s v="Const"/>
    <s v="RF"/>
    <x v="8"/>
    <m/>
    <m/>
    <m/>
    <m/>
    <m/>
    <m/>
    <m/>
    <m/>
    <m/>
    <m/>
    <m/>
    <m/>
    <m/>
    <n v="12401.37"/>
    <m/>
    <m/>
    <m/>
    <m/>
    <m/>
    <x v="0"/>
    <x v="0"/>
    <m/>
  </r>
  <r>
    <s v=""/>
    <s v=" E08_37570"/>
    <s v="Prepare &amp; Pack for Shipping (591 5-Cell CM-08)"/>
    <s v="6.08.04.02.03.06"/>
    <x v="0"/>
    <d v="2029-10-04T00:00:00"/>
    <d v="2029-10-25T00:00:00"/>
    <s v="pkessler"/>
    <s v="Matalevich"/>
    <n v="12773.41"/>
    <m/>
    <s v="C"/>
    <s v="Labor"/>
    <s v="TEC"/>
    <m/>
    <s v="JLAB"/>
    <s v="Const"/>
    <s v="RF"/>
    <x v="8"/>
    <m/>
    <m/>
    <m/>
    <m/>
    <m/>
    <m/>
    <m/>
    <m/>
    <m/>
    <m/>
    <m/>
    <m/>
    <m/>
    <m/>
    <n v="12773.41"/>
    <m/>
    <m/>
    <m/>
    <m/>
    <x v="0"/>
    <x v="0"/>
    <m/>
  </r>
  <r>
    <s v=""/>
    <s v=" E08_37610"/>
    <s v="Prepare &amp; Pack for Shipping (591 5-Cell CM-09)"/>
    <s v="6.08.04.02.03.06"/>
    <x v="0"/>
    <d v="2029-12-05T00:00:00"/>
    <d v="2029-12-26T00:00:00"/>
    <s v="pkessler"/>
    <s v="Matalevich"/>
    <n v="12773.41"/>
    <m/>
    <s v="C"/>
    <s v="Labor"/>
    <s v="TEC"/>
    <m/>
    <s v="JLAB"/>
    <s v="Const"/>
    <s v="RF"/>
    <x v="8"/>
    <m/>
    <m/>
    <m/>
    <m/>
    <m/>
    <m/>
    <m/>
    <m/>
    <m/>
    <m/>
    <m/>
    <m/>
    <m/>
    <m/>
    <n v="12773.41"/>
    <m/>
    <m/>
    <m/>
    <m/>
    <x v="0"/>
    <x v="0"/>
    <m/>
  </r>
  <r>
    <s v=""/>
    <s v=" E08_37650"/>
    <s v="Prepare &amp; Pack for Shipping (591 5-Cell CM-10)"/>
    <s v="6.08.04.02.03.06"/>
    <x v="0"/>
    <d v="1930-02-04T00:00:00"/>
    <d v="1930-02-25T00:00:00"/>
    <s v="pkessler"/>
    <s v="Matalevich"/>
    <n v="12773.41"/>
    <m/>
    <s v="C"/>
    <s v="Labor"/>
    <s v="TEC"/>
    <m/>
    <s v="JLAB"/>
    <s v="Const"/>
    <s v="RF"/>
    <x v="8"/>
    <m/>
    <m/>
    <m/>
    <m/>
    <m/>
    <m/>
    <m/>
    <m/>
    <m/>
    <m/>
    <m/>
    <m/>
    <m/>
    <m/>
    <n v="12773.41"/>
    <m/>
    <m/>
    <m/>
    <m/>
    <x v="0"/>
    <x v="0"/>
    <m/>
  </r>
  <r>
    <s v=""/>
    <s v=" E08_37690"/>
    <s v="Prepare &amp; Pack for Shipping (591 5-Cell CM-11)"/>
    <s v="6.08.04.02.03.06"/>
    <x v="0"/>
    <d v="1930-04-02T00:00:00"/>
    <d v="1930-04-22T00:00:00"/>
    <s v="pkessler"/>
    <s v="Matalevich"/>
    <n v="12773.41"/>
    <m/>
    <s v="C"/>
    <s v="Labor"/>
    <s v="TEC"/>
    <m/>
    <s v="JLAB"/>
    <s v="Const"/>
    <s v="RF"/>
    <x v="8"/>
    <m/>
    <m/>
    <m/>
    <m/>
    <m/>
    <m/>
    <m/>
    <m/>
    <m/>
    <m/>
    <m/>
    <m/>
    <m/>
    <m/>
    <n v="12773.41"/>
    <m/>
    <m/>
    <m/>
    <m/>
    <x v="0"/>
    <x v="0"/>
    <m/>
  </r>
  <r>
    <s v=""/>
    <s v=" E08_37730"/>
    <s v="Prepare &amp; Pack for Shipping (591 5-Cell CM-12)"/>
    <s v="6.08.04.02.03.06"/>
    <x v="0"/>
    <d v="1930-05-29T00:00:00"/>
    <d v="1930-06-18T00:00:00"/>
    <s v="pkessler"/>
    <s v="Matalevich"/>
    <n v="12773.41"/>
    <m/>
    <s v="C"/>
    <s v="Labor"/>
    <s v="TEC"/>
    <m/>
    <s v="JLAB"/>
    <s v="Const"/>
    <s v="RF"/>
    <x v="8"/>
    <m/>
    <m/>
    <m/>
    <m/>
    <m/>
    <m/>
    <m/>
    <m/>
    <m/>
    <m/>
    <m/>
    <m/>
    <m/>
    <m/>
    <n v="12773.41"/>
    <m/>
    <m/>
    <m/>
    <m/>
    <x v="0"/>
    <x v="0"/>
    <m/>
  </r>
  <r>
    <s v=""/>
    <s v=" E08_37770"/>
    <s v="Prepare &amp; Pack for Shipping (591 5-Cell CM-13)"/>
    <s v="6.08.04.02.03.06"/>
    <x v="0"/>
    <d v="1930-07-25T00:00:00"/>
    <d v="1930-08-14T00:00:00"/>
    <s v="pkessler"/>
    <s v="Matalevich"/>
    <n v="12773.41"/>
    <m/>
    <s v="C"/>
    <s v="Labor"/>
    <s v="TEC"/>
    <m/>
    <s v="JLAB"/>
    <s v="Const"/>
    <s v="RF"/>
    <x v="8"/>
    <m/>
    <m/>
    <m/>
    <m/>
    <m/>
    <m/>
    <m/>
    <m/>
    <m/>
    <m/>
    <m/>
    <m/>
    <m/>
    <m/>
    <n v="12773.41"/>
    <m/>
    <m/>
    <m/>
    <m/>
    <x v="0"/>
    <x v="0"/>
    <m/>
  </r>
  <r>
    <s v=""/>
    <s v=" E08_37810"/>
    <s v="Prepare &amp; Pack for Shipping (591 5-Cell CM-14)"/>
    <s v="6.08.04.02.03.06"/>
    <x v="0"/>
    <d v="1930-09-20T00:00:00"/>
    <d v="1930-10-10T00:00:00"/>
    <s v="pkessler"/>
    <s v="Matalevich"/>
    <n v="12977.78"/>
    <m/>
    <s v="C"/>
    <s v="Labor"/>
    <s v="TEC"/>
    <m/>
    <s v="JLAB"/>
    <s v="Const"/>
    <s v="RF"/>
    <x v="8"/>
    <m/>
    <m/>
    <m/>
    <m/>
    <m/>
    <m/>
    <m/>
    <m/>
    <m/>
    <m/>
    <m/>
    <m/>
    <m/>
    <m/>
    <n v="6056.3"/>
    <n v="6921.48"/>
    <m/>
    <m/>
    <m/>
    <x v="0"/>
    <x v="0"/>
    <m/>
  </r>
  <r>
    <s v=""/>
    <s v=" E08_38950"/>
    <s v="Perform Cavity BARE Qualification of  cavity CM02 (1773 5-Cell)"/>
    <s v="6.08.04.03.01.03"/>
    <x v="0"/>
    <d v="2028-01-12T00:00:00"/>
    <d v="2028-02-16T00:00:00"/>
    <s v="pkessler"/>
    <s v="Matalevich"/>
    <n v="12943.17"/>
    <m/>
    <s v="C"/>
    <s v="Labor"/>
    <s v="TEC"/>
    <m/>
    <s v="JLAB"/>
    <s v="Const"/>
    <s v="RF"/>
    <x v="8"/>
    <m/>
    <m/>
    <m/>
    <m/>
    <m/>
    <m/>
    <m/>
    <m/>
    <m/>
    <m/>
    <m/>
    <m/>
    <n v="12943.17"/>
    <m/>
    <m/>
    <m/>
    <m/>
    <m/>
    <m/>
    <x v="0"/>
    <x v="0"/>
    <m/>
  </r>
  <r>
    <s v=""/>
    <s v=" E08_38870"/>
    <s v="Perform Cavity BARE Qualification of  cavity CM01 (1773 5-Cell)"/>
    <s v="6.08.04.03.01.03"/>
    <x v="0"/>
    <d v="2027-12-06T00:00:00"/>
    <d v="2028-01-11T00:00:00"/>
    <s v="pkessler"/>
    <s v="Matalevich"/>
    <n v="12943.17"/>
    <m/>
    <s v="C"/>
    <s v="Labor"/>
    <s v="TEC"/>
    <m/>
    <s v="JLAB"/>
    <s v="Const"/>
    <s v="RF"/>
    <x v="8"/>
    <m/>
    <m/>
    <m/>
    <m/>
    <m/>
    <m/>
    <m/>
    <m/>
    <m/>
    <m/>
    <m/>
    <m/>
    <n v="12943.17"/>
    <m/>
    <m/>
    <m/>
    <m/>
    <m/>
    <m/>
    <x v="0"/>
    <x v="0"/>
    <m/>
  </r>
  <r>
    <s v=""/>
    <s v=" E08_39030"/>
    <s v="Perform Cavity BARE Qualification of  cavity CM03 (1773 5-Cell)"/>
    <s v="6.08.04.03.01.03"/>
    <x v="0"/>
    <d v="2028-02-17T00:00:00"/>
    <d v="2028-03-23T00:00:00"/>
    <s v="pkessler"/>
    <s v="Matalevich"/>
    <n v="12943.17"/>
    <m/>
    <s v="C"/>
    <s v="Labor"/>
    <s v="TEC"/>
    <m/>
    <s v="JLAB"/>
    <s v="Const"/>
    <s v="RF"/>
    <x v="8"/>
    <m/>
    <m/>
    <m/>
    <m/>
    <m/>
    <m/>
    <m/>
    <m/>
    <m/>
    <m/>
    <m/>
    <m/>
    <n v="12943.17"/>
    <m/>
    <m/>
    <m/>
    <m/>
    <m/>
    <m/>
    <x v="0"/>
    <x v="0"/>
    <m/>
  </r>
  <r>
    <s v=""/>
    <s v=" E08_38910"/>
    <s v="Perform Dressed Cavity Qualification of  cavitiy CM01 (1773 5-Cell)"/>
    <s v="6.08.04.03.01.03"/>
    <x v="0"/>
    <d v="2028-02-03T00:00:00"/>
    <d v="2028-03-09T00:00:00"/>
    <s v="pkessler"/>
    <s v="Matalevich"/>
    <n v="25886.35"/>
    <m/>
    <s v="C"/>
    <s v="Labor"/>
    <s v="TEC"/>
    <m/>
    <s v="JLAB"/>
    <s v="Const"/>
    <s v="RF"/>
    <x v="8"/>
    <m/>
    <m/>
    <m/>
    <m/>
    <m/>
    <m/>
    <m/>
    <m/>
    <m/>
    <m/>
    <m/>
    <m/>
    <n v="25886.35"/>
    <m/>
    <m/>
    <m/>
    <m/>
    <m/>
    <m/>
    <x v="0"/>
    <x v="0"/>
    <m/>
  </r>
  <r>
    <s v=""/>
    <s v=" E08_38990"/>
    <s v="Perform Dressed Qualification of cavitiy CM02 (1773 5-Cell)"/>
    <s v="6.08.04.03.01.03"/>
    <x v="0"/>
    <d v="2028-03-10T00:00:00"/>
    <d v="2028-04-13T00:00:00"/>
    <s v="pkessler"/>
    <s v="Matalevich"/>
    <n v="25886.35"/>
    <m/>
    <s v="C"/>
    <s v="Labor"/>
    <s v="TEC"/>
    <m/>
    <s v="JLAB"/>
    <s v="Const"/>
    <s v="RF"/>
    <x v="8"/>
    <m/>
    <m/>
    <m/>
    <m/>
    <m/>
    <m/>
    <m/>
    <m/>
    <m/>
    <m/>
    <m/>
    <m/>
    <n v="25886.35"/>
    <m/>
    <m/>
    <m/>
    <m/>
    <m/>
    <m/>
    <x v="0"/>
    <x v="0"/>
    <m/>
  </r>
  <r>
    <s v=""/>
    <s v=" E08_39070"/>
    <s v="Perform Dressed Qualification of cavitiy CM03 (1773 5-Cell)"/>
    <s v="6.08.04.03.01.03"/>
    <x v="0"/>
    <d v="2028-04-14T00:00:00"/>
    <d v="2028-05-18T00:00:00"/>
    <s v="pkessler"/>
    <s v="Matalevich"/>
    <n v="25886.35"/>
    <m/>
    <s v="C"/>
    <s v="Labor"/>
    <s v="TEC"/>
    <m/>
    <s v="JLAB"/>
    <s v="Const"/>
    <s v="RF"/>
    <x v="8"/>
    <m/>
    <m/>
    <m/>
    <m/>
    <m/>
    <m/>
    <m/>
    <m/>
    <m/>
    <m/>
    <m/>
    <m/>
    <n v="25886.35"/>
    <m/>
    <m/>
    <m/>
    <m/>
    <m/>
    <m/>
    <x v="0"/>
    <x v="0"/>
    <m/>
  </r>
  <r>
    <s v=""/>
    <s v=" E08_40610"/>
    <s v="Inspect  Tuner Frames and Thermal Straps  (1773 5-Cell)"/>
    <s v="6.08.04.03.02.03"/>
    <x v="0"/>
    <d v="2027-03-17T00:00:00"/>
    <d v="2027-03-26T00:00:00"/>
    <s v="pkessler"/>
    <s v="Matalevich"/>
    <n v="5455.09"/>
    <m/>
    <s v="C"/>
    <s v="Labor"/>
    <s v="TEC"/>
    <m/>
    <s v="JLAB"/>
    <s v="Const"/>
    <s v="RF"/>
    <x v="8"/>
    <m/>
    <m/>
    <m/>
    <m/>
    <m/>
    <m/>
    <m/>
    <m/>
    <m/>
    <m/>
    <m/>
    <n v="5455.09"/>
    <m/>
    <m/>
    <m/>
    <m/>
    <m/>
    <m/>
    <m/>
    <x v="0"/>
    <x v="0"/>
    <m/>
  </r>
  <r>
    <s v=""/>
    <s v=" E08_40620"/>
    <s v="Inspect  Tuner Stepper Motors  (1773 5-Cell)"/>
    <s v="6.08.04.03.02.03"/>
    <x v="0"/>
    <d v="2027-02-19T00:00:00"/>
    <d v="2027-03-04T00:00:00"/>
    <s v="pkessler"/>
    <s v="Matalevich"/>
    <n v="4091.32"/>
    <m/>
    <s v="C"/>
    <s v="Labor"/>
    <s v="TEC"/>
    <m/>
    <s v="JLAB"/>
    <s v="Const"/>
    <s v="RF"/>
    <x v="8"/>
    <m/>
    <m/>
    <m/>
    <m/>
    <m/>
    <m/>
    <m/>
    <m/>
    <m/>
    <m/>
    <m/>
    <n v="4091.32"/>
    <m/>
    <m/>
    <m/>
    <m/>
    <m/>
    <m/>
    <m/>
    <x v="0"/>
    <x v="0"/>
    <m/>
  </r>
  <r>
    <s v=""/>
    <s v=" E08_40670"/>
    <s v="Inspect  Thermal Shield  (1773 5-Cell)"/>
    <s v="6.08.04.03.02.03"/>
    <x v="0"/>
    <d v="2027-02-09T00:00:00"/>
    <d v="2027-02-25T00:00:00"/>
    <s v="pkessler"/>
    <s v="Matalevich"/>
    <n v="20456.59"/>
    <m/>
    <s v="C"/>
    <s v="Labor"/>
    <s v="TEC"/>
    <m/>
    <s v="JLAB"/>
    <s v="Const"/>
    <s v="RF"/>
    <x v="8"/>
    <m/>
    <m/>
    <m/>
    <m/>
    <m/>
    <m/>
    <m/>
    <m/>
    <m/>
    <m/>
    <m/>
    <n v="20456.59"/>
    <m/>
    <m/>
    <m/>
    <m/>
    <m/>
    <m/>
    <m/>
    <x v="0"/>
    <x v="0"/>
    <m/>
  </r>
  <r>
    <s v=""/>
    <s v=" E08_40700"/>
    <s v="Inspect  End Cans (1773 5-Cell)"/>
    <s v="6.08.04.03.02.03"/>
    <x v="0"/>
    <d v="2027-10-01T00:00:00"/>
    <d v="2027-10-29T00:00:00"/>
    <s v="pkessler"/>
    <s v="Matalevich"/>
    <n v="32107.1"/>
    <m/>
    <s v="C"/>
    <s v="Labor"/>
    <s v="TEC"/>
    <m/>
    <s v="JLAB"/>
    <s v="Const"/>
    <s v="RF"/>
    <x v="8"/>
    <m/>
    <m/>
    <m/>
    <m/>
    <m/>
    <m/>
    <m/>
    <m/>
    <m/>
    <m/>
    <m/>
    <m/>
    <n v="32107.1"/>
    <m/>
    <m/>
    <m/>
    <m/>
    <m/>
    <m/>
    <x v="0"/>
    <x v="0"/>
    <m/>
  </r>
  <r>
    <s v=""/>
    <s v=" E08_40720"/>
    <s v="Inspect  Vacuum Vessel (1773 5-Cell)"/>
    <s v="6.08.04.03.02.03"/>
    <x v="0"/>
    <d v="2027-03-08T00:00:00"/>
    <d v="2027-04-02T00:00:00"/>
    <s v="pkessler"/>
    <s v="Matalevich"/>
    <n v="2922.37"/>
    <m/>
    <s v="C"/>
    <s v="Labor"/>
    <s v="TEC"/>
    <m/>
    <s v="JLAB"/>
    <s v="Const"/>
    <s v="RF"/>
    <x v="8"/>
    <m/>
    <m/>
    <m/>
    <m/>
    <m/>
    <m/>
    <m/>
    <m/>
    <m/>
    <m/>
    <m/>
    <n v="2922.37"/>
    <m/>
    <m/>
    <m/>
    <m/>
    <m/>
    <m/>
    <m/>
    <x v="0"/>
    <x v="0"/>
    <m/>
  </r>
  <r>
    <s v=""/>
    <s v=" E08_40660"/>
    <s v="Inspect  Mag Shields  (1773 5-Cell)"/>
    <s v="6.08.04.03.02.03"/>
    <x v="0"/>
    <d v="2026-12-15T00:00:00"/>
    <d v="2026-12-29T00:00:00"/>
    <s v="pkessler"/>
    <s v="Matalevich"/>
    <n v="8767.11"/>
    <m/>
    <s v="C"/>
    <s v="Labor"/>
    <s v="TEC"/>
    <m/>
    <s v="JLAB"/>
    <s v="Const"/>
    <s v="RF"/>
    <x v="8"/>
    <m/>
    <m/>
    <m/>
    <m/>
    <m/>
    <m/>
    <m/>
    <m/>
    <m/>
    <m/>
    <m/>
    <n v="8767.11"/>
    <m/>
    <m/>
    <m/>
    <m/>
    <m/>
    <m/>
    <m/>
    <x v="0"/>
    <x v="0"/>
    <m/>
  </r>
  <r>
    <s v=""/>
    <s v=" E08_40680"/>
    <s v="Inspect  Spaceframes (1773 5-Cell)"/>
    <s v="6.08.04.03.02.03"/>
    <x v="0"/>
    <d v="2027-03-01T00:00:00"/>
    <d v="2027-03-16T00:00:00"/>
    <s v="pkessler"/>
    <s v="Matalevich"/>
    <n v="20456.59"/>
    <m/>
    <s v="C"/>
    <s v="Labor"/>
    <s v="TEC"/>
    <m/>
    <s v="JLAB"/>
    <s v="Const"/>
    <s v="RF"/>
    <x v="8"/>
    <m/>
    <m/>
    <m/>
    <m/>
    <m/>
    <m/>
    <m/>
    <m/>
    <m/>
    <m/>
    <m/>
    <n v="20456.59"/>
    <m/>
    <m/>
    <m/>
    <m/>
    <m/>
    <m/>
    <m/>
    <x v="0"/>
    <x v="0"/>
    <m/>
  </r>
  <r>
    <s v=""/>
    <s v=" E08_40740"/>
    <s v="Inspect  Beam Tubes &amp; Valves (1773 5-Cell)"/>
    <s v="6.08.04.03.02.03"/>
    <x v="0"/>
    <d v="2027-08-04T00:00:00"/>
    <d v="2027-08-19T00:00:00"/>
    <s v="pkessler"/>
    <s v="Matalevich"/>
    <n v="3312.02"/>
    <m/>
    <s v="C"/>
    <s v="Labor"/>
    <s v="TEC"/>
    <m/>
    <s v="JLAB"/>
    <s v="Const"/>
    <s v="RF"/>
    <x v="8"/>
    <m/>
    <m/>
    <m/>
    <m/>
    <m/>
    <m/>
    <m/>
    <m/>
    <m/>
    <m/>
    <m/>
    <n v="3312.02"/>
    <m/>
    <m/>
    <m/>
    <m/>
    <m/>
    <m/>
    <m/>
    <x v="0"/>
    <x v="0"/>
    <m/>
  </r>
  <r>
    <s v=""/>
    <s v=" E08_40750"/>
    <s v="Inspect  Instrumentation (1773 5-Cell)"/>
    <s v="6.08.04.03.02.03"/>
    <x v="0"/>
    <d v="2026-12-15T00:00:00"/>
    <d v="2026-12-31T00:00:00"/>
    <s v="pkessler"/>
    <s v="Matalevich"/>
    <n v="5455.09"/>
    <m/>
    <s v="C"/>
    <s v="Labor"/>
    <s v="TEC"/>
    <m/>
    <s v="JLAB"/>
    <s v="Const"/>
    <s v="RF"/>
    <x v="8"/>
    <m/>
    <m/>
    <m/>
    <m/>
    <m/>
    <m/>
    <m/>
    <m/>
    <m/>
    <m/>
    <m/>
    <n v="5455.09"/>
    <m/>
    <m/>
    <m/>
    <m/>
    <m/>
    <m/>
    <m/>
    <x v="0"/>
    <x v="0"/>
    <m/>
  </r>
  <r>
    <s v=""/>
    <s v=" E08_41130"/>
    <s v="Inspect Test Cave U-Tubes (1773 5-Cell)"/>
    <s v="6.08.04.03.03.03"/>
    <x v="0"/>
    <d v="2027-03-25T00:00:00"/>
    <d v="2027-04-21T00:00:00"/>
    <s v="pkessler"/>
    <s v="Matalevich"/>
    <n v="2922.37"/>
    <m/>
    <s v="C"/>
    <s v="Labor"/>
    <s v="TEC"/>
    <m/>
    <s v="JLAB"/>
    <s v="Const"/>
    <s v="RF"/>
    <x v="8"/>
    <m/>
    <m/>
    <m/>
    <m/>
    <m/>
    <m/>
    <m/>
    <m/>
    <m/>
    <m/>
    <m/>
    <n v="2922.37"/>
    <m/>
    <m/>
    <m/>
    <m/>
    <m/>
    <m/>
    <m/>
    <x v="0"/>
    <x v="0"/>
    <m/>
  </r>
  <r>
    <s v=""/>
    <s v=" E08_41140"/>
    <s v="Inspect Shipping Support Tooling (1773 5-Cell)"/>
    <s v="6.08.04.03.03.03"/>
    <x v="0"/>
    <d v="2027-04-22T00:00:00"/>
    <d v="2027-05-19T00:00:00"/>
    <s v="pkessler"/>
    <s v="Matalevich"/>
    <n v="2922.37"/>
    <m/>
    <s v="C"/>
    <s v="Labor"/>
    <s v="TEC"/>
    <m/>
    <s v="JLAB"/>
    <s v="Const"/>
    <s v="RF"/>
    <x v="8"/>
    <m/>
    <m/>
    <m/>
    <m/>
    <m/>
    <m/>
    <m/>
    <m/>
    <m/>
    <m/>
    <m/>
    <n v="2922.37"/>
    <m/>
    <m/>
    <m/>
    <m/>
    <m/>
    <m/>
    <m/>
    <x v="0"/>
    <x v="0"/>
    <m/>
  </r>
  <r>
    <s v=""/>
    <s v=" E08_41150"/>
    <s v="Inspect Misc. Assembly/Test/Shipping Tooling (1773 5-Cell)"/>
    <s v="6.08.04.03.03.03"/>
    <x v="0"/>
    <d v="2027-05-04T00:00:00"/>
    <d v="2027-06-01T00:00:00"/>
    <s v="pkessler"/>
    <s v="Matalevich"/>
    <n v="2922.37"/>
    <m/>
    <s v="C"/>
    <s v="Labor"/>
    <s v="TEC"/>
    <m/>
    <s v="JLAB"/>
    <s v="Const"/>
    <s v="RF"/>
    <x v="8"/>
    <m/>
    <m/>
    <m/>
    <m/>
    <m/>
    <m/>
    <m/>
    <m/>
    <m/>
    <m/>
    <m/>
    <n v="2922.37"/>
    <m/>
    <m/>
    <m/>
    <m/>
    <m/>
    <m/>
    <m/>
    <x v="0"/>
    <x v="0"/>
    <m/>
  </r>
  <r>
    <s v=""/>
    <s v=" E08_41210"/>
    <s v="Perform  Cavity String Assembly CM01 (1773 5-Cell)"/>
    <s v="6.08.04.03.03.04"/>
    <x v="0"/>
    <d v="2028-04-21T00:00:00"/>
    <d v="2028-05-18T00:00:00"/>
    <s v="pkessler"/>
    <s v="Matalevich"/>
    <n v="54080.39"/>
    <m/>
    <s v="C"/>
    <s v="Labor"/>
    <s v="TEC"/>
    <m/>
    <s v="JLAB"/>
    <s v="Const"/>
    <s v="RF"/>
    <x v="7"/>
    <m/>
    <m/>
    <m/>
    <m/>
    <m/>
    <m/>
    <m/>
    <m/>
    <m/>
    <m/>
    <m/>
    <m/>
    <n v="54080.39"/>
    <m/>
    <m/>
    <m/>
    <m/>
    <m/>
    <m/>
    <x v="0"/>
    <x v="0"/>
    <m/>
  </r>
  <r>
    <s v=""/>
    <s v=" E08_41190"/>
    <s v="Perform String Mockup Assembly CM01 (1773 5-Cell)"/>
    <s v="6.08.04.03.03.04"/>
    <x v="0"/>
    <d v="2028-03-24T00:00:00"/>
    <d v="2028-04-13T00:00:00"/>
    <s v="pkessler"/>
    <s v="Matalevich"/>
    <n v="6020.08"/>
    <m/>
    <s v="C"/>
    <s v="Labor"/>
    <s v="TEC"/>
    <m/>
    <s v="JLAB"/>
    <s v="Const"/>
    <s v="RF"/>
    <x v="7"/>
    <m/>
    <m/>
    <m/>
    <m/>
    <m/>
    <m/>
    <m/>
    <m/>
    <m/>
    <m/>
    <m/>
    <m/>
    <n v="6020.08"/>
    <m/>
    <m/>
    <m/>
    <m/>
    <m/>
    <m/>
    <x v="0"/>
    <x v="0"/>
    <m/>
  </r>
  <r>
    <s v=""/>
    <s v=" E08_41240"/>
    <s v="Perform  Cold Mass Assembly CM01 (1773 5-Cell)"/>
    <s v="6.08.04.03.03.04"/>
    <x v="0"/>
    <d v="2029-12-31T00:00:00"/>
    <d v="1930-03-06T00:00:00"/>
    <s v="pkessler"/>
    <s v="Matalevich"/>
    <n v="158922.48000000001"/>
    <m/>
    <s v="C"/>
    <s v="Labor"/>
    <s v="TEC"/>
    <m/>
    <s v="JLAB"/>
    <s v="Const"/>
    <s v="RF"/>
    <x v="7"/>
    <m/>
    <m/>
    <m/>
    <m/>
    <m/>
    <m/>
    <m/>
    <m/>
    <m/>
    <m/>
    <m/>
    <m/>
    <m/>
    <m/>
    <n v="158922.48000000001"/>
    <m/>
    <m/>
    <m/>
    <m/>
    <x v="0"/>
    <x v="0"/>
    <m/>
  </r>
  <r>
    <s v=""/>
    <s v=" E08_41270"/>
    <s v="Perform  Spaceframe Thermal Shield Assembly CM01 (1773 5-Cell)"/>
    <s v="6.08.04.03.03.04"/>
    <x v="0"/>
    <d v="1930-03-07T00:00:00"/>
    <d v="1930-05-08T00:00:00"/>
    <s v="pkessler"/>
    <s v="Matalevich"/>
    <n v="81536.92"/>
    <m/>
    <s v="C"/>
    <s v="Labor"/>
    <s v="TEC"/>
    <m/>
    <s v="JLAB"/>
    <s v="Const"/>
    <s v="RF"/>
    <x v="7"/>
    <m/>
    <m/>
    <m/>
    <m/>
    <m/>
    <m/>
    <m/>
    <m/>
    <m/>
    <m/>
    <m/>
    <m/>
    <m/>
    <m/>
    <n v="81536.92"/>
    <m/>
    <m/>
    <m/>
    <m/>
    <x v="0"/>
    <x v="0"/>
    <m/>
  </r>
  <r>
    <s v=""/>
    <s v=" E08_41300"/>
    <s v="Perform  Final Assembly CM01 (1773 5-Cell)"/>
    <s v="6.08.04.03.03.04"/>
    <x v="0"/>
    <d v="1930-05-09T00:00:00"/>
    <d v="1930-07-12T00:00:00"/>
    <s v="pkessler"/>
    <s v="Matalevich"/>
    <n v="139123.70000000001"/>
    <m/>
    <s v="C"/>
    <s v="Labor"/>
    <s v="TEC"/>
    <m/>
    <s v="JLAB"/>
    <s v="Const"/>
    <s v="RF"/>
    <x v="7"/>
    <m/>
    <m/>
    <m/>
    <m/>
    <m/>
    <m/>
    <m/>
    <m/>
    <m/>
    <m/>
    <m/>
    <m/>
    <m/>
    <m/>
    <n v="139123.70000000001"/>
    <m/>
    <m/>
    <m/>
    <m/>
    <x v="0"/>
    <x v="0"/>
    <m/>
  </r>
  <r>
    <s v=""/>
    <s v=" E08_41350"/>
    <s v="Perform  Cavity String Assembly CM02 (1773 5-Cell)"/>
    <s v="6.08.04.03.03.04"/>
    <x v="0"/>
    <d v="2028-05-26T00:00:00"/>
    <d v="2028-06-23T00:00:00"/>
    <s v="pkessler"/>
    <s v="Matalevich"/>
    <n v="54080.39"/>
    <m/>
    <s v="C"/>
    <s v="Labor"/>
    <s v="TEC"/>
    <m/>
    <s v="JLAB"/>
    <s v="Const"/>
    <s v="RF"/>
    <x v="7"/>
    <m/>
    <m/>
    <m/>
    <m/>
    <m/>
    <m/>
    <m/>
    <m/>
    <m/>
    <m/>
    <m/>
    <m/>
    <n v="54080.39"/>
    <m/>
    <m/>
    <m/>
    <m/>
    <m/>
    <m/>
    <x v="0"/>
    <x v="0"/>
    <m/>
  </r>
  <r>
    <s v=""/>
    <s v=" E08_41380"/>
    <s v="Perform  Cold Mass Assembly CM02 (1773 5-Cell)"/>
    <s v="6.08.04.03.03.04"/>
    <x v="0"/>
    <d v="2028-06-26T00:00:00"/>
    <d v="2028-08-28T00:00:00"/>
    <s v="pkessler"/>
    <s v="Matalevich"/>
    <n v="149799.67999999999"/>
    <m/>
    <s v="C"/>
    <s v="Labor"/>
    <s v="TEC"/>
    <m/>
    <s v="JLAB"/>
    <s v="Const"/>
    <s v="RF"/>
    <x v="7"/>
    <m/>
    <m/>
    <m/>
    <m/>
    <m/>
    <m/>
    <m/>
    <m/>
    <m/>
    <m/>
    <m/>
    <m/>
    <n v="149799.67999999999"/>
    <m/>
    <m/>
    <m/>
    <m/>
    <m/>
    <m/>
    <x v="0"/>
    <x v="0"/>
    <m/>
  </r>
  <r>
    <s v=""/>
    <s v=" E08_41410"/>
    <s v="Perform  Spaceframe Thermal Shield Assembly CM02 (1773 5-Cell)"/>
    <s v="6.08.04.03.03.04"/>
    <x v="0"/>
    <d v="2028-08-29T00:00:00"/>
    <d v="2028-11-01T00:00:00"/>
    <s v="pkessler"/>
    <s v="Matalevich"/>
    <n v="77983.59"/>
    <m/>
    <s v="C"/>
    <s v="Labor"/>
    <s v="TEC"/>
    <m/>
    <s v="JLAB"/>
    <s v="Const"/>
    <s v="RF"/>
    <x v="7"/>
    <m/>
    <m/>
    <m/>
    <m/>
    <m/>
    <m/>
    <m/>
    <m/>
    <m/>
    <m/>
    <m/>
    <m/>
    <n v="39858.28"/>
    <n v="38125.31"/>
    <m/>
    <m/>
    <m/>
    <m/>
    <m/>
    <x v="0"/>
    <x v="0"/>
    <m/>
  </r>
  <r>
    <s v=""/>
    <s v=" E08_41440"/>
    <s v="Perform  Final Assembly CM02 (1773 5-Cell)"/>
    <s v="6.08.04.03.03.04"/>
    <x v="0"/>
    <d v="2028-11-02T00:00:00"/>
    <d v="2029-01-10T00:00:00"/>
    <s v="pkessler"/>
    <s v="Matalevich"/>
    <n v="135071.54999999999"/>
    <m/>
    <s v="C"/>
    <s v="Labor"/>
    <s v="TEC"/>
    <m/>
    <s v="JLAB"/>
    <s v="Const"/>
    <s v="RF"/>
    <x v="7"/>
    <m/>
    <m/>
    <m/>
    <m/>
    <m/>
    <m/>
    <m/>
    <m/>
    <m/>
    <m/>
    <m/>
    <m/>
    <m/>
    <n v="135071.54999999999"/>
    <m/>
    <m/>
    <m/>
    <m/>
    <m/>
    <x v="0"/>
    <x v="0"/>
    <m/>
  </r>
  <r>
    <s v=""/>
    <s v=" E08_41490"/>
    <s v="Perform  Cavity String Assembly CM03 (1773 5-Cell)"/>
    <s v="6.08.04.03.03.04"/>
    <x v="0"/>
    <d v="2028-07-03T00:00:00"/>
    <d v="2028-07-31T00:00:00"/>
    <s v="pkessler"/>
    <s v="Matalevich"/>
    <n v="54080.39"/>
    <m/>
    <s v="C"/>
    <s v="Labor"/>
    <s v="TEC"/>
    <m/>
    <s v="JLAB"/>
    <s v="Const"/>
    <s v="RF"/>
    <x v="7"/>
    <m/>
    <m/>
    <m/>
    <m/>
    <m/>
    <m/>
    <m/>
    <m/>
    <m/>
    <m/>
    <m/>
    <m/>
    <n v="54080.39"/>
    <m/>
    <m/>
    <m/>
    <m/>
    <m/>
    <m/>
    <x v="0"/>
    <x v="0"/>
    <m/>
  </r>
  <r>
    <s v=""/>
    <s v=" E08_41520"/>
    <s v="Perform  Cold Mass Assembly CM03 (1773 5-Cell)"/>
    <s v="6.08.04.03.03.04"/>
    <x v="0"/>
    <d v="1930-07-15T00:00:00"/>
    <d v="1930-08-30T00:00:00"/>
    <s v="pkessler"/>
    <s v="Matalevich"/>
    <n v="158922.48000000001"/>
    <m/>
    <s v="C"/>
    <s v="Labor"/>
    <s v="TEC"/>
    <m/>
    <s v="JLAB"/>
    <s v="Const"/>
    <s v="RF"/>
    <x v="7"/>
    <m/>
    <m/>
    <m/>
    <m/>
    <m/>
    <m/>
    <m/>
    <m/>
    <m/>
    <m/>
    <m/>
    <m/>
    <m/>
    <m/>
    <n v="158922.48000000001"/>
    <m/>
    <m/>
    <m/>
    <m/>
    <x v="0"/>
    <x v="0"/>
    <m/>
  </r>
  <r>
    <s v=""/>
    <s v=" E08_41550"/>
    <s v="Perform  Spaceframe Thermal Shield Assembly CM03 (1773 5-Cell)"/>
    <s v="6.08.04.03.03.04"/>
    <x v="0"/>
    <d v="1930-09-03T00:00:00"/>
    <d v="1930-10-22T00:00:00"/>
    <s v="pkessler"/>
    <s v="Matalevich"/>
    <n v="82585.25"/>
    <m/>
    <s v="C"/>
    <s v="Labor"/>
    <s v="TEC"/>
    <m/>
    <s v="JLAB"/>
    <s v="Const"/>
    <s v="RF"/>
    <x v="7"/>
    <m/>
    <m/>
    <m/>
    <m/>
    <m/>
    <m/>
    <m/>
    <m/>
    <m/>
    <m/>
    <m/>
    <m/>
    <m/>
    <m/>
    <n v="47191.57"/>
    <n v="35393.68"/>
    <m/>
    <m/>
    <m/>
    <x v="0"/>
    <x v="0"/>
    <m/>
  </r>
  <r>
    <s v=""/>
    <s v=" E08_41580"/>
    <s v="Perform  Final Assembly CM03 (1773 5-Cell)"/>
    <s v="6.08.04.03.03.04"/>
    <x v="0"/>
    <d v="1930-10-23T00:00:00"/>
    <d v="1930-12-13T00:00:00"/>
    <s v="pkessler"/>
    <s v="Matalevich"/>
    <n v="143297.41"/>
    <m/>
    <s v="C"/>
    <s v="Labor"/>
    <s v="TEC"/>
    <m/>
    <s v="JLAB"/>
    <s v="Const"/>
    <s v="RF"/>
    <x v="7"/>
    <m/>
    <m/>
    <m/>
    <m/>
    <m/>
    <m/>
    <m/>
    <m/>
    <m/>
    <m/>
    <m/>
    <m/>
    <m/>
    <m/>
    <m/>
    <n v="143297.41"/>
    <m/>
    <m/>
    <m/>
    <x v="0"/>
    <x v="0"/>
    <m/>
  </r>
  <r>
    <s v=""/>
    <s v=" E08_41790"/>
    <s v="Perform  Acceptance Testing CM02 (1773 5-Cell)"/>
    <s v="6.08.04.03.03.05"/>
    <x v="0"/>
    <d v="1930-08-26T00:00:00"/>
    <d v="1930-09-30T00:00:00"/>
    <s v="pkessler"/>
    <s v="Matalevich"/>
    <n v="13092.74"/>
    <m/>
    <s v="C"/>
    <s v="Labor"/>
    <s v="TEC"/>
    <m/>
    <s v="JLAB"/>
    <s v="Const"/>
    <s v="RF"/>
    <x v="8"/>
    <m/>
    <m/>
    <m/>
    <m/>
    <m/>
    <m/>
    <m/>
    <m/>
    <m/>
    <m/>
    <m/>
    <m/>
    <m/>
    <m/>
    <n v="13092.74"/>
    <m/>
    <m/>
    <m/>
    <m/>
    <x v="0"/>
    <x v="0"/>
    <m/>
  </r>
  <r>
    <s v=""/>
    <s v=" E08_41820"/>
    <s v="Perform  Acceptance Testing CM03 (1773 5-Cell)"/>
    <s v="6.08.04.03.03.05"/>
    <x v="0"/>
    <d v="1930-12-16T00:00:00"/>
    <d v="1931-01-14T00:00:00"/>
    <s v="pkessler"/>
    <s v="Matalevich"/>
    <n v="13485.52"/>
    <m/>
    <s v="C"/>
    <s v="Labor"/>
    <s v="TEC"/>
    <m/>
    <s v="JLAB"/>
    <s v="Const"/>
    <s v="RF"/>
    <x v="8"/>
    <m/>
    <m/>
    <m/>
    <m/>
    <m/>
    <m/>
    <m/>
    <m/>
    <m/>
    <m/>
    <m/>
    <m/>
    <m/>
    <m/>
    <m/>
    <n v="13485.52"/>
    <m/>
    <m/>
    <m/>
    <x v="0"/>
    <x v="0"/>
    <m/>
  </r>
  <r>
    <s v=""/>
    <s v=" E08_41760"/>
    <s v="Perform  Acceptance Testing CM01(1773 5-Cell)"/>
    <s v="6.08.04.03.03.05"/>
    <x v="0"/>
    <d v="1930-07-15T00:00:00"/>
    <d v="1930-08-23T00:00:00"/>
    <s v="pkessler"/>
    <s v="Matalevich"/>
    <n v="13092.74"/>
    <m/>
    <s v="C"/>
    <s v="Labor"/>
    <s v="TEC"/>
    <m/>
    <s v="JLAB"/>
    <s v="Const"/>
    <s v="RF"/>
    <x v="8"/>
    <m/>
    <m/>
    <m/>
    <m/>
    <m/>
    <m/>
    <m/>
    <m/>
    <m/>
    <m/>
    <m/>
    <m/>
    <m/>
    <m/>
    <n v="13092.74"/>
    <m/>
    <m/>
    <m/>
    <m/>
    <x v="0"/>
    <x v="0"/>
    <m/>
  </r>
  <r>
    <s v=""/>
    <s v=" E08_41950"/>
    <s v="Prepare &amp; Pack  for Shipping CM03 (1773 5-Cell)"/>
    <s v="6.08.04.03.03.06"/>
    <x v="0"/>
    <d v="1931-01-15T00:00:00"/>
    <d v="1931-02-05T00:00:00"/>
    <s v="pkessler"/>
    <s v="Matalevich"/>
    <n v="13156.61"/>
    <m/>
    <s v="C"/>
    <s v="Labor"/>
    <s v="TEC"/>
    <m/>
    <s v="JLAB"/>
    <s v="Const"/>
    <s v="RF"/>
    <x v="8"/>
    <m/>
    <m/>
    <m/>
    <m/>
    <m/>
    <m/>
    <m/>
    <m/>
    <m/>
    <m/>
    <m/>
    <m/>
    <m/>
    <m/>
    <m/>
    <n v="13156.61"/>
    <m/>
    <m/>
    <m/>
    <x v="0"/>
    <x v="0"/>
    <m/>
  </r>
  <r>
    <s v=""/>
    <s v=" E08_41870"/>
    <s v="Prepare &amp; Pack  for Shipping CM01 (1773 5-Cell)"/>
    <s v="6.08.04.03.03.06"/>
    <x v="0"/>
    <d v="1930-08-26T00:00:00"/>
    <d v="1930-09-16T00:00:00"/>
    <s v="pkessler"/>
    <s v="Matalevich"/>
    <n v="12773.41"/>
    <m/>
    <s v="C"/>
    <s v="Labor"/>
    <s v="TEC"/>
    <m/>
    <s v="JLAB"/>
    <s v="Const"/>
    <s v="RF"/>
    <x v="8"/>
    <m/>
    <m/>
    <m/>
    <m/>
    <m/>
    <m/>
    <m/>
    <m/>
    <m/>
    <m/>
    <m/>
    <m/>
    <m/>
    <m/>
    <n v="12773.41"/>
    <m/>
    <m/>
    <m/>
    <m/>
    <x v="0"/>
    <x v="0"/>
    <m/>
  </r>
  <r>
    <s v=""/>
    <s v=" E08_41910"/>
    <s v="Prepare &amp; Pack  for Shipping CM02 (1773 5-Cell)"/>
    <s v="6.08.04.03.03.06"/>
    <x v="0"/>
    <d v="1930-10-01T00:00:00"/>
    <d v="1930-10-22T00:00:00"/>
    <s v="pkessler"/>
    <s v="Matalevich"/>
    <n v="13156.61"/>
    <m/>
    <s v="C"/>
    <s v="Labor"/>
    <s v="TEC"/>
    <m/>
    <s v="JLAB"/>
    <s v="Const"/>
    <s v="RF"/>
    <x v="8"/>
    <m/>
    <m/>
    <m/>
    <m/>
    <m/>
    <m/>
    <m/>
    <m/>
    <m/>
    <m/>
    <m/>
    <m/>
    <m/>
    <m/>
    <m/>
    <n v="13156.61"/>
    <m/>
    <m/>
    <m/>
    <x v="0"/>
    <x v="0"/>
    <m/>
  </r>
  <r>
    <s v=""/>
    <s v=" E08_15530"/>
    <s v="Inspect Crab Cavity Material (197 MHz Crab R&amp;D)"/>
    <s v="6.08.02.01"/>
    <x v="0"/>
    <d v="2023-07-19T00:00:00"/>
    <d v="2023-08-08T00:00:00"/>
    <s v="pkessler"/>
    <s v="edaly"/>
    <n v="2127.6799999999998"/>
    <m/>
    <s v="C"/>
    <s v="Labor"/>
    <s v="OPC"/>
    <m/>
    <s v="JLAB"/>
    <s v="R&amp;D"/>
    <s v="RF"/>
    <x v="3"/>
    <s v="P.S139"/>
    <m/>
    <m/>
    <m/>
    <m/>
    <m/>
    <m/>
    <n v="2127.6799999999998"/>
    <m/>
    <m/>
    <m/>
    <m/>
    <m/>
    <m/>
    <m/>
    <m/>
    <m/>
    <m/>
    <m/>
    <x v="0"/>
    <x v="0"/>
    <m/>
  </r>
  <r>
    <s v=""/>
    <s v=" E08_15640"/>
    <s v="Inspect Cavity Tooling and Dies (197 MHz Crab R&amp;D)"/>
    <s v="6.08.02.01"/>
    <x v="0"/>
    <d v="2024-05-09T00:00:00"/>
    <d v="2024-05-30T00:00:00"/>
    <s v="pkessler"/>
    <s v="edaly"/>
    <n v="2191.5100000000002"/>
    <m/>
    <s v="C"/>
    <s v="Labor"/>
    <s v="OPC"/>
    <m/>
    <s v="JLAB"/>
    <s v="R&amp;D"/>
    <s v="RF"/>
    <x v="3"/>
    <s v="S.P213"/>
    <m/>
    <m/>
    <m/>
    <m/>
    <m/>
    <m/>
    <m/>
    <n v="2191.5100000000002"/>
    <m/>
    <m/>
    <m/>
    <m/>
    <m/>
    <m/>
    <m/>
    <m/>
    <m/>
    <m/>
    <x v="0"/>
    <x v="0"/>
    <m/>
  </r>
  <r>
    <s v=""/>
    <s v=" E08_15880"/>
    <s v="Perform Deep Draw of Niobium Cavity #1 (197 MHz Crab R&amp;D)"/>
    <s v="6.08.02.01"/>
    <x v="0"/>
    <d v="2024-08-12T00:00:00"/>
    <d v="2024-10-07T00:00:00"/>
    <s v="pkessler"/>
    <s v="edaly"/>
    <n v="17597.8"/>
    <m/>
    <s v="C"/>
    <s v="Labor"/>
    <s v="OPC"/>
    <m/>
    <s v="JLAB"/>
    <s v="R&amp;D"/>
    <s v="RF"/>
    <x v="3"/>
    <m/>
    <m/>
    <m/>
    <m/>
    <m/>
    <m/>
    <m/>
    <m/>
    <n v="15398.08"/>
    <n v="2199.73"/>
    <m/>
    <m/>
    <m/>
    <m/>
    <m/>
    <m/>
    <m/>
    <m/>
    <m/>
    <x v="0"/>
    <x v="0"/>
    <m/>
  </r>
  <r>
    <s v=""/>
    <s v=" E08_15940"/>
    <s v="Perform Assembly Welding of Niobium Cavity #1 (197 MHz Crab R&amp;D)"/>
    <s v="6.08.02.01"/>
    <x v="0"/>
    <d v="2024-11-06T00:00:00"/>
    <d v="2025-03-06T00:00:00"/>
    <s v="pkessler"/>
    <s v="edaly"/>
    <n v="54174.06"/>
    <m/>
    <s v="C"/>
    <s v="Labor"/>
    <s v="OPC"/>
    <m/>
    <s v="JLAB"/>
    <s v="R&amp;D"/>
    <s v="RF"/>
    <x v="3"/>
    <m/>
    <m/>
    <m/>
    <m/>
    <m/>
    <m/>
    <m/>
    <m/>
    <m/>
    <n v="54174.06"/>
    <m/>
    <m/>
    <m/>
    <m/>
    <m/>
    <m/>
    <m/>
    <m/>
    <m/>
    <x v="0"/>
    <x v="0"/>
    <m/>
  </r>
  <r>
    <s v=""/>
    <s v=" E08_15950"/>
    <s v="Perform Mechanical and Trim Tuning of Niobium Cavity #1 (197 MHz Crab R&amp;D)"/>
    <s v="6.08.02.01"/>
    <x v="0"/>
    <d v="2025-03-07T00:00:00"/>
    <d v="2025-04-17T00:00:00"/>
    <s v="pkessler"/>
    <s v="edaly"/>
    <n v="18058.02"/>
    <m/>
    <s v="C"/>
    <s v="Labor"/>
    <s v="OPC"/>
    <m/>
    <s v="JLAB"/>
    <s v="R&amp;D"/>
    <s v="RF"/>
    <x v="3"/>
    <m/>
    <m/>
    <m/>
    <m/>
    <m/>
    <m/>
    <m/>
    <m/>
    <m/>
    <n v="18058.02"/>
    <m/>
    <m/>
    <m/>
    <m/>
    <m/>
    <m/>
    <m/>
    <m/>
    <m/>
    <x v="0"/>
    <x v="0"/>
    <m/>
  </r>
  <r>
    <s v=""/>
    <s v=" E08_15960"/>
    <s v="Niobium Cavity #1 Fabrication -Inspection (197 MHz Crab R&amp;D)"/>
    <s v="6.08.02.01"/>
    <x v="0"/>
    <d v="2024-08-12T00:00:00"/>
    <d v="2025-04-17T00:00:00"/>
    <s v="pkessler"/>
    <s v="edaly"/>
    <n v="26924.6"/>
    <m/>
    <s v="C"/>
    <s v="Labor"/>
    <s v="OPC"/>
    <m/>
    <s v="JLAB"/>
    <s v="R&amp;D"/>
    <s v="RF"/>
    <x v="3"/>
    <m/>
    <m/>
    <m/>
    <m/>
    <m/>
    <m/>
    <m/>
    <m/>
    <n v="5543.3"/>
    <n v="21381.3"/>
    <m/>
    <m/>
    <m/>
    <m/>
    <m/>
    <m/>
    <m/>
    <m/>
    <m/>
    <x v="0"/>
    <x v="0"/>
    <m/>
  </r>
  <r>
    <s v=""/>
    <s v=" E08_15970"/>
    <s v="Test Cavity Processing Tooling on Cu Cavity (197 MHz Crab R&amp;D)"/>
    <s v="6.08.02.01"/>
    <x v="0"/>
    <d v="2024-09-20T00:00:00"/>
    <d v="2024-10-10T00:00:00"/>
    <s v="pkessler"/>
    <s v="edaly"/>
    <n v="8906.2900000000009"/>
    <m/>
    <s v="C"/>
    <s v="Labor"/>
    <s v="OPC"/>
    <m/>
    <s v="JLAB"/>
    <s v="R&amp;D"/>
    <s v="RF"/>
    <x v="3"/>
    <m/>
    <m/>
    <m/>
    <m/>
    <m/>
    <m/>
    <m/>
    <m/>
    <n v="4156.2700000000004"/>
    <n v="4750.0200000000004"/>
    <m/>
    <m/>
    <m/>
    <m/>
    <m/>
    <m/>
    <m/>
    <m/>
    <m/>
    <x v="0"/>
    <x v="0"/>
    <m/>
  </r>
  <r>
    <s v=""/>
    <s v=" E08_16740"/>
    <s v="Inspection of Dies and fixtures (591MHz 1-Cell R&amp;D)"/>
    <s v="6.08.02.02"/>
    <x v="1"/>
    <d v="2023-08-07T00:00:00"/>
    <d v="2023-08-18T00:00:00"/>
    <s v="pkessler"/>
    <s v="edaly"/>
    <n v="8510.7099999999991"/>
    <m/>
    <s v="C"/>
    <s v="Labor"/>
    <s v="OPC"/>
    <m/>
    <s v="JLAB"/>
    <s v="R&amp;D"/>
    <s v="RF"/>
    <x v="3"/>
    <m/>
    <m/>
    <m/>
    <m/>
    <m/>
    <m/>
    <m/>
    <n v="8510.7099999999991"/>
    <m/>
    <m/>
    <m/>
    <m/>
    <m/>
    <m/>
    <m/>
    <m/>
    <m/>
    <m/>
    <m/>
    <x v="0"/>
    <x v="0"/>
    <m/>
  </r>
  <r>
    <s v=""/>
    <s v=" E08_16880"/>
    <s v="Fabrication bare cavity - weld (591MHz 1-Cell R&amp;D)"/>
    <s v="6.08.02.02"/>
    <x v="1"/>
    <d v="2023-10-18T00:00:00"/>
    <d v="2023-12-15T00:00:00"/>
    <s v="pkessler"/>
    <s v="edaly"/>
    <n v="17532.060000000001"/>
    <m/>
    <s v="C"/>
    <s v="Labor"/>
    <s v="OPC"/>
    <m/>
    <s v="JLAB"/>
    <s v="R&amp;D"/>
    <s v="RF"/>
    <x v="3"/>
    <m/>
    <m/>
    <m/>
    <m/>
    <m/>
    <m/>
    <m/>
    <m/>
    <n v="17532.060000000001"/>
    <m/>
    <m/>
    <m/>
    <m/>
    <m/>
    <m/>
    <m/>
    <m/>
    <m/>
    <m/>
    <x v="0"/>
    <x v="0"/>
    <m/>
  </r>
  <r>
    <s v=""/>
    <s v=" E08_16890"/>
    <s v="Fabrication bare cavity - RF tuning and Trimming Labor (591MHz 1-Cell R&amp;D)"/>
    <s v="6.08.02.02"/>
    <x v="0"/>
    <d v="2023-11-16T00:00:00"/>
    <d v="2024-01-17T00:00:00"/>
    <s v="pkessler"/>
    <s v="edaly"/>
    <n v="8766.0300000000007"/>
    <m/>
    <s v="C"/>
    <s v="Labor"/>
    <s v="OPC"/>
    <m/>
    <s v="JLAB"/>
    <s v="R&amp;D"/>
    <s v="RF"/>
    <x v="3"/>
    <m/>
    <m/>
    <m/>
    <m/>
    <m/>
    <m/>
    <m/>
    <m/>
    <n v="8766.0300000000007"/>
    <m/>
    <m/>
    <m/>
    <m/>
    <m/>
    <m/>
    <m/>
    <m/>
    <m/>
    <m/>
    <x v="0"/>
    <x v="0"/>
    <m/>
  </r>
  <r>
    <s v=""/>
    <s v=" E08_16920"/>
    <s v="Bare cavity cold test - VTA Hardware, flanges, probes, Labor (591MHz 1-Cell R&amp;D)"/>
    <s v="6.08.02.02"/>
    <x v="0"/>
    <d v="2024-02-01T00:00:00"/>
    <d v="2024-03-28T00:00:00"/>
    <s v="pkessler"/>
    <s v="edaly"/>
    <n v="17532.060000000001"/>
    <m/>
    <s v="C"/>
    <s v="Labor"/>
    <s v="OPC"/>
    <m/>
    <s v="JLAB"/>
    <s v="R&amp;D"/>
    <s v="RF"/>
    <x v="3"/>
    <m/>
    <m/>
    <m/>
    <m/>
    <m/>
    <m/>
    <m/>
    <m/>
    <n v="17532.060000000001"/>
    <m/>
    <m/>
    <m/>
    <m/>
    <m/>
    <m/>
    <m/>
    <m/>
    <m/>
    <m/>
    <x v="0"/>
    <x v="0"/>
    <m/>
  </r>
  <r>
    <s v=""/>
    <s v=" E08_16950"/>
    <s v="Bare cavity cold test - Assembly for 3 cycles (591MHz 1-Cell R&amp;D)"/>
    <s v="6.08.02.02"/>
    <x v="0"/>
    <d v="2024-03-29T00:00:00"/>
    <d v="2024-05-23T00:00:00"/>
    <s v="pkessler"/>
    <s v="edaly"/>
    <n v="13149.04"/>
    <m/>
    <s v="C"/>
    <s v="Labor"/>
    <s v="OPC"/>
    <m/>
    <s v="JLAB"/>
    <s v="R&amp;D"/>
    <s v="RF"/>
    <x v="3"/>
    <m/>
    <m/>
    <m/>
    <m/>
    <m/>
    <m/>
    <m/>
    <m/>
    <n v="13149.04"/>
    <m/>
    <m/>
    <m/>
    <m/>
    <m/>
    <m/>
    <m/>
    <m/>
    <m/>
    <m/>
    <x v="0"/>
    <x v="0"/>
    <m/>
  </r>
  <r>
    <s v=""/>
    <s v=" E08_16960"/>
    <s v="Bare cavity cold test - Test for 3 cycles (591MHz 1-Cell R&amp;D)"/>
    <s v="6.08.02.02"/>
    <x v="0"/>
    <d v="2024-03-29T00:00:00"/>
    <d v="2024-05-23T00:00:00"/>
    <s v="pkessler"/>
    <s v="edaly"/>
    <n v="13149.04"/>
    <m/>
    <s v="C"/>
    <s v="Labor"/>
    <s v="OPC"/>
    <m/>
    <s v="JLAB"/>
    <s v="R&amp;D"/>
    <s v="RF"/>
    <x v="3"/>
    <m/>
    <m/>
    <m/>
    <m/>
    <m/>
    <m/>
    <m/>
    <m/>
    <n v="13149.04"/>
    <m/>
    <m/>
    <m/>
    <m/>
    <m/>
    <m/>
    <m/>
    <m/>
    <m/>
    <m/>
    <x v="0"/>
    <x v="0"/>
    <m/>
  </r>
  <r>
    <s v=""/>
    <s v=" E08_16850"/>
    <s v="Fabrication bare cavity - deep draw (591MHz 1-Cell R&amp;D)"/>
    <s v="6.08.02.02"/>
    <x v="1"/>
    <d v="2023-08-21T00:00:00"/>
    <d v="2023-09-18T00:00:00"/>
    <s v="pkessler"/>
    <s v="edaly"/>
    <n v="3191.52"/>
    <m/>
    <s v="C"/>
    <s v="Labor"/>
    <s v="OPC"/>
    <m/>
    <s v="JLAB"/>
    <s v="R&amp;D"/>
    <s v="RF"/>
    <x v="3"/>
    <m/>
    <m/>
    <m/>
    <m/>
    <m/>
    <m/>
    <m/>
    <n v="3191.52"/>
    <m/>
    <m/>
    <m/>
    <m/>
    <m/>
    <m/>
    <m/>
    <m/>
    <m/>
    <m/>
    <m/>
    <x v="0"/>
    <x v="0"/>
    <m/>
  </r>
  <r>
    <s v=""/>
    <s v=" E08_21710"/>
    <s v="Perform Mechanical inspection of first article cavity (591 1-Cell 1st Art)"/>
    <s v="6.08.03.02.01.03"/>
    <x v="1"/>
    <d v="2025-06-30T00:00:00"/>
    <d v="2025-08-04T00:00:00"/>
    <s v="pkessler"/>
    <s v="Matalevich"/>
    <n v="1128.6300000000001"/>
    <m/>
    <s v="C"/>
    <s v="Labor"/>
    <s v="TEC"/>
    <s v="CD-3A"/>
    <s v="JLAB"/>
    <s v="Const.Test"/>
    <s v="RF"/>
    <x v="8"/>
    <s v="P.S148"/>
    <m/>
    <m/>
    <m/>
    <m/>
    <m/>
    <m/>
    <m/>
    <m/>
    <n v="1128.6300000000001"/>
    <m/>
    <m/>
    <m/>
    <m/>
    <m/>
    <m/>
    <m/>
    <m/>
    <m/>
    <x v="0"/>
    <x v="0"/>
    <m/>
  </r>
  <r>
    <s v=""/>
    <s v=" E08_21800"/>
    <s v="Inspect First Article Helium Vessel  (591 1-Cell 1st Art)"/>
    <s v="6.08.03.02.01.03"/>
    <x v="1"/>
    <d v="2025-01-30T00:00:00"/>
    <d v="2025-02-27T00:00:00"/>
    <s v="pkessler"/>
    <s v="Matalevich"/>
    <n v="31601.54"/>
    <m/>
    <s v="C"/>
    <s v="Labor"/>
    <s v="TEC"/>
    <s v="CD-3A"/>
    <s v="JLAB"/>
    <s v="Const.Test"/>
    <s v="RF"/>
    <x v="8"/>
    <s v="P.S316"/>
    <m/>
    <m/>
    <m/>
    <m/>
    <m/>
    <m/>
    <m/>
    <m/>
    <n v="31601.54"/>
    <m/>
    <m/>
    <m/>
    <m/>
    <m/>
    <m/>
    <m/>
    <m/>
    <m/>
    <x v="0"/>
    <x v="0"/>
    <m/>
  </r>
  <r>
    <s v=""/>
    <s v=" E08_18380"/>
    <s v="Inspect First Article Helium Vessel  (197 Crab 1st Art)"/>
    <s v="6.08.03.01.01.03"/>
    <x v="0"/>
    <d v="2026-07-10T00:00:00"/>
    <d v="2026-08-06T00:00:00"/>
    <s v="pkessler"/>
    <s v="Matalevich"/>
    <n v="2324.9699999999998"/>
    <m/>
    <s v="C"/>
    <s v="Labor"/>
    <s v="TEC"/>
    <m/>
    <s v="JLAB"/>
    <s v="Const"/>
    <s v="RF"/>
    <x v="8"/>
    <m/>
    <m/>
    <m/>
    <m/>
    <m/>
    <m/>
    <m/>
    <m/>
    <m/>
    <m/>
    <n v="2324.9699999999998"/>
    <m/>
    <m/>
    <m/>
    <m/>
    <m/>
    <m/>
    <m/>
    <m/>
    <x v="0"/>
    <x v="0"/>
    <m/>
  </r>
  <r>
    <s v=""/>
    <s v=" E08_18400"/>
    <s v="Inspect Cavity/Helium Vessel Handling Tooling (197 Crab 1st Art)"/>
    <s v="6.08.03.01.01.03"/>
    <x v="0"/>
    <d v="2026-05-26T00:00:00"/>
    <d v="2026-06-22T00:00:00"/>
    <s v="pkessler"/>
    <s v="Matalevich"/>
    <n v="1162.49"/>
    <m/>
    <s v="C"/>
    <s v="Labor"/>
    <s v="TEC"/>
    <m/>
    <s v="JLAB"/>
    <s v="Const"/>
    <s v="RF"/>
    <x v="8"/>
    <m/>
    <m/>
    <m/>
    <m/>
    <m/>
    <m/>
    <m/>
    <m/>
    <m/>
    <m/>
    <n v="1162.49"/>
    <m/>
    <m/>
    <m/>
    <m/>
    <m/>
    <m/>
    <m/>
    <m/>
    <x v="0"/>
    <x v="0"/>
    <m/>
  </r>
  <r>
    <s v=""/>
    <s v=" E08_18420"/>
    <s v="Inspect Misc. Cavity Processing Tooling (197 Crab 1st Art)"/>
    <s v="6.08.03.01.01.03"/>
    <x v="0"/>
    <d v="2026-05-28T00:00:00"/>
    <d v="2026-06-24T00:00:00"/>
    <s v="pkessler"/>
    <s v="Matalevich"/>
    <n v="929.99"/>
    <m/>
    <s v="C"/>
    <s v="Labor"/>
    <s v="TEC"/>
    <m/>
    <s v="JLAB"/>
    <s v="Const"/>
    <s v="RF"/>
    <x v="8"/>
    <m/>
    <m/>
    <m/>
    <m/>
    <m/>
    <m/>
    <m/>
    <m/>
    <m/>
    <m/>
    <n v="929.99"/>
    <m/>
    <m/>
    <m/>
    <m/>
    <m/>
    <m/>
    <m/>
    <m/>
    <x v="0"/>
    <x v="0"/>
    <m/>
  </r>
  <r>
    <s v=""/>
    <s v=" E08_18450"/>
    <s v="Inspect Rail Assembly Tooling (197 Crab 1st Art)"/>
    <s v="6.08.03.01.01.03"/>
    <x v="0"/>
    <d v="2026-01-12T00:00:00"/>
    <d v="2026-02-09T00:00:00"/>
    <s v="pkessler"/>
    <s v="Matalevich"/>
    <n v="929.99"/>
    <m/>
    <s v="C"/>
    <s v="Labor"/>
    <s v="TEC"/>
    <m/>
    <s v="JLAB"/>
    <s v="Const"/>
    <s v="RF"/>
    <x v="8"/>
    <m/>
    <m/>
    <m/>
    <m/>
    <m/>
    <m/>
    <m/>
    <m/>
    <m/>
    <m/>
    <n v="929.99"/>
    <m/>
    <m/>
    <m/>
    <m/>
    <m/>
    <m/>
    <m/>
    <m/>
    <x v="0"/>
    <x v="0"/>
    <m/>
  </r>
  <r>
    <s v=""/>
    <s v=" E08_18460"/>
    <s v="Inspect Misc. Clean Room String Assembly Tooling (197 Crab 1st Art)"/>
    <s v="6.08.03.01.01.03"/>
    <x v="0"/>
    <d v="2026-06-03T00:00:00"/>
    <d v="2026-06-30T00:00:00"/>
    <s v="pkessler"/>
    <s v="Matalevich"/>
    <n v="929.99"/>
    <m/>
    <s v="C"/>
    <s v="Labor"/>
    <s v="TEC"/>
    <m/>
    <s v="JLAB"/>
    <s v="Const"/>
    <s v="RF"/>
    <x v="8"/>
    <m/>
    <m/>
    <m/>
    <m/>
    <m/>
    <m/>
    <m/>
    <m/>
    <m/>
    <m/>
    <n v="929.99"/>
    <m/>
    <m/>
    <m/>
    <m/>
    <m/>
    <m/>
    <m/>
    <m/>
    <x v="0"/>
    <x v="0"/>
    <m/>
  </r>
  <r>
    <s v=""/>
    <s v=" E08_18430"/>
    <s v="Inspect Waveguide handling #1 Tooling (197 Crab 1st Art)"/>
    <s v="6.08.03.01.01.03"/>
    <x v="0"/>
    <d v="2026-01-12T00:00:00"/>
    <d v="2026-02-09T00:00:00"/>
    <s v="pkessler"/>
    <s v="Matalevich"/>
    <n v="929.99"/>
    <m/>
    <s v="C"/>
    <s v="Labor"/>
    <s v="TEC"/>
    <m/>
    <s v="JLAB"/>
    <s v="Const"/>
    <s v="RF"/>
    <x v="8"/>
    <m/>
    <m/>
    <m/>
    <m/>
    <m/>
    <m/>
    <m/>
    <m/>
    <m/>
    <m/>
    <n v="929.99"/>
    <m/>
    <m/>
    <m/>
    <m/>
    <m/>
    <m/>
    <m/>
    <m/>
    <x v="0"/>
    <x v="0"/>
    <m/>
  </r>
  <r>
    <s v=""/>
    <s v=" E08_18440"/>
    <s v="Inspect Waveguide handling #2 Tooling (197 Crab 1st Art)"/>
    <s v="6.08.03.01.01.03"/>
    <x v="0"/>
    <d v="2026-01-12T00:00:00"/>
    <d v="2026-02-09T00:00:00"/>
    <s v="pkessler"/>
    <s v="Matalevich"/>
    <n v="929.99"/>
    <m/>
    <s v="C"/>
    <s v="Labor"/>
    <s v="TEC"/>
    <m/>
    <s v="JLAB"/>
    <s v="Const"/>
    <s v="RF"/>
    <x v="8"/>
    <m/>
    <m/>
    <m/>
    <m/>
    <m/>
    <m/>
    <m/>
    <m/>
    <m/>
    <m/>
    <n v="929.99"/>
    <m/>
    <m/>
    <m/>
    <m/>
    <m/>
    <m/>
    <m/>
    <m/>
    <x v="0"/>
    <x v="0"/>
    <m/>
  </r>
  <r>
    <s v=""/>
    <s v=" E08_43010"/>
    <s v="Inspect Production Helium Vessel  (197 Crab Production)"/>
    <s v="6.08.04.04.01.03"/>
    <x v="0"/>
    <d v="2029-06-20T00:00:00"/>
    <d v="2029-07-18T00:00:00"/>
    <s v="pkessler"/>
    <s v="Matalevich"/>
    <n v="35567.81"/>
    <m/>
    <s v="C"/>
    <s v="Labor"/>
    <s v="TEC"/>
    <m/>
    <s v="JLAB"/>
    <s v="Const"/>
    <s v="RF"/>
    <x v="8"/>
    <m/>
    <m/>
    <m/>
    <m/>
    <m/>
    <m/>
    <m/>
    <m/>
    <m/>
    <m/>
    <m/>
    <m/>
    <m/>
    <n v="35567.81"/>
    <m/>
    <m/>
    <m/>
    <m/>
    <m/>
    <x v="0"/>
    <x v="0"/>
    <m/>
  </r>
  <r>
    <s v=""/>
    <s v=" E08_46560"/>
    <s v="Inspect Production Helium Vessel (394 MHz Crab Production)"/>
    <s v="6.08.04.05.01.03"/>
    <x v="0"/>
    <d v="2027-07-19T00:00:00"/>
    <d v="2027-08-13T00:00:00"/>
    <s v="pkessler"/>
    <s v="Matalevich"/>
    <n v="33526.07"/>
    <m/>
    <s v="C"/>
    <s v="Labor"/>
    <s v="TEC"/>
    <m/>
    <s v="JLAB"/>
    <s v="Const"/>
    <s v="RF"/>
    <x v="8"/>
    <m/>
    <m/>
    <m/>
    <m/>
    <m/>
    <m/>
    <m/>
    <m/>
    <m/>
    <m/>
    <m/>
    <n v="33526.07"/>
    <m/>
    <m/>
    <m/>
    <m/>
    <m/>
    <m/>
    <m/>
    <x v="0"/>
    <x v="0"/>
    <m/>
  </r>
  <r>
    <s v=""/>
    <s v=" E08_46570"/>
    <s v="Inspect Cavity/Helium Vessel Handling Tooling (394 MHz Crab Production)"/>
    <s v="6.08.04.05.01.03"/>
    <x v="0"/>
    <d v="2026-12-14T00:00:00"/>
    <d v="2027-01-12T00:00:00"/>
    <s v="pkessler"/>
    <s v="Matalevich"/>
    <n v="1197.3599999999999"/>
    <m/>
    <s v="C"/>
    <s v="Labor"/>
    <s v="TEC"/>
    <m/>
    <s v="JLAB"/>
    <s v="Const"/>
    <s v="RF"/>
    <x v="8"/>
    <m/>
    <m/>
    <m/>
    <m/>
    <m/>
    <m/>
    <m/>
    <m/>
    <m/>
    <m/>
    <m/>
    <n v="1197.3599999999999"/>
    <m/>
    <m/>
    <m/>
    <m/>
    <m/>
    <m/>
    <m/>
    <x v="0"/>
    <x v="0"/>
    <m/>
  </r>
  <r>
    <s v=""/>
    <s v=" E08_46590"/>
    <s v="Inspect Misc. Cavity Processing Tooling (394 MHz Crab Production)"/>
    <s v="6.08.04.05.01.03"/>
    <x v="0"/>
    <d v="2027-02-08T00:00:00"/>
    <d v="2027-03-08T00:00:00"/>
    <s v="pkessler"/>
    <s v="Matalevich"/>
    <n v="957.89"/>
    <m/>
    <s v="C"/>
    <s v="Labor"/>
    <s v="TEC"/>
    <m/>
    <s v="JLAB"/>
    <s v="Const"/>
    <s v="RF"/>
    <x v="8"/>
    <m/>
    <m/>
    <m/>
    <m/>
    <m/>
    <m/>
    <m/>
    <m/>
    <m/>
    <m/>
    <m/>
    <n v="957.89"/>
    <m/>
    <m/>
    <m/>
    <m/>
    <m/>
    <m/>
    <m/>
    <x v="0"/>
    <x v="0"/>
    <m/>
  </r>
  <r>
    <s v=""/>
    <s v=" E08_46640"/>
    <s v="Inspect Misc. Clean Room String Assembly Tooling (394 MHz Crab Production)"/>
    <s v="6.08.04.05.01.03"/>
    <x v="0"/>
    <d v="2027-03-01T00:00:00"/>
    <d v="2027-03-26T00:00:00"/>
    <s v="pkessler"/>
    <s v="Matalevich"/>
    <n v="957.89"/>
    <m/>
    <s v="C"/>
    <s v="Labor"/>
    <s v="TEC"/>
    <m/>
    <s v="JLAB"/>
    <s v="Const"/>
    <s v="RF"/>
    <x v="8"/>
    <m/>
    <m/>
    <m/>
    <m/>
    <m/>
    <m/>
    <m/>
    <m/>
    <m/>
    <m/>
    <m/>
    <n v="957.89"/>
    <m/>
    <m/>
    <m/>
    <m/>
    <m/>
    <m/>
    <m/>
    <x v="0"/>
    <x v="0"/>
    <m/>
  </r>
  <r>
    <s v=""/>
    <s v=" E08_46600"/>
    <s v="Inspect Waveguide handling #1 Tooling (394 MHz Crab Production)"/>
    <s v="6.08.04.05.01.03"/>
    <x v="0"/>
    <d v="2026-10-29T00:00:00"/>
    <d v="2026-11-30T00:00:00"/>
    <s v="pkessler"/>
    <s v="Matalevich"/>
    <n v="957.89"/>
    <m/>
    <s v="C"/>
    <s v="Labor"/>
    <s v="TEC"/>
    <m/>
    <s v="JLAB"/>
    <s v="Const"/>
    <s v="RF"/>
    <x v="8"/>
    <m/>
    <m/>
    <m/>
    <m/>
    <m/>
    <m/>
    <m/>
    <m/>
    <m/>
    <m/>
    <m/>
    <n v="957.89"/>
    <m/>
    <m/>
    <m/>
    <m/>
    <m/>
    <m/>
    <m/>
    <x v="0"/>
    <x v="0"/>
    <m/>
  </r>
  <r>
    <s v=""/>
    <s v=" E08_46610"/>
    <s v="Inspect Waveguide handling #2 Tooling (394 MHz Crab Production)"/>
    <s v="6.08.04.05.01.03"/>
    <x v="0"/>
    <d v="2026-11-12T00:00:00"/>
    <d v="2026-12-11T00:00:00"/>
    <s v="pkessler"/>
    <s v="Matalevich"/>
    <n v="957.89"/>
    <m/>
    <s v="C"/>
    <s v="Labor"/>
    <s v="TEC"/>
    <m/>
    <s v="JLAB"/>
    <s v="Const"/>
    <s v="RF"/>
    <x v="8"/>
    <m/>
    <m/>
    <m/>
    <m/>
    <m/>
    <m/>
    <m/>
    <m/>
    <m/>
    <m/>
    <m/>
    <n v="957.89"/>
    <m/>
    <m/>
    <m/>
    <m/>
    <m/>
    <m/>
    <m/>
    <x v="0"/>
    <x v="0"/>
    <m/>
  </r>
  <r>
    <s v=""/>
    <s v=" E08_46620"/>
    <s v="Inspect HOM support (horizontal) Tooling (394 MHz Crab Production)"/>
    <s v="6.08.04.05.01.03"/>
    <x v="0"/>
    <d v="2026-12-01T00:00:00"/>
    <d v="2026-12-29T00:00:00"/>
    <s v="pkessler"/>
    <s v="Matalevich"/>
    <n v="957.89"/>
    <m/>
    <s v="C"/>
    <s v="Labor"/>
    <s v="TEC"/>
    <m/>
    <s v="JLAB"/>
    <s v="Const"/>
    <s v="RF"/>
    <x v="8"/>
    <m/>
    <m/>
    <m/>
    <m/>
    <m/>
    <m/>
    <m/>
    <m/>
    <m/>
    <m/>
    <m/>
    <n v="957.89"/>
    <m/>
    <m/>
    <m/>
    <m/>
    <m/>
    <m/>
    <m/>
    <x v="0"/>
    <x v="0"/>
    <m/>
  </r>
  <r>
    <s v=""/>
    <s v=" E08_46630"/>
    <s v="Inspect HOM support (vertical) Tooling (394 MHz Crab Production)"/>
    <s v="6.08.04.05.01.03"/>
    <x v="0"/>
    <d v="2026-12-30T00:00:00"/>
    <d v="2027-01-28T00:00:00"/>
    <s v="pkessler"/>
    <s v="Matalevich"/>
    <n v="957.89"/>
    <m/>
    <s v="C"/>
    <s v="Labor"/>
    <s v="TEC"/>
    <m/>
    <s v="JLAB"/>
    <s v="Const"/>
    <s v="RF"/>
    <x v="8"/>
    <m/>
    <m/>
    <m/>
    <m/>
    <m/>
    <m/>
    <m/>
    <m/>
    <m/>
    <m/>
    <m/>
    <n v="957.89"/>
    <m/>
    <m/>
    <m/>
    <m/>
    <m/>
    <m/>
    <m/>
    <x v="0"/>
    <x v="0"/>
    <m/>
  </r>
  <r>
    <s v=""/>
    <s v=" E08_40650"/>
    <s v="Inspect  Helium Vessel  (1773 5-Cell)"/>
    <s v="6.08.04.03.02.03"/>
    <x v="0"/>
    <d v="2027-04-19T00:00:00"/>
    <d v="2027-05-14T00:00:00"/>
    <s v="pkessler"/>
    <s v="Matalevich"/>
    <n v="33526.07"/>
    <m/>
    <s v="C"/>
    <s v="Labor"/>
    <s v="TEC"/>
    <m/>
    <s v="JLAB"/>
    <s v="Const"/>
    <s v="RF"/>
    <x v="8"/>
    <m/>
    <m/>
    <m/>
    <m/>
    <m/>
    <m/>
    <m/>
    <m/>
    <m/>
    <m/>
    <m/>
    <n v="33526.07"/>
    <m/>
    <m/>
    <m/>
    <m/>
    <m/>
    <m/>
    <m/>
    <x v="0"/>
    <x v="0"/>
    <m/>
  </r>
  <r>
    <s v=""/>
    <s v=" E08_15000"/>
    <s v="SRF Q.A. and Pansophy FY23 - (RF Systems)"/>
    <s v="6.08.01.01.02"/>
    <x v="0"/>
    <d v="2022-10-03T00:00:00"/>
    <d v="2023-09-29T00:00:00"/>
    <s v="pkessler"/>
    <s v="edaly"/>
    <n v="45063.48"/>
    <m/>
    <s v="A"/>
    <s v="Labor"/>
    <s v="TEC"/>
    <m/>
    <s v="JLAB"/>
    <s v="PED"/>
    <s v="RF"/>
    <x v="0"/>
    <m/>
    <m/>
    <m/>
    <m/>
    <m/>
    <m/>
    <m/>
    <n v="45063.48"/>
    <m/>
    <m/>
    <m/>
    <m/>
    <m/>
    <m/>
    <m/>
    <m/>
    <m/>
    <m/>
    <m/>
    <x v="0"/>
    <x v="0"/>
    <m/>
  </r>
  <r>
    <s v=""/>
    <s v=" E08_15010"/>
    <s v="SRF Q.A. and Pansophy FY24 - (RF Systems)"/>
    <s v="6.08.01.01.02"/>
    <x v="0"/>
    <d v="2023-10-02T00:00:00"/>
    <d v="2024-09-30T00:00:00"/>
    <s v="pkessler"/>
    <s v="edaly"/>
    <n v="46415.38"/>
    <m/>
    <s v="A"/>
    <s v="Labor"/>
    <s v="TEC"/>
    <m/>
    <s v="JLAB"/>
    <s v="PED"/>
    <s v="RF"/>
    <x v="0"/>
    <m/>
    <m/>
    <m/>
    <m/>
    <m/>
    <m/>
    <m/>
    <m/>
    <n v="46415.38"/>
    <m/>
    <m/>
    <m/>
    <m/>
    <m/>
    <m/>
    <m/>
    <m/>
    <m/>
    <m/>
    <x v="0"/>
    <x v="0"/>
    <m/>
  </r>
  <r>
    <s v=""/>
    <s v=" E08_15020"/>
    <s v="SRF Q.A. and Pansophy FY25 - (RF Systems)"/>
    <s v="6.08.01.01.02"/>
    <x v="0"/>
    <d v="2024-10-01T00:00:00"/>
    <d v="2025-09-30T00:00:00"/>
    <s v="pkessler"/>
    <s v="edaly"/>
    <n v="95615.69"/>
    <m/>
    <s v="A"/>
    <s v="Labor"/>
    <s v="TEC"/>
    <m/>
    <s v="JLAB"/>
    <s v="Const"/>
    <s v="RF"/>
    <x v="0"/>
    <m/>
    <m/>
    <m/>
    <m/>
    <m/>
    <m/>
    <m/>
    <m/>
    <m/>
    <n v="95615.69"/>
    <m/>
    <m/>
    <m/>
    <m/>
    <m/>
    <m/>
    <m/>
    <m/>
    <m/>
    <x v="0"/>
    <x v="0"/>
    <m/>
  </r>
  <r>
    <s v=""/>
    <s v=" E08_15030"/>
    <s v="SRF Q.A. and Pansophy FY26 - (RF Systems)"/>
    <s v="6.08.01.01.02"/>
    <x v="0"/>
    <d v="2025-10-01T00:00:00"/>
    <d v="2026-09-30T00:00:00"/>
    <s v="pkessler"/>
    <s v="edaly"/>
    <n v="98484.160000000003"/>
    <m/>
    <s v="A"/>
    <s v="Labor"/>
    <s v="TEC"/>
    <m/>
    <s v="JLAB"/>
    <s v="Const"/>
    <s v="RF"/>
    <x v="0"/>
    <m/>
    <m/>
    <m/>
    <m/>
    <m/>
    <m/>
    <m/>
    <m/>
    <m/>
    <m/>
    <n v="98484.160000000003"/>
    <m/>
    <m/>
    <m/>
    <m/>
    <m/>
    <m/>
    <m/>
    <m/>
    <x v="0"/>
    <x v="0"/>
    <m/>
  </r>
  <r>
    <s v=""/>
    <s v=" E08_15040"/>
    <s v="SRF Q.A. and Pansophy FY27 - (RF Systems)"/>
    <s v="6.08.01.01.02"/>
    <x v="0"/>
    <d v="2026-10-01T00:00:00"/>
    <d v="2027-09-30T00:00:00"/>
    <s v="pkessler"/>
    <s v="edaly"/>
    <n v="101438.68"/>
    <m/>
    <s v="A"/>
    <s v="Labor"/>
    <s v="TEC"/>
    <m/>
    <s v="JLAB"/>
    <s v="Const"/>
    <s v="RF"/>
    <x v="0"/>
    <m/>
    <m/>
    <m/>
    <m/>
    <m/>
    <m/>
    <m/>
    <m/>
    <m/>
    <m/>
    <m/>
    <n v="101438.68"/>
    <m/>
    <m/>
    <m/>
    <m/>
    <m/>
    <m/>
    <m/>
    <x v="0"/>
    <x v="0"/>
    <m/>
  </r>
  <r>
    <s v=""/>
    <s v=" E08_15050"/>
    <s v="SRF Q.A. and Pansophy FY28 - (RF Systems)"/>
    <s v="6.08.01.01.02"/>
    <x v="0"/>
    <d v="2027-10-01T00:00:00"/>
    <d v="2028-09-29T00:00:00"/>
    <s v="pkessler"/>
    <s v="edaly"/>
    <n v="104481.85"/>
    <m/>
    <s v="A"/>
    <s v="Labor"/>
    <s v="TEC"/>
    <m/>
    <s v="JLAB"/>
    <s v="Const"/>
    <s v="RF"/>
    <x v="0"/>
    <m/>
    <m/>
    <m/>
    <m/>
    <m/>
    <m/>
    <m/>
    <m/>
    <m/>
    <m/>
    <m/>
    <m/>
    <n v="104481.85"/>
    <m/>
    <m/>
    <m/>
    <m/>
    <m/>
    <m/>
    <x v="0"/>
    <x v="0"/>
    <m/>
  </r>
  <r>
    <s v=""/>
    <s v=" E08_15060"/>
    <s v="SRF Q.A. and Pansophy FY29 - (RF Systems)"/>
    <s v="6.08.01.01.02"/>
    <x v="0"/>
    <d v="2028-10-02T00:00:00"/>
    <d v="2029-09-28T00:00:00"/>
    <s v="pkessler"/>
    <s v="edaly"/>
    <n v="80712.23"/>
    <m/>
    <s v="A"/>
    <s v="Labor"/>
    <s v="TEC"/>
    <m/>
    <s v="JLAB"/>
    <s v="Const"/>
    <s v="RF"/>
    <x v="0"/>
    <m/>
    <m/>
    <m/>
    <m/>
    <m/>
    <m/>
    <m/>
    <m/>
    <m/>
    <m/>
    <m/>
    <m/>
    <m/>
    <n v="80712.22"/>
    <m/>
    <m/>
    <m/>
    <m/>
    <m/>
    <x v="0"/>
    <x v="0"/>
    <m/>
  </r>
  <r>
    <s v=""/>
    <s v=" E08_15420"/>
    <s v="Prep and hold Cavity Design Review (197 MHz Crab R&amp;D)"/>
    <s v="6.08.02.01"/>
    <x v="0"/>
    <d v="2022-10-17T00:00:00"/>
    <d v="2022-11-03T00:00:00"/>
    <s v="pkessler"/>
    <s v="edaly"/>
    <n v="1150.1500000000001"/>
    <m/>
    <s v="C"/>
    <s v="Labor"/>
    <s v="OPC"/>
    <m/>
    <s v="JLAB"/>
    <s v="R&amp;D"/>
    <s v="RF"/>
    <x v="3"/>
    <s v="P.S139"/>
    <m/>
    <m/>
    <m/>
    <m/>
    <m/>
    <m/>
    <n v="1150.1500000000001"/>
    <m/>
    <m/>
    <m/>
    <m/>
    <m/>
    <m/>
    <m/>
    <m/>
    <m/>
    <m/>
    <m/>
    <x v="0"/>
    <x v="0"/>
    <m/>
  </r>
  <r>
    <s v=""/>
    <s v=" E08_15340"/>
    <s v="RF Design Design - Tolerance Analysis (197 MHz Crab R&amp;D)"/>
    <s v="6.08.02.01"/>
    <x v="0"/>
    <d v="2022-10-17T00:00:00"/>
    <d v="2023-06-15T00:00:00"/>
    <s v="pkessler"/>
    <s v="edaly"/>
    <n v="34504.43"/>
    <m/>
    <s v="C"/>
    <s v="Labor"/>
    <s v="OPC"/>
    <m/>
    <s v="JLAB"/>
    <s v="R&amp;D"/>
    <s v="RF"/>
    <x v="3"/>
    <s v="P.S139"/>
    <m/>
    <m/>
    <m/>
    <m/>
    <m/>
    <m/>
    <n v="34504.43"/>
    <m/>
    <m/>
    <m/>
    <m/>
    <m/>
    <m/>
    <m/>
    <m/>
    <m/>
    <m/>
    <m/>
    <x v="0"/>
    <x v="0"/>
    <m/>
  </r>
  <r>
    <s v=""/>
    <s v=" E08_15790"/>
    <s v="Perform Deep Draw of Cu Cavity (197 MHz Crab R&amp;D)"/>
    <s v="6.08.02.01"/>
    <x v="0"/>
    <d v="2024-05-31T00:00:00"/>
    <d v="2024-07-26T00:00:00"/>
    <s v="pkessler"/>
    <s v="edaly"/>
    <n v="5923.26"/>
    <m/>
    <s v="C"/>
    <s v="Labor"/>
    <s v="OPC"/>
    <m/>
    <s v="JLAB"/>
    <s v="R&amp;D"/>
    <s v="RF"/>
    <x v="3"/>
    <m/>
    <m/>
    <m/>
    <m/>
    <m/>
    <m/>
    <m/>
    <m/>
    <n v="5923.26"/>
    <m/>
    <m/>
    <m/>
    <m/>
    <m/>
    <m/>
    <m/>
    <m/>
    <m/>
    <m/>
    <x v="0"/>
    <x v="0"/>
    <m/>
  </r>
  <r>
    <s v=""/>
    <s v=" E08_15950"/>
    <s v="Perform Mechanical and Trim Tuning of Niobium Cavity #1 (197 MHz Crab R&amp;D)"/>
    <s v="6.08.02.01"/>
    <x v="0"/>
    <d v="2025-03-07T00:00:00"/>
    <d v="2025-04-17T00:00:00"/>
    <s v="pkessler"/>
    <s v="edaly"/>
    <n v="6100.96"/>
    <m/>
    <s v="C"/>
    <s v="Labor"/>
    <s v="OPC"/>
    <m/>
    <s v="JLAB"/>
    <s v="R&amp;D"/>
    <s v="RF"/>
    <x v="3"/>
    <m/>
    <m/>
    <m/>
    <m/>
    <m/>
    <m/>
    <m/>
    <m/>
    <m/>
    <n v="6100.96"/>
    <m/>
    <m/>
    <m/>
    <m/>
    <m/>
    <m/>
    <m/>
    <m/>
    <m/>
    <x v="0"/>
    <x v="0"/>
    <m/>
  </r>
  <r>
    <s v=""/>
    <s v=" E08_15980"/>
    <s v="Perform 2 Cycles of Bulk Buffered Chemical Polish on Niobium Cavity #1 (197 MHz Crab R&amp;D)"/>
    <s v="6.08.02.01"/>
    <x v="0"/>
    <d v="2025-04-18T00:00:00"/>
    <d v="2025-05-15T00:00:00"/>
    <s v="pkessler"/>
    <s v="edaly"/>
    <n v="6100.96"/>
    <m/>
    <s v="C"/>
    <s v="Labor"/>
    <s v="OPC"/>
    <m/>
    <s v="JLAB"/>
    <s v="R&amp;D"/>
    <s v="RF"/>
    <x v="3"/>
    <m/>
    <m/>
    <m/>
    <m/>
    <m/>
    <m/>
    <m/>
    <m/>
    <m/>
    <n v="6100.96"/>
    <m/>
    <m/>
    <m/>
    <m/>
    <m/>
    <m/>
    <m/>
    <m/>
    <m/>
    <x v="0"/>
    <x v="0"/>
    <m/>
  </r>
  <r>
    <s v=""/>
    <s v=" E08_16010"/>
    <s v="Perform 3 Cycles of High Pressure Rinse on Niobium Cavity #1 (197 MHz Crab R&amp;D)"/>
    <s v="6.08.02.01"/>
    <x v="0"/>
    <d v="2025-06-30T00:00:00"/>
    <d v="2025-07-28T00:00:00"/>
    <s v="pkessler"/>
    <s v="edaly"/>
    <n v="9151.44"/>
    <m/>
    <s v="C"/>
    <s v="Labor"/>
    <s v="OPC"/>
    <m/>
    <s v="JLAB"/>
    <s v="R&amp;D"/>
    <s v="RF"/>
    <x v="3"/>
    <m/>
    <m/>
    <m/>
    <m/>
    <m/>
    <m/>
    <m/>
    <m/>
    <m/>
    <n v="9151.44"/>
    <m/>
    <m/>
    <m/>
    <m/>
    <m/>
    <m/>
    <m/>
    <m/>
    <m/>
    <x v="0"/>
    <x v="0"/>
    <m/>
  </r>
  <r>
    <s v=""/>
    <s v=" E08_16020"/>
    <s v="Take Frequency Measurements of Niobium Cavity #1 (197 MHz Crab R&amp;D)"/>
    <s v="6.08.02.01"/>
    <x v="0"/>
    <d v="2025-05-16T00:00:00"/>
    <d v="2025-08-11T00:00:00"/>
    <s v="pkessler"/>
    <s v="edaly"/>
    <n v="18302.88"/>
    <m/>
    <s v="C"/>
    <s v="Labor"/>
    <s v="OPC"/>
    <m/>
    <s v="JLAB"/>
    <s v="R&amp;D"/>
    <s v="RF"/>
    <x v="3"/>
    <m/>
    <m/>
    <m/>
    <m/>
    <m/>
    <m/>
    <m/>
    <m/>
    <m/>
    <n v="18302.88"/>
    <m/>
    <m/>
    <m/>
    <m/>
    <m/>
    <m/>
    <m/>
    <m/>
    <m/>
    <x v="0"/>
    <x v="0"/>
    <m/>
  </r>
  <r>
    <s v=""/>
    <s v=" E08_16030"/>
    <s v="Assemble and Leak Test Niobium Cavity #1 (197 MHz Crab R&amp;D)"/>
    <s v="6.08.02.01"/>
    <x v="0"/>
    <d v="2025-08-12T00:00:00"/>
    <d v="2025-09-02T00:00:00"/>
    <s v="pkessler"/>
    <s v="edaly"/>
    <n v="9151.44"/>
    <m/>
    <s v="C"/>
    <s v="Labor"/>
    <s v="OPC"/>
    <m/>
    <s v="JLAB"/>
    <s v="R&amp;D"/>
    <s v="RF"/>
    <x v="3"/>
    <m/>
    <m/>
    <m/>
    <m/>
    <m/>
    <m/>
    <m/>
    <m/>
    <m/>
    <n v="9151.44"/>
    <m/>
    <m/>
    <m/>
    <m/>
    <m/>
    <m/>
    <m/>
    <m/>
    <m/>
    <x v="0"/>
    <x v="0"/>
    <m/>
  </r>
  <r>
    <s v=""/>
    <s v=" E08_16050"/>
    <s v="Perform 3 Cold Test Cycles of Niobium Cavity #1 (197 MHz Crab R&amp;D)"/>
    <s v="6.08.02.01"/>
    <x v="0"/>
    <d v="2025-09-17T00:00:00"/>
    <d v="2025-10-15T00:00:00"/>
    <s v="pkessler"/>
    <s v="edaly"/>
    <n v="37154.839999999997"/>
    <m/>
    <s v="C"/>
    <s v="Labor"/>
    <s v="OPC"/>
    <m/>
    <s v="JLAB"/>
    <s v="R&amp;D"/>
    <s v="RF"/>
    <x v="3"/>
    <m/>
    <m/>
    <m/>
    <m/>
    <m/>
    <m/>
    <m/>
    <m/>
    <m/>
    <n v="18577.419999999998"/>
    <n v="18577.419999999998"/>
    <m/>
    <m/>
    <m/>
    <m/>
    <m/>
    <m/>
    <m/>
    <m/>
    <x v="0"/>
    <x v="0"/>
    <m/>
  </r>
  <r>
    <s v=""/>
    <s v=" E08_21730"/>
    <s v="Perform Cavity BARE Qualification of first article cavities (591 1-Cell 1st Art)"/>
    <s v="6.08.03.02.01.03"/>
    <x v="1"/>
    <d v="2025-08-05T00:00:00"/>
    <d v="2025-09-09T00:00:00"/>
    <s v="pkessler"/>
    <s v="Matalevich"/>
    <n v="305.05"/>
    <m/>
    <s v="C"/>
    <s v="Labor"/>
    <s v="TEC"/>
    <s v="CD-3A"/>
    <s v="JLAB"/>
    <s v="Const.Test"/>
    <s v="RF"/>
    <x v="8"/>
    <s v="P.S148"/>
    <m/>
    <m/>
    <m/>
    <m/>
    <m/>
    <m/>
    <m/>
    <m/>
    <n v="305.05"/>
    <m/>
    <m/>
    <m/>
    <m/>
    <m/>
    <m/>
    <m/>
    <m/>
    <m/>
    <x v="0"/>
    <x v="0"/>
    <m/>
  </r>
  <r>
    <s v=""/>
    <s v=" E08_21770"/>
    <s v="Perform Cavity Dressed Qualification of first article cavities (591 1-Cell 1st Art)"/>
    <s v="6.08.03.02.01.03"/>
    <x v="1"/>
    <d v="2025-10-01T00:00:00"/>
    <d v="2025-11-05T00:00:00"/>
    <s v="pkessler"/>
    <s v="Matalevich"/>
    <n v="471.3"/>
    <m/>
    <s v="C"/>
    <s v="Labor"/>
    <s v="TEC"/>
    <s v="CD-3A"/>
    <s v="JLAB"/>
    <s v="Const.Test"/>
    <s v="RF"/>
    <x v="8"/>
    <s v="P.S148"/>
    <m/>
    <m/>
    <m/>
    <m/>
    <m/>
    <m/>
    <m/>
    <m/>
    <m/>
    <n v="471.3"/>
    <m/>
    <m/>
    <m/>
    <m/>
    <m/>
    <m/>
    <m/>
    <m/>
    <x v="0"/>
    <x v="0"/>
    <m/>
  </r>
  <r>
    <s v=""/>
    <s v=" E08_24190"/>
    <s v="Perform First Article Cavity String Assembly (591 1-Cell 1st Art)"/>
    <s v="6.08.03.02.03.04"/>
    <x v="1"/>
    <d v="2025-12-23T00:00:00"/>
    <d v="2026-02-20T00:00:00"/>
    <s v="pkessler"/>
    <s v="Matalevich"/>
    <n v="942.6"/>
    <m/>
    <s v="C"/>
    <s v="Labor"/>
    <s v="TEC"/>
    <s v="CD-3A"/>
    <s v="JLAB"/>
    <s v="Const"/>
    <s v="RF"/>
    <x v="7"/>
    <m/>
    <m/>
    <m/>
    <m/>
    <m/>
    <m/>
    <m/>
    <m/>
    <m/>
    <m/>
    <n v="942.6"/>
    <m/>
    <m/>
    <m/>
    <m/>
    <m/>
    <m/>
    <m/>
    <m/>
    <x v="0"/>
    <x v="0"/>
    <m/>
  </r>
  <r>
    <s v=""/>
    <s v=" E08_24310"/>
    <s v="Perform First Article Acceptance Testing (591 1-Cell 1st Art)"/>
    <s v="6.08.03.02.03.05"/>
    <x v="1"/>
    <d v="2026-09-02T00:00:00"/>
    <d v="2026-10-15T00:00:00"/>
    <s v="pkessler"/>
    <s v="Matalevich"/>
    <n v="9837.58"/>
    <m/>
    <s v="C"/>
    <s v="Labor"/>
    <s v="TEC"/>
    <s v="CD-3A"/>
    <s v="JLAB"/>
    <s v="Const"/>
    <s v="RF"/>
    <x v="8"/>
    <m/>
    <m/>
    <m/>
    <m/>
    <m/>
    <m/>
    <m/>
    <m/>
    <m/>
    <m/>
    <n v="6558.39"/>
    <n v="3279.19"/>
    <m/>
    <m/>
    <m/>
    <m/>
    <m/>
    <m/>
    <m/>
    <x v="0"/>
    <x v="0"/>
    <m/>
  </r>
  <r>
    <s v=""/>
    <s v=" E08_18230"/>
    <s v="Perform Cavity #1BARE Qualification (197 MHz Crab 1st Art)"/>
    <s v="6.08.03.01.01.03"/>
    <x v="0"/>
    <d v="2027-08-13T00:00:00"/>
    <d v="2027-09-17T00:00:00"/>
    <s v="pkessler"/>
    <s v="Matalevich"/>
    <n v="323.63"/>
    <m/>
    <s v="C"/>
    <s v="Labor"/>
    <s v="TEC"/>
    <m/>
    <s v="JLAB"/>
    <s v="Const"/>
    <s v="RF"/>
    <x v="8"/>
    <m/>
    <m/>
    <m/>
    <m/>
    <m/>
    <m/>
    <m/>
    <m/>
    <m/>
    <m/>
    <m/>
    <n v="323.63"/>
    <m/>
    <m/>
    <m/>
    <m/>
    <m/>
    <m/>
    <m/>
    <x v="0"/>
    <x v="0"/>
    <m/>
  </r>
  <r>
    <s v=""/>
    <s v=" E08_18270"/>
    <s v="Perform Cavity #1 Dressed Qualification (197 MHz Crab 1st Art)"/>
    <s v="6.08.03.01.01.03"/>
    <x v="0"/>
    <d v="2027-10-26T00:00:00"/>
    <d v="2027-12-02T00:00:00"/>
    <s v="pkessler"/>
    <s v="Matalevich"/>
    <n v="500"/>
    <m/>
    <s v="C"/>
    <s v="Labor"/>
    <s v="TEC"/>
    <m/>
    <s v="JLAB"/>
    <s v="Const"/>
    <s v="RF"/>
    <x v="8"/>
    <m/>
    <m/>
    <m/>
    <m/>
    <m/>
    <m/>
    <m/>
    <m/>
    <m/>
    <m/>
    <m/>
    <m/>
    <n v="500"/>
    <m/>
    <m/>
    <m/>
    <m/>
    <m/>
    <m/>
    <x v="0"/>
    <x v="0"/>
    <m/>
  </r>
  <r>
    <s v=""/>
    <s v=" E08_18310"/>
    <s v="Perform Cavity #2 BARE Qualification (197 MHz Crab 1st Art)"/>
    <s v="6.08.03.01.01.03"/>
    <x v="0"/>
    <d v="2027-09-20T00:00:00"/>
    <d v="2027-10-25T00:00:00"/>
    <s v="pkessler"/>
    <s v="Matalevich"/>
    <n v="329.84"/>
    <m/>
    <s v="C"/>
    <s v="Labor"/>
    <s v="TEC"/>
    <m/>
    <s v="JLAB"/>
    <s v="Const"/>
    <s v="RF"/>
    <x v="8"/>
    <m/>
    <m/>
    <m/>
    <m/>
    <m/>
    <m/>
    <m/>
    <m/>
    <m/>
    <m/>
    <m/>
    <n v="118.74"/>
    <n v="211.1"/>
    <m/>
    <m/>
    <m/>
    <m/>
    <m/>
    <m/>
    <x v="0"/>
    <x v="0"/>
    <m/>
  </r>
  <r>
    <s v=""/>
    <s v=" E08_18350"/>
    <s v="Perform Cavity #2 Dressed Qualification (197 MHz Crab 1st Art)"/>
    <s v="6.08.03.01.01.03"/>
    <x v="0"/>
    <d v="2027-12-03T00:00:00"/>
    <d v="2028-01-10T00:00:00"/>
    <s v="pkessler"/>
    <s v="Matalevich"/>
    <n v="500"/>
    <m/>
    <s v="C"/>
    <s v="Labor"/>
    <s v="TEC"/>
    <m/>
    <s v="JLAB"/>
    <s v="Const"/>
    <s v="RF"/>
    <x v="8"/>
    <m/>
    <m/>
    <m/>
    <m/>
    <m/>
    <m/>
    <m/>
    <m/>
    <m/>
    <m/>
    <m/>
    <m/>
    <n v="500"/>
    <m/>
    <m/>
    <m/>
    <m/>
    <m/>
    <m/>
    <x v="0"/>
    <x v="0"/>
    <m/>
  </r>
  <r>
    <s v=""/>
    <s v=" E08_20580"/>
    <s v="Perform First Article Cavity String Assembly (197 Crab 1st Art)"/>
    <s v="6.08.03.01.03.04"/>
    <x v="0"/>
    <d v="2028-02-24T00:00:00"/>
    <d v="2028-03-22T00:00:00"/>
    <s v="pkessler"/>
    <s v="Matalevich"/>
    <n v="1000"/>
    <m/>
    <s v="C"/>
    <s v="Labor"/>
    <s v="TEC"/>
    <m/>
    <s v="JLAB"/>
    <s v="Const"/>
    <s v="RF"/>
    <x v="7"/>
    <m/>
    <m/>
    <m/>
    <m/>
    <m/>
    <m/>
    <m/>
    <m/>
    <m/>
    <m/>
    <m/>
    <m/>
    <n v="1000"/>
    <m/>
    <m/>
    <m/>
    <m/>
    <m/>
    <m/>
    <x v="0"/>
    <x v="0"/>
    <m/>
  </r>
  <r>
    <s v=""/>
    <s v=" E08_20710"/>
    <s v="Perform First Article Acceptance Testing (197 Crab 1st Art)"/>
    <s v="6.08.03.01.03.05"/>
    <x v="0"/>
    <d v="2028-10-03T00:00:00"/>
    <d v="2028-11-15T00:00:00"/>
    <s v="pkessler"/>
    <s v="Matalevich"/>
    <n v="10643.36"/>
    <m/>
    <s v="C"/>
    <s v="Labor"/>
    <s v="TEC"/>
    <m/>
    <s v="JLAB"/>
    <s v="Const"/>
    <s v="RF"/>
    <x v="8"/>
    <m/>
    <m/>
    <m/>
    <m/>
    <m/>
    <m/>
    <m/>
    <m/>
    <m/>
    <m/>
    <m/>
    <m/>
    <m/>
    <n v="10643.36"/>
    <m/>
    <m/>
    <m/>
    <m/>
    <m/>
    <x v="0"/>
    <x v="0"/>
    <m/>
  </r>
  <r>
    <s v=""/>
    <s v=" E08_42420"/>
    <s v="Perform Cavity #1 Dressed Qualification (197 MHz Crab Production)"/>
    <s v="6.08.04.04.01.03"/>
    <x v="0"/>
    <d v="2029-12-27T00:00:00"/>
    <d v="1930-02-01T00:00:00"/>
    <s v="pkessler"/>
    <s v="Matalevich"/>
    <n v="530.45000000000005"/>
    <m/>
    <s v="C"/>
    <s v="Labor"/>
    <s v="TEC"/>
    <m/>
    <s v="JLAB"/>
    <s v="Const"/>
    <s v="RF"/>
    <x v="8"/>
    <m/>
    <m/>
    <m/>
    <m/>
    <m/>
    <m/>
    <m/>
    <m/>
    <m/>
    <m/>
    <m/>
    <m/>
    <m/>
    <m/>
    <n v="530.45000000000005"/>
    <m/>
    <m/>
    <m/>
    <m/>
    <x v="0"/>
    <x v="0"/>
    <m/>
  </r>
  <r>
    <s v=""/>
    <s v=" E08_42380"/>
    <s v="Perform Cavity #1BARE Qualification of Production cavities (197 MHz Crab Production)"/>
    <s v="6.08.04.04.01.03"/>
    <x v="0"/>
    <d v="2029-10-12T00:00:00"/>
    <d v="2029-11-16T00:00:00"/>
    <s v="pkessler"/>
    <s v="Matalevich"/>
    <n v="353.63"/>
    <m/>
    <s v="C"/>
    <s v="Labor"/>
    <s v="TEC"/>
    <m/>
    <s v="JLAB"/>
    <s v="Const"/>
    <s v="RF"/>
    <x v="8"/>
    <m/>
    <m/>
    <m/>
    <m/>
    <m/>
    <m/>
    <m/>
    <m/>
    <m/>
    <m/>
    <m/>
    <m/>
    <m/>
    <m/>
    <n v="353.63"/>
    <m/>
    <m/>
    <m/>
    <m/>
    <x v="0"/>
    <x v="0"/>
    <m/>
  </r>
  <r>
    <s v=""/>
    <s v=" E08_42500"/>
    <s v="Perform Cavity #2 Dressed Qualification (197 MHz Crab Production)"/>
    <s v="6.08.04.04.01.03"/>
    <x v="0"/>
    <d v="1930-02-04T00:00:00"/>
    <d v="1930-03-11T00:00:00"/>
    <s v="pkessler"/>
    <s v="Matalevich"/>
    <n v="530.45000000000005"/>
    <m/>
    <s v="C"/>
    <s v="Labor"/>
    <s v="TEC"/>
    <m/>
    <s v="JLAB"/>
    <s v="Const"/>
    <s v="RF"/>
    <x v="8"/>
    <m/>
    <m/>
    <m/>
    <m/>
    <m/>
    <m/>
    <m/>
    <m/>
    <m/>
    <m/>
    <m/>
    <m/>
    <m/>
    <m/>
    <n v="530.45000000000005"/>
    <m/>
    <m/>
    <m/>
    <m/>
    <x v="0"/>
    <x v="0"/>
    <m/>
  </r>
  <r>
    <s v=""/>
    <s v=" E08_42460"/>
    <s v="Perform Cavity #2 BARE Qualification (197 MHz Crab Production)"/>
    <s v="6.08.04.04.01.03"/>
    <x v="0"/>
    <d v="2029-11-19T00:00:00"/>
    <d v="2029-12-26T00:00:00"/>
    <s v="pkessler"/>
    <s v="Matalevich"/>
    <n v="353.63"/>
    <m/>
    <s v="C"/>
    <s v="Labor"/>
    <s v="TEC"/>
    <m/>
    <s v="JLAB"/>
    <s v="Const"/>
    <s v="RF"/>
    <x v="8"/>
    <m/>
    <m/>
    <m/>
    <m/>
    <m/>
    <m/>
    <m/>
    <m/>
    <m/>
    <m/>
    <m/>
    <m/>
    <m/>
    <m/>
    <n v="353.63"/>
    <m/>
    <m/>
    <m/>
    <m/>
    <x v="0"/>
    <x v="0"/>
    <m/>
  </r>
  <r>
    <s v=""/>
    <s v=" E08_42580"/>
    <s v="Perform Cavity #3 Dressed Qualification (197 MHz Crab Production)"/>
    <s v="6.08.04.04.01.03"/>
    <x v="0"/>
    <d v="1930-03-12T00:00:00"/>
    <d v="1930-04-15T00:00:00"/>
    <s v="pkessler"/>
    <s v="Matalevich"/>
    <n v="530.45000000000005"/>
    <m/>
    <s v="C"/>
    <s v="Labor"/>
    <s v="TEC"/>
    <m/>
    <s v="JLAB"/>
    <s v="Const"/>
    <s v="RF"/>
    <x v="8"/>
    <m/>
    <m/>
    <m/>
    <m/>
    <m/>
    <m/>
    <m/>
    <m/>
    <m/>
    <m/>
    <m/>
    <m/>
    <m/>
    <m/>
    <n v="530.45000000000005"/>
    <m/>
    <m/>
    <m/>
    <m/>
    <x v="0"/>
    <x v="0"/>
    <m/>
  </r>
  <r>
    <s v=""/>
    <s v=" E08_42540"/>
    <s v="Perform Cavity #3 BARE Qualification (197 MHz Crab Production)"/>
    <s v="6.08.04.04.01.03"/>
    <x v="0"/>
    <d v="2029-12-27T00:00:00"/>
    <d v="1930-02-01T00:00:00"/>
    <s v="pkessler"/>
    <s v="Matalevich"/>
    <n v="353.63"/>
    <m/>
    <s v="C"/>
    <s v="Labor"/>
    <s v="TEC"/>
    <m/>
    <s v="JLAB"/>
    <s v="Const"/>
    <s v="RF"/>
    <x v="8"/>
    <m/>
    <m/>
    <m/>
    <m/>
    <m/>
    <m/>
    <m/>
    <m/>
    <m/>
    <m/>
    <m/>
    <m/>
    <m/>
    <m/>
    <n v="353.63"/>
    <m/>
    <m/>
    <m/>
    <m/>
    <x v="0"/>
    <x v="0"/>
    <m/>
  </r>
  <r>
    <s v=""/>
    <s v=" E08_42660"/>
    <s v="Perform Cavity #4 Dressed Qualification (197 MHz Crab Production)"/>
    <s v="6.08.04.04.01.03"/>
    <x v="0"/>
    <d v="1930-04-16T00:00:00"/>
    <d v="1930-05-20T00:00:00"/>
    <s v="pkessler"/>
    <s v="Matalevich"/>
    <n v="530.45000000000005"/>
    <m/>
    <s v="C"/>
    <s v="Labor"/>
    <s v="TEC"/>
    <m/>
    <s v="JLAB"/>
    <s v="Const"/>
    <s v="RF"/>
    <x v="8"/>
    <m/>
    <m/>
    <m/>
    <m/>
    <m/>
    <m/>
    <m/>
    <m/>
    <m/>
    <m/>
    <m/>
    <m/>
    <m/>
    <m/>
    <n v="530.45000000000005"/>
    <m/>
    <m/>
    <m/>
    <m/>
    <x v="0"/>
    <x v="0"/>
    <m/>
  </r>
  <r>
    <s v=""/>
    <s v=" E08_42620"/>
    <s v="Perform Cavity #4 BARE Qualification (197 MHz Crab Production)"/>
    <s v="6.08.04.04.01.03"/>
    <x v="0"/>
    <d v="1930-02-04T00:00:00"/>
    <d v="1930-03-11T00:00:00"/>
    <s v="pkessler"/>
    <s v="Matalevich"/>
    <n v="353.63"/>
    <m/>
    <s v="C"/>
    <s v="Labor"/>
    <s v="TEC"/>
    <m/>
    <s v="JLAB"/>
    <s v="Const"/>
    <s v="RF"/>
    <x v="8"/>
    <m/>
    <m/>
    <m/>
    <m/>
    <m/>
    <m/>
    <m/>
    <m/>
    <m/>
    <m/>
    <m/>
    <m/>
    <m/>
    <m/>
    <n v="353.63"/>
    <m/>
    <m/>
    <m/>
    <m/>
    <x v="0"/>
    <x v="0"/>
    <m/>
  </r>
  <r>
    <s v=""/>
    <s v=" E08_42740"/>
    <s v="Perform Cavity #5 Dressed Qualification (197 MHz Crab Production)"/>
    <s v="6.08.04.04.01.03"/>
    <x v="0"/>
    <d v="1930-05-21T00:00:00"/>
    <d v="1930-06-25T00:00:00"/>
    <s v="pkessler"/>
    <s v="Matalevich"/>
    <n v="530.45000000000005"/>
    <m/>
    <s v="C"/>
    <s v="Labor"/>
    <s v="TEC"/>
    <m/>
    <s v="JLAB"/>
    <s v="Const"/>
    <s v="RF"/>
    <x v="8"/>
    <m/>
    <m/>
    <m/>
    <m/>
    <m/>
    <m/>
    <m/>
    <m/>
    <m/>
    <m/>
    <m/>
    <m/>
    <m/>
    <m/>
    <n v="530.45000000000005"/>
    <m/>
    <m/>
    <m/>
    <m/>
    <x v="0"/>
    <x v="0"/>
    <m/>
  </r>
  <r>
    <s v=""/>
    <s v=" E08_42700"/>
    <s v="Perform Cavity #5 BARE Qualification (197 MHz Crab Production)"/>
    <s v="6.08.04.04.01.03"/>
    <x v="0"/>
    <d v="1930-03-12T00:00:00"/>
    <d v="1930-04-15T00:00:00"/>
    <s v="pkessler"/>
    <s v="Matalevich"/>
    <n v="353.63"/>
    <m/>
    <s v="C"/>
    <s v="Labor"/>
    <s v="TEC"/>
    <m/>
    <s v="JLAB"/>
    <s v="Const"/>
    <s v="RF"/>
    <x v="8"/>
    <m/>
    <m/>
    <m/>
    <m/>
    <m/>
    <m/>
    <m/>
    <m/>
    <m/>
    <m/>
    <m/>
    <m/>
    <m/>
    <m/>
    <n v="353.63"/>
    <m/>
    <m/>
    <m/>
    <m/>
    <x v="0"/>
    <x v="0"/>
    <m/>
  </r>
  <r>
    <s v=""/>
    <s v=" E08_42820"/>
    <s v="Perform Cavity #6 Dressed Qualification (197 MHz Crab Production)"/>
    <s v="6.08.04.04.01.03"/>
    <x v="0"/>
    <d v="1930-06-12T00:00:00"/>
    <d v="1930-07-17T00:00:00"/>
    <s v="pkessler"/>
    <s v="Matalevich"/>
    <n v="530.45000000000005"/>
    <m/>
    <s v="C"/>
    <s v="Labor"/>
    <s v="TEC"/>
    <m/>
    <s v="JLAB"/>
    <s v="Const"/>
    <s v="RF"/>
    <x v="8"/>
    <m/>
    <m/>
    <m/>
    <m/>
    <m/>
    <m/>
    <m/>
    <m/>
    <m/>
    <m/>
    <m/>
    <m/>
    <m/>
    <m/>
    <n v="530.45000000000005"/>
    <m/>
    <m/>
    <m/>
    <m/>
    <x v="0"/>
    <x v="0"/>
    <m/>
  </r>
  <r>
    <s v=""/>
    <s v=" E08_42780"/>
    <s v="Perform Cavity #6 BARE Qualification (197 MHz Crab Production)"/>
    <s v="6.08.04.04.01.03"/>
    <x v="0"/>
    <d v="1930-04-16T00:00:00"/>
    <d v="1930-05-20T00:00:00"/>
    <s v="pkessler"/>
    <s v="Matalevich"/>
    <n v="353.63"/>
    <m/>
    <s v="C"/>
    <s v="Labor"/>
    <s v="TEC"/>
    <m/>
    <s v="JLAB"/>
    <s v="Const"/>
    <s v="RF"/>
    <x v="8"/>
    <m/>
    <m/>
    <m/>
    <m/>
    <m/>
    <m/>
    <m/>
    <m/>
    <m/>
    <m/>
    <m/>
    <m/>
    <m/>
    <m/>
    <n v="353.63"/>
    <m/>
    <m/>
    <m/>
    <m/>
    <x v="0"/>
    <x v="0"/>
    <m/>
  </r>
  <r>
    <s v=""/>
    <s v=" E08_44050"/>
    <s v="Perform Cavity String Assembly CM-01 (197 MHz Crab Production)"/>
    <s v="6.08.04.04.03.04"/>
    <x v="0"/>
    <d v="1930-03-19T00:00:00"/>
    <d v="1930-04-15T00:00:00"/>
    <s v="pkessler"/>
    <s v="Matalevich"/>
    <n v="1060.9000000000001"/>
    <m/>
    <s v="C"/>
    <s v="Labor"/>
    <s v="TEC"/>
    <m/>
    <s v="JLAB"/>
    <s v="Const"/>
    <s v="RF"/>
    <x v="7"/>
    <m/>
    <m/>
    <m/>
    <m/>
    <m/>
    <m/>
    <m/>
    <m/>
    <m/>
    <m/>
    <m/>
    <m/>
    <m/>
    <m/>
    <n v="1060.9000000000001"/>
    <m/>
    <m/>
    <m/>
    <m/>
    <x v="0"/>
    <x v="0"/>
    <m/>
  </r>
  <r>
    <s v=""/>
    <s v=" E08_44190"/>
    <s v="Perform Cavity String Assembly CM-02 (197 MHz Crab Production)"/>
    <s v="6.08.04.04.03.04"/>
    <x v="0"/>
    <d v="1930-05-29T00:00:00"/>
    <d v="1930-06-25T00:00:00"/>
    <s v="pkessler"/>
    <s v="Matalevich"/>
    <n v="1060.9000000000001"/>
    <m/>
    <s v="C"/>
    <s v="Labor"/>
    <s v="TEC"/>
    <m/>
    <s v="JLAB"/>
    <s v="Const"/>
    <s v="RF"/>
    <x v="7"/>
    <m/>
    <m/>
    <m/>
    <m/>
    <m/>
    <m/>
    <m/>
    <m/>
    <m/>
    <m/>
    <m/>
    <m/>
    <m/>
    <m/>
    <n v="1060.9000000000001"/>
    <m/>
    <m/>
    <m/>
    <m/>
    <x v="0"/>
    <x v="0"/>
    <m/>
  </r>
  <r>
    <s v=""/>
    <s v=" E08_44330"/>
    <s v="Perform Cavity String Assembly CM-03 (197 MHz Crab Production)"/>
    <s v="6.08.04.04.03.04"/>
    <x v="0"/>
    <d v="1930-07-25T00:00:00"/>
    <d v="1930-08-21T00:00:00"/>
    <s v="pkessler"/>
    <s v="Matalevich"/>
    <n v="1060.9000000000001"/>
    <m/>
    <s v="C"/>
    <s v="Labor"/>
    <s v="TEC"/>
    <m/>
    <s v="JLAB"/>
    <s v="Const"/>
    <s v="RF"/>
    <x v="7"/>
    <m/>
    <m/>
    <m/>
    <m/>
    <m/>
    <m/>
    <m/>
    <m/>
    <m/>
    <m/>
    <m/>
    <m/>
    <m/>
    <m/>
    <n v="1060.9000000000001"/>
    <m/>
    <m/>
    <m/>
    <m/>
    <x v="0"/>
    <x v="0"/>
    <m/>
  </r>
  <r>
    <s v=""/>
    <s v=" E08_44600"/>
    <s v="Perform CM-01 Acceptance Testing (197 MHz Crab Production)"/>
    <s v="6.08.04.04.03.05"/>
    <x v="0"/>
    <d v="1930-10-28T00:00:00"/>
    <d v="1930-11-25T00:00:00"/>
    <s v="pkessler"/>
    <s v="Matalevich"/>
    <n v="11291.54"/>
    <m/>
    <s v="C"/>
    <s v="Labor"/>
    <s v="TEC"/>
    <m/>
    <s v="JLAB"/>
    <s v="Const"/>
    <s v="RF"/>
    <x v="8"/>
    <m/>
    <m/>
    <m/>
    <m/>
    <m/>
    <m/>
    <m/>
    <m/>
    <m/>
    <m/>
    <m/>
    <m/>
    <m/>
    <m/>
    <m/>
    <n v="11291.54"/>
    <m/>
    <m/>
    <m/>
    <x v="0"/>
    <x v="0"/>
    <m/>
  </r>
  <r>
    <s v=""/>
    <s v=" E08_44630"/>
    <s v="Perform CM-02 Acceptance Testing (197 MHz Crab Production)"/>
    <s v="6.08.04.04.03.05"/>
    <x v="0"/>
    <d v="1931-05-14T00:00:00"/>
    <d v="1931-06-11T00:00:00"/>
    <s v="pkessler"/>
    <s v="Matalevich"/>
    <n v="11291.54"/>
    <m/>
    <s v="C"/>
    <s v="Labor"/>
    <s v="TEC"/>
    <m/>
    <s v="JLAB"/>
    <s v="Const"/>
    <s v="RF"/>
    <x v="8"/>
    <m/>
    <m/>
    <m/>
    <m/>
    <m/>
    <m/>
    <m/>
    <m/>
    <m/>
    <m/>
    <m/>
    <m/>
    <m/>
    <m/>
    <m/>
    <n v="11291.54"/>
    <m/>
    <m/>
    <m/>
    <x v="0"/>
    <x v="0"/>
    <m/>
  </r>
  <r>
    <s v=""/>
    <s v=" E08_44660"/>
    <s v="Perform CM-03 Acceptance Testing (197 MHz Crab Production)"/>
    <s v="6.08.04.04.03.05"/>
    <x v="0"/>
    <d v="1931-06-12T00:00:00"/>
    <d v="1931-07-10T00:00:00"/>
    <s v="pkessler"/>
    <s v="Matalevich"/>
    <n v="11291.54"/>
    <m/>
    <s v="C"/>
    <s v="Labor"/>
    <s v="TEC"/>
    <m/>
    <s v="JLAB"/>
    <s v="Const"/>
    <s v="RF"/>
    <x v="8"/>
    <m/>
    <m/>
    <m/>
    <m/>
    <m/>
    <m/>
    <m/>
    <m/>
    <m/>
    <m/>
    <m/>
    <m/>
    <m/>
    <m/>
    <m/>
    <n v="11291.54"/>
    <m/>
    <m/>
    <m/>
    <x v="0"/>
    <x v="0"/>
    <m/>
  </r>
  <r>
    <s v=""/>
    <s v=" E08_44690"/>
    <s v="Perform CM-04 Acceptance Testing (197 MHz Crab Production)"/>
    <s v="6.08.04.04.03.05"/>
    <x v="0"/>
    <d v="1931-07-11T00:00:00"/>
    <d v="1931-08-07T00:00:00"/>
    <s v="pkessler"/>
    <s v="Matalevich"/>
    <n v="11291.54"/>
    <m/>
    <s v="C"/>
    <s v="Labor"/>
    <s v="TEC"/>
    <m/>
    <s v="JLAB"/>
    <s v="Const"/>
    <s v="RF"/>
    <x v="8"/>
    <m/>
    <m/>
    <m/>
    <m/>
    <m/>
    <m/>
    <m/>
    <m/>
    <m/>
    <m/>
    <m/>
    <m/>
    <m/>
    <m/>
    <m/>
    <n v="11291.54"/>
    <m/>
    <m/>
    <m/>
    <x v="0"/>
    <x v="0"/>
    <m/>
  </r>
  <r>
    <s v=""/>
    <s v=" E08_46050"/>
    <s v="Perform Cavity #1 Dressed Qualification (394 MHz Crab Production)"/>
    <s v="6.08.04.05.01.03"/>
    <x v="0"/>
    <d v="2028-04-13T00:00:00"/>
    <d v="2028-05-17T00:00:00"/>
    <s v="pkessler"/>
    <s v="Matalevich"/>
    <n v="500"/>
    <m/>
    <s v="C"/>
    <s v="Labor"/>
    <s v="TEC"/>
    <m/>
    <s v="JLAB"/>
    <s v="Const"/>
    <s v="RF"/>
    <x v="8"/>
    <m/>
    <m/>
    <m/>
    <m/>
    <m/>
    <m/>
    <m/>
    <m/>
    <m/>
    <m/>
    <m/>
    <m/>
    <n v="500"/>
    <m/>
    <m/>
    <m/>
    <m/>
    <m/>
    <m/>
    <x v="0"/>
    <x v="0"/>
    <m/>
  </r>
  <r>
    <s v=""/>
    <s v=" E08_46010"/>
    <s v="Perform Cavity #1BARE Qualification of Production cavities (394 MHz Crab Production)"/>
    <s v="6.08.04.05.01.03"/>
    <x v="0"/>
    <d v="2028-02-02T00:00:00"/>
    <d v="2028-03-08T00:00:00"/>
    <s v="pkessler"/>
    <s v="Matalevich"/>
    <n v="333.33"/>
    <m/>
    <s v="C"/>
    <s v="Labor"/>
    <s v="TEC"/>
    <m/>
    <s v="JLAB"/>
    <s v="Const"/>
    <s v="RF"/>
    <x v="8"/>
    <m/>
    <m/>
    <m/>
    <m/>
    <m/>
    <m/>
    <m/>
    <m/>
    <m/>
    <m/>
    <m/>
    <m/>
    <n v="333.33"/>
    <m/>
    <m/>
    <m/>
    <m/>
    <m/>
    <m/>
    <x v="0"/>
    <x v="0"/>
    <m/>
  </r>
  <r>
    <s v=""/>
    <s v=" E08_46130"/>
    <s v="Perform Cavity #2 Dressed Qualification (394 MHz Crab Production)"/>
    <s v="6.08.04.05.01.03"/>
    <x v="0"/>
    <d v="2028-05-18T00:00:00"/>
    <d v="2028-06-22T00:00:00"/>
    <s v="pkessler"/>
    <s v="Matalevich"/>
    <n v="500"/>
    <m/>
    <s v="C"/>
    <s v="Labor"/>
    <s v="TEC"/>
    <m/>
    <s v="JLAB"/>
    <s v="Const"/>
    <s v="RF"/>
    <x v="8"/>
    <m/>
    <m/>
    <m/>
    <m/>
    <m/>
    <m/>
    <m/>
    <m/>
    <m/>
    <m/>
    <m/>
    <m/>
    <n v="500"/>
    <m/>
    <m/>
    <m/>
    <m/>
    <m/>
    <m/>
    <x v="0"/>
    <x v="0"/>
    <m/>
  </r>
  <r>
    <s v=""/>
    <s v=" E08_46090"/>
    <s v="Perform Cavity #2 BARE Qualification (394 MHz Crab Production)"/>
    <s v="6.08.04.05.01.03"/>
    <x v="0"/>
    <d v="2028-03-09T00:00:00"/>
    <d v="2028-04-12T00:00:00"/>
    <s v="pkessler"/>
    <s v="Matalevich"/>
    <n v="333.33"/>
    <m/>
    <s v="C"/>
    <s v="Labor"/>
    <s v="TEC"/>
    <m/>
    <s v="JLAB"/>
    <s v="Const"/>
    <s v="RF"/>
    <x v="8"/>
    <m/>
    <m/>
    <m/>
    <m/>
    <m/>
    <m/>
    <m/>
    <m/>
    <m/>
    <m/>
    <m/>
    <m/>
    <n v="333.33"/>
    <m/>
    <m/>
    <m/>
    <m/>
    <m/>
    <m/>
    <x v="0"/>
    <x v="0"/>
    <m/>
  </r>
  <r>
    <s v=""/>
    <s v=" E08_46210"/>
    <s v="Perform Cavity #3 Dressed Qualification (394 MHz Crab Production)"/>
    <s v="6.08.04.05.01.03"/>
    <x v="0"/>
    <d v="2028-06-23T00:00:00"/>
    <d v="2028-07-28T00:00:00"/>
    <s v="pkessler"/>
    <s v="Matalevich"/>
    <n v="500"/>
    <m/>
    <s v="C"/>
    <s v="Labor"/>
    <s v="TEC"/>
    <m/>
    <s v="JLAB"/>
    <s v="Const"/>
    <s v="RF"/>
    <x v="8"/>
    <m/>
    <m/>
    <m/>
    <m/>
    <m/>
    <m/>
    <m/>
    <m/>
    <m/>
    <m/>
    <m/>
    <m/>
    <n v="500"/>
    <m/>
    <m/>
    <m/>
    <m/>
    <m/>
    <m/>
    <x v="0"/>
    <x v="0"/>
    <m/>
  </r>
  <r>
    <s v=""/>
    <s v=" E08_46170"/>
    <s v="Perform Cavity #3 BARE Qualification (394 MHz Crab Production)"/>
    <s v="6.08.04.05.01.03"/>
    <x v="0"/>
    <d v="2028-04-13T00:00:00"/>
    <d v="2028-05-17T00:00:00"/>
    <s v="pkessler"/>
    <s v="Matalevich"/>
    <n v="333.33"/>
    <m/>
    <s v="C"/>
    <s v="Labor"/>
    <s v="TEC"/>
    <m/>
    <s v="JLAB"/>
    <s v="Const"/>
    <s v="RF"/>
    <x v="8"/>
    <m/>
    <m/>
    <m/>
    <m/>
    <m/>
    <m/>
    <m/>
    <m/>
    <m/>
    <m/>
    <m/>
    <m/>
    <n v="333.33"/>
    <m/>
    <m/>
    <m/>
    <m/>
    <m/>
    <m/>
    <x v="0"/>
    <x v="0"/>
    <m/>
  </r>
  <r>
    <s v=""/>
    <s v=" E08_46290"/>
    <s v="Perform Cavity #4 Dressed Qualification (394 MHz Crab Production)"/>
    <s v="6.08.04.05.01.03"/>
    <x v="0"/>
    <d v="2028-07-31T00:00:00"/>
    <d v="2028-09-01T00:00:00"/>
    <s v="pkessler"/>
    <s v="Matalevich"/>
    <n v="500"/>
    <m/>
    <s v="C"/>
    <s v="Labor"/>
    <s v="TEC"/>
    <m/>
    <s v="JLAB"/>
    <s v="Const"/>
    <s v="RF"/>
    <x v="8"/>
    <m/>
    <m/>
    <m/>
    <m/>
    <m/>
    <m/>
    <m/>
    <m/>
    <m/>
    <m/>
    <m/>
    <m/>
    <n v="500"/>
    <m/>
    <m/>
    <m/>
    <m/>
    <m/>
    <m/>
    <x v="0"/>
    <x v="0"/>
    <m/>
  </r>
  <r>
    <s v=""/>
    <s v=" E08_46250"/>
    <s v="Perform Cavity #4 BARE Qualification (394 MHz Crab Production)"/>
    <s v="6.08.04.05.01.03"/>
    <x v="0"/>
    <d v="2028-05-18T00:00:00"/>
    <d v="2028-06-22T00:00:00"/>
    <s v="pkessler"/>
    <s v="Matalevich"/>
    <n v="333.33"/>
    <m/>
    <s v="C"/>
    <s v="Labor"/>
    <s v="TEC"/>
    <m/>
    <s v="JLAB"/>
    <s v="Const"/>
    <s v="RF"/>
    <x v="8"/>
    <m/>
    <m/>
    <m/>
    <m/>
    <m/>
    <m/>
    <m/>
    <m/>
    <m/>
    <m/>
    <m/>
    <m/>
    <n v="333.33"/>
    <m/>
    <m/>
    <m/>
    <m/>
    <m/>
    <m/>
    <x v="0"/>
    <x v="0"/>
    <m/>
  </r>
  <r>
    <s v=""/>
    <s v=" E08_46370"/>
    <s v="Perform Cavity #5 Dressed Qualification (394 MHz Crab Production)"/>
    <s v="6.08.04.05.01.03"/>
    <x v="0"/>
    <d v="2028-09-05T00:00:00"/>
    <d v="2028-10-10T00:00:00"/>
    <s v="pkessler"/>
    <s v="Matalevich"/>
    <n v="503.6"/>
    <m/>
    <s v="C"/>
    <s v="Labor"/>
    <s v="TEC"/>
    <m/>
    <s v="JLAB"/>
    <s v="Const"/>
    <s v="RF"/>
    <x v="8"/>
    <m/>
    <m/>
    <m/>
    <m/>
    <m/>
    <m/>
    <m/>
    <m/>
    <m/>
    <m/>
    <m/>
    <m/>
    <n v="382.74"/>
    <n v="120.86"/>
    <m/>
    <m/>
    <m/>
    <m/>
    <m/>
    <x v="0"/>
    <x v="0"/>
    <m/>
  </r>
  <r>
    <s v=""/>
    <s v=" E08_46330"/>
    <s v="Perform Cavity #5 BARE Qualification (394 MHz Crab Production)"/>
    <s v="6.08.04.05.01.03"/>
    <x v="0"/>
    <d v="2028-06-23T00:00:00"/>
    <d v="2028-07-28T00:00:00"/>
    <s v="pkessler"/>
    <s v="Matalevich"/>
    <n v="333.33"/>
    <m/>
    <s v="C"/>
    <s v="Labor"/>
    <s v="TEC"/>
    <m/>
    <s v="JLAB"/>
    <s v="Const"/>
    <s v="RF"/>
    <x v="8"/>
    <m/>
    <m/>
    <m/>
    <m/>
    <m/>
    <m/>
    <m/>
    <m/>
    <m/>
    <m/>
    <m/>
    <m/>
    <n v="333.33"/>
    <m/>
    <m/>
    <m/>
    <m/>
    <m/>
    <m/>
    <x v="0"/>
    <x v="0"/>
    <m/>
  </r>
  <r>
    <s v=""/>
    <s v=" E08_46450"/>
    <s v="Perform Cavity #6 Dressed Qualification (394 MHz Crab Production)"/>
    <s v="6.08.04.05.01.03"/>
    <x v="0"/>
    <d v="2028-09-26T00:00:00"/>
    <d v="2028-10-31T00:00:00"/>
    <s v="pkessler"/>
    <s v="Matalevich"/>
    <n v="512.6"/>
    <m/>
    <s v="C"/>
    <s v="Labor"/>
    <s v="TEC"/>
    <m/>
    <s v="JLAB"/>
    <s v="Const"/>
    <s v="RF"/>
    <x v="8"/>
    <m/>
    <m/>
    <m/>
    <m/>
    <m/>
    <m/>
    <m/>
    <m/>
    <m/>
    <m/>
    <m/>
    <m/>
    <n v="82.02"/>
    <n v="430.58"/>
    <m/>
    <m/>
    <m/>
    <m/>
    <m/>
    <x v="0"/>
    <x v="0"/>
    <m/>
  </r>
  <r>
    <s v=""/>
    <s v=" E08_46410"/>
    <s v="Perform Cavity #6 BARE Qualification (394 MHz Crab Production)"/>
    <s v="6.08.04.05.01.03"/>
    <x v="0"/>
    <d v="2028-07-31T00:00:00"/>
    <d v="2028-09-01T00:00:00"/>
    <s v="pkessler"/>
    <s v="Matalevich"/>
    <n v="333.33"/>
    <m/>
    <s v="C"/>
    <s v="Labor"/>
    <s v="TEC"/>
    <m/>
    <s v="JLAB"/>
    <s v="Const"/>
    <s v="RF"/>
    <x v="8"/>
    <m/>
    <m/>
    <m/>
    <m/>
    <m/>
    <m/>
    <m/>
    <m/>
    <m/>
    <m/>
    <m/>
    <m/>
    <n v="333.33"/>
    <m/>
    <m/>
    <m/>
    <m/>
    <m/>
    <m/>
    <x v="0"/>
    <x v="0"/>
    <m/>
  </r>
  <r>
    <s v=""/>
    <s v=" E08_48550"/>
    <s v="Perform Cavity String Assembly CM-01 (394 MHz Crab Production)"/>
    <s v="6.08.04.05.03.04"/>
    <x v="0"/>
    <d v="2028-06-09T00:00:00"/>
    <d v="2028-07-07T00:00:00"/>
    <s v="pkessler"/>
    <s v="Matalevich"/>
    <n v="1000"/>
    <m/>
    <s v="C"/>
    <s v="Labor"/>
    <s v="TEC"/>
    <m/>
    <s v="JLAB"/>
    <s v="Const"/>
    <s v="RF"/>
    <x v="7"/>
    <m/>
    <m/>
    <m/>
    <m/>
    <m/>
    <m/>
    <m/>
    <m/>
    <m/>
    <m/>
    <m/>
    <m/>
    <n v="1000"/>
    <m/>
    <m/>
    <m/>
    <m/>
    <m/>
    <m/>
    <x v="0"/>
    <x v="0"/>
    <m/>
  </r>
  <r>
    <s v=""/>
    <s v=" E08_48690"/>
    <s v="Perform Cavity String Assembly CM-02 (394 MHz Crab Production)"/>
    <s v="6.08.04.05.03.04"/>
    <x v="0"/>
    <d v="2028-07-17T00:00:00"/>
    <d v="2028-08-11T00:00:00"/>
    <s v="pkessler"/>
    <s v="Matalevich"/>
    <n v="1000"/>
    <m/>
    <s v="C"/>
    <s v="Labor"/>
    <s v="TEC"/>
    <m/>
    <s v="JLAB"/>
    <s v="Const"/>
    <s v="RF"/>
    <x v="7"/>
    <m/>
    <m/>
    <m/>
    <m/>
    <m/>
    <m/>
    <m/>
    <m/>
    <m/>
    <m/>
    <m/>
    <m/>
    <n v="1000"/>
    <m/>
    <m/>
    <m/>
    <m/>
    <m/>
    <m/>
    <x v="0"/>
    <x v="0"/>
    <m/>
  </r>
  <r>
    <s v=""/>
    <s v=" E08_48830"/>
    <s v="Perform Cavity String Assembly CM-03 (394 MHz Crab Production)"/>
    <s v="6.08.04.05.03.04"/>
    <x v="0"/>
    <d v="2028-08-21T00:00:00"/>
    <d v="2028-09-18T00:00:00"/>
    <s v="pkessler"/>
    <s v="Matalevich"/>
    <n v="1000"/>
    <m/>
    <s v="C"/>
    <s v="Labor"/>
    <s v="TEC"/>
    <m/>
    <s v="JLAB"/>
    <s v="Const"/>
    <s v="RF"/>
    <x v="7"/>
    <m/>
    <m/>
    <m/>
    <m/>
    <m/>
    <m/>
    <m/>
    <m/>
    <m/>
    <m/>
    <m/>
    <m/>
    <n v="1000"/>
    <m/>
    <m/>
    <m/>
    <m/>
    <m/>
    <m/>
    <x v="0"/>
    <x v="0"/>
    <m/>
  </r>
  <r>
    <s v=""/>
    <s v=" E08_48970"/>
    <s v="Perform Cavity String Assembly CM-04 (394 MHz Crab Production)"/>
    <s v="6.08.04.05.03.04"/>
    <x v="0"/>
    <d v="2028-09-26T00:00:00"/>
    <d v="2028-10-24T00:00:00"/>
    <s v="pkessler"/>
    <s v="Matalevich"/>
    <n v="1024"/>
    <m/>
    <s v="C"/>
    <s v="Labor"/>
    <s v="TEC"/>
    <m/>
    <s v="JLAB"/>
    <s v="Const"/>
    <s v="RF"/>
    <x v="7"/>
    <m/>
    <m/>
    <m/>
    <m/>
    <m/>
    <m/>
    <m/>
    <m/>
    <m/>
    <m/>
    <m/>
    <m/>
    <n v="204.8"/>
    <n v="819.2"/>
    <m/>
    <m/>
    <m/>
    <m/>
    <m/>
    <x v="0"/>
    <x v="0"/>
    <m/>
  </r>
  <r>
    <s v=""/>
    <s v=" E08_49110"/>
    <s v="Perform Cavity String Assembly CM-05 (394 MHz Crab Production)"/>
    <s v="6.08.04.05.03.04"/>
    <x v="0"/>
    <d v="2028-11-01T00:00:00"/>
    <d v="2028-12-01T00:00:00"/>
    <s v="pkessler"/>
    <s v="Matalevich"/>
    <n v="1030"/>
    <m/>
    <s v="C"/>
    <s v="Labor"/>
    <s v="TEC"/>
    <m/>
    <s v="JLAB"/>
    <s v="Const"/>
    <s v="RF"/>
    <x v="7"/>
    <m/>
    <m/>
    <m/>
    <m/>
    <m/>
    <m/>
    <m/>
    <m/>
    <m/>
    <m/>
    <m/>
    <m/>
    <m/>
    <n v="1030"/>
    <m/>
    <m/>
    <m/>
    <m/>
    <m/>
    <x v="0"/>
    <x v="0"/>
    <m/>
  </r>
  <r>
    <s v=""/>
    <s v=" E08_49250"/>
    <s v="Perform Cavity String Assembly CM-06 (394 MHz Crab Production)"/>
    <s v="6.08.04.05.03.04"/>
    <x v="0"/>
    <d v="2028-12-11T00:00:00"/>
    <d v="2029-01-09T00:00:00"/>
    <s v="pkessler"/>
    <s v="Matalevich"/>
    <n v="1030"/>
    <m/>
    <s v="C"/>
    <s v="Labor"/>
    <s v="TEC"/>
    <m/>
    <s v="JLAB"/>
    <s v="Const"/>
    <s v="RF"/>
    <x v="7"/>
    <m/>
    <m/>
    <m/>
    <m/>
    <m/>
    <m/>
    <m/>
    <m/>
    <m/>
    <m/>
    <m/>
    <m/>
    <m/>
    <n v="1030"/>
    <m/>
    <m/>
    <m/>
    <m/>
    <m/>
    <x v="0"/>
    <x v="0"/>
    <m/>
  </r>
  <r>
    <s v=""/>
    <s v=" E08_49650"/>
    <s v="Perform CM-05 Acceptance Testing (394 MHz Crab Production)"/>
    <s v="6.08.04.05.03.05"/>
    <x v="0"/>
    <d v="2029-10-11T00:00:00"/>
    <d v="2029-11-07T00:00:00"/>
    <s v="pkessler"/>
    <s v="Matalevich"/>
    <n v="9724.94"/>
    <m/>
    <s v="C"/>
    <s v="Labor"/>
    <s v="TEC"/>
    <m/>
    <s v="JLAB"/>
    <s v="Const"/>
    <s v="RF"/>
    <x v="8"/>
    <m/>
    <m/>
    <m/>
    <m/>
    <m/>
    <m/>
    <m/>
    <m/>
    <m/>
    <m/>
    <m/>
    <m/>
    <m/>
    <m/>
    <n v="9724.94"/>
    <m/>
    <m/>
    <m/>
    <m/>
    <x v="0"/>
    <x v="0"/>
    <m/>
  </r>
  <r>
    <s v=""/>
    <s v=" E08_49680"/>
    <s v="Perform CM-06 Acceptance Testing (394 MHz Crab Production)"/>
    <s v="6.08.04.05.03.05"/>
    <x v="0"/>
    <d v="2029-11-16T00:00:00"/>
    <d v="2029-12-17T00:00:00"/>
    <s v="pkessler"/>
    <s v="Matalevich"/>
    <n v="9724.94"/>
    <m/>
    <s v="C"/>
    <s v="Labor"/>
    <s v="TEC"/>
    <m/>
    <s v="JLAB"/>
    <s v="Const"/>
    <s v="RF"/>
    <x v="8"/>
    <m/>
    <m/>
    <m/>
    <m/>
    <m/>
    <m/>
    <m/>
    <m/>
    <m/>
    <m/>
    <m/>
    <m/>
    <m/>
    <m/>
    <n v="9724.94"/>
    <m/>
    <m/>
    <m/>
    <m/>
    <x v="0"/>
    <x v="0"/>
    <m/>
  </r>
  <r>
    <s v=""/>
    <s v=" E08_49520"/>
    <s v="Perform CM-01 Acceptance Testing (394 MHz Crab Production)"/>
    <s v="6.08.04.05.03.05"/>
    <x v="0"/>
    <d v="2029-01-25T00:00:00"/>
    <d v="2029-03-08T00:00:00"/>
    <s v="pkessler"/>
    <s v="Matalevich"/>
    <n v="10643.36"/>
    <m/>
    <s v="C"/>
    <s v="Labor"/>
    <s v="TEC"/>
    <m/>
    <s v="JLAB"/>
    <s v="Const"/>
    <s v="RF"/>
    <x v="8"/>
    <m/>
    <m/>
    <m/>
    <m/>
    <m/>
    <m/>
    <m/>
    <m/>
    <m/>
    <m/>
    <m/>
    <m/>
    <m/>
    <n v="10643.36"/>
    <m/>
    <m/>
    <m/>
    <m/>
    <m/>
    <x v="0"/>
    <x v="0"/>
    <m/>
  </r>
  <r>
    <s v=""/>
    <s v=" E08_49550"/>
    <s v="Perform CM-02 Acceptance Testing (394 MHz Crab Production)"/>
    <s v="6.08.04.05.03.05"/>
    <x v="0"/>
    <d v="2029-03-09T00:00:00"/>
    <d v="2029-04-12T00:00:00"/>
    <s v="pkessler"/>
    <s v="Matalevich"/>
    <n v="10643.36"/>
    <m/>
    <s v="C"/>
    <s v="Labor"/>
    <s v="TEC"/>
    <m/>
    <s v="JLAB"/>
    <s v="Const"/>
    <s v="RF"/>
    <x v="8"/>
    <m/>
    <m/>
    <m/>
    <m/>
    <m/>
    <m/>
    <m/>
    <m/>
    <m/>
    <m/>
    <m/>
    <m/>
    <m/>
    <n v="10643.36"/>
    <m/>
    <m/>
    <m/>
    <m/>
    <m/>
    <x v="0"/>
    <x v="0"/>
    <m/>
  </r>
  <r>
    <s v=""/>
    <s v=" E08_49580"/>
    <s v="Perform CM-03 Acceptance Testing (394 MHz Crab Production)"/>
    <s v="6.08.04.05.03.05"/>
    <x v="0"/>
    <d v="2029-06-25T00:00:00"/>
    <d v="2029-07-23T00:00:00"/>
    <s v="pkessler"/>
    <s v="Matalevich"/>
    <n v="10643.36"/>
    <m/>
    <s v="C"/>
    <s v="Labor"/>
    <s v="TEC"/>
    <m/>
    <s v="JLAB"/>
    <s v="Const"/>
    <s v="RF"/>
    <x v="8"/>
    <m/>
    <m/>
    <m/>
    <m/>
    <m/>
    <m/>
    <m/>
    <m/>
    <m/>
    <m/>
    <m/>
    <m/>
    <m/>
    <n v="10643.36"/>
    <m/>
    <m/>
    <m/>
    <m/>
    <m/>
    <x v="0"/>
    <x v="0"/>
    <m/>
  </r>
  <r>
    <s v=""/>
    <s v=" E08_49610"/>
    <s v="Perform CM-04 Acceptance Testing (394 MHz Crab Production)"/>
    <s v="6.08.04.05.03.05"/>
    <x v="0"/>
    <d v="2029-07-31T00:00:00"/>
    <d v="2029-08-27T00:00:00"/>
    <s v="pkessler"/>
    <s v="Matalevich"/>
    <n v="10643.36"/>
    <m/>
    <s v="C"/>
    <s v="Labor"/>
    <s v="TEC"/>
    <m/>
    <s v="JLAB"/>
    <s v="Const"/>
    <s v="RF"/>
    <x v="8"/>
    <m/>
    <m/>
    <m/>
    <m/>
    <m/>
    <m/>
    <m/>
    <m/>
    <m/>
    <m/>
    <m/>
    <m/>
    <m/>
    <n v="10643.36"/>
    <m/>
    <m/>
    <m/>
    <m/>
    <m/>
    <x v="0"/>
    <x v="0"/>
    <m/>
  </r>
  <r>
    <s v=""/>
    <s v=" E08_24910"/>
    <s v="Perform Dressed Cavity Qualification of CM-01 cavity (591 1-Cell Production)"/>
    <s v="6.08.04.01.01.03"/>
    <x v="0"/>
    <d v="2026-09-11T00:00:00"/>
    <d v="2026-10-16T00:00:00"/>
    <s v="pkessler"/>
    <s v="Matalevich"/>
    <n v="477.52"/>
    <m/>
    <s v="C"/>
    <s v="Labor"/>
    <s v="TEC"/>
    <m/>
    <s v="JLAB"/>
    <s v="Const"/>
    <s v="RF"/>
    <x v="8"/>
    <m/>
    <m/>
    <m/>
    <m/>
    <m/>
    <m/>
    <m/>
    <m/>
    <m/>
    <m/>
    <n v="267.41000000000003"/>
    <n v="210.11"/>
    <m/>
    <m/>
    <m/>
    <m/>
    <m/>
    <m/>
    <m/>
    <x v="0"/>
    <x v="0"/>
    <m/>
  </r>
  <r>
    <s v=""/>
    <s v=" E08_24990"/>
    <s v="Perform Dressed Cavity Qualification of CM-02 cavity (591 1-Cell Production)"/>
    <s v="6.08.04.01.01.03"/>
    <x v="0"/>
    <d v="2026-10-19T00:00:00"/>
    <d v="2026-11-23T00:00:00"/>
    <s v="pkessler"/>
    <s v="Matalevich"/>
    <n v="485.44"/>
    <m/>
    <s v="C"/>
    <s v="Labor"/>
    <s v="TEC"/>
    <m/>
    <s v="JLAB"/>
    <s v="Const"/>
    <s v="RF"/>
    <x v="8"/>
    <m/>
    <m/>
    <m/>
    <m/>
    <m/>
    <m/>
    <m/>
    <m/>
    <m/>
    <m/>
    <m/>
    <n v="485.44"/>
    <m/>
    <m/>
    <m/>
    <m/>
    <m/>
    <m/>
    <m/>
    <x v="0"/>
    <x v="0"/>
    <m/>
  </r>
  <r>
    <s v=""/>
    <s v=" E08_25070"/>
    <s v="Perform Dressed Cavity Qualification of CM-03 cavity (591 1-Cell Production)"/>
    <s v="6.08.04.01.01.03"/>
    <x v="0"/>
    <d v="2026-11-24T00:00:00"/>
    <d v="2026-12-31T00:00:00"/>
    <s v="pkessler"/>
    <s v="Matalevich"/>
    <n v="485.44"/>
    <m/>
    <s v="C"/>
    <s v="Labor"/>
    <s v="TEC"/>
    <m/>
    <s v="JLAB"/>
    <s v="Const"/>
    <s v="RF"/>
    <x v="8"/>
    <m/>
    <m/>
    <m/>
    <m/>
    <m/>
    <m/>
    <m/>
    <m/>
    <m/>
    <m/>
    <m/>
    <n v="485.44"/>
    <m/>
    <m/>
    <m/>
    <m/>
    <m/>
    <m/>
    <m/>
    <x v="0"/>
    <x v="0"/>
    <m/>
  </r>
  <r>
    <s v=""/>
    <s v=" E08_25150"/>
    <s v="Perform Dressed Cavity Qualification of CM-04 cavity (591 1-Cell Production)"/>
    <s v="6.08.04.01.01.03"/>
    <x v="0"/>
    <d v="2027-01-04T00:00:00"/>
    <d v="2027-02-08T00:00:00"/>
    <s v="pkessler"/>
    <s v="Matalevich"/>
    <n v="485.44"/>
    <m/>
    <s v="C"/>
    <s v="Labor"/>
    <s v="TEC"/>
    <m/>
    <s v="JLAB"/>
    <s v="Const"/>
    <s v="RF"/>
    <x v="8"/>
    <m/>
    <m/>
    <m/>
    <m/>
    <m/>
    <m/>
    <m/>
    <m/>
    <m/>
    <m/>
    <m/>
    <n v="485.44"/>
    <m/>
    <m/>
    <m/>
    <m/>
    <m/>
    <m/>
    <m/>
    <x v="0"/>
    <x v="0"/>
    <m/>
  </r>
  <r>
    <s v=""/>
    <s v=" E08_25230"/>
    <s v="Perform Dressed Cavity Qualification of CM-05 cavity (591 1-Cell Production)"/>
    <s v="6.08.04.01.01.03"/>
    <x v="0"/>
    <d v="2027-02-09T00:00:00"/>
    <d v="2027-03-16T00:00:00"/>
    <s v="pkessler"/>
    <s v="Matalevich"/>
    <n v="485.44"/>
    <m/>
    <s v="C"/>
    <s v="Labor"/>
    <s v="TEC"/>
    <m/>
    <s v="JLAB"/>
    <s v="Const"/>
    <s v="RF"/>
    <x v="8"/>
    <m/>
    <m/>
    <m/>
    <m/>
    <m/>
    <m/>
    <m/>
    <m/>
    <m/>
    <m/>
    <m/>
    <n v="485.44"/>
    <m/>
    <m/>
    <m/>
    <m/>
    <m/>
    <m/>
    <m/>
    <x v="0"/>
    <x v="0"/>
    <m/>
  </r>
  <r>
    <s v=""/>
    <s v=" E08_25310"/>
    <s v="Perform Dressed Cavity Qualification of CM-06 cavity (591 1-Cell Production)"/>
    <s v="6.08.04.01.01.03"/>
    <x v="0"/>
    <d v="2027-03-17T00:00:00"/>
    <d v="2027-04-20T00:00:00"/>
    <s v="pkessler"/>
    <s v="Matalevich"/>
    <n v="485.44"/>
    <m/>
    <s v="C"/>
    <s v="Labor"/>
    <s v="TEC"/>
    <m/>
    <s v="JLAB"/>
    <s v="Const"/>
    <s v="RF"/>
    <x v="8"/>
    <m/>
    <m/>
    <m/>
    <m/>
    <m/>
    <m/>
    <m/>
    <m/>
    <m/>
    <m/>
    <m/>
    <n v="485.44"/>
    <m/>
    <m/>
    <m/>
    <m/>
    <m/>
    <m/>
    <m/>
    <x v="0"/>
    <x v="0"/>
    <m/>
  </r>
  <r>
    <s v=""/>
    <s v=" E08_25390"/>
    <s v="Perform Dressed Cavity Qualification of CM-07 cavity (591 1-Cell Production)"/>
    <s v="6.08.04.01.01.03"/>
    <x v="0"/>
    <d v="2027-04-21T00:00:00"/>
    <d v="2027-05-25T00:00:00"/>
    <s v="pkessler"/>
    <s v="Matalevich"/>
    <n v="485.44"/>
    <m/>
    <s v="C"/>
    <s v="Labor"/>
    <s v="TEC"/>
    <m/>
    <s v="JLAB"/>
    <s v="Const"/>
    <s v="RF"/>
    <x v="8"/>
    <m/>
    <m/>
    <m/>
    <m/>
    <m/>
    <m/>
    <m/>
    <m/>
    <m/>
    <m/>
    <m/>
    <n v="485.44"/>
    <m/>
    <m/>
    <m/>
    <m/>
    <m/>
    <m/>
    <m/>
    <x v="0"/>
    <x v="0"/>
    <m/>
  </r>
  <r>
    <s v=""/>
    <s v=" E08_25470"/>
    <s v="Perform Dressed Cavity Qualification of CM-08 cavity (591 1-Cell Production)"/>
    <s v="6.08.04.01.01.03"/>
    <x v="0"/>
    <d v="2027-05-26T00:00:00"/>
    <d v="2027-06-30T00:00:00"/>
    <s v="pkessler"/>
    <s v="Matalevich"/>
    <n v="485.44"/>
    <m/>
    <s v="C"/>
    <s v="Labor"/>
    <s v="TEC"/>
    <m/>
    <s v="JLAB"/>
    <s v="Const"/>
    <s v="RF"/>
    <x v="8"/>
    <m/>
    <m/>
    <m/>
    <m/>
    <m/>
    <m/>
    <m/>
    <m/>
    <m/>
    <m/>
    <m/>
    <n v="485.44"/>
    <m/>
    <m/>
    <m/>
    <m/>
    <m/>
    <m/>
    <m/>
    <x v="0"/>
    <x v="0"/>
    <m/>
  </r>
  <r>
    <s v=""/>
    <s v=" E08_25550"/>
    <s v="Perform Dressed Cavity Qualification of CM-09 cavity (591 1-Cell Production)"/>
    <s v="6.08.04.01.01.03"/>
    <x v="0"/>
    <d v="2027-07-01T00:00:00"/>
    <d v="2027-08-05T00:00:00"/>
    <s v="pkessler"/>
    <s v="Matalevich"/>
    <n v="485.44"/>
    <m/>
    <s v="C"/>
    <s v="Labor"/>
    <s v="TEC"/>
    <m/>
    <s v="JLAB"/>
    <s v="Const"/>
    <s v="RF"/>
    <x v="8"/>
    <m/>
    <m/>
    <m/>
    <m/>
    <m/>
    <m/>
    <m/>
    <m/>
    <m/>
    <m/>
    <m/>
    <n v="485.44"/>
    <m/>
    <m/>
    <m/>
    <m/>
    <m/>
    <m/>
    <m/>
    <x v="0"/>
    <x v="0"/>
    <m/>
  </r>
  <r>
    <s v=""/>
    <s v=" E08_25630"/>
    <s v="Perform Dressed Cavity Qualification of CM-10 cavity (591 1-Cell Production)"/>
    <s v="6.08.04.01.01.03"/>
    <x v="0"/>
    <d v="2027-08-06T00:00:00"/>
    <d v="2027-09-10T00:00:00"/>
    <s v="pkessler"/>
    <s v="Matalevich"/>
    <n v="485.44"/>
    <m/>
    <s v="C"/>
    <s v="Labor"/>
    <s v="TEC"/>
    <m/>
    <s v="JLAB"/>
    <s v="Const"/>
    <s v="RF"/>
    <x v="8"/>
    <m/>
    <m/>
    <m/>
    <m/>
    <m/>
    <m/>
    <m/>
    <m/>
    <m/>
    <m/>
    <m/>
    <n v="485.44"/>
    <m/>
    <m/>
    <m/>
    <m/>
    <m/>
    <m/>
    <m/>
    <x v="0"/>
    <x v="0"/>
    <m/>
  </r>
  <r>
    <s v=""/>
    <s v=" E08_25710"/>
    <s v="Perform Dressed Cavity Qualification of CM-11 cavity (591 1-Cell Production)"/>
    <s v="6.08.04.01.01.03"/>
    <x v="0"/>
    <d v="2027-09-13T00:00:00"/>
    <d v="2027-10-18T00:00:00"/>
    <s v="pkessler"/>
    <s v="Matalevich"/>
    <n v="491.85"/>
    <m/>
    <s v="C"/>
    <s v="Labor"/>
    <s v="TEC"/>
    <m/>
    <s v="JLAB"/>
    <s v="Const"/>
    <s v="RF"/>
    <x v="8"/>
    <m/>
    <m/>
    <m/>
    <m/>
    <m/>
    <m/>
    <m/>
    <m/>
    <m/>
    <m/>
    <m/>
    <n v="275.43"/>
    <n v="216.41"/>
    <m/>
    <m/>
    <m/>
    <m/>
    <m/>
    <m/>
    <x v="0"/>
    <x v="0"/>
    <m/>
  </r>
  <r>
    <s v=""/>
    <s v=" E08_25790"/>
    <s v="Perform Dressed Cavity Qualification of CM-12 cavity (591 1-Cell Production)"/>
    <s v="6.08.04.01.01.03"/>
    <x v="0"/>
    <d v="2027-10-19T00:00:00"/>
    <d v="2027-11-23T00:00:00"/>
    <s v="pkessler"/>
    <s v="Matalevich"/>
    <n v="500"/>
    <m/>
    <s v="C"/>
    <s v="Labor"/>
    <s v="TEC"/>
    <m/>
    <s v="JLAB"/>
    <s v="Const"/>
    <s v="RF"/>
    <x v="8"/>
    <m/>
    <m/>
    <m/>
    <m/>
    <m/>
    <m/>
    <m/>
    <m/>
    <m/>
    <m/>
    <m/>
    <m/>
    <n v="500"/>
    <m/>
    <m/>
    <m/>
    <m/>
    <m/>
    <m/>
    <x v="0"/>
    <x v="0"/>
    <m/>
  </r>
  <r>
    <s v=""/>
    <s v=" E08_25870"/>
    <s v="Perform Dressed Cavity Qualification of CM-13 cavity (591 1-Cell Production)"/>
    <s v="6.08.04.01.01.03"/>
    <x v="0"/>
    <d v="2027-11-24T00:00:00"/>
    <d v="2028-01-03T00:00:00"/>
    <s v="pkessler"/>
    <s v="Matalevich"/>
    <n v="500"/>
    <m/>
    <s v="C"/>
    <s v="Labor"/>
    <s v="TEC"/>
    <m/>
    <s v="JLAB"/>
    <s v="Const"/>
    <s v="RF"/>
    <x v="8"/>
    <m/>
    <m/>
    <m/>
    <m/>
    <m/>
    <m/>
    <m/>
    <m/>
    <m/>
    <m/>
    <m/>
    <m/>
    <n v="500"/>
    <m/>
    <m/>
    <m/>
    <m/>
    <m/>
    <m/>
    <x v="0"/>
    <x v="0"/>
    <m/>
  </r>
  <r>
    <s v=""/>
    <s v=" E08_25950"/>
    <s v="Perform Dressed Cavity Qualification of CM-14 cavity (591 1-Cell Production)"/>
    <s v="6.08.04.01.01.03"/>
    <x v="0"/>
    <d v="2028-01-04T00:00:00"/>
    <d v="2028-02-08T00:00:00"/>
    <s v="pkessler"/>
    <s v="Matalevich"/>
    <n v="500"/>
    <m/>
    <s v="C"/>
    <s v="Labor"/>
    <s v="TEC"/>
    <m/>
    <s v="JLAB"/>
    <s v="Const"/>
    <s v="RF"/>
    <x v="8"/>
    <m/>
    <m/>
    <m/>
    <m/>
    <m/>
    <m/>
    <m/>
    <m/>
    <m/>
    <m/>
    <m/>
    <m/>
    <n v="500"/>
    <m/>
    <m/>
    <m/>
    <m/>
    <m/>
    <m/>
    <x v="0"/>
    <x v="0"/>
    <m/>
  </r>
  <r>
    <s v=""/>
    <s v=" E08_26030"/>
    <s v="Perform Dressed Cavity Qualification of CM-15 cavity (591 1-Cell Production)"/>
    <s v="6.08.04.01.01.03"/>
    <x v="0"/>
    <d v="2028-02-09T00:00:00"/>
    <d v="2028-03-15T00:00:00"/>
    <s v="pkessler"/>
    <s v="Matalevich"/>
    <n v="500"/>
    <m/>
    <s v="C"/>
    <s v="Labor"/>
    <s v="TEC"/>
    <m/>
    <s v="JLAB"/>
    <s v="Const"/>
    <s v="RF"/>
    <x v="8"/>
    <m/>
    <m/>
    <m/>
    <m/>
    <m/>
    <m/>
    <m/>
    <m/>
    <m/>
    <m/>
    <m/>
    <m/>
    <n v="500"/>
    <m/>
    <m/>
    <m/>
    <m/>
    <m/>
    <m/>
    <x v="0"/>
    <x v="0"/>
    <m/>
  </r>
  <r>
    <s v=""/>
    <s v=" E08_26110"/>
    <s v="Perform Dressed Cavity Qualification of CM-16 cavity (591 1-Cell Production)"/>
    <s v="6.08.04.01.01.03"/>
    <x v="0"/>
    <d v="2028-03-16T00:00:00"/>
    <d v="2028-04-19T00:00:00"/>
    <s v="pkessler"/>
    <s v="Matalevich"/>
    <n v="500"/>
    <m/>
    <s v="C"/>
    <s v="Labor"/>
    <s v="TEC"/>
    <m/>
    <s v="JLAB"/>
    <s v="Const"/>
    <s v="RF"/>
    <x v="8"/>
    <m/>
    <m/>
    <m/>
    <m/>
    <m/>
    <m/>
    <m/>
    <m/>
    <m/>
    <m/>
    <m/>
    <m/>
    <n v="500"/>
    <m/>
    <m/>
    <m/>
    <m/>
    <m/>
    <m/>
    <x v="0"/>
    <x v="0"/>
    <m/>
  </r>
  <r>
    <s v=""/>
    <s v=" E08_25350"/>
    <s v="Perform Bare Cavity Qualification of CM-07 cavity (591 1-Cell Production)"/>
    <s v="6.08.04.01.01.03"/>
    <x v="0"/>
    <d v="2027-02-24T00:00:00"/>
    <d v="2027-03-30T00:00:00"/>
    <s v="pkessler"/>
    <s v="Matalevich"/>
    <n v="323.63"/>
    <m/>
    <s v="C"/>
    <s v="Labor"/>
    <s v="TEC"/>
    <m/>
    <s v="JLAB"/>
    <s v="Const"/>
    <s v="RF"/>
    <x v="8"/>
    <m/>
    <m/>
    <m/>
    <m/>
    <m/>
    <m/>
    <m/>
    <m/>
    <m/>
    <m/>
    <m/>
    <n v="323.63"/>
    <m/>
    <m/>
    <m/>
    <m/>
    <m/>
    <m/>
    <m/>
    <x v="0"/>
    <x v="0"/>
    <m/>
  </r>
  <r>
    <s v=""/>
    <s v=" E08_25430"/>
    <s v="Perform Bare Cavity Qualification of CM-08 cavity (591 1-Cell Production)"/>
    <s v="6.08.04.01.01.03"/>
    <x v="0"/>
    <d v="2027-03-31T00:00:00"/>
    <d v="2027-05-04T00:00:00"/>
    <s v="pkessler"/>
    <s v="Matalevich"/>
    <n v="323.63"/>
    <m/>
    <s v="C"/>
    <s v="Labor"/>
    <s v="TEC"/>
    <m/>
    <s v="JLAB"/>
    <s v="Const"/>
    <s v="RF"/>
    <x v="8"/>
    <m/>
    <m/>
    <m/>
    <m/>
    <m/>
    <m/>
    <m/>
    <m/>
    <m/>
    <m/>
    <m/>
    <n v="323.63"/>
    <m/>
    <m/>
    <m/>
    <m/>
    <m/>
    <m/>
    <m/>
    <x v="0"/>
    <x v="0"/>
    <m/>
  </r>
  <r>
    <s v=""/>
    <s v=" E08_25510"/>
    <s v="Perform Bare Cavity Qualification of CM-09 cavity (591 1-Cell Production)"/>
    <s v="6.08.04.01.01.03"/>
    <x v="0"/>
    <d v="2027-05-05T00:00:00"/>
    <d v="2027-06-09T00:00:00"/>
    <s v="pkessler"/>
    <s v="Matalevich"/>
    <n v="323.63"/>
    <m/>
    <s v="C"/>
    <s v="Labor"/>
    <s v="TEC"/>
    <m/>
    <s v="JLAB"/>
    <s v="Const"/>
    <s v="RF"/>
    <x v="8"/>
    <m/>
    <m/>
    <m/>
    <m/>
    <m/>
    <m/>
    <m/>
    <m/>
    <m/>
    <m/>
    <m/>
    <n v="323.63"/>
    <m/>
    <m/>
    <m/>
    <m/>
    <m/>
    <m/>
    <m/>
    <x v="0"/>
    <x v="0"/>
    <m/>
  </r>
  <r>
    <s v=""/>
    <s v=" E08_25590"/>
    <s v="Perform Bare Cavity Qualification of CM-10 cavity (591 1-Cell Production)"/>
    <s v="6.08.04.01.01.03"/>
    <x v="0"/>
    <d v="2027-06-10T00:00:00"/>
    <d v="2027-07-15T00:00:00"/>
    <s v="pkessler"/>
    <s v="Matalevich"/>
    <n v="323.63"/>
    <m/>
    <s v="C"/>
    <s v="Labor"/>
    <s v="TEC"/>
    <m/>
    <s v="JLAB"/>
    <s v="Const"/>
    <s v="RF"/>
    <x v="8"/>
    <m/>
    <m/>
    <m/>
    <m/>
    <m/>
    <m/>
    <m/>
    <m/>
    <m/>
    <m/>
    <m/>
    <n v="323.63"/>
    <m/>
    <m/>
    <m/>
    <m/>
    <m/>
    <m/>
    <m/>
    <x v="0"/>
    <x v="0"/>
    <m/>
  </r>
  <r>
    <s v=""/>
    <s v=" E08_25670"/>
    <s v="Perform Bare Cavity Qualification of CM-11 cavity (591 1-Cell Production)"/>
    <s v="6.08.04.01.01.03"/>
    <x v="0"/>
    <d v="2027-07-16T00:00:00"/>
    <d v="2027-08-19T00:00:00"/>
    <s v="pkessler"/>
    <s v="Matalevich"/>
    <n v="323.63"/>
    <m/>
    <s v="C"/>
    <s v="Labor"/>
    <s v="TEC"/>
    <m/>
    <s v="JLAB"/>
    <s v="Const"/>
    <s v="RF"/>
    <x v="8"/>
    <m/>
    <m/>
    <m/>
    <m/>
    <m/>
    <m/>
    <m/>
    <m/>
    <m/>
    <m/>
    <m/>
    <n v="323.63"/>
    <m/>
    <m/>
    <m/>
    <m/>
    <m/>
    <m/>
    <m/>
    <x v="0"/>
    <x v="0"/>
    <m/>
  </r>
  <r>
    <s v=""/>
    <s v=" E08_25750"/>
    <s v="Perform Bare Cavity Qualification of CM-12 cavity (591 1-Cell Production)"/>
    <s v="6.08.04.01.01.03"/>
    <x v="0"/>
    <d v="2027-08-20T00:00:00"/>
    <d v="2027-09-24T00:00:00"/>
    <s v="pkessler"/>
    <s v="Matalevich"/>
    <n v="323.63"/>
    <m/>
    <s v="C"/>
    <s v="Labor"/>
    <s v="TEC"/>
    <m/>
    <s v="JLAB"/>
    <s v="Const"/>
    <s v="RF"/>
    <x v="8"/>
    <m/>
    <m/>
    <m/>
    <m/>
    <m/>
    <m/>
    <m/>
    <m/>
    <m/>
    <m/>
    <m/>
    <n v="323.63"/>
    <m/>
    <m/>
    <m/>
    <m/>
    <m/>
    <m/>
    <m/>
    <x v="0"/>
    <x v="0"/>
    <m/>
  </r>
  <r>
    <s v=""/>
    <s v=" E08_25830"/>
    <s v="Perform Bare Cavity Qualification of CM-13 cavity (591 1-Cell Production)"/>
    <s v="6.08.04.01.01.03"/>
    <x v="0"/>
    <d v="2027-09-27T00:00:00"/>
    <d v="2027-11-01T00:00:00"/>
    <s v="pkessler"/>
    <s v="Matalevich"/>
    <n v="331.78"/>
    <m/>
    <s v="C"/>
    <s v="Labor"/>
    <s v="TEC"/>
    <m/>
    <s v="JLAB"/>
    <s v="Const"/>
    <s v="RF"/>
    <x v="8"/>
    <m/>
    <m/>
    <m/>
    <m/>
    <m/>
    <m/>
    <m/>
    <m/>
    <m/>
    <m/>
    <m/>
    <n v="53.08"/>
    <n v="278.7"/>
    <m/>
    <m/>
    <m/>
    <m/>
    <m/>
    <m/>
    <x v="0"/>
    <x v="0"/>
    <m/>
  </r>
  <r>
    <s v=""/>
    <s v=" E08_25910"/>
    <s v="Perform Bare Cavity Qualification of CM-14 cavity (591 1-Cell Production)"/>
    <s v="6.08.04.01.01.03"/>
    <x v="0"/>
    <d v="2027-11-02T00:00:00"/>
    <d v="2027-12-09T00:00:00"/>
    <s v="pkessler"/>
    <s v="Matalevich"/>
    <n v="333.33"/>
    <m/>
    <s v="C"/>
    <s v="Labor"/>
    <s v="TEC"/>
    <m/>
    <s v="JLAB"/>
    <s v="Const"/>
    <s v="RF"/>
    <x v="8"/>
    <m/>
    <m/>
    <m/>
    <m/>
    <m/>
    <m/>
    <m/>
    <m/>
    <m/>
    <m/>
    <m/>
    <m/>
    <n v="333.33"/>
    <m/>
    <m/>
    <m/>
    <m/>
    <m/>
    <m/>
    <x v="0"/>
    <x v="0"/>
    <m/>
  </r>
  <r>
    <s v=""/>
    <s v=" E08_25990"/>
    <s v="Perform Bare Cavity Qualification of CM-15 cavity (591 1-Cell Production)"/>
    <s v="6.08.04.01.01.03"/>
    <x v="0"/>
    <d v="2027-12-10T00:00:00"/>
    <d v="2028-01-18T00:00:00"/>
    <s v="pkessler"/>
    <s v="Matalevich"/>
    <n v="333.33"/>
    <m/>
    <s v="C"/>
    <s v="Labor"/>
    <s v="TEC"/>
    <m/>
    <s v="JLAB"/>
    <s v="Const"/>
    <s v="RF"/>
    <x v="8"/>
    <m/>
    <m/>
    <m/>
    <m/>
    <m/>
    <m/>
    <m/>
    <m/>
    <m/>
    <m/>
    <m/>
    <m/>
    <n v="333.33"/>
    <m/>
    <m/>
    <m/>
    <m/>
    <m/>
    <m/>
    <x v="0"/>
    <x v="0"/>
    <m/>
  </r>
  <r>
    <s v=""/>
    <s v=" E08_26070"/>
    <s v="Perform Bare Cavity Qualification of CM-16 cavity (591 1-Cell Production)"/>
    <s v="6.08.04.01.01.03"/>
    <x v="0"/>
    <d v="2028-01-19T00:00:00"/>
    <d v="2028-02-23T00:00:00"/>
    <s v="pkessler"/>
    <s v="Matalevich"/>
    <n v="333.33"/>
    <m/>
    <s v="C"/>
    <s v="Labor"/>
    <s v="TEC"/>
    <m/>
    <s v="JLAB"/>
    <s v="Const"/>
    <s v="RF"/>
    <x v="8"/>
    <m/>
    <m/>
    <m/>
    <m/>
    <m/>
    <m/>
    <m/>
    <m/>
    <m/>
    <m/>
    <m/>
    <m/>
    <n v="333.33"/>
    <m/>
    <m/>
    <m/>
    <m/>
    <m/>
    <m/>
    <x v="0"/>
    <x v="0"/>
    <m/>
  </r>
  <r>
    <s v=""/>
    <s v=" E08_24870"/>
    <s v="Perform Bare Cavity Qualification of CM-01 cavity (591 1-Cell Production)"/>
    <s v="6.08.04.01.01.03"/>
    <x v="0"/>
    <d v="2026-07-16T00:00:00"/>
    <d v="2026-08-19T00:00:00"/>
    <s v="pkessler"/>
    <s v="Matalevich"/>
    <n v="314.2"/>
    <m/>
    <s v="C"/>
    <s v="Labor"/>
    <s v="TEC"/>
    <m/>
    <s v="JLAB"/>
    <s v="Const"/>
    <s v="RF"/>
    <x v="8"/>
    <m/>
    <m/>
    <m/>
    <m/>
    <m/>
    <m/>
    <m/>
    <m/>
    <m/>
    <m/>
    <n v="314.2"/>
    <m/>
    <m/>
    <m/>
    <m/>
    <m/>
    <m/>
    <m/>
    <m/>
    <x v="0"/>
    <x v="0"/>
    <m/>
  </r>
  <r>
    <s v=""/>
    <s v=" E08_24950"/>
    <s v="Perform Bare Cavity Qualification of CM-02 cavity (591 1-Cell Production)"/>
    <s v="6.08.04.01.01.03"/>
    <x v="0"/>
    <d v="2026-08-20T00:00:00"/>
    <d v="2026-09-24T00:00:00"/>
    <s v="pkessler"/>
    <s v="Matalevich"/>
    <n v="314.2"/>
    <m/>
    <s v="C"/>
    <s v="Labor"/>
    <s v="TEC"/>
    <m/>
    <s v="JLAB"/>
    <s v="Const"/>
    <s v="RF"/>
    <x v="8"/>
    <m/>
    <m/>
    <m/>
    <m/>
    <m/>
    <m/>
    <m/>
    <m/>
    <m/>
    <m/>
    <n v="314.2"/>
    <m/>
    <m/>
    <m/>
    <m/>
    <m/>
    <m/>
    <m/>
    <m/>
    <x v="0"/>
    <x v="0"/>
    <m/>
  </r>
  <r>
    <s v=""/>
    <s v=" E08_25030"/>
    <s v="Perform Bare Cavity Qualification of CM-03 cavity (591 1-Cell Production)"/>
    <s v="6.08.04.01.01.03"/>
    <x v="0"/>
    <d v="2026-09-25T00:00:00"/>
    <d v="2026-10-30T00:00:00"/>
    <s v="pkessler"/>
    <s v="Matalevich"/>
    <n v="322.12"/>
    <m/>
    <s v="C"/>
    <s v="Labor"/>
    <s v="TEC"/>
    <m/>
    <s v="JLAB"/>
    <s v="Const"/>
    <s v="RF"/>
    <x v="8"/>
    <m/>
    <m/>
    <m/>
    <m/>
    <m/>
    <m/>
    <m/>
    <m/>
    <m/>
    <m/>
    <n v="51.54"/>
    <n v="270.58"/>
    <m/>
    <m/>
    <m/>
    <m/>
    <m/>
    <m/>
    <m/>
    <x v="0"/>
    <x v="0"/>
    <m/>
  </r>
  <r>
    <s v=""/>
    <s v=" E08_25110"/>
    <s v="Perform Bare Cavity Qualification of CM-04 cavity (591 1-Cell Production)"/>
    <s v="6.08.04.01.01.03"/>
    <x v="0"/>
    <d v="2026-11-02T00:00:00"/>
    <d v="2026-12-09T00:00:00"/>
    <s v="pkessler"/>
    <s v="Matalevich"/>
    <n v="323.63"/>
    <m/>
    <s v="C"/>
    <s v="Labor"/>
    <s v="TEC"/>
    <m/>
    <s v="JLAB"/>
    <s v="Const"/>
    <s v="RF"/>
    <x v="8"/>
    <m/>
    <m/>
    <m/>
    <m/>
    <m/>
    <m/>
    <m/>
    <m/>
    <m/>
    <m/>
    <m/>
    <n v="323.63"/>
    <m/>
    <m/>
    <m/>
    <m/>
    <m/>
    <m/>
    <m/>
    <x v="0"/>
    <x v="0"/>
    <m/>
  </r>
  <r>
    <s v=""/>
    <s v=" E08_25190"/>
    <s v="Perform Bare Cavity Qualification of CM-05 cavity (591 1-Cell Production)"/>
    <s v="6.08.04.01.01.03"/>
    <x v="0"/>
    <d v="2026-12-10T00:00:00"/>
    <d v="2027-01-15T00:00:00"/>
    <s v="pkessler"/>
    <s v="Matalevich"/>
    <n v="323.63"/>
    <m/>
    <s v="C"/>
    <s v="Labor"/>
    <s v="TEC"/>
    <m/>
    <s v="JLAB"/>
    <s v="Const"/>
    <s v="RF"/>
    <x v="8"/>
    <m/>
    <m/>
    <m/>
    <m/>
    <m/>
    <m/>
    <m/>
    <m/>
    <m/>
    <m/>
    <m/>
    <n v="323.63"/>
    <m/>
    <m/>
    <m/>
    <m/>
    <m/>
    <m/>
    <m/>
    <x v="0"/>
    <x v="0"/>
    <m/>
  </r>
  <r>
    <s v=""/>
    <s v=" E08_25270"/>
    <s v="Perform Bare Cavity Qualification of CM-06 cavity (591 1-Cell Production)"/>
    <s v="6.08.04.01.01.03"/>
    <x v="0"/>
    <d v="2027-01-19T00:00:00"/>
    <d v="2027-02-23T00:00:00"/>
    <s v="pkessler"/>
    <s v="Matalevich"/>
    <n v="323.63"/>
    <m/>
    <s v="C"/>
    <s v="Labor"/>
    <s v="TEC"/>
    <m/>
    <s v="JLAB"/>
    <s v="Const"/>
    <s v="RF"/>
    <x v="8"/>
    <m/>
    <m/>
    <m/>
    <m/>
    <m/>
    <m/>
    <m/>
    <m/>
    <m/>
    <m/>
    <m/>
    <n v="323.63"/>
    <m/>
    <m/>
    <m/>
    <m/>
    <m/>
    <m/>
    <m/>
    <x v="0"/>
    <x v="0"/>
    <m/>
  </r>
  <r>
    <s v=""/>
    <s v=" E08_29080"/>
    <s v="Perform  Cavity String Assembly (591 1-Cell CM-14)"/>
    <s v="6.08.04.01.03.04"/>
    <x v="0"/>
    <d v="2029-05-10T00:00:00"/>
    <d v="2029-06-07T00:00:00"/>
    <s v="pkessler"/>
    <s v="Matalevich"/>
    <n v="1030"/>
    <m/>
    <s v="C"/>
    <s v="Labor"/>
    <s v="TEC"/>
    <m/>
    <s v="JLAB"/>
    <s v="Const"/>
    <s v="RF"/>
    <x v="7"/>
    <m/>
    <m/>
    <m/>
    <m/>
    <m/>
    <m/>
    <m/>
    <m/>
    <m/>
    <m/>
    <m/>
    <m/>
    <m/>
    <n v="1030"/>
    <m/>
    <m/>
    <m/>
    <m/>
    <m/>
    <x v="0"/>
    <x v="0"/>
    <m/>
  </r>
  <r>
    <s v=""/>
    <s v=" E08_29220"/>
    <s v="Perform  Cavity String Assembly (591 1-Cell CM-15)"/>
    <s v="6.08.04.01.03.04"/>
    <x v="0"/>
    <d v="2029-07-18T00:00:00"/>
    <d v="2029-08-14T00:00:00"/>
    <s v="pkessler"/>
    <s v="Matalevich"/>
    <n v="1030"/>
    <m/>
    <s v="C"/>
    <s v="Labor"/>
    <s v="TEC"/>
    <m/>
    <s v="JLAB"/>
    <s v="Const"/>
    <s v="RF"/>
    <x v="7"/>
    <m/>
    <m/>
    <m/>
    <m/>
    <m/>
    <m/>
    <m/>
    <m/>
    <m/>
    <m/>
    <m/>
    <m/>
    <m/>
    <n v="1030"/>
    <m/>
    <m/>
    <m/>
    <m/>
    <m/>
    <x v="0"/>
    <x v="0"/>
    <m/>
  </r>
  <r>
    <s v=""/>
    <s v=" E08_29360"/>
    <s v="Perform  Cavity String Assembly (591 1-Cell CM-16)"/>
    <s v="6.08.04.01.03.04"/>
    <x v="0"/>
    <d v="2029-09-24T00:00:00"/>
    <d v="2029-10-22T00:00:00"/>
    <s v="pkessler"/>
    <s v="Matalevich"/>
    <n v="1053.18"/>
    <m/>
    <s v="C"/>
    <s v="Labor"/>
    <s v="TEC"/>
    <m/>
    <s v="JLAB"/>
    <s v="Const"/>
    <s v="RF"/>
    <x v="7"/>
    <m/>
    <m/>
    <m/>
    <m/>
    <m/>
    <m/>
    <m/>
    <m/>
    <m/>
    <m/>
    <m/>
    <m/>
    <m/>
    <n v="263.29000000000002"/>
    <n v="789.88"/>
    <m/>
    <m/>
    <m/>
    <m/>
    <x v="0"/>
    <x v="0"/>
    <m/>
  </r>
  <r>
    <s v=""/>
    <s v=" E08_27260"/>
    <s v="Perform  Cavity String Assembly (591 1-Cell CM-01)"/>
    <s v="6.08.04.01.03.04"/>
    <x v="0"/>
    <d v="2026-12-16T00:00:00"/>
    <d v="2027-01-14T00:00:00"/>
    <s v="pkessler"/>
    <s v="Matalevich"/>
    <n v="970.88"/>
    <m/>
    <s v="C"/>
    <s v="Labor"/>
    <s v="TEC"/>
    <m/>
    <s v="JLAB"/>
    <s v="Const"/>
    <s v="RF"/>
    <x v="7"/>
    <m/>
    <m/>
    <m/>
    <m/>
    <m/>
    <m/>
    <m/>
    <m/>
    <m/>
    <m/>
    <m/>
    <n v="970.88"/>
    <m/>
    <m/>
    <m/>
    <m/>
    <m/>
    <m/>
    <m/>
    <x v="0"/>
    <x v="0"/>
    <m/>
  </r>
  <r>
    <s v=""/>
    <s v=" E08_27400"/>
    <s v="Perform  Cavity String Assembly (591 1-Cell CM-02)"/>
    <s v="6.08.04.01.03.04"/>
    <x v="0"/>
    <d v="2027-01-20T00:00:00"/>
    <d v="2027-02-17T00:00:00"/>
    <s v="pkessler"/>
    <s v="Matalevich"/>
    <n v="970.88"/>
    <m/>
    <s v="C"/>
    <s v="Labor"/>
    <s v="TEC"/>
    <m/>
    <s v="JLAB"/>
    <s v="Const"/>
    <s v="RF"/>
    <x v="7"/>
    <m/>
    <m/>
    <m/>
    <m/>
    <m/>
    <m/>
    <m/>
    <m/>
    <m/>
    <m/>
    <m/>
    <n v="970.88"/>
    <m/>
    <m/>
    <m/>
    <m/>
    <m/>
    <m/>
    <m/>
    <x v="0"/>
    <x v="0"/>
    <m/>
  </r>
  <r>
    <s v=""/>
    <s v=" E08_27540"/>
    <s v="Perform  Cavity String Assembly (591 1-Cell CM-03)"/>
    <s v="6.08.04.01.03.04"/>
    <x v="0"/>
    <d v="2027-02-22T00:00:00"/>
    <d v="2027-03-19T00:00:00"/>
    <s v="pkessler"/>
    <s v="Matalevich"/>
    <n v="970.88"/>
    <m/>
    <s v="C"/>
    <s v="Labor"/>
    <s v="TEC"/>
    <m/>
    <s v="JLAB"/>
    <s v="Const"/>
    <s v="RF"/>
    <x v="7"/>
    <m/>
    <m/>
    <m/>
    <m/>
    <m/>
    <m/>
    <m/>
    <m/>
    <m/>
    <m/>
    <m/>
    <n v="970.88"/>
    <m/>
    <m/>
    <m/>
    <m/>
    <m/>
    <m/>
    <m/>
    <x v="0"/>
    <x v="0"/>
    <m/>
  </r>
  <r>
    <s v=""/>
    <s v=" E08_27680"/>
    <s v="Perform  Cavity String Assembly (591 1-Cell CM-04)"/>
    <s v="6.08.04.01.03.04"/>
    <x v="0"/>
    <d v="2027-03-24T00:00:00"/>
    <d v="2027-04-20T00:00:00"/>
    <s v="pkessler"/>
    <s v="Matalevich"/>
    <n v="970.88"/>
    <m/>
    <s v="C"/>
    <s v="Labor"/>
    <s v="TEC"/>
    <m/>
    <s v="JLAB"/>
    <s v="Const"/>
    <s v="RF"/>
    <x v="7"/>
    <m/>
    <m/>
    <m/>
    <m/>
    <m/>
    <m/>
    <m/>
    <m/>
    <m/>
    <m/>
    <m/>
    <n v="970.88"/>
    <m/>
    <m/>
    <m/>
    <m/>
    <m/>
    <m/>
    <m/>
    <x v="0"/>
    <x v="0"/>
    <m/>
  </r>
  <r>
    <s v=""/>
    <s v=" E08_27820"/>
    <s v="Perform  Cavity String Assembly (591 1-Cell CM-05)"/>
    <s v="6.08.04.01.03.04"/>
    <x v="0"/>
    <d v="2027-04-23T00:00:00"/>
    <d v="2027-05-20T00:00:00"/>
    <s v="pkessler"/>
    <s v="Matalevich"/>
    <n v="970.88"/>
    <m/>
    <s v="C"/>
    <s v="Labor"/>
    <s v="TEC"/>
    <m/>
    <s v="JLAB"/>
    <s v="Const"/>
    <s v="RF"/>
    <x v="7"/>
    <m/>
    <m/>
    <m/>
    <m/>
    <m/>
    <m/>
    <m/>
    <m/>
    <m/>
    <m/>
    <m/>
    <n v="970.88"/>
    <m/>
    <m/>
    <m/>
    <m/>
    <m/>
    <m/>
    <m/>
    <x v="0"/>
    <x v="0"/>
    <m/>
  </r>
  <r>
    <s v=""/>
    <s v=" E08_27960"/>
    <s v="Perform  Cavity String Assembly (591 1-Cell CM-06)"/>
    <s v="6.08.04.01.03.04"/>
    <x v="0"/>
    <d v="2027-11-24T00:00:00"/>
    <d v="2027-12-23T00:00:00"/>
    <s v="pkessler"/>
    <s v="Matalevich"/>
    <n v="1000"/>
    <m/>
    <s v="C"/>
    <s v="Labor"/>
    <s v="TEC"/>
    <m/>
    <s v="JLAB"/>
    <s v="Const"/>
    <s v="RF"/>
    <x v="7"/>
    <m/>
    <m/>
    <m/>
    <m/>
    <m/>
    <m/>
    <m/>
    <m/>
    <m/>
    <m/>
    <m/>
    <m/>
    <n v="1000"/>
    <m/>
    <m/>
    <m/>
    <m/>
    <m/>
    <m/>
    <x v="0"/>
    <x v="0"/>
    <m/>
  </r>
  <r>
    <s v=""/>
    <s v=" E08_28100"/>
    <s v="Perform  Cavity String Assembly (591 1-Cell CM-07)"/>
    <s v="6.08.04.01.03.04"/>
    <x v="0"/>
    <d v="2028-03-27T00:00:00"/>
    <d v="2028-04-21T00:00:00"/>
    <s v="pkessler"/>
    <s v="Matalevich"/>
    <n v="1000"/>
    <m/>
    <s v="C"/>
    <s v="Labor"/>
    <s v="TEC"/>
    <m/>
    <s v="JLAB"/>
    <s v="Const"/>
    <s v="RF"/>
    <x v="7"/>
    <m/>
    <m/>
    <m/>
    <m/>
    <m/>
    <m/>
    <m/>
    <m/>
    <m/>
    <m/>
    <m/>
    <m/>
    <n v="1000"/>
    <m/>
    <m/>
    <m/>
    <m/>
    <m/>
    <m/>
    <x v="0"/>
    <x v="0"/>
    <m/>
  </r>
  <r>
    <s v=""/>
    <s v=" E08_28240"/>
    <s v="Perform  Cavity String Assembly (591 1-Cell CM-08)"/>
    <s v="6.08.04.01.03.04"/>
    <x v="0"/>
    <d v="2028-04-26T00:00:00"/>
    <d v="2028-05-23T00:00:00"/>
    <s v="pkessler"/>
    <s v="Matalevich"/>
    <n v="1000"/>
    <m/>
    <s v="C"/>
    <s v="Labor"/>
    <s v="TEC"/>
    <m/>
    <s v="JLAB"/>
    <s v="Const"/>
    <s v="RF"/>
    <x v="7"/>
    <m/>
    <m/>
    <m/>
    <m/>
    <m/>
    <m/>
    <m/>
    <m/>
    <m/>
    <m/>
    <m/>
    <m/>
    <n v="1000"/>
    <m/>
    <m/>
    <m/>
    <m/>
    <m/>
    <m/>
    <x v="0"/>
    <x v="0"/>
    <m/>
  </r>
  <r>
    <s v=""/>
    <s v=" E08_28380"/>
    <s v="Perform  Cavity String Assembly (591 1-Cell CM-09)"/>
    <s v="6.08.04.01.03.04"/>
    <x v="0"/>
    <d v="2028-07-03T00:00:00"/>
    <d v="2028-07-31T00:00:00"/>
    <s v="pkessler"/>
    <s v="Matalevich"/>
    <n v="1000"/>
    <m/>
    <s v="C"/>
    <s v="Labor"/>
    <s v="TEC"/>
    <m/>
    <s v="JLAB"/>
    <s v="Const"/>
    <s v="RF"/>
    <x v="7"/>
    <m/>
    <m/>
    <m/>
    <m/>
    <m/>
    <m/>
    <m/>
    <m/>
    <m/>
    <m/>
    <m/>
    <m/>
    <n v="1000"/>
    <m/>
    <m/>
    <m/>
    <m/>
    <m/>
    <m/>
    <x v="0"/>
    <x v="0"/>
    <m/>
  </r>
  <r>
    <s v=""/>
    <s v=" E08_28520"/>
    <s v="Perform  Cavity String Assembly (591 1-Cell CM-10)"/>
    <s v="6.08.04.01.03.04"/>
    <x v="0"/>
    <d v="2028-09-08T00:00:00"/>
    <d v="2028-10-05T00:00:00"/>
    <s v="pkessler"/>
    <s v="Matalevich"/>
    <n v="1006"/>
    <m/>
    <s v="C"/>
    <s v="Labor"/>
    <s v="TEC"/>
    <m/>
    <s v="JLAB"/>
    <s v="Const"/>
    <s v="RF"/>
    <x v="7"/>
    <m/>
    <m/>
    <m/>
    <m/>
    <m/>
    <m/>
    <m/>
    <m/>
    <m/>
    <m/>
    <m/>
    <m/>
    <n v="804.8"/>
    <n v="201.2"/>
    <m/>
    <m/>
    <m/>
    <m/>
    <m/>
    <x v="0"/>
    <x v="0"/>
    <m/>
  </r>
  <r>
    <s v=""/>
    <s v=" E08_28660"/>
    <s v="Perform  Cavity String Assembly (591 1-Cell CM-11)"/>
    <s v="6.08.04.01.03.04"/>
    <x v="0"/>
    <d v="2028-10-16T00:00:00"/>
    <d v="2028-11-13T00:00:00"/>
    <s v="pkessler"/>
    <s v="Matalevich"/>
    <n v="1030"/>
    <m/>
    <s v="C"/>
    <s v="Labor"/>
    <s v="TEC"/>
    <m/>
    <s v="JLAB"/>
    <s v="Const"/>
    <s v="RF"/>
    <x v="7"/>
    <m/>
    <m/>
    <m/>
    <m/>
    <m/>
    <m/>
    <m/>
    <m/>
    <m/>
    <m/>
    <m/>
    <m/>
    <m/>
    <n v="1030"/>
    <m/>
    <m/>
    <m/>
    <m/>
    <m/>
    <x v="0"/>
    <x v="0"/>
    <m/>
  </r>
  <r>
    <s v=""/>
    <s v=" E08_28800"/>
    <s v="Perform  Cavity String Assembly (591 1-Cell CM-12)"/>
    <s v="6.08.04.01.03.04"/>
    <x v="0"/>
    <d v="2028-12-26T00:00:00"/>
    <d v="2029-01-24T00:00:00"/>
    <s v="pkessler"/>
    <s v="Matalevich"/>
    <n v="1030"/>
    <m/>
    <s v="C"/>
    <s v="Labor"/>
    <s v="TEC"/>
    <m/>
    <s v="JLAB"/>
    <s v="Const"/>
    <s v="RF"/>
    <x v="7"/>
    <m/>
    <m/>
    <m/>
    <m/>
    <m/>
    <m/>
    <m/>
    <m/>
    <m/>
    <m/>
    <m/>
    <m/>
    <m/>
    <n v="1030"/>
    <m/>
    <m/>
    <m/>
    <m/>
    <m/>
    <x v="0"/>
    <x v="0"/>
    <m/>
  </r>
  <r>
    <s v=""/>
    <s v=" E08_28940"/>
    <s v="Perform  Cavity String Assembly (591 1-Cell CM-13)"/>
    <s v="6.08.04.01.03.04"/>
    <x v="0"/>
    <d v="2029-03-06T00:00:00"/>
    <d v="2029-04-02T00:00:00"/>
    <s v="pkessler"/>
    <s v="Matalevich"/>
    <n v="1030"/>
    <m/>
    <s v="C"/>
    <s v="Labor"/>
    <s v="TEC"/>
    <m/>
    <s v="JLAB"/>
    <s v="Const"/>
    <s v="RF"/>
    <x v="7"/>
    <m/>
    <m/>
    <m/>
    <m/>
    <m/>
    <m/>
    <m/>
    <m/>
    <m/>
    <m/>
    <m/>
    <m/>
    <m/>
    <n v="1030"/>
    <m/>
    <m/>
    <m/>
    <m/>
    <m/>
    <x v="0"/>
    <x v="0"/>
    <m/>
  </r>
  <r>
    <s v=""/>
    <s v=" E08_29630"/>
    <s v="Perform Acceptance Testing (591 1-Cell CM-01)"/>
    <s v="6.08.04.01.03.05"/>
    <x v="0"/>
    <d v="2027-07-08T00:00:00"/>
    <d v="2027-08-11T00:00:00"/>
    <s v="pkessler"/>
    <s v="Matalevich"/>
    <n v="10032.39"/>
    <m/>
    <s v="C"/>
    <s v="Labor"/>
    <s v="TEC"/>
    <m/>
    <s v="JLAB"/>
    <s v="Const"/>
    <s v="RF"/>
    <x v="8"/>
    <m/>
    <m/>
    <m/>
    <m/>
    <m/>
    <m/>
    <m/>
    <m/>
    <m/>
    <m/>
    <m/>
    <n v="10032.39"/>
    <m/>
    <m/>
    <m/>
    <m/>
    <m/>
    <m/>
    <m/>
    <x v="0"/>
    <x v="0"/>
    <m/>
  </r>
  <r>
    <s v=""/>
    <s v=" E08_29660"/>
    <s v="Perform Acceptance Testing (591 1-Cell CM-02)"/>
    <s v="6.08.04.01.03.05"/>
    <x v="0"/>
    <d v="2027-08-12T00:00:00"/>
    <d v="2027-09-09T00:00:00"/>
    <s v="pkessler"/>
    <s v="Matalevich"/>
    <n v="10032.39"/>
    <m/>
    <s v="C"/>
    <s v="Labor"/>
    <s v="TEC"/>
    <m/>
    <s v="JLAB"/>
    <s v="Const"/>
    <s v="RF"/>
    <x v="8"/>
    <m/>
    <m/>
    <m/>
    <m/>
    <m/>
    <m/>
    <m/>
    <m/>
    <m/>
    <m/>
    <m/>
    <n v="10032.39"/>
    <m/>
    <m/>
    <m/>
    <m/>
    <m/>
    <m/>
    <m/>
    <x v="0"/>
    <x v="0"/>
    <m/>
  </r>
  <r>
    <s v=""/>
    <s v=" E08_29690"/>
    <s v="Perform Acceptance Testing (591 1-Cell CM-03)"/>
    <s v="6.08.04.01.03.05"/>
    <x v="0"/>
    <d v="2027-11-16T00:00:00"/>
    <d v="2027-12-15T00:00:00"/>
    <s v="pkessler"/>
    <s v="Matalevich"/>
    <n v="10333.36"/>
    <m/>
    <s v="C"/>
    <s v="Labor"/>
    <s v="TEC"/>
    <m/>
    <s v="JLAB"/>
    <s v="Const"/>
    <s v="RF"/>
    <x v="8"/>
    <m/>
    <m/>
    <m/>
    <m/>
    <m/>
    <m/>
    <m/>
    <m/>
    <m/>
    <m/>
    <m/>
    <m/>
    <n v="10333.36"/>
    <m/>
    <m/>
    <m/>
    <m/>
    <m/>
    <m/>
    <x v="0"/>
    <x v="0"/>
    <m/>
  </r>
  <r>
    <s v=""/>
    <s v=" E08_29720"/>
    <s v="Perform Acceptance Testing (591 1-Cell CM-04)"/>
    <s v="6.08.04.01.03.05"/>
    <x v="0"/>
    <d v="2028-04-11T00:00:00"/>
    <d v="2028-05-15T00:00:00"/>
    <s v="pkessler"/>
    <s v="Matalevich"/>
    <n v="10333.36"/>
    <m/>
    <s v="C"/>
    <s v="Labor"/>
    <s v="TEC"/>
    <m/>
    <s v="JLAB"/>
    <s v="Const"/>
    <s v="RF"/>
    <x v="8"/>
    <m/>
    <m/>
    <m/>
    <m/>
    <m/>
    <m/>
    <m/>
    <m/>
    <m/>
    <m/>
    <m/>
    <m/>
    <n v="10333.36"/>
    <m/>
    <m/>
    <m/>
    <m/>
    <m/>
    <m/>
    <x v="0"/>
    <x v="0"/>
    <m/>
  </r>
  <r>
    <s v=""/>
    <s v=" E08_29750"/>
    <s v="Perform Acceptance Testing (591 1-Cell CM-05)"/>
    <s v="6.08.04.01.03.05"/>
    <x v="0"/>
    <d v="2028-06-14T00:00:00"/>
    <d v="2028-07-12T00:00:00"/>
    <s v="pkessler"/>
    <s v="Matalevich"/>
    <n v="9166.69"/>
    <m/>
    <s v="C"/>
    <s v="Labor"/>
    <s v="TEC"/>
    <m/>
    <s v="JLAB"/>
    <s v="Const"/>
    <s v="RF"/>
    <x v="8"/>
    <m/>
    <m/>
    <m/>
    <m/>
    <m/>
    <m/>
    <m/>
    <m/>
    <m/>
    <m/>
    <m/>
    <m/>
    <n v="9166.69"/>
    <m/>
    <m/>
    <m/>
    <m/>
    <m/>
    <m/>
    <x v="0"/>
    <x v="0"/>
    <m/>
  </r>
  <r>
    <s v=""/>
    <s v=" E08_29790"/>
    <s v="Perform Acceptance Testing (591 1-Cell CM-06)"/>
    <s v="6.08.04.01.03.05"/>
    <x v="0"/>
    <d v="2028-12-08T00:00:00"/>
    <d v="2029-01-08T00:00:00"/>
    <s v="pkessler"/>
    <s v="Matalevich"/>
    <n v="9441.69"/>
    <m/>
    <s v="C"/>
    <s v="Labor"/>
    <s v="TEC"/>
    <m/>
    <s v="JLAB"/>
    <s v="Const"/>
    <s v="RF"/>
    <x v="8"/>
    <m/>
    <m/>
    <m/>
    <m/>
    <m/>
    <m/>
    <m/>
    <m/>
    <m/>
    <m/>
    <m/>
    <m/>
    <m/>
    <n v="9441.69"/>
    <m/>
    <m/>
    <m/>
    <m/>
    <m/>
    <x v="0"/>
    <x v="0"/>
    <m/>
  </r>
  <r>
    <s v=""/>
    <s v=" E08_29820"/>
    <s v="Perform Acceptance Testing (591 1-Cell CM-07)"/>
    <s v="6.08.04.01.03.05"/>
    <x v="0"/>
    <d v="2029-02-16T00:00:00"/>
    <d v="2029-03-16T00:00:00"/>
    <s v="pkessler"/>
    <s v="Matalevich"/>
    <n v="9270.02"/>
    <m/>
    <s v="C"/>
    <s v="Labor"/>
    <s v="TEC"/>
    <m/>
    <s v="JLAB"/>
    <s v="Const"/>
    <s v="RF"/>
    <x v="8"/>
    <m/>
    <m/>
    <m/>
    <m/>
    <m/>
    <m/>
    <m/>
    <m/>
    <m/>
    <m/>
    <m/>
    <m/>
    <m/>
    <n v="9270.02"/>
    <m/>
    <m/>
    <m/>
    <m/>
    <m/>
    <x v="0"/>
    <x v="0"/>
    <m/>
  </r>
  <r>
    <s v=""/>
    <s v=" E08_29850"/>
    <s v="Perform Acceptance Testing (591 1-Cell CM-08)"/>
    <s v="6.08.04.01.03.05"/>
    <x v="0"/>
    <d v="2029-04-16T00:00:00"/>
    <d v="2029-05-11T00:00:00"/>
    <s v="pkessler"/>
    <s v="Matalevich"/>
    <n v="9270.02"/>
    <m/>
    <s v="C"/>
    <s v="Labor"/>
    <s v="TEC"/>
    <m/>
    <s v="JLAB"/>
    <s v="Const"/>
    <s v="RF"/>
    <x v="8"/>
    <m/>
    <m/>
    <m/>
    <m/>
    <m/>
    <m/>
    <m/>
    <m/>
    <m/>
    <m/>
    <m/>
    <m/>
    <m/>
    <n v="9270.02"/>
    <m/>
    <m/>
    <m/>
    <m/>
    <m/>
    <x v="0"/>
    <x v="0"/>
    <m/>
  </r>
  <r>
    <s v=""/>
    <s v=" E08_29880"/>
    <s v="Perform Acceptance Testing (591 1-Cell CM-09)"/>
    <s v="6.08.04.01.03.05"/>
    <x v="0"/>
    <d v="2029-06-12T00:00:00"/>
    <d v="2029-07-10T00:00:00"/>
    <s v="pkessler"/>
    <s v="Matalevich"/>
    <n v="8755.02"/>
    <m/>
    <s v="C"/>
    <s v="Labor"/>
    <s v="TEC"/>
    <m/>
    <s v="JLAB"/>
    <s v="Const"/>
    <s v="RF"/>
    <x v="8"/>
    <m/>
    <m/>
    <m/>
    <m/>
    <m/>
    <m/>
    <m/>
    <m/>
    <m/>
    <m/>
    <m/>
    <m/>
    <m/>
    <n v="8755.02"/>
    <m/>
    <m/>
    <m/>
    <m/>
    <m/>
    <x v="0"/>
    <x v="0"/>
    <m/>
  </r>
  <r>
    <s v=""/>
    <s v=" E08_29910"/>
    <s v="Perform Acceptance Testing (591 1-Cell CM-10)"/>
    <s v="6.08.04.01.03.05"/>
    <x v="0"/>
    <d v="2029-08-08T00:00:00"/>
    <d v="2029-09-05T00:00:00"/>
    <s v="pkessler"/>
    <s v="Matalevich"/>
    <n v="8583.35"/>
    <m/>
    <s v="C"/>
    <s v="Labor"/>
    <s v="TEC"/>
    <m/>
    <s v="JLAB"/>
    <s v="Const"/>
    <s v="RF"/>
    <x v="8"/>
    <m/>
    <m/>
    <m/>
    <m/>
    <m/>
    <m/>
    <m/>
    <m/>
    <m/>
    <m/>
    <m/>
    <m/>
    <m/>
    <n v="8583.35"/>
    <m/>
    <m/>
    <m/>
    <m/>
    <m/>
    <x v="0"/>
    <x v="0"/>
    <m/>
  </r>
  <r>
    <s v=""/>
    <s v=" E08_29950"/>
    <s v="Perform Acceptance Testing (591 1-Cell CM-11)"/>
    <s v="6.08.04.01.03.05"/>
    <x v="0"/>
    <d v="2029-10-04T00:00:00"/>
    <d v="2029-11-01T00:00:00"/>
    <s v="pkessler"/>
    <s v="Matalevich"/>
    <n v="8840.85"/>
    <m/>
    <s v="C"/>
    <s v="Labor"/>
    <s v="TEC"/>
    <m/>
    <s v="JLAB"/>
    <s v="Const"/>
    <s v="RF"/>
    <x v="8"/>
    <m/>
    <m/>
    <m/>
    <m/>
    <m/>
    <m/>
    <m/>
    <m/>
    <m/>
    <m/>
    <m/>
    <m/>
    <m/>
    <m/>
    <n v="8840.85"/>
    <m/>
    <m/>
    <m/>
    <m/>
    <x v="0"/>
    <x v="0"/>
    <m/>
  </r>
  <r>
    <s v=""/>
    <s v=" E08_29980"/>
    <s v="Perform Acceptance Testing (591 1-Cell CM-12)"/>
    <s v="6.08.04.01.03.05"/>
    <x v="0"/>
    <d v="2029-12-05T00:00:00"/>
    <d v="1930-01-03T00:00:00"/>
    <s v="pkessler"/>
    <s v="Matalevich"/>
    <n v="8664.0400000000009"/>
    <m/>
    <s v="C"/>
    <s v="Labor"/>
    <s v="TEC"/>
    <m/>
    <s v="JLAB"/>
    <s v="Const"/>
    <s v="RF"/>
    <x v="8"/>
    <m/>
    <m/>
    <m/>
    <m/>
    <m/>
    <m/>
    <m/>
    <m/>
    <m/>
    <m/>
    <m/>
    <m/>
    <m/>
    <m/>
    <n v="8664.0400000000009"/>
    <m/>
    <m/>
    <m/>
    <m/>
    <x v="0"/>
    <x v="0"/>
    <m/>
  </r>
  <r>
    <s v=""/>
    <s v=" E08_30010"/>
    <s v="Perform Acceptance Testing (591 1-Cell CM-13)"/>
    <s v="6.08.04.01.03.05"/>
    <x v="0"/>
    <d v="1930-02-04T00:00:00"/>
    <d v="1930-03-04T00:00:00"/>
    <s v="pkessler"/>
    <s v="Matalevich"/>
    <n v="8664.0400000000009"/>
    <m/>
    <s v="C"/>
    <s v="Labor"/>
    <s v="TEC"/>
    <m/>
    <s v="JLAB"/>
    <s v="Const"/>
    <s v="RF"/>
    <x v="8"/>
    <m/>
    <m/>
    <m/>
    <m/>
    <m/>
    <m/>
    <m/>
    <m/>
    <m/>
    <m/>
    <m/>
    <m/>
    <m/>
    <m/>
    <n v="8664.0400000000009"/>
    <m/>
    <m/>
    <m/>
    <m/>
    <x v="0"/>
    <x v="0"/>
    <m/>
  </r>
  <r>
    <s v=""/>
    <s v=" E08_30040"/>
    <s v="Perform Acceptance Testing (591 1-Cell CM-14)"/>
    <s v="6.08.04.01.03.05"/>
    <x v="0"/>
    <d v="1930-04-02T00:00:00"/>
    <d v="1930-04-29T00:00:00"/>
    <s v="pkessler"/>
    <s v="Matalevich"/>
    <n v="8664.0400000000009"/>
    <m/>
    <s v="C"/>
    <s v="Labor"/>
    <s v="TEC"/>
    <m/>
    <s v="JLAB"/>
    <s v="Const"/>
    <s v="RF"/>
    <x v="8"/>
    <m/>
    <m/>
    <m/>
    <m/>
    <m/>
    <m/>
    <m/>
    <m/>
    <m/>
    <m/>
    <m/>
    <m/>
    <m/>
    <m/>
    <n v="8664.0400000000009"/>
    <m/>
    <m/>
    <m/>
    <m/>
    <x v="0"/>
    <x v="0"/>
    <m/>
  </r>
  <r>
    <s v=""/>
    <s v=" E08_30070"/>
    <s v="Perform Acceptance Testing (591 1-Cell CM-15)"/>
    <s v="6.08.04.01.03.05"/>
    <x v="0"/>
    <d v="1930-05-29T00:00:00"/>
    <d v="1930-06-25T00:00:00"/>
    <s v="pkessler"/>
    <s v="Matalevich"/>
    <n v="8487.2199999999993"/>
    <m/>
    <s v="C"/>
    <s v="Labor"/>
    <s v="TEC"/>
    <m/>
    <s v="JLAB"/>
    <s v="Const"/>
    <s v="RF"/>
    <x v="8"/>
    <m/>
    <m/>
    <m/>
    <m/>
    <m/>
    <m/>
    <m/>
    <m/>
    <m/>
    <m/>
    <m/>
    <m/>
    <m/>
    <m/>
    <n v="8487.2199999999993"/>
    <m/>
    <m/>
    <m/>
    <m/>
    <x v="0"/>
    <x v="0"/>
    <m/>
  </r>
  <r>
    <s v=""/>
    <s v=" E08_30110"/>
    <s v="Perform Acceptance Testing (591 1-Cell CM-16)"/>
    <s v="6.08.04.01.03.05"/>
    <x v="0"/>
    <d v="1930-07-25T00:00:00"/>
    <d v="1930-08-21T00:00:00"/>
    <s v="pkessler"/>
    <s v="Matalevich"/>
    <n v="8487.2199999999993"/>
    <m/>
    <s v="C"/>
    <s v="Labor"/>
    <s v="TEC"/>
    <m/>
    <s v="JLAB"/>
    <s v="Const"/>
    <s v="RF"/>
    <x v="8"/>
    <m/>
    <m/>
    <m/>
    <m/>
    <m/>
    <m/>
    <m/>
    <m/>
    <m/>
    <m/>
    <m/>
    <m/>
    <m/>
    <m/>
    <n v="8487.2199999999993"/>
    <m/>
    <m/>
    <m/>
    <m/>
    <x v="0"/>
    <x v="0"/>
    <m/>
  </r>
  <r>
    <s v=""/>
    <s v=" E08_31750"/>
    <s v="Perform Dressed Cavity Qualification of CM-01 cavity (591 5-Cell Production)"/>
    <s v="6.08.04.02.01.03"/>
    <x v="0"/>
    <d v="2027-07-21T00:00:00"/>
    <d v="2027-08-24T00:00:00"/>
    <s v="pkessler"/>
    <s v="Matalevich"/>
    <n v="485.44"/>
    <m/>
    <s v="C"/>
    <s v="Labor"/>
    <s v="TEC"/>
    <m/>
    <s v="JLAB"/>
    <s v="Const"/>
    <s v="RF"/>
    <x v="8"/>
    <m/>
    <m/>
    <m/>
    <m/>
    <m/>
    <m/>
    <m/>
    <m/>
    <m/>
    <m/>
    <m/>
    <n v="485.44"/>
    <m/>
    <m/>
    <m/>
    <m/>
    <m/>
    <m/>
    <m/>
    <x v="0"/>
    <x v="0"/>
    <m/>
  </r>
  <r>
    <s v=""/>
    <s v=" E08_31830"/>
    <s v="Perform Dressed Cavity Qualification of CM-02 cavity (591 5-Cell Production)"/>
    <s v="6.08.04.02.01.03"/>
    <x v="0"/>
    <d v="2027-08-25T00:00:00"/>
    <d v="2027-09-29T00:00:00"/>
    <s v="pkessler"/>
    <s v="Matalevich"/>
    <n v="485.44"/>
    <m/>
    <s v="C"/>
    <s v="Labor"/>
    <s v="TEC"/>
    <m/>
    <s v="JLAB"/>
    <s v="Const"/>
    <s v="RF"/>
    <x v="8"/>
    <m/>
    <m/>
    <m/>
    <m/>
    <m/>
    <m/>
    <m/>
    <m/>
    <m/>
    <m/>
    <m/>
    <n v="485.44"/>
    <m/>
    <m/>
    <m/>
    <m/>
    <m/>
    <m/>
    <m/>
    <x v="0"/>
    <x v="0"/>
    <m/>
  </r>
  <r>
    <s v=""/>
    <s v=" E08_31910"/>
    <s v="Perform Dressed Cavity Qualification of CM-03 cavity (591 5-Cell Production)"/>
    <s v="6.08.04.02.01.03"/>
    <x v="0"/>
    <d v="2027-09-30T00:00:00"/>
    <d v="2027-11-04T00:00:00"/>
    <s v="pkessler"/>
    <s v="Matalevich"/>
    <n v="499.42"/>
    <m/>
    <s v="C"/>
    <s v="Labor"/>
    <s v="TEC"/>
    <m/>
    <s v="JLAB"/>
    <s v="Const"/>
    <s v="RF"/>
    <x v="8"/>
    <m/>
    <m/>
    <m/>
    <m/>
    <m/>
    <m/>
    <m/>
    <m/>
    <m/>
    <m/>
    <m/>
    <n v="19.98"/>
    <n v="479.44"/>
    <m/>
    <m/>
    <m/>
    <m/>
    <m/>
    <m/>
    <x v="0"/>
    <x v="0"/>
    <m/>
  </r>
  <r>
    <s v=""/>
    <s v=" E08_31990"/>
    <s v="Perform Dressed Cavity Qualification of CM-04 cavity (591 5-Cell Production)"/>
    <s v="6.08.04.02.01.03"/>
    <x v="0"/>
    <d v="2027-11-05T00:00:00"/>
    <d v="2027-12-14T00:00:00"/>
    <s v="pkessler"/>
    <s v="Matalevich"/>
    <n v="500"/>
    <m/>
    <s v="C"/>
    <s v="Labor"/>
    <s v="TEC"/>
    <m/>
    <s v="JLAB"/>
    <s v="Const"/>
    <s v="RF"/>
    <x v="8"/>
    <m/>
    <m/>
    <m/>
    <m/>
    <m/>
    <m/>
    <m/>
    <m/>
    <m/>
    <m/>
    <m/>
    <m/>
    <n v="500"/>
    <m/>
    <m/>
    <m/>
    <m/>
    <m/>
    <m/>
    <x v="0"/>
    <x v="0"/>
    <m/>
  </r>
  <r>
    <s v=""/>
    <s v=" E08_32070"/>
    <s v="Perform Dressed Cavity Qualification of CM-05 cavity (591 5-Cell Production)"/>
    <s v="6.08.04.02.01.03"/>
    <x v="0"/>
    <d v="2027-12-15T00:00:00"/>
    <d v="2028-01-21T00:00:00"/>
    <s v="pkessler"/>
    <s v="Matalevich"/>
    <n v="500"/>
    <m/>
    <s v="C"/>
    <s v="Labor"/>
    <s v="TEC"/>
    <m/>
    <s v="JLAB"/>
    <s v="Const"/>
    <s v="RF"/>
    <x v="8"/>
    <m/>
    <m/>
    <m/>
    <m/>
    <m/>
    <m/>
    <m/>
    <m/>
    <m/>
    <m/>
    <m/>
    <m/>
    <n v="500"/>
    <m/>
    <m/>
    <m/>
    <m/>
    <m/>
    <m/>
    <x v="0"/>
    <x v="0"/>
    <m/>
  </r>
  <r>
    <s v=""/>
    <s v=" E08_32150"/>
    <s v="Perform Dressed Cavity Qualification of CM-06 cavity (591 5-Cell Production)"/>
    <s v="6.08.04.02.01.03"/>
    <x v="0"/>
    <d v="2028-01-24T00:00:00"/>
    <d v="2028-02-28T00:00:00"/>
    <s v="pkessler"/>
    <s v="Matalevich"/>
    <n v="500"/>
    <m/>
    <s v="C"/>
    <s v="Labor"/>
    <s v="TEC"/>
    <m/>
    <s v="JLAB"/>
    <s v="Const"/>
    <s v="RF"/>
    <x v="8"/>
    <m/>
    <m/>
    <m/>
    <m/>
    <m/>
    <m/>
    <m/>
    <m/>
    <m/>
    <m/>
    <m/>
    <m/>
    <n v="500"/>
    <m/>
    <m/>
    <m/>
    <m/>
    <m/>
    <m/>
    <x v="0"/>
    <x v="0"/>
    <m/>
  </r>
  <r>
    <s v=""/>
    <s v=" E08_32230"/>
    <s v="Perform Dressed Cavity Qualification of CM-07 cavity (591 5-Cell Production)"/>
    <s v="6.08.04.02.01.03"/>
    <x v="0"/>
    <d v="2028-02-29T00:00:00"/>
    <d v="2028-04-03T00:00:00"/>
    <s v="pkessler"/>
    <s v="Matalevich"/>
    <n v="500"/>
    <m/>
    <s v="C"/>
    <s v="Labor"/>
    <s v="TEC"/>
    <m/>
    <s v="JLAB"/>
    <s v="Const"/>
    <s v="RF"/>
    <x v="8"/>
    <m/>
    <m/>
    <m/>
    <m/>
    <m/>
    <m/>
    <m/>
    <m/>
    <m/>
    <m/>
    <m/>
    <m/>
    <n v="500"/>
    <m/>
    <m/>
    <m/>
    <m/>
    <m/>
    <m/>
    <x v="0"/>
    <x v="0"/>
    <m/>
  </r>
  <r>
    <s v=""/>
    <s v=" E08_32320"/>
    <s v="Perform Dressed Cavity Qualification of CM-08 cavity (591 5-Cell Production)"/>
    <s v="6.08.04.02.01.03"/>
    <x v="0"/>
    <d v="2028-04-04T00:00:00"/>
    <d v="2028-05-08T00:00:00"/>
    <s v="pkessler"/>
    <s v="Matalevich"/>
    <n v="500"/>
    <m/>
    <s v="C"/>
    <s v="Labor"/>
    <s v="TEC"/>
    <m/>
    <s v="JLAB"/>
    <s v="Const"/>
    <s v="RF"/>
    <x v="8"/>
    <m/>
    <m/>
    <m/>
    <m/>
    <m/>
    <m/>
    <m/>
    <m/>
    <m/>
    <m/>
    <m/>
    <m/>
    <n v="500"/>
    <m/>
    <m/>
    <m/>
    <m/>
    <m/>
    <m/>
    <x v="0"/>
    <x v="0"/>
    <m/>
  </r>
  <r>
    <s v=""/>
    <s v=" E08_32400"/>
    <s v="Perform Dressed Cavity Qualification of CM-09 cavity (591 5-Cell Production)"/>
    <s v="6.08.04.02.01.03"/>
    <x v="0"/>
    <d v="2028-05-09T00:00:00"/>
    <d v="2028-06-13T00:00:00"/>
    <s v="pkessler"/>
    <s v="Matalevich"/>
    <n v="500"/>
    <m/>
    <s v="C"/>
    <s v="Labor"/>
    <s v="TEC"/>
    <m/>
    <s v="JLAB"/>
    <s v="Const"/>
    <s v="RF"/>
    <x v="8"/>
    <m/>
    <m/>
    <m/>
    <m/>
    <m/>
    <m/>
    <m/>
    <m/>
    <m/>
    <m/>
    <m/>
    <m/>
    <n v="500"/>
    <m/>
    <m/>
    <m/>
    <m/>
    <m/>
    <m/>
    <x v="0"/>
    <x v="0"/>
    <m/>
  </r>
  <r>
    <s v=""/>
    <s v=" E08_32480"/>
    <s v="Perform Dressed Cavity Qualification of CM-10 cavity (591 5-Cell Production)"/>
    <s v="6.08.04.02.01.03"/>
    <x v="0"/>
    <d v="2028-06-14T00:00:00"/>
    <d v="2028-07-19T00:00:00"/>
    <s v="pkessler"/>
    <s v="Matalevich"/>
    <n v="500"/>
    <m/>
    <s v="C"/>
    <s v="Labor"/>
    <s v="TEC"/>
    <m/>
    <s v="JLAB"/>
    <s v="Const"/>
    <s v="RF"/>
    <x v="8"/>
    <m/>
    <m/>
    <m/>
    <m/>
    <m/>
    <m/>
    <m/>
    <m/>
    <m/>
    <m/>
    <m/>
    <m/>
    <n v="500"/>
    <m/>
    <m/>
    <m/>
    <m/>
    <m/>
    <m/>
    <x v="0"/>
    <x v="0"/>
    <m/>
  </r>
  <r>
    <s v=""/>
    <s v=" E08_32560"/>
    <s v="Perform Dressed Cavity Qualification of CM-11 cavity (591 5-Cell Production)"/>
    <s v="6.08.04.02.01.03"/>
    <x v="0"/>
    <d v="2028-07-20T00:00:00"/>
    <d v="2028-08-23T00:00:00"/>
    <s v="pkessler"/>
    <s v="Matalevich"/>
    <n v="500"/>
    <m/>
    <s v="C"/>
    <s v="Labor"/>
    <s v="TEC"/>
    <m/>
    <s v="JLAB"/>
    <s v="Const"/>
    <s v="RF"/>
    <x v="8"/>
    <m/>
    <m/>
    <m/>
    <m/>
    <m/>
    <m/>
    <m/>
    <m/>
    <m/>
    <m/>
    <m/>
    <m/>
    <n v="500"/>
    <m/>
    <m/>
    <m/>
    <m/>
    <m/>
    <m/>
    <x v="0"/>
    <x v="0"/>
    <m/>
  </r>
  <r>
    <s v=""/>
    <s v=" E08_32640"/>
    <s v="Perform Dressed Cavity Qualification of CM-12 cavity (591 5-Cell Production)"/>
    <s v="6.08.04.02.01.03"/>
    <x v="0"/>
    <d v="2028-08-24T00:00:00"/>
    <d v="2028-09-28T00:00:00"/>
    <s v="pkessler"/>
    <s v="Matalevich"/>
    <n v="500"/>
    <m/>
    <s v="C"/>
    <s v="Labor"/>
    <s v="TEC"/>
    <m/>
    <s v="JLAB"/>
    <s v="Const"/>
    <s v="RF"/>
    <x v="8"/>
    <m/>
    <m/>
    <m/>
    <m/>
    <m/>
    <m/>
    <m/>
    <m/>
    <m/>
    <m/>
    <m/>
    <m/>
    <n v="500"/>
    <m/>
    <m/>
    <m/>
    <m/>
    <m/>
    <m/>
    <x v="0"/>
    <x v="0"/>
    <m/>
  </r>
  <r>
    <s v=""/>
    <s v=" E08_32720"/>
    <s v="Perform Dressed Cavity Qualification of CM-13 cavity (591 5-Cell Production)"/>
    <s v="6.08.04.02.01.03"/>
    <x v="0"/>
    <d v="2028-09-29T00:00:00"/>
    <d v="2028-11-03T00:00:00"/>
    <s v="pkessler"/>
    <s v="Matalevich"/>
    <n v="514.4"/>
    <m/>
    <s v="C"/>
    <s v="Labor"/>
    <s v="TEC"/>
    <m/>
    <s v="JLAB"/>
    <s v="Const"/>
    <s v="RF"/>
    <x v="8"/>
    <m/>
    <m/>
    <m/>
    <m/>
    <m/>
    <m/>
    <m/>
    <m/>
    <m/>
    <m/>
    <m/>
    <m/>
    <n v="20.58"/>
    <n v="493.83"/>
    <m/>
    <m/>
    <m/>
    <m/>
    <m/>
    <x v="0"/>
    <x v="0"/>
    <m/>
  </r>
  <r>
    <s v=""/>
    <s v=" E08_32800"/>
    <s v="Perform Dressed Cavity Qualification of CM-14 cavity (591 5-Cell Production)"/>
    <s v="6.08.04.02.01.03"/>
    <x v="0"/>
    <d v="2028-11-06T00:00:00"/>
    <d v="2028-12-13T00:00:00"/>
    <s v="pkessler"/>
    <s v="Matalevich"/>
    <n v="515"/>
    <m/>
    <s v="C"/>
    <s v="Labor"/>
    <s v="TEC"/>
    <m/>
    <s v="JLAB"/>
    <s v="Const"/>
    <s v="RF"/>
    <x v="8"/>
    <m/>
    <m/>
    <m/>
    <m/>
    <m/>
    <m/>
    <m/>
    <m/>
    <m/>
    <m/>
    <m/>
    <m/>
    <m/>
    <n v="515"/>
    <m/>
    <m/>
    <m/>
    <m/>
    <m/>
    <x v="0"/>
    <x v="0"/>
    <m/>
  </r>
  <r>
    <s v=""/>
    <s v=" E08_31710"/>
    <s v="Perform Bare Cavity Qualification of CM-01 cavity (591 5-Cell Production)"/>
    <s v="6.08.04.02.01.03"/>
    <x v="0"/>
    <d v="2027-05-10T00:00:00"/>
    <d v="2027-06-14T00:00:00"/>
    <s v="pkessler"/>
    <s v="Matalevich"/>
    <n v="323.63"/>
    <m/>
    <s v="C"/>
    <s v="Labor"/>
    <s v="TEC"/>
    <m/>
    <s v="JLAB"/>
    <s v="Const"/>
    <s v="RF"/>
    <x v="8"/>
    <m/>
    <m/>
    <m/>
    <m/>
    <m/>
    <m/>
    <m/>
    <m/>
    <m/>
    <m/>
    <m/>
    <n v="323.63"/>
    <m/>
    <m/>
    <m/>
    <m/>
    <m/>
    <m/>
    <m/>
    <x v="0"/>
    <x v="0"/>
    <m/>
  </r>
  <r>
    <s v=""/>
    <s v=" E08_31790"/>
    <s v="Perform Bare Cavity Qualification of CM-02 cavity (591 5-Cell Production)"/>
    <s v="6.08.04.02.01.03"/>
    <x v="0"/>
    <d v="2027-06-15T00:00:00"/>
    <d v="2027-07-20T00:00:00"/>
    <s v="pkessler"/>
    <s v="Matalevich"/>
    <n v="323.63"/>
    <m/>
    <s v="C"/>
    <s v="Labor"/>
    <s v="TEC"/>
    <m/>
    <s v="JLAB"/>
    <s v="Const"/>
    <s v="RF"/>
    <x v="8"/>
    <m/>
    <m/>
    <m/>
    <m/>
    <m/>
    <m/>
    <m/>
    <m/>
    <m/>
    <m/>
    <m/>
    <n v="323.63"/>
    <m/>
    <m/>
    <m/>
    <m/>
    <m/>
    <m/>
    <m/>
    <x v="0"/>
    <x v="0"/>
    <m/>
  </r>
  <r>
    <s v=""/>
    <s v=" E08_31870"/>
    <s v="Perform Bare Cavity Qualification of CM-03 cavity (591 5-Cell Production)"/>
    <s v="6.08.04.02.01.03"/>
    <x v="0"/>
    <d v="2027-07-21T00:00:00"/>
    <d v="2027-08-24T00:00:00"/>
    <s v="pkessler"/>
    <s v="Matalevich"/>
    <n v="323.63"/>
    <m/>
    <s v="C"/>
    <s v="Labor"/>
    <s v="TEC"/>
    <m/>
    <s v="JLAB"/>
    <s v="Const"/>
    <s v="RF"/>
    <x v="8"/>
    <m/>
    <m/>
    <m/>
    <m/>
    <m/>
    <m/>
    <m/>
    <m/>
    <m/>
    <m/>
    <m/>
    <n v="323.63"/>
    <m/>
    <m/>
    <m/>
    <m/>
    <m/>
    <m/>
    <m/>
    <x v="0"/>
    <x v="0"/>
    <m/>
  </r>
  <r>
    <s v=""/>
    <s v=" E08_31950"/>
    <s v="Perform Bare Cavity Qualification of CM-04 cavity (591 5-Cell Production)"/>
    <s v="6.08.04.02.01.03"/>
    <x v="0"/>
    <d v="2027-08-25T00:00:00"/>
    <d v="2027-09-29T00:00:00"/>
    <s v="pkessler"/>
    <s v="Matalevich"/>
    <n v="323.63"/>
    <m/>
    <s v="C"/>
    <s v="Labor"/>
    <s v="TEC"/>
    <m/>
    <s v="JLAB"/>
    <s v="Const"/>
    <s v="RF"/>
    <x v="8"/>
    <m/>
    <m/>
    <m/>
    <m/>
    <m/>
    <m/>
    <m/>
    <m/>
    <m/>
    <m/>
    <m/>
    <n v="323.63"/>
    <m/>
    <m/>
    <m/>
    <m/>
    <m/>
    <m/>
    <m/>
    <x v="0"/>
    <x v="0"/>
    <m/>
  </r>
  <r>
    <s v=""/>
    <s v=" E08_32030"/>
    <s v="Perform Bare Cavity Qualification of CM-05 cavity (591 5-Cell Production)"/>
    <s v="6.08.04.02.01.03"/>
    <x v="0"/>
    <d v="2027-09-30T00:00:00"/>
    <d v="2027-11-04T00:00:00"/>
    <s v="pkessler"/>
    <s v="Matalevich"/>
    <n v="332.95"/>
    <m/>
    <s v="C"/>
    <s v="Labor"/>
    <s v="TEC"/>
    <m/>
    <s v="JLAB"/>
    <s v="Const"/>
    <s v="RF"/>
    <x v="8"/>
    <m/>
    <m/>
    <m/>
    <m/>
    <m/>
    <m/>
    <m/>
    <m/>
    <m/>
    <m/>
    <m/>
    <n v="13.32"/>
    <n v="319.63"/>
    <m/>
    <m/>
    <m/>
    <m/>
    <m/>
    <m/>
    <x v="0"/>
    <x v="0"/>
    <m/>
  </r>
  <r>
    <s v=""/>
    <s v=" E08_32110"/>
    <s v="Perform Bare Cavity Qualification of CM-06 cavity (591 5-Cell Production)"/>
    <s v="6.08.04.02.01.03"/>
    <x v="0"/>
    <d v="2027-11-05T00:00:00"/>
    <d v="2027-12-14T00:00:00"/>
    <s v="pkessler"/>
    <s v="Matalevich"/>
    <n v="333.33"/>
    <m/>
    <s v="C"/>
    <s v="Labor"/>
    <s v="TEC"/>
    <m/>
    <s v="JLAB"/>
    <s v="Const"/>
    <s v="RF"/>
    <x v="8"/>
    <m/>
    <m/>
    <m/>
    <m/>
    <m/>
    <m/>
    <m/>
    <m/>
    <m/>
    <m/>
    <m/>
    <m/>
    <n v="333.33"/>
    <m/>
    <m/>
    <m/>
    <m/>
    <m/>
    <m/>
    <x v="0"/>
    <x v="0"/>
    <m/>
  </r>
  <r>
    <s v=""/>
    <s v=" E08_32190"/>
    <s v="Perform Bare Cavity Qualification of CM-07 cavity (591 5-Cell Production)"/>
    <s v="6.08.04.02.01.03"/>
    <x v="0"/>
    <d v="2027-12-15T00:00:00"/>
    <d v="2028-01-21T00:00:00"/>
    <s v="pkessler"/>
    <s v="Matalevich"/>
    <n v="333.33"/>
    <m/>
    <s v="C"/>
    <s v="Labor"/>
    <s v="TEC"/>
    <m/>
    <s v="JLAB"/>
    <s v="Const"/>
    <s v="RF"/>
    <x v="8"/>
    <m/>
    <m/>
    <m/>
    <m/>
    <m/>
    <m/>
    <m/>
    <m/>
    <m/>
    <m/>
    <m/>
    <m/>
    <n v="333.33"/>
    <m/>
    <m/>
    <m/>
    <m/>
    <m/>
    <m/>
    <x v="0"/>
    <x v="0"/>
    <m/>
  </r>
  <r>
    <s v=""/>
    <s v=" E08_32280"/>
    <s v="Perform Bare Cavity Qualification of CM-08 cavity (591 5-Cell Production)"/>
    <s v="6.08.04.02.01.03"/>
    <x v="0"/>
    <d v="2028-01-24T00:00:00"/>
    <d v="2028-02-28T00:00:00"/>
    <s v="pkessler"/>
    <s v="Matalevich"/>
    <n v="333.33"/>
    <m/>
    <s v="C"/>
    <s v="Labor"/>
    <s v="TEC"/>
    <m/>
    <s v="JLAB"/>
    <s v="Const"/>
    <s v="RF"/>
    <x v="8"/>
    <m/>
    <m/>
    <m/>
    <m/>
    <m/>
    <m/>
    <m/>
    <m/>
    <m/>
    <m/>
    <m/>
    <m/>
    <n v="333.33"/>
    <m/>
    <m/>
    <m/>
    <m/>
    <m/>
    <m/>
    <x v="0"/>
    <x v="0"/>
    <m/>
  </r>
  <r>
    <s v=""/>
    <s v=" E08_32360"/>
    <s v="Perform Bare Cavity Qualification of CM-09 cavity (591 5-Cell Production)"/>
    <s v="6.08.04.02.01.03"/>
    <x v="0"/>
    <d v="2028-02-29T00:00:00"/>
    <d v="2028-04-03T00:00:00"/>
    <s v="pkessler"/>
    <s v="Matalevich"/>
    <n v="333.33"/>
    <m/>
    <s v="C"/>
    <s v="Labor"/>
    <s v="TEC"/>
    <m/>
    <s v="JLAB"/>
    <s v="Const"/>
    <s v="RF"/>
    <x v="8"/>
    <m/>
    <m/>
    <m/>
    <m/>
    <m/>
    <m/>
    <m/>
    <m/>
    <m/>
    <m/>
    <m/>
    <m/>
    <n v="333.33"/>
    <m/>
    <m/>
    <m/>
    <m/>
    <m/>
    <m/>
    <x v="0"/>
    <x v="0"/>
    <m/>
  </r>
  <r>
    <s v=""/>
    <s v=" E08_32440"/>
    <s v="Perform Bare Cavity Qualification of CM-10 cavity (591 5-Cell Production)"/>
    <s v="6.08.04.02.01.03"/>
    <x v="0"/>
    <d v="2028-04-04T00:00:00"/>
    <d v="2028-05-08T00:00:00"/>
    <s v="pkessler"/>
    <s v="Matalevich"/>
    <n v="333.33"/>
    <m/>
    <s v="C"/>
    <s v="Labor"/>
    <s v="TEC"/>
    <m/>
    <s v="JLAB"/>
    <s v="Const"/>
    <s v="RF"/>
    <x v="8"/>
    <m/>
    <m/>
    <m/>
    <m/>
    <m/>
    <m/>
    <m/>
    <m/>
    <m/>
    <m/>
    <m/>
    <m/>
    <n v="333.33"/>
    <m/>
    <m/>
    <m/>
    <m/>
    <m/>
    <m/>
    <x v="0"/>
    <x v="0"/>
    <m/>
  </r>
  <r>
    <s v=""/>
    <s v=" E08_32520"/>
    <s v="Perform Bare Cavity Qualification of CM-11 cavity (591 5-Cell Production)"/>
    <s v="6.08.04.02.01.03"/>
    <x v="0"/>
    <d v="2028-05-09T00:00:00"/>
    <d v="2028-06-13T00:00:00"/>
    <s v="pkessler"/>
    <s v="Matalevich"/>
    <n v="333.33"/>
    <m/>
    <s v="C"/>
    <s v="Labor"/>
    <s v="TEC"/>
    <m/>
    <s v="JLAB"/>
    <s v="Const"/>
    <s v="RF"/>
    <x v="8"/>
    <m/>
    <m/>
    <m/>
    <m/>
    <m/>
    <m/>
    <m/>
    <m/>
    <m/>
    <m/>
    <m/>
    <m/>
    <n v="333.33"/>
    <m/>
    <m/>
    <m/>
    <m/>
    <m/>
    <m/>
    <x v="0"/>
    <x v="0"/>
    <m/>
  </r>
  <r>
    <s v=""/>
    <s v=" E08_32600"/>
    <s v="Perform Bare Cavity Qualification of CM-12 cavity (591 5-Cell Production)"/>
    <s v="6.08.04.02.01.03"/>
    <x v="0"/>
    <d v="2028-06-14T00:00:00"/>
    <d v="2028-07-19T00:00:00"/>
    <s v="pkessler"/>
    <s v="Matalevich"/>
    <n v="333.33"/>
    <m/>
    <s v="C"/>
    <s v="Labor"/>
    <s v="TEC"/>
    <m/>
    <s v="JLAB"/>
    <s v="Const"/>
    <s v="RF"/>
    <x v="8"/>
    <m/>
    <m/>
    <m/>
    <m/>
    <m/>
    <m/>
    <m/>
    <m/>
    <m/>
    <m/>
    <m/>
    <m/>
    <n v="333.33"/>
    <m/>
    <m/>
    <m/>
    <m/>
    <m/>
    <m/>
    <x v="0"/>
    <x v="0"/>
    <m/>
  </r>
  <r>
    <s v=""/>
    <s v=" E08_32680"/>
    <s v="Perform Bare Cavity Qualification of CM-13 cavity (591 5-Cell Production)"/>
    <s v="6.08.04.02.01.03"/>
    <x v="0"/>
    <d v="2028-07-20T00:00:00"/>
    <d v="2028-08-23T00:00:00"/>
    <s v="pkessler"/>
    <s v="Matalevich"/>
    <n v="333.33"/>
    <m/>
    <s v="C"/>
    <s v="Labor"/>
    <s v="TEC"/>
    <m/>
    <s v="JLAB"/>
    <s v="Const"/>
    <s v="RF"/>
    <x v="8"/>
    <m/>
    <m/>
    <m/>
    <m/>
    <m/>
    <m/>
    <m/>
    <m/>
    <m/>
    <m/>
    <m/>
    <m/>
    <n v="333.33"/>
    <m/>
    <m/>
    <m/>
    <m/>
    <m/>
    <m/>
    <x v="0"/>
    <x v="0"/>
    <m/>
  </r>
  <r>
    <s v=""/>
    <s v=" E08_32760"/>
    <s v="Perform Bare Cavity Qualification of CM-14 cavity (591 5-Cell Production)"/>
    <s v="6.08.04.02.01.03"/>
    <x v="0"/>
    <d v="2028-08-24T00:00:00"/>
    <d v="2028-09-28T00:00:00"/>
    <s v="pkessler"/>
    <s v="Matalevich"/>
    <n v="333.33"/>
    <m/>
    <s v="C"/>
    <s v="Labor"/>
    <s v="TEC"/>
    <m/>
    <s v="JLAB"/>
    <s v="Const"/>
    <s v="RF"/>
    <x v="8"/>
    <m/>
    <m/>
    <m/>
    <m/>
    <m/>
    <m/>
    <m/>
    <m/>
    <m/>
    <m/>
    <m/>
    <m/>
    <n v="333.33"/>
    <m/>
    <m/>
    <m/>
    <m/>
    <m/>
    <m/>
    <x v="0"/>
    <x v="0"/>
    <m/>
  </r>
  <r>
    <s v=""/>
    <s v=" E08_35860"/>
    <s v="Perform  Cavity String Assembly (591 5-Cell CM-09)"/>
    <s v="6.08.04.02.03.04"/>
    <x v="0"/>
    <d v="2029-06-15T00:00:00"/>
    <d v="2029-07-13T00:00:00"/>
    <s v="pkessler"/>
    <s v="Matalevich"/>
    <n v="1030"/>
    <m/>
    <s v="C"/>
    <s v="Labor"/>
    <s v="TEC"/>
    <m/>
    <s v="JLAB"/>
    <s v="Const"/>
    <s v="RF"/>
    <x v="7"/>
    <m/>
    <m/>
    <m/>
    <m/>
    <m/>
    <m/>
    <m/>
    <m/>
    <m/>
    <m/>
    <m/>
    <m/>
    <m/>
    <n v="1030"/>
    <m/>
    <m/>
    <m/>
    <m/>
    <m/>
    <x v="0"/>
    <x v="0"/>
    <m/>
  </r>
  <r>
    <s v=""/>
    <s v=" E08_36000"/>
    <s v="Perform  Cavity String Assembly (591 5-Cell CM-10)"/>
    <s v="6.08.04.02.03.04"/>
    <x v="0"/>
    <d v="2029-08-22T00:00:00"/>
    <d v="2029-09-19T00:00:00"/>
    <s v="pkessler"/>
    <s v="Matalevich"/>
    <n v="1030"/>
    <m/>
    <s v="C"/>
    <s v="Labor"/>
    <s v="TEC"/>
    <m/>
    <s v="JLAB"/>
    <s v="Const"/>
    <s v="RF"/>
    <x v="7"/>
    <m/>
    <m/>
    <m/>
    <m/>
    <m/>
    <m/>
    <m/>
    <m/>
    <m/>
    <m/>
    <m/>
    <m/>
    <m/>
    <n v="1030"/>
    <m/>
    <m/>
    <m/>
    <m/>
    <m/>
    <x v="0"/>
    <x v="0"/>
    <m/>
  </r>
  <r>
    <s v=""/>
    <s v=" E08_36140"/>
    <s v="Perform  Cavity String Assembly (591 5-Cell CM-11)"/>
    <s v="6.08.04.02.03.04"/>
    <x v="0"/>
    <d v="2029-10-30T00:00:00"/>
    <d v="2029-11-29T00:00:00"/>
    <s v="pkessler"/>
    <s v="Matalevich"/>
    <n v="1060.9000000000001"/>
    <m/>
    <s v="C"/>
    <s v="Labor"/>
    <s v="TEC"/>
    <m/>
    <s v="JLAB"/>
    <s v="Const"/>
    <s v="RF"/>
    <x v="7"/>
    <m/>
    <m/>
    <m/>
    <m/>
    <m/>
    <m/>
    <m/>
    <m/>
    <m/>
    <m/>
    <m/>
    <m/>
    <m/>
    <m/>
    <n v="1060.9000000000001"/>
    <m/>
    <m/>
    <m/>
    <m/>
    <x v="0"/>
    <x v="0"/>
    <m/>
  </r>
  <r>
    <s v=""/>
    <s v=" E08_36280"/>
    <s v="Perform  Cavity String Assembly (591 5-Cell CM-12)"/>
    <s v="6.08.04.02.03.04"/>
    <x v="0"/>
    <d v="2029-12-07T00:00:00"/>
    <d v="1930-01-07T00:00:00"/>
    <s v="pkessler"/>
    <s v="Matalevich"/>
    <n v="1060.9000000000001"/>
    <m/>
    <s v="C"/>
    <s v="Labor"/>
    <s v="TEC"/>
    <m/>
    <s v="JLAB"/>
    <s v="Const"/>
    <s v="RF"/>
    <x v="7"/>
    <m/>
    <m/>
    <m/>
    <m/>
    <m/>
    <m/>
    <m/>
    <m/>
    <m/>
    <m/>
    <m/>
    <m/>
    <m/>
    <m/>
    <n v="1060.9000000000001"/>
    <m/>
    <m/>
    <m/>
    <m/>
    <x v="0"/>
    <x v="0"/>
    <m/>
  </r>
  <r>
    <s v=""/>
    <s v=" E08_36420"/>
    <s v="Perform  Cavity String Assembly (591 5-Cell CM-13)"/>
    <s v="6.08.04.02.03.04"/>
    <x v="0"/>
    <d v="1930-01-15T00:00:00"/>
    <d v="1930-02-12T00:00:00"/>
    <s v="pkessler"/>
    <s v="Matalevich"/>
    <n v="1060.9000000000001"/>
    <m/>
    <s v="C"/>
    <s v="Labor"/>
    <s v="TEC"/>
    <m/>
    <s v="JLAB"/>
    <s v="Const"/>
    <s v="RF"/>
    <x v="7"/>
    <m/>
    <m/>
    <m/>
    <m/>
    <m/>
    <m/>
    <m/>
    <m/>
    <m/>
    <m/>
    <m/>
    <m/>
    <m/>
    <m/>
    <n v="1060.9000000000001"/>
    <m/>
    <m/>
    <m/>
    <m/>
    <x v="0"/>
    <x v="0"/>
    <m/>
  </r>
  <r>
    <s v=""/>
    <s v=" E08_36560"/>
    <s v="Perform  Cavity String Assembly (591 5-Cell CM-14)"/>
    <s v="6.08.04.02.03.04"/>
    <x v="0"/>
    <d v="1930-02-21T00:00:00"/>
    <d v="1930-03-20T00:00:00"/>
    <s v="pkessler"/>
    <s v="Matalevich"/>
    <n v="1060.9000000000001"/>
    <m/>
    <s v="C"/>
    <s v="Labor"/>
    <s v="TEC"/>
    <m/>
    <s v="JLAB"/>
    <s v="Const"/>
    <s v="RF"/>
    <x v="7"/>
    <m/>
    <m/>
    <m/>
    <m/>
    <m/>
    <m/>
    <m/>
    <m/>
    <m/>
    <m/>
    <m/>
    <m/>
    <m/>
    <m/>
    <n v="1060.9000000000001"/>
    <m/>
    <m/>
    <m/>
    <m/>
    <x v="0"/>
    <x v="0"/>
    <m/>
  </r>
  <r>
    <s v=""/>
    <s v=" E08_35020"/>
    <s v="Perform  Cavity String Assembly (591 5-Cell CM-03)"/>
    <s v="6.08.04.02.03.04"/>
    <x v="0"/>
    <d v="2028-06-01T00:00:00"/>
    <d v="2028-06-28T00:00:00"/>
    <s v="pkessler"/>
    <s v="Matalevich"/>
    <n v="1000"/>
    <m/>
    <s v="C"/>
    <s v="Labor"/>
    <s v="TEC"/>
    <m/>
    <s v="JLAB"/>
    <s v="Const"/>
    <s v="RF"/>
    <x v="7"/>
    <m/>
    <m/>
    <m/>
    <m/>
    <m/>
    <m/>
    <m/>
    <m/>
    <m/>
    <m/>
    <m/>
    <m/>
    <n v="1000"/>
    <m/>
    <m/>
    <m/>
    <m/>
    <m/>
    <m/>
    <x v="0"/>
    <x v="0"/>
    <m/>
  </r>
  <r>
    <s v=""/>
    <s v=" E08_35160"/>
    <s v="Perform  Cavity String Assembly (591 5-Cell CM-04)"/>
    <s v="6.08.04.02.03.04"/>
    <x v="0"/>
    <d v="2028-08-08T00:00:00"/>
    <d v="2028-09-05T00:00:00"/>
    <s v="pkessler"/>
    <s v="Matalevich"/>
    <n v="1000"/>
    <m/>
    <s v="C"/>
    <s v="Labor"/>
    <s v="TEC"/>
    <m/>
    <s v="JLAB"/>
    <s v="Const"/>
    <s v="RF"/>
    <x v="7"/>
    <m/>
    <m/>
    <m/>
    <m/>
    <m/>
    <m/>
    <m/>
    <m/>
    <m/>
    <m/>
    <m/>
    <m/>
    <n v="1000"/>
    <m/>
    <m/>
    <m/>
    <m/>
    <m/>
    <m/>
    <x v="0"/>
    <x v="0"/>
    <m/>
  </r>
  <r>
    <s v=""/>
    <s v=" E08_35300"/>
    <s v="Perform  Cavity String Assembly (591 5-Cell CM-05)"/>
    <s v="6.08.04.02.03.04"/>
    <x v="0"/>
    <d v="2028-09-13T00:00:00"/>
    <d v="2028-10-11T00:00:00"/>
    <s v="pkessler"/>
    <s v="Matalevich"/>
    <n v="1010.5"/>
    <m/>
    <s v="C"/>
    <s v="Labor"/>
    <s v="TEC"/>
    <m/>
    <s v="JLAB"/>
    <s v="Const"/>
    <s v="RF"/>
    <x v="7"/>
    <m/>
    <m/>
    <m/>
    <m/>
    <m/>
    <m/>
    <m/>
    <m/>
    <m/>
    <m/>
    <m/>
    <m/>
    <n v="656.83"/>
    <n v="353.68"/>
    <m/>
    <m/>
    <m/>
    <m/>
    <m/>
    <x v="0"/>
    <x v="0"/>
    <m/>
  </r>
  <r>
    <s v=""/>
    <s v=" E08_35440"/>
    <s v="Perform  Cavity String Assembly (591 5-Cell CM-06)"/>
    <s v="6.08.04.02.03.04"/>
    <x v="0"/>
    <d v="2028-11-21T00:00:00"/>
    <d v="2028-12-20T00:00:00"/>
    <s v="pkessler"/>
    <s v="Matalevich"/>
    <n v="1030"/>
    <m/>
    <s v="C"/>
    <s v="Labor"/>
    <s v="TEC"/>
    <m/>
    <s v="JLAB"/>
    <s v="Const"/>
    <s v="RF"/>
    <x v="7"/>
    <m/>
    <m/>
    <m/>
    <m/>
    <m/>
    <m/>
    <m/>
    <m/>
    <m/>
    <m/>
    <m/>
    <m/>
    <m/>
    <n v="1030"/>
    <m/>
    <m/>
    <m/>
    <m/>
    <m/>
    <x v="0"/>
    <x v="0"/>
    <m/>
  </r>
  <r>
    <s v=""/>
    <s v=" E08_35580"/>
    <s v="Perform  Cavity String Assembly (591 5-Cell CM-07)"/>
    <s v="6.08.04.02.03.04"/>
    <x v="0"/>
    <d v="2029-02-01T00:00:00"/>
    <d v="2029-03-01T00:00:00"/>
    <s v="pkessler"/>
    <s v="Matalevich"/>
    <n v="1030"/>
    <m/>
    <s v="C"/>
    <s v="Labor"/>
    <s v="TEC"/>
    <m/>
    <s v="JLAB"/>
    <s v="Const"/>
    <s v="RF"/>
    <x v="7"/>
    <m/>
    <m/>
    <m/>
    <m/>
    <m/>
    <m/>
    <m/>
    <m/>
    <m/>
    <m/>
    <m/>
    <m/>
    <m/>
    <n v="1030"/>
    <m/>
    <m/>
    <m/>
    <m/>
    <m/>
    <x v="0"/>
    <x v="0"/>
    <m/>
  </r>
  <r>
    <s v=""/>
    <s v=" E08_34740"/>
    <s v="Perform  Cavity String Assembly (591 5-Cell CM-01)"/>
    <s v="6.08.04.02.03.04"/>
    <x v="0"/>
    <d v="2027-09-16T00:00:00"/>
    <d v="2027-10-14T00:00:00"/>
    <s v="pkessler"/>
    <s v="Matalevich"/>
    <n v="983.98"/>
    <m/>
    <s v="C"/>
    <s v="Labor"/>
    <s v="TEC"/>
    <m/>
    <s v="JLAB"/>
    <s v="Const"/>
    <s v="RF"/>
    <x v="7"/>
    <m/>
    <m/>
    <m/>
    <m/>
    <m/>
    <m/>
    <m/>
    <m/>
    <m/>
    <m/>
    <m/>
    <n v="541.19000000000005"/>
    <n v="442.79"/>
    <m/>
    <m/>
    <m/>
    <m/>
    <m/>
    <m/>
    <x v="0"/>
    <x v="0"/>
    <m/>
  </r>
  <r>
    <s v=""/>
    <s v=" E08_34880"/>
    <s v="Perform  Cavity String Assembly (591 5-Cell CM-02)"/>
    <s v="6.08.04.02.03.04"/>
    <x v="0"/>
    <d v="2027-10-22T00:00:00"/>
    <d v="2027-11-19T00:00:00"/>
    <s v="pkessler"/>
    <s v="Matalevich"/>
    <n v="1000"/>
    <m/>
    <s v="C"/>
    <s v="Labor"/>
    <s v="TEC"/>
    <m/>
    <s v="JLAB"/>
    <s v="Const"/>
    <s v="RF"/>
    <x v="7"/>
    <m/>
    <m/>
    <m/>
    <m/>
    <m/>
    <m/>
    <m/>
    <m/>
    <m/>
    <m/>
    <m/>
    <m/>
    <n v="1000"/>
    <m/>
    <m/>
    <m/>
    <m/>
    <m/>
    <m/>
    <x v="0"/>
    <x v="0"/>
    <m/>
  </r>
  <r>
    <s v=""/>
    <s v=" E08_35720"/>
    <s v="Perform  Cavity String Assembly (591 5-Cell CM-08)"/>
    <s v="6.08.04.02.03.04"/>
    <x v="0"/>
    <d v="2029-04-10T00:00:00"/>
    <d v="2029-05-07T00:00:00"/>
    <s v="pkessler"/>
    <s v="Matalevich"/>
    <n v="1030"/>
    <m/>
    <s v="C"/>
    <s v="Labor"/>
    <s v="TEC"/>
    <m/>
    <s v="JLAB"/>
    <s v="Const"/>
    <s v="RF"/>
    <x v="7"/>
    <m/>
    <m/>
    <m/>
    <m/>
    <m/>
    <m/>
    <m/>
    <m/>
    <m/>
    <m/>
    <m/>
    <m/>
    <m/>
    <n v="1030"/>
    <m/>
    <m/>
    <m/>
    <m/>
    <m/>
    <x v="0"/>
    <x v="0"/>
    <m/>
  </r>
  <r>
    <s v=""/>
    <s v=" E08_36830"/>
    <s v="Perform Acceptance Testing (591 5-Cell CM-01)"/>
    <s v="6.08.04.02.03.05"/>
    <x v="0"/>
    <d v="2028-02-29T00:00:00"/>
    <d v="2028-04-10T00:00:00"/>
    <s v="pkessler"/>
    <s v="Matalevich"/>
    <n v="10333.36"/>
    <m/>
    <s v="C"/>
    <s v="Labor"/>
    <s v="TEC"/>
    <m/>
    <s v="JLAB"/>
    <s v="Const"/>
    <s v="RF"/>
    <x v="8"/>
    <m/>
    <m/>
    <m/>
    <m/>
    <m/>
    <m/>
    <m/>
    <m/>
    <m/>
    <m/>
    <m/>
    <m/>
    <n v="10333.36"/>
    <m/>
    <m/>
    <m/>
    <m/>
    <m/>
    <m/>
    <x v="0"/>
    <x v="0"/>
    <m/>
  </r>
  <r>
    <s v=""/>
    <s v=" E08_36860"/>
    <s v="Perform Acceptance Testing (591 5-Cell CM-02)"/>
    <s v="6.08.04.02.03.05"/>
    <x v="0"/>
    <d v="2028-05-16T00:00:00"/>
    <d v="2028-06-13T00:00:00"/>
    <s v="pkessler"/>
    <s v="Matalevich"/>
    <n v="10333.36"/>
    <m/>
    <s v="C"/>
    <s v="Labor"/>
    <s v="TEC"/>
    <m/>
    <s v="JLAB"/>
    <s v="Const"/>
    <s v="RF"/>
    <x v="8"/>
    <m/>
    <m/>
    <m/>
    <m/>
    <m/>
    <m/>
    <m/>
    <m/>
    <m/>
    <m/>
    <m/>
    <m/>
    <n v="10333.36"/>
    <m/>
    <m/>
    <m/>
    <m/>
    <m/>
    <m/>
    <x v="0"/>
    <x v="0"/>
    <m/>
  </r>
  <r>
    <s v=""/>
    <s v=" E08_36890"/>
    <s v="Perform Acceptance Testing (591 5-Cell CM-03)"/>
    <s v="6.08.04.02.03.05"/>
    <x v="0"/>
    <d v="2028-11-07T00:00:00"/>
    <d v="2028-12-07T00:00:00"/>
    <s v="pkessler"/>
    <s v="Matalevich"/>
    <n v="10643.36"/>
    <m/>
    <s v="C"/>
    <s v="Labor"/>
    <s v="TEC"/>
    <m/>
    <s v="JLAB"/>
    <s v="Const"/>
    <s v="RF"/>
    <x v="8"/>
    <m/>
    <m/>
    <m/>
    <m/>
    <m/>
    <m/>
    <m/>
    <m/>
    <m/>
    <m/>
    <m/>
    <m/>
    <m/>
    <n v="10643.36"/>
    <m/>
    <m/>
    <m/>
    <m/>
    <m/>
    <x v="0"/>
    <x v="0"/>
    <m/>
  </r>
  <r>
    <s v=""/>
    <s v=" E08_36920"/>
    <s v="Perform Acceptance Testing (591 5-Cell CM-04)"/>
    <s v="6.08.04.02.03.05"/>
    <x v="0"/>
    <d v="2029-01-19T00:00:00"/>
    <d v="2029-02-15T00:00:00"/>
    <s v="pkessler"/>
    <s v="Matalevich"/>
    <n v="10643.36"/>
    <m/>
    <s v="C"/>
    <s v="Labor"/>
    <s v="TEC"/>
    <m/>
    <s v="JLAB"/>
    <s v="Const"/>
    <s v="RF"/>
    <x v="8"/>
    <m/>
    <m/>
    <m/>
    <m/>
    <m/>
    <m/>
    <m/>
    <m/>
    <m/>
    <m/>
    <m/>
    <m/>
    <m/>
    <n v="10643.36"/>
    <m/>
    <m/>
    <m/>
    <m/>
    <m/>
    <x v="0"/>
    <x v="0"/>
    <m/>
  </r>
  <r>
    <s v=""/>
    <s v=" E08_36950"/>
    <s v="Perform Acceptance Testing (591 5-Cell CM-05)"/>
    <s v="6.08.04.02.03.05"/>
    <x v="0"/>
    <d v="2029-03-19T00:00:00"/>
    <d v="2029-04-13T00:00:00"/>
    <s v="pkessler"/>
    <s v="Matalevich"/>
    <n v="9441.69"/>
    <m/>
    <s v="C"/>
    <s v="Labor"/>
    <s v="TEC"/>
    <m/>
    <s v="JLAB"/>
    <s v="Const"/>
    <s v="RF"/>
    <x v="8"/>
    <m/>
    <m/>
    <m/>
    <m/>
    <m/>
    <m/>
    <m/>
    <m/>
    <m/>
    <m/>
    <m/>
    <m/>
    <m/>
    <n v="9441.69"/>
    <m/>
    <m/>
    <m/>
    <m/>
    <m/>
    <x v="0"/>
    <x v="0"/>
    <m/>
  </r>
  <r>
    <s v=""/>
    <s v=" E08_36990"/>
    <s v="Perform Acceptance Testing (591 5-Cell CM-06)"/>
    <s v="6.08.04.02.03.05"/>
    <x v="0"/>
    <d v="2029-05-14T00:00:00"/>
    <d v="2029-06-11T00:00:00"/>
    <s v="pkessler"/>
    <s v="Matalevich"/>
    <n v="9441.69"/>
    <m/>
    <s v="C"/>
    <s v="Labor"/>
    <s v="TEC"/>
    <m/>
    <s v="JLAB"/>
    <s v="Const"/>
    <s v="RF"/>
    <x v="8"/>
    <m/>
    <m/>
    <m/>
    <m/>
    <m/>
    <m/>
    <m/>
    <m/>
    <m/>
    <m/>
    <m/>
    <m/>
    <m/>
    <n v="9441.69"/>
    <m/>
    <m/>
    <m/>
    <m/>
    <m/>
    <x v="0"/>
    <x v="0"/>
    <m/>
  </r>
  <r>
    <s v=""/>
    <s v=" E08_37020"/>
    <s v="Perform Acceptance Testing (591 5-Cell CM-07)"/>
    <s v="6.08.04.02.03.05"/>
    <x v="0"/>
    <d v="2029-07-11T00:00:00"/>
    <d v="2029-08-07T00:00:00"/>
    <s v="pkessler"/>
    <s v="Matalevich"/>
    <n v="9270.02"/>
    <m/>
    <s v="C"/>
    <s v="Labor"/>
    <s v="TEC"/>
    <m/>
    <s v="JLAB"/>
    <s v="Const"/>
    <s v="RF"/>
    <x v="8"/>
    <m/>
    <m/>
    <m/>
    <m/>
    <m/>
    <m/>
    <m/>
    <m/>
    <m/>
    <m/>
    <m/>
    <m/>
    <m/>
    <n v="9270.02"/>
    <m/>
    <m/>
    <m/>
    <m/>
    <m/>
    <x v="0"/>
    <x v="0"/>
    <m/>
  </r>
  <r>
    <s v=""/>
    <s v=" E08_37050"/>
    <s v="Perform Acceptance Testing (591 5-Cell CM-08)"/>
    <s v="6.08.04.02.03.05"/>
    <x v="0"/>
    <d v="2029-09-06T00:00:00"/>
    <d v="2029-10-03T00:00:00"/>
    <s v="pkessler"/>
    <s v="Matalevich"/>
    <n v="9311.74"/>
    <m/>
    <s v="C"/>
    <s v="Labor"/>
    <s v="TEC"/>
    <m/>
    <s v="JLAB"/>
    <s v="Const"/>
    <s v="RF"/>
    <x v="8"/>
    <m/>
    <m/>
    <m/>
    <m/>
    <m/>
    <m/>
    <m/>
    <m/>
    <m/>
    <m/>
    <m/>
    <m/>
    <m/>
    <n v="7914.98"/>
    <n v="1396.76"/>
    <m/>
    <m/>
    <m/>
    <m/>
    <x v="0"/>
    <x v="0"/>
    <m/>
  </r>
  <r>
    <s v=""/>
    <s v=" E08_37080"/>
    <s v="Perform Acceptance Testing (591 5-Cell CM-09)"/>
    <s v="6.08.04.02.03.05"/>
    <x v="0"/>
    <d v="2029-11-02T00:00:00"/>
    <d v="2029-12-04T00:00:00"/>
    <s v="pkessler"/>
    <s v="Matalevich"/>
    <n v="9017.67"/>
    <m/>
    <s v="C"/>
    <s v="Labor"/>
    <s v="TEC"/>
    <m/>
    <s v="JLAB"/>
    <s v="Const"/>
    <s v="RF"/>
    <x v="8"/>
    <m/>
    <m/>
    <m/>
    <m/>
    <m/>
    <m/>
    <m/>
    <m/>
    <m/>
    <m/>
    <m/>
    <m/>
    <m/>
    <m/>
    <n v="9017.67"/>
    <m/>
    <m/>
    <m/>
    <m/>
    <x v="0"/>
    <x v="0"/>
    <m/>
  </r>
  <r>
    <s v=""/>
    <s v=" E08_37110"/>
    <s v="Perform Acceptance Testing (591 5-Cell CM-10)"/>
    <s v="6.08.04.02.03.05"/>
    <x v="0"/>
    <d v="1930-01-04T00:00:00"/>
    <d v="1930-02-01T00:00:00"/>
    <s v="pkessler"/>
    <s v="Matalevich"/>
    <n v="8840.85"/>
    <m/>
    <s v="C"/>
    <s v="Labor"/>
    <s v="TEC"/>
    <m/>
    <s v="JLAB"/>
    <s v="Const"/>
    <s v="RF"/>
    <x v="8"/>
    <m/>
    <m/>
    <m/>
    <m/>
    <m/>
    <m/>
    <m/>
    <m/>
    <m/>
    <m/>
    <m/>
    <m/>
    <m/>
    <m/>
    <n v="8840.85"/>
    <m/>
    <m/>
    <m/>
    <m/>
    <x v="0"/>
    <x v="0"/>
    <m/>
  </r>
  <r>
    <s v=""/>
    <s v=" E08_37150"/>
    <s v="Perform Acceptance Testing (591 5-Cell CM-11)"/>
    <s v="6.08.04.02.03.05"/>
    <x v="0"/>
    <d v="1930-03-05T00:00:00"/>
    <d v="1930-04-01T00:00:00"/>
    <s v="pkessler"/>
    <s v="Matalevich"/>
    <n v="8840.85"/>
    <m/>
    <s v="C"/>
    <s v="Labor"/>
    <s v="TEC"/>
    <m/>
    <s v="JLAB"/>
    <s v="Const"/>
    <s v="RF"/>
    <x v="8"/>
    <m/>
    <m/>
    <m/>
    <m/>
    <m/>
    <m/>
    <m/>
    <m/>
    <m/>
    <m/>
    <m/>
    <m/>
    <m/>
    <m/>
    <n v="8840.85"/>
    <m/>
    <m/>
    <m/>
    <m/>
    <x v="0"/>
    <x v="0"/>
    <m/>
  </r>
  <r>
    <s v=""/>
    <s v=" E08_37180"/>
    <s v="Perform Acceptance Testing (591 5-Cell CM-12)"/>
    <s v="6.08.04.02.03.05"/>
    <x v="0"/>
    <d v="1930-04-30T00:00:00"/>
    <d v="1930-05-28T00:00:00"/>
    <s v="pkessler"/>
    <s v="Matalevich"/>
    <n v="8664.0400000000009"/>
    <m/>
    <s v="C"/>
    <s v="Labor"/>
    <s v="TEC"/>
    <m/>
    <s v="JLAB"/>
    <s v="Const"/>
    <s v="RF"/>
    <x v="8"/>
    <m/>
    <m/>
    <m/>
    <m/>
    <m/>
    <m/>
    <m/>
    <m/>
    <m/>
    <m/>
    <m/>
    <m/>
    <m/>
    <m/>
    <n v="8664.0400000000009"/>
    <m/>
    <m/>
    <m/>
    <m/>
    <x v="0"/>
    <x v="0"/>
    <m/>
  </r>
  <r>
    <s v=""/>
    <s v=" E08_37210"/>
    <s v="Perform Acceptance Testing (591 5-Cell CM-13)"/>
    <s v="6.08.04.02.03.05"/>
    <x v="0"/>
    <d v="1930-06-26T00:00:00"/>
    <d v="1930-07-24T00:00:00"/>
    <s v="pkessler"/>
    <s v="Matalevich"/>
    <n v="8664.0400000000009"/>
    <m/>
    <s v="C"/>
    <s v="Labor"/>
    <s v="TEC"/>
    <m/>
    <s v="JLAB"/>
    <s v="Const"/>
    <s v="RF"/>
    <x v="8"/>
    <m/>
    <m/>
    <m/>
    <m/>
    <m/>
    <m/>
    <m/>
    <m/>
    <m/>
    <m/>
    <m/>
    <m/>
    <m/>
    <m/>
    <n v="8664.0400000000009"/>
    <m/>
    <m/>
    <m/>
    <m/>
    <x v="0"/>
    <x v="0"/>
    <m/>
  </r>
  <r>
    <s v=""/>
    <s v=" E08_37240"/>
    <s v="Perform Acceptance Testing (591 5-Cell CM-14)"/>
    <s v="6.08.04.02.03.05"/>
    <x v="0"/>
    <d v="1930-08-22T00:00:00"/>
    <d v="1930-09-19T00:00:00"/>
    <s v="pkessler"/>
    <s v="Matalevich"/>
    <n v="8664.0400000000009"/>
    <m/>
    <s v="C"/>
    <s v="Labor"/>
    <s v="TEC"/>
    <m/>
    <s v="JLAB"/>
    <s v="Const"/>
    <s v="RF"/>
    <x v="8"/>
    <m/>
    <m/>
    <m/>
    <m/>
    <m/>
    <m/>
    <m/>
    <m/>
    <m/>
    <m/>
    <m/>
    <m/>
    <m/>
    <m/>
    <n v="8664.0400000000009"/>
    <m/>
    <m/>
    <m/>
    <m/>
    <x v="0"/>
    <x v="0"/>
    <m/>
  </r>
  <r>
    <s v=""/>
    <s v=" E08_38950"/>
    <s v="Perform Cavity BARE Qualification of  cavity CM02 (1773 5-Cell)"/>
    <s v="6.08.04.03.01.03"/>
    <x v="0"/>
    <d v="2028-01-12T00:00:00"/>
    <d v="2028-02-16T00:00:00"/>
    <s v="pkessler"/>
    <s v="Matalevich"/>
    <n v="333.33"/>
    <m/>
    <s v="C"/>
    <s v="Labor"/>
    <s v="TEC"/>
    <m/>
    <s v="JLAB"/>
    <s v="Const"/>
    <s v="RF"/>
    <x v="8"/>
    <m/>
    <m/>
    <m/>
    <m/>
    <m/>
    <m/>
    <m/>
    <m/>
    <m/>
    <m/>
    <m/>
    <m/>
    <n v="333.33"/>
    <m/>
    <m/>
    <m/>
    <m/>
    <m/>
    <m/>
    <x v="0"/>
    <x v="0"/>
    <m/>
  </r>
  <r>
    <s v=""/>
    <s v=" E08_38870"/>
    <s v="Perform Cavity BARE Qualification of  cavity CM01 (1773 5-Cell)"/>
    <s v="6.08.04.03.01.03"/>
    <x v="0"/>
    <d v="2027-12-06T00:00:00"/>
    <d v="2028-01-11T00:00:00"/>
    <s v="pkessler"/>
    <s v="Matalevich"/>
    <n v="333.33"/>
    <m/>
    <s v="C"/>
    <s v="Labor"/>
    <s v="TEC"/>
    <m/>
    <s v="JLAB"/>
    <s v="Const"/>
    <s v="RF"/>
    <x v="8"/>
    <m/>
    <m/>
    <m/>
    <m/>
    <m/>
    <m/>
    <m/>
    <m/>
    <m/>
    <m/>
    <m/>
    <m/>
    <n v="333.33"/>
    <m/>
    <m/>
    <m/>
    <m/>
    <m/>
    <m/>
    <x v="0"/>
    <x v="0"/>
    <m/>
  </r>
  <r>
    <s v=""/>
    <s v=" E08_39030"/>
    <s v="Perform Cavity BARE Qualification of  cavity CM03 (1773 5-Cell)"/>
    <s v="6.08.04.03.01.03"/>
    <x v="0"/>
    <d v="2028-02-17T00:00:00"/>
    <d v="2028-03-23T00:00:00"/>
    <s v="pkessler"/>
    <s v="Matalevich"/>
    <n v="333.33"/>
    <m/>
    <s v="C"/>
    <s v="Labor"/>
    <s v="TEC"/>
    <m/>
    <s v="JLAB"/>
    <s v="Const"/>
    <s v="RF"/>
    <x v="8"/>
    <m/>
    <m/>
    <m/>
    <m/>
    <m/>
    <m/>
    <m/>
    <m/>
    <m/>
    <m/>
    <m/>
    <m/>
    <n v="333.33"/>
    <m/>
    <m/>
    <m/>
    <m/>
    <m/>
    <m/>
    <x v="0"/>
    <x v="0"/>
    <m/>
  </r>
  <r>
    <s v=""/>
    <s v=" E08_38910"/>
    <s v="Perform Dressed Cavity Qualification of  cavitiy CM01 (1773 5-Cell)"/>
    <s v="6.08.04.03.01.03"/>
    <x v="0"/>
    <d v="2028-02-03T00:00:00"/>
    <d v="2028-03-09T00:00:00"/>
    <s v="pkessler"/>
    <s v="Matalevich"/>
    <n v="500"/>
    <m/>
    <s v="C"/>
    <s v="Labor"/>
    <s v="TEC"/>
    <m/>
    <s v="JLAB"/>
    <s v="Const"/>
    <s v="RF"/>
    <x v="8"/>
    <m/>
    <m/>
    <m/>
    <m/>
    <m/>
    <m/>
    <m/>
    <m/>
    <m/>
    <m/>
    <m/>
    <m/>
    <n v="500"/>
    <m/>
    <m/>
    <m/>
    <m/>
    <m/>
    <m/>
    <x v="0"/>
    <x v="0"/>
    <m/>
  </r>
  <r>
    <s v=""/>
    <s v=" E08_38990"/>
    <s v="Perform Dressed Qualification of cavitiy CM02 (1773 5-Cell)"/>
    <s v="6.08.04.03.01.03"/>
    <x v="0"/>
    <d v="2028-03-10T00:00:00"/>
    <d v="2028-04-13T00:00:00"/>
    <s v="pkessler"/>
    <s v="Matalevich"/>
    <n v="500"/>
    <m/>
    <s v="C"/>
    <s v="Labor"/>
    <s v="TEC"/>
    <m/>
    <s v="JLAB"/>
    <s v="Const"/>
    <s v="RF"/>
    <x v="8"/>
    <m/>
    <m/>
    <m/>
    <m/>
    <m/>
    <m/>
    <m/>
    <m/>
    <m/>
    <m/>
    <m/>
    <m/>
    <n v="500"/>
    <m/>
    <m/>
    <m/>
    <m/>
    <m/>
    <m/>
    <x v="0"/>
    <x v="0"/>
    <m/>
  </r>
  <r>
    <s v=""/>
    <s v=" E08_39070"/>
    <s v="Perform Dressed Qualification of cavitiy CM03 (1773 5-Cell)"/>
    <s v="6.08.04.03.01.03"/>
    <x v="0"/>
    <d v="2028-04-14T00:00:00"/>
    <d v="2028-05-18T00:00:00"/>
    <s v="pkessler"/>
    <s v="Matalevich"/>
    <n v="500"/>
    <m/>
    <s v="C"/>
    <s v="Labor"/>
    <s v="TEC"/>
    <m/>
    <s v="JLAB"/>
    <s v="Const"/>
    <s v="RF"/>
    <x v="8"/>
    <m/>
    <m/>
    <m/>
    <m/>
    <m/>
    <m/>
    <m/>
    <m/>
    <m/>
    <m/>
    <m/>
    <m/>
    <n v="500"/>
    <m/>
    <m/>
    <m/>
    <m/>
    <m/>
    <m/>
    <x v="0"/>
    <x v="0"/>
    <m/>
  </r>
  <r>
    <s v=""/>
    <s v=" E08_41210"/>
    <s v="Perform  Cavity String Assembly CM01 (1773 5-Cell)"/>
    <s v="6.08.04.03.03.04"/>
    <x v="0"/>
    <d v="2028-04-21T00:00:00"/>
    <d v="2028-05-18T00:00:00"/>
    <s v="pkessler"/>
    <s v="Matalevich"/>
    <n v="1000"/>
    <m/>
    <s v="C"/>
    <s v="Labor"/>
    <s v="TEC"/>
    <m/>
    <s v="JLAB"/>
    <s v="Const"/>
    <s v="RF"/>
    <x v="7"/>
    <m/>
    <m/>
    <m/>
    <m/>
    <m/>
    <m/>
    <m/>
    <m/>
    <m/>
    <m/>
    <m/>
    <m/>
    <n v="1000"/>
    <m/>
    <m/>
    <m/>
    <m/>
    <m/>
    <m/>
    <x v="0"/>
    <x v="0"/>
    <m/>
  </r>
  <r>
    <s v=""/>
    <s v=" E08_41350"/>
    <s v="Perform  Cavity String Assembly CM02 (1773 5-Cell)"/>
    <s v="6.08.04.03.03.04"/>
    <x v="0"/>
    <d v="2028-05-26T00:00:00"/>
    <d v="2028-06-23T00:00:00"/>
    <s v="pkessler"/>
    <s v="Matalevich"/>
    <n v="1000"/>
    <m/>
    <s v="C"/>
    <s v="Labor"/>
    <s v="TEC"/>
    <m/>
    <s v="JLAB"/>
    <s v="Const"/>
    <s v="RF"/>
    <x v="7"/>
    <m/>
    <m/>
    <m/>
    <m/>
    <m/>
    <m/>
    <m/>
    <m/>
    <m/>
    <m/>
    <m/>
    <m/>
    <n v="1000"/>
    <m/>
    <m/>
    <m/>
    <m/>
    <m/>
    <m/>
    <x v="0"/>
    <x v="0"/>
    <m/>
  </r>
  <r>
    <s v=""/>
    <s v=" E08_41490"/>
    <s v="Perform  Cavity String Assembly CM03 (1773 5-Cell)"/>
    <s v="6.08.04.03.03.04"/>
    <x v="0"/>
    <d v="2028-07-03T00:00:00"/>
    <d v="2028-07-31T00:00:00"/>
    <s v="pkessler"/>
    <s v="Matalevich"/>
    <n v="1000"/>
    <m/>
    <s v="C"/>
    <s v="Labor"/>
    <s v="TEC"/>
    <m/>
    <s v="JLAB"/>
    <s v="Const"/>
    <s v="RF"/>
    <x v="7"/>
    <m/>
    <m/>
    <m/>
    <m/>
    <m/>
    <m/>
    <m/>
    <m/>
    <m/>
    <m/>
    <m/>
    <m/>
    <n v="1000"/>
    <m/>
    <m/>
    <m/>
    <m/>
    <m/>
    <m/>
    <x v="0"/>
    <x v="0"/>
    <m/>
  </r>
  <r>
    <s v=""/>
    <s v=" E08_41790"/>
    <s v="Perform  Acceptance Testing CM02 (1773 5-Cell)"/>
    <s v="6.08.04.03.03.05"/>
    <x v="0"/>
    <d v="1930-08-26T00:00:00"/>
    <d v="1930-09-30T00:00:00"/>
    <s v="pkessler"/>
    <s v="Matalevich"/>
    <n v="10962.66"/>
    <m/>
    <s v="C"/>
    <s v="Labor"/>
    <s v="TEC"/>
    <m/>
    <s v="JLAB"/>
    <s v="Const"/>
    <s v="RF"/>
    <x v="8"/>
    <m/>
    <m/>
    <m/>
    <m/>
    <m/>
    <m/>
    <m/>
    <m/>
    <m/>
    <m/>
    <m/>
    <m/>
    <m/>
    <m/>
    <n v="10962.66"/>
    <m/>
    <m/>
    <m/>
    <m/>
    <x v="0"/>
    <x v="0"/>
    <m/>
  </r>
  <r>
    <s v=""/>
    <s v=" E08_41820"/>
    <s v="Perform  Acceptance Testing CM03 (1773 5-Cell)"/>
    <s v="6.08.04.03.03.05"/>
    <x v="0"/>
    <d v="1930-12-16T00:00:00"/>
    <d v="1931-01-14T00:00:00"/>
    <s v="pkessler"/>
    <s v="Matalevich"/>
    <n v="11291.54"/>
    <m/>
    <s v="C"/>
    <s v="Labor"/>
    <s v="TEC"/>
    <m/>
    <s v="JLAB"/>
    <s v="Const"/>
    <s v="RF"/>
    <x v="8"/>
    <m/>
    <m/>
    <m/>
    <m/>
    <m/>
    <m/>
    <m/>
    <m/>
    <m/>
    <m/>
    <m/>
    <m/>
    <m/>
    <m/>
    <m/>
    <n v="11291.54"/>
    <m/>
    <m/>
    <m/>
    <x v="0"/>
    <x v="0"/>
    <m/>
  </r>
  <r>
    <s v=""/>
    <s v=" E08_41760"/>
    <s v="Perform  Acceptance Testing CM01(1773 5-Cell)"/>
    <s v="6.08.04.03.03.05"/>
    <x v="0"/>
    <d v="1930-07-15T00:00:00"/>
    <d v="1930-08-23T00:00:00"/>
    <s v="pkessler"/>
    <s v="Matalevich"/>
    <n v="10962.66"/>
    <m/>
    <s v="C"/>
    <s v="Labor"/>
    <s v="TEC"/>
    <m/>
    <s v="JLAB"/>
    <s v="Const"/>
    <s v="RF"/>
    <x v="8"/>
    <m/>
    <m/>
    <m/>
    <m/>
    <m/>
    <m/>
    <m/>
    <m/>
    <m/>
    <m/>
    <m/>
    <m/>
    <m/>
    <m/>
    <n v="10962.66"/>
    <m/>
    <m/>
    <m/>
    <m/>
    <x v="0"/>
    <x v="0"/>
    <m/>
  </r>
  <r>
    <s v=""/>
    <s v=" E08_15850"/>
    <s v="Perform Mechanical and Trim Tuning of Cu Cavity (197 MHz Crab R&amp;D)"/>
    <s v="6.08.02.01"/>
    <x v="0"/>
    <d v="2024-07-29T00:00:00"/>
    <d v="2024-09-09T00:00:00"/>
    <s v="pkessler"/>
    <s v="edaly"/>
    <n v="15258.83"/>
    <m/>
    <s v="C"/>
    <s v="Labor"/>
    <s v="OPC"/>
    <m/>
    <s v="JLAB"/>
    <s v="R&amp;D"/>
    <s v="RF"/>
    <x v="3"/>
    <m/>
    <m/>
    <m/>
    <m/>
    <m/>
    <m/>
    <m/>
    <m/>
    <n v="15258.83"/>
    <m/>
    <m/>
    <m/>
    <m/>
    <m/>
    <m/>
    <m/>
    <m/>
    <m/>
    <m/>
    <x v="0"/>
    <x v="0"/>
    <m/>
  </r>
  <r>
    <s v=""/>
    <s v=" E08_16390"/>
    <s v="Produce Cavity Shape (591MHz 1-Cell R&amp;D)"/>
    <s v="6.08.02.02"/>
    <x v="0"/>
    <d v="2021-10-01T00:00:00"/>
    <d v="2022-06-08T00:00:00"/>
    <s v="pkessler"/>
    <s v="edaly"/>
    <n v="0"/>
    <m/>
    <s v="C"/>
    <s v="Labor"/>
    <s v="OPC"/>
    <m/>
    <s v="JLAB"/>
    <s v="R&amp;D"/>
    <s v="RF"/>
    <x v="3"/>
    <s v="P.S142"/>
    <m/>
    <m/>
    <m/>
    <m/>
    <m/>
    <m/>
    <m/>
    <m/>
    <m/>
    <m/>
    <m/>
    <m/>
    <m/>
    <m/>
    <m/>
    <m/>
    <m/>
    <m/>
    <x v="0"/>
    <x v="0"/>
    <m/>
  </r>
  <r>
    <s v=""/>
    <s v=" E08_16520"/>
    <s v="HOM Analysis (591MHz 1-Cell R&amp;D)"/>
    <s v="6.08.02.02"/>
    <x v="0"/>
    <d v="2021-11-24T00:00:00"/>
    <d v="2022-06-08T00:00:00"/>
    <s v="pkessler"/>
    <s v="edaly"/>
    <n v="0"/>
    <m/>
    <s v="C"/>
    <s v="Labor"/>
    <s v="OPC"/>
    <m/>
    <s v="JLAB"/>
    <s v="R&amp;D"/>
    <s v="RF"/>
    <x v="3"/>
    <m/>
    <m/>
    <m/>
    <m/>
    <m/>
    <m/>
    <m/>
    <m/>
    <m/>
    <m/>
    <m/>
    <m/>
    <m/>
    <m/>
    <m/>
    <m/>
    <m/>
    <m/>
    <m/>
    <x v="0"/>
    <x v="0"/>
    <m/>
  </r>
  <r>
    <s v=""/>
    <s v=" E08_16540"/>
    <s v="FPC Analysis (591MHz 1-Cell R&amp;D)"/>
    <s v="6.08.02.02"/>
    <x v="1"/>
    <d v="2022-10-03T00:00:00"/>
    <d v="2023-01-06T00:00:00"/>
    <s v="pkessler"/>
    <s v="edaly"/>
    <n v="8333.1"/>
    <m/>
    <s v="C"/>
    <s v="Labor"/>
    <s v="OPC"/>
    <m/>
    <s v="JLAB"/>
    <s v="R&amp;D"/>
    <s v="RF"/>
    <x v="3"/>
    <m/>
    <m/>
    <m/>
    <m/>
    <m/>
    <m/>
    <m/>
    <n v="8333.1"/>
    <m/>
    <m/>
    <m/>
    <m/>
    <m/>
    <m/>
    <m/>
    <m/>
    <m/>
    <m/>
    <m/>
    <x v="0"/>
    <x v="0"/>
    <m/>
  </r>
  <r>
    <s v=""/>
    <s v=" E08_16840"/>
    <s v="Multipacting Analysis (591MHz 1-Cell R&amp;D)"/>
    <s v="6.08.02.02"/>
    <x v="1"/>
    <d v="2022-05-04T00:00:00"/>
    <d v="2022-09-15T00:00:00"/>
    <s v="pkessler"/>
    <s v="edaly"/>
    <n v="0"/>
    <m/>
    <s v="C"/>
    <s v="Labor"/>
    <s v="OPC"/>
    <m/>
    <s v="JLAB"/>
    <s v="R&amp;D"/>
    <s v="RF"/>
    <x v="3"/>
    <m/>
    <m/>
    <m/>
    <m/>
    <m/>
    <m/>
    <m/>
    <m/>
    <m/>
    <m/>
    <m/>
    <m/>
    <m/>
    <m/>
    <m/>
    <m/>
    <m/>
    <m/>
    <m/>
    <x v="0"/>
    <x v="0"/>
    <m/>
  </r>
  <r>
    <s v=""/>
    <s v=" E08_16820"/>
    <s v="Dynamic Loads Analysis (591MHz 1-Cell R&amp;D)"/>
    <s v="6.08.02.02"/>
    <x v="1"/>
    <d v="2022-10-03T00:00:00"/>
    <d v="2023-01-11T00:00:00"/>
    <s v="pkessler"/>
    <s v="edaly"/>
    <n v="3888.78"/>
    <m/>
    <s v="C"/>
    <s v="Labor"/>
    <s v="OPC"/>
    <m/>
    <s v="JLAB"/>
    <s v="R&amp;D"/>
    <s v="RF"/>
    <x v="3"/>
    <m/>
    <m/>
    <m/>
    <m/>
    <m/>
    <m/>
    <m/>
    <n v="3888.78"/>
    <m/>
    <m/>
    <m/>
    <m/>
    <m/>
    <m/>
    <m/>
    <m/>
    <m/>
    <m/>
    <m/>
    <x v="0"/>
    <x v="0"/>
    <m/>
  </r>
  <r>
    <s v=""/>
    <s v=" E08_16500"/>
    <s v="Material Characterization (591MHz 1-Cell R&amp;D)"/>
    <s v="6.08.02.02"/>
    <x v="1"/>
    <d v="2022-10-03T00:00:00"/>
    <d v="2022-11-17T00:00:00"/>
    <s v="pkessler"/>
    <s v="edaly"/>
    <n v="2777.7"/>
    <m/>
    <s v="C"/>
    <s v="Labor"/>
    <s v="OPC"/>
    <m/>
    <s v="JLAB"/>
    <s v="R&amp;D"/>
    <s v="RF"/>
    <x v="3"/>
    <m/>
    <m/>
    <m/>
    <m/>
    <m/>
    <m/>
    <m/>
    <n v="2777.7"/>
    <m/>
    <m/>
    <m/>
    <m/>
    <m/>
    <m/>
    <m/>
    <m/>
    <m/>
    <m/>
    <m/>
    <x v="0"/>
    <x v="0"/>
    <m/>
  </r>
  <r>
    <s v=""/>
    <s v=" E08_16570"/>
    <s v="Finalize Testing plan (591MHz 1-Cell R&amp;D)"/>
    <s v="6.08.02.02"/>
    <x v="1"/>
    <d v="2023-10-12T00:00:00"/>
    <d v="2023-11-08T00:00:00"/>
    <s v="pkessler"/>
    <s v="edaly"/>
    <n v="7629.42"/>
    <m/>
    <s v="C"/>
    <s v="Labor"/>
    <s v="OPC"/>
    <m/>
    <s v="JLAB"/>
    <s v="R&amp;D"/>
    <s v="RF"/>
    <x v="3"/>
    <m/>
    <m/>
    <m/>
    <m/>
    <m/>
    <m/>
    <m/>
    <m/>
    <n v="7629.42"/>
    <m/>
    <m/>
    <m/>
    <m/>
    <m/>
    <m/>
    <m/>
    <m/>
    <m/>
    <m/>
    <x v="0"/>
    <x v="0"/>
    <m/>
  </r>
  <r>
    <s v=""/>
    <s v=" E08_16880"/>
    <s v="Fabrication bare cavity - weld (591MHz 1-Cell R&amp;D)"/>
    <s v="6.08.02.02"/>
    <x v="1"/>
    <d v="2023-10-18T00:00:00"/>
    <d v="2023-12-15T00:00:00"/>
    <s v="pkessler"/>
    <s v="edaly"/>
    <n v="15258.83"/>
    <m/>
    <s v="C"/>
    <s v="Labor"/>
    <s v="OPC"/>
    <m/>
    <s v="JLAB"/>
    <s v="R&amp;D"/>
    <s v="RF"/>
    <x v="3"/>
    <m/>
    <m/>
    <m/>
    <m/>
    <m/>
    <m/>
    <m/>
    <m/>
    <n v="15258.83"/>
    <m/>
    <m/>
    <m/>
    <m/>
    <m/>
    <m/>
    <m/>
    <m/>
    <m/>
    <m/>
    <x v="0"/>
    <x v="0"/>
    <m/>
  </r>
  <r>
    <s v=""/>
    <s v=" E08_16890"/>
    <s v="Fabrication bare cavity - RF tuning and Trimming Labor (591MHz 1-Cell R&amp;D)"/>
    <s v="6.08.02.02"/>
    <x v="0"/>
    <d v="2023-11-16T00:00:00"/>
    <d v="2024-01-17T00:00:00"/>
    <s v="pkessler"/>
    <s v="edaly"/>
    <n v="15258.83"/>
    <m/>
    <s v="C"/>
    <s v="Labor"/>
    <s v="OPC"/>
    <m/>
    <s v="JLAB"/>
    <s v="R&amp;D"/>
    <s v="RF"/>
    <x v="3"/>
    <m/>
    <m/>
    <m/>
    <m/>
    <m/>
    <m/>
    <m/>
    <m/>
    <n v="15258.83"/>
    <m/>
    <m/>
    <m/>
    <m/>
    <m/>
    <m/>
    <m/>
    <m/>
    <m/>
    <m/>
    <x v="0"/>
    <x v="0"/>
    <m/>
  </r>
  <r>
    <s v=""/>
    <s v=" E08_16920"/>
    <s v="Bare cavity cold test - VTA Hardware, flanges, probes, Labor (591MHz 1-Cell R&amp;D)"/>
    <s v="6.08.02.02"/>
    <x v="0"/>
    <d v="2024-02-01T00:00:00"/>
    <d v="2024-03-28T00:00:00"/>
    <s v="pkessler"/>
    <s v="edaly"/>
    <n v="7629.42"/>
    <m/>
    <s v="C"/>
    <s v="Labor"/>
    <s v="OPC"/>
    <m/>
    <s v="JLAB"/>
    <s v="R&amp;D"/>
    <s v="RF"/>
    <x v="3"/>
    <m/>
    <m/>
    <m/>
    <m/>
    <m/>
    <m/>
    <m/>
    <m/>
    <n v="7629.42"/>
    <m/>
    <m/>
    <m/>
    <m/>
    <m/>
    <m/>
    <m/>
    <m/>
    <m/>
    <m/>
    <x v="0"/>
    <x v="0"/>
    <m/>
  </r>
  <r>
    <s v=""/>
    <s v=" E08_16940"/>
    <s v="Bare cavity cold test - clean and process for 3 cycles (591MHz 1-Cell R&amp;D)"/>
    <s v="6.08.02.02"/>
    <x v="0"/>
    <d v="2024-03-29T00:00:00"/>
    <d v="2024-05-23T00:00:00"/>
    <s v="pkessler"/>
    <s v="edaly"/>
    <n v="22888.25"/>
    <m/>
    <s v="C"/>
    <s v="Labor"/>
    <s v="OPC"/>
    <m/>
    <s v="JLAB"/>
    <s v="R&amp;D"/>
    <s v="RF"/>
    <x v="3"/>
    <m/>
    <m/>
    <m/>
    <m/>
    <m/>
    <m/>
    <m/>
    <m/>
    <n v="22888.25"/>
    <m/>
    <m/>
    <m/>
    <m/>
    <m/>
    <m/>
    <m/>
    <m/>
    <m/>
    <m/>
    <x v="0"/>
    <x v="0"/>
    <m/>
  </r>
  <r>
    <s v=""/>
    <s v=" E08_16950"/>
    <s v="Bare cavity cold test - Assembly for 3 cycles (591MHz 1-Cell R&amp;D)"/>
    <s v="6.08.02.02"/>
    <x v="0"/>
    <d v="2024-03-29T00:00:00"/>
    <d v="2024-05-23T00:00:00"/>
    <s v="pkessler"/>
    <s v="edaly"/>
    <n v="22888.25"/>
    <m/>
    <s v="C"/>
    <s v="Labor"/>
    <s v="OPC"/>
    <m/>
    <s v="JLAB"/>
    <s v="R&amp;D"/>
    <s v="RF"/>
    <x v="3"/>
    <m/>
    <m/>
    <m/>
    <m/>
    <m/>
    <m/>
    <m/>
    <m/>
    <n v="22888.25"/>
    <m/>
    <m/>
    <m/>
    <m/>
    <m/>
    <m/>
    <m/>
    <m/>
    <m/>
    <m/>
    <x v="0"/>
    <x v="0"/>
    <m/>
  </r>
  <r>
    <s v=""/>
    <s v=" E08_16960"/>
    <s v="Bare cavity cold test - Test for 3 cycles (591MHz 1-Cell R&amp;D)"/>
    <s v="6.08.02.02"/>
    <x v="0"/>
    <d v="2024-03-29T00:00:00"/>
    <d v="2024-05-23T00:00:00"/>
    <s v="pkessler"/>
    <s v="edaly"/>
    <n v="22888.25"/>
    <m/>
    <s v="C"/>
    <s v="Labor"/>
    <s v="OPC"/>
    <m/>
    <s v="JLAB"/>
    <s v="R&amp;D"/>
    <s v="RF"/>
    <x v="3"/>
    <m/>
    <m/>
    <m/>
    <m/>
    <m/>
    <m/>
    <m/>
    <m/>
    <n v="22888.25"/>
    <m/>
    <m/>
    <m/>
    <m/>
    <m/>
    <m/>
    <m/>
    <m/>
    <m/>
    <m/>
    <x v="0"/>
    <x v="0"/>
    <m/>
  </r>
  <r>
    <s v=""/>
    <s v=" E08_16850"/>
    <s v="Fabrication bare cavity - deep draw (591MHz 1-Cell R&amp;D)"/>
    <s v="6.08.02.02"/>
    <x v="1"/>
    <d v="2023-08-21T00:00:00"/>
    <d v="2023-09-18T00:00:00"/>
    <s v="pkessler"/>
    <s v="edaly"/>
    <n v="1851.8"/>
    <m/>
    <s v="C"/>
    <s v="Labor"/>
    <s v="OPC"/>
    <m/>
    <s v="JLAB"/>
    <s v="R&amp;D"/>
    <s v="RF"/>
    <x v="3"/>
    <m/>
    <m/>
    <m/>
    <m/>
    <m/>
    <m/>
    <m/>
    <n v="1851.8"/>
    <m/>
    <m/>
    <m/>
    <m/>
    <m/>
    <m/>
    <m/>
    <m/>
    <m/>
    <m/>
    <m/>
    <x v="0"/>
    <x v="0"/>
    <m/>
  </r>
  <r>
    <s v=""/>
    <s v=" E08_24220"/>
    <s v="Perform First Article Cold Mass Assembly (591 1-Cell 1st Art)"/>
    <s v="6.08.03.02.03.04"/>
    <x v="1"/>
    <d v="2026-02-23T00:00:00"/>
    <d v="2026-04-24T00:00:00"/>
    <s v="pkessler"/>
    <s v="Matalevich"/>
    <n v="2023.51"/>
    <m/>
    <s v="C"/>
    <s v="Labor"/>
    <s v="TEC"/>
    <s v="CD-3A"/>
    <s v="JLAB"/>
    <s v="Const"/>
    <s v="RF"/>
    <x v="7"/>
    <m/>
    <m/>
    <m/>
    <m/>
    <m/>
    <m/>
    <m/>
    <m/>
    <m/>
    <m/>
    <n v="2023.51"/>
    <m/>
    <m/>
    <m/>
    <m/>
    <m/>
    <m/>
    <m/>
    <m/>
    <x v="0"/>
    <x v="0"/>
    <m/>
  </r>
  <r>
    <s v=""/>
    <s v=" E08_24250"/>
    <s v="Perform First Article Spaceframe Thermal Shield Assembly (591 1-Cell 1st Art)"/>
    <s v="6.08.03.02.03.04"/>
    <x v="1"/>
    <d v="2026-04-27T00:00:00"/>
    <d v="2026-06-29T00:00:00"/>
    <s v="pkessler"/>
    <s v="Matalevich"/>
    <n v="1416.46"/>
    <m/>
    <s v="C"/>
    <s v="Labor"/>
    <s v="TEC"/>
    <s v="CD-3A"/>
    <s v="JLAB"/>
    <s v="Const"/>
    <s v="RF"/>
    <x v="7"/>
    <m/>
    <m/>
    <m/>
    <m/>
    <m/>
    <m/>
    <m/>
    <m/>
    <m/>
    <m/>
    <n v="1416.46"/>
    <m/>
    <m/>
    <m/>
    <m/>
    <m/>
    <m/>
    <m/>
    <m/>
    <x v="0"/>
    <x v="0"/>
    <m/>
  </r>
  <r>
    <s v=""/>
    <s v=" E08_24280"/>
    <s v="Perform First Article Final Assembly (591 1-Cell 1st Art)"/>
    <s v="6.08.03.02.03.04"/>
    <x v="1"/>
    <d v="2026-06-30T00:00:00"/>
    <d v="2026-09-01T00:00:00"/>
    <s v="pkessler"/>
    <s v="Matalevich"/>
    <n v="1821.16"/>
    <m/>
    <s v="C"/>
    <s v="Labor"/>
    <s v="TEC"/>
    <s v="CD-3A"/>
    <s v="JLAB"/>
    <s v="Const"/>
    <s v="RF"/>
    <x v="7"/>
    <m/>
    <m/>
    <m/>
    <m/>
    <m/>
    <m/>
    <m/>
    <m/>
    <m/>
    <m/>
    <n v="1821.16"/>
    <m/>
    <m/>
    <m/>
    <m/>
    <m/>
    <m/>
    <m/>
    <m/>
    <x v="0"/>
    <x v="0"/>
    <m/>
  </r>
  <r>
    <s v=""/>
    <s v=" E08_20610"/>
    <s v="Perform First Article Cold Mass Assembly (197 Crab 1st Art)"/>
    <s v="6.08.03.01.03.04"/>
    <x v="0"/>
    <d v="2028-03-23T00:00:00"/>
    <d v="2028-05-24T00:00:00"/>
    <s v="pkessler"/>
    <s v="Matalevich"/>
    <n v="2146.7399999999998"/>
    <m/>
    <s v="C"/>
    <s v="Labor"/>
    <s v="TEC"/>
    <m/>
    <s v="JLAB"/>
    <s v="Const"/>
    <s v="RF"/>
    <x v="7"/>
    <m/>
    <m/>
    <m/>
    <m/>
    <m/>
    <m/>
    <m/>
    <m/>
    <m/>
    <m/>
    <m/>
    <m/>
    <n v="2146.7399999999998"/>
    <m/>
    <m/>
    <m/>
    <m/>
    <m/>
    <m/>
    <x v="0"/>
    <x v="0"/>
    <m/>
  </r>
  <r>
    <s v=""/>
    <s v=" E08_20640"/>
    <s v="Perform First Article Spaceframe Thermal Shield Assembly (197 Crab 1st Art)"/>
    <s v="6.08.03.01.03.04"/>
    <x v="0"/>
    <d v="2028-05-25T00:00:00"/>
    <d v="2028-07-28T00:00:00"/>
    <s v="pkessler"/>
    <s v="Matalevich"/>
    <n v="1502.72"/>
    <m/>
    <s v="C"/>
    <s v="Labor"/>
    <s v="TEC"/>
    <m/>
    <s v="JLAB"/>
    <s v="Const"/>
    <s v="RF"/>
    <x v="7"/>
    <m/>
    <m/>
    <m/>
    <m/>
    <m/>
    <m/>
    <m/>
    <m/>
    <m/>
    <m/>
    <m/>
    <m/>
    <n v="1502.72"/>
    <m/>
    <m/>
    <m/>
    <m/>
    <m/>
    <m/>
    <x v="0"/>
    <x v="0"/>
    <m/>
  </r>
  <r>
    <s v=""/>
    <s v=" E08_20670"/>
    <s v="Perform First Article Final Assembly (197 Crab 1st Art)"/>
    <s v="6.08.03.01.03.04"/>
    <x v="0"/>
    <d v="2028-07-31T00:00:00"/>
    <d v="2028-10-02T00:00:00"/>
    <s v="pkessler"/>
    <s v="Matalevich"/>
    <n v="1933.36"/>
    <m/>
    <s v="C"/>
    <s v="Labor"/>
    <s v="TEC"/>
    <m/>
    <s v="JLAB"/>
    <s v="Const"/>
    <s v="RF"/>
    <x v="7"/>
    <m/>
    <m/>
    <m/>
    <m/>
    <m/>
    <m/>
    <m/>
    <m/>
    <m/>
    <m/>
    <m/>
    <m/>
    <n v="1890.39"/>
    <n v="42.96"/>
    <m/>
    <m/>
    <m/>
    <m/>
    <m/>
    <x v="0"/>
    <x v="0"/>
    <m/>
  </r>
  <r>
    <s v=""/>
    <s v=" E08_44080"/>
    <s v="Perform Cold Mass Assembly CM-01 (197 MHz Crab Production)"/>
    <s v="6.08.04.04.03.04"/>
    <x v="0"/>
    <d v="1930-04-16T00:00:00"/>
    <d v="1930-06-18T00:00:00"/>
    <s v="pkessler"/>
    <s v="Matalevich"/>
    <n v="2277.48"/>
    <m/>
    <s v="C"/>
    <s v="Labor"/>
    <s v="TEC"/>
    <m/>
    <s v="JLAB"/>
    <s v="Const"/>
    <s v="RF"/>
    <x v="7"/>
    <m/>
    <m/>
    <m/>
    <m/>
    <m/>
    <m/>
    <m/>
    <m/>
    <m/>
    <m/>
    <m/>
    <m/>
    <m/>
    <m/>
    <n v="2277.48"/>
    <m/>
    <m/>
    <m/>
    <m/>
    <x v="0"/>
    <x v="0"/>
    <m/>
  </r>
  <r>
    <s v=""/>
    <s v=" E08_44110"/>
    <s v="Perform Spaceframe Thermal Shield Assembly CM-01 (197 MHz Crab Production)"/>
    <s v="6.08.04.04.03.04"/>
    <x v="0"/>
    <d v="1930-06-19T00:00:00"/>
    <d v="1930-08-21T00:00:00"/>
    <s v="pkessler"/>
    <s v="Matalevich"/>
    <n v="1594.24"/>
    <m/>
    <s v="C"/>
    <s v="Labor"/>
    <s v="TEC"/>
    <m/>
    <s v="JLAB"/>
    <s v="Const"/>
    <s v="RF"/>
    <x v="7"/>
    <m/>
    <m/>
    <m/>
    <m/>
    <m/>
    <m/>
    <m/>
    <m/>
    <m/>
    <m/>
    <m/>
    <m/>
    <m/>
    <m/>
    <n v="1594.24"/>
    <m/>
    <m/>
    <m/>
    <m/>
    <x v="0"/>
    <x v="0"/>
    <m/>
  </r>
  <r>
    <s v=""/>
    <s v=" E08_44140"/>
    <s v="Perform Final Assembly CM-01 (197 MHz Crab Production)"/>
    <s v="6.08.04.04.03.04"/>
    <x v="0"/>
    <d v="1930-08-22T00:00:00"/>
    <d v="1930-10-25T00:00:00"/>
    <s v="pkessler"/>
    <s v="Matalevich"/>
    <n v="2074.33"/>
    <m/>
    <s v="C"/>
    <s v="Labor"/>
    <s v="TEC"/>
    <m/>
    <s v="JLAB"/>
    <s v="Const"/>
    <s v="RF"/>
    <x v="7"/>
    <m/>
    <m/>
    <m/>
    <m/>
    <m/>
    <m/>
    <m/>
    <m/>
    <m/>
    <m/>
    <m/>
    <m/>
    <m/>
    <m/>
    <n v="1244.5999999999999"/>
    <n v="829.73"/>
    <m/>
    <m/>
    <m/>
    <x v="0"/>
    <x v="0"/>
    <m/>
  </r>
  <r>
    <s v=""/>
    <s v=" E08_44220"/>
    <s v="Perform Cold Mass Assembly CM-02 (197 MHz Crab Production)"/>
    <s v="6.08.04.04.03.04"/>
    <x v="0"/>
    <d v="1930-10-28T00:00:00"/>
    <d v="1931-01-03T00:00:00"/>
    <s v="pkessler"/>
    <s v="Matalevich"/>
    <n v="2345.81"/>
    <m/>
    <s v="C"/>
    <s v="Labor"/>
    <s v="TEC"/>
    <m/>
    <s v="JLAB"/>
    <s v="Const"/>
    <s v="RF"/>
    <x v="7"/>
    <m/>
    <m/>
    <m/>
    <m/>
    <m/>
    <m/>
    <m/>
    <m/>
    <m/>
    <m/>
    <m/>
    <m/>
    <m/>
    <m/>
    <m/>
    <n v="2345.81"/>
    <m/>
    <m/>
    <m/>
    <x v="0"/>
    <x v="0"/>
    <m/>
  </r>
  <r>
    <s v=""/>
    <s v=" E08_44250"/>
    <s v="Perform Spaceframe Thermal Shield Assembly CM-02 (197 MHz Crab Production)"/>
    <s v="6.08.04.04.03.04"/>
    <x v="0"/>
    <d v="1931-01-06T00:00:00"/>
    <d v="1931-03-11T00:00:00"/>
    <s v="pkessler"/>
    <s v="Matalevich"/>
    <n v="1642.06"/>
    <m/>
    <s v="C"/>
    <s v="Labor"/>
    <s v="TEC"/>
    <m/>
    <s v="JLAB"/>
    <s v="Const"/>
    <s v="RF"/>
    <x v="7"/>
    <m/>
    <m/>
    <m/>
    <m/>
    <m/>
    <m/>
    <m/>
    <m/>
    <m/>
    <m/>
    <m/>
    <m/>
    <m/>
    <m/>
    <m/>
    <n v="1642.06"/>
    <m/>
    <m/>
    <m/>
    <x v="0"/>
    <x v="0"/>
    <m/>
  </r>
  <r>
    <s v=""/>
    <s v=" E08_44280"/>
    <s v="Perform Final Assembly CM-02 (197 MHz Crab Production)"/>
    <s v="6.08.04.04.03.04"/>
    <x v="0"/>
    <d v="1931-03-12T00:00:00"/>
    <d v="1931-05-13T00:00:00"/>
    <s v="pkessler"/>
    <s v="Matalevich"/>
    <n v="2111.2199999999998"/>
    <m/>
    <s v="C"/>
    <s v="Labor"/>
    <s v="TEC"/>
    <m/>
    <s v="JLAB"/>
    <s v="Const"/>
    <s v="RF"/>
    <x v="7"/>
    <m/>
    <m/>
    <m/>
    <m/>
    <m/>
    <m/>
    <m/>
    <m/>
    <m/>
    <m/>
    <m/>
    <m/>
    <m/>
    <m/>
    <m/>
    <n v="2111.2199999999998"/>
    <m/>
    <m/>
    <m/>
    <x v="0"/>
    <x v="0"/>
    <m/>
  </r>
  <r>
    <s v=""/>
    <s v=" E08_44360"/>
    <s v="Perform Cold Mass Assembly CM-03 (197 MHz Crab Production)"/>
    <s v="6.08.04.04.03.04"/>
    <x v="0"/>
    <d v="1930-10-28T00:00:00"/>
    <d v="1930-12-18T00:00:00"/>
    <s v="pkessler"/>
    <s v="Matalevich"/>
    <n v="2345.81"/>
    <m/>
    <s v="C"/>
    <s v="Labor"/>
    <s v="TEC"/>
    <m/>
    <s v="JLAB"/>
    <s v="Const"/>
    <s v="RF"/>
    <x v="7"/>
    <m/>
    <m/>
    <m/>
    <m/>
    <m/>
    <m/>
    <m/>
    <m/>
    <m/>
    <m/>
    <m/>
    <m/>
    <m/>
    <m/>
    <m/>
    <n v="2345.81"/>
    <m/>
    <m/>
    <m/>
    <x v="0"/>
    <x v="0"/>
    <m/>
  </r>
  <r>
    <s v=""/>
    <s v=" E08_44390"/>
    <s v="Perform Spaceframe Thermal Shield Assembly CM-03 (197 MHz Crab Production)"/>
    <s v="6.08.04.04.03.04"/>
    <x v="0"/>
    <d v="1930-12-19T00:00:00"/>
    <d v="1931-02-10T00:00:00"/>
    <s v="pkessler"/>
    <s v="Matalevich"/>
    <n v="1642.06"/>
    <m/>
    <s v="C"/>
    <s v="Labor"/>
    <s v="TEC"/>
    <m/>
    <s v="JLAB"/>
    <s v="Const"/>
    <s v="RF"/>
    <x v="7"/>
    <m/>
    <m/>
    <m/>
    <m/>
    <m/>
    <m/>
    <m/>
    <m/>
    <m/>
    <m/>
    <m/>
    <m/>
    <m/>
    <m/>
    <m/>
    <n v="1642.06"/>
    <m/>
    <m/>
    <m/>
    <x v="0"/>
    <x v="0"/>
    <m/>
  </r>
  <r>
    <s v=""/>
    <s v=" E08_44420"/>
    <s v="Perform Final Assembly CM-03 (197 MHz Crab Production)"/>
    <s v="6.08.04.04.03.04"/>
    <x v="0"/>
    <d v="1931-02-11T00:00:00"/>
    <d v="1931-04-01T00:00:00"/>
    <s v="pkessler"/>
    <s v="Matalevich"/>
    <n v="2111.2199999999998"/>
    <m/>
    <s v="C"/>
    <s v="Labor"/>
    <s v="TEC"/>
    <m/>
    <s v="JLAB"/>
    <s v="Const"/>
    <s v="RF"/>
    <x v="7"/>
    <m/>
    <m/>
    <m/>
    <m/>
    <m/>
    <m/>
    <m/>
    <m/>
    <m/>
    <m/>
    <m/>
    <m/>
    <m/>
    <m/>
    <m/>
    <n v="2111.2199999999998"/>
    <m/>
    <m/>
    <m/>
    <x v="0"/>
    <x v="0"/>
    <m/>
  </r>
  <r>
    <s v=""/>
    <s v=" E08_48580"/>
    <s v="Perform Cold Mass Assembly CM-01 (394 MHz Crab Production)"/>
    <s v="6.08.04.05.03.04"/>
    <x v="0"/>
    <d v="2028-07-10T00:00:00"/>
    <d v="2028-09-11T00:00:00"/>
    <s v="pkessler"/>
    <s v="Matalevich"/>
    <n v="2146.7399999999998"/>
    <m/>
    <s v="C"/>
    <s v="Labor"/>
    <s v="TEC"/>
    <m/>
    <s v="JLAB"/>
    <s v="Const"/>
    <s v="RF"/>
    <x v="7"/>
    <m/>
    <m/>
    <m/>
    <m/>
    <m/>
    <m/>
    <m/>
    <m/>
    <m/>
    <m/>
    <m/>
    <m/>
    <n v="2146.7399999999998"/>
    <m/>
    <m/>
    <m/>
    <m/>
    <m/>
    <m/>
    <x v="0"/>
    <x v="0"/>
    <m/>
  </r>
  <r>
    <s v=""/>
    <s v=" E08_48610"/>
    <s v="Perform Spaceframe Thermal Shield Assembly CM-01 (394 MHz Crab Production)"/>
    <s v="6.08.04.05.03.04"/>
    <x v="0"/>
    <d v="2028-09-12T00:00:00"/>
    <d v="2028-11-15T00:00:00"/>
    <s v="pkessler"/>
    <s v="Matalevich"/>
    <n v="1533.78"/>
    <m/>
    <s v="C"/>
    <s v="Labor"/>
    <s v="TEC"/>
    <m/>
    <s v="JLAB"/>
    <s v="Const"/>
    <s v="RF"/>
    <x v="7"/>
    <m/>
    <m/>
    <m/>
    <m/>
    <m/>
    <m/>
    <m/>
    <m/>
    <m/>
    <m/>
    <m/>
    <m/>
    <n v="477.17"/>
    <n v="1056.5999999999999"/>
    <m/>
    <m/>
    <m/>
    <m/>
    <m/>
    <x v="0"/>
    <x v="0"/>
    <m/>
  </r>
  <r>
    <s v=""/>
    <s v=" E08_48640"/>
    <s v="Perform Final Assembly CM-01 (394 MHz Crab Production)"/>
    <s v="6.08.04.05.03.04"/>
    <x v="0"/>
    <d v="2028-11-16T00:00:00"/>
    <d v="2029-01-24T00:00:00"/>
    <s v="pkessler"/>
    <s v="Matalevich"/>
    <n v="1990.03"/>
    <m/>
    <s v="C"/>
    <s v="Labor"/>
    <s v="TEC"/>
    <m/>
    <s v="JLAB"/>
    <s v="Const"/>
    <s v="RF"/>
    <x v="7"/>
    <m/>
    <m/>
    <m/>
    <m/>
    <m/>
    <m/>
    <m/>
    <m/>
    <m/>
    <m/>
    <m/>
    <m/>
    <m/>
    <n v="1990.03"/>
    <m/>
    <m/>
    <m/>
    <m/>
    <m/>
    <x v="0"/>
    <x v="0"/>
    <m/>
  </r>
  <r>
    <s v=""/>
    <s v=" E08_48720"/>
    <s v="Perform Cold Mass Assembly CM-02 (394 MHz Crab Production)"/>
    <s v="6.08.04.05.03.04"/>
    <x v="0"/>
    <d v="2028-08-14T00:00:00"/>
    <d v="2028-10-17T00:00:00"/>
    <s v="pkessler"/>
    <s v="Matalevich"/>
    <n v="2162.4899999999998"/>
    <m/>
    <s v="C"/>
    <s v="Labor"/>
    <s v="TEC"/>
    <m/>
    <s v="JLAB"/>
    <s v="Const"/>
    <s v="RF"/>
    <x v="7"/>
    <m/>
    <m/>
    <m/>
    <m/>
    <m/>
    <m/>
    <m/>
    <m/>
    <m/>
    <m/>
    <m/>
    <m/>
    <n v="1633.88"/>
    <n v="528.61"/>
    <m/>
    <m/>
    <m/>
    <m/>
    <m/>
    <x v="0"/>
    <x v="0"/>
    <m/>
  </r>
  <r>
    <s v=""/>
    <s v=" E08_48750"/>
    <s v="Perform Spaceframe Thermal Shield Assembly CM-02 (394 MHz Crab Production)"/>
    <s v="6.08.04.05.03.04"/>
    <x v="0"/>
    <d v="2028-10-18T00:00:00"/>
    <d v="2028-12-22T00:00:00"/>
    <s v="pkessler"/>
    <s v="Matalevich"/>
    <n v="1547.8"/>
    <m/>
    <s v="C"/>
    <s v="Labor"/>
    <s v="TEC"/>
    <m/>
    <s v="JLAB"/>
    <s v="Const"/>
    <s v="RF"/>
    <x v="7"/>
    <m/>
    <m/>
    <m/>
    <m/>
    <m/>
    <m/>
    <m/>
    <m/>
    <m/>
    <m/>
    <m/>
    <m/>
    <m/>
    <n v="1547.8"/>
    <m/>
    <m/>
    <m/>
    <m/>
    <m/>
    <x v="0"/>
    <x v="0"/>
    <m/>
  </r>
  <r>
    <s v=""/>
    <s v=" E08_48780"/>
    <s v="Perform Final Assembly CM-02 (394 MHz Crab Production)"/>
    <s v="6.08.04.05.03.04"/>
    <x v="0"/>
    <d v="2028-12-26T00:00:00"/>
    <d v="2029-03-01T00:00:00"/>
    <s v="pkessler"/>
    <s v="Matalevich"/>
    <n v="1990.03"/>
    <m/>
    <s v="C"/>
    <s v="Labor"/>
    <s v="TEC"/>
    <m/>
    <s v="JLAB"/>
    <s v="Const"/>
    <s v="RF"/>
    <x v="7"/>
    <m/>
    <m/>
    <m/>
    <m/>
    <m/>
    <m/>
    <m/>
    <m/>
    <m/>
    <m/>
    <m/>
    <m/>
    <m/>
    <n v="1990.03"/>
    <m/>
    <m/>
    <m/>
    <m/>
    <m/>
    <x v="0"/>
    <x v="0"/>
    <m/>
  </r>
  <r>
    <s v=""/>
    <s v=" E08_48860"/>
    <s v="Perform Cold Mass Assembly CM-03 (394 MHz Crab Production)"/>
    <s v="6.08.04.05.03.04"/>
    <x v="0"/>
    <d v="2029-01-25T00:00:00"/>
    <d v="2029-03-15T00:00:00"/>
    <s v="pkessler"/>
    <s v="Matalevich"/>
    <n v="2211.15"/>
    <m/>
    <s v="C"/>
    <s v="Labor"/>
    <s v="TEC"/>
    <m/>
    <s v="JLAB"/>
    <s v="Const"/>
    <s v="RF"/>
    <x v="7"/>
    <m/>
    <m/>
    <m/>
    <m/>
    <m/>
    <m/>
    <m/>
    <m/>
    <m/>
    <m/>
    <m/>
    <m/>
    <m/>
    <n v="2211.15"/>
    <m/>
    <m/>
    <m/>
    <m/>
    <m/>
    <x v="0"/>
    <x v="0"/>
    <m/>
  </r>
  <r>
    <s v=""/>
    <s v=" E08_48890"/>
    <s v="Perform Spaceframe Thermal Shield Assembly CM-03 (394 MHz Crab Production)"/>
    <s v="6.08.04.05.03.04"/>
    <x v="0"/>
    <d v="2029-03-16T00:00:00"/>
    <d v="2029-05-03T00:00:00"/>
    <s v="pkessler"/>
    <s v="Matalevich"/>
    <n v="1547.8"/>
    <m/>
    <s v="C"/>
    <s v="Labor"/>
    <s v="TEC"/>
    <m/>
    <s v="JLAB"/>
    <s v="Const"/>
    <s v="RF"/>
    <x v="7"/>
    <m/>
    <m/>
    <m/>
    <m/>
    <m/>
    <m/>
    <m/>
    <m/>
    <m/>
    <m/>
    <m/>
    <m/>
    <m/>
    <n v="1547.8"/>
    <m/>
    <m/>
    <m/>
    <m/>
    <m/>
    <x v="0"/>
    <x v="0"/>
    <m/>
  </r>
  <r>
    <s v=""/>
    <s v=" E08_48920"/>
    <s v="Perform Final Assembly CM-03 (394 MHz Crab Production)"/>
    <s v="6.08.04.05.03.04"/>
    <x v="0"/>
    <d v="2029-05-04T00:00:00"/>
    <d v="2029-06-22T00:00:00"/>
    <s v="pkessler"/>
    <s v="Matalevich"/>
    <n v="1990.03"/>
    <m/>
    <s v="C"/>
    <s v="Labor"/>
    <s v="TEC"/>
    <m/>
    <s v="JLAB"/>
    <s v="Const"/>
    <s v="RF"/>
    <x v="7"/>
    <m/>
    <m/>
    <m/>
    <m/>
    <m/>
    <m/>
    <m/>
    <m/>
    <m/>
    <m/>
    <m/>
    <m/>
    <m/>
    <n v="1990.03"/>
    <m/>
    <m/>
    <m/>
    <m/>
    <m/>
    <x v="0"/>
    <x v="0"/>
    <m/>
  </r>
  <r>
    <s v=""/>
    <s v=" E08_49000"/>
    <s v="Perform Cold Mass Assembly CM-04 (394 MHz Crab Production)"/>
    <s v="6.08.04.05.03.04"/>
    <x v="0"/>
    <d v="2029-03-02T00:00:00"/>
    <d v="2029-04-19T00:00:00"/>
    <s v="pkessler"/>
    <s v="Matalevich"/>
    <n v="2211.15"/>
    <m/>
    <s v="C"/>
    <s v="Labor"/>
    <s v="TEC"/>
    <m/>
    <s v="JLAB"/>
    <s v="Const"/>
    <s v="RF"/>
    <x v="7"/>
    <m/>
    <m/>
    <m/>
    <m/>
    <m/>
    <m/>
    <m/>
    <m/>
    <m/>
    <m/>
    <m/>
    <m/>
    <m/>
    <n v="2211.15"/>
    <m/>
    <m/>
    <m/>
    <m/>
    <m/>
    <x v="0"/>
    <x v="0"/>
    <m/>
  </r>
  <r>
    <s v=""/>
    <s v=" E08_49030"/>
    <s v="Perform Spaceframe Thermal Shield Assembly CM-04 (394 MHz Crab Production)"/>
    <s v="6.08.04.05.03.04"/>
    <x v="0"/>
    <d v="2029-04-20T00:00:00"/>
    <d v="2029-06-08T00:00:00"/>
    <s v="pkessler"/>
    <s v="Matalevich"/>
    <n v="1547.8"/>
    <m/>
    <s v="C"/>
    <s v="Labor"/>
    <s v="TEC"/>
    <m/>
    <s v="JLAB"/>
    <s v="Const"/>
    <s v="RF"/>
    <x v="7"/>
    <m/>
    <m/>
    <m/>
    <m/>
    <m/>
    <m/>
    <m/>
    <m/>
    <m/>
    <m/>
    <m/>
    <m/>
    <m/>
    <n v="1547.8"/>
    <m/>
    <m/>
    <m/>
    <m/>
    <m/>
    <x v="0"/>
    <x v="0"/>
    <m/>
  </r>
  <r>
    <s v=""/>
    <s v=" E08_49060"/>
    <s v="Perform Final Assembly CM-04 (394 MHz Crab Production)"/>
    <s v="6.08.04.05.03.04"/>
    <x v="0"/>
    <d v="2029-06-11T00:00:00"/>
    <d v="2029-07-30T00:00:00"/>
    <s v="pkessler"/>
    <s v="Matalevich"/>
    <n v="1990.03"/>
    <m/>
    <s v="C"/>
    <s v="Labor"/>
    <s v="TEC"/>
    <m/>
    <s v="JLAB"/>
    <s v="Const"/>
    <s v="RF"/>
    <x v="7"/>
    <m/>
    <m/>
    <m/>
    <m/>
    <m/>
    <m/>
    <m/>
    <m/>
    <m/>
    <m/>
    <m/>
    <m/>
    <m/>
    <n v="1990.03"/>
    <m/>
    <m/>
    <m/>
    <m/>
    <m/>
    <x v="0"/>
    <x v="0"/>
    <m/>
  </r>
  <r>
    <s v=""/>
    <s v=" E08_49140"/>
    <s v="Perform Cold Mass Assembly CM-05 (394 MHz Crab Production)"/>
    <s v="6.08.04.05.03.04"/>
    <x v="0"/>
    <d v="2029-06-25T00:00:00"/>
    <d v="2029-07-30T00:00:00"/>
    <s v="pkessler"/>
    <s v="Matalevich"/>
    <n v="2211.15"/>
    <m/>
    <s v="C"/>
    <s v="Labor"/>
    <s v="TEC"/>
    <m/>
    <s v="JLAB"/>
    <s v="Const"/>
    <s v="RF"/>
    <x v="7"/>
    <m/>
    <m/>
    <m/>
    <m/>
    <m/>
    <m/>
    <m/>
    <m/>
    <m/>
    <m/>
    <m/>
    <m/>
    <m/>
    <n v="2211.15"/>
    <m/>
    <m/>
    <m/>
    <m/>
    <m/>
    <x v="0"/>
    <x v="0"/>
    <m/>
  </r>
  <r>
    <s v=""/>
    <s v=" E08_49170"/>
    <s v="Perform Spaceframe Thermal Shield Assembly CM-05 (394 MHz Crab Production)"/>
    <s v="6.08.04.05.03.04"/>
    <x v="0"/>
    <d v="2029-07-31T00:00:00"/>
    <d v="2029-09-04T00:00:00"/>
    <s v="pkessler"/>
    <s v="Matalevich"/>
    <n v="1547.8"/>
    <m/>
    <s v="C"/>
    <s v="Labor"/>
    <s v="TEC"/>
    <m/>
    <s v="JLAB"/>
    <s v="Const"/>
    <s v="RF"/>
    <x v="7"/>
    <m/>
    <m/>
    <m/>
    <m/>
    <m/>
    <m/>
    <m/>
    <m/>
    <m/>
    <m/>
    <m/>
    <m/>
    <m/>
    <n v="1547.8"/>
    <m/>
    <m/>
    <m/>
    <m/>
    <m/>
    <x v="0"/>
    <x v="0"/>
    <m/>
  </r>
  <r>
    <s v=""/>
    <s v=" E08_49200"/>
    <s v="Perform Final Assembly CM-05 (394 MHz Crab Production)"/>
    <s v="6.08.04.05.03.04"/>
    <x v="0"/>
    <d v="2029-09-05T00:00:00"/>
    <d v="2029-10-10T00:00:00"/>
    <s v="pkessler"/>
    <s v="Matalevich"/>
    <n v="2006.75"/>
    <m/>
    <s v="C"/>
    <s v="Labor"/>
    <s v="TEC"/>
    <m/>
    <s v="JLAB"/>
    <s v="Const"/>
    <s v="RF"/>
    <x v="7"/>
    <m/>
    <m/>
    <m/>
    <m/>
    <m/>
    <m/>
    <m/>
    <m/>
    <m/>
    <m/>
    <m/>
    <m/>
    <m/>
    <n v="1444.86"/>
    <n v="561.89"/>
    <m/>
    <m/>
    <m/>
    <m/>
    <x v="0"/>
    <x v="0"/>
    <m/>
  </r>
  <r>
    <s v=""/>
    <s v=" E08_49280"/>
    <s v="Perform Cold Mass Assembly CM-06 (394 MHz Crab Production)"/>
    <s v="6.08.04.05.03.04"/>
    <x v="0"/>
    <d v="2029-07-31T00:00:00"/>
    <d v="2029-09-04T00:00:00"/>
    <s v="pkessler"/>
    <s v="Matalevich"/>
    <n v="2211.15"/>
    <m/>
    <s v="C"/>
    <s v="Labor"/>
    <s v="TEC"/>
    <m/>
    <s v="JLAB"/>
    <s v="Const"/>
    <s v="RF"/>
    <x v="7"/>
    <m/>
    <m/>
    <m/>
    <m/>
    <m/>
    <m/>
    <m/>
    <m/>
    <m/>
    <m/>
    <m/>
    <m/>
    <m/>
    <n v="2211.15"/>
    <m/>
    <m/>
    <m/>
    <m/>
    <m/>
    <x v="0"/>
    <x v="0"/>
    <m/>
  </r>
  <r>
    <s v=""/>
    <s v=" E08_49310"/>
    <s v="Perform Spaceframe Thermal Shield Assembly CM-06 (394 MHz Crab Production)"/>
    <s v="6.08.04.05.03.04"/>
    <x v="0"/>
    <d v="2029-09-05T00:00:00"/>
    <d v="2029-10-10T00:00:00"/>
    <s v="pkessler"/>
    <s v="Matalevich"/>
    <n v="1560.8"/>
    <m/>
    <s v="C"/>
    <s v="Labor"/>
    <s v="TEC"/>
    <m/>
    <s v="JLAB"/>
    <s v="Const"/>
    <s v="RF"/>
    <x v="7"/>
    <m/>
    <m/>
    <m/>
    <m/>
    <m/>
    <m/>
    <m/>
    <m/>
    <m/>
    <m/>
    <m/>
    <m/>
    <m/>
    <n v="1123.78"/>
    <n v="437.03"/>
    <m/>
    <m/>
    <m/>
    <m/>
    <x v="0"/>
    <x v="0"/>
    <m/>
  </r>
  <r>
    <s v=""/>
    <s v=" E08_49340"/>
    <s v="Perform Final Assembly CM-06 (394 MHz Crab Production)"/>
    <s v="6.08.04.05.03.04"/>
    <x v="0"/>
    <d v="2029-10-11T00:00:00"/>
    <d v="2029-11-15T00:00:00"/>
    <s v="pkessler"/>
    <s v="Matalevich"/>
    <n v="2049.73"/>
    <m/>
    <s v="C"/>
    <s v="Labor"/>
    <s v="TEC"/>
    <m/>
    <s v="JLAB"/>
    <s v="Const"/>
    <s v="RF"/>
    <x v="7"/>
    <m/>
    <m/>
    <m/>
    <m/>
    <m/>
    <m/>
    <m/>
    <m/>
    <m/>
    <m/>
    <m/>
    <m/>
    <m/>
    <m/>
    <n v="2049.73"/>
    <m/>
    <m/>
    <m/>
    <m/>
    <x v="0"/>
    <x v="0"/>
    <m/>
  </r>
  <r>
    <s v=""/>
    <s v=" E08_28970"/>
    <s v="Perform  Cold Mass Assembly (591 1-Cell CM-13)"/>
    <s v="6.08.04.01.03.04"/>
    <x v="0"/>
    <d v="2029-04-03T00:00:00"/>
    <d v="2029-04-23T00:00:00"/>
    <s v="pkessler"/>
    <s v="Matalevich"/>
    <n v="1105.57"/>
    <m/>
    <s v="C"/>
    <s v="Labor"/>
    <s v="TEC"/>
    <m/>
    <s v="JLAB"/>
    <s v="Const"/>
    <s v="RF"/>
    <x v="7"/>
    <m/>
    <m/>
    <m/>
    <m/>
    <m/>
    <m/>
    <m/>
    <m/>
    <m/>
    <m/>
    <m/>
    <m/>
    <m/>
    <n v="1105.57"/>
    <m/>
    <m/>
    <m/>
    <m/>
    <m/>
    <x v="0"/>
    <x v="0"/>
    <m/>
  </r>
  <r>
    <s v=""/>
    <s v=" E08_29000"/>
    <s v="Perform Spaceframe Thermal Shield Assembly (591 1-Cell CM-13)"/>
    <s v="6.08.04.01.03.04"/>
    <x v="0"/>
    <d v="2029-04-24T00:00:00"/>
    <d v="2029-05-14T00:00:00"/>
    <s v="pkessler"/>
    <s v="Matalevich"/>
    <n v="663.34"/>
    <m/>
    <s v="C"/>
    <s v="Labor"/>
    <s v="TEC"/>
    <m/>
    <s v="JLAB"/>
    <s v="Const"/>
    <s v="RF"/>
    <x v="7"/>
    <m/>
    <m/>
    <m/>
    <m/>
    <m/>
    <m/>
    <m/>
    <m/>
    <m/>
    <m/>
    <m/>
    <m/>
    <m/>
    <n v="663.34"/>
    <m/>
    <m/>
    <m/>
    <m/>
    <m/>
    <x v="0"/>
    <x v="0"/>
    <m/>
  </r>
  <r>
    <s v=""/>
    <s v=" E08_29030"/>
    <s v="Perform  Final Assembly (591 1-Cell CM-13)"/>
    <s v="6.08.04.01.03.04"/>
    <x v="0"/>
    <d v="2029-05-15T00:00:00"/>
    <d v="2029-06-05T00:00:00"/>
    <s v="pkessler"/>
    <s v="Matalevich"/>
    <n v="1768.92"/>
    <m/>
    <s v="C"/>
    <s v="Labor"/>
    <s v="TEC"/>
    <m/>
    <s v="JLAB"/>
    <s v="Const"/>
    <s v="RF"/>
    <x v="7"/>
    <m/>
    <m/>
    <m/>
    <m/>
    <m/>
    <m/>
    <m/>
    <m/>
    <m/>
    <m/>
    <m/>
    <m/>
    <m/>
    <n v="1768.92"/>
    <m/>
    <m/>
    <m/>
    <m/>
    <m/>
    <x v="0"/>
    <x v="0"/>
    <m/>
  </r>
  <r>
    <s v=""/>
    <s v=" E08_29110"/>
    <s v="Perform  Cold Mass Assembly (591 1-Cell CM-14)"/>
    <s v="6.08.04.01.03.04"/>
    <x v="0"/>
    <d v="2029-06-08T00:00:00"/>
    <d v="2029-06-28T00:00:00"/>
    <s v="pkessler"/>
    <s v="Matalevich"/>
    <n v="1105.57"/>
    <m/>
    <s v="C"/>
    <s v="Labor"/>
    <s v="TEC"/>
    <m/>
    <s v="JLAB"/>
    <s v="Const"/>
    <s v="RF"/>
    <x v="7"/>
    <m/>
    <m/>
    <m/>
    <m/>
    <m/>
    <m/>
    <m/>
    <m/>
    <m/>
    <m/>
    <m/>
    <m/>
    <m/>
    <n v="1105.57"/>
    <m/>
    <m/>
    <m/>
    <m/>
    <m/>
    <x v="0"/>
    <x v="0"/>
    <m/>
  </r>
  <r>
    <s v=""/>
    <s v=" E08_29140"/>
    <s v="Perform Spaceframe Thermal Shield Assembly (591 1-Cell CM-14)"/>
    <s v="6.08.04.01.03.04"/>
    <x v="0"/>
    <d v="2029-06-29T00:00:00"/>
    <d v="2029-07-20T00:00:00"/>
    <s v="pkessler"/>
    <s v="Matalevich"/>
    <n v="663.34"/>
    <m/>
    <s v="C"/>
    <s v="Labor"/>
    <s v="TEC"/>
    <m/>
    <s v="JLAB"/>
    <s v="Const"/>
    <s v="RF"/>
    <x v="7"/>
    <m/>
    <m/>
    <m/>
    <m/>
    <m/>
    <m/>
    <m/>
    <m/>
    <m/>
    <m/>
    <m/>
    <m/>
    <m/>
    <n v="663.34"/>
    <m/>
    <m/>
    <m/>
    <m/>
    <m/>
    <x v="0"/>
    <x v="0"/>
    <m/>
  </r>
  <r>
    <s v=""/>
    <s v=" E08_29170"/>
    <s v="Perform  Final Assembly (591 1-Cell CM-14)"/>
    <s v="6.08.04.01.03.04"/>
    <x v="0"/>
    <d v="2029-07-23T00:00:00"/>
    <d v="2029-08-10T00:00:00"/>
    <s v="pkessler"/>
    <s v="Matalevich"/>
    <n v="1768.92"/>
    <m/>
    <s v="C"/>
    <s v="Labor"/>
    <s v="TEC"/>
    <m/>
    <s v="JLAB"/>
    <s v="Const"/>
    <s v="RF"/>
    <x v="7"/>
    <m/>
    <m/>
    <m/>
    <m/>
    <m/>
    <m/>
    <m/>
    <m/>
    <m/>
    <m/>
    <m/>
    <m/>
    <m/>
    <n v="1768.92"/>
    <m/>
    <m/>
    <m/>
    <m/>
    <m/>
    <x v="0"/>
    <x v="0"/>
    <m/>
  </r>
  <r>
    <s v=""/>
    <s v=" E08_29250"/>
    <s v="Perform  Cold Mass Assembly (591 1-Cell CM-15)"/>
    <s v="6.08.04.01.03.04"/>
    <x v="0"/>
    <d v="2029-08-15T00:00:00"/>
    <d v="2029-09-05T00:00:00"/>
    <s v="pkessler"/>
    <s v="Matalevich"/>
    <n v="884.46"/>
    <m/>
    <s v="C"/>
    <s v="Labor"/>
    <s v="TEC"/>
    <m/>
    <s v="JLAB"/>
    <s v="Const"/>
    <s v="RF"/>
    <x v="7"/>
    <m/>
    <m/>
    <m/>
    <m/>
    <m/>
    <m/>
    <m/>
    <m/>
    <m/>
    <m/>
    <m/>
    <m/>
    <m/>
    <n v="884.46"/>
    <m/>
    <m/>
    <m/>
    <m/>
    <m/>
    <x v="0"/>
    <x v="0"/>
    <m/>
  </r>
  <r>
    <s v=""/>
    <s v=" E08_29280"/>
    <s v="Perform Spaceframe Thermal Shield Assembly (591 1-Cell CM-15)"/>
    <s v="6.08.04.01.03.04"/>
    <x v="0"/>
    <d v="2029-09-06T00:00:00"/>
    <d v="2029-09-26T00:00:00"/>
    <s v="pkessler"/>
    <s v="Matalevich"/>
    <n v="663.34"/>
    <m/>
    <s v="C"/>
    <s v="Labor"/>
    <s v="TEC"/>
    <m/>
    <s v="JLAB"/>
    <s v="Const"/>
    <s v="RF"/>
    <x v="7"/>
    <m/>
    <m/>
    <m/>
    <m/>
    <m/>
    <m/>
    <m/>
    <m/>
    <m/>
    <m/>
    <m/>
    <m/>
    <m/>
    <n v="663.34"/>
    <m/>
    <m/>
    <m/>
    <m/>
    <m/>
    <x v="0"/>
    <x v="0"/>
    <m/>
  </r>
  <r>
    <s v=""/>
    <s v=" E08_29310"/>
    <s v="Perform  Final Assembly (591 1-Cell CM-15)"/>
    <s v="6.08.04.01.03.04"/>
    <x v="0"/>
    <d v="2029-09-27T00:00:00"/>
    <d v="2029-10-18T00:00:00"/>
    <s v="pkessler"/>
    <s v="Matalevich"/>
    <n v="1814.91"/>
    <m/>
    <s v="C"/>
    <s v="Labor"/>
    <s v="TEC"/>
    <m/>
    <s v="JLAB"/>
    <s v="Const"/>
    <s v="RF"/>
    <x v="7"/>
    <m/>
    <m/>
    <m/>
    <m/>
    <m/>
    <m/>
    <m/>
    <m/>
    <m/>
    <m/>
    <m/>
    <m/>
    <m/>
    <n v="241.99"/>
    <n v="1572.92"/>
    <m/>
    <m/>
    <m/>
    <m/>
    <x v="0"/>
    <x v="0"/>
    <m/>
  </r>
  <r>
    <s v=""/>
    <s v=" E08_27290"/>
    <s v="Perform  Cold Mass Assembly (591 1-Cell CM-01)"/>
    <s v="6.08.04.01.03.04"/>
    <x v="0"/>
    <d v="2027-01-15T00:00:00"/>
    <d v="2027-03-15T00:00:00"/>
    <s v="pkessler"/>
    <s v="Matalevich"/>
    <n v="1250.53"/>
    <m/>
    <s v="C"/>
    <s v="Labor"/>
    <s v="TEC"/>
    <m/>
    <s v="JLAB"/>
    <s v="Const"/>
    <s v="RF"/>
    <x v="7"/>
    <m/>
    <m/>
    <m/>
    <m/>
    <m/>
    <m/>
    <m/>
    <m/>
    <m/>
    <m/>
    <m/>
    <n v="1250.53"/>
    <m/>
    <m/>
    <m/>
    <m/>
    <m/>
    <m/>
    <m/>
    <x v="0"/>
    <x v="0"/>
    <m/>
  </r>
  <r>
    <s v=""/>
    <s v=" E08_27320"/>
    <s v="Perform Spaceframe Thermal Shield Assembly (591 1-Cell CM-01)"/>
    <s v="6.08.04.01.03.04"/>
    <x v="0"/>
    <d v="2027-03-16T00:00:00"/>
    <d v="2027-05-10T00:00:00"/>
    <s v="pkessler"/>
    <s v="Matalevich"/>
    <n v="833.69"/>
    <m/>
    <s v="C"/>
    <s v="Labor"/>
    <s v="TEC"/>
    <m/>
    <s v="JLAB"/>
    <s v="Const"/>
    <s v="RF"/>
    <x v="7"/>
    <m/>
    <m/>
    <m/>
    <m/>
    <m/>
    <m/>
    <m/>
    <m/>
    <m/>
    <m/>
    <m/>
    <n v="833.69"/>
    <m/>
    <m/>
    <m/>
    <m/>
    <m/>
    <m/>
    <m/>
    <x v="0"/>
    <x v="0"/>
    <m/>
  </r>
  <r>
    <s v=""/>
    <s v=" E08_27350"/>
    <s v="Perform  Final Assembly (591 1-Cell CM-01)"/>
    <s v="6.08.04.01.03.04"/>
    <x v="0"/>
    <d v="2027-05-11T00:00:00"/>
    <d v="2027-07-07T00:00:00"/>
    <s v="pkessler"/>
    <s v="Matalevich"/>
    <n v="2084.2199999999998"/>
    <m/>
    <s v="C"/>
    <s v="Labor"/>
    <s v="TEC"/>
    <m/>
    <s v="JLAB"/>
    <s v="Const"/>
    <s v="RF"/>
    <x v="7"/>
    <m/>
    <m/>
    <m/>
    <m/>
    <m/>
    <m/>
    <m/>
    <m/>
    <m/>
    <m/>
    <m/>
    <n v="2084.2199999999998"/>
    <m/>
    <m/>
    <m/>
    <m/>
    <m/>
    <m/>
    <m/>
    <x v="0"/>
    <x v="0"/>
    <m/>
  </r>
  <r>
    <s v=""/>
    <s v=" E08_29390"/>
    <s v="Perform  Cold Mass Assembly (591 1-Cell CM-16)"/>
    <s v="6.08.04.01.03.04"/>
    <x v="0"/>
    <d v="2029-10-23T00:00:00"/>
    <d v="2029-11-13T00:00:00"/>
    <s v="pkessler"/>
    <s v="Matalevich"/>
    <n v="910.99"/>
    <m/>
    <s v="C"/>
    <s v="Labor"/>
    <s v="TEC"/>
    <m/>
    <s v="JLAB"/>
    <s v="Const"/>
    <s v="RF"/>
    <x v="7"/>
    <m/>
    <m/>
    <m/>
    <m/>
    <m/>
    <m/>
    <m/>
    <m/>
    <m/>
    <m/>
    <m/>
    <m/>
    <m/>
    <m/>
    <n v="910.99"/>
    <m/>
    <m/>
    <m/>
    <m/>
    <x v="0"/>
    <x v="0"/>
    <m/>
  </r>
  <r>
    <s v=""/>
    <s v=" E08_29420"/>
    <s v="Perform Spaceframe Thermal Shield Assembly (591 1-Cell CM-16)"/>
    <s v="6.08.04.01.03.04"/>
    <x v="0"/>
    <d v="2029-11-14T00:00:00"/>
    <d v="2029-12-06T00:00:00"/>
    <s v="pkessler"/>
    <s v="Matalevich"/>
    <n v="683.24"/>
    <m/>
    <s v="C"/>
    <s v="Labor"/>
    <s v="TEC"/>
    <m/>
    <s v="JLAB"/>
    <s v="Const"/>
    <s v="RF"/>
    <x v="7"/>
    <m/>
    <m/>
    <m/>
    <m/>
    <m/>
    <m/>
    <m/>
    <m/>
    <m/>
    <m/>
    <m/>
    <m/>
    <m/>
    <m/>
    <n v="683.24"/>
    <m/>
    <m/>
    <m/>
    <m/>
    <x v="0"/>
    <x v="0"/>
    <m/>
  </r>
  <r>
    <s v=""/>
    <s v=" E08_29450"/>
    <s v="Perform  Final Assembly (591 1-Cell CM-16)"/>
    <s v="6.08.04.01.03.04"/>
    <x v="0"/>
    <d v="2029-12-07T00:00:00"/>
    <d v="2029-12-28T00:00:00"/>
    <s v="pkessler"/>
    <s v="Matalevich"/>
    <n v="1821.98"/>
    <m/>
    <s v="C"/>
    <s v="Labor"/>
    <s v="TEC"/>
    <m/>
    <s v="JLAB"/>
    <s v="Const"/>
    <s v="RF"/>
    <x v="7"/>
    <m/>
    <m/>
    <m/>
    <m/>
    <m/>
    <m/>
    <m/>
    <m/>
    <m/>
    <m/>
    <m/>
    <m/>
    <m/>
    <m/>
    <n v="1821.98"/>
    <m/>
    <m/>
    <m/>
    <m/>
    <x v="0"/>
    <x v="0"/>
    <m/>
  </r>
  <r>
    <s v=""/>
    <s v=" E08_27430"/>
    <s v="Perform  Cold Mass Assembly (591 1-Cell CM-02)"/>
    <s v="6.08.04.01.03.04"/>
    <x v="0"/>
    <d v="2027-02-18T00:00:00"/>
    <d v="2027-03-31T00:00:00"/>
    <s v="pkessler"/>
    <s v="Matalevich"/>
    <n v="1250.53"/>
    <m/>
    <s v="C"/>
    <s v="Labor"/>
    <s v="TEC"/>
    <m/>
    <s v="JLAB"/>
    <s v="Const"/>
    <s v="RF"/>
    <x v="7"/>
    <m/>
    <m/>
    <m/>
    <m/>
    <m/>
    <m/>
    <m/>
    <m/>
    <m/>
    <m/>
    <m/>
    <n v="1250.53"/>
    <m/>
    <m/>
    <m/>
    <m/>
    <m/>
    <m/>
    <m/>
    <x v="0"/>
    <x v="0"/>
    <m/>
  </r>
  <r>
    <s v=""/>
    <s v=" E08_27460"/>
    <s v="Perform Spaceframe Thermal Shield Assembly (591 1-Cell CM-02)"/>
    <s v="6.08.04.01.03.04"/>
    <x v="0"/>
    <d v="2027-04-01T00:00:00"/>
    <d v="2027-05-12T00:00:00"/>
    <s v="pkessler"/>
    <s v="Matalevich"/>
    <n v="833.69"/>
    <m/>
    <s v="C"/>
    <s v="Labor"/>
    <s v="TEC"/>
    <m/>
    <s v="JLAB"/>
    <s v="Const"/>
    <s v="RF"/>
    <x v="7"/>
    <m/>
    <m/>
    <m/>
    <m/>
    <m/>
    <m/>
    <m/>
    <m/>
    <m/>
    <m/>
    <m/>
    <n v="833.69"/>
    <m/>
    <m/>
    <m/>
    <m/>
    <m/>
    <m/>
    <m/>
    <x v="0"/>
    <x v="0"/>
    <m/>
  </r>
  <r>
    <s v=""/>
    <s v=" E08_27490"/>
    <s v="Perform  Final Assembly (591 1-Cell CM-02)"/>
    <s v="6.08.04.01.03.04"/>
    <x v="0"/>
    <d v="2027-05-13T00:00:00"/>
    <d v="2027-06-24T00:00:00"/>
    <s v="pkessler"/>
    <s v="Matalevich"/>
    <n v="2084.2199999999998"/>
    <m/>
    <s v="C"/>
    <s v="Labor"/>
    <s v="TEC"/>
    <m/>
    <s v="JLAB"/>
    <s v="Const"/>
    <s v="RF"/>
    <x v="7"/>
    <m/>
    <m/>
    <m/>
    <m/>
    <m/>
    <m/>
    <m/>
    <m/>
    <m/>
    <m/>
    <m/>
    <n v="2084.2199999999998"/>
    <m/>
    <m/>
    <m/>
    <m/>
    <m/>
    <m/>
    <m/>
    <x v="0"/>
    <x v="0"/>
    <m/>
  </r>
  <r>
    <s v=""/>
    <s v=" E08_27570"/>
    <s v="Perform  Cold Mass Assembly (591 1-Cell CM-03)"/>
    <s v="6.08.04.01.03.04"/>
    <x v="0"/>
    <d v="2027-07-08T00:00:00"/>
    <d v="2027-08-18T00:00:00"/>
    <s v="pkessler"/>
    <s v="Matalevich"/>
    <n v="1250.53"/>
    <m/>
    <s v="C"/>
    <s v="Labor"/>
    <s v="TEC"/>
    <m/>
    <s v="JLAB"/>
    <s v="Const"/>
    <s v="RF"/>
    <x v="7"/>
    <m/>
    <m/>
    <m/>
    <m/>
    <m/>
    <m/>
    <m/>
    <m/>
    <m/>
    <m/>
    <m/>
    <n v="1250.53"/>
    <m/>
    <m/>
    <m/>
    <m/>
    <m/>
    <m/>
    <m/>
    <x v="0"/>
    <x v="0"/>
    <m/>
  </r>
  <r>
    <s v=""/>
    <s v=" E08_27600"/>
    <s v="Perform Spaceframe Thermal Shield Assembly (591 1-Cell CM-03)"/>
    <s v="6.08.04.01.03.04"/>
    <x v="0"/>
    <d v="2027-08-19T00:00:00"/>
    <d v="2027-09-30T00:00:00"/>
    <s v="pkessler"/>
    <s v="Matalevich"/>
    <n v="833.69"/>
    <m/>
    <s v="C"/>
    <s v="Labor"/>
    <s v="TEC"/>
    <m/>
    <s v="JLAB"/>
    <s v="Const"/>
    <s v="RF"/>
    <x v="7"/>
    <m/>
    <m/>
    <m/>
    <m/>
    <m/>
    <m/>
    <m/>
    <m/>
    <m/>
    <m/>
    <m/>
    <n v="833.69"/>
    <m/>
    <m/>
    <m/>
    <m/>
    <m/>
    <m/>
    <m/>
    <x v="0"/>
    <x v="0"/>
    <m/>
  </r>
  <r>
    <s v=""/>
    <s v=" E08_27630"/>
    <s v="Perform  Final Assembly (591 1-Cell CM-03)"/>
    <s v="6.08.04.01.03.04"/>
    <x v="0"/>
    <d v="2027-10-01T00:00:00"/>
    <d v="2027-11-15T00:00:00"/>
    <s v="pkessler"/>
    <s v="Matalevich"/>
    <n v="2146.7399999999998"/>
    <m/>
    <s v="C"/>
    <s v="Labor"/>
    <s v="TEC"/>
    <m/>
    <s v="JLAB"/>
    <s v="Const"/>
    <s v="RF"/>
    <x v="7"/>
    <m/>
    <m/>
    <m/>
    <m/>
    <m/>
    <m/>
    <m/>
    <m/>
    <m/>
    <m/>
    <m/>
    <m/>
    <n v="2146.7399999999998"/>
    <m/>
    <m/>
    <m/>
    <m/>
    <m/>
    <m/>
    <x v="0"/>
    <x v="0"/>
    <m/>
  </r>
  <r>
    <s v=""/>
    <s v=" E08_27710"/>
    <s v="Perform  Cold Mass Assembly (591 1-Cell CM-04)"/>
    <s v="6.08.04.01.03.04"/>
    <x v="0"/>
    <d v="2027-06-25T00:00:00"/>
    <d v="2027-08-06T00:00:00"/>
    <s v="pkessler"/>
    <s v="Matalevich"/>
    <n v="1250.53"/>
    <m/>
    <s v="C"/>
    <s v="Labor"/>
    <s v="TEC"/>
    <m/>
    <s v="JLAB"/>
    <s v="Const"/>
    <s v="RF"/>
    <x v="7"/>
    <m/>
    <m/>
    <m/>
    <m/>
    <m/>
    <m/>
    <m/>
    <m/>
    <m/>
    <m/>
    <m/>
    <n v="1250.53"/>
    <m/>
    <m/>
    <m/>
    <m/>
    <m/>
    <m/>
    <m/>
    <x v="0"/>
    <x v="0"/>
    <m/>
  </r>
  <r>
    <s v=""/>
    <s v=" E08_27740"/>
    <s v="Perform Spaceframe Thermal Shield Assembly (591 1-Cell CM-04)"/>
    <s v="6.08.04.01.03.04"/>
    <x v="0"/>
    <d v="2027-08-09T00:00:00"/>
    <d v="2027-09-20T00:00:00"/>
    <s v="pkessler"/>
    <s v="Matalevich"/>
    <n v="833.69"/>
    <m/>
    <s v="C"/>
    <s v="Labor"/>
    <s v="TEC"/>
    <m/>
    <s v="JLAB"/>
    <s v="Const"/>
    <s v="RF"/>
    <x v="7"/>
    <m/>
    <m/>
    <m/>
    <m/>
    <m/>
    <m/>
    <m/>
    <m/>
    <m/>
    <m/>
    <m/>
    <n v="833.69"/>
    <m/>
    <m/>
    <m/>
    <m/>
    <m/>
    <m/>
    <m/>
    <x v="0"/>
    <x v="0"/>
    <m/>
  </r>
  <r>
    <s v=""/>
    <s v=" E08_27770"/>
    <s v="Perform  Final Assembly (591 1-Cell CM-04)"/>
    <s v="6.08.04.01.03.04"/>
    <x v="0"/>
    <d v="2027-09-21T00:00:00"/>
    <d v="2027-11-02T00:00:00"/>
    <s v="pkessler"/>
    <s v="Matalevich"/>
    <n v="2130.0700000000002"/>
    <m/>
    <s v="C"/>
    <s v="Labor"/>
    <s v="TEC"/>
    <m/>
    <s v="JLAB"/>
    <s v="Const"/>
    <s v="RF"/>
    <x v="7"/>
    <m/>
    <m/>
    <m/>
    <m/>
    <m/>
    <m/>
    <m/>
    <m/>
    <m/>
    <m/>
    <m/>
    <n v="568.02"/>
    <n v="1562.05"/>
    <m/>
    <m/>
    <m/>
    <m/>
    <m/>
    <m/>
    <x v="0"/>
    <x v="0"/>
    <m/>
  </r>
  <r>
    <s v=""/>
    <s v=" E08_27850"/>
    <s v="Perform  Cold Mass Assembly (591 1-Cell CM-05)"/>
    <s v="6.08.04.01.03.04"/>
    <x v="0"/>
    <d v="2027-11-16T00:00:00"/>
    <d v="2027-12-22T00:00:00"/>
    <s v="pkessler"/>
    <s v="Matalevich"/>
    <n v="1073.3699999999999"/>
    <m/>
    <s v="C"/>
    <s v="Labor"/>
    <s v="TEC"/>
    <m/>
    <s v="JLAB"/>
    <s v="Const"/>
    <s v="RF"/>
    <x v="7"/>
    <m/>
    <m/>
    <m/>
    <m/>
    <m/>
    <m/>
    <m/>
    <m/>
    <m/>
    <m/>
    <m/>
    <m/>
    <n v="1073.3699999999999"/>
    <m/>
    <m/>
    <m/>
    <m/>
    <m/>
    <m/>
    <x v="0"/>
    <x v="0"/>
    <m/>
  </r>
  <r>
    <s v=""/>
    <s v=" E08_27880"/>
    <s v="Perform Spaceframe Thermal Shield Assembly (591 1-Cell CM-05)"/>
    <s v="6.08.04.01.03.04"/>
    <x v="0"/>
    <d v="2027-12-23T00:00:00"/>
    <d v="2028-01-31T00:00:00"/>
    <s v="pkessler"/>
    <s v="Matalevich"/>
    <n v="644.02"/>
    <m/>
    <s v="C"/>
    <s v="Labor"/>
    <s v="TEC"/>
    <m/>
    <s v="JLAB"/>
    <s v="Const"/>
    <s v="RF"/>
    <x v="7"/>
    <m/>
    <m/>
    <m/>
    <m/>
    <m/>
    <m/>
    <m/>
    <m/>
    <m/>
    <m/>
    <m/>
    <m/>
    <n v="644.02"/>
    <m/>
    <m/>
    <m/>
    <m/>
    <m/>
    <m/>
    <x v="0"/>
    <x v="0"/>
    <m/>
  </r>
  <r>
    <s v=""/>
    <s v=" E08_27910"/>
    <s v="Perform  Final Assembly (591 1-Cell CM-05)"/>
    <s v="6.08.04.01.03.04"/>
    <x v="0"/>
    <d v="2028-02-01T00:00:00"/>
    <d v="2028-03-07T00:00:00"/>
    <s v="pkessler"/>
    <s v="Matalevich"/>
    <n v="1932.07"/>
    <m/>
    <s v="C"/>
    <s v="Labor"/>
    <s v="TEC"/>
    <m/>
    <s v="JLAB"/>
    <s v="Const"/>
    <s v="RF"/>
    <x v="7"/>
    <m/>
    <m/>
    <m/>
    <m/>
    <m/>
    <m/>
    <m/>
    <m/>
    <m/>
    <m/>
    <m/>
    <m/>
    <n v="1932.07"/>
    <m/>
    <m/>
    <m/>
    <m/>
    <m/>
    <m/>
    <x v="0"/>
    <x v="0"/>
    <m/>
  </r>
  <r>
    <s v=""/>
    <s v=" E08_27990"/>
    <s v="Perform  Cold Mass Assembly (591 1-Cell CM-06)"/>
    <s v="6.08.04.01.03.04"/>
    <x v="0"/>
    <d v="2027-12-27T00:00:00"/>
    <d v="2028-02-01T00:00:00"/>
    <s v="pkessler"/>
    <s v="Matalevich"/>
    <n v="1073.3699999999999"/>
    <m/>
    <s v="C"/>
    <s v="Labor"/>
    <s v="TEC"/>
    <m/>
    <s v="JLAB"/>
    <s v="Const"/>
    <s v="RF"/>
    <x v="7"/>
    <m/>
    <m/>
    <m/>
    <m/>
    <m/>
    <m/>
    <m/>
    <m/>
    <m/>
    <m/>
    <m/>
    <m/>
    <n v="1073.3699999999999"/>
    <m/>
    <m/>
    <m/>
    <m/>
    <m/>
    <m/>
    <x v="0"/>
    <x v="0"/>
    <m/>
  </r>
  <r>
    <s v=""/>
    <s v=" E08_28020"/>
    <s v="Perform Spaceframe Thermal Shield Assembly (591 1-Cell CM-06)"/>
    <s v="6.08.04.01.03.04"/>
    <x v="0"/>
    <d v="2028-02-02T00:00:00"/>
    <d v="2028-03-08T00:00:00"/>
    <s v="pkessler"/>
    <s v="Matalevich"/>
    <n v="644.02"/>
    <m/>
    <s v="C"/>
    <s v="Labor"/>
    <s v="TEC"/>
    <m/>
    <s v="JLAB"/>
    <s v="Const"/>
    <s v="RF"/>
    <x v="7"/>
    <m/>
    <m/>
    <m/>
    <m/>
    <m/>
    <m/>
    <m/>
    <m/>
    <m/>
    <m/>
    <m/>
    <m/>
    <n v="644.02"/>
    <m/>
    <m/>
    <m/>
    <m/>
    <m/>
    <m/>
    <x v="0"/>
    <x v="0"/>
    <m/>
  </r>
  <r>
    <s v=""/>
    <s v=" E08_28050"/>
    <s v="Perform  Final Assembly (591 1-Cell CM-06)"/>
    <s v="6.08.04.01.03.04"/>
    <x v="0"/>
    <d v="2028-03-09T00:00:00"/>
    <d v="2028-04-12T00:00:00"/>
    <s v="pkessler"/>
    <s v="Matalevich"/>
    <n v="1932.07"/>
    <m/>
    <s v="C"/>
    <s v="Labor"/>
    <s v="TEC"/>
    <m/>
    <s v="JLAB"/>
    <s v="Const"/>
    <s v="RF"/>
    <x v="7"/>
    <m/>
    <m/>
    <m/>
    <m/>
    <m/>
    <m/>
    <m/>
    <m/>
    <m/>
    <m/>
    <m/>
    <m/>
    <n v="1932.07"/>
    <m/>
    <m/>
    <m/>
    <m/>
    <m/>
    <m/>
    <x v="0"/>
    <x v="0"/>
    <m/>
  </r>
  <r>
    <s v=""/>
    <s v=" E08_28130"/>
    <s v="Perform  Cold Mass Assembly (591 1-Cell CM-07)"/>
    <s v="6.08.04.01.03.04"/>
    <x v="0"/>
    <d v="2028-04-24T00:00:00"/>
    <d v="2028-05-19T00:00:00"/>
    <s v="pkessler"/>
    <s v="Matalevich"/>
    <n v="1073.3699999999999"/>
    <m/>
    <s v="C"/>
    <s v="Labor"/>
    <s v="TEC"/>
    <m/>
    <s v="JLAB"/>
    <s v="Const"/>
    <s v="RF"/>
    <x v="7"/>
    <m/>
    <m/>
    <m/>
    <m/>
    <m/>
    <m/>
    <m/>
    <m/>
    <m/>
    <m/>
    <m/>
    <m/>
    <n v="1073.3699999999999"/>
    <m/>
    <m/>
    <m/>
    <m/>
    <m/>
    <m/>
    <x v="0"/>
    <x v="0"/>
    <m/>
  </r>
  <r>
    <s v=""/>
    <s v=" E08_28160"/>
    <s v="Perform Spaceframe Thermal Shield Assembly (591 1-Cell CM-07)"/>
    <s v="6.08.04.01.03.04"/>
    <x v="0"/>
    <d v="2028-05-22T00:00:00"/>
    <d v="2028-06-19T00:00:00"/>
    <s v="pkessler"/>
    <s v="Matalevich"/>
    <n v="644.02"/>
    <m/>
    <s v="C"/>
    <s v="Labor"/>
    <s v="TEC"/>
    <m/>
    <s v="JLAB"/>
    <s v="Const"/>
    <s v="RF"/>
    <x v="7"/>
    <m/>
    <m/>
    <m/>
    <m/>
    <m/>
    <m/>
    <m/>
    <m/>
    <m/>
    <m/>
    <m/>
    <m/>
    <n v="644.02"/>
    <m/>
    <m/>
    <m/>
    <m/>
    <m/>
    <m/>
    <x v="0"/>
    <x v="0"/>
    <m/>
  </r>
  <r>
    <s v=""/>
    <s v=" E08_28190"/>
    <s v="Perform  Final Assembly (591 1-Cell CM-07)"/>
    <s v="6.08.04.01.03.04"/>
    <x v="0"/>
    <d v="2028-06-20T00:00:00"/>
    <d v="2028-07-18T00:00:00"/>
    <s v="pkessler"/>
    <s v="Matalevich"/>
    <n v="1932.07"/>
    <m/>
    <s v="C"/>
    <s v="Labor"/>
    <s v="TEC"/>
    <m/>
    <s v="JLAB"/>
    <s v="Const"/>
    <s v="RF"/>
    <x v="7"/>
    <m/>
    <m/>
    <m/>
    <m/>
    <m/>
    <m/>
    <m/>
    <m/>
    <m/>
    <m/>
    <m/>
    <m/>
    <n v="1932.07"/>
    <m/>
    <m/>
    <m/>
    <m/>
    <m/>
    <m/>
    <x v="0"/>
    <x v="0"/>
    <m/>
  </r>
  <r>
    <s v=""/>
    <s v=" E08_28270"/>
    <s v="Perform  Cold Mass Assembly (591 1-Cell CM-08)"/>
    <s v="6.08.04.01.03.04"/>
    <x v="0"/>
    <d v="2028-05-24T00:00:00"/>
    <d v="2028-06-21T00:00:00"/>
    <s v="pkessler"/>
    <s v="Matalevich"/>
    <n v="1073.3699999999999"/>
    <m/>
    <s v="C"/>
    <s v="Labor"/>
    <s v="TEC"/>
    <m/>
    <s v="JLAB"/>
    <s v="Const"/>
    <s v="RF"/>
    <x v="7"/>
    <m/>
    <m/>
    <m/>
    <m/>
    <m/>
    <m/>
    <m/>
    <m/>
    <m/>
    <m/>
    <m/>
    <m/>
    <n v="1073.3699999999999"/>
    <m/>
    <m/>
    <m/>
    <m/>
    <m/>
    <m/>
    <x v="0"/>
    <x v="0"/>
    <m/>
  </r>
  <r>
    <s v=""/>
    <s v=" E08_28300"/>
    <s v="Perform Spaceframe Thermal Shield Assembly (591 1-Cell CM-08)"/>
    <s v="6.08.04.01.03.04"/>
    <x v="0"/>
    <d v="2028-06-22T00:00:00"/>
    <d v="2028-07-20T00:00:00"/>
    <s v="pkessler"/>
    <s v="Matalevich"/>
    <n v="644.02"/>
    <m/>
    <s v="C"/>
    <s v="Labor"/>
    <s v="TEC"/>
    <m/>
    <s v="JLAB"/>
    <s v="Const"/>
    <s v="RF"/>
    <x v="7"/>
    <m/>
    <m/>
    <m/>
    <m/>
    <m/>
    <m/>
    <m/>
    <m/>
    <m/>
    <m/>
    <m/>
    <m/>
    <n v="644.02"/>
    <m/>
    <m/>
    <m/>
    <m/>
    <m/>
    <m/>
    <x v="0"/>
    <x v="0"/>
    <m/>
  </r>
  <r>
    <s v=""/>
    <s v=" E08_28330"/>
    <s v="Perform  Final Assembly (591 1-Cell CM-08)"/>
    <s v="6.08.04.01.03.04"/>
    <x v="0"/>
    <d v="2028-07-21T00:00:00"/>
    <d v="2028-08-17T00:00:00"/>
    <s v="pkessler"/>
    <s v="Matalevich"/>
    <n v="1932.07"/>
    <m/>
    <s v="C"/>
    <s v="Labor"/>
    <s v="TEC"/>
    <m/>
    <s v="JLAB"/>
    <s v="Const"/>
    <s v="RF"/>
    <x v="7"/>
    <m/>
    <m/>
    <m/>
    <m/>
    <m/>
    <m/>
    <m/>
    <m/>
    <m/>
    <m/>
    <m/>
    <m/>
    <n v="1932.07"/>
    <m/>
    <m/>
    <m/>
    <m/>
    <m/>
    <m/>
    <x v="0"/>
    <x v="0"/>
    <m/>
  </r>
  <r>
    <s v=""/>
    <s v=" E08_28410"/>
    <s v="Perform  Cold Mass Assembly (591 1-Cell CM-09)"/>
    <s v="6.08.04.01.03.04"/>
    <x v="0"/>
    <d v="2028-08-01T00:00:00"/>
    <d v="2028-08-28T00:00:00"/>
    <s v="pkessler"/>
    <s v="Matalevich"/>
    <n v="1073.3699999999999"/>
    <m/>
    <s v="C"/>
    <s v="Labor"/>
    <s v="TEC"/>
    <m/>
    <s v="JLAB"/>
    <s v="Const"/>
    <s v="RF"/>
    <x v="7"/>
    <m/>
    <m/>
    <m/>
    <m/>
    <m/>
    <m/>
    <m/>
    <m/>
    <m/>
    <m/>
    <m/>
    <m/>
    <n v="1073.3699999999999"/>
    <m/>
    <m/>
    <m/>
    <m/>
    <m/>
    <m/>
    <x v="0"/>
    <x v="0"/>
    <m/>
  </r>
  <r>
    <s v=""/>
    <s v=" E08_28440"/>
    <s v="Perform Spaceframe Thermal Shield Assembly (591 1-Cell CM-09)"/>
    <s v="6.08.04.01.03.04"/>
    <x v="0"/>
    <d v="2028-08-29T00:00:00"/>
    <d v="2028-09-26T00:00:00"/>
    <s v="pkessler"/>
    <s v="Matalevich"/>
    <n v="644.02"/>
    <m/>
    <s v="C"/>
    <s v="Labor"/>
    <s v="TEC"/>
    <m/>
    <s v="JLAB"/>
    <s v="Const"/>
    <s v="RF"/>
    <x v="7"/>
    <m/>
    <m/>
    <m/>
    <m/>
    <m/>
    <m/>
    <m/>
    <m/>
    <m/>
    <m/>
    <m/>
    <m/>
    <n v="644.02"/>
    <m/>
    <m/>
    <m/>
    <m/>
    <m/>
    <m/>
    <x v="0"/>
    <x v="0"/>
    <m/>
  </r>
  <r>
    <s v=""/>
    <s v=" E08_28470"/>
    <s v="Perform  Final Assembly (591 1-Cell CM-09)"/>
    <s v="6.08.04.01.03.04"/>
    <x v="0"/>
    <d v="2028-09-27T00:00:00"/>
    <d v="2028-10-25T00:00:00"/>
    <s v="pkessler"/>
    <s v="Matalevich"/>
    <n v="1761.19"/>
    <m/>
    <s v="C"/>
    <s v="Labor"/>
    <s v="TEC"/>
    <m/>
    <s v="JLAB"/>
    <s v="Const"/>
    <s v="RF"/>
    <x v="7"/>
    <m/>
    <m/>
    <m/>
    <m/>
    <m/>
    <m/>
    <m/>
    <m/>
    <m/>
    <m/>
    <m/>
    <m/>
    <n v="264.18"/>
    <n v="1497.01"/>
    <m/>
    <m/>
    <m/>
    <m/>
    <m/>
    <x v="0"/>
    <x v="0"/>
    <m/>
  </r>
  <r>
    <s v=""/>
    <s v=" E08_28550"/>
    <s v="Perform  Cold Mass Assembly (591 1-Cell CM-10)"/>
    <s v="6.08.04.01.03.04"/>
    <x v="0"/>
    <d v="2028-10-06T00:00:00"/>
    <d v="2028-11-03T00:00:00"/>
    <s v="pkessler"/>
    <s v="Matalevich"/>
    <n v="1105.57"/>
    <m/>
    <s v="C"/>
    <s v="Labor"/>
    <s v="TEC"/>
    <m/>
    <s v="JLAB"/>
    <s v="Const"/>
    <s v="RF"/>
    <x v="7"/>
    <m/>
    <m/>
    <m/>
    <m/>
    <m/>
    <m/>
    <m/>
    <m/>
    <m/>
    <m/>
    <m/>
    <m/>
    <m/>
    <n v="1105.57"/>
    <m/>
    <m/>
    <m/>
    <m/>
    <m/>
    <x v="0"/>
    <x v="0"/>
    <m/>
  </r>
  <r>
    <s v=""/>
    <s v=" E08_28580"/>
    <s v="Perform Spaceframe Thermal Shield Assembly (591 1-Cell CM-10)"/>
    <s v="6.08.04.01.03.04"/>
    <x v="0"/>
    <d v="2028-11-06T00:00:00"/>
    <d v="2028-12-06T00:00:00"/>
    <s v="pkessler"/>
    <s v="Matalevich"/>
    <n v="663.34"/>
    <m/>
    <s v="C"/>
    <s v="Labor"/>
    <s v="TEC"/>
    <m/>
    <s v="JLAB"/>
    <s v="Const"/>
    <s v="RF"/>
    <x v="7"/>
    <m/>
    <m/>
    <m/>
    <m/>
    <m/>
    <m/>
    <m/>
    <m/>
    <m/>
    <m/>
    <m/>
    <m/>
    <m/>
    <n v="663.34"/>
    <m/>
    <m/>
    <m/>
    <m/>
    <m/>
    <x v="0"/>
    <x v="0"/>
    <m/>
  </r>
  <r>
    <s v=""/>
    <s v=" E08_28610"/>
    <s v="Perform  Final Assembly (591 1-Cell CM-10)"/>
    <s v="6.08.04.01.03.04"/>
    <x v="0"/>
    <d v="2028-12-07T00:00:00"/>
    <d v="2029-01-05T00:00:00"/>
    <s v="pkessler"/>
    <s v="Matalevich"/>
    <n v="1768.92"/>
    <m/>
    <s v="C"/>
    <s v="Labor"/>
    <s v="TEC"/>
    <m/>
    <s v="JLAB"/>
    <s v="Const"/>
    <s v="RF"/>
    <x v="7"/>
    <m/>
    <m/>
    <m/>
    <m/>
    <m/>
    <m/>
    <m/>
    <m/>
    <m/>
    <m/>
    <m/>
    <m/>
    <m/>
    <n v="1768.92"/>
    <m/>
    <m/>
    <m/>
    <m/>
    <m/>
    <x v="0"/>
    <x v="0"/>
    <m/>
  </r>
  <r>
    <s v=""/>
    <s v=" E08_28690"/>
    <s v="Perform  Cold Mass Assembly (591 1-Cell CM-11)"/>
    <s v="6.08.04.01.03.04"/>
    <x v="0"/>
    <d v="2028-11-14T00:00:00"/>
    <d v="2028-12-06T00:00:00"/>
    <s v="pkessler"/>
    <s v="Matalevich"/>
    <n v="1105.57"/>
    <m/>
    <s v="C"/>
    <s v="Labor"/>
    <s v="TEC"/>
    <m/>
    <s v="JLAB"/>
    <s v="Const"/>
    <s v="RF"/>
    <x v="7"/>
    <m/>
    <m/>
    <m/>
    <m/>
    <m/>
    <m/>
    <m/>
    <m/>
    <m/>
    <m/>
    <m/>
    <m/>
    <m/>
    <n v="1105.57"/>
    <m/>
    <m/>
    <m/>
    <m/>
    <m/>
    <x v="0"/>
    <x v="0"/>
    <m/>
  </r>
  <r>
    <s v=""/>
    <s v=" E08_28720"/>
    <s v="Perform Spaceframe Thermal Shield Assembly (591 1-Cell CM-11)"/>
    <s v="6.08.04.01.03.04"/>
    <x v="0"/>
    <d v="2028-12-07T00:00:00"/>
    <d v="2028-12-28T00:00:00"/>
    <s v="pkessler"/>
    <s v="Matalevich"/>
    <n v="663.34"/>
    <m/>
    <s v="C"/>
    <s v="Labor"/>
    <s v="TEC"/>
    <m/>
    <s v="JLAB"/>
    <s v="Const"/>
    <s v="RF"/>
    <x v="7"/>
    <m/>
    <m/>
    <m/>
    <m/>
    <m/>
    <m/>
    <m/>
    <m/>
    <m/>
    <m/>
    <m/>
    <m/>
    <m/>
    <n v="663.34"/>
    <m/>
    <m/>
    <m/>
    <m/>
    <m/>
    <x v="0"/>
    <x v="0"/>
    <m/>
  </r>
  <r>
    <s v=""/>
    <s v=" E08_28750"/>
    <s v="Perform  Final Assembly (591 1-Cell CM-11)"/>
    <s v="6.08.04.01.03.04"/>
    <x v="0"/>
    <d v="2028-12-29T00:00:00"/>
    <d v="2029-01-22T00:00:00"/>
    <s v="pkessler"/>
    <s v="Matalevich"/>
    <n v="1768.92"/>
    <m/>
    <s v="C"/>
    <s v="Labor"/>
    <s v="TEC"/>
    <m/>
    <s v="JLAB"/>
    <s v="Const"/>
    <s v="RF"/>
    <x v="7"/>
    <m/>
    <m/>
    <m/>
    <m/>
    <m/>
    <m/>
    <m/>
    <m/>
    <m/>
    <m/>
    <m/>
    <m/>
    <m/>
    <n v="1768.92"/>
    <m/>
    <m/>
    <m/>
    <m/>
    <m/>
    <x v="0"/>
    <x v="0"/>
    <m/>
  </r>
  <r>
    <s v=""/>
    <s v=" E08_28830"/>
    <s v="Perform  Cold Mass Assembly (591 1-Cell CM-12)"/>
    <s v="6.08.04.01.03.04"/>
    <x v="0"/>
    <d v="2029-01-25T00:00:00"/>
    <d v="2029-02-14T00:00:00"/>
    <s v="pkessler"/>
    <s v="Matalevich"/>
    <n v="1105.57"/>
    <m/>
    <s v="C"/>
    <s v="Labor"/>
    <s v="TEC"/>
    <m/>
    <s v="JLAB"/>
    <s v="Const"/>
    <s v="RF"/>
    <x v="7"/>
    <m/>
    <m/>
    <m/>
    <m/>
    <m/>
    <m/>
    <m/>
    <m/>
    <m/>
    <m/>
    <m/>
    <m/>
    <m/>
    <n v="1105.57"/>
    <m/>
    <m/>
    <m/>
    <m/>
    <m/>
    <x v="0"/>
    <x v="0"/>
    <m/>
  </r>
  <r>
    <s v=""/>
    <s v=" E08_28860"/>
    <s v="Perform Spaceframe Thermal Shield Assembly (591 1-Cell CM-12)"/>
    <s v="6.08.04.01.03.04"/>
    <x v="0"/>
    <d v="2029-02-15T00:00:00"/>
    <d v="2029-03-08T00:00:00"/>
    <s v="pkessler"/>
    <s v="Matalevich"/>
    <n v="663.34"/>
    <m/>
    <s v="C"/>
    <s v="Labor"/>
    <s v="TEC"/>
    <m/>
    <s v="JLAB"/>
    <s v="Const"/>
    <s v="RF"/>
    <x v="7"/>
    <m/>
    <m/>
    <m/>
    <m/>
    <m/>
    <m/>
    <m/>
    <m/>
    <m/>
    <m/>
    <m/>
    <m/>
    <m/>
    <n v="663.34"/>
    <m/>
    <m/>
    <m/>
    <m/>
    <m/>
    <x v="0"/>
    <x v="0"/>
    <m/>
  </r>
  <r>
    <s v=""/>
    <s v=" E08_28890"/>
    <s v="Perform  Final Assembly (591 1-Cell CM-12)"/>
    <s v="6.08.04.01.03.04"/>
    <x v="0"/>
    <d v="2029-03-09T00:00:00"/>
    <d v="2029-03-29T00:00:00"/>
    <s v="pkessler"/>
    <s v="Matalevich"/>
    <n v="1768.92"/>
    <m/>
    <s v="C"/>
    <s v="Labor"/>
    <s v="TEC"/>
    <m/>
    <s v="JLAB"/>
    <s v="Const"/>
    <s v="RF"/>
    <x v="7"/>
    <m/>
    <m/>
    <m/>
    <m/>
    <m/>
    <m/>
    <m/>
    <m/>
    <m/>
    <m/>
    <m/>
    <m/>
    <m/>
    <n v="1768.92"/>
    <m/>
    <m/>
    <m/>
    <m/>
    <m/>
    <x v="0"/>
    <x v="0"/>
    <m/>
  </r>
  <r>
    <s v=""/>
    <s v=" E08_35750"/>
    <s v="Perform  Cold Mass Assembly (591 5-Cell CM-08)"/>
    <s v="6.08.04.02.03.04"/>
    <x v="0"/>
    <d v="2029-05-08T00:00:00"/>
    <d v="2029-06-05T00:00:00"/>
    <s v="pkessler"/>
    <s v="Matalevich"/>
    <n v="1105.57"/>
    <m/>
    <s v="C"/>
    <s v="Labor"/>
    <s v="TEC"/>
    <m/>
    <s v="JLAB"/>
    <s v="Const"/>
    <s v="RF"/>
    <x v="7"/>
    <m/>
    <m/>
    <m/>
    <m/>
    <m/>
    <m/>
    <m/>
    <m/>
    <m/>
    <m/>
    <m/>
    <m/>
    <m/>
    <n v="1105.57"/>
    <m/>
    <m/>
    <m/>
    <m/>
    <m/>
    <x v="0"/>
    <x v="0"/>
    <m/>
  </r>
  <r>
    <s v=""/>
    <s v=" E08_35780"/>
    <s v="Perform Spaceframe Thermal Shield Assembly (591 5-Cell CM-08)"/>
    <s v="6.08.04.02.03.04"/>
    <x v="0"/>
    <d v="2029-06-06T00:00:00"/>
    <d v="2029-07-03T00:00:00"/>
    <s v="pkessler"/>
    <s v="Matalevich"/>
    <n v="663.34"/>
    <m/>
    <s v="C"/>
    <s v="Labor"/>
    <s v="TEC"/>
    <m/>
    <s v="JLAB"/>
    <s v="Const"/>
    <s v="RF"/>
    <x v="7"/>
    <m/>
    <m/>
    <m/>
    <m/>
    <m/>
    <m/>
    <m/>
    <m/>
    <m/>
    <m/>
    <m/>
    <m/>
    <m/>
    <n v="663.34"/>
    <m/>
    <m/>
    <m/>
    <m/>
    <m/>
    <x v="0"/>
    <x v="0"/>
    <m/>
  </r>
  <r>
    <s v=""/>
    <s v=" E08_35810"/>
    <s v="Perform  Final Assembly (591 5-Cell CM-08)"/>
    <s v="6.08.04.02.03.04"/>
    <x v="0"/>
    <d v="2029-07-05T00:00:00"/>
    <d v="2029-08-01T00:00:00"/>
    <s v="pkessler"/>
    <s v="Matalevich"/>
    <n v="1990.03"/>
    <m/>
    <s v="C"/>
    <s v="Labor"/>
    <s v="TEC"/>
    <m/>
    <s v="JLAB"/>
    <s v="Const"/>
    <s v="RF"/>
    <x v="7"/>
    <m/>
    <m/>
    <m/>
    <m/>
    <m/>
    <m/>
    <m/>
    <m/>
    <m/>
    <m/>
    <m/>
    <m/>
    <m/>
    <n v="1990.03"/>
    <m/>
    <m/>
    <m/>
    <m/>
    <m/>
    <x v="0"/>
    <x v="0"/>
    <m/>
  </r>
  <r>
    <s v=""/>
    <s v=" E08_35890"/>
    <s v="Perform  Cold Mass Assembly (591 5-Cell CM-09)"/>
    <s v="6.08.04.02.03.04"/>
    <x v="0"/>
    <d v="2029-07-16T00:00:00"/>
    <d v="2029-08-10T00:00:00"/>
    <s v="pkessler"/>
    <s v="Matalevich"/>
    <n v="1105.57"/>
    <m/>
    <s v="C"/>
    <s v="Labor"/>
    <s v="TEC"/>
    <m/>
    <s v="JLAB"/>
    <s v="Const"/>
    <s v="RF"/>
    <x v="7"/>
    <m/>
    <m/>
    <m/>
    <m/>
    <m/>
    <m/>
    <m/>
    <m/>
    <m/>
    <m/>
    <m/>
    <m/>
    <m/>
    <n v="1105.57"/>
    <m/>
    <m/>
    <m/>
    <m/>
    <m/>
    <x v="0"/>
    <x v="0"/>
    <m/>
  </r>
  <r>
    <s v=""/>
    <s v=" E08_35920"/>
    <s v="Perform Spaceframe Thermal Shield Assembly (591 5-Cell CM-09)"/>
    <s v="6.08.04.02.03.04"/>
    <x v="0"/>
    <d v="2029-08-13T00:00:00"/>
    <d v="2029-09-10T00:00:00"/>
    <s v="pkessler"/>
    <s v="Matalevich"/>
    <n v="663.34"/>
    <m/>
    <s v="C"/>
    <s v="Labor"/>
    <s v="TEC"/>
    <m/>
    <s v="JLAB"/>
    <s v="Const"/>
    <s v="RF"/>
    <x v="7"/>
    <m/>
    <m/>
    <m/>
    <m/>
    <m/>
    <m/>
    <m/>
    <m/>
    <m/>
    <m/>
    <m/>
    <m/>
    <m/>
    <n v="663.34"/>
    <m/>
    <m/>
    <m/>
    <m/>
    <m/>
    <x v="0"/>
    <x v="0"/>
    <m/>
  </r>
  <r>
    <s v=""/>
    <s v=" E08_35950"/>
    <s v="Perform  Final Assembly (591 5-Cell CM-09)"/>
    <s v="6.08.04.02.03.04"/>
    <x v="0"/>
    <d v="2029-09-11T00:00:00"/>
    <d v="2029-10-09T00:00:00"/>
    <s v="pkessler"/>
    <s v="Matalevich"/>
    <n v="1784.84"/>
    <m/>
    <s v="C"/>
    <s v="Labor"/>
    <s v="TEC"/>
    <m/>
    <s v="JLAB"/>
    <s v="Const"/>
    <s v="RF"/>
    <x v="7"/>
    <m/>
    <m/>
    <m/>
    <m/>
    <m/>
    <m/>
    <m/>
    <m/>
    <m/>
    <m/>
    <m/>
    <m/>
    <m/>
    <n v="1249.3900000000001"/>
    <n v="535.45000000000005"/>
    <m/>
    <m/>
    <m/>
    <m/>
    <x v="0"/>
    <x v="0"/>
    <m/>
  </r>
  <r>
    <s v=""/>
    <s v=" E08_36030"/>
    <s v="Perform  Cold Mass Assembly (591 5-Cell CM-10)"/>
    <s v="6.08.04.02.03.04"/>
    <x v="0"/>
    <d v="2029-09-20T00:00:00"/>
    <d v="2029-10-18T00:00:00"/>
    <s v="pkessler"/>
    <s v="Matalevich"/>
    <n v="1127.1300000000001"/>
    <m/>
    <s v="C"/>
    <s v="Labor"/>
    <s v="TEC"/>
    <m/>
    <s v="JLAB"/>
    <s v="Const"/>
    <s v="RF"/>
    <x v="7"/>
    <m/>
    <m/>
    <m/>
    <m/>
    <m/>
    <m/>
    <m/>
    <m/>
    <m/>
    <m/>
    <m/>
    <m/>
    <m/>
    <n v="394.5"/>
    <n v="732.64"/>
    <m/>
    <m/>
    <m/>
    <m/>
    <x v="0"/>
    <x v="0"/>
    <m/>
  </r>
  <r>
    <s v=""/>
    <s v=" E08_36060"/>
    <s v="Perform Spaceframe Thermal Shield Assembly (591 5-Cell CM-10)"/>
    <s v="6.08.04.02.03.04"/>
    <x v="0"/>
    <d v="2029-10-19T00:00:00"/>
    <d v="2029-11-16T00:00:00"/>
    <s v="pkessler"/>
    <s v="Matalevich"/>
    <n v="683.24"/>
    <m/>
    <s v="C"/>
    <s v="Labor"/>
    <s v="TEC"/>
    <m/>
    <s v="JLAB"/>
    <s v="Const"/>
    <s v="RF"/>
    <x v="7"/>
    <m/>
    <m/>
    <m/>
    <m/>
    <m/>
    <m/>
    <m/>
    <m/>
    <m/>
    <m/>
    <m/>
    <m/>
    <m/>
    <m/>
    <n v="683.24"/>
    <m/>
    <m/>
    <m/>
    <m/>
    <x v="0"/>
    <x v="0"/>
    <m/>
  </r>
  <r>
    <s v=""/>
    <s v=" E08_36090"/>
    <s v="Perform  Final Assembly (591 5-Cell CM-10)"/>
    <s v="6.08.04.02.03.04"/>
    <x v="0"/>
    <d v="2029-11-19T00:00:00"/>
    <d v="2029-12-18T00:00:00"/>
    <s v="pkessler"/>
    <s v="Matalevich"/>
    <n v="1821.98"/>
    <m/>
    <s v="C"/>
    <s v="Labor"/>
    <s v="TEC"/>
    <m/>
    <s v="JLAB"/>
    <s v="Const"/>
    <s v="RF"/>
    <x v="7"/>
    <m/>
    <m/>
    <m/>
    <m/>
    <m/>
    <m/>
    <m/>
    <m/>
    <m/>
    <m/>
    <m/>
    <m/>
    <m/>
    <m/>
    <n v="1821.98"/>
    <m/>
    <m/>
    <m/>
    <m/>
    <x v="0"/>
    <x v="0"/>
    <m/>
  </r>
  <r>
    <s v=""/>
    <s v=" E08_36170"/>
    <s v="Perform  Cold Mass Assembly (591 5-Cell CM-11)"/>
    <s v="6.08.04.02.03.04"/>
    <x v="0"/>
    <d v="2029-11-30T00:00:00"/>
    <d v="2029-12-20T00:00:00"/>
    <s v="pkessler"/>
    <s v="Matalevich"/>
    <n v="1138.74"/>
    <m/>
    <s v="C"/>
    <s v="Labor"/>
    <s v="TEC"/>
    <m/>
    <s v="JLAB"/>
    <s v="Const"/>
    <s v="RF"/>
    <x v="7"/>
    <m/>
    <m/>
    <m/>
    <m/>
    <m/>
    <m/>
    <m/>
    <m/>
    <m/>
    <m/>
    <m/>
    <m/>
    <m/>
    <m/>
    <n v="1138.74"/>
    <m/>
    <m/>
    <m/>
    <m/>
    <x v="0"/>
    <x v="0"/>
    <m/>
  </r>
  <r>
    <s v=""/>
    <s v=" E08_36200"/>
    <s v="Perform Spaceframe Thermal Shield Assembly (591 5-Cell CM-11)"/>
    <s v="6.08.04.02.03.04"/>
    <x v="0"/>
    <d v="2029-12-21T00:00:00"/>
    <d v="1930-01-14T00:00:00"/>
    <s v="pkessler"/>
    <s v="Matalevich"/>
    <n v="683.24"/>
    <m/>
    <s v="C"/>
    <s v="Labor"/>
    <s v="TEC"/>
    <m/>
    <s v="JLAB"/>
    <s v="Const"/>
    <s v="RF"/>
    <x v="7"/>
    <m/>
    <m/>
    <m/>
    <m/>
    <m/>
    <m/>
    <m/>
    <m/>
    <m/>
    <m/>
    <m/>
    <m/>
    <m/>
    <m/>
    <n v="683.24"/>
    <m/>
    <m/>
    <m/>
    <m/>
    <x v="0"/>
    <x v="0"/>
    <m/>
  </r>
  <r>
    <s v=""/>
    <s v=" E08_36230"/>
    <s v="Perform  Final Assembly (591 5-Cell CM-11)"/>
    <s v="6.08.04.02.03.04"/>
    <x v="0"/>
    <d v="1930-01-15T00:00:00"/>
    <d v="1930-02-05T00:00:00"/>
    <s v="pkessler"/>
    <s v="Matalevich"/>
    <n v="1821.98"/>
    <m/>
    <s v="C"/>
    <s v="Labor"/>
    <s v="TEC"/>
    <m/>
    <s v="JLAB"/>
    <s v="Const"/>
    <s v="RF"/>
    <x v="7"/>
    <m/>
    <m/>
    <m/>
    <m/>
    <m/>
    <m/>
    <m/>
    <m/>
    <m/>
    <m/>
    <m/>
    <m/>
    <m/>
    <m/>
    <n v="1821.98"/>
    <m/>
    <m/>
    <m/>
    <m/>
    <x v="0"/>
    <x v="0"/>
    <m/>
  </r>
  <r>
    <s v=""/>
    <s v=" E08_36310"/>
    <s v="Perform  Cold Mass Assembly (591 5-Cell CM-12)"/>
    <s v="6.08.04.02.03.04"/>
    <x v="0"/>
    <d v="1930-01-08T00:00:00"/>
    <d v="1930-01-29T00:00:00"/>
    <s v="pkessler"/>
    <s v="Matalevich"/>
    <n v="1138.74"/>
    <m/>
    <s v="C"/>
    <s v="Labor"/>
    <s v="TEC"/>
    <m/>
    <s v="JLAB"/>
    <s v="Const"/>
    <s v="RF"/>
    <x v="7"/>
    <m/>
    <m/>
    <m/>
    <m/>
    <m/>
    <m/>
    <m/>
    <m/>
    <m/>
    <m/>
    <m/>
    <m/>
    <m/>
    <m/>
    <n v="1138.74"/>
    <m/>
    <m/>
    <m/>
    <m/>
    <x v="0"/>
    <x v="0"/>
    <m/>
  </r>
  <r>
    <s v=""/>
    <s v=" E08_36340"/>
    <s v="Perform Spaceframe Thermal Shield Assembly (591 5-Cell CM-12)"/>
    <s v="6.08.04.02.03.04"/>
    <x v="0"/>
    <d v="1930-01-30T00:00:00"/>
    <d v="1930-02-20T00:00:00"/>
    <s v="pkessler"/>
    <s v="Matalevich"/>
    <n v="683.24"/>
    <m/>
    <s v="C"/>
    <s v="Labor"/>
    <s v="TEC"/>
    <m/>
    <s v="JLAB"/>
    <s v="Const"/>
    <s v="RF"/>
    <x v="7"/>
    <m/>
    <m/>
    <m/>
    <m/>
    <m/>
    <m/>
    <m/>
    <m/>
    <m/>
    <m/>
    <m/>
    <m/>
    <m/>
    <m/>
    <n v="683.24"/>
    <m/>
    <m/>
    <m/>
    <m/>
    <x v="0"/>
    <x v="0"/>
    <m/>
  </r>
  <r>
    <s v=""/>
    <s v=" E08_36370"/>
    <s v="Perform  Final Assembly (591 5-Cell CM-12)"/>
    <s v="6.08.04.02.03.04"/>
    <x v="0"/>
    <d v="1930-02-21T00:00:00"/>
    <d v="1930-03-13T00:00:00"/>
    <s v="pkessler"/>
    <s v="Matalevich"/>
    <n v="1821.98"/>
    <m/>
    <s v="C"/>
    <s v="Labor"/>
    <s v="TEC"/>
    <m/>
    <s v="JLAB"/>
    <s v="Const"/>
    <s v="RF"/>
    <x v="7"/>
    <m/>
    <m/>
    <m/>
    <m/>
    <m/>
    <m/>
    <m/>
    <m/>
    <m/>
    <m/>
    <m/>
    <m/>
    <m/>
    <m/>
    <n v="1821.98"/>
    <m/>
    <m/>
    <m/>
    <m/>
    <x v="0"/>
    <x v="0"/>
    <m/>
  </r>
  <r>
    <s v=""/>
    <s v=" E08_36450"/>
    <s v="Perform  Cold Mass Assembly (591 5-Cell CM-13)"/>
    <s v="6.08.04.02.03.04"/>
    <x v="0"/>
    <d v="1930-02-13T00:00:00"/>
    <d v="1930-03-06T00:00:00"/>
    <s v="pkessler"/>
    <s v="Matalevich"/>
    <n v="1138.74"/>
    <m/>
    <s v="C"/>
    <s v="Labor"/>
    <s v="TEC"/>
    <m/>
    <s v="JLAB"/>
    <s v="Const"/>
    <s v="RF"/>
    <x v="7"/>
    <m/>
    <m/>
    <m/>
    <m/>
    <m/>
    <m/>
    <m/>
    <m/>
    <m/>
    <m/>
    <m/>
    <m/>
    <m/>
    <m/>
    <n v="1138.74"/>
    <m/>
    <m/>
    <m/>
    <m/>
    <x v="0"/>
    <x v="0"/>
    <m/>
  </r>
  <r>
    <s v=""/>
    <s v=" E08_36480"/>
    <s v="Perform Spaceframe Thermal Shield Assembly (591 5-Cell CM-13)"/>
    <s v="6.08.04.02.03.04"/>
    <x v="0"/>
    <d v="1930-03-07T00:00:00"/>
    <d v="1930-03-27T00:00:00"/>
    <s v="pkessler"/>
    <s v="Matalevich"/>
    <n v="683.24"/>
    <m/>
    <s v="C"/>
    <s v="Labor"/>
    <s v="TEC"/>
    <m/>
    <s v="JLAB"/>
    <s v="Const"/>
    <s v="RF"/>
    <x v="7"/>
    <m/>
    <m/>
    <m/>
    <m/>
    <m/>
    <m/>
    <m/>
    <m/>
    <m/>
    <m/>
    <m/>
    <m/>
    <m/>
    <m/>
    <n v="683.24"/>
    <m/>
    <m/>
    <m/>
    <m/>
    <x v="0"/>
    <x v="0"/>
    <m/>
  </r>
  <r>
    <s v=""/>
    <s v=" E08_36510"/>
    <s v="Perform  Final Assembly (591 5-Cell CM-13)"/>
    <s v="6.08.04.02.03.04"/>
    <x v="0"/>
    <d v="1930-03-28T00:00:00"/>
    <d v="1930-04-17T00:00:00"/>
    <s v="pkessler"/>
    <s v="Matalevich"/>
    <n v="1821.98"/>
    <m/>
    <s v="C"/>
    <s v="Labor"/>
    <s v="TEC"/>
    <m/>
    <s v="JLAB"/>
    <s v="Const"/>
    <s v="RF"/>
    <x v="7"/>
    <m/>
    <m/>
    <m/>
    <m/>
    <m/>
    <m/>
    <m/>
    <m/>
    <m/>
    <m/>
    <m/>
    <m/>
    <m/>
    <m/>
    <n v="1821.98"/>
    <m/>
    <m/>
    <m/>
    <m/>
    <x v="0"/>
    <x v="0"/>
    <m/>
  </r>
  <r>
    <s v=""/>
    <s v=" E08_36590"/>
    <s v="Perform  Cold Mass Assembly (591 5-Cell CM-14)"/>
    <s v="6.08.04.02.03.04"/>
    <x v="0"/>
    <d v="1930-03-21T00:00:00"/>
    <d v="1930-04-10T00:00:00"/>
    <s v="pkessler"/>
    <s v="Matalevich"/>
    <n v="1138.74"/>
    <m/>
    <s v="C"/>
    <s v="Labor"/>
    <s v="TEC"/>
    <m/>
    <s v="JLAB"/>
    <s v="Const"/>
    <s v="RF"/>
    <x v="7"/>
    <m/>
    <m/>
    <m/>
    <m/>
    <m/>
    <m/>
    <m/>
    <m/>
    <m/>
    <m/>
    <m/>
    <m/>
    <m/>
    <m/>
    <n v="1138.74"/>
    <m/>
    <m/>
    <m/>
    <m/>
    <x v="0"/>
    <x v="0"/>
    <m/>
  </r>
  <r>
    <s v=""/>
    <s v=" E08_36620"/>
    <s v="Perform Spaceframe Thermal Shield Assembly (591 5-Cell CM-14)"/>
    <s v="6.08.04.02.03.04"/>
    <x v="0"/>
    <d v="1930-04-11T00:00:00"/>
    <d v="1930-05-01T00:00:00"/>
    <s v="pkessler"/>
    <s v="Matalevich"/>
    <n v="683.24"/>
    <m/>
    <s v="C"/>
    <s v="Labor"/>
    <s v="TEC"/>
    <m/>
    <s v="JLAB"/>
    <s v="Const"/>
    <s v="RF"/>
    <x v="7"/>
    <m/>
    <m/>
    <m/>
    <m/>
    <m/>
    <m/>
    <m/>
    <m/>
    <m/>
    <m/>
    <m/>
    <m/>
    <m/>
    <m/>
    <n v="683.24"/>
    <m/>
    <m/>
    <m/>
    <m/>
    <x v="0"/>
    <x v="0"/>
    <m/>
  </r>
  <r>
    <s v=""/>
    <s v=" E08_36650"/>
    <s v="Perform  Final Assembly (591 5-Cell CM-14)"/>
    <s v="6.08.04.02.03.04"/>
    <x v="0"/>
    <d v="1930-05-02T00:00:00"/>
    <d v="1930-05-22T00:00:00"/>
    <s v="pkessler"/>
    <s v="Matalevich"/>
    <n v="1821.98"/>
    <m/>
    <s v="C"/>
    <s v="Labor"/>
    <s v="TEC"/>
    <m/>
    <s v="JLAB"/>
    <s v="Const"/>
    <s v="RF"/>
    <x v="7"/>
    <m/>
    <m/>
    <m/>
    <m/>
    <m/>
    <m/>
    <m/>
    <m/>
    <m/>
    <m/>
    <m/>
    <m/>
    <m/>
    <m/>
    <n v="1821.98"/>
    <m/>
    <m/>
    <m/>
    <m/>
    <x v="0"/>
    <x v="0"/>
    <m/>
  </r>
  <r>
    <s v=""/>
    <s v=" E08_34910"/>
    <s v="Perform  Cold Mass Assembly (591 5-Cell CM-02)"/>
    <s v="6.08.04.02.03.04"/>
    <x v="0"/>
    <d v="2027-11-22T00:00:00"/>
    <d v="2028-01-06T00:00:00"/>
    <s v="pkessler"/>
    <s v="Matalevich"/>
    <n v="1288.05"/>
    <m/>
    <s v="C"/>
    <s v="Labor"/>
    <s v="TEC"/>
    <m/>
    <s v="JLAB"/>
    <s v="Const"/>
    <s v="RF"/>
    <x v="7"/>
    <m/>
    <m/>
    <m/>
    <m/>
    <m/>
    <m/>
    <m/>
    <m/>
    <m/>
    <m/>
    <m/>
    <m/>
    <n v="1288.05"/>
    <m/>
    <m/>
    <m/>
    <m/>
    <m/>
    <m/>
    <x v="0"/>
    <x v="0"/>
    <m/>
  </r>
  <r>
    <s v=""/>
    <s v=" E08_34940"/>
    <s v="Perform Spaceframe Thermal Shield Assembly (591 5-Cell CM-02)"/>
    <s v="6.08.04.02.03.04"/>
    <x v="0"/>
    <d v="2028-01-07T00:00:00"/>
    <d v="2028-02-18T00:00:00"/>
    <s v="pkessler"/>
    <s v="Matalevich"/>
    <n v="858.7"/>
    <m/>
    <s v="C"/>
    <s v="Labor"/>
    <s v="TEC"/>
    <m/>
    <s v="JLAB"/>
    <s v="Const"/>
    <s v="RF"/>
    <x v="7"/>
    <m/>
    <m/>
    <m/>
    <m/>
    <m/>
    <m/>
    <m/>
    <m/>
    <m/>
    <m/>
    <m/>
    <m/>
    <n v="858.7"/>
    <m/>
    <m/>
    <m/>
    <m/>
    <m/>
    <m/>
    <x v="0"/>
    <x v="0"/>
    <m/>
  </r>
  <r>
    <s v=""/>
    <s v=" E08_34970"/>
    <s v="Perform  Final Assembly (591 5-Cell CM-02)"/>
    <s v="6.08.04.02.03.04"/>
    <x v="0"/>
    <d v="2028-02-22T00:00:00"/>
    <d v="2028-04-03T00:00:00"/>
    <s v="pkessler"/>
    <s v="Matalevich"/>
    <n v="2146.7399999999998"/>
    <m/>
    <s v="C"/>
    <s v="Labor"/>
    <s v="TEC"/>
    <m/>
    <s v="JLAB"/>
    <s v="Const"/>
    <s v="RF"/>
    <x v="7"/>
    <m/>
    <m/>
    <m/>
    <m/>
    <m/>
    <m/>
    <m/>
    <m/>
    <m/>
    <m/>
    <m/>
    <m/>
    <n v="2146.7399999999998"/>
    <m/>
    <m/>
    <m/>
    <m/>
    <m/>
    <m/>
    <x v="0"/>
    <x v="0"/>
    <m/>
  </r>
  <r>
    <s v=""/>
    <s v=" E08_35050"/>
    <s v="Perform  Cold Mass Assembly (591 5-Cell CM-03)"/>
    <s v="6.08.04.02.03.04"/>
    <x v="0"/>
    <d v="2028-06-29T00:00:00"/>
    <d v="2028-08-10T00:00:00"/>
    <s v="pkessler"/>
    <s v="Matalevich"/>
    <n v="1288.05"/>
    <m/>
    <s v="C"/>
    <s v="Labor"/>
    <s v="TEC"/>
    <m/>
    <s v="JLAB"/>
    <s v="Const"/>
    <s v="RF"/>
    <x v="7"/>
    <m/>
    <m/>
    <m/>
    <m/>
    <m/>
    <m/>
    <m/>
    <m/>
    <m/>
    <m/>
    <m/>
    <m/>
    <n v="1288.05"/>
    <m/>
    <m/>
    <m/>
    <m/>
    <m/>
    <m/>
    <x v="0"/>
    <x v="0"/>
    <m/>
  </r>
  <r>
    <s v=""/>
    <s v=" E08_35080"/>
    <s v="Perform Spaceframe Thermal Shield Assembly (591 5-Cell CM-03)"/>
    <s v="6.08.04.02.03.04"/>
    <x v="0"/>
    <d v="2028-08-11T00:00:00"/>
    <d v="2028-09-22T00:00:00"/>
    <s v="pkessler"/>
    <s v="Matalevich"/>
    <n v="858.7"/>
    <m/>
    <s v="C"/>
    <s v="Labor"/>
    <s v="TEC"/>
    <m/>
    <s v="JLAB"/>
    <s v="Const"/>
    <s v="RF"/>
    <x v="7"/>
    <m/>
    <m/>
    <m/>
    <m/>
    <m/>
    <m/>
    <m/>
    <m/>
    <m/>
    <m/>
    <m/>
    <m/>
    <n v="858.7"/>
    <m/>
    <m/>
    <m/>
    <m/>
    <m/>
    <m/>
    <x v="0"/>
    <x v="0"/>
    <m/>
  </r>
  <r>
    <s v=""/>
    <s v=" E08_35110"/>
    <s v="Perform  Final Assembly (591 5-Cell CM-03)"/>
    <s v="6.08.04.02.03.04"/>
    <x v="0"/>
    <d v="2028-09-25T00:00:00"/>
    <d v="2028-11-06T00:00:00"/>
    <s v="pkessler"/>
    <s v="Matalevich"/>
    <n v="2200.41"/>
    <m/>
    <s v="C"/>
    <s v="Labor"/>
    <s v="TEC"/>
    <m/>
    <s v="JLAB"/>
    <s v="Const"/>
    <s v="RF"/>
    <x v="7"/>
    <m/>
    <m/>
    <m/>
    <m/>
    <m/>
    <m/>
    <m/>
    <m/>
    <m/>
    <m/>
    <m/>
    <m/>
    <n v="366.74"/>
    <n v="1833.68"/>
    <m/>
    <m/>
    <m/>
    <m/>
    <m/>
    <x v="0"/>
    <x v="0"/>
    <m/>
  </r>
  <r>
    <s v=""/>
    <s v=" E08_35190"/>
    <s v="Perform  Cold Mass Assembly (591 5-Cell CM-04)"/>
    <s v="6.08.04.02.03.04"/>
    <x v="0"/>
    <d v="2028-09-06T00:00:00"/>
    <d v="2028-10-18T00:00:00"/>
    <s v="pkessler"/>
    <s v="Matalevich"/>
    <n v="1303.5"/>
    <m/>
    <s v="C"/>
    <s v="Labor"/>
    <s v="TEC"/>
    <m/>
    <s v="JLAB"/>
    <s v="Const"/>
    <s v="RF"/>
    <x v="7"/>
    <m/>
    <m/>
    <m/>
    <m/>
    <m/>
    <m/>
    <m/>
    <m/>
    <m/>
    <m/>
    <m/>
    <m/>
    <n v="782.1"/>
    <n v="521.4"/>
    <m/>
    <m/>
    <m/>
    <m/>
    <m/>
    <x v="0"/>
    <x v="0"/>
    <m/>
  </r>
  <r>
    <s v=""/>
    <s v=" E08_35220"/>
    <s v="Perform Spaceframe Thermal Shield Assembly (591 5-Cell CM-04)"/>
    <s v="6.08.04.02.03.04"/>
    <x v="0"/>
    <d v="2028-10-19T00:00:00"/>
    <d v="2028-12-04T00:00:00"/>
    <s v="pkessler"/>
    <s v="Matalevich"/>
    <n v="884.46"/>
    <m/>
    <s v="C"/>
    <s v="Labor"/>
    <s v="TEC"/>
    <m/>
    <s v="JLAB"/>
    <s v="Const"/>
    <s v="RF"/>
    <x v="7"/>
    <m/>
    <m/>
    <m/>
    <m/>
    <m/>
    <m/>
    <m/>
    <m/>
    <m/>
    <m/>
    <m/>
    <m/>
    <m/>
    <n v="884.46"/>
    <m/>
    <m/>
    <m/>
    <m/>
    <m/>
    <x v="0"/>
    <x v="0"/>
    <m/>
  </r>
  <r>
    <s v=""/>
    <s v=" E08_35250"/>
    <s v="Perform  Final Assembly (591 5-Cell CM-04)"/>
    <s v="6.08.04.02.03.04"/>
    <x v="0"/>
    <d v="2028-12-05T00:00:00"/>
    <d v="2029-01-18T00:00:00"/>
    <s v="pkessler"/>
    <s v="Matalevich"/>
    <n v="2211.15"/>
    <m/>
    <s v="C"/>
    <s v="Labor"/>
    <s v="TEC"/>
    <m/>
    <s v="JLAB"/>
    <s v="Const"/>
    <s v="RF"/>
    <x v="7"/>
    <m/>
    <m/>
    <m/>
    <m/>
    <m/>
    <m/>
    <m/>
    <m/>
    <m/>
    <m/>
    <m/>
    <m/>
    <m/>
    <n v="2211.15"/>
    <m/>
    <m/>
    <m/>
    <m/>
    <m/>
    <x v="0"/>
    <x v="0"/>
    <m/>
  </r>
  <r>
    <s v=""/>
    <s v=" E08_35330"/>
    <s v="Perform  Cold Mass Assembly (591 5-Cell CM-05)"/>
    <s v="6.08.04.02.03.04"/>
    <x v="0"/>
    <d v="2028-11-07T00:00:00"/>
    <d v="2028-12-14T00:00:00"/>
    <s v="pkessler"/>
    <s v="Matalevich"/>
    <n v="1105.57"/>
    <m/>
    <s v="C"/>
    <s v="Labor"/>
    <s v="TEC"/>
    <m/>
    <s v="JLAB"/>
    <s v="Const"/>
    <s v="RF"/>
    <x v="7"/>
    <m/>
    <m/>
    <m/>
    <m/>
    <m/>
    <m/>
    <m/>
    <m/>
    <m/>
    <m/>
    <m/>
    <m/>
    <m/>
    <n v="1105.57"/>
    <m/>
    <m/>
    <m/>
    <m/>
    <m/>
    <x v="0"/>
    <x v="0"/>
    <m/>
  </r>
  <r>
    <s v=""/>
    <s v=" E08_35360"/>
    <s v="Perform Spaceframe Thermal Shield Assembly (591 5-Cell CM-05)"/>
    <s v="6.08.04.02.03.04"/>
    <x v="0"/>
    <d v="2028-12-15T00:00:00"/>
    <d v="2029-01-23T00:00:00"/>
    <s v="pkessler"/>
    <s v="Matalevich"/>
    <n v="663.34"/>
    <m/>
    <s v="C"/>
    <s v="Labor"/>
    <s v="TEC"/>
    <m/>
    <s v="JLAB"/>
    <s v="Const"/>
    <s v="RF"/>
    <x v="7"/>
    <m/>
    <m/>
    <m/>
    <m/>
    <m/>
    <m/>
    <m/>
    <m/>
    <m/>
    <m/>
    <m/>
    <m/>
    <m/>
    <n v="663.34"/>
    <m/>
    <m/>
    <m/>
    <m/>
    <m/>
    <x v="0"/>
    <x v="0"/>
    <m/>
  </r>
  <r>
    <s v=""/>
    <s v=" E08_35390"/>
    <s v="Perform  Final Assembly (591 5-Cell CM-05)"/>
    <s v="6.08.04.02.03.04"/>
    <x v="0"/>
    <d v="2029-01-24T00:00:00"/>
    <d v="2029-02-28T00:00:00"/>
    <s v="pkessler"/>
    <s v="Matalevich"/>
    <n v="1990.03"/>
    <m/>
    <s v="C"/>
    <s v="Labor"/>
    <s v="TEC"/>
    <m/>
    <s v="JLAB"/>
    <s v="Const"/>
    <s v="RF"/>
    <x v="7"/>
    <m/>
    <m/>
    <m/>
    <m/>
    <m/>
    <m/>
    <m/>
    <m/>
    <m/>
    <m/>
    <m/>
    <m/>
    <m/>
    <n v="1990.03"/>
    <m/>
    <m/>
    <m/>
    <m/>
    <m/>
    <x v="0"/>
    <x v="0"/>
    <m/>
  </r>
  <r>
    <s v=""/>
    <s v=" E08_35470"/>
    <s v="Perform  Cold Mass Assembly (591 5-Cell CM-06)"/>
    <s v="6.08.04.02.03.04"/>
    <x v="0"/>
    <d v="2029-01-19T00:00:00"/>
    <d v="2029-02-23T00:00:00"/>
    <s v="pkessler"/>
    <s v="Matalevich"/>
    <n v="1105.57"/>
    <m/>
    <s v="C"/>
    <s v="Labor"/>
    <s v="TEC"/>
    <m/>
    <s v="JLAB"/>
    <s v="Const"/>
    <s v="RF"/>
    <x v="7"/>
    <m/>
    <m/>
    <m/>
    <m/>
    <m/>
    <m/>
    <m/>
    <m/>
    <m/>
    <m/>
    <m/>
    <m/>
    <m/>
    <n v="1105.57"/>
    <m/>
    <m/>
    <m/>
    <m/>
    <m/>
    <x v="0"/>
    <x v="0"/>
    <m/>
  </r>
  <r>
    <s v=""/>
    <s v=" E08_35500"/>
    <s v="Perform Spaceframe Thermal Shield Assembly (591 5-Cell CM-06)"/>
    <s v="6.08.04.02.03.04"/>
    <x v="0"/>
    <d v="2029-02-26T00:00:00"/>
    <d v="2029-03-30T00:00:00"/>
    <s v="pkessler"/>
    <s v="Matalevich"/>
    <n v="663.34"/>
    <m/>
    <s v="C"/>
    <s v="Labor"/>
    <s v="TEC"/>
    <m/>
    <s v="JLAB"/>
    <s v="Const"/>
    <s v="RF"/>
    <x v="7"/>
    <m/>
    <m/>
    <m/>
    <m/>
    <m/>
    <m/>
    <m/>
    <m/>
    <m/>
    <m/>
    <m/>
    <m/>
    <m/>
    <n v="663.34"/>
    <m/>
    <m/>
    <m/>
    <m/>
    <m/>
    <x v="0"/>
    <x v="0"/>
    <m/>
  </r>
  <r>
    <s v=""/>
    <s v=" E08_35530"/>
    <s v="Perform  Final Assembly (591 5-Cell CM-06)"/>
    <s v="6.08.04.02.03.04"/>
    <x v="0"/>
    <d v="2029-04-02T00:00:00"/>
    <d v="2029-05-04T00:00:00"/>
    <s v="pkessler"/>
    <s v="Matalevich"/>
    <n v="1990.03"/>
    <m/>
    <s v="C"/>
    <s v="Labor"/>
    <s v="TEC"/>
    <m/>
    <s v="JLAB"/>
    <s v="Const"/>
    <s v="RF"/>
    <x v="7"/>
    <m/>
    <m/>
    <m/>
    <m/>
    <m/>
    <m/>
    <m/>
    <m/>
    <m/>
    <m/>
    <m/>
    <m/>
    <m/>
    <n v="1990.03"/>
    <m/>
    <m/>
    <m/>
    <m/>
    <m/>
    <x v="0"/>
    <x v="0"/>
    <m/>
  </r>
  <r>
    <s v=""/>
    <s v=" E08_35610"/>
    <s v="Perform  Cold Mass Assembly (591 5-Cell CM-07)"/>
    <s v="6.08.04.02.03.04"/>
    <x v="0"/>
    <d v="2029-03-02T00:00:00"/>
    <d v="2029-03-29T00:00:00"/>
    <s v="pkessler"/>
    <s v="Matalevich"/>
    <n v="1105.57"/>
    <m/>
    <s v="C"/>
    <s v="Labor"/>
    <s v="TEC"/>
    <m/>
    <s v="JLAB"/>
    <s v="Const"/>
    <s v="RF"/>
    <x v="7"/>
    <m/>
    <m/>
    <m/>
    <m/>
    <m/>
    <m/>
    <m/>
    <m/>
    <m/>
    <m/>
    <m/>
    <m/>
    <m/>
    <n v="1105.57"/>
    <m/>
    <m/>
    <m/>
    <m/>
    <m/>
    <x v="0"/>
    <x v="0"/>
    <m/>
  </r>
  <r>
    <s v=""/>
    <s v=" E08_34770"/>
    <s v="Perform  Cold Mass Assembly (591 5-Cell CM-01)"/>
    <s v="6.08.04.02.03.04"/>
    <x v="0"/>
    <d v="2027-10-15T00:00:00"/>
    <d v="2027-11-30T00:00:00"/>
    <s v="pkessler"/>
    <s v="Matalevich"/>
    <n v="1288.05"/>
    <m/>
    <s v="C"/>
    <s v="Labor"/>
    <s v="TEC"/>
    <m/>
    <s v="JLAB"/>
    <s v="Const"/>
    <s v="RF"/>
    <x v="7"/>
    <m/>
    <m/>
    <m/>
    <m/>
    <m/>
    <m/>
    <m/>
    <m/>
    <m/>
    <m/>
    <m/>
    <m/>
    <n v="1288.05"/>
    <m/>
    <m/>
    <m/>
    <m/>
    <m/>
    <m/>
    <x v="0"/>
    <x v="0"/>
    <m/>
  </r>
  <r>
    <s v=""/>
    <s v=" E08_34800"/>
    <s v="Perform Spaceframe Thermal Shield Assembly (591 5-Cell CM-01)"/>
    <s v="6.08.04.02.03.04"/>
    <x v="0"/>
    <d v="2027-12-01T00:00:00"/>
    <d v="2028-01-13T00:00:00"/>
    <s v="pkessler"/>
    <s v="Matalevich"/>
    <n v="858.7"/>
    <m/>
    <s v="C"/>
    <s v="Labor"/>
    <s v="TEC"/>
    <m/>
    <s v="JLAB"/>
    <s v="Const"/>
    <s v="RF"/>
    <x v="7"/>
    <m/>
    <m/>
    <m/>
    <m/>
    <m/>
    <m/>
    <m/>
    <m/>
    <m/>
    <m/>
    <m/>
    <m/>
    <n v="858.7"/>
    <m/>
    <m/>
    <m/>
    <m/>
    <m/>
    <m/>
    <x v="0"/>
    <x v="0"/>
    <m/>
  </r>
  <r>
    <s v=""/>
    <s v=" E08_34830"/>
    <s v="Perform  Final Assembly (591 5-Cell CM-01)"/>
    <s v="6.08.04.02.03.04"/>
    <x v="0"/>
    <d v="2028-01-14T00:00:00"/>
    <d v="2028-02-28T00:00:00"/>
    <s v="pkessler"/>
    <s v="Matalevich"/>
    <n v="2146.7399999999998"/>
    <m/>
    <s v="C"/>
    <s v="Labor"/>
    <s v="TEC"/>
    <m/>
    <s v="JLAB"/>
    <s v="Const"/>
    <s v="RF"/>
    <x v="7"/>
    <m/>
    <m/>
    <m/>
    <m/>
    <m/>
    <m/>
    <m/>
    <m/>
    <m/>
    <m/>
    <m/>
    <m/>
    <n v="2146.7399999999998"/>
    <m/>
    <m/>
    <m/>
    <m/>
    <m/>
    <m/>
    <x v="0"/>
    <x v="0"/>
    <m/>
  </r>
  <r>
    <s v=""/>
    <s v=" E08_35640"/>
    <s v="Perform Spaceframe Thermal Shield Assembly (591 5-Cell CM-07)"/>
    <s v="6.08.04.02.03.04"/>
    <x v="0"/>
    <d v="2029-03-30T00:00:00"/>
    <d v="2029-04-26T00:00:00"/>
    <s v="pkessler"/>
    <s v="Matalevich"/>
    <n v="663.34"/>
    <m/>
    <s v="C"/>
    <s v="Labor"/>
    <s v="TEC"/>
    <m/>
    <s v="JLAB"/>
    <s v="Const"/>
    <s v="RF"/>
    <x v="7"/>
    <m/>
    <m/>
    <m/>
    <m/>
    <m/>
    <m/>
    <m/>
    <m/>
    <m/>
    <m/>
    <m/>
    <m/>
    <m/>
    <n v="663.34"/>
    <m/>
    <m/>
    <m/>
    <m/>
    <m/>
    <x v="0"/>
    <x v="0"/>
    <m/>
  </r>
  <r>
    <s v=""/>
    <s v=" E08_35670"/>
    <s v="Perform  Final Assembly (591 5-Cell CM-07)"/>
    <s v="6.08.04.02.03.04"/>
    <x v="0"/>
    <d v="2029-04-27T00:00:00"/>
    <d v="2029-05-24T00:00:00"/>
    <s v="pkessler"/>
    <s v="Matalevich"/>
    <n v="1990.03"/>
    <m/>
    <s v="C"/>
    <s v="Labor"/>
    <s v="TEC"/>
    <m/>
    <s v="JLAB"/>
    <s v="Const"/>
    <s v="RF"/>
    <x v="7"/>
    <m/>
    <m/>
    <m/>
    <m/>
    <m/>
    <m/>
    <m/>
    <m/>
    <m/>
    <m/>
    <m/>
    <m/>
    <m/>
    <n v="1990.03"/>
    <m/>
    <m/>
    <m/>
    <m/>
    <m/>
    <x v="0"/>
    <x v="0"/>
    <m/>
  </r>
  <r>
    <s v=""/>
    <s v=" E08_41240"/>
    <s v="Perform  Cold Mass Assembly CM01 (1773 5-Cell)"/>
    <s v="6.08.04.03.03.04"/>
    <x v="0"/>
    <d v="2029-12-31T00:00:00"/>
    <d v="1930-03-06T00:00:00"/>
    <s v="pkessler"/>
    <s v="Matalevich"/>
    <n v="2277.48"/>
    <m/>
    <s v="C"/>
    <s v="Labor"/>
    <s v="TEC"/>
    <m/>
    <s v="JLAB"/>
    <s v="Const"/>
    <s v="RF"/>
    <x v="7"/>
    <m/>
    <m/>
    <m/>
    <m/>
    <m/>
    <m/>
    <m/>
    <m/>
    <m/>
    <m/>
    <m/>
    <m/>
    <m/>
    <m/>
    <n v="2277.48"/>
    <m/>
    <m/>
    <m/>
    <m/>
    <x v="0"/>
    <x v="0"/>
    <m/>
  </r>
  <r>
    <s v=""/>
    <s v=" E08_41270"/>
    <s v="Perform  Spaceframe Thermal Shield Assembly CM01 (1773 5-Cell)"/>
    <s v="6.08.04.03.03.04"/>
    <x v="0"/>
    <d v="1930-03-07T00:00:00"/>
    <d v="1930-05-08T00:00:00"/>
    <s v="pkessler"/>
    <s v="Matalevich"/>
    <n v="1594.24"/>
    <m/>
    <s v="C"/>
    <s v="Labor"/>
    <s v="TEC"/>
    <m/>
    <s v="JLAB"/>
    <s v="Const"/>
    <s v="RF"/>
    <x v="7"/>
    <m/>
    <m/>
    <m/>
    <m/>
    <m/>
    <m/>
    <m/>
    <m/>
    <m/>
    <m/>
    <m/>
    <m/>
    <m/>
    <m/>
    <n v="1594.24"/>
    <m/>
    <m/>
    <m/>
    <m/>
    <x v="0"/>
    <x v="0"/>
    <m/>
  </r>
  <r>
    <s v=""/>
    <s v=" E08_41300"/>
    <s v="Perform  Final Assembly CM01 (1773 5-Cell)"/>
    <s v="6.08.04.03.03.04"/>
    <x v="0"/>
    <d v="1930-05-09T00:00:00"/>
    <d v="1930-07-12T00:00:00"/>
    <s v="pkessler"/>
    <s v="Matalevich"/>
    <n v="2049.73"/>
    <m/>
    <s v="C"/>
    <s v="Labor"/>
    <s v="TEC"/>
    <m/>
    <s v="JLAB"/>
    <s v="Const"/>
    <s v="RF"/>
    <x v="7"/>
    <m/>
    <m/>
    <m/>
    <m/>
    <m/>
    <m/>
    <m/>
    <m/>
    <m/>
    <m/>
    <m/>
    <m/>
    <m/>
    <m/>
    <n v="2049.73"/>
    <m/>
    <m/>
    <m/>
    <m/>
    <x v="0"/>
    <x v="0"/>
    <m/>
  </r>
  <r>
    <s v=""/>
    <s v=" E08_41380"/>
    <s v="Perform  Cold Mass Assembly CM02 (1773 5-Cell)"/>
    <s v="6.08.04.03.03.04"/>
    <x v="0"/>
    <d v="2028-06-26T00:00:00"/>
    <d v="2028-08-28T00:00:00"/>
    <s v="pkessler"/>
    <s v="Matalevich"/>
    <n v="2146.7399999999998"/>
    <m/>
    <s v="C"/>
    <s v="Labor"/>
    <s v="TEC"/>
    <m/>
    <s v="JLAB"/>
    <s v="Const"/>
    <s v="RF"/>
    <x v="7"/>
    <m/>
    <m/>
    <m/>
    <m/>
    <m/>
    <m/>
    <m/>
    <m/>
    <m/>
    <m/>
    <m/>
    <m/>
    <n v="2146.7399999999998"/>
    <m/>
    <m/>
    <m/>
    <m/>
    <m/>
    <m/>
    <x v="0"/>
    <x v="0"/>
    <m/>
  </r>
  <r>
    <s v=""/>
    <s v=" E08_41410"/>
    <s v="Perform  Spaceframe Thermal Shield Assembly CM02 (1773 5-Cell)"/>
    <s v="6.08.04.03.03.04"/>
    <x v="0"/>
    <d v="2028-08-29T00:00:00"/>
    <d v="2028-11-01T00:00:00"/>
    <s v="pkessler"/>
    <s v="Matalevich"/>
    <n v="1524.76"/>
    <m/>
    <s v="C"/>
    <s v="Labor"/>
    <s v="TEC"/>
    <m/>
    <s v="JLAB"/>
    <s v="Const"/>
    <s v="RF"/>
    <x v="7"/>
    <m/>
    <m/>
    <m/>
    <m/>
    <m/>
    <m/>
    <m/>
    <m/>
    <m/>
    <m/>
    <m/>
    <m/>
    <n v="779.32"/>
    <n v="745.44"/>
    <m/>
    <m/>
    <m/>
    <m/>
    <m/>
    <x v="0"/>
    <x v="0"/>
    <m/>
  </r>
  <r>
    <s v=""/>
    <s v=" E08_41440"/>
    <s v="Perform  Final Assembly CM02 (1773 5-Cell)"/>
    <s v="6.08.04.03.03.04"/>
    <x v="0"/>
    <d v="2028-11-02T00:00:00"/>
    <d v="2029-01-10T00:00:00"/>
    <s v="pkessler"/>
    <s v="Matalevich"/>
    <n v="1990.03"/>
    <m/>
    <s v="C"/>
    <s v="Labor"/>
    <s v="TEC"/>
    <m/>
    <s v="JLAB"/>
    <s v="Const"/>
    <s v="RF"/>
    <x v="7"/>
    <m/>
    <m/>
    <m/>
    <m/>
    <m/>
    <m/>
    <m/>
    <m/>
    <m/>
    <m/>
    <m/>
    <m/>
    <m/>
    <n v="1990.03"/>
    <m/>
    <m/>
    <m/>
    <m/>
    <m/>
    <x v="0"/>
    <x v="0"/>
    <m/>
  </r>
  <r>
    <s v=""/>
    <s v=" E08_41520"/>
    <s v="Perform  Cold Mass Assembly CM03 (1773 5-Cell)"/>
    <s v="6.08.04.03.03.04"/>
    <x v="0"/>
    <d v="1930-07-15T00:00:00"/>
    <d v="1930-08-30T00:00:00"/>
    <s v="pkessler"/>
    <s v="Matalevich"/>
    <n v="2277.48"/>
    <m/>
    <s v="C"/>
    <s v="Labor"/>
    <s v="TEC"/>
    <m/>
    <s v="JLAB"/>
    <s v="Const"/>
    <s v="RF"/>
    <x v="7"/>
    <m/>
    <m/>
    <m/>
    <m/>
    <m/>
    <m/>
    <m/>
    <m/>
    <m/>
    <m/>
    <m/>
    <m/>
    <m/>
    <m/>
    <n v="2277.48"/>
    <m/>
    <m/>
    <m/>
    <m/>
    <x v="0"/>
    <x v="0"/>
    <m/>
  </r>
  <r>
    <s v=""/>
    <s v=" E08_41550"/>
    <s v="Perform  Spaceframe Thermal Shield Assembly CM03 (1773 5-Cell)"/>
    <s v="6.08.04.03.03.04"/>
    <x v="0"/>
    <d v="1930-09-03T00:00:00"/>
    <d v="1930-10-22T00:00:00"/>
    <s v="pkessler"/>
    <s v="Matalevich"/>
    <n v="1614.73"/>
    <m/>
    <s v="C"/>
    <s v="Labor"/>
    <s v="TEC"/>
    <m/>
    <s v="JLAB"/>
    <s v="Const"/>
    <s v="RF"/>
    <x v="7"/>
    <m/>
    <m/>
    <m/>
    <m/>
    <m/>
    <m/>
    <m/>
    <m/>
    <m/>
    <m/>
    <m/>
    <m/>
    <m/>
    <m/>
    <n v="922.71"/>
    <n v="692.03"/>
    <m/>
    <m/>
    <m/>
    <x v="0"/>
    <x v="0"/>
    <m/>
  </r>
  <r>
    <s v=""/>
    <s v=" E08_41580"/>
    <s v="Perform  Final Assembly CM03 (1773 5-Cell)"/>
    <s v="6.08.04.03.03.04"/>
    <x v="0"/>
    <d v="1930-10-23T00:00:00"/>
    <d v="1930-12-13T00:00:00"/>
    <s v="pkessler"/>
    <s v="Matalevich"/>
    <n v="2111.2199999999998"/>
    <m/>
    <s v="C"/>
    <s v="Labor"/>
    <s v="TEC"/>
    <m/>
    <s v="JLAB"/>
    <s v="Const"/>
    <s v="RF"/>
    <x v="7"/>
    <m/>
    <m/>
    <m/>
    <m/>
    <m/>
    <m/>
    <m/>
    <m/>
    <m/>
    <m/>
    <m/>
    <m/>
    <m/>
    <m/>
    <m/>
    <n v="2111.2199999999998"/>
    <m/>
    <m/>
    <m/>
    <x v="0"/>
    <x v="0"/>
    <m/>
  </r>
  <r>
    <s v=""/>
    <s v=" E08_14910"/>
    <s v="SRF Production Management FY22 - (RF Systems)"/>
    <s v="6.08.01.01.02"/>
    <x v="0"/>
    <d v="2022-04-01T00:00:00"/>
    <d v="2022-09-30T00:00:00"/>
    <s v="pkessler"/>
    <s v="edaly"/>
    <n v="0"/>
    <m/>
    <s v="A"/>
    <s v="Labor"/>
    <s v="TEC"/>
    <m/>
    <s v="JLAB"/>
    <s v="PED"/>
    <s v="RF"/>
    <x v="0"/>
    <m/>
    <m/>
    <m/>
    <m/>
    <m/>
    <m/>
    <m/>
    <m/>
    <m/>
    <m/>
    <m/>
    <m/>
    <m/>
    <m/>
    <m/>
    <m/>
    <m/>
    <m/>
    <m/>
    <x v="0"/>
    <x v="0"/>
    <m/>
  </r>
  <r>
    <s v=""/>
    <s v=" E08_14920"/>
    <s v="SRF Production Management FY23 - (RF Systems)"/>
    <s v="6.08.01.01.02"/>
    <x v="0"/>
    <d v="2022-10-03T00:00:00"/>
    <d v="2023-09-29T00:00:00"/>
    <s v="pkessler"/>
    <s v="edaly"/>
    <n v="465550.17"/>
    <m/>
    <s v="A"/>
    <s v="Labor"/>
    <s v="TEC"/>
    <m/>
    <s v="JLAB"/>
    <s v="PED"/>
    <s v="RF"/>
    <x v="0"/>
    <m/>
    <m/>
    <m/>
    <m/>
    <m/>
    <m/>
    <m/>
    <n v="465550.17"/>
    <m/>
    <m/>
    <m/>
    <m/>
    <m/>
    <m/>
    <m/>
    <m/>
    <m/>
    <m/>
    <m/>
    <x v="0"/>
    <x v="0"/>
    <m/>
  </r>
  <r>
    <s v=""/>
    <s v=" E08_14930"/>
    <s v="SRF Production Management FY24 - (RF Systems)"/>
    <s v="6.08.01.01.02"/>
    <x v="0"/>
    <d v="2023-10-02T00:00:00"/>
    <d v="2024-09-30T00:00:00"/>
    <s v="pkessler"/>
    <s v="edaly"/>
    <n v="479516.67"/>
    <m/>
    <s v="A"/>
    <s v="Labor"/>
    <s v="TEC"/>
    <m/>
    <s v="JLAB"/>
    <s v="PED"/>
    <s v="RF"/>
    <x v="0"/>
    <m/>
    <m/>
    <m/>
    <m/>
    <m/>
    <m/>
    <m/>
    <m/>
    <n v="479516.67"/>
    <m/>
    <m/>
    <m/>
    <m/>
    <m/>
    <m/>
    <m/>
    <m/>
    <m/>
    <m/>
    <x v="0"/>
    <x v="0"/>
    <m/>
  </r>
  <r>
    <s v=""/>
    <s v=" E08_14940"/>
    <s v="SRF Production Management FY25 - (RF Systems)"/>
    <s v="6.08.01.01.02"/>
    <x v="0"/>
    <d v="2024-10-01T00:00:00"/>
    <d v="2025-09-30T00:00:00"/>
    <s v="pkessler"/>
    <s v="edaly"/>
    <n v="493902.18"/>
    <m/>
    <s v="A"/>
    <s v="Labor"/>
    <s v="TEC"/>
    <m/>
    <s v="JLAB"/>
    <s v="Const"/>
    <s v="RF"/>
    <x v="0"/>
    <m/>
    <m/>
    <m/>
    <m/>
    <m/>
    <m/>
    <m/>
    <m/>
    <m/>
    <n v="493902.18"/>
    <m/>
    <m/>
    <m/>
    <m/>
    <m/>
    <m/>
    <m/>
    <m/>
    <m/>
    <x v="0"/>
    <x v="0"/>
    <m/>
  </r>
  <r>
    <s v=""/>
    <s v=" E08_14950"/>
    <s v="SRF Production Management FY26 - (RF Systems)"/>
    <s v="6.08.01.01.02"/>
    <x v="0"/>
    <d v="2025-10-01T00:00:00"/>
    <d v="2026-09-30T00:00:00"/>
    <s v="pkessler"/>
    <s v="edaly"/>
    <n v="508719.24"/>
    <m/>
    <s v="A"/>
    <s v="Labor"/>
    <s v="TEC"/>
    <m/>
    <s v="JLAB"/>
    <s v="Const"/>
    <s v="RF"/>
    <x v="0"/>
    <m/>
    <m/>
    <m/>
    <m/>
    <m/>
    <m/>
    <m/>
    <m/>
    <m/>
    <m/>
    <n v="508719.24"/>
    <m/>
    <m/>
    <m/>
    <m/>
    <m/>
    <m/>
    <m/>
    <m/>
    <x v="0"/>
    <x v="0"/>
    <m/>
  </r>
  <r>
    <s v=""/>
    <s v=" E08_14960"/>
    <s v="SRF Production Management FY27 - (RF Systems)"/>
    <s v="6.08.01.01.02"/>
    <x v="0"/>
    <d v="2026-10-01T00:00:00"/>
    <d v="2027-09-30T00:00:00"/>
    <s v="pkessler"/>
    <s v="edaly"/>
    <n v="523980.82"/>
    <m/>
    <s v="A"/>
    <s v="Labor"/>
    <s v="TEC"/>
    <m/>
    <s v="JLAB"/>
    <s v="Const"/>
    <s v="RF"/>
    <x v="0"/>
    <m/>
    <m/>
    <m/>
    <m/>
    <m/>
    <m/>
    <m/>
    <m/>
    <m/>
    <m/>
    <m/>
    <n v="523980.82"/>
    <m/>
    <m/>
    <m/>
    <m/>
    <m/>
    <m/>
    <m/>
    <x v="0"/>
    <x v="0"/>
    <m/>
  </r>
  <r>
    <s v=""/>
    <s v=" E08_14970"/>
    <s v="SRF Production Management FY28 - (RF Systems)"/>
    <s v="6.08.01.01.02"/>
    <x v="0"/>
    <d v="2027-10-01T00:00:00"/>
    <d v="2028-09-29T00:00:00"/>
    <s v="pkessler"/>
    <s v="edaly"/>
    <n v="539700.24"/>
    <m/>
    <s v="A"/>
    <s v="Labor"/>
    <s v="TEC"/>
    <m/>
    <s v="JLAB"/>
    <s v="Const"/>
    <s v="RF"/>
    <x v="0"/>
    <m/>
    <m/>
    <m/>
    <m/>
    <m/>
    <m/>
    <m/>
    <m/>
    <m/>
    <m/>
    <m/>
    <m/>
    <n v="539700.24"/>
    <m/>
    <m/>
    <m/>
    <m/>
    <m/>
    <m/>
    <x v="0"/>
    <x v="0"/>
    <m/>
  </r>
  <r>
    <s v=""/>
    <s v=" E08_14980"/>
    <s v="SRF Production Management FY29 - (RF Systems)"/>
    <s v="6.08.01.01.02"/>
    <x v="0"/>
    <d v="2028-10-02T00:00:00"/>
    <d v="2029-09-28T00:00:00"/>
    <s v="pkessler"/>
    <s v="edaly"/>
    <n v="555891.25"/>
    <m/>
    <s v="A"/>
    <s v="Labor"/>
    <s v="TEC"/>
    <m/>
    <s v="JLAB"/>
    <s v="Const"/>
    <s v="RF"/>
    <x v="0"/>
    <m/>
    <m/>
    <m/>
    <m/>
    <m/>
    <m/>
    <m/>
    <m/>
    <m/>
    <m/>
    <m/>
    <m/>
    <m/>
    <n v="555891.25"/>
    <m/>
    <m/>
    <m/>
    <m/>
    <m/>
    <x v="0"/>
    <x v="0"/>
    <m/>
  </r>
  <r>
    <s v=""/>
    <s v=" E08_14670"/>
    <s v="Management FY22 - Labor (RF Systems)"/>
    <s v="6.08.01.01.01"/>
    <x v="0"/>
    <d v="2022-04-01T00:00:00"/>
    <d v="2022-09-30T00:00:00"/>
    <s v="pkessler"/>
    <s v="edaly"/>
    <n v="0"/>
    <m/>
    <s v="A"/>
    <s v="Labor"/>
    <s v="OPC"/>
    <m/>
    <s v="JLAB"/>
    <s v="ACD"/>
    <s v="RF"/>
    <x v="0"/>
    <m/>
    <m/>
    <m/>
    <m/>
    <m/>
    <m/>
    <m/>
    <m/>
    <m/>
    <m/>
    <m/>
    <m/>
    <m/>
    <m/>
    <m/>
    <m/>
    <m/>
    <m/>
    <m/>
    <x v="0"/>
    <x v="0"/>
    <m/>
  </r>
  <r>
    <s v=""/>
    <s v=" E08_14690"/>
    <s v="Management FY23  - Labor (RF Systems)"/>
    <s v="6.08.01.01.01"/>
    <x v="0"/>
    <d v="2022-10-03T00:00:00"/>
    <d v="2023-09-29T00:00:00"/>
    <s v="pkessler"/>
    <s v="edaly"/>
    <n v="191942.92"/>
    <m/>
    <s v="A"/>
    <s v="Labor"/>
    <s v="TEC"/>
    <m/>
    <s v="JLAB"/>
    <s v="PED"/>
    <s v="RF"/>
    <x v="0"/>
    <m/>
    <m/>
    <m/>
    <m/>
    <m/>
    <m/>
    <m/>
    <n v="191942.92"/>
    <m/>
    <m/>
    <m/>
    <m/>
    <m/>
    <m/>
    <m/>
    <m/>
    <m/>
    <m/>
    <m/>
    <x v="0"/>
    <x v="0"/>
    <m/>
  </r>
  <r>
    <s v=""/>
    <s v=" E08_14710"/>
    <s v="Management FY24  - Labor (RF Systems)"/>
    <s v="6.08.01.01.01"/>
    <x v="0"/>
    <d v="2023-10-02T00:00:00"/>
    <d v="2024-09-30T00:00:00"/>
    <s v="pkessler"/>
    <s v="edaly"/>
    <n v="197701.2"/>
    <m/>
    <s v="A"/>
    <s v="Labor"/>
    <s v="TEC"/>
    <m/>
    <s v="JLAB"/>
    <s v="PED"/>
    <s v="RF"/>
    <x v="0"/>
    <m/>
    <m/>
    <m/>
    <m/>
    <m/>
    <m/>
    <m/>
    <m/>
    <n v="197701.2"/>
    <m/>
    <m/>
    <m/>
    <m/>
    <m/>
    <m/>
    <m/>
    <m/>
    <m/>
    <m/>
    <x v="0"/>
    <x v="0"/>
    <m/>
  </r>
  <r>
    <s v=""/>
    <s v=" E08_14730"/>
    <s v="Management FY25 - Labor (RF Systems)"/>
    <s v="6.08.01.01.01"/>
    <x v="0"/>
    <d v="2024-10-01T00:00:00"/>
    <d v="2025-09-30T00:00:00"/>
    <s v="pkessler"/>
    <s v="edaly"/>
    <n v="203632.24"/>
    <m/>
    <s v="A"/>
    <s v="Labor"/>
    <s v="TEC"/>
    <m/>
    <s v="JLAB"/>
    <s v="PED"/>
    <s v="RF"/>
    <x v="0"/>
    <m/>
    <m/>
    <m/>
    <m/>
    <m/>
    <m/>
    <m/>
    <m/>
    <m/>
    <n v="203632.24"/>
    <m/>
    <m/>
    <m/>
    <m/>
    <m/>
    <m/>
    <m/>
    <m/>
    <m/>
    <x v="0"/>
    <x v="0"/>
    <m/>
  </r>
  <r>
    <s v=""/>
    <s v=" E08_14750"/>
    <s v="Management FY26  - Labor (RF Systems)"/>
    <s v="6.08.01.01.01"/>
    <x v="0"/>
    <d v="2025-10-01T00:00:00"/>
    <d v="2026-09-30T00:00:00"/>
    <s v="pkessler"/>
    <s v="edaly"/>
    <n v="314611.81"/>
    <m/>
    <s v="A"/>
    <s v="Labor"/>
    <s v="TEC"/>
    <m/>
    <s v="JLAB"/>
    <s v="Const"/>
    <s v="RF"/>
    <x v="0"/>
    <m/>
    <m/>
    <m/>
    <m/>
    <m/>
    <m/>
    <m/>
    <m/>
    <m/>
    <m/>
    <n v="314611.81"/>
    <m/>
    <m/>
    <m/>
    <m/>
    <m/>
    <m/>
    <m/>
    <m/>
    <x v="0"/>
    <x v="0"/>
    <m/>
  </r>
  <r>
    <s v=""/>
    <s v=" E08_14770"/>
    <s v="Management FY27 - Labor (RF Systems)"/>
    <s v="6.08.01.01.01"/>
    <x v="0"/>
    <d v="2026-10-01T00:00:00"/>
    <d v="2027-09-30T00:00:00"/>
    <s v="pkessler"/>
    <s v="edaly"/>
    <n v="432066.89"/>
    <m/>
    <s v="A"/>
    <s v="Labor"/>
    <s v="TEC"/>
    <m/>
    <s v="JLAB"/>
    <s v="Const"/>
    <s v="RF"/>
    <x v="0"/>
    <m/>
    <m/>
    <m/>
    <m/>
    <m/>
    <m/>
    <m/>
    <m/>
    <m/>
    <m/>
    <m/>
    <n v="432066.89"/>
    <m/>
    <m/>
    <m/>
    <m/>
    <m/>
    <m/>
    <m/>
    <x v="0"/>
    <x v="0"/>
    <m/>
  </r>
  <r>
    <s v=""/>
    <s v=" E08_14790"/>
    <s v="Management FY28 - Labor (RF Systems)"/>
    <s v="6.08.01.01.01"/>
    <x v="0"/>
    <d v="2027-10-01T00:00:00"/>
    <d v="2028-09-29T00:00:00"/>
    <s v="pkessler"/>
    <s v="edaly"/>
    <n v="445028.9"/>
    <m/>
    <s v="A"/>
    <s v="Labor"/>
    <s v="TEC"/>
    <m/>
    <s v="JLAB"/>
    <s v="Const"/>
    <s v="RF"/>
    <x v="0"/>
    <m/>
    <m/>
    <m/>
    <m/>
    <m/>
    <m/>
    <m/>
    <m/>
    <m/>
    <m/>
    <m/>
    <m/>
    <n v="445028.9"/>
    <m/>
    <m/>
    <m/>
    <m/>
    <m/>
    <m/>
    <x v="0"/>
    <x v="0"/>
    <m/>
  </r>
  <r>
    <s v=""/>
    <s v=" E08_14810"/>
    <s v="Management FY29 - Labor (RF Systems)"/>
    <s v="6.08.01.01.01"/>
    <x v="0"/>
    <d v="2028-10-02T00:00:00"/>
    <d v="2029-09-28T00:00:00"/>
    <s v="pkessler"/>
    <s v="edaly"/>
    <n v="229189.88"/>
    <m/>
    <s v="A"/>
    <s v="Labor"/>
    <s v="TEC"/>
    <m/>
    <s v="JLAB"/>
    <s v="Const"/>
    <s v="RF"/>
    <x v="0"/>
    <m/>
    <m/>
    <m/>
    <m/>
    <m/>
    <m/>
    <m/>
    <m/>
    <m/>
    <m/>
    <m/>
    <m/>
    <m/>
    <n v="229189.88"/>
    <m/>
    <m/>
    <m/>
    <m/>
    <m/>
    <x v="0"/>
    <x v="0"/>
    <m/>
  </r>
  <r>
    <s v=""/>
    <s v=" E08_15070"/>
    <s v="SRF Integration FY22 - (RF Systems)"/>
    <s v="6.08.01.01.02"/>
    <x v="0"/>
    <d v="2022-04-01T00:00:00"/>
    <d v="2022-09-30T00:00:00"/>
    <s v="pkessler"/>
    <s v="edaly"/>
    <n v="0"/>
    <m/>
    <s v="A"/>
    <s v="Labor"/>
    <s v="OPC"/>
    <m/>
    <s v="JLAB"/>
    <s v="ACD"/>
    <s v="RF"/>
    <x v="0"/>
    <m/>
    <m/>
    <m/>
    <m/>
    <m/>
    <m/>
    <m/>
    <m/>
    <m/>
    <m/>
    <m/>
    <m/>
    <m/>
    <m/>
    <m/>
    <m/>
    <m/>
    <m/>
    <m/>
    <x v="0"/>
    <x v="0"/>
    <m/>
  </r>
  <r>
    <s v=""/>
    <s v=" E08_15080"/>
    <s v="SRF Integration FY23 - (RF Systems)"/>
    <s v="6.08.01.01.02"/>
    <x v="0"/>
    <d v="2022-10-03T00:00:00"/>
    <d v="2023-09-29T00:00:00"/>
    <s v="pkessler"/>
    <s v="edaly"/>
    <n v="191942.92"/>
    <m/>
    <s v="A"/>
    <s v="Labor"/>
    <s v="TEC"/>
    <m/>
    <s v="JLAB"/>
    <s v="PED"/>
    <s v="RF"/>
    <x v="0"/>
    <m/>
    <m/>
    <m/>
    <m/>
    <m/>
    <m/>
    <m/>
    <n v="191942.92"/>
    <m/>
    <m/>
    <m/>
    <m/>
    <m/>
    <m/>
    <m/>
    <m/>
    <m/>
    <m/>
    <m/>
    <x v="0"/>
    <x v="0"/>
    <m/>
  </r>
  <r>
    <s v=""/>
    <s v=" E08_15090"/>
    <s v="SRF Integration FY24 - (RF Systems)"/>
    <s v="6.08.01.01.02"/>
    <x v="0"/>
    <d v="2023-10-02T00:00:00"/>
    <d v="2024-09-30T00:00:00"/>
    <s v="pkessler"/>
    <s v="edaly"/>
    <n v="197701.2"/>
    <m/>
    <s v="A"/>
    <s v="Labor"/>
    <s v="TEC"/>
    <m/>
    <s v="JLAB"/>
    <s v="PED"/>
    <s v="RF"/>
    <x v="0"/>
    <m/>
    <m/>
    <m/>
    <m/>
    <m/>
    <m/>
    <m/>
    <m/>
    <n v="197701.2"/>
    <m/>
    <m/>
    <m/>
    <m/>
    <m/>
    <m/>
    <m/>
    <m/>
    <m/>
    <m/>
    <x v="0"/>
    <x v="0"/>
    <m/>
  </r>
  <r>
    <s v=""/>
    <s v=" E08_15100"/>
    <s v="SRF Integration FY25 - (RF Systems)"/>
    <s v="6.08.01.01.02"/>
    <x v="0"/>
    <d v="2024-10-01T00:00:00"/>
    <d v="2025-09-30T00:00:00"/>
    <s v="pkessler"/>
    <s v="edaly"/>
    <n v="203632.24"/>
    <m/>
    <s v="A"/>
    <s v="Labor"/>
    <s v="TEC"/>
    <m/>
    <s v="JLAB"/>
    <s v="PED"/>
    <s v="RF"/>
    <x v="0"/>
    <m/>
    <m/>
    <m/>
    <m/>
    <m/>
    <m/>
    <m/>
    <m/>
    <m/>
    <n v="203632.24"/>
    <m/>
    <m/>
    <m/>
    <m/>
    <m/>
    <m/>
    <m/>
    <m/>
    <m/>
    <x v="0"/>
    <x v="0"/>
    <m/>
  </r>
  <r>
    <s v=""/>
    <s v=" E08_15110"/>
    <s v="SRF Integration FY26 - (RF Systems)"/>
    <s v="6.08.01.01.02"/>
    <x v="0"/>
    <d v="2025-10-01T00:00:00"/>
    <d v="2026-09-30T00:00:00"/>
    <s v="pkessler"/>
    <s v="edaly"/>
    <n v="209741.21"/>
    <m/>
    <s v="A"/>
    <s v="Labor"/>
    <s v="TEC"/>
    <m/>
    <s v="JLAB"/>
    <s v="Const"/>
    <s v="RF"/>
    <x v="0"/>
    <m/>
    <m/>
    <m/>
    <m/>
    <m/>
    <m/>
    <m/>
    <m/>
    <m/>
    <m/>
    <n v="209741.21"/>
    <m/>
    <m/>
    <m/>
    <m/>
    <m/>
    <m/>
    <m/>
    <m/>
    <x v="0"/>
    <x v="0"/>
    <m/>
  </r>
  <r>
    <s v=""/>
    <s v=" E08_15120"/>
    <s v="SRF Integration FY27 - (RF Systems)"/>
    <s v="6.08.01.01.02"/>
    <x v="0"/>
    <d v="2026-10-01T00:00:00"/>
    <d v="2027-09-30T00:00:00"/>
    <s v="pkessler"/>
    <s v="edaly"/>
    <n v="216033.44"/>
    <m/>
    <s v="A"/>
    <s v="Labor"/>
    <s v="TEC"/>
    <m/>
    <s v="JLAB"/>
    <s v="Const"/>
    <s v="RF"/>
    <x v="0"/>
    <m/>
    <m/>
    <m/>
    <m/>
    <m/>
    <m/>
    <m/>
    <m/>
    <m/>
    <m/>
    <m/>
    <n v="216033.44"/>
    <m/>
    <m/>
    <m/>
    <m/>
    <m/>
    <m/>
    <m/>
    <x v="0"/>
    <x v="0"/>
    <m/>
  </r>
  <r>
    <s v=""/>
    <s v=" E08_15130"/>
    <s v="SRF Integration FY28 - (RF Systems)"/>
    <s v="6.08.01.01.02"/>
    <x v="0"/>
    <d v="2027-10-01T00:00:00"/>
    <d v="2028-09-29T00:00:00"/>
    <s v="pkessler"/>
    <s v="edaly"/>
    <n v="222514.45"/>
    <m/>
    <s v="A"/>
    <s v="Labor"/>
    <s v="TEC"/>
    <m/>
    <s v="JLAB"/>
    <s v="Const"/>
    <s v="RF"/>
    <x v="0"/>
    <m/>
    <m/>
    <m/>
    <m/>
    <m/>
    <m/>
    <m/>
    <m/>
    <m/>
    <m/>
    <m/>
    <m/>
    <n v="222514.45"/>
    <m/>
    <m/>
    <m/>
    <m/>
    <m/>
    <m/>
    <x v="0"/>
    <x v="0"/>
    <m/>
  </r>
  <r>
    <s v=""/>
    <s v=" E08_15140"/>
    <s v="SRF Integration FY29 - (RF Systems)"/>
    <s v="6.08.01.01.02"/>
    <x v="0"/>
    <d v="2028-10-02T00:00:00"/>
    <d v="2029-09-28T00:00:00"/>
    <s v="pkessler"/>
    <s v="edaly"/>
    <n v="229189.88"/>
    <m/>
    <s v="A"/>
    <s v="Labor"/>
    <s v="TEC"/>
    <m/>
    <s v="JLAB"/>
    <s v="Const"/>
    <s v="RF"/>
    <x v="0"/>
    <m/>
    <m/>
    <m/>
    <m/>
    <m/>
    <m/>
    <m/>
    <m/>
    <m/>
    <m/>
    <m/>
    <m/>
    <m/>
    <n v="229189.88"/>
    <m/>
    <m/>
    <m/>
    <m/>
    <m/>
    <x v="0"/>
    <x v="0"/>
    <m/>
  </r>
  <r>
    <s v=""/>
    <s v=" E08_15350"/>
    <s v="Perform Stress and Tuner Analysis (197 MHz Crab R&amp;D)"/>
    <s v="6.08.02.01"/>
    <x v="0"/>
    <d v="2022-03-01T00:00:00"/>
    <d v="2022-09-30T00:00:00"/>
    <s v="pkessler"/>
    <s v="edaly"/>
    <n v="0"/>
    <m/>
    <s v="C"/>
    <s v="Labor"/>
    <s v="OPC"/>
    <m/>
    <s v="JLAB"/>
    <s v="R&amp;D"/>
    <s v="RF"/>
    <x v="3"/>
    <s v="P.S139"/>
    <m/>
    <m/>
    <m/>
    <m/>
    <m/>
    <m/>
    <m/>
    <m/>
    <m/>
    <m/>
    <m/>
    <m/>
    <m/>
    <m/>
    <m/>
    <m/>
    <m/>
    <m/>
    <x v="0"/>
    <x v="0"/>
    <m/>
  </r>
  <r>
    <s v=""/>
    <s v=" E08_15360"/>
    <s v="Perform Thermal Analysis (197 MHz Crab R&amp;D)"/>
    <s v="6.08.02.01"/>
    <x v="0"/>
    <d v="2022-10-03T00:00:00"/>
    <d v="2023-03-10T00:00:00"/>
    <s v="pkessler"/>
    <s v="edaly"/>
    <n v="5671.04"/>
    <m/>
    <s v="C"/>
    <s v="Labor"/>
    <s v="OPC"/>
    <m/>
    <s v="JLAB"/>
    <s v="R&amp;D"/>
    <s v="RF"/>
    <x v="3"/>
    <s v="P.S139"/>
    <m/>
    <m/>
    <m/>
    <m/>
    <m/>
    <m/>
    <n v="5671.04"/>
    <m/>
    <m/>
    <m/>
    <m/>
    <m/>
    <m/>
    <m/>
    <m/>
    <m/>
    <m/>
    <m/>
    <x v="0"/>
    <x v="0"/>
    <m/>
  </r>
  <r>
    <s v=""/>
    <s v=" E08_15370"/>
    <s v="Perform RF Mechanical Response Analysis (197 MHz Crab R&amp;D)"/>
    <s v="6.08.02.01"/>
    <x v="0"/>
    <d v="2022-10-03T00:00:00"/>
    <d v="2022-10-14T00:00:00"/>
    <s v="pkessler"/>
    <s v="edaly"/>
    <n v="654.35"/>
    <m/>
    <s v="C"/>
    <s v="Labor"/>
    <s v="OPC"/>
    <m/>
    <s v="JLAB"/>
    <s v="R&amp;D"/>
    <s v="RF"/>
    <x v="3"/>
    <s v="P.S139"/>
    <m/>
    <m/>
    <m/>
    <m/>
    <m/>
    <m/>
    <n v="654.35"/>
    <m/>
    <m/>
    <m/>
    <m/>
    <m/>
    <m/>
    <m/>
    <m/>
    <m/>
    <m/>
    <m/>
    <x v="0"/>
    <x v="0"/>
    <m/>
  </r>
  <r>
    <s v=""/>
    <s v=" E08_21730"/>
    <s v="Perform Cavity BARE Qualification of first article cavities (591 1-Cell 1st Art)"/>
    <s v="6.08.03.02.01.03"/>
    <x v="1"/>
    <d v="2025-08-05T00:00:00"/>
    <d v="2025-09-09T00:00:00"/>
    <s v="pkessler"/>
    <s v="Matalevich"/>
    <n v="5322.21"/>
    <m/>
    <s v="C"/>
    <s v="Labor"/>
    <s v="TEC"/>
    <s v="CD-3A"/>
    <s v="JLAB"/>
    <s v="Const.Test"/>
    <s v="RF"/>
    <x v="8"/>
    <s v="P.S148"/>
    <m/>
    <m/>
    <m/>
    <m/>
    <m/>
    <m/>
    <m/>
    <m/>
    <n v="5322.21"/>
    <m/>
    <m/>
    <m/>
    <m/>
    <m/>
    <m/>
    <m/>
    <m/>
    <m/>
    <x v="0"/>
    <x v="0"/>
    <m/>
  </r>
  <r>
    <s v=""/>
    <s v=" E08_21770"/>
    <s v="Perform Cavity Dressed Qualification of first article cavities (591 1-Cell 1st Art)"/>
    <s v="6.08.03.02.01.03"/>
    <x v="1"/>
    <d v="2025-10-01T00:00:00"/>
    <d v="2025-11-05T00:00:00"/>
    <s v="pkessler"/>
    <s v="Matalevich"/>
    <n v="10963.75"/>
    <m/>
    <s v="C"/>
    <s v="Labor"/>
    <s v="TEC"/>
    <s v="CD-3A"/>
    <s v="JLAB"/>
    <s v="Const.Test"/>
    <s v="RF"/>
    <x v="8"/>
    <s v="P.S148"/>
    <m/>
    <m/>
    <m/>
    <m/>
    <m/>
    <m/>
    <m/>
    <m/>
    <m/>
    <n v="10963.75"/>
    <m/>
    <m/>
    <m/>
    <m/>
    <m/>
    <m/>
    <m/>
    <m/>
    <x v="0"/>
    <x v="0"/>
    <m/>
  </r>
  <r>
    <s v=""/>
    <s v=" E08_24190"/>
    <s v="Perform First Article Cavity String Assembly (591 1-Cell 1st Art)"/>
    <s v="6.08.03.02.03.04"/>
    <x v="1"/>
    <d v="2025-12-23T00:00:00"/>
    <d v="2026-02-20T00:00:00"/>
    <s v="pkessler"/>
    <s v="Matalevich"/>
    <n v="5720.21"/>
    <m/>
    <s v="C"/>
    <s v="Labor"/>
    <s v="TEC"/>
    <s v="CD-3A"/>
    <s v="JLAB"/>
    <s v="Const"/>
    <s v="RF"/>
    <x v="7"/>
    <m/>
    <m/>
    <m/>
    <m/>
    <m/>
    <m/>
    <m/>
    <m/>
    <m/>
    <m/>
    <n v="5720.21"/>
    <m/>
    <m/>
    <m/>
    <m/>
    <m/>
    <m/>
    <m/>
    <m/>
    <x v="0"/>
    <x v="0"/>
    <m/>
  </r>
  <r>
    <s v=""/>
    <s v=" E08_18230"/>
    <s v="Perform Cavity #1BARE Qualification (197 MHz Crab 1st Art)"/>
    <s v="6.08.03.01.01.03"/>
    <x v="0"/>
    <d v="2027-08-13T00:00:00"/>
    <d v="2027-09-17T00:00:00"/>
    <s v="pkessler"/>
    <s v="Matalevich"/>
    <n v="5646.33"/>
    <m/>
    <s v="C"/>
    <s v="Labor"/>
    <s v="TEC"/>
    <m/>
    <s v="JLAB"/>
    <s v="Const"/>
    <s v="RF"/>
    <x v="8"/>
    <m/>
    <m/>
    <m/>
    <m/>
    <m/>
    <m/>
    <m/>
    <m/>
    <m/>
    <m/>
    <m/>
    <n v="5646.33"/>
    <m/>
    <m/>
    <m/>
    <m/>
    <m/>
    <m/>
    <m/>
    <x v="0"/>
    <x v="0"/>
    <m/>
  </r>
  <r>
    <s v=""/>
    <s v=" E08_18270"/>
    <s v="Perform Cavity #1 Dressed Qualification (197 MHz Crab 1st Art)"/>
    <s v="6.08.03.01.01.03"/>
    <x v="0"/>
    <d v="2027-10-26T00:00:00"/>
    <d v="2027-12-02T00:00:00"/>
    <s v="pkessler"/>
    <s v="Matalevich"/>
    <n v="11631.44"/>
    <m/>
    <s v="C"/>
    <s v="Labor"/>
    <s v="TEC"/>
    <m/>
    <s v="JLAB"/>
    <s v="Const"/>
    <s v="RF"/>
    <x v="8"/>
    <m/>
    <m/>
    <m/>
    <m/>
    <m/>
    <m/>
    <m/>
    <m/>
    <m/>
    <m/>
    <m/>
    <m/>
    <n v="11631.44"/>
    <m/>
    <m/>
    <m/>
    <m/>
    <m/>
    <m/>
    <x v="0"/>
    <x v="0"/>
    <m/>
  </r>
  <r>
    <s v=""/>
    <s v=" E08_18310"/>
    <s v="Perform Cavity #2 BARE Qualification (197 MHz Crab 1st Art)"/>
    <s v="6.08.03.01.01.03"/>
    <x v="0"/>
    <d v="2027-09-20T00:00:00"/>
    <d v="2027-10-25T00:00:00"/>
    <s v="pkessler"/>
    <s v="Matalevich"/>
    <n v="5754.74"/>
    <m/>
    <s v="C"/>
    <s v="Labor"/>
    <s v="TEC"/>
    <m/>
    <s v="JLAB"/>
    <s v="Const"/>
    <s v="RF"/>
    <x v="8"/>
    <m/>
    <m/>
    <m/>
    <m/>
    <m/>
    <m/>
    <m/>
    <m/>
    <m/>
    <m/>
    <m/>
    <n v="2071.71"/>
    <n v="3683.03"/>
    <m/>
    <m/>
    <m/>
    <m/>
    <m/>
    <m/>
    <x v="0"/>
    <x v="0"/>
    <m/>
  </r>
  <r>
    <s v=""/>
    <s v=" E08_18350"/>
    <s v="Perform Cavity #2 Dressed Qualification (197 MHz Crab 1st Art)"/>
    <s v="6.08.03.01.01.03"/>
    <x v="0"/>
    <d v="2027-12-03T00:00:00"/>
    <d v="2028-01-10T00:00:00"/>
    <s v="pkessler"/>
    <s v="Matalevich"/>
    <n v="11631.44"/>
    <m/>
    <s v="C"/>
    <s v="Labor"/>
    <s v="TEC"/>
    <m/>
    <s v="JLAB"/>
    <s v="Const"/>
    <s v="RF"/>
    <x v="8"/>
    <m/>
    <m/>
    <m/>
    <m/>
    <m/>
    <m/>
    <m/>
    <m/>
    <m/>
    <m/>
    <m/>
    <m/>
    <n v="11631.44"/>
    <m/>
    <m/>
    <m/>
    <m/>
    <m/>
    <m/>
    <x v="0"/>
    <x v="0"/>
    <m/>
  </r>
  <r>
    <s v=""/>
    <s v=" E08_20580"/>
    <s v="Perform First Article Cavity String Assembly (197 Crab 1st Art)"/>
    <s v="6.08.03.01.03.04"/>
    <x v="0"/>
    <d v="2028-02-24T00:00:00"/>
    <d v="2028-03-22T00:00:00"/>
    <s v="pkessler"/>
    <s v="Matalevich"/>
    <n v="6068.58"/>
    <m/>
    <s v="C"/>
    <s v="Labor"/>
    <s v="TEC"/>
    <m/>
    <s v="JLAB"/>
    <s v="Const"/>
    <s v="RF"/>
    <x v="7"/>
    <m/>
    <m/>
    <m/>
    <m/>
    <m/>
    <m/>
    <m/>
    <m/>
    <m/>
    <m/>
    <m/>
    <m/>
    <n v="6068.58"/>
    <m/>
    <m/>
    <m/>
    <m/>
    <m/>
    <m/>
    <x v="0"/>
    <x v="0"/>
    <m/>
  </r>
  <r>
    <s v=""/>
    <s v=" E08_42420"/>
    <s v="Perform Cavity #1 Dressed Qualification (197 MHz Crab Production)"/>
    <s v="6.08.04.04.01.03"/>
    <x v="0"/>
    <d v="2029-12-27T00:00:00"/>
    <d v="1930-02-01T00:00:00"/>
    <s v="pkessler"/>
    <s v="Matalevich"/>
    <n v="12339.79"/>
    <m/>
    <s v="C"/>
    <s v="Labor"/>
    <s v="TEC"/>
    <m/>
    <s v="JLAB"/>
    <s v="Const"/>
    <s v="RF"/>
    <x v="8"/>
    <m/>
    <m/>
    <m/>
    <m/>
    <m/>
    <m/>
    <m/>
    <m/>
    <m/>
    <m/>
    <m/>
    <m/>
    <m/>
    <m/>
    <n v="12339.79"/>
    <m/>
    <m/>
    <m/>
    <m/>
    <x v="0"/>
    <x v="0"/>
    <m/>
  </r>
  <r>
    <s v=""/>
    <s v=" E08_42380"/>
    <s v="Perform Cavity #1BARE Qualification of Production cavities (197 MHz Crab Production)"/>
    <s v="6.08.04.04.01.03"/>
    <x v="0"/>
    <d v="2029-10-12T00:00:00"/>
    <d v="2029-11-16T00:00:00"/>
    <s v="pkessler"/>
    <s v="Matalevich"/>
    <n v="6169.9"/>
    <m/>
    <s v="C"/>
    <s v="Labor"/>
    <s v="TEC"/>
    <m/>
    <s v="JLAB"/>
    <s v="Const"/>
    <s v="RF"/>
    <x v="8"/>
    <m/>
    <m/>
    <m/>
    <m/>
    <m/>
    <m/>
    <m/>
    <m/>
    <m/>
    <m/>
    <m/>
    <m/>
    <m/>
    <m/>
    <n v="6169.9"/>
    <m/>
    <m/>
    <m/>
    <m/>
    <x v="0"/>
    <x v="0"/>
    <m/>
  </r>
  <r>
    <s v=""/>
    <s v=" E08_42500"/>
    <s v="Perform Cavity #2 Dressed Qualification (197 MHz Crab Production)"/>
    <s v="6.08.04.04.01.03"/>
    <x v="0"/>
    <d v="1930-02-04T00:00:00"/>
    <d v="1930-03-11T00:00:00"/>
    <s v="pkessler"/>
    <s v="Matalevich"/>
    <n v="12339.79"/>
    <m/>
    <s v="C"/>
    <s v="Labor"/>
    <s v="TEC"/>
    <m/>
    <s v="JLAB"/>
    <s v="Const"/>
    <s v="RF"/>
    <x v="8"/>
    <m/>
    <m/>
    <m/>
    <m/>
    <m/>
    <m/>
    <m/>
    <m/>
    <m/>
    <m/>
    <m/>
    <m/>
    <m/>
    <m/>
    <n v="12339.79"/>
    <m/>
    <m/>
    <m/>
    <m/>
    <x v="0"/>
    <x v="0"/>
    <m/>
  </r>
  <r>
    <s v=""/>
    <s v=" E08_42460"/>
    <s v="Perform Cavity #2 BARE Qualification (197 MHz Crab Production)"/>
    <s v="6.08.04.04.01.03"/>
    <x v="0"/>
    <d v="2029-11-19T00:00:00"/>
    <d v="2029-12-26T00:00:00"/>
    <s v="pkessler"/>
    <s v="Matalevich"/>
    <n v="6169.9"/>
    <m/>
    <s v="C"/>
    <s v="Labor"/>
    <s v="TEC"/>
    <m/>
    <s v="JLAB"/>
    <s v="Const"/>
    <s v="RF"/>
    <x v="8"/>
    <m/>
    <m/>
    <m/>
    <m/>
    <m/>
    <m/>
    <m/>
    <m/>
    <m/>
    <m/>
    <m/>
    <m/>
    <m/>
    <m/>
    <n v="6169.9"/>
    <m/>
    <m/>
    <m/>
    <m/>
    <x v="0"/>
    <x v="0"/>
    <m/>
  </r>
  <r>
    <s v=""/>
    <s v=" E08_42580"/>
    <s v="Perform Cavity #3 Dressed Qualification (197 MHz Crab Production)"/>
    <s v="6.08.04.04.01.03"/>
    <x v="0"/>
    <d v="1930-03-12T00:00:00"/>
    <d v="1930-04-15T00:00:00"/>
    <s v="pkessler"/>
    <s v="Matalevich"/>
    <n v="12339.79"/>
    <m/>
    <s v="C"/>
    <s v="Labor"/>
    <s v="TEC"/>
    <m/>
    <s v="JLAB"/>
    <s v="Const"/>
    <s v="RF"/>
    <x v="8"/>
    <m/>
    <m/>
    <m/>
    <m/>
    <m/>
    <m/>
    <m/>
    <m/>
    <m/>
    <m/>
    <m/>
    <m/>
    <m/>
    <m/>
    <n v="12339.79"/>
    <m/>
    <m/>
    <m/>
    <m/>
    <x v="0"/>
    <x v="0"/>
    <m/>
  </r>
  <r>
    <s v=""/>
    <s v=" E08_42540"/>
    <s v="Perform Cavity #3 BARE Qualification (197 MHz Crab Production)"/>
    <s v="6.08.04.04.01.03"/>
    <x v="0"/>
    <d v="2029-12-27T00:00:00"/>
    <d v="1930-02-01T00:00:00"/>
    <s v="pkessler"/>
    <s v="Matalevich"/>
    <n v="6169.9"/>
    <m/>
    <s v="C"/>
    <s v="Labor"/>
    <s v="TEC"/>
    <m/>
    <s v="JLAB"/>
    <s v="Const"/>
    <s v="RF"/>
    <x v="8"/>
    <m/>
    <m/>
    <m/>
    <m/>
    <m/>
    <m/>
    <m/>
    <m/>
    <m/>
    <m/>
    <m/>
    <m/>
    <m/>
    <m/>
    <n v="6169.9"/>
    <m/>
    <m/>
    <m/>
    <m/>
    <x v="0"/>
    <x v="0"/>
    <m/>
  </r>
  <r>
    <s v=""/>
    <s v=" E08_42660"/>
    <s v="Perform Cavity #4 Dressed Qualification (197 MHz Crab Production)"/>
    <s v="6.08.04.04.01.03"/>
    <x v="0"/>
    <d v="1930-04-16T00:00:00"/>
    <d v="1930-05-20T00:00:00"/>
    <s v="pkessler"/>
    <s v="Matalevich"/>
    <n v="12339.79"/>
    <m/>
    <s v="C"/>
    <s v="Labor"/>
    <s v="TEC"/>
    <m/>
    <s v="JLAB"/>
    <s v="Const"/>
    <s v="RF"/>
    <x v="8"/>
    <m/>
    <m/>
    <m/>
    <m/>
    <m/>
    <m/>
    <m/>
    <m/>
    <m/>
    <m/>
    <m/>
    <m/>
    <m/>
    <m/>
    <n v="12339.79"/>
    <m/>
    <m/>
    <m/>
    <m/>
    <x v="0"/>
    <x v="0"/>
    <m/>
  </r>
  <r>
    <s v=""/>
    <s v=" E08_42620"/>
    <s v="Perform Cavity #4 BARE Qualification (197 MHz Crab Production)"/>
    <s v="6.08.04.04.01.03"/>
    <x v="0"/>
    <d v="1930-02-04T00:00:00"/>
    <d v="1930-03-11T00:00:00"/>
    <s v="pkessler"/>
    <s v="Matalevich"/>
    <n v="6169.9"/>
    <m/>
    <s v="C"/>
    <s v="Labor"/>
    <s v="TEC"/>
    <m/>
    <s v="JLAB"/>
    <s v="Const"/>
    <s v="RF"/>
    <x v="8"/>
    <m/>
    <m/>
    <m/>
    <m/>
    <m/>
    <m/>
    <m/>
    <m/>
    <m/>
    <m/>
    <m/>
    <m/>
    <m/>
    <m/>
    <n v="6169.9"/>
    <m/>
    <m/>
    <m/>
    <m/>
    <x v="0"/>
    <x v="0"/>
    <m/>
  </r>
  <r>
    <s v=""/>
    <s v=" E08_42740"/>
    <s v="Perform Cavity #5 Dressed Qualification (197 MHz Crab Production)"/>
    <s v="6.08.04.04.01.03"/>
    <x v="0"/>
    <d v="1930-05-21T00:00:00"/>
    <d v="1930-06-25T00:00:00"/>
    <s v="pkessler"/>
    <s v="Matalevich"/>
    <n v="12339.79"/>
    <m/>
    <s v="C"/>
    <s v="Labor"/>
    <s v="TEC"/>
    <m/>
    <s v="JLAB"/>
    <s v="Const"/>
    <s v="RF"/>
    <x v="8"/>
    <m/>
    <m/>
    <m/>
    <m/>
    <m/>
    <m/>
    <m/>
    <m/>
    <m/>
    <m/>
    <m/>
    <m/>
    <m/>
    <m/>
    <n v="12339.79"/>
    <m/>
    <m/>
    <m/>
    <m/>
    <x v="0"/>
    <x v="0"/>
    <m/>
  </r>
  <r>
    <s v=""/>
    <s v=" E08_42700"/>
    <s v="Perform Cavity #5 BARE Qualification (197 MHz Crab Production)"/>
    <s v="6.08.04.04.01.03"/>
    <x v="0"/>
    <d v="1930-03-12T00:00:00"/>
    <d v="1930-04-15T00:00:00"/>
    <s v="pkessler"/>
    <s v="Matalevich"/>
    <n v="6169.9"/>
    <m/>
    <s v="C"/>
    <s v="Labor"/>
    <s v="TEC"/>
    <m/>
    <s v="JLAB"/>
    <s v="Const"/>
    <s v="RF"/>
    <x v="8"/>
    <m/>
    <m/>
    <m/>
    <m/>
    <m/>
    <m/>
    <m/>
    <m/>
    <m/>
    <m/>
    <m/>
    <m/>
    <m/>
    <m/>
    <n v="6169.9"/>
    <m/>
    <m/>
    <m/>
    <m/>
    <x v="0"/>
    <x v="0"/>
    <m/>
  </r>
  <r>
    <s v=""/>
    <s v=" E08_42820"/>
    <s v="Perform Cavity #6 Dressed Qualification (197 MHz Crab Production)"/>
    <s v="6.08.04.04.01.03"/>
    <x v="0"/>
    <d v="1930-06-12T00:00:00"/>
    <d v="1930-07-17T00:00:00"/>
    <s v="pkessler"/>
    <s v="Matalevich"/>
    <n v="12339.79"/>
    <m/>
    <s v="C"/>
    <s v="Labor"/>
    <s v="TEC"/>
    <m/>
    <s v="JLAB"/>
    <s v="Const"/>
    <s v="RF"/>
    <x v="8"/>
    <m/>
    <m/>
    <m/>
    <m/>
    <m/>
    <m/>
    <m/>
    <m/>
    <m/>
    <m/>
    <m/>
    <m/>
    <m/>
    <m/>
    <n v="12339.79"/>
    <m/>
    <m/>
    <m/>
    <m/>
    <x v="0"/>
    <x v="0"/>
    <m/>
  </r>
  <r>
    <s v=""/>
    <s v=" E08_42780"/>
    <s v="Perform Cavity #6 BARE Qualification (197 MHz Crab Production)"/>
    <s v="6.08.04.04.01.03"/>
    <x v="0"/>
    <d v="1930-04-16T00:00:00"/>
    <d v="1930-05-20T00:00:00"/>
    <s v="pkessler"/>
    <s v="Matalevich"/>
    <n v="6169.9"/>
    <m/>
    <s v="C"/>
    <s v="Labor"/>
    <s v="TEC"/>
    <m/>
    <s v="JLAB"/>
    <s v="Const"/>
    <s v="RF"/>
    <x v="8"/>
    <m/>
    <m/>
    <m/>
    <m/>
    <m/>
    <m/>
    <m/>
    <m/>
    <m/>
    <m/>
    <m/>
    <m/>
    <m/>
    <m/>
    <n v="6169.9"/>
    <m/>
    <m/>
    <m/>
    <m/>
    <x v="0"/>
    <x v="0"/>
    <m/>
  </r>
  <r>
    <s v=""/>
    <s v=" E08_44050"/>
    <s v="Perform Cavity String Assembly CM-01 (197 MHz Crab Production)"/>
    <s v="6.08.04.04.03.04"/>
    <x v="0"/>
    <d v="1930-03-19T00:00:00"/>
    <d v="1930-04-15T00:00:00"/>
    <s v="pkessler"/>
    <s v="Matalevich"/>
    <n v="6438.15"/>
    <m/>
    <s v="C"/>
    <s v="Labor"/>
    <s v="TEC"/>
    <m/>
    <s v="JLAB"/>
    <s v="Const"/>
    <s v="RF"/>
    <x v="7"/>
    <m/>
    <m/>
    <m/>
    <m/>
    <m/>
    <m/>
    <m/>
    <m/>
    <m/>
    <m/>
    <m/>
    <m/>
    <m/>
    <m/>
    <n v="6438.15"/>
    <m/>
    <m/>
    <m/>
    <m/>
    <x v="0"/>
    <x v="0"/>
    <m/>
  </r>
  <r>
    <s v=""/>
    <s v=" E08_44190"/>
    <s v="Perform Cavity String Assembly CM-02 (197 MHz Crab Production)"/>
    <s v="6.08.04.04.03.04"/>
    <x v="0"/>
    <d v="1930-05-29T00:00:00"/>
    <d v="1930-06-25T00:00:00"/>
    <s v="pkessler"/>
    <s v="Matalevich"/>
    <n v="6438.15"/>
    <m/>
    <s v="C"/>
    <s v="Labor"/>
    <s v="TEC"/>
    <m/>
    <s v="JLAB"/>
    <s v="Const"/>
    <s v="RF"/>
    <x v="7"/>
    <m/>
    <m/>
    <m/>
    <m/>
    <m/>
    <m/>
    <m/>
    <m/>
    <m/>
    <m/>
    <m/>
    <m/>
    <m/>
    <m/>
    <n v="6438.15"/>
    <m/>
    <m/>
    <m/>
    <m/>
    <x v="0"/>
    <x v="0"/>
    <m/>
  </r>
  <r>
    <s v=""/>
    <s v=" E08_44330"/>
    <s v="Perform Cavity String Assembly CM-03 (197 MHz Crab Production)"/>
    <s v="6.08.04.04.03.04"/>
    <x v="0"/>
    <d v="1930-07-25T00:00:00"/>
    <d v="1930-08-21T00:00:00"/>
    <s v="pkessler"/>
    <s v="Matalevich"/>
    <n v="6438.15"/>
    <m/>
    <s v="C"/>
    <s v="Labor"/>
    <s v="TEC"/>
    <m/>
    <s v="JLAB"/>
    <s v="Const"/>
    <s v="RF"/>
    <x v="7"/>
    <m/>
    <m/>
    <m/>
    <m/>
    <m/>
    <m/>
    <m/>
    <m/>
    <m/>
    <m/>
    <m/>
    <m/>
    <m/>
    <m/>
    <n v="6438.15"/>
    <m/>
    <m/>
    <m/>
    <m/>
    <x v="0"/>
    <x v="0"/>
    <m/>
  </r>
  <r>
    <s v=""/>
    <s v=" E08_46050"/>
    <s v="Perform Cavity #1 Dressed Qualification (394 MHz Crab Production)"/>
    <s v="6.08.04.05.01.03"/>
    <x v="0"/>
    <d v="2028-04-13T00:00:00"/>
    <d v="2028-05-17T00:00:00"/>
    <s v="pkessler"/>
    <s v="Matalevich"/>
    <n v="11631.44"/>
    <m/>
    <s v="C"/>
    <s v="Labor"/>
    <s v="TEC"/>
    <m/>
    <s v="JLAB"/>
    <s v="Const"/>
    <s v="RF"/>
    <x v="8"/>
    <m/>
    <m/>
    <m/>
    <m/>
    <m/>
    <m/>
    <m/>
    <m/>
    <m/>
    <m/>
    <m/>
    <m/>
    <n v="11631.44"/>
    <m/>
    <m/>
    <m/>
    <m/>
    <m/>
    <m/>
    <x v="0"/>
    <x v="0"/>
    <m/>
  </r>
  <r>
    <s v=""/>
    <s v=" E08_46010"/>
    <s v="Perform Cavity #1BARE Qualification of Production cavities (394 MHz Crab Production)"/>
    <s v="6.08.04.05.01.03"/>
    <x v="0"/>
    <d v="2028-02-02T00:00:00"/>
    <d v="2028-03-08T00:00:00"/>
    <s v="pkessler"/>
    <s v="Matalevich"/>
    <n v="5815.72"/>
    <m/>
    <s v="C"/>
    <s v="Labor"/>
    <s v="TEC"/>
    <m/>
    <s v="JLAB"/>
    <s v="Const"/>
    <s v="RF"/>
    <x v="8"/>
    <m/>
    <m/>
    <m/>
    <m/>
    <m/>
    <m/>
    <m/>
    <m/>
    <m/>
    <m/>
    <m/>
    <m/>
    <n v="5815.72"/>
    <m/>
    <m/>
    <m/>
    <m/>
    <m/>
    <m/>
    <x v="0"/>
    <x v="0"/>
    <m/>
  </r>
  <r>
    <s v=""/>
    <s v=" E08_46130"/>
    <s v="Perform Cavity #2 Dressed Qualification (394 MHz Crab Production)"/>
    <s v="6.08.04.05.01.03"/>
    <x v="0"/>
    <d v="2028-05-18T00:00:00"/>
    <d v="2028-06-22T00:00:00"/>
    <s v="pkessler"/>
    <s v="Matalevich"/>
    <n v="11631.44"/>
    <m/>
    <s v="C"/>
    <s v="Labor"/>
    <s v="TEC"/>
    <m/>
    <s v="JLAB"/>
    <s v="Const"/>
    <s v="RF"/>
    <x v="8"/>
    <m/>
    <m/>
    <m/>
    <m/>
    <m/>
    <m/>
    <m/>
    <m/>
    <m/>
    <m/>
    <m/>
    <m/>
    <n v="11631.44"/>
    <m/>
    <m/>
    <m/>
    <m/>
    <m/>
    <m/>
    <x v="0"/>
    <x v="0"/>
    <m/>
  </r>
  <r>
    <s v=""/>
    <s v=" E08_46090"/>
    <s v="Perform Cavity #2 BARE Qualification (394 MHz Crab Production)"/>
    <s v="6.08.04.05.01.03"/>
    <x v="0"/>
    <d v="2028-03-09T00:00:00"/>
    <d v="2028-04-12T00:00:00"/>
    <s v="pkessler"/>
    <s v="Matalevich"/>
    <n v="5815.72"/>
    <m/>
    <s v="C"/>
    <s v="Labor"/>
    <s v="TEC"/>
    <m/>
    <s v="JLAB"/>
    <s v="Const"/>
    <s v="RF"/>
    <x v="8"/>
    <m/>
    <m/>
    <m/>
    <m/>
    <m/>
    <m/>
    <m/>
    <m/>
    <m/>
    <m/>
    <m/>
    <m/>
    <n v="5815.72"/>
    <m/>
    <m/>
    <m/>
    <m/>
    <m/>
    <m/>
    <x v="0"/>
    <x v="0"/>
    <m/>
  </r>
  <r>
    <s v=""/>
    <s v=" E08_46210"/>
    <s v="Perform Cavity #3 Dressed Qualification (394 MHz Crab Production)"/>
    <s v="6.08.04.05.01.03"/>
    <x v="0"/>
    <d v="2028-06-23T00:00:00"/>
    <d v="2028-07-28T00:00:00"/>
    <s v="pkessler"/>
    <s v="Matalevich"/>
    <n v="11631.44"/>
    <m/>
    <s v="C"/>
    <s v="Labor"/>
    <s v="TEC"/>
    <m/>
    <s v="JLAB"/>
    <s v="Const"/>
    <s v="RF"/>
    <x v="8"/>
    <m/>
    <m/>
    <m/>
    <m/>
    <m/>
    <m/>
    <m/>
    <m/>
    <m/>
    <m/>
    <m/>
    <m/>
    <n v="11631.44"/>
    <m/>
    <m/>
    <m/>
    <m/>
    <m/>
    <m/>
    <x v="0"/>
    <x v="0"/>
    <m/>
  </r>
  <r>
    <s v=""/>
    <s v=" E08_46170"/>
    <s v="Perform Cavity #3 BARE Qualification (394 MHz Crab Production)"/>
    <s v="6.08.04.05.01.03"/>
    <x v="0"/>
    <d v="2028-04-13T00:00:00"/>
    <d v="2028-05-17T00:00:00"/>
    <s v="pkessler"/>
    <s v="Matalevich"/>
    <n v="5815.72"/>
    <m/>
    <s v="C"/>
    <s v="Labor"/>
    <s v="TEC"/>
    <m/>
    <s v="JLAB"/>
    <s v="Const"/>
    <s v="RF"/>
    <x v="8"/>
    <m/>
    <m/>
    <m/>
    <m/>
    <m/>
    <m/>
    <m/>
    <m/>
    <m/>
    <m/>
    <m/>
    <m/>
    <n v="5815.72"/>
    <m/>
    <m/>
    <m/>
    <m/>
    <m/>
    <m/>
    <x v="0"/>
    <x v="0"/>
    <m/>
  </r>
  <r>
    <s v=""/>
    <s v=" E08_46290"/>
    <s v="Perform Cavity #4 Dressed Qualification (394 MHz Crab Production)"/>
    <s v="6.08.04.05.01.03"/>
    <x v="0"/>
    <d v="2028-07-31T00:00:00"/>
    <d v="2028-09-01T00:00:00"/>
    <s v="pkessler"/>
    <s v="Matalevich"/>
    <n v="11631.44"/>
    <m/>
    <s v="C"/>
    <s v="Labor"/>
    <s v="TEC"/>
    <m/>
    <s v="JLAB"/>
    <s v="Const"/>
    <s v="RF"/>
    <x v="8"/>
    <m/>
    <m/>
    <m/>
    <m/>
    <m/>
    <m/>
    <m/>
    <m/>
    <m/>
    <m/>
    <m/>
    <m/>
    <n v="11631.44"/>
    <m/>
    <m/>
    <m/>
    <m/>
    <m/>
    <m/>
    <x v="0"/>
    <x v="0"/>
    <m/>
  </r>
  <r>
    <s v=""/>
    <s v=" E08_46250"/>
    <s v="Perform Cavity #4 BARE Qualification (394 MHz Crab Production)"/>
    <s v="6.08.04.05.01.03"/>
    <x v="0"/>
    <d v="2028-05-18T00:00:00"/>
    <d v="2028-06-22T00:00:00"/>
    <s v="pkessler"/>
    <s v="Matalevich"/>
    <n v="5815.72"/>
    <m/>
    <s v="C"/>
    <s v="Labor"/>
    <s v="TEC"/>
    <m/>
    <s v="JLAB"/>
    <s v="Const"/>
    <s v="RF"/>
    <x v="8"/>
    <m/>
    <m/>
    <m/>
    <m/>
    <m/>
    <m/>
    <m/>
    <m/>
    <m/>
    <m/>
    <m/>
    <m/>
    <n v="5815.72"/>
    <m/>
    <m/>
    <m/>
    <m/>
    <m/>
    <m/>
    <x v="0"/>
    <x v="0"/>
    <m/>
  </r>
  <r>
    <s v=""/>
    <s v=" E08_46370"/>
    <s v="Perform Cavity #5 Dressed Qualification (394 MHz Crab Production)"/>
    <s v="6.08.04.05.01.03"/>
    <x v="0"/>
    <d v="2028-09-05T00:00:00"/>
    <d v="2028-10-10T00:00:00"/>
    <s v="pkessler"/>
    <s v="Matalevich"/>
    <n v="11715.18"/>
    <m/>
    <s v="C"/>
    <s v="Labor"/>
    <s v="TEC"/>
    <m/>
    <s v="JLAB"/>
    <s v="Const"/>
    <s v="RF"/>
    <x v="8"/>
    <m/>
    <m/>
    <m/>
    <m/>
    <m/>
    <m/>
    <m/>
    <m/>
    <m/>
    <m/>
    <m/>
    <m/>
    <n v="8903.5400000000009"/>
    <n v="2811.64"/>
    <m/>
    <m/>
    <m/>
    <m/>
    <m/>
    <x v="0"/>
    <x v="0"/>
    <m/>
  </r>
  <r>
    <s v=""/>
    <s v=" E08_46330"/>
    <s v="Perform Cavity #5 BARE Qualification (394 MHz Crab Production)"/>
    <s v="6.08.04.05.01.03"/>
    <x v="0"/>
    <d v="2028-06-23T00:00:00"/>
    <d v="2028-07-28T00:00:00"/>
    <s v="pkessler"/>
    <s v="Matalevich"/>
    <n v="5815.72"/>
    <m/>
    <s v="C"/>
    <s v="Labor"/>
    <s v="TEC"/>
    <m/>
    <s v="JLAB"/>
    <s v="Const"/>
    <s v="RF"/>
    <x v="8"/>
    <m/>
    <m/>
    <m/>
    <m/>
    <m/>
    <m/>
    <m/>
    <m/>
    <m/>
    <m/>
    <m/>
    <m/>
    <n v="5815.72"/>
    <m/>
    <m/>
    <m/>
    <m/>
    <m/>
    <m/>
    <x v="0"/>
    <x v="0"/>
    <m/>
  </r>
  <r>
    <s v=""/>
    <s v=" E08_46450"/>
    <s v="Perform Cavity #6 Dressed Qualification (394 MHz Crab Production)"/>
    <s v="6.08.04.05.01.03"/>
    <x v="0"/>
    <d v="2028-09-26T00:00:00"/>
    <d v="2028-10-31T00:00:00"/>
    <s v="pkessler"/>
    <s v="Matalevich"/>
    <n v="11924.55"/>
    <m/>
    <s v="C"/>
    <s v="Labor"/>
    <s v="TEC"/>
    <m/>
    <s v="JLAB"/>
    <s v="Const"/>
    <s v="RF"/>
    <x v="8"/>
    <m/>
    <m/>
    <m/>
    <m/>
    <m/>
    <m/>
    <m/>
    <m/>
    <m/>
    <m/>
    <m/>
    <m/>
    <n v="1907.93"/>
    <n v="10016.620000000001"/>
    <m/>
    <m/>
    <m/>
    <m/>
    <m/>
    <x v="0"/>
    <x v="0"/>
    <m/>
  </r>
  <r>
    <s v=""/>
    <s v=" E08_46410"/>
    <s v="Perform Cavity #6 BARE Qualification (394 MHz Crab Production)"/>
    <s v="6.08.04.05.01.03"/>
    <x v="0"/>
    <d v="2028-07-31T00:00:00"/>
    <d v="2028-09-01T00:00:00"/>
    <s v="pkessler"/>
    <s v="Matalevich"/>
    <n v="5815.72"/>
    <m/>
    <s v="C"/>
    <s v="Labor"/>
    <s v="TEC"/>
    <m/>
    <s v="JLAB"/>
    <s v="Const"/>
    <s v="RF"/>
    <x v="8"/>
    <m/>
    <m/>
    <m/>
    <m/>
    <m/>
    <m/>
    <m/>
    <m/>
    <m/>
    <m/>
    <m/>
    <m/>
    <n v="5815.72"/>
    <m/>
    <m/>
    <m/>
    <m/>
    <m/>
    <m/>
    <x v="0"/>
    <x v="0"/>
    <m/>
  </r>
  <r>
    <s v=""/>
    <s v=" E08_48550"/>
    <s v="Perform Cavity String Assembly CM-01 (394 MHz Crab Production)"/>
    <s v="6.08.04.05.03.04"/>
    <x v="0"/>
    <d v="2028-06-09T00:00:00"/>
    <d v="2028-07-07T00:00:00"/>
    <s v="pkessler"/>
    <s v="Matalevich"/>
    <n v="6068.58"/>
    <m/>
    <s v="C"/>
    <s v="Labor"/>
    <s v="TEC"/>
    <m/>
    <s v="JLAB"/>
    <s v="Const"/>
    <s v="RF"/>
    <x v="7"/>
    <m/>
    <m/>
    <m/>
    <m/>
    <m/>
    <m/>
    <m/>
    <m/>
    <m/>
    <m/>
    <m/>
    <m/>
    <n v="6068.58"/>
    <m/>
    <m/>
    <m/>
    <m/>
    <m/>
    <m/>
    <x v="0"/>
    <x v="0"/>
    <m/>
  </r>
  <r>
    <s v=""/>
    <s v=" E08_48690"/>
    <s v="Perform Cavity String Assembly CM-02 (394 MHz Crab Production)"/>
    <s v="6.08.04.05.03.04"/>
    <x v="0"/>
    <d v="2028-07-17T00:00:00"/>
    <d v="2028-08-11T00:00:00"/>
    <s v="pkessler"/>
    <s v="Matalevich"/>
    <n v="6068.58"/>
    <m/>
    <s v="C"/>
    <s v="Labor"/>
    <s v="TEC"/>
    <m/>
    <s v="JLAB"/>
    <s v="Const"/>
    <s v="RF"/>
    <x v="7"/>
    <m/>
    <m/>
    <m/>
    <m/>
    <m/>
    <m/>
    <m/>
    <m/>
    <m/>
    <m/>
    <m/>
    <m/>
    <n v="6068.58"/>
    <m/>
    <m/>
    <m/>
    <m/>
    <m/>
    <m/>
    <x v="0"/>
    <x v="0"/>
    <m/>
  </r>
  <r>
    <s v=""/>
    <s v=" E08_48830"/>
    <s v="Perform Cavity String Assembly CM-03 (394 MHz Crab Production)"/>
    <s v="6.08.04.05.03.04"/>
    <x v="0"/>
    <d v="2028-08-21T00:00:00"/>
    <d v="2028-09-18T00:00:00"/>
    <s v="pkessler"/>
    <s v="Matalevich"/>
    <n v="6068.58"/>
    <m/>
    <s v="C"/>
    <s v="Labor"/>
    <s v="TEC"/>
    <m/>
    <s v="JLAB"/>
    <s v="Const"/>
    <s v="RF"/>
    <x v="7"/>
    <m/>
    <m/>
    <m/>
    <m/>
    <m/>
    <m/>
    <m/>
    <m/>
    <m/>
    <m/>
    <m/>
    <m/>
    <n v="6068.58"/>
    <m/>
    <m/>
    <m/>
    <m/>
    <m/>
    <m/>
    <x v="0"/>
    <x v="0"/>
    <m/>
  </r>
  <r>
    <s v=""/>
    <s v=" E08_48970"/>
    <s v="Perform Cavity String Assembly CM-04 (394 MHz Crab Production)"/>
    <s v="6.08.04.05.03.04"/>
    <x v="0"/>
    <d v="2028-09-26T00:00:00"/>
    <d v="2028-10-24T00:00:00"/>
    <s v="pkessler"/>
    <s v="Matalevich"/>
    <n v="6214.22"/>
    <m/>
    <s v="C"/>
    <s v="Labor"/>
    <s v="TEC"/>
    <m/>
    <s v="JLAB"/>
    <s v="Const"/>
    <s v="RF"/>
    <x v="7"/>
    <m/>
    <m/>
    <m/>
    <m/>
    <m/>
    <m/>
    <m/>
    <m/>
    <m/>
    <m/>
    <m/>
    <m/>
    <n v="1242.8399999999999"/>
    <n v="4971.38"/>
    <m/>
    <m/>
    <m/>
    <m/>
    <m/>
    <x v="0"/>
    <x v="0"/>
    <m/>
  </r>
  <r>
    <s v=""/>
    <s v=" E08_49110"/>
    <s v="Perform Cavity String Assembly CM-05 (394 MHz Crab Production)"/>
    <s v="6.08.04.05.03.04"/>
    <x v="0"/>
    <d v="2028-11-01T00:00:00"/>
    <d v="2028-12-01T00:00:00"/>
    <s v="pkessler"/>
    <s v="Matalevich"/>
    <n v="6250.63"/>
    <m/>
    <s v="C"/>
    <s v="Labor"/>
    <s v="TEC"/>
    <m/>
    <s v="JLAB"/>
    <s v="Const"/>
    <s v="RF"/>
    <x v="7"/>
    <m/>
    <m/>
    <m/>
    <m/>
    <m/>
    <m/>
    <m/>
    <m/>
    <m/>
    <m/>
    <m/>
    <m/>
    <m/>
    <n v="6250.63"/>
    <m/>
    <m/>
    <m/>
    <m/>
    <m/>
    <x v="0"/>
    <x v="0"/>
    <m/>
  </r>
  <r>
    <s v=""/>
    <s v=" E08_49250"/>
    <s v="Perform Cavity String Assembly CM-06 (394 MHz Crab Production)"/>
    <s v="6.08.04.05.03.04"/>
    <x v="0"/>
    <d v="2028-12-11T00:00:00"/>
    <d v="2029-01-09T00:00:00"/>
    <s v="pkessler"/>
    <s v="Matalevich"/>
    <n v="6250.63"/>
    <m/>
    <s v="C"/>
    <s v="Labor"/>
    <s v="TEC"/>
    <m/>
    <s v="JLAB"/>
    <s v="Const"/>
    <s v="RF"/>
    <x v="7"/>
    <m/>
    <m/>
    <m/>
    <m/>
    <m/>
    <m/>
    <m/>
    <m/>
    <m/>
    <m/>
    <m/>
    <m/>
    <m/>
    <n v="6250.63"/>
    <m/>
    <m/>
    <m/>
    <m/>
    <m/>
    <x v="0"/>
    <x v="0"/>
    <m/>
  </r>
  <r>
    <s v=""/>
    <s v=" E08_24910"/>
    <s v="Perform Dressed Cavity Qualification of CM-01 cavity (591 1-Cell Production)"/>
    <s v="6.08.04.01.01.03"/>
    <x v="0"/>
    <d v="2026-09-11T00:00:00"/>
    <d v="2026-10-16T00:00:00"/>
    <s v="pkessler"/>
    <s v="Matalevich"/>
    <n v="11108.47"/>
    <m/>
    <s v="C"/>
    <s v="Labor"/>
    <s v="TEC"/>
    <m/>
    <s v="JLAB"/>
    <s v="Const"/>
    <s v="RF"/>
    <x v="8"/>
    <m/>
    <m/>
    <m/>
    <m/>
    <m/>
    <m/>
    <m/>
    <m/>
    <m/>
    <m/>
    <n v="6220.74"/>
    <n v="4887.7299999999996"/>
    <m/>
    <m/>
    <m/>
    <m/>
    <m/>
    <m/>
    <m/>
    <x v="0"/>
    <x v="0"/>
    <m/>
  </r>
  <r>
    <s v=""/>
    <s v=" E08_24990"/>
    <s v="Perform Dressed Cavity Qualification of CM-02 cavity (591 1-Cell Production)"/>
    <s v="6.08.04.01.01.03"/>
    <x v="0"/>
    <d v="2026-10-19T00:00:00"/>
    <d v="2026-11-23T00:00:00"/>
    <s v="pkessler"/>
    <s v="Matalevich"/>
    <n v="11292.66"/>
    <m/>
    <s v="C"/>
    <s v="Labor"/>
    <s v="TEC"/>
    <m/>
    <s v="JLAB"/>
    <s v="Const"/>
    <s v="RF"/>
    <x v="8"/>
    <m/>
    <m/>
    <m/>
    <m/>
    <m/>
    <m/>
    <m/>
    <m/>
    <m/>
    <m/>
    <m/>
    <n v="11292.66"/>
    <m/>
    <m/>
    <m/>
    <m/>
    <m/>
    <m/>
    <m/>
    <x v="0"/>
    <x v="0"/>
    <m/>
  </r>
  <r>
    <s v=""/>
    <s v=" E08_25070"/>
    <s v="Perform Dressed Cavity Qualification of CM-03 cavity (591 1-Cell Production)"/>
    <s v="6.08.04.01.01.03"/>
    <x v="0"/>
    <d v="2026-11-24T00:00:00"/>
    <d v="2026-12-31T00:00:00"/>
    <s v="pkessler"/>
    <s v="Matalevich"/>
    <n v="11292.66"/>
    <m/>
    <s v="C"/>
    <s v="Labor"/>
    <s v="TEC"/>
    <m/>
    <s v="JLAB"/>
    <s v="Const"/>
    <s v="RF"/>
    <x v="8"/>
    <m/>
    <m/>
    <m/>
    <m/>
    <m/>
    <m/>
    <m/>
    <m/>
    <m/>
    <m/>
    <m/>
    <n v="11292.66"/>
    <m/>
    <m/>
    <m/>
    <m/>
    <m/>
    <m/>
    <m/>
    <x v="0"/>
    <x v="0"/>
    <m/>
  </r>
  <r>
    <s v=""/>
    <s v=" E08_25150"/>
    <s v="Perform Dressed Cavity Qualification of CM-04 cavity (591 1-Cell Production)"/>
    <s v="6.08.04.01.01.03"/>
    <x v="0"/>
    <d v="2027-01-04T00:00:00"/>
    <d v="2027-02-08T00:00:00"/>
    <s v="pkessler"/>
    <s v="Matalevich"/>
    <n v="11292.66"/>
    <m/>
    <s v="C"/>
    <s v="Labor"/>
    <s v="TEC"/>
    <m/>
    <s v="JLAB"/>
    <s v="Const"/>
    <s v="RF"/>
    <x v="8"/>
    <m/>
    <m/>
    <m/>
    <m/>
    <m/>
    <m/>
    <m/>
    <m/>
    <m/>
    <m/>
    <m/>
    <n v="11292.66"/>
    <m/>
    <m/>
    <m/>
    <m/>
    <m/>
    <m/>
    <m/>
    <x v="0"/>
    <x v="0"/>
    <m/>
  </r>
  <r>
    <s v=""/>
    <s v=" E08_25230"/>
    <s v="Perform Dressed Cavity Qualification of CM-05 cavity (591 1-Cell Production)"/>
    <s v="6.08.04.01.01.03"/>
    <x v="0"/>
    <d v="2027-02-09T00:00:00"/>
    <d v="2027-03-16T00:00:00"/>
    <s v="pkessler"/>
    <s v="Matalevich"/>
    <n v="11292.66"/>
    <m/>
    <s v="C"/>
    <s v="Labor"/>
    <s v="TEC"/>
    <m/>
    <s v="JLAB"/>
    <s v="Const"/>
    <s v="RF"/>
    <x v="8"/>
    <m/>
    <m/>
    <m/>
    <m/>
    <m/>
    <m/>
    <m/>
    <m/>
    <m/>
    <m/>
    <m/>
    <n v="11292.66"/>
    <m/>
    <m/>
    <m/>
    <m/>
    <m/>
    <m/>
    <m/>
    <x v="0"/>
    <x v="0"/>
    <m/>
  </r>
  <r>
    <s v=""/>
    <s v=" E08_25310"/>
    <s v="Perform Dressed Cavity Qualification of CM-06 cavity (591 1-Cell Production)"/>
    <s v="6.08.04.01.01.03"/>
    <x v="0"/>
    <d v="2027-03-17T00:00:00"/>
    <d v="2027-04-20T00:00:00"/>
    <s v="pkessler"/>
    <s v="Matalevich"/>
    <n v="11292.66"/>
    <m/>
    <s v="C"/>
    <s v="Labor"/>
    <s v="TEC"/>
    <m/>
    <s v="JLAB"/>
    <s v="Const"/>
    <s v="RF"/>
    <x v="8"/>
    <m/>
    <m/>
    <m/>
    <m/>
    <m/>
    <m/>
    <m/>
    <m/>
    <m/>
    <m/>
    <m/>
    <n v="11292.66"/>
    <m/>
    <m/>
    <m/>
    <m/>
    <m/>
    <m/>
    <m/>
    <x v="0"/>
    <x v="0"/>
    <m/>
  </r>
  <r>
    <s v=""/>
    <s v=" E08_25390"/>
    <s v="Perform Dressed Cavity Qualification of CM-07 cavity (591 1-Cell Production)"/>
    <s v="6.08.04.01.01.03"/>
    <x v="0"/>
    <d v="2027-04-21T00:00:00"/>
    <d v="2027-05-25T00:00:00"/>
    <s v="pkessler"/>
    <s v="Matalevich"/>
    <n v="11292.66"/>
    <m/>
    <s v="C"/>
    <s v="Labor"/>
    <s v="TEC"/>
    <m/>
    <s v="JLAB"/>
    <s v="Const"/>
    <s v="RF"/>
    <x v="8"/>
    <m/>
    <m/>
    <m/>
    <m/>
    <m/>
    <m/>
    <m/>
    <m/>
    <m/>
    <m/>
    <m/>
    <n v="11292.66"/>
    <m/>
    <m/>
    <m/>
    <m/>
    <m/>
    <m/>
    <m/>
    <x v="0"/>
    <x v="0"/>
    <m/>
  </r>
  <r>
    <s v=""/>
    <s v=" E08_25470"/>
    <s v="Perform Dressed Cavity Qualification of CM-08 cavity (591 1-Cell Production)"/>
    <s v="6.08.04.01.01.03"/>
    <x v="0"/>
    <d v="2027-05-26T00:00:00"/>
    <d v="2027-06-30T00:00:00"/>
    <s v="pkessler"/>
    <s v="Matalevich"/>
    <n v="11292.66"/>
    <m/>
    <s v="C"/>
    <s v="Labor"/>
    <s v="TEC"/>
    <m/>
    <s v="JLAB"/>
    <s v="Const"/>
    <s v="RF"/>
    <x v="8"/>
    <m/>
    <m/>
    <m/>
    <m/>
    <m/>
    <m/>
    <m/>
    <m/>
    <m/>
    <m/>
    <m/>
    <n v="11292.66"/>
    <m/>
    <m/>
    <m/>
    <m/>
    <m/>
    <m/>
    <m/>
    <x v="0"/>
    <x v="0"/>
    <m/>
  </r>
  <r>
    <s v=""/>
    <s v=" E08_25550"/>
    <s v="Perform Dressed Cavity Qualification of CM-09 cavity (591 1-Cell Production)"/>
    <s v="6.08.04.01.01.03"/>
    <x v="0"/>
    <d v="2027-07-01T00:00:00"/>
    <d v="2027-08-05T00:00:00"/>
    <s v="pkessler"/>
    <s v="Matalevich"/>
    <n v="11292.66"/>
    <m/>
    <s v="C"/>
    <s v="Labor"/>
    <s v="TEC"/>
    <m/>
    <s v="JLAB"/>
    <s v="Const"/>
    <s v="RF"/>
    <x v="8"/>
    <m/>
    <m/>
    <m/>
    <m/>
    <m/>
    <m/>
    <m/>
    <m/>
    <m/>
    <m/>
    <m/>
    <n v="11292.66"/>
    <m/>
    <m/>
    <m/>
    <m/>
    <m/>
    <m/>
    <m/>
    <x v="0"/>
    <x v="0"/>
    <m/>
  </r>
  <r>
    <s v=""/>
    <s v=" E08_25630"/>
    <s v="Perform Dressed Cavity Qualification of CM-10 cavity (591 1-Cell Production)"/>
    <s v="6.08.04.01.01.03"/>
    <x v="0"/>
    <d v="2027-08-06T00:00:00"/>
    <d v="2027-09-10T00:00:00"/>
    <s v="pkessler"/>
    <s v="Matalevich"/>
    <n v="11292.66"/>
    <m/>
    <s v="C"/>
    <s v="Labor"/>
    <s v="TEC"/>
    <m/>
    <s v="JLAB"/>
    <s v="Const"/>
    <s v="RF"/>
    <x v="8"/>
    <m/>
    <m/>
    <m/>
    <m/>
    <m/>
    <m/>
    <m/>
    <m/>
    <m/>
    <m/>
    <m/>
    <n v="11292.66"/>
    <m/>
    <m/>
    <m/>
    <m/>
    <m/>
    <m/>
    <m/>
    <x v="0"/>
    <x v="0"/>
    <m/>
  </r>
  <r>
    <s v=""/>
    <s v=" E08_25710"/>
    <s v="Perform Dressed Cavity Qualification of CM-11 cavity (591 1-Cell Production)"/>
    <s v="6.08.04.01.01.03"/>
    <x v="0"/>
    <d v="2027-09-13T00:00:00"/>
    <d v="2027-10-18T00:00:00"/>
    <s v="pkessler"/>
    <s v="Matalevich"/>
    <n v="11441.72"/>
    <m/>
    <s v="C"/>
    <s v="Labor"/>
    <s v="TEC"/>
    <m/>
    <s v="JLAB"/>
    <s v="Const"/>
    <s v="RF"/>
    <x v="8"/>
    <m/>
    <m/>
    <m/>
    <m/>
    <m/>
    <m/>
    <m/>
    <m/>
    <m/>
    <m/>
    <m/>
    <n v="6407.36"/>
    <n v="5034.3599999999997"/>
    <m/>
    <m/>
    <m/>
    <m/>
    <m/>
    <m/>
    <x v="0"/>
    <x v="0"/>
    <m/>
  </r>
  <r>
    <s v=""/>
    <s v=" E08_25790"/>
    <s v="Perform Dressed Cavity Qualification of CM-12 cavity (591 1-Cell Production)"/>
    <s v="6.08.04.01.01.03"/>
    <x v="0"/>
    <d v="2027-10-19T00:00:00"/>
    <d v="2027-11-23T00:00:00"/>
    <s v="pkessler"/>
    <s v="Matalevich"/>
    <n v="11631.44"/>
    <m/>
    <s v="C"/>
    <s v="Labor"/>
    <s v="TEC"/>
    <m/>
    <s v="JLAB"/>
    <s v="Const"/>
    <s v="RF"/>
    <x v="8"/>
    <m/>
    <m/>
    <m/>
    <m/>
    <m/>
    <m/>
    <m/>
    <m/>
    <m/>
    <m/>
    <m/>
    <m/>
    <n v="11631.44"/>
    <m/>
    <m/>
    <m/>
    <m/>
    <m/>
    <m/>
    <x v="0"/>
    <x v="0"/>
    <m/>
  </r>
  <r>
    <s v=""/>
    <s v=" E08_25870"/>
    <s v="Perform Dressed Cavity Qualification of CM-13 cavity (591 1-Cell Production)"/>
    <s v="6.08.04.01.01.03"/>
    <x v="0"/>
    <d v="2027-11-24T00:00:00"/>
    <d v="2028-01-03T00:00:00"/>
    <s v="pkessler"/>
    <s v="Matalevich"/>
    <n v="11631.44"/>
    <m/>
    <s v="C"/>
    <s v="Labor"/>
    <s v="TEC"/>
    <m/>
    <s v="JLAB"/>
    <s v="Const"/>
    <s v="RF"/>
    <x v="8"/>
    <m/>
    <m/>
    <m/>
    <m/>
    <m/>
    <m/>
    <m/>
    <m/>
    <m/>
    <m/>
    <m/>
    <m/>
    <n v="11631.44"/>
    <m/>
    <m/>
    <m/>
    <m/>
    <m/>
    <m/>
    <x v="0"/>
    <x v="0"/>
    <m/>
  </r>
  <r>
    <s v=""/>
    <s v=" E08_25950"/>
    <s v="Perform Dressed Cavity Qualification of CM-14 cavity (591 1-Cell Production)"/>
    <s v="6.08.04.01.01.03"/>
    <x v="0"/>
    <d v="2028-01-04T00:00:00"/>
    <d v="2028-02-08T00:00:00"/>
    <s v="pkessler"/>
    <s v="Matalevich"/>
    <n v="11631.44"/>
    <m/>
    <s v="C"/>
    <s v="Labor"/>
    <s v="TEC"/>
    <m/>
    <s v="JLAB"/>
    <s v="Const"/>
    <s v="RF"/>
    <x v="8"/>
    <m/>
    <m/>
    <m/>
    <m/>
    <m/>
    <m/>
    <m/>
    <m/>
    <m/>
    <m/>
    <m/>
    <m/>
    <n v="11631.44"/>
    <m/>
    <m/>
    <m/>
    <m/>
    <m/>
    <m/>
    <x v="0"/>
    <x v="0"/>
    <m/>
  </r>
  <r>
    <s v=""/>
    <s v=" E08_26030"/>
    <s v="Perform Dressed Cavity Qualification of CM-15 cavity (591 1-Cell Production)"/>
    <s v="6.08.04.01.01.03"/>
    <x v="0"/>
    <d v="2028-02-09T00:00:00"/>
    <d v="2028-03-15T00:00:00"/>
    <s v="pkessler"/>
    <s v="Matalevich"/>
    <n v="11631.44"/>
    <m/>
    <s v="C"/>
    <s v="Labor"/>
    <s v="TEC"/>
    <m/>
    <s v="JLAB"/>
    <s v="Const"/>
    <s v="RF"/>
    <x v="8"/>
    <m/>
    <m/>
    <m/>
    <m/>
    <m/>
    <m/>
    <m/>
    <m/>
    <m/>
    <m/>
    <m/>
    <m/>
    <n v="11631.44"/>
    <m/>
    <m/>
    <m/>
    <m/>
    <m/>
    <m/>
    <x v="0"/>
    <x v="0"/>
    <m/>
  </r>
  <r>
    <s v=""/>
    <s v=" E08_26110"/>
    <s v="Perform Dressed Cavity Qualification of CM-16 cavity (591 1-Cell Production)"/>
    <s v="6.08.04.01.01.03"/>
    <x v="0"/>
    <d v="2028-03-16T00:00:00"/>
    <d v="2028-04-19T00:00:00"/>
    <s v="pkessler"/>
    <s v="Matalevich"/>
    <n v="11631.44"/>
    <m/>
    <s v="C"/>
    <s v="Labor"/>
    <s v="TEC"/>
    <m/>
    <s v="JLAB"/>
    <s v="Const"/>
    <s v="RF"/>
    <x v="8"/>
    <m/>
    <m/>
    <m/>
    <m/>
    <m/>
    <m/>
    <m/>
    <m/>
    <m/>
    <m/>
    <m/>
    <m/>
    <n v="11631.44"/>
    <m/>
    <m/>
    <m/>
    <m/>
    <m/>
    <m/>
    <x v="0"/>
    <x v="0"/>
    <m/>
  </r>
  <r>
    <s v=""/>
    <s v=" E08_25350"/>
    <s v="Perform Bare Cavity Qualification of CM-07 cavity (591 1-Cell Production)"/>
    <s v="6.08.04.01.01.03"/>
    <x v="0"/>
    <d v="2027-02-24T00:00:00"/>
    <d v="2027-03-30T00:00:00"/>
    <s v="pkessler"/>
    <s v="Matalevich"/>
    <n v="5646.33"/>
    <m/>
    <s v="C"/>
    <s v="Labor"/>
    <s v="TEC"/>
    <m/>
    <s v="JLAB"/>
    <s v="Const"/>
    <s v="RF"/>
    <x v="8"/>
    <m/>
    <m/>
    <m/>
    <m/>
    <m/>
    <m/>
    <m/>
    <m/>
    <m/>
    <m/>
    <m/>
    <n v="5646.33"/>
    <m/>
    <m/>
    <m/>
    <m/>
    <m/>
    <m/>
    <m/>
    <x v="0"/>
    <x v="0"/>
    <m/>
  </r>
  <r>
    <s v=""/>
    <s v=" E08_25430"/>
    <s v="Perform Bare Cavity Qualification of CM-08 cavity (591 1-Cell Production)"/>
    <s v="6.08.04.01.01.03"/>
    <x v="0"/>
    <d v="2027-03-31T00:00:00"/>
    <d v="2027-05-04T00:00:00"/>
    <s v="pkessler"/>
    <s v="Matalevich"/>
    <n v="5646.33"/>
    <m/>
    <s v="C"/>
    <s v="Labor"/>
    <s v="TEC"/>
    <m/>
    <s v="JLAB"/>
    <s v="Const"/>
    <s v="RF"/>
    <x v="8"/>
    <m/>
    <m/>
    <m/>
    <m/>
    <m/>
    <m/>
    <m/>
    <m/>
    <m/>
    <m/>
    <m/>
    <n v="5646.33"/>
    <m/>
    <m/>
    <m/>
    <m/>
    <m/>
    <m/>
    <m/>
    <x v="0"/>
    <x v="0"/>
    <m/>
  </r>
  <r>
    <s v=""/>
    <s v=" E08_25510"/>
    <s v="Perform Bare Cavity Qualification of CM-09 cavity (591 1-Cell Production)"/>
    <s v="6.08.04.01.01.03"/>
    <x v="0"/>
    <d v="2027-05-05T00:00:00"/>
    <d v="2027-06-09T00:00:00"/>
    <s v="pkessler"/>
    <s v="Matalevich"/>
    <n v="5646.33"/>
    <m/>
    <s v="C"/>
    <s v="Labor"/>
    <s v="TEC"/>
    <m/>
    <s v="JLAB"/>
    <s v="Const"/>
    <s v="RF"/>
    <x v="8"/>
    <m/>
    <m/>
    <m/>
    <m/>
    <m/>
    <m/>
    <m/>
    <m/>
    <m/>
    <m/>
    <m/>
    <n v="5646.33"/>
    <m/>
    <m/>
    <m/>
    <m/>
    <m/>
    <m/>
    <m/>
    <x v="0"/>
    <x v="0"/>
    <m/>
  </r>
  <r>
    <s v=""/>
    <s v=" E08_25590"/>
    <s v="Perform Bare Cavity Qualification of CM-10 cavity (591 1-Cell Production)"/>
    <s v="6.08.04.01.01.03"/>
    <x v="0"/>
    <d v="2027-06-10T00:00:00"/>
    <d v="2027-07-15T00:00:00"/>
    <s v="pkessler"/>
    <s v="Matalevich"/>
    <n v="5646.33"/>
    <m/>
    <s v="C"/>
    <s v="Labor"/>
    <s v="TEC"/>
    <m/>
    <s v="JLAB"/>
    <s v="Const"/>
    <s v="RF"/>
    <x v="8"/>
    <m/>
    <m/>
    <m/>
    <m/>
    <m/>
    <m/>
    <m/>
    <m/>
    <m/>
    <m/>
    <m/>
    <n v="5646.33"/>
    <m/>
    <m/>
    <m/>
    <m/>
    <m/>
    <m/>
    <m/>
    <x v="0"/>
    <x v="0"/>
    <m/>
  </r>
  <r>
    <s v=""/>
    <s v=" E08_25670"/>
    <s v="Perform Bare Cavity Qualification of CM-11 cavity (591 1-Cell Production)"/>
    <s v="6.08.04.01.01.03"/>
    <x v="0"/>
    <d v="2027-07-16T00:00:00"/>
    <d v="2027-08-19T00:00:00"/>
    <s v="pkessler"/>
    <s v="Matalevich"/>
    <n v="5646.33"/>
    <m/>
    <s v="C"/>
    <s v="Labor"/>
    <s v="TEC"/>
    <m/>
    <s v="JLAB"/>
    <s v="Const"/>
    <s v="RF"/>
    <x v="8"/>
    <m/>
    <m/>
    <m/>
    <m/>
    <m/>
    <m/>
    <m/>
    <m/>
    <m/>
    <m/>
    <m/>
    <n v="5646.33"/>
    <m/>
    <m/>
    <m/>
    <m/>
    <m/>
    <m/>
    <m/>
    <x v="0"/>
    <x v="0"/>
    <m/>
  </r>
  <r>
    <s v=""/>
    <s v=" E08_25750"/>
    <s v="Perform Bare Cavity Qualification of CM-12 cavity (591 1-Cell Production)"/>
    <s v="6.08.04.01.01.03"/>
    <x v="0"/>
    <d v="2027-08-20T00:00:00"/>
    <d v="2027-09-24T00:00:00"/>
    <s v="pkessler"/>
    <s v="Matalevich"/>
    <n v="5646.33"/>
    <m/>
    <s v="C"/>
    <s v="Labor"/>
    <s v="TEC"/>
    <m/>
    <s v="JLAB"/>
    <s v="Const"/>
    <s v="RF"/>
    <x v="8"/>
    <m/>
    <m/>
    <m/>
    <m/>
    <m/>
    <m/>
    <m/>
    <m/>
    <m/>
    <m/>
    <m/>
    <n v="5646.33"/>
    <m/>
    <m/>
    <m/>
    <m/>
    <m/>
    <m/>
    <m/>
    <x v="0"/>
    <x v="0"/>
    <m/>
  </r>
  <r>
    <s v=""/>
    <s v=" E08_25830"/>
    <s v="Perform Bare Cavity Qualification of CM-13 cavity (591 1-Cell Production)"/>
    <s v="6.08.04.01.01.03"/>
    <x v="0"/>
    <d v="2027-09-27T00:00:00"/>
    <d v="2027-11-01T00:00:00"/>
    <s v="pkessler"/>
    <s v="Matalevich"/>
    <n v="5788.62"/>
    <m/>
    <s v="C"/>
    <s v="Labor"/>
    <s v="TEC"/>
    <m/>
    <s v="JLAB"/>
    <s v="Const"/>
    <s v="RF"/>
    <x v="8"/>
    <m/>
    <m/>
    <m/>
    <m/>
    <m/>
    <m/>
    <m/>
    <m/>
    <m/>
    <m/>
    <m/>
    <n v="926.18"/>
    <n v="4862.4399999999996"/>
    <m/>
    <m/>
    <m/>
    <m/>
    <m/>
    <m/>
    <x v="0"/>
    <x v="0"/>
    <m/>
  </r>
  <r>
    <s v=""/>
    <s v=" E08_25910"/>
    <s v="Perform Bare Cavity Qualification of CM-14 cavity (591 1-Cell Production)"/>
    <s v="6.08.04.01.01.03"/>
    <x v="0"/>
    <d v="2027-11-02T00:00:00"/>
    <d v="2027-12-09T00:00:00"/>
    <s v="pkessler"/>
    <s v="Matalevich"/>
    <n v="5815.72"/>
    <m/>
    <s v="C"/>
    <s v="Labor"/>
    <s v="TEC"/>
    <m/>
    <s v="JLAB"/>
    <s v="Const"/>
    <s v="RF"/>
    <x v="8"/>
    <m/>
    <m/>
    <m/>
    <m/>
    <m/>
    <m/>
    <m/>
    <m/>
    <m/>
    <m/>
    <m/>
    <m/>
    <n v="5815.72"/>
    <m/>
    <m/>
    <m/>
    <m/>
    <m/>
    <m/>
    <x v="0"/>
    <x v="0"/>
    <m/>
  </r>
  <r>
    <s v=""/>
    <s v=" E08_25990"/>
    <s v="Perform Bare Cavity Qualification of CM-15 cavity (591 1-Cell Production)"/>
    <s v="6.08.04.01.01.03"/>
    <x v="0"/>
    <d v="2027-12-10T00:00:00"/>
    <d v="2028-01-18T00:00:00"/>
    <s v="pkessler"/>
    <s v="Matalevich"/>
    <n v="5815.72"/>
    <m/>
    <s v="C"/>
    <s v="Labor"/>
    <s v="TEC"/>
    <m/>
    <s v="JLAB"/>
    <s v="Const"/>
    <s v="RF"/>
    <x v="8"/>
    <m/>
    <m/>
    <m/>
    <m/>
    <m/>
    <m/>
    <m/>
    <m/>
    <m/>
    <m/>
    <m/>
    <m/>
    <n v="5815.72"/>
    <m/>
    <m/>
    <m/>
    <m/>
    <m/>
    <m/>
    <x v="0"/>
    <x v="0"/>
    <m/>
  </r>
  <r>
    <s v=""/>
    <s v=" E08_26070"/>
    <s v="Perform Bare Cavity Qualification of CM-16 cavity (591 1-Cell Production)"/>
    <s v="6.08.04.01.01.03"/>
    <x v="0"/>
    <d v="2028-01-19T00:00:00"/>
    <d v="2028-02-23T00:00:00"/>
    <s v="pkessler"/>
    <s v="Matalevich"/>
    <n v="5815.72"/>
    <m/>
    <s v="C"/>
    <s v="Labor"/>
    <s v="TEC"/>
    <m/>
    <s v="JLAB"/>
    <s v="Const"/>
    <s v="RF"/>
    <x v="8"/>
    <m/>
    <m/>
    <m/>
    <m/>
    <m/>
    <m/>
    <m/>
    <m/>
    <m/>
    <m/>
    <m/>
    <m/>
    <n v="5815.72"/>
    <m/>
    <m/>
    <m/>
    <m/>
    <m/>
    <m/>
    <x v="0"/>
    <x v="0"/>
    <m/>
  </r>
  <r>
    <s v=""/>
    <s v=" E08_24870"/>
    <s v="Perform Bare Cavity Qualification of CM-01 cavity (591 1-Cell Production)"/>
    <s v="6.08.04.01.01.03"/>
    <x v="0"/>
    <d v="2026-07-16T00:00:00"/>
    <d v="2026-08-19T00:00:00"/>
    <s v="pkessler"/>
    <s v="Matalevich"/>
    <n v="5481.87"/>
    <m/>
    <s v="C"/>
    <s v="Labor"/>
    <s v="TEC"/>
    <m/>
    <s v="JLAB"/>
    <s v="Const"/>
    <s v="RF"/>
    <x v="8"/>
    <m/>
    <m/>
    <m/>
    <m/>
    <m/>
    <m/>
    <m/>
    <m/>
    <m/>
    <m/>
    <n v="5481.87"/>
    <m/>
    <m/>
    <m/>
    <m/>
    <m/>
    <m/>
    <m/>
    <m/>
    <x v="0"/>
    <x v="0"/>
    <m/>
  </r>
  <r>
    <s v=""/>
    <s v=" E08_24950"/>
    <s v="Perform Bare Cavity Qualification of CM-02 cavity (591 1-Cell Production)"/>
    <s v="6.08.04.01.01.03"/>
    <x v="0"/>
    <d v="2026-08-20T00:00:00"/>
    <d v="2026-09-24T00:00:00"/>
    <s v="pkessler"/>
    <s v="Matalevich"/>
    <n v="5481.87"/>
    <m/>
    <s v="C"/>
    <s v="Labor"/>
    <s v="TEC"/>
    <m/>
    <s v="JLAB"/>
    <s v="Const"/>
    <s v="RF"/>
    <x v="8"/>
    <m/>
    <m/>
    <m/>
    <m/>
    <m/>
    <m/>
    <m/>
    <m/>
    <m/>
    <m/>
    <n v="5481.87"/>
    <m/>
    <m/>
    <m/>
    <m/>
    <m/>
    <m/>
    <m/>
    <m/>
    <x v="0"/>
    <x v="0"/>
    <m/>
  </r>
  <r>
    <s v=""/>
    <s v=" E08_25030"/>
    <s v="Perform Bare Cavity Qualification of CM-03 cavity (591 1-Cell Production)"/>
    <s v="6.08.04.01.01.03"/>
    <x v="0"/>
    <d v="2026-09-25T00:00:00"/>
    <d v="2026-10-30T00:00:00"/>
    <s v="pkessler"/>
    <s v="Matalevich"/>
    <n v="5620.02"/>
    <m/>
    <s v="C"/>
    <s v="Labor"/>
    <s v="TEC"/>
    <m/>
    <s v="JLAB"/>
    <s v="Const"/>
    <s v="RF"/>
    <x v="8"/>
    <m/>
    <m/>
    <m/>
    <m/>
    <m/>
    <m/>
    <m/>
    <m/>
    <m/>
    <m/>
    <n v="899.2"/>
    <n v="4720.8100000000004"/>
    <m/>
    <m/>
    <m/>
    <m/>
    <m/>
    <m/>
    <m/>
    <x v="0"/>
    <x v="0"/>
    <m/>
  </r>
  <r>
    <s v=""/>
    <s v=" E08_25110"/>
    <s v="Perform Bare Cavity Qualification of CM-04 cavity (591 1-Cell Production)"/>
    <s v="6.08.04.01.01.03"/>
    <x v="0"/>
    <d v="2026-11-02T00:00:00"/>
    <d v="2026-12-09T00:00:00"/>
    <s v="pkessler"/>
    <s v="Matalevich"/>
    <n v="5646.33"/>
    <m/>
    <s v="C"/>
    <s v="Labor"/>
    <s v="TEC"/>
    <m/>
    <s v="JLAB"/>
    <s v="Const"/>
    <s v="RF"/>
    <x v="8"/>
    <m/>
    <m/>
    <m/>
    <m/>
    <m/>
    <m/>
    <m/>
    <m/>
    <m/>
    <m/>
    <m/>
    <n v="5646.33"/>
    <m/>
    <m/>
    <m/>
    <m/>
    <m/>
    <m/>
    <m/>
    <x v="0"/>
    <x v="0"/>
    <m/>
  </r>
  <r>
    <s v=""/>
    <s v=" E08_25190"/>
    <s v="Perform Bare Cavity Qualification of CM-05 cavity (591 1-Cell Production)"/>
    <s v="6.08.04.01.01.03"/>
    <x v="0"/>
    <d v="2026-12-10T00:00:00"/>
    <d v="2027-01-15T00:00:00"/>
    <s v="pkessler"/>
    <s v="Matalevich"/>
    <n v="5646.33"/>
    <m/>
    <s v="C"/>
    <s v="Labor"/>
    <s v="TEC"/>
    <m/>
    <s v="JLAB"/>
    <s v="Const"/>
    <s v="RF"/>
    <x v="8"/>
    <m/>
    <m/>
    <m/>
    <m/>
    <m/>
    <m/>
    <m/>
    <m/>
    <m/>
    <m/>
    <m/>
    <n v="5646.33"/>
    <m/>
    <m/>
    <m/>
    <m/>
    <m/>
    <m/>
    <m/>
    <x v="0"/>
    <x v="0"/>
    <m/>
  </r>
  <r>
    <s v=""/>
    <s v=" E08_25270"/>
    <s v="Perform Bare Cavity Qualification of CM-06 cavity (591 1-Cell Production)"/>
    <s v="6.08.04.01.01.03"/>
    <x v="0"/>
    <d v="2027-01-19T00:00:00"/>
    <d v="2027-02-23T00:00:00"/>
    <s v="pkessler"/>
    <s v="Matalevich"/>
    <n v="5646.33"/>
    <m/>
    <s v="C"/>
    <s v="Labor"/>
    <s v="TEC"/>
    <m/>
    <s v="JLAB"/>
    <s v="Const"/>
    <s v="RF"/>
    <x v="8"/>
    <m/>
    <m/>
    <m/>
    <m/>
    <m/>
    <m/>
    <m/>
    <m/>
    <m/>
    <m/>
    <m/>
    <n v="5646.33"/>
    <m/>
    <m/>
    <m/>
    <m/>
    <m/>
    <m/>
    <m/>
    <x v="0"/>
    <x v="0"/>
    <m/>
  </r>
  <r>
    <s v=""/>
    <s v=" E08_29080"/>
    <s v="Perform  Cavity String Assembly (591 1-Cell CM-14)"/>
    <s v="6.08.04.01.03.04"/>
    <x v="0"/>
    <d v="2029-05-10T00:00:00"/>
    <d v="2029-06-07T00:00:00"/>
    <s v="pkessler"/>
    <s v="Matalevich"/>
    <n v="6250.63"/>
    <m/>
    <s v="C"/>
    <s v="Labor"/>
    <s v="TEC"/>
    <m/>
    <s v="JLAB"/>
    <s v="Const"/>
    <s v="RF"/>
    <x v="7"/>
    <m/>
    <m/>
    <m/>
    <m/>
    <m/>
    <m/>
    <m/>
    <m/>
    <m/>
    <m/>
    <m/>
    <m/>
    <m/>
    <n v="6250.63"/>
    <m/>
    <m/>
    <m/>
    <m/>
    <m/>
    <x v="0"/>
    <x v="0"/>
    <m/>
  </r>
  <r>
    <s v=""/>
    <s v=" E08_29220"/>
    <s v="Perform  Cavity String Assembly (591 1-Cell CM-15)"/>
    <s v="6.08.04.01.03.04"/>
    <x v="0"/>
    <d v="2029-07-18T00:00:00"/>
    <d v="2029-08-14T00:00:00"/>
    <s v="pkessler"/>
    <s v="Matalevich"/>
    <n v="6250.63"/>
    <m/>
    <s v="C"/>
    <s v="Labor"/>
    <s v="TEC"/>
    <m/>
    <s v="JLAB"/>
    <s v="Const"/>
    <s v="RF"/>
    <x v="7"/>
    <m/>
    <m/>
    <m/>
    <m/>
    <m/>
    <m/>
    <m/>
    <m/>
    <m/>
    <m/>
    <m/>
    <m/>
    <m/>
    <n v="6250.63"/>
    <m/>
    <m/>
    <m/>
    <m/>
    <m/>
    <x v="0"/>
    <x v="0"/>
    <m/>
  </r>
  <r>
    <s v=""/>
    <s v=" E08_29360"/>
    <s v="Perform  Cavity String Assembly (591 1-Cell CM-16)"/>
    <s v="6.08.04.01.03.04"/>
    <x v="0"/>
    <d v="2029-09-24T00:00:00"/>
    <d v="2029-10-22T00:00:00"/>
    <s v="pkessler"/>
    <s v="Matalevich"/>
    <n v="6391.27"/>
    <m/>
    <s v="C"/>
    <s v="Labor"/>
    <s v="TEC"/>
    <m/>
    <s v="JLAB"/>
    <s v="Const"/>
    <s v="RF"/>
    <x v="7"/>
    <m/>
    <m/>
    <m/>
    <m/>
    <m/>
    <m/>
    <m/>
    <m/>
    <m/>
    <m/>
    <m/>
    <m/>
    <m/>
    <n v="1597.82"/>
    <n v="4793.45"/>
    <m/>
    <m/>
    <m/>
    <m/>
    <x v="0"/>
    <x v="0"/>
    <m/>
  </r>
  <r>
    <s v=""/>
    <s v=" E08_27260"/>
    <s v="Perform  Cavity String Assembly (591 1-Cell CM-01)"/>
    <s v="6.08.04.01.03.04"/>
    <x v="0"/>
    <d v="2026-12-16T00:00:00"/>
    <d v="2027-01-14T00:00:00"/>
    <s v="pkessler"/>
    <s v="Matalevich"/>
    <n v="5891.82"/>
    <m/>
    <s v="C"/>
    <s v="Labor"/>
    <s v="TEC"/>
    <m/>
    <s v="JLAB"/>
    <s v="Const"/>
    <s v="RF"/>
    <x v="7"/>
    <m/>
    <m/>
    <m/>
    <m/>
    <m/>
    <m/>
    <m/>
    <m/>
    <m/>
    <m/>
    <m/>
    <n v="5891.82"/>
    <m/>
    <m/>
    <m/>
    <m/>
    <m/>
    <m/>
    <m/>
    <x v="0"/>
    <x v="0"/>
    <m/>
  </r>
  <r>
    <s v=""/>
    <s v=" E08_27400"/>
    <s v="Perform  Cavity String Assembly (591 1-Cell CM-02)"/>
    <s v="6.08.04.01.03.04"/>
    <x v="0"/>
    <d v="2027-01-20T00:00:00"/>
    <d v="2027-02-17T00:00:00"/>
    <s v="pkessler"/>
    <s v="Matalevich"/>
    <n v="5891.82"/>
    <m/>
    <s v="C"/>
    <s v="Labor"/>
    <s v="TEC"/>
    <m/>
    <s v="JLAB"/>
    <s v="Const"/>
    <s v="RF"/>
    <x v="7"/>
    <m/>
    <m/>
    <m/>
    <m/>
    <m/>
    <m/>
    <m/>
    <m/>
    <m/>
    <m/>
    <m/>
    <n v="5891.82"/>
    <m/>
    <m/>
    <m/>
    <m/>
    <m/>
    <m/>
    <m/>
    <x v="0"/>
    <x v="0"/>
    <m/>
  </r>
  <r>
    <s v=""/>
    <s v=" E08_27540"/>
    <s v="Perform  Cavity String Assembly (591 1-Cell CM-03)"/>
    <s v="6.08.04.01.03.04"/>
    <x v="0"/>
    <d v="2027-02-22T00:00:00"/>
    <d v="2027-03-19T00:00:00"/>
    <s v="pkessler"/>
    <s v="Matalevich"/>
    <n v="5891.82"/>
    <m/>
    <s v="C"/>
    <s v="Labor"/>
    <s v="TEC"/>
    <m/>
    <s v="JLAB"/>
    <s v="Const"/>
    <s v="RF"/>
    <x v="7"/>
    <m/>
    <m/>
    <m/>
    <m/>
    <m/>
    <m/>
    <m/>
    <m/>
    <m/>
    <m/>
    <m/>
    <n v="5891.82"/>
    <m/>
    <m/>
    <m/>
    <m/>
    <m/>
    <m/>
    <m/>
    <x v="0"/>
    <x v="0"/>
    <m/>
  </r>
  <r>
    <s v=""/>
    <s v=" E08_27680"/>
    <s v="Perform  Cavity String Assembly (591 1-Cell CM-04)"/>
    <s v="6.08.04.01.03.04"/>
    <x v="0"/>
    <d v="2027-03-24T00:00:00"/>
    <d v="2027-04-20T00:00:00"/>
    <s v="pkessler"/>
    <s v="Matalevich"/>
    <n v="5891.82"/>
    <m/>
    <s v="C"/>
    <s v="Labor"/>
    <s v="TEC"/>
    <m/>
    <s v="JLAB"/>
    <s v="Const"/>
    <s v="RF"/>
    <x v="7"/>
    <m/>
    <m/>
    <m/>
    <m/>
    <m/>
    <m/>
    <m/>
    <m/>
    <m/>
    <m/>
    <m/>
    <n v="5891.82"/>
    <m/>
    <m/>
    <m/>
    <m/>
    <m/>
    <m/>
    <m/>
    <x v="0"/>
    <x v="0"/>
    <m/>
  </r>
  <r>
    <s v=""/>
    <s v=" E08_27820"/>
    <s v="Perform  Cavity String Assembly (591 1-Cell CM-05)"/>
    <s v="6.08.04.01.03.04"/>
    <x v="0"/>
    <d v="2027-04-23T00:00:00"/>
    <d v="2027-05-20T00:00:00"/>
    <s v="pkessler"/>
    <s v="Matalevich"/>
    <n v="5891.82"/>
    <m/>
    <s v="C"/>
    <s v="Labor"/>
    <s v="TEC"/>
    <m/>
    <s v="JLAB"/>
    <s v="Const"/>
    <s v="RF"/>
    <x v="7"/>
    <m/>
    <m/>
    <m/>
    <m/>
    <m/>
    <m/>
    <m/>
    <m/>
    <m/>
    <m/>
    <m/>
    <n v="5891.82"/>
    <m/>
    <m/>
    <m/>
    <m/>
    <m/>
    <m/>
    <m/>
    <x v="0"/>
    <x v="0"/>
    <m/>
  </r>
  <r>
    <s v=""/>
    <s v=" E08_27960"/>
    <s v="Perform  Cavity String Assembly (591 1-Cell CM-06)"/>
    <s v="6.08.04.01.03.04"/>
    <x v="0"/>
    <d v="2027-11-24T00:00:00"/>
    <d v="2027-12-23T00:00:00"/>
    <s v="pkessler"/>
    <s v="Matalevich"/>
    <n v="6068.58"/>
    <m/>
    <s v="C"/>
    <s v="Labor"/>
    <s v="TEC"/>
    <m/>
    <s v="JLAB"/>
    <s v="Const"/>
    <s v="RF"/>
    <x v="7"/>
    <m/>
    <m/>
    <m/>
    <m/>
    <m/>
    <m/>
    <m/>
    <m/>
    <m/>
    <m/>
    <m/>
    <m/>
    <n v="6068.58"/>
    <m/>
    <m/>
    <m/>
    <m/>
    <m/>
    <m/>
    <x v="0"/>
    <x v="0"/>
    <m/>
  </r>
  <r>
    <s v=""/>
    <s v=" E08_28100"/>
    <s v="Perform  Cavity String Assembly (591 1-Cell CM-07)"/>
    <s v="6.08.04.01.03.04"/>
    <x v="0"/>
    <d v="2028-03-27T00:00:00"/>
    <d v="2028-04-21T00:00:00"/>
    <s v="pkessler"/>
    <s v="Matalevich"/>
    <n v="6068.58"/>
    <m/>
    <s v="C"/>
    <s v="Labor"/>
    <s v="TEC"/>
    <m/>
    <s v="JLAB"/>
    <s v="Const"/>
    <s v="RF"/>
    <x v="7"/>
    <m/>
    <m/>
    <m/>
    <m/>
    <m/>
    <m/>
    <m/>
    <m/>
    <m/>
    <m/>
    <m/>
    <m/>
    <n v="6068.58"/>
    <m/>
    <m/>
    <m/>
    <m/>
    <m/>
    <m/>
    <x v="0"/>
    <x v="0"/>
    <m/>
  </r>
  <r>
    <s v=""/>
    <s v=" E08_28240"/>
    <s v="Perform  Cavity String Assembly (591 1-Cell CM-08)"/>
    <s v="6.08.04.01.03.04"/>
    <x v="0"/>
    <d v="2028-04-26T00:00:00"/>
    <d v="2028-05-23T00:00:00"/>
    <s v="pkessler"/>
    <s v="Matalevich"/>
    <n v="6068.58"/>
    <m/>
    <s v="C"/>
    <s v="Labor"/>
    <s v="TEC"/>
    <m/>
    <s v="JLAB"/>
    <s v="Const"/>
    <s v="RF"/>
    <x v="7"/>
    <m/>
    <m/>
    <m/>
    <m/>
    <m/>
    <m/>
    <m/>
    <m/>
    <m/>
    <m/>
    <m/>
    <m/>
    <n v="6068.58"/>
    <m/>
    <m/>
    <m/>
    <m/>
    <m/>
    <m/>
    <x v="0"/>
    <x v="0"/>
    <m/>
  </r>
  <r>
    <s v=""/>
    <s v=" E08_28380"/>
    <s v="Perform  Cavity String Assembly (591 1-Cell CM-09)"/>
    <s v="6.08.04.01.03.04"/>
    <x v="0"/>
    <d v="2028-07-03T00:00:00"/>
    <d v="2028-07-31T00:00:00"/>
    <s v="pkessler"/>
    <s v="Matalevich"/>
    <n v="6068.58"/>
    <m/>
    <s v="C"/>
    <s v="Labor"/>
    <s v="TEC"/>
    <m/>
    <s v="JLAB"/>
    <s v="Const"/>
    <s v="RF"/>
    <x v="7"/>
    <m/>
    <m/>
    <m/>
    <m/>
    <m/>
    <m/>
    <m/>
    <m/>
    <m/>
    <m/>
    <m/>
    <m/>
    <n v="6068.58"/>
    <m/>
    <m/>
    <m/>
    <m/>
    <m/>
    <m/>
    <x v="0"/>
    <x v="0"/>
    <m/>
  </r>
  <r>
    <s v=""/>
    <s v=" E08_28520"/>
    <s v="Perform  Cavity String Assembly (591 1-Cell CM-10)"/>
    <s v="6.08.04.01.03.04"/>
    <x v="0"/>
    <d v="2028-09-08T00:00:00"/>
    <d v="2028-10-05T00:00:00"/>
    <s v="pkessler"/>
    <s v="Matalevich"/>
    <n v="6104.99"/>
    <m/>
    <s v="C"/>
    <s v="Labor"/>
    <s v="TEC"/>
    <m/>
    <s v="JLAB"/>
    <s v="Const"/>
    <s v="RF"/>
    <x v="7"/>
    <m/>
    <m/>
    <m/>
    <m/>
    <m/>
    <m/>
    <m/>
    <m/>
    <m/>
    <m/>
    <m/>
    <m/>
    <n v="4883.99"/>
    <n v="1221"/>
    <m/>
    <m/>
    <m/>
    <m/>
    <m/>
    <x v="0"/>
    <x v="0"/>
    <m/>
  </r>
  <r>
    <s v=""/>
    <s v=" E08_28660"/>
    <s v="Perform  Cavity String Assembly (591 1-Cell CM-11)"/>
    <s v="6.08.04.01.03.04"/>
    <x v="0"/>
    <d v="2028-10-16T00:00:00"/>
    <d v="2028-11-13T00:00:00"/>
    <s v="pkessler"/>
    <s v="Matalevich"/>
    <n v="6250.63"/>
    <m/>
    <s v="C"/>
    <s v="Labor"/>
    <s v="TEC"/>
    <m/>
    <s v="JLAB"/>
    <s v="Const"/>
    <s v="RF"/>
    <x v="7"/>
    <m/>
    <m/>
    <m/>
    <m/>
    <m/>
    <m/>
    <m/>
    <m/>
    <m/>
    <m/>
    <m/>
    <m/>
    <m/>
    <n v="6250.63"/>
    <m/>
    <m/>
    <m/>
    <m/>
    <m/>
    <x v="0"/>
    <x v="0"/>
    <m/>
  </r>
  <r>
    <s v=""/>
    <s v=" E08_28800"/>
    <s v="Perform  Cavity String Assembly (591 1-Cell CM-12)"/>
    <s v="6.08.04.01.03.04"/>
    <x v="0"/>
    <d v="2028-12-26T00:00:00"/>
    <d v="2029-01-24T00:00:00"/>
    <s v="pkessler"/>
    <s v="Matalevich"/>
    <n v="6250.63"/>
    <m/>
    <s v="C"/>
    <s v="Labor"/>
    <s v="TEC"/>
    <m/>
    <s v="JLAB"/>
    <s v="Const"/>
    <s v="RF"/>
    <x v="7"/>
    <m/>
    <m/>
    <m/>
    <m/>
    <m/>
    <m/>
    <m/>
    <m/>
    <m/>
    <m/>
    <m/>
    <m/>
    <m/>
    <n v="6250.63"/>
    <m/>
    <m/>
    <m/>
    <m/>
    <m/>
    <x v="0"/>
    <x v="0"/>
    <m/>
  </r>
  <r>
    <s v=""/>
    <s v=" E08_28940"/>
    <s v="Perform  Cavity String Assembly (591 1-Cell CM-13)"/>
    <s v="6.08.04.01.03.04"/>
    <x v="0"/>
    <d v="2029-03-06T00:00:00"/>
    <d v="2029-04-02T00:00:00"/>
    <s v="pkessler"/>
    <s v="Matalevich"/>
    <n v="6250.63"/>
    <m/>
    <s v="C"/>
    <s v="Labor"/>
    <s v="TEC"/>
    <m/>
    <s v="JLAB"/>
    <s v="Const"/>
    <s v="RF"/>
    <x v="7"/>
    <m/>
    <m/>
    <m/>
    <m/>
    <m/>
    <m/>
    <m/>
    <m/>
    <m/>
    <m/>
    <m/>
    <m/>
    <m/>
    <n v="6250.63"/>
    <m/>
    <m/>
    <m/>
    <m/>
    <m/>
    <x v="0"/>
    <x v="0"/>
    <m/>
  </r>
  <r>
    <s v=""/>
    <s v=" E08_31750"/>
    <s v="Perform Dressed Cavity Qualification of CM-01 cavity (591 5-Cell Production)"/>
    <s v="6.08.04.02.01.03"/>
    <x v="0"/>
    <d v="2027-07-21T00:00:00"/>
    <d v="2027-08-24T00:00:00"/>
    <s v="pkessler"/>
    <s v="Matalevich"/>
    <n v="11292.66"/>
    <m/>
    <s v="C"/>
    <s v="Labor"/>
    <s v="TEC"/>
    <m/>
    <s v="JLAB"/>
    <s v="Const"/>
    <s v="RF"/>
    <x v="8"/>
    <m/>
    <m/>
    <m/>
    <m/>
    <m/>
    <m/>
    <m/>
    <m/>
    <m/>
    <m/>
    <m/>
    <n v="11292.66"/>
    <m/>
    <m/>
    <m/>
    <m/>
    <m/>
    <m/>
    <m/>
    <x v="0"/>
    <x v="0"/>
    <m/>
  </r>
  <r>
    <s v=""/>
    <s v=" E08_31830"/>
    <s v="Perform Dressed Cavity Qualification of CM-02 cavity (591 5-Cell Production)"/>
    <s v="6.08.04.02.01.03"/>
    <x v="0"/>
    <d v="2027-08-25T00:00:00"/>
    <d v="2027-09-29T00:00:00"/>
    <s v="pkessler"/>
    <s v="Matalevich"/>
    <n v="11292.66"/>
    <m/>
    <s v="C"/>
    <s v="Labor"/>
    <s v="TEC"/>
    <m/>
    <s v="JLAB"/>
    <s v="Const"/>
    <s v="RF"/>
    <x v="8"/>
    <m/>
    <m/>
    <m/>
    <m/>
    <m/>
    <m/>
    <m/>
    <m/>
    <m/>
    <m/>
    <m/>
    <n v="11292.66"/>
    <m/>
    <m/>
    <m/>
    <m/>
    <m/>
    <m/>
    <m/>
    <x v="0"/>
    <x v="0"/>
    <m/>
  </r>
  <r>
    <s v=""/>
    <s v=" E08_31910"/>
    <s v="Perform Dressed Cavity Qualification of CM-03 cavity (591 5-Cell Production)"/>
    <s v="6.08.04.02.01.03"/>
    <x v="0"/>
    <d v="2027-09-30T00:00:00"/>
    <d v="2027-11-04T00:00:00"/>
    <s v="pkessler"/>
    <s v="Matalevich"/>
    <n v="11617.89"/>
    <m/>
    <s v="C"/>
    <s v="Labor"/>
    <s v="TEC"/>
    <m/>
    <s v="JLAB"/>
    <s v="Const"/>
    <s v="RF"/>
    <x v="8"/>
    <m/>
    <m/>
    <m/>
    <m/>
    <m/>
    <m/>
    <m/>
    <m/>
    <m/>
    <m/>
    <m/>
    <n v="464.72"/>
    <n v="11153.17"/>
    <m/>
    <m/>
    <m/>
    <m/>
    <m/>
    <m/>
    <x v="0"/>
    <x v="0"/>
    <m/>
  </r>
  <r>
    <s v=""/>
    <s v=" E08_31990"/>
    <s v="Perform Dressed Cavity Qualification of CM-04 cavity (591 5-Cell Production)"/>
    <s v="6.08.04.02.01.03"/>
    <x v="0"/>
    <d v="2027-11-05T00:00:00"/>
    <d v="2027-12-14T00:00:00"/>
    <s v="pkessler"/>
    <s v="Matalevich"/>
    <n v="11631.44"/>
    <m/>
    <s v="C"/>
    <s v="Labor"/>
    <s v="TEC"/>
    <m/>
    <s v="JLAB"/>
    <s v="Const"/>
    <s v="RF"/>
    <x v="8"/>
    <m/>
    <m/>
    <m/>
    <m/>
    <m/>
    <m/>
    <m/>
    <m/>
    <m/>
    <m/>
    <m/>
    <m/>
    <n v="11631.44"/>
    <m/>
    <m/>
    <m/>
    <m/>
    <m/>
    <m/>
    <x v="0"/>
    <x v="0"/>
    <m/>
  </r>
  <r>
    <s v=""/>
    <s v=" E08_32070"/>
    <s v="Perform Dressed Cavity Qualification of CM-05 cavity (591 5-Cell Production)"/>
    <s v="6.08.04.02.01.03"/>
    <x v="0"/>
    <d v="2027-12-15T00:00:00"/>
    <d v="2028-01-21T00:00:00"/>
    <s v="pkessler"/>
    <s v="Matalevich"/>
    <n v="11631.44"/>
    <m/>
    <s v="C"/>
    <s v="Labor"/>
    <s v="TEC"/>
    <m/>
    <s v="JLAB"/>
    <s v="Const"/>
    <s v="RF"/>
    <x v="8"/>
    <m/>
    <m/>
    <m/>
    <m/>
    <m/>
    <m/>
    <m/>
    <m/>
    <m/>
    <m/>
    <m/>
    <m/>
    <n v="11631.44"/>
    <m/>
    <m/>
    <m/>
    <m/>
    <m/>
    <m/>
    <x v="0"/>
    <x v="0"/>
    <m/>
  </r>
  <r>
    <s v=""/>
    <s v=" E08_32150"/>
    <s v="Perform Dressed Cavity Qualification of CM-06 cavity (591 5-Cell Production)"/>
    <s v="6.08.04.02.01.03"/>
    <x v="0"/>
    <d v="2028-01-24T00:00:00"/>
    <d v="2028-02-28T00:00:00"/>
    <s v="pkessler"/>
    <s v="Matalevich"/>
    <n v="11631.44"/>
    <m/>
    <s v="C"/>
    <s v="Labor"/>
    <s v="TEC"/>
    <m/>
    <s v="JLAB"/>
    <s v="Const"/>
    <s v="RF"/>
    <x v="8"/>
    <m/>
    <m/>
    <m/>
    <m/>
    <m/>
    <m/>
    <m/>
    <m/>
    <m/>
    <m/>
    <m/>
    <m/>
    <n v="11631.44"/>
    <m/>
    <m/>
    <m/>
    <m/>
    <m/>
    <m/>
    <x v="0"/>
    <x v="0"/>
    <m/>
  </r>
  <r>
    <s v=""/>
    <s v=" E08_32230"/>
    <s v="Perform Dressed Cavity Qualification of CM-07 cavity (591 5-Cell Production)"/>
    <s v="6.08.04.02.01.03"/>
    <x v="0"/>
    <d v="2028-02-29T00:00:00"/>
    <d v="2028-04-03T00:00:00"/>
    <s v="pkessler"/>
    <s v="Matalevich"/>
    <n v="11631.44"/>
    <m/>
    <s v="C"/>
    <s v="Labor"/>
    <s v="TEC"/>
    <m/>
    <s v="JLAB"/>
    <s v="Const"/>
    <s v="RF"/>
    <x v="8"/>
    <m/>
    <m/>
    <m/>
    <m/>
    <m/>
    <m/>
    <m/>
    <m/>
    <m/>
    <m/>
    <m/>
    <m/>
    <n v="11631.44"/>
    <m/>
    <m/>
    <m/>
    <m/>
    <m/>
    <m/>
    <x v="0"/>
    <x v="0"/>
    <m/>
  </r>
  <r>
    <s v=""/>
    <s v=" E08_32320"/>
    <s v="Perform Dressed Cavity Qualification of CM-08 cavity (591 5-Cell Production)"/>
    <s v="6.08.04.02.01.03"/>
    <x v="0"/>
    <d v="2028-04-04T00:00:00"/>
    <d v="2028-05-08T00:00:00"/>
    <s v="pkessler"/>
    <s v="Matalevich"/>
    <n v="11631.44"/>
    <m/>
    <s v="C"/>
    <s v="Labor"/>
    <s v="TEC"/>
    <m/>
    <s v="JLAB"/>
    <s v="Const"/>
    <s v="RF"/>
    <x v="8"/>
    <m/>
    <m/>
    <m/>
    <m/>
    <m/>
    <m/>
    <m/>
    <m/>
    <m/>
    <m/>
    <m/>
    <m/>
    <n v="11631.44"/>
    <m/>
    <m/>
    <m/>
    <m/>
    <m/>
    <m/>
    <x v="0"/>
    <x v="0"/>
    <m/>
  </r>
  <r>
    <s v=""/>
    <s v=" E08_32400"/>
    <s v="Perform Dressed Cavity Qualification of CM-09 cavity (591 5-Cell Production)"/>
    <s v="6.08.04.02.01.03"/>
    <x v="0"/>
    <d v="2028-05-09T00:00:00"/>
    <d v="2028-06-13T00:00:00"/>
    <s v="pkessler"/>
    <s v="Matalevich"/>
    <n v="11631.44"/>
    <m/>
    <s v="C"/>
    <s v="Labor"/>
    <s v="TEC"/>
    <m/>
    <s v="JLAB"/>
    <s v="Const"/>
    <s v="RF"/>
    <x v="8"/>
    <m/>
    <m/>
    <m/>
    <m/>
    <m/>
    <m/>
    <m/>
    <m/>
    <m/>
    <m/>
    <m/>
    <m/>
    <n v="11631.44"/>
    <m/>
    <m/>
    <m/>
    <m/>
    <m/>
    <m/>
    <x v="0"/>
    <x v="0"/>
    <m/>
  </r>
  <r>
    <s v=""/>
    <s v=" E08_32480"/>
    <s v="Perform Dressed Cavity Qualification of CM-10 cavity (591 5-Cell Production)"/>
    <s v="6.08.04.02.01.03"/>
    <x v="0"/>
    <d v="2028-06-14T00:00:00"/>
    <d v="2028-07-19T00:00:00"/>
    <s v="pkessler"/>
    <s v="Matalevich"/>
    <n v="11631.44"/>
    <m/>
    <s v="C"/>
    <s v="Labor"/>
    <s v="TEC"/>
    <m/>
    <s v="JLAB"/>
    <s v="Const"/>
    <s v="RF"/>
    <x v="8"/>
    <m/>
    <m/>
    <m/>
    <m/>
    <m/>
    <m/>
    <m/>
    <m/>
    <m/>
    <m/>
    <m/>
    <m/>
    <n v="11631.44"/>
    <m/>
    <m/>
    <m/>
    <m/>
    <m/>
    <m/>
    <x v="0"/>
    <x v="0"/>
    <m/>
  </r>
  <r>
    <s v=""/>
    <s v=" E08_32560"/>
    <s v="Perform Dressed Cavity Qualification of CM-11 cavity (591 5-Cell Production)"/>
    <s v="6.08.04.02.01.03"/>
    <x v="0"/>
    <d v="2028-07-20T00:00:00"/>
    <d v="2028-08-23T00:00:00"/>
    <s v="pkessler"/>
    <s v="Matalevich"/>
    <n v="11631.44"/>
    <m/>
    <s v="C"/>
    <s v="Labor"/>
    <s v="TEC"/>
    <m/>
    <s v="JLAB"/>
    <s v="Const"/>
    <s v="RF"/>
    <x v="8"/>
    <m/>
    <m/>
    <m/>
    <m/>
    <m/>
    <m/>
    <m/>
    <m/>
    <m/>
    <m/>
    <m/>
    <m/>
    <n v="11631.44"/>
    <m/>
    <m/>
    <m/>
    <m/>
    <m/>
    <m/>
    <x v="0"/>
    <x v="0"/>
    <m/>
  </r>
  <r>
    <s v=""/>
    <s v=" E08_32640"/>
    <s v="Perform Dressed Cavity Qualification of CM-12 cavity (591 5-Cell Production)"/>
    <s v="6.08.04.02.01.03"/>
    <x v="0"/>
    <d v="2028-08-24T00:00:00"/>
    <d v="2028-09-28T00:00:00"/>
    <s v="pkessler"/>
    <s v="Matalevich"/>
    <n v="11631.44"/>
    <m/>
    <s v="C"/>
    <s v="Labor"/>
    <s v="TEC"/>
    <m/>
    <s v="JLAB"/>
    <s v="Const"/>
    <s v="RF"/>
    <x v="8"/>
    <m/>
    <m/>
    <m/>
    <m/>
    <m/>
    <m/>
    <m/>
    <m/>
    <m/>
    <m/>
    <m/>
    <m/>
    <n v="11631.44"/>
    <m/>
    <m/>
    <m/>
    <m/>
    <m/>
    <m/>
    <x v="0"/>
    <x v="0"/>
    <m/>
  </r>
  <r>
    <s v=""/>
    <s v=" E08_32720"/>
    <s v="Perform Dressed Cavity Qualification of CM-13 cavity (591 5-Cell Production)"/>
    <s v="6.08.04.02.01.03"/>
    <x v="0"/>
    <d v="2028-09-29T00:00:00"/>
    <d v="2028-11-03T00:00:00"/>
    <s v="pkessler"/>
    <s v="Matalevich"/>
    <n v="11966.42"/>
    <m/>
    <s v="C"/>
    <s v="Labor"/>
    <s v="TEC"/>
    <m/>
    <s v="JLAB"/>
    <s v="Const"/>
    <s v="RF"/>
    <x v="8"/>
    <m/>
    <m/>
    <m/>
    <m/>
    <m/>
    <m/>
    <m/>
    <m/>
    <m/>
    <m/>
    <m/>
    <m/>
    <n v="478.66"/>
    <n v="11487.77"/>
    <m/>
    <m/>
    <m/>
    <m/>
    <m/>
    <x v="0"/>
    <x v="0"/>
    <m/>
  </r>
  <r>
    <s v=""/>
    <s v=" E08_32800"/>
    <s v="Perform Dressed Cavity Qualification of CM-14 cavity (591 5-Cell Production)"/>
    <s v="6.08.04.02.01.03"/>
    <x v="0"/>
    <d v="2028-11-06T00:00:00"/>
    <d v="2028-12-13T00:00:00"/>
    <s v="pkessler"/>
    <s v="Matalevich"/>
    <n v="11980.38"/>
    <m/>
    <s v="C"/>
    <s v="Labor"/>
    <s v="TEC"/>
    <m/>
    <s v="JLAB"/>
    <s v="Const"/>
    <s v="RF"/>
    <x v="8"/>
    <m/>
    <m/>
    <m/>
    <m/>
    <m/>
    <m/>
    <m/>
    <m/>
    <m/>
    <m/>
    <m/>
    <m/>
    <m/>
    <n v="11980.38"/>
    <m/>
    <m/>
    <m/>
    <m/>
    <m/>
    <x v="0"/>
    <x v="0"/>
    <m/>
  </r>
  <r>
    <s v=""/>
    <s v=" E08_31710"/>
    <s v="Perform Bare Cavity Qualification of CM-01 cavity (591 5-Cell Production)"/>
    <s v="6.08.04.02.01.03"/>
    <x v="0"/>
    <d v="2027-05-10T00:00:00"/>
    <d v="2027-06-14T00:00:00"/>
    <s v="pkessler"/>
    <s v="Matalevich"/>
    <n v="5646.33"/>
    <m/>
    <s v="C"/>
    <s v="Labor"/>
    <s v="TEC"/>
    <m/>
    <s v="JLAB"/>
    <s v="Const"/>
    <s v="RF"/>
    <x v="8"/>
    <m/>
    <m/>
    <m/>
    <m/>
    <m/>
    <m/>
    <m/>
    <m/>
    <m/>
    <m/>
    <m/>
    <n v="5646.33"/>
    <m/>
    <m/>
    <m/>
    <m/>
    <m/>
    <m/>
    <m/>
    <x v="0"/>
    <x v="0"/>
    <m/>
  </r>
  <r>
    <s v=""/>
    <s v=" E08_31790"/>
    <s v="Perform Bare Cavity Qualification of CM-02 cavity (591 5-Cell Production)"/>
    <s v="6.08.04.02.01.03"/>
    <x v="0"/>
    <d v="2027-06-15T00:00:00"/>
    <d v="2027-07-20T00:00:00"/>
    <s v="pkessler"/>
    <s v="Matalevich"/>
    <n v="5646.33"/>
    <m/>
    <s v="C"/>
    <s v="Labor"/>
    <s v="TEC"/>
    <m/>
    <s v="JLAB"/>
    <s v="Const"/>
    <s v="RF"/>
    <x v="8"/>
    <m/>
    <m/>
    <m/>
    <m/>
    <m/>
    <m/>
    <m/>
    <m/>
    <m/>
    <m/>
    <m/>
    <n v="5646.33"/>
    <m/>
    <m/>
    <m/>
    <m/>
    <m/>
    <m/>
    <m/>
    <x v="0"/>
    <x v="0"/>
    <m/>
  </r>
  <r>
    <s v=""/>
    <s v=" E08_31870"/>
    <s v="Perform Bare Cavity Qualification of CM-03 cavity (591 5-Cell Production)"/>
    <s v="6.08.04.02.01.03"/>
    <x v="0"/>
    <d v="2027-07-21T00:00:00"/>
    <d v="2027-08-24T00:00:00"/>
    <s v="pkessler"/>
    <s v="Matalevich"/>
    <n v="5646.33"/>
    <m/>
    <s v="C"/>
    <s v="Labor"/>
    <s v="TEC"/>
    <m/>
    <s v="JLAB"/>
    <s v="Const"/>
    <s v="RF"/>
    <x v="8"/>
    <m/>
    <m/>
    <m/>
    <m/>
    <m/>
    <m/>
    <m/>
    <m/>
    <m/>
    <m/>
    <m/>
    <n v="5646.33"/>
    <m/>
    <m/>
    <m/>
    <m/>
    <m/>
    <m/>
    <m/>
    <x v="0"/>
    <x v="0"/>
    <m/>
  </r>
  <r>
    <s v=""/>
    <s v=" E08_31950"/>
    <s v="Perform Bare Cavity Qualification of CM-04 cavity (591 5-Cell Production)"/>
    <s v="6.08.04.02.01.03"/>
    <x v="0"/>
    <d v="2027-08-25T00:00:00"/>
    <d v="2027-09-29T00:00:00"/>
    <s v="pkessler"/>
    <s v="Matalevich"/>
    <n v="5646.33"/>
    <m/>
    <s v="C"/>
    <s v="Labor"/>
    <s v="TEC"/>
    <m/>
    <s v="JLAB"/>
    <s v="Const"/>
    <s v="RF"/>
    <x v="8"/>
    <m/>
    <m/>
    <m/>
    <m/>
    <m/>
    <m/>
    <m/>
    <m/>
    <m/>
    <m/>
    <m/>
    <n v="5646.33"/>
    <m/>
    <m/>
    <m/>
    <m/>
    <m/>
    <m/>
    <m/>
    <x v="0"/>
    <x v="0"/>
    <m/>
  </r>
  <r>
    <s v=""/>
    <s v=" E08_32030"/>
    <s v="Perform Bare Cavity Qualification of CM-05 cavity (591 5-Cell Production)"/>
    <s v="6.08.04.02.01.03"/>
    <x v="0"/>
    <d v="2027-09-30T00:00:00"/>
    <d v="2027-11-04T00:00:00"/>
    <s v="pkessler"/>
    <s v="Matalevich"/>
    <n v="5808.94"/>
    <m/>
    <s v="C"/>
    <s v="Labor"/>
    <s v="TEC"/>
    <m/>
    <s v="JLAB"/>
    <s v="Const"/>
    <s v="RF"/>
    <x v="8"/>
    <m/>
    <m/>
    <m/>
    <m/>
    <m/>
    <m/>
    <m/>
    <m/>
    <m/>
    <m/>
    <m/>
    <n v="232.36"/>
    <n v="5576.59"/>
    <m/>
    <m/>
    <m/>
    <m/>
    <m/>
    <m/>
    <x v="0"/>
    <x v="0"/>
    <m/>
  </r>
  <r>
    <s v=""/>
    <s v=" E08_32110"/>
    <s v="Perform Bare Cavity Qualification of CM-06 cavity (591 5-Cell Production)"/>
    <s v="6.08.04.02.01.03"/>
    <x v="0"/>
    <d v="2027-11-05T00:00:00"/>
    <d v="2027-12-14T00:00:00"/>
    <s v="pkessler"/>
    <s v="Matalevich"/>
    <n v="5815.72"/>
    <m/>
    <s v="C"/>
    <s v="Labor"/>
    <s v="TEC"/>
    <m/>
    <s v="JLAB"/>
    <s v="Const"/>
    <s v="RF"/>
    <x v="8"/>
    <m/>
    <m/>
    <m/>
    <m/>
    <m/>
    <m/>
    <m/>
    <m/>
    <m/>
    <m/>
    <m/>
    <m/>
    <n v="5815.72"/>
    <m/>
    <m/>
    <m/>
    <m/>
    <m/>
    <m/>
    <x v="0"/>
    <x v="0"/>
    <m/>
  </r>
  <r>
    <s v=""/>
    <s v=" E08_32190"/>
    <s v="Perform Bare Cavity Qualification of CM-07 cavity (591 5-Cell Production)"/>
    <s v="6.08.04.02.01.03"/>
    <x v="0"/>
    <d v="2027-12-15T00:00:00"/>
    <d v="2028-01-21T00:00:00"/>
    <s v="pkessler"/>
    <s v="Matalevich"/>
    <n v="5815.72"/>
    <m/>
    <s v="C"/>
    <s v="Labor"/>
    <s v="TEC"/>
    <m/>
    <s v="JLAB"/>
    <s v="Const"/>
    <s v="RF"/>
    <x v="8"/>
    <m/>
    <m/>
    <m/>
    <m/>
    <m/>
    <m/>
    <m/>
    <m/>
    <m/>
    <m/>
    <m/>
    <m/>
    <n v="5815.72"/>
    <m/>
    <m/>
    <m/>
    <m/>
    <m/>
    <m/>
    <x v="0"/>
    <x v="0"/>
    <m/>
  </r>
  <r>
    <s v=""/>
    <s v=" E08_32280"/>
    <s v="Perform Bare Cavity Qualification of CM-08 cavity (591 5-Cell Production)"/>
    <s v="6.08.04.02.01.03"/>
    <x v="0"/>
    <d v="2028-01-24T00:00:00"/>
    <d v="2028-02-28T00:00:00"/>
    <s v="pkessler"/>
    <s v="Matalevich"/>
    <n v="5815.72"/>
    <m/>
    <s v="C"/>
    <s v="Labor"/>
    <s v="TEC"/>
    <m/>
    <s v="JLAB"/>
    <s v="Const"/>
    <s v="RF"/>
    <x v="8"/>
    <m/>
    <m/>
    <m/>
    <m/>
    <m/>
    <m/>
    <m/>
    <m/>
    <m/>
    <m/>
    <m/>
    <m/>
    <n v="5815.72"/>
    <m/>
    <m/>
    <m/>
    <m/>
    <m/>
    <m/>
    <x v="0"/>
    <x v="0"/>
    <m/>
  </r>
  <r>
    <s v=""/>
    <s v=" E08_32360"/>
    <s v="Perform Bare Cavity Qualification of CM-09 cavity (591 5-Cell Production)"/>
    <s v="6.08.04.02.01.03"/>
    <x v="0"/>
    <d v="2028-02-29T00:00:00"/>
    <d v="2028-04-03T00:00:00"/>
    <s v="pkessler"/>
    <s v="Matalevich"/>
    <n v="5815.72"/>
    <m/>
    <s v="C"/>
    <s v="Labor"/>
    <s v="TEC"/>
    <m/>
    <s v="JLAB"/>
    <s v="Const"/>
    <s v="RF"/>
    <x v="8"/>
    <m/>
    <m/>
    <m/>
    <m/>
    <m/>
    <m/>
    <m/>
    <m/>
    <m/>
    <m/>
    <m/>
    <m/>
    <n v="5815.72"/>
    <m/>
    <m/>
    <m/>
    <m/>
    <m/>
    <m/>
    <x v="0"/>
    <x v="0"/>
    <m/>
  </r>
  <r>
    <s v=""/>
    <s v=" E08_32440"/>
    <s v="Perform Bare Cavity Qualification of CM-10 cavity (591 5-Cell Production)"/>
    <s v="6.08.04.02.01.03"/>
    <x v="0"/>
    <d v="2028-04-04T00:00:00"/>
    <d v="2028-05-08T00:00:00"/>
    <s v="pkessler"/>
    <s v="Matalevich"/>
    <n v="5815.72"/>
    <m/>
    <s v="C"/>
    <s v="Labor"/>
    <s v="TEC"/>
    <m/>
    <s v="JLAB"/>
    <s v="Const"/>
    <s v="RF"/>
    <x v="8"/>
    <m/>
    <m/>
    <m/>
    <m/>
    <m/>
    <m/>
    <m/>
    <m/>
    <m/>
    <m/>
    <m/>
    <m/>
    <n v="5815.72"/>
    <m/>
    <m/>
    <m/>
    <m/>
    <m/>
    <m/>
    <x v="0"/>
    <x v="0"/>
    <m/>
  </r>
  <r>
    <s v=""/>
    <s v=" E08_32520"/>
    <s v="Perform Bare Cavity Qualification of CM-11 cavity (591 5-Cell Production)"/>
    <s v="6.08.04.02.01.03"/>
    <x v="0"/>
    <d v="2028-05-09T00:00:00"/>
    <d v="2028-06-13T00:00:00"/>
    <s v="pkessler"/>
    <s v="Matalevich"/>
    <n v="5815.72"/>
    <m/>
    <s v="C"/>
    <s v="Labor"/>
    <s v="TEC"/>
    <m/>
    <s v="JLAB"/>
    <s v="Const"/>
    <s v="RF"/>
    <x v="8"/>
    <m/>
    <m/>
    <m/>
    <m/>
    <m/>
    <m/>
    <m/>
    <m/>
    <m/>
    <m/>
    <m/>
    <m/>
    <n v="5815.72"/>
    <m/>
    <m/>
    <m/>
    <m/>
    <m/>
    <m/>
    <x v="0"/>
    <x v="0"/>
    <m/>
  </r>
  <r>
    <s v=""/>
    <s v=" E08_32600"/>
    <s v="Perform Bare Cavity Qualification of CM-12 cavity (591 5-Cell Production)"/>
    <s v="6.08.04.02.01.03"/>
    <x v="0"/>
    <d v="2028-06-14T00:00:00"/>
    <d v="2028-07-19T00:00:00"/>
    <s v="pkessler"/>
    <s v="Matalevich"/>
    <n v="5815.72"/>
    <m/>
    <s v="C"/>
    <s v="Labor"/>
    <s v="TEC"/>
    <m/>
    <s v="JLAB"/>
    <s v="Const"/>
    <s v="RF"/>
    <x v="8"/>
    <m/>
    <m/>
    <m/>
    <m/>
    <m/>
    <m/>
    <m/>
    <m/>
    <m/>
    <m/>
    <m/>
    <m/>
    <n v="5815.72"/>
    <m/>
    <m/>
    <m/>
    <m/>
    <m/>
    <m/>
    <x v="0"/>
    <x v="0"/>
    <m/>
  </r>
  <r>
    <s v=""/>
    <s v=" E08_32680"/>
    <s v="Perform Bare Cavity Qualification of CM-13 cavity (591 5-Cell Production)"/>
    <s v="6.08.04.02.01.03"/>
    <x v="0"/>
    <d v="2028-07-20T00:00:00"/>
    <d v="2028-08-23T00:00:00"/>
    <s v="pkessler"/>
    <s v="Matalevich"/>
    <n v="5815.72"/>
    <m/>
    <s v="C"/>
    <s v="Labor"/>
    <s v="TEC"/>
    <m/>
    <s v="JLAB"/>
    <s v="Const"/>
    <s v="RF"/>
    <x v="8"/>
    <m/>
    <m/>
    <m/>
    <m/>
    <m/>
    <m/>
    <m/>
    <m/>
    <m/>
    <m/>
    <m/>
    <m/>
    <n v="5815.72"/>
    <m/>
    <m/>
    <m/>
    <m/>
    <m/>
    <m/>
    <x v="0"/>
    <x v="0"/>
    <m/>
  </r>
  <r>
    <s v=""/>
    <s v=" E08_32760"/>
    <s v="Perform Bare Cavity Qualification of CM-14 cavity (591 5-Cell Production)"/>
    <s v="6.08.04.02.01.03"/>
    <x v="0"/>
    <d v="2028-08-24T00:00:00"/>
    <d v="2028-09-28T00:00:00"/>
    <s v="pkessler"/>
    <s v="Matalevich"/>
    <n v="5815.72"/>
    <m/>
    <s v="C"/>
    <s v="Labor"/>
    <s v="TEC"/>
    <m/>
    <s v="JLAB"/>
    <s v="Const"/>
    <s v="RF"/>
    <x v="8"/>
    <m/>
    <m/>
    <m/>
    <m/>
    <m/>
    <m/>
    <m/>
    <m/>
    <m/>
    <m/>
    <m/>
    <m/>
    <n v="5815.72"/>
    <m/>
    <m/>
    <m/>
    <m/>
    <m/>
    <m/>
    <x v="0"/>
    <x v="0"/>
    <m/>
  </r>
  <r>
    <s v=""/>
    <s v=" E08_35860"/>
    <s v="Perform  Cavity String Assembly (591 5-Cell CM-09)"/>
    <s v="6.08.04.02.03.04"/>
    <x v="0"/>
    <d v="2029-06-15T00:00:00"/>
    <d v="2029-07-13T00:00:00"/>
    <s v="pkessler"/>
    <s v="Matalevich"/>
    <n v="6250.63"/>
    <m/>
    <s v="C"/>
    <s v="Labor"/>
    <s v="TEC"/>
    <m/>
    <s v="JLAB"/>
    <s v="Const"/>
    <s v="RF"/>
    <x v="7"/>
    <m/>
    <m/>
    <m/>
    <m/>
    <m/>
    <m/>
    <m/>
    <m/>
    <m/>
    <m/>
    <m/>
    <m/>
    <m/>
    <n v="6250.63"/>
    <m/>
    <m/>
    <m/>
    <m/>
    <m/>
    <x v="0"/>
    <x v="0"/>
    <m/>
  </r>
  <r>
    <s v=""/>
    <s v=" E08_36000"/>
    <s v="Perform  Cavity String Assembly (591 5-Cell CM-10)"/>
    <s v="6.08.04.02.03.04"/>
    <x v="0"/>
    <d v="2029-08-22T00:00:00"/>
    <d v="2029-09-19T00:00:00"/>
    <s v="pkessler"/>
    <s v="Matalevich"/>
    <n v="6250.63"/>
    <m/>
    <s v="C"/>
    <s v="Labor"/>
    <s v="TEC"/>
    <m/>
    <s v="JLAB"/>
    <s v="Const"/>
    <s v="RF"/>
    <x v="7"/>
    <m/>
    <m/>
    <m/>
    <m/>
    <m/>
    <m/>
    <m/>
    <m/>
    <m/>
    <m/>
    <m/>
    <m/>
    <m/>
    <n v="6250.63"/>
    <m/>
    <m/>
    <m/>
    <m/>
    <m/>
    <x v="0"/>
    <x v="0"/>
    <m/>
  </r>
  <r>
    <s v=""/>
    <s v=" E08_36140"/>
    <s v="Perform  Cavity String Assembly (591 5-Cell CM-11)"/>
    <s v="6.08.04.02.03.04"/>
    <x v="0"/>
    <d v="2029-10-30T00:00:00"/>
    <d v="2029-11-29T00:00:00"/>
    <s v="pkessler"/>
    <s v="Matalevich"/>
    <n v="6438.15"/>
    <m/>
    <s v="C"/>
    <s v="Labor"/>
    <s v="TEC"/>
    <m/>
    <s v="JLAB"/>
    <s v="Const"/>
    <s v="RF"/>
    <x v="7"/>
    <m/>
    <m/>
    <m/>
    <m/>
    <m/>
    <m/>
    <m/>
    <m/>
    <m/>
    <m/>
    <m/>
    <m/>
    <m/>
    <m/>
    <n v="6438.15"/>
    <m/>
    <m/>
    <m/>
    <m/>
    <x v="0"/>
    <x v="0"/>
    <m/>
  </r>
  <r>
    <s v=""/>
    <s v=" E08_36280"/>
    <s v="Perform  Cavity String Assembly (591 5-Cell CM-12)"/>
    <s v="6.08.04.02.03.04"/>
    <x v="0"/>
    <d v="2029-12-07T00:00:00"/>
    <d v="1930-01-07T00:00:00"/>
    <s v="pkessler"/>
    <s v="Matalevich"/>
    <n v="6438.15"/>
    <m/>
    <s v="C"/>
    <s v="Labor"/>
    <s v="TEC"/>
    <m/>
    <s v="JLAB"/>
    <s v="Const"/>
    <s v="RF"/>
    <x v="7"/>
    <m/>
    <m/>
    <m/>
    <m/>
    <m/>
    <m/>
    <m/>
    <m/>
    <m/>
    <m/>
    <m/>
    <m/>
    <m/>
    <m/>
    <n v="6438.15"/>
    <m/>
    <m/>
    <m/>
    <m/>
    <x v="0"/>
    <x v="0"/>
    <m/>
  </r>
  <r>
    <s v=""/>
    <s v=" E08_36420"/>
    <s v="Perform  Cavity String Assembly (591 5-Cell CM-13)"/>
    <s v="6.08.04.02.03.04"/>
    <x v="0"/>
    <d v="1930-01-15T00:00:00"/>
    <d v="1930-02-12T00:00:00"/>
    <s v="pkessler"/>
    <s v="Matalevich"/>
    <n v="6438.15"/>
    <m/>
    <s v="C"/>
    <s v="Labor"/>
    <s v="TEC"/>
    <m/>
    <s v="JLAB"/>
    <s v="Const"/>
    <s v="RF"/>
    <x v="7"/>
    <m/>
    <m/>
    <m/>
    <m/>
    <m/>
    <m/>
    <m/>
    <m/>
    <m/>
    <m/>
    <m/>
    <m/>
    <m/>
    <m/>
    <n v="6438.15"/>
    <m/>
    <m/>
    <m/>
    <m/>
    <x v="0"/>
    <x v="0"/>
    <m/>
  </r>
  <r>
    <s v=""/>
    <s v=" E08_36560"/>
    <s v="Perform  Cavity String Assembly (591 5-Cell CM-14)"/>
    <s v="6.08.04.02.03.04"/>
    <x v="0"/>
    <d v="1930-02-21T00:00:00"/>
    <d v="1930-03-20T00:00:00"/>
    <s v="pkessler"/>
    <s v="Matalevich"/>
    <n v="6438.15"/>
    <m/>
    <s v="C"/>
    <s v="Labor"/>
    <s v="TEC"/>
    <m/>
    <s v="JLAB"/>
    <s v="Const"/>
    <s v="RF"/>
    <x v="7"/>
    <m/>
    <m/>
    <m/>
    <m/>
    <m/>
    <m/>
    <m/>
    <m/>
    <m/>
    <m/>
    <m/>
    <m/>
    <m/>
    <m/>
    <n v="6438.15"/>
    <m/>
    <m/>
    <m/>
    <m/>
    <x v="0"/>
    <x v="0"/>
    <m/>
  </r>
  <r>
    <s v=""/>
    <s v=" E08_35020"/>
    <s v="Perform  Cavity String Assembly (591 5-Cell CM-03)"/>
    <s v="6.08.04.02.03.04"/>
    <x v="0"/>
    <d v="2028-06-01T00:00:00"/>
    <d v="2028-06-28T00:00:00"/>
    <s v="pkessler"/>
    <s v="Matalevich"/>
    <n v="6068.58"/>
    <m/>
    <s v="C"/>
    <s v="Labor"/>
    <s v="TEC"/>
    <m/>
    <s v="JLAB"/>
    <s v="Const"/>
    <s v="RF"/>
    <x v="7"/>
    <m/>
    <m/>
    <m/>
    <m/>
    <m/>
    <m/>
    <m/>
    <m/>
    <m/>
    <m/>
    <m/>
    <m/>
    <n v="6068.58"/>
    <m/>
    <m/>
    <m/>
    <m/>
    <m/>
    <m/>
    <x v="0"/>
    <x v="0"/>
    <m/>
  </r>
  <r>
    <s v=""/>
    <s v=" E08_35160"/>
    <s v="Perform  Cavity String Assembly (591 5-Cell CM-04)"/>
    <s v="6.08.04.02.03.04"/>
    <x v="0"/>
    <d v="2028-08-08T00:00:00"/>
    <d v="2028-09-05T00:00:00"/>
    <s v="pkessler"/>
    <s v="Matalevich"/>
    <n v="6068.58"/>
    <m/>
    <s v="C"/>
    <s v="Labor"/>
    <s v="TEC"/>
    <m/>
    <s v="JLAB"/>
    <s v="Const"/>
    <s v="RF"/>
    <x v="7"/>
    <m/>
    <m/>
    <m/>
    <m/>
    <m/>
    <m/>
    <m/>
    <m/>
    <m/>
    <m/>
    <m/>
    <m/>
    <n v="6068.58"/>
    <m/>
    <m/>
    <m/>
    <m/>
    <m/>
    <m/>
    <x v="0"/>
    <x v="0"/>
    <m/>
  </r>
  <r>
    <s v=""/>
    <s v=" E08_35300"/>
    <s v="Perform  Cavity String Assembly (591 5-Cell CM-05)"/>
    <s v="6.08.04.02.03.04"/>
    <x v="0"/>
    <d v="2028-09-13T00:00:00"/>
    <d v="2028-10-11T00:00:00"/>
    <s v="pkessler"/>
    <s v="Matalevich"/>
    <n v="6132.3"/>
    <m/>
    <s v="C"/>
    <s v="Labor"/>
    <s v="TEC"/>
    <m/>
    <s v="JLAB"/>
    <s v="Const"/>
    <s v="RF"/>
    <x v="7"/>
    <m/>
    <m/>
    <m/>
    <m/>
    <m/>
    <m/>
    <m/>
    <m/>
    <m/>
    <m/>
    <m/>
    <m/>
    <n v="3985.99"/>
    <n v="2146.3000000000002"/>
    <m/>
    <m/>
    <m/>
    <m/>
    <m/>
    <x v="0"/>
    <x v="0"/>
    <m/>
  </r>
  <r>
    <s v=""/>
    <s v=" E08_35440"/>
    <s v="Perform  Cavity String Assembly (591 5-Cell CM-06)"/>
    <s v="6.08.04.02.03.04"/>
    <x v="0"/>
    <d v="2028-11-21T00:00:00"/>
    <d v="2028-12-20T00:00:00"/>
    <s v="pkessler"/>
    <s v="Matalevich"/>
    <n v="6250.63"/>
    <m/>
    <s v="C"/>
    <s v="Labor"/>
    <s v="TEC"/>
    <m/>
    <s v="JLAB"/>
    <s v="Const"/>
    <s v="RF"/>
    <x v="7"/>
    <m/>
    <m/>
    <m/>
    <m/>
    <m/>
    <m/>
    <m/>
    <m/>
    <m/>
    <m/>
    <m/>
    <m/>
    <m/>
    <n v="6250.63"/>
    <m/>
    <m/>
    <m/>
    <m/>
    <m/>
    <x v="0"/>
    <x v="0"/>
    <m/>
  </r>
  <r>
    <s v=""/>
    <s v=" E08_35580"/>
    <s v="Perform  Cavity String Assembly (591 5-Cell CM-07)"/>
    <s v="6.08.04.02.03.04"/>
    <x v="0"/>
    <d v="2029-02-01T00:00:00"/>
    <d v="2029-03-01T00:00:00"/>
    <s v="pkessler"/>
    <s v="Matalevich"/>
    <n v="6250.63"/>
    <m/>
    <s v="C"/>
    <s v="Labor"/>
    <s v="TEC"/>
    <m/>
    <s v="JLAB"/>
    <s v="Const"/>
    <s v="RF"/>
    <x v="7"/>
    <m/>
    <m/>
    <m/>
    <m/>
    <m/>
    <m/>
    <m/>
    <m/>
    <m/>
    <m/>
    <m/>
    <m/>
    <m/>
    <n v="6250.63"/>
    <m/>
    <m/>
    <m/>
    <m/>
    <m/>
    <x v="0"/>
    <x v="0"/>
    <m/>
  </r>
  <r>
    <s v=""/>
    <s v=" E08_34740"/>
    <s v="Perform  Cavity String Assembly (591 5-Cell CM-01)"/>
    <s v="6.08.04.02.03.04"/>
    <x v="0"/>
    <d v="2027-09-16T00:00:00"/>
    <d v="2027-10-14T00:00:00"/>
    <s v="pkessler"/>
    <s v="Matalevich"/>
    <n v="5971.36"/>
    <m/>
    <s v="C"/>
    <s v="Labor"/>
    <s v="TEC"/>
    <m/>
    <s v="JLAB"/>
    <s v="Const"/>
    <s v="RF"/>
    <x v="7"/>
    <m/>
    <m/>
    <m/>
    <m/>
    <m/>
    <m/>
    <m/>
    <m/>
    <m/>
    <m/>
    <m/>
    <n v="3284.25"/>
    <n v="2687.11"/>
    <m/>
    <m/>
    <m/>
    <m/>
    <m/>
    <m/>
    <x v="0"/>
    <x v="0"/>
    <m/>
  </r>
  <r>
    <s v=""/>
    <s v=" E08_34880"/>
    <s v="Perform  Cavity String Assembly (591 5-Cell CM-02)"/>
    <s v="6.08.04.02.03.04"/>
    <x v="0"/>
    <d v="2027-10-22T00:00:00"/>
    <d v="2027-11-19T00:00:00"/>
    <s v="pkessler"/>
    <s v="Matalevich"/>
    <n v="6068.58"/>
    <m/>
    <s v="C"/>
    <s v="Labor"/>
    <s v="TEC"/>
    <m/>
    <s v="JLAB"/>
    <s v="Const"/>
    <s v="RF"/>
    <x v="7"/>
    <m/>
    <m/>
    <m/>
    <m/>
    <m/>
    <m/>
    <m/>
    <m/>
    <m/>
    <m/>
    <m/>
    <m/>
    <n v="6068.58"/>
    <m/>
    <m/>
    <m/>
    <m/>
    <m/>
    <m/>
    <x v="0"/>
    <x v="0"/>
    <m/>
  </r>
  <r>
    <s v=""/>
    <s v=" E08_35720"/>
    <s v="Perform  Cavity String Assembly (591 5-Cell CM-08)"/>
    <s v="6.08.04.02.03.04"/>
    <x v="0"/>
    <d v="2029-04-10T00:00:00"/>
    <d v="2029-05-07T00:00:00"/>
    <s v="pkessler"/>
    <s v="Matalevich"/>
    <n v="6250.63"/>
    <m/>
    <s v="C"/>
    <s v="Labor"/>
    <s v="TEC"/>
    <m/>
    <s v="JLAB"/>
    <s v="Const"/>
    <s v="RF"/>
    <x v="7"/>
    <m/>
    <m/>
    <m/>
    <m/>
    <m/>
    <m/>
    <m/>
    <m/>
    <m/>
    <m/>
    <m/>
    <m/>
    <m/>
    <n v="6250.63"/>
    <m/>
    <m/>
    <m/>
    <m/>
    <m/>
    <x v="0"/>
    <x v="0"/>
    <m/>
  </r>
  <r>
    <s v=""/>
    <s v=" E08_38950"/>
    <s v="Perform Cavity BARE Qualification of  cavity CM02 (1773 5-Cell)"/>
    <s v="6.08.04.03.01.03"/>
    <x v="0"/>
    <d v="2028-01-12T00:00:00"/>
    <d v="2028-02-16T00:00:00"/>
    <s v="pkessler"/>
    <s v="Matalevich"/>
    <n v="5815.72"/>
    <m/>
    <s v="C"/>
    <s v="Labor"/>
    <s v="TEC"/>
    <m/>
    <s v="JLAB"/>
    <s v="Const"/>
    <s v="RF"/>
    <x v="8"/>
    <m/>
    <m/>
    <m/>
    <m/>
    <m/>
    <m/>
    <m/>
    <m/>
    <m/>
    <m/>
    <m/>
    <m/>
    <n v="5815.72"/>
    <m/>
    <m/>
    <m/>
    <m/>
    <m/>
    <m/>
    <x v="0"/>
    <x v="0"/>
    <m/>
  </r>
  <r>
    <s v=""/>
    <s v=" E08_38870"/>
    <s v="Perform Cavity BARE Qualification of  cavity CM01 (1773 5-Cell)"/>
    <s v="6.08.04.03.01.03"/>
    <x v="0"/>
    <d v="2027-12-06T00:00:00"/>
    <d v="2028-01-11T00:00:00"/>
    <s v="pkessler"/>
    <s v="Matalevich"/>
    <n v="5815.72"/>
    <m/>
    <s v="C"/>
    <s v="Labor"/>
    <s v="TEC"/>
    <m/>
    <s v="JLAB"/>
    <s v="Const"/>
    <s v="RF"/>
    <x v="8"/>
    <m/>
    <m/>
    <m/>
    <m/>
    <m/>
    <m/>
    <m/>
    <m/>
    <m/>
    <m/>
    <m/>
    <m/>
    <n v="5815.72"/>
    <m/>
    <m/>
    <m/>
    <m/>
    <m/>
    <m/>
    <x v="0"/>
    <x v="0"/>
    <m/>
  </r>
  <r>
    <s v=""/>
    <s v=" E08_39030"/>
    <s v="Perform Cavity BARE Qualification of  cavity CM03 (1773 5-Cell)"/>
    <s v="6.08.04.03.01.03"/>
    <x v="0"/>
    <d v="2028-02-17T00:00:00"/>
    <d v="2028-03-23T00:00:00"/>
    <s v="pkessler"/>
    <s v="Matalevich"/>
    <n v="5815.72"/>
    <m/>
    <s v="C"/>
    <s v="Labor"/>
    <s v="TEC"/>
    <m/>
    <s v="JLAB"/>
    <s v="Const"/>
    <s v="RF"/>
    <x v="8"/>
    <m/>
    <m/>
    <m/>
    <m/>
    <m/>
    <m/>
    <m/>
    <m/>
    <m/>
    <m/>
    <m/>
    <m/>
    <n v="5815.72"/>
    <m/>
    <m/>
    <m/>
    <m/>
    <m/>
    <m/>
    <x v="0"/>
    <x v="0"/>
    <m/>
  </r>
  <r>
    <s v=""/>
    <s v=" E08_38910"/>
    <s v="Perform Dressed Cavity Qualification of  cavitiy CM01 (1773 5-Cell)"/>
    <s v="6.08.04.03.01.03"/>
    <x v="0"/>
    <d v="2028-02-03T00:00:00"/>
    <d v="2028-03-09T00:00:00"/>
    <s v="pkessler"/>
    <s v="Matalevich"/>
    <n v="11631.44"/>
    <m/>
    <s v="C"/>
    <s v="Labor"/>
    <s v="TEC"/>
    <m/>
    <s v="JLAB"/>
    <s v="Const"/>
    <s v="RF"/>
    <x v="8"/>
    <m/>
    <m/>
    <m/>
    <m/>
    <m/>
    <m/>
    <m/>
    <m/>
    <m/>
    <m/>
    <m/>
    <m/>
    <n v="11631.44"/>
    <m/>
    <m/>
    <m/>
    <m/>
    <m/>
    <m/>
    <x v="0"/>
    <x v="0"/>
    <m/>
  </r>
  <r>
    <s v=""/>
    <s v=" E08_38990"/>
    <s v="Perform Dressed Qualification of cavitiy CM02 (1773 5-Cell)"/>
    <s v="6.08.04.03.01.03"/>
    <x v="0"/>
    <d v="2028-03-10T00:00:00"/>
    <d v="2028-04-13T00:00:00"/>
    <s v="pkessler"/>
    <s v="Matalevich"/>
    <n v="11631.44"/>
    <m/>
    <s v="C"/>
    <s v="Labor"/>
    <s v="TEC"/>
    <m/>
    <s v="JLAB"/>
    <s v="Const"/>
    <s v="RF"/>
    <x v="8"/>
    <m/>
    <m/>
    <m/>
    <m/>
    <m/>
    <m/>
    <m/>
    <m/>
    <m/>
    <m/>
    <m/>
    <m/>
    <n v="11631.44"/>
    <m/>
    <m/>
    <m/>
    <m/>
    <m/>
    <m/>
    <x v="0"/>
    <x v="0"/>
    <m/>
  </r>
  <r>
    <s v=""/>
    <s v=" E08_39070"/>
    <s v="Perform Dressed Qualification of cavitiy CM03 (1773 5-Cell)"/>
    <s v="6.08.04.03.01.03"/>
    <x v="0"/>
    <d v="2028-04-14T00:00:00"/>
    <d v="2028-05-18T00:00:00"/>
    <s v="pkessler"/>
    <s v="Matalevich"/>
    <n v="11631.44"/>
    <m/>
    <s v="C"/>
    <s v="Labor"/>
    <s v="TEC"/>
    <m/>
    <s v="JLAB"/>
    <s v="Const"/>
    <s v="RF"/>
    <x v="8"/>
    <m/>
    <m/>
    <m/>
    <m/>
    <m/>
    <m/>
    <m/>
    <m/>
    <m/>
    <m/>
    <m/>
    <m/>
    <n v="11631.44"/>
    <m/>
    <m/>
    <m/>
    <m/>
    <m/>
    <m/>
    <x v="0"/>
    <x v="0"/>
    <m/>
  </r>
  <r>
    <s v=""/>
    <s v=" E08_41210"/>
    <s v="Perform  Cavity String Assembly CM01 (1773 5-Cell)"/>
    <s v="6.08.04.03.03.04"/>
    <x v="0"/>
    <d v="2028-04-21T00:00:00"/>
    <d v="2028-05-18T00:00:00"/>
    <s v="pkessler"/>
    <s v="Matalevich"/>
    <n v="6068.58"/>
    <m/>
    <s v="C"/>
    <s v="Labor"/>
    <s v="TEC"/>
    <m/>
    <s v="JLAB"/>
    <s v="Const"/>
    <s v="RF"/>
    <x v="7"/>
    <m/>
    <m/>
    <m/>
    <m/>
    <m/>
    <m/>
    <m/>
    <m/>
    <m/>
    <m/>
    <m/>
    <m/>
    <n v="6068.58"/>
    <m/>
    <m/>
    <m/>
    <m/>
    <m/>
    <m/>
    <x v="0"/>
    <x v="0"/>
    <m/>
  </r>
  <r>
    <s v=""/>
    <s v=" E08_41350"/>
    <s v="Perform  Cavity String Assembly CM02 (1773 5-Cell)"/>
    <s v="6.08.04.03.03.04"/>
    <x v="0"/>
    <d v="2028-05-26T00:00:00"/>
    <d v="2028-06-23T00:00:00"/>
    <s v="pkessler"/>
    <s v="Matalevich"/>
    <n v="6068.58"/>
    <m/>
    <s v="C"/>
    <s v="Labor"/>
    <s v="TEC"/>
    <m/>
    <s v="JLAB"/>
    <s v="Const"/>
    <s v="RF"/>
    <x v="7"/>
    <m/>
    <m/>
    <m/>
    <m/>
    <m/>
    <m/>
    <m/>
    <m/>
    <m/>
    <m/>
    <m/>
    <m/>
    <n v="6068.58"/>
    <m/>
    <m/>
    <m/>
    <m/>
    <m/>
    <m/>
    <x v="0"/>
    <x v="0"/>
    <m/>
  </r>
  <r>
    <s v=""/>
    <s v=" E08_41490"/>
    <s v="Perform  Cavity String Assembly CM03 (1773 5-Cell)"/>
    <s v="6.08.04.03.03.04"/>
    <x v="0"/>
    <d v="2028-07-03T00:00:00"/>
    <d v="2028-07-31T00:00:00"/>
    <s v="pkessler"/>
    <s v="Matalevich"/>
    <n v="6068.58"/>
    <m/>
    <s v="C"/>
    <s v="Labor"/>
    <s v="TEC"/>
    <m/>
    <s v="JLAB"/>
    <s v="Const"/>
    <s v="RF"/>
    <x v="7"/>
    <m/>
    <m/>
    <m/>
    <m/>
    <m/>
    <m/>
    <m/>
    <m/>
    <m/>
    <m/>
    <m/>
    <m/>
    <n v="6068.58"/>
    <m/>
    <m/>
    <m/>
    <m/>
    <m/>
    <m/>
    <x v="0"/>
    <x v="0"/>
    <m/>
  </r>
  <r>
    <s v=""/>
    <s v=" E08_15380"/>
    <s v="Produce Bare Cavity Design 197 MHz Crab R&amp;D)"/>
    <s v="6.08.02.01"/>
    <x v="0"/>
    <d v="2022-10-03T00:00:00"/>
    <d v="2022-10-14T00:00:00"/>
    <s v="pkessler"/>
    <s v="edaly"/>
    <n v="1744.94"/>
    <m/>
    <s v="C"/>
    <s v="Labor"/>
    <s v="OPC"/>
    <m/>
    <s v="JLAB"/>
    <s v="R&amp;D"/>
    <s v="RF"/>
    <x v="3"/>
    <s v="P.S139"/>
    <m/>
    <m/>
    <m/>
    <m/>
    <m/>
    <m/>
    <n v="1744.94"/>
    <m/>
    <m/>
    <m/>
    <m/>
    <m/>
    <m/>
    <m/>
    <m/>
    <m/>
    <m/>
    <m/>
    <x v="0"/>
    <x v="0"/>
    <m/>
  </r>
  <r>
    <s v=""/>
    <s v=" E08_15390"/>
    <s v="Produce HOM Coupler Interface Design (197 MHz Crab R&amp;D)"/>
    <s v="6.08.02.01"/>
    <x v="0"/>
    <d v="2022-10-05T00:00:00"/>
    <d v="2022-10-14T00:00:00"/>
    <s v="pkessler"/>
    <s v="edaly"/>
    <n v="1308.7"/>
    <m/>
    <s v="C"/>
    <s v="Labor"/>
    <s v="OPC"/>
    <m/>
    <s v="JLAB"/>
    <s v="R&amp;D"/>
    <s v="RF"/>
    <x v="3"/>
    <s v="P.S139"/>
    <m/>
    <m/>
    <m/>
    <m/>
    <m/>
    <m/>
    <n v="1308.7"/>
    <m/>
    <m/>
    <m/>
    <m/>
    <m/>
    <m/>
    <m/>
    <m/>
    <m/>
    <m/>
    <m/>
    <x v="0"/>
    <x v="0"/>
    <m/>
  </r>
  <r>
    <s v=""/>
    <s v=" E08_15400"/>
    <s v="Produce FPC Interface Design (197 MHz Crab R&amp;D)"/>
    <s v="6.08.02.01"/>
    <x v="0"/>
    <d v="2022-10-05T00:00:00"/>
    <d v="2022-10-14T00:00:00"/>
    <s v="pkessler"/>
    <s v="edaly"/>
    <n v="1308.7"/>
    <m/>
    <s v="C"/>
    <s v="Labor"/>
    <s v="OPC"/>
    <m/>
    <s v="JLAB"/>
    <s v="R&amp;D"/>
    <s v="RF"/>
    <x v="3"/>
    <s v="P.S139"/>
    <m/>
    <m/>
    <m/>
    <m/>
    <m/>
    <m/>
    <n v="1308.7"/>
    <m/>
    <m/>
    <m/>
    <m/>
    <m/>
    <m/>
    <m/>
    <m/>
    <m/>
    <m/>
    <m/>
    <x v="0"/>
    <x v="0"/>
    <m/>
  </r>
  <r>
    <s v=""/>
    <s v=" E08_15410"/>
    <s v="Produce Field Antena Design (197 MHz Crab R&amp;D)"/>
    <s v="6.08.02.01"/>
    <x v="0"/>
    <d v="2022-10-05T00:00:00"/>
    <d v="2022-10-14T00:00:00"/>
    <s v="pkessler"/>
    <s v="edaly"/>
    <n v="1308.7"/>
    <m/>
    <s v="C"/>
    <s v="Labor"/>
    <s v="OPC"/>
    <m/>
    <s v="JLAB"/>
    <s v="R&amp;D"/>
    <s v="RF"/>
    <x v="3"/>
    <s v="P.S139"/>
    <m/>
    <m/>
    <m/>
    <m/>
    <m/>
    <m/>
    <n v="1308.7"/>
    <m/>
    <m/>
    <m/>
    <m/>
    <m/>
    <m/>
    <m/>
    <m/>
    <m/>
    <m/>
    <m/>
    <x v="0"/>
    <x v="0"/>
    <m/>
  </r>
  <r>
    <s v=""/>
    <s v=" E08_24220"/>
    <s v="Perform First Article Cold Mass Assembly (591 1-Cell 1st Art)"/>
    <s v="6.08.03.02.03.04"/>
    <x v="1"/>
    <d v="2026-02-23T00:00:00"/>
    <d v="2026-04-24T00:00:00"/>
    <s v="pkessler"/>
    <s v="Matalevich"/>
    <n v="14062.19"/>
    <m/>
    <s v="C"/>
    <s v="Labor"/>
    <s v="TEC"/>
    <s v="CD-3A"/>
    <s v="JLAB"/>
    <s v="Const"/>
    <s v="RF"/>
    <x v="7"/>
    <m/>
    <m/>
    <m/>
    <m/>
    <m/>
    <m/>
    <m/>
    <m/>
    <m/>
    <m/>
    <n v="14062.19"/>
    <m/>
    <m/>
    <m/>
    <m/>
    <m/>
    <m/>
    <m/>
    <m/>
    <x v="0"/>
    <x v="0"/>
    <m/>
  </r>
  <r>
    <s v=""/>
    <s v=" E08_24250"/>
    <s v="Perform First Article Spaceframe Thermal Shield Assembly (591 1-Cell 1st Art)"/>
    <s v="6.08.03.02.03.04"/>
    <x v="1"/>
    <d v="2026-04-27T00:00:00"/>
    <d v="2026-06-29T00:00:00"/>
    <s v="pkessler"/>
    <s v="Matalevich"/>
    <n v="8818.66"/>
    <m/>
    <s v="C"/>
    <s v="Labor"/>
    <s v="TEC"/>
    <s v="CD-3A"/>
    <s v="JLAB"/>
    <s v="Const"/>
    <s v="RF"/>
    <x v="7"/>
    <m/>
    <m/>
    <m/>
    <m/>
    <m/>
    <m/>
    <m/>
    <m/>
    <m/>
    <m/>
    <n v="8818.66"/>
    <m/>
    <m/>
    <m/>
    <m/>
    <m/>
    <m/>
    <m/>
    <m/>
    <x v="0"/>
    <x v="0"/>
    <m/>
  </r>
  <r>
    <s v=""/>
    <s v=" E08_24280"/>
    <s v="Perform First Article Final Assembly (591 1-Cell 1st Art)"/>
    <s v="6.08.03.02.03.04"/>
    <x v="1"/>
    <d v="2026-06-30T00:00:00"/>
    <d v="2026-09-01T00:00:00"/>
    <s v="pkessler"/>
    <s v="Matalevich"/>
    <n v="12393.8"/>
    <m/>
    <s v="C"/>
    <s v="Labor"/>
    <s v="TEC"/>
    <s v="CD-3A"/>
    <s v="JLAB"/>
    <s v="Const"/>
    <s v="RF"/>
    <x v="7"/>
    <m/>
    <m/>
    <m/>
    <m/>
    <m/>
    <m/>
    <m/>
    <m/>
    <m/>
    <m/>
    <n v="12393.8"/>
    <m/>
    <m/>
    <m/>
    <m/>
    <m/>
    <m/>
    <m/>
    <m/>
    <x v="0"/>
    <x v="0"/>
    <m/>
  </r>
  <r>
    <s v=""/>
    <s v=" E08_24310"/>
    <s v="Perform First Article Acceptance Testing (591 1-Cell 1st Art)"/>
    <s v="6.08.03.02.03.05"/>
    <x v="1"/>
    <d v="2026-09-02T00:00:00"/>
    <d v="2026-10-15T00:00:00"/>
    <s v="pkessler"/>
    <s v="Matalevich"/>
    <n v="19258.060000000001"/>
    <m/>
    <s v="C"/>
    <s v="Labor"/>
    <s v="TEC"/>
    <s v="CD-3A"/>
    <s v="JLAB"/>
    <s v="Const"/>
    <s v="RF"/>
    <x v="8"/>
    <m/>
    <m/>
    <m/>
    <m/>
    <m/>
    <m/>
    <m/>
    <m/>
    <m/>
    <m/>
    <n v="12838.7"/>
    <n v="6419.35"/>
    <m/>
    <m/>
    <m/>
    <m/>
    <m/>
    <m/>
    <m/>
    <x v="0"/>
    <x v="0"/>
    <m/>
  </r>
  <r>
    <s v=""/>
    <s v=" E08_20610"/>
    <s v="Perform First Article Cold Mass Assembly (197 Crab 1st Art)"/>
    <s v="6.08.03.01.03.04"/>
    <x v="0"/>
    <d v="2028-03-23T00:00:00"/>
    <d v="2028-05-24T00:00:00"/>
    <s v="pkessler"/>
    <s v="Matalevich"/>
    <n v="14918.58"/>
    <m/>
    <s v="C"/>
    <s v="Labor"/>
    <s v="TEC"/>
    <m/>
    <s v="JLAB"/>
    <s v="Const"/>
    <s v="RF"/>
    <x v="7"/>
    <m/>
    <m/>
    <m/>
    <m/>
    <m/>
    <m/>
    <m/>
    <m/>
    <m/>
    <m/>
    <m/>
    <m/>
    <n v="14918.58"/>
    <m/>
    <m/>
    <m/>
    <m/>
    <m/>
    <m/>
    <x v="0"/>
    <x v="0"/>
    <m/>
  </r>
  <r>
    <s v=""/>
    <s v=" E08_20640"/>
    <s v="Perform First Article Spaceframe Thermal Shield Assembly (197 Crab 1st Art)"/>
    <s v="6.08.03.01.03.04"/>
    <x v="0"/>
    <d v="2028-05-25T00:00:00"/>
    <d v="2028-07-28T00:00:00"/>
    <s v="pkessler"/>
    <s v="Matalevich"/>
    <n v="9355.7199999999993"/>
    <m/>
    <s v="C"/>
    <s v="Labor"/>
    <s v="TEC"/>
    <m/>
    <s v="JLAB"/>
    <s v="Const"/>
    <s v="RF"/>
    <x v="7"/>
    <m/>
    <m/>
    <m/>
    <m/>
    <m/>
    <m/>
    <m/>
    <m/>
    <m/>
    <m/>
    <m/>
    <m/>
    <n v="9355.7199999999993"/>
    <m/>
    <m/>
    <m/>
    <m/>
    <m/>
    <m/>
    <x v="0"/>
    <x v="0"/>
    <m/>
  </r>
  <r>
    <s v=""/>
    <s v=" E08_20670"/>
    <s v="Perform First Article Final Assembly (197 Crab 1st Art)"/>
    <s v="6.08.03.01.03.04"/>
    <x v="0"/>
    <d v="2028-07-31T00:00:00"/>
    <d v="2028-10-02T00:00:00"/>
    <s v="pkessler"/>
    <s v="Matalevich"/>
    <n v="13157.35"/>
    <m/>
    <s v="C"/>
    <s v="Labor"/>
    <s v="TEC"/>
    <m/>
    <s v="JLAB"/>
    <s v="Const"/>
    <s v="RF"/>
    <x v="7"/>
    <m/>
    <m/>
    <m/>
    <m/>
    <m/>
    <m/>
    <m/>
    <m/>
    <m/>
    <m/>
    <m/>
    <m/>
    <n v="12864.96"/>
    <n v="292.39"/>
    <m/>
    <m/>
    <m/>
    <m/>
    <m/>
    <x v="0"/>
    <x v="0"/>
    <m/>
  </r>
  <r>
    <s v=""/>
    <s v=" E08_20710"/>
    <s v="Perform First Article Acceptance Testing (197 Crab 1st Art)"/>
    <s v="6.08.03.01.03.05"/>
    <x v="0"/>
    <d v="2028-10-03T00:00:00"/>
    <d v="2028-11-15T00:00:00"/>
    <s v="pkessler"/>
    <s v="Matalevich"/>
    <n v="20835.439999999999"/>
    <m/>
    <s v="C"/>
    <s v="Labor"/>
    <s v="TEC"/>
    <m/>
    <s v="JLAB"/>
    <s v="Const"/>
    <s v="RF"/>
    <x v="8"/>
    <m/>
    <m/>
    <m/>
    <m/>
    <m/>
    <m/>
    <m/>
    <m/>
    <m/>
    <m/>
    <m/>
    <m/>
    <m/>
    <n v="20835.439999999999"/>
    <m/>
    <m/>
    <m/>
    <m/>
    <m/>
    <x v="0"/>
    <x v="0"/>
    <m/>
  </r>
  <r>
    <s v=""/>
    <s v=" E08_44080"/>
    <s v="Perform Cold Mass Assembly CM-01 (197 MHz Crab Production)"/>
    <s v="6.08.04.04.03.04"/>
    <x v="0"/>
    <d v="1930-04-16T00:00:00"/>
    <d v="1930-06-18T00:00:00"/>
    <s v="pkessler"/>
    <s v="Matalevich"/>
    <n v="15827.12"/>
    <m/>
    <s v="C"/>
    <s v="Labor"/>
    <s v="TEC"/>
    <m/>
    <s v="JLAB"/>
    <s v="Const"/>
    <s v="RF"/>
    <x v="7"/>
    <m/>
    <m/>
    <m/>
    <m/>
    <m/>
    <m/>
    <m/>
    <m/>
    <m/>
    <m/>
    <m/>
    <m/>
    <m/>
    <m/>
    <n v="15827.12"/>
    <m/>
    <m/>
    <m/>
    <m/>
    <x v="0"/>
    <x v="0"/>
    <m/>
  </r>
  <r>
    <s v=""/>
    <s v=" E08_44110"/>
    <s v="Perform Spaceframe Thermal Shield Assembly CM-01 (197 MHz Crab Production)"/>
    <s v="6.08.04.04.03.04"/>
    <x v="0"/>
    <d v="1930-06-19T00:00:00"/>
    <d v="1930-08-21T00:00:00"/>
    <s v="pkessler"/>
    <s v="Matalevich"/>
    <n v="9925.48"/>
    <m/>
    <s v="C"/>
    <s v="Labor"/>
    <s v="TEC"/>
    <m/>
    <s v="JLAB"/>
    <s v="Const"/>
    <s v="RF"/>
    <x v="7"/>
    <m/>
    <m/>
    <m/>
    <m/>
    <m/>
    <m/>
    <m/>
    <m/>
    <m/>
    <m/>
    <m/>
    <m/>
    <m/>
    <m/>
    <n v="9925.48"/>
    <m/>
    <m/>
    <m/>
    <m/>
    <x v="0"/>
    <x v="0"/>
    <m/>
  </r>
  <r>
    <s v=""/>
    <s v=" E08_44140"/>
    <s v="Perform Final Assembly CM-01 (197 MHz Crab Production)"/>
    <s v="6.08.04.04.03.04"/>
    <x v="0"/>
    <d v="1930-08-22T00:00:00"/>
    <d v="1930-10-25T00:00:00"/>
    <s v="pkessler"/>
    <s v="Matalevich"/>
    <n v="14116.72"/>
    <m/>
    <s v="C"/>
    <s v="Labor"/>
    <s v="TEC"/>
    <m/>
    <s v="JLAB"/>
    <s v="Const"/>
    <s v="RF"/>
    <x v="7"/>
    <m/>
    <m/>
    <m/>
    <m/>
    <m/>
    <m/>
    <m/>
    <m/>
    <m/>
    <m/>
    <m/>
    <m/>
    <m/>
    <m/>
    <n v="8470.0300000000007"/>
    <n v="5646.69"/>
    <m/>
    <m/>
    <m/>
    <x v="0"/>
    <x v="0"/>
    <m/>
  </r>
  <r>
    <s v=""/>
    <s v=" E08_44220"/>
    <s v="Perform Cold Mass Assembly CM-02 (197 MHz Crab Production)"/>
    <s v="6.08.04.04.03.04"/>
    <x v="0"/>
    <d v="1930-10-28T00:00:00"/>
    <d v="1931-01-03T00:00:00"/>
    <s v="pkessler"/>
    <s v="Matalevich"/>
    <n v="16301.94"/>
    <m/>
    <s v="C"/>
    <s v="Labor"/>
    <s v="TEC"/>
    <m/>
    <s v="JLAB"/>
    <s v="Const"/>
    <s v="RF"/>
    <x v="7"/>
    <m/>
    <m/>
    <m/>
    <m/>
    <m/>
    <m/>
    <m/>
    <m/>
    <m/>
    <m/>
    <m/>
    <m/>
    <m/>
    <m/>
    <m/>
    <n v="16301.94"/>
    <m/>
    <m/>
    <m/>
    <x v="0"/>
    <x v="0"/>
    <m/>
  </r>
  <r>
    <s v=""/>
    <s v=" E08_44250"/>
    <s v="Perform Spaceframe Thermal Shield Assembly CM-02 (197 MHz Crab Production)"/>
    <s v="6.08.04.04.03.04"/>
    <x v="0"/>
    <d v="1931-01-06T00:00:00"/>
    <d v="1931-03-11T00:00:00"/>
    <s v="pkessler"/>
    <s v="Matalevich"/>
    <n v="10223.25"/>
    <m/>
    <s v="C"/>
    <s v="Labor"/>
    <s v="TEC"/>
    <m/>
    <s v="JLAB"/>
    <s v="Const"/>
    <s v="RF"/>
    <x v="7"/>
    <m/>
    <m/>
    <m/>
    <m/>
    <m/>
    <m/>
    <m/>
    <m/>
    <m/>
    <m/>
    <m/>
    <m/>
    <m/>
    <m/>
    <m/>
    <n v="10223.25"/>
    <m/>
    <m/>
    <m/>
    <x v="0"/>
    <x v="0"/>
    <m/>
  </r>
  <r>
    <s v=""/>
    <s v=" E08_44280"/>
    <s v="Perform Final Assembly CM-02 (197 MHz Crab Production)"/>
    <s v="6.08.04.04.03.04"/>
    <x v="0"/>
    <d v="1931-03-12T00:00:00"/>
    <d v="1931-05-13T00:00:00"/>
    <s v="pkessler"/>
    <s v="Matalevich"/>
    <n v="14367.81"/>
    <m/>
    <s v="C"/>
    <s v="Labor"/>
    <s v="TEC"/>
    <m/>
    <s v="JLAB"/>
    <s v="Const"/>
    <s v="RF"/>
    <x v="7"/>
    <m/>
    <m/>
    <m/>
    <m/>
    <m/>
    <m/>
    <m/>
    <m/>
    <m/>
    <m/>
    <m/>
    <m/>
    <m/>
    <m/>
    <m/>
    <n v="14367.81"/>
    <m/>
    <m/>
    <m/>
    <x v="0"/>
    <x v="0"/>
    <m/>
  </r>
  <r>
    <s v=""/>
    <s v=" E08_44360"/>
    <s v="Perform Cold Mass Assembly CM-03 (197 MHz Crab Production)"/>
    <s v="6.08.04.04.03.04"/>
    <x v="0"/>
    <d v="1930-10-28T00:00:00"/>
    <d v="1930-12-18T00:00:00"/>
    <s v="pkessler"/>
    <s v="Matalevich"/>
    <n v="16301.94"/>
    <m/>
    <s v="C"/>
    <s v="Labor"/>
    <s v="TEC"/>
    <m/>
    <s v="JLAB"/>
    <s v="Const"/>
    <s v="RF"/>
    <x v="7"/>
    <m/>
    <m/>
    <m/>
    <m/>
    <m/>
    <m/>
    <m/>
    <m/>
    <m/>
    <m/>
    <m/>
    <m/>
    <m/>
    <m/>
    <m/>
    <n v="16301.94"/>
    <m/>
    <m/>
    <m/>
    <x v="0"/>
    <x v="0"/>
    <m/>
  </r>
  <r>
    <s v=""/>
    <s v=" E08_44390"/>
    <s v="Perform Spaceframe Thermal Shield Assembly CM-03 (197 MHz Crab Production)"/>
    <s v="6.08.04.04.03.04"/>
    <x v="0"/>
    <d v="1930-12-19T00:00:00"/>
    <d v="1931-02-10T00:00:00"/>
    <s v="pkessler"/>
    <s v="Matalevich"/>
    <n v="10223.25"/>
    <m/>
    <s v="C"/>
    <s v="Labor"/>
    <s v="TEC"/>
    <m/>
    <s v="JLAB"/>
    <s v="Const"/>
    <s v="RF"/>
    <x v="7"/>
    <m/>
    <m/>
    <m/>
    <m/>
    <m/>
    <m/>
    <m/>
    <m/>
    <m/>
    <m/>
    <m/>
    <m/>
    <m/>
    <m/>
    <m/>
    <n v="10223.25"/>
    <m/>
    <m/>
    <m/>
    <x v="0"/>
    <x v="0"/>
    <m/>
  </r>
  <r>
    <s v=""/>
    <s v=" E08_44420"/>
    <s v="Perform Final Assembly CM-03 (197 MHz Crab Production)"/>
    <s v="6.08.04.04.03.04"/>
    <x v="0"/>
    <d v="1931-02-11T00:00:00"/>
    <d v="1931-04-01T00:00:00"/>
    <s v="pkessler"/>
    <s v="Matalevich"/>
    <n v="14367.81"/>
    <m/>
    <s v="C"/>
    <s v="Labor"/>
    <s v="TEC"/>
    <m/>
    <s v="JLAB"/>
    <s v="Const"/>
    <s v="RF"/>
    <x v="7"/>
    <m/>
    <m/>
    <m/>
    <m/>
    <m/>
    <m/>
    <m/>
    <m/>
    <m/>
    <m/>
    <m/>
    <m/>
    <m/>
    <m/>
    <m/>
    <n v="14367.81"/>
    <m/>
    <m/>
    <m/>
    <x v="0"/>
    <x v="0"/>
    <m/>
  </r>
  <r>
    <s v=""/>
    <s v=" E08_44600"/>
    <s v="Perform CM-01 Acceptance Testing (197 MHz Crab Production)"/>
    <s v="6.08.04.04.03.05"/>
    <x v="0"/>
    <d v="1930-10-28T00:00:00"/>
    <d v="1930-11-25T00:00:00"/>
    <s v="pkessler"/>
    <s v="Matalevich"/>
    <n v="22104.32"/>
    <m/>
    <s v="C"/>
    <s v="Labor"/>
    <s v="TEC"/>
    <m/>
    <s v="JLAB"/>
    <s v="Const"/>
    <s v="RF"/>
    <x v="8"/>
    <m/>
    <m/>
    <m/>
    <m/>
    <m/>
    <m/>
    <m/>
    <m/>
    <m/>
    <m/>
    <m/>
    <m/>
    <m/>
    <m/>
    <m/>
    <n v="22104.32"/>
    <m/>
    <m/>
    <m/>
    <x v="0"/>
    <x v="0"/>
    <m/>
  </r>
  <r>
    <s v=""/>
    <s v=" E08_44630"/>
    <s v="Perform CM-02 Acceptance Testing (197 MHz Crab Production)"/>
    <s v="6.08.04.04.03.05"/>
    <x v="0"/>
    <d v="1931-05-14T00:00:00"/>
    <d v="1931-06-11T00:00:00"/>
    <s v="pkessler"/>
    <s v="Matalevich"/>
    <n v="22104.32"/>
    <m/>
    <s v="C"/>
    <s v="Labor"/>
    <s v="TEC"/>
    <m/>
    <s v="JLAB"/>
    <s v="Const"/>
    <s v="RF"/>
    <x v="8"/>
    <m/>
    <m/>
    <m/>
    <m/>
    <m/>
    <m/>
    <m/>
    <m/>
    <m/>
    <m/>
    <m/>
    <m/>
    <m/>
    <m/>
    <m/>
    <n v="22104.32"/>
    <m/>
    <m/>
    <m/>
    <x v="0"/>
    <x v="0"/>
    <m/>
  </r>
  <r>
    <s v=""/>
    <s v=" E08_44660"/>
    <s v="Perform CM-03 Acceptance Testing (197 MHz Crab Production)"/>
    <s v="6.08.04.04.03.05"/>
    <x v="0"/>
    <d v="1931-06-12T00:00:00"/>
    <d v="1931-07-10T00:00:00"/>
    <s v="pkessler"/>
    <s v="Matalevich"/>
    <n v="22104.32"/>
    <m/>
    <s v="C"/>
    <s v="Labor"/>
    <s v="TEC"/>
    <m/>
    <s v="JLAB"/>
    <s v="Const"/>
    <s v="RF"/>
    <x v="8"/>
    <m/>
    <m/>
    <m/>
    <m/>
    <m/>
    <m/>
    <m/>
    <m/>
    <m/>
    <m/>
    <m/>
    <m/>
    <m/>
    <m/>
    <m/>
    <n v="22104.32"/>
    <m/>
    <m/>
    <m/>
    <x v="0"/>
    <x v="0"/>
    <m/>
  </r>
  <r>
    <s v=""/>
    <s v=" E08_44690"/>
    <s v="Perform CM-04 Acceptance Testing (197 MHz Crab Production)"/>
    <s v="6.08.04.04.03.05"/>
    <x v="0"/>
    <d v="1931-07-11T00:00:00"/>
    <d v="1931-08-07T00:00:00"/>
    <s v="pkessler"/>
    <s v="Matalevich"/>
    <n v="22104.32"/>
    <m/>
    <s v="C"/>
    <s v="Labor"/>
    <s v="TEC"/>
    <m/>
    <s v="JLAB"/>
    <s v="Const"/>
    <s v="RF"/>
    <x v="8"/>
    <m/>
    <m/>
    <m/>
    <m/>
    <m/>
    <m/>
    <m/>
    <m/>
    <m/>
    <m/>
    <m/>
    <m/>
    <m/>
    <m/>
    <m/>
    <n v="22104.32"/>
    <m/>
    <m/>
    <m/>
    <x v="0"/>
    <x v="0"/>
    <m/>
  </r>
  <r>
    <s v=""/>
    <s v=" E08_48580"/>
    <s v="Perform Cold Mass Assembly CM-01 (394 MHz Crab Production)"/>
    <s v="6.08.04.05.03.04"/>
    <x v="0"/>
    <d v="2028-07-10T00:00:00"/>
    <d v="2028-09-11T00:00:00"/>
    <s v="pkessler"/>
    <s v="Matalevich"/>
    <n v="14918.58"/>
    <m/>
    <s v="C"/>
    <s v="Labor"/>
    <s v="TEC"/>
    <m/>
    <s v="JLAB"/>
    <s v="Const"/>
    <s v="RF"/>
    <x v="7"/>
    <m/>
    <m/>
    <m/>
    <m/>
    <m/>
    <m/>
    <m/>
    <m/>
    <m/>
    <m/>
    <m/>
    <m/>
    <n v="14918.58"/>
    <m/>
    <m/>
    <m/>
    <m/>
    <m/>
    <m/>
    <x v="0"/>
    <x v="0"/>
    <m/>
  </r>
  <r>
    <s v=""/>
    <s v=" E08_48610"/>
    <s v="Perform Spaceframe Thermal Shield Assembly CM-01 (394 MHz Crab Production)"/>
    <s v="6.08.04.05.03.04"/>
    <x v="0"/>
    <d v="2028-09-12T00:00:00"/>
    <d v="2028-11-15T00:00:00"/>
    <s v="pkessler"/>
    <s v="Matalevich"/>
    <n v="9549.07"/>
    <m/>
    <s v="C"/>
    <s v="Labor"/>
    <s v="TEC"/>
    <m/>
    <s v="JLAB"/>
    <s v="Const"/>
    <s v="RF"/>
    <x v="7"/>
    <m/>
    <m/>
    <m/>
    <m/>
    <m/>
    <m/>
    <m/>
    <m/>
    <m/>
    <m/>
    <m/>
    <m/>
    <n v="2970.82"/>
    <n v="6578.25"/>
    <m/>
    <m/>
    <m/>
    <m/>
    <m/>
    <x v="0"/>
    <x v="0"/>
    <m/>
  </r>
  <r>
    <s v=""/>
    <s v=" E08_48640"/>
    <s v="Perform Final Assembly CM-01 (394 MHz Crab Production)"/>
    <s v="6.08.04.05.03.04"/>
    <x v="0"/>
    <d v="2028-11-16T00:00:00"/>
    <d v="2029-01-24T00:00:00"/>
    <s v="pkessler"/>
    <s v="Matalevich"/>
    <n v="13543.04"/>
    <m/>
    <s v="C"/>
    <s v="Labor"/>
    <s v="TEC"/>
    <m/>
    <s v="JLAB"/>
    <s v="Const"/>
    <s v="RF"/>
    <x v="7"/>
    <m/>
    <m/>
    <m/>
    <m/>
    <m/>
    <m/>
    <m/>
    <m/>
    <m/>
    <m/>
    <m/>
    <m/>
    <m/>
    <n v="13543.04"/>
    <m/>
    <m/>
    <m/>
    <m/>
    <m/>
    <x v="0"/>
    <x v="0"/>
    <m/>
  </r>
  <r>
    <s v=""/>
    <s v=" E08_48720"/>
    <s v="Perform Cold Mass Assembly CM-02 (394 MHz Crab Production)"/>
    <s v="6.08.04.05.03.04"/>
    <x v="0"/>
    <d v="2028-08-14T00:00:00"/>
    <d v="2028-10-17T00:00:00"/>
    <s v="pkessler"/>
    <s v="Matalevich"/>
    <n v="15027.99"/>
    <m/>
    <s v="C"/>
    <s v="Labor"/>
    <s v="TEC"/>
    <m/>
    <s v="JLAB"/>
    <s v="Const"/>
    <s v="RF"/>
    <x v="7"/>
    <m/>
    <m/>
    <m/>
    <m/>
    <m/>
    <m/>
    <m/>
    <m/>
    <m/>
    <m/>
    <m/>
    <m/>
    <n v="11354.48"/>
    <n v="3673.51"/>
    <m/>
    <m/>
    <m/>
    <m/>
    <m/>
    <x v="0"/>
    <x v="0"/>
    <m/>
  </r>
  <r>
    <s v=""/>
    <s v=" E08_48750"/>
    <s v="Perform Spaceframe Thermal Shield Assembly CM-02 (394 MHz Crab Production)"/>
    <s v="6.08.04.05.03.04"/>
    <x v="0"/>
    <d v="2028-10-18T00:00:00"/>
    <d v="2028-12-22T00:00:00"/>
    <s v="pkessler"/>
    <s v="Matalevich"/>
    <n v="9636.39"/>
    <m/>
    <s v="C"/>
    <s v="Labor"/>
    <s v="TEC"/>
    <m/>
    <s v="JLAB"/>
    <s v="Const"/>
    <s v="RF"/>
    <x v="7"/>
    <m/>
    <m/>
    <m/>
    <m/>
    <m/>
    <m/>
    <m/>
    <m/>
    <m/>
    <m/>
    <m/>
    <m/>
    <m/>
    <n v="9636.39"/>
    <m/>
    <m/>
    <m/>
    <m/>
    <m/>
    <x v="0"/>
    <x v="0"/>
    <m/>
  </r>
  <r>
    <s v=""/>
    <s v=" E08_48780"/>
    <s v="Perform Final Assembly CM-02 (394 MHz Crab Production)"/>
    <s v="6.08.04.05.03.04"/>
    <x v="0"/>
    <d v="2028-12-26T00:00:00"/>
    <d v="2029-03-01T00:00:00"/>
    <s v="pkessler"/>
    <s v="Matalevich"/>
    <n v="13543.04"/>
    <m/>
    <s v="C"/>
    <s v="Labor"/>
    <s v="TEC"/>
    <m/>
    <s v="JLAB"/>
    <s v="Const"/>
    <s v="RF"/>
    <x v="7"/>
    <m/>
    <m/>
    <m/>
    <m/>
    <m/>
    <m/>
    <m/>
    <m/>
    <m/>
    <m/>
    <m/>
    <m/>
    <m/>
    <n v="13543.04"/>
    <m/>
    <m/>
    <m/>
    <m/>
    <m/>
    <x v="0"/>
    <x v="0"/>
    <m/>
  </r>
  <r>
    <s v=""/>
    <s v=" E08_48860"/>
    <s v="Perform Cold Mass Assembly CM-03 (394 MHz Crab Production)"/>
    <s v="6.08.04.05.03.04"/>
    <x v="0"/>
    <d v="2029-01-25T00:00:00"/>
    <d v="2029-03-15T00:00:00"/>
    <s v="pkessler"/>
    <s v="Matalevich"/>
    <n v="15366.14"/>
    <m/>
    <s v="C"/>
    <s v="Labor"/>
    <s v="TEC"/>
    <m/>
    <s v="JLAB"/>
    <s v="Const"/>
    <s v="RF"/>
    <x v="7"/>
    <m/>
    <m/>
    <m/>
    <m/>
    <m/>
    <m/>
    <m/>
    <m/>
    <m/>
    <m/>
    <m/>
    <m/>
    <m/>
    <n v="15366.14"/>
    <m/>
    <m/>
    <m/>
    <m/>
    <m/>
    <x v="0"/>
    <x v="0"/>
    <m/>
  </r>
  <r>
    <s v=""/>
    <s v=" E08_48890"/>
    <s v="Perform Spaceframe Thermal Shield Assembly CM-03 (394 MHz Crab Production)"/>
    <s v="6.08.04.05.03.04"/>
    <x v="0"/>
    <d v="2029-03-16T00:00:00"/>
    <d v="2029-05-03T00:00:00"/>
    <s v="pkessler"/>
    <s v="Matalevich"/>
    <n v="9636.39"/>
    <m/>
    <s v="C"/>
    <s v="Labor"/>
    <s v="TEC"/>
    <m/>
    <s v="JLAB"/>
    <s v="Const"/>
    <s v="RF"/>
    <x v="7"/>
    <m/>
    <m/>
    <m/>
    <m/>
    <m/>
    <m/>
    <m/>
    <m/>
    <m/>
    <m/>
    <m/>
    <m/>
    <m/>
    <n v="9636.39"/>
    <m/>
    <m/>
    <m/>
    <m/>
    <m/>
    <x v="0"/>
    <x v="0"/>
    <m/>
  </r>
  <r>
    <s v=""/>
    <s v=" E08_48920"/>
    <s v="Perform Final Assembly CM-03 (394 MHz Crab Production)"/>
    <s v="6.08.04.05.03.04"/>
    <x v="0"/>
    <d v="2029-05-04T00:00:00"/>
    <d v="2029-06-22T00:00:00"/>
    <s v="pkessler"/>
    <s v="Matalevich"/>
    <n v="13543.04"/>
    <m/>
    <s v="C"/>
    <s v="Labor"/>
    <s v="TEC"/>
    <m/>
    <s v="JLAB"/>
    <s v="Const"/>
    <s v="RF"/>
    <x v="7"/>
    <m/>
    <m/>
    <m/>
    <m/>
    <m/>
    <m/>
    <m/>
    <m/>
    <m/>
    <m/>
    <m/>
    <m/>
    <m/>
    <n v="13543.04"/>
    <m/>
    <m/>
    <m/>
    <m/>
    <m/>
    <x v="0"/>
    <x v="0"/>
    <m/>
  </r>
  <r>
    <s v=""/>
    <s v=" E08_49000"/>
    <s v="Perform Cold Mass Assembly CM-04 (394 MHz Crab Production)"/>
    <s v="6.08.04.05.03.04"/>
    <x v="0"/>
    <d v="2029-03-02T00:00:00"/>
    <d v="2029-04-19T00:00:00"/>
    <s v="pkessler"/>
    <s v="Matalevich"/>
    <n v="15366.14"/>
    <m/>
    <s v="C"/>
    <s v="Labor"/>
    <s v="TEC"/>
    <m/>
    <s v="JLAB"/>
    <s v="Const"/>
    <s v="RF"/>
    <x v="7"/>
    <m/>
    <m/>
    <m/>
    <m/>
    <m/>
    <m/>
    <m/>
    <m/>
    <m/>
    <m/>
    <m/>
    <m/>
    <m/>
    <n v="15366.14"/>
    <m/>
    <m/>
    <m/>
    <m/>
    <m/>
    <x v="0"/>
    <x v="0"/>
    <m/>
  </r>
  <r>
    <s v=""/>
    <s v=" E08_49030"/>
    <s v="Perform Spaceframe Thermal Shield Assembly CM-04 (394 MHz Crab Production)"/>
    <s v="6.08.04.05.03.04"/>
    <x v="0"/>
    <d v="2029-04-20T00:00:00"/>
    <d v="2029-06-08T00:00:00"/>
    <s v="pkessler"/>
    <s v="Matalevich"/>
    <n v="9636.39"/>
    <m/>
    <s v="C"/>
    <s v="Labor"/>
    <s v="TEC"/>
    <m/>
    <s v="JLAB"/>
    <s v="Const"/>
    <s v="RF"/>
    <x v="7"/>
    <m/>
    <m/>
    <m/>
    <m/>
    <m/>
    <m/>
    <m/>
    <m/>
    <m/>
    <m/>
    <m/>
    <m/>
    <m/>
    <n v="9636.39"/>
    <m/>
    <m/>
    <m/>
    <m/>
    <m/>
    <x v="0"/>
    <x v="0"/>
    <m/>
  </r>
  <r>
    <s v=""/>
    <s v=" E08_49060"/>
    <s v="Perform Final Assembly CM-04 (394 MHz Crab Production)"/>
    <s v="6.08.04.05.03.04"/>
    <x v="0"/>
    <d v="2029-06-11T00:00:00"/>
    <d v="2029-07-30T00:00:00"/>
    <s v="pkessler"/>
    <s v="Matalevich"/>
    <n v="13543.04"/>
    <m/>
    <s v="C"/>
    <s v="Labor"/>
    <s v="TEC"/>
    <m/>
    <s v="JLAB"/>
    <s v="Const"/>
    <s v="RF"/>
    <x v="7"/>
    <m/>
    <m/>
    <m/>
    <m/>
    <m/>
    <m/>
    <m/>
    <m/>
    <m/>
    <m/>
    <m/>
    <m/>
    <m/>
    <n v="13543.04"/>
    <m/>
    <m/>
    <m/>
    <m/>
    <m/>
    <x v="0"/>
    <x v="0"/>
    <m/>
  </r>
  <r>
    <s v=""/>
    <s v=" E08_49140"/>
    <s v="Perform Cold Mass Assembly CM-05 (394 MHz Crab Production)"/>
    <s v="6.08.04.05.03.04"/>
    <x v="0"/>
    <d v="2029-06-25T00:00:00"/>
    <d v="2029-07-30T00:00:00"/>
    <s v="pkessler"/>
    <s v="Matalevich"/>
    <n v="15366.14"/>
    <m/>
    <s v="C"/>
    <s v="Labor"/>
    <s v="TEC"/>
    <m/>
    <s v="JLAB"/>
    <s v="Const"/>
    <s v="RF"/>
    <x v="7"/>
    <m/>
    <m/>
    <m/>
    <m/>
    <m/>
    <m/>
    <m/>
    <m/>
    <m/>
    <m/>
    <m/>
    <m/>
    <m/>
    <n v="15366.14"/>
    <m/>
    <m/>
    <m/>
    <m/>
    <m/>
    <x v="0"/>
    <x v="0"/>
    <m/>
  </r>
  <r>
    <s v=""/>
    <s v=" E08_49170"/>
    <s v="Perform Spaceframe Thermal Shield Assembly CM-05 (394 MHz Crab Production)"/>
    <s v="6.08.04.05.03.04"/>
    <x v="0"/>
    <d v="2029-07-31T00:00:00"/>
    <d v="2029-09-04T00:00:00"/>
    <s v="pkessler"/>
    <s v="Matalevich"/>
    <n v="9636.39"/>
    <m/>
    <s v="C"/>
    <s v="Labor"/>
    <s v="TEC"/>
    <m/>
    <s v="JLAB"/>
    <s v="Const"/>
    <s v="RF"/>
    <x v="7"/>
    <m/>
    <m/>
    <m/>
    <m/>
    <m/>
    <m/>
    <m/>
    <m/>
    <m/>
    <m/>
    <m/>
    <m/>
    <m/>
    <n v="9636.39"/>
    <m/>
    <m/>
    <m/>
    <m/>
    <m/>
    <x v="0"/>
    <x v="0"/>
    <m/>
  </r>
  <r>
    <s v=""/>
    <s v=" E08_49200"/>
    <s v="Perform Final Assembly CM-05 (394 MHz Crab Production)"/>
    <s v="6.08.04.05.03.04"/>
    <x v="0"/>
    <d v="2029-09-05T00:00:00"/>
    <d v="2029-10-10T00:00:00"/>
    <s v="pkessler"/>
    <s v="Matalevich"/>
    <n v="13656.8"/>
    <m/>
    <s v="C"/>
    <s v="Labor"/>
    <s v="TEC"/>
    <m/>
    <s v="JLAB"/>
    <s v="Const"/>
    <s v="RF"/>
    <x v="7"/>
    <m/>
    <m/>
    <m/>
    <m/>
    <m/>
    <m/>
    <m/>
    <m/>
    <m/>
    <m/>
    <m/>
    <m/>
    <m/>
    <n v="9832.9"/>
    <n v="3823.9"/>
    <m/>
    <m/>
    <m/>
    <m/>
    <x v="0"/>
    <x v="0"/>
    <m/>
  </r>
  <r>
    <s v=""/>
    <s v=" E08_49280"/>
    <s v="Perform Cold Mass Assembly CM-06 (394 MHz Crab Production)"/>
    <s v="6.08.04.05.03.04"/>
    <x v="0"/>
    <d v="2029-07-31T00:00:00"/>
    <d v="2029-09-04T00:00:00"/>
    <s v="pkessler"/>
    <s v="Matalevich"/>
    <n v="15366.14"/>
    <m/>
    <s v="C"/>
    <s v="Labor"/>
    <s v="TEC"/>
    <m/>
    <s v="JLAB"/>
    <s v="Const"/>
    <s v="RF"/>
    <x v="7"/>
    <m/>
    <m/>
    <m/>
    <m/>
    <m/>
    <m/>
    <m/>
    <m/>
    <m/>
    <m/>
    <m/>
    <m/>
    <m/>
    <n v="15366.14"/>
    <m/>
    <m/>
    <m/>
    <m/>
    <m/>
    <x v="0"/>
    <x v="0"/>
    <m/>
  </r>
  <r>
    <s v=""/>
    <s v=" E08_49310"/>
    <s v="Perform Spaceframe Thermal Shield Assembly CM-06 (394 MHz Crab Production)"/>
    <s v="6.08.04.05.03.04"/>
    <x v="0"/>
    <d v="2029-09-05T00:00:00"/>
    <d v="2029-10-10T00:00:00"/>
    <s v="pkessler"/>
    <s v="Matalevich"/>
    <n v="9717.34"/>
    <m/>
    <s v="C"/>
    <s v="Labor"/>
    <s v="TEC"/>
    <m/>
    <s v="JLAB"/>
    <s v="Const"/>
    <s v="RF"/>
    <x v="7"/>
    <m/>
    <m/>
    <m/>
    <m/>
    <m/>
    <m/>
    <m/>
    <m/>
    <m/>
    <m/>
    <m/>
    <m/>
    <m/>
    <n v="6996.48"/>
    <n v="2720.85"/>
    <m/>
    <m/>
    <m/>
    <m/>
    <x v="0"/>
    <x v="0"/>
    <m/>
  </r>
  <r>
    <s v=""/>
    <s v=" E08_49340"/>
    <s v="Perform Final Assembly CM-06 (394 MHz Crab Production)"/>
    <s v="6.08.04.05.03.04"/>
    <x v="0"/>
    <d v="2029-10-11T00:00:00"/>
    <d v="2029-11-15T00:00:00"/>
    <s v="pkessler"/>
    <s v="Matalevich"/>
    <n v="13949.33"/>
    <m/>
    <s v="C"/>
    <s v="Labor"/>
    <s v="TEC"/>
    <m/>
    <s v="JLAB"/>
    <s v="Const"/>
    <s v="RF"/>
    <x v="7"/>
    <m/>
    <m/>
    <m/>
    <m/>
    <m/>
    <m/>
    <m/>
    <m/>
    <m/>
    <m/>
    <m/>
    <m/>
    <m/>
    <m/>
    <n v="13949.33"/>
    <m/>
    <m/>
    <m/>
    <m/>
    <x v="0"/>
    <x v="0"/>
    <m/>
  </r>
  <r>
    <s v=""/>
    <s v=" E08_49650"/>
    <s v="Perform CM-05 Acceptance Testing (394 MHz Crab Production)"/>
    <s v="6.08.04.05.03.05"/>
    <x v="0"/>
    <d v="2029-10-11T00:00:00"/>
    <d v="2029-11-07T00:00:00"/>
    <s v="pkessler"/>
    <s v="Matalevich"/>
    <n v="19314.46"/>
    <m/>
    <s v="C"/>
    <s v="Labor"/>
    <s v="TEC"/>
    <m/>
    <s v="JLAB"/>
    <s v="Const"/>
    <s v="RF"/>
    <x v="8"/>
    <m/>
    <m/>
    <m/>
    <m/>
    <m/>
    <m/>
    <m/>
    <m/>
    <m/>
    <m/>
    <m/>
    <m/>
    <m/>
    <m/>
    <n v="19314.46"/>
    <m/>
    <m/>
    <m/>
    <m/>
    <x v="0"/>
    <x v="0"/>
    <m/>
  </r>
  <r>
    <s v=""/>
    <s v=" E08_49680"/>
    <s v="Perform CM-06 Acceptance Testing (394 MHz Crab Production)"/>
    <s v="6.08.04.05.03.05"/>
    <x v="0"/>
    <d v="2029-11-16T00:00:00"/>
    <d v="2029-12-17T00:00:00"/>
    <s v="pkessler"/>
    <s v="Matalevich"/>
    <n v="19046.2"/>
    <m/>
    <s v="C"/>
    <s v="Labor"/>
    <s v="TEC"/>
    <m/>
    <s v="JLAB"/>
    <s v="Const"/>
    <s v="RF"/>
    <x v="8"/>
    <m/>
    <m/>
    <m/>
    <m/>
    <m/>
    <m/>
    <m/>
    <m/>
    <m/>
    <m/>
    <m/>
    <m/>
    <m/>
    <m/>
    <n v="19046.2"/>
    <m/>
    <m/>
    <m/>
    <m/>
    <x v="0"/>
    <x v="0"/>
    <m/>
  </r>
  <r>
    <s v=""/>
    <s v=" E08_49520"/>
    <s v="Perform CM-01 Acceptance Testing (394 MHz Crab Production)"/>
    <s v="6.08.04.05.03.05"/>
    <x v="0"/>
    <d v="2029-01-25T00:00:00"/>
    <d v="2029-03-08T00:00:00"/>
    <s v="pkessler"/>
    <s v="Matalevich"/>
    <n v="20835.439999999999"/>
    <m/>
    <s v="C"/>
    <s v="Labor"/>
    <s v="TEC"/>
    <m/>
    <s v="JLAB"/>
    <s v="Const"/>
    <s v="RF"/>
    <x v="8"/>
    <m/>
    <m/>
    <m/>
    <m/>
    <m/>
    <m/>
    <m/>
    <m/>
    <m/>
    <m/>
    <m/>
    <m/>
    <m/>
    <n v="20835.439999999999"/>
    <m/>
    <m/>
    <m/>
    <m/>
    <m/>
    <x v="0"/>
    <x v="0"/>
    <m/>
  </r>
  <r>
    <s v=""/>
    <s v=" E08_49550"/>
    <s v="Perform CM-02 Acceptance Testing (394 MHz Crab Production)"/>
    <s v="6.08.04.05.03.05"/>
    <x v="0"/>
    <d v="2029-03-09T00:00:00"/>
    <d v="2029-04-12T00:00:00"/>
    <s v="pkessler"/>
    <s v="Matalevich"/>
    <n v="20835.439999999999"/>
    <m/>
    <s v="C"/>
    <s v="Labor"/>
    <s v="TEC"/>
    <m/>
    <s v="JLAB"/>
    <s v="Const"/>
    <s v="RF"/>
    <x v="8"/>
    <m/>
    <m/>
    <m/>
    <m/>
    <m/>
    <m/>
    <m/>
    <m/>
    <m/>
    <m/>
    <m/>
    <m/>
    <m/>
    <n v="20835.439999999999"/>
    <m/>
    <m/>
    <m/>
    <m/>
    <m/>
    <x v="0"/>
    <x v="0"/>
    <m/>
  </r>
  <r>
    <s v=""/>
    <s v=" E08_49580"/>
    <s v="Perform CM-03 Acceptance Testing (394 MHz Crab Production)"/>
    <s v="6.08.04.05.03.05"/>
    <x v="0"/>
    <d v="2029-06-25T00:00:00"/>
    <d v="2029-07-23T00:00:00"/>
    <s v="pkessler"/>
    <s v="Matalevich"/>
    <n v="20835.439999999999"/>
    <m/>
    <s v="C"/>
    <s v="Labor"/>
    <s v="TEC"/>
    <m/>
    <s v="JLAB"/>
    <s v="Const"/>
    <s v="RF"/>
    <x v="8"/>
    <m/>
    <m/>
    <m/>
    <m/>
    <m/>
    <m/>
    <m/>
    <m/>
    <m/>
    <m/>
    <m/>
    <m/>
    <m/>
    <n v="20835.439999999999"/>
    <m/>
    <m/>
    <m/>
    <m/>
    <m/>
    <x v="0"/>
    <x v="0"/>
    <m/>
  </r>
  <r>
    <s v=""/>
    <s v=" E08_49610"/>
    <s v="Perform CM-04 Acceptance Testing (394 MHz Crab Production)"/>
    <s v="6.08.04.05.03.05"/>
    <x v="0"/>
    <d v="2029-07-31T00:00:00"/>
    <d v="2029-08-27T00:00:00"/>
    <s v="pkessler"/>
    <s v="Matalevich"/>
    <n v="20835.439999999999"/>
    <m/>
    <s v="C"/>
    <s v="Labor"/>
    <s v="TEC"/>
    <m/>
    <s v="JLAB"/>
    <s v="Const"/>
    <s v="RF"/>
    <x v="8"/>
    <m/>
    <m/>
    <m/>
    <m/>
    <m/>
    <m/>
    <m/>
    <m/>
    <m/>
    <m/>
    <m/>
    <m/>
    <m/>
    <n v="20835.439999999999"/>
    <m/>
    <m/>
    <m/>
    <m/>
    <m/>
    <x v="0"/>
    <x v="0"/>
    <m/>
  </r>
  <r>
    <s v=""/>
    <s v=" E08_28970"/>
    <s v="Perform  Cold Mass Assembly (591 1-Cell CM-13)"/>
    <s v="6.08.04.01.03.04"/>
    <x v="0"/>
    <d v="2029-04-03T00:00:00"/>
    <d v="2029-04-23T00:00:00"/>
    <s v="pkessler"/>
    <s v="Matalevich"/>
    <n v="6771.52"/>
    <m/>
    <s v="C"/>
    <s v="Labor"/>
    <s v="TEC"/>
    <m/>
    <s v="JLAB"/>
    <s v="Const"/>
    <s v="RF"/>
    <x v="7"/>
    <m/>
    <m/>
    <m/>
    <m/>
    <m/>
    <m/>
    <m/>
    <m/>
    <m/>
    <m/>
    <m/>
    <m/>
    <m/>
    <n v="6771.52"/>
    <m/>
    <m/>
    <m/>
    <m/>
    <m/>
    <x v="0"/>
    <x v="0"/>
    <m/>
  </r>
  <r>
    <s v=""/>
    <s v=" E08_29000"/>
    <s v="Perform Spaceframe Thermal Shield Assembly (591 1-Cell CM-13)"/>
    <s v="6.08.04.01.03.04"/>
    <x v="0"/>
    <d v="2029-04-24T00:00:00"/>
    <d v="2029-05-14T00:00:00"/>
    <s v="pkessler"/>
    <s v="Matalevich"/>
    <n v="4167.09"/>
    <m/>
    <s v="C"/>
    <s v="Labor"/>
    <s v="TEC"/>
    <m/>
    <s v="JLAB"/>
    <s v="Const"/>
    <s v="RF"/>
    <x v="7"/>
    <m/>
    <m/>
    <m/>
    <m/>
    <m/>
    <m/>
    <m/>
    <m/>
    <m/>
    <m/>
    <m/>
    <m/>
    <m/>
    <n v="4167.09"/>
    <m/>
    <m/>
    <m/>
    <m/>
    <m/>
    <x v="0"/>
    <x v="0"/>
    <m/>
  </r>
  <r>
    <s v=""/>
    <s v=" E08_29030"/>
    <s v="Perform  Final Assembly (591 1-Cell CM-13)"/>
    <s v="6.08.04.01.03.04"/>
    <x v="0"/>
    <d v="2029-05-15T00:00:00"/>
    <d v="2029-06-05T00:00:00"/>
    <s v="pkessler"/>
    <s v="Matalevich"/>
    <n v="11980.38"/>
    <m/>
    <s v="C"/>
    <s v="Labor"/>
    <s v="TEC"/>
    <m/>
    <s v="JLAB"/>
    <s v="Const"/>
    <s v="RF"/>
    <x v="7"/>
    <m/>
    <m/>
    <m/>
    <m/>
    <m/>
    <m/>
    <m/>
    <m/>
    <m/>
    <m/>
    <m/>
    <m/>
    <m/>
    <n v="11980.38"/>
    <m/>
    <m/>
    <m/>
    <m/>
    <m/>
    <x v="0"/>
    <x v="0"/>
    <m/>
  </r>
  <r>
    <s v=""/>
    <s v=" E08_29110"/>
    <s v="Perform  Cold Mass Assembly (591 1-Cell CM-14)"/>
    <s v="6.08.04.01.03.04"/>
    <x v="0"/>
    <d v="2029-06-08T00:00:00"/>
    <d v="2029-06-28T00:00:00"/>
    <s v="pkessler"/>
    <s v="Matalevich"/>
    <n v="6771.52"/>
    <m/>
    <s v="C"/>
    <s v="Labor"/>
    <s v="TEC"/>
    <m/>
    <s v="JLAB"/>
    <s v="Const"/>
    <s v="RF"/>
    <x v="7"/>
    <m/>
    <m/>
    <m/>
    <m/>
    <m/>
    <m/>
    <m/>
    <m/>
    <m/>
    <m/>
    <m/>
    <m/>
    <m/>
    <n v="6771.52"/>
    <m/>
    <m/>
    <m/>
    <m/>
    <m/>
    <x v="0"/>
    <x v="0"/>
    <m/>
  </r>
  <r>
    <s v=""/>
    <s v=" E08_29140"/>
    <s v="Perform Spaceframe Thermal Shield Assembly (591 1-Cell CM-14)"/>
    <s v="6.08.04.01.03.04"/>
    <x v="0"/>
    <d v="2029-06-29T00:00:00"/>
    <d v="2029-07-20T00:00:00"/>
    <s v="pkessler"/>
    <s v="Matalevich"/>
    <n v="4167.09"/>
    <m/>
    <s v="C"/>
    <s v="Labor"/>
    <s v="TEC"/>
    <m/>
    <s v="JLAB"/>
    <s v="Const"/>
    <s v="RF"/>
    <x v="7"/>
    <m/>
    <m/>
    <m/>
    <m/>
    <m/>
    <m/>
    <m/>
    <m/>
    <m/>
    <m/>
    <m/>
    <m/>
    <m/>
    <n v="4167.09"/>
    <m/>
    <m/>
    <m/>
    <m/>
    <m/>
    <x v="0"/>
    <x v="0"/>
    <m/>
  </r>
  <r>
    <s v=""/>
    <s v=" E08_29170"/>
    <s v="Perform  Final Assembly (591 1-Cell CM-14)"/>
    <s v="6.08.04.01.03.04"/>
    <x v="0"/>
    <d v="2029-07-23T00:00:00"/>
    <d v="2029-08-10T00:00:00"/>
    <s v="pkessler"/>
    <s v="Matalevich"/>
    <n v="11719.94"/>
    <m/>
    <s v="C"/>
    <s v="Labor"/>
    <s v="TEC"/>
    <m/>
    <s v="JLAB"/>
    <s v="Const"/>
    <s v="RF"/>
    <x v="7"/>
    <m/>
    <m/>
    <m/>
    <m/>
    <m/>
    <m/>
    <m/>
    <m/>
    <m/>
    <m/>
    <m/>
    <m/>
    <m/>
    <n v="11719.94"/>
    <m/>
    <m/>
    <m/>
    <m/>
    <m/>
    <x v="0"/>
    <x v="0"/>
    <m/>
  </r>
  <r>
    <s v=""/>
    <s v=" E08_29250"/>
    <s v="Perform  Cold Mass Assembly (591 1-Cell CM-15)"/>
    <s v="6.08.04.01.03.04"/>
    <x v="0"/>
    <d v="2029-08-15T00:00:00"/>
    <d v="2029-09-05T00:00:00"/>
    <s v="pkessler"/>
    <s v="Matalevich"/>
    <n v="6511.08"/>
    <m/>
    <s v="C"/>
    <s v="Labor"/>
    <s v="TEC"/>
    <m/>
    <s v="JLAB"/>
    <s v="Const"/>
    <s v="RF"/>
    <x v="7"/>
    <m/>
    <m/>
    <m/>
    <m/>
    <m/>
    <m/>
    <m/>
    <m/>
    <m/>
    <m/>
    <m/>
    <m/>
    <m/>
    <n v="6511.08"/>
    <m/>
    <m/>
    <m/>
    <m/>
    <m/>
    <x v="0"/>
    <x v="0"/>
    <m/>
  </r>
  <r>
    <s v=""/>
    <s v=" E08_29280"/>
    <s v="Perform Spaceframe Thermal Shield Assembly (591 1-Cell CM-15)"/>
    <s v="6.08.04.01.03.04"/>
    <x v="0"/>
    <d v="2029-09-06T00:00:00"/>
    <d v="2029-09-26T00:00:00"/>
    <s v="pkessler"/>
    <s v="Matalevich"/>
    <n v="4167.09"/>
    <m/>
    <s v="C"/>
    <s v="Labor"/>
    <s v="TEC"/>
    <m/>
    <s v="JLAB"/>
    <s v="Const"/>
    <s v="RF"/>
    <x v="7"/>
    <m/>
    <m/>
    <m/>
    <m/>
    <m/>
    <m/>
    <m/>
    <m/>
    <m/>
    <m/>
    <m/>
    <m/>
    <m/>
    <n v="4167.09"/>
    <m/>
    <m/>
    <m/>
    <m/>
    <m/>
    <x v="0"/>
    <x v="0"/>
    <m/>
  </r>
  <r>
    <s v=""/>
    <s v=" E08_29310"/>
    <s v="Perform  Final Assembly (591 1-Cell CM-15)"/>
    <s v="6.08.04.01.03.04"/>
    <x v="0"/>
    <d v="2029-09-27T00:00:00"/>
    <d v="2029-10-18T00:00:00"/>
    <s v="pkessler"/>
    <s v="Matalevich"/>
    <n v="12024.66"/>
    <m/>
    <s v="C"/>
    <s v="Labor"/>
    <s v="TEC"/>
    <m/>
    <s v="JLAB"/>
    <s v="Const"/>
    <s v="RF"/>
    <x v="7"/>
    <m/>
    <m/>
    <m/>
    <m/>
    <m/>
    <m/>
    <m/>
    <m/>
    <m/>
    <m/>
    <m/>
    <m/>
    <m/>
    <n v="1603.29"/>
    <n v="10421.370000000001"/>
    <m/>
    <m/>
    <m/>
    <m/>
    <x v="0"/>
    <x v="0"/>
    <m/>
  </r>
  <r>
    <s v=""/>
    <s v=" E08_27290"/>
    <s v="Perform  Cold Mass Assembly (591 1-Cell CM-01)"/>
    <s v="6.08.04.01.03.04"/>
    <x v="0"/>
    <d v="2027-01-15T00:00:00"/>
    <d v="2027-03-15T00:00:00"/>
    <s v="pkessler"/>
    <s v="Matalevich"/>
    <n v="8101.25"/>
    <m/>
    <s v="C"/>
    <s v="Labor"/>
    <s v="TEC"/>
    <m/>
    <s v="JLAB"/>
    <s v="Const"/>
    <s v="RF"/>
    <x v="7"/>
    <m/>
    <m/>
    <m/>
    <m/>
    <m/>
    <m/>
    <m/>
    <m/>
    <m/>
    <m/>
    <m/>
    <n v="8101.25"/>
    <m/>
    <m/>
    <m/>
    <m/>
    <m/>
    <m/>
    <m/>
    <x v="0"/>
    <x v="0"/>
    <m/>
  </r>
  <r>
    <s v=""/>
    <s v=" E08_27320"/>
    <s v="Perform Spaceframe Thermal Shield Assembly (591 1-Cell CM-01)"/>
    <s v="6.08.04.01.03.04"/>
    <x v="0"/>
    <d v="2027-03-16T00:00:00"/>
    <d v="2027-05-10T00:00:00"/>
    <s v="pkessler"/>
    <s v="Matalevich"/>
    <n v="4909.8500000000004"/>
    <m/>
    <s v="C"/>
    <s v="Labor"/>
    <s v="TEC"/>
    <m/>
    <s v="JLAB"/>
    <s v="Const"/>
    <s v="RF"/>
    <x v="7"/>
    <m/>
    <m/>
    <m/>
    <m/>
    <m/>
    <m/>
    <m/>
    <m/>
    <m/>
    <m/>
    <m/>
    <n v="4909.8500000000004"/>
    <m/>
    <m/>
    <m/>
    <m/>
    <m/>
    <m/>
    <m/>
    <x v="0"/>
    <x v="0"/>
    <m/>
  </r>
  <r>
    <s v=""/>
    <s v=" E08_27350"/>
    <s v="Perform  Final Assembly (591 1-Cell CM-01)"/>
    <s v="6.08.04.01.03.04"/>
    <x v="0"/>
    <d v="2027-05-11T00:00:00"/>
    <d v="2027-07-07T00:00:00"/>
    <s v="pkessler"/>
    <s v="Matalevich"/>
    <n v="13993.08"/>
    <m/>
    <s v="C"/>
    <s v="Labor"/>
    <s v="TEC"/>
    <m/>
    <s v="JLAB"/>
    <s v="Const"/>
    <s v="RF"/>
    <x v="7"/>
    <m/>
    <m/>
    <m/>
    <m/>
    <m/>
    <m/>
    <m/>
    <m/>
    <m/>
    <m/>
    <m/>
    <n v="13993.08"/>
    <m/>
    <m/>
    <m/>
    <m/>
    <m/>
    <m/>
    <m/>
    <x v="0"/>
    <x v="0"/>
    <m/>
  </r>
  <r>
    <s v=""/>
    <s v=" E08_29390"/>
    <s v="Perform  Cold Mass Assembly (591 1-Cell CM-16)"/>
    <s v="6.08.04.01.03.04"/>
    <x v="0"/>
    <d v="2029-10-23T00:00:00"/>
    <d v="2029-11-13T00:00:00"/>
    <s v="pkessler"/>
    <s v="Matalevich"/>
    <n v="6706.41"/>
    <m/>
    <s v="C"/>
    <s v="Labor"/>
    <s v="TEC"/>
    <m/>
    <s v="JLAB"/>
    <s v="Const"/>
    <s v="RF"/>
    <x v="7"/>
    <m/>
    <m/>
    <m/>
    <m/>
    <m/>
    <m/>
    <m/>
    <m/>
    <m/>
    <m/>
    <m/>
    <m/>
    <m/>
    <m/>
    <n v="6706.41"/>
    <m/>
    <m/>
    <m/>
    <m/>
    <x v="0"/>
    <x v="0"/>
    <m/>
  </r>
  <r>
    <s v=""/>
    <s v=" E08_29420"/>
    <s v="Perform Spaceframe Thermal Shield Assembly (591 1-Cell CM-16)"/>
    <s v="6.08.04.01.03.04"/>
    <x v="0"/>
    <d v="2029-11-14T00:00:00"/>
    <d v="2029-12-06T00:00:00"/>
    <s v="pkessler"/>
    <s v="Matalevich"/>
    <n v="4292.1000000000004"/>
    <m/>
    <s v="C"/>
    <s v="Labor"/>
    <s v="TEC"/>
    <m/>
    <s v="JLAB"/>
    <s v="Const"/>
    <s v="RF"/>
    <x v="7"/>
    <m/>
    <m/>
    <m/>
    <m/>
    <m/>
    <m/>
    <m/>
    <m/>
    <m/>
    <m/>
    <m/>
    <m/>
    <m/>
    <m/>
    <n v="4292.1000000000004"/>
    <m/>
    <m/>
    <m/>
    <m/>
    <x v="0"/>
    <x v="0"/>
    <m/>
  </r>
  <r>
    <s v=""/>
    <s v=" E08_29450"/>
    <s v="Perform  Final Assembly (591 1-Cell CM-16)"/>
    <s v="6.08.04.01.03.04"/>
    <x v="0"/>
    <d v="2029-12-07T00:00:00"/>
    <d v="2029-12-28T00:00:00"/>
    <s v="pkessler"/>
    <s v="Matalevich"/>
    <n v="11803.28"/>
    <m/>
    <s v="C"/>
    <s v="Labor"/>
    <s v="TEC"/>
    <m/>
    <s v="JLAB"/>
    <s v="Const"/>
    <s v="RF"/>
    <x v="7"/>
    <m/>
    <m/>
    <m/>
    <m/>
    <m/>
    <m/>
    <m/>
    <m/>
    <m/>
    <m/>
    <m/>
    <m/>
    <m/>
    <m/>
    <n v="11803.28"/>
    <m/>
    <m/>
    <m/>
    <m/>
    <x v="0"/>
    <x v="0"/>
    <m/>
  </r>
  <r>
    <s v=""/>
    <s v=" E08_27430"/>
    <s v="Perform  Cold Mass Assembly (591 1-Cell CM-02)"/>
    <s v="6.08.04.01.03.04"/>
    <x v="0"/>
    <d v="2027-02-18T00:00:00"/>
    <d v="2027-03-31T00:00:00"/>
    <s v="pkessler"/>
    <s v="Matalevich"/>
    <n v="8101.25"/>
    <m/>
    <s v="C"/>
    <s v="Labor"/>
    <s v="TEC"/>
    <m/>
    <s v="JLAB"/>
    <s v="Const"/>
    <s v="RF"/>
    <x v="7"/>
    <m/>
    <m/>
    <m/>
    <m/>
    <m/>
    <m/>
    <m/>
    <m/>
    <m/>
    <m/>
    <m/>
    <n v="8101.25"/>
    <m/>
    <m/>
    <m/>
    <m/>
    <m/>
    <m/>
    <m/>
    <x v="0"/>
    <x v="0"/>
    <m/>
  </r>
  <r>
    <s v=""/>
    <s v=" E08_27460"/>
    <s v="Perform Spaceframe Thermal Shield Assembly (591 1-Cell CM-02)"/>
    <s v="6.08.04.01.03.04"/>
    <x v="0"/>
    <d v="2027-04-01T00:00:00"/>
    <d v="2027-05-12T00:00:00"/>
    <s v="pkessler"/>
    <s v="Matalevich"/>
    <n v="4909.8500000000004"/>
    <m/>
    <s v="C"/>
    <s v="Labor"/>
    <s v="TEC"/>
    <m/>
    <s v="JLAB"/>
    <s v="Const"/>
    <s v="RF"/>
    <x v="7"/>
    <m/>
    <m/>
    <m/>
    <m/>
    <m/>
    <m/>
    <m/>
    <m/>
    <m/>
    <m/>
    <m/>
    <n v="4909.8500000000004"/>
    <m/>
    <m/>
    <m/>
    <m/>
    <m/>
    <m/>
    <m/>
    <x v="0"/>
    <x v="0"/>
    <m/>
  </r>
  <r>
    <s v=""/>
    <s v=" E08_27490"/>
    <s v="Perform  Final Assembly (591 1-Cell CM-02)"/>
    <s v="6.08.04.01.03.04"/>
    <x v="0"/>
    <d v="2027-05-13T00:00:00"/>
    <d v="2027-06-24T00:00:00"/>
    <s v="pkessler"/>
    <s v="Matalevich"/>
    <n v="13993.08"/>
    <m/>
    <s v="C"/>
    <s v="Labor"/>
    <s v="TEC"/>
    <m/>
    <s v="JLAB"/>
    <s v="Const"/>
    <s v="RF"/>
    <x v="7"/>
    <m/>
    <m/>
    <m/>
    <m/>
    <m/>
    <m/>
    <m/>
    <m/>
    <m/>
    <m/>
    <m/>
    <n v="13993.08"/>
    <m/>
    <m/>
    <m/>
    <m/>
    <m/>
    <m/>
    <m/>
    <x v="0"/>
    <x v="0"/>
    <m/>
  </r>
  <r>
    <s v=""/>
    <s v=" E08_27570"/>
    <s v="Perform  Cold Mass Assembly (591 1-Cell CM-03)"/>
    <s v="6.08.04.01.03.04"/>
    <x v="0"/>
    <d v="2027-07-08T00:00:00"/>
    <d v="2027-08-18T00:00:00"/>
    <s v="pkessler"/>
    <s v="Matalevich"/>
    <n v="8101.25"/>
    <m/>
    <s v="C"/>
    <s v="Labor"/>
    <s v="TEC"/>
    <m/>
    <s v="JLAB"/>
    <s v="Const"/>
    <s v="RF"/>
    <x v="7"/>
    <m/>
    <m/>
    <m/>
    <m/>
    <m/>
    <m/>
    <m/>
    <m/>
    <m/>
    <m/>
    <m/>
    <n v="8101.25"/>
    <m/>
    <m/>
    <m/>
    <m/>
    <m/>
    <m/>
    <m/>
    <x v="0"/>
    <x v="0"/>
    <m/>
  </r>
  <r>
    <s v=""/>
    <s v=" E08_27600"/>
    <s v="Perform Spaceframe Thermal Shield Assembly (591 1-Cell CM-03)"/>
    <s v="6.08.04.01.03.04"/>
    <x v="0"/>
    <d v="2027-08-19T00:00:00"/>
    <d v="2027-09-30T00:00:00"/>
    <s v="pkessler"/>
    <s v="Matalevich"/>
    <n v="4909.8500000000004"/>
    <m/>
    <s v="C"/>
    <s v="Labor"/>
    <s v="TEC"/>
    <m/>
    <s v="JLAB"/>
    <s v="Const"/>
    <s v="RF"/>
    <x v="7"/>
    <m/>
    <m/>
    <m/>
    <m/>
    <m/>
    <m/>
    <m/>
    <m/>
    <m/>
    <m/>
    <m/>
    <n v="4909.8500000000004"/>
    <m/>
    <m/>
    <m/>
    <m/>
    <m/>
    <m/>
    <m/>
    <x v="0"/>
    <x v="0"/>
    <m/>
  </r>
  <r>
    <s v=""/>
    <s v=" E08_27630"/>
    <s v="Perform  Final Assembly (591 1-Cell CM-03)"/>
    <s v="6.08.04.01.03.04"/>
    <x v="0"/>
    <d v="2027-10-01T00:00:00"/>
    <d v="2027-11-15T00:00:00"/>
    <s v="pkessler"/>
    <s v="Matalevich"/>
    <n v="14412.87"/>
    <m/>
    <s v="C"/>
    <s v="Labor"/>
    <s v="TEC"/>
    <m/>
    <s v="JLAB"/>
    <s v="Const"/>
    <s v="RF"/>
    <x v="7"/>
    <m/>
    <m/>
    <m/>
    <m/>
    <m/>
    <m/>
    <m/>
    <m/>
    <m/>
    <m/>
    <m/>
    <m/>
    <n v="14412.87"/>
    <m/>
    <m/>
    <m/>
    <m/>
    <m/>
    <m/>
    <x v="0"/>
    <x v="0"/>
    <m/>
  </r>
  <r>
    <s v=""/>
    <s v=" E08_27710"/>
    <s v="Perform  Cold Mass Assembly (591 1-Cell CM-04)"/>
    <s v="6.08.04.01.03.04"/>
    <x v="0"/>
    <d v="2027-06-25T00:00:00"/>
    <d v="2027-08-06T00:00:00"/>
    <s v="pkessler"/>
    <s v="Matalevich"/>
    <n v="8101.25"/>
    <m/>
    <s v="C"/>
    <s v="Labor"/>
    <s v="TEC"/>
    <m/>
    <s v="JLAB"/>
    <s v="Const"/>
    <s v="RF"/>
    <x v="7"/>
    <m/>
    <m/>
    <m/>
    <m/>
    <m/>
    <m/>
    <m/>
    <m/>
    <m/>
    <m/>
    <m/>
    <n v="8101.25"/>
    <m/>
    <m/>
    <m/>
    <m/>
    <m/>
    <m/>
    <m/>
    <x v="0"/>
    <x v="0"/>
    <m/>
  </r>
  <r>
    <s v=""/>
    <s v=" E08_27740"/>
    <s v="Perform Spaceframe Thermal Shield Assembly (591 1-Cell CM-04)"/>
    <s v="6.08.04.01.03.04"/>
    <x v="0"/>
    <d v="2027-08-09T00:00:00"/>
    <d v="2027-09-20T00:00:00"/>
    <s v="pkessler"/>
    <s v="Matalevich"/>
    <n v="4909.8500000000004"/>
    <m/>
    <s v="C"/>
    <s v="Labor"/>
    <s v="TEC"/>
    <m/>
    <s v="JLAB"/>
    <s v="Const"/>
    <s v="RF"/>
    <x v="7"/>
    <m/>
    <m/>
    <m/>
    <m/>
    <m/>
    <m/>
    <m/>
    <m/>
    <m/>
    <m/>
    <m/>
    <n v="4909.8500000000004"/>
    <m/>
    <m/>
    <m/>
    <m/>
    <m/>
    <m/>
    <m/>
    <x v="0"/>
    <x v="0"/>
    <m/>
  </r>
  <r>
    <s v=""/>
    <s v=" E08_27770"/>
    <s v="Perform  Final Assembly (591 1-Cell CM-04)"/>
    <s v="6.08.04.01.03.04"/>
    <x v="0"/>
    <d v="2027-09-21T00:00:00"/>
    <d v="2027-11-02T00:00:00"/>
    <s v="pkessler"/>
    <s v="Matalevich"/>
    <n v="14300.92"/>
    <m/>
    <s v="C"/>
    <s v="Labor"/>
    <s v="TEC"/>
    <m/>
    <s v="JLAB"/>
    <s v="Const"/>
    <s v="RF"/>
    <x v="7"/>
    <m/>
    <m/>
    <m/>
    <m/>
    <m/>
    <m/>
    <m/>
    <m/>
    <m/>
    <m/>
    <m/>
    <n v="3813.58"/>
    <n v="10487.34"/>
    <m/>
    <m/>
    <m/>
    <m/>
    <m/>
    <m/>
    <x v="0"/>
    <x v="0"/>
    <m/>
  </r>
  <r>
    <s v=""/>
    <s v=" E08_27850"/>
    <s v="Perform  Cold Mass Assembly (591 1-Cell CM-05)"/>
    <s v="6.08.04.01.03.04"/>
    <x v="0"/>
    <d v="2027-11-16T00:00:00"/>
    <d v="2027-12-22T00:00:00"/>
    <s v="pkessler"/>
    <s v="Matalevich"/>
    <n v="7332.86"/>
    <m/>
    <s v="C"/>
    <s v="Labor"/>
    <s v="TEC"/>
    <m/>
    <s v="JLAB"/>
    <s v="Const"/>
    <s v="RF"/>
    <x v="7"/>
    <m/>
    <m/>
    <m/>
    <m/>
    <m/>
    <m/>
    <m/>
    <m/>
    <m/>
    <m/>
    <m/>
    <m/>
    <n v="7332.86"/>
    <m/>
    <m/>
    <m/>
    <m/>
    <m/>
    <m/>
    <x v="0"/>
    <x v="0"/>
    <m/>
  </r>
  <r>
    <s v=""/>
    <s v=" E08_27880"/>
    <s v="Perform Spaceframe Thermal Shield Assembly (591 1-Cell CM-05)"/>
    <s v="6.08.04.01.03.04"/>
    <x v="0"/>
    <d v="2027-12-23T00:00:00"/>
    <d v="2028-01-31T00:00:00"/>
    <s v="pkessler"/>
    <s v="Matalevich"/>
    <n v="4551.43"/>
    <m/>
    <s v="C"/>
    <s v="Labor"/>
    <s v="TEC"/>
    <m/>
    <s v="JLAB"/>
    <s v="Const"/>
    <s v="RF"/>
    <x v="7"/>
    <m/>
    <m/>
    <m/>
    <m/>
    <m/>
    <m/>
    <m/>
    <m/>
    <m/>
    <m/>
    <m/>
    <m/>
    <n v="4551.43"/>
    <m/>
    <m/>
    <m/>
    <m/>
    <m/>
    <m/>
    <x v="0"/>
    <x v="0"/>
    <m/>
  </r>
  <r>
    <s v=""/>
    <s v=" E08_27910"/>
    <s v="Perform  Final Assembly (591 1-Cell CM-05)"/>
    <s v="6.08.04.01.03.04"/>
    <x v="0"/>
    <d v="2028-02-01T00:00:00"/>
    <d v="2028-03-07T00:00:00"/>
    <s v="pkessler"/>
    <s v="Matalevich"/>
    <n v="13148.58"/>
    <m/>
    <s v="C"/>
    <s v="Labor"/>
    <s v="TEC"/>
    <m/>
    <s v="JLAB"/>
    <s v="Const"/>
    <s v="RF"/>
    <x v="7"/>
    <m/>
    <m/>
    <m/>
    <m/>
    <m/>
    <m/>
    <m/>
    <m/>
    <m/>
    <m/>
    <m/>
    <m/>
    <n v="13148.58"/>
    <m/>
    <m/>
    <m/>
    <m/>
    <m/>
    <m/>
    <x v="0"/>
    <x v="0"/>
    <m/>
  </r>
  <r>
    <s v=""/>
    <s v=" E08_27990"/>
    <s v="Perform  Cold Mass Assembly (591 1-Cell CM-06)"/>
    <s v="6.08.04.01.03.04"/>
    <x v="0"/>
    <d v="2027-12-27T00:00:00"/>
    <d v="2028-02-01T00:00:00"/>
    <s v="pkessler"/>
    <s v="Matalevich"/>
    <n v="7332.86"/>
    <m/>
    <s v="C"/>
    <s v="Labor"/>
    <s v="TEC"/>
    <m/>
    <s v="JLAB"/>
    <s v="Const"/>
    <s v="RF"/>
    <x v="7"/>
    <m/>
    <m/>
    <m/>
    <m/>
    <m/>
    <m/>
    <m/>
    <m/>
    <m/>
    <m/>
    <m/>
    <m/>
    <n v="7332.86"/>
    <m/>
    <m/>
    <m/>
    <m/>
    <m/>
    <m/>
    <x v="0"/>
    <x v="0"/>
    <m/>
  </r>
  <r>
    <s v=""/>
    <s v=" E08_28020"/>
    <s v="Perform Spaceframe Thermal Shield Assembly (591 1-Cell CM-06)"/>
    <s v="6.08.04.01.03.04"/>
    <x v="0"/>
    <d v="2028-02-02T00:00:00"/>
    <d v="2028-03-08T00:00:00"/>
    <s v="pkessler"/>
    <s v="Matalevich"/>
    <n v="4551.43"/>
    <m/>
    <s v="C"/>
    <s v="Labor"/>
    <s v="TEC"/>
    <m/>
    <s v="JLAB"/>
    <s v="Const"/>
    <s v="RF"/>
    <x v="7"/>
    <m/>
    <m/>
    <m/>
    <m/>
    <m/>
    <m/>
    <m/>
    <m/>
    <m/>
    <m/>
    <m/>
    <m/>
    <n v="4551.43"/>
    <m/>
    <m/>
    <m/>
    <m/>
    <m/>
    <m/>
    <x v="0"/>
    <x v="0"/>
    <m/>
  </r>
  <r>
    <s v=""/>
    <s v=" E08_28050"/>
    <s v="Perform  Final Assembly (591 1-Cell CM-06)"/>
    <s v="6.08.04.01.03.04"/>
    <x v="0"/>
    <d v="2028-03-09T00:00:00"/>
    <d v="2028-04-12T00:00:00"/>
    <s v="pkessler"/>
    <s v="Matalevich"/>
    <n v="12895.72"/>
    <m/>
    <s v="C"/>
    <s v="Labor"/>
    <s v="TEC"/>
    <m/>
    <s v="JLAB"/>
    <s v="Const"/>
    <s v="RF"/>
    <x v="7"/>
    <m/>
    <m/>
    <m/>
    <m/>
    <m/>
    <m/>
    <m/>
    <m/>
    <m/>
    <m/>
    <m/>
    <m/>
    <n v="12895.72"/>
    <m/>
    <m/>
    <m/>
    <m/>
    <m/>
    <m/>
    <x v="0"/>
    <x v="0"/>
    <m/>
  </r>
  <r>
    <s v=""/>
    <s v=" E08_28130"/>
    <s v="Perform  Cold Mass Assembly (591 1-Cell CM-07)"/>
    <s v="6.08.04.01.03.04"/>
    <x v="0"/>
    <d v="2028-04-24T00:00:00"/>
    <d v="2028-05-19T00:00:00"/>
    <s v="pkessler"/>
    <s v="Matalevich"/>
    <n v="7332.86"/>
    <m/>
    <s v="C"/>
    <s v="Labor"/>
    <s v="TEC"/>
    <m/>
    <s v="JLAB"/>
    <s v="Const"/>
    <s v="RF"/>
    <x v="7"/>
    <m/>
    <m/>
    <m/>
    <m/>
    <m/>
    <m/>
    <m/>
    <m/>
    <m/>
    <m/>
    <m/>
    <m/>
    <n v="7332.86"/>
    <m/>
    <m/>
    <m/>
    <m/>
    <m/>
    <m/>
    <x v="0"/>
    <x v="0"/>
    <m/>
  </r>
  <r>
    <s v=""/>
    <s v=" E08_28160"/>
    <s v="Perform Spaceframe Thermal Shield Assembly (591 1-Cell CM-07)"/>
    <s v="6.08.04.01.03.04"/>
    <x v="0"/>
    <d v="2028-05-22T00:00:00"/>
    <d v="2028-06-19T00:00:00"/>
    <s v="pkessler"/>
    <s v="Matalevich"/>
    <n v="4551.43"/>
    <m/>
    <s v="C"/>
    <s v="Labor"/>
    <s v="TEC"/>
    <m/>
    <s v="JLAB"/>
    <s v="Const"/>
    <s v="RF"/>
    <x v="7"/>
    <m/>
    <m/>
    <m/>
    <m/>
    <m/>
    <m/>
    <m/>
    <m/>
    <m/>
    <m/>
    <m/>
    <m/>
    <n v="4551.43"/>
    <m/>
    <m/>
    <m/>
    <m/>
    <m/>
    <m/>
    <x v="0"/>
    <x v="0"/>
    <m/>
  </r>
  <r>
    <s v=""/>
    <s v=" E08_28190"/>
    <s v="Perform  Final Assembly (591 1-Cell CM-07)"/>
    <s v="6.08.04.01.03.04"/>
    <x v="0"/>
    <d v="2028-06-20T00:00:00"/>
    <d v="2028-07-18T00:00:00"/>
    <s v="pkessler"/>
    <s v="Matalevich"/>
    <n v="12895.72"/>
    <m/>
    <s v="C"/>
    <s v="Labor"/>
    <s v="TEC"/>
    <m/>
    <s v="JLAB"/>
    <s v="Const"/>
    <s v="RF"/>
    <x v="7"/>
    <m/>
    <m/>
    <m/>
    <m/>
    <m/>
    <m/>
    <m/>
    <m/>
    <m/>
    <m/>
    <m/>
    <m/>
    <n v="12895.72"/>
    <m/>
    <m/>
    <m/>
    <m/>
    <m/>
    <m/>
    <x v="0"/>
    <x v="0"/>
    <m/>
  </r>
  <r>
    <s v=""/>
    <s v=" E08_28270"/>
    <s v="Perform  Cold Mass Assembly (591 1-Cell CM-08)"/>
    <s v="6.08.04.01.03.04"/>
    <x v="0"/>
    <d v="2028-05-24T00:00:00"/>
    <d v="2028-06-21T00:00:00"/>
    <s v="pkessler"/>
    <s v="Matalevich"/>
    <n v="7080.01"/>
    <m/>
    <s v="C"/>
    <s v="Labor"/>
    <s v="TEC"/>
    <m/>
    <s v="JLAB"/>
    <s v="Const"/>
    <s v="RF"/>
    <x v="7"/>
    <m/>
    <m/>
    <m/>
    <m/>
    <m/>
    <m/>
    <m/>
    <m/>
    <m/>
    <m/>
    <m/>
    <m/>
    <n v="7080.01"/>
    <m/>
    <m/>
    <m/>
    <m/>
    <m/>
    <m/>
    <x v="0"/>
    <x v="0"/>
    <m/>
  </r>
  <r>
    <s v=""/>
    <s v=" E08_28300"/>
    <s v="Perform Spaceframe Thermal Shield Assembly (591 1-Cell CM-08)"/>
    <s v="6.08.04.01.03.04"/>
    <x v="0"/>
    <d v="2028-06-22T00:00:00"/>
    <d v="2028-07-20T00:00:00"/>
    <s v="pkessler"/>
    <s v="Matalevich"/>
    <n v="4551.43"/>
    <m/>
    <s v="C"/>
    <s v="Labor"/>
    <s v="TEC"/>
    <m/>
    <s v="JLAB"/>
    <s v="Const"/>
    <s v="RF"/>
    <x v="7"/>
    <m/>
    <m/>
    <m/>
    <m/>
    <m/>
    <m/>
    <m/>
    <m/>
    <m/>
    <m/>
    <m/>
    <m/>
    <n v="4551.43"/>
    <m/>
    <m/>
    <m/>
    <m/>
    <m/>
    <m/>
    <x v="0"/>
    <x v="0"/>
    <m/>
  </r>
  <r>
    <s v=""/>
    <s v=" E08_28330"/>
    <s v="Perform  Final Assembly (591 1-Cell CM-08)"/>
    <s v="6.08.04.01.03.04"/>
    <x v="0"/>
    <d v="2028-07-21T00:00:00"/>
    <d v="2028-08-17T00:00:00"/>
    <s v="pkessler"/>
    <s v="Matalevich"/>
    <n v="12642.87"/>
    <m/>
    <s v="C"/>
    <s v="Labor"/>
    <s v="TEC"/>
    <m/>
    <s v="JLAB"/>
    <s v="Const"/>
    <s v="RF"/>
    <x v="7"/>
    <m/>
    <m/>
    <m/>
    <m/>
    <m/>
    <m/>
    <m/>
    <m/>
    <m/>
    <m/>
    <m/>
    <m/>
    <n v="12642.87"/>
    <m/>
    <m/>
    <m/>
    <m/>
    <m/>
    <m/>
    <x v="0"/>
    <x v="0"/>
    <m/>
  </r>
  <r>
    <s v=""/>
    <s v=" E08_28410"/>
    <s v="Perform  Cold Mass Assembly (591 1-Cell CM-09)"/>
    <s v="6.08.04.01.03.04"/>
    <x v="0"/>
    <d v="2028-08-01T00:00:00"/>
    <d v="2028-08-28T00:00:00"/>
    <s v="pkessler"/>
    <s v="Matalevich"/>
    <n v="6827.15"/>
    <m/>
    <s v="C"/>
    <s v="Labor"/>
    <s v="TEC"/>
    <m/>
    <s v="JLAB"/>
    <s v="Const"/>
    <s v="RF"/>
    <x v="7"/>
    <m/>
    <m/>
    <m/>
    <m/>
    <m/>
    <m/>
    <m/>
    <m/>
    <m/>
    <m/>
    <m/>
    <m/>
    <n v="6827.15"/>
    <m/>
    <m/>
    <m/>
    <m/>
    <m/>
    <m/>
    <x v="0"/>
    <x v="0"/>
    <m/>
  </r>
  <r>
    <s v=""/>
    <s v=" E08_28440"/>
    <s v="Perform Spaceframe Thermal Shield Assembly (591 1-Cell CM-09)"/>
    <s v="6.08.04.01.03.04"/>
    <x v="0"/>
    <d v="2028-08-29T00:00:00"/>
    <d v="2028-09-26T00:00:00"/>
    <s v="pkessler"/>
    <s v="Matalevich"/>
    <n v="4298.57"/>
    <m/>
    <s v="C"/>
    <s v="Labor"/>
    <s v="TEC"/>
    <m/>
    <s v="JLAB"/>
    <s v="Const"/>
    <s v="RF"/>
    <x v="7"/>
    <m/>
    <m/>
    <m/>
    <m/>
    <m/>
    <m/>
    <m/>
    <m/>
    <m/>
    <m/>
    <m/>
    <m/>
    <n v="4298.57"/>
    <m/>
    <m/>
    <m/>
    <m/>
    <m/>
    <m/>
    <x v="0"/>
    <x v="0"/>
    <m/>
  </r>
  <r>
    <s v=""/>
    <s v=" E08_28470"/>
    <s v="Perform  Final Assembly (591 1-Cell CM-09)"/>
    <s v="6.08.04.01.03.04"/>
    <x v="0"/>
    <d v="2028-09-27T00:00:00"/>
    <d v="2028-10-25T00:00:00"/>
    <s v="pkessler"/>
    <s v="Matalevich"/>
    <n v="12446.65"/>
    <m/>
    <s v="C"/>
    <s v="Labor"/>
    <s v="TEC"/>
    <m/>
    <s v="JLAB"/>
    <s v="Const"/>
    <s v="RF"/>
    <x v="7"/>
    <m/>
    <m/>
    <m/>
    <m/>
    <m/>
    <m/>
    <m/>
    <m/>
    <m/>
    <m/>
    <m/>
    <m/>
    <n v="1867"/>
    <n v="10579.65"/>
    <m/>
    <m/>
    <m/>
    <m/>
    <m/>
    <x v="0"/>
    <x v="0"/>
    <m/>
  </r>
  <r>
    <s v=""/>
    <s v=" E08_28550"/>
    <s v="Perform  Cold Mass Assembly (591 1-Cell CM-10)"/>
    <s v="6.08.04.01.03.04"/>
    <x v="0"/>
    <d v="2028-10-06T00:00:00"/>
    <d v="2028-11-03T00:00:00"/>
    <s v="pkessler"/>
    <s v="Matalevich"/>
    <n v="7031.96"/>
    <m/>
    <s v="C"/>
    <s v="Labor"/>
    <s v="TEC"/>
    <m/>
    <s v="JLAB"/>
    <s v="Const"/>
    <s v="RF"/>
    <x v="7"/>
    <m/>
    <m/>
    <m/>
    <m/>
    <m/>
    <m/>
    <m/>
    <m/>
    <m/>
    <m/>
    <m/>
    <m/>
    <m/>
    <n v="7031.96"/>
    <m/>
    <m/>
    <m/>
    <m/>
    <m/>
    <x v="0"/>
    <x v="0"/>
    <m/>
  </r>
  <r>
    <s v=""/>
    <s v=" E08_28580"/>
    <s v="Perform Spaceframe Thermal Shield Assembly (591 1-Cell CM-10)"/>
    <s v="6.08.04.01.03.04"/>
    <x v="0"/>
    <d v="2028-11-06T00:00:00"/>
    <d v="2028-12-06T00:00:00"/>
    <s v="pkessler"/>
    <s v="Matalevich"/>
    <n v="4427.53"/>
    <m/>
    <s v="C"/>
    <s v="Labor"/>
    <s v="TEC"/>
    <m/>
    <s v="JLAB"/>
    <s v="Const"/>
    <s v="RF"/>
    <x v="7"/>
    <m/>
    <m/>
    <m/>
    <m/>
    <m/>
    <m/>
    <m/>
    <m/>
    <m/>
    <m/>
    <m/>
    <m/>
    <m/>
    <n v="4427.53"/>
    <m/>
    <m/>
    <m/>
    <m/>
    <m/>
    <x v="0"/>
    <x v="0"/>
    <m/>
  </r>
  <r>
    <s v=""/>
    <s v=" E08_28610"/>
    <s v="Perform  Final Assembly (591 1-Cell CM-10)"/>
    <s v="6.08.04.01.03.04"/>
    <x v="0"/>
    <d v="2028-12-07T00:00:00"/>
    <d v="2029-01-05T00:00:00"/>
    <s v="pkessler"/>
    <s v="Matalevich"/>
    <n v="12240.82"/>
    <m/>
    <s v="C"/>
    <s v="Labor"/>
    <s v="TEC"/>
    <m/>
    <s v="JLAB"/>
    <s v="Const"/>
    <s v="RF"/>
    <x v="7"/>
    <m/>
    <m/>
    <m/>
    <m/>
    <m/>
    <m/>
    <m/>
    <m/>
    <m/>
    <m/>
    <m/>
    <m/>
    <m/>
    <n v="12240.82"/>
    <m/>
    <m/>
    <m/>
    <m/>
    <m/>
    <x v="0"/>
    <x v="0"/>
    <m/>
  </r>
  <r>
    <s v=""/>
    <s v=" E08_28690"/>
    <s v="Perform  Cold Mass Assembly (591 1-Cell CM-11)"/>
    <s v="6.08.04.01.03.04"/>
    <x v="0"/>
    <d v="2028-11-14T00:00:00"/>
    <d v="2028-12-06T00:00:00"/>
    <s v="pkessler"/>
    <s v="Matalevich"/>
    <n v="6771.52"/>
    <m/>
    <s v="C"/>
    <s v="Labor"/>
    <s v="TEC"/>
    <m/>
    <s v="JLAB"/>
    <s v="Const"/>
    <s v="RF"/>
    <x v="7"/>
    <m/>
    <m/>
    <m/>
    <m/>
    <m/>
    <m/>
    <m/>
    <m/>
    <m/>
    <m/>
    <m/>
    <m/>
    <m/>
    <n v="6771.52"/>
    <m/>
    <m/>
    <m/>
    <m/>
    <m/>
    <x v="0"/>
    <x v="0"/>
    <m/>
  </r>
  <r>
    <s v=""/>
    <s v=" E08_28720"/>
    <s v="Perform Spaceframe Thermal Shield Assembly (591 1-Cell CM-11)"/>
    <s v="6.08.04.01.03.04"/>
    <x v="0"/>
    <d v="2028-12-07T00:00:00"/>
    <d v="2028-12-28T00:00:00"/>
    <s v="pkessler"/>
    <s v="Matalevich"/>
    <n v="4427.53"/>
    <m/>
    <s v="C"/>
    <s v="Labor"/>
    <s v="TEC"/>
    <m/>
    <s v="JLAB"/>
    <s v="Const"/>
    <s v="RF"/>
    <x v="7"/>
    <m/>
    <m/>
    <m/>
    <m/>
    <m/>
    <m/>
    <m/>
    <m/>
    <m/>
    <m/>
    <m/>
    <m/>
    <m/>
    <n v="4427.53"/>
    <m/>
    <m/>
    <m/>
    <m/>
    <m/>
    <x v="0"/>
    <x v="0"/>
    <m/>
  </r>
  <r>
    <s v=""/>
    <s v=" E08_28750"/>
    <s v="Perform  Final Assembly (591 1-Cell CM-11)"/>
    <s v="6.08.04.01.03.04"/>
    <x v="0"/>
    <d v="2028-12-29T00:00:00"/>
    <d v="2029-01-22T00:00:00"/>
    <s v="pkessler"/>
    <s v="Matalevich"/>
    <n v="12240.82"/>
    <m/>
    <s v="C"/>
    <s v="Labor"/>
    <s v="TEC"/>
    <m/>
    <s v="JLAB"/>
    <s v="Const"/>
    <s v="RF"/>
    <x v="7"/>
    <m/>
    <m/>
    <m/>
    <m/>
    <m/>
    <m/>
    <m/>
    <m/>
    <m/>
    <m/>
    <m/>
    <m/>
    <m/>
    <n v="12240.82"/>
    <m/>
    <m/>
    <m/>
    <m/>
    <m/>
    <x v="0"/>
    <x v="0"/>
    <m/>
  </r>
  <r>
    <s v=""/>
    <s v=" E08_28830"/>
    <s v="Perform  Cold Mass Assembly (591 1-Cell CM-12)"/>
    <s v="6.08.04.01.03.04"/>
    <x v="0"/>
    <d v="2029-01-25T00:00:00"/>
    <d v="2029-02-14T00:00:00"/>
    <s v="pkessler"/>
    <s v="Matalevich"/>
    <n v="6771.52"/>
    <m/>
    <s v="C"/>
    <s v="Labor"/>
    <s v="TEC"/>
    <m/>
    <s v="JLAB"/>
    <s v="Const"/>
    <s v="RF"/>
    <x v="7"/>
    <m/>
    <m/>
    <m/>
    <m/>
    <m/>
    <m/>
    <m/>
    <m/>
    <m/>
    <m/>
    <m/>
    <m/>
    <m/>
    <n v="6771.52"/>
    <m/>
    <m/>
    <m/>
    <m/>
    <m/>
    <x v="0"/>
    <x v="0"/>
    <m/>
  </r>
  <r>
    <s v=""/>
    <s v=" E08_28860"/>
    <s v="Perform Spaceframe Thermal Shield Assembly (591 1-Cell CM-12)"/>
    <s v="6.08.04.01.03.04"/>
    <x v="0"/>
    <d v="2029-02-15T00:00:00"/>
    <d v="2029-03-08T00:00:00"/>
    <s v="pkessler"/>
    <s v="Matalevich"/>
    <n v="4167.09"/>
    <m/>
    <s v="C"/>
    <s v="Labor"/>
    <s v="TEC"/>
    <m/>
    <s v="JLAB"/>
    <s v="Const"/>
    <s v="RF"/>
    <x v="7"/>
    <m/>
    <m/>
    <m/>
    <m/>
    <m/>
    <m/>
    <m/>
    <m/>
    <m/>
    <m/>
    <m/>
    <m/>
    <m/>
    <n v="4167.09"/>
    <m/>
    <m/>
    <m/>
    <m/>
    <m/>
    <x v="0"/>
    <x v="0"/>
    <m/>
  </r>
  <r>
    <s v=""/>
    <s v=" E08_28890"/>
    <s v="Perform  Final Assembly (591 1-Cell CM-12)"/>
    <s v="6.08.04.01.03.04"/>
    <x v="0"/>
    <d v="2029-03-09T00:00:00"/>
    <d v="2029-03-29T00:00:00"/>
    <s v="pkessler"/>
    <s v="Matalevich"/>
    <n v="11980.38"/>
    <m/>
    <s v="C"/>
    <s v="Labor"/>
    <s v="TEC"/>
    <m/>
    <s v="JLAB"/>
    <s v="Const"/>
    <s v="RF"/>
    <x v="7"/>
    <m/>
    <m/>
    <m/>
    <m/>
    <m/>
    <m/>
    <m/>
    <m/>
    <m/>
    <m/>
    <m/>
    <m/>
    <m/>
    <n v="11980.38"/>
    <m/>
    <m/>
    <m/>
    <m/>
    <m/>
    <x v="0"/>
    <x v="0"/>
    <m/>
  </r>
  <r>
    <s v=""/>
    <s v=" E08_29630"/>
    <s v="Perform Acceptance Testing (591 1-Cell CM-01)"/>
    <s v="6.08.04.01.03.05"/>
    <x v="0"/>
    <d v="2027-07-08T00:00:00"/>
    <d v="2027-08-11T00:00:00"/>
    <s v="pkessler"/>
    <s v="Matalevich"/>
    <n v="19639.400000000001"/>
    <m/>
    <s v="C"/>
    <s v="Labor"/>
    <s v="TEC"/>
    <m/>
    <s v="JLAB"/>
    <s v="Const"/>
    <s v="RF"/>
    <x v="8"/>
    <m/>
    <m/>
    <m/>
    <m/>
    <m/>
    <m/>
    <m/>
    <m/>
    <m/>
    <m/>
    <m/>
    <n v="19639.400000000001"/>
    <m/>
    <m/>
    <m/>
    <m/>
    <m/>
    <m/>
    <m/>
    <x v="0"/>
    <x v="0"/>
    <m/>
  </r>
  <r>
    <s v=""/>
    <s v=" E08_29660"/>
    <s v="Perform Acceptance Testing (591 1-Cell CM-02)"/>
    <s v="6.08.04.01.03.05"/>
    <x v="0"/>
    <d v="2027-08-12T00:00:00"/>
    <d v="2027-09-09T00:00:00"/>
    <s v="pkessler"/>
    <s v="Matalevich"/>
    <n v="19639.400000000001"/>
    <m/>
    <s v="C"/>
    <s v="Labor"/>
    <s v="TEC"/>
    <m/>
    <s v="JLAB"/>
    <s v="Const"/>
    <s v="RF"/>
    <x v="8"/>
    <m/>
    <m/>
    <m/>
    <m/>
    <m/>
    <m/>
    <m/>
    <m/>
    <m/>
    <m/>
    <m/>
    <n v="19639.400000000001"/>
    <m/>
    <m/>
    <m/>
    <m/>
    <m/>
    <m/>
    <m/>
    <x v="0"/>
    <x v="0"/>
    <m/>
  </r>
  <r>
    <s v=""/>
    <s v=" E08_29690"/>
    <s v="Perform Acceptance Testing (591 1-Cell CM-03)"/>
    <s v="6.08.04.01.03.05"/>
    <x v="0"/>
    <d v="2027-11-16T00:00:00"/>
    <d v="2027-12-15T00:00:00"/>
    <s v="pkessler"/>
    <s v="Matalevich"/>
    <n v="20228.59"/>
    <m/>
    <s v="C"/>
    <s v="Labor"/>
    <s v="TEC"/>
    <m/>
    <s v="JLAB"/>
    <s v="Const"/>
    <s v="RF"/>
    <x v="8"/>
    <m/>
    <m/>
    <m/>
    <m/>
    <m/>
    <m/>
    <m/>
    <m/>
    <m/>
    <m/>
    <m/>
    <m/>
    <n v="20228.59"/>
    <m/>
    <m/>
    <m/>
    <m/>
    <m/>
    <m/>
    <x v="0"/>
    <x v="0"/>
    <m/>
  </r>
  <r>
    <s v=""/>
    <s v=" E08_29720"/>
    <s v="Perform Acceptance Testing (591 1-Cell CM-04)"/>
    <s v="6.08.04.01.03.05"/>
    <x v="0"/>
    <d v="2028-04-11T00:00:00"/>
    <d v="2028-05-15T00:00:00"/>
    <s v="pkessler"/>
    <s v="Matalevich"/>
    <n v="20228.59"/>
    <m/>
    <s v="C"/>
    <s v="Labor"/>
    <s v="TEC"/>
    <m/>
    <s v="JLAB"/>
    <s v="Const"/>
    <s v="RF"/>
    <x v="8"/>
    <m/>
    <m/>
    <m/>
    <m/>
    <m/>
    <m/>
    <m/>
    <m/>
    <m/>
    <m/>
    <m/>
    <m/>
    <n v="20228.59"/>
    <m/>
    <m/>
    <m/>
    <m/>
    <m/>
    <m/>
    <x v="0"/>
    <x v="0"/>
    <m/>
  </r>
  <r>
    <s v=""/>
    <s v=" E08_29750"/>
    <s v="Perform Acceptance Testing (591 1-Cell CM-05)"/>
    <s v="6.08.04.01.03.05"/>
    <x v="0"/>
    <d v="2028-06-14T00:00:00"/>
    <d v="2028-07-12T00:00:00"/>
    <s v="pkessler"/>
    <s v="Matalevich"/>
    <n v="18205.73"/>
    <m/>
    <s v="C"/>
    <s v="Labor"/>
    <s v="TEC"/>
    <m/>
    <s v="JLAB"/>
    <s v="Const"/>
    <s v="RF"/>
    <x v="8"/>
    <m/>
    <m/>
    <m/>
    <m/>
    <m/>
    <m/>
    <m/>
    <m/>
    <m/>
    <m/>
    <m/>
    <m/>
    <n v="18205.73"/>
    <m/>
    <m/>
    <m/>
    <m/>
    <m/>
    <m/>
    <x v="0"/>
    <x v="0"/>
    <m/>
  </r>
  <r>
    <s v=""/>
    <s v=" E08_29790"/>
    <s v="Perform Acceptance Testing (591 1-Cell CM-06)"/>
    <s v="6.08.04.01.03.05"/>
    <x v="0"/>
    <d v="2028-12-08T00:00:00"/>
    <d v="2029-01-08T00:00:00"/>
    <s v="pkessler"/>
    <s v="Matalevich"/>
    <n v="18491.46"/>
    <m/>
    <s v="C"/>
    <s v="Labor"/>
    <s v="TEC"/>
    <m/>
    <s v="JLAB"/>
    <s v="Const"/>
    <s v="RF"/>
    <x v="8"/>
    <m/>
    <m/>
    <m/>
    <m/>
    <m/>
    <m/>
    <m/>
    <m/>
    <m/>
    <m/>
    <m/>
    <m/>
    <m/>
    <n v="18491.46"/>
    <m/>
    <m/>
    <m/>
    <m/>
    <m/>
    <x v="0"/>
    <x v="0"/>
    <m/>
  </r>
  <r>
    <s v=""/>
    <s v=" E08_29820"/>
    <s v="Perform Acceptance Testing (591 1-Cell CM-07)"/>
    <s v="6.08.04.01.03.05"/>
    <x v="0"/>
    <d v="2029-02-16T00:00:00"/>
    <d v="2029-03-16T00:00:00"/>
    <s v="pkessler"/>
    <s v="Matalevich"/>
    <n v="18491.46"/>
    <m/>
    <s v="C"/>
    <s v="Labor"/>
    <s v="TEC"/>
    <m/>
    <s v="JLAB"/>
    <s v="Const"/>
    <s v="RF"/>
    <x v="8"/>
    <m/>
    <m/>
    <m/>
    <m/>
    <m/>
    <m/>
    <m/>
    <m/>
    <m/>
    <m/>
    <m/>
    <m/>
    <m/>
    <n v="18491.46"/>
    <m/>
    <m/>
    <m/>
    <m/>
    <m/>
    <x v="0"/>
    <x v="0"/>
    <m/>
  </r>
  <r>
    <s v=""/>
    <s v=" E08_29850"/>
    <s v="Perform Acceptance Testing (591 1-Cell CM-08)"/>
    <s v="6.08.04.01.03.05"/>
    <x v="0"/>
    <d v="2029-04-16T00:00:00"/>
    <d v="2029-05-11T00:00:00"/>
    <s v="pkessler"/>
    <s v="Matalevich"/>
    <n v="18231.009999999998"/>
    <m/>
    <s v="C"/>
    <s v="Labor"/>
    <s v="TEC"/>
    <m/>
    <s v="JLAB"/>
    <s v="Const"/>
    <s v="RF"/>
    <x v="8"/>
    <m/>
    <m/>
    <m/>
    <m/>
    <m/>
    <m/>
    <m/>
    <m/>
    <m/>
    <m/>
    <m/>
    <m/>
    <m/>
    <n v="18231.009999999998"/>
    <m/>
    <m/>
    <m/>
    <m/>
    <m/>
    <x v="0"/>
    <x v="0"/>
    <m/>
  </r>
  <r>
    <s v=""/>
    <s v=" E08_29880"/>
    <s v="Perform Acceptance Testing (591 1-Cell CM-09)"/>
    <s v="6.08.04.01.03.05"/>
    <x v="0"/>
    <d v="2029-06-12T00:00:00"/>
    <d v="2029-07-10T00:00:00"/>
    <s v="pkessler"/>
    <s v="Matalevich"/>
    <n v="17189.240000000002"/>
    <m/>
    <s v="C"/>
    <s v="Labor"/>
    <s v="TEC"/>
    <m/>
    <s v="JLAB"/>
    <s v="Const"/>
    <s v="RF"/>
    <x v="8"/>
    <m/>
    <m/>
    <m/>
    <m/>
    <m/>
    <m/>
    <m/>
    <m/>
    <m/>
    <m/>
    <m/>
    <m/>
    <m/>
    <n v="17189.240000000002"/>
    <m/>
    <m/>
    <m/>
    <m/>
    <m/>
    <x v="0"/>
    <x v="0"/>
    <m/>
  </r>
  <r>
    <s v=""/>
    <s v=" E08_29910"/>
    <s v="Perform Acceptance Testing (591 1-Cell CM-10)"/>
    <s v="6.08.04.01.03.05"/>
    <x v="0"/>
    <d v="2029-08-08T00:00:00"/>
    <d v="2029-09-05T00:00:00"/>
    <s v="pkessler"/>
    <s v="Matalevich"/>
    <n v="17189.240000000002"/>
    <m/>
    <s v="C"/>
    <s v="Labor"/>
    <s v="TEC"/>
    <m/>
    <s v="JLAB"/>
    <s v="Const"/>
    <s v="RF"/>
    <x v="8"/>
    <m/>
    <m/>
    <m/>
    <m/>
    <m/>
    <m/>
    <m/>
    <m/>
    <m/>
    <m/>
    <m/>
    <m/>
    <m/>
    <n v="17189.240000000002"/>
    <m/>
    <m/>
    <m/>
    <m/>
    <m/>
    <x v="0"/>
    <x v="0"/>
    <m/>
  </r>
  <r>
    <s v=""/>
    <s v=" E08_29950"/>
    <s v="Perform Acceptance Testing (591 1-Cell CM-11)"/>
    <s v="6.08.04.01.03.05"/>
    <x v="0"/>
    <d v="2029-10-04T00:00:00"/>
    <d v="2029-11-01T00:00:00"/>
    <s v="pkessler"/>
    <s v="Matalevich"/>
    <n v="17436.66"/>
    <m/>
    <s v="C"/>
    <s v="Labor"/>
    <s v="TEC"/>
    <m/>
    <s v="JLAB"/>
    <s v="Const"/>
    <s v="RF"/>
    <x v="8"/>
    <m/>
    <m/>
    <m/>
    <m/>
    <m/>
    <m/>
    <m/>
    <m/>
    <m/>
    <m/>
    <m/>
    <m/>
    <m/>
    <m/>
    <n v="17436.66"/>
    <m/>
    <m/>
    <m/>
    <m/>
    <x v="0"/>
    <x v="0"/>
    <m/>
  </r>
  <r>
    <s v=""/>
    <s v=" E08_29980"/>
    <s v="Perform Acceptance Testing (591 1-Cell CM-12)"/>
    <s v="6.08.04.01.03.05"/>
    <x v="0"/>
    <d v="2029-12-05T00:00:00"/>
    <d v="1930-01-03T00:00:00"/>
    <s v="pkessler"/>
    <s v="Matalevich"/>
    <n v="17168.41"/>
    <m/>
    <s v="C"/>
    <s v="Labor"/>
    <s v="TEC"/>
    <m/>
    <s v="JLAB"/>
    <s v="Const"/>
    <s v="RF"/>
    <x v="8"/>
    <m/>
    <m/>
    <m/>
    <m/>
    <m/>
    <m/>
    <m/>
    <m/>
    <m/>
    <m/>
    <m/>
    <m/>
    <m/>
    <m/>
    <n v="17168.41"/>
    <m/>
    <m/>
    <m/>
    <m/>
    <x v="0"/>
    <x v="0"/>
    <m/>
  </r>
  <r>
    <s v=""/>
    <s v=" E08_30010"/>
    <s v="Perform Acceptance Testing (591 1-Cell CM-13)"/>
    <s v="6.08.04.01.03.05"/>
    <x v="0"/>
    <d v="1930-02-04T00:00:00"/>
    <d v="1930-03-04T00:00:00"/>
    <s v="pkessler"/>
    <s v="Matalevich"/>
    <n v="17168.41"/>
    <m/>
    <s v="C"/>
    <s v="Labor"/>
    <s v="TEC"/>
    <m/>
    <s v="JLAB"/>
    <s v="Const"/>
    <s v="RF"/>
    <x v="8"/>
    <m/>
    <m/>
    <m/>
    <m/>
    <m/>
    <m/>
    <m/>
    <m/>
    <m/>
    <m/>
    <m/>
    <m/>
    <m/>
    <m/>
    <n v="17168.41"/>
    <m/>
    <m/>
    <m/>
    <m/>
    <x v="0"/>
    <x v="0"/>
    <m/>
  </r>
  <r>
    <s v=""/>
    <s v=" E08_30040"/>
    <s v="Perform Acceptance Testing (591 1-Cell CM-14)"/>
    <s v="6.08.04.01.03.05"/>
    <x v="0"/>
    <d v="1930-04-02T00:00:00"/>
    <d v="1930-04-29T00:00:00"/>
    <s v="pkessler"/>
    <s v="Matalevich"/>
    <n v="16900.150000000001"/>
    <m/>
    <s v="C"/>
    <s v="Labor"/>
    <s v="TEC"/>
    <m/>
    <s v="JLAB"/>
    <s v="Const"/>
    <s v="RF"/>
    <x v="8"/>
    <m/>
    <m/>
    <m/>
    <m/>
    <m/>
    <m/>
    <m/>
    <m/>
    <m/>
    <m/>
    <m/>
    <m/>
    <m/>
    <m/>
    <n v="16900.150000000001"/>
    <m/>
    <m/>
    <m/>
    <m/>
    <x v="0"/>
    <x v="0"/>
    <m/>
  </r>
  <r>
    <s v=""/>
    <s v=" E08_30070"/>
    <s v="Perform Acceptance Testing (591 1-Cell CM-15)"/>
    <s v="6.08.04.01.03.05"/>
    <x v="0"/>
    <d v="1930-05-29T00:00:00"/>
    <d v="1930-06-25T00:00:00"/>
    <s v="pkessler"/>
    <s v="Matalevich"/>
    <n v="16900.150000000001"/>
    <m/>
    <s v="C"/>
    <s v="Labor"/>
    <s v="TEC"/>
    <m/>
    <s v="JLAB"/>
    <s v="Const"/>
    <s v="RF"/>
    <x v="8"/>
    <m/>
    <m/>
    <m/>
    <m/>
    <m/>
    <m/>
    <m/>
    <m/>
    <m/>
    <m/>
    <m/>
    <m/>
    <m/>
    <m/>
    <n v="16900.150000000001"/>
    <m/>
    <m/>
    <m/>
    <m/>
    <x v="0"/>
    <x v="0"/>
    <m/>
  </r>
  <r>
    <s v=""/>
    <s v=" E08_30110"/>
    <s v="Perform Acceptance Testing (591 1-Cell CM-16)"/>
    <s v="6.08.04.01.03.05"/>
    <x v="0"/>
    <d v="1930-07-25T00:00:00"/>
    <d v="1930-08-21T00:00:00"/>
    <s v="pkessler"/>
    <s v="Matalevich"/>
    <n v="16631.89"/>
    <m/>
    <s v="C"/>
    <s v="Labor"/>
    <s v="TEC"/>
    <m/>
    <s v="JLAB"/>
    <s v="Const"/>
    <s v="RF"/>
    <x v="8"/>
    <m/>
    <m/>
    <m/>
    <m/>
    <m/>
    <m/>
    <m/>
    <m/>
    <m/>
    <m/>
    <m/>
    <m/>
    <m/>
    <m/>
    <n v="16631.89"/>
    <m/>
    <m/>
    <m/>
    <m/>
    <x v="0"/>
    <x v="0"/>
    <m/>
  </r>
  <r>
    <s v=""/>
    <s v=" E08_35750"/>
    <s v="Perform  Cold Mass Assembly (591 5-Cell CM-08)"/>
    <s v="6.08.04.02.03.04"/>
    <x v="0"/>
    <d v="2029-05-08T00:00:00"/>
    <d v="2029-06-05T00:00:00"/>
    <s v="pkessler"/>
    <s v="Matalevich"/>
    <n v="7292.41"/>
    <m/>
    <s v="C"/>
    <s v="Labor"/>
    <s v="TEC"/>
    <m/>
    <s v="JLAB"/>
    <s v="Const"/>
    <s v="RF"/>
    <x v="7"/>
    <m/>
    <m/>
    <m/>
    <m/>
    <m/>
    <m/>
    <m/>
    <m/>
    <m/>
    <m/>
    <m/>
    <m/>
    <m/>
    <n v="7292.41"/>
    <m/>
    <m/>
    <m/>
    <m/>
    <m/>
    <x v="0"/>
    <x v="0"/>
    <m/>
  </r>
  <r>
    <s v=""/>
    <s v=" E08_35780"/>
    <s v="Perform Spaceframe Thermal Shield Assembly (591 5-Cell CM-08)"/>
    <s v="6.08.04.02.03.04"/>
    <x v="0"/>
    <d v="2029-06-06T00:00:00"/>
    <d v="2029-07-03T00:00:00"/>
    <s v="pkessler"/>
    <s v="Matalevich"/>
    <n v="4687.97"/>
    <m/>
    <s v="C"/>
    <s v="Labor"/>
    <s v="TEC"/>
    <m/>
    <s v="JLAB"/>
    <s v="Const"/>
    <s v="RF"/>
    <x v="7"/>
    <m/>
    <m/>
    <m/>
    <m/>
    <m/>
    <m/>
    <m/>
    <m/>
    <m/>
    <m/>
    <m/>
    <m/>
    <m/>
    <n v="4687.97"/>
    <m/>
    <m/>
    <m/>
    <m/>
    <m/>
    <x v="0"/>
    <x v="0"/>
    <m/>
  </r>
  <r>
    <s v=""/>
    <s v=" E08_35810"/>
    <s v="Perform  Final Assembly (591 5-Cell CM-08)"/>
    <s v="6.08.04.02.03.04"/>
    <x v="0"/>
    <d v="2029-07-05T00:00:00"/>
    <d v="2029-08-01T00:00:00"/>
    <s v="pkessler"/>
    <s v="Matalevich"/>
    <n v="13022.15"/>
    <m/>
    <s v="C"/>
    <s v="Labor"/>
    <s v="TEC"/>
    <m/>
    <s v="JLAB"/>
    <s v="Const"/>
    <s v="RF"/>
    <x v="7"/>
    <m/>
    <m/>
    <m/>
    <m/>
    <m/>
    <m/>
    <m/>
    <m/>
    <m/>
    <m/>
    <m/>
    <m/>
    <m/>
    <n v="13022.15"/>
    <m/>
    <m/>
    <m/>
    <m/>
    <m/>
    <x v="0"/>
    <x v="0"/>
    <m/>
  </r>
  <r>
    <s v=""/>
    <s v=" E08_35890"/>
    <s v="Perform  Cold Mass Assembly (591 5-Cell CM-09)"/>
    <s v="6.08.04.02.03.04"/>
    <x v="0"/>
    <d v="2029-07-16T00:00:00"/>
    <d v="2029-08-10T00:00:00"/>
    <s v="pkessler"/>
    <s v="Matalevich"/>
    <n v="7031.96"/>
    <m/>
    <s v="C"/>
    <s v="Labor"/>
    <s v="TEC"/>
    <m/>
    <s v="JLAB"/>
    <s v="Const"/>
    <s v="RF"/>
    <x v="7"/>
    <m/>
    <m/>
    <m/>
    <m/>
    <m/>
    <m/>
    <m/>
    <m/>
    <m/>
    <m/>
    <m/>
    <m/>
    <m/>
    <n v="7031.96"/>
    <m/>
    <m/>
    <m/>
    <m/>
    <m/>
    <x v="0"/>
    <x v="0"/>
    <m/>
  </r>
  <r>
    <s v=""/>
    <s v=" E08_35920"/>
    <s v="Perform Spaceframe Thermal Shield Assembly (591 5-Cell CM-09)"/>
    <s v="6.08.04.02.03.04"/>
    <x v="0"/>
    <d v="2029-08-13T00:00:00"/>
    <d v="2029-09-10T00:00:00"/>
    <s v="pkessler"/>
    <s v="Matalevich"/>
    <n v="4427.53"/>
    <m/>
    <s v="C"/>
    <s v="Labor"/>
    <s v="TEC"/>
    <m/>
    <s v="JLAB"/>
    <s v="Const"/>
    <s v="RF"/>
    <x v="7"/>
    <m/>
    <m/>
    <m/>
    <m/>
    <m/>
    <m/>
    <m/>
    <m/>
    <m/>
    <m/>
    <m/>
    <m/>
    <m/>
    <n v="4427.53"/>
    <m/>
    <m/>
    <m/>
    <m/>
    <m/>
    <x v="0"/>
    <x v="0"/>
    <m/>
  </r>
  <r>
    <s v=""/>
    <s v=" E08_35950"/>
    <s v="Perform  Final Assembly (591 5-Cell CM-09)"/>
    <s v="6.08.04.02.03.04"/>
    <x v="0"/>
    <d v="2029-09-11T00:00:00"/>
    <d v="2029-10-09T00:00:00"/>
    <s v="pkessler"/>
    <s v="Matalevich"/>
    <n v="12613.78"/>
    <m/>
    <s v="C"/>
    <s v="Labor"/>
    <s v="TEC"/>
    <m/>
    <s v="JLAB"/>
    <s v="Const"/>
    <s v="RF"/>
    <x v="7"/>
    <m/>
    <m/>
    <m/>
    <m/>
    <m/>
    <m/>
    <m/>
    <m/>
    <m/>
    <m/>
    <m/>
    <m/>
    <m/>
    <n v="8829.64"/>
    <n v="3784.13"/>
    <m/>
    <m/>
    <m/>
    <m/>
    <x v="0"/>
    <x v="0"/>
    <m/>
  </r>
  <r>
    <s v=""/>
    <s v=" E08_36030"/>
    <s v="Perform  Cold Mass Assembly (591 5-Cell CM-10)"/>
    <s v="6.08.04.02.03.04"/>
    <x v="0"/>
    <d v="2029-09-20T00:00:00"/>
    <d v="2029-10-18T00:00:00"/>
    <s v="pkessler"/>
    <s v="Matalevich"/>
    <n v="7169.09"/>
    <m/>
    <s v="C"/>
    <s v="Labor"/>
    <s v="TEC"/>
    <m/>
    <s v="JLAB"/>
    <s v="Const"/>
    <s v="RF"/>
    <x v="7"/>
    <m/>
    <m/>
    <m/>
    <m/>
    <m/>
    <m/>
    <m/>
    <m/>
    <m/>
    <m/>
    <m/>
    <m/>
    <m/>
    <n v="2509.1799999999998"/>
    <n v="4659.91"/>
    <m/>
    <m/>
    <m/>
    <m/>
    <x v="0"/>
    <x v="0"/>
    <m/>
  </r>
  <r>
    <s v=""/>
    <s v=" E08_36060"/>
    <s v="Perform Spaceframe Thermal Shield Assembly (591 5-Cell CM-10)"/>
    <s v="6.08.04.02.03.04"/>
    <x v="0"/>
    <d v="2029-10-19T00:00:00"/>
    <d v="2029-11-16T00:00:00"/>
    <s v="pkessler"/>
    <s v="Matalevich"/>
    <n v="4560.3599999999997"/>
    <m/>
    <s v="C"/>
    <s v="Labor"/>
    <s v="TEC"/>
    <m/>
    <s v="JLAB"/>
    <s v="Const"/>
    <s v="RF"/>
    <x v="7"/>
    <m/>
    <m/>
    <m/>
    <m/>
    <m/>
    <m/>
    <m/>
    <m/>
    <m/>
    <m/>
    <m/>
    <m/>
    <m/>
    <m/>
    <n v="4560.3599999999997"/>
    <m/>
    <m/>
    <m/>
    <m/>
    <x v="0"/>
    <x v="0"/>
    <m/>
  </r>
  <r>
    <s v=""/>
    <s v=" E08_36090"/>
    <s v="Perform  Final Assembly (591 5-Cell CM-10)"/>
    <s v="6.08.04.02.03.04"/>
    <x v="0"/>
    <d v="2029-11-19T00:00:00"/>
    <d v="2029-12-18T00:00:00"/>
    <s v="pkessler"/>
    <s v="Matalevich"/>
    <n v="12608.05"/>
    <m/>
    <s v="C"/>
    <s v="Labor"/>
    <s v="TEC"/>
    <m/>
    <s v="JLAB"/>
    <s v="Const"/>
    <s v="RF"/>
    <x v="7"/>
    <m/>
    <m/>
    <m/>
    <m/>
    <m/>
    <m/>
    <m/>
    <m/>
    <m/>
    <m/>
    <m/>
    <m/>
    <m/>
    <m/>
    <n v="12608.05"/>
    <m/>
    <m/>
    <m/>
    <m/>
    <x v="0"/>
    <x v="0"/>
    <m/>
  </r>
  <r>
    <s v=""/>
    <s v=" E08_36170"/>
    <s v="Perform  Cold Mass Assembly (591 5-Cell CM-11)"/>
    <s v="6.08.04.02.03.04"/>
    <x v="0"/>
    <d v="2029-11-30T00:00:00"/>
    <d v="2029-12-20T00:00:00"/>
    <s v="pkessler"/>
    <s v="Matalevich"/>
    <n v="6974.66"/>
    <m/>
    <s v="C"/>
    <s v="Labor"/>
    <s v="TEC"/>
    <m/>
    <s v="JLAB"/>
    <s v="Const"/>
    <s v="RF"/>
    <x v="7"/>
    <m/>
    <m/>
    <m/>
    <m/>
    <m/>
    <m/>
    <m/>
    <m/>
    <m/>
    <m/>
    <m/>
    <m/>
    <m/>
    <m/>
    <n v="6974.66"/>
    <m/>
    <m/>
    <m/>
    <m/>
    <x v="0"/>
    <x v="0"/>
    <m/>
  </r>
  <r>
    <s v=""/>
    <s v=" E08_36200"/>
    <s v="Perform Spaceframe Thermal Shield Assembly (591 5-Cell CM-11)"/>
    <s v="6.08.04.02.03.04"/>
    <x v="0"/>
    <d v="2029-12-21T00:00:00"/>
    <d v="1930-01-14T00:00:00"/>
    <s v="pkessler"/>
    <s v="Matalevich"/>
    <n v="4560.3599999999997"/>
    <m/>
    <s v="C"/>
    <s v="Labor"/>
    <s v="TEC"/>
    <m/>
    <s v="JLAB"/>
    <s v="Const"/>
    <s v="RF"/>
    <x v="7"/>
    <m/>
    <m/>
    <m/>
    <m/>
    <m/>
    <m/>
    <m/>
    <m/>
    <m/>
    <m/>
    <m/>
    <m/>
    <m/>
    <m/>
    <n v="4560.3599999999997"/>
    <m/>
    <m/>
    <m/>
    <m/>
    <x v="0"/>
    <x v="0"/>
    <m/>
  </r>
  <r>
    <s v=""/>
    <s v=" E08_36230"/>
    <s v="Perform  Final Assembly (591 5-Cell CM-11)"/>
    <s v="6.08.04.02.03.04"/>
    <x v="0"/>
    <d v="1930-01-15T00:00:00"/>
    <d v="1930-02-05T00:00:00"/>
    <s v="pkessler"/>
    <s v="Matalevich"/>
    <n v="12608.05"/>
    <m/>
    <s v="C"/>
    <s v="Labor"/>
    <s v="TEC"/>
    <m/>
    <s v="JLAB"/>
    <s v="Const"/>
    <s v="RF"/>
    <x v="7"/>
    <m/>
    <m/>
    <m/>
    <m/>
    <m/>
    <m/>
    <m/>
    <m/>
    <m/>
    <m/>
    <m/>
    <m/>
    <m/>
    <m/>
    <n v="12608.05"/>
    <m/>
    <m/>
    <m/>
    <m/>
    <x v="0"/>
    <x v="0"/>
    <m/>
  </r>
  <r>
    <s v=""/>
    <s v=" E08_36310"/>
    <s v="Perform  Cold Mass Assembly (591 5-Cell CM-12)"/>
    <s v="6.08.04.02.03.04"/>
    <x v="0"/>
    <d v="1930-01-08T00:00:00"/>
    <d v="1930-01-29T00:00:00"/>
    <s v="pkessler"/>
    <s v="Matalevich"/>
    <n v="6974.66"/>
    <m/>
    <s v="C"/>
    <s v="Labor"/>
    <s v="TEC"/>
    <m/>
    <s v="JLAB"/>
    <s v="Const"/>
    <s v="RF"/>
    <x v="7"/>
    <m/>
    <m/>
    <m/>
    <m/>
    <m/>
    <m/>
    <m/>
    <m/>
    <m/>
    <m/>
    <m/>
    <m/>
    <m/>
    <m/>
    <n v="6974.66"/>
    <m/>
    <m/>
    <m/>
    <m/>
    <x v="0"/>
    <x v="0"/>
    <m/>
  </r>
  <r>
    <s v=""/>
    <s v=" E08_36340"/>
    <s v="Perform Spaceframe Thermal Shield Assembly (591 5-Cell CM-12)"/>
    <s v="6.08.04.02.03.04"/>
    <x v="0"/>
    <d v="1930-01-30T00:00:00"/>
    <d v="1930-02-20T00:00:00"/>
    <s v="pkessler"/>
    <s v="Matalevich"/>
    <n v="4292.1000000000004"/>
    <m/>
    <s v="C"/>
    <s v="Labor"/>
    <s v="TEC"/>
    <m/>
    <s v="JLAB"/>
    <s v="Const"/>
    <s v="RF"/>
    <x v="7"/>
    <m/>
    <m/>
    <m/>
    <m/>
    <m/>
    <m/>
    <m/>
    <m/>
    <m/>
    <m/>
    <m/>
    <m/>
    <m/>
    <m/>
    <n v="4292.1000000000004"/>
    <m/>
    <m/>
    <m/>
    <m/>
    <x v="0"/>
    <x v="0"/>
    <m/>
  </r>
  <r>
    <s v=""/>
    <s v=" E08_36370"/>
    <s v="Perform  Final Assembly (591 5-Cell CM-12)"/>
    <s v="6.08.04.02.03.04"/>
    <x v="0"/>
    <d v="1930-02-21T00:00:00"/>
    <d v="1930-03-13T00:00:00"/>
    <s v="pkessler"/>
    <s v="Matalevich"/>
    <n v="12339.79"/>
    <m/>
    <s v="C"/>
    <s v="Labor"/>
    <s v="TEC"/>
    <m/>
    <s v="JLAB"/>
    <s v="Const"/>
    <s v="RF"/>
    <x v="7"/>
    <m/>
    <m/>
    <m/>
    <m/>
    <m/>
    <m/>
    <m/>
    <m/>
    <m/>
    <m/>
    <m/>
    <m/>
    <m/>
    <m/>
    <n v="12339.79"/>
    <m/>
    <m/>
    <m/>
    <m/>
    <x v="0"/>
    <x v="0"/>
    <m/>
  </r>
  <r>
    <s v=""/>
    <s v=" E08_36450"/>
    <s v="Perform  Cold Mass Assembly (591 5-Cell CM-13)"/>
    <s v="6.08.04.02.03.04"/>
    <x v="0"/>
    <d v="1930-02-13T00:00:00"/>
    <d v="1930-03-06T00:00:00"/>
    <s v="pkessler"/>
    <s v="Matalevich"/>
    <n v="6974.66"/>
    <m/>
    <s v="C"/>
    <s v="Labor"/>
    <s v="TEC"/>
    <m/>
    <s v="JLAB"/>
    <s v="Const"/>
    <s v="RF"/>
    <x v="7"/>
    <m/>
    <m/>
    <m/>
    <m/>
    <m/>
    <m/>
    <m/>
    <m/>
    <m/>
    <m/>
    <m/>
    <m/>
    <m/>
    <m/>
    <n v="6974.66"/>
    <m/>
    <m/>
    <m/>
    <m/>
    <x v="0"/>
    <x v="0"/>
    <m/>
  </r>
  <r>
    <s v=""/>
    <s v=" E08_36480"/>
    <s v="Perform Spaceframe Thermal Shield Assembly (591 5-Cell CM-13)"/>
    <s v="6.08.04.02.03.04"/>
    <x v="0"/>
    <d v="1930-03-07T00:00:00"/>
    <d v="1930-03-27T00:00:00"/>
    <s v="pkessler"/>
    <s v="Matalevich"/>
    <n v="4292.1000000000004"/>
    <m/>
    <s v="C"/>
    <s v="Labor"/>
    <s v="TEC"/>
    <m/>
    <s v="JLAB"/>
    <s v="Const"/>
    <s v="RF"/>
    <x v="7"/>
    <m/>
    <m/>
    <m/>
    <m/>
    <m/>
    <m/>
    <m/>
    <m/>
    <m/>
    <m/>
    <m/>
    <m/>
    <m/>
    <m/>
    <n v="4292.1000000000004"/>
    <m/>
    <m/>
    <m/>
    <m/>
    <x v="0"/>
    <x v="0"/>
    <m/>
  </r>
  <r>
    <s v=""/>
    <s v=" E08_36510"/>
    <s v="Perform  Final Assembly (591 5-Cell CM-13)"/>
    <s v="6.08.04.02.03.04"/>
    <x v="0"/>
    <d v="1930-03-28T00:00:00"/>
    <d v="1930-04-17T00:00:00"/>
    <s v="pkessler"/>
    <s v="Matalevich"/>
    <n v="12339.79"/>
    <m/>
    <s v="C"/>
    <s v="Labor"/>
    <s v="TEC"/>
    <m/>
    <s v="JLAB"/>
    <s v="Const"/>
    <s v="RF"/>
    <x v="7"/>
    <m/>
    <m/>
    <m/>
    <m/>
    <m/>
    <m/>
    <m/>
    <m/>
    <m/>
    <m/>
    <m/>
    <m/>
    <m/>
    <m/>
    <n v="12339.79"/>
    <m/>
    <m/>
    <m/>
    <m/>
    <x v="0"/>
    <x v="0"/>
    <m/>
  </r>
  <r>
    <s v=""/>
    <s v=" E08_36590"/>
    <s v="Perform  Cold Mass Assembly (591 5-Cell CM-14)"/>
    <s v="6.08.04.02.03.04"/>
    <x v="0"/>
    <d v="1930-03-21T00:00:00"/>
    <d v="1930-04-10T00:00:00"/>
    <s v="pkessler"/>
    <s v="Matalevich"/>
    <n v="6974.66"/>
    <m/>
    <s v="C"/>
    <s v="Labor"/>
    <s v="TEC"/>
    <m/>
    <s v="JLAB"/>
    <s v="Const"/>
    <s v="RF"/>
    <x v="7"/>
    <m/>
    <m/>
    <m/>
    <m/>
    <m/>
    <m/>
    <m/>
    <m/>
    <m/>
    <m/>
    <m/>
    <m/>
    <m/>
    <m/>
    <n v="6974.66"/>
    <m/>
    <m/>
    <m/>
    <m/>
    <x v="0"/>
    <x v="0"/>
    <m/>
  </r>
  <r>
    <s v=""/>
    <s v=" E08_36620"/>
    <s v="Perform Spaceframe Thermal Shield Assembly (591 5-Cell CM-14)"/>
    <s v="6.08.04.02.03.04"/>
    <x v="0"/>
    <d v="1930-04-11T00:00:00"/>
    <d v="1930-05-01T00:00:00"/>
    <s v="pkessler"/>
    <s v="Matalevich"/>
    <n v="4292.1000000000004"/>
    <m/>
    <s v="C"/>
    <s v="Labor"/>
    <s v="TEC"/>
    <m/>
    <s v="JLAB"/>
    <s v="Const"/>
    <s v="RF"/>
    <x v="7"/>
    <m/>
    <m/>
    <m/>
    <m/>
    <m/>
    <m/>
    <m/>
    <m/>
    <m/>
    <m/>
    <m/>
    <m/>
    <m/>
    <m/>
    <n v="4292.1000000000004"/>
    <m/>
    <m/>
    <m/>
    <m/>
    <x v="0"/>
    <x v="0"/>
    <m/>
  </r>
  <r>
    <s v=""/>
    <s v=" E08_36650"/>
    <s v="Perform  Final Assembly (591 5-Cell CM-14)"/>
    <s v="6.08.04.02.03.04"/>
    <x v="0"/>
    <d v="1930-05-02T00:00:00"/>
    <d v="1930-05-22T00:00:00"/>
    <s v="pkessler"/>
    <s v="Matalevich"/>
    <n v="12071.54"/>
    <m/>
    <s v="C"/>
    <s v="Labor"/>
    <s v="TEC"/>
    <m/>
    <s v="JLAB"/>
    <s v="Const"/>
    <s v="RF"/>
    <x v="7"/>
    <m/>
    <m/>
    <m/>
    <m/>
    <m/>
    <m/>
    <m/>
    <m/>
    <m/>
    <m/>
    <m/>
    <m/>
    <m/>
    <m/>
    <n v="12071.54"/>
    <m/>
    <m/>
    <m/>
    <m/>
    <x v="0"/>
    <x v="0"/>
    <m/>
  </r>
  <r>
    <s v=""/>
    <s v=" E08_34910"/>
    <s v="Perform  Cold Mass Assembly (591 5-Cell CM-02)"/>
    <s v="6.08.04.02.03.04"/>
    <x v="0"/>
    <d v="2027-11-22T00:00:00"/>
    <d v="2028-01-06T00:00:00"/>
    <s v="pkessler"/>
    <s v="Matalevich"/>
    <n v="8344.2900000000009"/>
    <m/>
    <s v="C"/>
    <s v="Labor"/>
    <s v="TEC"/>
    <m/>
    <s v="JLAB"/>
    <s v="Const"/>
    <s v="RF"/>
    <x v="7"/>
    <m/>
    <m/>
    <m/>
    <m/>
    <m/>
    <m/>
    <m/>
    <m/>
    <m/>
    <m/>
    <m/>
    <m/>
    <n v="8344.2900000000009"/>
    <m/>
    <m/>
    <m/>
    <m/>
    <m/>
    <m/>
    <x v="0"/>
    <x v="0"/>
    <m/>
  </r>
  <r>
    <s v=""/>
    <s v=" E08_34940"/>
    <s v="Perform Spaceframe Thermal Shield Assembly (591 5-Cell CM-02)"/>
    <s v="6.08.04.02.03.04"/>
    <x v="0"/>
    <d v="2028-01-07T00:00:00"/>
    <d v="2028-02-18T00:00:00"/>
    <s v="pkessler"/>
    <s v="Matalevich"/>
    <n v="5057.1499999999996"/>
    <m/>
    <s v="C"/>
    <s v="Labor"/>
    <s v="TEC"/>
    <m/>
    <s v="JLAB"/>
    <s v="Const"/>
    <s v="RF"/>
    <x v="7"/>
    <m/>
    <m/>
    <m/>
    <m/>
    <m/>
    <m/>
    <m/>
    <m/>
    <m/>
    <m/>
    <m/>
    <m/>
    <n v="5057.1499999999996"/>
    <m/>
    <m/>
    <m/>
    <m/>
    <m/>
    <m/>
    <x v="0"/>
    <x v="0"/>
    <m/>
  </r>
  <r>
    <s v=""/>
    <s v=" E08_34970"/>
    <s v="Perform  Final Assembly (591 5-Cell CM-02)"/>
    <s v="6.08.04.02.03.04"/>
    <x v="0"/>
    <d v="2028-02-22T00:00:00"/>
    <d v="2028-04-03T00:00:00"/>
    <s v="pkessler"/>
    <s v="Matalevich"/>
    <n v="14412.87"/>
    <m/>
    <s v="C"/>
    <s v="Labor"/>
    <s v="TEC"/>
    <m/>
    <s v="JLAB"/>
    <s v="Const"/>
    <s v="RF"/>
    <x v="7"/>
    <m/>
    <m/>
    <m/>
    <m/>
    <m/>
    <m/>
    <m/>
    <m/>
    <m/>
    <m/>
    <m/>
    <m/>
    <n v="14412.87"/>
    <m/>
    <m/>
    <m/>
    <m/>
    <m/>
    <m/>
    <x v="0"/>
    <x v="0"/>
    <m/>
  </r>
  <r>
    <s v=""/>
    <s v=" E08_35050"/>
    <s v="Perform  Cold Mass Assembly (591 5-Cell CM-03)"/>
    <s v="6.08.04.02.03.04"/>
    <x v="0"/>
    <d v="2028-06-29T00:00:00"/>
    <d v="2028-08-10T00:00:00"/>
    <s v="pkessler"/>
    <s v="Matalevich"/>
    <n v="8344.2900000000009"/>
    <m/>
    <s v="C"/>
    <s v="Labor"/>
    <s v="TEC"/>
    <m/>
    <s v="JLAB"/>
    <s v="Const"/>
    <s v="RF"/>
    <x v="7"/>
    <m/>
    <m/>
    <m/>
    <m/>
    <m/>
    <m/>
    <m/>
    <m/>
    <m/>
    <m/>
    <m/>
    <m/>
    <n v="8344.2900000000009"/>
    <m/>
    <m/>
    <m/>
    <m/>
    <m/>
    <m/>
    <x v="0"/>
    <x v="0"/>
    <m/>
  </r>
  <r>
    <s v=""/>
    <s v=" E08_35080"/>
    <s v="Perform Spaceframe Thermal Shield Assembly (591 5-Cell CM-03)"/>
    <s v="6.08.04.02.03.04"/>
    <x v="0"/>
    <d v="2028-08-11T00:00:00"/>
    <d v="2028-09-22T00:00:00"/>
    <s v="pkessler"/>
    <s v="Matalevich"/>
    <n v="5057.1499999999996"/>
    <m/>
    <s v="C"/>
    <s v="Labor"/>
    <s v="TEC"/>
    <m/>
    <s v="JLAB"/>
    <s v="Const"/>
    <s v="RF"/>
    <x v="7"/>
    <m/>
    <m/>
    <m/>
    <m/>
    <m/>
    <m/>
    <m/>
    <m/>
    <m/>
    <m/>
    <m/>
    <m/>
    <n v="5057.1499999999996"/>
    <m/>
    <m/>
    <m/>
    <m/>
    <m/>
    <m/>
    <x v="0"/>
    <x v="0"/>
    <m/>
  </r>
  <r>
    <s v=""/>
    <s v=" E08_35110"/>
    <s v="Perform  Final Assembly (591 5-Cell CM-03)"/>
    <s v="6.08.04.02.03.04"/>
    <x v="0"/>
    <d v="2028-09-25T00:00:00"/>
    <d v="2028-11-06T00:00:00"/>
    <s v="pkessler"/>
    <s v="Matalevich"/>
    <n v="14773.19"/>
    <m/>
    <s v="C"/>
    <s v="Labor"/>
    <s v="TEC"/>
    <m/>
    <s v="JLAB"/>
    <s v="Const"/>
    <s v="RF"/>
    <x v="7"/>
    <m/>
    <m/>
    <m/>
    <m/>
    <m/>
    <m/>
    <m/>
    <m/>
    <m/>
    <m/>
    <m/>
    <m/>
    <n v="2462.1999999999998"/>
    <n v="12310.99"/>
    <m/>
    <m/>
    <m/>
    <m/>
    <m/>
    <x v="0"/>
    <x v="0"/>
    <m/>
  </r>
  <r>
    <s v=""/>
    <s v=" E08_35190"/>
    <s v="Perform  Cold Mass Assembly (591 5-Cell CM-04)"/>
    <s v="6.08.04.02.03.04"/>
    <x v="0"/>
    <d v="2028-09-06T00:00:00"/>
    <d v="2028-10-18T00:00:00"/>
    <s v="pkessler"/>
    <s v="Matalevich"/>
    <n v="8444.42"/>
    <m/>
    <s v="C"/>
    <s v="Labor"/>
    <s v="TEC"/>
    <m/>
    <s v="JLAB"/>
    <s v="Const"/>
    <s v="RF"/>
    <x v="7"/>
    <m/>
    <m/>
    <m/>
    <m/>
    <m/>
    <m/>
    <m/>
    <m/>
    <m/>
    <m/>
    <m/>
    <m/>
    <n v="5066.6499999999996"/>
    <n v="3377.77"/>
    <m/>
    <m/>
    <m/>
    <m/>
    <m/>
    <x v="0"/>
    <x v="0"/>
    <m/>
  </r>
  <r>
    <s v=""/>
    <s v=" E08_35220"/>
    <s v="Perform Spaceframe Thermal Shield Assembly (591 5-Cell CM-04)"/>
    <s v="6.08.04.02.03.04"/>
    <x v="0"/>
    <d v="2028-10-19T00:00:00"/>
    <d v="2028-12-04T00:00:00"/>
    <s v="pkessler"/>
    <s v="Matalevich"/>
    <n v="5208.8599999999997"/>
    <m/>
    <s v="C"/>
    <s v="Labor"/>
    <s v="TEC"/>
    <m/>
    <s v="JLAB"/>
    <s v="Const"/>
    <s v="RF"/>
    <x v="7"/>
    <m/>
    <m/>
    <m/>
    <m/>
    <m/>
    <m/>
    <m/>
    <m/>
    <m/>
    <m/>
    <m/>
    <m/>
    <m/>
    <n v="5208.8599999999997"/>
    <m/>
    <m/>
    <m/>
    <m/>
    <m/>
    <x v="0"/>
    <x v="0"/>
    <m/>
  </r>
  <r>
    <s v=""/>
    <s v=" E08_35250"/>
    <s v="Perform  Final Assembly (591 5-Cell CM-04)"/>
    <s v="6.08.04.02.03.04"/>
    <x v="0"/>
    <d v="2028-12-05T00:00:00"/>
    <d v="2029-01-18T00:00:00"/>
    <s v="pkessler"/>
    <s v="Matalevich"/>
    <n v="14845.25"/>
    <m/>
    <s v="C"/>
    <s v="Labor"/>
    <s v="TEC"/>
    <m/>
    <s v="JLAB"/>
    <s v="Const"/>
    <s v="RF"/>
    <x v="7"/>
    <m/>
    <m/>
    <m/>
    <m/>
    <m/>
    <m/>
    <m/>
    <m/>
    <m/>
    <m/>
    <m/>
    <m/>
    <m/>
    <n v="14845.25"/>
    <m/>
    <m/>
    <m/>
    <m/>
    <m/>
    <x v="0"/>
    <x v="0"/>
    <m/>
  </r>
  <r>
    <s v=""/>
    <s v=" E08_35330"/>
    <s v="Perform  Cold Mass Assembly (591 5-Cell CM-05)"/>
    <s v="6.08.04.02.03.04"/>
    <x v="0"/>
    <d v="2028-11-07T00:00:00"/>
    <d v="2028-12-14T00:00:00"/>
    <s v="pkessler"/>
    <s v="Matalevich"/>
    <n v="7552.85"/>
    <m/>
    <s v="C"/>
    <s v="Labor"/>
    <s v="TEC"/>
    <m/>
    <s v="JLAB"/>
    <s v="Const"/>
    <s v="RF"/>
    <x v="7"/>
    <m/>
    <m/>
    <m/>
    <m/>
    <m/>
    <m/>
    <m/>
    <m/>
    <m/>
    <m/>
    <m/>
    <m/>
    <m/>
    <n v="7552.85"/>
    <m/>
    <m/>
    <m/>
    <m/>
    <m/>
    <x v="0"/>
    <x v="0"/>
    <m/>
  </r>
  <r>
    <s v=""/>
    <s v=" E08_35360"/>
    <s v="Perform Spaceframe Thermal Shield Assembly (591 5-Cell CM-05)"/>
    <s v="6.08.04.02.03.04"/>
    <x v="0"/>
    <d v="2028-12-15T00:00:00"/>
    <d v="2029-01-23T00:00:00"/>
    <s v="pkessler"/>
    <s v="Matalevich"/>
    <n v="4687.97"/>
    <m/>
    <s v="C"/>
    <s v="Labor"/>
    <s v="TEC"/>
    <m/>
    <s v="JLAB"/>
    <s v="Const"/>
    <s v="RF"/>
    <x v="7"/>
    <m/>
    <m/>
    <m/>
    <m/>
    <m/>
    <m/>
    <m/>
    <m/>
    <m/>
    <m/>
    <m/>
    <m/>
    <m/>
    <n v="4687.97"/>
    <m/>
    <m/>
    <m/>
    <m/>
    <m/>
    <x v="0"/>
    <x v="0"/>
    <m/>
  </r>
  <r>
    <s v=""/>
    <s v=" E08_35390"/>
    <s v="Perform  Final Assembly (591 5-Cell CM-05)"/>
    <s v="6.08.04.02.03.04"/>
    <x v="0"/>
    <d v="2029-01-24T00:00:00"/>
    <d v="2029-02-28T00:00:00"/>
    <s v="pkessler"/>
    <s v="Matalevich"/>
    <n v="13543.04"/>
    <m/>
    <s v="C"/>
    <s v="Labor"/>
    <s v="TEC"/>
    <m/>
    <s v="JLAB"/>
    <s v="Const"/>
    <s v="RF"/>
    <x v="7"/>
    <m/>
    <m/>
    <m/>
    <m/>
    <m/>
    <m/>
    <m/>
    <m/>
    <m/>
    <m/>
    <m/>
    <m/>
    <m/>
    <n v="13543.04"/>
    <m/>
    <m/>
    <m/>
    <m/>
    <m/>
    <x v="0"/>
    <x v="0"/>
    <m/>
  </r>
  <r>
    <s v=""/>
    <s v=" E08_35470"/>
    <s v="Perform  Cold Mass Assembly (591 5-Cell CM-06)"/>
    <s v="6.08.04.02.03.04"/>
    <x v="0"/>
    <d v="2029-01-19T00:00:00"/>
    <d v="2029-02-23T00:00:00"/>
    <s v="pkessler"/>
    <s v="Matalevich"/>
    <n v="7552.85"/>
    <m/>
    <s v="C"/>
    <s v="Labor"/>
    <s v="TEC"/>
    <m/>
    <s v="JLAB"/>
    <s v="Const"/>
    <s v="RF"/>
    <x v="7"/>
    <m/>
    <m/>
    <m/>
    <m/>
    <m/>
    <m/>
    <m/>
    <m/>
    <m/>
    <m/>
    <m/>
    <m/>
    <m/>
    <n v="7552.85"/>
    <m/>
    <m/>
    <m/>
    <m/>
    <m/>
    <x v="0"/>
    <x v="0"/>
    <m/>
  </r>
  <r>
    <s v=""/>
    <s v=" E08_35500"/>
    <s v="Perform Spaceframe Thermal Shield Assembly (591 5-Cell CM-06)"/>
    <s v="6.08.04.02.03.04"/>
    <x v="0"/>
    <d v="2029-02-26T00:00:00"/>
    <d v="2029-03-30T00:00:00"/>
    <s v="pkessler"/>
    <s v="Matalevich"/>
    <n v="4687.97"/>
    <m/>
    <s v="C"/>
    <s v="Labor"/>
    <s v="TEC"/>
    <m/>
    <s v="JLAB"/>
    <s v="Const"/>
    <s v="RF"/>
    <x v="7"/>
    <m/>
    <m/>
    <m/>
    <m/>
    <m/>
    <m/>
    <m/>
    <m/>
    <m/>
    <m/>
    <m/>
    <m/>
    <m/>
    <n v="4687.97"/>
    <m/>
    <m/>
    <m/>
    <m/>
    <m/>
    <x v="0"/>
    <x v="0"/>
    <m/>
  </r>
  <r>
    <s v=""/>
    <s v=" E08_35530"/>
    <s v="Perform  Final Assembly (591 5-Cell CM-06)"/>
    <s v="6.08.04.02.03.04"/>
    <x v="0"/>
    <d v="2029-04-02T00:00:00"/>
    <d v="2029-05-04T00:00:00"/>
    <s v="pkessler"/>
    <s v="Matalevich"/>
    <n v="13282.6"/>
    <m/>
    <s v="C"/>
    <s v="Labor"/>
    <s v="TEC"/>
    <m/>
    <s v="JLAB"/>
    <s v="Const"/>
    <s v="RF"/>
    <x v="7"/>
    <m/>
    <m/>
    <m/>
    <m/>
    <m/>
    <m/>
    <m/>
    <m/>
    <m/>
    <m/>
    <m/>
    <m/>
    <m/>
    <n v="13282.6"/>
    <m/>
    <m/>
    <m/>
    <m/>
    <m/>
    <x v="0"/>
    <x v="0"/>
    <m/>
  </r>
  <r>
    <s v=""/>
    <s v=" E08_35610"/>
    <s v="Perform  Cold Mass Assembly (591 5-Cell CM-07)"/>
    <s v="6.08.04.02.03.04"/>
    <x v="0"/>
    <d v="2029-03-02T00:00:00"/>
    <d v="2029-03-29T00:00:00"/>
    <s v="pkessler"/>
    <s v="Matalevich"/>
    <n v="7552.85"/>
    <m/>
    <s v="C"/>
    <s v="Labor"/>
    <s v="TEC"/>
    <m/>
    <s v="JLAB"/>
    <s v="Const"/>
    <s v="RF"/>
    <x v="7"/>
    <m/>
    <m/>
    <m/>
    <m/>
    <m/>
    <m/>
    <m/>
    <m/>
    <m/>
    <m/>
    <m/>
    <m/>
    <m/>
    <n v="7552.85"/>
    <m/>
    <m/>
    <m/>
    <m/>
    <m/>
    <x v="0"/>
    <x v="0"/>
    <m/>
  </r>
  <r>
    <s v=""/>
    <s v=" E08_34770"/>
    <s v="Perform  Cold Mass Assembly (591 5-Cell CM-01)"/>
    <s v="6.08.04.02.03.04"/>
    <x v="0"/>
    <d v="2027-10-15T00:00:00"/>
    <d v="2027-11-30T00:00:00"/>
    <s v="pkessler"/>
    <s v="Matalevich"/>
    <n v="8344.2900000000009"/>
    <m/>
    <s v="C"/>
    <s v="Labor"/>
    <s v="TEC"/>
    <m/>
    <s v="JLAB"/>
    <s v="Const"/>
    <s v="RF"/>
    <x v="7"/>
    <m/>
    <m/>
    <m/>
    <m/>
    <m/>
    <m/>
    <m/>
    <m/>
    <m/>
    <m/>
    <m/>
    <m/>
    <n v="8344.2900000000009"/>
    <m/>
    <m/>
    <m/>
    <m/>
    <m/>
    <m/>
    <x v="0"/>
    <x v="0"/>
    <m/>
  </r>
  <r>
    <s v=""/>
    <s v=" E08_34800"/>
    <s v="Perform Spaceframe Thermal Shield Assembly (591 5-Cell CM-01)"/>
    <s v="6.08.04.02.03.04"/>
    <x v="0"/>
    <d v="2027-12-01T00:00:00"/>
    <d v="2028-01-13T00:00:00"/>
    <s v="pkessler"/>
    <s v="Matalevich"/>
    <n v="5057.1499999999996"/>
    <m/>
    <s v="C"/>
    <s v="Labor"/>
    <s v="TEC"/>
    <m/>
    <s v="JLAB"/>
    <s v="Const"/>
    <s v="RF"/>
    <x v="7"/>
    <m/>
    <m/>
    <m/>
    <m/>
    <m/>
    <m/>
    <m/>
    <m/>
    <m/>
    <m/>
    <m/>
    <m/>
    <n v="5057.1499999999996"/>
    <m/>
    <m/>
    <m/>
    <m/>
    <m/>
    <m/>
    <x v="0"/>
    <x v="0"/>
    <m/>
  </r>
  <r>
    <s v=""/>
    <s v=" E08_34830"/>
    <s v="Perform  Final Assembly (591 5-Cell CM-01)"/>
    <s v="6.08.04.02.03.04"/>
    <x v="0"/>
    <d v="2028-01-14T00:00:00"/>
    <d v="2028-02-28T00:00:00"/>
    <s v="pkessler"/>
    <s v="Matalevich"/>
    <n v="14412.87"/>
    <m/>
    <s v="C"/>
    <s v="Labor"/>
    <s v="TEC"/>
    <m/>
    <s v="JLAB"/>
    <s v="Const"/>
    <s v="RF"/>
    <x v="7"/>
    <m/>
    <m/>
    <m/>
    <m/>
    <m/>
    <m/>
    <m/>
    <m/>
    <m/>
    <m/>
    <m/>
    <m/>
    <n v="14412.87"/>
    <m/>
    <m/>
    <m/>
    <m/>
    <m/>
    <m/>
    <x v="0"/>
    <x v="0"/>
    <m/>
  </r>
  <r>
    <s v=""/>
    <s v=" E08_35640"/>
    <s v="Perform Spaceframe Thermal Shield Assembly (591 5-Cell CM-07)"/>
    <s v="6.08.04.02.03.04"/>
    <x v="0"/>
    <d v="2029-03-30T00:00:00"/>
    <d v="2029-04-26T00:00:00"/>
    <s v="pkessler"/>
    <s v="Matalevich"/>
    <n v="4687.97"/>
    <m/>
    <s v="C"/>
    <s v="Labor"/>
    <s v="TEC"/>
    <m/>
    <s v="JLAB"/>
    <s v="Const"/>
    <s v="RF"/>
    <x v="7"/>
    <m/>
    <m/>
    <m/>
    <m/>
    <m/>
    <m/>
    <m/>
    <m/>
    <m/>
    <m/>
    <m/>
    <m/>
    <m/>
    <n v="4687.97"/>
    <m/>
    <m/>
    <m/>
    <m/>
    <m/>
    <x v="0"/>
    <x v="0"/>
    <m/>
  </r>
  <r>
    <s v=""/>
    <s v=" E08_35670"/>
    <s v="Perform  Final Assembly (591 5-Cell CM-07)"/>
    <s v="6.08.04.02.03.04"/>
    <x v="0"/>
    <d v="2029-04-27T00:00:00"/>
    <d v="2029-05-24T00:00:00"/>
    <s v="pkessler"/>
    <s v="Matalevich"/>
    <n v="13282.6"/>
    <m/>
    <s v="C"/>
    <s v="Labor"/>
    <s v="TEC"/>
    <m/>
    <s v="JLAB"/>
    <s v="Const"/>
    <s v="RF"/>
    <x v="7"/>
    <m/>
    <m/>
    <m/>
    <m/>
    <m/>
    <m/>
    <m/>
    <m/>
    <m/>
    <m/>
    <m/>
    <m/>
    <m/>
    <n v="13282.6"/>
    <m/>
    <m/>
    <m/>
    <m/>
    <m/>
    <x v="0"/>
    <x v="0"/>
    <m/>
  </r>
  <r>
    <s v=""/>
    <s v=" E08_36830"/>
    <s v="Perform Acceptance Testing (591 5-Cell CM-01)"/>
    <s v="6.08.04.02.03.05"/>
    <x v="0"/>
    <d v="2028-02-29T00:00:00"/>
    <d v="2028-04-10T00:00:00"/>
    <s v="pkessler"/>
    <s v="Matalevich"/>
    <n v="20228.59"/>
    <m/>
    <s v="C"/>
    <s v="Labor"/>
    <s v="TEC"/>
    <m/>
    <s v="JLAB"/>
    <s v="Const"/>
    <s v="RF"/>
    <x v="8"/>
    <m/>
    <m/>
    <m/>
    <m/>
    <m/>
    <m/>
    <m/>
    <m/>
    <m/>
    <m/>
    <m/>
    <m/>
    <n v="20228.59"/>
    <m/>
    <m/>
    <m/>
    <m/>
    <m/>
    <m/>
    <x v="0"/>
    <x v="0"/>
    <m/>
  </r>
  <r>
    <s v=""/>
    <s v=" E08_36860"/>
    <s v="Perform Acceptance Testing (591 5-Cell CM-02)"/>
    <s v="6.08.04.02.03.05"/>
    <x v="0"/>
    <d v="2028-05-16T00:00:00"/>
    <d v="2028-06-13T00:00:00"/>
    <s v="pkessler"/>
    <s v="Matalevich"/>
    <n v="20228.59"/>
    <m/>
    <s v="C"/>
    <s v="Labor"/>
    <s v="TEC"/>
    <m/>
    <s v="JLAB"/>
    <s v="Const"/>
    <s v="RF"/>
    <x v="8"/>
    <m/>
    <m/>
    <m/>
    <m/>
    <m/>
    <m/>
    <m/>
    <m/>
    <m/>
    <m/>
    <m/>
    <m/>
    <n v="20228.59"/>
    <m/>
    <m/>
    <m/>
    <m/>
    <m/>
    <m/>
    <x v="0"/>
    <x v="0"/>
    <m/>
  </r>
  <r>
    <s v=""/>
    <s v=" E08_36890"/>
    <s v="Perform Acceptance Testing (591 5-Cell CM-03)"/>
    <s v="6.08.04.02.03.05"/>
    <x v="0"/>
    <d v="2028-11-07T00:00:00"/>
    <d v="2028-12-07T00:00:00"/>
    <s v="pkessler"/>
    <s v="Matalevich"/>
    <n v="20835.439999999999"/>
    <m/>
    <s v="C"/>
    <s v="Labor"/>
    <s v="TEC"/>
    <m/>
    <s v="JLAB"/>
    <s v="Const"/>
    <s v="RF"/>
    <x v="8"/>
    <m/>
    <m/>
    <m/>
    <m/>
    <m/>
    <m/>
    <m/>
    <m/>
    <m/>
    <m/>
    <m/>
    <m/>
    <m/>
    <n v="20835.439999999999"/>
    <m/>
    <m/>
    <m/>
    <m/>
    <m/>
    <x v="0"/>
    <x v="0"/>
    <m/>
  </r>
  <r>
    <s v=""/>
    <s v=" E08_36920"/>
    <s v="Perform Acceptance Testing (591 5-Cell CM-04)"/>
    <s v="6.08.04.02.03.05"/>
    <x v="0"/>
    <d v="2029-01-19T00:00:00"/>
    <d v="2029-02-15T00:00:00"/>
    <s v="pkessler"/>
    <s v="Matalevich"/>
    <n v="20835.439999999999"/>
    <m/>
    <s v="C"/>
    <s v="Labor"/>
    <s v="TEC"/>
    <m/>
    <s v="JLAB"/>
    <s v="Const"/>
    <s v="RF"/>
    <x v="8"/>
    <m/>
    <m/>
    <m/>
    <m/>
    <m/>
    <m/>
    <m/>
    <m/>
    <m/>
    <m/>
    <m/>
    <m/>
    <m/>
    <n v="20835.439999999999"/>
    <m/>
    <m/>
    <m/>
    <m/>
    <m/>
    <x v="0"/>
    <x v="0"/>
    <m/>
  </r>
  <r>
    <s v=""/>
    <s v=" E08_36950"/>
    <s v="Perform Acceptance Testing (591 5-Cell CM-05)"/>
    <s v="6.08.04.02.03.05"/>
    <x v="0"/>
    <d v="2029-03-19T00:00:00"/>
    <d v="2029-04-13T00:00:00"/>
    <s v="pkessler"/>
    <s v="Matalevich"/>
    <n v="18751.900000000001"/>
    <m/>
    <s v="C"/>
    <s v="Labor"/>
    <s v="TEC"/>
    <m/>
    <s v="JLAB"/>
    <s v="Const"/>
    <s v="RF"/>
    <x v="8"/>
    <m/>
    <m/>
    <m/>
    <m/>
    <m/>
    <m/>
    <m/>
    <m/>
    <m/>
    <m/>
    <m/>
    <m/>
    <m/>
    <n v="18751.900000000001"/>
    <m/>
    <m/>
    <m/>
    <m/>
    <m/>
    <x v="0"/>
    <x v="0"/>
    <m/>
  </r>
  <r>
    <s v=""/>
    <s v=" E08_36990"/>
    <s v="Perform Acceptance Testing (591 5-Cell CM-06)"/>
    <s v="6.08.04.02.03.05"/>
    <x v="0"/>
    <d v="2029-05-14T00:00:00"/>
    <d v="2029-06-11T00:00:00"/>
    <s v="pkessler"/>
    <s v="Matalevich"/>
    <n v="18491.46"/>
    <m/>
    <s v="C"/>
    <s v="Labor"/>
    <s v="TEC"/>
    <m/>
    <s v="JLAB"/>
    <s v="Const"/>
    <s v="RF"/>
    <x v="8"/>
    <m/>
    <m/>
    <m/>
    <m/>
    <m/>
    <m/>
    <m/>
    <m/>
    <m/>
    <m/>
    <m/>
    <m/>
    <m/>
    <n v="18491.46"/>
    <m/>
    <m/>
    <m/>
    <m/>
    <m/>
    <x v="0"/>
    <x v="0"/>
    <m/>
  </r>
  <r>
    <s v=""/>
    <s v=" E08_37020"/>
    <s v="Perform Acceptance Testing (591 5-Cell CM-07)"/>
    <s v="6.08.04.02.03.05"/>
    <x v="0"/>
    <d v="2029-07-11T00:00:00"/>
    <d v="2029-08-07T00:00:00"/>
    <s v="pkessler"/>
    <s v="Matalevich"/>
    <n v="18491.46"/>
    <m/>
    <s v="C"/>
    <s v="Labor"/>
    <s v="TEC"/>
    <m/>
    <s v="JLAB"/>
    <s v="Const"/>
    <s v="RF"/>
    <x v="8"/>
    <m/>
    <m/>
    <m/>
    <m/>
    <m/>
    <m/>
    <m/>
    <m/>
    <m/>
    <m/>
    <m/>
    <m/>
    <m/>
    <n v="18491.46"/>
    <m/>
    <m/>
    <m/>
    <m/>
    <m/>
    <x v="0"/>
    <x v="0"/>
    <m/>
  </r>
  <r>
    <s v=""/>
    <s v=" E08_37050"/>
    <s v="Perform Acceptance Testing (591 5-Cell CM-08)"/>
    <s v="6.08.04.02.03.05"/>
    <x v="0"/>
    <d v="2029-09-06T00:00:00"/>
    <d v="2029-10-03T00:00:00"/>
    <s v="pkessler"/>
    <s v="Matalevich"/>
    <n v="18313.05"/>
    <m/>
    <s v="C"/>
    <s v="Labor"/>
    <s v="TEC"/>
    <m/>
    <s v="JLAB"/>
    <s v="Const"/>
    <s v="RF"/>
    <x v="8"/>
    <m/>
    <m/>
    <m/>
    <m/>
    <m/>
    <m/>
    <m/>
    <m/>
    <m/>
    <m/>
    <m/>
    <m/>
    <m/>
    <n v="15566.09"/>
    <n v="2746.96"/>
    <m/>
    <m/>
    <m/>
    <m/>
    <x v="0"/>
    <x v="0"/>
    <m/>
  </r>
  <r>
    <s v=""/>
    <s v=" E08_37080"/>
    <s v="Perform Acceptance Testing (591 5-Cell CM-09)"/>
    <s v="6.08.04.02.03.05"/>
    <x v="0"/>
    <d v="2029-11-02T00:00:00"/>
    <d v="2029-12-04T00:00:00"/>
    <s v="pkessler"/>
    <s v="Matalevich"/>
    <n v="17704.919999999998"/>
    <m/>
    <s v="C"/>
    <s v="Labor"/>
    <s v="TEC"/>
    <m/>
    <s v="JLAB"/>
    <s v="Const"/>
    <s v="RF"/>
    <x v="8"/>
    <m/>
    <m/>
    <m/>
    <m/>
    <m/>
    <m/>
    <m/>
    <m/>
    <m/>
    <m/>
    <m/>
    <m/>
    <m/>
    <m/>
    <n v="17704.919999999998"/>
    <m/>
    <m/>
    <m/>
    <m/>
    <x v="0"/>
    <x v="0"/>
    <m/>
  </r>
  <r>
    <s v=""/>
    <s v=" E08_37110"/>
    <s v="Perform Acceptance Testing (591 5-Cell CM-10)"/>
    <s v="6.08.04.02.03.05"/>
    <x v="0"/>
    <d v="1930-01-04T00:00:00"/>
    <d v="1930-02-01T00:00:00"/>
    <s v="pkessler"/>
    <s v="Matalevich"/>
    <n v="17704.919999999998"/>
    <m/>
    <s v="C"/>
    <s v="Labor"/>
    <s v="TEC"/>
    <m/>
    <s v="JLAB"/>
    <s v="Const"/>
    <s v="RF"/>
    <x v="8"/>
    <m/>
    <m/>
    <m/>
    <m/>
    <m/>
    <m/>
    <m/>
    <m/>
    <m/>
    <m/>
    <m/>
    <m/>
    <m/>
    <m/>
    <n v="17704.919999999998"/>
    <m/>
    <m/>
    <m/>
    <m/>
    <x v="0"/>
    <x v="0"/>
    <m/>
  </r>
  <r>
    <s v=""/>
    <s v=" E08_37150"/>
    <s v="Perform Acceptance Testing (591 5-Cell CM-11)"/>
    <s v="6.08.04.02.03.05"/>
    <x v="0"/>
    <d v="1930-03-05T00:00:00"/>
    <d v="1930-04-01T00:00:00"/>
    <s v="pkessler"/>
    <s v="Matalevich"/>
    <n v="17436.66"/>
    <m/>
    <s v="C"/>
    <s v="Labor"/>
    <s v="TEC"/>
    <m/>
    <s v="JLAB"/>
    <s v="Const"/>
    <s v="RF"/>
    <x v="8"/>
    <m/>
    <m/>
    <m/>
    <m/>
    <m/>
    <m/>
    <m/>
    <m/>
    <m/>
    <m/>
    <m/>
    <m/>
    <m/>
    <m/>
    <n v="17436.66"/>
    <m/>
    <m/>
    <m/>
    <m/>
    <x v="0"/>
    <x v="0"/>
    <m/>
  </r>
  <r>
    <s v=""/>
    <s v=" E08_37180"/>
    <s v="Perform Acceptance Testing (591 5-Cell CM-12)"/>
    <s v="6.08.04.02.03.05"/>
    <x v="0"/>
    <d v="1930-04-30T00:00:00"/>
    <d v="1930-05-28T00:00:00"/>
    <s v="pkessler"/>
    <s v="Matalevich"/>
    <n v="17168.41"/>
    <m/>
    <s v="C"/>
    <s v="Labor"/>
    <s v="TEC"/>
    <m/>
    <s v="JLAB"/>
    <s v="Const"/>
    <s v="RF"/>
    <x v="8"/>
    <m/>
    <m/>
    <m/>
    <m/>
    <m/>
    <m/>
    <m/>
    <m/>
    <m/>
    <m/>
    <m/>
    <m/>
    <m/>
    <m/>
    <n v="17168.41"/>
    <m/>
    <m/>
    <m/>
    <m/>
    <x v="0"/>
    <x v="0"/>
    <m/>
  </r>
  <r>
    <s v=""/>
    <s v=" E08_37210"/>
    <s v="Perform Acceptance Testing (591 5-Cell CM-13)"/>
    <s v="6.08.04.02.03.05"/>
    <x v="0"/>
    <d v="1930-06-26T00:00:00"/>
    <d v="1930-07-24T00:00:00"/>
    <s v="pkessler"/>
    <s v="Matalevich"/>
    <n v="17168.41"/>
    <m/>
    <s v="C"/>
    <s v="Labor"/>
    <s v="TEC"/>
    <m/>
    <s v="JLAB"/>
    <s v="Const"/>
    <s v="RF"/>
    <x v="8"/>
    <m/>
    <m/>
    <m/>
    <m/>
    <m/>
    <m/>
    <m/>
    <m/>
    <m/>
    <m/>
    <m/>
    <m/>
    <m/>
    <m/>
    <n v="17168.41"/>
    <m/>
    <m/>
    <m/>
    <m/>
    <x v="0"/>
    <x v="0"/>
    <m/>
  </r>
  <r>
    <s v=""/>
    <s v=" E08_37240"/>
    <s v="Perform Acceptance Testing (591 5-Cell CM-14)"/>
    <s v="6.08.04.02.03.05"/>
    <x v="0"/>
    <d v="1930-08-22T00:00:00"/>
    <d v="1930-09-19T00:00:00"/>
    <s v="pkessler"/>
    <s v="Matalevich"/>
    <n v="16900.150000000001"/>
    <m/>
    <s v="C"/>
    <s v="Labor"/>
    <s v="TEC"/>
    <m/>
    <s v="JLAB"/>
    <s v="Const"/>
    <s v="RF"/>
    <x v="8"/>
    <m/>
    <m/>
    <m/>
    <m/>
    <m/>
    <m/>
    <m/>
    <m/>
    <m/>
    <m/>
    <m/>
    <m/>
    <m/>
    <m/>
    <n v="16900.150000000001"/>
    <m/>
    <m/>
    <m/>
    <m/>
    <x v="0"/>
    <x v="0"/>
    <m/>
  </r>
  <r>
    <s v=""/>
    <s v=" E08_41240"/>
    <s v="Perform  Cold Mass Assembly CM01 (1773 5-Cell)"/>
    <s v="6.08.04.03.03.04"/>
    <x v="0"/>
    <d v="2029-12-31T00:00:00"/>
    <d v="1930-03-06T00:00:00"/>
    <s v="pkessler"/>
    <s v="Matalevich"/>
    <n v="15827.12"/>
    <m/>
    <s v="C"/>
    <s v="Labor"/>
    <s v="TEC"/>
    <m/>
    <s v="JLAB"/>
    <s v="Const"/>
    <s v="RF"/>
    <x v="7"/>
    <m/>
    <m/>
    <m/>
    <m/>
    <m/>
    <m/>
    <m/>
    <m/>
    <m/>
    <m/>
    <m/>
    <m/>
    <m/>
    <m/>
    <n v="15827.12"/>
    <m/>
    <m/>
    <m/>
    <m/>
    <x v="0"/>
    <x v="0"/>
    <m/>
  </r>
  <r>
    <s v=""/>
    <s v=" E08_41270"/>
    <s v="Perform  Spaceframe Thermal Shield Assembly CM01 (1773 5-Cell)"/>
    <s v="6.08.04.03.03.04"/>
    <x v="0"/>
    <d v="1930-03-07T00:00:00"/>
    <d v="1930-05-08T00:00:00"/>
    <s v="pkessler"/>
    <s v="Matalevich"/>
    <n v="9925.48"/>
    <m/>
    <s v="C"/>
    <s v="Labor"/>
    <s v="TEC"/>
    <m/>
    <s v="JLAB"/>
    <s v="Const"/>
    <s v="RF"/>
    <x v="7"/>
    <m/>
    <m/>
    <m/>
    <m/>
    <m/>
    <m/>
    <m/>
    <m/>
    <m/>
    <m/>
    <m/>
    <m/>
    <m/>
    <m/>
    <n v="9925.48"/>
    <m/>
    <m/>
    <m/>
    <m/>
    <x v="0"/>
    <x v="0"/>
    <m/>
  </r>
  <r>
    <s v=""/>
    <s v=" E08_41300"/>
    <s v="Perform  Final Assembly CM01 (1773 5-Cell)"/>
    <s v="6.08.04.03.03.04"/>
    <x v="0"/>
    <d v="1930-05-09T00:00:00"/>
    <d v="1930-07-12T00:00:00"/>
    <s v="pkessler"/>
    <s v="Matalevich"/>
    <n v="13949.33"/>
    <m/>
    <s v="C"/>
    <s v="Labor"/>
    <s v="TEC"/>
    <m/>
    <s v="JLAB"/>
    <s v="Const"/>
    <s v="RF"/>
    <x v="7"/>
    <m/>
    <m/>
    <m/>
    <m/>
    <m/>
    <m/>
    <m/>
    <m/>
    <m/>
    <m/>
    <m/>
    <m/>
    <m/>
    <m/>
    <n v="13949.33"/>
    <m/>
    <m/>
    <m/>
    <m/>
    <x v="0"/>
    <x v="0"/>
    <m/>
  </r>
  <r>
    <s v=""/>
    <s v=" E08_41380"/>
    <s v="Perform  Cold Mass Assembly CM02 (1773 5-Cell)"/>
    <s v="6.08.04.03.03.04"/>
    <x v="0"/>
    <d v="2028-06-26T00:00:00"/>
    <d v="2028-08-28T00:00:00"/>
    <s v="pkessler"/>
    <s v="Matalevich"/>
    <n v="14918.58"/>
    <m/>
    <s v="C"/>
    <s v="Labor"/>
    <s v="TEC"/>
    <m/>
    <s v="JLAB"/>
    <s v="Const"/>
    <s v="RF"/>
    <x v="7"/>
    <m/>
    <m/>
    <m/>
    <m/>
    <m/>
    <m/>
    <m/>
    <m/>
    <m/>
    <m/>
    <m/>
    <m/>
    <n v="14918.58"/>
    <m/>
    <m/>
    <m/>
    <m/>
    <m/>
    <m/>
    <x v="0"/>
    <x v="0"/>
    <m/>
  </r>
  <r>
    <s v=""/>
    <s v=" E08_41410"/>
    <s v="Perform  Spaceframe Thermal Shield Assembly CM02 (1773 5-Cell)"/>
    <s v="6.08.04.03.03.04"/>
    <x v="0"/>
    <d v="2028-08-29T00:00:00"/>
    <d v="2028-11-01T00:00:00"/>
    <s v="pkessler"/>
    <s v="Matalevich"/>
    <n v="9492.94"/>
    <m/>
    <s v="C"/>
    <s v="Labor"/>
    <s v="TEC"/>
    <m/>
    <s v="JLAB"/>
    <s v="Const"/>
    <s v="RF"/>
    <x v="7"/>
    <m/>
    <m/>
    <m/>
    <m/>
    <m/>
    <m/>
    <m/>
    <m/>
    <m/>
    <m/>
    <m/>
    <m/>
    <n v="4851.95"/>
    <n v="4640.99"/>
    <m/>
    <m/>
    <m/>
    <m/>
    <m/>
    <x v="0"/>
    <x v="0"/>
    <m/>
  </r>
  <r>
    <s v=""/>
    <s v=" E08_41440"/>
    <s v="Perform  Final Assembly CM02 (1773 5-Cell)"/>
    <s v="6.08.04.03.03.04"/>
    <x v="0"/>
    <d v="2028-11-02T00:00:00"/>
    <d v="2029-01-10T00:00:00"/>
    <s v="pkessler"/>
    <s v="Matalevich"/>
    <n v="13543.04"/>
    <m/>
    <s v="C"/>
    <s v="Labor"/>
    <s v="TEC"/>
    <m/>
    <s v="JLAB"/>
    <s v="Const"/>
    <s v="RF"/>
    <x v="7"/>
    <m/>
    <m/>
    <m/>
    <m/>
    <m/>
    <m/>
    <m/>
    <m/>
    <m/>
    <m/>
    <m/>
    <m/>
    <m/>
    <n v="13543.04"/>
    <m/>
    <m/>
    <m/>
    <m/>
    <m/>
    <x v="0"/>
    <x v="0"/>
    <m/>
  </r>
  <r>
    <s v=""/>
    <s v=" E08_41520"/>
    <s v="Perform  Cold Mass Assembly CM03 (1773 5-Cell)"/>
    <s v="6.08.04.03.03.04"/>
    <x v="0"/>
    <d v="1930-07-15T00:00:00"/>
    <d v="1930-08-30T00:00:00"/>
    <s v="pkessler"/>
    <s v="Matalevich"/>
    <n v="15827.12"/>
    <m/>
    <s v="C"/>
    <s v="Labor"/>
    <s v="TEC"/>
    <m/>
    <s v="JLAB"/>
    <s v="Const"/>
    <s v="RF"/>
    <x v="7"/>
    <m/>
    <m/>
    <m/>
    <m/>
    <m/>
    <m/>
    <m/>
    <m/>
    <m/>
    <m/>
    <m/>
    <m/>
    <m/>
    <m/>
    <n v="15827.12"/>
    <m/>
    <m/>
    <m/>
    <m/>
    <x v="0"/>
    <x v="0"/>
    <m/>
  </r>
  <r>
    <s v=""/>
    <s v=" E08_41550"/>
    <s v="Perform  Spaceframe Thermal Shield Assembly CM03 (1773 5-Cell)"/>
    <s v="6.08.04.03.03.04"/>
    <x v="0"/>
    <d v="1930-09-03T00:00:00"/>
    <d v="1930-10-22T00:00:00"/>
    <s v="pkessler"/>
    <s v="Matalevich"/>
    <n v="10053.1"/>
    <m/>
    <s v="C"/>
    <s v="Labor"/>
    <s v="TEC"/>
    <m/>
    <s v="JLAB"/>
    <s v="Const"/>
    <s v="RF"/>
    <x v="7"/>
    <m/>
    <m/>
    <m/>
    <m/>
    <m/>
    <m/>
    <m/>
    <m/>
    <m/>
    <m/>
    <m/>
    <m/>
    <m/>
    <m/>
    <n v="5744.63"/>
    <n v="4308.47"/>
    <m/>
    <m/>
    <m/>
    <x v="0"/>
    <x v="0"/>
    <m/>
  </r>
  <r>
    <s v=""/>
    <s v=" E08_41580"/>
    <s v="Perform  Final Assembly CM03 (1773 5-Cell)"/>
    <s v="6.08.04.03.03.04"/>
    <x v="0"/>
    <d v="1930-10-23T00:00:00"/>
    <d v="1930-12-13T00:00:00"/>
    <s v="pkessler"/>
    <s v="Matalevich"/>
    <n v="14367.81"/>
    <m/>
    <s v="C"/>
    <s v="Labor"/>
    <s v="TEC"/>
    <m/>
    <s v="JLAB"/>
    <s v="Const"/>
    <s v="RF"/>
    <x v="7"/>
    <m/>
    <m/>
    <m/>
    <m/>
    <m/>
    <m/>
    <m/>
    <m/>
    <m/>
    <m/>
    <m/>
    <m/>
    <m/>
    <m/>
    <m/>
    <n v="14367.81"/>
    <m/>
    <m/>
    <m/>
    <x v="0"/>
    <x v="0"/>
    <m/>
  </r>
  <r>
    <s v=""/>
    <s v=" E08_41790"/>
    <s v="Perform  Acceptance Testing CM02 (1773 5-Cell)"/>
    <s v="6.08.04.03.03.05"/>
    <x v="0"/>
    <d v="1930-08-26T00:00:00"/>
    <d v="1930-09-30T00:00:00"/>
    <s v="pkessler"/>
    <s v="Matalevich"/>
    <n v="21460.51"/>
    <m/>
    <s v="C"/>
    <s v="Labor"/>
    <s v="TEC"/>
    <m/>
    <s v="JLAB"/>
    <s v="Const"/>
    <s v="RF"/>
    <x v="8"/>
    <m/>
    <m/>
    <m/>
    <m/>
    <m/>
    <m/>
    <m/>
    <m/>
    <m/>
    <m/>
    <m/>
    <m/>
    <m/>
    <m/>
    <n v="21460.51"/>
    <m/>
    <m/>
    <m/>
    <m/>
    <x v="0"/>
    <x v="0"/>
    <m/>
  </r>
  <r>
    <s v=""/>
    <s v=" E08_41820"/>
    <s v="Perform  Acceptance Testing CM03 (1773 5-Cell)"/>
    <s v="6.08.04.03.03.05"/>
    <x v="0"/>
    <d v="1930-12-16T00:00:00"/>
    <d v="1931-01-14T00:00:00"/>
    <s v="pkessler"/>
    <s v="Matalevich"/>
    <n v="22104.32"/>
    <m/>
    <s v="C"/>
    <s v="Labor"/>
    <s v="TEC"/>
    <m/>
    <s v="JLAB"/>
    <s v="Const"/>
    <s v="RF"/>
    <x v="8"/>
    <m/>
    <m/>
    <m/>
    <m/>
    <m/>
    <m/>
    <m/>
    <m/>
    <m/>
    <m/>
    <m/>
    <m/>
    <m/>
    <m/>
    <m/>
    <n v="22104.32"/>
    <m/>
    <m/>
    <m/>
    <x v="0"/>
    <x v="0"/>
    <m/>
  </r>
  <r>
    <s v=""/>
    <s v=" E08_41760"/>
    <s v="Perform  Acceptance Testing CM01(1773 5-Cell)"/>
    <s v="6.08.04.03.03.05"/>
    <x v="0"/>
    <d v="1930-07-15T00:00:00"/>
    <d v="1930-08-23T00:00:00"/>
    <s v="pkessler"/>
    <s v="Matalevich"/>
    <n v="21460.51"/>
    <m/>
    <s v="C"/>
    <s v="Labor"/>
    <s v="TEC"/>
    <m/>
    <s v="JLAB"/>
    <s v="Const"/>
    <s v="RF"/>
    <x v="8"/>
    <m/>
    <m/>
    <m/>
    <m/>
    <m/>
    <m/>
    <m/>
    <m/>
    <m/>
    <m/>
    <m/>
    <m/>
    <m/>
    <m/>
    <n v="21460.51"/>
    <m/>
    <m/>
    <m/>
    <m/>
    <x v="0"/>
    <x v="0"/>
    <m/>
  </r>
  <r>
    <s v=""/>
    <s v=" E08_16510"/>
    <s v="Material Characterization M&amp;S (591MHz 1-Cell R&amp;D)"/>
    <s v="6.08.02.02"/>
    <x v="1"/>
    <d v="2022-10-03T00:00:00"/>
    <d v="2022-11-17T00:00:00"/>
    <s v="pkessler"/>
    <s v="edaly"/>
    <n v="2112.44"/>
    <m/>
    <s v="C"/>
    <s v="Nonlabor"/>
    <s v="OPC"/>
    <m/>
    <s v="JLAB"/>
    <s v="R&amp;D"/>
    <s v="RF"/>
    <x v="3"/>
    <s v="B"/>
    <m/>
    <m/>
    <m/>
    <m/>
    <m/>
    <m/>
    <n v="2112.44"/>
    <m/>
    <m/>
    <m/>
    <m/>
    <m/>
    <m/>
    <m/>
    <m/>
    <m/>
    <m/>
    <m/>
    <x v="0"/>
    <x v="0"/>
    <m/>
  </r>
  <r>
    <s v=""/>
    <s v=" E08_16610"/>
    <s v="Weld sample evaluation M&amp;S (591MHz 1-Cell R&amp;D)"/>
    <s v="6.08.02.02"/>
    <x v="1"/>
    <d v="2023-01-10T00:00:00"/>
    <d v="2023-07-31T00:00:00"/>
    <s v="pkessler"/>
    <s v="edaly"/>
    <n v="11077.29"/>
    <m/>
    <s v="C"/>
    <s v="Nonlabor"/>
    <s v="OPC"/>
    <m/>
    <s v="JLAB"/>
    <s v="R&amp;D"/>
    <s v="RF"/>
    <x v="3"/>
    <s v="B"/>
    <m/>
    <m/>
    <m/>
    <m/>
    <m/>
    <m/>
    <n v="11077.29"/>
    <m/>
    <m/>
    <m/>
    <m/>
    <m/>
    <m/>
    <m/>
    <m/>
    <m/>
    <m/>
    <m/>
    <x v="0"/>
    <x v="0"/>
    <m/>
  </r>
  <r>
    <s v=""/>
    <s v=" E08_16930"/>
    <s v="Bare cavity cold test - M&amp;S (591MHz 1-Cell R&amp;D)"/>
    <s v="6.08.02.02"/>
    <x v="0"/>
    <d v="2024-02-01T00:00:00"/>
    <d v="2024-03-28T00:00:00"/>
    <s v="pkessler"/>
    <s v="edaly"/>
    <n v="22819.22"/>
    <m/>
    <s v="C"/>
    <s v="Nonlabor"/>
    <s v="OPC"/>
    <m/>
    <s v="JLAB"/>
    <s v="R&amp;D"/>
    <s v="RF"/>
    <x v="3"/>
    <s v="B"/>
    <m/>
    <m/>
    <m/>
    <m/>
    <m/>
    <m/>
    <m/>
    <n v="22819.22"/>
    <m/>
    <m/>
    <m/>
    <m/>
    <m/>
    <m/>
    <m/>
    <m/>
    <m/>
    <m/>
    <x v="0"/>
    <x v="0"/>
    <m/>
  </r>
  <r>
    <s v=""/>
    <s v=" E08_16900"/>
    <s v="Fabrication bare cavity - RF tuning and Trimming M&amp;S (591MHz 1-Cell R&amp;D)"/>
    <s v="6.08.02.02"/>
    <x v="0"/>
    <d v="2023-11-16T00:00:00"/>
    <d v="2024-01-17T00:00:00"/>
    <s v="pkessler"/>
    <s v="edaly"/>
    <n v="22819.22"/>
    <m/>
    <s v="C"/>
    <s v="Nonlabor"/>
    <s v="OPC"/>
    <m/>
    <s v="JLAB"/>
    <s v="R&amp;D"/>
    <s v="RF"/>
    <x v="3"/>
    <s v="B"/>
    <m/>
    <m/>
    <m/>
    <m/>
    <m/>
    <m/>
    <m/>
    <n v="22819.22"/>
    <m/>
    <m/>
    <m/>
    <m/>
    <m/>
    <m/>
    <m/>
    <m/>
    <m/>
    <m/>
    <x v="0"/>
    <x v="0"/>
    <m/>
  </r>
  <r>
    <s v=""/>
    <s v=" E08_20820"/>
    <s v="Cavity String Components Design M&amp;S  (591 1-Cell 1st Art)"/>
    <s v="6.08.03.02.01.01"/>
    <x v="1"/>
    <d v="2023-04-19T00:00:00"/>
    <d v="2023-11-30T00:00:00"/>
    <s v="pkessler"/>
    <s v="Matalevich"/>
    <n v="16744.580000000002"/>
    <m/>
    <s v="C"/>
    <s v="Nonlabor"/>
    <s v="TEC"/>
    <m/>
    <s v="JLAB"/>
    <s v="PED"/>
    <s v="RF"/>
    <x v="6"/>
    <s v="B"/>
    <m/>
    <m/>
    <m/>
    <m/>
    <m/>
    <m/>
    <n v="12423.39"/>
    <n v="4321.18"/>
    <m/>
    <m/>
    <m/>
    <m/>
    <m/>
    <m/>
    <m/>
    <m/>
    <m/>
    <m/>
    <x v="0"/>
    <x v="0"/>
    <m/>
  </r>
  <r>
    <s v=""/>
    <s v=" E08_21700"/>
    <s v="Cavity Qualification Consumables (591 1-Cell 1st Art)"/>
    <s v="6.08.03.02.01.03"/>
    <x v="1"/>
    <d v="2025-08-05T00:00:00"/>
    <d v="2025-11-05T00:00:00"/>
    <s v="pkessler"/>
    <s v="Matalevich"/>
    <n v="8915.6200000000008"/>
    <m/>
    <s v="C"/>
    <s v="Nonlabor"/>
    <s v="TEC"/>
    <s v="CD-3A"/>
    <s v="JLAB"/>
    <s v="Const.Test"/>
    <s v="RF"/>
    <x v="8"/>
    <s v="B"/>
    <m/>
    <m/>
    <m/>
    <m/>
    <m/>
    <m/>
    <m/>
    <m/>
    <n v="5486.54"/>
    <n v="3429.09"/>
    <m/>
    <m/>
    <m/>
    <m/>
    <m/>
    <m/>
    <m/>
    <m/>
    <x v="0"/>
    <x v="0"/>
    <m/>
  </r>
  <r>
    <s v=""/>
    <s v=" E08_22000"/>
    <s v="Cryostat Components Design M&amp;S  (591 1-Cell 1st Art)"/>
    <s v="6.08.03.02.02.01"/>
    <x v="1"/>
    <d v="2023-05-17T00:00:00"/>
    <d v="2023-09-21T00:00:00"/>
    <s v="pkessler"/>
    <s v="Matalevich"/>
    <n v="16615.939999999999"/>
    <m/>
    <s v="C"/>
    <s v="Nonlabor"/>
    <s v="TEC"/>
    <s v="CD-3A"/>
    <s v="JLAB"/>
    <s v="PED"/>
    <s v="RF"/>
    <x v="6"/>
    <s v="B"/>
    <m/>
    <m/>
    <m/>
    <m/>
    <m/>
    <m/>
    <n v="16615.939999999999"/>
    <m/>
    <m/>
    <m/>
    <m/>
    <m/>
    <m/>
    <m/>
    <m/>
    <m/>
    <m/>
    <m/>
    <x v="0"/>
    <x v="0"/>
    <m/>
  </r>
  <r>
    <s v=""/>
    <s v=" E08_24160"/>
    <s v="Cryomodule Assembly Consumables (591 1-Cell 1st Art)"/>
    <s v="6.08.03.02.03.04"/>
    <x v="1"/>
    <d v="2025-11-21T00:00:00"/>
    <d v="2026-09-01T00:00:00"/>
    <s v="pkessler"/>
    <s v="Matalevich"/>
    <n v="30261.13"/>
    <m/>
    <s v="C"/>
    <s v="Nonlabor"/>
    <s v="TEC"/>
    <s v="CD-3A"/>
    <s v="JLAB"/>
    <s v="Const"/>
    <s v="RF"/>
    <x v="7"/>
    <s v="B"/>
    <m/>
    <m/>
    <m/>
    <m/>
    <m/>
    <m/>
    <m/>
    <m/>
    <m/>
    <n v="30261.13"/>
    <m/>
    <m/>
    <m/>
    <m/>
    <m/>
    <m/>
    <m/>
    <m/>
    <x v="0"/>
    <x v="0"/>
    <m/>
  </r>
  <r>
    <s v=""/>
    <s v=" E08_17110"/>
    <s v="Cavity String Components Design M&amp;S  (197 MHz Crab 1st Art)"/>
    <s v="6.08.03.01.01.01"/>
    <x v="0"/>
    <d v="2023-06-05T00:00:00"/>
    <d v="2023-12-08T00:00:00"/>
    <s v="pkessler"/>
    <s v="Matalevich"/>
    <n v="16793.689999999999"/>
    <m/>
    <s v="C"/>
    <s v="Nonlabor"/>
    <s v="TEC"/>
    <m/>
    <s v="JLAB"/>
    <s v="PED"/>
    <s v="RF"/>
    <x v="11"/>
    <s v="B"/>
    <m/>
    <m/>
    <m/>
    <m/>
    <m/>
    <m/>
    <n v="10805.24"/>
    <n v="5988.45"/>
    <m/>
    <m/>
    <m/>
    <m/>
    <m/>
    <m/>
    <m/>
    <m/>
    <m/>
    <m/>
    <x v="0"/>
    <x v="0"/>
    <m/>
  </r>
  <r>
    <s v=""/>
    <s v=" E08_18200"/>
    <s v="Cavity Qualification Consumables (197 MHz Crab 1st Art)"/>
    <s v="6.08.03.01.01.03"/>
    <x v="0"/>
    <d v="2027-08-13T00:00:00"/>
    <d v="2028-01-10T00:00:00"/>
    <s v="pkessler"/>
    <s v="Matalevich"/>
    <n v="9535.83"/>
    <m/>
    <s v="C"/>
    <s v="Nonlabor"/>
    <s v="TEC"/>
    <m/>
    <s v="JLAB"/>
    <s v="Const"/>
    <s v="RF"/>
    <x v="8"/>
    <s v="B"/>
    <m/>
    <m/>
    <m/>
    <m/>
    <m/>
    <m/>
    <m/>
    <m/>
    <m/>
    <m/>
    <n v="3242.18"/>
    <n v="6293.65"/>
    <m/>
    <m/>
    <m/>
    <m/>
    <m/>
    <m/>
    <x v="0"/>
    <x v="0"/>
    <m/>
  </r>
  <r>
    <s v=""/>
    <s v=" E08_18580"/>
    <s v="Cryostat Components Design M&amp;S  (197 MHz Crab 1st Art)"/>
    <s v="6.08.03.01.02.01"/>
    <x v="0"/>
    <d v="2024-02-06T00:00:00"/>
    <d v="2024-08-14T00:00:00"/>
    <s v="pkessler"/>
    <s v="Matalevich"/>
    <n v="17114.419999999998"/>
    <m/>
    <s v="C"/>
    <s v="Nonlabor"/>
    <s v="TEC"/>
    <m/>
    <s v="JLAB"/>
    <s v="PED"/>
    <s v="RF"/>
    <x v="6"/>
    <s v="B"/>
    <m/>
    <m/>
    <m/>
    <m/>
    <m/>
    <m/>
    <m/>
    <n v="17114.419999999998"/>
    <m/>
    <m/>
    <m/>
    <m/>
    <m/>
    <m/>
    <m/>
    <m/>
    <m/>
    <m/>
    <x v="0"/>
    <x v="0"/>
    <m/>
  </r>
  <r>
    <s v=""/>
    <s v=" E08_20550"/>
    <s v="Cryomodule Assembly Consumables (197 Crab 1st Art)"/>
    <s v="6.08.03.01.03.04"/>
    <x v="0"/>
    <d v="2028-01-26T00:00:00"/>
    <d v="2028-10-02T00:00:00"/>
    <s v="pkessler"/>
    <s v="Matalevich"/>
    <n v="32109.53"/>
    <m/>
    <s v="C"/>
    <s v="Nonlabor"/>
    <s v="TEC"/>
    <m/>
    <s v="JLAB"/>
    <s v="Const"/>
    <s v="RF"/>
    <x v="7"/>
    <s v="B"/>
    <m/>
    <m/>
    <m/>
    <m/>
    <m/>
    <m/>
    <m/>
    <m/>
    <m/>
    <m/>
    <m/>
    <n v="31926.05"/>
    <n v="183.48"/>
    <m/>
    <m/>
    <m/>
    <m/>
    <m/>
    <x v="0"/>
    <x v="0"/>
    <m/>
  </r>
  <r>
    <s v=""/>
    <s v=" E08_20690"/>
    <s v="Cryomodule Test Consumables (197 Crab 1st Art)"/>
    <s v="6.08.03.01.03.05"/>
    <x v="0"/>
    <d v="2028-10-03T00:00:00"/>
    <d v="2028-12-01T00:00:00"/>
    <s v="pkessler"/>
    <s v="Matalevich"/>
    <n v="9920.15"/>
    <m/>
    <s v="C"/>
    <s v="Nonlabor"/>
    <s v="TEC"/>
    <m/>
    <s v="JLAB"/>
    <s v="Const"/>
    <s v="RF"/>
    <x v="8"/>
    <s v="B"/>
    <m/>
    <m/>
    <m/>
    <m/>
    <m/>
    <m/>
    <m/>
    <m/>
    <m/>
    <m/>
    <m/>
    <m/>
    <n v="9920.15"/>
    <m/>
    <m/>
    <m/>
    <m/>
    <m/>
    <x v="0"/>
    <x v="0"/>
    <m/>
  </r>
  <r>
    <s v=""/>
    <s v=" E08_42350"/>
    <s v="Cavity Qualification Consumables (197 MHz Crab Production)"/>
    <s v="6.08.04.04.01.03"/>
    <x v="0"/>
    <d v="2029-10-12T00:00:00"/>
    <d v="1930-07-17T00:00:00"/>
    <s v="pkessler"/>
    <s v="Matalevich"/>
    <n v="30653.26"/>
    <m/>
    <s v="C"/>
    <s v="Nonlabor"/>
    <s v="TEC"/>
    <m/>
    <s v="JLAB"/>
    <s v="Const"/>
    <s v="RF"/>
    <x v="8"/>
    <s v="B"/>
    <m/>
    <m/>
    <m/>
    <m/>
    <m/>
    <m/>
    <m/>
    <m/>
    <m/>
    <m/>
    <m/>
    <m/>
    <m/>
    <n v="30653.26"/>
    <m/>
    <m/>
    <m/>
    <m/>
    <x v="0"/>
    <x v="0"/>
    <m/>
  </r>
  <r>
    <s v=""/>
    <s v=" E08_44020"/>
    <s v="Cryomodule Assembly Consumables CM-01 (197 MHz Crab Production)"/>
    <s v="6.08.04.04.03.04"/>
    <x v="0"/>
    <d v="1930-03-12T00:00:00"/>
    <d v="1930-10-25T00:00:00"/>
    <s v="pkessler"/>
    <s v="Matalevich"/>
    <n v="34174.120000000003"/>
    <m/>
    <s v="C"/>
    <s v="Nonlabor"/>
    <s v="TEC"/>
    <m/>
    <s v="JLAB"/>
    <s v="Const"/>
    <s v="RF"/>
    <x v="7"/>
    <s v="B"/>
    <m/>
    <m/>
    <m/>
    <m/>
    <m/>
    <m/>
    <m/>
    <m/>
    <m/>
    <m/>
    <m/>
    <m/>
    <m/>
    <n v="30329.54"/>
    <n v="3844.59"/>
    <m/>
    <m/>
    <m/>
    <x v="0"/>
    <x v="0"/>
    <m/>
  </r>
  <r>
    <s v=""/>
    <s v=" E08_44160"/>
    <s v="Cryomodule Assembly Consumables CM-02 (197 MHz Crab Production)"/>
    <s v="6.08.04.04.03.04"/>
    <x v="0"/>
    <d v="1930-05-21T00:00:00"/>
    <d v="1931-05-13T00:00:00"/>
    <s v="pkessler"/>
    <s v="Matalevich"/>
    <n v="34697.26"/>
    <m/>
    <s v="C"/>
    <s v="Nonlabor"/>
    <s v="TEC"/>
    <m/>
    <s v="JLAB"/>
    <s v="Const"/>
    <s v="RF"/>
    <x v="7"/>
    <s v="B"/>
    <m/>
    <m/>
    <m/>
    <m/>
    <m/>
    <m/>
    <m/>
    <m/>
    <m/>
    <m/>
    <m/>
    <m/>
    <m/>
    <n v="13029.18"/>
    <n v="21668.09"/>
    <m/>
    <m/>
    <m/>
    <x v="0"/>
    <x v="0"/>
    <m/>
  </r>
  <r>
    <s v=""/>
    <s v=" E08_44300"/>
    <s v="Cryomodule Assembly Consumables CM-03 (197 MHz Crab Production)"/>
    <s v="6.08.04.04.03.04"/>
    <x v="0"/>
    <d v="1930-07-18T00:00:00"/>
    <d v="1931-04-01T00:00:00"/>
    <s v="pkessler"/>
    <s v="Matalevich"/>
    <n v="34777.339999999997"/>
    <m/>
    <s v="C"/>
    <s v="Nonlabor"/>
    <s v="TEC"/>
    <m/>
    <s v="JLAB"/>
    <s v="Const"/>
    <s v="RF"/>
    <x v="7"/>
    <s v="B"/>
    <m/>
    <m/>
    <m/>
    <m/>
    <m/>
    <m/>
    <m/>
    <m/>
    <m/>
    <m/>
    <m/>
    <m/>
    <m/>
    <n v="10333.84"/>
    <n v="24443.5"/>
    <m/>
    <m/>
    <m/>
    <x v="0"/>
    <x v="0"/>
    <m/>
  </r>
  <r>
    <s v=""/>
    <s v=" E08_44580"/>
    <s v="Cryomodule Test Consumables (197 MHz Crab Production)"/>
    <s v="6.08.04.04.03.05"/>
    <x v="0"/>
    <d v="1930-10-28T00:00:00"/>
    <d v="1931-08-07T00:00:00"/>
    <s v="pkessler"/>
    <s v="Matalevich"/>
    <n v="42097.14"/>
    <m/>
    <s v="C"/>
    <s v="Nonlabor"/>
    <s v="TEC"/>
    <m/>
    <s v="JLAB"/>
    <s v="Const"/>
    <s v="RF"/>
    <x v="8"/>
    <s v="B"/>
    <m/>
    <m/>
    <m/>
    <m/>
    <m/>
    <m/>
    <m/>
    <m/>
    <m/>
    <m/>
    <m/>
    <m/>
    <m/>
    <m/>
    <n v="42097.14"/>
    <m/>
    <m/>
    <m/>
    <x v="0"/>
    <x v="0"/>
    <m/>
  </r>
  <r>
    <s v=""/>
    <s v=" E08_44920"/>
    <s v="Cavity String Components Design M&amp;S (394 MHz Crab Production)"/>
    <s v="6.08.04.05.01.01"/>
    <x v="0"/>
    <d v="2026-07-08T00:00:00"/>
    <d v="2026-10-30T00:00:00"/>
    <s v="pkessler"/>
    <s v="Matalevich"/>
    <n v="18297.900000000001"/>
    <m/>
    <s v="C"/>
    <s v="Nonlabor"/>
    <s v="TEC"/>
    <m/>
    <s v="JLAB"/>
    <s v="PED"/>
    <s v="RF"/>
    <x v="6"/>
    <s v="B"/>
    <m/>
    <m/>
    <m/>
    <m/>
    <m/>
    <m/>
    <m/>
    <m/>
    <m/>
    <n v="13554"/>
    <n v="4743.8999999999996"/>
    <m/>
    <m/>
    <m/>
    <m/>
    <m/>
    <m/>
    <m/>
    <x v="0"/>
    <x v="0"/>
    <m/>
  </r>
  <r>
    <s v=""/>
    <s v=" E08_45980"/>
    <s v="Cavity Qualification Consumables (394 MHz Crab Production)"/>
    <s v="6.08.04.05.01.03"/>
    <x v="0"/>
    <d v="2028-02-02T00:00:00"/>
    <d v="2028-10-31T00:00:00"/>
    <s v="pkessler"/>
    <s v="Matalevich"/>
    <n v="57978.86"/>
    <m/>
    <s v="C"/>
    <s v="Nonlabor"/>
    <s v="TEC"/>
    <m/>
    <s v="JLAB"/>
    <s v="Const"/>
    <s v="RF"/>
    <x v="8"/>
    <s v="B"/>
    <m/>
    <m/>
    <m/>
    <m/>
    <m/>
    <m/>
    <m/>
    <m/>
    <m/>
    <m/>
    <m/>
    <n v="51570.67"/>
    <n v="6408.19"/>
    <m/>
    <m/>
    <m/>
    <m/>
    <m/>
    <x v="0"/>
    <x v="0"/>
    <m/>
  </r>
  <r>
    <s v=""/>
    <s v=" E08_46760"/>
    <s v="Cryostat Components Design M&amp;S  (394 MHz Crab Production)"/>
    <s v="6.08.04.05.02.01"/>
    <x v="0"/>
    <d v="2025-04-21T00:00:00"/>
    <d v="2025-08-20T00:00:00"/>
    <s v="pkessler"/>
    <s v="Matalevich"/>
    <n v="17627.849999999999"/>
    <m/>
    <s v="C"/>
    <s v="Nonlabor"/>
    <s v="TEC"/>
    <m/>
    <s v="JLAB"/>
    <s v="PED"/>
    <s v="RF"/>
    <x v="6"/>
    <s v="B"/>
    <m/>
    <m/>
    <m/>
    <m/>
    <m/>
    <m/>
    <m/>
    <m/>
    <n v="17627.849999999999"/>
    <m/>
    <m/>
    <m/>
    <m/>
    <m/>
    <m/>
    <m/>
    <m/>
    <m/>
    <x v="0"/>
    <x v="0"/>
    <m/>
  </r>
  <r>
    <s v=""/>
    <s v=" E08_48520"/>
    <s v="Cryomodule Assembly Consumables CM-01 (394 MHz Crab Production)"/>
    <s v="6.08.04.05.03.04"/>
    <x v="0"/>
    <d v="2028-06-02T00:00:00"/>
    <d v="2029-01-24T00:00:00"/>
    <s v="pkessler"/>
    <s v="Matalevich"/>
    <n v="32561.51"/>
    <m/>
    <s v="C"/>
    <s v="Nonlabor"/>
    <s v="TEC"/>
    <m/>
    <s v="JLAB"/>
    <s v="Const"/>
    <s v="RF"/>
    <x v="7"/>
    <s v="B"/>
    <m/>
    <m/>
    <m/>
    <m/>
    <m/>
    <m/>
    <m/>
    <m/>
    <m/>
    <m/>
    <m/>
    <n v="17094.79"/>
    <n v="15466.72"/>
    <m/>
    <m/>
    <m/>
    <m/>
    <m/>
    <x v="0"/>
    <x v="0"/>
    <m/>
  </r>
  <r>
    <s v=""/>
    <s v=" E08_48660"/>
    <s v="Cryomodule Assembly Consumables CM-02 (394 MHz Crab Production)"/>
    <s v="6.08.04.05.03.04"/>
    <x v="0"/>
    <d v="2028-07-10T00:00:00"/>
    <d v="2029-03-01T00:00:00"/>
    <s v="pkessler"/>
    <s v="Matalevich"/>
    <n v="32712"/>
    <m/>
    <s v="C"/>
    <s v="Nonlabor"/>
    <s v="TEC"/>
    <m/>
    <s v="JLAB"/>
    <s v="Const"/>
    <s v="RF"/>
    <x v="7"/>
    <s v="B"/>
    <m/>
    <m/>
    <m/>
    <m/>
    <m/>
    <m/>
    <m/>
    <m/>
    <m/>
    <m/>
    <m/>
    <n v="12062.55"/>
    <n v="20649.45"/>
    <m/>
    <m/>
    <m/>
    <m/>
    <m/>
    <x v="0"/>
    <x v="0"/>
    <m/>
  </r>
  <r>
    <s v=""/>
    <s v=" E08_48800"/>
    <s v="Cryomodule Assembly Consumables CM-03 (394 MHz Crab Production)"/>
    <s v="6.08.04.05.03.04"/>
    <x v="0"/>
    <d v="2028-08-14T00:00:00"/>
    <d v="2029-06-22T00:00:00"/>
    <s v="pkessler"/>
    <s v="Matalevich"/>
    <n v="32914.839999999997"/>
    <m/>
    <s v="C"/>
    <s v="Nonlabor"/>
    <s v="TEC"/>
    <m/>
    <s v="JLAB"/>
    <s v="Const"/>
    <s v="RF"/>
    <x v="7"/>
    <s v="B"/>
    <m/>
    <m/>
    <m/>
    <m/>
    <m/>
    <m/>
    <m/>
    <m/>
    <m/>
    <m/>
    <m/>
    <n v="5205.1400000000003"/>
    <n v="27709.7"/>
    <m/>
    <m/>
    <m/>
    <m/>
    <m/>
    <x v="0"/>
    <x v="0"/>
    <m/>
  </r>
  <r>
    <s v=""/>
    <s v=" E08_48940"/>
    <s v="Cryomodule Assembly Consumables CM-04 (394 MHz Crab Production)"/>
    <s v="6.08.04.05.03.04"/>
    <x v="0"/>
    <d v="2028-09-19T00:00:00"/>
    <d v="2029-07-30T00:00:00"/>
    <s v="pkessler"/>
    <s v="Matalevich"/>
    <n v="33026.83"/>
    <m/>
    <s v="C"/>
    <s v="Nonlabor"/>
    <s v="TEC"/>
    <m/>
    <s v="JLAB"/>
    <s v="Const"/>
    <s v="RF"/>
    <x v="7"/>
    <s v="B"/>
    <m/>
    <m/>
    <m/>
    <m/>
    <m/>
    <m/>
    <m/>
    <m/>
    <m/>
    <m/>
    <m/>
    <n v="1382.52"/>
    <n v="31644.31"/>
    <m/>
    <m/>
    <m/>
    <m/>
    <m/>
    <x v="0"/>
    <x v="0"/>
    <m/>
  </r>
  <r>
    <s v=""/>
    <s v=" E08_49080"/>
    <s v="Cryomodule Assembly Consumables CM-05 (394 MHz Crab Production)"/>
    <s v="6.08.04.05.03.04"/>
    <x v="0"/>
    <d v="2028-10-25T00:00:00"/>
    <d v="2029-10-10T00:00:00"/>
    <s v="pkessler"/>
    <s v="Matalevich"/>
    <n v="33096.080000000002"/>
    <m/>
    <s v="C"/>
    <s v="Nonlabor"/>
    <s v="TEC"/>
    <m/>
    <s v="JLAB"/>
    <s v="Const"/>
    <s v="RF"/>
    <x v="7"/>
    <s v="B"/>
    <m/>
    <m/>
    <m/>
    <m/>
    <m/>
    <m/>
    <m/>
    <m/>
    <m/>
    <m/>
    <m/>
    <m/>
    <n v="32130.78"/>
    <n v="965.3"/>
    <m/>
    <m/>
    <m/>
    <m/>
    <x v="0"/>
    <x v="0"/>
    <m/>
  </r>
  <r>
    <s v=""/>
    <s v=" E08_49220"/>
    <s v="Cryomodule Assembly Consumables CM-06 (394 MHz Crab Production)"/>
    <s v="6.08.04.05.03.04"/>
    <x v="0"/>
    <d v="2028-12-04T00:00:00"/>
    <d v="2029-11-15T00:00:00"/>
    <s v="pkessler"/>
    <s v="Matalevich"/>
    <n v="33199.42"/>
    <m/>
    <s v="C"/>
    <s v="Nonlabor"/>
    <s v="TEC"/>
    <m/>
    <s v="JLAB"/>
    <s v="Const"/>
    <s v="RF"/>
    <x v="7"/>
    <s v="B"/>
    <m/>
    <m/>
    <m/>
    <m/>
    <m/>
    <m/>
    <m/>
    <m/>
    <m/>
    <m/>
    <m/>
    <m/>
    <n v="28772.83"/>
    <n v="4426.59"/>
    <m/>
    <m/>
    <m/>
    <m/>
    <x v="0"/>
    <x v="0"/>
    <m/>
  </r>
  <r>
    <s v=""/>
    <s v=" E08_49500"/>
    <s v="Cryomodule Test Consumables CM-01 Thru CM-04 (394 MHz Crab Production)"/>
    <s v="6.08.04.05.03.05"/>
    <x v="0"/>
    <d v="2029-01-25T00:00:00"/>
    <d v="2029-08-27T00:00:00"/>
    <s v="pkessler"/>
    <s v="Matalevich"/>
    <n v="39680.58"/>
    <m/>
    <s v="C"/>
    <s v="Nonlabor"/>
    <s v="TEC"/>
    <m/>
    <s v="JLAB"/>
    <s v="Const"/>
    <s v="RF"/>
    <x v="8"/>
    <s v="B"/>
    <m/>
    <m/>
    <m/>
    <m/>
    <m/>
    <m/>
    <m/>
    <m/>
    <m/>
    <m/>
    <m/>
    <m/>
    <n v="39680.58"/>
    <m/>
    <m/>
    <m/>
    <m/>
    <m/>
    <x v="0"/>
    <x v="0"/>
    <m/>
  </r>
  <r>
    <s v=""/>
    <s v=" E08_49630"/>
    <s v="Cryomodule Test Consumables CM-05 Thru CM-06 (394 MHz Crab Production)"/>
    <s v="6.08.04.05.03.05"/>
    <x v="0"/>
    <d v="2029-10-11T00:00:00"/>
    <d v="2029-12-17T00:00:00"/>
    <s v="pkessler"/>
    <s v="Matalevich"/>
    <n v="20435.509999999998"/>
    <m/>
    <s v="C"/>
    <s v="Nonlabor"/>
    <s v="TEC"/>
    <m/>
    <s v="JLAB"/>
    <s v="Const"/>
    <s v="RF"/>
    <x v="8"/>
    <s v="B"/>
    <m/>
    <m/>
    <m/>
    <m/>
    <m/>
    <m/>
    <m/>
    <m/>
    <m/>
    <m/>
    <m/>
    <m/>
    <m/>
    <n v="20435.509999999998"/>
    <m/>
    <m/>
    <m/>
    <m/>
    <x v="0"/>
    <x v="0"/>
    <m/>
  </r>
  <r>
    <s v=""/>
    <s v=" E08_24820"/>
    <s v="Cavity Qualification Consumables CM-01 thru CM-06 (591 1-Cell Production)"/>
    <s v="6.08.04.01.01.03"/>
    <x v="0"/>
    <d v="2026-07-16T00:00:00"/>
    <d v="2027-04-20T00:00:00"/>
    <s v="pkessler"/>
    <s v="Matalevich"/>
    <n v="55639.72"/>
    <m/>
    <s v="C"/>
    <s v="Nonlabor"/>
    <s v="TEC"/>
    <m/>
    <s v="JLAB"/>
    <s v="Const"/>
    <s v="RF"/>
    <x v="8"/>
    <s v="B"/>
    <m/>
    <m/>
    <m/>
    <m/>
    <m/>
    <m/>
    <m/>
    <m/>
    <m/>
    <n v="15813.39"/>
    <n v="39826.32"/>
    <m/>
    <m/>
    <m/>
    <m/>
    <m/>
    <m/>
    <m/>
    <x v="0"/>
    <x v="0"/>
    <m/>
  </r>
  <r>
    <s v=""/>
    <s v=" E08_24830"/>
    <s v="Cavity Qualification Consumables CM-07 thru CM-12 (591 1-Cell Production)"/>
    <s v="6.08.04.01.01.03"/>
    <x v="0"/>
    <d v="2027-02-24T00:00:00"/>
    <d v="2027-11-23T00:00:00"/>
    <s v="pkessler"/>
    <s v="Matalevich"/>
    <n v="56423.06"/>
    <m/>
    <s v="C"/>
    <s v="Nonlabor"/>
    <s v="TEC"/>
    <m/>
    <s v="JLAB"/>
    <s v="Const"/>
    <s v="RF"/>
    <x v="8"/>
    <s v="B"/>
    <m/>
    <m/>
    <m/>
    <m/>
    <m/>
    <m/>
    <m/>
    <m/>
    <m/>
    <m/>
    <n v="45732.37"/>
    <n v="10690.68"/>
    <m/>
    <m/>
    <m/>
    <m/>
    <m/>
    <m/>
    <x v="0"/>
    <x v="0"/>
    <m/>
  </r>
  <r>
    <s v=""/>
    <s v=" E08_24840"/>
    <s v="Cavity Qualification Consumables CM-13 thru CM-17 (591 1-Cell Production)"/>
    <s v="6.08.04.01.01.03"/>
    <x v="0"/>
    <d v="2027-09-27T00:00:00"/>
    <d v="2028-04-19T00:00:00"/>
    <s v="pkessler"/>
    <s v="Matalevich"/>
    <n v="54342.81"/>
    <m/>
    <s v="C"/>
    <s v="Nonlabor"/>
    <s v="TEC"/>
    <m/>
    <s v="JLAB"/>
    <s v="Const"/>
    <s v="RF"/>
    <x v="8"/>
    <s v="B"/>
    <m/>
    <m/>
    <m/>
    <m/>
    <m/>
    <m/>
    <m/>
    <m/>
    <m/>
    <m/>
    <n v="1552.65"/>
    <n v="52790.16"/>
    <m/>
    <m/>
    <m/>
    <m/>
    <m/>
    <m/>
    <x v="0"/>
    <x v="0"/>
    <m/>
  </r>
  <r>
    <s v=""/>
    <s v=" E08_27230"/>
    <s v="Cryomodule Assembly Consumables  (591 1-Cell CM-01)"/>
    <s v="6.08.04.01.03.04"/>
    <x v="0"/>
    <d v="2026-12-14T00:00:00"/>
    <d v="2027-07-07T00:00:00"/>
    <s v="pkessler"/>
    <s v="Matalevich"/>
    <n v="31168.98"/>
    <m/>
    <s v="C"/>
    <s v="Nonlabor"/>
    <s v="TEC"/>
    <m/>
    <s v="JLAB"/>
    <s v="Const"/>
    <s v="RF"/>
    <x v="7"/>
    <s v="B"/>
    <m/>
    <m/>
    <m/>
    <m/>
    <m/>
    <m/>
    <m/>
    <m/>
    <m/>
    <m/>
    <n v="31168.98"/>
    <m/>
    <m/>
    <m/>
    <m/>
    <m/>
    <m/>
    <m/>
    <x v="0"/>
    <x v="0"/>
    <m/>
  </r>
  <r>
    <s v=""/>
    <s v=" E08_27370"/>
    <s v="Cryomodule Assembly Consumables  (591 1-Cell CM-02)"/>
    <s v="6.08.04.01.03.04"/>
    <x v="0"/>
    <d v="2027-01-15T00:00:00"/>
    <d v="2027-06-24T00:00:00"/>
    <s v="pkessler"/>
    <s v="Matalevich"/>
    <n v="31168.98"/>
    <m/>
    <s v="C"/>
    <s v="Nonlabor"/>
    <s v="TEC"/>
    <m/>
    <s v="JLAB"/>
    <s v="Const"/>
    <s v="RF"/>
    <x v="7"/>
    <s v="B"/>
    <m/>
    <m/>
    <m/>
    <m/>
    <m/>
    <m/>
    <m/>
    <m/>
    <m/>
    <m/>
    <n v="31168.98"/>
    <m/>
    <m/>
    <m/>
    <m/>
    <m/>
    <m/>
    <m/>
    <x v="0"/>
    <x v="0"/>
    <m/>
  </r>
  <r>
    <s v=""/>
    <s v=" E08_27510"/>
    <s v="Cryomodule Assembly Consumables  (591 1-Cell CM-03)"/>
    <s v="6.08.04.01.03.04"/>
    <x v="0"/>
    <d v="2027-02-18T00:00:00"/>
    <d v="2027-11-15T00:00:00"/>
    <s v="pkessler"/>
    <s v="Matalevich"/>
    <n v="31318.19"/>
    <m/>
    <s v="C"/>
    <s v="Nonlabor"/>
    <s v="TEC"/>
    <m/>
    <s v="JLAB"/>
    <s v="Const"/>
    <s v="RF"/>
    <x v="7"/>
    <s v="B"/>
    <m/>
    <m/>
    <m/>
    <m/>
    <m/>
    <m/>
    <m/>
    <m/>
    <m/>
    <m/>
    <n v="26320.6"/>
    <n v="4997.58"/>
    <m/>
    <m/>
    <m/>
    <m/>
    <m/>
    <m/>
    <x v="0"/>
    <x v="0"/>
    <m/>
  </r>
  <r>
    <s v=""/>
    <s v=" E08_27650"/>
    <s v="Cryomodule Assembly Consumables  (591 1-Cell CM-04)"/>
    <s v="6.08.04.01.03.04"/>
    <x v="0"/>
    <d v="2027-03-22T00:00:00"/>
    <d v="2027-11-02T00:00:00"/>
    <s v="pkessler"/>
    <s v="Matalevich"/>
    <n v="31299.17"/>
    <m/>
    <s v="C"/>
    <s v="Nonlabor"/>
    <s v="TEC"/>
    <m/>
    <s v="JLAB"/>
    <s v="Const"/>
    <s v="RF"/>
    <x v="7"/>
    <s v="B"/>
    <m/>
    <m/>
    <m/>
    <m/>
    <m/>
    <m/>
    <m/>
    <m/>
    <m/>
    <m/>
    <n v="26941.06"/>
    <n v="4358.1099999999997"/>
    <m/>
    <m/>
    <m/>
    <m/>
    <m/>
    <m/>
    <x v="0"/>
    <x v="0"/>
    <m/>
  </r>
  <r>
    <s v=""/>
    <s v=" E08_27790"/>
    <s v="Cryomodule Assembly Consumables  (591 1-Cell CM-05)"/>
    <s v="6.08.04.01.03.04"/>
    <x v="0"/>
    <d v="2027-04-21T00:00:00"/>
    <d v="2028-03-07T00:00:00"/>
    <s v="pkessler"/>
    <s v="Matalevich"/>
    <n v="31617.29"/>
    <m/>
    <s v="C"/>
    <s v="Nonlabor"/>
    <s v="TEC"/>
    <m/>
    <s v="JLAB"/>
    <s v="Const"/>
    <s v="RF"/>
    <x v="7"/>
    <s v="B"/>
    <m/>
    <m/>
    <m/>
    <m/>
    <m/>
    <m/>
    <m/>
    <m/>
    <m/>
    <m/>
    <n v="16458.310000000001"/>
    <n v="15158.97"/>
    <m/>
    <m/>
    <m/>
    <m/>
    <m/>
    <m/>
    <x v="0"/>
    <x v="0"/>
    <m/>
  </r>
  <r>
    <s v=""/>
    <s v=" E08_27930"/>
    <s v="Cryomodule Assembly Consumables  (591 1-Cell CM-06)"/>
    <s v="6.08.04.01.03.04"/>
    <x v="0"/>
    <d v="2027-11-22T00:00:00"/>
    <d v="2028-04-12T00:00:00"/>
    <s v="pkessler"/>
    <s v="Matalevich"/>
    <n v="32104.03"/>
    <m/>
    <s v="C"/>
    <s v="Nonlabor"/>
    <s v="TEC"/>
    <m/>
    <s v="JLAB"/>
    <s v="Const"/>
    <s v="RF"/>
    <x v="7"/>
    <s v="B"/>
    <m/>
    <m/>
    <m/>
    <m/>
    <m/>
    <m/>
    <m/>
    <m/>
    <m/>
    <m/>
    <m/>
    <n v="32104.03"/>
    <m/>
    <m/>
    <m/>
    <m/>
    <m/>
    <m/>
    <x v="0"/>
    <x v="0"/>
    <m/>
  </r>
  <r>
    <s v=""/>
    <s v=" E08_28070"/>
    <s v="Cryomodule Assembly Consumables  (591 1-Cell CM-07)"/>
    <s v="6.08.04.01.03.04"/>
    <x v="0"/>
    <d v="2028-03-23T00:00:00"/>
    <d v="2028-07-18T00:00:00"/>
    <s v="pkessler"/>
    <s v="Matalevich"/>
    <n v="32104.03"/>
    <m/>
    <s v="C"/>
    <s v="Nonlabor"/>
    <s v="TEC"/>
    <m/>
    <s v="JLAB"/>
    <s v="Const"/>
    <s v="RF"/>
    <x v="7"/>
    <s v="B"/>
    <m/>
    <m/>
    <m/>
    <m/>
    <m/>
    <m/>
    <m/>
    <m/>
    <m/>
    <m/>
    <m/>
    <n v="32104.02"/>
    <m/>
    <m/>
    <m/>
    <m/>
    <m/>
    <m/>
    <x v="0"/>
    <x v="0"/>
    <m/>
  </r>
  <r>
    <s v=""/>
    <s v=" E08_28210"/>
    <s v="Cryomodule Assembly Consumables  (591 1-Cell CM-08)"/>
    <s v="6.08.04.01.03.04"/>
    <x v="0"/>
    <d v="2028-04-24T00:00:00"/>
    <d v="2028-08-17T00:00:00"/>
    <s v="pkessler"/>
    <s v="Matalevich"/>
    <n v="32104.03"/>
    <m/>
    <s v="C"/>
    <s v="Nonlabor"/>
    <s v="TEC"/>
    <m/>
    <s v="JLAB"/>
    <s v="Const"/>
    <s v="RF"/>
    <x v="7"/>
    <s v="B"/>
    <m/>
    <m/>
    <m/>
    <m/>
    <m/>
    <m/>
    <m/>
    <m/>
    <m/>
    <m/>
    <m/>
    <n v="32104.02"/>
    <m/>
    <m/>
    <m/>
    <m/>
    <m/>
    <m/>
    <x v="0"/>
    <x v="0"/>
    <m/>
  </r>
  <r>
    <s v=""/>
    <s v=" E08_28350"/>
    <s v="Cryomodule Assembly Consumables  (591 1-Cell CM-09)"/>
    <s v="6.08.04.01.03.04"/>
    <x v="0"/>
    <d v="2028-06-29T00:00:00"/>
    <d v="2028-10-25T00:00:00"/>
    <s v="pkessler"/>
    <s v="Matalevich"/>
    <n v="32303.7"/>
    <m/>
    <s v="C"/>
    <s v="Nonlabor"/>
    <s v="TEC"/>
    <m/>
    <s v="JLAB"/>
    <s v="Const"/>
    <s v="RF"/>
    <x v="7"/>
    <s v="B"/>
    <m/>
    <m/>
    <m/>
    <m/>
    <m/>
    <m/>
    <m/>
    <m/>
    <m/>
    <m/>
    <m/>
    <n v="25606.59"/>
    <n v="6697.11"/>
    <m/>
    <m/>
    <m/>
    <m/>
    <m/>
    <x v="0"/>
    <x v="0"/>
    <m/>
  </r>
  <r>
    <s v=""/>
    <s v=" E08_28490"/>
    <s v="Cryomodule Assembly Consumables  (591 1-Cell CM-10)"/>
    <s v="6.08.04.01.03.04"/>
    <x v="0"/>
    <d v="2028-09-06T00:00:00"/>
    <d v="2029-01-05T00:00:00"/>
    <s v="pkessler"/>
    <s v="Matalevich"/>
    <n v="32855.730000000003"/>
    <m/>
    <s v="C"/>
    <s v="Nonlabor"/>
    <s v="TEC"/>
    <m/>
    <s v="JLAB"/>
    <s v="Const"/>
    <s v="RF"/>
    <x v="7"/>
    <s v="B"/>
    <m/>
    <m/>
    <m/>
    <m/>
    <m/>
    <m/>
    <m/>
    <m/>
    <m/>
    <m/>
    <m/>
    <n v="7212.23"/>
    <n v="25643.5"/>
    <m/>
    <m/>
    <m/>
    <m/>
    <m/>
    <x v="0"/>
    <x v="0"/>
    <m/>
  </r>
  <r>
    <s v=""/>
    <s v=" E08_28630"/>
    <s v="Cryomodule Assembly Consumables  (591 1-Cell CM-11)"/>
    <s v="6.08.04.01.03.04"/>
    <x v="0"/>
    <d v="2028-10-12T00:00:00"/>
    <d v="2029-01-22T00:00:00"/>
    <s v="pkessler"/>
    <s v="Matalevich"/>
    <n v="33067.15"/>
    <m/>
    <s v="C"/>
    <s v="Nonlabor"/>
    <s v="TEC"/>
    <m/>
    <s v="JLAB"/>
    <s v="Const"/>
    <s v="RF"/>
    <x v="7"/>
    <s v="B"/>
    <m/>
    <m/>
    <m/>
    <m/>
    <m/>
    <m/>
    <m/>
    <m/>
    <m/>
    <m/>
    <m/>
    <m/>
    <n v="33067.15"/>
    <m/>
    <m/>
    <m/>
    <m/>
    <m/>
    <x v="0"/>
    <x v="0"/>
    <m/>
  </r>
  <r>
    <s v=""/>
    <s v=" E08_28770"/>
    <s v="Cryomodule Assembly Consumables  (591 1-Cell CM-12)"/>
    <s v="6.08.04.01.03.04"/>
    <x v="0"/>
    <d v="2028-12-21T00:00:00"/>
    <d v="2029-03-29T00:00:00"/>
    <s v="pkessler"/>
    <s v="Matalevich"/>
    <n v="33067.15"/>
    <m/>
    <s v="C"/>
    <s v="Nonlabor"/>
    <s v="TEC"/>
    <m/>
    <s v="JLAB"/>
    <s v="Const"/>
    <s v="RF"/>
    <x v="7"/>
    <s v="B"/>
    <m/>
    <m/>
    <m/>
    <m/>
    <m/>
    <m/>
    <m/>
    <m/>
    <m/>
    <m/>
    <m/>
    <m/>
    <n v="33067.15"/>
    <m/>
    <m/>
    <m/>
    <m/>
    <m/>
    <x v="0"/>
    <x v="0"/>
    <m/>
  </r>
  <r>
    <s v=""/>
    <s v=" E08_28910"/>
    <s v="Cryomodule Assembly Consumables  (591 1-Cell CM-13)"/>
    <s v="6.08.04.01.03.04"/>
    <x v="0"/>
    <d v="2029-03-02T00:00:00"/>
    <d v="2029-06-05T00:00:00"/>
    <s v="pkessler"/>
    <s v="Matalevich"/>
    <n v="33067.15"/>
    <m/>
    <s v="C"/>
    <s v="Nonlabor"/>
    <s v="TEC"/>
    <m/>
    <s v="JLAB"/>
    <s v="Const"/>
    <s v="RF"/>
    <x v="7"/>
    <s v="B"/>
    <m/>
    <m/>
    <m/>
    <m/>
    <m/>
    <m/>
    <m/>
    <m/>
    <m/>
    <m/>
    <m/>
    <m/>
    <n v="33067.15"/>
    <m/>
    <m/>
    <m/>
    <m/>
    <m/>
    <x v="0"/>
    <x v="0"/>
    <m/>
  </r>
  <r>
    <s v=""/>
    <s v=" E08_29050"/>
    <s v="Cryomodule Assembly Consumables  (591 1-Cell CM-14)"/>
    <s v="6.08.04.01.03.04"/>
    <x v="0"/>
    <d v="2029-05-08T00:00:00"/>
    <d v="2029-08-10T00:00:00"/>
    <s v="pkessler"/>
    <s v="Matalevich"/>
    <n v="33067.15"/>
    <m/>
    <s v="C"/>
    <s v="Nonlabor"/>
    <s v="TEC"/>
    <m/>
    <s v="JLAB"/>
    <s v="Const"/>
    <s v="RF"/>
    <x v="7"/>
    <s v="B"/>
    <m/>
    <m/>
    <m/>
    <m/>
    <m/>
    <m/>
    <m/>
    <m/>
    <m/>
    <m/>
    <m/>
    <m/>
    <n v="33067.15"/>
    <m/>
    <m/>
    <m/>
    <m/>
    <m/>
    <x v="0"/>
    <x v="0"/>
    <m/>
  </r>
  <r>
    <s v=""/>
    <s v=" E08_29190"/>
    <s v="Cryomodule Assembly Consumables  (591 1-Cell CM-15)"/>
    <s v="6.08.04.01.03.04"/>
    <x v="0"/>
    <d v="2029-07-16T00:00:00"/>
    <d v="2029-10-18T00:00:00"/>
    <s v="pkessler"/>
    <s v="Matalevich"/>
    <n v="33259.629999999997"/>
    <m/>
    <s v="C"/>
    <s v="Nonlabor"/>
    <s v="TEC"/>
    <m/>
    <s v="JLAB"/>
    <s v="Const"/>
    <s v="RF"/>
    <x v="7"/>
    <s v="B"/>
    <m/>
    <m/>
    <m/>
    <m/>
    <m/>
    <m/>
    <m/>
    <m/>
    <m/>
    <m/>
    <m/>
    <m/>
    <n v="26806.27"/>
    <n v="6453.36"/>
    <m/>
    <m/>
    <m/>
    <m/>
    <x v="0"/>
    <x v="0"/>
    <m/>
  </r>
  <r>
    <s v=""/>
    <s v=" E08_29330"/>
    <s v="Cryomodule Assembly Consumables  (591 1-Cell CM-16)"/>
    <s v="6.08.04.01.03.04"/>
    <x v="0"/>
    <d v="2029-09-20T00:00:00"/>
    <d v="2029-12-28T00:00:00"/>
    <s v="pkessler"/>
    <s v="Matalevich"/>
    <n v="33955.53"/>
    <m/>
    <s v="C"/>
    <s v="Nonlabor"/>
    <s v="TEC"/>
    <m/>
    <s v="JLAB"/>
    <s v="Const"/>
    <s v="RF"/>
    <x v="7"/>
    <s v="B"/>
    <m/>
    <m/>
    <m/>
    <m/>
    <m/>
    <m/>
    <m/>
    <m/>
    <m/>
    <m/>
    <m/>
    <m/>
    <n v="3547.59"/>
    <n v="30407.94"/>
    <m/>
    <m/>
    <m/>
    <m/>
    <x v="0"/>
    <x v="0"/>
    <m/>
  </r>
  <r>
    <s v=""/>
    <s v=" E08_29610"/>
    <s v="Cryomodule Test Consumables CM-01 thru CM-05 (591 1-Cell Production)"/>
    <s v="6.08.04.01.03.05"/>
    <x v="0"/>
    <d v="2027-07-08T00:00:00"/>
    <d v="2028-07-12T00:00:00"/>
    <s v="pkessler"/>
    <s v="Matalevich"/>
    <n v="47824.72"/>
    <m/>
    <s v="C"/>
    <s v="Nonlabor"/>
    <s v="TEC"/>
    <m/>
    <s v="JLAB"/>
    <s v="Const"/>
    <s v="RF"/>
    <x v="8"/>
    <s v="B"/>
    <m/>
    <m/>
    <m/>
    <m/>
    <m/>
    <m/>
    <m/>
    <m/>
    <m/>
    <m/>
    <n v="11297.18"/>
    <n v="36527.54"/>
    <m/>
    <m/>
    <m/>
    <m/>
    <m/>
    <m/>
    <x v="0"/>
    <x v="0"/>
    <m/>
  </r>
  <r>
    <s v=""/>
    <s v=" E08_29770"/>
    <s v="Cryomodule Test Consumables CM-06 thru CM-10 (591 1-Cell Production)"/>
    <s v="6.08.04.01.03.05"/>
    <x v="0"/>
    <d v="2028-12-08T00:00:00"/>
    <d v="2029-09-05T00:00:00"/>
    <s v="pkessler"/>
    <s v="Matalevich"/>
    <n v="49600.73"/>
    <m/>
    <s v="C"/>
    <s v="Nonlabor"/>
    <s v="TEC"/>
    <m/>
    <s v="JLAB"/>
    <s v="Const"/>
    <s v="RF"/>
    <x v="8"/>
    <s v="B"/>
    <m/>
    <m/>
    <m/>
    <m/>
    <m/>
    <m/>
    <m/>
    <m/>
    <m/>
    <m/>
    <m/>
    <m/>
    <n v="49600.72"/>
    <m/>
    <m/>
    <m/>
    <m/>
    <m/>
    <x v="0"/>
    <x v="0"/>
    <m/>
  </r>
  <r>
    <s v=""/>
    <s v=" E08_29930"/>
    <s v="Cryomodule Test Consumables CM-11 thru CM-15 (591 1-Cell Production)"/>
    <s v="6.08.04.01.03.05"/>
    <x v="0"/>
    <d v="2029-10-04T00:00:00"/>
    <d v="1930-06-25T00:00:00"/>
    <s v="pkessler"/>
    <s v="Matalevich"/>
    <n v="51088.76"/>
    <m/>
    <s v="C"/>
    <s v="Nonlabor"/>
    <s v="TEC"/>
    <m/>
    <s v="JLAB"/>
    <s v="Const"/>
    <s v="RF"/>
    <x v="8"/>
    <s v="B"/>
    <m/>
    <m/>
    <m/>
    <m/>
    <m/>
    <m/>
    <m/>
    <m/>
    <m/>
    <m/>
    <m/>
    <m/>
    <m/>
    <n v="51088.76"/>
    <m/>
    <m/>
    <m/>
    <m/>
    <x v="0"/>
    <x v="0"/>
    <m/>
  </r>
  <r>
    <s v=""/>
    <s v=" E08_30090"/>
    <s v="Cryomodule Test Consumables CM-16  (591 1-Cell Production)"/>
    <s v="6.08.04.01.03.05"/>
    <x v="0"/>
    <d v="2027-07-08T00:00:00"/>
    <d v="1930-08-21T00:00:00"/>
    <s v="pkessler"/>
    <s v="Matalevich"/>
    <n v="14803.42"/>
    <m/>
    <s v="C"/>
    <s v="Nonlabor"/>
    <s v="TEC"/>
    <m/>
    <s v="JLAB"/>
    <s v="Const"/>
    <s v="RF"/>
    <x v="8"/>
    <s v="B"/>
    <m/>
    <m/>
    <m/>
    <m/>
    <m/>
    <m/>
    <m/>
    <m/>
    <m/>
    <m/>
    <n v="1135.81"/>
    <n v="4732.55"/>
    <n v="4713.62"/>
    <n v="4221.4399999999996"/>
    <m/>
    <m/>
    <m/>
    <m/>
    <x v="0"/>
    <x v="0"/>
    <m/>
  </r>
  <r>
    <s v=""/>
    <s v=" E08_30900"/>
    <s v="Cavity String Components Design M&amp;S  (591 5-Cell Production)"/>
    <s v="6.08.04.02.01.01"/>
    <x v="0"/>
    <d v="2024-12-09T00:00:00"/>
    <d v="2025-04-10T00:00:00"/>
    <s v="pkessler"/>
    <s v="Matalevich"/>
    <n v="17627.849999999999"/>
    <m/>
    <s v="C"/>
    <s v="Nonlabor"/>
    <s v="TEC"/>
    <m/>
    <s v="JLAB"/>
    <s v="PED"/>
    <s v="RF"/>
    <x v="6"/>
    <s v="B"/>
    <m/>
    <m/>
    <m/>
    <m/>
    <m/>
    <m/>
    <m/>
    <m/>
    <n v="17627.849999999999"/>
    <m/>
    <m/>
    <m/>
    <m/>
    <m/>
    <m/>
    <m/>
    <m/>
    <m/>
    <x v="0"/>
    <x v="0"/>
    <m/>
  </r>
  <r>
    <s v=""/>
    <s v=" E08_31680"/>
    <s v="Cavity Qualification Consumables CM-01 thru CM-07 (591 5-Cell Production)"/>
    <s v="6.08.04.02.01.03"/>
    <x v="0"/>
    <d v="2027-05-10T00:00:00"/>
    <d v="2028-04-03T00:00:00"/>
    <s v="pkessler"/>
    <s v="Matalevich"/>
    <n v="66537.009999999995"/>
    <m/>
    <s v="C"/>
    <s v="Nonlabor"/>
    <s v="TEC"/>
    <m/>
    <s v="JLAB"/>
    <s v="Const"/>
    <s v="RF"/>
    <x v="8"/>
    <s v="B"/>
    <m/>
    <m/>
    <m/>
    <m/>
    <m/>
    <m/>
    <m/>
    <m/>
    <m/>
    <m/>
    <n v="29867.73"/>
    <n v="36669.29"/>
    <m/>
    <m/>
    <m/>
    <m/>
    <m/>
    <m/>
    <x v="0"/>
    <x v="0"/>
    <m/>
  </r>
  <r>
    <s v=""/>
    <s v=" E08_32260"/>
    <s v="Cavity Qualification Consumables CM-08 thru CM-14 (591 5-Cell Production)"/>
    <s v="6.08.04.02.01.03"/>
    <x v="0"/>
    <d v="2028-01-24T00:00:00"/>
    <d v="2028-12-13T00:00:00"/>
    <s v="pkessler"/>
    <s v="Matalevich"/>
    <n v="67858.92"/>
    <m/>
    <s v="C"/>
    <s v="Nonlabor"/>
    <s v="TEC"/>
    <m/>
    <s v="JLAB"/>
    <s v="Const"/>
    <s v="RF"/>
    <x v="8"/>
    <s v="B"/>
    <m/>
    <m/>
    <m/>
    <m/>
    <m/>
    <m/>
    <m/>
    <m/>
    <m/>
    <m/>
    <m/>
    <n v="53080.76"/>
    <n v="14778.17"/>
    <m/>
    <m/>
    <m/>
    <m/>
    <m/>
    <x v="0"/>
    <x v="0"/>
    <m/>
  </r>
  <r>
    <s v=""/>
    <s v=" E08_33060"/>
    <s v="Cryostat Components Design M&amp;S  (591 5-Cell)"/>
    <s v="6.08.04.02.02.01"/>
    <x v="0"/>
    <d v="2024-12-16T00:00:00"/>
    <d v="2025-04-02T00:00:00"/>
    <s v="pkessler"/>
    <s v="Matalevich"/>
    <n v="17627.849999999999"/>
    <m/>
    <s v="C"/>
    <s v="Nonlabor"/>
    <s v="TEC"/>
    <m/>
    <s v="JLAB"/>
    <s v="PED"/>
    <s v="RF"/>
    <x v="6"/>
    <s v="B"/>
    <m/>
    <m/>
    <m/>
    <m/>
    <m/>
    <m/>
    <m/>
    <m/>
    <n v="17627.849999999999"/>
    <m/>
    <m/>
    <m/>
    <m/>
    <m/>
    <m/>
    <m/>
    <m/>
    <m/>
    <x v="0"/>
    <x v="0"/>
    <m/>
  </r>
  <r>
    <s v=""/>
    <s v=" E08_34710"/>
    <s v="Cryomodule Assembly Consumables (591 5-Cell CM-01)"/>
    <s v="6.08.04.02.03.04"/>
    <x v="0"/>
    <d v="2027-09-09T00:00:00"/>
    <d v="2028-02-28T00:00:00"/>
    <s v="pkessler"/>
    <s v="Matalevich"/>
    <n v="31973.93"/>
    <m/>
    <s v="C"/>
    <s v="Nonlabor"/>
    <s v="TEC"/>
    <m/>
    <s v="JLAB"/>
    <s v="Const"/>
    <s v="RF"/>
    <x v="7"/>
    <s v="B"/>
    <m/>
    <m/>
    <m/>
    <m/>
    <m/>
    <m/>
    <m/>
    <m/>
    <m/>
    <m/>
    <n v="4448.55"/>
    <n v="27525.38"/>
    <m/>
    <m/>
    <m/>
    <m/>
    <m/>
    <m/>
    <x v="0"/>
    <x v="0"/>
    <m/>
  </r>
  <r>
    <s v=""/>
    <s v=" E08_34850"/>
    <s v="Cryomodule Assembly Consumables (591 5-Cell CM-02)"/>
    <s v="6.08.04.02.03.04"/>
    <x v="0"/>
    <d v="2027-10-15T00:00:00"/>
    <d v="2028-04-03T00:00:00"/>
    <s v="pkessler"/>
    <s v="Matalevich"/>
    <n v="32104.03"/>
    <m/>
    <s v="C"/>
    <s v="Nonlabor"/>
    <s v="TEC"/>
    <m/>
    <s v="JLAB"/>
    <s v="Const"/>
    <s v="RF"/>
    <x v="7"/>
    <s v="B"/>
    <m/>
    <m/>
    <m/>
    <m/>
    <m/>
    <m/>
    <m/>
    <m/>
    <m/>
    <m/>
    <m/>
    <n v="32104.03"/>
    <m/>
    <m/>
    <m/>
    <m/>
    <m/>
    <m/>
    <x v="0"/>
    <x v="0"/>
    <m/>
  </r>
  <r>
    <s v=""/>
    <s v=" E08_34990"/>
    <s v="Cryomodule Assembly Consumables (591 5-Cell CM-03)"/>
    <s v="6.08.04.02.03.04"/>
    <x v="0"/>
    <d v="2028-05-24T00:00:00"/>
    <d v="2028-11-06T00:00:00"/>
    <s v="pkessler"/>
    <s v="Matalevich"/>
    <n v="32313.4"/>
    <m/>
    <s v="C"/>
    <s v="Nonlabor"/>
    <s v="TEC"/>
    <m/>
    <s v="JLAB"/>
    <s v="Const"/>
    <s v="RF"/>
    <x v="7"/>
    <s v="B"/>
    <m/>
    <m/>
    <m/>
    <m/>
    <m/>
    <m/>
    <m/>
    <m/>
    <m/>
    <m/>
    <m/>
    <n v="25288.75"/>
    <n v="7024.65"/>
    <m/>
    <m/>
    <m/>
    <m/>
    <m/>
    <x v="0"/>
    <x v="0"/>
    <m/>
  </r>
  <r>
    <s v=""/>
    <s v=" E08_35130"/>
    <s v="Cryomodule Assembly Consumables (591 5-Cell CM-04)"/>
    <s v="6.08.04.02.03.04"/>
    <x v="0"/>
    <d v="2028-08-01T00:00:00"/>
    <d v="2029-01-18T00:00:00"/>
    <s v="pkessler"/>
    <s v="Matalevich"/>
    <n v="32707.03"/>
    <m/>
    <s v="C"/>
    <s v="Nonlabor"/>
    <s v="TEC"/>
    <m/>
    <s v="JLAB"/>
    <s v="Const"/>
    <s v="RF"/>
    <x v="7"/>
    <s v="B"/>
    <m/>
    <m/>
    <m/>
    <m/>
    <m/>
    <m/>
    <m/>
    <m/>
    <m/>
    <m/>
    <m/>
    <n v="12229.58"/>
    <n v="20477.439999999999"/>
    <m/>
    <m/>
    <m/>
    <m/>
    <m/>
    <x v="0"/>
    <x v="0"/>
    <m/>
  </r>
  <r>
    <s v=""/>
    <s v=" E08_35270"/>
    <s v="Cryomodule Assembly Consumables (591 5-Cell CM-05)"/>
    <s v="6.08.04.02.03.04"/>
    <x v="0"/>
    <d v="2028-09-06T00:00:00"/>
    <d v="2029-02-28T00:00:00"/>
    <s v="pkessler"/>
    <s v="Matalevich"/>
    <n v="32920.230000000003"/>
    <m/>
    <s v="C"/>
    <s v="Nonlabor"/>
    <s v="TEC"/>
    <m/>
    <s v="JLAB"/>
    <s v="Const"/>
    <s v="RF"/>
    <x v="7"/>
    <s v="B"/>
    <m/>
    <m/>
    <m/>
    <m/>
    <m/>
    <m/>
    <m/>
    <m/>
    <m/>
    <m/>
    <m/>
    <n v="5021.7299999999996"/>
    <n v="27898.5"/>
    <m/>
    <m/>
    <m/>
    <m/>
    <m/>
    <x v="0"/>
    <x v="0"/>
    <m/>
  </r>
  <r>
    <s v=""/>
    <s v=" E08_35410"/>
    <s v="Cryomodule Assembly Consumables (591 5-Cell CM-06)"/>
    <s v="6.08.04.02.03.04"/>
    <x v="0"/>
    <d v="2028-11-14T00:00:00"/>
    <d v="2029-05-04T00:00:00"/>
    <s v="pkessler"/>
    <s v="Matalevich"/>
    <n v="33067.15"/>
    <m/>
    <s v="C"/>
    <s v="Nonlabor"/>
    <s v="TEC"/>
    <m/>
    <s v="JLAB"/>
    <s v="Const"/>
    <s v="RF"/>
    <x v="7"/>
    <s v="B"/>
    <m/>
    <m/>
    <m/>
    <m/>
    <m/>
    <m/>
    <m/>
    <m/>
    <m/>
    <m/>
    <m/>
    <m/>
    <n v="33067.15"/>
    <m/>
    <m/>
    <m/>
    <m/>
    <m/>
    <x v="0"/>
    <x v="0"/>
    <m/>
  </r>
  <r>
    <s v=""/>
    <s v=" E08_35550"/>
    <s v="Cryomodule Assembly Consumables (591 5-Cell CM-07)"/>
    <s v="6.08.04.02.03.04"/>
    <x v="0"/>
    <d v="2029-01-25T00:00:00"/>
    <d v="2029-05-24T00:00:00"/>
    <s v="pkessler"/>
    <s v="Matalevich"/>
    <n v="33067.15"/>
    <m/>
    <s v="C"/>
    <s v="Nonlabor"/>
    <s v="TEC"/>
    <m/>
    <s v="JLAB"/>
    <s v="Const"/>
    <s v="RF"/>
    <x v="7"/>
    <s v="B"/>
    <m/>
    <m/>
    <m/>
    <m/>
    <m/>
    <m/>
    <m/>
    <m/>
    <m/>
    <m/>
    <m/>
    <m/>
    <n v="33067.15"/>
    <m/>
    <m/>
    <m/>
    <m/>
    <m/>
    <x v="0"/>
    <x v="0"/>
    <m/>
  </r>
  <r>
    <s v=""/>
    <s v=" E08_35690"/>
    <s v="Cryomodule Assembly Consumables (591 5-Cell CM-08)"/>
    <s v="6.08.04.02.03.04"/>
    <x v="0"/>
    <d v="2029-04-03T00:00:00"/>
    <d v="2029-08-01T00:00:00"/>
    <s v="pkessler"/>
    <s v="Matalevich"/>
    <n v="33067.15"/>
    <m/>
    <s v="C"/>
    <s v="Nonlabor"/>
    <s v="TEC"/>
    <m/>
    <s v="JLAB"/>
    <s v="Const"/>
    <s v="RF"/>
    <x v="7"/>
    <s v="B"/>
    <m/>
    <m/>
    <m/>
    <m/>
    <m/>
    <m/>
    <m/>
    <m/>
    <m/>
    <m/>
    <m/>
    <m/>
    <n v="33067.15"/>
    <m/>
    <m/>
    <m/>
    <m/>
    <m/>
    <x v="0"/>
    <x v="0"/>
    <m/>
  </r>
  <r>
    <s v=""/>
    <s v=" E08_35830"/>
    <s v="Cryomodule Assembly Consumables (591 5-Cell CM-09)"/>
    <s v="6.08.04.02.03.04"/>
    <x v="0"/>
    <d v="2029-06-08T00:00:00"/>
    <d v="2029-10-09T00:00:00"/>
    <s v="pkessler"/>
    <s v="Matalevich"/>
    <n v="33137.18"/>
    <m/>
    <s v="C"/>
    <s v="Nonlabor"/>
    <s v="TEC"/>
    <m/>
    <s v="JLAB"/>
    <s v="Const"/>
    <s v="RF"/>
    <x v="7"/>
    <s v="B"/>
    <m/>
    <m/>
    <m/>
    <m/>
    <m/>
    <m/>
    <m/>
    <m/>
    <m/>
    <m/>
    <m/>
    <m/>
    <n v="30798.080000000002"/>
    <n v="2339.09"/>
    <m/>
    <m/>
    <m/>
    <m/>
    <x v="0"/>
    <x v="0"/>
    <m/>
  </r>
  <r>
    <s v=""/>
    <s v=" E08_35970"/>
    <s v="Cryomodule Assembly Consumables (591 5-Cell CM-10)"/>
    <s v="6.08.04.02.03.04"/>
    <x v="0"/>
    <d v="2029-08-15T00:00:00"/>
    <d v="2029-12-18T00:00:00"/>
    <s v="pkessler"/>
    <s v="Matalevich"/>
    <n v="33685.71"/>
    <m/>
    <s v="C"/>
    <s v="Nonlabor"/>
    <s v="TEC"/>
    <m/>
    <s v="JLAB"/>
    <s v="Const"/>
    <s v="RF"/>
    <x v="7"/>
    <s v="B"/>
    <m/>
    <m/>
    <m/>
    <m/>
    <m/>
    <m/>
    <m/>
    <m/>
    <m/>
    <m/>
    <m/>
    <m/>
    <n v="12681.68"/>
    <n v="21004.03"/>
    <m/>
    <m/>
    <m/>
    <m/>
    <x v="0"/>
    <x v="0"/>
    <m/>
  </r>
  <r>
    <s v=""/>
    <s v=" E08_36110"/>
    <s v="Cryomodule Assembly Consumables (591 5-Cell CM-11)"/>
    <s v="6.08.04.02.03.04"/>
    <x v="0"/>
    <d v="2029-10-23T00:00:00"/>
    <d v="1930-02-05T00:00:00"/>
    <s v="pkessler"/>
    <s v="Matalevich"/>
    <n v="34059.18"/>
    <m/>
    <s v="C"/>
    <s v="Nonlabor"/>
    <s v="TEC"/>
    <m/>
    <s v="JLAB"/>
    <s v="Const"/>
    <s v="RF"/>
    <x v="7"/>
    <s v="B"/>
    <m/>
    <m/>
    <m/>
    <m/>
    <m/>
    <m/>
    <m/>
    <m/>
    <m/>
    <m/>
    <m/>
    <m/>
    <m/>
    <n v="34059.18"/>
    <m/>
    <m/>
    <m/>
    <m/>
    <x v="0"/>
    <x v="0"/>
    <m/>
  </r>
  <r>
    <s v=""/>
    <s v=" E08_36250"/>
    <s v="Cryomodule Assembly Consumables (591 5-Cell CM-12)"/>
    <s v="6.08.04.02.03.04"/>
    <x v="0"/>
    <d v="2029-11-30T00:00:00"/>
    <d v="1930-03-13T00:00:00"/>
    <s v="pkessler"/>
    <s v="Matalevich"/>
    <n v="34059.18"/>
    <m/>
    <s v="C"/>
    <s v="Nonlabor"/>
    <s v="TEC"/>
    <m/>
    <s v="JLAB"/>
    <s v="Const"/>
    <s v="RF"/>
    <x v="7"/>
    <s v="B"/>
    <m/>
    <m/>
    <m/>
    <m/>
    <m/>
    <m/>
    <m/>
    <m/>
    <m/>
    <m/>
    <m/>
    <m/>
    <m/>
    <n v="34059.18"/>
    <m/>
    <m/>
    <m/>
    <m/>
    <x v="0"/>
    <x v="0"/>
    <m/>
  </r>
  <r>
    <s v=""/>
    <s v=" E08_36390"/>
    <s v="Cryomodule Assembly Consumables (591 5-Cell CM-13)"/>
    <s v="6.08.04.02.03.04"/>
    <x v="0"/>
    <d v="1930-01-08T00:00:00"/>
    <d v="1930-04-17T00:00:00"/>
    <s v="pkessler"/>
    <s v="Matalevich"/>
    <n v="34059.18"/>
    <m/>
    <s v="C"/>
    <s v="Nonlabor"/>
    <s v="TEC"/>
    <m/>
    <s v="JLAB"/>
    <s v="Const"/>
    <s v="RF"/>
    <x v="7"/>
    <s v="B"/>
    <m/>
    <m/>
    <m/>
    <m/>
    <m/>
    <m/>
    <m/>
    <m/>
    <m/>
    <m/>
    <m/>
    <m/>
    <m/>
    <n v="34059.18"/>
    <m/>
    <m/>
    <m/>
    <m/>
    <x v="0"/>
    <x v="0"/>
    <m/>
  </r>
  <r>
    <s v=""/>
    <s v=" E08_36530"/>
    <s v="Cryomodule Assembly Consumables (591 5-Cell CM-14)"/>
    <s v="6.08.04.02.03.04"/>
    <x v="0"/>
    <d v="1930-02-13T00:00:00"/>
    <d v="1930-05-22T00:00:00"/>
    <s v="pkessler"/>
    <s v="Matalevich"/>
    <n v="34059.18"/>
    <m/>
    <s v="C"/>
    <s v="Nonlabor"/>
    <s v="TEC"/>
    <m/>
    <s v="JLAB"/>
    <s v="Const"/>
    <s v="RF"/>
    <x v="7"/>
    <s v="B"/>
    <m/>
    <m/>
    <m/>
    <m/>
    <m/>
    <m/>
    <m/>
    <m/>
    <m/>
    <m/>
    <m/>
    <m/>
    <m/>
    <n v="34059.18"/>
    <m/>
    <m/>
    <m/>
    <m/>
    <x v="0"/>
    <x v="0"/>
    <m/>
  </r>
  <r>
    <s v=""/>
    <s v=" E08_36810"/>
    <s v="Cryomodule Test Consumables CM-01 Thru CM-05 (591 5-Cell Production)"/>
    <s v="6.08.04.02.03.05"/>
    <x v="0"/>
    <d v="2028-02-29T00:00:00"/>
    <d v="2029-04-13T00:00:00"/>
    <s v="pkessler"/>
    <s v="Matalevich"/>
    <n v="48829.88"/>
    <m/>
    <s v="C"/>
    <s v="Nonlabor"/>
    <s v="TEC"/>
    <m/>
    <s v="JLAB"/>
    <s v="Const"/>
    <s v="RF"/>
    <x v="8"/>
    <s v="B"/>
    <m/>
    <m/>
    <m/>
    <m/>
    <m/>
    <m/>
    <m/>
    <m/>
    <m/>
    <m/>
    <m/>
    <n v="26054.11"/>
    <n v="22775.78"/>
    <m/>
    <m/>
    <m/>
    <m/>
    <m/>
    <x v="0"/>
    <x v="0"/>
    <m/>
  </r>
  <r>
    <s v=""/>
    <s v=" E08_36970"/>
    <s v="Cryomodule Test Consumables CM-06 Thru CM-10 (591 5-Cell Production)"/>
    <s v="6.08.04.02.03.05"/>
    <x v="0"/>
    <d v="2029-05-14T00:00:00"/>
    <d v="1930-02-01T00:00:00"/>
    <s v="pkessler"/>
    <s v="Matalevich"/>
    <n v="50286.879999999997"/>
    <m/>
    <s v="C"/>
    <s v="Nonlabor"/>
    <s v="TEC"/>
    <m/>
    <s v="JLAB"/>
    <s v="Const"/>
    <s v="RF"/>
    <x v="8"/>
    <s v="B"/>
    <m/>
    <m/>
    <m/>
    <m/>
    <m/>
    <m/>
    <m/>
    <m/>
    <m/>
    <m/>
    <m/>
    <m/>
    <n v="27099.040000000001"/>
    <n v="23187.84"/>
    <m/>
    <m/>
    <m/>
    <m/>
    <x v="0"/>
    <x v="0"/>
    <m/>
  </r>
  <r>
    <s v=""/>
    <s v=" E08_37130"/>
    <s v="Cryomodule Test Consumables CM-11 Thru CM-14 (591 5-Cell Production)"/>
    <s v="6.08.04.02.03.05"/>
    <x v="0"/>
    <d v="1930-03-05T00:00:00"/>
    <d v="1930-09-19T00:00:00"/>
    <s v="pkessler"/>
    <s v="Matalevich"/>
    <n v="40871.01"/>
    <m/>
    <s v="C"/>
    <s v="Nonlabor"/>
    <s v="TEC"/>
    <m/>
    <s v="JLAB"/>
    <s v="Const"/>
    <s v="RF"/>
    <x v="8"/>
    <s v="B"/>
    <m/>
    <m/>
    <m/>
    <m/>
    <m/>
    <m/>
    <m/>
    <m/>
    <m/>
    <m/>
    <m/>
    <m/>
    <m/>
    <n v="40871.01"/>
    <m/>
    <m/>
    <m/>
    <m/>
    <x v="0"/>
    <x v="0"/>
    <m/>
  </r>
  <r>
    <s v=""/>
    <s v=" E08_37950"/>
    <s v="Cavity String Components Design M&amp;S (1773 5-Cell)"/>
    <s v="6.08.04.03.01.01"/>
    <x v="0"/>
    <d v="2025-06-04T00:00:00"/>
    <d v="2025-10-02T00:00:00"/>
    <s v="pkessler"/>
    <s v="Matalevich"/>
    <n v="17640.29"/>
    <m/>
    <s v="C"/>
    <s v="Nonlabor"/>
    <s v="TEC"/>
    <m/>
    <s v="JLAB"/>
    <s v="PED"/>
    <s v="RF"/>
    <x v="6"/>
    <s v="B"/>
    <m/>
    <m/>
    <m/>
    <m/>
    <m/>
    <m/>
    <m/>
    <m/>
    <n v="17225.23"/>
    <n v="415.07"/>
    <m/>
    <m/>
    <m/>
    <m/>
    <m/>
    <m/>
    <m/>
    <m/>
    <x v="0"/>
    <x v="0"/>
    <m/>
  </r>
  <r>
    <s v=""/>
    <s v=" E08_38840"/>
    <s v="Cavity Qualification Consumables (1773 5-Cell)"/>
    <s v="6.08.04.03.01.03"/>
    <x v="0"/>
    <d v="2026-02-10T00:00:00"/>
    <d v="2028-05-18T00:00:00"/>
    <s v="pkessler"/>
    <s v="Matalevich"/>
    <n v="28050.22"/>
    <m/>
    <s v="C"/>
    <s v="Nonlabor"/>
    <s v="TEC"/>
    <m/>
    <s v="JLAB"/>
    <s v="Const"/>
    <s v="RF"/>
    <x v="8"/>
    <s v="B"/>
    <m/>
    <m/>
    <m/>
    <m/>
    <m/>
    <m/>
    <m/>
    <m/>
    <m/>
    <n v="8021.38"/>
    <n v="12302.73"/>
    <n v="7726.11"/>
    <m/>
    <m/>
    <m/>
    <m/>
    <m/>
    <m/>
    <x v="0"/>
    <x v="0"/>
    <m/>
  </r>
  <r>
    <s v=""/>
    <s v=" E08_39360"/>
    <s v="Cryostat Components Design M&amp;S  (1773 5-Cell)"/>
    <s v="6.08.04.03.02.01"/>
    <x v="0"/>
    <d v="2025-08-14T00:00:00"/>
    <d v="2025-12-18T00:00:00"/>
    <s v="pkessler"/>
    <s v="Matalevich"/>
    <n v="17953.75"/>
    <m/>
    <s v="C"/>
    <s v="Nonlabor"/>
    <s v="TEC"/>
    <m/>
    <s v="JLAB"/>
    <s v="PED"/>
    <s v="RF"/>
    <x v="6"/>
    <s v="B"/>
    <m/>
    <m/>
    <m/>
    <m/>
    <m/>
    <m/>
    <m/>
    <m/>
    <n v="6889.23"/>
    <n v="11064.52"/>
    <m/>
    <m/>
    <m/>
    <m/>
    <m/>
    <m/>
    <m/>
    <m/>
    <x v="0"/>
    <x v="0"/>
    <m/>
  </r>
  <r>
    <s v=""/>
    <s v=" E08_41170"/>
    <s v="Cryomodule Assembly Consumables CM-01 (1773 5-Cell)"/>
    <s v="6.08.04.03.03.04"/>
    <x v="0"/>
    <d v="2028-04-21T00:00:00"/>
    <d v="1930-07-12T00:00:00"/>
    <s v="pkessler"/>
    <s v="Matalevich"/>
    <n v="33219.06"/>
    <m/>
    <s v="C"/>
    <s v="Nonlabor"/>
    <s v="TEC"/>
    <m/>
    <s v="JLAB"/>
    <s v="Const"/>
    <s v="RF"/>
    <x v="7"/>
    <s v="B"/>
    <m/>
    <m/>
    <m/>
    <m/>
    <m/>
    <m/>
    <m/>
    <m/>
    <m/>
    <m/>
    <m/>
    <n v="6739.23"/>
    <n v="14850.17"/>
    <n v="11629.65"/>
    <m/>
    <m/>
    <m/>
    <m/>
    <x v="0"/>
    <x v="0"/>
    <m/>
  </r>
  <r>
    <s v=""/>
    <s v=" E08_41320"/>
    <s v="Cryomodule Assembly Consumables CM-02 (1773 5-Cell)"/>
    <s v="6.08.04.03.03.04"/>
    <x v="0"/>
    <d v="2028-05-19T00:00:00"/>
    <d v="2029-01-10T00:00:00"/>
    <s v="pkessler"/>
    <s v="Matalevich"/>
    <n v="32507.33"/>
    <m/>
    <s v="C"/>
    <s v="Nonlabor"/>
    <s v="TEC"/>
    <m/>
    <s v="JLAB"/>
    <s v="Const"/>
    <s v="RF"/>
    <x v="7"/>
    <s v="B"/>
    <m/>
    <m/>
    <m/>
    <m/>
    <m/>
    <m/>
    <m/>
    <m/>
    <m/>
    <m/>
    <m/>
    <n v="18894.89"/>
    <n v="13612.45"/>
    <m/>
    <m/>
    <m/>
    <m/>
    <m/>
    <x v="0"/>
    <x v="0"/>
    <m/>
  </r>
  <r>
    <s v=""/>
    <s v=" E08_41460"/>
    <s v="Cryomodule Assembly Consumables CM-03 (1773 5-Cell)"/>
    <s v="6.08.04.03.03.04"/>
    <x v="0"/>
    <d v="2028-06-26T00:00:00"/>
    <d v="1930-12-13T00:00:00"/>
    <s v="pkessler"/>
    <s v="Matalevich"/>
    <n v="33526.15"/>
    <m/>
    <s v="C"/>
    <s v="Nonlabor"/>
    <s v="TEC"/>
    <m/>
    <s v="JLAB"/>
    <s v="Const"/>
    <s v="RF"/>
    <x v="7"/>
    <s v="B"/>
    <m/>
    <m/>
    <m/>
    <m/>
    <m/>
    <m/>
    <m/>
    <m/>
    <m/>
    <m/>
    <m/>
    <n v="3694.94"/>
    <n v="13530"/>
    <n v="13584.34"/>
    <n v="2716.87"/>
    <m/>
    <m/>
    <m/>
    <x v="0"/>
    <x v="0"/>
    <m/>
  </r>
  <r>
    <s v=""/>
    <s v=" E08_41740"/>
    <s v="Cryomodule Test Consumables (1773 5-Cell)"/>
    <s v="6.08.04.03.03.05"/>
    <x v="0"/>
    <d v="1930-07-15T00:00:00"/>
    <d v="1931-01-14T00:00:00"/>
    <s v="pkessler"/>
    <s v="Matalevich"/>
    <n v="41557.64"/>
    <m/>
    <s v="C"/>
    <s v="Nonlabor"/>
    <s v="TEC"/>
    <m/>
    <s v="JLAB"/>
    <s v="Const"/>
    <s v="RF"/>
    <x v="8"/>
    <s v="B"/>
    <m/>
    <m/>
    <m/>
    <m/>
    <m/>
    <m/>
    <m/>
    <m/>
    <m/>
    <m/>
    <m/>
    <m/>
    <m/>
    <n v="18285.36"/>
    <n v="23272.28"/>
    <m/>
    <m/>
    <m/>
    <x v="0"/>
    <x v="0"/>
    <m/>
  </r>
  <r>
    <s v=""/>
    <s v=" E08_16870"/>
    <s v="Fabrication bare cavity machined parts M&amp;S (591MHz 1-Cell R&amp;D)"/>
    <s v="6.08.02.02"/>
    <x v="1"/>
    <d v="2023-09-19T00:00:00"/>
    <d v="2023-10-17T00:00:00"/>
    <s v="pkessler"/>
    <s v="edaly"/>
    <n v="67531.179999999993"/>
    <m/>
    <s v="C"/>
    <s v="Nonlabor"/>
    <s v="OPC"/>
    <m/>
    <s v="JLAB"/>
    <s v="R&amp;D"/>
    <s v="RF"/>
    <x v="3"/>
    <s v="B"/>
    <m/>
    <m/>
    <m/>
    <m/>
    <m/>
    <m/>
    <n v="30389.03"/>
    <n v="37142.15"/>
    <m/>
    <m/>
    <m/>
    <m/>
    <m/>
    <m/>
    <m/>
    <m/>
    <m/>
    <m/>
    <x v="0"/>
    <x v="0"/>
    <m/>
  </r>
  <r>
    <s v=""/>
    <s v=" E08_14680"/>
    <s v="Management FY22 - Travel (RF Systems)"/>
    <s v="6.08.01.01.01"/>
    <x v="0"/>
    <d v="2022-04-01T00:00:00"/>
    <d v="2022-09-30T00:00:00"/>
    <s v="pkessler"/>
    <s v="edaly"/>
    <n v="0"/>
    <m/>
    <s v="A"/>
    <s v="Nonlabor"/>
    <s v="OPC"/>
    <m/>
    <s v="JLAB"/>
    <s v="ACD"/>
    <s v="RF"/>
    <x v="0"/>
    <s v="T"/>
    <m/>
    <m/>
    <m/>
    <m/>
    <m/>
    <m/>
    <m/>
    <m/>
    <m/>
    <m/>
    <m/>
    <m/>
    <m/>
    <m/>
    <m/>
    <m/>
    <m/>
    <m/>
    <x v="0"/>
    <x v="0"/>
    <m/>
  </r>
  <r>
    <s v=""/>
    <s v=" E08_14700"/>
    <s v="Management FY23 - Travel (RF Systems)"/>
    <s v="6.08.01.01.01"/>
    <x v="0"/>
    <d v="2022-10-03T00:00:00"/>
    <d v="2023-09-29T00:00:00"/>
    <s v="pkessler"/>
    <s v="edaly"/>
    <n v="26166.12"/>
    <m/>
    <s v="A"/>
    <s v="Nonlabor"/>
    <s v="TEC"/>
    <m/>
    <s v="JLAB"/>
    <s v="PED"/>
    <s v="RF"/>
    <x v="0"/>
    <s v="T"/>
    <m/>
    <m/>
    <m/>
    <m/>
    <m/>
    <m/>
    <n v="26166.12"/>
    <m/>
    <m/>
    <m/>
    <m/>
    <m/>
    <m/>
    <m/>
    <m/>
    <m/>
    <m/>
    <m/>
    <x v="0"/>
    <x v="0"/>
    <m/>
  </r>
  <r>
    <s v=""/>
    <s v=" E08_14720"/>
    <s v="Management FY24 - Travel (RF Systems)"/>
    <s v="6.08.01.01.01"/>
    <x v="0"/>
    <d v="2023-10-02T00:00:00"/>
    <d v="2024-09-30T00:00:00"/>
    <s v="pkessler"/>
    <s v="edaly"/>
    <n v="26951.11"/>
    <m/>
    <s v="A"/>
    <s v="Nonlabor"/>
    <s v="TEC"/>
    <m/>
    <s v="JLAB"/>
    <s v="PED"/>
    <s v="RF"/>
    <x v="0"/>
    <s v="T"/>
    <m/>
    <m/>
    <m/>
    <m/>
    <m/>
    <m/>
    <m/>
    <n v="26951.11"/>
    <m/>
    <m/>
    <m/>
    <m/>
    <m/>
    <m/>
    <m/>
    <m/>
    <m/>
    <m/>
    <x v="0"/>
    <x v="0"/>
    <m/>
  </r>
  <r>
    <s v=""/>
    <s v=" E08_14740"/>
    <s v="Management FY25 - Travel (RF Systems)"/>
    <s v="6.08.01.01.01"/>
    <x v="0"/>
    <d v="2024-10-01T00:00:00"/>
    <d v="2025-09-30T00:00:00"/>
    <s v="pkessler"/>
    <s v="edaly"/>
    <n v="27759.65"/>
    <m/>
    <s v="A"/>
    <s v="Nonlabor"/>
    <s v="TEC"/>
    <m/>
    <s v="JLAB"/>
    <s v="PED"/>
    <s v="RF"/>
    <x v="0"/>
    <s v="T"/>
    <m/>
    <m/>
    <m/>
    <m/>
    <m/>
    <m/>
    <m/>
    <m/>
    <n v="27759.65"/>
    <m/>
    <m/>
    <m/>
    <m/>
    <m/>
    <m/>
    <m/>
    <m/>
    <m/>
    <x v="0"/>
    <x v="0"/>
    <m/>
  </r>
  <r>
    <s v=""/>
    <s v=" E08_14760"/>
    <s v="Management FY26 - Travel (RF Systems)"/>
    <s v="6.08.01.01.01"/>
    <x v="0"/>
    <d v="2025-10-01T00:00:00"/>
    <d v="2026-09-30T00:00:00"/>
    <s v="pkessler"/>
    <s v="edaly"/>
    <n v="28592.42"/>
    <m/>
    <s v="A"/>
    <s v="Nonlabor"/>
    <s v="TEC"/>
    <m/>
    <s v="JLAB"/>
    <s v="Const"/>
    <s v="RF"/>
    <x v="0"/>
    <s v="T"/>
    <m/>
    <m/>
    <m/>
    <m/>
    <m/>
    <m/>
    <m/>
    <m/>
    <m/>
    <n v="28592.42"/>
    <m/>
    <m/>
    <m/>
    <m/>
    <m/>
    <m/>
    <m/>
    <m/>
    <x v="0"/>
    <x v="0"/>
    <m/>
  </r>
  <r>
    <s v=""/>
    <s v=" E08_14780"/>
    <s v="Management FY27 - Travel (RF Systems)"/>
    <s v="6.08.01.01.01"/>
    <x v="0"/>
    <d v="2026-10-01T00:00:00"/>
    <d v="2027-09-30T00:00:00"/>
    <s v="pkessler"/>
    <s v="edaly"/>
    <n v="29450.21"/>
    <m/>
    <s v="A"/>
    <s v="Nonlabor"/>
    <s v="TEC"/>
    <m/>
    <s v="JLAB"/>
    <s v="Const"/>
    <s v="RF"/>
    <x v="0"/>
    <s v="T"/>
    <m/>
    <m/>
    <m/>
    <m/>
    <m/>
    <m/>
    <m/>
    <m/>
    <m/>
    <m/>
    <n v="29450.21"/>
    <m/>
    <m/>
    <m/>
    <m/>
    <m/>
    <m/>
    <m/>
    <x v="0"/>
    <x v="0"/>
    <m/>
  </r>
  <r>
    <s v=""/>
    <s v=" E08_14800"/>
    <s v="Management FY28 - Travel (RF Systems)"/>
    <s v="6.08.01.01.01"/>
    <x v="0"/>
    <d v="2027-10-01T00:00:00"/>
    <d v="2028-09-29T00:00:00"/>
    <s v="pkessler"/>
    <s v="edaly"/>
    <n v="30333.7"/>
    <m/>
    <s v="A"/>
    <s v="Nonlabor"/>
    <s v="TEC"/>
    <m/>
    <s v="JLAB"/>
    <s v="Const"/>
    <s v="RF"/>
    <x v="0"/>
    <s v="T"/>
    <m/>
    <m/>
    <m/>
    <m/>
    <m/>
    <m/>
    <m/>
    <m/>
    <m/>
    <m/>
    <m/>
    <n v="30333.7"/>
    <m/>
    <m/>
    <m/>
    <m/>
    <m/>
    <m/>
    <x v="0"/>
    <x v="0"/>
    <m/>
  </r>
  <r>
    <s v=""/>
    <s v=" E08_14820"/>
    <s v="Management FY29 - Travel (RF Systems)"/>
    <s v="6.08.01.01.01"/>
    <x v="0"/>
    <d v="2028-10-02T00:00:00"/>
    <d v="2029-09-28T00:00:00"/>
    <s v="pkessler"/>
    <s v="edaly"/>
    <n v="20829.14"/>
    <m/>
    <s v="A"/>
    <s v="Nonlabor"/>
    <s v="TEC"/>
    <m/>
    <s v="JLAB"/>
    <s v="Const"/>
    <s v="RF"/>
    <x v="0"/>
    <s v="T"/>
    <m/>
    <m/>
    <m/>
    <m/>
    <m/>
    <m/>
    <m/>
    <m/>
    <m/>
    <m/>
    <m/>
    <m/>
    <n v="20829.14"/>
    <n v="0"/>
    <m/>
    <m/>
    <m/>
    <m/>
    <x v="0"/>
    <x v="0"/>
    <m/>
  </r>
  <r>
    <s v=""/>
    <s v=" E08_21170"/>
    <s v="TR Effort First Article Beamline Components-Travel (591 1-Cell 1st Art)"/>
    <s v="6.08.03.02.01.02"/>
    <x v="1"/>
    <d v="2024-06-27T00:00:00"/>
    <d v="2025-06-27T00:00:00"/>
    <s v="pkessler"/>
    <s v="Matalevich"/>
    <n v="1836.47"/>
    <m/>
    <s v="C"/>
    <s v="Nonlabor"/>
    <s v="TEC"/>
    <s v="CD-3A"/>
    <s v="JLAB"/>
    <s v="Const"/>
    <s v="RF"/>
    <x v="9"/>
    <s v="T"/>
    <m/>
    <m/>
    <m/>
    <m/>
    <m/>
    <m/>
    <m/>
    <n v="482.9"/>
    <n v="1353.57"/>
    <m/>
    <m/>
    <m/>
    <m/>
    <m/>
    <m/>
    <m/>
    <m/>
    <m/>
    <x v="0"/>
    <x v="0"/>
    <m/>
  </r>
  <r>
    <s v=""/>
    <s v=" E08_21240"/>
    <s v="TR Effort First Article Beamline Gate Valves-Travel (591 1-Cell 1st Art)"/>
    <s v="6.08.03.02.01.02"/>
    <x v="1"/>
    <d v="2024-06-27T00:00:00"/>
    <d v="2025-06-27T00:00:00"/>
    <s v="pkessler"/>
    <s v="Matalevich"/>
    <n v="1836.47"/>
    <m/>
    <s v="C"/>
    <s v="Nonlabor"/>
    <s v="TEC"/>
    <s v="CD-3A"/>
    <s v="JLAB"/>
    <s v="Const"/>
    <s v="RF"/>
    <x v="9"/>
    <s v="T"/>
    <m/>
    <m/>
    <m/>
    <m/>
    <m/>
    <m/>
    <m/>
    <n v="482.9"/>
    <n v="1353.57"/>
    <m/>
    <m/>
    <m/>
    <m/>
    <m/>
    <m/>
    <m/>
    <m/>
    <m/>
    <x v="0"/>
    <x v="0"/>
    <m/>
  </r>
  <r>
    <s v=""/>
    <s v=" E08_21100"/>
    <s v="TR Effort First Article Cavity - Travel (591 1-Cell 1st Art)"/>
    <s v="6.08.03.02.01.02"/>
    <x v="1"/>
    <d v="2024-06-26T00:00:00"/>
    <d v="2025-06-26T00:00:00"/>
    <s v="pkessler"/>
    <s v="Matalevich"/>
    <n v="56464.84"/>
    <m/>
    <s v="C"/>
    <s v="Nonlabor"/>
    <s v="TEC"/>
    <s v="CD-3A"/>
    <s v="JLAB"/>
    <s v="Const"/>
    <s v="RF"/>
    <x v="9"/>
    <s v="T"/>
    <m/>
    <m/>
    <m/>
    <m/>
    <m/>
    <m/>
    <m/>
    <n v="15072.29"/>
    <n v="41392.550000000003"/>
    <m/>
    <m/>
    <m/>
    <m/>
    <m/>
    <m/>
    <m/>
    <m/>
    <m/>
    <x v="0"/>
    <x v="0"/>
    <m/>
  </r>
  <r>
    <s v=""/>
    <s v=" E08_21310"/>
    <s v="TR Effort First Article Helium Vessel-Travel (591 1-Cell 1st Art)"/>
    <s v="6.08.03.02.01.02"/>
    <x v="1"/>
    <d v="2024-06-27T00:00:00"/>
    <d v="2025-01-28T00:00:00"/>
    <s v="pkessler"/>
    <s v="Matalevich"/>
    <n v="1826.11"/>
    <m/>
    <s v="C"/>
    <s v="Nonlabor"/>
    <s v="TEC"/>
    <s v="CD-3A"/>
    <s v="JLAB"/>
    <s v="Const"/>
    <s v="RF"/>
    <x v="9"/>
    <s v="T"/>
    <m/>
    <m/>
    <m/>
    <m/>
    <m/>
    <m/>
    <m/>
    <n v="831.19"/>
    <n v="994.91"/>
    <m/>
    <m/>
    <m/>
    <m/>
    <m/>
    <m/>
    <m/>
    <m/>
    <m/>
    <x v="0"/>
    <x v="0"/>
    <m/>
  </r>
  <r>
    <s v=""/>
    <s v=" E08_22780"/>
    <s v="TR Effort First Article End Cans-Travel (591 1-Cell 1st Art)"/>
    <s v="6.08.03.02.02.02"/>
    <x v="1"/>
    <d v="2024-08-26T00:00:00"/>
    <d v="2025-06-27T00:00:00"/>
    <s v="pkessler"/>
    <s v="Matalevich"/>
    <n v="16375.58"/>
    <m/>
    <s v="C"/>
    <s v="Nonlabor"/>
    <s v="TEC"/>
    <s v="CD-3A"/>
    <s v="JLAB"/>
    <s v="Const"/>
    <s v="RF"/>
    <x v="9"/>
    <s v="T"/>
    <m/>
    <m/>
    <m/>
    <m/>
    <m/>
    <m/>
    <m/>
    <n v="1949.47"/>
    <n v="14426.1"/>
    <m/>
    <m/>
    <m/>
    <m/>
    <m/>
    <m/>
    <m/>
    <m/>
    <m/>
    <x v="0"/>
    <x v="0"/>
    <m/>
  </r>
  <r>
    <s v=""/>
    <s v=" E08_22850"/>
    <s v="TR Effort First Article Heat Exchangers-Travel (591 1-Cell 1st Art)"/>
    <s v="6.08.03.02.02.02"/>
    <x v="1"/>
    <d v="2024-06-27T00:00:00"/>
    <d v="2025-02-04T00:00:00"/>
    <s v="pkessler"/>
    <s v="Matalevich"/>
    <n v="1826.93"/>
    <m/>
    <s v="C"/>
    <s v="Nonlabor"/>
    <s v="TEC"/>
    <s v="CD-3A"/>
    <s v="JLAB"/>
    <s v="Const"/>
    <s v="RF"/>
    <x v="9"/>
    <s v="T"/>
    <m/>
    <m/>
    <m/>
    <m/>
    <m/>
    <m/>
    <m/>
    <n v="803.85"/>
    <n v="1023.08"/>
    <m/>
    <m/>
    <m/>
    <m/>
    <m/>
    <m/>
    <m/>
    <m/>
    <m/>
    <x v="0"/>
    <x v="0"/>
    <m/>
  </r>
  <r>
    <s v=""/>
    <s v=" E08_22570"/>
    <s v="TR Effort First Article Mag Shields-Travel (591 1-Cell 1st Art)"/>
    <s v="6.08.03.02.02.02"/>
    <x v="1"/>
    <d v="2024-06-27T00:00:00"/>
    <d v="2024-09-20T00:00:00"/>
    <s v="pkessler"/>
    <s v="Matalevich"/>
    <n v="1796.74"/>
    <m/>
    <s v="C"/>
    <s v="Nonlabor"/>
    <s v="TEC"/>
    <s v="CD-3A"/>
    <s v="JLAB"/>
    <s v="Const"/>
    <s v="RF"/>
    <x v="9"/>
    <s v="T"/>
    <m/>
    <m/>
    <m/>
    <m/>
    <m/>
    <m/>
    <m/>
    <n v="1796.74"/>
    <m/>
    <m/>
    <m/>
    <m/>
    <m/>
    <m/>
    <m/>
    <m/>
    <m/>
    <m/>
    <x v="0"/>
    <x v="0"/>
    <m/>
  </r>
  <r>
    <s v=""/>
    <s v=" E08_22710"/>
    <s v="TR Effort First Article Spaceframe with Thermal Shield Assembly-Travel (591 1-Cell 1st Art)"/>
    <s v="6.08.03.02.02.02"/>
    <x v="1"/>
    <d v="2024-06-27T00:00:00"/>
    <d v="2024-12-05T00:00:00"/>
    <s v="pkessler"/>
    <s v="Matalevich"/>
    <n v="1818.3"/>
    <m/>
    <s v="C"/>
    <s v="Nonlabor"/>
    <s v="TEC"/>
    <s v="CD-3A"/>
    <s v="JLAB"/>
    <s v="Const"/>
    <s v="RF"/>
    <x v="9"/>
    <s v="T"/>
    <m/>
    <m/>
    <m/>
    <m/>
    <m/>
    <m/>
    <m/>
    <n v="1090.98"/>
    <n v="727.32"/>
    <m/>
    <m/>
    <m/>
    <m/>
    <m/>
    <m/>
    <m/>
    <m/>
    <m/>
    <x v="0"/>
    <x v="0"/>
    <m/>
  </r>
  <r>
    <s v=""/>
    <s v=" E08_22640"/>
    <s v="TR Effort First Article Thermal Shield-Travel (591 1-Cell 1st Art)"/>
    <s v="6.08.03.02.02.02"/>
    <x v="1"/>
    <d v="2024-06-27T00:00:00"/>
    <d v="2024-11-14T00:00:00"/>
    <s v="pkessler"/>
    <s v="Matalevich"/>
    <n v="1813.97"/>
    <m/>
    <s v="C"/>
    <s v="Nonlabor"/>
    <s v="TEC"/>
    <s v="CD-3A"/>
    <s v="JLAB"/>
    <s v="Const"/>
    <s v="RF"/>
    <x v="9"/>
    <s v="T"/>
    <m/>
    <m/>
    <m/>
    <m/>
    <m/>
    <m/>
    <m/>
    <n v="1234.25"/>
    <n v="579.72"/>
    <m/>
    <m/>
    <m/>
    <m/>
    <m/>
    <m/>
    <m/>
    <m/>
    <m/>
    <x v="0"/>
    <x v="0"/>
    <m/>
  </r>
  <r>
    <s v=""/>
    <s v=" E08_22930"/>
    <s v="TR Effort First Article Vacuum Vessel-Travel (591 1-Cell 1st Art)"/>
    <s v="6.08.03.02.02.02"/>
    <x v="1"/>
    <d v="2024-06-27T00:00:00"/>
    <d v="2024-12-12T00:00:00"/>
    <s v="pkessler"/>
    <s v="Matalevich"/>
    <n v="1819.71"/>
    <m/>
    <s v="C"/>
    <s v="Nonlabor"/>
    <s v="TEC"/>
    <s v="CD-3A"/>
    <s v="JLAB"/>
    <s v="Const"/>
    <s v="RF"/>
    <x v="9"/>
    <s v="T"/>
    <m/>
    <m/>
    <m/>
    <m/>
    <m/>
    <m/>
    <m/>
    <n v="1044.3499999999999"/>
    <n v="775.35"/>
    <m/>
    <m/>
    <m/>
    <m/>
    <m/>
    <m/>
    <m/>
    <m/>
    <m/>
    <x v="0"/>
    <x v="0"/>
    <m/>
  </r>
  <r>
    <s v=""/>
    <s v=" E08_23000"/>
    <s v="TR Effort First Article Saddles and Stands-Travel (591 1-Cell 1st Art)"/>
    <s v="6.08.03.02.02.02"/>
    <x v="1"/>
    <d v="2024-06-27T00:00:00"/>
    <d v="2024-09-20T00:00:00"/>
    <s v="pkessler"/>
    <s v="Matalevich"/>
    <n v="1796.74"/>
    <m/>
    <s v="C"/>
    <s v="Nonlabor"/>
    <s v="TEC"/>
    <s v="CD-3A"/>
    <s v="JLAB"/>
    <s v="Const"/>
    <s v="RF"/>
    <x v="9"/>
    <s v="T"/>
    <m/>
    <m/>
    <m/>
    <m/>
    <m/>
    <m/>
    <m/>
    <n v="1796.74"/>
    <m/>
    <m/>
    <m/>
    <m/>
    <m/>
    <m/>
    <m/>
    <m/>
    <m/>
    <m/>
    <x v="0"/>
    <x v="0"/>
    <m/>
  </r>
  <r>
    <s v=""/>
    <s v=" E08_22320"/>
    <s v="TR Effort First Article Tuner Frames and Thermal Straps-Travel (591 1-Cell 1st Art)"/>
    <s v="6.08.03.02.02.02"/>
    <x v="1"/>
    <d v="2024-06-27T00:00:00"/>
    <d v="2024-12-23T00:00:00"/>
    <s v="pkessler"/>
    <s v="Matalevich"/>
    <n v="1821.48"/>
    <m/>
    <s v="C"/>
    <s v="Nonlabor"/>
    <s v="TEC"/>
    <s v="CD-3A"/>
    <s v="JLAB"/>
    <s v="Const"/>
    <s v="RF"/>
    <x v="9"/>
    <s v="T"/>
    <m/>
    <m/>
    <m/>
    <m/>
    <m/>
    <m/>
    <m/>
    <n v="985.39"/>
    <n v="836.09"/>
    <m/>
    <m/>
    <m/>
    <m/>
    <m/>
    <m/>
    <m/>
    <m/>
    <m/>
    <x v="0"/>
    <x v="0"/>
    <m/>
  </r>
  <r>
    <s v=""/>
    <s v=" E08_17690"/>
    <s v="TR Effort First Article Beamline Gate Valves - Travel  (197 MHz Crab 1st Art)"/>
    <s v="6.08.03.01.01.02"/>
    <x v="0"/>
    <d v="2025-12-10T00:00:00"/>
    <d v="2026-06-02T00:00:00"/>
    <s v="pkessler"/>
    <s v="Matalevich"/>
    <n v="1906.16"/>
    <m/>
    <s v="C"/>
    <s v="Nonlabor"/>
    <s v="TEC"/>
    <m/>
    <s v="JLAB"/>
    <s v="Const"/>
    <s v="RF"/>
    <x v="9"/>
    <s v="T"/>
    <m/>
    <m/>
    <m/>
    <m/>
    <m/>
    <m/>
    <m/>
    <m/>
    <m/>
    <n v="1906.16"/>
    <m/>
    <m/>
    <m/>
    <m/>
    <m/>
    <m/>
    <m/>
    <m/>
    <x v="0"/>
    <x v="0"/>
    <m/>
  </r>
  <r>
    <s v=""/>
    <s v=" E08_17620"/>
    <s v="TR Effort First Article Beamline Components-Travel (197 MHz Crab 1st Art)"/>
    <s v="6.08.03.01.01.02"/>
    <x v="0"/>
    <d v="2025-12-10T00:00:00"/>
    <d v="2026-06-02T00:00:00"/>
    <s v="pkessler"/>
    <s v="Matalevich"/>
    <n v="1906.16"/>
    <m/>
    <s v="C"/>
    <s v="Nonlabor"/>
    <s v="TEC"/>
    <m/>
    <s v="JLAB"/>
    <s v="Const"/>
    <s v="RF"/>
    <x v="9"/>
    <s v="T"/>
    <m/>
    <m/>
    <m/>
    <m/>
    <m/>
    <m/>
    <m/>
    <m/>
    <m/>
    <n v="1906.16"/>
    <m/>
    <m/>
    <m/>
    <m/>
    <m/>
    <m/>
    <m/>
    <m/>
    <x v="0"/>
    <x v="0"/>
    <m/>
  </r>
  <r>
    <s v=""/>
    <s v=" E08_17480"/>
    <s v="TR Effort First Article Cavities- Travel (197 MHz Crab 1st Art)"/>
    <s v="6.08.03.01.01.02"/>
    <x v="0"/>
    <d v="2026-05-18T00:00:00"/>
    <d v="2027-07-07T00:00:00"/>
    <s v="pkessler"/>
    <s v="Matalevich"/>
    <n v="69751.240000000005"/>
    <m/>
    <s v="C"/>
    <s v="Nonlabor"/>
    <s v="TEC"/>
    <m/>
    <s v="JLAB"/>
    <s v="Const"/>
    <s v="RF"/>
    <x v="9"/>
    <s v="T"/>
    <m/>
    <m/>
    <m/>
    <m/>
    <m/>
    <m/>
    <m/>
    <m/>
    <m/>
    <n v="23250.41"/>
    <n v="46500.82"/>
    <m/>
    <m/>
    <m/>
    <m/>
    <m/>
    <m/>
    <m/>
    <x v="0"/>
    <x v="0"/>
    <m/>
  </r>
  <r>
    <s v=""/>
    <s v=" E08_17550"/>
    <s v="TR Effort First Article Helium Vessel-Travel (197 MHz Crab 1st Art)"/>
    <s v="6.08.03.01.01.02"/>
    <x v="0"/>
    <d v="2025-12-10T00:00:00"/>
    <d v="2026-07-08T00:00:00"/>
    <s v="pkessler"/>
    <s v="Matalevich"/>
    <n v="1906.16"/>
    <m/>
    <s v="C"/>
    <s v="Nonlabor"/>
    <s v="TEC"/>
    <m/>
    <s v="JLAB"/>
    <s v="Const"/>
    <s v="RF"/>
    <x v="9"/>
    <s v="T"/>
    <m/>
    <m/>
    <m/>
    <m/>
    <m/>
    <m/>
    <m/>
    <m/>
    <m/>
    <n v="1906.16"/>
    <m/>
    <m/>
    <m/>
    <m/>
    <m/>
    <m/>
    <m/>
    <m/>
    <x v="0"/>
    <x v="0"/>
    <m/>
  </r>
  <r>
    <s v=""/>
    <s v=" E08_19320"/>
    <s v="TR Effort First Article End Cans- Travel (197 MHz Crab 1st Art)"/>
    <s v="6.08.03.01.02.02"/>
    <x v="0"/>
    <d v="2025-12-10T00:00:00"/>
    <d v="2026-10-08T00:00:00"/>
    <s v="pkessler"/>
    <s v="Matalevich"/>
    <n v="16940.03"/>
    <m/>
    <s v="C"/>
    <s v="Nonlabor"/>
    <s v="TEC"/>
    <m/>
    <s v="JLAB"/>
    <s v="Const"/>
    <s v="RF"/>
    <x v="9"/>
    <s v="T"/>
    <m/>
    <m/>
    <m/>
    <m/>
    <m/>
    <m/>
    <m/>
    <m/>
    <m/>
    <n v="16456.03"/>
    <n v="484"/>
    <m/>
    <m/>
    <m/>
    <m/>
    <m/>
    <m/>
    <m/>
    <x v="0"/>
    <x v="0"/>
    <m/>
  </r>
  <r>
    <s v=""/>
    <s v=" E08_19390"/>
    <s v="TR Effort First Article Heat Exchangers-Travel (197 MHz Crab 1st Art)"/>
    <s v="6.08.03.01.02.02"/>
    <x v="0"/>
    <d v="2025-12-10T00:00:00"/>
    <d v="2026-07-15T00:00:00"/>
    <s v="pkessler"/>
    <s v="Matalevich"/>
    <n v="1906.16"/>
    <m/>
    <s v="C"/>
    <s v="Nonlabor"/>
    <s v="TEC"/>
    <m/>
    <s v="JLAB"/>
    <s v="Const"/>
    <s v="RF"/>
    <x v="9"/>
    <s v="T"/>
    <m/>
    <m/>
    <m/>
    <m/>
    <m/>
    <m/>
    <m/>
    <m/>
    <m/>
    <n v="1906.16"/>
    <m/>
    <m/>
    <m/>
    <m/>
    <m/>
    <m/>
    <m/>
    <m/>
    <x v="0"/>
    <x v="0"/>
    <m/>
  </r>
  <r>
    <s v=""/>
    <s v=" E08_19110"/>
    <s v="TR Effort First Article Mag Shields-Travel (197 MHz Crab 1st Art)"/>
    <s v="6.08.03.01.02.02"/>
    <x v="0"/>
    <d v="2025-12-10T00:00:00"/>
    <d v="2026-03-09T00:00:00"/>
    <s v="pkessler"/>
    <s v="Matalevich"/>
    <n v="1906.16"/>
    <m/>
    <s v="C"/>
    <s v="Nonlabor"/>
    <s v="TEC"/>
    <m/>
    <s v="JLAB"/>
    <s v="Const"/>
    <s v="RF"/>
    <x v="9"/>
    <s v="T"/>
    <m/>
    <m/>
    <m/>
    <m/>
    <m/>
    <m/>
    <m/>
    <m/>
    <m/>
    <n v="1906.16"/>
    <m/>
    <m/>
    <m/>
    <m/>
    <m/>
    <m/>
    <m/>
    <m/>
    <x v="0"/>
    <x v="0"/>
    <m/>
  </r>
  <r>
    <s v=""/>
    <s v=" E08_19180"/>
    <s v="TR Effort First Article Thermal Shield-Travel (197 MHz Crab 1st Art)"/>
    <s v="6.08.03.01.02.02"/>
    <x v="0"/>
    <d v="2025-12-10T00:00:00"/>
    <d v="2026-04-29T00:00:00"/>
    <s v="pkessler"/>
    <s v="Matalevich"/>
    <n v="1906.16"/>
    <m/>
    <s v="C"/>
    <s v="Nonlabor"/>
    <s v="TEC"/>
    <m/>
    <s v="JLAB"/>
    <s v="Const"/>
    <s v="RF"/>
    <x v="9"/>
    <s v="T"/>
    <m/>
    <m/>
    <m/>
    <m/>
    <m/>
    <m/>
    <m/>
    <m/>
    <m/>
    <n v="1906.16"/>
    <m/>
    <m/>
    <m/>
    <m/>
    <m/>
    <m/>
    <m/>
    <m/>
    <x v="0"/>
    <x v="0"/>
    <m/>
  </r>
  <r>
    <s v=""/>
    <s v=" E08_19250"/>
    <s v="TR Effort First Article Spaceframes with Thermal Shield Assy.-Travel (197 MHz Crab 1st Art)"/>
    <s v="6.08.03.01.02.02"/>
    <x v="0"/>
    <d v="2025-12-10T00:00:00"/>
    <d v="2026-05-18T00:00:00"/>
    <s v="pkessler"/>
    <s v="Matalevich"/>
    <n v="1906.16"/>
    <m/>
    <s v="C"/>
    <s v="Nonlabor"/>
    <s v="TEC"/>
    <m/>
    <s v="JLAB"/>
    <s v="Const"/>
    <s v="RF"/>
    <x v="9"/>
    <s v="T"/>
    <m/>
    <m/>
    <m/>
    <m/>
    <m/>
    <m/>
    <m/>
    <m/>
    <m/>
    <n v="1906.16"/>
    <m/>
    <m/>
    <m/>
    <m/>
    <m/>
    <m/>
    <m/>
    <m/>
    <x v="0"/>
    <x v="0"/>
    <m/>
  </r>
  <r>
    <s v=""/>
    <s v=" E08_19460"/>
    <s v="TR Effort First Article Vacuum Vessel-Travel (197 MHz Crab 1st Art)"/>
    <s v="6.08.03.01.02.02"/>
    <x v="0"/>
    <d v="2025-12-10T00:00:00"/>
    <d v="2026-05-26T00:00:00"/>
    <s v="pkessler"/>
    <s v="Matalevich"/>
    <n v="1906.16"/>
    <m/>
    <s v="C"/>
    <s v="Nonlabor"/>
    <s v="TEC"/>
    <m/>
    <s v="JLAB"/>
    <s v="Const"/>
    <s v="RF"/>
    <x v="9"/>
    <s v="T"/>
    <m/>
    <m/>
    <m/>
    <m/>
    <m/>
    <m/>
    <m/>
    <m/>
    <m/>
    <n v="1906.16"/>
    <m/>
    <m/>
    <m/>
    <m/>
    <m/>
    <m/>
    <m/>
    <m/>
    <x v="0"/>
    <x v="0"/>
    <m/>
  </r>
  <r>
    <s v=""/>
    <s v=" E08_19530"/>
    <s v="TR Effort First Article Saddles and Stands-Travel (197 MHz Crab 1st Art)"/>
    <s v="6.08.03.01.02.02"/>
    <x v="0"/>
    <d v="2025-12-10T00:00:00"/>
    <d v="2026-03-09T00:00:00"/>
    <s v="pkessler"/>
    <s v="Matalevich"/>
    <n v="1906.16"/>
    <m/>
    <s v="C"/>
    <s v="Nonlabor"/>
    <s v="TEC"/>
    <m/>
    <s v="JLAB"/>
    <s v="Const"/>
    <s v="RF"/>
    <x v="9"/>
    <s v="T"/>
    <m/>
    <m/>
    <m/>
    <m/>
    <m/>
    <m/>
    <m/>
    <m/>
    <m/>
    <n v="1906.16"/>
    <m/>
    <m/>
    <m/>
    <m/>
    <m/>
    <m/>
    <m/>
    <m/>
    <x v="0"/>
    <x v="0"/>
    <m/>
  </r>
  <r>
    <s v=""/>
    <s v=" E08_18860"/>
    <s v="TR Effort First Article Tuner Frames and Thermal Straps-Travel (197 MHz Crab 1st Art)"/>
    <s v="6.08.03.01.02.02"/>
    <x v="0"/>
    <d v="2025-12-10T00:00:00"/>
    <d v="2026-06-04T00:00:00"/>
    <s v="pkessler"/>
    <s v="Matalevich"/>
    <n v="1906.16"/>
    <m/>
    <s v="C"/>
    <s v="Nonlabor"/>
    <s v="TEC"/>
    <m/>
    <s v="JLAB"/>
    <s v="Const"/>
    <s v="RF"/>
    <x v="9"/>
    <s v="T"/>
    <m/>
    <m/>
    <m/>
    <m/>
    <m/>
    <m/>
    <m/>
    <m/>
    <m/>
    <n v="1906.16"/>
    <m/>
    <m/>
    <m/>
    <m/>
    <m/>
    <m/>
    <m/>
    <m/>
    <x v="0"/>
    <x v="0"/>
    <m/>
  </r>
  <r>
    <s v=""/>
    <s v=" E08_42250"/>
    <s v="TR Effort Production Beamline Components-Travel (197 MHz Crab Production)"/>
    <s v="6.08.04.04.01.02"/>
    <x v="0"/>
    <d v="2028-11-20T00:00:00"/>
    <d v="2029-05-14T00:00:00"/>
    <s v="pkessler"/>
    <s v="Matalevich"/>
    <n v="2082.91"/>
    <m/>
    <s v="C"/>
    <s v="Nonlabor"/>
    <s v="TEC"/>
    <m/>
    <s v="JLAB"/>
    <s v="Const"/>
    <s v="RF"/>
    <x v="9"/>
    <s v="T"/>
    <m/>
    <m/>
    <m/>
    <m/>
    <m/>
    <m/>
    <m/>
    <m/>
    <m/>
    <m/>
    <m/>
    <m/>
    <n v="2082.91"/>
    <m/>
    <m/>
    <m/>
    <m/>
    <m/>
    <x v="0"/>
    <x v="0"/>
    <m/>
  </r>
  <r>
    <s v=""/>
    <s v=" E08_42320"/>
    <s v="TR Effort Production Beamline Gate Valves-Travel (197 MHz Crab Production)"/>
    <s v="6.08.04.04.01.02"/>
    <x v="0"/>
    <d v="2028-11-20T00:00:00"/>
    <d v="2029-05-14T00:00:00"/>
    <s v="pkessler"/>
    <s v="Matalevich"/>
    <n v="2082.91"/>
    <m/>
    <s v="C"/>
    <s v="Nonlabor"/>
    <s v="TEC"/>
    <m/>
    <s v="JLAB"/>
    <s v="Const"/>
    <s v="RF"/>
    <x v="9"/>
    <s v="T"/>
    <m/>
    <m/>
    <m/>
    <m/>
    <m/>
    <m/>
    <m/>
    <m/>
    <m/>
    <m/>
    <m/>
    <m/>
    <n v="2082.91"/>
    <m/>
    <m/>
    <m/>
    <m/>
    <m/>
    <x v="0"/>
    <x v="0"/>
    <m/>
  </r>
  <r>
    <s v=""/>
    <s v=" E08_42070"/>
    <s v="TR Effort Cavities - Travel (197 MHz Crab Production)"/>
    <s v="6.08.04.04.01.02"/>
    <x v="0"/>
    <d v="2028-11-17T00:00:00"/>
    <d v="1930-01-17T00:00:00"/>
    <s v="pkessler"/>
    <s v="Matalevich"/>
    <n v="75288.83"/>
    <m/>
    <s v="C"/>
    <s v="Nonlabor"/>
    <s v="TEC"/>
    <m/>
    <s v="JLAB"/>
    <s v="Const"/>
    <s v="RF"/>
    <x v="9"/>
    <s v="T"/>
    <m/>
    <m/>
    <m/>
    <m/>
    <m/>
    <m/>
    <m/>
    <m/>
    <m/>
    <m/>
    <m/>
    <m/>
    <n v="56336.81"/>
    <n v="18952.02"/>
    <m/>
    <m/>
    <m/>
    <m/>
    <x v="0"/>
    <x v="0"/>
    <m/>
  </r>
  <r>
    <s v=""/>
    <s v=" E08_42180"/>
    <s v="TR Effort Helium Vessel-Travel (197 MHz Crab Production)"/>
    <s v="6.08.04.04.01.02"/>
    <x v="0"/>
    <d v="2028-11-17T00:00:00"/>
    <d v="2029-06-18T00:00:00"/>
    <s v="pkessler"/>
    <s v="Matalevich"/>
    <n v="2082.91"/>
    <m/>
    <s v="C"/>
    <s v="Nonlabor"/>
    <s v="TEC"/>
    <m/>
    <s v="JLAB"/>
    <s v="Const"/>
    <s v="RF"/>
    <x v="9"/>
    <s v="T"/>
    <m/>
    <m/>
    <m/>
    <m/>
    <m/>
    <m/>
    <m/>
    <m/>
    <m/>
    <m/>
    <m/>
    <m/>
    <n v="2082.91"/>
    <m/>
    <m/>
    <m/>
    <m/>
    <m/>
    <x v="0"/>
    <x v="0"/>
    <m/>
  </r>
  <r>
    <s v=""/>
    <s v=" E08_43530"/>
    <s v="TR Effort End Cans-Travel (197 MHz Crab Production)"/>
    <s v="6.08.04.04.02.02"/>
    <x v="0"/>
    <d v="2028-11-17T00:00:00"/>
    <d v="2029-09-19T00:00:00"/>
    <s v="pkessler"/>
    <s v="Matalevich"/>
    <n v="18494.97"/>
    <m/>
    <s v="C"/>
    <s v="Nonlabor"/>
    <s v="TEC"/>
    <m/>
    <s v="JLAB"/>
    <s v="Const"/>
    <s v="RF"/>
    <x v="9"/>
    <s v="T"/>
    <m/>
    <m/>
    <m/>
    <m/>
    <m/>
    <m/>
    <m/>
    <m/>
    <m/>
    <m/>
    <m/>
    <m/>
    <n v="18494.97"/>
    <m/>
    <m/>
    <m/>
    <m/>
    <m/>
    <x v="0"/>
    <x v="0"/>
    <m/>
  </r>
  <r>
    <s v=""/>
    <s v=" E08_43600"/>
    <s v="TR Effort Heat Exchangers-Travel (197 MHz Crab Production)"/>
    <s v="6.08.04.04.02.02"/>
    <x v="0"/>
    <d v="2028-11-17T00:00:00"/>
    <d v="2029-06-25T00:00:00"/>
    <s v="pkessler"/>
    <s v="Matalevich"/>
    <n v="2082.91"/>
    <m/>
    <s v="C"/>
    <s v="Nonlabor"/>
    <s v="TEC"/>
    <m/>
    <s v="JLAB"/>
    <s v="Const"/>
    <s v="RF"/>
    <x v="9"/>
    <s v="T"/>
    <m/>
    <m/>
    <m/>
    <m/>
    <m/>
    <m/>
    <m/>
    <m/>
    <m/>
    <m/>
    <m/>
    <m/>
    <n v="2082.91"/>
    <m/>
    <m/>
    <m/>
    <m/>
    <m/>
    <x v="0"/>
    <x v="0"/>
    <m/>
  </r>
  <r>
    <s v=""/>
    <s v=" E08_43320"/>
    <s v="TR Effort Mag Shields-Travel (197 MHz Crab Production)"/>
    <s v="6.08.04.04.02.02"/>
    <x v="0"/>
    <d v="2028-11-17T00:00:00"/>
    <d v="2029-02-15T00:00:00"/>
    <s v="pkessler"/>
    <s v="Matalevich"/>
    <n v="2082.91"/>
    <m/>
    <s v="C"/>
    <s v="Nonlabor"/>
    <s v="TEC"/>
    <m/>
    <s v="JLAB"/>
    <s v="Const"/>
    <s v="RF"/>
    <x v="9"/>
    <s v="T"/>
    <m/>
    <m/>
    <m/>
    <m/>
    <m/>
    <m/>
    <m/>
    <m/>
    <m/>
    <m/>
    <m/>
    <m/>
    <n v="2082.91"/>
    <m/>
    <m/>
    <m/>
    <m/>
    <m/>
    <x v="0"/>
    <x v="0"/>
    <m/>
  </r>
  <r>
    <s v=""/>
    <s v=" E08_43390"/>
    <s v="TR Effort Thermal Shield-Travel (197 MHz Crab Production)"/>
    <s v="6.08.04.04.02.02"/>
    <x v="0"/>
    <d v="2028-11-17T00:00:00"/>
    <d v="2029-04-10T00:00:00"/>
    <s v="pkessler"/>
    <s v="Matalevich"/>
    <n v="2082.91"/>
    <m/>
    <s v="C"/>
    <s v="Nonlabor"/>
    <s v="TEC"/>
    <m/>
    <s v="JLAB"/>
    <s v="Const"/>
    <s v="RF"/>
    <x v="9"/>
    <s v="T"/>
    <m/>
    <m/>
    <m/>
    <m/>
    <m/>
    <m/>
    <m/>
    <m/>
    <m/>
    <m/>
    <m/>
    <m/>
    <n v="2082.91"/>
    <m/>
    <m/>
    <m/>
    <m/>
    <m/>
    <x v="0"/>
    <x v="0"/>
    <m/>
  </r>
  <r>
    <s v=""/>
    <s v=" E08_43460"/>
    <s v="TR Effort Spaceframes with Thermal Shield Assy.-Travel (197 MHz Crab Production)"/>
    <s v="6.08.04.04.02.02"/>
    <x v="0"/>
    <d v="2028-11-17T00:00:00"/>
    <d v="2029-04-27T00:00:00"/>
    <s v="pkessler"/>
    <s v="Matalevich"/>
    <n v="2082.91"/>
    <m/>
    <s v="C"/>
    <s v="Nonlabor"/>
    <s v="TEC"/>
    <m/>
    <s v="JLAB"/>
    <s v="Const"/>
    <s v="RF"/>
    <x v="9"/>
    <s v="T"/>
    <m/>
    <m/>
    <m/>
    <m/>
    <m/>
    <m/>
    <m/>
    <m/>
    <m/>
    <m/>
    <m/>
    <m/>
    <n v="2082.91"/>
    <m/>
    <m/>
    <m/>
    <m/>
    <m/>
    <x v="0"/>
    <x v="0"/>
    <m/>
  </r>
  <r>
    <s v=""/>
    <s v=" E08_43670"/>
    <s v="TR Effort Vacuum Vessel-Travel (197 MHz Crab Production)"/>
    <s v="6.08.04.04.02.02"/>
    <x v="0"/>
    <d v="2028-11-17T00:00:00"/>
    <d v="2029-05-04T00:00:00"/>
    <s v="pkessler"/>
    <s v="Matalevich"/>
    <n v="2082.91"/>
    <m/>
    <s v="C"/>
    <s v="Nonlabor"/>
    <s v="TEC"/>
    <m/>
    <s v="JLAB"/>
    <s v="Const"/>
    <s v="RF"/>
    <x v="9"/>
    <s v="T"/>
    <m/>
    <m/>
    <m/>
    <m/>
    <m/>
    <m/>
    <m/>
    <m/>
    <m/>
    <m/>
    <m/>
    <m/>
    <n v="2082.91"/>
    <m/>
    <m/>
    <m/>
    <m/>
    <m/>
    <x v="0"/>
    <x v="0"/>
    <m/>
  </r>
  <r>
    <s v=""/>
    <s v=" E08_43740"/>
    <s v="TR Effort Saddles and Stands-Travel (197 MHz Crab Production)"/>
    <s v="6.08.04.04.02.02"/>
    <x v="0"/>
    <d v="2028-11-17T00:00:00"/>
    <d v="2029-02-15T00:00:00"/>
    <s v="pkessler"/>
    <s v="Matalevich"/>
    <n v="2082.91"/>
    <m/>
    <s v="C"/>
    <s v="Nonlabor"/>
    <s v="TEC"/>
    <m/>
    <s v="JLAB"/>
    <s v="Const"/>
    <s v="RF"/>
    <x v="9"/>
    <s v="T"/>
    <m/>
    <m/>
    <m/>
    <m/>
    <m/>
    <m/>
    <m/>
    <m/>
    <m/>
    <m/>
    <m/>
    <m/>
    <n v="2082.91"/>
    <m/>
    <m/>
    <m/>
    <m/>
    <m/>
    <x v="0"/>
    <x v="0"/>
    <m/>
  </r>
  <r>
    <s v=""/>
    <s v=" E08_43070"/>
    <s v="TR Effort Tuner Frames and Thermal Straps-Travel (197 MHz Crab Production)"/>
    <s v="6.08.04.04.02.02"/>
    <x v="0"/>
    <d v="2028-11-17T00:00:00"/>
    <d v="2029-05-15T00:00:00"/>
    <s v="pkessler"/>
    <s v="Matalevich"/>
    <n v="2082.91"/>
    <m/>
    <s v="C"/>
    <s v="Nonlabor"/>
    <s v="TEC"/>
    <m/>
    <s v="JLAB"/>
    <s v="Const"/>
    <s v="RF"/>
    <x v="9"/>
    <s v="T"/>
    <m/>
    <m/>
    <m/>
    <m/>
    <m/>
    <m/>
    <m/>
    <m/>
    <m/>
    <m/>
    <m/>
    <m/>
    <n v="2082.91"/>
    <m/>
    <m/>
    <m/>
    <m/>
    <m/>
    <x v="0"/>
    <x v="0"/>
    <m/>
  </r>
  <r>
    <s v=""/>
    <s v=" E08_45400"/>
    <s v="TR Effort Production Beamline Components-Travel (394 MHz Crab Production)"/>
    <s v="6.08.04.05.01.02"/>
    <x v="0"/>
    <d v="2026-12-18T00:00:00"/>
    <d v="2027-06-10T00:00:00"/>
    <s v="pkessler"/>
    <s v="Matalevich"/>
    <n v="1963.35"/>
    <m/>
    <s v="C"/>
    <s v="Nonlabor"/>
    <s v="TEC"/>
    <m/>
    <s v="JLAB"/>
    <s v="Const"/>
    <s v="RF"/>
    <x v="9"/>
    <s v="T"/>
    <m/>
    <m/>
    <m/>
    <m/>
    <m/>
    <m/>
    <m/>
    <m/>
    <m/>
    <m/>
    <n v="1963.35"/>
    <m/>
    <m/>
    <m/>
    <m/>
    <m/>
    <m/>
    <m/>
    <x v="0"/>
    <x v="0"/>
    <m/>
  </r>
  <r>
    <s v=""/>
    <s v=" E08_45470"/>
    <s v="TR Effort Production Beamline Gate Valves-Travel (394 MHz Crab Production)"/>
    <s v="6.08.04.05.01.02"/>
    <x v="0"/>
    <d v="2026-12-18T00:00:00"/>
    <d v="2027-06-10T00:00:00"/>
    <s v="pkessler"/>
    <s v="Matalevich"/>
    <n v="1963.35"/>
    <m/>
    <s v="C"/>
    <s v="Nonlabor"/>
    <s v="TEC"/>
    <m/>
    <s v="JLAB"/>
    <s v="Const"/>
    <s v="RF"/>
    <x v="9"/>
    <s v="T"/>
    <m/>
    <m/>
    <m/>
    <m/>
    <m/>
    <m/>
    <m/>
    <m/>
    <m/>
    <m/>
    <n v="1963.35"/>
    <m/>
    <m/>
    <m/>
    <m/>
    <m/>
    <m/>
    <m/>
    <x v="0"/>
    <x v="0"/>
    <m/>
  </r>
  <r>
    <s v=""/>
    <s v=" E08_45220"/>
    <s v="TR Effort Cavities - Travel (394 MHz Crab Production)"/>
    <s v="6.08.04.05.01.02"/>
    <x v="0"/>
    <d v="2027-03-10T00:00:00"/>
    <d v="2028-05-03T00:00:00"/>
    <s v="pkessler"/>
    <s v="Matalevich"/>
    <n v="71498.87"/>
    <m/>
    <s v="C"/>
    <s v="Nonlabor"/>
    <s v="TEC"/>
    <m/>
    <s v="JLAB"/>
    <s v="Const"/>
    <s v="RF"/>
    <x v="9"/>
    <s v="T"/>
    <m/>
    <m/>
    <m/>
    <m/>
    <m/>
    <m/>
    <m/>
    <m/>
    <m/>
    <m/>
    <n v="35502.89"/>
    <n v="35995.980000000003"/>
    <m/>
    <m/>
    <m/>
    <m/>
    <m/>
    <m/>
    <x v="0"/>
    <x v="0"/>
    <m/>
  </r>
  <r>
    <s v=""/>
    <s v=" E08_45330"/>
    <s v="TR Effort Helium Vessel-Travel (394 MHz Crab Production)"/>
    <s v="6.08.04.05.01.02"/>
    <x v="0"/>
    <d v="2026-12-17T00:00:00"/>
    <d v="2027-07-15T00:00:00"/>
    <s v="pkessler"/>
    <s v="Matalevich"/>
    <n v="1963.35"/>
    <m/>
    <s v="C"/>
    <s v="Nonlabor"/>
    <s v="TEC"/>
    <m/>
    <s v="JLAB"/>
    <s v="Const"/>
    <s v="RF"/>
    <x v="9"/>
    <s v="T"/>
    <m/>
    <m/>
    <m/>
    <m/>
    <m/>
    <m/>
    <m/>
    <m/>
    <m/>
    <m/>
    <n v="1963.35"/>
    <m/>
    <m/>
    <m/>
    <m/>
    <m/>
    <m/>
    <m/>
    <x v="0"/>
    <x v="0"/>
    <m/>
  </r>
  <r>
    <s v=""/>
    <s v=" E08_47460"/>
    <s v="TR Effort End Cans-Travel (394 MHz Crab Production)"/>
    <s v="6.08.04.05.02.02"/>
    <x v="0"/>
    <d v="2025-12-10T00:00:00"/>
    <d v="2026-10-08T00:00:00"/>
    <s v="pkessler"/>
    <s v="Matalevich"/>
    <n v="16940.03"/>
    <m/>
    <s v="C"/>
    <s v="Nonlabor"/>
    <s v="TEC"/>
    <m/>
    <s v="JLAB"/>
    <s v="Const"/>
    <s v="RF"/>
    <x v="9"/>
    <s v="T"/>
    <m/>
    <m/>
    <m/>
    <m/>
    <m/>
    <m/>
    <m/>
    <m/>
    <m/>
    <n v="16456.03"/>
    <n v="484"/>
    <m/>
    <m/>
    <m/>
    <m/>
    <m/>
    <m/>
    <m/>
    <x v="0"/>
    <x v="0"/>
    <m/>
  </r>
  <r>
    <s v=""/>
    <s v=" E08_47530"/>
    <s v="TR Effort Heat Exchangers-Travel (394 MHz Crab Production)"/>
    <s v="6.08.04.05.02.02"/>
    <x v="0"/>
    <d v="2025-12-10T00:00:00"/>
    <d v="2026-07-15T00:00:00"/>
    <s v="pkessler"/>
    <s v="Matalevich"/>
    <n v="1906.16"/>
    <m/>
    <s v="C"/>
    <s v="Nonlabor"/>
    <s v="TEC"/>
    <m/>
    <s v="JLAB"/>
    <s v="Const"/>
    <s v="RF"/>
    <x v="9"/>
    <s v="T"/>
    <m/>
    <m/>
    <m/>
    <m/>
    <m/>
    <m/>
    <m/>
    <m/>
    <m/>
    <n v="1906.16"/>
    <m/>
    <m/>
    <m/>
    <m/>
    <m/>
    <m/>
    <m/>
    <m/>
    <x v="0"/>
    <x v="0"/>
    <m/>
  </r>
  <r>
    <s v=""/>
    <s v=" E08_47320"/>
    <s v="TR Effort Thermal Shield-Travel (394 MHz Crab Production)"/>
    <s v="6.08.04.05.02.02"/>
    <x v="0"/>
    <d v="2025-12-10T00:00:00"/>
    <d v="2026-04-29T00:00:00"/>
    <s v="pkessler"/>
    <s v="Matalevich"/>
    <n v="1906.16"/>
    <m/>
    <s v="C"/>
    <s v="Nonlabor"/>
    <s v="TEC"/>
    <m/>
    <s v="JLAB"/>
    <s v="Const"/>
    <s v="RF"/>
    <x v="9"/>
    <s v="T"/>
    <m/>
    <m/>
    <m/>
    <m/>
    <m/>
    <m/>
    <m/>
    <m/>
    <m/>
    <n v="1906.16"/>
    <m/>
    <m/>
    <m/>
    <m/>
    <m/>
    <m/>
    <m/>
    <m/>
    <x v="0"/>
    <x v="0"/>
    <m/>
  </r>
  <r>
    <s v=""/>
    <s v=" E08_47390"/>
    <s v="TR Effort Spaceframes with Thermal Shield Assy.-Travel (394 MHz Crab Production)"/>
    <s v="6.08.04.05.02.02"/>
    <x v="0"/>
    <d v="2025-12-10T00:00:00"/>
    <d v="2026-05-18T00:00:00"/>
    <s v="pkessler"/>
    <s v="Matalevich"/>
    <n v="1906.16"/>
    <m/>
    <s v="C"/>
    <s v="Nonlabor"/>
    <s v="TEC"/>
    <m/>
    <s v="JLAB"/>
    <s v="Const"/>
    <s v="RF"/>
    <x v="9"/>
    <s v="T"/>
    <m/>
    <m/>
    <m/>
    <m/>
    <m/>
    <m/>
    <m/>
    <m/>
    <m/>
    <n v="1906.16"/>
    <m/>
    <m/>
    <m/>
    <m/>
    <m/>
    <m/>
    <m/>
    <m/>
    <x v="0"/>
    <x v="0"/>
    <m/>
  </r>
  <r>
    <s v=""/>
    <s v=" E08_47600"/>
    <s v="TR Effort Vacuum Vessel-Travel (394 MHz Crab Production)"/>
    <s v="6.08.04.05.02.02"/>
    <x v="0"/>
    <d v="2025-12-10T00:00:00"/>
    <d v="2026-05-26T00:00:00"/>
    <s v="pkessler"/>
    <s v="Matalevich"/>
    <n v="1906.16"/>
    <m/>
    <s v="C"/>
    <s v="Nonlabor"/>
    <s v="TEC"/>
    <m/>
    <s v="JLAB"/>
    <s v="Const"/>
    <s v="RF"/>
    <x v="9"/>
    <s v="T"/>
    <m/>
    <m/>
    <m/>
    <m/>
    <m/>
    <m/>
    <m/>
    <m/>
    <m/>
    <n v="1906.16"/>
    <m/>
    <m/>
    <m/>
    <m/>
    <m/>
    <m/>
    <m/>
    <m/>
    <x v="0"/>
    <x v="0"/>
    <m/>
  </r>
  <r>
    <s v=""/>
    <s v=" E08_47670"/>
    <s v="TR Effort Saddles and Stands-Travel (394 MHz Crab Production)"/>
    <s v="6.08.04.05.02.02"/>
    <x v="0"/>
    <d v="2025-12-10T00:00:00"/>
    <d v="2026-03-09T00:00:00"/>
    <s v="pkessler"/>
    <s v="Matalevich"/>
    <n v="1906.16"/>
    <m/>
    <s v="C"/>
    <s v="Nonlabor"/>
    <s v="TEC"/>
    <m/>
    <s v="JLAB"/>
    <s v="Const"/>
    <s v="RF"/>
    <x v="9"/>
    <s v="T"/>
    <m/>
    <m/>
    <m/>
    <m/>
    <m/>
    <m/>
    <m/>
    <m/>
    <m/>
    <n v="1906.16"/>
    <m/>
    <m/>
    <m/>
    <m/>
    <m/>
    <m/>
    <m/>
    <m/>
    <x v="0"/>
    <x v="0"/>
    <m/>
  </r>
  <r>
    <s v=""/>
    <s v=" E08_47000"/>
    <s v="TR Effort Tuner Frames and Thermal Straps-Travel (394 MHz Crab Production)"/>
    <s v="6.08.04.05.02.02"/>
    <x v="0"/>
    <d v="2025-12-10T00:00:00"/>
    <d v="2026-06-04T00:00:00"/>
    <s v="pkessler"/>
    <s v="Matalevich"/>
    <n v="1906.16"/>
    <m/>
    <s v="C"/>
    <s v="Nonlabor"/>
    <s v="TEC"/>
    <m/>
    <s v="JLAB"/>
    <s v="Const"/>
    <s v="RF"/>
    <x v="9"/>
    <s v="T"/>
    <m/>
    <m/>
    <m/>
    <m/>
    <m/>
    <m/>
    <m/>
    <m/>
    <m/>
    <n v="1906.16"/>
    <m/>
    <m/>
    <m/>
    <m/>
    <m/>
    <m/>
    <m/>
    <m/>
    <x v="0"/>
    <x v="0"/>
    <m/>
  </r>
  <r>
    <s v=""/>
    <s v=" E08_24720"/>
    <s v="TR Effort Beamline Components-Travel (591 1-Cell Production CMs)"/>
    <s v="6.08.04.01.01.02"/>
    <x v="0"/>
    <d v="2025-12-10T00:00:00"/>
    <d v="2026-12-09T00:00:00"/>
    <s v="pkessler"/>
    <s v="Matalevich"/>
    <n v="1916.68"/>
    <m/>
    <s v="C"/>
    <s v="Nonlabor"/>
    <s v="TEC"/>
    <m/>
    <s v="JLAB"/>
    <s v="Const"/>
    <s v="RF"/>
    <x v="9"/>
    <s v="T"/>
    <m/>
    <m/>
    <m/>
    <m/>
    <m/>
    <m/>
    <m/>
    <m/>
    <m/>
    <n v="1564.01"/>
    <n v="352.67"/>
    <m/>
    <m/>
    <m/>
    <m/>
    <m/>
    <m/>
    <m/>
    <x v="0"/>
    <x v="0"/>
    <m/>
  </r>
  <r>
    <s v=""/>
    <s v=" E08_24790"/>
    <s v="TR Effort Beamline Gate Valves-Travel (591 1-Cell Production CMs)"/>
    <s v="6.08.04.01.01.02"/>
    <x v="0"/>
    <d v="2025-12-10T00:00:00"/>
    <d v="2026-12-09T00:00:00"/>
    <s v="pkessler"/>
    <s v="Matalevich"/>
    <n v="1916.68"/>
    <m/>
    <s v="C"/>
    <s v="Nonlabor"/>
    <s v="TEC"/>
    <m/>
    <s v="JLAB"/>
    <s v="Const"/>
    <s v="RF"/>
    <x v="9"/>
    <s v="T"/>
    <m/>
    <m/>
    <m/>
    <m/>
    <m/>
    <m/>
    <m/>
    <m/>
    <m/>
    <n v="1564.01"/>
    <n v="352.67"/>
    <m/>
    <m/>
    <m/>
    <m/>
    <m/>
    <m/>
    <m/>
    <x v="0"/>
    <x v="0"/>
    <m/>
  </r>
  <r>
    <s v=""/>
    <s v=" E08_24410"/>
    <s v="TR Effort Cavities - Travel (591 1-Cell Production)"/>
    <s v="6.08.04.01.01.02"/>
    <x v="0"/>
    <d v="2025-12-10T00:00:00"/>
    <d v="2027-02-01T00:00:00"/>
    <s v="pkessler"/>
    <s v="Matalevich"/>
    <n v="68966.61"/>
    <m/>
    <s v="C"/>
    <s v="Nonlabor"/>
    <s v="TEC"/>
    <m/>
    <s v="JLAB"/>
    <s v="Const"/>
    <s v="RF"/>
    <x v="9"/>
    <s v="T"/>
    <m/>
    <m/>
    <m/>
    <m/>
    <m/>
    <m/>
    <m/>
    <m/>
    <m/>
    <n v="49365.58"/>
    <n v="19601.04"/>
    <m/>
    <m/>
    <m/>
    <m/>
    <m/>
    <m/>
    <m/>
    <x v="0"/>
    <x v="0"/>
    <m/>
  </r>
  <r>
    <s v=""/>
    <s v=" E08_24650"/>
    <s v="TR Effort Helium Vessel-Travel (591 1-Cell Production CMs)"/>
    <s v="6.08.04.01.01.02"/>
    <x v="0"/>
    <d v="2025-12-10T00:00:00"/>
    <d v="2026-07-08T00:00:00"/>
    <s v="pkessler"/>
    <s v="Matalevich"/>
    <n v="1906.16"/>
    <m/>
    <s v="C"/>
    <s v="Nonlabor"/>
    <s v="TEC"/>
    <m/>
    <s v="JLAB"/>
    <s v="Const"/>
    <s v="RF"/>
    <x v="9"/>
    <s v="T"/>
    <m/>
    <m/>
    <m/>
    <m/>
    <m/>
    <m/>
    <m/>
    <m/>
    <m/>
    <n v="1906.16"/>
    <m/>
    <m/>
    <m/>
    <m/>
    <m/>
    <m/>
    <m/>
    <m/>
    <x v="0"/>
    <x v="0"/>
    <m/>
  </r>
  <r>
    <s v=""/>
    <s v=" E08_26730"/>
    <s v="TR Effort End Cans - Travel (591 1-Cell Production CMs)"/>
    <s v="6.08.04.01.02.02"/>
    <x v="0"/>
    <d v="2025-12-10T00:00:00"/>
    <d v="2026-10-08T00:00:00"/>
    <s v="pkessler"/>
    <s v="Matalevich"/>
    <n v="16940.03"/>
    <m/>
    <s v="C"/>
    <s v="Nonlabor"/>
    <s v="TEC"/>
    <m/>
    <s v="JLAB"/>
    <s v="Const"/>
    <s v="RF"/>
    <x v="9"/>
    <s v="T"/>
    <m/>
    <m/>
    <m/>
    <m/>
    <m/>
    <m/>
    <m/>
    <m/>
    <m/>
    <n v="16456.03"/>
    <n v="484"/>
    <m/>
    <m/>
    <m/>
    <m/>
    <m/>
    <m/>
    <m/>
    <x v="0"/>
    <x v="0"/>
    <m/>
  </r>
  <r>
    <s v=""/>
    <s v=" E08_26800"/>
    <s v="TR Effort Heat Exchangers-Travel (591 1-Cell Production CMs)"/>
    <s v="6.08.04.01.02.02"/>
    <x v="0"/>
    <d v="2025-12-10T00:00:00"/>
    <d v="2026-07-15T00:00:00"/>
    <s v="pkessler"/>
    <s v="Matalevich"/>
    <n v="1906.16"/>
    <m/>
    <s v="C"/>
    <s v="Nonlabor"/>
    <s v="TEC"/>
    <m/>
    <s v="JLAB"/>
    <s v="Const"/>
    <s v="RF"/>
    <x v="9"/>
    <s v="T"/>
    <m/>
    <m/>
    <m/>
    <m/>
    <m/>
    <m/>
    <m/>
    <m/>
    <m/>
    <n v="1906.16"/>
    <m/>
    <m/>
    <m/>
    <m/>
    <m/>
    <m/>
    <m/>
    <m/>
    <x v="0"/>
    <x v="0"/>
    <m/>
  </r>
  <r>
    <s v=""/>
    <s v=" E08_26520"/>
    <s v="TR Effort Mag Shields-Travel (591 1-Cell Production CMs)"/>
    <s v="6.08.04.01.02.02"/>
    <x v="0"/>
    <d v="2025-12-10T00:00:00"/>
    <d v="2026-03-09T00:00:00"/>
    <s v="pkessler"/>
    <s v="Matalevich"/>
    <n v="1906.16"/>
    <m/>
    <s v="C"/>
    <s v="Nonlabor"/>
    <s v="TEC"/>
    <m/>
    <s v="JLAB"/>
    <s v="Const"/>
    <s v="RF"/>
    <x v="9"/>
    <s v="T"/>
    <m/>
    <m/>
    <m/>
    <m/>
    <m/>
    <m/>
    <m/>
    <m/>
    <m/>
    <n v="1906.16"/>
    <m/>
    <m/>
    <m/>
    <m/>
    <m/>
    <m/>
    <m/>
    <m/>
    <x v="0"/>
    <x v="0"/>
    <m/>
  </r>
  <r>
    <s v=""/>
    <s v=" E08_26590"/>
    <s v="TR Effort Thermal Shield-Travel (591 1-Cell Production CMs)"/>
    <s v="6.08.04.01.02.02"/>
    <x v="0"/>
    <d v="2025-12-10T00:00:00"/>
    <d v="2026-04-29T00:00:00"/>
    <s v="pkessler"/>
    <s v="Matalevich"/>
    <n v="1906.16"/>
    <m/>
    <s v="C"/>
    <s v="Nonlabor"/>
    <s v="TEC"/>
    <m/>
    <s v="JLAB"/>
    <s v="Const"/>
    <s v="RF"/>
    <x v="9"/>
    <s v="T"/>
    <m/>
    <m/>
    <m/>
    <m/>
    <m/>
    <m/>
    <m/>
    <m/>
    <m/>
    <n v="1906.16"/>
    <m/>
    <m/>
    <m/>
    <m/>
    <m/>
    <m/>
    <m/>
    <m/>
    <x v="0"/>
    <x v="0"/>
    <m/>
  </r>
  <r>
    <s v=""/>
    <s v=" E08_26660"/>
    <s v="TR Effort Spaceframes with Thermal Shield Assembly-Travel (591 1-Cell Production CMs)"/>
    <s v="6.08.04.01.02.02"/>
    <x v="0"/>
    <d v="2025-12-10T00:00:00"/>
    <d v="2026-05-18T00:00:00"/>
    <s v="pkessler"/>
    <s v="Matalevich"/>
    <n v="1906.16"/>
    <m/>
    <s v="C"/>
    <s v="Nonlabor"/>
    <s v="TEC"/>
    <m/>
    <s v="JLAB"/>
    <s v="Const"/>
    <s v="RF"/>
    <x v="9"/>
    <s v="T"/>
    <m/>
    <m/>
    <m/>
    <m/>
    <m/>
    <m/>
    <m/>
    <m/>
    <m/>
    <n v="1906.16"/>
    <m/>
    <m/>
    <m/>
    <m/>
    <m/>
    <m/>
    <m/>
    <m/>
    <x v="0"/>
    <x v="0"/>
    <m/>
  </r>
  <r>
    <s v=""/>
    <s v=" E08_26870"/>
    <s v="TR Effort Vacuum Vessel-Travel (591 1-Cell Production CMs)"/>
    <s v="6.08.04.01.02.02"/>
    <x v="0"/>
    <d v="2025-12-10T00:00:00"/>
    <d v="2026-05-26T00:00:00"/>
    <s v="pkessler"/>
    <s v="Matalevich"/>
    <n v="1906.16"/>
    <m/>
    <s v="C"/>
    <s v="Nonlabor"/>
    <s v="TEC"/>
    <m/>
    <s v="JLAB"/>
    <s v="Const"/>
    <s v="RF"/>
    <x v="9"/>
    <s v="T"/>
    <m/>
    <m/>
    <m/>
    <m/>
    <m/>
    <m/>
    <m/>
    <m/>
    <m/>
    <n v="1906.16"/>
    <m/>
    <m/>
    <m/>
    <m/>
    <m/>
    <m/>
    <m/>
    <m/>
    <x v="0"/>
    <x v="0"/>
    <m/>
  </r>
  <r>
    <s v=""/>
    <s v=" E08_26940"/>
    <s v="TR Effort Saddles and Stands-Travel (591 1-Cell Production CMs)"/>
    <s v="6.08.04.01.02.02"/>
    <x v="0"/>
    <d v="2025-12-10T00:00:00"/>
    <d v="2026-03-09T00:00:00"/>
    <s v="pkessler"/>
    <s v="Matalevich"/>
    <n v="1906.16"/>
    <m/>
    <s v="C"/>
    <s v="Nonlabor"/>
    <s v="TEC"/>
    <m/>
    <s v="JLAB"/>
    <s v="Const"/>
    <s v="RF"/>
    <x v="9"/>
    <s v="T"/>
    <m/>
    <m/>
    <m/>
    <m/>
    <m/>
    <m/>
    <m/>
    <m/>
    <m/>
    <n v="1906.16"/>
    <m/>
    <m/>
    <m/>
    <m/>
    <m/>
    <m/>
    <m/>
    <m/>
    <x v="0"/>
    <x v="0"/>
    <m/>
  </r>
  <r>
    <s v=""/>
    <s v=" E08_26270"/>
    <s v="TR Effort Tuner Frames and Thermal Straps-Travel (591 1-Cell Production CMs)"/>
    <s v="6.08.04.01.02.02"/>
    <x v="0"/>
    <d v="2025-12-10T00:00:00"/>
    <d v="2026-06-04T00:00:00"/>
    <s v="pkessler"/>
    <s v="Matalevich"/>
    <n v="1906.16"/>
    <m/>
    <s v="C"/>
    <s v="Nonlabor"/>
    <s v="TEC"/>
    <m/>
    <s v="JLAB"/>
    <s v="Const"/>
    <s v="RF"/>
    <x v="9"/>
    <s v="T"/>
    <m/>
    <m/>
    <m/>
    <m/>
    <m/>
    <m/>
    <m/>
    <m/>
    <m/>
    <n v="1906.16"/>
    <m/>
    <m/>
    <m/>
    <m/>
    <m/>
    <m/>
    <m/>
    <m/>
    <x v="0"/>
    <x v="0"/>
    <m/>
  </r>
  <r>
    <s v=""/>
    <s v=" E08_31400"/>
    <s v="TR Effort Beamline Components-Travel (591 5-Cell Production CMs)"/>
    <s v="6.08.04.02.01.02"/>
    <x v="0"/>
    <d v="2026-05-08T00:00:00"/>
    <d v="2026-10-28T00:00:00"/>
    <s v="pkessler"/>
    <s v="Matalevich"/>
    <n v="1915.22"/>
    <m/>
    <s v="C"/>
    <s v="Nonlabor"/>
    <s v="TEC"/>
    <m/>
    <s v="JLAB"/>
    <s v="Const"/>
    <s v="RF"/>
    <x v="9"/>
    <s v="T"/>
    <m/>
    <m/>
    <m/>
    <m/>
    <m/>
    <m/>
    <m/>
    <m/>
    <m/>
    <n v="1611.97"/>
    <n v="303.24"/>
    <m/>
    <m/>
    <m/>
    <m/>
    <m/>
    <m/>
    <m/>
    <x v="0"/>
    <x v="0"/>
    <m/>
  </r>
  <r>
    <s v=""/>
    <s v=" E08_31470"/>
    <s v="TR Effort Beamline Gate Valves-Travel (591 5-Cell Production CMs)"/>
    <s v="6.08.04.02.01.02"/>
    <x v="0"/>
    <d v="2026-05-08T00:00:00"/>
    <d v="2026-10-28T00:00:00"/>
    <s v="pkessler"/>
    <s v="Matalevich"/>
    <n v="1915.22"/>
    <m/>
    <s v="C"/>
    <s v="Nonlabor"/>
    <s v="TEC"/>
    <m/>
    <s v="JLAB"/>
    <s v="Const"/>
    <s v="RF"/>
    <x v="9"/>
    <s v="T"/>
    <m/>
    <m/>
    <m/>
    <m/>
    <m/>
    <m/>
    <m/>
    <m/>
    <m/>
    <n v="1611.97"/>
    <n v="303.24"/>
    <m/>
    <m/>
    <m/>
    <m/>
    <m/>
    <m/>
    <m/>
    <x v="0"/>
    <x v="0"/>
    <m/>
  </r>
  <r>
    <s v=""/>
    <s v=" E08_31110"/>
    <s v="TR Effort Cavities - Travel (591 5-Cell Production)"/>
    <s v="6.08.04.02.01.02"/>
    <x v="0"/>
    <d v="2026-04-02T00:00:00"/>
    <d v="2027-07-13T00:00:00"/>
    <s v="pkessler"/>
    <s v="Matalevich"/>
    <n v="74596.52"/>
    <m/>
    <s v="C"/>
    <s v="Nonlabor"/>
    <s v="TEC"/>
    <m/>
    <s v="JLAB"/>
    <s v="Const"/>
    <s v="RF"/>
    <x v="9"/>
    <s v="T"/>
    <m/>
    <m/>
    <m/>
    <m/>
    <m/>
    <m/>
    <m/>
    <m/>
    <m/>
    <n v="29513.26"/>
    <n v="45083.25"/>
    <m/>
    <m/>
    <m/>
    <m/>
    <m/>
    <m/>
    <m/>
    <x v="0"/>
    <x v="0"/>
    <m/>
  </r>
  <r>
    <s v=""/>
    <s v=" E08_31330"/>
    <s v="TR Effort Helium Vessel-Travel (591 5-Cell Production CMs)"/>
    <s v="6.08.04.02.01.02"/>
    <x v="0"/>
    <d v="2026-05-08T00:00:00"/>
    <d v="2026-12-07T00:00:00"/>
    <s v="pkessler"/>
    <s v="Matalevich"/>
    <n v="1923.51"/>
    <m/>
    <s v="C"/>
    <s v="Nonlabor"/>
    <s v="TEC"/>
    <m/>
    <s v="JLAB"/>
    <s v="Const"/>
    <s v="RF"/>
    <x v="9"/>
    <s v="T"/>
    <m/>
    <m/>
    <m/>
    <m/>
    <m/>
    <m/>
    <m/>
    <m/>
    <m/>
    <n v="1339.83"/>
    <n v="583.69000000000005"/>
    <m/>
    <m/>
    <m/>
    <m/>
    <m/>
    <m/>
    <m/>
    <x v="0"/>
    <x v="0"/>
    <m/>
  </r>
  <r>
    <s v=""/>
    <s v=" E08_33740"/>
    <s v="TR Effort End Cans-Travel (591 5-Cell Production CMs)"/>
    <s v="6.08.04.02.02.02"/>
    <x v="0"/>
    <d v="2026-05-08T00:00:00"/>
    <d v="2027-03-12T00:00:00"/>
    <s v="pkessler"/>
    <s v="Matalevich"/>
    <n v="17189.080000000002"/>
    <m/>
    <s v="C"/>
    <s v="Nonlabor"/>
    <s v="TEC"/>
    <m/>
    <s v="JLAB"/>
    <s v="Const"/>
    <s v="RF"/>
    <x v="9"/>
    <s v="T"/>
    <m/>
    <m/>
    <m/>
    <m/>
    <m/>
    <m/>
    <m/>
    <m/>
    <m/>
    <n v="8267.1299999999992"/>
    <n v="8921.9500000000007"/>
    <m/>
    <m/>
    <m/>
    <m/>
    <m/>
    <m/>
    <m/>
    <x v="0"/>
    <x v="0"/>
    <m/>
  </r>
  <r>
    <s v=""/>
    <s v=" E08_33810"/>
    <s v="TR Effort Heat Exchangers-Travel (591 5-Cell Production CMs)"/>
    <s v="6.08.04.02.02.02"/>
    <x v="0"/>
    <d v="2026-05-08T00:00:00"/>
    <d v="2026-12-14T00:00:00"/>
    <s v="pkessler"/>
    <s v="Matalevich"/>
    <n v="1924.84"/>
    <m/>
    <s v="C"/>
    <s v="Nonlabor"/>
    <s v="TEC"/>
    <m/>
    <s v="JLAB"/>
    <s v="Const"/>
    <s v="RF"/>
    <x v="9"/>
    <s v="T"/>
    <m/>
    <m/>
    <m/>
    <m/>
    <m/>
    <m/>
    <m/>
    <m/>
    <m/>
    <n v="1296.06"/>
    <n v="628.78"/>
    <m/>
    <m/>
    <m/>
    <m/>
    <m/>
    <m/>
    <m/>
    <x v="0"/>
    <x v="0"/>
    <m/>
  </r>
  <r>
    <s v=""/>
    <s v=" E08_33530"/>
    <s v="TR Effort Mag Shields-Travel (591 5-Cell Production CMs)"/>
    <s v="6.08.04.02.02.02"/>
    <x v="0"/>
    <d v="2026-05-08T00:00:00"/>
    <d v="2026-08-03T00:00:00"/>
    <s v="pkessler"/>
    <s v="Matalevich"/>
    <n v="1906.16"/>
    <m/>
    <s v="C"/>
    <s v="Nonlabor"/>
    <s v="TEC"/>
    <m/>
    <s v="JLAB"/>
    <s v="Const"/>
    <s v="RF"/>
    <x v="9"/>
    <s v="T"/>
    <m/>
    <m/>
    <m/>
    <m/>
    <m/>
    <m/>
    <m/>
    <m/>
    <m/>
    <n v="1906.16"/>
    <m/>
    <m/>
    <m/>
    <m/>
    <m/>
    <m/>
    <m/>
    <m/>
    <x v="0"/>
    <x v="0"/>
    <m/>
  </r>
  <r>
    <s v=""/>
    <s v=" E08_33600"/>
    <s v="TR Effort Thermal Shield-Travel (591 5-Cell Production CMs)"/>
    <s v="6.08.04.02.02.02"/>
    <x v="0"/>
    <d v="2026-05-08T00:00:00"/>
    <d v="2026-09-24T00:00:00"/>
    <s v="pkessler"/>
    <s v="Matalevich"/>
    <n v="1906.16"/>
    <m/>
    <s v="C"/>
    <s v="Nonlabor"/>
    <s v="TEC"/>
    <m/>
    <s v="JLAB"/>
    <s v="Const"/>
    <s v="RF"/>
    <x v="9"/>
    <s v="T"/>
    <m/>
    <m/>
    <m/>
    <m/>
    <m/>
    <m/>
    <m/>
    <m/>
    <m/>
    <n v="1906.16"/>
    <m/>
    <m/>
    <m/>
    <m/>
    <m/>
    <m/>
    <m/>
    <m/>
    <x v="0"/>
    <x v="0"/>
    <m/>
  </r>
  <r>
    <s v=""/>
    <s v=" E08_33670"/>
    <s v="TR Effort Spaceframes with Thermal Shield Assembly-Travel (591 5-Cell Production CMs)"/>
    <s v="6.08.04.02.02.02"/>
    <x v="0"/>
    <d v="2026-05-08T00:00:00"/>
    <d v="2026-10-14T00:00:00"/>
    <s v="pkessler"/>
    <s v="Matalevich"/>
    <n v="1910.84"/>
    <m/>
    <s v="C"/>
    <s v="Nonlabor"/>
    <s v="TEC"/>
    <m/>
    <s v="JLAB"/>
    <s v="Const"/>
    <s v="RF"/>
    <x v="9"/>
    <s v="T"/>
    <m/>
    <m/>
    <m/>
    <m/>
    <m/>
    <m/>
    <m/>
    <m/>
    <m/>
    <n v="1754.5"/>
    <n v="156.34"/>
    <m/>
    <m/>
    <m/>
    <m/>
    <m/>
    <m/>
    <m/>
    <x v="0"/>
    <x v="0"/>
    <m/>
  </r>
  <r>
    <s v=""/>
    <s v=" E08_33880"/>
    <s v="TR Effort Vacuum Vessel-Travel (591 5-Cell Production CMs)"/>
    <s v="6.08.04.02.02.02"/>
    <x v="0"/>
    <d v="2026-05-08T00:00:00"/>
    <d v="2026-10-21T00:00:00"/>
    <s v="pkessler"/>
    <s v="Matalevich"/>
    <n v="1913.12"/>
    <m/>
    <s v="C"/>
    <s v="Nonlabor"/>
    <s v="TEC"/>
    <m/>
    <s v="JLAB"/>
    <s v="Const"/>
    <s v="RF"/>
    <x v="9"/>
    <s v="T"/>
    <m/>
    <m/>
    <m/>
    <m/>
    <m/>
    <m/>
    <m/>
    <m/>
    <m/>
    <n v="1680.22"/>
    <n v="232.9"/>
    <m/>
    <m/>
    <m/>
    <m/>
    <m/>
    <m/>
    <m/>
    <x v="0"/>
    <x v="0"/>
    <m/>
  </r>
  <r>
    <s v=""/>
    <s v=" E08_33950"/>
    <s v="TR Effort Saddles and Stands-Travel (591 5-Cell Production CMs)"/>
    <s v="6.08.04.02.02.02"/>
    <x v="0"/>
    <d v="2026-05-11T00:00:00"/>
    <d v="2026-08-04T00:00:00"/>
    <s v="pkessler"/>
    <s v="Matalevich"/>
    <n v="1906.16"/>
    <m/>
    <s v="C"/>
    <s v="Nonlabor"/>
    <s v="TEC"/>
    <m/>
    <s v="JLAB"/>
    <s v="Const"/>
    <s v="RF"/>
    <x v="9"/>
    <s v="T"/>
    <m/>
    <m/>
    <m/>
    <m/>
    <m/>
    <m/>
    <m/>
    <m/>
    <m/>
    <n v="1906.16"/>
    <m/>
    <m/>
    <m/>
    <m/>
    <m/>
    <m/>
    <m/>
    <m/>
    <x v="0"/>
    <x v="0"/>
    <m/>
  </r>
  <r>
    <s v=""/>
    <s v=" E08_33280"/>
    <s v="TR Effort Tuner Frames and Thermal Straps-Travel (591 5-Cell Production CMs)"/>
    <s v="6.08.04.02.02.02"/>
    <x v="0"/>
    <d v="2026-05-08T00:00:00"/>
    <d v="2026-10-30T00:00:00"/>
    <s v="pkessler"/>
    <s v="Matalevich"/>
    <n v="1916.01"/>
    <m/>
    <s v="C"/>
    <s v="Nonlabor"/>
    <s v="TEC"/>
    <m/>
    <s v="JLAB"/>
    <s v="Const"/>
    <s v="RF"/>
    <x v="9"/>
    <s v="T"/>
    <m/>
    <m/>
    <m/>
    <m/>
    <m/>
    <m/>
    <m/>
    <m/>
    <m/>
    <n v="1586.2"/>
    <n v="329.8"/>
    <m/>
    <m/>
    <m/>
    <m/>
    <m/>
    <m/>
    <m/>
    <x v="0"/>
    <x v="0"/>
    <m/>
  </r>
  <r>
    <s v=""/>
    <s v=" E08_38450"/>
    <s v="TR Effort Beamline Gate Valves-Travel (1773 5-Cell)"/>
    <s v="6.08.04.03.01.02"/>
    <x v="0"/>
    <d v="2026-09-15T00:00:00"/>
    <d v="2027-08-02T00:00:00"/>
    <s v="pkessler"/>
    <s v="Matalevich"/>
    <n v="1960.23"/>
    <m/>
    <s v="C"/>
    <s v="Nonlabor"/>
    <s v="TEC"/>
    <m/>
    <s v="JLAB"/>
    <s v="Const"/>
    <s v="RF"/>
    <x v="9"/>
    <s v="T"/>
    <m/>
    <m/>
    <m/>
    <m/>
    <m/>
    <m/>
    <m/>
    <m/>
    <m/>
    <n v="106.92"/>
    <n v="1853.31"/>
    <m/>
    <m/>
    <m/>
    <m/>
    <m/>
    <m/>
    <m/>
    <x v="0"/>
    <x v="0"/>
    <m/>
  </r>
  <r>
    <s v=""/>
    <s v=" E08_38230"/>
    <s v="TR Effort Cavities - Travel (1773 5-Cell)"/>
    <s v="6.08.04.03.01.02"/>
    <x v="0"/>
    <d v="2026-10-27T00:00:00"/>
    <d v="2027-10-26T00:00:00"/>
    <s v="pkessler"/>
    <s v="Matalevich"/>
    <n v="60496.08"/>
    <m/>
    <s v="C"/>
    <s v="Nonlabor"/>
    <s v="TEC"/>
    <m/>
    <s v="JLAB"/>
    <s v="Const"/>
    <s v="RF"/>
    <x v="9"/>
    <s v="T"/>
    <m/>
    <m/>
    <m/>
    <m/>
    <m/>
    <m/>
    <m/>
    <m/>
    <m/>
    <m/>
    <n v="56382.35"/>
    <n v="4113.7299999999996"/>
    <m/>
    <m/>
    <m/>
    <m/>
    <m/>
    <m/>
    <x v="0"/>
    <x v="0"/>
    <m/>
  </r>
  <r>
    <s v=""/>
    <s v=" E08_38310"/>
    <s v="TR Effort Helium Vessel-Travel (1773 5-Cell)"/>
    <s v="6.08.04.03.01.02"/>
    <x v="0"/>
    <d v="2026-09-15T00:00:00"/>
    <d v="2027-04-15T00:00:00"/>
    <s v="pkessler"/>
    <s v="Matalevich"/>
    <n v="1958.61"/>
    <m/>
    <s v="C"/>
    <s v="Nonlabor"/>
    <s v="TEC"/>
    <m/>
    <s v="JLAB"/>
    <s v="Const"/>
    <s v="RF"/>
    <x v="9"/>
    <s v="T"/>
    <m/>
    <m/>
    <m/>
    <m/>
    <m/>
    <m/>
    <m/>
    <m/>
    <m/>
    <n v="162.09"/>
    <n v="1796.52"/>
    <m/>
    <m/>
    <m/>
    <m/>
    <m/>
    <m/>
    <m/>
    <x v="0"/>
    <x v="0"/>
    <m/>
  </r>
  <r>
    <s v=""/>
    <s v=" E08_40060"/>
    <s v="TR Effort End Cans-Travel (1773 5-Cell)"/>
    <s v="6.08.04.03.02.02"/>
    <x v="0"/>
    <d v="2026-12-01T00:00:00"/>
    <d v="2027-09-29T00:00:00"/>
    <s v="pkessler"/>
    <s v="Matalevich"/>
    <n v="17433.3"/>
    <m/>
    <s v="C"/>
    <s v="Nonlabor"/>
    <s v="TEC"/>
    <m/>
    <s v="JLAB"/>
    <s v="Const"/>
    <s v="RF"/>
    <x v="9"/>
    <s v="T"/>
    <m/>
    <m/>
    <m/>
    <m/>
    <m/>
    <m/>
    <m/>
    <m/>
    <m/>
    <m/>
    <n v="17433.3"/>
    <m/>
    <m/>
    <m/>
    <m/>
    <m/>
    <m/>
    <m/>
    <x v="0"/>
    <x v="0"/>
    <m/>
  </r>
  <r>
    <s v=""/>
    <s v=" E08_40130"/>
    <s v="TR Effort Heat Exchangers-Travel (1773 5-Cell)"/>
    <s v="6.08.04.03.02.02"/>
    <x v="0"/>
    <d v="2026-09-15T00:00:00"/>
    <d v="2027-04-22T00:00:00"/>
    <s v="pkessler"/>
    <s v="Matalevich"/>
    <n v="1958.77"/>
    <m/>
    <s v="C"/>
    <s v="Nonlabor"/>
    <s v="TEC"/>
    <m/>
    <s v="JLAB"/>
    <s v="Const"/>
    <s v="RF"/>
    <x v="9"/>
    <s v="T"/>
    <m/>
    <m/>
    <m/>
    <m/>
    <m/>
    <m/>
    <m/>
    <m/>
    <m/>
    <n v="156.69999999999999"/>
    <n v="1802.07"/>
    <m/>
    <m/>
    <m/>
    <m/>
    <m/>
    <m/>
    <m/>
    <x v="0"/>
    <x v="0"/>
    <m/>
  </r>
  <r>
    <s v=""/>
    <s v=" E08_39850"/>
    <s v="TR Effort Mag Shields-Travel (1773 5-Cell)"/>
    <s v="6.08.04.03.02.02"/>
    <x v="0"/>
    <d v="2026-09-15T00:00:00"/>
    <d v="2026-12-11T00:00:00"/>
    <s v="pkessler"/>
    <s v="Matalevich"/>
    <n v="1951.91"/>
    <m/>
    <s v="C"/>
    <s v="Nonlabor"/>
    <s v="TEC"/>
    <m/>
    <s v="JLAB"/>
    <s v="Const"/>
    <s v="RF"/>
    <x v="9"/>
    <s v="T"/>
    <m/>
    <m/>
    <m/>
    <m/>
    <m/>
    <m/>
    <m/>
    <m/>
    <m/>
    <n v="390.38"/>
    <n v="1561.53"/>
    <m/>
    <m/>
    <m/>
    <m/>
    <m/>
    <m/>
    <m/>
    <x v="0"/>
    <x v="0"/>
    <m/>
  </r>
  <r>
    <s v=""/>
    <s v=" E08_39990"/>
    <s v="TR Effort Spaceframes with Thermal Shield Assy.-Travel (1773 5-Cell)"/>
    <s v="6.08.04.03.02.02"/>
    <x v="0"/>
    <d v="2026-09-15T00:00:00"/>
    <d v="2027-02-25T00:00:00"/>
    <s v="pkessler"/>
    <s v="Matalevich"/>
    <n v="1957.11"/>
    <m/>
    <s v="C"/>
    <s v="Nonlabor"/>
    <s v="TEC"/>
    <m/>
    <s v="JLAB"/>
    <s v="Const"/>
    <s v="RF"/>
    <x v="9"/>
    <s v="T"/>
    <m/>
    <m/>
    <m/>
    <m/>
    <m/>
    <m/>
    <m/>
    <m/>
    <m/>
    <n v="213.5"/>
    <n v="1743.61"/>
    <m/>
    <m/>
    <m/>
    <m/>
    <m/>
    <m/>
    <m/>
    <x v="0"/>
    <x v="0"/>
    <m/>
  </r>
  <r>
    <s v=""/>
    <s v=" E08_39920"/>
    <s v="TR Effort Thermal Shield-Travel (1773 5-Cell)"/>
    <s v="6.08.04.03.02.02"/>
    <x v="0"/>
    <d v="2026-09-15T00:00:00"/>
    <d v="2027-02-05T00:00:00"/>
    <s v="pkessler"/>
    <s v="Matalevich"/>
    <n v="1956.27"/>
    <m/>
    <s v="C"/>
    <s v="Nonlabor"/>
    <s v="TEC"/>
    <m/>
    <s v="JLAB"/>
    <s v="Const"/>
    <s v="RF"/>
    <x v="9"/>
    <s v="T"/>
    <m/>
    <m/>
    <m/>
    <m/>
    <m/>
    <m/>
    <m/>
    <m/>
    <m/>
    <n v="242.01"/>
    <n v="1714.26"/>
    <m/>
    <m/>
    <m/>
    <m/>
    <m/>
    <m/>
    <m/>
    <x v="0"/>
    <x v="0"/>
    <m/>
  </r>
  <r>
    <s v=""/>
    <s v=" E08_40210"/>
    <s v="TR Effort Vacuum Vessel-Travel (1773 5-Cell)"/>
    <s v="6.08.04.03.02.02"/>
    <x v="0"/>
    <d v="2026-09-15T00:00:00"/>
    <d v="2027-03-04T00:00:00"/>
    <s v="pkessler"/>
    <s v="Matalevich"/>
    <n v="1957.38"/>
    <m/>
    <s v="C"/>
    <s v="Nonlabor"/>
    <s v="TEC"/>
    <m/>
    <s v="JLAB"/>
    <s v="Const"/>
    <s v="RF"/>
    <x v="9"/>
    <s v="T"/>
    <m/>
    <m/>
    <m/>
    <m/>
    <m/>
    <m/>
    <m/>
    <m/>
    <m/>
    <n v="204.25"/>
    <n v="1753.13"/>
    <m/>
    <m/>
    <m/>
    <m/>
    <m/>
    <m/>
    <m/>
    <x v="0"/>
    <x v="0"/>
    <m/>
  </r>
  <r>
    <s v=""/>
    <s v=" E08_40280"/>
    <s v="TR Effort Saddles and Stands-Travel (1773 5-Cell)"/>
    <s v="6.08.04.03.02.02"/>
    <x v="0"/>
    <d v="2026-09-16T00:00:00"/>
    <d v="2026-12-14T00:00:00"/>
    <s v="pkessler"/>
    <s v="Matalevich"/>
    <n v="1952.86"/>
    <m/>
    <s v="C"/>
    <s v="Nonlabor"/>
    <s v="TEC"/>
    <m/>
    <s v="JLAB"/>
    <s v="Const"/>
    <s v="RF"/>
    <x v="9"/>
    <s v="T"/>
    <m/>
    <m/>
    <m/>
    <m/>
    <m/>
    <m/>
    <m/>
    <m/>
    <m/>
    <n v="358.02"/>
    <n v="1594.84"/>
    <m/>
    <m/>
    <m/>
    <m/>
    <m/>
    <m/>
    <m/>
    <x v="0"/>
    <x v="0"/>
    <m/>
  </r>
  <r>
    <s v=""/>
    <s v=" E08_39600"/>
    <s v="TR Effort Tuner Frames and Thermal Straps-Travel (1773 5-Cell)"/>
    <s v="6.08.04.03.02.02"/>
    <x v="0"/>
    <d v="2026-09-15T00:00:00"/>
    <d v="2027-03-15T00:00:00"/>
    <s v="pkessler"/>
    <s v="Matalevich"/>
    <n v="1957.72"/>
    <m/>
    <s v="C"/>
    <s v="Nonlabor"/>
    <s v="TEC"/>
    <m/>
    <s v="JLAB"/>
    <s v="Const"/>
    <s v="RF"/>
    <x v="9"/>
    <s v="T"/>
    <m/>
    <m/>
    <m/>
    <m/>
    <m/>
    <m/>
    <m/>
    <m/>
    <m/>
    <n v="192.56"/>
    <n v="1765.16"/>
    <m/>
    <m/>
    <m/>
    <m/>
    <m/>
    <m/>
    <m/>
    <x v="0"/>
    <x v="0"/>
    <m/>
  </r>
  <r>
    <s v=""/>
    <s v=" E08_50170"/>
    <s v="RCV: Electron Beam Welder Chamber Extension (TJ-Facilities)"/>
    <s v="6.08.08.01.02"/>
    <x v="0"/>
    <d v="2023-07-12T00:00:00"/>
    <d v="2023-07-12T00:00:00"/>
    <s v="pkessler"/>
    <s v="edaly"/>
    <n v="190000"/>
    <m/>
    <s v="C"/>
    <s v="Nonlabor"/>
    <s v="TEC"/>
    <m/>
    <s v="JLAB"/>
    <s v="PED"/>
    <s v="RF"/>
    <x v="9"/>
    <s v="S.P250"/>
    <s v="APP00487"/>
    <m/>
    <m/>
    <m/>
    <m/>
    <m/>
    <n v="190000"/>
    <m/>
    <m/>
    <m/>
    <m/>
    <m/>
    <m/>
    <m/>
    <m/>
    <m/>
    <m/>
    <m/>
    <x v="0"/>
    <x v="0"/>
    <m/>
  </r>
  <r>
    <s v=""/>
    <s v=" E08_50780"/>
    <s v="RCV: Misc Tooling (TJ-Facilities)"/>
    <s v="6.08.08.01.02"/>
    <x v="1"/>
    <d v="2024-09-19T00:00:00"/>
    <d v="2024-09-19T00:00:00"/>
    <s v="pkessler"/>
    <s v="edaly"/>
    <n v="226600"/>
    <m/>
    <s v="C"/>
    <s v="Nonlabor"/>
    <s v="TEC"/>
    <m/>
    <s v="JLAB"/>
    <s v="Const"/>
    <s v="RF"/>
    <x v="9"/>
    <s v="S.P243"/>
    <s v="APP00496"/>
    <m/>
    <m/>
    <m/>
    <m/>
    <m/>
    <m/>
    <n v="226600"/>
    <m/>
    <m/>
    <m/>
    <m/>
    <m/>
    <m/>
    <m/>
    <m/>
    <m/>
    <m/>
    <x v="0"/>
    <x v="0"/>
    <m/>
  </r>
  <r>
    <s v=""/>
    <s v=" E08_15520"/>
    <s v="RCV: Crab Cavity Material (197 MHz Crab R&amp;D)"/>
    <s v="6.08.02.01"/>
    <x v="1"/>
    <d v="2023-07-18T00:00:00"/>
    <d v="2023-07-18T00:00:00"/>
    <s v="pkessler"/>
    <s v="edaly"/>
    <n v="220257.38"/>
    <m/>
    <s v="C"/>
    <s v="Nonlabor"/>
    <s v="OPC"/>
    <m/>
    <s v="JLAB"/>
    <s v="R&amp;D"/>
    <s v="RF"/>
    <x v="3"/>
    <s v="P.S139"/>
    <m/>
    <m/>
    <m/>
    <m/>
    <m/>
    <m/>
    <n v="220257.38"/>
    <m/>
    <m/>
    <m/>
    <m/>
    <m/>
    <m/>
    <m/>
    <m/>
    <m/>
    <m/>
    <m/>
    <x v="0"/>
    <x v="0"/>
    <m/>
  </r>
  <r>
    <s v=""/>
    <s v=" E08_15780"/>
    <s v="RCV: Cavity Handling Tooling  (197 MHz Crab R&amp;D)"/>
    <s v="6.08.02.01"/>
    <x v="0"/>
    <d v="2023-10-06T00:00:00"/>
    <d v="2023-10-06T00:00:00"/>
    <s v="pkessler"/>
    <s v="edaly"/>
    <n v="107546.5"/>
    <m/>
    <s v="C"/>
    <s v="Nonlabor"/>
    <s v="OPC"/>
    <m/>
    <s v="JLAB"/>
    <s v="R&amp;D"/>
    <s v="RF"/>
    <x v="3"/>
    <s v="P.S140"/>
    <m/>
    <m/>
    <m/>
    <m/>
    <m/>
    <m/>
    <m/>
    <n v="107546.5"/>
    <m/>
    <m/>
    <m/>
    <m/>
    <m/>
    <m/>
    <m/>
    <m/>
    <m/>
    <m/>
    <x v="0"/>
    <x v="0"/>
    <m/>
  </r>
  <r>
    <s v=""/>
    <s v=" E08_50170"/>
    <s v="RCV: Electron Beam Welder Chamber Extension (TJ-Facilities)"/>
    <s v="6.08.08.01.02"/>
    <x v="0"/>
    <d v="2023-07-12T00:00:00"/>
    <d v="2023-07-12T00:00:00"/>
    <s v="pkessler"/>
    <s v="edaly"/>
    <n v="322639.5"/>
    <m/>
    <s v="C"/>
    <s v="Nonlabor"/>
    <s v="TEC"/>
    <m/>
    <s v="JLAB"/>
    <s v="PED"/>
    <s v="RF"/>
    <x v="9"/>
    <s v="S.P250"/>
    <s v="APP00487"/>
    <m/>
    <m/>
    <m/>
    <m/>
    <m/>
    <n v="322639.5"/>
    <m/>
    <m/>
    <m/>
    <m/>
    <m/>
    <m/>
    <m/>
    <m/>
    <m/>
    <m/>
    <m/>
    <x v="0"/>
    <x v="0"/>
    <m/>
  </r>
  <r>
    <s v=""/>
    <s v=" E08_50780"/>
    <s v="RCV: Misc Tooling (TJ-Facilities)"/>
    <s v="6.08.08.01.02"/>
    <x v="1"/>
    <d v="2024-09-19T00:00:00"/>
    <d v="2024-09-19T00:00:00"/>
    <s v="pkessler"/>
    <s v="edaly"/>
    <n v="332318.69"/>
    <m/>
    <s v="C"/>
    <s v="Nonlabor"/>
    <s v="TEC"/>
    <m/>
    <s v="JLAB"/>
    <s v="Const"/>
    <s v="RF"/>
    <x v="9"/>
    <s v="S.P243"/>
    <s v="APP00496"/>
    <m/>
    <m/>
    <m/>
    <m/>
    <m/>
    <m/>
    <n v="332318.69"/>
    <m/>
    <m/>
    <m/>
    <m/>
    <m/>
    <m/>
    <m/>
    <m/>
    <m/>
    <m/>
    <x v="0"/>
    <x v="0"/>
    <m/>
  </r>
  <r>
    <s v=""/>
    <s v=" E08_50830"/>
    <s v="RCV: Bake Box (TJ-Facilities)"/>
    <s v="6.08.08.01.02"/>
    <x v="1"/>
    <d v="2024-07-23T00:00:00"/>
    <d v="2024-07-23T00:00:00"/>
    <s v="pkessler"/>
    <s v="edaly"/>
    <n v="204929.86"/>
    <m/>
    <s v="C"/>
    <s v="Nonlabor"/>
    <s v="TEC"/>
    <m/>
    <s v="JLAB"/>
    <s v="Const"/>
    <s v="RF"/>
    <x v="9"/>
    <s v="P.S132"/>
    <m/>
    <m/>
    <m/>
    <m/>
    <m/>
    <m/>
    <m/>
    <n v="204929.86"/>
    <m/>
    <m/>
    <m/>
    <m/>
    <m/>
    <m/>
    <m/>
    <m/>
    <m/>
    <m/>
    <x v="0"/>
    <x v="0"/>
    <m/>
  </r>
  <r>
    <s v=""/>
    <s v=" E08_21190"/>
    <s v="RCV: First Article Beamline Components (591 1-Cell 1st Art)"/>
    <s v="6.08.03.02.01.02"/>
    <x v="1"/>
    <d v="2025-06-30T00:00:00"/>
    <d v="2025-06-30T00:00:00"/>
    <s v="pkessler"/>
    <s v="Matalevich"/>
    <n v="276287.09000000003"/>
    <m/>
    <s v="C"/>
    <s v="Nonlabor"/>
    <s v="TEC"/>
    <s v="CD-3A"/>
    <s v="JLAB"/>
    <s v="Const"/>
    <s v="RF"/>
    <x v="9"/>
    <s v="P.S149"/>
    <m/>
    <m/>
    <m/>
    <m/>
    <m/>
    <m/>
    <m/>
    <m/>
    <n v="276287.09000000003"/>
    <m/>
    <m/>
    <m/>
    <m/>
    <m/>
    <m/>
    <m/>
    <m/>
    <m/>
    <x v="0"/>
    <x v="0"/>
    <m/>
  </r>
  <r>
    <s v=""/>
    <s v=" E08_21120"/>
    <s v="RCV: First Article Cavity  (591 1-Cell 1st Art)"/>
    <s v="6.08.03.02.01.02"/>
    <x v="1"/>
    <d v="2025-06-27T00:00:00"/>
    <d v="2025-06-27T00:00:00"/>
    <s v="pkessler"/>
    <s v="Matalevich"/>
    <n v="190380.72"/>
    <m/>
    <s v="C"/>
    <s v="Nonlabor"/>
    <s v="TEC"/>
    <s v="CD-3A"/>
    <s v="JLAB"/>
    <s v="Const"/>
    <s v="RF"/>
    <x v="9"/>
    <s v="P.S148"/>
    <m/>
    <m/>
    <m/>
    <m/>
    <m/>
    <m/>
    <m/>
    <m/>
    <n v="190380.72"/>
    <m/>
    <m/>
    <m/>
    <m/>
    <m/>
    <m/>
    <m/>
    <m/>
    <m/>
    <x v="0"/>
    <x v="0"/>
    <m/>
  </r>
  <r>
    <s v=""/>
    <s v=" E08_21260"/>
    <s v="RCV: First Article Beamline Gate Valves (591 1-Cell 1st Art)"/>
    <s v="6.08.03.02.01.02"/>
    <x v="1"/>
    <d v="2025-06-30T00:00:00"/>
    <d v="2025-06-30T00:00:00"/>
    <s v="pkessler"/>
    <s v="Matalevich"/>
    <n v="239601.77"/>
    <m/>
    <s v="C"/>
    <s v="Nonlabor"/>
    <s v="TEC"/>
    <s v="CD-3A"/>
    <s v="JLAB"/>
    <s v="Const"/>
    <s v="RF"/>
    <x v="9"/>
    <s v="P.S150"/>
    <m/>
    <m/>
    <m/>
    <m/>
    <m/>
    <m/>
    <m/>
    <m/>
    <n v="239601.77"/>
    <m/>
    <m/>
    <m/>
    <m/>
    <m/>
    <m/>
    <m/>
    <m/>
    <m/>
    <x v="0"/>
    <x v="0"/>
    <m/>
  </r>
  <r>
    <s v=""/>
    <s v=" E08_22800"/>
    <s v="RCV: First Article End Cans (591 1-Cell 1st Art)"/>
    <s v="6.08.03.02.02.02"/>
    <x v="1"/>
    <d v="2025-06-30T00:00:00"/>
    <d v="2025-06-30T00:00:00"/>
    <s v="pkessler"/>
    <s v="Matalevich"/>
    <n v="242869.48"/>
    <m/>
    <s v="C"/>
    <s v="Nonlabor"/>
    <s v="TEC"/>
    <s v="CD-3A"/>
    <s v="JLAB"/>
    <s v="Const"/>
    <s v="RF"/>
    <x v="9"/>
    <s v="P.S151"/>
    <m/>
    <m/>
    <m/>
    <m/>
    <m/>
    <m/>
    <m/>
    <m/>
    <n v="242869.48"/>
    <m/>
    <m/>
    <m/>
    <m/>
    <m/>
    <m/>
    <m/>
    <m/>
    <m/>
    <x v="0"/>
    <x v="0"/>
    <m/>
  </r>
  <r>
    <s v=""/>
    <s v=" E08_39800"/>
    <s v="RCV:  Tuner Piezos  (1773 5-Cell)"/>
    <s v="6.08.04.03.02.02"/>
    <x v="0"/>
    <d v="2027-03-17T00:00:00"/>
    <d v="2027-03-17T00:00:00"/>
    <s v="pkessler"/>
    <s v="Matalevich"/>
    <n v="15216.36"/>
    <m/>
    <s v="C"/>
    <s v="Nonlabor"/>
    <s v="TEC"/>
    <m/>
    <s v="JLAB"/>
    <s v="Const"/>
    <s v="RF"/>
    <x v="9"/>
    <s v="B"/>
    <m/>
    <m/>
    <m/>
    <m/>
    <m/>
    <m/>
    <m/>
    <m/>
    <m/>
    <m/>
    <n v="15216.36"/>
    <m/>
    <m/>
    <m/>
    <m/>
    <m/>
    <m/>
    <m/>
    <x v="0"/>
    <x v="0"/>
    <m/>
  </r>
  <r>
    <s v=""/>
    <s v=" E08_39680"/>
    <s v="RCV:  Tuner Stepper Motors  (1773 5-Cell)"/>
    <s v="6.08.04.03.02.02"/>
    <x v="0"/>
    <d v="2027-02-18T00:00:00"/>
    <d v="2027-02-18T00:00:00"/>
    <s v="pkessler"/>
    <s v="Matalevich"/>
    <n v="9791.68"/>
    <m/>
    <s v="C"/>
    <s v="Nonlabor"/>
    <s v="TEC"/>
    <m/>
    <s v="JLAB"/>
    <s v="Const"/>
    <s v="RF"/>
    <x v="9"/>
    <s v="B"/>
    <m/>
    <m/>
    <m/>
    <m/>
    <m/>
    <m/>
    <m/>
    <m/>
    <m/>
    <m/>
    <n v="9791.68"/>
    <m/>
    <m/>
    <m/>
    <m/>
    <m/>
    <m/>
    <m/>
    <x v="0"/>
    <x v="0"/>
    <m/>
  </r>
  <r>
    <s v=""/>
    <s v=" E08_41000"/>
    <s v="RCV: Test Cave U-Tubes   (1773 5-Cell)"/>
    <s v="6.08.04.03.03.02"/>
    <x v="0"/>
    <d v="2027-03-24T00:00:00"/>
    <d v="2027-03-24T00:00:00"/>
    <s v="pkessler"/>
    <s v="Matalevich"/>
    <n v="11751.9"/>
    <m/>
    <s v="C"/>
    <s v="Nonlabor"/>
    <s v="TEC"/>
    <m/>
    <s v="JLAB"/>
    <s v="Const"/>
    <s v="RF"/>
    <x v="9"/>
    <s v="B"/>
    <m/>
    <m/>
    <m/>
    <m/>
    <m/>
    <m/>
    <m/>
    <m/>
    <m/>
    <m/>
    <n v="11751.9"/>
    <m/>
    <m/>
    <m/>
    <m/>
    <m/>
    <m/>
    <m/>
    <x v="0"/>
    <x v="0"/>
    <m/>
  </r>
  <r>
    <s v=""/>
    <s v=" E08_15290"/>
    <s v="Offsite Storage FY25 - (RF Systems)"/>
    <s v="6.08.01.01.02"/>
    <x v="0"/>
    <d v="2024-10-01T00:00:00"/>
    <d v="2025-09-30T00:00:00"/>
    <s v="pkessler"/>
    <s v="edaly"/>
    <n v="151599.51"/>
    <m/>
    <s v="A"/>
    <s v="Nonlabor"/>
    <s v="TEC"/>
    <m/>
    <s v="JLAB"/>
    <s v="Const"/>
    <s v="RF"/>
    <x v="0"/>
    <s v="P.S164"/>
    <m/>
    <m/>
    <m/>
    <m/>
    <m/>
    <m/>
    <m/>
    <m/>
    <n v="151599.51"/>
    <m/>
    <m/>
    <m/>
    <m/>
    <m/>
    <m/>
    <m/>
    <m/>
    <m/>
    <x v="0"/>
    <x v="0"/>
    <m/>
  </r>
  <r>
    <s v=""/>
    <s v=" E08_15300"/>
    <s v="Offsite Storage FY26 - (RF Systems)"/>
    <s v="6.08.01.01.02"/>
    <x v="0"/>
    <d v="2025-10-01T00:00:00"/>
    <d v="2026-09-30T00:00:00"/>
    <s v="pkessler"/>
    <s v="edaly"/>
    <n v="156147.41"/>
    <m/>
    <s v="A"/>
    <s v="Nonlabor"/>
    <s v="TEC"/>
    <m/>
    <s v="JLAB"/>
    <s v="Const"/>
    <s v="RF"/>
    <x v="0"/>
    <s v="P.S165"/>
    <m/>
    <m/>
    <m/>
    <m/>
    <m/>
    <m/>
    <m/>
    <m/>
    <m/>
    <n v="156147.41"/>
    <m/>
    <m/>
    <m/>
    <m/>
    <m/>
    <m/>
    <m/>
    <m/>
    <x v="0"/>
    <x v="0"/>
    <m/>
  </r>
  <r>
    <s v=""/>
    <s v=" E08_15630"/>
    <s v="RCV: Cavity Tooling and Dies  (197 MHz Crab R&amp;D)"/>
    <s v="6.08.02.01"/>
    <x v="0"/>
    <d v="2024-05-08T00:00:00"/>
    <d v="2024-05-08T00:00:00"/>
    <s v="pkessler"/>
    <s v="edaly"/>
    <n v="399336.35"/>
    <m/>
    <s v="C"/>
    <s v="Nonlabor"/>
    <s v="OPC"/>
    <m/>
    <s v="JLAB"/>
    <s v="R&amp;D"/>
    <s v="RF"/>
    <x v="3"/>
    <s v="S.P213"/>
    <s v="APP00364"/>
    <m/>
    <m/>
    <m/>
    <m/>
    <m/>
    <m/>
    <n v="399336.35"/>
    <m/>
    <m/>
    <m/>
    <m/>
    <m/>
    <m/>
    <m/>
    <m/>
    <m/>
    <m/>
    <x v="0"/>
    <x v="0"/>
    <m/>
  </r>
  <r>
    <s v=""/>
    <s v=" E08_16190"/>
    <s v="RCV: HOMs Material (197 MHz Crab R&amp;D)"/>
    <s v="6.08.02.01"/>
    <x v="0"/>
    <d v="2023-01-30T00:00:00"/>
    <d v="2023-01-30T00:00:00"/>
    <s v="pkessler"/>
    <s v="edaly"/>
    <n v="110772.9"/>
    <m/>
    <s v="C"/>
    <s v="Nonlabor"/>
    <s v="OPC"/>
    <m/>
    <s v="JLAB"/>
    <s v="R&amp;D"/>
    <s v="RF"/>
    <x v="3"/>
    <s v="P.S141"/>
    <m/>
    <m/>
    <m/>
    <m/>
    <m/>
    <m/>
    <n v="110772.9"/>
    <m/>
    <m/>
    <m/>
    <m/>
    <m/>
    <m/>
    <m/>
    <m/>
    <m/>
    <m/>
    <m/>
    <x v="0"/>
    <x v="0"/>
    <m/>
  </r>
  <r>
    <s v=""/>
    <s v=" E08_15710"/>
    <s v="RCV: Material Analysis  (197 MHz Crab R&amp;D)"/>
    <s v="6.08.02.01"/>
    <x v="0"/>
    <d v="2024-06-21T00:00:00"/>
    <d v="2024-06-21T00:00:00"/>
    <s v="pkessler"/>
    <s v="edaly"/>
    <n v="57048.05"/>
    <m/>
    <s v="C"/>
    <s v="Nonlabor"/>
    <s v="OPC"/>
    <m/>
    <s v="JLAB"/>
    <s v="R&amp;D"/>
    <s v="RF"/>
    <x v="3"/>
    <s v="P.S426"/>
    <m/>
    <m/>
    <m/>
    <m/>
    <m/>
    <m/>
    <m/>
    <n v="57048.05"/>
    <m/>
    <m/>
    <m/>
    <m/>
    <m/>
    <m/>
    <m/>
    <m/>
    <m/>
    <m/>
    <x v="0"/>
    <x v="0"/>
    <m/>
  </r>
  <r>
    <s v=""/>
    <s v=" E08_16410"/>
    <s v="RCV: RRR Niobium (591MHz 1-Cell R&amp;D)"/>
    <s v="6.08.02.02"/>
    <x v="0"/>
    <d v="2022-03-23T00:00:00"/>
    <d v="2022-03-23T00:00:00"/>
    <s v="pkessler"/>
    <s v="edaly"/>
    <n v="0"/>
    <m/>
    <s v="C"/>
    <s v="Nonlabor"/>
    <s v="OPC"/>
    <m/>
    <s v="JLAB"/>
    <s v="R&amp;D"/>
    <s v="RF"/>
    <x v="3"/>
    <s v="P.S142"/>
    <m/>
    <m/>
    <m/>
    <m/>
    <m/>
    <m/>
    <m/>
    <m/>
    <m/>
    <m/>
    <m/>
    <m/>
    <m/>
    <m/>
    <m/>
    <m/>
    <m/>
    <m/>
    <x v="0"/>
    <x v="0"/>
    <m/>
  </r>
  <r>
    <s v=""/>
    <s v=" E08_16730"/>
    <s v="RCV: Dies and fixtures procurement package (591MHz 1-Cell R&amp;D)"/>
    <s v="6.08.02.02"/>
    <x v="1"/>
    <d v="2023-08-04T00:00:00"/>
    <d v="2023-08-04T00:00:00"/>
    <s v="pkessler"/>
    <s v="edaly"/>
    <n v="55386.45"/>
    <m/>
    <s v="C"/>
    <s v="Nonlabor"/>
    <s v="OPC"/>
    <m/>
    <s v="JLAB"/>
    <s v="R&amp;D"/>
    <s v="RF"/>
    <x v="3"/>
    <s v="P.S428"/>
    <m/>
    <m/>
    <m/>
    <m/>
    <m/>
    <m/>
    <n v="55386.45"/>
    <m/>
    <m/>
    <m/>
    <m/>
    <m/>
    <m/>
    <m/>
    <m/>
    <m/>
    <m/>
    <m/>
    <x v="0"/>
    <x v="0"/>
    <m/>
  </r>
  <r>
    <s v=""/>
    <s v=" E08_16670"/>
    <s v="RCV:  Dies and Fixture Raw Material (591MHz 1-Cell R&amp;D)"/>
    <s v="6.08.02.02"/>
    <x v="0"/>
    <d v="2022-08-17T00:00:00"/>
    <d v="2022-08-17T00:00:00"/>
    <s v="pkessler"/>
    <s v="edaly"/>
    <n v="0"/>
    <m/>
    <s v="C"/>
    <s v="Nonlabor"/>
    <s v="OPC"/>
    <m/>
    <s v="JLAB"/>
    <s v="R&amp;D"/>
    <s v="RF"/>
    <x v="3"/>
    <s v="P.S427"/>
    <m/>
    <m/>
    <m/>
    <m/>
    <m/>
    <m/>
    <m/>
    <m/>
    <m/>
    <m/>
    <m/>
    <m/>
    <m/>
    <m/>
    <m/>
    <m/>
    <m/>
    <m/>
    <x v="0"/>
    <x v="0"/>
    <m/>
  </r>
  <r>
    <s v=""/>
    <s v=" E08_16800"/>
    <s v="RCV:  Cavity Ancillary Materials  (591MHz 1-Cell R&amp;D)"/>
    <s v="6.08.02.02"/>
    <x v="1"/>
    <d v="2023-07-25T00:00:00"/>
    <d v="2023-07-25T00:00:00"/>
    <s v="pkessler"/>
    <s v="edaly"/>
    <n v="44309.16"/>
    <m/>
    <s v="C"/>
    <s v="Nonlabor"/>
    <s v="OPC"/>
    <m/>
    <s v="JLAB"/>
    <s v="R&amp;D"/>
    <s v="RF"/>
    <x v="3"/>
    <s v="P.S429"/>
    <m/>
    <m/>
    <m/>
    <m/>
    <m/>
    <m/>
    <n v="44309.16"/>
    <m/>
    <m/>
    <m/>
    <m/>
    <m/>
    <m/>
    <m/>
    <m/>
    <m/>
    <m/>
    <m/>
    <x v="0"/>
    <x v="0"/>
    <m/>
  </r>
  <r>
    <s v=""/>
    <s v=" E08_21330"/>
    <s v="RCV: First Article Helium Vessel  (591 1-Cell 1st Art)"/>
    <s v="6.08.03.02.01.02"/>
    <x v="1"/>
    <d v="2025-01-29T00:00:00"/>
    <d v="2025-01-29T00:00:00"/>
    <s v="pkessler"/>
    <s v="Matalevich"/>
    <n v="95373.72"/>
    <m/>
    <s v="C"/>
    <s v="Nonlabor"/>
    <s v="TEC"/>
    <s v="CD-3A"/>
    <s v="JLAB"/>
    <s v="Const"/>
    <s v="RF"/>
    <x v="9"/>
    <s v="P.S316"/>
    <m/>
    <m/>
    <m/>
    <m/>
    <m/>
    <m/>
    <m/>
    <m/>
    <n v="95373.72"/>
    <m/>
    <m/>
    <m/>
    <m/>
    <m/>
    <m/>
    <m/>
    <m/>
    <m/>
    <x v="0"/>
    <x v="0"/>
    <m/>
  </r>
  <r>
    <s v=""/>
    <s v=" E08_21390"/>
    <s v="RCV: Helium Vessel Assembly/Welding Tooling  (591 1-Cell 1st Art)"/>
    <s v="6.08.03.02.01.02"/>
    <x v="1"/>
    <d v="2024-10-16T00:00:00"/>
    <d v="2024-10-16T00:00:00"/>
    <s v="pkessler"/>
    <s v="Matalevich"/>
    <n v="11751.9"/>
    <m/>
    <s v="C"/>
    <s v="Nonlabor"/>
    <s v="TEC"/>
    <s v="CD-3A"/>
    <s v="JLAB"/>
    <s v="Const"/>
    <s v="RF"/>
    <x v="9"/>
    <s v="B"/>
    <m/>
    <m/>
    <m/>
    <m/>
    <m/>
    <m/>
    <m/>
    <m/>
    <n v="11751.9"/>
    <m/>
    <m/>
    <m/>
    <m/>
    <m/>
    <m/>
    <m/>
    <m/>
    <m/>
    <x v="0"/>
    <x v="0"/>
    <m/>
  </r>
  <r>
    <s v=""/>
    <s v=" E08_21450"/>
    <s v="RCV: Cavity/Helium Vessel Handling Tooling  (591 1-Cell 1st Art)"/>
    <s v="6.08.03.02.01.02"/>
    <x v="1"/>
    <d v="2024-11-14T00:00:00"/>
    <d v="2024-11-14T00:00:00"/>
    <s v="pkessler"/>
    <s v="Matalevich"/>
    <n v="11751.9"/>
    <m/>
    <s v="C"/>
    <s v="Nonlabor"/>
    <s v="TEC"/>
    <s v="CD-3A"/>
    <s v="JLAB"/>
    <s v="Const"/>
    <s v="RF"/>
    <x v="9"/>
    <s v="B"/>
    <m/>
    <m/>
    <m/>
    <m/>
    <m/>
    <m/>
    <m/>
    <m/>
    <n v="11751.9"/>
    <m/>
    <m/>
    <m/>
    <m/>
    <m/>
    <m/>
    <m/>
    <m/>
    <m/>
    <x v="0"/>
    <x v="0"/>
    <m/>
  </r>
  <r>
    <s v=""/>
    <s v=" E08_21510"/>
    <s v="RCV: Misc. Cavity Processing Tooling  (591 1-Cell 1st Art)"/>
    <s v="6.08.03.02.01.02"/>
    <x v="1"/>
    <d v="2024-12-24T00:00:00"/>
    <d v="2024-12-24T00:00:00"/>
    <s v="pkessler"/>
    <s v="Matalevich"/>
    <n v="5875.95"/>
    <m/>
    <s v="C"/>
    <s v="Nonlabor"/>
    <s v="TEC"/>
    <s v="CD-3A"/>
    <s v="JLAB"/>
    <s v="Const"/>
    <s v="RF"/>
    <x v="9"/>
    <s v="B"/>
    <m/>
    <m/>
    <m/>
    <m/>
    <m/>
    <m/>
    <m/>
    <m/>
    <n v="5875.95"/>
    <m/>
    <m/>
    <m/>
    <m/>
    <m/>
    <m/>
    <m/>
    <m/>
    <m/>
    <x v="0"/>
    <x v="0"/>
    <m/>
  </r>
  <r>
    <s v=""/>
    <s v=" E08_21570"/>
    <s v="RCV: FPC Installation Tool  (591 1-Cell 1st Art)"/>
    <s v="6.08.03.02.01.02"/>
    <x v="1"/>
    <d v="2024-10-16T00:00:00"/>
    <d v="2024-10-16T00:00:00"/>
    <s v="pkessler"/>
    <s v="Matalevich"/>
    <n v="5875.95"/>
    <m/>
    <s v="C"/>
    <s v="Nonlabor"/>
    <s v="TEC"/>
    <s v="CD-3A"/>
    <s v="JLAB"/>
    <s v="Const"/>
    <s v="RF"/>
    <x v="9"/>
    <s v="B"/>
    <m/>
    <m/>
    <m/>
    <m/>
    <m/>
    <m/>
    <m/>
    <m/>
    <n v="5875.95"/>
    <m/>
    <m/>
    <m/>
    <m/>
    <m/>
    <m/>
    <m/>
    <m/>
    <m/>
    <x v="0"/>
    <x v="0"/>
    <m/>
  </r>
  <r>
    <s v=""/>
    <s v=" E08_21630"/>
    <s v="RCV: Cavity String Support Tooling  (591 1-Cell 1st Art)"/>
    <s v="6.08.03.02.01.02"/>
    <x v="1"/>
    <d v="2024-12-24T00:00:00"/>
    <d v="2024-12-24T00:00:00"/>
    <s v="pkessler"/>
    <s v="Matalevich"/>
    <n v="72861.78"/>
    <m/>
    <s v="C"/>
    <s v="Nonlabor"/>
    <s v="TEC"/>
    <s v="CD-3A"/>
    <s v="JLAB"/>
    <s v="Const"/>
    <s v="RF"/>
    <x v="9"/>
    <s v="P.S317"/>
    <m/>
    <m/>
    <m/>
    <m/>
    <m/>
    <m/>
    <m/>
    <m/>
    <n v="72861.78"/>
    <m/>
    <m/>
    <m/>
    <m/>
    <m/>
    <m/>
    <m/>
    <m/>
    <m/>
    <x v="0"/>
    <x v="0"/>
    <m/>
  </r>
  <r>
    <s v=""/>
    <s v=" E08_21690"/>
    <s v="RCV: Misc. Rail Support  Tooling  (591 1-Cell 1st Art)"/>
    <s v="6.08.03.02.01.02"/>
    <x v="1"/>
    <d v="2025-01-24T00:00:00"/>
    <d v="2025-01-24T00:00:00"/>
    <s v="pkessler"/>
    <s v="Matalevich"/>
    <n v="5875.95"/>
    <m/>
    <s v="C"/>
    <s v="Nonlabor"/>
    <s v="TEC"/>
    <s v="CD-3A"/>
    <s v="JLAB"/>
    <s v="Const"/>
    <s v="RF"/>
    <x v="9"/>
    <s v="B"/>
    <m/>
    <m/>
    <m/>
    <m/>
    <m/>
    <m/>
    <m/>
    <m/>
    <n v="5875.95"/>
    <m/>
    <m/>
    <m/>
    <m/>
    <m/>
    <m/>
    <m/>
    <m/>
    <m/>
    <x v="0"/>
    <x v="0"/>
    <m/>
  </r>
  <r>
    <s v=""/>
    <s v=" E08_22520"/>
    <s v="RCV: First Article Tuner Piezos  (591 1-Cell 1st Art)"/>
    <s v="6.08.03.02.02.02"/>
    <x v="1"/>
    <d v="2024-12-26T00:00:00"/>
    <d v="2024-12-26T00:00:00"/>
    <s v="pkessler"/>
    <s v="Matalevich"/>
    <n v="5579.8"/>
    <m/>
    <s v="C"/>
    <s v="Nonlabor"/>
    <s v="TEC"/>
    <s v="CD-3A"/>
    <s v="JLAB"/>
    <s v="Const"/>
    <s v="RF"/>
    <x v="9"/>
    <s v="B"/>
    <m/>
    <m/>
    <m/>
    <m/>
    <m/>
    <m/>
    <m/>
    <m/>
    <n v="5579.8"/>
    <m/>
    <m/>
    <m/>
    <m/>
    <m/>
    <m/>
    <m/>
    <m/>
    <m/>
    <x v="0"/>
    <x v="0"/>
    <m/>
  </r>
  <r>
    <s v=""/>
    <s v=" E08_22590"/>
    <s v="RCV: First Article Mag Shields  (591 1-Cell 1st Art)"/>
    <s v="6.08.03.02.02.02"/>
    <x v="1"/>
    <d v="2024-09-23T00:00:00"/>
    <d v="2024-09-23T00:00:00"/>
    <s v="pkessler"/>
    <s v="Matalevich"/>
    <n v="33978.959999999999"/>
    <m/>
    <s v="C"/>
    <s v="Nonlabor"/>
    <s v="TEC"/>
    <s v="CD-3A"/>
    <s v="JLAB"/>
    <s v="Const"/>
    <s v="RF"/>
    <x v="9"/>
    <s v="P.S318"/>
    <m/>
    <m/>
    <m/>
    <m/>
    <m/>
    <m/>
    <m/>
    <n v="33978.959999999999"/>
    <m/>
    <m/>
    <m/>
    <m/>
    <m/>
    <m/>
    <m/>
    <m/>
    <m/>
    <m/>
    <x v="0"/>
    <x v="0"/>
    <m/>
  </r>
  <r>
    <s v=""/>
    <s v=" E08_22730"/>
    <s v="RCV: First Article Spaceframe with Thermal Shield Assembly (591 1-Cell 1st Art)"/>
    <s v="6.08.03.02.02.02"/>
    <x v="1"/>
    <d v="2024-12-06T00:00:00"/>
    <d v="2024-12-06T00:00:00"/>
    <s v="pkessler"/>
    <s v="Matalevich"/>
    <n v="45054.43"/>
    <m/>
    <s v="C"/>
    <s v="Nonlabor"/>
    <s v="TEC"/>
    <s v="CD-3A"/>
    <s v="JLAB"/>
    <s v="Const"/>
    <s v="RF"/>
    <x v="9"/>
    <s v="P.S320"/>
    <m/>
    <m/>
    <m/>
    <m/>
    <m/>
    <m/>
    <m/>
    <m/>
    <n v="45054.43"/>
    <m/>
    <m/>
    <m/>
    <m/>
    <m/>
    <m/>
    <m/>
    <m/>
    <m/>
    <x v="0"/>
    <x v="0"/>
    <m/>
  </r>
  <r>
    <s v=""/>
    <s v=" E08_22870"/>
    <s v="RCV: First Article Heat Exchangers (591 1-Cell 1st Art)"/>
    <s v="6.08.03.02.02.02"/>
    <x v="1"/>
    <d v="2025-02-05T00:00:00"/>
    <d v="2025-02-05T00:00:00"/>
    <s v="pkessler"/>
    <s v="Matalevich"/>
    <n v="62898.52"/>
    <m/>
    <s v="C"/>
    <s v="Nonlabor"/>
    <s v="TEC"/>
    <s v="CD-3A"/>
    <s v="JLAB"/>
    <s v="Const"/>
    <s v="RF"/>
    <x v="9"/>
    <s v="P.S321"/>
    <m/>
    <m/>
    <m/>
    <m/>
    <m/>
    <m/>
    <m/>
    <m/>
    <n v="62898.52"/>
    <m/>
    <m/>
    <m/>
    <m/>
    <m/>
    <m/>
    <m/>
    <m/>
    <m/>
    <x v="0"/>
    <x v="0"/>
    <m/>
  </r>
  <r>
    <s v=""/>
    <s v=" E08_22950"/>
    <s v="RCV: First Article Vacuum Vessel (591 1-Cell 1st Art)"/>
    <s v="6.08.03.02.02.02"/>
    <x v="1"/>
    <d v="2024-12-13T00:00:00"/>
    <d v="2024-12-13T00:00:00"/>
    <s v="pkessler"/>
    <s v="Matalevich"/>
    <n v="155751.46"/>
    <m/>
    <s v="C"/>
    <s v="Nonlabor"/>
    <s v="TEC"/>
    <s v="CD-3A"/>
    <s v="JLAB"/>
    <s v="Const"/>
    <s v="RF"/>
    <x v="9"/>
    <s v="P.S152"/>
    <m/>
    <m/>
    <m/>
    <m/>
    <m/>
    <m/>
    <m/>
    <m/>
    <n v="155751.46"/>
    <m/>
    <m/>
    <m/>
    <m/>
    <m/>
    <m/>
    <m/>
    <m/>
    <m/>
    <x v="0"/>
    <x v="0"/>
    <m/>
  </r>
  <r>
    <s v=""/>
    <s v=" E08_23020"/>
    <s v="RCV: First Article Saddles and Stands (591 1-Cell 1st Art)"/>
    <s v="6.08.03.02.02.02"/>
    <x v="1"/>
    <d v="2024-09-23T00:00:00"/>
    <d v="2024-09-23T00:00:00"/>
    <s v="pkessler"/>
    <s v="Matalevich"/>
    <n v="50846.93"/>
    <m/>
    <s v="C"/>
    <s v="Nonlabor"/>
    <s v="TEC"/>
    <s v="CD-3A"/>
    <s v="JLAB"/>
    <s v="Const"/>
    <s v="RF"/>
    <x v="9"/>
    <s v="P.S322"/>
    <m/>
    <m/>
    <m/>
    <m/>
    <m/>
    <m/>
    <m/>
    <n v="50846.93"/>
    <m/>
    <m/>
    <m/>
    <m/>
    <m/>
    <m/>
    <m/>
    <m/>
    <m/>
    <m/>
    <x v="0"/>
    <x v="0"/>
    <m/>
  </r>
  <r>
    <s v=""/>
    <s v=" E08_23080"/>
    <s v="RCV: First Article Instrumentation (591 1-Cell 1st Art)"/>
    <s v="6.08.03.02.02.02"/>
    <x v="1"/>
    <d v="2024-09-23T00:00:00"/>
    <d v="2024-09-23T00:00:00"/>
    <s v="pkessler"/>
    <s v="Matalevich"/>
    <n v="75617.19"/>
    <m/>
    <s v="C"/>
    <s v="Nonlabor"/>
    <s v="TEC"/>
    <s v="CD-3A"/>
    <s v="JLAB"/>
    <s v="Const"/>
    <s v="RF"/>
    <x v="9"/>
    <s v="P.S323"/>
    <m/>
    <m/>
    <m/>
    <m/>
    <m/>
    <m/>
    <m/>
    <n v="75617.19"/>
    <m/>
    <m/>
    <m/>
    <m/>
    <m/>
    <m/>
    <m/>
    <m/>
    <m/>
    <m/>
    <x v="0"/>
    <x v="0"/>
    <m/>
  </r>
  <r>
    <s v=""/>
    <s v=" E08_23140"/>
    <s v="RCV: First Article Misc. Parts (591 1-Cell 1st Art)"/>
    <s v="6.08.03.02.02.02"/>
    <x v="1"/>
    <d v="2024-09-23T00:00:00"/>
    <d v="2024-09-23T00:00:00"/>
    <s v="pkessler"/>
    <s v="Matalevich"/>
    <n v="161985.66"/>
    <m/>
    <s v="C"/>
    <s v="Nonlabor"/>
    <s v="TEC"/>
    <s v="CD-3A"/>
    <s v="JLAB"/>
    <s v="Const.Fabricate"/>
    <s v="RF"/>
    <x v="9"/>
    <s v="P.S153"/>
    <m/>
    <m/>
    <m/>
    <m/>
    <m/>
    <m/>
    <m/>
    <n v="161985.66"/>
    <m/>
    <m/>
    <m/>
    <m/>
    <m/>
    <m/>
    <m/>
    <m/>
    <m/>
    <m/>
    <x v="0"/>
    <x v="0"/>
    <m/>
  </r>
  <r>
    <s v=""/>
    <s v=" E08_22460"/>
    <s v="RCV: First Article Tuner Harmonic Drives  (591 1-Cell 1st Art)"/>
    <s v="6.08.03.02.02.02"/>
    <x v="1"/>
    <d v="2024-12-26T00:00:00"/>
    <d v="2024-12-26T00:00:00"/>
    <s v="pkessler"/>
    <s v="Matalevich"/>
    <n v="5725.53"/>
    <m/>
    <s v="C"/>
    <s v="Nonlabor"/>
    <s v="TEC"/>
    <s v="CD-3A"/>
    <s v="JLAB"/>
    <s v="Const"/>
    <s v="RF"/>
    <x v="9"/>
    <s v="B"/>
    <m/>
    <m/>
    <m/>
    <m/>
    <m/>
    <m/>
    <m/>
    <m/>
    <n v="5725.53"/>
    <m/>
    <m/>
    <m/>
    <m/>
    <m/>
    <m/>
    <m/>
    <m/>
    <m/>
    <x v="0"/>
    <x v="0"/>
    <m/>
  </r>
  <r>
    <s v=""/>
    <s v=" E08_22660"/>
    <s v="RCV: First Article Thermal Shield  (591 1-Cell 1st Art)"/>
    <s v="6.08.03.02.02.02"/>
    <x v="1"/>
    <d v="2024-11-15T00:00:00"/>
    <d v="2024-11-15T00:00:00"/>
    <s v="pkessler"/>
    <s v="Matalevich"/>
    <n v="44301.14"/>
    <m/>
    <s v="C"/>
    <s v="Nonlabor"/>
    <s v="TEC"/>
    <s v="CD-3A"/>
    <s v="JLAB"/>
    <s v="Const"/>
    <s v="RF"/>
    <x v="9"/>
    <s v="P.S319"/>
    <m/>
    <m/>
    <m/>
    <m/>
    <m/>
    <m/>
    <m/>
    <m/>
    <n v="44301.14"/>
    <m/>
    <m/>
    <m/>
    <m/>
    <m/>
    <m/>
    <m/>
    <m/>
    <m/>
    <x v="0"/>
    <x v="0"/>
    <m/>
  </r>
  <r>
    <s v=""/>
    <s v=" E08_22340"/>
    <s v="RCV: First Article Tuner Frames and Thermal Straps  (591 1-Cell 1st Art)"/>
    <s v="6.08.03.02.02.02"/>
    <x v="1"/>
    <d v="2024-12-24T00:00:00"/>
    <d v="2024-12-24T00:00:00"/>
    <s v="pkessler"/>
    <s v="Matalevich"/>
    <n v="19833.68"/>
    <m/>
    <s v="C"/>
    <s v="Nonlabor"/>
    <s v="TEC"/>
    <s v="CD-3A"/>
    <s v="JLAB"/>
    <s v="Const"/>
    <s v="RF"/>
    <x v="9"/>
    <s v="B"/>
    <m/>
    <m/>
    <m/>
    <m/>
    <m/>
    <m/>
    <m/>
    <m/>
    <n v="19833.68"/>
    <m/>
    <m/>
    <m/>
    <m/>
    <m/>
    <m/>
    <m/>
    <m/>
    <m/>
    <x v="0"/>
    <x v="0"/>
    <m/>
  </r>
  <r>
    <s v=""/>
    <s v=" E08_22400"/>
    <s v="RCV: First Article Tuner Stepper Motors  (591 1-Cell 1st Art)"/>
    <s v="6.08.03.02.02.02"/>
    <x v="1"/>
    <d v="2024-11-26T00:00:00"/>
    <d v="2024-11-26T00:00:00"/>
    <s v="pkessler"/>
    <s v="Matalevich"/>
    <n v="3590.21"/>
    <m/>
    <s v="C"/>
    <s v="Nonlabor"/>
    <s v="TEC"/>
    <s v="CD-3A"/>
    <s v="JLAB"/>
    <s v="Const"/>
    <s v="RF"/>
    <x v="9"/>
    <s v="B"/>
    <m/>
    <m/>
    <m/>
    <m/>
    <m/>
    <m/>
    <m/>
    <m/>
    <n v="3590.21"/>
    <m/>
    <m/>
    <m/>
    <m/>
    <m/>
    <m/>
    <m/>
    <m/>
    <m/>
    <x v="0"/>
    <x v="0"/>
    <m/>
  </r>
  <r>
    <s v=""/>
    <s v=" E08_23200"/>
    <s v="RCV: SpaceFrame Assembly Tooling (591 1-Cell 1st Art)"/>
    <s v="6.08.03.02.02.02"/>
    <x v="1"/>
    <d v="2024-09-23T00:00:00"/>
    <d v="2024-09-23T00:00:00"/>
    <s v="pkessler"/>
    <s v="Matalevich"/>
    <n v="11409.61"/>
    <m/>
    <s v="C"/>
    <s v="Nonlabor"/>
    <s v="TEC"/>
    <s v="CD-3A"/>
    <s v="JLAB"/>
    <s v="Const"/>
    <s v="RF"/>
    <x v="9"/>
    <s v="B"/>
    <m/>
    <m/>
    <m/>
    <m/>
    <m/>
    <m/>
    <m/>
    <n v="11409.61"/>
    <m/>
    <m/>
    <m/>
    <m/>
    <m/>
    <m/>
    <m/>
    <m/>
    <m/>
    <m/>
    <x v="0"/>
    <x v="0"/>
    <m/>
  </r>
  <r>
    <s v=""/>
    <s v=" E08_23260"/>
    <s v="RCV: Spaceframe to Rails support Tooling (591 1-Cell 1st Art)"/>
    <s v="6.08.03.02.02.02"/>
    <x v="1"/>
    <d v="2024-09-23T00:00:00"/>
    <d v="2024-09-23T00:00:00"/>
    <s v="pkessler"/>
    <s v="Matalevich"/>
    <n v="11409.61"/>
    <m/>
    <s v="C"/>
    <s v="Nonlabor"/>
    <s v="TEC"/>
    <s v="CD-3A"/>
    <s v="JLAB"/>
    <s v="Const"/>
    <s v="RF"/>
    <x v="9"/>
    <s v="B"/>
    <m/>
    <m/>
    <m/>
    <m/>
    <m/>
    <m/>
    <m/>
    <n v="11409.61"/>
    <m/>
    <m/>
    <m/>
    <m/>
    <m/>
    <m/>
    <m/>
    <m/>
    <m/>
    <m/>
    <x v="0"/>
    <x v="0"/>
    <m/>
  </r>
  <r>
    <s v=""/>
    <s v=" E08_23320"/>
    <s v="RCV:  Alignment fixtures (591 1-Cell 1st Art)"/>
    <s v="6.08.03.02.02.02"/>
    <x v="1"/>
    <d v="2024-09-23T00:00:00"/>
    <d v="2024-09-23T00:00:00"/>
    <s v="pkessler"/>
    <s v="Matalevich"/>
    <n v="5704.81"/>
    <m/>
    <s v="C"/>
    <s v="Nonlabor"/>
    <s v="TEC"/>
    <s v="CD-3A"/>
    <s v="JLAB"/>
    <s v="Const"/>
    <s v="RF"/>
    <x v="9"/>
    <s v="B"/>
    <m/>
    <m/>
    <m/>
    <m/>
    <m/>
    <m/>
    <m/>
    <n v="5704.81"/>
    <m/>
    <m/>
    <m/>
    <m/>
    <m/>
    <m/>
    <m/>
    <m/>
    <m/>
    <m/>
    <x v="0"/>
    <x v="0"/>
    <m/>
  </r>
  <r>
    <s v=""/>
    <s v=" E08_23500"/>
    <s v="RCV:  Vacuum Vessel support Tooling (591 1-Cell 1st Art)"/>
    <s v="6.08.03.02.02.02"/>
    <x v="1"/>
    <d v="2024-09-23T00:00:00"/>
    <d v="2024-09-23T00:00:00"/>
    <s v="pkessler"/>
    <s v="Matalevich"/>
    <n v="11409.61"/>
    <m/>
    <s v="C"/>
    <s v="Nonlabor"/>
    <s v="TEC"/>
    <s v="CD-3A"/>
    <s v="JLAB"/>
    <s v="Const"/>
    <s v="RF"/>
    <x v="9"/>
    <s v="B"/>
    <m/>
    <m/>
    <m/>
    <m/>
    <m/>
    <m/>
    <m/>
    <n v="11409.61"/>
    <m/>
    <m/>
    <m/>
    <m/>
    <m/>
    <m/>
    <m/>
    <m/>
    <m/>
    <m/>
    <x v="0"/>
    <x v="0"/>
    <m/>
  </r>
  <r>
    <s v=""/>
    <s v=" E08_23380"/>
    <s v="RCV:  End Can Support (Supply) Tooling (591 1-Cell 1st Art)"/>
    <s v="6.08.03.02.02.02"/>
    <x v="1"/>
    <d v="2024-09-23T00:00:00"/>
    <d v="2024-09-23T00:00:00"/>
    <s v="pkessler"/>
    <s v="Matalevich"/>
    <n v="17114.419999999998"/>
    <m/>
    <s v="C"/>
    <s v="Nonlabor"/>
    <s v="TEC"/>
    <s v="CD-3A"/>
    <s v="JLAB"/>
    <s v="Const"/>
    <s v="RF"/>
    <x v="9"/>
    <s v="B"/>
    <m/>
    <m/>
    <m/>
    <m/>
    <m/>
    <m/>
    <m/>
    <n v="17114.419999999998"/>
    <m/>
    <m/>
    <m/>
    <m/>
    <m/>
    <m/>
    <m/>
    <m/>
    <m/>
    <m/>
    <x v="0"/>
    <x v="0"/>
    <m/>
  </r>
  <r>
    <s v=""/>
    <s v=" E08_23560"/>
    <s v="RCV:  Misc. Cryostat Assembly Tooling (591 1-Cell 1st Art)"/>
    <s v="6.08.03.02.02.02"/>
    <x v="1"/>
    <d v="2024-09-23T00:00:00"/>
    <d v="2024-09-23T00:00:00"/>
    <s v="pkessler"/>
    <s v="Matalevich"/>
    <n v="5704.81"/>
    <m/>
    <s v="C"/>
    <s v="Nonlabor"/>
    <s v="TEC"/>
    <s v="CD-3A"/>
    <s v="JLAB"/>
    <s v="Const"/>
    <s v="RF"/>
    <x v="9"/>
    <s v="B"/>
    <m/>
    <m/>
    <m/>
    <m/>
    <m/>
    <m/>
    <m/>
    <n v="5704.81"/>
    <m/>
    <m/>
    <m/>
    <m/>
    <m/>
    <m/>
    <m/>
    <m/>
    <m/>
    <m/>
    <x v="0"/>
    <x v="0"/>
    <m/>
  </r>
  <r>
    <s v=""/>
    <s v=" E08_23440"/>
    <s v="RCV:  End Can Support (Return) Tooling (591 1-Cell 1st Art)"/>
    <s v="6.08.03.02.02.02"/>
    <x v="1"/>
    <d v="2024-09-23T00:00:00"/>
    <d v="2024-09-23T00:00:00"/>
    <s v="pkessler"/>
    <s v="Matalevich"/>
    <n v="17114.419999999998"/>
    <m/>
    <s v="C"/>
    <s v="Nonlabor"/>
    <s v="TEC"/>
    <s v="CD-3A"/>
    <s v="JLAB"/>
    <s v="Const"/>
    <s v="RF"/>
    <x v="9"/>
    <s v="B"/>
    <m/>
    <m/>
    <m/>
    <m/>
    <m/>
    <m/>
    <m/>
    <n v="17114.419999999998"/>
    <m/>
    <m/>
    <m/>
    <m/>
    <m/>
    <m/>
    <m/>
    <m/>
    <m/>
    <m/>
    <x v="0"/>
    <x v="0"/>
    <m/>
  </r>
  <r>
    <s v=""/>
    <s v=" E08_23990"/>
    <s v="RCV: Test Cave U-Tubes  (591 1-Cell 1st Art)"/>
    <s v="6.08.03.02.03.02"/>
    <x v="1"/>
    <d v="2024-07-26T00:00:00"/>
    <d v="2024-07-26T00:00:00"/>
    <s v="pkessler"/>
    <s v="Matalevich"/>
    <n v="22819.22"/>
    <m/>
    <s v="C"/>
    <s v="Nonlabor"/>
    <s v="TEC"/>
    <s v="CD-3A"/>
    <s v="JLAB"/>
    <s v="Const"/>
    <s v="RF"/>
    <x v="9"/>
    <s v="B"/>
    <m/>
    <m/>
    <m/>
    <m/>
    <m/>
    <m/>
    <m/>
    <n v="22819.22"/>
    <m/>
    <m/>
    <m/>
    <m/>
    <m/>
    <m/>
    <m/>
    <m/>
    <m/>
    <m/>
    <x v="0"/>
    <x v="0"/>
    <m/>
  </r>
  <r>
    <s v=""/>
    <s v=" E08_24050"/>
    <s v="RCV: Shipping Support  (591 1-Cell 1st Art)"/>
    <s v="6.08.03.02.03.02"/>
    <x v="1"/>
    <d v="2024-07-26T00:00:00"/>
    <d v="2024-07-26T00:00:00"/>
    <s v="pkessler"/>
    <s v="Matalevich"/>
    <n v="57048.04"/>
    <m/>
    <s v="C"/>
    <s v="Nonlabor"/>
    <s v="TEC"/>
    <s v="CD-3A"/>
    <s v="JLAB"/>
    <s v="Const"/>
    <s v="RF"/>
    <x v="9"/>
    <s v="P.S315"/>
    <m/>
    <m/>
    <m/>
    <m/>
    <m/>
    <m/>
    <m/>
    <n v="57048.04"/>
    <m/>
    <m/>
    <m/>
    <m/>
    <m/>
    <m/>
    <m/>
    <m/>
    <m/>
    <m/>
    <x v="0"/>
    <x v="0"/>
    <m/>
  </r>
  <r>
    <s v=""/>
    <s v=" E08_24110"/>
    <s v="RCV: Misc. Assembly/Test/Shipping Tooling  (591 1-Cell 1st Art)"/>
    <s v="6.08.03.02.03.02"/>
    <x v="1"/>
    <d v="2024-07-26T00:00:00"/>
    <d v="2024-07-26T00:00:00"/>
    <s v="pkessler"/>
    <s v="Matalevich"/>
    <n v="5704.8"/>
    <m/>
    <s v="C"/>
    <s v="Nonlabor"/>
    <s v="TEC"/>
    <s v="CD-3A"/>
    <s v="JLAB"/>
    <s v="Const"/>
    <s v="RF"/>
    <x v="9"/>
    <s v="B"/>
    <m/>
    <m/>
    <m/>
    <m/>
    <m/>
    <m/>
    <m/>
    <n v="5704.8"/>
    <m/>
    <m/>
    <m/>
    <m/>
    <m/>
    <m/>
    <m/>
    <m/>
    <m/>
    <m/>
    <x v="0"/>
    <x v="0"/>
    <m/>
  </r>
  <r>
    <s v=""/>
    <s v=" E08_24350"/>
    <s v="Ship First Article to BNL (591 1-Cell 1st Art)"/>
    <s v="6.08.03.02.03.06"/>
    <x v="1"/>
    <d v="2026-11-06T00:00:00"/>
    <d v="2026-11-20T00:00:00"/>
    <s v="pkessler"/>
    <s v="Matalevich"/>
    <n v="24935.18"/>
    <m/>
    <s v="C"/>
    <s v="Nonlabor"/>
    <s v="TEC"/>
    <m/>
    <s v="JLAB"/>
    <s v="Const"/>
    <s v="RF"/>
    <x v="8"/>
    <s v="B"/>
    <m/>
    <m/>
    <m/>
    <m/>
    <m/>
    <m/>
    <m/>
    <m/>
    <m/>
    <m/>
    <n v="24935.18"/>
    <m/>
    <m/>
    <m/>
    <m/>
    <m/>
    <m/>
    <m/>
    <x v="0"/>
    <x v="0"/>
    <m/>
  </r>
  <r>
    <s v=""/>
    <s v=" E08_17770"/>
    <s v="RCV: Helium Vessel Assembly/Welding Tooling (197 MHz Crab 1st Art)"/>
    <s v="6.08.03.01.01.02"/>
    <x v="0"/>
    <d v="2026-05-21T00:00:00"/>
    <d v="2026-05-21T00:00:00"/>
    <s v="pkessler"/>
    <s v="Matalevich"/>
    <n v="17627.84"/>
    <m/>
    <s v="C"/>
    <s v="Nonlabor"/>
    <s v="TEC"/>
    <m/>
    <s v="JLAB"/>
    <s v="Const"/>
    <s v="RF"/>
    <x v="9"/>
    <s v="B"/>
    <m/>
    <m/>
    <m/>
    <m/>
    <m/>
    <m/>
    <m/>
    <m/>
    <m/>
    <n v="17627.84"/>
    <m/>
    <m/>
    <m/>
    <m/>
    <m/>
    <m/>
    <m/>
    <m/>
    <x v="0"/>
    <x v="0"/>
    <m/>
  </r>
  <r>
    <s v=""/>
    <s v=" E08_17830"/>
    <s v="RCV: Cavity/Helium Vessel Handling Tooling (197 MHz Crab 1st Art)"/>
    <s v="6.08.03.01.01.02"/>
    <x v="0"/>
    <d v="2026-05-22T00:00:00"/>
    <d v="2026-05-22T00:00:00"/>
    <s v="pkessler"/>
    <s v="Matalevich"/>
    <n v="5875.95"/>
    <m/>
    <s v="C"/>
    <s v="Nonlabor"/>
    <s v="TEC"/>
    <m/>
    <s v="JLAB"/>
    <s v="Const"/>
    <s v="RF"/>
    <x v="9"/>
    <s v="B"/>
    <m/>
    <m/>
    <m/>
    <m/>
    <m/>
    <m/>
    <m/>
    <m/>
    <m/>
    <n v="5875.95"/>
    <m/>
    <m/>
    <m/>
    <m/>
    <m/>
    <m/>
    <m/>
    <m/>
    <x v="0"/>
    <x v="0"/>
    <m/>
  </r>
  <r>
    <s v=""/>
    <s v=" E08_17890"/>
    <s v="RCV: HOM Waveguide cleaning Tooling (197 MHz Crab 1st Art)"/>
    <s v="6.08.03.01.01.02"/>
    <x v="0"/>
    <d v="2026-05-18T00:00:00"/>
    <d v="2026-05-18T00:00:00"/>
    <s v="pkessler"/>
    <s v="Matalevich"/>
    <n v="6052.23"/>
    <m/>
    <s v="C"/>
    <s v="Nonlabor"/>
    <s v="TEC"/>
    <m/>
    <s v="JLAB"/>
    <s v="Const"/>
    <s v="RF"/>
    <x v="9"/>
    <s v="B"/>
    <m/>
    <m/>
    <m/>
    <m/>
    <m/>
    <m/>
    <m/>
    <m/>
    <m/>
    <n v="6052.23"/>
    <m/>
    <m/>
    <m/>
    <m/>
    <m/>
    <m/>
    <m/>
    <m/>
    <x v="0"/>
    <x v="0"/>
    <m/>
  </r>
  <r>
    <s v=""/>
    <s v=" E08_17950"/>
    <s v="RCV: Misc. Cavity Processing Tooling (197 MHz Crab 1st Art)"/>
    <s v="6.08.03.01.01.02"/>
    <x v="0"/>
    <d v="2026-05-27T00:00:00"/>
    <d v="2026-05-27T00:00:00"/>
    <s v="pkessler"/>
    <s v="Matalevich"/>
    <n v="6052.23"/>
    <m/>
    <s v="C"/>
    <s v="Nonlabor"/>
    <s v="TEC"/>
    <m/>
    <s v="JLAB"/>
    <s v="Const"/>
    <s v="RF"/>
    <x v="9"/>
    <s v="B"/>
    <m/>
    <m/>
    <m/>
    <m/>
    <m/>
    <m/>
    <m/>
    <m/>
    <m/>
    <n v="6052.23"/>
    <m/>
    <m/>
    <m/>
    <m/>
    <m/>
    <m/>
    <m/>
    <m/>
    <x v="0"/>
    <x v="0"/>
    <m/>
  </r>
  <r>
    <s v=""/>
    <s v=" E08_18190"/>
    <s v="RCV: Misc. Clean Room String Assembly Tooling (197 MHz Crab 1st Art)"/>
    <s v="6.08.03.01.01.02"/>
    <x v="0"/>
    <d v="2026-06-02T00:00:00"/>
    <d v="2026-06-02T00:00:00"/>
    <s v="pkessler"/>
    <s v="Matalevich"/>
    <n v="6052.23"/>
    <m/>
    <s v="C"/>
    <s v="Nonlabor"/>
    <s v="TEC"/>
    <m/>
    <s v="JLAB"/>
    <s v="Const"/>
    <s v="RF"/>
    <x v="9"/>
    <s v="B"/>
    <m/>
    <m/>
    <m/>
    <m/>
    <m/>
    <m/>
    <m/>
    <m/>
    <m/>
    <n v="6052.23"/>
    <m/>
    <m/>
    <m/>
    <m/>
    <m/>
    <m/>
    <m/>
    <m/>
    <x v="0"/>
    <x v="0"/>
    <m/>
  </r>
  <r>
    <s v=""/>
    <s v=" E08_18010"/>
    <s v="RCV: Waveguide handling #1 Tooling (197 MHz Crab 1st Art)"/>
    <s v="6.08.03.01.01.02"/>
    <x v="0"/>
    <d v="2026-01-09T00:00:00"/>
    <d v="2026-01-09T00:00:00"/>
    <s v="pkessler"/>
    <s v="Matalevich"/>
    <n v="6052.23"/>
    <m/>
    <s v="C"/>
    <s v="Nonlabor"/>
    <s v="TEC"/>
    <m/>
    <s v="JLAB"/>
    <s v="Const"/>
    <s v="RF"/>
    <x v="9"/>
    <s v="B"/>
    <m/>
    <m/>
    <m/>
    <m/>
    <m/>
    <m/>
    <m/>
    <m/>
    <m/>
    <n v="6052.23"/>
    <m/>
    <m/>
    <m/>
    <m/>
    <m/>
    <m/>
    <m/>
    <m/>
    <x v="0"/>
    <x v="0"/>
    <m/>
  </r>
  <r>
    <s v=""/>
    <s v=" E08_18070"/>
    <s v="RCV: Waveguide handling #2 Tooling (197 MHz Crab 1st Art)"/>
    <s v="6.08.03.01.01.02"/>
    <x v="0"/>
    <d v="2026-01-09T00:00:00"/>
    <d v="2026-01-09T00:00:00"/>
    <s v="pkessler"/>
    <s v="Matalevich"/>
    <n v="6052.23"/>
    <m/>
    <s v="C"/>
    <s v="Nonlabor"/>
    <s v="TEC"/>
    <m/>
    <s v="JLAB"/>
    <s v="Const"/>
    <s v="RF"/>
    <x v="9"/>
    <s v="B"/>
    <m/>
    <m/>
    <m/>
    <m/>
    <m/>
    <m/>
    <m/>
    <m/>
    <m/>
    <n v="6052.23"/>
    <m/>
    <m/>
    <m/>
    <m/>
    <m/>
    <m/>
    <m/>
    <m/>
    <x v="0"/>
    <x v="0"/>
    <m/>
  </r>
  <r>
    <s v=""/>
    <s v=" E08_18940"/>
    <s v="RCV: First Article Tuner Stepper Motors  (197 MHz Crab 1st Art)"/>
    <s v="6.08.03.01.02.02"/>
    <x v="0"/>
    <d v="2026-05-11T00:00:00"/>
    <d v="2026-05-11T00:00:00"/>
    <s v="pkessler"/>
    <s v="Matalevich"/>
    <n v="10267.629999999999"/>
    <m/>
    <s v="C"/>
    <s v="Nonlabor"/>
    <s v="TEC"/>
    <m/>
    <s v="JLAB"/>
    <s v="Const"/>
    <s v="RF"/>
    <x v="9"/>
    <s v="B"/>
    <m/>
    <m/>
    <m/>
    <m/>
    <m/>
    <m/>
    <m/>
    <m/>
    <m/>
    <n v="10267.629999999999"/>
    <m/>
    <m/>
    <m/>
    <m/>
    <m/>
    <m/>
    <m/>
    <m/>
    <x v="0"/>
    <x v="0"/>
    <m/>
  </r>
  <r>
    <s v=""/>
    <s v=" E08_19000"/>
    <s v="RCV: First Article Tuner Harmonic Drives  (197 MHz Crab 1st Art)"/>
    <s v="6.08.03.01.02.02"/>
    <x v="0"/>
    <d v="2026-06-08T00:00:00"/>
    <d v="2026-06-08T00:00:00"/>
    <s v="pkessler"/>
    <s v="Matalevich"/>
    <n v="16373.92"/>
    <m/>
    <s v="C"/>
    <s v="Nonlabor"/>
    <s v="TEC"/>
    <m/>
    <s v="JLAB"/>
    <s v="Const"/>
    <s v="RF"/>
    <x v="9"/>
    <s v="B"/>
    <m/>
    <m/>
    <m/>
    <m/>
    <m/>
    <m/>
    <m/>
    <m/>
    <m/>
    <n v="16373.92"/>
    <m/>
    <m/>
    <m/>
    <m/>
    <m/>
    <m/>
    <m/>
    <m/>
    <x v="0"/>
    <x v="0"/>
    <m/>
  </r>
  <r>
    <s v=""/>
    <s v=" E08_19060"/>
    <s v="RCV: First Article Tuner Piezos  (197 MHz Crab 1st Art)"/>
    <s v="6.08.03.01.02.02"/>
    <x v="0"/>
    <d v="2026-03-10T00:00:00"/>
    <d v="2026-03-10T00:00:00"/>
    <s v="pkessler"/>
    <s v="Matalevich"/>
    <n v="14729.83"/>
    <m/>
    <s v="C"/>
    <s v="Nonlabor"/>
    <s v="TEC"/>
    <m/>
    <s v="JLAB"/>
    <s v="Const"/>
    <s v="RF"/>
    <x v="9"/>
    <s v="B"/>
    <m/>
    <m/>
    <m/>
    <m/>
    <m/>
    <m/>
    <m/>
    <m/>
    <m/>
    <n v="14729.83"/>
    <m/>
    <m/>
    <m/>
    <m/>
    <m/>
    <m/>
    <m/>
    <m/>
    <x v="0"/>
    <x v="0"/>
    <m/>
  </r>
  <r>
    <s v=""/>
    <s v=" E08_19730"/>
    <s v="RCV: SpaceFrame Assembly Tooling (197 MHz Crab 1st Art)"/>
    <s v="6.08.03.01.02.02"/>
    <x v="0"/>
    <d v="2026-03-10T00:00:00"/>
    <d v="2026-03-10T00:00:00"/>
    <s v="pkessler"/>
    <s v="Matalevich"/>
    <n v="11751.9"/>
    <m/>
    <s v="C"/>
    <s v="Nonlabor"/>
    <s v="TEC"/>
    <m/>
    <s v="JLAB"/>
    <s v="Const"/>
    <s v="RF"/>
    <x v="9"/>
    <s v="B"/>
    <m/>
    <m/>
    <m/>
    <m/>
    <m/>
    <m/>
    <m/>
    <m/>
    <m/>
    <n v="11751.9"/>
    <m/>
    <m/>
    <m/>
    <m/>
    <m/>
    <m/>
    <m/>
    <m/>
    <x v="0"/>
    <x v="0"/>
    <m/>
  </r>
  <r>
    <s v=""/>
    <s v=" E08_19790"/>
    <s v="RCV: Spaceframe to Rails support Tooling (197 MHz Crab 1st Art)"/>
    <s v="6.08.03.01.02.02"/>
    <x v="0"/>
    <d v="2026-03-10T00:00:00"/>
    <d v="2026-03-10T00:00:00"/>
    <s v="pkessler"/>
    <s v="Matalevich"/>
    <n v="11751.9"/>
    <m/>
    <s v="C"/>
    <s v="Nonlabor"/>
    <s v="TEC"/>
    <m/>
    <s v="JLAB"/>
    <s v="Const"/>
    <s v="RF"/>
    <x v="9"/>
    <s v="B"/>
    <m/>
    <m/>
    <m/>
    <m/>
    <m/>
    <m/>
    <m/>
    <m/>
    <m/>
    <n v="11751.9"/>
    <m/>
    <m/>
    <m/>
    <m/>
    <m/>
    <m/>
    <m/>
    <m/>
    <x v="0"/>
    <x v="0"/>
    <m/>
  </r>
  <r>
    <s v=""/>
    <s v=" E08_19850"/>
    <s v="RCV:  Alignment fixtures (197 MHz Crab 1st Art)"/>
    <s v="6.08.03.01.02.02"/>
    <x v="0"/>
    <d v="2026-03-10T00:00:00"/>
    <d v="2026-03-10T00:00:00"/>
    <s v="pkessler"/>
    <s v="Matalevich"/>
    <n v="5875.95"/>
    <m/>
    <s v="C"/>
    <s v="Nonlabor"/>
    <s v="TEC"/>
    <m/>
    <s v="JLAB"/>
    <s v="Const"/>
    <s v="RF"/>
    <x v="9"/>
    <s v="B"/>
    <m/>
    <m/>
    <m/>
    <m/>
    <m/>
    <m/>
    <m/>
    <m/>
    <m/>
    <n v="5875.95"/>
    <m/>
    <m/>
    <m/>
    <m/>
    <m/>
    <m/>
    <m/>
    <m/>
    <x v="0"/>
    <x v="0"/>
    <m/>
  </r>
  <r>
    <s v=""/>
    <s v=" E08_19910"/>
    <s v="RCV:  Vacuum Vessel support Tooling (197 MHz Crab 1st Art)"/>
    <s v="6.08.03.01.02.02"/>
    <x v="0"/>
    <d v="2026-03-10T00:00:00"/>
    <d v="2026-03-10T00:00:00"/>
    <s v="pkessler"/>
    <s v="Matalevich"/>
    <n v="11751.9"/>
    <m/>
    <s v="C"/>
    <s v="Nonlabor"/>
    <s v="TEC"/>
    <m/>
    <s v="JLAB"/>
    <s v="Const"/>
    <s v="RF"/>
    <x v="9"/>
    <s v="B"/>
    <m/>
    <m/>
    <m/>
    <m/>
    <m/>
    <m/>
    <m/>
    <m/>
    <m/>
    <n v="11751.9"/>
    <m/>
    <m/>
    <m/>
    <m/>
    <m/>
    <m/>
    <m/>
    <m/>
    <x v="0"/>
    <x v="0"/>
    <m/>
  </r>
  <r>
    <s v=""/>
    <s v=" E08_19970"/>
    <s v="RCV:  Tuner Assembly Tooling (197 MHz Crab 1st Art)"/>
    <s v="6.08.03.01.02.02"/>
    <x v="0"/>
    <d v="2026-03-10T00:00:00"/>
    <d v="2026-03-10T00:00:00"/>
    <s v="pkessler"/>
    <s v="Matalevich"/>
    <n v="11751.9"/>
    <m/>
    <s v="C"/>
    <s v="Nonlabor"/>
    <s v="TEC"/>
    <m/>
    <s v="JLAB"/>
    <s v="Const"/>
    <s v="RF"/>
    <x v="9"/>
    <s v="B"/>
    <m/>
    <m/>
    <m/>
    <m/>
    <m/>
    <m/>
    <m/>
    <m/>
    <m/>
    <n v="11751.9"/>
    <m/>
    <m/>
    <m/>
    <m/>
    <m/>
    <m/>
    <m/>
    <m/>
    <x v="0"/>
    <x v="0"/>
    <m/>
  </r>
  <r>
    <s v=""/>
    <s v=" E08_20030"/>
    <s v="RCV:  Misc. Cryostat Assembly Tooling (197 MHz Crab 1st Art)"/>
    <s v="6.08.03.01.02.02"/>
    <x v="0"/>
    <d v="2026-03-10T00:00:00"/>
    <d v="2026-03-10T00:00:00"/>
    <s v="pkessler"/>
    <s v="Matalevich"/>
    <n v="5875.95"/>
    <m/>
    <s v="C"/>
    <s v="Nonlabor"/>
    <s v="TEC"/>
    <m/>
    <s v="JLAB"/>
    <s v="Const"/>
    <s v="RF"/>
    <x v="9"/>
    <s v="B"/>
    <m/>
    <m/>
    <m/>
    <m/>
    <m/>
    <m/>
    <m/>
    <m/>
    <m/>
    <n v="5875.95"/>
    <m/>
    <m/>
    <m/>
    <m/>
    <m/>
    <m/>
    <m/>
    <m/>
    <x v="0"/>
    <x v="0"/>
    <m/>
  </r>
  <r>
    <s v=""/>
    <s v=" E08_20450"/>
    <s v="RCV: Test Cave U-Tubes  (197 MHz Crab 1st Art)"/>
    <s v="6.08.03.01.03.02"/>
    <x v="0"/>
    <d v="2026-06-05T00:00:00"/>
    <d v="2026-06-05T00:00:00"/>
    <s v="pkessler"/>
    <s v="Matalevich"/>
    <n v="23503.79"/>
    <m/>
    <s v="C"/>
    <s v="Nonlabor"/>
    <s v="TEC"/>
    <m/>
    <s v="JLAB"/>
    <s v="Const"/>
    <s v="RF"/>
    <x v="9"/>
    <s v="B"/>
    <m/>
    <m/>
    <m/>
    <m/>
    <m/>
    <m/>
    <m/>
    <m/>
    <m/>
    <n v="23503.79"/>
    <m/>
    <m/>
    <m/>
    <m/>
    <m/>
    <m/>
    <m/>
    <m/>
    <x v="0"/>
    <x v="0"/>
    <m/>
  </r>
  <r>
    <s v=""/>
    <s v=" E08_20510"/>
    <s v="RCV: Misc. Assembly/Test/Shipping Tooling  (197 MHz Crab 1st Art)"/>
    <s v="6.08.03.01.03.02"/>
    <x v="0"/>
    <d v="2026-06-05T00:00:00"/>
    <d v="2026-06-05T00:00:00"/>
    <s v="pkessler"/>
    <s v="Matalevich"/>
    <n v="5875.95"/>
    <m/>
    <s v="C"/>
    <s v="Nonlabor"/>
    <s v="TEC"/>
    <m/>
    <s v="JLAB"/>
    <s v="Const"/>
    <s v="RF"/>
    <x v="9"/>
    <s v="B"/>
    <m/>
    <m/>
    <m/>
    <m/>
    <m/>
    <m/>
    <m/>
    <m/>
    <m/>
    <n v="5875.95"/>
    <m/>
    <m/>
    <m/>
    <m/>
    <m/>
    <m/>
    <m/>
    <m/>
    <x v="0"/>
    <x v="0"/>
    <m/>
  </r>
  <r>
    <s v=""/>
    <s v=" E08_20750"/>
    <s v="Ship First Article to BNL (197 Crab 1st Art)"/>
    <s v="6.08.03.01.03.06"/>
    <x v="0"/>
    <d v="2028-12-26T00:00:00"/>
    <d v="2029-01-09T00:00:00"/>
    <s v="pkessler"/>
    <s v="Matalevich"/>
    <n v="26453.72"/>
    <m/>
    <s v="C"/>
    <s v="Nonlabor"/>
    <s v="TEC"/>
    <m/>
    <s v="JLAB"/>
    <s v="Const"/>
    <s v="RF"/>
    <x v="8"/>
    <s v="B"/>
    <m/>
    <m/>
    <m/>
    <m/>
    <m/>
    <m/>
    <m/>
    <m/>
    <m/>
    <m/>
    <m/>
    <m/>
    <n v="26453.72"/>
    <m/>
    <m/>
    <m/>
    <m/>
    <m/>
    <x v="0"/>
    <x v="0"/>
    <m/>
  </r>
  <r>
    <s v=""/>
    <s v=" E08_43150"/>
    <s v="RCV: Tuner Stepper Motors  (197 MHz Crab Production)"/>
    <s v="6.08.04.04.02.02"/>
    <x v="0"/>
    <d v="2029-04-20T00:00:00"/>
    <d v="2029-04-20T00:00:00"/>
    <s v="pkessler"/>
    <s v="Matalevich"/>
    <n v="7701.02"/>
    <m/>
    <s v="C"/>
    <s v="Nonlabor"/>
    <s v="TEC"/>
    <m/>
    <s v="JLAB"/>
    <s v="Const"/>
    <s v="RF"/>
    <x v="9"/>
    <s v="B"/>
    <m/>
    <m/>
    <m/>
    <m/>
    <m/>
    <m/>
    <m/>
    <m/>
    <m/>
    <m/>
    <m/>
    <m/>
    <n v="7701.02"/>
    <m/>
    <m/>
    <m/>
    <m/>
    <m/>
    <x v="0"/>
    <x v="0"/>
    <m/>
  </r>
  <r>
    <s v=""/>
    <s v=" E08_43210"/>
    <s v="RCV: Tuner Harmonic Drives  (197 MHz Crab Production)"/>
    <s v="6.08.04.04.02.02"/>
    <x v="0"/>
    <d v="2029-05-17T00:00:00"/>
    <d v="2029-05-17T00:00:00"/>
    <s v="pkessler"/>
    <s v="Matalevich"/>
    <n v="12280.73"/>
    <m/>
    <s v="C"/>
    <s v="Nonlabor"/>
    <s v="TEC"/>
    <m/>
    <s v="JLAB"/>
    <s v="Const"/>
    <s v="RF"/>
    <x v="9"/>
    <s v="B"/>
    <m/>
    <m/>
    <m/>
    <m/>
    <m/>
    <m/>
    <m/>
    <m/>
    <m/>
    <m/>
    <m/>
    <m/>
    <n v="12280.73"/>
    <m/>
    <m/>
    <m/>
    <m/>
    <m/>
    <x v="0"/>
    <x v="0"/>
    <m/>
  </r>
  <r>
    <s v=""/>
    <s v=" E08_43270"/>
    <s v="RCV: Tuner Piezos  (197 MHz Crab Production)"/>
    <s v="6.08.04.04.02.02"/>
    <x v="0"/>
    <d v="2029-02-16T00:00:00"/>
    <d v="2029-02-16T00:00:00"/>
    <s v="pkessler"/>
    <s v="Matalevich"/>
    <n v="11047.96"/>
    <m/>
    <s v="C"/>
    <s v="Nonlabor"/>
    <s v="TEC"/>
    <m/>
    <s v="JLAB"/>
    <s v="Const"/>
    <s v="RF"/>
    <x v="9"/>
    <s v="B"/>
    <m/>
    <m/>
    <m/>
    <m/>
    <m/>
    <m/>
    <m/>
    <m/>
    <m/>
    <m/>
    <m/>
    <m/>
    <n v="11047.96"/>
    <m/>
    <m/>
    <m/>
    <m/>
    <m/>
    <x v="0"/>
    <x v="0"/>
    <m/>
  </r>
  <r>
    <s v=""/>
    <s v=" E08_44730"/>
    <s v="Ship CM-01 to BNL (197 MHz Crab Production)"/>
    <s v="6.08.04.04.03.06"/>
    <x v="0"/>
    <d v="1930-12-19T00:00:00"/>
    <d v="1931-01-03T00:00:00"/>
    <s v="pkessler"/>
    <s v="Matalevich"/>
    <n v="28064.76"/>
    <m/>
    <s v="C"/>
    <s v="Nonlabor"/>
    <s v="TEC"/>
    <m/>
    <s v="JLAB"/>
    <s v="Const"/>
    <s v="RF"/>
    <x v="8"/>
    <s v="B"/>
    <m/>
    <m/>
    <m/>
    <m/>
    <m/>
    <m/>
    <m/>
    <m/>
    <m/>
    <m/>
    <m/>
    <m/>
    <m/>
    <m/>
    <n v="28064.76"/>
    <m/>
    <m/>
    <m/>
    <x v="0"/>
    <x v="0"/>
    <m/>
  </r>
  <r>
    <s v=""/>
    <s v=" E08_44770"/>
    <s v="Ship CM-02 to BNL (197 MHz Crab Production)"/>
    <s v="6.08.04.04.03.06"/>
    <x v="0"/>
    <d v="1931-07-03T00:00:00"/>
    <d v="1931-07-17T00:00:00"/>
    <s v="pkessler"/>
    <s v="Matalevich"/>
    <n v="28064.76"/>
    <m/>
    <s v="C"/>
    <s v="Nonlabor"/>
    <s v="TEC"/>
    <m/>
    <s v="JLAB"/>
    <s v="Const"/>
    <s v="RF"/>
    <x v="8"/>
    <s v="B"/>
    <m/>
    <m/>
    <m/>
    <m/>
    <m/>
    <m/>
    <m/>
    <m/>
    <m/>
    <m/>
    <m/>
    <m/>
    <m/>
    <m/>
    <n v="28064.76"/>
    <m/>
    <m/>
    <m/>
    <x v="0"/>
    <x v="0"/>
    <m/>
  </r>
  <r>
    <s v=""/>
    <s v=" E08_44810"/>
    <s v="Ship CM-03 to BNL (197 MHz Crab Production)"/>
    <s v="6.08.04.04.03.06"/>
    <x v="0"/>
    <d v="1931-08-01T00:00:00"/>
    <d v="1931-08-14T00:00:00"/>
    <s v="pkessler"/>
    <s v="Matalevich"/>
    <n v="28064.76"/>
    <m/>
    <s v="C"/>
    <s v="Nonlabor"/>
    <s v="TEC"/>
    <m/>
    <s v="JLAB"/>
    <s v="Const"/>
    <s v="RF"/>
    <x v="8"/>
    <s v="B"/>
    <m/>
    <m/>
    <m/>
    <m/>
    <m/>
    <m/>
    <m/>
    <m/>
    <m/>
    <m/>
    <m/>
    <m/>
    <m/>
    <m/>
    <n v="28064.76"/>
    <m/>
    <m/>
    <m/>
    <x v="0"/>
    <x v="0"/>
    <m/>
  </r>
  <r>
    <s v=""/>
    <s v=" E08_45550"/>
    <s v="RCV: Cavity/Helium Vessel Handling Tooling (197 MHz Crab 1st Art)"/>
    <s v="6.08.04.05.01.02"/>
    <x v="0"/>
    <d v="2026-12-11T00:00:00"/>
    <d v="2026-12-11T00:00:00"/>
    <s v="pkessler"/>
    <s v="Matalevich"/>
    <n v="7051.14"/>
    <m/>
    <s v="C"/>
    <s v="Nonlabor"/>
    <s v="TEC"/>
    <m/>
    <s v="JLAB"/>
    <s v="Const"/>
    <s v="RF"/>
    <x v="9"/>
    <s v="B"/>
    <m/>
    <m/>
    <m/>
    <m/>
    <m/>
    <m/>
    <m/>
    <m/>
    <m/>
    <m/>
    <n v="7051.14"/>
    <m/>
    <m/>
    <m/>
    <m/>
    <m/>
    <m/>
    <m/>
    <x v="0"/>
    <x v="0"/>
    <m/>
  </r>
  <r>
    <s v=""/>
    <s v=" E08_45610"/>
    <s v="RCV: HOM Waveguide cleaning Tooling (197 MHz Crab 1st Art)"/>
    <s v="6.08.04.05.01.02"/>
    <x v="0"/>
    <d v="2027-01-14T00:00:00"/>
    <d v="2027-01-14T00:00:00"/>
    <s v="pkessler"/>
    <s v="Matalevich"/>
    <n v="3740.28"/>
    <m/>
    <s v="C"/>
    <s v="Nonlabor"/>
    <s v="TEC"/>
    <m/>
    <s v="JLAB"/>
    <s v="Const"/>
    <s v="RF"/>
    <x v="9"/>
    <s v="B"/>
    <m/>
    <m/>
    <m/>
    <m/>
    <m/>
    <m/>
    <m/>
    <m/>
    <m/>
    <m/>
    <n v="3740.28"/>
    <m/>
    <m/>
    <m/>
    <m/>
    <m/>
    <m/>
    <m/>
    <x v="0"/>
    <x v="0"/>
    <m/>
  </r>
  <r>
    <s v=""/>
    <s v=" E08_45670"/>
    <s v="RCV: Misc. Cavity Processing Tooling (197 MHz Crab 1st Art)"/>
    <s v="6.08.04.05.01.02"/>
    <x v="0"/>
    <d v="2027-02-05T00:00:00"/>
    <d v="2027-02-05T00:00:00"/>
    <s v="pkessler"/>
    <s v="Matalevich"/>
    <n v="6233.8"/>
    <m/>
    <s v="C"/>
    <s v="Nonlabor"/>
    <s v="TEC"/>
    <m/>
    <s v="JLAB"/>
    <s v="Const"/>
    <s v="RF"/>
    <x v="9"/>
    <s v="B"/>
    <m/>
    <m/>
    <m/>
    <m/>
    <m/>
    <m/>
    <m/>
    <m/>
    <m/>
    <m/>
    <n v="6233.8"/>
    <m/>
    <m/>
    <m/>
    <m/>
    <m/>
    <m/>
    <m/>
    <x v="0"/>
    <x v="0"/>
    <m/>
  </r>
  <r>
    <s v=""/>
    <s v=" E08_45970"/>
    <s v="RCV: Misc. Clean Room String Assembly Tooling (197 MHz Crab 1st Art)"/>
    <s v="6.08.04.05.01.02"/>
    <x v="0"/>
    <d v="2027-02-26T00:00:00"/>
    <d v="2027-02-26T00:00:00"/>
    <s v="pkessler"/>
    <s v="Matalevich"/>
    <n v="6233.8"/>
    <m/>
    <s v="C"/>
    <s v="Nonlabor"/>
    <s v="TEC"/>
    <m/>
    <s v="JLAB"/>
    <s v="Const"/>
    <s v="RF"/>
    <x v="9"/>
    <s v="B"/>
    <m/>
    <m/>
    <m/>
    <m/>
    <m/>
    <m/>
    <m/>
    <m/>
    <m/>
    <m/>
    <n v="6233.8"/>
    <m/>
    <m/>
    <m/>
    <m/>
    <m/>
    <m/>
    <m/>
    <x v="0"/>
    <x v="0"/>
    <m/>
  </r>
  <r>
    <s v=""/>
    <s v=" E08_45730"/>
    <s v="RCV: Waveguide handling #1 Tooling (197 MHz Crab 1st Art)"/>
    <s v="6.08.04.05.01.02"/>
    <x v="0"/>
    <d v="2026-10-28T00:00:00"/>
    <d v="2026-10-28T00:00:00"/>
    <s v="pkessler"/>
    <s v="Matalevich"/>
    <n v="3740.28"/>
    <m/>
    <s v="C"/>
    <s v="Nonlabor"/>
    <s v="TEC"/>
    <m/>
    <s v="JLAB"/>
    <s v="Const"/>
    <s v="RF"/>
    <x v="9"/>
    <s v="B"/>
    <m/>
    <m/>
    <m/>
    <m/>
    <m/>
    <m/>
    <m/>
    <m/>
    <m/>
    <m/>
    <n v="3740.28"/>
    <m/>
    <m/>
    <m/>
    <m/>
    <m/>
    <m/>
    <m/>
    <x v="0"/>
    <x v="0"/>
    <m/>
  </r>
  <r>
    <s v=""/>
    <s v=" E08_45790"/>
    <s v="RCV: Waveguide handling #2 Tooling (197 MHz Crab 1st Art)"/>
    <s v="6.08.04.05.01.02"/>
    <x v="0"/>
    <d v="2026-11-10T00:00:00"/>
    <d v="2026-11-10T00:00:00"/>
    <s v="pkessler"/>
    <s v="Matalevich"/>
    <n v="3740.28"/>
    <m/>
    <s v="C"/>
    <s v="Nonlabor"/>
    <s v="TEC"/>
    <m/>
    <s v="JLAB"/>
    <s v="Const"/>
    <s v="RF"/>
    <x v="9"/>
    <s v="B"/>
    <m/>
    <m/>
    <m/>
    <m/>
    <m/>
    <m/>
    <m/>
    <m/>
    <m/>
    <m/>
    <n v="3740.28"/>
    <m/>
    <m/>
    <m/>
    <m/>
    <m/>
    <m/>
    <m/>
    <x v="0"/>
    <x v="0"/>
    <m/>
  </r>
  <r>
    <s v=""/>
    <s v=" E08_45850"/>
    <s v="RCV: HOM support (horizontal) Tooling (197 MHz Crab 1st Art)"/>
    <s v="6.08.04.05.01.02"/>
    <x v="0"/>
    <d v="2026-11-30T00:00:00"/>
    <d v="2026-11-30T00:00:00"/>
    <s v="pkessler"/>
    <s v="Matalevich"/>
    <n v="7480.55"/>
    <m/>
    <s v="C"/>
    <s v="Nonlabor"/>
    <s v="TEC"/>
    <m/>
    <s v="JLAB"/>
    <s v="Const"/>
    <s v="RF"/>
    <x v="9"/>
    <s v="B"/>
    <m/>
    <m/>
    <m/>
    <m/>
    <m/>
    <m/>
    <m/>
    <m/>
    <m/>
    <m/>
    <n v="7480.55"/>
    <m/>
    <m/>
    <m/>
    <m/>
    <m/>
    <m/>
    <m/>
    <x v="0"/>
    <x v="0"/>
    <m/>
  </r>
  <r>
    <s v=""/>
    <s v=" E08_45910"/>
    <s v="RCV: HOM support (vertical) Tooling (197 MHz Crab 1st Art)"/>
    <s v="6.08.04.05.01.02"/>
    <x v="0"/>
    <d v="2026-12-29T00:00:00"/>
    <d v="2026-12-29T00:00:00"/>
    <s v="pkessler"/>
    <s v="Matalevich"/>
    <n v="7480.55"/>
    <m/>
    <s v="C"/>
    <s v="Nonlabor"/>
    <s v="TEC"/>
    <m/>
    <s v="JLAB"/>
    <s v="Const"/>
    <s v="RF"/>
    <x v="9"/>
    <s v="B"/>
    <m/>
    <m/>
    <m/>
    <m/>
    <m/>
    <m/>
    <m/>
    <m/>
    <m/>
    <m/>
    <n v="7480.55"/>
    <m/>
    <m/>
    <m/>
    <m/>
    <m/>
    <m/>
    <m/>
    <x v="0"/>
    <x v="0"/>
    <m/>
  </r>
  <r>
    <s v=""/>
    <s v=" E08_47080"/>
    <s v="RCV: Tuner Stepper Motors  (394 MHz Crab Production)"/>
    <s v="6.08.04.05.02.02"/>
    <x v="0"/>
    <d v="2026-05-11T00:00:00"/>
    <d v="2026-05-11T00:00:00"/>
    <s v="pkessler"/>
    <s v="Matalevich"/>
    <n v="24003.25"/>
    <m/>
    <s v="C"/>
    <s v="Nonlabor"/>
    <s v="TEC"/>
    <m/>
    <s v="JLAB"/>
    <s v="Const"/>
    <s v="RF"/>
    <x v="9"/>
    <s v="B"/>
    <m/>
    <m/>
    <m/>
    <m/>
    <m/>
    <m/>
    <m/>
    <m/>
    <m/>
    <n v="24003.25"/>
    <m/>
    <m/>
    <m/>
    <m/>
    <m/>
    <m/>
    <m/>
    <m/>
    <x v="0"/>
    <x v="0"/>
    <m/>
  </r>
  <r>
    <s v=""/>
    <s v=" E08_47870"/>
    <s v="RCV: SpaceFrame Assembly Tooling (394 MHz Crab Production)"/>
    <s v="6.08.04.05.02.02"/>
    <x v="0"/>
    <d v="2026-03-10T00:00:00"/>
    <d v="2026-03-10T00:00:00"/>
    <s v="pkessler"/>
    <s v="Matalevich"/>
    <n v="5875.95"/>
    <m/>
    <s v="C"/>
    <s v="Nonlabor"/>
    <s v="TEC"/>
    <m/>
    <s v="JLAB"/>
    <s v="Const"/>
    <s v="RF"/>
    <x v="9"/>
    <s v="B"/>
    <m/>
    <m/>
    <m/>
    <m/>
    <m/>
    <m/>
    <m/>
    <m/>
    <m/>
    <n v="5875.95"/>
    <m/>
    <m/>
    <m/>
    <m/>
    <m/>
    <m/>
    <m/>
    <m/>
    <x v="0"/>
    <x v="0"/>
    <m/>
  </r>
  <r>
    <s v=""/>
    <s v=" E08_47930"/>
    <s v="RCV:  Alignment fixtures (394 MHz Crab Production)"/>
    <s v="6.08.04.05.02.02"/>
    <x v="0"/>
    <d v="2026-03-10T00:00:00"/>
    <d v="2026-03-10T00:00:00"/>
    <s v="pkessler"/>
    <s v="Matalevich"/>
    <n v="5875.95"/>
    <m/>
    <s v="C"/>
    <s v="Nonlabor"/>
    <s v="TEC"/>
    <m/>
    <s v="JLAB"/>
    <s v="Const"/>
    <s v="RF"/>
    <x v="9"/>
    <s v="B"/>
    <m/>
    <m/>
    <m/>
    <m/>
    <m/>
    <m/>
    <m/>
    <m/>
    <m/>
    <n v="5875.95"/>
    <m/>
    <m/>
    <m/>
    <m/>
    <m/>
    <m/>
    <m/>
    <m/>
    <x v="0"/>
    <x v="0"/>
    <m/>
  </r>
  <r>
    <s v=""/>
    <s v=" E08_47990"/>
    <s v="RCV:  Tuner Assembly Tooling (394 MHz Crab Production)"/>
    <s v="6.08.04.05.02.02"/>
    <x v="0"/>
    <d v="2026-03-10T00:00:00"/>
    <d v="2026-03-10T00:00:00"/>
    <s v="pkessler"/>
    <s v="Matalevich"/>
    <n v="3525.57"/>
    <m/>
    <s v="C"/>
    <s v="Nonlabor"/>
    <s v="TEC"/>
    <m/>
    <s v="JLAB"/>
    <s v="Const"/>
    <s v="RF"/>
    <x v="9"/>
    <s v="B"/>
    <m/>
    <m/>
    <m/>
    <m/>
    <m/>
    <m/>
    <m/>
    <m/>
    <m/>
    <n v="3525.57"/>
    <m/>
    <m/>
    <m/>
    <m/>
    <m/>
    <m/>
    <m/>
    <m/>
    <x v="0"/>
    <x v="0"/>
    <m/>
  </r>
  <r>
    <s v=""/>
    <s v=" E08_48050"/>
    <s v="RCV:  Misc. Cryostat Assembly Tooling (394 MHz Crab Production)"/>
    <s v="6.08.04.05.02.02"/>
    <x v="0"/>
    <d v="2026-03-18T00:00:00"/>
    <d v="2026-03-18T00:00:00"/>
    <s v="pkessler"/>
    <s v="Matalevich"/>
    <n v="5875.95"/>
    <m/>
    <s v="C"/>
    <s v="Nonlabor"/>
    <s v="TEC"/>
    <m/>
    <s v="JLAB"/>
    <s v="Const"/>
    <s v="RF"/>
    <x v="9"/>
    <s v="B"/>
    <m/>
    <m/>
    <m/>
    <m/>
    <m/>
    <m/>
    <m/>
    <m/>
    <m/>
    <n v="5875.95"/>
    <m/>
    <m/>
    <m/>
    <m/>
    <m/>
    <m/>
    <m/>
    <m/>
    <x v="0"/>
    <x v="0"/>
    <m/>
  </r>
  <r>
    <s v=""/>
    <s v=" E08_48350"/>
    <s v="RCV: Test Cave U-Tubes  (394 MHz Crab Production)"/>
    <s v="6.08.04.05.03.02"/>
    <x v="0"/>
    <d v="2026-04-09T00:00:00"/>
    <d v="2026-04-09T00:00:00"/>
    <s v="pkessler"/>
    <s v="Matalevich"/>
    <n v="12104.45"/>
    <m/>
    <s v="C"/>
    <s v="Nonlabor"/>
    <s v="TEC"/>
    <m/>
    <s v="JLAB"/>
    <s v="Const"/>
    <s v="RF"/>
    <x v="9"/>
    <s v="B"/>
    <m/>
    <m/>
    <m/>
    <m/>
    <m/>
    <m/>
    <m/>
    <m/>
    <m/>
    <n v="12104.45"/>
    <m/>
    <m/>
    <m/>
    <m/>
    <m/>
    <m/>
    <m/>
    <m/>
    <x v="0"/>
    <x v="0"/>
    <m/>
  </r>
  <r>
    <s v=""/>
    <s v=" E08_48410"/>
    <s v="RCV: Shipping Support (394 MHz Crab Production)"/>
    <s v="6.08.04.05.03.02"/>
    <x v="0"/>
    <d v="2026-05-07T00:00:00"/>
    <d v="2026-05-07T00:00:00"/>
    <s v="pkessler"/>
    <s v="Matalevich"/>
    <n v="5875.95"/>
    <m/>
    <s v="C"/>
    <s v="Nonlabor"/>
    <s v="TEC"/>
    <m/>
    <s v="JLAB"/>
    <s v="Const"/>
    <s v="RF"/>
    <x v="9"/>
    <s v="B"/>
    <m/>
    <m/>
    <m/>
    <m/>
    <m/>
    <m/>
    <m/>
    <m/>
    <m/>
    <n v="5875.95"/>
    <m/>
    <m/>
    <m/>
    <m/>
    <m/>
    <m/>
    <m/>
    <m/>
    <x v="0"/>
    <x v="0"/>
    <m/>
  </r>
  <r>
    <s v=""/>
    <s v=" E08_48470"/>
    <s v="RCV: Misc. Assembly/Test/Shipping Tooling  (394 MHz Crab Production)"/>
    <s v="6.08.04.05.03.02"/>
    <x v="0"/>
    <d v="2026-05-19T00:00:00"/>
    <d v="2026-05-19T00:00:00"/>
    <s v="pkessler"/>
    <s v="Matalevich"/>
    <n v="5875.95"/>
    <m/>
    <s v="C"/>
    <s v="Nonlabor"/>
    <s v="TEC"/>
    <m/>
    <s v="JLAB"/>
    <s v="Const"/>
    <s v="RF"/>
    <x v="9"/>
    <s v="B"/>
    <m/>
    <m/>
    <m/>
    <m/>
    <m/>
    <m/>
    <m/>
    <m/>
    <m/>
    <n v="5875.95"/>
    <m/>
    <m/>
    <m/>
    <m/>
    <m/>
    <m/>
    <m/>
    <m/>
    <x v="0"/>
    <x v="0"/>
    <m/>
  </r>
  <r>
    <s v=""/>
    <s v=" E08_49870"/>
    <s v="Ship CM-04 to BNL (394 MHz Crab Production)"/>
    <s v="6.08.04.05.03.06"/>
    <x v="0"/>
    <d v="2029-09-19T00:00:00"/>
    <d v="2029-10-02T00:00:00"/>
    <s v="pkessler"/>
    <s v="Matalevich"/>
    <n v="26612.44"/>
    <m/>
    <s v="C"/>
    <s v="Nonlabor"/>
    <s v="TEC"/>
    <m/>
    <s v="JLAB"/>
    <s v="Const"/>
    <s v="RF"/>
    <x v="8"/>
    <s v="B"/>
    <m/>
    <m/>
    <m/>
    <m/>
    <m/>
    <m/>
    <m/>
    <m/>
    <m/>
    <m/>
    <m/>
    <m/>
    <n v="21289.96"/>
    <n v="5322.49"/>
    <m/>
    <m/>
    <m/>
    <m/>
    <x v="0"/>
    <x v="0"/>
    <m/>
  </r>
  <r>
    <s v=""/>
    <s v=" E08_49910"/>
    <s v="Ship CM-05 to BNL (394 MHz Crab Production)"/>
    <s v="6.08.04.05.03.06"/>
    <x v="0"/>
    <d v="2029-12-04T00:00:00"/>
    <d v="2029-12-17T00:00:00"/>
    <s v="pkessler"/>
    <s v="Matalevich"/>
    <n v="27247.34"/>
    <m/>
    <s v="C"/>
    <s v="Nonlabor"/>
    <s v="TEC"/>
    <m/>
    <s v="JLAB"/>
    <s v="Const"/>
    <s v="RF"/>
    <x v="8"/>
    <s v="B"/>
    <m/>
    <m/>
    <m/>
    <m/>
    <m/>
    <m/>
    <m/>
    <m/>
    <m/>
    <m/>
    <m/>
    <m/>
    <m/>
    <n v="27247.34"/>
    <m/>
    <m/>
    <m/>
    <m/>
    <x v="0"/>
    <x v="0"/>
    <m/>
  </r>
  <r>
    <s v=""/>
    <s v=" E08_49950"/>
    <s v="Ship CM-06to BNL (394 MHz Crab Production)"/>
    <s v="6.08.04.05.03.06"/>
    <x v="0"/>
    <d v="1930-01-10T00:00:00"/>
    <d v="1930-01-24T00:00:00"/>
    <s v="pkessler"/>
    <s v="Matalevich"/>
    <n v="27247.34"/>
    <m/>
    <s v="C"/>
    <s v="Nonlabor"/>
    <s v="TEC"/>
    <m/>
    <s v="JLAB"/>
    <s v="Const"/>
    <s v="RF"/>
    <x v="8"/>
    <s v="B"/>
    <m/>
    <m/>
    <m/>
    <m/>
    <m/>
    <m/>
    <m/>
    <m/>
    <m/>
    <m/>
    <m/>
    <m/>
    <m/>
    <n v="27247.34"/>
    <m/>
    <m/>
    <m/>
    <m/>
    <x v="0"/>
    <x v="0"/>
    <m/>
  </r>
  <r>
    <s v=""/>
    <s v=" E08_49750"/>
    <s v="Ship CM-01 to BNL (394 MHz Crab Production)"/>
    <s v="6.08.04.05.03.06"/>
    <x v="0"/>
    <d v="2029-03-30T00:00:00"/>
    <d v="2029-04-12T00:00:00"/>
    <s v="pkessler"/>
    <s v="Matalevich"/>
    <n v="26453.72"/>
    <m/>
    <s v="C"/>
    <s v="Nonlabor"/>
    <s v="TEC"/>
    <m/>
    <s v="JLAB"/>
    <s v="Const"/>
    <s v="RF"/>
    <x v="8"/>
    <s v="B"/>
    <m/>
    <m/>
    <m/>
    <m/>
    <m/>
    <m/>
    <m/>
    <m/>
    <m/>
    <m/>
    <m/>
    <m/>
    <n v="26453.72"/>
    <m/>
    <m/>
    <m/>
    <m/>
    <m/>
    <x v="0"/>
    <x v="0"/>
    <m/>
  </r>
  <r>
    <s v=""/>
    <s v=" E08_49790"/>
    <s v="Ship CM-02 to BNL (394 MHz Crab Production)"/>
    <s v="6.08.04.05.03.06"/>
    <x v="0"/>
    <d v="2029-05-04T00:00:00"/>
    <d v="2029-05-17T00:00:00"/>
    <s v="pkessler"/>
    <s v="Matalevich"/>
    <n v="26453.72"/>
    <m/>
    <s v="C"/>
    <s v="Nonlabor"/>
    <s v="TEC"/>
    <m/>
    <s v="JLAB"/>
    <s v="Const"/>
    <s v="RF"/>
    <x v="8"/>
    <s v="B"/>
    <m/>
    <m/>
    <m/>
    <m/>
    <m/>
    <m/>
    <m/>
    <m/>
    <m/>
    <m/>
    <m/>
    <m/>
    <n v="26453.72"/>
    <m/>
    <m/>
    <m/>
    <m/>
    <m/>
    <x v="0"/>
    <x v="0"/>
    <m/>
  </r>
  <r>
    <s v=""/>
    <s v=" E08_49830"/>
    <s v="Ship CM-03 to BNL (394 MHz Crab Production)"/>
    <s v="6.08.04.05.03.06"/>
    <x v="0"/>
    <d v="2029-08-14T00:00:00"/>
    <d v="2029-08-27T00:00:00"/>
    <s v="pkessler"/>
    <s v="Matalevich"/>
    <n v="26453.72"/>
    <m/>
    <s v="C"/>
    <s v="Nonlabor"/>
    <s v="TEC"/>
    <m/>
    <s v="JLAB"/>
    <s v="Const"/>
    <s v="RF"/>
    <x v="8"/>
    <s v="B"/>
    <m/>
    <m/>
    <m/>
    <m/>
    <m/>
    <m/>
    <m/>
    <m/>
    <m/>
    <m/>
    <m/>
    <m/>
    <n v="26453.72"/>
    <m/>
    <m/>
    <m/>
    <m/>
    <m/>
    <x v="0"/>
    <x v="0"/>
    <m/>
  </r>
  <r>
    <s v=""/>
    <s v=" E08_30700"/>
    <s v="Ship to BNL (591 1-Cell CM-14)"/>
    <s v="6.08.04.01.03.06"/>
    <x v="0"/>
    <d v="1930-05-21T00:00:00"/>
    <d v="1930-06-04T00:00:00"/>
    <s v="pkessler"/>
    <s v="Matalevich"/>
    <n v="27247.34"/>
    <m/>
    <s v="C"/>
    <s v="Nonlabor"/>
    <s v="TEC"/>
    <m/>
    <s v="JLAB"/>
    <s v="Const"/>
    <s v="RF"/>
    <x v="8"/>
    <s v="B"/>
    <m/>
    <m/>
    <m/>
    <m/>
    <m/>
    <m/>
    <m/>
    <m/>
    <m/>
    <m/>
    <m/>
    <m/>
    <m/>
    <n v="27247.34"/>
    <m/>
    <m/>
    <m/>
    <m/>
    <x v="0"/>
    <x v="0"/>
    <m/>
  </r>
  <r>
    <s v=""/>
    <s v=" E08_30740"/>
    <s v="Ship to BNL (591 1-Cell CM-15)"/>
    <s v="6.08.04.01.03.06"/>
    <x v="0"/>
    <d v="1930-07-18T00:00:00"/>
    <d v="1930-07-31T00:00:00"/>
    <s v="pkessler"/>
    <s v="Matalevich"/>
    <n v="27247.34"/>
    <m/>
    <s v="C"/>
    <s v="Nonlabor"/>
    <s v="TEC"/>
    <m/>
    <s v="JLAB"/>
    <s v="Const"/>
    <s v="RF"/>
    <x v="8"/>
    <s v="B"/>
    <m/>
    <m/>
    <m/>
    <m/>
    <m/>
    <m/>
    <m/>
    <m/>
    <m/>
    <m/>
    <m/>
    <m/>
    <m/>
    <n v="27247.34"/>
    <m/>
    <m/>
    <m/>
    <m/>
    <x v="0"/>
    <x v="0"/>
    <m/>
  </r>
  <r>
    <s v=""/>
    <s v=" E08_30780"/>
    <s v="Ship to BNL (591 1-Cell CM-16)"/>
    <s v="6.08.04.01.03.06"/>
    <x v="0"/>
    <d v="1930-09-13T00:00:00"/>
    <d v="1930-09-26T00:00:00"/>
    <s v="pkessler"/>
    <s v="Matalevich"/>
    <n v="27247.34"/>
    <m/>
    <s v="C"/>
    <s v="Nonlabor"/>
    <s v="TEC"/>
    <m/>
    <s v="JLAB"/>
    <s v="Const"/>
    <s v="RF"/>
    <x v="8"/>
    <s v="B"/>
    <m/>
    <m/>
    <m/>
    <m/>
    <m/>
    <m/>
    <m/>
    <m/>
    <m/>
    <m/>
    <m/>
    <m/>
    <m/>
    <n v="27247.34"/>
    <m/>
    <m/>
    <m/>
    <m/>
    <x v="0"/>
    <x v="0"/>
    <m/>
  </r>
  <r>
    <s v=""/>
    <s v=" E08_30180"/>
    <s v="Ship to BNL (591 1-Cell CM-01)"/>
    <s v="6.08.04.01.03.06"/>
    <x v="0"/>
    <d v="2027-09-02T00:00:00"/>
    <d v="2027-09-16T00:00:00"/>
    <s v="pkessler"/>
    <s v="Matalevich"/>
    <n v="24935.18"/>
    <m/>
    <s v="C"/>
    <s v="Nonlabor"/>
    <s v="TEC"/>
    <m/>
    <s v="JLAB"/>
    <s v="Const"/>
    <s v="RF"/>
    <x v="8"/>
    <s v="B"/>
    <m/>
    <m/>
    <m/>
    <m/>
    <m/>
    <m/>
    <m/>
    <m/>
    <m/>
    <m/>
    <n v="24935.18"/>
    <m/>
    <m/>
    <m/>
    <m/>
    <m/>
    <m/>
    <m/>
    <x v="0"/>
    <x v="0"/>
    <m/>
  </r>
  <r>
    <s v=""/>
    <s v=" E08_30220"/>
    <s v="Ship to BNL (591 1-Cell CM-02)"/>
    <s v="6.08.04.01.03.06"/>
    <x v="0"/>
    <d v="2027-10-01T00:00:00"/>
    <d v="2027-10-15T00:00:00"/>
    <s v="pkessler"/>
    <s v="Matalevich"/>
    <n v="25683.22"/>
    <m/>
    <s v="C"/>
    <s v="Nonlabor"/>
    <s v="TEC"/>
    <m/>
    <s v="JLAB"/>
    <s v="Const"/>
    <s v="RF"/>
    <x v="8"/>
    <s v="B"/>
    <m/>
    <m/>
    <m/>
    <m/>
    <m/>
    <m/>
    <m/>
    <m/>
    <m/>
    <m/>
    <m/>
    <n v="25683.22"/>
    <m/>
    <m/>
    <m/>
    <m/>
    <m/>
    <m/>
    <x v="0"/>
    <x v="0"/>
    <m/>
  </r>
  <r>
    <s v=""/>
    <s v=" E08_30260"/>
    <s v="Ship to BNL (591 1-Cell CM-03)"/>
    <s v="6.08.04.01.03.06"/>
    <x v="0"/>
    <d v="2028-01-10T00:00:00"/>
    <d v="2028-01-24T00:00:00"/>
    <s v="pkessler"/>
    <s v="Matalevich"/>
    <n v="25683.22"/>
    <m/>
    <s v="C"/>
    <s v="Nonlabor"/>
    <s v="TEC"/>
    <m/>
    <s v="JLAB"/>
    <s v="Const"/>
    <s v="RF"/>
    <x v="8"/>
    <s v="B"/>
    <m/>
    <m/>
    <m/>
    <m/>
    <m/>
    <m/>
    <m/>
    <m/>
    <m/>
    <m/>
    <m/>
    <n v="25683.22"/>
    <m/>
    <m/>
    <m/>
    <m/>
    <m/>
    <m/>
    <x v="0"/>
    <x v="0"/>
    <m/>
  </r>
  <r>
    <s v=""/>
    <s v=" E08_30300"/>
    <s v="Ship to BNL (591 1-Cell CM-04)"/>
    <s v="6.08.04.01.03.06"/>
    <x v="0"/>
    <d v="2028-06-07T00:00:00"/>
    <d v="2028-06-20T00:00:00"/>
    <s v="pkessler"/>
    <s v="Matalevich"/>
    <n v="25683.22"/>
    <m/>
    <s v="C"/>
    <s v="Nonlabor"/>
    <s v="TEC"/>
    <m/>
    <s v="JLAB"/>
    <s v="Const"/>
    <s v="RF"/>
    <x v="8"/>
    <s v="B"/>
    <m/>
    <m/>
    <m/>
    <m/>
    <m/>
    <m/>
    <m/>
    <m/>
    <m/>
    <m/>
    <m/>
    <n v="25683.22"/>
    <m/>
    <m/>
    <m/>
    <m/>
    <m/>
    <m/>
    <x v="0"/>
    <x v="0"/>
    <m/>
  </r>
  <r>
    <s v=""/>
    <s v=" E08_30340"/>
    <s v="Ship to BNL (591 1-Cell CM-05)"/>
    <s v="6.08.04.01.03.06"/>
    <x v="0"/>
    <d v="2028-08-03T00:00:00"/>
    <d v="2028-08-16T00:00:00"/>
    <s v="pkessler"/>
    <s v="Matalevich"/>
    <n v="25683.22"/>
    <m/>
    <s v="C"/>
    <s v="Nonlabor"/>
    <s v="TEC"/>
    <m/>
    <s v="JLAB"/>
    <s v="Const"/>
    <s v="RF"/>
    <x v="8"/>
    <s v="B"/>
    <m/>
    <m/>
    <m/>
    <m/>
    <m/>
    <m/>
    <m/>
    <m/>
    <m/>
    <m/>
    <m/>
    <n v="25683.22"/>
    <m/>
    <m/>
    <m/>
    <m/>
    <m/>
    <m/>
    <x v="0"/>
    <x v="0"/>
    <m/>
  </r>
  <r>
    <s v=""/>
    <s v=" E08_30380"/>
    <s v="Ship to BNL (591 1-Cell CM-06)"/>
    <s v="6.08.04.01.03.06"/>
    <x v="0"/>
    <d v="2029-01-31T00:00:00"/>
    <d v="2029-02-13T00:00:00"/>
    <s v="pkessler"/>
    <s v="Matalevich"/>
    <n v="26453.72"/>
    <m/>
    <s v="C"/>
    <s v="Nonlabor"/>
    <s v="TEC"/>
    <m/>
    <s v="JLAB"/>
    <s v="Const"/>
    <s v="RF"/>
    <x v="8"/>
    <s v="B"/>
    <m/>
    <m/>
    <m/>
    <m/>
    <m/>
    <m/>
    <m/>
    <m/>
    <m/>
    <m/>
    <m/>
    <m/>
    <n v="26453.72"/>
    <m/>
    <m/>
    <m/>
    <m/>
    <m/>
    <x v="0"/>
    <x v="0"/>
    <m/>
  </r>
  <r>
    <s v=""/>
    <s v=" E08_30420"/>
    <s v="Ship to BNL (591 1-Cell CM-07)"/>
    <s v="6.08.04.01.03.06"/>
    <x v="0"/>
    <d v="2029-04-09T00:00:00"/>
    <d v="2029-04-20T00:00:00"/>
    <s v="pkessler"/>
    <s v="Matalevich"/>
    <n v="26453.72"/>
    <m/>
    <s v="C"/>
    <s v="Nonlabor"/>
    <s v="TEC"/>
    <m/>
    <s v="JLAB"/>
    <s v="Const"/>
    <s v="RF"/>
    <x v="8"/>
    <s v="B"/>
    <m/>
    <m/>
    <m/>
    <m/>
    <m/>
    <m/>
    <m/>
    <m/>
    <m/>
    <m/>
    <m/>
    <m/>
    <n v="26453.72"/>
    <m/>
    <m/>
    <m/>
    <m/>
    <m/>
    <x v="0"/>
    <x v="0"/>
    <m/>
  </r>
  <r>
    <s v=""/>
    <s v=" E08_30460"/>
    <s v="Ship to BNL (591 1-Cell CM-08)"/>
    <s v="6.08.04.01.03.06"/>
    <x v="0"/>
    <d v="2029-06-05T00:00:00"/>
    <d v="2029-06-18T00:00:00"/>
    <s v="pkessler"/>
    <s v="Matalevich"/>
    <n v="26453.72"/>
    <m/>
    <s v="C"/>
    <s v="Nonlabor"/>
    <s v="TEC"/>
    <m/>
    <s v="JLAB"/>
    <s v="Const"/>
    <s v="RF"/>
    <x v="8"/>
    <s v="B"/>
    <m/>
    <m/>
    <m/>
    <m/>
    <m/>
    <m/>
    <m/>
    <m/>
    <m/>
    <m/>
    <m/>
    <m/>
    <n v="26453.72"/>
    <m/>
    <m/>
    <m/>
    <m/>
    <m/>
    <x v="0"/>
    <x v="0"/>
    <m/>
  </r>
  <r>
    <s v=""/>
    <s v=" E08_30500"/>
    <s v="Ship to BNL (591 1-Cell CM-09)"/>
    <s v="6.08.04.01.03.06"/>
    <x v="0"/>
    <d v="2029-08-01T00:00:00"/>
    <d v="2029-08-14T00:00:00"/>
    <s v="pkessler"/>
    <s v="Matalevich"/>
    <n v="26453.72"/>
    <m/>
    <s v="C"/>
    <s v="Nonlabor"/>
    <s v="TEC"/>
    <m/>
    <s v="JLAB"/>
    <s v="Const"/>
    <s v="RF"/>
    <x v="8"/>
    <s v="B"/>
    <m/>
    <m/>
    <m/>
    <m/>
    <m/>
    <m/>
    <m/>
    <m/>
    <m/>
    <m/>
    <m/>
    <m/>
    <n v="26453.72"/>
    <m/>
    <m/>
    <m/>
    <m/>
    <m/>
    <x v="0"/>
    <x v="0"/>
    <m/>
  </r>
  <r>
    <s v=""/>
    <s v=" E08_30540"/>
    <s v="Ship to BNL (591 1-Cell CM-10)"/>
    <s v="6.08.04.01.03.06"/>
    <x v="0"/>
    <d v="2029-09-27T00:00:00"/>
    <d v="2029-10-11T00:00:00"/>
    <s v="pkessler"/>
    <s v="Matalevich"/>
    <n v="27088.62"/>
    <m/>
    <s v="C"/>
    <s v="Nonlabor"/>
    <s v="TEC"/>
    <m/>
    <s v="JLAB"/>
    <s v="Const"/>
    <s v="RF"/>
    <x v="8"/>
    <s v="B"/>
    <m/>
    <m/>
    <m/>
    <m/>
    <m/>
    <m/>
    <m/>
    <m/>
    <m/>
    <m/>
    <m/>
    <m/>
    <n v="5417.72"/>
    <n v="21670.89"/>
    <m/>
    <m/>
    <m/>
    <m/>
    <x v="0"/>
    <x v="0"/>
    <m/>
  </r>
  <r>
    <s v=""/>
    <s v=" E08_30580"/>
    <s v="Ship to BNL (591 1-Cell CM-11)"/>
    <s v="6.08.04.01.03.06"/>
    <x v="0"/>
    <d v="2029-11-28T00:00:00"/>
    <d v="2029-12-11T00:00:00"/>
    <s v="pkessler"/>
    <s v="Matalevich"/>
    <n v="27247.34"/>
    <m/>
    <s v="C"/>
    <s v="Nonlabor"/>
    <s v="TEC"/>
    <m/>
    <s v="JLAB"/>
    <s v="Const"/>
    <s v="RF"/>
    <x v="8"/>
    <s v="B"/>
    <m/>
    <m/>
    <m/>
    <m/>
    <m/>
    <m/>
    <m/>
    <m/>
    <m/>
    <m/>
    <m/>
    <m/>
    <m/>
    <n v="27247.34"/>
    <m/>
    <m/>
    <m/>
    <m/>
    <x v="0"/>
    <x v="0"/>
    <m/>
  </r>
  <r>
    <s v=""/>
    <s v=" E08_30620"/>
    <s v="Ship to BNL (591 1-Cell CM-12)"/>
    <s v="6.08.04.01.03.06"/>
    <x v="0"/>
    <d v="1930-01-28T00:00:00"/>
    <d v="1930-02-08T00:00:00"/>
    <s v="pkessler"/>
    <s v="Matalevich"/>
    <n v="27247.34"/>
    <m/>
    <s v="C"/>
    <s v="Nonlabor"/>
    <s v="TEC"/>
    <m/>
    <s v="JLAB"/>
    <s v="Const"/>
    <s v="RF"/>
    <x v="8"/>
    <s v="B"/>
    <m/>
    <m/>
    <m/>
    <m/>
    <m/>
    <m/>
    <m/>
    <m/>
    <m/>
    <m/>
    <m/>
    <m/>
    <m/>
    <n v="27247.34"/>
    <m/>
    <m/>
    <m/>
    <m/>
    <x v="0"/>
    <x v="0"/>
    <m/>
  </r>
  <r>
    <s v=""/>
    <s v=" E08_30660"/>
    <s v="Ship to BNL (591 1-Cell CM-13)"/>
    <s v="6.08.04.01.03.06"/>
    <x v="0"/>
    <d v="1930-03-26T00:00:00"/>
    <d v="1930-04-08T00:00:00"/>
    <s v="pkessler"/>
    <s v="Matalevich"/>
    <n v="27247.34"/>
    <m/>
    <s v="C"/>
    <s v="Nonlabor"/>
    <s v="TEC"/>
    <m/>
    <s v="JLAB"/>
    <s v="Const"/>
    <s v="RF"/>
    <x v="8"/>
    <s v="B"/>
    <m/>
    <m/>
    <m/>
    <m/>
    <m/>
    <m/>
    <m/>
    <m/>
    <m/>
    <m/>
    <m/>
    <m/>
    <m/>
    <n v="27247.34"/>
    <m/>
    <m/>
    <m/>
    <m/>
    <x v="0"/>
    <x v="0"/>
    <m/>
  </r>
  <r>
    <s v=""/>
    <s v=" E08_31550"/>
    <s v="RCV: Cavity/Helium Vessel Handling Tooling  (591 5-Cell Production CMs)"/>
    <s v="6.08.04.02.01.02"/>
    <x v="0"/>
    <d v="2025-06-11T00:00:00"/>
    <d v="2025-06-11T00:00:00"/>
    <s v="pkessler"/>
    <s v="Matalevich"/>
    <n v="11751.9"/>
    <m/>
    <s v="C"/>
    <s v="Nonlabor"/>
    <s v="TEC"/>
    <m/>
    <s v="JLAB"/>
    <s v="Const"/>
    <s v="RF"/>
    <x v="9"/>
    <s v="B"/>
    <m/>
    <m/>
    <m/>
    <m/>
    <m/>
    <m/>
    <m/>
    <m/>
    <n v="11751.9"/>
    <m/>
    <m/>
    <m/>
    <m/>
    <m/>
    <m/>
    <m/>
    <m/>
    <m/>
    <x v="0"/>
    <x v="0"/>
    <m/>
  </r>
  <r>
    <s v=""/>
    <s v=" E08_31610"/>
    <s v="RCV: Misc. Cavity Processing Tooling  (591 5-Cell Production CMs)"/>
    <s v="6.08.04.02.01.02"/>
    <x v="0"/>
    <d v="2025-07-28T00:00:00"/>
    <d v="2025-07-28T00:00:00"/>
    <s v="pkessler"/>
    <s v="Matalevich"/>
    <n v="5875.95"/>
    <m/>
    <s v="C"/>
    <s v="Nonlabor"/>
    <s v="TEC"/>
    <m/>
    <s v="JLAB"/>
    <s v="Const"/>
    <s v="RF"/>
    <x v="9"/>
    <s v="B"/>
    <m/>
    <m/>
    <m/>
    <m/>
    <m/>
    <m/>
    <m/>
    <m/>
    <n v="5875.95"/>
    <m/>
    <m/>
    <m/>
    <m/>
    <m/>
    <m/>
    <m/>
    <m/>
    <m/>
    <x v="0"/>
    <x v="0"/>
    <m/>
  </r>
  <r>
    <s v=""/>
    <s v=" E08_31670"/>
    <s v="RCV: Misc. Rail Support  Tooling  (591 5-Cell Production CMs)"/>
    <s v="6.08.04.02.01.02"/>
    <x v="0"/>
    <d v="2026-02-09T00:00:00"/>
    <d v="2026-02-09T00:00:00"/>
    <s v="pkessler"/>
    <s v="Matalevich"/>
    <n v="5875.95"/>
    <m/>
    <s v="C"/>
    <s v="Nonlabor"/>
    <s v="TEC"/>
    <m/>
    <s v="JLAB"/>
    <s v="Const"/>
    <s v="RF"/>
    <x v="9"/>
    <s v="B"/>
    <m/>
    <m/>
    <m/>
    <m/>
    <m/>
    <m/>
    <m/>
    <m/>
    <m/>
    <n v="5875.95"/>
    <m/>
    <m/>
    <m/>
    <m/>
    <m/>
    <m/>
    <m/>
    <m/>
    <x v="0"/>
    <x v="0"/>
    <m/>
  </r>
  <r>
    <s v=""/>
    <s v=" E08_34150"/>
    <s v="RCV: SpaceFrame Assembly Tooling  (591 5-Cell Production CMs)"/>
    <s v="6.08.04.02.02.02"/>
    <x v="0"/>
    <d v="2026-09-11T00:00:00"/>
    <d v="2026-09-11T00:00:00"/>
    <s v="pkessler"/>
    <s v="Matalevich"/>
    <n v="5875.95"/>
    <m/>
    <s v="C"/>
    <s v="Nonlabor"/>
    <s v="TEC"/>
    <m/>
    <s v="JLAB"/>
    <s v="Const"/>
    <s v="RF"/>
    <x v="9"/>
    <s v="B"/>
    <m/>
    <m/>
    <m/>
    <m/>
    <m/>
    <m/>
    <m/>
    <m/>
    <m/>
    <n v="5875.95"/>
    <m/>
    <m/>
    <m/>
    <m/>
    <m/>
    <m/>
    <m/>
    <m/>
    <x v="0"/>
    <x v="0"/>
    <m/>
  </r>
  <r>
    <s v=""/>
    <s v=" E08_34210"/>
    <s v="RCV:  Misc. Cryostat Assembly Tooling  (591 5-Cell Production CMs)"/>
    <s v="6.08.04.02.02.02"/>
    <x v="0"/>
    <d v="2026-10-20T00:00:00"/>
    <d v="2026-10-20T00:00:00"/>
    <s v="pkessler"/>
    <s v="Matalevich"/>
    <n v="5875.95"/>
    <m/>
    <s v="C"/>
    <s v="Nonlabor"/>
    <s v="TEC"/>
    <m/>
    <s v="JLAB"/>
    <s v="Const"/>
    <s v="RF"/>
    <x v="9"/>
    <s v="B"/>
    <m/>
    <m/>
    <m/>
    <m/>
    <m/>
    <m/>
    <m/>
    <m/>
    <m/>
    <m/>
    <n v="5875.95"/>
    <m/>
    <m/>
    <m/>
    <m/>
    <m/>
    <m/>
    <m/>
    <x v="0"/>
    <x v="0"/>
    <m/>
  </r>
  <r>
    <s v=""/>
    <s v=" E08_34540"/>
    <s v="RCV: Test Cave U-Tubes   (591 5-Cell)"/>
    <s v="6.08.04.02.03.02"/>
    <x v="0"/>
    <d v="2026-12-11T00:00:00"/>
    <d v="2026-12-11T00:00:00"/>
    <s v="pkessler"/>
    <s v="Matalevich"/>
    <n v="11751.9"/>
    <m/>
    <s v="C"/>
    <s v="Nonlabor"/>
    <s v="TEC"/>
    <m/>
    <s v="JLAB"/>
    <s v="Const"/>
    <s v="RF"/>
    <x v="9"/>
    <s v="B"/>
    <m/>
    <m/>
    <m/>
    <m/>
    <m/>
    <m/>
    <m/>
    <m/>
    <m/>
    <m/>
    <n v="11751.9"/>
    <m/>
    <m/>
    <m/>
    <m/>
    <m/>
    <m/>
    <m/>
    <x v="0"/>
    <x v="0"/>
    <m/>
  </r>
  <r>
    <s v=""/>
    <s v=" E08_34600"/>
    <s v="RCV: Shipping Support   (591 5-Cell)"/>
    <s v="6.08.04.02.03.02"/>
    <x v="0"/>
    <d v="2027-01-12T00:00:00"/>
    <d v="2027-01-12T00:00:00"/>
    <s v="pkessler"/>
    <s v="Matalevich"/>
    <n v="5875.95"/>
    <m/>
    <s v="C"/>
    <s v="Nonlabor"/>
    <s v="TEC"/>
    <m/>
    <s v="JLAB"/>
    <s v="Const"/>
    <s v="RF"/>
    <x v="9"/>
    <s v="B"/>
    <m/>
    <m/>
    <m/>
    <m/>
    <m/>
    <m/>
    <m/>
    <m/>
    <m/>
    <m/>
    <n v="5875.95"/>
    <m/>
    <m/>
    <m/>
    <m/>
    <m/>
    <m/>
    <m/>
    <x v="0"/>
    <x v="0"/>
    <m/>
  </r>
  <r>
    <s v=""/>
    <s v=" E08_34660"/>
    <s v="RCV: Misc. Assembly/Test/Shipping Tooling   (591 5-Cell)"/>
    <s v="6.08.04.02.03.02"/>
    <x v="0"/>
    <d v="2027-01-25T00:00:00"/>
    <d v="2027-01-25T00:00:00"/>
    <s v="pkessler"/>
    <s v="Matalevich"/>
    <n v="5875.95"/>
    <m/>
    <s v="C"/>
    <s v="Nonlabor"/>
    <s v="TEC"/>
    <m/>
    <s v="JLAB"/>
    <s v="Const"/>
    <s v="RF"/>
    <x v="9"/>
    <s v="B"/>
    <m/>
    <m/>
    <m/>
    <m/>
    <m/>
    <m/>
    <m/>
    <m/>
    <m/>
    <m/>
    <n v="5875.95"/>
    <m/>
    <m/>
    <m/>
    <m/>
    <m/>
    <m/>
    <m/>
    <x v="0"/>
    <x v="0"/>
    <m/>
  </r>
  <r>
    <s v=""/>
    <s v=" E08_37310"/>
    <s v="Ship to BNL (591 5-Cell CM-01)"/>
    <s v="6.08.04.02.03.06"/>
    <x v="0"/>
    <d v="2028-05-02T00:00:00"/>
    <d v="2028-05-15T00:00:00"/>
    <s v="pkessler"/>
    <s v="Matalevich"/>
    <n v="25683.22"/>
    <m/>
    <s v="C"/>
    <s v="Nonlabor"/>
    <s v="TEC"/>
    <m/>
    <s v="JLAB"/>
    <s v="Const"/>
    <s v="RF"/>
    <x v="8"/>
    <s v="B"/>
    <m/>
    <m/>
    <m/>
    <m/>
    <m/>
    <m/>
    <m/>
    <m/>
    <m/>
    <m/>
    <m/>
    <n v="25683.22"/>
    <m/>
    <m/>
    <m/>
    <m/>
    <m/>
    <m/>
    <x v="0"/>
    <x v="0"/>
    <m/>
  </r>
  <r>
    <s v=""/>
    <s v=" E08_37350"/>
    <s v="Ship to BNL (591 5-Cell CM-02)"/>
    <s v="6.08.04.02.03.06"/>
    <x v="0"/>
    <d v="2028-07-06T00:00:00"/>
    <d v="2028-07-19T00:00:00"/>
    <s v="pkessler"/>
    <s v="Matalevich"/>
    <n v="25683.22"/>
    <m/>
    <s v="C"/>
    <s v="Nonlabor"/>
    <s v="TEC"/>
    <m/>
    <s v="JLAB"/>
    <s v="Const"/>
    <s v="RF"/>
    <x v="8"/>
    <s v="B"/>
    <m/>
    <m/>
    <m/>
    <m/>
    <m/>
    <m/>
    <m/>
    <m/>
    <m/>
    <m/>
    <m/>
    <n v="25683.22"/>
    <m/>
    <m/>
    <m/>
    <m/>
    <m/>
    <m/>
    <x v="0"/>
    <x v="0"/>
    <m/>
  </r>
  <r>
    <s v=""/>
    <s v=" E08_37390"/>
    <s v="Ship to BNL (591 5-Cell CM-03)"/>
    <s v="6.08.04.02.03.06"/>
    <x v="0"/>
    <d v="2029-01-02T00:00:00"/>
    <d v="2029-01-16T00:00:00"/>
    <s v="pkessler"/>
    <s v="Matalevich"/>
    <n v="26453.72"/>
    <m/>
    <s v="C"/>
    <s v="Nonlabor"/>
    <s v="TEC"/>
    <m/>
    <s v="JLAB"/>
    <s v="Const"/>
    <s v="RF"/>
    <x v="8"/>
    <s v="B"/>
    <m/>
    <m/>
    <m/>
    <m/>
    <m/>
    <m/>
    <m/>
    <m/>
    <m/>
    <m/>
    <m/>
    <m/>
    <n v="26453.72"/>
    <m/>
    <m/>
    <m/>
    <m/>
    <m/>
    <x v="0"/>
    <x v="0"/>
    <m/>
  </r>
  <r>
    <s v=""/>
    <s v=" E08_37430"/>
    <s v="Ship to BNL (591 5-Cell CM-04)"/>
    <s v="6.08.04.02.03.06"/>
    <x v="0"/>
    <d v="2029-03-12T00:00:00"/>
    <d v="2029-03-23T00:00:00"/>
    <s v="pkessler"/>
    <s v="Matalevich"/>
    <n v="26453.72"/>
    <m/>
    <s v="C"/>
    <s v="Nonlabor"/>
    <s v="TEC"/>
    <m/>
    <s v="JLAB"/>
    <s v="Const"/>
    <s v="RF"/>
    <x v="8"/>
    <s v="B"/>
    <m/>
    <m/>
    <m/>
    <m/>
    <m/>
    <m/>
    <m/>
    <m/>
    <m/>
    <m/>
    <m/>
    <m/>
    <n v="26453.72"/>
    <m/>
    <m/>
    <m/>
    <m/>
    <m/>
    <x v="0"/>
    <x v="0"/>
    <m/>
  </r>
  <r>
    <s v=""/>
    <s v=" E08_37470"/>
    <s v="Ship to BNL (591 5-Cell CM-05)"/>
    <s v="6.08.04.02.03.06"/>
    <x v="0"/>
    <d v="2029-05-07T00:00:00"/>
    <d v="2029-05-18T00:00:00"/>
    <s v="pkessler"/>
    <s v="Matalevich"/>
    <n v="26453.72"/>
    <m/>
    <s v="C"/>
    <s v="Nonlabor"/>
    <s v="TEC"/>
    <m/>
    <s v="JLAB"/>
    <s v="Const"/>
    <s v="RF"/>
    <x v="8"/>
    <s v="B"/>
    <m/>
    <m/>
    <m/>
    <m/>
    <m/>
    <m/>
    <m/>
    <m/>
    <m/>
    <m/>
    <m/>
    <m/>
    <n v="26453.72"/>
    <m/>
    <m/>
    <m/>
    <m/>
    <m/>
    <x v="0"/>
    <x v="0"/>
    <m/>
  </r>
  <r>
    <s v=""/>
    <s v=" E08_37510"/>
    <s v="Ship to BNL (591 5-Cell CM-06)"/>
    <s v="6.08.04.02.03.06"/>
    <x v="0"/>
    <d v="2029-07-03T00:00:00"/>
    <d v="2029-07-17T00:00:00"/>
    <s v="pkessler"/>
    <s v="Matalevich"/>
    <n v="26453.72"/>
    <m/>
    <s v="C"/>
    <s v="Nonlabor"/>
    <s v="TEC"/>
    <m/>
    <s v="JLAB"/>
    <s v="Const"/>
    <s v="RF"/>
    <x v="8"/>
    <s v="B"/>
    <m/>
    <m/>
    <m/>
    <m/>
    <m/>
    <m/>
    <m/>
    <m/>
    <m/>
    <m/>
    <m/>
    <m/>
    <n v="26453.72"/>
    <m/>
    <m/>
    <m/>
    <m/>
    <m/>
    <x v="0"/>
    <x v="0"/>
    <m/>
  </r>
  <r>
    <s v=""/>
    <s v=" E08_37550"/>
    <s v="Ship to BNL (591 5-Cell CM-07)"/>
    <s v="6.08.04.02.03.06"/>
    <x v="0"/>
    <d v="2029-08-29T00:00:00"/>
    <d v="2029-09-12T00:00:00"/>
    <s v="pkessler"/>
    <s v="Matalevich"/>
    <n v="26453.72"/>
    <m/>
    <s v="C"/>
    <s v="Nonlabor"/>
    <s v="TEC"/>
    <m/>
    <s v="JLAB"/>
    <s v="Const"/>
    <s v="RF"/>
    <x v="8"/>
    <s v="B"/>
    <m/>
    <m/>
    <m/>
    <m/>
    <m/>
    <m/>
    <m/>
    <m/>
    <m/>
    <m/>
    <m/>
    <m/>
    <n v="26453.72"/>
    <m/>
    <m/>
    <m/>
    <m/>
    <m/>
    <x v="0"/>
    <x v="0"/>
    <m/>
  </r>
  <r>
    <s v=""/>
    <s v=" E08_37590"/>
    <s v="Ship to BNL (591 5-Cell CM-08)"/>
    <s v="6.08.04.02.03.06"/>
    <x v="0"/>
    <d v="2029-10-26T00:00:00"/>
    <d v="2029-11-08T00:00:00"/>
    <s v="pkessler"/>
    <s v="Matalevich"/>
    <n v="27247.34"/>
    <m/>
    <s v="C"/>
    <s v="Nonlabor"/>
    <s v="TEC"/>
    <m/>
    <s v="JLAB"/>
    <s v="Const"/>
    <s v="RF"/>
    <x v="8"/>
    <s v="B"/>
    <m/>
    <m/>
    <m/>
    <m/>
    <m/>
    <m/>
    <m/>
    <m/>
    <m/>
    <m/>
    <m/>
    <m/>
    <m/>
    <n v="27247.34"/>
    <m/>
    <m/>
    <m/>
    <m/>
    <x v="0"/>
    <x v="0"/>
    <m/>
  </r>
  <r>
    <s v=""/>
    <s v=" E08_37630"/>
    <s v="Ship to BNL (591 5-Cell CM-09)"/>
    <s v="6.08.04.02.03.06"/>
    <x v="0"/>
    <d v="2029-12-27T00:00:00"/>
    <d v="1930-01-10T00:00:00"/>
    <s v="pkessler"/>
    <s v="Matalevich"/>
    <n v="27247.34"/>
    <m/>
    <s v="C"/>
    <s v="Nonlabor"/>
    <s v="TEC"/>
    <m/>
    <s v="JLAB"/>
    <s v="Const"/>
    <s v="RF"/>
    <x v="8"/>
    <s v="B"/>
    <m/>
    <m/>
    <m/>
    <m/>
    <m/>
    <m/>
    <m/>
    <m/>
    <m/>
    <m/>
    <m/>
    <m/>
    <m/>
    <n v="27247.34"/>
    <m/>
    <m/>
    <m/>
    <m/>
    <x v="0"/>
    <x v="0"/>
    <m/>
  </r>
  <r>
    <s v=""/>
    <s v=" E08_37670"/>
    <s v="Ship to BNL (591 5-Cell CM-10)"/>
    <s v="6.08.04.02.03.06"/>
    <x v="0"/>
    <d v="1930-02-26T00:00:00"/>
    <d v="1930-03-11T00:00:00"/>
    <s v="pkessler"/>
    <s v="Matalevich"/>
    <n v="27247.34"/>
    <m/>
    <s v="C"/>
    <s v="Nonlabor"/>
    <s v="TEC"/>
    <m/>
    <s v="JLAB"/>
    <s v="Const"/>
    <s v="RF"/>
    <x v="8"/>
    <s v="B"/>
    <m/>
    <m/>
    <m/>
    <m/>
    <m/>
    <m/>
    <m/>
    <m/>
    <m/>
    <m/>
    <m/>
    <m/>
    <m/>
    <n v="27247.34"/>
    <m/>
    <m/>
    <m/>
    <m/>
    <x v="0"/>
    <x v="0"/>
    <m/>
  </r>
  <r>
    <s v=""/>
    <s v=" E08_37710"/>
    <s v="Ship to BNL (591 5-Cell CM-11)"/>
    <s v="6.08.04.02.03.06"/>
    <x v="0"/>
    <d v="1930-04-23T00:00:00"/>
    <d v="1930-05-06T00:00:00"/>
    <s v="pkessler"/>
    <s v="Matalevich"/>
    <n v="27247.34"/>
    <m/>
    <s v="C"/>
    <s v="Nonlabor"/>
    <s v="TEC"/>
    <m/>
    <s v="JLAB"/>
    <s v="Const"/>
    <s v="RF"/>
    <x v="8"/>
    <s v="B"/>
    <m/>
    <m/>
    <m/>
    <m/>
    <m/>
    <m/>
    <m/>
    <m/>
    <m/>
    <m/>
    <m/>
    <m/>
    <m/>
    <n v="27247.34"/>
    <m/>
    <m/>
    <m/>
    <m/>
    <x v="0"/>
    <x v="0"/>
    <m/>
  </r>
  <r>
    <s v=""/>
    <s v=" E08_37750"/>
    <s v="Ship to BNL (591 5-Cell CM-12)"/>
    <s v="6.08.04.02.03.06"/>
    <x v="0"/>
    <d v="1930-06-19T00:00:00"/>
    <d v="1930-07-02T00:00:00"/>
    <s v="pkessler"/>
    <s v="Matalevich"/>
    <n v="27247.34"/>
    <m/>
    <s v="C"/>
    <s v="Nonlabor"/>
    <s v="TEC"/>
    <m/>
    <s v="JLAB"/>
    <s v="Const"/>
    <s v="RF"/>
    <x v="8"/>
    <s v="B"/>
    <m/>
    <m/>
    <m/>
    <m/>
    <m/>
    <m/>
    <m/>
    <m/>
    <m/>
    <m/>
    <m/>
    <m/>
    <m/>
    <n v="27247.34"/>
    <m/>
    <m/>
    <m/>
    <m/>
    <x v="0"/>
    <x v="0"/>
    <m/>
  </r>
  <r>
    <s v=""/>
    <s v=" E08_37790"/>
    <s v="Ship to BNL (591 5-Cell CM-13)"/>
    <s v="6.08.04.02.03.06"/>
    <x v="0"/>
    <d v="1930-08-15T00:00:00"/>
    <d v="1930-08-28T00:00:00"/>
    <s v="pkessler"/>
    <s v="Matalevich"/>
    <n v="27247.34"/>
    <m/>
    <s v="C"/>
    <s v="Nonlabor"/>
    <s v="TEC"/>
    <m/>
    <s v="JLAB"/>
    <s v="Const"/>
    <s v="RF"/>
    <x v="8"/>
    <s v="B"/>
    <m/>
    <m/>
    <m/>
    <m/>
    <m/>
    <m/>
    <m/>
    <m/>
    <m/>
    <m/>
    <m/>
    <m/>
    <m/>
    <n v="27247.34"/>
    <m/>
    <m/>
    <m/>
    <m/>
    <x v="0"/>
    <x v="0"/>
    <m/>
  </r>
  <r>
    <s v=""/>
    <s v=" E08_37830"/>
    <s v="Ship to BNL (591 5-Cell CM-14)"/>
    <s v="6.08.04.02.03.06"/>
    <x v="0"/>
    <d v="1930-10-11T00:00:00"/>
    <d v="1930-10-25T00:00:00"/>
    <s v="pkessler"/>
    <s v="Matalevich"/>
    <n v="28064.76"/>
    <m/>
    <s v="C"/>
    <s v="Nonlabor"/>
    <s v="TEC"/>
    <m/>
    <s v="JLAB"/>
    <s v="Const"/>
    <s v="RF"/>
    <x v="8"/>
    <s v="B"/>
    <m/>
    <m/>
    <m/>
    <m/>
    <m/>
    <m/>
    <m/>
    <m/>
    <m/>
    <m/>
    <m/>
    <m/>
    <m/>
    <m/>
    <n v="28064.76"/>
    <m/>
    <m/>
    <m/>
    <x v="0"/>
    <x v="0"/>
    <m/>
  </r>
  <r>
    <s v=""/>
    <s v=" E08_38530"/>
    <s v="RCV: Helium Vessel Assembly/Welding Tooling (1773 5-Cell)"/>
    <s v="6.08.04.03.01.02"/>
    <x v="0"/>
    <d v="2026-02-09T00:00:00"/>
    <d v="2026-02-09T00:00:00"/>
    <s v="pkessler"/>
    <s v="Matalevich"/>
    <n v="11751.9"/>
    <m/>
    <s v="C"/>
    <s v="Nonlabor"/>
    <s v="TEC"/>
    <m/>
    <s v="JLAB"/>
    <s v="Const"/>
    <s v="RF"/>
    <x v="9"/>
    <s v="B"/>
    <m/>
    <m/>
    <m/>
    <m/>
    <m/>
    <m/>
    <m/>
    <m/>
    <m/>
    <n v="11751.9"/>
    <m/>
    <m/>
    <m/>
    <m/>
    <m/>
    <m/>
    <m/>
    <m/>
    <x v="0"/>
    <x v="0"/>
    <m/>
  </r>
  <r>
    <s v=""/>
    <s v=" E08_38590"/>
    <s v="RCV: Cavity/Helium Vessel Handling Tooling (1773 5-Cell)"/>
    <s v="6.08.04.03.01.02"/>
    <x v="0"/>
    <d v="2026-02-09T00:00:00"/>
    <d v="2026-02-09T00:00:00"/>
    <s v="pkessler"/>
    <s v="Matalevich"/>
    <n v="7051.14"/>
    <m/>
    <s v="C"/>
    <s v="Nonlabor"/>
    <s v="TEC"/>
    <m/>
    <s v="JLAB"/>
    <s v="Const"/>
    <s v="RF"/>
    <x v="9"/>
    <s v="B"/>
    <m/>
    <m/>
    <m/>
    <m/>
    <m/>
    <m/>
    <m/>
    <m/>
    <m/>
    <n v="7051.14"/>
    <m/>
    <m/>
    <m/>
    <m/>
    <m/>
    <m/>
    <m/>
    <m/>
    <x v="0"/>
    <x v="0"/>
    <m/>
  </r>
  <r>
    <s v=""/>
    <s v=" E08_38650"/>
    <s v="RCV: Misc. Cavity Processing Tooling  (1773 5-Cell)"/>
    <s v="6.08.04.03.01.02"/>
    <x v="0"/>
    <d v="2026-02-09T00:00:00"/>
    <d v="2026-02-09T00:00:00"/>
    <s v="pkessler"/>
    <s v="Matalevich"/>
    <n v="5875.95"/>
    <m/>
    <s v="C"/>
    <s v="Nonlabor"/>
    <s v="TEC"/>
    <m/>
    <s v="JLAB"/>
    <s v="Const"/>
    <s v="RF"/>
    <x v="9"/>
    <s v="B"/>
    <m/>
    <m/>
    <m/>
    <m/>
    <m/>
    <m/>
    <m/>
    <m/>
    <m/>
    <n v="5875.95"/>
    <m/>
    <m/>
    <m/>
    <m/>
    <m/>
    <m/>
    <m/>
    <m/>
    <x v="0"/>
    <x v="0"/>
    <m/>
  </r>
  <r>
    <s v=""/>
    <s v=" E08_38710"/>
    <s v="RCV: FPC Installation Tool  (1773 5-Cell)"/>
    <s v="6.08.04.03.01.02"/>
    <x v="0"/>
    <d v="2026-02-24T00:00:00"/>
    <d v="2026-02-24T00:00:00"/>
    <s v="pkessler"/>
    <s v="Matalevich"/>
    <n v="11751.9"/>
    <m/>
    <s v="C"/>
    <s v="Nonlabor"/>
    <s v="TEC"/>
    <m/>
    <s v="JLAB"/>
    <s v="Const"/>
    <s v="RF"/>
    <x v="9"/>
    <s v="B"/>
    <m/>
    <m/>
    <m/>
    <m/>
    <m/>
    <m/>
    <m/>
    <m/>
    <m/>
    <n v="11751.9"/>
    <m/>
    <m/>
    <m/>
    <m/>
    <m/>
    <m/>
    <m/>
    <m/>
    <x v="0"/>
    <x v="0"/>
    <m/>
  </r>
  <r>
    <s v=""/>
    <s v=" E08_38830"/>
    <s v="RCV: Misc. Rail Support  Tooling  (1773 5-Cell)"/>
    <s v="6.08.04.03.01.02"/>
    <x v="0"/>
    <d v="2026-04-02T00:00:00"/>
    <d v="2026-04-02T00:00:00"/>
    <s v="pkessler"/>
    <s v="Matalevich"/>
    <n v="5875.95"/>
    <m/>
    <s v="C"/>
    <s v="Nonlabor"/>
    <s v="TEC"/>
    <m/>
    <s v="JLAB"/>
    <s v="Const"/>
    <s v="RF"/>
    <x v="9"/>
    <s v="B"/>
    <m/>
    <m/>
    <m/>
    <m/>
    <m/>
    <m/>
    <m/>
    <m/>
    <m/>
    <n v="5875.95"/>
    <m/>
    <m/>
    <m/>
    <m/>
    <m/>
    <m/>
    <m/>
    <m/>
    <x v="0"/>
    <x v="0"/>
    <m/>
  </r>
  <r>
    <s v=""/>
    <s v=" E08_39740"/>
    <s v="RCV:  Tuner Harmonic Drives  (1773 5-Cell)"/>
    <s v="6.08.04.03.02.02"/>
    <x v="0"/>
    <d v="2027-03-17T00:00:00"/>
    <d v="2027-03-17T00:00:00"/>
    <s v="pkessler"/>
    <s v="Matalevich"/>
    <n v="15613.57"/>
    <m/>
    <s v="C"/>
    <s v="Nonlabor"/>
    <s v="TEC"/>
    <m/>
    <s v="JLAB"/>
    <s v="Const"/>
    <s v="RF"/>
    <x v="9"/>
    <s v="B"/>
    <m/>
    <m/>
    <m/>
    <m/>
    <m/>
    <m/>
    <m/>
    <m/>
    <m/>
    <m/>
    <n v="15613.57"/>
    <m/>
    <m/>
    <m/>
    <m/>
    <m/>
    <m/>
    <m/>
    <x v="0"/>
    <x v="0"/>
    <m/>
  </r>
  <r>
    <s v=""/>
    <s v=" E08_40480"/>
    <s v="RCV: SpaceFrame Assembly Tooling (1773 5-Cell)"/>
    <s v="6.08.04.03.02.02"/>
    <x v="0"/>
    <d v="2026-10-20T00:00:00"/>
    <d v="2026-10-20T00:00:00"/>
    <s v="pkessler"/>
    <s v="Matalevich"/>
    <n v="11751.9"/>
    <m/>
    <s v="C"/>
    <s v="Nonlabor"/>
    <s v="TEC"/>
    <m/>
    <s v="JLAB"/>
    <s v="Const"/>
    <s v="RF"/>
    <x v="9"/>
    <s v="B"/>
    <m/>
    <m/>
    <m/>
    <m/>
    <m/>
    <m/>
    <m/>
    <m/>
    <m/>
    <m/>
    <n v="11751.9"/>
    <m/>
    <m/>
    <m/>
    <m/>
    <m/>
    <m/>
    <m/>
    <x v="0"/>
    <x v="0"/>
    <m/>
  </r>
  <r>
    <s v=""/>
    <s v=" E08_40540"/>
    <s v="RCV:  Alignment fixtures (1773 5-Cell)"/>
    <s v="6.08.04.03.02.02"/>
    <x v="0"/>
    <d v="2026-11-18T00:00:00"/>
    <d v="2026-11-18T00:00:00"/>
    <s v="pkessler"/>
    <s v="Matalevich"/>
    <n v="5875.95"/>
    <m/>
    <s v="C"/>
    <s v="Nonlabor"/>
    <s v="TEC"/>
    <m/>
    <s v="JLAB"/>
    <s v="Const"/>
    <s v="RF"/>
    <x v="9"/>
    <s v="B"/>
    <m/>
    <m/>
    <m/>
    <m/>
    <m/>
    <m/>
    <m/>
    <m/>
    <m/>
    <m/>
    <n v="5875.95"/>
    <m/>
    <m/>
    <m/>
    <m/>
    <m/>
    <m/>
    <m/>
    <x v="0"/>
    <x v="0"/>
    <m/>
  </r>
  <r>
    <s v=""/>
    <s v=" E08_40600"/>
    <s v="RCV:  Misc. Cryostat Assembly Tooling (1773 5-Cell)"/>
    <s v="6.08.04.03.02.02"/>
    <x v="0"/>
    <d v="2026-12-29T00:00:00"/>
    <d v="2026-12-29T00:00:00"/>
    <s v="pkessler"/>
    <s v="Matalevich"/>
    <n v="5875.95"/>
    <m/>
    <s v="C"/>
    <s v="Nonlabor"/>
    <s v="TEC"/>
    <m/>
    <s v="JLAB"/>
    <s v="Const"/>
    <s v="RF"/>
    <x v="9"/>
    <s v="B"/>
    <m/>
    <m/>
    <m/>
    <m/>
    <m/>
    <m/>
    <m/>
    <m/>
    <m/>
    <m/>
    <n v="5875.95"/>
    <m/>
    <m/>
    <m/>
    <m/>
    <m/>
    <m/>
    <m/>
    <x v="0"/>
    <x v="0"/>
    <m/>
  </r>
  <r>
    <s v=""/>
    <s v=" E08_41060"/>
    <s v="RCV: Shipping Support  (1773 5-Cell)"/>
    <s v="6.08.04.03.03.02"/>
    <x v="0"/>
    <d v="2027-04-21T00:00:00"/>
    <d v="2027-04-21T00:00:00"/>
    <s v="pkessler"/>
    <s v="Matalevich"/>
    <n v="6233.8"/>
    <m/>
    <s v="C"/>
    <s v="Nonlabor"/>
    <s v="TEC"/>
    <m/>
    <s v="JLAB"/>
    <s v="Const"/>
    <s v="RF"/>
    <x v="9"/>
    <s v="B"/>
    <m/>
    <m/>
    <m/>
    <m/>
    <m/>
    <m/>
    <m/>
    <m/>
    <m/>
    <m/>
    <n v="6233.8"/>
    <m/>
    <m/>
    <m/>
    <m/>
    <m/>
    <m/>
    <m/>
    <x v="0"/>
    <x v="0"/>
    <m/>
  </r>
  <r>
    <s v=""/>
    <s v=" E08_41120"/>
    <s v="RCV: Misc. Assembly/Test/Shipping Tooling  (1773 5-Cell)"/>
    <s v="6.08.04.03.03.02"/>
    <x v="0"/>
    <d v="2027-05-03T00:00:00"/>
    <d v="2027-05-03T00:00:00"/>
    <s v="pkessler"/>
    <s v="Matalevich"/>
    <n v="6233.8"/>
    <m/>
    <s v="C"/>
    <s v="Nonlabor"/>
    <s v="TEC"/>
    <m/>
    <s v="JLAB"/>
    <s v="Const"/>
    <s v="RF"/>
    <x v="9"/>
    <s v="B"/>
    <m/>
    <m/>
    <m/>
    <m/>
    <m/>
    <m/>
    <m/>
    <m/>
    <m/>
    <m/>
    <n v="6233.8"/>
    <m/>
    <m/>
    <m/>
    <m/>
    <m/>
    <m/>
    <m/>
    <x v="0"/>
    <x v="0"/>
    <m/>
  </r>
  <r>
    <s v=""/>
    <s v=" E08_41970"/>
    <s v="Ship  to BNL CM03 (1773 5-Cell)"/>
    <s v="6.08.04.03.03.06"/>
    <x v="0"/>
    <d v="1931-02-06T00:00:00"/>
    <d v="1931-02-20T00:00:00"/>
    <s v="pkessler"/>
    <s v="Matalevich"/>
    <n v="28064.76"/>
    <m/>
    <s v="C"/>
    <s v="Nonlabor"/>
    <s v="TEC"/>
    <m/>
    <s v="JLAB"/>
    <s v="Const"/>
    <s v="RF"/>
    <x v="8"/>
    <s v="B"/>
    <m/>
    <m/>
    <m/>
    <m/>
    <m/>
    <m/>
    <m/>
    <m/>
    <m/>
    <m/>
    <m/>
    <m/>
    <m/>
    <m/>
    <n v="28064.76"/>
    <m/>
    <m/>
    <m/>
    <x v="0"/>
    <x v="0"/>
    <m/>
  </r>
  <r>
    <s v=""/>
    <s v=" E08_41890"/>
    <s v="Ship  to BNL CM01 (1773 5-Cell)"/>
    <s v="6.08.04.03.03.06"/>
    <x v="0"/>
    <d v="1930-09-17T00:00:00"/>
    <d v="1930-09-30T00:00:00"/>
    <s v="pkessler"/>
    <s v="Matalevich"/>
    <n v="27247.34"/>
    <m/>
    <s v="C"/>
    <s v="Nonlabor"/>
    <s v="TEC"/>
    <m/>
    <s v="JLAB"/>
    <s v="Const"/>
    <s v="RF"/>
    <x v="8"/>
    <s v="B"/>
    <m/>
    <m/>
    <m/>
    <m/>
    <m/>
    <m/>
    <m/>
    <m/>
    <m/>
    <m/>
    <m/>
    <m/>
    <m/>
    <n v="27247.34"/>
    <m/>
    <m/>
    <m/>
    <m/>
    <x v="0"/>
    <x v="0"/>
    <m/>
  </r>
  <r>
    <s v=""/>
    <s v=" E08_41930"/>
    <s v="Ship  to BNL CM02 (1773 5-Cell)"/>
    <s v="6.08.04.03.03.06"/>
    <x v="0"/>
    <d v="1930-10-23T00:00:00"/>
    <d v="1930-11-05T00:00:00"/>
    <s v="pkessler"/>
    <s v="Matalevich"/>
    <n v="28064.76"/>
    <m/>
    <s v="C"/>
    <s v="Nonlabor"/>
    <s v="TEC"/>
    <m/>
    <s v="JLAB"/>
    <s v="Const"/>
    <s v="RF"/>
    <x v="8"/>
    <s v="B"/>
    <m/>
    <m/>
    <m/>
    <m/>
    <m/>
    <m/>
    <m/>
    <m/>
    <m/>
    <m/>
    <m/>
    <m/>
    <m/>
    <m/>
    <n v="28064.76"/>
    <m/>
    <m/>
    <m/>
    <x v="0"/>
    <x v="0"/>
    <m/>
  </r>
  <r>
    <s v=""/>
    <s v=" E08_50380"/>
    <s v="RCV: Buffered Chemical Polishing Station (TJ-Facilities)"/>
    <s v="6.08.08.01.02"/>
    <x v="1"/>
    <d v="2024-09-23T00:00:00"/>
    <d v="2024-09-23T00:00:00"/>
    <s v="pkessler"/>
    <s v="edaly"/>
    <n v="342288.3"/>
    <m/>
    <s v="C"/>
    <s v="Nonlabor"/>
    <s v="TEC"/>
    <m/>
    <s v="JLAB"/>
    <s v="Const"/>
    <s v="RF"/>
    <x v="9"/>
    <s v="S.P247"/>
    <s v="APP00490"/>
    <m/>
    <m/>
    <m/>
    <m/>
    <m/>
    <m/>
    <n v="342288.3"/>
    <m/>
    <m/>
    <m/>
    <m/>
    <m/>
    <m/>
    <m/>
    <m/>
    <m/>
    <m/>
    <x v="0"/>
    <x v="0"/>
    <m/>
  </r>
  <r>
    <s v=""/>
    <s v=" E08_50450"/>
    <s v="RCV: High Pressure Rinse Station (TJ-Facilities) (Includes Removal)"/>
    <s v="6.08.08.01.02"/>
    <x v="1"/>
    <d v="2024-09-23T00:00:00"/>
    <d v="2024-09-23T00:00:00"/>
    <s v="pkessler"/>
    <s v="edaly"/>
    <n v="342288.3"/>
    <m/>
    <s v="C"/>
    <s v="Nonlabor"/>
    <s v="TEC"/>
    <m/>
    <s v="JLAB"/>
    <s v="Const"/>
    <s v="RF"/>
    <x v="9"/>
    <s v="S.P246"/>
    <s v="APP00491"/>
    <m/>
    <m/>
    <m/>
    <m/>
    <m/>
    <m/>
    <n v="342288.3"/>
    <m/>
    <m/>
    <m/>
    <m/>
    <m/>
    <m/>
    <m/>
    <m/>
    <m/>
    <m/>
    <x v="0"/>
    <x v="0"/>
    <m/>
  </r>
  <r>
    <s v=""/>
    <s v=" E08_50520"/>
    <s v="RCV: Horizontal Electro Polish Station (TJ-Facilities)"/>
    <s v="6.08.08.01.02"/>
    <x v="1"/>
    <d v="2024-10-22T00:00:00"/>
    <d v="2024-10-22T00:00:00"/>
    <s v="pkessler"/>
    <s v="edaly"/>
    <n v="352557"/>
    <m/>
    <s v="C"/>
    <s v="Nonlabor"/>
    <s v="TEC"/>
    <m/>
    <s v="JLAB"/>
    <s v="Const"/>
    <s v="RF"/>
    <x v="9"/>
    <s v="S.P245"/>
    <s v="APP00492"/>
    <m/>
    <m/>
    <m/>
    <m/>
    <m/>
    <m/>
    <m/>
    <n v="352557"/>
    <m/>
    <m/>
    <m/>
    <m/>
    <m/>
    <m/>
    <m/>
    <m/>
    <m/>
    <x v="0"/>
    <x v="0"/>
    <m/>
  </r>
  <r>
    <s v=""/>
    <s v=" E08_50590"/>
    <s v="RCV: Ultrasonic Cleaning Station (TJ-Facilities)"/>
    <s v="6.08.08.01.02"/>
    <x v="1"/>
    <d v="2024-05-30T00:00:00"/>
    <d v="2024-05-30T00:00:00"/>
    <s v="pkessler"/>
    <s v="edaly"/>
    <n v="205372.98"/>
    <m/>
    <s v="C"/>
    <s v="Nonlabor"/>
    <s v="TEC"/>
    <m/>
    <s v="JLAB"/>
    <s v="Const"/>
    <s v="RF"/>
    <x v="9"/>
    <s v="P.S134"/>
    <m/>
    <m/>
    <m/>
    <m/>
    <m/>
    <m/>
    <m/>
    <n v="205372.98"/>
    <m/>
    <m/>
    <m/>
    <m/>
    <m/>
    <m/>
    <m/>
    <m/>
    <m/>
    <m/>
    <x v="0"/>
    <x v="0"/>
    <m/>
  </r>
  <r>
    <s v=""/>
    <s v=" E08_50660"/>
    <s v="RCV: Fumehood (TJ-Facilities)"/>
    <s v="6.08.08.01.02"/>
    <x v="1"/>
    <d v="2024-09-30T00:00:00"/>
    <d v="2024-09-30T00:00:00"/>
    <s v="pkessler"/>
    <s v="edaly"/>
    <n v="108391.3"/>
    <m/>
    <s v="C"/>
    <s v="Nonlabor"/>
    <s v="TEC"/>
    <m/>
    <s v="JLAB"/>
    <s v="Const"/>
    <s v="RF"/>
    <x v="9"/>
    <s v="P.S454"/>
    <m/>
    <m/>
    <m/>
    <m/>
    <m/>
    <m/>
    <m/>
    <n v="108391.3"/>
    <m/>
    <m/>
    <m/>
    <m/>
    <m/>
    <m/>
    <m/>
    <m/>
    <m/>
    <m/>
    <x v="0"/>
    <x v="0"/>
    <m/>
  </r>
  <r>
    <s v=""/>
    <s v=" E08_50730"/>
    <s v="RCV: Dewar #9 (TJ-Facilities)"/>
    <s v="6.08.08.01.02"/>
    <x v="1"/>
    <d v="2024-11-20T00:00:00"/>
    <d v="2024-11-20T00:00:00"/>
    <s v="pkessler"/>
    <s v="edaly"/>
    <n v="342288.25"/>
    <m/>
    <s v="C"/>
    <s v="Nonlabor"/>
    <s v="TEC"/>
    <m/>
    <s v="JLAB"/>
    <s v="Const"/>
    <s v="RF"/>
    <x v="9"/>
    <s v="S.P244"/>
    <s v="APP00495"/>
    <m/>
    <m/>
    <m/>
    <m/>
    <m/>
    <m/>
    <m/>
    <n v="342288.25"/>
    <m/>
    <m/>
    <m/>
    <m/>
    <m/>
    <m/>
    <m/>
    <m/>
    <m/>
    <x v="0"/>
    <x v="0"/>
    <m/>
  </r>
  <r>
    <s v=""/>
    <s v=" E08_50240"/>
    <s v="RCV: CMM (TJ-Facilities)"/>
    <s v="6.08.08.01.02"/>
    <x v="0"/>
    <d v="2024-05-30T00:00:00"/>
    <d v="2024-05-30T00:00:00"/>
    <s v="pkessler"/>
    <s v="edaly"/>
    <n v="0"/>
    <m/>
    <s v="C"/>
    <s v="Nonlabor"/>
    <s v="TEC"/>
    <m/>
    <s v="JLAB"/>
    <s v="Const"/>
    <s v="RF"/>
    <x v="9"/>
    <s v="S.P249"/>
    <s v="APP00488"/>
    <m/>
    <m/>
    <m/>
    <m/>
    <m/>
    <m/>
    <m/>
    <m/>
    <m/>
    <m/>
    <m/>
    <m/>
    <m/>
    <m/>
    <m/>
    <m/>
    <m/>
    <x v="0"/>
    <x v="0"/>
    <m/>
  </r>
  <r>
    <s v=""/>
    <s v=" E08_50310"/>
    <s v="RCV: Heat Treatment Furnace (TJ-Facilities)"/>
    <s v="6.08.08.01.02"/>
    <x v="1"/>
    <d v="2024-12-20T00:00:00"/>
    <d v="2024-12-20T00:00:00"/>
    <s v="pkessler"/>
    <s v="edaly"/>
    <n v="342288.25"/>
    <m/>
    <s v="C"/>
    <s v="Nonlabor"/>
    <s v="TEC"/>
    <m/>
    <s v="JLAB"/>
    <s v="Const"/>
    <s v="RF"/>
    <x v="9"/>
    <s v="S.P248"/>
    <s v="APP00489"/>
    <m/>
    <m/>
    <m/>
    <m/>
    <m/>
    <m/>
    <m/>
    <n v="342288.25"/>
    <m/>
    <m/>
    <m/>
    <m/>
    <m/>
    <m/>
    <m/>
    <m/>
    <m/>
    <x v="0"/>
    <x v="0"/>
    <m/>
  </r>
  <r>
    <s v=""/>
    <s v=" PM_0305_1470"/>
    <s v="Procurement Support - FY29 Materials"/>
    <s v="6.01.03.01.05"/>
    <x v="0"/>
    <d v="2028-10-02T00:00:00"/>
    <d v="2029-09-28T00:00:00"/>
    <s v="kkrug"/>
    <s v="alexander"/>
    <n v="4798.05"/>
    <s v="EDIA"/>
    <s v="A"/>
    <s v="Nonlabor"/>
    <s v="TEC"/>
    <m/>
    <s v="BNL"/>
    <s v="Const"/>
    <s v="PM"/>
    <x v="0"/>
    <s v="B"/>
    <m/>
    <m/>
    <m/>
    <m/>
    <m/>
    <m/>
    <m/>
    <m/>
    <m/>
    <m/>
    <m/>
    <m/>
    <n v="4798.05"/>
    <m/>
    <m/>
    <m/>
    <m/>
    <m/>
    <x v="0"/>
    <x v="0"/>
    <m/>
  </r>
  <r>
    <s v=""/>
    <s v=" IR_0100_1300"/>
    <s v="Interaction Regions and Detector Interface Management-FY24"/>
    <s v="6.06.01"/>
    <x v="0"/>
    <d v="2023-10-02T00:00:00"/>
    <d v="2024-09-30T00:00:00"/>
    <s v="glayden"/>
    <s v="drees"/>
    <n v="168835.19"/>
    <s v="EDIA"/>
    <s v="A"/>
    <s v="Labor"/>
    <s v="TEC"/>
    <m/>
    <s v="BNL"/>
    <s v="PED"/>
    <s v="PM"/>
    <x v="0"/>
    <m/>
    <m/>
    <m/>
    <m/>
    <m/>
    <m/>
    <m/>
    <m/>
    <n v="168835.19"/>
    <m/>
    <m/>
    <m/>
    <m/>
    <m/>
    <m/>
    <m/>
    <m/>
    <m/>
    <m/>
    <x v="0"/>
    <x v="0"/>
    <m/>
  </r>
  <r>
    <s v=""/>
    <s v=" IR_0100_1360"/>
    <s v="Interaction Regions and Detector Interface Management-FY25"/>
    <s v="6.06.01"/>
    <x v="0"/>
    <d v="2024-10-01T00:00:00"/>
    <d v="2025-09-30T00:00:00"/>
    <s v="glayden"/>
    <s v="drees"/>
    <n v="174744.42"/>
    <s v="EDIA"/>
    <s v="A"/>
    <s v="Labor"/>
    <s v="TEC"/>
    <m/>
    <s v="BNL"/>
    <s v="Const"/>
    <s v="PM"/>
    <x v="0"/>
    <m/>
    <m/>
    <m/>
    <m/>
    <m/>
    <m/>
    <m/>
    <m/>
    <m/>
    <n v="174744.42"/>
    <m/>
    <m/>
    <m/>
    <m/>
    <m/>
    <m/>
    <m/>
    <m/>
    <m/>
    <x v="0"/>
    <x v="0"/>
    <m/>
  </r>
  <r>
    <s v=""/>
    <s v=" IR_0100_1420"/>
    <s v="Interaction Regions and Detector Interface Management-FY26"/>
    <s v="6.06.01"/>
    <x v="0"/>
    <d v="2025-10-01T00:00:00"/>
    <d v="2026-09-30T00:00:00"/>
    <s v="glayden"/>
    <s v="drees"/>
    <n v="180860.47"/>
    <s v="EDIA"/>
    <s v="A"/>
    <s v="Labor"/>
    <s v="TEC"/>
    <m/>
    <s v="BNL"/>
    <s v="Const"/>
    <s v="PM"/>
    <x v="0"/>
    <m/>
    <m/>
    <m/>
    <m/>
    <m/>
    <m/>
    <m/>
    <m/>
    <m/>
    <m/>
    <n v="180860.47"/>
    <m/>
    <m/>
    <m/>
    <m/>
    <m/>
    <m/>
    <m/>
    <m/>
    <x v="0"/>
    <x v="0"/>
    <m/>
  </r>
  <r>
    <s v=""/>
    <s v=" IR_0100_1480"/>
    <s v="Interaction Regions and Detector Interface Management-FY27"/>
    <s v="6.06.01"/>
    <x v="0"/>
    <d v="2026-10-01T00:00:00"/>
    <d v="2027-09-30T00:00:00"/>
    <s v="glayden"/>
    <s v="drees"/>
    <n v="187190.59"/>
    <s v="EDIA"/>
    <s v="A"/>
    <s v="Labor"/>
    <s v="TEC"/>
    <m/>
    <s v="BNL"/>
    <s v="Const"/>
    <s v="PM"/>
    <x v="0"/>
    <m/>
    <m/>
    <m/>
    <m/>
    <m/>
    <m/>
    <m/>
    <m/>
    <m/>
    <m/>
    <m/>
    <n v="187190.59"/>
    <m/>
    <m/>
    <m/>
    <m/>
    <m/>
    <m/>
    <m/>
    <x v="0"/>
    <x v="0"/>
    <m/>
  </r>
  <r>
    <s v=""/>
    <s v=" IR_0100_1540"/>
    <s v="Interaction Regions and Detector Interface Management-FY28"/>
    <s v="6.06.01"/>
    <x v="0"/>
    <d v="2027-10-01T00:00:00"/>
    <d v="2028-09-29T00:00:00"/>
    <s v="glayden"/>
    <s v="drees"/>
    <n v="193742.26"/>
    <s v="EDIA"/>
    <s v="A"/>
    <s v="Labor"/>
    <s v="TEC"/>
    <m/>
    <s v="BNL"/>
    <s v="Const"/>
    <s v="PM"/>
    <x v="0"/>
    <m/>
    <m/>
    <m/>
    <m/>
    <m/>
    <m/>
    <m/>
    <m/>
    <m/>
    <m/>
    <m/>
    <m/>
    <n v="193742.26"/>
    <m/>
    <m/>
    <m/>
    <m/>
    <m/>
    <m/>
    <x v="0"/>
    <x v="0"/>
    <m/>
  </r>
  <r>
    <s v=""/>
    <s v=" IR_0100_1600"/>
    <s v="Interaction Regions and Detector Interface Management-FY29"/>
    <s v="6.06.01"/>
    <x v="0"/>
    <d v="2028-10-02T00:00:00"/>
    <d v="2029-09-28T00:00:00"/>
    <s v="glayden"/>
    <s v="drees"/>
    <n v="200523.24"/>
    <s v="EDIA"/>
    <s v="A"/>
    <s v="Labor"/>
    <s v="OPC"/>
    <m/>
    <s v="BNL"/>
    <s v="Pre-Ops"/>
    <s v="PM"/>
    <x v="0"/>
    <m/>
    <m/>
    <m/>
    <m/>
    <m/>
    <m/>
    <m/>
    <m/>
    <m/>
    <m/>
    <m/>
    <m/>
    <m/>
    <n v="200523.24"/>
    <m/>
    <m/>
    <m/>
    <m/>
    <m/>
    <x v="0"/>
    <x v="0"/>
    <m/>
  </r>
  <r>
    <s v=""/>
    <s v=" IR_0100_1650"/>
    <s v="Interaction Regions and Detector Interface Management-FY30"/>
    <s v="6.06.01"/>
    <x v="0"/>
    <d v="2029-10-01T00:00:00"/>
    <d v="1930-09-27T00:00:00"/>
    <s v="glayden"/>
    <s v="drees"/>
    <n v="207541.55"/>
    <s v="EDIA"/>
    <s v="A"/>
    <s v="Labor"/>
    <s v="OPC"/>
    <m/>
    <s v="BNL"/>
    <s v="Pre-Ops"/>
    <s v="PM"/>
    <x v="0"/>
    <m/>
    <m/>
    <m/>
    <m/>
    <m/>
    <m/>
    <m/>
    <m/>
    <m/>
    <m/>
    <m/>
    <m/>
    <m/>
    <m/>
    <n v="207541.55"/>
    <m/>
    <m/>
    <m/>
    <m/>
    <x v="0"/>
    <x v="0"/>
    <m/>
  </r>
  <r>
    <s v=""/>
    <s v=" IR_0100_1680"/>
    <s v="Interaction Regions and Detector Interface Management-FY31"/>
    <s v="6.06.01"/>
    <x v="0"/>
    <d v="1930-09-30T00:00:00"/>
    <d v="1931-07-01T00:00:00"/>
    <s v="glayden"/>
    <s v="drees"/>
    <n v="214766.87"/>
    <s v="EDIA"/>
    <s v="A"/>
    <s v="Labor"/>
    <s v="OPC"/>
    <m/>
    <s v="BNL"/>
    <s v="Pre-Ops"/>
    <s v="PM"/>
    <x v="0"/>
    <m/>
    <m/>
    <m/>
    <m/>
    <m/>
    <m/>
    <m/>
    <m/>
    <m/>
    <m/>
    <m/>
    <m/>
    <m/>
    <m/>
    <n v="1142.3800000000001"/>
    <n v="213624.49"/>
    <m/>
    <m/>
    <m/>
    <x v="0"/>
    <x v="0"/>
    <m/>
  </r>
  <r>
    <s v=""/>
    <s v=" E08_50240"/>
    <s v="RCV: CMM (TJ-Facilities)"/>
    <s v="6.08.08.01.02"/>
    <x v="0"/>
    <d v="2024-05-30T00:00:00"/>
    <d v="2024-05-30T00:00:00"/>
    <s v="pkessler"/>
    <s v="edaly"/>
    <n v="0"/>
    <m/>
    <s v="C"/>
    <s v="Nonlabor"/>
    <s v="TEC"/>
    <m/>
    <s v="JLAB"/>
    <s v="Const"/>
    <s v="RF"/>
    <x v="9"/>
    <s v="S.P249"/>
    <s v="APP00488"/>
    <m/>
    <m/>
    <m/>
    <m/>
    <m/>
    <m/>
    <m/>
    <m/>
    <m/>
    <m/>
    <m/>
    <m/>
    <m/>
    <m/>
    <m/>
    <m/>
    <m/>
    <x v="0"/>
    <x v="0"/>
    <m/>
  </r>
  <r>
    <s v=""/>
    <s v=" E08_50310"/>
    <s v="RCV: Heat Treatment Furnace (TJ-Facilities)"/>
    <s v="6.08.08.01.02"/>
    <x v="1"/>
    <d v="2024-12-20T00:00:00"/>
    <d v="2024-12-20T00:00:00"/>
    <s v="pkessler"/>
    <s v="edaly"/>
    <n v="1564827.5"/>
    <m/>
    <s v="C"/>
    <s v="Nonlabor"/>
    <s v="TEC"/>
    <m/>
    <s v="JLAB"/>
    <s v="Const"/>
    <s v="RF"/>
    <x v="9"/>
    <s v="S.P248"/>
    <s v="APP00489"/>
    <m/>
    <m/>
    <m/>
    <m/>
    <m/>
    <m/>
    <m/>
    <n v="1564827.5"/>
    <m/>
    <m/>
    <m/>
    <m/>
    <m/>
    <m/>
    <m/>
    <m/>
    <m/>
    <x v="0"/>
    <x v="0"/>
    <m/>
  </r>
  <r>
    <s v=""/>
    <s v=" E08_50380"/>
    <s v="RCV: Buffered Chemical Polishing Station (TJ-Facilities)"/>
    <s v="6.08.08.01.02"/>
    <x v="1"/>
    <d v="2024-09-23T00:00:00"/>
    <d v="2024-09-23T00:00:00"/>
    <s v="pkessler"/>
    <s v="edaly"/>
    <n v="981332.5"/>
    <m/>
    <s v="C"/>
    <s v="Nonlabor"/>
    <s v="TEC"/>
    <m/>
    <s v="JLAB"/>
    <s v="Const"/>
    <s v="RF"/>
    <x v="9"/>
    <s v="S.P247"/>
    <s v="APP00490"/>
    <m/>
    <m/>
    <m/>
    <m/>
    <m/>
    <m/>
    <n v="981332.5"/>
    <m/>
    <m/>
    <m/>
    <m/>
    <m/>
    <m/>
    <m/>
    <m/>
    <m/>
    <m/>
    <x v="0"/>
    <x v="0"/>
    <m/>
  </r>
  <r>
    <s v=""/>
    <s v=" E08_50450"/>
    <s v="RCV: High Pressure Rinse Station (TJ-Facilities) (Includes Removal)"/>
    <s v="6.08.08.01.02"/>
    <x v="1"/>
    <d v="2024-09-23T00:00:00"/>
    <d v="2024-09-23T00:00:00"/>
    <s v="pkessler"/>
    <s v="edaly"/>
    <n v="1103336"/>
    <m/>
    <s v="C"/>
    <s v="Nonlabor"/>
    <s v="TEC"/>
    <m/>
    <s v="JLAB"/>
    <s v="Const"/>
    <s v="RF"/>
    <x v="9"/>
    <s v="S.P246"/>
    <s v="APP00491"/>
    <m/>
    <m/>
    <m/>
    <m/>
    <m/>
    <m/>
    <n v="1103336"/>
    <m/>
    <m/>
    <m/>
    <m/>
    <m/>
    <m/>
    <m/>
    <m/>
    <m/>
    <m/>
    <x v="0"/>
    <x v="0"/>
    <m/>
  </r>
  <r>
    <s v=""/>
    <s v=" E08_50520"/>
    <s v="RCV: Horizontal Electro Polish Station (TJ-Facilities)"/>
    <s v="6.08.08.01.02"/>
    <x v="1"/>
    <d v="2024-10-22T00:00:00"/>
    <d v="2024-10-22T00:00:00"/>
    <s v="pkessler"/>
    <s v="edaly"/>
    <n v="1229317.8799999999"/>
    <m/>
    <s v="C"/>
    <s v="Nonlabor"/>
    <s v="TEC"/>
    <m/>
    <s v="JLAB"/>
    <s v="Const"/>
    <s v="RF"/>
    <x v="9"/>
    <s v="S.P245"/>
    <s v="APP00492"/>
    <m/>
    <m/>
    <m/>
    <m/>
    <m/>
    <m/>
    <m/>
    <n v="1229317.8799999999"/>
    <m/>
    <m/>
    <m/>
    <m/>
    <m/>
    <m/>
    <m/>
    <m/>
    <m/>
    <x v="0"/>
    <x v="0"/>
    <m/>
  </r>
  <r>
    <s v=""/>
    <s v=" E08_50730"/>
    <s v="RCV: Dewar #9 (TJ-Facilities)"/>
    <s v="6.08.08.01.02"/>
    <x v="1"/>
    <d v="2024-11-20T00:00:00"/>
    <d v="2024-11-20T00:00:00"/>
    <s v="pkessler"/>
    <s v="edaly"/>
    <n v="318270"/>
    <m/>
    <s v="C"/>
    <s v="Nonlabor"/>
    <s v="TEC"/>
    <m/>
    <s v="JLAB"/>
    <s v="Const"/>
    <s v="RF"/>
    <x v="9"/>
    <s v="S.P244"/>
    <s v="APP00495"/>
    <m/>
    <m/>
    <m/>
    <m/>
    <m/>
    <m/>
    <m/>
    <n v="318270"/>
    <m/>
    <m/>
    <m/>
    <m/>
    <m/>
    <m/>
    <m/>
    <m/>
    <m/>
    <x v="0"/>
    <x v="0"/>
    <m/>
  </r>
  <r>
    <s v=""/>
    <s v=" RD_0303_7340"/>
    <s v="Super Conducting Wire - Vendor Fabrication"/>
    <s v="6.02.03.03.02"/>
    <x v="0"/>
    <d v="2023-10-05T00:00:00"/>
    <d v="2023-12-05T00:00:00"/>
    <s v="jtolle"/>
    <s v="hwitte"/>
    <n v="79994.399999999994"/>
    <s v="CON"/>
    <s v="C"/>
    <s v="Nonlabor"/>
    <s v="OPC"/>
    <m/>
    <s v="BNL"/>
    <s v="R&amp;D"/>
    <s v="SC_MAG"/>
    <x v="3"/>
    <s v="P.S409"/>
    <m/>
    <m/>
    <m/>
    <m/>
    <m/>
    <m/>
    <m/>
    <n v="79994.399999999994"/>
    <m/>
    <m/>
    <m/>
    <m/>
    <m/>
    <m/>
    <m/>
    <m/>
    <m/>
    <m/>
    <x v="0"/>
    <x v="0"/>
    <m/>
  </r>
  <r>
    <s v=""/>
    <s v=" E09_10760"/>
    <s v="Provide cold box &amp; insul vac layout - IR02"/>
    <s v="6.09.02.02.02"/>
    <x v="0"/>
    <d v="2023-01-03T00:00:00"/>
    <d v="2023-01-09T00:00:00"/>
    <s v="nzandi"/>
    <s v="Yang"/>
    <n v="185.18"/>
    <m/>
    <s v="C"/>
    <s v="Labor"/>
    <s v="TEC"/>
    <m/>
    <s v="JLAB"/>
    <s v="PED"/>
    <s v="CRYO"/>
    <x v="11"/>
    <m/>
    <m/>
    <m/>
    <m/>
    <m/>
    <m/>
    <m/>
    <n v="185.18"/>
    <m/>
    <m/>
    <m/>
    <m/>
    <m/>
    <m/>
    <m/>
    <m/>
    <m/>
    <m/>
    <m/>
    <x v="0"/>
    <x v="0"/>
    <m/>
  </r>
  <r>
    <s v=""/>
    <s v=" E09_10920"/>
    <s v="Provide cold box &amp; insul vac layout - IR06"/>
    <s v="6.09.02.02.02"/>
    <x v="0"/>
    <d v="2023-01-03T00:00:00"/>
    <d v="2023-01-09T00:00:00"/>
    <s v="nzandi"/>
    <s v="Yang"/>
    <n v="185.18"/>
    <m/>
    <s v="C"/>
    <s v="Labor"/>
    <s v="TEC"/>
    <m/>
    <s v="JLAB"/>
    <s v="PED"/>
    <s v="CRYO"/>
    <x v="11"/>
    <m/>
    <m/>
    <m/>
    <m/>
    <m/>
    <m/>
    <m/>
    <n v="185.18"/>
    <m/>
    <m/>
    <m/>
    <m/>
    <m/>
    <m/>
    <m/>
    <m/>
    <m/>
    <m/>
    <m/>
    <x v="0"/>
    <x v="0"/>
    <m/>
  </r>
  <r>
    <s v=""/>
    <s v=" E09_10830"/>
    <s v="Provide ambient HX layout - IR02"/>
    <s v="6.09.02.02.02"/>
    <x v="0"/>
    <d v="2023-04-17T00:00:00"/>
    <d v="2023-04-24T00:00:00"/>
    <s v="nzandi"/>
    <s v="Yang"/>
    <n v="106.38"/>
    <m/>
    <s v="C"/>
    <s v="Labor"/>
    <s v="TEC"/>
    <m/>
    <s v="JLAB"/>
    <s v="PED"/>
    <s v="CRYO"/>
    <x v="11"/>
    <m/>
    <m/>
    <m/>
    <m/>
    <m/>
    <m/>
    <m/>
    <n v="106.38"/>
    <m/>
    <m/>
    <m/>
    <m/>
    <m/>
    <m/>
    <m/>
    <m/>
    <m/>
    <m/>
    <m/>
    <x v="0"/>
    <x v="0"/>
    <m/>
  </r>
  <r>
    <s v=""/>
    <s v=" E09_10990"/>
    <s v="Provide ambient HX layout - IR06"/>
    <s v="6.09.02.02.02"/>
    <x v="0"/>
    <d v="2023-04-17T00:00:00"/>
    <d v="2023-04-24T00:00:00"/>
    <s v="nzandi"/>
    <s v="Yang"/>
    <n v="185.18"/>
    <m/>
    <s v="C"/>
    <s v="Labor"/>
    <s v="TEC"/>
    <m/>
    <s v="JLAB"/>
    <s v="PED"/>
    <s v="CRYO"/>
    <x v="11"/>
    <m/>
    <m/>
    <m/>
    <m/>
    <m/>
    <m/>
    <m/>
    <n v="185.18"/>
    <m/>
    <m/>
    <m/>
    <m/>
    <m/>
    <m/>
    <m/>
    <m/>
    <m/>
    <m/>
    <m/>
    <x v="0"/>
    <x v="0"/>
    <m/>
  </r>
  <r>
    <s v=""/>
    <s v=" E09_12920"/>
    <s v="Develop Test and Verification Plans for Satellite Plant Equipment - BNL IR06"/>
    <s v="6.09.02.05.02"/>
    <x v="0"/>
    <d v="2023-08-03T00:00:00"/>
    <d v="2023-08-16T00:00:00"/>
    <s v="glayden"/>
    <s v="ythan"/>
    <n v="1853.7"/>
    <m/>
    <s v="C"/>
    <s v="Labor"/>
    <s v="TEC"/>
    <m/>
    <s v="BNL"/>
    <s v="PED"/>
    <s v="CRYO"/>
    <x v="11"/>
    <m/>
    <m/>
    <m/>
    <m/>
    <m/>
    <m/>
    <m/>
    <n v="1853.7"/>
    <m/>
    <m/>
    <m/>
    <m/>
    <m/>
    <m/>
    <m/>
    <m/>
    <m/>
    <m/>
    <m/>
    <x v="0"/>
    <x v="0"/>
    <m/>
  </r>
  <r>
    <s v=""/>
    <s v=" E09_10790"/>
    <s v="Provide Starters Layout - IR02"/>
    <s v="6.09.02.02.02"/>
    <x v="0"/>
    <d v="2023-03-16T00:00:00"/>
    <d v="2023-03-17T00:00:00"/>
    <s v="nzandi"/>
    <s v="Yang"/>
    <n v="1437.68"/>
    <m/>
    <s v="C"/>
    <s v="Labor"/>
    <s v="TEC"/>
    <m/>
    <s v="JLAB"/>
    <s v="PED"/>
    <s v="CRYO"/>
    <x v="11"/>
    <m/>
    <m/>
    <m/>
    <m/>
    <m/>
    <m/>
    <m/>
    <n v="1437.68"/>
    <m/>
    <m/>
    <m/>
    <m/>
    <m/>
    <m/>
    <m/>
    <m/>
    <m/>
    <m/>
    <m/>
    <x v="0"/>
    <x v="0"/>
    <m/>
  </r>
  <r>
    <s v=""/>
    <s v=" E09_10950"/>
    <s v="Provide Starters Layout - IR06"/>
    <s v="6.09.02.02.02"/>
    <x v="0"/>
    <d v="2023-03-16T00:00:00"/>
    <d v="2023-03-17T00:00:00"/>
    <s v="nzandi"/>
    <s v="Yang"/>
    <n v="1437.68"/>
    <m/>
    <s v="C"/>
    <s v="Labor"/>
    <s v="TEC"/>
    <m/>
    <s v="JLAB"/>
    <s v="PED"/>
    <s v="CRYO"/>
    <x v="11"/>
    <m/>
    <m/>
    <m/>
    <m/>
    <m/>
    <m/>
    <m/>
    <n v="1437.68"/>
    <m/>
    <m/>
    <m/>
    <m/>
    <m/>
    <m/>
    <m/>
    <m/>
    <m/>
    <m/>
    <m/>
    <x v="0"/>
    <x v="0"/>
    <m/>
  </r>
  <r>
    <s v=""/>
    <s v=" E09_11090"/>
    <s v="Provide compressors layout - IR10"/>
    <s v="6.09.02.02.02"/>
    <x v="0"/>
    <d v="2023-01-10T00:00:00"/>
    <d v="2023-01-17T00:00:00"/>
    <s v="nzandi"/>
    <s v="Yang"/>
    <n v="1437.68"/>
    <m/>
    <s v="C"/>
    <s v="Labor"/>
    <s v="TEC"/>
    <m/>
    <s v="JLAB"/>
    <s v="PED"/>
    <s v="CRYO"/>
    <x v="11"/>
    <m/>
    <m/>
    <m/>
    <m/>
    <m/>
    <m/>
    <m/>
    <n v="1437.68"/>
    <m/>
    <m/>
    <m/>
    <m/>
    <m/>
    <m/>
    <m/>
    <m/>
    <m/>
    <m/>
    <m/>
    <x v="0"/>
    <x v="0"/>
    <m/>
  </r>
  <r>
    <s v=""/>
    <s v=" E09_11230"/>
    <s v="Review BNL Infrastructure Instrument Air System Specification"/>
    <s v="6.09.02.02.02"/>
    <x v="0"/>
    <d v="2022-10-19T00:00:00"/>
    <d v="2022-11-08T00:00:00"/>
    <s v="nzandi"/>
    <s v="Yang"/>
    <n v="1437.68"/>
    <m/>
    <s v="C"/>
    <s v="Labor"/>
    <s v="TEC"/>
    <m/>
    <s v="JLAB"/>
    <s v="PED"/>
    <s v="CRYO"/>
    <x v="11"/>
    <m/>
    <m/>
    <m/>
    <m/>
    <m/>
    <m/>
    <m/>
    <n v="1437.68"/>
    <m/>
    <m/>
    <m/>
    <m/>
    <m/>
    <m/>
    <m/>
    <m/>
    <m/>
    <m/>
    <m/>
    <x v="0"/>
    <x v="0"/>
    <m/>
  </r>
  <r>
    <s v=""/>
    <s v=" E09_10700"/>
    <s v="Provide Initial P&amp;I diagrams - IR02"/>
    <s v="6.09.02.02.02"/>
    <x v="0"/>
    <d v="2022-12-01T00:00:00"/>
    <d v="2022-12-29T00:00:00"/>
    <s v="nzandi"/>
    <s v="Yang"/>
    <n v="1851.8"/>
    <m/>
    <s v="C"/>
    <s v="Labor"/>
    <s v="TEC"/>
    <m/>
    <s v="JLAB"/>
    <s v="PED"/>
    <s v="CRYO"/>
    <x v="11"/>
    <m/>
    <m/>
    <m/>
    <m/>
    <m/>
    <m/>
    <m/>
    <n v="1851.8"/>
    <m/>
    <m/>
    <m/>
    <m/>
    <m/>
    <m/>
    <m/>
    <m/>
    <m/>
    <m/>
    <m/>
    <x v="0"/>
    <x v="0"/>
    <m/>
  </r>
  <r>
    <s v=""/>
    <s v=" E09_12930"/>
    <s v="Develop Test and Verification Plans for Satellite Plant Equipment - IR06 - TJ"/>
    <s v="6.09.02.05.02"/>
    <x v="0"/>
    <d v="2023-08-03T00:00:00"/>
    <d v="2023-08-16T00:00:00"/>
    <s v="nzandi"/>
    <s v="Yang"/>
    <n v="1851.8"/>
    <m/>
    <s v="C"/>
    <s v="Labor"/>
    <s v="TEC"/>
    <m/>
    <s v="JLAB"/>
    <s v="PED"/>
    <s v="CRYO"/>
    <x v="11"/>
    <m/>
    <m/>
    <m/>
    <m/>
    <m/>
    <m/>
    <m/>
    <n v="1851.8"/>
    <m/>
    <m/>
    <m/>
    <m/>
    <m/>
    <m/>
    <m/>
    <m/>
    <m/>
    <m/>
    <m/>
    <x v="0"/>
    <x v="0"/>
    <m/>
  </r>
  <r>
    <s v=""/>
    <s v=" E09_15810"/>
    <s v="Confirm distribution cryo and warm pipe sizes IR10"/>
    <s v="6.09.04.02.02"/>
    <x v="0"/>
    <d v="2022-10-03T00:00:00"/>
    <d v="2022-10-13T00:00:00"/>
    <s v="nzandi"/>
    <s v="Yang"/>
    <n v="0"/>
    <m/>
    <s v="C"/>
    <s v="Labor"/>
    <s v="TEC"/>
    <m/>
    <s v="JLAB"/>
    <s v="PED"/>
    <s v="CRYO"/>
    <x v="11"/>
    <m/>
    <m/>
    <m/>
    <m/>
    <m/>
    <m/>
    <m/>
    <m/>
    <m/>
    <m/>
    <m/>
    <m/>
    <m/>
    <m/>
    <m/>
    <m/>
    <m/>
    <m/>
    <m/>
    <x v="0"/>
    <x v="0"/>
    <m/>
  </r>
  <r>
    <s v=""/>
    <s v=" E09_15500"/>
    <s v="Confirm distribution cryo and warm pipe sizes IR02"/>
    <s v="6.09.04.02.02"/>
    <x v="0"/>
    <d v="2022-10-03T00:00:00"/>
    <d v="2022-10-13T00:00:00"/>
    <s v="nzandi"/>
    <s v="Yang"/>
    <n v="0"/>
    <m/>
    <s v="C"/>
    <s v="Labor"/>
    <s v="TEC"/>
    <m/>
    <s v="JLAB"/>
    <s v="PED"/>
    <s v="CRYO"/>
    <x v="11"/>
    <m/>
    <m/>
    <m/>
    <m/>
    <m/>
    <m/>
    <m/>
    <m/>
    <m/>
    <m/>
    <m/>
    <m/>
    <m/>
    <m/>
    <m/>
    <m/>
    <m/>
    <m/>
    <m/>
    <x v="0"/>
    <x v="0"/>
    <m/>
  </r>
  <r>
    <s v=""/>
    <s v=" E09_15660"/>
    <s v="Confirm distribution cryo and warm pipe sizes IR06"/>
    <s v="6.09.04.02.02"/>
    <x v="0"/>
    <d v="2022-10-03T00:00:00"/>
    <d v="2022-10-13T00:00:00"/>
    <s v="nzandi"/>
    <s v="Yang"/>
    <n v="0"/>
    <m/>
    <s v="C"/>
    <s v="Labor"/>
    <s v="TEC"/>
    <m/>
    <s v="JLAB"/>
    <s v="PED"/>
    <s v="CRYO"/>
    <x v="11"/>
    <m/>
    <m/>
    <m/>
    <m/>
    <m/>
    <m/>
    <m/>
    <m/>
    <m/>
    <m/>
    <m/>
    <m/>
    <m/>
    <m/>
    <m/>
    <m/>
    <m/>
    <m/>
    <m/>
    <x v="0"/>
    <x v="0"/>
    <m/>
  </r>
  <r>
    <s v=""/>
    <s v=" E09_14850"/>
    <s v="4K Distribution - Installation - 1006 - BNL"/>
    <s v="6.09.03.04"/>
    <x v="0"/>
    <d v="2029-05-30T00:00:00"/>
    <d v="2029-11-19T00:00:00"/>
    <s v="glayden"/>
    <s v="ythan"/>
    <n v="14990.36"/>
    <m/>
    <s v="C"/>
    <s v="Labor"/>
    <s v="TEC"/>
    <m/>
    <s v="BNL"/>
    <s v="Const"/>
    <s v="CRYO"/>
    <x v="5"/>
    <m/>
    <m/>
    <m/>
    <m/>
    <m/>
    <m/>
    <m/>
    <m/>
    <m/>
    <m/>
    <m/>
    <m/>
    <m/>
    <n v="10743.09"/>
    <n v="4247.2700000000004"/>
    <m/>
    <m/>
    <m/>
    <m/>
    <x v="0"/>
    <x v="0"/>
    <m/>
  </r>
  <r>
    <s v=""/>
    <s v=" E09_14860"/>
    <s v="4K Distribution - Installation - 1004 - BNL"/>
    <s v="6.09.03.04"/>
    <x v="0"/>
    <d v="2029-05-30T00:00:00"/>
    <d v="2029-11-19T00:00:00"/>
    <s v="glayden"/>
    <s v="ythan"/>
    <n v="14990.36"/>
    <m/>
    <s v="C"/>
    <s v="Labor"/>
    <s v="TEC"/>
    <m/>
    <s v="BNL"/>
    <s v="Const"/>
    <s v="CRYO"/>
    <x v="5"/>
    <m/>
    <m/>
    <m/>
    <m/>
    <m/>
    <m/>
    <m/>
    <m/>
    <m/>
    <m/>
    <m/>
    <m/>
    <m/>
    <n v="10743.09"/>
    <n v="4247.2700000000004"/>
    <m/>
    <m/>
    <m/>
    <m/>
    <x v="0"/>
    <x v="0"/>
    <m/>
  </r>
  <r>
    <s v=""/>
    <s v=" E09_14870"/>
    <s v="4K Distribution - Installation - 1002 - BNL"/>
    <s v="6.09.03.04"/>
    <x v="0"/>
    <d v="2029-05-30T00:00:00"/>
    <d v="2029-11-19T00:00:00"/>
    <s v="glayden"/>
    <s v="ythan"/>
    <n v="14990.36"/>
    <m/>
    <s v="C"/>
    <s v="Labor"/>
    <s v="TEC"/>
    <m/>
    <s v="BNL"/>
    <s v="Const"/>
    <s v="CRYO"/>
    <x v="5"/>
    <m/>
    <m/>
    <m/>
    <m/>
    <m/>
    <m/>
    <m/>
    <m/>
    <m/>
    <m/>
    <m/>
    <m/>
    <m/>
    <n v="10743.09"/>
    <n v="4247.2700000000004"/>
    <m/>
    <m/>
    <m/>
    <m/>
    <x v="0"/>
    <x v="0"/>
    <m/>
  </r>
  <r>
    <s v=""/>
    <s v=" E09_14880"/>
    <s v="4K Distribution - Installation - 1010 - BNL"/>
    <s v="6.09.03.04"/>
    <x v="0"/>
    <d v="2029-05-30T00:00:00"/>
    <d v="2029-11-19T00:00:00"/>
    <s v="glayden"/>
    <s v="ythan"/>
    <n v="14990.36"/>
    <m/>
    <s v="C"/>
    <s v="Labor"/>
    <s v="TEC"/>
    <m/>
    <s v="BNL"/>
    <s v="Const"/>
    <s v="CRYO"/>
    <x v="5"/>
    <m/>
    <m/>
    <m/>
    <m/>
    <m/>
    <m/>
    <m/>
    <m/>
    <m/>
    <m/>
    <m/>
    <m/>
    <m/>
    <n v="10743.09"/>
    <n v="4247.2700000000004"/>
    <m/>
    <m/>
    <m/>
    <m/>
    <x v="0"/>
    <x v="0"/>
    <m/>
  </r>
  <r>
    <s v=""/>
    <s v=" E09_14890"/>
    <s v="4K Distribution - Installation - 1012 - BNL"/>
    <s v="6.09.03.04"/>
    <x v="0"/>
    <d v="2029-05-30T00:00:00"/>
    <d v="2029-11-19T00:00:00"/>
    <s v="glayden"/>
    <s v="ythan"/>
    <n v="14990.36"/>
    <m/>
    <s v="C"/>
    <s v="Labor"/>
    <s v="TEC"/>
    <m/>
    <s v="BNL"/>
    <s v="Const"/>
    <s v="CRYO"/>
    <x v="5"/>
    <m/>
    <m/>
    <m/>
    <m/>
    <m/>
    <m/>
    <m/>
    <m/>
    <m/>
    <m/>
    <m/>
    <m/>
    <m/>
    <n v="10743.09"/>
    <n v="4247.2700000000004"/>
    <m/>
    <m/>
    <m/>
    <m/>
    <x v="0"/>
    <x v="0"/>
    <m/>
  </r>
  <r>
    <s v=""/>
    <s v=" E09_14900"/>
    <s v="4K Distribution - Installation - IR02 - BNL"/>
    <s v="6.09.03.04"/>
    <x v="0"/>
    <d v="2029-05-30T00:00:00"/>
    <d v="1930-02-19T00:00:00"/>
    <s v="glayden"/>
    <s v="ythan"/>
    <n v="15114.47"/>
    <m/>
    <s v="C"/>
    <s v="Labor"/>
    <s v="TEC"/>
    <m/>
    <s v="BNL"/>
    <s v="Const"/>
    <s v="CRYO"/>
    <x v="5"/>
    <m/>
    <m/>
    <m/>
    <m/>
    <m/>
    <m/>
    <m/>
    <m/>
    <m/>
    <m/>
    <m/>
    <m/>
    <m/>
    <n v="7221.36"/>
    <n v="7893.11"/>
    <m/>
    <m/>
    <m/>
    <m/>
    <x v="0"/>
    <x v="0"/>
    <m/>
  </r>
  <r>
    <s v=""/>
    <s v=" E09_14910"/>
    <s v="4K Distribution - Installation - IR04 - BNL"/>
    <s v="6.09.03.04"/>
    <x v="0"/>
    <d v="2029-05-30T00:00:00"/>
    <d v="1930-02-19T00:00:00"/>
    <s v="glayden"/>
    <s v="ythan"/>
    <n v="15114.47"/>
    <m/>
    <s v="C"/>
    <s v="Labor"/>
    <s v="TEC"/>
    <m/>
    <s v="BNL"/>
    <s v="Const"/>
    <s v="CRYO"/>
    <x v="5"/>
    <m/>
    <m/>
    <m/>
    <m/>
    <m/>
    <m/>
    <m/>
    <m/>
    <m/>
    <m/>
    <m/>
    <m/>
    <m/>
    <n v="7221.36"/>
    <n v="7893.11"/>
    <m/>
    <m/>
    <m/>
    <m/>
    <x v="0"/>
    <x v="0"/>
    <m/>
  </r>
  <r>
    <s v=""/>
    <s v=" E09_14940"/>
    <s v="4K Distribution - Installation - IR12 - BNL"/>
    <s v="6.09.03.04"/>
    <x v="0"/>
    <d v="2029-05-30T00:00:00"/>
    <d v="1930-02-19T00:00:00"/>
    <s v="glayden"/>
    <s v="ythan"/>
    <n v="15114.47"/>
    <m/>
    <s v="C"/>
    <s v="Labor"/>
    <s v="TEC"/>
    <m/>
    <s v="BNL"/>
    <s v="Const"/>
    <s v="CRYO"/>
    <x v="5"/>
    <m/>
    <m/>
    <m/>
    <m/>
    <m/>
    <m/>
    <m/>
    <m/>
    <m/>
    <m/>
    <m/>
    <m/>
    <m/>
    <n v="7221.36"/>
    <n v="7893.11"/>
    <m/>
    <m/>
    <m/>
    <m/>
    <x v="0"/>
    <x v="0"/>
    <m/>
  </r>
  <r>
    <s v=""/>
    <s v=" E09_17370"/>
    <s v="PLC I/O List - IR10 Controls System"/>
    <s v="6.09.05.02.02"/>
    <x v="0"/>
    <d v="2024-04-18T00:00:00"/>
    <d v="2024-05-15T00:00:00"/>
    <s v="glayden"/>
    <s v="tallerico"/>
    <n v="16487.900000000001"/>
    <m/>
    <s v="C"/>
    <s v="Labor"/>
    <s v="TEC"/>
    <m/>
    <s v="BNL"/>
    <s v="PED"/>
    <s v="CRYO"/>
    <x v="11"/>
    <m/>
    <m/>
    <m/>
    <m/>
    <m/>
    <m/>
    <m/>
    <m/>
    <n v="16487.900000000001"/>
    <m/>
    <m/>
    <m/>
    <m/>
    <m/>
    <m/>
    <m/>
    <m/>
    <m/>
    <m/>
    <x v="0"/>
    <x v="0"/>
    <m/>
  </r>
  <r>
    <s v=""/>
    <s v=" E09_17310"/>
    <s v="PLC I/O List - IR06 Controls System"/>
    <s v="6.09.05.02.02"/>
    <x v="0"/>
    <d v="2024-04-18T00:00:00"/>
    <d v="2024-05-15T00:00:00"/>
    <s v="glayden"/>
    <s v="tallerico"/>
    <n v="16487.900000000001"/>
    <m/>
    <s v="C"/>
    <s v="Labor"/>
    <s v="TEC"/>
    <m/>
    <s v="BNL"/>
    <s v="PED"/>
    <s v="CRYO"/>
    <x v="11"/>
    <m/>
    <m/>
    <m/>
    <m/>
    <m/>
    <m/>
    <m/>
    <m/>
    <n v="16487.900000000001"/>
    <m/>
    <m/>
    <m/>
    <m/>
    <m/>
    <m/>
    <m/>
    <m/>
    <m/>
    <m/>
    <x v="0"/>
    <x v="0"/>
    <m/>
  </r>
  <r>
    <s v=""/>
    <s v=" E09_17220"/>
    <s v="PLC I/O List - IR02 Controls System"/>
    <s v="6.09.05.02.02"/>
    <x v="0"/>
    <d v="2024-04-18T00:00:00"/>
    <d v="2024-05-15T00:00:00"/>
    <s v="glayden"/>
    <s v="tallerico"/>
    <n v="16487.900000000001"/>
    <m/>
    <s v="C"/>
    <s v="Labor"/>
    <s v="TEC"/>
    <m/>
    <s v="BNL"/>
    <s v="PED"/>
    <s v="CRYO"/>
    <x v="11"/>
    <m/>
    <m/>
    <m/>
    <m/>
    <m/>
    <m/>
    <m/>
    <m/>
    <n v="16487.900000000001"/>
    <m/>
    <m/>
    <m/>
    <m/>
    <m/>
    <m/>
    <m/>
    <m/>
    <m/>
    <m/>
    <x v="0"/>
    <x v="0"/>
    <m/>
  </r>
  <r>
    <s v=""/>
    <s v=" E09_17370"/>
    <s v="PLC I/O List - IR10 Controls System"/>
    <s v="6.09.05.02.02"/>
    <x v="0"/>
    <d v="2024-04-18T00:00:00"/>
    <d v="2024-05-15T00:00:00"/>
    <s v="glayden"/>
    <s v="tallerico"/>
    <n v="10873.09"/>
    <m/>
    <s v="C"/>
    <s v="Labor"/>
    <s v="TEC"/>
    <m/>
    <s v="BNL"/>
    <s v="PED"/>
    <s v="CRYO"/>
    <x v="11"/>
    <m/>
    <m/>
    <m/>
    <m/>
    <m/>
    <m/>
    <m/>
    <m/>
    <n v="10873.09"/>
    <m/>
    <m/>
    <m/>
    <m/>
    <m/>
    <m/>
    <m/>
    <m/>
    <m/>
    <m/>
    <x v="0"/>
    <x v="0"/>
    <m/>
  </r>
  <r>
    <s v=""/>
    <s v=" E09_17310"/>
    <s v="PLC I/O List - IR06 Controls System"/>
    <s v="6.09.05.02.02"/>
    <x v="0"/>
    <d v="2024-04-18T00:00:00"/>
    <d v="2024-05-15T00:00:00"/>
    <s v="glayden"/>
    <s v="tallerico"/>
    <n v="10873.09"/>
    <m/>
    <s v="C"/>
    <s v="Labor"/>
    <s v="TEC"/>
    <m/>
    <s v="BNL"/>
    <s v="PED"/>
    <s v="CRYO"/>
    <x v="11"/>
    <m/>
    <m/>
    <m/>
    <m/>
    <m/>
    <m/>
    <m/>
    <m/>
    <n v="10873.09"/>
    <m/>
    <m/>
    <m/>
    <m/>
    <m/>
    <m/>
    <m/>
    <m/>
    <m/>
    <m/>
    <x v="0"/>
    <x v="0"/>
    <m/>
  </r>
  <r>
    <s v=""/>
    <s v=" E09_17220"/>
    <s v="PLC I/O List - IR02 Controls System"/>
    <s v="6.09.05.02.02"/>
    <x v="0"/>
    <d v="2024-04-18T00:00:00"/>
    <d v="2024-05-15T00:00:00"/>
    <s v="glayden"/>
    <s v="tallerico"/>
    <n v="10873.09"/>
    <m/>
    <s v="C"/>
    <s v="Labor"/>
    <s v="TEC"/>
    <m/>
    <s v="BNL"/>
    <s v="PED"/>
    <s v="CRYO"/>
    <x v="11"/>
    <m/>
    <m/>
    <m/>
    <m/>
    <m/>
    <m/>
    <m/>
    <m/>
    <n v="10873.09"/>
    <m/>
    <m/>
    <m/>
    <m/>
    <m/>
    <m/>
    <m/>
    <m/>
    <m/>
    <m/>
    <x v="0"/>
    <x v="0"/>
    <m/>
  </r>
  <r>
    <s v=""/>
    <s v=" E09_12360"/>
    <s v="TR Effort for Starters Procurement"/>
    <s v="6.09.02.03.02"/>
    <x v="0"/>
    <d v="2026-05-29T00:00:00"/>
    <d v="2027-02-18T00:00:00"/>
    <s v="nzandi"/>
    <s v="Yang"/>
    <n v="15953.47"/>
    <m/>
    <s v="C"/>
    <s v="Labor"/>
    <s v="TEC"/>
    <m/>
    <s v="JLAB"/>
    <s v="Const"/>
    <s v="CRYO"/>
    <x v="10"/>
    <s v="S.P207"/>
    <m/>
    <m/>
    <m/>
    <m/>
    <m/>
    <m/>
    <m/>
    <m/>
    <m/>
    <n v="7710.84"/>
    <n v="8242.6299999999992"/>
    <m/>
    <m/>
    <m/>
    <m/>
    <m/>
    <m/>
    <m/>
    <x v="0"/>
    <x v="0"/>
    <m/>
  </r>
  <r>
    <s v=""/>
    <s v=" E09_12470"/>
    <s v="TR Effort for Instrumentation Panel Procurement"/>
    <s v="6.09.02.03.02"/>
    <x v="0"/>
    <d v="2026-04-09T00:00:00"/>
    <d v="2026-10-13T00:00:00"/>
    <s v="nzandi"/>
    <s v="Yang"/>
    <n v="15738.97"/>
    <m/>
    <s v="C"/>
    <s v="Labor"/>
    <s v="TEC"/>
    <m/>
    <s v="JLAB"/>
    <s v="Const"/>
    <s v="CRYO"/>
    <x v="10"/>
    <s v="S.P210"/>
    <m/>
    <m/>
    <m/>
    <m/>
    <m/>
    <m/>
    <m/>
    <m/>
    <m/>
    <n v="14770.42"/>
    <n v="968.55"/>
    <m/>
    <m/>
    <m/>
    <m/>
    <m/>
    <m/>
    <m/>
    <x v="0"/>
    <x v="0"/>
    <m/>
  </r>
  <r>
    <s v=""/>
    <s v=" E09_16580"/>
    <s v="Technical Manager Labor LOE - FY22 - TJ"/>
    <s v="6.09.05.01.01"/>
    <x v="0"/>
    <d v="2021-10-01T00:00:00"/>
    <d v="2022-09-30T00:00:00"/>
    <s v="nzandi"/>
    <s v="michalsk"/>
    <n v="0"/>
    <m/>
    <s v="A"/>
    <s v="Labor"/>
    <s v="TEC"/>
    <m/>
    <s v="JLAB"/>
    <s v="PED"/>
    <s v="CRYO"/>
    <x v="0"/>
    <m/>
    <m/>
    <m/>
    <m/>
    <m/>
    <m/>
    <m/>
    <m/>
    <m/>
    <m/>
    <m/>
    <m/>
    <m/>
    <m/>
    <m/>
    <m/>
    <m/>
    <m/>
    <m/>
    <x v="0"/>
    <x v="0"/>
    <m/>
  </r>
  <r>
    <s v=""/>
    <s v=" E09_10940"/>
    <s v="Provide N2 dewar and piping layout - IR06"/>
    <s v="6.09.02.02.02"/>
    <x v="0"/>
    <d v="2023-03-02T00:00:00"/>
    <d v="2023-03-15T00:00:00"/>
    <s v="nzandi"/>
    <s v="Yang"/>
    <n v="8654.9599999999991"/>
    <m/>
    <s v="C"/>
    <s v="Labor"/>
    <s v="TEC"/>
    <m/>
    <s v="JLAB"/>
    <s v="PED"/>
    <s v="CRYO"/>
    <x v="11"/>
    <m/>
    <m/>
    <m/>
    <m/>
    <m/>
    <m/>
    <m/>
    <n v="8654.9599999999991"/>
    <m/>
    <m/>
    <m/>
    <m/>
    <m/>
    <m/>
    <m/>
    <m/>
    <m/>
    <m/>
    <m/>
    <x v="0"/>
    <x v="0"/>
    <m/>
  </r>
  <r>
    <s v=""/>
    <s v=" E09_11090"/>
    <s v="Provide compressors layout - IR10"/>
    <s v="6.09.02.02.02"/>
    <x v="0"/>
    <d v="2023-01-10T00:00:00"/>
    <d v="2023-01-17T00:00:00"/>
    <s v="nzandi"/>
    <s v="Yang"/>
    <n v="8654.9599999999991"/>
    <m/>
    <s v="C"/>
    <s v="Labor"/>
    <s v="TEC"/>
    <m/>
    <s v="JLAB"/>
    <s v="PED"/>
    <s v="CRYO"/>
    <x v="11"/>
    <m/>
    <m/>
    <m/>
    <m/>
    <m/>
    <m/>
    <m/>
    <n v="8654.9599999999991"/>
    <m/>
    <m/>
    <m/>
    <m/>
    <m/>
    <m/>
    <m/>
    <m/>
    <m/>
    <m/>
    <m/>
    <x v="0"/>
    <x v="0"/>
    <m/>
  </r>
  <r>
    <s v=""/>
    <s v=" E09_15840"/>
    <s v="Develop Cross Sectional Views - IR10"/>
    <s v="6.09.04.02.02"/>
    <x v="0"/>
    <d v="2023-06-06T00:00:00"/>
    <d v="2023-07-03T00:00:00"/>
    <s v="nzandi"/>
    <s v="Yang"/>
    <n v="8654.9599999999991"/>
    <m/>
    <s v="C"/>
    <s v="Labor"/>
    <s v="TEC"/>
    <m/>
    <s v="JLAB"/>
    <s v="PED"/>
    <s v="CRYO"/>
    <x v="11"/>
    <m/>
    <m/>
    <m/>
    <m/>
    <m/>
    <m/>
    <m/>
    <n v="8654.9599999999991"/>
    <m/>
    <m/>
    <m/>
    <m/>
    <m/>
    <m/>
    <m/>
    <m/>
    <m/>
    <m/>
    <m/>
    <x v="0"/>
    <x v="0"/>
    <m/>
  </r>
  <r>
    <s v=""/>
    <s v=" E09_15690"/>
    <s v="Develop Cross Sectional Views - IR06"/>
    <s v="6.09.04.02.02"/>
    <x v="0"/>
    <d v="2024-02-16T00:00:00"/>
    <d v="2024-03-15T00:00:00"/>
    <s v="nzandi"/>
    <s v="Yang"/>
    <n v="8914.61"/>
    <m/>
    <s v="C"/>
    <s v="Labor"/>
    <s v="TEC"/>
    <m/>
    <s v="JLAB"/>
    <s v="PED"/>
    <s v="CRYO"/>
    <x v="11"/>
    <m/>
    <m/>
    <m/>
    <m/>
    <m/>
    <m/>
    <m/>
    <m/>
    <n v="8914.61"/>
    <m/>
    <m/>
    <m/>
    <m/>
    <m/>
    <m/>
    <m/>
    <m/>
    <m/>
    <m/>
    <x v="0"/>
    <x v="0"/>
    <m/>
  </r>
  <r>
    <s v=""/>
    <s v=" E09_15530"/>
    <s v="Develop Cross Sectional Views - IR02"/>
    <s v="6.09.04.02.02"/>
    <x v="0"/>
    <d v="2025-10-17T00:00:00"/>
    <d v="2025-11-14T00:00:00"/>
    <s v="nzandi"/>
    <s v="Yang"/>
    <n v="9457.51"/>
    <m/>
    <s v="C"/>
    <s v="Labor"/>
    <s v="TEC"/>
    <m/>
    <s v="JLAB"/>
    <s v="PED"/>
    <s v="CRYO"/>
    <x v="11"/>
    <m/>
    <m/>
    <m/>
    <m/>
    <m/>
    <m/>
    <m/>
    <m/>
    <m/>
    <m/>
    <n v="9457.51"/>
    <m/>
    <m/>
    <m/>
    <m/>
    <m/>
    <m/>
    <m/>
    <m/>
    <x v="0"/>
    <x v="0"/>
    <m/>
  </r>
  <r>
    <s v=""/>
    <s v=" E09_15810"/>
    <s v="Confirm distribution cryo and warm pipe sizes IR10"/>
    <s v="6.09.04.02.02"/>
    <x v="0"/>
    <d v="2022-10-03T00:00:00"/>
    <d v="2022-10-13T00:00:00"/>
    <s v="nzandi"/>
    <s v="Yang"/>
    <n v="0"/>
    <m/>
    <s v="C"/>
    <s v="Labor"/>
    <s v="TEC"/>
    <m/>
    <s v="JLAB"/>
    <s v="PED"/>
    <s v="CRYO"/>
    <x v="11"/>
    <m/>
    <m/>
    <m/>
    <m/>
    <m/>
    <m/>
    <m/>
    <m/>
    <m/>
    <m/>
    <m/>
    <m/>
    <m/>
    <m/>
    <m/>
    <m/>
    <m/>
    <m/>
    <m/>
    <x v="0"/>
    <x v="0"/>
    <m/>
  </r>
  <r>
    <s v=""/>
    <s v=" E09_15500"/>
    <s v="Confirm distribution cryo and warm pipe sizes IR02"/>
    <s v="6.09.04.02.02"/>
    <x v="0"/>
    <d v="2022-10-03T00:00:00"/>
    <d v="2022-10-13T00:00:00"/>
    <s v="nzandi"/>
    <s v="Yang"/>
    <n v="0"/>
    <m/>
    <s v="C"/>
    <s v="Labor"/>
    <s v="TEC"/>
    <m/>
    <s v="JLAB"/>
    <s v="PED"/>
    <s v="CRYO"/>
    <x v="11"/>
    <m/>
    <m/>
    <m/>
    <m/>
    <m/>
    <m/>
    <m/>
    <m/>
    <m/>
    <m/>
    <m/>
    <m/>
    <m/>
    <m/>
    <m/>
    <m/>
    <m/>
    <m/>
    <m/>
    <x v="0"/>
    <x v="0"/>
    <m/>
  </r>
  <r>
    <s v=""/>
    <s v=" E09_15660"/>
    <s v="Confirm distribution cryo and warm pipe sizes IR06"/>
    <s v="6.09.04.02.02"/>
    <x v="0"/>
    <d v="2022-10-03T00:00:00"/>
    <d v="2022-10-13T00:00:00"/>
    <s v="nzandi"/>
    <s v="Yang"/>
    <n v="0"/>
    <m/>
    <s v="C"/>
    <s v="Labor"/>
    <s v="TEC"/>
    <m/>
    <s v="JLAB"/>
    <s v="PED"/>
    <s v="CRYO"/>
    <x v="11"/>
    <m/>
    <m/>
    <m/>
    <m/>
    <m/>
    <m/>
    <m/>
    <m/>
    <m/>
    <m/>
    <m/>
    <m/>
    <m/>
    <m/>
    <m/>
    <m/>
    <m/>
    <m/>
    <m/>
    <x v="0"/>
    <x v="0"/>
    <m/>
  </r>
  <r>
    <s v=""/>
    <s v=" E09_17710"/>
    <s v="RCV: Rack Cabinets and associated hardware"/>
    <s v="6.09.05.03"/>
    <x v="0"/>
    <d v="2028-11-29T00:00:00"/>
    <d v="2028-11-29T00:00:00"/>
    <s v="glayden"/>
    <s v="tallerico"/>
    <n v="11995.13"/>
    <m/>
    <s v="C"/>
    <s v="Nonlabor"/>
    <s v="TEC"/>
    <m/>
    <s v="BNL"/>
    <s v="Const"/>
    <s v="CRYO"/>
    <x v="9"/>
    <s v="B"/>
    <m/>
    <m/>
    <m/>
    <m/>
    <m/>
    <m/>
    <m/>
    <m/>
    <m/>
    <m/>
    <m/>
    <m/>
    <n v="11995.13"/>
    <m/>
    <m/>
    <m/>
    <m/>
    <m/>
    <x v="0"/>
    <x v="0"/>
    <m/>
  </r>
  <r>
    <s v=""/>
    <s v=" E09_17670"/>
    <s v="RCV: Dual 15 volt power supplies for flow controllers"/>
    <s v="6.09.05.03"/>
    <x v="0"/>
    <d v="2028-06-06T00:00:00"/>
    <d v="2028-06-06T00:00:00"/>
    <s v="glayden"/>
    <s v="tallerico"/>
    <n v="11725.45"/>
    <m/>
    <s v="C"/>
    <s v="Nonlabor"/>
    <s v="TEC"/>
    <m/>
    <s v="BNL"/>
    <s v="Const"/>
    <s v="CRYO"/>
    <x v="9"/>
    <s v="B"/>
    <m/>
    <m/>
    <m/>
    <m/>
    <m/>
    <m/>
    <m/>
    <m/>
    <m/>
    <m/>
    <m/>
    <n v="11725.45"/>
    <m/>
    <m/>
    <m/>
    <m/>
    <m/>
    <m/>
    <x v="0"/>
    <x v="0"/>
    <m/>
  </r>
  <r>
    <s v=""/>
    <s v=" E09_17750"/>
    <s v="RCV: American magnetic level controllers"/>
    <s v="6.09.05.03"/>
    <x v="0"/>
    <d v="2025-07-03T00:00:00"/>
    <d v="2025-07-03T00:00:00"/>
    <s v="glayden"/>
    <s v="tallerico"/>
    <n v="10952.23"/>
    <m/>
    <s v="C"/>
    <s v="Nonlabor"/>
    <s v="TEC"/>
    <m/>
    <s v="BNL"/>
    <s v="Const"/>
    <s v="CRYO"/>
    <x v="9"/>
    <s v="B"/>
    <m/>
    <m/>
    <m/>
    <m/>
    <m/>
    <m/>
    <m/>
    <m/>
    <n v="10952.23"/>
    <m/>
    <m/>
    <m/>
    <m/>
    <m/>
    <m/>
    <m/>
    <m/>
    <m/>
    <x v="0"/>
    <x v="0"/>
    <m/>
  </r>
  <r>
    <s v=""/>
    <s v=" E09_12660"/>
    <s v="Engage RFP Process - Cryogenics System Installation Contract - Procurement - IR02, IR06, IR10 - BNL"/>
    <s v="6.09.02.04.01"/>
    <x v="0"/>
    <d v="2027-08-06T00:00:00"/>
    <d v="2028-01-03T00:00:00"/>
    <s v="glayden"/>
    <s v="ythan"/>
    <n v="14576.65"/>
    <m/>
    <s v="C"/>
    <s v="Labor"/>
    <s v="TEC"/>
    <m/>
    <s v="BNL"/>
    <s v="Const"/>
    <s v="CRYO"/>
    <x v="10"/>
    <m/>
    <m/>
    <m/>
    <m/>
    <m/>
    <m/>
    <m/>
    <m/>
    <m/>
    <m/>
    <m/>
    <n v="5684.89"/>
    <n v="8891.76"/>
    <m/>
    <m/>
    <m/>
    <m/>
    <m/>
    <m/>
    <x v="0"/>
    <x v="0"/>
    <m/>
  </r>
  <r>
    <s v=""/>
    <s v=" E09_12660"/>
    <s v="Engage RFP Process - Cryogenics System Installation Contract - Procurement - IR02, IR06, IR10 - BNL"/>
    <s v="6.09.02.04.01"/>
    <x v="0"/>
    <d v="2027-08-06T00:00:00"/>
    <d v="2028-01-03T00:00:00"/>
    <s v="glayden"/>
    <s v="ythan"/>
    <n v="19230.84"/>
    <m/>
    <s v="C"/>
    <s v="Labor"/>
    <s v="TEC"/>
    <m/>
    <s v="BNL"/>
    <s v="Const"/>
    <s v="CRYO"/>
    <x v="10"/>
    <m/>
    <m/>
    <m/>
    <m/>
    <m/>
    <m/>
    <m/>
    <m/>
    <m/>
    <m/>
    <m/>
    <n v="7500.03"/>
    <n v="11730.81"/>
    <m/>
    <m/>
    <m/>
    <m/>
    <m/>
    <m/>
    <x v="0"/>
    <x v="0"/>
    <m/>
  </r>
  <r>
    <s v=""/>
    <s v=" E09_12660"/>
    <s v="Engage RFP Process - Cryogenics System Installation Contract - Procurement - IR02, IR06, IR10 - BNL"/>
    <s v="6.09.02.04.01"/>
    <x v="0"/>
    <d v="2027-08-06T00:00:00"/>
    <d v="2028-01-03T00:00:00"/>
    <s v="glayden"/>
    <s v="ythan"/>
    <n v="19230.84"/>
    <m/>
    <s v="C"/>
    <s v="Labor"/>
    <s v="TEC"/>
    <m/>
    <s v="BNL"/>
    <s v="Const"/>
    <s v="CRYO"/>
    <x v="10"/>
    <m/>
    <m/>
    <m/>
    <m/>
    <m/>
    <m/>
    <m/>
    <m/>
    <m/>
    <m/>
    <m/>
    <n v="7500.03"/>
    <n v="11730.81"/>
    <m/>
    <m/>
    <m/>
    <m/>
    <m/>
    <m/>
    <x v="0"/>
    <x v="0"/>
    <m/>
  </r>
  <r>
    <s v=""/>
    <s v=" E09_16160"/>
    <s v="TR Effort for 2K Distribution System Procurement - IR10 - In Tunnel Transfer Line"/>
    <s v="6.09.04.03"/>
    <x v="0"/>
    <d v="2028-03-03T00:00:00"/>
    <d v="2029-03-16T00:00:00"/>
    <s v="nzandi"/>
    <s v="Yang"/>
    <n v="150764.41"/>
    <m/>
    <s v="C"/>
    <s v="Labor"/>
    <s v="TEC"/>
    <m/>
    <s v="JLAB"/>
    <s v="Const"/>
    <s v="CRYO"/>
    <x v="10"/>
    <s v="D.APP30"/>
    <s v="APP00015"/>
    <m/>
    <m/>
    <m/>
    <m/>
    <m/>
    <m/>
    <m/>
    <m/>
    <m/>
    <m/>
    <n v="85819.74"/>
    <n v="64944.67"/>
    <m/>
    <m/>
    <m/>
    <m/>
    <m/>
    <x v="0"/>
    <x v="0"/>
    <m/>
  </r>
  <r>
    <s v=""/>
    <s v=" E09_10300"/>
    <s v="L2 Manager Travel- FY28 - BNL"/>
    <s v="6.09.01"/>
    <x v="0"/>
    <d v="2027-10-01T00:00:00"/>
    <d v="2028-09-29T00:00:00"/>
    <s v="glayden"/>
    <s v="ythan"/>
    <n v="15464.44"/>
    <m/>
    <s v="A"/>
    <s v="Nonlabor"/>
    <s v="TEC"/>
    <m/>
    <s v="BNL"/>
    <s v="Const"/>
    <s v="CRYO"/>
    <x v="0"/>
    <s v="T"/>
    <m/>
    <m/>
    <m/>
    <m/>
    <m/>
    <m/>
    <m/>
    <m/>
    <m/>
    <m/>
    <m/>
    <n v="15464.44"/>
    <m/>
    <m/>
    <m/>
    <m/>
    <m/>
    <m/>
    <x v="0"/>
    <x v="0"/>
    <m/>
  </r>
  <r>
    <s v=""/>
    <s v=" E09_10480"/>
    <s v="FY28 Management LOE (Cryogenics) - TJ"/>
    <s v="6.09.02.01"/>
    <x v="0"/>
    <d v="2027-10-01T00:00:00"/>
    <d v="2028-09-29T00:00:00"/>
    <s v="nzandi"/>
    <s v="Yang"/>
    <n v="7141.44"/>
    <m/>
    <s v="A"/>
    <s v="Labor"/>
    <s v="TEC"/>
    <m/>
    <s v="JLAB"/>
    <s v="Const"/>
    <s v="CRYO"/>
    <x v="0"/>
    <m/>
    <m/>
    <m/>
    <m/>
    <m/>
    <m/>
    <m/>
    <m/>
    <m/>
    <m/>
    <m/>
    <m/>
    <n v="7141.44"/>
    <m/>
    <m/>
    <m/>
    <m/>
    <m/>
    <m/>
    <x v="0"/>
    <x v="0"/>
    <m/>
  </r>
  <r>
    <s v=""/>
    <s v=" E09_10490"/>
    <s v="FY29 Management LOE (Cryogenics) - TJ"/>
    <s v="6.09.02.01"/>
    <x v="0"/>
    <d v="2028-10-02T00:00:00"/>
    <d v="2029-09-28T00:00:00"/>
    <s v="nzandi"/>
    <s v="Yang"/>
    <n v="7368.51"/>
    <m/>
    <s v="A"/>
    <s v="Labor"/>
    <s v="TEC"/>
    <m/>
    <s v="JLAB"/>
    <s v="Const"/>
    <s v="CRYO"/>
    <x v="0"/>
    <m/>
    <m/>
    <m/>
    <m/>
    <m/>
    <m/>
    <m/>
    <m/>
    <m/>
    <m/>
    <m/>
    <m/>
    <m/>
    <n v="7368.51"/>
    <n v="0"/>
    <m/>
    <m/>
    <m/>
    <m/>
    <x v="0"/>
    <x v="0"/>
    <m/>
  </r>
  <r>
    <s v=""/>
    <s v=" E09_10430"/>
    <s v="FY25 Management LOE (Cryogenics) - TJ"/>
    <s v="6.09.02.01"/>
    <x v="0"/>
    <d v="2024-10-01T00:00:00"/>
    <d v="2025-09-30T00:00:00"/>
    <s v="nzandi"/>
    <s v="Yang"/>
    <n v="6544.54"/>
    <m/>
    <s v="A"/>
    <s v="Labor"/>
    <s v="TEC"/>
    <m/>
    <s v="JLAB"/>
    <s v="PED"/>
    <s v="CRYO"/>
    <x v="0"/>
    <m/>
    <m/>
    <m/>
    <m/>
    <m/>
    <m/>
    <m/>
    <m/>
    <m/>
    <n v="6544.54"/>
    <m/>
    <m/>
    <m/>
    <m/>
    <m/>
    <m/>
    <m/>
    <m/>
    <m/>
    <x v="0"/>
    <x v="0"/>
    <m/>
  </r>
  <r>
    <s v=""/>
    <s v=" E09_10440"/>
    <s v="FY26 Management LOE (Cryogenics) - TJ"/>
    <s v="6.09.02.01"/>
    <x v="0"/>
    <d v="2025-10-01T00:00:00"/>
    <d v="2026-09-30T00:00:00"/>
    <s v="nzandi"/>
    <s v="Yang"/>
    <n v="6740.88"/>
    <m/>
    <s v="A"/>
    <s v="Labor"/>
    <s v="TEC"/>
    <m/>
    <s v="JLAB"/>
    <s v="Const"/>
    <s v="CRYO"/>
    <x v="0"/>
    <m/>
    <m/>
    <m/>
    <m/>
    <m/>
    <m/>
    <m/>
    <m/>
    <m/>
    <m/>
    <n v="6740.88"/>
    <m/>
    <m/>
    <m/>
    <m/>
    <m/>
    <m/>
    <m/>
    <m/>
    <x v="0"/>
    <x v="0"/>
    <m/>
  </r>
  <r>
    <s v=""/>
    <s v=" E09_10450"/>
    <s v="FY27 Management LOE (Cryogenics) - TJ"/>
    <s v="6.09.02.01"/>
    <x v="0"/>
    <d v="2026-10-01T00:00:00"/>
    <d v="2027-09-30T00:00:00"/>
    <s v="nzandi"/>
    <s v="Yang"/>
    <n v="6943.11"/>
    <m/>
    <s v="A"/>
    <s v="Labor"/>
    <s v="TEC"/>
    <m/>
    <s v="JLAB"/>
    <s v="Const"/>
    <s v="CRYO"/>
    <x v="0"/>
    <m/>
    <m/>
    <m/>
    <m/>
    <m/>
    <m/>
    <m/>
    <m/>
    <m/>
    <m/>
    <m/>
    <n v="6943.11"/>
    <m/>
    <m/>
    <m/>
    <m/>
    <m/>
    <m/>
    <m/>
    <x v="0"/>
    <x v="0"/>
    <m/>
  </r>
  <r>
    <s v=""/>
    <s v=" E09_15320"/>
    <s v="FY22 Management LOE (Cryogenics) - TJ (2K Dist &amp; 4K HSR Connections)"/>
    <s v="6.09.04.01.01"/>
    <x v="0"/>
    <d v="2021-10-01T00:00:00"/>
    <d v="2022-09-30T00:00:00"/>
    <s v="nzandi"/>
    <s v="michalsk"/>
    <n v="0"/>
    <m/>
    <s v="A"/>
    <s v="Labor"/>
    <s v="TEC"/>
    <m/>
    <s v="JLAB"/>
    <s v="PED"/>
    <s v="CRYO"/>
    <x v="0"/>
    <m/>
    <m/>
    <m/>
    <m/>
    <m/>
    <m/>
    <m/>
    <m/>
    <m/>
    <m/>
    <m/>
    <m/>
    <m/>
    <m/>
    <m/>
    <m/>
    <m/>
    <m/>
    <m/>
    <x v="0"/>
    <x v="0"/>
    <m/>
  </r>
  <r>
    <s v=""/>
    <s v=" E09_15330"/>
    <s v="FY23 Management LOE (Cryogenics) - TJ (2K Dist &amp; 4K HSR Connections)"/>
    <s v="6.09.04.01.01"/>
    <x v="0"/>
    <d v="2022-10-03T00:00:00"/>
    <d v="2023-09-29T00:00:00"/>
    <s v="nzandi"/>
    <s v="michalsk"/>
    <n v="6186.12"/>
    <m/>
    <s v="A"/>
    <s v="Labor"/>
    <s v="TEC"/>
    <m/>
    <s v="JLAB"/>
    <s v="PED"/>
    <s v="CRYO"/>
    <x v="0"/>
    <m/>
    <m/>
    <m/>
    <m/>
    <m/>
    <m/>
    <m/>
    <n v="6186.11"/>
    <n v="0"/>
    <m/>
    <m/>
    <m/>
    <m/>
    <m/>
    <m/>
    <m/>
    <m/>
    <m/>
    <m/>
    <x v="0"/>
    <x v="0"/>
    <m/>
  </r>
  <r>
    <s v=""/>
    <s v=" E09_15340"/>
    <s v="FY24 Management LOE (Cryogenics) - TJ (2K Dist &amp; 4K HSR Connections)"/>
    <s v="6.09.04.01.01"/>
    <x v="0"/>
    <d v="2023-10-02T00:00:00"/>
    <d v="2024-09-30T00:00:00"/>
    <s v="nzandi"/>
    <s v="michalsk"/>
    <n v="6353.93"/>
    <m/>
    <s v="A"/>
    <s v="Labor"/>
    <s v="TEC"/>
    <m/>
    <s v="JLAB"/>
    <s v="PED"/>
    <s v="CRYO"/>
    <x v="0"/>
    <m/>
    <m/>
    <m/>
    <m/>
    <m/>
    <m/>
    <m/>
    <m/>
    <n v="6353.93"/>
    <m/>
    <m/>
    <m/>
    <m/>
    <m/>
    <m/>
    <m/>
    <m/>
    <m/>
    <m/>
    <x v="0"/>
    <x v="0"/>
    <m/>
  </r>
  <r>
    <s v=""/>
    <s v=" E09_15350"/>
    <s v="FY25 Management LOE (Cryogenics) - TJ (2K Dist &amp; 4K HSR Connections)"/>
    <s v="6.09.04.01.01"/>
    <x v="0"/>
    <d v="2024-10-01T00:00:00"/>
    <d v="2025-09-30T00:00:00"/>
    <s v="nzandi"/>
    <s v="michalsk"/>
    <n v="6544.54"/>
    <m/>
    <s v="A"/>
    <s v="Labor"/>
    <s v="TEC"/>
    <m/>
    <s v="JLAB"/>
    <s v="PED"/>
    <s v="CRYO"/>
    <x v="0"/>
    <m/>
    <m/>
    <m/>
    <m/>
    <m/>
    <m/>
    <m/>
    <m/>
    <m/>
    <n v="6544.54"/>
    <m/>
    <m/>
    <m/>
    <m/>
    <m/>
    <m/>
    <m/>
    <m/>
    <m/>
    <x v="0"/>
    <x v="0"/>
    <m/>
  </r>
  <r>
    <s v=""/>
    <s v=" E09_15360"/>
    <s v="FY26 Management LOE (Cryogenics) TJ (2K Dist &amp; 4K HSR Connections)"/>
    <s v="6.09.04.01.01"/>
    <x v="0"/>
    <d v="2025-10-01T00:00:00"/>
    <d v="2026-09-30T00:00:00"/>
    <s v="nzandi"/>
    <s v="michalsk"/>
    <n v="6740.88"/>
    <m/>
    <s v="A"/>
    <s v="Labor"/>
    <s v="TEC"/>
    <m/>
    <s v="JLAB"/>
    <s v="Const"/>
    <s v="CRYO"/>
    <x v="0"/>
    <m/>
    <m/>
    <m/>
    <m/>
    <m/>
    <m/>
    <m/>
    <m/>
    <m/>
    <m/>
    <n v="6740.88"/>
    <m/>
    <m/>
    <m/>
    <m/>
    <m/>
    <m/>
    <m/>
    <m/>
    <x v="0"/>
    <x v="0"/>
    <m/>
  </r>
  <r>
    <s v=""/>
    <s v=" E09_15370"/>
    <s v="FY27 Management LOE (Cryogenics) TJ (2K Dist &amp; 4K HSR Connections)"/>
    <s v="6.09.04.01.01"/>
    <x v="0"/>
    <d v="2026-10-01T00:00:00"/>
    <d v="2027-09-30T00:00:00"/>
    <s v="nzandi"/>
    <s v="michalsk"/>
    <n v="6943.11"/>
    <m/>
    <s v="A"/>
    <s v="Labor"/>
    <s v="TEC"/>
    <m/>
    <s v="JLAB"/>
    <s v="Const"/>
    <s v="CRYO"/>
    <x v="0"/>
    <m/>
    <m/>
    <m/>
    <m/>
    <m/>
    <m/>
    <m/>
    <m/>
    <m/>
    <m/>
    <m/>
    <n v="6943.11"/>
    <m/>
    <m/>
    <m/>
    <m/>
    <m/>
    <m/>
    <m/>
    <x v="0"/>
    <x v="0"/>
    <m/>
  </r>
  <r>
    <s v=""/>
    <s v=" E09_15380"/>
    <s v="FY28 Management LOE (Cryogenics) - TJ (2K Dist &amp; 4K HSR Connections)"/>
    <s v="6.09.04.01.01"/>
    <x v="0"/>
    <d v="2027-10-01T00:00:00"/>
    <d v="2028-09-29T00:00:00"/>
    <s v="nzandi"/>
    <s v="michalsk"/>
    <n v="7141.44"/>
    <m/>
    <s v="A"/>
    <s v="Labor"/>
    <s v="TEC"/>
    <m/>
    <s v="JLAB"/>
    <s v="Const"/>
    <s v="CRYO"/>
    <x v="0"/>
    <m/>
    <m/>
    <m/>
    <m/>
    <m/>
    <m/>
    <m/>
    <m/>
    <m/>
    <m/>
    <m/>
    <m/>
    <n v="7141.44"/>
    <m/>
    <m/>
    <m/>
    <m/>
    <m/>
    <m/>
    <x v="0"/>
    <x v="0"/>
    <m/>
  </r>
  <r>
    <s v=""/>
    <s v=" E09_15390"/>
    <s v="FY29 Management LOE (Cryogenics) - TJ (2K Dist &amp; 4K HSR Connections)"/>
    <s v="6.09.04.01.01"/>
    <x v="0"/>
    <d v="2028-10-02T00:00:00"/>
    <d v="2029-09-28T00:00:00"/>
    <s v="nzandi"/>
    <s v="michalsk"/>
    <n v="7368.51"/>
    <m/>
    <s v="A"/>
    <s v="Labor"/>
    <s v="TEC"/>
    <m/>
    <s v="JLAB"/>
    <s v="Const"/>
    <s v="CRYO"/>
    <x v="0"/>
    <m/>
    <m/>
    <m/>
    <m/>
    <m/>
    <m/>
    <m/>
    <m/>
    <m/>
    <m/>
    <m/>
    <m/>
    <m/>
    <n v="7368.51"/>
    <n v="0"/>
    <m/>
    <m/>
    <m/>
    <m/>
    <x v="0"/>
    <x v="0"/>
    <m/>
  </r>
  <r>
    <s v=""/>
    <s v=" E09_16490"/>
    <s v="Oversee 2K Distribution System Installation Contract - Phase 1 - TJ Oversight - IR10"/>
    <s v="6.09.04.04"/>
    <x v="0"/>
    <d v="2029-03-27T00:00:00"/>
    <d v="2029-06-05T00:00:00"/>
    <s v="nzandi"/>
    <s v="Yang"/>
    <n v="58942.13"/>
    <m/>
    <s v="C"/>
    <s v="Labor"/>
    <s v="TEC"/>
    <m/>
    <s v="JLAB"/>
    <s v="Const"/>
    <s v="CRYO"/>
    <x v="5"/>
    <m/>
    <m/>
    <m/>
    <m/>
    <m/>
    <m/>
    <m/>
    <m/>
    <m/>
    <m/>
    <m/>
    <m/>
    <m/>
    <n v="58942.13"/>
    <m/>
    <m/>
    <m/>
    <m/>
    <m/>
    <x v="0"/>
    <x v="0"/>
    <m/>
  </r>
  <r>
    <s v=""/>
    <s v=" E09_10510"/>
    <s v="FY23 Management  - Travel Non-Labor (Cryogenics) - TJ 2K Satellite"/>
    <s v="6.09.02.01"/>
    <x v="0"/>
    <d v="2022-10-03T00:00:00"/>
    <d v="2023-09-29T00:00:00"/>
    <s v="nzandi"/>
    <s v="Yang"/>
    <n v="1226.54"/>
    <m/>
    <s v="A"/>
    <s v="Nonlabor"/>
    <s v="TEC"/>
    <m/>
    <s v="JLAB"/>
    <s v="PED"/>
    <s v="CRYO"/>
    <x v="0"/>
    <s v="T"/>
    <m/>
    <m/>
    <m/>
    <m/>
    <m/>
    <m/>
    <n v="1226.54"/>
    <m/>
    <m/>
    <m/>
    <m/>
    <m/>
    <m/>
    <m/>
    <m/>
    <m/>
    <m/>
    <m/>
    <x v="0"/>
    <x v="0"/>
    <m/>
  </r>
  <r>
    <s v=""/>
    <s v=" E09_10520"/>
    <s v="FY24 Management  - Travel Non-Labor (Cryogenics) - TJ 2K Satellite"/>
    <s v="6.09.02.01"/>
    <x v="0"/>
    <d v="2023-10-02T00:00:00"/>
    <d v="2024-09-30T00:00:00"/>
    <s v="nzandi"/>
    <s v="Yang"/>
    <n v="1263.33"/>
    <m/>
    <s v="A"/>
    <s v="Nonlabor"/>
    <s v="TEC"/>
    <m/>
    <s v="JLAB"/>
    <s v="PED"/>
    <s v="CRYO"/>
    <x v="0"/>
    <s v="T"/>
    <m/>
    <m/>
    <m/>
    <m/>
    <m/>
    <m/>
    <m/>
    <n v="1263.33"/>
    <m/>
    <m/>
    <m/>
    <m/>
    <m/>
    <m/>
    <m/>
    <m/>
    <m/>
    <m/>
    <x v="0"/>
    <x v="0"/>
    <m/>
  </r>
  <r>
    <s v=""/>
    <s v=" E09_10530"/>
    <s v="FY25 Management  - Travel Non-Labor (Cryogenics) - TJ 2K Satellite"/>
    <s v="6.09.02.01"/>
    <x v="0"/>
    <d v="2024-10-01T00:00:00"/>
    <d v="2025-09-30T00:00:00"/>
    <s v="nzandi"/>
    <s v="Yang"/>
    <n v="1301.23"/>
    <m/>
    <s v="A"/>
    <s v="Nonlabor"/>
    <s v="TEC"/>
    <m/>
    <s v="JLAB"/>
    <s v="PED"/>
    <s v="CRYO"/>
    <x v="0"/>
    <s v="T"/>
    <m/>
    <m/>
    <m/>
    <m/>
    <m/>
    <m/>
    <m/>
    <m/>
    <n v="1301.23"/>
    <m/>
    <m/>
    <m/>
    <m/>
    <m/>
    <m/>
    <m/>
    <m/>
    <m/>
    <x v="0"/>
    <x v="0"/>
    <m/>
  </r>
  <r>
    <s v=""/>
    <s v=" E09_10540"/>
    <s v="FY26 Management  - Travel Non-Labor (Cryogenics) - TJ 2K Satellite"/>
    <s v="6.09.02.01"/>
    <x v="0"/>
    <d v="2025-10-01T00:00:00"/>
    <d v="2026-09-30T00:00:00"/>
    <s v="nzandi"/>
    <s v="Yang"/>
    <n v="1340.27"/>
    <m/>
    <s v="A"/>
    <s v="Nonlabor"/>
    <s v="TEC"/>
    <m/>
    <s v="JLAB"/>
    <s v="Const"/>
    <s v="CRYO"/>
    <x v="0"/>
    <s v="T"/>
    <m/>
    <m/>
    <m/>
    <m/>
    <m/>
    <m/>
    <m/>
    <m/>
    <m/>
    <n v="1340.27"/>
    <m/>
    <m/>
    <m/>
    <m/>
    <m/>
    <m/>
    <m/>
    <m/>
    <x v="0"/>
    <x v="0"/>
    <m/>
  </r>
  <r>
    <s v=""/>
    <s v=" E09_10560"/>
    <s v="FY28 Management  - Travel Non-Labor (Cryogenics) - TJ 2K Satellite"/>
    <s v="6.09.02.01"/>
    <x v="0"/>
    <d v="2027-10-01T00:00:00"/>
    <d v="2028-09-29T00:00:00"/>
    <s v="nzandi"/>
    <s v="Yang"/>
    <n v="1421.89"/>
    <m/>
    <s v="A"/>
    <s v="Nonlabor"/>
    <s v="TEC"/>
    <m/>
    <s v="JLAB"/>
    <s v="Const"/>
    <s v="CRYO"/>
    <x v="0"/>
    <s v="T"/>
    <m/>
    <m/>
    <m/>
    <m/>
    <m/>
    <m/>
    <m/>
    <m/>
    <m/>
    <m/>
    <m/>
    <n v="1421.89"/>
    <m/>
    <m/>
    <m/>
    <m/>
    <m/>
    <m/>
    <x v="0"/>
    <x v="0"/>
    <m/>
  </r>
  <r>
    <s v=""/>
    <s v=" E09_10570"/>
    <s v="FY29 Management  - Travel Non-Labor (Cryogenics) - TJ 2K Satellite"/>
    <s v="6.09.02.01"/>
    <x v="0"/>
    <d v="2029-10-01T00:00:00"/>
    <d v="1930-09-30T00:00:00"/>
    <s v="nzandi"/>
    <s v="Yang"/>
    <n v="1508.49"/>
    <m/>
    <s v="A"/>
    <s v="Nonlabor"/>
    <s v="TEC"/>
    <m/>
    <s v="JLAB"/>
    <s v="Const"/>
    <s v="CRYO"/>
    <x v="0"/>
    <s v="T"/>
    <m/>
    <m/>
    <m/>
    <m/>
    <m/>
    <m/>
    <m/>
    <m/>
    <m/>
    <m/>
    <m/>
    <m/>
    <m/>
    <n v="1508.49"/>
    <m/>
    <m/>
    <m/>
    <m/>
    <x v="0"/>
    <x v="0"/>
    <m/>
  </r>
  <r>
    <s v=""/>
    <s v=" E09_10550"/>
    <s v="FY27 Management  - Travel Non-Labor (Cryogenics) - TJ 2K Satellite"/>
    <s v="6.09.02.01"/>
    <x v="0"/>
    <d v="2026-10-01T00:00:00"/>
    <d v="2027-09-30T00:00:00"/>
    <s v="nzandi"/>
    <s v="Yang"/>
    <n v="1380.48"/>
    <m/>
    <s v="A"/>
    <s v="Nonlabor"/>
    <s v="TEC"/>
    <m/>
    <s v="JLAB"/>
    <s v="Const"/>
    <s v="CRYO"/>
    <x v="0"/>
    <s v="T"/>
    <m/>
    <m/>
    <m/>
    <m/>
    <m/>
    <m/>
    <m/>
    <m/>
    <m/>
    <m/>
    <n v="1380.48"/>
    <m/>
    <m/>
    <m/>
    <m/>
    <m/>
    <m/>
    <m/>
    <x v="0"/>
    <x v="0"/>
    <m/>
  </r>
  <r>
    <s v=""/>
    <s v=" E09_10420"/>
    <s v="FY24 Management LOE (Cryogenics) - TJ"/>
    <s v="6.09.02.01"/>
    <x v="0"/>
    <d v="2023-10-02T00:00:00"/>
    <d v="2024-09-30T00:00:00"/>
    <s v="nzandi"/>
    <s v="Yang"/>
    <n v="6654.67"/>
    <m/>
    <s v="A"/>
    <s v="Labor"/>
    <s v="TEC"/>
    <m/>
    <s v="JLAB"/>
    <s v="PED"/>
    <s v="CRYO"/>
    <x v="0"/>
    <m/>
    <m/>
    <m/>
    <m/>
    <m/>
    <m/>
    <m/>
    <m/>
    <n v="6654.67"/>
    <n v="0"/>
    <m/>
    <m/>
    <m/>
    <m/>
    <m/>
    <m/>
    <m/>
    <m/>
    <m/>
    <x v="0"/>
    <x v="0"/>
    <m/>
  </r>
  <r>
    <s v=""/>
    <s v=" E09_15770"/>
    <s v="Provide Vacuum Breaks, Instrumentation, and Other Details - IR06"/>
    <s v="6.09.04.02.02"/>
    <x v="0"/>
    <d v="2025-07-24T00:00:00"/>
    <d v="2025-10-16T00:00:00"/>
    <s v="nzandi"/>
    <s v="Yang"/>
    <n v="8129.75"/>
    <m/>
    <s v="C"/>
    <s v="Labor"/>
    <s v="TEC"/>
    <m/>
    <s v="JLAB"/>
    <s v="PED"/>
    <s v="CRYO"/>
    <x v="6"/>
    <m/>
    <m/>
    <m/>
    <m/>
    <m/>
    <m/>
    <m/>
    <m/>
    <m/>
    <n v="6614.04"/>
    <n v="1515.72"/>
    <m/>
    <m/>
    <m/>
    <m/>
    <m/>
    <m/>
    <m/>
    <m/>
    <x v="0"/>
    <x v="0"/>
    <m/>
  </r>
  <r>
    <s v=""/>
    <s v=" E09_15620"/>
    <s v="Provide Vacuum Breaks, Instrumentation, and Other Details - IR02"/>
    <s v="6.09.04.02.02"/>
    <x v="0"/>
    <d v="2026-12-17T00:00:00"/>
    <d v="2027-03-15T00:00:00"/>
    <s v="nzandi"/>
    <s v="Yang"/>
    <n v="8576.8799999999992"/>
    <m/>
    <s v="C"/>
    <s v="Labor"/>
    <s v="TEC"/>
    <m/>
    <s v="JLAB"/>
    <s v="PED"/>
    <s v="CRYO"/>
    <x v="6"/>
    <m/>
    <m/>
    <m/>
    <m/>
    <m/>
    <m/>
    <m/>
    <m/>
    <m/>
    <m/>
    <m/>
    <n v="8576.8799999999992"/>
    <m/>
    <m/>
    <m/>
    <m/>
    <m/>
    <m/>
    <m/>
    <x v="0"/>
    <x v="0"/>
    <m/>
  </r>
  <r>
    <s v=""/>
    <s v=" E09_15770"/>
    <s v="Provide Vacuum Breaks, Instrumentation, and Other Details - IR06"/>
    <s v="6.09.04.02.02"/>
    <x v="0"/>
    <d v="2025-07-24T00:00:00"/>
    <d v="2025-10-16T00:00:00"/>
    <s v="nzandi"/>
    <s v="Yang"/>
    <n v="10710.75"/>
    <m/>
    <s v="C"/>
    <s v="Labor"/>
    <s v="TEC"/>
    <m/>
    <s v="JLAB"/>
    <s v="PED"/>
    <s v="CRYO"/>
    <x v="6"/>
    <m/>
    <m/>
    <m/>
    <m/>
    <m/>
    <m/>
    <m/>
    <m/>
    <m/>
    <n v="8713.83"/>
    <n v="1996.92"/>
    <m/>
    <m/>
    <m/>
    <m/>
    <m/>
    <m/>
    <m/>
    <m/>
    <x v="0"/>
    <x v="0"/>
    <m/>
  </r>
  <r>
    <s v=""/>
    <s v=" E09_15620"/>
    <s v="Provide Vacuum Breaks, Instrumentation, and Other Details - IR02"/>
    <s v="6.09.04.02.02"/>
    <x v="0"/>
    <d v="2026-12-17T00:00:00"/>
    <d v="2027-03-15T00:00:00"/>
    <s v="nzandi"/>
    <s v="Yang"/>
    <n v="11299.83"/>
    <m/>
    <s v="C"/>
    <s v="Labor"/>
    <s v="TEC"/>
    <m/>
    <s v="JLAB"/>
    <s v="PED"/>
    <s v="CRYO"/>
    <x v="6"/>
    <m/>
    <m/>
    <m/>
    <m/>
    <m/>
    <m/>
    <m/>
    <m/>
    <m/>
    <m/>
    <m/>
    <n v="11299.83"/>
    <m/>
    <m/>
    <m/>
    <m/>
    <m/>
    <m/>
    <m/>
    <x v="0"/>
    <x v="0"/>
    <m/>
  </r>
  <r>
    <s v=""/>
    <s v=" E09_15770"/>
    <s v="Provide Vacuum Breaks, Instrumentation, and Other Details - IR06"/>
    <s v="6.09.04.02.02"/>
    <x v="0"/>
    <d v="2025-07-24T00:00:00"/>
    <d v="2025-10-16T00:00:00"/>
    <s v="nzandi"/>
    <s v="Yang"/>
    <n v="14169.42"/>
    <m/>
    <s v="C"/>
    <s v="Labor"/>
    <s v="TEC"/>
    <m/>
    <s v="JLAB"/>
    <s v="PED"/>
    <s v="CRYO"/>
    <x v="6"/>
    <m/>
    <m/>
    <m/>
    <m/>
    <m/>
    <m/>
    <m/>
    <m/>
    <m/>
    <n v="11527.67"/>
    <n v="2641.76"/>
    <m/>
    <m/>
    <m/>
    <m/>
    <m/>
    <m/>
    <m/>
    <m/>
    <x v="0"/>
    <x v="0"/>
    <m/>
  </r>
  <r>
    <s v=""/>
    <s v=" E09_15620"/>
    <s v="Provide Vacuum Breaks, Instrumentation, and Other Details - IR02"/>
    <s v="6.09.04.02.02"/>
    <x v="0"/>
    <d v="2026-12-17T00:00:00"/>
    <d v="2027-03-15T00:00:00"/>
    <s v="nzandi"/>
    <s v="Yang"/>
    <n v="14948.73"/>
    <m/>
    <s v="C"/>
    <s v="Labor"/>
    <s v="TEC"/>
    <m/>
    <s v="JLAB"/>
    <s v="PED"/>
    <s v="CRYO"/>
    <x v="6"/>
    <m/>
    <m/>
    <m/>
    <m/>
    <m/>
    <m/>
    <m/>
    <m/>
    <m/>
    <m/>
    <m/>
    <n v="14948.73"/>
    <m/>
    <m/>
    <m/>
    <m/>
    <m/>
    <m/>
    <m/>
    <x v="0"/>
    <x v="0"/>
    <m/>
  </r>
  <r>
    <s v=""/>
    <s v=" E09_11960"/>
    <s v="Hold Kickoff Meeting for Guard Vacuum Systems Vendor Effort"/>
    <s v="6.09.02.03.02"/>
    <x v="0"/>
    <d v="2026-05-14T00:00:00"/>
    <d v="2026-05-14T00:00:00"/>
    <s v="nzandi"/>
    <s v="Yang"/>
    <n v="1885.2"/>
    <m/>
    <s v="C"/>
    <s v="Labor"/>
    <s v="TEC"/>
    <m/>
    <s v="JLAB"/>
    <s v="Const"/>
    <s v="CRYO"/>
    <x v="10"/>
    <s v="P.S130"/>
    <m/>
    <m/>
    <m/>
    <m/>
    <m/>
    <m/>
    <m/>
    <m/>
    <m/>
    <n v="1885.2"/>
    <m/>
    <m/>
    <m/>
    <m/>
    <m/>
    <m/>
    <m/>
    <m/>
    <x v="0"/>
    <x v="0"/>
    <m/>
  </r>
  <r>
    <s v=""/>
    <s v=" E09_10830"/>
    <s v="Provide ambient HX layout - IR02"/>
    <s v="6.09.02.02.02"/>
    <x v="0"/>
    <d v="2023-04-17T00:00:00"/>
    <d v="2023-04-24T00:00:00"/>
    <s v="nzandi"/>
    <s v="Yang"/>
    <n v="788.32"/>
    <m/>
    <s v="C"/>
    <s v="Labor"/>
    <s v="TEC"/>
    <m/>
    <s v="JLAB"/>
    <s v="PED"/>
    <s v="CRYO"/>
    <x v="11"/>
    <m/>
    <m/>
    <m/>
    <m/>
    <m/>
    <m/>
    <m/>
    <n v="788.32"/>
    <m/>
    <m/>
    <m/>
    <m/>
    <m/>
    <m/>
    <m/>
    <m/>
    <m/>
    <m/>
    <m/>
    <x v="0"/>
    <x v="0"/>
    <m/>
  </r>
  <r>
    <s v=""/>
    <s v=" E09_10990"/>
    <s v="Provide ambient HX layout - IR06"/>
    <s v="6.09.02.02.02"/>
    <x v="0"/>
    <d v="2023-04-17T00:00:00"/>
    <d v="2023-04-24T00:00:00"/>
    <s v="nzandi"/>
    <s v="Yang"/>
    <n v="1038.5899999999999"/>
    <m/>
    <s v="C"/>
    <s v="Labor"/>
    <s v="TEC"/>
    <m/>
    <s v="JLAB"/>
    <s v="PED"/>
    <s v="CRYO"/>
    <x v="11"/>
    <m/>
    <m/>
    <m/>
    <m/>
    <m/>
    <m/>
    <m/>
    <n v="1038.5899999999999"/>
    <m/>
    <m/>
    <m/>
    <m/>
    <m/>
    <m/>
    <m/>
    <m/>
    <m/>
    <m/>
    <m/>
    <x v="0"/>
    <x v="0"/>
    <m/>
  </r>
  <r>
    <s v=""/>
    <s v=" E09_11150"/>
    <s v="Provide ambient HX layout - IR10"/>
    <s v="6.09.02.02.02"/>
    <x v="0"/>
    <d v="2023-04-17T00:00:00"/>
    <d v="2023-04-24T00:00:00"/>
    <s v="nzandi"/>
    <s v="Yang"/>
    <n v="1373.97"/>
    <m/>
    <s v="C"/>
    <s v="Labor"/>
    <s v="TEC"/>
    <m/>
    <s v="JLAB"/>
    <s v="PED"/>
    <s v="CRYO"/>
    <x v="11"/>
    <m/>
    <m/>
    <m/>
    <m/>
    <m/>
    <m/>
    <m/>
    <n v="1373.97"/>
    <m/>
    <m/>
    <m/>
    <m/>
    <m/>
    <m/>
    <m/>
    <m/>
    <m/>
    <m/>
    <m/>
    <x v="0"/>
    <x v="0"/>
    <m/>
  </r>
  <r>
    <s v=""/>
    <s v=" E09_10970"/>
    <s v="Provide guard vac layout - IR06"/>
    <s v="6.09.02.02.02"/>
    <x v="0"/>
    <d v="2023-03-27T00:00:00"/>
    <d v="2023-03-31T00:00:00"/>
    <s v="nzandi"/>
    <s v="Yang"/>
    <n v="2222.16"/>
    <m/>
    <s v="C"/>
    <s v="Labor"/>
    <s v="TEC"/>
    <m/>
    <s v="JLAB"/>
    <s v="PED"/>
    <s v="CRYO"/>
    <x v="11"/>
    <m/>
    <m/>
    <m/>
    <m/>
    <m/>
    <m/>
    <m/>
    <n v="2222.16"/>
    <m/>
    <m/>
    <m/>
    <m/>
    <m/>
    <m/>
    <m/>
    <m/>
    <m/>
    <m/>
    <m/>
    <x v="0"/>
    <x v="0"/>
    <m/>
  </r>
  <r>
    <s v=""/>
    <s v=" E09_11210"/>
    <s v="Produce 3D Models for Satellite IA, GV, and HX Systems - IR02"/>
    <s v="6.09.02.02.02"/>
    <x v="0"/>
    <d v="2023-11-30T00:00:00"/>
    <d v="2024-02-27T00:00:00"/>
    <s v="nzandi"/>
    <s v="Yang"/>
    <n v="2288.83"/>
    <m/>
    <s v="C"/>
    <s v="Labor"/>
    <s v="TEC"/>
    <m/>
    <s v="JLAB"/>
    <s v="PED"/>
    <s v="CRYO"/>
    <x v="11"/>
    <m/>
    <m/>
    <m/>
    <m/>
    <m/>
    <m/>
    <m/>
    <m/>
    <n v="2288.83"/>
    <m/>
    <m/>
    <m/>
    <m/>
    <m/>
    <m/>
    <m/>
    <m/>
    <m/>
    <m/>
    <x v="0"/>
    <x v="0"/>
    <m/>
  </r>
  <r>
    <s v=""/>
    <s v=" E09_11240"/>
    <s v="Produce 3D Models for Satellite IA, GV, and HX Systems - IR06"/>
    <s v="6.09.02.02.02"/>
    <x v="0"/>
    <d v="2023-08-31T00:00:00"/>
    <d v="2023-11-29T00:00:00"/>
    <s v="nzandi"/>
    <s v="Yang"/>
    <n v="2265.4899999999998"/>
    <m/>
    <s v="C"/>
    <s v="Labor"/>
    <s v="TEC"/>
    <m/>
    <s v="JLAB"/>
    <s v="PED"/>
    <s v="CRYO"/>
    <x v="11"/>
    <m/>
    <m/>
    <m/>
    <m/>
    <m/>
    <m/>
    <m/>
    <n v="792.92"/>
    <n v="1472.57"/>
    <m/>
    <m/>
    <m/>
    <m/>
    <m/>
    <m/>
    <m/>
    <m/>
    <m/>
    <m/>
    <x v="0"/>
    <x v="0"/>
    <m/>
  </r>
  <r>
    <s v=""/>
    <s v=" E09_11390"/>
    <s v="Conduct Satellite Cryo Refrigerator Plants Technical Evaluation (IR06, IR10)"/>
    <s v="6.09.02.03.01"/>
    <x v="1"/>
    <d v="2024-02-06T00:00:00"/>
    <d v="2024-02-27T00:00:00"/>
    <s v="nzandi"/>
    <s v="Yang"/>
    <n v="2288.83"/>
    <m/>
    <s v="C"/>
    <s v="Labor"/>
    <s v="TEC"/>
    <m/>
    <s v="JLAB"/>
    <s v="PED"/>
    <s v="CRYO"/>
    <x v="10"/>
    <s v="D25.APP05"/>
    <m/>
    <m/>
    <m/>
    <m/>
    <m/>
    <m/>
    <m/>
    <n v="2288.83"/>
    <m/>
    <m/>
    <m/>
    <m/>
    <m/>
    <m/>
    <m/>
    <m/>
    <m/>
    <m/>
    <x v="0"/>
    <x v="0"/>
    <m/>
  </r>
  <r>
    <s v=""/>
    <s v=" E09_11960"/>
    <s v="Hold Kickoff Meeting for Guard Vacuum Systems Vendor Effort"/>
    <s v="6.09.02.03.02"/>
    <x v="0"/>
    <d v="2026-05-14T00:00:00"/>
    <d v="2026-05-14T00:00:00"/>
    <s v="nzandi"/>
    <s v="Yang"/>
    <n v="2428.21"/>
    <m/>
    <s v="C"/>
    <s v="Labor"/>
    <s v="TEC"/>
    <m/>
    <s v="JLAB"/>
    <s v="Const"/>
    <s v="CRYO"/>
    <x v="10"/>
    <s v="P.S130"/>
    <m/>
    <m/>
    <m/>
    <m/>
    <m/>
    <m/>
    <m/>
    <m/>
    <m/>
    <n v="2428.21"/>
    <m/>
    <m/>
    <m/>
    <m/>
    <m/>
    <m/>
    <m/>
    <m/>
    <x v="0"/>
    <x v="0"/>
    <m/>
  </r>
  <r>
    <s v=""/>
    <s v=" E09_15290"/>
    <s v="4K Distribution - System Test &amp; Evaluation - IR10 HSR 41GeV"/>
    <s v="6.09.03.05"/>
    <x v="0"/>
    <d v="1930-02-20T00:00:00"/>
    <d v="1930-06-26T00:00:00"/>
    <s v="glayden"/>
    <s v="ythan"/>
    <n v="16038.96"/>
    <m/>
    <s v="C"/>
    <s v="Labor"/>
    <s v="TEC"/>
    <m/>
    <s v="BNL"/>
    <s v="Const"/>
    <s v="CRYO"/>
    <x v="8"/>
    <m/>
    <m/>
    <m/>
    <m/>
    <m/>
    <m/>
    <m/>
    <m/>
    <m/>
    <m/>
    <m/>
    <m/>
    <m/>
    <m/>
    <n v="16038.96"/>
    <m/>
    <m/>
    <m/>
    <m/>
    <x v="0"/>
    <x v="0"/>
    <m/>
  </r>
  <r>
    <s v=""/>
    <s v=" E09_17180"/>
    <s v="Requirements and definitions for control logic - 1012 Controls System - BNL"/>
    <s v="6.09.05.02.01"/>
    <x v="0"/>
    <d v="2025-07-11T00:00:00"/>
    <d v="2025-10-03T00:00:00"/>
    <s v="glayden"/>
    <s v="tallerico"/>
    <n v="20513.810000000001"/>
    <m/>
    <s v="C"/>
    <s v="Labor"/>
    <s v="TEC"/>
    <m/>
    <s v="BNL"/>
    <s v="PED"/>
    <s v="CRYO"/>
    <x v="6"/>
    <m/>
    <m/>
    <m/>
    <m/>
    <m/>
    <m/>
    <m/>
    <m/>
    <m/>
    <n v="19488.12"/>
    <n v="1025.69"/>
    <m/>
    <m/>
    <m/>
    <m/>
    <m/>
    <m/>
    <m/>
    <m/>
    <x v="0"/>
    <x v="0"/>
    <m/>
  </r>
  <r>
    <s v=""/>
    <s v=" E09_17190"/>
    <s v="Requirements for Interlocks: Hardwired and softwired: MCR, SRF, PSMagnets - 1012 Controls System"/>
    <s v="6.09.05.02.01"/>
    <x v="0"/>
    <d v="2025-07-11T00:00:00"/>
    <d v="2025-10-03T00:00:00"/>
    <s v="glayden"/>
    <s v="tallerico"/>
    <n v="20513.810000000001"/>
    <m/>
    <s v="C"/>
    <s v="Labor"/>
    <s v="TEC"/>
    <m/>
    <s v="BNL"/>
    <s v="PED"/>
    <s v="CRYO"/>
    <x v="6"/>
    <m/>
    <m/>
    <m/>
    <m/>
    <m/>
    <m/>
    <m/>
    <m/>
    <m/>
    <n v="19488.12"/>
    <n v="1025.69"/>
    <m/>
    <m/>
    <m/>
    <m/>
    <m/>
    <m/>
    <m/>
    <m/>
    <x v="0"/>
    <x v="0"/>
    <m/>
  </r>
  <r>
    <s v=""/>
    <s v=" E09_17160"/>
    <s v="Requirements and definitions for control logic - 1010 Controls System - BNL"/>
    <s v="6.09.05.02.01"/>
    <x v="0"/>
    <d v="2024-10-21T00:00:00"/>
    <d v="2025-01-17T00:00:00"/>
    <s v="glayden"/>
    <s v="tallerico"/>
    <n v="20477.98"/>
    <m/>
    <s v="C"/>
    <s v="Labor"/>
    <s v="TEC"/>
    <m/>
    <s v="BNL"/>
    <s v="PED"/>
    <s v="CRYO"/>
    <x v="11"/>
    <m/>
    <m/>
    <m/>
    <m/>
    <m/>
    <m/>
    <m/>
    <m/>
    <m/>
    <n v="20477.98"/>
    <m/>
    <m/>
    <m/>
    <m/>
    <m/>
    <m/>
    <m/>
    <m/>
    <m/>
    <x v="0"/>
    <x v="0"/>
    <m/>
  </r>
  <r>
    <s v=""/>
    <s v=" E09_17170"/>
    <s v="Requirements for Interlocks: Hardwired and softwired: MCR, SRF, PSMagnets - 1010 Controls System"/>
    <s v="6.09.05.02.01"/>
    <x v="0"/>
    <d v="2024-10-21T00:00:00"/>
    <d v="2025-01-17T00:00:00"/>
    <s v="glayden"/>
    <s v="tallerico"/>
    <n v="20477.98"/>
    <m/>
    <s v="C"/>
    <s v="Labor"/>
    <s v="TEC"/>
    <m/>
    <s v="BNL"/>
    <s v="PED"/>
    <s v="CRYO"/>
    <x v="11"/>
    <m/>
    <m/>
    <m/>
    <m/>
    <m/>
    <m/>
    <m/>
    <m/>
    <m/>
    <n v="20477.98"/>
    <m/>
    <m/>
    <m/>
    <m/>
    <m/>
    <m/>
    <m/>
    <m/>
    <m/>
    <x v="0"/>
    <x v="0"/>
    <m/>
  </r>
  <r>
    <s v=""/>
    <s v=" E09_17080"/>
    <s v="Requirements and definitions for control logic - 1002 Controls System - BNL"/>
    <s v="6.09.05.02.01"/>
    <x v="0"/>
    <d v="2026-01-06T00:00:00"/>
    <d v="2026-04-01T00:00:00"/>
    <s v="glayden"/>
    <s v="tallerico"/>
    <n v="21194.71"/>
    <m/>
    <s v="C"/>
    <s v="Labor"/>
    <s v="TEC"/>
    <m/>
    <s v="BNL"/>
    <s v="PED"/>
    <s v="CRYO"/>
    <x v="6"/>
    <m/>
    <m/>
    <m/>
    <m/>
    <m/>
    <m/>
    <m/>
    <m/>
    <m/>
    <m/>
    <n v="21194.71"/>
    <m/>
    <m/>
    <m/>
    <m/>
    <m/>
    <m/>
    <m/>
    <m/>
    <x v="0"/>
    <x v="0"/>
    <m/>
  </r>
  <r>
    <s v=""/>
    <s v=" E09_17090"/>
    <s v="Requirements for Interlocks: Hardwired and softwired: MCR, SRF, PSMagnets - 1002 Controls System"/>
    <s v="6.09.05.02.01"/>
    <x v="0"/>
    <d v="2026-01-06T00:00:00"/>
    <d v="2026-04-01T00:00:00"/>
    <s v="glayden"/>
    <s v="tallerico"/>
    <n v="21194.71"/>
    <m/>
    <s v="C"/>
    <s v="Labor"/>
    <s v="TEC"/>
    <m/>
    <s v="BNL"/>
    <s v="PED"/>
    <s v="CRYO"/>
    <x v="6"/>
    <m/>
    <m/>
    <m/>
    <m/>
    <m/>
    <m/>
    <m/>
    <m/>
    <m/>
    <m/>
    <n v="21194.71"/>
    <m/>
    <m/>
    <m/>
    <m/>
    <m/>
    <m/>
    <m/>
    <m/>
    <x v="0"/>
    <x v="0"/>
    <m/>
  </r>
  <r>
    <s v=""/>
    <s v=" E09_17100"/>
    <s v="Requirements and definitions for control logic - 1004 Controls System - BNL"/>
    <s v="6.09.05.02.01"/>
    <x v="0"/>
    <d v="2025-10-06T00:00:00"/>
    <d v="2026-01-05T00:00:00"/>
    <s v="glayden"/>
    <s v="tallerico"/>
    <n v="21194.71"/>
    <m/>
    <s v="C"/>
    <s v="Labor"/>
    <s v="TEC"/>
    <m/>
    <s v="BNL"/>
    <s v="PED"/>
    <s v="CRYO"/>
    <x v="6"/>
    <m/>
    <m/>
    <m/>
    <m/>
    <m/>
    <m/>
    <m/>
    <m/>
    <m/>
    <m/>
    <n v="21194.71"/>
    <m/>
    <m/>
    <m/>
    <m/>
    <m/>
    <m/>
    <m/>
    <m/>
    <x v="0"/>
    <x v="0"/>
    <m/>
  </r>
  <r>
    <s v=""/>
    <s v=" E09_17110"/>
    <s v="Requirements for Interlocks: Hardwired and softwired: MCR, SRF, PSMagnets - 1004 Controls System"/>
    <s v="6.09.05.02.01"/>
    <x v="0"/>
    <d v="2025-10-06T00:00:00"/>
    <d v="2026-01-05T00:00:00"/>
    <s v="glayden"/>
    <s v="tallerico"/>
    <n v="21194.71"/>
    <m/>
    <s v="C"/>
    <s v="Labor"/>
    <s v="TEC"/>
    <m/>
    <s v="BNL"/>
    <s v="PED"/>
    <s v="CRYO"/>
    <x v="6"/>
    <m/>
    <m/>
    <m/>
    <m/>
    <m/>
    <m/>
    <m/>
    <m/>
    <m/>
    <m/>
    <n v="21194.71"/>
    <m/>
    <m/>
    <m/>
    <m/>
    <m/>
    <m/>
    <m/>
    <m/>
    <x v="0"/>
    <x v="0"/>
    <m/>
  </r>
  <r>
    <s v=""/>
    <s v=" E09_17120"/>
    <s v="Requirements and definitions for control logic - 1006 Controls System - BNL"/>
    <s v="6.09.05.02.01"/>
    <x v="0"/>
    <d v="2025-01-21T00:00:00"/>
    <d v="2025-04-15T00:00:00"/>
    <s v="glayden"/>
    <s v="tallerico"/>
    <n v="20477.98"/>
    <m/>
    <s v="C"/>
    <s v="Labor"/>
    <s v="TEC"/>
    <m/>
    <s v="BNL"/>
    <s v="PED"/>
    <s v="CRYO"/>
    <x v="11"/>
    <m/>
    <m/>
    <m/>
    <m/>
    <m/>
    <m/>
    <m/>
    <m/>
    <m/>
    <n v="20477.98"/>
    <m/>
    <m/>
    <m/>
    <m/>
    <m/>
    <m/>
    <m/>
    <m/>
    <m/>
    <x v="0"/>
    <x v="0"/>
    <m/>
  </r>
  <r>
    <s v=""/>
    <s v=" E09_17130"/>
    <s v="Requirements for Interlocks: Hardwired and softwired: MCR, SRF, PSMagnets - 1006 Controls System"/>
    <s v="6.09.05.02.01"/>
    <x v="0"/>
    <d v="2025-01-21T00:00:00"/>
    <d v="2025-04-15T00:00:00"/>
    <s v="glayden"/>
    <s v="tallerico"/>
    <n v="20477.98"/>
    <m/>
    <s v="C"/>
    <s v="Labor"/>
    <s v="TEC"/>
    <m/>
    <s v="BNL"/>
    <s v="PED"/>
    <s v="CRYO"/>
    <x v="11"/>
    <m/>
    <m/>
    <m/>
    <m/>
    <m/>
    <m/>
    <m/>
    <m/>
    <m/>
    <n v="20477.98"/>
    <m/>
    <m/>
    <m/>
    <m/>
    <m/>
    <m/>
    <m/>
    <m/>
    <m/>
    <x v="0"/>
    <x v="0"/>
    <m/>
  </r>
  <r>
    <s v=""/>
    <s v=" E09_17140"/>
    <s v="Requirements and definitions for control logic - 1008 Controls System - BNL"/>
    <s v="6.09.05.02.01"/>
    <x v="0"/>
    <d v="2025-04-16T00:00:00"/>
    <d v="2025-07-10T00:00:00"/>
    <s v="glayden"/>
    <s v="tallerico"/>
    <n v="20477.98"/>
    <m/>
    <s v="C"/>
    <s v="Labor"/>
    <s v="TEC"/>
    <m/>
    <s v="BNL"/>
    <s v="PED"/>
    <s v="CRYO"/>
    <x v="6"/>
    <m/>
    <m/>
    <m/>
    <m/>
    <m/>
    <m/>
    <m/>
    <m/>
    <m/>
    <n v="20477.98"/>
    <m/>
    <m/>
    <m/>
    <m/>
    <m/>
    <m/>
    <m/>
    <m/>
    <m/>
    <x v="0"/>
    <x v="0"/>
    <m/>
  </r>
  <r>
    <s v=""/>
    <s v=" E09_17150"/>
    <s v="Requirements for Interlocks: Hardwired and softwired: MCR, SRF, PSMagnets - 1008 Controls System"/>
    <s v="6.09.05.02.01"/>
    <x v="0"/>
    <d v="2025-04-16T00:00:00"/>
    <d v="2025-07-10T00:00:00"/>
    <s v="glayden"/>
    <s v="tallerico"/>
    <n v="20477.98"/>
    <m/>
    <s v="C"/>
    <s v="Labor"/>
    <s v="TEC"/>
    <m/>
    <s v="BNL"/>
    <s v="PED"/>
    <s v="CRYO"/>
    <x v="6"/>
    <m/>
    <m/>
    <m/>
    <m/>
    <m/>
    <m/>
    <m/>
    <m/>
    <m/>
    <n v="20477.98"/>
    <m/>
    <m/>
    <m/>
    <m/>
    <m/>
    <m/>
    <m/>
    <m/>
    <m/>
    <x v="0"/>
    <x v="0"/>
    <m/>
  </r>
  <r>
    <s v=""/>
    <s v=" E09_18410"/>
    <s v="Generate HMI Screens - 1008 Rack"/>
    <s v="6.09.05.04"/>
    <x v="0"/>
    <d v="2025-02-04T00:00:00"/>
    <d v="2025-02-25T00:00:00"/>
    <s v="glayden"/>
    <s v="tallerico"/>
    <n v="20477.98"/>
    <m/>
    <s v="C"/>
    <s v="Labor"/>
    <s v="TEC"/>
    <m/>
    <s v="BNL"/>
    <s v="PED"/>
    <s v="CRYO"/>
    <x v="6"/>
    <m/>
    <m/>
    <m/>
    <m/>
    <m/>
    <m/>
    <m/>
    <m/>
    <m/>
    <n v="20477.98"/>
    <m/>
    <m/>
    <m/>
    <m/>
    <m/>
    <m/>
    <m/>
    <m/>
    <m/>
    <x v="0"/>
    <x v="0"/>
    <m/>
  </r>
  <r>
    <s v=""/>
    <s v=" E09_18360"/>
    <s v="Generate HMI Screens - 1010 Rack"/>
    <s v="6.09.05.04"/>
    <x v="0"/>
    <d v="2025-02-04T00:00:00"/>
    <d v="2025-02-25T00:00:00"/>
    <s v="glayden"/>
    <s v="tallerico"/>
    <n v="20477.98"/>
    <m/>
    <s v="C"/>
    <s v="Labor"/>
    <s v="TEC"/>
    <m/>
    <s v="BNL"/>
    <s v="PED"/>
    <s v="CRYO"/>
    <x v="6"/>
    <m/>
    <m/>
    <m/>
    <m/>
    <m/>
    <m/>
    <m/>
    <m/>
    <m/>
    <n v="20477.98"/>
    <m/>
    <m/>
    <m/>
    <m/>
    <m/>
    <m/>
    <m/>
    <m/>
    <m/>
    <x v="0"/>
    <x v="0"/>
    <m/>
  </r>
  <r>
    <s v=""/>
    <s v=" E09_18080"/>
    <s v="Generate Engineering docs - IR10 Rack"/>
    <s v="6.09.05.04"/>
    <x v="0"/>
    <d v="2025-06-10T00:00:00"/>
    <d v="2025-09-03T00:00:00"/>
    <s v="glayden"/>
    <s v="tallerico"/>
    <n v="20477.98"/>
    <m/>
    <s v="C"/>
    <s v="Labor"/>
    <s v="TEC"/>
    <m/>
    <s v="BNL"/>
    <s v="PED"/>
    <s v="CRYO"/>
    <x v="6"/>
    <m/>
    <m/>
    <m/>
    <m/>
    <m/>
    <m/>
    <m/>
    <m/>
    <m/>
    <n v="20477.98"/>
    <m/>
    <m/>
    <m/>
    <m/>
    <m/>
    <m/>
    <m/>
    <m/>
    <m/>
    <x v="0"/>
    <x v="0"/>
    <m/>
  </r>
  <r>
    <s v=""/>
    <s v=" E09_18120"/>
    <s v="Verify Logic - IR10 Rack"/>
    <s v="6.09.05.04"/>
    <x v="0"/>
    <d v="2026-08-20T00:00:00"/>
    <d v="2026-09-17T00:00:00"/>
    <s v="glayden"/>
    <s v="tallerico"/>
    <n v="21194.71"/>
    <m/>
    <s v="C"/>
    <s v="Labor"/>
    <s v="TEC"/>
    <m/>
    <s v="BNL"/>
    <s v="Const"/>
    <s v="CRYO"/>
    <x v="9"/>
    <m/>
    <m/>
    <m/>
    <m/>
    <m/>
    <m/>
    <m/>
    <m/>
    <m/>
    <m/>
    <n v="21194.71"/>
    <m/>
    <m/>
    <m/>
    <m/>
    <m/>
    <m/>
    <m/>
    <m/>
    <x v="0"/>
    <x v="0"/>
    <m/>
  </r>
  <r>
    <s v=""/>
    <s v=" E09_18010"/>
    <s v="Generate HMI Screens - 1006 Rack"/>
    <s v="6.09.05.04"/>
    <x v="0"/>
    <d v="2025-02-04T00:00:00"/>
    <d v="2025-02-25T00:00:00"/>
    <s v="glayden"/>
    <s v="tallerico"/>
    <n v="20477.98"/>
    <m/>
    <s v="C"/>
    <s v="Labor"/>
    <s v="TEC"/>
    <m/>
    <s v="BNL"/>
    <s v="PED"/>
    <s v="CRYO"/>
    <x v="6"/>
    <m/>
    <m/>
    <m/>
    <m/>
    <m/>
    <m/>
    <m/>
    <m/>
    <m/>
    <n v="20477.98"/>
    <m/>
    <m/>
    <m/>
    <m/>
    <m/>
    <m/>
    <m/>
    <m/>
    <m/>
    <x v="0"/>
    <x v="0"/>
    <m/>
  </r>
  <r>
    <s v=""/>
    <s v=" E09_18030"/>
    <s v="Generate Engineering docs - IR06 Rack"/>
    <s v="6.09.05.04"/>
    <x v="0"/>
    <d v="2025-06-10T00:00:00"/>
    <d v="2025-09-03T00:00:00"/>
    <s v="glayden"/>
    <s v="tallerico"/>
    <n v="20477.98"/>
    <m/>
    <s v="C"/>
    <s v="Labor"/>
    <s v="TEC"/>
    <m/>
    <s v="BNL"/>
    <s v="PED"/>
    <s v="CRYO"/>
    <x v="6"/>
    <m/>
    <m/>
    <m/>
    <m/>
    <m/>
    <m/>
    <m/>
    <m/>
    <m/>
    <n v="20477.98"/>
    <m/>
    <m/>
    <m/>
    <m/>
    <m/>
    <m/>
    <m/>
    <m/>
    <m/>
    <x v="0"/>
    <x v="0"/>
    <m/>
  </r>
  <r>
    <s v=""/>
    <s v=" E09_18070"/>
    <s v="Verify Logic - IR06 Rack"/>
    <s v="6.09.05.04"/>
    <x v="0"/>
    <d v="2026-08-27T00:00:00"/>
    <d v="2026-09-24T00:00:00"/>
    <s v="glayden"/>
    <s v="tallerico"/>
    <n v="21194.71"/>
    <m/>
    <s v="C"/>
    <s v="Labor"/>
    <s v="TEC"/>
    <m/>
    <s v="BNL"/>
    <s v="Const"/>
    <s v="CRYO"/>
    <x v="9"/>
    <m/>
    <m/>
    <m/>
    <m/>
    <m/>
    <m/>
    <m/>
    <m/>
    <m/>
    <m/>
    <n v="21194.71"/>
    <m/>
    <m/>
    <m/>
    <m/>
    <m/>
    <m/>
    <m/>
    <m/>
    <x v="0"/>
    <x v="0"/>
    <m/>
  </r>
  <r>
    <s v=""/>
    <s v=" E09_18280"/>
    <s v="Generate Engineering docs - IR02 Rack"/>
    <s v="6.09.05.04"/>
    <x v="0"/>
    <d v="2025-06-10T00:00:00"/>
    <d v="2025-09-03T00:00:00"/>
    <s v="glayden"/>
    <s v="tallerico"/>
    <n v="20477.98"/>
    <m/>
    <s v="C"/>
    <s v="Labor"/>
    <s v="TEC"/>
    <m/>
    <s v="BNL"/>
    <s v="PED"/>
    <s v="CRYO"/>
    <x v="6"/>
    <m/>
    <m/>
    <m/>
    <m/>
    <m/>
    <m/>
    <m/>
    <m/>
    <m/>
    <n v="20477.98"/>
    <m/>
    <m/>
    <m/>
    <m/>
    <m/>
    <m/>
    <m/>
    <m/>
    <m/>
    <x v="0"/>
    <x v="0"/>
    <m/>
  </r>
  <r>
    <s v=""/>
    <s v=" E09_18320"/>
    <s v="Verify Logic - IR02 Rack"/>
    <s v="6.09.05.04"/>
    <x v="0"/>
    <d v="2026-03-31T00:00:00"/>
    <d v="2026-04-20T00:00:00"/>
    <s v="glayden"/>
    <s v="tallerico"/>
    <n v="21194.71"/>
    <m/>
    <s v="C"/>
    <s v="Labor"/>
    <s v="TEC"/>
    <m/>
    <s v="BNL"/>
    <s v="PED"/>
    <s v="CRYO"/>
    <x v="6"/>
    <m/>
    <m/>
    <m/>
    <m/>
    <m/>
    <m/>
    <m/>
    <m/>
    <m/>
    <m/>
    <n v="21194.71"/>
    <m/>
    <m/>
    <m/>
    <m/>
    <m/>
    <m/>
    <m/>
    <m/>
    <x v="0"/>
    <x v="0"/>
    <m/>
  </r>
  <r>
    <s v=""/>
    <s v=" E09_18160"/>
    <s v="Generate HMI Screens - 1012 Rack"/>
    <s v="6.09.05.04"/>
    <x v="0"/>
    <d v="2025-02-04T00:00:00"/>
    <d v="2025-02-25T00:00:00"/>
    <s v="glayden"/>
    <s v="tallerico"/>
    <n v="20477.98"/>
    <m/>
    <s v="C"/>
    <s v="Labor"/>
    <s v="TEC"/>
    <m/>
    <s v="BNL"/>
    <s v="PED"/>
    <s v="CRYO"/>
    <x v="6"/>
    <m/>
    <m/>
    <m/>
    <m/>
    <m/>
    <m/>
    <m/>
    <m/>
    <m/>
    <n v="20477.98"/>
    <m/>
    <m/>
    <m/>
    <m/>
    <m/>
    <m/>
    <m/>
    <m/>
    <m/>
    <x v="0"/>
    <x v="0"/>
    <m/>
  </r>
  <r>
    <s v=""/>
    <s v=" E09_18260"/>
    <s v="Generate HMI Screens - 1002 Rack"/>
    <s v="6.09.05.04"/>
    <x v="0"/>
    <d v="2025-02-04T00:00:00"/>
    <d v="2025-02-25T00:00:00"/>
    <s v="glayden"/>
    <s v="tallerico"/>
    <n v="20477.98"/>
    <m/>
    <s v="C"/>
    <s v="Labor"/>
    <s v="TEC"/>
    <m/>
    <s v="BNL"/>
    <s v="PED"/>
    <s v="CRYO"/>
    <x v="6"/>
    <m/>
    <m/>
    <m/>
    <m/>
    <m/>
    <m/>
    <m/>
    <m/>
    <m/>
    <n v="20477.98"/>
    <m/>
    <m/>
    <m/>
    <m/>
    <m/>
    <m/>
    <m/>
    <m/>
    <m/>
    <x v="0"/>
    <x v="0"/>
    <m/>
  </r>
  <r>
    <s v=""/>
    <s v=" E09_18210"/>
    <s v="Generate HMI Screens - 1004 Rack"/>
    <s v="6.09.05.04"/>
    <x v="0"/>
    <d v="2025-02-11T00:00:00"/>
    <d v="2025-03-04T00:00:00"/>
    <s v="glayden"/>
    <s v="tallerico"/>
    <n v="20477.98"/>
    <m/>
    <s v="C"/>
    <s v="Labor"/>
    <s v="TEC"/>
    <m/>
    <s v="BNL"/>
    <s v="PED"/>
    <s v="CRYO"/>
    <x v="6"/>
    <m/>
    <m/>
    <m/>
    <m/>
    <m/>
    <m/>
    <m/>
    <m/>
    <m/>
    <n v="20477.98"/>
    <m/>
    <m/>
    <m/>
    <m/>
    <m/>
    <m/>
    <m/>
    <m/>
    <m/>
    <x v="0"/>
    <x v="0"/>
    <m/>
  </r>
  <r>
    <s v=""/>
    <s v=" E09_15290"/>
    <s v="4K Distribution - System Test &amp; Evaluation - IR10 HSR 41GeV"/>
    <s v="6.09.03.05"/>
    <x v="0"/>
    <d v="1930-02-20T00:00:00"/>
    <d v="1930-06-26T00:00:00"/>
    <s v="glayden"/>
    <s v="ythan"/>
    <n v="28301.119999999999"/>
    <m/>
    <s v="C"/>
    <s v="Labor"/>
    <s v="TEC"/>
    <m/>
    <s v="BNL"/>
    <s v="Const"/>
    <s v="CRYO"/>
    <x v="8"/>
    <m/>
    <m/>
    <m/>
    <m/>
    <m/>
    <m/>
    <m/>
    <m/>
    <m/>
    <m/>
    <m/>
    <m/>
    <m/>
    <m/>
    <n v="28301.119999999999"/>
    <m/>
    <m/>
    <m/>
    <m/>
    <x v="0"/>
    <x v="0"/>
    <m/>
  </r>
  <r>
    <s v=""/>
    <s v=" E09_15290"/>
    <s v="4K Distribution - System Test &amp; Evaluation - IR10 HSR 41GeV"/>
    <s v="6.09.03.05"/>
    <x v="0"/>
    <d v="1930-02-20T00:00:00"/>
    <d v="1930-06-26T00:00:00"/>
    <s v="glayden"/>
    <s v="ythan"/>
    <n v="20969.240000000002"/>
    <m/>
    <s v="C"/>
    <s v="Labor"/>
    <s v="TEC"/>
    <m/>
    <s v="BNL"/>
    <s v="Const"/>
    <s v="CRYO"/>
    <x v="8"/>
    <m/>
    <m/>
    <m/>
    <m/>
    <m/>
    <m/>
    <m/>
    <m/>
    <m/>
    <m/>
    <m/>
    <m/>
    <m/>
    <m/>
    <n v="20969.240000000002"/>
    <m/>
    <m/>
    <m/>
    <m/>
    <x v="0"/>
    <x v="0"/>
    <m/>
  </r>
  <r>
    <s v=""/>
    <s v=" E09_11770"/>
    <s v="Conduct LN2 Distribution Systems Bid Evaluation and Decision"/>
    <s v="6.09.02.03.02"/>
    <x v="0"/>
    <d v="2026-04-06T00:00:00"/>
    <d v="2026-05-05T00:00:00"/>
    <s v="nzandi"/>
    <s v="Yang"/>
    <n v="18851.96"/>
    <m/>
    <s v="C"/>
    <s v="Labor"/>
    <s v="TEC"/>
    <m/>
    <s v="JLAB"/>
    <s v="PED"/>
    <s v="CRYO"/>
    <x v="10"/>
    <s v="S.P211"/>
    <m/>
    <m/>
    <m/>
    <m/>
    <m/>
    <m/>
    <m/>
    <m/>
    <m/>
    <n v="18851.96"/>
    <m/>
    <m/>
    <m/>
    <m/>
    <m/>
    <m/>
    <m/>
    <m/>
    <x v="0"/>
    <x v="0"/>
    <m/>
  </r>
  <r>
    <s v=""/>
    <s v=" E09_10970"/>
    <s v="Provide guard vac layout - IR06"/>
    <s v="6.09.02.02.02"/>
    <x v="0"/>
    <d v="2023-03-27T00:00:00"/>
    <d v="2023-03-31T00:00:00"/>
    <s v="nzandi"/>
    <s v="Yang"/>
    <n v="10385.950000000001"/>
    <m/>
    <s v="C"/>
    <s v="Labor"/>
    <s v="TEC"/>
    <m/>
    <s v="JLAB"/>
    <s v="PED"/>
    <s v="CRYO"/>
    <x v="11"/>
    <m/>
    <m/>
    <m/>
    <m/>
    <m/>
    <m/>
    <m/>
    <n v="10385.950000000001"/>
    <m/>
    <m/>
    <m/>
    <m/>
    <m/>
    <m/>
    <m/>
    <m/>
    <m/>
    <m/>
    <m/>
    <x v="0"/>
    <x v="0"/>
    <m/>
  </r>
  <r>
    <s v=""/>
    <s v=" E09_11070"/>
    <s v="Develop Preliminary Engineering/Design of 2K Cold Box Interface - IR10 (2K Satellite)"/>
    <s v="6.09.02.02.02"/>
    <x v="0"/>
    <d v="2023-01-03T00:00:00"/>
    <d v="2023-02-07T00:00:00"/>
    <s v="nzandi"/>
    <s v="Yang"/>
    <n v="1534.76"/>
    <m/>
    <s v="C"/>
    <s v="Labor"/>
    <s v="TEC"/>
    <m/>
    <s v="JLAB"/>
    <s v="PED"/>
    <s v="CRYO"/>
    <x v="11"/>
    <s v="D25.APP05"/>
    <m/>
    <m/>
    <m/>
    <m/>
    <m/>
    <m/>
    <n v="1534.76"/>
    <m/>
    <m/>
    <m/>
    <m/>
    <m/>
    <m/>
    <m/>
    <m/>
    <m/>
    <m/>
    <m/>
    <x v="0"/>
    <x v="0"/>
    <m/>
  </r>
  <r>
    <s v=""/>
    <s v=" E09_13460"/>
    <s v="Conduct 4K Distribution Technical Management - LOE TJ FY23"/>
    <s v="6.09.03.01.01"/>
    <x v="0"/>
    <d v="2022-10-03T00:00:00"/>
    <d v="2023-09-29T00:00:00"/>
    <s v="nzandi"/>
    <s v="michalsk"/>
    <n v="22221.599999999999"/>
    <m/>
    <s v="A"/>
    <s v="Labor"/>
    <s v="TEC"/>
    <m/>
    <s v="JLAB"/>
    <s v="PED"/>
    <s v="CRYO"/>
    <x v="0"/>
    <m/>
    <m/>
    <m/>
    <m/>
    <m/>
    <m/>
    <m/>
    <n v="22221.599999999999"/>
    <n v="0"/>
    <m/>
    <m/>
    <m/>
    <m/>
    <m/>
    <m/>
    <m/>
    <m/>
    <m/>
    <m/>
    <x v="0"/>
    <x v="0"/>
    <m/>
  </r>
  <r>
    <s v=""/>
    <s v=" E09_13470"/>
    <s v="Conduct 4K Distribution Technical Management - LOE TJ FY24"/>
    <s v="6.09.03.01.01"/>
    <x v="0"/>
    <d v="2023-10-02T00:00:00"/>
    <d v="2024-09-30T00:00:00"/>
    <s v="nzandi"/>
    <s v="michalsk"/>
    <n v="22888.25"/>
    <m/>
    <s v="A"/>
    <s v="Labor"/>
    <s v="TEC"/>
    <m/>
    <s v="JLAB"/>
    <s v="PED"/>
    <s v="CRYO"/>
    <x v="0"/>
    <m/>
    <m/>
    <m/>
    <m/>
    <m/>
    <m/>
    <m/>
    <m/>
    <n v="22888.25"/>
    <m/>
    <m/>
    <m/>
    <m/>
    <m/>
    <m/>
    <m/>
    <m/>
    <m/>
    <m/>
    <x v="0"/>
    <x v="0"/>
    <m/>
  </r>
  <r>
    <s v=""/>
    <s v=" E09_13480"/>
    <s v="Conduct 4K Distribution Technical Management - LOE TJ FY25"/>
    <s v="6.09.03.01.01"/>
    <x v="0"/>
    <d v="2024-10-01T00:00:00"/>
    <d v="2025-09-30T00:00:00"/>
    <s v="nzandi"/>
    <s v="michalsk"/>
    <n v="23574.9"/>
    <m/>
    <s v="A"/>
    <s v="Labor"/>
    <s v="TEC"/>
    <m/>
    <s v="JLAB"/>
    <s v="PED"/>
    <s v="CRYO"/>
    <x v="0"/>
    <m/>
    <m/>
    <m/>
    <m/>
    <m/>
    <m/>
    <m/>
    <m/>
    <m/>
    <n v="23574.9"/>
    <m/>
    <m/>
    <m/>
    <m/>
    <m/>
    <m/>
    <m/>
    <m/>
    <m/>
    <x v="0"/>
    <x v="0"/>
    <m/>
  </r>
  <r>
    <s v=""/>
    <s v=" E09_13490"/>
    <s v="Conduct 4K Distribution Technical Management - LOE TJ FY26"/>
    <s v="6.09.03.01.01"/>
    <x v="0"/>
    <d v="2025-10-01T00:00:00"/>
    <d v="2026-09-30T00:00:00"/>
    <s v="nzandi"/>
    <s v="michalsk"/>
    <n v="24282.15"/>
    <m/>
    <s v="A"/>
    <s v="Labor"/>
    <s v="TEC"/>
    <m/>
    <s v="JLAB"/>
    <s v="Const"/>
    <s v="CRYO"/>
    <x v="0"/>
    <m/>
    <m/>
    <m/>
    <m/>
    <m/>
    <m/>
    <m/>
    <m/>
    <m/>
    <m/>
    <n v="24282.15"/>
    <m/>
    <m/>
    <m/>
    <m/>
    <m/>
    <m/>
    <m/>
    <m/>
    <x v="0"/>
    <x v="0"/>
    <m/>
  </r>
  <r>
    <s v=""/>
    <s v=" E09_13500"/>
    <s v="Conduct 4K Distribution Technical Management - LOE TJ FY27"/>
    <s v="6.09.03.01.01"/>
    <x v="0"/>
    <d v="2026-10-01T00:00:00"/>
    <d v="2027-09-30T00:00:00"/>
    <s v="nzandi"/>
    <s v="michalsk"/>
    <n v="25010.61"/>
    <m/>
    <s v="A"/>
    <s v="Labor"/>
    <s v="TEC"/>
    <m/>
    <s v="JLAB"/>
    <s v="Const"/>
    <s v="CRYO"/>
    <x v="0"/>
    <m/>
    <m/>
    <m/>
    <m/>
    <m/>
    <m/>
    <m/>
    <m/>
    <m/>
    <m/>
    <m/>
    <n v="25010.61"/>
    <m/>
    <m/>
    <m/>
    <m/>
    <m/>
    <m/>
    <m/>
    <x v="0"/>
    <x v="0"/>
    <m/>
  </r>
  <r>
    <s v=""/>
    <s v=" E09_13510"/>
    <s v="Conduct 4K Distribution Technical Management - LOE TJ FY28"/>
    <s v="6.09.03.01.01"/>
    <x v="0"/>
    <d v="2027-10-01T00:00:00"/>
    <d v="2028-09-29T00:00:00"/>
    <s v="nzandi"/>
    <s v="michalsk"/>
    <n v="25760.93"/>
    <m/>
    <s v="A"/>
    <s v="Labor"/>
    <s v="TEC"/>
    <m/>
    <s v="JLAB"/>
    <s v="Const"/>
    <s v="CRYO"/>
    <x v="0"/>
    <m/>
    <m/>
    <m/>
    <m/>
    <m/>
    <m/>
    <m/>
    <m/>
    <m/>
    <m/>
    <m/>
    <m/>
    <n v="25760.93"/>
    <m/>
    <m/>
    <m/>
    <m/>
    <m/>
    <m/>
    <x v="0"/>
    <x v="0"/>
    <m/>
  </r>
  <r>
    <s v=""/>
    <s v=" E09_13520"/>
    <s v="Conduct 4K Distribution Technical Management - LOE TJ FY29"/>
    <s v="6.09.03.01.01"/>
    <x v="0"/>
    <d v="2028-10-02T00:00:00"/>
    <d v="2029-09-28T00:00:00"/>
    <s v="nzandi"/>
    <s v="michalsk"/>
    <n v="26533.759999999998"/>
    <m/>
    <s v="A"/>
    <s v="Labor"/>
    <s v="TEC"/>
    <m/>
    <s v="JLAB"/>
    <s v="Const"/>
    <s v="CRYO"/>
    <x v="0"/>
    <m/>
    <m/>
    <m/>
    <m/>
    <m/>
    <m/>
    <m/>
    <m/>
    <m/>
    <m/>
    <m/>
    <m/>
    <m/>
    <n v="26533.759999999998"/>
    <n v="0"/>
    <m/>
    <m/>
    <m/>
    <m/>
    <x v="0"/>
    <x v="0"/>
    <m/>
  </r>
  <r>
    <s v=""/>
    <s v=" E09_15780"/>
    <s v="Provide U-Tubes Design &amp; Drawings - IR06"/>
    <s v="6.09.04.02.02"/>
    <x v="0"/>
    <d v="2025-07-24T00:00:00"/>
    <d v="2025-10-15T00:00:00"/>
    <s v="nzandi"/>
    <s v="Yang"/>
    <n v="23696.84"/>
    <m/>
    <s v="C"/>
    <s v="Labor"/>
    <s v="TEC"/>
    <m/>
    <s v="JLAB"/>
    <s v="PED"/>
    <s v="CRYO"/>
    <x v="6"/>
    <m/>
    <m/>
    <m/>
    <m/>
    <m/>
    <m/>
    <m/>
    <m/>
    <m/>
    <n v="19611.18"/>
    <n v="4085.66"/>
    <m/>
    <m/>
    <m/>
    <m/>
    <m/>
    <m/>
    <m/>
    <m/>
    <x v="0"/>
    <x v="0"/>
    <m/>
  </r>
  <r>
    <s v=""/>
    <s v=" E09_15930"/>
    <s v="Provide U-Tubes Design and Drawings- IR10"/>
    <s v="6.09.04.02.02"/>
    <x v="0"/>
    <d v="2024-09-12T00:00:00"/>
    <d v="2024-12-06T00:00:00"/>
    <s v="nzandi"/>
    <s v="Yang"/>
    <n v="23421"/>
    <m/>
    <s v="C"/>
    <s v="Labor"/>
    <s v="TEC"/>
    <m/>
    <s v="JLAB"/>
    <s v="PED"/>
    <s v="CRYO"/>
    <x v="6"/>
    <m/>
    <m/>
    <m/>
    <m/>
    <m/>
    <m/>
    <m/>
    <m/>
    <n v="5249.53"/>
    <n v="18171.46"/>
    <m/>
    <m/>
    <m/>
    <m/>
    <m/>
    <m/>
    <m/>
    <m/>
    <m/>
    <x v="0"/>
    <x v="0"/>
    <m/>
  </r>
  <r>
    <s v=""/>
    <s v=" E09_15630"/>
    <s v="Provide U-Tubes Design &amp; Drawings - IR02"/>
    <s v="6.09.04.02.02"/>
    <x v="0"/>
    <d v="2026-12-17T00:00:00"/>
    <d v="2027-03-12T00:00:00"/>
    <s v="nzandi"/>
    <s v="Yang"/>
    <n v="25010.61"/>
    <m/>
    <s v="C"/>
    <s v="Labor"/>
    <s v="TEC"/>
    <m/>
    <s v="JLAB"/>
    <s v="PED"/>
    <s v="CRYO"/>
    <x v="6"/>
    <m/>
    <m/>
    <m/>
    <m/>
    <m/>
    <m/>
    <m/>
    <m/>
    <m/>
    <m/>
    <m/>
    <n v="25010.61"/>
    <m/>
    <m/>
    <m/>
    <m/>
    <m/>
    <m/>
    <m/>
    <x v="0"/>
    <x v="0"/>
    <m/>
  </r>
  <r>
    <s v=""/>
    <s v=" E09_10680"/>
    <s v="Produce L3 Requirements Documents"/>
    <s v="6.09.02.02.01"/>
    <x v="1"/>
    <d v="2022-10-03T00:00:00"/>
    <d v="2022-10-18T00:00:00"/>
    <s v="nzandi"/>
    <s v="Yang"/>
    <n v="4362.34"/>
    <m/>
    <s v="C"/>
    <s v="Labor"/>
    <s v="TEC"/>
    <m/>
    <s v="JLAB"/>
    <s v="PED"/>
    <s v="CRYO"/>
    <x v="11"/>
    <m/>
    <m/>
    <m/>
    <m/>
    <m/>
    <m/>
    <m/>
    <n v="4362.34"/>
    <m/>
    <m/>
    <m/>
    <m/>
    <m/>
    <m/>
    <m/>
    <m/>
    <m/>
    <m/>
    <m/>
    <x v="0"/>
    <x v="0"/>
    <m/>
  </r>
  <r>
    <s v=""/>
    <s v=" E09_11770"/>
    <s v="Conduct LN2 Distribution Systems Bid Evaluation and Decision"/>
    <s v="6.09.02.03.02"/>
    <x v="0"/>
    <d v="2026-04-06T00:00:00"/>
    <d v="2026-05-05T00:00:00"/>
    <s v="nzandi"/>
    <s v="Yang"/>
    <n v="28601.07"/>
    <m/>
    <s v="C"/>
    <s v="Labor"/>
    <s v="TEC"/>
    <m/>
    <s v="JLAB"/>
    <s v="PED"/>
    <s v="CRYO"/>
    <x v="10"/>
    <s v="S.P211"/>
    <m/>
    <m/>
    <m/>
    <m/>
    <m/>
    <m/>
    <m/>
    <m/>
    <m/>
    <n v="28601.07"/>
    <m/>
    <m/>
    <m/>
    <m/>
    <m/>
    <m/>
    <m/>
    <m/>
    <x v="0"/>
    <x v="0"/>
    <m/>
  </r>
  <r>
    <s v=""/>
    <s v=" E09_18440"/>
    <s v="IR06 Rack builds I/O for 8 SRF Crab cryomodules, 8 spring rotators solenoid"/>
    <s v="6.09.05.05.01"/>
    <x v="0"/>
    <d v="2027-11-30T00:00:00"/>
    <d v="2028-03-17T00:00:00"/>
    <s v="glayden"/>
    <s v="tallerico"/>
    <n v="149725.45000000001"/>
    <m/>
    <s v="C"/>
    <s v="Labor"/>
    <s v="TEC"/>
    <m/>
    <s v="BNL"/>
    <s v="Const"/>
    <s v="CRYO"/>
    <x v="9"/>
    <m/>
    <m/>
    <m/>
    <m/>
    <m/>
    <m/>
    <m/>
    <m/>
    <m/>
    <m/>
    <m/>
    <m/>
    <n v="149725.45000000001"/>
    <m/>
    <m/>
    <m/>
    <m/>
    <m/>
    <m/>
    <x v="0"/>
    <x v="0"/>
    <m/>
  </r>
  <r>
    <s v=""/>
    <s v=" E09_18450"/>
    <s v="IR02 SHC Rack builds I/O for 11 SRF 2K cryomodules"/>
    <s v="6.09.05.05.01"/>
    <x v="0"/>
    <d v="2027-11-30T00:00:00"/>
    <d v="2028-03-17T00:00:00"/>
    <s v="glayden"/>
    <s v="tallerico"/>
    <n v="149725.45000000001"/>
    <m/>
    <s v="C"/>
    <s v="Labor"/>
    <s v="TEC"/>
    <m/>
    <s v="BNL"/>
    <s v="Const"/>
    <s v="CRYO"/>
    <x v="9"/>
    <m/>
    <m/>
    <m/>
    <m/>
    <m/>
    <m/>
    <m/>
    <m/>
    <m/>
    <m/>
    <m/>
    <m/>
    <n v="149725.45000000001"/>
    <m/>
    <m/>
    <m/>
    <m/>
    <m/>
    <m/>
    <x v="0"/>
    <x v="0"/>
    <m/>
  </r>
  <r>
    <s v=""/>
    <s v=" E09_11530"/>
    <s v="TR Effort for Satellite Cryo Refrigerator Plants Procurement-Travel - PDR to FDR - TJ (IR06, IR10)"/>
    <s v="6.09.02.03.01"/>
    <x v="1"/>
    <d v="2025-06-18T00:00:00"/>
    <d v="2027-05-03T00:00:00"/>
    <s v="nzandi"/>
    <s v="Yang"/>
    <n v="14364.15"/>
    <m/>
    <s v="C"/>
    <s v="Nonlabor"/>
    <s v="TEC"/>
    <s v="CD-3A"/>
    <s v="JLAB"/>
    <s v="Const"/>
    <s v="CRYO"/>
    <x v="10"/>
    <s v="T"/>
    <m/>
    <m/>
    <m/>
    <m/>
    <m/>
    <m/>
    <m/>
    <m/>
    <n v="2240.56"/>
    <n v="7673.15"/>
    <n v="4450.43"/>
    <m/>
    <m/>
    <m/>
    <m/>
    <m/>
    <m/>
    <m/>
    <x v="0"/>
    <x v="0"/>
    <m/>
  </r>
  <r>
    <s v=""/>
    <s v=" E09_14920"/>
    <s v="4K Distribution - Installation - IR06 - BNL"/>
    <s v="6.09.03.04"/>
    <x v="0"/>
    <d v="2029-05-30T00:00:00"/>
    <d v="1930-02-19T00:00:00"/>
    <s v="glayden"/>
    <s v="ythan"/>
    <n v="247260.74"/>
    <m/>
    <s v="C"/>
    <s v="Labor"/>
    <s v="TEC"/>
    <m/>
    <s v="BNL"/>
    <s v="Const"/>
    <s v="CRYO"/>
    <x v="5"/>
    <m/>
    <m/>
    <m/>
    <m/>
    <m/>
    <m/>
    <m/>
    <m/>
    <m/>
    <m/>
    <m/>
    <m/>
    <m/>
    <n v="118135.69"/>
    <n v="129125.06"/>
    <m/>
    <m/>
    <m/>
    <m/>
    <x v="0"/>
    <x v="0"/>
    <m/>
  </r>
  <r>
    <s v=""/>
    <s v=" E09_15760"/>
    <s v="Provide Modular TL Lengths, Shipping Restraints and Supports - IR06 Distribution Systems"/>
    <s v="6.09.04.02.02"/>
    <x v="0"/>
    <d v="2025-07-24T00:00:00"/>
    <d v="2025-10-15T00:00:00"/>
    <s v="nzandi"/>
    <s v="Yang"/>
    <n v="14180.8"/>
    <m/>
    <s v="C"/>
    <s v="Labor"/>
    <s v="TEC"/>
    <m/>
    <s v="JLAB"/>
    <s v="PED"/>
    <s v="CRYO"/>
    <x v="6"/>
    <m/>
    <m/>
    <m/>
    <m/>
    <m/>
    <m/>
    <m/>
    <m/>
    <m/>
    <n v="11735.83"/>
    <n v="2444.9699999999998"/>
    <m/>
    <m/>
    <m/>
    <m/>
    <m/>
    <m/>
    <m/>
    <m/>
    <x v="0"/>
    <x v="0"/>
    <m/>
  </r>
  <r>
    <s v=""/>
    <s v=" E09_15610"/>
    <s v="Provide Modular TL Lengths, Shipping Restraints and Supports - IR02 Distribution Systems"/>
    <s v="6.09.04.02.02"/>
    <x v="0"/>
    <d v="2026-12-17T00:00:00"/>
    <d v="2027-03-12T00:00:00"/>
    <s v="nzandi"/>
    <s v="Yang"/>
    <n v="14967"/>
    <m/>
    <s v="C"/>
    <s v="Labor"/>
    <s v="TEC"/>
    <m/>
    <s v="JLAB"/>
    <s v="PED"/>
    <s v="CRYO"/>
    <x v="6"/>
    <m/>
    <m/>
    <m/>
    <m/>
    <m/>
    <m/>
    <m/>
    <m/>
    <m/>
    <m/>
    <m/>
    <n v="14967"/>
    <m/>
    <m/>
    <m/>
    <m/>
    <m/>
    <m/>
    <m/>
    <x v="0"/>
    <x v="0"/>
    <m/>
  </r>
  <r>
    <s v=""/>
    <s v=" E09_15760"/>
    <s v="Provide Modular TL Lengths, Shipping Restraints and Supports - IR06 Distribution Systems"/>
    <s v="6.09.04.02.02"/>
    <x v="0"/>
    <d v="2025-07-24T00:00:00"/>
    <d v="2025-10-15T00:00:00"/>
    <s v="nzandi"/>
    <s v="Yang"/>
    <n v="24684.21"/>
    <m/>
    <s v="C"/>
    <s v="Labor"/>
    <s v="TEC"/>
    <m/>
    <s v="JLAB"/>
    <s v="PED"/>
    <s v="CRYO"/>
    <x v="6"/>
    <m/>
    <m/>
    <m/>
    <m/>
    <m/>
    <m/>
    <m/>
    <m/>
    <m/>
    <n v="20428.310000000001"/>
    <n v="4255.8999999999996"/>
    <m/>
    <m/>
    <m/>
    <m/>
    <m/>
    <m/>
    <m/>
    <m/>
    <x v="0"/>
    <x v="0"/>
    <m/>
  </r>
  <r>
    <s v=""/>
    <s v=" E09_15610"/>
    <s v="Provide Modular TL Lengths, Shipping Restraints and Supports - IR02 Distribution Systems"/>
    <s v="6.09.04.02.02"/>
    <x v="0"/>
    <d v="2026-12-17T00:00:00"/>
    <d v="2027-03-12T00:00:00"/>
    <s v="nzandi"/>
    <s v="Yang"/>
    <n v="26052.720000000001"/>
    <m/>
    <s v="C"/>
    <s v="Labor"/>
    <s v="TEC"/>
    <m/>
    <s v="JLAB"/>
    <s v="PED"/>
    <s v="CRYO"/>
    <x v="6"/>
    <m/>
    <m/>
    <m/>
    <m/>
    <m/>
    <m/>
    <m/>
    <m/>
    <m/>
    <m/>
    <m/>
    <n v="26052.720000000001"/>
    <m/>
    <m/>
    <m/>
    <m/>
    <m/>
    <m/>
    <m/>
    <x v="0"/>
    <x v="0"/>
    <m/>
  </r>
  <r>
    <s v=""/>
    <s v=" E09_15700"/>
    <s v="Determine Bayonet Locations - IR06"/>
    <s v="6.09.04.02.02"/>
    <x v="0"/>
    <d v="2024-05-28T00:00:00"/>
    <d v="2024-08-27T00:00:00"/>
    <s v="nzandi"/>
    <s v="Yang"/>
    <n v="1533.13"/>
    <m/>
    <s v="C"/>
    <s v="Labor"/>
    <s v="TEC"/>
    <m/>
    <s v="JLAB"/>
    <s v="PED"/>
    <s v="CRYO"/>
    <x v="11"/>
    <m/>
    <m/>
    <m/>
    <m/>
    <m/>
    <m/>
    <m/>
    <m/>
    <n v="1533.13"/>
    <m/>
    <m/>
    <m/>
    <m/>
    <m/>
    <m/>
    <m/>
    <m/>
    <m/>
    <m/>
    <x v="0"/>
    <x v="0"/>
    <m/>
  </r>
  <r>
    <s v=""/>
    <s v=" E09_15850"/>
    <s v="Determine Bayonet Locations - IR10"/>
    <s v="6.09.04.02.02"/>
    <x v="0"/>
    <d v="2023-11-09T00:00:00"/>
    <d v="2024-02-15T00:00:00"/>
    <s v="nzandi"/>
    <s v="Yang"/>
    <n v="1533.13"/>
    <m/>
    <s v="C"/>
    <s v="Labor"/>
    <s v="TEC"/>
    <m/>
    <s v="JLAB"/>
    <s v="PED"/>
    <s v="CRYO"/>
    <x v="11"/>
    <m/>
    <m/>
    <m/>
    <m/>
    <m/>
    <m/>
    <m/>
    <m/>
    <n v="1533.13"/>
    <m/>
    <m/>
    <m/>
    <m/>
    <m/>
    <m/>
    <m/>
    <m/>
    <m/>
    <m/>
    <x v="0"/>
    <x v="0"/>
    <m/>
  </r>
  <r>
    <s v=""/>
    <s v=" E09_11250"/>
    <s v="Develop Ambient Heat Exchanger Specification"/>
    <s v="6.09.02.02.02"/>
    <x v="0"/>
    <d v="2024-12-12T00:00:00"/>
    <d v="2024-12-18T00:00:00"/>
    <s v="nzandi"/>
    <s v="Yang"/>
    <n v="1982.81"/>
    <m/>
    <s v="C"/>
    <s v="Labor"/>
    <s v="TEC"/>
    <m/>
    <s v="JLAB"/>
    <s v="PED"/>
    <s v="CRYO"/>
    <x v="11"/>
    <m/>
    <m/>
    <m/>
    <m/>
    <m/>
    <m/>
    <m/>
    <m/>
    <m/>
    <n v="1982.81"/>
    <m/>
    <m/>
    <m/>
    <m/>
    <m/>
    <m/>
    <m/>
    <m/>
    <m/>
    <x v="0"/>
    <x v="0"/>
    <m/>
  </r>
  <r>
    <s v=""/>
    <s v=" E09_11310"/>
    <s v="Produce Satellite Plant Building Cooling Water 3D Models - IR02"/>
    <s v="6.09.02.02.02"/>
    <x v="0"/>
    <d v="2025-05-28T00:00:00"/>
    <d v="2025-09-08T00:00:00"/>
    <s v="nzandi"/>
    <s v="Yang"/>
    <n v="14672.14"/>
    <m/>
    <s v="C"/>
    <s v="Labor"/>
    <s v="TEC"/>
    <m/>
    <s v="JLAB"/>
    <s v="PED"/>
    <s v="CRYO"/>
    <x v="11"/>
    <m/>
    <m/>
    <m/>
    <m/>
    <m/>
    <m/>
    <m/>
    <m/>
    <m/>
    <n v="14672.14"/>
    <m/>
    <m/>
    <m/>
    <m/>
    <m/>
    <m/>
    <m/>
    <m/>
    <m/>
    <x v="0"/>
    <x v="0"/>
    <m/>
  </r>
  <r>
    <s v=""/>
    <s v=" E09_11310"/>
    <s v="Produce Satellite Plant Building Cooling Water 3D Models - IR02"/>
    <s v="6.09.02.02.02"/>
    <x v="0"/>
    <d v="2025-05-28T00:00:00"/>
    <d v="2025-09-08T00:00:00"/>
    <s v="nzandi"/>
    <s v="Yang"/>
    <n v="25539.47"/>
    <m/>
    <s v="C"/>
    <s v="Labor"/>
    <s v="TEC"/>
    <m/>
    <s v="JLAB"/>
    <s v="PED"/>
    <s v="CRYO"/>
    <x v="11"/>
    <m/>
    <m/>
    <m/>
    <m/>
    <m/>
    <m/>
    <m/>
    <m/>
    <m/>
    <n v="25539.47"/>
    <m/>
    <m/>
    <m/>
    <m/>
    <m/>
    <m/>
    <m/>
    <m/>
    <m/>
    <x v="0"/>
    <x v="0"/>
    <m/>
  </r>
  <r>
    <s v=""/>
    <s v=" E09_15850"/>
    <s v="Determine Bayonet Locations - IR10"/>
    <s v="6.09.04.02.02"/>
    <x v="0"/>
    <d v="2023-11-09T00:00:00"/>
    <d v="2024-02-15T00:00:00"/>
    <s v="nzandi"/>
    <s v="Yang"/>
    <n v="24795.61"/>
    <m/>
    <s v="C"/>
    <s v="Labor"/>
    <s v="TEC"/>
    <m/>
    <s v="JLAB"/>
    <s v="PED"/>
    <s v="CRYO"/>
    <x v="11"/>
    <m/>
    <m/>
    <m/>
    <m/>
    <m/>
    <m/>
    <m/>
    <m/>
    <n v="24795.61"/>
    <m/>
    <m/>
    <m/>
    <m/>
    <m/>
    <m/>
    <m/>
    <m/>
    <m/>
    <m/>
    <x v="0"/>
    <x v="0"/>
    <m/>
  </r>
  <r>
    <s v=""/>
    <s v=" E09_12650"/>
    <s v="Prepare Spec/SOW - Cryogenics System Installation Contract - Procurement - IR02, IR06, IR10 - TJ"/>
    <s v="6.09.02.04.01"/>
    <x v="0"/>
    <d v="2027-03-17T00:00:00"/>
    <d v="2027-08-05T00:00:00"/>
    <s v="nzandi"/>
    <s v="Yang"/>
    <n v="12858.43"/>
    <m/>
    <s v="C"/>
    <s v="Labor"/>
    <s v="TEC"/>
    <m/>
    <s v="JLAB"/>
    <s v="Const"/>
    <s v="CRYO"/>
    <x v="10"/>
    <m/>
    <m/>
    <m/>
    <m/>
    <m/>
    <m/>
    <m/>
    <m/>
    <m/>
    <m/>
    <m/>
    <n v="12858.43"/>
    <m/>
    <m/>
    <m/>
    <m/>
    <m/>
    <m/>
    <m/>
    <x v="0"/>
    <x v="0"/>
    <m/>
  </r>
  <r>
    <s v=""/>
    <s v=" E09_12650"/>
    <s v="Prepare Spec/SOW - Cryogenics System Installation Contract - Procurement - IR02, IR06, IR10 - TJ"/>
    <s v="6.09.02.04.01"/>
    <x v="0"/>
    <d v="2027-03-17T00:00:00"/>
    <d v="2027-08-05T00:00:00"/>
    <s v="nzandi"/>
    <s v="Yang"/>
    <n v="21359.27"/>
    <m/>
    <s v="C"/>
    <s v="Labor"/>
    <s v="TEC"/>
    <m/>
    <s v="JLAB"/>
    <s v="Const"/>
    <s v="CRYO"/>
    <x v="10"/>
    <m/>
    <m/>
    <m/>
    <m/>
    <m/>
    <m/>
    <m/>
    <m/>
    <m/>
    <m/>
    <m/>
    <n v="21359.27"/>
    <m/>
    <m/>
    <m/>
    <m/>
    <m/>
    <m/>
    <m/>
    <x v="0"/>
    <x v="0"/>
    <m/>
  </r>
  <r>
    <s v=""/>
    <s v=" E09_10090"/>
    <s v="L2 Manager Labor - FY23 - BNL"/>
    <s v="6.09.01"/>
    <x v="0"/>
    <d v="2022-10-03T00:00:00"/>
    <d v="2023-09-29T00:00:00"/>
    <s v="glayden"/>
    <s v="ythan"/>
    <n v="244688.67"/>
    <m/>
    <s v="A"/>
    <s v="Labor"/>
    <s v="TEC"/>
    <m/>
    <s v="BNL"/>
    <s v="PED"/>
    <s v="CRYO"/>
    <x v="0"/>
    <m/>
    <m/>
    <m/>
    <m/>
    <m/>
    <m/>
    <m/>
    <n v="244688.67"/>
    <m/>
    <m/>
    <m/>
    <m/>
    <m/>
    <m/>
    <m/>
    <m/>
    <m/>
    <m/>
    <m/>
    <x v="0"/>
    <x v="0"/>
    <m/>
  </r>
  <r>
    <s v=""/>
    <s v=" E09_10010"/>
    <s v="L2 Manager Labor - FY23 - TJ"/>
    <s v="6.09.01"/>
    <x v="0"/>
    <d v="2022-10-03T00:00:00"/>
    <d v="2023-09-29T00:00:00"/>
    <s v="nzandi"/>
    <s v="michalsk"/>
    <n v="349162.63"/>
    <m/>
    <s v="A"/>
    <s v="Labor"/>
    <s v="TEC"/>
    <m/>
    <s v="JLAB"/>
    <s v="PED"/>
    <s v="CRYO"/>
    <x v="0"/>
    <m/>
    <m/>
    <m/>
    <m/>
    <m/>
    <m/>
    <m/>
    <n v="349162.63"/>
    <m/>
    <m/>
    <m/>
    <m/>
    <m/>
    <m/>
    <m/>
    <m/>
    <m/>
    <m/>
    <m/>
    <x v="0"/>
    <x v="0"/>
    <m/>
  </r>
  <r>
    <s v=""/>
    <s v=" E09_12900"/>
    <s v="Perform Satellite Plant Commissioning with Controls and Distribution System - IR02 BNL"/>
    <s v="6.09.02.05.01"/>
    <x v="0"/>
    <d v="1932-02-20T00:00:00"/>
    <d v="1932-04-22T00:00:00"/>
    <s v="glayden"/>
    <s v="ythan"/>
    <n v="176343.11"/>
    <m/>
    <s v="C"/>
    <s v="Labor"/>
    <s v="TEC"/>
    <m/>
    <s v="BNL"/>
    <s v="Const"/>
    <s v="CRYO"/>
    <x v="4"/>
    <m/>
    <m/>
    <m/>
    <m/>
    <m/>
    <m/>
    <m/>
    <m/>
    <m/>
    <m/>
    <m/>
    <m/>
    <m/>
    <m/>
    <m/>
    <m/>
    <n v="176343.11"/>
    <m/>
    <m/>
    <x v="0"/>
    <x v="0"/>
    <m/>
  </r>
  <r>
    <s v=""/>
    <s v=" E09_12960"/>
    <s v="Perform Verification Testing on Auxiliary Equipment and Satellite Plant Sub-Systems - IR06 BNL"/>
    <s v="6.09.02.05.02"/>
    <x v="0"/>
    <d v="2029-01-04T00:00:00"/>
    <d v="2029-03-09T00:00:00"/>
    <s v="glayden"/>
    <s v="ythan"/>
    <n v="159051.39000000001"/>
    <m/>
    <s v="C"/>
    <s v="Labor"/>
    <s v="TEC"/>
    <m/>
    <s v="BNL"/>
    <s v="Const"/>
    <s v="CRYO"/>
    <x v="8"/>
    <m/>
    <m/>
    <m/>
    <m/>
    <m/>
    <m/>
    <m/>
    <m/>
    <m/>
    <m/>
    <m/>
    <m/>
    <m/>
    <n v="159051.39000000001"/>
    <m/>
    <m/>
    <m/>
    <m/>
    <m/>
    <x v="0"/>
    <x v="0"/>
    <m/>
  </r>
  <r>
    <s v=""/>
    <s v=" E09_12980"/>
    <s v="Perform Satellite Plant Commissioning with Controls and Distribution System - IR06 BNL"/>
    <s v="6.09.02.05.02"/>
    <x v="0"/>
    <d v="1932-03-01T00:00:00"/>
    <d v="1932-04-30T00:00:00"/>
    <s v="glayden"/>
    <s v="ythan"/>
    <n v="176343.11"/>
    <m/>
    <s v="C"/>
    <s v="Labor"/>
    <s v="TEC"/>
    <m/>
    <s v="BNL"/>
    <s v="Const"/>
    <s v="CRYO"/>
    <x v="4"/>
    <m/>
    <m/>
    <m/>
    <m/>
    <m/>
    <m/>
    <m/>
    <m/>
    <m/>
    <m/>
    <m/>
    <m/>
    <m/>
    <m/>
    <m/>
    <m/>
    <n v="176343.11"/>
    <m/>
    <m/>
    <x v="0"/>
    <x v="0"/>
    <m/>
  </r>
  <r>
    <s v=""/>
    <s v=" E09_12230"/>
    <s v="TR Effort for Ambient Air Heat Exchanger Procurement"/>
    <s v="6.09.02.03.02"/>
    <x v="0"/>
    <d v="2026-05-15T00:00:00"/>
    <d v="2027-02-04T00:00:00"/>
    <s v="nzandi"/>
    <s v="Yang"/>
    <n v="2230.19"/>
    <m/>
    <s v="C"/>
    <s v="Labor"/>
    <s v="TEC"/>
    <m/>
    <s v="JLAB"/>
    <s v="Const"/>
    <s v="CRYO"/>
    <x v="10"/>
    <s v="P.S131"/>
    <m/>
    <m/>
    <m/>
    <m/>
    <m/>
    <m/>
    <m/>
    <m/>
    <m/>
    <n v="1189.43"/>
    <n v="1040.75"/>
    <m/>
    <m/>
    <m/>
    <m/>
    <m/>
    <m/>
    <m/>
    <x v="0"/>
    <x v="0"/>
    <m/>
  </r>
  <r>
    <s v=""/>
    <s v=" E09_11970"/>
    <s v="TR Effort for Guard Vacuum System Procurement"/>
    <s v="6.09.02.03.02"/>
    <x v="0"/>
    <d v="2026-05-15T00:00:00"/>
    <d v="2027-02-04T00:00:00"/>
    <s v="nzandi"/>
    <s v="Yang"/>
    <n v="2230.19"/>
    <m/>
    <s v="C"/>
    <s v="Labor"/>
    <s v="TEC"/>
    <m/>
    <s v="JLAB"/>
    <s v="Const"/>
    <s v="CRYO"/>
    <x v="10"/>
    <s v="P.S130"/>
    <m/>
    <m/>
    <m/>
    <m/>
    <m/>
    <m/>
    <m/>
    <m/>
    <m/>
    <n v="1189.43"/>
    <n v="1040.75"/>
    <m/>
    <m/>
    <m/>
    <m/>
    <m/>
    <m/>
    <m/>
    <x v="0"/>
    <x v="0"/>
    <m/>
  </r>
  <r>
    <s v=""/>
    <s v=" E09_12230"/>
    <s v="TR Effort for Ambient Air Heat Exchanger Procurement"/>
    <s v="6.09.02.03.02"/>
    <x v="0"/>
    <d v="2026-05-15T00:00:00"/>
    <d v="2027-02-04T00:00:00"/>
    <s v="nzandi"/>
    <s v="Yang"/>
    <n v="2872.58"/>
    <m/>
    <s v="C"/>
    <s v="Labor"/>
    <s v="TEC"/>
    <m/>
    <s v="JLAB"/>
    <s v="Const"/>
    <s v="CRYO"/>
    <x v="10"/>
    <s v="P.S131"/>
    <m/>
    <m/>
    <m/>
    <m/>
    <m/>
    <m/>
    <m/>
    <m/>
    <m/>
    <n v="1532.04"/>
    <n v="1340.54"/>
    <m/>
    <m/>
    <m/>
    <m/>
    <m/>
    <m/>
    <m/>
    <x v="0"/>
    <x v="0"/>
    <m/>
  </r>
  <r>
    <s v=""/>
    <s v=" E09_11970"/>
    <s v="TR Effort for Guard Vacuum System Procurement"/>
    <s v="6.09.02.03.02"/>
    <x v="0"/>
    <d v="2026-05-15T00:00:00"/>
    <d v="2027-02-04T00:00:00"/>
    <s v="nzandi"/>
    <s v="Yang"/>
    <n v="2872.58"/>
    <m/>
    <s v="C"/>
    <s v="Labor"/>
    <s v="TEC"/>
    <m/>
    <s v="JLAB"/>
    <s v="Const"/>
    <s v="CRYO"/>
    <x v="10"/>
    <s v="P.S130"/>
    <m/>
    <m/>
    <m/>
    <m/>
    <m/>
    <m/>
    <m/>
    <m/>
    <m/>
    <n v="1532.04"/>
    <n v="1340.54"/>
    <m/>
    <m/>
    <m/>
    <m/>
    <m/>
    <m/>
    <m/>
    <x v="0"/>
    <x v="0"/>
    <m/>
  </r>
  <r>
    <s v=""/>
    <s v=" E09_13690"/>
    <s v="4K Distribution RD&amp;M Generate &amp; Maintain P&amp;ID's updates Preliminary P&amp;ID's"/>
    <s v="6.09.03.02.01"/>
    <x v="0"/>
    <d v="2022-10-03T00:00:00"/>
    <d v="2023-04-27T00:00:00"/>
    <s v="glayden"/>
    <s v="ythan"/>
    <n v="22302.48"/>
    <m/>
    <s v="C"/>
    <s v="Labor"/>
    <s v="TEC"/>
    <m/>
    <s v="BNL"/>
    <s v="PED"/>
    <s v="CRYO"/>
    <x v="0"/>
    <m/>
    <m/>
    <m/>
    <m/>
    <m/>
    <m/>
    <m/>
    <n v="22302.48"/>
    <m/>
    <m/>
    <m/>
    <m/>
    <m/>
    <m/>
    <m/>
    <m/>
    <m/>
    <m/>
    <m/>
    <x v="0"/>
    <x v="0"/>
    <m/>
  </r>
  <r>
    <s v=""/>
    <s v=" E09_11490"/>
    <s v="RCV: Preliminary Design Review (PDR) Held  for Satellite Cryo Refrigerator Plants (Payment) (IR06, IR10)"/>
    <s v="6.09.02.03.01"/>
    <x v="1"/>
    <d v="2024-12-16T00:00:00"/>
    <d v="2024-12-16T00:00:00"/>
    <s v="nzandi"/>
    <s v="Yang"/>
    <n v="488524.37"/>
    <m/>
    <s v="C"/>
    <s v="Nonlabor"/>
    <s v="TEC"/>
    <s v="CD-3A"/>
    <s v="JLAB"/>
    <s v="Const"/>
    <s v="CRYO"/>
    <x v="10"/>
    <s v="D25.APP05.A"/>
    <s v="APP00003"/>
    <m/>
    <m/>
    <m/>
    <m/>
    <m/>
    <m/>
    <m/>
    <n v="488524.37"/>
    <m/>
    <m/>
    <m/>
    <m/>
    <m/>
    <m/>
    <m/>
    <m/>
    <m/>
    <x v="0"/>
    <x v="0"/>
    <m/>
  </r>
  <r>
    <s v=""/>
    <s v=" E09_10760"/>
    <s v="Provide cold box &amp; insul vac layout - IR02"/>
    <s v="6.09.02.02.02"/>
    <x v="0"/>
    <d v="2023-01-03T00:00:00"/>
    <d v="2023-01-09T00:00:00"/>
    <s v="nzandi"/>
    <s v="Yang"/>
    <n v="2777.7"/>
    <m/>
    <s v="C"/>
    <s v="Labor"/>
    <s v="TEC"/>
    <m/>
    <s v="JLAB"/>
    <s v="PED"/>
    <s v="CRYO"/>
    <x v="11"/>
    <m/>
    <m/>
    <m/>
    <m/>
    <m/>
    <m/>
    <m/>
    <n v="2777.7"/>
    <m/>
    <m/>
    <m/>
    <m/>
    <m/>
    <m/>
    <m/>
    <m/>
    <m/>
    <m/>
    <m/>
    <x v="0"/>
    <x v="0"/>
    <m/>
  </r>
  <r>
    <s v=""/>
    <s v=" E09_10920"/>
    <s v="Provide cold box &amp; insul vac layout - IR06"/>
    <s v="6.09.02.02.02"/>
    <x v="0"/>
    <d v="2023-01-03T00:00:00"/>
    <d v="2023-01-09T00:00:00"/>
    <s v="nzandi"/>
    <s v="Yang"/>
    <n v="2777.7"/>
    <m/>
    <s v="C"/>
    <s v="Labor"/>
    <s v="TEC"/>
    <m/>
    <s v="JLAB"/>
    <s v="PED"/>
    <s v="CRYO"/>
    <x v="11"/>
    <m/>
    <m/>
    <m/>
    <m/>
    <m/>
    <m/>
    <m/>
    <n v="2777.7"/>
    <m/>
    <m/>
    <m/>
    <m/>
    <m/>
    <m/>
    <m/>
    <m/>
    <m/>
    <m/>
    <m/>
    <x v="0"/>
    <x v="0"/>
    <m/>
  </r>
  <r>
    <s v=""/>
    <s v=" E09_10160"/>
    <s v="L2 Manager Travel- FY22 - TJ"/>
    <s v="6.09.01"/>
    <x v="0"/>
    <d v="2021-10-01T00:00:00"/>
    <d v="2022-09-30T00:00:00"/>
    <s v="nzandi"/>
    <s v="michalsk"/>
    <n v="0"/>
    <m/>
    <s v="A"/>
    <s v="Nonlabor"/>
    <s v="TEC"/>
    <m/>
    <s v="JLAB"/>
    <s v="PED"/>
    <s v="CRYO"/>
    <x v="0"/>
    <s v="T"/>
    <m/>
    <m/>
    <m/>
    <m/>
    <m/>
    <m/>
    <m/>
    <m/>
    <m/>
    <m/>
    <m/>
    <m/>
    <m/>
    <m/>
    <m/>
    <m/>
    <m/>
    <m/>
    <x v="0"/>
    <x v="0"/>
    <m/>
  </r>
  <r>
    <s v=""/>
    <s v=" E09_10170"/>
    <s v="L2 Manager Travel- FY23 - TJ"/>
    <s v="6.09.01"/>
    <x v="0"/>
    <d v="2022-10-03T00:00:00"/>
    <d v="2023-09-29T00:00:00"/>
    <s v="nzandi"/>
    <s v="michalsk"/>
    <n v="16353.83"/>
    <m/>
    <s v="A"/>
    <s v="Nonlabor"/>
    <s v="TEC"/>
    <m/>
    <s v="JLAB"/>
    <s v="PED"/>
    <s v="CRYO"/>
    <x v="0"/>
    <s v="T"/>
    <m/>
    <m/>
    <m/>
    <m/>
    <m/>
    <m/>
    <n v="16353.83"/>
    <m/>
    <m/>
    <m/>
    <m/>
    <m/>
    <m/>
    <m/>
    <m/>
    <m/>
    <m/>
    <m/>
    <x v="0"/>
    <x v="0"/>
    <m/>
  </r>
  <r>
    <s v=""/>
    <s v=" E09_10180"/>
    <s v="L2 Manager Travel- FY24 - TJ"/>
    <s v="6.09.01"/>
    <x v="0"/>
    <d v="2023-10-02T00:00:00"/>
    <d v="2024-09-30T00:00:00"/>
    <s v="nzandi"/>
    <s v="michalsk"/>
    <n v="16844.45"/>
    <m/>
    <s v="A"/>
    <s v="Nonlabor"/>
    <s v="TEC"/>
    <m/>
    <s v="JLAB"/>
    <s v="PED"/>
    <s v="CRYO"/>
    <x v="0"/>
    <s v="T"/>
    <m/>
    <m/>
    <m/>
    <m/>
    <m/>
    <m/>
    <m/>
    <n v="16844.45"/>
    <m/>
    <m/>
    <m/>
    <m/>
    <m/>
    <m/>
    <m/>
    <m/>
    <m/>
    <m/>
    <x v="0"/>
    <x v="0"/>
    <m/>
  </r>
  <r>
    <s v=""/>
    <s v=" E09_10190"/>
    <s v="L2 Manager Travel- FY25 - TJ"/>
    <s v="6.09.01"/>
    <x v="0"/>
    <d v="2024-10-01T00:00:00"/>
    <d v="2025-09-30T00:00:00"/>
    <s v="nzandi"/>
    <s v="michalsk"/>
    <n v="17349.78"/>
    <m/>
    <s v="A"/>
    <s v="Nonlabor"/>
    <s v="TEC"/>
    <m/>
    <s v="JLAB"/>
    <s v="PED"/>
    <s v="CRYO"/>
    <x v="0"/>
    <s v="T"/>
    <m/>
    <m/>
    <m/>
    <m/>
    <m/>
    <m/>
    <m/>
    <m/>
    <n v="17349.78"/>
    <m/>
    <m/>
    <m/>
    <m/>
    <m/>
    <m/>
    <m/>
    <m/>
    <m/>
    <x v="0"/>
    <x v="0"/>
    <m/>
  </r>
  <r>
    <s v=""/>
    <s v=" E09_10200"/>
    <s v="L2 Manager Travel- FY26 - TJ"/>
    <s v="6.09.01"/>
    <x v="0"/>
    <d v="2025-10-01T00:00:00"/>
    <d v="2026-09-30T00:00:00"/>
    <s v="nzandi"/>
    <s v="michalsk"/>
    <n v="17870.27"/>
    <m/>
    <s v="A"/>
    <s v="Nonlabor"/>
    <s v="TEC"/>
    <m/>
    <s v="JLAB"/>
    <s v="Const"/>
    <s v="CRYO"/>
    <x v="0"/>
    <s v="T"/>
    <m/>
    <m/>
    <m/>
    <m/>
    <m/>
    <m/>
    <m/>
    <m/>
    <m/>
    <n v="17870.27"/>
    <m/>
    <m/>
    <m/>
    <m/>
    <m/>
    <m/>
    <m/>
    <m/>
    <x v="0"/>
    <x v="0"/>
    <m/>
  </r>
  <r>
    <s v=""/>
    <s v=" E09_13160"/>
    <s v="4K Distribution M&amp;O Project Management L3 Manager Travel - TJ FY23"/>
    <s v="6.09.03.01.01"/>
    <x v="0"/>
    <d v="2022-10-03T00:00:00"/>
    <d v="2023-09-29T00:00:00"/>
    <s v="nzandi"/>
    <s v="michalsk"/>
    <n v="16353.83"/>
    <m/>
    <s v="A"/>
    <s v="Nonlabor"/>
    <s v="TEC"/>
    <m/>
    <s v="JLAB"/>
    <s v="PED"/>
    <s v="CRYO"/>
    <x v="0"/>
    <s v="T"/>
    <m/>
    <m/>
    <m/>
    <m/>
    <m/>
    <m/>
    <n v="16353.83"/>
    <m/>
    <m/>
    <m/>
    <m/>
    <m/>
    <m/>
    <m/>
    <m/>
    <m/>
    <m/>
    <m/>
    <x v="0"/>
    <x v="0"/>
    <m/>
  </r>
  <r>
    <s v=""/>
    <s v=" E09_13240"/>
    <s v="4K Distribution M&amp;O Project Management L3 Manager Travel - TJ FY24"/>
    <s v="6.09.03.01.01"/>
    <x v="0"/>
    <d v="2023-10-02T00:00:00"/>
    <d v="2024-09-30T00:00:00"/>
    <s v="nzandi"/>
    <s v="michalsk"/>
    <n v="16844.45"/>
    <m/>
    <s v="A"/>
    <s v="Nonlabor"/>
    <s v="TEC"/>
    <m/>
    <s v="JLAB"/>
    <s v="PED"/>
    <s v="CRYO"/>
    <x v="0"/>
    <s v="T"/>
    <m/>
    <m/>
    <m/>
    <m/>
    <m/>
    <m/>
    <m/>
    <n v="16844.45"/>
    <m/>
    <m/>
    <m/>
    <m/>
    <m/>
    <m/>
    <m/>
    <m/>
    <m/>
    <m/>
    <x v="0"/>
    <x v="0"/>
    <m/>
  </r>
  <r>
    <s v=""/>
    <s v=" E09_13290"/>
    <s v="4K Distribution M&amp;O Project Management L3 Manager Travel - TJ FY25"/>
    <s v="6.09.03.01.01"/>
    <x v="0"/>
    <d v="2024-10-01T00:00:00"/>
    <d v="2025-09-30T00:00:00"/>
    <s v="nzandi"/>
    <s v="michalsk"/>
    <n v="17349.78"/>
    <m/>
    <s v="A"/>
    <s v="Nonlabor"/>
    <s v="TEC"/>
    <m/>
    <s v="JLAB"/>
    <s v="PED"/>
    <s v="CRYO"/>
    <x v="0"/>
    <s v="T"/>
    <m/>
    <m/>
    <m/>
    <m/>
    <m/>
    <m/>
    <m/>
    <m/>
    <n v="17349.78"/>
    <m/>
    <m/>
    <m/>
    <m/>
    <m/>
    <m/>
    <m/>
    <m/>
    <m/>
    <x v="0"/>
    <x v="0"/>
    <m/>
  </r>
  <r>
    <s v=""/>
    <s v=" E09_13340"/>
    <s v="4K Distribution M&amp;O Project Management L3 Manager Travel - TJ FY26"/>
    <s v="6.09.03.01.01"/>
    <x v="0"/>
    <d v="2025-10-01T00:00:00"/>
    <d v="2026-09-30T00:00:00"/>
    <s v="nzandi"/>
    <s v="michalsk"/>
    <n v="17870.27"/>
    <m/>
    <s v="A"/>
    <s v="Nonlabor"/>
    <s v="TEC"/>
    <m/>
    <s v="JLAB"/>
    <s v="Const"/>
    <s v="CRYO"/>
    <x v="0"/>
    <s v="T"/>
    <m/>
    <m/>
    <m/>
    <m/>
    <m/>
    <m/>
    <m/>
    <m/>
    <m/>
    <n v="17870.27"/>
    <m/>
    <m/>
    <m/>
    <m/>
    <m/>
    <m/>
    <m/>
    <m/>
    <x v="0"/>
    <x v="0"/>
    <m/>
  </r>
  <r>
    <s v=""/>
    <s v=" E09_13370"/>
    <s v="4K Distribution M&amp;O Project Management L3 Manager Travel - TJ FY27"/>
    <s v="6.09.03.01.01"/>
    <x v="0"/>
    <d v="2026-10-01T00:00:00"/>
    <d v="2027-09-30T00:00:00"/>
    <s v="nzandi"/>
    <s v="michalsk"/>
    <n v="18406.38"/>
    <m/>
    <s v="A"/>
    <s v="Nonlabor"/>
    <s v="TEC"/>
    <m/>
    <s v="JLAB"/>
    <s v="Const"/>
    <s v="CRYO"/>
    <x v="0"/>
    <s v="T"/>
    <m/>
    <m/>
    <m/>
    <m/>
    <m/>
    <m/>
    <m/>
    <m/>
    <m/>
    <m/>
    <n v="18406.38"/>
    <m/>
    <m/>
    <m/>
    <m/>
    <m/>
    <m/>
    <m/>
    <x v="0"/>
    <x v="0"/>
    <m/>
  </r>
  <r>
    <s v=""/>
    <s v=" E09_13400"/>
    <s v="4K Distribution M&amp;O Project Management L3 Manager Travel - TJ FY28"/>
    <s v="6.09.03.01.01"/>
    <x v="0"/>
    <d v="2027-10-01T00:00:00"/>
    <d v="2028-09-29T00:00:00"/>
    <s v="nzandi"/>
    <s v="michalsk"/>
    <n v="9479.2800000000007"/>
    <m/>
    <s v="A"/>
    <s v="Nonlabor"/>
    <s v="TEC"/>
    <m/>
    <s v="JLAB"/>
    <s v="Const"/>
    <s v="CRYO"/>
    <x v="0"/>
    <s v="T"/>
    <m/>
    <m/>
    <m/>
    <m/>
    <m/>
    <m/>
    <m/>
    <m/>
    <m/>
    <m/>
    <m/>
    <n v="9479.2800000000007"/>
    <m/>
    <m/>
    <m/>
    <m/>
    <m/>
    <m/>
    <x v="0"/>
    <x v="0"/>
    <m/>
  </r>
  <r>
    <s v=""/>
    <s v=" E09_16710"/>
    <s v="Technical Manager Travel - FY27 - TJ"/>
    <s v="6.09.05.01.01"/>
    <x v="0"/>
    <d v="2026-10-01T00:00:00"/>
    <d v="2027-09-30T00:00:00"/>
    <s v="nzandi"/>
    <s v="michalsk"/>
    <n v="18406.38"/>
    <m/>
    <s v="A"/>
    <s v="Nonlabor"/>
    <s v="TEC"/>
    <m/>
    <s v="JLAB"/>
    <s v="Const"/>
    <s v="CRYO"/>
    <x v="0"/>
    <s v="T"/>
    <m/>
    <m/>
    <m/>
    <m/>
    <m/>
    <m/>
    <m/>
    <m/>
    <m/>
    <m/>
    <n v="18406.38"/>
    <m/>
    <m/>
    <m/>
    <m/>
    <m/>
    <m/>
    <m/>
    <x v="0"/>
    <x v="0"/>
    <m/>
  </r>
  <r>
    <s v=""/>
    <s v=" E09_10240"/>
    <s v="L2 Manager Travel- FY22 - BNL"/>
    <s v="6.09.01"/>
    <x v="0"/>
    <d v="2021-10-01T00:00:00"/>
    <d v="2022-09-30T00:00:00"/>
    <s v="glayden"/>
    <s v="ythan"/>
    <n v="0"/>
    <m/>
    <s v="A"/>
    <s v="Nonlabor"/>
    <s v="TEC"/>
    <m/>
    <s v="BNL"/>
    <s v="PED"/>
    <s v="CRYO"/>
    <x v="0"/>
    <s v="T"/>
    <m/>
    <m/>
    <m/>
    <m/>
    <m/>
    <m/>
    <m/>
    <m/>
    <m/>
    <m/>
    <m/>
    <m/>
    <m/>
    <m/>
    <m/>
    <m/>
    <m/>
    <m/>
    <x v="0"/>
    <x v="0"/>
    <m/>
  </r>
  <r>
    <s v=""/>
    <s v=" E09_10250"/>
    <s v="L2 Manager Travel- FY23 - BNL"/>
    <s v="6.09.01"/>
    <x v="0"/>
    <d v="2022-10-03T00:00:00"/>
    <d v="2023-09-29T00:00:00"/>
    <s v="glayden"/>
    <s v="ythan"/>
    <n v="19717.79"/>
    <m/>
    <s v="A"/>
    <s v="Nonlabor"/>
    <s v="TEC"/>
    <m/>
    <s v="BNL"/>
    <s v="PED"/>
    <s v="CRYO"/>
    <x v="0"/>
    <s v="T"/>
    <m/>
    <m/>
    <m/>
    <m/>
    <m/>
    <m/>
    <n v="19717.78"/>
    <m/>
    <m/>
    <m/>
    <m/>
    <m/>
    <m/>
    <m/>
    <m/>
    <m/>
    <m/>
    <m/>
    <x v="0"/>
    <x v="0"/>
    <m/>
  </r>
  <r>
    <s v=""/>
    <s v=" E09_10260"/>
    <s v="L2 Manager Travel- FY24 - BNL"/>
    <s v="6.09.01"/>
    <x v="0"/>
    <d v="2023-10-02T00:00:00"/>
    <d v="2024-09-30T00:00:00"/>
    <s v="glayden"/>
    <s v="ythan"/>
    <n v="20171.29"/>
    <m/>
    <s v="A"/>
    <s v="Nonlabor"/>
    <s v="TEC"/>
    <m/>
    <s v="BNL"/>
    <s v="PED"/>
    <s v="CRYO"/>
    <x v="0"/>
    <s v="T"/>
    <m/>
    <m/>
    <m/>
    <m/>
    <m/>
    <m/>
    <m/>
    <n v="20171.3"/>
    <m/>
    <m/>
    <m/>
    <m/>
    <m/>
    <m/>
    <m/>
    <m/>
    <m/>
    <m/>
    <x v="0"/>
    <x v="0"/>
    <m/>
  </r>
  <r>
    <s v=""/>
    <s v=" E09_10270"/>
    <s v="L2 Manager Travel- FY25 - BNL"/>
    <s v="6.09.01"/>
    <x v="0"/>
    <d v="2024-10-01T00:00:00"/>
    <d v="2025-09-30T00:00:00"/>
    <s v="glayden"/>
    <s v="ythan"/>
    <n v="20635.23"/>
    <m/>
    <s v="A"/>
    <s v="Nonlabor"/>
    <s v="TEC"/>
    <m/>
    <s v="BNL"/>
    <s v="PED"/>
    <s v="CRYO"/>
    <x v="0"/>
    <s v="T"/>
    <m/>
    <m/>
    <m/>
    <m/>
    <m/>
    <m/>
    <m/>
    <m/>
    <n v="20635.23"/>
    <m/>
    <m/>
    <m/>
    <m/>
    <m/>
    <m/>
    <m/>
    <m/>
    <m/>
    <x v="0"/>
    <x v="0"/>
    <m/>
  </r>
  <r>
    <s v=""/>
    <s v=" E09_10280"/>
    <s v="L2 Manager Travel- FY26 - BNL"/>
    <s v="6.09.01"/>
    <x v="0"/>
    <d v="2025-10-01T00:00:00"/>
    <d v="2026-09-30T00:00:00"/>
    <s v="glayden"/>
    <s v="ythan"/>
    <n v="21109.85"/>
    <m/>
    <s v="A"/>
    <s v="Nonlabor"/>
    <s v="TEC"/>
    <m/>
    <s v="BNL"/>
    <s v="Const"/>
    <s v="CRYO"/>
    <x v="0"/>
    <s v="T"/>
    <m/>
    <m/>
    <m/>
    <m/>
    <m/>
    <m/>
    <m/>
    <m/>
    <m/>
    <n v="21109.85"/>
    <m/>
    <m/>
    <m/>
    <m/>
    <m/>
    <m/>
    <m/>
    <m/>
    <x v="0"/>
    <x v="0"/>
    <m/>
  </r>
  <r>
    <s v=""/>
    <s v=" E09_10290"/>
    <s v="L2 Manager Travel- FY27 - BNL"/>
    <s v="6.09.01"/>
    <x v="0"/>
    <d v="2026-10-01T00:00:00"/>
    <d v="2027-09-30T00:00:00"/>
    <s v="glayden"/>
    <s v="ythan"/>
    <n v="21595.37"/>
    <m/>
    <s v="A"/>
    <s v="Nonlabor"/>
    <s v="TEC"/>
    <m/>
    <s v="BNL"/>
    <s v="Const"/>
    <s v="CRYO"/>
    <x v="0"/>
    <s v="T"/>
    <m/>
    <m/>
    <m/>
    <m/>
    <m/>
    <m/>
    <m/>
    <m/>
    <m/>
    <m/>
    <n v="21595.37"/>
    <m/>
    <m/>
    <m/>
    <m/>
    <m/>
    <m/>
    <m/>
    <x v="0"/>
    <x v="0"/>
    <m/>
  </r>
  <r>
    <s v=""/>
    <s v=" E09_16300"/>
    <s v="TR Effort for U-Tube Procurement"/>
    <s v="6.09.04.03"/>
    <x v="0"/>
    <d v="2027-06-30T00:00:00"/>
    <d v="2029-01-23T00:00:00"/>
    <s v="nzandi"/>
    <s v="Yang"/>
    <n v="26023.85"/>
    <m/>
    <s v="C"/>
    <s v="Labor"/>
    <s v="TEC"/>
    <m/>
    <s v="JLAB"/>
    <s v="Const"/>
    <s v="CRYO"/>
    <x v="10"/>
    <s v="S.P209"/>
    <m/>
    <m/>
    <m/>
    <m/>
    <m/>
    <m/>
    <m/>
    <m/>
    <m/>
    <m/>
    <n v="4337.3100000000004"/>
    <n v="16681.95"/>
    <n v="5004.59"/>
    <m/>
    <m/>
    <m/>
    <m/>
    <m/>
    <x v="0"/>
    <x v="0"/>
    <m/>
  </r>
  <r>
    <s v=""/>
    <s v=" E09_16300"/>
    <s v="TR Effort for U-Tube Procurement"/>
    <s v="6.09.04.03"/>
    <x v="0"/>
    <d v="2027-06-30T00:00:00"/>
    <d v="2029-01-23T00:00:00"/>
    <s v="nzandi"/>
    <s v="Yang"/>
    <n v="33519.85"/>
    <m/>
    <s v="C"/>
    <s v="Labor"/>
    <s v="TEC"/>
    <m/>
    <s v="JLAB"/>
    <s v="Const"/>
    <s v="CRYO"/>
    <x v="10"/>
    <s v="S.P209"/>
    <m/>
    <m/>
    <m/>
    <m/>
    <m/>
    <m/>
    <m/>
    <m/>
    <m/>
    <m/>
    <n v="5586.64"/>
    <n v="21487.08"/>
    <n v="6446.12"/>
    <m/>
    <m/>
    <m/>
    <m/>
    <m/>
    <x v="0"/>
    <x v="0"/>
    <m/>
  </r>
  <r>
    <s v=""/>
    <s v=" E09_11920"/>
    <s v="Conduct Guard Vacuum Systems Negotiations"/>
    <s v="6.09.02.03.02"/>
    <x v="0"/>
    <d v="2026-04-30T00:00:00"/>
    <d v="2026-05-05T00:00:00"/>
    <s v="nzandi"/>
    <s v="Yang"/>
    <n v="2513.59"/>
    <m/>
    <s v="C"/>
    <s v="Labor"/>
    <s v="TEC"/>
    <m/>
    <s v="JLAB"/>
    <s v="PED"/>
    <s v="CRYO"/>
    <x v="10"/>
    <s v="P.S130"/>
    <m/>
    <m/>
    <m/>
    <m/>
    <m/>
    <m/>
    <m/>
    <m/>
    <m/>
    <n v="2513.59"/>
    <m/>
    <m/>
    <m/>
    <m/>
    <m/>
    <m/>
    <m/>
    <m/>
    <x v="0"/>
    <x v="0"/>
    <m/>
  </r>
  <r>
    <s v=""/>
    <s v=" E09_10875"/>
    <s v="Check P&amp;ID Drawings - IR06"/>
    <s v="6.09.02.02.02"/>
    <x v="0"/>
    <d v="2022-12-30T00:00:00"/>
    <d v="2023-01-13T00:00:00"/>
    <s v="nzandi"/>
    <s v="Yang"/>
    <n v="1831.97"/>
    <m/>
    <s v="C"/>
    <s v="Labor"/>
    <s v="TEC"/>
    <m/>
    <s v="JLAB"/>
    <s v="PED"/>
    <s v="CRYO"/>
    <x v="11"/>
    <m/>
    <m/>
    <m/>
    <m/>
    <m/>
    <m/>
    <m/>
    <n v="1831.97"/>
    <m/>
    <m/>
    <m/>
    <m/>
    <m/>
    <m/>
    <m/>
    <m/>
    <m/>
    <m/>
    <m/>
    <x v="0"/>
    <x v="0"/>
    <m/>
  </r>
  <r>
    <s v=""/>
    <s v=" E09_11035"/>
    <s v="Check P&amp;ID Drawings - IR10"/>
    <s v="6.09.02.02.02"/>
    <x v="0"/>
    <d v="2022-12-30T00:00:00"/>
    <d v="2023-01-13T00:00:00"/>
    <s v="nzandi"/>
    <s v="Yang"/>
    <n v="1831.97"/>
    <m/>
    <s v="C"/>
    <s v="Labor"/>
    <s v="TEC"/>
    <m/>
    <s v="JLAB"/>
    <s v="PED"/>
    <s v="CRYO"/>
    <x v="11"/>
    <m/>
    <m/>
    <m/>
    <m/>
    <m/>
    <m/>
    <m/>
    <n v="1831.97"/>
    <m/>
    <m/>
    <m/>
    <m/>
    <m/>
    <m/>
    <m/>
    <m/>
    <m/>
    <m/>
    <m/>
    <x v="0"/>
    <x v="0"/>
    <m/>
  </r>
  <r>
    <s v=""/>
    <s v=" E09_10720"/>
    <s v="Check P&amp;ID Drawings - IR02"/>
    <s v="6.09.02.02.02"/>
    <x v="0"/>
    <d v="2022-12-30T00:00:00"/>
    <d v="2023-01-13T00:00:00"/>
    <s v="nzandi"/>
    <s v="Yang"/>
    <n v="1831.97"/>
    <m/>
    <s v="C"/>
    <s v="Labor"/>
    <s v="TEC"/>
    <m/>
    <s v="JLAB"/>
    <s v="PED"/>
    <s v="CRYO"/>
    <x v="11"/>
    <m/>
    <m/>
    <m/>
    <m/>
    <m/>
    <m/>
    <m/>
    <n v="1831.97"/>
    <m/>
    <m/>
    <m/>
    <m/>
    <m/>
    <m/>
    <m/>
    <m/>
    <m/>
    <m/>
    <m/>
    <x v="0"/>
    <x v="0"/>
    <m/>
  </r>
  <r>
    <s v=""/>
    <s v=" E09_10750"/>
    <s v="Develop Preliminary Engineering/Design of 2K Cold Box Interface - IR02 (2K Satellite)"/>
    <s v="6.09.02.02.02"/>
    <x v="0"/>
    <d v="2023-01-03T00:00:00"/>
    <d v="2023-02-07T00:00:00"/>
    <s v="nzandi"/>
    <s v="Yang"/>
    <n v="1173.97"/>
    <m/>
    <s v="C"/>
    <s v="Labor"/>
    <s v="TEC"/>
    <m/>
    <s v="JLAB"/>
    <s v="PED"/>
    <s v="CRYO"/>
    <x v="11"/>
    <s v="D25.APP05"/>
    <m/>
    <m/>
    <m/>
    <m/>
    <m/>
    <m/>
    <n v="1173.97"/>
    <m/>
    <m/>
    <m/>
    <m/>
    <m/>
    <m/>
    <m/>
    <m/>
    <m/>
    <m/>
    <m/>
    <x v="0"/>
    <x v="0"/>
    <m/>
  </r>
  <r>
    <s v=""/>
    <s v=" E09_10910"/>
    <s v="Develop Preliminary Engineering/Design of 2K Cold Box Interface - IR06 (2K Satellite)"/>
    <s v="6.09.02.02.02"/>
    <x v="0"/>
    <d v="2023-01-03T00:00:00"/>
    <d v="2023-02-07T00:00:00"/>
    <s v="nzandi"/>
    <s v="Yang"/>
    <n v="1173.97"/>
    <m/>
    <s v="C"/>
    <s v="Labor"/>
    <s v="TEC"/>
    <m/>
    <s v="JLAB"/>
    <s v="PED"/>
    <s v="CRYO"/>
    <x v="11"/>
    <s v="D25.APP05"/>
    <m/>
    <m/>
    <m/>
    <m/>
    <m/>
    <m/>
    <n v="1173.97"/>
    <m/>
    <m/>
    <m/>
    <m/>
    <m/>
    <m/>
    <m/>
    <m/>
    <m/>
    <m/>
    <m/>
    <x v="0"/>
    <x v="0"/>
    <m/>
  </r>
  <r>
    <s v=""/>
    <s v=" E09_11070"/>
    <s v="Develop Preliminary Engineering/Design of 2K Cold Box Interface - IR10 (2K Satellite)"/>
    <s v="6.09.02.02.02"/>
    <x v="0"/>
    <d v="2023-01-03T00:00:00"/>
    <d v="2023-02-07T00:00:00"/>
    <s v="nzandi"/>
    <s v="Yang"/>
    <n v="330.96"/>
    <m/>
    <s v="C"/>
    <s v="Labor"/>
    <s v="TEC"/>
    <m/>
    <s v="JLAB"/>
    <s v="PED"/>
    <s v="CRYO"/>
    <x v="11"/>
    <s v="D25.APP05"/>
    <m/>
    <m/>
    <m/>
    <m/>
    <m/>
    <m/>
    <n v="330.96"/>
    <m/>
    <m/>
    <m/>
    <m/>
    <m/>
    <m/>
    <m/>
    <m/>
    <m/>
    <m/>
    <m/>
    <x v="0"/>
    <x v="0"/>
    <m/>
  </r>
  <r>
    <s v=""/>
    <s v=" E09_11400"/>
    <s v="Conduct Satellite Cryo Refrigerator Plants Negotiations (IR06, IR10)"/>
    <s v="6.09.02.03.01"/>
    <x v="1"/>
    <d v="2024-02-28T00:00:00"/>
    <d v="2024-03-26T00:00:00"/>
    <s v="nzandi"/>
    <s v="Yang"/>
    <n v="3051.77"/>
    <m/>
    <s v="C"/>
    <s v="Labor"/>
    <s v="TEC"/>
    <m/>
    <s v="JLAB"/>
    <s v="PED"/>
    <s v="CRYO"/>
    <x v="10"/>
    <s v="D25.APP05"/>
    <m/>
    <m/>
    <m/>
    <m/>
    <m/>
    <m/>
    <m/>
    <n v="3051.77"/>
    <m/>
    <m/>
    <m/>
    <m/>
    <m/>
    <m/>
    <m/>
    <m/>
    <m/>
    <m/>
    <x v="0"/>
    <x v="0"/>
    <m/>
  </r>
  <r>
    <s v=""/>
    <s v=" E09_11920"/>
    <s v="Conduct Guard Vacuum Systems Negotiations"/>
    <s v="6.09.02.03.02"/>
    <x v="0"/>
    <d v="2026-04-30T00:00:00"/>
    <d v="2026-05-05T00:00:00"/>
    <s v="nzandi"/>
    <s v="Yang"/>
    <n v="3237.62"/>
    <m/>
    <s v="C"/>
    <s v="Labor"/>
    <s v="TEC"/>
    <m/>
    <s v="JLAB"/>
    <s v="PED"/>
    <s v="CRYO"/>
    <x v="10"/>
    <s v="P.S130"/>
    <m/>
    <m/>
    <m/>
    <m/>
    <m/>
    <m/>
    <m/>
    <m/>
    <m/>
    <n v="3237.62"/>
    <m/>
    <m/>
    <m/>
    <m/>
    <m/>
    <m/>
    <m/>
    <m/>
    <x v="0"/>
    <x v="0"/>
    <m/>
  </r>
  <r>
    <s v=""/>
    <s v=" E09_11400"/>
    <s v="Conduct Satellite Cryo Refrigerator Plants Negotiations (IR06, IR10)"/>
    <s v="6.09.02.03.01"/>
    <x v="1"/>
    <d v="2024-02-28T00:00:00"/>
    <d v="2024-03-26T00:00:00"/>
    <s v="nzandi"/>
    <s v="Yang"/>
    <n v="3594.57"/>
    <m/>
    <s v="C"/>
    <s v="Labor"/>
    <s v="TEC"/>
    <m/>
    <s v="JLAB"/>
    <s v="PED"/>
    <s v="CRYO"/>
    <x v="10"/>
    <s v="D25.APP05"/>
    <m/>
    <m/>
    <m/>
    <m/>
    <m/>
    <m/>
    <m/>
    <n v="3594.57"/>
    <m/>
    <m/>
    <m/>
    <m/>
    <m/>
    <m/>
    <m/>
    <m/>
    <m/>
    <m/>
    <x v="0"/>
    <x v="0"/>
    <m/>
  </r>
  <r>
    <s v=""/>
    <s v=" E09_17020"/>
    <s v="Requirements and definitions for control logic - IR02 Controls System - BNL"/>
    <s v="6.09.05.02.01"/>
    <x v="0"/>
    <d v="2025-06-10T00:00:00"/>
    <d v="2025-09-03T00:00:00"/>
    <s v="glayden"/>
    <s v="tallerico"/>
    <n v="27303.97"/>
    <m/>
    <s v="C"/>
    <s v="Labor"/>
    <s v="TEC"/>
    <m/>
    <s v="BNL"/>
    <s v="PED"/>
    <s v="CRYO"/>
    <x v="6"/>
    <m/>
    <m/>
    <m/>
    <m/>
    <m/>
    <m/>
    <m/>
    <m/>
    <m/>
    <n v="27303.97"/>
    <m/>
    <m/>
    <m/>
    <m/>
    <m/>
    <m/>
    <m/>
    <m/>
    <m/>
    <x v="0"/>
    <x v="0"/>
    <m/>
  </r>
  <r>
    <s v=""/>
    <s v=" E09_17030"/>
    <s v="Requirements for Interlocks: Hardwired and softwired: MCR, SRF, PSMagnets - IR02 Controls System"/>
    <s v="6.09.05.02.01"/>
    <x v="0"/>
    <d v="2025-03-12T00:00:00"/>
    <d v="2025-06-04T00:00:00"/>
    <s v="glayden"/>
    <s v="tallerico"/>
    <n v="27303.97"/>
    <m/>
    <s v="C"/>
    <s v="Labor"/>
    <s v="TEC"/>
    <m/>
    <s v="BNL"/>
    <s v="PED"/>
    <s v="CRYO"/>
    <x v="6"/>
    <m/>
    <m/>
    <m/>
    <m/>
    <m/>
    <m/>
    <m/>
    <m/>
    <m/>
    <n v="27303.97"/>
    <m/>
    <m/>
    <m/>
    <m/>
    <m/>
    <m/>
    <m/>
    <m/>
    <m/>
    <x v="0"/>
    <x v="0"/>
    <m/>
  </r>
  <r>
    <s v=""/>
    <s v=" E09_17040"/>
    <s v="Requirements and definitions for control logic - IR06 Controls System - BNL"/>
    <s v="6.09.05.02.01"/>
    <x v="0"/>
    <d v="2024-12-12T00:00:00"/>
    <d v="2025-03-11T00:00:00"/>
    <s v="glayden"/>
    <s v="tallerico"/>
    <n v="27303.97"/>
    <m/>
    <s v="C"/>
    <s v="Labor"/>
    <s v="TEC"/>
    <m/>
    <s v="BNL"/>
    <s v="PED"/>
    <s v="CRYO"/>
    <x v="6"/>
    <m/>
    <m/>
    <m/>
    <m/>
    <m/>
    <m/>
    <m/>
    <m/>
    <m/>
    <n v="27303.97"/>
    <m/>
    <m/>
    <m/>
    <m/>
    <m/>
    <m/>
    <m/>
    <m/>
    <m/>
    <x v="0"/>
    <x v="0"/>
    <m/>
  </r>
  <r>
    <s v=""/>
    <s v=" E09_17050"/>
    <s v="Requirements for Interlocks: Hardwired and softwired: MCR, SRF, PSMagnets - IR06 Controls System"/>
    <s v="6.09.05.02.01"/>
    <x v="0"/>
    <d v="2023-10-24T00:00:00"/>
    <d v="2024-01-23T00:00:00"/>
    <s v="glayden"/>
    <s v="tallerico"/>
    <n v="26380.65"/>
    <m/>
    <s v="C"/>
    <s v="Labor"/>
    <s v="TEC"/>
    <m/>
    <s v="BNL"/>
    <s v="PED"/>
    <s v="CRYO"/>
    <x v="11"/>
    <m/>
    <m/>
    <m/>
    <m/>
    <m/>
    <m/>
    <m/>
    <m/>
    <n v="26380.65"/>
    <m/>
    <m/>
    <m/>
    <m/>
    <m/>
    <m/>
    <m/>
    <m/>
    <m/>
    <m/>
    <x v="0"/>
    <x v="0"/>
    <m/>
  </r>
  <r>
    <s v=""/>
    <s v=" E09_17060"/>
    <s v="Requirements and definitions for control logic - IR10 Controls System - BNL"/>
    <s v="6.09.05.02.01"/>
    <x v="0"/>
    <d v="2024-12-12T00:00:00"/>
    <d v="2025-03-11T00:00:00"/>
    <s v="glayden"/>
    <s v="tallerico"/>
    <n v="27303.97"/>
    <m/>
    <s v="C"/>
    <s v="Labor"/>
    <s v="TEC"/>
    <m/>
    <s v="BNL"/>
    <s v="PED"/>
    <s v="CRYO"/>
    <x v="11"/>
    <m/>
    <m/>
    <m/>
    <m/>
    <m/>
    <m/>
    <m/>
    <m/>
    <m/>
    <n v="27303.97"/>
    <m/>
    <m/>
    <m/>
    <m/>
    <m/>
    <m/>
    <m/>
    <m/>
    <m/>
    <x v="0"/>
    <x v="0"/>
    <m/>
  </r>
  <r>
    <s v=""/>
    <s v=" E09_17070"/>
    <s v="Requirements for Interlocks: Hardwired and softwired: MCR, SRF, PSMagnets - IR10 Controls System"/>
    <s v="6.09.05.02.01"/>
    <x v="0"/>
    <d v="2023-10-24T00:00:00"/>
    <d v="2024-01-23T00:00:00"/>
    <s v="glayden"/>
    <s v="tallerico"/>
    <n v="26380.65"/>
    <m/>
    <s v="C"/>
    <s v="Labor"/>
    <s v="TEC"/>
    <m/>
    <s v="BNL"/>
    <s v="PED"/>
    <s v="CRYO"/>
    <x v="11"/>
    <m/>
    <m/>
    <m/>
    <m/>
    <m/>
    <m/>
    <m/>
    <m/>
    <n v="26380.65"/>
    <m/>
    <m/>
    <m/>
    <m/>
    <m/>
    <m/>
    <m/>
    <m/>
    <m/>
    <m/>
    <x v="0"/>
    <x v="0"/>
    <m/>
  </r>
  <r>
    <s v=""/>
    <s v=" E09_18630"/>
    <s v="Check-out End-to-End CC&amp;I Systems"/>
    <s v="6.09.05.06"/>
    <x v="0"/>
    <d v="2028-09-21T00:00:00"/>
    <d v="2028-12-19T00:00:00"/>
    <s v="glayden"/>
    <s v="tallerico"/>
    <n v="31208.32"/>
    <m/>
    <s v="C"/>
    <s v="Labor"/>
    <s v="TEC"/>
    <m/>
    <s v="BNL"/>
    <s v="Const"/>
    <s v="CRYO"/>
    <x v="8"/>
    <m/>
    <m/>
    <m/>
    <m/>
    <m/>
    <m/>
    <m/>
    <m/>
    <m/>
    <m/>
    <m/>
    <m/>
    <n v="3640.97"/>
    <n v="27567.35"/>
    <m/>
    <m/>
    <m/>
    <m/>
    <m/>
    <x v="0"/>
    <x v="0"/>
    <m/>
  </r>
  <r>
    <s v=""/>
    <s v=" E09_18640"/>
    <s v="Check-out Individual equipment"/>
    <s v="6.09.05.06"/>
    <x v="0"/>
    <d v="2028-01-28T00:00:00"/>
    <d v="2028-04-21T00:00:00"/>
    <s v="glayden"/>
    <s v="tallerico"/>
    <n v="30272.400000000001"/>
    <m/>
    <s v="C"/>
    <s v="Labor"/>
    <s v="TEC"/>
    <m/>
    <s v="BNL"/>
    <s v="Const"/>
    <s v="CRYO"/>
    <x v="8"/>
    <m/>
    <m/>
    <m/>
    <m/>
    <m/>
    <m/>
    <m/>
    <m/>
    <m/>
    <m/>
    <m/>
    <m/>
    <n v="30272.400000000001"/>
    <m/>
    <m/>
    <m/>
    <m/>
    <m/>
    <m/>
    <x v="0"/>
    <x v="0"/>
    <m/>
  </r>
  <r>
    <s v=""/>
    <s v=" E09_18650"/>
    <s v="Checkout by location/PLC"/>
    <s v="6.09.05.06"/>
    <x v="0"/>
    <d v="2028-04-24T00:00:00"/>
    <d v="2028-07-18T00:00:00"/>
    <s v="glayden"/>
    <s v="tallerico"/>
    <n v="30272.400000000001"/>
    <m/>
    <s v="C"/>
    <s v="Labor"/>
    <s v="TEC"/>
    <m/>
    <s v="BNL"/>
    <s v="Const"/>
    <s v="CRYO"/>
    <x v="8"/>
    <m/>
    <m/>
    <m/>
    <m/>
    <m/>
    <m/>
    <m/>
    <m/>
    <m/>
    <m/>
    <m/>
    <m/>
    <n v="30272.400000000001"/>
    <m/>
    <m/>
    <m/>
    <m/>
    <m/>
    <m/>
    <x v="0"/>
    <x v="0"/>
    <m/>
  </r>
  <r>
    <s v=""/>
    <s v=" E09_18430"/>
    <s v="IR10 Rack build I/O for 24 SRF 2K cryomodules"/>
    <s v="6.09.05.05.01"/>
    <x v="0"/>
    <d v="2027-11-30T00:00:00"/>
    <d v="2028-04-21T00:00:00"/>
    <s v="glayden"/>
    <s v="tallerico"/>
    <n v="199633.93"/>
    <m/>
    <s v="C"/>
    <s v="Labor"/>
    <s v="TEC"/>
    <m/>
    <s v="BNL"/>
    <s v="Const"/>
    <s v="CRYO"/>
    <x v="9"/>
    <m/>
    <m/>
    <m/>
    <m/>
    <m/>
    <m/>
    <m/>
    <m/>
    <m/>
    <m/>
    <m/>
    <m/>
    <n v="199633.93"/>
    <m/>
    <m/>
    <m/>
    <m/>
    <m/>
    <m/>
    <x v="0"/>
    <x v="0"/>
    <m/>
  </r>
  <r>
    <s v=""/>
    <s v=" E09_12670"/>
    <s v="Engage RFP Process - Cryogenics System Installation Contract - Procurement - IR02, IR06, IR10 - TJ"/>
    <s v="6.09.02.04.01"/>
    <x v="0"/>
    <d v="2027-08-06T00:00:00"/>
    <d v="2028-01-03T00:00:00"/>
    <s v="nzandi"/>
    <s v="Yang"/>
    <n v="29000.2"/>
    <m/>
    <s v="C"/>
    <s v="Labor"/>
    <s v="TEC"/>
    <m/>
    <s v="JLAB"/>
    <s v="Const"/>
    <s v="CRYO"/>
    <x v="10"/>
    <m/>
    <m/>
    <m/>
    <m/>
    <m/>
    <m/>
    <m/>
    <m/>
    <m/>
    <m/>
    <m/>
    <n v="11310.08"/>
    <n v="17690.12"/>
    <m/>
    <m/>
    <m/>
    <m/>
    <m/>
    <m/>
    <x v="0"/>
    <x v="0"/>
    <m/>
  </r>
  <r>
    <s v=""/>
    <s v=" E09_12670"/>
    <s v="Engage RFP Process - Cryogenics System Installation Contract - Procurement - IR02, IR06, IR10 - TJ"/>
    <s v="6.09.02.04.01"/>
    <x v="0"/>
    <d v="2027-08-06T00:00:00"/>
    <d v="2028-01-03T00:00:00"/>
    <s v="nzandi"/>
    <s v="Yang"/>
    <n v="17458.310000000001"/>
    <m/>
    <s v="C"/>
    <s v="Labor"/>
    <s v="TEC"/>
    <m/>
    <s v="JLAB"/>
    <s v="Const"/>
    <s v="CRYO"/>
    <x v="10"/>
    <m/>
    <m/>
    <m/>
    <m/>
    <m/>
    <m/>
    <m/>
    <m/>
    <m/>
    <m/>
    <m/>
    <n v="6808.74"/>
    <n v="10649.57"/>
    <m/>
    <m/>
    <m/>
    <m/>
    <m/>
    <m/>
    <x v="0"/>
    <x v="0"/>
    <m/>
  </r>
  <r>
    <s v=""/>
    <s v=" E09_16230"/>
    <s v="Conduct U-Tubes Bid Evaluation and Decision"/>
    <s v="6.09.04.03"/>
    <x v="0"/>
    <d v="2027-04-23T00:00:00"/>
    <d v="2027-05-24T00:00:00"/>
    <s v="nzandi"/>
    <s v="Yang"/>
    <n v="28479.03"/>
    <m/>
    <s v="C"/>
    <s v="Labor"/>
    <s v="TEC"/>
    <m/>
    <s v="JLAB"/>
    <s v="PED"/>
    <s v="CRYO"/>
    <x v="10"/>
    <s v="S.P209"/>
    <m/>
    <m/>
    <m/>
    <m/>
    <m/>
    <m/>
    <m/>
    <m/>
    <m/>
    <m/>
    <n v="28479.03"/>
    <m/>
    <m/>
    <m/>
    <m/>
    <m/>
    <m/>
    <m/>
    <x v="0"/>
    <x v="0"/>
    <m/>
  </r>
  <r>
    <s v=""/>
    <s v=" E09_16230"/>
    <s v="Conduct U-Tubes Bid Evaluation and Decision"/>
    <s v="6.09.04.03"/>
    <x v="0"/>
    <d v="2027-04-23T00:00:00"/>
    <d v="2027-05-24T00:00:00"/>
    <s v="nzandi"/>
    <s v="Yang"/>
    <n v="36682.230000000003"/>
    <m/>
    <s v="C"/>
    <s v="Labor"/>
    <s v="TEC"/>
    <m/>
    <s v="JLAB"/>
    <s v="PED"/>
    <s v="CRYO"/>
    <x v="10"/>
    <s v="S.P209"/>
    <m/>
    <m/>
    <m/>
    <m/>
    <m/>
    <m/>
    <m/>
    <m/>
    <m/>
    <m/>
    <n v="36682.230000000003"/>
    <m/>
    <m/>
    <m/>
    <m/>
    <m/>
    <m/>
    <m/>
    <x v="0"/>
    <x v="0"/>
    <m/>
  </r>
  <r>
    <s v=""/>
    <s v=" E09_10100"/>
    <s v="L2 Manager Labor - FY24 - BNL"/>
    <s v="6.09.01"/>
    <x v="0"/>
    <d v="2023-10-02T00:00:00"/>
    <d v="2024-09-30T00:00:00"/>
    <s v="glayden"/>
    <s v="ythan"/>
    <n v="84417.59"/>
    <m/>
    <s v="A"/>
    <s v="Labor"/>
    <s v="TEC"/>
    <m/>
    <s v="BNL"/>
    <s v="PED"/>
    <s v="CRYO"/>
    <x v="0"/>
    <m/>
    <m/>
    <m/>
    <m/>
    <m/>
    <m/>
    <m/>
    <m/>
    <n v="84417.59"/>
    <m/>
    <m/>
    <m/>
    <m/>
    <m/>
    <m/>
    <m/>
    <m/>
    <m/>
    <m/>
    <x v="0"/>
    <x v="0"/>
    <m/>
  </r>
  <r>
    <s v=""/>
    <s v=" E09_10120"/>
    <s v="L2 Manager Labor - FY26 - BNL"/>
    <s v="6.09.01"/>
    <x v="0"/>
    <d v="2025-10-01T00:00:00"/>
    <d v="2026-09-30T00:00:00"/>
    <s v="glayden"/>
    <s v="ythan"/>
    <n v="361720.94"/>
    <m/>
    <s v="A"/>
    <s v="Labor"/>
    <s v="TEC"/>
    <m/>
    <s v="BNL"/>
    <s v="Const"/>
    <s v="CRYO"/>
    <x v="0"/>
    <m/>
    <m/>
    <m/>
    <m/>
    <m/>
    <m/>
    <m/>
    <m/>
    <m/>
    <m/>
    <n v="361720.94"/>
    <m/>
    <m/>
    <m/>
    <m/>
    <m/>
    <m/>
    <m/>
    <m/>
    <x v="0"/>
    <x v="0"/>
    <m/>
  </r>
  <r>
    <s v=""/>
    <s v=" E09_10130"/>
    <s v="L2 Manager Labor - FY27 - BNL"/>
    <s v="6.09.01"/>
    <x v="0"/>
    <d v="2026-10-01T00:00:00"/>
    <d v="2027-09-30T00:00:00"/>
    <s v="glayden"/>
    <s v="ythan"/>
    <n v="374381.18"/>
    <m/>
    <s v="A"/>
    <s v="Labor"/>
    <s v="TEC"/>
    <m/>
    <s v="BNL"/>
    <s v="Const"/>
    <s v="CRYO"/>
    <x v="0"/>
    <m/>
    <m/>
    <m/>
    <m/>
    <m/>
    <m/>
    <m/>
    <m/>
    <m/>
    <m/>
    <m/>
    <n v="374381.18"/>
    <m/>
    <m/>
    <m/>
    <m/>
    <m/>
    <m/>
    <m/>
    <x v="0"/>
    <x v="0"/>
    <m/>
  </r>
  <r>
    <s v=""/>
    <s v=" E09_10140"/>
    <s v="L2 Manager Labor - FY28 - BNL"/>
    <s v="6.09.01"/>
    <x v="0"/>
    <d v="2027-10-01T00:00:00"/>
    <d v="2028-09-29T00:00:00"/>
    <s v="glayden"/>
    <s v="ythan"/>
    <n v="387484.52"/>
    <m/>
    <s v="A"/>
    <s v="Labor"/>
    <s v="TEC"/>
    <m/>
    <s v="BNL"/>
    <s v="Const"/>
    <s v="CRYO"/>
    <x v="0"/>
    <m/>
    <m/>
    <m/>
    <m/>
    <m/>
    <m/>
    <m/>
    <m/>
    <m/>
    <m/>
    <m/>
    <m/>
    <n v="387484.52"/>
    <m/>
    <m/>
    <m/>
    <m/>
    <m/>
    <m/>
    <x v="0"/>
    <x v="0"/>
    <m/>
  </r>
  <r>
    <s v=""/>
    <s v=" E09_10150"/>
    <s v="L2 Manager Labor - FY29 - BNL"/>
    <s v="6.09.01"/>
    <x v="0"/>
    <d v="2028-10-02T00:00:00"/>
    <d v="2029-09-28T00:00:00"/>
    <s v="glayden"/>
    <s v="ythan"/>
    <n v="401046.47"/>
    <m/>
    <s v="A"/>
    <s v="Labor"/>
    <s v="TEC"/>
    <m/>
    <s v="BNL"/>
    <s v="Const"/>
    <s v="CRYO"/>
    <x v="0"/>
    <m/>
    <m/>
    <m/>
    <m/>
    <m/>
    <m/>
    <m/>
    <m/>
    <m/>
    <m/>
    <m/>
    <m/>
    <m/>
    <n v="401046.47"/>
    <m/>
    <m/>
    <m/>
    <m/>
    <m/>
    <x v="0"/>
    <x v="0"/>
    <m/>
  </r>
  <r>
    <s v=""/>
    <s v=" E09_10020"/>
    <s v="L2 Manager Labor - FY24 - TJ"/>
    <s v="6.09.01"/>
    <x v="0"/>
    <d v="2023-10-02T00:00:00"/>
    <d v="2024-09-30T00:00:00"/>
    <s v="nzandi"/>
    <s v="michalsk"/>
    <n v="479516.67"/>
    <m/>
    <s v="A"/>
    <s v="Labor"/>
    <s v="TEC"/>
    <m/>
    <s v="JLAB"/>
    <s v="PED"/>
    <s v="CRYO"/>
    <x v="0"/>
    <m/>
    <m/>
    <m/>
    <m/>
    <m/>
    <m/>
    <m/>
    <m/>
    <n v="479516.67"/>
    <m/>
    <m/>
    <m/>
    <m/>
    <m/>
    <m/>
    <m/>
    <m/>
    <m/>
    <m/>
    <x v="0"/>
    <x v="0"/>
    <m/>
  </r>
  <r>
    <s v=""/>
    <s v=" E09_10040"/>
    <s v="L2 Manager Labor - FY26 - TJ"/>
    <s v="6.09.01"/>
    <x v="0"/>
    <d v="2025-10-01T00:00:00"/>
    <d v="2026-09-30T00:00:00"/>
    <s v="nzandi"/>
    <s v="michalsk"/>
    <n v="508719.24"/>
    <m/>
    <s v="A"/>
    <s v="Labor"/>
    <s v="TEC"/>
    <m/>
    <s v="JLAB"/>
    <s v="Const"/>
    <s v="CRYO"/>
    <x v="0"/>
    <m/>
    <m/>
    <m/>
    <m/>
    <m/>
    <m/>
    <m/>
    <m/>
    <m/>
    <m/>
    <n v="508719.24"/>
    <m/>
    <m/>
    <m/>
    <m/>
    <m/>
    <m/>
    <m/>
    <m/>
    <x v="0"/>
    <x v="0"/>
    <m/>
  </r>
  <r>
    <s v=""/>
    <s v=" E09_10030"/>
    <s v="L2 Manager Labor - FY25 - TJ"/>
    <s v="6.09.01"/>
    <x v="0"/>
    <d v="2024-10-01T00:00:00"/>
    <d v="2025-09-30T00:00:00"/>
    <s v="nzandi"/>
    <s v="michalsk"/>
    <n v="493902.18"/>
    <m/>
    <s v="A"/>
    <s v="Labor"/>
    <s v="TEC"/>
    <m/>
    <s v="JLAB"/>
    <s v="PED"/>
    <s v="CRYO"/>
    <x v="0"/>
    <m/>
    <m/>
    <m/>
    <m/>
    <m/>
    <m/>
    <m/>
    <m/>
    <m/>
    <n v="493902.18"/>
    <m/>
    <m/>
    <m/>
    <m/>
    <m/>
    <m/>
    <m/>
    <m/>
    <m/>
    <x v="0"/>
    <x v="0"/>
    <m/>
  </r>
  <r>
    <s v=""/>
    <s v=" E09_10050"/>
    <s v="L2 Manager Labor - FY27 - TJ"/>
    <s v="6.09.01"/>
    <x v="0"/>
    <d v="2026-10-01T00:00:00"/>
    <d v="2027-09-30T00:00:00"/>
    <s v="nzandi"/>
    <s v="michalsk"/>
    <n v="523980.82"/>
    <m/>
    <s v="A"/>
    <s v="Labor"/>
    <s v="TEC"/>
    <m/>
    <s v="JLAB"/>
    <s v="Const"/>
    <s v="CRYO"/>
    <x v="0"/>
    <m/>
    <m/>
    <m/>
    <m/>
    <m/>
    <m/>
    <m/>
    <m/>
    <m/>
    <m/>
    <m/>
    <n v="523980.82"/>
    <m/>
    <m/>
    <m/>
    <m/>
    <m/>
    <m/>
    <m/>
    <x v="0"/>
    <x v="0"/>
    <m/>
  </r>
  <r>
    <s v=""/>
    <s v=" E09_10060"/>
    <s v="L2 Manager Labor - FY28 - TJ"/>
    <s v="6.09.01"/>
    <x v="0"/>
    <d v="2027-10-01T00:00:00"/>
    <d v="2028-09-29T00:00:00"/>
    <s v="nzandi"/>
    <s v="michalsk"/>
    <n v="539700.24"/>
    <m/>
    <s v="A"/>
    <s v="Labor"/>
    <s v="TEC"/>
    <m/>
    <s v="JLAB"/>
    <s v="Const"/>
    <s v="CRYO"/>
    <x v="0"/>
    <m/>
    <m/>
    <m/>
    <m/>
    <m/>
    <m/>
    <m/>
    <m/>
    <m/>
    <m/>
    <m/>
    <m/>
    <n v="539700.24"/>
    <m/>
    <m/>
    <m/>
    <m/>
    <m/>
    <m/>
    <x v="0"/>
    <x v="0"/>
    <m/>
  </r>
  <r>
    <s v=""/>
    <s v=" E09_10070"/>
    <s v="L2 Manager Labor - FY29 - TJ"/>
    <s v="6.09.01"/>
    <x v="0"/>
    <d v="2028-10-02T00:00:00"/>
    <d v="2029-09-28T00:00:00"/>
    <s v="nzandi"/>
    <s v="michalsk"/>
    <n v="555891.25"/>
    <m/>
    <s v="A"/>
    <s v="Labor"/>
    <s v="TEC"/>
    <m/>
    <s v="JLAB"/>
    <s v="Const"/>
    <s v="CRYO"/>
    <x v="0"/>
    <m/>
    <m/>
    <m/>
    <m/>
    <m/>
    <m/>
    <m/>
    <m/>
    <m/>
    <m/>
    <m/>
    <m/>
    <m/>
    <n v="555891.25"/>
    <m/>
    <m/>
    <m/>
    <m/>
    <m/>
    <x v="0"/>
    <x v="0"/>
    <m/>
  </r>
  <r>
    <s v=""/>
    <s v=" E09_11320"/>
    <s v="Begin RFI Solicitation Process (IR06, IR10)"/>
    <s v="6.09.02.03.01"/>
    <x v="0"/>
    <d v="2021-10-01T00:00:00"/>
    <d v="2021-11-03T00:00:00"/>
    <s v="nzandi"/>
    <s v="Yang"/>
    <n v="0"/>
    <m/>
    <s v="C"/>
    <s v="Labor"/>
    <s v="TEC"/>
    <m/>
    <s v="JLAB"/>
    <s v="PED"/>
    <s v="CRYO"/>
    <x v="10"/>
    <s v="D25.APP05"/>
    <m/>
    <m/>
    <m/>
    <m/>
    <m/>
    <m/>
    <m/>
    <m/>
    <m/>
    <m/>
    <m/>
    <m/>
    <m/>
    <m/>
    <m/>
    <m/>
    <m/>
    <m/>
    <x v="0"/>
    <x v="0"/>
    <m/>
  </r>
  <r>
    <s v=""/>
    <s v=" E09_13900"/>
    <s v="4K Distribution SD&amp;E - Current Leads Circuits Drawing package IR06"/>
    <s v="6.09.03.02.02"/>
    <x v="0"/>
    <d v="2023-11-20T00:00:00"/>
    <d v="2024-08-07T00:00:00"/>
    <s v="glayden"/>
    <s v="ythan"/>
    <n v="19571.560000000001"/>
    <m/>
    <s v="C"/>
    <s v="Labor"/>
    <s v="TEC"/>
    <m/>
    <s v="BNL"/>
    <s v="Const"/>
    <s v="CRYO"/>
    <x v="6"/>
    <m/>
    <m/>
    <m/>
    <m/>
    <m/>
    <m/>
    <m/>
    <m/>
    <n v="19571.560000000001"/>
    <m/>
    <m/>
    <m/>
    <m/>
    <m/>
    <m/>
    <m/>
    <m/>
    <m/>
    <m/>
    <x v="0"/>
    <x v="0"/>
    <m/>
  </r>
  <r>
    <s v=""/>
    <s v=" E09_13800"/>
    <s v="4K Distribution SD&amp;E - Current Leads Circuits Drawing package IR02"/>
    <s v="6.09.03.02.02"/>
    <x v="0"/>
    <d v="2024-03-19T00:00:00"/>
    <d v="2024-12-04T00:00:00"/>
    <s v="glayden"/>
    <s v="ythan"/>
    <n v="19735.2"/>
    <m/>
    <s v="C"/>
    <s v="Labor"/>
    <s v="TEC"/>
    <m/>
    <s v="BNL"/>
    <s v="Const"/>
    <s v="CRYO"/>
    <x v="6"/>
    <m/>
    <m/>
    <m/>
    <m/>
    <m/>
    <m/>
    <m/>
    <m/>
    <n v="15020.68"/>
    <n v="4714.5200000000004"/>
    <m/>
    <m/>
    <m/>
    <m/>
    <m/>
    <m/>
    <m/>
    <m/>
    <m/>
    <x v="0"/>
    <x v="0"/>
    <m/>
  </r>
  <r>
    <s v=""/>
    <s v=" E09_13900"/>
    <s v="4K Distribution SD&amp;E - Current Leads Circuits Drawing package IR06"/>
    <s v="6.09.03.02.02"/>
    <x v="0"/>
    <d v="2023-11-20T00:00:00"/>
    <d v="2024-08-07T00:00:00"/>
    <s v="glayden"/>
    <s v="ythan"/>
    <n v="25587.74"/>
    <m/>
    <s v="C"/>
    <s v="Labor"/>
    <s v="TEC"/>
    <m/>
    <s v="BNL"/>
    <s v="Const"/>
    <s v="CRYO"/>
    <x v="6"/>
    <m/>
    <m/>
    <m/>
    <m/>
    <m/>
    <m/>
    <m/>
    <m/>
    <n v="25587.74"/>
    <m/>
    <m/>
    <m/>
    <m/>
    <m/>
    <m/>
    <m/>
    <m/>
    <m/>
    <m/>
    <x v="0"/>
    <x v="0"/>
    <m/>
  </r>
  <r>
    <s v=""/>
    <s v=" E09_13800"/>
    <s v="4K Distribution SD&amp;E - Current Leads Circuits Drawing package IR02"/>
    <s v="6.09.03.02.02"/>
    <x v="0"/>
    <d v="2024-03-19T00:00:00"/>
    <d v="2024-12-04T00:00:00"/>
    <s v="glayden"/>
    <s v="ythan"/>
    <n v="25801.68"/>
    <m/>
    <s v="C"/>
    <s v="Labor"/>
    <s v="TEC"/>
    <m/>
    <s v="BNL"/>
    <s v="Const"/>
    <s v="CRYO"/>
    <x v="6"/>
    <m/>
    <m/>
    <m/>
    <m/>
    <m/>
    <m/>
    <m/>
    <m/>
    <n v="19637.95"/>
    <n v="6163.73"/>
    <m/>
    <m/>
    <m/>
    <m/>
    <m/>
    <m/>
    <m/>
    <m/>
    <m/>
    <x v="0"/>
    <x v="0"/>
    <m/>
  </r>
  <r>
    <s v=""/>
    <s v=" E09_11160"/>
    <s v="Provide Design Utilities (Air, Vac, Starters, etc...) Electrical Schematics layout - IR10"/>
    <s v="6.09.02.02.02"/>
    <x v="0"/>
    <d v="2024-12-16T00:00:00"/>
    <d v="2025-02-20T00:00:00"/>
    <s v="nzandi"/>
    <s v="Yang"/>
    <n v="27454.31"/>
    <m/>
    <s v="C"/>
    <s v="Labor"/>
    <s v="TEC"/>
    <m/>
    <s v="JLAB"/>
    <s v="PED"/>
    <s v="CRYO"/>
    <x v="11"/>
    <m/>
    <m/>
    <m/>
    <m/>
    <m/>
    <m/>
    <m/>
    <m/>
    <m/>
    <n v="27454.31"/>
    <m/>
    <m/>
    <m/>
    <m/>
    <m/>
    <m/>
    <m/>
    <m/>
    <m/>
    <x v="0"/>
    <x v="0"/>
    <m/>
  </r>
  <r>
    <s v=""/>
    <s v=" E09_10400"/>
    <s v="FY22 Management LOE (Cryogenics) - TJ 2K Satellite"/>
    <s v="6.09.02.01"/>
    <x v="0"/>
    <d v="2021-10-01T00:00:00"/>
    <d v="2022-09-30T00:00:00"/>
    <s v="nzandi"/>
    <s v="Yang"/>
    <n v="0"/>
    <m/>
    <s v="A"/>
    <s v="Labor"/>
    <s v="TEC"/>
    <m/>
    <s v="JLAB"/>
    <s v="PED"/>
    <s v="CRYO"/>
    <x v="0"/>
    <m/>
    <m/>
    <m/>
    <m/>
    <m/>
    <m/>
    <m/>
    <m/>
    <m/>
    <m/>
    <m/>
    <m/>
    <m/>
    <m/>
    <m/>
    <m/>
    <m/>
    <m/>
    <m/>
    <x v="0"/>
    <x v="0"/>
    <m/>
  </r>
  <r>
    <s v=""/>
    <s v=" E09_10500"/>
    <s v="FY22 Management  - Travel Non-Labor (Cryogenics) - TJ 2K Satellite"/>
    <s v="6.09.02.01"/>
    <x v="0"/>
    <d v="2021-10-01T00:00:00"/>
    <d v="2022-09-30T00:00:00"/>
    <s v="nzandi"/>
    <s v="Yang"/>
    <n v="0"/>
    <m/>
    <s v="A"/>
    <s v="Nonlabor"/>
    <s v="TEC"/>
    <m/>
    <s v="JLAB"/>
    <s v="PED"/>
    <s v="CRYO"/>
    <x v="0"/>
    <s v="T"/>
    <m/>
    <m/>
    <m/>
    <m/>
    <m/>
    <m/>
    <m/>
    <m/>
    <m/>
    <m/>
    <m/>
    <m/>
    <m/>
    <m/>
    <m/>
    <m/>
    <m/>
    <m/>
    <x v="0"/>
    <x v="0"/>
    <m/>
  </r>
  <r>
    <s v=""/>
    <s v=" E09_10940"/>
    <s v="Provide N2 dewar and piping layout - IR06"/>
    <s v="6.09.02.02.02"/>
    <x v="0"/>
    <d v="2023-03-02T00:00:00"/>
    <d v="2023-03-15T00:00:00"/>
    <s v="nzandi"/>
    <s v="Yang"/>
    <n v="287.54000000000002"/>
    <m/>
    <s v="C"/>
    <s v="Labor"/>
    <s v="TEC"/>
    <m/>
    <s v="JLAB"/>
    <s v="PED"/>
    <s v="CRYO"/>
    <x v="11"/>
    <m/>
    <m/>
    <m/>
    <m/>
    <m/>
    <m/>
    <m/>
    <n v="287.54000000000002"/>
    <m/>
    <m/>
    <m/>
    <m/>
    <m/>
    <m/>
    <m/>
    <m/>
    <m/>
    <m/>
    <m/>
    <x v="0"/>
    <x v="0"/>
    <m/>
  </r>
  <r>
    <s v=""/>
    <s v=" E09_10700"/>
    <s v="Provide Initial P&amp;I diagrams - IR02"/>
    <s v="6.09.02.02.02"/>
    <x v="0"/>
    <d v="2022-12-01T00:00:00"/>
    <d v="2022-12-29T00:00:00"/>
    <s v="nzandi"/>
    <s v="Yang"/>
    <n v="287.54000000000002"/>
    <m/>
    <s v="C"/>
    <s v="Labor"/>
    <s v="TEC"/>
    <m/>
    <s v="JLAB"/>
    <s v="PED"/>
    <s v="CRYO"/>
    <x v="11"/>
    <m/>
    <m/>
    <m/>
    <m/>
    <m/>
    <m/>
    <m/>
    <n v="287.54000000000002"/>
    <m/>
    <m/>
    <m/>
    <m/>
    <m/>
    <m/>
    <m/>
    <m/>
    <m/>
    <m/>
    <m/>
    <x v="0"/>
    <x v="0"/>
    <m/>
  </r>
  <r>
    <s v=""/>
    <s v=" E09_10790"/>
    <s v="Provide Starters Layout - IR02"/>
    <s v="6.09.02.02.02"/>
    <x v="0"/>
    <d v="2023-03-16T00:00:00"/>
    <d v="2023-03-17T00:00:00"/>
    <s v="nzandi"/>
    <s v="Yang"/>
    <n v="2289.96"/>
    <m/>
    <s v="C"/>
    <s v="Labor"/>
    <s v="TEC"/>
    <m/>
    <s v="JLAB"/>
    <s v="PED"/>
    <s v="CRYO"/>
    <x v="11"/>
    <m/>
    <m/>
    <m/>
    <m/>
    <m/>
    <m/>
    <m/>
    <n v="2289.96"/>
    <m/>
    <m/>
    <m/>
    <m/>
    <m/>
    <m/>
    <m/>
    <m/>
    <m/>
    <m/>
    <m/>
    <x v="0"/>
    <x v="0"/>
    <m/>
  </r>
  <r>
    <s v=""/>
    <s v=" E09_10950"/>
    <s v="Provide Starters Layout - IR06"/>
    <s v="6.09.02.02.02"/>
    <x v="0"/>
    <d v="2023-03-16T00:00:00"/>
    <d v="2023-03-17T00:00:00"/>
    <s v="nzandi"/>
    <s v="Yang"/>
    <n v="2289.96"/>
    <m/>
    <s v="C"/>
    <s v="Labor"/>
    <s v="TEC"/>
    <m/>
    <s v="JLAB"/>
    <s v="PED"/>
    <s v="CRYO"/>
    <x v="11"/>
    <m/>
    <m/>
    <m/>
    <m/>
    <m/>
    <m/>
    <m/>
    <n v="2289.96"/>
    <m/>
    <m/>
    <m/>
    <m/>
    <m/>
    <m/>
    <m/>
    <m/>
    <m/>
    <m/>
    <m/>
    <x v="0"/>
    <x v="0"/>
    <m/>
  </r>
  <r>
    <s v=""/>
    <s v=" E09_11300"/>
    <s v="Produce Satellite Plant Building Cooling Water System Specification"/>
    <s v="6.09.02.02.02"/>
    <x v="0"/>
    <d v="2024-12-16T00:00:00"/>
    <d v="2024-12-30T00:00:00"/>
    <s v="nzandi"/>
    <s v="Yang"/>
    <n v="3050.48"/>
    <m/>
    <s v="C"/>
    <s v="Labor"/>
    <s v="TEC"/>
    <m/>
    <s v="JLAB"/>
    <s v="PED"/>
    <s v="CRYO"/>
    <x v="11"/>
    <m/>
    <m/>
    <m/>
    <m/>
    <m/>
    <m/>
    <m/>
    <m/>
    <m/>
    <n v="3050.48"/>
    <m/>
    <m/>
    <m/>
    <m/>
    <m/>
    <m/>
    <m/>
    <m/>
    <m/>
    <x v="0"/>
    <x v="0"/>
    <m/>
  </r>
  <r>
    <s v=""/>
    <s v=" E09_11230"/>
    <s v="Review BNL Infrastructure Instrument Air System Specification"/>
    <s v="6.09.02.02.02"/>
    <x v="0"/>
    <d v="2022-10-19T00:00:00"/>
    <d v="2022-11-08T00:00:00"/>
    <s v="nzandi"/>
    <s v="Yang"/>
    <n v="2875.37"/>
    <m/>
    <s v="C"/>
    <s v="Labor"/>
    <s v="TEC"/>
    <m/>
    <s v="JLAB"/>
    <s v="PED"/>
    <s v="CRYO"/>
    <x v="11"/>
    <m/>
    <m/>
    <m/>
    <m/>
    <m/>
    <m/>
    <m/>
    <n v="2875.37"/>
    <m/>
    <m/>
    <m/>
    <m/>
    <m/>
    <m/>
    <m/>
    <m/>
    <m/>
    <m/>
    <m/>
    <x v="0"/>
    <x v="0"/>
    <m/>
  </r>
  <r>
    <s v=""/>
    <s v=" E09_11840"/>
    <s v="TR Effort for LN2 Distribution System Procurement"/>
    <s v="6.09.02.03.02"/>
    <x v="0"/>
    <d v="2026-05-28T00:00:00"/>
    <d v="2027-02-17T00:00:00"/>
    <s v="nzandi"/>
    <s v="Yang"/>
    <n v="3190.17"/>
    <m/>
    <s v="C"/>
    <s v="Labor"/>
    <s v="TEC"/>
    <m/>
    <s v="JLAB"/>
    <s v="Const"/>
    <s v="CRYO"/>
    <x v="10"/>
    <s v="S.P211"/>
    <m/>
    <m/>
    <m/>
    <m/>
    <m/>
    <m/>
    <m/>
    <m/>
    <m/>
    <n v="1559.64"/>
    <n v="1630.53"/>
    <m/>
    <m/>
    <m/>
    <m/>
    <m/>
    <m/>
    <m/>
    <x v="0"/>
    <x v="0"/>
    <m/>
  </r>
  <r>
    <s v=""/>
    <s v=" E09_11300"/>
    <s v="Produce Satellite Plant Building Cooling Water System Specification"/>
    <s v="6.09.02.02.02"/>
    <x v="0"/>
    <d v="2024-12-16T00:00:00"/>
    <d v="2024-12-30T00:00:00"/>
    <s v="nzandi"/>
    <s v="Yang"/>
    <n v="3929.15"/>
    <m/>
    <s v="C"/>
    <s v="Labor"/>
    <s v="TEC"/>
    <m/>
    <s v="JLAB"/>
    <s v="PED"/>
    <s v="CRYO"/>
    <x v="11"/>
    <m/>
    <m/>
    <m/>
    <m/>
    <m/>
    <m/>
    <m/>
    <m/>
    <m/>
    <n v="3929.15"/>
    <m/>
    <m/>
    <m/>
    <m/>
    <m/>
    <m/>
    <m/>
    <m/>
    <m/>
    <x v="0"/>
    <x v="0"/>
    <m/>
  </r>
  <r>
    <s v=""/>
    <s v=" E09_15550"/>
    <s v="Develop  Interfaces to HSR Ring for S, R, U &amp; H Line - IR02 (2K Distribution &amp; 4K HSR Connections)"/>
    <s v="6.09.04.02.02"/>
    <x v="0"/>
    <d v="2026-05-05T00:00:00"/>
    <d v="2026-07-09T00:00:00"/>
    <s v="nzandi"/>
    <s v="Yang"/>
    <n v="4047.02"/>
    <m/>
    <s v="C"/>
    <s v="Labor"/>
    <s v="TEC"/>
    <m/>
    <s v="JLAB"/>
    <s v="PED"/>
    <s v="CRYO"/>
    <x v="11"/>
    <m/>
    <m/>
    <m/>
    <m/>
    <m/>
    <m/>
    <m/>
    <m/>
    <m/>
    <m/>
    <n v="4047.02"/>
    <m/>
    <m/>
    <m/>
    <m/>
    <m/>
    <m/>
    <m/>
    <m/>
    <x v="0"/>
    <x v="0"/>
    <m/>
  </r>
  <r>
    <s v=""/>
    <s v=" E09_15710"/>
    <s v="Develop Interfaces to HSR Ring for S, R, U, and H Lines- IR06 (2K Distribution &amp; 4K HSR Connections)"/>
    <s v="6.09.04.02.02"/>
    <x v="0"/>
    <d v="2024-08-28T00:00:00"/>
    <d v="2024-11-01T00:00:00"/>
    <s v="nzandi"/>
    <s v="Yang"/>
    <n v="3871.93"/>
    <m/>
    <s v="C"/>
    <s v="Labor"/>
    <s v="TEC"/>
    <m/>
    <s v="JLAB"/>
    <s v="PED"/>
    <s v="CRYO"/>
    <x v="11"/>
    <m/>
    <m/>
    <m/>
    <m/>
    <m/>
    <m/>
    <m/>
    <m/>
    <n v="1935.96"/>
    <n v="1935.96"/>
    <m/>
    <m/>
    <m/>
    <m/>
    <m/>
    <m/>
    <m/>
    <m/>
    <m/>
    <x v="0"/>
    <x v="0"/>
    <m/>
  </r>
  <r>
    <s v=""/>
    <s v=" E09_15860"/>
    <s v="Develop Interfaces to HSR Ring for S, R, U &amp; H Line - IR10 (2K Distribution &amp; 4K HSR Connections)"/>
    <s v="6.09.04.02.02"/>
    <x v="0"/>
    <d v="2024-02-16T00:00:00"/>
    <d v="2024-04-22T00:00:00"/>
    <s v="nzandi"/>
    <s v="Yang"/>
    <n v="3814.71"/>
    <m/>
    <s v="C"/>
    <s v="Labor"/>
    <s v="TEC"/>
    <m/>
    <s v="JLAB"/>
    <s v="PED"/>
    <s v="CRYO"/>
    <x v="11"/>
    <m/>
    <m/>
    <m/>
    <m/>
    <m/>
    <m/>
    <m/>
    <m/>
    <n v="3814.71"/>
    <m/>
    <m/>
    <m/>
    <m/>
    <m/>
    <m/>
    <m/>
    <m/>
    <m/>
    <m/>
    <x v="0"/>
    <x v="0"/>
    <m/>
  </r>
  <r>
    <s v=""/>
    <s v=" E09_17360"/>
    <s v="Wire run list - IR10 Controls System"/>
    <s v="6.09.05.02.02"/>
    <x v="0"/>
    <d v="2024-01-24T00:00:00"/>
    <d v="2024-04-17T00:00:00"/>
    <s v="glayden"/>
    <s v="tallerico"/>
    <n v="24995.1"/>
    <m/>
    <s v="C"/>
    <s v="Labor"/>
    <s v="TEC"/>
    <m/>
    <s v="BNL"/>
    <s v="PED"/>
    <s v="CRYO"/>
    <x v="11"/>
    <m/>
    <m/>
    <m/>
    <m/>
    <m/>
    <m/>
    <m/>
    <m/>
    <n v="24995.1"/>
    <m/>
    <m/>
    <m/>
    <m/>
    <m/>
    <m/>
    <m/>
    <m/>
    <m/>
    <m/>
    <x v="0"/>
    <x v="0"/>
    <m/>
  </r>
  <r>
    <s v=""/>
    <s v=" E09_17300"/>
    <s v="Wire run list - IR06 Controls System"/>
    <s v="6.09.05.02.02"/>
    <x v="0"/>
    <d v="2024-01-24T00:00:00"/>
    <d v="2024-04-17T00:00:00"/>
    <s v="glayden"/>
    <s v="tallerico"/>
    <n v="24995.1"/>
    <m/>
    <s v="C"/>
    <s v="Labor"/>
    <s v="TEC"/>
    <m/>
    <s v="BNL"/>
    <s v="PED"/>
    <s v="CRYO"/>
    <x v="11"/>
    <m/>
    <m/>
    <m/>
    <m/>
    <m/>
    <m/>
    <m/>
    <m/>
    <n v="24995.1"/>
    <m/>
    <m/>
    <m/>
    <m/>
    <m/>
    <m/>
    <m/>
    <m/>
    <m/>
    <m/>
    <x v="0"/>
    <x v="0"/>
    <m/>
  </r>
  <r>
    <s v=""/>
    <s v=" E09_17210"/>
    <s v="Wire run list - IR02 Controls System"/>
    <s v="6.09.05.02.02"/>
    <x v="0"/>
    <d v="2024-01-24T00:00:00"/>
    <d v="2024-04-17T00:00:00"/>
    <s v="glayden"/>
    <s v="tallerico"/>
    <n v="18746.32"/>
    <m/>
    <s v="C"/>
    <s v="Labor"/>
    <s v="TEC"/>
    <m/>
    <s v="BNL"/>
    <s v="PED"/>
    <s v="CRYO"/>
    <x v="11"/>
    <m/>
    <m/>
    <m/>
    <m/>
    <m/>
    <m/>
    <m/>
    <m/>
    <n v="18746.32"/>
    <m/>
    <m/>
    <m/>
    <m/>
    <m/>
    <m/>
    <m/>
    <m/>
    <m/>
    <m/>
    <x v="0"/>
    <x v="0"/>
    <m/>
  </r>
  <r>
    <s v=""/>
    <s v=" E09_13780"/>
    <s v="4K Distribution SD&amp;E - Current leads circuits Eng &amp; Design IR02"/>
    <s v="6.09.03.02.02"/>
    <x v="0"/>
    <d v="2023-11-20T00:00:00"/>
    <d v="2024-03-18T00:00:00"/>
    <s v="glayden"/>
    <s v="ythan"/>
    <n v="21746.18"/>
    <m/>
    <s v="C"/>
    <s v="Labor"/>
    <s v="TEC"/>
    <m/>
    <s v="BNL"/>
    <s v="PED"/>
    <s v="CRYO"/>
    <x v="6"/>
    <m/>
    <m/>
    <m/>
    <m/>
    <m/>
    <m/>
    <m/>
    <m/>
    <n v="21746.18"/>
    <m/>
    <m/>
    <m/>
    <m/>
    <m/>
    <m/>
    <m/>
    <m/>
    <m/>
    <m/>
    <x v="0"/>
    <x v="0"/>
    <m/>
  </r>
  <r>
    <s v=""/>
    <s v=" E09_13880"/>
    <s v="4K Distribution SD&amp;E - Current leads circuits Eng &amp; DesignIR06"/>
    <s v="6.09.03.02.02"/>
    <x v="0"/>
    <d v="2023-07-26T00:00:00"/>
    <d v="2023-11-17T00:00:00"/>
    <s v="glayden"/>
    <s v="ythan"/>
    <n v="21314.15"/>
    <m/>
    <s v="C"/>
    <s v="Labor"/>
    <s v="TEC"/>
    <m/>
    <s v="BNL"/>
    <s v="PED"/>
    <s v="CRYO"/>
    <x v="11"/>
    <m/>
    <m/>
    <m/>
    <m/>
    <m/>
    <m/>
    <m/>
    <n v="12522.06"/>
    <n v="8792.08"/>
    <m/>
    <m/>
    <m/>
    <m/>
    <m/>
    <m/>
    <m/>
    <m/>
    <m/>
    <m/>
    <x v="0"/>
    <x v="0"/>
    <m/>
  </r>
  <r>
    <s v=""/>
    <s v=" E09_13980"/>
    <s v="4K Distribution SD&amp;E - Current leads circuits Eng &amp; Design 1012 LeadPots &amp; IR12"/>
    <s v="6.09.03.02.02"/>
    <x v="0"/>
    <d v="2023-11-20T00:00:00"/>
    <d v="2024-03-18T00:00:00"/>
    <s v="glayden"/>
    <s v="ythan"/>
    <n v="21746.18"/>
    <m/>
    <s v="C"/>
    <s v="Labor"/>
    <s v="TEC"/>
    <m/>
    <s v="BNL"/>
    <s v="PED"/>
    <s v="CRYO"/>
    <x v="6"/>
    <m/>
    <m/>
    <m/>
    <m/>
    <m/>
    <m/>
    <m/>
    <m/>
    <n v="21746.18"/>
    <m/>
    <m/>
    <m/>
    <m/>
    <m/>
    <m/>
    <m/>
    <m/>
    <m/>
    <m/>
    <x v="0"/>
    <x v="0"/>
    <m/>
  </r>
  <r>
    <s v=""/>
    <s v=" E09_13870"/>
    <s v="4K Distribution SD&amp;E - Modification definition with Power supply Group IR06"/>
    <s v="6.09.03.02.02"/>
    <x v="0"/>
    <d v="2023-04-03T00:00:00"/>
    <d v="2023-07-25T00:00:00"/>
    <s v="glayden"/>
    <s v="ythan"/>
    <n v="21010.799999999999"/>
    <m/>
    <s v="C"/>
    <s v="Labor"/>
    <s v="TEC"/>
    <m/>
    <s v="BNL"/>
    <s v="PED"/>
    <s v="CRYO"/>
    <x v="11"/>
    <m/>
    <m/>
    <m/>
    <m/>
    <m/>
    <m/>
    <m/>
    <n v="21010.799999999999"/>
    <m/>
    <m/>
    <m/>
    <m/>
    <m/>
    <m/>
    <m/>
    <m/>
    <m/>
    <m/>
    <m/>
    <x v="0"/>
    <x v="0"/>
    <m/>
  </r>
  <r>
    <s v=""/>
    <s v=" E09_17350"/>
    <s v="I/O List - IR10 Controls System satellite building"/>
    <s v="6.09.05.02.02"/>
    <x v="0"/>
    <d v="2023-12-22T00:00:00"/>
    <d v="2024-01-23T00:00:00"/>
    <s v="glayden"/>
    <s v="tallerico"/>
    <n v="32975.81"/>
    <m/>
    <s v="C"/>
    <s v="Labor"/>
    <s v="TEC"/>
    <m/>
    <s v="BNL"/>
    <s v="PED"/>
    <s v="CRYO"/>
    <x v="11"/>
    <m/>
    <m/>
    <m/>
    <m/>
    <m/>
    <m/>
    <m/>
    <m/>
    <n v="32975.81"/>
    <m/>
    <m/>
    <m/>
    <m/>
    <m/>
    <m/>
    <m/>
    <m/>
    <m/>
    <m/>
    <x v="0"/>
    <x v="0"/>
    <m/>
  </r>
  <r>
    <s v=""/>
    <s v=" E09_17290"/>
    <s v="I/O List - IR06 Controls System Satellite Building"/>
    <s v="6.09.05.02.02"/>
    <x v="0"/>
    <d v="2023-12-22T00:00:00"/>
    <d v="2024-01-23T00:00:00"/>
    <s v="glayden"/>
    <s v="tallerico"/>
    <n v="32975.81"/>
    <m/>
    <s v="C"/>
    <s v="Labor"/>
    <s v="TEC"/>
    <m/>
    <s v="BNL"/>
    <s v="PED"/>
    <s v="CRYO"/>
    <x v="11"/>
    <m/>
    <m/>
    <m/>
    <m/>
    <m/>
    <m/>
    <m/>
    <m/>
    <n v="32975.81"/>
    <m/>
    <m/>
    <m/>
    <m/>
    <m/>
    <m/>
    <m/>
    <m/>
    <m/>
    <m/>
    <x v="0"/>
    <x v="0"/>
    <m/>
  </r>
  <r>
    <s v=""/>
    <s v=" E09_17200"/>
    <s v="I/O List - IR02 Controls System Satellite Building"/>
    <s v="6.09.05.02.02"/>
    <x v="0"/>
    <d v="2023-12-22T00:00:00"/>
    <d v="2024-01-23T00:00:00"/>
    <s v="glayden"/>
    <s v="tallerico"/>
    <n v="16487.900000000001"/>
    <m/>
    <s v="C"/>
    <s v="Labor"/>
    <s v="TEC"/>
    <m/>
    <s v="BNL"/>
    <s v="PED"/>
    <s v="CRYO"/>
    <x v="11"/>
    <m/>
    <m/>
    <m/>
    <m/>
    <m/>
    <m/>
    <m/>
    <m/>
    <n v="16487.900000000001"/>
    <m/>
    <m/>
    <m/>
    <m/>
    <m/>
    <m/>
    <m/>
    <m/>
    <m/>
    <m/>
    <x v="0"/>
    <x v="0"/>
    <m/>
  </r>
  <r>
    <s v=""/>
    <s v=" E09_18100"/>
    <s v="Produce SCADA Database - IR10 Rack"/>
    <s v="6.09.05.04"/>
    <x v="0"/>
    <d v="2026-02-17T00:00:00"/>
    <d v="2026-03-16T00:00:00"/>
    <s v="glayden"/>
    <s v="tallerico"/>
    <n v="35324.51"/>
    <m/>
    <s v="C"/>
    <s v="Labor"/>
    <s v="TEC"/>
    <m/>
    <s v="BNL"/>
    <s v="PED"/>
    <s v="CRYO"/>
    <x v="6"/>
    <m/>
    <m/>
    <m/>
    <m/>
    <m/>
    <m/>
    <m/>
    <m/>
    <m/>
    <m/>
    <n v="35324.51"/>
    <m/>
    <m/>
    <m/>
    <m/>
    <m/>
    <m/>
    <m/>
    <m/>
    <x v="0"/>
    <x v="0"/>
    <m/>
  </r>
  <r>
    <s v=""/>
    <s v=" E09_18050"/>
    <s v="Produce SCADA Database - IR06 Rack"/>
    <s v="6.09.05.04"/>
    <x v="0"/>
    <d v="2026-02-17T00:00:00"/>
    <d v="2026-03-23T00:00:00"/>
    <s v="glayden"/>
    <s v="tallerico"/>
    <n v="35324.51"/>
    <m/>
    <s v="C"/>
    <s v="Labor"/>
    <s v="TEC"/>
    <m/>
    <s v="BNL"/>
    <s v="PED"/>
    <s v="CRYO"/>
    <x v="6"/>
    <m/>
    <m/>
    <m/>
    <m/>
    <m/>
    <m/>
    <m/>
    <m/>
    <m/>
    <m/>
    <n v="35324.51"/>
    <m/>
    <m/>
    <m/>
    <m/>
    <m/>
    <m/>
    <m/>
    <m/>
    <x v="0"/>
    <x v="0"/>
    <m/>
  </r>
  <r>
    <s v=""/>
    <s v=" E09_18300"/>
    <s v="Produce SCADA Database - IR02 Rack"/>
    <s v="6.09.05.04"/>
    <x v="0"/>
    <d v="2026-02-02T00:00:00"/>
    <d v="2026-03-02T00:00:00"/>
    <s v="glayden"/>
    <s v="tallerico"/>
    <n v="35324.51"/>
    <m/>
    <s v="C"/>
    <s v="Labor"/>
    <s v="TEC"/>
    <m/>
    <s v="BNL"/>
    <s v="PED"/>
    <s v="CRYO"/>
    <x v="6"/>
    <m/>
    <m/>
    <m/>
    <m/>
    <m/>
    <m/>
    <m/>
    <m/>
    <m/>
    <m/>
    <n v="35324.51"/>
    <m/>
    <m/>
    <m/>
    <m/>
    <m/>
    <m/>
    <m/>
    <m/>
    <x v="0"/>
    <x v="0"/>
    <m/>
  </r>
  <r>
    <s v=""/>
    <s v=" E09_10580"/>
    <s v="FY22 Management LOE (Cryogenics) - BNL"/>
    <s v="6.09.02.01"/>
    <x v="0"/>
    <d v="2021-10-01T00:00:00"/>
    <d v="2022-09-30T00:00:00"/>
    <s v="glayden"/>
    <s v="ythan"/>
    <n v="0"/>
    <m/>
    <s v="A"/>
    <s v="Labor"/>
    <s v="TEC"/>
    <m/>
    <s v="BNL"/>
    <s v="PED"/>
    <s v="CRYO"/>
    <x v="0"/>
    <m/>
    <m/>
    <m/>
    <m/>
    <m/>
    <m/>
    <m/>
    <m/>
    <m/>
    <m/>
    <m/>
    <m/>
    <m/>
    <m/>
    <m/>
    <m/>
    <m/>
    <m/>
    <m/>
    <x v="0"/>
    <x v="0"/>
    <m/>
  </r>
  <r>
    <s v=""/>
    <s v=" E09_10590"/>
    <s v="FY23 Management LOE (Cryogenics) - BNL"/>
    <s v="6.09.02.01"/>
    <x v="0"/>
    <d v="2022-10-03T00:00:00"/>
    <d v="2023-09-29T00:00:00"/>
    <s v="glayden"/>
    <s v="ythan"/>
    <n v="27469.39"/>
    <m/>
    <s v="A"/>
    <s v="Labor"/>
    <s v="TEC"/>
    <m/>
    <s v="BNL"/>
    <s v="PED"/>
    <s v="CRYO"/>
    <x v="0"/>
    <m/>
    <m/>
    <m/>
    <m/>
    <m/>
    <m/>
    <m/>
    <n v="27469.39"/>
    <m/>
    <m/>
    <m/>
    <m/>
    <m/>
    <m/>
    <m/>
    <m/>
    <m/>
    <m/>
    <m/>
    <x v="0"/>
    <x v="0"/>
    <m/>
  </r>
  <r>
    <s v=""/>
    <s v=" E09_10600"/>
    <s v="FY24 Management LOE (Cryogenics) - BNL"/>
    <s v="6.09.02.01"/>
    <x v="0"/>
    <d v="2023-10-02T00:00:00"/>
    <d v="2024-09-30T00:00:00"/>
    <s v="glayden"/>
    <s v="ythan"/>
    <n v="28430.82"/>
    <m/>
    <s v="A"/>
    <s v="Labor"/>
    <s v="TEC"/>
    <m/>
    <s v="BNL"/>
    <s v="PED"/>
    <s v="CRYO"/>
    <x v="0"/>
    <m/>
    <m/>
    <m/>
    <m/>
    <m/>
    <m/>
    <m/>
    <m/>
    <n v="28430.82"/>
    <m/>
    <m/>
    <m/>
    <m/>
    <m/>
    <m/>
    <m/>
    <m/>
    <m/>
    <m/>
    <x v="0"/>
    <x v="0"/>
    <m/>
  </r>
  <r>
    <s v=""/>
    <s v=" E09_10610"/>
    <s v="FY25 Management LOE (Cryogenics) - BNL"/>
    <s v="6.09.02.01"/>
    <x v="0"/>
    <d v="2024-10-01T00:00:00"/>
    <d v="2025-09-30T00:00:00"/>
    <s v="glayden"/>
    <s v="ythan"/>
    <n v="29425.9"/>
    <m/>
    <s v="A"/>
    <s v="Labor"/>
    <s v="TEC"/>
    <m/>
    <s v="BNL"/>
    <s v="PED"/>
    <s v="CRYO"/>
    <x v="0"/>
    <m/>
    <m/>
    <m/>
    <m/>
    <m/>
    <m/>
    <m/>
    <m/>
    <m/>
    <n v="29425.9"/>
    <m/>
    <m/>
    <m/>
    <m/>
    <m/>
    <m/>
    <m/>
    <m/>
    <m/>
    <x v="0"/>
    <x v="0"/>
    <m/>
  </r>
  <r>
    <s v=""/>
    <s v=" E09_10620"/>
    <s v="FY26 Management LOE (Cryogenics) - BNL"/>
    <s v="6.09.02.01"/>
    <x v="0"/>
    <d v="2025-10-01T00:00:00"/>
    <d v="2026-09-30T00:00:00"/>
    <s v="glayden"/>
    <s v="ythan"/>
    <n v="30455.81"/>
    <m/>
    <s v="A"/>
    <s v="Labor"/>
    <s v="TEC"/>
    <m/>
    <s v="BNL"/>
    <s v="Const"/>
    <s v="CRYO"/>
    <x v="0"/>
    <m/>
    <m/>
    <m/>
    <m/>
    <m/>
    <m/>
    <m/>
    <m/>
    <m/>
    <m/>
    <n v="30455.81"/>
    <m/>
    <m/>
    <m/>
    <m/>
    <m/>
    <m/>
    <m/>
    <m/>
    <x v="0"/>
    <x v="0"/>
    <m/>
  </r>
  <r>
    <s v=""/>
    <s v=" E09_10630"/>
    <s v="FY27 Management LOE (Cryogenics) - BNL"/>
    <s v="6.09.02.01"/>
    <x v="0"/>
    <d v="2026-10-01T00:00:00"/>
    <d v="2027-09-30T00:00:00"/>
    <s v="glayden"/>
    <s v="ythan"/>
    <n v="31521.759999999998"/>
    <m/>
    <s v="A"/>
    <s v="Labor"/>
    <s v="TEC"/>
    <m/>
    <s v="BNL"/>
    <s v="Const"/>
    <s v="CRYO"/>
    <x v="0"/>
    <m/>
    <m/>
    <m/>
    <m/>
    <m/>
    <m/>
    <m/>
    <m/>
    <m/>
    <m/>
    <m/>
    <n v="31521.759999999998"/>
    <m/>
    <m/>
    <m/>
    <m/>
    <m/>
    <m/>
    <m/>
    <x v="0"/>
    <x v="0"/>
    <m/>
  </r>
  <r>
    <s v=""/>
    <s v=" E09_10640"/>
    <s v="FY28 Management LOE (Cryogenics) - BNL"/>
    <s v="6.09.02.01"/>
    <x v="0"/>
    <d v="2027-10-01T00:00:00"/>
    <d v="2028-09-29T00:00:00"/>
    <s v="glayden"/>
    <s v="ythan"/>
    <n v="32625.02"/>
    <m/>
    <s v="A"/>
    <s v="Labor"/>
    <s v="TEC"/>
    <m/>
    <s v="BNL"/>
    <s v="Const"/>
    <s v="CRYO"/>
    <x v="0"/>
    <m/>
    <m/>
    <m/>
    <m/>
    <m/>
    <m/>
    <m/>
    <m/>
    <m/>
    <m/>
    <m/>
    <m/>
    <n v="32625.02"/>
    <m/>
    <m/>
    <m/>
    <m/>
    <m/>
    <m/>
    <x v="0"/>
    <x v="0"/>
    <m/>
  </r>
  <r>
    <s v=""/>
    <s v=" E09_10650"/>
    <s v="FY29 Management LOE (Cryogenics) - BNL"/>
    <s v="6.09.02.01"/>
    <x v="0"/>
    <d v="2028-10-02T00:00:00"/>
    <d v="2029-09-28T00:00:00"/>
    <s v="glayden"/>
    <s v="ythan"/>
    <n v="33766.9"/>
    <m/>
    <s v="A"/>
    <s v="Labor"/>
    <s v="TEC"/>
    <m/>
    <s v="BNL"/>
    <s v="Const"/>
    <s v="CRYO"/>
    <x v="0"/>
    <m/>
    <m/>
    <m/>
    <m/>
    <m/>
    <m/>
    <m/>
    <m/>
    <m/>
    <m/>
    <m/>
    <m/>
    <m/>
    <n v="33766.9"/>
    <m/>
    <m/>
    <m/>
    <m/>
    <m/>
    <x v="0"/>
    <x v="0"/>
    <m/>
  </r>
  <r>
    <s v=""/>
    <s v=" E09_17360"/>
    <s v="Wire run list - IR10 Controls System"/>
    <s v="6.09.05.02.02"/>
    <x v="0"/>
    <d v="2024-01-24T00:00:00"/>
    <d v="2024-04-17T00:00:00"/>
    <s v="glayden"/>
    <s v="tallerico"/>
    <n v="21746.18"/>
    <m/>
    <s v="C"/>
    <s v="Labor"/>
    <s v="TEC"/>
    <m/>
    <s v="BNL"/>
    <s v="PED"/>
    <s v="CRYO"/>
    <x v="11"/>
    <m/>
    <m/>
    <m/>
    <m/>
    <m/>
    <m/>
    <m/>
    <m/>
    <n v="21746.18"/>
    <m/>
    <m/>
    <m/>
    <m/>
    <m/>
    <m/>
    <m/>
    <m/>
    <m/>
    <m/>
    <x v="0"/>
    <x v="0"/>
    <m/>
  </r>
  <r>
    <s v=""/>
    <s v=" E09_17300"/>
    <s v="Wire run list - IR06 Controls System"/>
    <s v="6.09.05.02.02"/>
    <x v="0"/>
    <d v="2024-01-24T00:00:00"/>
    <d v="2024-04-17T00:00:00"/>
    <s v="glayden"/>
    <s v="tallerico"/>
    <n v="21746.18"/>
    <m/>
    <s v="C"/>
    <s v="Labor"/>
    <s v="TEC"/>
    <m/>
    <s v="BNL"/>
    <s v="PED"/>
    <s v="CRYO"/>
    <x v="11"/>
    <m/>
    <m/>
    <m/>
    <m/>
    <m/>
    <m/>
    <m/>
    <m/>
    <n v="21746.18"/>
    <m/>
    <m/>
    <m/>
    <m/>
    <m/>
    <m/>
    <m/>
    <m/>
    <m/>
    <m/>
    <x v="0"/>
    <x v="0"/>
    <m/>
  </r>
  <r>
    <s v=""/>
    <s v=" E09_17210"/>
    <s v="Wire run list - IR02 Controls System"/>
    <s v="6.09.05.02.02"/>
    <x v="0"/>
    <d v="2024-01-24T00:00:00"/>
    <d v="2024-04-17T00:00:00"/>
    <s v="glayden"/>
    <s v="tallerico"/>
    <n v="16309.63"/>
    <m/>
    <s v="C"/>
    <s v="Labor"/>
    <s v="TEC"/>
    <m/>
    <s v="BNL"/>
    <s v="PED"/>
    <s v="CRYO"/>
    <x v="11"/>
    <m/>
    <m/>
    <m/>
    <m/>
    <m/>
    <m/>
    <m/>
    <m/>
    <n v="16309.63"/>
    <m/>
    <m/>
    <m/>
    <m/>
    <m/>
    <m/>
    <m/>
    <m/>
    <m/>
    <m/>
    <x v="0"/>
    <x v="0"/>
    <m/>
  </r>
  <r>
    <s v=""/>
    <s v=" E09_13780"/>
    <s v="4K Distribution SD&amp;E - Current leads circuits Eng &amp; Design IR02"/>
    <s v="6.09.03.02.02"/>
    <x v="0"/>
    <d v="2023-11-20T00:00:00"/>
    <d v="2024-03-18T00:00:00"/>
    <s v="glayden"/>
    <s v="ythan"/>
    <n v="28430.82"/>
    <m/>
    <s v="C"/>
    <s v="Labor"/>
    <s v="TEC"/>
    <m/>
    <s v="BNL"/>
    <s v="PED"/>
    <s v="CRYO"/>
    <x v="6"/>
    <m/>
    <m/>
    <m/>
    <m/>
    <m/>
    <m/>
    <m/>
    <m/>
    <n v="28430.82"/>
    <m/>
    <m/>
    <m/>
    <m/>
    <m/>
    <m/>
    <m/>
    <m/>
    <m/>
    <m/>
    <x v="0"/>
    <x v="0"/>
    <m/>
  </r>
  <r>
    <s v=""/>
    <s v=" E09_13880"/>
    <s v="4K Distribution SD&amp;E - Current leads circuits Eng &amp; DesignIR06"/>
    <s v="6.09.03.02.02"/>
    <x v="0"/>
    <d v="2023-07-26T00:00:00"/>
    <d v="2023-11-17T00:00:00"/>
    <s v="glayden"/>
    <s v="ythan"/>
    <n v="27865.98"/>
    <m/>
    <s v="C"/>
    <s v="Labor"/>
    <s v="TEC"/>
    <m/>
    <s v="BNL"/>
    <s v="PED"/>
    <s v="CRYO"/>
    <x v="11"/>
    <m/>
    <m/>
    <m/>
    <m/>
    <m/>
    <m/>
    <m/>
    <n v="16371.26"/>
    <n v="11494.72"/>
    <m/>
    <m/>
    <m/>
    <m/>
    <m/>
    <m/>
    <m/>
    <m/>
    <m/>
    <m/>
    <x v="0"/>
    <x v="0"/>
    <m/>
  </r>
  <r>
    <s v=""/>
    <s v=" E09_13980"/>
    <s v="4K Distribution SD&amp;E - Current leads circuits Eng &amp; Design 1012 LeadPots &amp; IR12"/>
    <s v="6.09.03.02.02"/>
    <x v="0"/>
    <d v="2023-11-20T00:00:00"/>
    <d v="2024-03-18T00:00:00"/>
    <s v="glayden"/>
    <s v="ythan"/>
    <n v="28430.82"/>
    <m/>
    <s v="C"/>
    <s v="Labor"/>
    <s v="TEC"/>
    <m/>
    <s v="BNL"/>
    <s v="PED"/>
    <s v="CRYO"/>
    <x v="6"/>
    <m/>
    <m/>
    <m/>
    <m/>
    <m/>
    <m/>
    <m/>
    <m/>
    <n v="28430.82"/>
    <m/>
    <m/>
    <m/>
    <m/>
    <m/>
    <m/>
    <m/>
    <m/>
    <m/>
    <m/>
    <x v="0"/>
    <x v="0"/>
    <m/>
  </r>
  <r>
    <s v=""/>
    <s v=" E09_13870"/>
    <s v="4K Distribution SD&amp;E - Modification definition with Power supply Group IR06"/>
    <s v="6.09.03.02.02"/>
    <x v="0"/>
    <d v="2023-04-03T00:00:00"/>
    <d v="2023-07-25T00:00:00"/>
    <s v="glayden"/>
    <s v="ythan"/>
    <n v="27469.39"/>
    <m/>
    <s v="C"/>
    <s v="Labor"/>
    <s v="TEC"/>
    <m/>
    <s v="BNL"/>
    <s v="PED"/>
    <s v="CRYO"/>
    <x v="11"/>
    <m/>
    <m/>
    <m/>
    <m/>
    <m/>
    <m/>
    <m/>
    <n v="27469.39"/>
    <m/>
    <m/>
    <m/>
    <m/>
    <m/>
    <m/>
    <m/>
    <m/>
    <m/>
    <m/>
    <m/>
    <x v="0"/>
    <x v="0"/>
    <m/>
  </r>
  <r>
    <s v=""/>
    <s v=" E09_14630"/>
    <s v="4K Distribution B&amp;P TR Effort Procurement Manufacturing: Leadpot mods:  Lead Pots Raw materials &amp; current leads"/>
    <s v="6.09.03.03.02"/>
    <x v="0"/>
    <d v="2025-12-10T00:00:00"/>
    <d v="2026-08-26T00:00:00"/>
    <s v="glayden"/>
    <s v="ythan"/>
    <n v="30455.81"/>
    <m/>
    <s v="C"/>
    <s v="Labor"/>
    <s v="TEC"/>
    <m/>
    <s v="BNL"/>
    <s v="Const"/>
    <s v="CRYO"/>
    <x v="9"/>
    <m/>
    <m/>
    <m/>
    <m/>
    <m/>
    <m/>
    <m/>
    <m/>
    <m/>
    <m/>
    <n v="30455.81"/>
    <m/>
    <m/>
    <m/>
    <m/>
    <m/>
    <m/>
    <m/>
    <m/>
    <x v="0"/>
    <x v="0"/>
    <m/>
  </r>
  <r>
    <s v=""/>
    <s v=" E09_14600"/>
    <s v="4K Distribution B&amp;P - Prepare procurement package Lead Pots Raw materials &amp; current leads"/>
    <s v="6.09.03.03.02"/>
    <x v="0"/>
    <d v="2023-11-20T00:00:00"/>
    <d v="2024-05-13T00:00:00"/>
    <s v="glayden"/>
    <s v="ythan"/>
    <n v="28430.82"/>
    <m/>
    <s v="C"/>
    <s v="Labor"/>
    <s v="TEC"/>
    <m/>
    <s v="BNL"/>
    <s v="Const"/>
    <s v="CRYO"/>
    <x v="10"/>
    <m/>
    <m/>
    <m/>
    <m/>
    <m/>
    <m/>
    <m/>
    <m/>
    <n v="28430.82"/>
    <m/>
    <m/>
    <m/>
    <m/>
    <m/>
    <m/>
    <m/>
    <m/>
    <m/>
    <m/>
    <x v="0"/>
    <x v="0"/>
    <m/>
  </r>
  <r>
    <s v=""/>
    <s v=" E09_14610"/>
    <s v="4K Distribution B&amp;P - RFQ: Procurement: Leadpot mods:  Lead Pots Raw materials &amp; current leads"/>
    <s v="6.09.03.03.02"/>
    <x v="0"/>
    <d v="2024-05-14T00:00:00"/>
    <d v="2024-12-10T00:00:00"/>
    <s v="glayden"/>
    <s v="ythan"/>
    <n v="28755.599999999999"/>
    <m/>
    <s v="C"/>
    <s v="Labor"/>
    <s v="TEC"/>
    <m/>
    <s v="BNL"/>
    <s v="Const"/>
    <s v="CRYO"/>
    <x v="10"/>
    <m/>
    <m/>
    <m/>
    <m/>
    <m/>
    <m/>
    <m/>
    <m/>
    <n v="19370.09"/>
    <n v="9385.51"/>
    <m/>
    <m/>
    <m/>
    <m/>
    <m/>
    <m/>
    <m/>
    <m/>
    <m/>
    <x v="0"/>
    <x v="0"/>
    <m/>
  </r>
  <r>
    <s v=""/>
    <s v=" E09_11210"/>
    <s v="Produce 3D Models for Satellite IA, GV, and HX Systems - IR02"/>
    <s v="6.09.02.02.02"/>
    <x v="0"/>
    <d v="2023-11-30T00:00:00"/>
    <d v="2024-02-27T00:00:00"/>
    <s v="nzandi"/>
    <s v="Yang"/>
    <n v="13532.87"/>
    <m/>
    <s v="C"/>
    <s v="Labor"/>
    <s v="TEC"/>
    <m/>
    <s v="JLAB"/>
    <s v="PED"/>
    <s v="CRYO"/>
    <x v="11"/>
    <m/>
    <m/>
    <m/>
    <m/>
    <m/>
    <m/>
    <m/>
    <m/>
    <n v="13532.87"/>
    <m/>
    <m/>
    <m/>
    <m/>
    <m/>
    <m/>
    <m/>
    <m/>
    <m/>
    <m/>
    <x v="0"/>
    <x v="0"/>
    <m/>
  </r>
  <r>
    <s v=""/>
    <s v=" E09_11240"/>
    <s v="Produce 3D Models for Satellite IA, GV, and HX Systems - IR06"/>
    <s v="6.09.02.02.02"/>
    <x v="0"/>
    <d v="2023-08-31T00:00:00"/>
    <d v="2023-11-29T00:00:00"/>
    <s v="nzandi"/>
    <s v="Yang"/>
    <n v="13394.91"/>
    <m/>
    <s v="C"/>
    <s v="Labor"/>
    <s v="TEC"/>
    <m/>
    <s v="JLAB"/>
    <s v="PED"/>
    <s v="CRYO"/>
    <x v="11"/>
    <m/>
    <m/>
    <m/>
    <m/>
    <m/>
    <m/>
    <m/>
    <n v="4688.22"/>
    <n v="8706.69"/>
    <m/>
    <m/>
    <m/>
    <m/>
    <m/>
    <m/>
    <m/>
    <m/>
    <m/>
    <m/>
    <x v="0"/>
    <x v="0"/>
    <m/>
  </r>
  <r>
    <s v=""/>
    <s v=" E09_15550"/>
    <s v="Develop  Interfaces to HSR Ring for S, R, U &amp; H Line - IR02 (2K Distribution &amp; 4K HSR Connections)"/>
    <s v="6.09.04.02.02"/>
    <x v="0"/>
    <d v="2026-05-05T00:00:00"/>
    <d v="2026-07-09T00:00:00"/>
    <s v="nzandi"/>
    <s v="Yang"/>
    <n v="25022.98"/>
    <m/>
    <s v="C"/>
    <s v="Labor"/>
    <s v="TEC"/>
    <m/>
    <s v="JLAB"/>
    <s v="PED"/>
    <s v="CRYO"/>
    <x v="11"/>
    <m/>
    <m/>
    <m/>
    <m/>
    <m/>
    <m/>
    <m/>
    <m/>
    <m/>
    <m/>
    <n v="25022.98"/>
    <m/>
    <m/>
    <m/>
    <m/>
    <m/>
    <m/>
    <m/>
    <m/>
    <x v="0"/>
    <x v="0"/>
    <m/>
  </r>
  <r>
    <s v=""/>
    <s v=" E09_15710"/>
    <s v="Develop Interfaces to HSR Ring for S, R, U, and H Lines- IR06 (2K Distribution &amp; 4K HSR Connections)"/>
    <s v="6.09.04.02.02"/>
    <x v="0"/>
    <d v="2024-08-28T00:00:00"/>
    <d v="2024-11-01T00:00:00"/>
    <s v="nzandi"/>
    <s v="Yang"/>
    <n v="23940.36"/>
    <m/>
    <s v="C"/>
    <s v="Labor"/>
    <s v="TEC"/>
    <m/>
    <s v="JLAB"/>
    <s v="PED"/>
    <s v="CRYO"/>
    <x v="11"/>
    <m/>
    <m/>
    <m/>
    <m/>
    <m/>
    <m/>
    <m/>
    <m/>
    <n v="11970.18"/>
    <n v="11970.18"/>
    <m/>
    <m/>
    <m/>
    <m/>
    <m/>
    <m/>
    <m/>
    <m/>
    <m/>
    <x v="0"/>
    <x v="0"/>
    <m/>
  </r>
  <r>
    <s v=""/>
    <s v=" E09_15860"/>
    <s v="Develop Interfaces to HSR Ring for S, R, U &amp; H Line - IR10 (2K Distribution &amp; 4K HSR Connections)"/>
    <s v="6.09.04.02.02"/>
    <x v="0"/>
    <d v="2024-02-16T00:00:00"/>
    <d v="2024-04-22T00:00:00"/>
    <s v="nzandi"/>
    <s v="Yang"/>
    <n v="23586.560000000001"/>
    <m/>
    <s v="C"/>
    <s v="Labor"/>
    <s v="TEC"/>
    <m/>
    <s v="JLAB"/>
    <s v="PED"/>
    <s v="CRYO"/>
    <x v="11"/>
    <m/>
    <m/>
    <m/>
    <m/>
    <m/>
    <m/>
    <m/>
    <m/>
    <n v="23586.560000000001"/>
    <m/>
    <m/>
    <m/>
    <m/>
    <m/>
    <m/>
    <m/>
    <m/>
    <m/>
    <m/>
    <x v="0"/>
    <x v="0"/>
    <m/>
  </r>
  <r>
    <s v=""/>
    <s v=" E09_15800"/>
    <s v="Provide Pressure Systems Docs and Reviews, Distribution Systems - IR06"/>
    <s v="6.09.04.02.02"/>
    <x v="0"/>
    <d v="2025-10-17T00:00:00"/>
    <d v="2025-12-31T00:00:00"/>
    <s v="nzandi"/>
    <s v="Yang"/>
    <n v="31419.94"/>
    <m/>
    <s v="C"/>
    <s v="Labor"/>
    <s v="TEC"/>
    <m/>
    <s v="JLAB"/>
    <s v="PED"/>
    <s v="CRYO"/>
    <x v="6"/>
    <m/>
    <m/>
    <m/>
    <m/>
    <m/>
    <m/>
    <m/>
    <m/>
    <m/>
    <m/>
    <n v="31419.94"/>
    <m/>
    <m/>
    <m/>
    <m/>
    <m/>
    <m/>
    <m/>
    <m/>
    <x v="0"/>
    <x v="0"/>
    <m/>
  </r>
  <r>
    <s v=""/>
    <s v=" E09_15940"/>
    <s v="Provide Pressure Systems Docs and Reviews, Distribution Systems - IR10"/>
    <s v="6.09.04.02.02"/>
    <x v="0"/>
    <d v="2024-12-10T00:00:00"/>
    <d v="2025-02-21T00:00:00"/>
    <s v="nzandi"/>
    <s v="Yang"/>
    <n v="30504.79"/>
    <m/>
    <s v="C"/>
    <s v="Labor"/>
    <s v="TEC"/>
    <m/>
    <s v="JLAB"/>
    <s v="PED"/>
    <s v="CRYO"/>
    <x v="6"/>
    <m/>
    <m/>
    <m/>
    <m/>
    <m/>
    <m/>
    <m/>
    <m/>
    <m/>
    <n v="30504.79"/>
    <m/>
    <m/>
    <m/>
    <m/>
    <m/>
    <m/>
    <m/>
    <m/>
    <m/>
    <x v="0"/>
    <x v="0"/>
    <m/>
  </r>
  <r>
    <s v=""/>
    <s v=" E09_15650"/>
    <s v="Provide Pressure Systems Docs and Reviews, Distribution Systems - IR02"/>
    <s v="6.09.04.02.02"/>
    <x v="0"/>
    <d v="2027-03-16T00:00:00"/>
    <d v="2027-05-24T00:00:00"/>
    <s v="nzandi"/>
    <s v="Yang"/>
    <n v="32362.53"/>
    <m/>
    <s v="C"/>
    <s v="Labor"/>
    <s v="TEC"/>
    <m/>
    <s v="JLAB"/>
    <s v="PED"/>
    <s v="CRYO"/>
    <x v="6"/>
    <m/>
    <m/>
    <m/>
    <m/>
    <m/>
    <m/>
    <m/>
    <m/>
    <m/>
    <m/>
    <m/>
    <n v="32362.53"/>
    <m/>
    <m/>
    <m/>
    <m/>
    <m/>
    <m/>
    <m/>
    <x v="0"/>
    <x v="0"/>
    <m/>
  </r>
  <r>
    <s v=""/>
    <s v=" E09_15680"/>
    <s v="Provide Initial Cryo Line Model and Layouts for Sat to Cryo Header and HSR - IR06"/>
    <s v="6.09.04.02.02"/>
    <x v="0"/>
    <d v="2024-03-18T00:00:00"/>
    <d v="2024-10-31T00:00:00"/>
    <s v="nzandi"/>
    <s v="Yang"/>
    <n v="22982.67"/>
    <m/>
    <s v="C"/>
    <s v="Labor"/>
    <s v="TEC"/>
    <m/>
    <s v="JLAB"/>
    <s v="PED"/>
    <s v="CRYO"/>
    <x v="11"/>
    <m/>
    <m/>
    <m/>
    <m/>
    <m/>
    <m/>
    <m/>
    <m/>
    <n v="19822.55"/>
    <n v="3160.12"/>
    <m/>
    <m/>
    <m/>
    <m/>
    <m/>
    <m/>
    <m/>
    <m/>
    <m/>
    <x v="0"/>
    <x v="0"/>
    <m/>
  </r>
  <r>
    <s v=""/>
    <s v=" E09_15520"/>
    <s v="Provide Initial Cryo Line Model and Layouts for Sat to Cryo Header and ERL - IR02"/>
    <s v="6.09.04.02.02"/>
    <x v="0"/>
    <d v="2025-11-17T00:00:00"/>
    <d v="2026-05-11T00:00:00"/>
    <s v="nzandi"/>
    <s v="Yang"/>
    <n v="28329.17"/>
    <m/>
    <s v="C"/>
    <s v="Labor"/>
    <s v="TEC"/>
    <m/>
    <s v="JLAB"/>
    <s v="PED"/>
    <s v="CRYO"/>
    <x v="11"/>
    <m/>
    <m/>
    <m/>
    <m/>
    <m/>
    <m/>
    <m/>
    <m/>
    <m/>
    <m/>
    <n v="28329.17"/>
    <m/>
    <m/>
    <m/>
    <m/>
    <m/>
    <m/>
    <m/>
    <m/>
    <x v="0"/>
    <x v="0"/>
    <m/>
  </r>
  <r>
    <s v=""/>
    <s v=" E09_17850"/>
    <s v="RCV: Thermal Convection mass flow meters (Sierra)"/>
    <s v="6.09.05.03"/>
    <x v="0"/>
    <d v="2026-09-15T00:00:00"/>
    <d v="2026-09-15T00:00:00"/>
    <s v="glayden"/>
    <s v="tallerico"/>
    <n v="22408.26"/>
    <m/>
    <s v="C"/>
    <s v="Nonlabor"/>
    <s v="TEC"/>
    <m/>
    <s v="BNL"/>
    <s v="Const"/>
    <s v="CRYO"/>
    <x v="9"/>
    <s v="B"/>
    <m/>
    <m/>
    <m/>
    <m/>
    <m/>
    <m/>
    <m/>
    <m/>
    <m/>
    <n v="22408.26"/>
    <m/>
    <m/>
    <m/>
    <m/>
    <m/>
    <m/>
    <m/>
    <m/>
    <x v="0"/>
    <x v="0"/>
    <m/>
  </r>
  <r>
    <s v=""/>
    <s v=" E09_17630"/>
    <s v="RCV: Rack Parts"/>
    <s v="6.09.05.03"/>
    <x v="0"/>
    <d v="2027-12-14T00:00:00"/>
    <d v="2027-12-14T00:00:00"/>
    <s v="glayden"/>
    <s v="tallerico"/>
    <n v="23450.9"/>
    <m/>
    <s v="C"/>
    <s v="Nonlabor"/>
    <s v="TEC"/>
    <m/>
    <s v="BNL"/>
    <s v="Const"/>
    <s v="CRYO"/>
    <x v="9"/>
    <s v="B"/>
    <m/>
    <m/>
    <m/>
    <m/>
    <m/>
    <m/>
    <m/>
    <m/>
    <m/>
    <m/>
    <m/>
    <n v="23450.9"/>
    <m/>
    <m/>
    <m/>
    <m/>
    <m/>
    <m/>
    <x v="0"/>
    <x v="0"/>
    <m/>
  </r>
  <r>
    <s v=""/>
    <s v=" E09_17690"/>
    <s v="RCV: Miscellaneous Signal Conditioners"/>
    <s v="6.09.05.03"/>
    <x v="0"/>
    <d v="2028-08-30T00:00:00"/>
    <d v="2028-08-30T00:00:00"/>
    <s v="glayden"/>
    <s v="tallerico"/>
    <n v="23450.9"/>
    <m/>
    <s v="C"/>
    <s v="Nonlabor"/>
    <s v="TEC"/>
    <m/>
    <s v="BNL"/>
    <s v="Const"/>
    <s v="CRYO"/>
    <x v="9"/>
    <s v="B"/>
    <m/>
    <m/>
    <m/>
    <m/>
    <m/>
    <m/>
    <m/>
    <m/>
    <m/>
    <m/>
    <m/>
    <n v="23450.9"/>
    <m/>
    <m/>
    <m/>
    <m/>
    <m/>
    <m/>
    <x v="0"/>
    <x v="0"/>
    <m/>
  </r>
  <r>
    <s v=""/>
    <s v=" E09_17730"/>
    <s v="RCV: Level sensors for new cryo distribution and for HSR(RHIC VJR) mods."/>
    <s v="6.09.05.03"/>
    <x v="0"/>
    <d v="2025-04-09T00:00:00"/>
    <d v="2025-04-09T00:00:00"/>
    <s v="glayden"/>
    <s v="tallerico"/>
    <n v="21904.46"/>
    <m/>
    <s v="C"/>
    <s v="Nonlabor"/>
    <s v="TEC"/>
    <m/>
    <s v="BNL"/>
    <s v="Const"/>
    <s v="CRYO"/>
    <x v="9"/>
    <s v="B"/>
    <m/>
    <m/>
    <m/>
    <m/>
    <m/>
    <m/>
    <m/>
    <m/>
    <n v="21904.46"/>
    <m/>
    <m/>
    <m/>
    <m/>
    <m/>
    <m/>
    <m/>
    <m/>
    <m/>
    <x v="0"/>
    <x v="0"/>
    <m/>
  </r>
  <r>
    <s v=""/>
    <s v=" E09_13030"/>
    <s v="Inspect Incoming Equipment at BNL - IR10 - TJ"/>
    <s v="6.09.02.05.03"/>
    <x v="0"/>
    <d v="2027-03-10T00:00:00"/>
    <d v="2027-06-10T00:00:00"/>
    <s v="nzandi"/>
    <s v="Yang"/>
    <n v="32847.97"/>
    <m/>
    <s v="C"/>
    <s v="Labor"/>
    <s v="TEC"/>
    <m/>
    <s v="JLAB"/>
    <s v="Const"/>
    <s v="CRYO"/>
    <x v="8"/>
    <m/>
    <m/>
    <m/>
    <m/>
    <m/>
    <m/>
    <m/>
    <m/>
    <m/>
    <m/>
    <m/>
    <n v="32847.97"/>
    <m/>
    <m/>
    <m/>
    <m/>
    <m/>
    <m/>
    <m/>
    <x v="0"/>
    <x v="0"/>
    <m/>
  </r>
  <r>
    <s v=""/>
    <s v=" E09_13050"/>
    <s v="Perform Verification Testing on Auxiliary Equipment and Satellite Plant Sub-Systems - IR10 - TJ"/>
    <s v="6.09.02.05.03"/>
    <x v="0"/>
    <d v="2029-01-04T00:00:00"/>
    <d v="2029-03-09T00:00:00"/>
    <s v="nzandi"/>
    <s v="Yang"/>
    <n v="3605.01"/>
    <m/>
    <s v="C"/>
    <s v="Labor"/>
    <s v="TEC"/>
    <m/>
    <s v="JLAB"/>
    <s v="Const"/>
    <s v="CRYO"/>
    <x v="8"/>
    <m/>
    <m/>
    <m/>
    <m/>
    <m/>
    <m/>
    <m/>
    <m/>
    <m/>
    <m/>
    <m/>
    <m/>
    <m/>
    <n v="3605.01"/>
    <m/>
    <m/>
    <m/>
    <m/>
    <m/>
    <x v="0"/>
    <x v="0"/>
    <m/>
  </r>
  <r>
    <s v=""/>
    <s v=" E09_13070"/>
    <s v="Perform Satellite Plant Commissioning with Controls and Distribution System - IR10 RCS TJ"/>
    <s v="6.09.02.05.03"/>
    <x v="0"/>
    <d v="1930-05-01T00:00:00"/>
    <d v="1930-07-03T00:00:00"/>
    <s v="nzandi"/>
    <s v="Yang"/>
    <n v="3713.16"/>
    <m/>
    <s v="C"/>
    <s v="Labor"/>
    <s v="TEC"/>
    <m/>
    <s v="JLAB"/>
    <s v="Const"/>
    <s v="CRYO"/>
    <x v="4"/>
    <m/>
    <m/>
    <m/>
    <m/>
    <m/>
    <m/>
    <m/>
    <m/>
    <m/>
    <m/>
    <m/>
    <m/>
    <m/>
    <m/>
    <n v="3713.16"/>
    <m/>
    <m/>
    <m/>
    <m/>
    <x v="0"/>
    <x v="0"/>
    <m/>
  </r>
  <r>
    <s v=""/>
    <s v=" E09_16490"/>
    <s v="Oversee 2K Distribution System Installation Contract - Phase 1 - TJ Oversight - IR10"/>
    <s v="6.09.04.04"/>
    <x v="0"/>
    <d v="2029-03-27T00:00:00"/>
    <d v="2029-06-05T00:00:00"/>
    <s v="nzandi"/>
    <s v="Yang"/>
    <n v="8657.48"/>
    <m/>
    <s v="C"/>
    <s v="Labor"/>
    <s v="TEC"/>
    <m/>
    <s v="JLAB"/>
    <s v="Const"/>
    <s v="CRYO"/>
    <x v="5"/>
    <m/>
    <m/>
    <m/>
    <m/>
    <m/>
    <m/>
    <m/>
    <m/>
    <m/>
    <m/>
    <m/>
    <m/>
    <m/>
    <n v="8657.48"/>
    <m/>
    <m/>
    <m/>
    <m/>
    <m/>
    <x v="0"/>
    <x v="0"/>
    <m/>
  </r>
  <r>
    <s v=""/>
    <s v=" E09_11580"/>
    <s v="TR Effort for Satellite Cryo Refrigerator Plants -Labor - FDR Delivered (IR06, IR10)"/>
    <s v="6.09.02.03.01"/>
    <x v="0"/>
    <d v="2025-06-18T00:00:00"/>
    <d v="2027-05-03T00:00:00"/>
    <s v="nzandi"/>
    <s v="Yang"/>
    <n v="106195.36"/>
    <m/>
    <s v="C"/>
    <s v="Labor"/>
    <s v="TEC"/>
    <s v="CD-3A"/>
    <s v="JLAB"/>
    <s v="Const"/>
    <s v="CRYO"/>
    <x v="10"/>
    <s v="D25.APP05.B"/>
    <s v="APP00003"/>
    <m/>
    <m/>
    <m/>
    <m/>
    <m/>
    <m/>
    <m/>
    <n v="16564.66"/>
    <n v="56728.29"/>
    <n v="32902.410000000003"/>
    <m/>
    <m/>
    <m/>
    <m/>
    <m/>
    <m/>
    <m/>
    <x v="0"/>
    <x v="0"/>
    <m/>
  </r>
  <r>
    <s v=""/>
    <s v=" E09_11580"/>
    <s v="TR Effort for Satellite Cryo Refrigerator Plants -Labor - FDR Delivered (IR06, IR10)"/>
    <s v="6.09.02.03.01"/>
    <x v="0"/>
    <d v="2025-06-18T00:00:00"/>
    <d v="2027-05-03T00:00:00"/>
    <s v="nzandi"/>
    <s v="Yang"/>
    <n v="143513.74"/>
    <m/>
    <s v="C"/>
    <s v="Labor"/>
    <s v="TEC"/>
    <s v="CD-3A"/>
    <s v="JLAB"/>
    <s v="Const"/>
    <s v="CRYO"/>
    <x v="10"/>
    <s v="D25.APP05.B"/>
    <s v="APP00003"/>
    <m/>
    <m/>
    <m/>
    <m/>
    <m/>
    <m/>
    <m/>
    <n v="22385.69"/>
    <n v="76663.320000000007"/>
    <n v="44464.73"/>
    <m/>
    <m/>
    <m/>
    <m/>
    <m/>
    <m/>
    <m/>
    <x v="0"/>
    <x v="0"/>
    <m/>
  </r>
  <r>
    <s v=""/>
    <s v=" E09_17770"/>
    <s v="RCV: Cryomagnetic Level Controllers"/>
    <s v="6.09.05.03"/>
    <x v="0"/>
    <d v="2025-09-29T00:00:00"/>
    <d v="2025-09-29T00:00:00"/>
    <s v="glayden"/>
    <s v="tallerico"/>
    <n v="251901.29"/>
    <m/>
    <s v="C"/>
    <s v="Nonlabor"/>
    <s v="TEC"/>
    <m/>
    <s v="BNL"/>
    <s v="Const"/>
    <s v="CRYO"/>
    <x v="9"/>
    <s v="P.S128"/>
    <m/>
    <m/>
    <m/>
    <m/>
    <m/>
    <m/>
    <m/>
    <m/>
    <n v="251901.29"/>
    <m/>
    <m/>
    <m/>
    <m/>
    <m/>
    <m/>
    <m/>
    <m/>
    <m/>
    <x v="0"/>
    <x v="0"/>
    <m/>
  </r>
  <r>
    <s v=""/>
    <s v=" E09_15920"/>
    <s v="Provide Vacuum Breaks, Instrumentation, and Other Details - IR10"/>
    <s v="6.09.04.02.02"/>
    <x v="0"/>
    <d v="2024-09-12T00:00:00"/>
    <d v="2024-12-09T00:00:00"/>
    <s v="nzandi"/>
    <s v="Yang"/>
    <n v="28000.37"/>
    <m/>
    <s v="C"/>
    <s v="Labor"/>
    <s v="TEC"/>
    <m/>
    <s v="JLAB"/>
    <s v="PED"/>
    <s v="CRYO"/>
    <x v="6"/>
    <m/>
    <m/>
    <m/>
    <m/>
    <m/>
    <m/>
    <m/>
    <m/>
    <n v="6169.57"/>
    <n v="21830.799999999999"/>
    <m/>
    <m/>
    <m/>
    <m/>
    <m/>
    <m/>
    <m/>
    <m/>
    <m/>
    <x v="0"/>
    <x v="0"/>
    <m/>
  </r>
  <r>
    <s v=""/>
    <s v=" E09_15920"/>
    <s v="Provide Vacuum Breaks, Instrumentation, and Other Details - IR10"/>
    <s v="6.09.04.02.02"/>
    <x v="0"/>
    <d v="2024-09-12T00:00:00"/>
    <d v="2024-12-09T00:00:00"/>
    <s v="nzandi"/>
    <s v="Yang"/>
    <n v="26016.09"/>
    <m/>
    <s v="C"/>
    <s v="Labor"/>
    <s v="TEC"/>
    <m/>
    <s v="JLAB"/>
    <s v="PED"/>
    <s v="CRYO"/>
    <x v="6"/>
    <m/>
    <m/>
    <m/>
    <m/>
    <m/>
    <m/>
    <m/>
    <m/>
    <n v="5732.36"/>
    <n v="20283.73"/>
    <m/>
    <m/>
    <m/>
    <m/>
    <m/>
    <m/>
    <m/>
    <m/>
    <m/>
    <x v="0"/>
    <x v="0"/>
    <m/>
  </r>
  <r>
    <s v=""/>
    <s v=" E09_15920"/>
    <s v="Provide Vacuum Breaks, Instrumentation, and Other Details - IR10"/>
    <s v="6.09.04.02.02"/>
    <x v="0"/>
    <d v="2024-09-12T00:00:00"/>
    <d v="2024-12-09T00:00:00"/>
    <s v="nzandi"/>
    <s v="Yang"/>
    <n v="45285.63"/>
    <m/>
    <s v="C"/>
    <s v="Labor"/>
    <s v="TEC"/>
    <m/>
    <s v="JLAB"/>
    <s v="PED"/>
    <s v="CRYO"/>
    <x v="6"/>
    <m/>
    <m/>
    <m/>
    <m/>
    <m/>
    <m/>
    <m/>
    <m/>
    <n v="9978.19"/>
    <n v="35307.440000000002"/>
    <m/>
    <m/>
    <m/>
    <m/>
    <m/>
    <m/>
    <m/>
    <m/>
    <m/>
    <x v="0"/>
    <x v="0"/>
    <m/>
  </r>
  <r>
    <s v=""/>
    <s v=" E09_14100"/>
    <s v="4K Distribution SD&amp;E - CD-3 Design IR06  Detector.Solenoid"/>
    <s v="6.09.03.02.02"/>
    <x v="0"/>
    <d v="2024-12-27T00:00:00"/>
    <d v="2026-04-01T00:00:00"/>
    <s v="glayden"/>
    <s v="ythan"/>
    <n v="26579.35"/>
    <m/>
    <s v="C"/>
    <s v="Labor"/>
    <s v="TEC"/>
    <m/>
    <s v="BNL"/>
    <s v="PED"/>
    <s v="CRYO"/>
    <x v="6"/>
    <m/>
    <m/>
    <m/>
    <m/>
    <m/>
    <m/>
    <m/>
    <m/>
    <m/>
    <n v="16200.75"/>
    <n v="10378.6"/>
    <m/>
    <m/>
    <m/>
    <m/>
    <m/>
    <m/>
    <m/>
    <m/>
    <x v="0"/>
    <x v="0"/>
    <m/>
  </r>
  <r>
    <s v=""/>
    <s v=" E09_14130"/>
    <s v="4K Distribution SD&amp;E - CD-3 Design IR06 Dist: IR magnets Tie-in&amp;Crab Bypasses"/>
    <s v="6.09.03.02.02"/>
    <x v="0"/>
    <d v="2024-06-05T00:00:00"/>
    <d v="2025-09-05T00:00:00"/>
    <s v="glayden"/>
    <s v="ythan"/>
    <n v="25990.18"/>
    <m/>
    <s v="C"/>
    <s v="Labor"/>
    <s v="TEC"/>
    <m/>
    <s v="BNL"/>
    <s v="PED"/>
    <s v="CRYO"/>
    <x v="6"/>
    <m/>
    <m/>
    <m/>
    <m/>
    <m/>
    <m/>
    <m/>
    <m/>
    <n v="6765.7"/>
    <n v="19224.48"/>
    <m/>
    <m/>
    <m/>
    <m/>
    <m/>
    <m/>
    <m/>
    <m/>
    <m/>
    <x v="0"/>
    <x v="0"/>
    <m/>
  </r>
  <r>
    <s v=""/>
    <s v=" E09_14160"/>
    <s v="4K Distribution SD&amp;E - CD-3 Design IR06 Dist ESR Solenoids"/>
    <s v="6.09.03.02.02"/>
    <x v="0"/>
    <d v="2024-09-13T00:00:00"/>
    <d v="2025-12-18T00:00:00"/>
    <s v="glayden"/>
    <s v="ythan"/>
    <n v="26341.63"/>
    <m/>
    <s v="C"/>
    <s v="Labor"/>
    <s v="TEC"/>
    <m/>
    <s v="BNL"/>
    <s v="PED"/>
    <s v="CRYO"/>
    <x v="6"/>
    <m/>
    <m/>
    <m/>
    <m/>
    <m/>
    <m/>
    <m/>
    <m/>
    <n v="1003.49"/>
    <n v="20906.060000000001"/>
    <n v="4432.08"/>
    <m/>
    <m/>
    <m/>
    <m/>
    <m/>
    <m/>
    <m/>
    <m/>
    <x v="0"/>
    <x v="0"/>
    <m/>
  </r>
  <r>
    <s v=""/>
    <s v=" E09_14220"/>
    <s v="4K Distribution SD&amp;E - CD-3 Design IR10 Dist 41 GeV HSR Mods"/>
    <s v="6.09.03.02.02"/>
    <x v="0"/>
    <d v="2024-02-27T00:00:00"/>
    <d v="2025-05-28T00:00:00"/>
    <s v="glayden"/>
    <s v="ythan"/>
    <n v="25793.13"/>
    <m/>
    <s v="C"/>
    <s v="Labor"/>
    <s v="TEC"/>
    <m/>
    <s v="BNL"/>
    <s v="PED"/>
    <s v="CRYO"/>
    <x v="6"/>
    <m/>
    <m/>
    <m/>
    <m/>
    <m/>
    <m/>
    <m/>
    <m/>
    <n v="12446.21"/>
    <n v="13346.92"/>
    <m/>
    <m/>
    <m/>
    <m/>
    <m/>
    <m/>
    <m/>
    <m/>
    <m/>
    <x v="0"/>
    <x v="0"/>
    <m/>
  </r>
  <r>
    <s v=""/>
    <s v=" E09_14240"/>
    <s v="4K Distribution SD&amp;E - CD-3 Design IR12 Dist 41 GeV HSR Mods"/>
    <s v="6.09.03.02.02"/>
    <x v="0"/>
    <d v="2024-09-13T00:00:00"/>
    <d v="2025-12-18T00:00:00"/>
    <s v="glayden"/>
    <s v="ythan"/>
    <n v="26341.63"/>
    <m/>
    <s v="C"/>
    <s v="Labor"/>
    <s v="TEC"/>
    <m/>
    <s v="BNL"/>
    <s v="PED"/>
    <s v="CRYO"/>
    <x v="6"/>
    <m/>
    <m/>
    <m/>
    <m/>
    <m/>
    <m/>
    <m/>
    <m/>
    <n v="1003.49"/>
    <n v="20906.060000000001"/>
    <n v="4432.08"/>
    <m/>
    <m/>
    <m/>
    <m/>
    <m/>
    <m/>
    <m/>
    <m/>
    <x v="0"/>
    <x v="0"/>
    <m/>
  </r>
  <r>
    <s v=""/>
    <s v=" E09_14100"/>
    <s v="4K Distribution SD&amp;E - CD-3 Design IR06  Detector.Solenoid"/>
    <s v="6.09.03.02.02"/>
    <x v="0"/>
    <d v="2024-12-27T00:00:00"/>
    <d v="2026-04-01T00:00:00"/>
    <s v="glayden"/>
    <s v="ythan"/>
    <n v="46899.88"/>
    <m/>
    <s v="C"/>
    <s v="Labor"/>
    <s v="TEC"/>
    <m/>
    <s v="BNL"/>
    <s v="PED"/>
    <s v="CRYO"/>
    <x v="6"/>
    <m/>
    <m/>
    <m/>
    <m/>
    <m/>
    <m/>
    <m/>
    <m/>
    <m/>
    <n v="28586.59"/>
    <n v="18313.29"/>
    <m/>
    <m/>
    <m/>
    <m/>
    <m/>
    <m/>
    <m/>
    <m/>
    <x v="0"/>
    <x v="0"/>
    <m/>
  </r>
  <r>
    <s v=""/>
    <s v=" E09_14130"/>
    <s v="4K Distribution SD&amp;E - CD-3 Design IR06 Dist: IR magnets Tie-in&amp;Crab Bypasses"/>
    <s v="6.09.03.02.02"/>
    <x v="0"/>
    <d v="2024-06-05T00:00:00"/>
    <d v="2025-09-05T00:00:00"/>
    <s v="glayden"/>
    <s v="ythan"/>
    <n v="45860.26"/>
    <m/>
    <s v="C"/>
    <s v="Labor"/>
    <s v="TEC"/>
    <m/>
    <s v="BNL"/>
    <s v="PED"/>
    <s v="CRYO"/>
    <x v="6"/>
    <m/>
    <m/>
    <m/>
    <m/>
    <m/>
    <m/>
    <m/>
    <m/>
    <n v="11938.23"/>
    <n v="33922.03"/>
    <m/>
    <m/>
    <m/>
    <m/>
    <m/>
    <m/>
    <m/>
    <m/>
    <m/>
    <x v="0"/>
    <x v="0"/>
    <m/>
  </r>
  <r>
    <s v=""/>
    <s v=" E09_14160"/>
    <s v="4K Distribution SD&amp;E - CD-3 Design IR06 Dist ESR Solenoids"/>
    <s v="6.09.03.02.02"/>
    <x v="0"/>
    <d v="2024-09-13T00:00:00"/>
    <d v="2025-12-18T00:00:00"/>
    <s v="glayden"/>
    <s v="ythan"/>
    <n v="46480.42"/>
    <m/>
    <s v="C"/>
    <s v="Labor"/>
    <s v="TEC"/>
    <m/>
    <s v="BNL"/>
    <s v="PED"/>
    <s v="CRYO"/>
    <x v="6"/>
    <m/>
    <m/>
    <m/>
    <m/>
    <m/>
    <m/>
    <m/>
    <m/>
    <n v="1770.68"/>
    <n v="36889.22"/>
    <n v="7820.51"/>
    <m/>
    <m/>
    <m/>
    <m/>
    <m/>
    <m/>
    <m/>
    <m/>
    <x v="0"/>
    <x v="0"/>
    <m/>
  </r>
  <r>
    <s v=""/>
    <s v=" E09_14220"/>
    <s v="4K Distribution SD&amp;E - CD-3 Design IR10 Dist 41 GeV HSR Mods"/>
    <s v="6.09.03.02.02"/>
    <x v="0"/>
    <d v="2024-02-27T00:00:00"/>
    <d v="2025-05-28T00:00:00"/>
    <s v="glayden"/>
    <s v="ythan"/>
    <n v="45512.57"/>
    <m/>
    <s v="C"/>
    <s v="Labor"/>
    <s v="TEC"/>
    <m/>
    <s v="BNL"/>
    <s v="PED"/>
    <s v="CRYO"/>
    <x v="6"/>
    <m/>
    <m/>
    <m/>
    <m/>
    <m/>
    <m/>
    <m/>
    <m/>
    <n v="21961.62"/>
    <n v="23550.95"/>
    <m/>
    <m/>
    <m/>
    <m/>
    <m/>
    <m/>
    <m/>
    <m/>
    <m/>
    <x v="0"/>
    <x v="0"/>
    <m/>
  </r>
  <r>
    <s v=""/>
    <s v=" E09_14240"/>
    <s v="4K Distribution SD&amp;E - CD-3 Design IR12 Dist 41 GeV HSR Mods"/>
    <s v="6.09.03.02.02"/>
    <x v="0"/>
    <d v="2024-09-13T00:00:00"/>
    <d v="2025-12-18T00:00:00"/>
    <s v="glayden"/>
    <s v="ythan"/>
    <n v="46480.42"/>
    <m/>
    <s v="C"/>
    <s v="Labor"/>
    <s v="TEC"/>
    <m/>
    <s v="BNL"/>
    <s v="PED"/>
    <s v="CRYO"/>
    <x v="6"/>
    <m/>
    <m/>
    <m/>
    <m/>
    <m/>
    <m/>
    <m/>
    <m/>
    <n v="1770.68"/>
    <n v="36889.22"/>
    <n v="7820.51"/>
    <m/>
    <m/>
    <m/>
    <m/>
    <m/>
    <m/>
    <m/>
    <m/>
    <x v="0"/>
    <x v="0"/>
    <m/>
  </r>
  <r>
    <s v=""/>
    <s v=" E09_14100"/>
    <s v="4K Distribution SD&amp;E - CD-3 Design IR06  Detector.Solenoid"/>
    <s v="6.09.03.02.02"/>
    <x v="0"/>
    <d v="2024-12-27T00:00:00"/>
    <d v="2026-04-01T00:00:00"/>
    <s v="glayden"/>
    <s v="ythan"/>
    <n v="34749.68"/>
    <m/>
    <s v="C"/>
    <s v="Labor"/>
    <s v="TEC"/>
    <m/>
    <s v="BNL"/>
    <s v="PED"/>
    <s v="CRYO"/>
    <x v="6"/>
    <m/>
    <m/>
    <m/>
    <m/>
    <m/>
    <m/>
    <m/>
    <m/>
    <m/>
    <n v="21180.76"/>
    <n v="13568.92"/>
    <m/>
    <m/>
    <m/>
    <m/>
    <m/>
    <m/>
    <m/>
    <m/>
    <x v="0"/>
    <x v="0"/>
    <m/>
  </r>
  <r>
    <s v=""/>
    <s v=" E09_14130"/>
    <s v="4K Distribution SD&amp;E - CD-3 Design IR06 Dist: IR magnets Tie-in&amp;Crab Bypasses"/>
    <s v="6.09.03.02.02"/>
    <x v="0"/>
    <d v="2024-06-05T00:00:00"/>
    <d v="2025-09-05T00:00:00"/>
    <s v="glayden"/>
    <s v="ythan"/>
    <n v="33979.39"/>
    <m/>
    <s v="C"/>
    <s v="Labor"/>
    <s v="TEC"/>
    <m/>
    <s v="BNL"/>
    <s v="PED"/>
    <s v="CRYO"/>
    <x v="6"/>
    <m/>
    <m/>
    <m/>
    <m/>
    <m/>
    <m/>
    <m/>
    <m/>
    <n v="8845.43"/>
    <n v="25133.96"/>
    <m/>
    <m/>
    <m/>
    <m/>
    <m/>
    <m/>
    <m/>
    <m/>
    <m/>
    <x v="0"/>
    <x v="0"/>
    <m/>
  </r>
  <r>
    <s v=""/>
    <s v=" E09_14160"/>
    <s v="4K Distribution SD&amp;E - CD-3 Design IR06 Dist ESR Solenoids"/>
    <s v="6.09.03.02.02"/>
    <x v="0"/>
    <d v="2024-09-13T00:00:00"/>
    <d v="2025-12-18T00:00:00"/>
    <s v="glayden"/>
    <s v="ythan"/>
    <n v="34438.89"/>
    <m/>
    <s v="C"/>
    <s v="Labor"/>
    <s v="TEC"/>
    <m/>
    <s v="BNL"/>
    <s v="PED"/>
    <s v="CRYO"/>
    <x v="6"/>
    <m/>
    <m/>
    <m/>
    <m/>
    <m/>
    <m/>
    <m/>
    <m/>
    <n v="1311.96"/>
    <n v="27332.45"/>
    <n v="5794.48"/>
    <m/>
    <m/>
    <m/>
    <m/>
    <m/>
    <m/>
    <m/>
    <m/>
    <x v="0"/>
    <x v="0"/>
    <m/>
  </r>
  <r>
    <s v=""/>
    <s v=" E09_14220"/>
    <s v="4K Distribution SD&amp;E - CD-3 Design IR10 Dist 41 GeV HSR Mods"/>
    <s v="6.09.03.02.02"/>
    <x v="0"/>
    <d v="2024-02-27T00:00:00"/>
    <d v="2025-05-28T00:00:00"/>
    <s v="glayden"/>
    <s v="ythan"/>
    <n v="33721.78"/>
    <m/>
    <s v="C"/>
    <s v="Labor"/>
    <s v="TEC"/>
    <m/>
    <s v="BNL"/>
    <s v="PED"/>
    <s v="CRYO"/>
    <x v="6"/>
    <m/>
    <m/>
    <m/>
    <m/>
    <m/>
    <m/>
    <m/>
    <m/>
    <n v="16272.1"/>
    <n v="17449.68"/>
    <m/>
    <m/>
    <m/>
    <m/>
    <m/>
    <m/>
    <m/>
    <m/>
    <m/>
    <x v="0"/>
    <x v="0"/>
    <m/>
  </r>
  <r>
    <s v=""/>
    <s v=" E09_14240"/>
    <s v="4K Distribution SD&amp;E - CD-3 Design IR12 Dist 41 GeV HSR Mods"/>
    <s v="6.09.03.02.02"/>
    <x v="0"/>
    <d v="2024-09-13T00:00:00"/>
    <d v="2025-12-18T00:00:00"/>
    <s v="glayden"/>
    <s v="ythan"/>
    <n v="34438.89"/>
    <m/>
    <s v="C"/>
    <s v="Labor"/>
    <s v="TEC"/>
    <m/>
    <s v="BNL"/>
    <s v="PED"/>
    <s v="CRYO"/>
    <x v="6"/>
    <m/>
    <m/>
    <m/>
    <m/>
    <m/>
    <m/>
    <m/>
    <m/>
    <n v="1311.96"/>
    <n v="27332.45"/>
    <n v="5794.48"/>
    <m/>
    <m/>
    <m/>
    <m/>
    <m/>
    <m/>
    <m/>
    <m/>
    <x v="0"/>
    <x v="0"/>
    <m/>
  </r>
  <r>
    <s v=""/>
    <s v=" E09_10670"/>
    <s v="Obtain load and interface requirements for IR02 &amp; IR06 &amp; IR10"/>
    <s v="6.09.02.02.01"/>
    <x v="1"/>
    <d v="2020-01-03T00:00:00"/>
    <d v="2022-09-30T00:00:00"/>
    <s v="nzandi"/>
    <s v="Yang"/>
    <n v="3908.27"/>
    <m/>
    <s v="C"/>
    <s v="Labor"/>
    <s v="TEC"/>
    <m/>
    <s v="JLAB"/>
    <s v="PED"/>
    <s v="CRYO"/>
    <x v="11"/>
    <m/>
    <m/>
    <m/>
    <m/>
    <n v="1072.08"/>
    <n v="1418.1"/>
    <n v="1418.09"/>
    <m/>
    <m/>
    <m/>
    <m/>
    <m/>
    <m/>
    <m/>
    <m/>
    <m/>
    <m/>
    <m/>
    <m/>
    <x v="0"/>
    <x v="0"/>
    <m/>
  </r>
  <r>
    <s v=""/>
    <s v=" E09_11200"/>
    <s v="Develop Satellite Plant Piping Specifications &amp; SOW"/>
    <s v="6.09.02.02.02"/>
    <x v="0"/>
    <d v="2025-09-09T00:00:00"/>
    <d v="2025-10-15T00:00:00"/>
    <s v="nzandi"/>
    <s v="Yang"/>
    <n v="3702.81"/>
    <m/>
    <s v="C"/>
    <s v="Labor"/>
    <s v="TEC"/>
    <m/>
    <s v="JLAB"/>
    <s v="PED"/>
    <s v="CRYO"/>
    <x v="10"/>
    <m/>
    <m/>
    <m/>
    <m/>
    <m/>
    <m/>
    <m/>
    <m/>
    <m/>
    <n v="2278.65"/>
    <n v="1424.16"/>
    <m/>
    <m/>
    <m/>
    <m/>
    <m/>
    <m/>
    <m/>
    <m/>
    <x v="0"/>
    <x v="0"/>
    <m/>
  </r>
  <r>
    <s v=""/>
    <s v=" E09_11280"/>
    <s v="Design for Instrumentation Panel Enclosures"/>
    <s v="6.09.02.02.02"/>
    <x v="0"/>
    <d v="2024-12-12T00:00:00"/>
    <d v="2025-01-27T00:00:00"/>
    <s v="nzandi"/>
    <s v="Yang"/>
    <n v="3660.58"/>
    <m/>
    <s v="C"/>
    <s v="Labor"/>
    <s v="TEC"/>
    <m/>
    <s v="JLAB"/>
    <s v="PED"/>
    <s v="CRYO"/>
    <x v="11"/>
    <m/>
    <m/>
    <m/>
    <m/>
    <m/>
    <m/>
    <m/>
    <m/>
    <m/>
    <n v="3660.58"/>
    <m/>
    <m/>
    <m/>
    <m/>
    <m/>
    <m/>
    <m/>
    <m/>
    <m/>
    <x v="0"/>
    <x v="0"/>
    <m/>
  </r>
  <r>
    <s v=""/>
    <s v=" E09_12350"/>
    <s v="Hold Kickoff Meeting for starters Vendor Effort"/>
    <s v="6.09.02.03.02"/>
    <x v="0"/>
    <d v="2026-05-28T00:00:00"/>
    <d v="2026-05-28T00:00:00"/>
    <s v="nzandi"/>
    <s v="Yang"/>
    <n v="3770.39"/>
    <m/>
    <s v="C"/>
    <s v="Labor"/>
    <s v="TEC"/>
    <m/>
    <s v="JLAB"/>
    <s v="Const"/>
    <s v="CRYO"/>
    <x v="10"/>
    <s v="S.P207"/>
    <m/>
    <m/>
    <m/>
    <m/>
    <m/>
    <m/>
    <m/>
    <m/>
    <m/>
    <n v="3770.39"/>
    <m/>
    <m/>
    <m/>
    <m/>
    <m/>
    <m/>
    <m/>
    <m/>
    <x v="0"/>
    <x v="0"/>
    <m/>
  </r>
  <r>
    <s v=""/>
    <s v=" E09_11900"/>
    <s v="Conduct Guard Vacuum Systems Bid Evaluation and Decision"/>
    <s v="6.09.02.03.02"/>
    <x v="0"/>
    <d v="2026-04-02T00:00:00"/>
    <d v="2026-04-22T00:00:00"/>
    <s v="nzandi"/>
    <s v="Yang"/>
    <n v="3770.39"/>
    <m/>
    <s v="C"/>
    <s v="Labor"/>
    <s v="TEC"/>
    <m/>
    <s v="JLAB"/>
    <s v="PED"/>
    <s v="CRYO"/>
    <x v="10"/>
    <s v="P.S130"/>
    <m/>
    <m/>
    <m/>
    <m/>
    <m/>
    <m/>
    <m/>
    <m/>
    <m/>
    <n v="3770.39"/>
    <m/>
    <m/>
    <m/>
    <m/>
    <m/>
    <m/>
    <m/>
    <m/>
    <x v="0"/>
    <x v="0"/>
    <m/>
  </r>
  <r>
    <s v=""/>
    <s v=" E09_11150"/>
    <s v="Provide ambient HX layout - IR10"/>
    <s v="6.09.02.02.02"/>
    <x v="0"/>
    <d v="2023-04-17T00:00:00"/>
    <d v="2023-04-24T00:00:00"/>
    <s v="nzandi"/>
    <s v="Yang"/>
    <n v="2077.19"/>
    <m/>
    <s v="C"/>
    <s v="Labor"/>
    <s v="TEC"/>
    <m/>
    <s v="JLAB"/>
    <s v="PED"/>
    <s v="CRYO"/>
    <x v="11"/>
    <m/>
    <m/>
    <m/>
    <m/>
    <m/>
    <m/>
    <m/>
    <n v="2077.19"/>
    <m/>
    <m/>
    <m/>
    <m/>
    <m/>
    <m/>
    <m/>
    <m/>
    <m/>
    <m/>
    <m/>
    <x v="0"/>
    <x v="0"/>
    <m/>
  </r>
  <r>
    <s v=""/>
    <s v=" E09_11200"/>
    <s v="Develop Satellite Plant Piping Specifications &amp; SOW"/>
    <s v="6.09.02.02.02"/>
    <x v="0"/>
    <d v="2025-09-09T00:00:00"/>
    <d v="2025-10-15T00:00:00"/>
    <s v="nzandi"/>
    <s v="Yang"/>
    <n v="2229.12"/>
    <m/>
    <s v="C"/>
    <s v="Labor"/>
    <s v="TEC"/>
    <m/>
    <s v="JLAB"/>
    <s v="PED"/>
    <s v="CRYO"/>
    <x v="10"/>
    <m/>
    <m/>
    <m/>
    <m/>
    <m/>
    <m/>
    <m/>
    <m/>
    <m/>
    <n v="1371.76"/>
    <n v="857.35"/>
    <m/>
    <m/>
    <m/>
    <m/>
    <m/>
    <m/>
    <m/>
    <m/>
    <x v="0"/>
    <x v="0"/>
    <m/>
  </r>
  <r>
    <s v=""/>
    <s v=" E09_15670"/>
    <s v="Recheck Piping Sizes w/New Load Requirements - IR06 (2K Cry Distribution &amp; 4K HSR Connections)"/>
    <s v="6.09.04.02.02"/>
    <x v="0"/>
    <d v="2023-06-01T00:00:00"/>
    <d v="2023-06-05T00:00:00"/>
    <s v="nzandi"/>
    <s v="Yang"/>
    <n v="2747.95"/>
    <m/>
    <s v="C"/>
    <s v="Labor"/>
    <s v="TEC"/>
    <m/>
    <s v="JLAB"/>
    <s v="PED"/>
    <s v="CRYO"/>
    <x v="11"/>
    <m/>
    <m/>
    <m/>
    <m/>
    <m/>
    <m/>
    <m/>
    <n v="2747.95"/>
    <m/>
    <m/>
    <m/>
    <m/>
    <m/>
    <m/>
    <m/>
    <m/>
    <m/>
    <m/>
    <m/>
    <x v="0"/>
    <x v="0"/>
    <m/>
  </r>
  <r>
    <s v=""/>
    <s v=" E09_15820"/>
    <s v="Recheck Piping Sizes w/New Load Requirements - IR10 (2K Cry Distribution &amp; 4K HSR Connections)"/>
    <s v="6.09.04.02.02"/>
    <x v="0"/>
    <d v="2023-06-01T00:00:00"/>
    <d v="2023-06-05T00:00:00"/>
    <s v="nzandi"/>
    <s v="Yang"/>
    <n v="2747.95"/>
    <m/>
    <s v="C"/>
    <s v="Labor"/>
    <s v="TEC"/>
    <m/>
    <s v="JLAB"/>
    <s v="PED"/>
    <s v="CRYO"/>
    <x v="11"/>
    <m/>
    <m/>
    <m/>
    <m/>
    <m/>
    <m/>
    <m/>
    <n v="2747.95"/>
    <m/>
    <m/>
    <m/>
    <m/>
    <m/>
    <m/>
    <m/>
    <m/>
    <m/>
    <m/>
    <m/>
    <x v="0"/>
    <x v="0"/>
    <m/>
  </r>
  <r>
    <s v=""/>
    <s v=" E09_15510"/>
    <s v="Recheck Piping Sizes w/New Load Requirements - IR02 (2K Cry Distribution &amp; 4K HSR Connections)"/>
    <s v="6.09.04.02.02"/>
    <x v="0"/>
    <d v="2023-06-01T00:00:00"/>
    <d v="2023-06-05T00:00:00"/>
    <s v="nzandi"/>
    <s v="Yang"/>
    <n v="2747.95"/>
    <m/>
    <s v="C"/>
    <s v="Labor"/>
    <s v="TEC"/>
    <m/>
    <s v="JLAB"/>
    <s v="PED"/>
    <s v="CRYO"/>
    <x v="11"/>
    <m/>
    <m/>
    <m/>
    <m/>
    <m/>
    <m/>
    <m/>
    <n v="2747.95"/>
    <m/>
    <m/>
    <m/>
    <m/>
    <m/>
    <m/>
    <m/>
    <m/>
    <m/>
    <m/>
    <m/>
    <x v="0"/>
    <x v="0"/>
    <m/>
  </r>
  <r>
    <s v=""/>
    <s v=" E09_11280"/>
    <s v="Design for Instrumentation Panel Enclosures"/>
    <s v="6.09.02.02.02"/>
    <x v="0"/>
    <d v="2024-12-12T00:00:00"/>
    <d v="2025-01-27T00:00:00"/>
    <s v="nzandi"/>
    <s v="Yang"/>
    <n v="3660.58"/>
    <m/>
    <s v="C"/>
    <s v="Labor"/>
    <s v="TEC"/>
    <m/>
    <s v="JLAB"/>
    <s v="PED"/>
    <s v="CRYO"/>
    <x v="11"/>
    <m/>
    <m/>
    <m/>
    <m/>
    <m/>
    <m/>
    <m/>
    <m/>
    <m/>
    <n v="3660.58"/>
    <m/>
    <m/>
    <m/>
    <m/>
    <m/>
    <m/>
    <m/>
    <m/>
    <m/>
    <x v="0"/>
    <x v="0"/>
    <m/>
  </r>
  <r>
    <s v=""/>
    <s v=" E09_10730"/>
    <s v="Recheck Piping Sizes w/New Load Requirements - IR02"/>
    <s v="6.09.02.02.02"/>
    <x v="0"/>
    <d v="2023-01-17T00:00:00"/>
    <d v="2023-01-19T00:00:00"/>
    <s v="nzandi"/>
    <s v="Yang"/>
    <n v="4444.32"/>
    <m/>
    <s v="C"/>
    <s v="Labor"/>
    <s v="TEC"/>
    <m/>
    <s v="JLAB"/>
    <s v="PED"/>
    <s v="CRYO"/>
    <x v="11"/>
    <m/>
    <m/>
    <m/>
    <m/>
    <m/>
    <m/>
    <m/>
    <n v="4444.32"/>
    <m/>
    <m/>
    <m/>
    <m/>
    <m/>
    <m/>
    <m/>
    <m/>
    <m/>
    <m/>
    <m/>
    <x v="0"/>
    <x v="0"/>
    <m/>
  </r>
  <r>
    <s v=""/>
    <s v=" E09_10880"/>
    <s v="Recheck Piping Sizes w/New Load Requirements - IR06"/>
    <s v="6.09.02.02.02"/>
    <x v="0"/>
    <d v="2023-01-17T00:00:00"/>
    <d v="2023-01-19T00:00:00"/>
    <s v="nzandi"/>
    <s v="Yang"/>
    <n v="4444.32"/>
    <m/>
    <s v="C"/>
    <s v="Labor"/>
    <s v="TEC"/>
    <m/>
    <s v="JLAB"/>
    <s v="PED"/>
    <s v="CRYO"/>
    <x v="11"/>
    <m/>
    <m/>
    <m/>
    <m/>
    <m/>
    <m/>
    <m/>
    <n v="4444.32"/>
    <m/>
    <m/>
    <m/>
    <m/>
    <m/>
    <m/>
    <m/>
    <m/>
    <m/>
    <m/>
    <m/>
    <x v="0"/>
    <x v="0"/>
    <m/>
  </r>
  <r>
    <s v=""/>
    <s v=" E09_11040"/>
    <s v="Recheck Piping Sizes w/New Load Requirements - IR10"/>
    <s v="6.09.02.02.02"/>
    <x v="0"/>
    <d v="2023-01-17T00:00:00"/>
    <d v="2023-01-19T00:00:00"/>
    <s v="nzandi"/>
    <s v="Yang"/>
    <n v="4444.32"/>
    <m/>
    <s v="C"/>
    <s v="Labor"/>
    <s v="TEC"/>
    <m/>
    <s v="JLAB"/>
    <s v="PED"/>
    <s v="CRYO"/>
    <x v="11"/>
    <m/>
    <m/>
    <m/>
    <m/>
    <m/>
    <m/>
    <m/>
    <n v="4444.32"/>
    <m/>
    <m/>
    <m/>
    <m/>
    <m/>
    <m/>
    <m/>
    <m/>
    <m/>
    <m/>
    <m/>
    <x v="0"/>
    <x v="0"/>
    <m/>
  </r>
  <r>
    <s v=""/>
    <s v=" E09_11200"/>
    <s v="Develop Satellite Plant Piping Specifications &amp; SOW"/>
    <s v="6.09.02.02.02"/>
    <x v="0"/>
    <d v="2025-09-09T00:00:00"/>
    <d v="2025-10-15T00:00:00"/>
    <s v="nzandi"/>
    <s v="Yang"/>
    <n v="4769.38"/>
    <m/>
    <s v="C"/>
    <s v="Labor"/>
    <s v="TEC"/>
    <m/>
    <s v="JLAB"/>
    <s v="PED"/>
    <s v="CRYO"/>
    <x v="10"/>
    <m/>
    <m/>
    <m/>
    <m/>
    <m/>
    <m/>
    <m/>
    <m/>
    <m/>
    <n v="2935.01"/>
    <n v="1834.38"/>
    <m/>
    <m/>
    <m/>
    <m/>
    <m/>
    <m/>
    <m/>
    <m/>
    <x v="0"/>
    <x v="0"/>
    <m/>
  </r>
  <r>
    <s v=""/>
    <s v=" E09_11260"/>
    <s v="Produce 3D Models for Satellite IA, GV, and LN2 HX Systems - IR10"/>
    <s v="6.09.02.02.02"/>
    <x v="0"/>
    <d v="2023-06-07T00:00:00"/>
    <d v="2023-08-30T00:00:00"/>
    <s v="nzandi"/>
    <s v="Yang"/>
    <n v="4444.32"/>
    <m/>
    <s v="C"/>
    <s v="Labor"/>
    <s v="TEC"/>
    <m/>
    <s v="JLAB"/>
    <s v="PED"/>
    <s v="CRYO"/>
    <x v="11"/>
    <m/>
    <m/>
    <m/>
    <m/>
    <m/>
    <m/>
    <m/>
    <n v="4444.32"/>
    <m/>
    <m/>
    <m/>
    <m/>
    <m/>
    <m/>
    <m/>
    <m/>
    <m/>
    <m/>
    <m/>
    <x v="0"/>
    <x v="0"/>
    <m/>
  </r>
  <r>
    <s v=""/>
    <s v=" E09_11900"/>
    <s v="Conduct Guard Vacuum Systems Bid Evaluation and Decision"/>
    <s v="6.09.02.03.02"/>
    <x v="0"/>
    <d v="2026-04-02T00:00:00"/>
    <d v="2026-04-22T00:00:00"/>
    <s v="nzandi"/>
    <s v="Yang"/>
    <n v="4856.43"/>
    <m/>
    <s v="C"/>
    <s v="Labor"/>
    <s v="TEC"/>
    <m/>
    <s v="JLAB"/>
    <s v="PED"/>
    <s v="CRYO"/>
    <x v="10"/>
    <s v="P.S130"/>
    <m/>
    <m/>
    <m/>
    <m/>
    <m/>
    <m/>
    <m/>
    <m/>
    <m/>
    <n v="4856.43"/>
    <m/>
    <m/>
    <m/>
    <m/>
    <m/>
    <m/>
    <m/>
    <m/>
    <x v="0"/>
    <x v="0"/>
    <m/>
  </r>
  <r>
    <s v=""/>
    <s v=" E09_15670"/>
    <s v="Recheck Piping Sizes w/New Load Requirements - IR06 (2K Cry Distribution &amp; 4K HSR Connections)"/>
    <s v="6.09.04.02.02"/>
    <x v="0"/>
    <d v="2023-06-01T00:00:00"/>
    <d v="2023-06-05T00:00:00"/>
    <s v="nzandi"/>
    <s v="Yang"/>
    <n v="4444.32"/>
    <m/>
    <s v="C"/>
    <s v="Labor"/>
    <s v="TEC"/>
    <m/>
    <s v="JLAB"/>
    <s v="PED"/>
    <s v="CRYO"/>
    <x v="11"/>
    <m/>
    <m/>
    <m/>
    <m/>
    <m/>
    <m/>
    <m/>
    <n v="4444.32"/>
    <m/>
    <m/>
    <m/>
    <m/>
    <m/>
    <m/>
    <m/>
    <m/>
    <m/>
    <m/>
    <m/>
    <x v="0"/>
    <x v="0"/>
    <m/>
  </r>
  <r>
    <s v=""/>
    <s v=" E09_15820"/>
    <s v="Recheck Piping Sizes w/New Load Requirements - IR10 (2K Cry Distribution &amp; 4K HSR Connections)"/>
    <s v="6.09.04.02.02"/>
    <x v="0"/>
    <d v="2023-06-01T00:00:00"/>
    <d v="2023-06-05T00:00:00"/>
    <s v="nzandi"/>
    <s v="Yang"/>
    <n v="4444.32"/>
    <m/>
    <s v="C"/>
    <s v="Labor"/>
    <s v="TEC"/>
    <m/>
    <s v="JLAB"/>
    <s v="PED"/>
    <s v="CRYO"/>
    <x v="11"/>
    <m/>
    <m/>
    <m/>
    <m/>
    <m/>
    <m/>
    <m/>
    <n v="4444.32"/>
    <m/>
    <m/>
    <m/>
    <m/>
    <m/>
    <m/>
    <m/>
    <m/>
    <m/>
    <m/>
    <m/>
    <x v="0"/>
    <x v="0"/>
    <m/>
  </r>
  <r>
    <s v=""/>
    <s v=" E09_15510"/>
    <s v="Recheck Piping Sizes w/New Load Requirements - IR02 (2K Cry Distribution &amp; 4K HSR Connections)"/>
    <s v="6.09.04.02.02"/>
    <x v="0"/>
    <d v="2023-06-01T00:00:00"/>
    <d v="2023-06-05T00:00:00"/>
    <s v="nzandi"/>
    <s v="Yang"/>
    <n v="4444.32"/>
    <m/>
    <s v="C"/>
    <s v="Labor"/>
    <s v="TEC"/>
    <m/>
    <s v="JLAB"/>
    <s v="PED"/>
    <s v="CRYO"/>
    <x v="11"/>
    <m/>
    <m/>
    <m/>
    <m/>
    <m/>
    <m/>
    <m/>
    <n v="4444.32"/>
    <m/>
    <m/>
    <m/>
    <m/>
    <m/>
    <m/>
    <m/>
    <m/>
    <m/>
    <m/>
    <m/>
    <x v="0"/>
    <x v="0"/>
    <m/>
  </r>
  <r>
    <s v=""/>
    <s v=" E09_10670"/>
    <s v="Obtain load and interface requirements for IR02 &amp; IR06 &amp; IR10"/>
    <s v="6.09.02.02.01"/>
    <x v="1"/>
    <d v="2020-01-03T00:00:00"/>
    <d v="2022-09-30T00:00:00"/>
    <s v="nzandi"/>
    <s v="Yang"/>
    <n v="5929.39"/>
    <m/>
    <s v="C"/>
    <s v="Labor"/>
    <s v="TEC"/>
    <m/>
    <s v="JLAB"/>
    <s v="PED"/>
    <s v="CRYO"/>
    <x v="11"/>
    <m/>
    <m/>
    <m/>
    <m/>
    <n v="1626.5"/>
    <n v="2151.4499999999998"/>
    <n v="2151.4499999999998"/>
    <m/>
    <m/>
    <m/>
    <m/>
    <m/>
    <m/>
    <m/>
    <m/>
    <m/>
    <m/>
    <m/>
    <m/>
    <x v="0"/>
    <x v="0"/>
    <m/>
  </r>
  <r>
    <s v=""/>
    <s v=" E09_14920"/>
    <s v="4K Distribution - Installation - IR06 - BNL"/>
    <s v="6.09.03.04"/>
    <x v="0"/>
    <d v="2029-05-30T00:00:00"/>
    <d v="1930-02-19T00:00:00"/>
    <s v="glayden"/>
    <s v="ythan"/>
    <n v="36274.720000000001"/>
    <m/>
    <s v="C"/>
    <s v="Labor"/>
    <s v="TEC"/>
    <m/>
    <s v="BNL"/>
    <s v="Const"/>
    <s v="CRYO"/>
    <x v="5"/>
    <m/>
    <m/>
    <m/>
    <m/>
    <m/>
    <m/>
    <m/>
    <m/>
    <m/>
    <m/>
    <m/>
    <m/>
    <m/>
    <n v="17331.259999999998"/>
    <n v="18943.47"/>
    <m/>
    <m/>
    <m/>
    <m/>
    <x v="0"/>
    <x v="0"/>
    <m/>
  </r>
  <r>
    <s v=""/>
    <s v=" E09_14930"/>
    <s v="4K Distribution - Installation - IR10 - BNL"/>
    <s v="6.09.03.04"/>
    <x v="0"/>
    <d v="2029-05-30T00:00:00"/>
    <d v="1930-02-19T00:00:00"/>
    <s v="glayden"/>
    <s v="ythan"/>
    <n v="36274.720000000001"/>
    <m/>
    <s v="C"/>
    <s v="Labor"/>
    <s v="TEC"/>
    <m/>
    <s v="BNL"/>
    <s v="Const"/>
    <s v="CRYO"/>
    <x v="5"/>
    <m/>
    <m/>
    <m/>
    <m/>
    <m/>
    <m/>
    <m/>
    <m/>
    <m/>
    <m/>
    <m/>
    <m/>
    <m/>
    <n v="17331.259999999998"/>
    <n v="18943.47"/>
    <m/>
    <m/>
    <m/>
    <m/>
    <x v="0"/>
    <x v="0"/>
    <m/>
  </r>
  <r>
    <s v=""/>
    <s v=" E09_13710"/>
    <s v="4K Distribution SD&amp;E - Configuration of ColdCrossingBus &amp; LeadPot with PowerSupplyGroup"/>
    <s v="6.09.03.02.02"/>
    <x v="0"/>
    <d v="2022-10-03T00:00:00"/>
    <d v="2023-03-31T00:00:00"/>
    <s v="glayden"/>
    <s v="ythan"/>
    <n v="13185.31"/>
    <m/>
    <s v="C"/>
    <s v="Labor"/>
    <s v="TEC"/>
    <m/>
    <s v="BNL"/>
    <s v="PED"/>
    <s v="CRYO"/>
    <x v="11"/>
    <m/>
    <m/>
    <m/>
    <m/>
    <m/>
    <m/>
    <m/>
    <n v="13185.31"/>
    <m/>
    <m/>
    <m/>
    <m/>
    <m/>
    <m/>
    <m/>
    <m/>
    <m/>
    <m/>
    <m/>
    <x v="0"/>
    <x v="0"/>
    <m/>
  </r>
  <r>
    <s v=""/>
    <s v=" E09_13730"/>
    <s v="4K Distribution SD&amp;E - Process Eng for all IR Locations, Cryostats systems, Beamscreen &amp; Cryo-Distribution"/>
    <s v="6.09.03.02.02"/>
    <x v="0"/>
    <d v="2020-09-17T00:00:00"/>
    <d v="2021-04-12T00:00:00"/>
    <s v="glayden"/>
    <s v="ythan"/>
    <n v="30697.24"/>
    <m/>
    <s v="C"/>
    <s v="Labor"/>
    <s v="TEC"/>
    <m/>
    <s v="BNL"/>
    <s v="PED"/>
    <s v="CRYO"/>
    <x v="11"/>
    <m/>
    <m/>
    <m/>
    <m/>
    <n v="2192.66"/>
    <n v="28504.58"/>
    <m/>
    <m/>
    <m/>
    <m/>
    <m/>
    <m/>
    <m/>
    <m/>
    <m/>
    <m/>
    <m/>
    <m/>
    <m/>
    <x v="0"/>
    <x v="0"/>
    <m/>
  </r>
  <r>
    <s v=""/>
    <s v=" E09_11260"/>
    <s v="Produce 3D Models for Satellite IA, GV, and LN2 HX Systems - IR10"/>
    <s v="6.09.02.02.02"/>
    <x v="0"/>
    <d v="2023-06-07T00:00:00"/>
    <d v="2023-08-30T00:00:00"/>
    <s v="nzandi"/>
    <s v="Yang"/>
    <n v="15766.45"/>
    <m/>
    <s v="C"/>
    <s v="Labor"/>
    <s v="TEC"/>
    <m/>
    <s v="JLAB"/>
    <s v="PED"/>
    <s v="CRYO"/>
    <x v="11"/>
    <m/>
    <m/>
    <m/>
    <m/>
    <m/>
    <m/>
    <m/>
    <n v="15766.45"/>
    <m/>
    <m/>
    <m/>
    <m/>
    <m/>
    <m/>
    <m/>
    <m/>
    <m/>
    <m/>
    <m/>
    <x v="0"/>
    <x v="0"/>
    <m/>
  </r>
  <r>
    <s v=""/>
    <s v=" E09_15780"/>
    <s v="Provide U-Tubes Design &amp; Drawings - IR06"/>
    <s v="6.09.04.02.02"/>
    <x v="0"/>
    <d v="2025-07-24T00:00:00"/>
    <d v="2025-10-15T00:00:00"/>
    <s v="nzandi"/>
    <s v="Yang"/>
    <n v="16813.14"/>
    <m/>
    <s v="C"/>
    <s v="Labor"/>
    <s v="TEC"/>
    <m/>
    <s v="JLAB"/>
    <s v="PED"/>
    <s v="CRYO"/>
    <x v="6"/>
    <m/>
    <m/>
    <m/>
    <m/>
    <m/>
    <m/>
    <m/>
    <m/>
    <m/>
    <n v="13914.32"/>
    <n v="2898.82"/>
    <m/>
    <m/>
    <m/>
    <m/>
    <m/>
    <m/>
    <m/>
    <m/>
    <x v="0"/>
    <x v="0"/>
    <m/>
  </r>
  <r>
    <s v=""/>
    <s v=" E09_15930"/>
    <s v="Provide U-Tubes Design and Drawings- IR10"/>
    <s v="6.09.04.02.02"/>
    <x v="0"/>
    <d v="2024-09-12T00:00:00"/>
    <d v="2024-12-06T00:00:00"/>
    <s v="nzandi"/>
    <s v="Yang"/>
    <n v="16617.43"/>
    <m/>
    <s v="C"/>
    <s v="Labor"/>
    <s v="TEC"/>
    <m/>
    <s v="JLAB"/>
    <s v="PED"/>
    <s v="CRYO"/>
    <x v="6"/>
    <m/>
    <m/>
    <m/>
    <m/>
    <m/>
    <m/>
    <m/>
    <m/>
    <n v="3724.6"/>
    <n v="12892.83"/>
    <m/>
    <m/>
    <m/>
    <m/>
    <m/>
    <m/>
    <m/>
    <m/>
    <m/>
    <x v="0"/>
    <x v="0"/>
    <m/>
  </r>
  <r>
    <s v=""/>
    <s v=" E09_15630"/>
    <s v="Provide U-Tubes Design &amp; Drawings - IR02"/>
    <s v="6.09.04.02.02"/>
    <x v="0"/>
    <d v="2026-12-17T00:00:00"/>
    <d v="2027-03-12T00:00:00"/>
    <s v="nzandi"/>
    <s v="Yang"/>
    <n v="17745.28"/>
    <m/>
    <s v="C"/>
    <s v="Labor"/>
    <s v="TEC"/>
    <m/>
    <s v="JLAB"/>
    <s v="PED"/>
    <s v="CRYO"/>
    <x v="6"/>
    <m/>
    <m/>
    <m/>
    <m/>
    <m/>
    <m/>
    <m/>
    <m/>
    <m/>
    <m/>
    <m/>
    <n v="17745.28"/>
    <m/>
    <m/>
    <m/>
    <m/>
    <m/>
    <m/>
    <m/>
    <x v="0"/>
    <x v="0"/>
    <m/>
  </r>
  <r>
    <s v=""/>
    <s v=" E09_11070"/>
    <s v="Develop Preliminary Engineering/Design of 2K Cold Box Interface - IR10 (2K Satellite)"/>
    <s v="6.09.02.02.02"/>
    <x v="0"/>
    <d v="2023-01-03T00:00:00"/>
    <d v="2023-02-07T00:00:00"/>
    <s v="nzandi"/>
    <s v="Yang"/>
    <n v="2320.27"/>
    <m/>
    <s v="C"/>
    <s v="Labor"/>
    <s v="TEC"/>
    <m/>
    <s v="JLAB"/>
    <s v="PED"/>
    <s v="CRYO"/>
    <x v="11"/>
    <s v="D25.APP05"/>
    <m/>
    <m/>
    <m/>
    <m/>
    <m/>
    <m/>
    <n v="2320.27"/>
    <m/>
    <m/>
    <m/>
    <m/>
    <m/>
    <m/>
    <m/>
    <m/>
    <m/>
    <m/>
    <m/>
    <x v="0"/>
    <x v="0"/>
    <m/>
  </r>
  <r>
    <s v=""/>
    <s v=" E09_15560"/>
    <s v="Develop Cooldown / Warm Piping IR02"/>
    <s v="6.09.04.02.02"/>
    <x v="0"/>
    <d v="2026-02-02T00:00:00"/>
    <d v="2026-03-19T00:00:00"/>
    <s v="nzandi"/>
    <s v="Yang"/>
    <n v="22698.01"/>
    <m/>
    <s v="C"/>
    <s v="Labor"/>
    <s v="TEC"/>
    <m/>
    <s v="JLAB"/>
    <s v="PED"/>
    <s v="CRYO"/>
    <x v="11"/>
    <m/>
    <m/>
    <m/>
    <m/>
    <m/>
    <m/>
    <m/>
    <m/>
    <m/>
    <m/>
    <n v="22698.01"/>
    <m/>
    <m/>
    <m/>
    <m/>
    <m/>
    <m/>
    <m/>
    <m/>
    <x v="0"/>
    <x v="0"/>
    <m/>
  </r>
  <r>
    <s v=""/>
    <s v=" E09_15570"/>
    <s v="Develop Misc. Distribution VJ Supports - IR02"/>
    <s v="6.09.04.02.02"/>
    <x v="0"/>
    <d v="2026-09-18T00:00:00"/>
    <d v="2026-12-16T00:00:00"/>
    <s v="nzandi"/>
    <s v="Yang"/>
    <n v="23276.81"/>
    <m/>
    <s v="C"/>
    <s v="Labor"/>
    <s v="TEC"/>
    <m/>
    <s v="JLAB"/>
    <s v="PED"/>
    <s v="CRYO"/>
    <x v="11"/>
    <m/>
    <m/>
    <m/>
    <m/>
    <m/>
    <m/>
    <m/>
    <m/>
    <m/>
    <m/>
    <n v="3491.52"/>
    <n v="19785.29"/>
    <m/>
    <m/>
    <m/>
    <m/>
    <m/>
    <m/>
    <m/>
    <x v="0"/>
    <x v="0"/>
    <m/>
  </r>
  <r>
    <s v=""/>
    <s v=" E09_15720"/>
    <s v="Develop Cooldown / Warm Piping - IR06"/>
    <s v="6.09.04.02.02"/>
    <x v="0"/>
    <d v="2024-05-28T00:00:00"/>
    <d v="2024-07-12T00:00:00"/>
    <s v="nzandi"/>
    <s v="Yang"/>
    <n v="21395.06"/>
    <m/>
    <s v="C"/>
    <s v="Labor"/>
    <s v="TEC"/>
    <m/>
    <s v="JLAB"/>
    <s v="PED"/>
    <s v="CRYO"/>
    <x v="11"/>
    <m/>
    <m/>
    <m/>
    <m/>
    <m/>
    <m/>
    <m/>
    <m/>
    <n v="21395.06"/>
    <m/>
    <m/>
    <m/>
    <m/>
    <m/>
    <m/>
    <m/>
    <m/>
    <m/>
    <m/>
    <x v="0"/>
    <x v="0"/>
    <m/>
  </r>
  <r>
    <s v=""/>
    <s v=" E09_15730"/>
    <s v="Develop Misc. Distribution VJ Supports - IR06"/>
    <s v="6.09.04.02.02"/>
    <x v="0"/>
    <d v="2025-04-29T00:00:00"/>
    <d v="2025-07-23T00:00:00"/>
    <s v="nzandi"/>
    <s v="Yang"/>
    <n v="22036.91"/>
    <m/>
    <s v="C"/>
    <s v="Labor"/>
    <s v="TEC"/>
    <m/>
    <s v="JLAB"/>
    <s v="PED"/>
    <s v="CRYO"/>
    <x v="11"/>
    <m/>
    <m/>
    <m/>
    <m/>
    <m/>
    <m/>
    <m/>
    <m/>
    <m/>
    <n v="22036.91"/>
    <m/>
    <m/>
    <m/>
    <m/>
    <m/>
    <m/>
    <m/>
    <m/>
    <m/>
    <x v="0"/>
    <x v="0"/>
    <m/>
  </r>
  <r>
    <s v=""/>
    <s v=" E09_15780"/>
    <s v="Provide U-Tubes Design &amp; Drawings - IR06"/>
    <s v="6.09.04.02.02"/>
    <x v="0"/>
    <d v="2025-07-24T00:00:00"/>
    <d v="2025-10-15T00:00:00"/>
    <s v="nzandi"/>
    <s v="Yang"/>
    <n v="22150.89"/>
    <m/>
    <s v="C"/>
    <s v="Labor"/>
    <s v="TEC"/>
    <m/>
    <s v="JLAB"/>
    <s v="PED"/>
    <s v="CRYO"/>
    <x v="6"/>
    <m/>
    <m/>
    <m/>
    <m/>
    <m/>
    <m/>
    <m/>
    <m/>
    <m/>
    <n v="18331.77"/>
    <n v="3819.12"/>
    <m/>
    <m/>
    <m/>
    <m/>
    <m/>
    <m/>
    <m/>
    <m/>
    <x v="0"/>
    <x v="0"/>
    <m/>
  </r>
  <r>
    <s v=""/>
    <s v=" E09_15870"/>
    <s v="Develop Cooldown / Warm Piping - IR10"/>
    <s v="6.09.04.02.02"/>
    <x v="0"/>
    <d v="2023-11-09T00:00:00"/>
    <d v="2023-12-29T00:00:00"/>
    <s v="nzandi"/>
    <s v="Yang"/>
    <n v="21395.06"/>
    <m/>
    <s v="C"/>
    <s v="Labor"/>
    <s v="TEC"/>
    <m/>
    <s v="JLAB"/>
    <s v="PED"/>
    <s v="CRYO"/>
    <x v="11"/>
    <m/>
    <m/>
    <m/>
    <m/>
    <m/>
    <m/>
    <m/>
    <m/>
    <n v="21395.06"/>
    <m/>
    <m/>
    <m/>
    <m/>
    <m/>
    <m/>
    <m/>
    <m/>
    <m/>
    <m/>
    <x v="0"/>
    <x v="0"/>
    <m/>
  </r>
  <r>
    <s v=""/>
    <s v=" E09_15880"/>
    <s v="Develop Misc. Distribution VJ Supports - IR10"/>
    <s v="6.09.04.02.02"/>
    <x v="0"/>
    <d v="2024-05-06T00:00:00"/>
    <d v="2024-09-11T00:00:00"/>
    <s v="nzandi"/>
    <s v="Yang"/>
    <n v="21395.06"/>
    <m/>
    <s v="C"/>
    <s v="Labor"/>
    <s v="TEC"/>
    <m/>
    <s v="JLAB"/>
    <s v="PED"/>
    <s v="CRYO"/>
    <x v="11"/>
    <m/>
    <m/>
    <m/>
    <m/>
    <m/>
    <m/>
    <m/>
    <m/>
    <n v="21395.06"/>
    <m/>
    <m/>
    <m/>
    <m/>
    <m/>
    <m/>
    <m/>
    <m/>
    <m/>
    <m/>
    <x v="0"/>
    <x v="0"/>
    <m/>
  </r>
  <r>
    <s v=""/>
    <s v=" E09_15930"/>
    <s v="Provide U-Tubes Design and Drawings- IR10"/>
    <s v="6.09.04.02.02"/>
    <x v="0"/>
    <d v="2024-09-12T00:00:00"/>
    <d v="2024-12-06T00:00:00"/>
    <s v="nzandi"/>
    <s v="Yang"/>
    <n v="21893.040000000001"/>
    <m/>
    <s v="C"/>
    <s v="Labor"/>
    <s v="TEC"/>
    <m/>
    <s v="JLAB"/>
    <s v="PED"/>
    <s v="CRYO"/>
    <x v="6"/>
    <m/>
    <m/>
    <m/>
    <m/>
    <m/>
    <m/>
    <m/>
    <m/>
    <n v="4907.0600000000004"/>
    <n v="16985.98"/>
    <m/>
    <m/>
    <m/>
    <m/>
    <m/>
    <m/>
    <m/>
    <m/>
    <m/>
    <x v="0"/>
    <x v="0"/>
    <m/>
  </r>
  <r>
    <s v=""/>
    <s v=" E09_15630"/>
    <s v="Provide U-Tubes Design &amp; Drawings - IR02"/>
    <s v="6.09.04.02.02"/>
    <x v="0"/>
    <d v="2026-12-17T00:00:00"/>
    <d v="2027-03-12T00:00:00"/>
    <s v="nzandi"/>
    <s v="Yang"/>
    <n v="23378.95"/>
    <m/>
    <s v="C"/>
    <s v="Labor"/>
    <s v="TEC"/>
    <m/>
    <s v="JLAB"/>
    <s v="PED"/>
    <s v="CRYO"/>
    <x v="6"/>
    <m/>
    <m/>
    <m/>
    <m/>
    <m/>
    <m/>
    <m/>
    <m/>
    <m/>
    <m/>
    <m/>
    <n v="23378.95"/>
    <m/>
    <m/>
    <m/>
    <m/>
    <m/>
    <m/>
    <m/>
    <x v="0"/>
    <x v="0"/>
    <m/>
  </r>
  <r>
    <s v=""/>
    <s v=" E09_15780"/>
    <s v="Provide U-Tubes Design &amp; Drawings - IR06"/>
    <s v="6.09.04.02.02"/>
    <x v="0"/>
    <d v="2025-07-24T00:00:00"/>
    <d v="2025-10-15T00:00:00"/>
    <s v="nzandi"/>
    <s v="Yang"/>
    <n v="29303.78"/>
    <m/>
    <s v="C"/>
    <s v="Labor"/>
    <s v="TEC"/>
    <m/>
    <s v="JLAB"/>
    <s v="PED"/>
    <s v="CRYO"/>
    <x v="6"/>
    <m/>
    <m/>
    <m/>
    <m/>
    <m/>
    <m/>
    <m/>
    <m/>
    <m/>
    <n v="24251.41"/>
    <n v="5052.38"/>
    <m/>
    <m/>
    <m/>
    <m/>
    <m/>
    <m/>
    <m/>
    <m/>
    <x v="0"/>
    <x v="0"/>
    <m/>
  </r>
  <r>
    <s v=""/>
    <s v=" E09_15930"/>
    <s v="Provide U-Tubes Design and Drawings- IR10"/>
    <s v="6.09.04.02.02"/>
    <x v="0"/>
    <d v="2024-09-12T00:00:00"/>
    <d v="2024-12-06T00:00:00"/>
    <s v="nzandi"/>
    <s v="Yang"/>
    <n v="28962.67"/>
    <m/>
    <s v="C"/>
    <s v="Labor"/>
    <s v="TEC"/>
    <m/>
    <s v="JLAB"/>
    <s v="PED"/>
    <s v="CRYO"/>
    <x v="6"/>
    <m/>
    <m/>
    <m/>
    <m/>
    <m/>
    <m/>
    <m/>
    <m/>
    <n v="6491.63"/>
    <n v="22471.040000000001"/>
    <m/>
    <m/>
    <m/>
    <m/>
    <m/>
    <m/>
    <m/>
    <m/>
    <m/>
    <x v="0"/>
    <x v="0"/>
    <m/>
  </r>
  <r>
    <s v=""/>
    <s v=" E09_15630"/>
    <s v="Provide U-Tubes Design &amp; Drawings - IR02"/>
    <s v="6.09.04.02.02"/>
    <x v="0"/>
    <d v="2026-12-17T00:00:00"/>
    <d v="2027-03-12T00:00:00"/>
    <s v="nzandi"/>
    <s v="Yang"/>
    <n v="30928.41"/>
    <m/>
    <s v="C"/>
    <s v="Labor"/>
    <s v="TEC"/>
    <m/>
    <s v="JLAB"/>
    <s v="PED"/>
    <s v="CRYO"/>
    <x v="6"/>
    <m/>
    <m/>
    <m/>
    <m/>
    <m/>
    <m/>
    <m/>
    <m/>
    <m/>
    <m/>
    <m/>
    <n v="30928.41"/>
    <m/>
    <m/>
    <m/>
    <m/>
    <m/>
    <m/>
    <m/>
    <x v="0"/>
    <x v="0"/>
    <m/>
  </r>
  <r>
    <s v=""/>
    <s v=" E09_11200"/>
    <s v="Develop Satellite Plant Piping Specifications &amp; SOW"/>
    <s v="6.09.02.02.02"/>
    <x v="0"/>
    <d v="2025-09-09T00:00:00"/>
    <d v="2025-10-15T00:00:00"/>
    <s v="nzandi"/>
    <s v="Yang"/>
    <n v="37028.120000000003"/>
    <m/>
    <s v="C"/>
    <s v="Labor"/>
    <s v="TEC"/>
    <m/>
    <s v="JLAB"/>
    <s v="PED"/>
    <s v="CRYO"/>
    <x v="10"/>
    <m/>
    <m/>
    <m/>
    <m/>
    <m/>
    <m/>
    <m/>
    <m/>
    <m/>
    <n v="22786.54"/>
    <n v="14241.59"/>
    <m/>
    <m/>
    <m/>
    <m/>
    <m/>
    <m/>
    <m/>
    <m/>
    <x v="0"/>
    <x v="0"/>
    <m/>
  </r>
  <r>
    <s v=""/>
    <s v=" E09_11220"/>
    <s v="Develop Guard and Solenoid Process Vacuum Systems Specification"/>
    <s v="6.09.02.02.02"/>
    <x v="0"/>
    <d v="2024-12-16T00:00:00"/>
    <d v="2024-12-30T00:00:00"/>
    <s v="nzandi"/>
    <s v="Yang"/>
    <n v="36605.75"/>
    <m/>
    <s v="C"/>
    <s v="Labor"/>
    <s v="TEC"/>
    <m/>
    <s v="JLAB"/>
    <s v="PED"/>
    <s v="CRYO"/>
    <x v="11"/>
    <m/>
    <m/>
    <m/>
    <m/>
    <m/>
    <m/>
    <m/>
    <m/>
    <m/>
    <n v="36605.75"/>
    <m/>
    <m/>
    <m/>
    <m/>
    <m/>
    <m/>
    <m/>
    <m/>
    <m/>
    <x v="0"/>
    <x v="0"/>
    <m/>
  </r>
  <r>
    <s v=""/>
    <s v=" E09_11770"/>
    <s v="Conduct LN2 Distribution Systems Bid Evaluation and Decision"/>
    <s v="6.09.02.03.02"/>
    <x v="0"/>
    <d v="2026-04-06T00:00:00"/>
    <d v="2026-05-05T00:00:00"/>
    <s v="nzandi"/>
    <s v="Yang"/>
    <n v="48564.29"/>
    <m/>
    <s v="C"/>
    <s v="Labor"/>
    <s v="TEC"/>
    <m/>
    <s v="JLAB"/>
    <s v="PED"/>
    <s v="CRYO"/>
    <x v="10"/>
    <s v="S.P211"/>
    <m/>
    <m/>
    <m/>
    <m/>
    <m/>
    <m/>
    <m/>
    <m/>
    <m/>
    <n v="48564.29"/>
    <m/>
    <m/>
    <m/>
    <m/>
    <m/>
    <m/>
    <m/>
    <m/>
    <x v="0"/>
    <x v="0"/>
    <m/>
  </r>
  <r>
    <s v=""/>
    <s v=" E09_10220"/>
    <s v="L2 Manager Travel- FY28 - TJ"/>
    <s v="6.09.01"/>
    <x v="0"/>
    <d v="2027-10-01T00:00:00"/>
    <d v="2028-09-29T00:00:00"/>
    <s v="nzandi"/>
    <s v="michalsk"/>
    <n v="30333.7"/>
    <m/>
    <s v="A"/>
    <s v="Nonlabor"/>
    <s v="TEC"/>
    <m/>
    <s v="JLAB"/>
    <s v="Const"/>
    <s v="CRYO"/>
    <x v="0"/>
    <s v="T"/>
    <m/>
    <m/>
    <m/>
    <m/>
    <m/>
    <m/>
    <m/>
    <m/>
    <m/>
    <m/>
    <m/>
    <n v="30333.7"/>
    <m/>
    <m/>
    <m/>
    <m/>
    <m/>
    <m/>
    <x v="0"/>
    <x v="0"/>
    <m/>
  </r>
  <r>
    <s v=""/>
    <s v=" E09_10230"/>
    <s v="L2 Manager Travel- FY29 - TJ"/>
    <s v="6.09.01"/>
    <x v="0"/>
    <d v="2028-10-02T00:00:00"/>
    <d v="2029-09-28T00:00:00"/>
    <s v="nzandi"/>
    <s v="michalsk"/>
    <n v="31243.7"/>
    <m/>
    <s v="A"/>
    <s v="Nonlabor"/>
    <s v="TEC"/>
    <m/>
    <s v="JLAB"/>
    <s v="Const"/>
    <s v="CRYO"/>
    <x v="0"/>
    <s v="T"/>
    <m/>
    <m/>
    <m/>
    <m/>
    <m/>
    <m/>
    <m/>
    <m/>
    <m/>
    <m/>
    <m/>
    <m/>
    <n v="31243.7"/>
    <m/>
    <m/>
    <m/>
    <m/>
    <m/>
    <x v="0"/>
    <x v="0"/>
    <m/>
  </r>
  <r>
    <s v=""/>
    <s v=" E09_10770"/>
    <s v="Provide compressors layout - IR02"/>
    <s v="6.09.02.02.02"/>
    <x v="0"/>
    <d v="2023-01-10T00:00:00"/>
    <d v="2023-01-17T00:00:00"/>
    <s v="nzandi"/>
    <s v="Yang"/>
    <n v="4629.5"/>
    <m/>
    <s v="C"/>
    <s v="Labor"/>
    <s v="TEC"/>
    <m/>
    <s v="JLAB"/>
    <s v="PED"/>
    <s v="CRYO"/>
    <x v="11"/>
    <m/>
    <m/>
    <m/>
    <m/>
    <m/>
    <m/>
    <m/>
    <n v="4629.5"/>
    <m/>
    <m/>
    <m/>
    <m/>
    <m/>
    <m/>
    <m/>
    <m/>
    <m/>
    <m/>
    <m/>
    <x v="0"/>
    <x v="0"/>
    <m/>
  </r>
  <r>
    <s v=""/>
    <s v=" E09_10780"/>
    <s v="Provide N2 dewar and piping layout - IR02"/>
    <s v="6.09.02.02.02"/>
    <x v="0"/>
    <d v="2023-03-02T00:00:00"/>
    <d v="2023-03-15T00:00:00"/>
    <s v="nzandi"/>
    <s v="Yang"/>
    <n v="4629.5"/>
    <m/>
    <s v="C"/>
    <s v="Labor"/>
    <s v="TEC"/>
    <m/>
    <s v="JLAB"/>
    <s v="PED"/>
    <s v="CRYO"/>
    <x v="11"/>
    <m/>
    <m/>
    <m/>
    <m/>
    <m/>
    <m/>
    <m/>
    <n v="4629.5"/>
    <m/>
    <m/>
    <m/>
    <m/>
    <m/>
    <m/>
    <m/>
    <m/>
    <m/>
    <m/>
    <m/>
    <x v="0"/>
    <x v="0"/>
    <m/>
  </r>
  <r>
    <s v=""/>
    <s v=" E09_10860"/>
    <s v="Provide Initial P&amp;I diagrams - IR06"/>
    <s v="6.09.02.02.02"/>
    <x v="0"/>
    <d v="2022-12-01T00:00:00"/>
    <d v="2022-12-29T00:00:00"/>
    <s v="nzandi"/>
    <s v="Yang"/>
    <n v="4629.5"/>
    <m/>
    <s v="C"/>
    <s v="Labor"/>
    <s v="TEC"/>
    <m/>
    <s v="JLAB"/>
    <s v="PED"/>
    <s v="CRYO"/>
    <x v="11"/>
    <m/>
    <m/>
    <m/>
    <m/>
    <m/>
    <m/>
    <m/>
    <n v="4629.5"/>
    <m/>
    <m/>
    <m/>
    <m/>
    <m/>
    <m/>
    <m/>
    <m/>
    <m/>
    <m/>
    <m/>
    <x v="0"/>
    <x v="0"/>
    <m/>
  </r>
  <r>
    <s v=""/>
    <s v=" E09_10930"/>
    <s v="Provide compressors layout - IR06"/>
    <s v="6.09.02.02.02"/>
    <x v="0"/>
    <d v="2023-01-10T00:00:00"/>
    <d v="2023-01-17T00:00:00"/>
    <s v="nzandi"/>
    <s v="Yang"/>
    <n v="4629.5"/>
    <m/>
    <s v="C"/>
    <s v="Labor"/>
    <s v="TEC"/>
    <m/>
    <s v="JLAB"/>
    <s v="PED"/>
    <s v="CRYO"/>
    <x v="11"/>
    <m/>
    <m/>
    <m/>
    <m/>
    <m/>
    <m/>
    <m/>
    <n v="4629.5"/>
    <m/>
    <m/>
    <m/>
    <m/>
    <m/>
    <m/>
    <m/>
    <m/>
    <m/>
    <m/>
    <m/>
    <x v="0"/>
    <x v="0"/>
    <m/>
  </r>
  <r>
    <s v=""/>
    <s v=" E09_11020"/>
    <s v="Provide Initial P&amp;I diagrams - IR10"/>
    <s v="6.09.02.02.02"/>
    <x v="0"/>
    <d v="2022-12-01T00:00:00"/>
    <d v="2022-12-29T00:00:00"/>
    <s v="nzandi"/>
    <s v="Yang"/>
    <n v="4629.5"/>
    <m/>
    <s v="C"/>
    <s v="Labor"/>
    <s v="TEC"/>
    <m/>
    <s v="JLAB"/>
    <s v="PED"/>
    <s v="CRYO"/>
    <x v="11"/>
    <m/>
    <m/>
    <m/>
    <m/>
    <m/>
    <m/>
    <m/>
    <n v="4629.5"/>
    <m/>
    <m/>
    <m/>
    <m/>
    <m/>
    <m/>
    <m/>
    <m/>
    <m/>
    <m/>
    <m/>
    <x v="0"/>
    <x v="0"/>
    <m/>
  </r>
  <r>
    <s v=""/>
    <s v=" E09_11100"/>
    <s v="Provide N2 dewar and piping layout - IR10"/>
    <s v="6.09.02.02.02"/>
    <x v="0"/>
    <d v="2023-03-02T00:00:00"/>
    <d v="2023-03-15T00:00:00"/>
    <s v="nzandi"/>
    <s v="Yang"/>
    <n v="4629.5"/>
    <m/>
    <s v="C"/>
    <s v="Labor"/>
    <s v="TEC"/>
    <m/>
    <s v="JLAB"/>
    <s v="PED"/>
    <s v="CRYO"/>
    <x v="11"/>
    <m/>
    <m/>
    <m/>
    <m/>
    <m/>
    <m/>
    <m/>
    <n v="4629.5"/>
    <m/>
    <m/>
    <m/>
    <m/>
    <m/>
    <m/>
    <m/>
    <m/>
    <m/>
    <m/>
    <m/>
    <x v="0"/>
    <x v="0"/>
    <m/>
  </r>
  <r>
    <s v=""/>
    <s v=" E09_15760"/>
    <s v="Provide Modular TL Lengths, Shipping Restraints and Supports - IR06 Distribution Systems"/>
    <s v="6.09.04.02.02"/>
    <x v="0"/>
    <d v="2025-07-24T00:00:00"/>
    <d v="2025-10-15T00:00:00"/>
    <s v="nzandi"/>
    <s v="Yang"/>
    <n v="17513.689999999999"/>
    <m/>
    <s v="C"/>
    <s v="Labor"/>
    <s v="TEC"/>
    <m/>
    <s v="JLAB"/>
    <s v="PED"/>
    <s v="CRYO"/>
    <x v="6"/>
    <m/>
    <m/>
    <m/>
    <m/>
    <m/>
    <m/>
    <m/>
    <m/>
    <m/>
    <n v="14494.09"/>
    <n v="3019.6"/>
    <m/>
    <m/>
    <m/>
    <m/>
    <m/>
    <m/>
    <m/>
    <m/>
    <x v="0"/>
    <x v="0"/>
    <m/>
  </r>
  <r>
    <s v=""/>
    <s v=" E09_15610"/>
    <s v="Provide Modular TL Lengths, Shipping Restraints and Supports - IR02 Distribution Systems"/>
    <s v="6.09.04.02.02"/>
    <x v="0"/>
    <d v="2026-12-17T00:00:00"/>
    <d v="2027-03-12T00:00:00"/>
    <s v="nzandi"/>
    <s v="Yang"/>
    <n v="18484.66"/>
    <m/>
    <s v="C"/>
    <s v="Labor"/>
    <s v="TEC"/>
    <m/>
    <s v="JLAB"/>
    <s v="PED"/>
    <s v="CRYO"/>
    <x v="6"/>
    <m/>
    <m/>
    <m/>
    <m/>
    <m/>
    <m/>
    <m/>
    <m/>
    <m/>
    <m/>
    <m/>
    <n v="18484.66"/>
    <m/>
    <m/>
    <m/>
    <m/>
    <m/>
    <m/>
    <m/>
    <x v="0"/>
    <x v="0"/>
    <m/>
  </r>
  <r>
    <s v=""/>
    <s v=" E09_15760"/>
    <s v="Provide Modular TL Lengths, Shipping Restraints and Supports - IR06 Distribution Systems"/>
    <s v="6.09.04.02.02"/>
    <x v="0"/>
    <d v="2025-07-24T00:00:00"/>
    <d v="2025-10-15T00:00:00"/>
    <s v="nzandi"/>
    <s v="Yang"/>
    <n v="23073.84"/>
    <m/>
    <s v="C"/>
    <s v="Labor"/>
    <s v="TEC"/>
    <m/>
    <s v="JLAB"/>
    <s v="PED"/>
    <s v="CRYO"/>
    <x v="6"/>
    <m/>
    <m/>
    <m/>
    <m/>
    <m/>
    <m/>
    <m/>
    <m/>
    <m/>
    <n v="19095.599999999999"/>
    <n v="3978.25"/>
    <m/>
    <m/>
    <m/>
    <m/>
    <m/>
    <m/>
    <m/>
    <m/>
    <x v="0"/>
    <x v="0"/>
    <m/>
  </r>
  <r>
    <s v=""/>
    <s v=" E09_15610"/>
    <s v="Provide Modular TL Lengths, Shipping Restraints and Supports - IR02 Distribution Systems"/>
    <s v="6.09.04.02.02"/>
    <x v="0"/>
    <d v="2026-12-17T00:00:00"/>
    <d v="2027-03-12T00:00:00"/>
    <s v="nzandi"/>
    <s v="Yang"/>
    <n v="24353.08"/>
    <m/>
    <s v="C"/>
    <s v="Labor"/>
    <s v="TEC"/>
    <m/>
    <s v="JLAB"/>
    <s v="PED"/>
    <s v="CRYO"/>
    <x v="6"/>
    <m/>
    <m/>
    <m/>
    <m/>
    <m/>
    <m/>
    <m/>
    <m/>
    <m/>
    <m/>
    <m/>
    <n v="24353.08"/>
    <m/>
    <m/>
    <m/>
    <m/>
    <m/>
    <m/>
    <m/>
    <x v="0"/>
    <x v="0"/>
    <m/>
  </r>
  <r>
    <s v=""/>
    <s v=" E09_15910"/>
    <s v="Provide Modular TL Lengths, Shipping Restraints and Supports - IR10 Distribution Systems"/>
    <s v="6.09.04.02.02"/>
    <x v="0"/>
    <d v="2024-09-12T00:00:00"/>
    <d v="2024-10-24T00:00:00"/>
    <s v="nzandi"/>
    <s v="Yang"/>
    <n v="27859.54"/>
    <m/>
    <s v="C"/>
    <s v="Labor"/>
    <s v="TEC"/>
    <m/>
    <s v="JLAB"/>
    <s v="PED"/>
    <s v="CRYO"/>
    <x v="6"/>
    <m/>
    <m/>
    <m/>
    <m/>
    <m/>
    <m/>
    <m/>
    <m/>
    <n v="12072.47"/>
    <n v="15787.07"/>
    <m/>
    <m/>
    <m/>
    <m/>
    <m/>
    <m/>
    <m/>
    <m/>
    <m/>
    <x v="0"/>
    <x v="0"/>
    <m/>
  </r>
  <r>
    <s v=""/>
    <s v=" E09_15760"/>
    <s v="Provide Modular TL Lengths, Shipping Restraints and Supports - IR06 Distribution Systems"/>
    <s v="6.09.04.02.02"/>
    <x v="0"/>
    <d v="2025-07-24T00:00:00"/>
    <d v="2025-10-15T00:00:00"/>
    <s v="nzandi"/>
    <s v="Yang"/>
    <n v="30524.77"/>
    <m/>
    <s v="C"/>
    <s v="Labor"/>
    <s v="TEC"/>
    <m/>
    <s v="JLAB"/>
    <s v="PED"/>
    <s v="CRYO"/>
    <x v="6"/>
    <m/>
    <m/>
    <m/>
    <m/>
    <m/>
    <m/>
    <m/>
    <m/>
    <m/>
    <n v="25261.88"/>
    <n v="5262.89"/>
    <m/>
    <m/>
    <m/>
    <m/>
    <m/>
    <m/>
    <m/>
    <m/>
    <x v="0"/>
    <x v="0"/>
    <m/>
  </r>
  <r>
    <s v=""/>
    <s v=" E09_15610"/>
    <s v="Provide Modular TL Lengths, Shipping Restraints and Supports - IR02 Distribution Systems"/>
    <s v="6.09.04.02.02"/>
    <x v="0"/>
    <d v="2026-12-17T00:00:00"/>
    <d v="2027-03-12T00:00:00"/>
    <s v="nzandi"/>
    <s v="Yang"/>
    <n v="32217.09"/>
    <m/>
    <s v="C"/>
    <s v="Labor"/>
    <s v="TEC"/>
    <m/>
    <s v="JLAB"/>
    <s v="PED"/>
    <s v="CRYO"/>
    <x v="6"/>
    <m/>
    <m/>
    <m/>
    <m/>
    <m/>
    <m/>
    <m/>
    <m/>
    <m/>
    <m/>
    <m/>
    <n v="32217.09"/>
    <m/>
    <m/>
    <m/>
    <m/>
    <m/>
    <m/>
    <m/>
    <x v="0"/>
    <x v="0"/>
    <m/>
  </r>
  <r>
    <s v=""/>
    <s v=" E09_15910"/>
    <s v="Provide Modular TL Lengths, Shipping Restraints and Supports - IR10 Distribution Systems"/>
    <s v="6.09.04.02.02"/>
    <x v="0"/>
    <d v="2024-09-12T00:00:00"/>
    <d v="2024-10-24T00:00:00"/>
    <s v="nzandi"/>
    <s v="Yang"/>
    <n v="48494.48"/>
    <m/>
    <s v="C"/>
    <s v="Labor"/>
    <s v="TEC"/>
    <m/>
    <s v="JLAB"/>
    <s v="PED"/>
    <s v="CRYO"/>
    <x v="6"/>
    <m/>
    <m/>
    <m/>
    <m/>
    <m/>
    <m/>
    <m/>
    <m/>
    <n v="21014.28"/>
    <n v="27480.21"/>
    <m/>
    <m/>
    <m/>
    <m/>
    <m/>
    <m/>
    <m/>
    <m/>
    <m/>
    <x v="0"/>
    <x v="0"/>
    <m/>
  </r>
  <r>
    <s v=""/>
    <s v=" E09_17490"/>
    <s v="RCV: PLC Chassis for SRF Cryomodules"/>
    <s v="6.09.05.03"/>
    <x v="0"/>
    <d v="2025-07-03T00:00:00"/>
    <d v="2025-07-03T00:00:00"/>
    <s v="glayden"/>
    <s v="tallerico"/>
    <n v="27380.58"/>
    <m/>
    <s v="C"/>
    <s v="Nonlabor"/>
    <s v="TEC"/>
    <m/>
    <s v="BNL"/>
    <s v="Const"/>
    <s v="CRYO"/>
    <x v="9"/>
    <s v="P.S327"/>
    <m/>
    <m/>
    <m/>
    <m/>
    <m/>
    <m/>
    <m/>
    <m/>
    <n v="27380.58"/>
    <m/>
    <m/>
    <m/>
    <m/>
    <m/>
    <m/>
    <m/>
    <m/>
    <m/>
    <x v="0"/>
    <x v="0"/>
    <m/>
  </r>
  <r>
    <s v=""/>
    <s v=" E09_11180"/>
    <s v="Produce Preliminary LN2 Storage Dewar Piping Drawings - IR02"/>
    <s v="6.09.02.02.02"/>
    <x v="0"/>
    <d v="2025-12-08T00:00:00"/>
    <d v="2026-03-05T00:00:00"/>
    <s v="nzandi"/>
    <s v="Yang"/>
    <n v="51801.91"/>
    <m/>
    <s v="C"/>
    <s v="Labor"/>
    <s v="TEC"/>
    <m/>
    <s v="JLAB"/>
    <s v="PED"/>
    <s v="CRYO"/>
    <x v="11"/>
    <m/>
    <m/>
    <m/>
    <m/>
    <m/>
    <m/>
    <m/>
    <m/>
    <m/>
    <m/>
    <n v="51801.91"/>
    <m/>
    <m/>
    <m/>
    <m/>
    <m/>
    <m/>
    <m/>
    <m/>
    <x v="0"/>
    <x v="0"/>
    <m/>
  </r>
  <r>
    <s v=""/>
    <s v=" E09_15700"/>
    <s v="Determine Bayonet Locations - IR06"/>
    <s v="6.09.04.02.02"/>
    <x v="0"/>
    <d v="2024-05-28T00:00:00"/>
    <d v="2024-08-27T00:00:00"/>
    <s v="nzandi"/>
    <s v="Yang"/>
    <n v="3850.12"/>
    <m/>
    <s v="C"/>
    <s v="Labor"/>
    <s v="TEC"/>
    <m/>
    <s v="JLAB"/>
    <s v="PED"/>
    <s v="CRYO"/>
    <x v="11"/>
    <m/>
    <m/>
    <m/>
    <m/>
    <m/>
    <m/>
    <m/>
    <m/>
    <n v="3850.12"/>
    <m/>
    <m/>
    <m/>
    <m/>
    <m/>
    <m/>
    <m/>
    <m/>
    <m/>
    <m/>
    <x v="0"/>
    <x v="0"/>
    <m/>
  </r>
  <r>
    <s v=""/>
    <s v=" E09_15850"/>
    <s v="Determine Bayonet Locations - IR10"/>
    <s v="6.09.04.02.02"/>
    <x v="0"/>
    <d v="2023-11-09T00:00:00"/>
    <d v="2024-02-15T00:00:00"/>
    <s v="nzandi"/>
    <s v="Yang"/>
    <n v="3850.12"/>
    <m/>
    <s v="C"/>
    <s v="Labor"/>
    <s v="TEC"/>
    <m/>
    <s v="JLAB"/>
    <s v="PED"/>
    <s v="CRYO"/>
    <x v="11"/>
    <m/>
    <m/>
    <m/>
    <m/>
    <m/>
    <m/>
    <m/>
    <m/>
    <n v="3850.12"/>
    <m/>
    <m/>
    <m/>
    <m/>
    <m/>
    <m/>
    <m/>
    <m/>
    <m/>
    <m/>
    <x v="0"/>
    <x v="0"/>
    <m/>
  </r>
  <r>
    <s v=""/>
    <s v=" E09_15700"/>
    <s v="Determine Bayonet Locations - IR06"/>
    <s v="6.09.04.02.02"/>
    <x v="0"/>
    <d v="2024-05-28T00:00:00"/>
    <d v="2024-08-27T00:00:00"/>
    <s v="nzandi"/>
    <s v="Yang"/>
    <n v="23177.98"/>
    <m/>
    <s v="C"/>
    <s v="Labor"/>
    <s v="TEC"/>
    <m/>
    <s v="JLAB"/>
    <s v="PED"/>
    <s v="CRYO"/>
    <x v="11"/>
    <m/>
    <m/>
    <m/>
    <m/>
    <m/>
    <m/>
    <m/>
    <m/>
    <n v="23177.98"/>
    <m/>
    <m/>
    <m/>
    <m/>
    <m/>
    <m/>
    <m/>
    <m/>
    <m/>
    <m/>
    <x v="0"/>
    <x v="0"/>
    <m/>
  </r>
  <r>
    <s v=""/>
    <s v=" E09_15850"/>
    <s v="Determine Bayonet Locations - IR10"/>
    <s v="6.09.04.02.02"/>
    <x v="0"/>
    <d v="2023-11-09T00:00:00"/>
    <d v="2024-02-15T00:00:00"/>
    <s v="nzandi"/>
    <s v="Yang"/>
    <n v="23177.98"/>
    <m/>
    <s v="C"/>
    <s v="Labor"/>
    <s v="TEC"/>
    <m/>
    <s v="JLAB"/>
    <s v="PED"/>
    <s v="CRYO"/>
    <x v="11"/>
    <m/>
    <m/>
    <m/>
    <m/>
    <m/>
    <m/>
    <m/>
    <m/>
    <n v="23177.98"/>
    <m/>
    <m/>
    <m/>
    <m/>
    <m/>
    <m/>
    <m/>
    <m/>
    <m/>
    <m/>
    <x v="0"/>
    <x v="0"/>
    <m/>
  </r>
  <r>
    <s v=""/>
    <s v=" E09_15700"/>
    <s v="Determine Bayonet Locations - IR06"/>
    <s v="6.09.04.02.02"/>
    <x v="0"/>
    <d v="2024-05-28T00:00:00"/>
    <d v="2024-08-27T00:00:00"/>
    <s v="nzandi"/>
    <s v="Yang"/>
    <n v="49591.21"/>
    <m/>
    <s v="C"/>
    <s v="Labor"/>
    <s v="TEC"/>
    <m/>
    <s v="JLAB"/>
    <s v="PED"/>
    <s v="CRYO"/>
    <x v="11"/>
    <m/>
    <m/>
    <m/>
    <m/>
    <m/>
    <m/>
    <m/>
    <m/>
    <n v="49591.21"/>
    <m/>
    <m/>
    <m/>
    <m/>
    <m/>
    <m/>
    <m/>
    <m/>
    <m/>
    <m/>
    <x v="0"/>
    <x v="0"/>
    <m/>
  </r>
  <r>
    <s v=""/>
    <s v=" E09_15540"/>
    <s v="Determine Bayonet Locations - IR02"/>
    <s v="6.09.04.02.02"/>
    <x v="0"/>
    <d v="2026-02-02T00:00:00"/>
    <d v="2026-05-04T00:00:00"/>
    <s v="nzandi"/>
    <s v="Yang"/>
    <n v="52611.32"/>
    <m/>
    <s v="C"/>
    <s v="Labor"/>
    <s v="TEC"/>
    <m/>
    <s v="JLAB"/>
    <s v="PED"/>
    <s v="CRYO"/>
    <x v="11"/>
    <m/>
    <m/>
    <m/>
    <m/>
    <m/>
    <m/>
    <m/>
    <m/>
    <m/>
    <m/>
    <n v="52611.32"/>
    <m/>
    <m/>
    <m/>
    <m/>
    <m/>
    <m/>
    <m/>
    <m/>
    <x v="0"/>
    <x v="0"/>
    <m/>
  </r>
  <r>
    <s v=""/>
    <s v=" E09_14070"/>
    <s v="4K Distribution SD&amp;E - CD-3 Design IR04 Blue Injection Distribution"/>
    <s v="6.09.03.02.02"/>
    <x v="0"/>
    <d v="2024-06-05T00:00:00"/>
    <d v="2025-09-05T00:00:00"/>
    <s v="glayden"/>
    <s v="ythan"/>
    <n v="29782.73"/>
    <m/>
    <s v="C"/>
    <s v="Labor"/>
    <s v="TEC"/>
    <m/>
    <s v="BNL"/>
    <s v="PED"/>
    <s v="CRYO"/>
    <x v="6"/>
    <m/>
    <m/>
    <m/>
    <m/>
    <m/>
    <m/>
    <m/>
    <m/>
    <n v="7752.97"/>
    <n v="22029.77"/>
    <m/>
    <m/>
    <m/>
    <m/>
    <m/>
    <m/>
    <m/>
    <m/>
    <m/>
    <x v="0"/>
    <x v="0"/>
    <m/>
  </r>
  <r>
    <s v=""/>
    <s v=" E09_14090"/>
    <s v="4K Distribution SD&amp;E - CD-2 Design IR06  Detector.Solenoid"/>
    <s v="6.09.03.02.02"/>
    <x v="0"/>
    <d v="2024-06-11T00:00:00"/>
    <d v="2024-12-26T00:00:00"/>
    <s v="glayden"/>
    <s v="ythan"/>
    <n v="29464.48"/>
    <m/>
    <s v="C"/>
    <s v="Labor"/>
    <s v="TEC"/>
    <m/>
    <s v="BNL"/>
    <s v="PED"/>
    <s v="CRYO"/>
    <x v="11"/>
    <m/>
    <m/>
    <m/>
    <m/>
    <m/>
    <m/>
    <m/>
    <m/>
    <n v="16898.75"/>
    <n v="12565.74"/>
    <m/>
    <m/>
    <m/>
    <m/>
    <m/>
    <m/>
    <m/>
    <m/>
    <m/>
    <x v="0"/>
    <x v="0"/>
    <m/>
  </r>
  <r>
    <s v=""/>
    <s v=" E09_14120"/>
    <s v="4K Distribution SD&amp;E - CD-2 Design IR06 Dist: IR magnets Tie-in&amp;Crab Bypasses"/>
    <s v="6.09.03.02.02"/>
    <x v="0"/>
    <d v="2023-11-17T00:00:00"/>
    <d v="2024-06-04T00:00:00"/>
    <s v="glayden"/>
    <s v="ythan"/>
    <n v="29031.15"/>
    <m/>
    <s v="C"/>
    <s v="Labor"/>
    <s v="TEC"/>
    <m/>
    <s v="BNL"/>
    <s v="PED"/>
    <s v="CRYO"/>
    <x v="11"/>
    <m/>
    <m/>
    <m/>
    <m/>
    <m/>
    <m/>
    <m/>
    <m/>
    <n v="29031.15"/>
    <m/>
    <m/>
    <m/>
    <m/>
    <m/>
    <m/>
    <m/>
    <m/>
    <m/>
    <m/>
    <x v="0"/>
    <x v="0"/>
    <m/>
  </r>
  <r>
    <s v=""/>
    <s v=" E09_14150"/>
    <s v="4K Distribution SD&amp;E - CD-2 Design IR06 Dist ESR Solenoids"/>
    <s v="6.09.03.02.02"/>
    <x v="0"/>
    <d v="2024-03-04T00:00:00"/>
    <d v="2024-09-12T00:00:00"/>
    <s v="glayden"/>
    <s v="ythan"/>
    <n v="29031.15"/>
    <m/>
    <s v="C"/>
    <s v="Labor"/>
    <s v="TEC"/>
    <m/>
    <s v="BNL"/>
    <s v="PED"/>
    <s v="CRYO"/>
    <x v="11"/>
    <m/>
    <m/>
    <m/>
    <m/>
    <m/>
    <m/>
    <m/>
    <m/>
    <n v="29031.15"/>
    <m/>
    <m/>
    <m/>
    <m/>
    <m/>
    <m/>
    <m/>
    <m/>
    <m/>
    <m/>
    <x v="0"/>
    <x v="0"/>
    <m/>
  </r>
  <r>
    <s v=""/>
    <s v=" E09_14180"/>
    <s v="4K Distribution SD&amp;E - CD-2 Design IR06 Dist Blue Injection"/>
    <s v="6.09.03.02.02"/>
    <x v="0"/>
    <d v="2023-08-08T00:00:00"/>
    <d v="2024-02-26T00:00:00"/>
    <s v="glayden"/>
    <s v="ythan"/>
    <n v="28756.84"/>
    <m/>
    <s v="C"/>
    <s v="Labor"/>
    <s v="TEC"/>
    <m/>
    <s v="BNL"/>
    <s v="PED"/>
    <s v="CRYO"/>
    <x v="11"/>
    <m/>
    <m/>
    <m/>
    <m/>
    <m/>
    <m/>
    <m/>
    <n v="8035"/>
    <n v="20721.84"/>
    <m/>
    <m/>
    <m/>
    <m/>
    <m/>
    <m/>
    <m/>
    <m/>
    <m/>
    <m/>
    <x v="0"/>
    <x v="0"/>
    <m/>
  </r>
  <r>
    <s v=""/>
    <s v=" E09_14210"/>
    <s v="4K Distribution SD&amp;E - CD-2 Design IR10 Dist 41 GeV HSR Mods"/>
    <s v="6.09.03.02.02"/>
    <x v="0"/>
    <d v="2023-08-08T00:00:00"/>
    <d v="2024-02-26T00:00:00"/>
    <s v="glayden"/>
    <s v="ythan"/>
    <n v="28756.84"/>
    <m/>
    <s v="C"/>
    <s v="Labor"/>
    <s v="TEC"/>
    <m/>
    <s v="BNL"/>
    <s v="PED"/>
    <s v="CRYO"/>
    <x v="11"/>
    <m/>
    <m/>
    <m/>
    <m/>
    <m/>
    <m/>
    <m/>
    <n v="8035"/>
    <n v="20721.84"/>
    <m/>
    <m/>
    <m/>
    <m/>
    <m/>
    <m/>
    <m/>
    <m/>
    <m/>
    <m/>
    <x v="0"/>
    <x v="0"/>
    <m/>
  </r>
  <r>
    <s v=""/>
    <s v=" E09_14230"/>
    <s v="4K Distribution SD&amp;E - CD-2 Design IR12 Dist 41 GeV HSR Mods"/>
    <s v="6.09.03.02.02"/>
    <x v="0"/>
    <d v="2024-03-04T00:00:00"/>
    <d v="2024-09-12T00:00:00"/>
    <s v="glayden"/>
    <s v="ythan"/>
    <n v="29031.15"/>
    <m/>
    <s v="C"/>
    <s v="Labor"/>
    <s v="TEC"/>
    <m/>
    <s v="BNL"/>
    <s v="PED"/>
    <s v="CRYO"/>
    <x v="11"/>
    <m/>
    <m/>
    <m/>
    <m/>
    <m/>
    <m/>
    <m/>
    <m/>
    <n v="29031.15"/>
    <m/>
    <m/>
    <m/>
    <m/>
    <m/>
    <m/>
    <m/>
    <m/>
    <m/>
    <m/>
    <x v="0"/>
    <x v="0"/>
    <m/>
  </r>
  <r>
    <s v=""/>
    <s v=" E09_14070"/>
    <s v="4K Distribution SD&amp;E - CD-3 Design IR04 Blue Injection Distribution"/>
    <s v="6.09.03.02.02"/>
    <x v="0"/>
    <d v="2024-06-05T00:00:00"/>
    <d v="2025-09-05T00:00:00"/>
    <s v="glayden"/>
    <s v="ythan"/>
    <n v="52552.32"/>
    <m/>
    <s v="C"/>
    <s v="Labor"/>
    <s v="TEC"/>
    <m/>
    <s v="BNL"/>
    <s v="PED"/>
    <s v="CRYO"/>
    <x v="6"/>
    <m/>
    <m/>
    <m/>
    <m/>
    <m/>
    <m/>
    <m/>
    <m/>
    <n v="13680.29"/>
    <n v="38872.03"/>
    <m/>
    <m/>
    <m/>
    <m/>
    <m/>
    <m/>
    <m/>
    <m/>
    <m/>
    <x v="0"/>
    <x v="0"/>
    <m/>
  </r>
  <r>
    <s v=""/>
    <s v=" E09_14090"/>
    <s v="4K Distribution SD&amp;E - CD-2 Design IR06  Detector.Solenoid"/>
    <s v="6.09.03.02.02"/>
    <x v="0"/>
    <d v="2024-06-11T00:00:00"/>
    <d v="2024-12-26T00:00:00"/>
    <s v="glayden"/>
    <s v="ythan"/>
    <n v="51990.76"/>
    <m/>
    <s v="C"/>
    <s v="Labor"/>
    <s v="TEC"/>
    <m/>
    <s v="BNL"/>
    <s v="PED"/>
    <s v="CRYO"/>
    <x v="11"/>
    <m/>
    <m/>
    <m/>
    <m/>
    <m/>
    <m/>
    <m/>
    <m/>
    <n v="29818.23"/>
    <n v="22172.53"/>
    <m/>
    <m/>
    <m/>
    <m/>
    <m/>
    <m/>
    <m/>
    <m/>
    <m/>
    <x v="0"/>
    <x v="0"/>
    <m/>
  </r>
  <r>
    <s v=""/>
    <s v=" E09_14120"/>
    <s v="4K Distribution SD&amp;E - CD-2 Design IR06 Dist: IR magnets Tie-in&amp;Crab Bypasses"/>
    <s v="6.09.03.02.02"/>
    <x v="0"/>
    <d v="2023-11-17T00:00:00"/>
    <d v="2024-06-04T00:00:00"/>
    <s v="glayden"/>
    <s v="ythan"/>
    <n v="51226.13"/>
    <m/>
    <s v="C"/>
    <s v="Labor"/>
    <s v="TEC"/>
    <m/>
    <s v="BNL"/>
    <s v="PED"/>
    <s v="CRYO"/>
    <x v="11"/>
    <m/>
    <m/>
    <m/>
    <m/>
    <m/>
    <m/>
    <m/>
    <m/>
    <n v="51226.13"/>
    <m/>
    <m/>
    <m/>
    <m/>
    <m/>
    <m/>
    <m/>
    <m/>
    <m/>
    <m/>
    <x v="0"/>
    <x v="0"/>
    <m/>
  </r>
  <r>
    <s v=""/>
    <s v=" E09_14150"/>
    <s v="4K Distribution SD&amp;E - CD-2 Design IR06 Dist ESR Solenoids"/>
    <s v="6.09.03.02.02"/>
    <x v="0"/>
    <d v="2024-03-04T00:00:00"/>
    <d v="2024-09-12T00:00:00"/>
    <s v="glayden"/>
    <s v="ythan"/>
    <n v="51226.13"/>
    <m/>
    <s v="C"/>
    <s v="Labor"/>
    <s v="TEC"/>
    <m/>
    <s v="BNL"/>
    <s v="PED"/>
    <s v="CRYO"/>
    <x v="11"/>
    <m/>
    <m/>
    <m/>
    <m/>
    <m/>
    <m/>
    <m/>
    <m/>
    <n v="51226.13"/>
    <m/>
    <m/>
    <m/>
    <m/>
    <m/>
    <m/>
    <m/>
    <m/>
    <m/>
    <m/>
    <x v="0"/>
    <x v="0"/>
    <m/>
  </r>
  <r>
    <s v=""/>
    <s v=" E09_14180"/>
    <s v="4K Distribution SD&amp;E - CD-2 Design IR06 Dist Blue Injection"/>
    <s v="6.09.03.02.02"/>
    <x v="0"/>
    <d v="2023-08-08T00:00:00"/>
    <d v="2024-02-26T00:00:00"/>
    <s v="glayden"/>
    <s v="ythan"/>
    <n v="50742.11"/>
    <m/>
    <s v="C"/>
    <s v="Labor"/>
    <s v="TEC"/>
    <m/>
    <s v="BNL"/>
    <s v="PED"/>
    <s v="CRYO"/>
    <x v="11"/>
    <m/>
    <m/>
    <m/>
    <m/>
    <m/>
    <m/>
    <m/>
    <n v="14177.94"/>
    <n v="36564.17"/>
    <m/>
    <m/>
    <m/>
    <m/>
    <m/>
    <m/>
    <m/>
    <m/>
    <m/>
    <m/>
    <x v="0"/>
    <x v="0"/>
    <m/>
  </r>
  <r>
    <s v=""/>
    <s v=" E09_14210"/>
    <s v="4K Distribution SD&amp;E - CD-2 Design IR10 Dist 41 GeV HSR Mods"/>
    <s v="6.09.03.02.02"/>
    <x v="0"/>
    <d v="2023-08-08T00:00:00"/>
    <d v="2024-02-26T00:00:00"/>
    <s v="glayden"/>
    <s v="ythan"/>
    <n v="50742.11"/>
    <m/>
    <s v="C"/>
    <s v="Labor"/>
    <s v="TEC"/>
    <m/>
    <s v="BNL"/>
    <s v="PED"/>
    <s v="CRYO"/>
    <x v="11"/>
    <m/>
    <m/>
    <m/>
    <m/>
    <m/>
    <m/>
    <m/>
    <n v="14177.94"/>
    <n v="36564.17"/>
    <m/>
    <m/>
    <m/>
    <m/>
    <m/>
    <m/>
    <m/>
    <m/>
    <m/>
    <m/>
    <x v="0"/>
    <x v="0"/>
    <m/>
  </r>
  <r>
    <s v=""/>
    <s v=" E09_14230"/>
    <s v="4K Distribution SD&amp;E - CD-2 Design IR12 Dist 41 GeV HSR Mods"/>
    <s v="6.09.03.02.02"/>
    <x v="0"/>
    <d v="2024-03-04T00:00:00"/>
    <d v="2024-09-12T00:00:00"/>
    <s v="glayden"/>
    <s v="ythan"/>
    <n v="51226.13"/>
    <m/>
    <s v="C"/>
    <s v="Labor"/>
    <s v="TEC"/>
    <m/>
    <s v="BNL"/>
    <s v="PED"/>
    <s v="CRYO"/>
    <x v="11"/>
    <m/>
    <m/>
    <m/>
    <m/>
    <m/>
    <m/>
    <m/>
    <m/>
    <n v="51226.13"/>
    <m/>
    <m/>
    <m/>
    <m/>
    <m/>
    <m/>
    <m/>
    <m/>
    <m/>
    <m/>
    <x v="0"/>
    <x v="0"/>
    <m/>
  </r>
  <r>
    <s v=""/>
    <s v=" E09_14070"/>
    <s v="4K Distribution SD&amp;E - CD-3 Design IR04 Blue Injection Distribution"/>
    <s v="6.09.03.02.02"/>
    <x v="0"/>
    <d v="2024-06-05T00:00:00"/>
    <d v="2025-09-05T00:00:00"/>
    <s v="glayden"/>
    <s v="ythan"/>
    <n v="38937.760000000002"/>
    <m/>
    <s v="C"/>
    <s v="Labor"/>
    <s v="TEC"/>
    <m/>
    <s v="BNL"/>
    <s v="PED"/>
    <s v="CRYO"/>
    <x v="6"/>
    <m/>
    <m/>
    <m/>
    <m/>
    <m/>
    <m/>
    <m/>
    <m/>
    <n v="10136.18"/>
    <n v="28801.58"/>
    <m/>
    <m/>
    <m/>
    <m/>
    <m/>
    <m/>
    <m/>
    <m/>
    <m/>
    <x v="0"/>
    <x v="0"/>
    <m/>
  </r>
  <r>
    <s v=""/>
    <s v=" E09_14090"/>
    <s v="4K Distribution SD&amp;E - CD-2 Design IR06  Detector.Solenoid"/>
    <s v="6.09.03.02.02"/>
    <x v="0"/>
    <d v="2024-06-11T00:00:00"/>
    <d v="2024-12-26T00:00:00"/>
    <s v="glayden"/>
    <s v="ythan"/>
    <n v="38521.68"/>
    <m/>
    <s v="C"/>
    <s v="Labor"/>
    <s v="TEC"/>
    <m/>
    <s v="BNL"/>
    <s v="PED"/>
    <s v="CRYO"/>
    <x v="11"/>
    <m/>
    <m/>
    <m/>
    <m/>
    <m/>
    <m/>
    <m/>
    <m/>
    <n v="22093.32"/>
    <n v="16428.36"/>
    <m/>
    <m/>
    <m/>
    <m/>
    <m/>
    <m/>
    <m/>
    <m/>
    <m/>
    <x v="0"/>
    <x v="0"/>
    <m/>
  </r>
  <r>
    <s v=""/>
    <s v=" E09_14120"/>
    <s v="4K Distribution SD&amp;E - CD-2 Design IR06 Dist: IR magnets Tie-in&amp;Crab Bypasses"/>
    <s v="6.09.03.02.02"/>
    <x v="0"/>
    <d v="2023-11-17T00:00:00"/>
    <d v="2024-06-04T00:00:00"/>
    <s v="glayden"/>
    <s v="ythan"/>
    <n v="37955.14"/>
    <m/>
    <s v="C"/>
    <s v="Labor"/>
    <s v="TEC"/>
    <m/>
    <s v="BNL"/>
    <s v="PED"/>
    <s v="CRYO"/>
    <x v="11"/>
    <m/>
    <m/>
    <m/>
    <m/>
    <m/>
    <m/>
    <m/>
    <m/>
    <n v="37955.14"/>
    <m/>
    <m/>
    <m/>
    <m/>
    <m/>
    <m/>
    <m/>
    <m/>
    <m/>
    <m/>
    <x v="0"/>
    <x v="0"/>
    <m/>
  </r>
  <r>
    <s v=""/>
    <s v=" E09_14150"/>
    <s v="4K Distribution SD&amp;E - CD-2 Design IR06 Dist ESR Solenoids"/>
    <s v="6.09.03.02.02"/>
    <x v="0"/>
    <d v="2024-03-04T00:00:00"/>
    <d v="2024-09-12T00:00:00"/>
    <s v="glayden"/>
    <s v="ythan"/>
    <n v="37955.14"/>
    <m/>
    <s v="C"/>
    <s v="Labor"/>
    <s v="TEC"/>
    <m/>
    <s v="BNL"/>
    <s v="PED"/>
    <s v="CRYO"/>
    <x v="11"/>
    <m/>
    <m/>
    <m/>
    <m/>
    <m/>
    <m/>
    <m/>
    <m/>
    <n v="37955.14"/>
    <m/>
    <m/>
    <m/>
    <m/>
    <m/>
    <m/>
    <m/>
    <m/>
    <m/>
    <m/>
    <x v="0"/>
    <x v="0"/>
    <m/>
  </r>
  <r>
    <s v=""/>
    <s v=" E09_14180"/>
    <s v="4K Distribution SD&amp;E - CD-2 Design IR06 Dist Blue Injection"/>
    <s v="6.09.03.02.02"/>
    <x v="0"/>
    <d v="2023-08-08T00:00:00"/>
    <d v="2024-02-26T00:00:00"/>
    <s v="glayden"/>
    <s v="ythan"/>
    <n v="37596.519999999997"/>
    <m/>
    <s v="C"/>
    <s v="Labor"/>
    <s v="TEC"/>
    <m/>
    <s v="BNL"/>
    <s v="PED"/>
    <s v="CRYO"/>
    <x v="11"/>
    <m/>
    <m/>
    <m/>
    <m/>
    <m/>
    <m/>
    <m/>
    <n v="10504.91"/>
    <n v="27091.61"/>
    <m/>
    <m/>
    <m/>
    <m/>
    <m/>
    <m/>
    <m/>
    <m/>
    <m/>
    <m/>
    <x v="0"/>
    <x v="0"/>
    <m/>
  </r>
  <r>
    <s v=""/>
    <s v=" E09_14210"/>
    <s v="4K Distribution SD&amp;E - CD-2 Design IR10 Dist 41 GeV HSR Mods"/>
    <s v="6.09.03.02.02"/>
    <x v="0"/>
    <d v="2023-08-08T00:00:00"/>
    <d v="2024-02-26T00:00:00"/>
    <s v="glayden"/>
    <s v="ythan"/>
    <n v="37596.519999999997"/>
    <m/>
    <s v="C"/>
    <s v="Labor"/>
    <s v="TEC"/>
    <m/>
    <s v="BNL"/>
    <s v="PED"/>
    <s v="CRYO"/>
    <x v="11"/>
    <m/>
    <m/>
    <m/>
    <m/>
    <m/>
    <m/>
    <m/>
    <n v="10504.91"/>
    <n v="27091.61"/>
    <m/>
    <m/>
    <m/>
    <m/>
    <m/>
    <m/>
    <m/>
    <m/>
    <m/>
    <m/>
    <x v="0"/>
    <x v="0"/>
    <m/>
  </r>
  <r>
    <s v=""/>
    <s v=" E09_14230"/>
    <s v="4K Distribution SD&amp;E - CD-2 Design IR12 Dist 41 GeV HSR Mods"/>
    <s v="6.09.03.02.02"/>
    <x v="0"/>
    <d v="2024-03-04T00:00:00"/>
    <d v="2024-09-12T00:00:00"/>
    <s v="glayden"/>
    <s v="ythan"/>
    <n v="37955.14"/>
    <m/>
    <s v="C"/>
    <s v="Labor"/>
    <s v="TEC"/>
    <m/>
    <s v="BNL"/>
    <s v="PED"/>
    <s v="CRYO"/>
    <x v="11"/>
    <m/>
    <m/>
    <m/>
    <m/>
    <m/>
    <m/>
    <m/>
    <m/>
    <n v="37955.14"/>
    <m/>
    <m/>
    <m/>
    <m/>
    <m/>
    <m/>
    <m/>
    <m/>
    <m/>
    <m/>
    <x v="0"/>
    <x v="0"/>
    <m/>
  </r>
  <r>
    <s v=""/>
    <s v=" E09_12710"/>
    <s v="Oversee Cryogenics System Installation Contract-Travel - IR02 - TJ"/>
    <s v="6.09.02.04.01"/>
    <x v="0"/>
    <d v="2028-12-20T00:00:00"/>
    <d v="2029-09-06T00:00:00"/>
    <s v="nzandi"/>
    <s v="Yang"/>
    <n v="35149.17"/>
    <m/>
    <s v="C"/>
    <s v="Nonlabor"/>
    <s v="TEC"/>
    <m/>
    <s v="JLAB"/>
    <s v="Const"/>
    <s v="CRYO"/>
    <x v="10"/>
    <s v="T"/>
    <m/>
    <m/>
    <m/>
    <m/>
    <m/>
    <m/>
    <m/>
    <m/>
    <m/>
    <m/>
    <m/>
    <m/>
    <n v="35149.17"/>
    <m/>
    <m/>
    <m/>
    <m/>
    <m/>
    <x v="0"/>
    <x v="0"/>
    <m/>
  </r>
  <r>
    <s v=""/>
    <s v=" E09_11190"/>
    <s v="Revise Refrigeration System Specifications for RFP"/>
    <s v="6.09.02.02.02"/>
    <x v="0"/>
    <d v="2023-07-06T00:00:00"/>
    <d v="2023-08-02T00:00:00"/>
    <s v="nzandi"/>
    <s v="Yang"/>
    <n v="3594.21"/>
    <m/>
    <s v="C"/>
    <s v="Labor"/>
    <s v="TEC"/>
    <m/>
    <s v="JLAB"/>
    <s v="PED"/>
    <s v="CRYO"/>
    <x v="11"/>
    <s v="D25.APP05"/>
    <m/>
    <m/>
    <m/>
    <m/>
    <m/>
    <m/>
    <n v="3594.21"/>
    <m/>
    <m/>
    <m/>
    <m/>
    <m/>
    <m/>
    <m/>
    <m/>
    <m/>
    <m/>
    <m/>
    <x v="0"/>
    <x v="0"/>
    <m/>
  </r>
  <r>
    <s v=""/>
    <s v=" E09_12890"/>
    <s v="Perform Verification Testing on Auxiliary Equipment and Satellite Plant Sub-Systems - IR02 - TJ"/>
    <s v="6.09.02.05.01"/>
    <x v="0"/>
    <d v="2029-09-07T00:00:00"/>
    <d v="2029-11-09T00:00:00"/>
    <s v="nzandi"/>
    <s v="Yang"/>
    <n v="4899.6099999999997"/>
    <m/>
    <s v="C"/>
    <s v="Labor"/>
    <s v="TEC"/>
    <m/>
    <s v="JLAB"/>
    <s v="Const"/>
    <s v="CRYO"/>
    <x v="8"/>
    <m/>
    <m/>
    <m/>
    <m/>
    <m/>
    <m/>
    <m/>
    <m/>
    <m/>
    <m/>
    <m/>
    <m/>
    <m/>
    <n v="1742.08"/>
    <n v="3157.52"/>
    <m/>
    <m/>
    <m/>
    <m/>
    <x v="0"/>
    <x v="0"/>
    <m/>
  </r>
  <r>
    <s v=""/>
    <s v=" E09_12970"/>
    <s v="Perform Verification Testing on Auxiliary Equipment and Satellite Plant Sub-Systems - IR06 - TJ"/>
    <s v="6.09.02.05.02"/>
    <x v="0"/>
    <d v="2029-01-04T00:00:00"/>
    <d v="2029-03-09T00:00:00"/>
    <s v="nzandi"/>
    <s v="Yang"/>
    <n v="12016.69"/>
    <m/>
    <s v="C"/>
    <s v="Labor"/>
    <s v="TEC"/>
    <m/>
    <s v="JLAB"/>
    <s v="Const"/>
    <s v="CRYO"/>
    <x v="8"/>
    <m/>
    <m/>
    <m/>
    <m/>
    <m/>
    <m/>
    <m/>
    <m/>
    <m/>
    <m/>
    <m/>
    <m/>
    <m/>
    <n v="12016.69"/>
    <m/>
    <m/>
    <m/>
    <m/>
    <m/>
    <x v="0"/>
    <x v="0"/>
    <m/>
  </r>
  <r>
    <s v=""/>
    <s v=" E09_12990"/>
    <s v="Perform Satellite Plant Commissioning with Controls and Distribution System - IR06 - TJ"/>
    <s v="6.09.02.05.02"/>
    <x v="0"/>
    <d v="1932-03-01T00:00:00"/>
    <d v="1932-04-30T00:00:00"/>
    <s v="nzandi"/>
    <s v="Yang"/>
    <n v="13130.97"/>
    <m/>
    <s v="C"/>
    <s v="Labor"/>
    <s v="TEC"/>
    <m/>
    <s v="JLAB"/>
    <s v="Const"/>
    <s v="CRYO"/>
    <x v="4"/>
    <m/>
    <m/>
    <m/>
    <m/>
    <m/>
    <m/>
    <m/>
    <m/>
    <m/>
    <m/>
    <m/>
    <m/>
    <m/>
    <m/>
    <m/>
    <m/>
    <n v="13130.97"/>
    <m/>
    <m/>
    <x v="0"/>
    <x v="0"/>
    <m/>
  </r>
  <r>
    <s v=""/>
    <s v=" E09_11190"/>
    <s v="Revise Refrigeration System Specifications for RFP"/>
    <s v="6.09.02.02.02"/>
    <x v="0"/>
    <d v="2023-07-06T00:00:00"/>
    <d v="2023-08-02T00:00:00"/>
    <s v="nzandi"/>
    <s v="Yang"/>
    <n v="4629.5"/>
    <m/>
    <s v="C"/>
    <s v="Labor"/>
    <s v="TEC"/>
    <m/>
    <s v="JLAB"/>
    <s v="PED"/>
    <s v="CRYO"/>
    <x v="11"/>
    <s v="D25.APP05"/>
    <m/>
    <m/>
    <m/>
    <m/>
    <m/>
    <m/>
    <n v="4629.5"/>
    <m/>
    <m/>
    <m/>
    <m/>
    <m/>
    <m/>
    <m/>
    <m/>
    <m/>
    <m/>
    <m/>
    <x v="0"/>
    <x v="0"/>
    <m/>
  </r>
  <r>
    <s v=""/>
    <s v=" E09_11190"/>
    <s v="Revise Refrigeration System Specifications for RFP"/>
    <s v="6.09.02.02.02"/>
    <x v="0"/>
    <d v="2023-07-06T00:00:00"/>
    <d v="2023-08-02T00:00:00"/>
    <s v="nzandi"/>
    <s v="Yang"/>
    <n v="28624.47"/>
    <m/>
    <s v="C"/>
    <s v="Labor"/>
    <s v="TEC"/>
    <m/>
    <s v="JLAB"/>
    <s v="PED"/>
    <s v="CRYO"/>
    <x v="11"/>
    <s v="D25.APP05"/>
    <m/>
    <m/>
    <m/>
    <m/>
    <m/>
    <m/>
    <n v="28624.47"/>
    <m/>
    <m/>
    <m/>
    <m/>
    <m/>
    <m/>
    <m/>
    <m/>
    <m/>
    <m/>
    <m/>
    <x v="0"/>
    <x v="0"/>
    <m/>
  </r>
  <r>
    <s v=""/>
    <s v=" E09_10210"/>
    <s v="L2 Manager Travel- FY27 - TJ"/>
    <s v="6.09.01"/>
    <x v="0"/>
    <d v="2026-10-01T00:00:00"/>
    <d v="2027-09-30T00:00:00"/>
    <s v="nzandi"/>
    <s v="michalsk"/>
    <n v="34972.120000000003"/>
    <m/>
    <s v="A"/>
    <s v="Nonlabor"/>
    <s v="TEC"/>
    <m/>
    <s v="JLAB"/>
    <s v="Const"/>
    <s v="CRYO"/>
    <x v="0"/>
    <s v="T"/>
    <m/>
    <m/>
    <m/>
    <m/>
    <m/>
    <m/>
    <m/>
    <m/>
    <m/>
    <m/>
    <n v="34972.120000000003"/>
    <m/>
    <m/>
    <m/>
    <m/>
    <m/>
    <m/>
    <m/>
    <x v="0"/>
    <x v="0"/>
    <m/>
  </r>
  <r>
    <s v=""/>
    <s v=" E09_10410"/>
    <s v="FY23 Management LOE (Cryogenics) - TJ 2K Satellite"/>
    <s v="6.09.02.01"/>
    <x v="0"/>
    <d v="2022-10-03T00:00:00"/>
    <d v="2023-09-29T00:00:00"/>
    <s v="nzandi"/>
    <s v="Yang"/>
    <n v="16367.86"/>
    <m/>
    <s v="A"/>
    <s v="Labor"/>
    <s v="TEC"/>
    <m/>
    <s v="JLAB"/>
    <s v="PED"/>
    <s v="CRYO"/>
    <x v="0"/>
    <m/>
    <m/>
    <m/>
    <m/>
    <m/>
    <m/>
    <m/>
    <n v="16367.86"/>
    <m/>
    <m/>
    <m/>
    <m/>
    <m/>
    <m/>
    <m/>
    <m/>
    <m/>
    <m/>
    <m/>
    <x v="0"/>
    <x v="0"/>
    <m/>
  </r>
  <r>
    <s v=""/>
    <s v=" E09_10410"/>
    <s v="FY23 Management LOE (Cryogenics) - TJ 2K Satellite"/>
    <s v="6.09.02.01"/>
    <x v="0"/>
    <d v="2022-10-03T00:00:00"/>
    <d v="2023-09-29T00:00:00"/>
    <s v="nzandi"/>
    <s v="Yang"/>
    <n v="9853.56"/>
    <m/>
    <s v="A"/>
    <s v="Labor"/>
    <s v="TEC"/>
    <m/>
    <s v="JLAB"/>
    <s v="PED"/>
    <s v="CRYO"/>
    <x v="0"/>
    <m/>
    <m/>
    <m/>
    <m/>
    <m/>
    <m/>
    <m/>
    <n v="9853.56"/>
    <m/>
    <m/>
    <m/>
    <m/>
    <m/>
    <m/>
    <m/>
    <m/>
    <m/>
    <m/>
    <m/>
    <x v="0"/>
    <x v="0"/>
    <m/>
  </r>
  <r>
    <s v=""/>
    <s v=" E09_10410"/>
    <s v="FY23 Management LOE (Cryogenics) - TJ 2K Satellite"/>
    <s v="6.09.02.01"/>
    <x v="0"/>
    <d v="2022-10-03T00:00:00"/>
    <d v="2023-09-29T00:00:00"/>
    <s v="nzandi"/>
    <s v="Yang"/>
    <n v="16367.86"/>
    <m/>
    <s v="A"/>
    <s v="Labor"/>
    <s v="TEC"/>
    <m/>
    <s v="JLAB"/>
    <s v="PED"/>
    <s v="CRYO"/>
    <x v="0"/>
    <m/>
    <m/>
    <m/>
    <m/>
    <m/>
    <m/>
    <m/>
    <n v="16367.86"/>
    <m/>
    <m/>
    <m/>
    <m/>
    <m/>
    <m/>
    <m/>
    <m/>
    <m/>
    <m/>
    <m/>
    <x v="0"/>
    <x v="0"/>
    <m/>
  </r>
  <r>
    <s v=""/>
    <s v=" E09_12700"/>
    <s v="Oversee Cryogenics System Installation Contract-Labor - IR02 - TJ"/>
    <s v="6.09.02.04.01"/>
    <x v="0"/>
    <d v="2028-12-20T00:00:00"/>
    <d v="2029-09-06T00:00:00"/>
    <s v="nzandi"/>
    <s v="Yang"/>
    <n v="4978.34"/>
    <m/>
    <s v="C"/>
    <s v="Labor"/>
    <s v="TEC"/>
    <m/>
    <s v="JLAB"/>
    <s v="Const"/>
    <s v="CRYO"/>
    <x v="9"/>
    <m/>
    <m/>
    <m/>
    <m/>
    <m/>
    <m/>
    <m/>
    <m/>
    <m/>
    <m/>
    <m/>
    <m/>
    <m/>
    <n v="4978.34"/>
    <m/>
    <m/>
    <m/>
    <m/>
    <m/>
    <x v="0"/>
    <x v="0"/>
    <m/>
  </r>
  <r>
    <s v=""/>
    <s v=" E09_13080"/>
    <s v="4K Distribution M&amp;O Project Management L3 Manager Labor - BNL FY22"/>
    <s v="6.09.03.01.01"/>
    <x v="0"/>
    <d v="2021-10-01T00:00:00"/>
    <d v="2022-09-30T00:00:00"/>
    <s v="glayden"/>
    <s v="ythan"/>
    <n v="0"/>
    <m/>
    <s v="A"/>
    <s v="Labor"/>
    <s v="TEC"/>
    <m/>
    <s v="BNL"/>
    <s v="PED"/>
    <s v="CRYO"/>
    <x v="0"/>
    <m/>
    <m/>
    <m/>
    <m/>
    <m/>
    <m/>
    <m/>
    <m/>
    <m/>
    <m/>
    <m/>
    <m/>
    <m/>
    <m/>
    <m/>
    <m/>
    <m/>
    <m/>
    <m/>
    <x v="0"/>
    <x v="0"/>
    <m/>
  </r>
  <r>
    <s v=""/>
    <s v=" E09_13150"/>
    <s v="4K Distribution M&amp;O Project Management L3 Manager Labor - BNL FY23"/>
    <s v="6.09.03.01.01"/>
    <x v="0"/>
    <d v="2022-10-03T00:00:00"/>
    <d v="2023-09-29T00:00:00"/>
    <s v="glayden"/>
    <s v="ythan"/>
    <n v="30780.82"/>
    <m/>
    <s v="A"/>
    <s v="Labor"/>
    <s v="TEC"/>
    <m/>
    <s v="BNL"/>
    <s v="PED"/>
    <s v="CRYO"/>
    <x v="0"/>
    <m/>
    <m/>
    <m/>
    <m/>
    <m/>
    <m/>
    <m/>
    <n v="30780.82"/>
    <n v="0"/>
    <m/>
    <m/>
    <m/>
    <m/>
    <m/>
    <m/>
    <m/>
    <m/>
    <m/>
    <m/>
    <x v="0"/>
    <x v="0"/>
    <m/>
  </r>
  <r>
    <s v=""/>
    <s v=" E09_13230"/>
    <s v="4K Distribution M&amp;O Project Management L3 Manager Labor - BNL FY24"/>
    <s v="6.09.03.01.01"/>
    <x v="0"/>
    <d v="2023-10-02T00:00:00"/>
    <d v="2024-09-30T00:00:00"/>
    <s v="glayden"/>
    <s v="ythan"/>
    <n v="31858.15"/>
    <m/>
    <s v="A"/>
    <s v="Labor"/>
    <s v="TEC"/>
    <m/>
    <s v="BNL"/>
    <s v="PED"/>
    <s v="CRYO"/>
    <x v="0"/>
    <m/>
    <m/>
    <m/>
    <m/>
    <m/>
    <m/>
    <m/>
    <m/>
    <n v="31858.15"/>
    <m/>
    <m/>
    <m/>
    <m/>
    <m/>
    <m/>
    <m/>
    <m/>
    <m/>
    <m/>
    <x v="0"/>
    <x v="0"/>
    <m/>
  </r>
  <r>
    <s v=""/>
    <s v=" E09_13280"/>
    <s v="4K Distribution M&amp;O Project Management L3 Manager Labor - BNL FY25"/>
    <s v="6.09.03.01.01"/>
    <x v="0"/>
    <d v="2024-10-01T00:00:00"/>
    <d v="2025-09-30T00:00:00"/>
    <s v="glayden"/>
    <s v="ythan"/>
    <n v="32973.19"/>
    <m/>
    <s v="A"/>
    <s v="Labor"/>
    <s v="TEC"/>
    <m/>
    <s v="BNL"/>
    <s v="Const"/>
    <s v="CRYO"/>
    <x v="0"/>
    <m/>
    <m/>
    <m/>
    <m/>
    <m/>
    <m/>
    <m/>
    <m/>
    <m/>
    <n v="32973.19"/>
    <m/>
    <m/>
    <m/>
    <m/>
    <m/>
    <m/>
    <m/>
    <m/>
    <m/>
    <x v="0"/>
    <x v="0"/>
    <m/>
  </r>
  <r>
    <s v=""/>
    <s v=" E09_13330"/>
    <s v="4K Distribution M&amp;O Project Management L3 Manager Labor - BNL FY26"/>
    <s v="6.09.03.01.01"/>
    <x v="0"/>
    <d v="2025-10-01T00:00:00"/>
    <d v="2026-09-30T00:00:00"/>
    <s v="glayden"/>
    <s v="ythan"/>
    <n v="34127.25"/>
    <m/>
    <s v="A"/>
    <s v="Labor"/>
    <s v="TEC"/>
    <m/>
    <s v="BNL"/>
    <s v="Const"/>
    <s v="CRYO"/>
    <x v="0"/>
    <m/>
    <m/>
    <m/>
    <m/>
    <m/>
    <m/>
    <m/>
    <m/>
    <m/>
    <m/>
    <n v="34127.25"/>
    <m/>
    <m/>
    <m/>
    <m/>
    <m/>
    <m/>
    <m/>
    <m/>
    <x v="0"/>
    <x v="0"/>
    <m/>
  </r>
  <r>
    <s v=""/>
    <s v=" E09_13360"/>
    <s v="4K Distribution M&amp;O Project Management L3 Manager Labor - BNL FY27"/>
    <s v="6.09.03.01.01"/>
    <x v="0"/>
    <d v="2026-10-01T00:00:00"/>
    <d v="2027-09-30T00:00:00"/>
    <s v="glayden"/>
    <s v="ythan"/>
    <n v="35321.699999999997"/>
    <m/>
    <s v="A"/>
    <s v="Labor"/>
    <s v="TEC"/>
    <m/>
    <s v="BNL"/>
    <s v="Const"/>
    <s v="CRYO"/>
    <x v="0"/>
    <m/>
    <m/>
    <m/>
    <m/>
    <m/>
    <m/>
    <m/>
    <m/>
    <m/>
    <m/>
    <m/>
    <n v="35321.699999999997"/>
    <m/>
    <m/>
    <m/>
    <m/>
    <m/>
    <m/>
    <m/>
    <x v="0"/>
    <x v="0"/>
    <m/>
  </r>
  <r>
    <s v=""/>
    <s v=" E09_13390"/>
    <s v="4K Distribution M&amp;O Project Management L3 Manager Labor - BNL FY28"/>
    <s v="6.09.03.01.01"/>
    <x v="0"/>
    <d v="2027-10-01T00:00:00"/>
    <d v="2028-09-29T00:00:00"/>
    <s v="glayden"/>
    <s v="ythan"/>
    <n v="36557.96"/>
    <m/>
    <s v="A"/>
    <s v="Labor"/>
    <s v="TEC"/>
    <m/>
    <s v="BNL"/>
    <s v="Const"/>
    <s v="CRYO"/>
    <x v="0"/>
    <m/>
    <m/>
    <m/>
    <m/>
    <m/>
    <m/>
    <m/>
    <m/>
    <m/>
    <m/>
    <m/>
    <m/>
    <n v="36557.96"/>
    <m/>
    <m/>
    <m/>
    <m/>
    <m/>
    <m/>
    <x v="0"/>
    <x v="0"/>
    <m/>
  </r>
  <r>
    <s v=""/>
    <s v=" E09_13420"/>
    <s v="4K Distribution M&amp;O Project Management L3 Manager Labor - BNL FY29"/>
    <s v="6.09.03.01.01"/>
    <x v="0"/>
    <d v="2028-10-02T00:00:00"/>
    <d v="2029-09-28T00:00:00"/>
    <s v="glayden"/>
    <s v="ythan"/>
    <n v="37837.49"/>
    <m/>
    <s v="A"/>
    <s v="Labor"/>
    <s v="TEC"/>
    <m/>
    <s v="BNL"/>
    <s v="Const"/>
    <s v="CRYO"/>
    <x v="0"/>
    <m/>
    <m/>
    <m/>
    <m/>
    <m/>
    <m/>
    <m/>
    <m/>
    <m/>
    <m/>
    <m/>
    <m/>
    <m/>
    <n v="37837.49"/>
    <n v="0"/>
    <m/>
    <m/>
    <m/>
    <m/>
    <x v="0"/>
    <x v="0"/>
    <m/>
  </r>
  <r>
    <s v=""/>
    <s v=" E09_13080"/>
    <s v="4K Distribution M&amp;O Project Management L3 Manager Labor - BNL FY22"/>
    <s v="6.09.03.01.01"/>
    <x v="0"/>
    <d v="2021-10-01T00:00:00"/>
    <d v="2022-09-30T00:00:00"/>
    <s v="glayden"/>
    <s v="ythan"/>
    <n v="0"/>
    <m/>
    <s v="A"/>
    <s v="Labor"/>
    <s v="TEC"/>
    <m/>
    <s v="BNL"/>
    <s v="PED"/>
    <s v="CRYO"/>
    <x v="0"/>
    <m/>
    <m/>
    <m/>
    <m/>
    <m/>
    <m/>
    <m/>
    <m/>
    <m/>
    <m/>
    <m/>
    <m/>
    <m/>
    <m/>
    <m/>
    <m/>
    <m/>
    <m/>
    <m/>
    <x v="0"/>
    <x v="0"/>
    <m/>
  </r>
  <r>
    <s v=""/>
    <s v=" E09_13150"/>
    <s v="4K Distribution M&amp;O Project Management L3 Manager Labor - BNL FY23"/>
    <s v="6.09.03.01.01"/>
    <x v="0"/>
    <d v="2022-10-03T00:00:00"/>
    <d v="2023-09-29T00:00:00"/>
    <s v="glayden"/>
    <s v="ythan"/>
    <n v="54313.47"/>
    <m/>
    <s v="A"/>
    <s v="Labor"/>
    <s v="TEC"/>
    <m/>
    <s v="BNL"/>
    <s v="PED"/>
    <s v="CRYO"/>
    <x v="0"/>
    <m/>
    <m/>
    <m/>
    <m/>
    <m/>
    <m/>
    <m/>
    <n v="54313.47"/>
    <n v="0"/>
    <m/>
    <m/>
    <m/>
    <m/>
    <m/>
    <m/>
    <m/>
    <m/>
    <m/>
    <m/>
    <x v="0"/>
    <x v="0"/>
    <m/>
  </r>
  <r>
    <s v=""/>
    <s v=" E09_13230"/>
    <s v="4K Distribution M&amp;O Project Management L3 Manager Labor - BNL FY24"/>
    <s v="6.09.03.01.01"/>
    <x v="0"/>
    <d v="2023-10-02T00:00:00"/>
    <d v="2024-09-30T00:00:00"/>
    <s v="glayden"/>
    <s v="ythan"/>
    <n v="56214.44"/>
    <m/>
    <s v="A"/>
    <s v="Labor"/>
    <s v="TEC"/>
    <m/>
    <s v="BNL"/>
    <s v="PED"/>
    <s v="CRYO"/>
    <x v="0"/>
    <m/>
    <m/>
    <m/>
    <m/>
    <m/>
    <m/>
    <m/>
    <m/>
    <n v="56214.44"/>
    <m/>
    <m/>
    <m/>
    <m/>
    <m/>
    <m/>
    <m/>
    <m/>
    <m/>
    <m/>
    <x v="0"/>
    <x v="0"/>
    <m/>
  </r>
  <r>
    <s v=""/>
    <s v=" E09_13280"/>
    <s v="4K Distribution M&amp;O Project Management L3 Manager Labor - BNL FY25"/>
    <s v="6.09.03.01.01"/>
    <x v="0"/>
    <d v="2024-10-01T00:00:00"/>
    <d v="2025-09-30T00:00:00"/>
    <s v="glayden"/>
    <s v="ythan"/>
    <n v="58181.95"/>
    <m/>
    <s v="A"/>
    <s v="Labor"/>
    <s v="TEC"/>
    <m/>
    <s v="BNL"/>
    <s v="Const"/>
    <s v="CRYO"/>
    <x v="0"/>
    <m/>
    <m/>
    <m/>
    <m/>
    <m/>
    <m/>
    <m/>
    <m/>
    <m/>
    <n v="58181.95"/>
    <m/>
    <m/>
    <m/>
    <m/>
    <m/>
    <m/>
    <m/>
    <m/>
    <m/>
    <x v="0"/>
    <x v="0"/>
    <m/>
  </r>
  <r>
    <s v=""/>
    <s v=" E09_13330"/>
    <s v="4K Distribution M&amp;O Project Management L3 Manager Labor - BNL FY26"/>
    <s v="6.09.03.01.01"/>
    <x v="0"/>
    <d v="2025-10-01T00:00:00"/>
    <d v="2026-09-30T00:00:00"/>
    <s v="glayden"/>
    <s v="ythan"/>
    <n v="60218.32"/>
    <m/>
    <s v="A"/>
    <s v="Labor"/>
    <s v="TEC"/>
    <m/>
    <s v="BNL"/>
    <s v="Const"/>
    <s v="CRYO"/>
    <x v="0"/>
    <m/>
    <m/>
    <m/>
    <m/>
    <m/>
    <m/>
    <m/>
    <m/>
    <m/>
    <m/>
    <n v="60218.32"/>
    <m/>
    <m/>
    <m/>
    <m/>
    <m/>
    <m/>
    <m/>
    <m/>
    <x v="0"/>
    <x v="0"/>
    <m/>
  </r>
  <r>
    <s v=""/>
    <s v=" E09_13360"/>
    <s v="4K Distribution M&amp;O Project Management L3 Manager Labor - BNL FY27"/>
    <s v="6.09.03.01.01"/>
    <x v="0"/>
    <d v="2026-10-01T00:00:00"/>
    <d v="2027-09-30T00:00:00"/>
    <s v="glayden"/>
    <s v="ythan"/>
    <n v="62325.96"/>
    <m/>
    <s v="A"/>
    <s v="Labor"/>
    <s v="TEC"/>
    <m/>
    <s v="BNL"/>
    <s v="Const"/>
    <s v="CRYO"/>
    <x v="0"/>
    <m/>
    <m/>
    <m/>
    <m/>
    <m/>
    <m/>
    <m/>
    <m/>
    <m/>
    <m/>
    <m/>
    <n v="62325.96"/>
    <m/>
    <m/>
    <m/>
    <m/>
    <m/>
    <m/>
    <m/>
    <x v="0"/>
    <x v="0"/>
    <m/>
  </r>
  <r>
    <s v=""/>
    <s v=" E09_13390"/>
    <s v="4K Distribution M&amp;O Project Management L3 Manager Labor - BNL FY28"/>
    <s v="6.09.03.01.01"/>
    <x v="0"/>
    <d v="2027-10-01T00:00:00"/>
    <d v="2028-09-29T00:00:00"/>
    <s v="glayden"/>
    <s v="ythan"/>
    <n v="64507.37"/>
    <m/>
    <s v="A"/>
    <s v="Labor"/>
    <s v="TEC"/>
    <m/>
    <s v="BNL"/>
    <s v="Const"/>
    <s v="CRYO"/>
    <x v="0"/>
    <m/>
    <m/>
    <m/>
    <m/>
    <m/>
    <m/>
    <m/>
    <m/>
    <m/>
    <m/>
    <m/>
    <m/>
    <n v="64507.37"/>
    <m/>
    <m/>
    <m/>
    <m/>
    <m/>
    <m/>
    <x v="0"/>
    <x v="0"/>
    <m/>
  </r>
  <r>
    <s v=""/>
    <s v=" E09_13420"/>
    <s v="4K Distribution M&amp;O Project Management L3 Manager Labor - BNL FY29"/>
    <s v="6.09.03.01.01"/>
    <x v="0"/>
    <d v="2028-10-02T00:00:00"/>
    <d v="2029-09-28T00:00:00"/>
    <s v="glayden"/>
    <s v="ythan"/>
    <n v="66765.119999999995"/>
    <m/>
    <s v="A"/>
    <s v="Labor"/>
    <s v="TEC"/>
    <m/>
    <s v="BNL"/>
    <s v="Const"/>
    <s v="CRYO"/>
    <x v="0"/>
    <m/>
    <m/>
    <m/>
    <m/>
    <m/>
    <m/>
    <m/>
    <m/>
    <m/>
    <m/>
    <m/>
    <m/>
    <m/>
    <n v="66765.119999999995"/>
    <n v="0"/>
    <m/>
    <m/>
    <m/>
    <m/>
    <x v="0"/>
    <x v="0"/>
    <m/>
  </r>
  <r>
    <s v=""/>
    <s v=" E09_13080"/>
    <s v="4K Distribution M&amp;O Project Management L3 Manager Labor - BNL FY22"/>
    <s v="6.09.03.01.01"/>
    <x v="0"/>
    <d v="2021-10-01T00:00:00"/>
    <d v="2022-09-30T00:00:00"/>
    <s v="glayden"/>
    <s v="ythan"/>
    <n v="0"/>
    <m/>
    <s v="A"/>
    <s v="Labor"/>
    <s v="TEC"/>
    <m/>
    <s v="BNL"/>
    <s v="PED"/>
    <s v="CRYO"/>
    <x v="0"/>
    <m/>
    <m/>
    <m/>
    <m/>
    <m/>
    <m/>
    <m/>
    <m/>
    <m/>
    <m/>
    <m/>
    <m/>
    <m/>
    <m/>
    <m/>
    <m/>
    <m/>
    <m/>
    <m/>
    <x v="0"/>
    <x v="0"/>
    <m/>
  </r>
  <r>
    <s v=""/>
    <s v=" E09_13150"/>
    <s v="4K Distribution M&amp;O Project Management L3 Manager Labor - BNL FY23"/>
    <s v="6.09.03.01.01"/>
    <x v="0"/>
    <d v="2022-10-03T00:00:00"/>
    <d v="2023-09-29T00:00:00"/>
    <s v="glayden"/>
    <s v="ythan"/>
    <n v="40242.660000000003"/>
    <m/>
    <s v="A"/>
    <s v="Labor"/>
    <s v="TEC"/>
    <m/>
    <s v="BNL"/>
    <s v="PED"/>
    <s v="CRYO"/>
    <x v="0"/>
    <m/>
    <m/>
    <m/>
    <m/>
    <m/>
    <m/>
    <m/>
    <n v="40242.660000000003"/>
    <n v="0"/>
    <m/>
    <m/>
    <m/>
    <m/>
    <m/>
    <m/>
    <m/>
    <m/>
    <m/>
    <m/>
    <x v="0"/>
    <x v="0"/>
    <m/>
  </r>
  <r>
    <s v=""/>
    <s v=" E09_13230"/>
    <s v="4K Distribution M&amp;O Project Management L3 Manager Labor - BNL FY24"/>
    <s v="6.09.03.01.01"/>
    <x v="0"/>
    <d v="2023-10-02T00:00:00"/>
    <d v="2024-09-30T00:00:00"/>
    <s v="glayden"/>
    <s v="ythan"/>
    <n v="41651.15"/>
    <m/>
    <s v="A"/>
    <s v="Labor"/>
    <s v="TEC"/>
    <m/>
    <s v="BNL"/>
    <s v="PED"/>
    <s v="CRYO"/>
    <x v="0"/>
    <m/>
    <m/>
    <m/>
    <m/>
    <m/>
    <m/>
    <m/>
    <m/>
    <n v="41651.15"/>
    <m/>
    <m/>
    <m/>
    <m/>
    <m/>
    <m/>
    <m/>
    <m/>
    <m/>
    <m/>
    <x v="0"/>
    <x v="0"/>
    <m/>
  </r>
  <r>
    <s v=""/>
    <s v=" E09_13280"/>
    <s v="4K Distribution M&amp;O Project Management L3 Manager Labor - BNL FY25"/>
    <s v="6.09.03.01.01"/>
    <x v="0"/>
    <d v="2024-10-01T00:00:00"/>
    <d v="2025-09-30T00:00:00"/>
    <s v="glayden"/>
    <s v="ythan"/>
    <n v="43108.94"/>
    <m/>
    <s v="A"/>
    <s v="Labor"/>
    <s v="TEC"/>
    <m/>
    <s v="BNL"/>
    <s v="Const"/>
    <s v="CRYO"/>
    <x v="0"/>
    <m/>
    <m/>
    <m/>
    <m/>
    <m/>
    <m/>
    <m/>
    <m/>
    <m/>
    <n v="43108.94"/>
    <m/>
    <m/>
    <m/>
    <m/>
    <m/>
    <m/>
    <m/>
    <m/>
    <m/>
    <x v="0"/>
    <x v="0"/>
    <m/>
  </r>
  <r>
    <s v=""/>
    <s v=" E09_13330"/>
    <s v="4K Distribution M&amp;O Project Management L3 Manager Labor - BNL FY26"/>
    <s v="6.09.03.01.01"/>
    <x v="0"/>
    <d v="2025-10-01T00:00:00"/>
    <d v="2026-09-30T00:00:00"/>
    <s v="glayden"/>
    <s v="ythan"/>
    <n v="44617.75"/>
    <m/>
    <s v="A"/>
    <s v="Labor"/>
    <s v="TEC"/>
    <m/>
    <s v="BNL"/>
    <s v="Const"/>
    <s v="CRYO"/>
    <x v="0"/>
    <m/>
    <m/>
    <m/>
    <m/>
    <m/>
    <m/>
    <m/>
    <m/>
    <m/>
    <m/>
    <n v="44617.75"/>
    <m/>
    <m/>
    <m/>
    <m/>
    <m/>
    <m/>
    <m/>
    <m/>
    <x v="0"/>
    <x v="0"/>
    <m/>
  </r>
  <r>
    <s v=""/>
    <s v=" E09_13360"/>
    <s v="4K Distribution M&amp;O Project Management L3 Manager Labor - BNL FY27"/>
    <s v="6.09.03.01.01"/>
    <x v="0"/>
    <d v="2026-10-01T00:00:00"/>
    <d v="2027-09-30T00:00:00"/>
    <s v="glayden"/>
    <s v="ythan"/>
    <n v="46179.38"/>
    <m/>
    <s v="A"/>
    <s v="Labor"/>
    <s v="TEC"/>
    <m/>
    <s v="BNL"/>
    <s v="Const"/>
    <s v="CRYO"/>
    <x v="0"/>
    <m/>
    <m/>
    <m/>
    <m/>
    <m/>
    <m/>
    <m/>
    <m/>
    <m/>
    <m/>
    <m/>
    <n v="46179.38"/>
    <m/>
    <m/>
    <m/>
    <m/>
    <m/>
    <m/>
    <m/>
    <x v="0"/>
    <x v="0"/>
    <m/>
  </r>
  <r>
    <s v=""/>
    <s v=" E09_13390"/>
    <s v="4K Distribution M&amp;O Project Management L3 Manager Labor - BNL FY28"/>
    <s v="6.09.03.01.01"/>
    <x v="0"/>
    <d v="2027-10-01T00:00:00"/>
    <d v="2028-09-29T00:00:00"/>
    <s v="glayden"/>
    <s v="ythan"/>
    <n v="47795.65"/>
    <m/>
    <s v="A"/>
    <s v="Labor"/>
    <s v="TEC"/>
    <m/>
    <s v="BNL"/>
    <s v="Const"/>
    <s v="CRYO"/>
    <x v="0"/>
    <m/>
    <m/>
    <m/>
    <m/>
    <m/>
    <m/>
    <m/>
    <m/>
    <m/>
    <m/>
    <m/>
    <m/>
    <n v="47795.65"/>
    <m/>
    <m/>
    <m/>
    <m/>
    <m/>
    <m/>
    <x v="0"/>
    <x v="0"/>
    <m/>
  </r>
  <r>
    <s v=""/>
    <s v=" E09_13420"/>
    <s v="4K Distribution M&amp;O Project Management L3 Manager Labor - BNL FY29"/>
    <s v="6.09.03.01.01"/>
    <x v="0"/>
    <d v="2028-10-02T00:00:00"/>
    <d v="2029-09-28T00:00:00"/>
    <s v="glayden"/>
    <s v="ythan"/>
    <n v="49468.5"/>
    <m/>
    <s v="A"/>
    <s v="Labor"/>
    <s v="TEC"/>
    <m/>
    <s v="BNL"/>
    <s v="Const"/>
    <s v="CRYO"/>
    <x v="0"/>
    <m/>
    <m/>
    <m/>
    <m/>
    <m/>
    <m/>
    <m/>
    <m/>
    <m/>
    <m/>
    <m/>
    <m/>
    <m/>
    <n v="49468.5"/>
    <n v="0"/>
    <m/>
    <m/>
    <m/>
    <m/>
    <x v="0"/>
    <x v="0"/>
    <m/>
  </r>
  <r>
    <s v=""/>
    <s v=" E09_12300"/>
    <s v="Prepare starters Award Documents"/>
    <s v="6.09.02.03.02"/>
    <x v="0"/>
    <d v="2026-05-06T00:00:00"/>
    <d v="2026-05-12T00:00:00"/>
    <s v="nzandi"/>
    <s v="Yang"/>
    <n v="471.3"/>
    <m/>
    <s v="C"/>
    <s v="Labor"/>
    <s v="TEC"/>
    <m/>
    <s v="JLAB"/>
    <s v="PED"/>
    <s v="CRYO"/>
    <x v="10"/>
    <s v="S.P207"/>
    <m/>
    <m/>
    <m/>
    <m/>
    <m/>
    <m/>
    <m/>
    <m/>
    <m/>
    <n v="471.3"/>
    <m/>
    <m/>
    <m/>
    <m/>
    <m/>
    <m/>
    <m/>
    <m/>
    <x v="0"/>
    <x v="0"/>
    <m/>
  </r>
  <r>
    <s v=""/>
    <s v=" E09_15540"/>
    <s v="Determine Bayonet Locations - IR02"/>
    <s v="6.09.04.02.02"/>
    <x v="0"/>
    <d v="2026-02-02T00:00:00"/>
    <d v="2026-05-04T00:00:00"/>
    <s v="nzandi"/>
    <s v="Yang"/>
    <n v="375.34"/>
    <m/>
    <s v="C"/>
    <s v="Labor"/>
    <s v="TEC"/>
    <m/>
    <s v="JLAB"/>
    <s v="PED"/>
    <s v="CRYO"/>
    <x v="11"/>
    <m/>
    <m/>
    <m/>
    <m/>
    <m/>
    <m/>
    <m/>
    <m/>
    <m/>
    <m/>
    <n v="375.34"/>
    <m/>
    <m/>
    <m/>
    <m/>
    <m/>
    <m/>
    <m/>
    <m/>
    <x v="0"/>
    <x v="0"/>
    <m/>
  </r>
  <r>
    <s v=""/>
    <s v=" E09_10760"/>
    <s v="Provide cold box &amp; insul vac layout - IR02"/>
    <s v="6.09.02.02.02"/>
    <x v="0"/>
    <d v="2023-01-03T00:00:00"/>
    <d v="2023-01-09T00:00:00"/>
    <s v="nzandi"/>
    <s v="Yang"/>
    <n v="2596.4899999999998"/>
    <m/>
    <s v="C"/>
    <s v="Labor"/>
    <s v="TEC"/>
    <m/>
    <s v="JLAB"/>
    <s v="PED"/>
    <s v="CRYO"/>
    <x v="11"/>
    <m/>
    <m/>
    <m/>
    <m/>
    <m/>
    <m/>
    <m/>
    <n v="2596.4899999999998"/>
    <m/>
    <m/>
    <m/>
    <m/>
    <m/>
    <m/>
    <m/>
    <m/>
    <m/>
    <m/>
    <m/>
    <x v="0"/>
    <x v="0"/>
    <m/>
  </r>
  <r>
    <s v=""/>
    <s v=" E09_10920"/>
    <s v="Provide cold box &amp; insul vac layout - IR06"/>
    <s v="6.09.02.02.02"/>
    <x v="0"/>
    <d v="2023-01-03T00:00:00"/>
    <d v="2023-01-09T00:00:00"/>
    <s v="nzandi"/>
    <s v="Yang"/>
    <n v="2596.4899999999998"/>
    <m/>
    <s v="C"/>
    <s v="Labor"/>
    <s v="TEC"/>
    <m/>
    <s v="JLAB"/>
    <s v="PED"/>
    <s v="CRYO"/>
    <x v="11"/>
    <m/>
    <m/>
    <m/>
    <m/>
    <m/>
    <m/>
    <m/>
    <n v="2596.4899999999998"/>
    <m/>
    <m/>
    <m/>
    <m/>
    <m/>
    <m/>
    <m/>
    <m/>
    <m/>
    <m/>
    <m/>
    <x v="0"/>
    <x v="0"/>
    <m/>
  </r>
  <r>
    <s v=""/>
    <s v=" E09_10750"/>
    <s v="Develop Preliminary Engineering/Design of 2K Cold Box Interface - IR02 (2K Satellite)"/>
    <s v="6.09.02.02.02"/>
    <x v="0"/>
    <d v="2023-01-03T00:00:00"/>
    <d v="2023-02-07T00:00:00"/>
    <s v="nzandi"/>
    <s v="Yang"/>
    <n v="1361.01"/>
    <m/>
    <s v="C"/>
    <s v="Labor"/>
    <s v="TEC"/>
    <m/>
    <s v="JLAB"/>
    <s v="PED"/>
    <s v="CRYO"/>
    <x v="11"/>
    <s v="D25.APP05"/>
    <m/>
    <m/>
    <m/>
    <m/>
    <m/>
    <m/>
    <n v="1361.01"/>
    <m/>
    <m/>
    <m/>
    <m/>
    <m/>
    <m/>
    <m/>
    <m/>
    <m/>
    <m/>
    <m/>
    <x v="0"/>
    <x v="0"/>
    <m/>
  </r>
  <r>
    <s v=""/>
    <s v=" E09_10810"/>
    <s v="Provide guard vac layout - IR02"/>
    <s v="6.09.02.02.02"/>
    <x v="0"/>
    <d v="2023-03-27T00:00:00"/>
    <d v="2023-03-31T00:00:00"/>
    <s v="nzandi"/>
    <s v="Yang"/>
    <n v="3434.94"/>
    <m/>
    <s v="C"/>
    <s v="Labor"/>
    <s v="TEC"/>
    <m/>
    <s v="JLAB"/>
    <s v="PED"/>
    <s v="CRYO"/>
    <x v="11"/>
    <m/>
    <m/>
    <m/>
    <m/>
    <m/>
    <m/>
    <m/>
    <n v="3434.94"/>
    <m/>
    <m/>
    <m/>
    <m/>
    <m/>
    <m/>
    <m/>
    <m/>
    <m/>
    <m/>
    <m/>
    <x v="0"/>
    <x v="0"/>
    <m/>
  </r>
  <r>
    <s v=""/>
    <s v=" E09_10910"/>
    <s v="Develop Preliminary Engineering/Design of 2K Cold Box Interface - IR06 (2K Satellite)"/>
    <s v="6.09.02.02.02"/>
    <x v="0"/>
    <d v="2023-01-03T00:00:00"/>
    <d v="2023-02-07T00:00:00"/>
    <s v="nzandi"/>
    <s v="Yang"/>
    <n v="1361.01"/>
    <m/>
    <s v="C"/>
    <s v="Labor"/>
    <s v="TEC"/>
    <m/>
    <s v="JLAB"/>
    <s v="PED"/>
    <s v="CRYO"/>
    <x v="11"/>
    <s v="D25.APP05"/>
    <m/>
    <m/>
    <m/>
    <m/>
    <m/>
    <m/>
    <n v="1361.01"/>
    <m/>
    <m/>
    <m/>
    <m/>
    <m/>
    <m/>
    <m/>
    <m/>
    <m/>
    <m/>
    <m/>
    <x v="0"/>
    <x v="0"/>
    <m/>
  </r>
  <r>
    <s v=""/>
    <s v=" E09_11130"/>
    <s v="Provide guard vac layout - IR10"/>
    <s v="6.09.02.02.02"/>
    <x v="0"/>
    <d v="2023-03-27T00:00:00"/>
    <d v="2023-03-31T00:00:00"/>
    <s v="nzandi"/>
    <s v="Yang"/>
    <n v="3434.94"/>
    <m/>
    <s v="C"/>
    <s v="Labor"/>
    <s v="TEC"/>
    <m/>
    <s v="JLAB"/>
    <s v="PED"/>
    <s v="CRYO"/>
    <x v="11"/>
    <m/>
    <m/>
    <m/>
    <m/>
    <m/>
    <m/>
    <m/>
    <n v="3434.94"/>
    <m/>
    <m/>
    <m/>
    <m/>
    <m/>
    <m/>
    <m/>
    <m/>
    <m/>
    <m/>
    <m/>
    <x v="0"/>
    <x v="0"/>
    <m/>
  </r>
  <r>
    <s v=""/>
    <s v=" E09_11360"/>
    <s v="Assemble &amp; Submit Satellite Refrigerator Procurement Package (IR06, IR10)"/>
    <s v="6.09.02.03.01"/>
    <x v="1"/>
    <d v="2023-08-03T00:00:00"/>
    <d v="2023-09-14T00:00:00"/>
    <s v="nzandi"/>
    <s v="Yang"/>
    <n v="3434.94"/>
    <m/>
    <s v="C"/>
    <s v="Labor"/>
    <s v="TEC"/>
    <m/>
    <s v="JLAB"/>
    <s v="PED"/>
    <s v="CRYO"/>
    <x v="10"/>
    <s v="D25.APP05"/>
    <m/>
    <m/>
    <m/>
    <m/>
    <m/>
    <m/>
    <n v="3434.94"/>
    <m/>
    <m/>
    <m/>
    <m/>
    <m/>
    <m/>
    <m/>
    <m/>
    <m/>
    <m/>
    <m/>
    <x v="0"/>
    <x v="0"/>
    <m/>
  </r>
  <r>
    <s v=""/>
    <s v=" E09_11080"/>
    <s v="Provide cold box &amp; insul vac layout - IR10"/>
    <s v="6.09.02.02.02"/>
    <x v="0"/>
    <d v="2023-01-03T00:00:00"/>
    <d v="2023-01-09T00:00:00"/>
    <s v="nzandi"/>
    <s v="Yang"/>
    <n v="5555.4"/>
    <m/>
    <s v="C"/>
    <s v="Labor"/>
    <s v="TEC"/>
    <m/>
    <s v="JLAB"/>
    <s v="PED"/>
    <s v="CRYO"/>
    <x v="11"/>
    <m/>
    <m/>
    <m/>
    <m/>
    <m/>
    <m/>
    <m/>
    <n v="5555.4"/>
    <m/>
    <m/>
    <m/>
    <m/>
    <m/>
    <m/>
    <m/>
    <m/>
    <m/>
    <m/>
    <m/>
    <x v="0"/>
    <x v="0"/>
    <m/>
  </r>
  <r>
    <s v=""/>
    <s v=" E09_18390"/>
    <s v="Programming &amp; Development - 1008 Rack"/>
    <s v="6.09.05.04"/>
    <x v="0"/>
    <d v="2024-11-19T00:00:00"/>
    <d v="2025-01-17T00:00:00"/>
    <s v="glayden"/>
    <s v="tallerico"/>
    <n v="51194.94"/>
    <m/>
    <s v="C"/>
    <s v="Labor"/>
    <s v="TEC"/>
    <m/>
    <s v="BNL"/>
    <s v="PED"/>
    <s v="CRYO"/>
    <x v="6"/>
    <m/>
    <m/>
    <m/>
    <m/>
    <m/>
    <m/>
    <m/>
    <m/>
    <m/>
    <n v="51194.94"/>
    <m/>
    <m/>
    <m/>
    <m/>
    <m/>
    <m/>
    <m/>
    <m/>
    <m/>
    <x v="0"/>
    <x v="0"/>
    <m/>
  </r>
  <r>
    <s v=""/>
    <s v=" E09_18340"/>
    <s v="Programming &amp; Development - 1010 Rack"/>
    <s v="6.09.05.04"/>
    <x v="0"/>
    <d v="2024-11-19T00:00:00"/>
    <d v="2025-01-17T00:00:00"/>
    <s v="glayden"/>
    <s v="tallerico"/>
    <n v="51194.94"/>
    <m/>
    <s v="C"/>
    <s v="Labor"/>
    <s v="TEC"/>
    <m/>
    <s v="BNL"/>
    <s v="PED"/>
    <s v="CRYO"/>
    <x v="6"/>
    <m/>
    <m/>
    <m/>
    <m/>
    <m/>
    <m/>
    <m/>
    <m/>
    <m/>
    <n v="51194.94"/>
    <m/>
    <m/>
    <m/>
    <m/>
    <m/>
    <m/>
    <m/>
    <m/>
    <m/>
    <x v="0"/>
    <x v="0"/>
    <m/>
  </r>
  <r>
    <s v=""/>
    <s v=" E09_17990"/>
    <s v="Programming &amp; Development - 1006 Rack"/>
    <s v="6.09.05.04"/>
    <x v="0"/>
    <d v="2024-11-19T00:00:00"/>
    <d v="2025-01-17T00:00:00"/>
    <s v="glayden"/>
    <s v="tallerico"/>
    <n v="51194.94"/>
    <m/>
    <s v="C"/>
    <s v="Labor"/>
    <s v="TEC"/>
    <m/>
    <s v="BNL"/>
    <s v="PED"/>
    <s v="CRYO"/>
    <x v="6"/>
    <m/>
    <m/>
    <m/>
    <m/>
    <m/>
    <m/>
    <m/>
    <m/>
    <m/>
    <n v="51194.94"/>
    <m/>
    <m/>
    <m/>
    <m/>
    <m/>
    <m/>
    <m/>
    <m/>
    <m/>
    <x v="0"/>
    <x v="0"/>
    <m/>
  </r>
  <r>
    <s v=""/>
    <s v=" E09_18140"/>
    <s v="Programming &amp; Development - 1012 Rack"/>
    <s v="6.09.05.04"/>
    <x v="0"/>
    <d v="2024-11-19T00:00:00"/>
    <d v="2025-01-17T00:00:00"/>
    <s v="glayden"/>
    <s v="tallerico"/>
    <n v="51194.94"/>
    <m/>
    <s v="C"/>
    <s v="Labor"/>
    <s v="TEC"/>
    <m/>
    <s v="BNL"/>
    <s v="PED"/>
    <s v="CRYO"/>
    <x v="6"/>
    <m/>
    <m/>
    <m/>
    <m/>
    <m/>
    <m/>
    <m/>
    <m/>
    <m/>
    <n v="51194.94"/>
    <m/>
    <m/>
    <m/>
    <m/>
    <m/>
    <m/>
    <m/>
    <m/>
    <m/>
    <x v="0"/>
    <x v="0"/>
    <m/>
  </r>
  <r>
    <s v=""/>
    <s v=" E09_18240"/>
    <s v="Programming &amp; Development - 1002 Rack"/>
    <s v="6.09.05.04"/>
    <x v="0"/>
    <d v="2024-11-19T00:00:00"/>
    <d v="2025-01-17T00:00:00"/>
    <s v="glayden"/>
    <s v="tallerico"/>
    <n v="51194.94"/>
    <m/>
    <s v="C"/>
    <s v="Labor"/>
    <s v="TEC"/>
    <m/>
    <s v="BNL"/>
    <s v="PED"/>
    <s v="CRYO"/>
    <x v="6"/>
    <m/>
    <m/>
    <m/>
    <m/>
    <m/>
    <m/>
    <m/>
    <m/>
    <m/>
    <n v="51194.94"/>
    <m/>
    <m/>
    <m/>
    <m/>
    <m/>
    <m/>
    <m/>
    <m/>
    <m/>
    <x v="0"/>
    <x v="0"/>
    <m/>
  </r>
  <r>
    <s v=""/>
    <s v=" E09_18190"/>
    <s v="Programming &amp; Development - 1004 Rack"/>
    <s v="6.09.05.04"/>
    <x v="0"/>
    <d v="2024-11-19T00:00:00"/>
    <d v="2025-01-17T00:00:00"/>
    <s v="glayden"/>
    <s v="tallerico"/>
    <n v="51194.94"/>
    <m/>
    <s v="C"/>
    <s v="Labor"/>
    <s v="TEC"/>
    <m/>
    <s v="BNL"/>
    <s v="PED"/>
    <s v="CRYO"/>
    <x v="6"/>
    <m/>
    <m/>
    <m/>
    <m/>
    <m/>
    <m/>
    <m/>
    <m/>
    <m/>
    <n v="51194.94"/>
    <m/>
    <m/>
    <m/>
    <m/>
    <m/>
    <m/>
    <m/>
    <m/>
    <m/>
    <x v="0"/>
    <x v="0"/>
    <m/>
  </r>
  <r>
    <s v=""/>
    <s v=" E09_14040"/>
    <s v="4K Distribution SD&amp;E - CD-3 Design IR02 HSR Distribution"/>
    <s v="6.09.03.02.02"/>
    <x v="0"/>
    <d v="2024-12-27T00:00:00"/>
    <d v="2026-04-01T00:00:00"/>
    <s v="glayden"/>
    <s v="ythan"/>
    <n v="51894.61"/>
    <m/>
    <s v="C"/>
    <s v="Labor"/>
    <s v="TEC"/>
    <m/>
    <s v="BNL"/>
    <s v="PED"/>
    <s v="CRYO"/>
    <x v="6"/>
    <m/>
    <m/>
    <m/>
    <m/>
    <m/>
    <m/>
    <m/>
    <m/>
    <m/>
    <n v="31631"/>
    <n v="20263.61"/>
    <m/>
    <m/>
    <m/>
    <m/>
    <m/>
    <m/>
    <m/>
    <m/>
    <x v="0"/>
    <x v="0"/>
    <m/>
  </r>
  <r>
    <s v=""/>
    <s v=" E09_14190"/>
    <s v="4K Distribution SD&amp;E - CD-3 Design IR06 Dist Blue Injection"/>
    <s v="6.09.03.02.02"/>
    <x v="0"/>
    <d v="2024-02-27T00:00:00"/>
    <d v="2025-05-28T00:00:00"/>
    <s v="glayden"/>
    <s v="ythan"/>
    <n v="50359.56"/>
    <m/>
    <s v="C"/>
    <s v="Labor"/>
    <s v="TEC"/>
    <m/>
    <s v="BNL"/>
    <s v="PED"/>
    <s v="CRYO"/>
    <x v="6"/>
    <m/>
    <m/>
    <m/>
    <m/>
    <m/>
    <m/>
    <m/>
    <m/>
    <n v="24300.48"/>
    <n v="26059.07"/>
    <m/>
    <m/>
    <m/>
    <m/>
    <m/>
    <m/>
    <m/>
    <m/>
    <m/>
    <x v="0"/>
    <x v="0"/>
    <m/>
  </r>
  <r>
    <s v=""/>
    <s v=" E09_16670"/>
    <s v="Technical Manager Travel - FY23 - TJ"/>
    <s v="6.09.05.01.01"/>
    <x v="0"/>
    <d v="2022-10-03T00:00:00"/>
    <d v="2023-09-29T00:00:00"/>
    <s v="nzandi"/>
    <s v="michalsk"/>
    <n v="3270.77"/>
    <m/>
    <s v="A"/>
    <s v="Nonlabor"/>
    <s v="TEC"/>
    <m/>
    <s v="JLAB"/>
    <s v="PED"/>
    <s v="CRYO"/>
    <x v="0"/>
    <s v="T"/>
    <m/>
    <m/>
    <m/>
    <m/>
    <m/>
    <m/>
    <n v="3270.77"/>
    <m/>
    <m/>
    <m/>
    <m/>
    <m/>
    <m/>
    <m/>
    <m/>
    <m/>
    <m/>
    <m/>
    <x v="0"/>
    <x v="0"/>
    <m/>
  </r>
  <r>
    <s v=""/>
    <s v=" E09_16690"/>
    <s v="Technical Manager Travel - FY25 - TJ"/>
    <s v="6.09.05.01.01"/>
    <x v="0"/>
    <d v="2024-10-01T00:00:00"/>
    <d v="2025-09-30T00:00:00"/>
    <s v="nzandi"/>
    <s v="michalsk"/>
    <n v="3469.96"/>
    <m/>
    <s v="A"/>
    <s v="Nonlabor"/>
    <s v="TEC"/>
    <m/>
    <s v="JLAB"/>
    <s v="PED"/>
    <s v="CRYO"/>
    <x v="0"/>
    <s v="T"/>
    <m/>
    <m/>
    <m/>
    <m/>
    <m/>
    <m/>
    <m/>
    <m/>
    <n v="3469.96"/>
    <m/>
    <m/>
    <m/>
    <m/>
    <m/>
    <m/>
    <m/>
    <m/>
    <m/>
    <x v="0"/>
    <x v="0"/>
    <m/>
  </r>
  <r>
    <s v=""/>
    <s v=" E09_16680"/>
    <s v="Technical Manager Travel - FY24 - TJ"/>
    <s v="6.09.05.01.01"/>
    <x v="0"/>
    <d v="2023-10-02T00:00:00"/>
    <d v="2024-09-30T00:00:00"/>
    <s v="nzandi"/>
    <s v="michalsk"/>
    <n v="3368.89"/>
    <m/>
    <s v="A"/>
    <s v="Nonlabor"/>
    <s v="TEC"/>
    <m/>
    <s v="JLAB"/>
    <s v="PED"/>
    <s v="CRYO"/>
    <x v="0"/>
    <s v="T"/>
    <m/>
    <m/>
    <m/>
    <m/>
    <m/>
    <m/>
    <m/>
    <n v="3368.89"/>
    <m/>
    <m/>
    <m/>
    <m/>
    <m/>
    <m/>
    <m/>
    <m/>
    <m/>
    <m/>
    <x v="0"/>
    <x v="0"/>
    <m/>
  </r>
  <r>
    <s v=""/>
    <s v=" E09_16720"/>
    <s v="Technical Manager Travel - FY28 - TJ"/>
    <s v="6.09.05.01.01"/>
    <x v="0"/>
    <d v="2027-10-01T00:00:00"/>
    <d v="2028-09-29T00:00:00"/>
    <s v="nzandi"/>
    <s v="michalsk"/>
    <n v="3791.71"/>
    <m/>
    <s v="A"/>
    <s v="Nonlabor"/>
    <s v="TEC"/>
    <m/>
    <s v="JLAB"/>
    <s v="Const"/>
    <s v="CRYO"/>
    <x v="0"/>
    <s v="T"/>
    <m/>
    <m/>
    <m/>
    <m/>
    <m/>
    <m/>
    <m/>
    <m/>
    <m/>
    <m/>
    <m/>
    <n v="3791.71"/>
    <m/>
    <m/>
    <m/>
    <m/>
    <m/>
    <m/>
    <x v="0"/>
    <x v="0"/>
    <m/>
  </r>
  <r>
    <s v=""/>
    <s v=" E09_16730"/>
    <s v="Technical Manager Travel - FY29 - TJ"/>
    <s v="6.09.05.01.01"/>
    <x v="0"/>
    <d v="2028-10-02T00:00:00"/>
    <d v="2029-09-28T00:00:00"/>
    <s v="nzandi"/>
    <s v="michalsk"/>
    <n v="3905.46"/>
    <m/>
    <s v="A"/>
    <s v="Nonlabor"/>
    <s v="TEC"/>
    <m/>
    <s v="JLAB"/>
    <s v="Const"/>
    <s v="CRYO"/>
    <x v="0"/>
    <s v="T"/>
    <m/>
    <m/>
    <m/>
    <m/>
    <m/>
    <m/>
    <m/>
    <m/>
    <m/>
    <m/>
    <m/>
    <m/>
    <n v="3905.46"/>
    <m/>
    <m/>
    <m/>
    <m/>
    <m/>
    <x v="0"/>
    <x v="0"/>
    <m/>
  </r>
  <r>
    <s v=""/>
    <s v=" E09_16700"/>
    <s v="Technical Manager Travel - FY26 - TJ"/>
    <s v="6.09.05.01.01"/>
    <x v="0"/>
    <d v="2025-10-01T00:00:00"/>
    <d v="2026-09-30T00:00:00"/>
    <s v="nzandi"/>
    <s v="michalsk"/>
    <n v="3574.05"/>
    <m/>
    <s v="A"/>
    <s v="Nonlabor"/>
    <s v="TEC"/>
    <m/>
    <s v="JLAB"/>
    <s v="Const"/>
    <s v="CRYO"/>
    <x v="0"/>
    <s v="T"/>
    <m/>
    <m/>
    <m/>
    <m/>
    <m/>
    <m/>
    <m/>
    <m/>
    <m/>
    <n v="3574.05"/>
    <m/>
    <m/>
    <m/>
    <m/>
    <m/>
    <m/>
    <m/>
    <m/>
    <x v="0"/>
    <x v="0"/>
    <m/>
  </r>
  <r>
    <s v=""/>
    <s v=" E09_11720"/>
    <s v="RCV: First Satellite Cryo Refrigerator Plant (IR10)"/>
    <s v="6.09.02.03.01"/>
    <x v="0"/>
    <d v="2027-03-09T00:00:00"/>
    <d v="2027-03-09T00:00:00"/>
    <s v="nzandi"/>
    <s v="Yang"/>
    <n v="374027.7"/>
    <m/>
    <s v="C"/>
    <s v="Nonlabor"/>
    <s v="TEC"/>
    <s v="CD-3A"/>
    <s v="JLAB"/>
    <s v="Const"/>
    <s v="CRYO"/>
    <x v="9"/>
    <s v="D25.APP05.C"/>
    <s v="APP00003"/>
    <m/>
    <m/>
    <m/>
    <m/>
    <m/>
    <m/>
    <m/>
    <m/>
    <m/>
    <n v="374027.7"/>
    <m/>
    <m/>
    <m/>
    <m/>
    <m/>
    <m/>
    <m/>
    <x v="0"/>
    <x v="0"/>
    <m/>
  </r>
  <r>
    <s v=""/>
    <s v=" E09_11610"/>
    <s v="RCV: Receipt of Long Lead Materials and Start of Fabrication (IR06, IR10)"/>
    <s v="6.09.02.03.01"/>
    <x v="0"/>
    <d v="2026-05-28T00:00:00"/>
    <d v="2026-05-28T00:00:00"/>
    <s v="nzandi"/>
    <s v="Yang"/>
    <n v="3525568.92"/>
    <m/>
    <s v="C"/>
    <s v="Nonlabor"/>
    <s v="TEC"/>
    <s v="CD-3A"/>
    <s v="JLAB"/>
    <s v="Const"/>
    <s v="CRYO"/>
    <x v="9"/>
    <s v="D25.APP05.B"/>
    <s v="APP00003"/>
    <m/>
    <m/>
    <m/>
    <m/>
    <m/>
    <m/>
    <m/>
    <m/>
    <n v="3525568.92"/>
    <m/>
    <m/>
    <m/>
    <m/>
    <m/>
    <m/>
    <m/>
    <m/>
    <x v="0"/>
    <x v="0"/>
    <m/>
  </r>
  <r>
    <s v=""/>
    <s v=" E09_11490"/>
    <s v="RCV: Preliminary Design Review (PDR) Held  for Satellite Cryo Refrigerator Plants (Payment) (IR06, IR10)"/>
    <s v="6.09.02.03.01"/>
    <x v="1"/>
    <d v="2024-12-16T00:00:00"/>
    <d v="2024-12-16T00:00:00"/>
    <s v="nzandi"/>
    <s v="Yang"/>
    <n v="352556.89"/>
    <m/>
    <s v="C"/>
    <s v="Nonlabor"/>
    <s v="TEC"/>
    <s v="CD-3A"/>
    <s v="JLAB"/>
    <s v="Const"/>
    <s v="CRYO"/>
    <x v="10"/>
    <s v="D25.APP05.A"/>
    <s v="APP00003"/>
    <m/>
    <m/>
    <m/>
    <m/>
    <m/>
    <m/>
    <m/>
    <n v="352556.89"/>
    <m/>
    <m/>
    <m/>
    <m/>
    <m/>
    <m/>
    <m/>
    <m/>
    <m/>
    <x v="0"/>
    <x v="0"/>
    <m/>
  </r>
  <r>
    <s v="Contract Award"/>
    <s v=" E09_17450"/>
    <s v="Award: Controls and Instrumentation"/>
    <s v="6.09.05.03"/>
    <x v="0"/>
    <d v="2025-12-09T00:00:00"/>
    <d v="2025-12-09T00:00:00"/>
    <s v="glayden"/>
    <s v="tallerico"/>
    <n v="0.01"/>
    <m/>
    <s v="C"/>
    <s v="Nonlabor"/>
    <s v="TEC"/>
    <m/>
    <s v="BNL"/>
    <s v="Const"/>
    <s v="CRYO"/>
    <x v="9"/>
    <s v="B"/>
    <m/>
    <m/>
    <m/>
    <m/>
    <m/>
    <m/>
    <m/>
    <m/>
    <m/>
    <n v="0.01"/>
    <m/>
    <m/>
    <m/>
    <m/>
    <m/>
    <m/>
    <m/>
    <m/>
    <x v="0"/>
    <x v="0"/>
    <m/>
  </r>
  <r>
    <s v=""/>
    <s v=" E09_11500"/>
    <s v="Write FMEA Analysis (IR06, IR10)"/>
    <s v="6.09.02.03.01"/>
    <x v="1"/>
    <d v="2024-12-16T00:00:00"/>
    <d v="2025-02-05T00:00:00"/>
    <s v="nzandi"/>
    <s v="Yang"/>
    <n v="59723.08"/>
    <m/>
    <s v="C"/>
    <s v="Labor"/>
    <s v="TEC"/>
    <s v="CD-3A"/>
    <s v="JLAB"/>
    <s v="Const"/>
    <s v="CRYO"/>
    <x v="10"/>
    <s v="D25.APP05.A"/>
    <s v="APP00003"/>
    <m/>
    <m/>
    <m/>
    <m/>
    <m/>
    <m/>
    <m/>
    <n v="59723.08"/>
    <m/>
    <m/>
    <m/>
    <m/>
    <m/>
    <m/>
    <m/>
    <m/>
    <m/>
    <x v="0"/>
    <x v="0"/>
    <m/>
  </r>
  <r>
    <s v=""/>
    <s v=" E09_12420"/>
    <s v="Conduct Instrumentations Panel Negotiations"/>
    <s v="6.09.02.03.02"/>
    <x v="0"/>
    <d v="2026-03-12T00:00:00"/>
    <d v="2026-03-17T00:00:00"/>
    <s v="nzandi"/>
    <s v="Yang"/>
    <n v="5027.1899999999996"/>
    <m/>
    <s v="C"/>
    <s v="Labor"/>
    <s v="TEC"/>
    <m/>
    <s v="JLAB"/>
    <s v="PED"/>
    <s v="CRYO"/>
    <x v="10"/>
    <s v="S.P210"/>
    <m/>
    <m/>
    <m/>
    <m/>
    <m/>
    <m/>
    <m/>
    <m/>
    <m/>
    <n v="5027.1899999999996"/>
    <m/>
    <m/>
    <m/>
    <m/>
    <m/>
    <m/>
    <m/>
    <m/>
    <x v="0"/>
    <x v="0"/>
    <m/>
  </r>
  <r>
    <s v=""/>
    <s v=" E09_15990"/>
    <s v="Conduct 2K Distribution Systems Negotiations"/>
    <s v="6.09.04.03"/>
    <x v="0"/>
    <d v="2028-02-16T00:00:00"/>
    <d v="2028-02-22T00:00:00"/>
    <s v="nzandi"/>
    <s v="Yang"/>
    <n v="5333.35"/>
    <m/>
    <s v="C"/>
    <s v="Labor"/>
    <s v="TEC"/>
    <m/>
    <s v="JLAB"/>
    <s v="PED"/>
    <s v="CRYO"/>
    <x v="10"/>
    <s v="D.APP30"/>
    <m/>
    <m/>
    <m/>
    <m/>
    <m/>
    <m/>
    <m/>
    <m/>
    <m/>
    <m/>
    <m/>
    <n v="5333.35"/>
    <m/>
    <m/>
    <m/>
    <m/>
    <m/>
    <m/>
    <x v="0"/>
    <x v="0"/>
    <m/>
  </r>
  <r>
    <s v=""/>
    <s v=" E09_16550"/>
    <s v="Perform Final Distribution System Pressure Testing - IR06 - TJ"/>
    <s v="6.09.04.05"/>
    <x v="0"/>
    <d v="1931-12-23T00:00:00"/>
    <d v="1932-02-20T00:00:00"/>
    <s v="nzandi"/>
    <s v="Yang"/>
    <n v="7664.21"/>
    <m/>
    <s v="C"/>
    <s v="Labor"/>
    <s v="TEC"/>
    <m/>
    <s v="JLAB"/>
    <s v="Const"/>
    <s v="CRYO"/>
    <x v="8"/>
    <m/>
    <m/>
    <m/>
    <m/>
    <m/>
    <m/>
    <m/>
    <m/>
    <m/>
    <m/>
    <m/>
    <m/>
    <m/>
    <m/>
    <m/>
    <m/>
    <n v="7664.21"/>
    <m/>
    <m/>
    <x v="0"/>
    <x v="0"/>
    <m/>
  </r>
  <r>
    <s v=""/>
    <s v=" E09_16250"/>
    <s v="Conduct U-Tubes Negotiations"/>
    <s v="6.09.04.03"/>
    <x v="0"/>
    <d v="2027-06-02T00:00:00"/>
    <d v="2027-06-07T00:00:00"/>
    <s v="nzandi"/>
    <s v="Yang"/>
    <n v="5178.01"/>
    <m/>
    <s v="C"/>
    <s v="Labor"/>
    <s v="TEC"/>
    <m/>
    <s v="JLAB"/>
    <s v="PED"/>
    <s v="CRYO"/>
    <x v="10"/>
    <s v="S.P209"/>
    <m/>
    <m/>
    <m/>
    <m/>
    <m/>
    <m/>
    <m/>
    <m/>
    <m/>
    <m/>
    <n v="5178.01"/>
    <m/>
    <m/>
    <m/>
    <m/>
    <m/>
    <m/>
    <m/>
    <x v="0"/>
    <x v="0"/>
    <m/>
  </r>
  <r>
    <s v=""/>
    <s v=" E09_11410"/>
    <s v="Prepare Satellite Cryo Refrigerator Plants Award Documents (IR06, IR10)"/>
    <s v="6.09.02.03.01"/>
    <x v="1"/>
    <d v="2024-03-27T00:00:00"/>
    <d v="2024-04-05T00:00:00"/>
    <s v="nzandi"/>
    <s v="Yang"/>
    <n v="6103.53"/>
    <m/>
    <s v="C"/>
    <s v="Labor"/>
    <s v="TEC"/>
    <m/>
    <s v="JLAB"/>
    <s v="PED"/>
    <s v="CRYO"/>
    <x v="10"/>
    <s v="D25.APP05"/>
    <m/>
    <m/>
    <m/>
    <m/>
    <m/>
    <m/>
    <m/>
    <n v="6103.53"/>
    <m/>
    <m/>
    <m/>
    <m/>
    <m/>
    <m/>
    <m/>
    <m/>
    <m/>
    <m/>
    <x v="0"/>
    <x v="0"/>
    <m/>
  </r>
  <r>
    <s v=""/>
    <s v=" E09_15990"/>
    <s v="Conduct 2K Distribution Systems Negotiations"/>
    <s v="6.09.04.03"/>
    <x v="0"/>
    <d v="2028-02-16T00:00:00"/>
    <d v="2028-02-22T00:00:00"/>
    <s v="nzandi"/>
    <s v="Yang"/>
    <n v="6869.58"/>
    <m/>
    <s v="C"/>
    <s v="Labor"/>
    <s v="TEC"/>
    <m/>
    <s v="JLAB"/>
    <s v="PED"/>
    <s v="CRYO"/>
    <x v="10"/>
    <s v="D.APP30"/>
    <m/>
    <m/>
    <m/>
    <m/>
    <m/>
    <m/>
    <m/>
    <m/>
    <m/>
    <m/>
    <m/>
    <n v="6869.58"/>
    <m/>
    <m/>
    <m/>
    <m/>
    <m/>
    <m/>
    <x v="0"/>
    <x v="0"/>
    <m/>
  </r>
  <r>
    <s v=""/>
    <s v=" E09_16250"/>
    <s v="Conduct U-Tubes Negotiations"/>
    <s v="6.09.04.03"/>
    <x v="0"/>
    <d v="2027-06-02T00:00:00"/>
    <d v="2027-06-07T00:00:00"/>
    <s v="nzandi"/>
    <s v="Yang"/>
    <n v="6669.5"/>
    <m/>
    <s v="C"/>
    <s v="Labor"/>
    <s v="TEC"/>
    <m/>
    <s v="JLAB"/>
    <s v="PED"/>
    <s v="CRYO"/>
    <x v="10"/>
    <s v="S.P209"/>
    <m/>
    <m/>
    <m/>
    <m/>
    <m/>
    <m/>
    <m/>
    <m/>
    <m/>
    <m/>
    <n v="6669.5"/>
    <m/>
    <m/>
    <m/>
    <m/>
    <m/>
    <m/>
    <m/>
    <x v="0"/>
    <x v="0"/>
    <m/>
  </r>
  <r>
    <s v=""/>
    <s v=" E09_16530"/>
    <s v="Perform Final Distribution System Pressure Testing - IR02 - TJ"/>
    <s v="6.09.04.05"/>
    <x v="0"/>
    <d v="1931-09-16T00:00:00"/>
    <d v="1931-11-12T00:00:00"/>
    <s v="nzandi"/>
    <s v="Yang"/>
    <n v="7669.84"/>
    <m/>
    <s v="C"/>
    <s v="Labor"/>
    <s v="TEC"/>
    <m/>
    <s v="JLAB"/>
    <s v="Const"/>
    <s v="CRYO"/>
    <x v="8"/>
    <m/>
    <m/>
    <m/>
    <m/>
    <m/>
    <m/>
    <m/>
    <m/>
    <m/>
    <m/>
    <m/>
    <m/>
    <m/>
    <m/>
    <m/>
    <n v="2109.21"/>
    <n v="5560.64"/>
    <m/>
    <m/>
    <x v="0"/>
    <x v="0"/>
    <m/>
  </r>
  <r>
    <s v=""/>
    <s v=" E09_16570"/>
    <s v="Perform Final Distribution System Pressure Testing - IR10-  HSR &amp; ESR"/>
    <s v="6.09.04.05"/>
    <x v="0"/>
    <d v="1930-08-30T00:00:00"/>
    <d v="1930-10-28T00:00:00"/>
    <s v="nzandi"/>
    <s v="Yang"/>
    <n v="7391.79"/>
    <m/>
    <s v="C"/>
    <s v="Labor"/>
    <s v="TEC"/>
    <m/>
    <s v="JLAB"/>
    <s v="Const"/>
    <s v="CRYO"/>
    <x v="8"/>
    <m/>
    <m/>
    <m/>
    <m/>
    <m/>
    <m/>
    <m/>
    <m/>
    <m/>
    <m/>
    <m/>
    <m/>
    <m/>
    <m/>
    <n v="3880.69"/>
    <n v="3511.1"/>
    <m/>
    <m/>
    <m/>
    <x v="0"/>
    <x v="0"/>
    <m/>
  </r>
  <r>
    <s v=""/>
    <s v=" E09_18460"/>
    <s v="Build / Modify - 1012 Rack"/>
    <s v="6.09.05.05.01"/>
    <x v="0"/>
    <d v="2027-11-30T00:00:00"/>
    <d v="2028-01-27T00:00:00"/>
    <s v="glayden"/>
    <s v="tallerico"/>
    <n v="39926.79"/>
    <m/>
    <s v="C"/>
    <s v="Labor"/>
    <s v="TEC"/>
    <m/>
    <s v="BNL"/>
    <s v="Const"/>
    <s v="CRYO"/>
    <x v="9"/>
    <m/>
    <m/>
    <m/>
    <m/>
    <m/>
    <m/>
    <m/>
    <m/>
    <m/>
    <m/>
    <m/>
    <m/>
    <n v="39926.79"/>
    <m/>
    <m/>
    <m/>
    <m/>
    <m/>
    <m/>
    <x v="0"/>
    <x v="0"/>
    <m/>
  </r>
  <r>
    <s v=""/>
    <s v=" E09_18470"/>
    <s v="Build / Modify - 1002 Rack"/>
    <s v="6.09.05.05.01"/>
    <x v="0"/>
    <d v="2028-01-28T00:00:00"/>
    <d v="2028-03-24T00:00:00"/>
    <s v="glayden"/>
    <s v="tallerico"/>
    <n v="39926.79"/>
    <m/>
    <s v="C"/>
    <s v="Labor"/>
    <s v="TEC"/>
    <m/>
    <s v="BNL"/>
    <s v="Const"/>
    <s v="CRYO"/>
    <x v="9"/>
    <m/>
    <m/>
    <m/>
    <m/>
    <m/>
    <m/>
    <m/>
    <m/>
    <m/>
    <m/>
    <m/>
    <m/>
    <n v="39926.79"/>
    <m/>
    <m/>
    <m/>
    <m/>
    <m/>
    <m/>
    <x v="0"/>
    <x v="0"/>
    <m/>
  </r>
  <r>
    <s v=""/>
    <s v=" E09_18480"/>
    <s v="Build / Modify - 1004 Rack"/>
    <s v="6.09.05.05.01"/>
    <x v="0"/>
    <d v="2028-03-27T00:00:00"/>
    <d v="2028-05-19T00:00:00"/>
    <s v="glayden"/>
    <s v="tallerico"/>
    <n v="39926.79"/>
    <m/>
    <s v="C"/>
    <s v="Labor"/>
    <s v="TEC"/>
    <m/>
    <s v="BNL"/>
    <s v="Const"/>
    <s v="CRYO"/>
    <x v="9"/>
    <m/>
    <m/>
    <m/>
    <m/>
    <m/>
    <m/>
    <m/>
    <m/>
    <m/>
    <m/>
    <m/>
    <m/>
    <n v="39926.79"/>
    <m/>
    <m/>
    <m/>
    <m/>
    <m/>
    <m/>
    <x v="0"/>
    <x v="0"/>
    <m/>
  </r>
  <r>
    <s v=""/>
    <s v=" E09_18490"/>
    <s v="Build / Modify - 1006 Rack"/>
    <s v="6.09.05.05.01"/>
    <x v="0"/>
    <d v="2028-05-22T00:00:00"/>
    <d v="2028-07-18T00:00:00"/>
    <s v="glayden"/>
    <s v="tallerico"/>
    <n v="39926.79"/>
    <m/>
    <s v="C"/>
    <s v="Labor"/>
    <s v="TEC"/>
    <m/>
    <s v="BNL"/>
    <s v="Const"/>
    <s v="CRYO"/>
    <x v="9"/>
    <m/>
    <m/>
    <m/>
    <m/>
    <m/>
    <m/>
    <m/>
    <m/>
    <m/>
    <m/>
    <m/>
    <m/>
    <n v="39926.79"/>
    <m/>
    <m/>
    <m/>
    <m/>
    <m/>
    <m/>
    <x v="0"/>
    <x v="0"/>
    <m/>
  </r>
  <r>
    <s v=""/>
    <s v=" E09_18500"/>
    <s v="Build / Modify - 1008 Rack"/>
    <s v="6.09.05.05.01"/>
    <x v="0"/>
    <d v="2027-11-30T00:00:00"/>
    <d v="2028-01-27T00:00:00"/>
    <s v="glayden"/>
    <s v="tallerico"/>
    <n v="39926.79"/>
    <m/>
    <s v="C"/>
    <s v="Labor"/>
    <s v="TEC"/>
    <m/>
    <s v="BNL"/>
    <s v="Const"/>
    <s v="CRYO"/>
    <x v="9"/>
    <m/>
    <m/>
    <m/>
    <m/>
    <m/>
    <m/>
    <m/>
    <m/>
    <m/>
    <m/>
    <m/>
    <m/>
    <n v="39926.79"/>
    <m/>
    <m/>
    <m/>
    <m/>
    <m/>
    <m/>
    <x v="0"/>
    <x v="0"/>
    <m/>
  </r>
  <r>
    <s v=""/>
    <s v=" E09_18510"/>
    <s v="Build / Modify - 1010 Rack"/>
    <s v="6.09.05.05.01"/>
    <x v="0"/>
    <d v="2027-11-30T00:00:00"/>
    <d v="2028-01-27T00:00:00"/>
    <s v="glayden"/>
    <s v="tallerico"/>
    <n v="39926.79"/>
    <m/>
    <s v="C"/>
    <s v="Labor"/>
    <s v="TEC"/>
    <m/>
    <s v="BNL"/>
    <s v="Const"/>
    <s v="CRYO"/>
    <x v="9"/>
    <m/>
    <m/>
    <m/>
    <m/>
    <m/>
    <m/>
    <m/>
    <m/>
    <m/>
    <m/>
    <m/>
    <m/>
    <n v="39926.79"/>
    <m/>
    <m/>
    <m/>
    <m/>
    <m/>
    <m/>
    <x v="0"/>
    <x v="0"/>
    <m/>
  </r>
  <r>
    <s v=""/>
    <s v=" E09_10850"/>
    <s v="Produce Preliminary Satellite Plant building piping layouts - IR02"/>
    <s v="6.09.02.02.02"/>
    <x v="0"/>
    <d v="2023-04-25T00:00:00"/>
    <d v="2023-06-06T00:00:00"/>
    <s v="nzandi"/>
    <s v="Yang"/>
    <n v="24372.36"/>
    <m/>
    <s v="C"/>
    <s v="Labor"/>
    <s v="TEC"/>
    <m/>
    <s v="JLAB"/>
    <s v="PED"/>
    <s v="CRYO"/>
    <x v="11"/>
    <m/>
    <m/>
    <m/>
    <m/>
    <m/>
    <m/>
    <m/>
    <n v="24372.36"/>
    <m/>
    <m/>
    <m/>
    <m/>
    <m/>
    <m/>
    <m/>
    <m/>
    <m/>
    <m/>
    <m/>
    <x v="0"/>
    <x v="0"/>
    <m/>
  </r>
  <r>
    <s v=""/>
    <s v=" E09_11010"/>
    <s v="Produce Preliminary Satellite Plant building piping layouts - IR06"/>
    <s v="6.09.02.02.02"/>
    <x v="0"/>
    <d v="2023-04-25T00:00:00"/>
    <d v="2023-06-06T00:00:00"/>
    <s v="nzandi"/>
    <s v="Yang"/>
    <n v="24372.36"/>
    <m/>
    <s v="C"/>
    <s v="Labor"/>
    <s v="TEC"/>
    <m/>
    <s v="JLAB"/>
    <s v="PED"/>
    <s v="CRYO"/>
    <x v="11"/>
    <m/>
    <m/>
    <m/>
    <m/>
    <m/>
    <m/>
    <m/>
    <n v="24372.36"/>
    <m/>
    <m/>
    <m/>
    <m/>
    <m/>
    <m/>
    <m/>
    <m/>
    <m/>
    <m/>
    <m/>
    <x v="0"/>
    <x v="0"/>
    <m/>
  </r>
  <r>
    <s v=""/>
    <s v=" E09_11170"/>
    <s v="Produce Preliminary Satellite Plant building piping layouts - IR10"/>
    <s v="6.09.02.02.02"/>
    <x v="0"/>
    <d v="2023-04-25T00:00:00"/>
    <d v="2023-06-06T00:00:00"/>
    <s v="nzandi"/>
    <s v="Yang"/>
    <n v="27695.86"/>
    <m/>
    <s v="C"/>
    <s v="Labor"/>
    <s v="TEC"/>
    <m/>
    <s v="JLAB"/>
    <s v="PED"/>
    <s v="CRYO"/>
    <x v="11"/>
    <m/>
    <m/>
    <m/>
    <m/>
    <m/>
    <m/>
    <m/>
    <n v="27695.86"/>
    <m/>
    <m/>
    <m/>
    <m/>
    <m/>
    <m/>
    <m/>
    <m/>
    <m/>
    <m/>
    <m/>
    <x v="0"/>
    <x v="0"/>
    <m/>
  </r>
  <r>
    <s v=""/>
    <s v=" E09_13030"/>
    <s v="Inspect Incoming Equipment at BNL - IR10 - TJ"/>
    <s v="6.09.02.05.03"/>
    <x v="0"/>
    <d v="2027-03-10T00:00:00"/>
    <d v="2027-06-10T00:00:00"/>
    <s v="nzandi"/>
    <s v="Yang"/>
    <n v="67737.070000000007"/>
    <m/>
    <s v="C"/>
    <s v="Labor"/>
    <s v="TEC"/>
    <m/>
    <s v="JLAB"/>
    <s v="Const"/>
    <s v="CRYO"/>
    <x v="8"/>
    <m/>
    <m/>
    <m/>
    <m/>
    <m/>
    <m/>
    <m/>
    <m/>
    <m/>
    <m/>
    <m/>
    <n v="67737.070000000007"/>
    <m/>
    <m/>
    <m/>
    <m/>
    <m/>
    <m/>
    <m/>
    <x v="0"/>
    <x v="0"/>
    <m/>
  </r>
  <r>
    <s v=""/>
    <s v=" E09_10490"/>
    <s v="FY29 Management LOE (Cryogenics) - TJ"/>
    <s v="6.09.02.01"/>
    <x v="0"/>
    <d v="2028-10-02T00:00:00"/>
    <d v="2029-09-28T00:00:00"/>
    <s v="nzandi"/>
    <s v="Yang"/>
    <n v="13348.37"/>
    <m/>
    <s v="A"/>
    <s v="Labor"/>
    <s v="TEC"/>
    <m/>
    <s v="JLAB"/>
    <s v="Const"/>
    <s v="CRYO"/>
    <x v="0"/>
    <m/>
    <m/>
    <m/>
    <m/>
    <m/>
    <m/>
    <m/>
    <m/>
    <m/>
    <m/>
    <m/>
    <m/>
    <m/>
    <n v="13348.37"/>
    <m/>
    <m/>
    <m/>
    <m/>
    <m/>
    <x v="0"/>
    <x v="0"/>
    <m/>
  </r>
  <r>
    <s v=""/>
    <s v=" E09_10430"/>
    <s v="FY25 Management LOE (Cryogenics) - TJ"/>
    <s v="6.09.02.01"/>
    <x v="0"/>
    <d v="2024-10-01T00:00:00"/>
    <d v="2025-09-30T00:00:00"/>
    <s v="nzandi"/>
    <s v="Yang"/>
    <n v="11891.87"/>
    <m/>
    <s v="A"/>
    <s v="Labor"/>
    <s v="TEC"/>
    <m/>
    <s v="JLAB"/>
    <s v="PED"/>
    <s v="CRYO"/>
    <x v="0"/>
    <m/>
    <m/>
    <m/>
    <m/>
    <m/>
    <m/>
    <m/>
    <m/>
    <m/>
    <n v="11891.87"/>
    <m/>
    <m/>
    <m/>
    <m/>
    <m/>
    <m/>
    <m/>
    <m/>
    <m/>
    <x v="0"/>
    <x v="0"/>
    <m/>
  </r>
  <r>
    <s v=""/>
    <s v=" E09_10440"/>
    <s v="FY26 Management LOE (Cryogenics) - TJ"/>
    <s v="6.09.02.01"/>
    <x v="0"/>
    <d v="2025-10-01T00:00:00"/>
    <d v="2026-09-30T00:00:00"/>
    <s v="nzandi"/>
    <s v="Yang"/>
    <n v="12248.62"/>
    <m/>
    <s v="A"/>
    <s v="Labor"/>
    <s v="TEC"/>
    <m/>
    <s v="JLAB"/>
    <s v="Const"/>
    <s v="CRYO"/>
    <x v="0"/>
    <m/>
    <m/>
    <m/>
    <m/>
    <m/>
    <m/>
    <m/>
    <m/>
    <m/>
    <m/>
    <n v="12248.62"/>
    <m/>
    <m/>
    <m/>
    <m/>
    <m/>
    <m/>
    <m/>
    <m/>
    <x v="0"/>
    <x v="0"/>
    <m/>
  </r>
  <r>
    <s v=""/>
    <s v=" E09_10450"/>
    <s v="FY27 Management LOE (Cryogenics) - TJ"/>
    <s v="6.09.02.01"/>
    <x v="0"/>
    <d v="2026-10-01T00:00:00"/>
    <d v="2027-09-30T00:00:00"/>
    <s v="nzandi"/>
    <s v="Yang"/>
    <n v="12616.08"/>
    <m/>
    <s v="A"/>
    <s v="Labor"/>
    <s v="TEC"/>
    <m/>
    <s v="JLAB"/>
    <s v="Const"/>
    <s v="CRYO"/>
    <x v="0"/>
    <m/>
    <m/>
    <m/>
    <m/>
    <m/>
    <m/>
    <m/>
    <m/>
    <m/>
    <m/>
    <m/>
    <n v="12616.08"/>
    <m/>
    <m/>
    <m/>
    <m/>
    <m/>
    <m/>
    <m/>
    <x v="0"/>
    <x v="0"/>
    <m/>
  </r>
  <r>
    <s v=""/>
    <s v=" E09_15320"/>
    <s v="FY22 Management LOE (Cryogenics) - TJ (2K Dist &amp; 4K HSR Connections)"/>
    <s v="6.09.04.01.01"/>
    <x v="0"/>
    <d v="2021-10-01T00:00:00"/>
    <d v="2022-09-30T00:00:00"/>
    <s v="nzandi"/>
    <s v="michalsk"/>
    <n v="0"/>
    <m/>
    <s v="A"/>
    <s v="Labor"/>
    <s v="TEC"/>
    <m/>
    <s v="JLAB"/>
    <s v="PED"/>
    <s v="CRYO"/>
    <x v="0"/>
    <m/>
    <m/>
    <m/>
    <m/>
    <m/>
    <m/>
    <m/>
    <m/>
    <m/>
    <m/>
    <m/>
    <m/>
    <m/>
    <m/>
    <m/>
    <m/>
    <m/>
    <m/>
    <m/>
    <x v="0"/>
    <x v="0"/>
    <m/>
  </r>
  <r>
    <s v=""/>
    <s v=" E09_15330"/>
    <s v="FY23 Management LOE (Cryogenics) - TJ (2K Dist &amp; 4K HSR Connections)"/>
    <s v="6.09.04.01.01"/>
    <x v="0"/>
    <d v="2022-10-03T00:00:00"/>
    <d v="2023-09-29T00:00:00"/>
    <s v="nzandi"/>
    <s v="michalsk"/>
    <n v="11240.58"/>
    <m/>
    <s v="A"/>
    <s v="Labor"/>
    <s v="TEC"/>
    <m/>
    <s v="JLAB"/>
    <s v="PED"/>
    <s v="CRYO"/>
    <x v="0"/>
    <m/>
    <m/>
    <m/>
    <m/>
    <m/>
    <m/>
    <m/>
    <n v="11240.58"/>
    <m/>
    <m/>
    <m/>
    <m/>
    <m/>
    <m/>
    <m/>
    <m/>
    <m/>
    <m/>
    <m/>
    <x v="0"/>
    <x v="0"/>
    <m/>
  </r>
  <r>
    <s v=""/>
    <s v=" E09_15340"/>
    <s v="FY24 Management LOE (Cryogenics) - TJ (2K Dist &amp; 4K HSR Connections)"/>
    <s v="6.09.04.01.01"/>
    <x v="0"/>
    <d v="2023-10-02T00:00:00"/>
    <d v="2024-09-30T00:00:00"/>
    <s v="nzandi"/>
    <s v="michalsk"/>
    <n v="11545.5"/>
    <m/>
    <s v="A"/>
    <s v="Labor"/>
    <s v="TEC"/>
    <m/>
    <s v="JLAB"/>
    <s v="PED"/>
    <s v="CRYO"/>
    <x v="0"/>
    <m/>
    <m/>
    <m/>
    <m/>
    <m/>
    <m/>
    <m/>
    <m/>
    <n v="11545.5"/>
    <m/>
    <m/>
    <m/>
    <m/>
    <m/>
    <m/>
    <m/>
    <m/>
    <m/>
    <m/>
    <x v="0"/>
    <x v="0"/>
    <m/>
  </r>
  <r>
    <s v=""/>
    <s v=" E09_15350"/>
    <s v="FY25 Management LOE (Cryogenics) - TJ (2K Dist &amp; 4K HSR Connections)"/>
    <s v="6.09.04.01.01"/>
    <x v="0"/>
    <d v="2024-10-01T00:00:00"/>
    <d v="2025-09-30T00:00:00"/>
    <s v="nzandi"/>
    <s v="michalsk"/>
    <n v="11891.87"/>
    <m/>
    <s v="A"/>
    <s v="Labor"/>
    <s v="TEC"/>
    <m/>
    <s v="JLAB"/>
    <s v="PED"/>
    <s v="CRYO"/>
    <x v="0"/>
    <m/>
    <m/>
    <m/>
    <m/>
    <m/>
    <m/>
    <m/>
    <m/>
    <m/>
    <n v="11891.87"/>
    <m/>
    <m/>
    <m/>
    <m/>
    <m/>
    <m/>
    <m/>
    <m/>
    <m/>
    <x v="0"/>
    <x v="0"/>
    <m/>
  </r>
  <r>
    <s v=""/>
    <s v=" E09_15360"/>
    <s v="FY26 Management LOE (Cryogenics) TJ (2K Dist &amp; 4K HSR Connections)"/>
    <s v="6.09.04.01.01"/>
    <x v="0"/>
    <d v="2025-10-01T00:00:00"/>
    <d v="2026-09-30T00:00:00"/>
    <s v="nzandi"/>
    <s v="michalsk"/>
    <n v="12248.62"/>
    <m/>
    <s v="A"/>
    <s v="Labor"/>
    <s v="TEC"/>
    <m/>
    <s v="JLAB"/>
    <s v="Const"/>
    <s v="CRYO"/>
    <x v="0"/>
    <m/>
    <m/>
    <m/>
    <m/>
    <m/>
    <m/>
    <m/>
    <m/>
    <m/>
    <m/>
    <n v="12248.62"/>
    <m/>
    <m/>
    <m/>
    <m/>
    <m/>
    <m/>
    <m/>
    <m/>
    <x v="0"/>
    <x v="0"/>
    <m/>
  </r>
  <r>
    <s v=""/>
    <s v=" E09_15370"/>
    <s v="FY27 Management LOE (Cryogenics) TJ (2K Dist &amp; 4K HSR Connections)"/>
    <s v="6.09.04.01.01"/>
    <x v="0"/>
    <d v="2026-10-01T00:00:00"/>
    <d v="2027-09-30T00:00:00"/>
    <s v="nzandi"/>
    <s v="michalsk"/>
    <n v="12616.08"/>
    <m/>
    <s v="A"/>
    <s v="Labor"/>
    <s v="TEC"/>
    <m/>
    <s v="JLAB"/>
    <s v="Const"/>
    <s v="CRYO"/>
    <x v="0"/>
    <m/>
    <m/>
    <m/>
    <m/>
    <m/>
    <m/>
    <m/>
    <m/>
    <m/>
    <m/>
    <m/>
    <n v="12616.08"/>
    <m/>
    <m/>
    <m/>
    <m/>
    <m/>
    <m/>
    <m/>
    <x v="0"/>
    <x v="0"/>
    <m/>
  </r>
  <r>
    <s v=""/>
    <s v=" E09_15390"/>
    <s v="FY29 Management LOE (Cryogenics) - TJ (2K Dist &amp; 4K HSR Connections)"/>
    <s v="6.09.04.01.01"/>
    <x v="0"/>
    <d v="2028-10-02T00:00:00"/>
    <d v="2029-09-28T00:00:00"/>
    <s v="nzandi"/>
    <s v="michalsk"/>
    <n v="13429.77"/>
    <m/>
    <s v="A"/>
    <s v="Labor"/>
    <s v="TEC"/>
    <m/>
    <s v="JLAB"/>
    <s v="Const"/>
    <s v="CRYO"/>
    <x v="0"/>
    <m/>
    <m/>
    <m/>
    <m/>
    <m/>
    <m/>
    <m/>
    <m/>
    <m/>
    <m/>
    <m/>
    <m/>
    <m/>
    <n v="13429.77"/>
    <m/>
    <m/>
    <m/>
    <m/>
    <m/>
    <x v="0"/>
    <x v="0"/>
    <m/>
  </r>
  <r>
    <s v=""/>
    <s v=" E09_10480"/>
    <s v="FY28 Management LOE (Cryogenics) - TJ"/>
    <s v="6.09.02.01"/>
    <x v="0"/>
    <d v="2027-10-01T00:00:00"/>
    <d v="2028-09-29T00:00:00"/>
    <s v="nzandi"/>
    <s v="Yang"/>
    <n v="13134.24"/>
    <m/>
    <s v="A"/>
    <s v="Labor"/>
    <s v="TEC"/>
    <m/>
    <s v="JLAB"/>
    <s v="Const"/>
    <s v="CRYO"/>
    <x v="0"/>
    <m/>
    <m/>
    <m/>
    <m/>
    <m/>
    <m/>
    <m/>
    <m/>
    <m/>
    <m/>
    <m/>
    <m/>
    <n v="13134.24"/>
    <n v="0"/>
    <m/>
    <m/>
    <m/>
    <m/>
    <m/>
    <x v="0"/>
    <x v="0"/>
    <m/>
  </r>
  <r>
    <s v=""/>
    <s v=" E09_15380"/>
    <s v="FY28 Management LOE (Cryogenics) - TJ (2K Dist &amp; 4K HSR Connections)"/>
    <s v="6.09.04.01.01"/>
    <x v="0"/>
    <d v="2027-10-01T00:00:00"/>
    <d v="2028-09-29T00:00:00"/>
    <s v="nzandi"/>
    <s v="michalsk"/>
    <n v="13134.24"/>
    <m/>
    <s v="A"/>
    <s v="Labor"/>
    <s v="TEC"/>
    <m/>
    <s v="JLAB"/>
    <s v="Const"/>
    <s v="CRYO"/>
    <x v="0"/>
    <m/>
    <m/>
    <m/>
    <m/>
    <m/>
    <m/>
    <m/>
    <m/>
    <m/>
    <m/>
    <m/>
    <m/>
    <n v="13134.24"/>
    <n v="0"/>
    <m/>
    <m/>
    <m/>
    <m/>
    <m/>
    <x v="0"/>
    <x v="0"/>
    <m/>
  </r>
  <r>
    <s v=""/>
    <s v=" E09_10400"/>
    <s v="FY22 Management LOE (Cryogenics) - TJ 2K Satellite"/>
    <s v="6.09.02.01"/>
    <x v="0"/>
    <d v="2021-10-01T00:00:00"/>
    <d v="2022-09-30T00:00:00"/>
    <s v="nzandi"/>
    <s v="Yang"/>
    <n v="0"/>
    <m/>
    <s v="A"/>
    <s v="Labor"/>
    <s v="TEC"/>
    <m/>
    <s v="JLAB"/>
    <s v="PED"/>
    <s v="CRYO"/>
    <x v="0"/>
    <m/>
    <m/>
    <m/>
    <m/>
    <m/>
    <m/>
    <m/>
    <m/>
    <m/>
    <m/>
    <m/>
    <m/>
    <m/>
    <m/>
    <m/>
    <m/>
    <m/>
    <m/>
    <m/>
    <x v="0"/>
    <x v="0"/>
    <m/>
  </r>
  <r>
    <s v=""/>
    <s v=" E09_10400"/>
    <s v="FY22 Management LOE (Cryogenics) - TJ 2K Satellite"/>
    <s v="6.09.02.01"/>
    <x v="0"/>
    <d v="2021-10-01T00:00:00"/>
    <d v="2022-09-30T00:00:00"/>
    <s v="nzandi"/>
    <s v="Yang"/>
    <n v="0"/>
    <m/>
    <s v="A"/>
    <s v="Labor"/>
    <s v="TEC"/>
    <m/>
    <s v="JLAB"/>
    <s v="PED"/>
    <s v="CRYO"/>
    <x v="0"/>
    <m/>
    <m/>
    <m/>
    <m/>
    <m/>
    <m/>
    <m/>
    <m/>
    <m/>
    <m/>
    <m/>
    <m/>
    <m/>
    <m/>
    <m/>
    <m/>
    <m/>
    <m/>
    <m/>
    <x v="0"/>
    <x v="0"/>
    <m/>
  </r>
  <r>
    <s v=""/>
    <s v=" E09_13050"/>
    <s v="Perform Verification Testing on Auxiliary Equipment and Satellite Plant Sub-Systems - IR10 - TJ"/>
    <s v="6.09.02.05.03"/>
    <x v="0"/>
    <d v="2029-01-04T00:00:00"/>
    <d v="2029-03-09T00:00:00"/>
    <s v="nzandi"/>
    <s v="Yang"/>
    <n v="74957.86"/>
    <m/>
    <s v="C"/>
    <s v="Labor"/>
    <s v="TEC"/>
    <m/>
    <s v="JLAB"/>
    <s v="Const"/>
    <s v="CRYO"/>
    <x v="8"/>
    <m/>
    <m/>
    <m/>
    <m/>
    <m/>
    <m/>
    <m/>
    <m/>
    <m/>
    <m/>
    <m/>
    <m/>
    <m/>
    <n v="74957.86"/>
    <m/>
    <m/>
    <m/>
    <m/>
    <m/>
    <x v="0"/>
    <x v="0"/>
    <m/>
  </r>
  <r>
    <s v=""/>
    <s v=" E09_13070"/>
    <s v="Perform Satellite Plant Commissioning with Controls and Distribution System - IR10 RCS TJ"/>
    <s v="6.09.02.05.03"/>
    <x v="0"/>
    <d v="1930-05-01T00:00:00"/>
    <d v="1930-07-03T00:00:00"/>
    <s v="nzandi"/>
    <s v="Yang"/>
    <n v="77206.600000000006"/>
    <m/>
    <s v="C"/>
    <s v="Labor"/>
    <s v="TEC"/>
    <m/>
    <s v="JLAB"/>
    <s v="Const"/>
    <s v="CRYO"/>
    <x v="4"/>
    <m/>
    <m/>
    <m/>
    <m/>
    <m/>
    <m/>
    <m/>
    <m/>
    <m/>
    <m/>
    <m/>
    <m/>
    <m/>
    <m/>
    <n v="77206.600000000006"/>
    <m/>
    <m/>
    <m/>
    <m/>
    <x v="0"/>
    <x v="0"/>
    <m/>
  </r>
  <r>
    <s v=""/>
    <s v=" E09_11610"/>
    <s v="RCV: Receipt of Long Lead Materials and Start of Fabrication (IR06, IR10)"/>
    <s v="6.09.02.03.01"/>
    <x v="0"/>
    <d v="2026-05-28T00:00:00"/>
    <d v="2026-05-28T00:00:00"/>
    <s v="nzandi"/>
    <s v="Yang"/>
    <n v="15999047.630000001"/>
    <m/>
    <s v="C"/>
    <s v="Nonlabor"/>
    <s v="TEC"/>
    <s v="CD-3A"/>
    <s v="JLAB"/>
    <s v="Const"/>
    <s v="CRYO"/>
    <x v="9"/>
    <s v="D25.APP05.B"/>
    <s v="APP00003"/>
    <m/>
    <m/>
    <m/>
    <m/>
    <m/>
    <m/>
    <m/>
    <m/>
    <n v="15999047.630000001"/>
    <m/>
    <m/>
    <m/>
    <m/>
    <m/>
    <m/>
    <m/>
    <m/>
    <x v="0"/>
    <x v="0"/>
    <m/>
  </r>
  <r>
    <s v=""/>
    <s v=" E09_15830"/>
    <s v="Provide Initial Cryo Line Model and Layouts for Sat to Cryo Header and HSR - IR10"/>
    <s v="6.09.04.02.02"/>
    <x v="0"/>
    <d v="2023-07-05T00:00:00"/>
    <d v="2023-12-27T00:00:00"/>
    <s v="nzandi"/>
    <s v="Yang"/>
    <n v="56359.54"/>
    <m/>
    <s v="C"/>
    <s v="Labor"/>
    <s v="TEC"/>
    <m/>
    <s v="JLAB"/>
    <s v="PED"/>
    <s v="CRYO"/>
    <x v="11"/>
    <m/>
    <m/>
    <m/>
    <m/>
    <m/>
    <m/>
    <m/>
    <n v="29119.1"/>
    <n v="27240.45"/>
    <m/>
    <m/>
    <m/>
    <m/>
    <m/>
    <m/>
    <m/>
    <m/>
    <m/>
    <m/>
    <x v="0"/>
    <x v="0"/>
    <m/>
  </r>
  <r>
    <s v=""/>
    <s v=" E09_12910"/>
    <s v="Perform Satellite Plant Commissioning with Controls and Distribution System - IR02 - TJ"/>
    <s v="6.09.02.05.01"/>
    <x v="0"/>
    <d v="1932-02-12T00:00:00"/>
    <d v="1932-04-15T00:00:00"/>
    <s v="nzandi"/>
    <s v="Yang"/>
    <n v="6753.07"/>
    <m/>
    <s v="C"/>
    <s v="Labor"/>
    <s v="TEC"/>
    <m/>
    <s v="JLAB"/>
    <s v="Const"/>
    <s v="CRYO"/>
    <x v="4"/>
    <m/>
    <m/>
    <m/>
    <m/>
    <m/>
    <m/>
    <m/>
    <m/>
    <m/>
    <m/>
    <m/>
    <m/>
    <m/>
    <m/>
    <m/>
    <m/>
    <n v="6753.07"/>
    <m/>
    <m/>
    <x v="0"/>
    <x v="0"/>
    <m/>
  </r>
  <r>
    <s v=""/>
    <s v=" E09_10690"/>
    <s v="Obtain Translational Tool with Bldg and Tunnel Dwgs"/>
    <s v="6.09.02.02.02"/>
    <x v="0"/>
    <d v="2022-10-03T00:00:00"/>
    <d v="2022-12-30T00:00:00"/>
    <s v="nzandi"/>
    <s v="Yang"/>
    <n v="3829.82"/>
    <m/>
    <s v="C"/>
    <s v="Labor"/>
    <s v="TEC"/>
    <m/>
    <s v="JLAB"/>
    <s v="PED"/>
    <s v="CRYO"/>
    <x v="11"/>
    <m/>
    <m/>
    <m/>
    <m/>
    <m/>
    <m/>
    <m/>
    <n v="3829.82"/>
    <m/>
    <m/>
    <m/>
    <m/>
    <m/>
    <m/>
    <m/>
    <m/>
    <m/>
    <m/>
    <m/>
    <x v="0"/>
    <x v="0"/>
    <m/>
  </r>
  <r>
    <s v=""/>
    <s v=" E09_12910"/>
    <s v="Perform Satellite Plant Commissioning with Controls and Distribution System - IR02 - TJ"/>
    <s v="6.09.02.05.01"/>
    <x v="0"/>
    <d v="1932-02-12T00:00:00"/>
    <d v="1932-04-15T00:00:00"/>
    <s v="nzandi"/>
    <s v="Yang"/>
    <n v="8698.25"/>
    <m/>
    <s v="C"/>
    <s v="Labor"/>
    <s v="TEC"/>
    <m/>
    <s v="JLAB"/>
    <s v="Const"/>
    <s v="CRYO"/>
    <x v="4"/>
    <m/>
    <m/>
    <m/>
    <m/>
    <m/>
    <m/>
    <m/>
    <m/>
    <m/>
    <m/>
    <m/>
    <m/>
    <m/>
    <m/>
    <m/>
    <m/>
    <n v="8698.25"/>
    <m/>
    <m/>
    <x v="0"/>
    <x v="0"/>
    <m/>
  </r>
  <r>
    <s v=""/>
    <s v=" E09_13040"/>
    <s v="Perform Verification Testing on Auxiliary Equipment and Satellite Plant Sub-Systems - IR10 BNL"/>
    <s v="6.09.02.05.03"/>
    <x v="0"/>
    <d v="2029-01-04T00:00:00"/>
    <d v="2029-03-09T00:00:00"/>
    <s v="glayden"/>
    <s v="ythan"/>
    <n v="70496.850000000006"/>
    <m/>
    <s v="C"/>
    <s v="Labor"/>
    <s v="TEC"/>
    <m/>
    <s v="BNL"/>
    <s v="Const"/>
    <s v="CRYO"/>
    <x v="8"/>
    <m/>
    <m/>
    <m/>
    <m/>
    <m/>
    <m/>
    <m/>
    <m/>
    <m/>
    <m/>
    <m/>
    <m/>
    <m/>
    <n v="70496.850000000006"/>
    <m/>
    <m/>
    <m/>
    <m/>
    <m/>
    <x v="0"/>
    <x v="0"/>
    <m/>
  </r>
  <r>
    <s v=""/>
    <s v=" E09_13040"/>
    <s v="Perform Verification Testing on Auxiliary Equipment and Satellite Plant Sub-Systems - IR10 BNL"/>
    <s v="6.09.02.05.03"/>
    <x v="0"/>
    <d v="2029-01-04T00:00:00"/>
    <d v="2029-03-09T00:00:00"/>
    <s v="glayden"/>
    <s v="ythan"/>
    <n v="82032.23"/>
    <m/>
    <s v="C"/>
    <s v="Labor"/>
    <s v="TEC"/>
    <m/>
    <s v="BNL"/>
    <s v="Const"/>
    <s v="CRYO"/>
    <x v="8"/>
    <m/>
    <m/>
    <m/>
    <m/>
    <m/>
    <m/>
    <m/>
    <m/>
    <m/>
    <m/>
    <m/>
    <m/>
    <m/>
    <n v="82032.23"/>
    <m/>
    <m/>
    <m/>
    <m/>
    <m/>
    <x v="0"/>
    <x v="0"/>
    <m/>
  </r>
  <r>
    <s v=""/>
    <s v=" E09_10420"/>
    <s v="FY24 Management LOE (Cryogenics) - TJ"/>
    <s v="6.09.02.01"/>
    <x v="0"/>
    <d v="2023-10-02T00:00:00"/>
    <d v="2024-09-30T00:00:00"/>
    <s v="nzandi"/>
    <s v="Yang"/>
    <n v="13178.15"/>
    <m/>
    <s v="A"/>
    <s v="Labor"/>
    <s v="TEC"/>
    <m/>
    <s v="JLAB"/>
    <s v="PED"/>
    <s v="CRYO"/>
    <x v="0"/>
    <m/>
    <m/>
    <m/>
    <m/>
    <m/>
    <m/>
    <m/>
    <m/>
    <n v="13178.15"/>
    <n v="0"/>
    <m/>
    <m/>
    <m/>
    <m/>
    <m/>
    <m/>
    <m/>
    <m/>
    <m/>
    <x v="0"/>
    <x v="0"/>
    <m/>
  </r>
  <r>
    <s v=""/>
    <s v=" E09_10420"/>
    <s v="FY24 Management LOE (Cryogenics) - TJ"/>
    <s v="6.09.02.01"/>
    <x v="0"/>
    <d v="2023-10-02T00:00:00"/>
    <d v="2024-09-30T00:00:00"/>
    <s v="nzandi"/>
    <s v="Yang"/>
    <n v="21890.37"/>
    <m/>
    <s v="A"/>
    <s v="Labor"/>
    <s v="TEC"/>
    <m/>
    <s v="JLAB"/>
    <s v="PED"/>
    <s v="CRYO"/>
    <x v="0"/>
    <m/>
    <m/>
    <m/>
    <m/>
    <m/>
    <m/>
    <m/>
    <m/>
    <n v="21890.37"/>
    <n v="0"/>
    <m/>
    <m/>
    <m/>
    <m/>
    <m/>
    <m/>
    <m/>
    <m/>
    <m/>
    <x v="0"/>
    <x v="0"/>
    <m/>
  </r>
  <r>
    <s v=""/>
    <s v=" E09_12760"/>
    <s v="Oversee Cryogenics System Installation Contract-Travel - IR06 - TJ"/>
    <s v="6.09.02.04.02"/>
    <x v="0"/>
    <d v="2028-01-05T00:00:00"/>
    <d v="2029-01-03T00:00:00"/>
    <s v="nzandi"/>
    <s v="Yang"/>
    <n v="47749.03"/>
    <m/>
    <s v="C"/>
    <s v="Nonlabor"/>
    <s v="TEC"/>
    <m/>
    <s v="JLAB"/>
    <s v="Const"/>
    <s v="CRYO"/>
    <x v="10"/>
    <s v="T"/>
    <m/>
    <m/>
    <m/>
    <m/>
    <m/>
    <m/>
    <m/>
    <m/>
    <m/>
    <m/>
    <m/>
    <n v="35907.269999999997"/>
    <n v="11841.76"/>
    <m/>
    <m/>
    <m/>
    <m/>
    <m/>
    <x v="0"/>
    <x v="0"/>
    <m/>
  </r>
  <r>
    <s v=""/>
    <s v=" E09_12820"/>
    <s v="Oversee Cryogenics System Installation Contract-Travel - IR10 - TJ"/>
    <s v="6.09.02.04.03"/>
    <x v="0"/>
    <d v="2028-01-05T00:00:00"/>
    <d v="2029-01-03T00:00:00"/>
    <s v="nzandi"/>
    <s v="Yang"/>
    <n v="47749.03"/>
    <m/>
    <s v="C"/>
    <s v="Nonlabor"/>
    <s v="TEC"/>
    <m/>
    <s v="JLAB"/>
    <s v="Const"/>
    <s v="CRYO"/>
    <x v="10"/>
    <s v="T"/>
    <m/>
    <m/>
    <m/>
    <m/>
    <m/>
    <m/>
    <m/>
    <m/>
    <m/>
    <m/>
    <m/>
    <n v="35907.269999999997"/>
    <n v="11841.76"/>
    <m/>
    <m/>
    <m/>
    <m/>
    <m/>
    <x v="0"/>
    <x v="0"/>
    <m/>
  </r>
  <r>
    <s v=""/>
    <s v=" E09_16410"/>
    <s v="Oversee 2K Distribution System Installation Contract - Phase 1 - TJ Oversight - IR02"/>
    <s v="6.09.04.04"/>
    <x v="0"/>
    <d v="1931-03-27T00:00:00"/>
    <d v="1931-06-19T00:00:00"/>
    <s v="nzandi"/>
    <s v="Yang"/>
    <n v="18294.59"/>
    <m/>
    <s v="C"/>
    <s v="Labor"/>
    <s v="TEC"/>
    <m/>
    <s v="JLAB"/>
    <s v="Const"/>
    <s v="CRYO"/>
    <x v="5"/>
    <m/>
    <m/>
    <m/>
    <m/>
    <m/>
    <m/>
    <m/>
    <m/>
    <m/>
    <m/>
    <m/>
    <m/>
    <m/>
    <m/>
    <m/>
    <n v="18294.59"/>
    <m/>
    <m/>
    <m/>
    <x v="0"/>
    <x v="0"/>
    <m/>
  </r>
  <r>
    <s v=""/>
    <s v=" E09_11840"/>
    <s v="TR Effort for LN2 Distribution System Procurement"/>
    <s v="6.09.02.03.02"/>
    <x v="0"/>
    <d v="2026-05-28T00:00:00"/>
    <d v="2027-02-17T00:00:00"/>
    <s v="nzandi"/>
    <s v="Yang"/>
    <n v="8012.7"/>
    <m/>
    <s v="C"/>
    <s v="Labor"/>
    <s v="TEC"/>
    <m/>
    <s v="JLAB"/>
    <s v="Const"/>
    <s v="CRYO"/>
    <x v="10"/>
    <s v="S.P211"/>
    <m/>
    <m/>
    <m/>
    <m/>
    <m/>
    <m/>
    <m/>
    <m/>
    <m/>
    <n v="3917.32"/>
    <n v="4095.38"/>
    <m/>
    <m/>
    <m/>
    <m/>
    <m/>
    <m/>
    <m/>
    <x v="0"/>
    <x v="0"/>
    <m/>
  </r>
  <r>
    <s v=""/>
    <s v=" E09_10780"/>
    <s v="Provide N2 dewar and piping layout - IR02"/>
    <s v="6.09.02.02.02"/>
    <x v="0"/>
    <d v="2023-03-02T00:00:00"/>
    <d v="2023-03-15T00:00:00"/>
    <s v="nzandi"/>
    <s v="Yang"/>
    <n v="575.07000000000005"/>
    <m/>
    <s v="C"/>
    <s v="Labor"/>
    <s v="TEC"/>
    <m/>
    <s v="JLAB"/>
    <s v="PED"/>
    <s v="CRYO"/>
    <x v="11"/>
    <m/>
    <m/>
    <m/>
    <m/>
    <m/>
    <m/>
    <m/>
    <n v="575.07000000000005"/>
    <m/>
    <m/>
    <m/>
    <m/>
    <m/>
    <m/>
    <m/>
    <m/>
    <m/>
    <m/>
    <m/>
    <x v="0"/>
    <x v="0"/>
    <m/>
  </r>
  <r>
    <s v=""/>
    <s v=" E09_10860"/>
    <s v="Provide Initial P&amp;I diagrams - IR06"/>
    <s v="6.09.02.02.02"/>
    <x v="0"/>
    <d v="2022-12-01T00:00:00"/>
    <d v="2022-12-29T00:00:00"/>
    <s v="nzandi"/>
    <s v="Yang"/>
    <n v="575.07000000000005"/>
    <m/>
    <s v="C"/>
    <s v="Labor"/>
    <s v="TEC"/>
    <m/>
    <s v="JLAB"/>
    <s v="PED"/>
    <s v="CRYO"/>
    <x v="11"/>
    <m/>
    <m/>
    <m/>
    <m/>
    <m/>
    <m/>
    <m/>
    <n v="575.07000000000005"/>
    <m/>
    <m/>
    <m/>
    <m/>
    <m/>
    <m/>
    <m/>
    <m/>
    <m/>
    <m/>
    <m/>
    <x v="0"/>
    <x v="0"/>
    <m/>
  </r>
  <r>
    <s v=""/>
    <s v=" E09_11020"/>
    <s v="Provide Initial P&amp;I diagrams - IR10"/>
    <s v="6.09.02.02.02"/>
    <x v="0"/>
    <d v="2022-12-01T00:00:00"/>
    <d v="2022-12-29T00:00:00"/>
    <s v="nzandi"/>
    <s v="Yang"/>
    <n v="575.07000000000005"/>
    <m/>
    <s v="C"/>
    <s v="Labor"/>
    <s v="TEC"/>
    <m/>
    <s v="JLAB"/>
    <s v="PED"/>
    <s v="CRYO"/>
    <x v="11"/>
    <m/>
    <m/>
    <m/>
    <m/>
    <m/>
    <m/>
    <m/>
    <n v="575.07000000000005"/>
    <m/>
    <m/>
    <m/>
    <m/>
    <m/>
    <m/>
    <m/>
    <m/>
    <m/>
    <m/>
    <m/>
    <x v="0"/>
    <x v="0"/>
    <m/>
  </r>
  <r>
    <s v=""/>
    <s v=" E09_11100"/>
    <s v="Provide N2 dewar and piping layout - IR10"/>
    <s v="6.09.02.02.02"/>
    <x v="0"/>
    <d v="2023-03-02T00:00:00"/>
    <d v="2023-03-15T00:00:00"/>
    <s v="nzandi"/>
    <s v="Yang"/>
    <n v="575.07000000000005"/>
    <m/>
    <s v="C"/>
    <s v="Labor"/>
    <s v="TEC"/>
    <m/>
    <s v="JLAB"/>
    <s v="PED"/>
    <s v="CRYO"/>
    <x v="11"/>
    <m/>
    <m/>
    <m/>
    <m/>
    <m/>
    <m/>
    <m/>
    <n v="575.07000000000005"/>
    <m/>
    <m/>
    <m/>
    <m/>
    <m/>
    <m/>
    <m/>
    <m/>
    <m/>
    <m/>
    <m/>
    <x v="0"/>
    <x v="0"/>
    <m/>
  </r>
  <r>
    <s v=""/>
    <s v=" E09_12290"/>
    <s v="Conduct starters Bid Evaluation and Decision"/>
    <s v="6.09.02.03.02"/>
    <x v="0"/>
    <d v="2026-04-06T00:00:00"/>
    <d v="2026-05-05T00:00:00"/>
    <s v="nzandi"/>
    <s v="Yang"/>
    <n v="628.4"/>
    <m/>
    <s v="C"/>
    <s v="Labor"/>
    <s v="TEC"/>
    <m/>
    <s v="JLAB"/>
    <s v="PED"/>
    <s v="CRYO"/>
    <x v="10"/>
    <s v="S.P207"/>
    <m/>
    <m/>
    <m/>
    <m/>
    <m/>
    <m/>
    <m/>
    <m/>
    <m/>
    <n v="628.4"/>
    <m/>
    <m/>
    <m/>
    <m/>
    <m/>
    <m/>
    <m/>
    <m/>
    <x v="0"/>
    <x v="0"/>
    <m/>
  </r>
  <r>
    <s v=""/>
    <s v=" E09_15980"/>
    <s v="Prepare 2K Distribution Systems Award Documents"/>
    <s v="6.09.04.03"/>
    <x v="0"/>
    <d v="2026-05-06T00:00:00"/>
    <d v="2026-05-12T00:00:00"/>
    <s v="nzandi"/>
    <s v="Yang"/>
    <n v="628.4"/>
    <m/>
    <s v="C"/>
    <s v="Labor"/>
    <s v="TEC"/>
    <m/>
    <s v="JLAB"/>
    <s v="PED"/>
    <s v="CRYO"/>
    <x v="10"/>
    <s v="D.APP30"/>
    <m/>
    <m/>
    <m/>
    <m/>
    <m/>
    <m/>
    <m/>
    <m/>
    <m/>
    <n v="628.4"/>
    <m/>
    <m/>
    <m/>
    <m/>
    <m/>
    <m/>
    <m/>
    <m/>
    <x v="0"/>
    <x v="0"/>
    <m/>
  </r>
  <r>
    <s v=""/>
    <s v=" E09_11080"/>
    <s v="Provide cold box &amp; insul vac layout - IR10"/>
    <s v="6.09.02.02.02"/>
    <x v="0"/>
    <d v="2023-01-03T00:00:00"/>
    <d v="2023-01-09T00:00:00"/>
    <s v="nzandi"/>
    <s v="Yang"/>
    <n v="740.72"/>
    <m/>
    <s v="C"/>
    <s v="Labor"/>
    <s v="TEC"/>
    <m/>
    <s v="JLAB"/>
    <s v="PED"/>
    <s v="CRYO"/>
    <x v="11"/>
    <m/>
    <m/>
    <m/>
    <m/>
    <m/>
    <m/>
    <m/>
    <n v="740.72"/>
    <m/>
    <m/>
    <m/>
    <m/>
    <m/>
    <m/>
    <m/>
    <m/>
    <m/>
    <m/>
    <m/>
    <x v="0"/>
    <x v="0"/>
    <m/>
  </r>
  <r>
    <s v=""/>
    <s v=" E09_11150"/>
    <s v="Provide ambient HX layout - IR10"/>
    <s v="6.09.02.02.02"/>
    <x v="0"/>
    <d v="2023-04-17T00:00:00"/>
    <d v="2023-04-24T00:00:00"/>
    <s v="nzandi"/>
    <s v="Yang"/>
    <n v="740.72"/>
    <m/>
    <s v="C"/>
    <s v="Labor"/>
    <s v="TEC"/>
    <m/>
    <s v="JLAB"/>
    <s v="PED"/>
    <s v="CRYO"/>
    <x v="11"/>
    <m/>
    <m/>
    <m/>
    <m/>
    <m/>
    <m/>
    <m/>
    <n v="740.72"/>
    <m/>
    <m/>
    <m/>
    <m/>
    <m/>
    <m/>
    <m/>
    <m/>
    <m/>
    <m/>
    <m/>
    <x v="0"/>
    <x v="0"/>
    <m/>
  </r>
  <r>
    <s v=""/>
    <s v=" E09_15980"/>
    <s v="Prepare 2K Distribution Systems Award Documents"/>
    <s v="6.09.04.03"/>
    <x v="0"/>
    <d v="2026-05-06T00:00:00"/>
    <d v="2026-05-12T00:00:00"/>
    <s v="nzandi"/>
    <s v="Yang"/>
    <n v="809.4"/>
    <m/>
    <s v="C"/>
    <s v="Labor"/>
    <s v="TEC"/>
    <m/>
    <s v="JLAB"/>
    <s v="PED"/>
    <s v="CRYO"/>
    <x v="10"/>
    <s v="D.APP30"/>
    <m/>
    <m/>
    <m/>
    <m/>
    <m/>
    <m/>
    <m/>
    <m/>
    <m/>
    <n v="809.4"/>
    <m/>
    <m/>
    <m/>
    <m/>
    <m/>
    <m/>
    <m/>
    <m/>
    <x v="0"/>
    <x v="0"/>
    <m/>
  </r>
  <r>
    <s v=""/>
    <s v=" E09_13650"/>
    <s v="4K Distribution RD&amp;M - Generate &amp; Maintain P&amp;ID's updates 4K Cryo distribution &amp; Current leads Circuits CD-2 Release"/>
    <s v="6.09.03.02.01"/>
    <x v="0"/>
    <d v="2023-04-28T00:00:00"/>
    <d v="2023-10-23T00:00:00"/>
    <s v="glayden"/>
    <s v="ythan"/>
    <n v="4220.1000000000004"/>
    <m/>
    <s v="C"/>
    <s v="Labor"/>
    <s v="TEC"/>
    <m/>
    <s v="BNL"/>
    <s v="PED"/>
    <s v="CRYO"/>
    <x v="0"/>
    <m/>
    <m/>
    <m/>
    <m/>
    <m/>
    <m/>
    <m/>
    <n v="3705.45"/>
    <n v="514.65"/>
    <m/>
    <m/>
    <m/>
    <m/>
    <m/>
    <m/>
    <m/>
    <m/>
    <m/>
    <m/>
    <x v="0"/>
    <x v="0"/>
    <m/>
  </r>
  <r>
    <s v=""/>
    <s v=" E09_13670"/>
    <s v="4K Distribution RD&amp;M - Generate &amp; Maintain P&amp;ID's updates CD-3 Release"/>
    <s v="6.09.03.02.01"/>
    <x v="0"/>
    <d v="2023-10-24T00:00:00"/>
    <d v="2024-10-18T00:00:00"/>
    <s v="glayden"/>
    <s v="ythan"/>
    <n v="4357.22"/>
    <m/>
    <s v="C"/>
    <s v="Labor"/>
    <s v="TEC"/>
    <m/>
    <s v="BNL"/>
    <s v="PED"/>
    <s v="CRYO"/>
    <x v="0"/>
    <m/>
    <m/>
    <m/>
    <m/>
    <m/>
    <m/>
    <m/>
    <m/>
    <n v="4128.8100000000004"/>
    <n v="228.4"/>
    <m/>
    <m/>
    <m/>
    <m/>
    <m/>
    <m/>
    <m/>
    <m/>
    <m/>
    <x v="0"/>
    <x v="0"/>
    <m/>
  </r>
  <r>
    <s v=""/>
    <s v=" E09_13770"/>
    <s v="4K Distribution SD&amp;E Modification definition with Power supply Group IR02"/>
    <s v="6.09.03.02.02"/>
    <x v="0"/>
    <d v="2023-04-03T00:00:00"/>
    <d v="2023-11-17T00:00:00"/>
    <s v="glayden"/>
    <s v="ythan"/>
    <n v="4232.49"/>
    <m/>
    <s v="C"/>
    <s v="Labor"/>
    <s v="TEC"/>
    <m/>
    <s v="BNL"/>
    <s v="PED"/>
    <s v="CRYO"/>
    <x v="11"/>
    <m/>
    <m/>
    <m/>
    <m/>
    <m/>
    <m/>
    <m/>
    <n v="3359.54"/>
    <n v="872.95"/>
    <m/>
    <m/>
    <m/>
    <m/>
    <m/>
    <m/>
    <m/>
    <m/>
    <m/>
    <m/>
    <x v="0"/>
    <x v="0"/>
    <m/>
  </r>
  <r>
    <s v=""/>
    <s v=" E09_13740"/>
    <s v="4K Distribution SD&amp;E - Process Eng HSR Cryo-Distribution, Satellites, and Central Plant Overall System CD-2 Update"/>
    <s v="6.09.03.02.02"/>
    <x v="0"/>
    <d v="2021-04-13T00:00:00"/>
    <d v="2021-12-01T00:00:00"/>
    <s v="glayden"/>
    <s v="ythan"/>
    <n v="3957.09"/>
    <m/>
    <s v="C"/>
    <s v="Labor"/>
    <s v="TEC"/>
    <m/>
    <s v="BNL"/>
    <s v="PED"/>
    <s v="CRYO"/>
    <x v="6"/>
    <m/>
    <m/>
    <m/>
    <m/>
    <m/>
    <n v="2967.81"/>
    <n v="989.27"/>
    <m/>
    <m/>
    <m/>
    <m/>
    <m/>
    <m/>
    <m/>
    <m/>
    <m/>
    <m/>
    <m/>
    <m/>
    <x v="0"/>
    <x v="0"/>
    <m/>
  </r>
  <r>
    <s v=""/>
    <s v=" E09_13970"/>
    <s v="4K Distribution SD&amp;E - Modification definition with Power supply Group 1012 LeadPots &amp; IR12"/>
    <s v="6.09.03.02.02"/>
    <x v="0"/>
    <d v="2023-04-03T00:00:00"/>
    <d v="2023-11-17T00:00:00"/>
    <s v="glayden"/>
    <s v="ythan"/>
    <n v="4232.49"/>
    <m/>
    <s v="C"/>
    <s v="Labor"/>
    <s v="TEC"/>
    <m/>
    <s v="BNL"/>
    <s v="PED"/>
    <s v="CRYO"/>
    <x v="11"/>
    <m/>
    <m/>
    <m/>
    <m/>
    <m/>
    <m/>
    <m/>
    <n v="3359.54"/>
    <n v="872.95"/>
    <m/>
    <m/>
    <m/>
    <m/>
    <m/>
    <m/>
    <m/>
    <m/>
    <m/>
    <m/>
    <x v="0"/>
    <x v="0"/>
    <m/>
  </r>
  <r>
    <s v=""/>
    <s v=" E09_14010"/>
    <s v="4K Distribution SD&amp;E -WorkPlan for modifications 1012 LeadPots &amp; IR12"/>
    <s v="6.09.03.02.02"/>
    <x v="0"/>
    <d v="2024-12-05T00:00:00"/>
    <d v="2025-03-06T00:00:00"/>
    <s v="glayden"/>
    <s v="ythan"/>
    <n v="4501.46"/>
    <m/>
    <s v="C"/>
    <s v="Labor"/>
    <s v="TEC"/>
    <m/>
    <s v="BNL"/>
    <s v="Const"/>
    <s v="CRYO"/>
    <x v="6"/>
    <m/>
    <m/>
    <m/>
    <m/>
    <m/>
    <m/>
    <m/>
    <m/>
    <m/>
    <n v="4501.46"/>
    <m/>
    <m/>
    <m/>
    <m/>
    <m/>
    <m/>
    <m/>
    <m/>
    <m/>
    <x v="0"/>
    <x v="0"/>
    <m/>
  </r>
  <r>
    <s v=""/>
    <s v=" E09_14020"/>
    <s v="4K Distribution SD&amp;E - General Arrangement IR02 HSR Distribution"/>
    <s v="6.09.03.02.02"/>
    <x v="0"/>
    <d v="2024-03-04T00:00:00"/>
    <d v="2024-06-10T00:00:00"/>
    <s v="glayden"/>
    <s v="ythan"/>
    <n v="4349.24"/>
    <m/>
    <s v="C"/>
    <s v="Labor"/>
    <s v="TEC"/>
    <m/>
    <s v="BNL"/>
    <s v="PED"/>
    <s v="CRYO"/>
    <x v="11"/>
    <m/>
    <m/>
    <m/>
    <m/>
    <m/>
    <m/>
    <m/>
    <m/>
    <n v="4349.24"/>
    <m/>
    <m/>
    <m/>
    <m/>
    <m/>
    <m/>
    <m/>
    <m/>
    <m/>
    <m/>
    <x v="0"/>
    <x v="0"/>
    <m/>
  </r>
  <r>
    <s v=""/>
    <s v=" E09_14050"/>
    <s v="4K Distribution SD&amp;E - General Arrangement IR04 Blue Injection Distribution"/>
    <s v="6.09.03.02.02"/>
    <x v="0"/>
    <d v="2023-08-08T00:00:00"/>
    <d v="2023-11-16T00:00:00"/>
    <s v="glayden"/>
    <s v="ythan"/>
    <n v="4269.3900000000003"/>
    <m/>
    <s v="C"/>
    <s v="Labor"/>
    <s v="TEC"/>
    <m/>
    <s v="BNL"/>
    <s v="PED"/>
    <s v="CRYO"/>
    <x v="11"/>
    <m/>
    <m/>
    <m/>
    <m/>
    <m/>
    <m/>
    <m/>
    <n v="2317.67"/>
    <n v="1951.72"/>
    <m/>
    <m/>
    <m/>
    <m/>
    <m/>
    <m/>
    <m/>
    <m/>
    <m/>
    <m/>
    <x v="0"/>
    <x v="0"/>
    <m/>
  </r>
  <r>
    <s v=""/>
    <s v=" E09_14060"/>
    <s v="4K Distribution SD&amp;E - CD-2 Design IR04 Blue Injection Distribution"/>
    <s v="6.09.03.02.02"/>
    <x v="0"/>
    <d v="2023-11-17T00:00:00"/>
    <d v="2024-06-04T00:00:00"/>
    <s v="glayden"/>
    <s v="ythan"/>
    <n v="4349.24"/>
    <m/>
    <s v="C"/>
    <s v="Labor"/>
    <s v="TEC"/>
    <m/>
    <s v="BNL"/>
    <s v="PED"/>
    <s v="CRYO"/>
    <x v="11"/>
    <m/>
    <m/>
    <m/>
    <m/>
    <m/>
    <m/>
    <m/>
    <m/>
    <n v="4349.24"/>
    <m/>
    <m/>
    <m/>
    <m/>
    <m/>
    <m/>
    <m/>
    <m/>
    <m/>
    <m/>
    <x v="0"/>
    <x v="0"/>
    <m/>
  </r>
  <r>
    <s v=""/>
    <s v=" E09_14080"/>
    <s v="4K Distribution SD&amp;E - General Arrangement IR06  Detector.Solenoid"/>
    <s v="6.09.03.02.02"/>
    <x v="0"/>
    <d v="2024-03-04T00:00:00"/>
    <d v="2024-06-10T00:00:00"/>
    <s v="glayden"/>
    <s v="ythan"/>
    <n v="4349.24"/>
    <m/>
    <s v="C"/>
    <s v="Labor"/>
    <s v="TEC"/>
    <m/>
    <s v="BNL"/>
    <s v="PED"/>
    <s v="CRYO"/>
    <x v="11"/>
    <m/>
    <m/>
    <m/>
    <m/>
    <m/>
    <m/>
    <m/>
    <m/>
    <n v="4349.24"/>
    <m/>
    <m/>
    <m/>
    <m/>
    <m/>
    <m/>
    <m/>
    <m/>
    <m/>
    <m/>
    <x v="0"/>
    <x v="0"/>
    <m/>
  </r>
  <r>
    <s v=""/>
    <s v=" E09_14110"/>
    <s v="4K Distribution SD&amp;E - General Arrangement IR06 Dist: IR magnets Tie-in&amp;Crab Bypasses"/>
    <s v="6.09.03.02.02"/>
    <x v="0"/>
    <d v="2023-08-08T00:00:00"/>
    <d v="2023-11-16T00:00:00"/>
    <s v="glayden"/>
    <s v="ythan"/>
    <n v="4269.3900000000003"/>
    <m/>
    <s v="C"/>
    <s v="Labor"/>
    <s v="TEC"/>
    <m/>
    <s v="BNL"/>
    <s v="PED"/>
    <s v="CRYO"/>
    <x v="11"/>
    <m/>
    <m/>
    <m/>
    <m/>
    <m/>
    <m/>
    <m/>
    <n v="2317.67"/>
    <n v="1951.72"/>
    <m/>
    <m/>
    <m/>
    <m/>
    <m/>
    <m/>
    <m/>
    <m/>
    <m/>
    <m/>
    <x v="0"/>
    <x v="0"/>
    <m/>
  </r>
  <r>
    <s v=""/>
    <s v=" E09_14140"/>
    <s v="4K Distribution SD&amp;E - General Arrangement IR06 Dist ESR Solenoids IR06"/>
    <s v="6.09.03.02.02"/>
    <x v="0"/>
    <d v="2023-11-17T00:00:00"/>
    <d v="2024-03-01T00:00:00"/>
    <s v="glayden"/>
    <s v="ythan"/>
    <n v="4349.24"/>
    <m/>
    <s v="C"/>
    <s v="Labor"/>
    <s v="TEC"/>
    <m/>
    <s v="BNL"/>
    <s v="PED"/>
    <s v="CRYO"/>
    <x v="11"/>
    <m/>
    <m/>
    <m/>
    <m/>
    <m/>
    <m/>
    <m/>
    <m/>
    <n v="4349.24"/>
    <m/>
    <m/>
    <m/>
    <m/>
    <m/>
    <m/>
    <m/>
    <m/>
    <m/>
    <m/>
    <x v="0"/>
    <x v="0"/>
    <m/>
  </r>
  <r>
    <s v=""/>
    <s v=" E09_14170"/>
    <s v="4K Distribution SD&amp;E - General Arrangement Layouts: IR06 Dist Blue Injection"/>
    <s v="6.09.03.02.02"/>
    <x v="0"/>
    <d v="2023-04-28T00:00:00"/>
    <d v="2023-08-07T00:00:00"/>
    <s v="glayden"/>
    <s v="ythan"/>
    <n v="4202.16"/>
    <m/>
    <s v="C"/>
    <s v="Labor"/>
    <s v="TEC"/>
    <m/>
    <s v="BNL"/>
    <s v="PED"/>
    <s v="CRYO"/>
    <x v="11"/>
    <m/>
    <m/>
    <m/>
    <m/>
    <m/>
    <m/>
    <m/>
    <n v="4202.16"/>
    <m/>
    <m/>
    <m/>
    <m/>
    <m/>
    <m/>
    <m/>
    <m/>
    <m/>
    <m/>
    <m/>
    <x v="0"/>
    <x v="0"/>
    <m/>
  </r>
  <r>
    <s v=""/>
    <s v=" E09_14200"/>
    <s v="4K Distribution SD&amp;E - General Arrangement IR10 Dist - 41 GeV HSR Mods"/>
    <s v="6.09.03.02.02"/>
    <x v="0"/>
    <d v="2023-04-28T00:00:00"/>
    <d v="2023-08-07T00:00:00"/>
    <s v="glayden"/>
    <s v="ythan"/>
    <n v="4202.16"/>
    <m/>
    <s v="C"/>
    <s v="Labor"/>
    <s v="TEC"/>
    <m/>
    <s v="BNL"/>
    <s v="PED"/>
    <s v="CRYO"/>
    <x v="11"/>
    <m/>
    <m/>
    <m/>
    <m/>
    <m/>
    <m/>
    <m/>
    <n v="4202.16"/>
    <m/>
    <m/>
    <m/>
    <m/>
    <m/>
    <m/>
    <m/>
    <m/>
    <m/>
    <m/>
    <m/>
    <x v="0"/>
    <x v="0"/>
    <m/>
  </r>
  <r>
    <s v=""/>
    <s v=" E09_14030"/>
    <s v="4K Distribution SD&amp;E - General Arrangement IR12 Distribution HSR 41GeV Mods"/>
    <s v="6.09.03.02.02"/>
    <x v="0"/>
    <d v="2023-11-17T00:00:00"/>
    <d v="2024-03-01T00:00:00"/>
    <s v="glayden"/>
    <s v="ythan"/>
    <n v="4349.24"/>
    <m/>
    <s v="C"/>
    <s v="Labor"/>
    <s v="TEC"/>
    <m/>
    <s v="BNL"/>
    <s v="PED"/>
    <s v="CRYO"/>
    <x v="11"/>
    <m/>
    <m/>
    <m/>
    <m/>
    <m/>
    <m/>
    <m/>
    <m/>
    <n v="4349.24"/>
    <m/>
    <m/>
    <m/>
    <m/>
    <m/>
    <m/>
    <m/>
    <m/>
    <m/>
    <m/>
    <x v="0"/>
    <x v="0"/>
    <m/>
  </r>
  <r>
    <s v=""/>
    <s v=" E09_14000"/>
    <s v="4K Distribution SD&amp;E - Current Leads Circuits Drawing package  1012 LeadPots &amp; IR12"/>
    <s v="6.09.03.02.02"/>
    <x v="0"/>
    <d v="2024-03-19T00:00:00"/>
    <d v="2024-12-04T00:00:00"/>
    <s v="glayden"/>
    <s v="ythan"/>
    <n v="4385.6000000000004"/>
    <m/>
    <s v="C"/>
    <s v="Labor"/>
    <s v="TEC"/>
    <m/>
    <s v="BNL"/>
    <s v="Const"/>
    <s v="CRYO"/>
    <x v="6"/>
    <m/>
    <m/>
    <m/>
    <m/>
    <m/>
    <m/>
    <m/>
    <m/>
    <n v="3337.93"/>
    <n v="1047.67"/>
    <m/>
    <m/>
    <m/>
    <m/>
    <m/>
    <m/>
    <m/>
    <m/>
    <m/>
    <x v="0"/>
    <x v="0"/>
    <m/>
  </r>
  <r>
    <s v=""/>
    <s v=" E09_14320"/>
    <s v="4K Distribution B&amp;P - Factory Pre-Shipment Acceptance"/>
    <s v="6.09.03.03.01"/>
    <x v="0"/>
    <d v="2029-05-08T00:00:00"/>
    <d v="2029-05-14T00:00:00"/>
    <s v="glayden"/>
    <s v="ythan"/>
    <n v="5165.53"/>
    <m/>
    <s v="C"/>
    <s v="Labor"/>
    <s v="TEC"/>
    <m/>
    <s v="BNL"/>
    <s v="Const"/>
    <s v="CRYO"/>
    <x v="9"/>
    <m/>
    <m/>
    <m/>
    <m/>
    <m/>
    <m/>
    <m/>
    <m/>
    <m/>
    <m/>
    <m/>
    <m/>
    <m/>
    <n v="5165.53"/>
    <m/>
    <m/>
    <m/>
    <m/>
    <m/>
    <x v="0"/>
    <x v="0"/>
    <m/>
  </r>
  <r>
    <s v=""/>
    <s v=" E09_15180"/>
    <s v="4K Distribution - System Test &amp; Evaluation - 1006"/>
    <s v="6.09.03.05"/>
    <x v="0"/>
    <d v="2029-11-21T00:00:00"/>
    <d v="1930-04-03T00:00:00"/>
    <s v="glayden"/>
    <s v="ythan"/>
    <n v="5346.32"/>
    <m/>
    <s v="C"/>
    <s v="Labor"/>
    <s v="TEC"/>
    <m/>
    <s v="BNL"/>
    <s v="Const"/>
    <s v="CRYO"/>
    <x v="8"/>
    <m/>
    <m/>
    <m/>
    <m/>
    <m/>
    <m/>
    <m/>
    <m/>
    <m/>
    <m/>
    <m/>
    <m/>
    <m/>
    <m/>
    <n v="5346.32"/>
    <m/>
    <m/>
    <m/>
    <m/>
    <x v="0"/>
    <x v="0"/>
    <m/>
  </r>
  <r>
    <s v=""/>
    <s v=" E09_15190"/>
    <s v="4K Distribution - System Test &amp; Evaluation - 1004"/>
    <s v="6.09.03.05"/>
    <x v="0"/>
    <d v="2029-11-21T00:00:00"/>
    <d v="1930-04-03T00:00:00"/>
    <s v="glayden"/>
    <s v="ythan"/>
    <n v="5346.32"/>
    <m/>
    <s v="C"/>
    <s v="Labor"/>
    <s v="TEC"/>
    <m/>
    <s v="BNL"/>
    <s v="Const"/>
    <s v="CRYO"/>
    <x v="8"/>
    <m/>
    <m/>
    <m/>
    <m/>
    <m/>
    <m/>
    <m/>
    <m/>
    <m/>
    <m/>
    <m/>
    <m/>
    <m/>
    <m/>
    <n v="5346.32"/>
    <m/>
    <m/>
    <m/>
    <m/>
    <x v="0"/>
    <x v="0"/>
    <m/>
  </r>
  <r>
    <s v=""/>
    <s v=" E09_15200"/>
    <s v="4K Distribution - System Test &amp; Evaluation - 1002"/>
    <s v="6.09.03.05"/>
    <x v="0"/>
    <d v="2029-11-21T00:00:00"/>
    <d v="1930-04-03T00:00:00"/>
    <s v="glayden"/>
    <s v="ythan"/>
    <n v="5346.32"/>
    <m/>
    <s v="C"/>
    <s v="Labor"/>
    <s v="TEC"/>
    <m/>
    <s v="BNL"/>
    <s v="Const"/>
    <s v="CRYO"/>
    <x v="8"/>
    <m/>
    <m/>
    <m/>
    <m/>
    <m/>
    <m/>
    <m/>
    <m/>
    <m/>
    <m/>
    <m/>
    <m/>
    <m/>
    <m/>
    <n v="5346.32"/>
    <m/>
    <m/>
    <m/>
    <m/>
    <x v="0"/>
    <x v="0"/>
    <m/>
  </r>
  <r>
    <s v=""/>
    <s v=" E09_15210"/>
    <s v="4K Distribution - System Test &amp; Evaluation - 1010"/>
    <s v="6.09.03.05"/>
    <x v="0"/>
    <d v="2029-11-21T00:00:00"/>
    <d v="1930-04-03T00:00:00"/>
    <s v="glayden"/>
    <s v="ythan"/>
    <n v="5346.32"/>
    <m/>
    <s v="C"/>
    <s v="Labor"/>
    <s v="TEC"/>
    <m/>
    <s v="BNL"/>
    <s v="Const"/>
    <s v="CRYO"/>
    <x v="8"/>
    <m/>
    <m/>
    <m/>
    <m/>
    <m/>
    <m/>
    <m/>
    <m/>
    <m/>
    <m/>
    <m/>
    <m/>
    <m/>
    <m/>
    <n v="5346.32"/>
    <m/>
    <m/>
    <m/>
    <m/>
    <x v="0"/>
    <x v="0"/>
    <m/>
  </r>
  <r>
    <s v=""/>
    <s v=" E09_15220"/>
    <s v="4K Distribution - System Test &amp; Evaluation - 1012"/>
    <s v="6.09.03.05"/>
    <x v="0"/>
    <d v="2029-11-21T00:00:00"/>
    <d v="1930-04-03T00:00:00"/>
    <s v="glayden"/>
    <s v="ythan"/>
    <n v="5346.32"/>
    <m/>
    <s v="C"/>
    <s v="Labor"/>
    <s v="TEC"/>
    <m/>
    <s v="BNL"/>
    <s v="Const"/>
    <s v="CRYO"/>
    <x v="8"/>
    <m/>
    <m/>
    <m/>
    <m/>
    <m/>
    <m/>
    <m/>
    <m/>
    <m/>
    <m/>
    <m/>
    <m/>
    <m/>
    <m/>
    <n v="5346.32"/>
    <m/>
    <m/>
    <m/>
    <m/>
    <x v="0"/>
    <x v="0"/>
    <m/>
  </r>
  <r>
    <s v=""/>
    <s v=" E09_15230"/>
    <s v="4K Distribution - System Test &amp; Evaluation - IR02"/>
    <s v="6.09.03.05"/>
    <x v="0"/>
    <d v="1930-02-21T00:00:00"/>
    <d v="1930-06-27T00:00:00"/>
    <s v="glayden"/>
    <s v="ythan"/>
    <n v="5346.32"/>
    <m/>
    <s v="C"/>
    <s v="Labor"/>
    <s v="TEC"/>
    <m/>
    <s v="BNL"/>
    <s v="Const"/>
    <s v="CRYO"/>
    <x v="8"/>
    <m/>
    <m/>
    <m/>
    <m/>
    <m/>
    <m/>
    <m/>
    <m/>
    <m/>
    <m/>
    <m/>
    <m/>
    <m/>
    <m/>
    <n v="5346.32"/>
    <m/>
    <m/>
    <m/>
    <m/>
    <x v="0"/>
    <x v="0"/>
    <m/>
  </r>
  <r>
    <s v=""/>
    <s v=" E09_15240"/>
    <s v="4K Distribution - System Test &amp; Evaluation - IR04"/>
    <s v="6.09.03.05"/>
    <x v="0"/>
    <d v="1930-02-21T00:00:00"/>
    <d v="1930-06-27T00:00:00"/>
    <s v="glayden"/>
    <s v="ythan"/>
    <n v="5346.32"/>
    <m/>
    <s v="C"/>
    <s v="Labor"/>
    <s v="TEC"/>
    <m/>
    <s v="BNL"/>
    <s v="Const"/>
    <s v="CRYO"/>
    <x v="8"/>
    <m/>
    <m/>
    <m/>
    <m/>
    <m/>
    <m/>
    <m/>
    <m/>
    <m/>
    <m/>
    <m/>
    <m/>
    <m/>
    <m/>
    <n v="5346.32"/>
    <m/>
    <m/>
    <m/>
    <m/>
    <x v="0"/>
    <x v="0"/>
    <m/>
  </r>
  <r>
    <s v=""/>
    <s v=" E09_15250"/>
    <s v="4K Distribution - System Test &amp; Evaluation - IR06 Distribution Detector Solenoid"/>
    <s v="6.09.03.05"/>
    <x v="0"/>
    <d v="1930-02-20T00:00:00"/>
    <d v="1930-06-26T00:00:00"/>
    <s v="glayden"/>
    <s v="ythan"/>
    <n v="5346.32"/>
    <m/>
    <s v="C"/>
    <s v="Labor"/>
    <s v="TEC"/>
    <m/>
    <s v="BNL"/>
    <s v="Const"/>
    <s v="CRYO"/>
    <x v="8"/>
    <m/>
    <m/>
    <m/>
    <m/>
    <m/>
    <m/>
    <m/>
    <m/>
    <m/>
    <m/>
    <m/>
    <m/>
    <m/>
    <m/>
    <n v="5346.32"/>
    <m/>
    <m/>
    <m/>
    <m/>
    <x v="0"/>
    <x v="0"/>
    <m/>
  </r>
  <r>
    <s v=""/>
    <s v=" E09_15260"/>
    <s v="4K Distribution - System Test &amp; Evaluation - IR06 IR magnets &amp; Crab Bypasses"/>
    <s v="6.09.03.05"/>
    <x v="0"/>
    <d v="1930-02-20T00:00:00"/>
    <d v="1930-06-26T00:00:00"/>
    <s v="glayden"/>
    <s v="ythan"/>
    <n v="5346.32"/>
    <m/>
    <s v="C"/>
    <s v="Labor"/>
    <s v="TEC"/>
    <m/>
    <s v="BNL"/>
    <s v="Const"/>
    <s v="CRYO"/>
    <x v="8"/>
    <m/>
    <m/>
    <m/>
    <m/>
    <m/>
    <m/>
    <m/>
    <m/>
    <m/>
    <m/>
    <m/>
    <m/>
    <m/>
    <m/>
    <n v="5346.32"/>
    <m/>
    <m/>
    <m/>
    <m/>
    <x v="0"/>
    <x v="0"/>
    <m/>
  </r>
  <r>
    <s v=""/>
    <s v=" E09_15280"/>
    <s v="4K Distribution - System Test &amp; Evaluation - IR06 HSR Blue Injection"/>
    <s v="6.09.03.05"/>
    <x v="0"/>
    <d v="1930-02-20T00:00:00"/>
    <d v="1930-06-26T00:00:00"/>
    <s v="glayden"/>
    <s v="ythan"/>
    <n v="5346.32"/>
    <m/>
    <s v="C"/>
    <s v="Labor"/>
    <s v="TEC"/>
    <m/>
    <s v="BNL"/>
    <s v="Const"/>
    <s v="CRYO"/>
    <x v="8"/>
    <m/>
    <m/>
    <m/>
    <m/>
    <m/>
    <m/>
    <m/>
    <m/>
    <m/>
    <m/>
    <m/>
    <m/>
    <m/>
    <m/>
    <n v="5346.32"/>
    <m/>
    <m/>
    <m/>
    <m/>
    <x v="0"/>
    <x v="0"/>
    <m/>
  </r>
  <r>
    <s v=""/>
    <s v=" E09_14960"/>
    <s v="CRY- Cryo Installation Contract Bid selection- Contract award"/>
    <s v="6.09.03.04"/>
    <x v="0"/>
    <d v="2027-06-29T00:00:00"/>
    <d v="2028-04-05T00:00:00"/>
    <s v="glayden"/>
    <s v="ythan"/>
    <n v="4932.83"/>
    <m/>
    <s v="C"/>
    <s v="Labor"/>
    <s v="TEC"/>
    <m/>
    <s v="BNL"/>
    <s v="Const"/>
    <s v="CRYO"/>
    <x v="10"/>
    <m/>
    <m/>
    <m/>
    <m/>
    <m/>
    <m/>
    <m/>
    <m/>
    <m/>
    <m/>
    <m/>
    <n v="1695.66"/>
    <n v="3237.17"/>
    <m/>
    <m/>
    <m/>
    <m/>
    <m/>
    <m/>
    <x v="0"/>
    <x v="0"/>
    <m/>
  </r>
  <r>
    <s v=""/>
    <s v=" E09_14950"/>
    <s v="CRY- Cryo Installation Contract, Prepare procurement package, Specification, SOW"/>
    <s v="6.09.03.04"/>
    <x v="0"/>
    <d v="2027-02-22T00:00:00"/>
    <d v="2027-06-28T00:00:00"/>
    <s v="glayden"/>
    <s v="ythan"/>
    <n v="4822.08"/>
    <m/>
    <s v="C"/>
    <s v="Labor"/>
    <s v="TEC"/>
    <m/>
    <s v="BNL"/>
    <s v="Const"/>
    <s v="CRYO"/>
    <x v="10"/>
    <m/>
    <m/>
    <m/>
    <m/>
    <m/>
    <m/>
    <m/>
    <m/>
    <m/>
    <m/>
    <m/>
    <n v="4822.08"/>
    <m/>
    <m/>
    <m/>
    <m/>
    <m/>
    <m/>
    <m/>
    <x v="0"/>
    <x v="0"/>
    <m/>
  </r>
  <r>
    <s v=""/>
    <s v=" E09_17430"/>
    <s v="PLC I/O List -1010 Controls System"/>
    <s v="6.09.05.02.02"/>
    <x v="0"/>
    <d v="2024-02-22T00:00:00"/>
    <d v="2024-05-15T00:00:00"/>
    <s v="glayden"/>
    <s v="tallerico"/>
    <n v="6595.16"/>
    <m/>
    <s v="C"/>
    <s v="Labor"/>
    <s v="TEC"/>
    <m/>
    <s v="BNL"/>
    <s v="PED"/>
    <s v="CRYO"/>
    <x v="11"/>
    <m/>
    <m/>
    <m/>
    <m/>
    <m/>
    <m/>
    <m/>
    <m/>
    <n v="6595.16"/>
    <m/>
    <m/>
    <m/>
    <m/>
    <m/>
    <m/>
    <m/>
    <m/>
    <m/>
    <m/>
    <x v="0"/>
    <x v="0"/>
    <m/>
  </r>
  <r>
    <s v=""/>
    <s v=" E09_17340"/>
    <s v="PLC I/O List - 1006 Controls System"/>
    <s v="6.09.05.02.02"/>
    <x v="0"/>
    <d v="2024-04-18T00:00:00"/>
    <d v="2024-05-15T00:00:00"/>
    <s v="glayden"/>
    <s v="tallerico"/>
    <n v="6595.16"/>
    <m/>
    <s v="C"/>
    <s v="Labor"/>
    <s v="TEC"/>
    <m/>
    <s v="BNL"/>
    <s v="PED"/>
    <s v="CRYO"/>
    <x v="11"/>
    <m/>
    <m/>
    <m/>
    <m/>
    <m/>
    <m/>
    <m/>
    <m/>
    <n v="6595.16"/>
    <m/>
    <m/>
    <m/>
    <m/>
    <m/>
    <m/>
    <m/>
    <m/>
    <m/>
    <m/>
    <x v="0"/>
    <x v="0"/>
    <m/>
  </r>
  <r>
    <s v=""/>
    <s v=" E09_17280"/>
    <s v="PLC I/O List - 1004 Controls System"/>
    <s v="6.09.05.02.02"/>
    <x v="0"/>
    <d v="2024-04-18T00:00:00"/>
    <d v="2024-05-15T00:00:00"/>
    <s v="glayden"/>
    <s v="tallerico"/>
    <n v="6595.16"/>
    <m/>
    <s v="C"/>
    <s v="Labor"/>
    <s v="TEC"/>
    <m/>
    <s v="BNL"/>
    <s v="PED"/>
    <s v="CRYO"/>
    <x v="11"/>
    <m/>
    <m/>
    <m/>
    <m/>
    <m/>
    <m/>
    <m/>
    <m/>
    <n v="6595.16"/>
    <m/>
    <m/>
    <m/>
    <m/>
    <m/>
    <m/>
    <m/>
    <m/>
    <m/>
    <m/>
    <x v="0"/>
    <x v="0"/>
    <m/>
  </r>
  <r>
    <s v=""/>
    <s v=" E09_17250"/>
    <s v="PLC I/O List - 1002 Controls System"/>
    <s v="6.09.05.02.02"/>
    <x v="0"/>
    <d v="2024-04-18T00:00:00"/>
    <d v="2024-05-15T00:00:00"/>
    <s v="glayden"/>
    <s v="tallerico"/>
    <n v="6595.16"/>
    <m/>
    <s v="C"/>
    <s v="Labor"/>
    <s v="TEC"/>
    <m/>
    <s v="BNL"/>
    <s v="PED"/>
    <s v="CRYO"/>
    <x v="11"/>
    <m/>
    <m/>
    <m/>
    <m/>
    <m/>
    <m/>
    <m/>
    <m/>
    <n v="6595.16"/>
    <m/>
    <m/>
    <m/>
    <m/>
    <m/>
    <m/>
    <m/>
    <m/>
    <m/>
    <m/>
    <x v="0"/>
    <x v="0"/>
    <m/>
  </r>
  <r>
    <s v=""/>
    <s v=" E09_17400"/>
    <s v="I/O List -1012 Controls System"/>
    <s v="6.09.05.02.02"/>
    <x v="0"/>
    <d v="2024-02-22T00:00:00"/>
    <d v="2024-03-20T00:00:00"/>
    <s v="glayden"/>
    <s v="tallerico"/>
    <n v="6595.16"/>
    <m/>
    <s v="C"/>
    <s v="Labor"/>
    <s v="TEC"/>
    <m/>
    <s v="BNL"/>
    <s v="PED"/>
    <s v="CRYO"/>
    <x v="11"/>
    <m/>
    <m/>
    <m/>
    <m/>
    <m/>
    <m/>
    <m/>
    <m/>
    <n v="6595.16"/>
    <m/>
    <m/>
    <m/>
    <m/>
    <m/>
    <m/>
    <m/>
    <m/>
    <m/>
    <m/>
    <x v="0"/>
    <x v="0"/>
    <m/>
  </r>
  <r>
    <s v=""/>
    <s v=" E09_18720"/>
    <s v="Checkout - 1006 Rack functional"/>
    <s v="6.09.05.06"/>
    <x v="0"/>
    <d v="2028-08-16T00:00:00"/>
    <d v="2028-08-22T00:00:00"/>
    <s v="glayden"/>
    <s v="tallerico"/>
    <n v="7568.1"/>
    <m/>
    <s v="C"/>
    <s v="Labor"/>
    <s v="TEC"/>
    <m/>
    <s v="BNL"/>
    <s v="Const"/>
    <s v="CRYO"/>
    <x v="8"/>
    <m/>
    <m/>
    <m/>
    <m/>
    <m/>
    <m/>
    <m/>
    <m/>
    <m/>
    <m/>
    <m/>
    <m/>
    <n v="7568.1"/>
    <m/>
    <m/>
    <m/>
    <m/>
    <m/>
    <m/>
    <x v="0"/>
    <x v="0"/>
    <m/>
  </r>
  <r>
    <s v=""/>
    <s v=" E09_18370"/>
    <s v="Verify Logic - 1010 Rack"/>
    <s v="6.09.05.04"/>
    <x v="0"/>
    <d v="2025-02-26T00:00:00"/>
    <d v="2025-03-11T00:00:00"/>
    <s v="glayden"/>
    <s v="tallerico"/>
    <n v="6825.99"/>
    <m/>
    <s v="C"/>
    <s v="Labor"/>
    <s v="TEC"/>
    <m/>
    <s v="BNL"/>
    <s v="PED"/>
    <s v="CRYO"/>
    <x v="6"/>
    <m/>
    <m/>
    <m/>
    <m/>
    <m/>
    <m/>
    <m/>
    <m/>
    <m/>
    <n v="6825.99"/>
    <m/>
    <m/>
    <m/>
    <m/>
    <m/>
    <m/>
    <m/>
    <m/>
    <m/>
    <x v="0"/>
    <x v="0"/>
    <m/>
  </r>
  <r>
    <s v=""/>
    <s v=" E09_18020"/>
    <s v="Verify Logic - 1006 Rack"/>
    <s v="6.09.05.04"/>
    <x v="0"/>
    <d v="2025-02-26T00:00:00"/>
    <d v="2025-03-11T00:00:00"/>
    <s v="glayden"/>
    <s v="tallerico"/>
    <n v="6825.99"/>
    <m/>
    <s v="C"/>
    <s v="Labor"/>
    <s v="TEC"/>
    <m/>
    <s v="BNL"/>
    <s v="PED"/>
    <s v="CRYO"/>
    <x v="6"/>
    <m/>
    <m/>
    <m/>
    <m/>
    <m/>
    <m/>
    <m/>
    <m/>
    <m/>
    <n v="6825.99"/>
    <m/>
    <m/>
    <m/>
    <m/>
    <m/>
    <m/>
    <m/>
    <m/>
    <m/>
    <x v="0"/>
    <x v="0"/>
    <m/>
  </r>
  <r>
    <s v=""/>
    <s v=" E09_18170"/>
    <s v="Verify Logic - 1012 Rack"/>
    <s v="6.09.05.04"/>
    <x v="0"/>
    <d v="2025-02-26T00:00:00"/>
    <d v="2025-03-11T00:00:00"/>
    <s v="glayden"/>
    <s v="tallerico"/>
    <n v="6825.99"/>
    <m/>
    <s v="C"/>
    <s v="Labor"/>
    <s v="TEC"/>
    <m/>
    <s v="BNL"/>
    <s v="PED"/>
    <s v="CRYO"/>
    <x v="6"/>
    <m/>
    <m/>
    <m/>
    <m/>
    <m/>
    <m/>
    <m/>
    <m/>
    <m/>
    <n v="6825.99"/>
    <m/>
    <m/>
    <m/>
    <m/>
    <m/>
    <m/>
    <m/>
    <m/>
    <m/>
    <x v="0"/>
    <x v="0"/>
    <m/>
  </r>
  <r>
    <s v=""/>
    <s v=" E09_18270"/>
    <s v="Verify Logic - 1002 Rack"/>
    <s v="6.09.05.04"/>
    <x v="0"/>
    <d v="2025-02-26T00:00:00"/>
    <d v="2025-03-11T00:00:00"/>
    <s v="glayden"/>
    <s v="tallerico"/>
    <n v="6825.99"/>
    <m/>
    <s v="C"/>
    <s v="Labor"/>
    <s v="TEC"/>
    <m/>
    <s v="BNL"/>
    <s v="PED"/>
    <s v="CRYO"/>
    <x v="6"/>
    <m/>
    <m/>
    <m/>
    <m/>
    <m/>
    <m/>
    <m/>
    <m/>
    <m/>
    <n v="6825.99"/>
    <m/>
    <m/>
    <m/>
    <m/>
    <m/>
    <m/>
    <m/>
    <m/>
    <m/>
    <x v="0"/>
    <x v="0"/>
    <m/>
  </r>
  <r>
    <s v=""/>
    <s v=" E09_18220"/>
    <s v="Verify Logic - 1004 Rack"/>
    <s v="6.09.05.04"/>
    <x v="0"/>
    <d v="2025-03-05T00:00:00"/>
    <d v="2025-03-18T00:00:00"/>
    <s v="glayden"/>
    <s v="tallerico"/>
    <n v="6825.99"/>
    <m/>
    <s v="C"/>
    <s v="Labor"/>
    <s v="TEC"/>
    <m/>
    <s v="BNL"/>
    <s v="PED"/>
    <s v="CRYO"/>
    <x v="6"/>
    <m/>
    <m/>
    <m/>
    <m/>
    <m/>
    <m/>
    <m/>
    <m/>
    <m/>
    <n v="6825.99"/>
    <m/>
    <m/>
    <m/>
    <m/>
    <m/>
    <m/>
    <m/>
    <m/>
    <m/>
    <x v="0"/>
    <x v="0"/>
    <m/>
  </r>
  <r>
    <s v=""/>
    <s v=" E09_18420"/>
    <s v="Verify Logic - 1008 Rack"/>
    <s v="6.09.05.04"/>
    <x v="0"/>
    <d v="2025-02-26T00:00:00"/>
    <d v="2025-03-11T00:00:00"/>
    <s v="glayden"/>
    <s v="tallerico"/>
    <n v="6825.99"/>
    <m/>
    <s v="C"/>
    <s v="Labor"/>
    <s v="TEC"/>
    <m/>
    <s v="BNL"/>
    <s v="PED"/>
    <s v="CRYO"/>
    <x v="6"/>
    <m/>
    <m/>
    <m/>
    <m/>
    <m/>
    <m/>
    <m/>
    <m/>
    <m/>
    <n v="6825.99"/>
    <m/>
    <m/>
    <m/>
    <m/>
    <m/>
    <m/>
    <m/>
    <m/>
    <m/>
    <x v="0"/>
    <x v="0"/>
    <m/>
  </r>
  <r>
    <s v=""/>
    <s v=" E09_17430"/>
    <s v="PLC I/O List -1010 Controls System"/>
    <s v="6.09.05.02.02"/>
    <x v="0"/>
    <d v="2024-02-22T00:00:00"/>
    <d v="2024-05-15T00:00:00"/>
    <s v="glayden"/>
    <s v="tallerico"/>
    <n v="4349.24"/>
    <m/>
    <s v="C"/>
    <s v="Labor"/>
    <s v="TEC"/>
    <m/>
    <s v="BNL"/>
    <s v="PED"/>
    <s v="CRYO"/>
    <x v="11"/>
    <m/>
    <m/>
    <m/>
    <m/>
    <m/>
    <m/>
    <m/>
    <m/>
    <n v="4349.24"/>
    <m/>
    <m/>
    <m/>
    <m/>
    <m/>
    <m/>
    <m/>
    <m/>
    <m/>
    <m/>
    <x v="0"/>
    <x v="0"/>
    <m/>
  </r>
  <r>
    <s v=""/>
    <s v=" E09_17340"/>
    <s v="PLC I/O List - 1006 Controls System"/>
    <s v="6.09.05.02.02"/>
    <x v="0"/>
    <d v="2024-04-18T00:00:00"/>
    <d v="2024-05-15T00:00:00"/>
    <s v="glayden"/>
    <s v="tallerico"/>
    <n v="4349.24"/>
    <m/>
    <s v="C"/>
    <s v="Labor"/>
    <s v="TEC"/>
    <m/>
    <s v="BNL"/>
    <s v="PED"/>
    <s v="CRYO"/>
    <x v="11"/>
    <m/>
    <m/>
    <m/>
    <m/>
    <m/>
    <m/>
    <m/>
    <m/>
    <n v="4349.24"/>
    <m/>
    <m/>
    <m/>
    <m/>
    <m/>
    <m/>
    <m/>
    <m/>
    <m/>
    <m/>
    <x v="0"/>
    <x v="0"/>
    <m/>
  </r>
  <r>
    <s v=""/>
    <s v=" E09_17280"/>
    <s v="PLC I/O List - 1004 Controls System"/>
    <s v="6.09.05.02.02"/>
    <x v="0"/>
    <d v="2024-04-18T00:00:00"/>
    <d v="2024-05-15T00:00:00"/>
    <s v="glayden"/>
    <s v="tallerico"/>
    <n v="4349.24"/>
    <m/>
    <s v="C"/>
    <s v="Labor"/>
    <s v="TEC"/>
    <m/>
    <s v="BNL"/>
    <s v="PED"/>
    <s v="CRYO"/>
    <x v="11"/>
    <m/>
    <m/>
    <m/>
    <m/>
    <m/>
    <m/>
    <m/>
    <m/>
    <n v="4349.24"/>
    <m/>
    <m/>
    <m/>
    <m/>
    <m/>
    <m/>
    <m/>
    <m/>
    <m/>
    <m/>
    <x v="0"/>
    <x v="0"/>
    <m/>
  </r>
  <r>
    <s v=""/>
    <s v=" E09_17250"/>
    <s v="PLC I/O List - 1002 Controls System"/>
    <s v="6.09.05.02.02"/>
    <x v="0"/>
    <d v="2024-04-18T00:00:00"/>
    <d v="2024-05-15T00:00:00"/>
    <s v="glayden"/>
    <s v="tallerico"/>
    <n v="4349.24"/>
    <m/>
    <s v="C"/>
    <s v="Labor"/>
    <s v="TEC"/>
    <m/>
    <s v="BNL"/>
    <s v="PED"/>
    <s v="CRYO"/>
    <x v="11"/>
    <m/>
    <m/>
    <m/>
    <m/>
    <m/>
    <m/>
    <m/>
    <m/>
    <n v="4349.24"/>
    <m/>
    <m/>
    <m/>
    <m/>
    <m/>
    <m/>
    <m/>
    <m/>
    <m/>
    <m/>
    <x v="0"/>
    <x v="0"/>
    <m/>
  </r>
  <r>
    <s v=""/>
    <s v=" E09_17400"/>
    <s v="I/O List -1012 Controls System"/>
    <s v="6.09.05.02.02"/>
    <x v="0"/>
    <d v="2024-02-22T00:00:00"/>
    <d v="2024-03-20T00:00:00"/>
    <s v="glayden"/>
    <s v="tallerico"/>
    <n v="4349.24"/>
    <m/>
    <s v="C"/>
    <s v="Labor"/>
    <s v="TEC"/>
    <m/>
    <s v="BNL"/>
    <s v="PED"/>
    <s v="CRYO"/>
    <x v="11"/>
    <m/>
    <m/>
    <m/>
    <m/>
    <m/>
    <m/>
    <m/>
    <m/>
    <n v="4349.24"/>
    <m/>
    <m/>
    <m/>
    <m/>
    <m/>
    <m/>
    <m/>
    <m/>
    <m/>
    <m/>
    <x v="0"/>
    <x v="0"/>
    <m/>
  </r>
  <r>
    <s v=""/>
    <s v=" E09_13650"/>
    <s v="4K Distribution RD&amp;M - Generate &amp; Maintain P&amp;ID's updates 4K Cryo distribution &amp; Current leads Circuits CD-2 Release"/>
    <s v="6.09.03.02.01"/>
    <x v="0"/>
    <d v="2023-04-28T00:00:00"/>
    <d v="2023-10-23T00:00:00"/>
    <s v="glayden"/>
    <s v="ythan"/>
    <n v="7446.46"/>
    <m/>
    <s v="C"/>
    <s v="Labor"/>
    <s v="TEC"/>
    <m/>
    <s v="BNL"/>
    <s v="PED"/>
    <s v="CRYO"/>
    <x v="0"/>
    <m/>
    <m/>
    <m/>
    <m/>
    <m/>
    <m/>
    <m/>
    <n v="6538.35"/>
    <n v="908.1"/>
    <m/>
    <m/>
    <m/>
    <m/>
    <m/>
    <m/>
    <m/>
    <m/>
    <m/>
    <m/>
    <x v="0"/>
    <x v="0"/>
    <m/>
  </r>
  <r>
    <s v=""/>
    <s v=" E09_13670"/>
    <s v="4K Distribution RD&amp;M - Generate &amp; Maintain P&amp;ID's updates CD-3 Release"/>
    <s v="6.09.03.02.01"/>
    <x v="0"/>
    <d v="2023-10-24T00:00:00"/>
    <d v="2024-10-18T00:00:00"/>
    <s v="glayden"/>
    <s v="ythan"/>
    <n v="7688.41"/>
    <m/>
    <s v="C"/>
    <s v="Labor"/>
    <s v="TEC"/>
    <m/>
    <s v="BNL"/>
    <s v="PED"/>
    <s v="CRYO"/>
    <x v="0"/>
    <m/>
    <m/>
    <m/>
    <m/>
    <m/>
    <m/>
    <m/>
    <m/>
    <n v="7285.39"/>
    <n v="403.02"/>
    <m/>
    <m/>
    <m/>
    <m/>
    <m/>
    <m/>
    <m/>
    <m/>
    <m/>
    <x v="0"/>
    <x v="0"/>
    <m/>
  </r>
  <r>
    <s v=""/>
    <s v=" E09_13770"/>
    <s v="4K Distribution SD&amp;E Modification definition with Power supply Group IR02"/>
    <s v="6.09.03.02.02"/>
    <x v="0"/>
    <d v="2023-04-03T00:00:00"/>
    <d v="2023-11-17T00:00:00"/>
    <s v="glayden"/>
    <s v="ythan"/>
    <n v="7468.33"/>
    <m/>
    <s v="C"/>
    <s v="Labor"/>
    <s v="TEC"/>
    <m/>
    <s v="BNL"/>
    <s v="PED"/>
    <s v="CRYO"/>
    <x v="11"/>
    <m/>
    <m/>
    <m/>
    <m/>
    <m/>
    <m/>
    <m/>
    <n v="5927.99"/>
    <n v="1540.34"/>
    <m/>
    <m/>
    <m/>
    <m/>
    <m/>
    <m/>
    <m/>
    <m/>
    <m/>
    <m/>
    <x v="0"/>
    <x v="0"/>
    <m/>
  </r>
  <r>
    <s v=""/>
    <s v=" E09_13740"/>
    <s v="4K Distribution SD&amp;E - Process Eng HSR Cryo-Distribution, Satellites, and Central Plant Overall System CD-2 Update"/>
    <s v="6.09.03.02.02"/>
    <x v="0"/>
    <d v="2021-04-13T00:00:00"/>
    <d v="2021-12-01T00:00:00"/>
    <s v="glayden"/>
    <s v="ythan"/>
    <n v="6982.37"/>
    <m/>
    <s v="C"/>
    <s v="Labor"/>
    <s v="TEC"/>
    <m/>
    <s v="BNL"/>
    <s v="PED"/>
    <s v="CRYO"/>
    <x v="6"/>
    <m/>
    <m/>
    <m/>
    <m/>
    <m/>
    <n v="5236.78"/>
    <n v="1745.59"/>
    <m/>
    <m/>
    <m/>
    <m/>
    <m/>
    <m/>
    <m/>
    <m/>
    <m/>
    <m/>
    <m/>
    <m/>
    <x v="0"/>
    <x v="0"/>
    <m/>
  </r>
  <r>
    <s v=""/>
    <s v=" E09_13970"/>
    <s v="4K Distribution SD&amp;E - Modification definition with Power supply Group 1012 LeadPots &amp; IR12"/>
    <s v="6.09.03.02.02"/>
    <x v="0"/>
    <d v="2023-04-03T00:00:00"/>
    <d v="2023-11-17T00:00:00"/>
    <s v="glayden"/>
    <s v="ythan"/>
    <n v="7468.33"/>
    <m/>
    <s v="C"/>
    <s v="Labor"/>
    <s v="TEC"/>
    <m/>
    <s v="BNL"/>
    <s v="PED"/>
    <s v="CRYO"/>
    <x v="11"/>
    <m/>
    <m/>
    <m/>
    <m/>
    <m/>
    <m/>
    <m/>
    <n v="5927.99"/>
    <n v="1540.34"/>
    <m/>
    <m/>
    <m/>
    <m/>
    <m/>
    <m/>
    <m/>
    <m/>
    <m/>
    <m/>
    <x v="0"/>
    <x v="0"/>
    <m/>
  </r>
  <r>
    <s v=""/>
    <s v=" E09_14020"/>
    <s v="4K Distribution SD&amp;E - General Arrangement IR02 HSR Distribution"/>
    <s v="6.09.03.02.02"/>
    <x v="0"/>
    <d v="2024-03-04T00:00:00"/>
    <d v="2024-06-10T00:00:00"/>
    <s v="glayden"/>
    <s v="ythan"/>
    <n v="7674.33"/>
    <m/>
    <s v="C"/>
    <s v="Labor"/>
    <s v="TEC"/>
    <m/>
    <s v="BNL"/>
    <s v="PED"/>
    <s v="CRYO"/>
    <x v="11"/>
    <m/>
    <m/>
    <m/>
    <m/>
    <m/>
    <m/>
    <m/>
    <m/>
    <n v="7674.33"/>
    <m/>
    <m/>
    <m/>
    <m/>
    <m/>
    <m/>
    <m/>
    <m/>
    <m/>
    <m/>
    <x v="0"/>
    <x v="0"/>
    <m/>
  </r>
  <r>
    <s v=""/>
    <s v=" E09_14050"/>
    <s v="4K Distribution SD&amp;E - General Arrangement IR04 Blue Injection Distribution"/>
    <s v="6.09.03.02.02"/>
    <x v="0"/>
    <d v="2023-08-08T00:00:00"/>
    <d v="2023-11-16T00:00:00"/>
    <s v="glayden"/>
    <s v="ythan"/>
    <n v="7533.45"/>
    <m/>
    <s v="C"/>
    <s v="Labor"/>
    <s v="TEC"/>
    <m/>
    <s v="BNL"/>
    <s v="PED"/>
    <s v="CRYO"/>
    <x v="11"/>
    <m/>
    <m/>
    <m/>
    <m/>
    <m/>
    <m/>
    <m/>
    <n v="4089.58"/>
    <n v="3443.86"/>
    <m/>
    <m/>
    <m/>
    <m/>
    <m/>
    <m/>
    <m/>
    <m/>
    <m/>
    <m/>
    <x v="0"/>
    <x v="0"/>
    <m/>
  </r>
  <r>
    <s v=""/>
    <s v=" E09_14060"/>
    <s v="4K Distribution SD&amp;E - CD-2 Design IR04 Blue Injection Distribution"/>
    <s v="6.09.03.02.02"/>
    <x v="0"/>
    <d v="2023-11-17T00:00:00"/>
    <d v="2024-06-04T00:00:00"/>
    <s v="glayden"/>
    <s v="ythan"/>
    <n v="7674.33"/>
    <m/>
    <s v="C"/>
    <s v="Labor"/>
    <s v="TEC"/>
    <m/>
    <s v="BNL"/>
    <s v="PED"/>
    <s v="CRYO"/>
    <x v="11"/>
    <m/>
    <m/>
    <m/>
    <m/>
    <m/>
    <m/>
    <m/>
    <m/>
    <n v="7674.33"/>
    <m/>
    <m/>
    <m/>
    <m/>
    <m/>
    <m/>
    <m/>
    <m/>
    <m/>
    <m/>
    <x v="0"/>
    <x v="0"/>
    <m/>
  </r>
  <r>
    <s v=""/>
    <s v=" E09_14080"/>
    <s v="4K Distribution SD&amp;E - General Arrangement IR06  Detector.Solenoid"/>
    <s v="6.09.03.02.02"/>
    <x v="0"/>
    <d v="2024-03-04T00:00:00"/>
    <d v="2024-06-10T00:00:00"/>
    <s v="glayden"/>
    <s v="ythan"/>
    <n v="7674.33"/>
    <m/>
    <s v="C"/>
    <s v="Labor"/>
    <s v="TEC"/>
    <m/>
    <s v="BNL"/>
    <s v="PED"/>
    <s v="CRYO"/>
    <x v="11"/>
    <m/>
    <m/>
    <m/>
    <m/>
    <m/>
    <m/>
    <m/>
    <m/>
    <n v="7674.33"/>
    <m/>
    <m/>
    <m/>
    <m/>
    <m/>
    <m/>
    <m/>
    <m/>
    <m/>
    <m/>
    <x v="0"/>
    <x v="0"/>
    <m/>
  </r>
  <r>
    <s v=""/>
    <s v=" E09_14110"/>
    <s v="4K Distribution SD&amp;E - General Arrangement IR06 Dist: IR magnets Tie-in&amp;Crab Bypasses"/>
    <s v="6.09.03.02.02"/>
    <x v="0"/>
    <d v="2023-08-08T00:00:00"/>
    <d v="2023-11-16T00:00:00"/>
    <s v="glayden"/>
    <s v="ythan"/>
    <n v="7533.45"/>
    <m/>
    <s v="C"/>
    <s v="Labor"/>
    <s v="TEC"/>
    <m/>
    <s v="BNL"/>
    <s v="PED"/>
    <s v="CRYO"/>
    <x v="11"/>
    <m/>
    <m/>
    <m/>
    <m/>
    <m/>
    <m/>
    <m/>
    <n v="4089.58"/>
    <n v="3443.86"/>
    <m/>
    <m/>
    <m/>
    <m/>
    <m/>
    <m/>
    <m/>
    <m/>
    <m/>
    <m/>
    <x v="0"/>
    <x v="0"/>
    <m/>
  </r>
  <r>
    <s v=""/>
    <s v=" E09_14140"/>
    <s v="4K Distribution SD&amp;E - General Arrangement IR06 Dist ESR Solenoids IR06"/>
    <s v="6.09.03.02.02"/>
    <x v="0"/>
    <d v="2023-11-17T00:00:00"/>
    <d v="2024-03-01T00:00:00"/>
    <s v="glayden"/>
    <s v="ythan"/>
    <n v="7674.33"/>
    <m/>
    <s v="C"/>
    <s v="Labor"/>
    <s v="TEC"/>
    <m/>
    <s v="BNL"/>
    <s v="PED"/>
    <s v="CRYO"/>
    <x v="11"/>
    <m/>
    <m/>
    <m/>
    <m/>
    <m/>
    <m/>
    <m/>
    <m/>
    <n v="7674.33"/>
    <m/>
    <m/>
    <m/>
    <m/>
    <m/>
    <m/>
    <m/>
    <m/>
    <m/>
    <m/>
    <x v="0"/>
    <x v="0"/>
    <m/>
  </r>
  <r>
    <s v=""/>
    <s v=" E09_14170"/>
    <s v="4K Distribution SD&amp;E - General Arrangement Layouts: IR06 Dist Blue Injection"/>
    <s v="6.09.03.02.02"/>
    <x v="0"/>
    <d v="2023-04-28T00:00:00"/>
    <d v="2023-08-07T00:00:00"/>
    <s v="glayden"/>
    <s v="ythan"/>
    <n v="7414.81"/>
    <m/>
    <s v="C"/>
    <s v="Labor"/>
    <s v="TEC"/>
    <m/>
    <s v="BNL"/>
    <s v="PED"/>
    <s v="CRYO"/>
    <x v="11"/>
    <m/>
    <m/>
    <m/>
    <m/>
    <m/>
    <m/>
    <m/>
    <n v="7414.81"/>
    <m/>
    <m/>
    <m/>
    <m/>
    <m/>
    <m/>
    <m/>
    <m/>
    <m/>
    <m/>
    <m/>
    <x v="0"/>
    <x v="0"/>
    <m/>
  </r>
  <r>
    <s v=""/>
    <s v=" E09_14200"/>
    <s v="4K Distribution SD&amp;E - General Arrangement IR10 Dist - 41 GeV HSR Mods"/>
    <s v="6.09.03.02.02"/>
    <x v="0"/>
    <d v="2023-04-28T00:00:00"/>
    <d v="2023-08-07T00:00:00"/>
    <s v="glayden"/>
    <s v="ythan"/>
    <n v="7414.81"/>
    <m/>
    <s v="C"/>
    <s v="Labor"/>
    <s v="TEC"/>
    <m/>
    <s v="BNL"/>
    <s v="PED"/>
    <s v="CRYO"/>
    <x v="11"/>
    <m/>
    <m/>
    <m/>
    <m/>
    <m/>
    <m/>
    <m/>
    <n v="7414.81"/>
    <m/>
    <m/>
    <m/>
    <m/>
    <m/>
    <m/>
    <m/>
    <m/>
    <m/>
    <m/>
    <m/>
    <x v="0"/>
    <x v="0"/>
    <m/>
  </r>
  <r>
    <s v=""/>
    <s v=" E09_14030"/>
    <s v="4K Distribution SD&amp;E - General Arrangement IR12 Distribution HSR 41GeV Mods"/>
    <s v="6.09.03.02.02"/>
    <x v="0"/>
    <d v="2023-11-17T00:00:00"/>
    <d v="2024-03-01T00:00:00"/>
    <s v="glayden"/>
    <s v="ythan"/>
    <n v="7674.33"/>
    <m/>
    <s v="C"/>
    <s v="Labor"/>
    <s v="TEC"/>
    <m/>
    <s v="BNL"/>
    <s v="PED"/>
    <s v="CRYO"/>
    <x v="11"/>
    <m/>
    <m/>
    <m/>
    <m/>
    <m/>
    <m/>
    <m/>
    <m/>
    <n v="7674.33"/>
    <m/>
    <m/>
    <m/>
    <m/>
    <m/>
    <m/>
    <m/>
    <m/>
    <m/>
    <m/>
    <x v="0"/>
    <x v="0"/>
    <m/>
  </r>
  <r>
    <s v=""/>
    <s v=" E09_14320"/>
    <s v="4K Distribution B&amp;P - Factory Pre-Shipment Acceptance"/>
    <s v="6.09.03.03.01"/>
    <x v="0"/>
    <d v="2029-05-08T00:00:00"/>
    <d v="2029-05-14T00:00:00"/>
    <s v="glayden"/>
    <s v="ythan"/>
    <n v="9114.69"/>
    <m/>
    <s v="C"/>
    <s v="Labor"/>
    <s v="TEC"/>
    <m/>
    <s v="BNL"/>
    <s v="Const"/>
    <s v="CRYO"/>
    <x v="9"/>
    <m/>
    <m/>
    <m/>
    <m/>
    <m/>
    <m/>
    <m/>
    <m/>
    <m/>
    <m/>
    <m/>
    <m/>
    <m/>
    <n v="9114.69"/>
    <m/>
    <m/>
    <m/>
    <m/>
    <m/>
    <x v="0"/>
    <x v="0"/>
    <m/>
  </r>
  <r>
    <s v=""/>
    <s v=" E09_15180"/>
    <s v="4K Distribution - System Test &amp; Evaluation - 1006"/>
    <s v="6.09.03.05"/>
    <x v="0"/>
    <d v="2029-11-21T00:00:00"/>
    <d v="1930-04-03T00:00:00"/>
    <s v="glayden"/>
    <s v="ythan"/>
    <n v="9433.7099999999991"/>
    <m/>
    <s v="C"/>
    <s v="Labor"/>
    <s v="TEC"/>
    <m/>
    <s v="BNL"/>
    <s v="Const"/>
    <s v="CRYO"/>
    <x v="8"/>
    <m/>
    <m/>
    <m/>
    <m/>
    <m/>
    <m/>
    <m/>
    <m/>
    <m/>
    <m/>
    <m/>
    <m/>
    <m/>
    <m/>
    <n v="9433.7099999999991"/>
    <m/>
    <m/>
    <m/>
    <m/>
    <x v="0"/>
    <x v="0"/>
    <m/>
  </r>
  <r>
    <s v=""/>
    <s v=" E09_15190"/>
    <s v="4K Distribution - System Test &amp; Evaluation - 1004"/>
    <s v="6.09.03.05"/>
    <x v="0"/>
    <d v="2029-11-21T00:00:00"/>
    <d v="1930-04-03T00:00:00"/>
    <s v="glayden"/>
    <s v="ythan"/>
    <n v="9433.7099999999991"/>
    <m/>
    <s v="C"/>
    <s v="Labor"/>
    <s v="TEC"/>
    <m/>
    <s v="BNL"/>
    <s v="Const"/>
    <s v="CRYO"/>
    <x v="8"/>
    <m/>
    <m/>
    <m/>
    <m/>
    <m/>
    <m/>
    <m/>
    <m/>
    <m/>
    <m/>
    <m/>
    <m/>
    <m/>
    <m/>
    <n v="9433.7099999999991"/>
    <m/>
    <m/>
    <m/>
    <m/>
    <x v="0"/>
    <x v="0"/>
    <m/>
  </r>
  <r>
    <s v=""/>
    <s v=" E09_15200"/>
    <s v="4K Distribution - System Test &amp; Evaluation - 1002"/>
    <s v="6.09.03.05"/>
    <x v="0"/>
    <d v="2029-11-21T00:00:00"/>
    <d v="1930-04-03T00:00:00"/>
    <s v="glayden"/>
    <s v="ythan"/>
    <n v="9433.7099999999991"/>
    <m/>
    <s v="C"/>
    <s v="Labor"/>
    <s v="TEC"/>
    <m/>
    <s v="BNL"/>
    <s v="Const"/>
    <s v="CRYO"/>
    <x v="8"/>
    <m/>
    <m/>
    <m/>
    <m/>
    <m/>
    <m/>
    <m/>
    <m/>
    <m/>
    <m/>
    <m/>
    <m/>
    <m/>
    <m/>
    <n v="9433.7099999999991"/>
    <m/>
    <m/>
    <m/>
    <m/>
    <x v="0"/>
    <x v="0"/>
    <m/>
  </r>
  <r>
    <s v=""/>
    <s v=" E09_15210"/>
    <s v="4K Distribution - System Test &amp; Evaluation - 1010"/>
    <s v="6.09.03.05"/>
    <x v="0"/>
    <d v="2029-11-21T00:00:00"/>
    <d v="1930-04-03T00:00:00"/>
    <s v="glayden"/>
    <s v="ythan"/>
    <n v="9433.7099999999991"/>
    <m/>
    <s v="C"/>
    <s v="Labor"/>
    <s v="TEC"/>
    <m/>
    <s v="BNL"/>
    <s v="Const"/>
    <s v="CRYO"/>
    <x v="8"/>
    <m/>
    <m/>
    <m/>
    <m/>
    <m/>
    <m/>
    <m/>
    <m/>
    <m/>
    <m/>
    <m/>
    <m/>
    <m/>
    <m/>
    <n v="9433.7099999999991"/>
    <m/>
    <m/>
    <m/>
    <m/>
    <x v="0"/>
    <x v="0"/>
    <m/>
  </r>
  <r>
    <s v=""/>
    <s v=" E09_15220"/>
    <s v="4K Distribution - System Test &amp; Evaluation - 1012"/>
    <s v="6.09.03.05"/>
    <x v="0"/>
    <d v="2029-11-21T00:00:00"/>
    <d v="1930-04-03T00:00:00"/>
    <s v="glayden"/>
    <s v="ythan"/>
    <n v="9433.7099999999991"/>
    <m/>
    <s v="C"/>
    <s v="Labor"/>
    <s v="TEC"/>
    <m/>
    <s v="BNL"/>
    <s v="Const"/>
    <s v="CRYO"/>
    <x v="8"/>
    <m/>
    <m/>
    <m/>
    <m/>
    <m/>
    <m/>
    <m/>
    <m/>
    <m/>
    <m/>
    <m/>
    <m/>
    <m/>
    <m/>
    <n v="9433.7099999999991"/>
    <m/>
    <m/>
    <m/>
    <m/>
    <x v="0"/>
    <x v="0"/>
    <m/>
  </r>
  <r>
    <s v=""/>
    <s v=" E09_15230"/>
    <s v="4K Distribution - System Test &amp; Evaluation - IR02"/>
    <s v="6.09.03.05"/>
    <x v="0"/>
    <d v="1930-02-21T00:00:00"/>
    <d v="1930-06-27T00:00:00"/>
    <s v="glayden"/>
    <s v="ythan"/>
    <n v="9433.7099999999991"/>
    <m/>
    <s v="C"/>
    <s v="Labor"/>
    <s v="TEC"/>
    <m/>
    <s v="BNL"/>
    <s v="Const"/>
    <s v="CRYO"/>
    <x v="8"/>
    <m/>
    <m/>
    <m/>
    <m/>
    <m/>
    <m/>
    <m/>
    <m/>
    <m/>
    <m/>
    <m/>
    <m/>
    <m/>
    <m/>
    <n v="9433.7099999999991"/>
    <m/>
    <m/>
    <m/>
    <m/>
    <x v="0"/>
    <x v="0"/>
    <m/>
  </r>
  <r>
    <s v=""/>
    <s v=" E09_15240"/>
    <s v="4K Distribution - System Test &amp; Evaluation - IR04"/>
    <s v="6.09.03.05"/>
    <x v="0"/>
    <d v="1930-02-21T00:00:00"/>
    <d v="1930-06-27T00:00:00"/>
    <s v="glayden"/>
    <s v="ythan"/>
    <n v="9433.7099999999991"/>
    <m/>
    <s v="C"/>
    <s v="Labor"/>
    <s v="TEC"/>
    <m/>
    <s v="BNL"/>
    <s v="Const"/>
    <s v="CRYO"/>
    <x v="8"/>
    <m/>
    <m/>
    <m/>
    <m/>
    <m/>
    <m/>
    <m/>
    <m/>
    <m/>
    <m/>
    <m/>
    <m/>
    <m/>
    <m/>
    <n v="9433.7099999999991"/>
    <m/>
    <m/>
    <m/>
    <m/>
    <x v="0"/>
    <x v="0"/>
    <m/>
  </r>
  <r>
    <s v=""/>
    <s v=" E09_15250"/>
    <s v="4K Distribution - System Test &amp; Evaluation - IR06 Distribution Detector Solenoid"/>
    <s v="6.09.03.05"/>
    <x v="0"/>
    <d v="1930-02-20T00:00:00"/>
    <d v="1930-06-26T00:00:00"/>
    <s v="glayden"/>
    <s v="ythan"/>
    <n v="9433.7099999999991"/>
    <m/>
    <s v="C"/>
    <s v="Labor"/>
    <s v="TEC"/>
    <m/>
    <s v="BNL"/>
    <s v="Const"/>
    <s v="CRYO"/>
    <x v="8"/>
    <m/>
    <m/>
    <m/>
    <m/>
    <m/>
    <m/>
    <m/>
    <m/>
    <m/>
    <m/>
    <m/>
    <m/>
    <m/>
    <m/>
    <n v="9433.7099999999991"/>
    <m/>
    <m/>
    <m/>
    <m/>
    <x v="0"/>
    <x v="0"/>
    <m/>
  </r>
  <r>
    <s v=""/>
    <s v=" E09_15260"/>
    <s v="4K Distribution - System Test &amp; Evaluation - IR06 IR magnets &amp; Crab Bypasses"/>
    <s v="6.09.03.05"/>
    <x v="0"/>
    <d v="1930-02-20T00:00:00"/>
    <d v="1930-06-26T00:00:00"/>
    <s v="glayden"/>
    <s v="ythan"/>
    <n v="9433.7099999999991"/>
    <m/>
    <s v="C"/>
    <s v="Labor"/>
    <s v="TEC"/>
    <m/>
    <s v="BNL"/>
    <s v="Const"/>
    <s v="CRYO"/>
    <x v="8"/>
    <m/>
    <m/>
    <m/>
    <m/>
    <m/>
    <m/>
    <m/>
    <m/>
    <m/>
    <m/>
    <m/>
    <m/>
    <m/>
    <m/>
    <n v="9433.7099999999991"/>
    <m/>
    <m/>
    <m/>
    <m/>
    <x v="0"/>
    <x v="0"/>
    <m/>
  </r>
  <r>
    <s v=""/>
    <s v=" E09_15280"/>
    <s v="4K Distribution - System Test &amp; Evaluation - IR06 HSR Blue Injection"/>
    <s v="6.09.03.05"/>
    <x v="0"/>
    <d v="1930-02-20T00:00:00"/>
    <d v="1930-06-26T00:00:00"/>
    <s v="glayden"/>
    <s v="ythan"/>
    <n v="9433.7099999999991"/>
    <m/>
    <s v="C"/>
    <s v="Labor"/>
    <s v="TEC"/>
    <m/>
    <s v="BNL"/>
    <s v="Const"/>
    <s v="CRYO"/>
    <x v="8"/>
    <m/>
    <m/>
    <m/>
    <m/>
    <m/>
    <m/>
    <m/>
    <m/>
    <m/>
    <m/>
    <m/>
    <m/>
    <m/>
    <m/>
    <n v="9433.7099999999991"/>
    <m/>
    <m/>
    <m/>
    <m/>
    <x v="0"/>
    <x v="0"/>
    <m/>
  </r>
  <r>
    <s v=""/>
    <s v=" E09_14960"/>
    <s v="CRY- Cryo Installation Contract Bid selection- Contract award"/>
    <s v="6.09.03.04"/>
    <x v="0"/>
    <d v="2027-06-29T00:00:00"/>
    <d v="2028-04-05T00:00:00"/>
    <s v="glayden"/>
    <s v="ythan"/>
    <n v="8704.1"/>
    <m/>
    <s v="C"/>
    <s v="Labor"/>
    <s v="TEC"/>
    <m/>
    <s v="BNL"/>
    <s v="Const"/>
    <s v="CRYO"/>
    <x v="10"/>
    <m/>
    <m/>
    <m/>
    <m/>
    <m/>
    <m/>
    <m/>
    <m/>
    <m/>
    <m/>
    <m/>
    <n v="2992.03"/>
    <n v="5712.06"/>
    <m/>
    <m/>
    <m/>
    <m/>
    <m/>
    <m/>
    <x v="0"/>
    <x v="0"/>
    <m/>
  </r>
  <r>
    <s v=""/>
    <s v=" E09_14950"/>
    <s v="CRY- Cryo Installation Contract, Prepare procurement package, Specification, SOW"/>
    <s v="6.09.03.04"/>
    <x v="0"/>
    <d v="2027-02-22T00:00:00"/>
    <d v="2027-06-28T00:00:00"/>
    <s v="glayden"/>
    <s v="ythan"/>
    <n v="8508.66"/>
    <m/>
    <s v="C"/>
    <s v="Labor"/>
    <s v="TEC"/>
    <m/>
    <s v="BNL"/>
    <s v="Const"/>
    <s v="CRYO"/>
    <x v="10"/>
    <m/>
    <m/>
    <m/>
    <m/>
    <m/>
    <m/>
    <m/>
    <m/>
    <m/>
    <m/>
    <m/>
    <n v="8508.66"/>
    <m/>
    <m/>
    <m/>
    <m/>
    <m/>
    <m/>
    <m/>
    <x v="0"/>
    <x v="0"/>
    <m/>
  </r>
  <r>
    <s v=""/>
    <s v=" E09_13650"/>
    <s v="4K Distribution RD&amp;M - Generate &amp; Maintain P&amp;ID's updates 4K Cryo distribution &amp; Current leads Circuits CD-2 Release"/>
    <s v="6.09.03.02.01"/>
    <x v="0"/>
    <d v="2023-04-28T00:00:00"/>
    <d v="2023-10-23T00:00:00"/>
    <s v="glayden"/>
    <s v="ythan"/>
    <n v="5517.33"/>
    <m/>
    <s v="C"/>
    <s v="Labor"/>
    <s v="TEC"/>
    <m/>
    <s v="BNL"/>
    <s v="PED"/>
    <s v="CRYO"/>
    <x v="0"/>
    <m/>
    <m/>
    <m/>
    <m/>
    <m/>
    <m/>
    <m/>
    <n v="4844.4799999999996"/>
    <n v="672.84"/>
    <m/>
    <m/>
    <m/>
    <m/>
    <m/>
    <m/>
    <m/>
    <m/>
    <m/>
    <m/>
    <x v="0"/>
    <x v="0"/>
    <m/>
  </r>
  <r>
    <s v=""/>
    <s v=" E09_13670"/>
    <s v="4K Distribution RD&amp;M - Generate &amp; Maintain P&amp;ID's updates CD-3 Release"/>
    <s v="6.09.03.02.01"/>
    <x v="0"/>
    <d v="2023-10-24T00:00:00"/>
    <d v="2024-10-18T00:00:00"/>
    <s v="glayden"/>
    <s v="ythan"/>
    <n v="5696.6"/>
    <m/>
    <s v="C"/>
    <s v="Labor"/>
    <s v="TEC"/>
    <m/>
    <s v="BNL"/>
    <s v="PED"/>
    <s v="CRYO"/>
    <x v="0"/>
    <m/>
    <m/>
    <m/>
    <m/>
    <m/>
    <m/>
    <m/>
    <m/>
    <n v="5397.98"/>
    <n v="298.61"/>
    <m/>
    <m/>
    <m/>
    <m/>
    <m/>
    <m/>
    <m/>
    <m/>
    <m/>
    <x v="0"/>
    <x v="0"/>
    <m/>
  </r>
  <r>
    <s v=""/>
    <s v=" E09_13770"/>
    <s v="4K Distribution SD&amp;E Modification definition with Power supply Group IR02"/>
    <s v="6.09.03.02.02"/>
    <x v="0"/>
    <d v="2023-04-03T00:00:00"/>
    <d v="2023-11-17T00:00:00"/>
    <s v="glayden"/>
    <s v="ythan"/>
    <n v="5533.54"/>
    <m/>
    <s v="C"/>
    <s v="Labor"/>
    <s v="TEC"/>
    <m/>
    <s v="BNL"/>
    <s v="PED"/>
    <s v="CRYO"/>
    <x v="11"/>
    <m/>
    <m/>
    <m/>
    <m/>
    <m/>
    <m/>
    <m/>
    <n v="4392.25"/>
    <n v="1141.29"/>
    <m/>
    <m/>
    <m/>
    <m/>
    <m/>
    <m/>
    <m/>
    <m/>
    <m/>
    <m/>
    <x v="0"/>
    <x v="0"/>
    <m/>
  </r>
  <r>
    <s v=""/>
    <s v=" E09_13740"/>
    <s v="4K Distribution SD&amp;E - Process Eng HSR Cryo-Distribution, Satellites, and Central Plant Overall System CD-2 Update"/>
    <s v="6.09.03.02.02"/>
    <x v="0"/>
    <d v="2021-04-13T00:00:00"/>
    <d v="2021-12-01T00:00:00"/>
    <s v="glayden"/>
    <s v="ythan"/>
    <n v="5173.47"/>
    <m/>
    <s v="C"/>
    <s v="Labor"/>
    <s v="TEC"/>
    <m/>
    <s v="BNL"/>
    <s v="PED"/>
    <s v="CRYO"/>
    <x v="6"/>
    <m/>
    <m/>
    <m/>
    <m/>
    <m/>
    <n v="3880.1"/>
    <n v="1293.3699999999999"/>
    <m/>
    <m/>
    <m/>
    <m/>
    <m/>
    <m/>
    <m/>
    <m/>
    <m/>
    <m/>
    <m/>
    <m/>
    <x v="0"/>
    <x v="0"/>
    <m/>
  </r>
  <r>
    <s v=""/>
    <s v=" E09_13970"/>
    <s v="4K Distribution SD&amp;E - Modification definition with Power supply Group 1012 LeadPots &amp; IR12"/>
    <s v="6.09.03.02.02"/>
    <x v="0"/>
    <d v="2023-04-03T00:00:00"/>
    <d v="2023-11-17T00:00:00"/>
    <s v="glayden"/>
    <s v="ythan"/>
    <n v="5533.54"/>
    <m/>
    <s v="C"/>
    <s v="Labor"/>
    <s v="TEC"/>
    <m/>
    <s v="BNL"/>
    <s v="PED"/>
    <s v="CRYO"/>
    <x v="11"/>
    <m/>
    <m/>
    <m/>
    <m/>
    <m/>
    <m/>
    <m/>
    <n v="4392.25"/>
    <n v="1141.29"/>
    <m/>
    <m/>
    <m/>
    <m/>
    <m/>
    <m/>
    <m/>
    <m/>
    <m/>
    <m/>
    <x v="0"/>
    <x v="0"/>
    <m/>
  </r>
  <r>
    <s v=""/>
    <s v=" E09_14010"/>
    <s v="4K Distribution SD&amp;E -WorkPlan for modifications 1012 LeadPots &amp; IR12"/>
    <s v="6.09.03.02.02"/>
    <x v="0"/>
    <d v="2024-12-05T00:00:00"/>
    <d v="2025-03-06T00:00:00"/>
    <s v="glayden"/>
    <s v="ythan"/>
    <n v="5885.18"/>
    <m/>
    <s v="C"/>
    <s v="Labor"/>
    <s v="TEC"/>
    <m/>
    <s v="BNL"/>
    <s v="Const"/>
    <s v="CRYO"/>
    <x v="6"/>
    <m/>
    <m/>
    <m/>
    <m/>
    <m/>
    <m/>
    <m/>
    <m/>
    <m/>
    <n v="5885.18"/>
    <m/>
    <m/>
    <m/>
    <m/>
    <m/>
    <m/>
    <m/>
    <m/>
    <m/>
    <x v="0"/>
    <x v="0"/>
    <m/>
  </r>
  <r>
    <s v=""/>
    <s v=" E09_14020"/>
    <s v="4K Distribution SD&amp;E - General Arrangement IR02 HSR Distribution"/>
    <s v="6.09.03.02.02"/>
    <x v="0"/>
    <d v="2024-03-04T00:00:00"/>
    <d v="2024-06-10T00:00:00"/>
    <s v="glayden"/>
    <s v="ythan"/>
    <n v="5686.16"/>
    <m/>
    <s v="C"/>
    <s v="Labor"/>
    <s v="TEC"/>
    <m/>
    <s v="BNL"/>
    <s v="PED"/>
    <s v="CRYO"/>
    <x v="11"/>
    <m/>
    <m/>
    <m/>
    <m/>
    <m/>
    <m/>
    <m/>
    <m/>
    <n v="5686.16"/>
    <m/>
    <m/>
    <m/>
    <m/>
    <m/>
    <m/>
    <m/>
    <m/>
    <m/>
    <m/>
    <x v="0"/>
    <x v="0"/>
    <m/>
  </r>
  <r>
    <s v=""/>
    <s v=" E09_14050"/>
    <s v="4K Distribution SD&amp;E - General Arrangement IR04 Blue Injection Distribution"/>
    <s v="6.09.03.02.02"/>
    <x v="0"/>
    <d v="2023-08-08T00:00:00"/>
    <d v="2023-11-16T00:00:00"/>
    <s v="glayden"/>
    <s v="ythan"/>
    <n v="5581.78"/>
    <m/>
    <s v="C"/>
    <s v="Labor"/>
    <s v="TEC"/>
    <m/>
    <s v="BNL"/>
    <s v="PED"/>
    <s v="CRYO"/>
    <x v="11"/>
    <m/>
    <m/>
    <m/>
    <m/>
    <m/>
    <m/>
    <m/>
    <n v="3030.11"/>
    <n v="2551.67"/>
    <m/>
    <m/>
    <m/>
    <m/>
    <m/>
    <m/>
    <m/>
    <m/>
    <m/>
    <m/>
    <x v="0"/>
    <x v="0"/>
    <m/>
  </r>
  <r>
    <s v=""/>
    <s v=" E09_14060"/>
    <s v="4K Distribution SD&amp;E - CD-2 Design IR04 Blue Injection Distribution"/>
    <s v="6.09.03.02.02"/>
    <x v="0"/>
    <d v="2023-11-17T00:00:00"/>
    <d v="2024-06-04T00:00:00"/>
    <s v="glayden"/>
    <s v="ythan"/>
    <n v="5686.16"/>
    <m/>
    <s v="C"/>
    <s v="Labor"/>
    <s v="TEC"/>
    <m/>
    <s v="BNL"/>
    <s v="PED"/>
    <s v="CRYO"/>
    <x v="11"/>
    <m/>
    <m/>
    <m/>
    <m/>
    <m/>
    <m/>
    <m/>
    <m/>
    <n v="5686.16"/>
    <m/>
    <m/>
    <m/>
    <m/>
    <m/>
    <m/>
    <m/>
    <m/>
    <m/>
    <m/>
    <x v="0"/>
    <x v="0"/>
    <m/>
  </r>
  <r>
    <s v=""/>
    <s v=" E09_14080"/>
    <s v="4K Distribution SD&amp;E - General Arrangement IR06  Detector.Solenoid"/>
    <s v="6.09.03.02.02"/>
    <x v="0"/>
    <d v="2024-03-04T00:00:00"/>
    <d v="2024-06-10T00:00:00"/>
    <s v="glayden"/>
    <s v="ythan"/>
    <n v="5686.16"/>
    <m/>
    <s v="C"/>
    <s v="Labor"/>
    <s v="TEC"/>
    <m/>
    <s v="BNL"/>
    <s v="PED"/>
    <s v="CRYO"/>
    <x v="11"/>
    <m/>
    <m/>
    <m/>
    <m/>
    <m/>
    <m/>
    <m/>
    <m/>
    <n v="5686.16"/>
    <m/>
    <m/>
    <m/>
    <m/>
    <m/>
    <m/>
    <m/>
    <m/>
    <m/>
    <m/>
    <x v="0"/>
    <x v="0"/>
    <m/>
  </r>
  <r>
    <s v=""/>
    <s v=" E09_14110"/>
    <s v="4K Distribution SD&amp;E - General Arrangement IR06 Dist: IR magnets Tie-in&amp;Crab Bypasses"/>
    <s v="6.09.03.02.02"/>
    <x v="0"/>
    <d v="2023-08-08T00:00:00"/>
    <d v="2023-11-16T00:00:00"/>
    <s v="glayden"/>
    <s v="ythan"/>
    <n v="5581.78"/>
    <m/>
    <s v="C"/>
    <s v="Labor"/>
    <s v="TEC"/>
    <m/>
    <s v="BNL"/>
    <s v="PED"/>
    <s v="CRYO"/>
    <x v="11"/>
    <m/>
    <m/>
    <m/>
    <m/>
    <m/>
    <m/>
    <m/>
    <n v="3030.11"/>
    <n v="2551.67"/>
    <m/>
    <m/>
    <m/>
    <m/>
    <m/>
    <m/>
    <m/>
    <m/>
    <m/>
    <m/>
    <x v="0"/>
    <x v="0"/>
    <m/>
  </r>
  <r>
    <s v=""/>
    <s v=" E09_14140"/>
    <s v="4K Distribution SD&amp;E - General Arrangement IR06 Dist ESR Solenoids IR06"/>
    <s v="6.09.03.02.02"/>
    <x v="0"/>
    <d v="2023-11-17T00:00:00"/>
    <d v="2024-03-01T00:00:00"/>
    <s v="glayden"/>
    <s v="ythan"/>
    <n v="5686.16"/>
    <m/>
    <s v="C"/>
    <s v="Labor"/>
    <s v="TEC"/>
    <m/>
    <s v="BNL"/>
    <s v="PED"/>
    <s v="CRYO"/>
    <x v="11"/>
    <m/>
    <m/>
    <m/>
    <m/>
    <m/>
    <m/>
    <m/>
    <m/>
    <n v="5686.16"/>
    <m/>
    <m/>
    <m/>
    <m/>
    <m/>
    <m/>
    <m/>
    <m/>
    <m/>
    <m/>
    <x v="0"/>
    <x v="0"/>
    <m/>
  </r>
  <r>
    <s v=""/>
    <s v=" E09_14170"/>
    <s v="4K Distribution SD&amp;E - General Arrangement Layouts: IR06 Dist Blue Injection"/>
    <s v="6.09.03.02.02"/>
    <x v="0"/>
    <d v="2023-04-28T00:00:00"/>
    <d v="2023-08-07T00:00:00"/>
    <s v="glayden"/>
    <s v="ythan"/>
    <n v="5493.88"/>
    <m/>
    <s v="C"/>
    <s v="Labor"/>
    <s v="TEC"/>
    <m/>
    <s v="BNL"/>
    <s v="PED"/>
    <s v="CRYO"/>
    <x v="11"/>
    <m/>
    <m/>
    <m/>
    <m/>
    <m/>
    <m/>
    <m/>
    <n v="5493.88"/>
    <m/>
    <m/>
    <m/>
    <m/>
    <m/>
    <m/>
    <m/>
    <m/>
    <m/>
    <m/>
    <m/>
    <x v="0"/>
    <x v="0"/>
    <m/>
  </r>
  <r>
    <s v=""/>
    <s v=" E09_14200"/>
    <s v="4K Distribution SD&amp;E - General Arrangement IR10 Dist - 41 GeV HSR Mods"/>
    <s v="6.09.03.02.02"/>
    <x v="0"/>
    <d v="2023-04-28T00:00:00"/>
    <d v="2023-08-07T00:00:00"/>
    <s v="glayden"/>
    <s v="ythan"/>
    <n v="5493.88"/>
    <m/>
    <s v="C"/>
    <s v="Labor"/>
    <s v="TEC"/>
    <m/>
    <s v="BNL"/>
    <s v="PED"/>
    <s v="CRYO"/>
    <x v="11"/>
    <m/>
    <m/>
    <m/>
    <m/>
    <m/>
    <m/>
    <m/>
    <n v="5493.88"/>
    <m/>
    <m/>
    <m/>
    <m/>
    <m/>
    <m/>
    <m/>
    <m/>
    <m/>
    <m/>
    <m/>
    <x v="0"/>
    <x v="0"/>
    <m/>
  </r>
  <r>
    <s v=""/>
    <s v=" E09_14030"/>
    <s v="4K Distribution SD&amp;E - General Arrangement IR12 Distribution HSR 41GeV Mods"/>
    <s v="6.09.03.02.02"/>
    <x v="0"/>
    <d v="2023-11-17T00:00:00"/>
    <d v="2024-03-01T00:00:00"/>
    <s v="glayden"/>
    <s v="ythan"/>
    <n v="5686.16"/>
    <m/>
    <s v="C"/>
    <s v="Labor"/>
    <s v="TEC"/>
    <m/>
    <s v="BNL"/>
    <s v="PED"/>
    <s v="CRYO"/>
    <x v="11"/>
    <m/>
    <m/>
    <m/>
    <m/>
    <m/>
    <m/>
    <m/>
    <m/>
    <n v="5686.16"/>
    <m/>
    <m/>
    <m/>
    <m/>
    <m/>
    <m/>
    <m/>
    <m/>
    <m/>
    <m/>
    <x v="0"/>
    <x v="0"/>
    <m/>
  </r>
  <r>
    <s v=""/>
    <s v=" E09_14000"/>
    <s v="4K Distribution SD&amp;E - Current Leads Circuits Drawing package  1012 LeadPots &amp; IR12"/>
    <s v="6.09.03.02.02"/>
    <x v="0"/>
    <d v="2024-03-19T00:00:00"/>
    <d v="2024-12-04T00:00:00"/>
    <s v="glayden"/>
    <s v="ythan"/>
    <n v="5733.71"/>
    <m/>
    <s v="C"/>
    <s v="Labor"/>
    <s v="TEC"/>
    <m/>
    <s v="BNL"/>
    <s v="Const"/>
    <s v="CRYO"/>
    <x v="6"/>
    <m/>
    <m/>
    <m/>
    <m/>
    <m/>
    <m/>
    <m/>
    <m/>
    <n v="4363.99"/>
    <n v="1369.72"/>
    <m/>
    <m/>
    <m/>
    <m/>
    <m/>
    <m/>
    <m/>
    <m/>
    <m/>
    <x v="0"/>
    <x v="0"/>
    <m/>
  </r>
  <r>
    <s v=""/>
    <s v=" E09_14320"/>
    <s v="4K Distribution B&amp;P - Factory Pre-Shipment Acceptance"/>
    <s v="6.09.03.03.01"/>
    <x v="0"/>
    <d v="2029-05-08T00:00:00"/>
    <d v="2029-05-14T00:00:00"/>
    <s v="glayden"/>
    <s v="ythan"/>
    <n v="6753.38"/>
    <m/>
    <s v="C"/>
    <s v="Labor"/>
    <s v="TEC"/>
    <m/>
    <s v="BNL"/>
    <s v="Const"/>
    <s v="CRYO"/>
    <x v="9"/>
    <m/>
    <m/>
    <m/>
    <m/>
    <m/>
    <m/>
    <m/>
    <m/>
    <m/>
    <m/>
    <m/>
    <m/>
    <m/>
    <n v="6753.38"/>
    <m/>
    <m/>
    <m/>
    <m/>
    <m/>
    <x v="0"/>
    <x v="0"/>
    <m/>
  </r>
  <r>
    <s v=""/>
    <s v=" E09_15180"/>
    <s v="4K Distribution - System Test &amp; Evaluation - 1006"/>
    <s v="6.09.03.05"/>
    <x v="0"/>
    <d v="2029-11-21T00:00:00"/>
    <d v="1930-04-03T00:00:00"/>
    <s v="glayden"/>
    <s v="ythan"/>
    <n v="6989.75"/>
    <m/>
    <s v="C"/>
    <s v="Labor"/>
    <s v="TEC"/>
    <m/>
    <s v="BNL"/>
    <s v="Const"/>
    <s v="CRYO"/>
    <x v="8"/>
    <m/>
    <m/>
    <m/>
    <m/>
    <m/>
    <m/>
    <m/>
    <m/>
    <m/>
    <m/>
    <m/>
    <m/>
    <m/>
    <m/>
    <n v="6989.75"/>
    <m/>
    <m/>
    <m/>
    <m/>
    <x v="0"/>
    <x v="0"/>
    <m/>
  </r>
  <r>
    <s v=""/>
    <s v=" E09_15190"/>
    <s v="4K Distribution - System Test &amp; Evaluation - 1004"/>
    <s v="6.09.03.05"/>
    <x v="0"/>
    <d v="2029-11-21T00:00:00"/>
    <d v="1930-04-03T00:00:00"/>
    <s v="glayden"/>
    <s v="ythan"/>
    <n v="6989.75"/>
    <m/>
    <s v="C"/>
    <s v="Labor"/>
    <s v="TEC"/>
    <m/>
    <s v="BNL"/>
    <s v="Const"/>
    <s v="CRYO"/>
    <x v="8"/>
    <m/>
    <m/>
    <m/>
    <m/>
    <m/>
    <m/>
    <m/>
    <m/>
    <m/>
    <m/>
    <m/>
    <m/>
    <m/>
    <m/>
    <n v="6989.75"/>
    <m/>
    <m/>
    <m/>
    <m/>
    <x v="0"/>
    <x v="0"/>
    <m/>
  </r>
  <r>
    <s v=""/>
    <s v=" E09_15200"/>
    <s v="4K Distribution - System Test &amp; Evaluation - 1002"/>
    <s v="6.09.03.05"/>
    <x v="0"/>
    <d v="2029-11-21T00:00:00"/>
    <d v="1930-04-03T00:00:00"/>
    <s v="glayden"/>
    <s v="ythan"/>
    <n v="6989.75"/>
    <m/>
    <s v="C"/>
    <s v="Labor"/>
    <s v="TEC"/>
    <m/>
    <s v="BNL"/>
    <s v="Const"/>
    <s v="CRYO"/>
    <x v="8"/>
    <m/>
    <m/>
    <m/>
    <m/>
    <m/>
    <m/>
    <m/>
    <m/>
    <m/>
    <m/>
    <m/>
    <m/>
    <m/>
    <m/>
    <n v="6989.75"/>
    <m/>
    <m/>
    <m/>
    <m/>
    <x v="0"/>
    <x v="0"/>
    <m/>
  </r>
  <r>
    <s v=""/>
    <s v=" E09_15210"/>
    <s v="4K Distribution - System Test &amp; Evaluation - 1010"/>
    <s v="6.09.03.05"/>
    <x v="0"/>
    <d v="2029-11-21T00:00:00"/>
    <d v="1930-04-03T00:00:00"/>
    <s v="glayden"/>
    <s v="ythan"/>
    <n v="6989.75"/>
    <m/>
    <s v="C"/>
    <s v="Labor"/>
    <s v="TEC"/>
    <m/>
    <s v="BNL"/>
    <s v="Const"/>
    <s v="CRYO"/>
    <x v="8"/>
    <m/>
    <m/>
    <m/>
    <m/>
    <m/>
    <m/>
    <m/>
    <m/>
    <m/>
    <m/>
    <m/>
    <m/>
    <m/>
    <m/>
    <n v="6989.75"/>
    <m/>
    <m/>
    <m/>
    <m/>
    <x v="0"/>
    <x v="0"/>
    <m/>
  </r>
  <r>
    <s v=""/>
    <s v=" E09_15220"/>
    <s v="4K Distribution - System Test &amp; Evaluation - 1012"/>
    <s v="6.09.03.05"/>
    <x v="0"/>
    <d v="2029-11-21T00:00:00"/>
    <d v="1930-04-03T00:00:00"/>
    <s v="glayden"/>
    <s v="ythan"/>
    <n v="6989.75"/>
    <m/>
    <s v="C"/>
    <s v="Labor"/>
    <s v="TEC"/>
    <m/>
    <s v="BNL"/>
    <s v="Const"/>
    <s v="CRYO"/>
    <x v="8"/>
    <m/>
    <m/>
    <m/>
    <m/>
    <m/>
    <m/>
    <m/>
    <m/>
    <m/>
    <m/>
    <m/>
    <m/>
    <m/>
    <m/>
    <n v="6989.75"/>
    <m/>
    <m/>
    <m/>
    <m/>
    <x v="0"/>
    <x v="0"/>
    <m/>
  </r>
  <r>
    <s v=""/>
    <s v=" E09_15230"/>
    <s v="4K Distribution - System Test &amp; Evaluation - IR02"/>
    <s v="6.09.03.05"/>
    <x v="0"/>
    <d v="1930-02-21T00:00:00"/>
    <d v="1930-06-27T00:00:00"/>
    <s v="glayden"/>
    <s v="ythan"/>
    <n v="6989.75"/>
    <m/>
    <s v="C"/>
    <s v="Labor"/>
    <s v="TEC"/>
    <m/>
    <s v="BNL"/>
    <s v="Const"/>
    <s v="CRYO"/>
    <x v="8"/>
    <m/>
    <m/>
    <m/>
    <m/>
    <m/>
    <m/>
    <m/>
    <m/>
    <m/>
    <m/>
    <m/>
    <m/>
    <m/>
    <m/>
    <n v="6989.75"/>
    <m/>
    <m/>
    <m/>
    <m/>
    <x v="0"/>
    <x v="0"/>
    <m/>
  </r>
  <r>
    <s v=""/>
    <s v=" E09_15240"/>
    <s v="4K Distribution - System Test &amp; Evaluation - IR04"/>
    <s v="6.09.03.05"/>
    <x v="0"/>
    <d v="1930-02-21T00:00:00"/>
    <d v="1930-06-27T00:00:00"/>
    <s v="glayden"/>
    <s v="ythan"/>
    <n v="6989.75"/>
    <m/>
    <s v="C"/>
    <s v="Labor"/>
    <s v="TEC"/>
    <m/>
    <s v="BNL"/>
    <s v="Const"/>
    <s v="CRYO"/>
    <x v="8"/>
    <m/>
    <m/>
    <m/>
    <m/>
    <m/>
    <m/>
    <m/>
    <m/>
    <m/>
    <m/>
    <m/>
    <m/>
    <m/>
    <m/>
    <n v="6989.75"/>
    <m/>
    <m/>
    <m/>
    <m/>
    <x v="0"/>
    <x v="0"/>
    <m/>
  </r>
  <r>
    <s v=""/>
    <s v=" E09_15250"/>
    <s v="4K Distribution - System Test &amp; Evaluation - IR06 Distribution Detector Solenoid"/>
    <s v="6.09.03.05"/>
    <x v="0"/>
    <d v="1930-02-20T00:00:00"/>
    <d v="1930-06-26T00:00:00"/>
    <s v="glayden"/>
    <s v="ythan"/>
    <n v="6989.75"/>
    <m/>
    <s v="C"/>
    <s v="Labor"/>
    <s v="TEC"/>
    <m/>
    <s v="BNL"/>
    <s v="Const"/>
    <s v="CRYO"/>
    <x v="8"/>
    <m/>
    <m/>
    <m/>
    <m/>
    <m/>
    <m/>
    <m/>
    <m/>
    <m/>
    <m/>
    <m/>
    <m/>
    <m/>
    <m/>
    <n v="6989.75"/>
    <m/>
    <m/>
    <m/>
    <m/>
    <x v="0"/>
    <x v="0"/>
    <m/>
  </r>
  <r>
    <s v=""/>
    <s v=" E09_15260"/>
    <s v="4K Distribution - System Test &amp; Evaluation - IR06 IR magnets &amp; Crab Bypasses"/>
    <s v="6.09.03.05"/>
    <x v="0"/>
    <d v="1930-02-20T00:00:00"/>
    <d v="1930-06-26T00:00:00"/>
    <s v="glayden"/>
    <s v="ythan"/>
    <n v="6989.75"/>
    <m/>
    <s v="C"/>
    <s v="Labor"/>
    <s v="TEC"/>
    <m/>
    <s v="BNL"/>
    <s v="Const"/>
    <s v="CRYO"/>
    <x v="8"/>
    <m/>
    <m/>
    <m/>
    <m/>
    <m/>
    <m/>
    <m/>
    <m/>
    <m/>
    <m/>
    <m/>
    <m/>
    <m/>
    <m/>
    <n v="6989.75"/>
    <m/>
    <m/>
    <m/>
    <m/>
    <x v="0"/>
    <x v="0"/>
    <m/>
  </r>
  <r>
    <s v=""/>
    <s v=" E09_15280"/>
    <s v="4K Distribution - System Test &amp; Evaluation - IR06 HSR Blue Injection"/>
    <s v="6.09.03.05"/>
    <x v="0"/>
    <d v="1930-02-20T00:00:00"/>
    <d v="1930-06-26T00:00:00"/>
    <s v="glayden"/>
    <s v="ythan"/>
    <n v="6989.75"/>
    <m/>
    <s v="C"/>
    <s v="Labor"/>
    <s v="TEC"/>
    <m/>
    <s v="BNL"/>
    <s v="Const"/>
    <s v="CRYO"/>
    <x v="8"/>
    <m/>
    <m/>
    <m/>
    <m/>
    <m/>
    <m/>
    <m/>
    <m/>
    <m/>
    <m/>
    <m/>
    <m/>
    <m/>
    <m/>
    <n v="6989.75"/>
    <m/>
    <m/>
    <m/>
    <m/>
    <x v="0"/>
    <x v="0"/>
    <m/>
  </r>
  <r>
    <s v=""/>
    <s v=" E09_14960"/>
    <s v="CRY- Cryo Installation Contract Bid selection- Contract award"/>
    <s v="6.09.03.04"/>
    <x v="0"/>
    <d v="2027-06-29T00:00:00"/>
    <d v="2028-04-05T00:00:00"/>
    <s v="glayden"/>
    <s v="ythan"/>
    <n v="6449.15"/>
    <m/>
    <s v="C"/>
    <s v="Labor"/>
    <s v="TEC"/>
    <m/>
    <s v="BNL"/>
    <s v="Const"/>
    <s v="CRYO"/>
    <x v="10"/>
    <m/>
    <m/>
    <m/>
    <m/>
    <m/>
    <m/>
    <m/>
    <m/>
    <m/>
    <m/>
    <m/>
    <n v="2216.9"/>
    <n v="4232.26"/>
    <m/>
    <m/>
    <m/>
    <m/>
    <m/>
    <m/>
    <x v="0"/>
    <x v="0"/>
    <m/>
  </r>
  <r>
    <s v=""/>
    <s v=" E09_14950"/>
    <s v="CRY- Cryo Installation Contract, Prepare procurement package, Specification, SOW"/>
    <s v="6.09.03.04"/>
    <x v="0"/>
    <d v="2027-02-22T00:00:00"/>
    <d v="2027-06-28T00:00:00"/>
    <s v="glayden"/>
    <s v="ythan"/>
    <n v="6304.35"/>
    <m/>
    <s v="C"/>
    <s v="Labor"/>
    <s v="TEC"/>
    <m/>
    <s v="BNL"/>
    <s v="Const"/>
    <s v="CRYO"/>
    <x v="10"/>
    <m/>
    <m/>
    <m/>
    <m/>
    <m/>
    <m/>
    <m/>
    <m/>
    <m/>
    <m/>
    <m/>
    <n v="6304.35"/>
    <m/>
    <m/>
    <m/>
    <m/>
    <m/>
    <m/>
    <m/>
    <x v="0"/>
    <x v="0"/>
    <m/>
  </r>
  <r>
    <s v=""/>
    <s v=" E09_11250"/>
    <s v="Develop Ambient Heat Exchanger Specification"/>
    <s v="6.09.02.02.02"/>
    <x v="0"/>
    <d v="2024-12-12T00:00:00"/>
    <d v="2024-12-18T00:00:00"/>
    <s v="nzandi"/>
    <s v="Yang"/>
    <n v="6100.96"/>
    <m/>
    <s v="C"/>
    <s v="Labor"/>
    <s v="TEC"/>
    <m/>
    <s v="JLAB"/>
    <s v="PED"/>
    <s v="CRYO"/>
    <x v="11"/>
    <m/>
    <m/>
    <m/>
    <m/>
    <m/>
    <m/>
    <m/>
    <m/>
    <m/>
    <n v="6100.96"/>
    <m/>
    <m/>
    <m/>
    <m/>
    <m/>
    <m/>
    <m/>
    <m/>
    <m/>
    <x v="0"/>
    <x v="0"/>
    <m/>
  </r>
  <r>
    <s v=""/>
    <s v=" E09_11660"/>
    <s v="Conduct First Satellite Cryo Refrigerator Plant Final Acceptance Test (IR10)"/>
    <s v="6.09.02.03.01"/>
    <x v="0"/>
    <d v="2027-03-02T00:00:00"/>
    <d v="2027-03-08T00:00:00"/>
    <s v="nzandi"/>
    <s v="Yang"/>
    <n v="6472.51"/>
    <m/>
    <s v="C"/>
    <s v="Labor"/>
    <s v="TEC"/>
    <s v="CD-3A"/>
    <s v="JLAB"/>
    <s v="Const"/>
    <s v="CRYO"/>
    <x v="8"/>
    <s v="D25.APP05.C"/>
    <s v="APP00003"/>
    <m/>
    <m/>
    <m/>
    <m/>
    <m/>
    <m/>
    <m/>
    <m/>
    <m/>
    <n v="6472.51"/>
    <m/>
    <m/>
    <m/>
    <m/>
    <m/>
    <m/>
    <m/>
    <x v="0"/>
    <x v="0"/>
    <m/>
  </r>
  <r>
    <s v=""/>
    <s v=" E09_11670"/>
    <s v="Conduct Second Satellite Cryo Refrigerator Plant Final Acceptance Test (IR06)"/>
    <s v="6.09.02.03.01"/>
    <x v="0"/>
    <d v="2027-04-27T00:00:00"/>
    <d v="2027-05-03T00:00:00"/>
    <s v="nzandi"/>
    <s v="Yang"/>
    <n v="6472.51"/>
    <m/>
    <s v="C"/>
    <s v="Labor"/>
    <s v="TEC"/>
    <s v="CD-3A"/>
    <s v="JLAB"/>
    <s v="Const"/>
    <s v="CRYO"/>
    <x v="8"/>
    <s v="D25.APP05.C"/>
    <s v="APP00003"/>
    <m/>
    <m/>
    <m/>
    <m/>
    <m/>
    <m/>
    <m/>
    <m/>
    <m/>
    <n v="6472.51"/>
    <m/>
    <m/>
    <m/>
    <m/>
    <m/>
    <m/>
    <m/>
    <x v="0"/>
    <x v="0"/>
    <m/>
  </r>
  <r>
    <s v=""/>
    <s v=" E09_11550"/>
    <s v="Hold Final Design Review (FDR) for Satellite Cryo Refrigerator Plants (IR06, IR10)"/>
    <s v="6.09.02.03.01"/>
    <x v="1"/>
    <d v="2025-06-10T00:00:00"/>
    <d v="2025-06-16T00:00:00"/>
    <s v="nzandi"/>
    <s v="Yang"/>
    <n v="6100.96"/>
    <m/>
    <s v="C"/>
    <s v="Labor"/>
    <s v="TEC"/>
    <s v="CD-3A"/>
    <s v="JLAB"/>
    <s v="Const"/>
    <s v="CRYO"/>
    <x v="10"/>
    <s v="D25.APP05.A"/>
    <s v="APP00003"/>
    <m/>
    <m/>
    <m/>
    <m/>
    <m/>
    <m/>
    <m/>
    <n v="6100.96"/>
    <m/>
    <m/>
    <m/>
    <m/>
    <m/>
    <m/>
    <m/>
    <m/>
    <m/>
    <x v="0"/>
    <x v="0"/>
    <m/>
  </r>
  <r>
    <s v=""/>
    <s v=" E09_12380"/>
    <s v="Conduct Starters Final Acceptance Test"/>
    <s v="6.09.02.03.02"/>
    <x v="0"/>
    <d v="2027-02-19T00:00:00"/>
    <d v="2027-02-25T00:00:00"/>
    <s v="nzandi"/>
    <s v="Yang"/>
    <n v="6472.51"/>
    <m/>
    <s v="C"/>
    <s v="Labor"/>
    <s v="TEC"/>
    <m/>
    <s v="JLAB"/>
    <s v="Const"/>
    <s v="CRYO"/>
    <x v="8"/>
    <s v="S.P207"/>
    <m/>
    <m/>
    <m/>
    <m/>
    <m/>
    <m/>
    <m/>
    <m/>
    <m/>
    <m/>
    <n v="6472.51"/>
    <m/>
    <m/>
    <m/>
    <m/>
    <m/>
    <m/>
    <m/>
    <x v="0"/>
    <x v="0"/>
    <m/>
  </r>
  <r>
    <s v=""/>
    <s v=" E09_12410"/>
    <s v="Prepare Instrumentations Panel Award Documents"/>
    <s v="6.09.02.03.02"/>
    <x v="0"/>
    <d v="2026-03-05T00:00:00"/>
    <d v="2026-03-11T00:00:00"/>
    <s v="nzandi"/>
    <s v="Yang"/>
    <n v="6283.99"/>
    <m/>
    <s v="C"/>
    <s v="Labor"/>
    <s v="TEC"/>
    <m/>
    <s v="JLAB"/>
    <s v="PED"/>
    <s v="CRYO"/>
    <x v="10"/>
    <s v="S.P210"/>
    <m/>
    <m/>
    <m/>
    <m/>
    <m/>
    <m/>
    <m/>
    <m/>
    <m/>
    <n v="6283.99"/>
    <m/>
    <m/>
    <m/>
    <m/>
    <m/>
    <m/>
    <m/>
    <m/>
    <x v="0"/>
    <x v="0"/>
    <m/>
  </r>
  <r>
    <s v=""/>
    <s v=" E09_12440"/>
    <s v="Send Instrumentations Panel Procurement Clearance Request to BNL"/>
    <s v="6.09.02.03.02"/>
    <x v="0"/>
    <d v="2026-03-18T00:00:00"/>
    <d v="2026-03-24T00:00:00"/>
    <s v="nzandi"/>
    <s v="Yang"/>
    <n v="6283.99"/>
    <m/>
    <s v="C"/>
    <s v="Labor"/>
    <s v="TEC"/>
    <m/>
    <s v="JLAB"/>
    <s v="PED"/>
    <s v="CRYO"/>
    <x v="10"/>
    <s v="S.P210"/>
    <m/>
    <m/>
    <m/>
    <m/>
    <m/>
    <m/>
    <m/>
    <m/>
    <m/>
    <n v="6283.99"/>
    <m/>
    <m/>
    <m/>
    <m/>
    <m/>
    <m/>
    <m/>
    <m/>
    <x v="0"/>
    <x v="0"/>
    <m/>
  </r>
  <r>
    <s v=""/>
    <s v=" E09_12490"/>
    <s v="Conduct Instrumentation Panel Final Acceptance Test"/>
    <s v="6.09.02.03.02"/>
    <x v="0"/>
    <d v="2026-10-14T00:00:00"/>
    <d v="2026-10-20T00:00:00"/>
    <s v="nzandi"/>
    <s v="Yang"/>
    <n v="6472.51"/>
    <m/>
    <s v="C"/>
    <s v="Labor"/>
    <s v="TEC"/>
    <m/>
    <s v="JLAB"/>
    <s v="Const"/>
    <s v="CRYO"/>
    <x v="8"/>
    <s v="S.P210"/>
    <m/>
    <m/>
    <m/>
    <m/>
    <m/>
    <m/>
    <m/>
    <m/>
    <m/>
    <m/>
    <n v="6472.51"/>
    <m/>
    <m/>
    <m/>
    <m/>
    <m/>
    <m/>
    <m/>
    <x v="0"/>
    <x v="0"/>
    <m/>
  </r>
  <r>
    <s v=""/>
    <s v=" E09_11860"/>
    <s v="Conduct LN2 Distribution System Final Acceptance Test"/>
    <s v="6.09.02.03.02"/>
    <x v="0"/>
    <d v="2027-02-19T00:00:00"/>
    <d v="2027-02-25T00:00:00"/>
    <s v="nzandi"/>
    <s v="Yang"/>
    <n v="6472.51"/>
    <m/>
    <s v="C"/>
    <s v="Labor"/>
    <s v="TEC"/>
    <m/>
    <s v="JLAB"/>
    <s v="Const"/>
    <s v="CRYO"/>
    <x v="8"/>
    <s v="S.P211"/>
    <m/>
    <m/>
    <m/>
    <m/>
    <m/>
    <m/>
    <m/>
    <m/>
    <m/>
    <m/>
    <n v="6472.51"/>
    <m/>
    <m/>
    <m/>
    <m/>
    <m/>
    <m/>
    <m/>
    <x v="0"/>
    <x v="0"/>
    <m/>
  </r>
  <r>
    <s v=""/>
    <s v=" E09_12870"/>
    <s v="Inspect Incoming Equipment at BNL - IR02 - TJ"/>
    <s v="6.09.02.05.01"/>
    <x v="0"/>
    <d v="2028-09-13T00:00:00"/>
    <d v="2028-12-19T00:00:00"/>
    <s v="nzandi"/>
    <s v="Yang"/>
    <n v="6827.29"/>
    <m/>
    <s v="C"/>
    <s v="Labor"/>
    <s v="TEC"/>
    <m/>
    <s v="JLAB"/>
    <s v="Const"/>
    <s v="CRYO"/>
    <x v="8"/>
    <m/>
    <m/>
    <m/>
    <m/>
    <m/>
    <m/>
    <m/>
    <m/>
    <m/>
    <m/>
    <m/>
    <m/>
    <n v="1344.77"/>
    <n v="5482.52"/>
    <m/>
    <m/>
    <m/>
    <m/>
    <m/>
    <x v="0"/>
    <x v="0"/>
    <m/>
  </r>
  <r>
    <s v=""/>
    <s v=" E09_12950"/>
    <s v="Inspect Incoming Equipment at BNL - IR06 - TJ"/>
    <s v="6.09.02.05.02"/>
    <x v="0"/>
    <d v="2027-05-05T00:00:00"/>
    <d v="2027-08-06T00:00:00"/>
    <s v="nzandi"/>
    <s v="Yang"/>
    <n v="6472.51"/>
    <m/>
    <s v="C"/>
    <s v="Labor"/>
    <s v="TEC"/>
    <m/>
    <s v="JLAB"/>
    <s v="Const"/>
    <s v="CRYO"/>
    <x v="8"/>
    <m/>
    <m/>
    <m/>
    <m/>
    <m/>
    <m/>
    <m/>
    <m/>
    <m/>
    <m/>
    <m/>
    <n v="6472.51"/>
    <m/>
    <m/>
    <m/>
    <m/>
    <m/>
    <m/>
    <m/>
    <x v="0"/>
    <x v="0"/>
    <m/>
  </r>
  <r>
    <s v=""/>
    <s v=" E09_12750"/>
    <s v="Oversee Cryogenics System Installation Contract-Labor - IR06 - TJ"/>
    <s v="6.09.02.04.02"/>
    <x v="0"/>
    <d v="2028-01-05T00:00:00"/>
    <d v="2029-01-03T00:00:00"/>
    <s v="nzandi"/>
    <s v="Yang"/>
    <n v="6716.28"/>
    <m/>
    <s v="C"/>
    <s v="Labor"/>
    <s v="TEC"/>
    <m/>
    <s v="JLAB"/>
    <s v="Const"/>
    <s v="CRYO"/>
    <x v="5"/>
    <m/>
    <m/>
    <m/>
    <m/>
    <m/>
    <m/>
    <m/>
    <m/>
    <m/>
    <m/>
    <m/>
    <m/>
    <n v="5050.6400000000003"/>
    <n v="1665.64"/>
    <m/>
    <m/>
    <m/>
    <m/>
    <m/>
    <x v="0"/>
    <x v="0"/>
    <m/>
  </r>
  <r>
    <s v=""/>
    <s v=" E09_16070"/>
    <s v="Conduct 2K Distribution System Final Acceptance Test - IR02 - In Tunnel Transfer Line"/>
    <s v="6.09.04.03"/>
    <x v="0"/>
    <d v="2029-03-20T00:00:00"/>
    <d v="2029-03-26T00:00:00"/>
    <s v="nzandi"/>
    <s v="Yang"/>
    <n v="3433.34"/>
    <m/>
    <s v="C"/>
    <s v="Labor"/>
    <s v="TEC"/>
    <m/>
    <s v="JLAB"/>
    <s v="Const"/>
    <s v="CRYO"/>
    <x v="8"/>
    <s v="D.APP30"/>
    <s v="APP00015"/>
    <m/>
    <m/>
    <m/>
    <m/>
    <m/>
    <m/>
    <m/>
    <m/>
    <m/>
    <m/>
    <m/>
    <n v="3433.34"/>
    <m/>
    <m/>
    <m/>
    <m/>
    <m/>
    <x v="0"/>
    <x v="0"/>
    <m/>
  </r>
  <r>
    <s v=""/>
    <s v=" E09_16130"/>
    <s v="Conduct 2K Distribution System Final Acceptance Test - IR06 - In Tunnel Transfer Line"/>
    <s v="6.09.04.03"/>
    <x v="0"/>
    <d v="2029-03-20T00:00:00"/>
    <d v="2029-03-26T00:00:00"/>
    <s v="nzandi"/>
    <s v="Yang"/>
    <n v="3433.34"/>
    <m/>
    <s v="C"/>
    <s v="Labor"/>
    <s v="TEC"/>
    <m/>
    <s v="JLAB"/>
    <s v="Const"/>
    <s v="CRYO"/>
    <x v="8"/>
    <s v="D.APP30"/>
    <s v="APP00015"/>
    <m/>
    <m/>
    <m/>
    <m/>
    <m/>
    <m/>
    <m/>
    <m/>
    <m/>
    <m/>
    <m/>
    <n v="3433.34"/>
    <m/>
    <m/>
    <m/>
    <m/>
    <m/>
    <x v="0"/>
    <x v="0"/>
    <m/>
  </r>
  <r>
    <s v=""/>
    <s v=" E09_11300"/>
    <s v="Produce Satellite Plant Building Cooling Water System Specification"/>
    <s v="6.09.02.02.02"/>
    <x v="0"/>
    <d v="2024-12-16T00:00:00"/>
    <d v="2024-12-30T00:00:00"/>
    <s v="nzandi"/>
    <s v="Yang"/>
    <n v="3672.82"/>
    <m/>
    <s v="C"/>
    <s v="Labor"/>
    <s v="TEC"/>
    <m/>
    <s v="JLAB"/>
    <s v="PED"/>
    <s v="CRYO"/>
    <x v="11"/>
    <m/>
    <m/>
    <m/>
    <m/>
    <m/>
    <m/>
    <m/>
    <m/>
    <m/>
    <n v="3672.82"/>
    <m/>
    <m/>
    <m/>
    <m/>
    <m/>
    <m/>
    <m/>
    <m/>
    <m/>
    <x v="0"/>
    <x v="0"/>
    <m/>
  </r>
  <r>
    <s v=""/>
    <s v=" E09_11550"/>
    <s v="Hold Final Design Review (FDR) for Satellite Cryo Refrigerator Plants (IR06, IR10)"/>
    <s v="6.09.02.03.01"/>
    <x v="1"/>
    <d v="2025-06-10T00:00:00"/>
    <d v="2025-06-16T00:00:00"/>
    <s v="nzandi"/>
    <s v="Yang"/>
    <n v="4514.51"/>
    <m/>
    <s v="C"/>
    <s v="Labor"/>
    <s v="TEC"/>
    <s v="CD-3A"/>
    <s v="JLAB"/>
    <s v="Const"/>
    <s v="CRYO"/>
    <x v="10"/>
    <s v="D25.APP05.A"/>
    <s v="APP00003"/>
    <m/>
    <m/>
    <m/>
    <m/>
    <m/>
    <m/>
    <m/>
    <n v="4514.51"/>
    <m/>
    <m/>
    <m/>
    <m/>
    <m/>
    <m/>
    <m/>
    <m/>
    <m/>
    <x v="0"/>
    <x v="0"/>
    <m/>
  </r>
  <r>
    <s v=""/>
    <s v=" E09_11550"/>
    <s v="Hold Final Design Review (FDR) for Satellite Cryo Refrigerator Plants (IR06, IR10)"/>
    <s v="6.09.02.03.01"/>
    <x v="1"/>
    <d v="2025-06-10T00:00:00"/>
    <d v="2025-06-16T00:00:00"/>
    <s v="nzandi"/>
    <s v="Yang"/>
    <n v="6100.96"/>
    <m/>
    <s v="C"/>
    <s v="Labor"/>
    <s v="TEC"/>
    <s v="CD-3A"/>
    <s v="JLAB"/>
    <s v="Const"/>
    <s v="CRYO"/>
    <x v="10"/>
    <s v="D25.APP05.A"/>
    <s v="APP00003"/>
    <m/>
    <m/>
    <m/>
    <m/>
    <m/>
    <m/>
    <m/>
    <n v="6100.96"/>
    <m/>
    <m/>
    <m/>
    <m/>
    <m/>
    <m/>
    <m/>
    <m/>
    <m/>
    <x v="0"/>
    <x v="0"/>
    <m/>
  </r>
  <r>
    <s v=""/>
    <s v=" E09_16320"/>
    <s v="Conduct U-Tube Final Acceptance Test"/>
    <s v="6.09.04.03"/>
    <x v="0"/>
    <d v="2029-01-24T00:00:00"/>
    <d v="2029-01-30T00:00:00"/>
    <s v="nzandi"/>
    <s v="Yang"/>
    <n v="6866.68"/>
    <m/>
    <s v="C"/>
    <s v="Labor"/>
    <s v="TEC"/>
    <m/>
    <s v="JLAB"/>
    <s v="Const"/>
    <s v="CRYO"/>
    <x v="8"/>
    <s v="S.P209"/>
    <m/>
    <m/>
    <m/>
    <m/>
    <m/>
    <m/>
    <m/>
    <m/>
    <m/>
    <m/>
    <m/>
    <m/>
    <n v="6866.68"/>
    <m/>
    <m/>
    <m/>
    <m/>
    <m/>
    <x v="0"/>
    <x v="0"/>
    <m/>
  </r>
  <r>
    <s v=""/>
    <s v=" E09_16190"/>
    <s v="Conduct 2K Distribution System Final Acceptance Test - IR10 - In Tunnel Transfer Line"/>
    <s v="6.09.04.03"/>
    <x v="0"/>
    <d v="2029-03-20T00:00:00"/>
    <d v="2029-03-26T00:00:00"/>
    <s v="nzandi"/>
    <s v="Yang"/>
    <n v="3433.34"/>
    <m/>
    <s v="C"/>
    <s v="Labor"/>
    <s v="TEC"/>
    <m/>
    <s v="JLAB"/>
    <s v="Const"/>
    <s v="CRYO"/>
    <x v="8"/>
    <m/>
    <m/>
    <m/>
    <m/>
    <m/>
    <m/>
    <m/>
    <m/>
    <m/>
    <m/>
    <m/>
    <m/>
    <m/>
    <n v="3433.34"/>
    <m/>
    <m/>
    <m/>
    <m/>
    <m/>
    <x v="0"/>
    <x v="0"/>
    <m/>
  </r>
  <r>
    <s v=""/>
    <s v=" E09_16240"/>
    <s v="Prepare U-Tubes Award Documents"/>
    <s v="6.09.04.03"/>
    <x v="0"/>
    <d v="2027-05-25T00:00:00"/>
    <d v="2027-06-01T00:00:00"/>
    <s v="nzandi"/>
    <s v="Yang"/>
    <n v="6472.51"/>
    <m/>
    <s v="C"/>
    <s v="Labor"/>
    <s v="TEC"/>
    <m/>
    <s v="JLAB"/>
    <s v="PED"/>
    <s v="CRYO"/>
    <x v="10"/>
    <s v="S.P209"/>
    <m/>
    <m/>
    <m/>
    <m/>
    <m/>
    <m/>
    <m/>
    <m/>
    <m/>
    <m/>
    <n v="6472.51"/>
    <m/>
    <m/>
    <m/>
    <m/>
    <m/>
    <m/>
    <m/>
    <x v="0"/>
    <x v="0"/>
    <m/>
  </r>
  <r>
    <s v=""/>
    <s v=" E09_16270"/>
    <s v="Send U-Tubes Procurement Clearance Request to BNL"/>
    <s v="6.09.04.03"/>
    <x v="0"/>
    <d v="2027-06-08T00:00:00"/>
    <d v="2027-06-14T00:00:00"/>
    <s v="nzandi"/>
    <s v="Yang"/>
    <n v="6472.51"/>
    <m/>
    <s v="C"/>
    <s v="Labor"/>
    <s v="TEC"/>
    <m/>
    <s v="JLAB"/>
    <s v="PED"/>
    <s v="CRYO"/>
    <x v="10"/>
    <s v="S.P209"/>
    <m/>
    <m/>
    <m/>
    <m/>
    <m/>
    <m/>
    <m/>
    <m/>
    <m/>
    <m/>
    <n v="6472.51"/>
    <m/>
    <m/>
    <m/>
    <m/>
    <m/>
    <m/>
    <m/>
    <x v="0"/>
    <x v="0"/>
    <m/>
  </r>
  <r>
    <s v=""/>
    <s v=" E09_11660"/>
    <s v="Conduct First Satellite Cryo Refrigerator Plant Final Acceptance Test (IR10)"/>
    <s v="6.09.02.03.01"/>
    <x v="0"/>
    <d v="2027-03-02T00:00:00"/>
    <d v="2027-03-08T00:00:00"/>
    <s v="nzandi"/>
    <s v="Yang"/>
    <n v="8336.8700000000008"/>
    <m/>
    <s v="C"/>
    <s v="Labor"/>
    <s v="TEC"/>
    <s v="CD-3A"/>
    <s v="JLAB"/>
    <s v="Const"/>
    <s v="CRYO"/>
    <x v="8"/>
    <s v="D25.APP05.C"/>
    <s v="APP00003"/>
    <m/>
    <m/>
    <m/>
    <m/>
    <m/>
    <m/>
    <m/>
    <m/>
    <m/>
    <n v="8336.8700000000008"/>
    <m/>
    <m/>
    <m/>
    <m/>
    <m/>
    <m/>
    <m/>
    <x v="0"/>
    <x v="0"/>
    <m/>
  </r>
  <r>
    <s v=""/>
    <s v=" E09_11670"/>
    <s v="Conduct Second Satellite Cryo Refrigerator Plant Final Acceptance Test (IR06)"/>
    <s v="6.09.02.03.01"/>
    <x v="0"/>
    <d v="2027-04-27T00:00:00"/>
    <d v="2027-05-03T00:00:00"/>
    <s v="nzandi"/>
    <s v="Yang"/>
    <n v="8336.8700000000008"/>
    <m/>
    <s v="C"/>
    <s v="Labor"/>
    <s v="TEC"/>
    <s v="CD-3A"/>
    <s v="JLAB"/>
    <s v="Const"/>
    <s v="CRYO"/>
    <x v="8"/>
    <s v="D25.APP05.C"/>
    <s v="APP00003"/>
    <m/>
    <m/>
    <m/>
    <m/>
    <m/>
    <m/>
    <m/>
    <m/>
    <m/>
    <n v="8336.8700000000008"/>
    <m/>
    <m/>
    <m/>
    <m/>
    <m/>
    <m/>
    <m/>
    <x v="0"/>
    <x v="0"/>
    <m/>
  </r>
  <r>
    <s v=""/>
    <s v=" E09_11550"/>
    <s v="Hold Final Design Review (FDR) for Satellite Cryo Refrigerator Plants (IR06, IR10)"/>
    <s v="6.09.02.03.01"/>
    <x v="1"/>
    <d v="2025-06-10T00:00:00"/>
    <d v="2025-06-16T00:00:00"/>
    <s v="nzandi"/>
    <s v="Yang"/>
    <n v="7858.3"/>
    <m/>
    <s v="C"/>
    <s v="Labor"/>
    <s v="TEC"/>
    <s v="CD-3A"/>
    <s v="JLAB"/>
    <s v="Const"/>
    <s v="CRYO"/>
    <x v="10"/>
    <s v="D25.APP05.A"/>
    <s v="APP00003"/>
    <m/>
    <m/>
    <m/>
    <m/>
    <m/>
    <m/>
    <m/>
    <n v="7858.3"/>
    <m/>
    <m/>
    <m/>
    <m/>
    <m/>
    <m/>
    <m/>
    <m/>
    <m/>
    <x v="0"/>
    <x v="0"/>
    <m/>
  </r>
  <r>
    <s v=""/>
    <s v=" E09_11860"/>
    <s v="Conduct LN2 Distribution System Final Acceptance Test"/>
    <s v="6.09.02.03.02"/>
    <x v="0"/>
    <d v="2027-02-19T00:00:00"/>
    <d v="2027-02-25T00:00:00"/>
    <s v="nzandi"/>
    <s v="Yang"/>
    <n v="8336.8700000000008"/>
    <m/>
    <s v="C"/>
    <s v="Labor"/>
    <s v="TEC"/>
    <m/>
    <s v="JLAB"/>
    <s v="Const"/>
    <s v="CRYO"/>
    <x v="8"/>
    <s v="S.P211"/>
    <m/>
    <m/>
    <m/>
    <m/>
    <m/>
    <m/>
    <m/>
    <m/>
    <m/>
    <m/>
    <n v="8336.8700000000008"/>
    <m/>
    <m/>
    <m/>
    <m/>
    <m/>
    <m/>
    <m/>
    <x v="0"/>
    <x v="0"/>
    <m/>
  </r>
  <r>
    <s v=""/>
    <s v=" E09_15800"/>
    <s v="Provide Pressure Systems Docs and Reviews, Distribution Systems - IR06"/>
    <s v="6.09.04.02.02"/>
    <x v="0"/>
    <d v="2025-10-17T00:00:00"/>
    <d v="2025-12-31T00:00:00"/>
    <s v="nzandi"/>
    <s v="Yang"/>
    <n v="8094.05"/>
    <m/>
    <s v="C"/>
    <s v="Labor"/>
    <s v="TEC"/>
    <m/>
    <s v="JLAB"/>
    <s v="PED"/>
    <s v="CRYO"/>
    <x v="6"/>
    <m/>
    <m/>
    <m/>
    <m/>
    <m/>
    <m/>
    <m/>
    <m/>
    <m/>
    <m/>
    <n v="8094.05"/>
    <m/>
    <m/>
    <m/>
    <m/>
    <m/>
    <m/>
    <m/>
    <m/>
    <x v="0"/>
    <x v="0"/>
    <m/>
  </r>
  <r>
    <s v=""/>
    <s v=" E09_15940"/>
    <s v="Provide Pressure Systems Docs and Reviews, Distribution Systems - IR10"/>
    <s v="6.09.04.02.02"/>
    <x v="0"/>
    <d v="2024-12-10T00:00:00"/>
    <d v="2025-02-21T00:00:00"/>
    <s v="nzandi"/>
    <s v="Yang"/>
    <n v="7858.3"/>
    <m/>
    <s v="C"/>
    <s v="Labor"/>
    <s v="TEC"/>
    <m/>
    <s v="JLAB"/>
    <s v="PED"/>
    <s v="CRYO"/>
    <x v="6"/>
    <m/>
    <m/>
    <m/>
    <m/>
    <m/>
    <m/>
    <m/>
    <m/>
    <m/>
    <n v="7858.3"/>
    <m/>
    <m/>
    <m/>
    <m/>
    <m/>
    <m/>
    <m/>
    <m/>
    <m/>
    <x v="0"/>
    <x v="0"/>
    <m/>
  </r>
  <r>
    <s v=""/>
    <s v=" E09_15650"/>
    <s v="Provide Pressure Systems Docs and Reviews, Distribution Systems - IR02"/>
    <s v="6.09.04.02.02"/>
    <x v="0"/>
    <d v="2027-03-16T00:00:00"/>
    <d v="2027-05-24T00:00:00"/>
    <s v="nzandi"/>
    <s v="Yang"/>
    <n v="8336.8700000000008"/>
    <m/>
    <s v="C"/>
    <s v="Labor"/>
    <s v="TEC"/>
    <m/>
    <s v="JLAB"/>
    <s v="PED"/>
    <s v="CRYO"/>
    <x v="6"/>
    <m/>
    <m/>
    <m/>
    <m/>
    <m/>
    <m/>
    <m/>
    <m/>
    <m/>
    <m/>
    <m/>
    <n v="8336.8700000000008"/>
    <m/>
    <m/>
    <m/>
    <m/>
    <m/>
    <m/>
    <m/>
    <x v="0"/>
    <x v="0"/>
    <m/>
  </r>
  <r>
    <s v=""/>
    <s v=" E09_16320"/>
    <s v="Conduct U-Tube Final Acceptance Test"/>
    <s v="6.09.04.03"/>
    <x v="0"/>
    <d v="2029-01-24T00:00:00"/>
    <d v="2029-01-30T00:00:00"/>
    <s v="nzandi"/>
    <s v="Yang"/>
    <n v="8844.59"/>
    <m/>
    <s v="C"/>
    <s v="Labor"/>
    <s v="TEC"/>
    <m/>
    <s v="JLAB"/>
    <s v="Const"/>
    <s v="CRYO"/>
    <x v="8"/>
    <s v="S.P209"/>
    <m/>
    <m/>
    <m/>
    <m/>
    <m/>
    <m/>
    <m/>
    <m/>
    <m/>
    <m/>
    <m/>
    <m/>
    <n v="8844.59"/>
    <m/>
    <m/>
    <m/>
    <m/>
    <m/>
    <x v="0"/>
    <x v="0"/>
    <m/>
  </r>
  <r>
    <s v=""/>
    <s v=" E09_16070"/>
    <s v="Conduct 2K Distribution System Final Acceptance Test - IR02 - In Tunnel Transfer Line"/>
    <s v="6.09.04.03"/>
    <x v="0"/>
    <d v="2029-03-20T00:00:00"/>
    <d v="2029-03-26T00:00:00"/>
    <s v="nzandi"/>
    <s v="Yang"/>
    <n v="4422.29"/>
    <m/>
    <s v="C"/>
    <s v="Labor"/>
    <s v="TEC"/>
    <m/>
    <s v="JLAB"/>
    <s v="Const"/>
    <s v="CRYO"/>
    <x v="8"/>
    <s v="D.APP30"/>
    <s v="APP00015"/>
    <m/>
    <m/>
    <m/>
    <m/>
    <m/>
    <m/>
    <m/>
    <m/>
    <m/>
    <m/>
    <m/>
    <n v="4422.29"/>
    <m/>
    <m/>
    <m/>
    <m/>
    <m/>
    <x v="0"/>
    <x v="0"/>
    <m/>
  </r>
  <r>
    <s v=""/>
    <s v=" E09_16130"/>
    <s v="Conduct 2K Distribution System Final Acceptance Test - IR06 - In Tunnel Transfer Line"/>
    <s v="6.09.04.03"/>
    <x v="0"/>
    <d v="2029-03-20T00:00:00"/>
    <d v="2029-03-26T00:00:00"/>
    <s v="nzandi"/>
    <s v="Yang"/>
    <n v="4422.29"/>
    <m/>
    <s v="C"/>
    <s v="Labor"/>
    <s v="TEC"/>
    <m/>
    <s v="JLAB"/>
    <s v="Const"/>
    <s v="CRYO"/>
    <x v="8"/>
    <s v="D.APP30"/>
    <s v="APP00015"/>
    <m/>
    <m/>
    <m/>
    <m/>
    <m/>
    <m/>
    <m/>
    <m/>
    <m/>
    <m/>
    <m/>
    <n v="4422.29"/>
    <m/>
    <m/>
    <m/>
    <m/>
    <m/>
    <x v="0"/>
    <x v="0"/>
    <m/>
  </r>
  <r>
    <s v=""/>
    <s v=" E09_16190"/>
    <s v="Conduct 2K Distribution System Final Acceptance Test - IR10 - In Tunnel Transfer Line"/>
    <s v="6.09.04.03"/>
    <x v="0"/>
    <d v="2029-03-20T00:00:00"/>
    <d v="2029-03-26T00:00:00"/>
    <s v="nzandi"/>
    <s v="Yang"/>
    <n v="4422.29"/>
    <m/>
    <s v="C"/>
    <s v="Labor"/>
    <s v="TEC"/>
    <m/>
    <s v="JLAB"/>
    <s v="Const"/>
    <s v="CRYO"/>
    <x v="8"/>
    <m/>
    <m/>
    <m/>
    <m/>
    <m/>
    <m/>
    <m/>
    <m/>
    <m/>
    <m/>
    <m/>
    <m/>
    <m/>
    <n v="4422.29"/>
    <m/>
    <m/>
    <m/>
    <m/>
    <m/>
    <x v="0"/>
    <x v="0"/>
    <m/>
  </r>
  <r>
    <s v=""/>
    <s v=" E09_16240"/>
    <s v="Prepare U-Tubes Award Documents"/>
    <s v="6.09.04.03"/>
    <x v="0"/>
    <d v="2027-05-25T00:00:00"/>
    <d v="2027-06-01T00:00:00"/>
    <s v="nzandi"/>
    <s v="Yang"/>
    <n v="8336.8700000000008"/>
    <m/>
    <s v="C"/>
    <s v="Labor"/>
    <s v="TEC"/>
    <m/>
    <s v="JLAB"/>
    <s v="PED"/>
    <s v="CRYO"/>
    <x v="10"/>
    <s v="S.P209"/>
    <m/>
    <m/>
    <m/>
    <m/>
    <m/>
    <m/>
    <m/>
    <m/>
    <m/>
    <m/>
    <n v="8336.8700000000008"/>
    <m/>
    <m/>
    <m/>
    <m/>
    <m/>
    <m/>
    <m/>
    <x v="0"/>
    <x v="0"/>
    <m/>
  </r>
  <r>
    <s v=""/>
    <s v=" E09_16270"/>
    <s v="Send U-Tubes Procurement Clearance Request to BNL"/>
    <s v="6.09.04.03"/>
    <x v="0"/>
    <d v="2027-06-08T00:00:00"/>
    <d v="2027-06-14T00:00:00"/>
    <s v="nzandi"/>
    <s v="Yang"/>
    <n v="8336.8700000000008"/>
    <m/>
    <s v="C"/>
    <s v="Labor"/>
    <s v="TEC"/>
    <m/>
    <s v="JLAB"/>
    <s v="PED"/>
    <s v="CRYO"/>
    <x v="10"/>
    <s v="S.P209"/>
    <m/>
    <m/>
    <m/>
    <m/>
    <m/>
    <m/>
    <m/>
    <m/>
    <m/>
    <m/>
    <n v="8336.8700000000008"/>
    <m/>
    <m/>
    <m/>
    <m/>
    <m/>
    <m/>
    <m/>
    <x v="0"/>
    <x v="0"/>
    <m/>
  </r>
  <r>
    <s v=""/>
    <s v=" E09_14040"/>
    <s v="4K Distribution SD&amp;E - CD-3 Design IR02 HSR Distribution"/>
    <s v="6.09.03.02.02"/>
    <x v="0"/>
    <d v="2024-12-27T00:00:00"/>
    <d v="2026-04-01T00:00:00"/>
    <s v="glayden"/>
    <s v="ythan"/>
    <n v="52446.96"/>
    <m/>
    <s v="C"/>
    <s v="Labor"/>
    <s v="TEC"/>
    <m/>
    <s v="BNL"/>
    <s v="PED"/>
    <s v="CRYO"/>
    <x v="6"/>
    <m/>
    <m/>
    <m/>
    <m/>
    <m/>
    <m/>
    <m/>
    <m/>
    <m/>
    <n v="31967.67"/>
    <n v="20479.29"/>
    <m/>
    <m/>
    <m/>
    <m/>
    <m/>
    <m/>
    <m/>
    <m/>
    <x v="0"/>
    <x v="0"/>
    <m/>
  </r>
  <r>
    <s v=""/>
    <s v=" E09_14190"/>
    <s v="4K Distribution SD&amp;E - CD-3 Design IR06 Dist Blue Injection"/>
    <s v="6.09.03.02.02"/>
    <x v="0"/>
    <d v="2024-02-27T00:00:00"/>
    <d v="2025-05-28T00:00:00"/>
    <s v="glayden"/>
    <s v="ythan"/>
    <n v="50895.57"/>
    <m/>
    <s v="C"/>
    <s v="Labor"/>
    <s v="TEC"/>
    <m/>
    <s v="BNL"/>
    <s v="PED"/>
    <s v="CRYO"/>
    <x v="6"/>
    <m/>
    <m/>
    <m/>
    <m/>
    <m/>
    <m/>
    <m/>
    <m/>
    <n v="24559.13"/>
    <n v="26336.44"/>
    <m/>
    <m/>
    <m/>
    <m/>
    <m/>
    <m/>
    <m/>
    <m/>
    <m/>
    <x v="0"/>
    <x v="0"/>
    <m/>
  </r>
  <r>
    <s v=""/>
    <s v=" E09_15550"/>
    <s v="Develop  Interfaces to HSR Ring for S, R, U &amp; H Line - IR02 (2K Distribution &amp; 4K HSR Connections)"/>
    <s v="6.09.04.02.02"/>
    <x v="0"/>
    <d v="2026-05-05T00:00:00"/>
    <d v="2026-07-09T00:00:00"/>
    <s v="nzandi"/>
    <s v="Yang"/>
    <n v="37830.019999999997"/>
    <m/>
    <s v="C"/>
    <s v="Labor"/>
    <s v="TEC"/>
    <m/>
    <s v="JLAB"/>
    <s v="PED"/>
    <s v="CRYO"/>
    <x v="11"/>
    <m/>
    <m/>
    <m/>
    <m/>
    <m/>
    <m/>
    <m/>
    <m/>
    <m/>
    <m/>
    <n v="37830.019999999997"/>
    <m/>
    <m/>
    <m/>
    <m/>
    <m/>
    <m/>
    <m/>
    <m/>
    <x v="0"/>
    <x v="0"/>
    <m/>
  </r>
  <r>
    <s v=""/>
    <s v=" E09_15710"/>
    <s v="Develop Interfaces to HSR Ring for S, R, U, and H Lines- IR06 (2K Distribution &amp; 4K HSR Connections)"/>
    <s v="6.09.04.02.02"/>
    <x v="0"/>
    <d v="2024-08-28T00:00:00"/>
    <d v="2024-11-01T00:00:00"/>
    <s v="nzandi"/>
    <s v="Yang"/>
    <n v="36193.300000000003"/>
    <m/>
    <s v="C"/>
    <s v="Labor"/>
    <s v="TEC"/>
    <m/>
    <s v="JLAB"/>
    <s v="PED"/>
    <s v="CRYO"/>
    <x v="11"/>
    <m/>
    <m/>
    <m/>
    <m/>
    <m/>
    <m/>
    <m/>
    <m/>
    <n v="18096.650000000001"/>
    <n v="18096.650000000001"/>
    <m/>
    <m/>
    <m/>
    <m/>
    <m/>
    <m/>
    <m/>
    <m/>
    <m/>
    <x v="0"/>
    <x v="0"/>
    <m/>
  </r>
  <r>
    <s v=""/>
    <s v=" E09_15860"/>
    <s v="Develop Interfaces to HSR Ring for S, R, U &amp; H Line - IR10 (2K Distribution &amp; 4K HSR Connections)"/>
    <s v="6.09.04.02.02"/>
    <x v="0"/>
    <d v="2024-02-16T00:00:00"/>
    <d v="2024-04-22T00:00:00"/>
    <s v="nzandi"/>
    <s v="Yang"/>
    <n v="35658.43"/>
    <m/>
    <s v="C"/>
    <s v="Labor"/>
    <s v="TEC"/>
    <m/>
    <s v="JLAB"/>
    <s v="PED"/>
    <s v="CRYO"/>
    <x v="11"/>
    <m/>
    <m/>
    <m/>
    <m/>
    <m/>
    <m/>
    <m/>
    <m/>
    <n v="35658.43"/>
    <m/>
    <m/>
    <m/>
    <m/>
    <m/>
    <m/>
    <m/>
    <m/>
    <m/>
    <m/>
    <x v="0"/>
    <x v="0"/>
    <m/>
  </r>
  <r>
    <s v=""/>
    <s v=" E09_15680"/>
    <s v="Provide Initial Cryo Line Model and Layouts for Sat to Cryo Header and HSR - IR06"/>
    <s v="6.09.04.02.02"/>
    <x v="0"/>
    <d v="2024-03-18T00:00:00"/>
    <d v="2024-10-31T00:00:00"/>
    <s v="nzandi"/>
    <s v="Yang"/>
    <n v="26406.57"/>
    <m/>
    <s v="C"/>
    <s v="Labor"/>
    <s v="TEC"/>
    <m/>
    <s v="JLAB"/>
    <s v="PED"/>
    <s v="CRYO"/>
    <x v="11"/>
    <m/>
    <m/>
    <m/>
    <m/>
    <m/>
    <m/>
    <m/>
    <m/>
    <n v="22775.67"/>
    <n v="3630.9"/>
    <m/>
    <m/>
    <m/>
    <m/>
    <m/>
    <m/>
    <m/>
    <m/>
    <m/>
    <x v="0"/>
    <x v="0"/>
    <m/>
  </r>
  <r>
    <s v=""/>
    <s v=" E09_15520"/>
    <s v="Provide Initial Cryo Line Model and Layouts for Sat to Cryo Header and ERL - IR02"/>
    <s v="6.09.04.02.02"/>
    <x v="0"/>
    <d v="2025-11-17T00:00:00"/>
    <d v="2026-05-11T00:00:00"/>
    <s v="nzandi"/>
    <s v="Yang"/>
    <n v="32549.58"/>
    <m/>
    <s v="C"/>
    <s v="Labor"/>
    <s v="TEC"/>
    <m/>
    <s v="JLAB"/>
    <s v="PED"/>
    <s v="CRYO"/>
    <x v="11"/>
    <m/>
    <m/>
    <m/>
    <m/>
    <m/>
    <m/>
    <m/>
    <m/>
    <m/>
    <m/>
    <n v="32549.58"/>
    <m/>
    <m/>
    <m/>
    <m/>
    <m/>
    <m/>
    <m/>
    <m/>
    <x v="0"/>
    <x v="0"/>
    <m/>
  </r>
  <r>
    <s v=""/>
    <s v=" E09_12940"/>
    <s v="Inspect Incoming Equipment at BNL - IR06 - BNL"/>
    <s v="6.09.02.05.02"/>
    <x v="0"/>
    <d v="2027-05-05T00:00:00"/>
    <d v="2027-08-06T00:00:00"/>
    <s v="glayden"/>
    <s v="ythan"/>
    <n v="7494.98"/>
    <m/>
    <s v="C"/>
    <s v="Labor"/>
    <s v="TEC"/>
    <m/>
    <s v="BNL"/>
    <s v="Const"/>
    <s v="CRYO"/>
    <x v="8"/>
    <m/>
    <m/>
    <m/>
    <m/>
    <m/>
    <m/>
    <m/>
    <m/>
    <m/>
    <m/>
    <m/>
    <n v="7494.98"/>
    <m/>
    <m/>
    <m/>
    <m/>
    <m/>
    <m/>
    <m/>
    <x v="0"/>
    <x v="0"/>
    <m/>
  </r>
  <r>
    <s v=""/>
    <s v=" E09_13060"/>
    <s v="Perform Satellite Plant Commissioning with Controls and Distribution System - IR10 RCS BNL"/>
    <s v="6.09.02.05.03"/>
    <x v="0"/>
    <d v="1930-05-01T00:00:00"/>
    <d v="1930-07-03T00:00:00"/>
    <s v="glayden"/>
    <s v="ythan"/>
    <n v="8512.49"/>
    <m/>
    <s v="C"/>
    <s v="Labor"/>
    <s v="TEC"/>
    <m/>
    <s v="BNL"/>
    <s v="Const"/>
    <s v="CRYO"/>
    <x v="4"/>
    <m/>
    <m/>
    <m/>
    <m/>
    <m/>
    <m/>
    <m/>
    <m/>
    <m/>
    <m/>
    <m/>
    <m/>
    <m/>
    <m/>
    <n v="8512.49"/>
    <m/>
    <m/>
    <m/>
    <m/>
    <x v="0"/>
    <x v="0"/>
    <m/>
  </r>
  <r>
    <s v=""/>
    <s v=" E09_10480"/>
    <s v="FY28 Management LOE (Cryogenics) - TJ"/>
    <s v="6.09.02.01"/>
    <x v="0"/>
    <d v="2027-10-01T00:00:00"/>
    <d v="2028-09-29T00:00:00"/>
    <s v="nzandi"/>
    <s v="Yang"/>
    <n v="28172.65"/>
    <m/>
    <s v="A"/>
    <s v="Labor"/>
    <s v="TEC"/>
    <m/>
    <s v="JLAB"/>
    <s v="Const"/>
    <s v="CRYO"/>
    <x v="0"/>
    <m/>
    <m/>
    <m/>
    <m/>
    <m/>
    <m/>
    <m/>
    <m/>
    <m/>
    <m/>
    <m/>
    <m/>
    <n v="28172.65"/>
    <m/>
    <m/>
    <m/>
    <m/>
    <m/>
    <m/>
    <x v="0"/>
    <x v="0"/>
    <m/>
  </r>
  <r>
    <s v=""/>
    <s v=" E09_10430"/>
    <s v="FY25 Management LOE (Cryogenics) - TJ"/>
    <s v="6.09.02.01"/>
    <x v="0"/>
    <d v="2024-10-01T00:00:00"/>
    <d v="2025-09-30T00:00:00"/>
    <s v="nzandi"/>
    <s v="Yang"/>
    <n v="25817.919999999998"/>
    <m/>
    <s v="A"/>
    <s v="Labor"/>
    <s v="TEC"/>
    <m/>
    <s v="JLAB"/>
    <s v="PED"/>
    <s v="CRYO"/>
    <x v="0"/>
    <m/>
    <m/>
    <m/>
    <m/>
    <m/>
    <m/>
    <m/>
    <m/>
    <m/>
    <n v="25817.919999999998"/>
    <n v="0"/>
    <m/>
    <m/>
    <m/>
    <m/>
    <m/>
    <m/>
    <m/>
    <m/>
    <x v="0"/>
    <x v="0"/>
    <m/>
  </r>
  <r>
    <s v=""/>
    <s v=" E09_10440"/>
    <s v="FY26 Management LOE (Cryogenics) - TJ"/>
    <s v="6.09.02.01"/>
    <x v="0"/>
    <d v="2025-10-01T00:00:00"/>
    <d v="2026-09-30T00:00:00"/>
    <s v="nzandi"/>
    <s v="Yang"/>
    <n v="26592.46"/>
    <m/>
    <s v="A"/>
    <s v="Labor"/>
    <s v="TEC"/>
    <m/>
    <s v="JLAB"/>
    <s v="Const"/>
    <s v="CRYO"/>
    <x v="0"/>
    <m/>
    <m/>
    <m/>
    <m/>
    <m/>
    <m/>
    <m/>
    <m/>
    <m/>
    <m/>
    <n v="26592.46"/>
    <n v="0"/>
    <m/>
    <m/>
    <m/>
    <m/>
    <m/>
    <m/>
    <m/>
    <x v="0"/>
    <x v="0"/>
    <m/>
  </r>
  <r>
    <s v=""/>
    <s v=" E09_10450"/>
    <s v="FY27 Management LOE (Cryogenics) - TJ"/>
    <s v="6.09.02.01"/>
    <x v="0"/>
    <d v="2026-10-01T00:00:00"/>
    <d v="2027-09-30T00:00:00"/>
    <s v="nzandi"/>
    <s v="Yang"/>
    <n v="27390.240000000002"/>
    <m/>
    <s v="A"/>
    <s v="Labor"/>
    <s v="TEC"/>
    <m/>
    <s v="JLAB"/>
    <s v="Const"/>
    <s v="CRYO"/>
    <x v="0"/>
    <m/>
    <m/>
    <m/>
    <m/>
    <m/>
    <m/>
    <m/>
    <m/>
    <m/>
    <m/>
    <m/>
    <n v="27390.23"/>
    <n v="0"/>
    <m/>
    <m/>
    <m/>
    <m/>
    <m/>
    <m/>
    <x v="0"/>
    <x v="0"/>
    <m/>
  </r>
  <r>
    <s v=""/>
    <s v=" E09_15320"/>
    <s v="FY22 Management LOE (Cryogenics) - TJ (2K Dist &amp; 4K HSR Connections)"/>
    <s v="6.09.04.01.01"/>
    <x v="0"/>
    <d v="2021-10-01T00:00:00"/>
    <d v="2022-09-30T00:00:00"/>
    <s v="nzandi"/>
    <s v="michalsk"/>
    <n v="0"/>
    <m/>
    <s v="A"/>
    <s v="Labor"/>
    <s v="TEC"/>
    <m/>
    <s v="JLAB"/>
    <s v="PED"/>
    <s v="CRYO"/>
    <x v="0"/>
    <m/>
    <m/>
    <m/>
    <m/>
    <m/>
    <m/>
    <m/>
    <m/>
    <m/>
    <m/>
    <m/>
    <m/>
    <m/>
    <m/>
    <m/>
    <m/>
    <m/>
    <m/>
    <m/>
    <x v="0"/>
    <x v="0"/>
    <m/>
  </r>
  <r>
    <s v=""/>
    <s v=" E09_15330"/>
    <s v="FY23 Management LOE (Cryogenics) - TJ (2K Dist &amp; 4K HSR Connections)"/>
    <s v="6.09.04.01.01"/>
    <x v="0"/>
    <d v="2022-10-03T00:00:00"/>
    <d v="2023-09-29T00:00:00"/>
    <s v="nzandi"/>
    <s v="michalsk"/>
    <n v="24403.94"/>
    <m/>
    <s v="A"/>
    <s v="Labor"/>
    <s v="TEC"/>
    <m/>
    <s v="JLAB"/>
    <s v="PED"/>
    <s v="CRYO"/>
    <x v="0"/>
    <m/>
    <m/>
    <m/>
    <m/>
    <m/>
    <m/>
    <m/>
    <n v="24403.94"/>
    <m/>
    <m/>
    <m/>
    <m/>
    <m/>
    <m/>
    <m/>
    <m/>
    <m/>
    <m/>
    <m/>
    <x v="0"/>
    <x v="0"/>
    <m/>
  </r>
  <r>
    <s v=""/>
    <s v=" E09_15340"/>
    <s v="FY24 Management LOE (Cryogenics) - TJ (2K Dist &amp; 4K HSR Connections)"/>
    <s v="6.09.04.01.01"/>
    <x v="0"/>
    <d v="2023-10-02T00:00:00"/>
    <d v="2024-09-30T00:00:00"/>
    <s v="nzandi"/>
    <s v="michalsk"/>
    <n v="25065.95"/>
    <m/>
    <s v="A"/>
    <s v="Labor"/>
    <s v="TEC"/>
    <m/>
    <s v="JLAB"/>
    <s v="PED"/>
    <s v="CRYO"/>
    <x v="0"/>
    <m/>
    <m/>
    <m/>
    <m/>
    <m/>
    <m/>
    <m/>
    <m/>
    <n v="25065.94"/>
    <n v="0"/>
    <m/>
    <m/>
    <m/>
    <m/>
    <m/>
    <m/>
    <m/>
    <m/>
    <m/>
    <x v="0"/>
    <x v="0"/>
    <m/>
  </r>
  <r>
    <s v=""/>
    <s v=" E09_15350"/>
    <s v="FY25 Management LOE (Cryogenics) - TJ (2K Dist &amp; 4K HSR Connections)"/>
    <s v="6.09.04.01.01"/>
    <x v="0"/>
    <d v="2024-10-01T00:00:00"/>
    <d v="2025-09-30T00:00:00"/>
    <s v="nzandi"/>
    <s v="michalsk"/>
    <n v="25817.919999999998"/>
    <m/>
    <s v="A"/>
    <s v="Labor"/>
    <s v="TEC"/>
    <m/>
    <s v="JLAB"/>
    <s v="PED"/>
    <s v="CRYO"/>
    <x v="0"/>
    <m/>
    <m/>
    <m/>
    <m/>
    <m/>
    <m/>
    <m/>
    <m/>
    <m/>
    <n v="25817.919999999998"/>
    <n v="0"/>
    <m/>
    <m/>
    <m/>
    <m/>
    <m/>
    <m/>
    <m/>
    <m/>
    <x v="0"/>
    <x v="0"/>
    <m/>
  </r>
  <r>
    <s v=""/>
    <s v=" E09_15360"/>
    <s v="FY26 Management LOE (Cryogenics) TJ (2K Dist &amp; 4K HSR Connections)"/>
    <s v="6.09.04.01.01"/>
    <x v="0"/>
    <d v="2025-10-01T00:00:00"/>
    <d v="2026-09-30T00:00:00"/>
    <s v="nzandi"/>
    <s v="michalsk"/>
    <n v="26592.46"/>
    <m/>
    <s v="A"/>
    <s v="Labor"/>
    <s v="TEC"/>
    <m/>
    <s v="JLAB"/>
    <s v="Const"/>
    <s v="CRYO"/>
    <x v="0"/>
    <m/>
    <m/>
    <m/>
    <m/>
    <m/>
    <m/>
    <m/>
    <m/>
    <m/>
    <m/>
    <n v="26592.46"/>
    <n v="0"/>
    <m/>
    <m/>
    <m/>
    <m/>
    <m/>
    <m/>
    <m/>
    <x v="0"/>
    <x v="0"/>
    <m/>
  </r>
  <r>
    <s v=""/>
    <s v=" E09_15370"/>
    <s v="FY27 Management LOE (Cryogenics) TJ (2K Dist &amp; 4K HSR Connections)"/>
    <s v="6.09.04.01.01"/>
    <x v="0"/>
    <d v="2026-10-01T00:00:00"/>
    <d v="2027-09-30T00:00:00"/>
    <s v="nzandi"/>
    <s v="michalsk"/>
    <n v="27390.240000000002"/>
    <m/>
    <s v="A"/>
    <s v="Labor"/>
    <s v="TEC"/>
    <m/>
    <s v="JLAB"/>
    <s v="Const"/>
    <s v="CRYO"/>
    <x v="0"/>
    <m/>
    <m/>
    <m/>
    <m/>
    <m/>
    <m/>
    <m/>
    <m/>
    <m/>
    <m/>
    <m/>
    <n v="27390.23"/>
    <n v="0"/>
    <m/>
    <m/>
    <m/>
    <m/>
    <m/>
    <m/>
    <x v="0"/>
    <x v="0"/>
    <m/>
  </r>
  <r>
    <s v=""/>
    <s v=" E09_15380"/>
    <s v="FY28 Management LOE (Cryogenics) - TJ (2K Dist &amp; 4K HSR Connections)"/>
    <s v="6.09.04.01.01"/>
    <x v="0"/>
    <d v="2027-10-01T00:00:00"/>
    <d v="2028-09-29T00:00:00"/>
    <s v="nzandi"/>
    <s v="michalsk"/>
    <n v="28172.65"/>
    <m/>
    <s v="A"/>
    <s v="Labor"/>
    <s v="TEC"/>
    <m/>
    <s v="JLAB"/>
    <s v="Const"/>
    <s v="CRYO"/>
    <x v="0"/>
    <m/>
    <m/>
    <m/>
    <m/>
    <m/>
    <m/>
    <m/>
    <m/>
    <m/>
    <m/>
    <m/>
    <m/>
    <n v="28172.65"/>
    <m/>
    <m/>
    <m/>
    <m/>
    <m/>
    <m/>
    <x v="0"/>
    <x v="0"/>
    <m/>
  </r>
  <r>
    <s v=""/>
    <s v=" E09_15390"/>
    <s v="FY29 Management LOE (Cryogenics) - TJ (2K Dist &amp; 4K HSR Connections)"/>
    <s v="6.09.04.01.01"/>
    <x v="0"/>
    <d v="2028-10-02T00:00:00"/>
    <d v="2029-09-28T00:00:00"/>
    <s v="nzandi"/>
    <s v="michalsk"/>
    <n v="29474.04"/>
    <m/>
    <s v="A"/>
    <s v="Labor"/>
    <s v="TEC"/>
    <m/>
    <s v="JLAB"/>
    <s v="Const"/>
    <s v="CRYO"/>
    <x v="0"/>
    <m/>
    <m/>
    <m/>
    <m/>
    <m/>
    <m/>
    <m/>
    <m/>
    <m/>
    <m/>
    <m/>
    <m/>
    <m/>
    <n v="29474.04"/>
    <n v="0"/>
    <m/>
    <m/>
    <m/>
    <m/>
    <x v="0"/>
    <x v="0"/>
    <m/>
  </r>
  <r>
    <s v=""/>
    <s v=" E09_10490"/>
    <s v="FY29 Management LOE (Cryogenics) - TJ"/>
    <s v="6.09.02.01"/>
    <x v="0"/>
    <d v="2028-10-02T00:00:00"/>
    <d v="2029-09-28T00:00:00"/>
    <s v="nzandi"/>
    <s v="Yang"/>
    <n v="29609.25"/>
    <m/>
    <s v="A"/>
    <s v="Labor"/>
    <s v="TEC"/>
    <m/>
    <s v="JLAB"/>
    <s v="Const"/>
    <s v="CRYO"/>
    <x v="0"/>
    <m/>
    <m/>
    <m/>
    <m/>
    <m/>
    <m/>
    <m/>
    <m/>
    <m/>
    <m/>
    <m/>
    <m/>
    <m/>
    <n v="29609.25"/>
    <m/>
    <m/>
    <m/>
    <m/>
    <m/>
    <x v="0"/>
    <x v="0"/>
    <m/>
  </r>
  <r>
    <s v=""/>
    <s v=" E09_12900"/>
    <s v="Perform Satellite Plant Commissioning with Controls and Distribution System - IR02 BNL"/>
    <s v="6.09.02.05.01"/>
    <x v="0"/>
    <d v="1932-02-20T00:00:00"/>
    <d v="1932-04-22T00:00:00"/>
    <s v="glayden"/>
    <s v="ythan"/>
    <n v="4776.51"/>
    <m/>
    <s v="C"/>
    <s v="Labor"/>
    <s v="TEC"/>
    <m/>
    <s v="BNL"/>
    <s v="Const"/>
    <s v="CRYO"/>
    <x v="4"/>
    <m/>
    <m/>
    <m/>
    <m/>
    <m/>
    <m/>
    <m/>
    <m/>
    <m/>
    <m/>
    <m/>
    <m/>
    <m/>
    <m/>
    <m/>
    <m/>
    <n v="4776.51"/>
    <m/>
    <m/>
    <x v="0"/>
    <x v="0"/>
    <m/>
  </r>
  <r>
    <s v=""/>
    <s v=" E09_12960"/>
    <s v="Perform Verification Testing on Auxiliary Equipment and Satellite Plant Sub-Systems - IR06 BNL"/>
    <s v="6.09.02.05.02"/>
    <x v="0"/>
    <d v="2029-01-04T00:00:00"/>
    <d v="2029-03-09T00:00:00"/>
    <s v="glayden"/>
    <s v="ythan"/>
    <n v="4308.1400000000003"/>
    <m/>
    <s v="C"/>
    <s v="Labor"/>
    <s v="TEC"/>
    <m/>
    <s v="BNL"/>
    <s v="Const"/>
    <s v="CRYO"/>
    <x v="8"/>
    <m/>
    <m/>
    <m/>
    <m/>
    <m/>
    <m/>
    <m/>
    <m/>
    <m/>
    <m/>
    <m/>
    <m/>
    <m/>
    <n v="4308.1400000000003"/>
    <m/>
    <m/>
    <m/>
    <m/>
    <m/>
    <x v="0"/>
    <x v="0"/>
    <m/>
  </r>
  <r>
    <s v=""/>
    <s v=" E09_12980"/>
    <s v="Perform Satellite Plant Commissioning with Controls and Distribution System - IR06 BNL"/>
    <s v="6.09.02.05.02"/>
    <x v="0"/>
    <d v="1932-03-01T00:00:00"/>
    <d v="1932-04-30T00:00:00"/>
    <s v="glayden"/>
    <s v="ythan"/>
    <n v="4776.51"/>
    <m/>
    <s v="C"/>
    <s v="Labor"/>
    <s v="TEC"/>
    <m/>
    <s v="BNL"/>
    <s v="Const"/>
    <s v="CRYO"/>
    <x v="4"/>
    <m/>
    <m/>
    <m/>
    <m/>
    <m/>
    <m/>
    <m/>
    <m/>
    <m/>
    <m/>
    <m/>
    <m/>
    <m/>
    <m/>
    <m/>
    <m/>
    <n v="4776.51"/>
    <m/>
    <m/>
    <x v="0"/>
    <x v="0"/>
    <m/>
  </r>
  <r>
    <s v=""/>
    <s v=" E09_12650"/>
    <s v="Prepare Spec/SOW - Cryogenics System Installation Contract - Procurement - IR02, IR06, IR10 - TJ"/>
    <s v="6.09.02.04.01"/>
    <x v="0"/>
    <d v="2027-03-17T00:00:00"/>
    <d v="2027-08-05T00:00:00"/>
    <s v="nzandi"/>
    <s v="Yang"/>
    <n v="7119.76"/>
    <m/>
    <s v="C"/>
    <s v="Labor"/>
    <s v="TEC"/>
    <m/>
    <s v="JLAB"/>
    <s v="Const"/>
    <s v="CRYO"/>
    <x v="10"/>
    <m/>
    <m/>
    <m/>
    <m/>
    <m/>
    <m/>
    <m/>
    <m/>
    <m/>
    <m/>
    <m/>
    <n v="7119.76"/>
    <m/>
    <m/>
    <m/>
    <m/>
    <m/>
    <m/>
    <m/>
    <x v="0"/>
    <x v="0"/>
    <m/>
  </r>
  <r>
    <s v=""/>
    <s v=" E09_12890"/>
    <s v="Perform Verification Testing on Auxiliary Equipment and Satellite Plant Sub-Systems - IR02 - TJ"/>
    <s v="6.09.02.05.01"/>
    <x v="0"/>
    <d v="2029-09-07T00:00:00"/>
    <d v="2029-11-09T00:00:00"/>
    <s v="nzandi"/>
    <s v="Yang"/>
    <n v="9917.14"/>
    <m/>
    <s v="C"/>
    <s v="Labor"/>
    <s v="TEC"/>
    <m/>
    <s v="JLAB"/>
    <s v="Const"/>
    <s v="CRYO"/>
    <x v="8"/>
    <m/>
    <m/>
    <m/>
    <m/>
    <m/>
    <m/>
    <m/>
    <m/>
    <m/>
    <m/>
    <m/>
    <m/>
    <m/>
    <n v="3526.09"/>
    <n v="6391.05"/>
    <m/>
    <m/>
    <m/>
    <m/>
    <x v="0"/>
    <x v="0"/>
    <m/>
  </r>
  <r>
    <s v=""/>
    <s v=" E09_12970"/>
    <s v="Perform Verification Testing on Auxiliary Equipment and Satellite Plant Sub-Systems - IR06 - TJ"/>
    <s v="6.09.02.05.02"/>
    <x v="0"/>
    <d v="2029-01-04T00:00:00"/>
    <d v="2029-03-09T00:00:00"/>
    <s v="nzandi"/>
    <s v="Yang"/>
    <n v="24322.61"/>
    <m/>
    <s v="C"/>
    <s v="Labor"/>
    <s v="TEC"/>
    <m/>
    <s v="JLAB"/>
    <s v="Const"/>
    <s v="CRYO"/>
    <x v="8"/>
    <m/>
    <m/>
    <m/>
    <m/>
    <m/>
    <m/>
    <m/>
    <m/>
    <m/>
    <m/>
    <m/>
    <m/>
    <m/>
    <n v="24322.61"/>
    <m/>
    <m/>
    <m/>
    <m/>
    <m/>
    <x v="0"/>
    <x v="0"/>
    <m/>
  </r>
  <r>
    <s v=""/>
    <s v=" E09_12990"/>
    <s v="Perform Satellite Plant Commissioning with Controls and Distribution System - IR06 - TJ"/>
    <s v="6.09.02.05.02"/>
    <x v="0"/>
    <d v="1932-03-01T00:00:00"/>
    <d v="1932-04-30T00:00:00"/>
    <s v="nzandi"/>
    <s v="Yang"/>
    <n v="26577.97"/>
    <m/>
    <s v="C"/>
    <s v="Labor"/>
    <s v="TEC"/>
    <m/>
    <s v="JLAB"/>
    <s v="Const"/>
    <s v="CRYO"/>
    <x v="4"/>
    <m/>
    <m/>
    <m/>
    <m/>
    <m/>
    <m/>
    <m/>
    <m/>
    <m/>
    <m/>
    <m/>
    <m/>
    <m/>
    <m/>
    <m/>
    <m/>
    <n v="26577.97"/>
    <m/>
    <m/>
    <x v="0"/>
    <x v="0"/>
    <m/>
  </r>
  <r>
    <s v=""/>
    <s v=" E09_16850"/>
    <s v="Conduct Weekly Meetings FY24"/>
    <s v="6.09.05.01.01"/>
    <x v="0"/>
    <d v="2023-10-02T00:00:00"/>
    <d v="2024-09-30T00:00:00"/>
    <s v="glayden"/>
    <s v="tallerico"/>
    <n v="39570.97"/>
    <m/>
    <s v="A"/>
    <s v="Labor"/>
    <s v="TEC"/>
    <m/>
    <s v="BNL"/>
    <s v="PED"/>
    <s v="CRYO"/>
    <x v="0"/>
    <m/>
    <m/>
    <m/>
    <m/>
    <m/>
    <m/>
    <m/>
    <m/>
    <n v="39570.97"/>
    <m/>
    <m/>
    <m/>
    <m/>
    <m/>
    <m/>
    <m/>
    <m/>
    <m/>
    <m/>
    <x v="0"/>
    <x v="0"/>
    <m/>
  </r>
  <r>
    <s v=""/>
    <s v=" E09_16830"/>
    <s v="Conduct Weekly Meetings FY22"/>
    <s v="6.09.05.01.01"/>
    <x v="0"/>
    <d v="2021-10-01T00:00:00"/>
    <d v="2022-09-30T00:00:00"/>
    <s v="glayden"/>
    <s v="tallerico"/>
    <n v="0"/>
    <m/>
    <s v="A"/>
    <s v="Labor"/>
    <s v="TEC"/>
    <m/>
    <s v="BNL"/>
    <s v="PED"/>
    <s v="CRYO"/>
    <x v="0"/>
    <m/>
    <m/>
    <m/>
    <m/>
    <m/>
    <m/>
    <m/>
    <m/>
    <m/>
    <m/>
    <m/>
    <m/>
    <m/>
    <m/>
    <m/>
    <m/>
    <m/>
    <m/>
    <m/>
    <x v="0"/>
    <x v="0"/>
    <m/>
  </r>
  <r>
    <s v=""/>
    <s v=" E09_16840"/>
    <s v="Conduct Weekly Meetings FY23"/>
    <s v="6.09.05.01.01"/>
    <x v="0"/>
    <d v="2022-10-03T00:00:00"/>
    <d v="2023-09-29T00:00:00"/>
    <s v="glayden"/>
    <s v="tallerico"/>
    <n v="19116.41"/>
    <m/>
    <s v="A"/>
    <s v="Labor"/>
    <s v="TEC"/>
    <m/>
    <s v="BNL"/>
    <s v="PED"/>
    <s v="CRYO"/>
    <x v="0"/>
    <m/>
    <m/>
    <m/>
    <m/>
    <m/>
    <m/>
    <m/>
    <n v="19116.41"/>
    <n v="0"/>
    <m/>
    <m/>
    <m/>
    <m/>
    <m/>
    <m/>
    <m/>
    <m/>
    <m/>
    <m/>
    <x v="0"/>
    <x v="0"/>
    <m/>
  </r>
  <r>
    <s v=""/>
    <s v=" E09_16860"/>
    <s v="L3 Manager Labor - FY22 - BNL"/>
    <s v="6.09.05.01.01"/>
    <x v="0"/>
    <d v="2021-10-01T00:00:00"/>
    <d v="2022-09-30T00:00:00"/>
    <s v="glayden"/>
    <s v="tallerico"/>
    <n v="0"/>
    <m/>
    <s v="A"/>
    <s v="Labor"/>
    <s v="TEC"/>
    <m/>
    <s v="BNL"/>
    <s v="PED"/>
    <s v="CRYO"/>
    <x v="0"/>
    <m/>
    <m/>
    <m/>
    <m/>
    <m/>
    <m/>
    <m/>
    <m/>
    <m/>
    <m/>
    <m/>
    <m/>
    <m/>
    <m/>
    <m/>
    <m/>
    <m/>
    <m/>
    <m/>
    <x v="0"/>
    <x v="0"/>
    <m/>
  </r>
  <r>
    <s v=""/>
    <s v=" E09_14900"/>
    <s v="4K Distribution - Installation - IR02 - BNL"/>
    <s v="6.09.03.04"/>
    <x v="0"/>
    <d v="2029-05-30T00:00:00"/>
    <d v="1930-02-19T00:00:00"/>
    <s v="glayden"/>
    <s v="ythan"/>
    <n v="89731.72"/>
    <m/>
    <s v="C"/>
    <s v="Labor"/>
    <s v="TEC"/>
    <m/>
    <s v="BNL"/>
    <s v="Const"/>
    <s v="CRYO"/>
    <x v="5"/>
    <m/>
    <m/>
    <m/>
    <m/>
    <m/>
    <m/>
    <m/>
    <m/>
    <m/>
    <m/>
    <m/>
    <m/>
    <m/>
    <n v="42871.82"/>
    <n v="46859.9"/>
    <m/>
    <m/>
    <m/>
    <m/>
    <x v="0"/>
    <x v="0"/>
    <m/>
  </r>
  <r>
    <s v=""/>
    <s v=" E09_14910"/>
    <s v="4K Distribution - Installation - IR04 - BNL"/>
    <s v="6.09.03.04"/>
    <x v="0"/>
    <d v="2029-05-30T00:00:00"/>
    <d v="1930-02-19T00:00:00"/>
    <s v="glayden"/>
    <s v="ythan"/>
    <n v="89731.72"/>
    <m/>
    <s v="C"/>
    <s v="Labor"/>
    <s v="TEC"/>
    <m/>
    <s v="BNL"/>
    <s v="Const"/>
    <s v="CRYO"/>
    <x v="5"/>
    <m/>
    <m/>
    <m/>
    <m/>
    <m/>
    <m/>
    <m/>
    <m/>
    <m/>
    <m/>
    <m/>
    <m/>
    <m/>
    <n v="42871.82"/>
    <n v="46859.9"/>
    <m/>
    <m/>
    <m/>
    <m/>
    <x v="0"/>
    <x v="0"/>
    <m/>
  </r>
  <r>
    <s v=""/>
    <s v=" E09_11580"/>
    <s v="TR Effort for Satellite Cryo Refrigerator Plants -Labor - FDR Delivered (IR06, IR10)"/>
    <s v="6.09.02.03.01"/>
    <x v="0"/>
    <d v="2025-06-18T00:00:00"/>
    <d v="2027-05-03T00:00:00"/>
    <s v="nzandi"/>
    <s v="Yang"/>
    <n v="369703.86"/>
    <m/>
    <s v="C"/>
    <s v="Labor"/>
    <s v="TEC"/>
    <s v="CD-3A"/>
    <s v="JLAB"/>
    <s v="Const"/>
    <s v="CRYO"/>
    <x v="10"/>
    <s v="D25.APP05.B"/>
    <s v="APP00003"/>
    <m/>
    <m/>
    <m/>
    <m/>
    <m/>
    <m/>
    <m/>
    <n v="57667.48"/>
    <n v="197491.38"/>
    <n v="114545"/>
    <m/>
    <m/>
    <m/>
    <m/>
    <m/>
    <m/>
    <m/>
    <x v="0"/>
    <x v="0"/>
    <m/>
  </r>
  <r>
    <s v=""/>
    <s v=" E09_12810"/>
    <s v="Oversee Cryogenics System Installation Contract-Labor - IR10 - TJ"/>
    <s v="6.09.02.04.03"/>
    <x v="0"/>
    <d v="2028-01-05T00:00:00"/>
    <d v="2028-12-29T00:00:00"/>
    <s v="nzandi"/>
    <s v="Yang"/>
    <n v="77559.05"/>
    <m/>
    <s v="C"/>
    <s v="Labor"/>
    <s v="TEC"/>
    <m/>
    <s v="JLAB"/>
    <s v="Const"/>
    <s v="CRYO"/>
    <x v="10"/>
    <m/>
    <m/>
    <m/>
    <m/>
    <m/>
    <m/>
    <m/>
    <m/>
    <m/>
    <m/>
    <m/>
    <m/>
    <n v="58794.76"/>
    <n v="18764.29"/>
    <m/>
    <m/>
    <m/>
    <m/>
    <m/>
    <x v="0"/>
    <x v="0"/>
    <m/>
  </r>
  <r>
    <s v=""/>
    <s v=" E09_12810"/>
    <s v="Oversee Cryogenics System Installation Contract-Labor - IR10 - TJ"/>
    <s v="6.09.02.04.03"/>
    <x v="0"/>
    <d v="2028-01-05T00:00:00"/>
    <d v="2028-12-29T00:00:00"/>
    <s v="nzandi"/>
    <s v="Yang"/>
    <n v="57391.1"/>
    <m/>
    <s v="C"/>
    <s v="Labor"/>
    <s v="TEC"/>
    <m/>
    <s v="JLAB"/>
    <s v="Const"/>
    <s v="CRYO"/>
    <x v="10"/>
    <m/>
    <m/>
    <m/>
    <m/>
    <m/>
    <m/>
    <m/>
    <m/>
    <m/>
    <m/>
    <m/>
    <m/>
    <n v="43506.16"/>
    <n v="13884.94"/>
    <m/>
    <m/>
    <m/>
    <m/>
    <m/>
    <x v="0"/>
    <x v="0"/>
    <m/>
  </r>
  <r>
    <s v=""/>
    <s v=" E09_12810"/>
    <s v="Oversee Cryogenics System Installation Contract-Labor - IR10 - TJ"/>
    <s v="6.09.02.04.03"/>
    <x v="0"/>
    <d v="2028-01-05T00:00:00"/>
    <d v="2028-12-29T00:00:00"/>
    <s v="nzandi"/>
    <s v="Yang"/>
    <n v="99899.43"/>
    <m/>
    <s v="C"/>
    <s v="Labor"/>
    <s v="TEC"/>
    <m/>
    <s v="JLAB"/>
    <s v="Const"/>
    <s v="CRYO"/>
    <x v="10"/>
    <m/>
    <m/>
    <m/>
    <m/>
    <m/>
    <m/>
    <m/>
    <m/>
    <m/>
    <m/>
    <m/>
    <m/>
    <n v="75730.210000000006"/>
    <n v="24169.22"/>
    <m/>
    <m/>
    <m/>
    <m/>
    <m/>
    <x v="0"/>
    <x v="0"/>
    <m/>
  </r>
  <r>
    <s v=""/>
    <s v=" E09_15920"/>
    <s v="Provide Vacuum Breaks, Instrumentation, and Other Details - IR10"/>
    <s v="6.09.04.02.02"/>
    <x v="0"/>
    <d v="2024-09-12T00:00:00"/>
    <d v="2024-12-09T00:00:00"/>
    <s v="nzandi"/>
    <s v="Yang"/>
    <n v="32130.61"/>
    <m/>
    <s v="C"/>
    <s v="Labor"/>
    <s v="TEC"/>
    <m/>
    <s v="JLAB"/>
    <s v="PED"/>
    <s v="CRYO"/>
    <x v="6"/>
    <m/>
    <m/>
    <m/>
    <m/>
    <m/>
    <m/>
    <m/>
    <m/>
    <n v="7079.63"/>
    <n v="25050.98"/>
    <m/>
    <m/>
    <m/>
    <m/>
    <m/>
    <m/>
    <m/>
    <m/>
    <m/>
    <x v="0"/>
    <x v="0"/>
    <m/>
  </r>
  <r>
    <s v=""/>
    <s v=" E09_15920"/>
    <s v="Provide Vacuum Breaks, Instrumentation, and Other Details - IR10"/>
    <s v="6.09.04.02.02"/>
    <x v="0"/>
    <d v="2024-09-12T00:00:00"/>
    <d v="2024-12-09T00:00:00"/>
    <s v="nzandi"/>
    <s v="Yang"/>
    <n v="42331.27"/>
    <m/>
    <s v="C"/>
    <s v="Labor"/>
    <s v="TEC"/>
    <m/>
    <s v="JLAB"/>
    <s v="PED"/>
    <s v="CRYO"/>
    <x v="6"/>
    <m/>
    <m/>
    <m/>
    <m/>
    <m/>
    <m/>
    <m/>
    <m/>
    <n v="9327.23"/>
    <n v="33004.04"/>
    <m/>
    <m/>
    <m/>
    <m/>
    <m/>
    <m/>
    <m/>
    <m/>
    <m/>
    <x v="0"/>
    <x v="0"/>
    <m/>
  </r>
  <r>
    <s v=""/>
    <s v=" E09_15920"/>
    <s v="Provide Vacuum Breaks, Instrumentation, and Other Details - IR10"/>
    <s v="6.09.04.02.02"/>
    <x v="0"/>
    <d v="2024-09-12T00:00:00"/>
    <d v="2024-12-09T00:00:00"/>
    <s v="nzandi"/>
    <s v="Yang"/>
    <n v="56000.74"/>
    <m/>
    <s v="C"/>
    <s v="Labor"/>
    <s v="TEC"/>
    <m/>
    <s v="JLAB"/>
    <s v="PED"/>
    <s v="CRYO"/>
    <x v="6"/>
    <m/>
    <m/>
    <m/>
    <m/>
    <m/>
    <m/>
    <m/>
    <m/>
    <n v="12339.15"/>
    <n v="43661.59"/>
    <m/>
    <m/>
    <m/>
    <m/>
    <m/>
    <m/>
    <m/>
    <m/>
    <m/>
    <x v="0"/>
    <x v="0"/>
    <m/>
  </r>
  <r>
    <s v=""/>
    <s v=" E09_14860"/>
    <s v="4K Distribution - Installation - 1004 - BNL"/>
    <s v="6.09.03.04"/>
    <x v="0"/>
    <d v="2029-05-30T00:00:00"/>
    <d v="2029-11-19T00:00:00"/>
    <s v="glayden"/>
    <s v="ythan"/>
    <n v="92950.26"/>
    <m/>
    <s v="C"/>
    <s v="Labor"/>
    <s v="TEC"/>
    <m/>
    <s v="BNL"/>
    <s v="Const"/>
    <s v="CRYO"/>
    <x v="5"/>
    <m/>
    <m/>
    <m/>
    <m/>
    <m/>
    <m/>
    <m/>
    <m/>
    <m/>
    <m/>
    <m/>
    <m/>
    <m/>
    <n v="66614.350000000006"/>
    <n v="26335.91"/>
    <m/>
    <m/>
    <m/>
    <m/>
    <x v="0"/>
    <x v="0"/>
    <m/>
  </r>
  <r>
    <s v=""/>
    <s v=" E09_14870"/>
    <s v="4K Distribution - Installation - 1002 - BNL"/>
    <s v="6.09.03.04"/>
    <x v="0"/>
    <d v="2029-05-30T00:00:00"/>
    <d v="2029-11-19T00:00:00"/>
    <s v="glayden"/>
    <s v="ythan"/>
    <n v="92950.26"/>
    <m/>
    <s v="C"/>
    <s v="Labor"/>
    <s v="TEC"/>
    <m/>
    <s v="BNL"/>
    <s v="Const"/>
    <s v="CRYO"/>
    <x v="5"/>
    <m/>
    <m/>
    <m/>
    <m/>
    <m/>
    <m/>
    <m/>
    <m/>
    <m/>
    <m/>
    <m/>
    <m/>
    <m/>
    <n v="66614.350000000006"/>
    <n v="26335.91"/>
    <m/>
    <m/>
    <m/>
    <m/>
    <x v="0"/>
    <x v="0"/>
    <m/>
  </r>
  <r>
    <s v=""/>
    <s v=" E09_14880"/>
    <s v="4K Distribution - Installation - 1010 - BNL"/>
    <s v="6.09.03.04"/>
    <x v="0"/>
    <d v="2029-05-30T00:00:00"/>
    <d v="2029-11-19T00:00:00"/>
    <s v="glayden"/>
    <s v="ythan"/>
    <n v="92950.26"/>
    <m/>
    <s v="C"/>
    <s v="Labor"/>
    <s v="TEC"/>
    <m/>
    <s v="BNL"/>
    <s v="Const"/>
    <s v="CRYO"/>
    <x v="5"/>
    <m/>
    <m/>
    <m/>
    <m/>
    <m/>
    <m/>
    <m/>
    <m/>
    <m/>
    <m/>
    <m/>
    <m/>
    <m/>
    <n v="66614.350000000006"/>
    <n v="26335.91"/>
    <m/>
    <m/>
    <m/>
    <m/>
    <x v="0"/>
    <x v="0"/>
    <m/>
  </r>
  <r>
    <s v=""/>
    <s v=" E09_14890"/>
    <s v="4K Distribution - Installation - 1012 - BNL"/>
    <s v="6.09.03.04"/>
    <x v="0"/>
    <d v="2029-05-30T00:00:00"/>
    <d v="2029-11-19T00:00:00"/>
    <s v="glayden"/>
    <s v="ythan"/>
    <n v="92950.26"/>
    <m/>
    <s v="C"/>
    <s v="Labor"/>
    <s v="TEC"/>
    <m/>
    <s v="BNL"/>
    <s v="Const"/>
    <s v="CRYO"/>
    <x v="5"/>
    <m/>
    <m/>
    <m/>
    <m/>
    <m/>
    <m/>
    <m/>
    <m/>
    <m/>
    <m/>
    <m/>
    <m/>
    <m/>
    <n v="66614.350000000006"/>
    <n v="26335.91"/>
    <m/>
    <m/>
    <m/>
    <m/>
    <x v="0"/>
    <x v="0"/>
    <m/>
  </r>
  <r>
    <s v=""/>
    <s v=" E09_11720"/>
    <s v="RCV: First Satellite Cryo Refrigerator Plant (IR10)"/>
    <s v="6.09.02.03.01"/>
    <x v="0"/>
    <d v="2027-03-09T00:00:00"/>
    <d v="2027-03-09T00:00:00"/>
    <s v="nzandi"/>
    <s v="Yang"/>
    <n v="3367386.08"/>
    <m/>
    <s v="C"/>
    <s v="Nonlabor"/>
    <s v="TEC"/>
    <s v="CD-3A"/>
    <s v="JLAB"/>
    <s v="Const"/>
    <s v="CRYO"/>
    <x v="9"/>
    <s v="D25.APP05.C"/>
    <s v="APP00003"/>
    <m/>
    <m/>
    <m/>
    <m/>
    <m/>
    <m/>
    <m/>
    <m/>
    <m/>
    <n v="3367386.08"/>
    <m/>
    <m/>
    <m/>
    <m/>
    <m/>
    <m/>
    <m/>
    <x v="0"/>
    <x v="0"/>
    <m/>
  </r>
  <r>
    <s v=""/>
    <s v=" E09_12690"/>
    <s v="Oversee Cryogenics System Installation Contract - IR02 - BNL"/>
    <s v="6.09.02.04.01"/>
    <x v="0"/>
    <d v="2028-12-20T00:00:00"/>
    <d v="2029-09-06T00:00:00"/>
    <s v="glayden"/>
    <s v="ythan"/>
    <n v="92429.21"/>
    <m/>
    <s v="C"/>
    <s v="Labor"/>
    <s v="TEC"/>
    <m/>
    <s v="BNL"/>
    <s v="Const"/>
    <s v="CRYO"/>
    <x v="9"/>
    <m/>
    <m/>
    <m/>
    <m/>
    <m/>
    <m/>
    <m/>
    <m/>
    <m/>
    <m/>
    <m/>
    <m/>
    <m/>
    <n v="92429.21"/>
    <m/>
    <m/>
    <m/>
    <m/>
    <m/>
    <x v="0"/>
    <x v="0"/>
    <m/>
  </r>
  <r>
    <s v=""/>
    <s v=" E09_12690"/>
    <s v="Oversee Cryogenics System Installation Contract - IR02 - BNL"/>
    <s v="6.09.02.04.01"/>
    <x v="0"/>
    <d v="2028-12-20T00:00:00"/>
    <d v="2029-09-06T00:00:00"/>
    <s v="glayden"/>
    <s v="ythan"/>
    <n v="70801.91"/>
    <m/>
    <s v="C"/>
    <s v="Labor"/>
    <s v="TEC"/>
    <m/>
    <s v="BNL"/>
    <s v="Const"/>
    <s v="CRYO"/>
    <x v="9"/>
    <m/>
    <m/>
    <m/>
    <m/>
    <m/>
    <m/>
    <m/>
    <m/>
    <m/>
    <m/>
    <m/>
    <m/>
    <m/>
    <n v="70801.91"/>
    <m/>
    <m/>
    <m/>
    <m/>
    <m/>
    <x v="0"/>
    <x v="0"/>
    <m/>
  </r>
  <r>
    <s v=""/>
    <s v=" E09_12690"/>
    <s v="Oversee Cryogenics System Installation Contract - IR02 - BNL"/>
    <s v="6.09.02.04.01"/>
    <x v="0"/>
    <d v="2028-12-20T00:00:00"/>
    <d v="2029-09-06T00:00:00"/>
    <s v="glayden"/>
    <s v="ythan"/>
    <n v="93408.33"/>
    <m/>
    <s v="C"/>
    <s v="Labor"/>
    <s v="TEC"/>
    <m/>
    <s v="BNL"/>
    <s v="Const"/>
    <s v="CRYO"/>
    <x v="9"/>
    <m/>
    <m/>
    <m/>
    <m/>
    <m/>
    <m/>
    <m/>
    <m/>
    <m/>
    <m/>
    <m/>
    <m/>
    <m/>
    <n v="93408.33"/>
    <m/>
    <m/>
    <m/>
    <m/>
    <m/>
    <x v="0"/>
    <x v="0"/>
    <m/>
  </r>
  <r>
    <s v=""/>
    <s v=" E09_11210"/>
    <s v="Produce 3D Models for Satellite IA, GV, and HX Systems - IR02"/>
    <s v="6.09.02.02.02"/>
    <x v="0"/>
    <d v="2023-11-30T00:00:00"/>
    <d v="2024-02-27T00:00:00"/>
    <s v="nzandi"/>
    <s v="Yang"/>
    <n v="5259.62"/>
    <m/>
    <s v="C"/>
    <s v="Labor"/>
    <s v="TEC"/>
    <m/>
    <s v="JLAB"/>
    <s v="PED"/>
    <s v="CRYO"/>
    <x v="11"/>
    <m/>
    <m/>
    <m/>
    <m/>
    <m/>
    <m/>
    <m/>
    <m/>
    <n v="5259.62"/>
    <m/>
    <m/>
    <m/>
    <m/>
    <m/>
    <m/>
    <m/>
    <m/>
    <m/>
    <m/>
    <x v="0"/>
    <x v="0"/>
    <m/>
  </r>
  <r>
    <s v=""/>
    <s v=" E09_11240"/>
    <s v="Produce 3D Models for Satellite IA, GV, and HX Systems - IR06"/>
    <s v="6.09.02.02.02"/>
    <x v="0"/>
    <d v="2023-08-31T00:00:00"/>
    <d v="2023-11-29T00:00:00"/>
    <s v="nzandi"/>
    <s v="Yang"/>
    <n v="5206"/>
    <m/>
    <s v="C"/>
    <s v="Labor"/>
    <s v="TEC"/>
    <m/>
    <s v="JLAB"/>
    <s v="PED"/>
    <s v="CRYO"/>
    <x v="11"/>
    <m/>
    <m/>
    <m/>
    <m/>
    <m/>
    <m/>
    <m/>
    <n v="1822.1"/>
    <n v="3383.9"/>
    <m/>
    <m/>
    <m/>
    <m/>
    <m/>
    <m/>
    <m/>
    <m/>
    <m/>
    <m/>
    <x v="0"/>
    <x v="0"/>
    <m/>
  </r>
  <r>
    <s v=""/>
    <s v=" E09_11210"/>
    <s v="Produce 3D Models for Satellite IA, GV, and HX Systems - IR02"/>
    <s v="6.09.02.02.02"/>
    <x v="0"/>
    <d v="2023-11-30T00:00:00"/>
    <d v="2024-02-27T00:00:00"/>
    <s v="nzandi"/>
    <s v="Yang"/>
    <n v="5660.78"/>
    <m/>
    <s v="C"/>
    <s v="Labor"/>
    <s v="TEC"/>
    <m/>
    <s v="JLAB"/>
    <s v="PED"/>
    <s v="CRYO"/>
    <x v="11"/>
    <m/>
    <m/>
    <m/>
    <m/>
    <m/>
    <m/>
    <m/>
    <m/>
    <n v="5660.78"/>
    <m/>
    <m/>
    <m/>
    <m/>
    <m/>
    <m/>
    <m/>
    <m/>
    <m/>
    <m/>
    <x v="0"/>
    <x v="0"/>
    <m/>
  </r>
  <r>
    <s v=""/>
    <s v=" E09_11240"/>
    <s v="Produce 3D Models for Satellite IA, GV, and HX Systems - IR06"/>
    <s v="6.09.02.02.02"/>
    <x v="0"/>
    <d v="2023-08-31T00:00:00"/>
    <d v="2023-11-29T00:00:00"/>
    <s v="nzandi"/>
    <s v="Yang"/>
    <n v="5603.07"/>
    <m/>
    <s v="C"/>
    <s v="Labor"/>
    <s v="TEC"/>
    <m/>
    <s v="JLAB"/>
    <s v="PED"/>
    <s v="CRYO"/>
    <x v="11"/>
    <m/>
    <m/>
    <m/>
    <m/>
    <m/>
    <m/>
    <m/>
    <n v="1961.07"/>
    <n v="3641.99"/>
    <m/>
    <m/>
    <m/>
    <m/>
    <m/>
    <m/>
    <m/>
    <m/>
    <m/>
    <m/>
    <x v="0"/>
    <x v="0"/>
    <m/>
  </r>
  <r>
    <s v=""/>
    <s v=" E09_11520"/>
    <s v="TR Effort for Satellite Cryo Refrigerator Plants Procurement-Labor - PDR to FDR - TJ (IR06, IR10)"/>
    <s v="6.09.02.03.01"/>
    <x v="1"/>
    <d v="2024-12-16T00:00:00"/>
    <d v="2025-06-16T00:00:00"/>
    <s v="nzandi"/>
    <s v="Yang"/>
    <n v="73211.5"/>
    <m/>
    <s v="C"/>
    <s v="Labor"/>
    <s v="TEC"/>
    <s v="CD-3A"/>
    <s v="JLAB"/>
    <s v="Const"/>
    <s v="CRYO"/>
    <x v="10"/>
    <s v="D25.APP05.A"/>
    <s v="APP00003"/>
    <m/>
    <m/>
    <m/>
    <m/>
    <m/>
    <m/>
    <m/>
    <n v="73211.5"/>
    <m/>
    <m/>
    <m/>
    <m/>
    <m/>
    <m/>
    <m/>
    <m/>
    <m/>
    <x v="0"/>
    <x v="0"/>
    <m/>
  </r>
  <r>
    <s v=""/>
    <s v=" E09_11520"/>
    <s v="TR Effort for Satellite Cryo Refrigerator Plants Procurement-Labor - PDR to FDR - TJ (IR06, IR10)"/>
    <s v="6.09.02.03.01"/>
    <x v="1"/>
    <d v="2024-12-16T00:00:00"/>
    <d v="2025-06-16T00:00:00"/>
    <s v="nzandi"/>
    <s v="Yang"/>
    <n v="54174.06"/>
    <m/>
    <s v="C"/>
    <s v="Labor"/>
    <s v="TEC"/>
    <s v="CD-3A"/>
    <s v="JLAB"/>
    <s v="Const"/>
    <s v="CRYO"/>
    <x v="10"/>
    <s v="D25.APP05.A"/>
    <s v="APP00003"/>
    <m/>
    <m/>
    <m/>
    <m/>
    <m/>
    <m/>
    <m/>
    <n v="54174.06"/>
    <m/>
    <m/>
    <m/>
    <m/>
    <m/>
    <m/>
    <m/>
    <m/>
    <m/>
    <x v="0"/>
    <x v="0"/>
    <m/>
  </r>
  <r>
    <s v=""/>
    <s v=" E09_11520"/>
    <s v="TR Effort for Satellite Cryo Refrigerator Plants Procurement-Labor - PDR to FDR - TJ (IR06, IR10)"/>
    <s v="6.09.02.03.01"/>
    <x v="1"/>
    <d v="2024-12-16T00:00:00"/>
    <d v="2025-06-16T00:00:00"/>
    <s v="nzandi"/>
    <s v="Yang"/>
    <n v="73211.5"/>
    <m/>
    <s v="C"/>
    <s v="Labor"/>
    <s v="TEC"/>
    <s v="CD-3A"/>
    <s v="JLAB"/>
    <s v="Const"/>
    <s v="CRYO"/>
    <x v="10"/>
    <s v="D25.APP05.A"/>
    <s v="APP00003"/>
    <m/>
    <m/>
    <m/>
    <m/>
    <m/>
    <m/>
    <m/>
    <n v="73211.5"/>
    <m/>
    <m/>
    <m/>
    <m/>
    <m/>
    <m/>
    <m/>
    <m/>
    <m/>
    <x v="0"/>
    <x v="0"/>
    <m/>
  </r>
  <r>
    <s v=""/>
    <s v=" E09_11520"/>
    <s v="TR Effort for Satellite Cryo Refrigerator Plants Procurement-Labor - PDR to FDR - TJ (IR06, IR10)"/>
    <s v="6.09.02.03.01"/>
    <x v="1"/>
    <d v="2024-12-16T00:00:00"/>
    <d v="2025-06-16T00:00:00"/>
    <s v="nzandi"/>
    <s v="Yang"/>
    <n v="94299.6"/>
    <m/>
    <s v="C"/>
    <s v="Labor"/>
    <s v="TEC"/>
    <s v="CD-3A"/>
    <s v="JLAB"/>
    <s v="Const"/>
    <s v="CRYO"/>
    <x v="10"/>
    <s v="D25.APP05.A"/>
    <s v="APP00003"/>
    <m/>
    <m/>
    <m/>
    <m/>
    <m/>
    <m/>
    <m/>
    <n v="94299.6"/>
    <m/>
    <m/>
    <m/>
    <m/>
    <m/>
    <m/>
    <m/>
    <m/>
    <m/>
    <x v="0"/>
    <x v="0"/>
    <m/>
  </r>
  <r>
    <s v=""/>
    <s v=" E09_12700"/>
    <s v="Oversee Cryogenics System Installation Contract-Labor - IR02 - TJ"/>
    <s v="6.09.02.04.01"/>
    <x v="0"/>
    <d v="2028-12-20T00:00:00"/>
    <d v="2029-09-06T00:00:00"/>
    <s v="nzandi"/>
    <s v="Yang"/>
    <n v="61608.52"/>
    <m/>
    <s v="C"/>
    <s v="Labor"/>
    <s v="TEC"/>
    <m/>
    <s v="JLAB"/>
    <s v="Const"/>
    <s v="CRYO"/>
    <x v="9"/>
    <m/>
    <m/>
    <m/>
    <m/>
    <m/>
    <m/>
    <m/>
    <m/>
    <m/>
    <m/>
    <m/>
    <m/>
    <m/>
    <n v="61608.52"/>
    <m/>
    <m/>
    <m/>
    <m/>
    <m/>
    <x v="0"/>
    <x v="0"/>
    <m/>
  </r>
  <r>
    <s v=""/>
    <s v=" E09_12700"/>
    <s v="Oversee Cryogenics System Installation Contract-Labor - IR02 - TJ"/>
    <s v="6.09.02.04.01"/>
    <x v="0"/>
    <d v="2028-12-20T00:00:00"/>
    <d v="2029-09-06T00:00:00"/>
    <s v="nzandi"/>
    <s v="Yang"/>
    <n v="107240.6"/>
    <m/>
    <s v="C"/>
    <s v="Labor"/>
    <s v="TEC"/>
    <m/>
    <s v="JLAB"/>
    <s v="Const"/>
    <s v="CRYO"/>
    <x v="9"/>
    <m/>
    <m/>
    <m/>
    <m/>
    <m/>
    <m/>
    <m/>
    <m/>
    <m/>
    <m/>
    <m/>
    <m/>
    <m/>
    <n v="107240.6"/>
    <m/>
    <m/>
    <m/>
    <m/>
    <m/>
    <x v="0"/>
    <x v="0"/>
    <m/>
  </r>
  <r>
    <s v=""/>
    <s v=" E09_10930"/>
    <s v="Provide compressors layout - IR06"/>
    <s v="6.09.02.02.02"/>
    <x v="0"/>
    <d v="2023-01-10T00:00:00"/>
    <d v="2023-01-17T00:00:00"/>
    <s v="nzandi"/>
    <s v="Yang"/>
    <n v="718.84"/>
    <m/>
    <s v="C"/>
    <s v="Labor"/>
    <s v="TEC"/>
    <m/>
    <s v="JLAB"/>
    <s v="PED"/>
    <s v="CRYO"/>
    <x v="11"/>
    <m/>
    <m/>
    <m/>
    <m/>
    <m/>
    <m/>
    <m/>
    <n v="718.84"/>
    <m/>
    <m/>
    <m/>
    <m/>
    <m/>
    <m/>
    <m/>
    <m/>
    <m/>
    <m/>
    <m/>
    <x v="0"/>
    <x v="0"/>
    <m/>
  </r>
  <r>
    <s v=""/>
    <s v=" E09_10770"/>
    <s v="Provide compressors layout - IR02"/>
    <s v="6.09.02.02.02"/>
    <x v="0"/>
    <d v="2023-01-10T00:00:00"/>
    <d v="2023-01-17T00:00:00"/>
    <s v="nzandi"/>
    <s v="Yang"/>
    <n v="4327.4799999999996"/>
    <m/>
    <s v="C"/>
    <s v="Labor"/>
    <s v="TEC"/>
    <m/>
    <s v="JLAB"/>
    <s v="PED"/>
    <s v="CRYO"/>
    <x v="11"/>
    <m/>
    <m/>
    <m/>
    <m/>
    <m/>
    <m/>
    <m/>
    <n v="4327.4799999999996"/>
    <m/>
    <m/>
    <m/>
    <m/>
    <m/>
    <m/>
    <m/>
    <m/>
    <m/>
    <m/>
    <m/>
    <x v="0"/>
    <x v="0"/>
    <m/>
  </r>
  <r>
    <s v=""/>
    <s v=" E09_10780"/>
    <s v="Provide N2 dewar and piping layout - IR02"/>
    <s v="6.09.02.02.02"/>
    <x v="0"/>
    <d v="2023-03-02T00:00:00"/>
    <d v="2023-03-15T00:00:00"/>
    <s v="nzandi"/>
    <s v="Yang"/>
    <n v="4327.4799999999996"/>
    <m/>
    <s v="C"/>
    <s v="Labor"/>
    <s v="TEC"/>
    <m/>
    <s v="JLAB"/>
    <s v="PED"/>
    <s v="CRYO"/>
    <x v="11"/>
    <m/>
    <m/>
    <m/>
    <m/>
    <m/>
    <m/>
    <m/>
    <n v="4327.4799999999996"/>
    <m/>
    <m/>
    <m/>
    <m/>
    <m/>
    <m/>
    <m/>
    <m/>
    <m/>
    <m/>
    <m/>
    <x v="0"/>
    <x v="0"/>
    <m/>
  </r>
  <r>
    <s v=""/>
    <s v=" E09_10790"/>
    <s v="Provide Starters Layout - IR02"/>
    <s v="6.09.02.02.02"/>
    <x v="0"/>
    <d v="2023-03-16T00:00:00"/>
    <d v="2023-03-17T00:00:00"/>
    <s v="nzandi"/>
    <s v="Yang"/>
    <n v="4327.4799999999996"/>
    <m/>
    <s v="C"/>
    <s v="Labor"/>
    <s v="TEC"/>
    <m/>
    <s v="JLAB"/>
    <s v="PED"/>
    <s v="CRYO"/>
    <x v="11"/>
    <m/>
    <m/>
    <m/>
    <m/>
    <m/>
    <m/>
    <m/>
    <n v="4327.4799999999996"/>
    <m/>
    <m/>
    <m/>
    <m/>
    <m/>
    <m/>
    <m/>
    <m/>
    <m/>
    <m/>
    <m/>
    <x v="0"/>
    <x v="0"/>
    <m/>
  </r>
  <r>
    <s v=""/>
    <s v=" E09_10930"/>
    <s v="Provide compressors layout - IR06"/>
    <s v="6.09.02.02.02"/>
    <x v="0"/>
    <d v="2023-01-10T00:00:00"/>
    <d v="2023-01-17T00:00:00"/>
    <s v="nzandi"/>
    <s v="Yang"/>
    <n v="4327.4799999999996"/>
    <m/>
    <s v="C"/>
    <s v="Labor"/>
    <s v="TEC"/>
    <m/>
    <s v="JLAB"/>
    <s v="PED"/>
    <s v="CRYO"/>
    <x v="11"/>
    <m/>
    <m/>
    <m/>
    <m/>
    <m/>
    <m/>
    <m/>
    <n v="4327.4799999999996"/>
    <m/>
    <m/>
    <m/>
    <m/>
    <m/>
    <m/>
    <m/>
    <m/>
    <m/>
    <m/>
    <m/>
    <x v="0"/>
    <x v="0"/>
    <m/>
  </r>
  <r>
    <s v=""/>
    <s v=" E09_10950"/>
    <s v="Provide Starters Layout - IR06"/>
    <s v="6.09.02.02.02"/>
    <x v="0"/>
    <d v="2023-03-16T00:00:00"/>
    <d v="2023-03-17T00:00:00"/>
    <s v="nzandi"/>
    <s v="Yang"/>
    <n v="4327.4799999999996"/>
    <m/>
    <s v="C"/>
    <s v="Labor"/>
    <s v="TEC"/>
    <m/>
    <s v="JLAB"/>
    <s v="PED"/>
    <s v="CRYO"/>
    <x v="11"/>
    <m/>
    <m/>
    <m/>
    <m/>
    <m/>
    <m/>
    <m/>
    <n v="4327.4799999999996"/>
    <m/>
    <m/>
    <m/>
    <m/>
    <m/>
    <m/>
    <m/>
    <m/>
    <m/>
    <m/>
    <m/>
    <x v="0"/>
    <x v="0"/>
    <m/>
  </r>
  <r>
    <s v=""/>
    <s v=" E09_11100"/>
    <s v="Provide N2 dewar and piping layout - IR10"/>
    <s v="6.09.02.02.02"/>
    <x v="0"/>
    <d v="2023-03-02T00:00:00"/>
    <d v="2023-03-15T00:00:00"/>
    <s v="nzandi"/>
    <s v="Yang"/>
    <n v="4327.4799999999996"/>
    <m/>
    <s v="C"/>
    <s v="Labor"/>
    <s v="TEC"/>
    <m/>
    <s v="JLAB"/>
    <s v="PED"/>
    <s v="CRYO"/>
    <x v="11"/>
    <m/>
    <m/>
    <m/>
    <m/>
    <m/>
    <m/>
    <m/>
    <n v="4327.4799999999996"/>
    <m/>
    <m/>
    <m/>
    <m/>
    <m/>
    <m/>
    <m/>
    <m/>
    <m/>
    <m/>
    <m/>
    <x v="0"/>
    <x v="0"/>
    <m/>
  </r>
  <r>
    <s v=""/>
    <s v=" E09_10940"/>
    <s v="Provide N2 dewar and piping layout - IR06"/>
    <s v="6.09.02.02.02"/>
    <x v="0"/>
    <d v="2023-03-02T00:00:00"/>
    <d v="2023-03-15T00:00:00"/>
    <s v="nzandi"/>
    <s v="Yang"/>
    <n v="9259"/>
    <m/>
    <s v="C"/>
    <s v="Labor"/>
    <s v="TEC"/>
    <m/>
    <s v="JLAB"/>
    <s v="PED"/>
    <s v="CRYO"/>
    <x v="11"/>
    <m/>
    <m/>
    <m/>
    <m/>
    <m/>
    <m/>
    <m/>
    <n v="9259"/>
    <m/>
    <m/>
    <m/>
    <m/>
    <m/>
    <m/>
    <m/>
    <m/>
    <m/>
    <m/>
    <m/>
    <x v="0"/>
    <x v="0"/>
    <m/>
  </r>
  <r>
    <s v=""/>
    <s v=" E09_11090"/>
    <s v="Provide compressors layout - IR10"/>
    <s v="6.09.02.02.02"/>
    <x v="0"/>
    <d v="2023-01-10T00:00:00"/>
    <d v="2023-01-17T00:00:00"/>
    <s v="nzandi"/>
    <s v="Yang"/>
    <n v="9259"/>
    <m/>
    <s v="C"/>
    <s v="Labor"/>
    <s v="TEC"/>
    <m/>
    <s v="JLAB"/>
    <s v="PED"/>
    <s v="CRYO"/>
    <x v="11"/>
    <m/>
    <m/>
    <m/>
    <m/>
    <m/>
    <m/>
    <m/>
    <n v="9259"/>
    <m/>
    <m/>
    <m/>
    <m/>
    <m/>
    <m/>
    <m/>
    <m/>
    <m/>
    <m/>
    <m/>
    <x v="0"/>
    <x v="0"/>
    <m/>
  </r>
  <r>
    <s v=""/>
    <s v=" E09_13450"/>
    <s v="Conduct 4K Distribution Technical Management - LOE TJ FY22"/>
    <s v="6.09.03.01.01"/>
    <x v="0"/>
    <d v="2021-10-01T00:00:00"/>
    <d v="2022-09-30T00:00:00"/>
    <s v="nzandi"/>
    <s v="michalsk"/>
    <n v="0"/>
    <m/>
    <s v="A"/>
    <s v="Labor"/>
    <s v="TEC"/>
    <m/>
    <s v="JLAB"/>
    <s v="PED"/>
    <s v="CRYO"/>
    <x v="0"/>
    <m/>
    <m/>
    <m/>
    <m/>
    <m/>
    <m/>
    <m/>
    <m/>
    <m/>
    <m/>
    <m/>
    <m/>
    <m/>
    <m/>
    <m/>
    <m/>
    <m/>
    <m/>
    <m/>
    <x v="0"/>
    <x v="0"/>
    <m/>
  </r>
  <r>
    <s v=""/>
    <s v=" E09_15840"/>
    <s v="Develop Cross Sectional Views - IR10"/>
    <s v="6.09.04.02.02"/>
    <x v="0"/>
    <d v="2023-06-06T00:00:00"/>
    <d v="2023-07-03T00:00:00"/>
    <s v="nzandi"/>
    <s v="Yang"/>
    <n v="9259"/>
    <m/>
    <s v="C"/>
    <s v="Labor"/>
    <s v="TEC"/>
    <m/>
    <s v="JLAB"/>
    <s v="PED"/>
    <s v="CRYO"/>
    <x v="11"/>
    <m/>
    <m/>
    <m/>
    <m/>
    <m/>
    <m/>
    <m/>
    <n v="9259"/>
    <m/>
    <m/>
    <m/>
    <m/>
    <m/>
    <m/>
    <m/>
    <m/>
    <m/>
    <m/>
    <m/>
    <x v="0"/>
    <x v="0"/>
    <m/>
  </r>
  <r>
    <s v=""/>
    <s v=" E09_15690"/>
    <s v="Develop Cross Sectional Views - IR06"/>
    <s v="6.09.04.02.02"/>
    <x v="0"/>
    <d v="2024-02-16T00:00:00"/>
    <d v="2024-03-15T00:00:00"/>
    <s v="nzandi"/>
    <s v="Yang"/>
    <n v="9536.77"/>
    <m/>
    <s v="C"/>
    <s v="Labor"/>
    <s v="TEC"/>
    <m/>
    <s v="JLAB"/>
    <s v="PED"/>
    <s v="CRYO"/>
    <x v="11"/>
    <m/>
    <m/>
    <m/>
    <m/>
    <m/>
    <m/>
    <m/>
    <m/>
    <n v="9536.77"/>
    <m/>
    <m/>
    <m/>
    <m/>
    <m/>
    <m/>
    <m/>
    <m/>
    <m/>
    <m/>
    <x v="0"/>
    <x v="0"/>
    <m/>
  </r>
  <r>
    <s v=""/>
    <s v=" E09_15530"/>
    <s v="Develop Cross Sectional Views - IR02"/>
    <s v="6.09.04.02.02"/>
    <x v="0"/>
    <d v="2025-10-17T00:00:00"/>
    <d v="2025-11-14T00:00:00"/>
    <s v="nzandi"/>
    <s v="Yang"/>
    <n v="10117.56"/>
    <m/>
    <s v="C"/>
    <s v="Labor"/>
    <s v="TEC"/>
    <m/>
    <s v="JLAB"/>
    <s v="PED"/>
    <s v="CRYO"/>
    <x v="11"/>
    <m/>
    <m/>
    <m/>
    <m/>
    <m/>
    <m/>
    <m/>
    <m/>
    <m/>
    <m/>
    <n v="10117.56"/>
    <m/>
    <m/>
    <m/>
    <m/>
    <m/>
    <m/>
    <m/>
    <m/>
    <x v="0"/>
    <x v="0"/>
    <m/>
  </r>
  <r>
    <s v=""/>
    <s v=" E09_15910"/>
    <s v="Provide Modular TL Lengths, Shipping Restraints and Supports - IR10 Distribution Systems"/>
    <s v="6.09.04.02.02"/>
    <x v="0"/>
    <d v="2024-09-12T00:00:00"/>
    <d v="2024-10-24T00:00:00"/>
    <s v="nzandi"/>
    <s v="Yang"/>
    <n v="34407.32"/>
    <m/>
    <s v="C"/>
    <s v="Labor"/>
    <s v="TEC"/>
    <m/>
    <s v="JLAB"/>
    <s v="PED"/>
    <s v="CRYO"/>
    <x v="6"/>
    <m/>
    <m/>
    <m/>
    <m/>
    <m/>
    <m/>
    <m/>
    <m/>
    <n v="14909.84"/>
    <n v="19497.48"/>
    <m/>
    <m/>
    <m/>
    <m/>
    <m/>
    <m/>
    <m/>
    <m/>
    <m/>
    <x v="0"/>
    <x v="0"/>
    <m/>
  </r>
  <r>
    <s v=""/>
    <s v=" E09_15910"/>
    <s v="Provide Modular TL Lengths, Shipping Restraints and Supports - IR10 Distribution Systems"/>
    <s v="6.09.04.02.02"/>
    <x v="0"/>
    <d v="2024-09-12T00:00:00"/>
    <d v="2024-10-24T00:00:00"/>
    <s v="nzandi"/>
    <s v="Yang"/>
    <n v="45330.77"/>
    <m/>
    <s v="C"/>
    <s v="Labor"/>
    <s v="TEC"/>
    <m/>
    <s v="JLAB"/>
    <s v="PED"/>
    <s v="CRYO"/>
    <x v="6"/>
    <m/>
    <m/>
    <m/>
    <m/>
    <m/>
    <m/>
    <m/>
    <m/>
    <n v="19643.34"/>
    <n v="25687.439999999999"/>
    <m/>
    <m/>
    <m/>
    <m/>
    <m/>
    <m/>
    <m/>
    <m/>
    <m/>
    <x v="0"/>
    <x v="0"/>
    <m/>
  </r>
  <r>
    <s v=""/>
    <s v=" E09_15910"/>
    <s v="Provide Modular TL Lengths, Shipping Restraints and Supports - IR10 Distribution Systems"/>
    <s v="6.09.04.02.02"/>
    <x v="0"/>
    <d v="2024-09-12T00:00:00"/>
    <d v="2024-10-24T00:00:00"/>
    <s v="nzandi"/>
    <s v="Yang"/>
    <n v="59968.84"/>
    <m/>
    <s v="C"/>
    <s v="Labor"/>
    <s v="TEC"/>
    <m/>
    <s v="JLAB"/>
    <s v="PED"/>
    <s v="CRYO"/>
    <x v="6"/>
    <m/>
    <m/>
    <m/>
    <m/>
    <m/>
    <m/>
    <m/>
    <m/>
    <n v="25986.5"/>
    <n v="33982.339999999997"/>
    <m/>
    <m/>
    <m/>
    <m/>
    <m/>
    <m/>
    <m/>
    <m/>
    <m/>
    <x v="0"/>
    <x v="0"/>
    <m/>
  </r>
  <r>
    <s v=""/>
    <s v=" E09_11730"/>
    <s v="RCV: Second Satellite Cryo Refrigerator Plant (IR06)"/>
    <s v="6.09.02.03.01"/>
    <x v="0"/>
    <d v="2027-05-04T00:00:00"/>
    <d v="2027-05-04T00:00:00"/>
    <s v="nzandi"/>
    <s v="Yang"/>
    <n v="3715168.28"/>
    <m/>
    <s v="C"/>
    <s v="Nonlabor"/>
    <s v="TEC"/>
    <s v="CD-3A"/>
    <s v="JLAB"/>
    <s v="Const"/>
    <s v="CRYO"/>
    <x v="9"/>
    <s v="D25.APP05.C"/>
    <s v="APP00003"/>
    <m/>
    <m/>
    <m/>
    <m/>
    <m/>
    <m/>
    <m/>
    <m/>
    <m/>
    <n v="3715168.28"/>
    <m/>
    <m/>
    <m/>
    <m/>
    <m/>
    <m/>
    <m/>
    <x v="0"/>
    <x v="0"/>
    <m/>
  </r>
  <r>
    <s v=""/>
    <s v=" E09_11180"/>
    <s v="Produce Preliminary LN2 Storage Dewar Piping Drawings - IR02"/>
    <s v="6.09.02.02.02"/>
    <x v="0"/>
    <d v="2025-12-08T00:00:00"/>
    <d v="2026-03-05T00:00:00"/>
    <s v="nzandi"/>
    <s v="Yang"/>
    <n v="6380.86"/>
    <m/>
    <s v="C"/>
    <s v="Labor"/>
    <s v="TEC"/>
    <m/>
    <s v="JLAB"/>
    <s v="PED"/>
    <s v="CRYO"/>
    <x v="11"/>
    <m/>
    <m/>
    <m/>
    <m/>
    <m/>
    <m/>
    <m/>
    <m/>
    <m/>
    <m/>
    <n v="6380.86"/>
    <m/>
    <m/>
    <m/>
    <m/>
    <m/>
    <m/>
    <m/>
    <m/>
    <x v="0"/>
    <x v="0"/>
    <m/>
  </r>
  <r>
    <s v=""/>
    <s v=" E09_11180"/>
    <s v="Produce Preliminary LN2 Storage Dewar Piping Drawings - IR02"/>
    <s v="6.09.02.02.02"/>
    <x v="0"/>
    <d v="2025-12-08T00:00:00"/>
    <d v="2026-03-05T00:00:00"/>
    <s v="nzandi"/>
    <s v="Yang"/>
    <n v="59519.24"/>
    <m/>
    <s v="C"/>
    <s v="Labor"/>
    <s v="TEC"/>
    <m/>
    <s v="JLAB"/>
    <s v="PED"/>
    <s v="CRYO"/>
    <x v="11"/>
    <m/>
    <m/>
    <m/>
    <m/>
    <m/>
    <m/>
    <m/>
    <m/>
    <m/>
    <m/>
    <n v="59519.24"/>
    <m/>
    <m/>
    <m/>
    <m/>
    <m/>
    <m/>
    <m/>
    <m/>
    <x v="0"/>
    <x v="0"/>
    <m/>
  </r>
  <r>
    <s v=""/>
    <s v=" E09_15540"/>
    <s v="Determine Bayonet Locations - IR02"/>
    <s v="6.09.04.02.02"/>
    <x v="0"/>
    <d v="2026-02-02T00:00:00"/>
    <d v="2026-05-04T00:00:00"/>
    <s v="nzandi"/>
    <s v="Yang"/>
    <n v="8169.18"/>
    <m/>
    <s v="C"/>
    <s v="Labor"/>
    <s v="TEC"/>
    <m/>
    <s v="JLAB"/>
    <s v="PED"/>
    <s v="CRYO"/>
    <x v="11"/>
    <m/>
    <m/>
    <m/>
    <m/>
    <m/>
    <m/>
    <m/>
    <m/>
    <m/>
    <m/>
    <n v="8169.18"/>
    <m/>
    <m/>
    <m/>
    <m/>
    <m/>
    <m/>
    <m/>
    <m/>
    <x v="0"/>
    <x v="0"/>
    <m/>
  </r>
  <r>
    <s v=""/>
    <s v=" E09_15540"/>
    <s v="Determine Bayonet Locations - IR02"/>
    <s v="6.09.04.02.02"/>
    <x v="0"/>
    <d v="2026-02-02T00:00:00"/>
    <d v="2026-05-04T00:00:00"/>
    <s v="nzandi"/>
    <s v="Yang"/>
    <n v="49179.03"/>
    <m/>
    <s v="C"/>
    <s v="Labor"/>
    <s v="TEC"/>
    <m/>
    <s v="JLAB"/>
    <s v="PED"/>
    <s v="CRYO"/>
    <x v="11"/>
    <m/>
    <m/>
    <m/>
    <m/>
    <m/>
    <m/>
    <m/>
    <m/>
    <m/>
    <m/>
    <n v="49179.03"/>
    <m/>
    <m/>
    <m/>
    <m/>
    <m/>
    <m/>
    <m/>
    <m/>
    <x v="0"/>
    <x v="0"/>
    <m/>
  </r>
  <r>
    <s v=""/>
    <s v=" E09_16160"/>
    <s v="TR Effort for 2K Distribution System Procurement - IR10 - In Tunnel Transfer Line"/>
    <s v="6.09.04.03"/>
    <x v="0"/>
    <d v="2028-03-03T00:00:00"/>
    <d v="2029-03-16T00:00:00"/>
    <s v="nzandi"/>
    <s v="Yang"/>
    <n v="58524.58"/>
    <m/>
    <s v="C"/>
    <s v="Labor"/>
    <s v="TEC"/>
    <m/>
    <s v="JLAB"/>
    <s v="Const"/>
    <s v="CRYO"/>
    <x v="10"/>
    <s v="D.APP30"/>
    <s v="APP00015"/>
    <m/>
    <m/>
    <m/>
    <m/>
    <m/>
    <m/>
    <m/>
    <m/>
    <m/>
    <m/>
    <n v="33313.99"/>
    <n v="25210.59"/>
    <m/>
    <m/>
    <m/>
    <m/>
    <m/>
    <x v="0"/>
    <x v="0"/>
    <m/>
  </r>
  <r>
    <s v=""/>
    <s v=" E09_16450"/>
    <s v="Oversee 2K Distribution System Installation Contract - Phase 1 - In Tunnel - TJ Oversight - IR06"/>
    <s v="6.09.04.04"/>
    <x v="0"/>
    <d v="1930-12-20T00:00:00"/>
    <d v="1931-04-22T00:00:00"/>
    <s v="nzandi"/>
    <s v="Yang"/>
    <n v="18204.46"/>
    <m/>
    <s v="C"/>
    <s v="Labor"/>
    <s v="TEC"/>
    <m/>
    <s v="JLAB"/>
    <s v="Const"/>
    <s v="CRYO"/>
    <x v="5"/>
    <m/>
    <m/>
    <m/>
    <m/>
    <m/>
    <m/>
    <m/>
    <m/>
    <m/>
    <m/>
    <m/>
    <m/>
    <m/>
    <m/>
    <m/>
    <n v="18204.46"/>
    <m/>
    <m/>
    <m/>
    <x v="0"/>
    <x v="0"/>
    <m/>
  </r>
  <r>
    <s v=""/>
    <s v=" E09_13020"/>
    <s v="Inspect Incoming Equipment at BNL - IR10 - BNL"/>
    <s v="6.09.02.05.03"/>
    <x v="0"/>
    <d v="2027-03-10T00:00:00"/>
    <d v="2027-06-10T00:00:00"/>
    <s v="glayden"/>
    <s v="ythan"/>
    <n v="9597.23"/>
    <m/>
    <s v="C"/>
    <s v="Labor"/>
    <s v="TEC"/>
    <m/>
    <s v="BNL"/>
    <s v="Const"/>
    <s v="CRYO"/>
    <x v="8"/>
    <m/>
    <m/>
    <m/>
    <m/>
    <m/>
    <m/>
    <m/>
    <m/>
    <m/>
    <m/>
    <m/>
    <n v="9597.23"/>
    <m/>
    <m/>
    <m/>
    <m/>
    <m/>
    <m/>
    <m/>
    <x v="0"/>
    <x v="0"/>
    <m/>
  </r>
  <r>
    <s v=""/>
    <s v=" E09_13020"/>
    <s v="Inspect Incoming Equipment at BNL - IR10 - BNL"/>
    <s v="6.09.02.05.03"/>
    <x v="0"/>
    <d v="2027-03-10T00:00:00"/>
    <d v="2027-06-10T00:00:00"/>
    <s v="glayden"/>
    <s v="ythan"/>
    <n v="11167.62"/>
    <m/>
    <s v="C"/>
    <s v="Labor"/>
    <s v="TEC"/>
    <m/>
    <s v="BNL"/>
    <s v="Const"/>
    <s v="CRYO"/>
    <x v="8"/>
    <m/>
    <m/>
    <m/>
    <m/>
    <m/>
    <m/>
    <m/>
    <m/>
    <m/>
    <m/>
    <m/>
    <n v="11167.62"/>
    <m/>
    <m/>
    <m/>
    <m/>
    <m/>
    <m/>
    <m/>
    <x v="0"/>
    <x v="0"/>
    <m/>
  </r>
  <r>
    <s v=""/>
    <s v=" E09_12860"/>
    <s v="Inspect Incoming Equipment at BNL - IR02 - BNL"/>
    <s v="6.09.02.05.01"/>
    <x v="0"/>
    <d v="2028-09-13T00:00:00"/>
    <d v="2028-12-19T00:00:00"/>
    <s v="glayden"/>
    <s v="ythan"/>
    <n v="10309.57"/>
    <m/>
    <s v="C"/>
    <s v="Labor"/>
    <s v="TEC"/>
    <m/>
    <s v="BNL"/>
    <s v="Const"/>
    <s v="CRYO"/>
    <x v="8"/>
    <m/>
    <m/>
    <m/>
    <m/>
    <m/>
    <m/>
    <m/>
    <m/>
    <m/>
    <m/>
    <m/>
    <m/>
    <n v="2030.67"/>
    <n v="8278.9"/>
    <m/>
    <m/>
    <m/>
    <m/>
    <m/>
    <x v="0"/>
    <x v="0"/>
    <m/>
  </r>
  <r>
    <s v=""/>
    <s v=" E09_12860"/>
    <s v="Inspect Incoming Equipment at BNL - IR02 - BNL"/>
    <s v="6.09.02.05.01"/>
    <x v="0"/>
    <d v="2028-09-13T00:00:00"/>
    <d v="2028-12-19T00:00:00"/>
    <s v="glayden"/>
    <s v="ythan"/>
    <n v="11996.53"/>
    <m/>
    <s v="C"/>
    <s v="Labor"/>
    <s v="TEC"/>
    <m/>
    <s v="BNL"/>
    <s v="Const"/>
    <s v="CRYO"/>
    <x v="8"/>
    <m/>
    <m/>
    <m/>
    <m/>
    <m/>
    <m/>
    <m/>
    <m/>
    <m/>
    <m/>
    <m/>
    <m/>
    <n v="2362.9499999999998"/>
    <n v="9633.57"/>
    <m/>
    <m/>
    <m/>
    <m/>
    <m/>
    <x v="0"/>
    <x v="0"/>
    <m/>
  </r>
  <r>
    <s v=""/>
    <s v=" E09_14850"/>
    <s v="4K Distribution - Installation - 1006 - BNL"/>
    <s v="6.09.03.04"/>
    <x v="0"/>
    <d v="2029-05-30T00:00:00"/>
    <d v="2029-11-19T00:00:00"/>
    <s v="glayden"/>
    <s v="ythan"/>
    <n v="110749.25"/>
    <m/>
    <s v="C"/>
    <s v="Labor"/>
    <s v="TEC"/>
    <m/>
    <s v="BNL"/>
    <s v="Const"/>
    <s v="CRYO"/>
    <x v="5"/>
    <m/>
    <m/>
    <m/>
    <m/>
    <m/>
    <m/>
    <m/>
    <m/>
    <m/>
    <m/>
    <m/>
    <m/>
    <m/>
    <n v="79370.289999999994"/>
    <n v="31378.95"/>
    <m/>
    <m/>
    <m/>
    <m/>
    <x v="0"/>
    <x v="0"/>
    <m/>
  </r>
  <r>
    <s v=""/>
    <s v=" E09_17910"/>
    <s v="RCV: Vacuum cable"/>
    <s v="6.09.05.03"/>
    <x v="0"/>
    <d v="2027-06-07T00:00:00"/>
    <d v="2027-06-07T00:00:00"/>
    <s v="glayden"/>
    <s v="tallerico"/>
    <n v="6420.92"/>
    <m/>
    <s v="C"/>
    <s v="Nonlabor"/>
    <s v="TEC"/>
    <m/>
    <s v="BNL"/>
    <s v="Const"/>
    <s v="CRYO"/>
    <x v="9"/>
    <s v="B"/>
    <m/>
    <m/>
    <m/>
    <m/>
    <m/>
    <m/>
    <m/>
    <m/>
    <m/>
    <m/>
    <n v="6420.92"/>
    <m/>
    <m/>
    <m/>
    <m/>
    <m/>
    <m/>
    <m/>
    <x v="0"/>
    <x v="0"/>
    <m/>
  </r>
  <r>
    <s v=""/>
    <s v=" E09_16410"/>
    <s v="Oversee 2K Distribution System Installation Contract - Phase 1 - TJ Oversight - IR02"/>
    <s v="6.09.04.04"/>
    <x v="0"/>
    <d v="1931-03-27T00:00:00"/>
    <d v="1931-06-19T00:00:00"/>
    <s v="nzandi"/>
    <s v="Yang"/>
    <n v="44773.77"/>
    <m/>
    <s v="C"/>
    <s v="Labor"/>
    <s v="TEC"/>
    <m/>
    <s v="JLAB"/>
    <s v="Const"/>
    <s v="CRYO"/>
    <x v="5"/>
    <m/>
    <m/>
    <m/>
    <m/>
    <m/>
    <m/>
    <m/>
    <m/>
    <m/>
    <m/>
    <m/>
    <m/>
    <m/>
    <m/>
    <m/>
    <n v="44773.77"/>
    <m/>
    <m/>
    <m/>
    <x v="0"/>
    <x v="0"/>
    <m/>
  </r>
  <r>
    <s v=""/>
    <s v=" E09_15770"/>
    <s v="Provide Vacuum Breaks, Instrumentation, and Other Details - IR06"/>
    <s v="6.09.04.02.02"/>
    <x v="0"/>
    <d v="2025-07-24T00:00:00"/>
    <d v="2025-10-16T00:00:00"/>
    <s v="nzandi"/>
    <s v="Yang"/>
    <n v="7084.71"/>
    <m/>
    <s v="C"/>
    <s v="Labor"/>
    <s v="TEC"/>
    <m/>
    <s v="JLAB"/>
    <s v="PED"/>
    <s v="CRYO"/>
    <x v="6"/>
    <m/>
    <m/>
    <m/>
    <m/>
    <m/>
    <m/>
    <m/>
    <m/>
    <m/>
    <n v="5763.83"/>
    <n v="1320.88"/>
    <m/>
    <m/>
    <m/>
    <m/>
    <m/>
    <m/>
    <m/>
    <m/>
    <x v="0"/>
    <x v="0"/>
    <m/>
  </r>
  <r>
    <s v=""/>
    <s v=" E09_15620"/>
    <s v="Provide Vacuum Breaks, Instrumentation, and Other Details - IR02"/>
    <s v="6.09.04.02.02"/>
    <x v="0"/>
    <d v="2026-12-17T00:00:00"/>
    <d v="2027-03-15T00:00:00"/>
    <s v="nzandi"/>
    <s v="Yang"/>
    <n v="7474.37"/>
    <m/>
    <s v="C"/>
    <s v="Labor"/>
    <s v="TEC"/>
    <m/>
    <s v="JLAB"/>
    <s v="PED"/>
    <s v="CRYO"/>
    <x v="6"/>
    <m/>
    <m/>
    <m/>
    <m/>
    <m/>
    <m/>
    <m/>
    <m/>
    <m/>
    <m/>
    <m/>
    <n v="7474.37"/>
    <m/>
    <m/>
    <m/>
    <m/>
    <m/>
    <m/>
    <m/>
    <x v="0"/>
    <x v="0"/>
    <m/>
  </r>
  <r>
    <s v=""/>
    <s v=" E09_15770"/>
    <s v="Provide Vacuum Breaks, Instrumentation, and Other Details - IR06"/>
    <s v="6.09.04.02.02"/>
    <x v="0"/>
    <d v="2025-07-24T00:00:00"/>
    <d v="2025-10-16T00:00:00"/>
    <s v="nzandi"/>
    <s v="Yang"/>
    <n v="6582.65"/>
    <m/>
    <s v="C"/>
    <s v="Labor"/>
    <s v="TEC"/>
    <m/>
    <s v="JLAB"/>
    <s v="PED"/>
    <s v="CRYO"/>
    <x v="6"/>
    <m/>
    <m/>
    <m/>
    <m/>
    <m/>
    <m/>
    <m/>
    <m/>
    <m/>
    <n v="5355.37"/>
    <n v="1227.27"/>
    <m/>
    <m/>
    <m/>
    <m/>
    <m/>
    <m/>
    <m/>
    <m/>
    <x v="0"/>
    <x v="0"/>
    <m/>
  </r>
  <r>
    <s v=""/>
    <s v=" E09_15620"/>
    <s v="Provide Vacuum Breaks, Instrumentation, and Other Details - IR02"/>
    <s v="6.09.04.02.02"/>
    <x v="0"/>
    <d v="2026-12-17T00:00:00"/>
    <d v="2027-03-15T00:00:00"/>
    <s v="nzandi"/>
    <s v="Yang"/>
    <n v="6944.69"/>
    <m/>
    <s v="C"/>
    <s v="Labor"/>
    <s v="TEC"/>
    <m/>
    <s v="JLAB"/>
    <s v="PED"/>
    <s v="CRYO"/>
    <x v="6"/>
    <m/>
    <m/>
    <m/>
    <m/>
    <m/>
    <m/>
    <m/>
    <m/>
    <m/>
    <m/>
    <m/>
    <n v="6944.69"/>
    <m/>
    <m/>
    <m/>
    <m/>
    <m/>
    <m/>
    <m/>
    <x v="0"/>
    <x v="0"/>
    <m/>
  </r>
  <r>
    <s v=""/>
    <s v=" E09_15770"/>
    <s v="Provide Vacuum Breaks, Instrumentation, and Other Details - IR06"/>
    <s v="6.09.04.02.02"/>
    <x v="0"/>
    <d v="2025-07-24T00:00:00"/>
    <d v="2025-10-16T00:00:00"/>
    <s v="nzandi"/>
    <s v="Yang"/>
    <n v="11458.27"/>
    <m/>
    <s v="C"/>
    <s v="Labor"/>
    <s v="TEC"/>
    <m/>
    <s v="JLAB"/>
    <s v="PED"/>
    <s v="CRYO"/>
    <x v="6"/>
    <m/>
    <m/>
    <m/>
    <m/>
    <m/>
    <m/>
    <m/>
    <m/>
    <m/>
    <n v="9321.98"/>
    <n v="2136.29"/>
    <m/>
    <m/>
    <m/>
    <m/>
    <m/>
    <m/>
    <m/>
    <m/>
    <x v="0"/>
    <x v="0"/>
    <m/>
  </r>
  <r>
    <s v=""/>
    <s v=" E09_15620"/>
    <s v="Provide Vacuum Breaks, Instrumentation, and Other Details - IR02"/>
    <s v="6.09.04.02.02"/>
    <x v="0"/>
    <d v="2026-12-17T00:00:00"/>
    <d v="2027-03-15T00:00:00"/>
    <s v="nzandi"/>
    <s v="Yang"/>
    <n v="12088.46"/>
    <m/>
    <s v="C"/>
    <s v="Labor"/>
    <s v="TEC"/>
    <m/>
    <s v="JLAB"/>
    <s v="PED"/>
    <s v="CRYO"/>
    <x v="6"/>
    <m/>
    <m/>
    <m/>
    <m/>
    <m/>
    <m/>
    <m/>
    <m/>
    <m/>
    <m/>
    <m/>
    <n v="12088.46"/>
    <m/>
    <m/>
    <m/>
    <m/>
    <m/>
    <m/>
    <m/>
    <x v="0"/>
    <x v="0"/>
    <m/>
  </r>
  <r>
    <s v=""/>
    <s v=" E09_12920"/>
    <s v="Develop Test and Verification Plans for Satellite Plant Equipment - BNL IR06"/>
    <s v="6.09.02.05.02"/>
    <x v="0"/>
    <d v="2023-08-03T00:00:00"/>
    <d v="2023-08-16T00:00:00"/>
    <s v="glayden"/>
    <s v="ythan"/>
    <n v="955.82"/>
    <m/>
    <s v="C"/>
    <s v="Labor"/>
    <s v="TEC"/>
    <m/>
    <s v="BNL"/>
    <s v="PED"/>
    <s v="CRYO"/>
    <x v="11"/>
    <m/>
    <m/>
    <m/>
    <m/>
    <m/>
    <m/>
    <m/>
    <n v="955.82"/>
    <m/>
    <m/>
    <m/>
    <m/>
    <m/>
    <m/>
    <m/>
    <m/>
    <m/>
    <m/>
    <m/>
    <x v="0"/>
    <x v="0"/>
    <m/>
  </r>
  <r>
    <s v=""/>
    <s v=" E09_11360"/>
    <s v="Assemble &amp; Submit Satellite Refrigerator Procurement Package (IR06, IR10)"/>
    <s v="6.09.02.03.01"/>
    <x v="1"/>
    <d v="2023-08-03T00:00:00"/>
    <d v="2023-09-14T00:00:00"/>
    <s v="nzandi"/>
    <s v="Yang"/>
    <n v="862.61"/>
    <m/>
    <s v="C"/>
    <s v="Labor"/>
    <s v="TEC"/>
    <m/>
    <s v="JLAB"/>
    <s v="PED"/>
    <s v="CRYO"/>
    <x v="10"/>
    <s v="D25.APP05"/>
    <m/>
    <m/>
    <m/>
    <m/>
    <m/>
    <m/>
    <n v="862.61"/>
    <m/>
    <m/>
    <m/>
    <m/>
    <m/>
    <m/>
    <m/>
    <m/>
    <m/>
    <m/>
    <m/>
    <x v="0"/>
    <x v="0"/>
    <m/>
  </r>
  <r>
    <s v=""/>
    <s v=" E09_12160"/>
    <s v="Conduct Ambient Air Heat Exchangers Bid Evaluation and Decision"/>
    <s v="6.09.02.03.02"/>
    <x v="0"/>
    <d v="2026-04-02T00:00:00"/>
    <d v="2026-04-22T00:00:00"/>
    <s v="nzandi"/>
    <s v="Yang"/>
    <n v="942.6"/>
    <m/>
    <s v="C"/>
    <s v="Labor"/>
    <s v="TEC"/>
    <m/>
    <s v="JLAB"/>
    <s v="PED"/>
    <s v="CRYO"/>
    <x v="10"/>
    <s v="P.S131"/>
    <m/>
    <m/>
    <m/>
    <m/>
    <m/>
    <m/>
    <m/>
    <m/>
    <m/>
    <n v="942.6"/>
    <m/>
    <m/>
    <m/>
    <m/>
    <m/>
    <m/>
    <m/>
    <m/>
    <x v="0"/>
    <x v="0"/>
    <m/>
  </r>
  <r>
    <s v=""/>
    <s v=" E09_12930"/>
    <s v="Develop Test and Verification Plans for Satellite Plant Equipment - IR06 - TJ"/>
    <s v="6.09.02.05.02"/>
    <x v="0"/>
    <d v="2023-08-03T00:00:00"/>
    <d v="2023-08-16T00:00:00"/>
    <s v="nzandi"/>
    <s v="Yang"/>
    <n v="862.61"/>
    <m/>
    <s v="C"/>
    <s v="Labor"/>
    <s v="TEC"/>
    <m/>
    <s v="JLAB"/>
    <s v="PED"/>
    <s v="CRYO"/>
    <x v="11"/>
    <m/>
    <m/>
    <m/>
    <m/>
    <m/>
    <m/>
    <m/>
    <n v="862.61"/>
    <m/>
    <m/>
    <m/>
    <m/>
    <m/>
    <m/>
    <m/>
    <m/>
    <m/>
    <m/>
    <m/>
    <x v="0"/>
    <x v="0"/>
    <m/>
  </r>
  <r>
    <s v=""/>
    <s v=" E09_10830"/>
    <s v="Provide ambient HX layout - IR02"/>
    <s v="6.09.02.02.02"/>
    <x v="0"/>
    <d v="2023-04-17T00:00:00"/>
    <d v="2023-04-24T00:00:00"/>
    <s v="nzandi"/>
    <s v="Yang"/>
    <n v="519.29999999999995"/>
    <m/>
    <s v="C"/>
    <s v="Labor"/>
    <s v="TEC"/>
    <m/>
    <s v="JLAB"/>
    <s v="PED"/>
    <s v="CRYO"/>
    <x v="11"/>
    <m/>
    <m/>
    <m/>
    <m/>
    <m/>
    <m/>
    <m/>
    <n v="519.29999999999995"/>
    <m/>
    <m/>
    <m/>
    <m/>
    <m/>
    <m/>
    <m/>
    <m/>
    <m/>
    <m/>
    <m/>
    <x v="0"/>
    <x v="0"/>
    <m/>
  </r>
  <r>
    <s v=""/>
    <s v=" E09_10990"/>
    <s v="Provide ambient HX layout - IR06"/>
    <s v="6.09.02.02.02"/>
    <x v="0"/>
    <d v="2023-04-17T00:00:00"/>
    <d v="2023-04-24T00:00:00"/>
    <s v="nzandi"/>
    <s v="Yang"/>
    <n v="686.99"/>
    <m/>
    <s v="C"/>
    <s v="Labor"/>
    <s v="TEC"/>
    <m/>
    <s v="JLAB"/>
    <s v="PED"/>
    <s v="CRYO"/>
    <x v="11"/>
    <m/>
    <m/>
    <m/>
    <m/>
    <m/>
    <m/>
    <m/>
    <n v="686.99"/>
    <m/>
    <m/>
    <m/>
    <m/>
    <m/>
    <m/>
    <m/>
    <m/>
    <m/>
    <m/>
    <m/>
    <x v="0"/>
    <x v="0"/>
    <m/>
  </r>
  <r>
    <s v=""/>
    <s v=" E09_11270"/>
    <s v="Develop Starters Specification"/>
    <s v="6.09.02.02.02"/>
    <x v="0"/>
    <d v="2024-12-12T00:00:00"/>
    <d v="2024-12-18T00:00:00"/>
    <s v="nzandi"/>
    <s v="Yang"/>
    <n v="915.14"/>
    <m/>
    <s v="C"/>
    <s v="Labor"/>
    <s v="TEC"/>
    <m/>
    <s v="JLAB"/>
    <s v="PED"/>
    <s v="CRYO"/>
    <x v="11"/>
    <m/>
    <m/>
    <m/>
    <m/>
    <m/>
    <m/>
    <m/>
    <m/>
    <m/>
    <n v="915.14"/>
    <m/>
    <m/>
    <m/>
    <m/>
    <m/>
    <m/>
    <m/>
    <m/>
    <m/>
    <x v="0"/>
    <x v="0"/>
    <m/>
  </r>
  <r>
    <s v=""/>
    <s v=" E09_11390"/>
    <s v="Conduct Satellite Cryo Refrigerator Plants Technical Evaluation (IR06, IR10)"/>
    <s v="6.09.02.03.01"/>
    <x v="1"/>
    <d v="2024-02-06T00:00:00"/>
    <d v="2024-02-27T00:00:00"/>
    <s v="nzandi"/>
    <s v="Yang"/>
    <n v="888.49"/>
    <m/>
    <s v="C"/>
    <s v="Labor"/>
    <s v="TEC"/>
    <m/>
    <s v="JLAB"/>
    <s v="PED"/>
    <s v="CRYO"/>
    <x v="10"/>
    <s v="D25.APP05"/>
    <m/>
    <m/>
    <m/>
    <m/>
    <m/>
    <m/>
    <m/>
    <n v="888.49"/>
    <m/>
    <m/>
    <m/>
    <m/>
    <m/>
    <m/>
    <m/>
    <m/>
    <m/>
    <m/>
    <x v="0"/>
    <x v="0"/>
    <m/>
  </r>
  <r>
    <s v=""/>
    <s v=" E09_10810"/>
    <s v="Provide guard vac layout - IR02"/>
    <s v="6.09.02.02.02"/>
    <x v="0"/>
    <d v="2023-03-27T00:00:00"/>
    <d v="2023-03-31T00:00:00"/>
    <s v="nzandi"/>
    <s v="Yang"/>
    <n v="1111.08"/>
    <m/>
    <s v="C"/>
    <s v="Labor"/>
    <s v="TEC"/>
    <m/>
    <s v="JLAB"/>
    <s v="PED"/>
    <s v="CRYO"/>
    <x v="11"/>
    <m/>
    <m/>
    <m/>
    <m/>
    <m/>
    <m/>
    <m/>
    <n v="1111.08"/>
    <m/>
    <m/>
    <m/>
    <m/>
    <m/>
    <m/>
    <m/>
    <m/>
    <m/>
    <m/>
    <m/>
    <x v="0"/>
    <x v="0"/>
    <m/>
  </r>
  <r>
    <s v=""/>
    <s v=" E09_11130"/>
    <s v="Provide guard vac layout - IR10"/>
    <s v="6.09.02.02.02"/>
    <x v="0"/>
    <d v="2023-03-27T00:00:00"/>
    <d v="2023-03-31T00:00:00"/>
    <s v="nzandi"/>
    <s v="Yang"/>
    <n v="1111.08"/>
    <m/>
    <s v="C"/>
    <s v="Labor"/>
    <s v="TEC"/>
    <m/>
    <s v="JLAB"/>
    <s v="PED"/>
    <s v="CRYO"/>
    <x v="11"/>
    <m/>
    <m/>
    <m/>
    <m/>
    <m/>
    <m/>
    <m/>
    <n v="1111.08"/>
    <m/>
    <m/>
    <m/>
    <m/>
    <m/>
    <m/>
    <m/>
    <m/>
    <m/>
    <m/>
    <m/>
    <x v="0"/>
    <x v="0"/>
    <m/>
  </r>
  <r>
    <s v=""/>
    <s v=" E09_11360"/>
    <s v="Assemble &amp; Submit Satellite Refrigerator Procurement Package (IR06, IR10)"/>
    <s v="6.09.02.03.01"/>
    <x v="1"/>
    <d v="2023-08-03T00:00:00"/>
    <d v="2023-09-14T00:00:00"/>
    <s v="nzandi"/>
    <s v="Yang"/>
    <n v="1111.08"/>
    <m/>
    <s v="C"/>
    <s v="Labor"/>
    <s v="TEC"/>
    <m/>
    <s v="JLAB"/>
    <s v="PED"/>
    <s v="CRYO"/>
    <x v="10"/>
    <s v="D25.APP05"/>
    <m/>
    <m/>
    <m/>
    <m/>
    <m/>
    <m/>
    <n v="1111.08"/>
    <m/>
    <m/>
    <m/>
    <m/>
    <m/>
    <m/>
    <m/>
    <m/>
    <m/>
    <m/>
    <m/>
    <x v="0"/>
    <x v="0"/>
    <m/>
  </r>
  <r>
    <s v=""/>
    <s v=" E09_12160"/>
    <s v="Conduct Ambient Air Heat Exchangers Bid Evaluation and Decision"/>
    <s v="6.09.02.03.02"/>
    <x v="0"/>
    <d v="2026-04-02T00:00:00"/>
    <d v="2026-04-22T00:00:00"/>
    <s v="nzandi"/>
    <s v="Yang"/>
    <n v="1214.1099999999999"/>
    <m/>
    <s v="C"/>
    <s v="Labor"/>
    <s v="TEC"/>
    <m/>
    <s v="JLAB"/>
    <s v="PED"/>
    <s v="CRYO"/>
    <x v="10"/>
    <s v="P.S131"/>
    <m/>
    <m/>
    <m/>
    <m/>
    <m/>
    <m/>
    <m/>
    <m/>
    <m/>
    <n v="1214.1099999999999"/>
    <m/>
    <m/>
    <m/>
    <m/>
    <m/>
    <m/>
    <m/>
    <m/>
    <x v="0"/>
    <x v="0"/>
    <m/>
  </r>
  <r>
    <s v=""/>
    <s v=" E09_11360"/>
    <s v="Assemble &amp; Submit Satellite Refrigerator Procurement Package (IR06, IR10)"/>
    <s v="6.09.02.03.01"/>
    <x v="1"/>
    <d v="2023-08-03T00:00:00"/>
    <d v="2023-09-14T00:00:00"/>
    <s v="nzandi"/>
    <s v="Yang"/>
    <n v="1308.7"/>
    <m/>
    <s v="C"/>
    <s v="Labor"/>
    <s v="TEC"/>
    <m/>
    <s v="JLAB"/>
    <s v="PED"/>
    <s v="CRYO"/>
    <x v="10"/>
    <s v="D25.APP05"/>
    <m/>
    <m/>
    <m/>
    <m/>
    <m/>
    <m/>
    <n v="1308.7"/>
    <m/>
    <m/>
    <m/>
    <m/>
    <m/>
    <m/>
    <m/>
    <m/>
    <m/>
    <m/>
    <m/>
    <x v="0"/>
    <x v="0"/>
    <m/>
  </r>
  <r>
    <s v=""/>
    <s v=" E09_11390"/>
    <s v="Conduct Satellite Cryo Refrigerator Plants Technical Evaluation (IR06, IR10)"/>
    <s v="6.09.02.03.01"/>
    <x v="1"/>
    <d v="2024-02-06T00:00:00"/>
    <d v="2024-02-27T00:00:00"/>
    <s v="nzandi"/>
    <s v="Yang"/>
    <n v="1347.96"/>
    <m/>
    <s v="C"/>
    <s v="Labor"/>
    <s v="TEC"/>
    <m/>
    <s v="JLAB"/>
    <s v="PED"/>
    <s v="CRYO"/>
    <x v="10"/>
    <s v="D25.APP05"/>
    <m/>
    <m/>
    <m/>
    <m/>
    <m/>
    <m/>
    <m/>
    <n v="1347.96"/>
    <m/>
    <m/>
    <m/>
    <m/>
    <m/>
    <m/>
    <m/>
    <m/>
    <m/>
    <m/>
    <x v="0"/>
    <x v="0"/>
    <m/>
  </r>
  <r>
    <s v=""/>
    <s v=" E09_17390"/>
    <s v="Wire run list -1010 Controls System"/>
    <s v="6.09.05.02.02"/>
    <x v="0"/>
    <d v="2024-01-24T00:00:00"/>
    <d v="2024-02-21T00:00:00"/>
    <s v="glayden"/>
    <s v="tallerico"/>
    <n v="7498.53"/>
    <m/>
    <s v="C"/>
    <s v="Labor"/>
    <s v="TEC"/>
    <m/>
    <s v="BNL"/>
    <s v="PED"/>
    <s v="CRYO"/>
    <x v="11"/>
    <m/>
    <m/>
    <m/>
    <m/>
    <m/>
    <m/>
    <m/>
    <m/>
    <n v="7498.53"/>
    <m/>
    <m/>
    <m/>
    <m/>
    <m/>
    <m/>
    <m/>
    <m/>
    <m/>
    <m/>
    <x v="0"/>
    <x v="0"/>
    <m/>
  </r>
  <r>
    <s v=""/>
    <s v=" E09_17330"/>
    <s v="Wire run list - 1006 Controls System"/>
    <s v="6.09.05.02.02"/>
    <x v="0"/>
    <d v="2024-01-24T00:00:00"/>
    <d v="2024-04-17T00:00:00"/>
    <s v="glayden"/>
    <s v="tallerico"/>
    <n v="7498.53"/>
    <m/>
    <s v="C"/>
    <s v="Labor"/>
    <s v="TEC"/>
    <m/>
    <s v="BNL"/>
    <s v="PED"/>
    <s v="CRYO"/>
    <x v="11"/>
    <m/>
    <m/>
    <m/>
    <m/>
    <m/>
    <m/>
    <m/>
    <m/>
    <n v="7498.53"/>
    <m/>
    <m/>
    <m/>
    <m/>
    <m/>
    <m/>
    <m/>
    <m/>
    <m/>
    <m/>
    <x v="0"/>
    <x v="0"/>
    <m/>
  </r>
  <r>
    <s v=""/>
    <s v=" E09_17270"/>
    <s v="Wire run list - 1004 Controls System"/>
    <s v="6.09.05.02.02"/>
    <x v="0"/>
    <d v="2024-01-24T00:00:00"/>
    <d v="2024-04-17T00:00:00"/>
    <s v="glayden"/>
    <s v="tallerico"/>
    <n v="7498.53"/>
    <m/>
    <s v="C"/>
    <s v="Labor"/>
    <s v="TEC"/>
    <m/>
    <s v="BNL"/>
    <s v="PED"/>
    <s v="CRYO"/>
    <x v="11"/>
    <m/>
    <m/>
    <m/>
    <m/>
    <m/>
    <m/>
    <m/>
    <m/>
    <n v="7498.53"/>
    <m/>
    <m/>
    <m/>
    <m/>
    <m/>
    <m/>
    <m/>
    <m/>
    <m/>
    <m/>
    <x v="0"/>
    <x v="0"/>
    <m/>
  </r>
  <r>
    <s v=""/>
    <s v=" E09_17240"/>
    <s v="Wire run list - 1002 Controls System"/>
    <s v="6.09.05.02.02"/>
    <x v="0"/>
    <d v="2024-01-24T00:00:00"/>
    <d v="2024-04-17T00:00:00"/>
    <s v="glayden"/>
    <s v="tallerico"/>
    <n v="7498.53"/>
    <m/>
    <s v="C"/>
    <s v="Labor"/>
    <s v="TEC"/>
    <m/>
    <s v="BNL"/>
    <s v="PED"/>
    <s v="CRYO"/>
    <x v="11"/>
    <m/>
    <m/>
    <m/>
    <m/>
    <m/>
    <m/>
    <m/>
    <m/>
    <n v="7498.53"/>
    <m/>
    <m/>
    <m/>
    <m/>
    <m/>
    <m/>
    <m/>
    <m/>
    <m/>
    <m/>
    <x v="0"/>
    <x v="0"/>
    <m/>
  </r>
  <r>
    <s v=""/>
    <s v=" E09_17420"/>
    <s v="Wire run list -1012 Controls System"/>
    <s v="6.09.05.02.02"/>
    <x v="0"/>
    <d v="2024-03-21T00:00:00"/>
    <d v="2024-04-17T00:00:00"/>
    <s v="glayden"/>
    <s v="tallerico"/>
    <n v="7498.53"/>
    <m/>
    <s v="C"/>
    <s v="Labor"/>
    <s v="TEC"/>
    <m/>
    <s v="BNL"/>
    <s v="PED"/>
    <s v="CRYO"/>
    <x v="11"/>
    <m/>
    <m/>
    <m/>
    <m/>
    <m/>
    <m/>
    <m/>
    <m/>
    <n v="7498.53"/>
    <m/>
    <m/>
    <m/>
    <m/>
    <m/>
    <m/>
    <m/>
    <m/>
    <m/>
    <m/>
    <x v="0"/>
    <x v="0"/>
    <m/>
  </r>
  <r>
    <s v=""/>
    <s v=" E09_17390"/>
    <s v="Wire run list -1010 Controls System"/>
    <s v="6.09.05.02.02"/>
    <x v="0"/>
    <d v="2024-01-24T00:00:00"/>
    <d v="2024-02-21T00:00:00"/>
    <s v="glayden"/>
    <s v="tallerico"/>
    <n v="6523.85"/>
    <m/>
    <s v="C"/>
    <s v="Labor"/>
    <s v="TEC"/>
    <m/>
    <s v="BNL"/>
    <s v="PED"/>
    <s v="CRYO"/>
    <x v="11"/>
    <m/>
    <m/>
    <m/>
    <m/>
    <m/>
    <m/>
    <m/>
    <m/>
    <n v="6523.85"/>
    <m/>
    <m/>
    <m/>
    <m/>
    <m/>
    <m/>
    <m/>
    <m/>
    <m/>
    <m/>
    <x v="0"/>
    <x v="0"/>
    <m/>
  </r>
  <r>
    <s v=""/>
    <s v=" E09_17330"/>
    <s v="Wire run list - 1006 Controls System"/>
    <s v="6.09.05.02.02"/>
    <x v="0"/>
    <d v="2024-01-24T00:00:00"/>
    <d v="2024-04-17T00:00:00"/>
    <s v="glayden"/>
    <s v="tallerico"/>
    <n v="6523.85"/>
    <m/>
    <s v="C"/>
    <s v="Labor"/>
    <s v="TEC"/>
    <m/>
    <s v="BNL"/>
    <s v="PED"/>
    <s v="CRYO"/>
    <x v="11"/>
    <m/>
    <m/>
    <m/>
    <m/>
    <m/>
    <m/>
    <m/>
    <m/>
    <n v="6523.85"/>
    <m/>
    <m/>
    <m/>
    <m/>
    <m/>
    <m/>
    <m/>
    <m/>
    <m/>
    <m/>
    <x v="0"/>
    <x v="0"/>
    <m/>
  </r>
  <r>
    <s v=""/>
    <s v=" E09_17270"/>
    <s v="Wire run list - 1004 Controls System"/>
    <s v="6.09.05.02.02"/>
    <x v="0"/>
    <d v="2024-01-24T00:00:00"/>
    <d v="2024-04-17T00:00:00"/>
    <s v="glayden"/>
    <s v="tallerico"/>
    <n v="6523.85"/>
    <m/>
    <s v="C"/>
    <s v="Labor"/>
    <s v="TEC"/>
    <m/>
    <s v="BNL"/>
    <s v="PED"/>
    <s v="CRYO"/>
    <x v="11"/>
    <m/>
    <m/>
    <m/>
    <m/>
    <m/>
    <m/>
    <m/>
    <m/>
    <n v="6523.85"/>
    <m/>
    <m/>
    <m/>
    <m/>
    <m/>
    <m/>
    <m/>
    <m/>
    <m/>
    <m/>
    <x v="0"/>
    <x v="0"/>
    <m/>
  </r>
  <r>
    <s v=""/>
    <s v=" E09_17240"/>
    <s v="Wire run list - 1002 Controls System"/>
    <s v="6.09.05.02.02"/>
    <x v="0"/>
    <d v="2024-01-24T00:00:00"/>
    <d v="2024-04-17T00:00:00"/>
    <s v="glayden"/>
    <s v="tallerico"/>
    <n v="6523.85"/>
    <m/>
    <s v="C"/>
    <s v="Labor"/>
    <s v="TEC"/>
    <m/>
    <s v="BNL"/>
    <s v="PED"/>
    <s v="CRYO"/>
    <x v="11"/>
    <m/>
    <m/>
    <m/>
    <m/>
    <m/>
    <m/>
    <m/>
    <m/>
    <n v="6523.85"/>
    <m/>
    <m/>
    <m/>
    <m/>
    <m/>
    <m/>
    <m/>
    <m/>
    <m/>
    <m/>
    <x v="0"/>
    <x v="0"/>
    <m/>
  </r>
  <r>
    <s v=""/>
    <s v=" E09_17420"/>
    <s v="Wire run list -1012 Controls System"/>
    <s v="6.09.05.02.02"/>
    <x v="0"/>
    <d v="2024-03-21T00:00:00"/>
    <d v="2024-04-17T00:00:00"/>
    <s v="glayden"/>
    <s v="tallerico"/>
    <n v="6523.85"/>
    <m/>
    <s v="C"/>
    <s v="Labor"/>
    <s v="TEC"/>
    <m/>
    <s v="BNL"/>
    <s v="PED"/>
    <s v="CRYO"/>
    <x v="11"/>
    <m/>
    <m/>
    <m/>
    <m/>
    <m/>
    <m/>
    <m/>
    <m/>
    <n v="6523.85"/>
    <m/>
    <m/>
    <m/>
    <m/>
    <m/>
    <m/>
    <m/>
    <m/>
    <m/>
    <m/>
    <x v="0"/>
    <x v="0"/>
    <m/>
  </r>
  <r>
    <s v=""/>
    <s v=" E09_13630"/>
    <s v="4K Distribution RD&amp;M: Generate L3 Requirements: 4K Distribution &amp; LeadPot mods,Cryogenic loads &amp; current  leads req"/>
    <s v="6.09.03.02.01"/>
    <x v="0"/>
    <d v="2020-01-03T00:00:00"/>
    <d v="2020-02-28T00:00:00"/>
    <s v="glayden"/>
    <s v="ythan"/>
    <n v="8620.9500000000007"/>
    <m/>
    <s v="C"/>
    <s v="Labor"/>
    <s v="TEC"/>
    <m/>
    <s v="BNL"/>
    <s v="PED"/>
    <s v="CRYO"/>
    <x v="0"/>
    <m/>
    <m/>
    <m/>
    <m/>
    <n v="8620.9500000000007"/>
    <m/>
    <m/>
    <m/>
    <m/>
    <m/>
    <m/>
    <m/>
    <m/>
    <m/>
    <m/>
    <m/>
    <m/>
    <m/>
    <m/>
    <x v="0"/>
    <x v="0"/>
    <m/>
  </r>
  <r>
    <s v=""/>
    <s v=" E09_11270"/>
    <s v="Develop Starters Specification"/>
    <s v="6.09.02.02.02"/>
    <x v="0"/>
    <d v="2024-12-12T00:00:00"/>
    <d v="2024-12-18T00:00:00"/>
    <s v="nzandi"/>
    <s v="Yang"/>
    <n v="9151.44"/>
    <m/>
    <s v="C"/>
    <s v="Labor"/>
    <s v="TEC"/>
    <m/>
    <s v="JLAB"/>
    <s v="PED"/>
    <s v="CRYO"/>
    <x v="11"/>
    <m/>
    <m/>
    <m/>
    <m/>
    <m/>
    <m/>
    <m/>
    <m/>
    <m/>
    <n v="9151.44"/>
    <m/>
    <m/>
    <m/>
    <m/>
    <m/>
    <m/>
    <m/>
    <m/>
    <m/>
    <x v="0"/>
    <x v="0"/>
    <m/>
  </r>
  <r>
    <s v=""/>
    <s v=" E09_10750"/>
    <s v="Develop Preliminary Engineering/Design of 2K Cold Box Interface - IR02 (2K Satellite)"/>
    <s v="6.09.02.02.02"/>
    <x v="0"/>
    <d v="2023-01-03T00:00:00"/>
    <d v="2023-02-07T00:00:00"/>
    <s v="nzandi"/>
    <s v="Yang"/>
    <n v="2057.59"/>
    <m/>
    <s v="C"/>
    <s v="Labor"/>
    <s v="TEC"/>
    <m/>
    <s v="JLAB"/>
    <s v="PED"/>
    <s v="CRYO"/>
    <x v="11"/>
    <s v="D25.APP05"/>
    <m/>
    <m/>
    <m/>
    <m/>
    <m/>
    <m/>
    <n v="2057.59"/>
    <m/>
    <m/>
    <m/>
    <m/>
    <m/>
    <m/>
    <m/>
    <m/>
    <m/>
    <m/>
    <m/>
    <x v="0"/>
    <x v="0"/>
    <m/>
  </r>
  <r>
    <s v=""/>
    <s v=" E09_10810"/>
    <s v="Provide guard vac layout - IR02"/>
    <s v="6.09.02.02.02"/>
    <x v="0"/>
    <d v="2023-03-27T00:00:00"/>
    <d v="2023-03-31T00:00:00"/>
    <s v="nzandi"/>
    <s v="Yang"/>
    <n v="5192.97"/>
    <m/>
    <s v="C"/>
    <s v="Labor"/>
    <s v="TEC"/>
    <m/>
    <s v="JLAB"/>
    <s v="PED"/>
    <s v="CRYO"/>
    <x v="11"/>
    <m/>
    <m/>
    <m/>
    <m/>
    <m/>
    <m/>
    <m/>
    <n v="5192.97"/>
    <m/>
    <m/>
    <m/>
    <m/>
    <m/>
    <m/>
    <m/>
    <m/>
    <m/>
    <m/>
    <m/>
    <x v="0"/>
    <x v="0"/>
    <m/>
  </r>
  <r>
    <s v=""/>
    <s v=" E09_10910"/>
    <s v="Develop Preliminary Engineering/Design of 2K Cold Box Interface - IR06 (2K Satellite)"/>
    <s v="6.09.02.02.02"/>
    <x v="0"/>
    <d v="2023-01-03T00:00:00"/>
    <d v="2023-02-07T00:00:00"/>
    <s v="nzandi"/>
    <s v="Yang"/>
    <n v="2057.59"/>
    <m/>
    <s v="C"/>
    <s v="Labor"/>
    <s v="TEC"/>
    <m/>
    <s v="JLAB"/>
    <s v="PED"/>
    <s v="CRYO"/>
    <x v="11"/>
    <s v="D25.APP05"/>
    <m/>
    <m/>
    <m/>
    <m/>
    <m/>
    <m/>
    <n v="2057.59"/>
    <m/>
    <m/>
    <m/>
    <m/>
    <m/>
    <m/>
    <m/>
    <m/>
    <m/>
    <m/>
    <m/>
    <x v="0"/>
    <x v="0"/>
    <m/>
  </r>
  <r>
    <s v=""/>
    <s v=" E09_11080"/>
    <s v="Provide cold box &amp; insul vac layout - IR10"/>
    <s v="6.09.02.02.02"/>
    <x v="0"/>
    <d v="2023-01-03T00:00:00"/>
    <d v="2023-01-09T00:00:00"/>
    <s v="nzandi"/>
    <s v="Yang"/>
    <n v="5192.97"/>
    <m/>
    <s v="C"/>
    <s v="Labor"/>
    <s v="TEC"/>
    <m/>
    <s v="JLAB"/>
    <s v="PED"/>
    <s v="CRYO"/>
    <x v="11"/>
    <m/>
    <m/>
    <m/>
    <m/>
    <m/>
    <m/>
    <m/>
    <n v="5192.97"/>
    <m/>
    <m/>
    <m/>
    <m/>
    <m/>
    <m/>
    <m/>
    <m/>
    <m/>
    <m/>
    <m/>
    <x v="0"/>
    <x v="0"/>
    <m/>
  </r>
  <r>
    <s v=""/>
    <s v=" E09_11130"/>
    <s v="Provide guard vac layout - IR10"/>
    <s v="6.09.02.02.02"/>
    <x v="0"/>
    <d v="2023-03-27T00:00:00"/>
    <d v="2023-03-31T00:00:00"/>
    <s v="nzandi"/>
    <s v="Yang"/>
    <n v="5192.97"/>
    <m/>
    <s v="C"/>
    <s v="Labor"/>
    <s v="TEC"/>
    <m/>
    <s v="JLAB"/>
    <s v="PED"/>
    <s v="CRYO"/>
    <x v="11"/>
    <m/>
    <m/>
    <m/>
    <m/>
    <m/>
    <m/>
    <m/>
    <n v="5192.97"/>
    <m/>
    <m/>
    <m/>
    <m/>
    <m/>
    <m/>
    <m/>
    <m/>
    <m/>
    <m/>
    <m/>
    <x v="0"/>
    <x v="0"/>
    <m/>
  </r>
  <r>
    <s v=""/>
    <s v=" E09_10670"/>
    <s v="Obtain load and interface requirements for IR02 &amp; IR06 &amp; IR10"/>
    <s v="6.09.02.02.01"/>
    <x v="1"/>
    <d v="2020-01-03T00:00:00"/>
    <d v="2022-09-30T00:00:00"/>
    <s v="nzandi"/>
    <s v="Yang"/>
    <n v="7892.57"/>
    <m/>
    <s v="C"/>
    <s v="Labor"/>
    <s v="TEC"/>
    <m/>
    <s v="JLAB"/>
    <s v="PED"/>
    <s v="CRYO"/>
    <x v="11"/>
    <m/>
    <m/>
    <m/>
    <m/>
    <n v="2165.02"/>
    <n v="2863.78"/>
    <n v="2863.78"/>
    <m/>
    <m/>
    <m/>
    <m/>
    <m/>
    <m/>
    <m/>
    <m/>
    <m/>
    <m/>
    <m/>
    <m/>
    <x v="0"/>
    <x v="0"/>
    <m/>
  </r>
  <r>
    <s v=""/>
    <s v=" E09_10970"/>
    <s v="Provide guard vac layout - IR06"/>
    <s v="6.09.02.02.02"/>
    <x v="0"/>
    <d v="2023-03-27T00:00:00"/>
    <d v="2023-03-31T00:00:00"/>
    <s v="nzandi"/>
    <s v="Yang"/>
    <n v="6869.87"/>
    <m/>
    <s v="C"/>
    <s v="Labor"/>
    <s v="TEC"/>
    <m/>
    <s v="JLAB"/>
    <s v="PED"/>
    <s v="CRYO"/>
    <x v="11"/>
    <m/>
    <m/>
    <m/>
    <m/>
    <m/>
    <m/>
    <m/>
    <n v="6869.87"/>
    <m/>
    <m/>
    <m/>
    <m/>
    <m/>
    <m/>
    <m/>
    <m/>
    <m/>
    <m/>
    <m/>
    <x v="0"/>
    <x v="0"/>
    <m/>
  </r>
  <r>
    <s v=""/>
    <s v=" E09_15490"/>
    <s v="Generate L3 Distribution System Requirements Documents"/>
    <s v="6.09.04.02.01"/>
    <x v="0"/>
    <d v="2022-10-03T00:00:00"/>
    <d v="2023-09-01T00:00:00"/>
    <s v="nzandi"/>
    <s v="Yang"/>
    <n v="810.34"/>
    <m/>
    <s v="C"/>
    <s v="Labor"/>
    <s v="TEC"/>
    <m/>
    <s v="JLAB"/>
    <s v="PED"/>
    <s v="CRYO"/>
    <x v="11"/>
    <m/>
    <m/>
    <m/>
    <m/>
    <m/>
    <m/>
    <m/>
    <n v="810.34"/>
    <m/>
    <m/>
    <m/>
    <m/>
    <m/>
    <m/>
    <m/>
    <m/>
    <m/>
    <m/>
    <m/>
    <x v="0"/>
    <x v="0"/>
    <m/>
  </r>
  <r>
    <s v=""/>
    <s v=" E09_10310"/>
    <s v="L2 Manager Travel- FY29 - BNL"/>
    <s v="6.09.01"/>
    <x v="0"/>
    <d v="2028-10-02T00:00:00"/>
    <d v="2029-09-28T00:00:00"/>
    <s v="glayden"/>
    <s v="ythan"/>
    <n v="9040.07"/>
    <m/>
    <s v="A"/>
    <s v="Nonlabor"/>
    <s v="TEC"/>
    <m/>
    <s v="BNL"/>
    <s v="Const"/>
    <s v="CRYO"/>
    <x v="0"/>
    <s v="T"/>
    <m/>
    <m/>
    <m/>
    <m/>
    <m/>
    <m/>
    <m/>
    <m/>
    <m/>
    <m/>
    <m/>
    <m/>
    <n v="9040.07"/>
    <n v="0"/>
    <m/>
    <m/>
    <m/>
    <m/>
    <x v="0"/>
    <x v="0"/>
    <m/>
  </r>
  <r>
    <s v=""/>
    <s v=" E09_11590"/>
    <s v="TR Effort for Satellite Cryo Refrigerator Plants -Travel - FDR to All Plants Delivered (IR06, IR10)"/>
    <s v="6.09.02.03.01"/>
    <x v="0"/>
    <d v="2025-06-18T00:00:00"/>
    <d v="2027-05-03T00:00:00"/>
    <s v="nzandi"/>
    <s v="Yang"/>
    <n v="71820.73"/>
    <m/>
    <s v="C"/>
    <s v="Nonlabor"/>
    <s v="TEC"/>
    <s v="CD-3A"/>
    <s v="JLAB"/>
    <s v="Const"/>
    <s v="CRYO"/>
    <x v="10"/>
    <s v="T"/>
    <m/>
    <m/>
    <m/>
    <m/>
    <m/>
    <m/>
    <m/>
    <m/>
    <n v="11202.81"/>
    <n v="38365.769999999997"/>
    <n v="22252.15"/>
    <m/>
    <m/>
    <m/>
    <m/>
    <m/>
    <m/>
    <m/>
    <x v="0"/>
    <x v="0"/>
    <m/>
  </r>
  <r>
    <s v=""/>
    <s v=" E09_13010"/>
    <s v="Develop Test and Verification Plans for Satellite Plant Equipment - IR10 - TJ"/>
    <s v="6.09.02.05.03"/>
    <x v="0"/>
    <d v="2023-08-03T00:00:00"/>
    <d v="2023-11-06T00:00:00"/>
    <s v="nzandi"/>
    <s v="Yang"/>
    <n v="8869.5300000000007"/>
    <m/>
    <s v="C"/>
    <s v="Labor"/>
    <s v="TEC"/>
    <m/>
    <s v="JLAB"/>
    <s v="PED"/>
    <s v="CRYO"/>
    <x v="11"/>
    <m/>
    <m/>
    <m/>
    <m/>
    <m/>
    <m/>
    <m/>
    <n v="5509.86"/>
    <n v="3359.67"/>
    <m/>
    <m/>
    <m/>
    <m/>
    <m/>
    <m/>
    <m/>
    <m/>
    <m/>
    <m/>
    <x v="0"/>
    <x v="0"/>
    <m/>
  </r>
  <r>
    <s v=""/>
    <s v=" E09_12670"/>
    <s v="Engage RFP Process - Cryogenics System Installation Contract - Procurement - IR02, IR06, IR10 - TJ"/>
    <s v="6.09.02.04.01"/>
    <x v="0"/>
    <d v="2027-08-06T00:00:00"/>
    <d v="2028-01-03T00:00:00"/>
    <s v="nzandi"/>
    <s v="Yang"/>
    <n v="10051.200000000001"/>
    <m/>
    <s v="C"/>
    <s v="Labor"/>
    <s v="TEC"/>
    <m/>
    <s v="JLAB"/>
    <s v="Const"/>
    <s v="CRYO"/>
    <x v="10"/>
    <m/>
    <m/>
    <m/>
    <m/>
    <m/>
    <m/>
    <m/>
    <m/>
    <m/>
    <m/>
    <m/>
    <n v="3919.97"/>
    <n v="6131.23"/>
    <m/>
    <m/>
    <m/>
    <m/>
    <m/>
    <m/>
    <x v="0"/>
    <x v="0"/>
    <m/>
  </r>
  <r>
    <s v=""/>
    <s v=" E09_12940"/>
    <s v="Inspect Incoming Equipment at BNL - IR06 - BNL"/>
    <s v="6.09.02.05.02"/>
    <x v="0"/>
    <d v="2027-05-05T00:00:00"/>
    <d v="2027-08-06T00:00:00"/>
    <s v="glayden"/>
    <s v="ythan"/>
    <n v="13613.86"/>
    <m/>
    <s v="C"/>
    <s v="Labor"/>
    <s v="TEC"/>
    <m/>
    <s v="BNL"/>
    <s v="Const"/>
    <s v="CRYO"/>
    <x v="8"/>
    <m/>
    <m/>
    <m/>
    <m/>
    <m/>
    <m/>
    <m/>
    <m/>
    <m/>
    <m/>
    <m/>
    <n v="13613.86"/>
    <m/>
    <m/>
    <m/>
    <m/>
    <m/>
    <m/>
    <m/>
    <x v="0"/>
    <x v="0"/>
    <m/>
  </r>
  <r>
    <s v=""/>
    <s v=" E09_11340"/>
    <s v="Produce Satellite Refrigerators Procurement Plan (IR06, IR10)"/>
    <s v="6.09.02.03.01"/>
    <x v="1"/>
    <d v="2021-11-19T00:00:00"/>
    <d v="2023-07-31T00:00:00"/>
    <s v="nzandi"/>
    <s v="Yang"/>
    <n v="0"/>
    <m/>
    <s v="C"/>
    <s v="Labor"/>
    <s v="TEC"/>
    <m/>
    <s v="JLAB"/>
    <s v="PED"/>
    <s v="CRYO"/>
    <x v="10"/>
    <s v="D25.APP05"/>
    <m/>
    <m/>
    <m/>
    <m/>
    <m/>
    <m/>
    <m/>
    <m/>
    <m/>
    <m/>
    <m/>
    <m/>
    <m/>
    <m/>
    <m/>
    <m/>
    <m/>
    <m/>
    <x v="0"/>
    <x v="0"/>
    <m/>
  </r>
  <r>
    <s v=""/>
    <s v=" E09_11310"/>
    <s v="Produce Satellite Plant Building Cooling Water 3D Models - IR02"/>
    <s v="6.09.02.02.02"/>
    <x v="0"/>
    <d v="2025-05-28T00:00:00"/>
    <d v="2025-09-08T00:00:00"/>
    <s v="nzandi"/>
    <s v="Yang"/>
    <n v="59499.65"/>
    <m/>
    <s v="C"/>
    <s v="Labor"/>
    <s v="TEC"/>
    <m/>
    <s v="JLAB"/>
    <s v="PED"/>
    <s v="CRYO"/>
    <x v="11"/>
    <m/>
    <m/>
    <m/>
    <m/>
    <m/>
    <m/>
    <m/>
    <m/>
    <m/>
    <n v="59499.65"/>
    <m/>
    <m/>
    <m/>
    <m/>
    <m/>
    <m/>
    <m/>
    <m/>
    <m/>
    <x v="0"/>
    <x v="0"/>
    <m/>
  </r>
  <r>
    <s v=""/>
    <s v=" E09_11310"/>
    <s v="Produce Satellite Plant Building Cooling Water 3D Models - IR02"/>
    <s v="6.09.02.02.02"/>
    <x v="0"/>
    <d v="2025-05-28T00:00:00"/>
    <d v="2025-09-08T00:00:00"/>
    <s v="nzandi"/>
    <s v="Yang"/>
    <n v="78713.08"/>
    <m/>
    <s v="C"/>
    <s v="Labor"/>
    <s v="TEC"/>
    <m/>
    <s v="JLAB"/>
    <s v="PED"/>
    <s v="CRYO"/>
    <x v="11"/>
    <m/>
    <m/>
    <m/>
    <m/>
    <m/>
    <m/>
    <m/>
    <m/>
    <m/>
    <n v="78713.08"/>
    <m/>
    <m/>
    <m/>
    <m/>
    <m/>
    <m/>
    <m/>
    <m/>
    <m/>
    <x v="0"/>
    <x v="0"/>
    <m/>
  </r>
  <r>
    <s v=""/>
    <s v=" E09_12870"/>
    <s v="Inspect Incoming Equipment at BNL - IR02 - TJ"/>
    <s v="6.09.02.05.01"/>
    <x v="0"/>
    <d v="2028-09-13T00:00:00"/>
    <d v="2028-12-19T00:00:00"/>
    <s v="nzandi"/>
    <s v="Yang"/>
    <n v="14290"/>
    <m/>
    <s v="C"/>
    <s v="Labor"/>
    <s v="TEC"/>
    <m/>
    <s v="JLAB"/>
    <s v="Const"/>
    <s v="CRYO"/>
    <x v="8"/>
    <m/>
    <m/>
    <m/>
    <m/>
    <m/>
    <m/>
    <m/>
    <m/>
    <m/>
    <m/>
    <m/>
    <m/>
    <n v="2814.7"/>
    <n v="11475.3"/>
    <m/>
    <m/>
    <m/>
    <m/>
    <m/>
    <x v="0"/>
    <x v="0"/>
    <m/>
  </r>
  <r>
    <s v=""/>
    <s v=" E09_12950"/>
    <s v="Inspect Incoming Equipment at BNL - IR06 - TJ"/>
    <s v="6.09.02.05.02"/>
    <x v="0"/>
    <d v="2027-05-05T00:00:00"/>
    <d v="2027-08-06T00:00:00"/>
    <s v="nzandi"/>
    <s v="Yang"/>
    <n v="13547.41"/>
    <m/>
    <s v="C"/>
    <s v="Labor"/>
    <s v="TEC"/>
    <m/>
    <s v="JLAB"/>
    <s v="Const"/>
    <s v="CRYO"/>
    <x v="8"/>
    <m/>
    <m/>
    <m/>
    <m/>
    <m/>
    <m/>
    <m/>
    <m/>
    <m/>
    <m/>
    <m/>
    <n v="13547.41"/>
    <m/>
    <m/>
    <m/>
    <m/>
    <m/>
    <m/>
    <m/>
    <x v="0"/>
    <x v="0"/>
    <m/>
  </r>
  <r>
    <s v=""/>
    <s v=" E09_12740"/>
    <s v="Oversee Cryogenics System Installation Contract - IR06 - BNL"/>
    <s v="6.09.02.04.02"/>
    <x v="0"/>
    <d v="2028-01-05T00:00:00"/>
    <d v="2029-01-03T00:00:00"/>
    <s v="glayden"/>
    <s v="ythan"/>
    <n v="94895.039999999994"/>
    <m/>
    <s v="C"/>
    <s v="Labor"/>
    <s v="TEC"/>
    <m/>
    <s v="BNL"/>
    <s v="Const"/>
    <s v="CRYO"/>
    <x v="5"/>
    <m/>
    <m/>
    <m/>
    <m/>
    <m/>
    <m/>
    <m/>
    <m/>
    <m/>
    <m/>
    <m/>
    <m/>
    <n v="71361.070000000007"/>
    <n v="23533.97"/>
    <m/>
    <m/>
    <m/>
    <m/>
    <m/>
    <x v="0"/>
    <x v="0"/>
    <m/>
  </r>
  <r>
    <s v=""/>
    <s v=" E09_12790"/>
    <s v="Oversee Cryogenics System Installation Contract - IR10 - BNL"/>
    <s v="6.09.02.04.03"/>
    <x v="0"/>
    <d v="2028-01-05T00:00:00"/>
    <d v="2029-01-03T00:00:00"/>
    <s v="glayden"/>
    <s v="ythan"/>
    <n v="94895.039999999994"/>
    <m/>
    <s v="C"/>
    <s v="Labor"/>
    <s v="TEC"/>
    <m/>
    <s v="BNL"/>
    <s v="Const"/>
    <s v="CRYO"/>
    <x v="10"/>
    <m/>
    <m/>
    <m/>
    <m/>
    <m/>
    <m/>
    <m/>
    <m/>
    <m/>
    <m/>
    <m/>
    <m/>
    <n v="71361.070000000007"/>
    <n v="23533.97"/>
    <m/>
    <m/>
    <m/>
    <m/>
    <m/>
    <x v="0"/>
    <x v="0"/>
    <m/>
  </r>
  <r>
    <s v=""/>
    <s v=" E09_15970"/>
    <s v="Conduct 2K Distribution Systems Bid Evaluation and Decision"/>
    <s v="6.09.04.03"/>
    <x v="0"/>
    <d v="2028-01-14T00:00:00"/>
    <d v="2028-02-15T00:00:00"/>
    <s v="nzandi"/>
    <s v="Yang"/>
    <n v="11000.03"/>
    <m/>
    <s v="C"/>
    <s v="Labor"/>
    <s v="TEC"/>
    <m/>
    <s v="JLAB"/>
    <s v="PED"/>
    <s v="CRYO"/>
    <x v="10"/>
    <s v="D.APP30"/>
    <m/>
    <m/>
    <m/>
    <m/>
    <m/>
    <m/>
    <m/>
    <m/>
    <m/>
    <m/>
    <m/>
    <n v="11000.03"/>
    <m/>
    <m/>
    <m/>
    <m/>
    <m/>
    <m/>
    <x v="0"/>
    <x v="0"/>
    <m/>
  </r>
  <r>
    <s v=""/>
    <s v=" E09_15970"/>
    <s v="Conduct 2K Distribution Systems Bid Evaluation and Decision"/>
    <s v="6.09.04.03"/>
    <x v="0"/>
    <d v="2028-01-14T00:00:00"/>
    <d v="2028-02-15T00:00:00"/>
    <s v="nzandi"/>
    <s v="Yang"/>
    <n v="14168.51"/>
    <m/>
    <s v="C"/>
    <s v="Labor"/>
    <s v="TEC"/>
    <m/>
    <s v="JLAB"/>
    <s v="PED"/>
    <s v="CRYO"/>
    <x v="10"/>
    <s v="D.APP30"/>
    <m/>
    <m/>
    <m/>
    <m/>
    <m/>
    <m/>
    <m/>
    <m/>
    <m/>
    <m/>
    <m/>
    <n v="14168.51"/>
    <m/>
    <m/>
    <m/>
    <m/>
    <m/>
    <m/>
    <x v="0"/>
    <x v="0"/>
    <m/>
  </r>
  <r>
    <s v=""/>
    <s v=" E09_16480"/>
    <s v="Oversee 2K Distribution System Installation Contract - Phase 1 - BNL Oversight - IR10"/>
    <s v="6.09.04.04"/>
    <x v="0"/>
    <d v="2029-03-27T00:00:00"/>
    <d v="2029-06-05T00:00:00"/>
    <s v="glayden"/>
    <s v="ythan"/>
    <n v="17751.62"/>
    <m/>
    <s v="C"/>
    <s v="Labor"/>
    <s v="TEC"/>
    <m/>
    <s v="BNL"/>
    <s v="Const"/>
    <s v="CRYO"/>
    <x v="5"/>
    <m/>
    <m/>
    <m/>
    <m/>
    <m/>
    <m/>
    <m/>
    <m/>
    <m/>
    <m/>
    <m/>
    <m/>
    <m/>
    <n v="17751.62"/>
    <m/>
    <m/>
    <m/>
    <m/>
    <m/>
    <x v="0"/>
    <x v="0"/>
    <m/>
  </r>
  <r>
    <s v=""/>
    <s v=" E09_16480"/>
    <s v="Oversee 2K Distribution System Installation Contract - Phase 1 - BNL Oversight - IR10"/>
    <s v="6.09.04.04"/>
    <x v="0"/>
    <d v="2029-03-27T00:00:00"/>
    <d v="2029-06-05T00:00:00"/>
    <s v="glayden"/>
    <s v="ythan"/>
    <n v="17751.62"/>
    <m/>
    <s v="C"/>
    <s v="Labor"/>
    <s v="TEC"/>
    <m/>
    <s v="BNL"/>
    <s v="Const"/>
    <s v="CRYO"/>
    <x v="5"/>
    <m/>
    <m/>
    <m/>
    <m/>
    <m/>
    <m/>
    <m/>
    <m/>
    <m/>
    <m/>
    <m/>
    <m/>
    <m/>
    <n v="17751.62"/>
    <m/>
    <m/>
    <m/>
    <m/>
    <m/>
    <x v="0"/>
    <x v="0"/>
    <m/>
  </r>
  <r>
    <s v=""/>
    <s v=" E09_12740"/>
    <s v="Oversee Cryogenics System Installation Contract - IR06 - BNL"/>
    <s v="6.09.02.04.02"/>
    <x v="0"/>
    <d v="2028-01-05T00:00:00"/>
    <d v="2029-01-03T00:00:00"/>
    <s v="glayden"/>
    <s v="ythan"/>
    <n v="126339.24"/>
    <m/>
    <s v="C"/>
    <s v="Labor"/>
    <s v="TEC"/>
    <m/>
    <s v="BNL"/>
    <s v="Const"/>
    <s v="CRYO"/>
    <x v="5"/>
    <m/>
    <m/>
    <m/>
    <m/>
    <m/>
    <m/>
    <m/>
    <m/>
    <m/>
    <m/>
    <m/>
    <m/>
    <n v="95007.11"/>
    <n v="31332.13"/>
    <m/>
    <m/>
    <m/>
    <m/>
    <m/>
    <x v="0"/>
    <x v="0"/>
    <m/>
  </r>
  <r>
    <s v=""/>
    <s v=" E09_12790"/>
    <s v="Oversee Cryogenics System Installation Contract - IR10 - BNL"/>
    <s v="6.09.02.04.03"/>
    <x v="0"/>
    <d v="2028-01-05T00:00:00"/>
    <d v="2029-01-03T00:00:00"/>
    <s v="glayden"/>
    <s v="ythan"/>
    <n v="126339.24"/>
    <m/>
    <s v="C"/>
    <s v="Labor"/>
    <s v="TEC"/>
    <m/>
    <s v="BNL"/>
    <s v="Const"/>
    <s v="CRYO"/>
    <x v="10"/>
    <m/>
    <m/>
    <m/>
    <m/>
    <m/>
    <m/>
    <m/>
    <m/>
    <m/>
    <m/>
    <m/>
    <m/>
    <n v="95007.11"/>
    <n v="31332.13"/>
    <m/>
    <m/>
    <m/>
    <m/>
    <m/>
    <x v="0"/>
    <x v="0"/>
    <m/>
  </r>
  <r>
    <s v=""/>
    <s v=" E09_12740"/>
    <s v="Oversee Cryogenics System Installation Contract - IR06 - BNL"/>
    <s v="6.09.02.04.02"/>
    <x v="0"/>
    <d v="2028-01-05T00:00:00"/>
    <d v="2029-01-03T00:00:00"/>
    <s v="glayden"/>
    <s v="ythan"/>
    <n v="126339.24"/>
    <m/>
    <s v="C"/>
    <s v="Labor"/>
    <s v="TEC"/>
    <m/>
    <s v="BNL"/>
    <s v="Const"/>
    <s v="CRYO"/>
    <x v="5"/>
    <m/>
    <m/>
    <m/>
    <m/>
    <m/>
    <m/>
    <m/>
    <m/>
    <m/>
    <m/>
    <m/>
    <m/>
    <n v="95007.11"/>
    <n v="31332.13"/>
    <m/>
    <m/>
    <m/>
    <m/>
    <m/>
    <x v="0"/>
    <x v="0"/>
    <m/>
  </r>
  <r>
    <s v=""/>
    <s v=" E09_12790"/>
    <s v="Oversee Cryogenics System Installation Contract - IR10 - BNL"/>
    <s v="6.09.02.04.03"/>
    <x v="0"/>
    <d v="2028-01-05T00:00:00"/>
    <d v="2029-01-03T00:00:00"/>
    <s v="glayden"/>
    <s v="ythan"/>
    <n v="126339.24"/>
    <m/>
    <s v="C"/>
    <s v="Labor"/>
    <s v="TEC"/>
    <m/>
    <s v="BNL"/>
    <s v="Const"/>
    <s v="CRYO"/>
    <x v="10"/>
    <m/>
    <m/>
    <m/>
    <m/>
    <m/>
    <m/>
    <m/>
    <m/>
    <m/>
    <m/>
    <m/>
    <m/>
    <n v="95007.11"/>
    <n v="31332.13"/>
    <m/>
    <m/>
    <m/>
    <m/>
    <m/>
    <x v="0"/>
    <x v="0"/>
    <m/>
  </r>
  <r>
    <s v=""/>
    <s v=" E09_12750"/>
    <s v="Oversee Cryogenics System Installation Contract-Labor - IR06 - TJ"/>
    <s v="6.09.02.04.02"/>
    <x v="0"/>
    <d v="2028-01-05T00:00:00"/>
    <d v="2029-01-03T00:00:00"/>
    <s v="nzandi"/>
    <s v="Yang"/>
    <n v="83617.289999999994"/>
    <m/>
    <s v="C"/>
    <s v="Labor"/>
    <s v="TEC"/>
    <m/>
    <s v="JLAB"/>
    <s v="Const"/>
    <s v="CRYO"/>
    <x v="5"/>
    <m/>
    <m/>
    <m/>
    <m/>
    <m/>
    <m/>
    <m/>
    <m/>
    <m/>
    <m/>
    <m/>
    <m/>
    <n v="62880.2"/>
    <n v="20737.09"/>
    <m/>
    <m/>
    <m/>
    <m/>
    <m/>
    <x v="0"/>
    <x v="0"/>
    <m/>
  </r>
  <r>
    <s v=""/>
    <s v=" E09_12750"/>
    <s v="Oversee Cryogenics System Installation Contract-Labor - IR06 - TJ"/>
    <s v="6.09.02.04.02"/>
    <x v="0"/>
    <d v="2028-01-05T00:00:00"/>
    <d v="2029-01-03T00:00:00"/>
    <s v="nzandi"/>
    <s v="Yang"/>
    <n v="145550.78"/>
    <m/>
    <s v="C"/>
    <s v="Labor"/>
    <s v="TEC"/>
    <m/>
    <s v="JLAB"/>
    <s v="Const"/>
    <s v="CRYO"/>
    <x v="5"/>
    <m/>
    <m/>
    <m/>
    <m/>
    <m/>
    <m/>
    <m/>
    <m/>
    <m/>
    <m/>
    <m/>
    <m/>
    <n v="109454.18"/>
    <n v="36096.589999999997"/>
    <m/>
    <m/>
    <m/>
    <m/>
    <m/>
    <x v="0"/>
    <x v="0"/>
    <m/>
  </r>
  <r>
    <s v=""/>
    <s v=" E09_13060"/>
    <s v="Perform Satellite Plant Commissioning with Controls and Distribution System - IR10 RCS BNL"/>
    <s v="6.09.02.05.03"/>
    <x v="0"/>
    <d v="1930-05-01T00:00:00"/>
    <d v="1930-07-03T00:00:00"/>
    <s v="glayden"/>
    <s v="ythan"/>
    <n v="159901.32999999999"/>
    <m/>
    <s v="C"/>
    <s v="Labor"/>
    <s v="TEC"/>
    <m/>
    <s v="BNL"/>
    <s v="Const"/>
    <s v="CRYO"/>
    <x v="4"/>
    <m/>
    <m/>
    <m/>
    <m/>
    <m/>
    <m/>
    <m/>
    <m/>
    <m/>
    <m/>
    <m/>
    <m/>
    <m/>
    <m/>
    <n v="159901.32999999999"/>
    <m/>
    <m/>
    <m/>
    <m/>
    <x v="0"/>
    <x v="0"/>
    <m/>
  </r>
  <r>
    <s v=""/>
    <s v=" E09_15830"/>
    <s v="Provide Initial Cryo Line Model and Layouts for Sat to Cryo Header and HSR - IR10"/>
    <s v="6.09.04.02.02"/>
    <x v="0"/>
    <d v="2023-07-05T00:00:00"/>
    <d v="2023-12-27T00:00:00"/>
    <s v="nzandi"/>
    <s v="Yang"/>
    <n v="64755.85"/>
    <m/>
    <s v="C"/>
    <s v="Labor"/>
    <s v="TEC"/>
    <m/>
    <s v="JLAB"/>
    <s v="PED"/>
    <s v="CRYO"/>
    <x v="11"/>
    <m/>
    <m/>
    <m/>
    <m/>
    <m/>
    <m/>
    <m/>
    <n v="33457.19"/>
    <n v="31298.66"/>
    <m/>
    <m/>
    <m/>
    <m/>
    <m/>
    <m/>
    <m/>
    <m/>
    <m/>
    <m/>
    <x v="0"/>
    <x v="0"/>
    <m/>
  </r>
  <r>
    <s v=""/>
    <s v=" E09_10660"/>
    <s v="Produce Utility Requirements for Infrastructure"/>
    <s v="6.09.02.02.01"/>
    <x v="0"/>
    <d v="2021-11-04T00:00:00"/>
    <d v="2023-09-18T00:00:00"/>
    <s v="nzandi"/>
    <s v="Yang"/>
    <n v="0"/>
    <m/>
    <s v="C"/>
    <s v="Labor"/>
    <s v="TEC"/>
    <m/>
    <s v="JLAB"/>
    <s v="PED"/>
    <s v="CRYO"/>
    <x v="13"/>
    <m/>
    <m/>
    <m/>
    <m/>
    <m/>
    <m/>
    <m/>
    <m/>
    <m/>
    <m/>
    <m/>
    <m/>
    <m/>
    <m/>
    <m/>
    <m/>
    <m/>
    <m/>
    <m/>
    <x v="0"/>
    <x v="0"/>
    <m/>
  </r>
  <r>
    <s v=""/>
    <s v=" E09_12880"/>
    <s v="Perform Verification Testing on Auxiliary Equipment and Satellite Plant Sub-Systems - IR02 BNL"/>
    <s v="6.09.02.05.01"/>
    <x v="0"/>
    <d v="2029-09-07T00:00:00"/>
    <d v="2029-11-09T00:00:00"/>
    <s v="glayden"/>
    <s v="ythan"/>
    <n v="72086.95"/>
    <m/>
    <s v="C"/>
    <s v="Labor"/>
    <s v="TEC"/>
    <m/>
    <s v="BNL"/>
    <s v="Const"/>
    <s v="CRYO"/>
    <x v="8"/>
    <m/>
    <m/>
    <m/>
    <m/>
    <m/>
    <m/>
    <m/>
    <m/>
    <m/>
    <m/>
    <m/>
    <m/>
    <m/>
    <n v="25630.91"/>
    <n v="46456.03"/>
    <m/>
    <m/>
    <m/>
    <m/>
    <x v="0"/>
    <x v="0"/>
    <m/>
  </r>
  <r>
    <s v=""/>
    <s v=" E09_12880"/>
    <s v="Perform Verification Testing on Auxiliary Equipment and Satellite Plant Sub-Systems - IR02 BNL"/>
    <s v="6.09.02.05.01"/>
    <x v="0"/>
    <d v="2029-09-07T00:00:00"/>
    <d v="2029-11-09T00:00:00"/>
    <s v="glayden"/>
    <s v="ythan"/>
    <n v="83882.52"/>
    <m/>
    <s v="C"/>
    <s v="Labor"/>
    <s v="TEC"/>
    <m/>
    <s v="BNL"/>
    <s v="Const"/>
    <s v="CRYO"/>
    <x v="8"/>
    <m/>
    <m/>
    <m/>
    <m/>
    <m/>
    <m/>
    <m/>
    <m/>
    <m/>
    <m/>
    <m/>
    <m/>
    <m/>
    <n v="29824.89"/>
    <n v="54057.62"/>
    <m/>
    <m/>
    <m/>
    <m/>
    <x v="0"/>
    <x v="0"/>
    <m/>
  </r>
  <r>
    <s v=""/>
    <s v=" E09_17470"/>
    <s v="RCV: PLC chassis for IR02, IR10, IR6 Satellites Locations"/>
    <s v="6.09.05.03"/>
    <x v="0"/>
    <d v="2025-04-09T00:00:00"/>
    <d v="2025-04-09T00:00:00"/>
    <s v="glayden"/>
    <s v="tallerico"/>
    <n v="82141.73"/>
    <m/>
    <s v="C"/>
    <s v="Nonlabor"/>
    <s v="TEC"/>
    <m/>
    <s v="BNL"/>
    <s v="Const"/>
    <s v="CRYO"/>
    <x v="9"/>
    <s v="P.S326"/>
    <m/>
    <m/>
    <m/>
    <m/>
    <m/>
    <m/>
    <m/>
    <m/>
    <n v="82141.73"/>
    <m/>
    <m/>
    <m/>
    <m/>
    <m/>
    <m/>
    <m/>
    <m/>
    <m/>
    <x v="0"/>
    <x v="0"/>
    <m/>
  </r>
  <r>
    <s v=""/>
    <s v=" E09_11560"/>
    <s v="RCV: Final Design Review Held  for Satellite Cryo Refrigerator Plants (Payment) (IR06, IR10)"/>
    <s v="6.09.02.03.01"/>
    <x v="1"/>
    <d v="2025-06-17T00:00:00"/>
    <d v="2025-06-17T00:00:00"/>
    <s v="nzandi"/>
    <s v="Yang"/>
    <n v="339380.85"/>
    <m/>
    <s v="C"/>
    <s v="Nonlabor"/>
    <s v="TEC"/>
    <s v="CD-3A"/>
    <s v="JLAB"/>
    <s v="Const"/>
    <s v="CRYO"/>
    <x v="10"/>
    <s v="D25.APP05.A"/>
    <s v="APP00003"/>
    <m/>
    <m/>
    <m/>
    <m/>
    <m/>
    <m/>
    <m/>
    <n v="339380.85"/>
    <m/>
    <m/>
    <m/>
    <m/>
    <m/>
    <m/>
    <m/>
    <m/>
    <m/>
    <x v="0"/>
    <x v="0"/>
    <m/>
  </r>
  <r>
    <s v=""/>
    <s v=" E09_14940"/>
    <s v="4K Distribution - Installation - IR12 - BNL"/>
    <s v="6.09.03.04"/>
    <x v="0"/>
    <d v="2029-05-30T00:00:00"/>
    <d v="1930-02-19T00:00:00"/>
    <s v="glayden"/>
    <s v="ythan"/>
    <n v="153939.75"/>
    <m/>
    <s v="C"/>
    <s v="Labor"/>
    <s v="TEC"/>
    <m/>
    <s v="BNL"/>
    <s v="Const"/>
    <s v="CRYO"/>
    <x v="5"/>
    <m/>
    <m/>
    <m/>
    <m/>
    <m/>
    <m/>
    <m/>
    <m/>
    <m/>
    <m/>
    <m/>
    <m/>
    <m/>
    <n v="73548.990000000005"/>
    <n v="80390.759999999995"/>
    <m/>
    <m/>
    <m/>
    <m/>
    <x v="0"/>
    <x v="0"/>
    <m/>
  </r>
  <r>
    <s v=""/>
    <s v=" E09_16100"/>
    <s v="TR Effort for 2K Distribution System Procurement - IR06 - In Tunnel Transfer Line"/>
    <s v="6.09.04.03"/>
    <x v="0"/>
    <d v="2028-03-03T00:00:00"/>
    <d v="2029-03-16T00:00:00"/>
    <s v="nzandi"/>
    <s v="Yang"/>
    <n v="87786.87"/>
    <m/>
    <s v="C"/>
    <s v="Labor"/>
    <s v="TEC"/>
    <m/>
    <s v="JLAB"/>
    <s v="Const"/>
    <s v="CRYO"/>
    <x v="10"/>
    <s v="D.APP30"/>
    <s v="APP00015"/>
    <m/>
    <m/>
    <m/>
    <m/>
    <m/>
    <m/>
    <m/>
    <m/>
    <m/>
    <m/>
    <n v="49970.99"/>
    <n v="37815.879999999997"/>
    <m/>
    <m/>
    <m/>
    <m/>
    <m/>
    <x v="0"/>
    <x v="0"/>
    <m/>
  </r>
  <r>
    <s v=""/>
    <s v=" E09_16040"/>
    <s v="TR Effort for 2K Distribution System Procurement - IR02 - In Tunnel Transfer Line"/>
    <s v="6.09.04.03"/>
    <x v="0"/>
    <d v="2028-03-03T00:00:00"/>
    <d v="2029-03-16T00:00:00"/>
    <s v="nzandi"/>
    <s v="Yang"/>
    <n v="87786.87"/>
    <m/>
    <s v="C"/>
    <s v="Labor"/>
    <s v="TEC"/>
    <m/>
    <s v="JLAB"/>
    <s v="Const"/>
    <s v="CRYO"/>
    <x v="10"/>
    <s v="D.APP30"/>
    <s v="APP00015"/>
    <m/>
    <m/>
    <m/>
    <m/>
    <m/>
    <m/>
    <m/>
    <m/>
    <m/>
    <m/>
    <n v="49970.99"/>
    <n v="37815.879999999997"/>
    <m/>
    <m/>
    <m/>
    <m/>
    <m/>
    <x v="0"/>
    <x v="0"/>
    <m/>
  </r>
  <r>
    <s v=""/>
    <s v=" E09_16100"/>
    <s v="TR Effort for 2K Distribution System Procurement - IR06 - In Tunnel Transfer Line"/>
    <s v="6.09.04.03"/>
    <x v="0"/>
    <d v="2028-03-03T00:00:00"/>
    <d v="2029-03-16T00:00:00"/>
    <s v="nzandi"/>
    <s v="Yang"/>
    <n v="113073.3"/>
    <m/>
    <s v="C"/>
    <s v="Labor"/>
    <s v="TEC"/>
    <m/>
    <s v="JLAB"/>
    <s v="Const"/>
    <s v="CRYO"/>
    <x v="10"/>
    <s v="D.APP30"/>
    <s v="APP00015"/>
    <m/>
    <m/>
    <m/>
    <m/>
    <m/>
    <m/>
    <m/>
    <m/>
    <m/>
    <m/>
    <n v="64364.800000000003"/>
    <n v="48708.5"/>
    <m/>
    <m/>
    <m/>
    <m/>
    <m/>
    <x v="0"/>
    <x v="0"/>
    <m/>
  </r>
  <r>
    <s v=""/>
    <s v=" E09_16040"/>
    <s v="TR Effort for 2K Distribution System Procurement - IR02 - In Tunnel Transfer Line"/>
    <s v="6.09.04.03"/>
    <x v="0"/>
    <d v="2028-03-03T00:00:00"/>
    <d v="2029-03-16T00:00:00"/>
    <s v="nzandi"/>
    <s v="Yang"/>
    <n v="113073.3"/>
    <m/>
    <s v="C"/>
    <s v="Labor"/>
    <s v="TEC"/>
    <m/>
    <s v="JLAB"/>
    <s v="Const"/>
    <s v="CRYO"/>
    <x v="10"/>
    <s v="D.APP30"/>
    <s v="APP00015"/>
    <m/>
    <m/>
    <m/>
    <m/>
    <m/>
    <m/>
    <m/>
    <m/>
    <m/>
    <m/>
    <n v="64364.800000000003"/>
    <n v="48708.5"/>
    <m/>
    <m/>
    <m/>
    <m/>
    <m/>
    <x v="0"/>
    <x v="0"/>
    <m/>
  </r>
  <r>
    <s v=""/>
    <s v=" E09_16450"/>
    <s v="Oversee 2K Distribution System Installation Contract - Phase 1 - In Tunnel - TJ Oversight - IR06"/>
    <s v="6.09.04.04"/>
    <x v="0"/>
    <d v="1930-12-20T00:00:00"/>
    <d v="1931-04-22T00:00:00"/>
    <s v="nzandi"/>
    <s v="Yang"/>
    <n v="44584.34"/>
    <m/>
    <s v="C"/>
    <s v="Labor"/>
    <s v="TEC"/>
    <m/>
    <s v="JLAB"/>
    <s v="Const"/>
    <s v="CRYO"/>
    <x v="5"/>
    <m/>
    <m/>
    <m/>
    <m/>
    <m/>
    <m/>
    <m/>
    <m/>
    <m/>
    <m/>
    <m/>
    <m/>
    <m/>
    <m/>
    <m/>
    <n v="44584.34"/>
    <m/>
    <m/>
    <m/>
    <x v="0"/>
    <x v="0"/>
    <m/>
  </r>
  <r>
    <s v=""/>
    <s v=" E09_12840"/>
    <s v="Develop Test and Verification Plans for Satellite Plant Equipment - IR02 - BNL"/>
    <s v="6.09.02.05.01"/>
    <x v="0"/>
    <d v="2023-08-03T00:00:00"/>
    <d v="2023-08-16T00:00:00"/>
    <s v="glayden"/>
    <s v="ythan"/>
    <n v="1274.43"/>
    <m/>
    <s v="C"/>
    <s v="Labor"/>
    <s v="TEC"/>
    <m/>
    <s v="BNL"/>
    <s v="PED"/>
    <s v="CRYO"/>
    <x v="11"/>
    <m/>
    <m/>
    <m/>
    <m/>
    <m/>
    <m/>
    <m/>
    <n v="1274.43"/>
    <m/>
    <m/>
    <m/>
    <m/>
    <m/>
    <m/>
    <m/>
    <m/>
    <m/>
    <m/>
    <m/>
    <x v="0"/>
    <x v="0"/>
    <m/>
  </r>
  <r>
    <s v=""/>
    <s v=" E09_12840"/>
    <s v="Develop Test and Verification Plans for Satellite Plant Equipment - IR02 - BNL"/>
    <s v="6.09.02.05.01"/>
    <x v="0"/>
    <d v="2023-08-03T00:00:00"/>
    <d v="2023-08-16T00:00:00"/>
    <s v="glayden"/>
    <s v="ythan"/>
    <n v="1482.96"/>
    <m/>
    <s v="C"/>
    <s v="Labor"/>
    <s v="TEC"/>
    <m/>
    <s v="BNL"/>
    <s v="PED"/>
    <s v="CRYO"/>
    <x v="11"/>
    <m/>
    <m/>
    <m/>
    <m/>
    <m/>
    <m/>
    <m/>
    <n v="1482.96"/>
    <m/>
    <m/>
    <m/>
    <m/>
    <m/>
    <m/>
    <m/>
    <m/>
    <m/>
    <m/>
    <m/>
    <x v="0"/>
    <x v="0"/>
    <m/>
  </r>
  <r>
    <s v=""/>
    <s v=" E09_10820"/>
    <s v="Provide conduits layout - IR02"/>
    <s v="6.09.02.02.02"/>
    <x v="0"/>
    <d v="2023-04-03T00:00:00"/>
    <d v="2023-04-14T00:00:00"/>
    <s v="nzandi"/>
    <s v="Yang"/>
    <n v="1150.1500000000001"/>
    <m/>
    <s v="C"/>
    <s v="Labor"/>
    <s v="TEC"/>
    <m/>
    <s v="JLAB"/>
    <s v="PED"/>
    <s v="CRYO"/>
    <x v="11"/>
    <m/>
    <m/>
    <m/>
    <m/>
    <m/>
    <m/>
    <m/>
    <n v="1150.1500000000001"/>
    <m/>
    <m/>
    <m/>
    <m/>
    <m/>
    <m/>
    <m/>
    <m/>
    <m/>
    <m/>
    <m/>
    <x v="0"/>
    <x v="0"/>
    <m/>
  </r>
  <r>
    <s v=""/>
    <s v=" E09_10980"/>
    <s v="Provide conduits layout - IR06"/>
    <s v="6.09.02.02.02"/>
    <x v="0"/>
    <d v="2023-04-03T00:00:00"/>
    <d v="2023-04-14T00:00:00"/>
    <s v="nzandi"/>
    <s v="Yang"/>
    <n v="1150.1500000000001"/>
    <m/>
    <s v="C"/>
    <s v="Labor"/>
    <s v="TEC"/>
    <m/>
    <s v="JLAB"/>
    <s v="PED"/>
    <s v="CRYO"/>
    <x v="11"/>
    <m/>
    <m/>
    <m/>
    <m/>
    <m/>
    <m/>
    <m/>
    <n v="1150.1500000000001"/>
    <m/>
    <m/>
    <m/>
    <m/>
    <m/>
    <m/>
    <m/>
    <m/>
    <m/>
    <m/>
    <m/>
    <x v="0"/>
    <x v="0"/>
    <m/>
  </r>
  <r>
    <s v=""/>
    <s v=" E09_11140"/>
    <s v="Provide conduits layout - IR10"/>
    <s v="6.09.02.02.02"/>
    <x v="0"/>
    <d v="2023-04-03T00:00:00"/>
    <d v="2023-04-14T00:00:00"/>
    <s v="nzandi"/>
    <s v="Yang"/>
    <n v="1150.1500000000001"/>
    <m/>
    <s v="C"/>
    <s v="Labor"/>
    <s v="TEC"/>
    <m/>
    <s v="JLAB"/>
    <s v="PED"/>
    <s v="CRYO"/>
    <x v="11"/>
    <m/>
    <m/>
    <m/>
    <m/>
    <m/>
    <m/>
    <m/>
    <n v="1150.1500000000001"/>
    <m/>
    <m/>
    <m/>
    <m/>
    <m/>
    <m/>
    <m/>
    <m/>
    <m/>
    <m/>
    <m/>
    <x v="0"/>
    <x v="0"/>
    <m/>
  </r>
  <r>
    <s v=""/>
    <s v=" E09_12120"/>
    <s v="Conduct Instrument Air System Final Acceptance Test"/>
    <s v="6.09.02.03.02"/>
    <x v="0"/>
    <d v="2027-01-12T00:00:00"/>
    <d v="2027-01-12T00:00:00"/>
    <s v="nzandi"/>
    <s v="Yang"/>
    <n v="1294.5"/>
    <m/>
    <s v="C"/>
    <s v="Labor"/>
    <s v="TEC"/>
    <m/>
    <s v="JLAB"/>
    <s v="Const"/>
    <s v="CRYO"/>
    <x v="8"/>
    <s v="P.S283"/>
    <m/>
    <m/>
    <m/>
    <m/>
    <m/>
    <m/>
    <m/>
    <m/>
    <m/>
    <m/>
    <n v="1294.5"/>
    <m/>
    <m/>
    <m/>
    <m/>
    <m/>
    <m/>
    <m/>
    <x v="0"/>
    <x v="0"/>
    <m/>
  </r>
  <r>
    <s v=""/>
    <s v=" E09_12180"/>
    <s v="Conduct Ambient Air Heat Exchangers Negotiations"/>
    <s v="6.09.02.03.02"/>
    <x v="0"/>
    <d v="2026-04-30T00:00:00"/>
    <d v="2026-05-05T00:00:00"/>
    <s v="nzandi"/>
    <s v="Yang"/>
    <n v="1256.8"/>
    <m/>
    <s v="C"/>
    <s v="Labor"/>
    <s v="TEC"/>
    <m/>
    <s v="JLAB"/>
    <s v="PED"/>
    <s v="CRYO"/>
    <x v="10"/>
    <s v="P.S131"/>
    <m/>
    <m/>
    <m/>
    <m/>
    <m/>
    <m/>
    <m/>
    <m/>
    <m/>
    <n v="1256.8"/>
    <m/>
    <m/>
    <m/>
    <m/>
    <m/>
    <m/>
    <m/>
    <m/>
    <x v="0"/>
    <x v="0"/>
    <m/>
  </r>
  <r>
    <s v=""/>
    <s v=" E09_12220"/>
    <s v="Hold Kickoff Meeting for Ambient Air Heat Exchangers Vendor Effort"/>
    <s v="6.09.02.03.02"/>
    <x v="0"/>
    <d v="2026-05-14T00:00:00"/>
    <d v="2026-05-14T00:00:00"/>
    <s v="nzandi"/>
    <s v="Yang"/>
    <n v="1256.8"/>
    <m/>
    <s v="C"/>
    <s v="Labor"/>
    <s v="TEC"/>
    <m/>
    <s v="JLAB"/>
    <s v="Const"/>
    <s v="CRYO"/>
    <x v="10"/>
    <s v="P.S131"/>
    <m/>
    <m/>
    <m/>
    <m/>
    <m/>
    <m/>
    <m/>
    <m/>
    <m/>
    <n v="1256.8"/>
    <m/>
    <m/>
    <m/>
    <m/>
    <m/>
    <m/>
    <m/>
    <m/>
    <x v="0"/>
    <x v="0"/>
    <m/>
  </r>
  <r>
    <s v=""/>
    <s v=" E09_12250"/>
    <s v="Conduct Ambient Air Heat Exchanger Final Acceptance Test"/>
    <s v="6.09.02.03.02"/>
    <x v="0"/>
    <d v="2027-02-05T00:00:00"/>
    <d v="2027-02-05T00:00:00"/>
    <s v="nzandi"/>
    <s v="Yang"/>
    <n v="1294.5"/>
    <m/>
    <s v="C"/>
    <s v="Labor"/>
    <s v="TEC"/>
    <m/>
    <s v="JLAB"/>
    <s v="Const"/>
    <s v="CRYO"/>
    <x v="8"/>
    <s v="P.S131"/>
    <m/>
    <m/>
    <m/>
    <m/>
    <m/>
    <m/>
    <m/>
    <m/>
    <m/>
    <m/>
    <n v="1294.5"/>
    <m/>
    <m/>
    <m/>
    <m/>
    <m/>
    <m/>
    <m/>
    <x v="0"/>
    <x v="0"/>
    <m/>
  </r>
  <r>
    <s v=""/>
    <s v=" E09_12460"/>
    <s v="Hold Kickoff Meeting for Instrumentations Panel Vendor Effort"/>
    <s v="6.09.02.03.02"/>
    <x v="0"/>
    <d v="2026-04-08T00:00:00"/>
    <d v="2026-04-08T00:00:00"/>
    <s v="nzandi"/>
    <s v="Yang"/>
    <n v="1256.8"/>
    <m/>
    <s v="C"/>
    <s v="Labor"/>
    <s v="TEC"/>
    <m/>
    <s v="JLAB"/>
    <s v="Const"/>
    <s v="CRYO"/>
    <x v="10"/>
    <s v="S.P210"/>
    <m/>
    <m/>
    <m/>
    <m/>
    <m/>
    <m/>
    <m/>
    <m/>
    <m/>
    <n v="1256.8"/>
    <m/>
    <m/>
    <m/>
    <m/>
    <m/>
    <m/>
    <m/>
    <m/>
    <x v="0"/>
    <x v="0"/>
    <m/>
  </r>
  <r>
    <s v=""/>
    <s v=" E09_11990"/>
    <s v="Conduct Guard Vacuum System Final Acceptance Test"/>
    <s v="6.09.02.03.02"/>
    <x v="0"/>
    <d v="2027-02-05T00:00:00"/>
    <d v="2027-02-05T00:00:00"/>
    <s v="nzandi"/>
    <s v="Yang"/>
    <n v="1294.5"/>
    <m/>
    <s v="C"/>
    <s v="Labor"/>
    <s v="TEC"/>
    <m/>
    <s v="JLAB"/>
    <s v="Const"/>
    <s v="CRYO"/>
    <x v="8"/>
    <s v="P.S130"/>
    <m/>
    <m/>
    <m/>
    <m/>
    <m/>
    <m/>
    <m/>
    <m/>
    <m/>
    <m/>
    <n v="1294.5"/>
    <m/>
    <m/>
    <m/>
    <m/>
    <m/>
    <m/>
    <m/>
    <x v="0"/>
    <x v="0"/>
    <m/>
  </r>
  <r>
    <s v=""/>
    <s v=" E09_11790"/>
    <s v="Conduct LN2 Distribution Systems Negotiations"/>
    <s v="6.09.02.03.02"/>
    <x v="0"/>
    <d v="2026-05-13T00:00:00"/>
    <d v="2026-05-18T00:00:00"/>
    <s v="nzandi"/>
    <s v="Yang"/>
    <n v="1256.8"/>
    <m/>
    <s v="C"/>
    <s v="Labor"/>
    <s v="TEC"/>
    <m/>
    <s v="JLAB"/>
    <s v="PED"/>
    <s v="CRYO"/>
    <x v="10"/>
    <s v="S.P211"/>
    <m/>
    <m/>
    <m/>
    <m/>
    <m/>
    <m/>
    <m/>
    <m/>
    <m/>
    <n v="1256.8"/>
    <m/>
    <m/>
    <m/>
    <m/>
    <m/>
    <m/>
    <m/>
    <m/>
    <x v="0"/>
    <x v="0"/>
    <m/>
  </r>
  <r>
    <s v=""/>
    <s v=" E09_11830"/>
    <s v="Hold Kickoff Meeting for LN2 Distribution Systems Vendor Effort"/>
    <s v="6.09.02.03.02"/>
    <x v="0"/>
    <d v="2026-05-28T00:00:00"/>
    <d v="2026-05-28T00:00:00"/>
    <s v="nzandi"/>
    <s v="Yang"/>
    <n v="1256.8"/>
    <m/>
    <s v="C"/>
    <s v="Labor"/>
    <s v="TEC"/>
    <m/>
    <s v="JLAB"/>
    <s v="Const"/>
    <s v="CRYO"/>
    <x v="10"/>
    <s v="S.P211"/>
    <m/>
    <m/>
    <m/>
    <m/>
    <m/>
    <m/>
    <m/>
    <m/>
    <m/>
    <n v="1256.8"/>
    <m/>
    <m/>
    <m/>
    <m/>
    <m/>
    <m/>
    <m/>
    <m/>
    <x v="0"/>
    <x v="0"/>
    <m/>
  </r>
  <r>
    <s v=""/>
    <s v=" E09_12850"/>
    <s v="Develop Test and Verification Plans for Satellite Plant Equipment - IR02 - TJ"/>
    <s v="6.09.02.05.01"/>
    <x v="0"/>
    <d v="2023-08-03T00:00:00"/>
    <d v="2023-10-27T00:00:00"/>
    <s v="nzandi"/>
    <s v="Yang"/>
    <n v="1161.07"/>
    <m/>
    <s v="C"/>
    <s v="Labor"/>
    <s v="TEC"/>
    <m/>
    <s v="JLAB"/>
    <s v="PED"/>
    <s v="CRYO"/>
    <x v="11"/>
    <m/>
    <m/>
    <m/>
    <m/>
    <m/>
    <m/>
    <m/>
    <n v="793.4"/>
    <n v="367.67"/>
    <m/>
    <m/>
    <m/>
    <m/>
    <m/>
    <m/>
    <m/>
    <m/>
    <m/>
    <m/>
    <x v="0"/>
    <x v="0"/>
    <m/>
  </r>
  <r>
    <s v=""/>
    <s v=" E09_16030"/>
    <s v="Hold Kickoff Meeting for 2K Distribution Systems Vendor Effort - Procurement - IR02"/>
    <s v="6.09.04.03"/>
    <x v="0"/>
    <d v="2028-03-02T00:00:00"/>
    <d v="2028-03-02T00:00:00"/>
    <s v="nzandi"/>
    <s v="Yang"/>
    <n v="1333.34"/>
    <m/>
    <s v="C"/>
    <s v="Labor"/>
    <s v="TEC"/>
    <m/>
    <s v="JLAB"/>
    <s v="Const"/>
    <s v="CRYO"/>
    <x v="10"/>
    <s v="D.APP30"/>
    <s v="APP00015"/>
    <m/>
    <m/>
    <m/>
    <m/>
    <m/>
    <m/>
    <m/>
    <m/>
    <m/>
    <m/>
    <n v="1333.34"/>
    <m/>
    <m/>
    <m/>
    <m/>
    <m/>
    <m/>
    <x v="0"/>
    <x v="0"/>
    <m/>
  </r>
  <r>
    <s v=""/>
    <s v=" E09_16090"/>
    <s v="Hold Kickoff Meeting for 2K Distribution Systems Vendor Effort - Procurement - IR06"/>
    <s v="6.09.04.03"/>
    <x v="0"/>
    <d v="2028-03-02T00:00:00"/>
    <d v="2028-03-02T00:00:00"/>
    <s v="nzandi"/>
    <s v="Yang"/>
    <n v="1333.34"/>
    <m/>
    <s v="C"/>
    <s v="Labor"/>
    <s v="TEC"/>
    <m/>
    <s v="JLAB"/>
    <s v="Const"/>
    <s v="CRYO"/>
    <x v="10"/>
    <s v="D.APP30"/>
    <s v="APP00015"/>
    <m/>
    <m/>
    <m/>
    <m/>
    <m/>
    <m/>
    <m/>
    <m/>
    <m/>
    <m/>
    <n v="1333.34"/>
    <m/>
    <m/>
    <m/>
    <m/>
    <m/>
    <m/>
    <x v="0"/>
    <x v="0"/>
    <m/>
  </r>
  <r>
    <s v=""/>
    <s v=" E09_11450"/>
    <s v="Hold Kickoff Meeting for Satellite Cryo Refrigerator Plants Procurement (IR06, IR10)"/>
    <s v="6.09.02.03.01"/>
    <x v="1"/>
    <d v="2024-06-18T00:00:00"/>
    <d v="2024-06-18T00:00:00"/>
    <s v="nzandi"/>
    <s v="Yang"/>
    <n v="943.46"/>
    <m/>
    <s v="C"/>
    <s v="Labor"/>
    <s v="TEC"/>
    <s v="CD-3A"/>
    <s v="JLAB"/>
    <s v="Const"/>
    <s v="CRYO"/>
    <x v="10"/>
    <s v="D25.APP05.A"/>
    <s v="APP00003"/>
    <m/>
    <m/>
    <m/>
    <m/>
    <m/>
    <m/>
    <n v="943.46"/>
    <m/>
    <m/>
    <m/>
    <m/>
    <m/>
    <m/>
    <m/>
    <m/>
    <m/>
    <m/>
    <x v="0"/>
    <x v="0"/>
    <m/>
  </r>
  <r>
    <s v=""/>
    <s v=" E09_16150"/>
    <s v="Hold Kickoff Meeting for 2K Distribution Systems Vendor Effort - Procurement - IR10"/>
    <s v="6.09.04.03"/>
    <x v="0"/>
    <d v="2028-03-02T00:00:00"/>
    <d v="2028-03-02T00:00:00"/>
    <s v="nzandi"/>
    <s v="Yang"/>
    <n v="986.62"/>
    <m/>
    <s v="C"/>
    <s v="Labor"/>
    <s v="TEC"/>
    <m/>
    <s v="JLAB"/>
    <s v="Const"/>
    <s v="CRYO"/>
    <x v="10"/>
    <s v="D.APP30"/>
    <s v="APP00015"/>
    <m/>
    <m/>
    <m/>
    <m/>
    <m/>
    <m/>
    <m/>
    <m/>
    <m/>
    <m/>
    <n v="986.62"/>
    <m/>
    <m/>
    <m/>
    <m/>
    <m/>
    <m/>
    <x v="0"/>
    <x v="0"/>
    <m/>
  </r>
  <r>
    <s v=""/>
    <s v=" E09_11330"/>
    <s v="Begin Question and Answer Session with RFI Responders"/>
    <s v="6.09.02.03.01"/>
    <x v="0"/>
    <d v="2021-11-04T00:00:00"/>
    <d v="2021-11-18T00:00:00"/>
    <s v="nzandi"/>
    <s v="Yang"/>
    <n v="0"/>
    <m/>
    <s v="C"/>
    <s v="Labor"/>
    <s v="TEC"/>
    <m/>
    <s v="JLAB"/>
    <s v="PED"/>
    <s v="CRYO"/>
    <x v="10"/>
    <s v="D25.APP05"/>
    <m/>
    <m/>
    <m/>
    <m/>
    <m/>
    <m/>
    <m/>
    <m/>
    <m/>
    <m/>
    <m/>
    <m/>
    <m/>
    <m/>
    <m/>
    <m/>
    <m/>
    <m/>
    <x v="0"/>
    <x v="0"/>
    <m/>
  </r>
  <r>
    <s v=""/>
    <s v=" E09_15840"/>
    <s v="Develop Cross Sectional Views - IR10"/>
    <s v="6.09.04.02.02"/>
    <x v="0"/>
    <d v="2023-06-06T00:00:00"/>
    <d v="2023-07-03T00:00:00"/>
    <s v="nzandi"/>
    <s v="Yang"/>
    <n v="915.98"/>
    <m/>
    <s v="C"/>
    <s v="Labor"/>
    <s v="TEC"/>
    <m/>
    <s v="JLAB"/>
    <s v="PED"/>
    <s v="CRYO"/>
    <x v="11"/>
    <m/>
    <m/>
    <m/>
    <m/>
    <m/>
    <m/>
    <m/>
    <n v="915.98"/>
    <m/>
    <m/>
    <m/>
    <m/>
    <m/>
    <m/>
    <m/>
    <m/>
    <m/>
    <m/>
    <m/>
    <x v="0"/>
    <x v="0"/>
    <m/>
  </r>
  <r>
    <s v=""/>
    <s v=" E09_15690"/>
    <s v="Develop Cross Sectional Views - IR06"/>
    <s v="6.09.04.02.02"/>
    <x v="0"/>
    <d v="2024-02-16T00:00:00"/>
    <d v="2024-03-15T00:00:00"/>
    <s v="nzandi"/>
    <s v="Yang"/>
    <n v="943.46"/>
    <m/>
    <s v="C"/>
    <s v="Labor"/>
    <s v="TEC"/>
    <m/>
    <s v="JLAB"/>
    <s v="PED"/>
    <s v="CRYO"/>
    <x v="11"/>
    <m/>
    <m/>
    <m/>
    <m/>
    <m/>
    <m/>
    <m/>
    <m/>
    <n v="943.46"/>
    <m/>
    <m/>
    <m/>
    <m/>
    <m/>
    <m/>
    <m/>
    <m/>
    <m/>
    <m/>
    <x v="0"/>
    <x v="0"/>
    <m/>
  </r>
  <r>
    <s v=""/>
    <s v=" E09_15530"/>
    <s v="Develop Cross Sectional Views - IR02"/>
    <s v="6.09.04.02.02"/>
    <x v="0"/>
    <d v="2025-10-17T00:00:00"/>
    <d v="2025-11-14T00:00:00"/>
    <s v="nzandi"/>
    <s v="Yang"/>
    <n v="1000.92"/>
    <m/>
    <s v="C"/>
    <s v="Labor"/>
    <s v="TEC"/>
    <m/>
    <s v="JLAB"/>
    <s v="PED"/>
    <s v="CRYO"/>
    <x v="11"/>
    <m/>
    <m/>
    <m/>
    <m/>
    <m/>
    <m/>
    <m/>
    <m/>
    <m/>
    <m/>
    <n v="1000.92"/>
    <m/>
    <m/>
    <m/>
    <m/>
    <m/>
    <m/>
    <m/>
    <m/>
    <x v="0"/>
    <x v="0"/>
    <m/>
  </r>
  <r>
    <s v=""/>
    <s v=" E09_11450"/>
    <s v="Hold Kickoff Meeting for Satellite Cryo Refrigerator Plants Procurement (IR06, IR10)"/>
    <s v="6.09.02.03.01"/>
    <x v="1"/>
    <d v="2024-06-18T00:00:00"/>
    <d v="2024-06-18T00:00:00"/>
    <s v="nzandi"/>
    <s v="Yang"/>
    <n v="1184.6500000000001"/>
    <m/>
    <s v="C"/>
    <s v="Labor"/>
    <s v="TEC"/>
    <s v="CD-3A"/>
    <s v="JLAB"/>
    <s v="Const"/>
    <s v="CRYO"/>
    <x v="10"/>
    <s v="D25.APP05.A"/>
    <s v="APP00003"/>
    <m/>
    <m/>
    <m/>
    <m/>
    <m/>
    <m/>
    <n v="1184.6500000000001"/>
    <m/>
    <m/>
    <m/>
    <m/>
    <m/>
    <m/>
    <m/>
    <m/>
    <m/>
    <m/>
    <x v="0"/>
    <x v="0"/>
    <m/>
  </r>
  <r>
    <s v=""/>
    <s v=" E09_16150"/>
    <s v="Hold Kickoff Meeting for 2K Distribution Systems Vendor Effort - Procurement - IR10"/>
    <s v="6.09.04.03"/>
    <x v="0"/>
    <d v="2028-03-02T00:00:00"/>
    <d v="2028-03-02T00:00:00"/>
    <s v="nzandi"/>
    <s v="Yang"/>
    <n v="1333.34"/>
    <m/>
    <s v="C"/>
    <s v="Labor"/>
    <s v="TEC"/>
    <m/>
    <s v="JLAB"/>
    <s v="Const"/>
    <s v="CRYO"/>
    <x v="10"/>
    <s v="D.APP30"/>
    <s v="APP00015"/>
    <m/>
    <m/>
    <m/>
    <m/>
    <m/>
    <m/>
    <m/>
    <m/>
    <m/>
    <m/>
    <n v="1333.34"/>
    <m/>
    <m/>
    <m/>
    <m/>
    <m/>
    <m/>
    <x v="0"/>
    <x v="0"/>
    <m/>
  </r>
  <r>
    <s v=""/>
    <s v=" E09_16290"/>
    <s v="Hold Kickoff Meeting for U-Tubes Vendor Effort"/>
    <s v="6.09.04.03"/>
    <x v="0"/>
    <d v="2027-06-29T00:00:00"/>
    <d v="2027-06-29T00:00:00"/>
    <s v="nzandi"/>
    <s v="Yang"/>
    <n v="1294.5"/>
    <m/>
    <s v="C"/>
    <s v="Labor"/>
    <s v="TEC"/>
    <m/>
    <s v="JLAB"/>
    <s v="Const"/>
    <s v="CRYO"/>
    <x v="10"/>
    <s v="S.P209"/>
    <m/>
    <m/>
    <m/>
    <m/>
    <m/>
    <m/>
    <m/>
    <m/>
    <m/>
    <m/>
    <n v="1294.5"/>
    <m/>
    <m/>
    <m/>
    <m/>
    <m/>
    <m/>
    <m/>
    <x v="0"/>
    <x v="0"/>
    <m/>
  </r>
  <r>
    <s v=""/>
    <s v=" E09_10660"/>
    <s v="Produce Utility Requirements for Infrastructure"/>
    <s v="6.09.02.02.01"/>
    <x v="0"/>
    <d v="2021-11-04T00:00:00"/>
    <d v="2023-09-18T00:00:00"/>
    <s v="nzandi"/>
    <s v="Yang"/>
    <n v="0"/>
    <m/>
    <s v="C"/>
    <s v="Labor"/>
    <s v="TEC"/>
    <m/>
    <s v="JLAB"/>
    <s v="PED"/>
    <s v="CRYO"/>
    <x v="13"/>
    <m/>
    <m/>
    <m/>
    <m/>
    <m/>
    <m/>
    <m/>
    <m/>
    <m/>
    <m/>
    <m/>
    <m/>
    <m/>
    <m/>
    <m/>
    <m/>
    <m/>
    <m/>
    <m/>
    <x v="0"/>
    <x v="0"/>
    <m/>
  </r>
  <r>
    <s v=""/>
    <s v=" E09_11330"/>
    <s v="Begin Question and Answer Session with RFI Responders"/>
    <s v="6.09.02.03.01"/>
    <x v="0"/>
    <d v="2021-11-04T00:00:00"/>
    <d v="2021-11-18T00:00:00"/>
    <s v="nzandi"/>
    <s v="Yang"/>
    <n v="0"/>
    <m/>
    <s v="C"/>
    <s v="Labor"/>
    <s v="TEC"/>
    <m/>
    <s v="JLAB"/>
    <s v="PED"/>
    <s v="CRYO"/>
    <x v="10"/>
    <s v="D25.APP05"/>
    <m/>
    <m/>
    <m/>
    <m/>
    <m/>
    <m/>
    <m/>
    <m/>
    <m/>
    <m/>
    <m/>
    <m/>
    <m/>
    <m/>
    <m/>
    <m/>
    <m/>
    <m/>
    <x v="0"/>
    <x v="0"/>
    <m/>
  </r>
  <r>
    <s v=""/>
    <s v=" E09_11450"/>
    <s v="Hold Kickoff Meeting for Satellite Cryo Refrigerator Plants Procurement (IR06, IR10)"/>
    <s v="6.09.02.03.01"/>
    <x v="1"/>
    <d v="2024-06-18T00:00:00"/>
    <d v="2024-06-18T00:00:00"/>
    <s v="nzandi"/>
    <s v="Yang"/>
    <n v="1525.88"/>
    <m/>
    <s v="C"/>
    <s v="Labor"/>
    <s v="TEC"/>
    <s v="CD-3A"/>
    <s v="JLAB"/>
    <s v="Const"/>
    <s v="CRYO"/>
    <x v="10"/>
    <s v="D25.APP05.A"/>
    <s v="APP00003"/>
    <m/>
    <m/>
    <m/>
    <m/>
    <m/>
    <m/>
    <n v="1525.88"/>
    <m/>
    <m/>
    <m/>
    <m/>
    <m/>
    <m/>
    <m/>
    <m/>
    <m/>
    <m/>
    <x v="0"/>
    <x v="0"/>
    <m/>
  </r>
  <r>
    <s v=""/>
    <s v=" E09_12120"/>
    <s v="Conduct Instrument Air System Final Acceptance Test"/>
    <s v="6.09.02.03.02"/>
    <x v="0"/>
    <d v="2027-01-12T00:00:00"/>
    <d v="2027-01-12T00:00:00"/>
    <s v="nzandi"/>
    <s v="Yang"/>
    <n v="1667.37"/>
    <m/>
    <s v="C"/>
    <s v="Labor"/>
    <s v="TEC"/>
    <m/>
    <s v="JLAB"/>
    <s v="Const"/>
    <s v="CRYO"/>
    <x v="8"/>
    <s v="P.S283"/>
    <m/>
    <m/>
    <m/>
    <m/>
    <m/>
    <m/>
    <m/>
    <m/>
    <m/>
    <m/>
    <n v="1667.37"/>
    <m/>
    <m/>
    <m/>
    <m/>
    <m/>
    <m/>
    <m/>
    <x v="0"/>
    <x v="0"/>
    <m/>
  </r>
  <r>
    <s v=""/>
    <s v=" E09_12180"/>
    <s v="Conduct Ambient Air Heat Exchangers Negotiations"/>
    <s v="6.09.02.03.02"/>
    <x v="0"/>
    <d v="2026-04-30T00:00:00"/>
    <d v="2026-05-05T00:00:00"/>
    <s v="nzandi"/>
    <s v="Yang"/>
    <n v="1618.81"/>
    <m/>
    <s v="C"/>
    <s v="Labor"/>
    <s v="TEC"/>
    <m/>
    <s v="JLAB"/>
    <s v="PED"/>
    <s v="CRYO"/>
    <x v="10"/>
    <s v="P.S131"/>
    <m/>
    <m/>
    <m/>
    <m/>
    <m/>
    <m/>
    <m/>
    <m/>
    <m/>
    <n v="1618.81"/>
    <m/>
    <m/>
    <m/>
    <m/>
    <m/>
    <m/>
    <m/>
    <m/>
    <x v="0"/>
    <x v="0"/>
    <m/>
  </r>
  <r>
    <s v=""/>
    <s v=" E09_12220"/>
    <s v="Hold Kickoff Meeting for Ambient Air Heat Exchangers Vendor Effort"/>
    <s v="6.09.02.03.02"/>
    <x v="0"/>
    <d v="2026-05-14T00:00:00"/>
    <d v="2026-05-14T00:00:00"/>
    <s v="nzandi"/>
    <s v="Yang"/>
    <n v="1618.81"/>
    <m/>
    <s v="C"/>
    <s v="Labor"/>
    <s v="TEC"/>
    <m/>
    <s v="JLAB"/>
    <s v="Const"/>
    <s v="CRYO"/>
    <x v="10"/>
    <s v="P.S131"/>
    <m/>
    <m/>
    <m/>
    <m/>
    <m/>
    <m/>
    <m/>
    <m/>
    <m/>
    <n v="1618.81"/>
    <m/>
    <m/>
    <m/>
    <m/>
    <m/>
    <m/>
    <m/>
    <m/>
    <x v="0"/>
    <x v="0"/>
    <m/>
  </r>
  <r>
    <s v=""/>
    <s v=" E09_12250"/>
    <s v="Conduct Ambient Air Heat Exchanger Final Acceptance Test"/>
    <s v="6.09.02.03.02"/>
    <x v="0"/>
    <d v="2027-02-05T00:00:00"/>
    <d v="2027-02-05T00:00:00"/>
    <s v="nzandi"/>
    <s v="Yang"/>
    <n v="1667.37"/>
    <m/>
    <s v="C"/>
    <s v="Labor"/>
    <s v="TEC"/>
    <m/>
    <s v="JLAB"/>
    <s v="Const"/>
    <s v="CRYO"/>
    <x v="8"/>
    <s v="P.S131"/>
    <m/>
    <m/>
    <m/>
    <m/>
    <m/>
    <m/>
    <m/>
    <m/>
    <m/>
    <m/>
    <n v="1667.37"/>
    <m/>
    <m/>
    <m/>
    <m/>
    <m/>
    <m/>
    <m/>
    <x v="0"/>
    <x v="0"/>
    <m/>
  </r>
  <r>
    <s v=""/>
    <s v=" E09_11990"/>
    <s v="Conduct Guard Vacuum System Final Acceptance Test"/>
    <s v="6.09.02.03.02"/>
    <x v="0"/>
    <d v="2027-02-05T00:00:00"/>
    <d v="2027-02-05T00:00:00"/>
    <s v="nzandi"/>
    <s v="Yang"/>
    <n v="1667.37"/>
    <m/>
    <s v="C"/>
    <s v="Labor"/>
    <s v="TEC"/>
    <m/>
    <s v="JLAB"/>
    <s v="Const"/>
    <s v="CRYO"/>
    <x v="8"/>
    <s v="P.S130"/>
    <m/>
    <m/>
    <m/>
    <m/>
    <m/>
    <m/>
    <m/>
    <m/>
    <m/>
    <m/>
    <n v="1667.37"/>
    <m/>
    <m/>
    <m/>
    <m/>
    <m/>
    <m/>
    <m/>
    <x v="0"/>
    <x v="0"/>
    <m/>
  </r>
  <r>
    <s v=""/>
    <s v=" E09_11790"/>
    <s v="Conduct LN2 Distribution Systems Negotiations"/>
    <s v="6.09.02.03.02"/>
    <x v="0"/>
    <d v="2026-05-13T00:00:00"/>
    <d v="2026-05-18T00:00:00"/>
    <s v="nzandi"/>
    <s v="Yang"/>
    <n v="1618.81"/>
    <m/>
    <s v="C"/>
    <s v="Labor"/>
    <s v="TEC"/>
    <m/>
    <s v="JLAB"/>
    <s v="PED"/>
    <s v="CRYO"/>
    <x v="10"/>
    <s v="S.P211"/>
    <m/>
    <m/>
    <m/>
    <m/>
    <m/>
    <m/>
    <m/>
    <m/>
    <m/>
    <n v="1618.81"/>
    <m/>
    <m/>
    <m/>
    <m/>
    <m/>
    <m/>
    <m/>
    <m/>
    <x v="0"/>
    <x v="0"/>
    <m/>
  </r>
  <r>
    <s v=""/>
    <s v=" E09_11830"/>
    <s v="Hold Kickoff Meeting for LN2 Distribution Systems Vendor Effort"/>
    <s v="6.09.02.03.02"/>
    <x v="0"/>
    <d v="2026-05-28T00:00:00"/>
    <d v="2026-05-28T00:00:00"/>
    <s v="nzandi"/>
    <s v="Yang"/>
    <n v="1618.81"/>
    <m/>
    <s v="C"/>
    <s v="Labor"/>
    <s v="TEC"/>
    <m/>
    <s v="JLAB"/>
    <s v="Const"/>
    <s v="CRYO"/>
    <x v="10"/>
    <s v="S.P211"/>
    <m/>
    <m/>
    <m/>
    <m/>
    <m/>
    <m/>
    <m/>
    <m/>
    <m/>
    <n v="1618.81"/>
    <m/>
    <m/>
    <m/>
    <m/>
    <m/>
    <m/>
    <m/>
    <m/>
    <x v="0"/>
    <x v="0"/>
    <m/>
  </r>
  <r>
    <s v=""/>
    <s v=" E09_12850"/>
    <s v="Develop Test and Verification Plans for Satellite Plant Equipment - IR02 - TJ"/>
    <s v="6.09.02.05.01"/>
    <x v="0"/>
    <d v="2023-08-03T00:00:00"/>
    <d v="2023-10-27T00:00:00"/>
    <s v="nzandi"/>
    <s v="Yang"/>
    <n v="1495.51"/>
    <m/>
    <s v="C"/>
    <s v="Labor"/>
    <s v="TEC"/>
    <m/>
    <s v="JLAB"/>
    <s v="PED"/>
    <s v="CRYO"/>
    <x v="11"/>
    <m/>
    <m/>
    <m/>
    <m/>
    <m/>
    <m/>
    <m/>
    <n v="1021.93"/>
    <n v="473.58"/>
    <m/>
    <m/>
    <m/>
    <m/>
    <m/>
    <m/>
    <m/>
    <m/>
    <m/>
    <m/>
    <x v="0"/>
    <x v="0"/>
    <m/>
  </r>
  <r>
    <s v=""/>
    <s v=" E09_16030"/>
    <s v="Hold Kickoff Meeting for 2K Distribution Systems Vendor Effort - Procurement - IR02"/>
    <s v="6.09.04.03"/>
    <x v="0"/>
    <d v="2028-03-02T00:00:00"/>
    <d v="2028-03-02T00:00:00"/>
    <s v="nzandi"/>
    <s v="Yang"/>
    <n v="1717.4"/>
    <m/>
    <s v="C"/>
    <s v="Labor"/>
    <s v="TEC"/>
    <m/>
    <s v="JLAB"/>
    <s v="Const"/>
    <s v="CRYO"/>
    <x v="10"/>
    <s v="D.APP30"/>
    <s v="APP00015"/>
    <m/>
    <m/>
    <m/>
    <m/>
    <m/>
    <m/>
    <m/>
    <m/>
    <m/>
    <m/>
    <n v="1717.4"/>
    <m/>
    <m/>
    <m/>
    <m/>
    <m/>
    <m/>
    <x v="0"/>
    <x v="0"/>
    <m/>
  </r>
  <r>
    <s v=""/>
    <s v=" E09_16090"/>
    <s v="Hold Kickoff Meeting for 2K Distribution Systems Vendor Effort - Procurement - IR06"/>
    <s v="6.09.04.03"/>
    <x v="0"/>
    <d v="2028-03-02T00:00:00"/>
    <d v="2028-03-02T00:00:00"/>
    <s v="nzandi"/>
    <s v="Yang"/>
    <n v="1717.4"/>
    <m/>
    <s v="C"/>
    <s v="Labor"/>
    <s v="TEC"/>
    <m/>
    <s v="JLAB"/>
    <s v="Const"/>
    <s v="CRYO"/>
    <x v="10"/>
    <s v="D.APP30"/>
    <s v="APP00015"/>
    <m/>
    <m/>
    <m/>
    <m/>
    <m/>
    <m/>
    <m/>
    <m/>
    <m/>
    <m/>
    <n v="1717.4"/>
    <m/>
    <m/>
    <m/>
    <m/>
    <m/>
    <m/>
    <x v="0"/>
    <x v="0"/>
    <m/>
  </r>
  <r>
    <s v=""/>
    <s v=" E09_16150"/>
    <s v="Hold Kickoff Meeting for 2K Distribution Systems Vendor Effort - Procurement - IR10"/>
    <s v="6.09.04.03"/>
    <x v="0"/>
    <d v="2028-03-02T00:00:00"/>
    <d v="2028-03-02T00:00:00"/>
    <s v="nzandi"/>
    <s v="Yang"/>
    <n v="1717.4"/>
    <m/>
    <s v="C"/>
    <s v="Labor"/>
    <s v="TEC"/>
    <m/>
    <s v="JLAB"/>
    <s v="Const"/>
    <s v="CRYO"/>
    <x v="10"/>
    <s v="D.APP30"/>
    <s v="APP00015"/>
    <m/>
    <m/>
    <m/>
    <m/>
    <m/>
    <m/>
    <m/>
    <m/>
    <m/>
    <m/>
    <n v="1717.4"/>
    <m/>
    <m/>
    <m/>
    <m/>
    <m/>
    <m/>
    <x v="0"/>
    <x v="0"/>
    <m/>
  </r>
  <r>
    <s v=""/>
    <s v=" E09_16290"/>
    <s v="Hold Kickoff Meeting for U-Tubes Vendor Effort"/>
    <s v="6.09.04.03"/>
    <x v="0"/>
    <d v="2027-06-29T00:00:00"/>
    <d v="2027-06-29T00:00:00"/>
    <s v="nzandi"/>
    <s v="Yang"/>
    <n v="1667.37"/>
    <m/>
    <s v="C"/>
    <s v="Labor"/>
    <s v="TEC"/>
    <m/>
    <s v="JLAB"/>
    <s v="Const"/>
    <s v="CRYO"/>
    <x v="10"/>
    <s v="S.P209"/>
    <m/>
    <m/>
    <m/>
    <m/>
    <m/>
    <m/>
    <m/>
    <m/>
    <m/>
    <m/>
    <n v="1667.37"/>
    <m/>
    <m/>
    <m/>
    <m/>
    <m/>
    <m/>
    <m/>
    <x v="0"/>
    <x v="0"/>
    <m/>
  </r>
  <r>
    <s v=""/>
    <s v=" E09_11330"/>
    <s v="Begin Question and Answer Session with RFI Responders"/>
    <s v="6.09.02.03.01"/>
    <x v="0"/>
    <d v="2021-11-04T00:00:00"/>
    <d v="2021-11-18T00:00:00"/>
    <s v="nzandi"/>
    <s v="Yang"/>
    <n v="0"/>
    <m/>
    <s v="C"/>
    <s v="Labor"/>
    <s v="TEC"/>
    <m/>
    <s v="JLAB"/>
    <s v="PED"/>
    <s v="CRYO"/>
    <x v="10"/>
    <s v="D25.APP05"/>
    <m/>
    <m/>
    <m/>
    <m/>
    <m/>
    <m/>
    <m/>
    <m/>
    <m/>
    <m/>
    <m/>
    <m/>
    <m/>
    <m/>
    <m/>
    <m/>
    <m/>
    <m/>
    <x v="0"/>
    <x v="0"/>
    <m/>
  </r>
  <r>
    <s v=""/>
    <s v=" E09_11370"/>
    <s v="Release Satellite Refrigerator RFP (IR06, IR10)"/>
    <s v="6.09.02.03.01"/>
    <x v="1"/>
    <d v="2023-09-15T00:00:00"/>
    <d v="2023-09-28T00:00:00"/>
    <s v="nzandi"/>
    <s v="Yang"/>
    <n v="1744.94"/>
    <m/>
    <s v="C"/>
    <s v="Labor"/>
    <s v="TEC"/>
    <m/>
    <s v="JLAB"/>
    <s v="PED"/>
    <s v="CRYO"/>
    <x v="10"/>
    <s v="D25.APP05"/>
    <m/>
    <m/>
    <m/>
    <m/>
    <m/>
    <m/>
    <n v="1744.94"/>
    <m/>
    <m/>
    <m/>
    <m/>
    <m/>
    <m/>
    <m/>
    <m/>
    <m/>
    <m/>
    <m/>
    <x v="0"/>
    <x v="0"/>
    <m/>
  </r>
  <r>
    <s v=""/>
    <s v=" E09_11450"/>
    <s v="Hold Kickoff Meeting for Satellite Cryo Refrigerator Plants Procurement (IR06, IR10)"/>
    <s v="6.09.02.03.01"/>
    <x v="1"/>
    <d v="2024-06-18T00:00:00"/>
    <d v="2024-06-18T00:00:00"/>
    <s v="nzandi"/>
    <s v="Yang"/>
    <n v="1797.28"/>
    <m/>
    <s v="C"/>
    <s v="Labor"/>
    <s v="TEC"/>
    <s v="CD-3A"/>
    <s v="JLAB"/>
    <s v="Const"/>
    <s v="CRYO"/>
    <x v="10"/>
    <s v="D25.APP05.A"/>
    <s v="APP00003"/>
    <m/>
    <m/>
    <m/>
    <m/>
    <m/>
    <m/>
    <n v="1797.28"/>
    <m/>
    <m/>
    <m/>
    <m/>
    <m/>
    <m/>
    <m/>
    <m/>
    <m/>
    <m/>
    <x v="0"/>
    <x v="0"/>
    <m/>
  </r>
  <r>
    <s v=""/>
    <s v=" E09_14250"/>
    <s v="4K Distribution B&amp;P - Prepare procurement package, System Specification, SOW"/>
    <s v="6.09.03.03.01"/>
    <x v="0"/>
    <d v="2026-04-02T00:00:00"/>
    <d v="2026-05-11T00:00:00"/>
    <s v="glayden"/>
    <s v="ythan"/>
    <n v="9318.02"/>
    <m/>
    <s v="C"/>
    <s v="Labor"/>
    <s v="TEC"/>
    <m/>
    <s v="BNL"/>
    <s v="Const"/>
    <s v="CRYO"/>
    <x v="10"/>
    <m/>
    <m/>
    <m/>
    <m/>
    <m/>
    <m/>
    <m/>
    <m/>
    <m/>
    <m/>
    <n v="9318.02"/>
    <m/>
    <m/>
    <m/>
    <m/>
    <m/>
    <m/>
    <m/>
    <m/>
    <x v="0"/>
    <x v="0"/>
    <m/>
  </r>
  <r>
    <s v=""/>
    <s v=" E09_14260"/>
    <s v="4K Distribution B&amp;P - APP/ Acquisition Plan Approval and  Procurement Effort"/>
    <s v="6.09.03.03.01"/>
    <x v="0"/>
    <d v="2026-05-12T00:00:00"/>
    <d v="2027-02-18T00:00:00"/>
    <s v="glayden"/>
    <s v="ythan"/>
    <n v="9475.99"/>
    <m/>
    <s v="C"/>
    <s v="Labor"/>
    <s v="TEC"/>
    <m/>
    <s v="BNL"/>
    <s v="Const"/>
    <s v="CRYO"/>
    <x v="10"/>
    <m/>
    <m/>
    <m/>
    <m/>
    <m/>
    <m/>
    <m/>
    <m/>
    <m/>
    <m/>
    <n v="4886.0600000000004"/>
    <n v="4589.93"/>
    <m/>
    <m/>
    <m/>
    <m/>
    <m/>
    <m/>
    <m/>
    <x v="0"/>
    <x v="0"/>
    <m/>
  </r>
  <r>
    <s v=""/>
    <s v=" E09_14280"/>
    <s v="4K Distribution B&amp;P - 4K Distribution Kick-off to PDR"/>
    <s v="6.09.03.03.01"/>
    <x v="0"/>
    <d v="2027-02-22T00:00:00"/>
    <d v="2027-08-10T00:00:00"/>
    <s v="glayden"/>
    <s v="ythan"/>
    <n v="9644.15"/>
    <m/>
    <s v="C"/>
    <s v="Labor"/>
    <s v="TEC"/>
    <m/>
    <s v="BNL"/>
    <s v="Const"/>
    <s v="CRYO"/>
    <x v="10"/>
    <m/>
    <m/>
    <m/>
    <m/>
    <m/>
    <m/>
    <m/>
    <m/>
    <m/>
    <m/>
    <m/>
    <n v="9644.15"/>
    <m/>
    <m/>
    <m/>
    <m/>
    <m/>
    <m/>
    <m/>
    <x v="0"/>
    <x v="0"/>
    <m/>
  </r>
  <r>
    <s v=""/>
    <s v=" E09_14290"/>
    <s v="4K Distribution B&amp;P - 4K Distribution PDR - IDR"/>
    <s v="6.09.03.03.01"/>
    <x v="0"/>
    <d v="2027-08-11T00:00:00"/>
    <d v="2028-02-04T00:00:00"/>
    <s v="glayden"/>
    <s v="ythan"/>
    <n v="9880.43"/>
    <m/>
    <s v="C"/>
    <s v="Labor"/>
    <s v="TEC"/>
    <m/>
    <s v="BNL"/>
    <s v="Const"/>
    <s v="CRYO"/>
    <x v="10"/>
    <m/>
    <m/>
    <m/>
    <m/>
    <m/>
    <m/>
    <m/>
    <m/>
    <m/>
    <m/>
    <m/>
    <n v="2964.13"/>
    <n v="6916.3"/>
    <m/>
    <m/>
    <m/>
    <m/>
    <m/>
    <m/>
    <x v="0"/>
    <x v="0"/>
    <m/>
  </r>
  <r>
    <s v=""/>
    <s v=" E09_14300"/>
    <s v="4K Distribution B&amp;P - 4K Distribution IDR - FDR"/>
    <s v="6.09.03.03.01"/>
    <x v="0"/>
    <d v="2028-02-07T00:00:00"/>
    <d v="2028-06-13T00:00:00"/>
    <s v="glayden"/>
    <s v="ythan"/>
    <n v="9981.7000000000007"/>
    <m/>
    <s v="C"/>
    <s v="Labor"/>
    <s v="TEC"/>
    <m/>
    <s v="BNL"/>
    <s v="Const"/>
    <s v="CRYO"/>
    <x v="10"/>
    <m/>
    <m/>
    <m/>
    <m/>
    <m/>
    <m/>
    <m/>
    <m/>
    <m/>
    <m/>
    <m/>
    <m/>
    <n v="9981.7000000000007"/>
    <m/>
    <m/>
    <m/>
    <m/>
    <m/>
    <m/>
    <x v="0"/>
    <x v="0"/>
    <m/>
  </r>
  <r>
    <s v=""/>
    <s v=" E09_14310"/>
    <s v="4K Distribution B&amp;P - 4K Distribution Manufacturing"/>
    <s v="6.09.03.03.01"/>
    <x v="0"/>
    <d v="2028-06-14T00:00:00"/>
    <d v="2029-05-07T00:00:00"/>
    <s v="glayden"/>
    <s v="ythan"/>
    <n v="10212.52"/>
    <m/>
    <s v="C"/>
    <s v="Labor"/>
    <s v="TEC"/>
    <m/>
    <s v="BNL"/>
    <s v="Const"/>
    <s v="CRYO"/>
    <x v="9"/>
    <m/>
    <m/>
    <m/>
    <m/>
    <m/>
    <m/>
    <m/>
    <m/>
    <m/>
    <m/>
    <m/>
    <m/>
    <n v="3464.96"/>
    <n v="6747.56"/>
    <m/>
    <m/>
    <m/>
    <m/>
    <m/>
    <x v="0"/>
    <x v="0"/>
    <m/>
  </r>
  <r>
    <s v=""/>
    <s v=" E09_15300"/>
    <s v="4K Distribution - System Test &amp; Evaluation - IR12 HSR 41GeV"/>
    <s v="6.09.03.05"/>
    <x v="0"/>
    <d v="1931-04-08T00:00:00"/>
    <d v="1931-08-13T00:00:00"/>
    <s v="glayden"/>
    <s v="ythan"/>
    <n v="11066.89"/>
    <m/>
    <s v="C"/>
    <s v="Labor"/>
    <s v="TEC"/>
    <m/>
    <s v="BNL"/>
    <s v="Const"/>
    <s v="CRYO"/>
    <x v="8"/>
    <m/>
    <m/>
    <m/>
    <m/>
    <m/>
    <m/>
    <m/>
    <m/>
    <m/>
    <m/>
    <m/>
    <m/>
    <m/>
    <m/>
    <m/>
    <n v="11066.89"/>
    <m/>
    <m/>
    <m/>
    <x v="0"/>
    <x v="0"/>
    <m/>
  </r>
  <r>
    <s v=""/>
    <s v=" E09_13000"/>
    <s v="Develop Test and Verification Plans for Satellite Plant Equipment - BNL IR10"/>
    <s v="6.09.02.05.03"/>
    <x v="0"/>
    <d v="2023-08-03T00:00:00"/>
    <d v="2023-08-09T00:00:00"/>
    <s v="glayden"/>
    <s v="ythan"/>
    <n v="12744.27"/>
    <m/>
    <s v="C"/>
    <s v="Labor"/>
    <s v="TEC"/>
    <m/>
    <s v="BNL"/>
    <s v="PED"/>
    <s v="CRYO"/>
    <x v="11"/>
    <m/>
    <m/>
    <m/>
    <m/>
    <m/>
    <m/>
    <m/>
    <n v="12744.27"/>
    <m/>
    <m/>
    <m/>
    <m/>
    <m/>
    <m/>
    <m/>
    <m/>
    <m/>
    <m/>
    <m/>
    <x v="0"/>
    <x v="0"/>
    <m/>
  </r>
  <r>
    <s v=""/>
    <s v=" E09_17380"/>
    <s v="I/O List -1010 Controls System"/>
    <s v="6.09.05.02.02"/>
    <x v="0"/>
    <d v="2023-12-22T00:00:00"/>
    <d v="2024-01-23T00:00:00"/>
    <s v="glayden"/>
    <s v="tallerico"/>
    <n v="13190.32"/>
    <m/>
    <s v="C"/>
    <s v="Labor"/>
    <s v="TEC"/>
    <m/>
    <s v="BNL"/>
    <s v="PED"/>
    <s v="CRYO"/>
    <x v="11"/>
    <m/>
    <m/>
    <m/>
    <m/>
    <m/>
    <m/>
    <m/>
    <m/>
    <n v="13190.32"/>
    <m/>
    <m/>
    <m/>
    <m/>
    <m/>
    <m/>
    <m/>
    <m/>
    <m/>
    <m/>
    <x v="0"/>
    <x v="0"/>
    <m/>
  </r>
  <r>
    <s v=""/>
    <s v=" E09_17320"/>
    <s v="I/O List - 1006 Controls System"/>
    <s v="6.09.05.02.02"/>
    <x v="0"/>
    <d v="2023-12-22T00:00:00"/>
    <d v="2024-01-23T00:00:00"/>
    <s v="glayden"/>
    <s v="tallerico"/>
    <n v="13190.32"/>
    <m/>
    <s v="C"/>
    <s v="Labor"/>
    <s v="TEC"/>
    <m/>
    <s v="BNL"/>
    <s v="PED"/>
    <s v="CRYO"/>
    <x v="11"/>
    <m/>
    <m/>
    <m/>
    <m/>
    <m/>
    <m/>
    <m/>
    <m/>
    <n v="13190.32"/>
    <m/>
    <m/>
    <m/>
    <m/>
    <m/>
    <m/>
    <m/>
    <m/>
    <m/>
    <m/>
    <x v="0"/>
    <x v="0"/>
    <m/>
  </r>
  <r>
    <s v=""/>
    <s v=" E09_17260"/>
    <s v="I/O List - 1004 Controls System"/>
    <s v="6.09.05.02.02"/>
    <x v="0"/>
    <d v="2023-12-22T00:00:00"/>
    <d v="2024-01-23T00:00:00"/>
    <s v="glayden"/>
    <s v="tallerico"/>
    <n v="13190.32"/>
    <m/>
    <s v="C"/>
    <s v="Labor"/>
    <s v="TEC"/>
    <m/>
    <s v="BNL"/>
    <s v="PED"/>
    <s v="CRYO"/>
    <x v="11"/>
    <m/>
    <m/>
    <m/>
    <m/>
    <m/>
    <m/>
    <m/>
    <m/>
    <n v="13190.32"/>
    <m/>
    <m/>
    <m/>
    <m/>
    <m/>
    <m/>
    <m/>
    <m/>
    <m/>
    <m/>
    <x v="0"/>
    <x v="0"/>
    <m/>
  </r>
  <r>
    <s v=""/>
    <s v=" E09_17230"/>
    <s v="I/O List - 1002 Controls System"/>
    <s v="6.09.05.02.02"/>
    <x v="0"/>
    <d v="2023-12-22T00:00:00"/>
    <d v="2024-01-23T00:00:00"/>
    <s v="glayden"/>
    <s v="tallerico"/>
    <n v="13190.32"/>
    <m/>
    <s v="C"/>
    <s v="Labor"/>
    <s v="TEC"/>
    <m/>
    <s v="BNL"/>
    <s v="PED"/>
    <s v="CRYO"/>
    <x v="11"/>
    <m/>
    <m/>
    <m/>
    <m/>
    <m/>
    <m/>
    <m/>
    <m/>
    <n v="13190.32"/>
    <m/>
    <m/>
    <m/>
    <m/>
    <m/>
    <m/>
    <m/>
    <m/>
    <m/>
    <m/>
    <x v="0"/>
    <x v="0"/>
    <m/>
  </r>
  <r>
    <s v=""/>
    <s v=" E09_17410"/>
    <s v="PLC I/O List -1012 Controls System"/>
    <s v="6.09.05.02.02"/>
    <x v="0"/>
    <d v="2024-04-18T00:00:00"/>
    <d v="2024-07-12T00:00:00"/>
    <s v="glayden"/>
    <s v="tallerico"/>
    <n v="13190.32"/>
    <m/>
    <s v="C"/>
    <s v="Labor"/>
    <s v="TEC"/>
    <m/>
    <s v="BNL"/>
    <s v="PED"/>
    <s v="CRYO"/>
    <x v="11"/>
    <m/>
    <m/>
    <m/>
    <m/>
    <m/>
    <m/>
    <m/>
    <m/>
    <n v="13190.32"/>
    <m/>
    <m/>
    <m/>
    <m/>
    <m/>
    <m/>
    <m/>
    <m/>
    <m/>
    <m/>
    <x v="0"/>
    <x v="0"/>
    <m/>
  </r>
  <r>
    <s v=""/>
    <s v=" E09_18700"/>
    <s v="Checkout - 1002 Rack functional"/>
    <s v="6.09.05.06"/>
    <x v="0"/>
    <d v="2028-04-24T00:00:00"/>
    <d v="2028-04-28T00:00:00"/>
    <s v="glayden"/>
    <s v="tallerico"/>
    <n v="15136.2"/>
    <m/>
    <s v="C"/>
    <s v="Labor"/>
    <s v="TEC"/>
    <m/>
    <s v="BNL"/>
    <s v="Const"/>
    <s v="CRYO"/>
    <x v="8"/>
    <m/>
    <m/>
    <m/>
    <m/>
    <m/>
    <m/>
    <m/>
    <m/>
    <m/>
    <m/>
    <m/>
    <m/>
    <n v="15136.2"/>
    <m/>
    <m/>
    <m/>
    <m/>
    <m/>
    <m/>
    <x v="0"/>
    <x v="0"/>
    <m/>
  </r>
  <r>
    <s v=""/>
    <s v=" E09_18660"/>
    <s v="Checkout - IR10 Rack functional"/>
    <s v="6.09.05.06"/>
    <x v="0"/>
    <d v="2028-08-23T00:00:00"/>
    <d v="2028-09-06T00:00:00"/>
    <s v="glayden"/>
    <s v="tallerico"/>
    <n v="15136.2"/>
    <m/>
    <s v="C"/>
    <s v="Labor"/>
    <s v="TEC"/>
    <m/>
    <s v="BNL"/>
    <s v="Const"/>
    <s v="CRYO"/>
    <x v="8"/>
    <m/>
    <m/>
    <m/>
    <m/>
    <m/>
    <m/>
    <m/>
    <m/>
    <m/>
    <m/>
    <m/>
    <m/>
    <n v="15136.2"/>
    <m/>
    <m/>
    <m/>
    <m/>
    <m/>
    <m/>
    <x v="0"/>
    <x v="0"/>
    <m/>
  </r>
  <r>
    <s v=""/>
    <s v=" E09_18670"/>
    <s v="Checkout - IR06 Rack functional"/>
    <s v="6.09.05.06"/>
    <x v="0"/>
    <d v="2028-05-08T00:00:00"/>
    <d v="2028-05-19T00:00:00"/>
    <s v="glayden"/>
    <s v="tallerico"/>
    <n v="15136.2"/>
    <m/>
    <s v="C"/>
    <s v="Labor"/>
    <s v="TEC"/>
    <m/>
    <s v="BNL"/>
    <s v="Const"/>
    <s v="CRYO"/>
    <x v="8"/>
    <m/>
    <m/>
    <m/>
    <m/>
    <m/>
    <m/>
    <m/>
    <m/>
    <m/>
    <m/>
    <m/>
    <m/>
    <n v="15136.2"/>
    <m/>
    <m/>
    <m/>
    <m/>
    <m/>
    <m/>
    <x v="0"/>
    <x v="0"/>
    <m/>
  </r>
  <r>
    <s v=""/>
    <s v=" E09_18680"/>
    <s v="Checkout - IR02 SHC Rack functional"/>
    <s v="6.09.05.06"/>
    <x v="0"/>
    <d v="2028-05-08T00:00:00"/>
    <d v="2028-05-19T00:00:00"/>
    <s v="glayden"/>
    <s v="tallerico"/>
    <n v="15136.2"/>
    <m/>
    <s v="C"/>
    <s v="Labor"/>
    <s v="TEC"/>
    <m/>
    <s v="BNL"/>
    <s v="Const"/>
    <s v="CRYO"/>
    <x v="8"/>
    <m/>
    <m/>
    <m/>
    <m/>
    <m/>
    <m/>
    <m/>
    <m/>
    <m/>
    <m/>
    <m/>
    <m/>
    <n v="15136.2"/>
    <m/>
    <m/>
    <m/>
    <m/>
    <m/>
    <m/>
    <x v="0"/>
    <x v="0"/>
    <m/>
  </r>
  <r>
    <s v=""/>
    <s v=" E09_18690"/>
    <s v="Checkout - 1012 Rack functional"/>
    <s v="6.09.05.06"/>
    <x v="0"/>
    <d v="2028-04-10T00:00:00"/>
    <d v="2028-04-14T00:00:00"/>
    <s v="glayden"/>
    <s v="tallerico"/>
    <n v="15136.2"/>
    <m/>
    <s v="C"/>
    <s v="Labor"/>
    <s v="TEC"/>
    <m/>
    <s v="BNL"/>
    <s v="Const"/>
    <s v="CRYO"/>
    <x v="8"/>
    <m/>
    <m/>
    <m/>
    <m/>
    <m/>
    <m/>
    <m/>
    <m/>
    <m/>
    <m/>
    <m/>
    <m/>
    <n v="15136.2"/>
    <m/>
    <m/>
    <m/>
    <m/>
    <m/>
    <m/>
    <x v="0"/>
    <x v="0"/>
    <m/>
  </r>
  <r>
    <s v=""/>
    <s v=" E09_18710"/>
    <s v="Checkout - 1004 Rack functional"/>
    <s v="6.09.05.06"/>
    <x v="0"/>
    <d v="2028-06-20T00:00:00"/>
    <d v="2028-06-26T00:00:00"/>
    <s v="glayden"/>
    <s v="tallerico"/>
    <n v="15136.2"/>
    <m/>
    <s v="C"/>
    <s v="Labor"/>
    <s v="TEC"/>
    <m/>
    <s v="BNL"/>
    <s v="Const"/>
    <s v="CRYO"/>
    <x v="8"/>
    <m/>
    <m/>
    <m/>
    <m/>
    <m/>
    <m/>
    <m/>
    <m/>
    <m/>
    <m/>
    <m/>
    <m/>
    <n v="15136.2"/>
    <m/>
    <m/>
    <m/>
    <m/>
    <m/>
    <m/>
    <x v="0"/>
    <x v="0"/>
    <m/>
  </r>
  <r>
    <s v=""/>
    <s v=" E09_18730"/>
    <s v="Checkout - 1008 Rack functional"/>
    <s v="6.09.05.06"/>
    <x v="0"/>
    <d v="2028-02-28T00:00:00"/>
    <d v="2028-03-03T00:00:00"/>
    <s v="glayden"/>
    <s v="tallerico"/>
    <n v="15136.2"/>
    <m/>
    <s v="C"/>
    <s v="Labor"/>
    <s v="TEC"/>
    <m/>
    <s v="BNL"/>
    <s v="Const"/>
    <s v="CRYO"/>
    <x v="8"/>
    <m/>
    <m/>
    <m/>
    <m/>
    <m/>
    <m/>
    <m/>
    <m/>
    <m/>
    <m/>
    <m/>
    <m/>
    <n v="15136.2"/>
    <m/>
    <m/>
    <m/>
    <m/>
    <m/>
    <m/>
    <x v="0"/>
    <x v="0"/>
    <m/>
  </r>
  <r>
    <s v=""/>
    <s v=" E09_18750"/>
    <s v="Checkout - Integration with existing/new Central Plant controls"/>
    <s v="6.09.05.06"/>
    <x v="0"/>
    <d v="2028-03-06T00:00:00"/>
    <d v="2028-03-10T00:00:00"/>
    <s v="glayden"/>
    <s v="tallerico"/>
    <n v="15136.2"/>
    <m/>
    <s v="C"/>
    <s v="Labor"/>
    <s v="TEC"/>
    <m/>
    <s v="BNL"/>
    <s v="Const"/>
    <s v="CRYO"/>
    <x v="8"/>
    <m/>
    <m/>
    <m/>
    <m/>
    <m/>
    <m/>
    <m/>
    <m/>
    <m/>
    <m/>
    <m/>
    <m/>
    <n v="15136.2"/>
    <m/>
    <m/>
    <m/>
    <m/>
    <m/>
    <m/>
    <x v="0"/>
    <x v="0"/>
    <m/>
  </r>
  <r>
    <s v=""/>
    <s v=" E09_18740"/>
    <s v="Checkout - 1010 Rack functional"/>
    <s v="6.09.05.06"/>
    <x v="0"/>
    <d v="2028-02-28T00:00:00"/>
    <d v="2028-03-03T00:00:00"/>
    <s v="glayden"/>
    <s v="tallerico"/>
    <n v="15136.2"/>
    <m/>
    <s v="C"/>
    <s v="Labor"/>
    <s v="TEC"/>
    <m/>
    <s v="BNL"/>
    <s v="Const"/>
    <s v="CRYO"/>
    <x v="8"/>
    <m/>
    <m/>
    <m/>
    <m/>
    <m/>
    <m/>
    <m/>
    <m/>
    <m/>
    <m/>
    <m/>
    <m/>
    <n v="15136.2"/>
    <m/>
    <m/>
    <m/>
    <m/>
    <m/>
    <m/>
    <x v="0"/>
    <x v="0"/>
    <m/>
  </r>
  <r>
    <s v=""/>
    <s v=" E09_18400"/>
    <s v="Produce SCADA Database - 1008 Rack"/>
    <s v="6.09.05.04"/>
    <x v="0"/>
    <d v="2025-01-21T00:00:00"/>
    <d v="2025-02-03T00:00:00"/>
    <s v="glayden"/>
    <s v="tallerico"/>
    <n v="13651.99"/>
    <m/>
    <s v="C"/>
    <s v="Labor"/>
    <s v="TEC"/>
    <m/>
    <s v="BNL"/>
    <s v="PED"/>
    <s v="CRYO"/>
    <x v="6"/>
    <m/>
    <m/>
    <m/>
    <m/>
    <m/>
    <m/>
    <m/>
    <m/>
    <m/>
    <n v="13651.99"/>
    <m/>
    <m/>
    <m/>
    <m/>
    <m/>
    <m/>
    <m/>
    <m/>
    <m/>
    <x v="0"/>
    <x v="0"/>
    <m/>
  </r>
  <r>
    <s v=""/>
    <s v=" E09_18330"/>
    <s v="Generate Engineering docs - 1010 Rack"/>
    <s v="6.09.05.04"/>
    <x v="0"/>
    <d v="2024-10-21T00:00:00"/>
    <d v="2024-11-18T00:00:00"/>
    <s v="glayden"/>
    <s v="tallerico"/>
    <n v="13651.99"/>
    <m/>
    <s v="C"/>
    <s v="Labor"/>
    <s v="TEC"/>
    <m/>
    <s v="BNL"/>
    <s v="PED"/>
    <s v="CRYO"/>
    <x v="6"/>
    <m/>
    <m/>
    <m/>
    <m/>
    <m/>
    <m/>
    <m/>
    <m/>
    <m/>
    <n v="13651.99"/>
    <m/>
    <m/>
    <m/>
    <m/>
    <m/>
    <m/>
    <m/>
    <m/>
    <m/>
    <x v="0"/>
    <x v="0"/>
    <m/>
  </r>
  <r>
    <s v=""/>
    <s v=" E09_18350"/>
    <s v="Produce SCADA Database - 1010 Rack"/>
    <s v="6.09.05.04"/>
    <x v="0"/>
    <d v="2025-01-21T00:00:00"/>
    <d v="2025-02-03T00:00:00"/>
    <s v="glayden"/>
    <s v="tallerico"/>
    <n v="13651.99"/>
    <m/>
    <s v="C"/>
    <s v="Labor"/>
    <s v="TEC"/>
    <m/>
    <s v="BNL"/>
    <s v="PED"/>
    <s v="CRYO"/>
    <x v="6"/>
    <m/>
    <m/>
    <m/>
    <m/>
    <m/>
    <m/>
    <m/>
    <m/>
    <m/>
    <n v="13651.99"/>
    <m/>
    <m/>
    <m/>
    <m/>
    <m/>
    <m/>
    <m/>
    <m/>
    <m/>
    <x v="0"/>
    <x v="0"/>
    <m/>
  </r>
  <r>
    <s v=""/>
    <s v=" E09_17980"/>
    <s v="Generate Engineering docs - 1006 Rack"/>
    <s v="6.09.05.04"/>
    <x v="0"/>
    <d v="2024-10-21T00:00:00"/>
    <d v="2024-11-18T00:00:00"/>
    <s v="glayden"/>
    <s v="tallerico"/>
    <n v="13651.99"/>
    <m/>
    <s v="C"/>
    <s v="Labor"/>
    <s v="TEC"/>
    <m/>
    <s v="BNL"/>
    <s v="PED"/>
    <s v="CRYO"/>
    <x v="6"/>
    <m/>
    <m/>
    <m/>
    <m/>
    <m/>
    <m/>
    <m/>
    <m/>
    <m/>
    <n v="13651.99"/>
    <m/>
    <m/>
    <m/>
    <m/>
    <m/>
    <m/>
    <m/>
    <m/>
    <m/>
    <x v="0"/>
    <x v="0"/>
    <m/>
  </r>
  <r>
    <s v=""/>
    <s v=" E09_18000"/>
    <s v="Produce SCADA Database - 1006 Rack"/>
    <s v="6.09.05.04"/>
    <x v="0"/>
    <d v="2025-01-21T00:00:00"/>
    <d v="2025-02-03T00:00:00"/>
    <s v="glayden"/>
    <s v="tallerico"/>
    <n v="13651.99"/>
    <m/>
    <s v="C"/>
    <s v="Labor"/>
    <s v="TEC"/>
    <m/>
    <s v="BNL"/>
    <s v="PED"/>
    <s v="CRYO"/>
    <x v="6"/>
    <m/>
    <m/>
    <m/>
    <m/>
    <m/>
    <m/>
    <m/>
    <m/>
    <m/>
    <n v="13651.99"/>
    <m/>
    <m/>
    <m/>
    <m/>
    <m/>
    <m/>
    <m/>
    <m/>
    <m/>
    <x v="0"/>
    <x v="0"/>
    <m/>
  </r>
  <r>
    <s v=""/>
    <s v=" E09_18130"/>
    <s v="Generate Engineering docs - 1012 Rack"/>
    <s v="6.09.05.04"/>
    <x v="0"/>
    <d v="2024-10-21T00:00:00"/>
    <d v="2024-11-18T00:00:00"/>
    <s v="glayden"/>
    <s v="tallerico"/>
    <n v="13651.99"/>
    <m/>
    <s v="C"/>
    <s v="Labor"/>
    <s v="TEC"/>
    <m/>
    <s v="BNL"/>
    <s v="PED"/>
    <s v="CRYO"/>
    <x v="6"/>
    <m/>
    <m/>
    <m/>
    <m/>
    <m/>
    <m/>
    <m/>
    <m/>
    <m/>
    <n v="13651.99"/>
    <m/>
    <m/>
    <m/>
    <m/>
    <m/>
    <m/>
    <m/>
    <m/>
    <m/>
    <x v="0"/>
    <x v="0"/>
    <m/>
  </r>
  <r>
    <s v=""/>
    <s v=" E09_18150"/>
    <s v="Produce SCADA Database - 1012 Rack"/>
    <s v="6.09.05.04"/>
    <x v="0"/>
    <d v="2025-01-21T00:00:00"/>
    <d v="2025-02-03T00:00:00"/>
    <s v="glayden"/>
    <s v="tallerico"/>
    <n v="13651.99"/>
    <m/>
    <s v="C"/>
    <s v="Labor"/>
    <s v="TEC"/>
    <m/>
    <s v="BNL"/>
    <s v="PED"/>
    <s v="CRYO"/>
    <x v="6"/>
    <m/>
    <m/>
    <m/>
    <m/>
    <m/>
    <m/>
    <m/>
    <m/>
    <m/>
    <n v="13651.99"/>
    <m/>
    <m/>
    <m/>
    <m/>
    <m/>
    <m/>
    <m/>
    <m/>
    <m/>
    <x v="0"/>
    <x v="0"/>
    <m/>
  </r>
  <r>
    <s v=""/>
    <s v=" E09_18230"/>
    <s v="Generate Engineering docs - 1002 Rack"/>
    <s v="6.09.05.04"/>
    <x v="0"/>
    <d v="2024-10-21T00:00:00"/>
    <d v="2024-11-18T00:00:00"/>
    <s v="glayden"/>
    <s v="tallerico"/>
    <n v="13651.99"/>
    <m/>
    <s v="C"/>
    <s v="Labor"/>
    <s v="TEC"/>
    <m/>
    <s v="BNL"/>
    <s v="PED"/>
    <s v="CRYO"/>
    <x v="6"/>
    <m/>
    <m/>
    <m/>
    <m/>
    <m/>
    <m/>
    <m/>
    <m/>
    <m/>
    <n v="13651.99"/>
    <m/>
    <m/>
    <m/>
    <m/>
    <m/>
    <m/>
    <m/>
    <m/>
    <m/>
    <x v="0"/>
    <x v="0"/>
    <m/>
  </r>
  <r>
    <s v=""/>
    <s v=" E09_18250"/>
    <s v="Produce SCADA Database - 1002 Rack"/>
    <s v="6.09.05.04"/>
    <x v="0"/>
    <d v="2025-01-21T00:00:00"/>
    <d v="2025-02-03T00:00:00"/>
    <s v="glayden"/>
    <s v="tallerico"/>
    <n v="13651.99"/>
    <m/>
    <s v="C"/>
    <s v="Labor"/>
    <s v="TEC"/>
    <m/>
    <s v="BNL"/>
    <s v="PED"/>
    <s v="CRYO"/>
    <x v="6"/>
    <m/>
    <m/>
    <m/>
    <m/>
    <m/>
    <m/>
    <m/>
    <m/>
    <m/>
    <n v="13651.99"/>
    <m/>
    <m/>
    <m/>
    <m/>
    <m/>
    <m/>
    <m/>
    <m/>
    <m/>
    <x v="0"/>
    <x v="0"/>
    <m/>
  </r>
  <r>
    <s v=""/>
    <s v=" E09_18180"/>
    <s v="Generate Engineering docs - 1004 Rack"/>
    <s v="6.09.05.04"/>
    <x v="0"/>
    <d v="2024-10-21T00:00:00"/>
    <d v="2024-11-18T00:00:00"/>
    <s v="glayden"/>
    <s v="tallerico"/>
    <n v="13651.99"/>
    <m/>
    <s v="C"/>
    <s v="Labor"/>
    <s v="TEC"/>
    <m/>
    <s v="BNL"/>
    <s v="PED"/>
    <s v="CRYO"/>
    <x v="6"/>
    <m/>
    <m/>
    <m/>
    <m/>
    <m/>
    <m/>
    <m/>
    <m/>
    <m/>
    <n v="13651.99"/>
    <m/>
    <m/>
    <m/>
    <m/>
    <m/>
    <m/>
    <m/>
    <m/>
    <m/>
    <x v="0"/>
    <x v="0"/>
    <m/>
  </r>
  <r>
    <s v=""/>
    <s v=" E09_18200"/>
    <s v="Produce SCADA Database - 1004 Rack"/>
    <s v="6.09.05.04"/>
    <x v="0"/>
    <d v="2025-01-21T00:00:00"/>
    <d v="2025-02-10T00:00:00"/>
    <s v="glayden"/>
    <s v="tallerico"/>
    <n v="13651.99"/>
    <m/>
    <s v="C"/>
    <s v="Labor"/>
    <s v="TEC"/>
    <m/>
    <s v="BNL"/>
    <s v="PED"/>
    <s v="CRYO"/>
    <x v="6"/>
    <m/>
    <m/>
    <m/>
    <m/>
    <m/>
    <m/>
    <m/>
    <m/>
    <m/>
    <n v="13651.99"/>
    <m/>
    <m/>
    <m/>
    <m/>
    <m/>
    <m/>
    <m/>
    <m/>
    <m/>
    <x v="0"/>
    <x v="0"/>
    <m/>
  </r>
  <r>
    <s v=""/>
    <s v=" E09_18380"/>
    <s v="Generate Engineering docs - 1008 Rack"/>
    <s v="6.09.05.04"/>
    <x v="0"/>
    <d v="2024-10-21T00:00:00"/>
    <d v="2024-11-18T00:00:00"/>
    <s v="glayden"/>
    <s v="tallerico"/>
    <n v="13651.99"/>
    <m/>
    <s v="C"/>
    <s v="Labor"/>
    <s v="TEC"/>
    <m/>
    <s v="BNL"/>
    <s v="PED"/>
    <s v="CRYO"/>
    <x v="6"/>
    <m/>
    <m/>
    <m/>
    <m/>
    <m/>
    <m/>
    <m/>
    <m/>
    <m/>
    <n v="13651.99"/>
    <m/>
    <m/>
    <m/>
    <m/>
    <m/>
    <m/>
    <m/>
    <m/>
    <m/>
    <x v="0"/>
    <x v="0"/>
    <m/>
  </r>
  <r>
    <s v=""/>
    <s v=" E09_13000"/>
    <s v="Develop Test and Verification Plans for Satellite Plant Equipment - BNL IR10"/>
    <s v="6.09.02.05.03"/>
    <x v="0"/>
    <d v="2023-08-03T00:00:00"/>
    <d v="2023-08-09T00:00:00"/>
    <s v="glayden"/>
    <s v="ythan"/>
    <n v="14829.62"/>
    <m/>
    <s v="C"/>
    <s v="Labor"/>
    <s v="TEC"/>
    <m/>
    <s v="BNL"/>
    <s v="PED"/>
    <s v="CRYO"/>
    <x v="11"/>
    <m/>
    <m/>
    <m/>
    <m/>
    <m/>
    <m/>
    <m/>
    <n v="14829.62"/>
    <m/>
    <m/>
    <m/>
    <m/>
    <m/>
    <m/>
    <m/>
    <m/>
    <m/>
    <m/>
    <m/>
    <x v="0"/>
    <x v="0"/>
    <m/>
  </r>
  <r>
    <s v=""/>
    <s v=" E09_14250"/>
    <s v="4K Distribution B&amp;P - Prepare procurement package, System Specification, SOW"/>
    <s v="6.09.03.03.01"/>
    <x v="0"/>
    <d v="2026-04-02T00:00:00"/>
    <d v="2026-05-11T00:00:00"/>
    <s v="glayden"/>
    <s v="ythan"/>
    <n v="16441.86"/>
    <m/>
    <s v="C"/>
    <s v="Labor"/>
    <s v="TEC"/>
    <m/>
    <s v="BNL"/>
    <s v="Const"/>
    <s v="CRYO"/>
    <x v="10"/>
    <m/>
    <m/>
    <m/>
    <m/>
    <m/>
    <m/>
    <m/>
    <m/>
    <m/>
    <m/>
    <n v="16441.86"/>
    <m/>
    <m/>
    <m/>
    <m/>
    <m/>
    <m/>
    <m/>
    <m/>
    <x v="0"/>
    <x v="0"/>
    <m/>
  </r>
  <r>
    <s v=""/>
    <s v=" E09_14260"/>
    <s v="4K Distribution B&amp;P - APP/ Acquisition Plan Approval and  Procurement Effort"/>
    <s v="6.09.03.03.01"/>
    <x v="0"/>
    <d v="2026-05-12T00:00:00"/>
    <d v="2027-02-18T00:00:00"/>
    <s v="glayden"/>
    <s v="ythan"/>
    <n v="16720.599999999999"/>
    <m/>
    <s v="C"/>
    <s v="Labor"/>
    <s v="TEC"/>
    <m/>
    <s v="BNL"/>
    <s v="Const"/>
    <s v="CRYO"/>
    <x v="10"/>
    <m/>
    <m/>
    <m/>
    <m/>
    <m/>
    <m/>
    <m/>
    <m/>
    <m/>
    <m/>
    <n v="8621.56"/>
    <n v="8099.04"/>
    <m/>
    <m/>
    <m/>
    <m/>
    <m/>
    <m/>
    <m/>
    <x v="0"/>
    <x v="0"/>
    <m/>
  </r>
  <r>
    <s v=""/>
    <s v=" E09_14280"/>
    <s v="4K Distribution B&amp;P - 4K Distribution Kick-off to PDR"/>
    <s v="6.09.03.03.01"/>
    <x v="0"/>
    <d v="2027-02-22T00:00:00"/>
    <d v="2027-08-10T00:00:00"/>
    <s v="glayden"/>
    <s v="ythan"/>
    <n v="17017.330000000002"/>
    <m/>
    <s v="C"/>
    <s v="Labor"/>
    <s v="TEC"/>
    <m/>
    <s v="BNL"/>
    <s v="Const"/>
    <s v="CRYO"/>
    <x v="10"/>
    <m/>
    <m/>
    <m/>
    <m/>
    <m/>
    <m/>
    <m/>
    <m/>
    <m/>
    <m/>
    <m/>
    <n v="17017.330000000002"/>
    <m/>
    <m/>
    <m/>
    <m/>
    <m/>
    <m/>
    <m/>
    <x v="0"/>
    <x v="0"/>
    <m/>
  </r>
  <r>
    <s v=""/>
    <s v=" E09_14290"/>
    <s v="4K Distribution B&amp;P - 4K Distribution PDR - IDR"/>
    <s v="6.09.03.03.01"/>
    <x v="0"/>
    <d v="2027-08-11T00:00:00"/>
    <d v="2028-02-04T00:00:00"/>
    <s v="glayden"/>
    <s v="ythan"/>
    <n v="17434.25"/>
    <m/>
    <s v="C"/>
    <s v="Labor"/>
    <s v="TEC"/>
    <m/>
    <s v="BNL"/>
    <s v="Const"/>
    <s v="CRYO"/>
    <x v="10"/>
    <m/>
    <m/>
    <m/>
    <m/>
    <m/>
    <m/>
    <m/>
    <m/>
    <m/>
    <m/>
    <m/>
    <n v="5230.2700000000004"/>
    <n v="12203.98"/>
    <m/>
    <m/>
    <m/>
    <m/>
    <m/>
    <m/>
    <x v="0"/>
    <x v="0"/>
    <m/>
  </r>
  <r>
    <s v=""/>
    <s v=" E09_14300"/>
    <s v="4K Distribution B&amp;P - 4K Distribution IDR - FDR"/>
    <s v="6.09.03.03.01"/>
    <x v="0"/>
    <d v="2028-02-07T00:00:00"/>
    <d v="2028-06-13T00:00:00"/>
    <s v="glayden"/>
    <s v="ythan"/>
    <n v="17612.93"/>
    <m/>
    <s v="C"/>
    <s v="Labor"/>
    <s v="TEC"/>
    <m/>
    <s v="BNL"/>
    <s v="Const"/>
    <s v="CRYO"/>
    <x v="10"/>
    <m/>
    <m/>
    <m/>
    <m/>
    <m/>
    <m/>
    <m/>
    <m/>
    <m/>
    <m/>
    <m/>
    <m/>
    <n v="17612.93"/>
    <m/>
    <m/>
    <m/>
    <m/>
    <m/>
    <m/>
    <x v="0"/>
    <x v="0"/>
    <m/>
  </r>
  <r>
    <s v=""/>
    <s v=" E09_14310"/>
    <s v="4K Distribution B&amp;P - 4K Distribution Manufacturing"/>
    <s v="6.09.03.03.01"/>
    <x v="0"/>
    <d v="2028-06-14T00:00:00"/>
    <d v="2029-05-07T00:00:00"/>
    <s v="glayden"/>
    <s v="ythan"/>
    <n v="18020.23"/>
    <m/>
    <s v="C"/>
    <s v="Labor"/>
    <s v="TEC"/>
    <m/>
    <s v="BNL"/>
    <s v="Const"/>
    <s v="CRYO"/>
    <x v="9"/>
    <m/>
    <m/>
    <m/>
    <m/>
    <m/>
    <m/>
    <m/>
    <m/>
    <m/>
    <m/>
    <m/>
    <m/>
    <n v="6114.01"/>
    <n v="11906.22"/>
    <m/>
    <m/>
    <m/>
    <m/>
    <m/>
    <x v="0"/>
    <x v="0"/>
    <m/>
  </r>
  <r>
    <s v=""/>
    <s v=" E09_14350"/>
    <s v="4K Distribution B&amp;P - Delivery Inspection and Acceptance: IR06"/>
    <s v="6.09.03.03.01"/>
    <x v="0"/>
    <d v="2029-05-15T00:00:00"/>
    <d v="2029-05-29T00:00:00"/>
    <s v="glayden"/>
    <s v="ythan"/>
    <n v="18229.39"/>
    <m/>
    <s v="C"/>
    <s v="Labor"/>
    <s v="TEC"/>
    <m/>
    <s v="BNL"/>
    <s v="Const"/>
    <s v="CRYO"/>
    <x v="8"/>
    <m/>
    <m/>
    <m/>
    <m/>
    <m/>
    <m/>
    <m/>
    <m/>
    <m/>
    <m/>
    <m/>
    <m/>
    <m/>
    <n v="18229.39"/>
    <m/>
    <m/>
    <m/>
    <m/>
    <m/>
    <x v="0"/>
    <x v="0"/>
    <m/>
  </r>
  <r>
    <s v=""/>
    <s v=" E09_14360"/>
    <s v="4K Distribution B&amp;P - Delivery Inspection and Acceptance: IR10"/>
    <s v="6.09.03.03.01"/>
    <x v="0"/>
    <d v="2029-05-15T00:00:00"/>
    <d v="2029-05-29T00:00:00"/>
    <s v="glayden"/>
    <s v="ythan"/>
    <n v="18229.39"/>
    <m/>
    <s v="C"/>
    <s v="Labor"/>
    <s v="TEC"/>
    <m/>
    <s v="BNL"/>
    <s v="Const"/>
    <s v="CRYO"/>
    <x v="8"/>
    <m/>
    <m/>
    <m/>
    <m/>
    <m/>
    <m/>
    <m/>
    <m/>
    <m/>
    <m/>
    <m/>
    <m/>
    <m/>
    <n v="18229.39"/>
    <m/>
    <m/>
    <m/>
    <m/>
    <m/>
    <x v="0"/>
    <x v="0"/>
    <m/>
  </r>
  <r>
    <s v=""/>
    <s v=" E09_14380"/>
    <s v="4K Distribution B&amp;P - Delivery Inspection and Acceptance: IR04"/>
    <s v="6.09.03.03.01"/>
    <x v="0"/>
    <d v="2029-05-15T00:00:00"/>
    <d v="2029-05-29T00:00:00"/>
    <s v="glayden"/>
    <s v="ythan"/>
    <n v="18229.39"/>
    <m/>
    <s v="C"/>
    <s v="Labor"/>
    <s v="TEC"/>
    <m/>
    <s v="BNL"/>
    <s v="Const"/>
    <s v="CRYO"/>
    <x v="8"/>
    <m/>
    <m/>
    <m/>
    <m/>
    <m/>
    <m/>
    <m/>
    <m/>
    <m/>
    <m/>
    <m/>
    <m/>
    <m/>
    <n v="18229.39"/>
    <m/>
    <m/>
    <m/>
    <m/>
    <m/>
    <x v="0"/>
    <x v="0"/>
    <m/>
  </r>
  <r>
    <s v=""/>
    <s v=" E09_14400"/>
    <s v="4K Distribution B&amp;P - Delivery Inspection and Acceptance: IR12"/>
    <s v="6.09.03.03.01"/>
    <x v="0"/>
    <d v="2029-05-15T00:00:00"/>
    <d v="2029-05-29T00:00:00"/>
    <s v="glayden"/>
    <s v="ythan"/>
    <n v="18229.39"/>
    <m/>
    <s v="C"/>
    <s v="Labor"/>
    <s v="TEC"/>
    <m/>
    <s v="BNL"/>
    <s v="Const"/>
    <s v="CRYO"/>
    <x v="8"/>
    <m/>
    <m/>
    <m/>
    <m/>
    <m/>
    <m/>
    <m/>
    <m/>
    <m/>
    <m/>
    <m/>
    <m/>
    <m/>
    <n v="18229.39"/>
    <m/>
    <m/>
    <m/>
    <m/>
    <m/>
    <x v="0"/>
    <x v="0"/>
    <m/>
  </r>
  <r>
    <s v=""/>
    <s v=" E09_14420"/>
    <s v="4K Distribution B&amp;P - Delivery Inspection and Acceptance: IR02"/>
    <s v="6.09.03.03.01"/>
    <x v="0"/>
    <d v="2029-05-15T00:00:00"/>
    <d v="2029-05-29T00:00:00"/>
    <s v="glayden"/>
    <s v="ythan"/>
    <n v="18229.39"/>
    <m/>
    <s v="C"/>
    <s v="Labor"/>
    <s v="TEC"/>
    <m/>
    <s v="BNL"/>
    <s v="Const"/>
    <s v="CRYO"/>
    <x v="8"/>
    <m/>
    <m/>
    <m/>
    <m/>
    <m/>
    <m/>
    <m/>
    <m/>
    <m/>
    <m/>
    <m/>
    <m/>
    <m/>
    <n v="18229.39"/>
    <m/>
    <m/>
    <m/>
    <m/>
    <m/>
    <x v="0"/>
    <x v="0"/>
    <m/>
  </r>
  <r>
    <s v=""/>
    <s v=" E09_15300"/>
    <s v="4K Distribution - System Test &amp; Evaluation - IR12 HSR 41GeV"/>
    <s v="6.09.03.05"/>
    <x v="0"/>
    <d v="1931-04-08T00:00:00"/>
    <d v="1931-08-13T00:00:00"/>
    <s v="glayden"/>
    <s v="ythan"/>
    <n v="19527.77"/>
    <m/>
    <s v="C"/>
    <s v="Labor"/>
    <s v="TEC"/>
    <m/>
    <s v="BNL"/>
    <s v="Const"/>
    <s v="CRYO"/>
    <x v="8"/>
    <m/>
    <m/>
    <m/>
    <m/>
    <m/>
    <m/>
    <m/>
    <m/>
    <m/>
    <m/>
    <m/>
    <m/>
    <m/>
    <m/>
    <m/>
    <n v="19527.77"/>
    <m/>
    <m/>
    <m/>
    <x v="0"/>
    <x v="0"/>
    <m/>
  </r>
  <r>
    <s v=""/>
    <s v=" E09_14250"/>
    <s v="4K Distribution B&amp;P - Prepare procurement package, System Specification, SOW"/>
    <s v="6.09.03.03.01"/>
    <x v="0"/>
    <d v="2026-04-02T00:00:00"/>
    <d v="2026-05-11T00:00:00"/>
    <s v="glayden"/>
    <s v="ythan"/>
    <n v="12182.32"/>
    <m/>
    <s v="C"/>
    <s v="Labor"/>
    <s v="TEC"/>
    <m/>
    <s v="BNL"/>
    <s v="Const"/>
    <s v="CRYO"/>
    <x v="10"/>
    <m/>
    <m/>
    <m/>
    <m/>
    <m/>
    <m/>
    <m/>
    <m/>
    <m/>
    <m/>
    <n v="12182.32"/>
    <m/>
    <m/>
    <m/>
    <m/>
    <m/>
    <m/>
    <m/>
    <m/>
    <x v="0"/>
    <x v="0"/>
    <m/>
  </r>
  <r>
    <s v=""/>
    <s v=" E09_14260"/>
    <s v="4K Distribution B&amp;P - APP/ Acquisition Plan Approval and  Procurement Effort"/>
    <s v="6.09.03.03.01"/>
    <x v="0"/>
    <d v="2026-05-12T00:00:00"/>
    <d v="2027-02-18T00:00:00"/>
    <s v="glayden"/>
    <s v="ythan"/>
    <n v="12388.85"/>
    <m/>
    <s v="C"/>
    <s v="Labor"/>
    <s v="TEC"/>
    <m/>
    <s v="BNL"/>
    <s v="Const"/>
    <s v="CRYO"/>
    <x v="10"/>
    <m/>
    <m/>
    <m/>
    <m/>
    <m/>
    <m/>
    <m/>
    <m/>
    <m/>
    <m/>
    <n v="6388"/>
    <n v="6000.85"/>
    <m/>
    <m/>
    <m/>
    <m/>
    <m/>
    <m/>
    <m/>
    <x v="0"/>
    <x v="0"/>
    <m/>
  </r>
  <r>
    <s v=""/>
    <s v=" E09_14280"/>
    <s v="4K Distribution B&amp;P - 4K Distribution Kick-off to PDR"/>
    <s v="6.09.03.03.01"/>
    <x v="0"/>
    <d v="2027-02-22T00:00:00"/>
    <d v="2027-08-10T00:00:00"/>
    <s v="glayden"/>
    <s v="ythan"/>
    <n v="12608.7"/>
    <m/>
    <s v="C"/>
    <s v="Labor"/>
    <s v="TEC"/>
    <m/>
    <s v="BNL"/>
    <s v="Const"/>
    <s v="CRYO"/>
    <x v="10"/>
    <m/>
    <m/>
    <m/>
    <m/>
    <m/>
    <m/>
    <m/>
    <m/>
    <m/>
    <m/>
    <m/>
    <n v="12608.7"/>
    <m/>
    <m/>
    <m/>
    <m/>
    <m/>
    <m/>
    <m/>
    <x v="0"/>
    <x v="0"/>
    <m/>
  </r>
  <r>
    <s v=""/>
    <s v=" E09_14290"/>
    <s v="4K Distribution B&amp;P - 4K Distribution PDR - IDR"/>
    <s v="6.09.03.03.01"/>
    <x v="0"/>
    <d v="2027-08-11T00:00:00"/>
    <d v="2028-02-04T00:00:00"/>
    <s v="glayden"/>
    <s v="ythan"/>
    <n v="12917.62"/>
    <m/>
    <s v="C"/>
    <s v="Labor"/>
    <s v="TEC"/>
    <m/>
    <s v="BNL"/>
    <s v="Const"/>
    <s v="CRYO"/>
    <x v="10"/>
    <m/>
    <m/>
    <m/>
    <m/>
    <m/>
    <m/>
    <m/>
    <m/>
    <m/>
    <m/>
    <m/>
    <n v="3875.28"/>
    <n v="9042.33"/>
    <m/>
    <m/>
    <m/>
    <m/>
    <m/>
    <m/>
    <x v="0"/>
    <x v="0"/>
    <m/>
  </r>
  <r>
    <s v=""/>
    <s v=" E09_14300"/>
    <s v="4K Distribution B&amp;P - 4K Distribution IDR - FDR"/>
    <s v="6.09.03.03.01"/>
    <x v="0"/>
    <d v="2028-02-07T00:00:00"/>
    <d v="2028-06-13T00:00:00"/>
    <s v="glayden"/>
    <s v="ythan"/>
    <n v="13050.01"/>
    <m/>
    <s v="C"/>
    <s v="Labor"/>
    <s v="TEC"/>
    <m/>
    <s v="BNL"/>
    <s v="Const"/>
    <s v="CRYO"/>
    <x v="10"/>
    <m/>
    <m/>
    <m/>
    <m/>
    <m/>
    <m/>
    <m/>
    <m/>
    <m/>
    <m/>
    <m/>
    <m/>
    <n v="13050.01"/>
    <m/>
    <m/>
    <m/>
    <m/>
    <m/>
    <m/>
    <x v="0"/>
    <x v="0"/>
    <m/>
  </r>
  <r>
    <s v=""/>
    <s v=" E09_14310"/>
    <s v="4K Distribution B&amp;P - 4K Distribution Manufacturing"/>
    <s v="6.09.03.03.01"/>
    <x v="0"/>
    <d v="2028-06-14T00:00:00"/>
    <d v="2029-05-07T00:00:00"/>
    <s v="glayden"/>
    <s v="ythan"/>
    <n v="13351.79"/>
    <m/>
    <s v="C"/>
    <s v="Labor"/>
    <s v="TEC"/>
    <m/>
    <s v="BNL"/>
    <s v="Const"/>
    <s v="CRYO"/>
    <x v="9"/>
    <m/>
    <m/>
    <m/>
    <m/>
    <m/>
    <m/>
    <m/>
    <m/>
    <m/>
    <m/>
    <m/>
    <m/>
    <n v="4530.07"/>
    <n v="8821.7199999999993"/>
    <m/>
    <m/>
    <m/>
    <m/>
    <m/>
    <x v="0"/>
    <x v="0"/>
    <m/>
  </r>
  <r>
    <s v=""/>
    <s v=" E09_14350"/>
    <s v="4K Distribution B&amp;P - Delivery Inspection and Acceptance: IR06"/>
    <s v="6.09.03.03.01"/>
    <x v="0"/>
    <d v="2029-05-15T00:00:00"/>
    <d v="2029-05-29T00:00:00"/>
    <s v="glayden"/>
    <s v="ythan"/>
    <n v="13506.76"/>
    <m/>
    <s v="C"/>
    <s v="Labor"/>
    <s v="TEC"/>
    <m/>
    <s v="BNL"/>
    <s v="Const"/>
    <s v="CRYO"/>
    <x v="8"/>
    <m/>
    <m/>
    <m/>
    <m/>
    <m/>
    <m/>
    <m/>
    <m/>
    <m/>
    <m/>
    <m/>
    <m/>
    <m/>
    <n v="13506.76"/>
    <m/>
    <m/>
    <m/>
    <m/>
    <m/>
    <x v="0"/>
    <x v="0"/>
    <m/>
  </r>
  <r>
    <s v=""/>
    <s v=" E09_14360"/>
    <s v="4K Distribution B&amp;P - Delivery Inspection and Acceptance: IR10"/>
    <s v="6.09.03.03.01"/>
    <x v="0"/>
    <d v="2029-05-15T00:00:00"/>
    <d v="2029-05-29T00:00:00"/>
    <s v="glayden"/>
    <s v="ythan"/>
    <n v="13506.76"/>
    <m/>
    <s v="C"/>
    <s v="Labor"/>
    <s v="TEC"/>
    <m/>
    <s v="BNL"/>
    <s v="Const"/>
    <s v="CRYO"/>
    <x v="8"/>
    <m/>
    <m/>
    <m/>
    <m/>
    <m/>
    <m/>
    <m/>
    <m/>
    <m/>
    <m/>
    <m/>
    <m/>
    <m/>
    <n v="13506.76"/>
    <m/>
    <m/>
    <m/>
    <m/>
    <m/>
    <x v="0"/>
    <x v="0"/>
    <m/>
  </r>
  <r>
    <s v=""/>
    <s v=" E09_14380"/>
    <s v="4K Distribution B&amp;P - Delivery Inspection and Acceptance: IR04"/>
    <s v="6.09.03.03.01"/>
    <x v="0"/>
    <d v="2029-05-15T00:00:00"/>
    <d v="2029-05-29T00:00:00"/>
    <s v="glayden"/>
    <s v="ythan"/>
    <n v="13506.76"/>
    <m/>
    <s v="C"/>
    <s v="Labor"/>
    <s v="TEC"/>
    <m/>
    <s v="BNL"/>
    <s v="Const"/>
    <s v="CRYO"/>
    <x v="8"/>
    <m/>
    <m/>
    <m/>
    <m/>
    <m/>
    <m/>
    <m/>
    <m/>
    <m/>
    <m/>
    <m/>
    <m/>
    <m/>
    <n v="13506.76"/>
    <m/>
    <m/>
    <m/>
    <m/>
    <m/>
    <x v="0"/>
    <x v="0"/>
    <m/>
  </r>
  <r>
    <s v=""/>
    <s v=" E09_14400"/>
    <s v="4K Distribution B&amp;P - Delivery Inspection and Acceptance: IR12"/>
    <s v="6.09.03.03.01"/>
    <x v="0"/>
    <d v="2029-05-15T00:00:00"/>
    <d v="2029-05-29T00:00:00"/>
    <s v="glayden"/>
    <s v="ythan"/>
    <n v="13506.76"/>
    <m/>
    <s v="C"/>
    <s v="Labor"/>
    <s v="TEC"/>
    <m/>
    <s v="BNL"/>
    <s v="Const"/>
    <s v="CRYO"/>
    <x v="8"/>
    <m/>
    <m/>
    <m/>
    <m/>
    <m/>
    <m/>
    <m/>
    <m/>
    <m/>
    <m/>
    <m/>
    <m/>
    <m/>
    <n v="13506.76"/>
    <m/>
    <m/>
    <m/>
    <m/>
    <m/>
    <x v="0"/>
    <x v="0"/>
    <m/>
  </r>
  <r>
    <s v=""/>
    <s v=" E09_14420"/>
    <s v="4K Distribution B&amp;P - Delivery Inspection and Acceptance: IR02"/>
    <s v="6.09.03.03.01"/>
    <x v="0"/>
    <d v="2029-05-15T00:00:00"/>
    <d v="2029-05-29T00:00:00"/>
    <s v="glayden"/>
    <s v="ythan"/>
    <n v="13506.76"/>
    <m/>
    <s v="C"/>
    <s v="Labor"/>
    <s v="TEC"/>
    <m/>
    <s v="BNL"/>
    <s v="Const"/>
    <s v="CRYO"/>
    <x v="8"/>
    <m/>
    <m/>
    <m/>
    <m/>
    <m/>
    <m/>
    <m/>
    <m/>
    <m/>
    <m/>
    <m/>
    <m/>
    <m/>
    <n v="13506.76"/>
    <m/>
    <m/>
    <m/>
    <m/>
    <m/>
    <x v="0"/>
    <x v="0"/>
    <m/>
  </r>
  <r>
    <s v=""/>
    <s v=" E09_15300"/>
    <s v="4K Distribution - System Test &amp; Evaluation - IR12 HSR 41GeV"/>
    <s v="6.09.03.05"/>
    <x v="0"/>
    <d v="1931-04-08T00:00:00"/>
    <d v="1931-08-13T00:00:00"/>
    <s v="glayden"/>
    <s v="ythan"/>
    <n v="14468.78"/>
    <m/>
    <s v="C"/>
    <s v="Labor"/>
    <s v="TEC"/>
    <m/>
    <s v="BNL"/>
    <s v="Const"/>
    <s v="CRYO"/>
    <x v="8"/>
    <m/>
    <m/>
    <m/>
    <m/>
    <m/>
    <m/>
    <m/>
    <m/>
    <m/>
    <m/>
    <m/>
    <m/>
    <m/>
    <m/>
    <m/>
    <n v="14468.78"/>
    <m/>
    <m/>
    <m/>
    <x v="0"/>
    <x v="0"/>
    <m/>
  </r>
  <r>
    <s v=""/>
    <s v=" E09_16340"/>
    <s v="Prepare Spec/SOW - 2K Distribution System Installation Contract - Procurement - IR02, IR06, IR10"/>
    <s v="6.09.04.04"/>
    <x v="0"/>
    <d v="2027-12-02T00:00:00"/>
    <d v="2027-12-15T00:00:00"/>
    <s v="glayden"/>
    <s v="ythan"/>
    <n v="15136.2"/>
    <m/>
    <s v="C"/>
    <s v="Labor"/>
    <s v="TEC"/>
    <m/>
    <s v="BNL"/>
    <s v="PED"/>
    <s v="CRYO"/>
    <x v="10"/>
    <m/>
    <m/>
    <m/>
    <m/>
    <m/>
    <m/>
    <m/>
    <m/>
    <m/>
    <m/>
    <m/>
    <m/>
    <n v="15136.2"/>
    <m/>
    <m/>
    <m/>
    <m/>
    <m/>
    <m/>
    <x v="0"/>
    <x v="0"/>
    <m/>
  </r>
  <r>
    <s v=""/>
    <s v=" E09_11290"/>
    <s v="Produce 3D Models for Instrumentation Panel"/>
    <s v="6.09.02.02.02"/>
    <x v="0"/>
    <d v="2025-01-28T00:00:00"/>
    <d v="2025-02-10T00:00:00"/>
    <s v="nzandi"/>
    <s v="Yang"/>
    <n v="12201.92"/>
    <m/>
    <s v="C"/>
    <s v="Labor"/>
    <s v="TEC"/>
    <m/>
    <s v="JLAB"/>
    <s v="PED"/>
    <s v="CRYO"/>
    <x v="11"/>
    <m/>
    <m/>
    <m/>
    <m/>
    <m/>
    <m/>
    <m/>
    <m/>
    <m/>
    <n v="12201.92"/>
    <m/>
    <m/>
    <m/>
    <m/>
    <m/>
    <m/>
    <m/>
    <m/>
    <m/>
    <x v="0"/>
    <x v="0"/>
    <m/>
  </r>
  <r>
    <s v=""/>
    <s v=" E09_11220"/>
    <s v="Develop Guard and Solenoid Process Vacuum Systems Specification"/>
    <s v="6.09.02.02.02"/>
    <x v="0"/>
    <d v="2024-12-16T00:00:00"/>
    <d v="2024-12-30T00:00:00"/>
    <s v="nzandi"/>
    <s v="Yang"/>
    <n v="12201.92"/>
    <m/>
    <s v="C"/>
    <s v="Labor"/>
    <s v="TEC"/>
    <m/>
    <s v="JLAB"/>
    <s v="PED"/>
    <s v="CRYO"/>
    <x v="11"/>
    <m/>
    <m/>
    <m/>
    <m/>
    <m/>
    <m/>
    <m/>
    <m/>
    <m/>
    <n v="12201.92"/>
    <m/>
    <m/>
    <m/>
    <m/>
    <m/>
    <m/>
    <m/>
    <m/>
    <m/>
    <x v="0"/>
    <x v="0"/>
    <m/>
  </r>
  <r>
    <s v=""/>
    <s v=" E09_10850"/>
    <s v="Produce Preliminary Satellite Plant building piping layouts - IR02"/>
    <s v="6.09.02.02.02"/>
    <x v="0"/>
    <d v="2023-04-25T00:00:00"/>
    <d v="2023-06-06T00:00:00"/>
    <s v="nzandi"/>
    <s v="Yang"/>
    <n v="8060.65"/>
    <m/>
    <s v="C"/>
    <s v="Labor"/>
    <s v="TEC"/>
    <m/>
    <s v="JLAB"/>
    <s v="PED"/>
    <s v="CRYO"/>
    <x v="11"/>
    <m/>
    <m/>
    <m/>
    <m/>
    <m/>
    <m/>
    <m/>
    <n v="8060.65"/>
    <m/>
    <m/>
    <m/>
    <m/>
    <m/>
    <m/>
    <m/>
    <m/>
    <m/>
    <m/>
    <m/>
    <x v="0"/>
    <x v="0"/>
    <m/>
  </r>
  <r>
    <s v=""/>
    <s v=" E09_11010"/>
    <s v="Produce Preliminary Satellite Plant building piping layouts - IR06"/>
    <s v="6.09.02.02.02"/>
    <x v="0"/>
    <d v="2023-04-25T00:00:00"/>
    <d v="2023-06-06T00:00:00"/>
    <s v="nzandi"/>
    <s v="Yang"/>
    <n v="8060.65"/>
    <m/>
    <s v="C"/>
    <s v="Labor"/>
    <s v="TEC"/>
    <m/>
    <s v="JLAB"/>
    <s v="PED"/>
    <s v="CRYO"/>
    <x v="11"/>
    <m/>
    <m/>
    <m/>
    <m/>
    <m/>
    <m/>
    <m/>
    <n v="8060.65"/>
    <m/>
    <m/>
    <m/>
    <m/>
    <m/>
    <m/>
    <m/>
    <m/>
    <m/>
    <m/>
    <m/>
    <x v="0"/>
    <x v="0"/>
    <m/>
  </r>
  <r>
    <s v=""/>
    <s v=" E09_11170"/>
    <s v="Produce Preliminary Satellite Plant building piping layouts - IR10"/>
    <s v="6.09.02.02.02"/>
    <x v="0"/>
    <d v="2023-04-25T00:00:00"/>
    <d v="2023-06-06T00:00:00"/>
    <s v="nzandi"/>
    <s v="Yang"/>
    <n v="9159.83"/>
    <m/>
    <s v="C"/>
    <s v="Labor"/>
    <s v="TEC"/>
    <m/>
    <s v="JLAB"/>
    <s v="PED"/>
    <s v="CRYO"/>
    <x v="11"/>
    <m/>
    <m/>
    <m/>
    <m/>
    <m/>
    <m/>
    <m/>
    <n v="9159.83"/>
    <m/>
    <m/>
    <m/>
    <m/>
    <m/>
    <m/>
    <m/>
    <m/>
    <m/>
    <m/>
    <m/>
    <x v="0"/>
    <x v="0"/>
    <m/>
  </r>
  <r>
    <s v=""/>
    <s v=" E09_15560"/>
    <s v="Develop Cooldown / Warm Piping IR02"/>
    <s v="6.09.04.02.02"/>
    <x v="0"/>
    <d v="2026-02-02T00:00:00"/>
    <d v="2026-03-19T00:00:00"/>
    <s v="nzandi"/>
    <s v="Yang"/>
    <n v="10009.19"/>
    <m/>
    <s v="C"/>
    <s v="Labor"/>
    <s v="TEC"/>
    <m/>
    <s v="JLAB"/>
    <s v="PED"/>
    <s v="CRYO"/>
    <x v="11"/>
    <m/>
    <m/>
    <m/>
    <m/>
    <m/>
    <m/>
    <m/>
    <m/>
    <m/>
    <m/>
    <n v="10009.19"/>
    <m/>
    <m/>
    <m/>
    <m/>
    <m/>
    <m/>
    <m/>
    <m/>
    <x v="0"/>
    <x v="0"/>
    <m/>
  </r>
  <r>
    <s v=""/>
    <s v=" E09_15570"/>
    <s v="Develop Misc. Distribution VJ Supports - IR02"/>
    <s v="6.09.04.02.02"/>
    <x v="0"/>
    <d v="2026-09-18T00:00:00"/>
    <d v="2026-12-16T00:00:00"/>
    <s v="nzandi"/>
    <s v="Yang"/>
    <n v="10264.43"/>
    <m/>
    <s v="C"/>
    <s v="Labor"/>
    <s v="TEC"/>
    <m/>
    <s v="JLAB"/>
    <s v="PED"/>
    <s v="CRYO"/>
    <x v="11"/>
    <m/>
    <m/>
    <m/>
    <m/>
    <m/>
    <m/>
    <m/>
    <m/>
    <m/>
    <m/>
    <n v="1539.66"/>
    <n v="8724.76"/>
    <m/>
    <m/>
    <m/>
    <m/>
    <m/>
    <m/>
    <m/>
    <x v="0"/>
    <x v="0"/>
    <m/>
  </r>
  <r>
    <s v=""/>
    <s v=" E09_15720"/>
    <s v="Develop Cooldown / Warm Piping - IR06"/>
    <s v="6.09.04.02.02"/>
    <x v="0"/>
    <d v="2024-05-28T00:00:00"/>
    <d v="2024-07-12T00:00:00"/>
    <s v="nzandi"/>
    <s v="Yang"/>
    <n v="9434.6299999999992"/>
    <m/>
    <s v="C"/>
    <s v="Labor"/>
    <s v="TEC"/>
    <m/>
    <s v="JLAB"/>
    <s v="PED"/>
    <s v="CRYO"/>
    <x v="11"/>
    <m/>
    <m/>
    <m/>
    <m/>
    <m/>
    <m/>
    <m/>
    <m/>
    <n v="9434.6299999999992"/>
    <m/>
    <m/>
    <m/>
    <m/>
    <m/>
    <m/>
    <m/>
    <m/>
    <m/>
    <m/>
    <x v="0"/>
    <x v="0"/>
    <m/>
  </r>
  <r>
    <s v=""/>
    <s v=" E09_15730"/>
    <s v="Develop Misc. Distribution VJ Supports - IR06"/>
    <s v="6.09.04.02.02"/>
    <x v="0"/>
    <d v="2025-04-29T00:00:00"/>
    <d v="2025-07-23T00:00:00"/>
    <s v="nzandi"/>
    <s v="Yang"/>
    <n v="9717.66"/>
    <m/>
    <s v="C"/>
    <s v="Labor"/>
    <s v="TEC"/>
    <m/>
    <s v="JLAB"/>
    <s v="PED"/>
    <s v="CRYO"/>
    <x v="11"/>
    <m/>
    <m/>
    <m/>
    <m/>
    <m/>
    <m/>
    <m/>
    <m/>
    <m/>
    <n v="9717.66"/>
    <m/>
    <m/>
    <m/>
    <m/>
    <m/>
    <m/>
    <m/>
    <m/>
    <m/>
    <x v="0"/>
    <x v="0"/>
    <m/>
  </r>
  <r>
    <s v=""/>
    <s v=" E09_15870"/>
    <s v="Develop Cooldown / Warm Piping - IR10"/>
    <s v="6.09.04.02.02"/>
    <x v="0"/>
    <d v="2023-11-09T00:00:00"/>
    <d v="2023-12-29T00:00:00"/>
    <s v="nzandi"/>
    <s v="Yang"/>
    <n v="9434.6299999999992"/>
    <m/>
    <s v="C"/>
    <s v="Labor"/>
    <s v="TEC"/>
    <m/>
    <s v="JLAB"/>
    <s v="PED"/>
    <s v="CRYO"/>
    <x v="11"/>
    <m/>
    <m/>
    <m/>
    <m/>
    <m/>
    <m/>
    <m/>
    <m/>
    <n v="9434.6299999999992"/>
    <m/>
    <m/>
    <m/>
    <m/>
    <m/>
    <m/>
    <m/>
    <m/>
    <m/>
    <m/>
    <x v="0"/>
    <x v="0"/>
    <m/>
  </r>
  <r>
    <s v=""/>
    <s v=" E09_15880"/>
    <s v="Develop Misc. Distribution VJ Supports - IR10"/>
    <s v="6.09.04.02.02"/>
    <x v="0"/>
    <d v="2024-05-06T00:00:00"/>
    <d v="2024-09-11T00:00:00"/>
    <s v="nzandi"/>
    <s v="Yang"/>
    <n v="9434.6299999999992"/>
    <m/>
    <s v="C"/>
    <s v="Labor"/>
    <s v="TEC"/>
    <m/>
    <s v="JLAB"/>
    <s v="PED"/>
    <s v="CRYO"/>
    <x v="11"/>
    <m/>
    <m/>
    <m/>
    <m/>
    <m/>
    <m/>
    <m/>
    <m/>
    <n v="9434.6299999999992"/>
    <m/>
    <m/>
    <m/>
    <m/>
    <m/>
    <m/>
    <m/>
    <m/>
    <m/>
    <m/>
    <x v="0"/>
    <x v="0"/>
    <m/>
  </r>
  <r>
    <s v=""/>
    <s v=" E09_11290"/>
    <s v="Produce 3D Models for Instrumentation Panel"/>
    <s v="6.09.02.02.02"/>
    <x v="0"/>
    <d v="2025-01-28T00:00:00"/>
    <d v="2025-02-10T00:00:00"/>
    <s v="nzandi"/>
    <s v="Yang"/>
    <n v="12201.92"/>
    <m/>
    <s v="C"/>
    <s v="Labor"/>
    <s v="TEC"/>
    <m/>
    <s v="JLAB"/>
    <s v="PED"/>
    <s v="CRYO"/>
    <x v="11"/>
    <m/>
    <m/>
    <m/>
    <m/>
    <m/>
    <m/>
    <m/>
    <m/>
    <m/>
    <n v="12201.92"/>
    <m/>
    <m/>
    <m/>
    <m/>
    <m/>
    <m/>
    <m/>
    <m/>
    <m/>
    <x v="0"/>
    <x v="0"/>
    <m/>
  </r>
  <r>
    <s v=""/>
    <s v=" E09_18290"/>
    <s v="Programming &amp; Development - IR02 Rack"/>
    <s v="6.09.05.04"/>
    <x v="0"/>
    <d v="2025-09-04T00:00:00"/>
    <d v="2026-01-30T00:00:00"/>
    <s v="glayden"/>
    <s v="tallerico"/>
    <n v="140390.19"/>
    <m/>
    <s v="C"/>
    <s v="Labor"/>
    <s v="TEC"/>
    <m/>
    <s v="BNL"/>
    <s v="PED"/>
    <s v="CRYO"/>
    <x v="6"/>
    <m/>
    <m/>
    <m/>
    <m/>
    <m/>
    <m/>
    <m/>
    <m/>
    <m/>
    <n v="26674.14"/>
    <n v="113716.05"/>
    <m/>
    <m/>
    <m/>
    <m/>
    <m/>
    <m/>
    <m/>
    <m/>
    <x v="0"/>
    <x v="0"/>
    <m/>
  </r>
  <r>
    <s v=""/>
    <s v=" E09_14930"/>
    <s v="4K Distribution - Installation - IR10 - BNL"/>
    <s v="6.09.03.04"/>
    <x v="0"/>
    <d v="2029-05-30T00:00:00"/>
    <d v="1930-02-19T00:00:00"/>
    <s v="glayden"/>
    <s v="ythan"/>
    <n v="169094.44"/>
    <m/>
    <s v="C"/>
    <s v="Labor"/>
    <s v="TEC"/>
    <m/>
    <s v="BNL"/>
    <s v="Const"/>
    <s v="CRYO"/>
    <x v="5"/>
    <m/>
    <m/>
    <m/>
    <m/>
    <m/>
    <m/>
    <m/>
    <m/>
    <m/>
    <m/>
    <m/>
    <m/>
    <m/>
    <n v="80789.570000000007"/>
    <n v="88304.88"/>
    <m/>
    <m/>
    <m/>
    <m/>
    <x v="0"/>
    <x v="0"/>
    <m/>
  </r>
  <r>
    <s v=""/>
    <s v=" E09_11460"/>
    <s v="TR Effort for Satellite Refrigerator Plants Procurement - Kickoff to PDR (IR06, IR10)"/>
    <s v="6.09.02.03.01"/>
    <x v="1"/>
    <d v="2024-06-17T00:00:00"/>
    <d v="2024-12-13T00:00:00"/>
    <s v="nzandi"/>
    <s v="Yang"/>
    <n v="13188.81"/>
    <m/>
    <s v="C"/>
    <s v="Labor"/>
    <s v="TEC"/>
    <s v="CD-3A"/>
    <s v="JLAB"/>
    <s v="Const"/>
    <s v="CRYO"/>
    <x v="10"/>
    <s v="D25.APP05.A"/>
    <s v="APP00003"/>
    <m/>
    <m/>
    <m/>
    <m/>
    <m/>
    <m/>
    <n v="7870.74"/>
    <n v="5318.07"/>
    <m/>
    <m/>
    <m/>
    <m/>
    <m/>
    <m/>
    <m/>
    <m/>
    <m/>
    <x v="0"/>
    <x v="0"/>
    <m/>
  </r>
  <r>
    <s v=""/>
    <s v=" E09_11460"/>
    <s v="TR Effort for Satellite Refrigerator Plants Procurement - Kickoff to PDR (IR06, IR10)"/>
    <s v="6.09.02.03.01"/>
    <x v="1"/>
    <d v="2024-06-17T00:00:00"/>
    <d v="2024-12-13T00:00:00"/>
    <s v="nzandi"/>
    <s v="Yang"/>
    <n v="7939.75"/>
    <m/>
    <s v="C"/>
    <s v="Labor"/>
    <s v="TEC"/>
    <s v="CD-3A"/>
    <s v="JLAB"/>
    <s v="Const"/>
    <s v="CRYO"/>
    <x v="10"/>
    <s v="D25.APP05.A"/>
    <s v="APP00003"/>
    <m/>
    <m/>
    <m/>
    <m/>
    <m/>
    <m/>
    <n v="4738.24"/>
    <n v="3201.51"/>
    <m/>
    <m/>
    <m/>
    <m/>
    <m/>
    <m/>
    <m/>
    <m/>
    <m/>
    <x v="0"/>
    <x v="0"/>
    <m/>
  </r>
  <r>
    <s v=""/>
    <s v=" E09_11460"/>
    <s v="TR Effort for Satellite Refrigerator Plants Procurement - Kickoff to PDR (IR06, IR10)"/>
    <s v="6.09.02.03.01"/>
    <x v="1"/>
    <d v="2024-06-17T00:00:00"/>
    <d v="2024-12-13T00:00:00"/>
    <s v="nzandi"/>
    <s v="Yang"/>
    <n v="13188.81"/>
    <m/>
    <s v="C"/>
    <s v="Labor"/>
    <s v="TEC"/>
    <s v="CD-3A"/>
    <s v="JLAB"/>
    <s v="Const"/>
    <s v="CRYO"/>
    <x v="10"/>
    <s v="D25.APP05.A"/>
    <s v="APP00003"/>
    <m/>
    <m/>
    <m/>
    <m/>
    <m/>
    <m/>
    <n v="7870.74"/>
    <n v="5318.07"/>
    <m/>
    <m/>
    <m/>
    <m/>
    <m/>
    <m/>
    <m/>
    <m/>
    <m/>
    <x v="0"/>
    <x v="0"/>
    <m/>
  </r>
  <r>
    <s v=""/>
    <s v=" E09_16870"/>
    <s v="L3 Manager Labor - FY23 - BNL"/>
    <s v="6.09.05.01.01"/>
    <x v="0"/>
    <d v="2022-10-03T00:00:00"/>
    <d v="2023-09-29T00:00:00"/>
    <s v="glayden"/>
    <s v="tallerico"/>
    <n v="19116.41"/>
    <m/>
    <s v="A"/>
    <s v="Labor"/>
    <s v="TEC"/>
    <m/>
    <s v="BNL"/>
    <s v="PED"/>
    <s v="CRYO"/>
    <x v="0"/>
    <m/>
    <m/>
    <m/>
    <m/>
    <m/>
    <m/>
    <m/>
    <n v="19116.41"/>
    <n v="0"/>
    <m/>
    <m/>
    <m/>
    <m/>
    <m/>
    <m/>
    <m/>
    <m/>
    <m/>
    <m/>
    <x v="0"/>
    <x v="0"/>
    <m/>
  </r>
  <r>
    <s v=""/>
    <s v=" E09_16880"/>
    <s v="L3 Manager Labor - FY24 - BNL"/>
    <s v="6.09.05.01.01"/>
    <x v="0"/>
    <d v="2023-10-02T00:00:00"/>
    <d v="2024-09-30T00:00:00"/>
    <s v="glayden"/>
    <s v="tallerico"/>
    <n v="39570.97"/>
    <m/>
    <s v="A"/>
    <s v="Labor"/>
    <s v="TEC"/>
    <m/>
    <s v="BNL"/>
    <s v="PED"/>
    <s v="CRYO"/>
    <x v="0"/>
    <m/>
    <m/>
    <m/>
    <m/>
    <m/>
    <m/>
    <m/>
    <m/>
    <n v="39570.97"/>
    <m/>
    <m/>
    <m/>
    <m/>
    <m/>
    <m/>
    <m/>
    <m/>
    <m/>
    <m/>
    <x v="0"/>
    <x v="0"/>
    <m/>
  </r>
  <r>
    <s v=""/>
    <s v=" E09_16890"/>
    <s v="L3 Manager Labor - FY25 - BNL"/>
    <s v="6.09.05.01.01"/>
    <x v="0"/>
    <d v="2024-10-01T00:00:00"/>
    <d v="2025-09-30T00:00:00"/>
    <s v="glayden"/>
    <s v="tallerico"/>
    <n v="150171.84"/>
    <m/>
    <s v="A"/>
    <s v="Labor"/>
    <s v="TEC"/>
    <m/>
    <s v="BNL"/>
    <s v="PED"/>
    <s v="CRYO"/>
    <x v="0"/>
    <m/>
    <m/>
    <m/>
    <m/>
    <m/>
    <m/>
    <m/>
    <m/>
    <m/>
    <n v="150171.84"/>
    <m/>
    <m/>
    <m/>
    <m/>
    <m/>
    <m/>
    <m/>
    <m/>
    <m/>
    <x v="0"/>
    <x v="0"/>
    <m/>
  </r>
  <r>
    <s v=""/>
    <s v=" E09_16910"/>
    <s v="L3 Manager Labor - FY27 - BNL"/>
    <s v="6.09.05.01.01"/>
    <x v="0"/>
    <d v="2026-10-01T00:00:00"/>
    <d v="2027-09-30T00:00:00"/>
    <s v="glayden"/>
    <s v="tallerico"/>
    <n v="160867.82999999999"/>
    <m/>
    <s v="A"/>
    <s v="Labor"/>
    <s v="TEC"/>
    <m/>
    <s v="BNL"/>
    <s v="Const"/>
    <s v="CRYO"/>
    <x v="0"/>
    <m/>
    <m/>
    <m/>
    <m/>
    <m/>
    <m/>
    <m/>
    <m/>
    <m/>
    <m/>
    <m/>
    <n v="160867.82999999999"/>
    <m/>
    <m/>
    <m/>
    <m/>
    <m/>
    <m/>
    <m/>
    <x v="0"/>
    <x v="0"/>
    <m/>
  </r>
  <r>
    <s v=""/>
    <s v=" E09_16920"/>
    <s v="L3 Manager Labor - FY28 - BNL"/>
    <s v="6.09.05.01.01"/>
    <x v="0"/>
    <d v="2027-10-01T00:00:00"/>
    <d v="2028-09-29T00:00:00"/>
    <s v="glayden"/>
    <s v="tallerico"/>
    <n v="166498.20000000001"/>
    <m/>
    <s v="A"/>
    <s v="Labor"/>
    <s v="TEC"/>
    <m/>
    <s v="BNL"/>
    <s v="Const"/>
    <s v="CRYO"/>
    <x v="0"/>
    <m/>
    <m/>
    <m/>
    <m/>
    <m/>
    <m/>
    <m/>
    <m/>
    <m/>
    <m/>
    <m/>
    <m/>
    <n v="166498.20000000001"/>
    <m/>
    <m/>
    <m/>
    <m/>
    <m/>
    <m/>
    <x v="0"/>
    <x v="0"/>
    <m/>
  </r>
  <r>
    <s v=""/>
    <s v=" E09_16930"/>
    <s v="L3 Manager Labor - FY29 - BNL"/>
    <s v="6.09.05.01.01"/>
    <x v="0"/>
    <d v="2028-10-02T00:00:00"/>
    <d v="2029-09-28T00:00:00"/>
    <s v="glayden"/>
    <s v="tallerico"/>
    <n v="172325.64"/>
    <m/>
    <s v="A"/>
    <s v="Labor"/>
    <s v="TEC"/>
    <m/>
    <s v="BNL"/>
    <s v="Const"/>
    <s v="CRYO"/>
    <x v="0"/>
    <m/>
    <m/>
    <m/>
    <m/>
    <m/>
    <m/>
    <m/>
    <m/>
    <m/>
    <m/>
    <m/>
    <m/>
    <m/>
    <n v="172325.64"/>
    <m/>
    <m/>
    <m/>
    <m/>
    <m/>
    <x v="0"/>
    <x v="0"/>
    <m/>
  </r>
  <r>
    <s v=""/>
    <s v=" E09_16900"/>
    <s v="L3 Manager Labor - FY26 - BNL"/>
    <s v="6.09.05.01.01"/>
    <x v="0"/>
    <d v="2025-10-01T00:00:00"/>
    <d v="2026-09-30T00:00:00"/>
    <s v="glayden"/>
    <s v="tallerico"/>
    <n v="155427.85"/>
    <m/>
    <s v="A"/>
    <s v="Labor"/>
    <s v="TEC"/>
    <m/>
    <s v="BNL"/>
    <s v="Const"/>
    <s v="CRYO"/>
    <x v="0"/>
    <m/>
    <m/>
    <m/>
    <m/>
    <m/>
    <m/>
    <m/>
    <m/>
    <m/>
    <m/>
    <n v="155427.85"/>
    <m/>
    <m/>
    <m/>
    <m/>
    <m/>
    <m/>
    <m/>
    <m/>
    <x v="0"/>
    <x v="0"/>
    <m/>
  </r>
  <r>
    <s v=""/>
    <s v=" E09_17440"/>
    <s v="Prepare procurement packages, specifications, SOWs (if required)"/>
    <s v="6.09.05.03"/>
    <x v="0"/>
    <d v="2023-12-22T00:00:00"/>
    <d v="2024-06-13T00:00:00"/>
    <s v="glayden"/>
    <s v="tallerico"/>
    <n v="145093.56"/>
    <m/>
    <s v="C"/>
    <s v="Labor"/>
    <s v="TEC"/>
    <m/>
    <s v="BNL"/>
    <s v="PED"/>
    <s v="CRYO"/>
    <x v="10"/>
    <m/>
    <m/>
    <m/>
    <m/>
    <m/>
    <m/>
    <m/>
    <m/>
    <n v="145093.56"/>
    <m/>
    <m/>
    <m/>
    <m/>
    <m/>
    <m/>
    <m/>
    <m/>
    <m/>
    <m/>
    <x v="0"/>
    <x v="0"/>
    <m/>
  </r>
  <r>
    <s v=""/>
    <s v=" E09_17960"/>
    <s v="Equipment Acceptance - Incoming Inspection"/>
    <s v="6.09.05.03"/>
    <x v="0"/>
    <d v="2025-04-09T00:00:00"/>
    <d v="2027-11-29T00:00:00"/>
    <s v="glayden"/>
    <s v="tallerico"/>
    <n v="157154.26999999999"/>
    <m/>
    <s v="C"/>
    <s v="Labor"/>
    <s v="TEC"/>
    <m/>
    <s v="BNL"/>
    <s v="Const"/>
    <s v="CRYO"/>
    <x v="10"/>
    <m/>
    <m/>
    <m/>
    <m/>
    <m/>
    <m/>
    <m/>
    <m/>
    <m/>
    <n v="29049.73"/>
    <n v="59528.13"/>
    <n v="59528.13"/>
    <n v="9048.27"/>
    <m/>
    <m/>
    <m/>
    <m/>
    <m/>
    <m/>
    <x v="0"/>
    <x v="0"/>
    <m/>
  </r>
  <r>
    <s v=""/>
    <s v=" E09_18110"/>
    <s v="Generate HMI Screens - IR10 Rack"/>
    <s v="6.09.05.04"/>
    <x v="0"/>
    <d v="2026-03-17T00:00:00"/>
    <d v="2026-08-19T00:00:00"/>
    <s v="glayden"/>
    <s v="tallerico"/>
    <n v="155427.85"/>
    <m/>
    <s v="C"/>
    <s v="Labor"/>
    <s v="TEC"/>
    <m/>
    <s v="BNL"/>
    <s v="PED"/>
    <s v="CRYO"/>
    <x v="6"/>
    <m/>
    <m/>
    <m/>
    <m/>
    <m/>
    <m/>
    <m/>
    <m/>
    <m/>
    <m/>
    <n v="155427.85"/>
    <m/>
    <m/>
    <m/>
    <m/>
    <m/>
    <m/>
    <m/>
    <m/>
    <x v="0"/>
    <x v="0"/>
    <m/>
  </r>
  <r>
    <s v=""/>
    <s v=" E09_18090"/>
    <s v="Programming &amp; Development - IR10 Rack"/>
    <s v="6.09.05.04"/>
    <x v="0"/>
    <d v="2025-09-04T00:00:00"/>
    <d v="2026-02-13T00:00:00"/>
    <s v="glayden"/>
    <s v="tallerico"/>
    <n v="154519.99"/>
    <m/>
    <s v="C"/>
    <s v="Labor"/>
    <s v="TEC"/>
    <m/>
    <s v="BNL"/>
    <s v="PED"/>
    <s v="CRYO"/>
    <x v="6"/>
    <m/>
    <m/>
    <m/>
    <m/>
    <m/>
    <m/>
    <m/>
    <m/>
    <m/>
    <n v="26689.82"/>
    <n v="127830.18"/>
    <m/>
    <m/>
    <m/>
    <m/>
    <m/>
    <m/>
    <m/>
    <m/>
    <x v="0"/>
    <x v="0"/>
    <m/>
  </r>
  <r>
    <s v=""/>
    <s v=" E09_18060"/>
    <s v="Generate HMI Screens - IR06 Rack"/>
    <s v="6.09.05.04"/>
    <x v="0"/>
    <d v="2026-03-24T00:00:00"/>
    <d v="2026-08-26T00:00:00"/>
    <s v="glayden"/>
    <s v="tallerico"/>
    <n v="155427.85"/>
    <m/>
    <s v="C"/>
    <s v="Labor"/>
    <s v="TEC"/>
    <m/>
    <s v="BNL"/>
    <s v="PED"/>
    <s v="CRYO"/>
    <x v="6"/>
    <m/>
    <m/>
    <m/>
    <m/>
    <m/>
    <m/>
    <m/>
    <m/>
    <m/>
    <m/>
    <n v="155427.85"/>
    <m/>
    <m/>
    <m/>
    <m/>
    <m/>
    <m/>
    <m/>
    <m/>
    <x v="0"/>
    <x v="0"/>
    <m/>
  </r>
  <r>
    <s v=""/>
    <s v=" E09_18040"/>
    <s v="Programming &amp; Development - IR06 Rack"/>
    <s v="6.09.05.04"/>
    <x v="0"/>
    <d v="2025-09-04T00:00:00"/>
    <d v="2026-02-13T00:00:00"/>
    <s v="glayden"/>
    <s v="tallerico"/>
    <n v="154519.99"/>
    <m/>
    <s v="C"/>
    <s v="Labor"/>
    <s v="TEC"/>
    <m/>
    <s v="BNL"/>
    <s v="PED"/>
    <s v="CRYO"/>
    <x v="6"/>
    <m/>
    <m/>
    <m/>
    <m/>
    <m/>
    <m/>
    <m/>
    <m/>
    <m/>
    <n v="26689.82"/>
    <n v="127830.18"/>
    <m/>
    <m/>
    <m/>
    <m/>
    <m/>
    <m/>
    <m/>
    <m/>
    <x v="0"/>
    <x v="0"/>
    <m/>
  </r>
  <r>
    <s v=""/>
    <s v=" E09_18310"/>
    <s v="Generate HMI Screens - IR02 Rack"/>
    <s v="6.09.05.04"/>
    <x v="0"/>
    <d v="2026-03-03T00:00:00"/>
    <d v="2026-03-30T00:00:00"/>
    <s v="glayden"/>
    <s v="tallerico"/>
    <n v="155427.85"/>
    <m/>
    <s v="C"/>
    <s v="Labor"/>
    <s v="TEC"/>
    <m/>
    <s v="BNL"/>
    <s v="PED"/>
    <s v="CRYO"/>
    <x v="6"/>
    <m/>
    <m/>
    <m/>
    <m/>
    <m/>
    <m/>
    <m/>
    <m/>
    <m/>
    <m/>
    <n v="155427.85"/>
    <m/>
    <m/>
    <m/>
    <m/>
    <m/>
    <m/>
    <m/>
    <m/>
    <x v="0"/>
    <x v="0"/>
    <m/>
  </r>
  <r>
    <s v=""/>
    <s v=" E09_10080"/>
    <s v="L2 Manager Labor - FY22 - BNL"/>
    <s v="6.09.01"/>
    <x v="0"/>
    <d v="2021-10-01T00:00:00"/>
    <d v="2022-09-30T00:00:00"/>
    <s v="glayden"/>
    <s v="ythan"/>
    <n v="0"/>
    <m/>
    <s v="A"/>
    <s v="Labor"/>
    <s v="TEC"/>
    <m/>
    <s v="BNL"/>
    <s v="PED"/>
    <s v="CRYO"/>
    <x v="0"/>
    <m/>
    <m/>
    <m/>
    <m/>
    <m/>
    <m/>
    <m/>
    <m/>
    <m/>
    <m/>
    <m/>
    <m/>
    <m/>
    <m/>
    <m/>
    <m/>
    <m/>
    <m/>
    <m/>
    <x v="0"/>
    <x v="0"/>
    <m/>
  </r>
  <r>
    <s v=""/>
    <s v=" E09_10000"/>
    <s v="L2 Manager Labor - FY22 - TJ"/>
    <s v="6.09.01"/>
    <x v="0"/>
    <d v="2021-10-01T00:00:00"/>
    <d v="2022-09-30T00:00:00"/>
    <s v="nzandi"/>
    <s v="michalsk"/>
    <n v="0"/>
    <m/>
    <s v="A"/>
    <s v="Labor"/>
    <s v="TEC"/>
    <m/>
    <s v="JLAB"/>
    <s v="PED"/>
    <s v="CRYO"/>
    <x v="0"/>
    <m/>
    <m/>
    <m/>
    <m/>
    <m/>
    <m/>
    <m/>
    <m/>
    <m/>
    <m/>
    <m/>
    <m/>
    <m/>
    <m/>
    <m/>
    <m/>
    <m/>
    <m/>
    <m/>
    <x v="0"/>
    <x v="0"/>
    <m/>
  </r>
  <r>
    <s v=""/>
    <s v=" E09_10840"/>
    <s v="Provide Design Utilities (Air, Vac, Starters, etc...) Electrical Schematics layout - IR02"/>
    <s v="6.09.02.02.02"/>
    <x v="0"/>
    <d v="2024-12-16T00:00:00"/>
    <d v="2025-02-20T00:00:00"/>
    <s v="nzandi"/>
    <s v="Yang"/>
    <n v="13727.16"/>
    <m/>
    <s v="C"/>
    <s v="Labor"/>
    <s v="TEC"/>
    <m/>
    <s v="JLAB"/>
    <s v="PED"/>
    <s v="CRYO"/>
    <x v="11"/>
    <m/>
    <m/>
    <m/>
    <m/>
    <m/>
    <m/>
    <m/>
    <m/>
    <m/>
    <n v="13727.16"/>
    <m/>
    <m/>
    <m/>
    <m/>
    <m/>
    <m/>
    <m/>
    <m/>
    <m/>
    <x v="0"/>
    <x v="0"/>
    <m/>
  </r>
  <r>
    <s v=""/>
    <s v=" E09_11000"/>
    <s v="Provide Design Utilities (Air, Vac, Starters, etc...) Electrical Schematics layout - IR06"/>
    <s v="6.09.02.02.02"/>
    <x v="0"/>
    <d v="2024-12-16T00:00:00"/>
    <d v="2025-02-20T00:00:00"/>
    <s v="nzandi"/>
    <s v="Yang"/>
    <n v="13727.16"/>
    <m/>
    <s v="C"/>
    <s v="Labor"/>
    <s v="TEC"/>
    <m/>
    <s v="JLAB"/>
    <s v="PED"/>
    <s v="CRYO"/>
    <x v="11"/>
    <m/>
    <m/>
    <m/>
    <m/>
    <m/>
    <m/>
    <m/>
    <m/>
    <m/>
    <n v="13727.16"/>
    <m/>
    <m/>
    <m/>
    <m/>
    <m/>
    <m/>
    <m/>
    <m/>
    <m/>
    <x v="0"/>
    <x v="0"/>
    <m/>
  </r>
  <r>
    <s v=""/>
    <s v=" E09_15400"/>
    <s v="FY22 Management  - Travel Non-Labor (Cryogenics) - TJ (2K Dist &amp; 4K HSR Connections)"/>
    <s v="6.09.04.01.01"/>
    <x v="0"/>
    <d v="2021-10-01T00:00:00"/>
    <d v="2022-09-30T00:00:00"/>
    <s v="nzandi"/>
    <s v="michalsk"/>
    <n v="0"/>
    <m/>
    <s v="A"/>
    <s v="Nonlabor"/>
    <s v="TEC"/>
    <m/>
    <s v="JLAB"/>
    <s v="PED"/>
    <s v="CRYO"/>
    <x v="0"/>
    <s v="T"/>
    <m/>
    <m/>
    <m/>
    <m/>
    <m/>
    <m/>
    <m/>
    <m/>
    <m/>
    <m/>
    <m/>
    <m/>
    <m/>
    <m/>
    <m/>
    <m/>
    <m/>
    <m/>
    <x v="0"/>
    <x v="0"/>
    <m/>
  </r>
  <r>
    <s v=""/>
    <s v=" E09_15410"/>
    <s v="FY23 Management  - Travel Non-Labor (Cryogenics) - TJ (2K Dist &amp; 4K HSR Connections)"/>
    <s v="6.09.04.01.01"/>
    <x v="0"/>
    <d v="2022-10-03T00:00:00"/>
    <d v="2023-09-29T00:00:00"/>
    <s v="nzandi"/>
    <s v="michalsk"/>
    <n v="9812.2999999999993"/>
    <m/>
    <s v="A"/>
    <s v="Nonlabor"/>
    <s v="TEC"/>
    <m/>
    <s v="JLAB"/>
    <s v="PED"/>
    <s v="CRYO"/>
    <x v="0"/>
    <s v="T"/>
    <m/>
    <m/>
    <m/>
    <m/>
    <m/>
    <m/>
    <n v="9812.2999999999993"/>
    <m/>
    <m/>
    <m/>
    <m/>
    <m/>
    <m/>
    <m/>
    <m/>
    <m/>
    <m/>
    <m/>
    <x v="0"/>
    <x v="0"/>
    <m/>
  </r>
  <r>
    <s v=""/>
    <s v=" E09_15420"/>
    <s v="FY24 Management  - Travel Non-Labor (Cryogenics) - TJ (2K Dist &amp; 4K HSR Connections)"/>
    <s v="6.09.04.01.01"/>
    <x v="0"/>
    <d v="2023-10-02T00:00:00"/>
    <d v="2024-09-30T00:00:00"/>
    <s v="nzandi"/>
    <s v="michalsk"/>
    <n v="10106.67"/>
    <m/>
    <s v="A"/>
    <s v="Nonlabor"/>
    <s v="TEC"/>
    <m/>
    <s v="JLAB"/>
    <s v="PED"/>
    <s v="CRYO"/>
    <x v="0"/>
    <s v="T"/>
    <m/>
    <m/>
    <m/>
    <m/>
    <m/>
    <m/>
    <m/>
    <n v="10106.67"/>
    <m/>
    <m/>
    <m/>
    <m/>
    <m/>
    <m/>
    <m/>
    <m/>
    <m/>
    <m/>
    <x v="0"/>
    <x v="0"/>
    <m/>
  </r>
  <r>
    <s v=""/>
    <s v=" E09_15430"/>
    <s v="FY25 Management  - Travel Non-Labor (Cryogenics) - TJ (2K Dist &amp; 4K HSR Connections)"/>
    <s v="6.09.04.01.01"/>
    <x v="0"/>
    <d v="2024-10-01T00:00:00"/>
    <d v="2025-09-30T00:00:00"/>
    <s v="nzandi"/>
    <s v="michalsk"/>
    <n v="10409.870000000001"/>
    <m/>
    <s v="A"/>
    <s v="Nonlabor"/>
    <s v="TEC"/>
    <m/>
    <s v="JLAB"/>
    <s v="PED"/>
    <s v="CRYO"/>
    <x v="0"/>
    <s v="T"/>
    <m/>
    <m/>
    <m/>
    <m/>
    <m/>
    <m/>
    <m/>
    <m/>
    <n v="10409.870000000001"/>
    <m/>
    <m/>
    <m/>
    <m/>
    <m/>
    <m/>
    <m/>
    <m/>
    <m/>
    <x v="0"/>
    <x v="0"/>
    <m/>
  </r>
  <r>
    <s v=""/>
    <s v=" E09_15440"/>
    <s v="FY26 Management  - Travel Non-Labor (Cryogenics) - TJ (2K Dist &amp; 4K HSR Connections)"/>
    <s v="6.09.04.01.01"/>
    <x v="0"/>
    <d v="2025-10-01T00:00:00"/>
    <d v="2026-09-30T00:00:00"/>
    <s v="nzandi"/>
    <s v="michalsk"/>
    <n v="10722.16"/>
    <m/>
    <s v="A"/>
    <s v="Nonlabor"/>
    <s v="TEC"/>
    <m/>
    <s v="JLAB"/>
    <s v="Const"/>
    <s v="CRYO"/>
    <x v="0"/>
    <s v="T"/>
    <m/>
    <m/>
    <m/>
    <m/>
    <m/>
    <m/>
    <m/>
    <m/>
    <m/>
    <n v="10722.16"/>
    <m/>
    <m/>
    <m/>
    <m/>
    <m/>
    <m/>
    <m/>
    <m/>
    <x v="0"/>
    <x v="0"/>
    <m/>
  </r>
  <r>
    <s v=""/>
    <s v=" E09_15450"/>
    <s v="FY27 Management  - Travel Non-Labor (Cryogenics) - TJ (2K Dist &amp; 4K HSR Connections)"/>
    <s v="6.09.04.01.01"/>
    <x v="0"/>
    <d v="2026-10-01T00:00:00"/>
    <d v="2027-09-30T00:00:00"/>
    <s v="nzandi"/>
    <s v="michalsk"/>
    <n v="11043.83"/>
    <m/>
    <s v="A"/>
    <s v="Nonlabor"/>
    <s v="TEC"/>
    <m/>
    <s v="JLAB"/>
    <s v="Const"/>
    <s v="CRYO"/>
    <x v="0"/>
    <s v="T"/>
    <m/>
    <m/>
    <m/>
    <m/>
    <m/>
    <m/>
    <m/>
    <m/>
    <m/>
    <m/>
    <n v="11043.83"/>
    <m/>
    <m/>
    <m/>
    <m/>
    <m/>
    <m/>
    <m/>
    <x v="0"/>
    <x v="0"/>
    <m/>
  </r>
  <r>
    <s v=""/>
    <s v=" E09_15460"/>
    <s v="FY28 Management  - Travel Non-Labor (Cryogenics) - TJ (2K Dist &amp; 4K HSR Connections)"/>
    <s v="6.09.04.01.01"/>
    <x v="0"/>
    <d v="2027-10-01T00:00:00"/>
    <d v="2028-09-29T00:00:00"/>
    <s v="nzandi"/>
    <s v="michalsk"/>
    <n v="11375.14"/>
    <m/>
    <s v="A"/>
    <s v="Nonlabor"/>
    <s v="TEC"/>
    <m/>
    <s v="JLAB"/>
    <s v="Const"/>
    <s v="CRYO"/>
    <x v="0"/>
    <s v="T"/>
    <m/>
    <m/>
    <m/>
    <m/>
    <m/>
    <m/>
    <m/>
    <m/>
    <m/>
    <m/>
    <m/>
    <n v="11375.14"/>
    <m/>
    <m/>
    <m/>
    <m/>
    <m/>
    <m/>
    <x v="0"/>
    <x v="0"/>
    <m/>
  </r>
  <r>
    <s v=""/>
    <s v=" E09_15470"/>
    <s v="FY29 Management  - Travel Non-Labor (Cryogenics) - TJ (2K Dist &amp; 4K HSR Connections)"/>
    <s v="6.09.04.01.01"/>
    <x v="0"/>
    <d v="2028-10-02T00:00:00"/>
    <d v="2029-09-28T00:00:00"/>
    <s v="nzandi"/>
    <s v="michalsk"/>
    <n v="11716.39"/>
    <m/>
    <s v="A"/>
    <s v="Nonlabor"/>
    <s v="TEC"/>
    <m/>
    <s v="JLAB"/>
    <s v="Const"/>
    <s v="CRYO"/>
    <x v="0"/>
    <s v="T"/>
    <m/>
    <m/>
    <m/>
    <m/>
    <m/>
    <m/>
    <m/>
    <m/>
    <m/>
    <m/>
    <m/>
    <m/>
    <n v="11716.39"/>
    <m/>
    <m/>
    <m/>
    <m/>
    <m/>
    <x v="0"/>
    <x v="0"/>
    <m/>
  </r>
  <r>
    <s v=""/>
    <s v=" E09_11580"/>
    <s v="TR Effort for Satellite Cryo Refrigerator Plants -Labor - FDR Delivered (IR06, IR10)"/>
    <s v="6.09.02.03.01"/>
    <x v="0"/>
    <d v="2025-06-18T00:00:00"/>
    <d v="2027-05-03T00:00:00"/>
    <s v="nzandi"/>
    <s v="Yang"/>
    <n v="57329.73"/>
    <m/>
    <s v="C"/>
    <s v="Labor"/>
    <s v="TEC"/>
    <s v="CD-3A"/>
    <s v="JLAB"/>
    <s v="Const"/>
    <s v="CRYO"/>
    <x v="10"/>
    <s v="D25.APP05.B"/>
    <s v="APP00003"/>
    <m/>
    <m/>
    <m/>
    <m/>
    <m/>
    <m/>
    <m/>
    <n v="8942.4599999999991"/>
    <n v="30624.86"/>
    <n v="17762.41"/>
    <m/>
    <m/>
    <m/>
    <m/>
    <m/>
    <m/>
    <m/>
    <x v="0"/>
    <x v="0"/>
    <m/>
  </r>
  <r>
    <s v=""/>
    <s v=" E09_12640"/>
    <s v="Prepare Spec/SOW - Cryogenics System Installation Contract - Procurement - IR02, IR06, IR10 _ BNL"/>
    <s v="6.09.02.04.01"/>
    <x v="0"/>
    <d v="2026-04-15T00:00:00"/>
    <d v="2026-09-03T00:00:00"/>
    <s v="glayden"/>
    <s v="ythan"/>
    <n v="14189.68"/>
    <m/>
    <s v="C"/>
    <s v="Labor"/>
    <s v="TEC"/>
    <m/>
    <s v="BNL"/>
    <s v="Const"/>
    <s v="CRYO"/>
    <x v="10"/>
    <m/>
    <m/>
    <m/>
    <m/>
    <m/>
    <m/>
    <m/>
    <m/>
    <m/>
    <m/>
    <n v="14189.68"/>
    <m/>
    <m/>
    <m/>
    <m/>
    <m/>
    <m/>
    <m/>
    <m/>
    <x v="0"/>
    <x v="0"/>
    <m/>
  </r>
  <r>
    <s v=""/>
    <s v=" E09_12640"/>
    <s v="Prepare Spec/SOW - Cryogenics System Installation Contract - Procurement - IR02, IR06, IR10 _ BNL"/>
    <s v="6.09.02.04.01"/>
    <x v="0"/>
    <d v="2026-04-15T00:00:00"/>
    <d v="2026-09-03T00:00:00"/>
    <s v="glayden"/>
    <s v="ythan"/>
    <n v="16425.900000000001"/>
    <m/>
    <s v="C"/>
    <s v="Labor"/>
    <s v="TEC"/>
    <m/>
    <s v="BNL"/>
    <s v="Const"/>
    <s v="CRYO"/>
    <x v="10"/>
    <m/>
    <m/>
    <m/>
    <m/>
    <m/>
    <m/>
    <m/>
    <m/>
    <m/>
    <m/>
    <n v="16425.900000000001"/>
    <m/>
    <m/>
    <m/>
    <m/>
    <m/>
    <m/>
    <m/>
    <m/>
    <x v="0"/>
    <x v="0"/>
    <m/>
  </r>
  <r>
    <s v=""/>
    <s v=" E09_12640"/>
    <s v="Prepare Spec/SOW - Cryogenics System Installation Contract - Procurement - IR02, IR06, IR10 _ BNL"/>
    <s v="6.09.02.04.01"/>
    <x v="0"/>
    <d v="2026-04-15T00:00:00"/>
    <d v="2026-09-03T00:00:00"/>
    <s v="glayden"/>
    <s v="ythan"/>
    <n v="19113.66"/>
    <m/>
    <s v="C"/>
    <s v="Labor"/>
    <s v="TEC"/>
    <m/>
    <s v="BNL"/>
    <s v="Const"/>
    <s v="CRYO"/>
    <x v="10"/>
    <m/>
    <m/>
    <m/>
    <m/>
    <m/>
    <m/>
    <m/>
    <m/>
    <m/>
    <m/>
    <n v="19113.66"/>
    <m/>
    <m/>
    <m/>
    <m/>
    <m/>
    <m/>
    <m/>
    <m/>
    <x v="0"/>
    <x v="0"/>
    <m/>
  </r>
  <r>
    <s v=""/>
    <s v=" E09_11260"/>
    <s v="Produce 3D Models for Satellite IA, GV, and LN2 HX Systems - IR10"/>
    <s v="6.09.02.02.02"/>
    <x v="0"/>
    <d v="2023-06-07T00:00:00"/>
    <d v="2023-08-30T00:00:00"/>
    <s v="nzandi"/>
    <s v="Yang"/>
    <n v="10212.85"/>
    <m/>
    <s v="C"/>
    <s v="Labor"/>
    <s v="TEC"/>
    <m/>
    <s v="JLAB"/>
    <s v="PED"/>
    <s v="CRYO"/>
    <x v="11"/>
    <m/>
    <m/>
    <m/>
    <m/>
    <m/>
    <m/>
    <m/>
    <n v="10212.85"/>
    <m/>
    <m/>
    <m/>
    <m/>
    <m/>
    <m/>
    <m/>
    <m/>
    <m/>
    <m/>
    <m/>
    <x v="0"/>
    <x v="0"/>
    <m/>
  </r>
  <r>
    <s v=""/>
    <s v=" E09_11260"/>
    <s v="Produce 3D Models for Satellite IA, GV, and LN2 HX Systems - IR10"/>
    <s v="6.09.02.02.02"/>
    <x v="0"/>
    <d v="2023-06-07T00:00:00"/>
    <d v="2023-08-30T00:00:00"/>
    <s v="nzandi"/>
    <s v="Yang"/>
    <n v="10991.8"/>
    <m/>
    <s v="C"/>
    <s v="Labor"/>
    <s v="TEC"/>
    <m/>
    <s v="JLAB"/>
    <s v="PED"/>
    <s v="CRYO"/>
    <x v="11"/>
    <m/>
    <m/>
    <m/>
    <m/>
    <m/>
    <m/>
    <m/>
    <n v="10991.8"/>
    <m/>
    <m/>
    <m/>
    <m/>
    <m/>
    <m/>
    <m/>
    <m/>
    <m/>
    <m/>
    <m/>
    <x v="0"/>
    <x v="0"/>
    <m/>
  </r>
  <r>
    <s v=""/>
    <s v=" E09_16610"/>
    <s v="Technical Manager Labor LOE - FY25 - TJ"/>
    <s v="6.09.05.01.01"/>
    <x v="0"/>
    <d v="2024-10-01T00:00:00"/>
    <d v="2025-09-30T00:00:00"/>
    <s v="nzandi"/>
    <s v="michalsk"/>
    <n v="194100"/>
    <m/>
    <s v="A"/>
    <s v="Labor"/>
    <s v="TEC"/>
    <m/>
    <s v="JLAB"/>
    <s v="PED"/>
    <s v="CRYO"/>
    <x v="0"/>
    <m/>
    <m/>
    <m/>
    <m/>
    <m/>
    <m/>
    <m/>
    <m/>
    <m/>
    <n v="194100"/>
    <m/>
    <m/>
    <m/>
    <m/>
    <m/>
    <m/>
    <m/>
    <m/>
    <m/>
    <x v="0"/>
    <x v="0"/>
    <m/>
  </r>
  <r>
    <s v=""/>
    <s v=" E09_16590"/>
    <s v="Technical Manager Labor LOE - FY23 - TJ"/>
    <s v="6.09.05.01.01"/>
    <x v="0"/>
    <d v="2022-10-03T00:00:00"/>
    <d v="2023-09-29T00:00:00"/>
    <s v="nzandi"/>
    <s v="michalsk"/>
    <n v="18332.82"/>
    <m/>
    <s v="A"/>
    <s v="Labor"/>
    <s v="TEC"/>
    <m/>
    <s v="JLAB"/>
    <s v="PED"/>
    <s v="CRYO"/>
    <x v="0"/>
    <m/>
    <m/>
    <m/>
    <m/>
    <m/>
    <m/>
    <m/>
    <n v="18332.82"/>
    <m/>
    <m/>
    <m/>
    <m/>
    <m/>
    <m/>
    <m/>
    <m/>
    <m/>
    <m/>
    <m/>
    <x v="0"/>
    <x v="0"/>
    <m/>
  </r>
  <r>
    <s v=""/>
    <s v=" E09_16640"/>
    <s v="Technical Manager Labor LOE - FY28 - TJ"/>
    <s v="6.09.05.01.01"/>
    <x v="0"/>
    <d v="2027-10-01T00:00:00"/>
    <d v="2028-09-29T00:00:00"/>
    <s v="nzandi"/>
    <s v="michalsk"/>
    <n v="21252.77"/>
    <m/>
    <s v="A"/>
    <s v="Labor"/>
    <s v="TEC"/>
    <m/>
    <s v="JLAB"/>
    <s v="Const"/>
    <s v="CRYO"/>
    <x v="0"/>
    <m/>
    <m/>
    <m/>
    <m/>
    <m/>
    <m/>
    <m/>
    <m/>
    <m/>
    <m/>
    <m/>
    <m/>
    <n v="21252.77"/>
    <m/>
    <m/>
    <m/>
    <m/>
    <m/>
    <m/>
    <x v="0"/>
    <x v="0"/>
    <m/>
  </r>
  <r>
    <s v=""/>
    <s v=" E09_16650"/>
    <s v="Technical Manager Labor LOE - FY29 - TJ"/>
    <s v="6.09.05.01.01"/>
    <x v="0"/>
    <d v="2028-10-02T00:00:00"/>
    <d v="2029-09-28T00:00:00"/>
    <s v="nzandi"/>
    <s v="michalsk"/>
    <n v="21890.35"/>
    <m/>
    <s v="A"/>
    <s v="Labor"/>
    <s v="TEC"/>
    <m/>
    <s v="JLAB"/>
    <s v="Const"/>
    <s v="CRYO"/>
    <x v="0"/>
    <m/>
    <m/>
    <m/>
    <m/>
    <m/>
    <m/>
    <m/>
    <m/>
    <m/>
    <m/>
    <m/>
    <m/>
    <m/>
    <n v="21890.35"/>
    <m/>
    <m/>
    <m/>
    <m/>
    <m/>
    <x v="0"/>
    <x v="0"/>
    <m/>
  </r>
  <r>
    <s v=""/>
    <s v=" E09_16600"/>
    <s v="Technical Manager Labor LOE - FY24 - TJ"/>
    <s v="6.09.05.01.01"/>
    <x v="0"/>
    <d v="2023-10-02T00:00:00"/>
    <d v="2024-09-30T00:00:00"/>
    <s v="nzandi"/>
    <s v="michalsk"/>
    <n v="18882.810000000001"/>
    <m/>
    <s v="A"/>
    <s v="Labor"/>
    <s v="TEC"/>
    <m/>
    <s v="JLAB"/>
    <s v="PED"/>
    <s v="CRYO"/>
    <x v="0"/>
    <m/>
    <m/>
    <m/>
    <m/>
    <m/>
    <m/>
    <m/>
    <m/>
    <n v="18882.810000000001"/>
    <m/>
    <m/>
    <m/>
    <m/>
    <m/>
    <m/>
    <m/>
    <m/>
    <m/>
    <m/>
    <x v="0"/>
    <x v="0"/>
    <m/>
  </r>
  <r>
    <s v=""/>
    <s v=" E09_13010"/>
    <s v="Develop Test and Verification Plans for Satellite Plant Equipment - IR10 - TJ"/>
    <s v="6.09.02.05.03"/>
    <x v="0"/>
    <d v="2023-08-03T00:00:00"/>
    <d v="2023-11-06T00:00:00"/>
    <s v="nzandi"/>
    <s v="Yang"/>
    <n v="18541.150000000001"/>
    <m/>
    <s v="C"/>
    <s v="Labor"/>
    <s v="TEC"/>
    <m/>
    <s v="JLAB"/>
    <s v="PED"/>
    <s v="CRYO"/>
    <x v="11"/>
    <m/>
    <m/>
    <m/>
    <m/>
    <m/>
    <m/>
    <m/>
    <n v="11517.99"/>
    <n v="7023.16"/>
    <m/>
    <m/>
    <m/>
    <m/>
    <m/>
    <m/>
    <m/>
    <m/>
    <m/>
    <m/>
    <x v="0"/>
    <x v="0"/>
    <m/>
  </r>
  <r>
    <s v=""/>
    <s v=" E09_16620"/>
    <s v="Technical Manager Labor LOE - FY26 - TJ"/>
    <s v="6.09.05.01.01"/>
    <x v="0"/>
    <d v="2025-10-01T00:00:00"/>
    <d v="2026-09-30T00:00:00"/>
    <s v="nzandi"/>
    <s v="michalsk"/>
    <n v="200732.41"/>
    <m/>
    <s v="A"/>
    <s v="Labor"/>
    <s v="TEC"/>
    <m/>
    <s v="JLAB"/>
    <s v="Const"/>
    <s v="CRYO"/>
    <x v="0"/>
    <m/>
    <m/>
    <m/>
    <m/>
    <m/>
    <m/>
    <m/>
    <m/>
    <m/>
    <m/>
    <n v="200732.41"/>
    <m/>
    <m/>
    <m/>
    <m/>
    <m/>
    <m/>
    <m/>
    <m/>
    <x v="0"/>
    <x v="0"/>
    <m/>
  </r>
  <r>
    <s v=""/>
    <s v=" E09_16630"/>
    <s v="Technical Manager Labor LOE - FY27 - TJ"/>
    <s v="6.09.05.01.01"/>
    <x v="0"/>
    <d v="2026-10-01T00:00:00"/>
    <d v="2027-09-30T00:00:00"/>
    <s v="nzandi"/>
    <s v="michalsk"/>
    <n v="206754.38"/>
    <m/>
    <s v="A"/>
    <s v="Labor"/>
    <s v="TEC"/>
    <m/>
    <s v="JLAB"/>
    <s v="Const"/>
    <s v="CRYO"/>
    <x v="0"/>
    <m/>
    <m/>
    <m/>
    <m/>
    <m/>
    <m/>
    <m/>
    <m/>
    <m/>
    <m/>
    <m/>
    <n v="206754.38"/>
    <m/>
    <m/>
    <m/>
    <m/>
    <m/>
    <m/>
    <m/>
    <x v="0"/>
    <x v="0"/>
    <m/>
  </r>
  <r>
    <s v=""/>
    <s v=" E09_10110"/>
    <s v="L2 Manager Labor - FY25 - BNL"/>
    <s v="6.09.01"/>
    <x v="0"/>
    <d v="2024-10-01T00:00:00"/>
    <d v="2025-09-30T00:00:00"/>
    <s v="glayden"/>
    <s v="ythan"/>
    <n v="349488.83"/>
    <m/>
    <s v="A"/>
    <s v="Labor"/>
    <s v="TEC"/>
    <m/>
    <s v="BNL"/>
    <s v="PED"/>
    <s v="CRYO"/>
    <x v="0"/>
    <m/>
    <m/>
    <m/>
    <m/>
    <m/>
    <m/>
    <m/>
    <m/>
    <m/>
    <n v="349488.83"/>
    <m/>
    <m/>
    <m/>
    <m/>
    <m/>
    <m/>
    <m/>
    <m/>
    <m/>
    <x v="0"/>
    <x v="0"/>
    <m/>
  </r>
  <r>
    <s v=""/>
    <s v=" DE_0700_3960"/>
    <s v="Detector Solenoid Arrival Check"/>
    <s v="6.10.07"/>
    <x v="3"/>
    <d v="2028-11-22T00:00:00"/>
    <d v="2029-02-21T00:00:00"/>
    <s v="ewoolsey"/>
    <s v="rrajput"/>
    <n v="54933.46"/>
    <s v="CON"/>
    <s v="C"/>
    <s v="Labor"/>
    <s v="TEC"/>
    <s v="CD-3A"/>
    <s v="JLAB"/>
    <s v="Const"/>
    <s v="DET"/>
    <x v="8"/>
    <s v="D.APP31"/>
    <s v="APP00086"/>
    <m/>
    <m/>
    <m/>
    <m/>
    <m/>
    <m/>
    <m/>
    <m/>
    <m/>
    <m/>
    <m/>
    <n v="54933.46"/>
    <m/>
    <m/>
    <m/>
    <m/>
    <m/>
    <x v="0"/>
    <x v="0"/>
    <m/>
  </r>
  <r>
    <s v=""/>
    <s v=" DE_0700_4000"/>
    <s v="Power supply and I&amp;C Checks"/>
    <s v="6.10.07"/>
    <x v="3"/>
    <d v="2029-12-27T00:00:00"/>
    <d v="1930-12-27T00:00:00"/>
    <s v="ewoolsey"/>
    <s v="rrajput"/>
    <n v="42874.400000000001"/>
    <s v="CON"/>
    <s v="C"/>
    <s v="Labor"/>
    <s v="TEC"/>
    <m/>
    <s v="JLAB"/>
    <s v="Const"/>
    <s v="DET"/>
    <x v="8"/>
    <m/>
    <m/>
    <m/>
    <m/>
    <m/>
    <m/>
    <m/>
    <m/>
    <m/>
    <m/>
    <m/>
    <m/>
    <m/>
    <m/>
    <n v="32926.47"/>
    <n v="9947.93"/>
    <m/>
    <m/>
    <m/>
    <x v="0"/>
    <x v="0"/>
    <m/>
  </r>
  <r>
    <s v=""/>
    <s v=" DE_0700_4190"/>
    <s v="Install Magnet in Hall"/>
    <s v="6.10.07"/>
    <x v="3"/>
    <d v="2029-05-18T00:00:00"/>
    <d v="1930-09-25T00:00:00"/>
    <s v="ewoolsey"/>
    <s v="rrajput"/>
    <n v="70163.360000000001"/>
    <s v="CON"/>
    <s v="C"/>
    <s v="Labor"/>
    <s v="TEC"/>
    <m/>
    <s v="JLAB"/>
    <s v="Const"/>
    <s v="DET"/>
    <x v="5"/>
    <m/>
    <m/>
    <m/>
    <m/>
    <m/>
    <m/>
    <m/>
    <m/>
    <m/>
    <m/>
    <m/>
    <m/>
    <m/>
    <n v="19191.740000000002"/>
    <n v="50971.62"/>
    <m/>
    <m/>
    <m/>
    <m/>
    <x v="0"/>
    <x v="0"/>
    <m/>
  </r>
  <r>
    <s v=""/>
    <s v=" PM_0101_5140"/>
    <s v="Director - FY32 Labor"/>
    <s v="6.01.01.01.01"/>
    <x v="0"/>
    <d v="1931-10-01T00:00:00"/>
    <d v="1932-04-30T00:00:00"/>
    <s v="kkrug"/>
    <s v="llari"/>
    <n v="102392.6"/>
    <s v="EDIA"/>
    <s v="A"/>
    <s v="Labor"/>
    <s v="OPC"/>
    <m/>
    <s v="BNL"/>
    <s v="Pre-Ops"/>
    <s v="PM"/>
    <x v="0"/>
    <m/>
    <m/>
    <m/>
    <m/>
    <m/>
    <m/>
    <m/>
    <m/>
    <m/>
    <m/>
    <m/>
    <m/>
    <m/>
    <m/>
    <m/>
    <m/>
    <n v="102392.6"/>
    <m/>
    <m/>
    <x v="0"/>
    <x v="0"/>
    <m/>
  </r>
  <r>
    <s v=""/>
    <s v=" PM_0101_5140"/>
    <s v="Director - FY32 Labor"/>
    <s v="6.01.01.01.01"/>
    <x v="0"/>
    <d v="1931-10-01T00:00:00"/>
    <d v="1932-04-30T00:00:00"/>
    <s v="kkrug"/>
    <s v="llari"/>
    <n v="606827.57999999996"/>
    <s v="EDIA"/>
    <s v="A"/>
    <s v="Labor"/>
    <s v="OPC"/>
    <m/>
    <s v="BNL"/>
    <s v="Pre-Ops"/>
    <s v="PM"/>
    <x v="0"/>
    <m/>
    <m/>
    <m/>
    <m/>
    <m/>
    <m/>
    <m/>
    <m/>
    <m/>
    <m/>
    <m/>
    <m/>
    <m/>
    <m/>
    <m/>
    <m/>
    <n v="606827.57999999996"/>
    <m/>
    <m/>
    <x v="0"/>
    <x v="0"/>
    <m/>
  </r>
  <r>
    <s v=""/>
    <s v=" PM_0101_5140"/>
    <s v="Director - FY32 Labor"/>
    <s v="6.01.01.01.01"/>
    <x v="0"/>
    <d v="1931-10-01T00:00:00"/>
    <d v="1932-04-30T00:00:00"/>
    <s v="kkrug"/>
    <s v="llari"/>
    <n v="548817.93999999994"/>
    <s v="EDIA"/>
    <s v="A"/>
    <s v="Labor"/>
    <s v="OPC"/>
    <m/>
    <s v="BNL"/>
    <s v="Pre-Ops"/>
    <s v="PM"/>
    <x v="0"/>
    <m/>
    <m/>
    <m/>
    <m/>
    <m/>
    <m/>
    <m/>
    <m/>
    <m/>
    <m/>
    <m/>
    <m/>
    <m/>
    <m/>
    <m/>
    <m/>
    <n v="548817.93999999994"/>
    <m/>
    <m/>
    <x v="0"/>
    <x v="0"/>
    <m/>
  </r>
  <r>
    <s v=""/>
    <s v=" PM_0101_5150"/>
    <s v="Director - FY32 Miscellaneous Materials"/>
    <s v="6.01.01.01.01"/>
    <x v="0"/>
    <d v="1931-10-01T00:00:00"/>
    <d v="1932-04-30T00:00:00"/>
    <s v="kkrug"/>
    <s v="llari"/>
    <n v="4546.8599999999997"/>
    <s v="EDIA"/>
    <s v="A"/>
    <s v="Nonlabor"/>
    <s v="OPC"/>
    <m/>
    <s v="BNL"/>
    <s v="Pre-Ops"/>
    <s v="PM"/>
    <x v="0"/>
    <s v="B"/>
    <m/>
    <m/>
    <m/>
    <m/>
    <m/>
    <m/>
    <m/>
    <m/>
    <m/>
    <m/>
    <m/>
    <m/>
    <m/>
    <m/>
    <m/>
    <n v="4546.8599999999997"/>
    <m/>
    <m/>
    <x v="0"/>
    <x v="0"/>
    <m/>
  </r>
  <r>
    <s v=""/>
    <s v=" PM_0101_5170"/>
    <s v="Director - FY32 Travel"/>
    <s v="6.01.01.01.01"/>
    <x v="0"/>
    <d v="1931-10-01T00:00:00"/>
    <d v="1932-04-30T00:00:00"/>
    <s v="kkrug"/>
    <s v="llari"/>
    <n v="3255.59"/>
    <s v="EDIA"/>
    <s v="A"/>
    <s v="Nonlabor"/>
    <s v="OPC"/>
    <m/>
    <s v="BNL"/>
    <s v="Pre-Ops"/>
    <s v="PM"/>
    <x v="0"/>
    <s v="T"/>
    <m/>
    <m/>
    <m/>
    <m/>
    <m/>
    <m/>
    <m/>
    <m/>
    <m/>
    <m/>
    <m/>
    <m/>
    <m/>
    <m/>
    <m/>
    <n v="3255.59"/>
    <m/>
    <m/>
    <x v="0"/>
    <x v="0"/>
    <m/>
  </r>
  <r>
    <s v=""/>
    <s v=" PM_0102_1720"/>
    <s v="Deputy Director - FY32 Materials"/>
    <s v="6.01.01.01.02"/>
    <x v="0"/>
    <d v="1931-10-01T00:00:00"/>
    <d v="1932-04-30T00:00:00"/>
    <s v="kkrug"/>
    <s v="llari"/>
    <n v="1984.09"/>
    <s v="EDIA"/>
    <s v="A"/>
    <s v="Nonlabor"/>
    <s v="OPC"/>
    <m/>
    <s v="BNL"/>
    <s v="Pre-Ops"/>
    <s v="PM"/>
    <x v="0"/>
    <s v="B"/>
    <m/>
    <m/>
    <m/>
    <m/>
    <m/>
    <m/>
    <m/>
    <m/>
    <m/>
    <m/>
    <m/>
    <m/>
    <m/>
    <m/>
    <m/>
    <n v="1984.09"/>
    <m/>
    <m/>
    <x v="0"/>
    <x v="0"/>
    <m/>
  </r>
  <r>
    <s v=""/>
    <s v=" PM_0102_1730"/>
    <s v="Deputy Director - FY32 Travel"/>
    <s v="6.01.01.01.02"/>
    <x v="0"/>
    <d v="1931-10-01T00:00:00"/>
    <d v="1932-04-30T00:00:00"/>
    <s v="kkrug"/>
    <s v="llari"/>
    <n v="1370.69"/>
    <s v="EDIA"/>
    <s v="A"/>
    <s v="Nonlabor"/>
    <s v="OPC"/>
    <m/>
    <s v="BNL"/>
    <s v="Pre-Ops"/>
    <s v="PM"/>
    <x v="0"/>
    <s v="T"/>
    <m/>
    <m/>
    <m/>
    <m/>
    <m/>
    <m/>
    <m/>
    <m/>
    <m/>
    <m/>
    <m/>
    <m/>
    <m/>
    <m/>
    <m/>
    <n v="1370.69"/>
    <m/>
    <m/>
    <x v="0"/>
    <x v="0"/>
    <m/>
  </r>
  <r>
    <s v=""/>
    <s v=" PM_0103_1750"/>
    <s v="Committees - FY32 Materials"/>
    <s v="6.01.01.01.03"/>
    <x v="0"/>
    <d v="1931-10-01T00:00:00"/>
    <d v="1932-04-30T00:00:00"/>
    <s v="kkrug"/>
    <s v="apetrone"/>
    <n v="13557.92"/>
    <s v="EDIA"/>
    <s v="A"/>
    <s v="Nonlabor"/>
    <s v="OPC"/>
    <m/>
    <s v="BNL"/>
    <s v="Pre-Ops"/>
    <s v="PM"/>
    <x v="0"/>
    <s v="B"/>
    <m/>
    <m/>
    <m/>
    <m/>
    <m/>
    <m/>
    <m/>
    <m/>
    <m/>
    <m/>
    <m/>
    <m/>
    <m/>
    <m/>
    <m/>
    <n v="13557.92"/>
    <m/>
    <m/>
    <x v="0"/>
    <x v="0"/>
    <m/>
  </r>
  <r>
    <s v=""/>
    <s v=" PM_0103_1760"/>
    <s v="Committees - FY32 Travel - Domestic"/>
    <s v="6.01.01.01.03"/>
    <x v="0"/>
    <d v="1931-10-01T00:00:00"/>
    <d v="1932-04-30T00:00:00"/>
    <s v="kkrug"/>
    <s v="apetrone"/>
    <n v="24921.599999999999"/>
    <s v="EDIA"/>
    <s v="A"/>
    <s v="Nonlabor"/>
    <s v="OPC"/>
    <m/>
    <s v="BNL"/>
    <s v="Pre-Ops"/>
    <s v="PM"/>
    <x v="0"/>
    <s v="T"/>
    <m/>
    <m/>
    <m/>
    <m/>
    <m/>
    <m/>
    <m/>
    <m/>
    <m/>
    <m/>
    <m/>
    <m/>
    <m/>
    <m/>
    <m/>
    <n v="24921.599999999999"/>
    <m/>
    <m/>
    <x v="0"/>
    <x v="0"/>
    <m/>
  </r>
  <r>
    <s v=""/>
    <s v=" PM_0103_1770"/>
    <s v="Committees - FY32 Travel - Foreign"/>
    <s v="6.01.01.01.03"/>
    <x v="0"/>
    <d v="1931-10-01T00:00:00"/>
    <d v="1932-04-30T00:00:00"/>
    <s v="kkrug"/>
    <s v="apetrone"/>
    <n v="24921.599999999999"/>
    <s v="EDIA"/>
    <s v="A"/>
    <s v="Nonlabor"/>
    <s v="OPC"/>
    <m/>
    <s v="BNL"/>
    <s v="Pre-Ops"/>
    <s v="PM"/>
    <x v="0"/>
    <s v="T"/>
    <m/>
    <m/>
    <m/>
    <m/>
    <m/>
    <m/>
    <m/>
    <m/>
    <m/>
    <m/>
    <m/>
    <m/>
    <m/>
    <m/>
    <m/>
    <n v="24921.599999999999"/>
    <m/>
    <m/>
    <x v="0"/>
    <x v="0"/>
    <m/>
  </r>
  <r>
    <s v=""/>
    <s v=" PM_0308_1630"/>
    <s v="Systems Engineering &amp; Configuration Management - FY32 Labor"/>
    <s v="6.01.01.01.04"/>
    <x v="0"/>
    <d v="1931-10-01T00:00:00"/>
    <d v="1932-04-30T00:00:00"/>
    <s v="kkrug"/>
    <s v="willeke"/>
    <n v="334355.90000000002"/>
    <s v="EDIA"/>
    <s v="A"/>
    <s v="Labor"/>
    <s v="OPC"/>
    <m/>
    <s v="BNL"/>
    <s v="Pre-Ops"/>
    <s v="PM"/>
    <x v="0"/>
    <m/>
    <m/>
    <m/>
    <m/>
    <m/>
    <m/>
    <m/>
    <m/>
    <m/>
    <m/>
    <m/>
    <m/>
    <m/>
    <m/>
    <m/>
    <m/>
    <n v="334355.90000000002"/>
    <m/>
    <m/>
    <x v="0"/>
    <x v="0"/>
    <m/>
  </r>
  <r>
    <s v=""/>
    <s v=" PM_0308_1630"/>
    <s v="Systems Engineering &amp; Configuration Management - FY32 Labor"/>
    <s v="6.01.01.01.04"/>
    <x v="0"/>
    <d v="1931-10-01T00:00:00"/>
    <d v="1932-04-30T00:00:00"/>
    <s v="kkrug"/>
    <s v="willeke"/>
    <n v="129604.61"/>
    <s v="EDIA"/>
    <s v="A"/>
    <s v="Labor"/>
    <s v="OPC"/>
    <m/>
    <s v="BNL"/>
    <s v="Pre-Ops"/>
    <s v="PM"/>
    <x v="0"/>
    <m/>
    <m/>
    <m/>
    <m/>
    <m/>
    <m/>
    <m/>
    <m/>
    <m/>
    <m/>
    <m/>
    <m/>
    <m/>
    <m/>
    <m/>
    <m/>
    <n v="129604.61"/>
    <m/>
    <m/>
    <x v="0"/>
    <x v="0"/>
    <m/>
  </r>
  <r>
    <s v=""/>
    <s v=" PO_0101_1590"/>
    <s v="Project Support Director - FY32 Utilities"/>
    <s v="6.01.03.01.01"/>
    <x v="0"/>
    <d v="1931-10-01T00:00:00"/>
    <d v="1932-04-30T00:00:00"/>
    <s v="kkrug"/>
    <s v="lavellec"/>
    <n v="0"/>
    <s v="EDIA"/>
    <s v="A"/>
    <s v="Nonlabor"/>
    <s v="OPC"/>
    <m/>
    <s v="BNL"/>
    <s v="Pre-Ops"/>
    <s v="PM"/>
    <x v="0"/>
    <s v="U"/>
    <m/>
    <m/>
    <m/>
    <m/>
    <m/>
    <m/>
    <m/>
    <m/>
    <m/>
    <m/>
    <m/>
    <m/>
    <m/>
    <m/>
    <m/>
    <m/>
    <m/>
    <m/>
    <x v="0"/>
    <x v="0"/>
    <m/>
  </r>
  <r>
    <s v=""/>
    <s v=" PM_0301_1730"/>
    <s v="Project Support Director - FY29 Labor"/>
    <s v="6.01.03.01.01"/>
    <x v="0"/>
    <d v="2028-10-02T00:00:00"/>
    <d v="2029-09-28T00:00:00"/>
    <s v="kkrug"/>
    <s v="lavellec"/>
    <n v="848300.02"/>
    <s v="EDIA"/>
    <s v="A"/>
    <s v="Labor"/>
    <s v="TEC"/>
    <m/>
    <s v="BNL"/>
    <s v="Const"/>
    <s v="PM"/>
    <x v="0"/>
    <m/>
    <m/>
    <m/>
    <m/>
    <m/>
    <m/>
    <m/>
    <m/>
    <m/>
    <m/>
    <m/>
    <m/>
    <m/>
    <n v="848300.02"/>
    <m/>
    <m/>
    <m/>
    <m/>
    <m/>
    <x v="0"/>
    <x v="0"/>
    <m/>
  </r>
  <r>
    <s v=""/>
    <s v=" PM_0301_1735"/>
    <s v="Project Support Director - FY30 Labor"/>
    <s v="6.01.03.01.01"/>
    <x v="0"/>
    <d v="2029-10-01T00:00:00"/>
    <d v="1930-09-30T00:00:00"/>
    <s v="kkrug"/>
    <s v="lavellec"/>
    <n v="877990.52"/>
    <s v="EDIA"/>
    <s v="A"/>
    <s v="Labor"/>
    <s v="OPC"/>
    <m/>
    <s v="BNL"/>
    <s v="Pre-Ops"/>
    <s v="PM"/>
    <x v="0"/>
    <m/>
    <m/>
    <m/>
    <m/>
    <m/>
    <m/>
    <m/>
    <m/>
    <m/>
    <m/>
    <m/>
    <m/>
    <m/>
    <m/>
    <n v="877990.52"/>
    <m/>
    <m/>
    <m/>
    <m/>
    <x v="0"/>
    <x v="0"/>
    <m/>
  </r>
  <r>
    <s v=""/>
    <s v=" PM_0301_1750"/>
    <s v="Project Support Director - FY31 Labor"/>
    <s v="6.01.03.01.01"/>
    <x v="0"/>
    <d v="1930-10-01T00:00:00"/>
    <d v="1931-09-30T00:00:00"/>
    <s v="kkrug"/>
    <s v="lavellec"/>
    <n v="908720.19"/>
    <s v="EDIA"/>
    <s v="A"/>
    <s v="Labor"/>
    <s v="OPC"/>
    <m/>
    <s v="BNL"/>
    <s v="Pre-Ops"/>
    <s v="PM"/>
    <x v="0"/>
    <m/>
    <m/>
    <m/>
    <m/>
    <m/>
    <m/>
    <m/>
    <m/>
    <m/>
    <m/>
    <m/>
    <m/>
    <m/>
    <m/>
    <m/>
    <n v="908720.19"/>
    <m/>
    <m/>
    <m/>
    <x v="0"/>
    <x v="0"/>
    <m/>
  </r>
  <r>
    <s v=""/>
    <s v=" PM_0301_1755"/>
    <s v="Project Support Director - FY32 Labor"/>
    <s v="6.01.03.01.01"/>
    <x v="0"/>
    <d v="1931-10-01T00:00:00"/>
    <d v="1932-04-30T00:00:00"/>
    <s v="kkrug"/>
    <s v="lavellec"/>
    <n v="548817.93999999994"/>
    <s v="EDIA"/>
    <s v="A"/>
    <s v="Labor"/>
    <s v="OPC"/>
    <m/>
    <s v="BNL"/>
    <s v="Pre-Ops"/>
    <s v="PM"/>
    <x v="0"/>
    <m/>
    <m/>
    <m/>
    <m/>
    <m/>
    <m/>
    <m/>
    <m/>
    <m/>
    <m/>
    <m/>
    <m/>
    <m/>
    <m/>
    <m/>
    <m/>
    <n v="548817.93999999994"/>
    <m/>
    <m/>
    <x v="0"/>
    <x v="0"/>
    <m/>
  </r>
  <r>
    <s v=""/>
    <s v=" PO_0102_1370"/>
    <s v="Business Operations - FY32 Labor"/>
    <s v="6.01.03.01.02"/>
    <x v="0"/>
    <d v="1931-10-01T00:00:00"/>
    <d v="1932-04-30T00:00:00"/>
    <s v="kkrug"/>
    <s v="hokula"/>
    <n v="17199.759999999998"/>
    <s v="EDIA"/>
    <s v="A"/>
    <s v="Labor"/>
    <s v="OPC"/>
    <m/>
    <s v="BNL"/>
    <s v="Pre-Ops"/>
    <s v="PM"/>
    <x v="0"/>
    <m/>
    <m/>
    <m/>
    <m/>
    <m/>
    <m/>
    <m/>
    <m/>
    <m/>
    <m/>
    <m/>
    <m/>
    <m/>
    <m/>
    <m/>
    <m/>
    <n v="17199.759999999998"/>
    <m/>
    <m/>
    <x v="0"/>
    <x v="0"/>
    <m/>
  </r>
  <r>
    <s v=""/>
    <s v=" PO_0102_1370"/>
    <s v="Business Operations - FY32 Labor"/>
    <s v="6.01.03.01.02"/>
    <x v="0"/>
    <d v="1931-10-01T00:00:00"/>
    <d v="1932-04-30T00:00:00"/>
    <s v="kkrug"/>
    <s v="hokula"/>
    <n v="51296.1"/>
    <s v="EDIA"/>
    <s v="A"/>
    <s v="Labor"/>
    <s v="OPC"/>
    <m/>
    <s v="BNL"/>
    <s v="Pre-Ops"/>
    <s v="PM"/>
    <x v="0"/>
    <m/>
    <m/>
    <m/>
    <m/>
    <m/>
    <m/>
    <m/>
    <m/>
    <m/>
    <m/>
    <m/>
    <m/>
    <m/>
    <m/>
    <m/>
    <m/>
    <n v="51296.1"/>
    <m/>
    <m/>
    <x v="0"/>
    <x v="0"/>
    <m/>
  </r>
  <r>
    <s v=""/>
    <s v=" PO_0102_1370"/>
    <s v="Business Operations - FY32 Labor"/>
    <s v="6.01.03.01.02"/>
    <x v="0"/>
    <d v="1931-10-01T00:00:00"/>
    <d v="1932-04-30T00:00:00"/>
    <s v="kkrug"/>
    <s v="hokula"/>
    <n v="44872.800000000003"/>
    <s v="EDIA"/>
    <s v="A"/>
    <s v="Labor"/>
    <s v="OPC"/>
    <m/>
    <s v="BNL"/>
    <s v="Pre-Ops"/>
    <s v="PM"/>
    <x v="0"/>
    <m/>
    <m/>
    <m/>
    <m/>
    <m/>
    <m/>
    <m/>
    <m/>
    <m/>
    <m/>
    <m/>
    <m/>
    <m/>
    <m/>
    <m/>
    <m/>
    <n v="44872.800000000003"/>
    <m/>
    <m/>
    <x v="0"/>
    <x v="0"/>
    <m/>
  </r>
  <r>
    <s v=""/>
    <s v=" PO_0102_1138"/>
    <s v="Business Operations - FY32, Automobile"/>
    <s v="6.01.03.01.02"/>
    <x v="0"/>
    <d v="1931-10-01T00:00:00"/>
    <d v="1932-04-30T00:00:00"/>
    <s v="kkrug"/>
    <s v="hokula"/>
    <n v="6354.01"/>
    <s v="EDIA"/>
    <s v="A"/>
    <s v="Nonlabor"/>
    <s v="OPC"/>
    <m/>
    <s v="BNL"/>
    <s v="Pre-Ops"/>
    <s v="PM"/>
    <x v="0"/>
    <s v="U"/>
    <m/>
    <m/>
    <m/>
    <m/>
    <m/>
    <m/>
    <m/>
    <m/>
    <m/>
    <m/>
    <m/>
    <m/>
    <m/>
    <m/>
    <m/>
    <n v="6354.01"/>
    <m/>
    <m/>
    <x v="0"/>
    <x v="0"/>
    <m/>
  </r>
  <r>
    <s v=""/>
    <s v=" PO_0102_1380"/>
    <s v="Business Operations - FY32 Materials"/>
    <s v="6.01.03.01.02"/>
    <x v="0"/>
    <d v="1931-10-01T00:00:00"/>
    <d v="1932-04-30T00:00:00"/>
    <s v="kkrug"/>
    <s v="hokula"/>
    <n v="661.36"/>
    <s v="EDIA"/>
    <s v="A"/>
    <s v="Nonlabor"/>
    <s v="OPC"/>
    <m/>
    <s v="BNL"/>
    <s v="Pre-Ops"/>
    <s v="PM"/>
    <x v="0"/>
    <s v="B"/>
    <m/>
    <m/>
    <m/>
    <m/>
    <m/>
    <m/>
    <m/>
    <m/>
    <m/>
    <m/>
    <m/>
    <m/>
    <m/>
    <m/>
    <m/>
    <n v="661.36"/>
    <m/>
    <m/>
    <x v="0"/>
    <x v="0"/>
    <m/>
  </r>
  <r>
    <s v=""/>
    <s v=" PO_0102_1390"/>
    <s v="Business Operations - FY32 Travel"/>
    <s v="6.01.03.01.02"/>
    <x v="0"/>
    <d v="1931-10-01T00:00:00"/>
    <d v="1932-04-30T00:00:00"/>
    <s v="kkrug"/>
    <s v="hokula"/>
    <n v="0"/>
    <s v="EDIA"/>
    <s v="A"/>
    <s v="Nonlabor"/>
    <s v="OPC"/>
    <m/>
    <s v="BNL"/>
    <s v="Pre-Ops"/>
    <s v="PM"/>
    <x v="0"/>
    <s v="T"/>
    <m/>
    <m/>
    <m/>
    <m/>
    <m/>
    <m/>
    <m/>
    <m/>
    <m/>
    <m/>
    <m/>
    <m/>
    <m/>
    <m/>
    <m/>
    <m/>
    <m/>
    <m/>
    <x v="0"/>
    <x v="0"/>
    <m/>
  </r>
  <r>
    <s v=""/>
    <s v=" PO_0101_1370"/>
    <s v="Project Support Director - FY29 Utilities"/>
    <s v="6.01.03.01.01"/>
    <x v="0"/>
    <d v="2028-10-02T00:00:00"/>
    <d v="2029-09-28T00:00:00"/>
    <s v="kkrug"/>
    <s v="lavellec"/>
    <n v="62062.65"/>
    <s v="EDIA"/>
    <s v="A"/>
    <s v="Nonlabor"/>
    <s v="TEC"/>
    <m/>
    <s v="BNL"/>
    <s v="Const"/>
    <s v="PM"/>
    <x v="0"/>
    <s v="U"/>
    <m/>
    <m/>
    <m/>
    <m/>
    <m/>
    <m/>
    <m/>
    <m/>
    <m/>
    <m/>
    <m/>
    <m/>
    <n v="62062.65"/>
    <m/>
    <m/>
    <m/>
    <m/>
    <m/>
    <x v="0"/>
    <x v="0"/>
    <m/>
  </r>
  <r>
    <s v=""/>
    <s v=" E01_02010"/>
    <s v="ESH - FY23 TLD Badges"/>
    <s v="6.01.02.01"/>
    <x v="0"/>
    <d v="2022-10-03T00:00:00"/>
    <d v="2023-09-29T00:00:00"/>
    <s v="kkrug"/>
    <s v="stiegler"/>
    <n v="140564.15"/>
    <s v="EDIA"/>
    <s v="A"/>
    <s v="Nonlabor"/>
    <s v="TEC"/>
    <m/>
    <s v="BNL"/>
    <s v="PED"/>
    <s v="PM"/>
    <x v="0"/>
    <s v="B"/>
    <m/>
    <m/>
    <m/>
    <m/>
    <m/>
    <m/>
    <n v="140564.15"/>
    <m/>
    <m/>
    <m/>
    <m/>
    <m/>
    <m/>
    <m/>
    <m/>
    <m/>
    <m/>
    <m/>
    <x v="0"/>
    <x v="0"/>
    <m/>
  </r>
  <r>
    <s v=""/>
    <s v=" E01_02020"/>
    <s v="ESH - FY24 TLD Badges"/>
    <s v="6.01.02.01"/>
    <x v="0"/>
    <d v="2023-10-02T00:00:00"/>
    <d v="2024-09-30T00:00:00"/>
    <s v="kkrug"/>
    <s v="stiegler"/>
    <n v="134607.09"/>
    <s v="EDIA"/>
    <s v="A"/>
    <s v="Nonlabor"/>
    <s v="TEC"/>
    <m/>
    <s v="BNL"/>
    <s v="PED"/>
    <s v="PM"/>
    <x v="0"/>
    <s v="B"/>
    <m/>
    <m/>
    <m/>
    <m/>
    <m/>
    <m/>
    <m/>
    <n v="134607.09"/>
    <m/>
    <m/>
    <m/>
    <m/>
    <m/>
    <m/>
    <m/>
    <m/>
    <m/>
    <m/>
    <x v="0"/>
    <x v="0"/>
    <m/>
  </r>
  <r>
    <s v=""/>
    <s v=" E01_02030"/>
    <s v="ESH - FY25 TLD Badges"/>
    <s v="6.01.02.01"/>
    <x v="0"/>
    <d v="2024-10-01T00:00:00"/>
    <d v="2025-09-30T00:00:00"/>
    <s v="kkrug"/>
    <s v="stiegler"/>
    <n v="172965.87"/>
    <s v="EDIA"/>
    <s v="A"/>
    <s v="Nonlabor"/>
    <s v="TEC"/>
    <m/>
    <s v="BNL"/>
    <s v="Const"/>
    <s v="PM"/>
    <x v="0"/>
    <s v="B"/>
    <m/>
    <m/>
    <m/>
    <m/>
    <m/>
    <m/>
    <m/>
    <m/>
    <n v="172965.87"/>
    <m/>
    <m/>
    <m/>
    <m/>
    <m/>
    <m/>
    <m/>
    <m/>
    <m/>
    <x v="0"/>
    <x v="0"/>
    <m/>
  </r>
  <r>
    <s v=""/>
    <s v=" E01_02040"/>
    <s v="ESH - FY26 TLD Badges"/>
    <s v="6.01.02.01"/>
    <x v="0"/>
    <d v="2025-10-01T00:00:00"/>
    <d v="2026-09-30T00:00:00"/>
    <s v="kkrug"/>
    <s v="stiegler"/>
    <n v="266226.11"/>
    <s v="EDIA"/>
    <s v="A"/>
    <s v="Nonlabor"/>
    <s v="TEC"/>
    <m/>
    <s v="BNL"/>
    <s v="Const"/>
    <s v="PM"/>
    <x v="0"/>
    <s v="B"/>
    <m/>
    <m/>
    <m/>
    <m/>
    <m/>
    <m/>
    <m/>
    <m/>
    <m/>
    <n v="266226.11"/>
    <m/>
    <m/>
    <m/>
    <m/>
    <m/>
    <m/>
    <m/>
    <m/>
    <x v="0"/>
    <x v="0"/>
    <m/>
  </r>
  <r>
    <s v=""/>
    <s v=" E01_02050"/>
    <s v="ESH - FY27 TLD Badges"/>
    <s v="6.01.02.01"/>
    <x v="0"/>
    <d v="2026-10-01T00:00:00"/>
    <d v="2027-09-30T00:00:00"/>
    <s v="kkrug"/>
    <s v="stiegler"/>
    <n v="292297.58"/>
    <s v="EDIA"/>
    <s v="A"/>
    <s v="Nonlabor"/>
    <s v="TEC"/>
    <m/>
    <s v="BNL"/>
    <s v="Const"/>
    <s v="PM"/>
    <x v="0"/>
    <s v="B"/>
    <m/>
    <m/>
    <m/>
    <m/>
    <m/>
    <m/>
    <m/>
    <m/>
    <m/>
    <m/>
    <n v="292297.58"/>
    <m/>
    <m/>
    <m/>
    <m/>
    <m/>
    <m/>
    <m/>
    <x v="0"/>
    <x v="0"/>
    <m/>
  </r>
  <r>
    <s v=""/>
    <s v=" E01_02060"/>
    <s v="ESH - FY28 TLD Badges"/>
    <s v="6.01.02.01"/>
    <x v="0"/>
    <d v="2027-10-01T00:00:00"/>
    <d v="2028-09-29T00:00:00"/>
    <s v="kkrug"/>
    <s v="stiegler"/>
    <n v="297232.46999999997"/>
    <s v="EDIA"/>
    <s v="A"/>
    <s v="Nonlabor"/>
    <s v="TEC"/>
    <m/>
    <s v="BNL"/>
    <s v="Const"/>
    <s v="PM"/>
    <x v="0"/>
    <s v="B"/>
    <m/>
    <m/>
    <m/>
    <m/>
    <m/>
    <m/>
    <m/>
    <m/>
    <m/>
    <m/>
    <m/>
    <n v="297232.46999999997"/>
    <m/>
    <m/>
    <m/>
    <m/>
    <m/>
    <m/>
    <x v="0"/>
    <x v="0"/>
    <m/>
  </r>
  <r>
    <s v=""/>
    <s v=" PO_0101_1370"/>
    <s v="Project Support Director - FY29 Utilities"/>
    <s v="6.01.03.01.01"/>
    <x v="0"/>
    <d v="2028-10-02T00:00:00"/>
    <d v="2029-09-28T00:00:00"/>
    <s v="kkrug"/>
    <s v="lavellec"/>
    <n v="590632.73"/>
    <s v="EDIA"/>
    <s v="A"/>
    <s v="Nonlabor"/>
    <s v="TEC"/>
    <m/>
    <s v="BNL"/>
    <s v="Const"/>
    <s v="PM"/>
    <x v="0"/>
    <s v="U"/>
    <m/>
    <m/>
    <m/>
    <m/>
    <m/>
    <m/>
    <m/>
    <m/>
    <m/>
    <m/>
    <m/>
    <m/>
    <n v="590632.73"/>
    <n v="0"/>
    <m/>
    <m/>
    <m/>
    <m/>
    <x v="0"/>
    <x v="0"/>
    <m/>
  </r>
  <r>
    <s v=""/>
    <s v=" E01_02070"/>
    <s v="ESH - FY29 TLD Badges"/>
    <s v="6.01.02.01"/>
    <x v="0"/>
    <d v="2028-10-02T00:00:00"/>
    <d v="2029-09-28T00:00:00"/>
    <s v="kkrug"/>
    <s v="stiegler"/>
    <n v="258091.44"/>
    <s v="EDIA"/>
    <s v="A"/>
    <s v="Nonlabor"/>
    <s v="TEC"/>
    <m/>
    <s v="BNL"/>
    <s v="Const"/>
    <s v="PM"/>
    <x v="0"/>
    <s v="B"/>
    <m/>
    <m/>
    <m/>
    <m/>
    <m/>
    <m/>
    <m/>
    <m/>
    <m/>
    <m/>
    <m/>
    <m/>
    <n v="258091.44"/>
    <m/>
    <m/>
    <m/>
    <m/>
    <m/>
    <x v="0"/>
    <x v="0"/>
    <m/>
  </r>
  <r>
    <s v=""/>
    <s v=" E01_02080"/>
    <s v="ESH - FY30 TLD Badges"/>
    <s v="6.01.02.01"/>
    <x v="0"/>
    <d v="2029-10-01T00:00:00"/>
    <d v="1930-09-30T00:00:00"/>
    <s v="kkrug"/>
    <s v="stiegler"/>
    <n v="184358.39"/>
    <s v="EDIA"/>
    <s v="A"/>
    <s v="Nonlabor"/>
    <s v="OPC"/>
    <m/>
    <s v="BNL"/>
    <s v="Pre-Ops"/>
    <s v="PM"/>
    <x v="0"/>
    <s v="B"/>
    <m/>
    <m/>
    <m/>
    <m/>
    <m/>
    <m/>
    <m/>
    <m/>
    <m/>
    <m/>
    <m/>
    <m/>
    <m/>
    <n v="184358.39"/>
    <m/>
    <m/>
    <m/>
    <m/>
    <x v="0"/>
    <x v="0"/>
    <m/>
  </r>
  <r>
    <s v=""/>
    <s v=" E01_02090"/>
    <s v="ESH - FY31 TLD Badges"/>
    <s v="6.01.02.01"/>
    <x v="0"/>
    <d v="1930-10-01T00:00:00"/>
    <d v="1931-09-30T00:00:00"/>
    <s v="kkrug"/>
    <s v="stiegler"/>
    <n v="179276.36"/>
    <s v="EDIA"/>
    <s v="A"/>
    <s v="Nonlabor"/>
    <s v="OPC"/>
    <m/>
    <s v="BNL"/>
    <s v="Pre-Ops"/>
    <s v="PM"/>
    <x v="0"/>
    <s v="B"/>
    <m/>
    <m/>
    <m/>
    <m/>
    <m/>
    <m/>
    <m/>
    <m/>
    <m/>
    <m/>
    <m/>
    <m/>
    <m/>
    <m/>
    <n v="179276.36"/>
    <m/>
    <m/>
    <m/>
    <x v="0"/>
    <x v="0"/>
    <m/>
  </r>
  <r>
    <s v=""/>
    <s v=" E01_02100"/>
    <s v="ESH - FY32 TLD Badges"/>
    <s v="6.01.02.01"/>
    <x v="0"/>
    <d v="1931-10-01T00:00:00"/>
    <d v="1932-04-30T00:00:00"/>
    <s v="kkrug"/>
    <s v="stiegler"/>
    <n v="35820.65"/>
    <s v="EDIA"/>
    <s v="A"/>
    <s v="Nonlabor"/>
    <s v="OPC"/>
    <m/>
    <s v="BNL"/>
    <s v="Pre-Ops"/>
    <s v="PM"/>
    <x v="0"/>
    <s v="B"/>
    <m/>
    <m/>
    <m/>
    <m/>
    <m/>
    <m/>
    <m/>
    <m/>
    <m/>
    <m/>
    <m/>
    <m/>
    <m/>
    <m/>
    <m/>
    <n v="35820.65"/>
    <m/>
    <m/>
    <x v="0"/>
    <x v="0"/>
    <m/>
  </r>
  <r>
    <s v=""/>
    <s v=" PM_0101_1703"/>
    <s v="Director - FY30 Incentive Program"/>
    <s v="6.01.01.01.01"/>
    <x v="0"/>
    <d v="2029-10-01T00:00:00"/>
    <d v="1930-09-30T00:00:00"/>
    <s v="kkrug"/>
    <s v="llari"/>
    <n v="375459.85"/>
    <s v="EDIA"/>
    <s v="A"/>
    <s v="Nonlabor"/>
    <s v="OPC"/>
    <m/>
    <s v="BNL"/>
    <s v="Pre-Ops"/>
    <s v="PM"/>
    <x v="0"/>
    <s v="B"/>
    <m/>
    <m/>
    <m/>
    <m/>
    <m/>
    <m/>
    <m/>
    <m/>
    <m/>
    <m/>
    <m/>
    <m/>
    <m/>
    <n v="375459.85"/>
    <m/>
    <m/>
    <m/>
    <m/>
    <x v="0"/>
    <x v="0"/>
    <m/>
  </r>
  <r>
    <s v=""/>
    <s v=" PM_0304_1260"/>
    <s v="Admin Support - FY23 Labor"/>
    <s v="6.01.03.01.04"/>
    <x v="0"/>
    <d v="2022-10-03T00:00:00"/>
    <d v="2023-09-29T00:00:00"/>
    <s v="kkrug"/>
    <s v="apetrone"/>
    <n v="505412.69"/>
    <s v="EDIA"/>
    <s v="A"/>
    <s v="Labor"/>
    <s v="TEC"/>
    <m/>
    <s v="BNL"/>
    <s v="PED.Design"/>
    <s v="PM"/>
    <x v="0"/>
    <m/>
    <m/>
    <m/>
    <m/>
    <m/>
    <m/>
    <m/>
    <n v="505412.69"/>
    <m/>
    <m/>
    <m/>
    <m/>
    <m/>
    <m/>
    <m/>
    <m/>
    <m/>
    <m/>
    <m/>
    <x v="0"/>
    <x v="0"/>
    <m/>
  </r>
  <r>
    <s v=""/>
    <s v=" PM_0304_1260"/>
    <s v="Admin Support - FY23 Labor"/>
    <s v="6.01.03.01.04"/>
    <x v="0"/>
    <d v="2022-10-03T00:00:00"/>
    <d v="2023-09-29T00:00:00"/>
    <s v="kkrug"/>
    <s v="apetrone"/>
    <n v="125121.97"/>
    <s v="EDIA"/>
    <s v="A"/>
    <s v="Labor"/>
    <s v="TEC"/>
    <m/>
    <s v="BNL"/>
    <s v="PED.Design"/>
    <s v="PM"/>
    <x v="0"/>
    <m/>
    <m/>
    <m/>
    <m/>
    <m/>
    <m/>
    <m/>
    <n v="125121.97"/>
    <m/>
    <m/>
    <m/>
    <m/>
    <m/>
    <m/>
    <m/>
    <m/>
    <m/>
    <m/>
    <m/>
    <x v="0"/>
    <x v="0"/>
    <m/>
  </r>
  <r>
    <s v=""/>
    <s v=" PM_0304_1320"/>
    <s v="Admin Support - FY24 Labor"/>
    <s v="6.01.03.01.04"/>
    <x v="0"/>
    <d v="2023-10-02T00:00:00"/>
    <d v="2024-09-30T00:00:00"/>
    <s v="kkrug"/>
    <s v="apetrone"/>
    <n v="523102.14"/>
    <s v="EDIA"/>
    <s v="A"/>
    <s v="Labor"/>
    <s v="TEC"/>
    <m/>
    <s v="BNL"/>
    <s v="PED"/>
    <s v="PM"/>
    <x v="0"/>
    <m/>
    <m/>
    <m/>
    <m/>
    <m/>
    <m/>
    <m/>
    <m/>
    <n v="523102.14"/>
    <m/>
    <m/>
    <m/>
    <m/>
    <m/>
    <m/>
    <m/>
    <m/>
    <m/>
    <m/>
    <x v="0"/>
    <x v="0"/>
    <m/>
  </r>
  <r>
    <s v=""/>
    <s v=" PM_0304_1320"/>
    <s v="Admin Support - FY24 Labor"/>
    <s v="6.01.03.01.04"/>
    <x v="0"/>
    <d v="2023-10-02T00:00:00"/>
    <d v="2024-09-30T00:00:00"/>
    <s v="kkrug"/>
    <s v="apetrone"/>
    <n v="129501.24"/>
    <s v="EDIA"/>
    <s v="A"/>
    <s v="Labor"/>
    <s v="TEC"/>
    <m/>
    <s v="BNL"/>
    <s v="PED"/>
    <s v="PM"/>
    <x v="0"/>
    <m/>
    <m/>
    <m/>
    <m/>
    <m/>
    <m/>
    <m/>
    <m/>
    <n v="129501.24"/>
    <m/>
    <m/>
    <m/>
    <m/>
    <m/>
    <m/>
    <m/>
    <m/>
    <m/>
    <m/>
    <x v="0"/>
    <x v="0"/>
    <m/>
  </r>
  <r>
    <s v=""/>
    <s v=" PM_0304_1380"/>
    <s v="Admin Support - FY25 Labor"/>
    <s v="6.01.03.01.04"/>
    <x v="0"/>
    <d v="2024-10-01T00:00:00"/>
    <d v="2025-09-30T00:00:00"/>
    <s v="kkrug"/>
    <s v="apetrone"/>
    <n v="541410.71"/>
    <s v="EDIA"/>
    <s v="A"/>
    <s v="Labor"/>
    <s v="TEC"/>
    <m/>
    <s v="BNL"/>
    <s v="Const"/>
    <s v="PM"/>
    <x v="0"/>
    <m/>
    <m/>
    <m/>
    <m/>
    <m/>
    <m/>
    <m/>
    <m/>
    <m/>
    <n v="541410.71"/>
    <m/>
    <m/>
    <m/>
    <m/>
    <m/>
    <m/>
    <m/>
    <m/>
    <m/>
    <x v="0"/>
    <x v="0"/>
    <m/>
  </r>
  <r>
    <s v=""/>
    <s v=" PM_0304_1380"/>
    <s v="Admin Support - FY25 Labor"/>
    <s v="6.01.03.01.04"/>
    <x v="0"/>
    <d v="2024-10-01T00:00:00"/>
    <d v="2025-09-30T00:00:00"/>
    <s v="kkrug"/>
    <s v="apetrone"/>
    <n v="134033.78"/>
    <s v="EDIA"/>
    <s v="A"/>
    <s v="Labor"/>
    <s v="TEC"/>
    <m/>
    <s v="BNL"/>
    <s v="Const"/>
    <s v="PM"/>
    <x v="0"/>
    <m/>
    <m/>
    <m/>
    <m/>
    <m/>
    <m/>
    <m/>
    <m/>
    <m/>
    <n v="134033.78"/>
    <m/>
    <m/>
    <m/>
    <m/>
    <m/>
    <m/>
    <m/>
    <m/>
    <m/>
    <x v="0"/>
    <x v="0"/>
    <m/>
  </r>
  <r>
    <s v=""/>
    <s v=" PM_0304_1440"/>
    <s v="Admin Support - FY26 Labor"/>
    <s v="6.01.03.01.04"/>
    <x v="0"/>
    <d v="2025-10-01T00:00:00"/>
    <d v="2026-09-30T00:00:00"/>
    <s v="kkrug"/>
    <s v="apetrone"/>
    <n v="560360.09"/>
    <s v="EDIA"/>
    <s v="A"/>
    <s v="Labor"/>
    <s v="TEC"/>
    <m/>
    <s v="BNL"/>
    <s v="Const"/>
    <s v="PM"/>
    <x v="0"/>
    <m/>
    <m/>
    <m/>
    <m/>
    <m/>
    <m/>
    <m/>
    <m/>
    <m/>
    <m/>
    <n v="560360.09"/>
    <m/>
    <m/>
    <m/>
    <m/>
    <m/>
    <m/>
    <m/>
    <m/>
    <x v="0"/>
    <x v="0"/>
    <m/>
  </r>
  <r>
    <s v=""/>
    <s v=" PM_0304_1440"/>
    <s v="Admin Support - FY26 Labor"/>
    <s v="6.01.03.01.04"/>
    <x v="0"/>
    <d v="2025-10-01T00:00:00"/>
    <d v="2026-09-30T00:00:00"/>
    <s v="kkrug"/>
    <s v="apetrone"/>
    <n v="138724.97"/>
    <s v="EDIA"/>
    <s v="A"/>
    <s v="Labor"/>
    <s v="TEC"/>
    <m/>
    <s v="BNL"/>
    <s v="Const"/>
    <s v="PM"/>
    <x v="0"/>
    <m/>
    <m/>
    <m/>
    <m/>
    <m/>
    <m/>
    <m/>
    <m/>
    <m/>
    <m/>
    <n v="138724.97"/>
    <m/>
    <m/>
    <m/>
    <m/>
    <m/>
    <m/>
    <m/>
    <m/>
    <x v="0"/>
    <x v="0"/>
    <m/>
  </r>
  <r>
    <s v=""/>
    <s v=" PM_0304_1500"/>
    <s v="Admin Support - FY27 Labor"/>
    <s v="6.01.03.01.04"/>
    <x v="0"/>
    <d v="2026-10-01T00:00:00"/>
    <d v="2027-09-30T00:00:00"/>
    <s v="kkrug"/>
    <s v="apetrone"/>
    <n v="579972.68999999994"/>
    <s v="EDIA"/>
    <s v="A"/>
    <s v="Labor"/>
    <s v="TEC"/>
    <m/>
    <s v="BNL"/>
    <s v="Const"/>
    <s v="PM"/>
    <x v="0"/>
    <m/>
    <m/>
    <m/>
    <m/>
    <m/>
    <m/>
    <m/>
    <m/>
    <m/>
    <m/>
    <m/>
    <n v="579972.68999999994"/>
    <m/>
    <m/>
    <m/>
    <m/>
    <m/>
    <m/>
    <m/>
    <x v="0"/>
    <x v="0"/>
    <m/>
  </r>
  <r>
    <s v=""/>
    <s v=" PM_0304_1500"/>
    <s v="Admin Support - FY27 Labor"/>
    <s v="6.01.03.01.04"/>
    <x v="0"/>
    <d v="2026-10-01T00:00:00"/>
    <d v="2027-09-30T00:00:00"/>
    <s v="kkrug"/>
    <s v="apetrone"/>
    <n v="143580.34"/>
    <s v="EDIA"/>
    <s v="A"/>
    <s v="Labor"/>
    <s v="TEC"/>
    <m/>
    <s v="BNL"/>
    <s v="Const"/>
    <s v="PM"/>
    <x v="0"/>
    <m/>
    <m/>
    <m/>
    <m/>
    <m/>
    <m/>
    <m/>
    <m/>
    <m/>
    <m/>
    <m/>
    <n v="143580.34"/>
    <m/>
    <m/>
    <m/>
    <m/>
    <m/>
    <m/>
    <m/>
    <x v="0"/>
    <x v="0"/>
    <m/>
  </r>
  <r>
    <s v=""/>
    <s v=" PM_0304_1560"/>
    <s v="Admin Support - FY28 Labor"/>
    <s v="6.01.03.01.04"/>
    <x v="0"/>
    <d v="2027-10-01T00:00:00"/>
    <d v="2028-09-29T00:00:00"/>
    <s v="kkrug"/>
    <s v="apetrone"/>
    <n v="600271.74"/>
    <s v="EDIA"/>
    <s v="A"/>
    <s v="Labor"/>
    <s v="TEC"/>
    <m/>
    <s v="BNL"/>
    <s v="Const"/>
    <s v="PM"/>
    <x v="0"/>
    <m/>
    <m/>
    <m/>
    <m/>
    <m/>
    <m/>
    <m/>
    <m/>
    <m/>
    <m/>
    <m/>
    <m/>
    <n v="600271.74"/>
    <m/>
    <m/>
    <m/>
    <m/>
    <m/>
    <m/>
    <x v="0"/>
    <x v="0"/>
    <m/>
  </r>
  <r>
    <s v=""/>
    <s v=" PM_0304_1560"/>
    <s v="Admin Support - FY28 Labor"/>
    <s v="6.01.03.01.04"/>
    <x v="0"/>
    <d v="2027-10-01T00:00:00"/>
    <d v="2028-09-29T00:00:00"/>
    <s v="kkrug"/>
    <s v="apetrone"/>
    <n v="148605.65"/>
    <s v="EDIA"/>
    <s v="A"/>
    <s v="Labor"/>
    <s v="TEC"/>
    <m/>
    <s v="BNL"/>
    <s v="Const"/>
    <s v="PM"/>
    <x v="0"/>
    <m/>
    <m/>
    <m/>
    <m/>
    <m/>
    <m/>
    <m/>
    <m/>
    <m/>
    <m/>
    <m/>
    <m/>
    <n v="148605.65"/>
    <m/>
    <m/>
    <m/>
    <m/>
    <m/>
    <m/>
    <x v="0"/>
    <x v="0"/>
    <m/>
  </r>
  <r>
    <s v=""/>
    <s v=" PO_0104_1120"/>
    <s v="Admin Support - FY29 Labor"/>
    <s v="6.01.03.01.04"/>
    <x v="0"/>
    <d v="2028-10-02T00:00:00"/>
    <d v="2029-09-28T00:00:00"/>
    <s v="kkrug"/>
    <s v="apetrone"/>
    <n v="213306.52"/>
    <s v="EDIA"/>
    <s v="A"/>
    <s v="Labor"/>
    <s v="TEC"/>
    <m/>
    <s v="BNL"/>
    <s v="Const"/>
    <s v="PM"/>
    <x v="0"/>
    <m/>
    <m/>
    <m/>
    <m/>
    <m/>
    <m/>
    <m/>
    <m/>
    <m/>
    <m/>
    <m/>
    <m/>
    <m/>
    <n v="213306.52"/>
    <m/>
    <m/>
    <m/>
    <m/>
    <m/>
    <x v="0"/>
    <x v="0"/>
    <m/>
  </r>
  <r>
    <s v=""/>
    <s v=" PO_0104_1120"/>
    <s v="Admin Support - FY29 Labor"/>
    <s v="6.01.03.01.04"/>
    <x v="0"/>
    <d v="2028-10-02T00:00:00"/>
    <d v="2029-09-28T00:00:00"/>
    <s v="kkrug"/>
    <s v="apetrone"/>
    <n v="158421.01999999999"/>
    <s v="EDIA"/>
    <s v="A"/>
    <s v="Labor"/>
    <s v="TEC"/>
    <m/>
    <s v="BNL"/>
    <s v="Const"/>
    <s v="PM"/>
    <x v="0"/>
    <m/>
    <m/>
    <m/>
    <m/>
    <m/>
    <m/>
    <m/>
    <m/>
    <m/>
    <m/>
    <m/>
    <m/>
    <m/>
    <n v="158421.01999999999"/>
    <m/>
    <m/>
    <m/>
    <m/>
    <m/>
    <x v="0"/>
    <x v="0"/>
    <m/>
  </r>
  <r>
    <s v=""/>
    <s v=" PO_0104_1180"/>
    <s v="Admin Support - FY30 Labor"/>
    <s v="6.01.03.01.04"/>
    <x v="0"/>
    <d v="2029-10-01T00:00:00"/>
    <d v="1930-09-30T00:00:00"/>
    <s v="kkrug"/>
    <s v="apetrone"/>
    <n v="220772.25"/>
    <s v="EDIA"/>
    <s v="A"/>
    <s v="Labor"/>
    <s v="OPC"/>
    <m/>
    <s v="BNL"/>
    <s v="Pre-Ops"/>
    <s v="PM"/>
    <x v="0"/>
    <m/>
    <m/>
    <m/>
    <m/>
    <m/>
    <m/>
    <m/>
    <m/>
    <m/>
    <m/>
    <m/>
    <m/>
    <m/>
    <m/>
    <n v="220772.25"/>
    <m/>
    <m/>
    <m/>
    <m/>
    <x v="0"/>
    <x v="0"/>
    <m/>
  </r>
  <r>
    <s v=""/>
    <s v=" PO_0104_1180"/>
    <s v="Admin Support - FY30 Labor"/>
    <s v="6.01.03.01.04"/>
    <x v="0"/>
    <d v="2029-10-01T00:00:00"/>
    <d v="1930-09-30T00:00:00"/>
    <s v="kkrug"/>
    <s v="apetrone"/>
    <n v="163965.76000000001"/>
    <s v="EDIA"/>
    <s v="A"/>
    <s v="Labor"/>
    <s v="OPC"/>
    <m/>
    <s v="BNL"/>
    <s v="Pre-Ops"/>
    <s v="PM"/>
    <x v="0"/>
    <m/>
    <m/>
    <m/>
    <m/>
    <m/>
    <m/>
    <m/>
    <m/>
    <m/>
    <m/>
    <m/>
    <m/>
    <m/>
    <m/>
    <n v="163965.76000000001"/>
    <m/>
    <m/>
    <m/>
    <m/>
    <x v="0"/>
    <x v="0"/>
    <m/>
  </r>
  <r>
    <s v=""/>
    <s v=" PO_0104_1240"/>
    <s v="Admin Support - FY31 Labor"/>
    <s v="6.01.03.01.04"/>
    <x v="0"/>
    <d v="1930-10-01T00:00:00"/>
    <d v="1931-09-30T00:00:00"/>
    <s v="kkrug"/>
    <s v="apetrone"/>
    <n v="228499.28"/>
    <s v="EDIA"/>
    <s v="A"/>
    <s v="Labor"/>
    <s v="OPC"/>
    <m/>
    <s v="BNL"/>
    <s v="Pre-Ops"/>
    <s v="PM"/>
    <x v="0"/>
    <m/>
    <m/>
    <m/>
    <m/>
    <m/>
    <m/>
    <m/>
    <m/>
    <m/>
    <m/>
    <m/>
    <m/>
    <m/>
    <m/>
    <m/>
    <n v="228499.28"/>
    <m/>
    <m/>
    <m/>
    <x v="0"/>
    <x v="0"/>
    <m/>
  </r>
  <r>
    <s v=""/>
    <s v=" PO_0104_1240"/>
    <s v="Admin Support - FY31 Labor"/>
    <s v="6.01.03.01.04"/>
    <x v="0"/>
    <d v="1930-10-01T00:00:00"/>
    <d v="1931-09-30T00:00:00"/>
    <s v="kkrug"/>
    <s v="apetrone"/>
    <n v="169704.56"/>
    <s v="EDIA"/>
    <s v="A"/>
    <s v="Labor"/>
    <s v="OPC"/>
    <m/>
    <s v="BNL"/>
    <s v="Pre-Ops"/>
    <s v="PM"/>
    <x v="0"/>
    <m/>
    <m/>
    <m/>
    <m/>
    <m/>
    <m/>
    <m/>
    <m/>
    <m/>
    <m/>
    <m/>
    <m/>
    <m/>
    <m/>
    <m/>
    <n v="169704.56"/>
    <m/>
    <m/>
    <m/>
    <x v="0"/>
    <x v="0"/>
    <m/>
  </r>
  <r>
    <s v=""/>
    <s v=" PO_0104_1290"/>
    <s v="Admin Support - FY32 Labor"/>
    <s v="6.01.03.01.04"/>
    <x v="0"/>
    <d v="1931-10-01T00:00:00"/>
    <d v="1932-09-30T00:00:00"/>
    <s v="kkrug"/>
    <s v="apetrone"/>
    <n v="195903.08"/>
    <s v="EDIA"/>
    <s v="A"/>
    <s v="Labor"/>
    <s v="OPC"/>
    <m/>
    <s v="BNL"/>
    <s v="Pre-Ops"/>
    <s v="PM"/>
    <x v="0"/>
    <m/>
    <m/>
    <m/>
    <m/>
    <m/>
    <m/>
    <m/>
    <m/>
    <m/>
    <m/>
    <m/>
    <m/>
    <m/>
    <m/>
    <m/>
    <m/>
    <n v="195903.08"/>
    <n v="0"/>
    <m/>
    <x v="0"/>
    <x v="0"/>
    <m/>
  </r>
  <r>
    <s v=""/>
    <s v=" PO_0104_1300"/>
    <s v="Admin Support - FY32 Materials"/>
    <s v="6.01.03.01.04"/>
    <x v="0"/>
    <d v="1931-10-01T00:00:00"/>
    <d v="1932-09-30T00:00:00"/>
    <s v="kkrug"/>
    <s v="apetrone"/>
    <n v="578.69000000000005"/>
    <s v="EDIA"/>
    <s v="A"/>
    <s v="Nonlabor"/>
    <s v="OPC"/>
    <m/>
    <s v="BNL"/>
    <s v="Pre-Ops"/>
    <s v="PM"/>
    <x v="0"/>
    <s v="B"/>
    <m/>
    <m/>
    <m/>
    <m/>
    <m/>
    <m/>
    <m/>
    <m/>
    <m/>
    <m/>
    <m/>
    <m/>
    <m/>
    <m/>
    <m/>
    <n v="578.69000000000005"/>
    <m/>
    <m/>
    <x v="0"/>
    <x v="0"/>
    <m/>
  </r>
  <r>
    <s v=""/>
    <s v=" PO_0104_1290"/>
    <s v="Admin Support - FY32 Labor"/>
    <s v="6.01.03.01.04"/>
    <x v="0"/>
    <d v="1931-10-01T00:00:00"/>
    <d v="1932-09-30T00:00:00"/>
    <s v="kkrug"/>
    <s v="apetrone"/>
    <n v="236496.75"/>
    <s v="EDIA"/>
    <s v="A"/>
    <s v="Labor"/>
    <s v="OPC"/>
    <m/>
    <s v="BNL"/>
    <s v="Pre-Ops"/>
    <s v="PM"/>
    <x v="0"/>
    <m/>
    <m/>
    <m/>
    <m/>
    <m/>
    <m/>
    <m/>
    <m/>
    <m/>
    <m/>
    <m/>
    <m/>
    <m/>
    <m/>
    <m/>
    <m/>
    <n v="236496.75"/>
    <n v="0"/>
    <m/>
    <x v="0"/>
    <x v="0"/>
    <m/>
  </r>
  <r>
    <s v=""/>
    <s v=" PO_0104_1290"/>
    <s v="Admin Support - FY32 Labor"/>
    <s v="6.01.03.01.04"/>
    <x v="0"/>
    <d v="1931-10-01T00:00:00"/>
    <d v="1932-09-30T00:00:00"/>
    <s v="kkrug"/>
    <s v="apetrone"/>
    <n v="175644.22"/>
    <s v="EDIA"/>
    <s v="A"/>
    <s v="Labor"/>
    <s v="OPC"/>
    <m/>
    <s v="BNL"/>
    <s v="Pre-Ops"/>
    <s v="PM"/>
    <x v="0"/>
    <m/>
    <m/>
    <m/>
    <m/>
    <m/>
    <m/>
    <m/>
    <m/>
    <m/>
    <m/>
    <m/>
    <m/>
    <m/>
    <m/>
    <m/>
    <m/>
    <n v="175644.22"/>
    <m/>
    <m/>
    <x v="0"/>
    <x v="0"/>
    <m/>
  </r>
  <r>
    <s v=""/>
    <s v=" PM_0102_1240"/>
    <s v="Deputy Director - FY23 Labor"/>
    <s v="6.01.01.01.02"/>
    <x v="1"/>
    <d v="2022-10-03T00:00:00"/>
    <d v="2023-09-29T00:00:00"/>
    <s v="kkrug"/>
    <s v="llari"/>
    <n v="669992.94999999995"/>
    <s v="EDIA"/>
    <s v="A"/>
    <s v="Labor"/>
    <s v="TEC"/>
    <m/>
    <s v="BNL"/>
    <s v="PED.Design"/>
    <s v="PM"/>
    <x v="0"/>
    <m/>
    <m/>
    <m/>
    <m/>
    <m/>
    <m/>
    <m/>
    <n v="669992.94999999995"/>
    <m/>
    <m/>
    <m/>
    <m/>
    <m/>
    <m/>
    <m/>
    <m/>
    <m/>
    <m/>
    <m/>
    <x v="0"/>
    <x v="0"/>
    <m/>
  </r>
  <r>
    <s v=""/>
    <s v=" PM_0102_1300"/>
    <s v="Deputy Director - FY24 Labor"/>
    <s v="6.01.01.01.02"/>
    <x v="1"/>
    <d v="2023-10-02T00:00:00"/>
    <d v="2024-09-30T00:00:00"/>
    <s v="kkrug"/>
    <s v="llari"/>
    <n v="693442.71"/>
    <s v="EDIA"/>
    <s v="A"/>
    <s v="Labor"/>
    <s v="TEC"/>
    <m/>
    <s v="BNL"/>
    <s v="PED"/>
    <s v="PM"/>
    <x v="0"/>
    <m/>
    <m/>
    <m/>
    <m/>
    <m/>
    <m/>
    <m/>
    <m/>
    <n v="693442.71"/>
    <m/>
    <m/>
    <m/>
    <m/>
    <m/>
    <m/>
    <m/>
    <m/>
    <m/>
    <m/>
    <x v="0"/>
    <x v="0"/>
    <m/>
  </r>
  <r>
    <s v=""/>
    <s v=" PM_0102_1360"/>
    <s v="Deputy Director - FY25 Labor"/>
    <s v="6.01.01.01.02"/>
    <x v="0"/>
    <d v="2024-10-01T00:00:00"/>
    <d v="2025-09-30T00:00:00"/>
    <s v="kkrug"/>
    <s v="llari"/>
    <n v="717713.2"/>
    <s v="EDIA"/>
    <s v="A"/>
    <s v="Labor"/>
    <s v="TEC"/>
    <m/>
    <s v="BNL"/>
    <s v="Const"/>
    <s v="PM"/>
    <x v="0"/>
    <m/>
    <m/>
    <m/>
    <m/>
    <m/>
    <m/>
    <m/>
    <m/>
    <m/>
    <n v="717713.2"/>
    <m/>
    <m/>
    <m/>
    <m/>
    <m/>
    <m/>
    <m/>
    <m/>
    <m/>
    <x v="0"/>
    <x v="0"/>
    <m/>
  </r>
  <r>
    <s v=""/>
    <s v=" PM_0102_1420"/>
    <s v="Deputy Director - FY26 Labor"/>
    <s v="6.01.01.01.02"/>
    <x v="0"/>
    <d v="2025-10-01T00:00:00"/>
    <d v="2026-09-30T00:00:00"/>
    <s v="kkrug"/>
    <s v="llari"/>
    <n v="742833.16"/>
    <s v="EDIA"/>
    <s v="A"/>
    <s v="Labor"/>
    <s v="TEC"/>
    <m/>
    <s v="BNL"/>
    <s v="Const"/>
    <s v="PM"/>
    <x v="0"/>
    <m/>
    <m/>
    <m/>
    <m/>
    <m/>
    <m/>
    <m/>
    <m/>
    <m/>
    <m/>
    <n v="742833.16"/>
    <m/>
    <m/>
    <m/>
    <m/>
    <m/>
    <m/>
    <m/>
    <m/>
    <x v="0"/>
    <x v="0"/>
    <m/>
  </r>
  <r>
    <s v=""/>
    <s v=" PM_0102_1480"/>
    <s v="Deputy Director - FY27 Labor"/>
    <s v="6.01.01.01.02"/>
    <x v="0"/>
    <d v="2026-10-01T00:00:00"/>
    <d v="2027-09-30T00:00:00"/>
    <s v="kkrug"/>
    <s v="llari"/>
    <n v="768832.32"/>
    <s v="EDIA"/>
    <s v="A"/>
    <s v="Labor"/>
    <s v="TEC"/>
    <m/>
    <s v="BNL"/>
    <s v="Const"/>
    <s v="PM"/>
    <x v="0"/>
    <m/>
    <m/>
    <m/>
    <m/>
    <m/>
    <m/>
    <m/>
    <m/>
    <m/>
    <m/>
    <m/>
    <n v="768832.32"/>
    <m/>
    <m/>
    <m/>
    <m/>
    <m/>
    <m/>
    <m/>
    <x v="0"/>
    <x v="0"/>
    <m/>
  </r>
  <r>
    <s v=""/>
    <s v=" PM_0102_1540"/>
    <s v="Deputy Director - FY28 Labor"/>
    <s v="6.01.01.01.02"/>
    <x v="0"/>
    <d v="2027-10-01T00:00:00"/>
    <d v="2028-09-29T00:00:00"/>
    <s v="kkrug"/>
    <s v="llari"/>
    <n v="397870.73"/>
    <s v="EDIA"/>
    <s v="A"/>
    <s v="Labor"/>
    <s v="TEC"/>
    <m/>
    <s v="BNL"/>
    <s v="Const"/>
    <s v="PM"/>
    <x v="0"/>
    <m/>
    <m/>
    <m/>
    <m/>
    <m/>
    <m/>
    <m/>
    <m/>
    <m/>
    <m/>
    <m/>
    <m/>
    <n v="397870.73"/>
    <m/>
    <m/>
    <m/>
    <m/>
    <m/>
    <m/>
    <x v="0"/>
    <x v="0"/>
    <m/>
  </r>
  <r>
    <s v=""/>
    <s v=" PM_0102_1600"/>
    <s v="Deputy Director - FY29 Labor"/>
    <s v="6.01.01.01.02"/>
    <x v="0"/>
    <d v="2028-10-02T00:00:00"/>
    <d v="2029-09-28T00:00:00"/>
    <s v="kkrug"/>
    <s v="llari"/>
    <n v="318112.51"/>
    <s v="EDIA"/>
    <s v="A"/>
    <s v="Labor"/>
    <s v="TEC"/>
    <m/>
    <s v="BNL"/>
    <s v="Const"/>
    <s v="PM"/>
    <x v="0"/>
    <m/>
    <m/>
    <m/>
    <m/>
    <m/>
    <m/>
    <m/>
    <m/>
    <m/>
    <m/>
    <m/>
    <m/>
    <m/>
    <n v="318112.51"/>
    <m/>
    <m/>
    <m/>
    <m/>
    <m/>
    <x v="0"/>
    <x v="0"/>
    <m/>
  </r>
  <r>
    <s v=""/>
    <s v=" PM_0102_1650"/>
    <s v="Deputy Director - FY30 Labor"/>
    <s v="6.01.01.01.02"/>
    <x v="0"/>
    <d v="2029-10-01T00:00:00"/>
    <d v="1930-09-30T00:00:00"/>
    <s v="kkrug"/>
    <s v="llari"/>
    <n v="219497.63"/>
    <s v="EDIA"/>
    <s v="A"/>
    <s v="Labor"/>
    <s v="OPC"/>
    <m/>
    <s v="BNL"/>
    <s v="Pre-Ops"/>
    <s v="PM"/>
    <x v="0"/>
    <m/>
    <m/>
    <m/>
    <m/>
    <m/>
    <m/>
    <m/>
    <m/>
    <m/>
    <m/>
    <m/>
    <m/>
    <m/>
    <m/>
    <n v="219497.63"/>
    <m/>
    <m/>
    <m/>
    <m/>
    <x v="0"/>
    <x v="0"/>
    <m/>
  </r>
  <r>
    <s v=""/>
    <s v=" PM_0102_1680"/>
    <s v="Deputy Director - FY31 Labor"/>
    <s v="6.01.01.01.02"/>
    <x v="0"/>
    <d v="1930-10-01T00:00:00"/>
    <d v="1931-09-30T00:00:00"/>
    <s v="kkrug"/>
    <s v="llari"/>
    <n v="113590.02"/>
    <s v="EDIA"/>
    <s v="A"/>
    <s v="Labor"/>
    <s v="OPC"/>
    <m/>
    <s v="BNL"/>
    <s v="Pre-Ops"/>
    <s v="PM"/>
    <x v="0"/>
    <m/>
    <m/>
    <m/>
    <m/>
    <m/>
    <m/>
    <m/>
    <m/>
    <m/>
    <m/>
    <m/>
    <m/>
    <m/>
    <m/>
    <m/>
    <n v="113590.02"/>
    <m/>
    <m/>
    <m/>
    <x v="0"/>
    <x v="0"/>
    <m/>
  </r>
  <r>
    <s v=""/>
    <s v=" PM_0102_1710"/>
    <s v="Deputy Director - FY32 Labor"/>
    <s v="6.01.01.01.02"/>
    <x v="0"/>
    <d v="1931-10-01T00:00:00"/>
    <d v="1932-04-30T00:00:00"/>
    <s v="kkrug"/>
    <s v="llari"/>
    <n v="68401.850000000006"/>
    <s v="EDIA"/>
    <s v="A"/>
    <s v="Labor"/>
    <s v="OPC"/>
    <m/>
    <s v="BNL"/>
    <s v="Pre-Ops"/>
    <s v="PM"/>
    <x v="0"/>
    <m/>
    <m/>
    <m/>
    <m/>
    <m/>
    <m/>
    <m/>
    <m/>
    <m/>
    <m/>
    <m/>
    <m/>
    <m/>
    <m/>
    <m/>
    <m/>
    <n v="68401.850000000006"/>
    <m/>
    <m/>
    <x v="0"/>
    <x v="0"/>
    <m/>
  </r>
  <r>
    <s v=""/>
    <s v=" DE_0400_5290"/>
    <s v="Quartz Bar Refurbishment BaBar SLAC (Materials, Test Setup, Ect.) (hpDIRC)"/>
    <s v="6.10.04.01"/>
    <x v="0"/>
    <d v="2024-08-06T00:00:00"/>
    <d v="2026-08-05T00:00:00"/>
    <s v="ewoolsey"/>
    <s v="bzihlmann"/>
    <n v="59369.89"/>
    <s v="CON"/>
    <s v="C"/>
    <s v="Nonlabor"/>
    <s v="TEC"/>
    <m/>
    <s v="JLAB"/>
    <s v="Const"/>
    <s v="DET"/>
    <x v="9"/>
    <s v="P.S457"/>
    <m/>
    <m/>
    <m/>
    <m/>
    <m/>
    <m/>
    <m/>
    <n v="4630.8500000000004"/>
    <n v="29684.94"/>
    <n v="25054.09"/>
    <m/>
    <m/>
    <m/>
    <m/>
    <m/>
    <m/>
    <m/>
    <m/>
    <x v="0"/>
    <x v="0"/>
    <m/>
  </r>
  <r>
    <s v=""/>
    <s v=" DE_0400_5280"/>
    <s v="Quartz Bar Refurbishment BaBar SLAC (hpDIRC)"/>
    <s v="6.10.04.01"/>
    <x v="0"/>
    <d v="2024-08-06T00:00:00"/>
    <d v="2026-08-05T00:00:00"/>
    <s v="ewoolsey"/>
    <s v="bzihlmann"/>
    <n v="92774.29"/>
    <s v="CON"/>
    <s v="C"/>
    <s v="Labor"/>
    <s v="TEC"/>
    <m/>
    <s v="JLAB"/>
    <s v="Const"/>
    <s v="DET"/>
    <x v="9"/>
    <m/>
    <m/>
    <m/>
    <m/>
    <m/>
    <m/>
    <m/>
    <m/>
    <n v="7236.39"/>
    <n v="46387.15"/>
    <n v="39150.75"/>
    <m/>
    <m/>
    <m/>
    <m/>
    <m/>
    <m/>
    <m/>
    <m/>
    <x v="0"/>
    <x v="0"/>
    <m/>
  </r>
  <r>
    <s v=""/>
    <s v=" DE_0400_5280"/>
    <s v="Quartz Bar Refurbishment BaBar SLAC (hpDIRC)"/>
    <s v="6.10.04.01"/>
    <x v="0"/>
    <d v="2024-08-06T00:00:00"/>
    <d v="2026-08-05T00:00:00"/>
    <s v="ewoolsey"/>
    <s v="bzihlmann"/>
    <n v="210932.66"/>
    <s v="CON"/>
    <s v="C"/>
    <s v="Labor"/>
    <s v="TEC"/>
    <m/>
    <s v="JLAB"/>
    <s v="Const"/>
    <s v="DET"/>
    <x v="9"/>
    <m/>
    <m/>
    <m/>
    <m/>
    <m/>
    <m/>
    <m/>
    <m/>
    <n v="16452.75"/>
    <n v="105466.33"/>
    <n v="89013.58"/>
    <m/>
    <m/>
    <m/>
    <m/>
    <m/>
    <m/>
    <m/>
    <m/>
    <x v="0"/>
    <x v="0"/>
    <m/>
  </r>
  <r>
    <s v=""/>
    <s v=" DE_0400_5280"/>
    <s v="Quartz Bar Refurbishment BaBar SLAC (hpDIRC)"/>
    <s v="6.10.04.01"/>
    <x v="0"/>
    <d v="2024-08-06T00:00:00"/>
    <d v="2026-08-05T00:00:00"/>
    <s v="ewoolsey"/>
    <s v="bzihlmann"/>
    <n v="105466.33"/>
    <s v="CON"/>
    <s v="C"/>
    <s v="Labor"/>
    <s v="TEC"/>
    <m/>
    <s v="JLAB"/>
    <s v="Const"/>
    <s v="DET"/>
    <x v="9"/>
    <m/>
    <m/>
    <m/>
    <m/>
    <m/>
    <m/>
    <m/>
    <m/>
    <n v="8226.3700000000008"/>
    <n v="52733.16"/>
    <n v="44506.79"/>
    <m/>
    <m/>
    <m/>
    <m/>
    <m/>
    <m/>
    <m/>
    <m/>
    <x v="0"/>
    <x v="0"/>
    <m/>
  </r>
  <r>
    <s v=""/>
    <s v=" DE_0400_0500"/>
    <s v="Preliminary Design &amp; Finalize Full Design (hpDIRC)"/>
    <s v="6.10.04.01"/>
    <x v="0"/>
    <d v="2022-10-03T00:00:00"/>
    <d v="2024-08-05T00:00:00"/>
    <s v="ewoolsey"/>
    <s v="bzihlmann"/>
    <n v="29149.37"/>
    <s v="EDIA"/>
    <s v="C"/>
    <s v="Labor"/>
    <s v="TEC"/>
    <m/>
    <s v="JLAB"/>
    <s v="PED"/>
    <s v="DET"/>
    <x v="6"/>
    <m/>
    <m/>
    <m/>
    <m/>
    <m/>
    <m/>
    <m/>
    <n v="15778.68"/>
    <n v="13370.69"/>
    <m/>
    <m/>
    <m/>
    <m/>
    <m/>
    <m/>
    <m/>
    <m/>
    <m/>
    <m/>
    <x v="0"/>
    <x v="0"/>
    <m/>
  </r>
  <r>
    <s v=""/>
    <s v=" DE_0400_0500"/>
    <s v="Preliminary Design &amp; Finalize Full Design (hpDIRC)"/>
    <s v="6.10.04.01"/>
    <x v="0"/>
    <d v="2022-10-03T00:00:00"/>
    <d v="2024-08-05T00:00:00"/>
    <s v="ewoolsey"/>
    <s v="bzihlmann"/>
    <n v="29149.37"/>
    <s v="EDIA"/>
    <s v="C"/>
    <s v="Labor"/>
    <s v="TEC"/>
    <m/>
    <s v="JLAB"/>
    <s v="PED"/>
    <s v="DET"/>
    <x v="6"/>
    <m/>
    <m/>
    <m/>
    <m/>
    <m/>
    <m/>
    <m/>
    <n v="15778.68"/>
    <n v="13370.69"/>
    <m/>
    <m/>
    <m/>
    <m/>
    <m/>
    <m/>
    <m/>
    <m/>
    <m/>
    <m/>
    <x v="0"/>
    <x v="0"/>
    <m/>
  </r>
  <r>
    <s v=""/>
    <s v=" DE_0400_0500"/>
    <s v="Preliminary Design &amp; Finalize Full Design (hpDIRC)"/>
    <s v="6.10.04.01"/>
    <x v="0"/>
    <d v="2022-10-03T00:00:00"/>
    <d v="2024-08-05T00:00:00"/>
    <s v="ewoolsey"/>
    <s v="bzihlmann"/>
    <n v="5829.88"/>
    <s v="EDIA"/>
    <s v="C"/>
    <s v="Labor"/>
    <s v="TEC"/>
    <m/>
    <s v="JLAB"/>
    <s v="PED"/>
    <s v="DET"/>
    <x v="6"/>
    <m/>
    <m/>
    <m/>
    <m/>
    <m/>
    <m/>
    <m/>
    <n v="3155.74"/>
    <n v="2674.14"/>
    <m/>
    <m/>
    <m/>
    <m/>
    <m/>
    <m/>
    <m/>
    <m/>
    <m/>
    <m/>
    <x v="0"/>
    <x v="0"/>
    <m/>
  </r>
  <r>
    <s v=""/>
    <s v=" DE_0400_0500"/>
    <s v="Preliminary Design &amp; Finalize Full Design (hpDIRC)"/>
    <s v="6.10.04.01"/>
    <x v="0"/>
    <d v="2022-10-03T00:00:00"/>
    <d v="2024-08-05T00:00:00"/>
    <s v="ewoolsey"/>
    <s v="bzihlmann"/>
    <n v="5829.88"/>
    <s v="EDIA"/>
    <s v="C"/>
    <s v="Labor"/>
    <s v="TEC"/>
    <m/>
    <s v="JLAB"/>
    <s v="PED"/>
    <s v="DET"/>
    <x v="6"/>
    <m/>
    <m/>
    <m/>
    <m/>
    <m/>
    <m/>
    <m/>
    <n v="3155.74"/>
    <n v="2674.14"/>
    <m/>
    <m/>
    <m/>
    <m/>
    <m/>
    <m/>
    <m/>
    <m/>
    <m/>
    <m/>
    <x v="0"/>
    <x v="0"/>
    <m/>
  </r>
  <r>
    <s v=""/>
    <s v=" DE_0400_0500"/>
    <s v="Preliminary Design &amp; Finalize Full Design (hpDIRC)"/>
    <s v="6.10.04.01"/>
    <x v="0"/>
    <d v="2022-10-03T00:00:00"/>
    <d v="2024-08-05T00:00:00"/>
    <s v="ewoolsey"/>
    <s v="bzihlmann"/>
    <n v="3989.76"/>
    <s v="EDIA"/>
    <s v="C"/>
    <s v="Labor"/>
    <s v="TEC"/>
    <m/>
    <s v="JLAB"/>
    <s v="PED"/>
    <s v="DET"/>
    <x v="6"/>
    <m/>
    <m/>
    <m/>
    <m/>
    <m/>
    <m/>
    <m/>
    <n v="2159.6799999999998"/>
    <n v="1830.09"/>
    <m/>
    <m/>
    <m/>
    <m/>
    <m/>
    <m/>
    <m/>
    <m/>
    <m/>
    <m/>
    <x v="0"/>
    <x v="0"/>
    <m/>
  </r>
  <r>
    <s v=""/>
    <s v=" DE_0400_0500"/>
    <s v="Preliminary Design &amp; Finalize Full Design (hpDIRC)"/>
    <s v="6.10.04.01"/>
    <x v="0"/>
    <d v="2022-10-03T00:00:00"/>
    <d v="2024-08-05T00:00:00"/>
    <s v="ewoolsey"/>
    <s v="bzihlmann"/>
    <n v="29149.37"/>
    <s v="EDIA"/>
    <s v="C"/>
    <s v="Labor"/>
    <s v="TEC"/>
    <m/>
    <s v="JLAB"/>
    <s v="PED"/>
    <s v="DET"/>
    <x v="6"/>
    <m/>
    <m/>
    <m/>
    <m/>
    <m/>
    <m/>
    <m/>
    <n v="15778.68"/>
    <n v="13370.69"/>
    <m/>
    <m/>
    <m/>
    <m/>
    <m/>
    <m/>
    <m/>
    <m/>
    <m/>
    <m/>
    <x v="0"/>
    <x v="0"/>
    <m/>
  </r>
  <r>
    <s v=""/>
    <s v=" DE_0400_0510"/>
    <s v="Obtaining Bars (In-Kind from BaBar) (hpDIRC)"/>
    <s v="6.10.04.01"/>
    <x v="0"/>
    <d v="2023-10-02T00:00:00"/>
    <d v="2024-01-30T00:00:00"/>
    <s v="ewoolsey"/>
    <s v="bzihlmann"/>
    <n v="5304500"/>
    <s v="EDIA"/>
    <s v="C"/>
    <s v="Nonlabor"/>
    <s v="TEC"/>
    <m/>
    <s v="JLAB"/>
    <s v="Const"/>
    <s v="DET"/>
    <x v="9"/>
    <s v="IN.A.004"/>
    <m/>
    <m/>
    <m/>
    <m/>
    <m/>
    <m/>
    <m/>
    <n v="5304500"/>
    <m/>
    <m/>
    <m/>
    <m/>
    <m/>
    <m/>
    <m/>
    <m/>
    <m/>
    <m/>
    <x v="0"/>
    <x v="0"/>
    <m/>
  </r>
  <r>
    <s v=""/>
    <s v=" DE_0400_0600"/>
    <s v="RCV: Barbox Assembly Tooling (hpDIRC)"/>
    <s v="6.10.04.01"/>
    <x v="0"/>
    <d v="2026-07-30T00:00:00"/>
    <d v="2026-07-30T00:00:00"/>
    <s v="ewoolsey"/>
    <s v="bzihlmann"/>
    <n v="60522.25"/>
    <s v="CON"/>
    <s v="C"/>
    <s v="Nonlabor"/>
    <s v="TEC"/>
    <m/>
    <s v="JLAB"/>
    <s v="Const"/>
    <s v="DET"/>
    <x v="9"/>
    <s v="IN.B"/>
    <s v="APP00500"/>
    <m/>
    <m/>
    <m/>
    <m/>
    <m/>
    <m/>
    <m/>
    <m/>
    <n v="60522.25"/>
    <m/>
    <m/>
    <m/>
    <m/>
    <m/>
    <m/>
    <m/>
    <m/>
    <x v="0"/>
    <x v="0"/>
    <m/>
  </r>
  <r>
    <s v=""/>
    <s v=" DE_0400_0650"/>
    <s v="Fabrication Bars &amp; Barboxes (hpDIRC)"/>
    <s v="6.10.04.01"/>
    <x v="0"/>
    <d v="2026-07-30T00:00:00"/>
    <d v="2028-03-08T00:00:00"/>
    <s v="ewoolsey"/>
    <s v="bzihlmann"/>
    <n v="45096.34"/>
    <s v="CON"/>
    <s v="C"/>
    <s v="Nonlabor"/>
    <s v="TEC"/>
    <m/>
    <s v="JLAB"/>
    <s v="Const"/>
    <s v="DET"/>
    <x v="9"/>
    <s v="IN.B"/>
    <m/>
    <m/>
    <m/>
    <m/>
    <m/>
    <m/>
    <m/>
    <m/>
    <m/>
    <n v="4960.6000000000004"/>
    <n v="28185.21"/>
    <n v="11950.53"/>
    <m/>
    <m/>
    <m/>
    <m/>
    <m/>
    <m/>
    <x v="0"/>
    <x v="0"/>
    <m/>
  </r>
  <r>
    <s v=""/>
    <s v=" DE_0400_0660"/>
    <s v="Fabrication Bars &amp; Barboxes Oversight (hpDIRC)"/>
    <s v="6.10.04.01"/>
    <x v="3"/>
    <d v="2026-07-30T00:00:00"/>
    <d v="2028-03-08T00:00:00"/>
    <s v="ewoolsey"/>
    <s v="bzihlmann"/>
    <n v="241848.24"/>
    <s v="CON"/>
    <s v="C"/>
    <s v="Labor"/>
    <s v="TEC"/>
    <m/>
    <s v="JLAB"/>
    <s v="Const"/>
    <s v="DET"/>
    <x v="9"/>
    <m/>
    <m/>
    <m/>
    <m/>
    <m/>
    <m/>
    <m/>
    <m/>
    <m/>
    <m/>
    <n v="26603.31"/>
    <n v="151155.15"/>
    <n v="64089.78"/>
    <m/>
    <m/>
    <m/>
    <m/>
    <m/>
    <m/>
    <x v="0"/>
    <x v="0"/>
    <m/>
  </r>
  <r>
    <s v=""/>
    <s v=" DE_0400_0660"/>
    <s v="Fabrication Bars &amp; Barboxes Oversight (hpDIRC)"/>
    <s v="6.10.04.01"/>
    <x v="3"/>
    <d v="2026-07-30T00:00:00"/>
    <d v="2028-03-08T00:00:00"/>
    <s v="ewoolsey"/>
    <s v="bzihlmann"/>
    <n v="164893.89000000001"/>
    <s v="CON"/>
    <s v="C"/>
    <s v="Labor"/>
    <s v="TEC"/>
    <m/>
    <s v="JLAB"/>
    <s v="Const"/>
    <s v="DET"/>
    <x v="9"/>
    <m/>
    <m/>
    <m/>
    <m/>
    <m/>
    <m/>
    <m/>
    <m/>
    <m/>
    <m/>
    <n v="18138.330000000002"/>
    <n v="103058.68"/>
    <n v="43696.88"/>
    <m/>
    <m/>
    <m/>
    <m/>
    <m/>
    <m/>
    <x v="0"/>
    <x v="0"/>
    <m/>
  </r>
  <r>
    <s v=""/>
    <s v=" DE_0400_0660"/>
    <s v="Fabrication Bars &amp; Barboxes Oversight (hpDIRC)"/>
    <s v="6.10.04.01"/>
    <x v="3"/>
    <d v="2026-07-30T00:00:00"/>
    <d v="2028-03-08T00:00:00"/>
    <s v="ewoolsey"/>
    <s v="bzihlmann"/>
    <n v="40157.42"/>
    <s v="CON"/>
    <s v="C"/>
    <s v="Labor"/>
    <s v="TEC"/>
    <m/>
    <s v="JLAB"/>
    <s v="Const"/>
    <s v="DET"/>
    <x v="9"/>
    <m/>
    <m/>
    <m/>
    <m/>
    <m/>
    <m/>
    <m/>
    <m/>
    <m/>
    <m/>
    <n v="4417.32"/>
    <n v="25098.39"/>
    <n v="10641.72"/>
    <m/>
    <m/>
    <m/>
    <m/>
    <m/>
    <m/>
    <x v="0"/>
    <x v="0"/>
    <m/>
  </r>
  <r>
    <s v=""/>
    <s v=" DE_0400_0760"/>
    <s v="Receiving &amp; Q&amp;A Prisms &amp; Lenses (hpDIRC)"/>
    <s v="6.10.04.01"/>
    <x v="3"/>
    <d v="2026-02-09T00:00:00"/>
    <d v="2026-08-12T00:00:00"/>
    <s v="ewoolsey"/>
    <s v="bzihlmann"/>
    <n v="12104.45"/>
    <s v="CON"/>
    <s v="C"/>
    <s v="Nonlabor"/>
    <s v="TEC"/>
    <m/>
    <s v="JLAB"/>
    <s v="Const"/>
    <s v="DET"/>
    <x v="8"/>
    <s v="IN.B"/>
    <m/>
    <m/>
    <m/>
    <m/>
    <m/>
    <m/>
    <m/>
    <m/>
    <m/>
    <n v="12104.45"/>
    <m/>
    <m/>
    <m/>
    <m/>
    <m/>
    <m/>
    <m/>
    <m/>
    <x v="0"/>
    <x v="0"/>
    <m/>
  </r>
  <r>
    <s v=""/>
    <s v=" DE_0400_0695"/>
    <s v="TR Effort Prisms &amp; Lenses (hpDIRC)"/>
    <s v="6.10.04.01"/>
    <x v="0"/>
    <d v="2025-12-10T00:00:00"/>
    <d v="2026-07-15T00:00:00"/>
    <s v="ewoolsey"/>
    <s v="bzihlmann"/>
    <n v="65045.64"/>
    <s v="CON"/>
    <s v="C"/>
    <s v="Labor"/>
    <s v="TEC"/>
    <m/>
    <s v="JLAB"/>
    <s v="Const"/>
    <s v="DET"/>
    <x v="8"/>
    <s v="S.P176"/>
    <m/>
    <m/>
    <m/>
    <m/>
    <m/>
    <m/>
    <m/>
    <m/>
    <m/>
    <n v="65045.64"/>
    <m/>
    <m/>
    <m/>
    <m/>
    <m/>
    <m/>
    <m/>
    <m/>
    <x v="0"/>
    <x v="0"/>
    <m/>
  </r>
  <r>
    <s v=""/>
    <s v=" DE_0400_0695"/>
    <s v="TR Effort Prisms &amp; Lenses (hpDIRC)"/>
    <s v="6.10.04.01"/>
    <x v="0"/>
    <d v="2025-12-10T00:00:00"/>
    <d v="2026-07-15T00:00:00"/>
    <s v="ewoolsey"/>
    <s v="bzihlmann"/>
    <n v="21710.21"/>
    <s v="CON"/>
    <s v="C"/>
    <s v="Labor"/>
    <s v="TEC"/>
    <m/>
    <s v="JLAB"/>
    <s v="Const"/>
    <s v="DET"/>
    <x v="8"/>
    <s v="S.P176"/>
    <m/>
    <m/>
    <m/>
    <m/>
    <m/>
    <m/>
    <m/>
    <m/>
    <m/>
    <n v="21710.21"/>
    <m/>
    <m/>
    <m/>
    <m/>
    <m/>
    <m/>
    <m/>
    <m/>
    <x v="0"/>
    <x v="0"/>
    <m/>
  </r>
  <r>
    <s v=""/>
    <s v=" DE_0400_0695"/>
    <s v="TR Effort Prisms &amp; Lenses (hpDIRC)"/>
    <s v="6.10.04.01"/>
    <x v="0"/>
    <d v="2025-12-10T00:00:00"/>
    <d v="2026-07-15T00:00:00"/>
    <s v="ewoolsey"/>
    <s v="bzihlmann"/>
    <n v="47601.2"/>
    <s v="CON"/>
    <s v="C"/>
    <s v="Labor"/>
    <s v="TEC"/>
    <m/>
    <s v="JLAB"/>
    <s v="Const"/>
    <s v="DET"/>
    <x v="8"/>
    <s v="S.P176"/>
    <m/>
    <m/>
    <m/>
    <m/>
    <m/>
    <m/>
    <m/>
    <m/>
    <m/>
    <n v="47601.2"/>
    <m/>
    <m/>
    <m/>
    <m/>
    <m/>
    <m/>
    <m/>
    <m/>
    <x v="0"/>
    <x v="0"/>
    <m/>
  </r>
  <r>
    <s v=""/>
    <s v=" DE_0400_5300"/>
    <s v="Photosensors, Multi-Cathode PMTs Procurement (hpDIRC)"/>
    <s v="6.10.04.01"/>
    <x v="0"/>
    <d v="2024-08-06T00:00:00"/>
    <d v="2025-01-30T00:00:00"/>
    <s v="ewoolsey"/>
    <s v="bzihlmann"/>
    <n v="4675895.53"/>
    <s v="EDIA"/>
    <s v="C"/>
    <s v="Nonlabor"/>
    <s v="TEC"/>
    <m/>
    <s v="JLAB"/>
    <s v="Const"/>
    <s v="DET"/>
    <x v="9"/>
    <s v="A.PP047"/>
    <s v="APP00554"/>
    <m/>
    <m/>
    <m/>
    <m/>
    <m/>
    <m/>
    <n v="1519666.05"/>
    <n v="3156229.48"/>
    <m/>
    <m/>
    <m/>
    <m/>
    <m/>
    <m/>
    <m/>
    <m/>
    <m/>
    <x v="0"/>
    <x v="0"/>
    <m/>
  </r>
  <r>
    <s v=""/>
    <s v=" DE_0400_5320"/>
    <s v="Photosensor Q&amp;A (hpDIRC)"/>
    <s v="6.10.04.01"/>
    <x v="0"/>
    <d v="2025-01-31T00:00:00"/>
    <d v="2026-01-30T00:00:00"/>
    <s v="ewoolsey"/>
    <s v="bzihlmann"/>
    <n v="52698.29"/>
    <s v="CON"/>
    <s v="C"/>
    <s v="Labor"/>
    <s v="TEC"/>
    <m/>
    <s v="JLAB"/>
    <s v="Const"/>
    <s v="DET"/>
    <x v="9"/>
    <m/>
    <m/>
    <m/>
    <m/>
    <m/>
    <m/>
    <m/>
    <m/>
    <m/>
    <n v="35624.050000000003"/>
    <n v="17074.25"/>
    <m/>
    <m/>
    <m/>
    <m/>
    <m/>
    <m/>
    <m/>
    <m/>
    <x v="0"/>
    <x v="0"/>
    <m/>
  </r>
  <r>
    <s v=""/>
    <s v=" DE_0400_5320"/>
    <s v="Photosensor Q&amp;A (hpDIRC)"/>
    <s v="6.10.04.01"/>
    <x v="0"/>
    <d v="2025-01-31T00:00:00"/>
    <d v="2026-01-30T00:00:00"/>
    <s v="ewoolsey"/>
    <s v="bzihlmann"/>
    <n v="17589.05"/>
    <s v="CON"/>
    <s v="C"/>
    <s v="Labor"/>
    <s v="TEC"/>
    <m/>
    <s v="JLAB"/>
    <s v="Const"/>
    <s v="DET"/>
    <x v="9"/>
    <m/>
    <m/>
    <m/>
    <m/>
    <m/>
    <m/>
    <m/>
    <m/>
    <m/>
    <n v="11890.2"/>
    <n v="5698.85"/>
    <m/>
    <m/>
    <m/>
    <m/>
    <m/>
    <m/>
    <m/>
    <m/>
    <x v="0"/>
    <x v="0"/>
    <m/>
  </r>
  <r>
    <s v=""/>
    <s v=" DE_0400_5320"/>
    <s v="Photosensor Q&amp;A (hpDIRC)"/>
    <s v="6.10.04.01"/>
    <x v="0"/>
    <d v="2025-01-31T00:00:00"/>
    <d v="2026-01-30T00:00:00"/>
    <s v="ewoolsey"/>
    <s v="bzihlmann"/>
    <n v="77003.25"/>
    <s v="CON"/>
    <s v="C"/>
    <s v="Labor"/>
    <s v="TEC"/>
    <m/>
    <s v="JLAB"/>
    <s v="Const"/>
    <s v="DET"/>
    <x v="9"/>
    <m/>
    <m/>
    <m/>
    <m/>
    <m/>
    <m/>
    <m/>
    <m/>
    <m/>
    <n v="52054.2"/>
    <n v="24949.05"/>
    <m/>
    <m/>
    <m/>
    <m/>
    <m/>
    <m/>
    <m/>
    <m/>
    <x v="0"/>
    <x v="0"/>
    <m/>
  </r>
  <r>
    <s v=""/>
    <s v=" DE_0400_5310"/>
    <s v="Photosensor Q&amp;A Test Setup (hpDIRC)"/>
    <s v="6.10.04.01"/>
    <x v="3"/>
    <d v="2025-01-31T00:00:00"/>
    <d v="2025-08-19T00:00:00"/>
    <s v="ewoolsey"/>
    <s v="bzihlmann"/>
    <n v="11751.9"/>
    <s v="EDIA"/>
    <s v="C"/>
    <s v="Nonlabor"/>
    <s v="TEC"/>
    <m/>
    <s v="JLAB"/>
    <s v="Const"/>
    <s v="DET"/>
    <x v="9"/>
    <s v="IN.B"/>
    <m/>
    <m/>
    <m/>
    <m/>
    <m/>
    <m/>
    <m/>
    <m/>
    <n v="11751.9"/>
    <m/>
    <m/>
    <m/>
    <m/>
    <m/>
    <m/>
    <m/>
    <m/>
    <m/>
    <x v="0"/>
    <x v="0"/>
    <m/>
  </r>
  <r>
    <s v=""/>
    <s v=" DE_0400_4500"/>
    <s v="First Article Bar Box (hpDIRC)"/>
    <s v="6.10.04.01"/>
    <x v="0"/>
    <d v="2026-07-30T00:00:00"/>
    <d v="2027-05-18T00:00:00"/>
    <s v="ewoolsey"/>
    <s v="bzihlmann"/>
    <n v="12098.51"/>
    <s v="CON"/>
    <s v="C"/>
    <s v="Labor"/>
    <s v="TEC"/>
    <m/>
    <s v="JLAB"/>
    <s v="Const"/>
    <s v="DET"/>
    <x v="9"/>
    <m/>
    <m/>
    <m/>
    <m/>
    <m/>
    <m/>
    <m/>
    <m/>
    <m/>
    <m/>
    <n v="2661.67"/>
    <n v="9436.84"/>
    <m/>
    <m/>
    <m/>
    <m/>
    <m/>
    <m/>
    <m/>
    <x v="0"/>
    <x v="0"/>
    <m/>
  </r>
  <r>
    <s v=""/>
    <s v=" DE_0400_4500"/>
    <s v="First Article Bar Box (hpDIRC)"/>
    <s v="6.10.04.01"/>
    <x v="0"/>
    <d v="2026-07-30T00:00:00"/>
    <d v="2027-05-18T00:00:00"/>
    <s v="ewoolsey"/>
    <s v="bzihlmann"/>
    <n v="13753.66"/>
    <s v="CON"/>
    <s v="C"/>
    <s v="Labor"/>
    <s v="TEC"/>
    <m/>
    <s v="JLAB"/>
    <s v="Const"/>
    <s v="DET"/>
    <x v="9"/>
    <m/>
    <m/>
    <m/>
    <m/>
    <m/>
    <m/>
    <m/>
    <m/>
    <m/>
    <m/>
    <n v="3025.8"/>
    <n v="10727.85"/>
    <m/>
    <m/>
    <m/>
    <m/>
    <m/>
    <m/>
    <m/>
    <x v="0"/>
    <x v="0"/>
    <m/>
  </r>
  <r>
    <s v=""/>
    <s v=" DE_0400_4500"/>
    <s v="First Article Bar Box (hpDIRC)"/>
    <s v="6.10.04.01"/>
    <x v="0"/>
    <d v="2026-07-30T00:00:00"/>
    <d v="2027-05-18T00:00:00"/>
    <s v="ewoolsey"/>
    <s v="bzihlmann"/>
    <n v="20096.98"/>
    <s v="CON"/>
    <s v="C"/>
    <s v="Labor"/>
    <s v="TEC"/>
    <m/>
    <s v="JLAB"/>
    <s v="Const"/>
    <s v="DET"/>
    <x v="9"/>
    <m/>
    <m/>
    <m/>
    <m/>
    <m/>
    <m/>
    <m/>
    <m/>
    <m/>
    <m/>
    <n v="4421.33"/>
    <n v="15675.64"/>
    <m/>
    <m/>
    <m/>
    <m/>
    <m/>
    <m/>
    <m/>
    <x v="0"/>
    <x v="0"/>
    <m/>
  </r>
  <r>
    <s v=""/>
    <s v=" DE_0400_5330"/>
    <s v="CRT (Cosmic Ray Test-Setup) (hpDIRC)"/>
    <s v="6.10.04.01"/>
    <x v="0"/>
    <d v="2025-01-31T00:00:00"/>
    <d v="2025-03-14T00:00:00"/>
    <s v="ewoolsey"/>
    <s v="bzihlmann"/>
    <n v="41131.65"/>
    <s v="EDIA"/>
    <s v="C"/>
    <s v="Nonlabor"/>
    <s v="TEC"/>
    <m/>
    <s v="JLAB"/>
    <s v="Const"/>
    <s v="DET"/>
    <x v="9"/>
    <s v="IN.B"/>
    <m/>
    <m/>
    <m/>
    <m/>
    <m/>
    <m/>
    <m/>
    <m/>
    <n v="41131.65"/>
    <m/>
    <m/>
    <m/>
    <m/>
    <m/>
    <m/>
    <m/>
    <m/>
    <m/>
    <x v="0"/>
    <x v="0"/>
    <m/>
  </r>
  <r>
    <s v=""/>
    <s v=" DE_0400_5340"/>
    <s v="CRT (Cosmic Ray Test-Setup) Mechanical Setup (hpDIRC)"/>
    <s v="6.10.04.01"/>
    <x v="0"/>
    <d v="2025-03-17T00:00:00"/>
    <d v="2025-08-05T00:00:00"/>
    <s v="ewoolsey"/>
    <s v="bzihlmann"/>
    <n v="20876.400000000001"/>
    <s v="CON"/>
    <s v="C"/>
    <s v="Labor"/>
    <s v="TEC"/>
    <m/>
    <s v="JLAB"/>
    <s v="Const"/>
    <s v="DET"/>
    <x v="9"/>
    <m/>
    <m/>
    <m/>
    <m/>
    <m/>
    <m/>
    <m/>
    <m/>
    <m/>
    <n v="20876.400000000001"/>
    <m/>
    <m/>
    <m/>
    <m/>
    <m/>
    <m/>
    <m/>
    <m/>
    <m/>
    <x v="0"/>
    <x v="0"/>
    <m/>
  </r>
  <r>
    <s v=""/>
    <s v=" DE_0400_5340"/>
    <s v="CRT (Cosmic Ray Test-Setup) Mechanical Setup (hpDIRC)"/>
    <s v="6.10.04.01"/>
    <x v="0"/>
    <d v="2025-03-17T00:00:00"/>
    <d v="2025-08-05T00:00:00"/>
    <s v="ewoolsey"/>
    <s v="bzihlmann"/>
    <n v="61009.58"/>
    <s v="CON"/>
    <s v="C"/>
    <s v="Labor"/>
    <s v="TEC"/>
    <m/>
    <s v="JLAB"/>
    <s v="Const"/>
    <s v="DET"/>
    <x v="9"/>
    <m/>
    <m/>
    <m/>
    <m/>
    <m/>
    <m/>
    <m/>
    <m/>
    <m/>
    <n v="61009.58"/>
    <m/>
    <m/>
    <m/>
    <m/>
    <m/>
    <m/>
    <m/>
    <m/>
    <m/>
    <x v="0"/>
    <x v="0"/>
    <m/>
  </r>
  <r>
    <s v=""/>
    <s v=" DE_0400_5350"/>
    <s v="CRT (Cosmic Ray Test-Setup) Coding &amp; Analysis (hpDIRC)"/>
    <s v="6.10.04.01"/>
    <x v="0"/>
    <d v="2025-03-17T00:00:00"/>
    <d v="2026-03-16T00:00:00"/>
    <s v="ewoolsey"/>
    <s v="bzihlmann"/>
    <n v="211544.72"/>
    <s v="CON"/>
    <s v="C"/>
    <s v="Labor"/>
    <s v="TEC"/>
    <m/>
    <s v="JLAB"/>
    <s v="Const"/>
    <s v="DET"/>
    <x v="9"/>
    <m/>
    <m/>
    <m/>
    <m/>
    <m/>
    <m/>
    <m/>
    <m/>
    <m/>
    <n v="117618.87"/>
    <n v="93925.86"/>
    <m/>
    <m/>
    <m/>
    <m/>
    <m/>
    <m/>
    <m/>
    <m/>
    <x v="0"/>
    <x v="0"/>
    <m/>
  </r>
  <r>
    <s v=""/>
    <s v=" DE_0400_5350"/>
    <s v="CRT (Cosmic Ray Test-Setup) Coding &amp; Analysis (hpDIRC)"/>
    <s v="6.10.04.01"/>
    <x v="0"/>
    <d v="2025-03-17T00:00:00"/>
    <d v="2026-03-16T00:00:00"/>
    <s v="ewoolsey"/>
    <s v="bzihlmann"/>
    <n v="6182.22"/>
    <s v="CON"/>
    <s v="C"/>
    <s v="Labor"/>
    <s v="TEC"/>
    <m/>
    <s v="JLAB"/>
    <s v="Const"/>
    <s v="DET"/>
    <x v="9"/>
    <m/>
    <m/>
    <m/>
    <m/>
    <m/>
    <m/>
    <m/>
    <m/>
    <m/>
    <n v="3437.32"/>
    <n v="2744.91"/>
    <m/>
    <m/>
    <m/>
    <m/>
    <m/>
    <m/>
    <m/>
    <m/>
    <x v="0"/>
    <x v="0"/>
    <m/>
  </r>
  <r>
    <s v=""/>
    <s v=" DE_0400_4490"/>
    <s v="Assemble Full Bar Boxes (hpDIRC)"/>
    <s v="6.10.04.01"/>
    <x v="0"/>
    <d v="2026-07-30T00:00:00"/>
    <d v="2028-03-08T00:00:00"/>
    <s v="ewoolsey"/>
    <s v="bzihlmann"/>
    <n v="183514.95"/>
    <s v="CON"/>
    <s v="C"/>
    <s v="Labor"/>
    <s v="TEC"/>
    <m/>
    <s v="JLAB"/>
    <s v="Const"/>
    <s v="DET"/>
    <x v="7"/>
    <s v="IN.B"/>
    <m/>
    <m/>
    <m/>
    <m/>
    <m/>
    <m/>
    <m/>
    <m/>
    <m/>
    <n v="20186.64"/>
    <n v="114696.84"/>
    <n v="48631.46"/>
    <m/>
    <m/>
    <m/>
    <m/>
    <m/>
    <m/>
    <x v="0"/>
    <x v="0"/>
    <m/>
  </r>
  <r>
    <s v=""/>
    <s v=" DE_0400_4490"/>
    <s v="Assemble Full Bar Boxes (hpDIRC)"/>
    <s v="6.10.04.01"/>
    <x v="0"/>
    <d v="2026-07-30T00:00:00"/>
    <d v="2028-03-08T00:00:00"/>
    <s v="ewoolsey"/>
    <s v="bzihlmann"/>
    <n v="30402.58"/>
    <s v="CON"/>
    <s v="C"/>
    <s v="Labor"/>
    <s v="TEC"/>
    <m/>
    <s v="JLAB"/>
    <s v="Const"/>
    <s v="DET"/>
    <x v="7"/>
    <s v="IN.B"/>
    <m/>
    <m/>
    <m/>
    <m/>
    <m/>
    <m/>
    <m/>
    <m/>
    <m/>
    <n v="3344.28"/>
    <n v="19001.61"/>
    <n v="8056.68"/>
    <m/>
    <m/>
    <m/>
    <m/>
    <m/>
    <m/>
    <x v="0"/>
    <x v="0"/>
    <m/>
  </r>
  <r>
    <s v=""/>
    <s v=" DE_0400_4490"/>
    <s v="Assemble Full Bar Boxes (hpDIRC)"/>
    <s v="6.10.04.01"/>
    <x v="0"/>
    <d v="2026-07-30T00:00:00"/>
    <d v="2028-03-08T00:00:00"/>
    <s v="ewoolsey"/>
    <s v="bzihlmann"/>
    <n v="208620.82"/>
    <s v="CON"/>
    <s v="C"/>
    <s v="Labor"/>
    <s v="TEC"/>
    <m/>
    <s v="JLAB"/>
    <s v="Const"/>
    <s v="DET"/>
    <x v="7"/>
    <s v="IN.B"/>
    <m/>
    <m/>
    <m/>
    <m/>
    <m/>
    <m/>
    <m/>
    <m/>
    <m/>
    <n v="22948.29"/>
    <n v="130388.01"/>
    <n v="55284.52"/>
    <m/>
    <m/>
    <m/>
    <m/>
    <m/>
    <m/>
    <x v="0"/>
    <x v="0"/>
    <m/>
  </r>
  <r>
    <s v=""/>
    <s v=" DE_0400_4495"/>
    <s v="Assemble Full Bar Boxes Infrastructure &amp; Materials (hpDIRC)"/>
    <s v="6.10.04.01"/>
    <x v="0"/>
    <d v="2026-07-30T00:00:00"/>
    <d v="2026-12-23T00:00:00"/>
    <s v="ewoolsey"/>
    <s v="bzihlmann"/>
    <n v="65231.38"/>
    <s v="CON"/>
    <s v="C"/>
    <s v="Nonlabor"/>
    <s v="TEC"/>
    <m/>
    <s v="JLAB"/>
    <s v="Const"/>
    <s v="DET"/>
    <x v="7"/>
    <s v="IN.B"/>
    <m/>
    <m/>
    <m/>
    <m/>
    <m/>
    <m/>
    <m/>
    <m/>
    <m/>
    <n v="28701.81"/>
    <n v="36529.58"/>
    <m/>
    <m/>
    <m/>
    <m/>
    <m/>
    <m/>
    <m/>
    <x v="0"/>
    <x v="0"/>
    <m/>
  </r>
  <r>
    <s v=""/>
    <s v=" DE_0400_0870"/>
    <s v="RCV: Mirrors (hpDIRC)"/>
    <s v="6.10.04.01"/>
    <x v="0"/>
    <d v="2026-07-16T00:00:00"/>
    <d v="2026-07-16T00:00:00"/>
    <s v="ewoolsey"/>
    <s v="bzihlmann"/>
    <n v="14525.34"/>
    <s v="CON"/>
    <s v="C"/>
    <s v="Nonlabor"/>
    <s v="TEC"/>
    <m/>
    <s v="JLAB"/>
    <s v="Const"/>
    <s v="DET"/>
    <x v="9"/>
    <s v="B"/>
    <s v="APP00502"/>
    <m/>
    <m/>
    <m/>
    <m/>
    <m/>
    <m/>
    <m/>
    <m/>
    <n v="14525.34"/>
    <m/>
    <m/>
    <m/>
    <m/>
    <m/>
    <m/>
    <m/>
    <m/>
    <x v="0"/>
    <x v="0"/>
    <m/>
  </r>
  <r>
    <s v=""/>
    <s v=" DE_0400_5360"/>
    <s v="Slow Control, GUI, Software Development (hpDIRC)"/>
    <s v="6.10.04.01"/>
    <x v="0"/>
    <d v="2024-08-06T00:00:00"/>
    <d v="2025-08-05T00:00:00"/>
    <s v="ewoolsey"/>
    <s v="bzihlmann"/>
    <n v="60732.38"/>
    <s v="CON"/>
    <s v="C"/>
    <s v="Labor"/>
    <s v="TEC"/>
    <m/>
    <s v="JLAB"/>
    <s v="Const"/>
    <s v="DET"/>
    <x v="9"/>
    <m/>
    <m/>
    <m/>
    <m/>
    <m/>
    <m/>
    <m/>
    <m/>
    <n v="9474.25"/>
    <n v="51258.13"/>
    <m/>
    <m/>
    <m/>
    <m/>
    <m/>
    <m/>
    <m/>
    <m/>
    <m/>
    <x v="0"/>
    <x v="0"/>
    <m/>
  </r>
  <r>
    <s v=""/>
    <s v=" DE_0400_5360"/>
    <s v="Slow Control, GUI, Software Development (hpDIRC)"/>
    <s v="6.10.04.01"/>
    <x v="0"/>
    <d v="2024-08-06T00:00:00"/>
    <d v="2025-08-05T00:00:00"/>
    <s v="ewoolsey"/>
    <s v="bzihlmann"/>
    <n v="60732.38"/>
    <s v="CON"/>
    <s v="C"/>
    <s v="Labor"/>
    <s v="TEC"/>
    <m/>
    <s v="JLAB"/>
    <s v="Const"/>
    <s v="DET"/>
    <x v="9"/>
    <m/>
    <m/>
    <m/>
    <m/>
    <m/>
    <m/>
    <m/>
    <m/>
    <n v="9474.25"/>
    <n v="51258.13"/>
    <m/>
    <m/>
    <m/>
    <m/>
    <m/>
    <m/>
    <m/>
    <m/>
    <m/>
    <x v="0"/>
    <x v="0"/>
    <m/>
  </r>
  <r>
    <s v=""/>
    <s v=" DE_0400_5370"/>
    <s v="Slow Control, GUI, Software Development - Materials (hpDIRC)"/>
    <s v="6.10.04.01"/>
    <x v="0"/>
    <d v="2024-08-06T00:00:00"/>
    <d v="2025-01-30T00:00:00"/>
    <s v="ewoolsey"/>
    <s v="bzihlmann"/>
    <n v="116406.56"/>
    <s v="EDIA"/>
    <s v="C"/>
    <s v="Nonlabor"/>
    <s v="TEC"/>
    <m/>
    <s v="JLAB"/>
    <s v="Const"/>
    <s v="DET"/>
    <x v="9"/>
    <s v="P.S458"/>
    <m/>
    <m/>
    <m/>
    <m/>
    <m/>
    <m/>
    <m/>
    <n v="37832.129999999997"/>
    <n v="78574.429999999993"/>
    <m/>
    <m/>
    <m/>
    <m/>
    <m/>
    <m/>
    <m/>
    <m/>
    <m/>
    <x v="0"/>
    <x v="0"/>
    <m/>
  </r>
  <r>
    <s v=""/>
    <s v=" IR_0204_1001"/>
    <s v="IR Vacuum - Develop Preliminary Design - Central Detector Chamber"/>
    <s v="6.06.02.04"/>
    <x v="0"/>
    <d v="2023-12-04T00:00:00"/>
    <d v="2024-02-29T00:00:00"/>
    <s v="rnavarrol"/>
    <s v="chetzel"/>
    <n v="24620.17"/>
    <s v="EDIA"/>
    <s v="C"/>
    <s v="Labor"/>
    <s v="TEC"/>
    <m/>
    <s v="BNL"/>
    <s v="PED"/>
    <s v="VAC"/>
    <x v="11"/>
    <s v="A.PP001"/>
    <s v="APP00041"/>
    <m/>
    <m/>
    <m/>
    <m/>
    <m/>
    <m/>
    <n v="24620.17"/>
    <m/>
    <m/>
    <m/>
    <m/>
    <m/>
    <m/>
    <m/>
    <m/>
    <m/>
    <m/>
    <x v="0"/>
    <x v="0"/>
    <m/>
  </r>
  <r>
    <s v=""/>
    <s v=" IR_0204_1001"/>
    <s v="IR Vacuum - Develop Preliminary Design - Central Detector Chamber"/>
    <s v="6.06.02.04"/>
    <x v="0"/>
    <d v="2023-12-04T00:00:00"/>
    <d v="2024-02-29T00:00:00"/>
    <s v="rnavarrol"/>
    <s v="chetzel"/>
    <n v="3462.46"/>
    <s v="EDIA"/>
    <s v="C"/>
    <s v="Labor"/>
    <s v="TEC"/>
    <m/>
    <s v="BNL"/>
    <s v="PED"/>
    <s v="VAC"/>
    <x v="11"/>
    <s v="A.PP001"/>
    <s v="APP00041"/>
    <m/>
    <m/>
    <m/>
    <m/>
    <m/>
    <m/>
    <n v="3462.46"/>
    <m/>
    <m/>
    <m/>
    <m/>
    <m/>
    <m/>
    <m/>
    <m/>
    <m/>
    <m/>
    <x v="0"/>
    <x v="0"/>
    <m/>
  </r>
  <r>
    <s v=""/>
    <s v=" IR_0204_1001"/>
    <s v="IR Vacuum - Develop Preliminary Design - Central Detector Chamber"/>
    <s v="6.06.02.04"/>
    <x v="0"/>
    <d v="2023-12-04T00:00:00"/>
    <d v="2024-02-29T00:00:00"/>
    <s v="rnavarrol"/>
    <s v="chetzel"/>
    <n v="13849.84"/>
    <s v="EDIA"/>
    <s v="C"/>
    <s v="Labor"/>
    <s v="TEC"/>
    <m/>
    <s v="BNL"/>
    <s v="PED"/>
    <s v="VAC"/>
    <x v="11"/>
    <s v="A.PP001"/>
    <s v="APP00041"/>
    <m/>
    <m/>
    <m/>
    <m/>
    <m/>
    <m/>
    <n v="13849.84"/>
    <m/>
    <m/>
    <m/>
    <m/>
    <m/>
    <m/>
    <m/>
    <m/>
    <m/>
    <m/>
    <x v="0"/>
    <x v="0"/>
    <m/>
  </r>
  <r>
    <s v=""/>
    <s v=" IR_0204_1001"/>
    <s v="IR Vacuum - Develop Preliminary Design - Central Detector Chamber"/>
    <s v="6.06.02.04"/>
    <x v="0"/>
    <d v="2023-12-04T00:00:00"/>
    <d v="2024-02-29T00:00:00"/>
    <s v="rnavarrol"/>
    <s v="chetzel"/>
    <n v="4616.6099999999997"/>
    <s v="EDIA"/>
    <s v="C"/>
    <s v="Labor"/>
    <s v="TEC"/>
    <m/>
    <s v="BNL"/>
    <s v="PED"/>
    <s v="VAC"/>
    <x v="11"/>
    <s v="A.PP001"/>
    <s v="APP00041"/>
    <m/>
    <m/>
    <m/>
    <m/>
    <m/>
    <m/>
    <n v="4616.6099999999997"/>
    <m/>
    <m/>
    <m/>
    <m/>
    <m/>
    <m/>
    <m/>
    <m/>
    <m/>
    <m/>
    <x v="0"/>
    <x v="0"/>
    <m/>
  </r>
  <r>
    <s v=""/>
    <s v=" IR_0204_1002"/>
    <s v="IR Vacuum - Develop Preliminary Design - Ancillary Detector Chambers"/>
    <s v="6.06.02.04"/>
    <x v="0"/>
    <d v="2023-12-04T00:00:00"/>
    <d v="2024-03-28T00:00:00"/>
    <s v="rnavarrol"/>
    <s v="chetzel"/>
    <n v="30743.97"/>
    <s v="EDIA"/>
    <s v="C"/>
    <s v="Labor"/>
    <s v="TEC"/>
    <m/>
    <s v="BNL"/>
    <s v="PED"/>
    <s v="VAC"/>
    <x v="11"/>
    <s v="A.PP001"/>
    <s v="APP00041"/>
    <m/>
    <m/>
    <m/>
    <m/>
    <m/>
    <m/>
    <n v="30743.97"/>
    <m/>
    <m/>
    <m/>
    <m/>
    <m/>
    <m/>
    <m/>
    <m/>
    <m/>
    <m/>
    <x v="0"/>
    <x v="0"/>
    <m/>
  </r>
  <r>
    <s v=""/>
    <s v=" IR_0204_1002"/>
    <s v="IR Vacuum - Develop Preliminary Design - Ancillary Detector Chambers"/>
    <s v="6.06.02.04"/>
    <x v="0"/>
    <d v="2023-12-04T00:00:00"/>
    <d v="2024-03-28T00:00:00"/>
    <s v="rnavarrol"/>
    <s v="chetzel"/>
    <n v="4286.8599999999997"/>
    <s v="EDIA"/>
    <s v="C"/>
    <s v="Labor"/>
    <s v="TEC"/>
    <m/>
    <s v="BNL"/>
    <s v="PED"/>
    <s v="VAC"/>
    <x v="11"/>
    <s v="A.PP001"/>
    <s v="APP00041"/>
    <m/>
    <m/>
    <m/>
    <m/>
    <m/>
    <m/>
    <n v="4286.8599999999997"/>
    <m/>
    <m/>
    <m/>
    <m/>
    <m/>
    <m/>
    <m/>
    <m/>
    <m/>
    <m/>
    <x v="0"/>
    <x v="0"/>
    <m/>
  </r>
  <r>
    <s v=""/>
    <s v=" IR_0204_1002"/>
    <s v="IR Vacuum - Develop Preliminary Design - Ancillary Detector Chambers"/>
    <s v="6.06.02.04"/>
    <x v="0"/>
    <d v="2023-12-04T00:00:00"/>
    <d v="2024-03-28T00:00:00"/>
    <s v="rnavarrol"/>
    <s v="chetzel"/>
    <n v="17477.18"/>
    <s v="EDIA"/>
    <s v="C"/>
    <s v="Labor"/>
    <s v="TEC"/>
    <m/>
    <s v="BNL"/>
    <s v="PED"/>
    <s v="VAC"/>
    <x v="11"/>
    <s v="A.PP001"/>
    <s v="APP00041"/>
    <m/>
    <m/>
    <m/>
    <m/>
    <m/>
    <m/>
    <n v="17477.18"/>
    <m/>
    <m/>
    <m/>
    <m/>
    <m/>
    <m/>
    <m/>
    <m/>
    <m/>
    <m/>
    <x v="0"/>
    <x v="0"/>
    <m/>
  </r>
  <r>
    <s v=""/>
    <s v=" IR_0204_1002"/>
    <s v="IR Vacuum - Develop Preliminary Design - Ancillary Detector Chambers"/>
    <s v="6.06.02.04"/>
    <x v="0"/>
    <d v="2023-12-04T00:00:00"/>
    <d v="2024-03-28T00:00:00"/>
    <s v="rnavarrol"/>
    <s v="chetzel"/>
    <n v="5770.77"/>
    <s v="EDIA"/>
    <s v="C"/>
    <s v="Labor"/>
    <s v="TEC"/>
    <m/>
    <s v="BNL"/>
    <s v="PED"/>
    <s v="VAC"/>
    <x v="11"/>
    <s v="A.PP001"/>
    <s v="APP00041"/>
    <m/>
    <m/>
    <m/>
    <m/>
    <m/>
    <m/>
    <n v="5770.77"/>
    <m/>
    <m/>
    <m/>
    <m/>
    <m/>
    <m/>
    <m/>
    <m/>
    <m/>
    <m/>
    <x v="0"/>
    <x v="0"/>
    <m/>
  </r>
  <r>
    <s v=""/>
    <s v=" IR_0204_1003"/>
    <s v="IR Vacuum - Develop Preliminary Design - Integration with Super Conducting Magnets"/>
    <s v="6.06.02.04"/>
    <x v="0"/>
    <d v="2024-03-29T00:00:00"/>
    <d v="2024-07-22T00:00:00"/>
    <s v="rnavarrol"/>
    <s v="chetzel"/>
    <n v="30743.97"/>
    <s v="EDIA"/>
    <s v="C"/>
    <s v="Labor"/>
    <s v="TEC"/>
    <m/>
    <s v="BNL"/>
    <s v="PED"/>
    <s v="VAC"/>
    <x v="11"/>
    <s v="A.PP001"/>
    <s v="APP00041"/>
    <m/>
    <m/>
    <m/>
    <m/>
    <m/>
    <m/>
    <n v="30743.97"/>
    <m/>
    <m/>
    <m/>
    <m/>
    <m/>
    <m/>
    <m/>
    <m/>
    <m/>
    <m/>
    <x v="0"/>
    <x v="0"/>
    <m/>
  </r>
  <r>
    <s v=""/>
    <s v=" IR_0204_1003"/>
    <s v="IR Vacuum - Develop Preliminary Design - Integration with Super Conducting Magnets"/>
    <s v="6.06.02.04"/>
    <x v="0"/>
    <d v="2024-03-29T00:00:00"/>
    <d v="2024-07-22T00:00:00"/>
    <s v="rnavarrol"/>
    <s v="chetzel"/>
    <n v="4286.8599999999997"/>
    <s v="EDIA"/>
    <s v="C"/>
    <s v="Labor"/>
    <s v="TEC"/>
    <m/>
    <s v="BNL"/>
    <s v="PED"/>
    <s v="VAC"/>
    <x v="11"/>
    <s v="A.PP001"/>
    <s v="APP00041"/>
    <m/>
    <m/>
    <m/>
    <m/>
    <m/>
    <m/>
    <n v="4286.8599999999997"/>
    <m/>
    <m/>
    <m/>
    <m/>
    <m/>
    <m/>
    <m/>
    <m/>
    <m/>
    <m/>
    <x v="0"/>
    <x v="0"/>
    <m/>
  </r>
  <r>
    <s v=""/>
    <s v=" IR_0204_1003"/>
    <s v="IR Vacuum - Develop Preliminary Design - Integration with Super Conducting Magnets"/>
    <s v="6.06.02.04"/>
    <x v="0"/>
    <d v="2024-03-29T00:00:00"/>
    <d v="2024-07-22T00:00:00"/>
    <s v="rnavarrol"/>
    <s v="chetzel"/>
    <n v="17477.18"/>
    <s v="EDIA"/>
    <s v="C"/>
    <s v="Labor"/>
    <s v="TEC"/>
    <m/>
    <s v="BNL"/>
    <s v="PED"/>
    <s v="VAC"/>
    <x v="11"/>
    <s v="A.PP001"/>
    <s v="APP00041"/>
    <m/>
    <m/>
    <m/>
    <m/>
    <m/>
    <m/>
    <n v="17477.18"/>
    <m/>
    <m/>
    <m/>
    <m/>
    <m/>
    <m/>
    <m/>
    <m/>
    <m/>
    <m/>
    <x v="0"/>
    <x v="0"/>
    <m/>
  </r>
  <r>
    <s v=""/>
    <s v=" IR_0204_1003"/>
    <s v="IR Vacuum - Develop Preliminary Design - Integration with Super Conducting Magnets"/>
    <s v="6.06.02.04"/>
    <x v="0"/>
    <d v="2024-03-29T00:00:00"/>
    <d v="2024-07-22T00:00:00"/>
    <s v="rnavarrol"/>
    <s v="chetzel"/>
    <n v="5770.77"/>
    <s v="EDIA"/>
    <s v="C"/>
    <s v="Labor"/>
    <s v="TEC"/>
    <m/>
    <s v="BNL"/>
    <s v="PED"/>
    <s v="VAC"/>
    <x v="11"/>
    <s v="A.PP001"/>
    <s v="APP00041"/>
    <m/>
    <m/>
    <m/>
    <m/>
    <m/>
    <m/>
    <n v="5770.77"/>
    <m/>
    <m/>
    <m/>
    <m/>
    <m/>
    <m/>
    <m/>
    <m/>
    <m/>
    <m/>
    <x v="0"/>
    <x v="0"/>
    <m/>
  </r>
  <r>
    <s v=""/>
    <s v=" IR_0204_1004"/>
    <s v="IR Vacuum - Review Design Approach - IR Vacuum System"/>
    <s v="6.06.02.04"/>
    <x v="0"/>
    <d v="2023-12-04T00:00:00"/>
    <d v="2024-02-29T00:00:00"/>
    <s v="rnavarrol"/>
    <s v="chetzel"/>
    <n v="24620.17"/>
    <s v="EDIA"/>
    <s v="C"/>
    <s v="Labor"/>
    <s v="TEC"/>
    <m/>
    <s v="BNL"/>
    <s v="PED"/>
    <s v="VAC"/>
    <x v="11"/>
    <s v="A.PP001"/>
    <s v="APP00041"/>
    <m/>
    <m/>
    <m/>
    <m/>
    <m/>
    <m/>
    <n v="24620.17"/>
    <m/>
    <m/>
    <m/>
    <m/>
    <m/>
    <m/>
    <m/>
    <m/>
    <m/>
    <m/>
    <x v="0"/>
    <x v="0"/>
    <m/>
  </r>
  <r>
    <s v=""/>
    <s v=" IR_0204_1004"/>
    <s v="IR Vacuum - Review Design Approach - IR Vacuum System"/>
    <s v="6.06.02.04"/>
    <x v="0"/>
    <d v="2023-12-04T00:00:00"/>
    <d v="2024-02-29T00:00:00"/>
    <s v="rnavarrol"/>
    <s v="chetzel"/>
    <n v="3462.46"/>
    <s v="EDIA"/>
    <s v="C"/>
    <s v="Labor"/>
    <s v="TEC"/>
    <m/>
    <s v="BNL"/>
    <s v="PED"/>
    <s v="VAC"/>
    <x v="11"/>
    <s v="A.PP001"/>
    <s v="APP00041"/>
    <m/>
    <m/>
    <m/>
    <m/>
    <m/>
    <m/>
    <n v="3462.46"/>
    <m/>
    <m/>
    <m/>
    <m/>
    <m/>
    <m/>
    <m/>
    <m/>
    <m/>
    <m/>
    <x v="0"/>
    <x v="0"/>
    <m/>
  </r>
  <r>
    <s v=""/>
    <s v=" IR_0204_1004"/>
    <s v="IR Vacuum - Review Design Approach - IR Vacuum System"/>
    <s v="6.06.02.04"/>
    <x v="0"/>
    <d v="2023-12-04T00:00:00"/>
    <d v="2024-02-29T00:00:00"/>
    <s v="rnavarrol"/>
    <s v="chetzel"/>
    <n v="13849.84"/>
    <s v="EDIA"/>
    <s v="C"/>
    <s v="Labor"/>
    <s v="TEC"/>
    <m/>
    <s v="BNL"/>
    <s v="PED"/>
    <s v="VAC"/>
    <x v="11"/>
    <s v="A.PP001"/>
    <s v="APP00041"/>
    <m/>
    <m/>
    <m/>
    <m/>
    <m/>
    <m/>
    <n v="13849.84"/>
    <m/>
    <m/>
    <m/>
    <m/>
    <m/>
    <m/>
    <m/>
    <m/>
    <m/>
    <m/>
    <x v="0"/>
    <x v="0"/>
    <m/>
  </r>
  <r>
    <s v=""/>
    <s v=" IR_0204_1004"/>
    <s v="IR Vacuum - Review Design Approach - IR Vacuum System"/>
    <s v="6.06.02.04"/>
    <x v="0"/>
    <d v="2023-12-04T00:00:00"/>
    <d v="2024-02-29T00:00:00"/>
    <s v="rnavarrol"/>
    <s v="chetzel"/>
    <n v="4616.6099999999997"/>
    <s v="EDIA"/>
    <s v="C"/>
    <s v="Labor"/>
    <s v="TEC"/>
    <m/>
    <s v="BNL"/>
    <s v="PED"/>
    <s v="VAC"/>
    <x v="11"/>
    <s v="A.PP001"/>
    <s v="APP00041"/>
    <m/>
    <m/>
    <m/>
    <m/>
    <m/>
    <m/>
    <n v="4616.6099999999997"/>
    <m/>
    <m/>
    <m/>
    <m/>
    <m/>
    <m/>
    <m/>
    <m/>
    <m/>
    <m/>
    <x v="0"/>
    <x v="0"/>
    <m/>
  </r>
  <r>
    <s v=""/>
    <s v=" IR_0204_1005"/>
    <s v="IR Vacuum - Develop Preliminary Drawings -  IR Vacuum System"/>
    <s v="6.06.02.04"/>
    <x v="0"/>
    <d v="2024-03-01T00:00:00"/>
    <d v="2024-06-21T00:00:00"/>
    <s v="rnavarrol"/>
    <s v="chetzel"/>
    <n v="30743.97"/>
    <s v="EDIA"/>
    <s v="C"/>
    <s v="Labor"/>
    <s v="TEC"/>
    <m/>
    <s v="BNL"/>
    <s v="PED"/>
    <s v="VAC"/>
    <x v="11"/>
    <s v="A.PP001"/>
    <s v="APP00041"/>
    <m/>
    <m/>
    <m/>
    <m/>
    <m/>
    <m/>
    <n v="30743.97"/>
    <m/>
    <m/>
    <m/>
    <m/>
    <m/>
    <m/>
    <m/>
    <m/>
    <m/>
    <m/>
    <x v="0"/>
    <x v="0"/>
    <m/>
  </r>
  <r>
    <s v=""/>
    <s v=" IR_0204_1005"/>
    <s v="IR Vacuum - Develop Preliminary Drawings -  IR Vacuum System"/>
    <s v="6.06.02.04"/>
    <x v="0"/>
    <d v="2024-03-01T00:00:00"/>
    <d v="2024-06-21T00:00:00"/>
    <s v="rnavarrol"/>
    <s v="chetzel"/>
    <n v="4286.8599999999997"/>
    <s v="EDIA"/>
    <s v="C"/>
    <s v="Labor"/>
    <s v="TEC"/>
    <m/>
    <s v="BNL"/>
    <s v="PED"/>
    <s v="VAC"/>
    <x v="11"/>
    <s v="A.PP001"/>
    <s v="APP00041"/>
    <m/>
    <m/>
    <m/>
    <m/>
    <m/>
    <m/>
    <n v="4286.8599999999997"/>
    <m/>
    <m/>
    <m/>
    <m/>
    <m/>
    <m/>
    <m/>
    <m/>
    <m/>
    <m/>
    <x v="0"/>
    <x v="0"/>
    <m/>
  </r>
  <r>
    <s v=""/>
    <s v=" IR_0204_1005"/>
    <s v="IR Vacuum - Develop Preliminary Drawings -  IR Vacuum System"/>
    <s v="6.06.02.04"/>
    <x v="0"/>
    <d v="2024-03-01T00:00:00"/>
    <d v="2024-06-21T00:00:00"/>
    <s v="rnavarrol"/>
    <s v="chetzel"/>
    <n v="17477.18"/>
    <s v="EDIA"/>
    <s v="C"/>
    <s v="Labor"/>
    <s v="TEC"/>
    <m/>
    <s v="BNL"/>
    <s v="PED"/>
    <s v="VAC"/>
    <x v="11"/>
    <s v="A.PP001"/>
    <s v="APP00041"/>
    <m/>
    <m/>
    <m/>
    <m/>
    <m/>
    <m/>
    <n v="17477.18"/>
    <m/>
    <m/>
    <m/>
    <m/>
    <m/>
    <m/>
    <m/>
    <m/>
    <m/>
    <m/>
    <x v="0"/>
    <x v="0"/>
    <m/>
  </r>
  <r>
    <s v=""/>
    <s v=" IR_0204_1005"/>
    <s v="IR Vacuum - Develop Preliminary Drawings -  IR Vacuum System"/>
    <s v="6.06.02.04"/>
    <x v="0"/>
    <d v="2024-03-01T00:00:00"/>
    <d v="2024-06-21T00:00:00"/>
    <s v="rnavarrol"/>
    <s v="chetzel"/>
    <n v="5770.77"/>
    <s v="EDIA"/>
    <s v="C"/>
    <s v="Labor"/>
    <s v="TEC"/>
    <m/>
    <s v="BNL"/>
    <s v="PED"/>
    <s v="VAC"/>
    <x v="11"/>
    <s v="A.PP001"/>
    <s v="APP00041"/>
    <m/>
    <m/>
    <m/>
    <m/>
    <m/>
    <m/>
    <n v="5770.77"/>
    <m/>
    <m/>
    <m/>
    <m/>
    <m/>
    <m/>
    <m/>
    <m/>
    <m/>
    <m/>
    <x v="0"/>
    <x v="0"/>
    <m/>
  </r>
  <r>
    <s v=""/>
    <s v=" IR_0204_1006"/>
    <s v="IR Vacuum - Finalize Preliminary Design -  IR Vacuum System"/>
    <s v="6.06.02.04"/>
    <x v="0"/>
    <d v="2024-06-24T00:00:00"/>
    <d v="2024-07-22T00:00:00"/>
    <s v="rnavarrol"/>
    <s v="chetzel"/>
    <n v="12372.57"/>
    <s v="EDIA"/>
    <s v="C"/>
    <s v="Labor"/>
    <s v="TEC"/>
    <m/>
    <s v="BNL"/>
    <s v="PED"/>
    <s v="VAC"/>
    <x v="11"/>
    <s v="A.PP001"/>
    <s v="APP00041"/>
    <m/>
    <m/>
    <m/>
    <m/>
    <m/>
    <m/>
    <n v="12372.57"/>
    <m/>
    <m/>
    <m/>
    <m/>
    <m/>
    <m/>
    <m/>
    <m/>
    <m/>
    <m/>
    <x v="0"/>
    <x v="0"/>
    <m/>
  </r>
  <r>
    <s v=""/>
    <s v=" IR_0204_1006"/>
    <s v="IR Vacuum - Finalize Preliminary Design -  IR Vacuum System"/>
    <s v="6.06.02.04"/>
    <x v="0"/>
    <d v="2024-06-24T00:00:00"/>
    <d v="2024-07-22T00:00:00"/>
    <s v="rnavarrol"/>
    <s v="chetzel"/>
    <n v="2308.31"/>
    <s v="EDIA"/>
    <s v="C"/>
    <s v="Labor"/>
    <s v="TEC"/>
    <m/>
    <s v="BNL"/>
    <s v="PED"/>
    <s v="VAC"/>
    <x v="11"/>
    <s v="A.PP001"/>
    <s v="APP00041"/>
    <m/>
    <m/>
    <m/>
    <m/>
    <m/>
    <m/>
    <n v="2308.31"/>
    <m/>
    <m/>
    <m/>
    <m/>
    <m/>
    <m/>
    <m/>
    <m/>
    <m/>
    <m/>
    <x v="0"/>
    <x v="0"/>
    <m/>
  </r>
  <r>
    <s v=""/>
    <s v=" IR_0204_1006"/>
    <s v="IR Vacuum - Finalize Preliminary Design -  IR Vacuum System"/>
    <s v="6.06.02.04"/>
    <x v="0"/>
    <d v="2024-06-24T00:00:00"/>
    <d v="2024-07-22T00:00:00"/>
    <s v="rnavarrol"/>
    <s v="chetzel"/>
    <n v="6924.92"/>
    <s v="EDIA"/>
    <s v="C"/>
    <s v="Labor"/>
    <s v="TEC"/>
    <m/>
    <s v="BNL"/>
    <s v="PED"/>
    <s v="VAC"/>
    <x v="11"/>
    <s v="A.PP001"/>
    <s v="APP00041"/>
    <m/>
    <m/>
    <m/>
    <m/>
    <m/>
    <m/>
    <n v="6924.92"/>
    <m/>
    <m/>
    <m/>
    <m/>
    <m/>
    <m/>
    <m/>
    <m/>
    <m/>
    <m/>
    <x v="0"/>
    <x v="0"/>
    <m/>
  </r>
  <r>
    <s v=""/>
    <s v=" IR_0204_1006"/>
    <s v="IR Vacuum - Finalize Preliminary Design -  IR Vacuum System"/>
    <s v="6.06.02.04"/>
    <x v="0"/>
    <d v="2024-06-24T00:00:00"/>
    <d v="2024-07-22T00:00:00"/>
    <s v="rnavarrol"/>
    <s v="chetzel"/>
    <n v="2308.31"/>
    <s v="EDIA"/>
    <s v="C"/>
    <s v="Labor"/>
    <s v="TEC"/>
    <m/>
    <s v="BNL"/>
    <s v="PED"/>
    <s v="VAC"/>
    <x v="11"/>
    <s v="A.PP001"/>
    <s v="APP00041"/>
    <m/>
    <m/>
    <m/>
    <m/>
    <m/>
    <m/>
    <n v="2308.31"/>
    <m/>
    <m/>
    <m/>
    <m/>
    <m/>
    <m/>
    <m/>
    <m/>
    <m/>
    <m/>
    <x v="0"/>
    <x v="0"/>
    <m/>
  </r>
  <r>
    <s v=""/>
    <s v=" DE_0400_4540"/>
    <s v="Preliminary Design, Beam Test &amp; Assessment (dRICH)"/>
    <s v="6.10.04.02"/>
    <x v="0"/>
    <d v="2022-10-03T00:00:00"/>
    <d v="2023-11-15T00:00:00"/>
    <s v="ewoolsey"/>
    <s v="bzihlmann"/>
    <n v="335637.24"/>
    <s v="EDIA"/>
    <s v="C"/>
    <s v="Labor"/>
    <s v="TEC"/>
    <m/>
    <s v="JLAB"/>
    <s v="PED"/>
    <s v="DET"/>
    <x v="11"/>
    <m/>
    <m/>
    <m/>
    <m/>
    <m/>
    <m/>
    <m/>
    <n v="298477.40000000002"/>
    <n v="37159.839999999997"/>
    <m/>
    <m/>
    <m/>
    <m/>
    <m/>
    <m/>
    <m/>
    <m/>
    <m/>
    <m/>
    <x v="0"/>
    <x v="0"/>
    <m/>
  </r>
  <r>
    <s v=""/>
    <s v=" DE_0400_4550"/>
    <s v="Prototyping (dRICH)"/>
    <s v="6.10.04.02"/>
    <x v="3"/>
    <d v="2022-10-03T00:00:00"/>
    <d v="2023-11-15T00:00:00"/>
    <s v="ewoolsey"/>
    <s v="bzihlmann"/>
    <n v="77798.58"/>
    <s v="EDIA"/>
    <s v="C"/>
    <s v="Nonlabor"/>
    <s v="TEC"/>
    <m/>
    <s v="JLAB"/>
    <s v="PED"/>
    <s v="DET"/>
    <x v="11"/>
    <s v="IN.B"/>
    <m/>
    <m/>
    <m/>
    <m/>
    <m/>
    <m/>
    <n v="69185.16"/>
    <n v="8613.41"/>
    <m/>
    <m/>
    <m/>
    <m/>
    <m/>
    <m/>
    <m/>
    <m/>
    <m/>
    <m/>
    <x v="0"/>
    <x v="0"/>
    <m/>
  </r>
  <r>
    <s v=""/>
    <s v=" DE_0400_4570"/>
    <s v="Final Design &amp; Finalize dRICH Design with All Required Services (dRICH)"/>
    <s v="6.10.04.02"/>
    <x v="3"/>
    <d v="2023-11-16T00:00:00"/>
    <d v="2025-01-30T00:00:00"/>
    <s v="ewoolsey"/>
    <s v="bzihlmann"/>
    <n v="337136.61"/>
    <s v="EDIA"/>
    <s v="C"/>
    <s v="Labor"/>
    <s v="TEC"/>
    <m/>
    <s v="JLAB"/>
    <s v="PED"/>
    <s v="DET"/>
    <x v="6"/>
    <m/>
    <m/>
    <m/>
    <m/>
    <m/>
    <m/>
    <m/>
    <m/>
    <n v="246109.72"/>
    <n v="91026.880000000005"/>
    <m/>
    <m/>
    <m/>
    <m/>
    <m/>
    <m/>
    <m/>
    <m/>
    <m/>
    <x v="0"/>
    <x v="0"/>
    <m/>
  </r>
  <r>
    <s v=""/>
    <s v=" DE_0400_4570"/>
    <s v="Final Design &amp; Finalize dRICH Design with All Required Services (dRICH)"/>
    <s v="6.10.04.02"/>
    <x v="3"/>
    <d v="2023-11-16T00:00:00"/>
    <d v="2025-01-30T00:00:00"/>
    <s v="ewoolsey"/>
    <s v="bzihlmann"/>
    <n v="143789.04"/>
    <s v="EDIA"/>
    <s v="C"/>
    <s v="Labor"/>
    <s v="TEC"/>
    <m/>
    <s v="JLAB"/>
    <s v="PED"/>
    <s v="DET"/>
    <x v="6"/>
    <m/>
    <m/>
    <m/>
    <m/>
    <m/>
    <m/>
    <m/>
    <m/>
    <n v="104966"/>
    <n v="38823.040000000001"/>
    <m/>
    <m/>
    <m/>
    <m/>
    <m/>
    <m/>
    <m/>
    <m/>
    <m/>
    <x v="0"/>
    <x v="0"/>
    <m/>
  </r>
  <r>
    <s v=""/>
    <s v=" DE_0400_4580"/>
    <s v="First Article (dRICH)"/>
    <s v="6.10.04.02"/>
    <x v="0"/>
    <d v="2023-11-16T00:00:00"/>
    <d v="2025-01-30T00:00:00"/>
    <s v="ewoolsey"/>
    <s v="bzihlmann"/>
    <n v="23004.06"/>
    <s v="EDIA"/>
    <s v="C"/>
    <s v="Nonlabor"/>
    <s v="TEC"/>
    <m/>
    <s v="JLAB"/>
    <s v="PED"/>
    <s v="DET"/>
    <x v="6"/>
    <s v="B"/>
    <m/>
    <m/>
    <m/>
    <m/>
    <m/>
    <m/>
    <m/>
    <n v="16792.96"/>
    <n v="6211.1"/>
    <m/>
    <m/>
    <m/>
    <m/>
    <m/>
    <m/>
    <m/>
    <m/>
    <m/>
    <x v="0"/>
    <x v="0"/>
    <m/>
  </r>
  <r>
    <s v=""/>
    <s v=" DE_0400_4630"/>
    <s v="Test &amp; Q.C. First Article Mirror (Includes Developing Test Plan) (dRICH)"/>
    <s v="6.10.04.02"/>
    <x v="3"/>
    <d v="2025-12-10T00:00:00"/>
    <d v="2026-05-26T00:00:00"/>
    <s v="ewoolsey"/>
    <s v="bzihlmann"/>
    <n v="35837.82"/>
    <s v="CON"/>
    <s v="C"/>
    <s v="Labor"/>
    <s v="TEC"/>
    <m/>
    <s v="JLAB"/>
    <s v="Const"/>
    <s v="DET"/>
    <x v="8"/>
    <m/>
    <m/>
    <m/>
    <m/>
    <m/>
    <m/>
    <m/>
    <m/>
    <m/>
    <m/>
    <n v="35837.82"/>
    <m/>
    <m/>
    <m/>
    <m/>
    <m/>
    <m/>
    <m/>
    <m/>
    <x v="0"/>
    <x v="0"/>
    <m/>
  </r>
  <r>
    <s v=""/>
    <s v=" DE_0400_4630"/>
    <s v="Test &amp; Q.C. First Article Mirror (Includes Developing Test Plan) (dRICH)"/>
    <s v="6.10.04.02"/>
    <x v="3"/>
    <d v="2025-12-10T00:00:00"/>
    <d v="2026-05-26T00:00:00"/>
    <s v="ewoolsey"/>
    <s v="bzihlmann"/>
    <n v="11961.55"/>
    <s v="CON"/>
    <s v="C"/>
    <s v="Labor"/>
    <s v="TEC"/>
    <m/>
    <s v="JLAB"/>
    <s v="Const"/>
    <s v="DET"/>
    <x v="8"/>
    <m/>
    <m/>
    <m/>
    <m/>
    <m/>
    <m/>
    <m/>
    <m/>
    <m/>
    <m/>
    <n v="11961.55"/>
    <m/>
    <m/>
    <m/>
    <m/>
    <m/>
    <m/>
    <m/>
    <m/>
    <x v="0"/>
    <x v="0"/>
    <m/>
  </r>
  <r>
    <s v=""/>
    <s v=" DE_0400_4630"/>
    <s v="Test &amp; Q.C. First Article Mirror (Includes Developing Test Plan) (dRICH)"/>
    <s v="6.10.04.02"/>
    <x v="3"/>
    <d v="2025-12-10T00:00:00"/>
    <d v="2026-05-26T00:00:00"/>
    <s v="ewoolsey"/>
    <s v="bzihlmann"/>
    <n v="52366.559999999998"/>
    <s v="CON"/>
    <s v="C"/>
    <s v="Labor"/>
    <s v="TEC"/>
    <m/>
    <s v="JLAB"/>
    <s v="Const"/>
    <s v="DET"/>
    <x v="8"/>
    <m/>
    <m/>
    <m/>
    <m/>
    <m/>
    <m/>
    <m/>
    <m/>
    <m/>
    <m/>
    <n v="52366.559999999998"/>
    <m/>
    <m/>
    <m/>
    <m/>
    <m/>
    <m/>
    <m/>
    <m/>
    <x v="0"/>
    <x v="0"/>
    <m/>
  </r>
  <r>
    <s v=""/>
    <s v=" DE_0400_6310"/>
    <s v="Shipping dRICH (BNL)"/>
    <s v="6.10.04.02"/>
    <x v="3"/>
    <d v="2029-06-25T00:00:00"/>
    <d v="2029-10-17T00:00:00"/>
    <s v="ewoolsey"/>
    <s v="bzihlmann"/>
    <n v="199295.72"/>
    <s v="CON"/>
    <s v="C"/>
    <s v="Nonlabor"/>
    <s v="TEC"/>
    <m/>
    <s v="JLAB"/>
    <s v="Const"/>
    <s v="DET"/>
    <x v="7"/>
    <s v="IN.B"/>
    <m/>
    <m/>
    <m/>
    <m/>
    <m/>
    <m/>
    <m/>
    <m/>
    <m/>
    <m/>
    <m/>
    <m/>
    <n v="169401.36"/>
    <n v="29894.36"/>
    <m/>
    <m/>
    <m/>
    <m/>
    <x v="0"/>
    <x v="0"/>
    <m/>
  </r>
  <r>
    <s v=""/>
    <s v=" DE_0400_6300"/>
    <s v="Develop Requests for Logistic Support at BNL (dRICH)"/>
    <s v="6.10.04.02"/>
    <x v="0"/>
    <d v="2027-11-17T00:00:00"/>
    <d v="2029-01-31T00:00:00"/>
    <s v="ewoolsey"/>
    <s v="bzihlmann"/>
    <n v="10114.74"/>
    <s v="CON"/>
    <s v="C"/>
    <s v="Labor"/>
    <s v="TEC"/>
    <m/>
    <s v="JLAB"/>
    <s v="Const"/>
    <s v="DET"/>
    <x v="10"/>
    <m/>
    <m/>
    <m/>
    <m/>
    <m/>
    <m/>
    <m/>
    <m/>
    <m/>
    <m/>
    <m/>
    <m/>
    <n v="7383.76"/>
    <n v="2730.98"/>
    <m/>
    <m/>
    <m/>
    <m/>
    <m/>
    <x v="0"/>
    <x v="0"/>
    <m/>
  </r>
  <r>
    <s v=""/>
    <s v=" DE_0400_4955"/>
    <s v="Gas System Installation &amp; Test (dRICH)"/>
    <s v="6.10.04.02"/>
    <x v="0"/>
    <d v="2028-06-23T00:00:00"/>
    <d v="2029-01-31T00:00:00"/>
    <s v="ewoolsey"/>
    <s v="bzihlmann"/>
    <n v="115908.81"/>
    <s v="CON"/>
    <s v="C"/>
    <s v="Labor"/>
    <s v="TEC"/>
    <m/>
    <s v="JLAB"/>
    <s v="Const"/>
    <s v="DET"/>
    <x v="8"/>
    <m/>
    <m/>
    <m/>
    <m/>
    <m/>
    <m/>
    <m/>
    <m/>
    <m/>
    <m/>
    <m/>
    <m/>
    <n v="53318.05"/>
    <n v="62590.76"/>
    <m/>
    <m/>
    <m/>
    <m/>
    <m/>
    <x v="0"/>
    <x v="0"/>
    <m/>
  </r>
  <r>
    <s v=""/>
    <s v=" DE_0400_4955"/>
    <s v="Gas System Installation &amp; Test (dRICH)"/>
    <s v="6.10.04.02"/>
    <x v="0"/>
    <d v="2028-06-23T00:00:00"/>
    <d v="2029-01-31T00:00:00"/>
    <s v="ewoolsey"/>
    <s v="bzihlmann"/>
    <n v="38686.76"/>
    <s v="CON"/>
    <s v="C"/>
    <s v="Labor"/>
    <s v="TEC"/>
    <m/>
    <s v="JLAB"/>
    <s v="Const"/>
    <s v="DET"/>
    <x v="8"/>
    <m/>
    <m/>
    <m/>
    <m/>
    <m/>
    <m/>
    <m/>
    <m/>
    <m/>
    <m/>
    <m/>
    <m/>
    <n v="17795.91"/>
    <n v="20890.849999999999"/>
    <m/>
    <m/>
    <m/>
    <m/>
    <m/>
    <x v="0"/>
    <x v="0"/>
    <m/>
  </r>
  <r>
    <s v=""/>
    <s v=" DE_0400_4955"/>
    <s v="Gas System Installation &amp; Test (dRICH)"/>
    <s v="6.10.04.02"/>
    <x v="0"/>
    <d v="2028-06-23T00:00:00"/>
    <d v="2029-01-31T00:00:00"/>
    <s v="ewoolsey"/>
    <s v="bzihlmann"/>
    <n v="169367.06"/>
    <s v="CON"/>
    <s v="C"/>
    <s v="Labor"/>
    <s v="TEC"/>
    <m/>
    <s v="JLAB"/>
    <s v="Const"/>
    <s v="DET"/>
    <x v="8"/>
    <m/>
    <m/>
    <m/>
    <m/>
    <m/>
    <m/>
    <m/>
    <m/>
    <m/>
    <m/>
    <m/>
    <m/>
    <n v="77908.850000000006"/>
    <n v="91458.21"/>
    <m/>
    <m/>
    <m/>
    <m/>
    <m/>
    <x v="0"/>
    <x v="0"/>
    <m/>
  </r>
  <r>
    <s v=""/>
    <s v=" DE_0400_4955"/>
    <s v="Gas System Installation &amp; Test (dRICH)"/>
    <s v="6.10.04.02"/>
    <x v="0"/>
    <d v="2028-06-23T00:00:00"/>
    <d v="2029-01-31T00:00:00"/>
    <s v="ewoolsey"/>
    <s v="bzihlmann"/>
    <n v="101960.1"/>
    <s v="CON"/>
    <s v="C"/>
    <s v="Labor"/>
    <s v="TEC"/>
    <m/>
    <s v="JLAB"/>
    <s v="Const"/>
    <s v="DET"/>
    <x v="8"/>
    <m/>
    <m/>
    <m/>
    <m/>
    <m/>
    <m/>
    <m/>
    <m/>
    <m/>
    <m/>
    <m/>
    <m/>
    <n v="46901.65"/>
    <n v="55058.46"/>
    <m/>
    <m/>
    <m/>
    <m/>
    <m/>
    <x v="0"/>
    <x v="0"/>
    <m/>
  </r>
  <r>
    <s v=""/>
    <s v=" DE_0400_4890"/>
    <s v="Testing Photo Sensors Q&amp;A (dRICH)"/>
    <s v="6.10.04.02"/>
    <x v="3"/>
    <d v="2025-04-15T00:00:00"/>
    <d v="2026-09-21T00:00:00"/>
    <s v="ewoolsey"/>
    <s v="bzihlmann"/>
    <n v="93367.53"/>
    <s v="CON"/>
    <s v="C"/>
    <s v="Labor"/>
    <s v="TEC"/>
    <m/>
    <s v="JLAB"/>
    <s v="Const"/>
    <s v="DET"/>
    <x v="8"/>
    <m/>
    <m/>
    <m/>
    <m/>
    <m/>
    <m/>
    <m/>
    <m/>
    <m/>
    <n v="30344.99"/>
    <n v="63022.54"/>
    <m/>
    <m/>
    <m/>
    <m/>
    <m/>
    <m/>
    <m/>
    <m/>
    <x v="0"/>
    <x v="0"/>
    <m/>
  </r>
  <r>
    <s v=""/>
    <s v=" DE_0400_4890"/>
    <s v="Testing Photo Sensors Q&amp;A (dRICH)"/>
    <s v="6.10.04.02"/>
    <x v="3"/>
    <d v="2025-04-15T00:00:00"/>
    <d v="2026-09-21T00:00:00"/>
    <s v="ewoolsey"/>
    <s v="bzihlmann"/>
    <n v="63897.43"/>
    <s v="CON"/>
    <s v="C"/>
    <s v="Labor"/>
    <s v="TEC"/>
    <m/>
    <s v="JLAB"/>
    <s v="Const"/>
    <s v="DET"/>
    <x v="8"/>
    <m/>
    <m/>
    <m/>
    <m/>
    <m/>
    <m/>
    <m/>
    <m/>
    <m/>
    <n v="20767.03"/>
    <n v="43130.39"/>
    <m/>
    <m/>
    <m/>
    <m/>
    <m/>
    <m/>
    <m/>
    <m/>
    <x v="0"/>
    <x v="0"/>
    <m/>
  </r>
  <r>
    <s v=""/>
    <s v=" DE_0400_4890"/>
    <s v="Testing Photo Sensors Q&amp;A (dRICH)"/>
    <s v="6.10.04.02"/>
    <x v="3"/>
    <d v="2025-04-15T00:00:00"/>
    <d v="2026-09-21T00:00:00"/>
    <s v="ewoolsey"/>
    <s v="bzihlmann"/>
    <n v="21326.98"/>
    <s v="CON"/>
    <s v="C"/>
    <s v="Labor"/>
    <s v="TEC"/>
    <m/>
    <s v="JLAB"/>
    <s v="Const"/>
    <s v="DET"/>
    <x v="8"/>
    <m/>
    <m/>
    <m/>
    <m/>
    <m/>
    <m/>
    <m/>
    <m/>
    <m/>
    <n v="6931.39"/>
    <n v="14395.59"/>
    <m/>
    <m/>
    <m/>
    <m/>
    <m/>
    <m/>
    <m/>
    <m/>
    <x v="0"/>
    <x v="0"/>
    <m/>
  </r>
  <r>
    <s v=""/>
    <s v=" DE_0400_4910"/>
    <s v="Construction of Photo Sensors &amp; Electroncis, DAQ Readout System (dRICH)"/>
    <s v="6.10.04.02"/>
    <x v="0"/>
    <d v="2025-01-31T00:00:00"/>
    <d v="2027-02-01T00:00:00"/>
    <s v="ewoolsey"/>
    <s v="bzihlmann"/>
    <n v="12044.12"/>
    <s v="CON"/>
    <s v="C"/>
    <s v="Nonlabor"/>
    <s v="TEC"/>
    <m/>
    <s v="JLAB"/>
    <s v="Const"/>
    <s v="DET"/>
    <x v="9"/>
    <s v="B"/>
    <m/>
    <m/>
    <m/>
    <m/>
    <m/>
    <m/>
    <m/>
    <m/>
    <n v="4070.91"/>
    <n v="6022.06"/>
    <n v="1951.15"/>
    <m/>
    <m/>
    <m/>
    <m/>
    <m/>
    <m/>
    <m/>
    <x v="0"/>
    <x v="0"/>
    <m/>
  </r>
  <r>
    <s v=""/>
    <s v=" DE_0400_4920"/>
    <s v="Test Q&amp;A of Photo Sensor Readout System (dRICH)"/>
    <s v="6.10.04.02"/>
    <x v="3"/>
    <d v="2025-01-31T00:00:00"/>
    <d v="2027-02-01T00:00:00"/>
    <s v="ewoolsey"/>
    <s v="bzihlmann"/>
    <n v="156316.59"/>
    <s v="CON"/>
    <s v="C"/>
    <s v="Labor"/>
    <s v="TEC"/>
    <m/>
    <s v="JLAB"/>
    <s v="Const"/>
    <s v="DET"/>
    <x v="8"/>
    <m/>
    <m/>
    <m/>
    <m/>
    <m/>
    <m/>
    <m/>
    <m/>
    <m/>
    <n v="52835.01"/>
    <n v="78158.3"/>
    <n v="25323.29"/>
    <m/>
    <m/>
    <m/>
    <m/>
    <m/>
    <m/>
    <m/>
    <x v="0"/>
    <x v="0"/>
    <m/>
  </r>
  <r>
    <s v=""/>
    <s v=" DE_0400_4920"/>
    <s v="Test Q&amp;A of Photo Sensor Readout System (dRICH)"/>
    <s v="6.10.04.02"/>
    <x v="3"/>
    <d v="2025-01-31T00:00:00"/>
    <d v="2027-02-01T00:00:00"/>
    <s v="ewoolsey"/>
    <s v="bzihlmann"/>
    <n v="106977.53"/>
    <s v="CON"/>
    <s v="C"/>
    <s v="Labor"/>
    <s v="TEC"/>
    <m/>
    <s v="JLAB"/>
    <s v="Const"/>
    <s v="DET"/>
    <x v="8"/>
    <m/>
    <m/>
    <m/>
    <m/>
    <m/>
    <m/>
    <m/>
    <m/>
    <m/>
    <n v="36158.410000000003"/>
    <n v="53488.77"/>
    <n v="17330.36"/>
    <m/>
    <m/>
    <m/>
    <m/>
    <m/>
    <m/>
    <m/>
    <x v="0"/>
    <x v="0"/>
    <m/>
  </r>
  <r>
    <s v=""/>
    <s v=" DE_0400_4920"/>
    <s v="Test Q&amp;A of Photo Sensor Readout System (dRICH)"/>
    <s v="6.10.04.02"/>
    <x v="3"/>
    <d v="2025-01-31T00:00:00"/>
    <d v="2027-02-01T00:00:00"/>
    <s v="ewoolsey"/>
    <s v="bzihlmann"/>
    <n v="35705.78"/>
    <s v="CON"/>
    <s v="C"/>
    <s v="Labor"/>
    <s v="TEC"/>
    <m/>
    <s v="JLAB"/>
    <s v="Const"/>
    <s v="DET"/>
    <x v="8"/>
    <m/>
    <m/>
    <m/>
    <m/>
    <m/>
    <m/>
    <m/>
    <m/>
    <m/>
    <n v="12068.55"/>
    <n v="17852.89"/>
    <n v="5784.34"/>
    <m/>
    <m/>
    <m/>
    <m/>
    <m/>
    <m/>
    <m/>
    <x v="0"/>
    <x v="0"/>
    <m/>
  </r>
  <r>
    <s v=""/>
    <s v=" DE_0400_4930"/>
    <s v="Slow Control, GUI, Software Development - Oversight (dRICH)"/>
    <s v="6.10.04.02"/>
    <x v="3"/>
    <d v="2025-01-31T00:00:00"/>
    <d v="2029-03-01T00:00:00"/>
    <s v="ewoolsey"/>
    <s v="bzihlmann"/>
    <n v="64513.64"/>
    <s v="CON"/>
    <s v="C"/>
    <s v="Labor"/>
    <s v="TEC"/>
    <m/>
    <s v="JLAB"/>
    <s v="Const"/>
    <s v="DET"/>
    <x v="9"/>
    <m/>
    <m/>
    <m/>
    <m/>
    <m/>
    <m/>
    <m/>
    <m/>
    <m/>
    <n v="10689.02"/>
    <n v="15812.17"/>
    <n v="15812.17"/>
    <n v="15812.17"/>
    <n v="6388.11"/>
    <m/>
    <m/>
    <m/>
    <m/>
    <m/>
    <x v="0"/>
    <x v="0"/>
    <m/>
  </r>
  <r>
    <s v=""/>
    <s v=" DE_0400_4930"/>
    <s v="Slow Control, GUI, Software Development - Oversight (dRICH)"/>
    <s v="6.10.04.02"/>
    <x v="3"/>
    <d v="2025-01-31T00:00:00"/>
    <d v="2029-03-01T00:00:00"/>
    <s v="ewoolsey"/>
    <s v="bzihlmann"/>
    <n v="64513.64"/>
    <s v="CON"/>
    <s v="C"/>
    <s v="Labor"/>
    <s v="TEC"/>
    <m/>
    <s v="JLAB"/>
    <s v="Const"/>
    <s v="DET"/>
    <x v="9"/>
    <m/>
    <m/>
    <m/>
    <m/>
    <m/>
    <m/>
    <m/>
    <m/>
    <m/>
    <n v="10689.02"/>
    <n v="15812.17"/>
    <n v="15812.17"/>
    <n v="15812.17"/>
    <n v="6388.11"/>
    <m/>
    <m/>
    <m/>
    <m/>
    <m/>
    <x v="0"/>
    <x v="0"/>
    <m/>
  </r>
  <r>
    <s v=""/>
    <s v=" DE_0400_4940"/>
    <s v="Slow Control, GUI, Software Development (dRICH)"/>
    <s v="6.10.04.02"/>
    <x v="3"/>
    <d v="2025-01-31T00:00:00"/>
    <d v="2029-03-01T00:00:00"/>
    <s v="ewoolsey"/>
    <s v="bzihlmann"/>
    <n v="124268.59"/>
    <s v="CON"/>
    <s v="C"/>
    <s v="Nonlabor"/>
    <s v="TEC"/>
    <m/>
    <s v="JLAB"/>
    <s v="Const"/>
    <s v="DET"/>
    <x v="9"/>
    <s v="IN.B"/>
    <m/>
    <m/>
    <m/>
    <m/>
    <m/>
    <m/>
    <m/>
    <m/>
    <n v="20589.599999999999"/>
    <n v="30457.99"/>
    <n v="30457.99"/>
    <n v="30457.99"/>
    <n v="12305.03"/>
    <m/>
    <m/>
    <m/>
    <m/>
    <m/>
    <x v="0"/>
    <x v="0"/>
    <m/>
  </r>
  <r>
    <s v=""/>
    <s v=" DE_0400_4965"/>
    <s v="Prototyping (mRICH)"/>
    <s v="6.10.04.03"/>
    <x v="0"/>
    <d v="2022-10-03T00:00:00"/>
    <d v="2023-08-18T00:00:00"/>
    <s v="ewoolsey"/>
    <s v="bzihlmann"/>
    <n v="110772.9"/>
    <s v="EDIA"/>
    <s v="C"/>
    <s v="Nonlabor"/>
    <s v="TEC"/>
    <m/>
    <s v="JLAB"/>
    <s v="PED"/>
    <s v="DET"/>
    <x v="11"/>
    <s v="P.S459"/>
    <m/>
    <m/>
    <m/>
    <m/>
    <m/>
    <m/>
    <n v="110772.9"/>
    <m/>
    <m/>
    <m/>
    <m/>
    <m/>
    <m/>
    <m/>
    <m/>
    <m/>
    <m/>
    <m/>
    <x v="0"/>
    <x v="0"/>
    <m/>
  </r>
  <r>
    <s v=""/>
    <s v=" DE_0400_4960"/>
    <s v="Preliminary Design (mRICH)"/>
    <s v="6.10.04.03"/>
    <x v="0"/>
    <d v="2022-10-03T00:00:00"/>
    <d v="2023-08-18T00:00:00"/>
    <s v="ewoolsey"/>
    <s v="bzihlmann"/>
    <n v="49195.02"/>
    <s v="EDIA"/>
    <s v="C"/>
    <s v="Labor"/>
    <s v="TEC"/>
    <m/>
    <s v="JLAB"/>
    <s v="PED"/>
    <s v="DET"/>
    <x v="11"/>
    <m/>
    <m/>
    <m/>
    <m/>
    <m/>
    <m/>
    <m/>
    <n v="49195.02"/>
    <m/>
    <m/>
    <m/>
    <m/>
    <m/>
    <m/>
    <m/>
    <m/>
    <m/>
    <m/>
    <m/>
    <x v="0"/>
    <x v="0"/>
    <m/>
  </r>
  <r>
    <s v=""/>
    <s v=" DE_0400_4960"/>
    <s v="Preliminary Design (mRICH)"/>
    <s v="6.10.04.03"/>
    <x v="0"/>
    <d v="2022-10-03T00:00:00"/>
    <d v="2023-08-18T00:00:00"/>
    <s v="ewoolsey"/>
    <s v="bzihlmann"/>
    <n v="86549.58"/>
    <s v="EDIA"/>
    <s v="C"/>
    <s v="Labor"/>
    <s v="TEC"/>
    <m/>
    <s v="JLAB"/>
    <s v="PED"/>
    <s v="DET"/>
    <x v="11"/>
    <m/>
    <m/>
    <m/>
    <m/>
    <m/>
    <m/>
    <m/>
    <n v="86549.58"/>
    <m/>
    <m/>
    <m/>
    <m/>
    <m/>
    <m/>
    <m/>
    <m/>
    <m/>
    <m/>
    <m/>
    <x v="0"/>
    <x v="0"/>
    <m/>
  </r>
  <r>
    <s v=""/>
    <s v=" DE_0400_4975"/>
    <s v="Final Design - Finalize mRICH Design with All Required Services (mRICH)"/>
    <s v="6.10.04.03"/>
    <x v="0"/>
    <d v="2023-08-21T00:00:00"/>
    <d v="2024-05-09T00:00:00"/>
    <s v="ewoolsey"/>
    <s v="bzihlmann"/>
    <n v="88727.74"/>
    <s v="EDIA"/>
    <s v="C"/>
    <s v="Labor"/>
    <s v="TEC"/>
    <m/>
    <s v="JLAB"/>
    <s v="PED"/>
    <s v="DET"/>
    <x v="6"/>
    <m/>
    <m/>
    <m/>
    <m/>
    <m/>
    <m/>
    <m/>
    <n v="14295.02"/>
    <n v="74432.72"/>
    <m/>
    <m/>
    <m/>
    <m/>
    <m/>
    <m/>
    <m/>
    <m/>
    <m/>
    <m/>
    <x v="0"/>
    <x v="0"/>
    <m/>
  </r>
  <r>
    <s v=""/>
    <s v=" DE_0400_4976"/>
    <s v="First Article (mRICH)"/>
    <s v="6.10.04.03"/>
    <x v="0"/>
    <d v="2024-05-09T00:00:00"/>
    <d v="2024-11-01T00:00:00"/>
    <s v="ewoolsey"/>
    <s v="bzihlmann"/>
    <n v="45894.46"/>
    <s v="EDIA"/>
    <s v="C"/>
    <s v="Nonlabor"/>
    <s v="TEC"/>
    <m/>
    <s v="JLAB"/>
    <s v="PED"/>
    <s v="DET"/>
    <x v="6"/>
    <s v="P.S460"/>
    <m/>
    <m/>
    <m/>
    <m/>
    <m/>
    <m/>
    <m/>
    <n v="37312.57"/>
    <n v="8581.89"/>
    <m/>
    <m/>
    <m/>
    <m/>
    <m/>
    <m/>
    <m/>
    <m/>
    <m/>
    <x v="0"/>
    <x v="0"/>
    <m/>
  </r>
  <r>
    <s v=""/>
    <s v=" DE_0400_4980"/>
    <s v="Design Cooling System for Electronics (Photo Sensors) (mRICH)"/>
    <s v="6.10.04.03"/>
    <x v="0"/>
    <d v="2023-08-21T00:00:00"/>
    <d v="2024-05-09T00:00:00"/>
    <s v="ewoolsey"/>
    <s v="bzihlmann"/>
    <n v="35491.1"/>
    <s v="EDIA"/>
    <s v="C"/>
    <s v="Labor"/>
    <s v="TEC"/>
    <m/>
    <s v="JLAB"/>
    <s v="PED"/>
    <s v="DET"/>
    <x v="6"/>
    <m/>
    <m/>
    <m/>
    <m/>
    <m/>
    <m/>
    <m/>
    <n v="5718.01"/>
    <n v="29773.09"/>
    <m/>
    <m/>
    <m/>
    <m/>
    <m/>
    <m/>
    <m/>
    <m/>
    <m/>
    <m/>
    <x v="0"/>
    <x v="0"/>
    <m/>
  </r>
  <r>
    <s v=""/>
    <s v=" DE_0400_4980"/>
    <s v="Design Cooling System for Electronics (Photo Sensors) (mRICH)"/>
    <s v="6.10.04.03"/>
    <x v="0"/>
    <d v="2023-08-21T00:00:00"/>
    <d v="2024-05-09T00:00:00"/>
    <s v="ewoolsey"/>
    <s v="bzihlmann"/>
    <n v="58954.65"/>
    <s v="EDIA"/>
    <s v="C"/>
    <s v="Labor"/>
    <s v="TEC"/>
    <m/>
    <s v="JLAB"/>
    <s v="PED"/>
    <s v="DET"/>
    <x v="6"/>
    <m/>
    <m/>
    <m/>
    <m/>
    <m/>
    <m/>
    <m/>
    <n v="9498.25"/>
    <n v="49456.4"/>
    <m/>
    <m/>
    <m/>
    <m/>
    <m/>
    <m/>
    <m/>
    <m/>
    <m/>
    <m/>
    <x v="0"/>
    <x v="0"/>
    <m/>
  </r>
  <r>
    <s v=""/>
    <s v=" DE_0400_5090"/>
    <s v="Procurement Fresnel Lenses (mRICH)"/>
    <s v="6.10.04.03"/>
    <x v="0"/>
    <d v="2025-12-09T00:00:00"/>
    <d v="2026-06-01T00:00:00"/>
    <s v="ewoolsey"/>
    <s v="bzihlmann"/>
    <n v="7746.85"/>
    <s v="CON"/>
    <s v="C"/>
    <s v="Nonlabor"/>
    <s v="TEC"/>
    <m/>
    <s v="JLAB"/>
    <s v="Const"/>
    <s v="DET"/>
    <x v="9"/>
    <s v="B"/>
    <m/>
    <m/>
    <m/>
    <m/>
    <m/>
    <m/>
    <m/>
    <m/>
    <m/>
    <n v="7746.85"/>
    <m/>
    <m/>
    <m/>
    <m/>
    <m/>
    <m/>
    <m/>
    <m/>
    <x v="0"/>
    <x v="0"/>
    <m/>
  </r>
  <r>
    <s v=""/>
    <s v=" DE_0400_5150"/>
    <s v="Testing of Aerogel (mRICH)"/>
    <s v="6.10.04.03"/>
    <x v="0"/>
    <d v="2026-12-09T00:00:00"/>
    <d v="2027-08-25T00:00:00"/>
    <s v="ewoolsey"/>
    <s v="bzihlmann"/>
    <n v="18480.599999999999"/>
    <s v="CON"/>
    <s v="C"/>
    <s v="Labor"/>
    <s v="TEC"/>
    <m/>
    <s v="JLAB"/>
    <s v="Const"/>
    <s v="DET"/>
    <x v="8"/>
    <m/>
    <m/>
    <m/>
    <m/>
    <m/>
    <m/>
    <m/>
    <m/>
    <m/>
    <m/>
    <m/>
    <n v="18480.599999999999"/>
    <m/>
    <m/>
    <m/>
    <m/>
    <m/>
    <m/>
    <m/>
    <x v="0"/>
    <x v="0"/>
    <m/>
  </r>
  <r>
    <s v=""/>
    <s v=" DE_0400_5160"/>
    <s v="Testing of Fresnel Lenses (mRICH)"/>
    <s v="6.10.04.03"/>
    <x v="0"/>
    <d v="2026-12-09T00:00:00"/>
    <d v="2027-08-25T00:00:00"/>
    <s v="ewoolsey"/>
    <s v="bzihlmann"/>
    <n v="16181.27"/>
    <s v="CON"/>
    <s v="C"/>
    <s v="Labor"/>
    <s v="TEC"/>
    <m/>
    <s v="JLAB"/>
    <s v="Const"/>
    <s v="DET"/>
    <x v="8"/>
    <m/>
    <m/>
    <m/>
    <m/>
    <m/>
    <m/>
    <m/>
    <m/>
    <m/>
    <m/>
    <m/>
    <n v="16181.27"/>
    <m/>
    <m/>
    <m/>
    <m/>
    <m/>
    <m/>
    <m/>
    <x v="0"/>
    <x v="0"/>
    <m/>
  </r>
  <r>
    <s v=""/>
    <s v=" DE_0400_5170"/>
    <s v="Testing of Mirrors (mRICH)"/>
    <s v="6.10.04.03"/>
    <x v="0"/>
    <d v="2026-12-09T00:00:00"/>
    <d v="2027-08-25T00:00:00"/>
    <s v="ewoolsey"/>
    <s v="bzihlmann"/>
    <n v="38964.92"/>
    <s v="CON"/>
    <s v="C"/>
    <s v="Labor"/>
    <s v="TEC"/>
    <m/>
    <s v="JLAB"/>
    <s v="Const"/>
    <s v="DET"/>
    <x v="8"/>
    <m/>
    <m/>
    <m/>
    <m/>
    <m/>
    <m/>
    <m/>
    <m/>
    <m/>
    <m/>
    <m/>
    <n v="38964.92"/>
    <m/>
    <m/>
    <m/>
    <m/>
    <m/>
    <m/>
    <m/>
    <x v="0"/>
    <x v="0"/>
    <m/>
  </r>
  <r>
    <s v=""/>
    <s v=" DE_0400_5180"/>
    <s v="Testing of Photo Sensors (mRICH)"/>
    <s v="6.10.04.03"/>
    <x v="0"/>
    <d v="2026-12-09T00:00:00"/>
    <d v="2027-08-25T00:00:00"/>
    <s v="ewoolsey"/>
    <s v="bzihlmann"/>
    <n v="64725.07"/>
    <s v="CON"/>
    <s v="C"/>
    <s v="Labor"/>
    <s v="TEC"/>
    <m/>
    <s v="JLAB"/>
    <s v="Const"/>
    <s v="DET"/>
    <x v="8"/>
    <m/>
    <m/>
    <m/>
    <m/>
    <m/>
    <m/>
    <m/>
    <m/>
    <m/>
    <m/>
    <m/>
    <n v="64725.07"/>
    <m/>
    <m/>
    <m/>
    <m/>
    <m/>
    <m/>
    <m/>
    <x v="0"/>
    <x v="0"/>
    <m/>
  </r>
  <r>
    <s v=""/>
    <s v=" DE_0400_5190"/>
    <s v="Module Construction (mRICH)"/>
    <s v="6.10.04.03"/>
    <x v="0"/>
    <d v="2026-12-09T00:00:00"/>
    <d v="2028-08-10T00:00:00"/>
    <s v="ewoolsey"/>
    <s v="bzihlmann"/>
    <n v="16203.59"/>
    <s v="CON"/>
    <s v="C"/>
    <s v="Nonlabor"/>
    <s v="TEC"/>
    <m/>
    <s v="JLAB"/>
    <s v="Const"/>
    <s v="DET"/>
    <x v="9"/>
    <s v="B"/>
    <m/>
    <m/>
    <m/>
    <m/>
    <m/>
    <m/>
    <m/>
    <m/>
    <m/>
    <m/>
    <n v="7908.89"/>
    <n v="8294.69"/>
    <m/>
    <m/>
    <m/>
    <m/>
    <m/>
    <m/>
    <x v="0"/>
    <x v="0"/>
    <m/>
  </r>
  <r>
    <s v=""/>
    <s v=" DE_0400_5195"/>
    <s v="Module Construction - Labor (mRICH)"/>
    <s v="6.10.04.03"/>
    <x v="0"/>
    <d v="2026-12-09T00:00:00"/>
    <d v="2028-08-10T00:00:00"/>
    <s v="ewoolsey"/>
    <s v="bzihlmann"/>
    <n v="247270.71"/>
    <s v="CON"/>
    <s v="C"/>
    <s v="Labor"/>
    <s v="TEC"/>
    <m/>
    <s v="JLAB"/>
    <s v="Const"/>
    <s v="DET"/>
    <x v="9"/>
    <m/>
    <m/>
    <m/>
    <m/>
    <m/>
    <m/>
    <m/>
    <m/>
    <m/>
    <m/>
    <m/>
    <n v="120691.66"/>
    <n v="126579.06"/>
    <m/>
    <m/>
    <m/>
    <m/>
    <m/>
    <m/>
    <x v="0"/>
    <x v="0"/>
    <m/>
  </r>
  <r>
    <s v=""/>
    <s v=" DE_0400_5400"/>
    <s v="Carbon Support Structure - Labor (mRICH)"/>
    <s v="6.10.04.03"/>
    <x v="0"/>
    <d v="2025-12-09T00:00:00"/>
    <d v="2027-08-11T00:00:00"/>
    <s v="ewoolsey"/>
    <s v="bzihlmann"/>
    <n v="19205.490000000002"/>
    <s v="CON"/>
    <s v="C"/>
    <s v="Labor"/>
    <s v="TEC"/>
    <m/>
    <s v="JLAB"/>
    <s v="Const"/>
    <s v="DET"/>
    <x v="9"/>
    <m/>
    <m/>
    <m/>
    <m/>
    <m/>
    <m/>
    <m/>
    <m/>
    <m/>
    <m/>
    <n v="9374.11"/>
    <n v="9831.3799999999992"/>
    <m/>
    <m/>
    <m/>
    <m/>
    <m/>
    <m/>
    <m/>
    <x v="0"/>
    <x v="0"/>
    <m/>
  </r>
  <r>
    <s v=""/>
    <s v=" DE_0400_5410"/>
    <s v="Aluminum Support Frame &amp; Plates (mRICH)"/>
    <s v="6.10.04.03"/>
    <x v="0"/>
    <d v="2025-12-09T00:00:00"/>
    <d v="2027-08-11T00:00:00"/>
    <s v="ewoolsey"/>
    <s v="bzihlmann"/>
    <n v="18435.509999999998"/>
    <s v="CON"/>
    <s v="C"/>
    <s v="Nonlabor"/>
    <s v="TEC"/>
    <m/>
    <s v="JLAB"/>
    <s v="Const"/>
    <s v="DET"/>
    <x v="9"/>
    <s v="B"/>
    <m/>
    <m/>
    <m/>
    <m/>
    <m/>
    <m/>
    <m/>
    <m/>
    <m/>
    <n v="8998.2900000000009"/>
    <n v="9437.23"/>
    <m/>
    <m/>
    <m/>
    <m/>
    <m/>
    <m/>
    <m/>
    <x v="0"/>
    <x v="0"/>
    <m/>
  </r>
  <r>
    <s v=""/>
    <s v=" DE_0400_5420"/>
    <s v="Aluminum Support Frame &amp; Plates - Labor (mRICH)"/>
    <s v="6.10.04.03"/>
    <x v="0"/>
    <d v="2025-12-09T00:00:00"/>
    <d v="2027-08-11T00:00:00"/>
    <s v="ewoolsey"/>
    <s v="bzihlmann"/>
    <n v="19205.490000000002"/>
    <s v="CON"/>
    <s v="C"/>
    <s v="Labor"/>
    <s v="TEC"/>
    <m/>
    <s v="JLAB"/>
    <s v="Const"/>
    <s v="DET"/>
    <x v="9"/>
    <m/>
    <m/>
    <m/>
    <m/>
    <m/>
    <m/>
    <m/>
    <m/>
    <m/>
    <m/>
    <n v="9374.11"/>
    <n v="9831.3799999999992"/>
    <m/>
    <m/>
    <m/>
    <m/>
    <m/>
    <m/>
    <m/>
    <x v="0"/>
    <x v="0"/>
    <m/>
  </r>
  <r>
    <s v=""/>
    <s v=" DE_0400_5430"/>
    <s v="Cooling Plates (mRICH)"/>
    <s v="6.10.04.03"/>
    <x v="0"/>
    <d v="2025-12-09T00:00:00"/>
    <d v="2027-08-11T00:00:00"/>
    <s v="ewoolsey"/>
    <s v="bzihlmann"/>
    <n v="24580.69"/>
    <s v="CON"/>
    <s v="C"/>
    <s v="Nonlabor"/>
    <s v="TEC"/>
    <m/>
    <s v="JLAB"/>
    <s v="Const"/>
    <s v="DET"/>
    <x v="9"/>
    <s v="B"/>
    <m/>
    <m/>
    <m/>
    <m/>
    <m/>
    <m/>
    <m/>
    <m/>
    <m/>
    <n v="11997.72"/>
    <n v="12582.97"/>
    <m/>
    <m/>
    <m/>
    <m/>
    <m/>
    <m/>
    <m/>
    <x v="0"/>
    <x v="0"/>
    <m/>
  </r>
  <r>
    <s v=""/>
    <s v=" DE_0400_5440"/>
    <s v="Cooling Plates - Labor (mRICH)"/>
    <s v="6.10.04.03"/>
    <x v="0"/>
    <d v="2025-12-09T00:00:00"/>
    <d v="2027-08-11T00:00:00"/>
    <s v="ewoolsey"/>
    <s v="bzihlmann"/>
    <n v="19205.490000000002"/>
    <s v="CON"/>
    <s v="C"/>
    <s v="Labor"/>
    <s v="TEC"/>
    <m/>
    <s v="JLAB"/>
    <s v="Const"/>
    <s v="DET"/>
    <x v="9"/>
    <m/>
    <m/>
    <m/>
    <m/>
    <m/>
    <m/>
    <m/>
    <m/>
    <m/>
    <m/>
    <n v="9374.11"/>
    <n v="9831.3799999999992"/>
    <m/>
    <m/>
    <m/>
    <m/>
    <m/>
    <m/>
    <m/>
    <x v="0"/>
    <x v="0"/>
    <m/>
  </r>
  <r>
    <s v=""/>
    <s v=" DE_0400_5460"/>
    <s v="Slow Control, GUI, Software Development - Labor (mRICH)"/>
    <s v="6.10.04.03"/>
    <x v="0"/>
    <d v="2025-12-09T00:00:00"/>
    <d v="2027-08-11T00:00:00"/>
    <s v="ewoolsey"/>
    <s v="bzihlmann"/>
    <n v="63804.91"/>
    <s v="CON"/>
    <s v="C"/>
    <s v="Labor"/>
    <s v="TEC"/>
    <m/>
    <s v="JLAB"/>
    <s v="Const"/>
    <s v="DET"/>
    <x v="9"/>
    <m/>
    <m/>
    <m/>
    <m/>
    <m/>
    <m/>
    <m/>
    <m/>
    <m/>
    <m/>
    <n v="31142.87"/>
    <n v="32662.04"/>
    <m/>
    <m/>
    <m/>
    <m/>
    <m/>
    <m/>
    <m/>
    <x v="0"/>
    <x v="0"/>
    <m/>
  </r>
  <r>
    <s v=""/>
    <s v=" DE_0400_5460"/>
    <s v="Slow Control, GUI, Software Development - Labor (mRICH)"/>
    <s v="6.10.04.03"/>
    <x v="0"/>
    <d v="2025-12-09T00:00:00"/>
    <d v="2027-08-11T00:00:00"/>
    <s v="ewoolsey"/>
    <s v="bzihlmann"/>
    <n v="63804.91"/>
    <s v="CON"/>
    <s v="C"/>
    <s v="Labor"/>
    <s v="TEC"/>
    <m/>
    <s v="JLAB"/>
    <s v="Const"/>
    <s v="DET"/>
    <x v="9"/>
    <m/>
    <m/>
    <m/>
    <m/>
    <m/>
    <m/>
    <m/>
    <m/>
    <m/>
    <m/>
    <n v="31142.87"/>
    <n v="32662.04"/>
    <m/>
    <m/>
    <m/>
    <m/>
    <m/>
    <m/>
    <m/>
    <x v="0"/>
    <x v="0"/>
    <m/>
  </r>
  <r>
    <s v=""/>
    <s v=" DE_0400_4632"/>
    <s v="Mirror Testing Materials (dRICH)"/>
    <s v="6.10.04.02"/>
    <x v="0"/>
    <d v="2025-12-10T00:00:00"/>
    <d v="2026-05-26T00:00:00"/>
    <s v="ewoolsey"/>
    <s v="bzihlmann"/>
    <n v="12104.45"/>
    <s v="CON"/>
    <s v="C"/>
    <s v="Nonlabor"/>
    <s v="TEC"/>
    <m/>
    <s v="JLAB"/>
    <s v="Const"/>
    <s v="DET"/>
    <x v="8"/>
    <s v="B"/>
    <m/>
    <m/>
    <m/>
    <m/>
    <m/>
    <m/>
    <m/>
    <m/>
    <m/>
    <n v="12104.45"/>
    <m/>
    <m/>
    <m/>
    <m/>
    <m/>
    <m/>
    <m/>
    <m/>
    <x v="0"/>
    <x v="0"/>
    <m/>
  </r>
  <r>
    <s v=""/>
    <s v=" DE_0400_4900"/>
    <s v="Testing Photo Sensors Materials (dRICH)"/>
    <s v="6.10.04.02"/>
    <x v="0"/>
    <d v="2025-04-15T00:00:00"/>
    <d v="2026-09-21T00:00:00"/>
    <s v="ewoolsey"/>
    <s v="bzihlmann"/>
    <n v="11989.87"/>
    <s v="CON"/>
    <s v="C"/>
    <s v="Nonlabor"/>
    <s v="TEC"/>
    <m/>
    <s v="JLAB"/>
    <s v="Const"/>
    <s v="DET"/>
    <x v="8"/>
    <s v="B"/>
    <m/>
    <m/>
    <m/>
    <m/>
    <m/>
    <m/>
    <m/>
    <m/>
    <n v="3896.78"/>
    <n v="8093.09"/>
    <m/>
    <m/>
    <m/>
    <m/>
    <m/>
    <m/>
    <m/>
    <m/>
    <x v="0"/>
    <x v="0"/>
    <m/>
  </r>
  <r>
    <s v=""/>
    <s v=" PO_0500_1120"/>
    <s v="ESH - FY29 Labor"/>
    <s v="6.01.02.01"/>
    <x v="0"/>
    <d v="2028-10-02T00:00:00"/>
    <d v="2029-09-28T00:00:00"/>
    <s v="kkrug"/>
    <s v="stiegler"/>
    <n v="182013.85"/>
    <s v="EDIA"/>
    <s v="A"/>
    <s v="Labor"/>
    <s v="TEC"/>
    <m/>
    <s v="BNL"/>
    <s v="Const"/>
    <s v="PM"/>
    <x v="0"/>
    <m/>
    <m/>
    <m/>
    <m/>
    <m/>
    <m/>
    <m/>
    <m/>
    <m/>
    <m/>
    <m/>
    <m/>
    <m/>
    <n v="182013.85"/>
    <m/>
    <m/>
    <m/>
    <m/>
    <m/>
    <x v="0"/>
    <x v="0"/>
    <m/>
  </r>
  <r>
    <s v=""/>
    <s v=" E08_51155"/>
    <s v="591 MHz FPC - Transportation Vessels and Shipment to Jlab"/>
    <s v="6.08.05.03"/>
    <x v="0"/>
    <d v="2025-12-09T00:00:00"/>
    <d v="2026-06-08T00:00:00"/>
    <s v="jtolle"/>
    <s v="zaltsman"/>
    <n v="150961.01999999999"/>
    <s v="CON"/>
    <s v="C"/>
    <s v="Labor"/>
    <s v="TEC"/>
    <m/>
    <s v="BNL"/>
    <s v="Const.Fabricate"/>
    <s v="RF"/>
    <x v="9"/>
    <s v="P.S516"/>
    <m/>
    <m/>
    <m/>
    <m/>
    <m/>
    <m/>
    <m/>
    <m/>
    <m/>
    <n v="150961.01999999999"/>
    <m/>
    <m/>
    <m/>
    <m/>
    <m/>
    <m/>
    <m/>
    <m/>
    <x v="0"/>
    <x v="0"/>
    <m/>
  </r>
  <r>
    <s v=""/>
    <s v=" E08_51155"/>
    <s v="591 MHz FPC - Transportation Vessels and Shipment to Jlab"/>
    <s v="6.08.05.03"/>
    <x v="0"/>
    <d v="2025-12-09T00:00:00"/>
    <d v="2026-06-08T00:00:00"/>
    <s v="jtolle"/>
    <s v="zaltsman"/>
    <n v="20807.71"/>
    <s v="CON"/>
    <s v="C"/>
    <s v="Labor"/>
    <s v="TEC"/>
    <m/>
    <s v="BNL"/>
    <s v="Const.Fabricate"/>
    <s v="RF"/>
    <x v="9"/>
    <s v="P.S516"/>
    <m/>
    <m/>
    <m/>
    <m/>
    <m/>
    <m/>
    <m/>
    <m/>
    <m/>
    <n v="20807.71"/>
    <m/>
    <m/>
    <m/>
    <m/>
    <m/>
    <m/>
    <m/>
    <m/>
    <x v="0"/>
    <x v="0"/>
    <m/>
  </r>
  <r>
    <s v=""/>
    <s v=" E08_51316"/>
    <s v="591 MHz FPC/Window: Conditioning"/>
    <s v="6.08.05.03"/>
    <x v="0"/>
    <d v="2027-02-25T00:00:00"/>
    <d v="2028-08-21T00:00:00"/>
    <s v="jtolle"/>
    <s v="zaltsman"/>
    <n v="41050.25"/>
    <s v="CON"/>
    <s v="C"/>
    <s v="Labor"/>
    <s v="TEC"/>
    <m/>
    <s v="BNL"/>
    <s v="Const.Fabricate"/>
    <s v="RF"/>
    <x v="9"/>
    <s v="D.APP22"/>
    <s v="APP00008"/>
    <m/>
    <m/>
    <m/>
    <m/>
    <m/>
    <m/>
    <m/>
    <m/>
    <m/>
    <n v="16748.5"/>
    <n v="24301.75"/>
    <m/>
    <m/>
    <m/>
    <m/>
    <m/>
    <m/>
    <x v="0"/>
    <x v="0"/>
    <m/>
  </r>
  <r>
    <s v=""/>
    <s v=" E08_51316"/>
    <s v="591 MHz FPC/Window: Conditioning"/>
    <s v="6.08.05.03"/>
    <x v="0"/>
    <d v="2027-02-25T00:00:00"/>
    <d v="2028-08-21T00:00:00"/>
    <s v="jtolle"/>
    <s v="zaltsman"/>
    <n v="566028.74"/>
    <s v="CON"/>
    <s v="C"/>
    <s v="Labor"/>
    <s v="TEC"/>
    <m/>
    <s v="BNL"/>
    <s v="Const.Fabricate"/>
    <s v="RF"/>
    <x v="9"/>
    <s v="D.APP22"/>
    <s v="APP00008"/>
    <m/>
    <m/>
    <m/>
    <m/>
    <m/>
    <m/>
    <m/>
    <m/>
    <m/>
    <n v="230939.73"/>
    <n v="335089.01"/>
    <m/>
    <m/>
    <m/>
    <m/>
    <m/>
    <m/>
    <x v="0"/>
    <x v="0"/>
    <m/>
  </r>
  <r>
    <s v=""/>
    <s v=" E08_51316"/>
    <s v="591 MHz FPC/Window: Conditioning"/>
    <s v="6.08.05.03"/>
    <x v="0"/>
    <d v="2027-02-25T00:00:00"/>
    <d v="2028-08-21T00:00:00"/>
    <s v="jtolle"/>
    <s v="zaltsman"/>
    <n v="121589.48"/>
    <s v="CON"/>
    <s v="C"/>
    <s v="Labor"/>
    <s v="TEC"/>
    <m/>
    <s v="BNL"/>
    <s v="Const.Fabricate"/>
    <s v="RF"/>
    <x v="9"/>
    <s v="D.APP22"/>
    <s v="APP00008"/>
    <m/>
    <m/>
    <m/>
    <m/>
    <m/>
    <m/>
    <m/>
    <m/>
    <m/>
    <n v="49608.51"/>
    <n v="71980.97"/>
    <m/>
    <m/>
    <m/>
    <m/>
    <m/>
    <m/>
    <x v="0"/>
    <x v="0"/>
    <m/>
  </r>
  <r>
    <s v=""/>
    <s v=" E08_51316"/>
    <s v="591 MHz FPC/Window: Conditioning"/>
    <s v="6.08.05.03"/>
    <x v="0"/>
    <d v="2027-02-25T00:00:00"/>
    <d v="2028-08-21T00:00:00"/>
    <s v="jtolle"/>
    <s v="zaltsman"/>
    <n v="123100.35"/>
    <s v="CON"/>
    <s v="C"/>
    <s v="Labor"/>
    <s v="TEC"/>
    <m/>
    <s v="BNL"/>
    <s v="Const.Fabricate"/>
    <s v="RF"/>
    <x v="9"/>
    <s v="D.APP22"/>
    <s v="APP00008"/>
    <m/>
    <m/>
    <m/>
    <m/>
    <m/>
    <m/>
    <m/>
    <m/>
    <m/>
    <n v="50224.94"/>
    <n v="72875.399999999994"/>
    <m/>
    <m/>
    <m/>
    <m/>
    <m/>
    <m/>
    <x v="0"/>
    <x v="0"/>
    <m/>
  </r>
  <r>
    <s v=""/>
    <s v=" E08_51316"/>
    <s v="591 MHz FPC/Window: Conditioning"/>
    <s v="6.08.05.03"/>
    <x v="0"/>
    <d v="2027-02-25T00:00:00"/>
    <d v="2028-08-21T00:00:00"/>
    <s v="jtolle"/>
    <s v="zaltsman"/>
    <n v="27070.94"/>
    <s v="CON"/>
    <s v="C"/>
    <s v="Labor"/>
    <s v="TEC"/>
    <m/>
    <s v="BNL"/>
    <s v="Const.Fabricate"/>
    <s v="RF"/>
    <x v="9"/>
    <s v="D.APP22"/>
    <s v="APP00008"/>
    <m/>
    <m/>
    <m/>
    <m/>
    <m/>
    <m/>
    <m/>
    <m/>
    <m/>
    <n v="11044.94"/>
    <n v="16026"/>
    <m/>
    <m/>
    <m/>
    <m/>
    <m/>
    <m/>
    <x v="0"/>
    <x v="0"/>
    <m/>
  </r>
  <r>
    <s v=""/>
    <s v=" E08_51316"/>
    <s v="591 MHz FPC/Window: Conditioning"/>
    <s v="6.08.05.03"/>
    <x v="0"/>
    <d v="2027-02-25T00:00:00"/>
    <d v="2028-08-21T00:00:00"/>
    <s v="jtolle"/>
    <s v="zaltsman"/>
    <n v="216567.52"/>
    <s v="CON"/>
    <s v="C"/>
    <s v="Labor"/>
    <s v="TEC"/>
    <m/>
    <s v="BNL"/>
    <s v="Const.Fabricate"/>
    <s v="RF"/>
    <x v="9"/>
    <s v="D.APP22"/>
    <s v="APP00008"/>
    <m/>
    <m/>
    <m/>
    <m/>
    <m/>
    <m/>
    <m/>
    <m/>
    <m/>
    <n v="88359.55"/>
    <n v="128207.97"/>
    <m/>
    <m/>
    <m/>
    <m/>
    <m/>
    <m/>
    <x v="0"/>
    <x v="0"/>
    <m/>
  </r>
  <r>
    <s v=""/>
    <s v=" E08_51316"/>
    <s v="591 MHz FPC/Window: Conditioning"/>
    <s v="6.08.05.03"/>
    <x v="0"/>
    <d v="2027-02-25T00:00:00"/>
    <d v="2028-08-21T00:00:00"/>
    <s v="jtolle"/>
    <s v="zaltsman"/>
    <n v="578333.71"/>
    <s v="CON"/>
    <s v="C"/>
    <s v="Labor"/>
    <s v="TEC"/>
    <m/>
    <s v="BNL"/>
    <s v="Const.Fabricate"/>
    <s v="RF"/>
    <x v="9"/>
    <s v="D.APP22"/>
    <s v="APP00008"/>
    <m/>
    <m/>
    <m/>
    <m/>
    <m/>
    <m/>
    <m/>
    <m/>
    <m/>
    <n v="235960.16"/>
    <n v="342373.56"/>
    <m/>
    <m/>
    <m/>
    <m/>
    <m/>
    <m/>
    <x v="0"/>
    <x v="0"/>
    <m/>
  </r>
  <r>
    <s v=""/>
    <s v=" E08_51317"/>
    <s v="591 MHz FPC/Window: Packaging for shipment to Jlab"/>
    <s v="6.08.05.03"/>
    <x v="0"/>
    <d v="2027-02-25T00:00:00"/>
    <d v="2028-08-21T00:00:00"/>
    <s v="jtolle"/>
    <s v="zaltsman"/>
    <n v="123049.73"/>
    <s v="CON"/>
    <s v="C"/>
    <s v="Labor"/>
    <s v="TEC"/>
    <m/>
    <s v="BNL"/>
    <s v="Const.Fabricate"/>
    <s v="RF"/>
    <x v="9"/>
    <s v="D.APP22"/>
    <s v="APP00008"/>
    <m/>
    <m/>
    <m/>
    <m/>
    <m/>
    <m/>
    <m/>
    <m/>
    <m/>
    <n v="50204.29"/>
    <n v="72845.440000000002"/>
    <m/>
    <m/>
    <m/>
    <m/>
    <m/>
    <m/>
    <x v="0"/>
    <x v="0"/>
    <m/>
  </r>
  <r>
    <s v=""/>
    <s v=" E08_51180"/>
    <s v="591 MHz FPC - Vacuum System for 2nd Conditioning Cart - Labor"/>
    <s v="6.08.05.03"/>
    <x v="0"/>
    <d v="2025-12-09T00:00:00"/>
    <d v="2026-06-08T00:00:00"/>
    <s v="jtolle"/>
    <s v="zaltsman"/>
    <n v="8831.1299999999992"/>
    <s v="CON"/>
    <s v="C"/>
    <s v="Labor"/>
    <s v="TEC"/>
    <m/>
    <s v="BNL"/>
    <s v="Const.Fabricate"/>
    <s v="RF"/>
    <x v="9"/>
    <s v="P.S517"/>
    <m/>
    <m/>
    <m/>
    <m/>
    <m/>
    <m/>
    <m/>
    <m/>
    <m/>
    <n v="8831.1299999999992"/>
    <m/>
    <m/>
    <m/>
    <m/>
    <m/>
    <m/>
    <m/>
    <m/>
    <x v="0"/>
    <x v="0"/>
    <m/>
  </r>
  <r>
    <s v=""/>
    <s v=" E08_51180"/>
    <s v="591 MHz FPC - Vacuum System for 2nd Conditioning Cart - Labor"/>
    <s v="6.08.05.03"/>
    <x v="0"/>
    <d v="2025-12-09T00:00:00"/>
    <d v="2026-06-08T00:00:00"/>
    <s v="jtolle"/>
    <s v="zaltsman"/>
    <n v="13977.03"/>
    <s v="CON"/>
    <s v="C"/>
    <s v="Labor"/>
    <s v="TEC"/>
    <m/>
    <s v="BNL"/>
    <s v="Const.Fabricate"/>
    <s v="RF"/>
    <x v="9"/>
    <s v="P.S517"/>
    <m/>
    <m/>
    <m/>
    <m/>
    <m/>
    <m/>
    <m/>
    <m/>
    <m/>
    <n v="13977.03"/>
    <m/>
    <m/>
    <m/>
    <m/>
    <m/>
    <m/>
    <m/>
    <m/>
    <x v="0"/>
    <x v="0"/>
    <m/>
  </r>
  <r>
    <s v=""/>
    <s v=" E08_51210"/>
    <s v="197 and 394 MHz FPC - Transportation vessels and shipment to Jlab"/>
    <s v="6.08.05.03"/>
    <x v="0"/>
    <d v="2026-06-09T00:00:00"/>
    <d v="2026-12-08T00:00:00"/>
    <s v="jtolle"/>
    <s v="zaltsman"/>
    <n v="152047.94"/>
    <s v="CON"/>
    <s v="C"/>
    <s v="Labor"/>
    <s v="TEC"/>
    <m/>
    <s v="BNL"/>
    <s v="Const.Fabricate"/>
    <s v="RF"/>
    <x v="9"/>
    <s v="P.S518"/>
    <m/>
    <m/>
    <m/>
    <m/>
    <m/>
    <m/>
    <m/>
    <m/>
    <m/>
    <n v="97310.68"/>
    <n v="54737.26"/>
    <m/>
    <m/>
    <m/>
    <m/>
    <m/>
    <m/>
    <m/>
    <x v="0"/>
    <x v="0"/>
    <m/>
  </r>
  <r>
    <s v=""/>
    <s v=" E08_51210"/>
    <s v="197 and 394 MHz FPC - Transportation vessels and shipment to Jlab"/>
    <s v="6.08.05.03"/>
    <x v="0"/>
    <d v="2026-06-09T00:00:00"/>
    <d v="2026-12-08T00:00:00"/>
    <s v="jtolle"/>
    <s v="zaltsman"/>
    <n v="21069.89"/>
    <s v="CON"/>
    <s v="C"/>
    <s v="Labor"/>
    <s v="TEC"/>
    <m/>
    <s v="BNL"/>
    <s v="Const.Fabricate"/>
    <s v="RF"/>
    <x v="9"/>
    <s v="P.S518"/>
    <m/>
    <m/>
    <m/>
    <m/>
    <m/>
    <m/>
    <m/>
    <m/>
    <m/>
    <n v="13484.73"/>
    <n v="7585.16"/>
    <m/>
    <m/>
    <m/>
    <m/>
    <m/>
    <m/>
    <m/>
    <x v="0"/>
    <x v="0"/>
    <m/>
  </r>
  <r>
    <s v=""/>
    <s v=" E08_51365"/>
    <s v="197 and 394 MHz FPC/Window - Conditioning"/>
    <s v="6.08.05.03"/>
    <x v="0"/>
    <d v="2027-11-29T00:00:00"/>
    <d v="2028-11-27T00:00:00"/>
    <s v="jtolle"/>
    <s v="zaltsman"/>
    <n v="22821.91"/>
    <s v="CON"/>
    <s v="C"/>
    <s v="Labor"/>
    <s v="TEC"/>
    <m/>
    <s v="BNL"/>
    <s v="Const.Fabricate"/>
    <s v="RF"/>
    <x v="9"/>
    <s v="A.PP003"/>
    <m/>
    <m/>
    <m/>
    <m/>
    <m/>
    <m/>
    <m/>
    <m/>
    <m/>
    <m/>
    <m/>
    <n v="19444.27"/>
    <n v="3377.64"/>
    <m/>
    <m/>
    <m/>
    <m/>
    <m/>
    <x v="0"/>
    <x v="0"/>
    <m/>
  </r>
  <r>
    <s v=""/>
    <s v=" E08_51365"/>
    <s v="197 and 394 MHz FPC/Window - Conditioning"/>
    <s v="6.08.05.03"/>
    <x v="0"/>
    <d v="2027-11-29T00:00:00"/>
    <d v="2028-11-27T00:00:00"/>
    <s v="jtolle"/>
    <s v="zaltsman"/>
    <n v="326085.56"/>
    <s v="CON"/>
    <s v="C"/>
    <s v="Labor"/>
    <s v="TEC"/>
    <m/>
    <s v="BNL"/>
    <s v="Const.Fabricate"/>
    <s v="RF"/>
    <x v="9"/>
    <s v="A.PP003"/>
    <m/>
    <m/>
    <m/>
    <m/>
    <m/>
    <m/>
    <m/>
    <m/>
    <m/>
    <m/>
    <m/>
    <n v="277824.89"/>
    <n v="48260.66"/>
    <m/>
    <m/>
    <m/>
    <m/>
    <m/>
    <x v="0"/>
    <x v="0"/>
    <m/>
  </r>
  <r>
    <s v=""/>
    <s v=" E08_51365"/>
    <s v="197 and 394 MHz FPC/Window - Conditioning"/>
    <s v="6.08.05.03"/>
    <x v="0"/>
    <d v="2027-11-29T00:00:00"/>
    <d v="2028-11-27T00:00:00"/>
    <s v="jtolle"/>
    <s v="zaltsman"/>
    <n v="61964.59"/>
    <s v="CON"/>
    <s v="C"/>
    <s v="Labor"/>
    <s v="TEC"/>
    <m/>
    <s v="BNL"/>
    <s v="Const.Fabricate"/>
    <s v="RF"/>
    <x v="9"/>
    <s v="A.PP003"/>
    <m/>
    <m/>
    <m/>
    <m/>
    <m/>
    <m/>
    <m/>
    <m/>
    <m/>
    <m/>
    <m/>
    <n v="52793.83"/>
    <n v="9170.76"/>
    <m/>
    <m/>
    <m/>
    <m/>
    <m/>
    <x v="0"/>
    <x v="0"/>
    <m/>
  </r>
  <r>
    <s v=""/>
    <s v=" E08_51365"/>
    <s v="197 and 394 MHz FPC/Window - Conditioning"/>
    <s v="6.08.05.03"/>
    <x v="0"/>
    <d v="2027-11-29T00:00:00"/>
    <d v="2028-11-27T00:00:00"/>
    <s v="jtolle"/>
    <s v="zaltsman"/>
    <n v="62734.559999999998"/>
    <s v="CON"/>
    <s v="C"/>
    <s v="Labor"/>
    <s v="TEC"/>
    <m/>
    <s v="BNL"/>
    <s v="Const.Fabricate"/>
    <s v="RF"/>
    <x v="9"/>
    <s v="A.PP003"/>
    <m/>
    <m/>
    <m/>
    <m/>
    <m/>
    <m/>
    <m/>
    <m/>
    <m/>
    <m/>
    <m/>
    <n v="53449.84"/>
    <n v="9284.7099999999991"/>
    <m/>
    <m/>
    <m/>
    <m/>
    <m/>
    <x v="0"/>
    <x v="0"/>
    <m/>
  </r>
  <r>
    <s v=""/>
    <s v=" E08_51365"/>
    <s v="197 and 394 MHz FPC/Window - Conditioning"/>
    <s v="6.08.05.03"/>
    <x v="0"/>
    <d v="2027-11-29T00:00:00"/>
    <d v="2028-11-27T00:00:00"/>
    <s v="jtolle"/>
    <s v="zaltsman"/>
    <n v="15050.1"/>
    <s v="CON"/>
    <s v="C"/>
    <s v="Labor"/>
    <s v="TEC"/>
    <m/>
    <s v="BNL"/>
    <s v="Const.Fabricate"/>
    <s v="RF"/>
    <x v="9"/>
    <s v="A.PP003"/>
    <m/>
    <m/>
    <m/>
    <m/>
    <m/>
    <m/>
    <m/>
    <m/>
    <m/>
    <m/>
    <m/>
    <n v="12822.69"/>
    <n v="2227.42"/>
    <m/>
    <m/>
    <m/>
    <m/>
    <m/>
    <x v="0"/>
    <x v="0"/>
    <m/>
  </r>
  <r>
    <s v=""/>
    <s v=" E08_51365"/>
    <s v="197 and 394 MHz FPC/Window - Conditioning"/>
    <s v="6.08.05.03"/>
    <x v="0"/>
    <d v="2027-11-29T00:00:00"/>
    <d v="2028-11-27T00:00:00"/>
    <s v="jtolle"/>
    <s v="zaltsman"/>
    <n v="110367.42"/>
    <s v="CON"/>
    <s v="C"/>
    <s v="Labor"/>
    <s v="TEC"/>
    <m/>
    <s v="BNL"/>
    <s v="Const.Fabricate"/>
    <s v="RF"/>
    <x v="9"/>
    <s v="A.PP003"/>
    <m/>
    <m/>
    <m/>
    <m/>
    <m/>
    <m/>
    <m/>
    <m/>
    <m/>
    <m/>
    <m/>
    <n v="94033.04"/>
    <n v="16334.38"/>
    <m/>
    <m/>
    <m/>
    <m/>
    <m/>
    <x v="0"/>
    <x v="0"/>
    <m/>
  </r>
  <r>
    <s v=""/>
    <s v=" E08_51365"/>
    <s v="197 and 394 MHz FPC/Window - Conditioning"/>
    <s v="6.08.05.03"/>
    <x v="0"/>
    <d v="2027-11-29T00:00:00"/>
    <d v="2028-11-27T00:00:00"/>
    <s v="jtolle"/>
    <s v="zaltsman"/>
    <n v="376252.57"/>
    <s v="CON"/>
    <s v="C"/>
    <s v="Labor"/>
    <s v="TEC"/>
    <m/>
    <s v="BNL"/>
    <s v="Const.Fabricate"/>
    <s v="RF"/>
    <x v="9"/>
    <s v="A.PP003"/>
    <m/>
    <m/>
    <m/>
    <m/>
    <m/>
    <m/>
    <m/>
    <m/>
    <m/>
    <m/>
    <m/>
    <n v="320567.19"/>
    <n v="55685.38"/>
    <m/>
    <m/>
    <m/>
    <m/>
    <m/>
    <x v="0"/>
    <x v="0"/>
    <m/>
  </r>
  <r>
    <s v=""/>
    <s v=" E08_51367"/>
    <s v="197 and 394 MHz FPC/Window - Packaging for shipment to Jlab"/>
    <s v="6.08.05.03"/>
    <x v="0"/>
    <d v="2027-11-29T00:00:00"/>
    <d v="2028-11-27T00:00:00"/>
    <s v="jtolle"/>
    <s v="zaltsman"/>
    <n v="62708.76"/>
    <s v="CON"/>
    <s v="C"/>
    <s v="Labor"/>
    <s v="TEC"/>
    <m/>
    <s v="BNL"/>
    <s v="Const.Fabricate"/>
    <s v="RF"/>
    <x v="9"/>
    <s v="A.PP003"/>
    <m/>
    <m/>
    <m/>
    <m/>
    <m/>
    <m/>
    <m/>
    <m/>
    <m/>
    <m/>
    <m/>
    <n v="53427.86"/>
    <n v="9280.9"/>
    <m/>
    <m/>
    <m/>
    <m/>
    <m/>
    <x v="0"/>
    <x v="0"/>
    <m/>
  </r>
  <r>
    <s v=""/>
    <s v=" E08_51240"/>
    <s v="197 and 394 MHz FPC - Vacuum System for 2nd Conditioning Cart"/>
    <s v="6.08.05.03"/>
    <x v="0"/>
    <d v="2026-06-09T00:00:00"/>
    <d v="2026-09-04T00:00:00"/>
    <s v="jtolle"/>
    <s v="zaltsman"/>
    <n v="8831.1299999999992"/>
    <s v="CON"/>
    <s v="C"/>
    <s v="Labor"/>
    <s v="TEC"/>
    <m/>
    <s v="BNL"/>
    <s v="Const.Fabricate"/>
    <s v="RF"/>
    <x v="9"/>
    <s v="P.S519"/>
    <m/>
    <m/>
    <m/>
    <m/>
    <m/>
    <m/>
    <m/>
    <m/>
    <m/>
    <n v="8831.1299999999992"/>
    <m/>
    <m/>
    <m/>
    <m/>
    <m/>
    <m/>
    <m/>
    <m/>
    <x v="0"/>
    <x v="0"/>
    <m/>
  </r>
  <r>
    <s v=""/>
    <s v=" E08_51240"/>
    <s v="197 and 394 MHz FPC - Vacuum System for 2nd Conditioning Cart"/>
    <s v="6.08.05.03"/>
    <x v="0"/>
    <d v="2026-06-09T00:00:00"/>
    <d v="2026-09-04T00:00:00"/>
    <s v="jtolle"/>
    <s v="zaltsman"/>
    <n v="13977.03"/>
    <s v="CON"/>
    <s v="C"/>
    <s v="Labor"/>
    <s v="TEC"/>
    <m/>
    <s v="BNL"/>
    <s v="Const.Fabricate"/>
    <s v="RF"/>
    <x v="9"/>
    <s v="P.S519"/>
    <m/>
    <m/>
    <m/>
    <m/>
    <m/>
    <m/>
    <m/>
    <m/>
    <m/>
    <n v="13977.03"/>
    <m/>
    <m/>
    <m/>
    <m/>
    <m/>
    <m/>
    <m/>
    <m/>
    <x v="0"/>
    <x v="0"/>
    <m/>
  </r>
  <r>
    <s v=""/>
    <s v=" E08_51210"/>
    <s v="197 and 394 MHz FPC - Transportation vessels and shipment to Jlab"/>
    <s v="6.08.05.03"/>
    <x v="0"/>
    <d v="2026-06-09T00:00:00"/>
    <d v="2026-12-08T00:00:00"/>
    <s v="jtolle"/>
    <s v="zaltsman"/>
    <n v="27112.74"/>
    <s v="CON"/>
    <s v="C"/>
    <s v="Labor"/>
    <s v="TEC"/>
    <m/>
    <s v="BNL"/>
    <s v="Const.Fabricate"/>
    <s v="RF"/>
    <x v="9"/>
    <s v="P.S518"/>
    <m/>
    <m/>
    <m/>
    <m/>
    <m/>
    <m/>
    <m/>
    <m/>
    <m/>
    <n v="17352.16"/>
    <n v="9760.59"/>
    <m/>
    <m/>
    <m/>
    <m/>
    <m/>
    <m/>
    <m/>
    <x v="0"/>
    <x v="0"/>
    <m/>
  </r>
  <r>
    <s v=""/>
    <s v=" E08_51210"/>
    <s v="197 and 394 MHz FPC - Transportation vessels and shipment to Jlab"/>
    <s v="6.08.05.03"/>
    <x v="0"/>
    <d v="2026-06-09T00:00:00"/>
    <d v="2026-12-08T00:00:00"/>
    <s v="jtolle"/>
    <s v="zaltsman"/>
    <n v="17884.8"/>
    <s v="CON"/>
    <s v="C"/>
    <s v="Labor"/>
    <s v="TEC"/>
    <m/>
    <s v="BNL"/>
    <s v="Const.Fabricate"/>
    <s v="RF"/>
    <x v="9"/>
    <s v="P.S518"/>
    <m/>
    <m/>
    <m/>
    <m/>
    <m/>
    <m/>
    <m/>
    <m/>
    <m/>
    <n v="11446.27"/>
    <n v="6438.53"/>
    <m/>
    <m/>
    <m/>
    <m/>
    <m/>
    <m/>
    <m/>
    <x v="0"/>
    <x v="0"/>
    <m/>
  </r>
  <r>
    <s v=""/>
    <s v=" DE_0400_5470"/>
    <s v="Final Design (CTTL)"/>
    <s v="6.10.04.04.01"/>
    <x v="0"/>
    <d v="2022-10-03T00:00:00"/>
    <d v="2024-11-04T00:00:00"/>
    <s v="ewoolsey"/>
    <s v="bzihlmann"/>
    <n v="514736.41"/>
    <s v="EDIA"/>
    <s v="C"/>
    <s v="Labor"/>
    <s v="TEC"/>
    <m/>
    <s v="JLAB"/>
    <s v="PED"/>
    <s v="DET"/>
    <x v="6"/>
    <s v="A.PP062"/>
    <s v="APP00037"/>
    <m/>
    <m/>
    <m/>
    <m/>
    <m/>
    <n v="245065.71"/>
    <n v="246049.91"/>
    <n v="23620.79"/>
    <m/>
    <m/>
    <m/>
    <m/>
    <m/>
    <m/>
    <m/>
    <m/>
    <m/>
    <x v="0"/>
    <x v="0"/>
    <m/>
  </r>
  <r>
    <s v=""/>
    <s v=" DE_0400_5470"/>
    <s v="Final Design (CTTL)"/>
    <s v="6.10.04.04.01"/>
    <x v="0"/>
    <d v="2022-10-03T00:00:00"/>
    <d v="2024-11-04T00:00:00"/>
    <s v="ewoolsey"/>
    <s v="bzihlmann"/>
    <n v="514736.41"/>
    <s v="EDIA"/>
    <s v="C"/>
    <s v="Labor"/>
    <s v="TEC"/>
    <m/>
    <s v="JLAB"/>
    <s v="PED"/>
    <s v="DET"/>
    <x v="6"/>
    <s v="A.PP062"/>
    <s v="APP00037"/>
    <m/>
    <m/>
    <m/>
    <m/>
    <m/>
    <n v="245065.71"/>
    <n v="246049.91"/>
    <n v="23620.79"/>
    <m/>
    <m/>
    <m/>
    <m/>
    <m/>
    <m/>
    <m/>
    <m/>
    <m/>
    <x v="0"/>
    <x v="0"/>
    <m/>
  </r>
  <r>
    <s v=""/>
    <s v=" DE_0400_5470"/>
    <s v="Final Design (CTTL)"/>
    <s v="6.10.04.04.01"/>
    <x v="0"/>
    <d v="2022-10-03T00:00:00"/>
    <d v="2024-11-04T00:00:00"/>
    <s v="ewoolsey"/>
    <s v="bzihlmann"/>
    <n v="352267.35"/>
    <s v="EDIA"/>
    <s v="C"/>
    <s v="Labor"/>
    <s v="TEC"/>
    <m/>
    <s v="JLAB"/>
    <s v="PED"/>
    <s v="DET"/>
    <x v="6"/>
    <s v="A.PP062"/>
    <s v="APP00037"/>
    <m/>
    <m/>
    <m/>
    <m/>
    <m/>
    <n v="167714.28"/>
    <n v="168387.83"/>
    <n v="16165.23"/>
    <m/>
    <m/>
    <m/>
    <m/>
    <m/>
    <m/>
    <m/>
    <m/>
    <m/>
    <x v="0"/>
    <x v="0"/>
    <m/>
  </r>
  <r>
    <s v=""/>
    <s v=" DE_0400_5570"/>
    <s v="Construction - Materials (CTTL)"/>
    <s v="6.10.04.04.01"/>
    <x v="0"/>
    <d v="2025-08-14T00:00:00"/>
    <d v="2028-01-11T00:00:00"/>
    <s v="ewoolsey"/>
    <s v="bzihlmann"/>
    <n v="2971260.4"/>
    <s v="CON"/>
    <s v="C"/>
    <s v="Nonlabor"/>
    <s v="TEC"/>
    <m/>
    <s v="JLAB"/>
    <s v="Const"/>
    <s v="DET"/>
    <x v="9"/>
    <s v="A.PP062"/>
    <s v="APP00037"/>
    <m/>
    <m/>
    <m/>
    <m/>
    <m/>
    <m/>
    <m/>
    <n v="163419.32"/>
    <n v="1238025.17"/>
    <n v="1238025.17"/>
    <n v="331790.74"/>
    <m/>
    <m/>
    <m/>
    <m/>
    <m/>
    <m/>
    <x v="0"/>
    <x v="0"/>
    <m/>
  </r>
  <r>
    <s v=""/>
    <s v=" DE_0400_5580"/>
    <s v="Construction - Materials In-Kind (CTTL)"/>
    <s v="6.10.04.04.01"/>
    <x v="3"/>
    <d v="2025-08-14T00:00:00"/>
    <d v="2028-01-11T00:00:00"/>
    <s v="ewoolsey"/>
    <s v="bzihlmann"/>
    <n v="2971260.4"/>
    <s v="CON"/>
    <s v="C"/>
    <s v="Nonlabor"/>
    <s v="TEC"/>
    <m/>
    <s v="JLAB"/>
    <s v="Const"/>
    <s v="DET"/>
    <x v="9"/>
    <s v="IN.A.006"/>
    <s v="APP00037"/>
    <m/>
    <m/>
    <m/>
    <m/>
    <m/>
    <m/>
    <m/>
    <n v="163419.32"/>
    <n v="1238025.17"/>
    <n v="1238025.17"/>
    <n v="331790.74"/>
    <m/>
    <m/>
    <m/>
    <m/>
    <m/>
    <m/>
    <x v="0"/>
    <x v="0"/>
    <m/>
  </r>
  <r>
    <s v=""/>
    <s v=" DE_0400_5560"/>
    <s v="Construction - Labor (CTTL)"/>
    <s v="6.10.04.04.01"/>
    <x v="3"/>
    <d v="2025-08-14T00:00:00"/>
    <d v="2028-01-11T00:00:00"/>
    <s v="ewoolsey"/>
    <s v="bzihlmann"/>
    <n v="713449.97"/>
    <s v="CON"/>
    <s v="C"/>
    <s v="Labor"/>
    <s v="TEC"/>
    <m/>
    <s v="JLAB"/>
    <s v="Const"/>
    <s v="DET"/>
    <x v="9"/>
    <m/>
    <s v="APP00037"/>
    <m/>
    <m/>
    <m/>
    <m/>
    <m/>
    <m/>
    <m/>
    <n v="39239.75"/>
    <n v="297270.82"/>
    <n v="297270.82"/>
    <n v="79668.58"/>
    <m/>
    <m/>
    <m/>
    <m/>
    <m/>
    <m/>
    <x v="0"/>
    <x v="0"/>
    <m/>
  </r>
  <r>
    <s v=""/>
    <s v=" DE_0400_5560"/>
    <s v="Construction - Labor (CTTL)"/>
    <s v="6.10.04.04.01"/>
    <x v="3"/>
    <d v="2025-08-14T00:00:00"/>
    <d v="2028-01-11T00:00:00"/>
    <s v="ewoolsey"/>
    <s v="bzihlmann"/>
    <n v="551106.77"/>
    <s v="CON"/>
    <s v="C"/>
    <s v="Labor"/>
    <s v="TEC"/>
    <m/>
    <s v="JLAB"/>
    <s v="Const"/>
    <s v="DET"/>
    <x v="9"/>
    <m/>
    <s v="APP00037"/>
    <m/>
    <m/>
    <m/>
    <m/>
    <m/>
    <m/>
    <m/>
    <n v="30310.87"/>
    <n v="229627.82"/>
    <n v="229627.82"/>
    <n v="61540.26"/>
    <m/>
    <m/>
    <m/>
    <m/>
    <m/>
    <m/>
    <x v="0"/>
    <x v="0"/>
    <m/>
  </r>
  <r>
    <s v=""/>
    <s v=" DE_0400_5560"/>
    <s v="Construction - Labor (CTTL)"/>
    <s v="6.10.04.04.01"/>
    <x v="3"/>
    <d v="2025-08-14T00:00:00"/>
    <d v="2028-01-11T00:00:00"/>
    <s v="ewoolsey"/>
    <s v="bzihlmann"/>
    <n v="628705.98"/>
    <s v="CON"/>
    <s v="C"/>
    <s v="Labor"/>
    <s v="TEC"/>
    <m/>
    <s v="JLAB"/>
    <s v="Const"/>
    <s v="DET"/>
    <x v="9"/>
    <m/>
    <s v="APP00037"/>
    <m/>
    <m/>
    <m/>
    <m/>
    <m/>
    <m/>
    <m/>
    <n v="34578.83"/>
    <n v="261960.82"/>
    <n v="261960.82"/>
    <n v="70205.5"/>
    <m/>
    <m/>
    <m/>
    <m/>
    <m/>
    <m/>
    <x v="0"/>
    <x v="0"/>
    <m/>
  </r>
  <r>
    <s v=""/>
    <s v=" DE_0400_5560"/>
    <s v="Construction - Labor (CTTL)"/>
    <s v="6.10.04.04.01"/>
    <x v="3"/>
    <d v="2025-08-14T00:00:00"/>
    <d v="2028-01-11T00:00:00"/>
    <s v="ewoolsey"/>
    <s v="bzihlmann"/>
    <n v="166029.35"/>
    <s v="CON"/>
    <s v="C"/>
    <s v="Labor"/>
    <s v="TEC"/>
    <m/>
    <s v="JLAB"/>
    <s v="Const"/>
    <s v="DET"/>
    <x v="9"/>
    <m/>
    <s v="APP00037"/>
    <m/>
    <m/>
    <m/>
    <m/>
    <m/>
    <m/>
    <m/>
    <n v="9131.61"/>
    <n v="69178.899999999994"/>
    <n v="69178.899999999994"/>
    <n v="18539.939999999999"/>
    <m/>
    <m/>
    <m/>
    <m/>
    <m/>
    <m/>
    <x v="0"/>
    <x v="0"/>
    <m/>
  </r>
  <r>
    <s v=""/>
    <s v=" DE_0400_5560"/>
    <s v="Construction - Labor (CTTL)"/>
    <s v="6.10.04.04.01"/>
    <x v="3"/>
    <d v="2025-08-14T00:00:00"/>
    <d v="2028-01-11T00:00:00"/>
    <s v="ewoolsey"/>
    <s v="bzihlmann"/>
    <n v="166029.35"/>
    <s v="CON"/>
    <s v="C"/>
    <s v="Labor"/>
    <s v="TEC"/>
    <m/>
    <s v="JLAB"/>
    <s v="Const"/>
    <s v="DET"/>
    <x v="9"/>
    <m/>
    <s v="APP00037"/>
    <m/>
    <m/>
    <m/>
    <m/>
    <m/>
    <m/>
    <m/>
    <n v="9131.61"/>
    <n v="69178.899999999994"/>
    <n v="69178.899999999994"/>
    <n v="18539.939999999999"/>
    <m/>
    <m/>
    <m/>
    <m/>
    <m/>
    <m/>
    <x v="0"/>
    <x v="0"/>
    <m/>
  </r>
  <r>
    <s v=""/>
    <s v=" DE_0400_5770"/>
    <s v="Final Design (FTTL)"/>
    <s v="6.10.04.04.02"/>
    <x v="0"/>
    <d v="2022-10-03T00:00:00"/>
    <d v="2024-11-04T00:00:00"/>
    <s v="ewoolsey"/>
    <s v="bzihlmann"/>
    <n v="29246.39"/>
    <s v="EDIA"/>
    <s v="C"/>
    <s v="Labor"/>
    <s v="TEC"/>
    <m/>
    <s v="JLAB"/>
    <s v="PED"/>
    <s v="DET"/>
    <x v="6"/>
    <s v="S.P065"/>
    <s v="APP00038"/>
    <m/>
    <m/>
    <m/>
    <m/>
    <m/>
    <n v="13924.19"/>
    <n v="13980.11"/>
    <n v="1342.09"/>
    <m/>
    <m/>
    <m/>
    <m/>
    <m/>
    <m/>
    <m/>
    <m/>
    <m/>
    <x v="0"/>
    <x v="0"/>
    <m/>
  </r>
  <r>
    <s v=""/>
    <s v=" DE_0400_5770"/>
    <s v="Final Design (FTTL)"/>
    <s v="6.10.04.04.02"/>
    <x v="0"/>
    <d v="2022-10-03T00:00:00"/>
    <d v="2024-11-04T00:00:00"/>
    <s v="ewoolsey"/>
    <s v="bzihlmann"/>
    <n v="440163.01"/>
    <s v="EDIA"/>
    <s v="C"/>
    <s v="Labor"/>
    <s v="TEC"/>
    <m/>
    <s v="JLAB"/>
    <s v="PED"/>
    <s v="DET"/>
    <x v="6"/>
    <s v="S.P065"/>
    <s v="APP00038"/>
    <m/>
    <m/>
    <m/>
    <m/>
    <m/>
    <n v="209561.36"/>
    <n v="210402.97"/>
    <n v="20198.689999999999"/>
    <m/>
    <m/>
    <m/>
    <m/>
    <m/>
    <m/>
    <m/>
    <m/>
    <m/>
    <x v="0"/>
    <x v="0"/>
    <m/>
  </r>
  <r>
    <s v=""/>
    <s v=" DE_0400_5770"/>
    <s v="Final Design (FTTL)"/>
    <s v="6.10.04.04.02"/>
    <x v="0"/>
    <d v="2022-10-03T00:00:00"/>
    <d v="2024-11-04T00:00:00"/>
    <s v="ewoolsey"/>
    <s v="bzihlmann"/>
    <n v="38751.46"/>
    <s v="EDIA"/>
    <s v="C"/>
    <s v="Labor"/>
    <s v="TEC"/>
    <m/>
    <s v="JLAB"/>
    <s v="PED"/>
    <s v="DET"/>
    <x v="6"/>
    <s v="S.P065"/>
    <s v="APP00038"/>
    <m/>
    <m/>
    <m/>
    <m/>
    <m/>
    <n v="18449.55"/>
    <n v="18523.64"/>
    <n v="1778.27"/>
    <m/>
    <m/>
    <m/>
    <m/>
    <m/>
    <m/>
    <m/>
    <m/>
    <m/>
    <x v="0"/>
    <x v="0"/>
    <m/>
  </r>
  <r>
    <s v=""/>
    <s v=" DE_0400_5870"/>
    <s v="Construction - Materials (FTTL)"/>
    <s v="6.10.04.04.02"/>
    <x v="0"/>
    <d v="2025-08-14T00:00:00"/>
    <d v="2028-01-11T00:00:00"/>
    <s v="ewoolsey"/>
    <s v="bzihlmann"/>
    <n v="632941"/>
    <s v="CON"/>
    <s v="C"/>
    <s v="Nonlabor"/>
    <s v="TEC"/>
    <m/>
    <s v="JLAB"/>
    <s v="Const"/>
    <s v="DET"/>
    <x v="9"/>
    <s v="S.P153"/>
    <s v="APP00038"/>
    <m/>
    <m/>
    <m/>
    <m/>
    <m/>
    <m/>
    <m/>
    <n v="34811.75"/>
    <n v="263725.40999999997"/>
    <n v="263725.40999999997"/>
    <n v="70678.41"/>
    <m/>
    <m/>
    <m/>
    <m/>
    <m/>
    <m/>
    <x v="0"/>
    <x v="0"/>
    <m/>
  </r>
  <r>
    <s v=""/>
    <s v=" DE_0400_5880"/>
    <s v="Construction - Materials In-Kind (FTTL)"/>
    <s v="6.10.04.04.02"/>
    <x v="3"/>
    <d v="2025-08-14T00:00:00"/>
    <d v="2028-01-11T00:00:00"/>
    <s v="ewoolsey"/>
    <s v="bzihlmann"/>
    <n v="632941"/>
    <s v="CON"/>
    <s v="C"/>
    <s v="Nonlabor"/>
    <s v="TEC"/>
    <m/>
    <s v="JLAB"/>
    <s v="Const"/>
    <s v="DET"/>
    <x v="9"/>
    <s v="IN.A.006"/>
    <s v="APP00038"/>
    <m/>
    <m/>
    <m/>
    <m/>
    <m/>
    <m/>
    <m/>
    <n v="34811.75"/>
    <n v="263725.40999999997"/>
    <n v="263725.40999999997"/>
    <n v="70678.41"/>
    <m/>
    <m/>
    <m/>
    <m/>
    <m/>
    <m/>
    <x v="0"/>
    <x v="0"/>
    <m/>
  </r>
  <r>
    <s v=""/>
    <s v=" DE_0400_5860"/>
    <s v="Construction - Labor (FTTL)"/>
    <s v="6.10.04.04.02"/>
    <x v="0"/>
    <d v="2025-08-14T00:00:00"/>
    <d v="2028-01-11T00:00:00"/>
    <s v="ewoolsey"/>
    <s v="bzihlmann"/>
    <n v="110477.16"/>
    <s v="CON"/>
    <s v="C"/>
    <s v="Labor"/>
    <s v="TEC"/>
    <m/>
    <s v="JLAB"/>
    <s v="Const"/>
    <s v="DET"/>
    <x v="9"/>
    <m/>
    <m/>
    <m/>
    <m/>
    <m/>
    <m/>
    <m/>
    <m/>
    <m/>
    <n v="6076.24"/>
    <n v="46032.15"/>
    <n v="46032.15"/>
    <n v="12336.62"/>
    <m/>
    <m/>
    <m/>
    <m/>
    <m/>
    <m/>
    <x v="0"/>
    <x v="0"/>
    <m/>
  </r>
  <r>
    <s v=""/>
    <s v=" DE_0400_5860"/>
    <s v="Construction - Labor (FTTL)"/>
    <s v="6.10.04.04.02"/>
    <x v="0"/>
    <d v="2025-08-14T00:00:00"/>
    <d v="2028-01-11T00:00:00"/>
    <s v="ewoolsey"/>
    <s v="bzihlmann"/>
    <n v="33398.370000000003"/>
    <s v="CON"/>
    <s v="C"/>
    <s v="Labor"/>
    <s v="TEC"/>
    <m/>
    <s v="JLAB"/>
    <s v="Const"/>
    <s v="DET"/>
    <x v="9"/>
    <m/>
    <m/>
    <m/>
    <m/>
    <m/>
    <m/>
    <m/>
    <m/>
    <m/>
    <n v="1836.91"/>
    <n v="13915.99"/>
    <n v="13915.99"/>
    <n v="3729.48"/>
    <m/>
    <m/>
    <m/>
    <m/>
    <m/>
    <m/>
    <x v="0"/>
    <x v="0"/>
    <m/>
  </r>
  <r>
    <s v=""/>
    <s v=" DE_0400_5860"/>
    <s v="Construction - Labor (FTTL)"/>
    <s v="6.10.04.04.02"/>
    <x v="0"/>
    <d v="2025-08-14T00:00:00"/>
    <d v="2028-01-11T00:00:00"/>
    <s v="ewoolsey"/>
    <s v="bzihlmann"/>
    <n v="33398.370000000003"/>
    <s v="CON"/>
    <s v="C"/>
    <s v="Labor"/>
    <s v="TEC"/>
    <m/>
    <s v="JLAB"/>
    <s v="Const"/>
    <s v="DET"/>
    <x v="9"/>
    <m/>
    <m/>
    <m/>
    <m/>
    <m/>
    <m/>
    <m/>
    <m/>
    <m/>
    <n v="1836.91"/>
    <n v="13915.99"/>
    <n v="13915.99"/>
    <n v="3729.48"/>
    <m/>
    <m/>
    <m/>
    <m/>
    <m/>
    <m/>
    <x v="0"/>
    <x v="0"/>
    <m/>
  </r>
  <r>
    <s v=""/>
    <s v=" DE_0400_5860"/>
    <s v="Construction - Labor (FTTL)"/>
    <s v="6.10.04.04.02"/>
    <x v="0"/>
    <d v="2025-08-14T00:00:00"/>
    <d v="2028-01-11T00:00:00"/>
    <s v="ewoolsey"/>
    <s v="bzihlmann"/>
    <n v="126047.56"/>
    <s v="CON"/>
    <s v="C"/>
    <s v="Labor"/>
    <s v="TEC"/>
    <m/>
    <s v="JLAB"/>
    <s v="Const"/>
    <s v="DET"/>
    <x v="9"/>
    <m/>
    <m/>
    <m/>
    <m/>
    <m/>
    <m/>
    <m/>
    <m/>
    <m/>
    <n v="6932.62"/>
    <n v="52519.82"/>
    <n v="52519.82"/>
    <n v="14075.31"/>
    <m/>
    <m/>
    <m/>
    <m/>
    <m/>
    <m/>
    <x v="0"/>
    <x v="0"/>
    <m/>
  </r>
  <r>
    <s v=""/>
    <s v=" DE_0400_5860"/>
    <s v="Construction - Labor (FTTL)"/>
    <s v="6.10.04.04.02"/>
    <x v="0"/>
    <d v="2025-08-14T00:00:00"/>
    <d v="2028-01-11T00:00:00"/>
    <s v="ewoolsey"/>
    <s v="bzihlmann"/>
    <n v="143047.89000000001"/>
    <s v="CON"/>
    <s v="C"/>
    <s v="Labor"/>
    <s v="TEC"/>
    <m/>
    <s v="JLAB"/>
    <s v="Const"/>
    <s v="DET"/>
    <x v="9"/>
    <m/>
    <m/>
    <m/>
    <m/>
    <m/>
    <m/>
    <m/>
    <m/>
    <m/>
    <n v="7867.63"/>
    <n v="59603.29"/>
    <n v="59603.29"/>
    <n v="15973.68"/>
    <m/>
    <m/>
    <m/>
    <m/>
    <m/>
    <m/>
    <x v="0"/>
    <x v="0"/>
    <m/>
  </r>
  <r>
    <s v=""/>
    <s v=" HR_0100_1140"/>
    <s v="Hadron Ring Management-FY22"/>
    <s v="6.05.01"/>
    <x v="0"/>
    <d v="2021-10-01T00:00:00"/>
    <d v="2022-09-30T00:00:00"/>
    <s v="jtolle"/>
    <s v="vadimp"/>
    <n v="0"/>
    <s v="EDIA"/>
    <s v="A"/>
    <s v="Labor"/>
    <s v="TEC"/>
    <m/>
    <s v="BNL"/>
    <s v="PED"/>
    <s v="PM"/>
    <x v="0"/>
    <m/>
    <m/>
    <m/>
    <m/>
    <m/>
    <m/>
    <m/>
    <m/>
    <m/>
    <m/>
    <m/>
    <m/>
    <m/>
    <m/>
    <m/>
    <m/>
    <m/>
    <m/>
    <m/>
    <x v="0"/>
    <x v="0"/>
    <m/>
  </r>
  <r>
    <s v=""/>
    <s v=" HR_0100_1180"/>
    <s v="Hadron Ring Management-FY23"/>
    <s v="6.05.01"/>
    <x v="0"/>
    <d v="2022-10-03T00:00:00"/>
    <d v="2023-09-29T00:00:00"/>
    <s v="jtolle"/>
    <s v="vadimp"/>
    <n v="143724.37"/>
    <s v="EDIA"/>
    <s v="A"/>
    <s v="Labor"/>
    <s v="TEC"/>
    <m/>
    <s v="BNL"/>
    <s v="PED"/>
    <s v="PM"/>
    <x v="0"/>
    <m/>
    <m/>
    <m/>
    <m/>
    <m/>
    <m/>
    <m/>
    <n v="143724.37"/>
    <m/>
    <m/>
    <m/>
    <m/>
    <m/>
    <m/>
    <m/>
    <m/>
    <m/>
    <m/>
    <m/>
    <x v="0"/>
    <x v="0"/>
    <m/>
  </r>
  <r>
    <s v=""/>
    <s v=" HR_0100_1220"/>
    <s v="Hadron Ring Management-FY24"/>
    <s v="6.05.01"/>
    <x v="0"/>
    <d v="2023-10-02T00:00:00"/>
    <d v="2024-09-30T00:00:00"/>
    <s v="jtolle"/>
    <s v="vadimp"/>
    <n v="148754.72"/>
    <s v="EDIA"/>
    <s v="A"/>
    <s v="Labor"/>
    <s v="TEC"/>
    <m/>
    <s v="BNL"/>
    <s v="PED"/>
    <s v="PM"/>
    <x v="0"/>
    <m/>
    <m/>
    <m/>
    <m/>
    <m/>
    <m/>
    <m/>
    <m/>
    <n v="148754.72"/>
    <m/>
    <m/>
    <m/>
    <m/>
    <m/>
    <m/>
    <m/>
    <m/>
    <m/>
    <m/>
    <x v="0"/>
    <x v="0"/>
    <m/>
  </r>
  <r>
    <s v=""/>
    <s v=" HR_0100_1260"/>
    <s v="Hadron Ring Management-FY25"/>
    <s v="6.05.01"/>
    <x v="0"/>
    <d v="2024-10-01T00:00:00"/>
    <d v="2025-09-30T00:00:00"/>
    <s v="jtolle"/>
    <s v="vadimp"/>
    <n v="153961.13"/>
    <s v="EDIA"/>
    <s v="A"/>
    <s v="Labor"/>
    <s v="TEC"/>
    <m/>
    <s v="BNL"/>
    <s v="Const"/>
    <s v="PM"/>
    <x v="0"/>
    <m/>
    <m/>
    <m/>
    <m/>
    <m/>
    <m/>
    <m/>
    <m/>
    <m/>
    <n v="153961.13"/>
    <m/>
    <m/>
    <m/>
    <m/>
    <m/>
    <m/>
    <m/>
    <m/>
    <m/>
    <x v="0"/>
    <x v="0"/>
    <m/>
  </r>
  <r>
    <s v=""/>
    <s v=" HR_0100_1320"/>
    <s v="Hadron Ring Management-FY26"/>
    <s v="6.05.01"/>
    <x v="0"/>
    <d v="2025-10-01T00:00:00"/>
    <d v="2026-09-30T00:00:00"/>
    <s v="jtolle"/>
    <s v="vadimp"/>
    <n v="159349.76999999999"/>
    <s v="EDIA"/>
    <s v="A"/>
    <s v="Labor"/>
    <s v="TEC"/>
    <m/>
    <s v="BNL"/>
    <s v="Const"/>
    <s v="PM"/>
    <x v="0"/>
    <m/>
    <m/>
    <m/>
    <m/>
    <m/>
    <m/>
    <m/>
    <m/>
    <m/>
    <m/>
    <n v="159349.76999999999"/>
    <m/>
    <m/>
    <m/>
    <m/>
    <m/>
    <m/>
    <m/>
    <m/>
    <x v="0"/>
    <x v="0"/>
    <m/>
  </r>
  <r>
    <s v=""/>
    <s v=" HR_0100_1360"/>
    <s v="Hadron Ring Management-FY27"/>
    <s v="6.05.01"/>
    <x v="0"/>
    <d v="2026-10-01T00:00:00"/>
    <d v="2027-09-30T00:00:00"/>
    <s v="jtolle"/>
    <s v="vadimp"/>
    <n v="164927.01999999999"/>
    <s v="EDIA"/>
    <s v="A"/>
    <s v="Labor"/>
    <s v="TEC"/>
    <m/>
    <s v="BNL"/>
    <s v="Const"/>
    <s v="PM"/>
    <x v="0"/>
    <m/>
    <m/>
    <m/>
    <m/>
    <m/>
    <m/>
    <m/>
    <m/>
    <m/>
    <m/>
    <m/>
    <n v="164927.01999999999"/>
    <m/>
    <m/>
    <m/>
    <m/>
    <m/>
    <m/>
    <m/>
    <x v="0"/>
    <x v="0"/>
    <m/>
  </r>
  <r>
    <s v=""/>
    <s v=" HR_0100_1400"/>
    <s v="Hadron Ring Management-FY28"/>
    <s v="6.05.01"/>
    <x v="0"/>
    <d v="2027-10-01T00:00:00"/>
    <d v="2028-09-29T00:00:00"/>
    <s v="jtolle"/>
    <s v="vadimp"/>
    <n v="64012.3"/>
    <s v="EDIA"/>
    <s v="A"/>
    <s v="Labor"/>
    <s v="TEC"/>
    <m/>
    <s v="BNL"/>
    <s v="Const"/>
    <s v="PM"/>
    <x v="0"/>
    <m/>
    <m/>
    <m/>
    <m/>
    <m/>
    <m/>
    <m/>
    <m/>
    <m/>
    <m/>
    <m/>
    <m/>
    <n v="64012.3"/>
    <m/>
    <m/>
    <m/>
    <m/>
    <m/>
    <m/>
    <x v="0"/>
    <x v="0"/>
    <m/>
  </r>
  <r>
    <s v=""/>
    <s v=" HR_0100_1440"/>
    <s v="Hadron Ring Management-FY29"/>
    <s v="6.05.01"/>
    <x v="0"/>
    <d v="2028-10-02T00:00:00"/>
    <d v="2029-09-28T00:00:00"/>
    <s v="jtolle"/>
    <s v="vadimp"/>
    <n v="22084.240000000002"/>
    <s v="EDIA"/>
    <s v="A"/>
    <s v="Labor"/>
    <s v="OPC"/>
    <m/>
    <s v="BNL"/>
    <s v="Pre-Ops"/>
    <s v="PM"/>
    <x v="0"/>
    <m/>
    <m/>
    <m/>
    <m/>
    <m/>
    <m/>
    <m/>
    <m/>
    <m/>
    <m/>
    <m/>
    <m/>
    <m/>
    <n v="22084.240000000002"/>
    <n v="0"/>
    <m/>
    <m/>
    <m/>
    <m/>
    <x v="0"/>
    <x v="0"/>
    <m/>
  </r>
  <r>
    <s v=""/>
    <s v=" HR_0100_1470"/>
    <s v="Hadron Ring Management-FY30"/>
    <s v="6.05.01"/>
    <x v="0"/>
    <d v="2029-10-01T00:00:00"/>
    <d v="1930-09-30T00:00:00"/>
    <s v="jtolle"/>
    <s v="vadimp"/>
    <n v="11428.6"/>
    <s v="EDIA"/>
    <s v="A"/>
    <s v="Labor"/>
    <s v="OPC"/>
    <m/>
    <s v="BNL"/>
    <s v="Pre-Ops"/>
    <s v="PM"/>
    <x v="0"/>
    <m/>
    <m/>
    <m/>
    <m/>
    <m/>
    <m/>
    <m/>
    <m/>
    <m/>
    <m/>
    <m/>
    <m/>
    <m/>
    <m/>
    <n v="11428.6"/>
    <m/>
    <m/>
    <m/>
    <m/>
    <x v="0"/>
    <x v="0"/>
    <m/>
  </r>
  <r>
    <s v=""/>
    <s v=" HR_0100_1490"/>
    <s v="Hadron Ring Management-FY31"/>
    <s v="6.05.01"/>
    <x v="0"/>
    <d v="1930-10-01T00:00:00"/>
    <d v="1931-07-01T00:00:00"/>
    <s v="jtolle"/>
    <s v="vadimp"/>
    <n v="11828.6"/>
    <s v="EDIA"/>
    <s v="A"/>
    <s v="Labor"/>
    <s v="OPC"/>
    <m/>
    <s v="BNL"/>
    <s v="Pre-Ops"/>
    <s v="PM"/>
    <x v="0"/>
    <m/>
    <m/>
    <m/>
    <m/>
    <m/>
    <m/>
    <m/>
    <m/>
    <m/>
    <m/>
    <m/>
    <m/>
    <m/>
    <m/>
    <m/>
    <n v="11828.6"/>
    <m/>
    <m/>
    <m/>
    <x v="0"/>
    <x v="0"/>
    <m/>
  </r>
  <r>
    <s v=""/>
    <s v=" IR_0303_0700"/>
    <s v="Luminosity Monitor - Preliminary Design"/>
    <s v="6.10.14.03"/>
    <x v="0"/>
    <d v="2022-10-03T00:00:00"/>
    <d v="2023-03-21T00:00:00"/>
    <s v="tlewis"/>
    <s v="keyser"/>
    <n v="4619.8"/>
    <s v="EDIA"/>
    <s v="C"/>
    <s v="Labor"/>
    <s v="TEC"/>
    <m/>
    <s v="BNL"/>
    <s v="PED"/>
    <s v="DET"/>
    <x v="11"/>
    <s v="S.P380.A"/>
    <m/>
    <m/>
    <m/>
    <m/>
    <m/>
    <m/>
    <n v="4619.8"/>
    <m/>
    <m/>
    <m/>
    <m/>
    <m/>
    <m/>
    <m/>
    <m/>
    <m/>
    <m/>
    <m/>
    <x v="0"/>
    <x v="0"/>
    <m/>
  </r>
  <r>
    <s v=""/>
    <s v=" IR_0303_0800"/>
    <s v="Luminosity Monitor - Final Design"/>
    <s v="6.10.14.03"/>
    <x v="0"/>
    <d v="2023-03-22T00:00:00"/>
    <d v="2023-07-13T00:00:00"/>
    <s v="tlewis"/>
    <s v="keyser"/>
    <n v="76465.649999999994"/>
    <s v="EDIA"/>
    <s v="C"/>
    <s v="Labor"/>
    <s v="TEC"/>
    <m/>
    <s v="BNL"/>
    <s v="PED"/>
    <s v="DET"/>
    <x v="6"/>
    <s v="S.P380.B"/>
    <m/>
    <m/>
    <m/>
    <m/>
    <m/>
    <m/>
    <n v="76465.649999999994"/>
    <m/>
    <m/>
    <m/>
    <m/>
    <m/>
    <m/>
    <m/>
    <m/>
    <m/>
    <m/>
    <m/>
    <x v="0"/>
    <x v="0"/>
    <m/>
  </r>
  <r>
    <s v=""/>
    <s v=" IR_0303_0800"/>
    <s v="Luminosity Monitor - Final Design"/>
    <s v="6.10.14.03"/>
    <x v="0"/>
    <d v="2023-03-22T00:00:00"/>
    <d v="2023-07-13T00:00:00"/>
    <s v="tlewis"/>
    <s v="keyser"/>
    <n v="6372.14"/>
    <s v="EDIA"/>
    <s v="C"/>
    <s v="Labor"/>
    <s v="TEC"/>
    <m/>
    <s v="BNL"/>
    <s v="PED"/>
    <s v="DET"/>
    <x v="6"/>
    <s v="S.P380.B"/>
    <m/>
    <m/>
    <m/>
    <m/>
    <m/>
    <m/>
    <n v="6372.14"/>
    <m/>
    <m/>
    <m/>
    <m/>
    <m/>
    <m/>
    <m/>
    <m/>
    <m/>
    <m/>
    <m/>
    <x v="0"/>
    <x v="0"/>
    <m/>
  </r>
  <r>
    <s v=""/>
    <s v=" IR_0303_0705"/>
    <s v="Luminosity Monitor - Engineering Design Verification"/>
    <s v="6.10.14.03"/>
    <x v="0"/>
    <d v="2022-10-03T00:00:00"/>
    <d v="2023-03-21T00:00:00"/>
    <s v="tlewis"/>
    <s v="keyser"/>
    <n v="28470.82"/>
    <s v="CON"/>
    <s v="C"/>
    <s v="Nonlabor"/>
    <s v="TEC"/>
    <m/>
    <s v="BNL"/>
    <s v="PED"/>
    <s v="DET"/>
    <x v="11"/>
    <s v="S.P380.A"/>
    <m/>
    <m/>
    <m/>
    <m/>
    <m/>
    <m/>
    <n v="28470.82"/>
    <m/>
    <m/>
    <m/>
    <m/>
    <m/>
    <m/>
    <m/>
    <m/>
    <m/>
    <m/>
    <m/>
    <x v="0"/>
    <x v="0"/>
    <m/>
  </r>
  <r>
    <s v=""/>
    <s v=" IR_0303_0810"/>
    <s v="Luminosity Monitor - Pre-Production units"/>
    <s v="6.10.14.03"/>
    <x v="0"/>
    <d v="2023-03-22T00:00:00"/>
    <d v="2023-07-13T00:00:00"/>
    <s v="tlewis"/>
    <s v="keyser"/>
    <n v="39393.440000000002"/>
    <s v="CON"/>
    <s v="C"/>
    <s v="Nonlabor"/>
    <s v="TEC"/>
    <m/>
    <s v="BNL"/>
    <s v="PED"/>
    <s v="DET"/>
    <x v="6"/>
    <s v="S.P380.B"/>
    <m/>
    <m/>
    <m/>
    <m/>
    <m/>
    <m/>
    <n v="39393.440000000002"/>
    <m/>
    <m/>
    <m/>
    <m/>
    <m/>
    <m/>
    <m/>
    <m/>
    <m/>
    <m/>
    <m/>
    <x v="0"/>
    <x v="0"/>
    <m/>
  </r>
  <r>
    <s v=""/>
    <s v=" IR_0303_0910"/>
    <s v="Luminosity Monitor - Procurement and Fabrication - Oversight"/>
    <s v="6.10.14.03"/>
    <x v="0"/>
    <d v="2025-12-10T00:00:00"/>
    <d v="2026-06-02T00:00:00"/>
    <s v="tlewis"/>
    <s v="keyser"/>
    <n v="7064.9"/>
    <s v="EDIA"/>
    <s v="C"/>
    <s v="Labor"/>
    <s v="TEC"/>
    <m/>
    <s v="BNL"/>
    <s v="Const"/>
    <s v="DET"/>
    <x v="9"/>
    <s v="S.P380.C"/>
    <s v="APP00074"/>
    <m/>
    <m/>
    <m/>
    <m/>
    <m/>
    <m/>
    <m/>
    <m/>
    <n v="7064.9"/>
    <m/>
    <m/>
    <m/>
    <m/>
    <m/>
    <m/>
    <m/>
    <m/>
    <x v="0"/>
    <x v="0"/>
    <m/>
  </r>
  <r>
    <s v=""/>
    <s v=" IR_0303_0910"/>
    <s v="Luminosity Monitor - Procurement and Fabrication - Oversight"/>
    <s v="6.10.14.03"/>
    <x v="0"/>
    <d v="2025-12-10T00:00:00"/>
    <d v="2026-06-02T00:00:00"/>
    <s v="tlewis"/>
    <s v="keyser"/>
    <n v="7064.9"/>
    <s v="EDIA"/>
    <s v="C"/>
    <s v="Labor"/>
    <s v="TEC"/>
    <m/>
    <s v="BNL"/>
    <s v="Const"/>
    <s v="DET"/>
    <x v="9"/>
    <s v="S.P380.C"/>
    <s v="APP00074"/>
    <m/>
    <m/>
    <m/>
    <m/>
    <m/>
    <m/>
    <m/>
    <m/>
    <n v="7064.9"/>
    <m/>
    <m/>
    <m/>
    <m/>
    <m/>
    <m/>
    <m/>
    <m/>
    <x v="0"/>
    <x v="0"/>
    <m/>
  </r>
  <r>
    <s v=""/>
    <s v=" IR_0303_1240"/>
    <s v="Luminosity Monitor - Assembly and Installation - Labor"/>
    <s v="6.10.14.03"/>
    <x v="0"/>
    <d v="2026-06-03T00:00:00"/>
    <d v="2026-09-24T00:00:00"/>
    <s v="tlewis"/>
    <s v="keyser"/>
    <n v="418.07"/>
    <s v="CON"/>
    <s v="C"/>
    <s v="Labor"/>
    <s v="TEC"/>
    <m/>
    <s v="BNL"/>
    <s v="Const"/>
    <s v="DET"/>
    <x v="7"/>
    <s v="S.P380.C"/>
    <s v="APP00074"/>
    <m/>
    <m/>
    <m/>
    <m/>
    <m/>
    <m/>
    <m/>
    <m/>
    <n v="418.07"/>
    <m/>
    <m/>
    <m/>
    <m/>
    <m/>
    <m/>
    <m/>
    <m/>
    <x v="0"/>
    <x v="0"/>
    <m/>
  </r>
  <r>
    <s v=""/>
    <s v=" PM_0301_5020"/>
    <s v="PLI Training - FY23"/>
    <s v="6.01.03.01.01"/>
    <x v="0"/>
    <d v="2022-10-03T00:00:00"/>
    <d v="2023-09-29T00:00:00"/>
    <s v="kkrug"/>
    <s v="lavellec"/>
    <n v="62791.74"/>
    <s v="EDIA"/>
    <s v="A"/>
    <s v="Nonlabor"/>
    <s v="TEC"/>
    <m/>
    <s v="BNL"/>
    <s v="PED"/>
    <s v="PM"/>
    <x v="0"/>
    <s v="P"/>
    <m/>
    <m/>
    <m/>
    <m/>
    <m/>
    <m/>
    <n v="62791.74"/>
    <m/>
    <m/>
    <m/>
    <m/>
    <m/>
    <m/>
    <m/>
    <m/>
    <m/>
    <m/>
    <m/>
    <x v="0"/>
    <x v="0"/>
    <m/>
  </r>
  <r>
    <s v=""/>
    <s v=" PM_0301_5030"/>
    <s v="PLI Training - FY24"/>
    <s v="6.01.03.01.01"/>
    <x v="0"/>
    <d v="2023-10-02T00:00:00"/>
    <d v="2024-09-30T00:00:00"/>
    <s v="kkrug"/>
    <s v="lavellec"/>
    <n v="32117.97"/>
    <s v="EDIA"/>
    <s v="A"/>
    <s v="Nonlabor"/>
    <s v="TEC"/>
    <m/>
    <s v="BNL"/>
    <s v="PED"/>
    <s v="PM"/>
    <x v="0"/>
    <s v="P"/>
    <m/>
    <m/>
    <m/>
    <m/>
    <m/>
    <m/>
    <m/>
    <n v="32117.97"/>
    <m/>
    <m/>
    <m/>
    <m/>
    <m/>
    <m/>
    <m/>
    <m/>
    <m/>
    <m/>
    <x v="0"/>
    <x v="0"/>
    <m/>
  </r>
  <r>
    <s v=""/>
    <s v=" PM_0301_5040"/>
    <s v="PLI Training - FY25"/>
    <s v="6.01.03.01.01"/>
    <x v="0"/>
    <d v="2024-10-01T00:00:00"/>
    <d v="2025-09-30T00:00:00"/>
    <s v="kkrug"/>
    <s v="lavellec"/>
    <n v="32856.69"/>
    <s v="EDIA"/>
    <s v="A"/>
    <s v="Nonlabor"/>
    <s v="TEC"/>
    <m/>
    <s v="BNL"/>
    <s v="Const"/>
    <s v="PM"/>
    <x v="0"/>
    <s v="P"/>
    <m/>
    <m/>
    <m/>
    <m/>
    <m/>
    <m/>
    <m/>
    <m/>
    <n v="32856.69"/>
    <m/>
    <m/>
    <m/>
    <m/>
    <m/>
    <m/>
    <m/>
    <m/>
    <m/>
    <x v="0"/>
    <x v="0"/>
    <m/>
  </r>
  <r>
    <s v=""/>
    <s v=" PM_0301_5050"/>
    <s v="PLI Training - FY26"/>
    <s v="6.01.03.01.01"/>
    <x v="0"/>
    <d v="2025-10-01T00:00:00"/>
    <d v="2026-09-30T00:00:00"/>
    <s v="kkrug"/>
    <s v="lavellec"/>
    <n v="33612.39"/>
    <s v="EDIA"/>
    <s v="A"/>
    <s v="Nonlabor"/>
    <s v="TEC"/>
    <m/>
    <s v="BNL"/>
    <s v="Const"/>
    <s v="PM"/>
    <x v="0"/>
    <s v="P"/>
    <m/>
    <m/>
    <m/>
    <m/>
    <m/>
    <m/>
    <m/>
    <m/>
    <m/>
    <n v="33612.39"/>
    <m/>
    <m/>
    <m/>
    <m/>
    <m/>
    <m/>
    <m/>
    <m/>
    <x v="0"/>
    <x v="0"/>
    <m/>
  </r>
  <r>
    <s v=""/>
    <s v=" PM_0301_5060"/>
    <s v="PLI Training - FY27"/>
    <s v="6.01.03.01.01"/>
    <x v="0"/>
    <d v="2026-10-01T00:00:00"/>
    <d v="2027-09-30T00:00:00"/>
    <s v="kkrug"/>
    <s v="lavellec"/>
    <n v="34385.49"/>
    <s v="EDIA"/>
    <s v="A"/>
    <s v="Nonlabor"/>
    <s v="TEC"/>
    <m/>
    <s v="BNL"/>
    <s v="Const"/>
    <s v="PM"/>
    <x v="0"/>
    <s v="P"/>
    <m/>
    <m/>
    <m/>
    <m/>
    <m/>
    <m/>
    <m/>
    <m/>
    <m/>
    <m/>
    <n v="34385.49"/>
    <m/>
    <m/>
    <m/>
    <m/>
    <m/>
    <m/>
    <m/>
    <x v="0"/>
    <x v="0"/>
    <m/>
  </r>
  <r>
    <s v=""/>
    <s v=" PM_0301_5070"/>
    <s v="PLI Training - FY28"/>
    <s v="6.01.03.01.01"/>
    <x v="0"/>
    <d v="2027-10-01T00:00:00"/>
    <d v="2028-09-29T00:00:00"/>
    <s v="kkrug"/>
    <s v="lavellec"/>
    <n v="35176.35"/>
    <s v="EDIA"/>
    <s v="A"/>
    <s v="Nonlabor"/>
    <s v="TEC"/>
    <m/>
    <s v="BNL"/>
    <s v="Const"/>
    <s v="PM"/>
    <x v="0"/>
    <s v="P"/>
    <m/>
    <m/>
    <m/>
    <m/>
    <m/>
    <m/>
    <m/>
    <m/>
    <m/>
    <m/>
    <m/>
    <n v="35176.35"/>
    <m/>
    <m/>
    <m/>
    <m/>
    <m/>
    <m/>
    <x v="0"/>
    <x v="0"/>
    <m/>
  </r>
  <r>
    <s v=""/>
    <s v=" PO_0500_1180"/>
    <s v="ESH - FY30 Labor"/>
    <s v="6.01.02.01"/>
    <x v="0"/>
    <d v="2029-10-01T00:00:00"/>
    <d v="1930-09-30T00:00:00"/>
    <s v="kkrug"/>
    <s v="stiegler"/>
    <n v="188384.34"/>
    <s v="EDIA"/>
    <s v="A"/>
    <s v="Labor"/>
    <s v="OPC"/>
    <m/>
    <s v="BNL"/>
    <s v="Pre-Ops"/>
    <s v="PM"/>
    <x v="0"/>
    <m/>
    <m/>
    <m/>
    <m/>
    <m/>
    <m/>
    <m/>
    <m/>
    <m/>
    <m/>
    <m/>
    <m/>
    <m/>
    <m/>
    <n v="188384.34"/>
    <m/>
    <m/>
    <m/>
    <m/>
    <x v="0"/>
    <x v="0"/>
    <m/>
  </r>
  <r>
    <s v=""/>
    <s v=" EJ_0301_1000"/>
    <s v="Linac to RCS Transfer-line magnets - Design"/>
    <s v="6.03.03.01"/>
    <x v="0"/>
    <d v="2024-05-10T00:00:00"/>
    <d v="2024-06-21T00:00:00"/>
    <s v="jtolle"/>
    <s v="hwitte"/>
    <n v="8738.59"/>
    <s v="EDIA"/>
    <s v="C"/>
    <s v="Labor"/>
    <s v="TEC"/>
    <m/>
    <s v="BNL"/>
    <s v="PED"/>
    <s v="SC_MAG"/>
    <x v="6"/>
    <s v="S.P005"/>
    <m/>
    <m/>
    <m/>
    <m/>
    <m/>
    <m/>
    <m/>
    <n v="8738.59"/>
    <m/>
    <m/>
    <m/>
    <m/>
    <m/>
    <m/>
    <m/>
    <m/>
    <m/>
    <m/>
    <x v="0"/>
    <x v="0"/>
    <m/>
  </r>
  <r>
    <s v=""/>
    <s v=" EJ_0301_1220"/>
    <s v="RCS to ESR Transfer Line Magnet - Design"/>
    <s v="6.03.03.01"/>
    <x v="0"/>
    <d v="2024-05-10T00:00:00"/>
    <d v="2024-06-21T00:00:00"/>
    <s v="jtolle"/>
    <s v="hwitte"/>
    <n v="8738.59"/>
    <s v="EDIA"/>
    <s v="C"/>
    <s v="Labor"/>
    <s v="TEC"/>
    <m/>
    <s v="BNL"/>
    <s v="PED"/>
    <s v="NC_MAG"/>
    <x v="6"/>
    <s v="S.P026"/>
    <m/>
    <m/>
    <m/>
    <m/>
    <m/>
    <m/>
    <m/>
    <n v="8738.59"/>
    <m/>
    <m/>
    <m/>
    <m/>
    <m/>
    <m/>
    <m/>
    <m/>
    <m/>
    <m/>
    <x v="0"/>
    <x v="0"/>
    <m/>
  </r>
  <r>
    <s v=""/>
    <s v=" EJ_0301_1020"/>
    <s v="Linac to RCS Transfer line magnets - Mechanical Design"/>
    <s v="6.03.03.01"/>
    <x v="0"/>
    <d v="2024-06-24T00:00:00"/>
    <d v="2024-07-22T00:00:00"/>
    <s v="jtolle"/>
    <s v="hwitte"/>
    <n v="8738.59"/>
    <s v="EDIA"/>
    <s v="C"/>
    <s v="Labor"/>
    <s v="TEC"/>
    <m/>
    <s v="BNL"/>
    <s v="PED"/>
    <s v="SC_MAG"/>
    <x v="6"/>
    <s v="S.P005"/>
    <m/>
    <m/>
    <m/>
    <m/>
    <m/>
    <m/>
    <m/>
    <n v="8738.59"/>
    <m/>
    <m/>
    <m/>
    <m/>
    <m/>
    <m/>
    <m/>
    <m/>
    <m/>
    <m/>
    <x v="0"/>
    <x v="0"/>
    <m/>
  </r>
  <r>
    <s v=""/>
    <s v=" EJ_0301_1240"/>
    <s v="RCS to ESR Transfer Line Magnet - Detailed Mech-design"/>
    <s v="6.03.03.01"/>
    <x v="0"/>
    <d v="2024-06-24T00:00:00"/>
    <d v="2024-07-22T00:00:00"/>
    <s v="jtolle"/>
    <s v="hwitte"/>
    <n v="8738.59"/>
    <s v="EDIA"/>
    <s v="C"/>
    <s v="Labor"/>
    <s v="TEC"/>
    <m/>
    <s v="BNL"/>
    <s v="PED"/>
    <s v="NC_MAG"/>
    <x v="6"/>
    <s v="S.P026"/>
    <m/>
    <m/>
    <m/>
    <m/>
    <m/>
    <m/>
    <m/>
    <n v="8738.59"/>
    <m/>
    <m/>
    <m/>
    <m/>
    <m/>
    <m/>
    <m/>
    <m/>
    <m/>
    <m/>
    <x v="0"/>
    <x v="0"/>
    <m/>
  </r>
  <r>
    <s v=""/>
    <s v=" EJ_0301_1040"/>
    <s v="Linac to RCS Transfer line magnets - Prepare Specifications / APP"/>
    <s v="6.03.03.01"/>
    <x v="0"/>
    <d v="2024-07-23T00:00:00"/>
    <d v="2024-10-16T00:00:00"/>
    <s v="jtolle"/>
    <s v="hwitte"/>
    <n v="8794.66"/>
    <s v="EDIA"/>
    <s v="C"/>
    <s v="Labor"/>
    <s v="TEC"/>
    <m/>
    <s v="BNL"/>
    <s v="Const.Procure"/>
    <s v="SC_MAG"/>
    <x v="10"/>
    <s v="S.P005"/>
    <m/>
    <m/>
    <m/>
    <m/>
    <m/>
    <m/>
    <m/>
    <n v="7182.31"/>
    <n v="1612.35"/>
    <m/>
    <m/>
    <m/>
    <m/>
    <m/>
    <m/>
    <m/>
    <m/>
    <m/>
    <x v="0"/>
    <x v="0"/>
    <m/>
  </r>
  <r>
    <s v=""/>
    <s v=" EJ_0301_1260"/>
    <s v="RCS to ESR Transfer Line Magnets - Prepare Specifications / APP"/>
    <s v="6.03.03.01"/>
    <x v="0"/>
    <d v="2024-07-23T00:00:00"/>
    <d v="2024-10-16T00:00:00"/>
    <s v="jtolle"/>
    <s v="hwitte"/>
    <n v="8794.66"/>
    <s v="EDIA"/>
    <s v="C"/>
    <s v="Labor"/>
    <s v="TEC"/>
    <m/>
    <s v="BNL"/>
    <s v="Const.Procure"/>
    <s v="NC_MAG"/>
    <x v="10"/>
    <s v="S.P026"/>
    <m/>
    <m/>
    <m/>
    <m/>
    <m/>
    <m/>
    <m/>
    <n v="7182.31"/>
    <n v="1612.35"/>
    <m/>
    <m/>
    <m/>
    <m/>
    <m/>
    <m/>
    <m/>
    <m/>
    <m/>
    <x v="0"/>
    <x v="0"/>
    <m/>
  </r>
  <r>
    <s v=""/>
    <s v=" EJ_0301_1000"/>
    <s v="Linac to RCS Transfer-line magnets - Design"/>
    <s v="6.03.03.01"/>
    <x v="0"/>
    <d v="2024-05-10T00:00:00"/>
    <d v="2024-06-21T00:00:00"/>
    <s v="jtolle"/>
    <s v="hwitte"/>
    <n v="13372.38"/>
    <s v="EDIA"/>
    <s v="C"/>
    <s v="Labor"/>
    <s v="TEC"/>
    <m/>
    <s v="BNL"/>
    <s v="PED"/>
    <s v="SC_MAG"/>
    <x v="6"/>
    <s v="S.P005"/>
    <m/>
    <m/>
    <m/>
    <m/>
    <m/>
    <m/>
    <m/>
    <n v="13372.38"/>
    <m/>
    <m/>
    <m/>
    <m/>
    <m/>
    <m/>
    <m/>
    <m/>
    <m/>
    <m/>
    <x v="0"/>
    <x v="0"/>
    <m/>
  </r>
  <r>
    <s v=""/>
    <s v=" EJ_0301_1220"/>
    <s v="RCS to ESR Transfer Line Magnet - Design"/>
    <s v="6.03.03.01"/>
    <x v="0"/>
    <d v="2024-05-10T00:00:00"/>
    <d v="2024-06-21T00:00:00"/>
    <s v="jtolle"/>
    <s v="hwitte"/>
    <n v="13372.38"/>
    <s v="EDIA"/>
    <s v="C"/>
    <s v="Labor"/>
    <s v="TEC"/>
    <m/>
    <s v="BNL"/>
    <s v="PED"/>
    <s v="NC_MAG"/>
    <x v="6"/>
    <s v="S.P026"/>
    <m/>
    <m/>
    <m/>
    <m/>
    <m/>
    <m/>
    <m/>
    <n v="13372.38"/>
    <m/>
    <m/>
    <m/>
    <m/>
    <m/>
    <m/>
    <m/>
    <m/>
    <m/>
    <m/>
    <x v="0"/>
    <x v="0"/>
    <m/>
  </r>
  <r>
    <s v=""/>
    <s v=" EJ_0301_1040"/>
    <s v="Linac to RCS Transfer line magnets - Prepare Specifications / APP"/>
    <s v="6.03.03.01"/>
    <x v="0"/>
    <d v="2024-07-23T00:00:00"/>
    <d v="2024-10-16T00:00:00"/>
    <s v="jtolle"/>
    <s v="hwitte"/>
    <n v="13458.18"/>
    <s v="EDIA"/>
    <s v="C"/>
    <s v="Labor"/>
    <s v="TEC"/>
    <m/>
    <s v="BNL"/>
    <s v="Const.Procure"/>
    <s v="SC_MAG"/>
    <x v="10"/>
    <s v="S.P005"/>
    <m/>
    <m/>
    <m/>
    <m/>
    <m/>
    <m/>
    <m/>
    <n v="10990.85"/>
    <n v="2467.33"/>
    <m/>
    <m/>
    <m/>
    <m/>
    <m/>
    <m/>
    <m/>
    <m/>
    <m/>
    <x v="0"/>
    <x v="0"/>
    <m/>
  </r>
  <r>
    <s v=""/>
    <s v=" EJ_0301_1020"/>
    <s v="Linac to RCS Transfer line magnets - Mechanical Design"/>
    <s v="6.03.03.01"/>
    <x v="0"/>
    <d v="2024-06-24T00:00:00"/>
    <d v="2024-07-22T00:00:00"/>
    <s v="jtolle"/>
    <s v="hwitte"/>
    <n v="7944.85"/>
    <s v="EDIA"/>
    <s v="C"/>
    <s v="Labor"/>
    <s v="TEC"/>
    <m/>
    <s v="BNL"/>
    <s v="PED"/>
    <s v="SC_MAG"/>
    <x v="6"/>
    <s v="S.P005"/>
    <m/>
    <m/>
    <m/>
    <m/>
    <m/>
    <m/>
    <m/>
    <n v="7944.85"/>
    <m/>
    <m/>
    <m/>
    <m/>
    <m/>
    <m/>
    <m/>
    <m/>
    <m/>
    <m/>
    <x v="0"/>
    <x v="0"/>
    <m/>
  </r>
  <r>
    <s v=""/>
    <s v=" EJ_0301_1240"/>
    <s v="RCS to ESR Transfer Line Magnet - Detailed Mech-design"/>
    <s v="6.03.03.01"/>
    <x v="0"/>
    <d v="2024-06-24T00:00:00"/>
    <d v="2024-07-22T00:00:00"/>
    <s v="jtolle"/>
    <s v="hwitte"/>
    <n v="7944.85"/>
    <s v="EDIA"/>
    <s v="C"/>
    <s v="Labor"/>
    <s v="TEC"/>
    <m/>
    <s v="BNL"/>
    <s v="PED"/>
    <s v="NC_MAG"/>
    <x v="6"/>
    <s v="S.P026"/>
    <m/>
    <m/>
    <m/>
    <m/>
    <m/>
    <m/>
    <m/>
    <n v="7944.85"/>
    <m/>
    <m/>
    <m/>
    <m/>
    <m/>
    <m/>
    <m/>
    <m/>
    <m/>
    <m/>
    <x v="0"/>
    <x v="0"/>
    <m/>
  </r>
  <r>
    <s v=""/>
    <s v=" EJ_0301_1260"/>
    <s v="RCS to ESR Transfer Line Magnets - Prepare Specifications / APP"/>
    <s v="6.03.03.01"/>
    <x v="0"/>
    <d v="2024-07-23T00:00:00"/>
    <d v="2024-10-16T00:00:00"/>
    <s v="jtolle"/>
    <s v="hwitte"/>
    <n v="7995.83"/>
    <s v="EDIA"/>
    <s v="C"/>
    <s v="Labor"/>
    <s v="TEC"/>
    <m/>
    <s v="BNL"/>
    <s v="Const.Procure"/>
    <s v="NC_MAG"/>
    <x v="10"/>
    <s v="S.P026"/>
    <m/>
    <m/>
    <m/>
    <m/>
    <m/>
    <m/>
    <m/>
    <n v="6529.93"/>
    <n v="1465.9"/>
    <m/>
    <m/>
    <m/>
    <m/>
    <m/>
    <m/>
    <m/>
    <m/>
    <m/>
    <x v="0"/>
    <x v="0"/>
    <m/>
  </r>
  <r>
    <s v=""/>
    <s v=" EJ_0301_1040"/>
    <s v="Linac to RCS Transfer line magnets - Prepare Specifications / APP"/>
    <s v="6.03.03.01"/>
    <x v="0"/>
    <d v="2024-07-23T00:00:00"/>
    <d v="2024-10-16T00:00:00"/>
    <s v="jtolle"/>
    <s v="hwitte"/>
    <n v="11848.38"/>
    <s v="EDIA"/>
    <s v="C"/>
    <s v="Labor"/>
    <s v="TEC"/>
    <m/>
    <s v="BNL"/>
    <s v="Const.Procure"/>
    <s v="SC_MAG"/>
    <x v="10"/>
    <s v="S.P005"/>
    <m/>
    <m/>
    <m/>
    <m/>
    <m/>
    <m/>
    <m/>
    <n v="9676.18"/>
    <n v="2172.1999999999998"/>
    <m/>
    <m/>
    <m/>
    <m/>
    <m/>
    <m/>
    <m/>
    <m/>
    <m/>
    <x v="0"/>
    <x v="0"/>
    <m/>
  </r>
  <r>
    <s v=""/>
    <s v=" EJ_0301_1260"/>
    <s v="RCS to ESR Transfer Line Magnets - Prepare Specifications / APP"/>
    <s v="6.03.03.01"/>
    <x v="0"/>
    <d v="2024-07-23T00:00:00"/>
    <d v="2024-10-16T00:00:00"/>
    <s v="jtolle"/>
    <s v="hwitte"/>
    <n v="11848.38"/>
    <s v="EDIA"/>
    <s v="C"/>
    <s v="Labor"/>
    <s v="TEC"/>
    <m/>
    <s v="BNL"/>
    <s v="Const.Procure"/>
    <s v="NC_MAG"/>
    <x v="10"/>
    <s v="S.P026"/>
    <m/>
    <m/>
    <m/>
    <m/>
    <m/>
    <m/>
    <m/>
    <n v="9676.18"/>
    <n v="2172.1999999999998"/>
    <m/>
    <m/>
    <m/>
    <m/>
    <m/>
    <m/>
    <m/>
    <m/>
    <m/>
    <x v="0"/>
    <x v="0"/>
    <m/>
  </r>
  <r>
    <s v=""/>
    <s v=" EJ_0301_1125"/>
    <s v="Linac to RCS Transfer line magnets - Vendor Support by BNL"/>
    <s v="6.03.03.01"/>
    <x v="0"/>
    <d v="2025-12-10T00:00:00"/>
    <d v="2026-06-02T00:00:00"/>
    <s v="jtolle"/>
    <s v="hwitte"/>
    <n v="155427.85"/>
    <s v="EDIA"/>
    <s v="C"/>
    <s v="Labor"/>
    <s v="TEC"/>
    <m/>
    <s v="BNL"/>
    <s v="Const.Fabricate"/>
    <s v="SC_MAG"/>
    <x v="9"/>
    <s v="S.P005"/>
    <s v="APP00106"/>
    <m/>
    <m/>
    <m/>
    <m/>
    <m/>
    <m/>
    <m/>
    <m/>
    <n v="155427.85"/>
    <m/>
    <m/>
    <m/>
    <m/>
    <m/>
    <m/>
    <m/>
    <m/>
    <x v="0"/>
    <x v="0"/>
    <m/>
  </r>
  <r>
    <s v=""/>
    <s v=" EJ_0301_1345"/>
    <s v="RCS to ESR Transfer Line Magnets - Vendor Support by BNL"/>
    <s v="6.03.03.01"/>
    <x v="0"/>
    <d v="2025-12-10T00:00:00"/>
    <d v="2026-07-29T00:00:00"/>
    <s v="jtolle"/>
    <s v="hwitte"/>
    <n v="28259.61"/>
    <s v="EDIA"/>
    <s v="C"/>
    <s v="Labor"/>
    <s v="TEC"/>
    <m/>
    <s v="BNL"/>
    <s v="Const.Fabricate"/>
    <s v="NC_MAG"/>
    <x v="9"/>
    <s v="S.P026"/>
    <s v="APP00127"/>
    <m/>
    <m/>
    <m/>
    <m/>
    <m/>
    <m/>
    <m/>
    <m/>
    <n v="28259.61"/>
    <m/>
    <m/>
    <m/>
    <m/>
    <m/>
    <m/>
    <m/>
    <m/>
    <x v="0"/>
    <x v="0"/>
    <m/>
  </r>
  <r>
    <s v=""/>
    <s v=" EJ_0301_1440"/>
    <s v="Transfer Line Magnets - Refurbishment Material - Spec / SOW"/>
    <s v="6.03.03.01"/>
    <x v="0"/>
    <d v="2025-04-02T00:00:00"/>
    <d v="2025-04-29T00:00:00"/>
    <s v="jtolle"/>
    <s v="hwitte"/>
    <n v="6825.99"/>
    <s v="EDIA"/>
    <s v="C"/>
    <s v="Labor"/>
    <s v="TEC"/>
    <m/>
    <s v="BNL"/>
    <s v="Const.Procure"/>
    <s v="NC_MAG"/>
    <x v="10"/>
    <s v="P.S236"/>
    <m/>
    <m/>
    <m/>
    <m/>
    <m/>
    <m/>
    <m/>
    <m/>
    <n v="6825.99"/>
    <m/>
    <m/>
    <m/>
    <m/>
    <m/>
    <m/>
    <m/>
    <m/>
    <m/>
    <x v="0"/>
    <x v="0"/>
    <m/>
  </r>
  <r>
    <s v=""/>
    <s v=" RD1_0307_1060"/>
    <s v="DES: Design, Fabrication, Assembly and Testing - uncap chamber for SBU gun/Transfer system - FY23"/>
    <s v="6.02.03.07"/>
    <x v="0"/>
    <d v="2023-01-03T00:00:00"/>
    <d v="2024-01-02T00:00:00"/>
    <s v="apatil"/>
    <s v="wange"/>
    <n v="61052.27"/>
    <s v="EDIA"/>
    <s v="C"/>
    <s v="Labor"/>
    <s v="OPC"/>
    <m/>
    <s v="BNL"/>
    <s v="R&amp;D"/>
    <s v="AD"/>
    <x v="3"/>
    <m/>
    <m/>
    <m/>
    <m/>
    <m/>
    <m/>
    <m/>
    <n v="46155.519999999997"/>
    <n v="14896.75"/>
    <m/>
    <m/>
    <m/>
    <m/>
    <m/>
    <m/>
    <m/>
    <m/>
    <m/>
    <m/>
    <x v="0"/>
    <x v="0"/>
    <m/>
  </r>
  <r>
    <s v=""/>
    <s v=" E09_16520"/>
    <s v="Perform Final Distribution System Pressure Testing - IR02 - BNL"/>
    <s v="6.09.04.05"/>
    <x v="0"/>
    <d v="1931-12-15T00:00:00"/>
    <d v="1932-02-11T00:00:00"/>
    <s v="glayden"/>
    <s v="ythan"/>
    <n v="44925.55"/>
    <m/>
    <s v="C"/>
    <s v="Labor"/>
    <s v="TEC"/>
    <m/>
    <s v="BNL"/>
    <s v="Const"/>
    <s v="CRYO"/>
    <x v="8"/>
    <m/>
    <m/>
    <m/>
    <m/>
    <m/>
    <m/>
    <m/>
    <m/>
    <m/>
    <m/>
    <m/>
    <m/>
    <m/>
    <m/>
    <m/>
    <m/>
    <n v="44925.55"/>
    <m/>
    <m/>
    <x v="0"/>
    <x v="0"/>
    <m/>
  </r>
  <r>
    <s v=""/>
    <s v=" E09_16560"/>
    <s v="Perform Final Distribution System Pressure Testing - IR10- RCS"/>
    <s v="6.09.04.05"/>
    <x v="0"/>
    <d v="1930-02-27T00:00:00"/>
    <d v="1930-04-23T00:00:00"/>
    <s v="glayden"/>
    <s v="ythan"/>
    <n v="41938.480000000003"/>
    <m/>
    <s v="C"/>
    <s v="Labor"/>
    <s v="TEC"/>
    <m/>
    <s v="BNL"/>
    <s v="Const"/>
    <s v="CRYO"/>
    <x v="8"/>
    <m/>
    <m/>
    <m/>
    <m/>
    <m/>
    <m/>
    <m/>
    <m/>
    <m/>
    <m/>
    <m/>
    <m/>
    <m/>
    <m/>
    <n v="41938.480000000003"/>
    <m/>
    <m/>
    <m/>
    <m/>
    <x v="0"/>
    <x v="0"/>
    <m/>
  </r>
  <r>
    <s v=""/>
    <s v=" E09_16540"/>
    <s v="Perform Final Distribution System Pressure Testing - IR06 - BNL"/>
    <s v="6.09.04.05"/>
    <x v="0"/>
    <d v="1931-12-23T00:00:00"/>
    <d v="1932-02-20T00:00:00"/>
    <s v="glayden"/>
    <s v="ythan"/>
    <n v="44469.79"/>
    <m/>
    <s v="C"/>
    <s v="Labor"/>
    <s v="TEC"/>
    <m/>
    <s v="BNL"/>
    <s v="Const"/>
    <s v="CRYO"/>
    <x v="8"/>
    <m/>
    <m/>
    <m/>
    <m/>
    <m/>
    <m/>
    <m/>
    <m/>
    <m/>
    <m/>
    <m/>
    <m/>
    <m/>
    <m/>
    <m/>
    <m/>
    <n v="44469.79"/>
    <m/>
    <m/>
    <x v="0"/>
    <x v="0"/>
    <m/>
  </r>
  <r>
    <s v=""/>
    <s v=" E09_16540"/>
    <s v="Perform Final Distribution System Pressure Testing - IR06 - BNL"/>
    <s v="6.09.04.05"/>
    <x v="0"/>
    <d v="1931-12-23T00:00:00"/>
    <d v="1932-02-20T00:00:00"/>
    <s v="glayden"/>
    <s v="ythan"/>
    <n v="17192.93"/>
    <m/>
    <s v="C"/>
    <s v="Labor"/>
    <s v="TEC"/>
    <m/>
    <s v="BNL"/>
    <s v="Const"/>
    <s v="CRYO"/>
    <x v="8"/>
    <m/>
    <m/>
    <m/>
    <m/>
    <m/>
    <m/>
    <m/>
    <m/>
    <m/>
    <m/>
    <m/>
    <m/>
    <m/>
    <m/>
    <m/>
    <m/>
    <n v="17192.93"/>
    <m/>
    <m/>
    <x v="0"/>
    <x v="0"/>
    <m/>
  </r>
  <r>
    <s v=""/>
    <s v=" E09_16560"/>
    <s v="Perform Final Distribution System Pressure Testing - IR10- RCS"/>
    <s v="6.09.04.05"/>
    <x v="0"/>
    <d v="1930-02-27T00:00:00"/>
    <d v="1930-04-23T00:00:00"/>
    <s v="glayden"/>
    <s v="ythan"/>
    <n v="16214.28"/>
    <m/>
    <s v="C"/>
    <s v="Labor"/>
    <s v="TEC"/>
    <m/>
    <s v="BNL"/>
    <s v="Const"/>
    <s v="CRYO"/>
    <x v="8"/>
    <m/>
    <m/>
    <m/>
    <m/>
    <m/>
    <m/>
    <m/>
    <m/>
    <m/>
    <m/>
    <m/>
    <m/>
    <m/>
    <m/>
    <n v="16214.28"/>
    <m/>
    <m/>
    <m/>
    <m/>
    <x v="0"/>
    <x v="0"/>
    <m/>
  </r>
  <r>
    <s v=""/>
    <s v=" E09_16520"/>
    <s v="Perform Final Distribution System Pressure Testing - IR02 - BNL"/>
    <s v="6.09.04.05"/>
    <x v="0"/>
    <d v="1931-12-15T00:00:00"/>
    <d v="1932-02-11T00:00:00"/>
    <s v="glayden"/>
    <s v="ythan"/>
    <n v="17369.14"/>
    <m/>
    <s v="C"/>
    <s v="Labor"/>
    <s v="TEC"/>
    <m/>
    <s v="BNL"/>
    <s v="Const"/>
    <s v="CRYO"/>
    <x v="8"/>
    <m/>
    <m/>
    <m/>
    <m/>
    <m/>
    <m/>
    <m/>
    <m/>
    <m/>
    <m/>
    <m/>
    <m/>
    <m/>
    <m/>
    <m/>
    <m/>
    <n v="17369.14"/>
    <m/>
    <m/>
    <x v="0"/>
    <x v="0"/>
    <m/>
  </r>
  <r>
    <s v=""/>
    <s v=" E09_16520"/>
    <s v="Perform Final Distribution System Pressure Testing - IR02 - BNL"/>
    <s v="6.09.04.05"/>
    <x v="0"/>
    <d v="1931-12-15T00:00:00"/>
    <d v="1932-02-11T00:00:00"/>
    <s v="glayden"/>
    <s v="ythan"/>
    <n v="45816.91"/>
    <m/>
    <s v="C"/>
    <s v="Labor"/>
    <s v="TEC"/>
    <m/>
    <s v="BNL"/>
    <s v="Const"/>
    <s v="CRYO"/>
    <x v="8"/>
    <m/>
    <m/>
    <m/>
    <m/>
    <m/>
    <m/>
    <m/>
    <m/>
    <m/>
    <m/>
    <m/>
    <m/>
    <m/>
    <m/>
    <m/>
    <m/>
    <n v="45816.91"/>
    <m/>
    <m/>
    <x v="0"/>
    <x v="0"/>
    <m/>
  </r>
  <r>
    <s v=""/>
    <s v=" E09_16560"/>
    <s v="Perform Final Distribution System Pressure Testing - IR10- RCS"/>
    <s v="6.09.04.05"/>
    <x v="0"/>
    <d v="1930-02-27T00:00:00"/>
    <d v="1930-04-23T00:00:00"/>
    <s v="glayden"/>
    <s v="ythan"/>
    <n v="42770.57"/>
    <m/>
    <s v="C"/>
    <s v="Labor"/>
    <s v="TEC"/>
    <m/>
    <s v="BNL"/>
    <s v="Const"/>
    <s v="CRYO"/>
    <x v="8"/>
    <m/>
    <m/>
    <m/>
    <m/>
    <m/>
    <m/>
    <m/>
    <m/>
    <m/>
    <m/>
    <m/>
    <m/>
    <m/>
    <m/>
    <n v="42770.57"/>
    <m/>
    <m/>
    <m/>
    <m/>
    <x v="0"/>
    <x v="0"/>
    <m/>
  </r>
  <r>
    <s v=""/>
    <s v=" E09_16540"/>
    <s v="Perform Final Distribution System Pressure Testing - IR06 - BNL"/>
    <s v="6.09.04.05"/>
    <x v="0"/>
    <d v="1931-12-23T00:00:00"/>
    <d v="1932-02-20T00:00:00"/>
    <s v="glayden"/>
    <s v="ythan"/>
    <n v="45352.1"/>
    <m/>
    <s v="C"/>
    <s v="Labor"/>
    <s v="TEC"/>
    <m/>
    <s v="BNL"/>
    <s v="Const"/>
    <s v="CRYO"/>
    <x v="8"/>
    <m/>
    <m/>
    <m/>
    <m/>
    <m/>
    <m/>
    <m/>
    <m/>
    <m/>
    <m/>
    <m/>
    <m/>
    <m/>
    <m/>
    <m/>
    <m/>
    <n v="45352.1"/>
    <m/>
    <m/>
    <x v="0"/>
    <x v="0"/>
    <m/>
  </r>
  <r>
    <s v=""/>
    <s v=" E09_16540"/>
    <s v="Perform Final Distribution System Pressure Testing - IR06 - BNL"/>
    <s v="6.09.04.05"/>
    <x v="0"/>
    <d v="1931-12-23T00:00:00"/>
    <d v="1932-02-20T00:00:00"/>
    <s v="glayden"/>
    <s v="ythan"/>
    <n v="26063.89"/>
    <m/>
    <s v="C"/>
    <s v="Labor"/>
    <s v="TEC"/>
    <m/>
    <s v="BNL"/>
    <s v="Const"/>
    <s v="CRYO"/>
    <x v="8"/>
    <m/>
    <m/>
    <m/>
    <m/>
    <m/>
    <m/>
    <m/>
    <m/>
    <m/>
    <m/>
    <m/>
    <m/>
    <m/>
    <m/>
    <m/>
    <m/>
    <n v="26063.89"/>
    <m/>
    <m/>
    <x v="0"/>
    <x v="0"/>
    <m/>
  </r>
  <r>
    <s v=""/>
    <s v=" E09_16560"/>
    <s v="Perform Final Distribution System Pressure Testing - IR10- RCS"/>
    <s v="6.09.04.05"/>
    <x v="0"/>
    <d v="1930-02-27T00:00:00"/>
    <d v="1930-04-23T00:00:00"/>
    <s v="glayden"/>
    <s v="ythan"/>
    <n v="24580.29"/>
    <m/>
    <s v="C"/>
    <s v="Labor"/>
    <s v="TEC"/>
    <m/>
    <s v="BNL"/>
    <s v="Const"/>
    <s v="CRYO"/>
    <x v="8"/>
    <m/>
    <m/>
    <m/>
    <m/>
    <m/>
    <m/>
    <m/>
    <m/>
    <m/>
    <m/>
    <m/>
    <m/>
    <m/>
    <m/>
    <n v="24580.29"/>
    <m/>
    <m/>
    <m/>
    <m/>
    <x v="0"/>
    <x v="0"/>
    <m/>
  </r>
  <r>
    <s v=""/>
    <s v=" E09_16520"/>
    <s v="Perform Final Distribution System Pressure Testing - IR02 - BNL"/>
    <s v="6.09.04.05"/>
    <x v="0"/>
    <d v="1931-12-15T00:00:00"/>
    <d v="1932-02-11T00:00:00"/>
    <s v="glayden"/>
    <s v="ythan"/>
    <n v="26331.02"/>
    <m/>
    <s v="C"/>
    <s v="Labor"/>
    <s v="TEC"/>
    <m/>
    <s v="BNL"/>
    <s v="Const"/>
    <s v="CRYO"/>
    <x v="8"/>
    <m/>
    <m/>
    <m/>
    <m/>
    <m/>
    <m/>
    <m/>
    <m/>
    <m/>
    <m/>
    <m/>
    <m/>
    <m/>
    <m/>
    <m/>
    <m/>
    <n v="26331.02"/>
    <m/>
    <m/>
    <x v="0"/>
    <x v="0"/>
    <m/>
  </r>
  <r>
    <s v=""/>
    <s v=" E09_16520"/>
    <s v="Perform Final Distribution System Pressure Testing - IR02 - BNL"/>
    <s v="6.09.04.05"/>
    <x v="0"/>
    <d v="1931-12-15T00:00:00"/>
    <d v="1932-02-11T00:00:00"/>
    <s v="glayden"/>
    <s v="ythan"/>
    <n v="22908.45"/>
    <m/>
    <s v="C"/>
    <s v="Labor"/>
    <s v="TEC"/>
    <m/>
    <s v="BNL"/>
    <s v="Const"/>
    <s v="CRYO"/>
    <x v="8"/>
    <m/>
    <m/>
    <m/>
    <m/>
    <m/>
    <m/>
    <m/>
    <m/>
    <m/>
    <m/>
    <m/>
    <m/>
    <m/>
    <m/>
    <m/>
    <m/>
    <n v="22908.45"/>
    <m/>
    <m/>
    <x v="0"/>
    <x v="0"/>
    <m/>
  </r>
  <r>
    <s v=""/>
    <s v=" E09_16560"/>
    <s v="Perform Final Distribution System Pressure Testing - IR10- RCS"/>
    <s v="6.09.04.05"/>
    <x v="0"/>
    <d v="1930-02-27T00:00:00"/>
    <d v="1930-04-23T00:00:00"/>
    <s v="glayden"/>
    <s v="ythan"/>
    <n v="21385.29"/>
    <m/>
    <s v="C"/>
    <s v="Labor"/>
    <s v="TEC"/>
    <m/>
    <s v="BNL"/>
    <s v="Const"/>
    <s v="CRYO"/>
    <x v="8"/>
    <m/>
    <m/>
    <m/>
    <m/>
    <m/>
    <m/>
    <m/>
    <m/>
    <m/>
    <m/>
    <m/>
    <m/>
    <m/>
    <m/>
    <n v="21385.29"/>
    <m/>
    <m/>
    <m/>
    <m/>
    <x v="0"/>
    <x v="0"/>
    <m/>
  </r>
  <r>
    <s v=""/>
    <s v=" E09_16540"/>
    <s v="Perform Final Distribution System Pressure Testing - IR06 - BNL"/>
    <s v="6.09.04.05"/>
    <x v="0"/>
    <d v="1931-12-23T00:00:00"/>
    <d v="1932-02-20T00:00:00"/>
    <s v="glayden"/>
    <s v="ythan"/>
    <n v="22676.05"/>
    <m/>
    <s v="C"/>
    <s v="Labor"/>
    <s v="TEC"/>
    <m/>
    <s v="BNL"/>
    <s v="Const"/>
    <s v="CRYO"/>
    <x v="8"/>
    <m/>
    <m/>
    <m/>
    <m/>
    <m/>
    <m/>
    <m/>
    <m/>
    <m/>
    <m/>
    <m/>
    <m/>
    <m/>
    <m/>
    <m/>
    <m/>
    <n v="22676.05"/>
    <m/>
    <m/>
    <x v="0"/>
    <x v="0"/>
    <m/>
  </r>
  <r>
    <s v=""/>
    <s v=" EJ_0301_1160"/>
    <s v="Linac to RCS Transfer line magnets - Incoming inspection and test"/>
    <s v="6.03.03.01"/>
    <x v="0"/>
    <d v="2026-06-03T00:00:00"/>
    <d v="2026-06-09T00:00:00"/>
    <s v="jtolle"/>
    <s v="hwitte"/>
    <n v="8323.08"/>
    <s v="EDIA"/>
    <s v="C"/>
    <s v="Labor"/>
    <s v="TEC"/>
    <m/>
    <s v="BNL"/>
    <s v="Const.Test"/>
    <s v="SC_MAG"/>
    <x v="8"/>
    <s v="S.P005"/>
    <m/>
    <m/>
    <m/>
    <m/>
    <m/>
    <m/>
    <m/>
    <m/>
    <m/>
    <n v="8323.08"/>
    <m/>
    <m/>
    <m/>
    <m/>
    <m/>
    <m/>
    <m/>
    <m/>
    <x v="0"/>
    <x v="0"/>
    <m/>
  </r>
  <r>
    <s v=""/>
    <s v=" EJ_0301_1180"/>
    <s v="Linac to RCS Transfer line magnets - Magnet measurements"/>
    <s v="6.03.03.01"/>
    <x v="0"/>
    <d v="2026-06-10T00:00:00"/>
    <d v="2026-08-07T00:00:00"/>
    <s v="jtolle"/>
    <s v="hwitte"/>
    <n v="8063.89"/>
    <s v="EDIA"/>
    <s v="C"/>
    <s v="Labor"/>
    <s v="TEC"/>
    <m/>
    <s v="BNL"/>
    <s v="Const.Test"/>
    <s v="SC_MAG"/>
    <x v="8"/>
    <s v="S.P005"/>
    <m/>
    <m/>
    <m/>
    <m/>
    <m/>
    <m/>
    <m/>
    <m/>
    <m/>
    <n v="8063.89"/>
    <m/>
    <m/>
    <m/>
    <m/>
    <m/>
    <m/>
    <m/>
    <m/>
    <x v="0"/>
    <x v="0"/>
    <m/>
  </r>
  <r>
    <s v=""/>
    <s v=" EJ_0301_1380"/>
    <s v="RCS to ESR Transfer Line Magnets - Incoming Inspection and Test"/>
    <s v="6.03.03.01"/>
    <x v="0"/>
    <d v="2026-07-30T00:00:00"/>
    <d v="2026-08-05T00:00:00"/>
    <s v="jtolle"/>
    <s v="hwitte"/>
    <n v="8323.08"/>
    <s v="EDIA"/>
    <s v="C"/>
    <s v="Labor"/>
    <s v="TEC"/>
    <m/>
    <s v="BNL"/>
    <s v="Const.Test"/>
    <s v="NC_MAG"/>
    <x v="8"/>
    <s v="S.P026"/>
    <m/>
    <m/>
    <m/>
    <m/>
    <m/>
    <m/>
    <m/>
    <m/>
    <m/>
    <n v="8323.08"/>
    <m/>
    <m/>
    <m/>
    <m/>
    <m/>
    <m/>
    <m/>
    <m/>
    <x v="0"/>
    <x v="0"/>
    <m/>
  </r>
  <r>
    <s v=""/>
    <s v=" EJ_0301_1400"/>
    <s v="RCS to ESR Transfer Line Magnets - Magnet Measurements"/>
    <s v="6.03.03.01"/>
    <x v="0"/>
    <d v="2026-08-17T00:00:00"/>
    <d v="2026-10-13T00:00:00"/>
    <s v="jtolle"/>
    <s v="hwitte"/>
    <n v="8487.44"/>
    <s v="EDIA"/>
    <s v="C"/>
    <s v="Labor"/>
    <s v="TEC"/>
    <m/>
    <s v="BNL"/>
    <s v="Const.Test"/>
    <s v="NC_MAG"/>
    <x v="8"/>
    <s v="S.P026"/>
    <m/>
    <m/>
    <m/>
    <m/>
    <m/>
    <m/>
    <m/>
    <m/>
    <m/>
    <n v="6789.95"/>
    <n v="1697.49"/>
    <m/>
    <m/>
    <m/>
    <m/>
    <m/>
    <m/>
    <m/>
    <x v="0"/>
    <x v="0"/>
    <m/>
  </r>
  <r>
    <s v=""/>
    <s v=" EJ_0301_1400"/>
    <s v="RCS to ESR Transfer Line Magnets - Magnet Measurements"/>
    <s v="6.03.03.01"/>
    <x v="0"/>
    <d v="2026-08-17T00:00:00"/>
    <d v="2026-10-13T00:00:00"/>
    <s v="jtolle"/>
    <s v="hwitte"/>
    <n v="7204.41"/>
    <s v="EDIA"/>
    <s v="C"/>
    <s v="Labor"/>
    <s v="TEC"/>
    <m/>
    <s v="BNL"/>
    <s v="Const.Test"/>
    <s v="NC_MAG"/>
    <x v="8"/>
    <s v="S.P026"/>
    <m/>
    <m/>
    <m/>
    <m/>
    <m/>
    <m/>
    <m/>
    <m/>
    <m/>
    <n v="5763.53"/>
    <n v="1440.88"/>
    <m/>
    <m/>
    <m/>
    <m/>
    <m/>
    <m/>
    <m/>
    <x v="0"/>
    <x v="0"/>
    <m/>
  </r>
  <r>
    <s v=""/>
    <s v=" EJ_0301_1380"/>
    <s v="RCS to ESR Transfer Line Magnets - Incoming Inspection and Test"/>
    <s v="6.03.03.01"/>
    <x v="0"/>
    <d v="2026-07-30T00:00:00"/>
    <d v="2026-08-05T00:00:00"/>
    <s v="jtolle"/>
    <s v="hwitte"/>
    <n v="7064.9"/>
    <s v="EDIA"/>
    <s v="C"/>
    <s v="Labor"/>
    <s v="TEC"/>
    <m/>
    <s v="BNL"/>
    <s v="Const.Test"/>
    <s v="NC_MAG"/>
    <x v="8"/>
    <s v="S.P026"/>
    <m/>
    <m/>
    <m/>
    <m/>
    <m/>
    <m/>
    <m/>
    <m/>
    <m/>
    <n v="7064.9"/>
    <m/>
    <m/>
    <m/>
    <m/>
    <m/>
    <m/>
    <m/>
    <m/>
    <x v="0"/>
    <x v="0"/>
    <m/>
  </r>
  <r>
    <s v=""/>
    <s v=" EJ_0301_1180"/>
    <s v="Linac to RCS Transfer line magnets - Magnet measurements"/>
    <s v="6.03.03.01"/>
    <x v="0"/>
    <d v="2026-06-10T00:00:00"/>
    <d v="2026-08-07T00:00:00"/>
    <s v="jtolle"/>
    <s v="hwitte"/>
    <n v="6844.89"/>
    <s v="EDIA"/>
    <s v="C"/>
    <s v="Labor"/>
    <s v="TEC"/>
    <m/>
    <s v="BNL"/>
    <s v="Const.Test"/>
    <s v="SC_MAG"/>
    <x v="8"/>
    <s v="S.P005"/>
    <m/>
    <m/>
    <m/>
    <m/>
    <m/>
    <m/>
    <m/>
    <m/>
    <m/>
    <n v="6844.89"/>
    <m/>
    <m/>
    <m/>
    <m/>
    <m/>
    <m/>
    <m/>
    <m/>
    <x v="0"/>
    <x v="0"/>
    <m/>
  </r>
  <r>
    <s v=""/>
    <s v=" EJ_0301_1160"/>
    <s v="Linac to RCS Transfer line magnets - Incoming inspection and test"/>
    <s v="6.03.03.01"/>
    <x v="0"/>
    <d v="2026-06-03T00:00:00"/>
    <d v="2026-06-09T00:00:00"/>
    <s v="jtolle"/>
    <s v="hwitte"/>
    <n v="7064.9"/>
    <s v="EDIA"/>
    <s v="C"/>
    <s v="Labor"/>
    <s v="TEC"/>
    <m/>
    <s v="BNL"/>
    <s v="Const.Test"/>
    <s v="SC_MAG"/>
    <x v="8"/>
    <s v="S.P005"/>
    <m/>
    <m/>
    <m/>
    <m/>
    <m/>
    <m/>
    <m/>
    <m/>
    <m/>
    <n v="7064.9"/>
    <m/>
    <m/>
    <m/>
    <m/>
    <m/>
    <m/>
    <m/>
    <m/>
    <x v="0"/>
    <x v="0"/>
    <m/>
  </r>
  <r>
    <s v=""/>
    <s v=" EJ_0301_1160"/>
    <s v="Linac to RCS Transfer line magnets - Incoming inspection and test"/>
    <s v="6.03.03.01"/>
    <x v="0"/>
    <d v="2026-06-03T00:00:00"/>
    <d v="2026-06-09T00:00:00"/>
    <s v="jtolle"/>
    <s v="hwitte"/>
    <n v="7064.9"/>
    <s v="EDIA"/>
    <s v="C"/>
    <s v="Labor"/>
    <s v="TEC"/>
    <m/>
    <s v="BNL"/>
    <s v="Const.Test"/>
    <s v="SC_MAG"/>
    <x v="8"/>
    <s v="S.P005"/>
    <m/>
    <m/>
    <m/>
    <m/>
    <m/>
    <m/>
    <m/>
    <m/>
    <m/>
    <n v="7064.9"/>
    <m/>
    <m/>
    <m/>
    <m/>
    <m/>
    <m/>
    <m/>
    <m/>
    <x v="0"/>
    <x v="0"/>
    <m/>
  </r>
  <r>
    <s v=""/>
    <s v=" EJ_0301_1180"/>
    <s v="Linac to RCS Transfer line magnets - Magnet measurements"/>
    <s v="6.03.03.01"/>
    <x v="0"/>
    <d v="2026-06-10T00:00:00"/>
    <d v="2026-08-07T00:00:00"/>
    <s v="jtolle"/>
    <s v="hwitte"/>
    <n v="6844.89"/>
    <s v="EDIA"/>
    <s v="C"/>
    <s v="Labor"/>
    <s v="TEC"/>
    <m/>
    <s v="BNL"/>
    <s v="Const.Test"/>
    <s v="SC_MAG"/>
    <x v="8"/>
    <s v="S.P005"/>
    <m/>
    <m/>
    <m/>
    <m/>
    <m/>
    <m/>
    <m/>
    <m/>
    <m/>
    <n v="6844.89"/>
    <m/>
    <m/>
    <m/>
    <m/>
    <m/>
    <m/>
    <m/>
    <m/>
    <x v="0"/>
    <x v="0"/>
    <m/>
  </r>
  <r>
    <s v=""/>
    <s v=" EJ_0301_1380"/>
    <s v="RCS to ESR Transfer Line Magnets - Incoming Inspection and Test"/>
    <s v="6.03.03.01"/>
    <x v="0"/>
    <d v="2026-07-30T00:00:00"/>
    <d v="2026-08-05T00:00:00"/>
    <s v="jtolle"/>
    <s v="hwitte"/>
    <n v="7064.9"/>
    <s v="EDIA"/>
    <s v="C"/>
    <s v="Labor"/>
    <s v="TEC"/>
    <m/>
    <s v="BNL"/>
    <s v="Const.Test"/>
    <s v="NC_MAG"/>
    <x v="8"/>
    <s v="S.P026"/>
    <m/>
    <m/>
    <m/>
    <m/>
    <m/>
    <m/>
    <m/>
    <m/>
    <m/>
    <n v="7064.9"/>
    <m/>
    <m/>
    <m/>
    <m/>
    <m/>
    <m/>
    <m/>
    <m/>
    <x v="0"/>
    <x v="0"/>
    <m/>
  </r>
  <r>
    <s v=""/>
    <s v=" EJ_0301_1400"/>
    <s v="RCS to ESR Transfer Line Magnets - Magnet Measurements"/>
    <s v="6.03.03.01"/>
    <x v="0"/>
    <d v="2026-08-17T00:00:00"/>
    <d v="2026-10-13T00:00:00"/>
    <s v="jtolle"/>
    <s v="hwitte"/>
    <n v="7204.41"/>
    <s v="EDIA"/>
    <s v="C"/>
    <s v="Labor"/>
    <s v="TEC"/>
    <m/>
    <s v="BNL"/>
    <s v="Const.Test"/>
    <s v="NC_MAG"/>
    <x v="8"/>
    <s v="S.P026"/>
    <m/>
    <m/>
    <m/>
    <m/>
    <m/>
    <m/>
    <m/>
    <m/>
    <m/>
    <n v="5763.53"/>
    <n v="1440.88"/>
    <m/>
    <m/>
    <m/>
    <m/>
    <m/>
    <m/>
    <m/>
    <x v="0"/>
    <x v="0"/>
    <m/>
  </r>
  <r>
    <s v=""/>
    <s v=" EJ_0301_1400"/>
    <s v="RCS to ESR Transfer Line Magnets - Magnet Measurements"/>
    <s v="6.03.03.01"/>
    <x v="0"/>
    <d v="2026-08-17T00:00:00"/>
    <d v="2026-10-13T00:00:00"/>
    <s v="jtolle"/>
    <s v="hwitte"/>
    <n v="7204.41"/>
    <s v="EDIA"/>
    <s v="C"/>
    <s v="Labor"/>
    <s v="TEC"/>
    <m/>
    <s v="BNL"/>
    <s v="Const.Test"/>
    <s v="NC_MAG"/>
    <x v="8"/>
    <s v="S.P026"/>
    <m/>
    <m/>
    <m/>
    <m/>
    <m/>
    <m/>
    <m/>
    <m/>
    <m/>
    <n v="5763.53"/>
    <n v="1440.88"/>
    <m/>
    <m/>
    <m/>
    <m/>
    <m/>
    <m/>
    <m/>
    <x v="0"/>
    <x v="0"/>
    <m/>
  </r>
  <r>
    <s v=""/>
    <s v=" EJ_0301_1380"/>
    <s v="RCS to ESR Transfer Line Magnets - Incoming Inspection and Test"/>
    <s v="6.03.03.01"/>
    <x v="0"/>
    <d v="2026-07-30T00:00:00"/>
    <d v="2026-08-05T00:00:00"/>
    <s v="jtolle"/>
    <s v="hwitte"/>
    <n v="7064.9"/>
    <s v="EDIA"/>
    <s v="C"/>
    <s v="Labor"/>
    <s v="TEC"/>
    <m/>
    <s v="BNL"/>
    <s v="Const.Test"/>
    <s v="NC_MAG"/>
    <x v="8"/>
    <s v="S.P026"/>
    <m/>
    <m/>
    <m/>
    <m/>
    <m/>
    <m/>
    <m/>
    <m/>
    <m/>
    <n v="7064.9"/>
    <m/>
    <m/>
    <m/>
    <m/>
    <m/>
    <m/>
    <m/>
    <m/>
    <x v="0"/>
    <x v="0"/>
    <m/>
  </r>
  <r>
    <s v=""/>
    <s v=" EJ_0301_1180"/>
    <s v="Linac to RCS Transfer line magnets - Magnet measurements"/>
    <s v="6.03.03.01"/>
    <x v="0"/>
    <d v="2026-06-10T00:00:00"/>
    <d v="2026-08-07T00:00:00"/>
    <s v="jtolle"/>
    <s v="hwitte"/>
    <n v="6844.89"/>
    <s v="EDIA"/>
    <s v="C"/>
    <s v="Labor"/>
    <s v="TEC"/>
    <m/>
    <s v="BNL"/>
    <s v="Const.Test"/>
    <s v="SC_MAG"/>
    <x v="8"/>
    <s v="S.P005"/>
    <m/>
    <m/>
    <m/>
    <m/>
    <m/>
    <m/>
    <m/>
    <m/>
    <m/>
    <n v="6844.89"/>
    <m/>
    <m/>
    <m/>
    <m/>
    <m/>
    <m/>
    <m/>
    <m/>
    <x v="0"/>
    <x v="0"/>
    <m/>
  </r>
  <r>
    <s v=""/>
    <s v=" EJ_0301_1160"/>
    <s v="Linac to RCS Transfer line magnets - Incoming inspection and test"/>
    <s v="6.03.03.01"/>
    <x v="0"/>
    <d v="2026-06-03T00:00:00"/>
    <d v="2026-06-09T00:00:00"/>
    <s v="jtolle"/>
    <s v="hwitte"/>
    <n v="7064.9"/>
    <s v="EDIA"/>
    <s v="C"/>
    <s v="Labor"/>
    <s v="TEC"/>
    <m/>
    <s v="BNL"/>
    <s v="Const.Test"/>
    <s v="SC_MAG"/>
    <x v="8"/>
    <s v="S.P005"/>
    <m/>
    <m/>
    <m/>
    <m/>
    <m/>
    <m/>
    <m/>
    <m/>
    <m/>
    <n v="7064.9"/>
    <m/>
    <m/>
    <m/>
    <m/>
    <m/>
    <m/>
    <m/>
    <m/>
    <x v="0"/>
    <x v="0"/>
    <m/>
  </r>
  <r>
    <s v=""/>
    <s v=" EJ_0301_1490"/>
    <s v="Transfer Line Magnets - Girders - Spec / SOW"/>
    <s v="6.03.03.01"/>
    <x v="0"/>
    <d v="2024-10-17T00:00:00"/>
    <d v="2024-11-14T00:00:00"/>
    <s v="jtolle"/>
    <s v="hwitte"/>
    <n v="6825.99"/>
    <s v="EDIA"/>
    <s v="C"/>
    <s v="Labor"/>
    <s v="TEC"/>
    <m/>
    <s v="BNL"/>
    <s v="Const.Procure"/>
    <s v="NC_MAG"/>
    <x v="10"/>
    <s v="S.P182"/>
    <m/>
    <m/>
    <m/>
    <m/>
    <m/>
    <m/>
    <m/>
    <m/>
    <n v="6825.99"/>
    <m/>
    <m/>
    <m/>
    <m/>
    <m/>
    <m/>
    <m/>
    <m/>
    <m/>
    <x v="0"/>
    <x v="0"/>
    <m/>
  </r>
  <r>
    <s v=""/>
    <s v=" E08_51260"/>
    <s v="591 MHz FPC Couplers: Prepare Spec/SOW/APP"/>
    <s v="6.08.05.03"/>
    <x v="0"/>
    <d v="2025-05-15T00:00:00"/>
    <d v="2025-11-12T00:00:00"/>
    <s v="jtolle"/>
    <s v="zaltsman"/>
    <n v="46943.98"/>
    <s v="CON"/>
    <s v="C"/>
    <s v="Labor"/>
    <s v="TEC"/>
    <m/>
    <s v="BNL"/>
    <s v="Const.Procure"/>
    <s v="RF"/>
    <x v="10"/>
    <s v="D.APP22"/>
    <m/>
    <m/>
    <m/>
    <m/>
    <m/>
    <m/>
    <m/>
    <m/>
    <n v="36052.980000000003"/>
    <n v="10891"/>
    <m/>
    <m/>
    <m/>
    <m/>
    <m/>
    <m/>
    <m/>
    <m/>
    <x v="0"/>
    <x v="0"/>
    <m/>
  </r>
  <r>
    <s v=""/>
    <s v=" E08_51260"/>
    <s v="591 MHz FPC Couplers: Prepare Spec/SOW/APP"/>
    <s v="6.08.05.03"/>
    <x v="0"/>
    <d v="2025-05-15T00:00:00"/>
    <d v="2025-11-12T00:00:00"/>
    <s v="jtolle"/>
    <s v="zaltsman"/>
    <n v="16014.85"/>
    <s v="CON"/>
    <s v="C"/>
    <s v="Labor"/>
    <s v="TEC"/>
    <m/>
    <s v="BNL"/>
    <s v="Const.Procure"/>
    <s v="RF"/>
    <x v="10"/>
    <s v="D.APP22"/>
    <m/>
    <m/>
    <m/>
    <m/>
    <m/>
    <m/>
    <m/>
    <m/>
    <n v="12299.4"/>
    <n v="3715.45"/>
    <m/>
    <m/>
    <m/>
    <m/>
    <m/>
    <m/>
    <m/>
    <m/>
    <x v="0"/>
    <x v="0"/>
    <m/>
  </r>
  <r>
    <s v=""/>
    <s v=" E08_51260"/>
    <s v="591 MHz FPC Couplers: Prepare Spec/SOW/APP"/>
    <s v="6.08.05.03"/>
    <x v="0"/>
    <d v="2025-05-15T00:00:00"/>
    <d v="2025-11-12T00:00:00"/>
    <s v="jtolle"/>
    <s v="zaltsman"/>
    <n v="50046.400000000001"/>
    <s v="CON"/>
    <s v="C"/>
    <s v="Labor"/>
    <s v="TEC"/>
    <m/>
    <s v="BNL"/>
    <s v="Const.Procure"/>
    <s v="RF"/>
    <x v="10"/>
    <s v="D.APP22"/>
    <m/>
    <m/>
    <m/>
    <m/>
    <m/>
    <m/>
    <m/>
    <m/>
    <n v="38435.64"/>
    <n v="11610.77"/>
    <m/>
    <m/>
    <m/>
    <m/>
    <m/>
    <m/>
    <m/>
    <m/>
    <x v="0"/>
    <x v="0"/>
    <m/>
  </r>
  <r>
    <s v=""/>
    <s v=" E08_51320"/>
    <s v="197 MHz FPC Couplers: Prepare Spec/SOW/APP"/>
    <s v="6.08.05.03"/>
    <x v="0"/>
    <d v="2025-11-13T00:00:00"/>
    <d v="2026-05-14T00:00:00"/>
    <s v="jtolle"/>
    <s v="zaltsman"/>
    <n v="48195.67"/>
    <s v="CON"/>
    <s v="C"/>
    <s v="Labor"/>
    <s v="TEC"/>
    <m/>
    <s v="BNL"/>
    <s v="Const.Procure"/>
    <s v="RF"/>
    <x v="10"/>
    <s v="A.PP003"/>
    <m/>
    <m/>
    <m/>
    <m/>
    <m/>
    <m/>
    <m/>
    <m/>
    <m/>
    <n v="48195.67"/>
    <m/>
    <m/>
    <m/>
    <m/>
    <m/>
    <m/>
    <m/>
    <m/>
    <x v="0"/>
    <x v="0"/>
    <m/>
  </r>
  <r>
    <s v=""/>
    <s v=" E08_51320"/>
    <s v="197 MHz FPC Couplers: Prepare Spec/SOW/APP"/>
    <s v="6.08.05.03"/>
    <x v="0"/>
    <d v="2025-11-13T00:00:00"/>
    <d v="2026-05-14T00:00:00"/>
    <s v="jtolle"/>
    <s v="zaltsman"/>
    <n v="16441.86"/>
    <s v="CON"/>
    <s v="C"/>
    <s v="Labor"/>
    <s v="TEC"/>
    <m/>
    <s v="BNL"/>
    <s v="Const.Procure"/>
    <s v="RF"/>
    <x v="10"/>
    <s v="A.PP003"/>
    <m/>
    <m/>
    <m/>
    <m/>
    <m/>
    <m/>
    <m/>
    <m/>
    <m/>
    <n v="16441.86"/>
    <m/>
    <m/>
    <m/>
    <m/>
    <m/>
    <m/>
    <m/>
    <m/>
    <x v="0"/>
    <x v="0"/>
    <m/>
  </r>
  <r>
    <s v=""/>
    <s v=" E08_51320"/>
    <s v="197 MHz FPC Couplers: Prepare Spec/SOW/APP"/>
    <s v="6.08.05.03"/>
    <x v="0"/>
    <d v="2025-11-13T00:00:00"/>
    <d v="2026-05-14T00:00:00"/>
    <s v="jtolle"/>
    <s v="zaltsman"/>
    <n v="51380.82"/>
    <s v="CON"/>
    <s v="C"/>
    <s v="Labor"/>
    <s v="TEC"/>
    <m/>
    <s v="BNL"/>
    <s v="Const.Procure"/>
    <s v="RF"/>
    <x v="10"/>
    <s v="A.PP003"/>
    <m/>
    <m/>
    <m/>
    <m/>
    <m/>
    <m/>
    <m/>
    <m/>
    <m/>
    <n v="51380.82"/>
    <m/>
    <m/>
    <m/>
    <m/>
    <m/>
    <m/>
    <m/>
    <m/>
    <x v="0"/>
    <x v="0"/>
    <m/>
  </r>
  <r>
    <s v=""/>
    <s v=" E08_51370"/>
    <s v="394 MHz FPC Couplers: Prepare Spec/SOW/APP"/>
    <s v="6.08.05.03"/>
    <x v="0"/>
    <d v="2025-11-13T00:00:00"/>
    <d v="2026-05-14T00:00:00"/>
    <s v="jtolle"/>
    <s v="zaltsman"/>
    <n v="48195.67"/>
    <s v="CON"/>
    <s v="C"/>
    <s v="Labor"/>
    <s v="TEC"/>
    <m/>
    <s v="BNL"/>
    <s v="Const.Procure"/>
    <s v="RF"/>
    <x v="10"/>
    <s v="S.P041"/>
    <m/>
    <m/>
    <m/>
    <m/>
    <m/>
    <m/>
    <m/>
    <m/>
    <m/>
    <n v="48195.67"/>
    <m/>
    <m/>
    <m/>
    <m/>
    <m/>
    <m/>
    <m/>
    <m/>
    <x v="0"/>
    <x v="0"/>
    <m/>
  </r>
  <r>
    <s v=""/>
    <s v=" E08_51370"/>
    <s v="394 MHz FPC Couplers: Prepare Spec/SOW/APP"/>
    <s v="6.08.05.03"/>
    <x v="0"/>
    <d v="2025-11-13T00:00:00"/>
    <d v="2026-05-14T00:00:00"/>
    <s v="jtolle"/>
    <s v="zaltsman"/>
    <n v="16441.86"/>
    <s v="CON"/>
    <s v="C"/>
    <s v="Labor"/>
    <s v="TEC"/>
    <m/>
    <s v="BNL"/>
    <s v="Const.Procure"/>
    <s v="RF"/>
    <x v="10"/>
    <s v="S.P041"/>
    <m/>
    <m/>
    <m/>
    <m/>
    <m/>
    <m/>
    <m/>
    <m/>
    <m/>
    <n v="16441.86"/>
    <m/>
    <m/>
    <m/>
    <m/>
    <m/>
    <m/>
    <m/>
    <m/>
    <x v="0"/>
    <x v="0"/>
    <m/>
  </r>
  <r>
    <s v=""/>
    <s v=" E08_51370"/>
    <s v="394 MHz FPC Couplers: Prepare Spec/SOW/APP"/>
    <s v="6.08.05.03"/>
    <x v="0"/>
    <d v="2025-11-13T00:00:00"/>
    <d v="2026-05-14T00:00:00"/>
    <s v="jtolle"/>
    <s v="zaltsman"/>
    <n v="51380.82"/>
    <s v="CON"/>
    <s v="C"/>
    <s v="Labor"/>
    <s v="TEC"/>
    <m/>
    <s v="BNL"/>
    <s v="Const.Procure"/>
    <s v="RF"/>
    <x v="10"/>
    <s v="S.P041"/>
    <m/>
    <m/>
    <m/>
    <m/>
    <m/>
    <m/>
    <m/>
    <m/>
    <m/>
    <n v="51380.82"/>
    <m/>
    <m/>
    <m/>
    <m/>
    <m/>
    <m/>
    <m/>
    <m/>
    <x v="0"/>
    <x v="0"/>
    <m/>
  </r>
  <r>
    <s v=""/>
    <s v=" E08_51420"/>
    <s v="1.773 GHz FPC Couplers: Prepare Spec/SOW/APP"/>
    <s v="6.08.05.03"/>
    <x v="0"/>
    <d v="2026-05-15T00:00:00"/>
    <d v="2026-11-12T00:00:00"/>
    <s v="jtolle"/>
    <s v="zaltsman"/>
    <n v="48587.02"/>
    <s v="CON"/>
    <s v="C"/>
    <s v="Labor"/>
    <s v="TEC"/>
    <m/>
    <s v="BNL"/>
    <s v="Const.Procure"/>
    <s v="RF"/>
    <x v="10"/>
    <s v="S.P058"/>
    <m/>
    <m/>
    <m/>
    <m/>
    <m/>
    <m/>
    <m/>
    <m/>
    <m/>
    <n v="37314.83"/>
    <n v="11272.19"/>
    <m/>
    <m/>
    <m/>
    <m/>
    <m/>
    <m/>
    <m/>
    <x v="0"/>
    <x v="0"/>
    <m/>
  </r>
  <r>
    <s v=""/>
    <s v=" E08_51420"/>
    <s v="1.773 GHz FPC Couplers: Prepare Spec/SOW/APP"/>
    <s v="6.08.05.03"/>
    <x v="0"/>
    <d v="2026-05-15T00:00:00"/>
    <d v="2026-11-12T00:00:00"/>
    <s v="jtolle"/>
    <s v="zaltsman"/>
    <n v="16575.37"/>
    <s v="CON"/>
    <s v="C"/>
    <s v="Labor"/>
    <s v="TEC"/>
    <m/>
    <s v="BNL"/>
    <s v="Const.Procure"/>
    <s v="RF"/>
    <x v="10"/>
    <s v="S.P058"/>
    <m/>
    <m/>
    <m/>
    <m/>
    <m/>
    <m/>
    <m/>
    <m/>
    <m/>
    <n v="12729.88"/>
    <n v="3845.49"/>
    <m/>
    <m/>
    <m/>
    <m/>
    <m/>
    <m/>
    <m/>
    <x v="0"/>
    <x v="0"/>
    <m/>
  </r>
  <r>
    <s v=""/>
    <s v=" E08_51420"/>
    <s v="1.773 GHz FPC Couplers: Prepare Spec/SOW/APP"/>
    <s v="6.08.05.03"/>
    <x v="0"/>
    <d v="2026-05-15T00:00:00"/>
    <d v="2026-11-12T00:00:00"/>
    <s v="jtolle"/>
    <s v="zaltsman"/>
    <n v="51798.03"/>
    <s v="CON"/>
    <s v="C"/>
    <s v="Labor"/>
    <s v="TEC"/>
    <m/>
    <s v="BNL"/>
    <s v="Const.Procure"/>
    <s v="RF"/>
    <x v="10"/>
    <s v="S.P058"/>
    <m/>
    <m/>
    <m/>
    <m/>
    <m/>
    <m/>
    <m/>
    <m/>
    <m/>
    <n v="39780.89"/>
    <n v="12017.14"/>
    <m/>
    <m/>
    <m/>
    <m/>
    <m/>
    <m/>
    <m/>
    <x v="0"/>
    <x v="0"/>
    <m/>
  </r>
  <r>
    <s v=""/>
    <s v=" RD_0306_3715.1"/>
    <s v="D1 - Screen Prototype - Beam Pipe Geometry Survey - Hammock"/>
    <s v="6.02.03.04"/>
    <x v="0"/>
    <d v="2022-10-03T00:00:00"/>
    <d v="2024-08-09T00:00:00"/>
    <s v="rnavarrol"/>
    <s v="chetzel"/>
    <n v="42654.77"/>
    <s v="EDIA"/>
    <s v="C"/>
    <s v="Labor"/>
    <s v="OPC"/>
    <m/>
    <s v="BNL"/>
    <s v="R&amp;D"/>
    <s v="VAC"/>
    <x v="3"/>
    <m/>
    <m/>
    <m/>
    <m/>
    <m/>
    <m/>
    <m/>
    <n v="22890.17"/>
    <n v="19764.599999999999"/>
    <m/>
    <m/>
    <m/>
    <m/>
    <m/>
    <m/>
    <m/>
    <m/>
    <m/>
    <m/>
    <x v="0"/>
    <x v="0"/>
    <m/>
  </r>
  <r>
    <s v=""/>
    <s v=" RD_0306_3815"/>
    <s v="D1 - Screen Prototype - Beam screen installation validation - Hammock"/>
    <s v="6.02.03.04"/>
    <x v="0"/>
    <d v="2022-10-03T00:00:00"/>
    <d v="2024-09-16T00:00:00"/>
    <s v="rnavarrol"/>
    <s v="chetzel"/>
    <n v="18606.41"/>
    <s v="EDIA"/>
    <s v="C"/>
    <s v="Labor"/>
    <s v="OPC"/>
    <m/>
    <s v="BNL"/>
    <s v="R&amp;D"/>
    <s v="VAC"/>
    <x v="3"/>
    <m/>
    <m/>
    <m/>
    <m/>
    <m/>
    <m/>
    <m/>
    <n v="9474.43"/>
    <n v="9131.98"/>
    <m/>
    <m/>
    <m/>
    <m/>
    <m/>
    <m/>
    <m/>
    <m/>
    <m/>
    <m/>
    <x v="0"/>
    <x v="0"/>
    <m/>
  </r>
  <r>
    <s v=""/>
    <s v=" RD_0306_3931"/>
    <s v="D1 - Screen Prototype - Flange cutting and welding"/>
    <s v="6.02.03.04"/>
    <x v="0"/>
    <d v="2022-10-03T00:00:00"/>
    <d v="2024-07-02T00:00:00"/>
    <s v="rnavarrol"/>
    <s v="chetzel"/>
    <n v="19230.75"/>
    <s v="EDIA"/>
    <s v="C"/>
    <s v="Labor"/>
    <s v="OPC"/>
    <m/>
    <s v="BNL"/>
    <s v="R&amp;D"/>
    <s v="VAC"/>
    <x v="3"/>
    <m/>
    <m/>
    <m/>
    <m/>
    <m/>
    <m/>
    <m/>
    <n v="10957.57"/>
    <n v="8273.18"/>
    <m/>
    <m/>
    <m/>
    <m/>
    <m/>
    <m/>
    <m/>
    <m/>
    <m/>
    <m/>
    <x v="0"/>
    <x v="0"/>
    <m/>
  </r>
  <r>
    <s v=""/>
    <s v=" RD_0306_4041"/>
    <s v="D1 - Screen Prototype - Flange cutting and welding - Hammock"/>
    <s v="6.02.03.04"/>
    <x v="0"/>
    <d v="2024-07-03T00:00:00"/>
    <d v="2026-01-05T00:00:00"/>
    <s v="rnavarrol"/>
    <s v="chetzel"/>
    <n v="26250.959999999999"/>
    <s v="EDIA"/>
    <s v="C"/>
    <s v="Labor"/>
    <s v="OPC"/>
    <m/>
    <s v="BNL"/>
    <s v="R&amp;D"/>
    <s v="VAC"/>
    <x v="3"/>
    <m/>
    <m/>
    <m/>
    <m/>
    <m/>
    <m/>
    <m/>
    <m/>
    <n v="4340.16"/>
    <n v="17500.64"/>
    <n v="4410.16"/>
    <m/>
    <m/>
    <m/>
    <m/>
    <m/>
    <m/>
    <m/>
    <m/>
    <x v="0"/>
    <x v="0"/>
    <m/>
  </r>
  <r>
    <s v=""/>
    <s v=" RD_0306_4155"/>
    <s v="D1 - Screen Prototype - ACBS proto validate fab process to confirm RRR, SEY, UHV perf - Hammock"/>
    <s v="6.02.03.04"/>
    <x v="0"/>
    <d v="2022-10-03T00:00:00"/>
    <d v="2024-04-30T00:00:00"/>
    <s v="rnavarrol"/>
    <s v="chetzel"/>
    <n v="33745.199999999997"/>
    <s v="EDIA"/>
    <s v="C"/>
    <s v="Labor"/>
    <s v="OPC"/>
    <m/>
    <s v="BNL"/>
    <s v="R&amp;D"/>
    <s v="VAC"/>
    <x v="3"/>
    <m/>
    <m/>
    <m/>
    <m/>
    <m/>
    <m/>
    <m/>
    <n v="21380.55"/>
    <n v="12364.65"/>
    <m/>
    <m/>
    <m/>
    <m/>
    <m/>
    <m/>
    <m/>
    <m/>
    <m/>
    <m/>
    <x v="0"/>
    <x v="0"/>
    <m/>
  </r>
  <r>
    <s v=""/>
    <s v=" E09_16400"/>
    <s v="Oversee 2K Distribution System Installation Contract - Phase 1 - BNL Oversight - IR02"/>
    <s v="6.09.04.04"/>
    <x v="0"/>
    <d v="1931-03-27T00:00:00"/>
    <d v="1931-06-19T00:00:00"/>
    <s v="glayden"/>
    <s v="ythan"/>
    <n v="35073.910000000003"/>
    <m/>
    <s v="C"/>
    <s v="Labor"/>
    <s v="TEC"/>
    <m/>
    <s v="BNL"/>
    <s v="Const"/>
    <s v="CRYO"/>
    <x v="5"/>
    <m/>
    <m/>
    <m/>
    <m/>
    <m/>
    <m/>
    <m/>
    <m/>
    <m/>
    <m/>
    <m/>
    <m/>
    <m/>
    <m/>
    <m/>
    <n v="35073.910000000003"/>
    <m/>
    <m/>
    <m/>
    <x v="0"/>
    <x v="0"/>
    <m/>
  </r>
  <r>
    <s v=""/>
    <s v=" E09_16400"/>
    <s v="Oversee 2K Distribution System Installation Contract - Phase 1 - BNL Oversight - IR02"/>
    <s v="6.09.04.04"/>
    <x v="0"/>
    <d v="1931-03-27T00:00:00"/>
    <d v="1931-06-19T00:00:00"/>
    <s v="glayden"/>
    <s v="ythan"/>
    <n v="35073.910000000003"/>
    <m/>
    <s v="C"/>
    <s v="Labor"/>
    <s v="TEC"/>
    <m/>
    <s v="BNL"/>
    <s v="Const"/>
    <s v="CRYO"/>
    <x v="5"/>
    <m/>
    <m/>
    <m/>
    <m/>
    <m/>
    <m/>
    <m/>
    <m/>
    <m/>
    <m/>
    <m/>
    <m/>
    <m/>
    <m/>
    <m/>
    <n v="35073.910000000003"/>
    <m/>
    <m/>
    <m/>
    <x v="0"/>
    <x v="0"/>
    <m/>
  </r>
  <r>
    <s v=""/>
    <s v=" DE_0700_3325"/>
    <s v="Detailed (60%) Design In-Kind"/>
    <s v="6.10.07"/>
    <x v="0"/>
    <d v="2022-05-02T00:00:00"/>
    <d v="2022-09-30T00:00:00"/>
    <s v="ewoolsey"/>
    <s v="rrajput"/>
    <n v="0"/>
    <s v="EDIA"/>
    <s v="C"/>
    <s v="Labor"/>
    <s v="TEC"/>
    <m/>
    <s v="JLAB"/>
    <s v="PED"/>
    <s v="DET"/>
    <x v="6"/>
    <m/>
    <m/>
    <m/>
    <m/>
    <m/>
    <m/>
    <m/>
    <m/>
    <m/>
    <m/>
    <m/>
    <m/>
    <m/>
    <m/>
    <m/>
    <m/>
    <m/>
    <m/>
    <m/>
    <x v="0"/>
    <x v="0"/>
    <m/>
  </r>
  <r>
    <s v=""/>
    <s v=" DE_0700_3325"/>
    <s v="Detailed (60%) Design In-Kind"/>
    <s v="6.10.07"/>
    <x v="0"/>
    <d v="2022-05-02T00:00:00"/>
    <d v="2022-09-30T00:00:00"/>
    <s v="ewoolsey"/>
    <s v="rrajput"/>
    <n v="0"/>
    <s v="EDIA"/>
    <s v="C"/>
    <s v="Labor"/>
    <s v="TEC"/>
    <m/>
    <s v="JLAB"/>
    <s v="PED"/>
    <s v="DET"/>
    <x v="6"/>
    <m/>
    <m/>
    <m/>
    <m/>
    <m/>
    <m/>
    <m/>
    <m/>
    <m/>
    <m/>
    <m/>
    <m/>
    <m/>
    <m/>
    <m/>
    <m/>
    <m/>
    <m/>
    <m/>
    <x v="0"/>
    <x v="0"/>
    <m/>
  </r>
  <r>
    <s v=""/>
    <s v=" DE_0700_3325"/>
    <s v="Detailed (60%) Design In-Kind"/>
    <s v="6.10.07"/>
    <x v="0"/>
    <d v="2022-05-02T00:00:00"/>
    <d v="2022-09-30T00:00:00"/>
    <s v="ewoolsey"/>
    <s v="rrajput"/>
    <n v="0"/>
    <s v="EDIA"/>
    <s v="C"/>
    <s v="Labor"/>
    <s v="TEC"/>
    <m/>
    <s v="JLAB"/>
    <s v="PED"/>
    <s v="DET"/>
    <x v="6"/>
    <m/>
    <m/>
    <m/>
    <m/>
    <m/>
    <m/>
    <m/>
    <m/>
    <m/>
    <m/>
    <m/>
    <m/>
    <m/>
    <m/>
    <m/>
    <m/>
    <m/>
    <m/>
    <m/>
    <x v="0"/>
    <x v="0"/>
    <m/>
  </r>
  <r>
    <s v=""/>
    <s v=" IR_0303_1245"/>
    <s v="Luminosity Monitor - Assembly and Installation - Labor In-Kind"/>
    <s v="6.10.14.03"/>
    <x v="3"/>
    <d v="2026-06-03T00:00:00"/>
    <d v="2026-09-24T00:00:00"/>
    <s v="tlewis"/>
    <s v="keyser"/>
    <n v="42010.39"/>
    <s v="CON"/>
    <s v="C"/>
    <s v="Labor"/>
    <s v="TEC"/>
    <m/>
    <s v="BNL"/>
    <s v="Const"/>
    <s v="DET"/>
    <x v="7"/>
    <s v="S.P380.C"/>
    <s v="APP00074"/>
    <m/>
    <m/>
    <m/>
    <m/>
    <m/>
    <m/>
    <m/>
    <m/>
    <n v="42010.39"/>
    <m/>
    <m/>
    <m/>
    <m/>
    <m/>
    <m/>
    <m/>
    <m/>
    <x v="0"/>
    <x v="0"/>
    <m/>
  </r>
  <r>
    <s v=""/>
    <s v=" IR_0303_1245"/>
    <s v="Luminosity Monitor - Assembly and Installation - Labor In-Kind"/>
    <s v="6.10.14.03"/>
    <x v="3"/>
    <d v="2026-06-03T00:00:00"/>
    <d v="2026-09-24T00:00:00"/>
    <s v="tlewis"/>
    <s v="keyser"/>
    <n v="1102.17"/>
    <s v="CON"/>
    <s v="C"/>
    <s v="Labor"/>
    <s v="TEC"/>
    <m/>
    <s v="BNL"/>
    <s v="Const"/>
    <s v="DET"/>
    <x v="7"/>
    <s v="S.P380.C"/>
    <s v="APP00074"/>
    <m/>
    <m/>
    <m/>
    <m/>
    <m/>
    <m/>
    <m/>
    <m/>
    <n v="1102.17"/>
    <m/>
    <m/>
    <m/>
    <m/>
    <m/>
    <m/>
    <m/>
    <m/>
    <x v="0"/>
    <x v="0"/>
    <m/>
  </r>
  <r>
    <s v=""/>
    <s v=" DE_0400_0800"/>
    <s v="TR EFFORT: Light Monitoring System (hpDIRC)"/>
    <s v="6.10.04.01"/>
    <x v="0"/>
    <d v="2025-12-10T00:00:00"/>
    <d v="2026-07-15T00:00:00"/>
    <s v="ewoolsey"/>
    <s v="bzihlmann"/>
    <n v="86010.76"/>
    <s v="CON"/>
    <s v="C"/>
    <s v="Labor"/>
    <s v="TEC"/>
    <m/>
    <s v="JLAB"/>
    <s v="Const"/>
    <s v="DET"/>
    <x v="9"/>
    <s v="IN.A.004"/>
    <m/>
    <m/>
    <m/>
    <m/>
    <m/>
    <m/>
    <m/>
    <m/>
    <m/>
    <n v="86010.76"/>
    <m/>
    <m/>
    <m/>
    <m/>
    <m/>
    <m/>
    <m/>
    <m/>
    <x v="0"/>
    <x v="0"/>
    <m/>
  </r>
  <r>
    <s v=""/>
    <s v=" DE_0400_4700"/>
    <s v="TR EFFORT: Light Monitoring System (dRICH)"/>
    <s v="6.10.04.02"/>
    <x v="3"/>
    <d v="2025-12-09T00:00:00"/>
    <d v="2026-07-14T00:00:00"/>
    <s v="ewoolsey"/>
    <s v="bzihlmann"/>
    <n v="86010.76"/>
    <s v="CON"/>
    <s v="C"/>
    <s v="Labor"/>
    <s v="TEC"/>
    <m/>
    <s v="JLAB"/>
    <s v="Const"/>
    <s v="DET"/>
    <x v="9"/>
    <s v="IN.A.005"/>
    <m/>
    <m/>
    <m/>
    <m/>
    <m/>
    <m/>
    <m/>
    <m/>
    <m/>
    <n v="86010.76"/>
    <m/>
    <m/>
    <m/>
    <m/>
    <m/>
    <m/>
    <m/>
    <m/>
    <x v="0"/>
    <x v="0"/>
    <m/>
  </r>
  <r>
    <s v=""/>
    <s v=" DE_0400_4990"/>
    <s v="Fabrication Light Monitoring System Oversight (mRICH)"/>
    <s v="6.10.04.03"/>
    <x v="0"/>
    <d v="2025-12-09T00:00:00"/>
    <d v="2026-07-14T00:00:00"/>
    <s v="ewoolsey"/>
    <s v="bzihlmann"/>
    <n v="86010.76"/>
    <s v="CON"/>
    <s v="C"/>
    <s v="Labor"/>
    <s v="TEC"/>
    <m/>
    <s v="JLAB"/>
    <s v="Const"/>
    <s v="DET"/>
    <x v="9"/>
    <m/>
    <m/>
    <m/>
    <m/>
    <m/>
    <m/>
    <m/>
    <m/>
    <m/>
    <m/>
    <n v="86010.76"/>
    <m/>
    <m/>
    <m/>
    <m/>
    <m/>
    <m/>
    <m/>
    <m/>
    <x v="0"/>
    <x v="0"/>
    <m/>
  </r>
  <r>
    <s v=""/>
    <s v=" PM_0303_1490"/>
    <s v="Project Controls - FY23 Contract Programmers"/>
    <s v="6.01.03.01.03"/>
    <x v="1"/>
    <d v="2022-10-03T00:00:00"/>
    <d v="2023-09-29T00:00:00"/>
    <s v="kkrug"/>
    <s v="kkrug"/>
    <n v="293153.7"/>
    <s v="EDIA"/>
    <s v="A"/>
    <s v="Nonlabor"/>
    <s v="TEC"/>
    <m/>
    <s v="BNL"/>
    <s v="PED"/>
    <s v="PM"/>
    <x v="0"/>
    <s v="P"/>
    <m/>
    <m/>
    <m/>
    <m/>
    <m/>
    <m/>
    <n v="293153.7"/>
    <m/>
    <m/>
    <m/>
    <m/>
    <m/>
    <m/>
    <m/>
    <m/>
    <m/>
    <m/>
    <m/>
    <x v="0"/>
    <x v="0"/>
    <m/>
  </r>
  <r>
    <s v=""/>
    <s v=" PM_0303_1590"/>
    <s v="Project Controls - FY24 Contract Programmers"/>
    <s v="6.01.03.01.03"/>
    <x v="1"/>
    <d v="2023-10-02T00:00:00"/>
    <d v="2024-09-27T00:00:00"/>
    <s v="kkrug"/>
    <s v="kkrug"/>
    <n v="149948.1"/>
    <s v="EDIA"/>
    <s v="A"/>
    <s v="Nonlabor"/>
    <s v="TEC"/>
    <m/>
    <s v="BNL"/>
    <s v="PED"/>
    <s v="PM"/>
    <x v="0"/>
    <s v="P"/>
    <m/>
    <m/>
    <m/>
    <m/>
    <m/>
    <m/>
    <m/>
    <n v="149948.1"/>
    <m/>
    <m/>
    <m/>
    <m/>
    <m/>
    <m/>
    <m/>
    <m/>
    <m/>
    <m/>
    <x v="0"/>
    <x v="0"/>
    <m/>
  </r>
  <r>
    <s v=""/>
    <s v=" PM_0305_1140"/>
    <s v="Procurement Support - FY23 Labor"/>
    <s v="6.01.03.01.05"/>
    <x v="1"/>
    <d v="2022-10-03T00:00:00"/>
    <d v="2023-09-29T00:00:00"/>
    <s v="kkrug"/>
    <s v="alexander"/>
    <n v="329484.5"/>
    <s v="EDIA"/>
    <s v="A"/>
    <s v="Labor"/>
    <s v="TEC"/>
    <m/>
    <s v="BNL"/>
    <s v="PED.Design"/>
    <s v="PM"/>
    <x v="0"/>
    <m/>
    <m/>
    <m/>
    <m/>
    <m/>
    <m/>
    <m/>
    <n v="329484.5"/>
    <m/>
    <m/>
    <m/>
    <m/>
    <m/>
    <m/>
    <m/>
    <m/>
    <m/>
    <m/>
    <m/>
    <x v="0"/>
    <x v="0"/>
    <m/>
  </r>
  <r>
    <s v=""/>
    <s v=" PM_0305_1180"/>
    <s v="Procurement Support - FY24 Labor"/>
    <s v="6.01.03.01.05"/>
    <x v="1"/>
    <d v="2023-10-02T00:00:00"/>
    <d v="2024-09-30T00:00:00"/>
    <s v="kkrug"/>
    <s v="alexander"/>
    <n v="341016.45"/>
    <s v="EDIA"/>
    <s v="A"/>
    <s v="Labor"/>
    <s v="TEC"/>
    <m/>
    <s v="BNL"/>
    <s v="PED"/>
    <s v="PM"/>
    <x v="0"/>
    <m/>
    <m/>
    <m/>
    <m/>
    <m/>
    <m/>
    <m/>
    <m/>
    <n v="341016.45"/>
    <m/>
    <m/>
    <m/>
    <m/>
    <m/>
    <m/>
    <m/>
    <m/>
    <m/>
    <m/>
    <x v="0"/>
    <x v="0"/>
    <m/>
  </r>
  <r>
    <s v=""/>
    <s v=" PM_0305_1240"/>
    <s v="Procurement Support - FY25 Labor"/>
    <s v="6.01.03.01.05"/>
    <x v="0"/>
    <d v="2024-10-01T00:00:00"/>
    <d v="2025-09-30T00:00:00"/>
    <s v="kkrug"/>
    <s v="alexander"/>
    <n v="352952.03"/>
    <s v="EDIA"/>
    <s v="A"/>
    <s v="Labor"/>
    <s v="TEC"/>
    <m/>
    <s v="BNL"/>
    <s v="Const"/>
    <s v="PM"/>
    <x v="0"/>
    <m/>
    <m/>
    <m/>
    <m/>
    <m/>
    <m/>
    <m/>
    <m/>
    <m/>
    <n v="352952.03"/>
    <m/>
    <m/>
    <m/>
    <m/>
    <m/>
    <m/>
    <m/>
    <m/>
    <m/>
    <x v="0"/>
    <x v="0"/>
    <m/>
  </r>
  <r>
    <s v=""/>
    <s v=" PM_0305_1300"/>
    <s v="Procurement Support - FY26 Labor"/>
    <s v="6.01.03.01.05"/>
    <x v="0"/>
    <d v="2025-10-01T00:00:00"/>
    <d v="2026-09-30T00:00:00"/>
    <s v="kkrug"/>
    <s v="alexander"/>
    <n v="365305.35"/>
    <s v="EDIA"/>
    <s v="A"/>
    <s v="Labor"/>
    <s v="TEC"/>
    <m/>
    <s v="BNL"/>
    <s v="Const"/>
    <s v="PM"/>
    <x v="0"/>
    <m/>
    <m/>
    <m/>
    <m/>
    <m/>
    <m/>
    <m/>
    <m/>
    <m/>
    <m/>
    <n v="365305.35"/>
    <m/>
    <m/>
    <m/>
    <m/>
    <m/>
    <m/>
    <m/>
    <m/>
    <x v="0"/>
    <x v="0"/>
    <m/>
  </r>
  <r>
    <s v=""/>
    <s v=" PM_0305_1360"/>
    <s v="Procurement Support - FY27 Labor"/>
    <s v="6.01.03.01.05"/>
    <x v="0"/>
    <d v="2026-10-01T00:00:00"/>
    <d v="2027-09-30T00:00:00"/>
    <s v="kkrug"/>
    <s v="alexander"/>
    <n v="389433.7"/>
    <s v="EDIA"/>
    <s v="A"/>
    <s v="Labor"/>
    <s v="TEC"/>
    <m/>
    <s v="BNL"/>
    <s v="Const"/>
    <s v="PM"/>
    <x v="0"/>
    <m/>
    <m/>
    <m/>
    <m/>
    <m/>
    <m/>
    <m/>
    <m/>
    <m/>
    <m/>
    <m/>
    <n v="389433.7"/>
    <m/>
    <m/>
    <m/>
    <m/>
    <m/>
    <m/>
    <m/>
    <x v="0"/>
    <x v="0"/>
    <m/>
  </r>
  <r>
    <s v=""/>
    <s v=" PM_0305_1420"/>
    <s v="Procurement Support - FY28 Labor"/>
    <s v="6.01.03.01.05"/>
    <x v="0"/>
    <d v="2027-10-01T00:00:00"/>
    <d v="2028-09-29T00:00:00"/>
    <s v="kkrug"/>
    <s v="alexander"/>
    <n v="403063.87"/>
    <s v="EDIA"/>
    <s v="A"/>
    <s v="Labor"/>
    <s v="TEC"/>
    <m/>
    <s v="BNL"/>
    <s v="Const"/>
    <s v="PM"/>
    <x v="0"/>
    <m/>
    <m/>
    <m/>
    <m/>
    <m/>
    <m/>
    <m/>
    <m/>
    <m/>
    <m/>
    <m/>
    <m/>
    <n v="403063.87"/>
    <m/>
    <m/>
    <m/>
    <m/>
    <m/>
    <m/>
    <x v="0"/>
    <x v="0"/>
    <m/>
  </r>
  <r>
    <s v=""/>
    <s v=" PO_0105_1120"/>
    <s v="Procurement Support - FY29 Labor"/>
    <s v="6.01.03.01.05"/>
    <x v="0"/>
    <d v="2028-10-02T00:00:00"/>
    <d v="2029-09-28T00:00:00"/>
    <s v="kkrug"/>
    <s v="alexander"/>
    <n v="104292.78"/>
    <s v="EDIA"/>
    <s v="A"/>
    <s v="Labor"/>
    <s v="TEC"/>
    <m/>
    <s v="BNL"/>
    <s v="Const"/>
    <s v="PM"/>
    <x v="0"/>
    <m/>
    <m/>
    <m/>
    <m/>
    <m/>
    <m/>
    <m/>
    <m/>
    <m/>
    <m/>
    <m/>
    <m/>
    <m/>
    <n v="104292.78"/>
    <n v="0"/>
    <m/>
    <m/>
    <m/>
    <m/>
    <x v="0"/>
    <x v="0"/>
    <m/>
  </r>
  <r>
    <s v=""/>
    <s v=" PO_0105_1180"/>
    <s v="Procurement Support - FY30 Labor"/>
    <s v="6.01.03.01.05"/>
    <x v="0"/>
    <d v="2029-10-01T00:00:00"/>
    <d v="1930-09-30T00:00:00"/>
    <s v="kkrug"/>
    <s v="alexander"/>
    <n v="107943.02"/>
    <s v="EDIA"/>
    <s v="A"/>
    <s v="Labor"/>
    <s v="OPC"/>
    <m/>
    <s v="BNL"/>
    <s v="Pre-Ops"/>
    <s v="PM"/>
    <x v="0"/>
    <m/>
    <m/>
    <m/>
    <m/>
    <m/>
    <m/>
    <m/>
    <m/>
    <m/>
    <m/>
    <m/>
    <m/>
    <m/>
    <m/>
    <n v="107943.02"/>
    <m/>
    <m/>
    <m/>
    <m/>
    <x v="0"/>
    <x v="0"/>
    <m/>
  </r>
  <r>
    <s v=""/>
    <s v=" PO_0105_1240"/>
    <s v="Procurement Support - FY31 Labor"/>
    <s v="6.01.03.01.05"/>
    <x v="0"/>
    <d v="1930-10-01T00:00:00"/>
    <d v="1931-09-30T00:00:00"/>
    <s v="kkrug"/>
    <s v="alexander"/>
    <n v="111721.03"/>
    <s v="EDIA"/>
    <s v="A"/>
    <s v="Labor"/>
    <s v="OPC"/>
    <m/>
    <s v="BNL"/>
    <s v="Pre-Ops"/>
    <s v="PM"/>
    <x v="0"/>
    <m/>
    <m/>
    <m/>
    <m/>
    <m/>
    <m/>
    <m/>
    <m/>
    <m/>
    <m/>
    <m/>
    <m/>
    <m/>
    <m/>
    <m/>
    <n v="111721.03"/>
    <m/>
    <m/>
    <m/>
    <x v="0"/>
    <x v="0"/>
    <m/>
  </r>
  <r>
    <s v=""/>
    <s v=" PM_0400_1270"/>
    <s v="QA - FY23 Traveler System Consultant"/>
    <s v="6.01.04.01"/>
    <x v="0"/>
    <d v="2022-10-03T00:00:00"/>
    <d v="2023-09-29T00:00:00"/>
    <s v="kkrug"/>
    <s v="porretto"/>
    <n v="115118.19"/>
    <s v="EDIA"/>
    <s v="A"/>
    <s v="Nonlabor"/>
    <s v="TEC"/>
    <m/>
    <s v="BNL"/>
    <s v="PED"/>
    <s v="PM"/>
    <x v="0"/>
    <s v="P"/>
    <m/>
    <m/>
    <m/>
    <m/>
    <m/>
    <m/>
    <n v="115118.19"/>
    <n v="0"/>
    <m/>
    <m/>
    <m/>
    <m/>
    <m/>
    <m/>
    <m/>
    <m/>
    <m/>
    <m/>
    <x v="0"/>
    <x v="0"/>
    <m/>
  </r>
  <r>
    <s v=""/>
    <s v=" E08_10597"/>
    <s v="49.2 MHz Cavity (HSR Bunch Split 1) Components: Cavity Manufacturing Travel"/>
    <s v="6.08.05.05"/>
    <x v="0"/>
    <d v="2025-12-10T00:00:00"/>
    <d v="2026-09-10T00:00:00"/>
    <s v="jtolle"/>
    <s v="zaltsman"/>
    <n v="19702.52"/>
    <s v="CON"/>
    <s v="C"/>
    <s v="Nonlabor"/>
    <s v="TEC"/>
    <m/>
    <s v="BNL"/>
    <s v="Const.Fabricate"/>
    <s v="RF"/>
    <x v="9"/>
    <s v="T"/>
    <m/>
    <m/>
    <m/>
    <m/>
    <m/>
    <m/>
    <m/>
    <m/>
    <m/>
    <n v="19702.52"/>
    <m/>
    <m/>
    <m/>
    <m/>
    <m/>
    <m/>
    <m/>
    <m/>
    <x v="0"/>
    <x v="0"/>
    <m/>
  </r>
  <r>
    <s v=""/>
    <s v=" E08_10687"/>
    <s v="49.2 MHz Cavity (HSR Bunch Split 1) Testing - Electric"/>
    <s v="6.08.05.05"/>
    <x v="0"/>
    <d v="2026-09-10T00:00:00"/>
    <d v="2028-02-07T00:00:00"/>
    <s v="jtolle"/>
    <s v="zaltsman"/>
    <n v="300"/>
    <s v="CON"/>
    <s v="C"/>
    <s v="Nonlabor"/>
    <s v="TEC"/>
    <m/>
    <s v="BNL"/>
    <s v="Const.Test"/>
    <s v="RF"/>
    <x v="8"/>
    <s v="B"/>
    <m/>
    <m/>
    <m/>
    <m/>
    <m/>
    <m/>
    <m/>
    <m/>
    <m/>
    <n v="12.86"/>
    <n v="214.29"/>
    <n v="72.86"/>
    <m/>
    <m/>
    <m/>
    <m/>
    <m/>
    <m/>
    <x v="0"/>
    <x v="0"/>
    <m/>
  </r>
  <r>
    <s v=""/>
    <s v=" E08_10779"/>
    <s v="98.4 MHz Cavity (HSR Bunch Split 2) Manufacturing - Travel"/>
    <s v="6.08.05.06"/>
    <x v="0"/>
    <d v="2026-06-05T00:00:00"/>
    <d v="2027-03-11T00:00:00"/>
    <s v="jtolle"/>
    <s v="zaltsman"/>
    <n v="19960.099999999999"/>
    <s v="CON"/>
    <s v="C"/>
    <s v="Nonlabor"/>
    <s v="TEC"/>
    <m/>
    <s v="BNL"/>
    <s v="Const.Fabricate"/>
    <s v="RF"/>
    <x v="9"/>
    <s v="T"/>
    <m/>
    <m/>
    <m/>
    <m/>
    <m/>
    <m/>
    <m/>
    <m/>
    <m/>
    <n v="8614.36"/>
    <n v="11345.74"/>
    <m/>
    <m/>
    <m/>
    <m/>
    <m/>
    <m/>
    <m/>
    <x v="0"/>
    <x v="0"/>
    <m/>
  </r>
  <r>
    <s v="Contract Award"/>
    <s v=" E08_15590"/>
    <s v="AWARD: Order Cavity Tooling and Dies (197 MHz Crab R&amp;D)"/>
    <s v="6.08.02.01"/>
    <x v="0"/>
    <d v="2024-03-11T00:00:00"/>
    <d v="2024-03-11T00:00:00"/>
    <s v="pkessler"/>
    <s v="edaly"/>
    <n v="0.01"/>
    <m/>
    <s v="C"/>
    <s v="Nonlabor"/>
    <s v="OPC"/>
    <m/>
    <s v="JLAB"/>
    <s v="R&amp;D"/>
    <s v="RF"/>
    <x v="3"/>
    <s v="S.P213"/>
    <s v="APP00364"/>
    <m/>
    <m/>
    <m/>
    <m/>
    <m/>
    <m/>
    <n v="0.01"/>
    <m/>
    <m/>
    <m/>
    <m/>
    <m/>
    <m/>
    <m/>
    <m/>
    <m/>
    <m/>
    <x v="0"/>
    <x v="0"/>
    <m/>
  </r>
  <r>
    <s v="Contract Award"/>
    <s v=" E08_15670"/>
    <s v="AWARD: Material Analysis (197 MHz Crab R&amp;D)"/>
    <s v="6.08.02.01"/>
    <x v="0"/>
    <d v="2024-04-16T00:00:00"/>
    <d v="2024-04-16T00:00:00"/>
    <s v="pkessler"/>
    <s v="edaly"/>
    <n v="0.01"/>
    <m/>
    <s v="C"/>
    <s v="Nonlabor"/>
    <s v="OPC"/>
    <m/>
    <s v="JLAB"/>
    <s v="R&amp;D"/>
    <s v="RF"/>
    <x v="3"/>
    <s v="P.S426"/>
    <m/>
    <m/>
    <m/>
    <m/>
    <m/>
    <m/>
    <m/>
    <n v="0.01"/>
    <m/>
    <m/>
    <m/>
    <m/>
    <m/>
    <m/>
    <m/>
    <m/>
    <m/>
    <m/>
    <x v="0"/>
    <x v="0"/>
    <m/>
  </r>
  <r>
    <s v="Contract Award"/>
    <s v=" E08_15750"/>
    <s v="AWARD: Cavity Handling Tooling (197 MHz Crab R&amp;D)"/>
    <s v="6.08.02.01"/>
    <x v="0"/>
    <d v="2023-08-01T00:00:00"/>
    <d v="2023-08-01T00:00:00"/>
    <s v="pkessler"/>
    <s v="edaly"/>
    <n v="0.01"/>
    <m/>
    <s v="C"/>
    <s v="Nonlabor"/>
    <s v="OPC"/>
    <m/>
    <s v="JLAB"/>
    <s v="R&amp;D"/>
    <s v="RF"/>
    <x v="3"/>
    <s v="P.S140"/>
    <m/>
    <m/>
    <m/>
    <m/>
    <m/>
    <m/>
    <n v="0.01"/>
    <m/>
    <m/>
    <m/>
    <m/>
    <m/>
    <m/>
    <m/>
    <m/>
    <m/>
    <m/>
    <m/>
    <x v="0"/>
    <x v="0"/>
    <m/>
  </r>
  <r>
    <s v="Contract Award"/>
    <s v=" E08_16150"/>
    <s v="AWARD: HOMs Material (197 MHz Crab R&amp;D)"/>
    <s v="6.08.02.01"/>
    <x v="0"/>
    <d v="2022-12-29T00:00:00"/>
    <d v="2022-12-29T00:00:00"/>
    <s v="pkessler"/>
    <s v="edaly"/>
    <n v="0.01"/>
    <m/>
    <s v="C"/>
    <s v="Nonlabor"/>
    <s v="OPC"/>
    <m/>
    <s v="JLAB"/>
    <s v="R&amp;D"/>
    <s v="RF"/>
    <x v="3"/>
    <s v="P.S141"/>
    <m/>
    <m/>
    <m/>
    <m/>
    <m/>
    <m/>
    <n v="0.01"/>
    <m/>
    <m/>
    <m/>
    <m/>
    <m/>
    <m/>
    <m/>
    <m/>
    <m/>
    <m/>
    <m/>
    <x v="0"/>
    <x v="0"/>
    <m/>
  </r>
  <r>
    <s v=""/>
    <s v=" E08_16240"/>
    <s v="AWARD: HOMs Tooling (197 MHz Crab R&amp;D)"/>
    <s v="6.08.02.01"/>
    <x v="0"/>
    <d v="2023-04-07T00:00:00"/>
    <d v="2023-04-07T00:00:00"/>
    <s v="pkessler"/>
    <s v="edaly"/>
    <n v="0"/>
    <m/>
    <s v="C"/>
    <s v="Nonlabor"/>
    <s v="OPC"/>
    <m/>
    <s v="JLAB"/>
    <s v="R&amp;D"/>
    <s v="RF"/>
    <x v="3"/>
    <m/>
    <m/>
    <m/>
    <m/>
    <m/>
    <m/>
    <m/>
    <m/>
    <m/>
    <m/>
    <m/>
    <m/>
    <m/>
    <m/>
    <m/>
    <m/>
    <m/>
    <m/>
    <m/>
    <x v="0"/>
    <x v="0"/>
    <m/>
  </r>
  <r>
    <s v="Contract Award"/>
    <s v=" E08_16399"/>
    <s v="AWARD: RRR Niobium (591MHz 1-Cell R&amp;D)"/>
    <s v="6.08.02.02"/>
    <x v="0"/>
    <d v="2021-06-30T00:00:00"/>
    <d v="2021-06-30T00:00:00"/>
    <s v="pkessler"/>
    <s v="edaly"/>
    <n v="0.01"/>
    <m/>
    <s v="C"/>
    <s v="Nonlabor"/>
    <s v="OPC"/>
    <m/>
    <s v="JLAB"/>
    <s v="R&amp;D"/>
    <s v="RF"/>
    <x v="3"/>
    <s v="P.S142"/>
    <m/>
    <m/>
    <m/>
    <m/>
    <n v="0.01"/>
    <m/>
    <m/>
    <m/>
    <m/>
    <m/>
    <m/>
    <m/>
    <m/>
    <m/>
    <m/>
    <m/>
    <m/>
    <m/>
    <x v="0"/>
    <x v="0"/>
    <m/>
  </r>
  <r>
    <s v="Contract Award"/>
    <s v=" E08_16635"/>
    <s v="AWARD: Dies and Fixture Raw Material (591MHz 1-Cell R&amp;D)"/>
    <s v="6.08.02.02"/>
    <x v="0"/>
    <d v="2022-07-18T00:00:00"/>
    <d v="2022-07-18T00:00:00"/>
    <s v="pkessler"/>
    <s v="edaly"/>
    <n v="0.01"/>
    <m/>
    <s v="C"/>
    <s v="Nonlabor"/>
    <s v="OPC"/>
    <m/>
    <s v="JLAB"/>
    <s v="R&amp;D"/>
    <s v="RF"/>
    <x v="3"/>
    <s v="P.S427"/>
    <m/>
    <m/>
    <m/>
    <m/>
    <m/>
    <n v="0.01"/>
    <m/>
    <m/>
    <m/>
    <m/>
    <m/>
    <m/>
    <m/>
    <m/>
    <m/>
    <m/>
    <m/>
    <m/>
    <x v="0"/>
    <x v="0"/>
    <m/>
  </r>
  <r>
    <s v="Contract Award"/>
    <s v=" E08_16695"/>
    <s v="AWARD: Dies and fixtures procurement package (591MHz 1-Cell R&amp;D)"/>
    <s v="6.08.02.02"/>
    <x v="1"/>
    <d v="2023-07-05T00:00:00"/>
    <d v="2023-07-05T00:00:00"/>
    <s v="pkessler"/>
    <s v="edaly"/>
    <n v="0.01"/>
    <m/>
    <s v="C"/>
    <s v="Nonlabor"/>
    <s v="OPC"/>
    <m/>
    <s v="JLAB"/>
    <s v="R&amp;D"/>
    <s v="RF"/>
    <x v="3"/>
    <s v="P.S428"/>
    <m/>
    <m/>
    <m/>
    <m/>
    <m/>
    <m/>
    <n v="0.01"/>
    <m/>
    <m/>
    <m/>
    <m/>
    <m/>
    <m/>
    <m/>
    <m/>
    <m/>
    <m/>
    <m/>
    <x v="0"/>
    <x v="0"/>
    <m/>
  </r>
  <r>
    <s v="Contract Award"/>
    <s v=" E08_16765"/>
    <s v="AWARD: Cavity Ancillary Materials  (591MHz 1-Cell R&amp;D)"/>
    <s v="6.08.02.02"/>
    <x v="1"/>
    <d v="2023-06-22T00:00:00"/>
    <d v="2023-06-22T00:00:00"/>
    <s v="pkessler"/>
    <s v="edaly"/>
    <n v="0.01"/>
    <m/>
    <s v="C"/>
    <s v="Nonlabor"/>
    <s v="OPC"/>
    <m/>
    <s v="JLAB"/>
    <s v="R&amp;D"/>
    <s v="RF"/>
    <x v="3"/>
    <s v="P.S429"/>
    <m/>
    <m/>
    <m/>
    <m/>
    <m/>
    <m/>
    <n v="0.01"/>
    <m/>
    <m/>
    <m/>
    <m/>
    <m/>
    <m/>
    <m/>
    <m/>
    <m/>
    <m/>
    <m/>
    <x v="0"/>
    <x v="0"/>
    <m/>
  </r>
  <r>
    <s v="Contract Award"/>
    <s v=" E08_17740"/>
    <s v="AWARD: Helium Vessel Assembly/Welding Tooling (197 MHz Crab 1st Art)"/>
    <s v="6.08.03.01.01.02"/>
    <x v="0"/>
    <d v="2026-03-11T00:00:00"/>
    <d v="2026-03-11T00:00:00"/>
    <s v="pkessler"/>
    <s v="Matalevich"/>
    <n v="0.01"/>
    <m/>
    <s v="C"/>
    <s v="Nonlabor"/>
    <s v="TEC"/>
    <m/>
    <s v="JLAB"/>
    <s v="Const"/>
    <s v="RF"/>
    <x v="10"/>
    <s v="B"/>
    <m/>
    <m/>
    <m/>
    <m/>
    <m/>
    <m/>
    <m/>
    <m/>
    <m/>
    <n v="0.01"/>
    <m/>
    <m/>
    <m/>
    <m/>
    <m/>
    <m/>
    <m/>
    <m/>
    <x v="0"/>
    <x v="0"/>
    <m/>
  </r>
  <r>
    <s v="Contract Award"/>
    <s v=" E08_17800"/>
    <s v="AWARD: Cavity/Helium Vessel Handling Tooling (197 MHz Crab 1st Art)"/>
    <s v="6.08.03.01.01.02"/>
    <x v="0"/>
    <d v="2026-03-26T00:00:00"/>
    <d v="2026-03-26T00:00:00"/>
    <s v="pkessler"/>
    <s v="Matalevich"/>
    <n v="0.01"/>
    <m/>
    <s v="C"/>
    <s v="Nonlabor"/>
    <s v="TEC"/>
    <m/>
    <s v="JLAB"/>
    <s v="Const"/>
    <s v="RF"/>
    <x v="10"/>
    <s v="B"/>
    <m/>
    <m/>
    <m/>
    <m/>
    <m/>
    <m/>
    <m/>
    <m/>
    <m/>
    <n v="0.01"/>
    <m/>
    <m/>
    <m/>
    <m/>
    <m/>
    <m/>
    <m/>
    <m/>
    <x v="0"/>
    <x v="0"/>
    <m/>
  </r>
  <r>
    <s v="Contract Award"/>
    <s v=" E08_17860"/>
    <s v="AWARD: HOM Waveguide cleaning Tooling (197 MHz Crab 1st Art)"/>
    <s v="6.08.03.01.01.02"/>
    <x v="0"/>
    <d v="2026-04-10T00:00:00"/>
    <d v="2026-04-10T00:00:00"/>
    <s v="pkessler"/>
    <s v="Matalevich"/>
    <n v="0.01"/>
    <m/>
    <s v="C"/>
    <s v="Nonlabor"/>
    <s v="TEC"/>
    <m/>
    <s v="JLAB"/>
    <s v="Const"/>
    <s v="RF"/>
    <x v="10"/>
    <s v="B"/>
    <m/>
    <m/>
    <m/>
    <m/>
    <m/>
    <m/>
    <m/>
    <m/>
    <m/>
    <n v="0.01"/>
    <m/>
    <m/>
    <m/>
    <m/>
    <m/>
    <m/>
    <m/>
    <m/>
    <x v="0"/>
    <x v="0"/>
    <m/>
  </r>
  <r>
    <s v="Contract Award"/>
    <s v=" E08_17920"/>
    <s v="AWARD: Misc. Cavity Processing Tooling (197 MHz Crab 1st Art)"/>
    <s v="6.08.03.01.01.02"/>
    <x v="0"/>
    <d v="2026-04-27T00:00:00"/>
    <d v="2026-04-27T00:00:00"/>
    <s v="pkessler"/>
    <s v="Matalevich"/>
    <n v="0.01"/>
    <m/>
    <s v="C"/>
    <s v="Nonlabor"/>
    <s v="TEC"/>
    <m/>
    <s v="JLAB"/>
    <s v="Const"/>
    <s v="RF"/>
    <x v="10"/>
    <s v="B"/>
    <m/>
    <m/>
    <m/>
    <m/>
    <m/>
    <m/>
    <m/>
    <m/>
    <m/>
    <n v="0.01"/>
    <m/>
    <m/>
    <m/>
    <m/>
    <m/>
    <m/>
    <m/>
    <m/>
    <x v="0"/>
    <x v="0"/>
    <m/>
  </r>
  <r>
    <s v="Contract Award"/>
    <s v=" E08_17980"/>
    <s v="AWARD: Waveguide handling #1 Tooling (197 MHz Crab 1st Art)"/>
    <s v="6.08.03.01.01.02"/>
    <x v="0"/>
    <d v="2025-12-09T00:00:00"/>
    <d v="2025-12-09T00:00:00"/>
    <s v="pkessler"/>
    <s v="Matalevich"/>
    <n v="0.01"/>
    <m/>
    <s v="C"/>
    <s v="Nonlabor"/>
    <s v="TEC"/>
    <m/>
    <s v="JLAB"/>
    <s v="Const"/>
    <s v="RF"/>
    <x v="10"/>
    <s v="B"/>
    <m/>
    <m/>
    <m/>
    <m/>
    <m/>
    <m/>
    <m/>
    <m/>
    <m/>
    <n v="0.01"/>
    <m/>
    <m/>
    <m/>
    <m/>
    <m/>
    <m/>
    <m/>
    <m/>
    <x v="0"/>
    <x v="0"/>
    <m/>
  </r>
  <r>
    <s v="Contract Award"/>
    <s v=" E08_18040"/>
    <s v="AWARD: Waveguide handling #2 Tooling (197 MHz Crab 1st Art)"/>
    <s v="6.08.03.01.01.02"/>
    <x v="0"/>
    <d v="2025-12-09T00:00:00"/>
    <d v="2025-12-09T00:00:00"/>
    <s v="pkessler"/>
    <s v="Matalevich"/>
    <n v="0.01"/>
    <m/>
    <s v="C"/>
    <s v="Nonlabor"/>
    <s v="TEC"/>
    <m/>
    <s v="JLAB"/>
    <s v="Const"/>
    <s v="RF"/>
    <x v="10"/>
    <s v="B"/>
    <m/>
    <m/>
    <m/>
    <m/>
    <m/>
    <m/>
    <m/>
    <m/>
    <m/>
    <n v="0.01"/>
    <m/>
    <m/>
    <m/>
    <m/>
    <m/>
    <m/>
    <m/>
    <m/>
    <x v="0"/>
    <x v="0"/>
    <m/>
  </r>
  <r>
    <s v="Contract Award"/>
    <s v=" E08_18160"/>
    <s v="AWARD: Misc. Clean Room String Assembly Tooling (197 MHz Crab 1st Art)"/>
    <s v="6.08.03.01.01.02"/>
    <x v="0"/>
    <d v="2026-05-01T00:00:00"/>
    <d v="2026-05-01T00:00:00"/>
    <s v="pkessler"/>
    <s v="Matalevich"/>
    <n v="0.01"/>
    <m/>
    <s v="C"/>
    <s v="Nonlabor"/>
    <s v="TEC"/>
    <m/>
    <s v="JLAB"/>
    <s v="Const"/>
    <s v="RF"/>
    <x v="10"/>
    <s v="B"/>
    <m/>
    <m/>
    <m/>
    <m/>
    <m/>
    <m/>
    <m/>
    <m/>
    <m/>
    <n v="0.01"/>
    <m/>
    <m/>
    <m/>
    <m/>
    <m/>
    <m/>
    <m/>
    <m/>
    <x v="0"/>
    <x v="0"/>
    <m/>
  </r>
  <r>
    <s v="Contract Award"/>
    <s v=" E08_18910"/>
    <s v="AWARD: First Article Tuner Stepper Motors (197 MHz Crab 1st Art)"/>
    <s v="6.08.03.01.02.02"/>
    <x v="0"/>
    <d v="2025-12-09T00:00:00"/>
    <d v="2025-12-09T00:00:00"/>
    <s v="pkessler"/>
    <s v="Matalevich"/>
    <n v="0.01"/>
    <m/>
    <s v="C"/>
    <s v="Nonlabor"/>
    <s v="TEC"/>
    <m/>
    <s v="JLAB"/>
    <s v="Const"/>
    <s v="RF"/>
    <x v="10"/>
    <s v="B"/>
    <m/>
    <m/>
    <m/>
    <m/>
    <m/>
    <m/>
    <m/>
    <m/>
    <m/>
    <n v="0.01"/>
    <m/>
    <m/>
    <m/>
    <m/>
    <m/>
    <m/>
    <m/>
    <m/>
    <x v="0"/>
    <x v="0"/>
    <m/>
  </r>
  <r>
    <s v="Contract Award"/>
    <s v=" E08_18970"/>
    <s v="AWARD: First Article Tuner Harmonic Drives (197 MHz Crab 1st Art)"/>
    <s v="6.08.03.01.02.02"/>
    <x v="0"/>
    <d v="2025-12-09T00:00:00"/>
    <d v="2025-12-09T00:00:00"/>
    <s v="pkessler"/>
    <s v="Matalevich"/>
    <n v="0.01"/>
    <m/>
    <s v="C"/>
    <s v="Nonlabor"/>
    <s v="TEC"/>
    <m/>
    <s v="JLAB"/>
    <s v="Const"/>
    <s v="RF"/>
    <x v="10"/>
    <s v="B"/>
    <m/>
    <m/>
    <m/>
    <m/>
    <m/>
    <m/>
    <m/>
    <m/>
    <m/>
    <n v="0.01"/>
    <m/>
    <m/>
    <m/>
    <m/>
    <m/>
    <m/>
    <m/>
    <m/>
    <x v="0"/>
    <x v="0"/>
    <m/>
  </r>
  <r>
    <s v="Contract Award"/>
    <s v=" E08_19030"/>
    <s v="AWARD: First Article Tuner Piezos (197 MHz Crab 1st Art)"/>
    <s v="6.08.03.01.02.02"/>
    <x v="0"/>
    <d v="2025-12-09T00:00:00"/>
    <d v="2025-12-09T00:00:00"/>
    <s v="pkessler"/>
    <s v="Matalevich"/>
    <n v="0.01"/>
    <m/>
    <s v="C"/>
    <s v="Nonlabor"/>
    <s v="TEC"/>
    <m/>
    <s v="JLAB"/>
    <s v="Const"/>
    <s v="RF"/>
    <x v="10"/>
    <s v="B"/>
    <m/>
    <m/>
    <m/>
    <m/>
    <m/>
    <m/>
    <m/>
    <m/>
    <m/>
    <n v="0.01"/>
    <m/>
    <m/>
    <m/>
    <m/>
    <m/>
    <m/>
    <m/>
    <m/>
    <x v="0"/>
    <x v="0"/>
    <m/>
  </r>
  <r>
    <s v="Contract Award"/>
    <s v=" E08_19700"/>
    <s v="AWARD: SpaceFrame Assembly Tooling (197 MHz Crab 1st Art)"/>
    <s v="6.08.03.01.02.02"/>
    <x v="0"/>
    <d v="2025-12-09T00:00:00"/>
    <d v="2025-12-09T00:00:00"/>
    <s v="pkessler"/>
    <s v="Matalevich"/>
    <n v="0.01"/>
    <m/>
    <s v="C"/>
    <s v="Nonlabor"/>
    <s v="TEC"/>
    <m/>
    <s v="JLAB"/>
    <s v="Const"/>
    <s v="RF"/>
    <x v="10"/>
    <s v="B"/>
    <m/>
    <m/>
    <m/>
    <m/>
    <m/>
    <m/>
    <m/>
    <m/>
    <m/>
    <n v="0.01"/>
    <m/>
    <m/>
    <m/>
    <m/>
    <m/>
    <m/>
    <m/>
    <m/>
    <x v="0"/>
    <x v="0"/>
    <m/>
  </r>
  <r>
    <s v="Contract Award"/>
    <s v=" E08_19760"/>
    <s v="AWARD: Spaceframe to Rails support Tooling (197 MHz Crab 1st Art)"/>
    <s v="6.08.03.01.02.02"/>
    <x v="0"/>
    <d v="2025-12-09T00:00:00"/>
    <d v="2025-12-09T00:00:00"/>
    <s v="pkessler"/>
    <s v="Matalevich"/>
    <n v="0.01"/>
    <m/>
    <s v="C"/>
    <s v="Nonlabor"/>
    <s v="TEC"/>
    <m/>
    <s v="JLAB"/>
    <s v="Const"/>
    <s v="RF"/>
    <x v="10"/>
    <s v="B"/>
    <m/>
    <m/>
    <m/>
    <m/>
    <m/>
    <m/>
    <m/>
    <m/>
    <m/>
    <n v="0.01"/>
    <m/>
    <m/>
    <m/>
    <m/>
    <m/>
    <m/>
    <m/>
    <m/>
    <x v="0"/>
    <x v="0"/>
    <m/>
  </r>
  <r>
    <s v="Contract Award"/>
    <s v=" E08_19820"/>
    <s v="AWARD:  Alignment fixtures (197 MHz Crab 1st Art)"/>
    <s v="6.08.03.01.02.02"/>
    <x v="0"/>
    <d v="2025-12-09T00:00:00"/>
    <d v="2025-12-09T00:00:00"/>
    <s v="pkessler"/>
    <s v="Matalevich"/>
    <n v="0.01"/>
    <m/>
    <s v="C"/>
    <s v="Nonlabor"/>
    <s v="TEC"/>
    <m/>
    <s v="JLAB"/>
    <s v="Const"/>
    <s v="RF"/>
    <x v="10"/>
    <s v="B"/>
    <m/>
    <m/>
    <m/>
    <m/>
    <m/>
    <m/>
    <m/>
    <m/>
    <m/>
    <n v="0.01"/>
    <m/>
    <m/>
    <m/>
    <m/>
    <m/>
    <m/>
    <m/>
    <m/>
    <x v="0"/>
    <x v="0"/>
    <m/>
  </r>
  <r>
    <s v="Contract Award"/>
    <s v=" E08_19880"/>
    <s v="AWARD:  Vacuum Vessel support Tooling (197 MHz Crab 1st Art)"/>
    <s v="6.08.03.01.02.02"/>
    <x v="0"/>
    <d v="2025-12-09T00:00:00"/>
    <d v="2025-12-09T00:00:00"/>
    <s v="pkessler"/>
    <s v="Matalevich"/>
    <n v="0.01"/>
    <m/>
    <s v="C"/>
    <s v="Nonlabor"/>
    <s v="TEC"/>
    <m/>
    <s v="JLAB"/>
    <s v="Const"/>
    <s v="RF"/>
    <x v="10"/>
    <s v="B"/>
    <m/>
    <m/>
    <m/>
    <m/>
    <m/>
    <m/>
    <m/>
    <m/>
    <m/>
    <n v="0.01"/>
    <m/>
    <m/>
    <m/>
    <m/>
    <m/>
    <m/>
    <m/>
    <m/>
    <x v="0"/>
    <x v="0"/>
    <m/>
  </r>
  <r>
    <s v="Contract Award"/>
    <s v=" E08_19940"/>
    <s v="AWARD:  Tuner Assembly Tooling (197 MHz Crab 1st Art)"/>
    <s v="6.08.03.01.02.02"/>
    <x v="0"/>
    <d v="2025-12-09T00:00:00"/>
    <d v="2025-12-09T00:00:00"/>
    <s v="pkessler"/>
    <s v="Matalevich"/>
    <n v="0.01"/>
    <m/>
    <s v="C"/>
    <s v="Nonlabor"/>
    <s v="TEC"/>
    <m/>
    <s v="JLAB"/>
    <s v="Const"/>
    <s v="RF"/>
    <x v="10"/>
    <s v="B"/>
    <m/>
    <m/>
    <m/>
    <m/>
    <m/>
    <m/>
    <m/>
    <m/>
    <m/>
    <n v="0.01"/>
    <m/>
    <m/>
    <m/>
    <m/>
    <m/>
    <m/>
    <m/>
    <m/>
    <x v="0"/>
    <x v="0"/>
    <m/>
  </r>
  <r>
    <s v="Contract Award"/>
    <s v=" E08_20000"/>
    <s v="AWARD:  Misc. Cryostat Assembly Tooling (197 MHz Crab 1st Art)"/>
    <s v="6.08.03.01.02.02"/>
    <x v="0"/>
    <d v="2025-12-09T00:00:00"/>
    <d v="2025-12-09T00:00:00"/>
    <s v="pkessler"/>
    <s v="Matalevich"/>
    <n v="0.01"/>
    <m/>
    <s v="C"/>
    <s v="Nonlabor"/>
    <s v="TEC"/>
    <m/>
    <s v="JLAB"/>
    <s v="Const"/>
    <s v="RF"/>
    <x v="10"/>
    <s v="B"/>
    <m/>
    <m/>
    <m/>
    <m/>
    <m/>
    <m/>
    <m/>
    <m/>
    <m/>
    <n v="0.01"/>
    <m/>
    <m/>
    <m/>
    <m/>
    <m/>
    <m/>
    <m/>
    <m/>
    <x v="0"/>
    <x v="0"/>
    <m/>
  </r>
  <r>
    <s v="Contract Award"/>
    <s v=" E08_20420"/>
    <s v="AWARD: Test Cave U-Tubes (197 MHz Crab 1st Art)"/>
    <s v="6.08.03.01.03.02"/>
    <x v="0"/>
    <d v="2025-12-09T00:00:00"/>
    <d v="2025-12-09T00:00:00"/>
    <s v="pkessler"/>
    <s v="Matalevich"/>
    <n v="0.01"/>
    <m/>
    <s v="C"/>
    <s v="Nonlabor"/>
    <s v="TEC"/>
    <m/>
    <s v="JLAB"/>
    <s v="Const"/>
    <s v="RF"/>
    <x v="10"/>
    <s v="B"/>
    <m/>
    <m/>
    <m/>
    <m/>
    <m/>
    <m/>
    <m/>
    <m/>
    <m/>
    <n v="0.01"/>
    <m/>
    <m/>
    <m/>
    <m/>
    <m/>
    <m/>
    <m/>
    <m/>
    <x v="0"/>
    <x v="0"/>
    <m/>
  </r>
  <r>
    <s v="Contract Award"/>
    <s v=" E08_20480"/>
    <s v="AWARD: Misc. Assembly/Test/Shipping Tooling (197 MHz Crab 1st Art)"/>
    <s v="6.08.03.01.03.02"/>
    <x v="0"/>
    <d v="2025-12-09T00:00:00"/>
    <d v="2025-12-09T00:00:00"/>
    <s v="pkessler"/>
    <s v="Matalevich"/>
    <n v="0.01"/>
    <m/>
    <s v="C"/>
    <s v="Nonlabor"/>
    <s v="TEC"/>
    <m/>
    <s v="JLAB"/>
    <s v="Const"/>
    <s v="RF"/>
    <x v="10"/>
    <s v="B"/>
    <m/>
    <m/>
    <m/>
    <m/>
    <m/>
    <m/>
    <m/>
    <m/>
    <m/>
    <n v="0.01"/>
    <m/>
    <m/>
    <m/>
    <m/>
    <m/>
    <m/>
    <m/>
    <m/>
    <x v="0"/>
    <x v="0"/>
    <m/>
  </r>
  <r>
    <s v="Contract Award"/>
    <s v=" E08_21080"/>
    <s v="AWARD: First Article Cavity  (591 1-Cell 1st Art)"/>
    <s v="6.08.03.02.01.02"/>
    <x v="1"/>
    <d v="2024-06-26T00:00:00"/>
    <d v="2024-06-26T00:00:00"/>
    <s v="pkessler"/>
    <s v="Matalevich"/>
    <n v="0.01"/>
    <m/>
    <s v="C"/>
    <s v="Nonlabor"/>
    <s v="TEC"/>
    <s v="CD-3A"/>
    <s v="JLAB"/>
    <s v="Const"/>
    <s v="RF"/>
    <x v="10"/>
    <s v="P.S148"/>
    <m/>
    <m/>
    <m/>
    <m/>
    <m/>
    <m/>
    <m/>
    <n v="0.01"/>
    <m/>
    <m/>
    <m/>
    <m/>
    <m/>
    <m/>
    <m/>
    <m/>
    <m/>
    <m/>
    <x v="0"/>
    <x v="0"/>
    <m/>
  </r>
  <r>
    <s v="Contract Award"/>
    <s v=" E08_21150"/>
    <s v="AWARD: First Article Beamline Components (591 1-Cell 1st Art)"/>
    <s v="6.08.03.02.01.02"/>
    <x v="1"/>
    <d v="2024-06-26T00:00:00"/>
    <d v="2024-06-26T00:00:00"/>
    <s v="pkessler"/>
    <s v="Matalevich"/>
    <n v="0.01"/>
    <m/>
    <s v="C"/>
    <s v="Nonlabor"/>
    <s v="TEC"/>
    <s v="CD-3A"/>
    <s v="JLAB"/>
    <s v="Const"/>
    <s v="RF"/>
    <x v="10"/>
    <s v="P.S149"/>
    <m/>
    <m/>
    <m/>
    <m/>
    <m/>
    <m/>
    <m/>
    <n v="0.01"/>
    <m/>
    <m/>
    <m/>
    <m/>
    <m/>
    <m/>
    <m/>
    <m/>
    <m/>
    <m/>
    <x v="0"/>
    <x v="0"/>
    <m/>
  </r>
  <r>
    <s v="Contract Award"/>
    <s v=" E08_21220"/>
    <s v="AWARD: First Article Beamline Gate Valves (591 1-Cell 1st Art)"/>
    <s v="6.08.03.02.01.02"/>
    <x v="1"/>
    <d v="2024-06-26T00:00:00"/>
    <d v="2024-06-26T00:00:00"/>
    <s v="pkessler"/>
    <s v="Matalevich"/>
    <n v="0.01"/>
    <m/>
    <s v="C"/>
    <s v="Nonlabor"/>
    <s v="TEC"/>
    <s v="CD-3A"/>
    <s v="JLAB"/>
    <s v="Const"/>
    <s v="RF"/>
    <x v="10"/>
    <s v="P.S150"/>
    <m/>
    <m/>
    <m/>
    <m/>
    <m/>
    <m/>
    <m/>
    <n v="0.01"/>
    <m/>
    <m/>
    <m/>
    <m/>
    <m/>
    <m/>
    <m/>
    <m/>
    <m/>
    <m/>
    <x v="0"/>
    <x v="0"/>
    <m/>
  </r>
  <r>
    <s v="Contract Award"/>
    <s v=" E08_21290"/>
    <s v="AWARD: First Article Helium Vessel (591 1-Cell 1st Art)"/>
    <s v="6.08.03.02.01.02"/>
    <x v="1"/>
    <d v="2024-06-26T00:00:00"/>
    <d v="2024-06-26T00:00:00"/>
    <s v="pkessler"/>
    <s v="Matalevich"/>
    <n v="0.01"/>
    <m/>
    <s v="C"/>
    <s v="Nonlabor"/>
    <s v="TEC"/>
    <s v="CD-3A"/>
    <s v="JLAB"/>
    <s v="Const"/>
    <s v="RF"/>
    <x v="10"/>
    <s v="P.S316"/>
    <m/>
    <m/>
    <m/>
    <m/>
    <m/>
    <m/>
    <m/>
    <n v="0.01"/>
    <m/>
    <m/>
    <m/>
    <m/>
    <m/>
    <m/>
    <m/>
    <m/>
    <m/>
    <m/>
    <x v="0"/>
    <x v="0"/>
    <m/>
  </r>
  <r>
    <s v="Contract Award"/>
    <s v=" E08_21360"/>
    <s v="AWARD: Helium Vessel Assembly/Welding Tooling (591 1-Cell 1st Art)"/>
    <s v="6.08.03.02.01.02"/>
    <x v="1"/>
    <d v="2024-08-16T00:00:00"/>
    <d v="2024-08-16T00:00:00"/>
    <s v="pkessler"/>
    <s v="Matalevich"/>
    <n v="0.01"/>
    <m/>
    <s v="C"/>
    <s v="Nonlabor"/>
    <s v="TEC"/>
    <s v="CD-3A"/>
    <s v="JLAB"/>
    <s v="Const"/>
    <s v="RF"/>
    <x v="10"/>
    <s v="B"/>
    <m/>
    <m/>
    <m/>
    <m/>
    <m/>
    <m/>
    <m/>
    <n v="0.01"/>
    <m/>
    <m/>
    <m/>
    <m/>
    <m/>
    <m/>
    <m/>
    <m/>
    <m/>
    <m/>
    <x v="0"/>
    <x v="0"/>
    <m/>
  </r>
  <r>
    <s v="Contract Award"/>
    <s v=" E08_21420"/>
    <s v="AWARD: Cavity/Helium Vessel Handling Tooling (591 1-Cell 1st Art)"/>
    <s v="6.08.03.02.01.02"/>
    <x v="1"/>
    <d v="2024-09-16T00:00:00"/>
    <d v="2024-09-16T00:00:00"/>
    <s v="pkessler"/>
    <s v="Matalevich"/>
    <n v="0.01"/>
    <m/>
    <s v="C"/>
    <s v="Nonlabor"/>
    <s v="TEC"/>
    <s v="CD-3A"/>
    <s v="JLAB"/>
    <s v="Const"/>
    <s v="RF"/>
    <x v="10"/>
    <s v="B"/>
    <m/>
    <m/>
    <m/>
    <m/>
    <m/>
    <m/>
    <m/>
    <n v="0.01"/>
    <m/>
    <m/>
    <m/>
    <m/>
    <m/>
    <m/>
    <m/>
    <m/>
    <m/>
    <m/>
    <x v="0"/>
    <x v="0"/>
    <m/>
  </r>
  <r>
    <s v="Contract Award"/>
    <s v=" E08_21480"/>
    <s v="AWARD: Misc. Cavity Processing Tooling (591 1-Cell 1st Art)"/>
    <s v="6.08.03.02.01.02"/>
    <x v="1"/>
    <d v="2024-10-23T00:00:00"/>
    <d v="2024-10-23T00:00:00"/>
    <s v="pkessler"/>
    <s v="Matalevich"/>
    <n v="0.01"/>
    <m/>
    <s v="C"/>
    <s v="Nonlabor"/>
    <s v="TEC"/>
    <s v="CD-3A"/>
    <s v="JLAB"/>
    <s v="Const"/>
    <s v="RF"/>
    <x v="10"/>
    <s v="B"/>
    <m/>
    <m/>
    <m/>
    <m/>
    <m/>
    <m/>
    <m/>
    <m/>
    <n v="0.01"/>
    <m/>
    <m/>
    <m/>
    <m/>
    <m/>
    <m/>
    <m/>
    <m/>
    <m/>
    <x v="0"/>
    <x v="0"/>
    <m/>
  </r>
  <r>
    <s v="Contract Award"/>
    <s v=" E08_21540"/>
    <s v="AWARD: FPC Installation Tool (591 1-Cell 1st Art)"/>
    <s v="6.08.03.02.01.02"/>
    <x v="1"/>
    <d v="2024-08-16T00:00:00"/>
    <d v="2024-08-16T00:00:00"/>
    <s v="pkessler"/>
    <s v="Matalevich"/>
    <n v="0.01"/>
    <m/>
    <s v="C"/>
    <s v="Nonlabor"/>
    <s v="TEC"/>
    <s v="CD-3A"/>
    <s v="JLAB"/>
    <s v="Const"/>
    <s v="RF"/>
    <x v="10"/>
    <s v="B"/>
    <m/>
    <m/>
    <m/>
    <m/>
    <m/>
    <m/>
    <m/>
    <n v="0.01"/>
    <m/>
    <m/>
    <m/>
    <m/>
    <m/>
    <m/>
    <m/>
    <m/>
    <m/>
    <m/>
    <x v="0"/>
    <x v="0"/>
    <m/>
  </r>
  <r>
    <s v="Contract Award"/>
    <s v=" E08_21600"/>
    <s v="AWARD: Cavity String Support Tooling (591 1-Cell 1st Art)"/>
    <s v="6.08.03.02.01.02"/>
    <x v="1"/>
    <d v="2024-10-23T00:00:00"/>
    <d v="2024-10-23T00:00:00"/>
    <s v="pkessler"/>
    <s v="Matalevich"/>
    <n v="0.01"/>
    <m/>
    <s v="C"/>
    <s v="Nonlabor"/>
    <s v="TEC"/>
    <s v="CD-3A"/>
    <s v="JLAB"/>
    <s v="Const"/>
    <s v="RF"/>
    <x v="10"/>
    <s v="P.S317"/>
    <m/>
    <m/>
    <m/>
    <m/>
    <m/>
    <m/>
    <m/>
    <m/>
    <n v="0.01"/>
    <m/>
    <m/>
    <m/>
    <m/>
    <m/>
    <m/>
    <m/>
    <m/>
    <m/>
    <x v="0"/>
    <x v="0"/>
    <m/>
  </r>
  <r>
    <s v="Contract Award"/>
    <s v=" E08_21660"/>
    <s v="AWARD: Misc. Rail Support  Tooling (591 1-Cell 1st Art)"/>
    <s v="6.08.03.02.01.02"/>
    <x v="1"/>
    <d v="2024-11-21T00:00:00"/>
    <d v="2024-11-21T00:00:00"/>
    <s v="pkessler"/>
    <s v="Matalevich"/>
    <n v="0.01"/>
    <m/>
    <s v="C"/>
    <s v="Nonlabor"/>
    <s v="TEC"/>
    <s v="CD-3A"/>
    <s v="JLAB"/>
    <s v="Const"/>
    <s v="RF"/>
    <x v="10"/>
    <s v="B"/>
    <m/>
    <m/>
    <m/>
    <m/>
    <m/>
    <m/>
    <m/>
    <m/>
    <n v="0.01"/>
    <m/>
    <m/>
    <m/>
    <m/>
    <m/>
    <m/>
    <m/>
    <m/>
    <m/>
    <x v="0"/>
    <x v="0"/>
    <m/>
  </r>
  <r>
    <s v="Contract Award"/>
    <s v=" E08_22300"/>
    <s v="AWARD: First Article Tuner Frames and Thermal Straps (591 1-Cell 1st Art)"/>
    <s v="6.08.03.02.02.02"/>
    <x v="1"/>
    <d v="2024-06-26T00:00:00"/>
    <d v="2024-06-26T00:00:00"/>
    <s v="pkessler"/>
    <s v="Matalevich"/>
    <n v="0.01"/>
    <m/>
    <s v="C"/>
    <s v="Nonlabor"/>
    <s v="TEC"/>
    <s v="CD-3A"/>
    <s v="JLAB"/>
    <s v="Const"/>
    <s v="RF"/>
    <x v="10"/>
    <s v="B"/>
    <m/>
    <m/>
    <m/>
    <m/>
    <m/>
    <m/>
    <m/>
    <n v="0.01"/>
    <m/>
    <m/>
    <m/>
    <m/>
    <m/>
    <m/>
    <m/>
    <m/>
    <m/>
    <m/>
    <x v="0"/>
    <x v="0"/>
    <m/>
  </r>
  <r>
    <s v="Contract Award"/>
    <s v=" E08_22370"/>
    <s v="AWARD: First Article Tuner Stepper Motors (591 1-Cell 1st Art)"/>
    <s v="6.08.03.02.02.02"/>
    <x v="1"/>
    <d v="2024-06-26T00:00:00"/>
    <d v="2024-06-26T00:00:00"/>
    <s v="pkessler"/>
    <s v="Matalevich"/>
    <n v="0.01"/>
    <m/>
    <s v="C"/>
    <s v="Nonlabor"/>
    <s v="TEC"/>
    <s v="CD-3A"/>
    <s v="JLAB"/>
    <s v="Const"/>
    <s v="RF"/>
    <x v="10"/>
    <s v="B"/>
    <m/>
    <m/>
    <m/>
    <m/>
    <m/>
    <m/>
    <m/>
    <n v="0.01"/>
    <m/>
    <m/>
    <m/>
    <m/>
    <m/>
    <m/>
    <m/>
    <m/>
    <m/>
    <m/>
    <x v="0"/>
    <x v="0"/>
    <m/>
  </r>
  <r>
    <s v="Contract Award"/>
    <s v=" E08_22430"/>
    <s v="AWARD: First Article Tuner Harmonic Drives (591 1-Cell 1st Art)"/>
    <s v="6.08.03.02.02.02"/>
    <x v="1"/>
    <d v="2024-06-26T00:00:00"/>
    <d v="2024-06-26T00:00:00"/>
    <s v="pkessler"/>
    <s v="Matalevich"/>
    <n v="0.01"/>
    <m/>
    <s v="C"/>
    <s v="Nonlabor"/>
    <s v="TEC"/>
    <s v="CD-3A"/>
    <s v="JLAB"/>
    <s v="Const"/>
    <s v="RF"/>
    <x v="10"/>
    <s v="B"/>
    <m/>
    <m/>
    <m/>
    <m/>
    <m/>
    <m/>
    <m/>
    <n v="0.01"/>
    <m/>
    <m/>
    <m/>
    <m/>
    <m/>
    <m/>
    <m/>
    <m/>
    <m/>
    <m/>
    <x v="0"/>
    <x v="0"/>
    <m/>
  </r>
  <r>
    <s v="Contract Award"/>
    <s v=" E08_22490"/>
    <s v="AWARD: First Article Tuner Piezos (591 1-Cell 1st Art)"/>
    <s v="6.08.03.02.02.02"/>
    <x v="1"/>
    <d v="2024-06-26T00:00:00"/>
    <d v="2024-06-26T00:00:00"/>
    <s v="pkessler"/>
    <s v="Matalevich"/>
    <n v="0.01"/>
    <m/>
    <s v="C"/>
    <s v="Nonlabor"/>
    <s v="TEC"/>
    <s v="CD-3A"/>
    <s v="JLAB"/>
    <s v="Const"/>
    <s v="RF"/>
    <x v="10"/>
    <s v="B"/>
    <m/>
    <m/>
    <m/>
    <m/>
    <m/>
    <m/>
    <m/>
    <n v="0.01"/>
    <m/>
    <m/>
    <m/>
    <m/>
    <m/>
    <m/>
    <m/>
    <m/>
    <m/>
    <m/>
    <x v="0"/>
    <x v="0"/>
    <m/>
  </r>
  <r>
    <s v="Contract Award"/>
    <s v=" E08_22550"/>
    <s v="AWARD: First Article Mag Shields (591 1-Cell 1st Art)"/>
    <s v="6.08.03.02.02.02"/>
    <x v="1"/>
    <d v="2024-06-26T00:00:00"/>
    <d v="2024-06-26T00:00:00"/>
    <s v="pkessler"/>
    <s v="Matalevich"/>
    <n v="0.01"/>
    <m/>
    <s v="C"/>
    <s v="Nonlabor"/>
    <s v="TEC"/>
    <s v="CD-3A"/>
    <s v="JLAB"/>
    <s v="Const"/>
    <s v="RF"/>
    <x v="10"/>
    <s v="P.S318"/>
    <m/>
    <m/>
    <m/>
    <m/>
    <m/>
    <m/>
    <m/>
    <n v="0.01"/>
    <m/>
    <m/>
    <m/>
    <m/>
    <m/>
    <m/>
    <m/>
    <m/>
    <m/>
    <m/>
    <x v="0"/>
    <x v="0"/>
    <m/>
  </r>
  <r>
    <s v="Contract Award"/>
    <s v=" E08_22620"/>
    <s v="AWARD: First Article Thermal Shield (591 1-Cell 1st Art)"/>
    <s v="6.08.03.02.02.02"/>
    <x v="1"/>
    <d v="2024-06-26T00:00:00"/>
    <d v="2024-06-26T00:00:00"/>
    <s v="pkessler"/>
    <s v="Matalevich"/>
    <n v="0.01"/>
    <m/>
    <s v="C"/>
    <s v="Nonlabor"/>
    <s v="TEC"/>
    <s v="CD-3A"/>
    <s v="JLAB"/>
    <s v="Const"/>
    <s v="RF"/>
    <x v="10"/>
    <s v="P.S319"/>
    <m/>
    <m/>
    <m/>
    <m/>
    <m/>
    <m/>
    <m/>
    <n v="0.01"/>
    <m/>
    <m/>
    <m/>
    <m/>
    <m/>
    <m/>
    <m/>
    <m/>
    <m/>
    <m/>
    <x v="0"/>
    <x v="0"/>
    <m/>
  </r>
  <r>
    <s v="Contract Award"/>
    <s v=" E08_22690"/>
    <s v="AWARD: First Article Spaceframe with Thermal Shield Assembly (591 1-Cell 1st Art)"/>
    <s v="6.08.03.02.02.02"/>
    <x v="1"/>
    <d v="2024-06-26T00:00:00"/>
    <d v="2024-06-26T00:00:00"/>
    <s v="pkessler"/>
    <s v="Matalevich"/>
    <n v="0.01"/>
    <m/>
    <s v="C"/>
    <s v="Nonlabor"/>
    <s v="TEC"/>
    <s v="CD-3A"/>
    <s v="JLAB"/>
    <s v="Const"/>
    <s v="RF"/>
    <x v="10"/>
    <s v="P.S320"/>
    <m/>
    <m/>
    <m/>
    <m/>
    <m/>
    <m/>
    <m/>
    <n v="0.01"/>
    <m/>
    <m/>
    <m/>
    <m/>
    <m/>
    <m/>
    <m/>
    <m/>
    <m/>
    <m/>
    <x v="0"/>
    <x v="0"/>
    <m/>
  </r>
  <r>
    <s v="Contract Award"/>
    <s v=" E08_22760"/>
    <s v="AWARD: First Article End Cans (591 1-Cell 1st Art)"/>
    <s v="6.08.03.02.02.02"/>
    <x v="1"/>
    <d v="2024-06-26T00:00:00"/>
    <d v="2024-06-26T00:00:00"/>
    <s v="pkessler"/>
    <s v="Matalevich"/>
    <n v="0.01"/>
    <m/>
    <s v="C"/>
    <s v="Nonlabor"/>
    <s v="TEC"/>
    <s v="CD-3A"/>
    <s v="JLAB"/>
    <s v="Const"/>
    <s v="RF"/>
    <x v="10"/>
    <s v="P.S151"/>
    <m/>
    <m/>
    <m/>
    <m/>
    <m/>
    <m/>
    <m/>
    <n v="0.01"/>
    <m/>
    <m/>
    <m/>
    <m/>
    <m/>
    <m/>
    <m/>
    <m/>
    <m/>
    <m/>
    <x v="0"/>
    <x v="0"/>
    <m/>
  </r>
  <r>
    <s v="Contract Award"/>
    <s v=" E08_22830"/>
    <s v="AWARD: First Article Heat Exchangers (591 1-Cell 1st Art)"/>
    <s v="6.08.03.02.02.02"/>
    <x v="1"/>
    <d v="2024-06-26T00:00:00"/>
    <d v="2024-06-26T00:00:00"/>
    <s v="pkessler"/>
    <s v="Matalevich"/>
    <n v="0.01"/>
    <m/>
    <s v="C"/>
    <s v="Nonlabor"/>
    <s v="TEC"/>
    <s v="CD-3A"/>
    <s v="JLAB"/>
    <s v="Const"/>
    <s v="RF"/>
    <x v="10"/>
    <s v="P.S321"/>
    <m/>
    <m/>
    <m/>
    <m/>
    <m/>
    <m/>
    <m/>
    <n v="0.01"/>
    <m/>
    <m/>
    <m/>
    <m/>
    <m/>
    <m/>
    <m/>
    <m/>
    <m/>
    <m/>
    <x v="0"/>
    <x v="0"/>
    <m/>
  </r>
  <r>
    <s v="Contract Award"/>
    <s v=" E08_22910"/>
    <s v="AWARD: First Article Vacuum Vessel (591 1-Cell 1st Art)"/>
    <s v="6.08.03.02.02.02"/>
    <x v="1"/>
    <d v="2024-06-26T00:00:00"/>
    <d v="2024-06-26T00:00:00"/>
    <s v="pkessler"/>
    <s v="Matalevich"/>
    <n v="0.01"/>
    <m/>
    <s v="C"/>
    <s v="Nonlabor"/>
    <s v="TEC"/>
    <s v="CD-3A"/>
    <s v="JLAB"/>
    <s v="Const"/>
    <s v="RF"/>
    <x v="10"/>
    <s v="P.S152"/>
    <m/>
    <m/>
    <m/>
    <m/>
    <m/>
    <m/>
    <m/>
    <n v="0.01"/>
    <m/>
    <m/>
    <m/>
    <m/>
    <m/>
    <m/>
    <m/>
    <m/>
    <m/>
    <m/>
    <x v="0"/>
    <x v="0"/>
    <m/>
  </r>
  <r>
    <s v="Contract Award"/>
    <s v=" E08_22980"/>
    <s v="AWARD: First Article Saddles and Stands (591 1-Cell 1st Art)"/>
    <s v="6.08.03.02.02.02"/>
    <x v="1"/>
    <d v="2024-06-26T00:00:00"/>
    <d v="2024-06-26T00:00:00"/>
    <s v="pkessler"/>
    <s v="Matalevich"/>
    <n v="0.01"/>
    <m/>
    <s v="C"/>
    <s v="Nonlabor"/>
    <s v="TEC"/>
    <s v="CD-3A"/>
    <s v="JLAB"/>
    <s v="Const"/>
    <s v="RF"/>
    <x v="10"/>
    <s v="P.S322"/>
    <m/>
    <m/>
    <m/>
    <m/>
    <m/>
    <m/>
    <m/>
    <n v="0.01"/>
    <m/>
    <m/>
    <m/>
    <m/>
    <m/>
    <m/>
    <m/>
    <m/>
    <m/>
    <m/>
    <x v="0"/>
    <x v="0"/>
    <m/>
  </r>
  <r>
    <s v="Contract Award"/>
    <s v=" E08_23050"/>
    <s v="AWARD: First Article Instrumentation (591 1-Cell 1st Art)"/>
    <s v="6.08.03.02.02.02"/>
    <x v="1"/>
    <d v="2024-06-26T00:00:00"/>
    <d v="2024-06-26T00:00:00"/>
    <s v="pkessler"/>
    <s v="Matalevich"/>
    <n v="0.01"/>
    <m/>
    <s v="C"/>
    <s v="Nonlabor"/>
    <s v="TEC"/>
    <s v="CD-3A"/>
    <s v="JLAB"/>
    <s v="Const"/>
    <s v="RF"/>
    <x v="10"/>
    <s v="P.S323"/>
    <m/>
    <m/>
    <m/>
    <m/>
    <m/>
    <m/>
    <m/>
    <n v="0.01"/>
    <m/>
    <m/>
    <m/>
    <m/>
    <m/>
    <m/>
    <m/>
    <m/>
    <m/>
    <m/>
    <x v="0"/>
    <x v="0"/>
    <m/>
  </r>
  <r>
    <s v="Contract Award"/>
    <s v=" E08_23110"/>
    <s v="AWARD: First Article Misc. Parts (591 1-Cell 1st Art)"/>
    <s v="6.08.03.02.02.02"/>
    <x v="1"/>
    <d v="2024-06-26T00:00:00"/>
    <d v="2024-06-26T00:00:00"/>
    <s v="pkessler"/>
    <s v="Matalevich"/>
    <n v="0.01"/>
    <m/>
    <s v="C"/>
    <s v="Nonlabor"/>
    <s v="TEC"/>
    <s v="CD-3A"/>
    <s v="JLAB"/>
    <s v="Const"/>
    <s v="RF"/>
    <x v="10"/>
    <s v="P.S153"/>
    <m/>
    <m/>
    <m/>
    <m/>
    <m/>
    <m/>
    <m/>
    <n v="0.01"/>
    <m/>
    <m/>
    <m/>
    <m/>
    <m/>
    <m/>
    <m/>
    <m/>
    <m/>
    <m/>
    <x v="0"/>
    <x v="0"/>
    <m/>
  </r>
  <r>
    <s v="Contract Award"/>
    <s v=" E08_23170"/>
    <s v="AWARD: SpaceFrame Assembly Tooling (591 1-Cell 1st Art)"/>
    <s v="6.08.03.02.02.02"/>
    <x v="1"/>
    <d v="2024-06-26T00:00:00"/>
    <d v="2024-06-26T00:00:00"/>
    <s v="pkessler"/>
    <s v="Matalevich"/>
    <n v="0.01"/>
    <m/>
    <s v="C"/>
    <s v="Nonlabor"/>
    <s v="TEC"/>
    <s v="CD-3A"/>
    <s v="JLAB"/>
    <s v="Const"/>
    <s v="RF"/>
    <x v="10"/>
    <s v="B"/>
    <m/>
    <m/>
    <m/>
    <m/>
    <m/>
    <m/>
    <m/>
    <n v="0.01"/>
    <m/>
    <m/>
    <m/>
    <m/>
    <m/>
    <m/>
    <m/>
    <m/>
    <m/>
    <m/>
    <x v="0"/>
    <x v="0"/>
    <m/>
  </r>
  <r>
    <s v="Contract Award"/>
    <s v=" E08_23230"/>
    <s v="AWARD: Spaceframe to Rails support Tooling (591 1-Cell 1st Art)"/>
    <s v="6.08.03.02.02.02"/>
    <x v="1"/>
    <d v="2024-06-26T00:00:00"/>
    <d v="2024-06-26T00:00:00"/>
    <s v="pkessler"/>
    <s v="Matalevich"/>
    <n v="0.01"/>
    <m/>
    <s v="C"/>
    <s v="Nonlabor"/>
    <s v="TEC"/>
    <s v="CD-3A"/>
    <s v="JLAB"/>
    <s v="Const"/>
    <s v="RF"/>
    <x v="10"/>
    <s v="B"/>
    <m/>
    <m/>
    <m/>
    <m/>
    <m/>
    <m/>
    <m/>
    <n v="0.01"/>
    <m/>
    <m/>
    <m/>
    <m/>
    <m/>
    <m/>
    <m/>
    <m/>
    <m/>
    <m/>
    <x v="0"/>
    <x v="0"/>
    <m/>
  </r>
  <r>
    <s v="Contract Award"/>
    <s v=" E08_23290"/>
    <s v="AWARD:  Alignment fixtures (591 1-Cell 1st Art)"/>
    <s v="6.08.03.02.02.02"/>
    <x v="1"/>
    <d v="2024-06-26T00:00:00"/>
    <d v="2024-06-26T00:00:00"/>
    <s v="pkessler"/>
    <s v="Matalevich"/>
    <n v="0.01"/>
    <m/>
    <s v="C"/>
    <s v="Nonlabor"/>
    <s v="TEC"/>
    <s v="CD-3A"/>
    <s v="JLAB"/>
    <s v="Const"/>
    <s v="RF"/>
    <x v="10"/>
    <s v="B"/>
    <m/>
    <m/>
    <m/>
    <m/>
    <m/>
    <m/>
    <m/>
    <n v="0.01"/>
    <m/>
    <m/>
    <m/>
    <m/>
    <m/>
    <m/>
    <m/>
    <m/>
    <m/>
    <m/>
    <x v="0"/>
    <x v="0"/>
    <m/>
  </r>
  <r>
    <s v="Contract Award"/>
    <s v=" E08_23350"/>
    <s v="AWARD:  End Can Support (Supply) Tooling (591 1-Cell 1st Art)"/>
    <s v="6.08.03.02.02.02"/>
    <x v="1"/>
    <d v="2024-06-26T00:00:00"/>
    <d v="2024-06-26T00:00:00"/>
    <s v="pkessler"/>
    <s v="Matalevich"/>
    <n v="0.01"/>
    <m/>
    <s v="C"/>
    <s v="Nonlabor"/>
    <s v="TEC"/>
    <s v="CD-3A"/>
    <s v="JLAB"/>
    <s v="Const"/>
    <s v="RF"/>
    <x v="10"/>
    <s v="B"/>
    <m/>
    <m/>
    <m/>
    <m/>
    <m/>
    <m/>
    <m/>
    <n v="0.01"/>
    <m/>
    <m/>
    <m/>
    <m/>
    <m/>
    <m/>
    <m/>
    <m/>
    <m/>
    <m/>
    <x v="0"/>
    <x v="0"/>
    <m/>
  </r>
  <r>
    <s v="Contract Award"/>
    <s v=" E08_23410"/>
    <s v="AWARD:  End Can Support (Return) Tooling (591 1-Cell 1st Art)"/>
    <s v="6.08.03.02.02.02"/>
    <x v="1"/>
    <d v="2024-06-26T00:00:00"/>
    <d v="2024-06-26T00:00:00"/>
    <s v="pkessler"/>
    <s v="Matalevich"/>
    <n v="0.01"/>
    <m/>
    <s v="C"/>
    <s v="Nonlabor"/>
    <s v="TEC"/>
    <s v="CD-3A"/>
    <s v="JLAB"/>
    <s v="Const"/>
    <s v="RF"/>
    <x v="10"/>
    <s v="B"/>
    <m/>
    <m/>
    <m/>
    <m/>
    <m/>
    <m/>
    <m/>
    <n v="0.01"/>
    <m/>
    <m/>
    <m/>
    <m/>
    <m/>
    <m/>
    <m/>
    <m/>
    <m/>
    <m/>
    <x v="0"/>
    <x v="0"/>
    <m/>
  </r>
  <r>
    <s v="Contract Award"/>
    <s v=" E08_23470"/>
    <s v="AWARD:  Vacuum Vessel support Tooling (591 1-Cell 1st Art)"/>
    <s v="6.08.03.02.02.02"/>
    <x v="1"/>
    <d v="2024-06-26T00:00:00"/>
    <d v="2024-06-26T00:00:00"/>
    <s v="pkessler"/>
    <s v="Matalevich"/>
    <n v="0.01"/>
    <m/>
    <s v="C"/>
    <s v="Nonlabor"/>
    <s v="TEC"/>
    <s v="CD-3A"/>
    <s v="JLAB"/>
    <s v="Const"/>
    <s v="RF"/>
    <x v="10"/>
    <s v="B"/>
    <m/>
    <m/>
    <m/>
    <m/>
    <m/>
    <m/>
    <m/>
    <n v="0.01"/>
    <m/>
    <m/>
    <m/>
    <m/>
    <m/>
    <m/>
    <m/>
    <m/>
    <m/>
    <m/>
    <x v="0"/>
    <x v="0"/>
    <m/>
  </r>
  <r>
    <s v="Contract Award"/>
    <s v=" E08_23530"/>
    <s v="AWARD:  Misc. Cryostat Assembly Tooling (591 1-Cell 1st Art)"/>
    <s v="6.08.03.02.02.02"/>
    <x v="1"/>
    <d v="2024-06-26T00:00:00"/>
    <d v="2024-06-26T00:00:00"/>
    <s v="pkessler"/>
    <s v="Matalevich"/>
    <n v="0.01"/>
    <m/>
    <s v="C"/>
    <s v="Nonlabor"/>
    <s v="TEC"/>
    <s v="CD-3A"/>
    <s v="JLAB"/>
    <s v="Const"/>
    <s v="RF"/>
    <x v="10"/>
    <s v="B"/>
    <m/>
    <m/>
    <m/>
    <m/>
    <m/>
    <m/>
    <m/>
    <n v="0.01"/>
    <m/>
    <m/>
    <m/>
    <m/>
    <m/>
    <m/>
    <m/>
    <m/>
    <m/>
    <m/>
    <x v="0"/>
    <x v="0"/>
    <m/>
  </r>
  <r>
    <s v="Contract Award"/>
    <s v=" E08_23960"/>
    <s v="AWARD: Test Cave U-Tubes (591 1-Cell 1st Art)"/>
    <s v="6.08.03.02.03.02"/>
    <x v="1"/>
    <d v="2024-02-01T00:00:00"/>
    <d v="2024-02-01T00:00:00"/>
    <s v="pkessler"/>
    <s v="Matalevich"/>
    <n v="0.01"/>
    <m/>
    <s v="C"/>
    <s v="Nonlabor"/>
    <s v="TEC"/>
    <s v="CD-3A"/>
    <s v="JLAB"/>
    <s v="Const"/>
    <s v="RF"/>
    <x v="10"/>
    <s v="B"/>
    <m/>
    <m/>
    <m/>
    <m/>
    <m/>
    <m/>
    <m/>
    <n v="0.01"/>
    <m/>
    <m/>
    <m/>
    <m/>
    <m/>
    <m/>
    <m/>
    <m/>
    <m/>
    <m/>
    <x v="0"/>
    <x v="0"/>
    <m/>
  </r>
  <r>
    <s v="Contract Award"/>
    <s v=" E08_24020"/>
    <s v="AWARD: Shipping Support (591 1-Cell 1st Art)"/>
    <s v="6.08.03.02.03.02"/>
    <x v="1"/>
    <d v="2024-02-01T00:00:00"/>
    <d v="2024-02-01T00:00:00"/>
    <s v="pkessler"/>
    <s v="Matalevich"/>
    <n v="0.01"/>
    <m/>
    <s v="C"/>
    <s v="Nonlabor"/>
    <s v="TEC"/>
    <s v="CD-3A"/>
    <s v="JLAB"/>
    <s v="Const"/>
    <s v="RF"/>
    <x v="10"/>
    <s v="P.S315"/>
    <m/>
    <m/>
    <m/>
    <m/>
    <m/>
    <m/>
    <m/>
    <n v="0.01"/>
    <m/>
    <m/>
    <m/>
    <m/>
    <m/>
    <m/>
    <m/>
    <m/>
    <m/>
    <m/>
    <x v="0"/>
    <x v="0"/>
    <m/>
  </r>
  <r>
    <s v="Contract Award"/>
    <s v=" E08_24080"/>
    <s v="AWARD: Misc. Assembly/Test/Shipping Tooling (591 1-Cell 1st Art)"/>
    <s v="6.08.03.02.03.02"/>
    <x v="1"/>
    <d v="2024-02-01T00:00:00"/>
    <d v="2024-02-01T00:00:00"/>
    <s v="pkessler"/>
    <s v="Matalevich"/>
    <n v="0.01"/>
    <m/>
    <s v="C"/>
    <s v="Nonlabor"/>
    <s v="TEC"/>
    <s v="CD-3A"/>
    <s v="JLAB"/>
    <s v="Const"/>
    <s v="RF"/>
    <x v="10"/>
    <s v="B"/>
    <m/>
    <m/>
    <m/>
    <m/>
    <m/>
    <m/>
    <m/>
    <n v="0.01"/>
    <m/>
    <m/>
    <m/>
    <m/>
    <m/>
    <m/>
    <m/>
    <m/>
    <m/>
    <m/>
    <x v="0"/>
    <x v="0"/>
    <m/>
  </r>
  <r>
    <s v="Contract Award"/>
    <s v=" E08_31520"/>
    <s v="AWARD: Cavity/Helium Vessel Handling Tooling (591 5-Cell Production CMs)"/>
    <s v="6.08.04.02.01.02"/>
    <x v="0"/>
    <d v="2025-04-14T00:00:00"/>
    <d v="2025-04-14T00:00:00"/>
    <s v="pkessler"/>
    <s v="Matalevich"/>
    <n v="0.01"/>
    <m/>
    <s v="C"/>
    <s v="Nonlabor"/>
    <s v="TEC"/>
    <m/>
    <s v="JLAB"/>
    <s v="Const"/>
    <s v="RF"/>
    <x v="10"/>
    <s v="B"/>
    <m/>
    <m/>
    <m/>
    <m/>
    <m/>
    <m/>
    <m/>
    <m/>
    <n v="0.01"/>
    <m/>
    <m/>
    <m/>
    <m/>
    <m/>
    <m/>
    <m/>
    <m/>
    <m/>
    <x v="0"/>
    <x v="0"/>
    <m/>
  </r>
  <r>
    <s v="Contract Award"/>
    <s v=" E08_31580"/>
    <s v="AWARD: Misc. Cavity Processing Tooling (591 5-Cell Production CMs)"/>
    <s v="6.08.04.02.01.02"/>
    <x v="0"/>
    <d v="2025-05-29T00:00:00"/>
    <d v="2025-05-29T00:00:00"/>
    <s v="pkessler"/>
    <s v="Matalevich"/>
    <n v="0.01"/>
    <m/>
    <s v="C"/>
    <s v="Nonlabor"/>
    <s v="TEC"/>
    <m/>
    <s v="JLAB"/>
    <s v="Const"/>
    <s v="RF"/>
    <x v="10"/>
    <s v="B"/>
    <m/>
    <m/>
    <m/>
    <m/>
    <m/>
    <m/>
    <m/>
    <m/>
    <n v="0.01"/>
    <m/>
    <m/>
    <m/>
    <m/>
    <m/>
    <m/>
    <m/>
    <m/>
    <m/>
    <x v="0"/>
    <x v="0"/>
    <m/>
  </r>
  <r>
    <s v="Contract Award"/>
    <s v=" E08_31640"/>
    <s v="AWARD: Misc. Rail Support  Tooling (591 5-Cell Production CMs)"/>
    <s v="6.08.04.02.01.02"/>
    <x v="0"/>
    <d v="2025-12-09T00:00:00"/>
    <d v="2025-12-09T00:00:00"/>
    <s v="pkessler"/>
    <s v="Matalevich"/>
    <n v="0.01"/>
    <m/>
    <s v="C"/>
    <s v="Nonlabor"/>
    <s v="TEC"/>
    <m/>
    <s v="JLAB"/>
    <s v="Const"/>
    <s v="RF"/>
    <x v="10"/>
    <s v="B"/>
    <m/>
    <m/>
    <m/>
    <m/>
    <m/>
    <m/>
    <m/>
    <m/>
    <m/>
    <n v="0.01"/>
    <m/>
    <m/>
    <m/>
    <m/>
    <m/>
    <m/>
    <m/>
    <m/>
    <x v="0"/>
    <x v="0"/>
    <m/>
  </r>
  <r>
    <s v="Contract Award"/>
    <s v=" E08_34510"/>
    <s v="AWARD: Test Cave U-Tubes  (591 5-Cell)"/>
    <s v="6.08.04.02.03.02"/>
    <x v="0"/>
    <d v="2026-06-15T00:00:00"/>
    <d v="2026-06-15T00:00:00"/>
    <s v="pkessler"/>
    <s v="Matalevich"/>
    <n v="0.01"/>
    <m/>
    <s v="C"/>
    <s v="Nonlabor"/>
    <s v="TEC"/>
    <m/>
    <s v="JLAB"/>
    <s v="Const"/>
    <s v="RF"/>
    <x v="10"/>
    <s v="B"/>
    <m/>
    <m/>
    <m/>
    <m/>
    <m/>
    <m/>
    <m/>
    <m/>
    <m/>
    <n v="0.01"/>
    <m/>
    <m/>
    <m/>
    <m/>
    <m/>
    <m/>
    <m/>
    <m/>
    <x v="0"/>
    <x v="0"/>
    <m/>
  </r>
  <r>
    <s v="Contract Award"/>
    <s v=" E08_34570"/>
    <s v="AWARD: Shipping Support  (591 5-Cell)"/>
    <s v="6.08.04.02.03.02"/>
    <x v="0"/>
    <d v="2026-07-14T00:00:00"/>
    <d v="2026-07-14T00:00:00"/>
    <s v="pkessler"/>
    <s v="Matalevich"/>
    <n v="0.01"/>
    <m/>
    <s v="C"/>
    <s v="Nonlabor"/>
    <s v="TEC"/>
    <m/>
    <s v="JLAB"/>
    <s v="Const"/>
    <s v="RF"/>
    <x v="10"/>
    <s v="B"/>
    <m/>
    <m/>
    <m/>
    <m/>
    <m/>
    <m/>
    <m/>
    <m/>
    <m/>
    <n v="0.01"/>
    <m/>
    <m/>
    <m/>
    <m/>
    <m/>
    <m/>
    <m/>
    <m/>
    <x v="0"/>
    <x v="0"/>
    <m/>
  </r>
  <r>
    <s v="Contract Award"/>
    <s v=" E08_34630"/>
    <s v="AWARD: Misc. Assembly/Test/Shipping Tooling  (591 5-Cell)"/>
    <s v="6.08.04.02.03.02"/>
    <x v="0"/>
    <d v="2026-07-24T00:00:00"/>
    <d v="2026-07-24T00:00:00"/>
    <s v="pkessler"/>
    <s v="Matalevich"/>
    <n v="0.01"/>
    <m/>
    <s v="C"/>
    <s v="Nonlabor"/>
    <s v="TEC"/>
    <m/>
    <s v="JLAB"/>
    <s v="Const"/>
    <s v="RF"/>
    <x v="10"/>
    <s v="B"/>
    <m/>
    <m/>
    <m/>
    <m/>
    <m/>
    <m/>
    <m/>
    <m/>
    <m/>
    <n v="0.01"/>
    <m/>
    <m/>
    <m/>
    <m/>
    <m/>
    <m/>
    <m/>
    <m/>
    <x v="0"/>
    <x v="0"/>
    <m/>
  </r>
  <r>
    <s v="Contract Award"/>
    <s v=" E08_38500"/>
    <s v="AWARD: Helium Vessel Assembly/Welding Tooling (1773 5-Cell)"/>
    <s v="6.08.04.03.01.02"/>
    <x v="0"/>
    <d v="2025-12-09T00:00:00"/>
    <d v="2025-12-09T00:00:00"/>
    <s v="pkessler"/>
    <s v="Matalevich"/>
    <n v="0.01"/>
    <m/>
    <s v="C"/>
    <s v="Nonlabor"/>
    <s v="TEC"/>
    <m/>
    <s v="JLAB"/>
    <s v="Const"/>
    <s v="RF"/>
    <x v="10"/>
    <s v="B"/>
    <m/>
    <m/>
    <m/>
    <m/>
    <m/>
    <m/>
    <m/>
    <m/>
    <m/>
    <n v="0.01"/>
    <m/>
    <m/>
    <m/>
    <m/>
    <m/>
    <m/>
    <m/>
    <m/>
    <x v="0"/>
    <x v="0"/>
    <m/>
  </r>
  <r>
    <s v="Contract Award"/>
    <s v=" E08_38560"/>
    <s v="AWARD: Cavity/Helium Vessel Handling Tooling (1773 5-Cell)"/>
    <s v="6.08.04.03.01.02"/>
    <x v="0"/>
    <d v="2025-12-09T00:00:00"/>
    <d v="2025-12-09T00:00:00"/>
    <s v="pkessler"/>
    <s v="Matalevich"/>
    <n v="0.01"/>
    <m/>
    <s v="C"/>
    <s v="Nonlabor"/>
    <s v="TEC"/>
    <m/>
    <s v="JLAB"/>
    <s v="Const"/>
    <s v="RF"/>
    <x v="10"/>
    <s v="B"/>
    <m/>
    <m/>
    <m/>
    <m/>
    <m/>
    <m/>
    <m/>
    <m/>
    <m/>
    <n v="0.01"/>
    <m/>
    <m/>
    <m/>
    <m/>
    <m/>
    <m/>
    <m/>
    <m/>
    <x v="0"/>
    <x v="0"/>
    <m/>
  </r>
  <r>
    <s v="Contract Award"/>
    <s v=" E08_38620"/>
    <s v="AWARD: Misc. Cavity Processing Tooling (1773 5-Cell)"/>
    <s v="6.08.04.03.01.02"/>
    <x v="0"/>
    <d v="2025-12-09T00:00:00"/>
    <d v="2025-12-09T00:00:00"/>
    <s v="pkessler"/>
    <s v="Matalevich"/>
    <n v="0.01"/>
    <m/>
    <s v="C"/>
    <s v="Nonlabor"/>
    <s v="TEC"/>
    <m/>
    <s v="JLAB"/>
    <s v="Const"/>
    <s v="RF"/>
    <x v="10"/>
    <s v="B"/>
    <m/>
    <m/>
    <m/>
    <m/>
    <m/>
    <m/>
    <m/>
    <m/>
    <m/>
    <n v="0.01"/>
    <m/>
    <m/>
    <m/>
    <m/>
    <m/>
    <m/>
    <m/>
    <m/>
    <x v="0"/>
    <x v="0"/>
    <m/>
  </r>
  <r>
    <s v="Contract Award"/>
    <s v=" E08_38680"/>
    <s v="AWARD: FPC Installation Tool (1773 5-Cell)"/>
    <s v="6.08.04.03.01.02"/>
    <x v="0"/>
    <d v="2025-12-23T00:00:00"/>
    <d v="2025-12-23T00:00:00"/>
    <s v="pkessler"/>
    <s v="Matalevich"/>
    <n v="0.01"/>
    <m/>
    <s v="C"/>
    <s v="Nonlabor"/>
    <s v="TEC"/>
    <m/>
    <s v="JLAB"/>
    <s v="Const"/>
    <s v="RF"/>
    <x v="10"/>
    <s v="B"/>
    <m/>
    <m/>
    <m/>
    <m/>
    <m/>
    <m/>
    <m/>
    <m/>
    <m/>
    <n v="0.01"/>
    <m/>
    <m/>
    <m/>
    <m/>
    <m/>
    <m/>
    <m/>
    <m/>
    <x v="0"/>
    <x v="0"/>
    <m/>
  </r>
  <r>
    <s v="Contract Award"/>
    <s v=" E08_38800"/>
    <s v="AWARD: Misc. Rail Support  Tooling (1773 5-Cell)"/>
    <s v="6.08.04.03.01.02"/>
    <x v="0"/>
    <d v="2026-02-03T00:00:00"/>
    <d v="2026-02-03T00:00:00"/>
    <s v="pkessler"/>
    <s v="Matalevich"/>
    <n v="0.01"/>
    <m/>
    <s v="C"/>
    <s v="Nonlabor"/>
    <s v="TEC"/>
    <m/>
    <s v="JLAB"/>
    <s v="Const"/>
    <s v="RF"/>
    <x v="10"/>
    <s v="B"/>
    <m/>
    <m/>
    <m/>
    <m/>
    <m/>
    <m/>
    <m/>
    <m/>
    <m/>
    <n v="0.01"/>
    <m/>
    <m/>
    <m/>
    <m/>
    <m/>
    <m/>
    <m/>
    <m/>
    <x v="0"/>
    <x v="0"/>
    <m/>
  </r>
  <r>
    <s v="Contract Award"/>
    <s v=" E08_39650"/>
    <s v="AWARD:  Tuner Stepper Motors (1773 5-Cell)"/>
    <s v="6.08.04.03.02.02"/>
    <x v="0"/>
    <d v="2026-09-14T00:00:00"/>
    <d v="2026-09-14T00:00:00"/>
    <s v="pkessler"/>
    <s v="Matalevich"/>
    <n v="0.01"/>
    <m/>
    <s v="C"/>
    <s v="Nonlabor"/>
    <s v="TEC"/>
    <m/>
    <s v="JLAB"/>
    <s v="Const"/>
    <s v="RF"/>
    <x v="10"/>
    <s v="B"/>
    <m/>
    <m/>
    <m/>
    <m/>
    <m/>
    <m/>
    <m/>
    <m/>
    <m/>
    <n v="0.01"/>
    <m/>
    <m/>
    <m/>
    <m/>
    <m/>
    <m/>
    <m/>
    <m/>
    <x v="0"/>
    <x v="0"/>
    <m/>
  </r>
  <r>
    <s v="Contract Award"/>
    <s v=" E08_39710"/>
    <s v="AWARD:  Tuner Harmonic Drives (1773 5-Cell)"/>
    <s v="6.08.04.03.02.02"/>
    <x v="0"/>
    <d v="2026-09-14T00:00:00"/>
    <d v="2026-09-14T00:00:00"/>
    <s v="pkessler"/>
    <s v="Matalevich"/>
    <n v="0.01"/>
    <m/>
    <s v="C"/>
    <s v="Nonlabor"/>
    <s v="TEC"/>
    <m/>
    <s v="JLAB"/>
    <s v="Const"/>
    <s v="RF"/>
    <x v="10"/>
    <s v="B"/>
    <m/>
    <m/>
    <m/>
    <m/>
    <m/>
    <m/>
    <m/>
    <m/>
    <m/>
    <n v="0.01"/>
    <m/>
    <m/>
    <m/>
    <m/>
    <m/>
    <m/>
    <m/>
    <m/>
    <x v="0"/>
    <x v="0"/>
    <m/>
  </r>
  <r>
    <s v="Contract Award"/>
    <s v=" E08_39770"/>
    <s v="AWARD:  Tuner Piezos (1773 5-Cell)"/>
    <s v="6.08.04.03.02.02"/>
    <x v="0"/>
    <d v="2026-09-14T00:00:00"/>
    <d v="2026-09-14T00:00:00"/>
    <s v="pkessler"/>
    <s v="Matalevich"/>
    <n v="0.01"/>
    <m/>
    <s v="C"/>
    <s v="Nonlabor"/>
    <s v="TEC"/>
    <m/>
    <s v="JLAB"/>
    <s v="Const"/>
    <s v="RF"/>
    <x v="10"/>
    <s v="B"/>
    <m/>
    <m/>
    <m/>
    <m/>
    <m/>
    <m/>
    <m/>
    <m/>
    <m/>
    <n v="0.01"/>
    <m/>
    <m/>
    <m/>
    <m/>
    <m/>
    <m/>
    <m/>
    <m/>
    <x v="0"/>
    <x v="0"/>
    <m/>
  </r>
  <r>
    <s v="Contract Award"/>
    <s v=" E08_40450"/>
    <s v="AWARD: SpaceFrame Assembly Tooling (1773 5-Cell)"/>
    <s v="6.08.04.03.02.02"/>
    <x v="0"/>
    <d v="2026-07-23T00:00:00"/>
    <d v="2026-07-23T00:00:00"/>
    <s v="pkessler"/>
    <s v="Matalevich"/>
    <n v="0.01"/>
    <m/>
    <s v="C"/>
    <s v="Nonlabor"/>
    <s v="TEC"/>
    <m/>
    <s v="JLAB"/>
    <s v="Const"/>
    <s v="RF"/>
    <x v="10"/>
    <s v="B"/>
    <m/>
    <m/>
    <m/>
    <m/>
    <m/>
    <m/>
    <m/>
    <m/>
    <m/>
    <n v="0.01"/>
    <m/>
    <m/>
    <m/>
    <m/>
    <m/>
    <m/>
    <m/>
    <m/>
    <x v="0"/>
    <x v="0"/>
    <m/>
  </r>
  <r>
    <s v="Contract Award"/>
    <s v=" E08_40510"/>
    <s v="AWARD:  Alignment fixtures (1773 5-Cell)"/>
    <s v="6.08.04.03.02.02"/>
    <x v="0"/>
    <d v="2026-08-20T00:00:00"/>
    <d v="2026-08-20T00:00:00"/>
    <s v="pkessler"/>
    <s v="Matalevich"/>
    <n v="0.01"/>
    <m/>
    <s v="C"/>
    <s v="Nonlabor"/>
    <s v="TEC"/>
    <m/>
    <s v="JLAB"/>
    <s v="Const"/>
    <s v="RF"/>
    <x v="10"/>
    <s v="B"/>
    <m/>
    <m/>
    <m/>
    <m/>
    <m/>
    <m/>
    <m/>
    <m/>
    <m/>
    <n v="0.01"/>
    <m/>
    <m/>
    <m/>
    <m/>
    <m/>
    <m/>
    <m/>
    <m/>
    <x v="0"/>
    <x v="0"/>
    <m/>
  </r>
  <r>
    <s v="Contract Award"/>
    <s v=" E08_40570"/>
    <s v="AWARD:  Misc. Cryostat Assembly Tooling (1773 5-Cell)"/>
    <s v="6.08.04.03.02.02"/>
    <x v="0"/>
    <d v="2026-09-28T00:00:00"/>
    <d v="2026-09-28T00:00:00"/>
    <s v="pkessler"/>
    <s v="Matalevich"/>
    <n v="0.01"/>
    <m/>
    <s v="C"/>
    <s v="Nonlabor"/>
    <s v="TEC"/>
    <m/>
    <s v="JLAB"/>
    <s v="Const"/>
    <s v="RF"/>
    <x v="10"/>
    <s v="B"/>
    <m/>
    <m/>
    <m/>
    <m/>
    <m/>
    <m/>
    <m/>
    <m/>
    <m/>
    <n v="0.01"/>
    <m/>
    <m/>
    <m/>
    <m/>
    <m/>
    <m/>
    <m/>
    <m/>
    <x v="0"/>
    <x v="0"/>
    <m/>
  </r>
  <r>
    <s v="Contract Award"/>
    <s v=" E08_40970"/>
    <s v="AWARD: Test Cave U-Tubes  (1773 5-Cell)"/>
    <s v="6.08.04.03.03.02"/>
    <x v="0"/>
    <d v="2026-09-22T00:00:00"/>
    <d v="2026-09-22T00:00:00"/>
    <s v="pkessler"/>
    <s v="Matalevich"/>
    <n v="0.01"/>
    <m/>
    <s v="C"/>
    <s v="Nonlabor"/>
    <s v="TEC"/>
    <m/>
    <s v="JLAB"/>
    <s v="Const"/>
    <s v="RF"/>
    <x v="10"/>
    <s v="B"/>
    <m/>
    <m/>
    <m/>
    <m/>
    <m/>
    <m/>
    <m/>
    <m/>
    <m/>
    <n v="0.01"/>
    <m/>
    <m/>
    <m/>
    <m/>
    <m/>
    <m/>
    <m/>
    <m/>
    <x v="0"/>
    <x v="0"/>
    <m/>
  </r>
  <r>
    <s v="Contract Award"/>
    <s v=" E08_41030"/>
    <s v="AWARD: Shipping Support  (1773 5-Cell)"/>
    <s v="6.08.04.03.03.02"/>
    <x v="0"/>
    <d v="2026-10-21T00:00:00"/>
    <d v="2026-10-21T00:00:00"/>
    <s v="pkessler"/>
    <s v="Matalevich"/>
    <n v="0.01"/>
    <m/>
    <s v="C"/>
    <s v="Nonlabor"/>
    <s v="TEC"/>
    <m/>
    <s v="JLAB"/>
    <s v="Const"/>
    <s v="RF"/>
    <x v="10"/>
    <s v="B"/>
    <m/>
    <m/>
    <m/>
    <m/>
    <m/>
    <m/>
    <m/>
    <m/>
    <m/>
    <m/>
    <n v="0.01"/>
    <m/>
    <m/>
    <m/>
    <m/>
    <m/>
    <m/>
    <m/>
    <x v="0"/>
    <x v="0"/>
    <m/>
  </r>
  <r>
    <s v="Contract Award"/>
    <s v=" E08_41090"/>
    <s v="AWARD: Misc. Assembly/Test/Shipping Tooling  (1773 5-Cell)"/>
    <s v="6.08.04.03.03.02"/>
    <x v="0"/>
    <d v="2026-11-02T00:00:00"/>
    <d v="2026-11-02T00:00:00"/>
    <s v="pkessler"/>
    <s v="Matalevich"/>
    <n v="0.01"/>
    <m/>
    <s v="C"/>
    <s v="Nonlabor"/>
    <s v="TEC"/>
    <m/>
    <s v="JLAB"/>
    <s v="Const"/>
    <s v="RF"/>
    <x v="10"/>
    <s v="B"/>
    <m/>
    <m/>
    <m/>
    <m/>
    <m/>
    <m/>
    <m/>
    <m/>
    <m/>
    <m/>
    <n v="0.01"/>
    <m/>
    <m/>
    <m/>
    <m/>
    <m/>
    <m/>
    <m/>
    <x v="0"/>
    <x v="0"/>
    <m/>
  </r>
  <r>
    <s v="Contract Award"/>
    <s v=" E08_43120"/>
    <s v="AWARD: Tuner Stepper Motors (197 MHz Crab Production)"/>
    <s v="6.08.04.04.02.02"/>
    <x v="0"/>
    <d v="2028-11-16T00:00:00"/>
    <d v="2028-11-16T00:00:00"/>
    <s v="pkessler"/>
    <s v="Matalevich"/>
    <n v="0.01"/>
    <m/>
    <s v="C"/>
    <s v="Nonlabor"/>
    <s v="TEC"/>
    <m/>
    <s v="JLAB"/>
    <s v="Const"/>
    <s v="RF"/>
    <x v="10"/>
    <s v="B"/>
    <m/>
    <m/>
    <m/>
    <m/>
    <m/>
    <m/>
    <m/>
    <m/>
    <m/>
    <m/>
    <m/>
    <m/>
    <n v="0.01"/>
    <m/>
    <m/>
    <m/>
    <m/>
    <m/>
    <x v="0"/>
    <x v="0"/>
    <m/>
  </r>
  <r>
    <s v="Contract Award"/>
    <s v=" E08_43180"/>
    <s v="AWARD: Tuner Harmonic Drives (197 MHz Crab Production)"/>
    <s v="6.08.04.04.02.02"/>
    <x v="0"/>
    <d v="2028-11-16T00:00:00"/>
    <d v="2028-11-16T00:00:00"/>
    <s v="pkessler"/>
    <s v="Matalevich"/>
    <n v="0.01"/>
    <m/>
    <s v="C"/>
    <s v="Nonlabor"/>
    <s v="TEC"/>
    <m/>
    <s v="JLAB"/>
    <s v="Const"/>
    <s v="RF"/>
    <x v="10"/>
    <s v="B"/>
    <m/>
    <m/>
    <m/>
    <m/>
    <m/>
    <m/>
    <m/>
    <m/>
    <m/>
    <m/>
    <m/>
    <m/>
    <n v="0.01"/>
    <m/>
    <m/>
    <m/>
    <m/>
    <m/>
    <x v="0"/>
    <x v="0"/>
    <m/>
  </r>
  <r>
    <s v="Contract Award"/>
    <s v=" E08_43240"/>
    <s v="AWARD: Tuner Piezos (197 MHz Crab Production)"/>
    <s v="6.08.04.04.02.02"/>
    <x v="0"/>
    <d v="2028-11-16T00:00:00"/>
    <d v="2028-11-16T00:00:00"/>
    <s v="pkessler"/>
    <s v="Matalevich"/>
    <n v="0.01"/>
    <m/>
    <s v="C"/>
    <s v="Nonlabor"/>
    <s v="TEC"/>
    <m/>
    <s v="JLAB"/>
    <s v="Const"/>
    <s v="RF"/>
    <x v="10"/>
    <s v="B"/>
    <m/>
    <m/>
    <m/>
    <m/>
    <m/>
    <m/>
    <m/>
    <m/>
    <m/>
    <m/>
    <m/>
    <m/>
    <n v="0.01"/>
    <m/>
    <m/>
    <m/>
    <m/>
    <m/>
    <x v="0"/>
    <x v="0"/>
    <m/>
  </r>
  <r>
    <s v="Contract Award"/>
    <s v=" E08_45520"/>
    <s v="AWARD: Cavity/Helium Vessel Handling Tooling (197 MHz Crab 1st Art)"/>
    <s v="6.08.04.05.01.02"/>
    <x v="0"/>
    <d v="2026-10-09T00:00:00"/>
    <d v="2026-10-09T00:00:00"/>
    <s v="pkessler"/>
    <s v="Matalevich"/>
    <n v="0.01"/>
    <m/>
    <s v="C"/>
    <s v="Nonlabor"/>
    <s v="TEC"/>
    <m/>
    <s v="JLAB"/>
    <s v="Const"/>
    <s v="RF"/>
    <x v="10"/>
    <s v="B"/>
    <m/>
    <m/>
    <m/>
    <m/>
    <m/>
    <m/>
    <m/>
    <m/>
    <m/>
    <m/>
    <n v="0.01"/>
    <m/>
    <m/>
    <m/>
    <m/>
    <m/>
    <m/>
    <m/>
    <x v="0"/>
    <x v="0"/>
    <m/>
  </r>
  <r>
    <s v="Contract Award"/>
    <s v=" E08_45580"/>
    <s v="AWARD: HOM Waveguide cleaning Tooling (197 MHz Crab 1st Art)"/>
    <s v="6.08.04.05.01.02"/>
    <x v="0"/>
    <d v="2026-12-07T00:00:00"/>
    <d v="2026-12-07T00:00:00"/>
    <s v="pkessler"/>
    <s v="Matalevich"/>
    <n v="0.01"/>
    <m/>
    <s v="C"/>
    <s v="Nonlabor"/>
    <s v="TEC"/>
    <m/>
    <s v="JLAB"/>
    <s v="Const"/>
    <s v="RF"/>
    <x v="10"/>
    <s v="B"/>
    <m/>
    <m/>
    <m/>
    <m/>
    <m/>
    <m/>
    <m/>
    <m/>
    <m/>
    <m/>
    <n v="0.01"/>
    <m/>
    <m/>
    <m/>
    <m/>
    <m/>
    <m/>
    <m/>
    <x v="0"/>
    <x v="0"/>
    <m/>
  </r>
  <r>
    <s v="Contract Award"/>
    <s v=" E08_45640"/>
    <s v="AWARD: Misc. Cavity Processing Tooling (197 MHz Crab 1st Art)"/>
    <s v="6.08.04.05.01.02"/>
    <x v="0"/>
    <d v="2027-01-06T00:00:00"/>
    <d v="2027-01-06T00:00:00"/>
    <s v="pkessler"/>
    <s v="Matalevich"/>
    <n v="0.01"/>
    <m/>
    <s v="C"/>
    <s v="Nonlabor"/>
    <s v="TEC"/>
    <m/>
    <s v="JLAB"/>
    <s v="Const"/>
    <s v="RF"/>
    <x v="10"/>
    <s v="B"/>
    <m/>
    <m/>
    <m/>
    <m/>
    <m/>
    <m/>
    <m/>
    <m/>
    <m/>
    <m/>
    <n v="0.01"/>
    <m/>
    <m/>
    <m/>
    <m/>
    <m/>
    <m/>
    <m/>
    <x v="0"/>
    <x v="0"/>
    <m/>
  </r>
  <r>
    <s v="Contract Award"/>
    <s v=" E08_45700"/>
    <s v="AWARD: Waveguide handling #1 Tooling (197 MHz Crab 1st Art)"/>
    <s v="6.08.04.05.01.02"/>
    <x v="0"/>
    <d v="2026-09-28T00:00:00"/>
    <d v="2026-09-28T00:00:00"/>
    <s v="pkessler"/>
    <s v="Matalevich"/>
    <n v="0.01"/>
    <m/>
    <s v="C"/>
    <s v="Nonlabor"/>
    <s v="TEC"/>
    <m/>
    <s v="JLAB"/>
    <s v="Const"/>
    <s v="RF"/>
    <x v="10"/>
    <s v="B"/>
    <m/>
    <m/>
    <m/>
    <m/>
    <m/>
    <m/>
    <m/>
    <m/>
    <m/>
    <n v="0.01"/>
    <m/>
    <m/>
    <m/>
    <m/>
    <m/>
    <m/>
    <m/>
    <m/>
    <x v="0"/>
    <x v="0"/>
    <m/>
  </r>
  <r>
    <s v="Contract Award"/>
    <s v=" E08_45760"/>
    <s v="AWARD: Waveguide handling #2 Tooling (197 MHz Crab 1st Art)"/>
    <s v="6.08.04.05.01.02"/>
    <x v="0"/>
    <d v="2026-10-09T00:00:00"/>
    <d v="2026-10-09T00:00:00"/>
    <s v="pkessler"/>
    <s v="Matalevich"/>
    <n v="0.01"/>
    <m/>
    <s v="C"/>
    <s v="Nonlabor"/>
    <s v="TEC"/>
    <m/>
    <s v="JLAB"/>
    <s v="Const"/>
    <s v="RF"/>
    <x v="10"/>
    <s v="B"/>
    <m/>
    <m/>
    <m/>
    <m/>
    <m/>
    <m/>
    <m/>
    <m/>
    <m/>
    <m/>
    <n v="0.01"/>
    <m/>
    <m/>
    <m/>
    <m/>
    <m/>
    <m/>
    <m/>
    <x v="0"/>
    <x v="0"/>
    <m/>
  </r>
  <r>
    <s v="Contract Award"/>
    <s v=" E08_45820"/>
    <s v="AWARD: HOM support (horizontal) Tooling (197 MHz Crab 1st Art)"/>
    <s v="6.08.04.05.01.02"/>
    <x v="0"/>
    <d v="2026-10-27T00:00:00"/>
    <d v="2026-10-27T00:00:00"/>
    <s v="pkessler"/>
    <s v="Matalevich"/>
    <n v="0.01"/>
    <m/>
    <s v="C"/>
    <s v="Nonlabor"/>
    <s v="TEC"/>
    <m/>
    <s v="JLAB"/>
    <s v="Const"/>
    <s v="RF"/>
    <x v="10"/>
    <s v="B"/>
    <m/>
    <m/>
    <m/>
    <m/>
    <m/>
    <m/>
    <m/>
    <m/>
    <m/>
    <m/>
    <n v="0.01"/>
    <m/>
    <m/>
    <m/>
    <m/>
    <m/>
    <m/>
    <m/>
    <x v="0"/>
    <x v="0"/>
    <m/>
  </r>
  <r>
    <s v="Contract Award"/>
    <s v=" E08_45880"/>
    <s v="AWARD: HOM support (vertical) Tooling (197 MHz Crab 1st Art)"/>
    <s v="6.08.04.05.01.02"/>
    <x v="0"/>
    <d v="2026-11-25T00:00:00"/>
    <d v="2026-11-25T00:00:00"/>
    <s v="pkessler"/>
    <s v="Matalevich"/>
    <n v="0.01"/>
    <m/>
    <s v="C"/>
    <s v="Nonlabor"/>
    <s v="TEC"/>
    <m/>
    <s v="JLAB"/>
    <s v="Const"/>
    <s v="RF"/>
    <x v="10"/>
    <s v="B"/>
    <m/>
    <m/>
    <m/>
    <m/>
    <m/>
    <m/>
    <m/>
    <m/>
    <m/>
    <m/>
    <n v="0.01"/>
    <m/>
    <m/>
    <m/>
    <m/>
    <m/>
    <m/>
    <m/>
    <x v="0"/>
    <x v="0"/>
    <m/>
  </r>
  <r>
    <s v="Contract Award"/>
    <s v=" E08_45940"/>
    <s v="AWARD: Misc. Clean Room String Assembly Tooling (197 MHz Crab 1st Art)"/>
    <s v="6.08.04.05.01.02"/>
    <x v="0"/>
    <d v="2027-01-27T00:00:00"/>
    <d v="2027-01-27T00:00:00"/>
    <s v="pkessler"/>
    <s v="Matalevich"/>
    <n v="0.01"/>
    <m/>
    <s v="C"/>
    <s v="Nonlabor"/>
    <s v="TEC"/>
    <m/>
    <s v="JLAB"/>
    <s v="Const"/>
    <s v="RF"/>
    <x v="10"/>
    <s v="B"/>
    <m/>
    <m/>
    <m/>
    <m/>
    <m/>
    <m/>
    <m/>
    <m/>
    <m/>
    <m/>
    <n v="0.01"/>
    <m/>
    <m/>
    <m/>
    <m/>
    <m/>
    <m/>
    <m/>
    <x v="0"/>
    <x v="0"/>
    <m/>
  </r>
  <r>
    <s v="Contract Award"/>
    <s v=" E08_47050"/>
    <s v="AWARD: Tuner Stepper Motors (394 MHz Crab Production)"/>
    <s v="6.08.04.05.02.02"/>
    <x v="0"/>
    <d v="2025-12-09T00:00:00"/>
    <d v="2025-12-09T00:00:00"/>
    <s v="pkessler"/>
    <s v="Matalevich"/>
    <n v="0.01"/>
    <m/>
    <s v="C"/>
    <s v="Nonlabor"/>
    <s v="TEC"/>
    <m/>
    <s v="JLAB"/>
    <s v="Const"/>
    <s v="RF"/>
    <x v="10"/>
    <s v="B"/>
    <m/>
    <m/>
    <m/>
    <m/>
    <m/>
    <m/>
    <m/>
    <m/>
    <m/>
    <n v="0.01"/>
    <m/>
    <m/>
    <m/>
    <m/>
    <m/>
    <m/>
    <m/>
    <m/>
    <x v="0"/>
    <x v="0"/>
    <m/>
  </r>
  <r>
    <s v="Contract Award"/>
    <s v=" E08_47840"/>
    <s v="AWARD: SpaceFrame Assembly Tooling (394 MHz Crab Production)"/>
    <s v="6.08.04.05.02.02"/>
    <x v="0"/>
    <d v="2025-12-09T00:00:00"/>
    <d v="2025-12-09T00:00:00"/>
    <s v="pkessler"/>
    <s v="Matalevich"/>
    <n v="0.01"/>
    <m/>
    <s v="C"/>
    <s v="Nonlabor"/>
    <s v="TEC"/>
    <m/>
    <s v="JLAB"/>
    <s v="Const"/>
    <s v="RF"/>
    <x v="10"/>
    <s v="B"/>
    <m/>
    <m/>
    <m/>
    <m/>
    <m/>
    <m/>
    <m/>
    <m/>
    <m/>
    <n v="0.01"/>
    <m/>
    <m/>
    <m/>
    <m/>
    <m/>
    <m/>
    <m/>
    <m/>
    <x v="0"/>
    <x v="0"/>
    <m/>
  </r>
  <r>
    <s v="Contract Award"/>
    <s v=" E08_47900"/>
    <s v="AWARD:  Alignment fixtures (394 MHz Crab Production)"/>
    <s v="6.08.04.05.02.02"/>
    <x v="0"/>
    <d v="2025-12-09T00:00:00"/>
    <d v="2025-12-09T00:00:00"/>
    <s v="pkessler"/>
    <s v="Matalevich"/>
    <n v="0.01"/>
    <m/>
    <s v="C"/>
    <s v="Nonlabor"/>
    <s v="TEC"/>
    <m/>
    <s v="JLAB"/>
    <s v="Const"/>
    <s v="RF"/>
    <x v="10"/>
    <s v="B"/>
    <m/>
    <m/>
    <m/>
    <m/>
    <m/>
    <m/>
    <m/>
    <m/>
    <m/>
    <n v="0.01"/>
    <m/>
    <m/>
    <m/>
    <m/>
    <m/>
    <m/>
    <m/>
    <m/>
    <x v="0"/>
    <x v="0"/>
    <m/>
  </r>
  <r>
    <s v="Contract Award"/>
    <s v=" E08_47960"/>
    <s v="AWARD:  Tuner Assembly Tooling (394 MHz Crab Production)"/>
    <s v="6.08.04.05.02.02"/>
    <x v="0"/>
    <d v="2025-12-09T00:00:00"/>
    <d v="2025-12-09T00:00:00"/>
    <s v="pkessler"/>
    <s v="Matalevich"/>
    <n v="0.01"/>
    <m/>
    <s v="C"/>
    <s v="Nonlabor"/>
    <s v="TEC"/>
    <m/>
    <s v="JLAB"/>
    <s v="Const"/>
    <s v="RF"/>
    <x v="10"/>
    <s v="B"/>
    <m/>
    <m/>
    <m/>
    <m/>
    <m/>
    <m/>
    <m/>
    <m/>
    <m/>
    <n v="0.01"/>
    <m/>
    <m/>
    <m/>
    <m/>
    <m/>
    <m/>
    <m/>
    <m/>
    <x v="0"/>
    <x v="0"/>
    <m/>
  </r>
  <r>
    <s v="Contract Award"/>
    <s v=" E08_48020"/>
    <s v="AWARD:  Misc. Cryostat Assembly Tooling (394 MHz Crab Production)"/>
    <s v="6.08.04.05.02.02"/>
    <x v="0"/>
    <d v="2025-12-17T00:00:00"/>
    <d v="2025-12-17T00:00:00"/>
    <s v="pkessler"/>
    <s v="Matalevich"/>
    <n v="0.01"/>
    <m/>
    <s v="C"/>
    <s v="Nonlabor"/>
    <s v="TEC"/>
    <m/>
    <s v="JLAB"/>
    <s v="Const"/>
    <s v="RF"/>
    <x v="10"/>
    <s v="B"/>
    <m/>
    <m/>
    <m/>
    <m/>
    <m/>
    <m/>
    <m/>
    <m/>
    <m/>
    <n v="0.01"/>
    <m/>
    <m/>
    <m/>
    <m/>
    <m/>
    <m/>
    <m/>
    <m/>
    <x v="0"/>
    <x v="0"/>
    <m/>
  </r>
  <r>
    <s v="Contract Award"/>
    <s v=" E08_50130"/>
    <s v="AWARD: Electron Beam Welder Chamber Extension (TJ-Facilities)"/>
    <s v="6.08.08.01.02"/>
    <x v="0"/>
    <d v="2023-01-17T00:00:00"/>
    <d v="2023-01-17T00:00:00"/>
    <s v="pkessler"/>
    <s v="edaly"/>
    <n v="0.01"/>
    <m/>
    <s v="C"/>
    <s v="Nonlabor"/>
    <s v="TEC"/>
    <m/>
    <s v="JLAB"/>
    <s v="PED"/>
    <s v="RF"/>
    <x v="10"/>
    <s v="S.P250"/>
    <s v="APP00487"/>
    <m/>
    <m/>
    <m/>
    <m/>
    <m/>
    <n v="0.01"/>
    <m/>
    <m/>
    <m/>
    <m/>
    <m/>
    <m/>
    <m/>
    <m/>
    <m/>
    <m/>
    <m/>
    <x v="0"/>
    <x v="0"/>
    <m/>
  </r>
  <r>
    <s v="Contract Award"/>
    <s v=" E08_50200"/>
    <s v="AWARD: CMM (TJ-Facilities)"/>
    <s v="6.08.08.01.02"/>
    <x v="0"/>
    <d v="2024-02-01T00:00:00"/>
    <d v="2024-02-01T00:00:00"/>
    <s v="pkessler"/>
    <s v="edaly"/>
    <n v="0.01"/>
    <m/>
    <s v="C"/>
    <s v="Nonlabor"/>
    <s v="TEC"/>
    <m/>
    <s v="JLAB"/>
    <s v="Const"/>
    <s v="RF"/>
    <x v="10"/>
    <s v="S.P249"/>
    <s v="APP00488"/>
    <m/>
    <m/>
    <m/>
    <m/>
    <m/>
    <m/>
    <n v="0.01"/>
    <m/>
    <m/>
    <m/>
    <m/>
    <m/>
    <m/>
    <m/>
    <m/>
    <m/>
    <m/>
    <x v="0"/>
    <x v="0"/>
    <m/>
  </r>
  <r>
    <s v="Contract Award"/>
    <s v=" E08_50270"/>
    <s v="AWARD: Heat Treatment Furnace (TJ-Facilities)"/>
    <s v="6.08.08.01.02"/>
    <x v="1"/>
    <d v="2024-02-01T00:00:00"/>
    <d v="2024-02-01T00:00:00"/>
    <s v="pkessler"/>
    <s v="edaly"/>
    <n v="0.01"/>
    <m/>
    <s v="C"/>
    <s v="Nonlabor"/>
    <s v="TEC"/>
    <m/>
    <s v="JLAB"/>
    <s v="Const"/>
    <s v="RF"/>
    <x v="10"/>
    <s v="S.P248"/>
    <s v="APP00489"/>
    <m/>
    <m/>
    <m/>
    <m/>
    <m/>
    <m/>
    <n v="0.01"/>
    <m/>
    <m/>
    <m/>
    <m/>
    <m/>
    <m/>
    <m/>
    <m/>
    <m/>
    <m/>
    <x v="0"/>
    <x v="0"/>
    <m/>
  </r>
  <r>
    <s v="Contract Award"/>
    <s v=" E08_50340"/>
    <s v="AWARD: Buffered Chemical Polishing Station (TJ-Facilities)"/>
    <s v="6.08.08.01.02"/>
    <x v="1"/>
    <d v="2024-02-01T00:00:00"/>
    <d v="2024-02-01T00:00:00"/>
    <s v="pkessler"/>
    <s v="edaly"/>
    <n v="0.01"/>
    <m/>
    <s v="C"/>
    <s v="Nonlabor"/>
    <s v="TEC"/>
    <m/>
    <s v="JLAB"/>
    <s v="Const"/>
    <s v="RF"/>
    <x v="10"/>
    <s v="S.P247"/>
    <s v="APP00490"/>
    <m/>
    <m/>
    <m/>
    <m/>
    <m/>
    <m/>
    <n v="0.01"/>
    <m/>
    <m/>
    <m/>
    <m/>
    <m/>
    <m/>
    <m/>
    <m/>
    <m/>
    <m/>
    <x v="0"/>
    <x v="0"/>
    <m/>
  </r>
  <r>
    <s v="Contract Award"/>
    <s v=" E08_50410"/>
    <s v="AWARD: High Pressure Rinse Station (TJ-Facilities) (Includes Removal)"/>
    <s v="6.08.08.01.02"/>
    <x v="1"/>
    <d v="2024-02-01T00:00:00"/>
    <d v="2024-02-01T00:00:00"/>
    <s v="pkessler"/>
    <s v="edaly"/>
    <n v="0.01"/>
    <m/>
    <s v="C"/>
    <s v="Nonlabor"/>
    <s v="TEC"/>
    <m/>
    <s v="JLAB"/>
    <s v="Const"/>
    <s v="RF"/>
    <x v="10"/>
    <s v="S.P246"/>
    <s v="APP00491"/>
    <m/>
    <m/>
    <m/>
    <m/>
    <m/>
    <m/>
    <n v="0.01"/>
    <m/>
    <m/>
    <m/>
    <m/>
    <m/>
    <m/>
    <m/>
    <m/>
    <m/>
    <m/>
    <x v="0"/>
    <x v="0"/>
    <m/>
  </r>
  <r>
    <s v="Contract Award"/>
    <s v=" E08_50480"/>
    <s v="AWARD: Horizontal Electro Polish Station (TJ-Facilities)"/>
    <s v="6.08.08.01.02"/>
    <x v="1"/>
    <d v="2024-02-01T00:00:00"/>
    <d v="2024-02-01T00:00:00"/>
    <s v="pkessler"/>
    <s v="edaly"/>
    <n v="0.01"/>
    <m/>
    <s v="C"/>
    <s v="Nonlabor"/>
    <s v="TEC"/>
    <m/>
    <s v="JLAB"/>
    <s v="Const"/>
    <s v="RF"/>
    <x v="10"/>
    <s v="S.P245"/>
    <s v="APP00492"/>
    <m/>
    <m/>
    <m/>
    <m/>
    <m/>
    <m/>
    <n v="0.01"/>
    <m/>
    <m/>
    <m/>
    <m/>
    <m/>
    <m/>
    <m/>
    <m/>
    <m/>
    <m/>
    <x v="0"/>
    <x v="0"/>
    <m/>
  </r>
  <r>
    <s v="Contract Award"/>
    <s v=" E08_50550"/>
    <s v="AWARD: Ultrasonic Cleaning Station (TJ-Facilities)"/>
    <s v="6.08.08.01.02"/>
    <x v="1"/>
    <d v="2024-02-01T00:00:00"/>
    <d v="2024-02-01T00:00:00"/>
    <s v="pkessler"/>
    <s v="edaly"/>
    <n v="0.01"/>
    <m/>
    <s v="C"/>
    <s v="Nonlabor"/>
    <s v="TEC"/>
    <m/>
    <s v="JLAB"/>
    <s v="Const"/>
    <s v="RF"/>
    <x v="10"/>
    <s v="P.S134"/>
    <m/>
    <m/>
    <m/>
    <m/>
    <m/>
    <m/>
    <m/>
    <n v="0.01"/>
    <m/>
    <m/>
    <m/>
    <m/>
    <m/>
    <m/>
    <m/>
    <m/>
    <m/>
    <m/>
    <x v="0"/>
    <x v="0"/>
    <m/>
  </r>
  <r>
    <s v="Contract Award"/>
    <s v=" E08_50620"/>
    <s v="AWARD: Fumehood (TJ-Facilities)"/>
    <s v="6.08.08.01.02"/>
    <x v="1"/>
    <d v="2024-02-01T00:00:00"/>
    <d v="2024-02-01T00:00:00"/>
    <s v="pkessler"/>
    <s v="edaly"/>
    <n v="0.01"/>
    <m/>
    <s v="C"/>
    <s v="Nonlabor"/>
    <s v="TEC"/>
    <m/>
    <s v="JLAB"/>
    <s v="Const"/>
    <s v="RF"/>
    <x v="10"/>
    <s v="P.S454"/>
    <m/>
    <m/>
    <m/>
    <m/>
    <m/>
    <m/>
    <m/>
    <n v="0.01"/>
    <m/>
    <m/>
    <m/>
    <m/>
    <m/>
    <m/>
    <m/>
    <m/>
    <m/>
    <m/>
    <x v="0"/>
    <x v="0"/>
    <m/>
  </r>
  <r>
    <s v="Contract Award"/>
    <s v=" E08_50690"/>
    <s v="AWARD: Dewar #9 (TJ-Facilities)"/>
    <s v="6.08.08.01.02"/>
    <x v="1"/>
    <d v="2024-02-01T00:00:00"/>
    <d v="2024-02-01T00:00:00"/>
    <s v="pkessler"/>
    <s v="edaly"/>
    <n v="0.01"/>
    <m/>
    <s v="C"/>
    <s v="Nonlabor"/>
    <s v="TEC"/>
    <m/>
    <s v="JLAB"/>
    <s v="Const"/>
    <s v="RF"/>
    <x v="10"/>
    <s v="S.P244"/>
    <s v="APP00495"/>
    <m/>
    <m/>
    <m/>
    <m/>
    <m/>
    <m/>
    <n v="0.01"/>
    <m/>
    <m/>
    <m/>
    <m/>
    <m/>
    <m/>
    <m/>
    <m/>
    <m/>
    <m/>
    <x v="0"/>
    <x v="0"/>
    <m/>
  </r>
  <r>
    <s v="Contract Award"/>
    <s v=" E08_50760"/>
    <s v="AWARD: Misc Tooling (TJ-Facilities)"/>
    <s v="6.08.08.01.02"/>
    <x v="1"/>
    <d v="2024-02-01T00:00:00"/>
    <d v="2024-02-01T00:00:00"/>
    <s v="pkessler"/>
    <s v="edaly"/>
    <n v="0.01"/>
    <m/>
    <s v="C"/>
    <s v="Nonlabor"/>
    <s v="TEC"/>
    <m/>
    <s v="JLAB"/>
    <s v="Const"/>
    <s v="RF"/>
    <x v="10"/>
    <s v="S.P243"/>
    <s v="APP00496"/>
    <m/>
    <m/>
    <m/>
    <m/>
    <m/>
    <m/>
    <n v="0.01"/>
    <m/>
    <m/>
    <m/>
    <m/>
    <m/>
    <m/>
    <m/>
    <m/>
    <m/>
    <m/>
    <x v="0"/>
    <x v="0"/>
    <m/>
  </r>
  <r>
    <s v="Contract Award"/>
    <s v=" E08_50810"/>
    <s v="AWARD: Bake Box (TJ-Facilities)"/>
    <s v="6.08.08.01.02"/>
    <x v="1"/>
    <d v="2024-02-29T00:00:00"/>
    <d v="2024-02-29T00:00:00"/>
    <s v="pkessler"/>
    <s v="edaly"/>
    <n v="0.01"/>
    <m/>
    <s v="C"/>
    <s v="Nonlabor"/>
    <s v="TEC"/>
    <m/>
    <s v="JLAB"/>
    <s v="Const"/>
    <s v="RF"/>
    <x v="10"/>
    <s v="P.S132"/>
    <m/>
    <m/>
    <m/>
    <m/>
    <m/>
    <m/>
    <m/>
    <n v="0.01"/>
    <m/>
    <m/>
    <m/>
    <m/>
    <m/>
    <m/>
    <m/>
    <m/>
    <m/>
    <m/>
    <x v="0"/>
    <x v="0"/>
    <m/>
  </r>
  <r>
    <s v="Contract Award"/>
    <s v=" E08_34120"/>
    <s v="AWARD: SpaceFrame Assembly Tooling  (591 5-Cell Production CMs)"/>
    <s v="6.08.04.02.02.02"/>
    <x v="0"/>
    <d v="2026-06-16T00:00:00"/>
    <d v="2026-06-16T00:00:00"/>
    <s v="pkessler"/>
    <s v="Matalevich"/>
    <n v="0.01"/>
    <m/>
    <s v="C"/>
    <s v="Nonlabor"/>
    <s v="TEC"/>
    <m/>
    <s v="JLAB"/>
    <s v="Const"/>
    <s v="RF"/>
    <x v="10"/>
    <s v="B"/>
    <m/>
    <m/>
    <m/>
    <m/>
    <m/>
    <m/>
    <m/>
    <m/>
    <m/>
    <n v="0.01"/>
    <m/>
    <m/>
    <m/>
    <m/>
    <m/>
    <m/>
    <m/>
    <m/>
    <x v="0"/>
    <x v="0"/>
    <m/>
  </r>
  <r>
    <s v="Contract Award"/>
    <s v=" E08_34180"/>
    <s v="AWARD:  Misc. Cryostat Assembly Tooling  (591 5-Cell Production CMs)"/>
    <s v="6.08.04.02.02.02"/>
    <x v="0"/>
    <d v="2026-07-23T00:00:00"/>
    <d v="2026-07-23T00:00:00"/>
    <s v="pkessler"/>
    <s v="Matalevich"/>
    <n v="0.01"/>
    <m/>
    <s v="C"/>
    <s v="Nonlabor"/>
    <s v="TEC"/>
    <m/>
    <s v="JLAB"/>
    <s v="Const"/>
    <s v="RF"/>
    <x v="10"/>
    <s v="B"/>
    <m/>
    <m/>
    <m/>
    <m/>
    <m/>
    <m/>
    <m/>
    <m/>
    <m/>
    <n v="0.01"/>
    <m/>
    <m/>
    <m/>
    <m/>
    <m/>
    <m/>
    <m/>
    <m/>
    <x v="0"/>
    <x v="0"/>
    <m/>
  </r>
  <r>
    <s v="Contract Award"/>
    <s v=" E08_48320"/>
    <s v="AWARD: Test Cave U-Tubes  (394 MHz Crab Production)"/>
    <s v="6.08.04.05.03.02"/>
    <x v="0"/>
    <d v="2025-10-08T00:00:00"/>
    <d v="2025-10-08T00:00:00"/>
    <s v="pkessler"/>
    <s v="Matalevich"/>
    <n v="0.01"/>
    <m/>
    <s v="C"/>
    <s v="Nonlabor"/>
    <s v="TEC"/>
    <m/>
    <s v="JLAB"/>
    <s v="Const"/>
    <s v="RF"/>
    <x v="10"/>
    <s v="B"/>
    <m/>
    <m/>
    <m/>
    <m/>
    <m/>
    <m/>
    <m/>
    <m/>
    <m/>
    <n v="0.01"/>
    <m/>
    <m/>
    <m/>
    <m/>
    <m/>
    <m/>
    <m/>
    <m/>
    <x v="0"/>
    <x v="0"/>
    <m/>
  </r>
  <r>
    <s v="Contract Award"/>
    <s v=" E08_48380"/>
    <s v="AWARD: Shipping Support  (394 MHz Crab Production)"/>
    <s v="6.08.04.05.03.02"/>
    <x v="0"/>
    <d v="2025-11-06T00:00:00"/>
    <d v="2025-11-06T00:00:00"/>
    <s v="pkessler"/>
    <s v="Matalevich"/>
    <n v="0.01"/>
    <m/>
    <s v="C"/>
    <s v="Nonlabor"/>
    <s v="TEC"/>
    <m/>
    <s v="JLAB"/>
    <s v="Const"/>
    <s v="RF"/>
    <x v="10"/>
    <s v="B"/>
    <m/>
    <m/>
    <m/>
    <m/>
    <m/>
    <m/>
    <m/>
    <m/>
    <m/>
    <n v="0.01"/>
    <m/>
    <m/>
    <m/>
    <m/>
    <m/>
    <m/>
    <m/>
    <m/>
    <x v="0"/>
    <x v="0"/>
    <m/>
  </r>
  <r>
    <s v="Contract Award"/>
    <s v=" E08_48440"/>
    <s v="AWARD: Misc. Assembly/Test/Shipping Tooling (394 MHz Crab Production)"/>
    <s v="6.08.04.05.03.02"/>
    <x v="0"/>
    <d v="2025-11-19T00:00:00"/>
    <d v="2025-11-19T00:00:00"/>
    <s v="pkessler"/>
    <s v="Matalevich"/>
    <n v="0.01"/>
    <m/>
    <s v="C"/>
    <s v="Nonlabor"/>
    <s v="TEC"/>
    <m/>
    <s v="JLAB"/>
    <s v="Const"/>
    <s v="RF"/>
    <x v="10"/>
    <s v="B"/>
    <m/>
    <m/>
    <m/>
    <m/>
    <m/>
    <m/>
    <m/>
    <m/>
    <m/>
    <n v="0.01"/>
    <m/>
    <m/>
    <m/>
    <m/>
    <m/>
    <m/>
    <m/>
    <m/>
    <x v="0"/>
    <x v="0"/>
    <m/>
  </r>
  <r>
    <s v="Contract Award"/>
    <s v=" E09_11440"/>
    <s v="Award: Satellite Cryogenic Refrigerator Plants (Phase 1) (IR06, IR10)"/>
    <s v="6.09.02.03.01"/>
    <x v="1"/>
    <d v="2024-06-17T00:00:00"/>
    <d v="2024-06-17T00:00:00"/>
    <s v="nzandi"/>
    <s v="Yang"/>
    <n v="0.01"/>
    <m/>
    <s v="C"/>
    <s v="Nonlabor"/>
    <s v="TEC"/>
    <s v="CD-3A"/>
    <s v="JLAB"/>
    <s v="Const"/>
    <s v="CRYO"/>
    <x v="10"/>
    <s v="D25.APP05.A"/>
    <s v="APP00003"/>
    <m/>
    <m/>
    <m/>
    <m/>
    <m/>
    <m/>
    <n v="0.01"/>
    <m/>
    <m/>
    <m/>
    <m/>
    <m/>
    <m/>
    <m/>
    <m/>
    <m/>
    <m/>
    <x v="0"/>
    <x v="0"/>
    <m/>
  </r>
  <r>
    <s v=""/>
    <s v=" SR_0501_1730"/>
    <s v="RF-ESR-1 TEST PWR: (4) Circulators and Loads Prepare Spec/SOW"/>
    <s v="6.08.06.01"/>
    <x v="1"/>
    <d v="2023-04-17T00:00:00"/>
    <d v="2023-09-15T00:00:00"/>
    <s v="jtolle"/>
    <s v="zaltsman"/>
    <n v="23099"/>
    <s v="EDIA"/>
    <s v="C"/>
    <s v="Labor"/>
    <s v="TEC"/>
    <m/>
    <s v="BNL"/>
    <s v="Const.Procure"/>
    <s v="RF"/>
    <x v="10"/>
    <s v="S.P328"/>
    <m/>
    <m/>
    <m/>
    <m/>
    <m/>
    <m/>
    <n v="23099"/>
    <m/>
    <m/>
    <m/>
    <m/>
    <m/>
    <m/>
    <m/>
    <m/>
    <m/>
    <m/>
    <m/>
    <x v="0"/>
    <x v="0"/>
    <m/>
  </r>
  <r>
    <s v=""/>
    <s v=" SR_0501_1800"/>
    <s v="RF-ESR-1 TEST PWR: (4) Circulators and Loads Procurement Oversight"/>
    <s v="6.08.06.01"/>
    <x v="1"/>
    <d v="2024-05-14T00:00:00"/>
    <d v="2025-05-13T00:00:00"/>
    <s v="jtolle"/>
    <s v="zaltsman"/>
    <n v="11788.75"/>
    <s v="CON"/>
    <s v="C"/>
    <s v="Labor"/>
    <s v="TEC"/>
    <m/>
    <s v="BNL"/>
    <s v="Const.Fabricate"/>
    <s v="RF"/>
    <x v="9"/>
    <s v="S.P328"/>
    <s v="APP00009"/>
    <m/>
    <m/>
    <m/>
    <m/>
    <m/>
    <m/>
    <n v="4574.04"/>
    <n v="7214.72"/>
    <m/>
    <m/>
    <m/>
    <m/>
    <m/>
    <m/>
    <m/>
    <m/>
    <m/>
    <x v="0"/>
    <x v="0"/>
    <m/>
  </r>
  <r>
    <s v=""/>
    <s v=" SR_0501_1790"/>
    <s v="RF-ESR-1 TEST PWR: (4) Circulators and Loads Fabrication"/>
    <s v="6.08.06.01"/>
    <x v="1"/>
    <d v="2024-05-14T00:00:00"/>
    <d v="2025-05-13T00:00:00"/>
    <s v="jtolle"/>
    <s v="zaltsman"/>
    <n v="1085668.8899999999"/>
    <s v="CON"/>
    <s v="C"/>
    <s v="Nonlabor"/>
    <s v="TEC"/>
    <m/>
    <s v="BNL"/>
    <s v="Const.Fabricate"/>
    <s v="RF"/>
    <x v="9"/>
    <s v="S.P328"/>
    <s v="APP00009"/>
    <m/>
    <m/>
    <m/>
    <m/>
    <m/>
    <m/>
    <n v="421239.53"/>
    <n v="664429.36"/>
    <m/>
    <m/>
    <m/>
    <m/>
    <m/>
    <m/>
    <m/>
    <m/>
    <m/>
    <x v="0"/>
    <x v="0"/>
    <m/>
  </r>
  <r>
    <s v=""/>
    <s v=" SR_0501_1750"/>
    <s v="RF-ESR-1 TEST PWR: (4) Circulators and Loads Prepare RFI"/>
    <s v="6.08.06.01"/>
    <x v="1"/>
    <d v="2023-10-17T00:00:00"/>
    <d v="2023-11-30T00:00:00"/>
    <s v="jtolle"/>
    <s v="zaltsman"/>
    <n v="22258.67"/>
    <s v="EDIA"/>
    <s v="C"/>
    <s v="Labor"/>
    <s v="TEC"/>
    <m/>
    <s v="BNL"/>
    <s v="Const.Procure"/>
    <s v="RF"/>
    <x v="10"/>
    <s v="S.P328"/>
    <m/>
    <m/>
    <m/>
    <m/>
    <m/>
    <m/>
    <m/>
    <n v="22258.67"/>
    <m/>
    <m/>
    <m/>
    <m/>
    <m/>
    <m/>
    <m/>
    <m/>
    <m/>
    <m/>
    <x v="0"/>
    <x v="0"/>
    <m/>
  </r>
  <r>
    <s v=""/>
    <s v=" EJ_0401_8350"/>
    <s v="400 MeV Beam Loss Monitors - Preliminary Design"/>
    <s v="6.03.04.01.04.04"/>
    <x v="0"/>
    <d v="2023-05-15T00:00:00"/>
    <d v="2023-06-26T00:00:00"/>
    <s v="mahmed"/>
    <s v="gassner"/>
    <n v="6372.14"/>
    <s v="EDIA"/>
    <s v="C"/>
    <s v="Labor"/>
    <s v="TEC"/>
    <m/>
    <s v="BNL"/>
    <s v="PED"/>
    <s v="INS"/>
    <x v="11"/>
    <m/>
    <m/>
    <m/>
    <m/>
    <m/>
    <m/>
    <m/>
    <n v="6372.14"/>
    <m/>
    <m/>
    <m/>
    <m/>
    <m/>
    <m/>
    <m/>
    <m/>
    <m/>
    <m/>
    <m/>
    <x v="0"/>
    <x v="0"/>
    <m/>
  </r>
  <r>
    <s v=""/>
    <s v=" EJ_0401_8350"/>
    <s v="400 MeV Beam Loss Monitors - Preliminary Design"/>
    <s v="6.03.04.01.04.04"/>
    <x v="0"/>
    <d v="2023-05-15T00:00:00"/>
    <d v="2023-06-26T00:00:00"/>
    <s v="mahmed"/>
    <s v="gassner"/>
    <n v="6532.93"/>
    <s v="EDIA"/>
    <s v="C"/>
    <s v="Labor"/>
    <s v="TEC"/>
    <m/>
    <s v="BNL"/>
    <s v="PED"/>
    <s v="INS"/>
    <x v="11"/>
    <m/>
    <m/>
    <m/>
    <m/>
    <m/>
    <m/>
    <m/>
    <n v="6532.93"/>
    <m/>
    <m/>
    <m/>
    <m/>
    <m/>
    <m/>
    <m/>
    <m/>
    <m/>
    <m/>
    <m/>
    <x v="0"/>
    <x v="0"/>
    <m/>
  </r>
  <r>
    <s v=""/>
    <s v=" EJ_0402_8180"/>
    <s v="Polarized Electron Source Instrumentation - Preliminary Design"/>
    <s v="6.03.04.02.06"/>
    <x v="0"/>
    <d v="2023-05-15T00:00:00"/>
    <d v="2023-06-26T00:00:00"/>
    <s v="mahmed"/>
    <s v="gassner"/>
    <n v="12744.27"/>
    <s v="EDIA"/>
    <s v="C"/>
    <s v="Labor"/>
    <s v="TEC"/>
    <m/>
    <s v="BNL"/>
    <s v="PED"/>
    <s v="INS"/>
    <x v="11"/>
    <m/>
    <m/>
    <m/>
    <m/>
    <m/>
    <m/>
    <m/>
    <n v="12744.27"/>
    <m/>
    <m/>
    <m/>
    <m/>
    <m/>
    <m/>
    <m/>
    <m/>
    <m/>
    <m/>
    <m/>
    <x v="0"/>
    <x v="0"/>
    <m/>
  </r>
  <r>
    <s v=""/>
    <s v=" EJ_0402_8180"/>
    <s v="Polarized Electron Source Instrumentation - Preliminary Design"/>
    <s v="6.03.04.02.06"/>
    <x v="0"/>
    <d v="2023-05-15T00:00:00"/>
    <d v="2023-06-26T00:00:00"/>
    <s v="mahmed"/>
    <s v="gassner"/>
    <n v="13065.85"/>
    <s v="EDIA"/>
    <s v="C"/>
    <s v="Labor"/>
    <s v="TEC"/>
    <m/>
    <s v="BNL"/>
    <s v="PED"/>
    <s v="INS"/>
    <x v="11"/>
    <m/>
    <m/>
    <m/>
    <m/>
    <m/>
    <m/>
    <m/>
    <n v="13065.85"/>
    <m/>
    <m/>
    <m/>
    <m/>
    <m/>
    <m/>
    <m/>
    <m/>
    <m/>
    <m/>
    <m/>
    <x v="0"/>
    <x v="0"/>
    <m/>
  </r>
  <r>
    <s v=""/>
    <s v=" RD_0309_1298"/>
    <s v="ESR Vacuum Development - Prototype Chambers - Funding Phase 3"/>
    <s v="6.02.03.06.01"/>
    <x v="1"/>
    <d v="2023-09-01T00:00:00"/>
    <d v="2023-10-30T00:00:00"/>
    <s v="rnavarrol"/>
    <s v="chetzel"/>
    <n v="193519.26"/>
    <s v="CON"/>
    <s v="C"/>
    <s v="Nonlabor"/>
    <s v="OPC"/>
    <m/>
    <s v="BNL"/>
    <s v="R&amp;D"/>
    <s v="VAC"/>
    <x v="3"/>
    <s v="P"/>
    <s v="APP00096"/>
    <m/>
    <m/>
    <m/>
    <m/>
    <m/>
    <n v="96759.63"/>
    <n v="96759.63"/>
    <m/>
    <m/>
    <m/>
    <m/>
    <m/>
    <m/>
    <m/>
    <m/>
    <m/>
    <m/>
    <x v="0"/>
    <x v="0"/>
    <m/>
  </r>
  <r>
    <s v=""/>
    <s v=" SR_0401_1011"/>
    <s v="ESR Arc Vacuum Chambers - Layout of typical arc"/>
    <s v="6.04.05.01"/>
    <x v="0"/>
    <d v="2024-01-08T00:00:00"/>
    <d v="2024-02-05T00:00:00"/>
    <s v="rnavarrol"/>
    <s v="chetzel"/>
    <n v="19996.080000000002"/>
    <s v="EDIA"/>
    <s v="C"/>
    <s v="Labor"/>
    <s v="TEC"/>
    <m/>
    <s v="BNL"/>
    <s v="PED"/>
    <s v="VAC"/>
    <x v="11"/>
    <s v="A.PP080"/>
    <m/>
    <m/>
    <m/>
    <m/>
    <m/>
    <m/>
    <m/>
    <n v="19996.080000000002"/>
    <m/>
    <m/>
    <m/>
    <m/>
    <m/>
    <m/>
    <m/>
    <m/>
    <m/>
    <m/>
    <x v="0"/>
    <x v="0"/>
    <m/>
  </r>
  <r>
    <s v=""/>
    <s v=" SR_0401_1011"/>
    <s v="ESR Arc Vacuum Chambers - Layout of typical arc"/>
    <s v="6.04.05.01"/>
    <x v="0"/>
    <d v="2024-01-08T00:00:00"/>
    <d v="2024-02-05T00:00:00"/>
    <s v="rnavarrol"/>
    <s v="chetzel"/>
    <n v="0"/>
    <s v="EDIA"/>
    <s v="C"/>
    <s v="Labor"/>
    <s v="TEC"/>
    <m/>
    <s v="BNL"/>
    <s v="PED"/>
    <s v="VAC"/>
    <x v="11"/>
    <s v="A.PP080"/>
    <m/>
    <m/>
    <m/>
    <m/>
    <m/>
    <m/>
    <m/>
    <m/>
    <m/>
    <m/>
    <m/>
    <m/>
    <m/>
    <m/>
    <m/>
    <m/>
    <m/>
    <m/>
    <x v="0"/>
    <x v="0"/>
    <m/>
  </r>
  <r>
    <s v=""/>
    <s v=" SR_0401_1011"/>
    <s v="ESR Arc Vacuum Chambers - Layout of typical arc"/>
    <s v="6.04.05.01"/>
    <x v="0"/>
    <d v="2024-01-08T00:00:00"/>
    <d v="2024-02-05T00:00:00"/>
    <s v="rnavarrol"/>
    <s v="chetzel"/>
    <n v="0"/>
    <s v="EDIA"/>
    <s v="C"/>
    <s v="Labor"/>
    <s v="TEC"/>
    <m/>
    <s v="BNL"/>
    <s v="PED"/>
    <s v="VAC"/>
    <x v="11"/>
    <s v="A.PP080"/>
    <m/>
    <m/>
    <m/>
    <m/>
    <m/>
    <m/>
    <m/>
    <m/>
    <m/>
    <m/>
    <m/>
    <m/>
    <m/>
    <m/>
    <m/>
    <m/>
    <m/>
    <m/>
    <x v="0"/>
    <x v="0"/>
    <m/>
  </r>
  <r>
    <s v=""/>
    <s v=" SR_0401_1011"/>
    <s v="ESR Arc Vacuum Chambers - Layout of typical arc"/>
    <s v="6.04.05.01"/>
    <x v="0"/>
    <d v="2024-01-08T00:00:00"/>
    <d v="2024-02-05T00:00:00"/>
    <s v="rnavarrol"/>
    <s v="chetzel"/>
    <n v="26380.65"/>
    <s v="EDIA"/>
    <s v="C"/>
    <s v="Labor"/>
    <s v="TEC"/>
    <m/>
    <s v="BNL"/>
    <s v="PED"/>
    <s v="VAC"/>
    <x v="11"/>
    <s v="A.PP080"/>
    <m/>
    <m/>
    <m/>
    <m/>
    <m/>
    <m/>
    <m/>
    <n v="26380.65"/>
    <m/>
    <m/>
    <m/>
    <m/>
    <m/>
    <m/>
    <m/>
    <m/>
    <m/>
    <m/>
    <x v="0"/>
    <x v="0"/>
    <m/>
  </r>
  <r>
    <s v=""/>
    <s v=" SR_0401_1011"/>
    <s v="ESR Arc Vacuum Chambers - Layout of typical arc"/>
    <s v="6.04.05.01"/>
    <x v="0"/>
    <d v="2024-01-08T00:00:00"/>
    <d v="2024-02-05T00:00:00"/>
    <s v="rnavarrol"/>
    <s v="chetzel"/>
    <n v="6595.16"/>
    <s v="EDIA"/>
    <s v="C"/>
    <s v="Labor"/>
    <s v="TEC"/>
    <m/>
    <s v="BNL"/>
    <s v="PED"/>
    <s v="VAC"/>
    <x v="11"/>
    <s v="A.PP080"/>
    <m/>
    <m/>
    <m/>
    <m/>
    <m/>
    <m/>
    <m/>
    <n v="6595.16"/>
    <m/>
    <m/>
    <m/>
    <m/>
    <m/>
    <m/>
    <m/>
    <m/>
    <m/>
    <m/>
    <x v="0"/>
    <x v="0"/>
    <m/>
  </r>
  <r>
    <s v=""/>
    <s v=" SR_0401_1011"/>
    <s v="ESR Arc Vacuum Chambers - Layout of typical arc"/>
    <s v="6.04.05.01"/>
    <x v="0"/>
    <d v="2024-01-08T00:00:00"/>
    <d v="2024-02-05T00:00:00"/>
    <s v="rnavarrol"/>
    <s v="chetzel"/>
    <n v="0"/>
    <s v="EDIA"/>
    <s v="C"/>
    <s v="Labor"/>
    <s v="TEC"/>
    <m/>
    <s v="BNL"/>
    <s v="PED"/>
    <s v="VAC"/>
    <x v="11"/>
    <s v="A.PP080"/>
    <m/>
    <m/>
    <m/>
    <m/>
    <m/>
    <m/>
    <m/>
    <m/>
    <m/>
    <m/>
    <m/>
    <m/>
    <m/>
    <m/>
    <m/>
    <m/>
    <m/>
    <m/>
    <x v="0"/>
    <x v="0"/>
    <m/>
  </r>
  <r>
    <s v=""/>
    <s v=" SR_0401_1011"/>
    <s v="ESR Arc Vacuum Chambers - Layout of typical arc"/>
    <s v="6.04.05.01"/>
    <x v="0"/>
    <d v="2024-01-08T00:00:00"/>
    <d v="2024-02-05T00:00:00"/>
    <s v="rnavarrol"/>
    <s v="chetzel"/>
    <n v="0"/>
    <s v="EDIA"/>
    <s v="C"/>
    <s v="Labor"/>
    <s v="TEC"/>
    <m/>
    <s v="BNL"/>
    <s v="PED"/>
    <s v="VAC"/>
    <x v="11"/>
    <s v="A.PP080"/>
    <m/>
    <m/>
    <m/>
    <m/>
    <m/>
    <m/>
    <m/>
    <m/>
    <m/>
    <m/>
    <m/>
    <m/>
    <m/>
    <m/>
    <m/>
    <m/>
    <m/>
    <m/>
    <x v="0"/>
    <x v="0"/>
    <m/>
  </r>
  <r>
    <s v=""/>
    <s v=" SR_0401_1012"/>
    <s v="ESR Arc Vacuum Chambers - Develop preliminary design"/>
    <s v="6.04.05.01"/>
    <x v="0"/>
    <d v="2024-01-08T00:00:00"/>
    <d v="2024-02-20T00:00:00"/>
    <s v="rnavarrol"/>
    <s v="chetzel"/>
    <n v="19996.080000000002"/>
    <s v="EDIA"/>
    <s v="C"/>
    <s v="Labor"/>
    <s v="TEC"/>
    <m/>
    <s v="BNL"/>
    <s v="PED"/>
    <s v="VAC"/>
    <x v="11"/>
    <s v="A.PP080"/>
    <m/>
    <m/>
    <m/>
    <m/>
    <m/>
    <m/>
    <m/>
    <n v="19996.080000000002"/>
    <m/>
    <m/>
    <m/>
    <m/>
    <m/>
    <m/>
    <m/>
    <m/>
    <m/>
    <m/>
    <x v="0"/>
    <x v="0"/>
    <m/>
  </r>
  <r>
    <s v=""/>
    <s v=" SR_0401_1012"/>
    <s v="ESR Arc Vacuum Chambers - Develop preliminary design"/>
    <s v="6.04.05.01"/>
    <x v="0"/>
    <d v="2024-01-08T00:00:00"/>
    <d v="2024-02-20T00:00:00"/>
    <s v="rnavarrol"/>
    <s v="chetzel"/>
    <n v="0"/>
    <s v="EDIA"/>
    <s v="C"/>
    <s v="Labor"/>
    <s v="TEC"/>
    <m/>
    <s v="BNL"/>
    <s v="PED"/>
    <s v="VAC"/>
    <x v="11"/>
    <s v="A.PP080"/>
    <m/>
    <m/>
    <m/>
    <m/>
    <m/>
    <m/>
    <m/>
    <m/>
    <m/>
    <m/>
    <m/>
    <m/>
    <m/>
    <m/>
    <m/>
    <m/>
    <m/>
    <m/>
    <x v="0"/>
    <x v="0"/>
    <m/>
  </r>
  <r>
    <s v=""/>
    <s v=" SR_0401_1012"/>
    <s v="ESR Arc Vacuum Chambers - Develop preliminary design"/>
    <s v="6.04.05.01"/>
    <x v="0"/>
    <d v="2024-01-08T00:00:00"/>
    <d v="2024-02-20T00:00:00"/>
    <s v="rnavarrol"/>
    <s v="chetzel"/>
    <n v="0"/>
    <s v="EDIA"/>
    <s v="C"/>
    <s v="Labor"/>
    <s v="TEC"/>
    <m/>
    <s v="BNL"/>
    <s v="PED"/>
    <s v="VAC"/>
    <x v="11"/>
    <s v="A.PP080"/>
    <m/>
    <m/>
    <m/>
    <m/>
    <m/>
    <m/>
    <m/>
    <m/>
    <m/>
    <m/>
    <m/>
    <m/>
    <m/>
    <m/>
    <m/>
    <m/>
    <m/>
    <m/>
    <x v="0"/>
    <x v="0"/>
    <m/>
  </r>
  <r>
    <s v=""/>
    <s v=" SR_0401_1012"/>
    <s v="ESR Arc Vacuum Chambers - Develop preliminary design"/>
    <s v="6.04.05.01"/>
    <x v="0"/>
    <d v="2024-01-08T00:00:00"/>
    <d v="2024-02-20T00:00:00"/>
    <s v="rnavarrol"/>
    <s v="chetzel"/>
    <n v="13190.32"/>
    <s v="EDIA"/>
    <s v="C"/>
    <s v="Labor"/>
    <s v="TEC"/>
    <m/>
    <s v="BNL"/>
    <s v="PED"/>
    <s v="VAC"/>
    <x v="11"/>
    <s v="A.PP080"/>
    <m/>
    <m/>
    <m/>
    <m/>
    <m/>
    <m/>
    <m/>
    <n v="13190.32"/>
    <m/>
    <m/>
    <m/>
    <m/>
    <m/>
    <m/>
    <m/>
    <m/>
    <m/>
    <m/>
    <x v="0"/>
    <x v="0"/>
    <m/>
  </r>
  <r>
    <s v=""/>
    <s v=" SR_0401_1012"/>
    <s v="ESR Arc Vacuum Chambers - Develop preliminary design"/>
    <s v="6.04.05.01"/>
    <x v="0"/>
    <d v="2024-01-08T00:00:00"/>
    <d v="2024-02-20T00:00:00"/>
    <s v="rnavarrol"/>
    <s v="chetzel"/>
    <n v="0"/>
    <s v="EDIA"/>
    <s v="C"/>
    <s v="Labor"/>
    <s v="TEC"/>
    <m/>
    <s v="BNL"/>
    <s v="PED"/>
    <s v="VAC"/>
    <x v="11"/>
    <s v="A.PP080"/>
    <m/>
    <m/>
    <m/>
    <m/>
    <m/>
    <m/>
    <m/>
    <m/>
    <m/>
    <m/>
    <m/>
    <m/>
    <m/>
    <m/>
    <m/>
    <m/>
    <m/>
    <m/>
    <x v="0"/>
    <x v="0"/>
    <m/>
  </r>
  <r>
    <s v=""/>
    <s v=" SR_0401_1012"/>
    <s v="ESR Arc Vacuum Chambers - Develop preliminary design"/>
    <s v="6.04.05.01"/>
    <x v="0"/>
    <d v="2024-01-08T00:00:00"/>
    <d v="2024-02-20T00:00:00"/>
    <s v="rnavarrol"/>
    <s v="chetzel"/>
    <n v="0"/>
    <s v="EDIA"/>
    <s v="C"/>
    <s v="Labor"/>
    <s v="TEC"/>
    <m/>
    <s v="BNL"/>
    <s v="PED"/>
    <s v="VAC"/>
    <x v="11"/>
    <s v="A.PP080"/>
    <m/>
    <m/>
    <m/>
    <m/>
    <m/>
    <m/>
    <m/>
    <m/>
    <m/>
    <m/>
    <m/>
    <m/>
    <m/>
    <m/>
    <m/>
    <m/>
    <m/>
    <m/>
    <x v="0"/>
    <x v="0"/>
    <m/>
  </r>
  <r>
    <s v=""/>
    <s v=" SR_0401_1012"/>
    <s v="ESR Arc Vacuum Chambers - Develop preliminary design"/>
    <s v="6.04.05.01"/>
    <x v="0"/>
    <d v="2024-01-08T00:00:00"/>
    <d v="2024-02-20T00:00:00"/>
    <s v="rnavarrol"/>
    <s v="chetzel"/>
    <n v="0"/>
    <s v="EDIA"/>
    <s v="C"/>
    <s v="Labor"/>
    <s v="TEC"/>
    <m/>
    <s v="BNL"/>
    <s v="PED"/>
    <s v="VAC"/>
    <x v="11"/>
    <s v="A.PP080"/>
    <m/>
    <m/>
    <m/>
    <m/>
    <m/>
    <m/>
    <m/>
    <m/>
    <m/>
    <m/>
    <m/>
    <m/>
    <m/>
    <m/>
    <m/>
    <m/>
    <m/>
    <m/>
    <x v="0"/>
    <x v="0"/>
    <m/>
  </r>
  <r>
    <s v=""/>
    <s v=" SR_0401_1211"/>
    <s v="ESR Arc Vacuum Chambers - Develop preliminary design for ESR straight section chambers"/>
    <s v="6.04.05.01"/>
    <x v="0"/>
    <d v="2024-02-21T00:00:00"/>
    <d v="2024-03-12T00:00:00"/>
    <s v="rnavarrol"/>
    <s v="chetzel"/>
    <n v="25202.19"/>
    <s v="EDIA"/>
    <s v="C"/>
    <s v="Labor"/>
    <s v="TEC"/>
    <m/>
    <s v="BNL"/>
    <s v="PED"/>
    <s v="VAC"/>
    <x v="11"/>
    <s v="A.PP080"/>
    <m/>
    <m/>
    <m/>
    <m/>
    <m/>
    <m/>
    <m/>
    <n v="25202.19"/>
    <m/>
    <m/>
    <m/>
    <m/>
    <m/>
    <m/>
    <m/>
    <m/>
    <m/>
    <m/>
    <x v="0"/>
    <x v="0"/>
    <m/>
  </r>
  <r>
    <s v=""/>
    <s v=" SR_0401_1211"/>
    <s v="ESR Arc Vacuum Chambers - Develop preliminary design for ESR straight section chambers"/>
    <s v="6.04.05.01"/>
    <x v="0"/>
    <d v="2024-02-21T00:00:00"/>
    <d v="2024-03-12T00:00:00"/>
    <s v="rnavarrol"/>
    <s v="chetzel"/>
    <n v="15636.92"/>
    <s v="EDIA"/>
    <s v="C"/>
    <s v="Labor"/>
    <s v="TEC"/>
    <m/>
    <s v="BNL"/>
    <s v="PED"/>
    <s v="VAC"/>
    <x v="11"/>
    <s v="A.PP080"/>
    <m/>
    <m/>
    <m/>
    <m/>
    <m/>
    <m/>
    <m/>
    <n v="15636.92"/>
    <m/>
    <m/>
    <m/>
    <m/>
    <m/>
    <m/>
    <m/>
    <m/>
    <m/>
    <m/>
    <x v="0"/>
    <x v="0"/>
    <m/>
  </r>
  <r>
    <s v=""/>
    <s v=" SR_0401_1211"/>
    <s v="ESR Arc Vacuum Chambers - Develop preliminary design for ESR straight section chambers"/>
    <s v="6.04.05.01"/>
    <x v="0"/>
    <d v="2024-02-21T00:00:00"/>
    <d v="2024-03-12T00:00:00"/>
    <s v="rnavarrol"/>
    <s v="chetzel"/>
    <n v="1411.1"/>
    <s v="EDIA"/>
    <s v="C"/>
    <s v="Labor"/>
    <s v="TEC"/>
    <m/>
    <s v="BNL"/>
    <s v="PED"/>
    <s v="VAC"/>
    <x v="11"/>
    <s v="A.PP080"/>
    <m/>
    <m/>
    <m/>
    <m/>
    <m/>
    <m/>
    <m/>
    <n v="1411.1"/>
    <m/>
    <m/>
    <m/>
    <m/>
    <m/>
    <m/>
    <m/>
    <m/>
    <m/>
    <m/>
    <x v="0"/>
    <x v="0"/>
    <m/>
  </r>
  <r>
    <s v=""/>
    <s v=" SR_0401_1211"/>
    <s v="ESR Arc Vacuum Chambers - Develop preliminary design for ESR straight section chambers"/>
    <s v="6.04.05.01"/>
    <x v="0"/>
    <d v="2024-02-21T00:00:00"/>
    <d v="2024-03-12T00:00:00"/>
    <s v="rnavarrol"/>
    <s v="chetzel"/>
    <n v="31273.83"/>
    <s v="EDIA"/>
    <s v="C"/>
    <s v="Labor"/>
    <s v="TEC"/>
    <m/>
    <s v="BNL"/>
    <s v="PED"/>
    <s v="VAC"/>
    <x v="11"/>
    <s v="A.PP080"/>
    <m/>
    <m/>
    <m/>
    <m/>
    <m/>
    <m/>
    <m/>
    <n v="31273.83"/>
    <m/>
    <m/>
    <m/>
    <m/>
    <m/>
    <m/>
    <m/>
    <m/>
    <m/>
    <m/>
    <x v="0"/>
    <x v="0"/>
    <m/>
  </r>
  <r>
    <s v=""/>
    <s v=" SR_0401_1211"/>
    <s v="ESR Arc Vacuum Chambers - Develop preliminary design for ESR straight section chambers"/>
    <s v="6.04.05.01"/>
    <x v="0"/>
    <d v="2024-02-21T00:00:00"/>
    <d v="2024-03-12T00:00:00"/>
    <s v="rnavarrol"/>
    <s v="chetzel"/>
    <n v="6254.77"/>
    <s v="EDIA"/>
    <s v="C"/>
    <s v="Labor"/>
    <s v="TEC"/>
    <m/>
    <s v="BNL"/>
    <s v="PED"/>
    <s v="VAC"/>
    <x v="11"/>
    <s v="A.PP080"/>
    <m/>
    <m/>
    <m/>
    <m/>
    <m/>
    <m/>
    <m/>
    <n v="6254.77"/>
    <m/>
    <m/>
    <m/>
    <m/>
    <m/>
    <m/>
    <m/>
    <m/>
    <m/>
    <m/>
    <x v="0"/>
    <x v="0"/>
    <m/>
  </r>
  <r>
    <s v=""/>
    <s v=" SR_0401_1211"/>
    <s v="ESR Arc Vacuum Chambers - Develop preliminary design for ESR straight section chambers"/>
    <s v="6.04.05.01"/>
    <x v="0"/>
    <d v="2024-02-21T00:00:00"/>
    <d v="2024-03-12T00:00:00"/>
    <s v="rnavarrol"/>
    <s v="chetzel"/>
    <n v="4124.76"/>
    <s v="EDIA"/>
    <s v="C"/>
    <s v="Labor"/>
    <s v="TEC"/>
    <m/>
    <s v="BNL"/>
    <s v="PED"/>
    <s v="VAC"/>
    <x v="11"/>
    <s v="A.PP080"/>
    <m/>
    <m/>
    <m/>
    <m/>
    <m/>
    <m/>
    <m/>
    <n v="4124.76"/>
    <m/>
    <m/>
    <m/>
    <m/>
    <m/>
    <m/>
    <m/>
    <m/>
    <m/>
    <m/>
    <x v="0"/>
    <x v="0"/>
    <m/>
  </r>
  <r>
    <s v=""/>
    <s v=" SR_0401_1211"/>
    <s v="ESR Arc Vacuum Chambers - Develop preliminary design for ESR straight section chambers"/>
    <s v="6.04.05.01"/>
    <x v="0"/>
    <d v="2024-02-21T00:00:00"/>
    <d v="2024-03-12T00:00:00"/>
    <s v="rnavarrol"/>
    <s v="chetzel"/>
    <n v="1621.92"/>
    <s v="EDIA"/>
    <s v="C"/>
    <s v="Labor"/>
    <s v="TEC"/>
    <m/>
    <s v="BNL"/>
    <s v="PED"/>
    <s v="VAC"/>
    <x v="11"/>
    <s v="A.PP080"/>
    <m/>
    <m/>
    <m/>
    <m/>
    <m/>
    <m/>
    <m/>
    <n v="1621.92"/>
    <m/>
    <m/>
    <m/>
    <m/>
    <m/>
    <m/>
    <m/>
    <m/>
    <m/>
    <m/>
    <x v="0"/>
    <x v="0"/>
    <m/>
  </r>
  <r>
    <s v=""/>
    <s v=" SR_0401_1014"/>
    <s v="ESR Arc Vacuum Chambers - Manufacturing feasibility study"/>
    <s v="6.04.05.01"/>
    <x v="0"/>
    <d v="2024-02-21T00:00:00"/>
    <d v="2024-04-02T00:00:00"/>
    <s v="rnavarrol"/>
    <s v="chetzel"/>
    <n v="4999.0200000000004"/>
    <s v="EDIA"/>
    <s v="C"/>
    <s v="Labor"/>
    <s v="TEC"/>
    <m/>
    <s v="BNL"/>
    <s v="PED"/>
    <s v="VAC"/>
    <x v="11"/>
    <s v="A.PP080"/>
    <m/>
    <m/>
    <m/>
    <m/>
    <m/>
    <m/>
    <m/>
    <n v="4999.0200000000004"/>
    <m/>
    <m/>
    <m/>
    <m/>
    <m/>
    <m/>
    <m/>
    <m/>
    <m/>
    <m/>
    <x v="0"/>
    <x v="0"/>
    <m/>
  </r>
  <r>
    <s v=""/>
    <s v=" SR_0401_1014"/>
    <s v="ESR Arc Vacuum Chambers - Manufacturing feasibility study"/>
    <s v="6.04.05.01"/>
    <x v="0"/>
    <d v="2024-02-21T00:00:00"/>
    <d v="2024-04-02T00:00:00"/>
    <s v="rnavarrol"/>
    <s v="chetzel"/>
    <n v="0"/>
    <s v="EDIA"/>
    <s v="C"/>
    <s v="Labor"/>
    <s v="TEC"/>
    <m/>
    <s v="BNL"/>
    <s v="PED"/>
    <s v="VAC"/>
    <x v="11"/>
    <s v="A.PP080"/>
    <m/>
    <m/>
    <m/>
    <m/>
    <m/>
    <m/>
    <m/>
    <m/>
    <m/>
    <m/>
    <m/>
    <m/>
    <m/>
    <m/>
    <m/>
    <m/>
    <m/>
    <m/>
    <x v="0"/>
    <x v="0"/>
    <m/>
  </r>
  <r>
    <s v=""/>
    <s v=" SR_0401_1014"/>
    <s v="ESR Arc Vacuum Chambers - Manufacturing feasibility study"/>
    <s v="6.04.05.01"/>
    <x v="0"/>
    <d v="2024-02-21T00:00:00"/>
    <d v="2024-04-02T00:00:00"/>
    <s v="rnavarrol"/>
    <s v="chetzel"/>
    <n v="0"/>
    <s v="EDIA"/>
    <s v="C"/>
    <s v="Labor"/>
    <s v="TEC"/>
    <m/>
    <s v="BNL"/>
    <s v="PED"/>
    <s v="VAC"/>
    <x v="11"/>
    <s v="A.PP080"/>
    <m/>
    <m/>
    <m/>
    <m/>
    <m/>
    <m/>
    <m/>
    <m/>
    <m/>
    <m/>
    <m/>
    <m/>
    <m/>
    <m/>
    <m/>
    <m/>
    <m/>
    <m/>
    <x v="0"/>
    <x v="0"/>
    <m/>
  </r>
  <r>
    <s v=""/>
    <s v=" SR_0401_1014"/>
    <s v="ESR Arc Vacuum Chambers - Manufacturing feasibility study"/>
    <s v="6.04.05.01"/>
    <x v="0"/>
    <d v="2024-02-21T00:00:00"/>
    <d v="2024-04-02T00:00:00"/>
    <s v="rnavarrol"/>
    <s v="chetzel"/>
    <n v="26380.65"/>
    <s v="EDIA"/>
    <s v="C"/>
    <s v="Labor"/>
    <s v="TEC"/>
    <m/>
    <s v="BNL"/>
    <s v="PED"/>
    <s v="VAC"/>
    <x v="11"/>
    <s v="A.PP080"/>
    <m/>
    <m/>
    <m/>
    <m/>
    <m/>
    <m/>
    <m/>
    <n v="26380.65"/>
    <m/>
    <m/>
    <m/>
    <m/>
    <m/>
    <m/>
    <m/>
    <m/>
    <m/>
    <m/>
    <x v="0"/>
    <x v="0"/>
    <m/>
  </r>
  <r>
    <s v=""/>
    <s v=" SR_0401_1014"/>
    <s v="ESR Arc Vacuum Chambers - Manufacturing feasibility study"/>
    <s v="6.04.05.01"/>
    <x v="0"/>
    <d v="2024-02-21T00:00:00"/>
    <d v="2024-04-02T00:00:00"/>
    <s v="rnavarrol"/>
    <s v="chetzel"/>
    <n v="6595.16"/>
    <s v="EDIA"/>
    <s v="C"/>
    <s v="Labor"/>
    <s v="TEC"/>
    <m/>
    <s v="BNL"/>
    <s v="PED"/>
    <s v="VAC"/>
    <x v="11"/>
    <s v="A.PP080"/>
    <m/>
    <m/>
    <m/>
    <m/>
    <m/>
    <m/>
    <m/>
    <n v="6595.16"/>
    <m/>
    <m/>
    <m/>
    <m/>
    <m/>
    <m/>
    <m/>
    <m/>
    <m/>
    <m/>
    <x v="0"/>
    <x v="0"/>
    <m/>
  </r>
  <r>
    <s v=""/>
    <s v=" SR_0401_1014"/>
    <s v="ESR Arc Vacuum Chambers - Manufacturing feasibility study"/>
    <s v="6.04.05.01"/>
    <x v="0"/>
    <d v="2024-02-21T00:00:00"/>
    <d v="2024-04-02T00:00:00"/>
    <s v="rnavarrol"/>
    <s v="chetzel"/>
    <n v="0"/>
    <s v="EDIA"/>
    <s v="C"/>
    <s v="Labor"/>
    <s v="TEC"/>
    <m/>
    <s v="BNL"/>
    <s v="PED"/>
    <s v="VAC"/>
    <x v="11"/>
    <s v="A.PP080"/>
    <m/>
    <m/>
    <m/>
    <m/>
    <m/>
    <m/>
    <m/>
    <m/>
    <m/>
    <m/>
    <m/>
    <m/>
    <m/>
    <m/>
    <m/>
    <m/>
    <m/>
    <m/>
    <x v="0"/>
    <x v="0"/>
    <m/>
  </r>
  <r>
    <s v=""/>
    <s v=" SR_0401_1014"/>
    <s v="ESR Arc Vacuum Chambers - Manufacturing feasibility study"/>
    <s v="6.04.05.01"/>
    <x v="0"/>
    <d v="2024-02-21T00:00:00"/>
    <d v="2024-04-02T00:00:00"/>
    <s v="rnavarrol"/>
    <s v="chetzel"/>
    <n v="0"/>
    <s v="EDIA"/>
    <s v="C"/>
    <s v="Labor"/>
    <s v="TEC"/>
    <m/>
    <s v="BNL"/>
    <s v="PED"/>
    <s v="VAC"/>
    <x v="11"/>
    <s v="A.PP080"/>
    <m/>
    <m/>
    <m/>
    <m/>
    <m/>
    <m/>
    <m/>
    <m/>
    <m/>
    <m/>
    <m/>
    <m/>
    <m/>
    <m/>
    <m/>
    <m/>
    <m/>
    <m/>
    <x v="0"/>
    <x v="0"/>
    <m/>
  </r>
  <r>
    <s v=""/>
    <s v=" SR_0401_1016"/>
    <s v="ESR Arc Vacuum Chambers - Complete preliminary design"/>
    <s v="6.04.05.01"/>
    <x v="0"/>
    <d v="2024-05-15T00:00:00"/>
    <d v="2024-06-12T00:00:00"/>
    <s v="rnavarrol"/>
    <s v="chetzel"/>
    <n v="4999.0200000000004"/>
    <s v="EDIA"/>
    <s v="C"/>
    <s v="Labor"/>
    <s v="TEC"/>
    <m/>
    <s v="BNL"/>
    <s v="PED"/>
    <s v="VAC"/>
    <x v="11"/>
    <s v="A.PP080"/>
    <m/>
    <m/>
    <m/>
    <m/>
    <m/>
    <m/>
    <m/>
    <n v="4999.0200000000004"/>
    <m/>
    <m/>
    <m/>
    <m/>
    <m/>
    <m/>
    <m/>
    <m/>
    <m/>
    <m/>
    <x v="0"/>
    <x v="0"/>
    <m/>
  </r>
  <r>
    <s v=""/>
    <s v=" SR_0401_1016"/>
    <s v="ESR Arc Vacuum Chambers - Complete preliminary design"/>
    <s v="6.04.05.01"/>
    <x v="0"/>
    <d v="2024-05-15T00:00:00"/>
    <d v="2024-06-12T00:00:00"/>
    <s v="rnavarrol"/>
    <s v="chetzel"/>
    <n v="0"/>
    <s v="EDIA"/>
    <s v="C"/>
    <s v="Labor"/>
    <s v="TEC"/>
    <m/>
    <s v="BNL"/>
    <s v="PED"/>
    <s v="VAC"/>
    <x v="11"/>
    <s v="A.PP080"/>
    <m/>
    <m/>
    <m/>
    <m/>
    <m/>
    <m/>
    <m/>
    <m/>
    <m/>
    <m/>
    <m/>
    <m/>
    <m/>
    <m/>
    <m/>
    <m/>
    <m/>
    <m/>
    <x v="0"/>
    <x v="0"/>
    <m/>
  </r>
  <r>
    <s v=""/>
    <s v=" SR_0401_1016"/>
    <s v="ESR Arc Vacuum Chambers - Complete preliminary design"/>
    <s v="6.04.05.01"/>
    <x v="0"/>
    <d v="2024-05-15T00:00:00"/>
    <d v="2024-06-12T00:00:00"/>
    <s v="rnavarrol"/>
    <s v="chetzel"/>
    <n v="0"/>
    <s v="EDIA"/>
    <s v="C"/>
    <s v="Labor"/>
    <s v="TEC"/>
    <m/>
    <s v="BNL"/>
    <s v="PED"/>
    <s v="VAC"/>
    <x v="11"/>
    <s v="A.PP080"/>
    <m/>
    <m/>
    <m/>
    <m/>
    <m/>
    <m/>
    <m/>
    <m/>
    <m/>
    <m/>
    <m/>
    <m/>
    <m/>
    <m/>
    <m/>
    <m/>
    <m/>
    <m/>
    <x v="0"/>
    <x v="0"/>
    <m/>
  </r>
  <r>
    <s v=""/>
    <s v=" SR_0401_1016"/>
    <s v="ESR Arc Vacuum Chambers - Complete preliminary design"/>
    <s v="6.04.05.01"/>
    <x v="0"/>
    <d v="2024-05-15T00:00:00"/>
    <d v="2024-06-12T00:00:00"/>
    <s v="rnavarrol"/>
    <s v="chetzel"/>
    <n v="26380.65"/>
    <s v="EDIA"/>
    <s v="C"/>
    <s v="Labor"/>
    <s v="TEC"/>
    <m/>
    <s v="BNL"/>
    <s v="PED"/>
    <s v="VAC"/>
    <x v="11"/>
    <s v="A.PP080"/>
    <m/>
    <m/>
    <m/>
    <m/>
    <m/>
    <m/>
    <m/>
    <n v="26380.65"/>
    <m/>
    <m/>
    <m/>
    <m/>
    <m/>
    <m/>
    <m/>
    <m/>
    <m/>
    <m/>
    <x v="0"/>
    <x v="0"/>
    <m/>
  </r>
  <r>
    <s v=""/>
    <s v=" SR_0401_1016"/>
    <s v="ESR Arc Vacuum Chambers - Complete preliminary design"/>
    <s v="6.04.05.01"/>
    <x v="0"/>
    <d v="2024-05-15T00:00:00"/>
    <d v="2024-06-12T00:00:00"/>
    <s v="rnavarrol"/>
    <s v="chetzel"/>
    <n v="3297.58"/>
    <s v="EDIA"/>
    <s v="C"/>
    <s v="Labor"/>
    <s v="TEC"/>
    <m/>
    <s v="BNL"/>
    <s v="PED"/>
    <s v="VAC"/>
    <x v="11"/>
    <s v="A.PP080"/>
    <m/>
    <m/>
    <m/>
    <m/>
    <m/>
    <m/>
    <m/>
    <n v="3297.58"/>
    <m/>
    <m/>
    <m/>
    <m/>
    <m/>
    <m/>
    <m/>
    <m/>
    <m/>
    <m/>
    <x v="0"/>
    <x v="0"/>
    <m/>
  </r>
  <r>
    <s v=""/>
    <s v=" SR_0401_1016"/>
    <s v="ESR Arc Vacuum Chambers - Complete preliminary design"/>
    <s v="6.04.05.01"/>
    <x v="0"/>
    <d v="2024-05-15T00:00:00"/>
    <d v="2024-06-12T00:00:00"/>
    <s v="rnavarrol"/>
    <s v="chetzel"/>
    <n v="0"/>
    <s v="EDIA"/>
    <s v="C"/>
    <s v="Labor"/>
    <s v="TEC"/>
    <m/>
    <s v="BNL"/>
    <s v="PED"/>
    <s v="VAC"/>
    <x v="11"/>
    <s v="A.PP080"/>
    <m/>
    <m/>
    <m/>
    <m/>
    <m/>
    <m/>
    <m/>
    <m/>
    <m/>
    <m/>
    <m/>
    <m/>
    <m/>
    <m/>
    <m/>
    <m/>
    <m/>
    <m/>
    <x v="0"/>
    <x v="0"/>
    <m/>
  </r>
  <r>
    <s v=""/>
    <s v=" SR_0401_1016"/>
    <s v="ESR Arc Vacuum Chambers - Complete preliminary design"/>
    <s v="6.04.05.01"/>
    <x v="0"/>
    <d v="2024-05-15T00:00:00"/>
    <d v="2024-06-12T00:00:00"/>
    <s v="rnavarrol"/>
    <s v="chetzel"/>
    <n v="0"/>
    <s v="EDIA"/>
    <s v="C"/>
    <s v="Labor"/>
    <s v="TEC"/>
    <m/>
    <s v="BNL"/>
    <s v="PED"/>
    <s v="VAC"/>
    <x v="11"/>
    <s v="A.PP080"/>
    <m/>
    <m/>
    <m/>
    <m/>
    <m/>
    <m/>
    <m/>
    <m/>
    <m/>
    <m/>
    <m/>
    <m/>
    <m/>
    <m/>
    <m/>
    <m/>
    <m/>
    <m/>
    <x v="0"/>
    <x v="0"/>
    <m/>
  </r>
  <r>
    <s v=""/>
    <s v=" SR_0401_1015"/>
    <s v="ESR Arc Vacuum Chambers - Develop preliminary drawings"/>
    <s v="6.04.05.01"/>
    <x v="0"/>
    <d v="2024-04-03T00:00:00"/>
    <d v="2024-05-14T00:00:00"/>
    <s v="rnavarrol"/>
    <s v="chetzel"/>
    <n v="19996.080000000002"/>
    <s v="EDIA"/>
    <s v="C"/>
    <s v="Labor"/>
    <s v="TEC"/>
    <m/>
    <s v="BNL"/>
    <s v="PED"/>
    <s v="VAC"/>
    <x v="11"/>
    <s v="A.PP080"/>
    <m/>
    <m/>
    <m/>
    <m/>
    <m/>
    <m/>
    <m/>
    <n v="19996.080000000002"/>
    <m/>
    <m/>
    <m/>
    <m/>
    <m/>
    <m/>
    <m/>
    <m/>
    <m/>
    <m/>
    <x v="0"/>
    <x v="0"/>
    <m/>
  </r>
  <r>
    <s v=""/>
    <s v=" SR_0401_1015"/>
    <s v="ESR Arc Vacuum Chambers - Develop preliminary drawings"/>
    <s v="6.04.05.01"/>
    <x v="0"/>
    <d v="2024-04-03T00:00:00"/>
    <d v="2024-05-14T00:00:00"/>
    <s v="rnavarrol"/>
    <s v="chetzel"/>
    <n v="0"/>
    <s v="EDIA"/>
    <s v="C"/>
    <s v="Labor"/>
    <s v="TEC"/>
    <m/>
    <s v="BNL"/>
    <s v="PED"/>
    <s v="VAC"/>
    <x v="11"/>
    <s v="A.PP080"/>
    <m/>
    <m/>
    <m/>
    <m/>
    <m/>
    <m/>
    <m/>
    <m/>
    <m/>
    <m/>
    <m/>
    <m/>
    <m/>
    <m/>
    <m/>
    <m/>
    <m/>
    <m/>
    <x v="0"/>
    <x v="0"/>
    <m/>
  </r>
  <r>
    <s v=""/>
    <s v=" SR_0401_1015"/>
    <s v="ESR Arc Vacuum Chambers - Develop preliminary drawings"/>
    <s v="6.04.05.01"/>
    <x v="0"/>
    <d v="2024-04-03T00:00:00"/>
    <d v="2024-05-14T00:00:00"/>
    <s v="rnavarrol"/>
    <s v="chetzel"/>
    <n v="0"/>
    <s v="EDIA"/>
    <s v="C"/>
    <s v="Labor"/>
    <s v="TEC"/>
    <m/>
    <s v="BNL"/>
    <s v="PED"/>
    <s v="VAC"/>
    <x v="11"/>
    <s v="A.PP080"/>
    <m/>
    <m/>
    <m/>
    <m/>
    <m/>
    <m/>
    <m/>
    <m/>
    <m/>
    <m/>
    <m/>
    <m/>
    <m/>
    <m/>
    <m/>
    <m/>
    <m/>
    <m/>
    <x v="0"/>
    <x v="0"/>
    <m/>
  </r>
  <r>
    <s v=""/>
    <s v=" SR_0401_1015"/>
    <s v="ESR Arc Vacuum Chambers - Develop preliminary drawings"/>
    <s v="6.04.05.01"/>
    <x v="0"/>
    <d v="2024-04-03T00:00:00"/>
    <d v="2024-05-14T00:00:00"/>
    <s v="rnavarrol"/>
    <s v="chetzel"/>
    <n v="19785.490000000002"/>
    <s v="EDIA"/>
    <s v="C"/>
    <s v="Labor"/>
    <s v="TEC"/>
    <m/>
    <s v="BNL"/>
    <s v="PED"/>
    <s v="VAC"/>
    <x v="11"/>
    <s v="A.PP080"/>
    <m/>
    <m/>
    <m/>
    <m/>
    <m/>
    <m/>
    <m/>
    <n v="19785.490000000002"/>
    <m/>
    <m/>
    <m/>
    <m/>
    <m/>
    <m/>
    <m/>
    <m/>
    <m/>
    <m/>
    <x v="0"/>
    <x v="0"/>
    <m/>
  </r>
  <r>
    <s v=""/>
    <s v=" SR_0401_1015"/>
    <s v="ESR Arc Vacuum Chambers - Develop preliminary drawings"/>
    <s v="6.04.05.01"/>
    <x v="0"/>
    <d v="2024-04-03T00:00:00"/>
    <d v="2024-05-14T00:00:00"/>
    <s v="rnavarrol"/>
    <s v="chetzel"/>
    <n v="6595.16"/>
    <s v="EDIA"/>
    <s v="C"/>
    <s v="Labor"/>
    <s v="TEC"/>
    <m/>
    <s v="BNL"/>
    <s v="PED"/>
    <s v="VAC"/>
    <x v="11"/>
    <s v="A.PP080"/>
    <m/>
    <m/>
    <m/>
    <m/>
    <m/>
    <m/>
    <m/>
    <n v="6595.16"/>
    <m/>
    <m/>
    <m/>
    <m/>
    <m/>
    <m/>
    <m/>
    <m/>
    <m/>
    <m/>
    <x v="0"/>
    <x v="0"/>
    <m/>
  </r>
  <r>
    <s v=""/>
    <s v=" SR_0401_1015"/>
    <s v="ESR Arc Vacuum Chambers - Develop preliminary drawings"/>
    <s v="6.04.05.01"/>
    <x v="0"/>
    <d v="2024-04-03T00:00:00"/>
    <d v="2024-05-14T00:00:00"/>
    <s v="rnavarrol"/>
    <s v="chetzel"/>
    <n v="0"/>
    <s v="EDIA"/>
    <s v="C"/>
    <s v="Labor"/>
    <s v="TEC"/>
    <m/>
    <s v="BNL"/>
    <s v="PED"/>
    <s v="VAC"/>
    <x v="11"/>
    <s v="A.PP080"/>
    <m/>
    <m/>
    <m/>
    <m/>
    <m/>
    <m/>
    <m/>
    <m/>
    <m/>
    <m/>
    <m/>
    <m/>
    <m/>
    <m/>
    <m/>
    <m/>
    <m/>
    <m/>
    <x v="0"/>
    <x v="0"/>
    <m/>
  </r>
  <r>
    <s v=""/>
    <s v=" SR_0401_1015"/>
    <s v="ESR Arc Vacuum Chambers - Develop preliminary drawings"/>
    <s v="6.04.05.01"/>
    <x v="0"/>
    <d v="2024-04-03T00:00:00"/>
    <d v="2024-05-14T00:00:00"/>
    <s v="rnavarrol"/>
    <s v="chetzel"/>
    <n v="0"/>
    <s v="EDIA"/>
    <s v="C"/>
    <s v="Labor"/>
    <s v="TEC"/>
    <m/>
    <s v="BNL"/>
    <s v="PED"/>
    <s v="VAC"/>
    <x v="11"/>
    <s v="A.PP080"/>
    <m/>
    <m/>
    <m/>
    <m/>
    <m/>
    <m/>
    <m/>
    <m/>
    <m/>
    <m/>
    <m/>
    <m/>
    <m/>
    <m/>
    <m/>
    <m/>
    <m/>
    <m/>
    <x v="0"/>
    <x v="0"/>
    <m/>
  </r>
  <r>
    <s v=""/>
    <s v=" SR_0401_1212"/>
    <s v="ESR Vacuum Non Arc Chambers and Bellows - Develop preliminary design"/>
    <s v="6.04.05.01"/>
    <x v="0"/>
    <d v="2024-01-02T00:00:00"/>
    <d v="2024-10-15T00:00:00"/>
    <s v="rnavarrol"/>
    <s v="chetzel"/>
    <n v="67001.64"/>
    <s v="EDIA"/>
    <s v="C"/>
    <s v="Labor"/>
    <s v="TEC"/>
    <m/>
    <s v="BNL"/>
    <s v="PED"/>
    <s v="VAC"/>
    <x v="11"/>
    <s v="S.P352"/>
    <m/>
    <m/>
    <m/>
    <m/>
    <m/>
    <m/>
    <m/>
    <n v="63651.56"/>
    <n v="3350.08"/>
    <m/>
    <m/>
    <m/>
    <m/>
    <m/>
    <m/>
    <m/>
    <m/>
    <m/>
    <x v="0"/>
    <x v="0"/>
    <m/>
  </r>
  <r>
    <s v=""/>
    <s v=" SR_0401_1212"/>
    <s v="ESR Vacuum Non Arc Chambers and Bellows - Develop preliminary design"/>
    <s v="6.04.05.01"/>
    <x v="0"/>
    <d v="2024-01-02T00:00:00"/>
    <d v="2024-10-15T00:00:00"/>
    <s v="rnavarrol"/>
    <s v="chetzel"/>
    <n v="41414.54"/>
    <s v="EDIA"/>
    <s v="C"/>
    <s v="Labor"/>
    <s v="TEC"/>
    <m/>
    <s v="BNL"/>
    <s v="PED"/>
    <s v="VAC"/>
    <x v="11"/>
    <s v="S.P352"/>
    <m/>
    <m/>
    <m/>
    <m/>
    <m/>
    <m/>
    <m/>
    <n v="39343.81"/>
    <n v="2070.73"/>
    <m/>
    <m/>
    <m/>
    <m/>
    <m/>
    <m/>
    <m/>
    <m/>
    <m/>
    <x v="0"/>
    <x v="0"/>
    <m/>
  </r>
  <r>
    <s v=""/>
    <s v=" SR_0401_1212"/>
    <s v="ESR Vacuum Non Arc Chambers and Bellows - Develop preliminary design"/>
    <s v="6.04.05.01"/>
    <x v="0"/>
    <d v="2024-01-02T00:00:00"/>
    <d v="2024-10-15T00:00:00"/>
    <s v="rnavarrol"/>
    <s v="chetzel"/>
    <n v="3670.28"/>
    <s v="EDIA"/>
    <s v="C"/>
    <s v="Labor"/>
    <s v="TEC"/>
    <m/>
    <s v="BNL"/>
    <s v="PED"/>
    <s v="VAC"/>
    <x v="11"/>
    <s v="S.P352"/>
    <m/>
    <m/>
    <m/>
    <m/>
    <m/>
    <m/>
    <m/>
    <n v="3486.76"/>
    <n v="183.51"/>
    <m/>
    <m/>
    <m/>
    <m/>
    <m/>
    <m/>
    <m/>
    <m/>
    <m/>
    <x v="0"/>
    <x v="0"/>
    <m/>
  </r>
  <r>
    <s v=""/>
    <s v=" SR_0401_1212"/>
    <s v="ESR Vacuum Non Arc Chambers and Bellows - Develop preliminary design"/>
    <s v="6.04.05.01"/>
    <x v="0"/>
    <d v="2024-01-02T00:00:00"/>
    <d v="2024-10-15T00:00:00"/>
    <s v="rnavarrol"/>
    <s v="chetzel"/>
    <n v="82829.070000000007"/>
    <s v="EDIA"/>
    <s v="C"/>
    <s v="Labor"/>
    <s v="TEC"/>
    <m/>
    <s v="BNL"/>
    <s v="PED"/>
    <s v="VAC"/>
    <x v="11"/>
    <s v="S.P352"/>
    <m/>
    <m/>
    <m/>
    <m/>
    <m/>
    <m/>
    <m/>
    <n v="78687.62"/>
    <n v="4141.45"/>
    <m/>
    <m/>
    <m/>
    <m/>
    <m/>
    <m/>
    <m/>
    <m/>
    <m/>
    <x v="0"/>
    <x v="0"/>
    <m/>
  </r>
  <r>
    <s v=""/>
    <s v=" SR_0401_1212"/>
    <s v="ESR Vacuum Non Arc Chambers and Bellows - Develop preliminary design"/>
    <s v="6.04.05.01"/>
    <x v="0"/>
    <d v="2024-01-02T00:00:00"/>
    <d v="2024-10-15T00:00:00"/>
    <s v="rnavarrol"/>
    <s v="chetzel"/>
    <n v="16533.080000000002"/>
    <s v="EDIA"/>
    <s v="C"/>
    <s v="Labor"/>
    <s v="TEC"/>
    <m/>
    <s v="BNL"/>
    <s v="PED"/>
    <s v="VAC"/>
    <x v="11"/>
    <s v="S.P352"/>
    <m/>
    <m/>
    <m/>
    <m/>
    <m/>
    <m/>
    <m/>
    <n v="15706.42"/>
    <n v="826.65"/>
    <m/>
    <m/>
    <m/>
    <m/>
    <m/>
    <m/>
    <m/>
    <m/>
    <m/>
    <x v="0"/>
    <x v="0"/>
    <m/>
  </r>
  <r>
    <s v=""/>
    <s v=" SR_0401_1212"/>
    <s v="ESR Vacuum Non Arc Chambers and Bellows - Develop preliminary design"/>
    <s v="6.04.05.01"/>
    <x v="0"/>
    <d v="2024-01-02T00:00:00"/>
    <d v="2024-10-15T00:00:00"/>
    <s v="rnavarrol"/>
    <s v="chetzel"/>
    <n v="10902.88"/>
    <s v="EDIA"/>
    <s v="C"/>
    <s v="Labor"/>
    <s v="TEC"/>
    <m/>
    <s v="BNL"/>
    <s v="PED"/>
    <s v="VAC"/>
    <x v="11"/>
    <s v="S.P352"/>
    <m/>
    <m/>
    <m/>
    <m/>
    <m/>
    <m/>
    <m/>
    <n v="10357.73"/>
    <n v="545.14"/>
    <m/>
    <m/>
    <m/>
    <m/>
    <m/>
    <m/>
    <m/>
    <m/>
    <m/>
    <x v="0"/>
    <x v="0"/>
    <m/>
  </r>
  <r>
    <s v=""/>
    <s v=" SR_0401_1212"/>
    <s v="ESR Vacuum Non Arc Chambers and Bellows - Develop preliminary design"/>
    <s v="6.04.05.01"/>
    <x v="0"/>
    <d v="2024-01-02T00:00:00"/>
    <d v="2024-10-15T00:00:00"/>
    <s v="rnavarrol"/>
    <s v="chetzel"/>
    <n v="4218.62"/>
    <s v="EDIA"/>
    <s v="C"/>
    <s v="Labor"/>
    <s v="TEC"/>
    <m/>
    <s v="BNL"/>
    <s v="PED"/>
    <s v="VAC"/>
    <x v="11"/>
    <s v="S.P352"/>
    <m/>
    <m/>
    <m/>
    <m/>
    <m/>
    <m/>
    <m/>
    <n v="4007.69"/>
    <n v="210.93"/>
    <m/>
    <m/>
    <m/>
    <m/>
    <m/>
    <m/>
    <m/>
    <m/>
    <m/>
    <x v="0"/>
    <x v="0"/>
    <m/>
  </r>
  <r>
    <s v=""/>
    <s v=" SR_0401_1213"/>
    <s v="ESR Vacuum Non Arc Chambers and Bellows - Manufacturing feasibility study"/>
    <s v="6.04.05.01"/>
    <x v="0"/>
    <d v="2024-10-16T00:00:00"/>
    <d v="2025-01-14T00:00:00"/>
    <s v="rnavarrol"/>
    <s v="chetzel"/>
    <n v="34924.400000000001"/>
    <s v="EDIA"/>
    <s v="C"/>
    <s v="Labor"/>
    <s v="TEC"/>
    <m/>
    <s v="BNL"/>
    <s v="PED"/>
    <s v="VAC"/>
    <x v="11"/>
    <s v="S.P352"/>
    <m/>
    <m/>
    <m/>
    <m/>
    <m/>
    <m/>
    <m/>
    <m/>
    <n v="34924.400000000001"/>
    <m/>
    <m/>
    <m/>
    <m/>
    <m/>
    <m/>
    <m/>
    <m/>
    <m/>
    <x v="0"/>
    <x v="0"/>
    <m/>
  </r>
  <r>
    <s v=""/>
    <s v=" SR_0401_1213"/>
    <s v="ESR Vacuum Non Arc Chambers and Bellows - Manufacturing feasibility study"/>
    <s v="6.04.05.01"/>
    <x v="0"/>
    <d v="2024-10-16T00:00:00"/>
    <d v="2025-01-14T00:00:00"/>
    <s v="rnavarrol"/>
    <s v="chetzel"/>
    <n v="21672.53"/>
    <s v="EDIA"/>
    <s v="C"/>
    <s v="Labor"/>
    <s v="TEC"/>
    <m/>
    <s v="BNL"/>
    <s v="PED"/>
    <s v="VAC"/>
    <x v="11"/>
    <s v="S.P352"/>
    <m/>
    <m/>
    <m/>
    <m/>
    <m/>
    <m/>
    <m/>
    <m/>
    <n v="21672.53"/>
    <m/>
    <m/>
    <m/>
    <m/>
    <m/>
    <m/>
    <m/>
    <m/>
    <m/>
    <x v="0"/>
    <x v="0"/>
    <m/>
  </r>
  <r>
    <s v=""/>
    <s v=" SR_0401_1213"/>
    <s v="ESR Vacuum Non Arc Chambers and Bellows - Manufacturing feasibility study"/>
    <s v="6.04.05.01"/>
    <x v="0"/>
    <d v="2024-10-16T00:00:00"/>
    <d v="2025-01-14T00:00:00"/>
    <s v="rnavarrol"/>
    <s v="chetzel"/>
    <n v="1913.12"/>
    <s v="EDIA"/>
    <s v="C"/>
    <s v="Labor"/>
    <s v="TEC"/>
    <m/>
    <s v="BNL"/>
    <s v="PED"/>
    <s v="VAC"/>
    <x v="11"/>
    <s v="S.P352"/>
    <m/>
    <m/>
    <m/>
    <m/>
    <m/>
    <m/>
    <m/>
    <m/>
    <n v="1913.12"/>
    <m/>
    <m/>
    <m/>
    <m/>
    <m/>
    <m/>
    <m/>
    <m/>
    <m/>
    <x v="0"/>
    <x v="0"/>
    <m/>
  </r>
  <r>
    <s v=""/>
    <s v=" SR_0401_1213"/>
    <s v="ESR Vacuum Non Arc Chambers and Bellows - Manufacturing feasibility study"/>
    <s v="6.04.05.01"/>
    <x v="0"/>
    <d v="2024-10-16T00:00:00"/>
    <d v="2025-01-14T00:00:00"/>
    <s v="rnavarrol"/>
    <s v="chetzel"/>
    <n v="43174.400000000001"/>
    <s v="EDIA"/>
    <s v="C"/>
    <s v="Labor"/>
    <s v="TEC"/>
    <m/>
    <s v="BNL"/>
    <s v="PED"/>
    <s v="VAC"/>
    <x v="11"/>
    <s v="S.P352"/>
    <m/>
    <m/>
    <m/>
    <m/>
    <m/>
    <m/>
    <m/>
    <m/>
    <n v="43174.400000000001"/>
    <m/>
    <m/>
    <m/>
    <m/>
    <m/>
    <m/>
    <m/>
    <m/>
    <m/>
    <x v="0"/>
    <x v="0"/>
    <m/>
  </r>
  <r>
    <s v=""/>
    <s v=" SR_0401_1213"/>
    <s v="ESR Vacuum Non Arc Chambers and Bellows - Manufacturing feasibility study"/>
    <s v="6.04.05.01"/>
    <x v="0"/>
    <d v="2024-10-16T00:00:00"/>
    <d v="2025-01-14T00:00:00"/>
    <s v="rnavarrol"/>
    <s v="chetzel"/>
    <n v="8703.14"/>
    <s v="EDIA"/>
    <s v="C"/>
    <s v="Labor"/>
    <s v="TEC"/>
    <m/>
    <s v="BNL"/>
    <s v="PED"/>
    <s v="VAC"/>
    <x v="11"/>
    <s v="S.P352"/>
    <m/>
    <m/>
    <m/>
    <m/>
    <m/>
    <m/>
    <m/>
    <m/>
    <n v="8703.14"/>
    <m/>
    <m/>
    <m/>
    <m/>
    <m/>
    <m/>
    <m/>
    <m/>
    <m/>
    <x v="0"/>
    <x v="0"/>
    <m/>
  </r>
  <r>
    <s v=""/>
    <s v=" SR_0401_1213"/>
    <s v="ESR Vacuum Non Arc Chambers and Bellows - Manufacturing feasibility study"/>
    <s v="6.04.05.01"/>
    <x v="0"/>
    <d v="2024-10-16T00:00:00"/>
    <d v="2025-01-14T00:00:00"/>
    <s v="rnavarrol"/>
    <s v="chetzel"/>
    <n v="5739.36"/>
    <s v="EDIA"/>
    <s v="C"/>
    <s v="Labor"/>
    <s v="TEC"/>
    <m/>
    <s v="BNL"/>
    <s v="PED"/>
    <s v="VAC"/>
    <x v="11"/>
    <s v="S.P352"/>
    <m/>
    <m/>
    <m/>
    <m/>
    <m/>
    <m/>
    <m/>
    <m/>
    <n v="5739.36"/>
    <m/>
    <m/>
    <m/>
    <m/>
    <m/>
    <m/>
    <m/>
    <m/>
    <m/>
    <x v="0"/>
    <x v="0"/>
    <m/>
  </r>
  <r>
    <s v=""/>
    <s v=" SR_0401_1213"/>
    <s v="ESR Vacuum Non Arc Chambers and Bellows - Manufacturing feasibility study"/>
    <s v="6.04.05.01"/>
    <x v="0"/>
    <d v="2024-10-16T00:00:00"/>
    <d v="2025-01-14T00:00:00"/>
    <s v="rnavarrol"/>
    <s v="chetzel"/>
    <n v="2198.94"/>
    <s v="EDIA"/>
    <s v="C"/>
    <s v="Labor"/>
    <s v="TEC"/>
    <m/>
    <s v="BNL"/>
    <s v="PED"/>
    <s v="VAC"/>
    <x v="11"/>
    <s v="S.P352"/>
    <m/>
    <m/>
    <m/>
    <m/>
    <m/>
    <m/>
    <m/>
    <m/>
    <n v="2198.94"/>
    <m/>
    <m/>
    <m/>
    <m/>
    <m/>
    <m/>
    <m/>
    <m/>
    <m/>
    <x v="0"/>
    <x v="0"/>
    <m/>
  </r>
  <r>
    <s v=""/>
    <s v=" SR_0401_1214"/>
    <s v="ESR Vacuum Non Arc Chambers and Bellows - Finalize preliminary design"/>
    <s v="6.04.05.01"/>
    <x v="0"/>
    <d v="2025-01-15T00:00:00"/>
    <d v="2025-04-10T00:00:00"/>
    <s v="rnavarrol"/>
    <s v="chetzel"/>
    <n v="34924.400000000001"/>
    <s v="EDIA"/>
    <s v="C"/>
    <s v="Labor"/>
    <s v="TEC"/>
    <m/>
    <s v="BNL"/>
    <s v="PED"/>
    <s v="VAC"/>
    <x v="11"/>
    <s v="S.P352"/>
    <m/>
    <m/>
    <m/>
    <m/>
    <m/>
    <m/>
    <m/>
    <m/>
    <n v="34924.400000000001"/>
    <m/>
    <m/>
    <m/>
    <m/>
    <m/>
    <m/>
    <m/>
    <m/>
    <m/>
    <x v="0"/>
    <x v="0"/>
    <m/>
  </r>
  <r>
    <s v=""/>
    <s v=" SR_0401_1214"/>
    <s v="ESR Vacuum Non Arc Chambers and Bellows - Finalize preliminary design"/>
    <s v="6.04.05.01"/>
    <x v="0"/>
    <d v="2025-01-15T00:00:00"/>
    <d v="2025-04-10T00:00:00"/>
    <s v="rnavarrol"/>
    <s v="chetzel"/>
    <n v="21672.53"/>
    <s v="EDIA"/>
    <s v="C"/>
    <s v="Labor"/>
    <s v="TEC"/>
    <m/>
    <s v="BNL"/>
    <s v="PED"/>
    <s v="VAC"/>
    <x v="11"/>
    <s v="S.P352"/>
    <m/>
    <m/>
    <m/>
    <m/>
    <m/>
    <m/>
    <m/>
    <m/>
    <n v="21672.53"/>
    <m/>
    <m/>
    <m/>
    <m/>
    <m/>
    <m/>
    <m/>
    <m/>
    <m/>
    <x v="0"/>
    <x v="0"/>
    <m/>
  </r>
  <r>
    <s v=""/>
    <s v=" SR_0401_1214"/>
    <s v="ESR Vacuum Non Arc Chambers and Bellows - Finalize preliminary design"/>
    <s v="6.04.05.01"/>
    <x v="0"/>
    <d v="2025-01-15T00:00:00"/>
    <d v="2025-04-10T00:00:00"/>
    <s v="rnavarrol"/>
    <s v="chetzel"/>
    <n v="1913.12"/>
    <s v="EDIA"/>
    <s v="C"/>
    <s v="Labor"/>
    <s v="TEC"/>
    <m/>
    <s v="BNL"/>
    <s v="PED"/>
    <s v="VAC"/>
    <x v="11"/>
    <s v="S.P352"/>
    <m/>
    <m/>
    <m/>
    <m/>
    <m/>
    <m/>
    <m/>
    <m/>
    <n v="1913.12"/>
    <m/>
    <m/>
    <m/>
    <m/>
    <m/>
    <m/>
    <m/>
    <m/>
    <m/>
    <x v="0"/>
    <x v="0"/>
    <m/>
  </r>
  <r>
    <s v=""/>
    <s v=" SR_0401_1214"/>
    <s v="ESR Vacuum Non Arc Chambers and Bellows - Finalize preliminary design"/>
    <s v="6.04.05.01"/>
    <x v="0"/>
    <d v="2025-01-15T00:00:00"/>
    <d v="2025-04-10T00:00:00"/>
    <s v="rnavarrol"/>
    <s v="chetzel"/>
    <n v="43174.400000000001"/>
    <s v="EDIA"/>
    <s v="C"/>
    <s v="Labor"/>
    <s v="TEC"/>
    <m/>
    <s v="BNL"/>
    <s v="PED"/>
    <s v="VAC"/>
    <x v="11"/>
    <s v="S.P352"/>
    <m/>
    <m/>
    <m/>
    <m/>
    <m/>
    <m/>
    <m/>
    <m/>
    <n v="43174.400000000001"/>
    <m/>
    <m/>
    <m/>
    <m/>
    <m/>
    <m/>
    <m/>
    <m/>
    <m/>
    <x v="0"/>
    <x v="0"/>
    <m/>
  </r>
  <r>
    <s v=""/>
    <s v=" SR_0401_1214"/>
    <s v="ESR Vacuum Non Arc Chambers and Bellows - Finalize preliminary design"/>
    <s v="6.04.05.01"/>
    <x v="0"/>
    <d v="2025-01-15T00:00:00"/>
    <d v="2025-04-10T00:00:00"/>
    <s v="rnavarrol"/>
    <s v="chetzel"/>
    <n v="8703.14"/>
    <s v="EDIA"/>
    <s v="C"/>
    <s v="Labor"/>
    <s v="TEC"/>
    <m/>
    <s v="BNL"/>
    <s v="PED"/>
    <s v="VAC"/>
    <x v="11"/>
    <s v="S.P352"/>
    <m/>
    <m/>
    <m/>
    <m/>
    <m/>
    <m/>
    <m/>
    <m/>
    <n v="8703.14"/>
    <m/>
    <m/>
    <m/>
    <m/>
    <m/>
    <m/>
    <m/>
    <m/>
    <m/>
    <x v="0"/>
    <x v="0"/>
    <m/>
  </r>
  <r>
    <s v=""/>
    <s v=" SR_0401_1214"/>
    <s v="ESR Vacuum Non Arc Chambers and Bellows - Finalize preliminary design"/>
    <s v="6.04.05.01"/>
    <x v="0"/>
    <d v="2025-01-15T00:00:00"/>
    <d v="2025-04-10T00:00:00"/>
    <s v="rnavarrol"/>
    <s v="chetzel"/>
    <n v="5739.36"/>
    <s v="EDIA"/>
    <s v="C"/>
    <s v="Labor"/>
    <s v="TEC"/>
    <m/>
    <s v="BNL"/>
    <s v="PED"/>
    <s v="VAC"/>
    <x v="11"/>
    <s v="S.P352"/>
    <m/>
    <m/>
    <m/>
    <m/>
    <m/>
    <m/>
    <m/>
    <m/>
    <n v="5739.36"/>
    <m/>
    <m/>
    <m/>
    <m/>
    <m/>
    <m/>
    <m/>
    <m/>
    <m/>
    <x v="0"/>
    <x v="0"/>
    <m/>
  </r>
  <r>
    <s v=""/>
    <s v=" SR_0401_1214"/>
    <s v="ESR Vacuum Non Arc Chambers and Bellows - Finalize preliminary design"/>
    <s v="6.04.05.01"/>
    <x v="0"/>
    <d v="2025-01-15T00:00:00"/>
    <d v="2025-04-10T00:00:00"/>
    <s v="rnavarrol"/>
    <s v="chetzel"/>
    <n v="2198.94"/>
    <s v="EDIA"/>
    <s v="C"/>
    <s v="Labor"/>
    <s v="TEC"/>
    <m/>
    <s v="BNL"/>
    <s v="PED"/>
    <s v="VAC"/>
    <x v="11"/>
    <s v="S.P352"/>
    <m/>
    <m/>
    <m/>
    <m/>
    <m/>
    <m/>
    <m/>
    <m/>
    <n v="2198.94"/>
    <m/>
    <m/>
    <m/>
    <m/>
    <m/>
    <m/>
    <m/>
    <m/>
    <m/>
    <x v="0"/>
    <x v="0"/>
    <m/>
  </r>
  <r>
    <s v=""/>
    <s v=" SR_0401_1215"/>
    <s v="ESR Vacuum Non Arc Chambers and Bellows - Develop preliminary drawings"/>
    <s v="6.04.05.01"/>
    <x v="0"/>
    <d v="2025-04-11T00:00:00"/>
    <d v="2025-07-07T00:00:00"/>
    <s v="rnavarrol"/>
    <s v="chetzel"/>
    <n v="34924.400000000001"/>
    <s v="EDIA"/>
    <s v="C"/>
    <s v="Labor"/>
    <s v="TEC"/>
    <m/>
    <s v="BNL"/>
    <s v="PED"/>
    <s v="VAC"/>
    <x v="11"/>
    <s v="S.P352"/>
    <m/>
    <m/>
    <m/>
    <m/>
    <m/>
    <m/>
    <m/>
    <m/>
    <n v="34924.400000000001"/>
    <m/>
    <m/>
    <m/>
    <m/>
    <m/>
    <m/>
    <m/>
    <m/>
    <m/>
    <x v="0"/>
    <x v="0"/>
    <m/>
  </r>
  <r>
    <s v=""/>
    <s v=" SR_0401_1215"/>
    <s v="ESR Vacuum Non Arc Chambers and Bellows - Develop preliminary drawings"/>
    <s v="6.04.05.01"/>
    <x v="0"/>
    <d v="2025-04-11T00:00:00"/>
    <d v="2025-07-07T00:00:00"/>
    <s v="rnavarrol"/>
    <s v="chetzel"/>
    <n v="21672.53"/>
    <s v="EDIA"/>
    <s v="C"/>
    <s v="Labor"/>
    <s v="TEC"/>
    <m/>
    <s v="BNL"/>
    <s v="PED"/>
    <s v="VAC"/>
    <x v="11"/>
    <s v="S.P352"/>
    <m/>
    <m/>
    <m/>
    <m/>
    <m/>
    <m/>
    <m/>
    <m/>
    <n v="21672.53"/>
    <m/>
    <m/>
    <m/>
    <m/>
    <m/>
    <m/>
    <m/>
    <m/>
    <m/>
    <x v="0"/>
    <x v="0"/>
    <m/>
  </r>
  <r>
    <s v=""/>
    <s v=" SR_0401_1215"/>
    <s v="ESR Vacuum Non Arc Chambers and Bellows - Develop preliminary drawings"/>
    <s v="6.04.05.01"/>
    <x v="0"/>
    <d v="2025-04-11T00:00:00"/>
    <d v="2025-07-07T00:00:00"/>
    <s v="rnavarrol"/>
    <s v="chetzel"/>
    <n v="1913.12"/>
    <s v="EDIA"/>
    <s v="C"/>
    <s v="Labor"/>
    <s v="TEC"/>
    <m/>
    <s v="BNL"/>
    <s v="PED"/>
    <s v="VAC"/>
    <x v="11"/>
    <s v="S.P352"/>
    <m/>
    <m/>
    <m/>
    <m/>
    <m/>
    <m/>
    <m/>
    <m/>
    <n v="1913.12"/>
    <m/>
    <m/>
    <m/>
    <m/>
    <m/>
    <m/>
    <m/>
    <m/>
    <m/>
    <x v="0"/>
    <x v="0"/>
    <m/>
  </r>
  <r>
    <s v=""/>
    <s v=" SR_0401_1215"/>
    <s v="ESR Vacuum Non Arc Chambers and Bellows - Develop preliminary drawings"/>
    <s v="6.04.05.01"/>
    <x v="0"/>
    <d v="2025-04-11T00:00:00"/>
    <d v="2025-07-07T00:00:00"/>
    <s v="rnavarrol"/>
    <s v="chetzel"/>
    <n v="43174.400000000001"/>
    <s v="EDIA"/>
    <s v="C"/>
    <s v="Labor"/>
    <s v="TEC"/>
    <m/>
    <s v="BNL"/>
    <s v="PED"/>
    <s v="VAC"/>
    <x v="11"/>
    <s v="S.P352"/>
    <m/>
    <m/>
    <m/>
    <m/>
    <m/>
    <m/>
    <m/>
    <m/>
    <n v="43174.400000000001"/>
    <m/>
    <m/>
    <m/>
    <m/>
    <m/>
    <m/>
    <m/>
    <m/>
    <m/>
    <x v="0"/>
    <x v="0"/>
    <m/>
  </r>
  <r>
    <s v=""/>
    <s v=" SR_0401_1215"/>
    <s v="ESR Vacuum Non Arc Chambers and Bellows - Develop preliminary drawings"/>
    <s v="6.04.05.01"/>
    <x v="0"/>
    <d v="2025-04-11T00:00:00"/>
    <d v="2025-07-07T00:00:00"/>
    <s v="rnavarrol"/>
    <s v="chetzel"/>
    <n v="8703.14"/>
    <s v="EDIA"/>
    <s v="C"/>
    <s v="Labor"/>
    <s v="TEC"/>
    <m/>
    <s v="BNL"/>
    <s v="PED"/>
    <s v="VAC"/>
    <x v="11"/>
    <s v="S.P352"/>
    <m/>
    <m/>
    <m/>
    <m/>
    <m/>
    <m/>
    <m/>
    <m/>
    <n v="8703.14"/>
    <m/>
    <m/>
    <m/>
    <m/>
    <m/>
    <m/>
    <m/>
    <m/>
    <m/>
    <x v="0"/>
    <x v="0"/>
    <m/>
  </r>
  <r>
    <s v=""/>
    <s v=" SR_0401_1215"/>
    <s v="ESR Vacuum Non Arc Chambers and Bellows - Develop preliminary drawings"/>
    <s v="6.04.05.01"/>
    <x v="0"/>
    <d v="2025-04-11T00:00:00"/>
    <d v="2025-07-07T00:00:00"/>
    <s v="rnavarrol"/>
    <s v="chetzel"/>
    <n v="5739.36"/>
    <s v="EDIA"/>
    <s v="C"/>
    <s v="Labor"/>
    <s v="TEC"/>
    <m/>
    <s v="BNL"/>
    <s v="PED"/>
    <s v="VAC"/>
    <x v="11"/>
    <s v="S.P352"/>
    <m/>
    <m/>
    <m/>
    <m/>
    <m/>
    <m/>
    <m/>
    <m/>
    <n v="5739.36"/>
    <m/>
    <m/>
    <m/>
    <m/>
    <m/>
    <m/>
    <m/>
    <m/>
    <m/>
    <x v="0"/>
    <x v="0"/>
    <m/>
  </r>
  <r>
    <s v=""/>
    <s v=" SR_0401_1215"/>
    <s v="ESR Vacuum Non Arc Chambers and Bellows - Develop preliminary drawings"/>
    <s v="6.04.05.01"/>
    <x v="0"/>
    <d v="2025-04-11T00:00:00"/>
    <d v="2025-07-07T00:00:00"/>
    <s v="rnavarrol"/>
    <s v="chetzel"/>
    <n v="2198.94"/>
    <s v="EDIA"/>
    <s v="C"/>
    <s v="Labor"/>
    <s v="TEC"/>
    <m/>
    <s v="BNL"/>
    <s v="PED"/>
    <s v="VAC"/>
    <x v="11"/>
    <s v="S.P352"/>
    <m/>
    <m/>
    <m/>
    <m/>
    <m/>
    <m/>
    <m/>
    <m/>
    <n v="2198.94"/>
    <m/>
    <m/>
    <m/>
    <m/>
    <m/>
    <m/>
    <m/>
    <m/>
    <m/>
    <x v="0"/>
    <x v="0"/>
    <m/>
  </r>
  <r>
    <s v=""/>
    <s v=" SR_0401_1090"/>
    <s v="ESR Arc Vacuum Chambers - Finalize drawings"/>
    <s v="6.04.05.01"/>
    <x v="0"/>
    <d v="2025-02-11T00:00:00"/>
    <d v="2025-04-08T00:00:00"/>
    <s v="rnavarrol"/>
    <s v="chetzel"/>
    <n v="20695.939999999999"/>
    <s v="EDIA"/>
    <s v="C"/>
    <s v="Labor"/>
    <s v="TEC"/>
    <m/>
    <s v="BNL"/>
    <s v="PED"/>
    <s v="VAC"/>
    <x v="6"/>
    <s v="A.PP080"/>
    <m/>
    <m/>
    <m/>
    <m/>
    <m/>
    <m/>
    <m/>
    <m/>
    <n v="20695.939999999999"/>
    <m/>
    <m/>
    <m/>
    <m/>
    <m/>
    <m/>
    <m/>
    <m/>
    <m/>
    <x v="0"/>
    <x v="0"/>
    <m/>
  </r>
  <r>
    <s v=""/>
    <s v=" SR_0401_1090"/>
    <s v="ESR Arc Vacuum Chambers - Finalize drawings"/>
    <s v="6.04.05.01"/>
    <x v="0"/>
    <d v="2025-02-11T00:00:00"/>
    <d v="2025-04-08T00:00:00"/>
    <s v="rnavarrol"/>
    <s v="chetzel"/>
    <n v="0"/>
    <s v="EDIA"/>
    <s v="C"/>
    <s v="Labor"/>
    <s v="TEC"/>
    <m/>
    <s v="BNL"/>
    <s v="PED"/>
    <s v="VAC"/>
    <x v="6"/>
    <s v="A.PP080"/>
    <m/>
    <m/>
    <m/>
    <m/>
    <m/>
    <m/>
    <m/>
    <m/>
    <m/>
    <m/>
    <m/>
    <m/>
    <m/>
    <m/>
    <m/>
    <m/>
    <m/>
    <m/>
    <x v="0"/>
    <x v="0"/>
    <m/>
  </r>
  <r>
    <s v=""/>
    <s v=" SR_0401_1090"/>
    <s v="ESR Arc Vacuum Chambers - Finalize drawings"/>
    <s v="6.04.05.01"/>
    <x v="0"/>
    <d v="2025-02-11T00:00:00"/>
    <d v="2025-04-08T00:00:00"/>
    <s v="rnavarrol"/>
    <s v="chetzel"/>
    <n v="0"/>
    <s v="EDIA"/>
    <s v="C"/>
    <s v="Labor"/>
    <s v="TEC"/>
    <m/>
    <s v="BNL"/>
    <s v="PED"/>
    <s v="VAC"/>
    <x v="6"/>
    <s v="A.PP080"/>
    <m/>
    <m/>
    <m/>
    <m/>
    <m/>
    <m/>
    <m/>
    <m/>
    <m/>
    <m/>
    <m/>
    <m/>
    <m/>
    <m/>
    <m/>
    <m/>
    <m/>
    <m/>
    <x v="0"/>
    <x v="0"/>
    <m/>
  </r>
  <r>
    <s v=""/>
    <s v=" SR_0401_1090"/>
    <s v="ESR Arc Vacuum Chambers - Finalize drawings"/>
    <s v="6.04.05.01"/>
    <x v="0"/>
    <d v="2025-02-11T00:00:00"/>
    <d v="2025-04-08T00:00:00"/>
    <s v="rnavarrol"/>
    <s v="chetzel"/>
    <n v="13651.99"/>
    <s v="EDIA"/>
    <s v="C"/>
    <s v="Labor"/>
    <s v="TEC"/>
    <m/>
    <s v="BNL"/>
    <s v="PED"/>
    <s v="VAC"/>
    <x v="6"/>
    <s v="A.PP080"/>
    <m/>
    <m/>
    <m/>
    <m/>
    <m/>
    <m/>
    <m/>
    <m/>
    <n v="13651.99"/>
    <m/>
    <m/>
    <m/>
    <m/>
    <m/>
    <m/>
    <m/>
    <m/>
    <m/>
    <x v="0"/>
    <x v="0"/>
    <m/>
  </r>
  <r>
    <s v=""/>
    <s v=" SR_0401_1090"/>
    <s v="ESR Arc Vacuum Chambers - Finalize drawings"/>
    <s v="6.04.05.01"/>
    <x v="0"/>
    <d v="2025-02-11T00:00:00"/>
    <d v="2025-04-08T00:00:00"/>
    <s v="rnavarrol"/>
    <s v="chetzel"/>
    <n v="6825.99"/>
    <s v="EDIA"/>
    <s v="C"/>
    <s v="Labor"/>
    <s v="TEC"/>
    <m/>
    <s v="BNL"/>
    <s v="PED"/>
    <s v="VAC"/>
    <x v="6"/>
    <s v="A.PP080"/>
    <m/>
    <m/>
    <m/>
    <m/>
    <m/>
    <m/>
    <m/>
    <m/>
    <n v="6825.99"/>
    <m/>
    <m/>
    <m/>
    <m/>
    <m/>
    <m/>
    <m/>
    <m/>
    <m/>
    <x v="0"/>
    <x v="0"/>
    <m/>
  </r>
  <r>
    <s v=""/>
    <s v=" SR_0401_1090"/>
    <s v="ESR Arc Vacuum Chambers - Finalize drawings"/>
    <s v="6.04.05.01"/>
    <x v="0"/>
    <d v="2025-02-11T00:00:00"/>
    <d v="2025-04-08T00:00:00"/>
    <s v="rnavarrol"/>
    <s v="chetzel"/>
    <n v="0"/>
    <s v="EDIA"/>
    <s v="C"/>
    <s v="Labor"/>
    <s v="TEC"/>
    <m/>
    <s v="BNL"/>
    <s v="PED"/>
    <s v="VAC"/>
    <x v="6"/>
    <s v="A.PP080"/>
    <m/>
    <m/>
    <m/>
    <m/>
    <m/>
    <m/>
    <m/>
    <m/>
    <m/>
    <m/>
    <m/>
    <m/>
    <m/>
    <m/>
    <m/>
    <m/>
    <m/>
    <m/>
    <x v="0"/>
    <x v="0"/>
    <m/>
  </r>
  <r>
    <s v=""/>
    <s v=" SR_0401_1090"/>
    <s v="ESR Arc Vacuum Chambers - Finalize drawings"/>
    <s v="6.04.05.01"/>
    <x v="0"/>
    <d v="2025-02-11T00:00:00"/>
    <d v="2025-04-08T00:00:00"/>
    <s v="rnavarrol"/>
    <s v="chetzel"/>
    <n v="0"/>
    <s v="EDIA"/>
    <s v="C"/>
    <s v="Labor"/>
    <s v="TEC"/>
    <m/>
    <s v="BNL"/>
    <s v="PED"/>
    <s v="VAC"/>
    <x v="6"/>
    <s v="A.PP080"/>
    <m/>
    <m/>
    <m/>
    <m/>
    <m/>
    <m/>
    <m/>
    <m/>
    <m/>
    <m/>
    <m/>
    <m/>
    <m/>
    <m/>
    <m/>
    <m/>
    <m/>
    <m/>
    <x v="0"/>
    <x v="0"/>
    <m/>
  </r>
  <r>
    <s v=""/>
    <s v=" SR_0401_1219"/>
    <s v="ESR Vacuum Non Arc Chambers and Bellows - Finalize design"/>
    <s v="6.04.05.01"/>
    <x v="0"/>
    <d v="2025-07-08T00:00:00"/>
    <d v="2025-12-01T00:00:00"/>
    <s v="rnavarrol"/>
    <s v="chetzel"/>
    <n v="52464.21"/>
    <s v="EDIA"/>
    <s v="C"/>
    <s v="Labor"/>
    <s v="TEC"/>
    <m/>
    <s v="BNL"/>
    <s v="PED"/>
    <s v="VAC"/>
    <x v="6"/>
    <s v="S.P352"/>
    <m/>
    <m/>
    <m/>
    <m/>
    <m/>
    <m/>
    <m/>
    <m/>
    <n v="31478.53"/>
    <n v="20985.68"/>
    <m/>
    <m/>
    <m/>
    <m/>
    <m/>
    <m/>
    <m/>
    <m/>
    <x v="0"/>
    <x v="0"/>
    <m/>
  </r>
  <r>
    <s v=""/>
    <s v=" SR_0401_1219"/>
    <s v="ESR Vacuum Non Arc Chambers and Bellows - Finalize design"/>
    <s v="6.04.05.01"/>
    <x v="0"/>
    <d v="2025-07-08T00:00:00"/>
    <d v="2025-12-01T00:00:00"/>
    <s v="rnavarrol"/>
    <s v="chetzel"/>
    <n v="22148.98"/>
    <s v="EDIA"/>
    <s v="C"/>
    <s v="Labor"/>
    <s v="TEC"/>
    <m/>
    <s v="BNL"/>
    <s v="PED"/>
    <s v="VAC"/>
    <x v="6"/>
    <s v="S.P352"/>
    <m/>
    <m/>
    <m/>
    <m/>
    <m/>
    <m/>
    <m/>
    <m/>
    <n v="13289.39"/>
    <n v="8859.59"/>
    <m/>
    <m/>
    <m/>
    <m/>
    <m/>
    <m/>
    <m/>
    <m/>
    <x v="0"/>
    <x v="0"/>
    <m/>
  </r>
  <r>
    <s v=""/>
    <s v=" SR_0401_1219"/>
    <s v="ESR Vacuum Non Arc Chambers and Bellows - Finalize design"/>
    <s v="6.04.05.01"/>
    <x v="0"/>
    <d v="2025-07-08T00:00:00"/>
    <d v="2025-12-01T00:00:00"/>
    <s v="rnavarrol"/>
    <s v="chetzel"/>
    <n v="3309.25"/>
    <s v="EDIA"/>
    <s v="C"/>
    <s v="Labor"/>
    <s v="TEC"/>
    <m/>
    <s v="BNL"/>
    <s v="PED"/>
    <s v="VAC"/>
    <x v="6"/>
    <s v="S.P352"/>
    <m/>
    <m/>
    <m/>
    <m/>
    <m/>
    <m/>
    <m/>
    <m/>
    <n v="1985.55"/>
    <n v="1323.7"/>
    <m/>
    <m/>
    <m/>
    <m/>
    <m/>
    <m/>
    <m/>
    <m/>
    <x v="0"/>
    <x v="0"/>
    <m/>
  </r>
  <r>
    <s v=""/>
    <s v=" SR_0401_1219"/>
    <s v="ESR Vacuum Non Arc Chambers and Bellows - Finalize design"/>
    <s v="6.04.05.01"/>
    <x v="0"/>
    <d v="2025-07-08T00:00:00"/>
    <d v="2025-12-01T00:00:00"/>
    <s v="rnavarrol"/>
    <s v="chetzel"/>
    <n v="44471"/>
    <s v="EDIA"/>
    <s v="C"/>
    <s v="Labor"/>
    <s v="TEC"/>
    <m/>
    <s v="BNL"/>
    <s v="PED"/>
    <s v="VAC"/>
    <x v="6"/>
    <s v="S.P352"/>
    <m/>
    <m/>
    <m/>
    <m/>
    <m/>
    <m/>
    <m/>
    <m/>
    <n v="26682.6"/>
    <n v="17788.400000000001"/>
    <m/>
    <m/>
    <m/>
    <m/>
    <m/>
    <m/>
    <m/>
    <m/>
    <x v="0"/>
    <x v="0"/>
    <m/>
  </r>
  <r>
    <s v=""/>
    <s v=" SR_0401_1219"/>
    <s v="ESR Vacuum Non Arc Chambers and Bellows - Finalize design"/>
    <s v="6.04.05.01"/>
    <x v="0"/>
    <d v="2025-07-08T00:00:00"/>
    <d v="2025-12-01T00:00:00"/>
    <s v="rnavarrol"/>
    <s v="chetzel"/>
    <n v="14881.35"/>
    <s v="EDIA"/>
    <s v="C"/>
    <s v="Labor"/>
    <s v="TEC"/>
    <m/>
    <s v="BNL"/>
    <s v="PED"/>
    <s v="VAC"/>
    <x v="6"/>
    <s v="S.P352"/>
    <m/>
    <m/>
    <m/>
    <m/>
    <m/>
    <m/>
    <m/>
    <m/>
    <n v="8928.81"/>
    <n v="5952.54"/>
    <m/>
    <m/>
    <m/>
    <m/>
    <m/>
    <m/>
    <m/>
    <m/>
    <x v="0"/>
    <x v="0"/>
    <m/>
  </r>
  <r>
    <s v=""/>
    <s v=" SR_0401_1219"/>
    <s v="ESR Vacuum Non Arc Chambers and Bellows - Finalize design"/>
    <s v="6.04.05.01"/>
    <x v="0"/>
    <d v="2025-07-08T00:00:00"/>
    <d v="2025-12-01T00:00:00"/>
    <s v="rnavarrol"/>
    <s v="chetzel"/>
    <n v="9813.6299999999992"/>
    <s v="EDIA"/>
    <s v="C"/>
    <s v="Labor"/>
    <s v="TEC"/>
    <m/>
    <s v="BNL"/>
    <s v="PED"/>
    <s v="VAC"/>
    <x v="6"/>
    <s v="S.P352"/>
    <m/>
    <m/>
    <m/>
    <m/>
    <m/>
    <m/>
    <m/>
    <m/>
    <n v="5888.18"/>
    <n v="3925.45"/>
    <m/>
    <m/>
    <m/>
    <m/>
    <m/>
    <m/>
    <m/>
    <m/>
    <x v="0"/>
    <x v="0"/>
    <m/>
  </r>
  <r>
    <s v=""/>
    <s v=" SR_0401_1219"/>
    <s v="ESR Vacuum Non Arc Chambers and Bellows - Finalize design"/>
    <s v="6.04.05.01"/>
    <x v="0"/>
    <d v="2025-07-08T00:00:00"/>
    <d v="2025-12-01T00:00:00"/>
    <s v="rnavarrol"/>
    <s v="chetzel"/>
    <n v="3803.66"/>
    <s v="EDIA"/>
    <s v="C"/>
    <s v="Labor"/>
    <s v="TEC"/>
    <m/>
    <s v="BNL"/>
    <s v="PED"/>
    <s v="VAC"/>
    <x v="6"/>
    <s v="S.P352"/>
    <m/>
    <m/>
    <m/>
    <m/>
    <m/>
    <m/>
    <m/>
    <m/>
    <n v="2282.19"/>
    <n v="1521.46"/>
    <m/>
    <m/>
    <m/>
    <m/>
    <m/>
    <m/>
    <m/>
    <m/>
    <x v="0"/>
    <x v="0"/>
    <m/>
  </r>
  <r>
    <s v=""/>
    <s v=" SR_0401_1220"/>
    <s v="ESR Vacuum Non Arc Chambers and Bellows - Finalize ESR bellows drawings"/>
    <s v="6.04.05.01"/>
    <x v="0"/>
    <d v="2025-12-02T00:00:00"/>
    <d v="2026-04-24T00:00:00"/>
    <s v="rnavarrol"/>
    <s v="chetzel"/>
    <n v="53550.75"/>
    <s v="EDIA"/>
    <s v="C"/>
    <s v="Labor"/>
    <s v="TEC"/>
    <m/>
    <s v="BNL"/>
    <s v="PED"/>
    <s v="VAC"/>
    <x v="6"/>
    <s v="S.P352"/>
    <m/>
    <m/>
    <m/>
    <m/>
    <m/>
    <m/>
    <m/>
    <m/>
    <m/>
    <n v="53550.75"/>
    <m/>
    <m/>
    <m/>
    <m/>
    <m/>
    <m/>
    <m/>
    <m/>
    <x v="0"/>
    <x v="0"/>
    <m/>
  </r>
  <r>
    <s v=""/>
    <s v=" SR_0401_1220"/>
    <s v="ESR Vacuum Non Arc Chambers and Bellows - Finalize ESR bellows drawings"/>
    <s v="6.04.05.01"/>
    <x v="0"/>
    <d v="2025-12-02T00:00:00"/>
    <d v="2026-04-24T00:00:00"/>
    <s v="rnavarrol"/>
    <s v="chetzel"/>
    <n v="22607.69"/>
    <s v="EDIA"/>
    <s v="C"/>
    <s v="Labor"/>
    <s v="TEC"/>
    <m/>
    <s v="BNL"/>
    <s v="PED"/>
    <s v="VAC"/>
    <x v="6"/>
    <s v="S.P352"/>
    <m/>
    <m/>
    <m/>
    <m/>
    <m/>
    <m/>
    <m/>
    <m/>
    <m/>
    <n v="22607.69"/>
    <m/>
    <m/>
    <m/>
    <m/>
    <m/>
    <m/>
    <m/>
    <m/>
    <x v="0"/>
    <x v="0"/>
    <m/>
  </r>
  <r>
    <s v=""/>
    <s v=" SR_0401_1220"/>
    <s v="ESR Vacuum Non Arc Chambers and Bellows - Finalize ESR bellows drawings"/>
    <s v="6.04.05.01"/>
    <x v="0"/>
    <d v="2025-12-02T00:00:00"/>
    <d v="2026-04-24T00:00:00"/>
    <s v="rnavarrol"/>
    <s v="chetzel"/>
    <n v="3377.78"/>
    <s v="EDIA"/>
    <s v="C"/>
    <s v="Labor"/>
    <s v="TEC"/>
    <m/>
    <s v="BNL"/>
    <s v="PED"/>
    <s v="VAC"/>
    <x v="6"/>
    <s v="S.P352"/>
    <m/>
    <m/>
    <m/>
    <m/>
    <m/>
    <m/>
    <m/>
    <m/>
    <m/>
    <n v="3377.78"/>
    <m/>
    <m/>
    <m/>
    <m/>
    <m/>
    <m/>
    <m/>
    <m/>
    <x v="0"/>
    <x v="0"/>
    <m/>
  </r>
  <r>
    <s v=""/>
    <s v=" SR_0401_1220"/>
    <s v="ESR Vacuum Non Arc Chambers and Bellows - Finalize ESR bellows drawings"/>
    <s v="6.04.05.01"/>
    <x v="0"/>
    <d v="2025-12-02T00:00:00"/>
    <d v="2026-04-24T00:00:00"/>
    <s v="rnavarrol"/>
    <s v="chetzel"/>
    <n v="45392"/>
    <s v="EDIA"/>
    <s v="C"/>
    <s v="Labor"/>
    <s v="TEC"/>
    <m/>
    <s v="BNL"/>
    <s v="PED"/>
    <s v="VAC"/>
    <x v="6"/>
    <s v="S.P352"/>
    <m/>
    <m/>
    <m/>
    <m/>
    <m/>
    <m/>
    <m/>
    <m/>
    <m/>
    <n v="45392"/>
    <m/>
    <m/>
    <m/>
    <m/>
    <m/>
    <m/>
    <m/>
    <m/>
    <x v="0"/>
    <x v="0"/>
    <m/>
  </r>
  <r>
    <s v=""/>
    <s v=" SR_0401_1220"/>
    <s v="ESR Vacuum Non Arc Chambers and Bellows - Finalize ESR bellows drawings"/>
    <s v="6.04.05.01"/>
    <x v="0"/>
    <d v="2025-12-02T00:00:00"/>
    <d v="2026-04-24T00:00:00"/>
    <s v="rnavarrol"/>
    <s v="chetzel"/>
    <n v="15189.54"/>
    <s v="EDIA"/>
    <s v="C"/>
    <s v="Labor"/>
    <s v="TEC"/>
    <m/>
    <s v="BNL"/>
    <s v="PED"/>
    <s v="VAC"/>
    <x v="6"/>
    <s v="S.P352"/>
    <m/>
    <m/>
    <m/>
    <m/>
    <m/>
    <m/>
    <m/>
    <m/>
    <m/>
    <n v="15189.54"/>
    <m/>
    <m/>
    <m/>
    <m/>
    <m/>
    <m/>
    <m/>
    <m/>
    <x v="0"/>
    <x v="0"/>
    <m/>
  </r>
  <r>
    <s v=""/>
    <s v=" SR_0401_1220"/>
    <s v="ESR Vacuum Non Arc Chambers and Bellows - Finalize ESR bellows drawings"/>
    <s v="6.04.05.01"/>
    <x v="0"/>
    <d v="2025-12-02T00:00:00"/>
    <d v="2026-04-24T00:00:00"/>
    <s v="rnavarrol"/>
    <s v="chetzel"/>
    <n v="10016.870000000001"/>
    <s v="EDIA"/>
    <s v="C"/>
    <s v="Labor"/>
    <s v="TEC"/>
    <m/>
    <s v="BNL"/>
    <s v="PED"/>
    <s v="VAC"/>
    <x v="6"/>
    <s v="S.P352"/>
    <m/>
    <m/>
    <m/>
    <m/>
    <m/>
    <m/>
    <m/>
    <m/>
    <m/>
    <n v="10016.870000000001"/>
    <m/>
    <m/>
    <m/>
    <m/>
    <m/>
    <m/>
    <m/>
    <m/>
    <x v="0"/>
    <x v="0"/>
    <m/>
  </r>
  <r>
    <s v=""/>
    <s v=" SR_0401_1220"/>
    <s v="ESR Vacuum Non Arc Chambers and Bellows - Finalize ESR bellows drawings"/>
    <s v="6.04.05.01"/>
    <x v="0"/>
    <d v="2025-12-02T00:00:00"/>
    <d v="2026-04-24T00:00:00"/>
    <s v="rnavarrol"/>
    <s v="chetzel"/>
    <n v="3882.43"/>
    <s v="EDIA"/>
    <s v="C"/>
    <s v="Labor"/>
    <s v="TEC"/>
    <m/>
    <s v="BNL"/>
    <s v="PED"/>
    <s v="VAC"/>
    <x v="6"/>
    <s v="S.P352"/>
    <m/>
    <m/>
    <m/>
    <m/>
    <m/>
    <m/>
    <m/>
    <m/>
    <m/>
    <n v="3882.43"/>
    <m/>
    <m/>
    <m/>
    <m/>
    <m/>
    <m/>
    <m/>
    <m/>
    <x v="0"/>
    <x v="0"/>
    <m/>
  </r>
  <r>
    <s v=""/>
    <s v=" SR_0401_1221"/>
    <s v="ESR Vacuum Non Arc Chambers and Bellows - Finalize ESR chamber supports"/>
    <s v="6.04.05.01"/>
    <x v="0"/>
    <d v="2026-04-27T00:00:00"/>
    <d v="2026-09-16T00:00:00"/>
    <s v="rnavarrol"/>
    <s v="chetzel"/>
    <n v="53550.75"/>
    <s v="EDIA"/>
    <s v="C"/>
    <s v="Labor"/>
    <s v="TEC"/>
    <m/>
    <s v="BNL"/>
    <s v="PED"/>
    <s v="VAC"/>
    <x v="6"/>
    <s v="S.P352"/>
    <m/>
    <m/>
    <m/>
    <m/>
    <m/>
    <m/>
    <m/>
    <m/>
    <m/>
    <n v="53550.75"/>
    <m/>
    <m/>
    <m/>
    <m/>
    <m/>
    <m/>
    <m/>
    <m/>
    <x v="0"/>
    <x v="0"/>
    <m/>
  </r>
  <r>
    <s v=""/>
    <s v=" SR_0401_1221"/>
    <s v="ESR Vacuum Non Arc Chambers and Bellows - Finalize ESR chamber supports"/>
    <s v="6.04.05.01"/>
    <x v="0"/>
    <d v="2026-04-27T00:00:00"/>
    <d v="2026-09-16T00:00:00"/>
    <s v="rnavarrol"/>
    <s v="chetzel"/>
    <n v="22607.69"/>
    <s v="EDIA"/>
    <s v="C"/>
    <s v="Labor"/>
    <s v="TEC"/>
    <m/>
    <s v="BNL"/>
    <s v="PED"/>
    <s v="VAC"/>
    <x v="6"/>
    <s v="S.P352"/>
    <m/>
    <m/>
    <m/>
    <m/>
    <m/>
    <m/>
    <m/>
    <m/>
    <m/>
    <n v="22607.69"/>
    <m/>
    <m/>
    <m/>
    <m/>
    <m/>
    <m/>
    <m/>
    <m/>
    <x v="0"/>
    <x v="0"/>
    <m/>
  </r>
  <r>
    <s v=""/>
    <s v=" SR_0401_1221"/>
    <s v="ESR Vacuum Non Arc Chambers and Bellows - Finalize ESR chamber supports"/>
    <s v="6.04.05.01"/>
    <x v="0"/>
    <d v="2026-04-27T00:00:00"/>
    <d v="2026-09-16T00:00:00"/>
    <s v="rnavarrol"/>
    <s v="chetzel"/>
    <n v="3377.78"/>
    <s v="EDIA"/>
    <s v="C"/>
    <s v="Labor"/>
    <s v="TEC"/>
    <m/>
    <s v="BNL"/>
    <s v="PED"/>
    <s v="VAC"/>
    <x v="6"/>
    <s v="S.P352"/>
    <m/>
    <m/>
    <m/>
    <m/>
    <m/>
    <m/>
    <m/>
    <m/>
    <m/>
    <n v="3377.78"/>
    <m/>
    <m/>
    <m/>
    <m/>
    <m/>
    <m/>
    <m/>
    <m/>
    <x v="0"/>
    <x v="0"/>
    <m/>
  </r>
  <r>
    <s v=""/>
    <s v=" SR_0401_1221"/>
    <s v="ESR Vacuum Non Arc Chambers and Bellows - Finalize ESR chamber supports"/>
    <s v="6.04.05.01"/>
    <x v="0"/>
    <d v="2026-04-27T00:00:00"/>
    <d v="2026-09-16T00:00:00"/>
    <s v="rnavarrol"/>
    <s v="chetzel"/>
    <n v="45392"/>
    <s v="EDIA"/>
    <s v="C"/>
    <s v="Labor"/>
    <s v="TEC"/>
    <m/>
    <s v="BNL"/>
    <s v="PED"/>
    <s v="VAC"/>
    <x v="6"/>
    <s v="S.P352"/>
    <m/>
    <m/>
    <m/>
    <m/>
    <m/>
    <m/>
    <m/>
    <m/>
    <m/>
    <n v="45392"/>
    <m/>
    <m/>
    <m/>
    <m/>
    <m/>
    <m/>
    <m/>
    <m/>
    <x v="0"/>
    <x v="0"/>
    <m/>
  </r>
  <r>
    <s v=""/>
    <s v=" SR_0401_1221"/>
    <s v="ESR Vacuum Non Arc Chambers and Bellows - Finalize ESR chamber supports"/>
    <s v="6.04.05.01"/>
    <x v="0"/>
    <d v="2026-04-27T00:00:00"/>
    <d v="2026-09-16T00:00:00"/>
    <s v="rnavarrol"/>
    <s v="chetzel"/>
    <n v="15189.54"/>
    <s v="EDIA"/>
    <s v="C"/>
    <s v="Labor"/>
    <s v="TEC"/>
    <m/>
    <s v="BNL"/>
    <s v="PED"/>
    <s v="VAC"/>
    <x v="6"/>
    <s v="S.P352"/>
    <m/>
    <m/>
    <m/>
    <m/>
    <m/>
    <m/>
    <m/>
    <m/>
    <m/>
    <n v="15189.54"/>
    <m/>
    <m/>
    <m/>
    <m/>
    <m/>
    <m/>
    <m/>
    <m/>
    <x v="0"/>
    <x v="0"/>
    <m/>
  </r>
  <r>
    <s v=""/>
    <s v=" SR_0401_1221"/>
    <s v="ESR Vacuum Non Arc Chambers and Bellows - Finalize ESR chamber supports"/>
    <s v="6.04.05.01"/>
    <x v="0"/>
    <d v="2026-04-27T00:00:00"/>
    <d v="2026-09-16T00:00:00"/>
    <s v="rnavarrol"/>
    <s v="chetzel"/>
    <n v="10016.870000000001"/>
    <s v="EDIA"/>
    <s v="C"/>
    <s v="Labor"/>
    <s v="TEC"/>
    <m/>
    <s v="BNL"/>
    <s v="PED"/>
    <s v="VAC"/>
    <x v="6"/>
    <s v="S.P352"/>
    <m/>
    <m/>
    <m/>
    <m/>
    <m/>
    <m/>
    <m/>
    <m/>
    <m/>
    <n v="10016.870000000001"/>
    <m/>
    <m/>
    <m/>
    <m/>
    <m/>
    <m/>
    <m/>
    <m/>
    <x v="0"/>
    <x v="0"/>
    <m/>
  </r>
  <r>
    <s v=""/>
    <s v=" SR_0401_1221"/>
    <s v="ESR Vacuum Non Arc Chambers and Bellows - Finalize ESR chamber supports"/>
    <s v="6.04.05.01"/>
    <x v="0"/>
    <d v="2026-04-27T00:00:00"/>
    <d v="2026-09-16T00:00:00"/>
    <s v="rnavarrol"/>
    <s v="chetzel"/>
    <n v="3882.43"/>
    <s v="EDIA"/>
    <s v="C"/>
    <s v="Labor"/>
    <s v="TEC"/>
    <m/>
    <s v="BNL"/>
    <s v="PED"/>
    <s v="VAC"/>
    <x v="6"/>
    <s v="S.P352"/>
    <m/>
    <m/>
    <m/>
    <m/>
    <m/>
    <m/>
    <m/>
    <m/>
    <m/>
    <n v="3882.43"/>
    <m/>
    <m/>
    <m/>
    <m/>
    <m/>
    <m/>
    <m/>
    <m/>
    <x v="0"/>
    <x v="0"/>
    <m/>
  </r>
  <r>
    <s v=""/>
    <s v=" SR_0401_1223"/>
    <s v="ESR Vacuum Non Arc Chambers and Bellows - ESR chamber support drawings"/>
    <s v="6.04.05.01"/>
    <x v="0"/>
    <d v="2026-09-17T00:00:00"/>
    <d v="2027-02-12T00:00:00"/>
    <s v="rnavarrol"/>
    <s v="chetzel"/>
    <n v="55237.599999999999"/>
    <s v="EDIA"/>
    <s v="C"/>
    <s v="Labor"/>
    <s v="TEC"/>
    <m/>
    <s v="BNL"/>
    <s v="PED"/>
    <s v="VAC"/>
    <x v="6"/>
    <s v="S.P352"/>
    <m/>
    <m/>
    <m/>
    <m/>
    <m/>
    <m/>
    <m/>
    <m/>
    <m/>
    <n v="5523.76"/>
    <n v="49713.84"/>
    <m/>
    <m/>
    <m/>
    <m/>
    <m/>
    <m/>
    <m/>
    <x v="0"/>
    <x v="0"/>
    <m/>
  </r>
  <r>
    <s v=""/>
    <s v=" SR_0401_1223"/>
    <s v="ESR Vacuum Non Arc Chambers and Bellows - ESR chamber support drawings"/>
    <s v="6.04.05.01"/>
    <x v="0"/>
    <d v="2026-09-17T00:00:00"/>
    <d v="2027-02-12T00:00:00"/>
    <s v="rnavarrol"/>
    <s v="chetzel"/>
    <n v="23319.83"/>
    <s v="EDIA"/>
    <s v="C"/>
    <s v="Labor"/>
    <s v="TEC"/>
    <m/>
    <s v="BNL"/>
    <s v="PED"/>
    <s v="VAC"/>
    <x v="6"/>
    <s v="S.P352"/>
    <m/>
    <m/>
    <m/>
    <m/>
    <m/>
    <m/>
    <m/>
    <m/>
    <m/>
    <n v="2331.98"/>
    <n v="20987.85"/>
    <m/>
    <m/>
    <m/>
    <m/>
    <m/>
    <m/>
    <m/>
    <x v="0"/>
    <x v="0"/>
    <m/>
  </r>
  <r>
    <s v=""/>
    <s v=" SR_0401_1223"/>
    <s v="ESR Vacuum Non Arc Chambers and Bellows - ESR chamber support drawings"/>
    <s v="6.04.05.01"/>
    <x v="0"/>
    <d v="2026-09-17T00:00:00"/>
    <d v="2027-02-12T00:00:00"/>
    <s v="rnavarrol"/>
    <s v="chetzel"/>
    <n v="3484.18"/>
    <s v="EDIA"/>
    <s v="C"/>
    <s v="Labor"/>
    <s v="TEC"/>
    <m/>
    <s v="BNL"/>
    <s v="PED"/>
    <s v="VAC"/>
    <x v="6"/>
    <s v="S.P352"/>
    <m/>
    <m/>
    <m/>
    <m/>
    <m/>
    <m/>
    <m/>
    <m/>
    <m/>
    <n v="348.42"/>
    <n v="3135.76"/>
    <m/>
    <m/>
    <m/>
    <m/>
    <m/>
    <m/>
    <m/>
    <x v="0"/>
    <x v="0"/>
    <m/>
  </r>
  <r>
    <s v=""/>
    <s v=" SR_0401_1223"/>
    <s v="ESR Vacuum Non Arc Chambers and Bellows - ESR chamber support drawings"/>
    <s v="6.04.05.01"/>
    <x v="0"/>
    <d v="2026-09-17T00:00:00"/>
    <d v="2027-02-12T00:00:00"/>
    <s v="rnavarrol"/>
    <s v="chetzel"/>
    <n v="46821.85"/>
    <s v="EDIA"/>
    <s v="C"/>
    <s v="Labor"/>
    <s v="TEC"/>
    <m/>
    <s v="BNL"/>
    <s v="PED"/>
    <s v="VAC"/>
    <x v="6"/>
    <s v="S.P352"/>
    <m/>
    <m/>
    <m/>
    <m/>
    <m/>
    <m/>
    <m/>
    <m/>
    <m/>
    <n v="4682.18"/>
    <n v="42139.66"/>
    <m/>
    <m/>
    <m/>
    <m/>
    <m/>
    <m/>
    <m/>
    <x v="0"/>
    <x v="0"/>
    <m/>
  </r>
  <r>
    <s v=""/>
    <s v=" SR_0401_1223"/>
    <s v="ESR Vacuum Non Arc Chambers and Bellows - ESR chamber support drawings"/>
    <s v="6.04.05.01"/>
    <x v="0"/>
    <d v="2026-09-17T00:00:00"/>
    <d v="2027-02-12T00:00:00"/>
    <s v="rnavarrol"/>
    <s v="chetzel"/>
    <n v="15668.01"/>
    <s v="EDIA"/>
    <s v="C"/>
    <s v="Labor"/>
    <s v="TEC"/>
    <m/>
    <s v="BNL"/>
    <s v="PED"/>
    <s v="VAC"/>
    <x v="6"/>
    <s v="S.P352"/>
    <m/>
    <m/>
    <m/>
    <m/>
    <m/>
    <m/>
    <m/>
    <m/>
    <m/>
    <n v="1566.8"/>
    <n v="14101.21"/>
    <m/>
    <m/>
    <m/>
    <m/>
    <m/>
    <m/>
    <m/>
    <x v="0"/>
    <x v="0"/>
    <m/>
  </r>
  <r>
    <s v=""/>
    <s v=" SR_0401_1223"/>
    <s v="ESR Vacuum Non Arc Chambers and Bellows - ESR chamber support drawings"/>
    <s v="6.04.05.01"/>
    <x v="0"/>
    <d v="2026-09-17T00:00:00"/>
    <d v="2027-02-12T00:00:00"/>
    <s v="rnavarrol"/>
    <s v="chetzel"/>
    <n v="10332.4"/>
    <s v="EDIA"/>
    <s v="C"/>
    <s v="Labor"/>
    <s v="TEC"/>
    <m/>
    <s v="BNL"/>
    <s v="PED"/>
    <s v="VAC"/>
    <x v="6"/>
    <s v="S.P352"/>
    <m/>
    <m/>
    <m/>
    <m/>
    <m/>
    <m/>
    <m/>
    <m/>
    <m/>
    <n v="1033.24"/>
    <n v="9299.16"/>
    <m/>
    <m/>
    <m/>
    <m/>
    <m/>
    <m/>
    <m/>
    <x v="0"/>
    <x v="0"/>
    <m/>
  </r>
  <r>
    <s v=""/>
    <s v=" SR_0401_1223"/>
    <s v="ESR Vacuum Non Arc Chambers and Bellows - ESR chamber support drawings"/>
    <s v="6.04.05.01"/>
    <x v="0"/>
    <d v="2026-09-17T00:00:00"/>
    <d v="2027-02-12T00:00:00"/>
    <s v="rnavarrol"/>
    <s v="chetzel"/>
    <n v="4004.73"/>
    <s v="EDIA"/>
    <s v="C"/>
    <s v="Labor"/>
    <s v="TEC"/>
    <m/>
    <s v="BNL"/>
    <s v="PED"/>
    <s v="VAC"/>
    <x v="6"/>
    <s v="S.P352"/>
    <m/>
    <m/>
    <m/>
    <m/>
    <m/>
    <m/>
    <m/>
    <m/>
    <m/>
    <n v="400.47"/>
    <n v="3604.25"/>
    <m/>
    <m/>
    <m/>
    <m/>
    <m/>
    <m/>
    <m/>
    <x v="0"/>
    <x v="0"/>
    <m/>
  </r>
  <r>
    <s v=""/>
    <s v=" SR_0401_1224"/>
    <s v="ESR Vacuum Non Arc Chambers and Bellows - Prepare for final design review"/>
    <s v="6.04.05.01"/>
    <x v="0"/>
    <d v="2027-02-16T00:00:00"/>
    <d v="2027-07-21T00:00:00"/>
    <s v="rnavarrol"/>
    <s v="chetzel"/>
    <n v="68760.710000000006"/>
    <s v="EDIA"/>
    <s v="C"/>
    <s v="Labor"/>
    <s v="TEC"/>
    <m/>
    <s v="BNL"/>
    <s v="PED"/>
    <s v="VAC"/>
    <x v="6"/>
    <s v="S.P352"/>
    <m/>
    <m/>
    <m/>
    <m/>
    <m/>
    <m/>
    <m/>
    <m/>
    <m/>
    <m/>
    <n v="68760.710000000006"/>
    <m/>
    <m/>
    <m/>
    <m/>
    <m/>
    <m/>
    <m/>
    <x v="0"/>
    <x v="0"/>
    <m/>
  </r>
  <r>
    <s v=""/>
    <s v=" SR_0401_1224"/>
    <s v="ESR Vacuum Non Arc Chambers and Bellows - Prepare for final design review"/>
    <s v="6.04.05.01"/>
    <x v="0"/>
    <d v="2027-02-16T00:00:00"/>
    <d v="2027-07-21T00:00:00"/>
    <s v="rnavarrol"/>
    <s v="chetzel"/>
    <n v="29268.9"/>
    <s v="EDIA"/>
    <s v="C"/>
    <s v="Labor"/>
    <s v="TEC"/>
    <m/>
    <s v="BNL"/>
    <s v="PED"/>
    <s v="VAC"/>
    <x v="6"/>
    <s v="S.P352"/>
    <m/>
    <m/>
    <m/>
    <m/>
    <m/>
    <m/>
    <m/>
    <m/>
    <m/>
    <m/>
    <n v="29268.9"/>
    <m/>
    <m/>
    <m/>
    <m/>
    <m/>
    <m/>
    <m/>
    <x v="0"/>
    <x v="0"/>
    <m/>
  </r>
  <r>
    <s v=""/>
    <s v=" SR_0401_1224"/>
    <s v="ESR Vacuum Non Arc Chambers and Bellows - Prepare for final design review"/>
    <s v="6.04.05.01"/>
    <x v="0"/>
    <d v="2027-02-16T00:00:00"/>
    <d v="2027-07-21T00:00:00"/>
    <s v="rnavarrol"/>
    <s v="chetzel"/>
    <n v="4315.8900000000003"/>
    <s v="EDIA"/>
    <s v="C"/>
    <s v="Labor"/>
    <s v="TEC"/>
    <m/>
    <s v="BNL"/>
    <s v="PED"/>
    <s v="VAC"/>
    <x v="6"/>
    <s v="S.P352"/>
    <m/>
    <m/>
    <m/>
    <m/>
    <m/>
    <m/>
    <m/>
    <m/>
    <m/>
    <m/>
    <n v="4315.8900000000003"/>
    <m/>
    <m/>
    <m/>
    <m/>
    <m/>
    <m/>
    <m/>
    <x v="0"/>
    <x v="0"/>
    <m/>
  </r>
  <r>
    <s v=""/>
    <s v=" SR_0401_1224"/>
    <s v="ESR Vacuum Non Arc Chambers and Bellows - Prepare for final design review"/>
    <s v="6.04.05.01"/>
    <x v="0"/>
    <d v="2027-02-16T00:00:00"/>
    <d v="2027-07-21T00:00:00"/>
    <s v="rnavarrol"/>
    <s v="chetzel"/>
    <n v="58356"/>
    <s v="EDIA"/>
    <s v="C"/>
    <s v="Labor"/>
    <s v="TEC"/>
    <m/>
    <s v="BNL"/>
    <s v="PED"/>
    <s v="VAC"/>
    <x v="6"/>
    <s v="S.P352"/>
    <m/>
    <m/>
    <m/>
    <m/>
    <m/>
    <m/>
    <m/>
    <m/>
    <m/>
    <m/>
    <n v="58356"/>
    <m/>
    <m/>
    <m/>
    <m/>
    <m/>
    <m/>
    <m/>
    <x v="0"/>
    <x v="0"/>
    <m/>
  </r>
  <r>
    <s v=""/>
    <s v=" SR_0401_1224"/>
    <s v="ESR Vacuum Non Arc Chambers and Bellows - Prepare for final design review"/>
    <s v="6.04.05.01"/>
    <x v="0"/>
    <d v="2027-02-16T00:00:00"/>
    <d v="2027-07-21T00:00:00"/>
    <s v="rnavarrol"/>
    <s v="chetzel"/>
    <n v="19452"/>
    <s v="EDIA"/>
    <s v="C"/>
    <s v="Labor"/>
    <s v="TEC"/>
    <m/>
    <s v="BNL"/>
    <s v="PED"/>
    <s v="VAC"/>
    <x v="6"/>
    <s v="S.P352"/>
    <m/>
    <m/>
    <m/>
    <m/>
    <m/>
    <m/>
    <m/>
    <m/>
    <m/>
    <m/>
    <n v="19452"/>
    <m/>
    <m/>
    <m/>
    <m/>
    <m/>
    <m/>
    <m/>
    <x v="0"/>
    <x v="0"/>
    <m/>
  </r>
  <r>
    <s v=""/>
    <s v=" SR_0401_1224"/>
    <s v="ESR Vacuum Non Arc Chambers and Bellows - Prepare for final design review"/>
    <s v="6.04.05.01"/>
    <x v="0"/>
    <d v="2027-02-16T00:00:00"/>
    <d v="2027-07-21T00:00:00"/>
    <s v="rnavarrol"/>
    <s v="chetzel"/>
    <n v="12827.79"/>
    <s v="EDIA"/>
    <s v="C"/>
    <s v="Labor"/>
    <s v="TEC"/>
    <m/>
    <s v="BNL"/>
    <s v="PED"/>
    <s v="VAC"/>
    <x v="6"/>
    <s v="S.P352"/>
    <m/>
    <m/>
    <m/>
    <m/>
    <m/>
    <m/>
    <m/>
    <m/>
    <m/>
    <m/>
    <n v="12827.79"/>
    <m/>
    <m/>
    <m/>
    <m/>
    <m/>
    <m/>
    <m/>
    <x v="0"/>
    <x v="0"/>
    <m/>
  </r>
  <r>
    <s v=""/>
    <s v=" SR_0401_1224"/>
    <s v="ESR Vacuum Non Arc Chambers and Bellows - Prepare for final design review"/>
    <s v="6.04.05.01"/>
    <x v="0"/>
    <d v="2027-02-16T00:00:00"/>
    <d v="2027-07-21T00:00:00"/>
    <s v="rnavarrol"/>
    <s v="chetzel"/>
    <n v="4960.6899999999996"/>
    <s v="EDIA"/>
    <s v="C"/>
    <s v="Labor"/>
    <s v="TEC"/>
    <m/>
    <s v="BNL"/>
    <s v="PED"/>
    <s v="VAC"/>
    <x v="6"/>
    <s v="S.P352"/>
    <m/>
    <m/>
    <m/>
    <m/>
    <m/>
    <m/>
    <m/>
    <m/>
    <m/>
    <m/>
    <n v="4960.6899999999996"/>
    <m/>
    <m/>
    <m/>
    <m/>
    <m/>
    <m/>
    <m/>
    <x v="0"/>
    <x v="0"/>
    <m/>
  </r>
  <r>
    <s v=""/>
    <s v=" SR_0401_1040"/>
    <s v="ESR Arc Vacuum Chambers - Finalize requirements"/>
    <s v="6.04.05.01"/>
    <x v="0"/>
    <d v="2024-08-27T00:00:00"/>
    <d v="2024-09-24T00:00:00"/>
    <s v="rnavarrol"/>
    <s v="chetzel"/>
    <n v="4999.0200000000004"/>
    <s v="EDIA"/>
    <s v="C"/>
    <s v="Labor"/>
    <s v="TEC"/>
    <m/>
    <s v="BNL"/>
    <s v="PED"/>
    <s v="VAC"/>
    <x v="6"/>
    <s v="A.PP080"/>
    <m/>
    <m/>
    <m/>
    <m/>
    <m/>
    <m/>
    <m/>
    <n v="4999.0200000000004"/>
    <m/>
    <m/>
    <m/>
    <m/>
    <m/>
    <m/>
    <m/>
    <m/>
    <m/>
    <m/>
    <x v="0"/>
    <x v="0"/>
    <m/>
  </r>
  <r>
    <s v=""/>
    <s v=" SR_0401_1040"/>
    <s v="ESR Arc Vacuum Chambers - Finalize requirements"/>
    <s v="6.04.05.01"/>
    <x v="0"/>
    <d v="2024-08-27T00:00:00"/>
    <d v="2024-09-24T00:00:00"/>
    <s v="rnavarrol"/>
    <s v="chetzel"/>
    <n v="6595.16"/>
    <s v="EDIA"/>
    <s v="C"/>
    <s v="Labor"/>
    <s v="TEC"/>
    <m/>
    <s v="BNL"/>
    <s v="PED"/>
    <s v="VAC"/>
    <x v="6"/>
    <s v="A.PP080"/>
    <m/>
    <m/>
    <m/>
    <m/>
    <m/>
    <m/>
    <m/>
    <n v="6595.16"/>
    <m/>
    <m/>
    <m/>
    <m/>
    <m/>
    <m/>
    <m/>
    <m/>
    <m/>
    <m/>
    <x v="0"/>
    <x v="0"/>
    <m/>
  </r>
  <r>
    <s v=""/>
    <s v=" SR_0401_1040"/>
    <s v="ESR Arc Vacuum Chambers - Finalize requirements"/>
    <s v="6.04.05.01"/>
    <x v="0"/>
    <d v="2024-08-27T00:00:00"/>
    <d v="2024-09-24T00:00:00"/>
    <s v="rnavarrol"/>
    <s v="chetzel"/>
    <n v="26380.65"/>
    <s v="EDIA"/>
    <s v="C"/>
    <s v="Labor"/>
    <s v="TEC"/>
    <m/>
    <s v="BNL"/>
    <s v="PED"/>
    <s v="VAC"/>
    <x v="6"/>
    <s v="A.PP080"/>
    <m/>
    <m/>
    <m/>
    <m/>
    <m/>
    <m/>
    <m/>
    <n v="26380.65"/>
    <m/>
    <m/>
    <m/>
    <m/>
    <m/>
    <m/>
    <m/>
    <m/>
    <m/>
    <m/>
    <x v="0"/>
    <x v="0"/>
    <m/>
  </r>
  <r>
    <s v=""/>
    <s v=" SR_0401_1040"/>
    <s v="ESR Arc Vacuum Chambers - Finalize requirements"/>
    <s v="6.04.05.01"/>
    <x v="0"/>
    <d v="2024-08-27T00:00:00"/>
    <d v="2024-09-24T00:00:00"/>
    <s v="rnavarrol"/>
    <s v="chetzel"/>
    <n v="6595.16"/>
    <s v="EDIA"/>
    <s v="C"/>
    <s v="Labor"/>
    <s v="TEC"/>
    <m/>
    <s v="BNL"/>
    <s v="PED"/>
    <s v="VAC"/>
    <x v="6"/>
    <s v="A.PP080"/>
    <m/>
    <m/>
    <m/>
    <m/>
    <m/>
    <m/>
    <m/>
    <n v="6595.16"/>
    <m/>
    <m/>
    <m/>
    <m/>
    <m/>
    <m/>
    <m/>
    <m/>
    <m/>
    <m/>
    <x v="0"/>
    <x v="0"/>
    <m/>
  </r>
  <r>
    <s v=""/>
    <s v=" SR_0401_1045"/>
    <s v="ESR Arc Vacuum Chambers - Draft SOW/SPECS"/>
    <s v="6.04.05.01"/>
    <x v="0"/>
    <d v="2024-08-27T00:00:00"/>
    <d v="2024-09-24T00:00:00"/>
    <s v="rnavarrol"/>
    <s v="chetzel"/>
    <n v="4999.0200000000004"/>
    <s v="EDIA"/>
    <s v="C"/>
    <s v="Labor"/>
    <s v="TEC"/>
    <m/>
    <s v="BNL"/>
    <s v="PED"/>
    <s v="VAC"/>
    <x v="10"/>
    <s v="A.PP080"/>
    <m/>
    <m/>
    <m/>
    <m/>
    <m/>
    <m/>
    <m/>
    <n v="4999.0200000000004"/>
    <m/>
    <m/>
    <m/>
    <m/>
    <m/>
    <m/>
    <m/>
    <m/>
    <m/>
    <m/>
    <x v="0"/>
    <x v="0"/>
    <m/>
  </r>
  <r>
    <s v=""/>
    <s v=" SR_0401_1045"/>
    <s v="ESR Arc Vacuum Chambers - Draft SOW/SPECS"/>
    <s v="6.04.05.01"/>
    <x v="0"/>
    <d v="2024-08-27T00:00:00"/>
    <d v="2024-09-24T00:00:00"/>
    <s v="rnavarrol"/>
    <s v="chetzel"/>
    <n v="6595.16"/>
    <s v="EDIA"/>
    <s v="C"/>
    <s v="Labor"/>
    <s v="TEC"/>
    <m/>
    <s v="BNL"/>
    <s v="PED"/>
    <s v="VAC"/>
    <x v="10"/>
    <s v="A.PP080"/>
    <m/>
    <m/>
    <m/>
    <m/>
    <m/>
    <m/>
    <m/>
    <n v="6595.16"/>
    <m/>
    <m/>
    <m/>
    <m/>
    <m/>
    <m/>
    <m/>
    <m/>
    <m/>
    <m/>
    <x v="0"/>
    <x v="0"/>
    <m/>
  </r>
  <r>
    <s v=""/>
    <s v=" SR_0401_1045"/>
    <s v="ESR Arc Vacuum Chambers - Draft SOW/SPECS"/>
    <s v="6.04.05.01"/>
    <x v="0"/>
    <d v="2024-08-27T00:00:00"/>
    <d v="2024-09-24T00:00:00"/>
    <s v="rnavarrol"/>
    <s v="chetzel"/>
    <n v="26380.65"/>
    <s v="EDIA"/>
    <s v="C"/>
    <s v="Labor"/>
    <s v="TEC"/>
    <m/>
    <s v="BNL"/>
    <s v="PED"/>
    <s v="VAC"/>
    <x v="10"/>
    <s v="A.PP080"/>
    <m/>
    <m/>
    <m/>
    <m/>
    <m/>
    <m/>
    <m/>
    <n v="26380.65"/>
    <m/>
    <m/>
    <m/>
    <m/>
    <m/>
    <m/>
    <m/>
    <m/>
    <m/>
    <m/>
    <x v="0"/>
    <x v="0"/>
    <m/>
  </r>
  <r>
    <s v=""/>
    <s v=" SR_0401_1045"/>
    <s v="ESR Arc Vacuum Chambers - Draft SOW/SPECS"/>
    <s v="6.04.05.01"/>
    <x v="0"/>
    <d v="2024-08-27T00:00:00"/>
    <d v="2024-09-24T00:00:00"/>
    <s v="rnavarrol"/>
    <s v="chetzel"/>
    <n v="6595.16"/>
    <s v="EDIA"/>
    <s v="C"/>
    <s v="Labor"/>
    <s v="TEC"/>
    <m/>
    <s v="BNL"/>
    <s v="PED"/>
    <s v="VAC"/>
    <x v="10"/>
    <s v="A.PP080"/>
    <m/>
    <m/>
    <m/>
    <m/>
    <m/>
    <m/>
    <m/>
    <n v="6595.16"/>
    <m/>
    <m/>
    <m/>
    <m/>
    <m/>
    <m/>
    <m/>
    <m/>
    <m/>
    <m/>
    <x v="0"/>
    <x v="0"/>
    <m/>
  </r>
  <r>
    <s v=""/>
    <s v=" SR_0401_1060"/>
    <s v="ESR Arc Vacuum Chambers - Prepare for Final Design Review"/>
    <s v="6.04.05.01"/>
    <x v="0"/>
    <d v="2024-11-22T00:00:00"/>
    <d v="2024-12-23T00:00:00"/>
    <s v="rnavarrol"/>
    <s v="chetzel"/>
    <n v="5173.99"/>
    <s v="EDIA"/>
    <s v="C"/>
    <s v="Labor"/>
    <s v="TEC"/>
    <m/>
    <s v="BNL"/>
    <s v="PED"/>
    <s v="VAC"/>
    <x v="6"/>
    <s v="A.PP080"/>
    <m/>
    <m/>
    <m/>
    <m/>
    <m/>
    <m/>
    <m/>
    <m/>
    <n v="5173.99"/>
    <m/>
    <m/>
    <m/>
    <m/>
    <m/>
    <m/>
    <m/>
    <m/>
    <m/>
    <x v="0"/>
    <x v="0"/>
    <m/>
  </r>
  <r>
    <s v=""/>
    <s v=" SR_0401_1060"/>
    <s v="ESR Arc Vacuum Chambers - Prepare for Final Design Review"/>
    <s v="6.04.05.01"/>
    <x v="0"/>
    <d v="2024-11-22T00:00:00"/>
    <d v="2024-12-23T00:00:00"/>
    <s v="rnavarrol"/>
    <s v="chetzel"/>
    <n v="6825.99"/>
    <s v="EDIA"/>
    <s v="C"/>
    <s v="Labor"/>
    <s v="TEC"/>
    <m/>
    <s v="BNL"/>
    <s v="PED"/>
    <s v="VAC"/>
    <x v="6"/>
    <s v="A.PP080"/>
    <m/>
    <m/>
    <m/>
    <m/>
    <m/>
    <m/>
    <m/>
    <m/>
    <n v="6825.99"/>
    <m/>
    <m/>
    <m/>
    <m/>
    <m/>
    <m/>
    <m/>
    <m/>
    <m/>
    <x v="0"/>
    <x v="0"/>
    <m/>
  </r>
  <r>
    <s v=""/>
    <s v=" SR_0401_1060"/>
    <s v="ESR Arc Vacuum Chambers - Prepare for Final Design Review"/>
    <s v="6.04.05.01"/>
    <x v="0"/>
    <d v="2024-11-22T00:00:00"/>
    <d v="2024-12-23T00:00:00"/>
    <s v="rnavarrol"/>
    <s v="chetzel"/>
    <n v="27303.97"/>
    <s v="EDIA"/>
    <s v="C"/>
    <s v="Labor"/>
    <s v="TEC"/>
    <m/>
    <s v="BNL"/>
    <s v="PED"/>
    <s v="VAC"/>
    <x v="6"/>
    <s v="A.PP080"/>
    <m/>
    <m/>
    <m/>
    <m/>
    <m/>
    <m/>
    <m/>
    <m/>
    <n v="27303.97"/>
    <m/>
    <m/>
    <m/>
    <m/>
    <m/>
    <m/>
    <m/>
    <m/>
    <m/>
    <x v="0"/>
    <x v="0"/>
    <m/>
  </r>
  <r>
    <s v=""/>
    <s v=" SR_0401_1060"/>
    <s v="ESR Arc Vacuum Chambers - Prepare for Final Design Review"/>
    <s v="6.04.05.01"/>
    <x v="0"/>
    <d v="2024-11-22T00:00:00"/>
    <d v="2024-12-23T00:00:00"/>
    <s v="rnavarrol"/>
    <s v="chetzel"/>
    <n v="6825.99"/>
    <s v="EDIA"/>
    <s v="C"/>
    <s v="Labor"/>
    <s v="TEC"/>
    <m/>
    <s v="BNL"/>
    <s v="PED"/>
    <s v="VAC"/>
    <x v="6"/>
    <s v="A.PP080"/>
    <m/>
    <m/>
    <m/>
    <m/>
    <m/>
    <m/>
    <m/>
    <m/>
    <n v="6825.99"/>
    <m/>
    <m/>
    <m/>
    <m/>
    <m/>
    <m/>
    <m/>
    <m/>
    <m/>
    <x v="0"/>
    <x v="0"/>
    <m/>
  </r>
  <r>
    <s v=""/>
    <s v=" SR_0401_1104"/>
    <s v="ESR Arc Vacuum Chambers - Finalize SOW/SPECS"/>
    <s v="6.04.05.01"/>
    <x v="0"/>
    <d v="2025-02-11T00:00:00"/>
    <d v="2025-03-11T00:00:00"/>
    <s v="rnavarrol"/>
    <s v="chetzel"/>
    <n v="0"/>
    <s v="EDIA"/>
    <s v="C"/>
    <s v="Labor"/>
    <s v="TEC"/>
    <m/>
    <s v="BNL"/>
    <s v="PED"/>
    <s v="VAC"/>
    <x v="10"/>
    <s v="A.PP080"/>
    <m/>
    <m/>
    <m/>
    <m/>
    <m/>
    <m/>
    <m/>
    <m/>
    <m/>
    <m/>
    <m/>
    <m/>
    <m/>
    <m/>
    <m/>
    <m/>
    <m/>
    <m/>
    <x v="0"/>
    <x v="0"/>
    <m/>
  </r>
  <r>
    <s v=""/>
    <s v=" SR_0401_1104"/>
    <s v="ESR Arc Vacuum Chambers - Finalize SOW/SPECS"/>
    <s v="6.04.05.01"/>
    <x v="0"/>
    <d v="2025-02-11T00:00:00"/>
    <d v="2025-03-11T00:00:00"/>
    <s v="rnavarrol"/>
    <s v="chetzel"/>
    <n v="3413"/>
    <s v="EDIA"/>
    <s v="C"/>
    <s v="Labor"/>
    <s v="TEC"/>
    <m/>
    <s v="BNL"/>
    <s v="PED"/>
    <s v="VAC"/>
    <x v="10"/>
    <s v="A.PP080"/>
    <m/>
    <m/>
    <m/>
    <m/>
    <m/>
    <m/>
    <m/>
    <m/>
    <n v="3413"/>
    <m/>
    <m/>
    <m/>
    <m/>
    <m/>
    <m/>
    <m/>
    <m/>
    <m/>
    <x v="0"/>
    <x v="0"/>
    <m/>
  </r>
  <r>
    <s v=""/>
    <s v=" SR_0401_1104"/>
    <s v="ESR Arc Vacuum Chambers - Finalize SOW/SPECS"/>
    <s v="6.04.05.01"/>
    <x v="0"/>
    <d v="2025-02-11T00:00:00"/>
    <d v="2025-03-11T00:00:00"/>
    <s v="rnavarrol"/>
    <s v="chetzel"/>
    <n v="27303.97"/>
    <s v="EDIA"/>
    <s v="C"/>
    <s v="Labor"/>
    <s v="TEC"/>
    <m/>
    <s v="BNL"/>
    <s v="PED"/>
    <s v="VAC"/>
    <x v="10"/>
    <s v="A.PP080"/>
    <m/>
    <m/>
    <m/>
    <m/>
    <m/>
    <m/>
    <m/>
    <m/>
    <n v="27303.97"/>
    <m/>
    <m/>
    <m/>
    <m/>
    <m/>
    <m/>
    <m/>
    <m/>
    <m/>
    <x v="0"/>
    <x v="0"/>
    <m/>
  </r>
  <r>
    <s v=""/>
    <s v=" SR_0401_1104"/>
    <s v="ESR Arc Vacuum Chambers - Finalize SOW/SPECS"/>
    <s v="6.04.05.01"/>
    <x v="0"/>
    <d v="2025-02-11T00:00:00"/>
    <d v="2025-03-11T00:00:00"/>
    <s v="rnavarrol"/>
    <s v="chetzel"/>
    <n v="3413"/>
    <s v="EDIA"/>
    <s v="C"/>
    <s v="Labor"/>
    <s v="TEC"/>
    <m/>
    <s v="BNL"/>
    <s v="PED"/>
    <s v="VAC"/>
    <x v="10"/>
    <s v="A.PP080"/>
    <m/>
    <m/>
    <m/>
    <m/>
    <m/>
    <m/>
    <m/>
    <m/>
    <n v="3413"/>
    <m/>
    <m/>
    <m/>
    <m/>
    <m/>
    <m/>
    <m/>
    <m/>
    <m/>
    <x v="0"/>
    <x v="0"/>
    <m/>
  </r>
  <r>
    <s v=""/>
    <s v=" SR_0401_1105"/>
    <s v="ESR Arc Vacuum Chambers - Document approvals"/>
    <s v="6.04.05.01"/>
    <x v="0"/>
    <d v="2025-04-09T00:00:00"/>
    <d v="2025-05-06T00:00:00"/>
    <s v="rnavarrol"/>
    <s v="chetzel"/>
    <n v="10347.969999999999"/>
    <s v="EDIA"/>
    <s v="C"/>
    <s v="Labor"/>
    <s v="TEC"/>
    <m/>
    <s v="BNL"/>
    <s v="PED"/>
    <s v="VAC"/>
    <x v="10"/>
    <s v="A.PP080"/>
    <m/>
    <m/>
    <m/>
    <m/>
    <m/>
    <m/>
    <m/>
    <m/>
    <n v="10347.969999999999"/>
    <m/>
    <m/>
    <m/>
    <m/>
    <m/>
    <m/>
    <m/>
    <m/>
    <m/>
    <x v="0"/>
    <x v="0"/>
    <m/>
  </r>
  <r>
    <s v=""/>
    <s v=" SR_0401_1105"/>
    <s v="ESR Arc Vacuum Chambers - Document approvals"/>
    <s v="6.04.05.01"/>
    <x v="0"/>
    <d v="2025-04-09T00:00:00"/>
    <d v="2025-05-06T00:00:00"/>
    <s v="rnavarrol"/>
    <s v="chetzel"/>
    <n v="3413"/>
    <s v="EDIA"/>
    <s v="C"/>
    <s v="Labor"/>
    <s v="TEC"/>
    <m/>
    <s v="BNL"/>
    <s v="PED"/>
    <s v="VAC"/>
    <x v="10"/>
    <s v="A.PP080"/>
    <m/>
    <m/>
    <m/>
    <m/>
    <m/>
    <m/>
    <m/>
    <m/>
    <n v="3413"/>
    <m/>
    <m/>
    <m/>
    <m/>
    <m/>
    <m/>
    <m/>
    <m/>
    <m/>
    <x v="0"/>
    <x v="0"/>
    <m/>
  </r>
  <r>
    <s v=""/>
    <s v=" SR_0401_1105"/>
    <s v="ESR Arc Vacuum Chambers - Document approvals"/>
    <s v="6.04.05.01"/>
    <x v="0"/>
    <d v="2025-04-09T00:00:00"/>
    <d v="2025-05-06T00:00:00"/>
    <s v="rnavarrol"/>
    <s v="chetzel"/>
    <n v="13651.99"/>
    <s v="EDIA"/>
    <s v="C"/>
    <s v="Labor"/>
    <s v="TEC"/>
    <m/>
    <s v="BNL"/>
    <s v="PED"/>
    <s v="VAC"/>
    <x v="10"/>
    <s v="A.PP080"/>
    <m/>
    <m/>
    <m/>
    <m/>
    <m/>
    <m/>
    <m/>
    <m/>
    <n v="13651.99"/>
    <m/>
    <m/>
    <m/>
    <m/>
    <m/>
    <m/>
    <m/>
    <m/>
    <m/>
    <x v="0"/>
    <x v="0"/>
    <m/>
  </r>
  <r>
    <s v=""/>
    <s v=" SR_0401_1105"/>
    <s v="ESR Arc Vacuum Chambers - Document approvals"/>
    <s v="6.04.05.01"/>
    <x v="0"/>
    <d v="2025-04-09T00:00:00"/>
    <d v="2025-05-06T00:00:00"/>
    <s v="rnavarrol"/>
    <s v="chetzel"/>
    <n v="3413"/>
    <s v="EDIA"/>
    <s v="C"/>
    <s v="Labor"/>
    <s v="TEC"/>
    <m/>
    <s v="BNL"/>
    <s v="PED"/>
    <s v="VAC"/>
    <x v="10"/>
    <s v="A.PP080"/>
    <m/>
    <m/>
    <m/>
    <m/>
    <m/>
    <m/>
    <m/>
    <m/>
    <n v="3413"/>
    <m/>
    <m/>
    <m/>
    <m/>
    <m/>
    <m/>
    <m/>
    <m/>
    <m/>
    <x v="0"/>
    <x v="0"/>
    <m/>
  </r>
  <r>
    <s v=""/>
    <s v=" SR_0401_1230"/>
    <s v="ESR Vacuum Non Arc Chambers and Bellows - Finalize requirements"/>
    <s v="6.04.05.01"/>
    <x v="0"/>
    <d v="2027-07-22T00:00:00"/>
    <d v="2027-09-16T00:00:00"/>
    <s v="rnavarrol"/>
    <s v="chetzel"/>
    <n v="4849.6899999999996"/>
    <s v="EDIA"/>
    <s v="C"/>
    <s v="Labor"/>
    <s v="TEC"/>
    <m/>
    <s v="BNL"/>
    <s v="PED"/>
    <s v="VAC"/>
    <x v="6"/>
    <s v="S.P352"/>
    <m/>
    <m/>
    <m/>
    <m/>
    <m/>
    <m/>
    <m/>
    <m/>
    <m/>
    <m/>
    <n v="4849.6899999999996"/>
    <m/>
    <m/>
    <m/>
    <m/>
    <m/>
    <m/>
    <m/>
    <x v="0"/>
    <x v="0"/>
    <m/>
  </r>
  <r>
    <s v=""/>
    <s v=" SR_0401_1230"/>
    <s v="ESR Vacuum Non Arc Chambers and Bellows - Finalize requirements"/>
    <s v="6.04.05.01"/>
    <x v="0"/>
    <d v="2027-07-22T00:00:00"/>
    <d v="2027-09-16T00:00:00"/>
    <s v="rnavarrol"/>
    <s v="chetzel"/>
    <n v="4752.91"/>
    <s v="EDIA"/>
    <s v="C"/>
    <s v="Labor"/>
    <s v="TEC"/>
    <m/>
    <s v="BNL"/>
    <s v="PED"/>
    <s v="VAC"/>
    <x v="6"/>
    <s v="S.P352"/>
    <m/>
    <m/>
    <m/>
    <m/>
    <m/>
    <m/>
    <m/>
    <m/>
    <m/>
    <m/>
    <n v="4752.91"/>
    <m/>
    <m/>
    <m/>
    <m/>
    <m/>
    <m/>
    <m/>
    <x v="0"/>
    <x v="0"/>
    <m/>
  </r>
  <r>
    <s v=""/>
    <s v=" SR_0401_1230"/>
    <s v="ESR Vacuum Non Arc Chambers and Bellows - Finalize requirements"/>
    <s v="6.04.05.01"/>
    <x v="0"/>
    <d v="2027-07-22T00:00:00"/>
    <d v="2027-09-16T00:00:00"/>
    <s v="rnavarrol"/>
    <s v="chetzel"/>
    <n v="9505.83"/>
    <s v="EDIA"/>
    <s v="C"/>
    <s v="Labor"/>
    <s v="TEC"/>
    <m/>
    <s v="BNL"/>
    <s v="PED"/>
    <s v="VAC"/>
    <x v="6"/>
    <s v="S.P352"/>
    <m/>
    <m/>
    <m/>
    <m/>
    <m/>
    <m/>
    <m/>
    <m/>
    <m/>
    <m/>
    <n v="9505.83"/>
    <m/>
    <m/>
    <m/>
    <m/>
    <m/>
    <m/>
    <m/>
    <x v="0"/>
    <x v="0"/>
    <m/>
  </r>
  <r>
    <s v=""/>
    <s v=" SR_0401_1230"/>
    <s v="ESR Vacuum Non Arc Chambers and Bellows - Finalize requirements"/>
    <s v="6.04.05.01"/>
    <x v="0"/>
    <d v="2027-07-22T00:00:00"/>
    <d v="2027-09-16T00:00:00"/>
    <s v="rnavarrol"/>
    <s v="chetzel"/>
    <n v="12613.5"/>
    <s v="EDIA"/>
    <s v="C"/>
    <s v="Labor"/>
    <s v="TEC"/>
    <m/>
    <s v="BNL"/>
    <s v="PED"/>
    <s v="VAC"/>
    <x v="6"/>
    <s v="S.P352"/>
    <m/>
    <m/>
    <m/>
    <m/>
    <m/>
    <m/>
    <m/>
    <m/>
    <m/>
    <m/>
    <n v="12613.5"/>
    <m/>
    <m/>
    <m/>
    <m/>
    <m/>
    <m/>
    <m/>
    <x v="0"/>
    <x v="0"/>
    <m/>
  </r>
  <r>
    <s v=""/>
    <s v=" SR_0401_1231"/>
    <s v="ESR Vacuum Non Arc Chambers and Bellows - Develop required drawings"/>
    <s v="6.04.05.01"/>
    <x v="0"/>
    <d v="2027-09-17T00:00:00"/>
    <d v="2027-12-01T00:00:00"/>
    <s v="rnavarrol"/>
    <s v="chetzel"/>
    <n v="6125.02"/>
    <s v="EDIA"/>
    <s v="C"/>
    <s v="Labor"/>
    <s v="TEC"/>
    <m/>
    <s v="BNL"/>
    <s v="PED"/>
    <s v="VAC"/>
    <x v="6"/>
    <s v="S.P352"/>
    <m/>
    <m/>
    <m/>
    <m/>
    <m/>
    <m/>
    <m/>
    <m/>
    <m/>
    <m/>
    <n v="1225"/>
    <n v="4900.0200000000004"/>
    <m/>
    <m/>
    <m/>
    <m/>
    <m/>
    <m/>
    <x v="0"/>
    <x v="0"/>
    <m/>
  </r>
  <r>
    <s v=""/>
    <s v=" SR_0401_1231"/>
    <s v="ESR Vacuum Non Arc Chambers and Bellows - Develop required drawings"/>
    <s v="6.04.05.01"/>
    <x v="0"/>
    <d v="2027-09-17T00:00:00"/>
    <d v="2027-12-01T00:00:00"/>
    <s v="rnavarrol"/>
    <s v="chetzel"/>
    <n v="6013.53"/>
    <s v="EDIA"/>
    <s v="C"/>
    <s v="Labor"/>
    <s v="TEC"/>
    <m/>
    <s v="BNL"/>
    <s v="PED"/>
    <s v="VAC"/>
    <x v="6"/>
    <s v="S.P352"/>
    <m/>
    <m/>
    <m/>
    <m/>
    <m/>
    <m/>
    <m/>
    <m/>
    <m/>
    <m/>
    <n v="1202.71"/>
    <n v="4810.83"/>
    <m/>
    <m/>
    <m/>
    <m/>
    <m/>
    <m/>
    <x v="0"/>
    <x v="0"/>
    <m/>
  </r>
  <r>
    <s v=""/>
    <s v=" SR_0401_1231"/>
    <s v="ESR Vacuum Non Arc Chambers and Bellows - Develop required drawings"/>
    <s v="6.04.05.01"/>
    <x v="0"/>
    <d v="2027-09-17T00:00:00"/>
    <d v="2027-12-01T00:00:00"/>
    <s v="rnavarrol"/>
    <s v="chetzel"/>
    <n v="12214.99"/>
    <s v="EDIA"/>
    <s v="C"/>
    <s v="Labor"/>
    <s v="TEC"/>
    <m/>
    <s v="BNL"/>
    <s v="PED"/>
    <s v="VAC"/>
    <x v="6"/>
    <s v="S.P352"/>
    <m/>
    <m/>
    <m/>
    <m/>
    <m/>
    <m/>
    <m/>
    <m/>
    <m/>
    <m/>
    <n v="2443"/>
    <n v="9771.99"/>
    <m/>
    <m/>
    <m/>
    <m/>
    <m/>
    <m/>
    <x v="0"/>
    <x v="0"/>
    <m/>
  </r>
  <r>
    <s v=""/>
    <s v=" SR_0401_1231"/>
    <s v="ESR Vacuum Non Arc Chambers and Bellows - Develop required drawings"/>
    <s v="6.04.05.01"/>
    <x v="0"/>
    <d v="2027-09-17T00:00:00"/>
    <d v="2027-12-01T00:00:00"/>
    <s v="rnavarrol"/>
    <s v="chetzel"/>
    <n v="16161.37"/>
    <s v="EDIA"/>
    <s v="C"/>
    <s v="Labor"/>
    <s v="TEC"/>
    <m/>
    <s v="BNL"/>
    <s v="PED"/>
    <s v="VAC"/>
    <x v="6"/>
    <s v="S.P352"/>
    <m/>
    <m/>
    <m/>
    <m/>
    <m/>
    <m/>
    <m/>
    <m/>
    <m/>
    <m/>
    <n v="3232.27"/>
    <n v="12929.09"/>
    <m/>
    <m/>
    <m/>
    <m/>
    <m/>
    <m/>
    <x v="0"/>
    <x v="0"/>
    <m/>
  </r>
  <r>
    <s v=""/>
    <s v=" SR_0401_1232"/>
    <s v="ESR Vacuum Non Arc Chambers and Bellows - Draft SOW/SPECS"/>
    <s v="6.04.05.01"/>
    <x v="0"/>
    <d v="2027-09-17T00:00:00"/>
    <d v="2027-10-15T00:00:00"/>
    <s v="rnavarrol"/>
    <s v="chetzel"/>
    <n v="2396.79"/>
    <s v="EDIA"/>
    <s v="C"/>
    <s v="Labor"/>
    <s v="TEC"/>
    <m/>
    <s v="BNL"/>
    <s v="PED"/>
    <s v="VAC"/>
    <x v="10"/>
    <s v="S.P352"/>
    <m/>
    <m/>
    <m/>
    <m/>
    <m/>
    <m/>
    <m/>
    <m/>
    <m/>
    <m/>
    <n v="1198.3900000000001"/>
    <n v="1198.3900000000001"/>
    <m/>
    <m/>
    <m/>
    <m/>
    <m/>
    <m/>
    <x v="0"/>
    <x v="0"/>
    <m/>
  </r>
  <r>
    <s v=""/>
    <s v=" SR_0401_1232"/>
    <s v="ESR Vacuum Non Arc Chambers and Bellows - Draft SOW/SPECS"/>
    <s v="6.04.05.01"/>
    <x v="0"/>
    <d v="2027-09-17T00:00:00"/>
    <d v="2027-10-15T00:00:00"/>
    <s v="rnavarrol"/>
    <s v="chetzel"/>
    <n v="2418.04"/>
    <s v="EDIA"/>
    <s v="C"/>
    <s v="Labor"/>
    <s v="TEC"/>
    <m/>
    <s v="BNL"/>
    <s v="PED"/>
    <s v="VAC"/>
    <x v="10"/>
    <s v="S.P352"/>
    <m/>
    <m/>
    <m/>
    <m/>
    <m/>
    <m/>
    <m/>
    <m/>
    <m/>
    <m/>
    <n v="1209.02"/>
    <n v="1209.02"/>
    <m/>
    <m/>
    <m/>
    <m/>
    <m/>
    <m/>
    <x v="0"/>
    <x v="0"/>
    <m/>
  </r>
  <r>
    <s v=""/>
    <s v=" SR_0401_1232"/>
    <s v="ESR Vacuum Non Arc Chambers and Bellows - Draft SOW/SPECS"/>
    <s v="6.04.05.01"/>
    <x v="0"/>
    <d v="2027-09-17T00:00:00"/>
    <d v="2027-10-15T00:00:00"/>
    <s v="rnavarrol"/>
    <s v="chetzel"/>
    <n v="4836.09"/>
    <s v="EDIA"/>
    <s v="C"/>
    <s v="Labor"/>
    <s v="TEC"/>
    <m/>
    <s v="BNL"/>
    <s v="PED"/>
    <s v="VAC"/>
    <x v="10"/>
    <s v="S.P352"/>
    <m/>
    <m/>
    <m/>
    <m/>
    <m/>
    <m/>
    <m/>
    <m/>
    <m/>
    <m/>
    <n v="2418.04"/>
    <n v="2418.04"/>
    <m/>
    <m/>
    <m/>
    <m/>
    <m/>
    <m/>
    <x v="0"/>
    <x v="0"/>
    <m/>
  </r>
  <r>
    <s v=""/>
    <s v=" SR_0401_1232"/>
    <s v="ESR Vacuum Non Arc Chambers and Bellows - Draft SOW/SPECS"/>
    <s v="6.04.05.01"/>
    <x v="0"/>
    <d v="2027-09-17T00:00:00"/>
    <d v="2027-10-15T00:00:00"/>
    <s v="rnavarrol"/>
    <s v="chetzel"/>
    <n v="6510.12"/>
    <s v="EDIA"/>
    <s v="C"/>
    <s v="Labor"/>
    <s v="TEC"/>
    <m/>
    <s v="BNL"/>
    <s v="PED"/>
    <s v="VAC"/>
    <x v="10"/>
    <s v="S.P352"/>
    <m/>
    <m/>
    <m/>
    <m/>
    <m/>
    <m/>
    <m/>
    <m/>
    <m/>
    <m/>
    <n v="3255.06"/>
    <n v="3255.06"/>
    <m/>
    <m/>
    <m/>
    <m/>
    <m/>
    <m/>
    <x v="0"/>
    <x v="0"/>
    <m/>
  </r>
  <r>
    <s v=""/>
    <s v=" SR_0401_1233"/>
    <s v="ESR Vacuum Non Arc Chambers and Bellows - Finalize SOW/SPECS"/>
    <s v="6.04.05.01"/>
    <x v="0"/>
    <d v="2027-10-18T00:00:00"/>
    <d v="2027-12-08T00:00:00"/>
    <s v="rnavarrol"/>
    <s v="chetzel"/>
    <n v="4329.6000000000004"/>
    <s v="EDIA"/>
    <s v="C"/>
    <s v="Labor"/>
    <s v="TEC"/>
    <m/>
    <s v="BNL"/>
    <s v="PED"/>
    <s v="VAC"/>
    <x v="10"/>
    <s v="S.P352"/>
    <m/>
    <m/>
    <m/>
    <m/>
    <m/>
    <m/>
    <m/>
    <m/>
    <m/>
    <m/>
    <m/>
    <n v="4329.6000000000004"/>
    <m/>
    <m/>
    <m/>
    <m/>
    <m/>
    <m/>
    <x v="0"/>
    <x v="0"/>
    <m/>
  </r>
  <r>
    <s v=""/>
    <s v=" SR_0401_1233"/>
    <s v="ESR Vacuum Non Arc Chambers and Bellows - Finalize SOW/SPECS"/>
    <s v="6.04.05.01"/>
    <x v="0"/>
    <d v="2027-10-18T00:00:00"/>
    <d v="2027-12-08T00:00:00"/>
    <s v="rnavarrol"/>
    <s v="chetzel"/>
    <n v="4379.2"/>
    <s v="EDIA"/>
    <s v="C"/>
    <s v="Labor"/>
    <s v="TEC"/>
    <m/>
    <s v="BNL"/>
    <s v="PED"/>
    <s v="VAC"/>
    <x v="10"/>
    <s v="S.P352"/>
    <m/>
    <m/>
    <m/>
    <m/>
    <m/>
    <m/>
    <m/>
    <m/>
    <m/>
    <m/>
    <m/>
    <n v="4379.2"/>
    <m/>
    <m/>
    <m/>
    <m/>
    <m/>
    <m/>
    <x v="0"/>
    <x v="0"/>
    <m/>
  </r>
  <r>
    <s v=""/>
    <s v=" SR_0401_1233"/>
    <s v="ESR Vacuum Non Arc Chambers and Bellows - Finalize SOW/SPECS"/>
    <s v="6.04.05.01"/>
    <x v="0"/>
    <d v="2027-10-18T00:00:00"/>
    <d v="2027-12-08T00:00:00"/>
    <s v="rnavarrol"/>
    <s v="chetzel"/>
    <n v="8568"/>
    <s v="EDIA"/>
    <s v="C"/>
    <s v="Labor"/>
    <s v="TEC"/>
    <m/>
    <s v="BNL"/>
    <s v="PED"/>
    <s v="VAC"/>
    <x v="10"/>
    <s v="S.P352"/>
    <m/>
    <m/>
    <m/>
    <m/>
    <m/>
    <m/>
    <m/>
    <m/>
    <m/>
    <m/>
    <m/>
    <n v="8568"/>
    <m/>
    <m/>
    <m/>
    <m/>
    <m/>
    <m/>
    <x v="0"/>
    <x v="0"/>
    <m/>
  </r>
  <r>
    <s v=""/>
    <s v=" SR_0401_1233"/>
    <s v="ESR Vacuum Non Arc Chambers and Bellows - Finalize SOW/SPECS"/>
    <s v="6.04.05.01"/>
    <x v="0"/>
    <d v="2027-10-18T00:00:00"/>
    <d v="2027-12-08T00:00:00"/>
    <s v="rnavarrol"/>
    <s v="chetzel"/>
    <n v="11424"/>
    <s v="EDIA"/>
    <s v="C"/>
    <s v="Labor"/>
    <s v="TEC"/>
    <m/>
    <s v="BNL"/>
    <s v="PED"/>
    <s v="VAC"/>
    <x v="10"/>
    <s v="S.P352"/>
    <m/>
    <m/>
    <m/>
    <m/>
    <m/>
    <m/>
    <m/>
    <m/>
    <m/>
    <m/>
    <m/>
    <n v="11424"/>
    <m/>
    <m/>
    <m/>
    <m/>
    <m/>
    <m/>
    <x v="0"/>
    <x v="0"/>
    <m/>
  </r>
  <r>
    <s v=""/>
    <s v=" SR_0401_1234"/>
    <s v="ESR Vacuum Non Arc Chambers and Bellows - Document approvals"/>
    <s v="6.04.05.01"/>
    <x v="0"/>
    <d v="2027-12-09T00:00:00"/>
    <d v="2028-01-07T00:00:00"/>
    <s v="rnavarrol"/>
    <s v="chetzel"/>
    <n v="2438.0100000000002"/>
    <s v="EDIA"/>
    <s v="C"/>
    <s v="Labor"/>
    <s v="TEC"/>
    <m/>
    <s v="BNL"/>
    <s v="PED"/>
    <s v="VAC"/>
    <x v="10"/>
    <s v="S.P352"/>
    <m/>
    <m/>
    <m/>
    <m/>
    <m/>
    <m/>
    <m/>
    <m/>
    <m/>
    <m/>
    <m/>
    <n v="2438.0100000000002"/>
    <m/>
    <m/>
    <m/>
    <m/>
    <m/>
    <m/>
    <x v="0"/>
    <x v="0"/>
    <m/>
  </r>
  <r>
    <s v=""/>
    <s v=" SR_0401_1234"/>
    <s v="ESR Vacuum Non Arc Chambers and Bellows - Document approvals"/>
    <s v="6.04.05.01"/>
    <x v="0"/>
    <d v="2027-12-09T00:00:00"/>
    <d v="2028-01-07T00:00:00"/>
    <s v="rnavarrol"/>
    <s v="chetzel"/>
    <n v="2459.63"/>
    <s v="EDIA"/>
    <s v="C"/>
    <s v="Labor"/>
    <s v="TEC"/>
    <m/>
    <s v="BNL"/>
    <s v="PED"/>
    <s v="VAC"/>
    <x v="10"/>
    <s v="S.P352"/>
    <m/>
    <m/>
    <m/>
    <m/>
    <m/>
    <m/>
    <m/>
    <m/>
    <m/>
    <m/>
    <m/>
    <n v="2459.63"/>
    <m/>
    <m/>
    <m/>
    <m/>
    <m/>
    <m/>
    <x v="0"/>
    <x v="0"/>
    <m/>
  </r>
  <r>
    <s v=""/>
    <s v=" SR_0401_1234"/>
    <s v="ESR Vacuum Non Arc Chambers and Bellows - Document approvals"/>
    <s v="6.04.05.01"/>
    <x v="0"/>
    <d v="2027-12-09T00:00:00"/>
    <d v="2028-01-07T00:00:00"/>
    <s v="rnavarrol"/>
    <s v="chetzel"/>
    <n v="4919.2700000000004"/>
    <s v="EDIA"/>
    <s v="C"/>
    <s v="Labor"/>
    <s v="TEC"/>
    <m/>
    <s v="BNL"/>
    <s v="PED"/>
    <s v="VAC"/>
    <x v="10"/>
    <s v="S.P352"/>
    <m/>
    <m/>
    <m/>
    <m/>
    <m/>
    <m/>
    <m/>
    <m/>
    <m/>
    <m/>
    <m/>
    <n v="4919.2700000000004"/>
    <m/>
    <m/>
    <m/>
    <m/>
    <m/>
    <m/>
    <x v="0"/>
    <x v="0"/>
    <m/>
  </r>
  <r>
    <s v=""/>
    <s v=" SR_0401_1234"/>
    <s v="ESR Vacuum Non Arc Chambers and Bellows - Document approvals"/>
    <s v="6.04.05.01"/>
    <x v="0"/>
    <d v="2027-12-09T00:00:00"/>
    <d v="2028-01-07T00:00:00"/>
    <s v="rnavarrol"/>
    <s v="chetzel"/>
    <n v="6622.09"/>
    <s v="EDIA"/>
    <s v="C"/>
    <s v="Labor"/>
    <s v="TEC"/>
    <m/>
    <s v="BNL"/>
    <s v="PED"/>
    <s v="VAC"/>
    <x v="10"/>
    <s v="S.P352"/>
    <m/>
    <m/>
    <m/>
    <m/>
    <m/>
    <m/>
    <m/>
    <m/>
    <m/>
    <m/>
    <m/>
    <n v="6622.09"/>
    <m/>
    <m/>
    <m/>
    <m/>
    <m/>
    <m/>
    <x v="0"/>
    <x v="0"/>
    <m/>
  </r>
  <r>
    <s v=""/>
    <s v=" SR_0402_1001"/>
    <s v="ESR Vacuum Valves - Develop preliminary design"/>
    <s v="6.04.05.02"/>
    <x v="0"/>
    <d v="2021-10-01T00:00:00"/>
    <d v="2021-12-15T00:00:00"/>
    <s v="rnavarrol"/>
    <s v="chetzel"/>
    <n v="0"/>
    <s v="EDIA"/>
    <s v="C"/>
    <s v="Labor"/>
    <s v="TEC"/>
    <m/>
    <s v="BNL"/>
    <s v="PED"/>
    <s v="VAC"/>
    <x v="11"/>
    <s v="S.P111"/>
    <s v="APP00234"/>
    <m/>
    <m/>
    <m/>
    <m/>
    <m/>
    <m/>
    <m/>
    <m/>
    <m/>
    <m/>
    <m/>
    <m/>
    <m/>
    <m/>
    <m/>
    <m/>
    <m/>
    <x v="0"/>
    <x v="0"/>
    <m/>
  </r>
  <r>
    <s v=""/>
    <s v=" SR_0402_1001"/>
    <s v="ESR Vacuum Valves - Develop preliminary design"/>
    <s v="6.04.05.02"/>
    <x v="0"/>
    <d v="2021-10-01T00:00:00"/>
    <d v="2021-12-15T00:00:00"/>
    <s v="rnavarrol"/>
    <s v="chetzel"/>
    <n v="0"/>
    <s v="EDIA"/>
    <s v="C"/>
    <s v="Labor"/>
    <s v="TEC"/>
    <m/>
    <s v="BNL"/>
    <s v="PED"/>
    <s v="VAC"/>
    <x v="11"/>
    <s v="S.P111"/>
    <s v="APP00234"/>
    <m/>
    <m/>
    <m/>
    <m/>
    <m/>
    <m/>
    <m/>
    <m/>
    <m/>
    <m/>
    <m/>
    <m/>
    <m/>
    <m/>
    <m/>
    <m/>
    <m/>
    <x v="0"/>
    <x v="0"/>
    <m/>
  </r>
  <r>
    <s v=""/>
    <s v=" SR_0402_1001"/>
    <s v="ESR Vacuum Valves - Develop preliminary design"/>
    <s v="6.04.05.02"/>
    <x v="0"/>
    <d v="2021-10-01T00:00:00"/>
    <d v="2021-12-15T00:00:00"/>
    <s v="rnavarrol"/>
    <s v="chetzel"/>
    <n v="0"/>
    <s v="EDIA"/>
    <s v="C"/>
    <s v="Labor"/>
    <s v="TEC"/>
    <m/>
    <s v="BNL"/>
    <s v="PED"/>
    <s v="VAC"/>
    <x v="11"/>
    <s v="S.P111"/>
    <s v="APP00234"/>
    <m/>
    <m/>
    <m/>
    <m/>
    <m/>
    <m/>
    <m/>
    <m/>
    <m/>
    <m/>
    <m/>
    <m/>
    <m/>
    <m/>
    <m/>
    <m/>
    <m/>
    <x v="0"/>
    <x v="0"/>
    <m/>
  </r>
  <r>
    <s v=""/>
    <s v=" SR_0402_1001"/>
    <s v="ESR Vacuum Valves - Develop preliminary design"/>
    <s v="6.04.05.02"/>
    <x v="0"/>
    <d v="2021-10-01T00:00:00"/>
    <d v="2021-12-15T00:00:00"/>
    <s v="rnavarrol"/>
    <s v="chetzel"/>
    <n v="0"/>
    <s v="EDIA"/>
    <s v="C"/>
    <s v="Labor"/>
    <s v="TEC"/>
    <m/>
    <s v="BNL"/>
    <s v="PED"/>
    <s v="VAC"/>
    <x v="11"/>
    <s v="S.P111"/>
    <s v="APP00234"/>
    <m/>
    <m/>
    <m/>
    <m/>
    <m/>
    <m/>
    <m/>
    <m/>
    <m/>
    <m/>
    <m/>
    <m/>
    <m/>
    <m/>
    <m/>
    <m/>
    <m/>
    <x v="0"/>
    <x v="0"/>
    <m/>
  </r>
  <r>
    <s v=""/>
    <s v=" SR_0402_1002"/>
    <s v="ESR Vacuum Valves - Develop required drawings"/>
    <s v="6.04.05.02"/>
    <x v="0"/>
    <d v="2021-12-16T00:00:00"/>
    <d v="2022-02-14T00:00:00"/>
    <s v="rnavarrol"/>
    <s v="chetzel"/>
    <n v="0"/>
    <s v="EDIA"/>
    <s v="C"/>
    <s v="Labor"/>
    <s v="TEC"/>
    <m/>
    <s v="BNL"/>
    <s v="PED"/>
    <s v="VAC"/>
    <x v="11"/>
    <s v="S.P111"/>
    <s v="APP00234"/>
    <m/>
    <m/>
    <m/>
    <m/>
    <m/>
    <m/>
    <m/>
    <m/>
    <m/>
    <m/>
    <m/>
    <m/>
    <m/>
    <m/>
    <m/>
    <m/>
    <m/>
    <x v="0"/>
    <x v="0"/>
    <m/>
  </r>
  <r>
    <s v=""/>
    <s v=" SR_0402_1002"/>
    <s v="ESR Vacuum Valves - Develop required drawings"/>
    <s v="6.04.05.02"/>
    <x v="0"/>
    <d v="2021-12-16T00:00:00"/>
    <d v="2022-02-14T00:00:00"/>
    <s v="rnavarrol"/>
    <s v="chetzel"/>
    <n v="0"/>
    <s v="EDIA"/>
    <s v="C"/>
    <s v="Labor"/>
    <s v="TEC"/>
    <m/>
    <s v="BNL"/>
    <s v="PED"/>
    <s v="VAC"/>
    <x v="11"/>
    <s v="S.P111"/>
    <s v="APP00234"/>
    <m/>
    <m/>
    <m/>
    <m/>
    <m/>
    <m/>
    <m/>
    <m/>
    <m/>
    <m/>
    <m/>
    <m/>
    <m/>
    <m/>
    <m/>
    <m/>
    <m/>
    <x v="0"/>
    <x v="0"/>
    <m/>
  </r>
  <r>
    <s v=""/>
    <s v=" SR_0402_1002"/>
    <s v="ESR Vacuum Valves - Develop required drawings"/>
    <s v="6.04.05.02"/>
    <x v="0"/>
    <d v="2021-12-16T00:00:00"/>
    <d v="2022-02-14T00:00:00"/>
    <s v="rnavarrol"/>
    <s v="chetzel"/>
    <n v="0"/>
    <s v="EDIA"/>
    <s v="C"/>
    <s v="Labor"/>
    <s v="TEC"/>
    <m/>
    <s v="BNL"/>
    <s v="PED"/>
    <s v="VAC"/>
    <x v="11"/>
    <s v="S.P111"/>
    <s v="APP00234"/>
    <m/>
    <m/>
    <m/>
    <m/>
    <m/>
    <m/>
    <m/>
    <m/>
    <m/>
    <m/>
    <m/>
    <m/>
    <m/>
    <m/>
    <m/>
    <m/>
    <m/>
    <x v="0"/>
    <x v="0"/>
    <m/>
  </r>
  <r>
    <s v=""/>
    <s v=" SR_0402_1002"/>
    <s v="ESR Vacuum Valves - Develop required drawings"/>
    <s v="6.04.05.02"/>
    <x v="0"/>
    <d v="2021-12-16T00:00:00"/>
    <d v="2022-02-14T00:00:00"/>
    <s v="rnavarrol"/>
    <s v="chetzel"/>
    <n v="0"/>
    <s v="EDIA"/>
    <s v="C"/>
    <s v="Labor"/>
    <s v="TEC"/>
    <m/>
    <s v="BNL"/>
    <s v="PED"/>
    <s v="VAC"/>
    <x v="11"/>
    <s v="S.P111"/>
    <s v="APP00234"/>
    <m/>
    <m/>
    <m/>
    <m/>
    <m/>
    <m/>
    <m/>
    <m/>
    <m/>
    <m/>
    <m/>
    <m/>
    <m/>
    <m/>
    <m/>
    <m/>
    <m/>
    <x v="0"/>
    <x v="0"/>
    <m/>
  </r>
  <r>
    <s v=""/>
    <s v=" SR_0402_1003"/>
    <s v="ESR Vacuum Valves - Incorporate vendor feedback"/>
    <s v="6.04.05.02"/>
    <x v="0"/>
    <d v="2022-02-15T00:00:00"/>
    <d v="2022-03-15T00:00:00"/>
    <s v="rnavarrol"/>
    <s v="chetzel"/>
    <n v="0"/>
    <s v="EDIA"/>
    <s v="C"/>
    <s v="Labor"/>
    <s v="TEC"/>
    <m/>
    <s v="BNL"/>
    <s v="PED"/>
    <s v="VAC"/>
    <x v="11"/>
    <s v="S.P111"/>
    <s v="APP00234"/>
    <m/>
    <m/>
    <m/>
    <m/>
    <m/>
    <m/>
    <m/>
    <m/>
    <m/>
    <m/>
    <m/>
    <m/>
    <m/>
    <m/>
    <m/>
    <m/>
    <m/>
    <x v="0"/>
    <x v="0"/>
    <m/>
  </r>
  <r>
    <s v=""/>
    <s v=" SR_0402_1003"/>
    <s v="ESR Vacuum Valves - Incorporate vendor feedback"/>
    <s v="6.04.05.02"/>
    <x v="0"/>
    <d v="2022-02-15T00:00:00"/>
    <d v="2022-03-15T00:00:00"/>
    <s v="rnavarrol"/>
    <s v="chetzel"/>
    <n v="0"/>
    <s v="EDIA"/>
    <s v="C"/>
    <s v="Labor"/>
    <s v="TEC"/>
    <m/>
    <s v="BNL"/>
    <s v="PED"/>
    <s v="VAC"/>
    <x v="11"/>
    <s v="S.P111"/>
    <s v="APP00234"/>
    <m/>
    <m/>
    <m/>
    <m/>
    <m/>
    <m/>
    <m/>
    <m/>
    <m/>
    <m/>
    <m/>
    <m/>
    <m/>
    <m/>
    <m/>
    <m/>
    <m/>
    <x v="0"/>
    <x v="0"/>
    <m/>
  </r>
  <r>
    <s v=""/>
    <s v=" SR_0402_1003"/>
    <s v="ESR Vacuum Valves - Incorporate vendor feedback"/>
    <s v="6.04.05.02"/>
    <x v="0"/>
    <d v="2022-02-15T00:00:00"/>
    <d v="2022-03-15T00:00:00"/>
    <s v="rnavarrol"/>
    <s v="chetzel"/>
    <n v="0"/>
    <s v="EDIA"/>
    <s v="C"/>
    <s v="Labor"/>
    <s v="TEC"/>
    <m/>
    <s v="BNL"/>
    <s v="PED"/>
    <s v="VAC"/>
    <x v="11"/>
    <s v="S.P111"/>
    <s v="APP00234"/>
    <m/>
    <m/>
    <m/>
    <m/>
    <m/>
    <m/>
    <m/>
    <m/>
    <m/>
    <m/>
    <m/>
    <m/>
    <m/>
    <m/>
    <m/>
    <m/>
    <m/>
    <x v="0"/>
    <x v="0"/>
    <m/>
  </r>
  <r>
    <s v=""/>
    <s v=" SR_0402_1003"/>
    <s v="ESR Vacuum Valves - Incorporate vendor feedback"/>
    <s v="6.04.05.02"/>
    <x v="0"/>
    <d v="2022-02-15T00:00:00"/>
    <d v="2022-03-15T00:00:00"/>
    <s v="rnavarrol"/>
    <s v="chetzel"/>
    <n v="0"/>
    <s v="EDIA"/>
    <s v="C"/>
    <s v="Labor"/>
    <s v="TEC"/>
    <m/>
    <s v="BNL"/>
    <s v="PED"/>
    <s v="VAC"/>
    <x v="11"/>
    <s v="S.P111"/>
    <s v="APP00234"/>
    <m/>
    <m/>
    <m/>
    <m/>
    <m/>
    <m/>
    <m/>
    <m/>
    <m/>
    <m/>
    <m/>
    <m/>
    <m/>
    <m/>
    <m/>
    <m/>
    <m/>
    <x v="0"/>
    <x v="0"/>
    <m/>
  </r>
  <r>
    <s v=""/>
    <s v=" SR_0402_1004"/>
    <s v="ESR Vacuum Valves - Finalize preliminary design"/>
    <s v="6.04.05.02"/>
    <x v="0"/>
    <d v="2023-04-03T00:00:00"/>
    <d v="2023-05-19T00:00:00"/>
    <s v="rnavarrol"/>
    <s v="chetzel"/>
    <n v="2535.73"/>
    <s v="EDIA"/>
    <s v="C"/>
    <s v="Labor"/>
    <s v="TEC"/>
    <m/>
    <s v="BNL"/>
    <s v="PED"/>
    <s v="VAC"/>
    <x v="11"/>
    <s v="S.P111"/>
    <s v="APP00234"/>
    <m/>
    <m/>
    <m/>
    <m/>
    <m/>
    <n v="2535.73"/>
    <m/>
    <m/>
    <m/>
    <m/>
    <m/>
    <m/>
    <m/>
    <m/>
    <m/>
    <m/>
    <m/>
    <x v="0"/>
    <x v="0"/>
    <m/>
  </r>
  <r>
    <s v=""/>
    <s v=" SR_0402_1004"/>
    <s v="ESR Vacuum Valves - Finalize preliminary design"/>
    <s v="6.04.05.02"/>
    <x v="0"/>
    <d v="2023-04-03T00:00:00"/>
    <d v="2023-05-19T00:00:00"/>
    <s v="rnavarrol"/>
    <s v="chetzel"/>
    <n v="1752.34"/>
    <s v="EDIA"/>
    <s v="C"/>
    <s v="Labor"/>
    <s v="TEC"/>
    <m/>
    <s v="BNL"/>
    <s v="PED"/>
    <s v="VAC"/>
    <x v="11"/>
    <s v="S.P111"/>
    <s v="APP00234"/>
    <m/>
    <m/>
    <m/>
    <m/>
    <m/>
    <n v="1752.34"/>
    <m/>
    <m/>
    <m/>
    <m/>
    <m/>
    <m/>
    <m/>
    <m/>
    <m/>
    <m/>
    <m/>
    <x v="0"/>
    <x v="0"/>
    <m/>
  </r>
  <r>
    <s v=""/>
    <s v=" SR_0402_1004"/>
    <s v="ESR Vacuum Valves - Finalize preliminary design"/>
    <s v="6.04.05.02"/>
    <x v="0"/>
    <d v="2023-04-03T00:00:00"/>
    <d v="2023-05-19T00:00:00"/>
    <s v="rnavarrol"/>
    <s v="chetzel"/>
    <n v="3345.37"/>
    <s v="EDIA"/>
    <s v="C"/>
    <s v="Labor"/>
    <s v="TEC"/>
    <m/>
    <s v="BNL"/>
    <s v="PED"/>
    <s v="VAC"/>
    <x v="11"/>
    <s v="S.P111"/>
    <s v="APP00234"/>
    <m/>
    <m/>
    <m/>
    <m/>
    <m/>
    <n v="3345.37"/>
    <m/>
    <m/>
    <m/>
    <m/>
    <m/>
    <m/>
    <m/>
    <m/>
    <m/>
    <m/>
    <m/>
    <x v="0"/>
    <x v="0"/>
    <m/>
  </r>
  <r>
    <s v=""/>
    <s v=" SR_0402_1004"/>
    <s v="ESR Vacuum Valves - Finalize preliminary design"/>
    <s v="6.04.05.02"/>
    <x v="0"/>
    <d v="2023-04-03T00:00:00"/>
    <d v="2023-05-19T00:00:00"/>
    <s v="rnavarrol"/>
    <s v="chetzel"/>
    <n v="1274.43"/>
    <s v="EDIA"/>
    <s v="C"/>
    <s v="Labor"/>
    <s v="TEC"/>
    <m/>
    <s v="BNL"/>
    <s v="PED"/>
    <s v="VAC"/>
    <x v="11"/>
    <s v="S.P111"/>
    <s v="APP00234"/>
    <m/>
    <m/>
    <m/>
    <m/>
    <m/>
    <n v="1274.43"/>
    <m/>
    <m/>
    <m/>
    <m/>
    <m/>
    <m/>
    <m/>
    <m/>
    <m/>
    <m/>
    <m/>
    <x v="0"/>
    <x v="0"/>
    <m/>
  </r>
  <r>
    <s v=""/>
    <s v=" SR_0402_1045"/>
    <s v="ESR Vacuum Valves - Finalize design"/>
    <s v="6.04.05.02"/>
    <x v="0"/>
    <d v="2024-07-16T00:00:00"/>
    <d v="2024-09-10T00:00:00"/>
    <s v="rnavarrol"/>
    <s v="chetzel"/>
    <n v="3249.36"/>
    <s v="EDIA"/>
    <s v="C"/>
    <s v="Labor"/>
    <s v="TEC"/>
    <m/>
    <s v="BNL"/>
    <s v="PED"/>
    <s v="VAC"/>
    <x v="6"/>
    <s v="S.P111"/>
    <s v="APP00234"/>
    <m/>
    <m/>
    <m/>
    <m/>
    <m/>
    <m/>
    <n v="3249.36"/>
    <m/>
    <m/>
    <m/>
    <m/>
    <m/>
    <m/>
    <m/>
    <m/>
    <m/>
    <m/>
    <x v="0"/>
    <x v="0"/>
    <m/>
  </r>
  <r>
    <s v=""/>
    <s v=" SR_0402_1045"/>
    <s v="ESR Vacuum Valves - Finalize design"/>
    <s v="6.04.05.02"/>
    <x v="0"/>
    <d v="2024-07-16T00:00:00"/>
    <d v="2024-09-10T00:00:00"/>
    <s v="rnavarrol"/>
    <s v="chetzel"/>
    <n v="1483.91"/>
    <s v="EDIA"/>
    <s v="C"/>
    <s v="Labor"/>
    <s v="TEC"/>
    <m/>
    <s v="BNL"/>
    <s v="PED"/>
    <s v="VAC"/>
    <x v="6"/>
    <s v="S.P111"/>
    <s v="APP00234"/>
    <m/>
    <m/>
    <m/>
    <m/>
    <m/>
    <m/>
    <n v="1483.91"/>
    <m/>
    <m/>
    <m/>
    <m/>
    <m/>
    <m/>
    <m/>
    <m/>
    <m/>
    <m/>
    <x v="0"/>
    <x v="0"/>
    <m/>
  </r>
  <r>
    <s v=""/>
    <s v=" SR_0402_1045"/>
    <s v="ESR Vacuum Valves - Finalize design"/>
    <s v="6.04.05.02"/>
    <x v="0"/>
    <d v="2024-07-16T00:00:00"/>
    <d v="2024-09-10T00:00:00"/>
    <s v="rnavarrol"/>
    <s v="chetzel"/>
    <n v="2967.82"/>
    <s v="EDIA"/>
    <s v="C"/>
    <s v="Labor"/>
    <s v="TEC"/>
    <m/>
    <s v="BNL"/>
    <s v="PED"/>
    <s v="VAC"/>
    <x v="6"/>
    <s v="S.P111"/>
    <s v="APP00234"/>
    <m/>
    <m/>
    <m/>
    <m/>
    <m/>
    <m/>
    <n v="2967.82"/>
    <m/>
    <m/>
    <m/>
    <m/>
    <m/>
    <m/>
    <m/>
    <m/>
    <m/>
    <m/>
    <x v="0"/>
    <x v="0"/>
    <m/>
  </r>
  <r>
    <s v=""/>
    <s v=" SR_0402_1045"/>
    <s v="ESR Vacuum Valves - Finalize design"/>
    <s v="6.04.05.02"/>
    <x v="0"/>
    <d v="2024-07-16T00:00:00"/>
    <d v="2024-09-10T00:00:00"/>
    <s v="rnavarrol"/>
    <s v="chetzel"/>
    <n v="1483.91"/>
    <s v="EDIA"/>
    <s v="C"/>
    <s v="Labor"/>
    <s v="TEC"/>
    <m/>
    <s v="BNL"/>
    <s v="PED"/>
    <s v="VAC"/>
    <x v="6"/>
    <s v="S.P111"/>
    <s v="APP00234"/>
    <m/>
    <m/>
    <m/>
    <m/>
    <m/>
    <m/>
    <n v="1483.91"/>
    <m/>
    <m/>
    <m/>
    <m/>
    <m/>
    <m/>
    <m/>
    <m/>
    <m/>
    <m/>
    <x v="0"/>
    <x v="0"/>
    <m/>
  </r>
  <r>
    <s v=""/>
    <s v=" SR_0402_1050"/>
    <s v="ESR Vacuum Valves - Finalize drawings"/>
    <s v="6.04.05.02"/>
    <x v="0"/>
    <d v="2024-09-11T00:00:00"/>
    <d v="2024-11-06T00:00:00"/>
    <s v="rnavarrol"/>
    <s v="chetzel"/>
    <n v="3323.29"/>
    <s v="EDIA"/>
    <s v="C"/>
    <s v="Labor"/>
    <s v="TEC"/>
    <m/>
    <s v="BNL"/>
    <s v="PED"/>
    <s v="VAC"/>
    <x v="6"/>
    <s v="S.P111"/>
    <s v="APP00234"/>
    <m/>
    <m/>
    <m/>
    <m/>
    <m/>
    <m/>
    <n v="1163.1500000000001"/>
    <n v="2160.14"/>
    <m/>
    <m/>
    <m/>
    <m/>
    <m/>
    <m/>
    <m/>
    <m/>
    <m/>
    <x v="0"/>
    <x v="0"/>
    <m/>
  </r>
  <r>
    <s v=""/>
    <s v=" SR_0402_1050"/>
    <s v="ESR Vacuum Valves - Finalize drawings"/>
    <s v="6.04.05.02"/>
    <x v="0"/>
    <d v="2024-09-11T00:00:00"/>
    <d v="2024-11-06T00:00:00"/>
    <s v="rnavarrol"/>
    <s v="chetzel"/>
    <n v="1517.67"/>
    <s v="EDIA"/>
    <s v="C"/>
    <s v="Labor"/>
    <s v="TEC"/>
    <m/>
    <s v="BNL"/>
    <s v="PED"/>
    <s v="VAC"/>
    <x v="6"/>
    <s v="S.P111"/>
    <s v="APP00234"/>
    <m/>
    <m/>
    <m/>
    <m/>
    <m/>
    <m/>
    <n v="531.17999999999995"/>
    <n v="986.49"/>
    <m/>
    <m/>
    <m/>
    <m/>
    <m/>
    <m/>
    <m/>
    <m/>
    <m/>
    <x v="0"/>
    <x v="0"/>
    <m/>
  </r>
  <r>
    <s v=""/>
    <s v=" SR_0402_1050"/>
    <s v="ESR Vacuum Valves - Finalize drawings"/>
    <s v="6.04.05.02"/>
    <x v="0"/>
    <d v="2024-09-11T00:00:00"/>
    <d v="2024-11-06T00:00:00"/>
    <s v="rnavarrol"/>
    <s v="chetzel"/>
    <n v="3035.34"/>
    <s v="EDIA"/>
    <s v="C"/>
    <s v="Labor"/>
    <s v="TEC"/>
    <m/>
    <s v="BNL"/>
    <s v="PED"/>
    <s v="VAC"/>
    <x v="6"/>
    <s v="S.P111"/>
    <s v="APP00234"/>
    <m/>
    <m/>
    <m/>
    <m/>
    <m/>
    <m/>
    <n v="1062.3699999999999"/>
    <n v="1972.97"/>
    <m/>
    <m/>
    <m/>
    <m/>
    <m/>
    <m/>
    <m/>
    <m/>
    <m/>
    <x v="0"/>
    <x v="0"/>
    <m/>
  </r>
  <r>
    <s v=""/>
    <s v=" SR_0402_1050"/>
    <s v="ESR Vacuum Valves - Finalize drawings"/>
    <s v="6.04.05.02"/>
    <x v="0"/>
    <d v="2024-09-11T00:00:00"/>
    <d v="2024-11-06T00:00:00"/>
    <s v="rnavarrol"/>
    <s v="chetzel"/>
    <n v="1517.67"/>
    <s v="EDIA"/>
    <s v="C"/>
    <s v="Labor"/>
    <s v="TEC"/>
    <m/>
    <s v="BNL"/>
    <s v="PED"/>
    <s v="VAC"/>
    <x v="6"/>
    <s v="S.P111"/>
    <s v="APP00234"/>
    <m/>
    <m/>
    <m/>
    <m/>
    <m/>
    <m/>
    <n v="531.17999999999995"/>
    <n v="986.49"/>
    <m/>
    <m/>
    <m/>
    <m/>
    <m/>
    <m/>
    <m/>
    <m/>
    <m/>
    <x v="0"/>
    <x v="0"/>
    <m/>
  </r>
  <r>
    <s v=""/>
    <s v=" SR_0402_1055"/>
    <s v="ESR Vacuum Valves - Document approvals"/>
    <s v="6.04.05.02"/>
    <x v="0"/>
    <d v="2024-11-07T00:00:00"/>
    <d v="2024-12-09T00:00:00"/>
    <s v="rnavarrol"/>
    <s v="chetzel"/>
    <n v="1293.5"/>
    <s v="EDIA"/>
    <s v="C"/>
    <s v="Labor"/>
    <s v="TEC"/>
    <m/>
    <s v="BNL"/>
    <s v="PED"/>
    <s v="VAC"/>
    <x v="6"/>
    <s v="S.P111"/>
    <s v="APP00234"/>
    <m/>
    <m/>
    <m/>
    <m/>
    <m/>
    <m/>
    <m/>
    <n v="1293.5"/>
    <m/>
    <m/>
    <m/>
    <m/>
    <m/>
    <m/>
    <m/>
    <m/>
    <m/>
    <x v="0"/>
    <x v="0"/>
    <m/>
  </r>
  <r>
    <s v=""/>
    <s v=" SR_0402_1055"/>
    <s v="ESR Vacuum Valves - Document approvals"/>
    <s v="6.04.05.02"/>
    <x v="0"/>
    <d v="2024-11-07T00:00:00"/>
    <d v="2024-12-09T00:00:00"/>
    <s v="rnavarrol"/>
    <s v="chetzel"/>
    <n v="853.25"/>
    <s v="EDIA"/>
    <s v="C"/>
    <s v="Labor"/>
    <s v="TEC"/>
    <m/>
    <s v="BNL"/>
    <s v="PED"/>
    <s v="VAC"/>
    <x v="6"/>
    <s v="S.P111"/>
    <s v="APP00234"/>
    <m/>
    <m/>
    <m/>
    <m/>
    <m/>
    <m/>
    <m/>
    <n v="853.25"/>
    <m/>
    <m/>
    <m/>
    <m/>
    <m/>
    <m/>
    <m/>
    <m/>
    <m/>
    <x v="0"/>
    <x v="0"/>
    <m/>
  </r>
  <r>
    <s v=""/>
    <s v=" SR_0402_1055"/>
    <s v="ESR Vacuum Valves - Document approvals"/>
    <s v="6.04.05.02"/>
    <x v="0"/>
    <d v="2024-11-07T00:00:00"/>
    <d v="2024-12-09T00:00:00"/>
    <s v="rnavarrol"/>
    <s v="chetzel"/>
    <n v="1706.5"/>
    <s v="EDIA"/>
    <s v="C"/>
    <s v="Labor"/>
    <s v="TEC"/>
    <m/>
    <s v="BNL"/>
    <s v="PED"/>
    <s v="VAC"/>
    <x v="6"/>
    <s v="S.P111"/>
    <s v="APP00234"/>
    <m/>
    <m/>
    <m/>
    <m/>
    <m/>
    <m/>
    <m/>
    <n v="1706.5"/>
    <m/>
    <m/>
    <m/>
    <m/>
    <m/>
    <m/>
    <m/>
    <m/>
    <m/>
    <x v="0"/>
    <x v="0"/>
    <m/>
  </r>
  <r>
    <s v=""/>
    <s v=" SR_0402_1055"/>
    <s v="ESR Vacuum Valves - Document approvals"/>
    <s v="6.04.05.02"/>
    <x v="0"/>
    <d v="2024-11-07T00:00:00"/>
    <d v="2024-12-09T00:00:00"/>
    <s v="rnavarrol"/>
    <s v="chetzel"/>
    <n v="853.25"/>
    <s v="EDIA"/>
    <s v="C"/>
    <s v="Labor"/>
    <s v="TEC"/>
    <m/>
    <s v="BNL"/>
    <s v="PED"/>
    <s v="VAC"/>
    <x v="6"/>
    <s v="S.P111"/>
    <s v="APP00234"/>
    <m/>
    <m/>
    <m/>
    <m/>
    <m/>
    <m/>
    <m/>
    <n v="853.25"/>
    <m/>
    <m/>
    <m/>
    <m/>
    <m/>
    <m/>
    <m/>
    <m/>
    <m/>
    <x v="0"/>
    <x v="0"/>
    <m/>
  </r>
  <r>
    <s v=""/>
    <s v=" SR_0402_1081"/>
    <s v="ESR Vacuum Valves - Finalize requirements"/>
    <s v="6.04.05.02"/>
    <x v="0"/>
    <d v="2024-12-10T00:00:00"/>
    <d v="2025-01-08T00:00:00"/>
    <s v="rnavarrol"/>
    <s v="chetzel"/>
    <n v="905.45"/>
    <s v="EDIA"/>
    <s v="C"/>
    <s v="Labor"/>
    <s v="TEC"/>
    <m/>
    <s v="BNL"/>
    <s v="PED"/>
    <s v="VAC"/>
    <x v="6"/>
    <s v="S.P111"/>
    <s v="APP00234"/>
    <m/>
    <m/>
    <m/>
    <m/>
    <m/>
    <m/>
    <m/>
    <n v="905.45"/>
    <m/>
    <m/>
    <m/>
    <m/>
    <m/>
    <m/>
    <m/>
    <m/>
    <m/>
    <x v="0"/>
    <x v="0"/>
    <m/>
  </r>
  <r>
    <s v=""/>
    <s v=" SR_0402_1081"/>
    <s v="ESR Vacuum Valves - Finalize requirements"/>
    <s v="6.04.05.02"/>
    <x v="0"/>
    <d v="2024-12-10T00:00:00"/>
    <d v="2025-01-08T00:00:00"/>
    <s v="rnavarrol"/>
    <s v="chetzel"/>
    <n v="1194.55"/>
    <s v="EDIA"/>
    <s v="C"/>
    <s v="Labor"/>
    <s v="TEC"/>
    <m/>
    <s v="BNL"/>
    <s v="PED"/>
    <s v="VAC"/>
    <x v="6"/>
    <s v="S.P111"/>
    <s v="APP00234"/>
    <m/>
    <m/>
    <m/>
    <m/>
    <m/>
    <m/>
    <m/>
    <n v="1194.55"/>
    <m/>
    <m/>
    <m/>
    <m/>
    <m/>
    <m/>
    <m/>
    <m/>
    <m/>
    <x v="0"/>
    <x v="0"/>
    <m/>
  </r>
  <r>
    <s v=""/>
    <s v=" SR_0402_1081"/>
    <s v="ESR Vacuum Valves - Finalize requirements"/>
    <s v="6.04.05.02"/>
    <x v="0"/>
    <d v="2024-12-10T00:00:00"/>
    <d v="2025-01-08T00:00:00"/>
    <s v="rnavarrol"/>
    <s v="chetzel"/>
    <n v="2559.75"/>
    <s v="EDIA"/>
    <s v="C"/>
    <s v="Labor"/>
    <s v="TEC"/>
    <m/>
    <s v="BNL"/>
    <s v="PED"/>
    <s v="VAC"/>
    <x v="6"/>
    <s v="S.P111"/>
    <s v="APP00234"/>
    <m/>
    <m/>
    <m/>
    <m/>
    <m/>
    <m/>
    <m/>
    <n v="2559.75"/>
    <m/>
    <m/>
    <m/>
    <m/>
    <m/>
    <m/>
    <m/>
    <m/>
    <m/>
    <x v="0"/>
    <x v="0"/>
    <m/>
  </r>
  <r>
    <s v=""/>
    <s v=" SR_0402_1081"/>
    <s v="ESR Vacuum Valves - Finalize requirements"/>
    <s v="6.04.05.02"/>
    <x v="0"/>
    <d v="2024-12-10T00:00:00"/>
    <d v="2025-01-08T00:00:00"/>
    <s v="rnavarrol"/>
    <s v="chetzel"/>
    <n v="1023.9"/>
    <s v="EDIA"/>
    <s v="C"/>
    <s v="Labor"/>
    <s v="TEC"/>
    <m/>
    <s v="BNL"/>
    <s v="PED"/>
    <s v="VAC"/>
    <x v="6"/>
    <s v="S.P111"/>
    <s v="APP00234"/>
    <m/>
    <m/>
    <m/>
    <m/>
    <m/>
    <m/>
    <m/>
    <n v="1023.9"/>
    <m/>
    <m/>
    <m/>
    <m/>
    <m/>
    <m/>
    <m/>
    <m/>
    <m/>
    <x v="0"/>
    <x v="0"/>
    <m/>
  </r>
  <r>
    <s v=""/>
    <s v=" SR_0402_1082"/>
    <s v="ESR Vacuum Valves - Draft SOW/SPECS"/>
    <s v="6.04.05.02"/>
    <x v="0"/>
    <d v="2025-01-09T00:00:00"/>
    <d v="2025-03-07T00:00:00"/>
    <s v="rnavarrol"/>
    <s v="chetzel"/>
    <n v="1940.24"/>
    <s v="EDIA"/>
    <s v="C"/>
    <s v="Labor"/>
    <s v="TEC"/>
    <m/>
    <s v="BNL"/>
    <s v="PED"/>
    <s v="VAC"/>
    <x v="10"/>
    <s v="S.P111"/>
    <s v="APP00234"/>
    <m/>
    <m/>
    <m/>
    <m/>
    <m/>
    <m/>
    <m/>
    <n v="1940.24"/>
    <m/>
    <m/>
    <m/>
    <m/>
    <m/>
    <m/>
    <m/>
    <m/>
    <m/>
    <x v="0"/>
    <x v="0"/>
    <m/>
  </r>
  <r>
    <s v=""/>
    <s v=" SR_0402_1082"/>
    <s v="ESR Vacuum Valves - Draft SOW/SPECS"/>
    <s v="6.04.05.02"/>
    <x v="0"/>
    <d v="2025-01-09T00:00:00"/>
    <d v="2025-03-07T00:00:00"/>
    <s v="rnavarrol"/>
    <s v="chetzel"/>
    <n v="2559.75"/>
    <s v="EDIA"/>
    <s v="C"/>
    <s v="Labor"/>
    <s v="TEC"/>
    <m/>
    <s v="BNL"/>
    <s v="PED"/>
    <s v="VAC"/>
    <x v="10"/>
    <s v="S.P111"/>
    <s v="APP00234"/>
    <m/>
    <m/>
    <m/>
    <m/>
    <m/>
    <m/>
    <m/>
    <n v="2559.75"/>
    <m/>
    <m/>
    <m/>
    <m/>
    <m/>
    <m/>
    <m/>
    <m/>
    <m/>
    <x v="0"/>
    <x v="0"/>
    <m/>
  </r>
  <r>
    <s v=""/>
    <s v=" SR_0402_1082"/>
    <s v="ESR Vacuum Valves - Draft SOW/SPECS"/>
    <s v="6.04.05.02"/>
    <x v="0"/>
    <d v="2025-01-09T00:00:00"/>
    <d v="2025-03-07T00:00:00"/>
    <s v="rnavarrol"/>
    <s v="chetzel"/>
    <n v="4948.84"/>
    <s v="EDIA"/>
    <s v="C"/>
    <s v="Labor"/>
    <s v="TEC"/>
    <m/>
    <s v="BNL"/>
    <s v="PED"/>
    <s v="VAC"/>
    <x v="10"/>
    <s v="S.P111"/>
    <s v="APP00234"/>
    <m/>
    <m/>
    <m/>
    <m/>
    <m/>
    <m/>
    <m/>
    <n v="4948.84"/>
    <m/>
    <m/>
    <m/>
    <m/>
    <m/>
    <m/>
    <m/>
    <m/>
    <m/>
    <x v="0"/>
    <x v="0"/>
    <m/>
  </r>
  <r>
    <s v=""/>
    <s v=" SR_0402_1082"/>
    <s v="ESR Vacuum Valves - Draft SOW/SPECS"/>
    <s v="6.04.05.02"/>
    <x v="0"/>
    <d v="2025-01-09T00:00:00"/>
    <d v="2025-03-07T00:00:00"/>
    <s v="rnavarrol"/>
    <s v="chetzel"/>
    <n v="1706.5"/>
    <s v="EDIA"/>
    <s v="C"/>
    <s v="Labor"/>
    <s v="TEC"/>
    <m/>
    <s v="BNL"/>
    <s v="PED"/>
    <s v="VAC"/>
    <x v="10"/>
    <s v="S.P111"/>
    <s v="APP00234"/>
    <m/>
    <m/>
    <m/>
    <m/>
    <m/>
    <m/>
    <m/>
    <n v="1706.5"/>
    <m/>
    <m/>
    <m/>
    <m/>
    <m/>
    <m/>
    <m/>
    <m/>
    <m/>
    <x v="0"/>
    <x v="0"/>
    <m/>
  </r>
  <r>
    <s v=""/>
    <s v=" SR_0402_1083"/>
    <s v="ESR Vacuum Valves - Develop required drawings"/>
    <s v="6.04.05.02"/>
    <x v="0"/>
    <d v="2025-03-10T00:00:00"/>
    <d v="2025-04-04T00:00:00"/>
    <s v="rnavarrol"/>
    <s v="chetzel"/>
    <n v="905.45"/>
    <s v="EDIA"/>
    <s v="C"/>
    <s v="Labor"/>
    <s v="TEC"/>
    <m/>
    <s v="BNL"/>
    <s v="PED"/>
    <s v="VAC"/>
    <x v="6"/>
    <s v="S.P111"/>
    <s v="APP00234"/>
    <m/>
    <m/>
    <m/>
    <m/>
    <m/>
    <m/>
    <m/>
    <n v="905.45"/>
    <m/>
    <m/>
    <m/>
    <m/>
    <m/>
    <m/>
    <m/>
    <m/>
    <m/>
    <x v="0"/>
    <x v="0"/>
    <m/>
  </r>
  <r>
    <s v=""/>
    <s v=" SR_0402_1083"/>
    <s v="ESR Vacuum Valves - Develop required drawings"/>
    <s v="6.04.05.02"/>
    <x v="0"/>
    <d v="2025-03-10T00:00:00"/>
    <d v="2025-04-04T00:00:00"/>
    <s v="rnavarrol"/>
    <s v="chetzel"/>
    <n v="1194.55"/>
    <s v="EDIA"/>
    <s v="C"/>
    <s v="Labor"/>
    <s v="TEC"/>
    <m/>
    <s v="BNL"/>
    <s v="PED"/>
    <s v="VAC"/>
    <x v="6"/>
    <s v="S.P111"/>
    <s v="APP00234"/>
    <m/>
    <m/>
    <m/>
    <m/>
    <m/>
    <m/>
    <m/>
    <n v="1194.55"/>
    <m/>
    <m/>
    <m/>
    <m/>
    <m/>
    <m/>
    <m/>
    <m/>
    <m/>
    <x v="0"/>
    <x v="0"/>
    <m/>
  </r>
  <r>
    <s v=""/>
    <s v=" SR_0402_1083"/>
    <s v="ESR Vacuum Valves - Develop required drawings"/>
    <s v="6.04.05.02"/>
    <x v="0"/>
    <d v="2025-03-10T00:00:00"/>
    <d v="2025-04-04T00:00:00"/>
    <s v="rnavarrol"/>
    <s v="chetzel"/>
    <n v="2559.75"/>
    <s v="EDIA"/>
    <s v="C"/>
    <s v="Labor"/>
    <s v="TEC"/>
    <m/>
    <s v="BNL"/>
    <s v="PED"/>
    <s v="VAC"/>
    <x v="6"/>
    <s v="S.P111"/>
    <s v="APP00234"/>
    <m/>
    <m/>
    <m/>
    <m/>
    <m/>
    <m/>
    <m/>
    <n v="2559.75"/>
    <m/>
    <m/>
    <m/>
    <m/>
    <m/>
    <m/>
    <m/>
    <m/>
    <m/>
    <x v="0"/>
    <x v="0"/>
    <m/>
  </r>
  <r>
    <s v=""/>
    <s v=" SR_0402_1083"/>
    <s v="ESR Vacuum Valves - Develop required drawings"/>
    <s v="6.04.05.02"/>
    <x v="0"/>
    <d v="2025-03-10T00:00:00"/>
    <d v="2025-04-04T00:00:00"/>
    <s v="rnavarrol"/>
    <s v="chetzel"/>
    <n v="1023.9"/>
    <s v="EDIA"/>
    <s v="C"/>
    <s v="Labor"/>
    <s v="TEC"/>
    <m/>
    <s v="BNL"/>
    <s v="PED"/>
    <s v="VAC"/>
    <x v="6"/>
    <s v="S.P111"/>
    <s v="APP00234"/>
    <m/>
    <m/>
    <m/>
    <m/>
    <m/>
    <m/>
    <m/>
    <n v="1023.9"/>
    <m/>
    <m/>
    <m/>
    <m/>
    <m/>
    <m/>
    <m/>
    <m/>
    <m/>
    <x v="0"/>
    <x v="0"/>
    <m/>
  </r>
  <r>
    <s v=""/>
    <s v=" SR_0402_1084"/>
    <s v="ESR Vacuum Valves - Finalize SOW/SPECS and 10d for APP"/>
    <s v="6.04.05.02"/>
    <x v="0"/>
    <d v="2025-04-07T00:00:00"/>
    <d v="2025-05-16T00:00:00"/>
    <s v="rnavarrol"/>
    <s v="chetzel"/>
    <n v="905.45"/>
    <s v="EDIA"/>
    <s v="C"/>
    <s v="Labor"/>
    <s v="TEC"/>
    <m/>
    <s v="BNL"/>
    <s v="PED"/>
    <s v="VAC"/>
    <x v="10"/>
    <s v="S.P111"/>
    <s v="APP00234"/>
    <m/>
    <m/>
    <m/>
    <m/>
    <m/>
    <m/>
    <m/>
    <n v="905.45"/>
    <m/>
    <m/>
    <m/>
    <m/>
    <m/>
    <m/>
    <m/>
    <m/>
    <m/>
    <x v="0"/>
    <x v="0"/>
    <m/>
  </r>
  <r>
    <s v=""/>
    <s v=" SR_0402_1084"/>
    <s v="ESR Vacuum Valves - Finalize SOW/SPECS and 10d for APP"/>
    <s v="6.04.05.02"/>
    <x v="0"/>
    <d v="2025-04-07T00:00:00"/>
    <d v="2025-05-16T00:00:00"/>
    <s v="rnavarrol"/>
    <s v="chetzel"/>
    <n v="1194.55"/>
    <s v="EDIA"/>
    <s v="C"/>
    <s v="Labor"/>
    <s v="TEC"/>
    <m/>
    <s v="BNL"/>
    <s v="PED"/>
    <s v="VAC"/>
    <x v="10"/>
    <s v="S.P111"/>
    <s v="APP00234"/>
    <m/>
    <m/>
    <m/>
    <m/>
    <m/>
    <m/>
    <m/>
    <n v="1194.55"/>
    <m/>
    <m/>
    <m/>
    <m/>
    <m/>
    <m/>
    <m/>
    <m/>
    <m/>
    <x v="0"/>
    <x v="0"/>
    <m/>
  </r>
  <r>
    <s v=""/>
    <s v=" SR_0402_1084"/>
    <s v="ESR Vacuum Valves - Finalize SOW/SPECS and 10d for APP"/>
    <s v="6.04.05.02"/>
    <x v="0"/>
    <d v="2025-04-07T00:00:00"/>
    <d v="2025-05-16T00:00:00"/>
    <s v="rnavarrol"/>
    <s v="chetzel"/>
    <n v="2559.75"/>
    <s v="EDIA"/>
    <s v="C"/>
    <s v="Labor"/>
    <s v="TEC"/>
    <m/>
    <s v="BNL"/>
    <s v="PED"/>
    <s v="VAC"/>
    <x v="10"/>
    <s v="S.P111"/>
    <s v="APP00234"/>
    <m/>
    <m/>
    <m/>
    <m/>
    <m/>
    <m/>
    <m/>
    <n v="2559.75"/>
    <m/>
    <m/>
    <m/>
    <m/>
    <m/>
    <m/>
    <m/>
    <m/>
    <m/>
    <x v="0"/>
    <x v="0"/>
    <m/>
  </r>
  <r>
    <s v=""/>
    <s v=" SR_0402_1084"/>
    <s v="ESR Vacuum Valves - Finalize SOW/SPECS and 10d for APP"/>
    <s v="6.04.05.02"/>
    <x v="0"/>
    <d v="2025-04-07T00:00:00"/>
    <d v="2025-05-16T00:00:00"/>
    <s v="rnavarrol"/>
    <s v="chetzel"/>
    <n v="1023.9"/>
    <s v="EDIA"/>
    <s v="C"/>
    <s v="Labor"/>
    <s v="TEC"/>
    <m/>
    <s v="BNL"/>
    <s v="PED"/>
    <s v="VAC"/>
    <x v="10"/>
    <s v="S.P111"/>
    <s v="APP00234"/>
    <m/>
    <m/>
    <m/>
    <m/>
    <m/>
    <m/>
    <m/>
    <n v="1023.9"/>
    <m/>
    <m/>
    <m/>
    <m/>
    <m/>
    <m/>
    <m/>
    <m/>
    <m/>
    <x v="0"/>
    <x v="0"/>
    <m/>
  </r>
  <r>
    <s v=""/>
    <s v=" SR_0402_1085"/>
    <s v="ESR Vacuum Valves - Document approvals"/>
    <s v="6.04.05.02"/>
    <x v="0"/>
    <d v="2025-05-19T00:00:00"/>
    <d v="2025-06-16T00:00:00"/>
    <s v="rnavarrol"/>
    <s v="chetzel"/>
    <n v="905.45"/>
    <s v="EDIA"/>
    <s v="C"/>
    <s v="Labor"/>
    <s v="TEC"/>
    <m/>
    <s v="BNL"/>
    <s v="PED"/>
    <s v="VAC"/>
    <x v="10"/>
    <s v="S.P111"/>
    <s v="APP00234"/>
    <m/>
    <m/>
    <m/>
    <m/>
    <m/>
    <m/>
    <m/>
    <n v="905.45"/>
    <m/>
    <m/>
    <m/>
    <m/>
    <m/>
    <m/>
    <m/>
    <m/>
    <m/>
    <x v="0"/>
    <x v="0"/>
    <m/>
  </r>
  <r>
    <s v=""/>
    <s v=" SR_0402_1085"/>
    <s v="ESR Vacuum Valves - Document approvals"/>
    <s v="6.04.05.02"/>
    <x v="0"/>
    <d v="2025-05-19T00:00:00"/>
    <d v="2025-06-16T00:00:00"/>
    <s v="rnavarrol"/>
    <s v="chetzel"/>
    <n v="1194.55"/>
    <s v="EDIA"/>
    <s v="C"/>
    <s v="Labor"/>
    <s v="TEC"/>
    <m/>
    <s v="BNL"/>
    <s v="PED"/>
    <s v="VAC"/>
    <x v="10"/>
    <s v="S.P111"/>
    <s v="APP00234"/>
    <m/>
    <m/>
    <m/>
    <m/>
    <m/>
    <m/>
    <m/>
    <n v="1194.55"/>
    <m/>
    <m/>
    <m/>
    <m/>
    <m/>
    <m/>
    <m/>
    <m/>
    <m/>
    <x v="0"/>
    <x v="0"/>
    <m/>
  </r>
  <r>
    <s v=""/>
    <s v=" SR_0402_1085"/>
    <s v="ESR Vacuum Valves - Document approvals"/>
    <s v="6.04.05.02"/>
    <x v="0"/>
    <d v="2025-05-19T00:00:00"/>
    <d v="2025-06-16T00:00:00"/>
    <s v="rnavarrol"/>
    <s v="chetzel"/>
    <n v="2559.75"/>
    <s v="EDIA"/>
    <s v="C"/>
    <s v="Labor"/>
    <s v="TEC"/>
    <m/>
    <s v="BNL"/>
    <s v="PED"/>
    <s v="VAC"/>
    <x v="10"/>
    <s v="S.P111"/>
    <s v="APP00234"/>
    <m/>
    <m/>
    <m/>
    <m/>
    <m/>
    <m/>
    <m/>
    <n v="2559.75"/>
    <m/>
    <m/>
    <m/>
    <m/>
    <m/>
    <m/>
    <m/>
    <m/>
    <m/>
    <x v="0"/>
    <x v="0"/>
    <m/>
  </r>
  <r>
    <s v=""/>
    <s v=" SR_0402_1085"/>
    <s v="ESR Vacuum Valves - Document approvals"/>
    <s v="6.04.05.02"/>
    <x v="0"/>
    <d v="2025-05-19T00:00:00"/>
    <d v="2025-06-16T00:00:00"/>
    <s v="rnavarrol"/>
    <s v="chetzel"/>
    <n v="1023.9"/>
    <s v="EDIA"/>
    <s v="C"/>
    <s v="Labor"/>
    <s v="TEC"/>
    <m/>
    <s v="BNL"/>
    <s v="PED"/>
    <s v="VAC"/>
    <x v="10"/>
    <s v="S.P111"/>
    <s v="APP00234"/>
    <m/>
    <m/>
    <m/>
    <m/>
    <m/>
    <m/>
    <m/>
    <n v="1023.9"/>
    <m/>
    <m/>
    <m/>
    <m/>
    <m/>
    <m/>
    <m/>
    <m/>
    <m/>
    <x v="0"/>
    <x v="0"/>
    <m/>
  </r>
  <r>
    <s v=""/>
    <s v=" SR_0403_1001"/>
    <s v="ESR Vacuum Pumps - Develop preliminary design"/>
    <s v="6.04.05.03"/>
    <x v="0"/>
    <d v="2022-10-03T00:00:00"/>
    <d v="2023-04-26T00:00:00"/>
    <s v="rnavarrol"/>
    <s v="chetzel"/>
    <n v="23425.360000000001"/>
    <s v="EDIA"/>
    <s v="C"/>
    <s v="Labor"/>
    <s v="TEC"/>
    <m/>
    <s v="BNL"/>
    <s v="PED"/>
    <s v="VAC"/>
    <x v="11"/>
    <s v="D.APP11"/>
    <m/>
    <m/>
    <m/>
    <m/>
    <m/>
    <m/>
    <n v="23425.360000000001"/>
    <m/>
    <m/>
    <m/>
    <m/>
    <m/>
    <m/>
    <m/>
    <m/>
    <m/>
    <m/>
    <m/>
    <x v="0"/>
    <x v="0"/>
    <m/>
  </r>
  <r>
    <s v=""/>
    <s v=" SR_0403_1001"/>
    <s v="ESR Vacuum Pumps - Develop preliminary design"/>
    <s v="6.04.05.03"/>
    <x v="0"/>
    <d v="2022-10-03T00:00:00"/>
    <d v="2023-04-26T00:00:00"/>
    <s v="rnavarrol"/>
    <s v="chetzel"/>
    <n v="46357.3"/>
    <s v="EDIA"/>
    <s v="C"/>
    <s v="Labor"/>
    <s v="TEC"/>
    <m/>
    <s v="BNL"/>
    <s v="PED"/>
    <s v="VAC"/>
    <x v="11"/>
    <s v="D.APP11"/>
    <m/>
    <m/>
    <m/>
    <m/>
    <m/>
    <m/>
    <n v="46357.3"/>
    <m/>
    <m/>
    <m/>
    <m/>
    <m/>
    <m/>
    <m/>
    <m/>
    <m/>
    <m/>
    <m/>
    <x v="0"/>
    <x v="0"/>
    <m/>
  </r>
  <r>
    <s v=""/>
    <s v=" SR_0403_1001"/>
    <s v="ESR Vacuum Pumps - Develop preliminary design"/>
    <s v="6.04.05.03"/>
    <x v="0"/>
    <d v="2022-10-03T00:00:00"/>
    <d v="2023-04-26T00:00:00"/>
    <s v="rnavarrol"/>
    <s v="chetzel"/>
    <n v="7668.94"/>
    <s v="EDIA"/>
    <s v="C"/>
    <s v="Labor"/>
    <s v="TEC"/>
    <m/>
    <s v="BNL"/>
    <s v="PED"/>
    <s v="VAC"/>
    <x v="11"/>
    <s v="D.APP11"/>
    <m/>
    <m/>
    <m/>
    <m/>
    <m/>
    <m/>
    <n v="7668.94"/>
    <m/>
    <m/>
    <m/>
    <m/>
    <m/>
    <m/>
    <m/>
    <m/>
    <m/>
    <m/>
    <m/>
    <x v="0"/>
    <x v="0"/>
    <m/>
  </r>
  <r>
    <s v=""/>
    <s v=" SR_0403_1001"/>
    <s v="ESR Vacuum Pumps - Develop preliminary design"/>
    <s v="6.04.05.03"/>
    <x v="0"/>
    <d v="2022-10-03T00:00:00"/>
    <d v="2023-04-26T00:00:00"/>
    <s v="rnavarrol"/>
    <s v="chetzel"/>
    <n v="46357.3"/>
    <s v="EDIA"/>
    <s v="C"/>
    <s v="Labor"/>
    <s v="TEC"/>
    <m/>
    <s v="BNL"/>
    <s v="PED"/>
    <s v="VAC"/>
    <x v="11"/>
    <s v="D.APP11"/>
    <m/>
    <m/>
    <m/>
    <m/>
    <m/>
    <m/>
    <n v="46357.3"/>
    <m/>
    <m/>
    <m/>
    <m/>
    <m/>
    <m/>
    <m/>
    <m/>
    <m/>
    <m/>
    <m/>
    <x v="0"/>
    <x v="0"/>
    <m/>
  </r>
  <r>
    <s v=""/>
    <s v=" SR_0403_1001"/>
    <s v="ESR Vacuum Pumps - Develop preliminary design"/>
    <s v="6.04.05.03"/>
    <x v="0"/>
    <d v="2022-10-03T00:00:00"/>
    <d v="2023-04-26T00:00:00"/>
    <s v="rnavarrol"/>
    <s v="chetzel"/>
    <n v="3823.28"/>
    <s v="EDIA"/>
    <s v="C"/>
    <s v="Labor"/>
    <s v="TEC"/>
    <m/>
    <s v="BNL"/>
    <s v="PED"/>
    <s v="VAC"/>
    <x v="11"/>
    <s v="D.APP11"/>
    <m/>
    <m/>
    <m/>
    <m/>
    <m/>
    <m/>
    <n v="3823.28"/>
    <m/>
    <m/>
    <m/>
    <m/>
    <m/>
    <m/>
    <m/>
    <m/>
    <m/>
    <m/>
    <m/>
    <x v="0"/>
    <x v="0"/>
    <m/>
  </r>
  <r>
    <s v=""/>
    <s v=" SR_0403_1001"/>
    <s v="ESR Vacuum Pumps - Develop preliminary design"/>
    <s v="6.04.05.03"/>
    <x v="0"/>
    <d v="2022-10-03T00:00:00"/>
    <d v="2023-04-26T00:00:00"/>
    <s v="rnavarrol"/>
    <s v="chetzel"/>
    <n v="10190.24"/>
    <s v="EDIA"/>
    <s v="C"/>
    <s v="Labor"/>
    <s v="TEC"/>
    <m/>
    <s v="BNL"/>
    <s v="PED"/>
    <s v="VAC"/>
    <x v="11"/>
    <s v="D.APP11"/>
    <m/>
    <m/>
    <m/>
    <m/>
    <m/>
    <m/>
    <n v="10190.24"/>
    <m/>
    <m/>
    <m/>
    <m/>
    <m/>
    <m/>
    <m/>
    <m/>
    <m/>
    <m/>
    <m/>
    <x v="0"/>
    <x v="0"/>
    <m/>
  </r>
  <r>
    <s v=""/>
    <s v=" SR_0403_1002"/>
    <s v="ESR Vacuum Pumps - Manufacturing feasibility"/>
    <s v="6.04.05.03"/>
    <x v="0"/>
    <d v="2023-04-27T00:00:00"/>
    <d v="2023-10-17T00:00:00"/>
    <s v="rnavarrol"/>
    <s v="chetzel"/>
    <n v="11992.53"/>
    <s v="EDIA"/>
    <s v="C"/>
    <s v="Labor"/>
    <s v="TEC"/>
    <m/>
    <s v="BNL"/>
    <s v="PED"/>
    <s v="VAC"/>
    <x v="11"/>
    <s v="D.APP11"/>
    <m/>
    <m/>
    <m/>
    <m/>
    <m/>
    <m/>
    <n v="10893.22"/>
    <n v="1099.32"/>
    <m/>
    <m/>
    <m/>
    <m/>
    <m/>
    <m/>
    <m/>
    <m/>
    <m/>
    <m/>
    <x v="0"/>
    <x v="0"/>
    <m/>
  </r>
  <r>
    <s v=""/>
    <s v=" SR_0403_1002"/>
    <s v="ESR Vacuum Pumps - Manufacturing feasibility"/>
    <s v="6.04.05.03"/>
    <x v="0"/>
    <d v="2023-04-27T00:00:00"/>
    <d v="2023-10-17T00:00:00"/>
    <s v="rnavarrol"/>
    <s v="chetzel"/>
    <n v="23332.92"/>
    <s v="EDIA"/>
    <s v="C"/>
    <s v="Labor"/>
    <s v="TEC"/>
    <m/>
    <s v="BNL"/>
    <s v="PED"/>
    <s v="VAC"/>
    <x v="11"/>
    <s v="D.APP11"/>
    <m/>
    <m/>
    <m/>
    <m/>
    <m/>
    <m/>
    <n v="21194.07"/>
    <n v="2138.85"/>
    <m/>
    <m/>
    <m/>
    <m/>
    <m/>
    <m/>
    <m/>
    <m/>
    <m/>
    <m/>
    <x v="0"/>
    <x v="0"/>
    <m/>
  </r>
  <r>
    <s v=""/>
    <s v=" SR_0403_1002"/>
    <s v="ESR Vacuum Pumps - Manufacturing feasibility"/>
    <s v="6.04.05.03"/>
    <x v="0"/>
    <d v="2023-04-27T00:00:00"/>
    <d v="2023-10-17T00:00:00"/>
    <s v="rnavarrol"/>
    <s v="chetzel"/>
    <n v="3794.08"/>
    <s v="EDIA"/>
    <s v="C"/>
    <s v="Labor"/>
    <s v="TEC"/>
    <m/>
    <s v="BNL"/>
    <s v="PED"/>
    <s v="VAC"/>
    <x v="11"/>
    <s v="D.APP11"/>
    <m/>
    <m/>
    <m/>
    <m/>
    <m/>
    <m/>
    <n v="3446.29"/>
    <n v="347.79"/>
    <m/>
    <m/>
    <m/>
    <m/>
    <m/>
    <m/>
    <m/>
    <m/>
    <m/>
    <m/>
    <x v="0"/>
    <x v="0"/>
    <m/>
  </r>
  <r>
    <s v=""/>
    <s v=" SR_0403_1002"/>
    <s v="ESR Vacuum Pumps - Manufacturing feasibility"/>
    <s v="6.04.05.03"/>
    <x v="0"/>
    <d v="2023-04-27T00:00:00"/>
    <d v="2023-10-17T00:00:00"/>
    <s v="rnavarrol"/>
    <s v="chetzel"/>
    <n v="23332.92"/>
    <s v="EDIA"/>
    <s v="C"/>
    <s v="Labor"/>
    <s v="TEC"/>
    <m/>
    <s v="BNL"/>
    <s v="PED"/>
    <s v="VAC"/>
    <x v="11"/>
    <s v="D.APP11"/>
    <m/>
    <m/>
    <m/>
    <m/>
    <m/>
    <m/>
    <n v="21194.07"/>
    <n v="2138.85"/>
    <m/>
    <m/>
    <m/>
    <m/>
    <m/>
    <m/>
    <m/>
    <m/>
    <m/>
    <m/>
    <x v="0"/>
    <x v="0"/>
    <m/>
  </r>
  <r>
    <s v=""/>
    <s v=" SR_0403_1002"/>
    <s v="ESR Vacuum Pumps - Manufacturing feasibility"/>
    <s v="6.04.05.03"/>
    <x v="0"/>
    <d v="2023-04-27T00:00:00"/>
    <d v="2023-10-17T00:00:00"/>
    <s v="rnavarrol"/>
    <s v="chetzel"/>
    <n v="1917.77"/>
    <s v="EDIA"/>
    <s v="C"/>
    <s v="Labor"/>
    <s v="TEC"/>
    <m/>
    <s v="BNL"/>
    <s v="PED"/>
    <s v="VAC"/>
    <x v="11"/>
    <s v="D.APP11"/>
    <m/>
    <m/>
    <m/>
    <m/>
    <m/>
    <m/>
    <n v="1741.98"/>
    <n v="175.8"/>
    <m/>
    <m/>
    <m/>
    <m/>
    <m/>
    <m/>
    <m/>
    <m/>
    <m/>
    <m/>
    <x v="0"/>
    <x v="0"/>
    <m/>
  </r>
  <r>
    <s v=""/>
    <s v=" SR_0403_1002"/>
    <s v="ESR Vacuum Pumps - Manufacturing feasibility"/>
    <s v="6.04.05.03"/>
    <x v="0"/>
    <d v="2023-04-27T00:00:00"/>
    <d v="2023-10-17T00:00:00"/>
    <s v="rnavarrol"/>
    <s v="chetzel"/>
    <n v="5164.16"/>
    <s v="EDIA"/>
    <s v="C"/>
    <s v="Labor"/>
    <s v="TEC"/>
    <m/>
    <s v="BNL"/>
    <s v="PED"/>
    <s v="VAC"/>
    <x v="11"/>
    <s v="D.APP11"/>
    <m/>
    <m/>
    <m/>
    <m/>
    <m/>
    <m/>
    <n v="4690.78"/>
    <n v="473.38"/>
    <m/>
    <m/>
    <m/>
    <m/>
    <m/>
    <m/>
    <m/>
    <m/>
    <m/>
    <m/>
    <x v="0"/>
    <x v="0"/>
    <m/>
  </r>
  <r>
    <s v=""/>
    <s v=" SR_0403_1003"/>
    <s v="ESR Vacuum Pumps - Finalize preliminary design"/>
    <s v="6.04.05.03"/>
    <x v="0"/>
    <d v="2023-10-18T00:00:00"/>
    <d v="2024-05-09T00:00:00"/>
    <s v="rnavarrol"/>
    <s v="chetzel"/>
    <n v="24245.25"/>
    <s v="EDIA"/>
    <s v="C"/>
    <s v="Labor"/>
    <s v="TEC"/>
    <m/>
    <s v="BNL"/>
    <s v="PED"/>
    <s v="VAC"/>
    <x v="11"/>
    <s v="D.APP11"/>
    <m/>
    <m/>
    <m/>
    <m/>
    <m/>
    <m/>
    <m/>
    <n v="24245.25"/>
    <m/>
    <m/>
    <m/>
    <m/>
    <m/>
    <m/>
    <m/>
    <m/>
    <m/>
    <m/>
    <x v="0"/>
    <x v="0"/>
    <m/>
  </r>
  <r>
    <s v=""/>
    <s v=" SR_0403_1003"/>
    <s v="ESR Vacuum Pumps - Finalize preliminary design"/>
    <s v="6.04.05.03"/>
    <x v="0"/>
    <d v="2023-10-18T00:00:00"/>
    <d v="2024-05-09T00:00:00"/>
    <s v="rnavarrol"/>
    <s v="chetzel"/>
    <n v="47979.8"/>
    <s v="EDIA"/>
    <s v="C"/>
    <s v="Labor"/>
    <s v="TEC"/>
    <m/>
    <s v="BNL"/>
    <s v="PED"/>
    <s v="VAC"/>
    <x v="11"/>
    <s v="D.APP11"/>
    <m/>
    <m/>
    <m/>
    <m/>
    <m/>
    <m/>
    <m/>
    <n v="47979.8"/>
    <m/>
    <m/>
    <m/>
    <m/>
    <m/>
    <m/>
    <m/>
    <m/>
    <m/>
    <m/>
    <x v="0"/>
    <x v="0"/>
    <m/>
  </r>
  <r>
    <s v=""/>
    <s v=" SR_0403_1003"/>
    <s v="ESR Vacuum Pumps - Finalize preliminary design"/>
    <s v="6.04.05.03"/>
    <x v="0"/>
    <d v="2023-10-18T00:00:00"/>
    <d v="2024-05-09T00:00:00"/>
    <s v="rnavarrol"/>
    <s v="chetzel"/>
    <n v="7937.36"/>
    <s v="EDIA"/>
    <s v="C"/>
    <s v="Labor"/>
    <s v="TEC"/>
    <m/>
    <s v="BNL"/>
    <s v="PED"/>
    <s v="VAC"/>
    <x v="11"/>
    <s v="D.APP11"/>
    <m/>
    <m/>
    <m/>
    <m/>
    <m/>
    <m/>
    <m/>
    <n v="7937.36"/>
    <m/>
    <m/>
    <m/>
    <m/>
    <m/>
    <m/>
    <m/>
    <m/>
    <m/>
    <m/>
    <x v="0"/>
    <x v="0"/>
    <m/>
  </r>
  <r>
    <s v=""/>
    <s v=" SR_0403_1003"/>
    <s v="ESR Vacuum Pumps - Finalize preliminary design"/>
    <s v="6.04.05.03"/>
    <x v="0"/>
    <d v="2023-10-18T00:00:00"/>
    <d v="2024-05-09T00:00:00"/>
    <s v="rnavarrol"/>
    <s v="chetzel"/>
    <n v="47979.8"/>
    <s v="EDIA"/>
    <s v="C"/>
    <s v="Labor"/>
    <s v="TEC"/>
    <m/>
    <s v="BNL"/>
    <s v="PED"/>
    <s v="VAC"/>
    <x v="11"/>
    <s v="D.APP11"/>
    <m/>
    <m/>
    <m/>
    <m/>
    <m/>
    <m/>
    <m/>
    <n v="47979.8"/>
    <m/>
    <m/>
    <m/>
    <m/>
    <m/>
    <m/>
    <m/>
    <m/>
    <m/>
    <m/>
    <x v="0"/>
    <x v="0"/>
    <m/>
  </r>
  <r>
    <s v=""/>
    <s v=" SR_0403_1003"/>
    <s v="ESR Vacuum Pumps - Finalize preliminary design"/>
    <s v="6.04.05.03"/>
    <x v="0"/>
    <d v="2023-10-18T00:00:00"/>
    <d v="2024-05-09T00:00:00"/>
    <s v="rnavarrol"/>
    <s v="chetzel"/>
    <n v="3957.1"/>
    <s v="EDIA"/>
    <s v="C"/>
    <s v="Labor"/>
    <s v="TEC"/>
    <m/>
    <s v="BNL"/>
    <s v="PED"/>
    <s v="VAC"/>
    <x v="11"/>
    <s v="D.APP11"/>
    <m/>
    <m/>
    <m/>
    <m/>
    <m/>
    <m/>
    <m/>
    <n v="3957.1"/>
    <m/>
    <m/>
    <m/>
    <m/>
    <m/>
    <m/>
    <m/>
    <m/>
    <m/>
    <m/>
    <x v="0"/>
    <x v="0"/>
    <m/>
  </r>
  <r>
    <s v=""/>
    <s v=" SR_0403_1003"/>
    <s v="ESR Vacuum Pumps - Finalize preliminary design"/>
    <s v="6.04.05.03"/>
    <x v="0"/>
    <d v="2023-10-18T00:00:00"/>
    <d v="2024-05-09T00:00:00"/>
    <s v="rnavarrol"/>
    <s v="chetzel"/>
    <n v="10546.9"/>
    <s v="EDIA"/>
    <s v="C"/>
    <s v="Labor"/>
    <s v="TEC"/>
    <m/>
    <s v="BNL"/>
    <s v="PED"/>
    <s v="VAC"/>
    <x v="11"/>
    <s v="D.APP11"/>
    <m/>
    <m/>
    <m/>
    <m/>
    <m/>
    <m/>
    <m/>
    <n v="10546.9"/>
    <m/>
    <m/>
    <m/>
    <m/>
    <m/>
    <m/>
    <m/>
    <m/>
    <m/>
    <m/>
    <x v="0"/>
    <x v="0"/>
    <m/>
  </r>
  <r>
    <s v=""/>
    <s v=" SR_0403_1004"/>
    <s v="ESR Vacuum Pumps - Develop required drawings"/>
    <s v="6.04.05.03"/>
    <x v="0"/>
    <d v="2024-05-10T00:00:00"/>
    <d v="2024-12-16T00:00:00"/>
    <s v="rnavarrol"/>
    <s v="chetzel"/>
    <n v="27568.87"/>
    <s v="EDIA"/>
    <s v="C"/>
    <s v="Labor"/>
    <s v="TEC"/>
    <m/>
    <s v="BNL"/>
    <s v="PED"/>
    <s v="VAC"/>
    <x v="11"/>
    <s v="D.APP11"/>
    <m/>
    <m/>
    <m/>
    <m/>
    <m/>
    <m/>
    <m/>
    <n v="18195.45"/>
    <n v="9373.41"/>
    <m/>
    <m/>
    <m/>
    <m/>
    <m/>
    <m/>
    <m/>
    <m/>
    <m/>
    <x v="0"/>
    <x v="0"/>
    <m/>
  </r>
  <r>
    <s v=""/>
    <s v=" SR_0403_1004"/>
    <s v="ESR Vacuum Pumps - Develop required drawings"/>
    <s v="6.04.05.03"/>
    <x v="0"/>
    <d v="2024-05-10T00:00:00"/>
    <d v="2024-12-16T00:00:00"/>
    <s v="rnavarrol"/>
    <s v="chetzel"/>
    <n v="54723.88"/>
    <s v="EDIA"/>
    <s v="C"/>
    <s v="Labor"/>
    <s v="TEC"/>
    <m/>
    <s v="BNL"/>
    <s v="PED"/>
    <s v="VAC"/>
    <x v="11"/>
    <s v="D.APP11"/>
    <m/>
    <m/>
    <m/>
    <m/>
    <m/>
    <m/>
    <m/>
    <n v="36117.760000000002"/>
    <n v="18606.12"/>
    <m/>
    <m/>
    <m/>
    <m/>
    <m/>
    <m/>
    <m/>
    <m/>
    <m/>
    <x v="0"/>
    <x v="0"/>
    <m/>
  </r>
  <r>
    <s v=""/>
    <s v=" SR_0403_1004"/>
    <s v="ESR Vacuum Pumps - Develop required drawings"/>
    <s v="6.04.05.03"/>
    <x v="0"/>
    <d v="2024-05-10T00:00:00"/>
    <d v="2024-12-16T00:00:00"/>
    <s v="rnavarrol"/>
    <s v="chetzel"/>
    <n v="9022.0300000000007"/>
    <s v="EDIA"/>
    <s v="C"/>
    <s v="Labor"/>
    <s v="TEC"/>
    <m/>
    <s v="BNL"/>
    <s v="PED"/>
    <s v="VAC"/>
    <x v="11"/>
    <s v="D.APP11"/>
    <m/>
    <m/>
    <m/>
    <m/>
    <m/>
    <m/>
    <m/>
    <n v="5954.54"/>
    <n v="3067.49"/>
    <m/>
    <m/>
    <m/>
    <m/>
    <m/>
    <m/>
    <m/>
    <m/>
    <m/>
    <x v="0"/>
    <x v="0"/>
    <m/>
  </r>
  <r>
    <s v=""/>
    <s v=" SR_0403_1004"/>
    <s v="ESR Vacuum Pumps - Develop required drawings"/>
    <s v="6.04.05.03"/>
    <x v="0"/>
    <d v="2024-05-10T00:00:00"/>
    <d v="2024-12-16T00:00:00"/>
    <s v="rnavarrol"/>
    <s v="chetzel"/>
    <n v="54723.88"/>
    <s v="EDIA"/>
    <s v="C"/>
    <s v="Labor"/>
    <s v="TEC"/>
    <m/>
    <s v="BNL"/>
    <s v="PED"/>
    <s v="VAC"/>
    <x v="11"/>
    <s v="D.APP11"/>
    <m/>
    <m/>
    <m/>
    <m/>
    <m/>
    <m/>
    <m/>
    <n v="36117.760000000002"/>
    <n v="18606.12"/>
    <m/>
    <m/>
    <m/>
    <m/>
    <m/>
    <m/>
    <m/>
    <m/>
    <m/>
    <x v="0"/>
    <x v="0"/>
    <m/>
  </r>
  <r>
    <s v=""/>
    <s v=" SR_0403_1004"/>
    <s v="ESR Vacuum Pumps - Develop required drawings"/>
    <s v="6.04.05.03"/>
    <x v="0"/>
    <d v="2024-05-10T00:00:00"/>
    <d v="2024-12-16T00:00:00"/>
    <s v="rnavarrol"/>
    <s v="chetzel"/>
    <n v="4504.71"/>
    <s v="EDIA"/>
    <s v="C"/>
    <s v="Labor"/>
    <s v="TEC"/>
    <m/>
    <s v="BNL"/>
    <s v="PED"/>
    <s v="VAC"/>
    <x v="11"/>
    <s v="D.APP11"/>
    <m/>
    <m/>
    <m/>
    <m/>
    <m/>
    <m/>
    <m/>
    <n v="2973.11"/>
    <n v="1531.6"/>
    <m/>
    <m/>
    <m/>
    <m/>
    <m/>
    <m/>
    <m/>
    <m/>
    <m/>
    <x v="0"/>
    <x v="0"/>
    <m/>
  </r>
  <r>
    <s v=""/>
    <s v=" SR_0403_1004"/>
    <s v="ESR Vacuum Pumps - Develop required drawings"/>
    <s v="6.04.05.03"/>
    <x v="0"/>
    <d v="2024-05-10T00:00:00"/>
    <d v="2024-12-16T00:00:00"/>
    <s v="rnavarrol"/>
    <s v="chetzel"/>
    <n v="11992.7"/>
    <s v="EDIA"/>
    <s v="C"/>
    <s v="Labor"/>
    <s v="TEC"/>
    <m/>
    <s v="BNL"/>
    <s v="PED"/>
    <s v="VAC"/>
    <x v="11"/>
    <s v="D.APP11"/>
    <m/>
    <m/>
    <m/>
    <m/>
    <m/>
    <m/>
    <m/>
    <n v="7915.18"/>
    <n v="4077.52"/>
    <m/>
    <m/>
    <m/>
    <m/>
    <m/>
    <m/>
    <m/>
    <m/>
    <m/>
    <x v="0"/>
    <x v="0"/>
    <m/>
  </r>
  <r>
    <s v=""/>
    <s v=" SR_0403_1041"/>
    <s v="ESR Vacuum Pumps - Finalize pump interfaces and required supports"/>
    <s v="6.04.05.03"/>
    <x v="0"/>
    <d v="2024-12-17T00:00:00"/>
    <d v="2025-02-13T00:00:00"/>
    <s v="rnavarrol"/>
    <s v="chetzel"/>
    <n v="22118.79"/>
    <s v="EDIA"/>
    <s v="C"/>
    <s v="Labor"/>
    <s v="TEC"/>
    <m/>
    <s v="BNL"/>
    <s v="PED"/>
    <s v="VAC"/>
    <x v="6"/>
    <s v="D.APP11"/>
    <m/>
    <m/>
    <m/>
    <m/>
    <m/>
    <m/>
    <m/>
    <m/>
    <n v="22118.79"/>
    <m/>
    <m/>
    <m/>
    <m/>
    <m/>
    <m/>
    <m/>
    <m/>
    <m/>
    <x v="0"/>
    <x v="0"/>
    <m/>
  </r>
  <r>
    <s v=""/>
    <s v=" SR_0403_1041"/>
    <s v="ESR Vacuum Pumps - Finalize pump interfaces and required supports"/>
    <s v="6.04.05.03"/>
    <x v="0"/>
    <d v="2024-12-17T00:00:00"/>
    <d v="2025-02-13T00:00:00"/>
    <s v="rnavarrol"/>
    <s v="chetzel"/>
    <n v="29181.119999999999"/>
    <s v="EDIA"/>
    <s v="C"/>
    <s v="Labor"/>
    <s v="TEC"/>
    <m/>
    <s v="BNL"/>
    <s v="PED"/>
    <s v="VAC"/>
    <x v="6"/>
    <s v="D.APP11"/>
    <m/>
    <m/>
    <m/>
    <m/>
    <m/>
    <m/>
    <m/>
    <m/>
    <n v="29181.119999999999"/>
    <m/>
    <m/>
    <m/>
    <m/>
    <m/>
    <m/>
    <m/>
    <m/>
    <m/>
    <x v="0"/>
    <x v="0"/>
    <m/>
  </r>
  <r>
    <s v=""/>
    <s v=" SR_0403_1041"/>
    <s v="ESR Vacuum Pumps - Finalize pump interfaces and required supports"/>
    <s v="6.04.05.03"/>
    <x v="0"/>
    <d v="2024-12-17T00:00:00"/>
    <d v="2025-02-13T00:00:00"/>
    <s v="rnavarrol"/>
    <s v="chetzel"/>
    <n v="7202.33"/>
    <s v="EDIA"/>
    <s v="C"/>
    <s v="Labor"/>
    <s v="TEC"/>
    <m/>
    <s v="BNL"/>
    <s v="PED"/>
    <s v="VAC"/>
    <x v="6"/>
    <s v="D.APP11"/>
    <m/>
    <m/>
    <m/>
    <m/>
    <m/>
    <m/>
    <m/>
    <m/>
    <n v="7202.33"/>
    <m/>
    <m/>
    <m/>
    <m/>
    <m/>
    <m/>
    <m/>
    <m/>
    <m/>
    <x v="0"/>
    <x v="0"/>
    <m/>
  </r>
  <r>
    <s v=""/>
    <s v=" SR_0403_1041"/>
    <s v="ESR Vacuum Pumps - Finalize pump interfaces and required supports"/>
    <s v="6.04.05.03"/>
    <x v="0"/>
    <d v="2024-12-17T00:00:00"/>
    <d v="2025-02-13T00:00:00"/>
    <s v="rnavarrol"/>
    <s v="chetzel"/>
    <n v="29181.119999999999"/>
    <s v="EDIA"/>
    <s v="C"/>
    <s v="Labor"/>
    <s v="TEC"/>
    <m/>
    <s v="BNL"/>
    <s v="PED"/>
    <s v="VAC"/>
    <x v="6"/>
    <s v="D.APP11"/>
    <m/>
    <m/>
    <m/>
    <m/>
    <m/>
    <m/>
    <m/>
    <m/>
    <n v="29181.119999999999"/>
    <m/>
    <m/>
    <m/>
    <m/>
    <m/>
    <m/>
    <m/>
    <m/>
    <m/>
    <x v="0"/>
    <x v="0"/>
    <m/>
  </r>
  <r>
    <s v=""/>
    <s v=" SR_0403_1041"/>
    <s v="ESR Vacuum Pumps - Finalize pump interfaces and required supports"/>
    <s v="6.04.05.03"/>
    <x v="0"/>
    <d v="2024-12-17T00:00:00"/>
    <d v="2025-02-13T00:00:00"/>
    <s v="rnavarrol"/>
    <s v="chetzel"/>
    <n v="5460.79"/>
    <s v="EDIA"/>
    <s v="C"/>
    <s v="Labor"/>
    <s v="TEC"/>
    <m/>
    <s v="BNL"/>
    <s v="PED"/>
    <s v="VAC"/>
    <x v="6"/>
    <s v="D.APP11"/>
    <m/>
    <m/>
    <m/>
    <m/>
    <m/>
    <m/>
    <m/>
    <m/>
    <n v="5460.79"/>
    <m/>
    <m/>
    <m/>
    <m/>
    <m/>
    <m/>
    <m/>
    <m/>
    <m/>
    <x v="0"/>
    <x v="0"/>
    <m/>
  </r>
  <r>
    <s v=""/>
    <s v=" SR_0403_1041"/>
    <s v="ESR Vacuum Pumps - Finalize pump interfaces and required supports"/>
    <s v="6.04.05.03"/>
    <x v="0"/>
    <d v="2024-12-17T00:00:00"/>
    <d v="2025-02-13T00:00:00"/>
    <s v="rnavarrol"/>
    <s v="chetzel"/>
    <n v="9565.6"/>
    <s v="EDIA"/>
    <s v="C"/>
    <s v="Labor"/>
    <s v="TEC"/>
    <m/>
    <s v="BNL"/>
    <s v="PED"/>
    <s v="VAC"/>
    <x v="6"/>
    <s v="D.APP11"/>
    <m/>
    <m/>
    <m/>
    <m/>
    <m/>
    <m/>
    <m/>
    <m/>
    <n v="9565.6"/>
    <m/>
    <m/>
    <m/>
    <m/>
    <m/>
    <m/>
    <m/>
    <m/>
    <m/>
    <x v="0"/>
    <x v="0"/>
    <m/>
  </r>
  <r>
    <s v=""/>
    <s v=" SR_0403_1042"/>
    <s v="ESR Vacuum Pumps - Finalize design"/>
    <s v="6.04.05.03"/>
    <x v="0"/>
    <d v="2025-02-14T00:00:00"/>
    <d v="2025-04-11T00:00:00"/>
    <s v="rnavarrol"/>
    <s v="chetzel"/>
    <n v="22118.79"/>
    <s v="EDIA"/>
    <s v="C"/>
    <s v="Labor"/>
    <s v="TEC"/>
    <m/>
    <s v="BNL"/>
    <s v="PED"/>
    <s v="VAC"/>
    <x v="6"/>
    <s v="D.APP11"/>
    <m/>
    <m/>
    <m/>
    <m/>
    <m/>
    <m/>
    <m/>
    <m/>
    <n v="22118.79"/>
    <m/>
    <m/>
    <m/>
    <m/>
    <m/>
    <m/>
    <m/>
    <m/>
    <m/>
    <x v="0"/>
    <x v="0"/>
    <m/>
  </r>
  <r>
    <s v=""/>
    <s v=" SR_0403_1042"/>
    <s v="ESR Vacuum Pumps - Finalize design"/>
    <s v="6.04.05.03"/>
    <x v="0"/>
    <d v="2025-02-14T00:00:00"/>
    <d v="2025-04-11T00:00:00"/>
    <s v="rnavarrol"/>
    <s v="chetzel"/>
    <n v="29181.119999999999"/>
    <s v="EDIA"/>
    <s v="C"/>
    <s v="Labor"/>
    <s v="TEC"/>
    <m/>
    <s v="BNL"/>
    <s v="PED"/>
    <s v="VAC"/>
    <x v="6"/>
    <s v="D.APP11"/>
    <m/>
    <m/>
    <m/>
    <m/>
    <m/>
    <m/>
    <m/>
    <m/>
    <n v="29181.119999999999"/>
    <m/>
    <m/>
    <m/>
    <m/>
    <m/>
    <m/>
    <m/>
    <m/>
    <m/>
    <x v="0"/>
    <x v="0"/>
    <m/>
  </r>
  <r>
    <s v=""/>
    <s v=" SR_0403_1042"/>
    <s v="ESR Vacuum Pumps - Finalize design"/>
    <s v="6.04.05.03"/>
    <x v="0"/>
    <d v="2025-02-14T00:00:00"/>
    <d v="2025-04-11T00:00:00"/>
    <s v="rnavarrol"/>
    <s v="chetzel"/>
    <n v="7202.33"/>
    <s v="EDIA"/>
    <s v="C"/>
    <s v="Labor"/>
    <s v="TEC"/>
    <m/>
    <s v="BNL"/>
    <s v="PED"/>
    <s v="VAC"/>
    <x v="6"/>
    <s v="D.APP11"/>
    <m/>
    <m/>
    <m/>
    <m/>
    <m/>
    <m/>
    <m/>
    <m/>
    <n v="7202.33"/>
    <m/>
    <m/>
    <m/>
    <m/>
    <m/>
    <m/>
    <m/>
    <m/>
    <m/>
    <x v="0"/>
    <x v="0"/>
    <m/>
  </r>
  <r>
    <s v=""/>
    <s v=" SR_0403_1042"/>
    <s v="ESR Vacuum Pumps - Finalize design"/>
    <s v="6.04.05.03"/>
    <x v="0"/>
    <d v="2025-02-14T00:00:00"/>
    <d v="2025-04-11T00:00:00"/>
    <s v="rnavarrol"/>
    <s v="chetzel"/>
    <n v="29181.119999999999"/>
    <s v="EDIA"/>
    <s v="C"/>
    <s v="Labor"/>
    <s v="TEC"/>
    <m/>
    <s v="BNL"/>
    <s v="PED"/>
    <s v="VAC"/>
    <x v="6"/>
    <s v="D.APP11"/>
    <m/>
    <m/>
    <m/>
    <m/>
    <m/>
    <m/>
    <m/>
    <m/>
    <n v="29181.119999999999"/>
    <m/>
    <m/>
    <m/>
    <m/>
    <m/>
    <m/>
    <m/>
    <m/>
    <m/>
    <x v="0"/>
    <x v="0"/>
    <m/>
  </r>
  <r>
    <s v=""/>
    <s v=" SR_0403_1042"/>
    <s v="ESR Vacuum Pumps - Finalize design"/>
    <s v="6.04.05.03"/>
    <x v="0"/>
    <d v="2025-02-14T00:00:00"/>
    <d v="2025-04-11T00:00:00"/>
    <s v="rnavarrol"/>
    <s v="chetzel"/>
    <n v="5460.79"/>
    <s v="EDIA"/>
    <s v="C"/>
    <s v="Labor"/>
    <s v="TEC"/>
    <m/>
    <s v="BNL"/>
    <s v="PED"/>
    <s v="VAC"/>
    <x v="6"/>
    <s v="D.APP11"/>
    <m/>
    <m/>
    <m/>
    <m/>
    <m/>
    <m/>
    <m/>
    <m/>
    <n v="5460.79"/>
    <m/>
    <m/>
    <m/>
    <m/>
    <m/>
    <m/>
    <m/>
    <m/>
    <m/>
    <x v="0"/>
    <x v="0"/>
    <m/>
  </r>
  <r>
    <s v=""/>
    <s v=" SR_0403_1042"/>
    <s v="ESR Vacuum Pumps - Finalize design"/>
    <s v="6.04.05.03"/>
    <x v="0"/>
    <d v="2025-02-14T00:00:00"/>
    <d v="2025-04-11T00:00:00"/>
    <s v="rnavarrol"/>
    <s v="chetzel"/>
    <n v="9565.6"/>
    <s v="EDIA"/>
    <s v="C"/>
    <s v="Labor"/>
    <s v="TEC"/>
    <m/>
    <s v="BNL"/>
    <s v="PED"/>
    <s v="VAC"/>
    <x v="6"/>
    <s v="D.APP11"/>
    <m/>
    <m/>
    <m/>
    <m/>
    <m/>
    <m/>
    <m/>
    <m/>
    <n v="9565.6"/>
    <m/>
    <m/>
    <m/>
    <m/>
    <m/>
    <m/>
    <m/>
    <m/>
    <m/>
    <x v="0"/>
    <x v="0"/>
    <m/>
  </r>
  <r>
    <s v=""/>
    <s v=" SR_0403_1043"/>
    <s v="ESR Vacuum Pumps - Finalize drawings"/>
    <s v="6.04.05.03"/>
    <x v="0"/>
    <d v="2025-04-14T00:00:00"/>
    <d v="2025-06-23T00:00:00"/>
    <s v="rnavarrol"/>
    <s v="chetzel"/>
    <n v="27551.47"/>
    <s v="EDIA"/>
    <s v="C"/>
    <s v="Labor"/>
    <s v="TEC"/>
    <m/>
    <s v="BNL"/>
    <s v="PED"/>
    <s v="VAC"/>
    <x v="6"/>
    <s v="D.APP11"/>
    <m/>
    <m/>
    <m/>
    <m/>
    <m/>
    <m/>
    <m/>
    <m/>
    <n v="27551.47"/>
    <m/>
    <m/>
    <m/>
    <m/>
    <m/>
    <m/>
    <m/>
    <m/>
    <m/>
    <x v="0"/>
    <x v="0"/>
    <m/>
  </r>
  <r>
    <s v=""/>
    <s v=" SR_0403_1043"/>
    <s v="ESR Vacuum Pumps - Finalize drawings"/>
    <s v="6.04.05.03"/>
    <x v="0"/>
    <d v="2025-04-14T00:00:00"/>
    <d v="2025-06-23T00:00:00"/>
    <s v="rnavarrol"/>
    <s v="chetzel"/>
    <n v="36348.410000000003"/>
    <s v="EDIA"/>
    <s v="C"/>
    <s v="Labor"/>
    <s v="TEC"/>
    <m/>
    <s v="BNL"/>
    <s v="PED"/>
    <s v="VAC"/>
    <x v="6"/>
    <s v="D.APP11"/>
    <m/>
    <m/>
    <m/>
    <m/>
    <m/>
    <m/>
    <m/>
    <m/>
    <n v="36348.410000000003"/>
    <m/>
    <m/>
    <m/>
    <m/>
    <m/>
    <m/>
    <m/>
    <m/>
    <m/>
    <x v="0"/>
    <x v="0"/>
    <m/>
  </r>
  <r>
    <s v=""/>
    <s v=" SR_0403_1043"/>
    <s v="ESR Vacuum Pumps - Finalize drawings"/>
    <s v="6.04.05.03"/>
    <x v="0"/>
    <d v="2025-04-14T00:00:00"/>
    <d v="2025-06-23T00:00:00"/>
    <s v="rnavarrol"/>
    <s v="chetzel"/>
    <n v="9002.92"/>
    <s v="EDIA"/>
    <s v="C"/>
    <s v="Labor"/>
    <s v="TEC"/>
    <m/>
    <s v="BNL"/>
    <s v="PED"/>
    <s v="VAC"/>
    <x v="6"/>
    <s v="D.APP11"/>
    <m/>
    <m/>
    <m/>
    <m/>
    <m/>
    <m/>
    <m/>
    <m/>
    <n v="9002.92"/>
    <m/>
    <m/>
    <m/>
    <m/>
    <m/>
    <m/>
    <m/>
    <m/>
    <m/>
    <x v="0"/>
    <x v="0"/>
    <m/>
  </r>
  <r>
    <s v=""/>
    <s v=" SR_0403_1043"/>
    <s v="ESR Vacuum Pumps - Finalize drawings"/>
    <s v="6.04.05.03"/>
    <x v="0"/>
    <d v="2025-04-14T00:00:00"/>
    <d v="2025-06-23T00:00:00"/>
    <s v="rnavarrol"/>
    <s v="chetzel"/>
    <n v="36348.410000000003"/>
    <s v="EDIA"/>
    <s v="C"/>
    <s v="Labor"/>
    <s v="TEC"/>
    <m/>
    <s v="BNL"/>
    <s v="PED"/>
    <s v="VAC"/>
    <x v="6"/>
    <s v="D.APP11"/>
    <m/>
    <m/>
    <m/>
    <m/>
    <m/>
    <m/>
    <m/>
    <m/>
    <n v="36348.410000000003"/>
    <m/>
    <m/>
    <m/>
    <m/>
    <m/>
    <m/>
    <m/>
    <m/>
    <m/>
    <x v="0"/>
    <x v="0"/>
    <m/>
  </r>
  <r>
    <s v=""/>
    <s v=" SR_0403_1043"/>
    <s v="ESR Vacuum Pumps - Finalize drawings"/>
    <s v="6.04.05.03"/>
    <x v="0"/>
    <d v="2025-04-14T00:00:00"/>
    <d v="2025-06-23T00:00:00"/>
    <s v="rnavarrol"/>
    <s v="chetzel"/>
    <n v="6825.99"/>
    <s v="EDIA"/>
    <s v="C"/>
    <s v="Labor"/>
    <s v="TEC"/>
    <m/>
    <s v="BNL"/>
    <s v="PED"/>
    <s v="VAC"/>
    <x v="6"/>
    <s v="D.APP11"/>
    <m/>
    <m/>
    <m/>
    <m/>
    <m/>
    <m/>
    <m/>
    <m/>
    <n v="6825.99"/>
    <m/>
    <m/>
    <m/>
    <m/>
    <m/>
    <m/>
    <m/>
    <m/>
    <m/>
    <x v="0"/>
    <x v="0"/>
    <m/>
  </r>
  <r>
    <s v=""/>
    <s v=" SR_0403_1043"/>
    <s v="ESR Vacuum Pumps - Finalize drawings"/>
    <s v="6.04.05.03"/>
    <x v="0"/>
    <d v="2025-04-14T00:00:00"/>
    <d v="2025-06-23T00:00:00"/>
    <s v="rnavarrol"/>
    <s v="chetzel"/>
    <n v="12041.4"/>
    <s v="EDIA"/>
    <s v="C"/>
    <s v="Labor"/>
    <s v="TEC"/>
    <m/>
    <s v="BNL"/>
    <s v="PED"/>
    <s v="VAC"/>
    <x v="6"/>
    <s v="D.APP11"/>
    <m/>
    <m/>
    <m/>
    <m/>
    <m/>
    <m/>
    <m/>
    <m/>
    <n v="12041.4"/>
    <m/>
    <m/>
    <m/>
    <m/>
    <m/>
    <m/>
    <m/>
    <m/>
    <m/>
    <x v="0"/>
    <x v="0"/>
    <m/>
  </r>
  <r>
    <s v=""/>
    <s v=" SR_0403_1044"/>
    <s v="ESR Vacuum Pumps - Document approvals"/>
    <s v="6.04.05.03"/>
    <x v="0"/>
    <d v="2025-06-24T00:00:00"/>
    <d v="2025-08-12T00:00:00"/>
    <s v="rnavarrol"/>
    <s v="chetzel"/>
    <n v="19273.099999999999"/>
    <s v="EDIA"/>
    <s v="C"/>
    <s v="Labor"/>
    <s v="TEC"/>
    <m/>
    <s v="BNL"/>
    <s v="PED"/>
    <s v="VAC"/>
    <x v="6"/>
    <s v="D.APP11"/>
    <m/>
    <m/>
    <m/>
    <m/>
    <m/>
    <m/>
    <m/>
    <m/>
    <n v="19273.099999999999"/>
    <m/>
    <m/>
    <m/>
    <m/>
    <m/>
    <m/>
    <m/>
    <m/>
    <m/>
    <x v="0"/>
    <x v="0"/>
    <m/>
  </r>
  <r>
    <s v=""/>
    <s v=" SR_0403_1044"/>
    <s v="ESR Vacuum Pumps - Document approvals"/>
    <s v="6.04.05.03"/>
    <x v="0"/>
    <d v="2025-06-24T00:00:00"/>
    <d v="2025-08-12T00:00:00"/>
    <s v="rnavarrol"/>
    <s v="chetzel"/>
    <n v="25426.82"/>
    <s v="EDIA"/>
    <s v="C"/>
    <s v="Labor"/>
    <s v="TEC"/>
    <m/>
    <s v="BNL"/>
    <s v="PED"/>
    <s v="VAC"/>
    <x v="6"/>
    <s v="D.APP11"/>
    <m/>
    <m/>
    <m/>
    <m/>
    <m/>
    <m/>
    <m/>
    <m/>
    <n v="25426.82"/>
    <m/>
    <m/>
    <m/>
    <m/>
    <m/>
    <m/>
    <m/>
    <m/>
    <m/>
    <x v="0"/>
    <x v="0"/>
    <m/>
  </r>
  <r>
    <s v=""/>
    <s v=" SR_0403_1044"/>
    <s v="ESR Vacuum Pumps - Document approvals"/>
    <s v="6.04.05.03"/>
    <x v="0"/>
    <d v="2025-06-24T00:00:00"/>
    <d v="2025-08-12T00:00:00"/>
    <s v="rnavarrol"/>
    <s v="chetzel"/>
    <n v="6302.04"/>
    <s v="EDIA"/>
    <s v="C"/>
    <s v="Labor"/>
    <s v="TEC"/>
    <m/>
    <s v="BNL"/>
    <s v="PED"/>
    <s v="VAC"/>
    <x v="6"/>
    <s v="D.APP11"/>
    <m/>
    <m/>
    <m/>
    <m/>
    <m/>
    <m/>
    <m/>
    <m/>
    <n v="6302.04"/>
    <m/>
    <m/>
    <m/>
    <m/>
    <m/>
    <m/>
    <m/>
    <m/>
    <m/>
    <x v="0"/>
    <x v="0"/>
    <m/>
  </r>
  <r>
    <s v=""/>
    <s v=" SR_0403_1044"/>
    <s v="ESR Vacuum Pumps - Document approvals"/>
    <s v="6.04.05.03"/>
    <x v="0"/>
    <d v="2025-06-24T00:00:00"/>
    <d v="2025-08-12T00:00:00"/>
    <s v="rnavarrol"/>
    <s v="chetzel"/>
    <n v="25426.82"/>
    <s v="EDIA"/>
    <s v="C"/>
    <s v="Labor"/>
    <s v="TEC"/>
    <m/>
    <s v="BNL"/>
    <s v="PED"/>
    <s v="VAC"/>
    <x v="6"/>
    <s v="D.APP11"/>
    <m/>
    <m/>
    <m/>
    <m/>
    <m/>
    <m/>
    <m/>
    <m/>
    <n v="25426.82"/>
    <m/>
    <m/>
    <m/>
    <m/>
    <m/>
    <m/>
    <m/>
    <m/>
    <m/>
    <x v="0"/>
    <x v="0"/>
    <m/>
  </r>
  <r>
    <s v=""/>
    <s v=" SR_0403_1044"/>
    <s v="ESR Vacuum Pumps - Document approvals"/>
    <s v="6.04.05.03"/>
    <x v="0"/>
    <d v="2025-06-24T00:00:00"/>
    <d v="2025-08-12T00:00:00"/>
    <s v="rnavarrol"/>
    <s v="chetzel"/>
    <n v="4778.1899999999996"/>
    <s v="EDIA"/>
    <s v="C"/>
    <s v="Labor"/>
    <s v="TEC"/>
    <m/>
    <s v="BNL"/>
    <s v="PED"/>
    <s v="VAC"/>
    <x v="6"/>
    <s v="D.APP11"/>
    <m/>
    <m/>
    <m/>
    <m/>
    <m/>
    <m/>
    <m/>
    <m/>
    <n v="4778.1899999999996"/>
    <m/>
    <m/>
    <m/>
    <m/>
    <m/>
    <m/>
    <m/>
    <m/>
    <m/>
    <x v="0"/>
    <x v="0"/>
    <m/>
  </r>
  <r>
    <s v=""/>
    <s v=" SR_0403_1044"/>
    <s v="ESR Vacuum Pumps - Document approvals"/>
    <s v="6.04.05.03"/>
    <x v="0"/>
    <d v="2025-06-24T00:00:00"/>
    <d v="2025-08-12T00:00:00"/>
    <s v="rnavarrol"/>
    <s v="chetzel"/>
    <n v="8440.24"/>
    <s v="EDIA"/>
    <s v="C"/>
    <s v="Labor"/>
    <s v="TEC"/>
    <m/>
    <s v="BNL"/>
    <s v="PED"/>
    <s v="VAC"/>
    <x v="6"/>
    <s v="D.APP11"/>
    <m/>
    <m/>
    <m/>
    <m/>
    <m/>
    <m/>
    <m/>
    <m/>
    <n v="8440.24"/>
    <m/>
    <m/>
    <m/>
    <m/>
    <m/>
    <m/>
    <m/>
    <m/>
    <m/>
    <x v="0"/>
    <x v="0"/>
    <m/>
  </r>
  <r>
    <s v=""/>
    <s v=" SR_0403_1071"/>
    <s v="ESR Vacuum Pumps - Finalize requirements"/>
    <s v="6.04.05.03"/>
    <x v="0"/>
    <d v="2025-08-13T00:00:00"/>
    <d v="2025-09-17T00:00:00"/>
    <s v="rnavarrol"/>
    <s v="chetzel"/>
    <n v="4561.8"/>
    <s v="EDIA"/>
    <s v="C"/>
    <s v="Labor"/>
    <s v="TEC"/>
    <m/>
    <s v="BNL"/>
    <s v="PED"/>
    <s v="VAC"/>
    <x v="6"/>
    <s v="D.APP11"/>
    <m/>
    <m/>
    <m/>
    <m/>
    <m/>
    <m/>
    <m/>
    <m/>
    <n v="4561.8"/>
    <m/>
    <m/>
    <m/>
    <m/>
    <m/>
    <m/>
    <m/>
    <m/>
    <m/>
    <x v="0"/>
    <x v="0"/>
    <m/>
  </r>
  <r>
    <s v=""/>
    <s v=" SR_0403_1071"/>
    <s v="ESR Vacuum Pumps - Finalize requirements"/>
    <s v="6.04.05.03"/>
    <x v="0"/>
    <d v="2025-08-13T00:00:00"/>
    <d v="2025-09-17T00:00:00"/>
    <s v="rnavarrol"/>
    <s v="chetzel"/>
    <n v="6018.34"/>
    <s v="EDIA"/>
    <s v="C"/>
    <s v="Labor"/>
    <s v="TEC"/>
    <m/>
    <s v="BNL"/>
    <s v="PED"/>
    <s v="VAC"/>
    <x v="6"/>
    <s v="D.APP11"/>
    <m/>
    <m/>
    <m/>
    <m/>
    <m/>
    <m/>
    <m/>
    <m/>
    <n v="6018.34"/>
    <m/>
    <m/>
    <m/>
    <m/>
    <m/>
    <m/>
    <m/>
    <m/>
    <m/>
    <x v="0"/>
    <x v="0"/>
    <m/>
  </r>
  <r>
    <s v=""/>
    <s v=" SR_0403_1071"/>
    <s v="ESR Vacuum Pumps - Finalize requirements"/>
    <s v="6.04.05.03"/>
    <x v="0"/>
    <d v="2025-08-13T00:00:00"/>
    <d v="2025-09-17T00:00:00"/>
    <s v="rnavarrol"/>
    <s v="chetzel"/>
    <n v="6018.34"/>
    <s v="EDIA"/>
    <s v="C"/>
    <s v="Labor"/>
    <s v="TEC"/>
    <m/>
    <s v="BNL"/>
    <s v="PED"/>
    <s v="VAC"/>
    <x v="6"/>
    <s v="D.APP11"/>
    <m/>
    <m/>
    <m/>
    <m/>
    <m/>
    <m/>
    <m/>
    <m/>
    <n v="6018.34"/>
    <m/>
    <m/>
    <m/>
    <m/>
    <m/>
    <m/>
    <m/>
    <m/>
    <m/>
    <x v="0"/>
    <x v="0"/>
    <m/>
  </r>
  <r>
    <s v=""/>
    <s v=" SR_0403_1071"/>
    <s v="ESR Vacuum Pumps - Finalize requirements"/>
    <s v="6.04.05.03"/>
    <x v="0"/>
    <d v="2025-08-13T00:00:00"/>
    <d v="2025-09-17T00:00:00"/>
    <s v="rnavarrol"/>
    <s v="chetzel"/>
    <n v="4470.76"/>
    <s v="EDIA"/>
    <s v="C"/>
    <s v="Labor"/>
    <s v="TEC"/>
    <m/>
    <s v="BNL"/>
    <s v="PED"/>
    <s v="VAC"/>
    <x v="6"/>
    <s v="D.APP11"/>
    <m/>
    <m/>
    <m/>
    <m/>
    <m/>
    <m/>
    <m/>
    <m/>
    <n v="4470.76"/>
    <m/>
    <m/>
    <m/>
    <m/>
    <m/>
    <m/>
    <m/>
    <m/>
    <m/>
    <x v="0"/>
    <x v="0"/>
    <m/>
  </r>
  <r>
    <s v=""/>
    <s v=" SR_0403_1072"/>
    <s v="ESR Vacuum Pumps - Draft SOW/SPECS/RFI/APP/AP"/>
    <s v="6.04.05.03"/>
    <x v="0"/>
    <d v="2025-09-18T00:00:00"/>
    <d v="2025-11-14T00:00:00"/>
    <s v="rnavarrol"/>
    <s v="chetzel"/>
    <n v="7440.06"/>
    <s v="EDIA"/>
    <s v="C"/>
    <s v="Labor"/>
    <s v="TEC"/>
    <m/>
    <s v="BNL"/>
    <s v="PED"/>
    <s v="VAC"/>
    <x v="10"/>
    <s v="D.APP11"/>
    <m/>
    <m/>
    <m/>
    <m/>
    <m/>
    <m/>
    <m/>
    <m/>
    <n v="1674.01"/>
    <n v="5766.05"/>
    <m/>
    <m/>
    <m/>
    <m/>
    <m/>
    <m/>
    <m/>
    <m/>
    <x v="0"/>
    <x v="0"/>
    <m/>
  </r>
  <r>
    <s v=""/>
    <s v=" SR_0403_1072"/>
    <s v="ESR Vacuum Pumps - Draft SOW/SPECS/RFI/APP/AP"/>
    <s v="6.04.05.03"/>
    <x v="0"/>
    <d v="2025-09-18T00:00:00"/>
    <d v="2025-11-14T00:00:00"/>
    <s v="rnavarrol"/>
    <s v="chetzel"/>
    <n v="9815.61"/>
    <s v="EDIA"/>
    <s v="C"/>
    <s v="Labor"/>
    <s v="TEC"/>
    <m/>
    <s v="BNL"/>
    <s v="PED"/>
    <s v="VAC"/>
    <x v="10"/>
    <s v="D.APP11"/>
    <m/>
    <m/>
    <m/>
    <m/>
    <m/>
    <m/>
    <m/>
    <m/>
    <n v="2208.5100000000002"/>
    <n v="7607.1"/>
    <m/>
    <m/>
    <m/>
    <m/>
    <m/>
    <m/>
    <m/>
    <m/>
    <x v="0"/>
    <x v="0"/>
    <m/>
  </r>
  <r>
    <s v=""/>
    <s v=" SR_0403_1072"/>
    <s v="ESR Vacuum Pumps - Draft SOW/SPECS/RFI/APP/AP"/>
    <s v="6.04.05.03"/>
    <x v="0"/>
    <d v="2025-09-18T00:00:00"/>
    <d v="2025-11-14T00:00:00"/>
    <s v="rnavarrol"/>
    <s v="chetzel"/>
    <n v="9815.61"/>
    <s v="EDIA"/>
    <s v="C"/>
    <s v="Labor"/>
    <s v="TEC"/>
    <m/>
    <s v="BNL"/>
    <s v="PED"/>
    <s v="VAC"/>
    <x v="10"/>
    <s v="D.APP11"/>
    <m/>
    <m/>
    <m/>
    <m/>
    <m/>
    <m/>
    <m/>
    <m/>
    <n v="2208.5100000000002"/>
    <n v="7607.1"/>
    <m/>
    <m/>
    <m/>
    <m/>
    <m/>
    <m/>
    <m/>
    <m/>
    <x v="0"/>
    <x v="0"/>
    <m/>
  </r>
  <r>
    <s v=""/>
    <s v=" SR_0403_1072"/>
    <s v="ESR Vacuum Pumps - Draft SOW/SPECS/RFI/APP/AP"/>
    <s v="6.04.05.03"/>
    <x v="0"/>
    <d v="2025-09-18T00:00:00"/>
    <d v="2025-11-14T00:00:00"/>
    <s v="rnavarrol"/>
    <s v="chetzel"/>
    <n v="7361.71"/>
    <s v="EDIA"/>
    <s v="C"/>
    <s v="Labor"/>
    <s v="TEC"/>
    <m/>
    <s v="BNL"/>
    <s v="PED"/>
    <s v="VAC"/>
    <x v="10"/>
    <s v="D.APP11"/>
    <m/>
    <m/>
    <m/>
    <m/>
    <m/>
    <m/>
    <m/>
    <m/>
    <n v="1656.38"/>
    <n v="5705.32"/>
    <m/>
    <m/>
    <m/>
    <m/>
    <m/>
    <m/>
    <m/>
    <m/>
    <x v="0"/>
    <x v="0"/>
    <m/>
  </r>
  <r>
    <s v=""/>
    <s v=" SR_0403_1073"/>
    <s v="ESR Vacuum Pumps - Develop required drawings"/>
    <s v="6.04.05.03"/>
    <x v="0"/>
    <d v="2025-09-18T00:00:00"/>
    <d v="2025-10-16T00:00:00"/>
    <s v="rnavarrol"/>
    <s v="chetzel"/>
    <n v="3726.67"/>
    <s v="EDIA"/>
    <s v="C"/>
    <s v="Labor"/>
    <s v="TEC"/>
    <m/>
    <s v="BNL"/>
    <s v="PED"/>
    <s v="VAC"/>
    <x v="10"/>
    <s v="D.APP11"/>
    <m/>
    <m/>
    <m/>
    <m/>
    <m/>
    <m/>
    <m/>
    <m/>
    <n v="1677"/>
    <n v="2049.67"/>
    <m/>
    <m/>
    <m/>
    <m/>
    <m/>
    <m/>
    <m/>
    <m/>
    <x v="0"/>
    <x v="0"/>
    <m/>
  </r>
  <r>
    <s v=""/>
    <s v=" SR_0403_1073"/>
    <s v="ESR Vacuum Pumps - Develop required drawings"/>
    <s v="6.04.05.03"/>
    <x v="0"/>
    <d v="2025-09-18T00:00:00"/>
    <d v="2025-10-16T00:00:00"/>
    <s v="rnavarrol"/>
    <s v="chetzel"/>
    <n v="4916.5600000000004"/>
    <s v="EDIA"/>
    <s v="C"/>
    <s v="Labor"/>
    <s v="TEC"/>
    <m/>
    <s v="BNL"/>
    <s v="PED"/>
    <s v="VAC"/>
    <x v="10"/>
    <s v="D.APP11"/>
    <m/>
    <m/>
    <m/>
    <m/>
    <m/>
    <m/>
    <m/>
    <m/>
    <n v="2212.4499999999998"/>
    <n v="2704.11"/>
    <m/>
    <m/>
    <m/>
    <m/>
    <m/>
    <m/>
    <m/>
    <m/>
    <x v="0"/>
    <x v="0"/>
    <m/>
  </r>
  <r>
    <s v=""/>
    <s v=" SR_0403_1073"/>
    <s v="ESR Vacuum Pumps - Develop required drawings"/>
    <s v="6.04.05.03"/>
    <x v="0"/>
    <d v="2025-09-18T00:00:00"/>
    <d v="2025-10-16T00:00:00"/>
    <s v="rnavarrol"/>
    <s v="chetzel"/>
    <n v="4916.5600000000004"/>
    <s v="EDIA"/>
    <s v="C"/>
    <s v="Labor"/>
    <s v="TEC"/>
    <m/>
    <s v="BNL"/>
    <s v="PED"/>
    <s v="VAC"/>
    <x v="10"/>
    <s v="D.APP11"/>
    <m/>
    <m/>
    <m/>
    <m/>
    <m/>
    <m/>
    <m/>
    <m/>
    <n v="2212.4499999999998"/>
    <n v="2704.11"/>
    <m/>
    <m/>
    <m/>
    <m/>
    <m/>
    <m/>
    <m/>
    <m/>
    <x v="0"/>
    <x v="0"/>
    <m/>
  </r>
  <r>
    <s v=""/>
    <s v=" SR_0403_1073"/>
    <s v="ESR Vacuum Pumps - Develop required drawings"/>
    <s v="6.04.05.03"/>
    <x v="0"/>
    <d v="2025-09-18T00:00:00"/>
    <d v="2025-10-16T00:00:00"/>
    <s v="rnavarrol"/>
    <s v="chetzel"/>
    <n v="3687.42"/>
    <s v="EDIA"/>
    <s v="C"/>
    <s v="Labor"/>
    <s v="TEC"/>
    <m/>
    <s v="BNL"/>
    <s v="PED"/>
    <s v="VAC"/>
    <x v="10"/>
    <s v="D.APP11"/>
    <m/>
    <m/>
    <m/>
    <m/>
    <m/>
    <m/>
    <m/>
    <m/>
    <n v="1659.34"/>
    <n v="2028.08"/>
    <m/>
    <m/>
    <m/>
    <m/>
    <m/>
    <m/>
    <m/>
    <m/>
    <x v="0"/>
    <x v="0"/>
    <m/>
  </r>
  <r>
    <s v=""/>
    <s v=" SR_0403_1074"/>
    <s v="ESR Vacuum Pumps - Finalize SOW/SPECS/RFI/APP/AP"/>
    <s v="6.04.05.03"/>
    <x v="0"/>
    <d v="2025-10-17T00:00:00"/>
    <d v="2025-11-14T00:00:00"/>
    <s v="rnavarrol"/>
    <s v="chetzel"/>
    <n v="3784.25"/>
    <s v="EDIA"/>
    <s v="C"/>
    <s v="Labor"/>
    <s v="TEC"/>
    <m/>
    <s v="BNL"/>
    <s v="PED"/>
    <s v="VAC"/>
    <x v="10"/>
    <s v="D.APP11"/>
    <m/>
    <m/>
    <m/>
    <m/>
    <m/>
    <m/>
    <m/>
    <m/>
    <m/>
    <n v="3784.25"/>
    <m/>
    <m/>
    <m/>
    <m/>
    <m/>
    <m/>
    <m/>
    <m/>
    <x v="0"/>
    <x v="0"/>
    <m/>
  </r>
  <r>
    <s v=""/>
    <s v=" SR_0403_1074"/>
    <s v="ESR Vacuum Pumps - Finalize SOW/SPECS/RFI/APP/AP"/>
    <s v="6.04.05.03"/>
    <x v="0"/>
    <d v="2025-10-17T00:00:00"/>
    <d v="2025-11-14T00:00:00"/>
    <s v="rnavarrol"/>
    <s v="chetzel"/>
    <n v="4992.53"/>
    <s v="EDIA"/>
    <s v="C"/>
    <s v="Labor"/>
    <s v="TEC"/>
    <m/>
    <s v="BNL"/>
    <s v="PED"/>
    <s v="VAC"/>
    <x v="10"/>
    <s v="D.APP11"/>
    <m/>
    <m/>
    <m/>
    <m/>
    <m/>
    <m/>
    <m/>
    <m/>
    <m/>
    <n v="4992.53"/>
    <m/>
    <m/>
    <m/>
    <m/>
    <m/>
    <m/>
    <m/>
    <m/>
    <x v="0"/>
    <x v="0"/>
    <m/>
  </r>
  <r>
    <s v=""/>
    <s v=" SR_0403_1074"/>
    <s v="ESR Vacuum Pumps - Finalize SOW/SPECS/RFI/APP/AP"/>
    <s v="6.04.05.03"/>
    <x v="0"/>
    <d v="2025-10-17T00:00:00"/>
    <d v="2025-11-14T00:00:00"/>
    <s v="rnavarrol"/>
    <s v="chetzel"/>
    <n v="4992.53"/>
    <s v="EDIA"/>
    <s v="C"/>
    <s v="Labor"/>
    <s v="TEC"/>
    <m/>
    <s v="BNL"/>
    <s v="PED"/>
    <s v="VAC"/>
    <x v="10"/>
    <s v="D.APP11"/>
    <m/>
    <m/>
    <m/>
    <m/>
    <m/>
    <m/>
    <m/>
    <m/>
    <m/>
    <n v="4992.53"/>
    <m/>
    <m/>
    <m/>
    <m/>
    <m/>
    <m/>
    <m/>
    <m/>
    <x v="0"/>
    <x v="0"/>
    <m/>
  </r>
  <r>
    <s v=""/>
    <s v=" SR_0403_1074"/>
    <s v="ESR Vacuum Pumps - Finalize SOW/SPECS/RFI/APP/AP"/>
    <s v="6.04.05.03"/>
    <x v="0"/>
    <d v="2025-10-17T00:00:00"/>
    <d v="2025-11-14T00:00:00"/>
    <s v="rnavarrol"/>
    <s v="chetzel"/>
    <n v="3744.4"/>
    <s v="EDIA"/>
    <s v="C"/>
    <s v="Labor"/>
    <s v="TEC"/>
    <m/>
    <s v="BNL"/>
    <s v="PED"/>
    <s v="VAC"/>
    <x v="10"/>
    <s v="D.APP11"/>
    <m/>
    <m/>
    <m/>
    <m/>
    <m/>
    <m/>
    <m/>
    <m/>
    <m/>
    <n v="3744.4"/>
    <m/>
    <m/>
    <m/>
    <m/>
    <m/>
    <m/>
    <m/>
    <m/>
    <x v="0"/>
    <x v="0"/>
    <m/>
  </r>
  <r>
    <s v=""/>
    <s v=" SR_0403_1075"/>
    <s v="ESR Vacuum Pumps - Document approvals"/>
    <s v="6.04.05.03"/>
    <x v="0"/>
    <d v="2025-11-17T00:00:00"/>
    <d v="2025-12-16T00:00:00"/>
    <s v="rnavarrol"/>
    <s v="chetzel"/>
    <n v="3784.25"/>
    <s v="EDIA"/>
    <s v="C"/>
    <s v="Labor"/>
    <s v="TEC"/>
    <m/>
    <s v="BNL"/>
    <s v="PED"/>
    <s v="VAC"/>
    <x v="10"/>
    <s v="D.APP11"/>
    <m/>
    <m/>
    <m/>
    <m/>
    <m/>
    <m/>
    <m/>
    <m/>
    <m/>
    <n v="3784.25"/>
    <m/>
    <m/>
    <m/>
    <m/>
    <m/>
    <m/>
    <m/>
    <m/>
    <x v="0"/>
    <x v="0"/>
    <m/>
  </r>
  <r>
    <s v=""/>
    <s v=" SR_0403_1075"/>
    <s v="ESR Vacuum Pumps - Document approvals"/>
    <s v="6.04.05.03"/>
    <x v="0"/>
    <d v="2025-11-17T00:00:00"/>
    <d v="2025-12-16T00:00:00"/>
    <s v="rnavarrol"/>
    <s v="chetzel"/>
    <n v="4992.53"/>
    <s v="EDIA"/>
    <s v="C"/>
    <s v="Labor"/>
    <s v="TEC"/>
    <m/>
    <s v="BNL"/>
    <s v="PED"/>
    <s v="VAC"/>
    <x v="10"/>
    <s v="D.APP11"/>
    <m/>
    <m/>
    <m/>
    <m/>
    <m/>
    <m/>
    <m/>
    <m/>
    <m/>
    <n v="4992.53"/>
    <m/>
    <m/>
    <m/>
    <m/>
    <m/>
    <m/>
    <m/>
    <m/>
    <x v="0"/>
    <x v="0"/>
    <m/>
  </r>
  <r>
    <s v=""/>
    <s v=" SR_0403_1075"/>
    <s v="ESR Vacuum Pumps - Document approvals"/>
    <s v="6.04.05.03"/>
    <x v="0"/>
    <d v="2025-11-17T00:00:00"/>
    <d v="2025-12-16T00:00:00"/>
    <s v="rnavarrol"/>
    <s v="chetzel"/>
    <n v="4992.53"/>
    <s v="EDIA"/>
    <s v="C"/>
    <s v="Labor"/>
    <s v="TEC"/>
    <m/>
    <s v="BNL"/>
    <s v="PED"/>
    <s v="VAC"/>
    <x v="10"/>
    <s v="D.APP11"/>
    <m/>
    <m/>
    <m/>
    <m/>
    <m/>
    <m/>
    <m/>
    <m/>
    <m/>
    <n v="4992.53"/>
    <m/>
    <m/>
    <m/>
    <m/>
    <m/>
    <m/>
    <m/>
    <m/>
    <x v="0"/>
    <x v="0"/>
    <m/>
  </r>
  <r>
    <s v=""/>
    <s v=" SR_0403_1075"/>
    <s v="ESR Vacuum Pumps - Document approvals"/>
    <s v="6.04.05.03"/>
    <x v="0"/>
    <d v="2025-11-17T00:00:00"/>
    <d v="2025-12-16T00:00:00"/>
    <s v="rnavarrol"/>
    <s v="chetzel"/>
    <n v="3744.4"/>
    <s v="EDIA"/>
    <s v="C"/>
    <s v="Labor"/>
    <s v="TEC"/>
    <m/>
    <s v="BNL"/>
    <s v="PED"/>
    <s v="VAC"/>
    <x v="10"/>
    <s v="D.APP11"/>
    <m/>
    <m/>
    <m/>
    <m/>
    <m/>
    <m/>
    <m/>
    <m/>
    <m/>
    <n v="3744.4"/>
    <m/>
    <m/>
    <m/>
    <m/>
    <m/>
    <m/>
    <m/>
    <m/>
    <x v="0"/>
    <x v="0"/>
    <m/>
  </r>
  <r>
    <s v=""/>
    <s v=" SR_0404_1001"/>
    <s v="ESR Vacuum Monitoring &amp; Control - Develop preliminary design - ESR PLC"/>
    <s v="6.04.05.04"/>
    <x v="0"/>
    <d v="2022-10-03T00:00:00"/>
    <d v="2022-11-23T00:00:00"/>
    <s v="rnavarrol"/>
    <s v="chetzel"/>
    <n v="5554.47"/>
    <s v="EDIA"/>
    <s v="C"/>
    <s v="Labor"/>
    <s v="TEC"/>
    <m/>
    <s v="BNL"/>
    <s v="PED"/>
    <s v="VAC"/>
    <x v="11"/>
    <s v="S.P107"/>
    <s v="APP00232"/>
    <m/>
    <m/>
    <m/>
    <m/>
    <m/>
    <n v="5554.47"/>
    <m/>
    <m/>
    <m/>
    <m/>
    <m/>
    <m/>
    <m/>
    <m/>
    <m/>
    <m/>
    <m/>
    <x v="0"/>
    <x v="0"/>
    <m/>
  </r>
  <r>
    <s v=""/>
    <s v=" SR_0404_1001"/>
    <s v="ESR Vacuum Monitoring &amp; Control - Develop preliminary design - ESR PLC"/>
    <s v="6.04.05.04"/>
    <x v="0"/>
    <d v="2022-10-03T00:00:00"/>
    <d v="2022-11-23T00:00:00"/>
    <s v="rnavarrol"/>
    <s v="chetzel"/>
    <n v="21983.87"/>
    <s v="EDIA"/>
    <s v="C"/>
    <s v="Labor"/>
    <s v="TEC"/>
    <m/>
    <s v="BNL"/>
    <s v="PED"/>
    <s v="VAC"/>
    <x v="11"/>
    <s v="S.P107"/>
    <s v="APP00232"/>
    <m/>
    <m/>
    <m/>
    <m/>
    <m/>
    <n v="21983.87"/>
    <m/>
    <m/>
    <m/>
    <m/>
    <m/>
    <m/>
    <m/>
    <m/>
    <m/>
    <m/>
    <m/>
    <x v="0"/>
    <x v="0"/>
    <m/>
  </r>
  <r>
    <s v=""/>
    <s v=" SR_0404_1001"/>
    <s v="ESR Vacuum Monitoring &amp; Control - Develop preliminary design - ESR PLC"/>
    <s v="6.04.05.04"/>
    <x v="0"/>
    <d v="2022-10-03T00:00:00"/>
    <d v="2022-11-23T00:00:00"/>
    <s v="rnavarrol"/>
    <s v="chetzel"/>
    <n v="1785.92"/>
    <s v="EDIA"/>
    <s v="C"/>
    <s v="Labor"/>
    <s v="TEC"/>
    <m/>
    <s v="BNL"/>
    <s v="PED"/>
    <s v="VAC"/>
    <x v="11"/>
    <s v="S.P107"/>
    <s v="APP00232"/>
    <m/>
    <m/>
    <m/>
    <m/>
    <m/>
    <n v="1785.92"/>
    <m/>
    <m/>
    <m/>
    <m/>
    <m/>
    <m/>
    <m/>
    <m/>
    <m/>
    <m/>
    <m/>
    <x v="0"/>
    <x v="0"/>
    <m/>
  </r>
  <r>
    <s v=""/>
    <s v=" SR_0404_1001"/>
    <s v="ESR Vacuum Monitoring &amp; Control - Develop preliminary design - ESR PLC"/>
    <s v="6.04.05.04"/>
    <x v="0"/>
    <d v="2022-10-03T00:00:00"/>
    <d v="2022-11-23T00:00:00"/>
    <s v="rnavarrol"/>
    <s v="chetzel"/>
    <n v="3663.98"/>
    <s v="EDIA"/>
    <s v="C"/>
    <s v="Labor"/>
    <s v="TEC"/>
    <m/>
    <s v="BNL"/>
    <s v="PED"/>
    <s v="VAC"/>
    <x v="11"/>
    <s v="S.P107"/>
    <s v="APP00232"/>
    <m/>
    <m/>
    <m/>
    <m/>
    <m/>
    <n v="3663.98"/>
    <m/>
    <m/>
    <m/>
    <m/>
    <m/>
    <m/>
    <m/>
    <m/>
    <m/>
    <m/>
    <m/>
    <x v="0"/>
    <x v="0"/>
    <m/>
  </r>
  <r>
    <s v=""/>
    <s v=" SR_0404_1001"/>
    <s v="ESR Vacuum Monitoring &amp; Control - Develop preliminary design - ESR PLC"/>
    <s v="6.04.05.04"/>
    <x v="0"/>
    <d v="2022-10-03T00:00:00"/>
    <d v="2022-11-23T00:00:00"/>
    <s v="rnavarrol"/>
    <s v="chetzel"/>
    <n v="1433.73"/>
    <s v="EDIA"/>
    <s v="C"/>
    <s v="Labor"/>
    <s v="TEC"/>
    <m/>
    <s v="BNL"/>
    <s v="PED"/>
    <s v="VAC"/>
    <x v="11"/>
    <s v="S.P107"/>
    <s v="APP00232"/>
    <m/>
    <m/>
    <m/>
    <m/>
    <m/>
    <n v="1433.73"/>
    <m/>
    <m/>
    <m/>
    <m/>
    <m/>
    <m/>
    <m/>
    <m/>
    <m/>
    <m/>
    <m/>
    <x v="0"/>
    <x v="0"/>
    <m/>
  </r>
  <r>
    <s v=""/>
    <s v=" SR_0404_1001"/>
    <s v="ESR Vacuum Monitoring &amp; Control - Develop preliminary design - ESR PLC"/>
    <s v="6.04.05.04"/>
    <x v="0"/>
    <d v="2022-10-03T00:00:00"/>
    <d v="2022-11-23T00:00:00"/>
    <s v="rnavarrol"/>
    <s v="chetzel"/>
    <n v="630.32000000000005"/>
    <s v="EDIA"/>
    <s v="C"/>
    <s v="Labor"/>
    <s v="TEC"/>
    <m/>
    <s v="BNL"/>
    <s v="PED"/>
    <s v="VAC"/>
    <x v="11"/>
    <s v="S.P107"/>
    <s v="APP00232"/>
    <m/>
    <m/>
    <m/>
    <m/>
    <m/>
    <n v="630.32000000000005"/>
    <m/>
    <m/>
    <m/>
    <m/>
    <m/>
    <m/>
    <m/>
    <m/>
    <m/>
    <m/>
    <m/>
    <x v="0"/>
    <x v="0"/>
    <m/>
  </r>
  <r>
    <s v=""/>
    <s v=" SR_0404_1001"/>
    <s v="ESR Vacuum Monitoring &amp; Control - Develop preliminary design - ESR PLC"/>
    <s v="6.04.05.04"/>
    <x v="0"/>
    <d v="2022-10-03T00:00:00"/>
    <d v="2022-11-23T00:00:00"/>
    <s v="rnavarrol"/>
    <s v="chetzel"/>
    <n v="362.25"/>
    <s v="EDIA"/>
    <s v="C"/>
    <s v="Labor"/>
    <s v="TEC"/>
    <m/>
    <s v="BNL"/>
    <s v="PED"/>
    <s v="VAC"/>
    <x v="11"/>
    <s v="S.P107"/>
    <s v="APP00232"/>
    <m/>
    <m/>
    <m/>
    <m/>
    <m/>
    <n v="362.25"/>
    <m/>
    <m/>
    <m/>
    <m/>
    <m/>
    <m/>
    <m/>
    <m/>
    <m/>
    <m/>
    <m/>
    <x v="0"/>
    <x v="0"/>
    <m/>
  </r>
  <r>
    <s v=""/>
    <s v=" SR_0404_1002"/>
    <s v="ESR Vacuum Monitoring &amp; Control - Develop preliminary design - ESR monitoring"/>
    <s v="6.04.05.04"/>
    <x v="0"/>
    <d v="2022-11-28T00:00:00"/>
    <d v="2023-04-20T00:00:00"/>
    <s v="rnavarrol"/>
    <s v="chetzel"/>
    <n v="12557.92"/>
    <s v="EDIA"/>
    <s v="C"/>
    <s v="Labor"/>
    <s v="TEC"/>
    <m/>
    <s v="BNL"/>
    <s v="PED"/>
    <s v="VAC"/>
    <x v="11"/>
    <s v="S.P107"/>
    <s v="APP00232"/>
    <m/>
    <m/>
    <m/>
    <m/>
    <m/>
    <n v="12557.92"/>
    <m/>
    <m/>
    <m/>
    <m/>
    <m/>
    <m/>
    <m/>
    <m/>
    <m/>
    <m/>
    <m/>
    <x v="0"/>
    <x v="0"/>
    <m/>
  </r>
  <r>
    <s v=""/>
    <s v=" SR_0404_1002"/>
    <s v="ESR Vacuum Monitoring &amp; Control - Develop preliminary design - ESR monitoring"/>
    <s v="6.04.05.04"/>
    <x v="0"/>
    <d v="2022-11-28T00:00:00"/>
    <d v="2023-04-20T00:00:00"/>
    <s v="rnavarrol"/>
    <s v="chetzel"/>
    <n v="49861.97"/>
    <s v="EDIA"/>
    <s v="C"/>
    <s v="Labor"/>
    <s v="TEC"/>
    <m/>
    <s v="BNL"/>
    <s v="PED"/>
    <s v="VAC"/>
    <x v="11"/>
    <s v="S.P107"/>
    <s v="APP00232"/>
    <m/>
    <m/>
    <m/>
    <m/>
    <m/>
    <n v="49861.97"/>
    <m/>
    <m/>
    <m/>
    <m/>
    <m/>
    <m/>
    <m/>
    <m/>
    <m/>
    <m/>
    <m/>
    <x v="0"/>
    <x v="0"/>
    <m/>
  </r>
  <r>
    <s v=""/>
    <s v=" SR_0404_1002"/>
    <s v="ESR Vacuum Monitoring &amp; Control - Develop preliminary design - ESR monitoring"/>
    <s v="6.04.05.04"/>
    <x v="0"/>
    <d v="2022-11-28T00:00:00"/>
    <d v="2023-04-20T00:00:00"/>
    <s v="rnavarrol"/>
    <s v="chetzel"/>
    <n v="4097.1099999999997"/>
    <s v="EDIA"/>
    <s v="C"/>
    <s v="Labor"/>
    <s v="TEC"/>
    <m/>
    <s v="BNL"/>
    <s v="PED"/>
    <s v="VAC"/>
    <x v="11"/>
    <s v="S.P107"/>
    <s v="APP00232"/>
    <m/>
    <m/>
    <m/>
    <m/>
    <m/>
    <n v="4097.1099999999997"/>
    <m/>
    <m/>
    <m/>
    <m/>
    <m/>
    <m/>
    <m/>
    <m/>
    <m/>
    <m/>
    <m/>
    <x v="0"/>
    <x v="0"/>
    <m/>
  </r>
  <r>
    <s v=""/>
    <s v=" SR_0404_1002"/>
    <s v="ESR Vacuum Monitoring &amp; Control - Develop preliminary design - ESR monitoring"/>
    <s v="6.04.05.04"/>
    <x v="0"/>
    <d v="2022-11-28T00:00:00"/>
    <d v="2023-04-20T00:00:00"/>
    <s v="rnavarrol"/>
    <s v="chetzel"/>
    <n v="8283.7800000000007"/>
    <s v="EDIA"/>
    <s v="C"/>
    <s v="Labor"/>
    <s v="TEC"/>
    <m/>
    <s v="BNL"/>
    <s v="PED"/>
    <s v="VAC"/>
    <x v="11"/>
    <s v="S.P107"/>
    <s v="APP00232"/>
    <m/>
    <m/>
    <m/>
    <m/>
    <m/>
    <n v="8283.7800000000007"/>
    <m/>
    <m/>
    <m/>
    <m/>
    <m/>
    <m/>
    <m/>
    <m/>
    <m/>
    <m/>
    <m/>
    <x v="0"/>
    <x v="0"/>
    <m/>
  </r>
  <r>
    <s v=""/>
    <s v=" SR_0404_1002"/>
    <s v="ESR Vacuum Monitoring &amp; Control - Develop preliminary design - ESR monitoring"/>
    <s v="6.04.05.04"/>
    <x v="0"/>
    <d v="2022-11-28T00:00:00"/>
    <d v="2023-04-20T00:00:00"/>
    <s v="rnavarrol"/>
    <s v="chetzel"/>
    <n v="3186.07"/>
    <s v="EDIA"/>
    <s v="C"/>
    <s v="Labor"/>
    <s v="TEC"/>
    <m/>
    <s v="BNL"/>
    <s v="PED"/>
    <s v="VAC"/>
    <x v="11"/>
    <s v="S.P107"/>
    <s v="APP00232"/>
    <m/>
    <m/>
    <m/>
    <m/>
    <m/>
    <n v="3186.07"/>
    <m/>
    <m/>
    <m/>
    <m/>
    <m/>
    <m/>
    <m/>
    <m/>
    <m/>
    <m/>
    <m/>
    <x v="0"/>
    <x v="0"/>
    <m/>
  </r>
  <r>
    <s v=""/>
    <s v=" SR_0404_1002"/>
    <s v="ESR Vacuum Monitoring &amp; Control - Develop preliminary design - ESR monitoring"/>
    <s v="6.04.05.04"/>
    <x v="0"/>
    <d v="2022-11-28T00:00:00"/>
    <d v="2023-04-20T00:00:00"/>
    <s v="rnavarrol"/>
    <s v="chetzel"/>
    <n v="1365.7"/>
    <s v="EDIA"/>
    <s v="C"/>
    <s v="Labor"/>
    <s v="TEC"/>
    <m/>
    <s v="BNL"/>
    <s v="PED"/>
    <s v="VAC"/>
    <x v="11"/>
    <s v="S.P107"/>
    <s v="APP00232"/>
    <m/>
    <m/>
    <m/>
    <m/>
    <m/>
    <n v="1365.7"/>
    <m/>
    <m/>
    <m/>
    <m/>
    <m/>
    <m/>
    <m/>
    <m/>
    <m/>
    <m/>
    <m/>
    <x v="0"/>
    <x v="0"/>
    <m/>
  </r>
  <r>
    <s v=""/>
    <s v=" SR_0404_1002"/>
    <s v="ESR Vacuum Monitoring &amp; Control - Develop preliminary design - ESR monitoring"/>
    <s v="6.04.05.04"/>
    <x v="0"/>
    <d v="2022-11-28T00:00:00"/>
    <d v="2023-04-20T00:00:00"/>
    <s v="rnavarrol"/>
    <s v="chetzel"/>
    <n v="845.24"/>
    <s v="EDIA"/>
    <s v="C"/>
    <s v="Labor"/>
    <s v="TEC"/>
    <m/>
    <s v="BNL"/>
    <s v="PED"/>
    <s v="VAC"/>
    <x v="11"/>
    <s v="S.P107"/>
    <s v="APP00232"/>
    <m/>
    <m/>
    <m/>
    <m/>
    <m/>
    <n v="845.24"/>
    <m/>
    <m/>
    <m/>
    <m/>
    <m/>
    <m/>
    <m/>
    <m/>
    <m/>
    <m/>
    <m/>
    <x v="0"/>
    <x v="0"/>
    <m/>
  </r>
  <r>
    <s v=""/>
    <s v=" SR_0404_1003"/>
    <s v="ESR Vacuum Monitoring &amp; Control - Develop preliminary design for interfacing with MPS and control system"/>
    <s v="6.04.05.04"/>
    <x v="0"/>
    <d v="2023-04-21T00:00:00"/>
    <d v="2023-09-12T00:00:00"/>
    <s v="rnavarrol"/>
    <s v="chetzel"/>
    <n v="12557.92"/>
    <s v="EDIA"/>
    <s v="C"/>
    <s v="Labor"/>
    <s v="TEC"/>
    <m/>
    <s v="BNL"/>
    <s v="PED"/>
    <s v="VAC"/>
    <x v="11"/>
    <s v="S.P107"/>
    <s v="APP00232"/>
    <m/>
    <m/>
    <m/>
    <m/>
    <m/>
    <n v="12557.92"/>
    <m/>
    <m/>
    <m/>
    <m/>
    <m/>
    <m/>
    <m/>
    <m/>
    <m/>
    <m/>
    <m/>
    <x v="0"/>
    <x v="0"/>
    <m/>
  </r>
  <r>
    <s v=""/>
    <s v=" SR_0404_1003"/>
    <s v="ESR Vacuum Monitoring &amp; Control - Develop preliminary design for interfacing with MPS and control system"/>
    <s v="6.04.05.04"/>
    <x v="0"/>
    <d v="2023-04-21T00:00:00"/>
    <d v="2023-09-12T00:00:00"/>
    <s v="rnavarrol"/>
    <s v="chetzel"/>
    <n v="49861.97"/>
    <s v="EDIA"/>
    <s v="C"/>
    <s v="Labor"/>
    <s v="TEC"/>
    <m/>
    <s v="BNL"/>
    <s v="PED"/>
    <s v="VAC"/>
    <x v="11"/>
    <s v="S.P107"/>
    <s v="APP00232"/>
    <m/>
    <m/>
    <m/>
    <m/>
    <m/>
    <n v="49861.97"/>
    <m/>
    <m/>
    <m/>
    <m/>
    <m/>
    <m/>
    <m/>
    <m/>
    <m/>
    <m/>
    <m/>
    <x v="0"/>
    <x v="0"/>
    <m/>
  </r>
  <r>
    <s v=""/>
    <s v=" SR_0404_1003"/>
    <s v="ESR Vacuum Monitoring &amp; Control - Develop preliminary design for interfacing with MPS and control system"/>
    <s v="6.04.05.04"/>
    <x v="0"/>
    <d v="2023-04-21T00:00:00"/>
    <d v="2023-09-12T00:00:00"/>
    <s v="rnavarrol"/>
    <s v="chetzel"/>
    <n v="4097.1099999999997"/>
    <s v="EDIA"/>
    <s v="C"/>
    <s v="Labor"/>
    <s v="TEC"/>
    <m/>
    <s v="BNL"/>
    <s v="PED"/>
    <s v="VAC"/>
    <x v="11"/>
    <s v="S.P107"/>
    <s v="APP00232"/>
    <m/>
    <m/>
    <m/>
    <m/>
    <m/>
    <n v="4097.1099999999997"/>
    <m/>
    <m/>
    <m/>
    <m/>
    <m/>
    <m/>
    <m/>
    <m/>
    <m/>
    <m/>
    <m/>
    <x v="0"/>
    <x v="0"/>
    <m/>
  </r>
  <r>
    <s v=""/>
    <s v=" SR_0404_1003"/>
    <s v="ESR Vacuum Monitoring &amp; Control - Develop preliminary design for interfacing with MPS and control system"/>
    <s v="6.04.05.04"/>
    <x v="0"/>
    <d v="2023-04-21T00:00:00"/>
    <d v="2023-09-12T00:00:00"/>
    <s v="rnavarrol"/>
    <s v="chetzel"/>
    <n v="8283.7800000000007"/>
    <s v="EDIA"/>
    <s v="C"/>
    <s v="Labor"/>
    <s v="TEC"/>
    <m/>
    <s v="BNL"/>
    <s v="PED"/>
    <s v="VAC"/>
    <x v="11"/>
    <s v="S.P107"/>
    <s v="APP00232"/>
    <m/>
    <m/>
    <m/>
    <m/>
    <m/>
    <n v="8283.7800000000007"/>
    <m/>
    <m/>
    <m/>
    <m/>
    <m/>
    <m/>
    <m/>
    <m/>
    <m/>
    <m/>
    <m/>
    <x v="0"/>
    <x v="0"/>
    <m/>
  </r>
  <r>
    <s v=""/>
    <s v=" SR_0404_1003"/>
    <s v="ESR Vacuum Monitoring &amp; Control - Develop preliminary design for interfacing with MPS and control system"/>
    <s v="6.04.05.04"/>
    <x v="0"/>
    <d v="2023-04-21T00:00:00"/>
    <d v="2023-09-12T00:00:00"/>
    <s v="rnavarrol"/>
    <s v="chetzel"/>
    <n v="3186.07"/>
    <s v="EDIA"/>
    <s v="C"/>
    <s v="Labor"/>
    <s v="TEC"/>
    <m/>
    <s v="BNL"/>
    <s v="PED"/>
    <s v="VAC"/>
    <x v="11"/>
    <s v="S.P107"/>
    <s v="APP00232"/>
    <m/>
    <m/>
    <m/>
    <m/>
    <m/>
    <n v="3186.07"/>
    <m/>
    <m/>
    <m/>
    <m/>
    <m/>
    <m/>
    <m/>
    <m/>
    <m/>
    <m/>
    <m/>
    <x v="0"/>
    <x v="0"/>
    <m/>
  </r>
  <r>
    <s v=""/>
    <s v=" SR_0404_1003"/>
    <s v="ESR Vacuum Monitoring &amp; Control - Develop preliminary design for interfacing with MPS and control system"/>
    <s v="6.04.05.04"/>
    <x v="0"/>
    <d v="2023-04-21T00:00:00"/>
    <d v="2023-09-12T00:00:00"/>
    <s v="rnavarrol"/>
    <s v="chetzel"/>
    <n v="1365.7"/>
    <s v="EDIA"/>
    <s v="C"/>
    <s v="Labor"/>
    <s v="TEC"/>
    <m/>
    <s v="BNL"/>
    <s v="PED"/>
    <s v="VAC"/>
    <x v="11"/>
    <s v="S.P107"/>
    <s v="APP00232"/>
    <m/>
    <m/>
    <m/>
    <m/>
    <m/>
    <n v="1365.7"/>
    <m/>
    <m/>
    <m/>
    <m/>
    <m/>
    <m/>
    <m/>
    <m/>
    <m/>
    <m/>
    <m/>
    <x v="0"/>
    <x v="0"/>
    <m/>
  </r>
  <r>
    <s v=""/>
    <s v=" SR_0404_1003"/>
    <s v="ESR Vacuum Monitoring &amp; Control - Develop preliminary design for interfacing with MPS and control system"/>
    <s v="6.04.05.04"/>
    <x v="0"/>
    <d v="2023-04-21T00:00:00"/>
    <d v="2023-09-12T00:00:00"/>
    <s v="rnavarrol"/>
    <s v="chetzel"/>
    <n v="845.24"/>
    <s v="EDIA"/>
    <s v="C"/>
    <s v="Labor"/>
    <s v="TEC"/>
    <m/>
    <s v="BNL"/>
    <s v="PED"/>
    <s v="VAC"/>
    <x v="11"/>
    <s v="S.P107"/>
    <s v="APP00232"/>
    <m/>
    <m/>
    <m/>
    <m/>
    <m/>
    <n v="845.24"/>
    <m/>
    <m/>
    <m/>
    <m/>
    <m/>
    <m/>
    <m/>
    <m/>
    <m/>
    <m/>
    <m/>
    <x v="0"/>
    <x v="0"/>
    <m/>
  </r>
  <r>
    <s v=""/>
    <s v=" SR_0404_1004"/>
    <s v="ESR Vacuum Monitoring &amp; Control - Review design approach"/>
    <s v="6.04.05.04"/>
    <x v="0"/>
    <d v="2023-09-13T00:00:00"/>
    <d v="2024-02-08T00:00:00"/>
    <s v="rnavarrol"/>
    <s v="chetzel"/>
    <n v="12940.31"/>
    <s v="EDIA"/>
    <s v="C"/>
    <s v="Labor"/>
    <s v="TEC"/>
    <m/>
    <s v="BNL"/>
    <s v="PED"/>
    <s v="VAC"/>
    <x v="11"/>
    <s v="S.P107"/>
    <s v="APP00232"/>
    <m/>
    <m/>
    <m/>
    <m/>
    <m/>
    <n v="1682.24"/>
    <n v="11258.07"/>
    <m/>
    <m/>
    <m/>
    <m/>
    <m/>
    <m/>
    <m/>
    <m/>
    <m/>
    <m/>
    <x v="0"/>
    <x v="0"/>
    <m/>
  </r>
  <r>
    <s v=""/>
    <s v=" SR_0404_1004"/>
    <s v="ESR Vacuum Monitoring &amp; Control - Review design approach"/>
    <s v="6.04.05.04"/>
    <x v="0"/>
    <d v="2023-09-13T00:00:00"/>
    <d v="2024-02-08T00:00:00"/>
    <s v="rnavarrol"/>
    <s v="chetzel"/>
    <n v="51380.27"/>
    <s v="EDIA"/>
    <s v="C"/>
    <s v="Labor"/>
    <s v="TEC"/>
    <m/>
    <s v="BNL"/>
    <s v="PED"/>
    <s v="VAC"/>
    <x v="11"/>
    <s v="S.P107"/>
    <s v="APP00232"/>
    <m/>
    <m/>
    <m/>
    <m/>
    <m/>
    <n v="6679.44"/>
    <n v="44700.83"/>
    <m/>
    <m/>
    <m/>
    <m/>
    <m/>
    <m/>
    <m/>
    <m/>
    <m/>
    <m/>
    <x v="0"/>
    <x v="0"/>
    <m/>
  </r>
  <r>
    <s v=""/>
    <s v=" SR_0404_1004"/>
    <s v="ESR Vacuum Monitoring &amp; Control - Review design approach"/>
    <s v="6.04.05.04"/>
    <x v="0"/>
    <d v="2023-09-13T00:00:00"/>
    <d v="2024-02-08T00:00:00"/>
    <s v="rnavarrol"/>
    <s v="chetzel"/>
    <n v="4221.8599999999997"/>
    <s v="EDIA"/>
    <s v="C"/>
    <s v="Labor"/>
    <s v="TEC"/>
    <m/>
    <s v="BNL"/>
    <s v="PED"/>
    <s v="VAC"/>
    <x v="11"/>
    <s v="S.P107"/>
    <s v="APP00232"/>
    <m/>
    <m/>
    <m/>
    <m/>
    <m/>
    <n v="548.84"/>
    <n v="3673.02"/>
    <m/>
    <m/>
    <m/>
    <m/>
    <m/>
    <m/>
    <m/>
    <m/>
    <m/>
    <m/>
    <x v="0"/>
    <x v="0"/>
    <m/>
  </r>
  <r>
    <s v=""/>
    <s v=" SR_0404_1004"/>
    <s v="ESR Vacuum Monitoring &amp; Control - Review design approach"/>
    <s v="6.04.05.04"/>
    <x v="0"/>
    <d v="2023-09-13T00:00:00"/>
    <d v="2024-02-08T00:00:00"/>
    <s v="rnavarrol"/>
    <s v="chetzel"/>
    <n v="8536.02"/>
    <s v="EDIA"/>
    <s v="C"/>
    <s v="Labor"/>
    <s v="TEC"/>
    <m/>
    <s v="BNL"/>
    <s v="PED"/>
    <s v="VAC"/>
    <x v="11"/>
    <s v="S.P107"/>
    <s v="APP00232"/>
    <m/>
    <m/>
    <m/>
    <m/>
    <m/>
    <n v="1109.68"/>
    <n v="7426.34"/>
    <m/>
    <m/>
    <m/>
    <m/>
    <m/>
    <m/>
    <m/>
    <m/>
    <m/>
    <m/>
    <x v="0"/>
    <x v="0"/>
    <m/>
  </r>
  <r>
    <s v=""/>
    <s v=" SR_0404_1004"/>
    <s v="ESR Vacuum Monitoring &amp; Control - Review design approach"/>
    <s v="6.04.05.04"/>
    <x v="0"/>
    <d v="2023-09-13T00:00:00"/>
    <d v="2024-02-08T00:00:00"/>
    <s v="rnavarrol"/>
    <s v="chetzel"/>
    <n v="3283.08"/>
    <s v="EDIA"/>
    <s v="C"/>
    <s v="Labor"/>
    <s v="TEC"/>
    <m/>
    <s v="BNL"/>
    <s v="PED"/>
    <s v="VAC"/>
    <x v="11"/>
    <s v="S.P107"/>
    <s v="APP00232"/>
    <m/>
    <m/>
    <m/>
    <m/>
    <m/>
    <n v="426.8"/>
    <n v="2856.28"/>
    <m/>
    <m/>
    <m/>
    <m/>
    <m/>
    <m/>
    <m/>
    <m/>
    <m/>
    <m/>
    <x v="0"/>
    <x v="0"/>
    <m/>
  </r>
  <r>
    <s v=""/>
    <s v=" SR_0404_1004"/>
    <s v="ESR Vacuum Monitoring &amp; Control - Review design approach"/>
    <s v="6.04.05.04"/>
    <x v="0"/>
    <d v="2023-09-13T00:00:00"/>
    <d v="2024-02-08T00:00:00"/>
    <s v="rnavarrol"/>
    <s v="chetzel"/>
    <n v="1407.29"/>
    <s v="EDIA"/>
    <s v="C"/>
    <s v="Labor"/>
    <s v="TEC"/>
    <m/>
    <s v="BNL"/>
    <s v="PED"/>
    <s v="VAC"/>
    <x v="11"/>
    <s v="S.P107"/>
    <s v="APP00232"/>
    <m/>
    <m/>
    <m/>
    <m/>
    <m/>
    <n v="182.95"/>
    <n v="1224.3399999999999"/>
    <m/>
    <m/>
    <m/>
    <m/>
    <m/>
    <m/>
    <m/>
    <m/>
    <m/>
    <m/>
    <x v="0"/>
    <x v="0"/>
    <m/>
  </r>
  <r>
    <s v=""/>
    <s v=" SR_0404_1004"/>
    <s v="ESR Vacuum Monitoring &amp; Control - Review design approach"/>
    <s v="6.04.05.04"/>
    <x v="0"/>
    <d v="2023-09-13T00:00:00"/>
    <d v="2024-02-08T00:00:00"/>
    <s v="rnavarrol"/>
    <s v="chetzel"/>
    <n v="870.98"/>
    <s v="EDIA"/>
    <s v="C"/>
    <s v="Labor"/>
    <s v="TEC"/>
    <m/>
    <s v="BNL"/>
    <s v="PED"/>
    <s v="VAC"/>
    <x v="11"/>
    <s v="S.P107"/>
    <s v="APP00232"/>
    <m/>
    <m/>
    <m/>
    <m/>
    <m/>
    <n v="113.23"/>
    <n v="757.75"/>
    <m/>
    <m/>
    <m/>
    <m/>
    <m/>
    <m/>
    <m/>
    <m/>
    <m/>
    <m/>
    <x v="0"/>
    <x v="0"/>
    <m/>
  </r>
  <r>
    <s v=""/>
    <s v=" SR_0404_1005"/>
    <s v="ESR Vacuum Monitoring &amp; Control - Integrated Controls"/>
    <s v="6.04.05.04"/>
    <x v="0"/>
    <d v="2024-02-09T00:00:00"/>
    <d v="2024-09-25T00:00:00"/>
    <s v="rnavarrol"/>
    <s v="chetzel"/>
    <n v="19496.18"/>
    <s v="EDIA"/>
    <s v="C"/>
    <s v="Labor"/>
    <s v="TEC"/>
    <m/>
    <s v="BNL"/>
    <s v="PED"/>
    <s v="VAC"/>
    <x v="11"/>
    <s v="S.P107"/>
    <s v="APP00232"/>
    <m/>
    <m/>
    <m/>
    <m/>
    <m/>
    <m/>
    <n v="19496.18"/>
    <m/>
    <m/>
    <m/>
    <m/>
    <m/>
    <m/>
    <m/>
    <m/>
    <m/>
    <m/>
    <x v="0"/>
    <x v="0"/>
    <m/>
  </r>
  <r>
    <s v=""/>
    <s v=" SR_0404_1005"/>
    <s v="ESR Vacuum Monitoring &amp; Control - Integrated Controls"/>
    <s v="6.04.05.04"/>
    <x v="0"/>
    <d v="2024-02-09T00:00:00"/>
    <d v="2024-09-25T00:00:00"/>
    <s v="rnavarrol"/>
    <s v="chetzel"/>
    <n v="77328.27"/>
    <s v="EDIA"/>
    <s v="C"/>
    <s v="Labor"/>
    <s v="TEC"/>
    <m/>
    <s v="BNL"/>
    <s v="PED"/>
    <s v="VAC"/>
    <x v="11"/>
    <s v="S.P107"/>
    <s v="APP00232"/>
    <m/>
    <m/>
    <m/>
    <m/>
    <m/>
    <m/>
    <n v="77328.27"/>
    <m/>
    <m/>
    <m/>
    <m/>
    <m/>
    <m/>
    <m/>
    <m/>
    <m/>
    <m/>
    <x v="0"/>
    <x v="0"/>
    <m/>
  </r>
  <r>
    <s v=""/>
    <s v=" SR_0404_1005"/>
    <s v="ESR Vacuum Monitoring &amp; Control - Integrated Controls"/>
    <s v="6.04.05.04"/>
    <x v="0"/>
    <d v="2024-02-09T00:00:00"/>
    <d v="2024-09-25T00:00:00"/>
    <s v="rnavarrol"/>
    <s v="chetzel"/>
    <n v="6415.12"/>
    <s v="EDIA"/>
    <s v="C"/>
    <s v="Labor"/>
    <s v="TEC"/>
    <m/>
    <s v="BNL"/>
    <s v="PED"/>
    <s v="VAC"/>
    <x v="11"/>
    <s v="S.P107"/>
    <s v="APP00232"/>
    <m/>
    <m/>
    <m/>
    <m/>
    <m/>
    <m/>
    <n v="6415.12"/>
    <m/>
    <m/>
    <m/>
    <m/>
    <m/>
    <m/>
    <m/>
    <m/>
    <m/>
    <m/>
    <x v="0"/>
    <x v="0"/>
    <m/>
  </r>
  <r>
    <s v=""/>
    <s v=" SR_0404_1005"/>
    <s v="ESR Vacuum Monitoring &amp; Control - Integrated Controls"/>
    <s v="6.04.05.04"/>
    <x v="0"/>
    <d v="2024-02-09T00:00:00"/>
    <d v="2024-09-25T00:00:00"/>
    <s v="rnavarrol"/>
    <s v="chetzel"/>
    <n v="12860.57"/>
    <s v="EDIA"/>
    <s v="C"/>
    <s v="Labor"/>
    <s v="TEC"/>
    <m/>
    <s v="BNL"/>
    <s v="PED"/>
    <s v="VAC"/>
    <x v="11"/>
    <s v="S.P107"/>
    <s v="APP00232"/>
    <m/>
    <m/>
    <m/>
    <m/>
    <m/>
    <m/>
    <n v="12860.57"/>
    <m/>
    <m/>
    <m/>
    <m/>
    <m/>
    <m/>
    <m/>
    <m/>
    <m/>
    <m/>
    <x v="0"/>
    <x v="0"/>
    <m/>
  </r>
  <r>
    <s v=""/>
    <s v=" SR_0404_1005"/>
    <s v="ESR Vacuum Monitoring &amp; Control - Integrated Controls"/>
    <s v="6.04.05.04"/>
    <x v="0"/>
    <d v="2024-02-09T00:00:00"/>
    <d v="2024-09-25T00:00:00"/>
    <s v="rnavarrol"/>
    <s v="chetzel"/>
    <n v="4781.49"/>
    <s v="EDIA"/>
    <s v="C"/>
    <s v="Labor"/>
    <s v="TEC"/>
    <m/>
    <s v="BNL"/>
    <s v="PED"/>
    <s v="VAC"/>
    <x v="11"/>
    <s v="S.P107"/>
    <s v="APP00232"/>
    <m/>
    <m/>
    <m/>
    <m/>
    <m/>
    <m/>
    <n v="4781.49"/>
    <m/>
    <m/>
    <m/>
    <m/>
    <m/>
    <m/>
    <m/>
    <m/>
    <m/>
    <m/>
    <x v="0"/>
    <x v="0"/>
    <m/>
  </r>
  <r>
    <s v=""/>
    <s v=" SR_0404_1005"/>
    <s v="ESR Vacuum Monitoring &amp; Control - Integrated Controls"/>
    <s v="6.04.05.04"/>
    <x v="0"/>
    <d v="2024-02-09T00:00:00"/>
    <d v="2024-09-25T00:00:00"/>
    <s v="rnavarrol"/>
    <s v="chetzel"/>
    <n v="2174.62"/>
    <s v="EDIA"/>
    <s v="C"/>
    <s v="Labor"/>
    <s v="TEC"/>
    <m/>
    <s v="BNL"/>
    <s v="PED"/>
    <s v="VAC"/>
    <x v="11"/>
    <s v="S.P107"/>
    <s v="APP00232"/>
    <m/>
    <m/>
    <m/>
    <m/>
    <m/>
    <m/>
    <n v="2174.62"/>
    <m/>
    <m/>
    <m/>
    <m/>
    <m/>
    <m/>
    <m/>
    <m/>
    <m/>
    <m/>
    <x v="0"/>
    <x v="0"/>
    <m/>
  </r>
  <r>
    <s v=""/>
    <s v=" SR_0404_1005"/>
    <s v="ESR Vacuum Monitoring &amp; Control - Integrated Controls"/>
    <s v="6.04.05.04"/>
    <x v="0"/>
    <d v="2024-02-09T00:00:00"/>
    <d v="2024-09-25T00:00:00"/>
    <s v="rnavarrol"/>
    <s v="chetzel"/>
    <n v="1249.75"/>
    <s v="EDIA"/>
    <s v="C"/>
    <s v="Labor"/>
    <s v="TEC"/>
    <m/>
    <s v="BNL"/>
    <s v="PED"/>
    <s v="VAC"/>
    <x v="11"/>
    <s v="S.P107"/>
    <s v="APP00232"/>
    <m/>
    <m/>
    <m/>
    <m/>
    <m/>
    <m/>
    <n v="1249.75"/>
    <m/>
    <m/>
    <m/>
    <m/>
    <m/>
    <m/>
    <m/>
    <m/>
    <m/>
    <m/>
    <x v="0"/>
    <x v="0"/>
    <m/>
  </r>
  <r>
    <s v=""/>
    <s v=" SR_0404_1006"/>
    <s v="ESR Vacuum Monitoring &amp; Control - Finalize preliminary design"/>
    <s v="6.04.05.04"/>
    <x v="0"/>
    <d v="2024-09-26T00:00:00"/>
    <d v="2024-12-24T00:00:00"/>
    <s v="rnavarrol"/>
    <s v="chetzel"/>
    <n v="10072.209999999999"/>
    <s v="EDIA"/>
    <s v="C"/>
    <s v="Labor"/>
    <s v="TEC"/>
    <m/>
    <s v="BNL"/>
    <s v="PED"/>
    <s v="VAC"/>
    <x v="11"/>
    <s v="S.P107"/>
    <s v="APP00232"/>
    <m/>
    <m/>
    <m/>
    <m/>
    <m/>
    <m/>
    <n v="503.61"/>
    <n v="9568.6"/>
    <m/>
    <m/>
    <m/>
    <m/>
    <m/>
    <m/>
    <m/>
    <m/>
    <m/>
    <x v="0"/>
    <x v="0"/>
    <m/>
  </r>
  <r>
    <s v=""/>
    <s v=" SR_0404_1006"/>
    <s v="ESR Vacuum Monitoring &amp; Control - Finalize preliminary design"/>
    <s v="6.04.05.04"/>
    <x v="0"/>
    <d v="2024-09-26T00:00:00"/>
    <d v="2024-12-24T00:00:00"/>
    <s v="rnavarrol"/>
    <s v="chetzel"/>
    <n v="39864.54"/>
    <s v="EDIA"/>
    <s v="C"/>
    <s v="Labor"/>
    <s v="TEC"/>
    <m/>
    <s v="BNL"/>
    <s v="PED"/>
    <s v="VAC"/>
    <x v="11"/>
    <s v="S.P107"/>
    <s v="APP00232"/>
    <m/>
    <m/>
    <m/>
    <m/>
    <m/>
    <m/>
    <n v="1993.23"/>
    <n v="37871.31"/>
    <m/>
    <m/>
    <m/>
    <m/>
    <m/>
    <m/>
    <m/>
    <m/>
    <m/>
    <x v="0"/>
    <x v="0"/>
    <m/>
  </r>
  <r>
    <s v=""/>
    <s v=" SR_0404_1006"/>
    <s v="ESR Vacuum Monitoring &amp; Control - Finalize preliminary design"/>
    <s v="6.04.05.04"/>
    <x v="0"/>
    <d v="2024-09-26T00:00:00"/>
    <d v="2024-12-24T00:00:00"/>
    <s v="rnavarrol"/>
    <s v="chetzel"/>
    <n v="3258.04"/>
    <s v="EDIA"/>
    <s v="C"/>
    <s v="Labor"/>
    <s v="TEC"/>
    <m/>
    <s v="BNL"/>
    <s v="PED"/>
    <s v="VAC"/>
    <x v="11"/>
    <s v="S.P107"/>
    <s v="APP00232"/>
    <m/>
    <m/>
    <m/>
    <m/>
    <m/>
    <m/>
    <n v="162.9"/>
    <n v="3095.14"/>
    <m/>
    <m/>
    <m/>
    <m/>
    <m/>
    <m/>
    <m/>
    <m/>
    <m/>
    <x v="0"/>
    <x v="0"/>
    <m/>
  </r>
  <r>
    <s v=""/>
    <s v=" SR_0404_1006"/>
    <s v="ESR Vacuum Monitoring &amp; Control - Finalize preliminary design"/>
    <s v="6.04.05.04"/>
    <x v="0"/>
    <d v="2024-09-26T00:00:00"/>
    <d v="2024-12-24T00:00:00"/>
    <s v="rnavarrol"/>
    <s v="chetzel"/>
    <n v="6644.09"/>
    <s v="EDIA"/>
    <s v="C"/>
    <s v="Labor"/>
    <s v="TEC"/>
    <m/>
    <s v="BNL"/>
    <s v="PED"/>
    <s v="VAC"/>
    <x v="11"/>
    <s v="S.P107"/>
    <s v="APP00232"/>
    <m/>
    <m/>
    <m/>
    <m/>
    <m/>
    <m/>
    <n v="332.2"/>
    <n v="6311.89"/>
    <m/>
    <m/>
    <m/>
    <m/>
    <m/>
    <m/>
    <m/>
    <m/>
    <m/>
    <x v="0"/>
    <x v="0"/>
    <m/>
  </r>
  <r>
    <s v=""/>
    <s v=" SR_0404_1006"/>
    <s v="ESR Vacuum Monitoring &amp; Control - Finalize preliminary design"/>
    <s v="6.04.05.04"/>
    <x v="0"/>
    <d v="2024-09-26T00:00:00"/>
    <d v="2024-12-24T00:00:00"/>
    <s v="rnavarrol"/>
    <s v="chetzel"/>
    <n v="2555.42"/>
    <s v="EDIA"/>
    <s v="C"/>
    <s v="Labor"/>
    <s v="TEC"/>
    <m/>
    <s v="BNL"/>
    <s v="PED"/>
    <s v="VAC"/>
    <x v="11"/>
    <s v="S.P107"/>
    <s v="APP00232"/>
    <m/>
    <m/>
    <m/>
    <m/>
    <m/>
    <m/>
    <n v="127.77"/>
    <n v="2427.65"/>
    <m/>
    <m/>
    <m/>
    <m/>
    <m/>
    <m/>
    <m/>
    <m/>
    <m/>
    <x v="0"/>
    <x v="0"/>
    <m/>
  </r>
  <r>
    <s v=""/>
    <s v=" SR_0404_1006"/>
    <s v="ESR Vacuum Monitoring &amp; Control - Finalize preliminary design"/>
    <s v="6.04.05.04"/>
    <x v="0"/>
    <d v="2024-09-26T00:00:00"/>
    <d v="2024-12-24T00:00:00"/>
    <s v="rnavarrol"/>
    <s v="chetzel"/>
    <n v="1123.46"/>
    <s v="EDIA"/>
    <s v="C"/>
    <s v="Labor"/>
    <s v="TEC"/>
    <m/>
    <s v="BNL"/>
    <s v="PED"/>
    <s v="VAC"/>
    <x v="11"/>
    <s v="S.P107"/>
    <s v="APP00232"/>
    <m/>
    <m/>
    <m/>
    <m/>
    <m/>
    <m/>
    <n v="56.17"/>
    <n v="1067.29"/>
    <m/>
    <m/>
    <m/>
    <m/>
    <m/>
    <m/>
    <m/>
    <m/>
    <m/>
    <x v="0"/>
    <x v="0"/>
    <m/>
  </r>
  <r>
    <s v=""/>
    <s v=" SR_0404_1006"/>
    <s v="ESR Vacuum Monitoring &amp; Control - Finalize preliminary design"/>
    <s v="6.04.05.04"/>
    <x v="0"/>
    <d v="2024-09-26T00:00:00"/>
    <d v="2024-12-24T00:00:00"/>
    <s v="rnavarrol"/>
    <s v="chetzel"/>
    <n v="645.65"/>
    <s v="EDIA"/>
    <s v="C"/>
    <s v="Labor"/>
    <s v="TEC"/>
    <m/>
    <s v="BNL"/>
    <s v="PED"/>
    <s v="VAC"/>
    <x v="11"/>
    <s v="S.P107"/>
    <s v="APP00232"/>
    <m/>
    <m/>
    <m/>
    <m/>
    <m/>
    <m/>
    <n v="32.28"/>
    <n v="613.37"/>
    <m/>
    <m/>
    <m/>
    <m/>
    <m/>
    <m/>
    <m/>
    <m/>
    <m/>
    <x v="0"/>
    <x v="0"/>
    <m/>
  </r>
  <r>
    <s v=""/>
    <s v=" SR_0404_1041"/>
    <s v="ESR Vacuum Monitoring &amp; Control - Finalize PLC hardware design"/>
    <s v="6.04.05.04"/>
    <x v="0"/>
    <d v="2024-12-26T00:00:00"/>
    <d v="2025-03-24T00:00:00"/>
    <s v="rnavarrol"/>
    <s v="chetzel"/>
    <n v="15521.96"/>
    <s v="EDIA"/>
    <s v="C"/>
    <s v="Labor"/>
    <s v="TEC"/>
    <m/>
    <s v="BNL"/>
    <s v="PED"/>
    <s v="VAC"/>
    <x v="6"/>
    <s v="S.P107"/>
    <s v="APP00232"/>
    <m/>
    <m/>
    <m/>
    <m/>
    <m/>
    <m/>
    <m/>
    <n v="15521.96"/>
    <m/>
    <m/>
    <m/>
    <m/>
    <m/>
    <m/>
    <m/>
    <m/>
    <m/>
    <x v="0"/>
    <x v="0"/>
    <m/>
  </r>
  <r>
    <s v=""/>
    <s v=" SR_0404_1041"/>
    <s v="ESR Vacuum Monitoring &amp; Control - Finalize PLC hardware design"/>
    <s v="6.04.05.04"/>
    <x v="0"/>
    <d v="2024-12-26T00:00:00"/>
    <d v="2025-03-24T00:00:00"/>
    <s v="rnavarrol"/>
    <s v="chetzel"/>
    <n v="46758.05"/>
    <s v="EDIA"/>
    <s v="C"/>
    <s v="Labor"/>
    <s v="TEC"/>
    <m/>
    <s v="BNL"/>
    <s v="PED"/>
    <s v="VAC"/>
    <x v="6"/>
    <s v="S.P107"/>
    <s v="APP00232"/>
    <m/>
    <m/>
    <m/>
    <m/>
    <m/>
    <m/>
    <m/>
    <n v="46758.05"/>
    <m/>
    <m/>
    <m/>
    <m/>
    <m/>
    <m/>
    <m/>
    <m/>
    <m/>
    <x v="0"/>
    <x v="0"/>
    <m/>
  </r>
  <r>
    <s v=""/>
    <s v=" SR_0404_1041"/>
    <s v="ESR Vacuum Monitoring &amp; Control - Finalize PLC hardware design"/>
    <s v="6.04.05.04"/>
    <x v="0"/>
    <d v="2024-12-26T00:00:00"/>
    <d v="2025-03-24T00:00:00"/>
    <s v="rnavarrol"/>
    <s v="chetzel"/>
    <n v="5851.9"/>
    <s v="EDIA"/>
    <s v="C"/>
    <s v="Labor"/>
    <s v="TEC"/>
    <m/>
    <s v="BNL"/>
    <s v="PED"/>
    <s v="VAC"/>
    <x v="6"/>
    <s v="S.P107"/>
    <s v="APP00232"/>
    <m/>
    <m/>
    <m/>
    <m/>
    <m/>
    <m/>
    <m/>
    <n v="5851.9"/>
    <m/>
    <m/>
    <m/>
    <m/>
    <m/>
    <m/>
    <m/>
    <m/>
    <m/>
    <x v="0"/>
    <x v="0"/>
    <m/>
  </r>
  <r>
    <s v=""/>
    <s v=" SR_0404_1041"/>
    <s v="ESR Vacuum Monitoring &amp; Control - Finalize PLC hardware design"/>
    <s v="6.04.05.04"/>
    <x v="0"/>
    <d v="2024-12-26T00:00:00"/>
    <d v="2025-03-24T00:00:00"/>
    <s v="rnavarrol"/>
    <s v="chetzel"/>
    <n v="11774.84"/>
    <s v="EDIA"/>
    <s v="C"/>
    <s v="Labor"/>
    <s v="TEC"/>
    <m/>
    <s v="BNL"/>
    <s v="PED"/>
    <s v="VAC"/>
    <x v="6"/>
    <s v="S.P107"/>
    <s v="APP00232"/>
    <m/>
    <m/>
    <m/>
    <m/>
    <m/>
    <m/>
    <m/>
    <n v="11774.84"/>
    <m/>
    <m/>
    <m/>
    <m/>
    <m/>
    <m/>
    <m/>
    <m/>
    <m/>
    <x v="0"/>
    <x v="0"/>
    <m/>
  </r>
  <r>
    <s v=""/>
    <s v=" SR_0404_1041"/>
    <s v="ESR Vacuum Monitoring &amp; Control - Finalize PLC hardware design"/>
    <s v="6.04.05.04"/>
    <x v="0"/>
    <d v="2024-12-26T00:00:00"/>
    <d v="2025-03-24T00:00:00"/>
    <s v="rnavarrol"/>
    <s v="chetzel"/>
    <n v="2901.05"/>
    <s v="EDIA"/>
    <s v="C"/>
    <s v="Labor"/>
    <s v="TEC"/>
    <m/>
    <s v="BNL"/>
    <s v="PED"/>
    <s v="VAC"/>
    <x v="6"/>
    <s v="S.P107"/>
    <s v="APP00232"/>
    <m/>
    <m/>
    <m/>
    <m/>
    <m/>
    <m/>
    <m/>
    <n v="2901.05"/>
    <m/>
    <m/>
    <m/>
    <m/>
    <m/>
    <m/>
    <m/>
    <m/>
    <m/>
    <x v="0"/>
    <x v="0"/>
    <m/>
  </r>
  <r>
    <s v=""/>
    <s v=" SR_0404_1041"/>
    <s v="ESR Vacuum Monitoring &amp; Control - Finalize PLC hardware design"/>
    <s v="6.04.05.04"/>
    <x v="0"/>
    <d v="2024-12-26T00:00:00"/>
    <d v="2025-03-24T00:00:00"/>
    <s v="rnavarrol"/>
    <s v="chetzel"/>
    <n v="1164.1500000000001"/>
    <s v="EDIA"/>
    <s v="C"/>
    <s v="Labor"/>
    <s v="TEC"/>
    <m/>
    <s v="BNL"/>
    <s v="PED"/>
    <s v="VAC"/>
    <x v="6"/>
    <s v="S.P107"/>
    <s v="APP00232"/>
    <m/>
    <m/>
    <m/>
    <m/>
    <m/>
    <m/>
    <m/>
    <n v="1164.1500000000001"/>
    <m/>
    <m/>
    <m/>
    <m/>
    <m/>
    <m/>
    <m/>
    <m/>
    <m/>
    <x v="0"/>
    <x v="0"/>
    <m/>
  </r>
  <r>
    <s v=""/>
    <s v=" SR_0404_1042"/>
    <s v="ESR Vacuum Monitoring &amp; Control - Finalize  ESR monitoring and controls"/>
    <s v="6.04.05.04"/>
    <x v="0"/>
    <d v="2025-03-25T00:00:00"/>
    <d v="2025-06-17T00:00:00"/>
    <s v="rnavarrol"/>
    <s v="chetzel"/>
    <n v="15521.96"/>
    <s v="EDIA"/>
    <s v="C"/>
    <s v="Labor"/>
    <s v="TEC"/>
    <m/>
    <s v="BNL"/>
    <s v="PED"/>
    <s v="VAC"/>
    <x v="6"/>
    <s v="S.P107"/>
    <s v="APP00232"/>
    <m/>
    <m/>
    <m/>
    <m/>
    <m/>
    <m/>
    <m/>
    <n v="15521.96"/>
    <m/>
    <m/>
    <m/>
    <m/>
    <m/>
    <m/>
    <m/>
    <m/>
    <m/>
    <x v="0"/>
    <x v="0"/>
    <m/>
  </r>
  <r>
    <s v=""/>
    <s v=" SR_0404_1042"/>
    <s v="ESR Vacuum Monitoring &amp; Control - Finalize  ESR monitoring and controls"/>
    <s v="6.04.05.04"/>
    <x v="0"/>
    <d v="2025-03-25T00:00:00"/>
    <d v="2025-06-17T00:00:00"/>
    <s v="rnavarrol"/>
    <s v="chetzel"/>
    <n v="46758.05"/>
    <s v="EDIA"/>
    <s v="C"/>
    <s v="Labor"/>
    <s v="TEC"/>
    <m/>
    <s v="BNL"/>
    <s v="PED"/>
    <s v="VAC"/>
    <x v="6"/>
    <s v="S.P107"/>
    <s v="APP00232"/>
    <m/>
    <m/>
    <m/>
    <m/>
    <m/>
    <m/>
    <m/>
    <n v="46758.05"/>
    <m/>
    <m/>
    <m/>
    <m/>
    <m/>
    <m/>
    <m/>
    <m/>
    <m/>
    <x v="0"/>
    <x v="0"/>
    <m/>
  </r>
  <r>
    <s v=""/>
    <s v=" SR_0404_1042"/>
    <s v="ESR Vacuum Monitoring &amp; Control - Finalize  ESR monitoring and controls"/>
    <s v="6.04.05.04"/>
    <x v="0"/>
    <d v="2025-03-25T00:00:00"/>
    <d v="2025-06-17T00:00:00"/>
    <s v="rnavarrol"/>
    <s v="chetzel"/>
    <n v="5851.9"/>
    <s v="EDIA"/>
    <s v="C"/>
    <s v="Labor"/>
    <s v="TEC"/>
    <m/>
    <s v="BNL"/>
    <s v="PED"/>
    <s v="VAC"/>
    <x v="6"/>
    <s v="S.P107"/>
    <s v="APP00232"/>
    <m/>
    <m/>
    <m/>
    <m/>
    <m/>
    <m/>
    <m/>
    <n v="5851.9"/>
    <m/>
    <m/>
    <m/>
    <m/>
    <m/>
    <m/>
    <m/>
    <m/>
    <m/>
    <x v="0"/>
    <x v="0"/>
    <m/>
  </r>
  <r>
    <s v=""/>
    <s v=" SR_0404_1042"/>
    <s v="ESR Vacuum Monitoring &amp; Control - Finalize  ESR monitoring and controls"/>
    <s v="6.04.05.04"/>
    <x v="0"/>
    <d v="2025-03-25T00:00:00"/>
    <d v="2025-06-17T00:00:00"/>
    <s v="rnavarrol"/>
    <s v="chetzel"/>
    <n v="11774.84"/>
    <s v="EDIA"/>
    <s v="C"/>
    <s v="Labor"/>
    <s v="TEC"/>
    <m/>
    <s v="BNL"/>
    <s v="PED"/>
    <s v="VAC"/>
    <x v="6"/>
    <s v="S.P107"/>
    <s v="APP00232"/>
    <m/>
    <m/>
    <m/>
    <m/>
    <m/>
    <m/>
    <m/>
    <n v="11774.84"/>
    <m/>
    <m/>
    <m/>
    <m/>
    <m/>
    <m/>
    <m/>
    <m/>
    <m/>
    <x v="0"/>
    <x v="0"/>
    <m/>
  </r>
  <r>
    <s v=""/>
    <s v=" SR_0404_1042"/>
    <s v="ESR Vacuum Monitoring &amp; Control - Finalize  ESR monitoring and controls"/>
    <s v="6.04.05.04"/>
    <x v="0"/>
    <d v="2025-03-25T00:00:00"/>
    <d v="2025-06-17T00:00:00"/>
    <s v="rnavarrol"/>
    <s v="chetzel"/>
    <n v="2901.05"/>
    <s v="EDIA"/>
    <s v="C"/>
    <s v="Labor"/>
    <s v="TEC"/>
    <m/>
    <s v="BNL"/>
    <s v="PED"/>
    <s v="VAC"/>
    <x v="6"/>
    <s v="S.P107"/>
    <s v="APP00232"/>
    <m/>
    <m/>
    <m/>
    <m/>
    <m/>
    <m/>
    <m/>
    <n v="2901.05"/>
    <m/>
    <m/>
    <m/>
    <m/>
    <m/>
    <m/>
    <m/>
    <m/>
    <m/>
    <x v="0"/>
    <x v="0"/>
    <m/>
  </r>
  <r>
    <s v=""/>
    <s v=" SR_0404_1042"/>
    <s v="ESR Vacuum Monitoring &amp; Control - Finalize  ESR monitoring and controls"/>
    <s v="6.04.05.04"/>
    <x v="0"/>
    <d v="2025-03-25T00:00:00"/>
    <d v="2025-06-17T00:00:00"/>
    <s v="rnavarrol"/>
    <s v="chetzel"/>
    <n v="1164.1500000000001"/>
    <s v="EDIA"/>
    <s v="C"/>
    <s v="Labor"/>
    <s v="TEC"/>
    <m/>
    <s v="BNL"/>
    <s v="PED"/>
    <s v="VAC"/>
    <x v="6"/>
    <s v="S.P107"/>
    <s v="APP00232"/>
    <m/>
    <m/>
    <m/>
    <m/>
    <m/>
    <m/>
    <m/>
    <n v="1164.1500000000001"/>
    <m/>
    <m/>
    <m/>
    <m/>
    <m/>
    <m/>
    <m/>
    <m/>
    <m/>
    <x v="0"/>
    <x v="0"/>
    <m/>
  </r>
  <r>
    <s v=""/>
    <s v=" SR_0404_1043"/>
    <s v="ESR Vacuum Monitoring &amp; Control - Finalize interfaces with MPS and control system"/>
    <s v="6.04.05.04"/>
    <x v="0"/>
    <d v="2025-06-18T00:00:00"/>
    <d v="2025-09-11T00:00:00"/>
    <s v="rnavarrol"/>
    <s v="chetzel"/>
    <n v="15521.96"/>
    <s v="EDIA"/>
    <s v="C"/>
    <s v="Labor"/>
    <s v="TEC"/>
    <m/>
    <s v="BNL"/>
    <s v="PED"/>
    <s v="VAC"/>
    <x v="6"/>
    <s v="S.P107"/>
    <s v="APP00232"/>
    <m/>
    <m/>
    <m/>
    <m/>
    <m/>
    <m/>
    <m/>
    <n v="15521.96"/>
    <m/>
    <m/>
    <m/>
    <m/>
    <m/>
    <m/>
    <m/>
    <m/>
    <m/>
    <x v="0"/>
    <x v="0"/>
    <m/>
  </r>
  <r>
    <s v=""/>
    <s v=" SR_0404_1043"/>
    <s v="ESR Vacuum Monitoring &amp; Control - Finalize interfaces with MPS and control system"/>
    <s v="6.04.05.04"/>
    <x v="0"/>
    <d v="2025-06-18T00:00:00"/>
    <d v="2025-09-11T00:00:00"/>
    <s v="rnavarrol"/>
    <s v="chetzel"/>
    <n v="46758.05"/>
    <s v="EDIA"/>
    <s v="C"/>
    <s v="Labor"/>
    <s v="TEC"/>
    <m/>
    <s v="BNL"/>
    <s v="PED"/>
    <s v="VAC"/>
    <x v="6"/>
    <s v="S.P107"/>
    <s v="APP00232"/>
    <m/>
    <m/>
    <m/>
    <m/>
    <m/>
    <m/>
    <m/>
    <n v="46758.05"/>
    <m/>
    <m/>
    <m/>
    <m/>
    <m/>
    <m/>
    <m/>
    <m/>
    <m/>
    <x v="0"/>
    <x v="0"/>
    <m/>
  </r>
  <r>
    <s v=""/>
    <s v=" SR_0404_1043"/>
    <s v="ESR Vacuum Monitoring &amp; Control - Finalize interfaces with MPS and control system"/>
    <s v="6.04.05.04"/>
    <x v="0"/>
    <d v="2025-06-18T00:00:00"/>
    <d v="2025-09-11T00:00:00"/>
    <s v="rnavarrol"/>
    <s v="chetzel"/>
    <n v="5851.9"/>
    <s v="EDIA"/>
    <s v="C"/>
    <s v="Labor"/>
    <s v="TEC"/>
    <m/>
    <s v="BNL"/>
    <s v="PED"/>
    <s v="VAC"/>
    <x v="6"/>
    <s v="S.P107"/>
    <s v="APP00232"/>
    <m/>
    <m/>
    <m/>
    <m/>
    <m/>
    <m/>
    <m/>
    <n v="5851.9"/>
    <m/>
    <m/>
    <m/>
    <m/>
    <m/>
    <m/>
    <m/>
    <m/>
    <m/>
    <x v="0"/>
    <x v="0"/>
    <m/>
  </r>
  <r>
    <s v=""/>
    <s v=" SR_0404_1043"/>
    <s v="ESR Vacuum Monitoring &amp; Control - Finalize interfaces with MPS and control system"/>
    <s v="6.04.05.04"/>
    <x v="0"/>
    <d v="2025-06-18T00:00:00"/>
    <d v="2025-09-11T00:00:00"/>
    <s v="rnavarrol"/>
    <s v="chetzel"/>
    <n v="11774.84"/>
    <s v="EDIA"/>
    <s v="C"/>
    <s v="Labor"/>
    <s v="TEC"/>
    <m/>
    <s v="BNL"/>
    <s v="PED"/>
    <s v="VAC"/>
    <x v="6"/>
    <s v="S.P107"/>
    <s v="APP00232"/>
    <m/>
    <m/>
    <m/>
    <m/>
    <m/>
    <m/>
    <m/>
    <n v="11774.84"/>
    <m/>
    <m/>
    <m/>
    <m/>
    <m/>
    <m/>
    <m/>
    <m/>
    <m/>
    <x v="0"/>
    <x v="0"/>
    <m/>
  </r>
  <r>
    <s v=""/>
    <s v=" SR_0404_1043"/>
    <s v="ESR Vacuum Monitoring &amp; Control - Finalize interfaces with MPS and control system"/>
    <s v="6.04.05.04"/>
    <x v="0"/>
    <d v="2025-06-18T00:00:00"/>
    <d v="2025-09-11T00:00:00"/>
    <s v="rnavarrol"/>
    <s v="chetzel"/>
    <n v="2901.05"/>
    <s v="EDIA"/>
    <s v="C"/>
    <s v="Labor"/>
    <s v="TEC"/>
    <m/>
    <s v="BNL"/>
    <s v="PED"/>
    <s v="VAC"/>
    <x v="6"/>
    <s v="S.P107"/>
    <s v="APP00232"/>
    <m/>
    <m/>
    <m/>
    <m/>
    <m/>
    <m/>
    <m/>
    <n v="2901.05"/>
    <m/>
    <m/>
    <m/>
    <m/>
    <m/>
    <m/>
    <m/>
    <m/>
    <m/>
    <x v="0"/>
    <x v="0"/>
    <m/>
  </r>
  <r>
    <s v=""/>
    <s v=" SR_0404_1043"/>
    <s v="ESR Vacuum Monitoring &amp; Control - Finalize interfaces with MPS and control system"/>
    <s v="6.04.05.04"/>
    <x v="0"/>
    <d v="2025-06-18T00:00:00"/>
    <d v="2025-09-11T00:00:00"/>
    <s v="rnavarrol"/>
    <s v="chetzel"/>
    <n v="1164.1500000000001"/>
    <s v="EDIA"/>
    <s v="C"/>
    <s v="Labor"/>
    <s v="TEC"/>
    <m/>
    <s v="BNL"/>
    <s v="PED"/>
    <s v="VAC"/>
    <x v="6"/>
    <s v="S.P107"/>
    <s v="APP00232"/>
    <m/>
    <m/>
    <m/>
    <m/>
    <m/>
    <m/>
    <m/>
    <n v="1164.1500000000001"/>
    <m/>
    <m/>
    <m/>
    <m/>
    <m/>
    <m/>
    <m/>
    <m/>
    <m/>
    <x v="0"/>
    <x v="0"/>
    <m/>
  </r>
  <r>
    <s v=""/>
    <s v=" SR_0404_1044"/>
    <s v="ESR Vacuum Monitoring &amp; Control - Finalize drawings"/>
    <s v="6.04.05.04"/>
    <x v="0"/>
    <d v="2025-09-12T00:00:00"/>
    <d v="2026-01-09T00:00:00"/>
    <s v="rnavarrol"/>
    <s v="chetzel"/>
    <n v="23965.41"/>
    <s v="EDIA"/>
    <s v="C"/>
    <s v="Labor"/>
    <s v="TEC"/>
    <m/>
    <s v="BNL"/>
    <s v="PED"/>
    <s v="VAC"/>
    <x v="6"/>
    <s v="S.P107"/>
    <s v="APP00232"/>
    <m/>
    <m/>
    <m/>
    <m/>
    <m/>
    <m/>
    <m/>
    <n v="3894.38"/>
    <n v="20071.03"/>
    <m/>
    <m/>
    <m/>
    <m/>
    <m/>
    <m/>
    <m/>
    <m/>
    <x v="0"/>
    <x v="0"/>
    <m/>
  </r>
  <r>
    <s v=""/>
    <s v=" SR_0404_1044"/>
    <s v="ESR Vacuum Monitoring &amp; Control - Finalize drawings"/>
    <s v="6.04.05.04"/>
    <x v="0"/>
    <d v="2025-09-12T00:00:00"/>
    <d v="2026-01-09T00:00:00"/>
    <s v="rnavarrol"/>
    <s v="chetzel"/>
    <n v="72368.62"/>
    <s v="EDIA"/>
    <s v="C"/>
    <s v="Labor"/>
    <s v="TEC"/>
    <m/>
    <s v="BNL"/>
    <s v="PED"/>
    <s v="VAC"/>
    <x v="6"/>
    <s v="S.P107"/>
    <s v="APP00232"/>
    <m/>
    <m/>
    <m/>
    <m/>
    <m/>
    <m/>
    <m/>
    <n v="11759.9"/>
    <n v="60608.72"/>
    <m/>
    <m/>
    <m/>
    <m/>
    <m/>
    <m/>
    <m/>
    <m/>
    <x v="0"/>
    <x v="0"/>
    <m/>
  </r>
  <r>
    <s v=""/>
    <s v=" SR_0404_1044"/>
    <s v="ESR Vacuum Monitoring &amp; Control - Finalize drawings"/>
    <s v="6.04.05.04"/>
    <x v="0"/>
    <d v="2025-09-12T00:00:00"/>
    <d v="2026-01-09T00:00:00"/>
    <s v="rnavarrol"/>
    <s v="chetzel"/>
    <n v="8919.31"/>
    <s v="EDIA"/>
    <s v="C"/>
    <s v="Labor"/>
    <s v="TEC"/>
    <m/>
    <s v="BNL"/>
    <s v="PED"/>
    <s v="VAC"/>
    <x v="6"/>
    <s v="S.P107"/>
    <s v="APP00232"/>
    <m/>
    <m/>
    <m/>
    <m/>
    <m/>
    <m/>
    <m/>
    <n v="1449.39"/>
    <n v="7469.92"/>
    <m/>
    <m/>
    <m/>
    <m/>
    <m/>
    <m/>
    <m/>
    <m/>
    <x v="0"/>
    <x v="0"/>
    <m/>
  </r>
  <r>
    <s v=""/>
    <s v=" SR_0404_1044"/>
    <s v="ESR Vacuum Monitoring &amp; Control - Finalize drawings"/>
    <s v="6.04.05.04"/>
    <x v="0"/>
    <d v="2025-09-12T00:00:00"/>
    <d v="2026-01-09T00:00:00"/>
    <s v="rnavarrol"/>
    <s v="chetzel"/>
    <n v="18092.150000000001"/>
    <s v="EDIA"/>
    <s v="C"/>
    <s v="Labor"/>
    <s v="TEC"/>
    <m/>
    <s v="BNL"/>
    <s v="PED"/>
    <s v="VAC"/>
    <x v="6"/>
    <s v="S.P107"/>
    <s v="APP00232"/>
    <m/>
    <m/>
    <m/>
    <m/>
    <m/>
    <m/>
    <m/>
    <n v="2939.98"/>
    <n v="15152.18"/>
    <m/>
    <m/>
    <m/>
    <m/>
    <m/>
    <m/>
    <m/>
    <m/>
    <x v="0"/>
    <x v="0"/>
    <m/>
  </r>
  <r>
    <s v=""/>
    <s v=" SR_0404_1044"/>
    <s v="ESR Vacuum Monitoring &amp; Control - Finalize drawings"/>
    <s v="6.04.05.04"/>
    <x v="0"/>
    <d v="2025-09-12T00:00:00"/>
    <d v="2026-01-09T00:00:00"/>
    <s v="rnavarrol"/>
    <s v="chetzel"/>
    <n v="4566.95"/>
    <s v="EDIA"/>
    <s v="C"/>
    <s v="Labor"/>
    <s v="TEC"/>
    <m/>
    <s v="BNL"/>
    <s v="PED"/>
    <s v="VAC"/>
    <x v="6"/>
    <s v="S.P107"/>
    <s v="APP00232"/>
    <m/>
    <m/>
    <m/>
    <m/>
    <m/>
    <m/>
    <m/>
    <n v="742.13"/>
    <n v="3824.82"/>
    <m/>
    <m/>
    <m/>
    <m/>
    <m/>
    <m/>
    <m/>
    <m/>
    <x v="0"/>
    <x v="0"/>
    <m/>
  </r>
  <r>
    <s v=""/>
    <s v=" SR_0404_1044"/>
    <s v="ESR Vacuum Monitoring &amp; Control - Finalize drawings"/>
    <s v="6.04.05.04"/>
    <x v="0"/>
    <d v="2025-09-12T00:00:00"/>
    <d v="2026-01-09T00:00:00"/>
    <s v="rnavarrol"/>
    <s v="chetzel"/>
    <n v="1730.84"/>
    <s v="EDIA"/>
    <s v="C"/>
    <s v="Labor"/>
    <s v="TEC"/>
    <m/>
    <s v="BNL"/>
    <s v="PED"/>
    <s v="VAC"/>
    <x v="6"/>
    <s v="S.P107"/>
    <s v="APP00232"/>
    <m/>
    <m/>
    <m/>
    <m/>
    <m/>
    <m/>
    <m/>
    <n v="281.26"/>
    <n v="1449.57"/>
    <m/>
    <m/>
    <m/>
    <m/>
    <m/>
    <m/>
    <m/>
    <m/>
    <x v="0"/>
    <x v="0"/>
    <m/>
  </r>
  <r>
    <s v=""/>
    <s v=" SR_0404_1045"/>
    <s v="ESR Vacuum Monitoring &amp; Control - Prepare for final design review"/>
    <s v="6.04.05.04"/>
    <x v="0"/>
    <d v="2026-01-12T00:00:00"/>
    <d v="2026-03-10T00:00:00"/>
    <s v="rnavarrol"/>
    <s v="chetzel"/>
    <n v="10040.77"/>
    <s v="EDIA"/>
    <s v="C"/>
    <s v="Labor"/>
    <s v="TEC"/>
    <m/>
    <s v="BNL"/>
    <s v="PED"/>
    <s v="VAC"/>
    <x v="6"/>
    <s v="S.P107"/>
    <s v="APP00232"/>
    <m/>
    <m/>
    <m/>
    <m/>
    <m/>
    <m/>
    <m/>
    <m/>
    <n v="10040.77"/>
    <m/>
    <m/>
    <m/>
    <m/>
    <m/>
    <m/>
    <m/>
    <m/>
    <x v="0"/>
    <x v="0"/>
    <m/>
  </r>
  <r>
    <s v=""/>
    <s v=" SR_0404_1045"/>
    <s v="ESR Vacuum Monitoring &amp; Control - Prepare for final design review"/>
    <s v="6.04.05.04"/>
    <x v="0"/>
    <d v="2026-01-12T00:00:00"/>
    <d v="2026-03-10T00:00:00"/>
    <s v="rnavarrol"/>
    <s v="chetzel"/>
    <n v="30379.08"/>
    <s v="EDIA"/>
    <s v="C"/>
    <s v="Labor"/>
    <s v="TEC"/>
    <m/>
    <s v="BNL"/>
    <s v="PED"/>
    <s v="VAC"/>
    <x v="6"/>
    <s v="S.P107"/>
    <s v="APP00232"/>
    <m/>
    <m/>
    <m/>
    <m/>
    <m/>
    <m/>
    <m/>
    <m/>
    <n v="30379.08"/>
    <m/>
    <m/>
    <m/>
    <m/>
    <m/>
    <m/>
    <m/>
    <m/>
    <x v="0"/>
    <x v="0"/>
    <m/>
  </r>
  <r>
    <s v=""/>
    <s v=" SR_0404_1045"/>
    <s v="ESR Vacuum Monitoring &amp; Control - Prepare for final design review"/>
    <s v="6.04.05.04"/>
    <x v="0"/>
    <d v="2026-01-12T00:00:00"/>
    <d v="2026-03-10T00:00:00"/>
    <s v="rnavarrol"/>
    <s v="chetzel"/>
    <n v="3727.21"/>
    <s v="EDIA"/>
    <s v="C"/>
    <s v="Labor"/>
    <s v="TEC"/>
    <m/>
    <s v="BNL"/>
    <s v="PED"/>
    <s v="VAC"/>
    <x v="6"/>
    <s v="S.P107"/>
    <s v="APP00232"/>
    <m/>
    <m/>
    <m/>
    <m/>
    <m/>
    <m/>
    <m/>
    <m/>
    <n v="3727.21"/>
    <m/>
    <m/>
    <m/>
    <m/>
    <m/>
    <m/>
    <m/>
    <m/>
    <x v="0"/>
    <x v="0"/>
    <m/>
  </r>
  <r>
    <s v=""/>
    <s v=" SR_0404_1045"/>
    <s v="ESR Vacuum Monitoring &amp; Control - Prepare for final design review"/>
    <s v="6.04.05.04"/>
    <x v="0"/>
    <d v="2026-01-12T00:00:00"/>
    <d v="2026-03-10T00:00:00"/>
    <s v="rnavarrol"/>
    <s v="chetzel"/>
    <n v="7594.77"/>
    <s v="EDIA"/>
    <s v="C"/>
    <s v="Labor"/>
    <s v="TEC"/>
    <m/>
    <s v="BNL"/>
    <s v="PED"/>
    <s v="VAC"/>
    <x v="6"/>
    <s v="S.P107"/>
    <s v="APP00232"/>
    <m/>
    <m/>
    <m/>
    <m/>
    <m/>
    <m/>
    <m/>
    <m/>
    <n v="7594.77"/>
    <m/>
    <m/>
    <m/>
    <m/>
    <m/>
    <m/>
    <m/>
    <m/>
    <x v="0"/>
    <x v="0"/>
    <m/>
  </r>
  <r>
    <s v=""/>
    <s v=" SR_0404_1045"/>
    <s v="ESR Vacuum Monitoring &amp; Control - Prepare for final design review"/>
    <s v="6.04.05.04"/>
    <x v="0"/>
    <d v="2026-01-12T00:00:00"/>
    <d v="2026-03-10T00:00:00"/>
    <s v="rnavarrol"/>
    <s v="chetzel"/>
    <n v="1942.85"/>
    <s v="EDIA"/>
    <s v="C"/>
    <s v="Labor"/>
    <s v="TEC"/>
    <m/>
    <s v="BNL"/>
    <s v="PED"/>
    <s v="VAC"/>
    <x v="6"/>
    <s v="S.P107"/>
    <s v="APP00232"/>
    <m/>
    <m/>
    <m/>
    <m/>
    <m/>
    <m/>
    <m/>
    <m/>
    <n v="1942.85"/>
    <m/>
    <m/>
    <m/>
    <m/>
    <m/>
    <m/>
    <m/>
    <m/>
    <x v="0"/>
    <x v="0"/>
    <m/>
  </r>
  <r>
    <s v=""/>
    <s v=" SR_0404_1045"/>
    <s v="ESR Vacuum Monitoring &amp; Control - Prepare for final design review"/>
    <s v="6.04.05.04"/>
    <x v="0"/>
    <d v="2026-01-12T00:00:00"/>
    <d v="2026-03-10T00:00:00"/>
    <s v="rnavarrol"/>
    <s v="chetzel"/>
    <n v="669.38"/>
    <s v="EDIA"/>
    <s v="C"/>
    <s v="Labor"/>
    <s v="TEC"/>
    <m/>
    <s v="BNL"/>
    <s v="PED"/>
    <s v="VAC"/>
    <x v="6"/>
    <s v="S.P107"/>
    <s v="APP00232"/>
    <m/>
    <m/>
    <m/>
    <m/>
    <m/>
    <m/>
    <m/>
    <m/>
    <n v="669.38"/>
    <m/>
    <m/>
    <m/>
    <m/>
    <m/>
    <m/>
    <m/>
    <m/>
    <x v="0"/>
    <x v="0"/>
    <m/>
  </r>
  <r>
    <s v=""/>
    <s v=" SR_0404_1081"/>
    <s v="ESR Vacuum Monitoring &amp; Control - Finalize requirements"/>
    <s v="6.04.05.04"/>
    <x v="0"/>
    <d v="2026-03-11T00:00:00"/>
    <d v="2026-04-14T00:00:00"/>
    <s v="rnavarrol"/>
    <s v="chetzel"/>
    <n v="7630.98"/>
    <s v="EDIA"/>
    <s v="C"/>
    <s v="Labor"/>
    <s v="TEC"/>
    <m/>
    <s v="BNL"/>
    <s v="PED"/>
    <s v="VAC"/>
    <x v="6"/>
    <s v="S.P107"/>
    <s v="APP00232"/>
    <m/>
    <m/>
    <m/>
    <m/>
    <m/>
    <m/>
    <m/>
    <m/>
    <n v="7630.98"/>
    <m/>
    <m/>
    <m/>
    <m/>
    <m/>
    <m/>
    <m/>
    <m/>
    <x v="0"/>
    <x v="0"/>
    <m/>
  </r>
  <r>
    <s v=""/>
    <s v=" SR_0404_1081"/>
    <s v="ESR Vacuum Monitoring &amp; Control - Finalize requirements"/>
    <s v="6.04.05.04"/>
    <x v="0"/>
    <d v="2026-03-11T00:00:00"/>
    <d v="2026-04-14T00:00:00"/>
    <s v="rnavarrol"/>
    <s v="chetzel"/>
    <n v="12363.58"/>
    <s v="EDIA"/>
    <s v="C"/>
    <s v="Labor"/>
    <s v="TEC"/>
    <m/>
    <s v="BNL"/>
    <s v="PED"/>
    <s v="VAC"/>
    <x v="6"/>
    <s v="S.P107"/>
    <s v="APP00232"/>
    <m/>
    <m/>
    <m/>
    <m/>
    <m/>
    <m/>
    <m/>
    <m/>
    <n v="12363.58"/>
    <m/>
    <m/>
    <m/>
    <m/>
    <m/>
    <m/>
    <m/>
    <m/>
    <x v="0"/>
    <x v="0"/>
    <m/>
  </r>
  <r>
    <s v=""/>
    <s v=" SR_0404_1081"/>
    <s v="ESR Vacuum Monitoring &amp; Control - Finalize requirements"/>
    <s v="6.04.05.04"/>
    <x v="0"/>
    <d v="2026-03-11T00:00:00"/>
    <d v="2026-04-14T00:00:00"/>
    <s v="rnavarrol"/>
    <s v="chetzel"/>
    <n v="6181.79"/>
    <s v="EDIA"/>
    <s v="C"/>
    <s v="Labor"/>
    <s v="TEC"/>
    <m/>
    <s v="BNL"/>
    <s v="PED"/>
    <s v="VAC"/>
    <x v="6"/>
    <s v="S.P107"/>
    <s v="APP00232"/>
    <m/>
    <m/>
    <m/>
    <m/>
    <m/>
    <m/>
    <m/>
    <m/>
    <n v="6181.79"/>
    <m/>
    <m/>
    <m/>
    <m/>
    <m/>
    <m/>
    <m/>
    <m/>
    <x v="0"/>
    <x v="0"/>
    <m/>
  </r>
  <r>
    <s v=""/>
    <s v=" SR_0404_1081"/>
    <s v="ESR Vacuum Monitoring &amp; Control - Finalize requirements"/>
    <s v="6.04.05.04"/>
    <x v="0"/>
    <d v="2026-03-11T00:00:00"/>
    <d v="2026-04-14T00:00:00"/>
    <s v="rnavarrol"/>
    <s v="chetzel"/>
    <n v="6181.79"/>
    <s v="EDIA"/>
    <s v="C"/>
    <s v="Labor"/>
    <s v="TEC"/>
    <m/>
    <s v="BNL"/>
    <s v="PED"/>
    <s v="VAC"/>
    <x v="6"/>
    <s v="S.P107"/>
    <s v="APP00232"/>
    <m/>
    <m/>
    <m/>
    <m/>
    <m/>
    <m/>
    <m/>
    <m/>
    <n v="6181.79"/>
    <m/>
    <m/>
    <m/>
    <m/>
    <m/>
    <m/>
    <m/>
    <m/>
    <x v="0"/>
    <x v="0"/>
    <m/>
  </r>
  <r>
    <s v=""/>
    <s v=" SR_0404_1082"/>
    <s v="ESR Vacuum Monitoring &amp; Control - Draft SOW/SPECS/APP"/>
    <s v="6.04.05.04"/>
    <x v="0"/>
    <d v="2026-04-15T00:00:00"/>
    <d v="2026-06-10T00:00:00"/>
    <s v="rnavarrol"/>
    <s v="chetzel"/>
    <n v="11245.66"/>
    <s v="EDIA"/>
    <s v="C"/>
    <s v="Labor"/>
    <s v="TEC"/>
    <m/>
    <s v="BNL"/>
    <s v="PED"/>
    <s v="VAC"/>
    <x v="10"/>
    <s v="S.P107"/>
    <s v="APP00232"/>
    <m/>
    <m/>
    <m/>
    <m/>
    <m/>
    <m/>
    <m/>
    <m/>
    <n v="11245.66"/>
    <m/>
    <m/>
    <m/>
    <m/>
    <m/>
    <m/>
    <m/>
    <m/>
    <x v="0"/>
    <x v="0"/>
    <m/>
  </r>
  <r>
    <s v=""/>
    <s v=" SR_0404_1082"/>
    <s v="ESR Vacuum Monitoring &amp; Control - Draft SOW/SPECS/APP"/>
    <s v="6.04.05.04"/>
    <x v="0"/>
    <d v="2026-04-15T00:00:00"/>
    <d v="2026-06-10T00:00:00"/>
    <s v="rnavarrol"/>
    <s v="chetzel"/>
    <n v="19958.349999999999"/>
    <s v="EDIA"/>
    <s v="C"/>
    <s v="Labor"/>
    <s v="TEC"/>
    <m/>
    <s v="BNL"/>
    <s v="PED"/>
    <s v="VAC"/>
    <x v="10"/>
    <s v="S.P107"/>
    <s v="APP00232"/>
    <m/>
    <m/>
    <m/>
    <m/>
    <m/>
    <m/>
    <m/>
    <m/>
    <n v="19958.349999999999"/>
    <m/>
    <m/>
    <m/>
    <m/>
    <m/>
    <m/>
    <m/>
    <m/>
    <x v="0"/>
    <x v="0"/>
    <m/>
  </r>
  <r>
    <s v=""/>
    <s v=" SR_0404_1082"/>
    <s v="ESR Vacuum Monitoring &amp; Control - Draft SOW/SPECS/APP"/>
    <s v="6.04.05.04"/>
    <x v="0"/>
    <d v="2026-04-15T00:00:00"/>
    <d v="2026-06-10T00:00:00"/>
    <s v="rnavarrol"/>
    <s v="chetzel"/>
    <n v="9890.86"/>
    <s v="EDIA"/>
    <s v="C"/>
    <s v="Labor"/>
    <s v="TEC"/>
    <m/>
    <s v="BNL"/>
    <s v="PED"/>
    <s v="VAC"/>
    <x v="10"/>
    <s v="S.P107"/>
    <s v="APP00232"/>
    <m/>
    <m/>
    <m/>
    <m/>
    <m/>
    <m/>
    <m/>
    <m/>
    <n v="9890.86"/>
    <m/>
    <m/>
    <m/>
    <m/>
    <m/>
    <m/>
    <m/>
    <m/>
    <x v="0"/>
    <x v="0"/>
    <m/>
  </r>
  <r>
    <s v=""/>
    <s v=" SR_0404_1082"/>
    <s v="ESR Vacuum Monitoring &amp; Control - Draft SOW/SPECS/APP"/>
    <s v="6.04.05.04"/>
    <x v="0"/>
    <d v="2026-04-15T00:00:00"/>
    <d v="2026-06-10T00:00:00"/>
    <s v="rnavarrol"/>
    <s v="chetzel"/>
    <n v="9890.86"/>
    <s v="EDIA"/>
    <s v="C"/>
    <s v="Labor"/>
    <s v="TEC"/>
    <m/>
    <s v="BNL"/>
    <s v="PED"/>
    <s v="VAC"/>
    <x v="10"/>
    <s v="S.P107"/>
    <s v="APP00232"/>
    <m/>
    <m/>
    <m/>
    <m/>
    <m/>
    <m/>
    <m/>
    <m/>
    <n v="9890.86"/>
    <m/>
    <m/>
    <m/>
    <m/>
    <m/>
    <m/>
    <m/>
    <m/>
    <x v="0"/>
    <x v="0"/>
    <m/>
  </r>
  <r>
    <s v=""/>
    <s v=" SR_0404_1083"/>
    <s v="ESR Vacuum Monitoring &amp; Control - Develop required drawings"/>
    <s v="6.04.05.04"/>
    <x v="0"/>
    <d v="2026-04-15T00:00:00"/>
    <d v="2026-05-12T00:00:00"/>
    <s v="rnavarrol"/>
    <s v="chetzel"/>
    <n v="5622.83"/>
    <s v="EDIA"/>
    <s v="C"/>
    <s v="Labor"/>
    <s v="TEC"/>
    <m/>
    <s v="BNL"/>
    <s v="PED"/>
    <s v="VAC"/>
    <x v="10"/>
    <s v="S.P107"/>
    <s v="APP00232"/>
    <m/>
    <m/>
    <m/>
    <m/>
    <m/>
    <m/>
    <m/>
    <m/>
    <n v="5622.83"/>
    <m/>
    <m/>
    <m/>
    <m/>
    <m/>
    <m/>
    <m/>
    <m/>
    <x v="0"/>
    <x v="0"/>
    <m/>
  </r>
  <r>
    <s v=""/>
    <s v=" SR_0404_1083"/>
    <s v="ESR Vacuum Monitoring &amp; Control - Develop required drawings"/>
    <s v="6.04.05.04"/>
    <x v="0"/>
    <d v="2026-04-15T00:00:00"/>
    <d v="2026-05-12T00:00:00"/>
    <s v="rnavarrol"/>
    <s v="chetzel"/>
    <n v="9890.86"/>
    <s v="EDIA"/>
    <s v="C"/>
    <s v="Labor"/>
    <s v="TEC"/>
    <m/>
    <s v="BNL"/>
    <s v="PED"/>
    <s v="VAC"/>
    <x v="10"/>
    <s v="S.P107"/>
    <s v="APP00232"/>
    <m/>
    <m/>
    <m/>
    <m/>
    <m/>
    <m/>
    <m/>
    <m/>
    <n v="9890.86"/>
    <m/>
    <m/>
    <m/>
    <m/>
    <m/>
    <m/>
    <m/>
    <m/>
    <x v="0"/>
    <x v="0"/>
    <m/>
  </r>
  <r>
    <s v=""/>
    <s v=" SR_0404_1083"/>
    <s v="ESR Vacuum Monitoring &amp; Control - Develop required drawings"/>
    <s v="6.04.05.04"/>
    <x v="0"/>
    <d v="2026-04-15T00:00:00"/>
    <d v="2026-05-12T00:00:00"/>
    <s v="rnavarrol"/>
    <s v="chetzel"/>
    <n v="4945.43"/>
    <s v="EDIA"/>
    <s v="C"/>
    <s v="Labor"/>
    <s v="TEC"/>
    <m/>
    <s v="BNL"/>
    <s v="PED"/>
    <s v="VAC"/>
    <x v="10"/>
    <s v="S.P107"/>
    <s v="APP00232"/>
    <m/>
    <m/>
    <m/>
    <m/>
    <m/>
    <m/>
    <m/>
    <m/>
    <n v="4945.43"/>
    <m/>
    <m/>
    <m/>
    <m/>
    <m/>
    <m/>
    <m/>
    <m/>
    <x v="0"/>
    <x v="0"/>
    <m/>
  </r>
  <r>
    <s v=""/>
    <s v=" SR_0404_1083"/>
    <s v="ESR Vacuum Monitoring &amp; Control - Develop required drawings"/>
    <s v="6.04.05.04"/>
    <x v="0"/>
    <d v="2026-04-15T00:00:00"/>
    <d v="2026-05-12T00:00:00"/>
    <s v="rnavarrol"/>
    <s v="chetzel"/>
    <n v="4945.43"/>
    <s v="EDIA"/>
    <s v="C"/>
    <s v="Labor"/>
    <s v="TEC"/>
    <m/>
    <s v="BNL"/>
    <s v="PED"/>
    <s v="VAC"/>
    <x v="10"/>
    <s v="S.P107"/>
    <s v="APP00232"/>
    <m/>
    <m/>
    <m/>
    <m/>
    <m/>
    <m/>
    <m/>
    <m/>
    <n v="4945.43"/>
    <m/>
    <m/>
    <m/>
    <m/>
    <m/>
    <m/>
    <m/>
    <m/>
    <x v="0"/>
    <x v="0"/>
    <m/>
  </r>
  <r>
    <s v=""/>
    <s v=" SR_0404_1084"/>
    <s v="ESR Vacuum Monitoring &amp; Control - Finalize SOW/SPECS/APP"/>
    <s v="6.04.05.04"/>
    <x v="0"/>
    <d v="2026-05-13T00:00:00"/>
    <d v="2026-06-10T00:00:00"/>
    <s v="rnavarrol"/>
    <s v="chetzel"/>
    <n v="5622.83"/>
    <s v="EDIA"/>
    <s v="C"/>
    <s v="Labor"/>
    <s v="TEC"/>
    <m/>
    <s v="BNL"/>
    <s v="PED"/>
    <s v="VAC"/>
    <x v="10"/>
    <s v="S.P107"/>
    <s v="APP00232"/>
    <m/>
    <m/>
    <m/>
    <m/>
    <m/>
    <m/>
    <m/>
    <m/>
    <n v="5622.83"/>
    <m/>
    <m/>
    <m/>
    <m/>
    <m/>
    <m/>
    <m/>
    <m/>
    <x v="0"/>
    <x v="0"/>
    <m/>
  </r>
  <r>
    <s v=""/>
    <s v=" SR_0404_1084"/>
    <s v="ESR Vacuum Monitoring &amp; Control - Finalize SOW/SPECS/APP"/>
    <s v="6.04.05.04"/>
    <x v="0"/>
    <d v="2026-05-13T00:00:00"/>
    <d v="2026-06-10T00:00:00"/>
    <s v="rnavarrol"/>
    <s v="chetzel"/>
    <n v="9890.86"/>
    <s v="EDIA"/>
    <s v="C"/>
    <s v="Labor"/>
    <s v="TEC"/>
    <m/>
    <s v="BNL"/>
    <s v="PED"/>
    <s v="VAC"/>
    <x v="10"/>
    <s v="S.P107"/>
    <s v="APP00232"/>
    <m/>
    <m/>
    <m/>
    <m/>
    <m/>
    <m/>
    <m/>
    <m/>
    <n v="9890.86"/>
    <m/>
    <m/>
    <m/>
    <m/>
    <m/>
    <m/>
    <m/>
    <m/>
    <x v="0"/>
    <x v="0"/>
    <m/>
  </r>
  <r>
    <s v=""/>
    <s v=" SR_0404_1084"/>
    <s v="ESR Vacuum Monitoring &amp; Control - Finalize SOW/SPECS/APP"/>
    <s v="6.04.05.04"/>
    <x v="0"/>
    <d v="2026-05-13T00:00:00"/>
    <d v="2026-06-10T00:00:00"/>
    <s v="rnavarrol"/>
    <s v="chetzel"/>
    <n v="4945.43"/>
    <s v="EDIA"/>
    <s v="C"/>
    <s v="Labor"/>
    <s v="TEC"/>
    <m/>
    <s v="BNL"/>
    <s v="PED"/>
    <s v="VAC"/>
    <x v="10"/>
    <s v="S.P107"/>
    <s v="APP00232"/>
    <m/>
    <m/>
    <m/>
    <m/>
    <m/>
    <m/>
    <m/>
    <m/>
    <n v="4945.43"/>
    <m/>
    <m/>
    <m/>
    <m/>
    <m/>
    <m/>
    <m/>
    <m/>
    <x v="0"/>
    <x v="0"/>
    <m/>
  </r>
  <r>
    <s v=""/>
    <s v=" SR_0404_1084"/>
    <s v="ESR Vacuum Monitoring &amp; Control - Finalize SOW/SPECS/APP"/>
    <s v="6.04.05.04"/>
    <x v="0"/>
    <d v="2026-05-13T00:00:00"/>
    <d v="2026-06-10T00:00:00"/>
    <s v="rnavarrol"/>
    <s v="chetzel"/>
    <n v="4945.43"/>
    <s v="EDIA"/>
    <s v="C"/>
    <s v="Labor"/>
    <s v="TEC"/>
    <m/>
    <s v="BNL"/>
    <s v="PED"/>
    <s v="VAC"/>
    <x v="10"/>
    <s v="S.P107"/>
    <s v="APP00232"/>
    <m/>
    <m/>
    <m/>
    <m/>
    <m/>
    <m/>
    <m/>
    <m/>
    <n v="4945.43"/>
    <m/>
    <m/>
    <m/>
    <m/>
    <m/>
    <m/>
    <m/>
    <m/>
    <x v="0"/>
    <x v="0"/>
    <m/>
  </r>
  <r>
    <s v=""/>
    <s v=" SR_0404_1085"/>
    <s v="ESR Vacuum Monitoring &amp; Control - Document approvals"/>
    <s v="6.04.05.04"/>
    <x v="0"/>
    <d v="2026-06-11T00:00:00"/>
    <d v="2026-07-09T00:00:00"/>
    <s v="rnavarrol"/>
    <s v="chetzel"/>
    <n v="5622.83"/>
    <s v="EDIA"/>
    <s v="C"/>
    <s v="Labor"/>
    <s v="TEC"/>
    <m/>
    <s v="BNL"/>
    <s v="PED"/>
    <s v="VAC"/>
    <x v="10"/>
    <s v="S.P107"/>
    <s v="APP00232"/>
    <m/>
    <m/>
    <m/>
    <m/>
    <m/>
    <m/>
    <m/>
    <m/>
    <n v="5622.83"/>
    <m/>
    <m/>
    <m/>
    <m/>
    <m/>
    <m/>
    <m/>
    <m/>
    <x v="0"/>
    <x v="0"/>
    <m/>
  </r>
  <r>
    <s v=""/>
    <s v=" SR_0404_1085"/>
    <s v="ESR Vacuum Monitoring &amp; Control - Document approvals"/>
    <s v="6.04.05.04"/>
    <x v="0"/>
    <d v="2026-06-11T00:00:00"/>
    <d v="2026-07-09T00:00:00"/>
    <s v="rnavarrol"/>
    <s v="chetzel"/>
    <n v="9890.86"/>
    <s v="EDIA"/>
    <s v="C"/>
    <s v="Labor"/>
    <s v="TEC"/>
    <m/>
    <s v="BNL"/>
    <s v="PED"/>
    <s v="VAC"/>
    <x v="10"/>
    <s v="S.P107"/>
    <s v="APP00232"/>
    <m/>
    <m/>
    <m/>
    <m/>
    <m/>
    <m/>
    <m/>
    <m/>
    <n v="9890.86"/>
    <m/>
    <m/>
    <m/>
    <m/>
    <m/>
    <m/>
    <m/>
    <m/>
    <x v="0"/>
    <x v="0"/>
    <m/>
  </r>
  <r>
    <s v=""/>
    <s v=" SR_0404_1085"/>
    <s v="ESR Vacuum Monitoring &amp; Control - Document approvals"/>
    <s v="6.04.05.04"/>
    <x v="0"/>
    <d v="2026-06-11T00:00:00"/>
    <d v="2026-07-09T00:00:00"/>
    <s v="rnavarrol"/>
    <s v="chetzel"/>
    <n v="4945.43"/>
    <s v="EDIA"/>
    <s v="C"/>
    <s v="Labor"/>
    <s v="TEC"/>
    <m/>
    <s v="BNL"/>
    <s v="PED"/>
    <s v="VAC"/>
    <x v="10"/>
    <s v="S.P107"/>
    <s v="APP00232"/>
    <m/>
    <m/>
    <m/>
    <m/>
    <m/>
    <m/>
    <m/>
    <m/>
    <n v="4945.43"/>
    <m/>
    <m/>
    <m/>
    <m/>
    <m/>
    <m/>
    <m/>
    <m/>
    <x v="0"/>
    <x v="0"/>
    <m/>
  </r>
  <r>
    <s v=""/>
    <s v=" SR_0404_1085"/>
    <s v="ESR Vacuum Monitoring &amp; Control - Document approvals"/>
    <s v="6.04.05.04"/>
    <x v="0"/>
    <d v="2026-06-11T00:00:00"/>
    <d v="2026-07-09T00:00:00"/>
    <s v="rnavarrol"/>
    <s v="chetzel"/>
    <n v="4945.43"/>
    <s v="EDIA"/>
    <s v="C"/>
    <s v="Labor"/>
    <s v="TEC"/>
    <m/>
    <s v="BNL"/>
    <s v="PED"/>
    <s v="VAC"/>
    <x v="10"/>
    <s v="S.P107"/>
    <s v="APP00232"/>
    <m/>
    <m/>
    <m/>
    <m/>
    <m/>
    <m/>
    <m/>
    <m/>
    <n v="4945.43"/>
    <m/>
    <m/>
    <m/>
    <m/>
    <m/>
    <m/>
    <m/>
    <m/>
    <x v="0"/>
    <x v="0"/>
    <m/>
  </r>
  <r>
    <s v=""/>
    <s v=" SR_0405_1001"/>
    <s v="ESR Vacuum Utilities (racks; cooling water) - Develop preliminary design - rack layouts"/>
    <s v="6.04.05.05"/>
    <x v="0"/>
    <d v="2022-06-01T00:00:00"/>
    <d v="2022-07-27T00:00:00"/>
    <s v="rnavarrol"/>
    <s v="chetzel"/>
    <n v="0"/>
    <s v="EDIA"/>
    <s v="C"/>
    <s v="Labor"/>
    <s v="TEC"/>
    <m/>
    <s v="BNL"/>
    <s v="PED"/>
    <s v="VAC"/>
    <x v="11"/>
    <s v="S.P075"/>
    <s v="APP00158"/>
    <m/>
    <m/>
    <m/>
    <m/>
    <m/>
    <m/>
    <m/>
    <m/>
    <m/>
    <m/>
    <m/>
    <m/>
    <m/>
    <m/>
    <m/>
    <m/>
    <m/>
    <x v="0"/>
    <x v="0"/>
    <m/>
  </r>
  <r>
    <s v=""/>
    <s v=" SR_0405_1001"/>
    <s v="ESR Vacuum Utilities (racks; cooling water) - Develop preliminary design - rack layouts"/>
    <s v="6.04.05.05"/>
    <x v="0"/>
    <d v="2022-06-01T00:00:00"/>
    <d v="2022-07-27T00:00:00"/>
    <s v="rnavarrol"/>
    <s v="chetzel"/>
    <n v="0"/>
    <s v="EDIA"/>
    <s v="C"/>
    <s v="Labor"/>
    <s v="TEC"/>
    <m/>
    <s v="BNL"/>
    <s v="PED"/>
    <s v="VAC"/>
    <x v="11"/>
    <s v="S.P075"/>
    <s v="APP00158"/>
    <m/>
    <m/>
    <m/>
    <m/>
    <m/>
    <m/>
    <m/>
    <m/>
    <m/>
    <m/>
    <m/>
    <m/>
    <m/>
    <m/>
    <m/>
    <m/>
    <m/>
    <x v="0"/>
    <x v="0"/>
    <m/>
  </r>
  <r>
    <s v=""/>
    <s v=" SR_0405_1001"/>
    <s v="ESR Vacuum Utilities (racks; cooling water) - Develop preliminary design - rack layouts"/>
    <s v="6.04.05.05"/>
    <x v="0"/>
    <d v="2022-06-01T00:00:00"/>
    <d v="2022-07-27T00:00:00"/>
    <s v="rnavarrol"/>
    <s v="chetzel"/>
    <n v="0"/>
    <s v="EDIA"/>
    <s v="C"/>
    <s v="Labor"/>
    <s v="TEC"/>
    <m/>
    <s v="BNL"/>
    <s v="PED"/>
    <s v="VAC"/>
    <x v="11"/>
    <s v="S.P075"/>
    <s v="APP00158"/>
    <m/>
    <m/>
    <m/>
    <m/>
    <m/>
    <m/>
    <m/>
    <m/>
    <m/>
    <m/>
    <m/>
    <m/>
    <m/>
    <m/>
    <m/>
    <m/>
    <m/>
    <x v="0"/>
    <x v="0"/>
    <m/>
  </r>
  <r>
    <s v=""/>
    <s v=" SR_0405_1001"/>
    <s v="ESR Vacuum Utilities (racks; cooling water) - Develop preliminary design - rack layouts"/>
    <s v="6.04.05.05"/>
    <x v="0"/>
    <d v="2022-06-01T00:00:00"/>
    <d v="2022-07-27T00:00:00"/>
    <s v="rnavarrol"/>
    <s v="chetzel"/>
    <n v="0"/>
    <s v="EDIA"/>
    <s v="C"/>
    <s v="Labor"/>
    <s v="TEC"/>
    <m/>
    <s v="BNL"/>
    <s v="PED"/>
    <s v="VAC"/>
    <x v="11"/>
    <s v="S.P075"/>
    <s v="APP00158"/>
    <m/>
    <m/>
    <m/>
    <m/>
    <m/>
    <m/>
    <m/>
    <m/>
    <m/>
    <m/>
    <m/>
    <m/>
    <m/>
    <m/>
    <m/>
    <m/>
    <m/>
    <x v="0"/>
    <x v="0"/>
    <m/>
  </r>
  <r>
    <s v=""/>
    <s v=" SR_0405_1001"/>
    <s v="ESR Vacuum Utilities (racks; cooling water) - Develop preliminary design - rack layouts"/>
    <s v="6.04.05.05"/>
    <x v="0"/>
    <d v="2022-06-01T00:00:00"/>
    <d v="2022-07-27T00:00:00"/>
    <s v="rnavarrol"/>
    <s v="chetzel"/>
    <n v="0"/>
    <s v="EDIA"/>
    <s v="C"/>
    <s v="Labor"/>
    <s v="TEC"/>
    <m/>
    <s v="BNL"/>
    <s v="PED"/>
    <s v="VAC"/>
    <x v="11"/>
    <s v="S.P075"/>
    <s v="APP00158"/>
    <m/>
    <m/>
    <m/>
    <m/>
    <m/>
    <m/>
    <m/>
    <m/>
    <m/>
    <m/>
    <m/>
    <m/>
    <m/>
    <m/>
    <m/>
    <m/>
    <m/>
    <x v="0"/>
    <x v="0"/>
    <m/>
  </r>
  <r>
    <s v=""/>
    <s v=" SR_0405_1001"/>
    <s v="ESR Vacuum Utilities (racks; cooling water) - Develop preliminary design - rack layouts"/>
    <s v="6.04.05.05"/>
    <x v="0"/>
    <d v="2022-06-01T00:00:00"/>
    <d v="2022-07-27T00:00:00"/>
    <s v="rnavarrol"/>
    <s v="chetzel"/>
    <n v="0"/>
    <s v="EDIA"/>
    <s v="C"/>
    <s v="Labor"/>
    <s v="TEC"/>
    <m/>
    <s v="BNL"/>
    <s v="PED"/>
    <s v="VAC"/>
    <x v="11"/>
    <s v="S.P075"/>
    <s v="APP00158"/>
    <m/>
    <m/>
    <m/>
    <m/>
    <m/>
    <m/>
    <m/>
    <m/>
    <m/>
    <m/>
    <m/>
    <m/>
    <m/>
    <m/>
    <m/>
    <m/>
    <m/>
    <x v="0"/>
    <x v="0"/>
    <m/>
  </r>
  <r>
    <s v=""/>
    <s v=" SR_0405_1002"/>
    <s v="ESR Vacuum Utilities (racks; cooling water) - Develop preliminary design - temperature and flow monitor systems"/>
    <s v="6.04.05.05"/>
    <x v="0"/>
    <d v="2022-10-03T00:00:00"/>
    <d v="2022-10-21T00:00:00"/>
    <s v="rnavarrol"/>
    <s v="chetzel"/>
    <n v="1690.49"/>
    <s v="EDIA"/>
    <s v="C"/>
    <s v="Labor"/>
    <s v="TEC"/>
    <m/>
    <s v="BNL"/>
    <s v="PED"/>
    <s v="VAC"/>
    <x v="11"/>
    <s v="S.P075"/>
    <s v="APP00158"/>
    <m/>
    <m/>
    <m/>
    <m/>
    <m/>
    <n v="1690.49"/>
    <m/>
    <m/>
    <m/>
    <m/>
    <m/>
    <m/>
    <m/>
    <m/>
    <m/>
    <m/>
    <m/>
    <x v="0"/>
    <x v="0"/>
    <m/>
  </r>
  <r>
    <s v=""/>
    <s v=" SR_0405_1002"/>
    <s v="ESR Vacuum Utilities (racks; cooling water) - Develop preliminary design - temperature and flow monitor systems"/>
    <s v="6.04.05.05"/>
    <x v="0"/>
    <d v="2022-10-03T00:00:00"/>
    <d v="2022-10-21T00:00:00"/>
    <s v="rnavarrol"/>
    <s v="chetzel"/>
    <n v="1433.73"/>
    <s v="EDIA"/>
    <s v="C"/>
    <s v="Labor"/>
    <s v="TEC"/>
    <m/>
    <s v="BNL"/>
    <s v="PED"/>
    <s v="VAC"/>
    <x v="11"/>
    <s v="S.P075"/>
    <s v="APP00158"/>
    <m/>
    <m/>
    <m/>
    <m/>
    <m/>
    <n v="1433.73"/>
    <m/>
    <m/>
    <m/>
    <m/>
    <m/>
    <m/>
    <m/>
    <m/>
    <m/>
    <m/>
    <m/>
    <x v="0"/>
    <x v="0"/>
    <m/>
  </r>
  <r>
    <s v=""/>
    <s v=" SR_0405_1002"/>
    <s v="ESR Vacuum Utilities (racks; cooling water) - Develop preliminary design - temperature and flow monitor systems"/>
    <s v="6.04.05.05"/>
    <x v="0"/>
    <d v="2022-10-03T00:00:00"/>
    <d v="2022-10-21T00:00:00"/>
    <s v="rnavarrol"/>
    <s v="chetzel"/>
    <n v="525.27"/>
    <s v="EDIA"/>
    <s v="C"/>
    <s v="Labor"/>
    <s v="TEC"/>
    <m/>
    <s v="BNL"/>
    <s v="PED"/>
    <s v="VAC"/>
    <x v="11"/>
    <s v="S.P075"/>
    <s v="APP00158"/>
    <m/>
    <m/>
    <m/>
    <m/>
    <m/>
    <n v="525.27"/>
    <m/>
    <m/>
    <m/>
    <m/>
    <m/>
    <m/>
    <m/>
    <m/>
    <m/>
    <m/>
    <m/>
    <x v="0"/>
    <x v="0"/>
    <m/>
  </r>
  <r>
    <s v=""/>
    <s v=" SR_0405_1002"/>
    <s v="ESR Vacuum Utilities (racks; cooling water) - Develop preliminary design - temperature and flow monitor systems"/>
    <s v="6.04.05.05"/>
    <x v="0"/>
    <d v="2022-10-03T00:00:00"/>
    <d v="2022-10-21T00:00:00"/>
    <s v="rnavarrol"/>
    <s v="chetzel"/>
    <n v="1433.73"/>
    <s v="EDIA"/>
    <s v="C"/>
    <s v="Labor"/>
    <s v="TEC"/>
    <m/>
    <s v="BNL"/>
    <s v="PED"/>
    <s v="VAC"/>
    <x v="11"/>
    <s v="S.P075"/>
    <s v="APP00158"/>
    <m/>
    <m/>
    <m/>
    <m/>
    <m/>
    <n v="1433.73"/>
    <m/>
    <m/>
    <m/>
    <m/>
    <m/>
    <m/>
    <m/>
    <m/>
    <m/>
    <m/>
    <m/>
    <x v="0"/>
    <x v="0"/>
    <m/>
  </r>
  <r>
    <s v=""/>
    <s v=" SR_0405_1002"/>
    <s v="ESR Vacuum Utilities (racks; cooling water) - Develop preliminary design - temperature and flow monitor systems"/>
    <s v="6.04.05.05"/>
    <x v="0"/>
    <d v="2022-10-03T00:00:00"/>
    <d v="2022-10-21T00:00:00"/>
    <s v="rnavarrol"/>
    <s v="chetzel"/>
    <n v="318.61"/>
    <s v="EDIA"/>
    <s v="C"/>
    <s v="Labor"/>
    <s v="TEC"/>
    <m/>
    <s v="BNL"/>
    <s v="PED"/>
    <s v="VAC"/>
    <x v="11"/>
    <s v="S.P075"/>
    <s v="APP00158"/>
    <m/>
    <m/>
    <m/>
    <m/>
    <m/>
    <n v="318.61"/>
    <m/>
    <m/>
    <m/>
    <m/>
    <m/>
    <m/>
    <m/>
    <m/>
    <m/>
    <m/>
    <m/>
    <x v="0"/>
    <x v="0"/>
    <m/>
  </r>
  <r>
    <s v=""/>
    <s v=" SR_0405_1002"/>
    <s v="ESR Vacuum Utilities (racks; cooling water) - Develop preliminary design - temperature and flow monitor systems"/>
    <s v="6.04.05.05"/>
    <x v="0"/>
    <d v="2022-10-03T00:00:00"/>
    <d v="2022-10-21T00:00:00"/>
    <s v="rnavarrol"/>
    <s v="chetzel"/>
    <n v="120.75"/>
    <s v="EDIA"/>
    <s v="C"/>
    <s v="Labor"/>
    <s v="TEC"/>
    <m/>
    <s v="BNL"/>
    <s v="PED"/>
    <s v="VAC"/>
    <x v="11"/>
    <s v="S.P075"/>
    <s v="APP00158"/>
    <m/>
    <m/>
    <m/>
    <m/>
    <m/>
    <n v="120.75"/>
    <m/>
    <m/>
    <m/>
    <m/>
    <m/>
    <m/>
    <m/>
    <m/>
    <m/>
    <m/>
    <m/>
    <x v="0"/>
    <x v="0"/>
    <m/>
  </r>
  <r>
    <s v=""/>
    <s v=" SR_0405_1003"/>
    <s v="ESR Vacuum Utilities (racks; cooling water) - Review design approach"/>
    <s v="6.04.05.05"/>
    <x v="0"/>
    <d v="2022-10-24T00:00:00"/>
    <d v="2023-01-23T00:00:00"/>
    <s v="rnavarrol"/>
    <s v="chetzel"/>
    <n v="7124.21"/>
    <s v="EDIA"/>
    <s v="C"/>
    <s v="Labor"/>
    <s v="TEC"/>
    <m/>
    <s v="BNL"/>
    <s v="PED"/>
    <s v="VAC"/>
    <x v="11"/>
    <s v="S.P075"/>
    <s v="APP00158"/>
    <m/>
    <m/>
    <m/>
    <m/>
    <m/>
    <n v="7124.21"/>
    <m/>
    <m/>
    <m/>
    <m/>
    <m/>
    <m/>
    <m/>
    <m/>
    <m/>
    <m/>
    <m/>
    <x v="0"/>
    <x v="0"/>
    <m/>
  </r>
  <r>
    <s v=""/>
    <s v=" SR_0405_1003"/>
    <s v="ESR Vacuum Utilities (racks; cooling water) - Review design approach"/>
    <s v="6.04.05.05"/>
    <x v="0"/>
    <d v="2022-10-24T00:00:00"/>
    <d v="2023-01-23T00:00:00"/>
    <s v="rnavarrol"/>
    <s v="chetzel"/>
    <n v="6212.83"/>
    <s v="EDIA"/>
    <s v="C"/>
    <s v="Labor"/>
    <s v="TEC"/>
    <m/>
    <s v="BNL"/>
    <s v="PED"/>
    <s v="VAC"/>
    <x v="11"/>
    <s v="S.P075"/>
    <s v="APP00158"/>
    <m/>
    <m/>
    <m/>
    <m/>
    <m/>
    <n v="6212.83"/>
    <m/>
    <m/>
    <m/>
    <m/>
    <m/>
    <m/>
    <m/>
    <m/>
    <m/>
    <m/>
    <m/>
    <x v="0"/>
    <x v="0"/>
    <m/>
  </r>
  <r>
    <s v=""/>
    <s v=" SR_0405_1003"/>
    <s v="ESR Vacuum Utilities (racks; cooling water) - Review design approach"/>
    <s v="6.04.05.05"/>
    <x v="0"/>
    <d v="2022-10-24T00:00:00"/>
    <d v="2023-01-23T00:00:00"/>
    <s v="rnavarrol"/>
    <s v="chetzel"/>
    <n v="2101.08"/>
    <s v="EDIA"/>
    <s v="C"/>
    <s v="Labor"/>
    <s v="TEC"/>
    <m/>
    <s v="BNL"/>
    <s v="PED"/>
    <s v="VAC"/>
    <x v="11"/>
    <s v="S.P075"/>
    <s v="APP00158"/>
    <m/>
    <m/>
    <m/>
    <m/>
    <m/>
    <n v="2101.08"/>
    <m/>
    <m/>
    <m/>
    <m/>
    <m/>
    <m/>
    <m/>
    <m/>
    <m/>
    <m/>
    <m/>
    <x v="0"/>
    <x v="0"/>
    <m/>
  </r>
  <r>
    <s v=""/>
    <s v=" SR_0405_1003"/>
    <s v="ESR Vacuum Utilities (racks; cooling water) - Review design approach"/>
    <s v="6.04.05.05"/>
    <x v="0"/>
    <d v="2022-10-24T00:00:00"/>
    <d v="2023-01-23T00:00:00"/>
    <s v="rnavarrol"/>
    <s v="chetzel"/>
    <n v="6212.83"/>
    <s v="EDIA"/>
    <s v="C"/>
    <s v="Labor"/>
    <s v="TEC"/>
    <m/>
    <s v="BNL"/>
    <s v="PED"/>
    <s v="VAC"/>
    <x v="11"/>
    <s v="S.P075"/>
    <s v="APP00158"/>
    <m/>
    <m/>
    <m/>
    <m/>
    <m/>
    <n v="6212.83"/>
    <m/>
    <m/>
    <m/>
    <m/>
    <m/>
    <m/>
    <m/>
    <m/>
    <m/>
    <m/>
    <m/>
    <x v="0"/>
    <x v="0"/>
    <m/>
  </r>
  <r>
    <s v=""/>
    <s v=" SR_0405_1003"/>
    <s v="ESR Vacuum Utilities (racks; cooling water) - Review design approach"/>
    <s v="6.04.05.05"/>
    <x v="0"/>
    <d v="2022-10-24T00:00:00"/>
    <d v="2023-01-23T00:00:00"/>
    <s v="rnavarrol"/>
    <s v="chetzel"/>
    <n v="1115.1199999999999"/>
    <s v="EDIA"/>
    <s v="C"/>
    <s v="Labor"/>
    <s v="TEC"/>
    <m/>
    <s v="BNL"/>
    <s v="PED"/>
    <s v="VAC"/>
    <x v="11"/>
    <s v="S.P075"/>
    <s v="APP00158"/>
    <m/>
    <m/>
    <m/>
    <m/>
    <m/>
    <n v="1115.1199999999999"/>
    <m/>
    <m/>
    <m/>
    <m/>
    <m/>
    <m/>
    <m/>
    <m/>
    <m/>
    <m/>
    <m/>
    <x v="0"/>
    <x v="0"/>
    <m/>
  </r>
  <r>
    <s v=""/>
    <s v=" SR_0405_1003"/>
    <s v="ESR Vacuum Utilities (racks; cooling water) - Review design approach"/>
    <s v="6.04.05.05"/>
    <x v="0"/>
    <d v="2022-10-24T00:00:00"/>
    <d v="2023-01-23T00:00:00"/>
    <s v="rnavarrol"/>
    <s v="chetzel"/>
    <n v="603.75"/>
    <s v="EDIA"/>
    <s v="C"/>
    <s v="Labor"/>
    <s v="TEC"/>
    <m/>
    <s v="BNL"/>
    <s v="PED"/>
    <s v="VAC"/>
    <x v="11"/>
    <s v="S.P075"/>
    <s v="APP00158"/>
    <m/>
    <m/>
    <m/>
    <m/>
    <m/>
    <n v="603.75"/>
    <m/>
    <m/>
    <m/>
    <m/>
    <m/>
    <m/>
    <m/>
    <m/>
    <m/>
    <m/>
    <m/>
    <x v="0"/>
    <x v="0"/>
    <m/>
  </r>
  <r>
    <s v=""/>
    <s v=" SR_0405_1004"/>
    <s v="ESR Vacuum Utilities (racks; cooling water) - Develop Preiminary Cable Database"/>
    <s v="6.04.05.05"/>
    <x v="0"/>
    <d v="2023-01-24T00:00:00"/>
    <d v="2023-04-18T00:00:00"/>
    <s v="rnavarrol"/>
    <s v="chetzel"/>
    <n v="7124.21"/>
    <s v="EDIA"/>
    <s v="C"/>
    <s v="Labor"/>
    <s v="TEC"/>
    <m/>
    <s v="BNL"/>
    <s v="PED"/>
    <s v="VAC"/>
    <x v="11"/>
    <s v="S.P075"/>
    <s v="APP00158"/>
    <m/>
    <m/>
    <m/>
    <m/>
    <m/>
    <n v="7124.21"/>
    <m/>
    <m/>
    <m/>
    <m/>
    <m/>
    <m/>
    <m/>
    <m/>
    <m/>
    <m/>
    <m/>
    <x v="0"/>
    <x v="0"/>
    <m/>
  </r>
  <r>
    <s v=""/>
    <s v=" SR_0405_1004"/>
    <s v="ESR Vacuum Utilities (racks; cooling water) - Develop Preiminary Cable Database"/>
    <s v="6.04.05.05"/>
    <x v="0"/>
    <d v="2023-01-24T00:00:00"/>
    <d v="2023-04-18T00:00:00"/>
    <s v="rnavarrol"/>
    <s v="chetzel"/>
    <n v="6212.83"/>
    <s v="EDIA"/>
    <s v="C"/>
    <s v="Labor"/>
    <s v="TEC"/>
    <m/>
    <s v="BNL"/>
    <s v="PED"/>
    <s v="VAC"/>
    <x v="11"/>
    <s v="S.P075"/>
    <s v="APP00158"/>
    <m/>
    <m/>
    <m/>
    <m/>
    <m/>
    <n v="6212.83"/>
    <m/>
    <m/>
    <m/>
    <m/>
    <m/>
    <m/>
    <m/>
    <m/>
    <m/>
    <m/>
    <m/>
    <x v="0"/>
    <x v="0"/>
    <m/>
  </r>
  <r>
    <s v=""/>
    <s v=" SR_0405_1004"/>
    <s v="ESR Vacuum Utilities (racks; cooling water) - Develop Preiminary Cable Database"/>
    <s v="6.04.05.05"/>
    <x v="0"/>
    <d v="2023-01-24T00:00:00"/>
    <d v="2023-04-18T00:00:00"/>
    <s v="rnavarrol"/>
    <s v="chetzel"/>
    <n v="2101.08"/>
    <s v="EDIA"/>
    <s v="C"/>
    <s v="Labor"/>
    <s v="TEC"/>
    <m/>
    <s v="BNL"/>
    <s v="PED"/>
    <s v="VAC"/>
    <x v="11"/>
    <s v="S.P075"/>
    <s v="APP00158"/>
    <m/>
    <m/>
    <m/>
    <m/>
    <m/>
    <n v="2101.08"/>
    <m/>
    <m/>
    <m/>
    <m/>
    <m/>
    <m/>
    <m/>
    <m/>
    <m/>
    <m/>
    <m/>
    <x v="0"/>
    <x v="0"/>
    <m/>
  </r>
  <r>
    <s v=""/>
    <s v=" SR_0405_1004"/>
    <s v="ESR Vacuum Utilities (racks; cooling water) - Develop Preiminary Cable Database"/>
    <s v="6.04.05.05"/>
    <x v="0"/>
    <d v="2023-01-24T00:00:00"/>
    <d v="2023-04-18T00:00:00"/>
    <s v="rnavarrol"/>
    <s v="chetzel"/>
    <n v="6212.83"/>
    <s v="EDIA"/>
    <s v="C"/>
    <s v="Labor"/>
    <s v="TEC"/>
    <m/>
    <s v="BNL"/>
    <s v="PED"/>
    <s v="VAC"/>
    <x v="11"/>
    <s v="S.P075"/>
    <s v="APP00158"/>
    <m/>
    <m/>
    <m/>
    <m/>
    <m/>
    <n v="6212.83"/>
    <m/>
    <m/>
    <m/>
    <m/>
    <m/>
    <m/>
    <m/>
    <m/>
    <m/>
    <m/>
    <m/>
    <x v="0"/>
    <x v="0"/>
    <m/>
  </r>
  <r>
    <s v=""/>
    <s v=" SR_0405_1004"/>
    <s v="ESR Vacuum Utilities (racks; cooling water) - Develop Preiminary Cable Database"/>
    <s v="6.04.05.05"/>
    <x v="0"/>
    <d v="2023-01-24T00:00:00"/>
    <d v="2023-04-18T00:00:00"/>
    <s v="rnavarrol"/>
    <s v="chetzel"/>
    <n v="1115.1199999999999"/>
    <s v="EDIA"/>
    <s v="C"/>
    <s v="Labor"/>
    <s v="TEC"/>
    <m/>
    <s v="BNL"/>
    <s v="PED"/>
    <s v="VAC"/>
    <x v="11"/>
    <s v="S.P075"/>
    <s v="APP00158"/>
    <m/>
    <m/>
    <m/>
    <m/>
    <m/>
    <n v="1115.1199999999999"/>
    <m/>
    <m/>
    <m/>
    <m/>
    <m/>
    <m/>
    <m/>
    <m/>
    <m/>
    <m/>
    <m/>
    <x v="0"/>
    <x v="0"/>
    <m/>
  </r>
  <r>
    <s v=""/>
    <s v=" SR_0405_1004"/>
    <s v="ESR Vacuum Utilities (racks; cooling water) - Develop Preiminary Cable Database"/>
    <s v="6.04.05.05"/>
    <x v="0"/>
    <d v="2023-01-24T00:00:00"/>
    <d v="2023-04-18T00:00:00"/>
    <s v="rnavarrol"/>
    <s v="chetzel"/>
    <n v="603.75"/>
    <s v="EDIA"/>
    <s v="C"/>
    <s v="Labor"/>
    <s v="TEC"/>
    <m/>
    <s v="BNL"/>
    <s v="PED"/>
    <s v="VAC"/>
    <x v="11"/>
    <s v="S.P075"/>
    <s v="APP00158"/>
    <m/>
    <m/>
    <m/>
    <m/>
    <m/>
    <n v="603.75"/>
    <m/>
    <m/>
    <m/>
    <m/>
    <m/>
    <m/>
    <m/>
    <m/>
    <m/>
    <m/>
    <m/>
    <x v="0"/>
    <x v="0"/>
    <m/>
  </r>
  <r>
    <s v=""/>
    <s v=" SR_0405_1005"/>
    <s v="ESR Vacuum Utilities (racks; cooling water) - Finalize preliminary design"/>
    <s v="6.04.05.05"/>
    <x v="0"/>
    <d v="2023-04-19T00:00:00"/>
    <d v="2023-07-13T00:00:00"/>
    <s v="rnavarrol"/>
    <s v="chetzel"/>
    <n v="7124.21"/>
    <s v="EDIA"/>
    <s v="C"/>
    <s v="Labor"/>
    <s v="TEC"/>
    <m/>
    <s v="BNL"/>
    <s v="PED"/>
    <s v="VAC"/>
    <x v="11"/>
    <s v="S.P075"/>
    <s v="APP00158"/>
    <m/>
    <m/>
    <m/>
    <m/>
    <m/>
    <n v="7124.21"/>
    <m/>
    <m/>
    <m/>
    <m/>
    <m/>
    <m/>
    <m/>
    <m/>
    <m/>
    <m/>
    <m/>
    <x v="0"/>
    <x v="0"/>
    <m/>
  </r>
  <r>
    <s v=""/>
    <s v=" SR_0405_1005"/>
    <s v="ESR Vacuum Utilities (racks; cooling water) - Finalize preliminary design"/>
    <s v="6.04.05.05"/>
    <x v="0"/>
    <d v="2023-04-19T00:00:00"/>
    <d v="2023-07-13T00:00:00"/>
    <s v="rnavarrol"/>
    <s v="chetzel"/>
    <n v="6212.83"/>
    <s v="EDIA"/>
    <s v="C"/>
    <s v="Labor"/>
    <s v="TEC"/>
    <m/>
    <s v="BNL"/>
    <s v="PED"/>
    <s v="VAC"/>
    <x v="11"/>
    <s v="S.P075"/>
    <s v="APP00158"/>
    <m/>
    <m/>
    <m/>
    <m/>
    <m/>
    <n v="6212.83"/>
    <m/>
    <m/>
    <m/>
    <m/>
    <m/>
    <m/>
    <m/>
    <m/>
    <m/>
    <m/>
    <m/>
    <x v="0"/>
    <x v="0"/>
    <m/>
  </r>
  <r>
    <s v=""/>
    <s v=" SR_0405_1005"/>
    <s v="ESR Vacuum Utilities (racks; cooling water) - Finalize preliminary design"/>
    <s v="6.04.05.05"/>
    <x v="0"/>
    <d v="2023-04-19T00:00:00"/>
    <d v="2023-07-13T00:00:00"/>
    <s v="rnavarrol"/>
    <s v="chetzel"/>
    <n v="2101.08"/>
    <s v="EDIA"/>
    <s v="C"/>
    <s v="Labor"/>
    <s v="TEC"/>
    <m/>
    <s v="BNL"/>
    <s v="PED"/>
    <s v="VAC"/>
    <x v="11"/>
    <s v="S.P075"/>
    <s v="APP00158"/>
    <m/>
    <m/>
    <m/>
    <m/>
    <m/>
    <n v="2101.08"/>
    <m/>
    <m/>
    <m/>
    <m/>
    <m/>
    <m/>
    <m/>
    <m/>
    <m/>
    <m/>
    <m/>
    <x v="0"/>
    <x v="0"/>
    <m/>
  </r>
  <r>
    <s v=""/>
    <s v=" SR_0405_1005"/>
    <s v="ESR Vacuum Utilities (racks; cooling water) - Finalize preliminary design"/>
    <s v="6.04.05.05"/>
    <x v="0"/>
    <d v="2023-04-19T00:00:00"/>
    <d v="2023-07-13T00:00:00"/>
    <s v="rnavarrol"/>
    <s v="chetzel"/>
    <n v="6212.83"/>
    <s v="EDIA"/>
    <s v="C"/>
    <s v="Labor"/>
    <s v="TEC"/>
    <m/>
    <s v="BNL"/>
    <s v="PED"/>
    <s v="VAC"/>
    <x v="11"/>
    <s v="S.P075"/>
    <s v="APP00158"/>
    <m/>
    <m/>
    <m/>
    <m/>
    <m/>
    <n v="6212.83"/>
    <m/>
    <m/>
    <m/>
    <m/>
    <m/>
    <m/>
    <m/>
    <m/>
    <m/>
    <m/>
    <m/>
    <x v="0"/>
    <x v="0"/>
    <m/>
  </r>
  <r>
    <s v=""/>
    <s v=" SR_0405_1005"/>
    <s v="ESR Vacuum Utilities (racks; cooling water) - Finalize preliminary design"/>
    <s v="6.04.05.05"/>
    <x v="0"/>
    <d v="2023-04-19T00:00:00"/>
    <d v="2023-07-13T00:00:00"/>
    <s v="rnavarrol"/>
    <s v="chetzel"/>
    <n v="1115.1199999999999"/>
    <s v="EDIA"/>
    <s v="C"/>
    <s v="Labor"/>
    <s v="TEC"/>
    <m/>
    <s v="BNL"/>
    <s v="PED"/>
    <s v="VAC"/>
    <x v="11"/>
    <s v="S.P075"/>
    <s v="APP00158"/>
    <m/>
    <m/>
    <m/>
    <m/>
    <m/>
    <n v="1115.1199999999999"/>
    <m/>
    <m/>
    <m/>
    <m/>
    <m/>
    <m/>
    <m/>
    <m/>
    <m/>
    <m/>
    <m/>
    <x v="0"/>
    <x v="0"/>
    <m/>
  </r>
  <r>
    <s v=""/>
    <s v=" SR_0405_1005"/>
    <s v="ESR Vacuum Utilities (racks; cooling water) - Finalize preliminary design"/>
    <s v="6.04.05.05"/>
    <x v="0"/>
    <d v="2023-04-19T00:00:00"/>
    <d v="2023-07-13T00:00:00"/>
    <s v="rnavarrol"/>
    <s v="chetzel"/>
    <n v="603.75"/>
    <s v="EDIA"/>
    <s v="C"/>
    <s v="Labor"/>
    <s v="TEC"/>
    <m/>
    <s v="BNL"/>
    <s v="PED"/>
    <s v="VAC"/>
    <x v="11"/>
    <s v="S.P075"/>
    <s v="APP00158"/>
    <m/>
    <m/>
    <m/>
    <m/>
    <m/>
    <n v="603.75"/>
    <m/>
    <m/>
    <m/>
    <m/>
    <m/>
    <m/>
    <m/>
    <m/>
    <m/>
    <m/>
    <m/>
    <x v="0"/>
    <x v="0"/>
    <m/>
  </r>
  <r>
    <s v=""/>
    <s v=" SR_0405_1041"/>
    <s v="ESR Vacuum Utilities (racks, cooling water) - Finalize design - ESR rack layouts"/>
    <s v="6.04.05.05"/>
    <x v="0"/>
    <d v="2024-07-16T00:00:00"/>
    <d v="2024-10-08T00:00:00"/>
    <s v="rnavarrol"/>
    <s v="chetzel"/>
    <n v="10534.68"/>
    <s v="EDIA"/>
    <s v="C"/>
    <s v="Labor"/>
    <s v="TEC"/>
    <m/>
    <s v="BNL"/>
    <s v="PED"/>
    <s v="VAC"/>
    <x v="6"/>
    <s v="S.P075"/>
    <s v="APP00158"/>
    <m/>
    <m/>
    <m/>
    <m/>
    <m/>
    <m/>
    <n v="9481.2199999999993"/>
    <n v="1053.47"/>
    <m/>
    <m/>
    <m/>
    <m/>
    <m/>
    <m/>
    <m/>
    <m/>
    <m/>
    <x v="0"/>
    <x v="0"/>
    <m/>
  </r>
  <r>
    <s v=""/>
    <s v=" SR_0405_1041"/>
    <s v="ESR Vacuum Utilities (racks, cooling water) - Finalize design - ESR rack layouts"/>
    <s v="6.04.05.05"/>
    <x v="0"/>
    <d v="2024-07-16T00:00:00"/>
    <d v="2024-10-08T00:00:00"/>
    <s v="rnavarrol"/>
    <s v="chetzel"/>
    <n v="9265.5400000000009"/>
    <s v="EDIA"/>
    <s v="C"/>
    <s v="Labor"/>
    <s v="TEC"/>
    <m/>
    <s v="BNL"/>
    <s v="PED"/>
    <s v="VAC"/>
    <x v="6"/>
    <s v="S.P075"/>
    <s v="APP00158"/>
    <m/>
    <m/>
    <m/>
    <m/>
    <m/>
    <m/>
    <n v="8338.99"/>
    <n v="926.55"/>
    <m/>
    <m/>
    <m/>
    <m/>
    <m/>
    <m/>
    <m/>
    <m/>
    <m/>
    <x v="0"/>
    <x v="0"/>
    <m/>
  </r>
  <r>
    <s v=""/>
    <s v=" SR_0405_1041"/>
    <s v="ESR Vacuum Utilities (racks, cooling water) - Finalize design - ESR rack layouts"/>
    <s v="6.04.05.05"/>
    <x v="0"/>
    <d v="2024-07-16T00:00:00"/>
    <d v="2024-10-08T00:00:00"/>
    <s v="rnavarrol"/>
    <s v="chetzel"/>
    <n v="3055.12"/>
    <s v="EDIA"/>
    <s v="C"/>
    <s v="Labor"/>
    <s v="TEC"/>
    <m/>
    <s v="BNL"/>
    <s v="PED"/>
    <s v="VAC"/>
    <x v="6"/>
    <s v="S.P075"/>
    <s v="APP00158"/>
    <m/>
    <m/>
    <m/>
    <m/>
    <m/>
    <m/>
    <n v="2749.61"/>
    <n v="305.51"/>
    <m/>
    <m/>
    <m/>
    <m/>
    <m/>
    <m/>
    <m/>
    <m/>
    <m/>
    <x v="0"/>
    <x v="0"/>
    <m/>
  </r>
  <r>
    <s v=""/>
    <s v=" SR_0405_1041"/>
    <s v="ESR Vacuum Utilities (racks, cooling water) - Finalize design - ESR rack layouts"/>
    <s v="6.04.05.05"/>
    <x v="0"/>
    <d v="2024-07-16T00:00:00"/>
    <d v="2024-10-08T00:00:00"/>
    <s v="rnavarrol"/>
    <s v="chetzel"/>
    <n v="9265.5400000000009"/>
    <s v="EDIA"/>
    <s v="C"/>
    <s v="Labor"/>
    <s v="TEC"/>
    <m/>
    <s v="BNL"/>
    <s v="PED"/>
    <s v="VAC"/>
    <x v="6"/>
    <s v="S.P075"/>
    <s v="APP00158"/>
    <m/>
    <m/>
    <m/>
    <m/>
    <m/>
    <m/>
    <n v="8338.99"/>
    <n v="926.55"/>
    <m/>
    <m/>
    <m/>
    <m/>
    <m/>
    <m/>
    <m/>
    <m/>
    <m/>
    <x v="0"/>
    <x v="0"/>
    <m/>
  </r>
  <r>
    <s v=""/>
    <s v=" SR_0405_1041"/>
    <s v="ESR Vacuum Utilities (racks, cooling water) - Finalize design - ESR rack layouts"/>
    <s v="6.04.05.05"/>
    <x v="0"/>
    <d v="2024-07-16T00:00:00"/>
    <d v="2024-10-08T00:00:00"/>
    <s v="rnavarrol"/>
    <s v="chetzel"/>
    <n v="1820.02"/>
    <s v="EDIA"/>
    <s v="C"/>
    <s v="Labor"/>
    <s v="TEC"/>
    <m/>
    <s v="BNL"/>
    <s v="PED"/>
    <s v="VAC"/>
    <x v="6"/>
    <s v="S.P075"/>
    <s v="APP00158"/>
    <m/>
    <m/>
    <m/>
    <m/>
    <m/>
    <m/>
    <n v="1638.02"/>
    <n v="182"/>
    <m/>
    <m/>
    <m/>
    <m/>
    <m/>
    <m/>
    <m/>
    <m/>
    <m/>
    <x v="0"/>
    <x v="0"/>
    <m/>
  </r>
  <r>
    <s v=""/>
    <s v=" SR_0405_1041"/>
    <s v="ESR Vacuum Utilities (racks, cooling water) - Finalize design - ESR rack layouts"/>
    <s v="6.04.05.05"/>
    <x v="0"/>
    <d v="2024-07-16T00:00:00"/>
    <d v="2024-10-08T00:00:00"/>
    <s v="rnavarrol"/>
    <s v="chetzel"/>
    <n v="877.89"/>
    <s v="EDIA"/>
    <s v="C"/>
    <s v="Labor"/>
    <s v="TEC"/>
    <m/>
    <s v="BNL"/>
    <s v="PED"/>
    <s v="VAC"/>
    <x v="6"/>
    <s v="S.P075"/>
    <s v="APP00158"/>
    <m/>
    <m/>
    <m/>
    <m/>
    <m/>
    <m/>
    <n v="790.1"/>
    <n v="87.79"/>
    <m/>
    <m/>
    <m/>
    <m/>
    <m/>
    <m/>
    <m/>
    <m/>
    <m/>
    <x v="0"/>
    <x v="0"/>
    <m/>
  </r>
  <r>
    <s v=""/>
    <s v=" SR_0405_1042"/>
    <s v="ESR Vacuum Utilities (racks, cooling water) - Finalize design - ESR temperature and flow monitor systems"/>
    <s v="6.04.05.05"/>
    <x v="0"/>
    <d v="2024-10-09T00:00:00"/>
    <d v="2025-01-08T00:00:00"/>
    <s v="rnavarrol"/>
    <s v="chetzel"/>
    <n v="10865.37"/>
    <s v="EDIA"/>
    <s v="C"/>
    <s v="Labor"/>
    <s v="TEC"/>
    <m/>
    <s v="BNL"/>
    <s v="PED"/>
    <s v="VAC"/>
    <x v="6"/>
    <s v="S.P075"/>
    <s v="APP00158"/>
    <m/>
    <m/>
    <m/>
    <m/>
    <m/>
    <m/>
    <m/>
    <n v="10865.37"/>
    <m/>
    <m/>
    <m/>
    <m/>
    <m/>
    <m/>
    <m/>
    <m/>
    <m/>
    <x v="0"/>
    <x v="0"/>
    <m/>
  </r>
  <r>
    <s v=""/>
    <s v=" SR_0405_1042"/>
    <s v="ESR Vacuum Utilities (racks, cooling water) - Finalize design - ESR temperature and flow monitor systems"/>
    <s v="6.04.05.05"/>
    <x v="0"/>
    <d v="2024-10-09T00:00:00"/>
    <d v="2025-01-08T00:00:00"/>
    <s v="rnavarrol"/>
    <s v="chetzel"/>
    <n v="9556.39"/>
    <s v="EDIA"/>
    <s v="C"/>
    <s v="Labor"/>
    <s v="TEC"/>
    <m/>
    <s v="BNL"/>
    <s v="PED"/>
    <s v="VAC"/>
    <x v="6"/>
    <s v="S.P075"/>
    <s v="APP00158"/>
    <m/>
    <m/>
    <m/>
    <m/>
    <m/>
    <m/>
    <m/>
    <n v="9556.39"/>
    <m/>
    <m/>
    <m/>
    <m/>
    <m/>
    <m/>
    <m/>
    <m/>
    <m/>
    <x v="0"/>
    <x v="0"/>
    <m/>
  </r>
  <r>
    <s v=""/>
    <s v=" SR_0405_1042"/>
    <s v="ESR Vacuum Utilities (racks, cooling water) - Finalize design - ESR temperature and flow monitor systems"/>
    <s v="6.04.05.05"/>
    <x v="0"/>
    <d v="2024-10-09T00:00:00"/>
    <d v="2025-01-08T00:00:00"/>
    <s v="rnavarrol"/>
    <s v="chetzel"/>
    <n v="3151.02"/>
    <s v="EDIA"/>
    <s v="C"/>
    <s v="Labor"/>
    <s v="TEC"/>
    <m/>
    <s v="BNL"/>
    <s v="PED"/>
    <s v="VAC"/>
    <x v="6"/>
    <s v="S.P075"/>
    <s v="APP00158"/>
    <m/>
    <m/>
    <m/>
    <m/>
    <m/>
    <m/>
    <m/>
    <n v="3151.02"/>
    <m/>
    <m/>
    <m/>
    <m/>
    <m/>
    <m/>
    <m/>
    <m/>
    <m/>
    <x v="0"/>
    <x v="0"/>
    <m/>
  </r>
  <r>
    <s v=""/>
    <s v=" SR_0405_1042"/>
    <s v="ESR Vacuum Utilities (racks, cooling water) - Finalize design - ESR temperature and flow monitor systems"/>
    <s v="6.04.05.05"/>
    <x v="0"/>
    <d v="2024-10-09T00:00:00"/>
    <d v="2025-01-08T00:00:00"/>
    <s v="rnavarrol"/>
    <s v="chetzel"/>
    <n v="9556.39"/>
    <s v="EDIA"/>
    <s v="C"/>
    <s v="Labor"/>
    <s v="TEC"/>
    <m/>
    <s v="BNL"/>
    <s v="PED"/>
    <s v="VAC"/>
    <x v="6"/>
    <s v="S.P075"/>
    <s v="APP00158"/>
    <m/>
    <m/>
    <m/>
    <m/>
    <m/>
    <m/>
    <m/>
    <n v="9556.39"/>
    <m/>
    <m/>
    <m/>
    <m/>
    <m/>
    <m/>
    <m/>
    <m/>
    <m/>
    <x v="0"/>
    <x v="0"/>
    <m/>
  </r>
  <r>
    <s v=""/>
    <s v=" SR_0405_1042"/>
    <s v="ESR Vacuum Utilities (racks, cooling water) - Finalize design - ESR temperature and flow monitor systems"/>
    <s v="6.04.05.05"/>
    <x v="0"/>
    <d v="2024-10-09T00:00:00"/>
    <d v="2025-01-08T00:00:00"/>
    <s v="rnavarrol"/>
    <s v="chetzel"/>
    <n v="1877.15"/>
    <s v="EDIA"/>
    <s v="C"/>
    <s v="Labor"/>
    <s v="TEC"/>
    <m/>
    <s v="BNL"/>
    <s v="PED"/>
    <s v="VAC"/>
    <x v="6"/>
    <s v="S.P075"/>
    <s v="APP00158"/>
    <m/>
    <m/>
    <m/>
    <m/>
    <m/>
    <m/>
    <m/>
    <n v="1877.15"/>
    <m/>
    <m/>
    <m/>
    <m/>
    <m/>
    <m/>
    <m/>
    <m/>
    <m/>
    <x v="0"/>
    <x v="0"/>
    <m/>
  </r>
  <r>
    <s v=""/>
    <s v=" SR_0405_1042"/>
    <s v="ESR Vacuum Utilities (racks, cooling water) - Finalize design - ESR temperature and flow monitor systems"/>
    <s v="6.04.05.05"/>
    <x v="0"/>
    <d v="2024-10-09T00:00:00"/>
    <d v="2025-01-08T00:00:00"/>
    <s v="rnavarrol"/>
    <s v="chetzel"/>
    <n v="905.45"/>
    <s v="EDIA"/>
    <s v="C"/>
    <s v="Labor"/>
    <s v="TEC"/>
    <m/>
    <s v="BNL"/>
    <s v="PED"/>
    <s v="VAC"/>
    <x v="6"/>
    <s v="S.P075"/>
    <s v="APP00158"/>
    <m/>
    <m/>
    <m/>
    <m/>
    <m/>
    <m/>
    <m/>
    <n v="905.45"/>
    <m/>
    <m/>
    <m/>
    <m/>
    <m/>
    <m/>
    <m/>
    <m/>
    <m/>
    <x v="0"/>
    <x v="0"/>
    <m/>
  </r>
  <r>
    <s v=""/>
    <s v=" SR_0405_1043"/>
    <s v="ESR Vacuum Utilities (racks, cooling water) - Finalize Cable Database"/>
    <s v="6.04.05.05"/>
    <x v="0"/>
    <d v="2025-01-09T00:00:00"/>
    <d v="2025-05-02T00:00:00"/>
    <s v="rnavarrol"/>
    <s v="chetzel"/>
    <n v="12288.22"/>
    <s v="EDIA"/>
    <s v="C"/>
    <s v="Labor"/>
    <s v="TEC"/>
    <m/>
    <s v="BNL"/>
    <s v="PED"/>
    <s v="VAC"/>
    <x v="6"/>
    <s v="S.P075"/>
    <s v="APP00158"/>
    <m/>
    <m/>
    <m/>
    <m/>
    <m/>
    <m/>
    <m/>
    <n v="12288.22"/>
    <m/>
    <m/>
    <m/>
    <m/>
    <m/>
    <m/>
    <m/>
    <m/>
    <m/>
    <x v="0"/>
    <x v="0"/>
    <m/>
  </r>
  <r>
    <s v=""/>
    <s v=" SR_0405_1043"/>
    <s v="ESR Vacuum Utilities (racks, cooling water) - Finalize Cable Database"/>
    <s v="6.04.05.05"/>
    <x v="0"/>
    <d v="2025-01-09T00:00:00"/>
    <d v="2025-05-02T00:00:00"/>
    <s v="rnavarrol"/>
    <s v="chetzel"/>
    <n v="10750.94"/>
    <s v="EDIA"/>
    <s v="C"/>
    <s v="Labor"/>
    <s v="TEC"/>
    <m/>
    <s v="BNL"/>
    <s v="PED"/>
    <s v="VAC"/>
    <x v="6"/>
    <s v="S.P075"/>
    <s v="APP00158"/>
    <m/>
    <m/>
    <m/>
    <m/>
    <m/>
    <m/>
    <m/>
    <n v="10750.94"/>
    <m/>
    <m/>
    <m/>
    <m/>
    <m/>
    <m/>
    <m/>
    <m/>
    <m/>
    <x v="0"/>
    <x v="0"/>
    <m/>
  </r>
  <r>
    <s v=""/>
    <s v=" SR_0405_1043"/>
    <s v="ESR Vacuum Utilities (racks, cooling water) - Finalize Cable Database"/>
    <s v="6.04.05.05"/>
    <x v="0"/>
    <d v="2025-01-09T00:00:00"/>
    <d v="2025-05-02T00:00:00"/>
    <s v="rnavarrol"/>
    <s v="chetzel"/>
    <n v="3601.17"/>
    <s v="EDIA"/>
    <s v="C"/>
    <s v="Labor"/>
    <s v="TEC"/>
    <m/>
    <s v="BNL"/>
    <s v="PED"/>
    <s v="VAC"/>
    <x v="6"/>
    <s v="S.P075"/>
    <s v="APP00158"/>
    <m/>
    <m/>
    <m/>
    <m/>
    <m/>
    <m/>
    <m/>
    <n v="3601.17"/>
    <m/>
    <m/>
    <m/>
    <m/>
    <m/>
    <m/>
    <m/>
    <m/>
    <m/>
    <x v="0"/>
    <x v="0"/>
    <m/>
  </r>
  <r>
    <s v=""/>
    <s v=" SR_0405_1043"/>
    <s v="ESR Vacuum Utilities (racks, cooling water) - Finalize Cable Database"/>
    <s v="6.04.05.05"/>
    <x v="0"/>
    <d v="2025-01-09T00:00:00"/>
    <d v="2025-05-02T00:00:00"/>
    <s v="rnavarrol"/>
    <s v="chetzel"/>
    <n v="10750.94"/>
    <s v="EDIA"/>
    <s v="C"/>
    <s v="Labor"/>
    <s v="TEC"/>
    <m/>
    <s v="BNL"/>
    <s v="PED"/>
    <s v="VAC"/>
    <x v="6"/>
    <s v="S.P075"/>
    <s v="APP00158"/>
    <m/>
    <m/>
    <m/>
    <m/>
    <m/>
    <m/>
    <m/>
    <n v="10750.94"/>
    <m/>
    <m/>
    <m/>
    <m/>
    <m/>
    <m/>
    <m/>
    <m/>
    <m/>
    <x v="0"/>
    <x v="0"/>
    <m/>
  </r>
  <r>
    <s v=""/>
    <s v=" SR_0405_1043"/>
    <s v="ESR Vacuum Utilities (racks, cooling water) - Finalize Cable Database"/>
    <s v="6.04.05.05"/>
    <x v="0"/>
    <d v="2025-01-09T00:00:00"/>
    <d v="2025-05-02T00:00:00"/>
    <s v="rnavarrol"/>
    <s v="chetzel"/>
    <n v="2047.8"/>
    <s v="EDIA"/>
    <s v="C"/>
    <s v="Labor"/>
    <s v="TEC"/>
    <m/>
    <s v="BNL"/>
    <s v="PED"/>
    <s v="VAC"/>
    <x v="6"/>
    <s v="S.P075"/>
    <s v="APP00158"/>
    <m/>
    <m/>
    <m/>
    <m/>
    <m/>
    <m/>
    <m/>
    <n v="2047.8"/>
    <m/>
    <m/>
    <m/>
    <m/>
    <m/>
    <m/>
    <m/>
    <m/>
    <m/>
    <x v="0"/>
    <x v="0"/>
    <m/>
  </r>
  <r>
    <s v=""/>
    <s v=" SR_0405_1043"/>
    <s v="ESR Vacuum Utilities (racks, cooling water) - Finalize Cable Database"/>
    <s v="6.04.05.05"/>
    <x v="0"/>
    <d v="2025-01-09T00:00:00"/>
    <d v="2025-05-02T00:00:00"/>
    <s v="rnavarrol"/>
    <s v="chetzel"/>
    <n v="1293.5"/>
    <s v="EDIA"/>
    <s v="C"/>
    <s v="Labor"/>
    <s v="TEC"/>
    <m/>
    <s v="BNL"/>
    <s v="PED"/>
    <s v="VAC"/>
    <x v="6"/>
    <s v="S.P075"/>
    <s v="APP00158"/>
    <m/>
    <m/>
    <m/>
    <m/>
    <m/>
    <m/>
    <m/>
    <n v="1293.5"/>
    <m/>
    <m/>
    <m/>
    <m/>
    <m/>
    <m/>
    <m/>
    <m/>
    <m/>
    <x v="0"/>
    <x v="0"/>
    <m/>
  </r>
  <r>
    <s v=""/>
    <s v=" SR_0405_1081"/>
    <s v="ESR Vacuum Utilities (racks, cooling water) - Finalize requirements"/>
    <s v="6.04.05.05"/>
    <x v="0"/>
    <d v="2025-05-05T00:00:00"/>
    <d v="2025-06-23T00:00:00"/>
    <s v="rnavarrol"/>
    <s v="chetzel"/>
    <n v="9313.17"/>
    <s v="EDIA"/>
    <s v="C"/>
    <s v="Labor"/>
    <s v="TEC"/>
    <m/>
    <s v="BNL"/>
    <s v="PED"/>
    <s v="VAC"/>
    <x v="6"/>
    <s v="S.P075"/>
    <s v="APP00158"/>
    <m/>
    <m/>
    <m/>
    <m/>
    <m/>
    <m/>
    <m/>
    <n v="9313.17"/>
    <m/>
    <m/>
    <m/>
    <m/>
    <m/>
    <m/>
    <m/>
    <m/>
    <m/>
    <x v="0"/>
    <x v="0"/>
    <m/>
  </r>
  <r>
    <s v=""/>
    <s v=" SR_0405_1081"/>
    <s v="ESR Vacuum Utilities (racks, cooling water) - Finalize requirements"/>
    <s v="6.04.05.05"/>
    <x v="0"/>
    <d v="2025-05-05T00:00:00"/>
    <d v="2025-06-23T00:00:00"/>
    <s v="rnavarrol"/>
    <s v="chetzel"/>
    <n v="12286.79"/>
    <s v="EDIA"/>
    <s v="C"/>
    <s v="Labor"/>
    <s v="TEC"/>
    <m/>
    <s v="BNL"/>
    <s v="PED"/>
    <s v="VAC"/>
    <x v="6"/>
    <s v="S.P075"/>
    <s v="APP00158"/>
    <m/>
    <m/>
    <m/>
    <m/>
    <m/>
    <m/>
    <m/>
    <n v="12286.79"/>
    <m/>
    <m/>
    <m/>
    <m/>
    <m/>
    <m/>
    <m/>
    <m/>
    <m/>
    <x v="0"/>
    <x v="0"/>
    <m/>
  </r>
  <r>
    <s v=""/>
    <s v=" SR_0405_1081"/>
    <s v="ESR Vacuum Utilities (racks, cooling water) - Finalize requirements"/>
    <s v="6.04.05.05"/>
    <x v="0"/>
    <d v="2025-05-05T00:00:00"/>
    <d v="2025-06-23T00:00:00"/>
    <s v="rnavarrol"/>
    <s v="chetzel"/>
    <n v="12286.79"/>
    <s v="EDIA"/>
    <s v="C"/>
    <s v="Labor"/>
    <s v="TEC"/>
    <m/>
    <s v="BNL"/>
    <s v="PED"/>
    <s v="VAC"/>
    <x v="6"/>
    <s v="S.P075"/>
    <s v="APP00158"/>
    <m/>
    <m/>
    <m/>
    <m/>
    <m/>
    <m/>
    <m/>
    <n v="12286.79"/>
    <m/>
    <m/>
    <m/>
    <m/>
    <m/>
    <m/>
    <m/>
    <m/>
    <m/>
    <x v="0"/>
    <x v="0"/>
    <m/>
  </r>
  <r>
    <s v=""/>
    <s v=" SR_0405_1081"/>
    <s v="ESR Vacuum Utilities (racks, cooling water) - Finalize requirements"/>
    <s v="6.04.05.05"/>
    <x v="0"/>
    <d v="2025-05-05T00:00:00"/>
    <d v="2025-06-23T00:00:00"/>
    <s v="rnavarrol"/>
    <s v="chetzel"/>
    <n v="2389.1"/>
    <s v="EDIA"/>
    <s v="C"/>
    <s v="Labor"/>
    <s v="TEC"/>
    <m/>
    <s v="BNL"/>
    <s v="PED"/>
    <s v="VAC"/>
    <x v="6"/>
    <s v="S.P075"/>
    <s v="APP00158"/>
    <m/>
    <m/>
    <m/>
    <m/>
    <m/>
    <m/>
    <m/>
    <n v="2389.1"/>
    <m/>
    <m/>
    <m/>
    <m/>
    <m/>
    <m/>
    <m/>
    <m/>
    <m/>
    <x v="0"/>
    <x v="0"/>
    <m/>
  </r>
  <r>
    <s v=""/>
    <s v=" SR_0405_1082"/>
    <s v="ESR Vacuum Utilities (racks, cooling water) - Draft SOW/SPECS/APP"/>
    <s v="6.04.05.05"/>
    <x v="0"/>
    <d v="2025-05-05T00:00:00"/>
    <d v="2025-06-02T00:00:00"/>
    <s v="rnavarrol"/>
    <s v="chetzel"/>
    <n v="5303.33"/>
    <s v="EDIA"/>
    <s v="C"/>
    <s v="Labor"/>
    <s v="TEC"/>
    <m/>
    <s v="BNL"/>
    <s v="PED"/>
    <s v="VAC"/>
    <x v="10"/>
    <s v="S.P075"/>
    <s v="APP00158"/>
    <m/>
    <m/>
    <m/>
    <m/>
    <m/>
    <m/>
    <m/>
    <n v="5303.33"/>
    <m/>
    <m/>
    <m/>
    <m/>
    <m/>
    <m/>
    <m/>
    <m/>
    <m/>
    <x v="0"/>
    <x v="0"/>
    <m/>
  </r>
  <r>
    <s v=""/>
    <s v=" SR_0405_1082"/>
    <s v="ESR Vacuum Utilities (racks, cooling water) - Draft SOW/SPECS/APP"/>
    <s v="6.04.05.05"/>
    <x v="0"/>
    <d v="2025-05-05T00:00:00"/>
    <d v="2025-06-02T00:00:00"/>
    <s v="rnavarrol"/>
    <s v="chetzel"/>
    <n v="6996.64"/>
    <s v="EDIA"/>
    <s v="C"/>
    <s v="Labor"/>
    <s v="TEC"/>
    <m/>
    <s v="BNL"/>
    <s v="PED"/>
    <s v="VAC"/>
    <x v="10"/>
    <s v="S.P075"/>
    <s v="APP00158"/>
    <m/>
    <m/>
    <m/>
    <m/>
    <m/>
    <m/>
    <m/>
    <n v="6996.64"/>
    <m/>
    <m/>
    <m/>
    <m/>
    <m/>
    <m/>
    <m/>
    <m/>
    <m/>
    <x v="0"/>
    <x v="0"/>
    <m/>
  </r>
  <r>
    <s v=""/>
    <s v=" SR_0405_1082"/>
    <s v="ESR Vacuum Utilities (racks, cooling water) - Draft SOW/SPECS/APP"/>
    <s v="6.04.05.05"/>
    <x v="0"/>
    <d v="2025-05-05T00:00:00"/>
    <d v="2025-06-02T00:00:00"/>
    <s v="rnavarrol"/>
    <s v="chetzel"/>
    <n v="6996.64"/>
    <s v="EDIA"/>
    <s v="C"/>
    <s v="Labor"/>
    <s v="TEC"/>
    <m/>
    <s v="BNL"/>
    <s v="PED"/>
    <s v="VAC"/>
    <x v="10"/>
    <s v="S.P075"/>
    <s v="APP00158"/>
    <m/>
    <m/>
    <m/>
    <m/>
    <m/>
    <m/>
    <m/>
    <n v="6996.64"/>
    <m/>
    <m/>
    <m/>
    <m/>
    <m/>
    <m/>
    <m/>
    <m/>
    <m/>
    <x v="0"/>
    <x v="0"/>
    <m/>
  </r>
  <r>
    <s v=""/>
    <s v=" SR_0405_1082"/>
    <s v="ESR Vacuum Utilities (racks, cooling water) - Draft SOW/SPECS/APP"/>
    <s v="6.04.05.05"/>
    <x v="0"/>
    <d v="2025-05-05T00:00:00"/>
    <d v="2025-06-02T00:00:00"/>
    <s v="rnavarrol"/>
    <s v="chetzel"/>
    <n v="1365.2"/>
    <s v="EDIA"/>
    <s v="C"/>
    <s v="Labor"/>
    <s v="TEC"/>
    <m/>
    <s v="BNL"/>
    <s v="PED"/>
    <s v="VAC"/>
    <x v="10"/>
    <s v="S.P075"/>
    <s v="APP00158"/>
    <m/>
    <m/>
    <m/>
    <m/>
    <m/>
    <m/>
    <m/>
    <n v="1365.2"/>
    <m/>
    <m/>
    <m/>
    <m/>
    <m/>
    <m/>
    <m/>
    <m/>
    <m/>
    <x v="0"/>
    <x v="0"/>
    <m/>
  </r>
  <r>
    <s v=""/>
    <s v=" SR_0405_1083"/>
    <s v="ESR Vacuum Utilities (racks, cooling water) - Finalize SOW/SPECS/APP"/>
    <s v="6.04.05.05"/>
    <x v="0"/>
    <d v="2025-06-03T00:00:00"/>
    <d v="2025-06-30T00:00:00"/>
    <s v="rnavarrol"/>
    <s v="chetzel"/>
    <n v="5303.33"/>
    <s v="EDIA"/>
    <s v="C"/>
    <s v="Labor"/>
    <s v="TEC"/>
    <m/>
    <s v="BNL"/>
    <s v="PED"/>
    <s v="VAC"/>
    <x v="10"/>
    <s v="S.P075"/>
    <s v="APP00158"/>
    <m/>
    <m/>
    <m/>
    <m/>
    <m/>
    <m/>
    <m/>
    <n v="5303.33"/>
    <m/>
    <m/>
    <m/>
    <m/>
    <m/>
    <m/>
    <m/>
    <m/>
    <m/>
    <x v="0"/>
    <x v="0"/>
    <m/>
  </r>
  <r>
    <s v=""/>
    <s v=" SR_0405_1083"/>
    <s v="ESR Vacuum Utilities (racks, cooling water) - Finalize SOW/SPECS/APP"/>
    <s v="6.04.05.05"/>
    <x v="0"/>
    <d v="2025-06-03T00:00:00"/>
    <d v="2025-06-30T00:00:00"/>
    <s v="rnavarrol"/>
    <s v="chetzel"/>
    <n v="6996.64"/>
    <s v="EDIA"/>
    <s v="C"/>
    <s v="Labor"/>
    <s v="TEC"/>
    <m/>
    <s v="BNL"/>
    <s v="PED"/>
    <s v="VAC"/>
    <x v="10"/>
    <s v="S.P075"/>
    <s v="APP00158"/>
    <m/>
    <m/>
    <m/>
    <m/>
    <m/>
    <m/>
    <m/>
    <n v="6996.64"/>
    <m/>
    <m/>
    <m/>
    <m/>
    <m/>
    <m/>
    <m/>
    <m/>
    <m/>
    <x v="0"/>
    <x v="0"/>
    <m/>
  </r>
  <r>
    <s v=""/>
    <s v=" SR_0405_1083"/>
    <s v="ESR Vacuum Utilities (racks, cooling water) - Finalize SOW/SPECS/APP"/>
    <s v="6.04.05.05"/>
    <x v="0"/>
    <d v="2025-06-03T00:00:00"/>
    <d v="2025-06-30T00:00:00"/>
    <s v="rnavarrol"/>
    <s v="chetzel"/>
    <n v="6996.64"/>
    <s v="EDIA"/>
    <s v="C"/>
    <s v="Labor"/>
    <s v="TEC"/>
    <m/>
    <s v="BNL"/>
    <s v="PED"/>
    <s v="VAC"/>
    <x v="10"/>
    <s v="S.P075"/>
    <s v="APP00158"/>
    <m/>
    <m/>
    <m/>
    <m/>
    <m/>
    <m/>
    <m/>
    <n v="6996.64"/>
    <m/>
    <m/>
    <m/>
    <m/>
    <m/>
    <m/>
    <m/>
    <m/>
    <m/>
    <x v="0"/>
    <x v="0"/>
    <m/>
  </r>
  <r>
    <s v=""/>
    <s v=" SR_0405_1083"/>
    <s v="ESR Vacuum Utilities (racks, cooling water) - Finalize SOW/SPECS/APP"/>
    <s v="6.04.05.05"/>
    <x v="0"/>
    <d v="2025-06-03T00:00:00"/>
    <d v="2025-06-30T00:00:00"/>
    <s v="rnavarrol"/>
    <s v="chetzel"/>
    <n v="1365.2"/>
    <s v="EDIA"/>
    <s v="C"/>
    <s v="Labor"/>
    <s v="TEC"/>
    <m/>
    <s v="BNL"/>
    <s v="PED"/>
    <s v="VAC"/>
    <x v="10"/>
    <s v="S.P075"/>
    <s v="APP00158"/>
    <m/>
    <m/>
    <m/>
    <m/>
    <m/>
    <m/>
    <m/>
    <n v="1365.2"/>
    <m/>
    <m/>
    <m/>
    <m/>
    <m/>
    <m/>
    <m/>
    <m/>
    <m/>
    <x v="0"/>
    <x v="0"/>
    <m/>
  </r>
  <r>
    <s v=""/>
    <s v=" SR_0405_1084"/>
    <s v="ESR Vacuum Utilities (racks, cooling water) - Document approvals"/>
    <s v="6.04.05.05"/>
    <x v="0"/>
    <d v="2025-07-01T00:00:00"/>
    <d v="2025-07-15T00:00:00"/>
    <s v="rnavarrol"/>
    <s v="chetzel"/>
    <n v="2716.34"/>
    <s v="EDIA"/>
    <s v="C"/>
    <s v="Labor"/>
    <s v="TEC"/>
    <m/>
    <s v="BNL"/>
    <s v="PED"/>
    <s v="VAC"/>
    <x v="10"/>
    <s v="S.P075"/>
    <s v="APP00158"/>
    <m/>
    <m/>
    <m/>
    <m/>
    <m/>
    <m/>
    <m/>
    <n v="2716.34"/>
    <m/>
    <m/>
    <m/>
    <m/>
    <m/>
    <m/>
    <m/>
    <m/>
    <m/>
    <x v="0"/>
    <x v="0"/>
    <m/>
  </r>
  <r>
    <s v=""/>
    <s v=" SR_0405_1084"/>
    <s v="ESR Vacuum Utilities (racks, cooling water) - Document approvals"/>
    <s v="6.04.05.05"/>
    <x v="0"/>
    <d v="2025-07-01T00:00:00"/>
    <d v="2025-07-15T00:00:00"/>
    <s v="rnavarrol"/>
    <s v="chetzel"/>
    <n v="3583.65"/>
    <s v="EDIA"/>
    <s v="C"/>
    <s v="Labor"/>
    <s v="TEC"/>
    <m/>
    <s v="BNL"/>
    <s v="PED"/>
    <s v="VAC"/>
    <x v="10"/>
    <s v="S.P075"/>
    <s v="APP00158"/>
    <m/>
    <m/>
    <m/>
    <m/>
    <m/>
    <m/>
    <m/>
    <n v="3583.65"/>
    <m/>
    <m/>
    <m/>
    <m/>
    <m/>
    <m/>
    <m/>
    <m/>
    <m/>
    <x v="0"/>
    <x v="0"/>
    <m/>
  </r>
  <r>
    <s v=""/>
    <s v=" SR_0405_1084"/>
    <s v="ESR Vacuum Utilities (racks, cooling water) - Document approvals"/>
    <s v="6.04.05.05"/>
    <x v="0"/>
    <d v="2025-07-01T00:00:00"/>
    <d v="2025-07-15T00:00:00"/>
    <s v="rnavarrol"/>
    <s v="chetzel"/>
    <n v="3583.65"/>
    <s v="EDIA"/>
    <s v="C"/>
    <s v="Labor"/>
    <s v="TEC"/>
    <m/>
    <s v="BNL"/>
    <s v="PED"/>
    <s v="VAC"/>
    <x v="10"/>
    <s v="S.P075"/>
    <s v="APP00158"/>
    <m/>
    <m/>
    <m/>
    <m/>
    <m/>
    <m/>
    <m/>
    <n v="3583.65"/>
    <m/>
    <m/>
    <m/>
    <m/>
    <m/>
    <m/>
    <m/>
    <m/>
    <m/>
    <x v="0"/>
    <x v="0"/>
    <m/>
  </r>
  <r>
    <s v=""/>
    <s v=" SR_0405_1084"/>
    <s v="ESR Vacuum Utilities (racks, cooling water) - Document approvals"/>
    <s v="6.04.05.05"/>
    <x v="0"/>
    <d v="2025-07-01T00:00:00"/>
    <d v="2025-07-15T00:00:00"/>
    <s v="rnavarrol"/>
    <s v="chetzel"/>
    <n v="1023.9"/>
    <s v="EDIA"/>
    <s v="C"/>
    <s v="Labor"/>
    <s v="TEC"/>
    <m/>
    <s v="BNL"/>
    <s v="PED"/>
    <s v="VAC"/>
    <x v="10"/>
    <s v="S.P075"/>
    <s v="APP00158"/>
    <m/>
    <m/>
    <m/>
    <m/>
    <m/>
    <m/>
    <m/>
    <n v="1023.9"/>
    <m/>
    <m/>
    <m/>
    <m/>
    <m/>
    <m/>
    <m/>
    <m/>
    <m/>
    <x v="0"/>
    <x v="0"/>
    <m/>
  </r>
  <r>
    <s v=""/>
    <s v=" SR_0407_1001"/>
    <s v="Vacuum Support Equipment - Develop preliminary design"/>
    <s v="6.04.05.07"/>
    <x v="1"/>
    <d v="2023-01-03T00:00:00"/>
    <d v="2023-03-15T00:00:00"/>
    <s v="rnavarrol"/>
    <s v="chetzel"/>
    <n v="9418.44"/>
    <s v="EDIA"/>
    <s v="C"/>
    <s v="Labor"/>
    <s v="TEC"/>
    <m/>
    <s v="BNL"/>
    <s v="PED"/>
    <s v="VAC"/>
    <x v="11"/>
    <s v="A.PP025"/>
    <s v="APP00064"/>
    <m/>
    <m/>
    <m/>
    <m/>
    <m/>
    <n v="9418.44"/>
    <m/>
    <m/>
    <m/>
    <m/>
    <m/>
    <m/>
    <m/>
    <m/>
    <m/>
    <m/>
    <m/>
    <x v="0"/>
    <x v="0"/>
    <m/>
  </r>
  <r>
    <s v=""/>
    <s v=" SR_0407_1001"/>
    <s v="Vacuum Support Equipment - Develop preliminary design"/>
    <s v="6.04.05.07"/>
    <x v="1"/>
    <d v="2023-01-03T00:00:00"/>
    <d v="2023-03-15T00:00:00"/>
    <s v="rnavarrol"/>
    <s v="chetzel"/>
    <n v="16567.560000000001"/>
    <s v="EDIA"/>
    <s v="C"/>
    <s v="Labor"/>
    <s v="TEC"/>
    <m/>
    <s v="BNL"/>
    <s v="PED"/>
    <s v="VAC"/>
    <x v="11"/>
    <s v="A.PP025"/>
    <s v="APP00064"/>
    <m/>
    <m/>
    <m/>
    <m/>
    <m/>
    <n v="16567.560000000001"/>
    <m/>
    <m/>
    <m/>
    <m/>
    <m/>
    <m/>
    <m/>
    <m/>
    <m/>
    <m/>
    <m/>
    <x v="0"/>
    <x v="0"/>
    <m/>
  </r>
  <r>
    <s v=""/>
    <s v=" SR_0407_1001"/>
    <s v="Vacuum Support Equipment - Develop preliminary design"/>
    <s v="6.04.05.07"/>
    <x v="1"/>
    <d v="2023-01-03T00:00:00"/>
    <d v="2023-03-15T00:00:00"/>
    <s v="rnavarrol"/>
    <s v="chetzel"/>
    <n v="5462.81"/>
    <s v="EDIA"/>
    <s v="C"/>
    <s v="Labor"/>
    <s v="TEC"/>
    <m/>
    <s v="BNL"/>
    <s v="PED"/>
    <s v="VAC"/>
    <x v="11"/>
    <s v="A.PP025"/>
    <s v="APP00064"/>
    <m/>
    <m/>
    <m/>
    <m/>
    <m/>
    <n v="5462.81"/>
    <m/>
    <m/>
    <m/>
    <m/>
    <m/>
    <m/>
    <m/>
    <m/>
    <m/>
    <m/>
    <m/>
    <x v="0"/>
    <x v="0"/>
    <m/>
  </r>
  <r>
    <s v=""/>
    <s v=" SR_0407_1001"/>
    <s v="Vacuum Support Equipment - Develop preliminary design"/>
    <s v="6.04.05.07"/>
    <x v="1"/>
    <d v="2023-01-03T00:00:00"/>
    <d v="2023-03-15T00:00:00"/>
    <s v="rnavarrol"/>
    <s v="chetzel"/>
    <n v="16567.560000000001"/>
    <s v="EDIA"/>
    <s v="C"/>
    <s v="Labor"/>
    <s v="TEC"/>
    <m/>
    <s v="BNL"/>
    <s v="PED"/>
    <s v="VAC"/>
    <x v="11"/>
    <s v="A.PP025"/>
    <s v="APP00064"/>
    <m/>
    <m/>
    <m/>
    <m/>
    <m/>
    <n v="16567.560000000001"/>
    <m/>
    <m/>
    <m/>
    <m/>
    <m/>
    <m/>
    <m/>
    <m/>
    <m/>
    <m/>
    <m/>
    <x v="0"/>
    <x v="0"/>
    <m/>
  </r>
  <r>
    <s v=""/>
    <s v=" SR_0407_1001"/>
    <s v="Vacuum Support Equipment - Develop preliminary design"/>
    <s v="6.04.05.07"/>
    <x v="1"/>
    <d v="2023-01-03T00:00:00"/>
    <d v="2023-03-15T00:00:00"/>
    <s v="rnavarrol"/>
    <s v="chetzel"/>
    <n v="4141.8900000000003"/>
    <s v="EDIA"/>
    <s v="C"/>
    <s v="Labor"/>
    <s v="TEC"/>
    <m/>
    <s v="BNL"/>
    <s v="PED"/>
    <s v="VAC"/>
    <x v="11"/>
    <s v="A.PP025"/>
    <s v="APP00064"/>
    <m/>
    <m/>
    <m/>
    <m/>
    <m/>
    <n v="4141.8900000000003"/>
    <m/>
    <m/>
    <m/>
    <m/>
    <m/>
    <m/>
    <m/>
    <m/>
    <m/>
    <m/>
    <m/>
    <x v="0"/>
    <x v="0"/>
    <m/>
  </r>
  <r>
    <s v=""/>
    <s v=" SR_0407_1001"/>
    <s v="Vacuum Support Equipment - Develop preliminary design"/>
    <s v="6.04.05.07"/>
    <x v="1"/>
    <d v="2023-01-03T00:00:00"/>
    <d v="2023-03-15T00:00:00"/>
    <s v="rnavarrol"/>
    <s v="chetzel"/>
    <n v="5462.81"/>
    <s v="EDIA"/>
    <s v="C"/>
    <s v="Labor"/>
    <s v="TEC"/>
    <m/>
    <s v="BNL"/>
    <s v="PED"/>
    <s v="VAC"/>
    <x v="11"/>
    <s v="A.PP025"/>
    <s v="APP00064"/>
    <m/>
    <m/>
    <m/>
    <m/>
    <m/>
    <n v="5462.81"/>
    <m/>
    <m/>
    <m/>
    <m/>
    <m/>
    <m/>
    <m/>
    <m/>
    <m/>
    <m/>
    <m/>
    <x v="0"/>
    <x v="0"/>
    <m/>
  </r>
  <r>
    <s v=""/>
    <s v=" SR_0407_1001"/>
    <s v="Vacuum Support Equipment - Develop preliminary design"/>
    <s v="6.04.05.07"/>
    <x v="1"/>
    <d v="2023-01-03T00:00:00"/>
    <d v="2023-03-15T00:00:00"/>
    <s v="rnavarrol"/>
    <s v="chetzel"/>
    <n v="724.5"/>
    <s v="EDIA"/>
    <s v="C"/>
    <s v="Labor"/>
    <s v="TEC"/>
    <m/>
    <s v="BNL"/>
    <s v="PED"/>
    <s v="VAC"/>
    <x v="11"/>
    <s v="A.PP025"/>
    <s v="APP00064"/>
    <m/>
    <m/>
    <m/>
    <m/>
    <m/>
    <n v="724.5"/>
    <m/>
    <m/>
    <m/>
    <m/>
    <m/>
    <m/>
    <m/>
    <m/>
    <m/>
    <m/>
    <m/>
    <x v="0"/>
    <x v="0"/>
    <m/>
  </r>
  <r>
    <s v=""/>
    <s v=" SR_0407_1002"/>
    <s v="Vacuum Support Equipment - Review proposed vacuum facilities"/>
    <s v="6.04.05.07"/>
    <x v="1"/>
    <d v="2023-03-16T00:00:00"/>
    <d v="2023-05-10T00:00:00"/>
    <s v="rnavarrol"/>
    <s v="chetzel"/>
    <n v="7486.45"/>
    <s v="EDIA"/>
    <s v="C"/>
    <s v="Labor"/>
    <s v="TEC"/>
    <m/>
    <s v="BNL"/>
    <s v="PED"/>
    <s v="VAC"/>
    <x v="11"/>
    <s v="A.PP025"/>
    <s v="APP00064"/>
    <m/>
    <m/>
    <m/>
    <m/>
    <m/>
    <n v="7486.45"/>
    <m/>
    <m/>
    <m/>
    <m/>
    <m/>
    <m/>
    <m/>
    <m/>
    <m/>
    <m/>
    <m/>
    <x v="0"/>
    <x v="0"/>
    <m/>
  </r>
  <r>
    <s v=""/>
    <s v=" SR_0407_1002"/>
    <s v="Vacuum Support Equipment - Review proposed vacuum facilities"/>
    <s v="6.04.05.07"/>
    <x v="1"/>
    <d v="2023-03-16T00:00:00"/>
    <d v="2023-05-10T00:00:00"/>
    <s v="rnavarrol"/>
    <s v="chetzel"/>
    <n v="13222.18"/>
    <s v="EDIA"/>
    <s v="C"/>
    <s v="Labor"/>
    <s v="TEC"/>
    <m/>
    <s v="BNL"/>
    <s v="PED"/>
    <s v="VAC"/>
    <x v="11"/>
    <s v="A.PP025"/>
    <s v="APP00064"/>
    <m/>
    <m/>
    <m/>
    <m/>
    <m/>
    <n v="13222.18"/>
    <m/>
    <m/>
    <m/>
    <m/>
    <m/>
    <m/>
    <m/>
    <m/>
    <m/>
    <m/>
    <m/>
    <x v="0"/>
    <x v="0"/>
    <m/>
  </r>
  <r>
    <s v=""/>
    <s v=" SR_0407_1002"/>
    <s v="Vacuum Support Equipment - Review proposed vacuum facilities"/>
    <s v="6.04.05.07"/>
    <x v="1"/>
    <d v="2023-03-16T00:00:00"/>
    <d v="2023-05-10T00:00:00"/>
    <s v="rnavarrol"/>
    <s v="chetzel"/>
    <n v="4307.21"/>
    <s v="EDIA"/>
    <s v="C"/>
    <s v="Labor"/>
    <s v="TEC"/>
    <m/>
    <s v="BNL"/>
    <s v="PED"/>
    <s v="VAC"/>
    <x v="11"/>
    <s v="A.PP025"/>
    <s v="APP00064"/>
    <m/>
    <m/>
    <m/>
    <m/>
    <m/>
    <n v="4307.21"/>
    <m/>
    <m/>
    <m/>
    <m/>
    <m/>
    <m/>
    <m/>
    <m/>
    <m/>
    <m/>
    <m/>
    <x v="0"/>
    <x v="0"/>
    <m/>
  </r>
  <r>
    <s v=""/>
    <s v=" SR_0407_1002"/>
    <s v="Vacuum Support Equipment - Review proposed vacuum facilities"/>
    <s v="6.04.05.07"/>
    <x v="1"/>
    <d v="2023-03-16T00:00:00"/>
    <d v="2023-05-10T00:00:00"/>
    <s v="rnavarrol"/>
    <s v="chetzel"/>
    <n v="13222.18"/>
    <s v="EDIA"/>
    <s v="C"/>
    <s v="Labor"/>
    <s v="TEC"/>
    <m/>
    <s v="BNL"/>
    <s v="PED"/>
    <s v="VAC"/>
    <x v="11"/>
    <s v="A.PP025"/>
    <s v="APP00064"/>
    <m/>
    <m/>
    <m/>
    <m/>
    <m/>
    <n v="13222.18"/>
    <m/>
    <m/>
    <m/>
    <m/>
    <m/>
    <m/>
    <m/>
    <m/>
    <m/>
    <m/>
    <m/>
    <x v="0"/>
    <x v="0"/>
    <m/>
  </r>
  <r>
    <s v=""/>
    <s v=" SR_0407_1002"/>
    <s v="Vacuum Support Equipment - Review proposed vacuum facilities"/>
    <s v="6.04.05.07"/>
    <x v="1"/>
    <d v="2023-03-16T00:00:00"/>
    <d v="2023-05-10T00:00:00"/>
    <s v="rnavarrol"/>
    <s v="chetzel"/>
    <n v="3345.37"/>
    <s v="EDIA"/>
    <s v="C"/>
    <s v="Labor"/>
    <s v="TEC"/>
    <m/>
    <s v="BNL"/>
    <s v="PED"/>
    <s v="VAC"/>
    <x v="11"/>
    <s v="A.PP025"/>
    <s v="APP00064"/>
    <m/>
    <m/>
    <m/>
    <m/>
    <m/>
    <n v="3345.37"/>
    <m/>
    <m/>
    <m/>
    <m/>
    <m/>
    <m/>
    <m/>
    <m/>
    <m/>
    <m/>
    <m/>
    <x v="0"/>
    <x v="0"/>
    <m/>
  </r>
  <r>
    <s v=""/>
    <s v=" SR_0407_1002"/>
    <s v="Vacuum Support Equipment - Review proposed vacuum facilities"/>
    <s v="6.04.05.07"/>
    <x v="1"/>
    <d v="2023-03-16T00:00:00"/>
    <d v="2023-05-10T00:00:00"/>
    <s v="rnavarrol"/>
    <s v="chetzel"/>
    <n v="4307.21"/>
    <s v="EDIA"/>
    <s v="C"/>
    <s v="Labor"/>
    <s v="TEC"/>
    <m/>
    <s v="BNL"/>
    <s v="PED"/>
    <s v="VAC"/>
    <x v="11"/>
    <s v="A.PP025"/>
    <s v="APP00064"/>
    <m/>
    <m/>
    <m/>
    <m/>
    <m/>
    <n v="4307.21"/>
    <m/>
    <m/>
    <m/>
    <m/>
    <m/>
    <m/>
    <m/>
    <m/>
    <m/>
    <m/>
    <m/>
    <x v="0"/>
    <x v="0"/>
    <m/>
  </r>
  <r>
    <s v=""/>
    <s v=" SR_0407_1002"/>
    <s v="Vacuum Support Equipment - Review proposed vacuum facilities"/>
    <s v="6.04.05.07"/>
    <x v="1"/>
    <d v="2023-03-16T00:00:00"/>
    <d v="2023-05-10T00:00:00"/>
    <s v="rnavarrol"/>
    <s v="chetzel"/>
    <n v="603.75"/>
    <s v="EDIA"/>
    <s v="C"/>
    <s v="Labor"/>
    <s v="TEC"/>
    <m/>
    <s v="BNL"/>
    <s v="PED"/>
    <s v="VAC"/>
    <x v="11"/>
    <s v="A.PP025"/>
    <s v="APP00064"/>
    <m/>
    <m/>
    <m/>
    <m/>
    <m/>
    <n v="603.75"/>
    <m/>
    <m/>
    <m/>
    <m/>
    <m/>
    <m/>
    <m/>
    <m/>
    <m/>
    <m/>
    <m/>
    <x v="0"/>
    <x v="0"/>
    <m/>
  </r>
  <r>
    <s v=""/>
    <s v=" SR_0407_1003"/>
    <s v="Vacuum Support Equipment - Develop requirements"/>
    <s v="6.04.05.07"/>
    <x v="1"/>
    <d v="2023-05-11T00:00:00"/>
    <d v="2023-06-22T00:00:00"/>
    <s v="rnavarrol"/>
    <s v="chetzel"/>
    <n v="7486.45"/>
    <s v="EDIA"/>
    <s v="C"/>
    <s v="Labor"/>
    <s v="TEC"/>
    <m/>
    <s v="BNL"/>
    <s v="PED"/>
    <s v="VAC"/>
    <x v="11"/>
    <s v="A.PP025"/>
    <s v="APP00064"/>
    <m/>
    <m/>
    <m/>
    <m/>
    <m/>
    <n v="7486.45"/>
    <m/>
    <m/>
    <m/>
    <m/>
    <m/>
    <m/>
    <m/>
    <m/>
    <m/>
    <m/>
    <m/>
    <x v="0"/>
    <x v="0"/>
    <m/>
  </r>
  <r>
    <s v=""/>
    <s v=" SR_0407_1003"/>
    <s v="Vacuum Support Equipment - Develop requirements"/>
    <s v="6.04.05.07"/>
    <x v="1"/>
    <d v="2023-05-11T00:00:00"/>
    <d v="2023-06-22T00:00:00"/>
    <s v="rnavarrol"/>
    <s v="chetzel"/>
    <n v="13222.18"/>
    <s v="EDIA"/>
    <s v="C"/>
    <s v="Labor"/>
    <s v="TEC"/>
    <m/>
    <s v="BNL"/>
    <s v="PED"/>
    <s v="VAC"/>
    <x v="11"/>
    <s v="A.PP025"/>
    <s v="APP00064"/>
    <m/>
    <m/>
    <m/>
    <m/>
    <m/>
    <n v="13222.18"/>
    <m/>
    <m/>
    <m/>
    <m/>
    <m/>
    <m/>
    <m/>
    <m/>
    <m/>
    <m/>
    <m/>
    <x v="0"/>
    <x v="0"/>
    <m/>
  </r>
  <r>
    <s v=""/>
    <s v=" SR_0407_1003"/>
    <s v="Vacuum Support Equipment - Develop requirements"/>
    <s v="6.04.05.07"/>
    <x v="1"/>
    <d v="2023-05-11T00:00:00"/>
    <d v="2023-06-22T00:00:00"/>
    <s v="rnavarrol"/>
    <s v="chetzel"/>
    <n v="4307.21"/>
    <s v="EDIA"/>
    <s v="C"/>
    <s v="Labor"/>
    <s v="TEC"/>
    <m/>
    <s v="BNL"/>
    <s v="PED"/>
    <s v="VAC"/>
    <x v="11"/>
    <s v="A.PP025"/>
    <s v="APP00064"/>
    <m/>
    <m/>
    <m/>
    <m/>
    <m/>
    <n v="4307.21"/>
    <m/>
    <m/>
    <m/>
    <m/>
    <m/>
    <m/>
    <m/>
    <m/>
    <m/>
    <m/>
    <m/>
    <x v="0"/>
    <x v="0"/>
    <m/>
  </r>
  <r>
    <s v=""/>
    <s v=" SR_0407_1003"/>
    <s v="Vacuum Support Equipment - Develop requirements"/>
    <s v="6.04.05.07"/>
    <x v="1"/>
    <d v="2023-05-11T00:00:00"/>
    <d v="2023-06-22T00:00:00"/>
    <s v="rnavarrol"/>
    <s v="chetzel"/>
    <n v="13222.18"/>
    <s v="EDIA"/>
    <s v="C"/>
    <s v="Labor"/>
    <s v="TEC"/>
    <m/>
    <s v="BNL"/>
    <s v="PED"/>
    <s v="VAC"/>
    <x v="11"/>
    <s v="A.PP025"/>
    <s v="APP00064"/>
    <m/>
    <m/>
    <m/>
    <m/>
    <m/>
    <n v="13222.18"/>
    <m/>
    <m/>
    <m/>
    <m/>
    <m/>
    <m/>
    <m/>
    <m/>
    <m/>
    <m/>
    <m/>
    <x v="0"/>
    <x v="0"/>
    <m/>
  </r>
  <r>
    <s v=""/>
    <s v=" SR_0407_1003"/>
    <s v="Vacuum Support Equipment - Develop requirements"/>
    <s v="6.04.05.07"/>
    <x v="1"/>
    <d v="2023-05-11T00:00:00"/>
    <d v="2023-06-22T00:00:00"/>
    <s v="rnavarrol"/>
    <s v="chetzel"/>
    <n v="3345.37"/>
    <s v="EDIA"/>
    <s v="C"/>
    <s v="Labor"/>
    <s v="TEC"/>
    <m/>
    <s v="BNL"/>
    <s v="PED"/>
    <s v="VAC"/>
    <x v="11"/>
    <s v="A.PP025"/>
    <s v="APP00064"/>
    <m/>
    <m/>
    <m/>
    <m/>
    <m/>
    <n v="3345.37"/>
    <m/>
    <m/>
    <m/>
    <m/>
    <m/>
    <m/>
    <m/>
    <m/>
    <m/>
    <m/>
    <m/>
    <x v="0"/>
    <x v="0"/>
    <m/>
  </r>
  <r>
    <s v=""/>
    <s v=" SR_0407_1003"/>
    <s v="Vacuum Support Equipment - Develop requirements"/>
    <s v="6.04.05.07"/>
    <x v="1"/>
    <d v="2023-05-11T00:00:00"/>
    <d v="2023-06-22T00:00:00"/>
    <s v="rnavarrol"/>
    <s v="chetzel"/>
    <n v="4307.21"/>
    <s v="EDIA"/>
    <s v="C"/>
    <s v="Labor"/>
    <s v="TEC"/>
    <m/>
    <s v="BNL"/>
    <s v="PED"/>
    <s v="VAC"/>
    <x v="11"/>
    <s v="A.PP025"/>
    <s v="APP00064"/>
    <m/>
    <m/>
    <m/>
    <m/>
    <m/>
    <n v="4307.21"/>
    <m/>
    <m/>
    <m/>
    <m/>
    <m/>
    <m/>
    <m/>
    <m/>
    <m/>
    <m/>
    <m/>
    <x v="0"/>
    <x v="0"/>
    <m/>
  </r>
  <r>
    <s v=""/>
    <s v=" SR_0407_1003"/>
    <s v="Vacuum Support Equipment - Develop requirements"/>
    <s v="6.04.05.07"/>
    <x v="1"/>
    <d v="2023-05-11T00:00:00"/>
    <d v="2023-06-22T00:00:00"/>
    <s v="rnavarrol"/>
    <s v="chetzel"/>
    <n v="603.75"/>
    <s v="EDIA"/>
    <s v="C"/>
    <s v="Labor"/>
    <s v="TEC"/>
    <m/>
    <s v="BNL"/>
    <s v="PED"/>
    <s v="VAC"/>
    <x v="11"/>
    <s v="A.PP025"/>
    <s v="APP00064"/>
    <m/>
    <m/>
    <m/>
    <m/>
    <m/>
    <n v="603.75"/>
    <m/>
    <m/>
    <m/>
    <m/>
    <m/>
    <m/>
    <m/>
    <m/>
    <m/>
    <m/>
    <m/>
    <x v="0"/>
    <x v="0"/>
    <m/>
  </r>
  <r>
    <s v=""/>
    <s v=" SR_0407_1004"/>
    <s v="Vacuum Support Equipment - Finalize preliminary design"/>
    <s v="6.04.05.07"/>
    <x v="1"/>
    <d v="2023-06-23T00:00:00"/>
    <d v="2023-08-04T00:00:00"/>
    <s v="rnavarrol"/>
    <s v="chetzel"/>
    <n v="7486.45"/>
    <s v="EDIA"/>
    <s v="C"/>
    <s v="Labor"/>
    <s v="TEC"/>
    <m/>
    <s v="BNL"/>
    <s v="PED"/>
    <s v="VAC"/>
    <x v="11"/>
    <s v="A.PP025"/>
    <s v="APP00064"/>
    <m/>
    <m/>
    <m/>
    <m/>
    <m/>
    <n v="7486.45"/>
    <m/>
    <m/>
    <m/>
    <m/>
    <m/>
    <m/>
    <m/>
    <m/>
    <m/>
    <m/>
    <m/>
    <x v="0"/>
    <x v="0"/>
    <m/>
  </r>
  <r>
    <s v=""/>
    <s v=" SR_0407_1004"/>
    <s v="Vacuum Support Equipment - Finalize preliminary design"/>
    <s v="6.04.05.07"/>
    <x v="1"/>
    <d v="2023-06-23T00:00:00"/>
    <d v="2023-08-04T00:00:00"/>
    <s v="rnavarrol"/>
    <s v="chetzel"/>
    <n v="13222.18"/>
    <s v="EDIA"/>
    <s v="C"/>
    <s v="Labor"/>
    <s v="TEC"/>
    <m/>
    <s v="BNL"/>
    <s v="PED"/>
    <s v="VAC"/>
    <x v="11"/>
    <s v="A.PP025"/>
    <s v="APP00064"/>
    <m/>
    <m/>
    <m/>
    <m/>
    <m/>
    <n v="13222.18"/>
    <m/>
    <m/>
    <m/>
    <m/>
    <m/>
    <m/>
    <m/>
    <m/>
    <m/>
    <m/>
    <m/>
    <x v="0"/>
    <x v="0"/>
    <m/>
  </r>
  <r>
    <s v=""/>
    <s v=" SR_0407_1004"/>
    <s v="Vacuum Support Equipment - Finalize preliminary design"/>
    <s v="6.04.05.07"/>
    <x v="1"/>
    <d v="2023-06-23T00:00:00"/>
    <d v="2023-08-04T00:00:00"/>
    <s v="rnavarrol"/>
    <s v="chetzel"/>
    <n v="4307.21"/>
    <s v="EDIA"/>
    <s v="C"/>
    <s v="Labor"/>
    <s v="TEC"/>
    <m/>
    <s v="BNL"/>
    <s v="PED"/>
    <s v="VAC"/>
    <x v="11"/>
    <s v="A.PP025"/>
    <s v="APP00064"/>
    <m/>
    <m/>
    <m/>
    <m/>
    <m/>
    <n v="4307.21"/>
    <m/>
    <m/>
    <m/>
    <m/>
    <m/>
    <m/>
    <m/>
    <m/>
    <m/>
    <m/>
    <m/>
    <x v="0"/>
    <x v="0"/>
    <m/>
  </r>
  <r>
    <s v=""/>
    <s v=" SR_0407_1004"/>
    <s v="Vacuum Support Equipment - Finalize preliminary design"/>
    <s v="6.04.05.07"/>
    <x v="1"/>
    <d v="2023-06-23T00:00:00"/>
    <d v="2023-08-04T00:00:00"/>
    <s v="rnavarrol"/>
    <s v="chetzel"/>
    <n v="13222.18"/>
    <s v="EDIA"/>
    <s v="C"/>
    <s v="Labor"/>
    <s v="TEC"/>
    <m/>
    <s v="BNL"/>
    <s v="PED"/>
    <s v="VAC"/>
    <x v="11"/>
    <s v="A.PP025"/>
    <s v="APP00064"/>
    <m/>
    <m/>
    <m/>
    <m/>
    <m/>
    <n v="13222.18"/>
    <m/>
    <m/>
    <m/>
    <m/>
    <m/>
    <m/>
    <m/>
    <m/>
    <m/>
    <m/>
    <m/>
    <x v="0"/>
    <x v="0"/>
    <m/>
  </r>
  <r>
    <s v=""/>
    <s v=" SR_0407_1004"/>
    <s v="Vacuum Support Equipment - Finalize preliminary design"/>
    <s v="6.04.05.07"/>
    <x v="1"/>
    <d v="2023-06-23T00:00:00"/>
    <d v="2023-08-04T00:00:00"/>
    <s v="rnavarrol"/>
    <s v="chetzel"/>
    <n v="3345.37"/>
    <s v="EDIA"/>
    <s v="C"/>
    <s v="Labor"/>
    <s v="TEC"/>
    <m/>
    <s v="BNL"/>
    <s v="PED"/>
    <s v="VAC"/>
    <x v="11"/>
    <s v="A.PP025"/>
    <s v="APP00064"/>
    <m/>
    <m/>
    <m/>
    <m/>
    <m/>
    <n v="3345.37"/>
    <m/>
    <m/>
    <m/>
    <m/>
    <m/>
    <m/>
    <m/>
    <m/>
    <m/>
    <m/>
    <m/>
    <x v="0"/>
    <x v="0"/>
    <m/>
  </r>
  <r>
    <s v=""/>
    <s v=" SR_0407_1004"/>
    <s v="Vacuum Support Equipment - Finalize preliminary design"/>
    <s v="6.04.05.07"/>
    <x v="1"/>
    <d v="2023-06-23T00:00:00"/>
    <d v="2023-08-04T00:00:00"/>
    <s v="rnavarrol"/>
    <s v="chetzel"/>
    <n v="4307.21"/>
    <s v="EDIA"/>
    <s v="C"/>
    <s v="Labor"/>
    <s v="TEC"/>
    <m/>
    <s v="BNL"/>
    <s v="PED"/>
    <s v="VAC"/>
    <x v="11"/>
    <s v="A.PP025"/>
    <s v="APP00064"/>
    <m/>
    <m/>
    <m/>
    <m/>
    <m/>
    <n v="4307.21"/>
    <m/>
    <m/>
    <m/>
    <m/>
    <m/>
    <m/>
    <m/>
    <m/>
    <m/>
    <m/>
    <m/>
    <x v="0"/>
    <x v="0"/>
    <m/>
  </r>
  <r>
    <s v=""/>
    <s v=" SR_0407_1004"/>
    <s v="Vacuum Support Equipment - Finalize preliminary design"/>
    <s v="6.04.05.07"/>
    <x v="1"/>
    <d v="2023-06-23T00:00:00"/>
    <d v="2023-08-04T00:00:00"/>
    <s v="rnavarrol"/>
    <s v="chetzel"/>
    <n v="603.75"/>
    <s v="EDIA"/>
    <s v="C"/>
    <s v="Labor"/>
    <s v="TEC"/>
    <m/>
    <s v="BNL"/>
    <s v="PED"/>
    <s v="VAC"/>
    <x v="11"/>
    <s v="A.PP025"/>
    <s v="APP00064"/>
    <m/>
    <m/>
    <m/>
    <m/>
    <m/>
    <n v="603.75"/>
    <m/>
    <m/>
    <m/>
    <m/>
    <m/>
    <m/>
    <m/>
    <m/>
    <m/>
    <m/>
    <m/>
    <x v="0"/>
    <x v="0"/>
    <m/>
  </r>
  <r>
    <s v=""/>
    <s v=" SR_0407_1041"/>
    <s v="Vacuum Support Equipment - Finalize Infrastructure Needs"/>
    <s v="6.04.05.07"/>
    <x v="1"/>
    <d v="2023-09-26T00:00:00"/>
    <d v="2023-11-07T00:00:00"/>
    <s v="rnavarrol"/>
    <s v="chetzel"/>
    <n v="8211.19"/>
    <s v="EDIA"/>
    <s v="C"/>
    <s v="Labor"/>
    <s v="TEC"/>
    <m/>
    <s v="BNL"/>
    <s v="PED"/>
    <s v="VAC"/>
    <x v="6"/>
    <s v="A.PP025"/>
    <s v="APP00064"/>
    <m/>
    <m/>
    <m/>
    <m/>
    <m/>
    <n v="1094.83"/>
    <n v="7116.37"/>
    <m/>
    <m/>
    <m/>
    <m/>
    <m/>
    <m/>
    <m/>
    <m/>
    <m/>
    <m/>
    <x v="0"/>
    <x v="0"/>
    <m/>
  </r>
  <r>
    <s v=""/>
    <s v=" SR_0407_1041"/>
    <s v="Vacuum Support Equipment - Finalize Infrastructure Needs"/>
    <s v="6.04.05.07"/>
    <x v="1"/>
    <d v="2023-09-26T00:00:00"/>
    <d v="2023-11-07T00:00:00"/>
    <s v="rnavarrol"/>
    <s v="chetzel"/>
    <n v="10832.95"/>
    <s v="EDIA"/>
    <s v="C"/>
    <s v="Labor"/>
    <s v="TEC"/>
    <m/>
    <s v="BNL"/>
    <s v="PED"/>
    <s v="VAC"/>
    <x v="6"/>
    <s v="A.PP025"/>
    <s v="APP00064"/>
    <m/>
    <m/>
    <m/>
    <m/>
    <m/>
    <n v="1444.39"/>
    <n v="9388.56"/>
    <m/>
    <m/>
    <m/>
    <m/>
    <m/>
    <m/>
    <m/>
    <m/>
    <m/>
    <m/>
    <x v="0"/>
    <x v="0"/>
    <m/>
  </r>
  <r>
    <s v=""/>
    <s v=" SR_0407_1041"/>
    <s v="Vacuum Support Equipment - Finalize Infrastructure Needs"/>
    <s v="6.04.05.07"/>
    <x v="1"/>
    <d v="2023-09-26T00:00:00"/>
    <d v="2023-11-07T00:00:00"/>
    <s v="rnavarrol"/>
    <s v="chetzel"/>
    <n v="7143.88"/>
    <s v="EDIA"/>
    <s v="C"/>
    <s v="Labor"/>
    <s v="TEC"/>
    <m/>
    <s v="BNL"/>
    <s v="PED"/>
    <s v="VAC"/>
    <x v="6"/>
    <s v="A.PP025"/>
    <s v="APP00064"/>
    <m/>
    <m/>
    <m/>
    <m/>
    <m/>
    <n v="952.52"/>
    <n v="6191.37"/>
    <m/>
    <m/>
    <m/>
    <m/>
    <m/>
    <m/>
    <m/>
    <m/>
    <m/>
    <m/>
    <x v="0"/>
    <x v="0"/>
    <m/>
  </r>
  <r>
    <s v=""/>
    <s v=" SR_0407_1041"/>
    <s v="Vacuum Support Equipment - Finalize Infrastructure Needs"/>
    <s v="6.04.05.07"/>
    <x v="1"/>
    <d v="2023-09-26T00:00:00"/>
    <d v="2023-11-07T00:00:00"/>
    <s v="rnavarrol"/>
    <s v="chetzel"/>
    <n v="10832.95"/>
    <s v="EDIA"/>
    <s v="C"/>
    <s v="Labor"/>
    <s v="TEC"/>
    <m/>
    <s v="BNL"/>
    <s v="PED"/>
    <s v="VAC"/>
    <x v="6"/>
    <s v="A.PP025"/>
    <s v="APP00064"/>
    <m/>
    <m/>
    <m/>
    <m/>
    <m/>
    <n v="1444.39"/>
    <n v="9388.56"/>
    <m/>
    <m/>
    <m/>
    <m/>
    <m/>
    <m/>
    <m/>
    <m/>
    <m/>
    <m/>
    <x v="0"/>
    <x v="0"/>
    <m/>
  </r>
  <r>
    <s v=""/>
    <s v=" SR_0407_1041"/>
    <s v="Vacuum Support Equipment - Finalize Infrastructure Needs"/>
    <s v="6.04.05.07"/>
    <x v="1"/>
    <d v="2023-09-26T00:00:00"/>
    <d v="2023-11-07T00:00:00"/>
    <s v="rnavarrol"/>
    <s v="chetzel"/>
    <n v="4103.3900000000003"/>
    <s v="EDIA"/>
    <s v="C"/>
    <s v="Labor"/>
    <s v="TEC"/>
    <m/>
    <s v="BNL"/>
    <s v="PED"/>
    <s v="VAC"/>
    <x v="6"/>
    <s v="A.PP025"/>
    <s v="APP00064"/>
    <m/>
    <m/>
    <m/>
    <m/>
    <m/>
    <n v="547.12"/>
    <n v="3556.27"/>
    <m/>
    <m/>
    <m/>
    <m/>
    <m/>
    <m/>
    <m/>
    <m/>
    <m/>
    <m/>
    <x v="0"/>
    <x v="0"/>
    <m/>
  </r>
  <r>
    <s v=""/>
    <s v=" SR_0407_1041"/>
    <s v="Vacuum Support Equipment - Finalize Infrastructure Needs"/>
    <s v="6.04.05.07"/>
    <x v="1"/>
    <d v="2023-09-26T00:00:00"/>
    <d v="2023-11-07T00:00:00"/>
    <s v="rnavarrol"/>
    <s v="chetzel"/>
    <n v="7143.88"/>
    <s v="EDIA"/>
    <s v="C"/>
    <s v="Labor"/>
    <s v="TEC"/>
    <m/>
    <s v="BNL"/>
    <s v="PED"/>
    <s v="VAC"/>
    <x v="6"/>
    <s v="A.PP025"/>
    <s v="APP00064"/>
    <m/>
    <m/>
    <m/>
    <m/>
    <m/>
    <n v="952.52"/>
    <n v="6191.37"/>
    <m/>
    <m/>
    <m/>
    <m/>
    <m/>
    <m/>
    <m/>
    <m/>
    <m/>
    <m/>
    <x v="0"/>
    <x v="0"/>
    <m/>
  </r>
  <r>
    <s v=""/>
    <s v=" SR_0407_1041"/>
    <s v="Vacuum Support Equipment - Finalize Infrastructure Needs"/>
    <s v="6.04.05.07"/>
    <x v="1"/>
    <d v="2023-09-26T00:00:00"/>
    <d v="2023-11-07T00:00:00"/>
    <s v="rnavarrol"/>
    <s v="chetzel"/>
    <n v="995.3"/>
    <s v="EDIA"/>
    <s v="C"/>
    <s v="Labor"/>
    <s v="TEC"/>
    <m/>
    <s v="BNL"/>
    <s v="PED"/>
    <s v="VAC"/>
    <x v="6"/>
    <s v="A.PP025"/>
    <s v="APP00064"/>
    <m/>
    <m/>
    <m/>
    <m/>
    <m/>
    <n v="132.71"/>
    <n v="862.59"/>
    <m/>
    <m/>
    <m/>
    <m/>
    <m/>
    <m/>
    <m/>
    <m/>
    <m/>
    <m/>
    <x v="0"/>
    <x v="0"/>
    <m/>
  </r>
  <r>
    <s v=""/>
    <s v=" SR_0407_1081"/>
    <s v="Vacuum Support Equipment - Finalize Support Equipment Requirements"/>
    <s v="6.04.05.07"/>
    <x v="1"/>
    <d v="2023-11-08T00:00:00"/>
    <d v="2024-01-09T00:00:00"/>
    <s v="rnavarrol"/>
    <s v="chetzel"/>
    <n v="9373.16"/>
    <s v="EDIA"/>
    <s v="C"/>
    <s v="Labor"/>
    <s v="TEC"/>
    <m/>
    <s v="BNL"/>
    <s v="PED"/>
    <s v="VAC"/>
    <x v="6"/>
    <s v="A.PP025"/>
    <s v="APP00064"/>
    <m/>
    <m/>
    <m/>
    <m/>
    <m/>
    <m/>
    <n v="9373.16"/>
    <m/>
    <m/>
    <m/>
    <m/>
    <m/>
    <m/>
    <m/>
    <m/>
    <m/>
    <m/>
    <x v="0"/>
    <x v="0"/>
    <m/>
  </r>
  <r>
    <s v=""/>
    <s v=" SR_0407_1081"/>
    <s v="Vacuum Support Equipment - Finalize Support Equipment Requirements"/>
    <s v="6.04.05.07"/>
    <x v="1"/>
    <d v="2023-11-08T00:00:00"/>
    <d v="2024-01-09T00:00:00"/>
    <s v="rnavarrol"/>
    <s v="chetzel"/>
    <n v="16652.78"/>
    <s v="EDIA"/>
    <s v="C"/>
    <s v="Labor"/>
    <s v="TEC"/>
    <m/>
    <s v="BNL"/>
    <s v="PED"/>
    <s v="VAC"/>
    <x v="6"/>
    <s v="A.PP025"/>
    <s v="APP00064"/>
    <m/>
    <m/>
    <m/>
    <m/>
    <m/>
    <m/>
    <n v="16652.78"/>
    <m/>
    <m/>
    <m/>
    <m/>
    <m/>
    <m/>
    <m/>
    <m/>
    <m/>
    <m/>
    <x v="0"/>
    <x v="0"/>
    <m/>
  </r>
  <r>
    <s v=""/>
    <s v=" SR_0407_1081"/>
    <s v="Vacuum Support Equipment - Finalize Support Equipment Requirements"/>
    <s v="6.04.05.07"/>
    <x v="1"/>
    <d v="2023-11-08T00:00:00"/>
    <d v="2024-01-09T00:00:00"/>
    <s v="rnavarrol"/>
    <s v="chetzel"/>
    <n v="5436.54"/>
    <s v="EDIA"/>
    <s v="C"/>
    <s v="Labor"/>
    <s v="TEC"/>
    <m/>
    <s v="BNL"/>
    <s v="PED"/>
    <s v="VAC"/>
    <x v="6"/>
    <s v="A.PP025"/>
    <s v="APP00064"/>
    <m/>
    <m/>
    <m/>
    <m/>
    <m/>
    <m/>
    <n v="5436.54"/>
    <m/>
    <m/>
    <m/>
    <m/>
    <m/>
    <m/>
    <m/>
    <m/>
    <m/>
    <m/>
    <x v="0"/>
    <x v="0"/>
    <m/>
  </r>
  <r>
    <s v=""/>
    <s v=" SR_0407_1081"/>
    <s v="Vacuum Support Equipment - Finalize Support Equipment Requirements"/>
    <s v="6.04.05.07"/>
    <x v="1"/>
    <d v="2023-11-08T00:00:00"/>
    <d v="2024-01-09T00:00:00"/>
    <s v="rnavarrol"/>
    <s v="chetzel"/>
    <n v="16652.78"/>
    <s v="EDIA"/>
    <s v="C"/>
    <s v="Labor"/>
    <s v="TEC"/>
    <m/>
    <s v="BNL"/>
    <s v="PED"/>
    <s v="VAC"/>
    <x v="6"/>
    <s v="A.PP025"/>
    <s v="APP00064"/>
    <m/>
    <m/>
    <m/>
    <m/>
    <m/>
    <m/>
    <n v="16652.78"/>
    <m/>
    <m/>
    <m/>
    <m/>
    <m/>
    <m/>
    <m/>
    <m/>
    <m/>
    <m/>
    <x v="0"/>
    <x v="0"/>
    <m/>
  </r>
  <r>
    <s v=""/>
    <s v=" SR_0407_1081"/>
    <s v="Vacuum Support Equipment - Finalize Support Equipment Requirements"/>
    <s v="6.04.05.07"/>
    <x v="1"/>
    <d v="2023-11-08T00:00:00"/>
    <d v="2024-01-09T00:00:00"/>
    <s v="rnavarrol"/>
    <s v="chetzel"/>
    <n v="2143.4299999999998"/>
    <s v="EDIA"/>
    <s v="C"/>
    <s v="Labor"/>
    <s v="TEC"/>
    <m/>
    <s v="BNL"/>
    <s v="PED"/>
    <s v="VAC"/>
    <x v="6"/>
    <s v="A.PP025"/>
    <s v="APP00064"/>
    <m/>
    <m/>
    <m/>
    <m/>
    <m/>
    <m/>
    <n v="2143.4299999999998"/>
    <m/>
    <m/>
    <m/>
    <m/>
    <m/>
    <m/>
    <m/>
    <m/>
    <m/>
    <m/>
    <x v="0"/>
    <x v="0"/>
    <m/>
  </r>
  <r>
    <s v=""/>
    <s v=" SR_0407_1082"/>
    <s v="Vacuum Support Equipment - Draft SOW/SPECS/APP"/>
    <s v="6.04.05.07"/>
    <x v="1"/>
    <d v="2024-01-10T00:00:00"/>
    <d v="2024-03-07T00:00:00"/>
    <s v="rnavarrol"/>
    <s v="chetzel"/>
    <n v="9373.16"/>
    <s v="EDIA"/>
    <s v="C"/>
    <s v="Labor"/>
    <s v="TEC"/>
    <m/>
    <s v="BNL"/>
    <s v="PED"/>
    <s v="VAC"/>
    <x v="10"/>
    <s v="A.PP025"/>
    <s v="APP00064"/>
    <m/>
    <m/>
    <m/>
    <m/>
    <m/>
    <m/>
    <n v="9373.16"/>
    <m/>
    <m/>
    <m/>
    <m/>
    <m/>
    <m/>
    <m/>
    <m/>
    <m/>
    <m/>
    <x v="0"/>
    <x v="0"/>
    <m/>
  </r>
  <r>
    <s v=""/>
    <s v=" SR_0407_1082"/>
    <s v="Vacuum Support Equipment - Draft SOW/SPECS/APP"/>
    <s v="6.04.05.07"/>
    <x v="1"/>
    <d v="2024-01-10T00:00:00"/>
    <d v="2024-03-07T00:00:00"/>
    <s v="rnavarrol"/>
    <s v="chetzel"/>
    <n v="16652.78"/>
    <s v="EDIA"/>
    <s v="C"/>
    <s v="Labor"/>
    <s v="TEC"/>
    <m/>
    <s v="BNL"/>
    <s v="PED"/>
    <s v="VAC"/>
    <x v="10"/>
    <s v="A.PP025"/>
    <s v="APP00064"/>
    <m/>
    <m/>
    <m/>
    <m/>
    <m/>
    <m/>
    <n v="16652.78"/>
    <m/>
    <m/>
    <m/>
    <m/>
    <m/>
    <m/>
    <m/>
    <m/>
    <m/>
    <m/>
    <x v="0"/>
    <x v="0"/>
    <m/>
  </r>
  <r>
    <s v=""/>
    <s v=" SR_0407_1082"/>
    <s v="Vacuum Support Equipment - Draft SOW/SPECS/APP"/>
    <s v="6.04.05.07"/>
    <x v="1"/>
    <d v="2024-01-10T00:00:00"/>
    <d v="2024-03-07T00:00:00"/>
    <s v="rnavarrol"/>
    <s v="chetzel"/>
    <n v="5436.54"/>
    <s v="EDIA"/>
    <s v="C"/>
    <s v="Labor"/>
    <s v="TEC"/>
    <m/>
    <s v="BNL"/>
    <s v="PED"/>
    <s v="VAC"/>
    <x v="10"/>
    <s v="A.PP025"/>
    <s v="APP00064"/>
    <m/>
    <m/>
    <m/>
    <m/>
    <m/>
    <m/>
    <n v="5436.54"/>
    <m/>
    <m/>
    <m/>
    <m/>
    <m/>
    <m/>
    <m/>
    <m/>
    <m/>
    <m/>
    <x v="0"/>
    <x v="0"/>
    <m/>
  </r>
  <r>
    <s v=""/>
    <s v=" SR_0407_1082"/>
    <s v="Vacuum Support Equipment - Draft SOW/SPECS/APP"/>
    <s v="6.04.05.07"/>
    <x v="1"/>
    <d v="2024-01-10T00:00:00"/>
    <d v="2024-03-07T00:00:00"/>
    <s v="rnavarrol"/>
    <s v="chetzel"/>
    <n v="16652.78"/>
    <s v="EDIA"/>
    <s v="C"/>
    <s v="Labor"/>
    <s v="TEC"/>
    <m/>
    <s v="BNL"/>
    <s v="PED"/>
    <s v="VAC"/>
    <x v="10"/>
    <s v="A.PP025"/>
    <s v="APP00064"/>
    <m/>
    <m/>
    <m/>
    <m/>
    <m/>
    <m/>
    <n v="16652.78"/>
    <m/>
    <m/>
    <m/>
    <m/>
    <m/>
    <m/>
    <m/>
    <m/>
    <m/>
    <m/>
    <x v="0"/>
    <x v="0"/>
    <m/>
  </r>
  <r>
    <s v=""/>
    <s v=" SR_0407_1082"/>
    <s v="Vacuum Support Equipment - Draft SOW/SPECS/APP"/>
    <s v="6.04.05.07"/>
    <x v="1"/>
    <d v="2024-01-10T00:00:00"/>
    <d v="2024-03-07T00:00:00"/>
    <s v="rnavarrol"/>
    <s v="chetzel"/>
    <n v="2143.4299999999998"/>
    <s v="EDIA"/>
    <s v="C"/>
    <s v="Labor"/>
    <s v="TEC"/>
    <m/>
    <s v="BNL"/>
    <s v="PED"/>
    <s v="VAC"/>
    <x v="10"/>
    <s v="A.PP025"/>
    <s v="APP00064"/>
    <m/>
    <m/>
    <m/>
    <m/>
    <m/>
    <m/>
    <n v="2143.4299999999998"/>
    <m/>
    <m/>
    <m/>
    <m/>
    <m/>
    <m/>
    <m/>
    <m/>
    <m/>
    <m/>
    <x v="0"/>
    <x v="0"/>
    <m/>
  </r>
  <r>
    <s v=""/>
    <s v=" SR_0407_1083"/>
    <s v="Vacuum Support Equipment - Finalize SOW/SPECS/APP"/>
    <s v="6.04.05.07"/>
    <x v="1"/>
    <d v="2024-03-08T00:00:00"/>
    <d v="2024-05-02T00:00:00"/>
    <s v="rnavarrol"/>
    <s v="chetzel"/>
    <n v="9373.16"/>
    <s v="EDIA"/>
    <s v="C"/>
    <s v="Labor"/>
    <s v="TEC"/>
    <m/>
    <s v="BNL"/>
    <s v="PED"/>
    <s v="VAC"/>
    <x v="10"/>
    <s v="A.PP025"/>
    <s v="APP00064"/>
    <m/>
    <m/>
    <m/>
    <m/>
    <m/>
    <m/>
    <n v="9373.16"/>
    <m/>
    <m/>
    <m/>
    <m/>
    <m/>
    <m/>
    <m/>
    <m/>
    <m/>
    <m/>
    <x v="0"/>
    <x v="0"/>
    <m/>
  </r>
  <r>
    <s v=""/>
    <s v=" SR_0407_1083"/>
    <s v="Vacuum Support Equipment - Finalize SOW/SPECS/APP"/>
    <s v="6.04.05.07"/>
    <x v="1"/>
    <d v="2024-03-08T00:00:00"/>
    <d v="2024-05-02T00:00:00"/>
    <s v="rnavarrol"/>
    <s v="chetzel"/>
    <n v="16652.78"/>
    <s v="EDIA"/>
    <s v="C"/>
    <s v="Labor"/>
    <s v="TEC"/>
    <m/>
    <s v="BNL"/>
    <s v="PED"/>
    <s v="VAC"/>
    <x v="10"/>
    <s v="A.PP025"/>
    <s v="APP00064"/>
    <m/>
    <m/>
    <m/>
    <m/>
    <m/>
    <m/>
    <n v="16652.78"/>
    <m/>
    <m/>
    <m/>
    <m/>
    <m/>
    <m/>
    <m/>
    <m/>
    <m/>
    <m/>
    <x v="0"/>
    <x v="0"/>
    <m/>
  </r>
  <r>
    <s v=""/>
    <s v=" SR_0407_1083"/>
    <s v="Vacuum Support Equipment - Finalize SOW/SPECS/APP"/>
    <s v="6.04.05.07"/>
    <x v="1"/>
    <d v="2024-03-08T00:00:00"/>
    <d v="2024-05-02T00:00:00"/>
    <s v="rnavarrol"/>
    <s v="chetzel"/>
    <n v="5436.54"/>
    <s v="EDIA"/>
    <s v="C"/>
    <s v="Labor"/>
    <s v="TEC"/>
    <m/>
    <s v="BNL"/>
    <s v="PED"/>
    <s v="VAC"/>
    <x v="10"/>
    <s v="A.PP025"/>
    <s v="APP00064"/>
    <m/>
    <m/>
    <m/>
    <m/>
    <m/>
    <m/>
    <n v="5436.54"/>
    <m/>
    <m/>
    <m/>
    <m/>
    <m/>
    <m/>
    <m/>
    <m/>
    <m/>
    <m/>
    <x v="0"/>
    <x v="0"/>
    <m/>
  </r>
  <r>
    <s v=""/>
    <s v=" SR_0407_1083"/>
    <s v="Vacuum Support Equipment - Finalize SOW/SPECS/APP"/>
    <s v="6.04.05.07"/>
    <x v="1"/>
    <d v="2024-03-08T00:00:00"/>
    <d v="2024-05-02T00:00:00"/>
    <s v="rnavarrol"/>
    <s v="chetzel"/>
    <n v="16652.78"/>
    <s v="EDIA"/>
    <s v="C"/>
    <s v="Labor"/>
    <s v="TEC"/>
    <m/>
    <s v="BNL"/>
    <s v="PED"/>
    <s v="VAC"/>
    <x v="10"/>
    <s v="A.PP025"/>
    <s v="APP00064"/>
    <m/>
    <m/>
    <m/>
    <m/>
    <m/>
    <m/>
    <n v="16652.78"/>
    <m/>
    <m/>
    <m/>
    <m/>
    <m/>
    <m/>
    <m/>
    <m/>
    <m/>
    <m/>
    <x v="0"/>
    <x v="0"/>
    <m/>
  </r>
  <r>
    <s v=""/>
    <s v=" SR_0407_1083"/>
    <s v="Vacuum Support Equipment - Finalize SOW/SPECS/APP"/>
    <s v="6.04.05.07"/>
    <x v="1"/>
    <d v="2024-03-08T00:00:00"/>
    <d v="2024-05-02T00:00:00"/>
    <s v="rnavarrol"/>
    <s v="chetzel"/>
    <n v="2143.4299999999998"/>
    <s v="EDIA"/>
    <s v="C"/>
    <s v="Labor"/>
    <s v="TEC"/>
    <m/>
    <s v="BNL"/>
    <s v="PED"/>
    <s v="VAC"/>
    <x v="10"/>
    <s v="A.PP025"/>
    <s v="APP00064"/>
    <m/>
    <m/>
    <m/>
    <m/>
    <m/>
    <m/>
    <n v="2143.4299999999998"/>
    <m/>
    <m/>
    <m/>
    <m/>
    <m/>
    <m/>
    <m/>
    <m/>
    <m/>
    <m/>
    <x v="0"/>
    <x v="0"/>
    <m/>
  </r>
  <r>
    <s v=""/>
    <s v=" SR_0407_1084"/>
    <s v="Vacuum Support Equipment - Document approvals"/>
    <s v="6.04.05.07"/>
    <x v="1"/>
    <d v="2024-05-03T00:00:00"/>
    <d v="2024-05-31T00:00:00"/>
    <s v="rnavarrol"/>
    <s v="chetzel"/>
    <n v="4624.09"/>
    <s v="EDIA"/>
    <s v="C"/>
    <s v="Labor"/>
    <s v="TEC"/>
    <m/>
    <s v="BNL"/>
    <s v="PED"/>
    <s v="VAC"/>
    <x v="10"/>
    <s v="A.PP025"/>
    <s v="APP00064"/>
    <m/>
    <m/>
    <m/>
    <m/>
    <m/>
    <m/>
    <n v="4624.09"/>
    <m/>
    <m/>
    <m/>
    <m/>
    <m/>
    <m/>
    <m/>
    <m/>
    <m/>
    <m/>
    <x v="0"/>
    <x v="0"/>
    <m/>
  </r>
  <r>
    <s v=""/>
    <s v=" SR_0407_1084"/>
    <s v="Vacuum Support Equipment - Document approvals"/>
    <s v="6.04.05.07"/>
    <x v="1"/>
    <d v="2024-05-03T00:00:00"/>
    <d v="2024-05-31T00:00:00"/>
    <s v="rnavarrol"/>
    <s v="chetzel"/>
    <n v="8243.9500000000007"/>
    <s v="EDIA"/>
    <s v="C"/>
    <s v="Labor"/>
    <s v="TEC"/>
    <m/>
    <s v="BNL"/>
    <s v="PED"/>
    <s v="VAC"/>
    <x v="10"/>
    <s v="A.PP025"/>
    <s v="APP00064"/>
    <m/>
    <m/>
    <m/>
    <m/>
    <m/>
    <m/>
    <n v="8243.9500000000007"/>
    <m/>
    <m/>
    <m/>
    <m/>
    <m/>
    <m/>
    <m/>
    <m/>
    <m/>
    <m/>
    <x v="0"/>
    <x v="0"/>
    <m/>
  </r>
  <r>
    <s v=""/>
    <s v=" SR_0407_1084"/>
    <s v="Vacuum Support Equipment - Document approvals"/>
    <s v="6.04.05.07"/>
    <x v="1"/>
    <d v="2024-05-03T00:00:00"/>
    <d v="2024-05-31T00:00:00"/>
    <s v="rnavarrol"/>
    <s v="chetzel"/>
    <n v="2718.27"/>
    <s v="EDIA"/>
    <s v="C"/>
    <s v="Labor"/>
    <s v="TEC"/>
    <m/>
    <s v="BNL"/>
    <s v="PED"/>
    <s v="VAC"/>
    <x v="10"/>
    <s v="A.PP025"/>
    <s v="APP00064"/>
    <m/>
    <m/>
    <m/>
    <m/>
    <m/>
    <m/>
    <n v="2718.27"/>
    <m/>
    <m/>
    <m/>
    <m/>
    <m/>
    <m/>
    <m/>
    <m/>
    <m/>
    <m/>
    <x v="0"/>
    <x v="0"/>
    <m/>
  </r>
  <r>
    <s v=""/>
    <s v=" SR_0407_1084"/>
    <s v="Vacuum Support Equipment - Document approvals"/>
    <s v="6.04.05.07"/>
    <x v="1"/>
    <d v="2024-05-03T00:00:00"/>
    <d v="2024-05-31T00:00:00"/>
    <s v="rnavarrol"/>
    <s v="chetzel"/>
    <n v="8243.9500000000007"/>
    <s v="EDIA"/>
    <s v="C"/>
    <s v="Labor"/>
    <s v="TEC"/>
    <m/>
    <s v="BNL"/>
    <s v="PED"/>
    <s v="VAC"/>
    <x v="10"/>
    <s v="A.PP025"/>
    <s v="APP00064"/>
    <m/>
    <m/>
    <m/>
    <m/>
    <m/>
    <m/>
    <n v="8243.9500000000007"/>
    <m/>
    <m/>
    <m/>
    <m/>
    <m/>
    <m/>
    <m/>
    <m/>
    <m/>
    <m/>
    <x v="0"/>
    <x v="0"/>
    <m/>
  </r>
  <r>
    <s v=""/>
    <s v=" SR_0407_1084"/>
    <s v="Vacuum Support Equipment - Document approvals"/>
    <s v="6.04.05.07"/>
    <x v="1"/>
    <d v="2024-05-03T00:00:00"/>
    <d v="2024-05-31T00:00:00"/>
    <s v="rnavarrol"/>
    <s v="chetzel"/>
    <n v="989.27"/>
    <s v="EDIA"/>
    <s v="C"/>
    <s v="Labor"/>
    <s v="TEC"/>
    <m/>
    <s v="BNL"/>
    <s v="PED"/>
    <s v="VAC"/>
    <x v="10"/>
    <s v="A.PP025"/>
    <s v="APP00064"/>
    <m/>
    <m/>
    <m/>
    <m/>
    <m/>
    <m/>
    <n v="989.27"/>
    <m/>
    <m/>
    <m/>
    <m/>
    <m/>
    <m/>
    <m/>
    <m/>
    <m/>
    <m/>
    <x v="0"/>
    <x v="0"/>
    <m/>
  </r>
  <r>
    <s v=""/>
    <s v=" IR_0204_1041"/>
    <s v="IR Vacuum - Finalize design"/>
    <s v="6.06.02.04"/>
    <x v="0"/>
    <d v="2024-07-23T00:00:00"/>
    <d v="2024-11-14T00:00:00"/>
    <s v="rnavarrol"/>
    <s v="chetzel"/>
    <n v="52061.56"/>
    <s v="EDIA"/>
    <s v="C"/>
    <s v="Labor"/>
    <s v="TEC"/>
    <m/>
    <s v="BNL"/>
    <s v="PED"/>
    <s v="VAC"/>
    <x v="6"/>
    <s v="A.PP001"/>
    <s v="APP00041"/>
    <m/>
    <m/>
    <m/>
    <m/>
    <m/>
    <m/>
    <n v="31887.71"/>
    <n v="20173.86"/>
    <m/>
    <m/>
    <m/>
    <m/>
    <m/>
    <m/>
    <m/>
    <m/>
    <m/>
    <x v="0"/>
    <x v="0"/>
    <m/>
  </r>
  <r>
    <s v=""/>
    <s v=" IR_0204_1041"/>
    <s v="IR Vacuum - Finalize design"/>
    <s v="6.06.02.04"/>
    <x v="0"/>
    <d v="2024-07-23T00:00:00"/>
    <d v="2024-11-14T00:00:00"/>
    <s v="rnavarrol"/>
    <s v="chetzel"/>
    <n v="7353.07"/>
    <s v="EDIA"/>
    <s v="C"/>
    <s v="Labor"/>
    <s v="TEC"/>
    <m/>
    <s v="BNL"/>
    <s v="PED"/>
    <s v="VAC"/>
    <x v="6"/>
    <s v="A.PP001"/>
    <s v="APP00041"/>
    <m/>
    <m/>
    <m/>
    <m/>
    <m/>
    <m/>
    <n v="4503.76"/>
    <n v="2849.31"/>
    <m/>
    <m/>
    <m/>
    <m/>
    <m/>
    <m/>
    <m/>
    <m/>
    <m/>
    <x v="0"/>
    <x v="0"/>
    <m/>
  </r>
  <r>
    <s v=""/>
    <s v=" IR_0204_1041"/>
    <s v="IR Vacuum - Finalize design"/>
    <s v="6.06.02.04"/>
    <x v="0"/>
    <d v="2024-07-23T00:00:00"/>
    <d v="2024-11-14T00:00:00"/>
    <s v="rnavarrol"/>
    <s v="chetzel"/>
    <n v="29412.28"/>
    <s v="EDIA"/>
    <s v="C"/>
    <s v="Labor"/>
    <s v="TEC"/>
    <m/>
    <s v="BNL"/>
    <s v="PED"/>
    <s v="VAC"/>
    <x v="6"/>
    <s v="A.PP001"/>
    <s v="APP00041"/>
    <m/>
    <m/>
    <m/>
    <m/>
    <m/>
    <m/>
    <n v="18015.02"/>
    <n v="11397.26"/>
    <m/>
    <m/>
    <m/>
    <m/>
    <m/>
    <m/>
    <m/>
    <m/>
    <m/>
    <x v="0"/>
    <x v="0"/>
    <m/>
  </r>
  <r>
    <s v=""/>
    <s v=" IR_0204_1041"/>
    <s v="IR Vacuum - Finalize design"/>
    <s v="6.06.02.04"/>
    <x v="0"/>
    <d v="2024-07-23T00:00:00"/>
    <d v="2024-11-14T00:00:00"/>
    <s v="rnavarrol"/>
    <s v="chetzel"/>
    <n v="7353.07"/>
    <s v="EDIA"/>
    <s v="C"/>
    <s v="Labor"/>
    <s v="TEC"/>
    <m/>
    <s v="BNL"/>
    <s v="PED"/>
    <s v="VAC"/>
    <x v="6"/>
    <s v="A.PP001"/>
    <s v="APP00041"/>
    <m/>
    <m/>
    <m/>
    <m/>
    <m/>
    <m/>
    <n v="4503.76"/>
    <n v="2849.31"/>
    <m/>
    <m/>
    <m/>
    <m/>
    <m/>
    <m/>
    <m/>
    <m/>
    <m/>
    <x v="0"/>
    <x v="0"/>
    <m/>
  </r>
  <r>
    <s v=""/>
    <s v=" IR_0204_1042"/>
    <s v="IR Vacuum - Finalize drawings"/>
    <s v="6.06.02.04"/>
    <x v="0"/>
    <d v="2024-11-15T00:00:00"/>
    <d v="2025-03-14T00:00:00"/>
    <s v="rnavarrol"/>
    <s v="chetzel"/>
    <n v="53162.7"/>
    <s v="EDIA"/>
    <s v="C"/>
    <s v="Labor"/>
    <s v="TEC"/>
    <m/>
    <s v="BNL"/>
    <s v="PED"/>
    <s v="VAC"/>
    <x v="6"/>
    <s v="A.PP001"/>
    <s v="APP00041"/>
    <m/>
    <m/>
    <m/>
    <m/>
    <m/>
    <m/>
    <m/>
    <n v="53162.7"/>
    <m/>
    <m/>
    <m/>
    <m/>
    <m/>
    <m/>
    <m/>
    <m/>
    <m/>
    <x v="0"/>
    <x v="0"/>
    <m/>
  </r>
  <r>
    <s v=""/>
    <s v=" IR_0204_1042"/>
    <s v="IR Vacuum - Finalize drawings"/>
    <s v="6.06.02.04"/>
    <x v="0"/>
    <d v="2024-11-15T00:00:00"/>
    <d v="2025-03-14T00:00:00"/>
    <s v="rnavarrol"/>
    <s v="chetzel"/>
    <n v="7508.59"/>
    <s v="EDIA"/>
    <s v="C"/>
    <s v="Labor"/>
    <s v="TEC"/>
    <m/>
    <s v="BNL"/>
    <s v="PED"/>
    <s v="VAC"/>
    <x v="6"/>
    <s v="A.PP001"/>
    <s v="APP00041"/>
    <m/>
    <m/>
    <m/>
    <m/>
    <m/>
    <m/>
    <m/>
    <n v="7508.59"/>
    <m/>
    <m/>
    <m/>
    <m/>
    <m/>
    <m/>
    <m/>
    <m/>
    <m/>
    <x v="0"/>
    <x v="0"/>
    <m/>
  </r>
  <r>
    <s v=""/>
    <s v=" IR_0204_1042"/>
    <s v="IR Vacuum - Finalize drawings"/>
    <s v="6.06.02.04"/>
    <x v="0"/>
    <d v="2024-11-15T00:00:00"/>
    <d v="2025-03-14T00:00:00"/>
    <s v="rnavarrol"/>
    <s v="chetzel"/>
    <n v="30034.37"/>
    <s v="EDIA"/>
    <s v="C"/>
    <s v="Labor"/>
    <s v="TEC"/>
    <m/>
    <s v="BNL"/>
    <s v="PED"/>
    <s v="VAC"/>
    <x v="6"/>
    <s v="A.PP001"/>
    <s v="APP00041"/>
    <m/>
    <m/>
    <m/>
    <m/>
    <m/>
    <m/>
    <m/>
    <n v="30034.37"/>
    <m/>
    <m/>
    <m/>
    <m/>
    <m/>
    <m/>
    <m/>
    <m/>
    <m/>
    <x v="0"/>
    <x v="0"/>
    <m/>
  </r>
  <r>
    <s v=""/>
    <s v=" IR_0204_1042"/>
    <s v="IR Vacuum - Finalize drawings"/>
    <s v="6.06.02.04"/>
    <x v="0"/>
    <d v="2024-11-15T00:00:00"/>
    <d v="2025-03-14T00:00:00"/>
    <s v="rnavarrol"/>
    <s v="chetzel"/>
    <n v="7508.59"/>
    <s v="EDIA"/>
    <s v="C"/>
    <s v="Labor"/>
    <s v="TEC"/>
    <m/>
    <s v="BNL"/>
    <s v="PED"/>
    <s v="VAC"/>
    <x v="6"/>
    <s v="A.PP001"/>
    <s v="APP00041"/>
    <m/>
    <m/>
    <m/>
    <m/>
    <m/>
    <m/>
    <m/>
    <n v="7508.59"/>
    <m/>
    <m/>
    <m/>
    <m/>
    <m/>
    <m/>
    <m/>
    <m/>
    <m/>
    <x v="0"/>
    <x v="0"/>
    <m/>
  </r>
  <r>
    <s v=""/>
    <s v=" IR_0204_1043"/>
    <s v="IR Vacuum - Prepare for final design review"/>
    <s v="6.06.02.04"/>
    <x v="0"/>
    <d v="2025-03-17T00:00:00"/>
    <d v="2025-07-08T00:00:00"/>
    <s v="rnavarrol"/>
    <s v="chetzel"/>
    <n v="53033.35"/>
    <s v="EDIA"/>
    <s v="C"/>
    <s v="Labor"/>
    <s v="TEC"/>
    <m/>
    <s v="BNL"/>
    <s v="PED"/>
    <s v="VAC"/>
    <x v="6"/>
    <s v="A.PP001"/>
    <s v="APP00041"/>
    <m/>
    <m/>
    <m/>
    <m/>
    <m/>
    <m/>
    <m/>
    <n v="53033.35"/>
    <m/>
    <m/>
    <m/>
    <m/>
    <m/>
    <m/>
    <m/>
    <m/>
    <m/>
    <x v="0"/>
    <x v="0"/>
    <m/>
  </r>
  <r>
    <s v=""/>
    <s v=" IR_0204_1043"/>
    <s v="IR Vacuum - Prepare for final design review"/>
    <s v="6.06.02.04"/>
    <x v="0"/>
    <d v="2025-03-17T00:00:00"/>
    <d v="2025-07-08T00:00:00"/>
    <s v="rnavarrol"/>
    <s v="chetzel"/>
    <n v="7508.59"/>
    <s v="EDIA"/>
    <s v="C"/>
    <s v="Labor"/>
    <s v="TEC"/>
    <m/>
    <s v="BNL"/>
    <s v="PED"/>
    <s v="VAC"/>
    <x v="6"/>
    <s v="A.PP001"/>
    <s v="APP00041"/>
    <m/>
    <m/>
    <m/>
    <m/>
    <m/>
    <m/>
    <m/>
    <n v="7508.59"/>
    <m/>
    <m/>
    <m/>
    <m/>
    <m/>
    <m/>
    <m/>
    <m/>
    <m/>
    <x v="0"/>
    <x v="0"/>
    <m/>
  </r>
  <r>
    <s v=""/>
    <s v=" IR_0204_1043"/>
    <s v="IR Vacuum - Prepare for final design review"/>
    <s v="6.06.02.04"/>
    <x v="0"/>
    <d v="2025-03-17T00:00:00"/>
    <d v="2025-07-08T00:00:00"/>
    <s v="rnavarrol"/>
    <s v="chetzel"/>
    <n v="30034.37"/>
    <s v="EDIA"/>
    <s v="C"/>
    <s v="Labor"/>
    <s v="TEC"/>
    <m/>
    <s v="BNL"/>
    <s v="PED"/>
    <s v="VAC"/>
    <x v="6"/>
    <s v="A.PP001"/>
    <s v="APP00041"/>
    <m/>
    <m/>
    <m/>
    <m/>
    <m/>
    <m/>
    <m/>
    <n v="30034.37"/>
    <m/>
    <m/>
    <m/>
    <m/>
    <m/>
    <m/>
    <m/>
    <m/>
    <m/>
    <x v="0"/>
    <x v="0"/>
    <m/>
  </r>
  <r>
    <s v=""/>
    <s v=" IR_0204_1043"/>
    <s v="IR Vacuum - Prepare for final design review"/>
    <s v="6.06.02.04"/>
    <x v="0"/>
    <d v="2025-03-17T00:00:00"/>
    <d v="2025-07-08T00:00:00"/>
    <s v="rnavarrol"/>
    <s v="chetzel"/>
    <n v="7508.59"/>
    <s v="EDIA"/>
    <s v="C"/>
    <s v="Labor"/>
    <s v="TEC"/>
    <m/>
    <s v="BNL"/>
    <s v="PED"/>
    <s v="VAC"/>
    <x v="6"/>
    <s v="A.PP001"/>
    <s v="APP00041"/>
    <m/>
    <m/>
    <m/>
    <m/>
    <m/>
    <m/>
    <m/>
    <n v="7508.59"/>
    <m/>
    <m/>
    <m/>
    <m/>
    <m/>
    <m/>
    <m/>
    <m/>
    <m/>
    <x v="0"/>
    <x v="0"/>
    <m/>
  </r>
  <r>
    <s v=""/>
    <s v=" IR_0204_1081"/>
    <s v="IR Vacuum - Finalize requirements - central detector chamber"/>
    <s v="6.06.02.04"/>
    <x v="0"/>
    <d v="2025-07-09T00:00:00"/>
    <d v="2025-08-05T00:00:00"/>
    <s v="rnavarrol"/>
    <s v="chetzel"/>
    <n v="11253.42"/>
    <s v="EDIA"/>
    <s v="C"/>
    <s v="Labor"/>
    <s v="TEC"/>
    <m/>
    <s v="BNL"/>
    <s v="PED"/>
    <s v="VAC"/>
    <x v="6"/>
    <s v="A.PP001"/>
    <s v="APP00041"/>
    <m/>
    <m/>
    <m/>
    <m/>
    <m/>
    <m/>
    <m/>
    <n v="11253.42"/>
    <m/>
    <m/>
    <m/>
    <m/>
    <m/>
    <m/>
    <m/>
    <m/>
    <m/>
    <x v="0"/>
    <x v="0"/>
    <m/>
  </r>
  <r>
    <s v=""/>
    <s v=" IR_0204_1081"/>
    <s v="IR Vacuum - Finalize requirements - central detector chamber"/>
    <s v="6.06.02.04"/>
    <x v="0"/>
    <d v="2025-07-09T00:00:00"/>
    <d v="2025-08-05T00:00:00"/>
    <s v="rnavarrol"/>
    <s v="chetzel"/>
    <n v="1877.15"/>
    <s v="EDIA"/>
    <s v="C"/>
    <s v="Labor"/>
    <s v="TEC"/>
    <m/>
    <s v="BNL"/>
    <s v="PED"/>
    <s v="VAC"/>
    <x v="6"/>
    <s v="A.PP001"/>
    <s v="APP00041"/>
    <m/>
    <m/>
    <m/>
    <m/>
    <m/>
    <m/>
    <m/>
    <n v="1877.15"/>
    <m/>
    <m/>
    <m/>
    <m/>
    <m/>
    <m/>
    <m/>
    <m/>
    <m/>
    <x v="0"/>
    <x v="0"/>
    <m/>
  </r>
  <r>
    <s v=""/>
    <s v=" IR_0204_1081"/>
    <s v="IR Vacuum - Finalize requirements - central detector chamber"/>
    <s v="6.06.02.04"/>
    <x v="0"/>
    <d v="2025-07-09T00:00:00"/>
    <d v="2025-08-05T00:00:00"/>
    <s v="rnavarrol"/>
    <s v="chetzel"/>
    <n v="675.22"/>
    <s v="EDIA"/>
    <s v="C"/>
    <s v="Labor"/>
    <s v="TEC"/>
    <m/>
    <s v="BNL"/>
    <s v="PED"/>
    <s v="VAC"/>
    <x v="6"/>
    <s v="A.PP001"/>
    <s v="APP00041"/>
    <m/>
    <m/>
    <m/>
    <m/>
    <m/>
    <m/>
    <m/>
    <n v="675.22"/>
    <m/>
    <m/>
    <m/>
    <m/>
    <m/>
    <m/>
    <m/>
    <m/>
    <m/>
    <x v="0"/>
    <x v="0"/>
    <m/>
  </r>
  <r>
    <s v=""/>
    <s v=" IR_0204_1081"/>
    <s v="IR Vacuum - Finalize requirements - central detector chamber"/>
    <s v="6.06.02.04"/>
    <x v="0"/>
    <d v="2025-07-09T00:00:00"/>
    <d v="2025-08-05T00:00:00"/>
    <s v="rnavarrol"/>
    <s v="chetzel"/>
    <n v="7508.59"/>
    <s v="EDIA"/>
    <s v="C"/>
    <s v="Labor"/>
    <s v="TEC"/>
    <m/>
    <s v="BNL"/>
    <s v="PED"/>
    <s v="VAC"/>
    <x v="6"/>
    <s v="A.PP001"/>
    <s v="APP00041"/>
    <m/>
    <m/>
    <m/>
    <m/>
    <m/>
    <m/>
    <m/>
    <n v="7508.59"/>
    <m/>
    <m/>
    <m/>
    <m/>
    <m/>
    <m/>
    <m/>
    <m/>
    <m/>
    <x v="0"/>
    <x v="0"/>
    <m/>
  </r>
  <r>
    <s v=""/>
    <s v=" IR_0204_1081"/>
    <s v="IR Vacuum - Finalize requirements - central detector chamber"/>
    <s v="6.06.02.04"/>
    <x v="0"/>
    <d v="2025-07-09T00:00:00"/>
    <d v="2025-08-05T00:00:00"/>
    <s v="rnavarrol"/>
    <s v="chetzel"/>
    <n v="3754.3"/>
    <s v="EDIA"/>
    <s v="C"/>
    <s v="Labor"/>
    <s v="TEC"/>
    <m/>
    <s v="BNL"/>
    <s v="PED"/>
    <s v="VAC"/>
    <x v="6"/>
    <s v="A.PP001"/>
    <s v="APP00041"/>
    <m/>
    <m/>
    <m/>
    <m/>
    <m/>
    <m/>
    <m/>
    <n v="3754.3"/>
    <m/>
    <m/>
    <m/>
    <m/>
    <m/>
    <m/>
    <m/>
    <m/>
    <m/>
    <x v="0"/>
    <x v="0"/>
    <m/>
  </r>
  <r>
    <s v=""/>
    <s v=" IR_0204_1081"/>
    <s v="IR Vacuum - Finalize requirements - central detector chamber"/>
    <s v="6.06.02.04"/>
    <x v="0"/>
    <d v="2025-07-09T00:00:00"/>
    <d v="2025-08-05T00:00:00"/>
    <s v="rnavarrol"/>
    <s v="chetzel"/>
    <n v="1237.9000000000001"/>
    <s v="EDIA"/>
    <s v="C"/>
    <s v="Labor"/>
    <s v="TEC"/>
    <m/>
    <s v="BNL"/>
    <s v="PED"/>
    <s v="VAC"/>
    <x v="6"/>
    <s v="A.PP001"/>
    <s v="APP00041"/>
    <m/>
    <m/>
    <m/>
    <m/>
    <m/>
    <m/>
    <m/>
    <n v="1237.9000000000001"/>
    <m/>
    <m/>
    <m/>
    <m/>
    <m/>
    <m/>
    <m/>
    <m/>
    <m/>
    <x v="0"/>
    <x v="0"/>
    <m/>
  </r>
  <r>
    <s v=""/>
    <s v=" IR_0204_1082"/>
    <s v="IR Vacuum - Finalize requirements - anchilary detector chambers"/>
    <s v="6.06.02.04"/>
    <x v="0"/>
    <d v="2025-08-06T00:00:00"/>
    <d v="2025-09-03T00:00:00"/>
    <s v="rnavarrol"/>
    <s v="chetzel"/>
    <n v="11253.42"/>
    <s v="EDIA"/>
    <s v="C"/>
    <s v="Labor"/>
    <s v="TEC"/>
    <m/>
    <s v="BNL"/>
    <s v="PED"/>
    <s v="VAC"/>
    <x v="6"/>
    <s v="A.PP001"/>
    <s v="APP00041"/>
    <m/>
    <m/>
    <m/>
    <m/>
    <m/>
    <m/>
    <m/>
    <n v="11253.42"/>
    <m/>
    <m/>
    <m/>
    <m/>
    <m/>
    <m/>
    <m/>
    <m/>
    <m/>
    <x v="0"/>
    <x v="0"/>
    <m/>
  </r>
  <r>
    <s v=""/>
    <s v=" IR_0204_1082"/>
    <s v="IR Vacuum - Finalize requirements - anchilary detector chambers"/>
    <s v="6.06.02.04"/>
    <x v="0"/>
    <d v="2025-08-06T00:00:00"/>
    <d v="2025-09-03T00:00:00"/>
    <s v="rnavarrol"/>
    <s v="chetzel"/>
    <n v="1877.15"/>
    <s v="EDIA"/>
    <s v="C"/>
    <s v="Labor"/>
    <s v="TEC"/>
    <m/>
    <s v="BNL"/>
    <s v="PED"/>
    <s v="VAC"/>
    <x v="6"/>
    <s v="A.PP001"/>
    <s v="APP00041"/>
    <m/>
    <m/>
    <m/>
    <m/>
    <m/>
    <m/>
    <m/>
    <n v="1877.15"/>
    <m/>
    <m/>
    <m/>
    <m/>
    <m/>
    <m/>
    <m/>
    <m/>
    <m/>
    <x v="0"/>
    <x v="0"/>
    <m/>
  </r>
  <r>
    <s v=""/>
    <s v=" IR_0204_1082"/>
    <s v="IR Vacuum - Finalize requirements - anchilary detector chambers"/>
    <s v="6.06.02.04"/>
    <x v="0"/>
    <d v="2025-08-06T00:00:00"/>
    <d v="2025-09-03T00:00:00"/>
    <s v="rnavarrol"/>
    <s v="chetzel"/>
    <n v="675.22"/>
    <s v="EDIA"/>
    <s v="C"/>
    <s v="Labor"/>
    <s v="TEC"/>
    <m/>
    <s v="BNL"/>
    <s v="PED"/>
    <s v="VAC"/>
    <x v="6"/>
    <s v="A.PP001"/>
    <s v="APP00041"/>
    <m/>
    <m/>
    <m/>
    <m/>
    <m/>
    <m/>
    <m/>
    <n v="675.22"/>
    <m/>
    <m/>
    <m/>
    <m/>
    <m/>
    <m/>
    <m/>
    <m/>
    <m/>
    <x v="0"/>
    <x v="0"/>
    <m/>
  </r>
  <r>
    <s v=""/>
    <s v=" IR_0204_1082"/>
    <s v="IR Vacuum - Finalize requirements - anchilary detector chambers"/>
    <s v="6.06.02.04"/>
    <x v="0"/>
    <d v="2025-08-06T00:00:00"/>
    <d v="2025-09-03T00:00:00"/>
    <s v="rnavarrol"/>
    <s v="chetzel"/>
    <n v="7508.59"/>
    <s v="EDIA"/>
    <s v="C"/>
    <s v="Labor"/>
    <s v="TEC"/>
    <m/>
    <s v="BNL"/>
    <s v="PED"/>
    <s v="VAC"/>
    <x v="6"/>
    <s v="A.PP001"/>
    <s v="APP00041"/>
    <m/>
    <m/>
    <m/>
    <m/>
    <m/>
    <m/>
    <m/>
    <n v="7508.59"/>
    <m/>
    <m/>
    <m/>
    <m/>
    <m/>
    <m/>
    <m/>
    <m/>
    <m/>
    <x v="0"/>
    <x v="0"/>
    <m/>
  </r>
  <r>
    <s v=""/>
    <s v=" IR_0204_1082"/>
    <s v="IR Vacuum - Finalize requirements - anchilary detector chambers"/>
    <s v="6.06.02.04"/>
    <x v="0"/>
    <d v="2025-08-06T00:00:00"/>
    <d v="2025-09-03T00:00:00"/>
    <s v="rnavarrol"/>
    <s v="chetzel"/>
    <n v="3754.3"/>
    <s v="EDIA"/>
    <s v="C"/>
    <s v="Labor"/>
    <s v="TEC"/>
    <m/>
    <s v="BNL"/>
    <s v="PED"/>
    <s v="VAC"/>
    <x v="6"/>
    <s v="A.PP001"/>
    <s v="APP00041"/>
    <m/>
    <m/>
    <m/>
    <m/>
    <m/>
    <m/>
    <m/>
    <n v="3754.3"/>
    <m/>
    <m/>
    <m/>
    <m/>
    <m/>
    <m/>
    <m/>
    <m/>
    <m/>
    <x v="0"/>
    <x v="0"/>
    <m/>
  </r>
  <r>
    <s v=""/>
    <s v=" IR_0204_1082"/>
    <s v="IR Vacuum - Finalize requirements - anchilary detector chambers"/>
    <s v="6.06.02.04"/>
    <x v="0"/>
    <d v="2025-08-06T00:00:00"/>
    <d v="2025-09-03T00:00:00"/>
    <s v="rnavarrol"/>
    <s v="chetzel"/>
    <n v="1237.9000000000001"/>
    <s v="EDIA"/>
    <s v="C"/>
    <s v="Labor"/>
    <s v="TEC"/>
    <m/>
    <s v="BNL"/>
    <s v="PED"/>
    <s v="VAC"/>
    <x v="6"/>
    <s v="A.PP001"/>
    <s v="APP00041"/>
    <m/>
    <m/>
    <m/>
    <m/>
    <m/>
    <m/>
    <m/>
    <n v="1237.9000000000001"/>
    <m/>
    <m/>
    <m/>
    <m/>
    <m/>
    <m/>
    <m/>
    <m/>
    <m/>
    <x v="0"/>
    <x v="0"/>
    <m/>
  </r>
  <r>
    <s v=""/>
    <s v=" IR_0204_1083"/>
    <s v="IR Vacuum - Finalize requirements - integration with super conducting magnets"/>
    <s v="6.06.02.04"/>
    <x v="0"/>
    <d v="2025-09-04T00:00:00"/>
    <d v="2025-10-01T00:00:00"/>
    <s v="rnavarrol"/>
    <s v="chetzel"/>
    <n v="11273.11"/>
    <s v="EDIA"/>
    <s v="C"/>
    <s v="Labor"/>
    <s v="TEC"/>
    <m/>
    <s v="BNL"/>
    <s v="PED"/>
    <s v="VAC"/>
    <x v="6"/>
    <s v="A.PP001"/>
    <s v="APP00041"/>
    <m/>
    <m/>
    <m/>
    <m/>
    <m/>
    <m/>
    <m/>
    <n v="10709.46"/>
    <n v="563.66"/>
    <m/>
    <m/>
    <m/>
    <m/>
    <m/>
    <m/>
    <m/>
    <m/>
    <x v="0"/>
    <x v="0"/>
    <m/>
  </r>
  <r>
    <s v=""/>
    <s v=" IR_0204_1083"/>
    <s v="IR Vacuum - Finalize requirements - integration with super conducting magnets"/>
    <s v="6.06.02.04"/>
    <x v="0"/>
    <d v="2025-09-04T00:00:00"/>
    <d v="2025-10-01T00:00:00"/>
    <s v="rnavarrol"/>
    <s v="chetzel"/>
    <n v="1880.43"/>
    <s v="EDIA"/>
    <s v="C"/>
    <s v="Labor"/>
    <s v="TEC"/>
    <m/>
    <s v="BNL"/>
    <s v="PED"/>
    <s v="VAC"/>
    <x v="6"/>
    <s v="A.PP001"/>
    <s v="APP00041"/>
    <m/>
    <m/>
    <m/>
    <m/>
    <m/>
    <m/>
    <m/>
    <n v="1786.41"/>
    <n v="94.02"/>
    <m/>
    <m/>
    <m/>
    <m/>
    <m/>
    <m/>
    <m/>
    <m/>
    <x v="0"/>
    <x v="0"/>
    <m/>
  </r>
  <r>
    <s v=""/>
    <s v=" IR_0204_1083"/>
    <s v="IR Vacuum - Finalize requirements - integration with super conducting magnets"/>
    <s v="6.06.02.04"/>
    <x v="0"/>
    <d v="2025-09-04T00:00:00"/>
    <d v="2025-10-01T00:00:00"/>
    <s v="rnavarrol"/>
    <s v="chetzel"/>
    <n v="676.4"/>
    <s v="EDIA"/>
    <s v="C"/>
    <s v="Labor"/>
    <s v="TEC"/>
    <m/>
    <s v="BNL"/>
    <s v="PED"/>
    <s v="VAC"/>
    <x v="6"/>
    <s v="A.PP001"/>
    <s v="APP00041"/>
    <m/>
    <m/>
    <m/>
    <m/>
    <m/>
    <m/>
    <m/>
    <n v="642.58000000000004"/>
    <n v="33.82"/>
    <m/>
    <m/>
    <m/>
    <m/>
    <m/>
    <m/>
    <m/>
    <m/>
    <x v="0"/>
    <x v="0"/>
    <m/>
  </r>
  <r>
    <s v=""/>
    <s v=" IR_0204_1083"/>
    <s v="IR Vacuum - Finalize requirements - integration with super conducting magnets"/>
    <s v="6.06.02.04"/>
    <x v="0"/>
    <d v="2025-09-04T00:00:00"/>
    <d v="2025-10-01T00:00:00"/>
    <s v="rnavarrol"/>
    <s v="chetzel"/>
    <n v="7521.73"/>
    <s v="EDIA"/>
    <s v="C"/>
    <s v="Labor"/>
    <s v="TEC"/>
    <m/>
    <s v="BNL"/>
    <s v="PED"/>
    <s v="VAC"/>
    <x v="6"/>
    <s v="A.PP001"/>
    <s v="APP00041"/>
    <m/>
    <m/>
    <m/>
    <m/>
    <m/>
    <m/>
    <m/>
    <n v="7145.65"/>
    <n v="376.09"/>
    <m/>
    <m/>
    <m/>
    <m/>
    <m/>
    <m/>
    <m/>
    <m/>
    <x v="0"/>
    <x v="0"/>
    <m/>
  </r>
  <r>
    <s v=""/>
    <s v=" IR_0204_1083"/>
    <s v="IR Vacuum - Finalize requirements - integration with super conducting magnets"/>
    <s v="6.06.02.04"/>
    <x v="0"/>
    <d v="2025-09-04T00:00:00"/>
    <d v="2025-10-01T00:00:00"/>
    <s v="rnavarrol"/>
    <s v="chetzel"/>
    <n v="3760.87"/>
    <s v="EDIA"/>
    <s v="C"/>
    <s v="Labor"/>
    <s v="TEC"/>
    <m/>
    <s v="BNL"/>
    <s v="PED"/>
    <s v="VAC"/>
    <x v="6"/>
    <s v="A.PP001"/>
    <s v="APP00041"/>
    <m/>
    <m/>
    <m/>
    <m/>
    <m/>
    <m/>
    <m/>
    <n v="3572.82"/>
    <n v="188.04"/>
    <m/>
    <m/>
    <m/>
    <m/>
    <m/>
    <m/>
    <m/>
    <m/>
    <x v="0"/>
    <x v="0"/>
    <m/>
  </r>
  <r>
    <s v=""/>
    <s v=" IR_0204_1083"/>
    <s v="IR Vacuum - Finalize requirements - integration with super conducting magnets"/>
    <s v="6.06.02.04"/>
    <x v="0"/>
    <d v="2025-09-04T00:00:00"/>
    <d v="2025-10-01T00:00:00"/>
    <s v="rnavarrol"/>
    <s v="chetzel"/>
    <n v="1240.07"/>
    <s v="EDIA"/>
    <s v="C"/>
    <s v="Labor"/>
    <s v="TEC"/>
    <m/>
    <s v="BNL"/>
    <s v="PED"/>
    <s v="VAC"/>
    <x v="6"/>
    <s v="A.PP001"/>
    <s v="APP00041"/>
    <m/>
    <m/>
    <m/>
    <m/>
    <m/>
    <m/>
    <m/>
    <n v="1178.06"/>
    <n v="62"/>
    <m/>
    <m/>
    <m/>
    <m/>
    <m/>
    <m/>
    <m/>
    <m/>
    <x v="0"/>
    <x v="0"/>
    <m/>
  </r>
  <r>
    <s v=""/>
    <s v=" IR_0204_1084"/>
    <s v="IR Vacuum - Draft SOW/SPECS/APP"/>
    <s v="6.06.02.04"/>
    <x v="0"/>
    <d v="2025-10-02T00:00:00"/>
    <d v="2026-01-30T00:00:00"/>
    <s v="rnavarrol"/>
    <s v="chetzel"/>
    <n v="29452.91"/>
    <s v="EDIA"/>
    <s v="C"/>
    <s v="Labor"/>
    <s v="TEC"/>
    <m/>
    <s v="BNL"/>
    <s v="PED"/>
    <s v="VAC"/>
    <x v="10"/>
    <s v="A.PP001"/>
    <s v="APP00041"/>
    <m/>
    <m/>
    <m/>
    <m/>
    <m/>
    <m/>
    <m/>
    <m/>
    <n v="29452.91"/>
    <m/>
    <m/>
    <m/>
    <m/>
    <m/>
    <m/>
    <m/>
    <m/>
    <x v="0"/>
    <x v="0"/>
    <m/>
  </r>
  <r>
    <s v=""/>
    <s v=" IR_0204_1084"/>
    <s v="IR Vacuum - Draft SOW/SPECS/APP"/>
    <s v="6.06.02.04"/>
    <x v="0"/>
    <d v="2025-10-02T00:00:00"/>
    <d v="2026-01-30T00:00:00"/>
    <s v="rnavarrol"/>
    <s v="chetzel"/>
    <n v="4945.43"/>
    <s v="EDIA"/>
    <s v="C"/>
    <s v="Labor"/>
    <s v="TEC"/>
    <m/>
    <s v="BNL"/>
    <s v="PED"/>
    <s v="VAC"/>
    <x v="10"/>
    <s v="A.PP001"/>
    <s v="APP00041"/>
    <m/>
    <m/>
    <m/>
    <m/>
    <m/>
    <m/>
    <m/>
    <m/>
    <n v="4945.43"/>
    <m/>
    <m/>
    <m/>
    <m/>
    <m/>
    <m/>
    <m/>
    <m/>
    <x v="0"/>
    <x v="0"/>
    <m/>
  </r>
  <r>
    <s v=""/>
    <s v=" IR_0204_1084"/>
    <s v="IR Vacuum - Draft SOW/SPECS/APP"/>
    <s v="6.06.02.04"/>
    <x v="0"/>
    <d v="2025-10-02T00:00:00"/>
    <d v="2026-01-30T00:00:00"/>
    <s v="rnavarrol"/>
    <s v="chetzel"/>
    <n v="1630.65"/>
    <s v="EDIA"/>
    <s v="C"/>
    <s v="Labor"/>
    <s v="TEC"/>
    <m/>
    <s v="BNL"/>
    <s v="PED"/>
    <s v="VAC"/>
    <x v="10"/>
    <s v="A.PP001"/>
    <s v="APP00041"/>
    <m/>
    <m/>
    <m/>
    <m/>
    <m/>
    <m/>
    <m/>
    <m/>
    <n v="1630.65"/>
    <m/>
    <m/>
    <m/>
    <m/>
    <m/>
    <m/>
    <m/>
    <m/>
    <x v="0"/>
    <x v="0"/>
    <m/>
  </r>
  <r>
    <s v=""/>
    <s v=" IR_0204_1084"/>
    <s v="IR Vacuum - Draft SOW/SPECS/APP"/>
    <s v="6.06.02.04"/>
    <x v="0"/>
    <d v="2025-10-02T00:00:00"/>
    <d v="2026-01-30T00:00:00"/>
    <s v="rnavarrol"/>
    <s v="chetzel"/>
    <n v="19428.48"/>
    <s v="EDIA"/>
    <s v="C"/>
    <s v="Labor"/>
    <s v="TEC"/>
    <m/>
    <s v="BNL"/>
    <s v="PED"/>
    <s v="VAC"/>
    <x v="10"/>
    <s v="A.PP001"/>
    <s v="APP00041"/>
    <m/>
    <m/>
    <m/>
    <m/>
    <m/>
    <m/>
    <m/>
    <m/>
    <n v="19428.48"/>
    <m/>
    <m/>
    <m/>
    <m/>
    <m/>
    <m/>
    <m/>
    <m/>
    <x v="0"/>
    <x v="0"/>
    <m/>
  </r>
  <r>
    <s v=""/>
    <s v=" IR_0204_1084"/>
    <s v="IR Vacuum - Draft SOW/SPECS/APP"/>
    <s v="6.06.02.04"/>
    <x v="0"/>
    <d v="2025-10-02T00:00:00"/>
    <d v="2026-01-30T00:00:00"/>
    <s v="rnavarrol"/>
    <s v="chetzel"/>
    <n v="9714.24"/>
    <s v="EDIA"/>
    <s v="C"/>
    <s v="Labor"/>
    <s v="TEC"/>
    <m/>
    <s v="BNL"/>
    <s v="PED"/>
    <s v="VAC"/>
    <x v="10"/>
    <s v="A.PP001"/>
    <s v="APP00041"/>
    <m/>
    <m/>
    <m/>
    <m/>
    <m/>
    <m/>
    <m/>
    <m/>
    <n v="9714.24"/>
    <m/>
    <m/>
    <m/>
    <m/>
    <m/>
    <m/>
    <m/>
    <m/>
    <x v="0"/>
    <x v="0"/>
    <m/>
  </r>
  <r>
    <s v=""/>
    <s v=" IR_0204_1084"/>
    <s v="IR Vacuum - Draft SOW/SPECS/APP"/>
    <s v="6.06.02.04"/>
    <x v="0"/>
    <d v="2025-10-02T00:00:00"/>
    <d v="2026-01-30T00:00:00"/>
    <s v="rnavarrol"/>
    <s v="chetzel"/>
    <n v="3261.31"/>
    <s v="EDIA"/>
    <s v="C"/>
    <s v="Labor"/>
    <s v="TEC"/>
    <m/>
    <s v="BNL"/>
    <s v="PED"/>
    <s v="VAC"/>
    <x v="10"/>
    <s v="A.PP001"/>
    <s v="APP00041"/>
    <m/>
    <m/>
    <m/>
    <m/>
    <m/>
    <m/>
    <m/>
    <m/>
    <n v="3261.31"/>
    <m/>
    <m/>
    <m/>
    <m/>
    <m/>
    <m/>
    <m/>
    <m/>
    <x v="0"/>
    <x v="0"/>
    <m/>
  </r>
  <r>
    <s v=""/>
    <s v=" IR_0204_1085"/>
    <s v="IR Vacuum - Finalize SOW/SPECS/APP"/>
    <s v="6.06.02.04"/>
    <x v="0"/>
    <d v="2026-02-02T00:00:00"/>
    <d v="2026-03-30T00:00:00"/>
    <s v="rnavarrol"/>
    <s v="chetzel"/>
    <n v="17671.75"/>
    <s v="EDIA"/>
    <s v="C"/>
    <s v="Labor"/>
    <s v="TEC"/>
    <m/>
    <s v="BNL"/>
    <s v="PED"/>
    <s v="VAC"/>
    <x v="10"/>
    <s v="A.PP001"/>
    <s v="APP00041"/>
    <m/>
    <m/>
    <m/>
    <m/>
    <m/>
    <m/>
    <m/>
    <m/>
    <n v="17671.75"/>
    <m/>
    <m/>
    <m/>
    <m/>
    <m/>
    <m/>
    <m/>
    <m/>
    <x v="0"/>
    <x v="0"/>
    <m/>
  </r>
  <r>
    <s v=""/>
    <s v=" IR_0204_1085"/>
    <s v="IR Vacuum - Finalize SOW/SPECS/APP"/>
    <s v="6.06.02.04"/>
    <x v="0"/>
    <d v="2026-02-02T00:00:00"/>
    <d v="2026-03-30T00:00:00"/>
    <s v="rnavarrol"/>
    <s v="chetzel"/>
    <n v="3002.58"/>
    <s v="EDIA"/>
    <s v="C"/>
    <s v="Labor"/>
    <s v="TEC"/>
    <m/>
    <s v="BNL"/>
    <s v="PED"/>
    <s v="VAC"/>
    <x v="10"/>
    <s v="A.PP001"/>
    <s v="APP00041"/>
    <m/>
    <m/>
    <m/>
    <m/>
    <m/>
    <m/>
    <m/>
    <m/>
    <n v="3002.58"/>
    <m/>
    <m/>
    <m/>
    <m/>
    <m/>
    <m/>
    <m/>
    <m/>
    <x v="0"/>
    <x v="0"/>
    <m/>
  </r>
  <r>
    <s v=""/>
    <s v=" IR_0204_1085"/>
    <s v="IR Vacuum - Finalize SOW/SPECS/APP"/>
    <s v="6.06.02.04"/>
    <x v="0"/>
    <d v="2026-02-02T00:00:00"/>
    <d v="2026-03-30T00:00:00"/>
    <s v="rnavarrol"/>
    <s v="chetzel"/>
    <n v="931.8"/>
    <s v="EDIA"/>
    <s v="C"/>
    <s v="Labor"/>
    <s v="TEC"/>
    <m/>
    <s v="BNL"/>
    <s v="PED"/>
    <s v="VAC"/>
    <x v="10"/>
    <s v="A.PP001"/>
    <s v="APP00041"/>
    <m/>
    <m/>
    <m/>
    <m/>
    <m/>
    <m/>
    <m/>
    <m/>
    <n v="931.8"/>
    <m/>
    <m/>
    <m/>
    <m/>
    <m/>
    <m/>
    <m/>
    <m/>
    <x v="0"/>
    <x v="0"/>
    <m/>
  </r>
  <r>
    <s v=""/>
    <s v=" IR_0204_1085"/>
    <s v="IR Vacuum - Finalize SOW/SPECS/APP"/>
    <s v="6.06.02.04"/>
    <x v="0"/>
    <d v="2026-02-02T00:00:00"/>
    <d v="2026-03-30T00:00:00"/>
    <s v="rnavarrol"/>
    <s v="chetzel"/>
    <n v="11657.09"/>
    <s v="EDIA"/>
    <s v="C"/>
    <s v="Labor"/>
    <s v="TEC"/>
    <m/>
    <s v="BNL"/>
    <s v="PED"/>
    <s v="VAC"/>
    <x v="10"/>
    <s v="A.PP001"/>
    <s v="APP00041"/>
    <m/>
    <m/>
    <m/>
    <m/>
    <m/>
    <m/>
    <m/>
    <m/>
    <n v="11657.09"/>
    <m/>
    <m/>
    <m/>
    <m/>
    <m/>
    <m/>
    <m/>
    <m/>
    <x v="0"/>
    <x v="0"/>
    <m/>
  </r>
  <r>
    <s v=""/>
    <s v=" IR_0204_1085"/>
    <s v="IR Vacuum - Finalize SOW/SPECS/APP"/>
    <s v="6.06.02.04"/>
    <x v="0"/>
    <d v="2026-02-02T00:00:00"/>
    <d v="2026-03-30T00:00:00"/>
    <s v="rnavarrol"/>
    <s v="chetzel"/>
    <n v="5828.54"/>
    <s v="EDIA"/>
    <s v="C"/>
    <s v="Labor"/>
    <s v="TEC"/>
    <m/>
    <s v="BNL"/>
    <s v="PED"/>
    <s v="VAC"/>
    <x v="10"/>
    <s v="A.PP001"/>
    <s v="APP00041"/>
    <m/>
    <m/>
    <m/>
    <m/>
    <m/>
    <m/>
    <m/>
    <m/>
    <n v="5828.54"/>
    <m/>
    <m/>
    <m/>
    <m/>
    <m/>
    <m/>
    <m/>
    <m/>
    <x v="0"/>
    <x v="0"/>
    <m/>
  </r>
  <r>
    <s v=""/>
    <s v=" IR_0204_1085"/>
    <s v="IR Vacuum - Finalize SOW/SPECS/APP"/>
    <s v="6.06.02.04"/>
    <x v="0"/>
    <d v="2026-02-02T00:00:00"/>
    <d v="2026-03-30T00:00:00"/>
    <s v="rnavarrol"/>
    <s v="chetzel"/>
    <n v="1980.08"/>
    <s v="EDIA"/>
    <s v="C"/>
    <s v="Labor"/>
    <s v="TEC"/>
    <m/>
    <s v="BNL"/>
    <s v="PED"/>
    <s v="VAC"/>
    <x v="10"/>
    <s v="A.PP001"/>
    <s v="APP00041"/>
    <m/>
    <m/>
    <m/>
    <m/>
    <m/>
    <m/>
    <m/>
    <m/>
    <n v="1980.08"/>
    <m/>
    <m/>
    <m/>
    <m/>
    <m/>
    <m/>
    <m/>
    <m/>
    <x v="0"/>
    <x v="0"/>
    <m/>
  </r>
  <r>
    <s v=""/>
    <s v=" IR_0204_1086"/>
    <s v="IR Vacuum - Document approvals"/>
    <s v="6.06.02.04"/>
    <x v="0"/>
    <d v="2026-03-31T00:00:00"/>
    <d v="2026-05-26T00:00:00"/>
    <s v="rnavarrol"/>
    <s v="chetzel"/>
    <n v="11647.29"/>
    <s v="EDIA"/>
    <s v="C"/>
    <s v="Labor"/>
    <s v="TEC"/>
    <m/>
    <s v="BNL"/>
    <s v="PED"/>
    <s v="VAC"/>
    <x v="10"/>
    <s v="A.PP001"/>
    <s v="APP00041"/>
    <m/>
    <m/>
    <m/>
    <m/>
    <m/>
    <m/>
    <m/>
    <m/>
    <n v="11647.29"/>
    <m/>
    <m/>
    <m/>
    <m/>
    <m/>
    <m/>
    <m/>
    <m/>
    <x v="0"/>
    <x v="0"/>
    <m/>
  </r>
  <r>
    <s v=""/>
    <s v=" IR_0204_1086"/>
    <s v="IR Vacuum - Document approvals"/>
    <s v="6.06.02.04"/>
    <x v="0"/>
    <d v="2026-03-31T00:00:00"/>
    <d v="2026-05-26T00:00:00"/>
    <s v="rnavarrol"/>
    <s v="chetzel"/>
    <n v="1942.85"/>
    <s v="EDIA"/>
    <s v="C"/>
    <s v="Labor"/>
    <s v="TEC"/>
    <m/>
    <s v="BNL"/>
    <s v="PED"/>
    <s v="VAC"/>
    <x v="10"/>
    <s v="A.PP001"/>
    <s v="APP00041"/>
    <m/>
    <m/>
    <m/>
    <m/>
    <m/>
    <m/>
    <m/>
    <m/>
    <n v="1942.85"/>
    <m/>
    <m/>
    <m/>
    <m/>
    <m/>
    <m/>
    <m/>
    <m/>
    <x v="0"/>
    <x v="0"/>
    <m/>
  </r>
  <r>
    <s v=""/>
    <s v=" IR_0204_1086"/>
    <s v="IR Vacuum - Document approvals"/>
    <s v="6.06.02.04"/>
    <x v="0"/>
    <d v="2026-03-31T00:00:00"/>
    <d v="2026-05-26T00:00:00"/>
    <s v="rnavarrol"/>
    <s v="chetzel"/>
    <n v="698.85"/>
    <s v="EDIA"/>
    <s v="C"/>
    <s v="Labor"/>
    <s v="TEC"/>
    <m/>
    <s v="BNL"/>
    <s v="PED"/>
    <s v="VAC"/>
    <x v="10"/>
    <s v="A.PP001"/>
    <s v="APP00041"/>
    <m/>
    <m/>
    <m/>
    <m/>
    <m/>
    <m/>
    <m/>
    <m/>
    <n v="698.85"/>
    <m/>
    <m/>
    <m/>
    <m/>
    <m/>
    <m/>
    <m/>
    <m/>
    <x v="0"/>
    <x v="0"/>
    <m/>
  </r>
  <r>
    <s v=""/>
    <s v=" IR_0204_1086"/>
    <s v="IR Vacuum - Document approvals"/>
    <s v="6.06.02.04"/>
    <x v="0"/>
    <d v="2026-03-31T00:00:00"/>
    <d v="2026-05-26T00:00:00"/>
    <s v="rnavarrol"/>
    <s v="chetzel"/>
    <n v="7771.39"/>
    <s v="EDIA"/>
    <s v="C"/>
    <s v="Labor"/>
    <s v="TEC"/>
    <m/>
    <s v="BNL"/>
    <s v="PED"/>
    <s v="VAC"/>
    <x v="10"/>
    <s v="A.PP001"/>
    <s v="APP00041"/>
    <m/>
    <m/>
    <m/>
    <m/>
    <m/>
    <m/>
    <m/>
    <m/>
    <n v="7771.39"/>
    <m/>
    <m/>
    <m/>
    <m/>
    <m/>
    <m/>
    <m/>
    <m/>
    <x v="0"/>
    <x v="0"/>
    <m/>
  </r>
  <r>
    <s v=""/>
    <s v=" IR_0204_1086"/>
    <s v="IR Vacuum - Document approvals"/>
    <s v="6.06.02.04"/>
    <x v="0"/>
    <d v="2026-03-31T00:00:00"/>
    <d v="2026-05-26T00:00:00"/>
    <s v="rnavarrol"/>
    <s v="chetzel"/>
    <n v="3885.7"/>
    <s v="EDIA"/>
    <s v="C"/>
    <s v="Labor"/>
    <s v="TEC"/>
    <m/>
    <s v="BNL"/>
    <s v="PED"/>
    <s v="VAC"/>
    <x v="10"/>
    <s v="A.PP001"/>
    <s v="APP00041"/>
    <m/>
    <m/>
    <m/>
    <m/>
    <m/>
    <m/>
    <m/>
    <m/>
    <n v="3885.7"/>
    <m/>
    <m/>
    <m/>
    <m/>
    <m/>
    <m/>
    <m/>
    <m/>
    <x v="0"/>
    <x v="0"/>
    <m/>
  </r>
  <r>
    <s v=""/>
    <s v=" IR_0204_1086"/>
    <s v="IR Vacuum - Document approvals"/>
    <s v="6.06.02.04"/>
    <x v="0"/>
    <d v="2026-03-31T00:00:00"/>
    <d v="2026-05-26T00:00:00"/>
    <s v="rnavarrol"/>
    <s v="chetzel"/>
    <n v="1281.23"/>
    <s v="EDIA"/>
    <s v="C"/>
    <s v="Labor"/>
    <s v="TEC"/>
    <m/>
    <s v="BNL"/>
    <s v="PED"/>
    <s v="VAC"/>
    <x v="10"/>
    <s v="A.PP001"/>
    <s v="APP00041"/>
    <m/>
    <m/>
    <m/>
    <m/>
    <m/>
    <m/>
    <m/>
    <m/>
    <n v="1281.23"/>
    <m/>
    <m/>
    <m/>
    <m/>
    <m/>
    <m/>
    <m/>
    <m/>
    <x v="0"/>
    <x v="0"/>
    <m/>
  </r>
  <r>
    <s v=""/>
    <s v=" IR_0204_1221"/>
    <s v="Movable ESR Collimators - Develop preliminary design - horizontal collimator"/>
    <s v="6.06.03.02.03"/>
    <x v="0"/>
    <d v="2024-04-15T00:00:00"/>
    <d v="2024-06-10T00:00:00"/>
    <s v="rnavarrol"/>
    <s v="chetzel"/>
    <n v="8123.41"/>
    <s v="EDIA"/>
    <s v="C"/>
    <s v="Labor"/>
    <s v="TEC"/>
    <m/>
    <s v="BNL"/>
    <s v="PED"/>
    <s v="VAC"/>
    <x v="11"/>
    <s v="S.P055"/>
    <s v="APP00141"/>
    <m/>
    <m/>
    <m/>
    <m/>
    <m/>
    <m/>
    <n v="8123.41"/>
    <m/>
    <m/>
    <m/>
    <m/>
    <m/>
    <m/>
    <m/>
    <m/>
    <m/>
    <m/>
    <x v="0"/>
    <x v="0"/>
    <m/>
  </r>
  <r>
    <s v=""/>
    <s v=" IR_0204_1221"/>
    <s v="Movable ESR Collimators - Develop preliminary design - horizontal collimator"/>
    <s v="6.06.03.02.03"/>
    <x v="0"/>
    <d v="2024-04-15T00:00:00"/>
    <d v="2024-06-10T00:00:00"/>
    <s v="rnavarrol"/>
    <s v="chetzel"/>
    <n v="10717.14"/>
    <s v="EDIA"/>
    <s v="C"/>
    <s v="Labor"/>
    <s v="TEC"/>
    <m/>
    <s v="BNL"/>
    <s v="PED"/>
    <s v="VAC"/>
    <x v="11"/>
    <s v="S.P055"/>
    <s v="APP00141"/>
    <m/>
    <m/>
    <m/>
    <m/>
    <m/>
    <m/>
    <n v="10717.14"/>
    <m/>
    <m/>
    <m/>
    <m/>
    <m/>
    <m/>
    <m/>
    <m/>
    <m/>
    <m/>
    <x v="0"/>
    <x v="0"/>
    <m/>
  </r>
  <r>
    <s v=""/>
    <s v=" IR_0204_1221"/>
    <s v="Movable ESR Collimators - Develop preliminary design - horizontal collimator"/>
    <s v="6.06.03.02.03"/>
    <x v="0"/>
    <d v="2024-04-15T00:00:00"/>
    <d v="2024-06-10T00:00:00"/>
    <s v="rnavarrol"/>
    <s v="chetzel"/>
    <n v="10717.14"/>
    <s v="EDIA"/>
    <s v="C"/>
    <s v="Labor"/>
    <s v="TEC"/>
    <m/>
    <s v="BNL"/>
    <s v="PED"/>
    <s v="VAC"/>
    <x v="11"/>
    <s v="S.P055"/>
    <s v="APP00141"/>
    <m/>
    <m/>
    <m/>
    <m/>
    <m/>
    <m/>
    <n v="10717.14"/>
    <m/>
    <m/>
    <m/>
    <m/>
    <m/>
    <m/>
    <m/>
    <m/>
    <m/>
    <m/>
    <x v="0"/>
    <x v="0"/>
    <m/>
  </r>
  <r>
    <s v=""/>
    <s v=" IR_0204_1221"/>
    <s v="Movable ESR Collimators - Develop preliminary design - horizontal collimator"/>
    <s v="6.06.03.02.03"/>
    <x v="0"/>
    <d v="2024-04-15T00:00:00"/>
    <d v="2024-06-10T00:00:00"/>
    <s v="rnavarrol"/>
    <s v="chetzel"/>
    <n v="1319.03"/>
    <s v="EDIA"/>
    <s v="C"/>
    <s v="Labor"/>
    <s v="TEC"/>
    <m/>
    <s v="BNL"/>
    <s v="PED"/>
    <s v="VAC"/>
    <x v="11"/>
    <s v="S.P055"/>
    <s v="APP00141"/>
    <m/>
    <m/>
    <m/>
    <m/>
    <m/>
    <m/>
    <n v="1319.03"/>
    <m/>
    <m/>
    <m/>
    <m/>
    <m/>
    <m/>
    <m/>
    <m/>
    <m/>
    <m/>
    <x v="0"/>
    <x v="0"/>
    <m/>
  </r>
  <r>
    <s v=""/>
    <s v=" IR_0204_1222"/>
    <s v="Movable ESR Collimators - Develop preliminary design - vertical collimator"/>
    <s v="6.06.03.02.03"/>
    <x v="0"/>
    <d v="2024-04-15T00:00:00"/>
    <d v="2024-06-10T00:00:00"/>
    <s v="rnavarrol"/>
    <s v="chetzel"/>
    <n v="8123.41"/>
    <s v="EDIA"/>
    <s v="C"/>
    <s v="Labor"/>
    <s v="TEC"/>
    <m/>
    <s v="BNL"/>
    <s v="PED"/>
    <s v="VAC"/>
    <x v="11"/>
    <s v="S.P055"/>
    <s v="APP00141"/>
    <m/>
    <m/>
    <m/>
    <m/>
    <m/>
    <m/>
    <n v="8123.41"/>
    <m/>
    <m/>
    <m/>
    <m/>
    <m/>
    <m/>
    <m/>
    <m/>
    <m/>
    <m/>
    <x v="0"/>
    <x v="0"/>
    <m/>
  </r>
  <r>
    <s v=""/>
    <s v=" IR_0204_1222"/>
    <s v="Movable ESR Collimators - Develop preliminary design - vertical collimator"/>
    <s v="6.06.03.02.03"/>
    <x v="0"/>
    <d v="2024-04-15T00:00:00"/>
    <d v="2024-06-10T00:00:00"/>
    <s v="rnavarrol"/>
    <s v="chetzel"/>
    <n v="10717.14"/>
    <s v="EDIA"/>
    <s v="C"/>
    <s v="Labor"/>
    <s v="TEC"/>
    <m/>
    <s v="BNL"/>
    <s v="PED"/>
    <s v="VAC"/>
    <x v="11"/>
    <s v="S.P055"/>
    <s v="APP00141"/>
    <m/>
    <m/>
    <m/>
    <m/>
    <m/>
    <m/>
    <n v="10717.14"/>
    <m/>
    <m/>
    <m/>
    <m/>
    <m/>
    <m/>
    <m/>
    <m/>
    <m/>
    <m/>
    <x v="0"/>
    <x v="0"/>
    <m/>
  </r>
  <r>
    <s v=""/>
    <s v=" IR_0204_1222"/>
    <s v="Movable ESR Collimators - Develop preliminary design - vertical collimator"/>
    <s v="6.06.03.02.03"/>
    <x v="0"/>
    <d v="2024-04-15T00:00:00"/>
    <d v="2024-06-10T00:00:00"/>
    <s v="rnavarrol"/>
    <s v="chetzel"/>
    <n v="10717.14"/>
    <s v="EDIA"/>
    <s v="C"/>
    <s v="Labor"/>
    <s v="TEC"/>
    <m/>
    <s v="BNL"/>
    <s v="PED"/>
    <s v="VAC"/>
    <x v="11"/>
    <s v="S.P055"/>
    <s v="APP00141"/>
    <m/>
    <m/>
    <m/>
    <m/>
    <m/>
    <m/>
    <n v="10717.14"/>
    <m/>
    <m/>
    <m/>
    <m/>
    <m/>
    <m/>
    <m/>
    <m/>
    <m/>
    <m/>
    <x v="0"/>
    <x v="0"/>
    <m/>
  </r>
  <r>
    <s v=""/>
    <s v=" IR_0204_1222"/>
    <s v="Movable ESR Collimators - Develop preliminary design - vertical collimator"/>
    <s v="6.06.03.02.03"/>
    <x v="0"/>
    <d v="2024-04-15T00:00:00"/>
    <d v="2024-06-10T00:00:00"/>
    <s v="rnavarrol"/>
    <s v="chetzel"/>
    <n v="1319.03"/>
    <s v="EDIA"/>
    <s v="C"/>
    <s v="Labor"/>
    <s v="TEC"/>
    <m/>
    <s v="BNL"/>
    <s v="PED"/>
    <s v="VAC"/>
    <x v="11"/>
    <s v="S.P055"/>
    <s v="APP00141"/>
    <m/>
    <m/>
    <m/>
    <m/>
    <m/>
    <m/>
    <n v="1319.03"/>
    <m/>
    <m/>
    <m/>
    <m/>
    <m/>
    <m/>
    <m/>
    <m/>
    <m/>
    <m/>
    <x v="0"/>
    <x v="0"/>
    <m/>
  </r>
  <r>
    <s v=""/>
    <s v=" IR_0204_1223"/>
    <s v="Movable ESR Collimators - Review design approach - ESR collimators"/>
    <s v="6.06.03.02.03"/>
    <x v="0"/>
    <d v="2024-06-11T00:00:00"/>
    <d v="2024-07-09T00:00:00"/>
    <s v="rnavarrol"/>
    <s v="chetzel"/>
    <n v="4124.1899999999996"/>
    <s v="EDIA"/>
    <s v="C"/>
    <s v="Labor"/>
    <s v="TEC"/>
    <m/>
    <s v="BNL"/>
    <s v="PED"/>
    <s v="VAC"/>
    <x v="11"/>
    <s v="S.P055"/>
    <s v="APP00141"/>
    <m/>
    <m/>
    <m/>
    <m/>
    <m/>
    <m/>
    <n v="4124.1899999999996"/>
    <m/>
    <m/>
    <m/>
    <m/>
    <m/>
    <m/>
    <m/>
    <m/>
    <m/>
    <m/>
    <x v="0"/>
    <x v="0"/>
    <m/>
  </r>
  <r>
    <s v=""/>
    <s v=" IR_0204_1223"/>
    <s v="Movable ESR Collimators - Review design approach - ESR collimators"/>
    <s v="6.06.03.02.03"/>
    <x v="0"/>
    <d v="2024-06-11T00:00:00"/>
    <d v="2024-07-09T00:00:00"/>
    <s v="rnavarrol"/>
    <s v="chetzel"/>
    <n v="5441.01"/>
    <s v="EDIA"/>
    <s v="C"/>
    <s v="Labor"/>
    <s v="TEC"/>
    <m/>
    <s v="BNL"/>
    <s v="PED"/>
    <s v="VAC"/>
    <x v="11"/>
    <s v="S.P055"/>
    <s v="APP00141"/>
    <m/>
    <m/>
    <m/>
    <m/>
    <m/>
    <m/>
    <n v="5441.01"/>
    <m/>
    <m/>
    <m/>
    <m/>
    <m/>
    <m/>
    <m/>
    <m/>
    <m/>
    <m/>
    <x v="0"/>
    <x v="0"/>
    <m/>
  </r>
  <r>
    <s v=""/>
    <s v=" IR_0204_1223"/>
    <s v="Movable ESR Collimators - Review design approach - ESR collimators"/>
    <s v="6.06.03.02.03"/>
    <x v="0"/>
    <d v="2024-06-11T00:00:00"/>
    <d v="2024-07-09T00:00:00"/>
    <s v="rnavarrol"/>
    <s v="chetzel"/>
    <n v="5441.01"/>
    <s v="EDIA"/>
    <s v="C"/>
    <s v="Labor"/>
    <s v="TEC"/>
    <m/>
    <s v="BNL"/>
    <s v="PED"/>
    <s v="VAC"/>
    <x v="11"/>
    <s v="S.P055"/>
    <s v="APP00141"/>
    <m/>
    <m/>
    <m/>
    <m/>
    <m/>
    <m/>
    <n v="5441.01"/>
    <m/>
    <m/>
    <m/>
    <m/>
    <m/>
    <m/>
    <m/>
    <m/>
    <m/>
    <m/>
    <x v="0"/>
    <x v="0"/>
    <m/>
  </r>
  <r>
    <s v=""/>
    <s v=" IR_0204_1223"/>
    <s v="Movable ESR Collimators - Review design approach - ESR collimators"/>
    <s v="6.06.03.02.03"/>
    <x v="0"/>
    <d v="2024-06-11T00:00:00"/>
    <d v="2024-07-09T00:00:00"/>
    <s v="rnavarrol"/>
    <s v="chetzel"/>
    <n v="1813.67"/>
    <s v="EDIA"/>
    <s v="C"/>
    <s v="Labor"/>
    <s v="TEC"/>
    <m/>
    <s v="BNL"/>
    <s v="PED"/>
    <s v="VAC"/>
    <x v="11"/>
    <s v="S.P055"/>
    <s v="APP00141"/>
    <m/>
    <m/>
    <m/>
    <m/>
    <m/>
    <m/>
    <n v="1813.67"/>
    <m/>
    <m/>
    <m/>
    <m/>
    <m/>
    <m/>
    <m/>
    <m/>
    <m/>
    <m/>
    <x v="0"/>
    <x v="0"/>
    <m/>
  </r>
  <r>
    <s v=""/>
    <s v=" IR_0204_1224"/>
    <s v="Movable ESR Collimators - Develop preliminary Models - horizontal collimator"/>
    <s v="6.06.03.02.03"/>
    <x v="0"/>
    <d v="2024-07-10T00:00:00"/>
    <d v="2024-09-04T00:00:00"/>
    <s v="rnavarrol"/>
    <s v="chetzel"/>
    <n v="8123.41"/>
    <s v="EDIA"/>
    <s v="C"/>
    <s v="Labor"/>
    <s v="TEC"/>
    <m/>
    <s v="BNL"/>
    <s v="PED"/>
    <s v="VAC"/>
    <x v="11"/>
    <s v="S.P055"/>
    <s v="APP00141"/>
    <m/>
    <m/>
    <m/>
    <m/>
    <m/>
    <m/>
    <n v="8123.41"/>
    <m/>
    <m/>
    <m/>
    <m/>
    <m/>
    <m/>
    <m/>
    <m/>
    <m/>
    <m/>
    <x v="0"/>
    <x v="0"/>
    <m/>
  </r>
  <r>
    <s v=""/>
    <s v=" IR_0204_1224"/>
    <s v="Movable ESR Collimators - Develop preliminary Models - horizontal collimator"/>
    <s v="6.06.03.02.03"/>
    <x v="0"/>
    <d v="2024-07-10T00:00:00"/>
    <d v="2024-09-04T00:00:00"/>
    <s v="rnavarrol"/>
    <s v="chetzel"/>
    <n v="10717.14"/>
    <s v="EDIA"/>
    <s v="C"/>
    <s v="Labor"/>
    <s v="TEC"/>
    <m/>
    <s v="BNL"/>
    <s v="PED"/>
    <s v="VAC"/>
    <x v="11"/>
    <s v="S.P055"/>
    <s v="APP00141"/>
    <m/>
    <m/>
    <m/>
    <m/>
    <m/>
    <m/>
    <n v="10717.14"/>
    <m/>
    <m/>
    <m/>
    <m/>
    <m/>
    <m/>
    <m/>
    <m/>
    <m/>
    <m/>
    <x v="0"/>
    <x v="0"/>
    <m/>
  </r>
  <r>
    <s v=""/>
    <s v=" IR_0204_1224"/>
    <s v="Movable ESR Collimators - Develop preliminary Models - horizontal collimator"/>
    <s v="6.06.03.02.03"/>
    <x v="0"/>
    <d v="2024-07-10T00:00:00"/>
    <d v="2024-09-04T00:00:00"/>
    <s v="rnavarrol"/>
    <s v="chetzel"/>
    <n v="10717.14"/>
    <s v="EDIA"/>
    <s v="C"/>
    <s v="Labor"/>
    <s v="TEC"/>
    <m/>
    <s v="BNL"/>
    <s v="PED"/>
    <s v="VAC"/>
    <x v="11"/>
    <s v="S.P055"/>
    <s v="APP00141"/>
    <m/>
    <m/>
    <m/>
    <m/>
    <m/>
    <m/>
    <n v="10717.14"/>
    <m/>
    <m/>
    <m/>
    <m/>
    <m/>
    <m/>
    <m/>
    <m/>
    <m/>
    <m/>
    <x v="0"/>
    <x v="0"/>
    <m/>
  </r>
  <r>
    <s v=""/>
    <s v=" IR_0204_1224"/>
    <s v="Movable ESR Collimators - Develop preliminary Models - horizontal collimator"/>
    <s v="6.06.03.02.03"/>
    <x v="0"/>
    <d v="2024-07-10T00:00:00"/>
    <d v="2024-09-04T00:00:00"/>
    <s v="rnavarrol"/>
    <s v="chetzel"/>
    <n v="1319.03"/>
    <s v="EDIA"/>
    <s v="C"/>
    <s v="Labor"/>
    <s v="TEC"/>
    <m/>
    <s v="BNL"/>
    <s v="PED"/>
    <s v="VAC"/>
    <x v="11"/>
    <s v="S.P055"/>
    <s v="APP00141"/>
    <m/>
    <m/>
    <m/>
    <m/>
    <m/>
    <m/>
    <n v="1319.03"/>
    <m/>
    <m/>
    <m/>
    <m/>
    <m/>
    <m/>
    <m/>
    <m/>
    <m/>
    <m/>
    <x v="0"/>
    <x v="0"/>
    <m/>
  </r>
  <r>
    <s v=""/>
    <s v=" IR_0204_1225"/>
    <s v="Movable ESR Collimators - Develop preliminary Models - vertical collimator"/>
    <s v="6.06.03.02.03"/>
    <x v="0"/>
    <d v="2024-07-10T00:00:00"/>
    <d v="2024-09-04T00:00:00"/>
    <s v="rnavarrol"/>
    <s v="chetzel"/>
    <n v="8123.41"/>
    <s v="EDIA"/>
    <s v="C"/>
    <s v="Labor"/>
    <s v="TEC"/>
    <m/>
    <s v="BNL"/>
    <s v="PED"/>
    <s v="VAC"/>
    <x v="11"/>
    <s v="S.P055"/>
    <s v="APP00141"/>
    <m/>
    <m/>
    <m/>
    <m/>
    <m/>
    <m/>
    <n v="8123.41"/>
    <m/>
    <m/>
    <m/>
    <m/>
    <m/>
    <m/>
    <m/>
    <m/>
    <m/>
    <m/>
    <x v="0"/>
    <x v="0"/>
    <m/>
  </r>
  <r>
    <s v=""/>
    <s v=" IR_0204_1225"/>
    <s v="Movable ESR Collimators - Develop preliminary Models - vertical collimator"/>
    <s v="6.06.03.02.03"/>
    <x v="0"/>
    <d v="2024-07-10T00:00:00"/>
    <d v="2024-09-04T00:00:00"/>
    <s v="rnavarrol"/>
    <s v="chetzel"/>
    <n v="10717.14"/>
    <s v="EDIA"/>
    <s v="C"/>
    <s v="Labor"/>
    <s v="TEC"/>
    <m/>
    <s v="BNL"/>
    <s v="PED"/>
    <s v="VAC"/>
    <x v="11"/>
    <s v="S.P055"/>
    <s v="APP00141"/>
    <m/>
    <m/>
    <m/>
    <m/>
    <m/>
    <m/>
    <n v="10717.14"/>
    <m/>
    <m/>
    <m/>
    <m/>
    <m/>
    <m/>
    <m/>
    <m/>
    <m/>
    <m/>
    <x v="0"/>
    <x v="0"/>
    <m/>
  </r>
  <r>
    <s v=""/>
    <s v=" IR_0204_1225"/>
    <s v="Movable ESR Collimators - Develop preliminary Models - vertical collimator"/>
    <s v="6.06.03.02.03"/>
    <x v="0"/>
    <d v="2024-07-10T00:00:00"/>
    <d v="2024-09-04T00:00:00"/>
    <s v="rnavarrol"/>
    <s v="chetzel"/>
    <n v="10717.14"/>
    <s v="EDIA"/>
    <s v="C"/>
    <s v="Labor"/>
    <s v="TEC"/>
    <m/>
    <s v="BNL"/>
    <s v="PED"/>
    <s v="VAC"/>
    <x v="11"/>
    <s v="S.P055"/>
    <s v="APP00141"/>
    <m/>
    <m/>
    <m/>
    <m/>
    <m/>
    <m/>
    <n v="10717.14"/>
    <m/>
    <m/>
    <m/>
    <m/>
    <m/>
    <m/>
    <m/>
    <m/>
    <m/>
    <m/>
    <x v="0"/>
    <x v="0"/>
    <m/>
  </r>
  <r>
    <s v=""/>
    <s v=" IR_0204_1225"/>
    <s v="Movable ESR Collimators - Develop preliminary Models - vertical collimator"/>
    <s v="6.06.03.02.03"/>
    <x v="0"/>
    <d v="2024-07-10T00:00:00"/>
    <d v="2024-09-04T00:00:00"/>
    <s v="rnavarrol"/>
    <s v="chetzel"/>
    <n v="1319.03"/>
    <s v="EDIA"/>
    <s v="C"/>
    <s v="Labor"/>
    <s v="TEC"/>
    <m/>
    <s v="BNL"/>
    <s v="PED"/>
    <s v="VAC"/>
    <x v="11"/>
    <s v="S.P055"/>
    <s v="APP00141"/>
    <m/>
    <m/>
    <m/>
    <m/>
    <m/>
    <m/>
    <n v="1319.03"/>
    <m/>
    <m/>
    <m/>
    <m/>
    <m/>
    <m/>
    <m/>
    <m/>
    <m/>
    <m/>
    <x v="0"/>
    <x v="0"/>
    <m/>
  </r>
  <r>
    <s v=""/>
    <s v=" IR_0204_1226"/>
    <s v="Movable ESR Collimators - Finalize preliminary design - horizontal collimator"/>
    <s v="6.06.03.02.03"/>
    <x v="0"/>
    <d v="2024-09-05T00:00:00"/>
    <d v="2024-09-25T00:00:00"/>
    <s v="rnavarrol"/>
    <s v="chetzel"/>
    <n v="2999.41"/>
    <s v="EDIA"/>
    <s v="C"/>
    <s v="Labor"/>
    <s v="TEC"/>
    <m/>
    <s v="BNL"/>
    <s v="PED"/>
    <s v="VAC"/>
    <x v="11"/>
    <s v="S.P055"/>
    <s v="APP00141"/>
    <m/>
    <m/>
    <m/>
    <m/>
    <m/>
    <m/>
    <n v="2999.41"/>
    <m/>
    <m/>
    <m/>
    <m/>
    <m/>
    <m/>
    <m/>
    <m/>
    <m/>
    <m/>
    <x v="0"/>
    <x v="0"/>
    <m/>
  </r>
  <r>
    <s v=""/>
    <s v=" IR_0204_1226"/>
    <s v="Movable ESR Collimators - Finalize preliminary design - horizontal collimator"/>
    <s v="6.06.03.02.03"/>
    <x v="0"/>
    <d v="2024-09-05T00:00:00"/>
    <d v="2024-09-25T00:00:00"/>
    <s v="rnavarrol"/>
    <s v="chetzel"/>
    <n v="3957.1"/>
    <s v="EDIA"/>
    <s v="C"/>
    <s v="Labor"/>
    <s v="TEC"/>
    <m/>
    <s v="BNL"/>
    <s v="PED"/>
    <s v="VAC"/>
    <x v="11"/>
    <s v="S.P055"/>
    <s v="APP00141"/>
    <m/>
    <m/>
    <m/>
    <m/>
    <m/>
    <m/>
    <n v="3957.1"/>
    <m/>
    <m/>
    <m/>
    <m/>
    <m/>
    <m/>
    <m/>
    <m/>
    <m/>
    <m/>
    <x v="0"/>
    <x v="0"/>
    <m/>
  </r>
  <r>
    <s v=""/>
    <s v=" IR_0204_1226"/>
    <s v="Movable ESR Collimators - Finalize preliminary design - horizontal collimator"/>
    <s v="6.06.03.02.03"/>
    <x v="0"/>
    <d v="2024-09-05T00:00:00"/>
    <d v="2024-09-25T00:00:00"/>
    <s v="rnavarrol"/>
    <s v="chetzel"/>
    <n v="3957.1"/>
    <s v="EDIA"/>
    <s v="C"/>
    <s v="Labor"/>
    <s v="TEC"/>
    <m/>
    <s v="BNL"/>
    <s v="PED"/>
    <s v="VAC"/>
    <x v="11"/>
    <s v="S.P055"/>
    <s v="APP00141"/>
    <m/>
    <m/>
    <m/>
    <m/>
    <m/>
    <m/>
    <n v="3957.1"/>
    <m/>
    <m/>
    <m/>
    <m/>
    <m/>
    <m/>
    <m/>
    <m/>
    <m/>
    <m/>
    <x v="0"/>
    <x v="0"/>
    <m/>
  </r>
  <r>
    <s v=""/>
    <s v=" IR_0204_1226"/>
    <s v="Movable ESR Collimators - Finalize preliminary design - horizontal collimator"/>
    <s v="6.06.03.02.03"/>
    <x v="0"/>
    <d v="2024-09-05T00:00:00"/>
    <d v="2024-09-25T00:00:00"/>
    <s v="rnavarrol"/>
    <s v="chetzel"/>
    <n v="494.64"/>
    <s v="EDIA"/>
    <s v="C"/>
    <s v="Labor"/>
    <s v="TEC"/>
    <m/>
    <s v="BNL"/>
    <s v="PED"/>
    <s v="VAC"/>
    <x v="11"/>
    <s v="S.P055"/>
    <s v="APP00141"/>
    <m/>
    <m/>
    <m/>
    <m/>
    <m/>
    <m/>
    <n v="494.64"/>
    <m/>
    <m/>
    <m/>
    <m/>
    <m/>
    <m/>
    <m/>
    <m/>
    <m/>
    <m/>
    <x v="0"/>
    <x v="0"/>
    <m/>
  </r>
  <r>
    <s v=""/>
    <s v=" IR_0204_1227"/>
    <s v="Movable ESR Collimators - Finalize preliminary design  - vertical collimator"/>
    <s v="6.06.03.02.03"/>
    <x v="0"/>
    <d v="2024-09-05T00:00:00"/>
    <d v="2024-09-25T00:00:00"/>
    <s v="rnavarrol"/>
    <s v="chetzel"/>
    <n v="2999.41"/>
    <s v="EDIA"/>
    <s v="C"/>
    <s v="Labor"/>
    <s v="TEC"/>
    <m/>
    <s v="BNL"/>
    <s v="PED"/>
    <s v="VAC"/>
    <x v="11"/>
    <s v="S.P055"/>
    <s v="APP00141"/>
    <m/>
    <m/>
    <m/>
    <m/>
    <m/>
    <m/>
    <n v="2999.41"/>
    <m/>
    <m/>
    <m/>
    <m/>
    <m/>
    <m/>
    <m/>
    <m/>
    <m/>
    <m/>
    <x v="0"/>
    <x v="0"/>
    <m/>
  </r>
  <r>
    <s v=""/>
    <s v=" IR_0204_1227"/>
    <s v="Movable ESR Collimators - Finalize preliminary design  - vertical collimator"/>
    <s v="6.06.03.02.03"/>
    <x v="0"/>
    <d v="2024-09-05T00:00:00"/>
    <d v="2024-09-25T00:00:00"/>
    <s v="rnavarrol"/>
    <s v="chetzel"/>
    <n v="3957.1"/>
    <s v="EDIA"/>
    <s v="C"/>
    <s v="Labor"/>
    <s v="TEC"/>
    <m/>
    <s v="BNL"/>
    <s v="PED"/>
    <s v="VAC"/>
    <x v="11"/>
    <s v="S.P055"/>
    <s v="APP00141"/>
    <m/>
    <m/>
    <m/>
    <m/>
    <m/>
    <m/>
    <n v="3957.1"/>
    <m/>
    <m/>
    <m/>
    <m/>
    <m/>
    <m/>
    <m/>
    <m/>
    <m/>
    <m/>
    <x v="0"/>
    <x v="0"/>
    <m/>
  </r>
  <r>
    <s v=""/>
    <s v=" IR_0204_1227"/>
    <s v="Movable ESR Collimators - Finalize preliminary design  - vertical collimator"/>
    <s v="6.06.03.02.03"/>
    <x v="0"/>
    <d v="2024-09-05T00:00:00"/>
    <d v="2024-09-25T00:00:00"/>
    <s v="rnavarrol"/>
    <s v="chetzel"/>
    <n v="3957.1"/>
    <s v="EDIA"/>
    <s v="C"/>
    <s v="Labor"/>
    <s v="TEC"/>
    <m/>
    <s v="BNL"/>
    <s v="PED"/>
    <s v="VAC"/>
    <x v="11"/>
    <s v="S.P055"/>
    <s v="APP00141"/>
    <m/>
    <m/>
    <m/>
    <m/>
    <m/>
    <m/>
    <n v="3957.1"/>
    <m/>
    <m/>
    <m/>
    <m/>
    <m/>
    <m/>
    <m/>
    <m/>
    <m/>
    <m/>
    <x v="0"/>
    <x v="0"/>
    <m/>
  </r>
  <r>
    <s v=""/>
    <s v=" IR_0204_1227"/>
    <s v="Movable ESR Collimators - Finalize preliminary design  - vertical collimator"/>
    <s v="6.06.03.02.03"/>
    <x v="0"/>
    <d v="2024-09-05T00:00:00"/>
    <d v="2024-09-25T00:00:00"/>
    <s v="rnavarrol"/>
    <s v="chetzel"/>
    <n v="494.64"/>
    <s v="EDIA"/>
    <s v="C"/>
    <s v="Labor"/>
    <s v="TEC"/>
    <m/>
    <s v="BNL"/>
    <s v="PED"/>
    <s v="VAC"/>
    <x v="11"/>
    <s v="S.P055"/>
    <s v="APP00141"/>
    <m/>
    <m/>
    <m/>
    <m/>
    <m/>
    <m/>
    <n v="494.64"/>
    <m/>
    <m/>
    <m/>
    <m/>
    <m/>
    <m/>
    <m/>
    <m/>
    <m/>
    <m/>
    <x v="0"/>
    <x v="0"/>
    <m/>
  </r>
  <r>
    <s v=""/>
    <s v=" IR_0204_1261"/>
    <s v="Movable ESR Collimators - Finalize design - ESR collimators"/>
    <s v="6.06.03.02.03"/>
    <x v="0"/>
    <d v="2025-09-26T00:00:00"/>
    <d v="2026-01-26T00:00:00"/>
    <s v="rnavarrol"/>
    <s v="chetzel"/>
    <n v="10295.450000000001"/>
    <s v="EDIA"/>
    <s v="C"/>
    <s v="Labor"/>
    <s v="TEC"/>
    <m/>
    <s v="BNL"/>
    <s v="PED"/>
    <s v="VAC"/>
    <x v="6"/>
    <s v="S.P055"/>
    <s v="APP00141"/>
    <m/>
    <m/>
    <m/>
    <m/>
    <m/>
    <m/>
    <m/>
    <n v="386.08"/>
    <n v="9909.3700000000008"/>
    <m/>
    <m/>
    <m/>
    <m/>
    <m/>
    <m/>
    <m/>
    <m/>
    <x v="0"/>
    <x v="0"/>
    <m/>
  </r>
  <r>
    <s v=""/>
    <s v=" IR_0204_1261"/>
    <s v="Movable ESR Collimators - Finalize design - ESR collimators"/>
    <s v="6.06.03.02.03"/>
    <x v="0"/>
    <d v="2025-09-26T00:00:00"/>
    <d v="2026-01-26T00:00:00"/>
    <s v="rnavarrol"/>
    <s v="chetzel"/>
    <n v="20109.439999999999"/>
    <s v="EDIA"/>
    <s v="C"/>
    <s v="Labor"/>
    <s v="TEC"/>
    <m/>
    <s v="BNL"/>
    <s v="PED"/>
    <s v="VAC"/>
    <x v="6"/>
    <s v="S.P055"/>
    <s v="APP00141"/>
    <m/>
    <m/>
    <m/>
    <m/>
    <m/>
    <m/>
    <m/>
    <n v="754.1"/>
    <n v="19355.330000000002"/>
    <m/>
    <m/>
    <m/>
    <m/>
    <m/>
    <m/>
    <m/>
    <m/>
    <x v="0"/>
    <x v="0"/>
    <m/>
  </r>
  <r>
    <s v=""/>
    <s v=" IR_0204_1261"/>
    <s v="Movable ESR Collimators - Finalize design - ESR collimators"/>
    <s v="6.06.03.02.03"/>
    <x v="0"/>
    <d v="2025-09-26T00:00:00"/>
    <d v="2026-01-26T00:00:00"/>
    <s v="rnavarrol"/>
    <s v="chetzel"/>
    <n v="20109.439999999999"/>
    <s v="EDIA"/>
    <s v="C"/>
    <s v="Labor"/>
    <s v="TEC"/>
    <m/>
    <s v="BNL"/>
    <s v="PED"/>
    <s v="VAC"/>
    <x v="6"/>
    <s v="S.P055"/>
    <s v="APP00141"/>
    <m/>
    <m/>
    <m/>
    <m/>
    <m/>
    <m/>
    <m/>
    <n v="754.1"/>
    <n v="19355.330000000002"/>
    <m/>
    <m/>
    <m/>
    <m/>
    <m/>
    <m/>
    <m/>
    <m/>
    <x v="0"/>
    <x v="0"/>
    <m/>
  </r>
  <r>
    <s v=""/>
    <s v=" IR_0204_1261"/>
    <s v="Movable ESR Collimators - Finalize design - ESR collimators"/>
    <s v="6.06.03.02.03"/>
    <x v="0"/>
    <d v="2025-09-26T00:00:00"/>
    <d v="2026-01-26T00:00:00"/>
    <s v="rnavarrol"/>
    <s v="chetzel"/>
    <n v="1763.99"/>
    <s v="EDIA"/>
    <s v="C"/>
    <s v="Labor"/>
    <s v="TEC"/>
    <m/>
    <s v="BNL"/>
    <s v="PED"/>
    <s v="VAC"/>
    <x v="6"/>
    <s v="S.P055"/>
    <s v="APP00141"/>
    <m/>
    <m/>
    <m/>
    <m/>
    <m/>
    <m/>
    <m/>
    <n v="66.150000000000006"/>
    <n v="1697.84"/>
    <m/>
    <m/>
    <m/>
    <m/>
    <m/>
    <m/>
    <m/>
    <m/>
    <x v="0"/>
    <x v="0"/>
    <m/>
  </r>
  <r>
    <s v=""/>
    <s v=" IR_0204_1262"/>
    <s v="Movable ESR Collimators - Finalize drawings - ESR collimators"/>
    <s v="6.06.03.02.03"/>
    <x v="0"/>
    <d v="2026-01-27T00:00:00"/>
    <d v="2026-05-19T00:00:00"/>
    <s v="rnavarrol"/>
    <s v="chetzel"/>
    <n v="10308.52"/>
    <s v="EDIA"/>
    <s v="C"/>
    <s v="Labor"/>
    <s v="TEC"/>
    <m/>
    <s v="BNL"/>
    <s v="PED"/>
    <s v="VAC"/>
    <x v="6"/>
    <s v="S.P055"/>
    <s v="APP00141"/>
    <m/>
    <m/>
    <m/>
    <m/>
    <m/>
    <m/>
    <m/>
    <m/>
    <n v="10308.52"/>
    <m/>
    <m/>
    <m/>
    <m/>
    <m/>
    <m/>
    <m/>
    <m/>
    <x v="0"/>
    <x v="0"/>
    <m/>
  </r>
  <r>
    <s v=""/>
    <s v=" IR_0204_1262"/>
    <s v="Movable ESR Collimators - Finalize drawings - ESR collimators"/>
    <s v="6.06.03.02.03"/>
    <x v="0"/>
    <d v="2026-01-27T00:00:00"/>
    <d v="2026-05-19T00:00:00"/>
    <s v="rnavarrol"/>
    <s v="chetzel"/>
    <n v="20134.97"/>
    <s v="EDIA"/>
    <s v="C"/>
    <s v="Labor"/>
    <s v="TEC"/>
    <m/>
    <s v="BNL"/>
    <s v="PED"/>
    <s v="VAC"/>
    <x v="6"/>
    <s v="S.P055"/>
    <s v="APP00141"/>
    <m/>
    <m/>
    <m/>
    <m/>
    <m/>
    <m/>
    <m/>
    <m/>
    <n v="20134.97"/>
    <m/>
    <m/>
    <m/>
    <m/>
    <m/>
    <m/>
    <m/>
    <m/>
    <x v="0"/>
    <x v="0"/>
    <m/>
  </r>
  <r>
    <s v=""/>
    <s v=" IR_0204_1262"/>
    <s v="Movable ESR Collimators - Finalize drawings - ESR collimators"/>
    <s v="6.06.03.02.03"/>
    <x v="0"/>
    <d v="2026-01-27T00:00:00"/>
    <d v="2026-05-19T00:00:00"/>
    <s v="rnavarrol"/>
    <s v="chetzel"/>
    <n v="20134.97"/>
    <s v="EDIA"/>
    <s v="C"/>
    <s v="Labor"/>
    <s v="TEC"/>
    <m/>
    <s v="BNL"/>
    <s v="PED"/>
    <s v="VAC"/>
    <x v="6"/>
    <s v="S.P055"/>
    <s v="APP00141"/>
    <m/>
    <m/>
    <m/>
    <m/>
    <m/>
    <m/>
    <m/>
    <m/>
    <n v="20134.97"/>
    <m/>
    <m/>
    <m/>
    <m/>
    <m/>
    <m/>
    <m/>
    <m/>
    <x v="0"/>
    <x v="0"/>
    <m/>
  </r>
  <r>
    <s v=""/>
    <s v=" IR_0204_1262"/>
    <s v="Movable ESR Collimators - Finalize drawings - ESR collimators"/>
    <s v="6.06.03.02.03"/>
    <x v="0"/>
    <d v="2026-01-27T00:00:00"/>
    <d v="2026-05-19T00:00:00"/>
    <s v="rnavarrol"/>
    <s v="chetzel"/>
    <n v="1766.23"/>
    <s v="EDIA"/>
    <s v="C"/>
    <s v="Labor"/>
    <s v="TEC"/>
    <m/>
    <s v="BNL"/>
    <s v="PED"/>
    <s v="VAC"/>
    <x v="6"/>
    <s v="S.P055"/>
    <s v="APP00141"/>
    <m/>
    <m/>
    <m/>
    <m/>
    <m/>
    <m/>
    <m/>
    <m/>
    <n v="1766.23"/>
    <m/>
    <m/>
    <m/>
    <m/>
    <m/>
    <m/>
    <m/>
    <m/>
    <x v="0"/>
    <x v="0"/>
    <m/>
  </r>
  <r>
    <s v=""/>
    <s v=" IR_0204_1263"/>
    <s v="Movable ESR Collimators - Prepare for final design review - ESR collimators"/>
    <s v="6.06.03.02.03"/>
    <x v="0"/>
    <d v="2026-05-20T00:00:00"/>
    <d v="2026-09-11T00:00:00"/>
    <s v="rnavarrol"/>
    <s v="chetzel"/>
    <n v="10308.52"/>
    <s v="EDIA"/>
    <s v="C"/>
    <s v="Labor"/>
    <s v="TEC"/>
    <m/>
    <s v="BNL"/>
    <s v="PED"/>
    <s v="VAC"/>
    <x v="6"/>
    <s v="S.P055"/>
    <s v="APP00141"/>
    <m/>
    <m/>
    <m/>
    <m/>
    <m/>
    <m/>
    <m/>
    <m/>
    <n v="10308.52"/>
    <m/>
    <m/>
    <m/>
    <m/>
    <m/>
    <m/>
    <m/>
    <m/>
    <x v="0"/>
    <x v="0"/>
    <m/>
  </r>
  <r>
    <s v=""/>
    <s v=" IR_0204_1263"/>
    <s v="Movable ESR Collimators - Prepare for final design review - ESR collimators"/>
    <s v="6.06.03.02.03"/>
    <x v="0"/>
    <d v="2026-05-20T00:00:00"/>
    <d v="2026-09-11T00:00:00"/>
    <s v="rnavarrol"/>
    <s v="chetzel"/>
    <n v="20134.97"/>
    <s v="EDIA"/>
    <s v="C"/>
    <s v="Labor"/>
    <s v="TEC"/>
    <m/>
    <s v="BNL"/>
    <s v="PED"/>
    <s v="VAC"/>
    <x v="6"/>
    <s v="S.P055"/>
    <s v="APP00141"/>
    <m/>
    <m/>
    <m/>
    <m/>
    <m/>
    <m/>
    <m/>
    <m/>
    <n v="20134.97"/>
    <m/>
    <m/>
    <m/>
    <m/>
    <m/>
    <m/>
    <m/>
    <m/>
    <x v="0"/>
    <x v="0"/>
    <m/>
  </r>
  <r>
    <s v=""/>
    <s v=" IR_0204_1263"/>
    <s v="Movable ESR Collimators - Prepare for final design review - ESR collimators"/>
    <s v="6.06.03.02.03"/>
    <x v="0"/>
    <d v="2026-05-20T00:00:00"/>
    <d v="2026-09-11T00:00:00"/>
    <s v="rnavarrol"/>
    <s v="chetzel"/>
    <n v="20134.97"/>
    <s v="EDIA"/>
    <s v="C"/>
    <s v="Labor"/>
    <s v="TEC"/>
    <m/>
    <s v="BNL"/>
    <s v="PED"/>
    <s v="VAC"/>
    <x v="6"/>
    <s v="S.P055"/>
    <s v="APP00141"/>
    <m/>
    <m/>
    <m/>
    <m/>
    <m/>
    <m/>
    <m/>
    <m/>
    <n v="20134.97"/>
    <m/>
    <m/>
    <m/>
    <m/>
    <m/>
    <m/>
    <m/>
    <m/>
    <x v="0"/>
    <x v="0"/>
    <m/>
  </r>
  <r>
    <s v=""/>
    <s v=" IR_0204_1263"/>
    <s v="Movable ESR Collimators - Prepare for final design review - ESR collimators"/>
    <s v="6.06.03.02.03"/>
    <x v="0"/>
    <d v="2026-05-20T00:00:00"/>
    <d v="2026-09-11T00:00:00"/>
    <s v="rnavarrol"/>
    <s v="chetzel"/>
    <n v="1942.85"/>
    <s v="EDIA"/>
    <s v="C"/>
    <s v="Labor"/>
    <s v="TEC"/>
    <m/>
    <s v="BNL"/>
    <s v="PED"/>
    <s v="VAC"/>
    <x v="6"/>
    <s v="S.P055"/>
    <s v="APP00141"/>
    <m/>
    <m/>
    <m/>
    <m/>
    <m/>
    <m/>
    <m/>
    <m/>
    <n v="1942.85"/>
    <m/>
    <m/>
    <m/>
    <m/>
    <m/>
    <m/>
    <m/>
    <m/>
    <x v="0"/>
    <x v="0"/>
    <m/>
  </r>
  <r>
    <s v=""/>
    <s v=" IR_0204_1301"/>
    <s v="Movable ESR Collimators - Finalize requirements"/>
    <s v="6.06.03.02.03"/>
    <x v="0"/>
    <d v="2026-09-14T00:00:00"/>
    <d v="2027-01-11T00:00:00"/>
    <s v="rnavarrol"/>
    <s v="chetzel"/>
    <n v="14744.72"/>
    <s v="EDIA"/>
    <s v="C"/>
    <s v="Labor"/>
    <s v="TEC"/>
    <m/>
    <s v="BNL"/>
    <s v="PED"/>
    <s v="VAC"/>
    <x v="6"/>
    <s v="S.P055"/>
    <s v="APP00141"/>
    <m/>
    <m/>
    <m/>
    <m/>
    <m/>
    <m/>
    <m/>
    <m/>
    <n v="2396.02"/>
    <n v="12348.7"/>
    <m/>
    <m/>
    <m/>
    <m/>
    <m/>
    <m/>
    <m/>
    <x v="0"/>
    <x v="0"/>
    <m/>
  </r>
  <r>
    <s v=""/>
    <s v=" IR_0204_1301"/>
    <s v="Movable ESR Collimators - Finalize requirements"/>
    <s v="6.06.03.02.03"/>
    <x v="0"/>
    <d v="2026-09-14T00:00:00"/>
    <d v="2027-01-11T00:00:00"/>
    <s v="rnavarrol"/>
    <s v="chetzel"/>
    <n v="13089.59"/>
    <s v="EDIA"/>
    <s v="C"/>
    <s v="Labor"/>
    <s v="TEC"/>
    <m/>
    <s v="BNL"/>
    <s v="PED"/>
    <s v="VAC"/>
    <x v="6"/>
    <s v="S.P055"/>
    <s v="APP00141"/>
    <m/>
    <m/>
    <m/>
    <m/>
    <m/>
    <m/>
    <m/>
    <m/>
    <n v="2127.06"/>
    <n v="10962.53"/>
    <m/>
    <m/>
    <m/>
    <m/>
    <m/>
    <m/>
    <m/>
    <x v="0"/>
    <x v="0"/>
    <m/>
  </r>
  <r>
    <s v=""/>
    <s v=" IR_0204_1301"/>
    <s v="Movable ESR Collimators - Finalize requirements"/>
    <s v="6.06.03.02.03"/>
    <x v="0"/>
    <d v="2026-09-14T00:00:00"/>
    <d v="2027-01-11T00:00:00"/>
    <s v="rnavarrol"/>
    <s v="chetzel"/>
    <n v="4316.0200000000004"/>
    <s v="EDIA"/>
    <s v="C"/>
    <s v="Labor"/>
    <s v="TEC"/>
    <m/>
    <s v="BNL"/>
    <s v="PED"/>
    <s v="VAC"/>
    <x v="6"/>
    <s v="S.P055"/>
    <s v="APP00141"/>
    <m/>
    <m/>
    <m/>
    <m/>
    <m/>
    <m/>
    <m/>
    <m/>
    <n v="701.35"/>
    <n v="3614.67"/>
    <m/>
    <m/>
    <m/>
    <m/>
    <m/>
    <m/>
    <m/>
    <x v="0"/>
    <x v="0"/>
    <m/>
  </r>
  <r>
    <s v=""/>
    <s v=" IR_0204_1301"/>
    <s v="Movable ESR Collimators - Finalize requirements"/>
    <s v="6.06.03.02.03"/>
    <x v="0"/>
    <d v="2026-09-14T00:00:00"/>
    <d v="2027-01-11T00:00:00"/>
    <s v="rnavarrol"/>
    <s v="chetzel"/>
    <n v="13089.59"/>
    <s v="EDIA"/>
    <s v="C"/>
    <s v="Labor"/>
    <s v="TEC"/>
    <m/>
    <s v="BNL"/>
    <s v="PED"/>
    <s v="VAC"/>
    <x v="6"/>
    <s v="S.P055"/>
    <s v="APP00141"/>
    <m/>
    <m/>
    <m/>
    <m/>
    <m/>
    <m/>
    <m/>
    <m/>
    <n v="2127.06"/>
    <n v="10962.53"/>
    <m/>
    <m/>
    <m/>
    <m/>
    <m/>
    <m/>
    <m/>
    <x v="0"/>
    <x v="0"/>
    <m/>
  </r>
  <r>
    <s v=""/>
    <s v=" IR_0204_1301"/>
    <s v="Movable ESR Collimators - Finalize requirements"/>
    <s v="6.06.03.02.03"/>
    <x v="0"/>
    <d v="2026-09-14T00:00:00"/>
    <d v="2027-01-11T00:00:00"/>
    <s v="rnavarrol"/>
    <s v="chetzel"/>
    <n v="4181.3999999999996"/>
    <s v="EDIA"/>
    <s v="C"/>
    <s v="Labor"/>
    <s v="TEC"/>
    <m/>
    <s v="BNL"/>
    <s v="PED"/>
    <s v="VAC"/>
    <x v="6"/>
    <s v="S.P055"/>
    <s v="APP00141"/>
    <m/>
    <m/>
    <m/>
    <m/>
    <m/>
    <m/>
    <m/>
    <m/>
    <n v="679.48"/>
    <n v="3501.92"/>
    <m/>
    <m/>
    <m/>
    <m/>
    <m/>
    <m/>
    <m/>
    <x v="0"/>
    <x v="0"/>
    <m/>
  </r>
  <r>
    <s v=""/>
    <s v=" IR_0204_1301"/>
    <s v="Movable ESR Collimators - Finalize requirements"/>
    <s v="6.06.03.02.03"/>
    <x v="0"/>
    <d v="2026-09-14T00:00:00"/>
    <d v="2027-01-11T00:00:00"/>
    <s v="rnavarrol"/>
    <s v="chetzel"/>
    <n v="4316.0200000000004"/>
    <s v="EDIA"/>
    <s v="C"/>
    <s v="Labor"/>
    <s v="TEC"/>
    <m/>
    <s v="BNL"/>
    <s v="PED"/>
    <s v="VAC"/>
    <x v="6"/>
    <s v="S.P055"/>
    <s v="APP00141"/>
    <m/>
    <m/>
    <m/>
    <m/>
    <m/>
    <m/>
    <m/>
    <m/>
    <n v="701.35"/>
    <n v="3614.67"/>
    <m/>
    <m/>
    <m/>
    <m/>
    <m/>
    <m/>
    <m/>
    <x v="0"/>
    <x v="0"/>
    <m/>
  </r>
  <r>
    <s v=""/>
    <s v=" IR_0204_1302"/>
    <s v="Movable ESR Collimators - Draft SOW/SPECS/APP"/>
    <s v="6.06.03.02.03"/>
    <x v="0"/>
    <d v="2027-01-12T00:00:00"/>
    <d v="2027-05-05T00:00:00"/>
    <s v="rnavarrol"/>
    <s v="chetzel"/>
    <n v="14826.19"/>
    <s v="EDIA"/>
    <s v="C"/>
    <s v="Labor"/>
    <s v="TEC"/>
    <m/>
    <s v="BNL"/>
    <s v="PED"/>
    <s v="VAC"/>
    <x v="10"/>
    <s v="S.P055"/>
    <s v="APP00141"/>
    <m/>
    <m/>
    <m/>
    <m/>
    <m/>
    <m/>
    <m/>
    <m/>
    <m/>
    <n v="14826.19"/>
    <m/>
    <m/>
    <m/>
    <m/>
    <m/>
    <m/>
    <m/>
    <x v="0"/>
    <x v="0"/>
    <m/>
  </r>
  <r>
    <s v=""/>
    <s v=" IR_0204_1302"/>
    <s v="Movable ESR Collimators - Draft SOW/SPECS/APP"/>
    <s v="6.06.03.02.03"/>
    <x v="0"/>
    <d v="2027-01-12T00:00:00"/>
    <d v="2027-05-05T00:00:00"/>
    <s v="rnavarrol"/>
    <s v="chetzel"/>
    <n v="13161.91"/>
    <s v="EDIA"/>
    <s v="C"/>
    <s v="Labor"/>
    <s v="TEC"/>
    <m/>
    <s v="BNL"/>
    <s v="PED"/>
    <s v="VAC"/>
    <x v="10"/>
    <s v="S.P055"/>
    <s v="APP00141"/>
    <m/>
    <m/>
    <m/>
    <m/>
    <m/>
    <m/>
    <m/>
    <m/>
    <m/>
    <n v="13161.91"/>
    <m/>
    <m/>
    <m/>
    <m/>
    <m/>
    <m/>
    <m/>
    <x v="0"/>
    <x v="0"/>
    <m/>
  </r>
  <r>
    <s v=""/>
    <s v=" IR_0204_1302"/>
    <s v="Movable ESR Collimators - Draft SOW/SPECS/APP"/>
    <s v="6.06.03.02.03"/>
    <x v="0"/>
    <d v="2027-01-12T00:00:00"/>
    <d v="2027-05-05T00:00:00"/>
    <s v="rnavarrol"/>
    <s v="chetzel"/>
    <n v="4339.87"/>
    <s v="EDIA"/>
    <s v="C"/>
    <s v="Labor"/>
    <s v="TEC"/>
    <m/>
    <s v="BNL"/>
    <s v="PED"/>
    <s v="VAC"/>
    <x v="10"/>
    <s v="S.P055"/>
    <s v="APP00141"/>
    <m/>
    <m/>
    <m/>
    <m/>
    <m/>
    <m/>
    <m/>
    <m/>
    <m/>
    <n v="4339.87"/>
    <m/>
    <m/>
    <m/>
    <m/>
    <m/>
    <m/>
    <m/>
    <x v="0"/>
    <x v="0"/>
    <m/>
  </r>
  <r>
    <s v=""/>
    <s v=" IR_0204_1302"/>
    <s v="Movable ESR Collimators - Draft SOW/SPECS/APP"/>
    <s v="6.06.03.02.03"/>
    <x v="0"/>
    <d v="2027-01-12T00:00:00"/>
    <d v="2027-05-05T00:00:00"/>
    <s v="rnavarrol"/>
    <s v="chetzel"/>
    <n v="13161.91"/>
    <s v="EDIA"/>
    <s v="C"/>
    <s v="Labor"/>
    <s v="TEC"/>
    <m/>
    <s v="BNL"/>
    <s v="PED"/>
    <s v="VAC"/>
    <x v="10"/>
    <s v="S.P055"/>
    <s v="APP00141"/>
    <m/>
    <m/>
    <m/>
    <m/>
    <m/>
    <m/>
    <m/>
    <m/>
    <m/>
    <n v="13161.91"/>
    <m/>
    <m/>
    <m/>
    <m/>
    <m/>
    <m/>
    <m/>
    <x v="0"/>
    <x v="0"/>
    <m/>
  </r>
  <r>
    <s v=""/>
    <s v=" IR_0204_1302"/>
    <s v="Movable ESR Collimators - Draft SOW/SPECS/APP"/>
    <s v="6.06.03.02.03"/>
    <x v="0"/>
    <d v="2027-01-12T00:00:00"/>
    <d v="2027-05-05T00:00:00"/>
    <s v="rnavarrol"/>
    <s v="chetzel"/>
    <n v="4204.5"/>
    <s v="EDIA"/>
    <s v="C"/>
    <s v="Labor"/>
    <s v="TEC"/>
    <m/>
    <s v="BNL"/>
    <s v="PED"/>
    <s v="VAC"/>
    <x v="10"/>
    <s v="S.P055"/>
    <s v="APP00141"/>
    <m/>
    <m/>
    <m/>
    <m/>
    <m/>
    <m/>
    <m/>
    <m/>
    <m/>
    <n v="4204.5"/>
    <m/>
    <m/>
    <m/>
    <m/>
    <m/>
    <m/>
    <m/>
    <x v="0"/>
    <x v="0"/>
    <m/>
  </r>
  <r>
    <s v=""/>
    <s v=" IR_0204_1302"/>
    <s v="Movable ESR Collimators - Draft SOW/SPECS/APP"/>
    <s v="6.06.03.02.03"/>
    <x v="0"/>
    <d v="2027-01-12T00:00:00"/>
    <d v="2027-05-05T00:00:00"/>
    <s v="rnavarrol"/>
    <s v="chetzel"/>
    <n v="4339.87"/>
    <s v="EDIA"/>
    <s v="C"/>
    <s v="Labor"/>
    <s v="TEC"/>
    <m/>
    <s v="BNL"/>
    <s v="PED"/>
    <s v="VAC"/>
    <x v="10"/>
    <s v="S.P055"/>
    <s v="APP00141"/>
    <m/>
    <m/>
    <m/>
    <m/>
    <m/>
    <m/>
    <m/>
    <m/>
    <m/>
    <n v="4339.87"/>
    <m/>
    <m/>
    <m/>
    <m/>
    <m/>
    <m/>
    <m/>
    <x v="0"/>
    <x v="0"/>
    <m/>
  </r>
  <r>
    <s v=""/>
    <s v=" IR_0204_1303"/>
    <s v="Movable ESR Collimators - Finalize SOW/SPECS/APP"/>
    <s v="6.06.03.02.03"/>
    <x v="0"/>
    <d v="2027-05-06T00:00:00"/>
    <d v="2027-07-30T00:00:00"/>
    <s v="rnavarrol"/>
    <s v="chetzel"/>
    <n v="11223.57"/>
    <s v="EDIA"/>
    <s v="C"/>
    <s v="Labor"/>
    <s v="TEC"/>
    <m/>
    <s v="BNL"/>
    <s v="PED"/>
    <s v="VAC"/>
    <x v="10"/>
    <s v="S.P055"/>
    <s v="APP00141"/>
    <m/>
    <m/>
    <m/>
    <m/>
    <m/>
    <m/>
    <m/>
    <m/>
    <m/>
    <n v="11223.57"/>
    <m/>
    <m/>
    <m/>
    <m/>
    <m/>
    <m/>
    <m/>
    <x v="0"/>
    <x v="0"/>
    <m/>
  </r>
  <r>
    <s v=""/>
    <s v=" IR_0204_1303"/>
    <s v="Movable ESR Collimators - Finalize SOW/SPECS/APP"/>
    <s v="6.06.03.02.03"/>
    <x v="0"/>
    <d v="2027-05-06T00:00:00"/>
    <d v="2027-07-30T00:00:00"/>
    <s v="rnavarrol"/>
    <s v="chetzel"/>
    <n v="10419.85"/>
    <s v="EDIA"/>
    <s v="C"/>
    <s v="Labor"/>
    <s v="TEC"/>
    <m/>
    <s v="BNL"/>
    <s v="PED"/>
    <s v="VAC"/>
    <x v="10"/>
    <s v="S.P055"/>
    <s v="APP00141"/>
    <m/>
    <m/>
    <m/>
    <m/>
    <m/>
    <m/>
    <m/>
    <m/>
    <m/>
    <n v="10419.85"/>
    <m/>
    <m/>
    <m/>
    <m/>
    <m/>
    <m/>
    <m/>
    <x v="0"/>
    <x v="0"/>
    <m/>
  </r>
  <r>
    <s v=""/>
    <s v=" IR_0204_1303"/>
    <s v="Movable ESR Collimators - Finalize SOW/SPECS/APP"/>
    <s v="6.06.03.02.03"/>
    <x v="0"/>
    <d v="2027-05-06T00:00:00"/>
    <d v="2027-07-30T00:00:00"/>
    <s v="rnavarrol"/>
    <s v="chetzel"/>
    <n v="3496"/>
    <s v="EDIA"/>
    <s v="C"/>
    <s v="Labor"/>
    <s v="TEC"/>
    <m/>
    <s v="BNL"/>
    <s v="PED"/>
    <s v="VAC"/>
    <x v="10"/>
    <s v="S.P055"/>
    <s v="APP00141"/>
    <m/>
    <m/>
    <m/>
    <m/>
    <m/>
    <m/>
    <m/>
    <m/>
    <m/>
    <n v="3496"/>
    <m/>
    <m/>
    <m/>
    <m/>
    <m/>
    <m/>
    <m/>
    <x v="0"/>
    <x v="0"/>
    <m/>
  </r>
  <r>
    <s v=""/>
    <s v=" IR_0204_1303"/>
    <s v="Movable ESR Collimators - Finalize SOW/SPECS/APP"/>
    <s v="6.06.03.02.03"/>
    <x v="0"/>
    <d v="2027-05-06T00:00:00"/>
    <d v="2027-07-30T00:00:00"/>
    <s v="rnavarrol"/>
    <s v="chetzel"/>
    <n v="10419.85"/>
    <s v="EDIA"/>
    <s v="C"/>
    <s v="Labor"/>
    <s v="TEC"/>
    <m/>
    <s v="BNL"/>
    <s v="PED"/>
    <s v="VAC"/>
    <x v="10"/>
    <s v="S.P055"/>
    <s v="APP00141"/>
    <m/>
    <m/>
    <m/>
    <m/>
    <m/>
    <m/>
    <m/>
    <m/>
    <m/>
    <n v="10419.85"/>
    <m/>
    <m/>
    <m/>
    <m/>
    <m/>
    <m/>
    <m/>
    <x v="0"/>
    <x v="0"/>
    <m/>
  </r>
  <r>
    <s v=""/>
    <s v=" IR_0204_1303"/>
    <s v="Movable ESR Collimators - Finalize SOW/SPECS/APP"/>
    <s v="6.06.03.02.03"/>
    <x v="0"/>
    <d v="2027-05-06T00:00:00"/>
    <d v="2027-07-30T00:00:00"/>
    <s v="rnavarrol"/>
    <s v="chetzel"/>
    <n v="3290.48"/>
    <s v="EDIA"/>
    <s v="C"/>
    <s v="Labor"/>
    <s v="TEC"/>
    <m/>
    <s v="BNL"/>
    <s v="PED"/>
    <s v="VAC"/>
    <x v="10"/>
    <s v="S.P055"/>
    <s v="APP00141"/>
    <m/>
    <m/>
    <m/>
    <m/>
    <m/>
    <m/>
    <m/>
    <m/>
    <m/>
    <n v="3290.48"/>
    <m/>
    <m/>
    <m/>
    <m/>
    <m/>
    <m/>
    <m/>
    <x v="0"/>
    <x v="0"/>
    <m/>
  </r>
  <r>
    <s v=""/>
    <s v=" IR_0204_1303"/>
    <s v="Movable ESR Collimators - Finalize SOW/SPECS/APP"/>
    <s v="6.06.03.02.03"/>
    <x v="0"/>
    <d v="2027-05-06T00:00:00"/>
    <d v="2027-07-30T00:00:00"/>
    <s v="rnavarrol"/>
    <s v="chetzel"/>
    <n v="3496"/>
    <s v="EDIA"/>
    <s v="C"/>
    <s v="Labor"/>
    <s v="TEC"/>
    <m/>
    <s v="BNL"/>
    <s v="PED"/>
    <s v="VAC"/>
    <x v="10"/>
    <s v="S.P055"/>
    <s v="APP00141"/>
    <m/>
    <m/>
    <m/>
    <m/>
    <m/>
    <m/>
    <m/>
    <m/>
    <m/>
    <n v="3496"/>
    <m/>
    <m/>
    <m/>
    <m/>
    <m/>
    <m/>
    <m/>
    <x v="0"/>
    <x v="0"/>
    <m/>
  </r>
  <r>
    <s v=""/>
    <s v=" IR_0204_1304"/>
    <s v="Movable ESR Collimators - Document approvals"/>
    <s v="6.06.03.02.03"/>
    <x v="0"/>
    <d v="2027-08-02T00:00:00"/>
    <d v="2027-09-27T00:00:00"/>
    <s v="rnavarrol"/>
    <s v="chetzel"/>
    <n v="5958.19"/>
    <s v="EDIA"/>
    <s v="C"/>
    <s v="Labor"/>
    <s v="TEC"/>
    <m/>
    <s v="BNL"/>
    <s v="PED"/>
    <s v="VAC"/>
    <x v="10"/>
    <s v="S.P055"/>
    <s v="APP00141"/>
    <m/>
    <m/>
    <m/>
    <m/>
    <m/>
    <m/>
    <m/>
    <m/>
    <m/>
    <n v="5958.19"/>
    <m/>
    <m/>
    <m/>
    <m/>
    <m/>
    <m/>
    <m/>
    <x v="0"/>
    <x v="0"/>
    <m/>
  </r>
  <r>
    <s v=""/>
    <s v=" IR_0204_1304"/>
    <s v="Movable ESR Collimators - Document approvals"/>
    <s v="6.06.03.02.03"/>
    <x v="0"/>
    <d v="2027-08-02T00:00:00"/>
    <d v="2027-09-27T00:00:00"/>
    <s v="rnavarrol"/>
    <s v="chetzel"/>
    <n v="5301.33"/>
    <s v="EDIA"/>
    <s v="C"/>
    <s v="Labor"/>
    <s v="TEC"/>
    <m/>
    <s v="BNL"/>
    <s v="PED"/>
    <s v="VAC"/>
    <x v="10"/>
    <s v="S.P055"/>
    <s v="APP00141"/>
    <m/>
    <m/>
    <m/>
    <m/>
    <m/>
    <m/>
    <m/>
    <m/>
    <m/>
    <n v="5301.33"/>
    <m/>
    <m/>
    <m/>
    <m/>
    <m/>
    <m/>
    <m/>
    <x v="0"/>
    <x v="0"/>
    <m/>
  </r>
  <r>
    <s v=""/>
    <s v=" IR_0204_1304"/>
    <s v="Movable ESR Collimators - Document approvals"/>
    <s v="6.06.03.02.03"/>
    <x v="0"/>
    <d v="2027-08-02T00:00:00"/>
    <d v="2027-09-27T00:00:00"/>
    <s v="rnavarrol"/>
    <s v="chetzel"/>
    <n v="1687.73"/>
    <s v="EDIA"/>
    <s v="C"/>
    <s v="Labor"/>
    <s v="TEC"/>
    <m/>
    <s v="BNL"/>
    <s v="PED"/>
    <s v="VAC"/>
    <x v="10"/>
    <s v="S.P055"/>
    <s v="APP00141"/>
    <m/>
    <m/>
    <m/>
    <m/>
    <m/>
    <m/>
    <m/>
    <m/>
    <m/>
    <n v="1687.73"/>
    <m/>
    <m/>
    <m/>
    <m/>
    <m/>
    <m/>
    <m/>
    <x v="0"/>
    <x v="0"/>
    <m/>
  </r>
  <r>
    <s v=""/>
    <s v=" IR_0204_1304"/>
    <s v="Movable ESR Collimators - Document approvals"/>
    <s v="6.06.03.02.03"/>
    <x v="0"/>
    <d v="2027-08-02T00:00:00"/>
    <d v="2027-09-27T00:00:00"/>
    <s v="rnavarrol"/>
    <s v="chetzel"/>
    <n v="5301.33"/>
    <s v="EDIA"/>
    <s v="C"/>
    <s v="Labor"/>
    <s v="TEC"/>
    <m/>
    <s v="BNL"/>
    <s v="PED"/>
    <s v="VAC"/>
    <x v="10"/>
    <s v="S.P055"/>
    <s v="APP00141"/>
    <m/>
    <m/>
    <m/>
    <m/>
    <m/>
    <m/>
    <m/>
    <m/>
    <m/>
    <n v="5301.33"/>
    <m/>
    <m/>
    <m/>
    <m/>
    <m/>
    <m/>
    <m/>
    <x v="0"/>
    <x v="0"/>
    <m/>
  </r>
  <r>
    <s v=""/>
    <s v=" IR_0204_1304"/>
    <s v="Movable ESR Collimators - Document approvals"/>
    <s v="6.06.03.02.03"/>
    <x v="0"/>
    <d v="2027-08-02T00:00:00"/>
    <d v="2027-09-27T00:00:00"/>
    <s v="rnavarrol"/>
    <s v="chetzel"/>
    <n v="1645.24"/>
    <s v="EDIA"/>
    <s v="C"/>
    <s v="Labor"/>
    <s v="TEC"/>
    <m/>
    <s v="BNL"/>
    <s v="PED"/>
    <s v="VAC"/>
    <x v="10"/>
    <s v="S.P055"/>
    <s v="APP00141"/>
    <m/>
    <m/>
    <m/>
    <m/>
    <m/>
    <m/>
    <m/>
    <m/>
    <m/>
    <n v="1645.24"/>
    <m/>
    <m/>
    <m/>
    <m/>
    <m/>
    <m/>
    <m/>
    <x v="0"/>
    <x v="0"/>
    <m/>
  </r>
  <r>
    <s v=""/>
    <s v=" IR_0204_1304"/>
    <s v="Movable ESR Collimators - Document approvals"/>
    <s v="6.06.03.02.03"/>
    <x v="0"/>
    <d v="2027-08-02T00:00:00"/>
    <d v="2027-09-27T00:00:00"/>
    <s v="rnavarrol"/>
    <s v="chetzel"/>
    <n v="1687.73"/>
    <s v="EDIA"/>
    <s v="C"/>
    <s v="Labor"/>
    <s v="TEC"/>
    <m/>
    <s v="BNL"/>
    <s v="PED"/>
    <s v="VAC"/>
    <x v="10"/>
    <s v="S.P055"/>
    <s v="APP00141"/>
    <m/>
    <m/>
    <m/>
    <m/>
    <m/>
    <m/>
    <m/>
    <m/>
    <m/>
    <n v="1687.73"/>
    <m/>
    <m/>
    <m/>
    <m/>
    <m/>
    <m/>
    <m/>
    <x v="0"/>
    <x v="0"/>
    <m/>
  </r>
  <r>
    <s v=""/>
    <s v=" E0607_106650"/>
    <s v="Controls Management - FY30"/>
    <s v="6.07.02.01"/>
    <x v="0"/>
    <d v="2029-10-01T00:00:00"/>
    <d v="1930-09-27T00:00:00"/>
    <s v="mahmed"/>
    <s v="jpjamilk"/>
    <n v="498099.72"/>
    <s v="EDIA"/>
    <s v="A"/>
    <s v="Labor"/>
    <s v="OPC"/>
    <m/>
    <s v="BNL"/>
    <s v="Pre-Ops"/>
    <s v="CONT"/>
    <x v="0"/>
    <m/>
    <m/>
    <m/>
    <m/>
    <m/>
    <m/>
    <m/>
    <m/>
    <m/>
    <m/>
    <m/>
    <m/>
    <m/>
    <m/>
    <n v="498099.72"/>
    <m/>
    <m/>
    <m/>
    <m/>
    <x v="0"/>
    <x v="0"/>
    <m/>
  </r>
  <r>
    <s v=""/>
    <s v=" E0403_10955"/>
    <s v="Commission Measurement Stands ESR-Magnet-Quad 1"/>
    <s v="6.04.03.02.01.03"/>
    <x v="1"/>
    <d v="2025-12-19T00:00:00"/>
    <d v="2026-01-20T00:00:00"/>
    <s v="ebockhold"/>
    <s v="mwiseman"/>
    <n v="12567.97"/>
    <m/>
    <s v="C"/>
    <s v="Labor"/>
    <s v="TEC"/>
    <s v="CD-3A"/>
    <s v="JLAB"/>
    <s v="Const"/>
    <s v="NC_MAG"/>
    <x v="8"/>
    <s v="P.S237"/>
    <m/>
    <m/>
    <m/>
    <m/>
    <m/>
    <m/>
    <m/>
    <m/>
    <m/>
    <n v="12567.97"/>
    <m/>
    <m/>
    <m/>
    <m/>
    <m/>
    <m/>
    <m/>
    <m/>
    <x v="0"/>
    <x v="0"/>
    <m/>
  </r>
  <r>
    <s v=""/>
    <s v=" E0403_10953"/>
    <s v="Assemble Measurement Stands ESR-Magnet-Quad 1"/>
    <s v="6.04.03.02.01.03"/>
    <x v="1"/>
    <d v="2025-06-12T00:00:00"/>
    <d v="2025-12-18T00:00:00"/>
    <s v="ebockhold"/>
    <s v="mwiseman"/>
    <n v="74106.929999999993"/>
    <m/>
    <s v="C"/>
    <s v="Labor"/>
    <s v="TEC"/>
    <s v="CD-3A"/>
    <s v="JLAB"/>
    <s v="Const"/>
    <s v="NC_MAG"/>
    <x v="7"/>
    <s v="P.S237"/>
    <m/>
    <m/>
    <m/>
    <m/>
    <m/>
    <m/>
    <m/>
    <m/>
    <n v="43894.11"/>
    <n v="30212.83"/>
    <m/>
    <m/>
    <m/>
    <m/>
    <m/>
    <m/>
    <m/>
    <m/>
    <x v="0"/>
    <x v="0"/>
    <m/>
  </r>
  <r>
    <s v=""/>
    <s v=" E0403_10935"/>
    <s v="Develop ESR Quad 1 Traveler Documentation and Pansophy Database ESR-Magnet-Quad 1"/>
    <s v="6.04.03.02.01.03"/>
    <x v="1"/>
    <d v="2023-10-20T00:00:00"/>
    <d v="2024-04-17T00:00:00"/>
    <s v="ebockhold"/>
    <s v="mwiseman"/>
    <n v="8884.89"/>
    <m/>
    <s v="C"/>
    <s v="Labor"/>
    <s v="TEC"/>
    <m/>
    <s v="JLAB"/>
    <s v="Const"/>
    <s v="NC_MAG"/>
    <x v="10"/>
    <s v="D.APP38"/>
    <m/>
    <m/>
    <m/>
    <m/>
    <m/>
    <m/>
    <m/>
    <n v="8884.89"/>
    <m/>
    <m/>
    <m/>
    <m/>
    <m/>
    <m/>
    <m/>
    <m/>
    <m/>
    <m/>
    <x v="0"/>
    <x v="0"/>
    <m/>
  </r>
  <r>
    <s v=""/>
    <s v=" E0403_11950"/>
    <s v="Develop ESR Quad 2 Traveler Documentation and Pansophy Database ESR-Magnet-Quad 2"/>
    <s v="6.04.03.02.02.03"/>
    <x v="0"/>
    <d v="2025-12-10T00:00:00"/>
    <d v="2026-06-04T00:00:00"/>
    <s v="ebockhold"/>
    <s v="mwiseman"/>
    <n v="6283.99"/>
    <m/>
    <s v="C"/>
    <s v="Labor"/>
    <s v="TEC"/>
    <m/>
    <s v="JLAB"/>
    <s v="Const"/>
    <s v="NC_MAG"/>
    <x v="10"/>
    <s v="S.P271"/>
    <m/>
    <m/>
    <m/>
    <m/>
    <m/>
    <m/>
    <m/>
    <m/>
    <m/>
    <n v="6283.99"/>
    <m/>
    <m/>
    <m/>
    <m/>
    <m/>
    <m/>
    <m/>
    <m/>
    <x v="0"/>
    <x v="0"/>
    <m/>
  </r>
  <r>
    <s v=""/>
    <s v=" E0403_12595"/>
    <s v="Commission Measurement Stands ESR-Magnet-Correctors"/>
    <s v="6.04.03.03.03"/>
    <x v="0"/>
    <d v="2026-10-27T00:00:00"/>
    <d v="2026-11-24T00:00:00"/>
    <s v="ebockhold"/>
    <s v="mwiseman"/>
    <n v="6472.51"/>
    <m/>
    <s v="C"/>
    <s v="Labor"/>
    <s v="TEC"/>
    <m/>
    <s v="JLAB"/>
    <s v="Const"/>
    <s v="NC_MAG"/>
    <x v="8"/>
    <s v="P.S455"/>
    <s v="APP00513"/>
    <m/>
    <m/>
    <m/>
    <m/>
    <m/>
    <m/>
    <m/>
    <m/>
    <m/>
    <n v="6472.51"/>
    <m/>
    <m/>
    <m/>
    <m/>
    <m/>
    <m/>
    <m/>
    <x v="0"/>
    <x v="0"/>
    <m/>
  </r>
  <r>
    <s v=""/>
    <s v=" E0403_12590"/>
    <s v="Assemble Measurement Stands ESR-Magnet-Correctors"/>
    <s v="6.04.03.03.03"/>
    <x v="0"/>
    <d v="2026-07-31T00:00:00"/>
    <d v="2026-10-26T00:00:00"/>
    <s v="ebockhold"/>
    <s v="mwiseman"/>
    <n v="25349.599999999999"/>
    <m/>
    <s v="C"/>
    <s v="Labor"/>
    <s v="TEC"/>
    <m/>
    <s v="JLAB"/>
    <s v="Const"/>
    <s v="NC_MAG"/>
    <x v="7"/>
    <s v="P.S455"/>
    <s v="APP00513"/>
    <m/>
    <m/>
    <m/>
    <m/>
    <m/>
    <m/>
    <m/>
    <m/>
    <n v="18167.22"/>
    <n v="7182.39"/>
    <m/>
    <m/>
    <m/>
    <m/>
    <m/>
    <m/>
    <m/>
    <x v="0"/>
    <x v="0"/>
    <m/>
  </r>
  <r>
    <s v=""/>
    <s v=" E0403_12580"/>
    <s v="Develop ESR Correctors Traveler Documentation and Pansophy Database ESR-Magnet-Correctors"/>
    <s v="6.04.03.03.03"/>
    <x v="0"/>
    <d v="2025-12-10T00:00:00"/>
    <d v="2026-06-04T00:00:00"/>
    <s v="ebockhold"/>
    <s v="mwiseman"/>
    <n v="9425.98"/>
    <m/>
    <s v="C"/>
    <s v="Labor"/>
    <s v="TEC"/>
    <m/>
    <s v="JLAB"/>
    <s v="Const"/>
    <s v="NC_MAG"/>
    <x v="9"/>
    <s v="S.P272"/>
    <s v="APP00513"/>
    <m/>
    <m/>
    <m/>
    <m/>
    <m/>
    <m/>
    <m/>
    <m/>
    <n v="9425.98"/>
    <m/>
    <m/>
    <m/>
    <m/>
    <m/>
    <m/>
    <m/>
    <m/>
    <x v="0"/>
    <x v="0"/>
    <m/>
  </r>
  <r>
    <s v=""/>
    <s v=" E0403_1890"/>
    <s v="Commission Measurement Stands / Power Supply RCS-Magnet-Dipoles"/>
    <s v="6.03.02.02.01.04"/>
    <x v="1"/>
    <d v="2025-10-17T00:00:00"/>
    <d v="2025-11-14T00:00:00"/>
    <s v="ebockhold"/>
    <s v="mwiseman"/>
    <n v="25135.95"/>
    <m/>
    <s v="C"/>
    <s v="Labor"/>
    <s v="TEC"/>
    <s v="CD-3A"/>
    <s v="JLAB"/>
    <s v="Const"/>
    <s v="NC_MAG"/>
    <x v="8"/>
    <s v="S.P267"/>
    <s v="APP00505"/>
    <m/>
    <m/>
    <m/>
    <m/>
    <m/>
    <m/>
    <m/>
    <m/>
    <n v="25135.95"/>
    <m/>
    <m/>
    <m/>
    <m/>
    <m/>
    <m/>
    <m/>
    <m/>
    <x v="0"/>
    <x v="0"/>
    <m/>
  </r>
  <r>
    <s v=""/>
    <s v=" E0403_1720"/>
    <s v="Assemble Measurement Stands / Power Supply RCS-Magnet-Dipoles"/>
    <s v="6.03.02.02.01.04"/>
    <x v="1"/>
    <d v="2025-04-14T00:00:00"/>
    <d v="2025-10-16T00:00:00"/>
    <s v="ebockhold"/>
    <s v="mwiseman"/>
    <n v="183493.37"/>
    <m/>
    <s v="C"/>
    <s v="Labor"/>
    <s v="TEC"/>
    <s v="CD-3A"/>
    <s v="JLAB"/>
    <s v="Const"/>
    <s v="NC_MAG"/>
    <x v="7"/>
    <s v="S.P267"/>
    <s v="APP00505"/>
    <m/>
    <m/>
    <m/>
    <m/>
    <m/>
    <m/>
    <m/>
    <n v="167967"/>
    <n v="15526.36"/>
    <m/>
    <m/>
    <m/>
    <m/>
    <m/>
    <m/>
    <m/>
    <m/>
    <x v="0"/>
    <x v="0"/>
    <m/>
  </r>
  <r>
    <s v=""/>
    <s v=" E0403_1640"/>
    <s v="Develop RCS Dipole Traveler Documentation and Pansophy Database RCS-Magnet-Dipoles"/>
    <s v="6.03.02.02.01.04"/>
    <x v="1"/>
    <d v="2023-07-26T00:00:00"/>
    <d v="2024-02-16T00:00:00"/>
    <s v="ebockhold"/>
    <s v="mwiseman"/>
    <n v="8798.01"/>
    <m/>
    <s v="C"/>
    <s v="Labor"/>
    <s v="TEC"/>
    <m/>
    <s v="JLAB"/>
    <s v="Const"/>
    <s v="NC_MAG"/>
    <x v="10"/>
    <s v="D.APP37"/>
    <m/>
    <m/>
    <m/>
    <m/>
    <m/>
    <m/>
    <n v="2953.62"/>
    <n v="5844.39"/>
    <m/>
    <m/>
    <m/>
    <m/>
    <m/>
    <m/>
    <m/>
    <m/>
    <m/>
    <m/>
    <x v="0"/>
    <x v="0"/>
    <m/>
  </r>
  <r>
    <s v=""/>
    <s v=" E0403_10480"/>
    <s v="Develop Magnet Measurement Stand Design ESR-Magnet-Quad 1"/>
    <s v="6.04.03.02.01.01"/>
    <x v="1"/>
    <d v="2023-09-25T00:00:00"/>
    <d v="2024-03-22T00:00:00"/>
    <s v="ebockhold"/>
    <s v="mwiseman"/>
    <n v="15240.62"/>
    <m/>
    <s v="C"/>
    <s v="Labor"/>
    <s v="TEC"/>
    <m/>
    <s v="JLAB"/>
    <s v="PED"/>
    <s v="NC_MAG"/>
    <x v="8"/>
    <s v="D.APP38"/>
    <m/>
    <m/>
    <m/>
    <m/>
    <m/>
    <m/>
    <n v="624.62"/>
    <n v="14616"/>
    <m/>
    <m/>
    <m/>
    <m/>
    <m/>
    <m/>
    <m/>
    <m/>
    <m/>
    <m/>
    <x v="0"/>
    <x v="0"/>
    <m/>
  </r>
  <r>
    <s v=""/>
    <s v=" E0403_1010"/>
    <s v="Develop Magnet Measurement Stand and Power Supply Design RCS-Magnet-Dipoles"/>
    <s v="6.03.02.02.01.02"/>
    <x v="1"/>
    <d v="2023-04-03T00:00:00"/>
    <d v="2023-09-22T00:00:00"/>
    <s v="ebockhold"/>
    <s v="mwiseman"/>
    <n v="29628.799999999999"/>
    <m/>
    <s v="C"/>
    <s v="Labor"/>
    <s v="TEC"/>
    <m/>
    <s v="JLAB"/>
    <s v="PED"/>
    <s v="NC_MAG"/>
    <x v="6"/>
    <s v="S.P267"/>
    <m/>
    <m/>
    <m/>
    <m/>
    <m/>
    <m/>
    <n v="29628.799999999999"/>
    <m/>
    <m/>
    <m/>
    <m/>
    <m/>
    <m/>
    <m/>
    <m/>
    <m/>
    <m/>
    <m/>
    <x v="0"/>
    <x v="0"/>
    <m/>
  </r>
  <r>
    <s v=""/>
    <s v=" E0403_13140"/>
    <s v="Prepare Procurement Package for Award - Magnet Measurement Power Supply RCS-Magnet-Dipoles"/>
    <s v="6.03.02.02.01.03"/>
    <x v="1"/>
    <d v="2023-09-26T00:00:00"/>
    <d v="2024-04-23T00:00:00"/>
    <s v="ebockhold"/>
    <s v="mwiseman"/>
    <n v="22869.599999999999"/>
    <m/>
    <s v="C"/>
    <s v="Labor"/>
    <s v="TEC"/>
    <m/>
    <s v="JLAB"/>
    <s v="Const"/>
    <s v="NC_MAG"/>
    <x v="10"/>
    <s v="S.P267"/>
    <m/>
    <m/>
    <m/>
    <m/>
    <m/>
    <m/>
    <n v="639.71"/>
    <n v="22229.9"/>
    <m/>
    <m/>
    <m/>
    <m/>
    <m/>
    <m/>
    <m/>
    <m/>
    <m/>
    <m/>
    <x v="0"/>
    <x v="0"/>
    <m/>
  </r>
  <r>
    <s v=""/>
    <s v=" E0403_13170"/>
    <s v="TR Effort for Magnet Power Supply RCS-Magnet-Dipoles"/>
    <s v="6.03.02.02.01.03"/>
    <x v="1"/>
    <d v="2024-04-25T00:00:00"/>
    <d v="2025-04-10T00:00:00"/>
    <s v="ebockhold"/>
    <s v="mwiseman"/>
    <n v="23260.19"/>
    <m/>
    <s v="C"/>
    <s v="Labor"/>
    <s v="TEC"/>
    <s v="CD-3A"/>
    <s v="JLAB"/>
    <s v="Const"/>
    <s v="NC_MAG"/>
    <x v="9"/>
    <s v="S.P267"/>
    <s v="APP00505"/>
    <m/>
    <m/>
    <m/>
    <m/>
    <m/>
    <m/>
    <n v="10660.92"/>
    <n v="12599.27"/>
    <m/>
    <m/>
    <m/>
    <m/>
    <m/>
    <m/>
    <m/>
    <m/>
    <m/>
    <x v="0"/>
    <x v="0"/>
    <m/>
  </r>
  <r>
    <s v=""/>
    <s v=" E0403_10260"/>
    <s v="FY22 Management LOE-Travel ESR Magnets"/>
    <s v="6.04.03.01"/>
    <x v="0"/>
    <d v="2021-10-01T00:00:00"/>
    <d v="2022-09-30T00:00:00"/>
    <s v="ebockhold"/>
    <s v="mwiseman"/>
    <n v="0"/>
    <m/>
    <s v="A"/>
    <s v="Nonlabor"/>
    <s v="TEC"/>
    <m/>
    <s v="JLAB"/>
    <s v="PED"/>
    <s v="NC_MAG"/>
    <x v="0"/>
    <s v="T"/>
    <m/>
    <m/>
    <m/>
    <m/>
    <m/>
    <m/>
    <m/>
    <m/>
    <m/>
    <m/>
    <m/>
    <m/>
    <m/>
    <m/>
    <m/>
    <m/>
    <m/>
    <m/>
    <x v="0"/>
    <x v="0"/>
    <m/>
  </r>
  <r>
    <s v=""/>
    <s v=" E0403_10270"/>
    <s v="FY23 Management LOE-Travel ESR Magnets"/>
    <s v="6.04.03.01"/>
    <x v="0"/>
    <d v="2022-10-03T00:00:00"/>
    <d v="2023-09-29T00:00:00"/>
    <s v="ebockhold"/>
    <s v="mwiseman"/>
    <n v="3270.77"/>
    <m/>
    <s v="A"/>
    <s v="Nonlabor"/>
    <s v="TEC"/>
    <m/>
    <s v="JLAB"/>
    <s v="PED"/>
    <s v="NC_MAG"/>
    <x v="0"/>
    <s v="T"/>
    <m/>
    <m/>
    <m/>
    <m/>
    <m/>
    <m/>
    <n v="3270.77"/>
    <m/>
    <m/>
    <m/>
    <m/>
    <m/>
    <m/>
    <m/>
    <m/>
    <m/>
    <m/>
    <m/>
    <x v="0"/>
    <x v="0"/>
    <m/>
  </r>
  <r>
    <s v=""/>
    <s v=" E0403_10280"/>
    <s v="FY24 Management LOE-Travel ESR Magnets"/>
    <s v="6.04.03.01"/>
    <x v="0"/>
    <d v="2023-10-02T00:00:00"/>
    <d v="2024-09-30T00:00:00"/>
    <s v="ebockhold"/>
    <s v="mwiseman"/>
    <n v="3368.89"/>
    <m/>
    <s v="A"/>
    <s v="Nonlabor"/>
    <s v="TEC"/>
    <m/>
    <s v="JLAB"/>
    <s v="PED"/>
    <s v="NC_MAG"/>
    <x v="0"/>
    <s v="T"/>
    <m/>
    <m/>
    <m/>
    <m/>
    <m/>
    <m/>
    <m/>
    <n v="3368.89"/>
    <m/>
    <m/>
    <m/>
    <m/>
    <m/>
    <m/>
    <m/>
    <m/>
    <m/>
    <m/>
    <x v="0"/>
    <x v="0"/>
    <m/>
  </r>
  <r>
    <s v=""/>
    <s v=" E0403_10290"/>
    <s v="FY25 Management LOE-Travel ESR Magnets"/>
    <s v="6.04.03.01"/>
    <x v="0"/>
    <d v="2024-10-01T00:00:00"/>
    <d v="2025-09-30T00:00:00"/>
    <s v="ebockhold"/>
    <s v="mwiseman"/>
    <n v="3469.96"/>
    <m/>
    <s v="A"/>
    <s v="Nonlabor"/>
    <s v="TEC"/>
    <m/>
    <s v="JLAB"/>
    <s v="PED"/>
    <s v="NC_MAG"/>
    <x v="0"/>
    <s v="T"/>
    <m/>
    <m/>
    <m/>
    <m/>
    <m/>
    <m/>
    <m/>
    <m/>
    <n v="3469.96"/>
    <m/>
    <m/>
    <m/>
    <m/>
    <m/>
    <m/>
    <m/>
    <m/>
    <m/>
    <x v="0"/>
    <x v="0"/>
    <m/>
  </r>
  <r>
    <s v=""/>
    <s v=" E0403_10300"/>
    <s v="FY26 Management LOE-Travel ESR Magnets"/>
    <s v="6.04.03.01"/>
    <x v="0"/>
    <d v="2025-10-01T00:00:00"/>
    <d v="2026-09-30T00:00:00"/>
    <s v="ebockhold"/>
    <s v="mwiseman"/>
    <n v="3574.05"/>
    <m/>
    <s v="A"/>
    <s v="Nonlabor"/>
    <s v="TEC"/>
    <m/>
    <s v="JLAB"/>
    <s v="Const"/>
    <s v="NC_MAG"/>
    <x v="0"/>
    <s v="T"/>
    <m/>
    <m/>
    <m/>
    <m/>
    <m/>
    <m/>
    <m/>
    <m/>
    <m/>
    <n v="3574.05"/>
    <m/>
    <m/>
    <m/>
    <m/>
    <m/>
    <m/>
    <m/>
    <m/>
    <x v="0"/>
    <x v="0"/>
    <m/>
  </r>
  <r>
    <s v=""/>
    <s v=" E0403_10310"/>
    <s v="FY27 Management LOE-Travel ESR Magnets"/>
    <s v="6.04.03.01"/>
    <x v="0"/>
    <d v="2026-10-01T00:00:00"/>
    <d v="2027-09-30T00:00:00"/>
    <s v="ebockhold"/>
    <s v="mwiseman"/>
    <n v="3681.28"/>
    <m/>
    <s v="A"/>
    <s v="Nonlabor"/>
    <s v="TEC"/>
    <m/>
    <s v="JLAB"/>
    <s v="Const"/>
    <s v="NC_MAG"/>
    <x v="0"/>
    <s v="T"/>
    <m/>
    <m/>
    <m/>
    <m/>
    <m/>
    <m/>
    <m/>
    <m/>
    <m/>
    <m/>
    <n v="3681.28"/>
    <m/>
    <m/>
    <m/>
    <m/>
    <m/>
    <m/>
    <m/>
    <x v="0"/>
    <x v="0"/>
    <m/>
  </r>
  <r>
    <s v=""/>
    <s v=" E0403_10320"/>
    <s v="FY28 Management LOE-Travel ESR Magnets"/>
    <s v="6.04.03.01"/>
    <x v="0"/>
    <d v="2027-10-01T00:00:00"/>
    <d v="2028-07-31T00:00:00"/>
    <s v="ebockhold"/>
    <s v="mwiseman"/>
    <n v="3791.71"/>
    <m/>
    <s v="A"/>
    <s v="Nonlabor"/>
    <s v="TEC"/>
    <m/>
    <s v="JLAB"/>
    <s v="Const"/>
    <s v="NC_MAG"/>
    <x v="0"/>
    <s v="T"/>
    <m/>
    <m/>
    <m/>
    <m/>
    <m/>
    <m/>
    <m/>
    <m/>
    <m/>
    <m/>
    <m/>
    <n v="3791.71"/>
    <m/>
    <m/>
    <m/>
    <m/>
    <m/>
    <m/>
    <x v="0"/>
    <x v="0"/>
    <m/>
  </r>
  <r>
    <s v=""/>
    <s v=" E0403_16005"/>
    <s v="TR Effort for Vendor A Production Magnets Groups A1 and A2 Travel  ESR-Magnet-Quad 1"/>
    <s v="6.04.03.02.01.02"/>
    <x v="0"/>
    <d v="2027-08-05T00:00:00"/>
    <d v="2028-06-07T00:00:00"/>
    <s v="ebockhold"/>
    <s v="mwiseman"/>
    <n v="11797.19"/>
    <m/>
    <s v="C"/>
    <s v="Nonlabor"/>
    <s v="TEC"/>
    <m/>
    <s v="JLAB"/>
    <s v="Const"/>
    <s v="NC_MAG"/>
    <x v="10"/>
    <s v="T"/>
    <m/>
    <m/>
    <m/>
    <m/>
    <m/>
    <m/>
    <m/>
    <m/>
    <m/>
    <m/>
    <n v="2247.08"/>
    <n v="9550.11"/>
    <m/>
    <m/>
    <m/>
    <m/>
    <m/>
    <m/>
    <x v="0"/>
    <x v="0"/>
    <m/>
  </r>
  <r>
    <s v=""/>
    <s v=" E0403_11895"/>
    <s v="TR Effort for First Article Magnet-Travel ESR-Magnet-Quad 2"/>
    <s v="6.04.03.02.02.02"/>
    <x v="0"/>
    <d v="2025-12-10T00:00:00"/>
    <d v="2026-08-27T00:00:00"/>
    <s v="ebockhold"/>
    <s v="mwiseman"/>
    <n v="9173.4"/>
    <m/>
    <s v="C"/>
    <s v="Nonlabor"/>
    <s v="TEC"/>
    <m/>
    <s v="JLAB"/>
    <s v="Const"/>
    <s v="NC_MAG"/>
    <x v="10"/>
    <s v="T"/>
    <m/>
    <m/>
    <m/>
    <m/>
    <m/>
    <m/>
    <m/>
    <m/>
    <m/>
    <n v="9173.4"/>
    <m/>
    <m/>
    <m/>
    <m/>
    <m/>
    <m/>
    <m/>
    <m/>
    <x v="0"/>
    <x v="0"/>
    <m/>
  </r>
  <r>
    <s v=""/>
    <s v=" E0403_11925"/>
    <s v="TR Effort for Production Magnets-Travel ESR-Magnet-Quad 2"/>
    <s v="6.04.03.02.02.02"/>
    <x v="0"/>
    <d v="2027-08-05T00:00:00"/>
    <d v="2028-07-06T00:00:00"/>
    <s v="ebockhold"/>
    <s v="mwiseman"/>
    <n v="13581.02"/>
    <m/>
    <s v="C"/>
    <s v="Nonlabor"/>
    <s v="TEC"/>
    <m/>
    <s v="JLAB"/>
    <s v="Const"/>
    <s v="NC_MAG"/>
    <x v="10"/>
    <s v="T"/>
    <m/>
    <m/>
    <m/>
    <m/>
    <m/>
    <m/>
    <m/>
    <m/>
    <m/>
    <m/>
    <n v="2361.92"/>
    <n v="11219.1"/>
    <m/>
    <m/>
    <m/>
    <m/>
    <m/>
    <m/>
    <x v="0"/>
    <x v="0"/>
    <m/>
  </r>
  <r>
    <s v=""/>
    <s v=" E0403_12290"/>
    <s v="TR Effort for First Article Magnet-Travel ESR-Magnet-Correctors"/>
    <s v="6.04.03.03.02"/>
    <x v="0"/>
    <d v="2025-12-10T00:00:00"/>
    <d v="2026-06-30T00:00:00"/>
    <s v="ebockhold"/>
    <s v="mwiseman"/>
    <n v="9173.4"/>
    <m/>
    <s v="C"/>
    <s v="Nonlabor"/>
    <s v="TEC"/>
    <m/>
    <s v="JLAB"/>
    <s v="Const"/>
    <s v="NC_MAG"/>
    <x v="10"/>
    <s v="T"/>
    <m/>
    <m/>
    <m/>
    <m/>
    <m/>
    <m/>
    <m/>
    <m/>
    <m/>
    <n v="9173.4"/>
    <m/>
    <m/>
    <m/>
    <m/>
    <m/>
    <m/>
    <m/>
    <m/>
    <x v="0"/>
    <x v="0"/>
    <m/>
  </r>
  <r>
    <s v=""/>
    <s v=" E0403_12315"/>
    <s v="TR Effort for Production Magnets-Travel ESR-Magnet-Correctors"/>
    <s v="6.04.03.03.02"/>
    <x v="0"/>
    <d v="2026-08-31T00:00:00"/>
    <d v="2027-11-10T00:00:00"/>
    <s v="ebockhold"/>
    <s v="mwiseman"/>
    <n v="19892.09"/>
    <m/>
    <s v="C"/>
    <s v="Nonlabor"/>
    <s v="TEC"/>
    <m/>
    <s v="JLAB"/>
    <s v="Const"/>
    <s v="NC_MAG"/>
    <x v="10"/>
    <s v="T"/>
    <m/>
    <m/>
    <m/>
    <m/>
    <m/>
    <m/>
    <m/>
    <m/>
    <m/>
    <n v="1458.75"/>
    <n v="16576.740000000002"/>
    <n v="1856.6"/>
    <m/>
    <m/>
    <m/>
    <m/>
    <m/>
    <m/>
    <x v="0"/>
    <x v="0"/>
    <m/>
  </r>
  <r>
    <s v=""/>
    <s v=" E0403_1320"/>
    <s v="FY22 Management LOE-Travel RCS Magnets"/>
    <s v="6.03.02.02.01.01"/>
    <x v="0"/>
    <d v="2021-10-01T00:00:00"/>
    <d v="2022-09-30T00:00:00"/>
    <s v="ebockhold"/>
    <s v="mwiseman"/>
    <n v="0"/>
    <m/>
    <s v="A"/>
    <s v="Nonlabor"/>
    <s v="TEC"/>
    <m/>
    <s v="JLAB"/>
    <s v="PED"/>
    <s v="NC_MAG"/>
    <x v="0"/>
    <s v="T"/>
    <m/>
    <m/>
    <m/>
    <m/>
    <m/>
    <m/>
    <m/>
    <m/>
    <m/>
    <m/>
    <m/>
    <m/>
    <m/>
    <m/>
    <m/>
    <m/>
    <m/>
    <m/>
    <x v="0"/>
    <x v="0"/>
    <m/>
  </r>
  <r>
    <s v=""/>
    <s v=" E0403_1330"/>
    <s v="FY23 Management LOE-Travel RCS Magnets"/>
    <s v="6.03.02.02.01.01"/>
    <x v="0"/>
    <d v="2022-10-03T00:00:00"/>
    <d v="2023-09-29T00:00:00"/>
    <s v="ebockhold"/>
    <s v="mwiseman"/>
    <n v="3270.77"/>
    <m/>
    <s v="A"/>
    <s v="Nonlabor"/>
    <s v="TEC"/>
    <m/>
    <s v="JLAB"/>
    <s v="PED"/>
    <s v="NC_MAG"/>
    <x v="0"/>
    <s v="T"/>
    <m/>
    <m/>
    <m/>
    <m/>
    <m/>
    <m/>
    <n v="3270.77"/>
    <m/>
    <m/>
    <m/>
    <m/>
    <m/>
    <m/>
    <m/>
    <m/>
    <m/>
    <m/>
    <m/>
    <x v="0"/>
    <x v="0"/>
    <m/>
  </r>
  <r>
    <s v=""/>
    <s v=" E0403_1340"/>
    <s v="FY24 Management LOE-Travel RCS Magnets"/>
    <s v="6.03.02.02.01.01"/>
    <x v="0"/>
    <d v="2023-10-02T00:00:00"/>
    <d v="2024-09-30T00:00:00"/>
    <s v="ebockhold"/>
    <s v="mwiseman"/>
    <n v="3368.89"/>
    <m/>
    <s v="A"/>
    <s v="Nonlabor"/>
    <s v="TEC"/>
    <m/>
    <s v="JLAB"/>
    <s v="PED"/>
    <s v="NC_MAG"/>
    <x v="0"/>
    <s v="T"/>
    <m/>
    <m/>
    <m/>
    <m/>
    <m/>
    <m/>
    <m/>
    <n v="3368.89"/>
    <m/>
    <m/>
    <m/>
    <m/>
    <m/>
    <m/>
    <m/>
    <m/>
    <m/>
    <m/>
    <x v="0"/>
    <x v="0"/>
    <m/>
  </r>
  <r>
    <s v=""/>
    <s v=" E0403_1350"/>
    <s v="FY25 Management LOE-Travel RCS Magnets"/>
    <s v="6.03.02.02.01.01"/>
    <x v="0"/>
    <d v="2024-10-01T00:00:00"/>
    <d v="2025-09-30T00:00:00"/>
    <s v="ebockhold"/>
    <s v="mwiseman"/>
    <n v="3469.96"/>
    <m/>
    <s v="A"/>
    <s v="Nonlabor"/>
    <s v="TEC"/>
    <m/>
    <s v="JLAB"/>
    <s v="PED"/>
    <s v="NC_MAG"/>
    <x v="0"/>
    <s v="T"/>
    <m/>
    <m/>
    <m/>
    <m/>
    <m/>
    <m/>
    <m/>
    <m/>
    <n v="3469.96"/>
    <m/>
    <m/>
    <m/>
    <m/>
    <m/>
    <m/>
    <m/>
    <m/>
    <m/>
    <x v="0"/>
    <x v="0"/>
    <m/>
  </r>
  <r>
    <s v=""/>
    <s v=" E0403_1360"/>
    <s v="FY26 Management LOE-Travel RCS Magnets"/>
    <s v="6.03.02.02.01.01"/>
    <x v="0"/>
    <d v="2025-10-01T00:00:00"/>
    <d v="2026-09-30T00:00:00"/>
    <s v="ebockhold"/>
    <s v="mwiseman"/>
    <n v="3574.05"/>
    <m/>
    <s v="A"/>
    <s v="Nonlabor"/>
    <s v="TEC"/>
    <m/>
    <s v="JLAB"/>
    <s v="Const"/>
    <s v="NC_MAG"/>
    <x v="0"/>
    <s v="T"/>
    <m/>
    <m/>
    <m/>
    <m/>
    <m/>
    <m/>
    <m/>
    <m/>
    <m/>
    <n v="3574.05"/>
    <m/>
    <m/>
    <m/>
    <m/>
    <m/>
    <m/>
    <m/>
    <m/>
    <x v="0"/>
    <x v="0"/>
    <m/>
  </r>
  <r>
    <s v=""/>
    <s v=" E0403_1370"/>
    <s v="FY27 Management LOE-Travel RCS Magnets"/>
    <s v="6.03.02.02.01.01"/>
    <x v="0"/>
    <d v="2026-10-01T00:00:00"/>
    <d v="2027-09-30T00:00:00"/>
    <s v="ebockhold"/>
    <s v="mwiseman"/>
    <n v="3681.28"/>
    <m/>
    <s v="A"/>
    <s v="Nonlabor"/>
    <s v="TEC"/>
    <m/>
    <s v="JLAB"/>
    <s v="Const"/>
    <s v="NC_MAG"/>
    <x v="0"/>
    <s v="T"/>
    <m/>
    <m/>
    <m/>
    <m/>
    <m/>
    <m/>
    <m/>
    <m/>
    <m/>
    <m/>
    <n v="3681.28"/>
    <m/>
    <m/>
    <m/>
    <m/>
    <m/>
    <m/>
    <m/>
    <x v="0"/>
    <x v="0"/>
    <m/>
  </r>
  <r>
    <s v=""/>
    <s v=" E0403_1380"/>
    <s v="FY28 Management LOE-Travel RCS Magnets"/>
    <s v="6.03.02.02.01.01"/>
    <x v="0"/>
    <d v="2027-10-01T00:00:00"/>
    <d v="2028-07-31T00:00:00"/>
    <s v="ebockhold"/>
    <s v="mwiseman"/>
    <n v="3791.71"/>
    <m/>
    <s v="A"/>
    <s v="Nonlabor"/>
    <s v="TEC"/>
    <m/>
    <s v="JLAB"/>
    <s v="Const"/>
    <s v="NC_MAG"/>
    <x v="0"/>
    <s v="T"/>
    <m/>
    <m/>
    <m/>
    <m/>
    <m/>
    <m/>
    <m/>
    <m/>
    <m/>
    <m/>
    <m/>
    <n v="3791.71"/>
    <m/>
    <m/>
    <m/>
    <m/>
    <m/>
    <m/>
    <x v="0"/>
    <x v="0"/>
    <m/>
  </r>
  <r>
    <s v=""/>
    <s v=" E0403_13275"/>
    <s v="TR Effort for First Article Magnet (thru measurement) - Vendor A - Travel RCS-Magnet-Dipoles"/>
    <s v="6.03.02.02.01.03"/>
    <x v="1"/>
    <d v="2024-07-10T00:00:00"/>
    <d v="2025-06-12T00:00:00"/>
    <s v="ebockhold"/>
    <s v="mwiseman"/>
    <n v="13262.05"/>
    <m/>
    <s v="C"/>
    <s v="Nonlabor"/>
    <s v="TEC"/>
    <s v="CD-3A"/>
    <s v="JLAB"/>
    <s v="Const"/>
    <s v="NC_MAG"/>
    <x v="10"/>
    <s v="T"/>
    <m/>
    <m/>
    <m/>
    <m/>
    <m/>
    <m/>
    <m/>
    <n v="3315.51"/>
    <n v="9946.5400000000009"/>
    <m/>
    <m/>
    <m/>
    <m/>
    <m/>
    <m/>
    <m/>
    <m/>
    <m/>
    <x v="0"/>
    <x v="0"/>
    <m/>
  </r>
  <r>
    <s v=""/>
    <s v=" E0403_15020"/>
    <s v="TR Effort for Vendor A Material and Production Magnets Groups A1 and A2-Travel RCS-Magnet-Dipoles"/>
    <s v="6.03.02.02.01.03"/>
    <x v="0"/>
    <d v="2024-07-10T00:00:00"/>
    <d v="2026-08-06T00:00:00"/>
    <s v="ebockhold"/>
    <s v="mwiseman"/>
    <n v="10227.549999999999"/>
    <m/>
    <s v="C"/>
    <s v="Nonlabor"/>
    <s v="TEC"/>
    <s v="CD-3A"/>
    <s v="JLAB"/>
    <s v="Const"/>
    <s v="NC_MAG"/>
    <x v="10"/>
    <s v="T"/>
    <m/>
    <m/>
    <m/>
    <m/>
    <m/>
    <m/>
    <m/>
    <n v="1140.77"/>
    <n v="4917.09"/>
    <n v="4169.6899999999996"/>
    <m/>
    <m/>
    <m/>
    <m/>
    <m/>
    <m/>
    <m/>
    <m/>
    <x v="0"/>
    <x v="0"/>
    <m/>
  </r>
  <r>
    <s v=""/>
    <s v=" E0403_10330"/>
    <s v="FY22 Management LOE-Labor ESR Magnets"/>
    <s v="6.04.03.01"/>
    <x v="0"/>
    <d v="2021-10-01T00:00:00"/>
    <d v="2022-09-30T00:00:00"/>
    <s v="ebockhold"/>
    <s v="mwiseman"/>
    <n v="0"/>
    <m/>
    <s v="A"/>
    <s v="Labor"/>
    <s v="TEC"/>
    <m/>
    <s v="JLAB"/>
    <s v="Const"/>
    <s v="NC_MAG"/>
    <x v="0"/>
    <m/>
    <m/>
    <m/>
    <m/>
    <m/>
    <m/>
    <m/>
    <m/>
    <m/>
    <m/>
    <m/>
    <m/>
    <m/>
    <m/>
    <m/>
    <m/>
    <m/>
    <m/>
    <m/>
    <x v="0"/>
    <x v="0"/>
    <m/>
  </r>
  <r>
    <s v=""/>
    <s v=" E0403_10400"/>
    <s v="Develop Preliminary Magnet Design and Cost Estimate ESR-Magnet-Quad 1"/>
    <s v="6.04.03.02.01.01"/>
    <x v="1"/>
    <d v="2023-05-01T00:00:00"/>
    <d v="2023-08-08T00:00:00"/>
    <s v="ebockhold"/>
    <s v="mwiseman"/>
    <n v="12766.06"/>
    <m/>
    <s v="C"/>
    <s v="Labor"/>
    <s v="TEC"/>
    <m/>
    <s v="JLAB"/>
    <s v="PED"/>
    <s v="NC_MAG"/>
    <x v="11"/>
    <s v="D.APP38"/>
    <m/>
    <m/>
    <m/>
    <m/>
    <m/>
    <m/>
    <n v="12766.06"/>
    <m/>
    <m/>
    <m/>
    <m/>
    <m/>
    <m/>
    <m/>
    <m/>
    <m/>
    <m/>
    <m/>
    <x v="0"/>
    <x v="0"/>
    <m/>
  </r>
  <r>
    <s v=""/>
    <s v=" E0403_10430"/>
    <s v="Develop Final Magnet Design ESR-Magnet-Quad 1"/>
    <s v="6.04.03.02.01.01"/>
    <x v="1"/>
    <d v="2023-08-10T00:00:00"/>
    <d v="2023-11-20T00:00:00"/>
    <s v="ebockhold"/>
    <s v="mwiseman"/>
    <n v="25904.16"/>
    <m/>
    <s v="C"/>
    <s v="Labor"/>
    <s v="TEC"/>
    <m/>
    <s v="JLAB"/>
    <s v="PED"/>
    <s v="NC_MAG"/>
    <x v="6"/>
    <s v="D.APP38"/>
    <m/>
    <m/>
    <m/>
    <m/>
    <m/>
    <m/>
    <n v="13322.14"/>
    <n v="12582.02"/>
    <m/>
    <m/>
    <m/>
    <m/>
    <m/>
    <m/>
    <m/>
    <m/>
    <m/>
    <m/>
    <x v="0"/>
    <x v="0"/>
    <m/>
  </r>
  <r>
    <s v=""/>
    <s v=" E0403_10450"/>
    <s v="Post FDR Design and Procurment Prep ESR-Magnet-Quad 1"/>
    <s v="6.04.03.02.01.01"/>
    <x v="1"/>
    <d v="2023-11-22T00:00:00"/>
    <d v="2024-01-03T00:00:00"/>
    <s v="ebockhold"/>
    <s v="mwiseman"/>
    <n v="13149.04"/>
    <m/>
    <s v="C"/>
    <s v="Labor"/>
    <s v="TEC"/>
    <m/>
    <s v="JLAB"/>
    <s v="PED"/>
    <s v="NC_MAG"/>
    <x v="6"/>
    <s v="D.APP38"/>
    <m/>
    <m/>
    <m/>
    <m/>
    <m/>
    <m/>
    <m/>
    <n v="13149.04"/>
    <m/>
    <m/>
    <m/>
    <m/>
    <m/>
    <m/>
    <m/>
    <m/>
    <m/>
    <m/>
    <x v="0"/>
    <x v="0"/>
    <m/>
  </r>
  <r>
    <s v=""/>
    <s v=" E0403_10490"/>
    <s v="Update Design based on First Article Lessons Learned and Test Results ESR-Magnet-Quad 1"/>
    <s v="6.04.03.02.01.01"/>
    <x v="1"/>
    <d v="2026-11-12T00:00:00"/>
    <d v="2026-12-22T00:00:00"/>
    <s v="ebockhold"/>
    <s v="mwiseman"/>
    <n v="14368.32"/>
    <m/>
    <s v="C"/>
    <s v="Labor"/>
    <s v="TEC"/>
    <m/>
    <s v="JLAB"/>
    <s v="PED"/>
    <s v="NC_MAG"/>
    <x v="6"/>
    <s v="D.APP38"/>
    <m/>
    <m/>
    <m/>
    <m/>
    <m/>
    <m/>
    <m/>
    <m/>
    <m/>
    <m/>
    <n v="14368.32"/>
    <m/>
    <m/>
    <m/>
    <m/>
    <m/>
    <m/>
    <m/>
    <x v="0"/>
    <x v="0"/>
    <m/>
  </r>
  <r>
    <s v=""/>
    <s v=" E0403_10480"/>
    <s v="Develop Magnet Measurement Stand Design ESR-Magnet-Quad 1"/>
    <s v="6.04.03.02.01.01"/>
    <x v="1"/>
    <d v="2023-09-25T00:00:00"/>
    <d v="2024-03-22T00:00:00"/>
    <s v="ebockhold"/>
    <s v="mwiseman"/>
    <n v="35022.26"/>
    <m/>
    <s v="C"/>
    <s v="Labor"/>
    <s v="TEC"/>
    <m/>
    <s v="JLAB"/>
    <s v="PED"/>
    <s v="NC_MAG"/>
    <x v="8"/>
    <s v="D.APP38"/>
    <m/>
    <m/>
    <m/>
    <m/>
    <m/>
    <m/>
    <n v="1435.34"/>
    <n v="33586.92"/>
    <m/>
    <m/>
    <m/>
    <m/>
    <m/>
    <m/>
    <m/>
    <m/>
    <m/>
    <m/>
    <x v="0"/>
    <x v="0"/>
    <m/>
  </r>
  <r>
    <s v=""/>
    <s v=" E0403_16004"/>
    <s v="TR Effort for Vendor A Production Magnets Groups A1 and A2 Labor  ESR-Magnet-Quad 1"/>
    <s v="6.04.03.02.01.02"/>
    <x v="0"/>
    <d v="2027-08-05T00:00:00"/>
    <d v="2028-06-07T00:00:00"/>
    <s v="ebockhold"/>
    <s v="mwiseman"/>
    <n v="4754.8"/>
    <m/>
    <s v="C"/>
    <s v="Labor"/>
    <s v="TEC"/>
    <m/>
    <s v="JLAB"/>
    <s v="Const"/>
    <s v="NC_MAG"/>
    <x v="9"/>
    <s v="D.APP38.C"/>
    <s v="APP00510"/>
    <m/>
    <m/>
    <m/>
    <m/>
    <m/>
    <m/>
    <m/>
    <m/>
    <m/>
    <n v="905.68"/>
    <n v="3849.13"/>
    <m/>
    <m/>
    <m/>
    <m/>
    <m/>
    <m/>
    <x v="0"/>
    <x v="0"/>
    <m/>
  </r>
  <r>
    <s v=""/>
    <s v=" E0403_010430"/>
    <s v="TR Effort for Magnet Measurement Stand ESR-Magnet-Quad 1"/>
    <s v="6.04.03.02.01.02"/>
    <x v="1"/>
    <d v="2024-10-18T00:00:00"/>
    <d v="2025-06-10T00:00:00"/>
    <s v="ebockhold"/>
    <s v="mwiseman"/>
    <n v="4514.51"/>
    <m/>
    <s v="C"/>
    <s v="Labor"/>
    <s v="TEC"/>
    <s v="CD-3A"/>
    <s v="JLAB"/>
    <s v="Const"/>
    <s v="NC_MAG"/>
    <x v="9"/>
    <s v="P.S237"/>
    <m/>
    <m/>
    <m/>
    <m/>
    <m/>
    <m/>
    <m/>
    <m/>
    <n v="4514.51"/>
    <m/>
    <m/>
    <m/>
    <m/>
    <m/>
    <m/>
    <m/>
    <m/>
    <m/>
    <x v="0"/>
    <x v="0"/>
    <m/>
  </r>
  <r>
    <s v=""/>
    <s v=" E0403_11810"/>
    <s v="Develop Preliminary Magnet Design and Cost Estimate ESR-Magnet-Quad 2"/>
    <s v="6.04.03.02.02.01"/>
    <x v="0"/>
    <d v="2023-08-10T00:00:00"/>
    <d v="2023-11-03T00:00:00"/>
    <s v="ebockhold"/>
    <s v="mwiseman"/>
    <n v="8612.84"/>
    <m/>
    <s v="C"/>
    <s v="Labor"/>
    <s v="TEC"/>
    <m/>
    <s v="JLAB"/>
    <s v="PED"/>
    <s v="NC_MAG"/>
    <x v="11"/>
    <s v="S.P271"/>
    <m/>
    <m/>
    <m/>
    <m/>
    <m/>
    <m/>
    <n v="5167.7"/>
    <n v="3445.13"/>
    <m/>
    <m/>
    <m/>
    <m/>
    <m/>
    <m/>
    <m/>
    <m/>
    <m/>
    <m/>
    <x v="0"/>
    <x v="0"/>
    <m/>
  </r>
  <r>
    <s v=""/>
    <s v=" E0403_11840"/>
    <s v="Develop Final Magnet Design ESR-Magnet-Quad 2"/>
    <s v="6.04.03.02.02.01"/>
    <x v="0"/>
    <d v="2023-11-21T00:00:00"/>
    <d v="2024-02-20T00:00:00"/>
    <s v="ebockhold"/>
    <s v="mwiseman"/>
    <n v="17532.060000000001"/>
    <m/>
    <s v="C"/>
    <s v="Labor"/>
    <s v="TEC"/>
    <m/>
    <s v="JLAB"/>
    <s v="PED"/>
    <s v="NC_MAG"/>
    <x v="6"/>
    <s v="S.P271"/>
    <m/>
    <m/>
    <m/>
    <m/>
    <m/>
    <m/>
    <m/>
    <n v="17532.060000000001"/>
    <m/>
    <m/>
    <m/>
    <m/>
    <m/>
    <m/>
    <m/>
    <m/>
    <m/>
    <m/>
    <x v="0"/>
    <x v="0"/>
    <m/>
  </r>
  <r>
    <s v=""/>
    <s v=" E0403_11860"/>
    <s v="Post FDR Design and Procurment Prep ESR-Magnet-Quad 2"/>
    <s v="6.04.03.02.02.01"/>
    <x v="0"/>
    <d v="2024-02-22T00:00:00"/>
    <d v="2024-03-29T00:00:00"/>
    <s v="ebockhold"/>
    <s v="mwiseman"/>
    <n v="13149.04"/>
    <m/>
    <s v="C"/>
    <s v="Labor"/>
    <s v="TEC"/>
    <m/>
    <s v="JLAB"/>
    <s v="PED"/>
    <s v="NC_MAG"/>
    <x v="6"/>
    <s v="S.P271"/>
    <m/>
    <m/>
    <m/>
    <m/>
    <m/>
    <m/>
    <m/>
    <n v="13149.04"/>
    <m/>
    <m/>
    <m/>
    <m/>
    <m/>
    <m/>
    <m/>
    <m/>
    <m/>
    <m/>
    <x v="0"/>
    <x v="0"/>
    <m/>
  </r>
  <r>
    <s v=""/>
    <s v=" E0403_11870"/>
    <s v="Update Design based on 1st Article Lessons Learned and Test Results ESR-Magnet-Quad 2"/>
    <s v="6.04.03.02.02.01"/>
    <x v="0"/>
    <d v="2026-11-12T00:00:00"/>
    <d v="2026-12-22T00:00:00"/>
    <s v="ebockhold"/>
    <s v="mwiseman"/>
    <n v="14368.32"/>
    <m/>
    <s v="C"/>
    <s v="Labor"/>
    <s v="TEC"/>
    <m/>
    <s v="JLAB"/>
    <s v="PED"/>
    <s v="NC_MAG"/>
    <x v="6"/>
    <s v="S.P271"/>
    <m/>
    <m/>
    <m/>
    <m/>
    <m/>
    <m/>
    <m/>
    <m/>
    <m/>
    <m/>
    <n v="14368.32"/>
    <m/>
    <m/>
    <m/>
    <m/>
    <m/>
    <m/>
    <m/>
    <x v="0"/>
    <x v="0"/>
    <m/>
  </r>
  <r>
    <s v=""/>
    <s v=" E0403_11900"/>
    <s v="TR Effort for First Article Magnet-Labor ESR-Magnet-Quad 2"/>
    <s v="6.04.03.02.02.02"/>
    <x v="0"/>
    <d v="2025-12-10T00:00:00"/>
    <d v="2026-08-27T00:00:00"/>
    <s v="ebockhold"/>
    <s v="mwiseman"/>
    <n v="2324.9699999999998"/>
    <m/>
    <s v="C"/>
    <s v="Labor"/>
    <s v="TEC"/>
    <m/>
    <s v="JLAB"/>
    <s v="Const"/>
    <s v="NC_MAG"/>
    <x v="9"/>
    <s v="S.P271.A"/>
    <s v="APP00511"/>
    <m/>
    <m/>
    <m/>
    <m/>
    <m/>
    <m/>
    <m/>
    <m/>
    <n v="2324.9699999999998"/>
    <m/>
    <m/>
    <m/>
    <m/>
    <m/>
    <m/>
    <m/>
    <m/>
    <x v="0"/>
    <x v="0"/>
    <m/>
  </r>
  <r>
    <s v=""/>
    <s v=" E0403_11920"/>
    <s v="TR Effort for Production Magnets-Labor ESR-Magnet-Quad 2"/>
    <s v="6.04.03.02.02.02"/>
    <x v="0"/>
    <d v="2027-08-05T00:00:00"/>
    <d v="2028-07-06T00:00:00"/>
    <s v="ebockhold"/>
    <s v="mwiseman"/>
    <n v="6135.17"/>
    <m/>
    <s v="C"/>
    <s v="Labor"/>
    <s v="TEC"/>
    <m/>
    <s v="JLAB"/>
    <s v="Const"/>
    <s v="NC_MAG"/>
    <x v="9"/>
    <s v="S.P271.B"/>
    <s v="APP00511"/>
    <m/>
    <m/>
    <m/>
    <m/>
    <m/>
    <m/>
    <m/>
    <m/>
    <m/>
    <n v="1066.99"/>
    <n v="5068.18"/>
    <m/>
    <m/>
    <m/>
    <m/>
    <m/>
    <m/>
    <x v="0"/>
    <x v="0"/>
    <m/>
  </r>
  <r>
    <s v=""/>
    <s v=" E0403_12210"/>
    <s v="Develop Preliminary Magnet Design and Cost Estimate ESR-Magnet-Correctors"/>
    <s v="6.04.03.03.01"/>
    <x v="0"/>
    <d v="2023-10-30T00:00:00"/>
    <d v="2024-01-12T00:00:00"/>
    <s v="ebockhold"/>
    <s v="mwiseman"/>
    <n v="8766.0300000000007"/>
    <m/>
    <s v="C"/>
    <s v="Labor"/>
    <s v="TEC"/>
    <m/>
    <s v="JLAB"/>
    <s v="PED"/>
    <s v="NC_MAG"/>
    <x v="11"/>
    <s v="S.P272"/>
    <m/>
    <m/>
    <m/>
    <m/>
    <m/>
    <m/>
    <m/>
    <n v="8766.0300000000007"/>
    <m/>
    <m/>
    <m/>
    <m/>
    <m/>
    <m/>
    <m/>
    <m/>
    <m/>
    <m/>
    <x v="0"/>
    <x v="0"/>
    <m/>
  </r>
  <r>
    <s v=""/>
    <s v=" E0403_12240"/>
    <s v="Develop Final Magnet Design ESR-Magnet-Correctors"/>
    <s v="6.04.03.03.01"/>
    <x v="0"/>
    <d v="2024-01-17T00:00:00"/>
    <d v="2024-03-27T00:00:00"/>
    <s v="ebockhold"/>
    <s v="mwiseman"/>
    <n v="17532.060000000001"/>
    <m/>
    <s v="C"/>
    <s v="Labor"/>
    <s v="TEC"/>
    <m/>
    <s v="JLAB"/>
    <s v="PED"/>
    <s v="NC_MAG"/>
    <x v="6"/>
    <s v="S.P272"/>
    <m/>
    <m/>
    <m/>
    <m/>
    <m/>
    <m/>
    <m/>
    <n v="17532.060000000001"/>
    <m/>
    <m/>
    <m/>
    <m/>
    <m/>
    <m/>
    <m/>
    <m/>
    <m/>
    <m/>
    <x v="0"/>
    <x v="0"/>
    <m/>
  </r>
  <r>
    <s v=""/>
    <s v=" E0403_12260"/>
    <s v="Post FDR Design and Procurment Prep ESR-Magnet-Correctors"/>
    <s v="6.04.03.03.01"/>
    <x v="0"/>
    <d v="2024-03-29T00:00:00"/>
    <d v="2024-05-06T00:00:00"/>
    <s v="ebockhold"/>
    <s v="mwiseman"/>
    <n v="8766.0300000000007"/>
    <m/>
    <s v="C"/>
    <s v="Labor"/>
    <s v="TEC"/>
    <m/>
    <s v="JLAB"/>
    <s v="PED"/>
    <s v="NC_MAG"/>
    <x v="6"/>
    <s v="S.P272"/>
    <m/>
    <m/>
    <m/>
    <m/>
    <m/>
    <m/>
    <m/>
    <n v="8766.0300000000007"/>
    <m/>
    <m/>
    <m/>
    <m/>
    <m/>
    <m/>
    <m/>
    <m/>
    <m/>
    <m/>
    <x v="0"/>
    <x v="0"/>
    <m/>
  </r>
  <r>
    <s v=""/>
    <s v=" E0403_12270"/>
    <s v="Update Design based on 1st Article Lessons Learned and Test Results ESR-Magnet-Correctors"/>
    <s v="6.04.03.03.01"/>
    <x v="0"/>
    <d v="2026-07-31T00:00:00"/>
    <d v="2026-08-27T00:00:00"/>
    <s v="ebockhold"/>
    <s v="mwiseman"/>
    <n v="9299.8799999999992"/>
    <m/>
    <s v="C"/>
    <s v="Labor"/>
    <s v="TEC"/>
    <m/>
    <s v="JLAB"/>
    <s v="PED"/>
    <s v="NC_MAG"/>
    <x v="6"/>
    <s v="S.P272"/>
    <m/>
    <m/>
    <m/>
    <m/>
    <m/>
    <m/>
    <m/>
    <m/>
    <m/>
    <n v="9299.8799999999992"/>
    <m/>
    <m/>
    <m/>
    <m/>
    <m/>
    <m/>
    <m/>
    <m/>
    <x v="0"/>
    <x v="0"/>
    <m/>
  </r>
  <r>
    <s v=""/>
    <s v=" E0403_12265"/>
    <s v="Develop Magnet Measurement Stand Design ESR-Magnet-Correctors"/>
    <s v="6.04.03.03.01"/>
    <x v="0"/>
    <d v="2024-03-25T00:00:00"/>
    <d v="2024-09-13T00:00:00"/>
    <s v="ebockhold"/>
    <s v="mwiseman"/>
    <n v="26298.09"/>
    <m/>
    <s v="C"/>
    <s v="Labor"/>
    <s v="TEC"/>
    <m/>
    <s v="JLAB"/>
    <s v="PED"/>
    <s v="NC_MAG"/>
    <x v="8"/>
    <s v="P.S455"/>
    <m/>
    <m/>
    <m/>
    <m/>
    <m/>
    <m/>
    <m/>
    <n v="26298.09"/>
    <m/>
    <m/>
    <m/>
    <m/>
    <m/>
    <m/>
    <m/>
    <m/>
    <m/>
    <m/>
    <x v="0"/>
    <x v="0"/>
    <m/>
  </r>
  <r>
    <s v=""/>
    <s v=" E0403_12295"/>
    <s v="TR Effort for First Article Magnet-Labor ESR-Magnet-Correctors"/>
    <s v="6.04.03.03.02"/>
    <x v="0"/>
    <d v="2025-12-10T00:00:00"/>
    <d v="2026-06-30T00:00:00"/>
    <s v="ebockhold"/>
    <s v="mwiseman"/>
    <n v="6974.91"/>
    <m/>
    <s v="C"/>
    <s v="Labor"/>
    <s v="TEC"/>
    <m/>
    <s v="JLAB"/>
    <s v="Const"/>
    <s v="NC_MAG"/>
    <x v="9"/>
    <s v="S.P272.A"/>
    <m/>
    <m/>
    <m/>
    <m/>
    <m/>
    <m/>
    <m/>
    <m/>
    <m/>
    <n v="6974.91"/>
    <m/>
    <m/>
    <m/>
    <m/>
    <m/>
    <m/>
    <m/>
    <m/>
    <x v="0"/>
    <x v="0"/>
    <m/>
  </r>
  <r>
    <s v=""/>
    <s v=" E0403_12320"/>
    <s v="TR Effort for Production Magnets-Labor ESR-Magnet-Correctors"/>
    <s v="6.04.03.03.02"/>
    <x v="0"/>
    <d v="2026-08-31T00:00:00"/>
    <d v="2027-11-10T00:00:00"/>
    <s v="ebockhold"/>
    <s v="mwiseman"/>
    <n v="7188.93"/>
    <m/>
    <s v="C"/>
    <s v="Labor"/>
    <s v="TEC"/>
    <m/>
    <s v="JLAB"/>
    <s v="Const"/>
    <s v="NC_MAG"/>
    <x v="9"/>
    <s v="S.P272.B"/>
    <s v="APP00513"/>
    <m/>
    <m/>
    <m/>
    <m/>
    <m/>
    <m/>
    <m/>
    <m/>
    <n v="527.19000000000005"/>
    <n v="5990.77"/>
    <n v="670.97"/>
    <m/>
    <m/>
    <m/>
    <m/>
    <m/>
    <m/>
    <x v="0"/>
    <x v="0"/>
    <m/>
  </r>
  <r>
    <s v=""/>
    <s v=" E0403_10020"/>
    <s v="TR Effort for Magnet Measurement Stand ESR-Magnet-Correctors"/>
    <s v="6.04.03.03.02"/>
    <x v="0"/>
    <d v="2025-12-10T00:00:00"/>
    <d v="2026-07-29T00:00:00"/>
    <s v="ebockhold"/>
    <s v="mwiseman"/>
    <n v="4649.9399999999996"/>
    <m/>
    <s v="C"/>
    <s v="Labor"/>
    <s v="TEC"/>
    <m/>
    <s v="JLAB"/>
    <s v="Const"/>
    <s v="NC_MAG"/>
    <x v="9"/>
    <s v="P.S455"/>
    <m/>
    <m/>
    <m/>
    <m/>
    <m/>
    <m/>
    <m/>
    <m/>
    <m/>
    <n v="4649.9399999999996"/>
    <m/>
    <m/>
    <m/>
    <m/>
    <m/>
    <m/>
    <m/>
    <m/>
    <x v="0"/>
    <x v="0"/>
    <m/>
  </r>
  <r>
    <s v=""/>
    <s v=" E0302_1000"/>
    <s v="Develop Preliminary Magnet Design and Cost Estimate RCS-Magnet-Dipoles"/>
    <s v="6.03.02.02.01.02"/>
    <x v="1"/>
    <d v="2023-04-03T00:00:00"/>
    <d v="2023-07-18T00:00:00"/>
    <s v="ebockhold"/>
    <s v="mwiseman"/>
    <n v="17021.419999999998"/>
    <m/>
    <s v="C"/>
    <s v="Labor"/>
    <s v="TEC"/>
    <m/>
    <s v="JLAB"/>
    <s v="PED"/>
    <s v="NC_MAG"/>
    <x v="11"/>
    <s v="D.APP37"/>
    <m/>
    <m/>
    <m/>
    <m/>
    <m/>
    <m/>
    <n v="17021.419999999998"/>
    <m/>
    <m/>
    <m/>
    <m/>
    <m/>
    <m/>
    <m/>
    <m/>
    <m/>
    <m/>
    <m/>
    <x v="0"/>
    <x v="0"/>
    <m/>
  </r>
  <r>
    <s v=""/>
    <s v=" E0403_1004"/>
    <s v="Develop Final Magnet Design RCS-Magnet-Dipoles"/>
    <s v="6.03.02.02.01.02"/>
    <x v="1"/>
    <d v="2023-07-20T00:00:00"/>
    <d v="2023-10-27T00:00:00"/>
    <s v="ebockhold"/>
    <s v="mwiseman"/>
    <n v="25740.03"/>
    <m/>
    <s v="C"/>
    <s v="Labor"/>
    <s v="TEC"/>
    <m/>
    <s v="JLAB"/>
    <s v="PED"/>
    <s v="NC_MAG"/>
    <x v="6"/>
    <s v="D.APP37"/>
    <m/>
    <m/>
    <m/>
    <m/>
    <m/>
    <m/>
    <n v="18753.45"/>
    <n v="6986.58"/>
    <m/>
    <m/>
    <m/>
    <m/>
    <m/>
    <m/>
    <m/>
    <m/>
    <m/>
    <m/>
    <x v="0"/>
    <x v="0"/>
    <m/>
  </r>
  <r>
    <s v=""/>
    <s v=" E0403_1016"/>
    <s v="Post FDR Design and Procurment Prep RCS-Magnet-Dipoles"/>
    <s v="6.03.02.02.01.02"/>
    <x v="1"/>
    <d v="2023-10-31T00:00:00"/>
    <d v="2023-12-11T00:00:00"/>
    <s v="ebockhold"/>
    <s v="mwiseman"/>
    <n v="17532.060000000001"/>
    <m/>
    <s v="C"/>
    <s v="Labor"/>
    <s v="TEC"/>
    <m/>
    <s v="JLAB"/>
    <s v="PED"/>
    <s v="NC_MAG"/>
    <x v="6"/>
    <s v="D.APP37"/>
    <m/>
    <m/>
    <m/>
    <m/>
    <m/>
    <m/>
    <m/>
    <n v="17532.060000000001"/>
    <m/>
    <m/>
    <m/>
    <m/>
    <m/>
    <m/>
    <m/>
    <m/>
    <m/>
    <m/>
    <x v="0"/>
    <x v="0"/>
    <m/>
  </r>
  <r>
    <s v=""/>
    <s v=" E0403_1008"/>
    <s v="Update Design based on 1st Article Lessons Learned and Test Results RCS-Magnet-Dipoles"/>
    <s v="6.03.02.02.01.02"/>
    <x v="1"/>
    <d v="2025-08-25T00:00:00"/>
    <d v="2025-10-01T00:00:00"/>
    <s v="ebockhold"/>
    <s v="mwiseman"/>
    <n v="13558.56"/>
    <m/>
    <s v="C"/>
    <s v="Labor"/>
    <s v="TEC"/>
    <m/>
    <s v="JLAB"/>
    <s v="PED"/>
    <s v="NC_MAG"/>
    <x v="6"/>
    <s v="D.APP37"/>
    <m/>
    <m/>
    <m/>
    <m/>
    <m/>
    <m/>
    <m/>
    <m/>
    <n v="13056.4"/>
    <n v="502.17"/>
    <m/>
    <m/>
    <m/>
    <m/>
    <m/>
    <m/>
    <m/>
    <m/>
    <x v="0"/>
    <x v="0"/>
    <m/>
  </r>
  <r>
    <s v=""/>
    <s v=" E0403_1010"/>
    <s v="Develop Magnet Measurement Stand and Power Supply Design RCS-Magnet-Dipoles"/>
    <s v="6.03.02.02.01.02"/>
    <x v="1"/>
    <d v="2023-04-03T00:00:00"/>
    <d v="2023-09-22T00:00:00"/>
    <s v="ebockhold"/>
    <s v="mwiseman"/>
    <n v="34042.83"/>
    <m/>
    <s v="C"/>
    <s v="Labor"/>
    <s v="TEC"/>
    <m/>
    <s v="JLAB"/>
    <s v="PED"/>
    <s v="NC_MAG"/>
    <x v="6"/>
    <s v="S.P267"/>
    <m/>
    <m/>
    <m/>
    <m/>
    <m/>
    <m/>
    <n v="34042.83"/>
    <m/>
    <m/>
    <m/>
    <m/>
    <m/>
    <m/>
    <m/>
    <m/>
    <m/>
    <m/>
    <m/>
    <x v="0"/>
    <x v="0"/>
    <m/>
  </r>
  <r>
    <s v=""/>
    <s v=" E0403_13270"/>
    <s v="TR Effort for First Article Magnet (thru measurement) - Vendor A - Labor RCS-Magnet-Dipoles"/>
    <s v="6.03.02.02.01.03"/>
    <x v="1"/>
    <d v="2024-07-10T00:00:00"/>
    <d v="2025-06-12T00:00:00"/>
    <s v="ebockhold"/>
    <s v="mwiseman"/>
    <n v="4481.63"/>
    <m/>
    <s v="C"/>
    <s v="Labor"/>
    <s v="TEC"/>
    <s v="CD-3A"/>
    <s v="JLAB"/>
    <s v="Const"/>
    <s v="NC_MAG"/>
    <x v="9"/>
    <s v="D.APP37.A"/>
    <s v="APP00506"/>
    <m/>
    <m/>
    <m/>
    <m/>
    <m/>
    <m/>
    <n v="1120.4100000000001"/>
    <n v="3361.22"/>
    <m/>
    <m/>
    <m/>
    <m/>
    <m/>
    <m/>
    <m/>
    <m/>
    <m/>
    <x v="0"/>
    <x v="0"/>
    <m/>
  </r>
  <r>
    <s v=""/>
    <s v=" E0403_15010"/>
    <s v="TR Effort for Vendor A Material and Production Magnets Groups A1 and A2-Labor RCS-Magnet-Dipoles"/>
    <s v="6.03.02.02.01.03"/>
    <x v="0"/>
    <d v="2024-07-10T00:00:00"/>
    <d v="2026-08-06T00:00:00"/>
    <s v="ebockhold"/>
    <s v="mwiseman"/>
    <n v="5570.04"/>
    <m/>
    <s v="C"/>
    <s v="Labor"/>
    <s v="TEC"/>
    <s v="CD-3A"/>
    <s v="JLAB"/>
    <s v="Const"/>
    <s v="NC_MAG"/>
    <x v="9"/>
    <s v="D.APP37.C"/>
    <s v="APP00506"/>
    <m/>
    <m/>
    <m/>
    <m/>
    <m/>
    <m/>
    <n v="621.27"/>
    <n v="2677.9"/>
    <n v="2270.86"/>
    <m/>
    <m/>
    <m/>
    <m/>
    <m/>
    <m/>
    <m/>
    <m/>
    <x v="0"/>
    <x v="0"/>
    <m/>
  </r>
  <r>
    <s v=""/>
    <s v=" E0403_10340"/>
    <s v="FY23 Management LOE-Labor ESR Magnets"/>
    <s v="6.04.03.01"/>
    <x v="0"/>
    <d v="2022-10-03T00:00:00"/>
    <d v="2023-09-29T00:00:00"/>
    <s v="ebockhold"/>
    <s v="mwiseman"/>
    <n v="11501.48"/>
    <m/>
    <s v="A"/>
    <s v="Labor"/>
    <s v="TEC"/>
    <m/>
    <s v="JLAB"/>
    <s v="Const"/>
    <s v="NC_MAG"/>
    <x v="0"/>
    <m/>
    <m/>
    <m/>
    <m/>
    <m/>
    <m/>
    <m/>
    <n v="11501.48"/>
    <n v="0"/>
    <m/>
    <m/>
    <m/>
    <m/>
    <m/>
    <m/>
    <m/>
    <m/>
    <m/>
    <m/>
    <x v="0"/>
    <x v="0"/>
    <m/>
  </r>
  <r>
    <s v=""/>
    <s v=" E0403_10350"/>
    <s v="FY24 Management LOE-Labor ESR Magnets"/>
    <s v="6.04.03.01"/>
    <x v="0"/>
    <d v="2023-10-02T00:00:00"/>
    <d v="2024-09-30T00:00:00"/>
    <s v="ebockhold"/>
    <s v="mwiseman"/>
    <n v="11846.52"/>
    <m/>
    <s v="A"/>
    <s v="Labor"/>
    <s v="TEC"/>
    <m/>
    <s v="JLAB"/>
    <s v="Const"/>
    <s v="NC_MAG"/>
    <x v="0"/>
    <m/>
    <m/>
    <m/>
    <m/>
    <m/>
    <m/>
    <m/>
    <m/>
    <n v="11846.52"/>
    <m/>
    <m/>
    <m/>
    <m/>
    <m/>
    <m/>
    <m/>
    <m/>
    <m/>
    <m/>
    <x v="0"/>
    <x v="0"/>
    <m/>
  </r>
  <r>
    <s v=""/>
    <s v=" E0403_010330"/>
    <s v="TR Effort for Magnet Measurement Facilities Procurements ESR-Magnet-Quad 1"/>
    <s v="6.04.03.02.01.02"/>
    <x v="1"/>
    <d v="2024-07-31T00:00:00"/>
    <d v="2025-02-07T00:00:00"/>
    <s v="ebockhold"/>
    <s v="mwiseman"/>
    <n v="18126.54"/>
    <m/>
    <s v="C"/>
    <s v="Labor"/>
    <s v="TEC"/>
    <s v="CD-3A"/>
    <s v="JLAB"/>
    <s v="Const"/>
    <s v="NC_MAG"/>
    <x v="9"/>
    <s v="S.P268"/>
    <s v="APP00508"/>
    <m/>
    <m/>
    <m/>
    <m/>
    <m/>
    <m/>
    <n v="5995.7"/>
    <n v="12130.84"/>
    <m/>
    <m/>
    <m/>
    <m/>
    <m/>
    <m/>
    <m/>
    <m/>
    <m/>
    <x v="0"/>
    <x v="0"/>
    <m/>
  </r>
  <r>
    <s v=""/>
    <s v=" E0403_10955"/>
    <s v="Commission Measurement Stands ESR-Magnet-Quad 1"/>
    <s v="6.04.03.02.01.03"/>
    <x v="1"/>
    <d v="2025-12-19T00:00:00"/>
    <d v="2026-01-20T00:00:00"/>
    <s v="ebockhold"/>
    <s v="mwiseman"/>
    <n v="12567.97"/>
    <m/>
    <s v="C"/>
    <s v="Labor"/>
    <s v="TEC"/>
    <s v="CD-3A"/>
    <s v="JLAB"/>
    <s v="Const"/>
    <s v="NC_MAG"/>
    <x v="8"/>
    <s v="P.S237"/>
    <m/>
    <m/>
    <m/>
    <m/>
    <m/>
    <m/>
    <m/>
    <m/>
    <m/>
    <n v="12567.97"/>
    <m/>
    <m/>
    <m/>
    <m/>
    <m/>
    <m/>
    <m/>
    <m/>
    <x v="0"/>
    <x v="0"/>
    <m/>
  </r>
  <r>
    <s v=""/>
    <s v=" E0403_10970"/>
    <s v="Perform Magnet Measurements on Production Magnets Group A1 1 thru 41 ESR-Magnet-Quad 1"/>
    <s v="6.04.03.02.01.03"/>
    <x v="0"/>
    <d v="2028-03-23T00:00:00"/>
    <d v="2028-06-06T00:00:00"/>
    <s v="ebockhold"/>
    <s v="mwiseman"/>
    <n v="21246.58"/>
    <m/>
    <s v="C"/>
    <s v="Labor"/>
    <s v="TEC"/>
    <m/>
    <s v="JLAB"/>
    <s v="Const"/>
    <s v="NC_MAG"/>
    <x v="8"/>
    <s v="D.APP38.C"/>
    <s v="APP00510"/>
    <m/>
    <m/>
    <m/>
    <m/>
    <m/>
    <m/>
    <m/>
    <m/>
    <m/>
    <m/>
    <n v="21246.58"/>
    <m/>
    <m/>
    <m/>
    <m/>
    <m/>
    <m/>
    <x v="0"/>
    <x v="0"/>
    <m/>
  </r>
  <r>
    <s v=""/>
    <s v=" E0403_11010"/>
    <s v="Receipt and Incoming Inspection of Production Magnets Group A3 83 thru 123 ESR-Magnet-Quad 1"/>
    <s v="6.04.03.02.01.03"/>
    <x v="0"/>
    <d v="2028-11-17T00:00:00"/>
    <d v="2029-01-25T00:00:00"/>
    <s v="ebockhold"/>
    <s v="mwiseman"/>
    <n v="9061.02"/>
    <m/>
    <s v="C"/>
    <s v="Labor"/>
    <s v="TEC"/>
    <m/>
    <s v="JLAB"/>
    <s v="Const"/>
    <s v="NC_MAG"/>
    <x v="8"/>
    <s v="D.APP38.C"/>
    <s v="APP00510"/>
    <m/>
    <m/>
    <m/>
    <m/>
    <m/>
    <m/>
    <m/>
    <m/>
    <m/>
    <m/>
    <m/>
    <n v="9061.02"/>
    <m/>
    <m/>
    <m/>
    <m/>
    <m/>
    <x v="0"/>
    <x v="0"/>
    <m/>
  </r>
  <r>
    <s v=""/>
    <s v=" E0403_11020"/>
    <s v="Perform Magnet Measurements on Production Magnets Group A3 83 thru 123 ESR-Magnet-Quad 1"/>
    <s v="6.04.03.02.01.03"/>
    <x v="0"/>
    <d v="2028-11-28T00:00:00"/>
    <d v="2029-02-13T00:00:00"/>
    <s v="ebockhold"/>
    <s v="mwiseman"/>
    <n v="21883.97"/>
    <m/>
    <s v="C"/>
    <s v="Labor"/>
    <s v="TEC"/>
    <m/>
    <s v="JLAB"/>
    <s v="Const"/>
    <s v="NC_MAG"/>
    <x v="8"/>
    <s v="D.APP38.C"/>
    <s v="APP00510"/>
    <m/>
    <m/>
    <m/>
    <m/>
    <m/>
    <m/>
    <m/>
    <m/>
    <m/>
    <m/>
    <m/>
    <n v="21883.97"/>
    <m/>
    <m/>
    <m/>
    <m/>
    <m/>
    <x v="0"/>
    <x v="0"/>
    <m/>
  </r>
  <r>
    <s v=""/>
    <s v=" E0403_11030"/>
    <s v="Analysis and Final Inspection of Production Magnets Group A3 83 thru 123 ESR-Magnet-Quad 1"/>
    <s v="6.04.03.02.01.03"/>
    <x v="0"/>
    <d v="2028-12-19T00:00:00"/>
    <d v="2029-02-23T00:00:00"/>
    <s v="ebockhold"/>
    <s v="mwiseman"/>
    <n v="9805.83"/>
    <m/>
    <s v="C"/>
    <s v="Labor"/>
    <s v="TEC"/>
    <m/>
    <s v="JLAB"/>
    <s v="Const"/>
    <s v="NC_MAG"/>
    <x v="8"/>
    <s v="D.APP38.C"/>
    <s v="APP00510"/>
    <m/>
    <m/>
    <m/>
    <m/>
    <m/>
    <m/>
    <m/>
    <m/>
    <m/>
    <m/>
    <m/>
    <n v="9805.83"/>
    <m/>
    <m/>
    <m/>
    <m/>
    <m/>
    <x v="0"/>
    <x v="0"/>
    <m/>
  </r>
  <r>
    <s v=""/>
    <s v=" E0403_10980"/>
    <s v="Analysis and Final Inspection of Production Magnets Group A1 1 thru 41 ESR-Magnet-Quad 1"/>
    <s v="6.04.03.02.01.03"/>
    <x v="0"/>
    <d v="2028-04-13T00:00:00"/>
    <d v="2028-06-15T00:00:00"/>
    <s v="ebockhold"/>
    <s v="mwiseman"/>
    <n v="9520.2199999999993"/>
    <m/>
    <s v="C"/>
    <s v="Labor"/>
    <s v="TEC"/>
    <m/>
    <s v="JLAB"/>
    <s v="Const"/>
    <s v="NC_MAG"/>
    <x v="8"/>
    <s v="D.APP38.C"/>
    <s v="APP00510"/>
    <m/>
    <m/>
    <m/>
    <m/>
    <m/>
    <m/>
    <m/>
    <m/>
    <m/>
    <m/>
    <n v="9520.2199999999993"/>
    <m/>
    <m/>
    <m/>
    <m/>
    <m/>
    <m/>
    <x v="0"/>
    <x v="0"/>
    <m/>
  </r>
  <r>
    <s v=""/>
    <s v=" E0403_10985"/>
    <s v="Receipt and Incoming Inspection of Production Magnets Group A2 42 thru 82 ESR-Magnet-Quad 1"/>
    <s v="6.04.03.02.01.03"/>
    <x v="0"/>
    <d v="2028-06-09T00:00:00"/>
    <d v="2028-08-11T00:00:00"/>
    <s v="ebockhold"/>
    <s v="mwiseman"/>
    <n v="8833.35"/>
    <m/>
    <s v="C"/>
    <s v="Labor"/>
    <s v="TEC"/>
    <m/>
    <s v="JLAB"/>
    <s v="Const"/>
    <s v="NC_MAG"/>
    <x v="8"/>
    <s v="D.APP38.C"/>
    <s v="APP00510"/>
    <m/>
    <m/>
    <m/>
    <m/>
    <m/>
    <m/>
    <m/>
    <m/>
    <m/>
    <m/>
    <n v="8833.35"/>
    <m/>
    <m/>
    <m/>
    <m/>
    <m/>
    <m/>
    <x v="0"/>
    <x v="0"/>
    <m/>
  </r>
  <r>
    <s v=""/>
    <s v=" E0403_10995"/>
    <s v="Perform Magnet Measurements on Production Magnets Group A2 42 thru 82 ESR-Magnet-Quad 1"/>
    <s v="6.04.03.02.01.03"/>
    <x v="0"/>
    <d v="2028-06-16T00:00:00"/>
    <d v="2028-08-30T00:00:00"/>
    <s v="ebockhold"/>
    <s v="mwiseman"/>
    <n v="21299.73"/>
    <m/>
    <s v="C"/>
    <s v="Labor"/>
    <s v="TEC"/>
    <m/>
    <s v="JLAB"/>
    <s v="Const"/>
    <s v="NC_MAG"/>
    <x v="8"/>
    <s v="D.APP38.C"/>
    <s v="APP00510"/>
    <m/>
    <m/>
    <m/>
    <m/>
    <m/>
    <m/>
    <m/>
    <m/>
    <m/>
    <m/>
    <n v="21299.73"/>
    <m/>
    <m/>
    <m/>
    <m/>
    <m/>
    <m/>
    <x v="0"/>
    <x v="0"/>
    <m/>
  </r>
  <r>
    <s v=""/>
    <s v=" E0403_11005"/>
    <s v="Analysis and Final Inspection of Production Magnets Group A2 42 thru 82 ESR-Magnet-Quad 1"/>
    <s v="6.04.03.02.01.03"/>
    <x v="0"/>
    <d v="2028-07-10T00:00:00"/>
    <d v="2028-09-11T00:00:00"/>
    <s v="ebockhold"/>
    <s v="mwiseman"/>
    <n v="9500.02"/>
    <m/>
    <s v="C"/>
    <s v="Labor"/>
    <s v="TEC"/>
    <m/>
    <s v="JLAB"/>
    <s v="Const"/>
    <s v="NC_MAG"/>
    <x v="8"/>
    <s v="D.APP38.C"/>
    <s v="APP00510"/>
    <m/>
    <m/>
    <m/>
    <m/>
    <m/>
    <m/>
    <m/>
    <m/>
    <m/>
    <m/>
    <n v="9500.02"/>
    <m/>
    <m/>
    <m/>
    <m/>
    <m/>
    <m/>
    <x v="0"/>
    <x v="0"/>
    <m/>
  </r>
  <r>
    <s v=""/>
    <s v=" E0403_11035"/>
    <s v="Receipt and Incoming Inspection of Production Magnets Group A4 124 thru 164 ESR-Magnet-Quad 1"/>
    <s v="6.04.03.02.01.03"/>
    <x v="0"/>
    <d v="2029-04-30T00:00:00"/>
    <d v="2029-07-02T00:00:00"/>
    <s v="ebockhold"/>
    <s v="mwiseman"/>
    <n v="9061.02"/>
    <m/>
    <s v="C"/>
    <s v="Labor"/>
    <s v="TEC"/>
    <m/>
    <s v="JLAB"/>
    <s v="Const"/>
    <s v="NC_MAG"/>
    <x v="8"/>
    <s v="D.APP38.C"/>
    <s v="APP00510"/>
    <m/>
    <m/>
    <m/>
    <m/>
    <m/>
    <m/>
    <m/>
    <m/>
    <m/>
    <m/>
    <m/>
    <n v="9061.02"/>
    <m/>
    <m/>
    <m/>
    <m/>
    <m/>
    <x v="0"/>
    <x v="0"/>
    <m/>
  </r>
  <r>
    <s v=""/>
    <s v=" E0403_11045"/>
    <s v="Perform Magnet Measurements on Production Magnets Group A4 124 thru 164 ESR-Magnet-Quad 1"/>
    <s v="6.04.03.02.01.03"/>
    <x v="0"/>
    <d v="2029-05-07T00:00:00"/>
    <d v="2029-07-20T00:00:00"/>
    <s v="ebockhold"/>
    <s v="mwiseman"/>
    <n v="21883.97"/>
    <m/>
    <s v="C"/>
    <s v="Labor"/>
    <s v="TEC"/>
    <m/>
    <s v="JLAB"/>
    <s v="Const"/>
    <s v="NC_MAG"/>
    <x v="8"/>
    <s v="D.APP38.C"/>
    <s v="APP00510"/>
    <m/>
    <m/>
    <m/>
    <m/>
    <m/>
    <m/>
    <m/>
    <m/>
    <m/>
    <m/>
    <m/>
    <n v="21883.97"/>
    <m/>
    <m/>
    <m/>
    <m/>
    <m/>
    <x v="0"/>
    <x v="0"/>
    <m/>
  </r>
  <r>
    <s v=""/>
    <s v=" E0403_11055"/>
    <s v="Analysis and Final Inspection of Production Magnets Group A4 124 thru 164 ESR-Magnet-Quad 1"/>
    <s v="6.04.03.02.01.03"/>
    <x v="0"/>
    <d v="2029-05-29T00:00:00"/>
    <d v="2029-07-31T00:00:00"/>
    <s v="ebockhold"/>
    <s v="mwiseman"/>
    <n v="9805.83"/>
    <m/>
    <s v="C"/>
    <s v="Labor"/>
    <s v="TEC"/>
    <m/>
    <s v="JLAB"/>
    <s v="Const"/>
    <s v="NC_MAG"/>
    <x v="8"/>
    <s v="D.APP38.C"/>
    <s v="APP00510"/>
    <m/>
    <m/>
    <m/>
    <m/>
    <m/>
    <m/>
    <m/>
    <m/>
    <m/>
    <m/>
    <m/>
    <n v="9805.83"/>
    <m/>
    <m/>
    <m/>
    <m/>
    <m/>
    <x v="0"/>
    <x v="0"/>
    <m/>
  </r>
  <r>
    <s v=""/>
    <s v=" E0403_11060"/>
    <s v="Receipt and Incoming Inspection of Production Magnets Group A5 165 thru 205 ESR-Magnet-Quad 1"/>
    <s v="6.04.03.02.01.03"/>
    <x v="0"/>
    <d v="2029-10-04T00:00:00"/>
    <d v="2029-12-11T00:00:00"/>
    <s v="ebockhold"/>
    <s v="mwiseman"/>
    <n v="9332.85"/>
    <m/>
    <s v="C"/>
    <s v="Labor"/>
    <s v="TEC"/>
    <m/>
    <s v="JLAB"/>
    <s v="Const"/>
    <s v="NC_MAG"/>
    <x v="8"/>
    <s v="D.APP38.C"/>
    <s v="APP00510"/>
    <m/>
    <m/>
    <m/>
    <m/>
    <m/>
    <m/>
    <m/>
    <m/>
    <m/>
    <m/>
    <m/>
    <m/>
    <n v="9332.85"/>
    <m/>
    <m/>
    <m/>
    <m/>
    <x v="0"/>
    <x v="0"/>
    <m/>
  </r>
  <r>
    <s v=""/>
    <s v=" E0403_11070"/>
    <s v="Perform Magnet Measurements on Production Magnets Group A5 165 thru 205 ESR-Magnet-Quad 1"/>
    <s v="6.04.03.02.01.03"/>
    <x v="0"/>
    <d v="2029-10-12T00:00:00"/>
    <d v="2029-12-31T00:00:00"/>
    <s v="ebockhold"/>
    <s v="mwiseman"/>
    <n v="22540.49"/>
    <m/>
    <s v="C"/>
    <s v="Labor"/>
    <s v="TEC"/>
    <m/>
    <s v="JLAB"/>
    <s v="Const"/>
    <s v="NC_MAG"/>
    <x v="8"/>
    <s v="D.APP38.C"/>
    <s v="APP00510"/>
    <m/>
    <m/>
    <m/>
    <m/>
    <m/>
    <m/>
    <m/>
    <m/>
    <m/>
    <m/>
    <m/>
    <m/>
    <n v="22540.49"/>
    <m/>
    <m/>
    <m/>
    <m/>
    <x v="0"/>
    <x v="0"/>
    <m/>
  </r>
  <r>
    <s v=""/>
    <s v=" E0403_11075"/>
    <s v="Analysis and Final Inspection of Production Magnets Group A5 165 thru 205 ESR-Magnet-Quad 1"/>
    <s v="6.04.03.02.01.03"/>
    <x v="0"/>
    <d v="2029-11-02T00:00:00"/>
    <d v="1930-01-10T00:00:00"/>
    <s v="ebockhold"/>
    <s v="mwiseman"/>
    <n v="10100.01"/>
    <m/>
    <s v="C"/>
    <s v="Labor"/>
    <s v="TEC"/>
    <m/>
    <s v="JLAB"/>
    <s v="Const"/>
    <s v="NC_MAG"/>
    <x v="8"/>
    <s v="D.APP38.C"/>
    <s v="APP00510"/>
    <m/>
    <m/>
    <m/>
    <m/>
    <m/>
    <m/>
    <m/>
    <m/>
    <m/>
    <m/>
    <m/>
    <m/>
    <n v="10100.01"/>
    <m/>
    <m/>
    <m/>
    <m/>
    <x v="0"/>
    <x v="0"/>
    <m/>
  </r>
  <r>
    <s v=""/>
    <s v=" E0403_11080"/>
    <s v="Receipt and Incoming Inspection of Production Magnets Group A6 206 thru 247 ESR-Magnet-Quad 1"/>
    <s v="6.04.03.02.01.03"/>
    <x v="0"/>
    <d v="1930-03-19T00:00:00"/>
    <d v="1930-05-20T00:00:00"/>
    <s v="ebockhold"/>
    <s v="mwiseman"/>
    <n v="9332.85"/>
    <m/>
    <s v="C"/>
    <s v="Labor"/>
    <s v="TEC"/>
    <m/>
    <s v="JLAB"/>
    <s v="Const"/>
    <s v="NC_MAG"/>
    <x v="8"/>
    <s v="D.APP38.C"/>
    <s v="APP00510"/>
    <m/>
    <m/>
    <m/>
    <m/>
    <m/>
    <m/>
    <m/>
    <m/>
    <m/>
    <m/>
    <m/>
    <m/>
    <n v="9332.85"/>
    <m/>
    <m/>
    <m/>
    <m/>
    <x v="0"/>
    <x v="0"/>
    <m/>
  </r>
  <r>
    <s v=""/>
    <s v=" E0403_11090"/>
    <s v="Perform Magnet Measurements on Production Magnets Group A6 206 thru 247 ESR-Magnet-Quad 1"/>
    <s v="6.04.03.02.01.03"/>
    <x v="0"/>
    <d v="1930-03-26T00:00:00"/>
    <d v="1930-06-07T00:00:00"/>
    <s v="ebockhold"/>
    <s v="mwiseman"/>
    <n v="22540.49"/>
    <m/>
    <s v="C"/>
    <s v="Labor"/>
    <s v="TEC"/>
    <m/>
    <s v="JLAB"/>
    <s v="Const"/>
    <s v="NC_MAG"/>
    <x v="8"/>
    <s v="D.APP38.C"/>
    <s v="APP00510"/>
    <m/>
    <m/>
    <m/>
    <m/>
    <m/>
    <m/>
    <m/>
    <m/>
    <m/>
    <m/>
    <m/>
    <m/>
    <n v="22540.49"/>
    <m/>
    <m/>
    <m/>
    <m/>
    <x v="0"/>
    <x v="0"/>
    <m/>
  </r>
  <r>
    <s v=""/>
    <s v=" E0403_11095"/>
    <s v="Analysis and Final Inspection of Production Magnets Group A6 206 thru 247 ESR-Magnet-Quad 1"/>
    <s v="6.04.03.02.01.03"/>
    <x v="0"/>
    <d v="1930-04-16T00:00:00"/>
    <d v="1930-06-18T00:00:00"/>
    <s v="ebockhold"/>
    <s v="mwiseman"/>
    <n v="10100.01"/>
    <m/>
    <s v="C"/>
    <s v="Labor"/>
    <s v="TEC"/>
    <m/>
    <s v="JLAB"/>
    <s v="Const"/>
    <s v="NC_MAG"/>
    <x v="8"/>
    <s v="D.APP38.C"/>
    <s v="APP00510"/>
    <m/>
    <m/>
    <m/>
    <m/>
    <m/>
    <m/>
    <m/>
    <m/>
    <m/>
    <m/>
    <m/>
    <m/>
    <n v="10100.01"/>
    <m/>
    <m/>
    <m/>
    <m/>
    <x v="0"/>
    <x v="0"/>
    <m/>
  </r>
  <r>
    <s v=""/>
    <s v=" E0403_10960"/>
    <s v="Receipt and Incoming Inspection of Production Magnets Group A1 1 thru 41 ESR-Magnet-Quad 1"/>
    <s v="6.04.03.02.01.03"/>
    <x v="0"/>
    <d v="2028-03-16T00:00:00"/>
    <d v="2028-05-17T00:00:00"/>
    <s v="ebockhold"/>
    <s v="mwiseman"/>
    <n v="8802.4500000000007"/>
    <m/>
    <s v="C"/>
    <s v="Labor"/>
    <s v="TEC"/>
    <m/>
    <s v="JLAB"/>
    <s v="Const"/>
    <s v="NC_MAG"/>
    <x v="8"/>
    <s v="D.APP38.C"/>
    <s v="APP00510"/>
    <m/>
    <m/>
    <m/>
    <m/>
    <m/>
    <m/>
    <m/>
    <m/>
    <m/>
    <m/>
    <n v="8802.4500000000007"/>
    <m/>
    <m/>
    <m/>
    <m/>
    <m/>
    <m/>
    <x v="0"/>
    <x v="0"/>
    <m/>
  </r>
  <r>
    <s v=""/>
    <s v=" E0403_10953"/>
    <s v="Assemble Measurement Stands ESR-Magnet-Quad 1"/>
    <s v="6.04.03.02.01.03"/>
    <x v="1"/>
    <d v="2025-06-12T00:00:00"/>
    <d v="2025-12-18T00:00:00"/>
    <s v="ebockhold"/>
    <s v="mwiseman"/>
    <n v="37053.47"/>
    <m/>
    <s v="C"/>
    <s v="Labor"/>
    <s v="TEC"/>
    <s v="CD-3A"/>
    <s v="JLAB"/>
    <s v="Const"/>
    <s v="NC_MAG"/>
    <x v="7"/>
    <s v="P.S237"/>
    <m/>
    <m/>
    <m/>
    <m/>
    <m/>
    <m/>
    <m/>
    <m/>
    <n v="21947.05"/>
    <n v="15106.41"/>
    <m/>
    <m/>
    <m/>
    <m/>
    <m/>
    <m/>
    <m/>
    <m/>
    <x v="0"/>
    <x v="0"/>
    <m/>
  </r>
  <r>
    <s v=""/>
    <s v=" E0403_10935"/>
    <s v="Develop ESR Quad 1 Traveler Documentation and Pansophy Database ESR-Magnet-Quad 1"/>
    <s v="6.04.03.02.01.03"/>
    <x v="1"/>
    <d v="2023-10-20T00:00:00"/>
    <d v="2024-04-17T00:00:00"/>
    <s v="ebockhold"/>
    <s v="mwiseman"/>
    <n v="5923.26"/>
    <m/>
    <s v="C"/>
    <s v="Labor"/>
    <s v="TEC"/>
    <m/>
    <s v="JLAB"/>
    <s v="Const"/>
    <s v="NC_MAG"/>
    <x v="10"/>
    <s v="D.APP38"/>
    <m/>
    <m/>
    <m/>
    <m/>
    <m/>
    <m/>
    <m/>
    <n v="5923.26"/>
    <m/>
    <m/>
    <m/>
    <m/>
    <m/>
    <m/>
    <m/>
    <m/>
    <m/>
    <m/>
    <x v="0"/>
    <x v="0"/>
    <m/>
  </r>
  <r>
    <s v=""/>
    <s v=" E0403_11590"/>
    <s v="Prepare to Ship Production Magnets Group A1 1 thru 41 Vendor A to BNL  ESR-Magnet-Quad 1"/>
    <s v="6.04.03.02.01.04"/>
    <x v="0"/>
    <d v="2028-06-16T00:00:00"/>
    <d v="2028-07-12T00:00:00"/>
    <s v="ebockhold"/>
    <s v="mwiseman"/>
    <n v="2197.92"/>
    <m/>
    <s v="C"/>
    <s v="Labor"/>
    <s v="TEC"/>
    <m/>
    <s v="JLAB"/>
    <s v="Const"/>
    <s v="NC_MAG"/>
    <x v="7"/>
    <s v="D.APP38.C"/>
    <s v="APP00510"/>
    <m/>
    <m/>
    <m/>
    <m/>
    <m/>
    <m/>
    <m/>
    <m/>
    <m/>
    <m/>
    <n v="2197.92"/>
    <m/>
    <m/>
    <m/>
    <m/>
    <m/>
    <m/>
    <x v="0"/>
    <x v="0"/>
    <m/>
  </r>
  <r>
    <s v=""/>
    <s v=" E0403_11600"/>
    <s v="Prepare to Ship Production Magnets Group A2 42 thru 82 to BNL  ESR-Magnet-Quad 1"/>
    <s v="6.04.03.02.01.04"/>
    <x v="0"/>
    <d v="2028-09-12T00:00:00"/>
    <d v="2028-10-05T00:00:00"/>
    <s v="ebockhold"/>
    <s v="mwiseman"/>
    <n v="2181.12"/>
    <m/>
    <s v="C"/>
    <s v="Labor"/>
    <s v="TEC"/>
    <m/>
    <s v="JLAB"/>
    <s v="Const"/>
    <s v="NC_MAG"/>
    <x v="7"/>
    <s v="D.APP38.C"/>
    <s v="APP00510"/>
    <m/>
    <m/>
    <m/>
    <m/>
    <m/>
    <m/>
    <m/>
    <m/>
    <m/>
    <m/>
    <n v="1696.42"/>
    <n v="484.69"/>
    <m/>
    <m/>
    <m/>
    <m/>
    <m/>
    <x v="0"/>
    <x v="0"/>
    <m/>
  </r>
  <r>
    <s v=""/>
    <s v=" E0403_11610"/>
    <s v="Prepare to Ship Production Magnets Group A3 83 thru 123 to BNL  ESR-Magnet-Quad 1"/>
    <s v="6.04.03.02.01.04"/>
    <x v="0"/>
    <d v="2029-02-26T00:00:00"/>
    <d v="2029-03-21T00:00:00"/>
    <s v="ebockhold"/>
    <s v="mwiseman"/>
    <n v="2263.86"/>
    <m/>
    <s v="C"/>
    <s v="Labor"/>
    <s v="TEC"/>
    <m/>
    <s v="JLAB"/>
    <s v="Const"/>
    <s v="NC_MAG"/>
    <x v="7"/>
    <s v="D.APP38.C"/>
    <s v="APP00510"/>
    <m/>
    <m/>
    <m/>
    <m/>
    <m/>
    <m/>
    <m/>
    <m/>
    <m/>
    <m/>
    <m/>
    <n v="2263.86"/>
    <m/>
    <m/>
    <m/>
    <m/>
    <m/>
    <x v="0"/>
    <x v="0"/>
    <m/>
  </r>
  <r>
    <s v=""/>
    <s v=" E0403_11620"/>
    <s v="Prepare to Ship Production Magnets Group A4 124 thru 164 to BNL  ESR-Magnet-Quad 1"/>
    <s v="6.04.03.02.01.04"/>
    <x v="0"/>
    <d v="2029-08-01T00:00:00"/>
    <d v="2029-08-24T00:00:00"/>
    <s v="ebockhold"/>
    <s v="mwiseman"/>
    <n v="2263.86"/>
    <m/>
    <s v="C"/>
    <s v="Labor"/>
    <s v="TEC"/>
    <m/>
    <s v="JLAB"/>
    <s v="Const"/>
    <s v="NC_MAG"/>
    <x v="7"/>
    <s v="D.APP38.C"/>
    <s v="APP00510"/>
    <m/>
    <m/>
    <m/>
    <m/>
    <m/>
    <m/>
    <m/>
    <m/>
    <m/>
    <m/>
    <m/>
    <n v="2263.86"/>
    <m/>
    <m/>
    <m/>
    <m/>
    <m/>
    <x v="0"/>
    <x v="0"/>
    <m/>
  </r>
  <r>
    <s v=""/>
    <s v=" E0403_11630"/>
    <s v="Prepare to Ship Production Magnets Group A5 165 thru 205 to BNL  ESR-Magnet-Quad 1"/>
    <s v="6.04.03.02.01.04"/>
    <x v="0"/>
    <d v="1930-01-11T00:00:00"/>
    <d v="1930-02-06T00:00:00"/>
    <s v="ebockhold"/>
    <s v="mwiseman"/>
    <n v="2331.7800000000002"/>
    <m/>
    <s v="C"/>
    <s v="Labor"/>
    <s v="TEC"/>
    <m/>
    <s v="JLAB"/>
    <s v="Const"/>
    <s v="NC_MAG"/>
    <x v="7"/>
    <s v="D.APP38.C"/>
    <s v="APP00510"/>
    <m/>
    <m/>
    <m/>
    <m/>
    <m/>
    <m/>
    <m/>
    <m/>
    <m/>
    <m/>
    <m/>
    <m/>
    <n v="2331.7800000000002"/>
    <m/>
    <m/>
    <m/>
    <m/>
    <x v="0"/>
    <x v="0"/>
    <m/>
  </r>
  <r>
    <s v=""/>
    <s v=" E0403_11640"/>
    <s v="Prepare to Ship Production Magnets Group A6 206 thru 247 to BNL  ESR-Magnet-Quad 1"/>
    <s v="6.04.03.02.01.04"/>
    <x v="0"/>
    <d v="1930-06-19T00:00:00"/>
    <d v="1930-07-15T00:00:00"/>
    <s v="ebockhold"/>
    <s v="mwiseman"/>
    <n v="2331.7800000000002"/>
    <m/>
    <s v="C"/>
    <s v="Labor"/>
    <s v="TEC"/>
    <m/>
    <s v="JLAB"/>
    <s v="Const"/>
    <s v="NC_MAG"/>
    <x v="7"/>
    <s v="D.APP38.C"/>
    <s v="APP00510"/>
    <m/>
    <m/>
    <m/>
    <m/>
    <m/>
    <m/>
    <m/>
    <m/>
    <m/>
    <m/>
    <m/>
    <m/>
    <n v="2331.7800000000002"/>
    <m/>
    <m/>
    <m/>
    <m/>
    <x v="0"/>
    <x v="0"/>
    <m/>
  </r>
  <r>
    <s v=""/>
    <s v=" E0403_11970"/>
    <s v="Receipt and Incoming Inspection of Production Magnets 1 Thru 6 ESR-Magnet-Quad 2"/>
    <s v="6.04.03.02.02.03"/>
    <x v="0"/>
    <d v="2028-03-16T00:00:00"/>
    <d v="2028-04-19T00:00:00"/>
    <s v="ebockhold"/>
    <s v="mwiseman"/>
    <n v="2333.34"/>
    <m/>
    <s v="C"/>
    <s v="Labor"/>
    <s v="TEC"/>
    <m/>
    <s v="JLAB"/>
    <s v="Const"/>
    <s v="NC_MAG"/>
    <x v="8"/>
    <s v="S.P271.B"/>
    <s v="APP00511"/>
    <m/>
    <m/>
    <m/>
    <m/>
    <m/>
    <m/>
    <m/>
    <m/>
    <m/>
    <m/>
    <n v="2333.34"/>
    <m/>
    <m/>
    <m/>
    <m/>
    <m/>
    <m/>
    <x v="0"/>
    <x v="0"/>
    <m/>
  </r>
  <r>
    <s v=""/>
    <s v=" E0403_11985"/>
    <s v="Perform Magnet Measurements on Production Magnets 1 Thru 6 ESR-Magnet-Quad 2"/>
    <s v="6.04.03.02.02.03"/>
    <x v="0"/>
    <d v="2028-03-23T00:00:00"/>
    <d v="2028-04-26T00:00:00"/>
    <s v="ebockhold"/>
    <s v="mwiseman"/>
    <n v="5833.35"/>
    <m/>
    <s v="C"/>
    <s v="Labor"/>
    <s v="TEC"/>
    <m/>
    <s v="JLAB"/>
    <s v="Const"/>
    <s v="NC_MAG"/>
    <x v="8"/>
    <s v="S.P271.B"/>
    <s v="APP00511"/>
    <m/>
    <m/>
    <m/>
    <m/>
    <m/>
    <m/>
    <m/>
    <m/>
    <m/>
    <m/>
    <n v="5833.35"/>
    <m/>
    <m/>
    <m/>
    <m/>
    <m/>
    <m/>
    <x v="0"/>
    <x v="0"/>
    <m/>
  </r>
  <r>
    <s v=""/>
    <s v=" E0403_11995"/>
    <s v="Analysis and Final Inspection of Production Magnets 1 Thru 6 ESR-Magnet-Quad 2"/>
    <s v="6.04.03.02.02.03"/>
    <x v="0"/>
    <d v="2028-04-13T00:00:00"/>
    <d v="2028-05-17T00:00:00"/>
    <s v="ebockhold"/>
    <s v="mwiseman"/>
    <n v="2666.67"/>
    <m/>
    <s v="C"/>
    <s v="Labor"/>
    <s v="TEC"/>
    <m/>
    <s v="JLAB"/>
    <s v="Const"/>
    <s v="NC_MAG"/>
    <x v="8"/>
    <s v="S.P271.B"/>
    <s v="APP00511"/>
    <m/>
    <m/>
    <m/>
    <m/>
    <m/>
    <m/>
    <m/>
    <m/>
    <m/>
    <m/>
    <n v="2666.67"/>
    <m/>
    <m/>
    <m/>
    <m/>
    <m/>
    <m/>
    <x v="0"/>
    <x v="0"/>
    <m/>
  </r>
  <r>
    <s v=""/>
    <s v=" E0403_12000"/>
    <s v="Receipt and Incoming Inspection of Production Magnets 7 Thru 12 ESR-Magnet-Quad 2"/>
    <s v="6.04.03.02.02.03"/>
    <x v="0"/>
    <d v="2028-07-10T00:00:00"/>
    <d v="2028-08-04T00:00:00"/>
    <s v="ebockhold"/>
    <s v="mwiseman"/>
    <n v="1500"/>
    <m/>
    <s v="C"/>
    <s v="Labor"/>
    <s v="TEC"/>
    <m/>
    <s v="JLAB"/>
    <s v="Const"/>
    <s v="NC_MAG"/>
    <x v="8"/>
    <s v="S.P271.B"/>
    <s v="APP00511"/>
    <m/>
    <m/>
    <m/>
    <m/>
    <m/>
    <m/>
    <m/>
    <m/>
    <m/>
    <m/>
    <n v="1500"/>
    <m/>
    <m/>
    <m/>
    <m/>
    <m/>
    <m/>
    <x v="0"/>
    <x v="0"/>
    <m/>
  </r>
  <r>
    <s v=""/>
    <s v=" E0403_12010"/>
    <s v="Perform Magnet Measurements on Production Magnets 7 Thru 12 ESR-Magnet-Quad 2"/>
    <s v="6.04.03.02.02.03"/>
    <x v="0"/>
    <d v="2028-07-17T00:00:00"/>
    <d v="2028-08-09T00:00:00"/>
    <s v="ebockhold"/>
    <s v="mwiseman"/>
    <n v="3833.34"/>
    <m/>
    <s v="C"/>
    <s v="Labor"/>
    <s v="TEC"/>
    <m/>
    <s v="JLAB"/>
    <s v="Const"/>
    <s v="NC_MAG"/>
    <x v="8"/>
    <s v="S.P271.B"/>
    <s v="APP00511"/>
    <m/>
    <m/>
    <m/>
    <m/>
    <m/>
    <m/>
    <m/>
    <m/>
    <m/>
    <m/>
    <n v="3833.34"/>
    <m/>
    <m/>
    <m/>
    <m/>
    <m/>
    <m/>
    <x v="0"/>
    <x v="0"/>
    <m/>
  </r>
  <r>
    <s v=""/>
    <s v=" E0403_12020"/>
    <s v="Analysis and Final Inspection of Production Magnets 7 Thru 12 ESR-Magnet-Quad 2"/>
    <s v="6.04.03.02.02.03"/>
    <x v="0"/>
    <d v="2028-08-07T00:00:00"/>
    <d v="2028-09-01T00:00:00"/>
    <s v="ebockhold"/>
    <s v="mwiseman"/>
    <n v="1666.67"/>
    <m/>
    <s v="C"/>
    <s v="Labor"/>
    <s v="TEC"/>
    <m/>
    <s v="JLAB"/>
    <s v="Const"/>
    <s v="NC_MAG"/>
    <x v="8"/>
    <s v="S.P271.B"/>
    <s v="APP00511"/>
    <m/>
    <m/>
    <m/>
    <m/>
    <m/>
    <m/>
    <m/>
    <m/>
    <m/>
    <m/>
    <n v="1666.67"/>
    <m/>
    <m/>
    <m/>
    <m/>
    <m/>
    <m/>
    <x v="0"/>
    <x v="0"/>
    <m/>
  </r>
  <r>
    <s v=""/>
    <s v=" E0403_11950"/>
    <s v="Develop ESR Quad 2 Traveler Documentation and Pansophy Database ESR-Magnet-Quad 2"/>
    <s v="6.04.03.02.02.03"/>
    <x v="0"/>
    <d v="2025-12-10T00:00:00"/>
    <d v="2026-06-04T00:00:00"/>
    <s v="ebockhold"/>
    <s v="mwiseman"/>
    <n v="6283.99"/>
    <m/>
    <s v="C"/>
    <s v="Labor"/>
    <s v="TEC"/>
    <m/>
    <s v="JLAB"/>
    <s v="Const"/>
    <s v="NC_MAG"/>
    <x v="10"/>
    <s v="S.P271"/>
    <m/>
    <m/>
    <m/>
    <m/>
    <m/>
    <m/>
    <m/>
    <m/>
    <m/>
    <n v="6283.99"/>
    <m/>
    <m/>
    <m/>
    <m/>
    <m/>
    <m/>
    <m/>
    <m/>
    <x v="0"/>
    <x v="0"/>
    <m/>
  </r>
  <r>
    <s v=""/>
    <s v=" E0403_12170"/>
    <s v="Prepare to Ship Production Magnets 1 thru 6 to BNL  ESR-Magnet-Quad 2"/>
    <s v="6.04.03.02.02.04"/>
    <x v="0"/>
    <d v="2028-05-18T00:00:00"/>
    <d v="2028-05-24T00:00:00"/>
    <s v="ebockhold"/>
    <s v="mwiseman"/>
    <n v="666.67"/>
    <m/>
    <s v="C"/>
    <s v="Labor"/>
    <s v="TEC"/>
    <m/>
    <s v="JLAB"/>
    <s v="Const"/>
    <s v="NC_MAG"/>
    <x v="7"/>
    <s v="S.P271.B"/>
    <s v="APP00511"/>
    <m/>
    <m/>
    <m/>
    <m/>
    <m/>
    <m/>
    <m/>
    <m/>
    <m/>
    <m/>
    <n v="666.67"/>
    <m/>
    <m/>
    <m/>
    <m/>
    <m/>
    <m/>
    <x v="0"/>
    <x v="0"/>
    <m/>
  </r>
  <r>
    <s v=""/>
    <s v=" E0403_12180"/>
    <s v="Prepare to Ship Production Magnets 7 thru 12 to BNL  ESR-Magnet-Quad 2"/>
    <s v="6.04.03.02.02.04"/>
    <x v="0"/>
    <d v="2028-09-05T00:00:00"/>
    <d v="2028-09-11T00:00:00"/>
    <s v="ebockhold"/>
    <s v="mwiseman"/>
    <n v="333.33"/>
    <m/>
    <s v="C"/>
    <s v="Labor"/>
    <s v="TEC"/>
    <m/>
    <s v="JLAB"/>
    <s v="Const"/>
    <s v="NC_MAG"/>
    <x v="7"/>
    <s v="S.P271.B"/>
    <s v="APP00511"/>
    <m/>
    <m/>
    <m/>
    <m/>
    <m/>
    <m/>
    <m/>
    <m/>
    <m/>
    <m/>
    <n v="333.33"/>
    <m/>
    <m/>
    <m/>
    <m/>
    <m/>
    <m/>
    <x v="0"/>
    <x v="0"/>
    <m/>
  </r>
  <r>
    <s v=""/>
    <s v=" E0403_12595"/>
    <s v="Commission Measurement Stands ESR-Magnet-Correctors"/>
    <s v="6.04.03.03.03"/>
    <x v="0"/>
    <d v="2026-10-27T00:00:00"/>
    <d v="2026-11-24T00:00:00"/>
    <s v="ebockhold"/>
    <s v="mwiseman"/>
    <n v="4854.38"/>
    <m/>
    <s v="C"/>
    <s v="Labor"/>
    <s v="TEC"/>
    <m/>
    <s v="JLAB"/>
    <s v="Const"/>
    <s v="NC_MAG"/>
    <x v="8"/>
    <s v="P.S455"/>
    <s v="APP00513"/>
    <m/>
    <m/>
    <m/>
    <m/>
    <m/>
    <m/>
    <m/>
    <m/>
    <m/>
    <n v="4854.38"/>
    <m/>
    <m/>
    <m/>
    <m/>
    <m/>
    <m/>
    <m/>
    <x v="0"/>
    <x v="0"/>
    <m/>
  </r>
  <r>
    <s v=""/>
    <s v=" E0403_12640"/>
    <s v="Analysis and Final Inspection of Production Magnets 1 thru 37 ESR-Magnet-Correctors"/>
    <s v="6.04.03.03.03"/>
    <x v="0"/>
    <d v="2026-12-18T00:00:00"/>
    <d v="2027-02-17T00:00:00"/>
    <s v="ebockhold"/>
    <s v="mwiseman"/>
    <n v="4450.8"/>
    <m/>
    <s v="C"/>
    <s v="Labor"/>
    <s v="TEC"/>
    <m/>
    <s v="JLAB"/>
    <s v="Const"/>
    <s v="NC_MAG"/>
    <x v="8"/>
    <s v="S.P272.B"/>
    <s v="APP00513"/>
    <m/>
    <m/>
    <m/>
    <m/>
    <m/>
    <m/>
    <m/>
    <m/>
    <m/>
    <n v="4450.8"/>
    <m/>
    <m/>
    <m/>
    <m/>
    <m/>
    <m/>
    <m/>
    <x v="0"/>
    <x v="0"/>
    <m/>
  </r>
  <r>
    <s v=""/>
    <s v=" E0403_12650"/>
    <s v="Receipt and Incoming Inspection of Production Magnets 38 thru 74 ESR-Magnet-Correctors"/>
    <s v="6.04.03.03.03"/>
    <x v="0"/>
    <d v="2027-03-01T00:00:00"/>
    <d v="2027-04-23T00:00:00"/>
    <s v="ebockhold"/>
    <s v="mwiseman"/>
    <n v="5731.82"/>
    <m/>
    <s v="C"/>
    <s v="Labor"/>
    <s v="TEC"/>
    <m/>
    <s v="JLAB"/>
    <s v="Const"/>
    <s v="NC_MAG"/>
    <x v="8"/>
    <s v="S.P272.B"/>
    <s v="APP00513"/>
    <m/>
    <m/>
    <m/>
    <m/>
    <m/>
    <m/>
    <m/>
    <m/>
    <m/>
    <n v="5731.82"/>
    <m/>
    <m/>
    <m/>
    <m/>
    <m/>
    <m/>
    <m/>
    <x v="0"/>
    <x v="0"/>
    <m/>
  </r>
  <r>
    <s v=""/>
    <s v=" E0403_12670"/>
    <s v="Perform Magnet Measurements on Production Magnets 38 thru 74 ESR-Magnet-Correctors"/>
    <s v="6.04.03.03.03"/>
    <x v="0"/>
    <d v="2027-03-08T00:00:00"/>
    <d v="2027-04-01T00:00:00"/>
    <s v="ebockhold"/>
    <s v="mwiseman"/>
    <n v="5712.58"/>
    <m/>
    <s v="C"/>
    <s v="Labor"/>
    <s v="TEC"/>
    <m/>
    <s v="JLAB"/>
    <s v="Const"/>
    <s v="NC_MAG"/>
    <x v="8"/>
    <s v="S.P272.B"/>
    <s v="APP00513"/>
    <m/>
    <m/>
    <m/>
    <m/>
    <m/>
    <m/>
    <m/>
    <m/>
    <m/>
    <n v="5712.58"/>
    <m/>
    <m/>
    <m/>
    <m/>
    <m/>
    <m/>
    <m/>
    <x v="0"/>
    <x v="0"/>
    <m/>
  </r>
  <r>
    <s v=""/>
    <s v=" E0403_12685"/>
    <s v="Analysis and Final Inspection of Production Magnets 38 thru 74 ESR-Magnet-Correctors"/>
    <s v="6.04.03.03.03"/>
    <x v="0"/>
    <d v="2027-03-29T00:00:00"/>
    <d v="2027-05-21T00:00:00"/>
    <s v="ebockhold"/>
    <s v="mwiseman"/>
    <n v="4467.76"/>
    <m/>
    <s v="C"/>
    <s v="Labor"/>
    <s v="TEC"/>
    <m/>
    <s v="JLAB"/>
    <s v="Const"/>
    <s v="NC_MAG"/>
    <x v="8"/>
    <s v="S.P272.B"/>
    <s v="APP00513"/>
    <m/>
    <m/>
    <m/>
    <m/>
    <m/>
    <m/>
    <m/>
    <m/>
    <m/>
    <n v="4467.76"/>
    <m/>
    <m/>
    <m/>
    <m/>
    <m/>
    <m/>
    <m/>
    <x v="0"/>
    <x v="0"/>
    <m/>
  </r>
  <r>
    <s v=""/>
    <s v=" E0403_12690"/>
    <s v="Receipt and Incoming Inspection of Production Magnets 75 thru 111 ESR-Magnet-Correctors"/>
    <s v="6.04.03.03.03"/>
    <x v="0"/>
    <d v="2027-05-10T00:00:00"/>
    <d v="2027-07-06T00:00:00"/>
    <s v="ebockhold"/>
    <s v="mwiseman"/>
    <n v="5678.5"/>
    <m/>
    <s v="C"/>
    <s v="Labor"/>
    <s v="TEC"/>
    <m/>
    <s v="JLAB"/>
    <s v="Const"/>
    <s v="NC_MAG"/>
    <x v="8"/>
    <s v="S.P272.B"/>
    <s v="APP00513"/>
    <m/>
    <m/>
    <m/>
    <m/>
    <m/>
    <m/>
    <m/>
    <m/>
    <m/>
    <n v="5678.5"/>
    <m/>
    <m/>
    <m/>
    <m/>
    <m/>
    <m/>
    <m/>
    <x v="0"/>
    <x v="0"/>
    <m/>
  </r>
  <r>
    <s v=""/>
    <s v=" E0403_12710"/>
    <s v="Perform Magnet Measurements on Production Magnets 75 thru 111 ESR-Magnet-Correctors"/>
    <s v="6.04.03.03.03"/>
    <x v="0"/>
    <d v="2027-05-17T00:00:00"/>
    <d v="2027-06-11T00:00:00"/>
    <s v="ebockhold"/>
    <s v="mwiseman"/>
    <n v="5669.22"/>
    <m/>
    <s v="C"/>
    <s v="Labor"/>
    <s v="TEC"/>
    <m/>
    <s v="JLAB"/>
    <s v="Const"/>
    <s v="NC_MAG"/>
    <x v="8"/>
    <s v="S.P272.B"/>
    <s v="APP00513"/>
    <m/>
    <m/>
    <m/>
    <m/>
    <m/>
    <m/>
    <m/>
    <m/>
    <m/>
    <n v="5669.22"/>
    <m/>
    <m/>
    <m/>
    <m/>
    <m/>
    <m/>
    <m/>
    <x v="0"/>
    <x v="0"/>
    <m/>
  </r>
  <r>
    <s v=""/>
    <s v=" E0403_12730"/>
    <s v="Analysis and Final Inspection of Production Magnets 75 thru 111 ESR-Magnet-Correctors"/>
    <s v="6.04.03.03.03"/>
    <x v="0"/>
    <d v="2027-06-08T00:00:00"/>
    <d v="2027-08-03T00:00:00"/>
    <s v="ebockhold"/>
    <s v="mwiseman"/>
    <n v="4450.8"/>
    <m/>
    <s v="C"/>
    <s v="Labor"/>
    <s v="TEC"/>
    <m/>
    <s v="JLAB"/>
    <s v="Const"/>
    <s v="NC_MAG"/>
    <x v="8"/>
    <s v="S.P272.B"/>
    <s v="APP00513"/>
    <m/>
    <m/>
    <m/>
    <m/>
    <m/>
    <m/>
    <m/>
    <m/>
    <m/>
    <n v="4450.8"/>
    <m/>
    <m/>
    <m/>
    <m/>
    <m/>
    <m/>
    <m/>
    <x v="0"/>
    <x v="0"/>
    <m/>
  </r>
  <r>
    <s v=""/>
    <s v=" E0403_12735"/>
    <s v="Receipt and Incoming Inspection of Production Magnets 112 thru 148 ESR-Magnet-Correctors"/>
    <s v="6.04.03.03.03"/>
    <x v="0"/>
    <d v="2027-07-21T00:00:00"/>
    <d v="2027-09-15T00:00:00"/>
    <s v="ebockhold"/>
    <s v="mwiseman"/>
    <n v="5678.5"/>
    <m/>
    <s v="C"/>
    <s v="Labor"/>
    <s v="TEC"/>
    <m/>
    <s v="JLAB"/>
    <s v="Const"/>
    <s v="NC_MAG"/>
    <x v="8"/>
    <s v="S.P272.B"/>
    <s v="APP00513"/>
    <m/>
    <m/>
    <m/>
    <m/>
    <m/>
    <m/>
    <m/>
    <m/>
    <m/>
    <n v="5678.5"/>
    <m/>
    <m/>
    <m/>
    <m/>
    <m/>
    <m/>
    <m/>
    <x v="0"/>
    <x v="0"/>
    <m/>
  </r>
  <r>
    <s v=""/>
    <s v=" E0403_12750"/>
    <s v="Perform Magnet Measurements on Production Magnets 112 thru 148 ESR-Magnet-Correctors"/>
    <s v="6.04.03.03.03"/>
    <x v="0"/>
    <d v="2027-07-28T00:00:00"/>
    <d v="2027-08-23T00:00:00"/>
    <s v="ebockhold"/>
    <s v="mwiseman"/>
    <n v="5669.22"/>
    <m/>
    <s v="C"/>
    <s v="Labor"/>
    <s v="TEC"/>
    <m/>
    <s v="JLAB"/>
    <s v="Const"/>
    <s v="NC_MAG"/>
    <x v="8"/>
    <s v="S.P272.B"/>
    <s v="APP00513"/>
    <m/>
    <m/>
    <m/>
    <m/>
    <m/>
    <m/>
    <m/>
    <m/>
    <m/>
    <n v="5669.22"/>
    <m/>
    <m/>
    <m/>
    <m/>
    <m/>
    <m/>
    <m/>
    <x v="0"/>
    <x v="0"/>
    <m/>
  </r>
  <r>
    <s v=""/>
    <s v=" E0403_12780"/>
    <s v="Analysis and Final Inspection of Production Magnets 112 thru 148 ESR-Magnet-Correctors"/>
    <s v="6.04.03.03.03"/>
    <x v="0"/>
    <d v="2027-08-18T00:00:00"/>
    <d v="2027-10-14T00:00:00"/>
    <s v="ebockhold"/>
    <s v="mwiseman"/>
    <n v="4480.84"/>
    <m/>
    <s v="C"/>
    <s v="Labor"/>
    <s v="TEC"/>
    <m/>
    <s v="JLAB"/>
    <s v="Const"/>
    <s v="NC_MAG"/>
    <x v="8"/>
    <s v="S.P272.B"/>
    <s v="APP00513"/>
    <m/>
    <m/>
    <m/>
    <m/>
    <m/>
    <m/>
    <m/>
    <m/>
    <m/>
    <n v="3472.65"/>
    <n v="1008.19"/>
    <m/>
    <m/>
    <m/>
    <m/>
    <m/>
    <m/>
    <x v="0"/>
    <x v="0"/>
    <m/>
  </r>
  <r>
    <s v=""/>
    <s v=" E0403_12785"/>
    <s v="Receipt and Incoming Inspection of Production Magnets 149 thru 185 ESR-Magnet-Correctors"/>
    <s v="6.04.03.03.03"/>
    <x v="0"/>
    <d v="2027-10-15T00:00:00"/>
    <d v="2027-12-14T00:00:00"/>
    <s v="ebockhold"/>
    <s v="mwiseman"/>
    <n v="5848.85"/>
    <m/>
    <s v="C"/>
    <s v="Labor"/>
    <s v="TEC"/>
    <m/>
    <s v="JLAB"/>
    <s v="Const"/>
    <s v="NC_MAG"/>
    <x v="8"/>
    <s v="S.P272.B"/>
    <s v="APP00513"/>
    <m/>
    <m/>
    <m/>
    <m/>
    <m/>
    <m/>
    <m/>
    <m/>
    <m/>
    <m/>
    <n v="5848.85"/>
    <m/>
    <m/>
    <m/>
    <m/>
    <m/>
    <m/>
    <x v="0"/>
    <x v="0"/>
    <m/>
  </r>
  <r>
    <s v=""/>
    <s v=" E0403_12800"/>
    <s v="Perform Magnet Measurements on Production Magnets 149 thru 185 ESR-Magnet-Correctors"/>
    <s v="6.04.03.03.03"/>
    <x v="0"/>
    <d v="2027-10-22T00:00:00"/>
    <d v="2027-11-18T00:00:00"/>
    <s v="ebockhold"/>
    <s v="mwiseman"/>
    <n v="5839.3"/>
    <m/>
    <s v="C"/>
    <s v="Labor"/>
    <s v="TEC"/>
    <m/>
    <s v="JLAB"/>
    <s v="Const"/>
    <s v="NC_MAG"/>
    <x v="8"/>
    <s v="S.P272.B"/>
    <s v="APP00513"/>
    <m/>
    <m/>
    <m/>
    <m/>
    <m/>
    <m/>
    <m/>
    <m/>
    <m/>
    <m/>
    <n v="5839.3"/>
    <m/>
    <m/>
    <m/>
    <m/>
    <m/>
    <m/>
    <x v="0"/>
    <x v="0"/>
    <m/>
  </r>
  <r>
    <s v=""/>
    <s v=" E0403_12820"/>
    <s v="Analysis and Final Inspection of Production Magnets 149 thru 185 ESR-Magnet-Correctors"/>
    <s v="6.04.03.03.03"/>
    <x v="0"/>
    <d v="2027-11-15T00:00:00"/>
    <d v="2028-01-13T00:00:00"/>
    <s v="ebockhold"/>
    <s v="mwiseman"/>
    <n v="4584.32"/>
    <m/>
    <s v="C"/>
    <s v="Labor"/>
    <s v="TEC"/>
    <m/>
    <s v="JLAB"/>
    <s v="Const"/>
    <s v="NC_MAG"/>
    <x v="8"/>
    <s v="S.P272.B"/>
    <s v="APP00513"/>
    <m/>
    <m/>
    <m/>
    <m/>
    <m/>
    <m/>
    <m/>
    <m/>
    <m/>
    <m/>
    <n v="4584.32"/>
    <m/>
    <m/>
    <m/>
    <m/>
    <m/>
    <m/>
    <x v="0"/>
    <x v="0"/>
    <m/>
  </r>
  <r>
    <s v=""/>
    <s v=" E0403_12830"/>
    <s v="Receipt and Incoming Inspection of Production Magnets 186 thru 220 ESR-Magnet-Correctors"/>
    <s v="6.04.03.03.03"/>
    <x v="0"/>
    <d v="2027-11-15T00:00:00"/>
    <d v="2028-01-13T00:00:00"/>
    <s v="ebockhold"/>
    <s v="mwiseman"/>
    <n v="5143.32"/>
    <m/>
    <s v="C"/>
    <s v="Labor"/>
    <s v="TEC"/>
    <m/>
    <s v="JLAB"/>
    <s v="Const"/>
    <s v="NC_MAG"/>
    <x v="8"/>
    <s v="S.P272.B"/>
    <s v="APP00513"/>
    <m/>
    <m/>
    <m/>
    <m/>
    <m/>
    <m/>
    <m/>
    <m/>
    <m/>
    <m/>
    <n v="5143.32"/>
    <m/>
    <m/>
    <m/>
    <m/>
    <m/>
    <m/>
    <x v="0"/>
    <x v="0"/>
    <m/>
  </r>
  <r>
    <s v=""/>
    <s v=" E0403_12850"/>
    <s v="Perform Magnet Measurements on Production Magnets 186 thru 220 ESR-Magnet-Correctors"/>
    <s v="6.04.03.03.03"/>
    <x v="0"/>
    <d v="2027-11-22T00:00:00"/>
    <d v="2027-12-20T00:00:00"/>
    <s v="ebockhold"/>
    <s v="mwiseman"/>
    <n v="5198.03"/>
    <m/>
    <s v="C"/>
    <s v="Labor"/>
    <s v="TEC"/>
    <m/>
    <s v="JLAB"/>
    <s v="Const"/>
    <s v="NC_MAG"/>
    <x v="8"/>
    <s v="S.P272.B"/>
    <s v="APP00513"/>
    <m/>
    <m/>
    <m/>
    <m/>
    <m/>
    <m/>
    <m/>
    <m/>
    <m/>
    <m/>
    <n v="5198.03"/>
    <m/>
    <m/>
    <m/>
    <m/>
    <m/>
    <m/>
    <x v="0"/>
    <x v="0"/>
    <m/>
  </r>
  <r>
    <s v=""/>
    <s v=" E0403_12870"/>
    <s v="Analysis and Final Inspection of Production Magnets 186 thru 220 ESR-Magnet-Correctors"/>
    <s v="6.04.03.03.03"/>
    <x v="0"/>
    <d v="2028-01-14T00:00:00"/>
    <d v="2028-03-13T00:00:00"/>
    <s v="ebockhold"/>
    <s v="mwiseman"/>
    <n v="4778.37"/>
    <m/>
    <s v="C"/>
    <s v="Labor"/>
    <s v="TEC"/>
    <m/>
    <s v="JLAB"/>
    <s v="Const"/>
    <s v="NC_MAG"/>
    <x v="8"/>
    <s v="S.P272.B"/>
    <s v="APP00513"/>
    <m/>
    <m/>
    <m/>
    <m/>
    <m/>
    <m/>
    <m/>
    <m/>
    <m/>
    <m/>
    <n v="4778.37"/>
    <m/>
    <m/>
    <m/>
    <m/>
    <m/>
    <m/>
    <x v="0"/>
    <x v="0"/>
    <m/>
  </r>
  <r>
    <s v=""/>
    <s v=" E0403_12590"/>
    <s v="Assemble Measurement Stands ESR-Magnet-Correctors"/>
    <s v="6.04.03.03.03"/>
    <x v="0"/>
    <d v="2026-07-31T00:00:00"/>
    <d v="2026-10-26T00:00:00"/>
    <s v="ebockhold"/>
    <s v="mwiseman"/>
    <n v="4753.05"/>
    <m/>
    <s v="C"/>
    <s v="Labor"/>
    <s v="TEC"/>
    <m/>
    <s v="JLAB"/>
    <s v="Const"/>
    <s v="NC_MAG"/>
    <x v="7"/>
    <s v="P.S455"/>
    <s v="APP00513"/>
    <m/>
    <m/>
    <m/>
    <m/>
    <m/>
    <m/>
    <m/>
    <m/>
    <n v="3406.35"/>
    <n v="1346.7"/>
    <m/>
    <m/>
    <m/>
    <m/>
    <m/>
    <m/>
    <m/>
    <x v="0"/>
    <x v="0"/>
    <m/>
  </r>
  <r>
    <s v=""/>
    <s v=" E0403_12600"/>
    <s v="Receipt and Incoming Inspection of Production Magnets 1 thru 37 ESR-Magnet-Correctors"/>
    <s v="6.04.03.03.03"/>
    <x v="0"/>
    <d v="2026-10-29T00:00:00"/>
    <d v="2026-12-29T00:00:00"/>
    <s v="ebockhold"/>
    <s v="mwiseman"/>
    <n v="5678.5"/>
    <m/>
    <s v="C"/>
    <s v="Labor"/>
    <s v="TEC"/>
    <m/>
    <s v="JLAB"/>
    <s v="Const"/>
    <s v="NC_MAG"/>
    <x v="8"/>
    <s v="S.P272.B"/>
    <s v="APP00513"/>
    <m/>
    <m/>
    <m/>
    <m/>
    <m/>
    <m/>
    <m/>
    <m/>
    <m/>
    <n v="5678.5"/>
    <m/>
    <m/>
    <m/>
    <m/>
    <m/>
    <m/>
    <m/>
    <x v="0"/>
    <x v="0"/>
    <m/>
  </r>
  <r>
    <s v=""/>
    <s v=" E0403_12620"/>
    <s v="Perform Magnet Measurements on Production Magnets 1 thru 37 ESR-Magnet-Correctors"/>
    <s v="6.04.03.03.03"/>
    <x v="0"/>
    <d v="2026-11-25T00:00:00"/>
    <d v="2026-12-23T00:00:00"/>
    <s v="ebockhold"/>
    <s v="mwiseman"/>
    <n v="5669.22"/>
    <m/>
    <s v="C"/>
    <s v="Labor"/>
    <s v="TEC"/>
    <m/>
    <s v="JLAB"/>
    <s v="Const"/>
    <s v="NC_MAG"/>
    <x v="8"/>
    <s v="S.P272.B"/>
    <s v="APP00513"/>
    <m/>
    <m/>
    <m/>
    <m/>
    <m/>
    <m/>
    <m/>
    <m/>
    <m/>
    <n v="5669.22"/>
    <m/>
    <m/>
    <m/>
    <m/>
    <m/>
    <m/>
    <m/>
    <x v="0"/>
    <x v="0"/>
    <m/>
  </r>
  <r>
    <s v=""/>
    <s v=" E0403_12580"/>
    <s v="Develop ESR Correctors Traveler Documentation and Pansophy Database ESR-Magnet-Correctors"/>
    <s v="6.04.03.03.03"/>
    <x v="0"/>
    <d v="2025-12-10T00:00:00"/>
    <d v="2026-06-04T00:00:00"/>
    <s v="ebockhold"/>
    <s v="mwiseman"/>
    <n v="6283.99"/>
    <m/>
    <s v="C"/>
    <s v="Labor"/>
    <s v="TEC"/>
    <m/>
    <s v="JLAB"/>
    <s v="Const"/>
    <s v="NC_MAG"/>
    <x v="9"/>
    <s v="S.P272"/>
    <s v="APP00513"/>
    <m/>
    <m/>
    <m/>
    <m/>
    <m/>
    <m/>
    <m/>
    <m/>
    <n v="6283.99"/>
    <m/>
    <m/>
    <m/>
    <m/>
    <m/>
    <m/>
    <m/>
    <m/>
    <x v="0"/>
    <x v="0"/>
    <m/>
  </r>
  <r>
    <s v=""/>
    <s v=" E0403_12940"/>
    <s v="Prepare to Ship Production Magnets 1 thru 37 to BNL  ESR-Magnet-Correctors"/>
    <s v="6.04.03.03.04"/>
    <x v="0"/>
    <d v="2027-02-18T00:00:00"/>
    <d v="2027-03-09T00:00:00"/>
    <s v="ebockhold"/>
    <s v="mwiseman"/>
    <n v="1262.1400000000001"/>
    <m/>
    <s v="C"/>
    <s v="Labor"/>
    <s v="TEC"/>
    <m/>
    <s v="JLAB"/>
    <s v="Const"/>
    <s v="NC_MAG"/>
    <x v="7"/>
    <s v="S.P272.B"/>
    <s v="APP00513"/>
    <m/>
    <m/>
    <m/>
    <m/>
    <m/>
    <m/>
    <m/>
    <m/>
    <m/>
    <n v="1262.1400000000001"/>
    <m/>
    <m/>
    <m/>
    <m/>
    <m/>
    <m/>
    <m/>
    <x v="0"/>
    <x v="0"/>
    <m/>
  </r>
  <r>
    <s v=""/>
    <s v=" E0403_12950"/>
    <s v="Prepare to Ship Production Magnets 38 thru 74 to BNL  ESR-Magnet-Correctors"/>
    <s v="6.04.03.03.04"/>
    <x v="0"/>
    <d v="2027-05-24T00:00:00"/>
    <d v="2027-06-11T00:00:00"/>
    <s v="ebockhold"/>
    <s v="mwiseman"/>
    <n v="1290.82"/>
    <m/>
    <s v="C"/>
    <s v="Labor"/>
    <s v="TEC"/>
    <m/>
    <s v="JLAB"/>
    <s v="Const"/>
    <s v="NC_MAG"/>
    <x v="7"/>
    <s v="S.P272.B"/>
    <s v="APP00513"/>
    <m/>
    <m/>
    <m/>
    <m/>
    <m/>
    <m/>
    <m/>
    <m/>
    <m/>
    <n v="1290.82"/>
    <m/>
    <m/>
    <m/>
    <m/>
    <m/>
    <m/>
    <m/>
    <x v="0"/>
    <x v="0"/>
    <m/>
  </r>
  <r>
    <s v=""/>
    <s v=" E0403_12960"/>
    <s v="Prepare to Ship Production Magnets 75 thru 111 to BNL  ESR-Magnet-Correctors"/>
    <s v="6.04.03.03.04"/>
    <x v="0"/>
    <d v="2027-08-04T00:00:00"/>
    <d v="2027-08-23T00:00:00"/>
    <s v="ebockhold"/>
    <s v="mwiseman"/>
    <n v="1262.1400000000001"/>
    <m/>
    <s v="C"/>
    <s v="Labor"/>
    <s v="TEC"/>
    <m/>
    <s v="JLAB"/>
    <s v="Const"/>
    <s v="NC_MAG"/>
    <x v="7"/>
    <s v="S.P272.B"/>
    <s v="APP00513"/>
    <m/>
    <m/>
    <m/>
    <m/>
    <m/>
    <m/>
    <m/>
    <m/>
    <m/>
    <n v="1262.1400000000001"/>
    <m/>
    <m/>
    <m/>
    <m/>
    <m/>
    <m/>
    <m/>
    <x v="0"/>
    <x v="0"/>
    <m/>
  </r>
  <r>
    <s v=""/>
    <s v=" E0403_12970"/>
    <s v="Prepare to Ship Production Magnets 112 thru 148 to BNL  ESR-Magnet-Correctors"/>
    <s v="6.04.03.03.04"/>
    <x v="0"/>
    <d v="2027-10-15T00:00:00"/>
    <d v="2027-11-03T00:00:00"/>
    <s v="ebockhold"/>
    <s v="mwiseman"/>
    <n v="1300"/>
    <m/>
    <s v="C"/>
    <s v="Labor"/>
    <s v="TEC"/>
    <m/>
    <s v="JLAB"/>
    <s v="Const"/>
    <s v="NC_MAG"/>
    <x v="7"/>
    <s v="S.P272.B"/>
    <s v="APP00513"/>
    <m/>
    <m/>
    <m/>
    <m/>
    <m/>
    <m/>
    <m/>
    <m/>
    <m/>
    <m/>
    <n v="1300"/>
    <m/>
    <m/>
    <m/>
    <m/>
    <m/>
    <m/>
    <x v="0"/>
    <x v="0"/>
    <m/>
  </r>
  <r>
    <s v=""/>
    <s v=" E0403_12980"/>
    <s v="Prepare to Ship Production Magnets 149 thru 185 to BNL  ESR-Magnet-Correctors"/>
    <s v="6.04.03.03.04"/>
    <x v="0"/>
    <d v="2028-01-14T00:00:00"/>
    <d v="2028-02-03T00:00:00"/>
    <s v="ebockhold"/>
    <s v="mwiseman"/>
    <n v="1300"/>
    <m/>
    <s v="C"/>
    <s v="Labor"/>
    <s v="TEC"/>
    <m/>
    <s v="JLAB"/>
    <s v="Const"/>
    <s v="NC_MAG"/>
    <x v="7"/>
    <s v="S.P272.B"/>
    <s v="APP00513"/>
    <m/>
    <m/>
    <m/>
    <m/>
    <m/>
    <m/>
    <m/>
    <m/>
    <m/>
    <m/>
    <n v="1300"/>
    <m/>
    <m/>
    <m/>
    <m/>
    <m/>
    <m/>
    <x v="0"/>
    <x v="0"/>
    <m/>
  </r>
  <r>
    <s v=""/>
    <s v=" E0403_12990"/>
    <s v="Prepare to Ship Production Magnets 186 thru 220 to BNL  ESR-Magnet-Correctors"/>
    <s v="6.04.03.03.04"/>
    <x v="0"/>
    <d v="2028-03-14T00:00:00"/>
    <d v="2028-03-31T00:00:00"/>
    <s v="ebockhold"/>
    <s v="mwiseman"/>
    <n v="1635.33"/>
    <m/>
    <s v="C"/>
    <s v="Labor"/>
    <s v="TEC"/>
    <m/>
    <s v="JLAB"/>
    <s v="Const"/>
    <s v="NC_MAG"/>
    <x v="7"/>
    <s v="S.P272.B"/>
    <s v="APP00513"/>
    <m/>
    <m/>
    <m/>
    <m/>
    <m/>
    <m/>
    <m/>
    <m/>
    <m/>
    <m/>
    <n v="1635.33"/>
    <m/>
    <m/>
    <m/>
    <m/>
    <m/>
    <m/>
    <x v="0"/>
    <x v="0"/>
    <m/>
  </r>
  <r>
    <s v=""/>
    <s v=" E0403_1230"/>
    <s v="FY23 Management LOE-Labor RCS Magnets"/>
    <s v="6.03.02.02.01.01"/>
    <x v="0"/>
    <d v="2022-10-03T00:00:00"/>
    <d v="2023-09-29T00:00:00"/>
    <s v="ebockhold"/>
    <s v="mwiseman"/>
    <n v="11501.48"/>
    <m/>
    <s v="A"/>
    <s v="Labor"/>
    <s v="TEC"/>
    <m/>
    <s v="JLAB"/>
    <s v="PED"/>
    <s v="NC_MAG"/>
    <x v="0"/>
    <m/>
    <m/>
    <m/>
    <m/>
    <m/>
    <m/>
    <m/>
    <n v="11501.48"/>
    <n v="0"/>
    <m/>
    <m/>
    <m/>
    <m/>
    <m/>
    <m/>
    <m/>
    <m/>
    <m/>
    <m/>
    <x v="0"/>
    <x v="0"/>
    <m/>
  </r>
  <r>
    <s v=""/>
    <s v=" E0403_1240"/>
    <s v="FY24 Management LOE-Labor RCS Magnets"/>
    <s v="6.03.02.02.01.01"/>
    <x v="0"/>
    <d v="2023-10-02T00:00:00"/>
    <d v="2024-09-30T00:00:00"/>
    <s v="ebockhold"/>
    <s v="mwiseman"/>
    <n v="11846.52"/>
    <m/>
    <s v="A"/>
    <s v="Labor"/>
    <s v="TEC"/>
    <m/>
    <s v="JLAB"/>
    <s v="PED"/>
    <s v="NC_MAG"/>
    <x v="0"/>
    <m/>
    <m/>
    <m/>
    <m/>
    <m/>
    <m/>
    <m/>
    <m/>
    <n v="11846.52"/>
    <m/>
    <m/>
    <m/>
    <m/>
    <m/>
    <m/>
    <m/>
    <m/>
    <m/>
    <m/>
    <x v="0"/>
    <x v="0"/>
    <m/>
  </r>
  <r>
    <s v=""/>
    <s v=" E0403_13210"/>
    <s v="TR Effort for Magnet Measurement Facilities Procurements RCS-Magnet-Dipoles"/>
    <s v="6.03.02.02.01.03"/>
    <x v="1"/>
    <d v="2024-07-10T00:00:00"/>
    <d v="2025-01-16T00:00:00"/>
    <s v="ebockhold"/>
    <s v="mwiseman"/>
    <n v="18065.03"/>
    <m/>
    <s v="C"/>
    <s v="Labor"/>
    <s v="TEC"/>
    <s v="CD-3A"/>
    <s v="JLAB"/>
    <s v="Const"/>
    <s v="NC_MAG"/>
    <x v="9"/>
    <s v="S.P266"/>
    <s v="APP00504"/>
    <m/>
    <m/>
    <m/>
    <m/>
    <m/>
    <m/>
    <n v="8059.78"/>
    <n v="10005.25"/>
    <m/>
    <m/>
    <m/>
    <m/>
    <m/>
    <m/>
    <m/>
    <m/>
    <m/>
    <x v="0"/>
    <x v="0"/>
    <m/>
  </r>
  <r>
    <s v=""/>
    <s v=" E0403_1890"/>
    <s v="Commission Measurement Stands / Power Supply RCS-Magnet-Dipoles"/>
    <s v="6.03.02.02.01.04"/>
    <x v="1"/>
    <d v="2025-10-17T00:00:00"/>
    <d v="2025-11-14T00:00:00"/>
    <s v="ebockhold"/>
    <s v="mwiseman"/>
    <n v="31419.94"/>
    <m/>
    <s v="C"/>
    <s v="Labor"/>
    <s v="TEC"/>
    <s v="CD-3A"/>
    <s v="JLAB"/>
    <s v="Const"/>
    <s v="NC_MAG"/>
    <x v="8"/>
    <s v="S.P267"/>
    <s v="APP00505"/>
    <m/>
    <m/>
    <m/>
    <m/>
    <m/>
    <m/>
    <m/>
    <m/>
    <n v="31419.94"/>
    <m/>
    <m/>
    <m/>
    <m/>
    <m/>
    <m/>
    <m/>
    <m/>
    <x v="0"/>
    <x v="0"/>
    <m/>
  </r>
  <r>
    <s v=""/>
    <s v=" E0403_1720"/>
    <s v="Assemble Measurement Stands / Power Supply RCS-Magnet-Dipoles"/>
    <s v="6.03.02.02.01.04"/>
    <x v="1"/>
    <d v="2025-04-14T00:00:00"/>
    <d v="2025-10-16T00:00:00"/>
    <s v="ebockhold"/>
    <s v="mwiseman"/>
    <n v="79513.789999999994"/>
    <m/>
    <s v="C"/>
    <s v="Labor"/>
    <s v="TEC"/>
    <s v="CD-3A"/>
    <s v="JLAB"/>
    <s v="Const"/>
    <s v="NC_MAG"/>
    <x v="7"/>
    <s v="S.P267"/>
    <s v="APP00505"/>
    <m/>
    <m/>
    <m/>
    <m/>
    <m/>
    <m/>
    <m/>
    <n v="72785.7"/>
    <n v="6728.09"/>
    <m/>
    <m/>
    <m/>
    <m/>
    <m/>
    <m/>
    <m/>
    <m/>
    <x v="0"/>
    <x v="0"/>
    <m/>
  </r>
  <r>
    <s v=""/>
    <s v=" E0403_1920"/>
    <s v="Receipt and Incoming Inspection of Production Magnets Group A1 - 1 thru 64 RCS-Magnet-Dipoles"/>
    <s v="6.03.02.02.01.04"/>
    <x v="0"/>
    <d v="2026-03-11T00:00:00"/>
    <d v="2026-07-01T00:00:00"/>
    <s v="ebockhold"/>
    <s v="mwiseman"/>
    <n v="12835.38"/>
    <m/>
    <s v="C"/>
    <s v="Labor"/>
    <s v="TEC"/>
    <s v="CD-3A"/>
    <s v="JLAB"/>
    <s v="Const"/>
    <s v="NC_MAG"/>
    <x v="8"/>
    <s v="D.APP37.C"/>
    <s v="APP00506"/>
    <m/>
    <m/>
    <m/>
    <m/>
    <m/>
    <m/>
    <m/>
    <m/>
    <n v="12835.38"/>
    <m/>
    <m/>
    <m/>
    <m/>
    <m/>
    <m/>
    <m/>
    <m/>
    <x v="0"/>
    <x v="0"/>
    <m/>
  </r>
  <r>
    <s v=""/>
    <s v=" E0403_1930"/>
    <s v="Perform Magnet Measurements on Production Magnets Group A1 - 1 thru 64 RCS-Magnet-Dipoles"/>
    <s v="6.03.02.02.01.04"/>
    <x v="0"/>
    <d v="2026-03-18T00:00:00"/>
    <d v="2026-07-09T00:00:00"/>
    <s v="ebockhold"/>
    <s v="mwiseman"/>
    <n v="31133.46"/>
    <m/>
    <s v="C"/>
    <s v="Labor"/>
    <s v="TEC"/>
    <s v="CD-3A"/>
    <s v="JLAB"/>
    <s v="Const"/>
    <s v="NC_MAG"/>
    <x v="8"/>
    <s v="D.APP37.C"/>
    <s v="APP00506"/>
    <m/>
    <m/>
    <m/>
    <m/>
    <m/>
    <m/>
    <m/>
    <m/>
    <n v="31133.46"/>
    <m/>
    <m/>
    <m/>
    <m/>
    <m/>
    <m/>
    <m/>
    <m/>
    <x v="0"/>
    <x v="0"/>
    <m/>
  </r>
  <r>
    <s v=""/>
    <s v=" E0403_1940"/>
    <s v="Analysis and Final Inspection of Production Magnets Group A1 - 1 thru 64 RCS-Magnet-Dipoles"/>
    <s v="6.03.02.02.01.04"/>
    <x v="0"/>
    <d v="2026-04-08T00:00:00"/>
    <d v="2026-08-25T00:00:00"/>
    <s v="ebockhold"/>
    <s v="mwiseman"/>
    <n v="13202.51"/>
    <m/>
    <s v="C"/>
    <s v="Labor"/>
    <s v="TEC"/>
    <s v="CD-3A"/>
    <s v="JLAB"/>
    <s v="Const"/>
    <s v="NC_MAG"/>
    <x v="8"/>
    <s v="D.APP37.C"/>
    <s v="APP00506"/>
    <m/>
    <m/>
    <m/>
    <m/>
    <m/>
    <m/>
    <m/>
    <m/>
    <n v="13202.51"/>
    <m/>
    <m/>
    <m/>
    <m/>
    <m/>
    <m/>
    <m/>
    <m/>
    <x v="0"/>
    <x v="0"/>
    <m/>
  </r>
  <r>
    <s v=""/>
    <s v=" E0403_1950"/>
    <s v="Receipt and Incoming Inspection of Production Magnets Group A2 - 65 thru 128 RCS-Magnet-Dipoles"/>
    <s v="6.03.02.02.01.04"/>
    <x v="0"/>
    <d v="2026-08-10T00:00:00"/>
    <d v="2026-12-04T00:00:00"/>
    <s v="ebockhold"/>
    <s v="mwiseman"/>
    <n v="13025.26"/>
    <m/>
    <s v="C"/>
    <s v="Labor"/>
    <s v="TEC"/>
    <s v="CD-3A"/>
    <s v="JLAB"/>
    <s v="Const"/>
    <s v="NC_MAG"/>
    <x v="8"/>
    <s v="D.APP37.C"/>
    <s v="APP00506"/>
    <m/>
    <m/>
    <m/>
    <m/>
    <m/>
    <m/>
    <m/>
    <m/>
    <n v="6024.18"/>
    <n v="7001.08"/>
    <m/>
    <m/>
    <m/>
    <m/>
    <m/>
    <m/>
    <m/>
    <x v="0"/>
    <x v="0"/>
    <m/>
  </r>
  <r>
    <s v=""/>
    <s v=" E0403_1960"/>
    <s v="Perform Magnet Measurements on Production Magnets Group A2 - 65 thru 128 RCS-Magnet-Dipoles"/>
    <s v="6.03.02.02.01.04"/>
    <x v="0"/>
    <d v="2026-08-17T00:00:00"/>
    <d v="2026-12-11T00:00:00"/>
    <s v="ebockhold"/>
    <s v="mwiseman"/>
    <n v="31709.54"/>
    <m/>
    <s v="C"/>
    <s v="Labor"/>
    <s v="TEC"/>
    <s v="CD-3A"/>
    <s v="JLAB"/>
    <s v="Const"/>
    <s v="NC_MAG"/>
    <x v="8"/>
    <s v="D.APP37.C"/>
    <s v="APP00506"/>
    <m/>
    <m/>
    <m/>
    <m/>
    <m/>
    <m/>
    <m/>
    <m/>
    <n v="12683.82"/>
    <n v="19025.72"/>
    <m/>
    <m/>
    <m/>
    <m/>
    <m/>
    <m/>
    <m/>
    <x v="0"/>
    <x v="0"/>
    <m/>
  </r>
  <r>
    <s v=""/>
    <s v=" E0403_1970"/>
    <s v="Analysis and Final Inspection of Production Magnets Group A2 - 65 thru 128 RCS-Magnet-Dipoles"/>
    <s v="6.03.02.02.01.04"/>
    <x v="0"/>
    <d v="2026-09-08T00:00:00"/>
    <d v="2027-02-01T00:00:00"/>
    <s v="ebockhold"/>
    <s v="mwiseman"/>
    <n v="13553.81"/>
    <m/>
    <s v="C"/>
    <s v="Labor"/>
    <s v="TEC"/>
    <s v="CD-3A"/>
    <s v="JLAB"/>
    <s v="Const"/>
    <s v="NC_MAG"/>
    <x v="8"/>
    <s v="D.APP37.C"/>
    <s v="APP00506"/>
    <m/>
    <m/>
    <m/>
    <m/>
    <m/>
    <m/>
    <m/>
    <m/>
    <n v="2351.17"/>
    <n v="11202.64"/>
    <m/>
    <m/>
    <m/>
    <m/>
    <m/>
    <m/>
    <m/>
    <x v="0"/>
    <x v="0"/>
    <m/>
  </r>
  <r>
    <s v=""/>
    <s v=" E0403_1980"/>
    <s v="Receipt and Incoming Inspection of Production Magnets Group A3 -129 thru 192 RCS-Magnet-Dipoles"/>
    <s v="6.03.02.02.01.04"/>
    <x v="0"/>
    <d v="2027-02-02T00:00:00"/>
    <d v="2027-05-25T00:00:00"/>
    <s v="ebockhold"/>
    <s v="mwiseman"/>
    <n v="13169.97"/>
    <m/>
    <s v="C"/>
    <s v="Labor"/>
    <s v="TEC"/>
    <m/>
    <s v="JLAB"/>
    <s v="Const"/>
    <s v="NC_MAG"/>
    <x v="8"/>
    <s v="D.APP37.C"/>
    <s v="APP00506"/>
    <m/>
    <m/>
    <m/>
    <m/>
    <m/>
    <m/>
    <m/>
    <m/>
    <m/>
    <n v="13169.97"/>
    <m/>
    <m/>
    <m/>
    <m/>
    <m/>
    <m/>
    <m/>
    <x v="0"/>
    <x v="0"/>
    <m/>
  </r>
  <r>
    <s v=""/>
    <s v=" E0403_1990"/>
    <s v="Perform Magnet Measurements on Production Magnets Group A3 - 129 thru 192 RCS-Magnet-Dipoles"/>
    <s v="6.03.02.02.01.04"/>
    <x v="0"/>
    <d v="2027-02-09T00:00:00"/>
    <d v="2027-06-02T00:00:00"/>
    <s v="ebockhold"/>
    <s v="mwiseman"/>
    <n v="32067.46"/>
    <m/>
    <s v="C"/>
    <s v="Labor"/>
    <s v="TEC"/>
    <m/>
    <s v="JLAB"/>
    <s v="Const"/>
    <s v="NC_MAG"/>
    <x v="8"/>
    <s v="D.APP37.C"/>
    <s v="APP00506"/>
    <m/>
    <m/>
    <m/>
    <m/>
    <m/>
    <m/>
    <m/>
    <m/>
    <m/>
    <n v="32067.46"/>
    <m/>
    <m/>
    <m/>
    <m/>
    <m/>
    <m/>
    <m/>
    <x v="0"/>
    <x v="0"/>
    <m/>
  </r>
  <r>
    <s v=""/>
    <s v=" E0403_2000"/>
    <s v="Analysis and Final Inspection of Production Magnets Group A3  - 129 thru 192 RCS-Magnet-Dipoles"/>
    <s v="6.03.02.02.01.04"/>
    <x v="0"/>
    <d v="2027-03-03T00:00:00"/>
    <d v="2027-07-20T00:00:00"/>
    <s v="ebockhold"/>
    <s v="mwiseman"/>
    <n v="13537.06"/>
    <m/>
    <s v="C"/>
    <s v="Labor"/>
    <s v="TEC"/>
    <m/>
    <s v="JLAB"/>
    <s v="Const"/>
    <s v="NC_MAG"/>
    <x v="8"/>
    <s v="D.APP37.C"/>
    <s v="APP00506"/>
    <m/>
    <m/>
    <m/>
    <m/>
    <m/>
    <m/>
    <m/>
    <m/>
    <m/>
    <n v="13537.06"/>
    <m/>
    <m/>
    <m/>
    <m/>
    <m/>
    <m/>
    <m/>
    <x v="0"/>
    <x v="0"/>
    <m/>
  </r>
  <r>
    <s v=""/>
    <s v=" E0403_2010"/>
    <s v="Receipt and Incoming Inspection of Production Magnets Group A4 - 129 thru 192 RCS-Magnet-Dipoles"/>
    <s v="6.03.02.02.01.04"/>
    <x v="0"/>
    <d v="2027-07-21T00:00:00"/>
    <d v="2027-11-12T00:00:00"/>
    <s v="ebockhold"/>
    <s v="mwiseman"/>
    <n v="13313.19"/>
    <m/>
    <s v="C"/>
    <s v="Labor"/>
    <s v="TEC"/>
    <m/>
    <s v="JLAB"/>
    <s v="Const"/>
    <s v="NC_MAG"/>
    <x v="8"/>
    <s v="D.APP37.C"/>
    <s v="APP00506"/>
    <m/>
    <m/>
    <m/>
    <m/>
    <m/>
    <m/>
    <m/>
    <m/>
    <m/>
    <n v="8487.16"/>
    <n v="4826.03"/>
    <m/>
    <m/>
    <m/>
    <m/>
    <m/>
    <m/>
    <x v="0"/>
    <x v="0"/>
    <m/>
  </r>
  <r>
    <s v=""/>
    <s v=" E0403_2020"/>
    <s v="Perform Magnet Measurements on Production Magnets Group A4 - 193 thru 256 RCS-Magnet-Dipoles"/>
    <s v="6.03.02.02.01.04"/>
    <x v="0"/>
    <d v="2027-07-28T00:00:00"/>
    <d v="2027-11-19T00:00:00"/>
    <s v="ebockhold"/>
    <s v="mwiseman"/>
    <n v="32476.32"/>
    <m/>
    <s v="C"/>
    <s v="Labor"/>
    <s v="TEC"/>
    <m/>
    <s v="JLAB"/>
    <s v="Const"/>
    <s v="NC_MAG"/>
    <x v="8"/>
    <s v="D.APP37.C"/>
    <s v="APP00506"/>
    <m/>
    <m/>
    <m/>
    <m/>
    <m/>
    <m/>
    <m/>
    <m/>
    <m/>
    <n v="18673.89"/>
    <n v="13802.44"/>
    <m/>
    <m/>
    <m/>
    <m/>
    <m/>
    <m/>
    <x v="0"/>
    <x v="0"/>
    <m/>
  </r>
  <r>
    <s v=""/>
    <s v=" E0403_2030"/>
    <s v="Analysis and Final Inspection of Production Magnets Group A4 - 193 thru 256 RCS-Magnet-Dipoles"/>
    <s v="6.03.02.02.01.04"/>
    <x v="0"/>
    <d v="2027-08-18T00:00:00"/>
    <d v="2028-01-11T00:00:00"/>
    <s v="ebockhold"/>
    <s v="mwiseman"/>
    <n v="13814.71"/>
    <m/>
    <s v="C"/>
    <s v="Labor"/>
    <s v="TEC"/>
    <m/>
    <s v="JLAB"/>
    <s v="Const"/>
    <s v="NC_MAG"/>
    <x v="8"/>
    <s v="D.APP37.C"/>
    <s v="APP00506"/>
    <m/>
    <m/>
    <m/>
    <m/>
    <m/>
    <m/>
    <m/>
    <m/>
    <m/>
    <n v="4369.96"/>
    <n v="9444.75"/>
    <m/>
    <m/>
    <m/>
    <m/>
    <m/>
    <m/>
    <x v="0"/>
    <x v="0"/>
    <m/>
  </r>
  <r>
    <s v=""/>
    <s v=" E0403_2040"/>
    <s v="Receipt and Incoming Inspection of Production Magnets Group A5 - 257 thru 320 RCS-Magnet-Dipoles"/>
    <s v="6.03.02.02.01.04"/>
    <x v="0"/>
    <d v="2028-01-12T00:00:00"/>
    <d v="2028-05-04T00:00:00"/>
    <s v="ebockhold"/>
    <s v="mwiseman"/>
    <n v="13565.07"/>
    <m/>
    <s v="C"/>
    <s v="Labor"/>
    <s v="TEC"/>
    <m/>
    <s v="JLAB"/>
    <s v="Const"/>
    <s v="NC_MAG"/>
    <x v="8"/>
    <s v="D.APP37.C"/>
    <s v="APP00506"/>
    <m/>
    <m/>
    <m/>
    <m/>
    <m/>
    <m/>
    <m/>
    <m/>
    <m/>
    <m/>
    <n v="13565.07"/>
    <m/>
    <m/>
    <m/>
    <m/>
    <m/>
    <m/>
    <x v="0"/>
    <x v="0"/>
    <m/>
  </r>
  <r>
    <s v=""/>
    <s v=" E0403_2050"/>
    <s v="Perform Magnet Measurements on Production Magnets Group A5 - 257 thru 320 RCS-Magnet-Dipoles"/>
    <s v="6.03.02.02.01.04"/>
    <x v="0"/>
    <d v="2028-01-20T00:00:00"/>
    <d v="2028-05-11T00:00:00"/>
    <s v="ebockhold"/>
    <s v="mwiseman"/>
    <n v="33029.49"/>
    <m/>
    <s v="C"/>
    <s v="Labor"/>
    <s v="TEC"/>
    <m/>
    <s v="JLAB"/>
    <s v="Const"/>
    <s v="NC_MAG"/>
    <x v="8"/>
    <s v="D.APP37.C"/>
    <s v="APP00506"/>
    <m/>
    <m/>
    <m/>
    <m/>
    <m/>
    <m/>
    <m/>
    <m/>
    <m/>
    <m/>
    <n v="33029.49"/>
    <m/>
    <m/>
    <m/>
    <m/>
    <m/>
    <m/>
    <x v="0"/>
    <x v="0"/>
    <m/>
  </r>
  <r>
    <s v=""/>
    <s v=" E0403_2060"/>
    <s v="Analysis and Final Inspection of Production Magnets Group A5 - 257 thru 320 RCS-Magnet-Dipoles"/>
    <s v="6.03.02.02.01.04"/>
    <x v="0"/>
    <d v="2028-02-10T00:00:00"/>
    <d v="2028-06-28T00:00:00"/>
    <s v="ebockhold"/>
    <s v="mwiseman"/>
    <n v="13943.17"/>
    <m/>
    <s v="C"/>
    <s v="Labor"/>
    <s v="TEC"/>
    <m/>
    <s v="JLAB"/>
    <s v="Const"/>
    <s v="NC_MAG"/>
    <x v="8"/>
    <s v="D.APP37.C"/>
    <s v="APP00506"/>
    <m/>
    <m/>
    <m/>
    <m/>
    <m/>
    <m/>
    <m/>
    <m/>
    <m/>
    <m/>
    <n v="13943.17"/>
    <m/>
    <m/>
    <m/>
    <m/>
    <m/>
    <m/>
    <x v="0"/>
    <x v="0"/>
    <m/>
  </r>
  <r>
    <s v=""/>
    <s v=" E0403_1640"/>
    <s v="Develop RCS Dipole Traveler Documentation and Pansophy Database RCS-Magnet-Dipoles"/>
    <s v="6.03.02.02.01.04"/>
    <x v="1"/>
    <d v="2023-07-26T00:00:00"/>
    <d v="2024-02-16T00:00:00"/>
    <s v="ebockhold"/>
    <s v="mwiseman"/>
    <n v="5865.34"/>
    <m/>
    <s v="C"/>
    <s v="Labor"/>
    <s v="TEC"/>
    <m/>
    <s v="JLAB"/>
    <s v="Const"/>
    <s v="NC_MAG"/>
    <x v="10"/>
    <s v="D.APP37"/>
    <m/>
    <m/>
    <m/>
    <m/>
    <m/>
    <m/>
    <n v="1969.08"/>
    <n v="3896.26"/>
    <m/>
    <m/>
    <m/>
    <m/>
    <m/>
    <m/>
    <m/>
    <m/>
    <m/>
    <m/>
    <x v="0"/>
    <x v="0"/>
    <m/>
  </r>
  <r>
    <s v=""/>
    <s v=" E0403_2530"/>
    <s v="Prepare to Ship Production Magnets Group A1 - 1 thru 64 to BNL  RCS-Magnet-Dipoles"/>
    <s v="6.03.02.02.01.05"/>
    <x v="0"/>
    <d v="2026-08-26T00:00:00"/>
    <d v="2026-09-25T00:00:00"/>
    <s v="ebockhold"/>
    <s v="mwiseman"/>
    <n v="2528.04"/>
    <m/>
    <s v="C"/>
    <s v="Labor"/>
    <s v="TEC"/>
    <s v="CD-3A"/>
    <s v="JLAB"/>
    <s v="Const"/>
    <s v="NC_MAG"/>
    <x v="7"/>
    <s v="D.APP37.C"/>
    <s v="APP00506"/>
    <m/>
    <m/>
    <m/>
    <m/>
    <m/>
    <m/>
    <m/>
    <m/>
    <n v="2528.04"/>
    <m/>
    <m/>
    <m/>
    <m/>
    <m/>
    <m/>
    <m/>
    <m/>
    <x v="0"/>
    <x v="0"/>
    <m/>
  </r>
  <r>
    <s v=""/>
    <s v=" E0403_2540"/>
    <s v="Prepare to Ship Production Magnets Group A2 - 65 thru 128 to BNL  RCS-Magnet-Dipoles"/>
    <s v="6.03.02.02.01.05"/>
    <x v="0"/>
    <d v="2027-02-02T00:00:00"/>
    <d v="2027-03-04T00:00:00"/>
    <s v="ebockhold"/>
    <s v="mwiseman"/>
    <n v="2626.52"/>
    <m/>
    <s v="C"/>
    <s v="Labor"/>
    <s v="TEC"/>
    <s v="CD-3A"/>
    <s v="JLAB"/>
    <s v="Const"/>
    <s v="NC_MAG"/>
    <x v="7"/>
    <s v="D.APP37.C"/>
    <s v="APP00506"/>
    <m/>
    <m/>
    <m/>
    <m/>
    <m/>
    <m/>
    <m/>
    <m/>
    <m/>
    <n v="2626.52"/>
    <m/>
    <m/>
    <m/>
    <m/>
    <m/>
    <m/>
    <m/>
    <x v="0"/>
    <x v="0"/>
    <m/>
  </r>
  <r>
    <s v=""/>
    <s v=" E0403_2550"/>
    <s v="Prepare to Ship Production Magnets Group A3 - 129 thru 192 to BNL  RCS-Magnet-Dipoles"/>
    <s v="6.03.02.02.01.05"/>
    <x v="0"/>
    <d v="2027-07-21T00:00:00"/>
    <d v="2027-08-19T00:00:00"/>
    <s v="ebockhold"/>
    <s v="mwiseman"/>
    <n v="2569.6799999999998"/>
    <m/>
    <s v="C"/>
    <s v="Labor"/>
    <s v="TEC"/>
    <m/>
    <s v="JLAB"/>
    <s v="Const"/>
    <s v="NC_MAG"/>
    <x v="7"/>
    <s v="D.APP37.C"/>
    <s v="APP00506"/>
    <m/>
    <m/>
    <m/>
    <m/>
    <m/>
    <m/>
    <m/>
    <m/>
    <m/>
    <n v="2569.6799999999998"/>
    <m/>
    <m/>
    <m/>
    <m/>
    <m/>
    <m/>
    <m/>
    <x v="0"/>
    <x v="0"/>
    <m/>
  </r>
  <r>
    <s v=""/>
    <s v=" E0403_2560"/>
    <s v="Prepare to Ship Production Magnets Group A4 - 193 thru 256 to BNL  RCS-Magnet-Dipoles"/>
    <s v="6.03.02.02.01.05"/>
    <x v="0"/>
    <d v="2028-01-12T00:00:00"/>
    <d v="2028-02-11T00:00:00"/>
    <s v="ebockhold"/>
    <s v="mwiseman"/>
    <n v="2646.77"/>
    <m/>
    <s v="C"/>
    <s v="Labor"/>
    <s v="TEC"/>
    <m/>
    <s v="JLAB"/>
    <s v="Const"/>
    <s v="NC_MAG"/>
    <x v="7"/>
    <s v="D.APP37.C"/>
    <s v="APP00506"/>
    <m/>
    <m/>
    <m/>
    <m/>
    <m/>
    <m/>
    <m/>
    <m/>
    <m/>
    <m/>
    <n v="2646.77"/>
    <m/>
    <m/>
    <m/>
    <m/>
    <m/>
    <m/>
    <x v="0"/>
    <x v="0"/>
    <m/>
  </r>
  <r>
    <s v=""/>
    <s v=" E0403_2570"/>
    <s v="Prepare to Ship Production Magnets Group A5 - 257 thru 320 to BNL  RCS-Magnet-Dipoles"/>
    <s v="6.03.02.02.01.05"/>
    <x v="0"/>
    <d v="2028-06-29T00:00:00"/>
    <d v="2028-07-31T00:00:00"/>
    <s v="ebockhold"/>
    <s v="mwiseman"/>
    <n v="2646.77"/>
    <m/>
    <s v="C"/>
    <s v="Labor"/>
    <s v="TEC"/>
    <m/>
    <s v="JLAB"/>
    <s v="Const"/>
    <s v="NC_MAG"/>
    <x v="7"/>
    <s v="D.APP37.C"/>
    <s v="APP00506"/>
    <m/>
    <m/>
    <m/>
    <m/>
    <m/>
    <m/>
    <m/>
    <m/>
    <m/>
    <m/>
    <n v="2646.77"/>
    <m/>
    <m/>
    <m/>
    <m/>
    <m/>
    <m/>
    <x v="0"/>
    <x v="0"/>
    <m/>
  </r>
  <r>
    <s v=""/>
    <s v=" E0403_10330"/>
    <s v="FY22 Management LOE-Labor ESR Magnets"/>
    <s v="6.04.03.01"/>
    <x v="0"/>
    <d v="2021-10-01T00:00:00"/>
    <d v="2022-09-30T00:00:00"/>
    <s v="ebockhold"/>
    <s v="mwiseman"/>
    <n v="0"/>
    <m/>
    <s v="A"/>
    <s v="Labor"/>
    <s v="TEC"/>
    <m/>
    <s v="JLAB"/>
    <s v="Const"/>
    <s v="NC_MAG"/>
    <x v="0"/>
    <m/>
    <m/>
    <m/>
    <m/>
    <m/>
    <m/>
    <m/>
    <m/>
    <m/>
    <m/>
    <m/>
    <m/>
    <m/>
    <m/>
    <m/>
    <m/>
    <m/>
    <m/>
    <m/>
    <x v="0"/>
    <x v="0"/>
    <m/>
  </r>
  <r>
    <s v=""/>
    <s v=" E0403_10400"/>
    <s v="Develop Preliminary Magnet Design and Cost Estimate ESR-Magnet-Quad 1"/>
    <s v="6.04.03.02.01.01"/>
    <x v="1"/>
    <d v="2023-05-01T00:00:00"/>
    <d v="2023-08-08T00:00:00"/>
    <s v="ebockhold"/>
    <s v="mwiseman"/>
    <n v="37036.01"/>
    <m/>
    <s v="C"/>
    <s v="Labor"/>
    <s v="TEC"/>
    <m/>
    <s v="JLAB"/>
    <s v="PED"/>
    <s v="NC_MAG"/>
    <x v="11"/>
    <s v="D.APP38"/>
    <m/>
    <m/>
    <m/>
    <m/>
    <m/>
    <m/>
    <n v="37036.01"/>
    <m/>
    <m/>
    <m/>
    <m/>
    <m/>
    <m/>
    <m/>
    <m/>
    <m/>
    <m/>
    <m/>
    <x v="0"/>
    <x v="0"/>
    <m/>
  </r>
  <r>
    <s v=""/>
    <s v=" E0403_10395"/>
    <s v="Develop Aquisition Plan ESR-Magnet-Quad 1"/>
    <s v="6.04.03.02.01.01"/>
    <x v="1"/>
    <d v="2023-05-01T00:00:00"/>
    <d v="2023-06-28T00:00:00"/>
    <s v="ebockhold"/>
    <s v="mwiseman"/>
    <n v="7407.2"/>
    <m/>
    <s v="C"/>
    <s v="Labor"/>
    <s v="TEC"/>
    <m/>
    <s v="JLAB"/>
    <s v="PED"/>
    <s v="NC_MAG"/>
    <x v="10"/>
    <s v="D.APP38"/>
    <m/>
    <m/>
    <m/>
    <m/>
    <m/>
    <m/>
    <n v="7407.2"/>
    <m/>
    <m/>
    <m/>
    <m/>
    <m/>
    <m/>
    <m/>
    <m/>
    <m/>
    <m/>
    <m/>
    <x v="0"/>
    <x v="0"/>
    <m/>
  </r>
  <r>
    <s v=""/>
    <s v=" E0403_10430"/>
    <s v="Develop Final Magnet Design ESR-Magnet-Quad 1"/>
    <s v="6.04.03.02.01.01"/>
    <x v="1"/>
    <d v="2023-08-10T00:00:00"/>
    <d v="2023-11-20T00:00:00"/>
    <s v="ebockhold"/>
    <s v="mwiseman"/>
    <n v="45090.81"/>
    <m/>
    <s v="C"/>
    <s v="Labor"/>
    <s v="TEC"/>
    <m/>
    <s v="JLAB"/>
    <s v="PED"/>
    <s v="NC_MAG"/>
    <x v="6"/>
    <s v="D.APP38"/>
    <m/>
    <m/>
    <m/>
    <m/>
    <m/>
    <m/>
    <n v="23189.56"/>
    <n v="21901.25"/>
    <m/>
    <m/>
    <m/>
    <m/>
    <m/>
    <m/>
    <m/>
    <m/>
    <m/>
    <m/>
    <x v="0"/>
    <x v="0"/>
    <m/>
  </r>
  <r>
    <s v=""/>
    <s v=" E0403_10450"/>
    <s v="Post FDR Design and Procurment Prep ESR-Magnet-Quad 1"/>
    <s v="6.04.03.02.01.01"/>
    <x v="1"/>
    <d v="2023-11-22T00:00:00"/>
    <d v="2024-01-03T00:00:00"/>
    <s v="ebockhold"/>
    <s v="mwiseman"/>
    <n v="15258.83"/>
    <m/>
    <s v="C"/>
    <s v="Labor"/>
    <s v="TEC"/>
    <m/>
    <s v="JLAB"/>
    <s v="PED"/>
    <s v="NC_MAG"/>
    <x v="6"/>
    <s v="D.APP38"/>
    <m/>
    <m/>
    <m/>
    <m/>
    <m/>
    <m/>
    <m/>
    <n v="15258.83"/>
    <m/>
    <m/>
    <m/>
    <m/>
    <m/>
    <m/>
    <m/>
    <m/>
    <m/>
    <m/>
    <x v="0"/>
    <x v="0"/>
    <m/>
  </r>
  <r>
    <s v=""/>
    <s v=" E0403_10490"/>
    <s v="Update Design based on First Article Lessons Learned and Test Results ESR-Magnet-Quad 1"/>
    <s v="6.04.03.02.01.01"/>
    <x v="1"/>
    <d v="2026-11-12T00:00:00"/>
    <d v="2026-12-22T00:00:00"/>
    <s v="ebockhold"/>
    <s v="mwiseman"/>
    <n v="25010.61"/>
    <m/>
    <s v="C"/>
    <s v="Labor"/>
    <s v="TEC"/>
    <m/>
    <s v="JLAB"/>
    <s v="PED"/>
    <s v="NC_MAG"/>
    <x v="6"/>
    <s v="D.APP38"/>
    <m/>
    <m/>
    <m/>
    <m/>
    <m/>
    <m/>
    <m/>
    <m/>
    <m/>
    <m/>
    <n v="25010.61"/>
    <m/>
    <m/>
    <m/>
    <m/>
    <m/>
    <m/>
    <m/>
    <x v="0"/>
    <x v="0"/>
    <m/>
  </r>
  <r>
    <s v=""/>
    <s v=" E0403_10405"/>
    <s v="Develop Magnet Measurement Plan and Cost Estimate ESR-Magnet-Quad 1"/>
    <s v="6.04.03.02.01.01"/>
    <x v="1"/>
    <d v="2023-07-26T00:00:00"/>
    <d v="2023-10-19T00:00:00"/>
    <s v="ebockhold"/>
    <s v="mwiseman"/>
    <n v="14910.7"/>
    <m/>
    <s v="C"/>
    <s v="Labor"/>
    <s v="TEC"/>
    <m/>
    <s v="JLAB"/>
    <s v="PED"/>
    <s v="NC_MAG"/>
    <x v="8"/>
    <s v="D.APP38"/>
    <m/>
    <m/>
    <m/>
    <m/>
    <m/>
    <m/>
    <n v="11680.05"/>
    <n v="3230.65"/>
    <m/>
    <m/>
    <m/>
    <m/>
    <m/>
    <m/>
    <m/>
    <m/>
    <m/>
    <m/>
    <x v="0"/>
    <x v="0"/>
    <m/>
  </r>
  <r>
    <s v=""/>
    <s v=" E0403_10480"/>
    <s v="Develop Magnet Measurement Stand Design ESR-Magnet-Quad 1"/>
    <s v="6.04.03.02.01.01"/>
    <x v="1"/>
    <d v="2023-09-25T00:00:00"/>
    <d v="2024-03-22T00:00:00"/>
    <s v="ebockhold"/>
    <s v="mwiseman"/>
    <n v="45721.86"/>
    <m/>
    <s v="C"/>
    <s v="Labor"/>
    <s v="TEC"/>
    <m/>
    <s v="JLAB"/>
    <s v="PED"/>
    <s v="NC_MAG"/>
    <x v="8"/>
    <s v="D.APP38"/>
    <m/>
    <m/>
    <m/>
    <m/>
    <m/>
    <m/>
    <n v="1873.85"/>
    <n v="43848.01"/>
    <m/>
    <m/>
    <m/>
    <m/>
    <m/>
    <m/>
    <m/>
    <m/>
    <m/>
    <m/>
    <x v="0"/>
    <x v="0"/>
    <m/>
  </r>
  <r>
    <s v=""/>
    <s v=" E0403_16004"/>
    <s v="TR Effort for Vendor A Production Magnets Groups A1 and A2 Labor  ESR-Magnet-Quad 1"/>
    <s v="6.04.03.02.01.02"/>
    <x v="0"/>
    <d v="2027-08-05T00:00:00"/>
    <d v="2028-06-07T00:00:00"/>
    <s v="ebockhold"/>
    <s v="mwiseman"/>
    <n v="39543.699999999997"/>
    <m/>
    <s v="C"/>
    <s v="Labor"/>
    <s v="TEC"/>
    <m/>
    <s v="JLAB"/>
    <s v="Const"/>
    <s v="NC_MAG"/>
    <x v="9"/>
    <s v="D.APP38.C"/>
    <s v="APP00510"/>
    <m/>
    <m/>
    <m/>
    <m/>
    <m/>
    <m/>
    <m/>
    <m/>
    <m/>
    <n v="7532.13"/>
    <n v="32011.57"/>
    <m/>
    <m/>
    <m/>
    <m/>
    <m/>
    <m/>
    <x v="0"/>
    <x v="0"/>
    <m/>
  </r>
  <r>
    <s v=""/>
    <s v=" E0403_010410"/>
    <s v="Prepare Procurement Package for Award - Magnet Measurement Stand ESR-Magnet-Quad 1"/>
    <s v="6.04.03.02.01.02"/>
    <x v="1"/>
    <d v="2024-03-26T00:00:00"/>
    <d v="2024-10-16T00:00:00"/>
    <s v="ebockhold"/>
    <s v="mwiseman"/>
    <n v="22941.07"/>
    <m/>
    <s v="C"/>
    <s v="Labor"/>
    <s v="TEC"/>
    <m/>
    <s v="JLAB"/>
    <s v="Const"/>
    <s v="NC_MAG"/>
    <x v="10"/>
    <s v="P.S237"/>
    <m/>
    <m/>
    <m/>
    <m/>
    <m/>
    <m/>
    <m/>
    <n v="21176.37"/>
    <n v="1764.7"/>
    <m/>
    <m/>
    <m/>
    <m/>
    <m/>
    <m/>
    <m/>
    <m/>
    <m/>
    <x v="0"/>
    <x v="0"/>
    <m/>
  </r>
  <r>
    <s v=""/>
    <s v=" E0403_010430"/>
    <s v="TR Effort for Magnet Measurement Stand ESR-Magnet-Quad 1"/>
    <s v="6.04.03.02.01.02"/>
    <x v="1"/>
    <d v="2024-10-18T00:00:00"/>
    <d v="2025-06-10T00:00:00"/>
    <s v="ebockhold"/>
    <s v="mwiseman"/>
    <n v="15716.6"/>
    <m/>
    <s v="C"/>
    <s v="Labor"/>
    <s v="TEC"/>
    <s v="CD-3A"/>
    <s v="JLAB"/>
    <s v="Const"/>
    <s v="NC_MAG"/>
    <x v="9"/>
    <s v="P.S237"/>
    <m/>
    <m/>
    <m/>
    <m/>
    <m/>
    <m/>
    <m/>
    <m/>
    <n v="15716.6"/>
    <m/>
    <m/>
    <m/>
    <m/>
    <m/>
    <m/>
    <m/>
    <m/>
    <m/>
    <x v="0"/>
    <x v="0"/>
    <m/>
  </r>
  <r>
    <s v=""/>
    <s v=" E0403_010310"/>
    <s v="Prepare Procurement Package for Award - Magnet Measurement Facilities Procurements ESR-Magnet-Quad 1"/>
    <s v="6.04.03.02.01.02"/>
    <x v="1"/>
    <d v="2024-01-05T00:00:00"/>
    <d v="2024-07-29T00:00:00"/>
    <s v="ebockhold"/>
    <s v="mwiseman"/>
    <n v="22888.25"/>
    <m/>
    <s v="C"/>
    <s v="Labor"/>
    <s v="TEC"/>
    <m/>
    <s v="JLAB"/>
    <s v="Const"/>
    <s v="NC_MAG"/>
    <x v="10"/>
    <s v="S.P268"/>
    <m/>
    <m/>
    <m/>
    <m/>
    <m/>
    <m/>
    <m/>
    <n v="22888.25"/>
    <m/>
    <m/>
    <m/>
    <m/>
    <m/>
    <m/>
    <m/>
    <m/>
    <m/>
    <m/>
    <x v="0"/>
    <x v="0"/>
    <m/>
  </r>
  <r>
    <s v=""/>
    <s v=" E0403_10955"/>
    <s v="Commission Measurement Stands ESR-Magnet-Quad 1"/>
    <s v="6.04.03.02.01.03"/>
    <x v="1"/>
    <d v="2025-12-19T00:00:00"/>
    <d v="2026-01-20T00:00:00"/>
    <s v="ebockhold"/>
    <s v="mwiseman"/>
    <n v="16188.1"/>
    <m/>
    <s v="C"/>
    <s v="Labor"/>
    <s v="TEC"/>
    <s v="CD-3A"/>
    <s v="JLAB"/>
    <s v="Const"/>
    <s v="NC_MAG"/>
    <x v="8"/>
    <s v="P.S237"/>
    <m/>
    <m/>
    <m/>
    <m/>
    <m/>
    <m/>
    <m/>
    <m/>
    <m/>
    <n v="16188.1"/>
    <m/>
    <m/>
    <m/>
    <m/>
    <m/>
    <m/>
    <m/>
    <m/>
    <x v="0"/>
    <x v="0"/>
    <m/>
  </r>
  <r>
    <s v=""/>
    <s v=" E0403_10953"/>
    <s v="Assemble Measurement Stands ESR-Magnet-Quad 1"/>
    <s v="6.04.03.02.01.03"/>
    <x v="1"/>
    <d v="2025-06-12T00:00:00"/>
    <d v="2025-12-18T00:00:00"/>
    <s v="ebockhold"/>
    <s v="mwiseman"/>
    <n v="15908.83"/>
    <m/>
    <s v="C"/>
    <s v="Labor"/>
    <s v="TEC"/>
    <s v="CD-3A"/>
    <s v="JLAB"/>
    <s v="Const"/>
    <s v="NC_MAG"/>
    <x v="7"/>
    <s v="P.S237"/>
    <m/>
    <m/>
    <m/>
    <m/>
    <m/>
    <m/>
    <m/>
    <m/>
    <n v="9422.92"/>
    <n v="6485.91"/>
    <m/>
    <m/>
    <m/>
    <m/>
    <m/>
    <m/>
    <m/>
    <m/>
    <x v="0"/>
    <x v="0"/>
    <m/>
  </r>
  <r>
    <s v=""/>
    <s v=" E0403_11810"/>
    <s v="Develop Preliminary Magnet Design and Cost Estimate ESR-Magnet-Quad 2"/>
    <s v="6.04.03.02.02.01"/>
    <x v="0"/>
    <d v="2023-08-10T00:00:00"/>
    <d v="2023-11-03T00:00:00"/>
    <s v="ebockhold"/>
    <s v="mwiseman"/>
    <n v="29984.35"/>
    <m/>
    <s v="C"/>
    <s v="Labor"/>
    <s v="TEC"/>
    <m/>
    <s v="JLAB"/>
    <s v="PED"/>
    <s v="NC_MAG"/>
    <x v="11"/>
    <s v="S.P271"/>
    <m/>
    <m/>
    <m/>
    <m/>
    <m/>
    <m/>
    <n v="17990.61"/>
    <n v="11993.74"/>
    <m/>
    <m/>
    <m/>
    <m/>
    <m/>
    <m/>
    <m/>
    <m/>
    <m/>
    <m/>
    <x v="0"/>
    <x v="0"/>
    <m/>
  </r>
  <r>
    <s v=""/>
    <s v=" E0403_11800"/>
    <s v="Develop Aquisition Plan ESR-Magnet-Quad 2"/>
    <s v="6.04.03.02.02.01"/>
    <x v="0"/>
    <d v="2023-05-01T00:00:00"/>
    <d v="2023-06-28T00:00:00"/>
    <s v="ebockhold"/>
    <s v="mwiseman"/>
    <n v="7407.2"/>
    <m/>
    <s v="C"/>
    <s v="Labor"/>
    <s v="TEC"/>
    <m/>
    <s v="JLAB"/>
    <s v="PED"/>
    <s v="NC_MAG"/>
    <x v="10"/>
    <s v="S.P271"/>
    <m/>
    <m/>
    <m/>
    <m/>
    <m/>
    <m/>
    <n v="7407.2"/>
    <m/>
    <m/>
    <m/>
    <m/>
    <m/>
    <m/>
    <m/>
    <m/>
    <m/>
    <m/>
    <m/>
    <x v="0"/>
    <x v="0"/>
    <m/>
  </r>
  <r>
    <s v=""/>
    <s v=" E0403_11840"/>
    <s v="Develop Final Magnet Design ESR-Magnet-Quad 2"/>
    <s v="6.04.03.02.02.01"/>
    <x v="0"/>
    <d v="2023-11-21T00:00:00"/>
    <d v="2024-02-20T00:00:00"/>
    <s v="ebockhold"/>
    <s v="mwiseman"/>
    <n v="30517.67"/>
    <m/>
    <s v="C"/>
    <s v="Labor"/>
    <s v="TEC"/>
    <m/>
    <s v="JLAB"/>
    <s v="PED"/>
    <s v="NC_MAG"/>
    <x v="6"/>
    <s v="S.P271"/>
    <m/>
    <m/>
    <m/>
    <m/>
    <m/>
    <m/>
    <m/>
    <n v="30517.67"/>
    <m/>
    <m/>
    <m/>
    <m/>
    <m/>
    <m/>
    <m/>
    <m/>
    <m/>
    <m/>
    <x v="0"/>
    <x v="0"/>
    <m/>
  </r>
  <r>
    <s v=""/>
    <s v=" E0403_11860"/>
    <s v="Post FDR Design and Procurment Prep ESR-Magnet-Quad 2"/>
    <s v="6.04.03.02.02.01"/>
    <x v="0"/>
    <d v="2024-02-22T00:00:00"/>
    <d v="2024-03-29T00:00:00"/>
    <s v="ebockhold"/>
    <s v="mwiseman"/>
    <n v="15258.83"/>
    <m/>
    <s v="C"/>
    <s v="Labor"/>
    <s v="TEC"/>
    <m/>
    <s v="JLAB"/>
    <s v="PED"/>
    <s v="NC_MAG"/>
    <x v="6"/>
    <s v="S.P271"/>
    <m/>
    <m/>
    <m/>
    <m/>
    <m/>
    <m/>
    <m/>
    <n v="15258.83"/>
    <m/>
    <m/>
    <m/>
    <m/>
    <m/>
    <m/>
    <m/>
    <m/>
    <m/>
    <m/>
    <x v="0"/>
    <x v="0"/>
    <m/>
  </r>
  <r>
    <s v=""/>
    <s v=" E0403_11870"/>
    <s v="Update Design based on 1st Article Lessons Learned and Test Results ESR-Magnet-Quad 2"/>
    <s v="6.04.03.02.02.01"/>
    <x v="0"/>
    <d v="2026-11-12T00:00:00"/>
    <d v="2026-12-22T00:00:00"/>
    <s v="ebockhold"/>
    <s v="mwiseman"/>
    <n v="8336.8700000000008"/>
    <m/>
    <s v="C"/>
    <s v="Labor"/>
    <s v="TEC"/>
    <m/>
    <s v="JLAB"/>
    <s v="PED"/>
    <s v="NC_MAG"/>
    <x v="6"/>
    <s v="S.P271"/>
    <m/>
    <m/>
    <m/>
    <m/>
    <m/>
    <m/>
    <m/>
    <m/>
    <m/>
    <m/>
    <n v="8336.8700000000008"/>
    <m/>
    <m/>
    <m/>
    <m/>
    <m/>
    <m/>
    <m/>
    <x v="0"/>
    <x v="0"/>
    <m/>
  </r>
  <r>
    <s v=""/>
    <s v=" E0403_11815"/>
    <s v="Develop Magnet Measurement Plan and Cost Estimate ESR-Magnet-Quad 2"/>
    <s v="6.04.03.02.02.01"/>
    <x v="0"/>
    <d v="2023-07-26T00:00:00"/>
    <d v="2023-10-19T00:00:00"/>
    <s v="ebockhold"/>
    <s v="mwiseman"/>
    <n v="14910.7"/>
    <m/>
    <s v="C"/>
    <s v="Labor"/>
    <s v="TEC"/>
    <m/>
    <s v="JLAB"/>
    <s v="PED"/>
    <s v="NC_MAG"/>
    <x v="8"/>
    <s v="S.P271"/>
    <m/>
    <m/>
    <m/>
    <m/>
    <m/>
    <m/>
    <n v="11680.05"/>
    <n v="3230.65"/>
    <m/>
    <m/>
    <m/>
    <m/>
    <m/>
    <m/>
    <m/>
    <m/>
    <m/>
    <m/>
    <x v="0"/>
    <x v="0"/>
    <m/>
  </r>
  <r>
    <s v=""/>
    <s v=" E0403_11885"/>
    <s v="Prepare Procurement Package for Award - First Article Magnet ESR-Magnet-Quad 2"/>
    <s v="6.04.03.02.02.02"/>
    <x v="0"/>
    <d v="2024-04-02T00:00:00"/>
    <d v="2024-10-23T00:00:00"/>
    <s v="ebockhold"/>
    <s v="mwiseman"/>
    <n v="22965.08"/>
    <m/>
    <s v="C"/>
    <s v="Labor"/>
    <s v="TEC"/>
    <m/>
    <s v="JLAB"/>
    <s v="Const"/>
    <s v="NC_MAG"/>
    <x v="10"/>
    <s v="S.P271.A"/>
    <m/>
    <m/>
    <m/>
    <m/>
    <m/>
    <m/>
    <m/>
    <n v="20395.560000000001"/>
    <n v="2569.52"/>
    <m/>
    <m/>
    <m/>
    <m/>
    <m/>
    <m/>
    <m/>
    <m/>
    <m/>
    <x v="0"/>
    <x v="0"/>
    <m/>
  </r>
  <r>
    <s v=""/>
    <s v=" E0403_11900"/>
    <s v="TR Effort for First Article Magnet-Labor ESR-Magnet-Quad 2"/>
    <s v="6.04.03.02.02.02"/>
    <x v="0"/>
    <d v="2025-12-10T00:00:00"/>
    <d v="2026-08-27T00:00:00"/>
    <s v="ebockhold"/>
    <s v="mwiseman"/>
    <n v="16188.1"/>
    <m/>
    <s v="C"/>
    <s v="Labor"/>
    <s v="TEC"/>
    <m/>
    <s v="JLAB"/>
    <s v="Const"/>
    <s v="NC_MAG"/>
    <x v="9"/>
    <s v="S.P271.A"/>
    <s v="APP00511"/>
    <m/>
    <m/>
    <m/>
    <m/>
    <m/>
    <m/>
    <m/>
    <m/>
    <n v="16188.1"/>
    <m/>
    <m/>
    <m/>
    <m/>
    <m/>
    <m/>
    <m/>
    <m/>
    <x v="0"/>
    <x v="0"/>
    <m/>
  </r>
  <r>
    <s v=""/>
    <s v=" E0403_11920"/>
    <s v="TR Effort for Production Magnets-Labor ESR-Magnet-Quad 2"/>
    <s v="6.04.03.02.02.02"/>
    <x v="0"/>
    <d v="2027-08-05T00:00:00"/>
    <d v="2028-07-06T00:00:00"/>
    <s v="ebockhold"/>
    <s v="mwiseman"/>
    <n v="46989.14"/>
    <m/>
    <s v="C"/>
    <s v="Labor"/>
    <s v="TEC"/>
    <m/>
    <s v="JLAB"/>
    <s v="Const"/>
    <s v="NC_MAG"/>
    <x v="9"/>
    <s v="S.P271.B"/>
    <s v="APP00511"/>
    <m/>
    <m/>
    <m/>
    <m/>
    <m/>
    <m/>
    <m/>
    <m/>
    <m/>
    <n v="8172.02"/>
    <n v="38817.11"/>
    <m/>
    <m/>
    <m/>
    <m/>
    <m/>
    <m/>
    <x v="0"/>
    <x v="0"/>
    <m/>
  </r>
  <r>
    <s v=""/>
    <s v=" E0403_12210"/>
    <s v="Develop Preliminary Magnet Design and Cost Estimate ESR-Magnet-Correctors"/>
    <s v="6.04.03.03.01"/>
    <x v="0"/>
    <d v="2023-10-30T00:00:00"/>
    <d v="2024-01-12T00:00:00"/>
    <s v="ebockhold"/>
    <s v="mwiseman"/>
    <n v="22888.25"/>
    <m/>
    <s v="C"/>
    <s v="Labor"/>
    <s v="TEC"/>
    <m/>
    <s v="JLAB"/>
    <s v="PED"/>
    <s v="NC_MAG"/>
    <x v="11"/>
    <s v="S.P272"/>
    <m/>
    <m/>
    <m/>
    <m/>
    <m/>
    <m/>
    <m/>
    <n v="22888.25"/>
    <m/>
    <m/>
    <m/>
    <m/>
    <m/>
    <m/>
    <m/>
    <m/>
    <m/>
    <m/>
    <x v="0"/>
    <x v="0"/>
    <m/>
  </r>
  <r>
    <s v=""/>
    <s v=" E0403_12200"/>
    <s v="Develop Aquisition Plan ESR-Magnet-Correctors"/>
    <s v="6.04.03.03.01"/>
    <x v="0"/>
    <d v="2023-05-01T00:00:00"/>
    <d v="2023-06-28T00:00:00"/>
    <s v="ebockhold"/>
    <s v="mwiseman"/>
    <n v="7407.2"/>
    <m/>
    <s v="C"/>
    <s v="Labor"/>
    <s v="TEC"/>
    <m/>
    <s v="JLAB"/>
    <s v="PED"/>
    <s v="NC_MAG"/>
    <x v="10"/>
    <s v="S.P272"/>
    <m/>
    <m/>
    <m/>
    <m/>
    <m/>
    <m/>
    <n v="7407.2"/>
    <m/>
    <m/>
    <m/>
    <m/>
    <m/>
    <m/>
    <m/>
    <m/>
    <m/>
    <m/>
    <m/>
    <x v="0"/>
    <x v="0"/>
    <m/>
  </r>
  <r>
    <s v=""/>
    <s v=" E0403_12240"/>
    <s v="Develop Final Magnet Design ESR-Magnet-Correctors"/>
    <s v="6.04.03.03.01"/>
    <x v="0"/>
    <d v="2024-01-17T00:00:00"/>
    <d v="2024-03-27T00:00:00"/>
    <s v="ebockhold"/>
    <s v="mwiseman"/>
    <n v="22888.25"/>
    <m/>
    <s v="C"/>
    <s v="Labor"/>
    <s v="TEC"/>
    <m/>
    <s v="JLAB"/>
    <s v="PED"/>
    <s v="NC_MAG"/>
    <x v="6"/>
    <s v="S.P272"/>
    <m/>
    <m/>
    <m/>
    <m/>
    <m/>
    <m/>
    <m/>
    <n v="22888.25"/>
    <m/>
    <m/>
    <m/>
    <m/>
    <m/>
    <m/>
    <m/>
    <m/>
    <m/>
    <m/>
    <x v="0"/>
    <x v="0"/>
    <m/>
  </r>
  <r>
    <s v=""/>
    <s v=" E0403_12260"/>
    <s v="Post FDR Design and Procurment Prep ESR-Magnet-Correctors"/>
    <s v="6.04.03.03.01"/>
    <x v="0"/>
    <d v="2024-03-29T00:00:00"/>
    <d v="2024-05-06T00:00:00"/>
    <s v="ebockhold"/>
    <s v="mwiseman"/>
    <n v="15258.83"/>
    <m/>
    <s v="C"/>
    <s v="Labor"/>
    <s v="TEC"/>
    <m/>
    <s v="JLAB"/>
    <s v="PED"/>
    <s v="NC_MAG"/>
    <x v="6"/>
    <s v="S.P272"/>
    <m/>
    <m/>
    <m/>
    <m/>
    <m/>
    <m/>
    <m/>
    <n v="15258.83"/>
    <m/>
    <m/>
    <m/>
    <m/>
    <m/>
    <m/>
    <m/>
    <m/>
    <m/>
    <m/>
    <x v="0"/>
    <x v="0"/>
    <m/>
  </r>
  <r>
    <s v=""/>
    <s v=" E0403_12270"/>
    <s v="Update Design based on 1st Article Lessons Learned and Test Results ESR-Magnet-Correctors"/>
    <s v="6.04.03.03.01"/>
    <x v="0"/>
    <d v="2026-07-31T00:00:00"/>
    <d v="2026-08-27T00:00:00"/>
    <s v="ebockhold"/>
    <s v="mwiseman"/>
    <n v="8094.05"/>
    <m/>
    <s v="C"/>
    <s v="Labor"/>
    <s v="TEC"/>
    <m/>
    <s v="JLAB"/>
    <s v="PED"/>
    <s v="NC_MAG"/>
    <x v="6"/>
    <s v="S.P272"/>
    <m/>
    <m/>
    <m/>
    <m/>
    <m/>
    <m/>
    <m/>
    <m/>
    <m/>
    <n v="8094.05"/>
    <m/>
    <m/>
    <m/>
    <m/>
    <m/>
    <m/>
    <m/>
    <m/>
    <x v="0"/>
    <x v="0"/>
    <m/>
  </r>
  <r>
    <s v=""/>
    <s v=" E0403_12205"/>
    <s v="Develop Magnet Measurement Plan and Cost Estimate ESR-Magnet-Correctors"/>
    <s v="6.04.03.03.01"/>
    <x v="0"/>
    <d v="2023-10-20T00:00:00"/>
    <d v="2024-01-19T00:00:00"/>
    <s v="ebockhold"/>
    <s v="mwiseman"/>
    <n v="7629.42"/>
    <m/>
    <s v="C"/>
    <s v="Labor"/>
    <s v="TEC"/>
    <m/>
    <s v="JLAB"/>
    <s v="PED"/>
    <s v="NC_MAG"/>
    <x v="8"/>
    <s v="S.P272"/>
    <m/>
    <m/>
    <m/>
    <m/>
    <m/>
    <m/>
    <m/>
    <n v="7629.42"/>
    <m/>
    <m/>
    <m/>
    <m/>
    <m/>
    <m/>
    <m/>
    <m/>
    <m/>
    <m/>
    <x v="0"/>
    <x v="0"/>
    <m/>
  </r>
  <r>
    <s v=""/>
    <s v=" E0403_12265"/>
    <s v="Develop Magnet Measurement Stand Design ESR-Magnet-Correctors"/>
    <s v="6.04.03.03.01"/>
    <x v="0"/>
    <d v="2024-03-25T00:00:00"/>
    <d v="2024-09-13T00:00:00"/>
    <s v="ebockhold"/>
    <s v="mwiseman"/>
    <n v="30517.67"/>
    <m/>
    <s v="C"/>
    <s v="Labor"/>
    <s v="TEC"/>
    <m/>
    <s v="JLAB"/>
    <s v="PED"/>
    <s v="NC_MAG"/>
    <x v="8"/>
    <s v="P.S455"/>
    <m/>
    <m/>
    <m/>
    <m/>
    <m/>
    <m/>
    <m/>
    <n v="30517.67"/>
    <m/>
    <m/>
    <m/>
    <m/>
    <m/>
    <m/>
    <m/>
    <m/>
    <m/>
    <m/>
    <x v="0"/>
    <x v="0"/>
    <m/>
  </r>
  <r>
    <s v=""/>
    <s v=" E0403_12280"/>
    <s v="Prepare Procurement Package for Award - First Article Magnet ESR-Magnet-Correctors"/>
    <s v="6.04.03.03.02"/>
    <x v="0"/>
    <d v="2024-05-08T00:00:00"/>
    <d v="2024-12-03T00:00:00"/>
    <s v="ebockhold"/>
    <s v="mwiseman"/>
    <n v="23089.919999999998"/>
    <m/>
    <s v="C"/>
    <s v="Labor"/>
    <s v="TEC"/>
    <m/>
    <s v="JLAB"/>
    <s v="Const"/>
    <s v="NC_MAG"/>
    <x v="10"/>
    <s v="S.P272.A"/>
    <m/>
    <m/>
    <m/>
    <m/>
    <m/>
    <m/>
    <m/>
    <n v="16308.27"/>
    <n v="6781.66"/>
    <m/>
    <m/>
    <m/>
    <m/>
    <m/>
    <m/>
    <m/>
    <m/>
    <m/>
    <x v="0"/>
    <x v="0"/>
    <m/>
  </r>
  <r>
    <s v=""/>
    <s v=" E0403_12295"/>
    <s v="TR Effort for First Article Magnet-Labor ESR-Magnet-Correctors"/>
    <s v="6.04.03.03.02"/>
    <x v="0"/>
    <d v="2025-12-10T00:00:00"/>
    <d v="2026-06-30T00:00:00"/>
    <s v="ebockhold"/>
    <s v="mwiseman"/>
    <n v="24282.15"/>
    <m/>
    <s v="C"/>
    <s v="Labor"/>
    <s v="TEC"/>
    <m/>
    <s v="JLAB"/>
    <s v="Const"/>
    <s v="NC_MAG"/>
    <x v="9"/>
    <s v="S.P272.A"/>
    <m/>
    <m/>
    <m/>
    <m/>
    <m/>
    <m/>
    <m/>
    <m/>
    <m/>
    <n v="24282.15"/>
    <m/>
    <m/>
    <m/>
    <m/>
    <m/>
    <m/>
    <m/>
    <m/>
    <x v="0"/>
    <x v="0"/>
    <m/>
  </r>
  <r>
    <s v=""/>
    <s v=" E0403_12320"/>
    <s v="TR Effort for Production Magnets-Labor ESR-Magnet-Correctors"/>
    <s v="6.04.03.03.02"/>
    <x v="0"/>
    <d v="2026-08-31T00:00:00"/>
    <d v="2027-11-10T00:00:00"/>
    <s v="ebockhold"/>
    <s v="mwiseman"/>
    <n v="41712.03"/>
    <m/>
    <s v="C"/>
    <s v="Labor"/>
    <s v="TEC"/>
    <m/>
    <s v="JLAB"/>
    <s v="Const"/>
    <s v="NC_MAG"/>
    <x v="9"/>
    <s v="S.P272.B"/>
    <s v="APP00513"/>
    <m/>
    <m/>
    <m/>
    <m/>
    <m/>
    <m/>
    <m/>
    <m/>
    <n v="3058.88"/>
    <n v="34760.03"/>
    <n v="3893.12"/>
    <m/>
    <m/>
    <m/>
    <m/>
    <m/>
    <m/>
    <x v="0"/>
    <x v="0"/>
    <m/>
  </r>
  <r>
    <s v=""/>
    <s v=" E0403_10020"/>
    <s v="TR Effort for Magnet Measurement Stand ESR-Magnet-Correctors"/>
    <s v="6.04.03.03.02"/>
    <x v="0"/>
    <d v="2025-12-10T00:00:00"/>
    <d v="2026-07-29T00:00:00"/>
    <s v="ebockhold"/>
    <s v="mwiseman"/>
    <n v="16188.1"/>
    <m/>
    <s v="C"/>
    <s v="Labor"/>
    <s v="TEC"/>
    <m/>
    <s v="JLAB"/>
    <s v="Const"/>
    <s v="NC_MAG"/>
    <x v="9"/>
    <s v="P.S455"/>
    <m/>
    <m/>
    <m/>
    <m/>
    <m/>
    <m/>
    <m/>
    <m/>
    <m/>
    <n v="16188.1"/>
    <m/>
    <m/>
    <m/>
    <m/>
    <m/>
    <m/>
    <m/>
    <m/>
    <x v="0"/>
    <x v="0"/>
    <m/>
  </r>
  <r>
    <s v=""/>
    <s v=" E0403_12595"/>
    <s v="Commission Measurement Stands ESR-Magnet-Correctors"/>
    <s v="6.04.03.03.03"/>
    <x v="0"/>
    <d v="2026-10-27T00:00:00"/>
    <d v="2026-11-24T00:00:00"/>
    <s v="ebockhold"/>
    <s v="mwiseman"/>
    <n v="2084.2199999999998"/>
    <m/>
    <s v="C"/>
    <s v="Labor"/>
    <s v="TEC"/>
    <m/>
    <s v="JLAB"/>
    <s v="Const"/>
    <s v="NC_MAG"/>
    <x v="8"/>
    <s v="P.S455"/>
    <s v="APP00513"/>
    <m/>
    <m/>
    <m/>
    <m/>
    <m/>
    <m/>
    <m/>
    <m/>
    <m/>
    <n v="2084.2199999999998"/>
    <m/>
    <m/>
    <m/>
    <m/>
    <m/>
    <m/>
    <m/>
    <x v="0"/>
    <x v="0"/>
    <m/>
  </r>
  <r>
    <s v=""/>
    <s v=" E0403_12590"/>
    <s v="Assemble Measurement Stands ESR-Magnet-Correctors"/>
    <s v="6.04.03.03.03"/>
    <x v="0"/>
    <d v="2026-07-31T00:00:00"/>
    <d v="2026-10-26T00:00:00"/>
    <s v="ebockhold"/>
    <s v="mwiseman"/>
    <n v="2040.71"/>
    <m/>
    <s v="C"/>
    <s v="Labor"/>
    <s v="TEC"/>
    <m/>
    <s v="JLAB"/>
    <s v="Const"/>
    <s v="NC_MAG"/>
    <x v="7"/>
    <s v="P.S455"/>
    <s v="APP00513"/>
    <m/>
    <m/>
    <m/>
    <m/>
    <m/>
    <m/>
    <m/>
    <m/>
    <n v="1462.51"/>
    <n v="578.20000000000005"/>
    <m/>
    <m/>
    <m/>
    <m/>
    <m/>
    <m/>
    <m/>
    <x v="0"/>
    <x v="0"/>
    <m/>
  </r>
  <r>
    <s v=""/>
    <s v=" E0302_1000"/>
    <s v="Develop Preliminary Magnet Design and Cost Estimate RCS-Magnet-Dipoles"/>
    <s v="6.03.02.02.01.02"/>
    <x v="1"/>
    <d v="2023-04-03T00:00:00"/>
    <d v="2023-07-18T00:00:00"/>
    <s v="ebockhold"/>
    <s v="mwiseman"/>
    <n v="37036.01"/>
    <m/>
    <s v="C"/>
    <s v="Labor"/>
    <s v="TEC"/>
    <m/>
    <s v="JLAB"/>
    <s v="PED"/>
    <s v="NC_MAG"/>
    <x v="11"/>
    <s v="D.APP37"/>
    <m/>
    <m/>
    <m/>
    <m/>
    <m/>
    <m/>
    <n v="37036.01"/>
    <m/>
    <m/>
    <m/>
    <m/>
    <m/>
    <m/>
    <m/>
    <m/>
    <m/>
    <m/>
    <m/>
    <x v="0"/>
    <x v="0"/>
    <m/>
  </r>
  <r>
    <s v=""/>
    <s v=" E0403_1012"/>
    <s v="Develop Aquisition Plan RCS-Magnet-Dipoles"/>
    <s v="6.03.02.02.01.02"/>
    <x v="1"/>
    <d v="2023-04-03T00:00:00"/>
    <d v="2023-05-31T00:00:00"/>
    <s v="ebockhold"/>
    <s v="mwiseman"/>
    <n v="7407.2"/>
    <m/>
    <s v="C"/>
    <s v="Labor"/>
    <s v="TEC"/>
    <m/>
    <s v="JLAB"/>
    <s v="PED"/>
    <s v="NC_MAG"/>
    <x v="10"/>
    <s v="D.APP37"/>
    <m/>
    <m/>
    <m/>
    <m/>
    <m/>
    <m/>
    <n v="7407.2"/>
    <m/>
    <m/>
    <m/>
    <m/>
    <m/>
    <m/>
    <m/>
    <m/>
    <m/>
    <m/>
    <m/>
    <x v="0"/>
    <x v="0"/>
    <m/>
  </r>
  <r>
    <s v=""/>
    <s v=" E0403_1004"/>
    <s v="Develop Final Magnet Design RCS-Magnet-Dipoles"/>
    <s v="6.03.02.02.01.02"/>
    <x v="1"/>
    <d v="2023-07-20T00:00:00"/>
    <d v="2023-10-27T00:00:00"/>
    <s v="ebockhold"/>
    <s v="mwiseman"/>
    <n v="44805.1"/>
    <m/>
    <s v="C"/>
    <s v="Labor"/>
    <s v="TEC"/>
    <m/>
    <s v="JLAB"/>
    <s v="PED"/>
    <s v="NC_MAG"/>
    <x v="6"/>
    <s v="D.APP37"/>
    <m/>
    <m/>
    <m/>
    <m/>
    <m/>
    <m/>
    <n v="32643.72"/>
    <n v="12161.38"/>
    <m/>
    <m/>
    <m/>
    <m/>
    <m/>
    <m/>
    <m/>
    <m/>
    <m/>
    <m/>
    <x v="0"/>
    <x v="0"/>
    <m/>
  </r>
  <r>
    <s v=""/>
    <s v=" E0403_1016"/>
    <s v="Post FDR Design and Procurment Prep RCS-Magnet-Dipoles"/>
    <s v="6.03.02.02.01.02"/>
    <x v="1"/>
    <d v="2023-10-31T00:00:00"/>
    <d v="2023-12-11T00:00:00"/>
    <s v="ebockhold"/>
    <s v="mwiseman"/>
    <n v="15258.83"/>
    <m/>
    <s v="C"/>
    <s v="Labor"/>
    <s v="TEC"/>
    <m/>
    <s v="JLAB"/>
    <s v="PED"/>
    <s v="NC_MAG"/>
    <x v="6"/>
    <s v="D.APP37"/>
    <m/>
    <m/>
    <m/>
    <m/>
    <m/>
    <m/>
    <m/>
    <n v="15258.83"/>
    <m/>
    <m/>
    <m/>
    <m/>
    <m/>
    <m/>
    <m/>
    <m/>
    <m/>
    <m/>
    <x v="0"/>
    <x v="0"/>
    <m/>
  </r>
  <r>
    <s v=""/>
    <s v=" E0403_1008"/>
    <s v="Update Design based on 1st Article Lessons Learned and Test Results RCS-Magnet-Dipoles"/>
    <s v="6.03.02.02.01.02"/>
    <x v="1"/>
    <d v="2025-08-25T00:00:00"/>
    <d v="2025-10-01T00:00:00"/>
    <s v="ebockhold"/>
    <s v="mwiseman"/>
    <n v="15734.06"/>
    <m/>
    <s v="C"/>
    <s v="Labor"/>
    <s v="TEC"/>
    <m/>
    <s v="JLAB"/>
    <s v="PED"/>
    <s v="NC_MAG"/>
    <x v="6"/>
    <s v="D.APP37"/>
    <m/>
    <m/>
    <m/>
    <m/>
    <m/>
    <m/>
    <m/>
    <m/>
    <n v="15151.32"/>
    <n v="582.74"/>
    <m/>
    <m/>
    <m/>
    <m/>
    <m/>
    <m/>
    <m/>
    <m/>
    <x v="0"/>
    <x v="0"/>
    <m/>
  </r>
  <r>
    <s v=""/>
    <s v=" E0403_1014"/>
    <s v="Develop Magnet Measurement Plan and Cost Estimate RCS-Magnet-Dipoles"/>
    <s v="6.03.02.02.01.02"/>
    <x v="1"/>
    <d v="2023-05-01T00:00:00"/>
    <d v="2023-07-25T00:00:00"/>
    <s v="ebockhold"/>
    <s v="mwiseman"/>
    <n v="14814.4"/>
    <m/>
    <s v="C"/>
    <s v="Labor"/>
    <s v="TEC"/>
    <m/>
    <s v="JLAB"/>
    <s v="PED"/>
    <s v="NC_MAG"/>
    <x v="8"/>
    <s v="D.APP37"/>
    <m/>
    <m/>
    <m/>
    <m/>
    <m/>
    <m/>
    <n v="14814.4"/>
    <m/>
    <m/>
    <m/>
    <m/>
    <m/>
    <m/>
    <m/>
    <m/>
    <m/>
    <m/>
    <m/>
    <x v="0"/>
    <x v="0"/>
    <m/>
  </r>
  <r>
    <s v=""/>
    <s v=" E0403_1010"/>
    <s v="Develop Magnet Measurement Stand and Power Supply Design RCS-Magnet-Dipoles"/>
    <s v="6.03.02.02.01.02"/>
    <x v="1"/>
    <d v="2023-04-03T00:00:00"/>
    <d v="2023-09-22T00:00:00"/>
    <s v="ebockhold"/>
    <s v="mwiseman"/>
    <n v="51850.41"/>
    <m/>
    <s v="C"/>
    <s v="Labor"/>
    <s v="TEC"/>
    <m/>
    <s v="JLAB"/>
    <s v="PED"/>
    <s v="NC_MAG"/>
    <x v="6"/>
    <s v="S.P267"/>
    <m/>
    <m/>
    <m/>
    <m/>
    <m/>
    <m/>
    <n v="51850.41"/>
    <m/>
    <m/>
    <m/>
    <m/>
    <m/>
    <m/>
    <m/>
    <m/>
    <m/>
    <m/>
    <m/>
    <x v="0"/>
    <x v="0"/>
    <m/>
  </r>
  <r>
    <s v=""/>
    <s v=" E0403_13227"/>
    <s v="Prepare Procurement Package for Award - First Article Magnets RCS-Magnet-Dipoles"/>
    <s v="6.03.02.02.01.03"/>
    <x v="1"/>
    <d v="2023-12-13T00:00:00"/>
    <d v="2024-07-08T00:00:00"/>
    <s v="ebockhold"/>
    <s v="mwiseman"/>
    <n v="22888.25"/>
    <m/>
    <s v="C"/>
    <s v="Labor"/>
    <s v="TEC"/>
    <m/>
    <s v="JLAB"/>
    <s v="Const"/>
    <s v="NC_MAG"/>
    <x v="10"/>
    <s v="D.APP37"/>
    <m/>
    <m/>
    <m/>
    <m/>
    <m/>
    <m/>
    <m/>
    <n v="22888.25"/>
    <m/>
    <m/>
    <m/>
    <m/>
    <m/>
    <m/>
    <m/>
    <m/>
    <m/>
    <m/>
    <x v="0"/>
    <x v="0"/>
    <m/>
  </r>
  <r>
    <s v=""/>
    <s v=" E0403_13270"/>
    <s v="TR Effort for First Article Magnet (thru measurement) - Vendor A - Labor RCS-Magnet-Dipoles"/>
    <s v="6.03.02.02.01.03"/>
    <x v="1"/>
    <d v="2024-07-10T00:00:00"/>
    <d v="2025-06-12T00:00:00"/>
    <s v="ebockhold"/>
    <s v="mwiseman"/>
    <n v="31204.32"/>
    <m/>
    <s v="C"/>
    <s v="Labor"/>
    <s v="TEC"/>
    <s v="CD-3A"/>
    <s v="JLAB"/>
    <s v="Const"/>
    <s v="NC_MAG"/>
    <x v="9"/>
    <s v="D.APP37.A"/>
    <s v="APP00506"/>
    <m/>
    <m/>
    <m/>
    <m/>
    <m/>
    <m/>
    <n v="7801.08"/>
    <n v="23403.24"/>
    <m/>
    <m/>
    <m/>
    <m/>
    <m/>
    <m/>
    <m/>
    <m/>
    <m/>
    <x v="0"/>
    <x v="0"/>
    <m/>
  </r>
  <r>
    <s v=""/>
    <s v=" E0403_15010"/>
    <s v="TR Effort for Vendor A Material and Production Magnets Groups A1 and A2-Labor RCS-Magnet-Dipoles"/>
    <s v="6.03.02.02.01.03"/>
    <x v="0"/>
    <d v="2024-07-10T00:00:00"/>
    <d v="2026-08-06T00:00:00"/>
    <s v="ebockhold"/>
    <s v="mwiseman"/>
    <n v="49770.98"/>
    <m/>
    <s v="C"/>
    <s v="Labor"/>
    <s v="TEC"/>
    <s v="CD-3A"/>
    <s v="JLAB"/>
    <s v="Const"/>
    <s v="NC_MAG"/>
    <x v="9"/>
    <s v="D.APP37.C"/>
    <s v="APP00506"/>
    <m/>
    <m/>
    <m/>
    <m/>
    <m/>
    <m/>
    <n v="5551.38"/>
    <n v="23928.36"/>
    <n v="20291.25"/>
    <m/>
    <m/>
    <m/>
    <m/>
    <m/>
    <m/>
    <m/>
    <m/>
    <x v="0"/>
    <x v="0"/>
    <m/>
  </r>
  <r>
    <s v=""/>
    <s v=" E0403_13090"/>
    <s v="TR Effort for Magnet Measurement Stand RCS-Magnet-Dipoles"/>
    <s v="6.03.02.02.01.03"/>
    <x v="1"/>
    <d v="2024-04-25T00:00:00"/>
    <d v="2025-04-10T00:00:00"/>
    <s v="ebockhold"/>
    <s v="mwiseman"/>
    <n v="23260.19"/>
    <m/>
    <s v="C"/>
    <s v="Labor"/>
    <s v="TEC"/>
    <s v="CD-3A"/>
    <s v="JLAB"/>
    <s v="Const"/>
    <s v="NC_MAG"/>
    <x v="9"/>
    <s v="P.S169"/>
    <m/>
    <m/>
    <m/>
    <m/>
    <m/>
    <m/>
    <m/>
    <n v="10660.92"/>
    <n v="12599.27"/>
    <m/>
    <m/>
    <m/>
    <m/>
    <m/>
    <m/>
    <m/>
    <m/>
    <m/>
    <x v="0"/>
    <x v="0"/>
    <m/>
  </r>
  <r>
    <s v=""/>
    <s v=" E0403_13190"/>
    <s v="Prepare Procurement Package for Award - Magnet Measurement Facilities Procurements RCS-Magnet-Dipoles"/>
    <s v="6.03.02.02.01.03"/>
    <x v="1"/>
    <d v="2023-12-13T00:00:00"/>
    <d v="2024-07-08T00:00:00"/>
    <s v="ebockhold"/>
    <s v="mwiseman"/>
    <n v="22888.25"/>
    <m/>
    <s v="C"/>
    <s v="Labor"/>
    <s v="TEC"/>
    <m/>
    <s v="JLAB"/>
    <s v="Const"/>
    <s v="NC_MAG"/>
    <x v="10"/>
    <s v="S.P266"/>
    <m/>
    <m/>
    <m/>
    <m/>
    <m/>
    <m/>
    <m/>
    <n v="22888.25"/>
    <m/>
    <m/>
    <m/>
    <m/>
    <m/>
    <m/>
    <m/>
    <m/>
    <m/>
    <m/>
    <x v="0"/>
    <x v="0"/>
    <m/>
  </r>
  <r>
    <s v=""/>
    <s v=" E0403_1890"/>
    <s v="Commission Measurement Stands / Power Supply RCS-Magnet-Dipoles"/>
    <s v="6.03.02.02.01.04"/>
    <x v="1"/>
    <d v="2025-10-17T00:00:00"/>
    <d v="2025-11-14T00:00:00"/>
    <s v="ebockhold"/>
    <s v="mwiseman"/>
    <n v="16188.1"/>
    <m/>
    <s v="C"/>
    <s v="Labor"/>
    <s v="TEC"/>
    <s v="CD-3A"/>
    <s v="JLAB"/>
    <s v="Const"/>
    <s v="NC_MAG"/>
    <x v="8"/>
    <s v="S.P267"/>
    <s v="APP00505"/>
    <m/>
    <m/>
    <m/>
    <m/>
    <m/>
    <m/>
    <m/>
    <m/>
    <n v="16188.1"/>
    <m/>
    <m/>
    <m/>
    <m/>
    <m/>
    <m/>
    <m/>
    <m/>
    <x v="0"/>
    <x v="0"/>
    <m/>
  </r>
  <r>
    <s v=""/>
    <s v=" E0403_1720"/>
    <s v="Assemble Measurement Stands / Power Supply RCS-Magnet-Dipoles"/>
    <s v="6.03.02.02.01.04"/>
    <x v="1"/>
    <d v="2025-04-14T00:00:00"/>
    <d v="2025-10-16T00:00:00"/>
    <s v="ebockhold"/>
    <s v="mwiseman"/>
    <n v="47269.49"/>
    <m/>
    <s v="C"/>
    <s v="Labor"/>
    <s v="TEC"/>
    <s v="CD-3A"/>
    <s v="JLAB"/>
    <s v="Const"/>
    <s v="NC_MAG"/>
    <x v="7"/>
    <s v="S.P267"/>
    <s v="APP00505"/>
    <m/>
    <m/>
    <m/>
    <m/>
    <m/>
    <m/>
    <m/>
    <n v="43269.760000000002"/>
    <n v="3999.73"/>
    <m/>
    <m/>
    <m/>
    <m/>
    <m/>
    <m/>
    <m/>
    <m/>
    <x v="0"/>
    <x v="0"/>
    <m/>
  </r>
  <r>
    <s v=""/>
    <s v=" E0403_10955"/>
    <s v="Commission Measurement Stands ESR-Magnet-Quad 1"/>
    <s v="6.04.03.02.01.03"/>
    <x v="1"/>
    <d v="2025-12-19T00:00:00"/>
    <d v="2026-01-20T00:00:00"/>
    <s v="ebockhold"/>
    <s v="mwiseman"/>
    <n v="15013.79"/>
    <m/>
    <s v="C"/>
    <s v="Labor"/>
    <s v="TEC"/>
    <s v="CD-3A"/>
    <s v="JLAB"/>
    <s v="Const"/>
    <s v="NC_MAG"/>
    <x v="8"/>
    <s v="P.S237"/>
    <m/>
    <m/>
    <m/>
    <m/>
    <m/>
    <m/>
    <m/>
    <m/>
    <m/>
    <n v="15013.79"/>
    <m/>
    <m/>
    <m/>
    <m/>
    <m/>
    <m/>
    <m/>
    <m/>
    <x v="0"/>
    <x v="0"/>
    <m/>
  </r>
  <r>
    <s v=""/>
    <s v=" E0403_10953"/>
    <s v="Assemble Measurement Stands ESR-Magnet-Quad 1"/>
    <s v="6.04.03.02.01.03"/>
    <x v="1"/>
    <d v="2025-06-12T00:00:00"/>
    <d v="2025-12-18T00:00:00"/>
    <s v="ebockhold"/>
    <s v="mwiseman"/>
    <n v="14754.78"/>
    <m/>
    <s v="C"/>
    <s v="Labor"/>
    <s v="TEC"/>
    <s v="CD-3A"/>
    <s v="JLAB"/>
    <s v="Const"/>
    <s v="NC_MAG"/>
    <x v="7"/>
    <s v="P.S237"/>
    <m/>
    <m/>
    <m/>
    <m/>
    <m/>
    <m/>
    <m/>
    <m/>
    <n v="8739.3700000000008"/>
    <n v="6015.41"/>
    <m/>
    <m/>
    <m/>
    <m/>
    <m/>
    <m/>
    <m/>
    <m/>
    <x v="0"/>
    <x v="0"/>
    <m/>
  </r>
  <r>
    <s v=""/>
    <s v=" E0403_12595"/>
    <s v="Commission Measurement Stands ESR-Magnet-Correctors"/>
    <s v="6.04.03.03.03"/>
    <x v="0"/>
    <d v="2026-10-27T00:00:00"/>
    <d v="2026-11-24T00:00:00"/>
    <s v="ebockhold"/>
    <s v="mwiseman"/>
    <n v="5154.7299999999996"/>
    <m/>
    <s v="C"/>
    <s v="Labor"/>
    <s v="TEC"/>
    <m/>
    <s v="JLAB"/>
    <s v="Const"/>
    <s v="NC_MAG"/>
    <x v="8"/>
    <s v="P.S455"/>
    <s v="APP00513"/>
    <m/>
    <m/>
    <m/>
    <m/>
    <m/>
    <m/>
    <m/>
    <m/>
    <m/>
    <n v="5154.7299999999996"/>
    <m/>
    <m/>
    <m/>
    <m/>
    <m/>
    <m/>
    <m/>
    <x v="0"/>
    <x v="0"/>
    <m/>
  </r>
  <r>
    <s v=""/>
    <s v=" E0403_12590"/>
    <s v="Assemble Measurement Stands ESR-Magnet-Correctors"/>
    <s v="6.04.03.03.03"/>
    <x v="0"/>
    <d v="2026-07-31T00:00:00"/>
    <d v="2026-10-26T00:00:00"/>
    <s v="ebockhold"/>
    <s v="mwiseman"/>
    <n v="10094.27"/>
    <m/>
    <s v="C"/>
    <s v="Labor"/>
    <s v="TEC"/>
    <m/>
    <s v="JLAB"/>
    <s v="Const"/>
    <s v="NC_MAG"/>
    <x v="7"/>
    <s v="P.S455"/>
    <s v="APP00513"/>
    <m/>
    <m/>
    <m/>
    <m/>
    <m/>
    <m/>
    <m/>
    <m/>
    <n v="7234.23"/>
    <n v="2860.04"/>
    <m/>
    <m/>
    <m/>
    <m/>
    <m/>
    <m/>
    <m/>
    <x v="0"/>
    <x v="0"/>
    <m/>
  </r>
  <r>
    <s v=""/>
    <s v=" E0403_1890"/>
    <s v="Commission Measurement Stands / Power Supply RCS-Magnet-Dipoles"/>
    <s v="6.03.02.02.01.04"/>
    <x v="1"/>
    <d v="2025-10-17T00:00:00"/>
    <d v="2025-11-14T00:00:00"/>
    <s v="ebockhold"/>
    <s v="mwiseman"/>
    <n v="25022.98"/>
    <m/>
    <s v="C"/>
    <s v="Labor"/>
    <s v="TEC"/>
    <s v="CD-3A"/>
    <s v="JLAB"/>
    <s v="Const"/>
    <s v="NC_MAG"/>
    <x v="8"/>
    <s v="S.P267"/>
    <s v="APP00505"/>
    <m/>
    <m/>
    <m/>
    <m/>
    <m/>
    <m/>
    <m/>
    <m/>
    <n v="25022.98"/>
    <m/>
    <m/>
    <m/>
    <m/>
    <m/>
    <m/>
    <m/>
    <m/>
    <x v="0"/>
    <x v="0"/>
    <m/>
  </r>
  <r>
    <s v=""/>
    <s v=" E0403_1720"/>
    <s v="Assemble Measurement Stands / Power Supply RCS-Magnet-Dipoles"/>
    <s v="6.03.02.02.01.04"/>
    <x v="1"/>
    <d v="2025-04-14T00:00:00"/>
    <d v="2025-10-16T00:00:00"/>
    <s v="ebockhold"/>
    <s v="mwiseman"/>
    <n v="68196.320000000007"/>
    <m/>
    <s v="C"/>
    <s v="Labor"/>
    <s v="TEC"/>
    <s v="CD-3A"/>
    <s v="JLAB"/>
    <s v="Const"/>
    <s v="NC_MAG"/>
    <x v="7"/>
    <s v="S.P267"/>
    <s v="APP00505"/>
    <m/>
    <m/>
    <m/>
    <m/>
    <m/>
    <m/>
    <m/>
    <n v="62425.86"/>
    <n v="5770.46"/>
    <m/>
    <m/>
    <m/>
    <m/>
    <m/>
    <m/>
    <m/>
    <m/>
    <x v="0"/>
    <x v="0"/>
    <m/>
  </r>
  <r>
    <s v=""/>
    <s v=" E0403_10955"/>
    <s v="Commission Measurement Stands ESR-Magnet-Quad 1"/>
    <s v="6.04.03.02.01.03"/>
    <x v="1"/>
    <d v="2025-12-19T00:00:00"/>
    <d v="2026-01-20T00:00:00"/>
    <s v="ebockhold"/>
    <s v="mwiseman"/>
    <n v="11349.01"/>
    <m/>
    <s v="C"/>
    <s v="Labor"/>
    <s v="TEC"/>
    <s v="CD-3A"/>
    <s v="JLAB"/>
    <s v="Const"/>
    <s v="NC_MAG"/>
    <x v="8"/>
    <s v="P.S237"/>
    <m/>
    <m/>
    <m/>
    <m/>
    <m/>
    <m/>
    <m/>
    <m/>
    <m/>
    <n v="11349.01"/>
    <m/>
    <m/>
    <m/>
    <m/>
    <m/>
    <m/>
    <m/>
    <m/>
    <x v="0"/>
    <x v="0"/>
    <m/>
  </r>
  <r>
    <s v=""/>
    <s v=" E0403_10940"/>
    <s v="Establish Magnet Measurement Facilities ESR-Magnet-Quad 1"/>
    <s v="6.04.03.02.01.03"/>
    <x v="1"/>
    <d v="2025-02-11T00:00:00"/>
    <d v="2025-05-12T00:00:00"/>
    <s v="ebockhold"/>
    <s v="mwiseman"/>
    <n v="39941.89"/>
    <m/>
    <s v="C"/>
    <s v="Labor"/>
    <s v="TEC"/>
    <s v="CD-3A"/>
    <s v="JLAB"/>
    <s v="Const"/>
    <s v="NC_MAG"/>
    <x v="8"/>
    <s v="S.P268"/>
    <s v="APP00508"/>
    <m/>
    <m/>
    <m/>
    <m/>
    <m/>
    <m/>
    <m/>
    <n v="39941.89"/>
    <m/>
    <m/>
    <m/>
    <m/>
    <m/>
    <m/>
    <m/>
    <m/>
    <m/>
    <x v="0"/>
    <x v="0"/>
    <m/>
  </r>
  <r>
    <s v=""/>
    <s v=" E0403_10970"/>
    <s v="Perform Magnet Measurements on Production Magnets Group A1 1 thru 41 ESR-Magnet-Quad 1"/>
    <s v="6.04.03.02.01.03"/>
    <x v="0"/>
    <d v="2028-03-23T00:00:00"/>
    <d v="2028-06-06T00:00:00"/>
    <s v="ebockhold"/>
    <s v="mwiseman"/>
    <n v="22052.73"/>
    <m/>
    <s v="C"/>
    <s v="Labor"/>
    <s v="TEC"/>
    <m/>
    <s v="JLAB"/>
    <s v="Const"/>
    <s v="NC_MAG"/>
    <x v="8"/>
    <s v="D.APP38.C"/>
    <s v="APP00510"/>
    <m/>
    <m/>
    <m/>
    <m/>
    <m/>
    <m/>
    <m/>
    <m/>
    <m/>
    <m/>
    <n v="22052.73"/>
    <m/>
    <m/>
    <m/>
    <m/>
    <m/>
    <m/>
    <x v="0"/>
    <x v="0"/>
    <m/>
  </r>
  <r>
    <s v=""/>
    <s v=" E0403_11010"/>
    <s v="Receipt and Incoming Inspection of Production Magnets Group A3 83 thru 123 ESR-Magnet-Quad 1"/>
    <s v="6.04.03.02.01.03"/>
    <x v="0"/>
    <d v="2028-11-17T00:00:00"/>
    <d v="2029-01-25T00:00:00"/>
    <s v="ebockhold"/>
    <s v="mwiseman"/>
    <n v="36365.29"/>
    <m/>
    <s v="C"/>
    <s v="Labor"/>
    <s v="TEC"/>
    <m/>
    <s v="JLAB"/>
    <s v="Const"/>
    <s v="NC_MAG"/>
    <x v="8"/>
    <s v="D.APP38.C"/>
    <s v="APP00510"/>
    <m/>
    <m/>
    <m/>
    <m/>
    <m/>
    <m/>
    <m/>
    <m/>
    <m/>
    <m/>
    <m/>
    <n v="36365.29"/>
    <m/>
    <m/>
    <m/>
    <m/>
    <m/>
    <x v="0"/>
    <x v="0"/>
    <m/>
  </r>
  <r>
    <s v=""/>
    <s v=" E0403_11020"/>
    <s v="Perform Magnet Measurements on Production Magnets Group A3 83 thru 123 ESR-Magnet-Quad 1"/>
    <s v="6.04.03.02.01.03"/>
    <x v="0"/>
    <d v="2028-11-28T00:00:00"/>
    <d v="2029-02-13T00:00:00"/>
    <s v="ebockhold"/>
    <s v="mwiseman"/>
    <n v="22714.31"/>
    <m/>
    <s v="C"/>
    <s v="Labor"/>
    <s v="TEC"/>
    <m/>
    <s v="JLAB"/>
    <s v="Const"/>
    <s v="NC_MAG"/>
    <x v="8"/>
    <s v="D.APP38.C"/>
    <s v="APP00510"/>
    <m/>
    <m/>
    <m/>
    <m/>
    <m/>
    <m/>
    <m/>
    <m/>
    <m/>
    <m/>
    <m/>
    <n v="22714.31"/>
    <m/>
    <m/>
    <m/>
    <m/>
    <m/>
    <x v="0"/>
    <x v="0"/>
    <m/>
  </r>
  <r>
    <s v=""/>
    <s v=" E0403_11030"/>
    <s v="Analysis and Final Inspection of Production Magnets Group A3 83 thru 123 ESR-Magnet-Quad 1"/>
    <s v="6.04.03.02.01.03"/>
    <x v="0"/>
    <d v="2028-12-19T00:00:00"/>
    <d v="2029-02-23T00:00:00"/>
    <s v="ebockhold"/>
    <s v="mwiseman"/>
    <n v="2270.4499999999998"/>
    <m/>
    <s v="C"/>
    <s v="Labor"/>
    <s v="TEC"/>
    <m/>
    <s v="JLAB"/>
    <s v="Const"/>
    <s v="NC_MAG"/>
    <x v="8"/>
    <s v="D.APP38.C"/>
    <s v="APP00510"/>
    <m/>
    <m/>
    <m/>
    <m/>
    <m/>
    <m/>
    <m/>
    <m/>
    <m/>
    <m/>
    <m/>
    <n v="2270.4499999999998"/>
    <m/>
    <m/>
    <m/>
    <m/>
    <m/>
    <x v="0"/>
    <x v="0"/>
    <m/>
  </r>
  <r>
    <s v=""/>
    <s v=" E0403_10980"/>
    <s v="Analysis and Final Inspection of Production Magnets Group A1 1 thru 41 ESR-Magnet-Quad 1"/>
    <s v="6.04.03.02.01.03"/>
    <x v="0"/>
    <d v="2028-04-13T00:00:00"/>
    <d v="2028-06-15T00:00:00"/>
    <s v="ebockhold"/>
    <s v="mwiseman"/>
    <n v="2204.3200000000002"/>
    <m/>
    <s v="C"/>
    <s v="Labor"/>
    <s v="TEC"/>
    <m/>
    <s v="JLAB"/>
    <s v="Const"/>
    <s v="NC_MAG"/>
    <x v="8"/>
    <s v="D.APP38.C"/>
    <s v="APP00510"/>
    <m/>
    <m/>
    <m/>
    <m/>
    <m/>
    <m/>
    <m/>
    <m/>
    <m/>
    <m/>
    <n v="2204.3200000000002"/>
    <m/>
    <m/>
    <m/>
    <m/>
    <m/>
    <m/>
    <x v="0"/>
    <x v="0"/>
    <m/>
  </r>
  <r>
    <s v=""/>
    <s v=" E0403_10985"/>
    <s v="Receipt and Incoming Inspection of Production Magnets Group A2 42 thru 82 ESR-Magnet-Quad 1"/>
    <s v="6.04.03.02.01.03"/>
    <x v="0"/>
    <d v="2028-06-09T00:00:00"/>
    <d v="2028-08-11T00:00:00"/>
    <s v="ebockhold"/>
    <s v="mwiseman"/>
    <n v="35317.81"/>
    <m/>
    <s v="C"/>
    <s v="Labor"/>
    <s v="TEC"/>
    <m/>
    <s v="JLAB"/>
    <s v="Const"/>
    <s v="NC_MAG"/>
    <x v="8"/>
    <s v="D.APP38.C"/>
    <s v="APP00510"/>
    <m/>
    <m/>
    <m/>
    <m/>
    <m/>
    <m/>
    <m/>
    <m/>
    <m/>
    <m/>
    <n v="35317.81"/>
    <m/>
    <m/>
    <m/>
    <m/>
    <m/>
    <m/>
    <x v="0"/>
    <x v="0"/>
    <m/>
  </r>
  <r>
    <s v=""/>
    <s v=" E0403_10995"/>
    <s v="Perform Magnet Measurements on Production Magnets Group A2 42 thru 82 ESR-Magnet-Quad 1"/>
    <s v="6.04.03.02.01.03"/>
    <x v="0"/>
    <d v="2028-06-16T00:00:00"/>
    <d v="2028-08-30T00:00:00"/>
    <s v="ebockhold"/>
    <s v="mwiseman"/>
    <n v="22038.81"/>
    <m/>
    <s v="C"/>
    <s v="Labor"/>
    <s v="TEC"/>
    <m/>
    <s v="JLAB"/>
    <s v="Const"/>
    <s v="NC_MAG"/>
    <x v="8"/>
    <s v="D.APP38.C"/>
    <s v="APP00510"/>
    <m/>
    <m/>
    <m/>
    <m/>
    <m/>
    <m/>
    <m/>
    <m/>
    <m/>
    <m/>
    <n v="22038.81"/>
    <m/>
    <m/>
    <m/>
    <m/>
    <m/>
    <m/>
    <x v="0"/>
    <x v="0"/>
    <m/>
  </r>
  <r>
    <s v=""/>
    <s v=" E0403_11005"/>
    <s v="Analysis and Final Inspection of Production Magnets Group A2 42 thru 82 ESR-Magnet-Quad 1"/>
    <s v="6.04.03.02.01.03"/>
    <x v="0"/>
    <d v="2028-07-10T00:00:00"/>
    <d v="2028-09-11T00:00:00"/>
    <s v="ebockhold"/>
    <s v="mwiseman"/>
    <n v="2207.36"/>
    <m/>
    <s v="C"/>
    <s v="Labor"/>
    <s v="TEC"/>
    <m/>
    <s v="JLAB"/>
    <s v="Const"/>
    <s v="NC_MAG"/>
    <x v="8"/>
    <s v="D.APP38.C"/>
    <s v="APP00510"/>
    <m/>
    <m/>
    <m/>
    <m/>
    <m/>
    <m/>
    <m/>
    <m/>
    <m/>
    <m/>
    <n v="2207.36"/>
    <m/>
    <m/>
    <m/>
    <m/>
    <m/>
    <m/>
    <x v="0"/>
    <x v="0"/>
    <m/>
  </r>
  <r>
    <s v=""/>
    <s v=" E0403_11035"/>
    <s v="Receipt and Incoming Inspection of Production Magnets Group A4 124 thru 164 ESR-Magnet-Quad 1"/>
    <s v="6.04.03.02.01.03"/>
    <x v="0"/>
    <d v="2029-04-30T00:00:00"/>
    <d v="2029-07-02T00:00:00"/>
    <s v="ebockhold"/>
    <s v="mwiseman"/>
    <n v="36365.29"/>
    <m/>
    <s v="C"/>
    <s v="Labor"/>
    <s v="TEC"/>
    <m/>
    <s v="JLAB"/>
    <s v="Const"/>
    <s v="NC_MAG"/>
    <x v="8"/>
    <s v="D.APP38.C"/>
    <s v="APP00510"/>
    <m/>
    <m/>
    <m/>
    <m/>
    <m/>
    <m/>
    <m/>
    <m/>
    <m/>
    <m/>
    <m/>
    <n v="36365.29"/>
    <m/>
    <m/>
    <m/>
    <m/>
    <m/>
    <x v="0"/>
    <x v="0"/>
    <m/>
  </r>
  <r>
    <s v=""/>
    <s v=" E0403_11045"/>
    <s v="Perform Magnet Measurements on Production Magnets Group A4 124 thru 164 ESR-Magnet-Quad 1"/>
    <s v="6.04.03.02.01.03"/>
    <x v="0"/>
    <d v="2029-05-07T00:00:00"/>
    <d v="2029-07-20T00:00:00"/>
    <s v="ebockhold"/>
    <s v="mwiseman"/>
    <n v="22714.31"/>
    <m/>
    <s v="C"/>
    <s v="Labor"/>
    <s v="TEC"/>
    <m/>
    <s v="JLAB"/>
    <s v="Const"/>
    <s v="NC_MAG"/>
    <x v="8"/>
    <s v="D.APP38.C"/>
    <s v="APP00510"/>
    <m/>
    <m/>
    <m/>
    <m/>
    <m/>
    <m/>
    <m/>
    <m/>
    <m/>
    <m/>
    <m/>
    <n v="22714.31"/>
    <m/>
    <m/>
    <m/>
    <m/>
    <m/>
    <x v="0"/>
    <x v="0"/>
    <m/>
  </r>
  <r>
    <s v=""/>
    <s v=" E0403_11055"/>
    <s v="Analysis and Final Inspection of Production Magnets Group A4 124 thru 164 ESR-Magnet-Quad 1"/>
    <s v="6.04.03.02.01.03"/>
    <x v="0"/>
    <d v="2029-05-29T00:00:00"/>
    <d v="2029-07-31T00:00:00"/>
    <s v="ebockhold"/>
    <s v="mwiseman"/>
    <n v="2270.4499999999998"/>
    <m/>
    <s v="C"/>
    <s v="Labor"/>
    <s v="TEC"/>
    <m/>
    <s v="JLAB"/>
    <s v="Const"/>
    <s v="NC_MAG"/>
    <x v="8"/>
    <s v="D.APP38.C"/>
    <s v="APP00510"/>
    <m/>
    <m/>
    <m/>
    <m/>
    <m/>
    <m/>
    <m/>
    <m/>
    <m/>
    <m/>
    <m/>
    <n v="2270.4499999999998"/>
    <m/>
    <m/>
    <m/>
    <m/>
    <m/>
    <x v="0"/>
    <x v="0"/>
    <m/>
  </r>
  <r>
    <s v=""/>
    <s v=" E0403_11060"/>
    <s v="Receipt and Incoming Inspection of Production Magnets Group A5 165 thru 205 ESR-Magnet-Quad 1"/>
    <s v="6.04.03.02.01.03"/>
    <x v="0"/>
    <d v="2029-10-04T00:00:00"/>
    <d v="2029-12-11T00:00:00"/>
    <s v="ebockhold"/>
    <s v="mwiseman"/>
    <n v="37456.25"/>
    <m/>
    <s v="C"/>
    <s v="Labor"/>
    <s v="TEC"/>
    <m/>
    <s v="JLAB"/>
    <s v="Const"/>
    <s v="NC_MAG"/>
    <x v="8"/>
    <s v="D.APP38.C"/>
    <s v="APP00510"/>
    <m/>
    <m/>
    <m/>
    <m/>
    <m/>
    <m/>
    <m/>
    <m/>
    <m/>
    <m/>
    <m/>
    <m/>
    <n v="37456.25"/>
    <m/>
    <m/>
    <m/>
    <m/>
    <x v="0"/>
    <x v="0"/>
    <m/>
  </r>
  <r>
    <s v=""/>
    <s v=" E0403_11070"/>
    <s v="Perform Magnet Measurements on Production Magnets Group A5 165 thru 205 ESR-Magnet-Quad 1"/>
    <s v="6.04.03.02.01.03"/>
    <x v="0"/>
    <d v="2029-10-12T00:00:00"/>
    <d v="2029-12-31T00:00:00"/>
    <s v="ebockhold"/>
    <s v="mwiseman"/>
    <n v="23395.74"/>
    <m/>
    <s v="C"/>
    <s v="Labor"/>
    <s v="TEC"/>
    <m/>
    <s v="JLAB"/>
    <s v="Const"/>
    <s v="NC_MAG"/>
    <x v="8"/>
    <s v="D.APP38.C"/>
    <s v="APP00510"/>
    <m/>
    <m/>
    <m/>
    <m/>
    <m/>
    <m/>
    <m/>
    <m/>
    <m/>
    <m/>
    <m/>
    <m/>
    <n v="23395.74"/>
    <m/>
    <m/>
    <m/>
    <m/>
    <x v="0"/>
    <x v="0"/>
    <m/>
  </r>
  <r>
    <s v=""/>
    <s v=" E0403_11075"/>
    <s v="Analysis and Final Inspection of Production Magnets Group A5 165 thru 205 ESR-Magnet-Quad 1"/>
    <s v="6.04.03.02.01.03"/>
    <x v="0"/>
    <d v="2029-11-02T00:00:00"/>
    <d v="1930-01-10T00:00:00"/>
    <s v="ebockhold"/>
    <s v="mwiseman"/>
    <n v="2338.5700000000002"/>
    <m/>
    <s v="C"/>
    <s v="Labor"/>
    <s v="TEC"/>
    <m/>
    <s v="JLAB"/>
    <s v="Const"/>
    <s v="NC_MAG"/>
    <x v="8"/>
    <s v="D.APP38.C"/>
    <s v="APP00510"/>
    <m/>
    <m/>
    <m/>
    <m/>
    <m/>
    <m/>
    <m/>
    <m/>
    <m/>
    <m/>
    <m/>
    <m/>
    <n v="2338.5700000000002"/>
    <m/>
    <m/>
    <m/>
    <m/>
    <x v="0"/>
    <x v="0"/>
    <m/>
  </r>
  <r>
    <s v=""/>
    <s v=" E0403_11080"/>
    <s v="Receipt and Incoming Inspection of Production Magnets Group A6 206 thru 247 ESR-Magnet-Quad 1"/>
    <s v="6.04.03.02.01.03"/>
    <x v="0"/>
    <d v="1930-03-19T00:00:00"/>
    <d v="1930-05-20T00:00:00"/>
    <s v="ebockhold"/>
    <s v="mwiseman"/>
    <n v="37456.25"/>
    <m/>
    <s v="C"/>
    <s v="Labor"/>
    <s v="TEC"/>
    <m/>
    <s v="JLAB"/>
    <s v="Const"/>
    <s v="NC_MAG"/>
    <x v="8"/>
    <s v="D.APP38.C"/>
    <s v="APP00510"/>
    <m/>
    <m/>
    <m/>
    <m/>
    <m/>
    <m/>
    <m/>
    <m/>
    <m/>
    <m/>
    <m/>
    <m/>
    <n v="37456.25"/>
    <m/>
    <m/>
    <m/>
    <m/>
    <x v="0"/>
    <x v="0"/>
    <m/>
  </r>
  <r>
    <s v=""/>
    <s v=" E0403_11090"/>
    <s v="Perform Magnet Measurements on Production Magnets Group A6 206 thru 247 ESR-Magnet-Quad 1"/>
    <s v="6.04.03.02.01.03"/>
    <x v="0"/>
    <d v="1930-03-26T00:00:00"/>
    <d v="1930-06-07T00:00:00"/>
    <s v="ebockhold"/>
    <s v="mwiseman"/>
    <n v="23395.74"/>
    <m/>
    <s v="C"/>
    <s v="Labor"/>
    <s v="TEC"/>
    <m/>
    <s v="JLAB"/>
    <s v="Const"/>
    <s v="NC_MAG"/>
    <x v="8"/>
    <s v="D.APP38.C"/>
    <s v="APP00510"/>
    <m/>
    <m/>
    <m/>
    <m/>
    <m/>
    <m/>
    <m/>
    <m/>
    <m/>
    <m/>
    <m/>
    <m/>
    <n v="23395.74"/>
    <m/>
    <m/>
    <m/>
    <m/>
    <x v="0"/>
    <x v="0"/>
    <m/>
  </r>
  <r>
    <s v=""/>
    <s v=" E0403_11095"/>
    <s v="Analysis and Final Inspection of Production Magnets Group A6 206 thru 247 ESR-Magnet-Quad 1"/>
    <s v="6.04.03.02.01.03"/>
    <x v="0"/>
    <d v="1930-04-16T00:00:00"/>
    <d v="1930-06-18T00:00:00"/>
    <s v="ebockhold"/>
    <s v="mwiseman"/>
    <n v="2338.5700000000002"/>
    <m/>
    <s v="C"/>
    <s v="Labor"/>
    <s v="TEC"/>
    <m/>
    <s v="JLAB"/>
    <s v="Const"/>
    <s v="NC_MAG"/>
    <x v="8"/>
    <s v="D.APP38.C"/>
    <s v="APP00510"/>
    <m/>
    <m/>
    <m/>
    <m/>
    <m/>
    <m/>
    <m/>
    <m/>
    <m/>
    <m/>
    <m/>
    <m/>
    <n v="2338.5700000000002"/>
    <m/>
    <m/>
    <m/>
    <m/>
    <x v="0"/>
    <x v="0"/>
    <m/>
  </r>
  <r>
    <s v=""/>
    <s v=" E0403_10960"/>
    <s v="Receipt and Incoming Inspection of Production Magnets Group A1 1 thru 41 ESR-Magnet-Quad 1"/>
    <s v="6.04.03.02.01.03"/>
    <x v="0"/>
    <d v="2028-03-16T00:00:00"/>
    <d v="2028-05-17T00:00:00"/>
    <s v="ebockhold"/>
    <s v="mwiseman"/>
    <n v="35327.57"/>
    <m/>
    <s v="C"/>
    <s v="Labor"/>
    <s v="TEC"/>
    <m/>
    <s v="JLAB"/>
    <s v="Const"/>
    <s v="NC_MAG"/>
    <x v="8"/>
    <s v="D.APP38.C"/>
    <s v="APP00510"/>
    <m/>
    <m/>
    <m/>
    <m/>
    <m/>
    <m/>
    <m/>
    <m/>
    <m/>
    <m/>
    <n v="35327.57"/>
    <m/>
    <m/>
    <m/>
    <m/>
    <m/>
    <m/>
    <x v="0"/>
    <x v="0"/>
    <m/>
  </r>
  <r>
    <s v=""/>
    <s v=" E0403_10953"/>
    <s v="Assemble Measurement Stands ESR-Magnet-Quad 1"/>
    <s v="6.04.03.02.01.03"/>
    <x v="1"/>
    <d v="2025-06-12T00:00:00"/>
    <d v="2025-12-18T00:00:00"/>
    <s v="ebockhold"/>
    <s v="mwiseman"/>
    <n v="11153.22"/>
    <m/>
    <s v="C"/>
    <s v="Labor"/>
    <s v="TEC"/>
    <s v="CD-3A"/>
    <s v="JLAB"/>
    <s v="Const"/>
    <s v="NC_MAG"/>
    <x v="7"/>
    <s v="P.S237"/>
    <m/>
    <m/>
    <m/>
    <m/>
    <m/>
    <m/>
    <m/>
    <m/>
    <n v="6606.14"/>
    <n v="4547.08"/>
    <m/>
    <m/>
    <m/>
    <m/>
    <m/>
    <m/>
    <m/>
    <m/>
    <x v="0"/>
    <x v="0"/>
    <m/>
  </r>
  <r>
    <s v=""/>
    <s v=" E0403_11590"/>
    <s v="Prepare to Ship Production Magnets Group A1 1 thru 41 Vendor A to BNL  ESR-Magnet-Quad 1"/>
    <s v="6.04.03.02.01.04"/>
    <x v="0"/>
    <d v="2028-06-16T00:00:00"/>
    <d v="2028-07-12T00:00:00"/>
    <s v="ebockhold"/>
    <s v="mwiseman"/>
    <n v="7938.98"/>
    <m/>
    <s v="C"/>
    <s v="Labor"/>
    <s v="TEC"/>
    <m/>
    <s v="JLAB"/>
    <s v="Const"/>
    <s v="NC_MAG"/>
    <x v="7"/>
    <s v="D.APP38.C"/>
    <s v="APP00510"/>
    <m/>
    <m/>
    <m/>
    <m/>
    <m/>
    <m/>
    <m/>
    <m/>
    <m/>
    <m/>
    <n v="7938.98"/>
    <m/>
    <m/>
    <m/>
    <m/>
    <m/>
    <m/>
    <x v="0"/>
    <x v="0"/>
    <m/>
  </r>
  <r>
    <s v=""/>
    <s v=" E0403_11600"/>
    <s v="Prepare to Ship Production Magnets Group A2 42 thru 82 to BNL  ESR-Magnet-Quad 1"/>
    <s v="6.04.03.02.01.04"/>
    <x v="0"/>
    <d v="2028-09-12T00:00:00"/>
    <d v="2028-10-05T00:00:00"/>
    <s v="ebockhold"/>
    <s v="mwiseman"/>
    <n v="7979.28"/>
    <m/>
    <s v="C"/>
    <s v="Labor"/>
    <s v="TEC"/>
    <m/>
    <s v="JLAB"/>
    <s v="Const"/>
    <s v="NC_MAG"/>
    <x v="7"/>
    <s v="D.APP38.C"/>
    <s v="APP00510"/>
    <m/>
    <m/>
    <m/>
    <m/>
    <m/>
    <m/>
    <m/>
    <m/>
    <m/>
    <m/>
    <n v="6206.11"/>
    <n v="1773.17"/>
    <m/>
    <m/>
    <m/>
    <m/>
    <m/>
    <x v="0"/>
    <x v="0"/>
    <m/>
  </r>
  <r>
    <s v=""/>
    <s v=" E0403_11610"/>
    <s v="Prepare to Ship Production Magnets Group A3 83 thru 123 to BNL  ESR-Magnet-Quad 1"/>
    <s v="6.04.03.02.01.04"/>
    <x v="0"/>
    <d v="2029-02-26T00:00:00"/>
    <d v="2029-03-21T00:00:00"/>
    <s v="ebockhold"/>
    <s v="mwiseman"/>
    <n v="8177.15"/>
    <m/>
    <s v="C"/>
    <s v="Labor"/>
    <s v="TEC"/>
    <m/>
    <s v="JLAB"/>
    <s v="Const"/>
    <s v="NC_MAG"/>
    <x v="7"/>
    <s v="D.APP38.C"/>
    <s v="APP00510"/>
    <m/>
    <m/>
    <m/>
    <m/>
    <m/>
    <m/>
    <m/>
    <m/>
    <m/>
    <m/>
    <m/>
    <n v="8177.15"/>
    <m/>
    <m/>
    <m/>
    <m/>
    <m/>
    <x v="0"/>
    <x v="0"/>
    <m/>
  </r>
  <r>
    <s v=""/>
    <s v=" E0403_11620"/>
    <s v="Prepare to Ship Production Magnets Group A4 124 thru 164 to BNL  ESR-Magnet-Quad 1"/>
    <s v="6.04.03.02.01.04"/>
    <x v="0"/>
    <d v="2029-08-01T00:00:00"/>
    <d v="2029-08-24T00:00:00"/>
    <s v="ebockhold"/>
    <s v="mwiseman"/>
    <n v="8177.15"/>
    <m/>
    <s v="C"/>
    <s v="Labor"/>
    <s v="TEC"/>
    <m/>
    <s v="JLAB"/>
    <s v="Const"/>
    <s v="NC_MAG"/>
    <x v="7"/>
    <s v="D.APP38.C"/>
    <s v="APP00510"/>
    <m/>
    <m/>
    <m/>
    <m/>
    <m/>
    <m/>
    <m/>
    <m/>
    <m/>
    <m/>
    <m/>
    <n v="8177.15"/>
    <m/>
    <m/>
    <m/>
    <m/>
    <m/>
    <x v="0"/>
    <x v="0"/>
    <m/>
  </r>
  <r>
    <s v=""/>
    <s v=" E0403_11630"/>
    <s v="Prepare to Ship Production Magnets Group A5 165 thru 205 to BNL  ESR-Magnet-Quad 1"/>
    <s v="6.04.03.02.01.04"/>
    <x v="0"/>
    <d v="1930-01-11T00:00:00"/>
    <d v="1930-02-06T00:00:00"/>
    <s v="ebockhold"/>
    <s v="mwiseman"/>
    <n v="8422.4699999999993"/>
    <m/>
    <s v="C"/>
    <s v="Labor"/>
    <s v="TEC"/>
    <m/>
    <s v="JLAB"/>
    <s v="Const"/>
    <s v="NC_MAG"/>
    <x v="7"/>
    <s v="D.APP38.C"/>
    <s v="APP00510"/>
    <m/>
    <m/>
    <m/>
    <m/>
    <m/>
    <m/>
    <m/>
    <m/>
    <m/>
    <m/>
    <m/>
    <m/>
    <n v="8422.4699999999993"/>
    <m/>
    <m/>
    <m/>
    <m/>
    <x v="0"/>
    <x v="0"/>
    <m/>
  </r>
  <r>
    <s v=""/>
    <s v=" E0403_11640"/>
    <s v="Prepare to Ship Production Magnets Group A6 206 thru 247 to BNL  ESR-Magnet-Quad 1"/>
    <s v="6.04.03.02.01.04"/>
    <x v="0"/>
    <d v="1930-06-19T00:00:00"/>
    <d v="1930-07-15T00:00:00"/>
    <s v="ebockhold"/>
    <s v="mwiseman"/>
    <n v="8422.4699999999993"/>
    <m/>
    <s v="C"/>
    <s v="Labor"/>
    <s v="TEC"/>
    <m/>
    <s v="JLAB"/>
    <s v="Const"/>
    <s v="NC_MAG"/>
    <x v="7"/>
    <s v="D.APP38.C"/>
    <s v="APP00510"/>
    <m/>
    <m/>
    <m/>
    <m/>
    <m/>
    <m/>
    <m/>
    <m/>
    <m/>
    <m/>
    <m/>
    <m/>
    <n v="8422.4699999999993"/>
    <m/>
    <m/>
    <m/>
    <m/>
    <x v="0"/>
    <x v="0"/>
    <m/>
  </r>
  <r>
    <s v=""/>
    <s v=" E0403_11970"/>
    <s v="Receipt and Incoming Inspection of Production Magnets 1 Thru 6 ESR-Magnet-Quad 2"/>
    <s v="6.04.03.02.02.03"/>
    <x v="0"/>
    <d v="2028-03-16T00:00:00"/>
    <d v="2028-04-19T00:00:00"/>
    <s v="ebockhold"/>
    <s v="mwiseman"/>
    <n v="9632.1299999999992"/>
    <m/>
    <s v="C"/>
    <s v="Labor"/>
    <s v="TEC"/>
    <m/>
    <s v="JLAB"/>
    <s v="Const"/>
    <s v="NC_MAG"/>
    <x v="8"/>
    <s v="S.P271.B"/>
    <s v="APP00511"/>
    <m/>
    <m/>
    <m/>
    <m/>
    <m/>
    <m/>
    <m/>
    <m/>
    <m/>
    <m/>
    <n v="9632.1299999999992"/>
    <m/>
    <m/>
    <m/>
    <m/>
    <m/>
    <m/>
    <x v="0"/>
    <x v="0"/>
    <m/>
  </r>
  <r>
    <s v=""/>
    <s v=" E0403_11985"/>
    <s v="Perform Magnet Measurements on Production Magnets 1 Thru 6 ESR-Magnet-Quad 2"/>
    <s v="6.04.03.02.02.03"/>
    <x v="0"/>
    <d v="2028-03-23T00:00:00"/>
    <d v="2028-04-26T00:00:00"/>
    <s v="ebockhold"/>
    <s v="mwiseman"/>
    <n v="6020.08"/>
    <m/>
    <s v="C"/>
    <s v="Labor"/>
    <s v="TEC"/>
    <m/>
    <s v="JLAB"/>
    <s v="Const"/>
    <s v="NC_MAG"/>
    <x v="8"/>
    <s v="S.P271.B"/>
    <s v="APP00511"/>
    <m/>
    <m/>
    <m/>
    <m/>
    <m/>
    <m/>
    <m/>
    <m/>
    <m/>
    <m/>
    <n v="6020.08"/>
    <m/>
    <m/>
    <m/>
    <m/>
    <m/>
    <m/>
    <x v="0"/>
    <x v="0"/>
    <m/>
  </r>
  <r>
    <s v=""/>
    <s v=" E0403_11995"/>
    <s v="Analysis and Final Inspection of Production Magnets 1 Thru 6 ESR-Magnet-Quad 2"/>
    <s v="6.04.03.02.02.03"/>
    <x v="0"/>
    <d v="2028-04-13T00:00:00"/>
    <d v="2028-05-17T00:00:00"/>
    <s v="ebockhold"/>
    <s v="mwiseman"/>
    <n v="602.01"/>
    <m/>
    <s v="C"/>
    <s v="Labor"/>
    <s v="TEC"/>
    <m/>
    <s v="JLAB"/>
    <s v="Const"/>
    <s v="NC_MAG"/>
    <x v="8"/>
    <s v="S.P271.B"/>
    <s v="APP00511"/>
    <m/>
    <m/>
    <m/>
    <m/>
    <m/>
    <m/>
    <m/>
    <m/>
    <m/>
    <m/>
    <n v="602.01"/>
    <m/>
    <m/>
    <m/>
    <m/>
    <m/>
    <m/>
    <x v="0"/>
    <x v="0"/>
    <m/>
  </r>
  <r>
    <s v=""/>
    <s v=" E0403_12000"/>
    <s v="Receipt and Incoming Inspection of Production Magnets 7 Thru 12 ESR-Magnet-Quad 2"/>
    <s v="6.04.03.02.02.03"/>
    <x v="0"/>
    <d v="2028-07-10T00:00:00"/>
    <d v="2028-08-04T00:00:00"/>
    <s v="ebockhold"/>
    <s v="mwiseman"/>
    <n v="6220.75"/>
    <m/>
    <s v="C"/>
    <s v="Labor"/>
    <s v="TEC"/>
    <m/>
    <s v="JLAB"/>
    <s v="Const"/>
    <s v="NC_MAG"/>
    <x v="8"/>
    <s v="S.P271.B"/>
    <s v="APP00511"/>
    <m/>
    <m/>
    <m/>
    <m/>
    <m/>
    <m/>
    <m/>
    <m/>
    <m/>
    <m/>
    <n v="6220.75"/>
    <m/>
    <m/>
    <m/>
    <m/>
    <m/>
    <m/>
    <x v="0"/>
    <x v="0"/>
    <m/>
  </r>
  <r>
    <s v=""/>
    <s v=" E0403_12010"/>
    <s v="Perform Magnet Measurements on Production Magnets 7 Thru 12 ESR-Magnet-Quad 2"/>
    <s v="6.04.03.02.02.03"/>
    <x v="0"/>
    <d v="2028-07-17T00:00:00"/>
    <d v="2028-08-09T00:00:00"/>
    <s v="ebockhold"/>
    <s v="mwiseman"/>
    <n v="3913.05"/>
    <m/>
    <s v="C"/>
    <s v="Labor"/>
    <s v="TEC"/>
    <m/>
    <s v="JLAB"/>
    <s v="Const"/>
    <s v="NC_MAG"/>
    <x v="8"/>
    <s v="S.P271.B"/>
    <s v="APP00511"/>
    <m/>
    <m/>
    <m/>
    <m/>
    <m/>
    <m/>
    <m/>
    <m/>
    <m/>
    <m/>
    <n v="3913.05"/>
    <m/>
    <m/>
    <m/>
    <m/>
    <m/>
    <m/>
    <x v="0"/>
    <x v="0"/>
    <m/>
  </r>
  <r>
    <s v=""/>
    <s v=" E0403_12020"/>
    <s v="Analysis and Final Inspection of Production Magnets 7 Thru 12 ESR-Magnet-Quad 2"/>
    <s v="6.04.03.02.02.03"/>
    <x v="0"/>
    <d v="2028-08-07T00:00:00"/>
    <d v="2028-09-01T00:00:00"/>
    <s v="ebockhold"/>
    <s v="mwiseman"/>
    <n v="401.34"/>
    <m/>
    <s v="C"/>
    <s v="Labor"/>
    <s v="TEC"/>
    <m/>
    <s v="JLAB"/>
    <s v="Const"/>
    <s v="NC_MAG"/>
    <x v="8"/>
    <s v="S.P271.B"/>
    <s v="APP00511"/>
    <m/>
    <m/>
    <m/>
    <m/>
    <m/>
    <m/>
    <m/>
    <m/>
    <m/>
    <m/>
    <n v="401.34"/>
    <m/>
    <m/>
    <m/>
    <m/>
    <m/>
    <m/>
    <x v="0"/>
    <x v="0"/>
    <m/>
  </r>
  <r>
    <s v=""/>
    <s v=" E0403_12170"/>
    <s v="Prepare to Ship Production Magnets 1 thru 6 to BNL  ESR-Magnet-Quad 2"/>
    <s v="6.04.03.02.02.04"/>
    <x v="0"/>
    <d v="2028-05-18T00:00:00"/>
    <d v="2028-05-24T00:00:00"/>
    <s v="ebockhold"/>
    <s v="mwiseman"/>
    <n v="2207.36"/>
    <m/>
    <s v="C"/>
    <s v="Labor"/>
    <s v="TEC"/>
    <m/>
    <s v="JLAB"/>
    <s v="Const"/>
    <s v="NC_MAG"/>
    <x v="7"/>
    <s v="S.P271.B"/>
    <s v="APP00511"/>
    <m/>
    <m/>
    <m/>
    <m/>
    <m/>
    <m/>
    <m/>
    <m/>
    <m/>
    <m/>
    <n v="2207.36"/>
    <m/>
    <m/>
    <m/>
    <m/>
    <m/>
    <m/>
    <x v="0"/>
    <x v="0"/>
    <m/>
  </r>
  <r>
    <s v=""/>
    <s v=" E0403_12180"/>
    <s v="Prepare to Ship Production Magnets 7 thru 12 to BNL  ESR-Magnet-Quad 2"/>
    <s v="6.04.03.02.02.04"/>
    <x v="0"/>
    <d v="2028-09-05T00:00:00"/>
    <d v="2028-09-11T00:00:00"/>
    <s v="ebockhold"/>
    <s v="mwiseman"/>
    <n v="1404.69"/>
    <m/>
    <s v="C"/>
    <s v="Labor"/>
    <s v="TEC"/>
    <m/>
    <s v="JLAB"/>
    <s v="Const"/>
    <s v="NC_MAG"/>
    <x v="7"/>
    <s v="S.P271.B"/>
    <s v="APP00511"/>
    <m/>
    <m/>
    <m/>
    <m/>
    <m/>
    <m/>
    <m/>
    <m/>
    <m/>
    <m/>
    <n v="1404.69"/>
    <m/>
    <m/>
    <m/>
    <m/>
    <m/>
    <m/>
    <x v="0"/>
    <x v="0"/>
    <m/>
  </r>
  <r>
    <s v=""/>
    <s v=" E0403_12595"/>
    <s v="Commission Measurement Stands ESR-Magnet-Correctors"/>
    <s v="6.04.03.03.03"/>
    <x v="0"/>
    <d v="2026-10-27T00:00:00"/>
    <d v="2026-11-24T00:00:00"/>
    <s v="ebockhold"/>
    <s v="mwiseman"/>
    <n v="3896.49"/>
    <m/>
    <s v="C"/>
    <s v="Labor"/>
    <s v="TEC"/>
    <m/>
    <s v="JLAB"/>
    <s v="Const"/>
    <s v="NC_MAG"/>
    <x v="8"/>
    <s v="P.S455"/>
    <s v="APP00513"/>
    <m/>
    <m/>
    <m/>
    <m/>
    <m/>
    <m/>
    <m/>
    <m/>
    <m/>
    <n v="3896.49"/>
    <m/>
    <m/>
    <m/>
    <m/>
    <m/>
    <m/>
    <m/>
    <x v="0"/>
    <x v="0"/>
    <m/>
  </r>
  <r>
    <s v=""/>
    <s v=" E0403_12650"/>
    <s v="Receipt and Incoming Inspection of Production Magnets 38 thru 74 ESR-Magnet-Correctors"/>
    <s v="6.04.03.03.03"/>
    <x v="0"/>
    <d v="2027-03-01T00:00:00"/>
    <d v="2027-04-23T00:00:00"/>
    <s v="ebockhold"/>
    <s v="mwiseman"/>
    <n v="22773.9"/>
    <m/>
    <s v="C"/>
    <s v="Labor"/>
    <s v="TEC"/>
    <m/>
    <s v="JLAB"/>
    <s v="Const"/>
    <s v="NC_MAG"/>
    <x v="8"/>
    <s v="S.P272.B"/>
    <s v="APP00513"/>
    <m/>
    <m/>
    <m/>
    <m/>
    <m/>
    <m/>
    <m/>
    <m/>
    <m/>
    <n v="22773.9"/>
    <m/>
    <m/>
    <m/>
    <m/>
    <m/>
    <m/>
    <m/>
    <x v="0"/>
    <x v="0"/>
    <m/>
  </r>
  <r>
    <s v=""/>
    <s v=" E0403_12670"/>
    <s v="Perform Magnet Measurements on Production Magnets 38 thru 74 ESR-Magnet-Correctors"/>
    <s v="6.04.03.03.03"/>
    <x v="0"/>
    <d v="2027-03-08T00:00:00"/>
    <d v="2027-04-01T00:00:00"/>
    <s v="ebockhold"/>
    <s v="mwiseman"/>
    <n v="8683.5"/>
    <m/>
    <s v="C"/>
    <s v="Labor"/>
    <s v="TEC"/>
    <m/>
    <s v="JLAB"/>
    <s v="Const"/>
    <s v="NC_MAG"/>
    <x v="8"/>
    <s v="S.P272.B"/>
    <s v="APP00513"/>
    <m/>
    <m/>
    <m/>
    <m/>
    <m/>
    <m/>
    <m/>
    <m/>
    <m/>
    <n v="8683.5"/>
    <m/>
    <m/>
    <m/>
    <m/>
    <m/>
    <m/>
    <m/>
    <x v="0"/>
    <x v="0"/>
    <m/>
  </r>
  <r>
    <s v=""/>
    <s v=" E0403_12690"/>
    <s v="Receipt and Incoming Inspection of Production Magnets 75 thru 111 ESR-Magnet-Correctors"/>
    <s v="6.04.03.03.03"/>
    <x v="0"/>
    <d v="2027-05-10T00:00:00"/>
    <d v="2027-07-06T00:00:00"/>
    <s v="ebockhold"/>
    <s v="mwiseman"/>
    <n v="22789.95"/>
    <m/>
    <s v="C"/>
    <s v="Labor"/>
    <s v="TEC"/>
    <m/>
    <s v="JLAB"/>
    <s v="Const"/>
    <s v="NC_MAG"/>
    <x v="8"/>
    <s v="S.P272.B"/>
    <s v="APP00513"/>
    <m/>
    <m/>
    <m/>
    <m/>
    <m/>
    <m/>
    <m/>
    <m/>
    <m/>
    <n v="22789.95"/>
    <m/>
    <m/>
    <m/>
    <m/>
    <m/>
    <m/>
    <m/>
    <x v="0"/>
    <x v="0"/>
    <m/>
  </r>
  <r>
    <s v=""/>
    <s v=" E0403_12710"/>
    <s v="Perform Magnet Measurements on Production Magnets 75 thru 111 ESR-Magnet-Correctors"/>
    <s v="6.04.03.03.03"/>
    <x v="0"/>
    <d v="2027-05-17T00:00:00"/>
    <d v="2027-06-11T00:00:00"/>
    <s v="ebockhold"/>
    <s v="mwiseman"/>
    <n v="8721.8799999999992"/>
    <m/>
    <s v="C"/>
    <s v="Labor"/>
    <s v="TEC"/>
    <m/>
    <s v="JLAB"/>
    <s v="Const"/>
    <s v="NC_MAG"/>
    <x v="8"/>
    <s v="S.P272.B"/>
    <s v="APP00513"/>
    <m/>
    <m/>
    <m/>
    <m/>
    <m/>
    <m/>
    <m/>
    <m/>
    <m/>
    <n v="8721.8799999999992"/>
    <m/>
    <m/>
    <m/>
    <m/>
    <m/>
    <m/>
    <m/>
    <x v="0"/>
    <x v="0"/>
    <m/>
  </r>
  <r>
    <s v=""/>
    <s v=" E0403_12735"/>
    <s v="Receipt and Incoming Inspection of Production Magnets 112 thru 148 ESR-Magnet-Correctors"/>
    <s v="6.04.03.03.03"/>
    <x v="0"/>
    <d v="2027-07-21T00:00:00"/>
    <d v="2027-09-15T00:00:00"/>
    <s v="ebockhold"/>
    <s v="mwiseman"/>
    <n v="22789.95"/>
    <m/>
    <s v="C"/>
    <s v="Labor"/>
    <s v="TEC"/>
    <m/>
    <s v="JLAB"/>
    <s v="Const"/>
    <s v="NC_MAG"/>
    <x v="8"/>
    <s v="S.P272.B"/>
    <s v="APP00513"/>
    <m/>
    <m/>
    <m/>
    <m/>
    <m/>
    <m/>
    <m/>
    <m/>
    <m/>
    <n v="22789.95"/>
    <m/>
    <m/>
    <m/>
    <m/>
    <m/>
    <m/>
    <m/>
    <x v="0"/>
    <x v="0"/>
    <m/>
  </r>
  <r>
    <s v=""/>
    <s v=" E0403_12750"/>
    <s v="Perform Magnet Measurements on Production Magnets 112 thru 148 ESR-Magnet-Correctors"/>
    <s v="6.04.03.03.03"/>
    <x v="0"/>
    <d v="2027-07-28T00:00:00"/>
    <d v="2027-08-23T00:00:00"/>
    <s v="ebockhold"/>
    <s v="mwiseman"/>
    <n v="8721.8799999999992"/>
    <m/>
    <s v="C"/>
    <s v="Labor"/>
    <s v="TEC"/>
    <m/>
    <s v="JLAB"/>
    <s v="Const"/>
    <s v="NC_MAG"/>
    <x v="8"/>
    <s v="S.P272.B"/>
    <s v="APP00513"/>
    <m/>
    <m/>
    <m/>
    <m/>
    <m/>
    <m/>
    <m/>
    <m/>
    <m/>
    <n v="8721.8799999999992"/>
    <m/>
    <m/>
    <m/>
    <m/>
    <m/>
    <m/>
    <m/>
    <x v="0"/>
    <x v="0"/>
    <m/>
  </r>
  <r>
    <s v=""/>
    <s v=" E0403_12785"/>
    <s v="Receipt and Incoming Inspection of Production Magnets 149 thru 185 ESR-Magnet-Correctors"/>
    <s v="6.04.03.03.03"/>
    <x v="0"/>
    <d v="2027-10-15T00:00:00"/>
    <d v="2027-12-14T00:00:00"/>
    <s v="ebockhold"/>
    <s v="mwiseman"/>
    <n v="23473.65"/>
    <m/>
    <s v="C"/>
    <s v="Labor"/>
    <s v="TEC"/>
    <m/>
    <s v="JLAB"/>
    <s v="Const"/>
    <s v="NC_MAG"/>
    <x v="8"/>
    <s v="S.P272.B"/>
    <s v="APP00513"/>
    <m/>
    <m/>
    <m/>
    <m/>
    <m/>
    <m/>
    <m/>
    <m/>
    <m/>
    <m/>
    <n v="23473.65"/>
    <m/>
    <m/>
    <m/>
    <m/>
    <m/>
    <m/>
    <x v="0"/>
    <x v="0"/>
    <m/>
  </r>
  <r>
    <s v=""/>
    <s v=" E0403_12800"/>
    <s v="Perform Magnet Measurements on Production Magnets 149 thru 185 ESR-Magnet-Correctors"/>
    <s v="6.04.03.03.03"/>
    <x v="0"/>
    <d v="2027-10-22T00:00:00"/>
    <d v="2027-11-18T00:00:00"/>
    <s v="ebockhold"/>
    <s v="mwiseman"/>
    <n v="8983.5400000000009"/>
    <m/>
    <s v="C"/>
    <s v="Labor"/>
    <s v="TEC"/>
    <m/>
    <s v="JLAB"/>
    <s v="Const"/>
    <s v="NC_MAG"/>
    <x v="8"/>
    <s v="S.P272.B"/>
    <s v="APP00513"/>
    <m/>
    <m/>
    <m/>
    <m/>
    <m/>
    <m/>
    <m/>
    <m/>
    <m/>
    <m/>
    <n v="8983.5400000000009"/>
    <m/>
    <m/>
    <m/>
    <m/>
    <m/>
    <m/>
    <x v="0"/>
    <x v="0"/>
    <m/>
  </r>
  <r>
    <s v=""/>
    <s v=" E0403_12830"/>
    <s v="Receipt and Incoming Inspection of Production Magnets 186 thru 220 ESR-Magnet-Correctors"/>
    <s v="6.04.03.03.03"/>
    <x v="0"/>
    <d v="2027-11-15T00:00:00"/>
    <d v="2028-01-13T00:00:00"/>
    <s v="ebockhold"/>
    <s v="mwiseman"/>
    <n v="23686.02"/>
    <m/>
    <s v="C"/>
    <s v="Labor"/>
    <s v="TEC"/>
    <m/>
    <s v="JLAB"/>
    <s v="Const"/>
    <s v="NC_MAG"/>
    <x v="8"/>
    <s v="S.P272.B"/>
    <s v="APP00513"/>
    <m/>
    <m/>
    <m/>
    <m/>
    <m/>
    <m/>
    <m/>
    <m/>
    <m/>
    <m/>
    <n v="23686.02"/>
    <m/>
    <m/>
    <m/>
    <m/>
    <m/>
    <m/>
    <x v="0"/>
    <x v="0"/>
    <m/>
  </r>
  <r>
    <s v=""/>
    <s v=" E0403_12850"/>
    <s v="Perform Magnet Measurements on Production Magnets 186 thru 220 ESR-Magnet-Correctors"/>
    <s v="6.04.03.03.03"/>
    <x v="0"/>
    <d v="2027-11-22T00:00:00"/>
    <d v="2027-12-20T00:00:00"/>
    <s v="ebockhold"/>
    <s v="mwiseman"/>
    <n v="9371.86"/>
    <m/>
    <s v="C"/>
    <s v="Labor"/>
    <s v="TEC"/>
    <m/>
    <s v="JLAB"/>
    <s v="Const"/>
    <s v="NC_MAG"/>
    <x v="8"/>
    <s v="S.P272.B"/>
    <s v="APP00513"/>
    <m/>
    <m/>
    <m/>
    <m/>
    <m/>
    <m/>
    <m/>
    <m/>
    <m/>
    <m/>
    <n v="9371.86"/>
    <m/>
    <m/>
    <m/>
    <m/>
    <m/>
    <m/>
    <x v="0"/>
    <x v="0"/>
    <m/>
  </r>
  <r>
    <s v=""/>
    <s v=" E0403_12590"/>
    <s v="Assemble Measurement Stands ESR-Magnet-Correctors"/>
    <s v="6.04.03.03.03"/>
    <x v="0"/>
    <d v="2026-07-31T00:00:00"/>
    <d v="2026-10-26T00:00:00"/>
    <s v="ebockhold"/>
    <s v="mwiseman"/>
    <n v="7630.32"/>
    <m/>
    <s v="C"/>
    <s v="Labor"/>
    <s v="TEC"/>
    <m/>
    <s v="JLAB"/>
    <s v="Const"/>
    <s v="NC_MAG"/>
    <x v="7"/>
    <s v="P.S455"/>
    <s v="APP00513"/>
    <m/>
    <m/>
    <m/>
    <m/>
    <m/>
    <m/>
    <m/>
    <m/>
    <n v="5468.39"/>
    <n v="2161.92"/>
    <m/>
    <m/>
    <m/>
    <m/>
    <m/>
    <m/>
    <m/>
    <x v="0"/>
    <x v="0"/>
    <m/>
  </r>
  <r>
    <s v=""/>
    <s v=" E0403_12600"/>
    <s v="Receipt and Incoming Inspection of Production Magnets 1 thru 37 ESR-Magnet-Correctors"/>
    <s v="6.04.03.03.03"/>
    <x v="0"/>
    <d v="2026-10-29T00:00:00"/>
    <d v="2026-12-29T00:00:00"/>
    <s v="ebockhold"/>
    <s v="mwiseman"/>
    <n v="22789.95"/>
    <m/>
    <s v="C"/>
    <s v="Labor"/>
    <s v="TEC"/>
    <m/>
    <s v="JLAB"/>
    <s v="Const"/>
    <s v="NC_MAG"/>
    <x v="8"/>
    <s v="S.P272.B"/>
    <s v="APP00513"/>
    <m/>
    <m/>
    <m/>
    <m/>
    <m/>
    <m/>
    <m/>
    <m/>
    <m/>
    <n v="22789.95"/>
    <m/>
    <m/>
    <m/>
    <m/>
    <m/>
    <m/>
    <m/>
    <x v="0"/>
    <x v="0"/>
    <m/>
  </r>
  <r>
    <s v=""/>
    <s v=" E0403_12620"/>
    <s v="Perform Magnet Measurements on Production Magnets 1 thru 37 ESR-Magnet-Correctors"/>
    <s v="6.04.03.03.03"/>
    <x v="0"/>
    <d v="2026-11-25T00:00:00"/>
    <d v="2026-12-23T00:00:00"/>
    <s v="ebockhold"/>
    <s v="mwiseman"/>
    <n v="8721.8799999999992"/>
    <m/>
    <s v="C"/>
    <s v="Labor"/>
    <s v="TEC"/>
    <m/>
    <s v="JLAB"/>
    <s v="Const"/>
    <s v="NC_MAG"/>
    <x v="8"/>
    <s v="S.P272.B"/>
    <s v="APP00513"/>
    <m/>
    <m/>
    <m/>
    <m/>
    <m/>
    <m/>
    <m/>
    <m/>
    <m/>
    <n v="8721.8799999999992"/>
    <m/>
    <m/>
    <m/>
    <m/>
    <m/>
    <m/>
    <m/>
    <x v="0"/>
    <x v="0"/>
    <m/>
  </r>
  <r>
    <s v=""/>
    <s v=" E0403_12940"/>
    <s v="Prepare to Ship Production Magnets 1 thru 37 to BNL  ESR-Magnet-Correctors"/>
    <s v="6.04.03.03.04"/>
    <x v="0"/>
    <d v="2027-02-18T00:00:00"/>
    <d v="2027-03-09T00:00:00"/>
    <s v="ebockhold"/>
    <s v="mwiseman"/>
    <n v="3799.08"/>
    <m/>
    <s v="C"/>
    <s v="Labor"/>
    <s v="TEC"/>
    <m/>
    <s v="JLAB"/>
    <s v="Const"/>
    <s v="NC_MAG"/>
    <x v="7"/>
    <s v="S.P272.B"/>
    <s v="APP00513"/>
    <m/>
    <m/>
    <m/>
    <m/>
    <m/>
    <m/>
    <m/>
    <m/>
    <m/>
    <n v="3799.08"/>
    <m/>
    <m/>
    <m/>
    <m/>
    <m/>
    <m/>
    <m/>
    <x v="0"/>
    <x v="0"/>
    <m/>
  </r>
  <r>
    <s v=""/>
    <s v=" E0403_12950"/>
    <s v="Prepare to Ship Production Magnets 38 thru 74 to BNL  ESR-Magnet-Correctors"/>
    <s v="6.04.03.03.04"/>
    <x v="0"/>
    <d v="2027-05-24T00:00:00"/>
    <d v="2027-06-11T00:00:00"/>
    <s v="ebockhold"/>
    <s v="mwiseman"/>
    <n v="3799.08"/>
    <m/>
    <s v="C"/>
    <s v="Labor"/>
    <s v="TEC"/>
    <m/>
    <s v="JLAB"/>
    <s v="Const"/>
    <s v="NC_MAG"/>
    <x v="7"/>
    <s v="S.P272.B"/>
    <s v="APP00513"/>
    <m/>
    <m/>
    <m/>
    <m/>
    <m/>
    <m/>
    <m/>
    <m/>
    <m/>
    <n v="3799.08"/>
    <m/>
    <m/>
    <m/>
    <m/>
    <m/>
    <m/>
    <m/>
    <x v="0"/>
    <x v="0"/>
    <m/>
  </r>
  <r>
    <s v=""/>
    <s v=" E0403_12960"/>
    <s v="Prepare to Ship Production Magnets 75 thru 111 to BNL  ESR-Magnet-Correctors"/>
    <s v="6.04.03.03.04"/>
    <x v="0"/>
    <d v="2027-08-04T00:00:00"/>
    <d v="2027-08-23T00:00:00"/>
    <s v="ebockhold"/>
    <s v="mwiseman"/>
    <n v="3799.08"/>
    <m/>
    <s v="C"/>
    <s v="Labor"/>
    <s v="TEC"/>
    <m/>
    <s v="JLAB"/>
    <s v="Const"/>
    <s v="NC_MAG"/>
    <x v="7"/>
    <s v="S.P272.B"/>
    <s v="APP00513"/>
    <m/>
    <m/>
    <m/>
    <m/>
    <m/>
    <m/>
    <m/>
    <m/>
    <m/>
    <n v="3799.08"/>
    <m/>
    <m/>
    <m/>
    <m/>
    <m/>
    <m/>
    <m/>
    <x v="0"/>
    <x v="0"/>
    <m/>
  </r>
  <r>
    <s v=""/>
    <s v=" E0403_12970"/>
    <s v="Prepare to Ship Production Magnets 112 thru 148 to BNL  ESR-Magnet-Correctors"/>
    <s v="6.04.03.03.04"/>
    <x v="0"/>
    <d v="2027-10-15T00:00:00"/>
    <d v="2027-11-03T00:00:00"/>
    <s v="ebockhold"/>
    <s v="mwiseman"/>
    <n v="3913.05"/>
    <m/>
    <s v="C"/>
    <s v="Labor"/>
    <s v="TEC"/>
    <m/>
    <s v="JLAB"/>
    <s v="Const"/>
    <s v="NC_MAG"/>
    <x v="7"/>
    <s v="S.P272.B"/>
    <s v="APP00513"/>
    <m/>
    <m/>
    <m/>
    <m/>
    <m/>
    <m/>
    <m/>
    <m/>
    <m/>
    <m/>
    <n v="3913.05"/>
    <m/>
    <m/>
    <m/>
    <m/>
    <m/>
    <m/>
    <x v="0"/>
    <x v="0"/>
    <m/>
  </r>
  <r>
    <s v=""/>
    <s v=" E0403_12980"/>
    <s v="Prepare to Ship Production Magnets 149 thru 185 to BNL  ESR-Magnet-Correctors"/>
    <s v="6.04.03.03.04"/>
    <x v="0"/>
    <d v="2028-01-14T00:00:00"/>
    <d v="2028-02-03T00:00:00"/>
    <s v="ebockhold"/>
    <s v="mwiseman"/>
    <n v="3913.05"/>
    <m/>
    <s v="C"/>
    <s v="Labor"/>
    <s v="TEC"/>
    <m/>
    <s v="JLAB"/>
    <s v="Const"/>
    <s v="NC_MAG"/>
    <x v="7"/>
    <s v="S.P272.B"/>
    <s v="APP00513"/>
    <m/>
    <m/>
    <m/>
    <m/>
    <m/>
    <m/>
    <m/>
    <m/>
    <m/>
    <m/>
    <n v="3913.05"/>
    <m/>
    <m/>
    <m/>
    <m/>
    <m/>
    <m/>
    <x v="0"/>
    <x v="0"/>
    <m/>
  </r>
  <r>
    <s v=""/>
    <s v=" E0403_12990"/>
    <s v="Prepare to Ship Production Magnets 186 thru 220 to BNL  ESR-Magnet-Correctors"/>
    <s v="6.04.03.03.04"/>
    <x v="0"/>
    <d v="2028-03-14T00:00:00"/>
    <d v="2028-03-31T00:00:00"/>
    <s v="ebockhold"/>
    <s v="mwiseman"/>
    <n v="3908.08"/>
    <m/>
    <s v="C"/>
    <s v="Labor"/>
    <s v="TEC"/>
    <m/>
    <s v="JLAB"/>
    <s v="Const"/>
    <s v="NC_MAG"/>
    <x v="7"/>
    <s v="S.P272.B"/>
    <s v="APP00513"/>
    <m/>
    <m/>
    <m/>
    <m/>
    <m/>
    <m/>
    <m/>
    <m/>
    <m/>
    <m/>
    <n v="3908.08"/>
    <m/>
    <m/>
    <m/>
    <m/>
    <m/>
    <m/>
    <x v="0"/>
    <x v="0"/>
    <m/>
  </r>
  <r>
    <s v=""/>
    <s v=" E0403_1890"/>
    <s v="Commission Measurement Stands / Power Supply RCS-Magnet-Dipoles"/>
    <s v="6.03.02.02.01.04"/>
    <x v="1"/>
    <d v="2025-10-17T00:00:00"/>
    <d v="2025-11-14T00:00:00"/>
    <s v="ebockhold"/>
    <s v="mwiseman"/>
    <n v="15132.01"/>
    <m/>
    <s v="C"/>
    <s v="Labor"/>
    <s v="TEC"/>
    <s v="CD-3A"/>
    <s v="JLAB"/>
    <s v="Const"/>
    <s v="NC_MAG"/>
    <x v="8"/>
    <s v="S.P267"/>
    <s v="APP00505"/>
    <m/>
    <m/>
    <m/>
    <m/>
    <m/>
    <m/>
    <m/>
    <m/>
    <n v="15132.01"/>
    <m/>
    <m/>
    <m/>
    <m/>
    <m/>
    <m/>
    <m/>
    <m/>
    <x v="0"/>
    <x v="0"/>
    <m/>
  </r>
  <r>
    <s v=""/>
    <s v=" E0403_1720"/>
    <s v="Assemble Measurement Stands / Power Supply RCS-Magnet-Dipoles"/>
    <s v="6.03.02.02.01.04"/>
    <x v="1"/>
    <d v="2025-04-14T00:00:00"/>
    <d v="2025-10-16T00:00:00"/>
    <s v="ebockhold"/>
    <s v="mwiseman"/>
    <n v="62596.4"/>
    <m/>
    <s v="C"/>
    <s v="Labor"/>
    <s v="TEC"/>
    <s v="CD-3A"/>
    <s v="JLAB"/>
    <s v="Const"/>
    <s v="NC_MAG"/>
    <x v="7"/>
    <s v="S.P267"/>
    <s v="APP00505"/>
    <m/>
    <m/>
    <m/>
    <m/>
    <m/>
    <m/>
    <m/>
    <n v="57299.78"/>
    <n v="5296.62"/>
    <m/>
    <m/>
    <m/>
    <m/>
    <m/>
    <m/>
    <m/>
    <m/>
    <x v="0"/>
    <x v="0"/>
    <m/>
  </r>
  <r>
    <s v=""/>
    <s v=" E0403_1920"/>
    <s v="Receipt and Incoming Inspection of Production Magnets Group A1 - 1 thru 64 RCS-Magnet-Dipoles"/>
    <s v="6.03.02.02.01.04"/>
    <x v="0"/>
    <d v="2026-03-11T00:00:00"/>
    <d v="2026-07-01T00:00:00"/>
    <s v="ebockhold"/>
    <s v="mwiseman"/>
    <n v="51513.22"/>
    <m/>
    <s v="C"/>
    <s v="Labor"/>
    <s v="TEC"/>
    <s v="CD-3A"/>
    <s v="JLAB"/>
    <s v="Const"/>
    <s v="NC_MAG"/>
    <x v="8"/>
    <s v="D.APP37.C"/>
    <s v="APP00506"/>
    <m/>
    <m/>
    <m/>
    <m/>
    <m/>
    <m/>
    <m/>
    <m/>
    <n v="51513.22"/>
    <m/>
    <m/>
    <m/>
    <m/>
    <m/>
    <m/>
    <m/>
    <m/>
    <x v="0"/>
    <x v="0"/>
    <m/>
  </r>
  <r>
    <s v=""/>
    <s v=" E0403_1930"/>
    <s v="Perform Magnet Measurements on Production Magnets Group A1 - 1 thru 64 RCS-Magnet-Dipoles"/>
    <s v="6.03.02.02.01.04"/>
    <x v="0"/>
    <d v="2026-03-18T00:00:00"/>
    <d v="2026-07-09T00:00:00"/>
    <s v="ebockhold"/>
    <s v="mwiseman"/>
    <n v="37485.1"/>
    <m/>
    <s v="C"/>
    <s v="Labor"/>
    <s v="TEC"/>
    <s v="CD-3A"/>
    <s v="JLAB"/>
    <s v="Const"/>
    <s v="NC_MAG"/>
    <x v="8"/>
    <s v="D.APP37.C"/>
    <s v="APP00506"/>
    <m/>
    <m/>
    <m/>
    <m/>
    <m/>
    <m/>
    <m/>
    <m/>
    <n v="37485.1"/>
    <m/>
    <m/>
    <m/>
    <m/>
    <m/>
    <m/>
    <m/>
    <m/>
    <x v="0"/>
    <x v="0"/>
    <m/>
  </r>
  <r>
    <s v=""/>
    <s v=" E0403_1940"/>
    <s v="Analysis and Final Inspection of Production Magnets Group A1 - 1 thru 64 RCS-Magnet-Dipoles"/>
    <s v="6.03.02.02.01.04"/>
    <x v="0"/>
    <d v="2026-04-08T00:00:00"/>
    <d v="2026-08-25T00:00:00"/>
    <s v="ebockhold"/>
    <s v="mwiseman"/>
    <n v="3056.92"/>
    <m/>
    <s v="C"/>
    <s v="Labor"/>
    <s v="TEC"/>
    <s v="CD-3A"/>
    <s v="JLAB"/>
    <s v="Const"/>
    <s v="NC_MAG"/>
    <x v="8"/>
    <s v="D.APP37.C"/>
    <s v="APP00506"/>
    <m/>
    <m/>
    <m/>
    <m/>
    <m/>
    <m/>
    <m/>
    <m/>
    <n v="3056.92"/>
    <m/>
    <m/>
    <m/>
    <m/>
    <m/>
    <m/>
    <m/>
    <m/>
    <x v="0"/>
    <x v="0"/>
    <m/>
  </r>
  <r>
    <s v=""/>
    <s v=" E0403_1950"/>
    <s v="Receipt and Incoming Inspection of Production Magnets Group A2 - 65 thru 128 RCS-Magnet-Dipoles"/>
    <s v="6.03.02.02.01.04"/>
    <x v="0"/>
    <d v="2026-08-10T00:00:00"/>
    <d v="2026-12-04T00:00:00"/>
    <s v="ebockhold"/>
    <s v="mwiseman"/>
    <n v="52330.33"/>
    <m/>
    <s v="C"/>
    <s v="Labor"/>
    <s v="TEC"/>
    <s v="CD-3A"/>
    <s v="JLAB"/>
    <s v="Const"/>
    <s v="NC_MAG"/>
    <x v="8"/>
    <s v="D.APP37.C"/>
    <s v="APP00506"/>
    <m/>
    <m/>
    <m/>
    <m/>
    <m/>
    <m/>
    <m/>
    <m/>
    <n v="24202.78"/>
    <n v="28127.55"/>
    <m/>
    <m/>
    <m/>
    <m/>
    <m/>
    <m/>
    <m/>
    <x v="0"/>
    <x v="0"/>
    <m/>
  </r>
  <r>
    <s v=""/>
    <s v=" E0403_1960"/>
    <s v="Perform Magnet Measurements on Production Magnets Group A2 - 65 thru 128 RCS-Magnet-Dipoles"/>
    <s v="6.03.02.02.01.04"/>
    <x v="0"/>
    <d v="2026-08-17T00:00:00"/>
    <d v="2026-12-11T00:00:00"/>
    <s v="ebockhold"/>
    <s v="mwiseman"/>
    <n v="38178.71"/>
    <m/>
    <s v="C"/>
    <s v="Labor"/>
    <s v="TEC"/>
    <s v="CD-3A"/>
    <s v="JLAB"/>
    <s v="Const"/>
    <s v="NC_MAG"/>
    <x v="8"/>
    <s v="D.APP37.C"/>
    <s v="APP00506"/>
    <m/>
    <m/>
    <m/>
    <m/>
    <m/>
    <m/>
    <m/>
    <m/>
    <n v="15271.48"/>
    <n v="22907.22"/>
    <m/>
    <m/>
    <m/>
    <m/>
    <m/>
    <m/>
    <m/>
    <x v="0"/>
    <x v="0"/>
    <m/>
  </r>
  <r>
    <s v=""/>
    <s v=" E0403_1970"/>
    <s v="Analysis and Final Inspection of Production Magnets Group A2 - 65 thru 128 RCS-Magnet-Dipoles"/>
    <s v="6.03.02.02.01.04"/>
    <x v="0"/>
    <d v="2026-09-08T00:00:00"/>
    <d v="2027-02-01T00:00:00"/>
    <s v="ebockhold"/>
    <s v="mwiseman"/>
    <n v="3168.73"/>
    <m/>
    <s v="C"/>
    <s v="Labor"/>
    <s v="TEC"/>
    <s v="CD-3A"/>
    <s v="JLAB"/>
    <s v="Const"/>
    <s v="NC_MAG"/>
    <x v="8"/>
    <s v="D.APP37.C"/>
    <s v="APP00506"/>
    <m/>
    <m/>
    <m/>
    <m/>
    <m/>
    <m/>
    <m/>
    <m/>
    <n v="549.67999999999995"/>
    <n v="2619.0500000000002"/>
    <m/>
    <m/>
    <m/>
    <m/>
    <m/>
    <m/>
    <m/>
    <x v="0"/>
    <x v="0"/>
    <m/>
  </r>
  <r>
    <s v=""/>
    <s v=" E0403_1980"/>
    <s v="Receipt and Incoming Inspection of Production Magnets Group A3 -129 thru 192 RCS-Magnet-Dipoles"/>
    <s v="6.03.02.02.01.04"/>
    <x v="0"/>
    <d v="2027-02-02T00:00:00"/>
    <d v="2027-05-25T00:00:00"/>
    <s v="ebockhold"/>
    <s v="mwiseman"/>
    <n v="53085.86"/>
    <m/>
    <s v="C"/>
    <s v="Labor"/>
    <s v="TEC"/>
    <m/>
    <s v="JLAB"/>
    <s v="Const"/>
    <s v="NC_MAG"/>
    <x v="8"/>
    <s v="D.APP37.C"/>
    <s v="APP00506"/>
    <m/>
    <m/>
    <m/>
    <m/>
    <m/>
    <m/>
    <m/>
    <m/>
    <m/>
    <n v="53085.86"/>
    <m/>
    <m/>
    <m/>
    <m/>
    <m/>
    <m/>
    <m/>
    <x v="0"/>
    <x v="0"/>
    <m/>
  </r>
  <r>
    <s v=""/>
    <s v=" E0403_1990"/>
    <s v="Perform Magnet Measurements on Production Magnets Group A3 - 129 thru 192 RCS-Magnet-Dipoles"/>
    <s v="6.03.02.02.01.04"/>
    <x v="0"/>
    <d v="2027-02-09T00:00:00"/>
    <d v="2027-06-02T00:00:00"/>
    <s v="ebockhold"/>
    <s v="mwiseman"/>
    <n v="38609.660000000003"/>
    <m/>
    <s v="C"/>
    <s v="Labor"/>
    <s v="TEC"/>
    <m/>
    <s v="JLAB"/>
    <s v="Const"/>
    <s v="NC_MAG"/>
    <x v="8"/>
    <s v="D.APP37.C"/>
    <s v="APP00506"/>
    <m/>
    <m/>
    <m/>
    <m/>
    <m/>
    <m/>
    <m/>
    <m/>
    <m/>
    <n v="38609.660000000003"/>
    <m/>
    <m/>
    <m/>
    <m/>
    <m/>
    <m/>
    <m/>
    <x v="0"/>
    <x v="0"/>
    <m/>
  </r>
  <r>
    <s v=""/>
    <s v=" E0403_2000"/>
    <s v="Analysis and Final Inspection of Production Magnets Group A3  - 129 thru 192 RCS-Magnet-Dipoles"/>
    <s v="6.03.02.02.01.04"/>
    <x v="0"/>
    <d v="2027-03-03T00:00:00"/>
    <d v="2027-07-20T00:00:00"/>
    <s v="ebockhold"/>
    <s v="mwiseman"/>
    <n v="3178.27"/>
    <m/>
    <s v="C"/>
    <s v="Labor"/>
    <s v="TEC"/>
    <m/>
    <s v="JLAB"/>
    <s v="Const"/>
    <s v="NC_MAG"/>
    <x v="8"/>
    <s v="D.APP37.C"/>
    <s v="APP00506"/>
    <m/>
    <m/>
    <m/>
    <m/>
    <m/>
    <m/>
    <m/>
    <m/>
    <m/>
    <n v="3178.27"/>
    <m/>
    <m/>
    <m/>
    <m/>
    <m/>
    <m/>
    <m/>
    <x v="0"/>
    <x v="0"/>
    <m/>
  </r>
  <r>
    <s v=""/>
    <s v=" E0403_2010"/>
    <s v="Receipt and Incoming Inspection of Production Magnets Group A4 - 129 thru 192 RCS-Magnet-Dipoles"/>
    <s v="6.03.02.02.01.04"/>
    <x v="0"/>
    <d v="2027-07-21T00:00:00"/>
    <d v="2027-11-12T00:00:00"/>
    <s v="ebockhold"/>
    <s v="mwiseman"/>
    <n v="53663.17"/>
    <m/>
    <s v="C"/>
    <s v="Labor"/>
    <s v="TEC"/>
    <m/>
    <s v="JLAB"/>
    <s v="Const"/>
    <s v="NC_MAG"/>
    <x v="8"/>
    <s v="D.APP37.C"/>
    <s v="APP00506"/>
    <m/>
    <m/>
    <m/>
    <m/>
    <m/>
    <m/>
    <m/>
    <m/>
    <m/>
    <n v="34210.269999999997"/>
    <n v="19452.900000000001"/>
    <m/>
    <m/>
    <m/>
    <m/>
    <m/>
    <m/>
    <x v="0"/>
    <x v="0"/>
    <m/>
  </r>
  <r>
    <s v=""/>
    <s v=" E0403_2020"/>
    <s v="Perform Magnet Measurements on Production Magnets Group A4 - 193 thru 256 RCS-Magnet-Dipoles"/>
    <s v="6.03.02.02.01.04"/>
    <x v="0"/>
    <d v="2027-07-28T00:00:00"/>
    <d v="2027-11-19T00:00:00"/>
    <s v="ebockhold"/>
    <s v="mwiseman"/>
    <n v="39101.93"/>
    <m/>
    <s v="C"/>
    <s v="Labor"/>
    <s v="TEC"/>
    <m/>
    <s v="JLAB"/>
    <s v="Const"/>
    <s v="NC_MAG"/>
    <x v="8"/>
    <s v="D.APP37.C"/>
    <s v="APP00506"/>
    <m/>
    <m/>
    <m/>
    <m/>
    <m/>
    <m/>
    <m/>
    <m/>
    <m/>
    <n v="22483.61"/>
    <n v="16618.32"/>
    <m/>
    <m/>
    <m/>
    <m/>
    <m/>
    <m/>
    <x v="0"/>
    <x v="0"/>
    <m/>
  </r>
  <r>
    <s v=""/>
    <s v=" E0403_2030"/>
    <s v="Analysis and Final Inspection of Production Magnets Group A4 - 193 thru 256 RCS-Magnet-Dipoles"/>
    <s v="6.03.02.02.01.04"/>
    <x v="0"/>
    <d v="2027-08-18T00:00:00"/>
    <d v="2028-01-11T00:00:00"/>
    <s v="ebockhold"/>
    <s v="mwiseman"/>
    <n v="3243.45"/>
    <m/>
    <s v="C"/>
    <s v="Labor"/>
    <s v="TEC"/>
    <m/>
    <s v="JLAB"/>
    <s v="Const"/>
    <s v="NC_MAG"/>
    <x v="8"/>
    <s v="D.APP37.C"/>
    <s v="APP00506"/>
    <m/>
    <m/>
    <m/>
    <m/>
    <m/>
    <m/>
    <m/>
    <m/>
    <m/>
    <n v="1025.99"/>
    <n v="2217.46"/>
    <m/>
    <m/>
    <m/>
    <m/>
    <m/>
    <m/>
    <x v="0"/>
    <x v="0"/>
    <m/>
  </r>
  <r>
    <s v=""/>
    <s v=" E0403_2040"/>
    <s v="Receipt and Incoming Inspection of Production Magnets Group A5 - 257 thru 320 RCS-Magnet-Dipoles"/>
    <s v="6.03.02.02.01.04"/>
    <x v="0"/>
    <d v="2028-01-12T00:00:00"/>
    <d v="2028-05-04T00:00:00"/>
    <s v="ebockhold"/>
    <s v="mwiseman"/>
    <n v="54678.44"/>
    <m/>
    <s v="C"/>
    <s v="Labor"/>
    <s v="TEC"/>
    <m/>
    <s v="JLAB"/>
    <s v="Const"/>
    <s v="NC_MAG"/>
    <x v="8"/>
    <s v="D.APP37.C"/>
    <s v="APP00506"/>
    <m/>
    <m/>
    <m/>
    <m/>
    <m/>
    <m/>
    <m/>
    <m/>
    <m/>
    <m/>
    <n v="54678.44"/>
    <m/>
    <m/>
    <m/>
    <m/>
    <m/>
    <m/>
    <x v="0"/>
    <x v="0"/>
    <m/>
  </r>
  <r>
    <s v=""/>
    <s v=" E0403_2050"/>
    <s v="Perform Magnet Measurements on Production Magnets Group A5 - 257 thru 320 RCS-Magnet-Dipoles"/>
    <s v="6.03.02.02.01.04"/>
    <x v="0"/>
    <d v="2028-01-20T00:00:00"/>
    <d v="2028-05-11T00:00:00"/>
    <s v="ebockhold"/>
    <s v="mwiseman"/>
    <n v="39767.949999999997"/>
    <m/>
    <s v="C"/>
    <s v="Labor"/>
    <s v="TEC"/>
    <m/>
    <s v="JLAB"/>
    <s v="Const"/>
    <s v="NC_MAG"/>
    <x v="8"/>
    <s v="D.APP37.C"/>
    <s v="APP00506"/>
    <m/>
    <m/>
    <m/>
    <m/>
    <m/>
    <m/>
    <m/>
    <m/>
    <m/>
    <m/>
    <n v="39767.949999999997"/>
    <m/>
    <m/>
    <m/>
    <m/>
    <m/>
    <m/>
    <x v="0"/>
    <x v="0"/>
    <m/>
  </r>
  <r>
    <s v=""/>
    <s v=" E0403_2060"/>
    <s v="Analysis and Final Inspection of Production Magnets Group A5 - 257 thru 320 RCS-Magnet-Dipoles"/>
    <s v="6.03.02.02.01.04"/>
    <x v="0"/>
    <d v="2028-02-10T00:00:00"/>
    <d v="2028-06-28T00:00:00"/>
    <s v="ebockhold"/>
    <s v="mwiseman"/>
    <n v="3273.61"/>
    <m/>
    <s v="C"/>
    <s v="Labor"/>
    <s v="TEC"/>
    <m/>
    <s v="JLAB"/>
    <s v="Const"/>
    <s v="NC_MAG"/>
    <x v="8"/>
    <s v="D.APP37.C"/>
    <s v="APP00506"/>
    <m/>
    <m/>
    <m/>
    <m/>
    <m/>
    <m/>
    <m/>
    <m/>
    <m/>
    <m/>
    <n v="3273.61"/>
    <m/>
    <m/>
    <m/>
    <m/>
    <m/>
    <m/>
    <x v="0"/>
    <x v="0"/>
    <m/>
  </r>
  <r>
    <s v=""/>
    <s v=" E0403_1650"/>
    <s v="Establish Magnet Measurement Facilities RCS-Magnet-Dipoles"/>
    <s v="6.03.02.02.01.04"/>
    <x v="1"/>
    <d v="2025-01-21T00:00:00"/>
    <d v="2025-04-21T00:00:00"/>
    <s v="ebockhold"/>
    <s v="mwiseman"/>
    <n v="39941.89"/>
    <m/>
    <s v="C"/>
    <s v="Labor"/>
    <s v="TEC"/>
    <s v="CD-3A"/>
    <s v="JLAB"/>
    <s v="Const"/>
    <s v="NC_MAG"/>
    <x v="8"/>
    <s v="S.P266"/>
    <s v="APP00504"/>
    <m/>
    <m/>
    <m/>
    <m/>
    <m/>
    <m/>
    <m/>
    <n v="39941.89"/>
    <m/>
    <m/>
    <m/>
    <m/>
    <m/>
    <m/>
    <m/>
    <m/>
    <m/>
    <x v="0"/>
    <x v="0"/>
    <m/>
  </r>
  <r>
    <s v=""/>
    <s v=" E0403_2530"/>
    <s v="Prepare to Ship Production Magnets Group A1 - 1 thru 64 to BNL  RCS-Magnet-Dipoles"/>
    <s v="6.03.02.02.01.05"/>
    <x v="0"/>
    <d v="2026-08-26T00:00:00"/>
    <d v="2026-09-25T00:00:00"/>
    <s v="ebockhold"/>
    <s v="mwiseman"/>
    <n v="9131.39"/>
    <m/>
    <s v="C"/>
    <s v="Labor"/>
    <s v="TEC"/>
    <s v="CD-3A"/>
    <s v="JLAB"/>
    <s v="Const"/>
    <s v="NC_MAG"/>
    <x v="7"/>
    <s v="D.APP37.C"/>
    <s v="APP00506"/>
    <m/>
    <m/>
    <m/>
    <m/>
    <m/>
    <m/>
    <m/>
    <m/>
    <n v="9131.39"/>
    <m/>
    <m/>
    <m/>
    <m/>
    <m/>
    <m/>
    <m/>
    <m/>
    <x v="0"/>
    <x v="0"/>
    <m/>
  </r>
  <r>
    <s v=""/>
    <s v=" E0403_2540"/>
    <s v="Prepare to Ship Production Magnets Group A2 - 65 thru 128 to BNL  RCS-Magnet-Dipoles"/>
    <s v="6.03.02.02.01.05"/>
    <x v="0"/>
    <d v="2027-02-02T00:00:00"/>
    <d v="2027-03-04T00:00:00"/>
    <s v="ebockhold"/>
    <s v="mwiseman"/>
    <n v="9408.0499999999993"/>
    <m/>
    <s v="C"/>
    <s v="Labor"/>
    <s v="TEC"/>
    <s v="CD-3A"/>
    <s v="JLAB"/>
    <s v="Const"/>
    <s v="NC_MAG"/>
    <x v="7"/>
    <s v="D.APP37.C"/>
    <s v="APP00506"/>
    <m/>
    <m/>
    <m/>
    <m/>
    <m/>
    <m/>
    <m/>
    <m/>
    <m/>
    <n v="9408.0499999999993"/>
    <m/>
    <m/>
    <m/>
    <m/>
    <m/>
    <m/>
    <m/>
    <x v="0"/>
    <x v="0"/>
    <m/>
  </r>
  <r>
    <s v=""/>
    <s v=" E0403_2550"/>
    <s v="Prepare to Ship Production Magnets Group A3 - 129 thru 192 to BNL  RCS-Magnet-Dipoles"/>
    <s v="6.03.02.02.01.05"/>
    <x v="0"/>
    <d v="2027-07-21T00:00:00"/>
    <d v="2027-08-19T00:00:00"/>
    <s v="ebockhold"/>
    <s v="mwiseman"/>
    <n v="9444.6299999999992"/>
    <m/>
    <s v="C"/>
    <s v="Labor"/>
    <s v="TEC"/>
    <m/>
    <s v="JLAB"/>
    <s v="Const"/>
    <s v="NC_MAG"/>
    <x v="7"/>
    <s v="D.APP37.C"/>
    <s v="APP00506"/>
    <m/>
    <m/>
    <m/>
    <m/>
    <m/>
    <m/>
    <m/>
    <m/>
    <m/>
    <n v="9444.6299999999992"/>
    <m/>
    <m/>
    <m/>
    <m/>
    <m/>
    <m/>
    <m/>
    <x v="0"/>
    <x v="0"/>
    <m/>
  </r>
  <r>
    <s v=""/>
    <s v=" E0403_2560"/>
    <s v="Prepare to Ship Production Magnets Group A4 - 193 thru 256 to BNL  RCS-Magnet-Dipoles"/>
    <s v="6.03.02.02.01.05"/>
    <x v="0"/>
    <d v="2028-01-12T00:00:00"/>
    <d v="2028-02-11T00:00:00"/>
    <s v="ebockhold"/>
    <s v="mwiseman"/>
    <n v="9727.9699999999993"/>
    <m/>
    <s v="C"/>
    <s v="Labor"/>
    <s v="TEC"/>
    <m/>
    <s v="JLAB"/>
    <s v="Const"/>
    <s v="NC_MAG"/>
    <x v="7"/>
    <s v="D.APP37.C"/>
    <s v="APP00506"/>
    <m/>
    <m/>
    <m/>
    <m/>
    <m/>
    <m/>
    <m/>
    <m/>
    <m/>
    <m/>
    <n v="9727.9699999999993"/>
    <m/>
    <m/>
    <m/>
    <m/>
    <m/>
    <m/>
    <x v="0"/>
    <x v="0"/>
    <m/>
  </r>
  <r>
    <s v=""/>
    <s v=" E0403_2570"/>
    <s v="Prepare to Ship Production Magnets Group A5 - 257 thru 320 to BNL  RCS-Magnet-Dipoles"/>
    <s v="6.03.02.02.01.05"/>
    <x v="0"/>
    <d v="2028-06-29T00:00:00"/>
    <d v="2028-07-31T00:00:00"/>
    <s v="ebockhold"/>
    <s v="mwiseman"/>
    <n v="9727.9699999999993"/>
    <m/>
    <s v="C"/>
    <s v="Labor"/>
    <s v="TEC"/>
    <m/>
    <s v="JLAB"/>
    <s v="Const"/>
    <s v="NC_MAG"/>
    <x v="7"/>
    <s v="D.APP37.C"/>
    <s v="APP00506"/>
    <m/>
    <m/>
    <m/>
    <m/>
    <m/>
    <m/>
    <m/>
    <m/>
    <m/>
    <m/>
    <n v="9727.9699999999993"/>
    <m/>
    <m/>
    <m/>
    <m/>
    <m/>
    <m/>
    <x v="0"/>
    <x v="0"/>
    <m/>
  </r>
  <r>
    <s v=""/>
    <s v=" E0403_10340"/>
    <s v="FY23 Management LOE-Labor ESR Magnets"/>
    <s v="6.04.03.01"/>
    <x v="0"/>
    <d v="2022-10-03T00:00:00"/>
    <d v="2023-09-29T00:00:00"/>
    <s v="ebockhold"/>
    <s v="mwiseman"/>
    <n v="12766.06"/>
    <m/>
    <s v="A"/>
    <s v="Labor"/>
    <s v="TEC"/>
    <m/>
    <s v="JLAB"/>
    <s v="Const"/>
    <s v="NC_MAG"/>
    <x v="0"/>
    <m/>
    <m/>
    <m/>
    <m/>
    <m/>
    <m/>
    <m/>
    <n v="12766.06"/>
    <n v="0"/>
    <m/>
    <m/>
    <m/>
    <m/>
    <m/>
    <m/>
    <m/>
    <m/>
    <m/>
    <m/>
    <x v="0"/>
    <x v="0"/>
    <m/>
  </r>
  <r>
    <s v=""/>
    <s v=" E0403_10350"/>
    <s v="FY24 Management LOE-Labor ESR Magnets"/>
    <s v="6.04.03.01"/>
    <x v="0"/>
    <d v="2023-10-02T00:00:00"/>
    <d v="2024-09-30T00:00:00"/>
    <s v="ebockhold"/>
    <s v="mwiseman"/>
    <n v="13149.04"/>
    <m/>
    <s v="A"/>
    <s v="Labor"/>
    <s v="TEC"/>
    <m/>
    <s v="JLAB"/>
    <s v="Const"/>
    <s v="NC_MAG"/>
    <x v="0"/>
    <m/>
    <m/>
    <m/>
    <m/>
    <m/>
    <m/>
    <m/>
    <m/>
    <n v="13149.04"/>
    <m/>
    <m/>
    <m/>
    <m/>
    <m/>
    <m/>
    <m/>
    <m/>
    <m/>
    <m/>
    <x v="0"/>
    <x v="0"/>
    <m/>
  </r>
  <r>
    <s v=""/>
    <s v=" E0403_010330"/>
    <s v="TR Effort for Magnet Measurement Facilities Procurements ESR-Magnet-Quad 1"/>
    <s v="6.04.03.02.01.02"/>
    <x v="1"/>
    <d v="2024-07-31T00:00:00"/>
    <d v="2025-02-07T00:00:00"/>
    <s v="ebockhold"/>
    <s v="mwiseman"/>
    <n v="15648.54"/>
    <m/>
    <s v="C"/>
    <s v="Labor"/>
    <s v="TEC"/>
    <s v="CD-3A"/>
    <s v="JLAB"/>
    <s v="Const"/>
    <s v="NC_MAG"/>
    <x v="9"/>
    <s v="S.P268"/>
    <s v="APP00508"/>
    <m/>
    <m/>
    <m/>
    <m/>
    <m/>
    <m/>
    <n v="5176.0600000000004"/>
    <n v="10472.49"/>
    <m/>
    <m/>
    <m/>
    <m/>
    <m/>
    <m/>
    <m/>
    <m/>
    <m/>
    <x v="0"/>
    <x v="0"/>
    <m/>
  </r>
  <r>
    <s v=""/>
    <s v=" E0403_10940"/>
    <s v="Establish Magnet Measurement Facilities ESR-Magnet-Quad 1"/>
    <s v="6.04.03.02.01.03"/>
    <x v="1"/>
    <d v="2025-02-11T00:00:00"/>
    <d v="2025-05-12T00:00:00"/>
    <s v="ebockhold"/>
    <s v="mwiseman"/>
    <n v="49095.24"/>
    <m/>
    <s v="C"/>
    <s v="Labor"/>
    <s v="TEC"/>
    <s v="CD-3A"/>
    <s v="JLAB"/>
    <s v="Const"/>
    <s v="NC_MAG"/>
    <x v="8"/>
    <s v="S.P268"/>
    <s v="APP00508"/>
    <m/>
    <m/>
    <m/>
    <m/>
    <m/>
    <m/>
    <m/>
    <n v="49095.24"/>
    <m/>
    <m/>
    <m/>
    <m/>
    <m/>
    <m/>
    <m/>
    <m/>
    <m/>
    <x v="0"/>
    <x v="0"/>
    <m/>
  </r>
  <r>
    <s v=""/>
    <s v=" E0403_10970"/>
    <s v="Perform Magnet Measurements on Production Magnets Group A1 1 thru 41 ESR-Magnet-Quad 1"/>
    <s v="6.04.03.02.01.03"/>
    <x v="0"/>
    <d v="2028-03-23T00:00:00"/>
    <d v="2028-06-06T00:00:00"/>
    <s v="ebockhold"/>
    <s v="mwiseman"/>
    <n v="35238.42"/>
    <m/>
    <s v="C"/>
    <s v="Labor"/>
    <s v="TEC"/>
    <m/>
    <s v="JLAB"/>
    <s v="Const"/>
    <s v="NC_MAG"/>
    <x v="8"/>
    <s v="D.APP38.C"/>
    <s v="APP00510"/>
    <m/>
    <m/>
    <m/>
    <m/>
    <m/>
    <m/>
    <m/>
    <m/>
    <m/>
    <m/>
    <n v="35238.42"/>
    <m/>
    <m/>
    <m/>
    <m/>
    <m/>
    <m/>
    <x v="0"/>
    <x v="0"/>
    <m/>
  </r>
  <r>
    <s v=""/>
    <s v=" E0403_11010"/>
    <s v="Receipt and Incoming Inspection of Production Magnets Group A3 83 thru 123 ESR-Magnet-Quad 1"/>
    <s v="6.04.03.02.01.03"/>
    <x v="0"/>
    <d v="2028-11-17T00:00:00"/>
    <d v="2029-01-25T00:00:00"/>
    <s v="ebockhold"/>
    <s v="mwiseman"/>
    <n v="40564.339999999997"/>
    <m/>
    <s v="C"/>
    <s v="Labor"/>
    <s v="TEC"/>
    <m/>
    <s v="JLAB"/>
    <s v="Const"/>
    <s v="NC_MAG"/>
    <x v="8"/>
    <s v="D.APP38.C"/>
    <s v="APP00510"/>
    <m/>
    <m/>
    <m/>
    <m/>
    <m/>
    <m/>
    <m/>
    <m/>
    <m/>
    <m/>
    <m/>
    <n v="40564.339999999997"/>
    <m/>
    <m/>
    <m/>
    <m/>
    <m/>
    <x v="0"/>
    <x v="0"/>
    <m/>
  </r>
  <r>
    <s v=""/>
    <s v=" E0403_11020"/>
    <s v="Perform Magnet Measurements on Production Magnets Group A3 83 thru 123 ESR-Magnet-Quad 1"/>
    <s v="6.04.03.02.01.03"/>
    <x v="0"/>
    <d v="2028-11-28T00:00:00"/>
    <d v="2029-02-13T00:00:00"/>
    <s v="ebockhold"/>
    <s v="mwiseman"/>
    <n v="36295.57"/>
    <m/>
    <s v="C"/>
    <s v="Labor"/>
    <s v="TEC"/>
    <m/>
    <s v="JLAB"/>
    <s v="Const"/>
    <s v="NC_MAG"/>
    <x v="8"/>
    <s v="D.APP38.C"/>
    <s v="APP00510"/>
    <m/>
    <m/>
    <m/>
    <m/>
    <m/>
    <m/>
    <m/>
    <m/>
    <m/>
    <m/>
    <m/>
    <n v="36295.57"/>
    <m/>
    <m/>
    <m/>
    <m/>
    <m/>
    <x v="0"/>
    <x v="0"/>
    <m/>
  </r>
  <r>
    <s v=""/>
    <s v=" E0403_11030"/>
    <s v="Analysis and Final Inspection of Production Magnets Group A3 83 thru 123 ESR-Magnet-Quad 1"/>
    <s v="6.04.03.02.01.03"/>
    <x v="0"/>
    <d v="2028-12-19T00:00:00"/>
    <d v="2029-02-23T00:00:00"/>
    <s v="ebockhold"/>
    <s v="mwiseman"/>
    <n v="8372.2900000000009"/>
    <m/>
    <s v="C"/>
    <s v="Labor"/>
    <s v="TEC"/>
    <m/>
    <s v="JLAB"/>
    <s v="Const"/>
    <s v="NC_MAG"/>
    <x v="8"/>
    <s v="D.APP38.C"/>
    <s v="APP00510"/>
    <m/>
    <m/>
    <m/>
    <m/>
    <m/>
    <m/>
    <m/>
    <m/>
    <m/>
    <m/>
    <m/>
    <n v="8372.2900000000009"/>
    <m/>
    <m/>
    <m/>
    <m/>
    <m/>
    <x v="0"/>
    <x v="0"/>
    <m/>
  </r>
  <r>
    <s v=""/>
    <s v=" E0403_10980"/>
    <s v="Analysis and Final Inspection of Production Magnets Group A1 1 thru 41 ESR-Magnet-Quad 1"/>
    <s v="6.04.03.02.01.03"/>
    <x v="0"/>
    <d v="2028-04-13T00:00:00"/>
    <d v="2028-06-15T00:00:00"/>
    <s v="ebockhold"/>
    <s v="mwiseman"/>
    <n v="8128.44"/>
    <m/>
    <s v="C"/>
    <s v="Labor"/>
    <s v="TEC"/>
    <m/>
    <s v="JLAB"/>
    <s v="Const"/>
    <s v="NC_MAG"/>
    <x v="8"/>
    <s v="D.APP38.C"/>
    <s v="APP00510"/>
    <m/>
    <m/>
    <m/>
    <m/>
    <m/>
    <m/>
    <m/>
    <m/>
    <m/>
    <m/>
    <n v="8128.44"/>
    <m/>
    <m/>
    <m/>
    <m/>
    <m/>
    <m/>
    <x v="0"/>
    <x v="0"/>
    <m/>
  </r>
  <r>
    <s v=""/>
    <s v=" E0403_10985"/>
    <s v="Receipt and Incoming Inspection of Production Magnets Group A2 42 thru 82 ESR-Magnet-Quad 1"/>
    <s v="6.04.03.02.01.03"/>
    <x v="0"/>
    <d v="2028-06-09T00:00:00"/>
    <d v="2028-08-11T00:00:00"/>
    <s v="ebockhold"/>
    <s v="mwiseman"/>
    <n v="39341.65"/>
    <m/>
    <s v="C"/>
    <s v="Labor"/>
    <s v="TEC"/>
    <m/>
    <s v="JLAB"/>
    <s v="Const"/>
    <s v="NC_MAG"/>
    <x v="8"/>
    <s v="D.APP38.C"/>
    <s v="APP00510"/>
    <m/>
    <m/>
    <m/>
    <m/>
    <m/>
    <m/>
    <m/>
    <m/>
    <m/>
    <m/>
    <n v="39341.65"/>
    <m/>
    <m/>
    <m/>
    <m/>
    <m/>
    <m/>
    <x v="0"/>
    <x v="0"/>
    <m/>
  </r>
  <r>
    <s v=""/>
    <s v=" E0403_10995"/>
    <s v="Perform Magnet Measurements on Production Magnets Group A2 42 thru 82 ESR-Magnet-Quad 1"/>
    <s v="6.04.03.02.01.03"/>
    <x v="0"/>
    <d v="2028-06-16T00:00:00"/>
    <d v="2028-08-30T00:00:00"/>
    <s v="ebockhold"/>
    <s v="mwiseman"/>
    <n v="35216.19"/>
    <m/>
    <s v="C"/>
    <s v="Labor"/>
    <s v="TEC"/>
    <m/>
    <s v="JLAB"/>
    <s v="Const"/>
    <s v="NC_MAG"/>
    <x v="8"/>
    <s v="D.APP38.C"/>
    <s v="APP00510"/>
    <m/>
    <m/>
    <m/>
    <m/>
    <m/>
    <m/>
    <m/>
    <m/>
    <m/>
    <m/>
    <n v="35216.19"/>
    <m/>
    <m/>
    <m/>
    <m/>
    <m/>
    <m/>
    <x v="0"/>
    <x v="0"/>
    <m/>
  </r>
  <r>
    <s v=""/>
    <s v=" E0403_11005"/>
    <s v="Analysis and Final Inspection of Production Magnets Group A2 42 thru 82 ESR-Magnet-Quad 1"/>
    <s v="6.04.03.02.01.03"/>
    <x v="0"/>
    <d v="2028-07-10T00:00:00"/>
    <d v="2028-09-11T00:00:00"/>
    <s v="ebockhold"/>
    <s v="mwiseman"/>
    <n v="8139.65"/>
    <m/>
    <s v="C"/>
    <s v="Labor"/>
    <s v="TEC"/>
    <m/>
    <s v="JLAB"/>
    <s v="Const"/>
    <s v="NC_MAG"/>
    <x v="8"/>
    <s v="D.APP38.C"/>
    <s v="APP00510"/>
    <m/>
    <m/>
    <m/>
    <m/>
    <m/>
    <m/>
    <m/>
    <m/>
    <m/>
    <m/>
    <n v="8139.65"/>
    <m/>
    <m/>
    <m/>
    <m/>
    <m/>
    <m/>
    <x v="0"/>
    <x v="0"/>
    <m/>
  </r>
  <r>
    <s v=""/>
    <s v=" E0403_11035"/>
    <s v="Receipt and Incoming Inspection of Production Magnets Group A4 124 thru 164 ESR-Magnet-Quad 1"/>
    <s v="6.04.03.02.01.03"/>
    <x v="0"/>
    <d v="2029-04-30T00:00:00"/>
    <d v="2029-07-02T00:00:00"/>
    <s v="ebockhold"/>
    <s v="mwiseman"/>
    <n v="40564.339999999997"/>
    <m/>
    <s v="C"/>
    <s v="Labor"/>
    <s v="TEC"/>
    <m/>
    <s v="JLAB"/>
    <s v="Const"/>
    <s v="NC_MAG"/>
    <x v="8"/>
    <s v="D.APP38.C"/>
    <s v="APP00510"/>
    <m/>
    <m/>
    <m/>
    <m/>
    <m/>
    <m/>
    <m/>
    <m/>
    <m/>
    <m/>
    <m/>
    <n v="40564.339999999997"/>
    <m/>
    <m/>
    <m/>
    <m/>
    <m/>
    <x v="0"/>
    <x v="0"/>
    <m/>
  </r>
  <r>
    <s v=""/>
    <s v=" E0403_11045"/>
    <s v="Perform Magnet Measurements on Production Magnets Group A4 124 thru 164 ESR-Magnet-Quad 1"/>
    <s v="6.04.03.02.01.03"/>
    <x v="0"/>
    <d v="2029-05-07T00:00:00"/>
    <d v="2029-07-20T00:00:00"/>
    <s v="ebockhold"/>
    <s v="mwiseman"/>
    <n v="36295.57"/>
    <m/>
    <s v="C"/>
    <s v="Labor"/>
    <s v="TEC"/>
    <m/>
    <s v="JLAB"/>
    <s v="Const"/>
    <s v="NC_MAG"/>
    <x v="8"/>
    <s v="D.APP38.C"/>
    <s v="APP00510"/>
    <m/>
    <m/>
    <m/>
    <m/>
    <m/>
    <m/>
    <m/>
    <m/>
    <m/>
    <m/>
    <m/>
    <n v="36295.57"/>
    <m/>
    <m/>
    <m/>
    <m/>
    <m/>
    <x v="0"/>
    <x v="0"/>
    <m/>
  </r>
  <r>
    <s v=""/>
    <s v=" E0403_11055"/>
    <s v="Analysis and Final Inspection of Production Magnets Group A4 124 thru 164 ESR-Magnet-Quad 1"/>
    <s v="6.04.03.02.01.03"/>
    <x v="0"/>
    <d v="2029-05-29T00:00:00"/>
    <d v="2029-07-31T00:00:00"/>
    <s v="ebockhold"/>
    <s v="mwiseman"/>
    <n v="8372.2900000000009"/>
    <m/>
    <s v="C"/>
    <s v="Labor"/>
    <s v="TEC"/>
    <m/>
    <s v="JLAB"/>
    <s v="Const"/>
    <s v="NC_MAG"/>
    <x v="8"/>
    <s v="D.APP38.C"/>
    <s v="APP00510"/>
    <m/>
    <m/>
    <m/>
    <m/>
    <m/>
    <m/>
    <m/>
    <m/>
    <m/>
    <m/>
    <m/>
    <n v="8372.2900000000009"/>
    <m/>
    <m/>
    <m/>
    <m/>
    <m/>
    <x v="0"/>
    <x v="0"/>
    <m/>
  </r>
  <r>
    <s v=""/>
    <s v=" E0403_11060"/>
    <s v="Receipt and Incoming Inspection of Production Magnets Group A5 165 thru 205 ESR-Magnet-Quad 1"/>
    <s v="6.04.03.02.01.03"/>
    <x v="0"/>
    <d v="2029-10-04T00:00:00"/>
    <d v="2029-12-11T00:00:00"/>
    <s v="ebockhold"/>
    <s v="mwiseman"/>
    <n v="41781.269999999997"/>
    <m/>
    <s v="C"/>
    <s v="Labor"/>
    <s v="TEC"/>
    <m/>
    <s v="JLAB"/>
    <s v="Const"/>
    <s v="NC_MAG"/>
    <x v="8"/>
    <s v="D.APP38.C"/>
    <s v="APP00510"/>
    <m/>
    <m/>
    <m/>
    <m/>
    <m/>
    <m/>
    <m/>
    <m/>
    <m/>
    <m/>
    <m/>
    <m/>
    <n v="41781.269999999997"/>
    <m/>
    <m/>
    <m/>
    <m/>
    <x v="0"/>
    <x v="0"/>
    <m/>
  </r>
  <r>
    <s v=""/>
    <s v=" E0403_11070"/>
    <s v="Perform Magnet Measurements on Production Magnets Group A5 165 thru 205 ESR-Magnet-Quad 1"/>
    <s v="6.04.03.02.01.03"/>
    <x v="0"/>
    <d v="2029-10-12T00:00:00"/>
    <d v="2029-12-31T00:00:00"/>
    <s v="ebockhold"/>
    <s v="mwiseman"/>
    <n v="37384.44"/>
    <m/>
    <s v="C"/>
    <s v="Labor"/>
    <s v="TEC"/>
    <m/>
    <s v="JLAB"/>
    <s v="Const"/>
    <s v="NC_MAG"/>
    <x v="8"/>
    <s v="D.APP38.C"/>
    <s v="APP00510"/>
    <m/>
    <m/>
    <m/>
    <m/>
    <m/>
    <m/>
    <m/>
    <m/>
    <m/>
    <m/>
    <m/>
    <m/>
    <n v="37384.44"/>
    <m/>
    <m/>
    <m/>
    <m/>
    <x v="0"/>
    <x v="0"/>
    <m/>
  </r>
  <r>
    <s v=""/>
    <s v=" E0403_11075"/>
    <s v="Analysis and Final Inspection of Production Magnets Group A5 165 thru 205 ESR-Magnet-Quad 1"/>
    <s v="6.04.03.02.01.03"/>
    <x v="0"/>
    <d v="2029-11-02T00:00:00"/>
    <d v="1930-01-10T00:00:00"/>
    <s v="ebockhold"/>
    <s v="mwiseman"/>
    <n v="8623.4599999999991"/>
    <m/>
    <s v="C"/>
    <s v="Labor"/>
    <s v="TEC"/>
    <m/>
    <s v="JLAB"/>
    <s v="Const"/>
    <s v="NC_MAG"/>
    <x v="8"/>
    <s v="D.APP38.C"/>
    <s v="APP00510"/>
    <m/>
    <m/>
    <m/>
    <m/>
    <m/>
    <m/>
    <m/>
    <m/>
    <m/>
    <m/>
    <m/>
    <m/>
    <n v="8623.4599999999991"/>
    <m/>
    <m/>
    <m/>
    <m/>
    <x v="0"/>
    <x v="0"/>
    <m/>
  </r>
  <r>
    <s v=""/>
    <s v=" E0403_11080"/>
    <s v="Receipt and Incoming Inspection of Production Magnets Group A6 206 thru 247 ESR-Magnet-Quad 1"/>
    <s v="6.04.03.02.01.03"/>
    <x v="0"/>
    <d v="1930-03-19T00:00:00"/>
    <d v="1930-05-20T00:00:00"/>
    <s v="ebockhold"/>
    <s v="mwiseman"/>
    <n v="41781.269999999997"/>
    <m/>
    <s v="C"/>
    <s v="Labor"/>
    <s v="TEC"/>
    <m/>
    <s v="JLAB"/>
    <s v="Const"/>
    <s v="NC_MAG"/>
    <x v="8"/>
    <s v="D.APP38.C"/>
    <s v="APP00510"/>
    <m/>
    <m/>
    <m/>
    <m/>
    <m/>
    <m/>
    <m/>
    <m/>
    <m/>
    <m/>
    <m/>
    <m/>
    <n v="41781.269999999997"/>
    <m/>
    <m/>
    <m/>
    <m/>
    <x v="0"/>
    <x v="0"/>
    <m/>
  </r>
  <r>
    <s v=""/>
    <s v=" E0403_11090"/>
    <s v="Perform Magnet Measurements on Production Magnets Group A6 206 thru 247 ESR-Magnet-Quad 1"/>
    <s v="6.04.03.02.01.03"/>
    <x v="0"/>
    <d v="1930-03-26T00:00:00"/>
    <d v="1930-06-07T00:00:00"/>
    <s v="ebockhold"/>
    <s v="mwiseman"/>
    <n v="37384.44"/>
    <m/>
    <s v="C"/>
    <s v="Labor"/>
    <s v="TEC"/>
    <m/>
    <s v="JLAB"/>
    <s v="Const"/>
    <s v="NC_MAG"/>
    <x v="8"/>
    <s v="D.APP38.C"/>
    <s v="APP00510"/>
    <m/>
    <m/>
    <m/>
    <m/>
    <m/>
    <m/>
    <m/>
    <m/>
    <m/>
    <m/>
    <m/>
    <m/>
    <n v="37384.44"/>
    <m/>
    <m/>
    <m/>
    <m/>
    <x v="0"/>
    <x v="0"/>
    <m/>
  </r>
  <r>
    <s v=""/>
    <s v=" E0403_11095"/>
    <s v="Analysis and Final Inspection of Production Magnets Group A6 206 thru 247 ESR-Magnet-Quad 1"/>
    <s v="6.04.03.02.01.03"/>
    <x v="0"/>
    <d v="1930-04-16T00:00:00"/>
    <d v="1930-06-18T00:00:00"/>
    <s v="ebockhold"/>
    <s v="mwiseman"/>
    <n v="8623.4599999999991"/>
    <m/>
    <s v="C"/>
    <s v="Labor"/>
    <s v="TEC"/>
    <m/>
    <s v="JLAB"/>
    <s v="Const"/>
    <s v="NC_MAG"/>
    <x v="8"/>
    <s v="D.APP38.C"/>
    <s v="APP00510"/>
    <m/>
    <m/>
    <m/>
    <m/>
    <m/>
    <m/>
    <m/>
    <m/>
    <m/>
    <m/>
    <m/>
    <m/>
    <n v="8623.4599999999991"/>
    <m/>
    <m/>
    <m/>
    <m/>
    <x v="0"/>
    <x v="0"/>
    <m/>
  </r>
  <r>
    <s v=""/>
    <s v=" E0403_10960"/>
    <s v="Receipt and Incoming Inspection of Production Magnets Group A1 1 thru 41 ESR-Magnet-Quad 1"/>
    <s v="6.04.03.02.01.03"/>
    <x v="0"/>
    <d v="2028-03-16T00:00:00"/>
    <d v="2028-05-17T00:00:00"/>
    <s v="ebockhold"/>
    <s v="mwiseman"/>
    <n v="39352.519999999997"/>
    <m/>
    <s v="C"/>
    <s v="Labor"/>
    <s v="TEC"/>
    <m/>
    <s v="JLAB"/>
    <s v="Const"/>
    <s v="NC_MAG"/>
    <x v="8"/>
    <s v="D.APP38.C"/>
    <s v="APP00510"/>
    <m/>
    <m/>
    <m/>
    <m/>
    <m/>
    <m/>
    <m/>
    <m/>
    <m/>
    <m/>
    <n v="39352.519999999997"/>
    <m/>
    <m/>
    <m/>
    <m/>
    <m/>
    <m/>
    <x v="0"/>
    <x v="0"/>
    <m/>
  </r>
  <r>
    <s v=""/>
    <s v=" E0403_10950"/>
    <s v="Perform Magnet Measurements on First Article Magnet Vendor A ESR-Magnet-Quad 1"/>
    <s v="6.04.03.02.01.03"/>
    <x v="1"/>
    <d v="2026-08-31T00:00:00"/>
    <d v="2026-11-10T00:00:00"/>
    <s v="ebockhold"/>
    <s v="mwiseman"/>
    <n v="18912.240000000002"/>
    <m/>
    <s v="C"/>
    <s v="Labor"/>
    <s v="TEC"/>
    <m/>
    <s v="JLAB"/>
    <s v="Const"/>
    <s v="NC_MAG"/>
    <x v="8"/>
    <s v="D.APP38.A"/>
    <s v="APP00510"/>
    <m/>
    <m/>
    <m/>
    <m/>
    <m/>
    <m/>
    <m/>
    <m/>
    <n v="8321.3799999999992"/>
    <n v="10590.85"/>
    <m/>
    <m/>
    <m/>
    <m/>
    <m/>
    <m/>
    <m/>
    <x v="0"/>
    <x v="0"/>
    <m/>
  </r>
  <r>
    <s v=""/>
    <s v=" E0403_10935"/>
    <s v="Develop ESR Quad 1 Traveler Documentation and Pansophy Database ESR-Magnet-Quad 1"/>
    <s v="6.04.03.02.01.03"/>
    <x v="1"/>
    <d v="2023-10-20T00:00:00"/>
    <d v="2024-04-17T00:00:00"/>
    <s v="ebockhold"/>
    <s v="mwiseman"/>
    <n v="4383.01"/>
    <m/>
    <s v="C"/>
    <s v="Labor"/>
    <s v="TEC"/>
    <m/>
    <s v="JLAB"/>
    <s v="Const"/>
    <s v="NC_MAG"/>
    <x v="10"/>
    <s v="D.APP38"/>
    <m/>
    <m/>
    <m/>
    <m/>
    <m/>
    <m/>
    <m/>
    <n v="4383.01"/>
    <m/>
    <m/>
    <m/>
    <m/>
    <m/>
    <m/>
    <m/>
    <m/>
    <m/>
    <m/>
    <x v="0"/>
    <x v="0"/>
    <m/>
  </r>
  <r>
    <s v=""/>
    <s v=" E0403_11590"/>
    <s v="Prepare to Ship Production Magnets Group A1 1 thru 41 Vendor A to BNL  ESR-Magnet-Quad 1"/>
    <s v="6.04.03.02.01.04"/>
    <x v="0"/>
    <d v="2028-06-16T00:00:00"/>
    <d v="2028-07-12T00:00:00"/>
    <s v="ebockhold"/>
    <s v="mwiseman"/>
    <n v="14637.5"/>
    <m/>
    <s v="C"/>
    <s v="Labor"/>
    <s v="TEC"/>
    <m/>
    <s v="JLAB"/>
    <s v="Const"/>
    <s v="NC_MAG"/>
    <x v="7"/>
    <s v="D.APP38.C"/>
    <s v="APP00510"/>
    <m/>
    <m/>
    <m/>
    <m/>
    <m/>
    <m/>
    <m/>
    <m/>
    <m/>
    <m/>
    <n v="14637.5"/>
    <m/>
    <m/>
    <m/>
    <m/>
    <m/>
    <m/>
    <x v="0"/>
    <x v="0"/>
    <m/>
  </r>
  <r>
    <s v=""/>
    <s v=" E0403_11600"/>
    <s v="Prepare to Ship Production Magnets Group A2 42 thru 82 to BNL  ESR-Magnet-Quad 1"/>
    <s v="6.04.03.02.01.04"/>
    <x v="0"/>
    <d v="2028-09-12T00:00:00"/>
    <d v="2028-10-05T00:00:00"/>
    <s v="ebockhold"/>
    <s v="mwiseman"/>
    <n v="14773.88"/>
    <m/>
    <s v="C"/>
    <s v="Labor"/>
    <s v="TEC"/>
    <m/>
    <s v="JLAB"/>
    <s v="Const"/>
    <s v="NC_MAG"/>
    <x v="7"/>
    <s v="D.APP38.C"/>
    <s v="APP00510"/>
    <m/>
    <m/>
    <m/>
    <m/>
    <m/>
    <m/>
    <m/>
    <m/>
    <m/>
    <m/>
    <n v="11490.79"/>
    <n v="3283.08"/>
    <m/>
    <m/>
    <m/>
    <m/>
    <m/>
    <x v="0"/>
    <x v="0"/>
    <m/>
  </r>
  <r>
    <s v=""/>
    <s v=" E0403_11610"/>
    <s v="Prepare to Ship Production Magnets Group A3 83 thru 123 to BNL  ESR-Magnet-Quad 1"/>
    <s v="6.04.03.02.01.04"/>
    <x v="0"/>
    <d v="2029-02-26T00:00:00"/>
    <d v="2029-03-21T00:00:00"/>
    <s v="ebockhold"/>
    <s v="mwiseman"/>
    <n v="15076.62"/>
    <m/>
    <s v="C"/>
    <s v="Labor"/>
    <s v="TEC"/>
    <m/>
    <s v="JLAB"/>
    <s v="Const"/>
    <s v="NC_MAG"/>
    <x v="7"/>
    <s v="D.APP38.C"/>
    <s v="APP00510"/>
    <m/>
    <m/>
    <m/>
    <m/>
    <m/>
    <m/>
    <m/>
    <m/>
    <m/>
    <m/>
    <m/>
    <n v="15076.62"/>
    <m/>
    <m/>
    <m/>
    <m/>
    <m/>
    <x v="0"/>
    <x v="0"/>
    <m/>
  </r>
  <r>
    <s v=""/>
    <s v=" E0403_11620"/>
    <s v="Prepare to Ship Production Magnets Group A4 124 thru 164 to BNL  ESR-Magnet-Quad 1"/>
    <s v="6.04.03.02.01.04"/>
    <x v="0"/>
    <d v="2029-08-01T00:00:00"/>
    <d v="2029-08-24T00:00:00"/>
    <s v="ebockhold"/>
    <s v="mwiseman"/>
    <n v="15076.62"/>
    <m/>
    <s v="C"/>
    <s v="Labor"/>
    <s v="TEC"/>
    <m/>
    <s v="JLAB"/>
    <s v="Const"/>
    <s v="NC_MAG"/>
    <x v="7"/>
    <s v="D.APP38.C"/>
    <s v="APP00510"/>
    <m/>
    <m/>
    <m/>
    <m/>
    <m/>
    <m/>
    <m/>
    <m/>
    <m/>
    <m/>
    <m/>
    <n v="15076.62"/>
    <m/>
    <m/>
    <m/>
    <m/>
    <m/>
    <x v="0"/>
    <x v="0"/>
    <m/>
  </r>
  <r>
    <s v=""/>
    <s v=" E0403_11630"/>
    <s v="Prepare to Ship Production Magnets Group A5 165 thru 205 to BNL  ESR-Magnet-Quad 1"/>
    <s v="6.04.03.02.01.04"/>
    <x v="0"/>
    <d v="1930-01-11T00:00:00"/>
    <d v="1930-02-06T00:00:00"/>
    <s v="ebockhold"/>
    <s v="mwiseman"/>
    <n v="15528.92"/>
    <m/>
    <s v="C"/>
    <s v="Labor"/>
    <s v="TEC"/>
    <m/>
    <s v="JLAB"/>
    <s v="Const"/>
    <s v="NC_MAG"/>
    <x v="7"/>
    <s v="D.APP38.C"/>
    <s v="APP00510"/>
    <m/>
    <m/>
    <m/>
    <m/>
    <m/>
    <m/>
    <m/>
    <m/>
    <m/>
    <m/>
    <m/>
    <m/>
    <n v="15528.92"/>
    <m/>
    <m/>
    <m/>
    <m/>
    <x v="0"/>
    <x v="0"/>
    <m/>
  </r>
  <r>
    <s v=""/>
    <s v=" E0403_11640"/>
    <s v="Prepare to Ship Production Magnets Group A6 206 thru 247 to BNL  ESR-Magnet-Quad 1"/>
    <s v="6.04.03.02.01.04"/>
    <x v="0"/>
    <d v="1930-06-19T00:00:00"/>
    <d v="1930-07-15T00:00:00"/>
    <s v="ebockhold"/>
    <s v="mwiseman"/>
    <n v="15528.92"/>
    <m/>
    <s v="C"/>
    <s v="Labor"/>
    <s v="TEC"/>
    <m/>
    <s v="JLAB"/>
    <s v="Const"/>
    <s v="NC_MAG"/>
    <x v="7"/>
    <s v="D.APP38.C"/>
    <s v="APP00510"/>
    <m/>
    <m/>
    <m/>
    <m/>
    <m/>
    <m/>
    <m/>
    <m/>
    <m/>
    <m/>
    <m/>
    <m/>
    <n v="15528.92"/>
    <m/>
    <m/>
    <m/>
    <m/>
    <x v="0"/>
    <x v="0"/>
    <m/>
  </r>
  <r>
    <s v=""/>
    <s v=" E0403_11970"/>
    <s v="Receipt and Incoming Inspection of Production Magnets 1 Thru 6 ESR-Magnet-Quad 2"/>
    <s v="6.04.03.02.02.03"/>
    <x v="0"/>
    <d v="2028-03-16T00:00:00"/>
    <d v="2028-04-19T00:00:00"/>
    <s v="ebockhold"/>
    <s v="mwiseman"/>
    <n v="10729.54"/>
    <m/>
    <s v="C"/>
    <s v="Labor"/>
    <s v="TEC"/>
    <m/>
    <s v="JLAB"/>
    <s v="Const"/>
    <s v="NC_MAG"/>
    <x v="8"/>
    <s v="S.P271.B"/>
    <s v="APP00511"/>
    <m/>
    <m/>
    <m/>
    <m/>
    <m/>
    <m/>
    <m/>
    <m/>
    <m/>
    <m/>
    <n v="10729.54"/>
    <m/>
    <m/>
    <m/>
    <m/>
    <m/>
    <m/>
    <x v="0"/>
    <x v="0"/>
    <m/>
  </r>
  <r>
    <s v=""/>
    <s v=" E0403_11985"/>
    <s v="Perform Magnet Measurements on Production Magnets 1 Thru 6 ESR-Magnet-Quad 2"/>
    <s v="6.04.03.02.02.03"/>
    <x v="0"/>
    <d v="2028-03-23T00:00:00"/>
    <d v="2028-04-26T00:00:00"/>
    <s v="ebockhold"/>
    <s v="mwiseman"/>
    <n v="9619.59"/>
    <m/>
    <s v="C"/>
    <s v="Labor"/>
    <s v="TEC"/>
    <m/>
    <s v="JLAB"/>
    <s v="Const"/>
    <s v="NC_MAG"/>
    <x v="8"/>
    <s v="S.P271.B"/>
    <s v="APP00511"/>
    <m/>
    <m/>
    <m/>
    <m/>
    <m/>
    <m/>
    <m/>
    <m/>
    <m/>
    <m/>
    <n v="9619.59"/>
    <m/>
    <m/>
    <m/>
    <m/>
    <m/>
    <m/>
    <x v="0"/>
    <x v="0"/>
    <m/>
  </r>
  <r>
    <s v=""/>
    <s v=" E0403_11995"/>
    <s v="Analysis and Final Inspection of Production Magnets 1 Thru 6 ESR-Magnet-Quad 2"/>
    <s v="6.04.03.02.02.03"/>
    <x v="0"/>
    <d v="2028-04-13T00:00:00"/>
    <d v="2028-05-17T00:00:00"/>
    <s v="ebockhold"/>
    <s v="mwiseman"/>
    <n v="2219.9"/>
    <m/>
    <s v="C"/>
    <s v="Labor"/>
    <s v="TEC"/>
    <m/>
    <s v="JLAB"/>
    <s v="Const"/>
    <s v="NC_MAG"/>
    <x v="8"/>
    <s v="S.P271.B"/>
    <s v="APP00511"/>
    <m/>
    <m/>
    <m/>
    <m/>
    <m/>
    <m/>
    <m/>
    <m/>
    <m/>
    <m/>
    <n v="2219.9"/>
    <m/>
    <m/>
    <m/>
    <m/>
    <m/>
    <m/>
    <x v="0"/>
    <x v="0"/>
    <m/>
  </r>
  <r>
    <s v=""/>
    <s v=" E0403_12000"/>
    <s v="Receipt and Incoming Inspection of Production Magnets 7 Thru 12 ESR-Magnet-Quad 2"/>
    <s v="6.04.03.02.02.03"/>
    <x v="0"/>
    <d v="2028-07-10T00:00:00"/>
    <d v="2028-08-04T00:00:00"/>
    <s v="ebockhold"/>
    <s v="mwiseman"/>
    <n v="7029.7"/>
    <m/>
    <s v="C"/>
    <s v="Labor"/>
    <s v="TEC"/>
    <m/>
    <s v="JLAB"/>
    <s v="Const"/>
    <s v="NC_MAG"/>
    <x v="8"/>
    <s v="S.P271.B"/>
    <s v="APP00511"/>
    <m/>
    <m/>
    <m/>
    <m/>
    <m/>
    <m/>
    <m/>
    <m/>
    <m/>
    <m/>
    <n v="7029.7"/>
    <m/>
    <m/>
    <m/>
    <m/>
    <m/>
    <m/>
    <x v="0"/>
    <x v="0"/>
    <m/>
  </r>
  <r>
    <s v=""/>
    <s v=" E0403_12010"/>
    <s v="Perform Magnet Measurements on Production Magnets 7 Thru 12 ESR-Magnet-Quad 2"/>
    <s v="6.04.03.02.02.03"/>
    <x v="0"/>
    <d v="2028-07-17T00:00:00"/>
    <d v="2028-08-09T00:00:00"/>
    <s v="ebockhold"/>
    <s v="mwiseman"/>
    <n v="6289.73"/>
    <m/>
    <s v="C"/>
    <s v="Labor"/>
    <s v="TEC"/>
    <m/>
    <s v="JLAB"/>
    <s v="Const"/>
    <s v="NC_MAG"/>
    <x v="8"/>
    <s v="S.P271.B"/>
    <s v="APP00511"/>
    <m/>
    <m/>
    <m/>
    <m/>
    <m/>
    <m/>
    <m/>
    <m/>
    <m/>
    <m/>
    <n v="6289.73"/>
    <m/>
    <m/>
    <m/>
    <m/>
    <m/>
    <m/>
    <x v="0"/>
    <x v="0"/>
    <m/>
  </r>
  <r>
    <s v=""/>
    <s v=" E0403_12020"/>
    <s v="Analysis and Final Inspection of Production Magnets 7 Thru 12 ESR-Magnet-Quad 2"/>
    <s v="6.04.03.02.02.03"/>
    <x v="0"/>
    <d v="2028-08-07T00:00:00"/>
    <d v="2028-09-01T00:00:00"/>
    <s v="ebockhold"/>
    <s v="mwiseman"/>
    <n v="1479.94"/>
    <m/>
    <s v="C"/>
    <s v="Labor"/>
    <s v="TEC"/>
    <m/>
    <s v="JLAB"/>
    <s v="Const"/>
    <s v="NC_MAG"/>
    <x v="8"/>
    <s v="S.P271.B"/>
    <s v="APP00511"/>
    <m/>
    <m/>
    <m/>
    <m/>
    <m/>
    <m/>
    <m/>
    <m/>
    <m/>
    <m/>
    <n v="1479.94"/>
    <m/>
    <m/>
    <m/>
    <m/>
    <m/>
    <m/>
    <x v="0"/>
    <x v="0"/>
    <m/>
  </r>
  <r>
    <s v=""/>
    <s v=" E0403_11955"/>
    <s v="Perform Magnet Measurements on First Article Magnet ESR-Magnet-Quad 2"/>
    <s v="6.04.03.02.02.03"/>
    <x v="0"/>
    <d v="2026-08-31T00:00:00"/>
    <d v="2026-11-10T00:00:00"/>
    <s v="ebockhold"/>
    <s v="mwiseman"/>
    <n v="18912.240000000002"/>
    <m/>
    <s v="C"/>
    <s v="Labor"/>
    <s v="TEC"/>
    <m/>
    <s v="JLAB"/>
    <s v="Const"/>
    <s v="NC_MAG"/>
    <x v="8"/>
    <s v="S.P271.A"/>
    <s v="APP00511"/>
    <m/>
    <m/>
    <m/>
    <m/>
    <m/>
    <m/>
    <m/>
    <m/>
    <n v="8321.3799999999992"/>
    <n v="10590.85"/>
    <m/>
    <m/>
    <m/>
    <m/>
    <m/>
    <m/>
    <m/>
    <x v="0"/>
    <x v="0"/>
    <m/>
  </r>
  <r>
    <s v=""/>
    <s v=" E0403_11950"/>
    <s v="Develop ESR Quad 2 Traveler Documentation and Pansophy Database ESR-Magnet-Quad 2"/>
    <s v="6.04.03.02.02.03"/>
    <x v="0"/>
    <d v="2025-12-10T00:00:00"/>
    <d v="2026-06-04T00:00:00"/>
    <s v="ebockhold"/>
    <s v="mwiseman"/>
    <n v="4649.9399999999996"/>
    <m/>
    <s v="C"/>
    <s v="Labor"/>
    <s v="TEC"/>
    <m/>
    <s v="JLAB"/>
    <s v="Const"/>
    <s v="NC_MAG"/>
    <x v="10"/>
    <s v="S.P271"/>
    <m/>
    <m/>
    <m/>
    <m/>
    <m/>
    <m/>
    <m/>
    <m/>
    <m/>
    <n v="4649.9399999999996"/>
    <m/>
    <m/>
    <m/>
    <m/>
    <m/>
    <m/>
    <m/>
    <m/>
    <x v="0"/>
    <x v="0"/>
    <m/>
  </r>
  <r>
    <s v=""/>
    <s v=" E0403_12170"/>
    <s v="Prepare to Ship Production Magnets 1 thru 6 to BNL  ESR-Magnet-Quad 2"/>
    <s v="6.04.03.02.02.04"/>
    <x v="0"/>
    <d v="2028-05-18T00:00:00"/>
    <d v="2028-05-24T00:00:00"/>
    <s v="ebockhold"/>
    <s v="mwiseman"/>
    <n v="3946.5"/>
    <m/>
    <s v="C"/>
    <s v="Labor"/>
    <s v="TEC"/>
    <m/>
    <s v="JLAB"/>
    <s v="Const"/>
    <s v="NC_MAG"/>
    <x v="7"/>
    <s v="S.P271.B"/>
    <s v="APP00511"/>
    <m/>
    <m/>
    <m/>
    <m/>
    <m/>
    <m/>
    <m/>
    <m/>
    <m/>
    <m/>
    <n v="3946.5"/>
    <m/>
    <m/>
    <m/>
    <m/>
    <m/>
    <m/>
    <x v="0"/>
    <x v="0"/>
    <m/>
  </r>
  <r>
    <s v=""/>
    <s v=" E0403_12180"/>
    <s v="Prepare to Ship Production Magnets 7 thru 12 to BNL  ESR-Magnet-Quad 2"/>
    <s v="6.04.03.02.02.04"/>
    <x v="0"/>
    <d v="2028-09-05T00:00:00"/>
    <d v="2028-09-11T00:00:00"/>
    <s v="ebockhold"/>
    <s v="mwiseman"/>
    <n v="2589.89"/>
    <m/>
    <s v="C"/>
    <s v="Labor"/>
    <s v="TEC"/>
    <m/>
    <s v="JLAB"/>
    <s v="Const"/>
    <s v="NC_MAG"/>
    <x v="7"/>
    <s v="S.P271.B"/>
    <s v="APP00511"/>
    <m/>
    <m/>
    <m/>
    <m/>
    <m/>
    <m/>
    <m/>
    <m/>
    <m/>
    <m/>
    <n v="2589.89"/>
    <m/>
    <m/>
    <m/>
    <m/>
    <m/>
    <m/>
    <x v="0"/>
    <x v="0"/>
    <m/>
  </r>
  <r>
    <s v=""/>
    <s v=" E0403_12640"/>
    <s v="Analysis and Final Inspection of Production Magnets 1 thru 37 ESR-Magnet-Correctors"/>
    <s v="6.04.03.03.03"/>
    <x v="0"/>
    <d v="2026-12-18T00:00:00"/>
    <d v="2027-02-17T00:00:00"/>
    <s v="ebockhold"/>
    <s v="mwiseman"/>
    <n v="4704.92"/>
    <m/>
    <s v="C"/>
    <s v="Labor"/>
    <s v="TEC"/>
    <m/>
    <s v="JLAB"/>
    <s v="Const"/>
    <s v="NC_MAG"/>
    <x v="8"/>
    <s v="S.P272.B"/>
    <s v="APP00513"/>
    <m/>
    <m/>
    <m/>
    <m/>
    <m/>
    <m/>
    <m/>
    <m/>
    <m/>
    <n v="4704.92"/>
    <m/>
    <m/>
    <m/>
    <m/>
    <m/>
    <m/>
    <m/>
    <x v="0"/>
    <x v="0"/>
    <m/>
  </r>
  <r>
    <s v=""/>
    <s v=" E0403_12650"/>
    <s v="Receipt and Incoming Inspection of Production Magnets 38 thru 74 ESR-Magnet-Correctors"/>
    <s v="6.04.03.03.03"/>
    <x v="0"/>
    <d v="2027-03-01T00:00:00"/>
    <d v="2027-04-23T00:00:00"/>
    <s v="ebockhold"/>
    <s v="mwiseman"/>
    <n v="27992.92"/>
    <m/>
    <s v="C"/>
    <s v="Labor"/>
    <s v="TEC"/>
    <m/>
    <s v="JLAB"/>
    <s v="Const"/>
    <s v="NC_MAG"/>
    <x v="8"/>
    <s v="S.P272.B"/>
    <s v="APP00513"/>
    <m/>
    <m/>
    <m/>
    <m/>
    <m/>
    <m/>
    <m/>
    <m/>
    <m/>
    <n v="27992.92"/>
    <m/>
    <m/>
    <m/>
    <m/>
    <m/>
    <m/>
    <m/>
    <x v="0"/>
    <x v="0"/>
    <m/>
  </r>
  <r>
    <s v=""/>
    <s v=" E0403_12670"/>
    <s v="Perform Magnet Measurements on Production Magnets 38 thru 74 ESR-Magnet-Correctors"/>
    <s v="6.04.03.03.03"/>
    <x v="0"/>
    <d v="2027-03-08T00:00:00"/>
    <d v="2027-04-01T00:00:00"/>
    <s v="ebockhold"/>
    <s v="mwiseman"/>
    <n v="11201.86"/>
    <m/>
    <s v="C"/>
    <s v="Labor"/>
    <s v="TEC"/>
    <m/>
    <s v="JLAB"/>
    <s v="Const"/>
    <s v="NC_MAG"/>
    <x v="8"/>
    <s v="S.P272.B"/>
    <s v="APP00513"/>
    <m/>
    <m/>
    <m/>
    <m/>
    <m/>
    <m/>
    <m/>
    <m/>
    <m/>
    <n v="11201.86"/>
    <m/>
    <m/>
    <m/>
    <m/>
    <m/>
    <m/>
    <m/>
    <x v="0"/>
    <x v="0"/>
    <m/>
  </r>
  <r>
    <s v=""/>
    <s v=" E0403_12685"/>
    <s v="Analysis and Final Inspection of Production Magnets 38 thru 74 ESR-Magnet-Correctors"/>
    <s v="6.04.03.03.03"/>
    <x v="0"/>
    <d v="2027-03-29T00:00:00"/>
    <d v="2027-05-21T00:00:00"/>
    <s v="ebockhold"/>
    <s v="mwiseman"/>
    <n v="4692.37"/>
    <m/>
    <s v="C"/>
    <s v="Labor"/>
    <s v="TEC"/>
    <m/>
    <s v="JLAB"/>
    <s v="Const"/>
    <s v="NC_MAG"/>
    <x v="8"/>
    <s v="S.P272.B"/>
    <s v="APP00513"/>
    <m/>
    <m/>
    <m/>
    <m/>
    <m/>
    <m/>
    <m/>
    <m/>
    <m/>
    <n v="4692.37"/>
    <m/>
    <m/>
    <m/>
    <m/>
    <m/>
    <m/>
    <m/>
    <x v="0"/>
    <x v="0"/>
    <m/>
  </r>
  <r>
    <s v=""/>
    <s v=" E0403_12690"/>
    <s v="Receipt and Incoming Inspection of Production Magnets 75 thru 111 ESR-Magnet-Correctors"/>
    <s v="6.04.03.03.03"/>
    <x v="0"/>
    <d v="2027-05-10T00:00:00"/>
    <d v="2027-07-06T00:00:00"/>
    <s v="ebockhold"/>
    <s v="mwiseman"/>
    <n v="28012.65"/>
    <m/>
    <s v="C"/>
    <s v="Labor"/>
    <s v="TEC"/>
    <m/>
    <s v="JLAB"/>
    <s v="Const"/>
    <s v="NC_MAG"/>
    <x v="8"/>
    <s v="S.P272.B"/>
    <s v="APP00513"/>
    <m/>
    <m/>
    <m/>
    <m/>
    <m/>
    <m/>
    <m/>
    <m/>
    <m/>
    <n v="28012.65"/>
    <m/>
    <m/>
    <m/>
    <m/>
    <m/>
    <m/>
    <m/>
    <x v="0"/>
    <x v="0"/>
    <m/>
  </r>
  <r>
    <s v=""/>
    <s v=" E0403_12710"/>
    <s v="Perform Magnet Measurements on Production Magnets 75 thru 111 ESR-Magnet-Correctors"/>
    <s v="6.04.03.03.03"/>
    <x v="0"/>
    <d v="2027-05-17T00:00:00"/>
    <d v="2027-06-11T00:00:00"/>
    <s v="ebockhold"/>
    <s v="mwiseman"/>
    <n v="11186.76"/>
    <m/>
    <s v="C"/>
    <s v="Labor"/>
    <s v="TEC"/>
    <m/>
    <s v="JLAB"/>
    <s v="Const"/>
    <s v="NC_MAG"/>
    <x v="8"/>
    <s v="S.P272.B"/>
    <s v="APP00513"/>
    <m/>
    <m/>
    <m/>
    <m/>
    <m/>
    <m/>
    <m/>
    <m/>
    <m/>
    <n v="11186.76"/>
    <m/>
    <m/>
    <m/>
    <m/>
    <m/>
    <m/>
    <m/>
    <x v="0"/>
    <x v="0"/>
    <m/>
  </r>
  <r>
    <s v=""/>
    <s v=" E0403_12730"/>
    <s v="Analysis and Final Inspection of Production Magnets 75 thru 111 ESR-Magnet-Correctors"/>
    <s v="6.04.03.03.03"/>
    <x v="0"/>
    <d v="2027-06-08T00:00:00"/>
    <d v="2027-08-03T00:00:00"/>
    <s v="ebockhold"/>
    <s v="mwiseman"/>
    <n v="4704.92"/>
    <m/>
    <s v="C"/>
    <s v="Labor"/>
    <s v="TEC"/>
    <m/>
    <s v="JLAB"/>
    <s v="Const"/>
    <s v="NC_MAG"/>
    <x v="8"/>
    <s v="S.P272.B"/>
    <s v="APP00513"/>
    <m/>
    <m/>
    <m/>
    <m/>
    <m/>
    <m/>
    <m/>
    <m/>
    <m/>
    <n v="4704.92"/>
    <m/>
    <m/>
    <m/>
    <m/>
    <m/>
    <m/>
    <m/>
    <x v="0"/>
    <x v="0"/>
    <m/>
  </r>
  <r>
    <s v=""/>
    <s v=" E0403_12735"/>
    <s v="Receipt and Incoming Inspection of Production Magnets 112 thru 148 ESR-Magnet-Correctors"/>
    <s v="6.04.03.03.03"/>
    <x v="0"/>
    <d v="2027-07-21T00:00:00"/>
    <d v="2027-09-15T00:00:00"/>
    <s v="ebockhold"/>
    <s v="mwiseman"/>
    <n v="28012.65"/>
    <m/>
    <s v="C"/>
    <s v="Labor"/>
    <s v="TEC"/>
    <m/>
    <s v="JLAB"/>
    <s v="Const"/>
    <s v="NC_MAG"/>
    <x v="8"/>
    <s v="S.P272.B"/>
    <s v="APP00513"/>
    <m/>
    <m/>
    <m/>
    <m/>
    <m/>
    <m/>
    <m/>
    <m/>
    <m/>
    <n v="28012.65"/>
    <m/>
    <m/>
    <m/>
    <m/>
    <m/>
    <m/>
    <m/>
    <x v="0"/>
    <x v="0"/>
    <m/>
  </r>
  <r>
    <s v=""/>
    <s v=" E0403_12750"/>
    <s v="Perform Magnet Measurements on Production Magnets 112 thru 148 ESR-Magnet-Correctors"/>
    <s v="6.04.03.03.03"/>
    <x v="0"/>
    <d v="2027-07-28T00:00:00"/>
    <d v="2027-08-23T00:00:00"/>
    <s v="ebockhold"/>
    <s v="mwiseman"/>
    <n v="11186.76"/>
    <m/>
    <s v="C"/>
    <s v="Labor"/>
    <s v="TEC"/>
    <m/>
    <s v="JLAB"/>
    <s v="Const"/>
    <s v="NC_MAG"/>
    <x v="8"/>
    <s v="S.P272.B"/>
    <s v="APP00513"/>
    <m/>
    <m/>
    <m/>
    <m/>
    <m/>
    <m/>
    <m/>
    <m/>
    <m/>
    <n v="11186.76"/>
    <m/>
    <m/>
    <m/>
    <m/>
    <m/>
    <m/>
    <m/>
    <x v="0"/>
    <x v="0"/>
    <m/>
  </r>
  <r>
    <s v=""/>
    <s v=" E0403_12780"/>
    <s v="Analysis and Final Inspection of Production Magnets 112 thru 148 ESR-Magnet-Correctors"/>
    <s v="6.04.03.03.03"/>
    <x v="0"/>
    <d v="2027-08-18T00:00:00"/>
    <d v="2027-10-14T00:00:00"/>
    <s v="ebockhold"/>
    <s v="mwiseman"/>
    <n v="4736.68"/>
    <m/>
    <s v="C"/>
    <s v="Labor"/>
    <s v="TEC"/>
    <m/>
    <s v="JLAB"/>
    <s v="Const"/>
    <s v="NC_MAG"/>
    <x v="8"/>
    <s v="S.P272.B"/>
    <s v="APP00513"/>
    <m/>
    <m/>
    <m/>
    <m/>
    <m/>
    <m/>
    <m/>
    <m/>
    <m/>
    <n v="3670.92"/>
    <n v="1065.75"/>
    <m/>
    <m/>
    <m/>
    <m/>
    <m/>
    <m/>
    <x v="0"/>
    <x v="0"/>
    <m/>
  </r>
  <r>
    <s v=""/>
    <s v=" E0403_12785"/>
    <s v="Receipt and Incoming Inspection of Production Magnets 149 thru 185 ESR-Magnet-Correctors"/>
    <s v="6.04.03.03.03"/>
    <x v="0"/>
    <d v="2027-10-15T00:00:00"/>
    <d v="2027-12-14T00:00:00"/>
    <s v="ebockhold"/>
    <s v="mwiseman"/>
    <n v="28853.03"/>
    <m/>
    <s v="C"/>
    <s v="Labor"/>
    <s v="TEC"/>
    <m/>
    <s v="JLAB"/>
    <s v="Const"/>
    <s v="NC_MAG"/>
    <x v="8"/>
    <s v="S.P272.B"/>
    <s v="APP00513"/>
    <m/>
    <m/>
    <m/>
    <m/>
    <m/>
    <m/>
    <m/>
    <m/>
    <m/>
    <m/>
    <n v="28853.03"/>
    <m/>
    <m/>
    <m/>
    <m/>
    <m/>
    <m/>
    <x v="0"/>
    <x v="0"/>
    <m/>
  </r>
  <r>
    <s v=""/>
    <s v=" E0403_12800"/>
    <s v="Perform Magnet Measurements on Production Magnets 149 thru 185 ESR-Magnet-Correctors"/>
    <s v="6.04.03.03.03"/>
    <x v="0"/>
    <d v="2027-10-22T00:00:00"/>
    <d v="2027-11-18T00:00:00"/>
    <s v="ebockhold"/>
    <s v="mwiseman"/>
    <n v="11522.36"/>
    <m/>
    <s v="C"/>
    <s v="Labor"/>
    <s v="TEC"/>
    <m/>
    <s v="JLAB"/>
    <s v="Const"/>
    <s v="NC_MAG"/>
    <x v="8"/>
    <s v="S.P272.B"/>
    <s v="APP00513"/>
    <m/>
    <m/>
    <m/>
    <m/>
    <m/>
    <m/>
    <m/>
    <m/>
    <m/>
    <m/>
    <n v="11522.36"/>
    <m/>
    <m/>
    <m/>
    <m/>
    <m/>
    <m/>
    <x v="0"/>
    <x v="0"/>
    <m/>
  </r>
  <r>
    <s v=""/>
    <s v=" E0403_12820"/>
    <s v="Analysis and Final Inspection of Production Magnets 149 thru 185 ESR-Magnet-Correctors"/>
    <s v="6.04.03.03.03"/>
    <x v="0"/>
    <d v="2027-11-15T00:00:00"/>
    <d v="2028-01-13T00:00:00"/>
    <s v="ebockhold"/>
    <s v="mwiseman"/>
    <n v="4846.07"/>
    <m/>
    <s v="C"/>
    <s v="Labor"/>
    <s v="TEC"/>
    <m/>
    <s v="JLAB"/>
    <s v="Const"/>
    <s v="NC_MAG"/>
    <x v="8"/>
    <s v="S.P272.B"/>
    <s v="APP00513"/>
    <m/>
    <m/>
    <m/>
    <m/>
    <m/>
    <m/>
    <m/>
    <m/>
    <m/>
    <m/>
    <n v="4846.07"/>
    <m/>
    <m/>
    <m/>
    <m/>
    <m/>
    <m/>
    <x v="0"/>
    <x v="0"/>
    <m/>
  </r>
  <r>
    <s v=""/>
    <s v=" E0403_12830"/>
    <s v="Receipt and Incoming Inspection of Production Magnets 186 thru 220 ESR-Magnet-Correctors"/>
    <s v="6.04.03.03.03"/>
    <x v="0"/>
    <d v="2027-11-15T00:00:00"/>
    <d v="2028-01-13T00:00:00"/>
    <s v="ebockhold"/>
    <s v="mwiseman"/>
    <n v="29114.06"/>
    <m/>
    <s v="C"/>
    <s v="Labor"/>
    <s v="TEC"/>
    <m/>
    <s v="JLAB"/>
    <s v="Const"/>
    <s v="NC_MAG"/>
    <x v="8"/>
    <s v="S.P272.B"/>
    <s v="APP00513"/>
    <m/>
    <m/>
    <m/>
    <m/>
    <m/>
    <m/>
    <m/>
    <m/>
    <m/>
    <m/>
    <n v="29114.06"/>
    <m/>
    <m/>
    <m/>
    <m/>
    <m/>
    <m/>
    <x v="0"/>
    <x v="0"/>
    <m/>
  </r>
  <r>
    <s v=""/>
    <s v=" E0403_12850"/>
    <s v="Perform Magnet Measurements on Production Magnets 186 thru 220 ESR-Magnet-Correctors"/>
    <s v="6.04.03.03.03"/>
    <x v="0"/>
    <d v="2027-11-22T00:00:00"/>
    <d v="2027-12-20T00:00:00"/>
    <s v="ebockhold"/>
    <s v="mwiseman"/>
    <n v="11519.57"/>
    <m/>
    <s v="C"/>
    <s v="Labor"/>
    <s v="TEC"/>
    <m/>
    <s v="JLAB"/>
    <s v="Const"/>
    <s v="NC_MAG"/>
    <x v="8"/>
    <s v="S.P272.B"/>
    <s v="APP00513"/>
    <m/>
    <m/>
    <m/>
    <m/>
    <m/>
    <m/>
    <m/>
    <m/>
    <m/>
    <m/>
    <n v="11519.57"/>
    <m/>
    <m/>
    <m/>
    <m/>
    <m/>
    <m/>
    <x v="0"/>
    <x v="0"/>
    <m/>
  </r>
  <r>
    <s v=""/>
    <s v=" E0403_12870"/>
    <s v="Analysis and Final Inspection of Production Magnets 186 thru 220 ESR-Magnet-Correctors"/>
    <s v="6.04.03.03.03"/>
    <x v="0"/>
    <d v="2028-01-14T00:00:00"/>
    <d v="2028-03-13T00:00:00"/>
    <s v="ebockhold"/>
    <s v="mwiseman"/>
    <n v="4702.4799999999996"/>
    <m/>
    <s v="C"/>
    <s v="Labor"/>
    <s v="TEC"/>
    <m/>
    <s v="JLAB"/>
    <s v="Const"/>
    <s v="NC_MAG"/>
    <x v="8"/>
    <s v="S.P272.B"/>
    <s v="APP00513"/>
    <m/>
    <m/>
    <m/>
    <m/>
    <m/>
    <m/>
    <m/>
    <m/>
    <m/>
    <m/>
    <n v="4702.4799999999996"/>
    <m/>
    <m/>
    <m/>
    <m/>
    <m/>
    <m/>
    <x v="0"/>
    <x v="0"/>
    <m/>
  </r>
  <r>
    <s v=""/>
    <s v=" E0403_12585"/>
    <s v="Perform Magnet Measurements on First Article Magnet ESR-Magnet-Correctors"/>
    <s v="6.04.03.03.03"/>
    <x v="0"/>
    <d v="2026-07-02T00:00:00"/>
    <d v="2026-07-30T00:00:00"/>
    <s v="ebockhold"/>
    <s v="mwiseman"/>
    <n v="6509.92"/>
    <m/>
    <s v="C"/>
    <s v="Labor"/>
    <s v="TEC"/>
    <m/>
    <s v="JLAB"/>
    <s v="Const"/>
    <s v="NC_MAG"/>
    <x v="8"/>
    <s v="S.P272.A"/>
    <s v="APP00513"/>
    <m/>
    <m/>
    <m/>
    <m/>
    <m/>
    <m/>
    <m/>
    <m/>
    <n v="6509.92"/>
    <m/>
    <m/>
    <m/>
    <m/>
    <m/>
    <m/>
    <m/>
    <m/>
    <x v="0"/>
    <x v="0"/>
    <m/>
  </r>
  <r>
    <s v=""/>
    <s v=" E0403_12600"/>
    <s v="Receipt and Incoming Inspection of Production Magnets 1 thru 37 ESR-Magnet-Correctors"/>
    <s v="6.04.03.03.03"/>
    <x v="0"/>
    <d v="2026-10-29T00:00:00"/>
    <d v="2026-12-29T00:00:00"/>
    <s v="ebockhold"/>
    <s v="mwiseman"/>
    <n v="28012.65"/>
    <m/>
    <s v="C"/>
    <s v="Labor"/>
    <s v="TEC"/>
    <m/>
    <s v="JLAB"/>
    <s v="Const"/>
    <s v="NC_MAG"/>
    <x v="8"/>
    <s v="S.P272.B"/>
    <s v="APP00513"/>
    <m/>
    <m/>
    <m/>
    <m/>
    <m/>
    <m/>
    <m/>
    <m/>
    <m/>
    <n v="28012.65"/>
    <m/>
    <m/>
    <m/>
    <m/>
    <m/>
    <m/>
    <m/>
    <x v="0"/>
    <x v="0"/>
    <m/>
  </r>
  <r>
    <s v=""/>
    <s v=" E0403_12620"/>
    <s v="Perform Magnet Measurements on Production Magnets 1 thru 37 ESR-Magnet-Correctors"/>
    <s v="6.04.03.03.03"/>
    <x v="0"/>
    <d v="2026-11-25T00:00:00"/>
    <d v="2026-12-23T00:00:00"/>
    <s v="ebockhold"/>
    <s v="mwiseman"/>
    <n v="11186.76"/>
    <m/>
    <s v="C"/>
    <s v="Labor"/>
    <s v="TEC"/>
    <m/>
    <s v="JLAB"/>
    <s v="Const"/>
    <s v="NC_MAG"/>
    <x v="8"/>
    <s v="S.P272.B"/>
    <s v="APP00513"/>
    <m/>
    <m/>
    <m/>
    <m/>
    <m/>
    <m/>
    <m/>
    <m/>
    <m/>
    <n v="11186.76"/>
    <m/>
    <m/>
    <m/>
    <m/>
    <m/>
    <m/>
    <m/>
    <x v="0"/>
    <x v="0"/>
    <m/>
  </r>
  <r>
    <s v=""/>
    <s v=" E0403_12580"/>
    <s v="Develop ESR Correctors Traveler Documentation and Pansophy Database ESR-Magnet-Correctors"/>
    <s v="6.04.03.03.03"/>
    <x v="0"/>
    <d v="2025-12-10T00:00:00"/>
    <d v="2026-06-04T00:00:00"/>
    <s v="ebockhold"/>
    <s v="mwiseman"/>
    <n v="4649.9399999999996"/>
    <m/>
    <s v="C"/>
    <s v="Labor"/>
    <s v="TEC"/>
    <m/>
    <s v="JLAB"/>
    <s v="Const"/>
    <s v="NC_MAG"/>
    <x v="9"/>
    <s v="S.P272"/>
    <s v="APP00513"/>
    <m/>
    <m/>
    <m/>
    <m/>
    <m/>
    <m/>
    <m/>
    <m/>
    <n v="4649.9399999999996"/>
    <m/>
    <m/>
    <m/>
    <m/>
    <m/>
    <m/>
    <m/>
    <m/>
    <x v="0"/>
    <x v="0"/>
    <m/>
  </r>
  <r>
    <s v=""/>
    <s v=" E0403_12940"/>
    <s v="Prepare to Ship Production Magnets 1 thru 37 to BNL  ESR-Magnet-Correctors"/>
    <s v="6.04.03.03.04"/>
    <x v="0"/>
    <d v="2027-02-18T00:00:00"/>
    <d v="2027-03-09T00:00:00"/>
    <s v="ebockhold"/>
    <s v="mwiseman"/>
    <n v="8405.4599999999991"/>
    <m/>
    <s v="C"/>
    <s v="Labor"/>
    <s v="TEC"/>
    <m/>
    <s v="JLAB"/>
    <s v="Const"/>
    <s v="NC_MAG"/>
    <x v="7"/>
    <s v="S.P272.B"/>
    <s v="APP00513"/>
    <m/>
    <m/>
    <m/>
    <m/>
    <m/>
    <m/>
    <m/>
    <m/>
    <m/>
    <n v="8405.4599999999991"/>
    <m/>
    <m/>
    <m/>
    <m/>
    <m/>
    <m/>
    <m/>
    <x v="0"/>
    <x v="0"/>
    <m/>
  </r>
  <r>
    <s v=""/>
    <s v=" E0403_12950"/>
    <s v="Prepare to Ship Production Magnets 38 thru 74 to BNL  ESR-Magnet-Correctors"/>
    <s v="6.04.03.03.04"/>
    <x v="0"/>
    <d v="2027-05-24T00:00:00"/>
    <d v="2027-06-11T00:00:00"/>
    <s v="ebockhold"/>
    <s v="mwiseman"/>
    <n v="8384.24"/>
    <m/>
    <s v="C"/>
    <s v="Labor"/>
    <s v="TEC"/>
    <m/>
    <s v="JLAB"/>
    <s v="Const"/>
    <s v="NC_MAG"/>
    <x v="7"/>
    <s v="S.P272.B"/>
    <s v="APP00513"/>
    <m/>
    <m/>
    <m/>
    <m/>
    <m/>
    <m/>
    <m/>
    <m/>
    <m/>
    <n v="8384.24"/>
    <m/>
    <m/>
    <m/>
    <m/>
    <m/>
    <m/>
    <m/>
    <x v="0"/>
    <x v="0"/>
    <m/>
  </r>
  <r>
    <s v=""/>
    <s v=" E0403_12960"/>
    <s v="Prepare to Ship Production Magnets 75 thru 111 to BNL  ESR-Magnet-Correctors"/>
    <s v="6.04.03.03.04"/>
    <x v="0"/>
    <d v="2027-08-04T00:00:00"/>
    <d v="2027-08-23T00:00:00"/>
    <s v="ebockhold"/>
    <s v="mwiseman"/>
    <n v="8405.4599999999991"/>
    <m/>
    <s v="C"/>
    <s v="Labor"/>
    <s v="TEC"/>
    <m/>
    <s v="JLAB"/>
    <s v="Const"/>
    <s v="NC_MAG"/>
    <x v="7"/>
    <s v="S.P272.B"/>
    <s v="APP00513"/>
    <m/>
    <m/>
    <m/>
    <m/>
    <m/>
    <m/>
    <m/>
    <m/>
    <m/>
    <n v="8405.4599999999991"/>
    <m/>
    <m/>
    <m/>
    <m/>
    <m/>
    <m/>
    <m/>
    <x v="0"/>
    <x v="0"/>
    <m/>
  </r>
  <r>
    <s v=""/>
    <s v=" E0403_12970"/>
    <s v="Prepare to Ship Production Magnets 112 thru 148 to BNL  ESR-Magnet-Correctors"/>
    <s v="6.04.03.03.04"/>
    <x v="0"/>
    <d v="2027-10-15T00:00:00"/>
    <d v="2027-11-03T00:00:00"/>
    <s v="ebockhold"/>
    <s v="mwiseman"/>
    <n v="8657.6299999999992"/>
    <m/>
    <s v="C"/>
    <s v="Labor"/>
    <s v="TEC"/>
    <m/>
    <s v="JLAB"/>
    <s v="Const"/>
    <s v="NC_MAG"/>
    <x v="7"/>
    <s v="S.P272.B"/>
    <s v="APP00513"/>
    <m/>
    <m/>
    <m/>
    <m/>
    <m/>
    <m/>
    <m/>
    <m/>
    <m/>
    <m/>
    <n v="8657.6299999999992"/>
    <m/>
    <m/>
    <m/>
    <m/>
    <m/>
    <m/>
    <x v="0"/>
    <x v="0"/>
    <m/>
  </r>
  <r>
    <s v=""/>
    <s v=" E0403_12980"/>
    <s v="Prepare to Ship Production Magnets 149 thru 185 to BNL  ESR-Magnet-Correctors"/>
    <s v="6.04.03.03.04"/>
    <x v="0"/>
    <d v="2028-01-14T00:00:00"/>
    <d v="2028-02-03T00:00:00"/>
    <s v="ebockhold"/>
    <s v="mwiseman"/>
    <n v="8657.6299999999992"/>
    <m/>
    <s v="C"/>
    <s v="Labor"/>
    <s v="TEC"/>
    <m/>
    <s v="JLAB"/>
    <s v="Const"/>
    <s v="NC_MAG"/>
    <x v="7"/>
    <s v="S.P272.B"/>
    <s v="APP00513"/>
    <m/>
    <m/>
    <m/>
    <m/>
    <m/>
    <m/>
    <m/>
    <m/>
    <m/>
    <m/>
    <n v="8657.6299999999992"/>
    <m/>
    <m/>
    <m/>
    <m/>
    <m/>
    <m/>
    <x v="0"/>
    <x v="0"/>
    <m/>
  </r>
  <r>
    <s v=""/>
    <s v=" E0403_12990"/>
    <s v="Prepare to Ship Production Magnets 186 thru 220 to BNL  ESR-Magnet-Correctors"/>
    <s v="6.04.03.03.04"/>
    <x v="0"/>
    <d v="2028-03-14T00:00:00"/>
    <d v="2028-03-31T00:00:00"/>
    <s v="ebockhold"/>
    <s v="mwiseman"/>
    <n v="8415.61"/>
    <m/>
    <s v="C"/>
    <s v="Labor"/>
    <s v="TEC"/>
    <m/>
    <s v="JLAB"/>
    <s v="Const"/>
    <s v="NC_MAG"/>
    <x v="7"/>
    <s v="S.P272.B"/>
    <s v="APP00513"/>
    <m/>
    <m/>
    <m/>
    <m/>
    <m/>
    <m/>
    <m/>
    <m/>
    <m/>
    <m/>
    <n v="8415.61"/>
    <m/>
    <m/>
    <m/>
    <m/>
    <m/>
    <m/>
    <x v="0"/>
    <x v="0"/>
    <m/>
  </r>
  <r>
    <s v=""/>
    <s v=" E0403_1230"/>
    <s v="FY23 Management LOE-Labor RCS Magnets"/>
    <s v="6.03.02.02.01.01"/>
    <x v="0"/>
    <d v="2022-10-03T00:00:00"/>
    <d v="2023-09-29T00:00:00"/>
    <s v="ebockhold"/>
    <s v="mwiseman"/>
    <n v="12766.06"/>
    <m/>
    <s v="A"/>
    <s v="Labor"/>
    <s v="TEC"/>
    <m/>
    <s v="JLAB"/>
    <s v="PED"/>
    <s v="NC_MAG"/>
    <x v="0"/>
    <m/>
    <m/>
    <m/>
    <m/>
    <m/>
    <m/>
    <m/>
    <n v="12766.06"/>
    <n v="0"/>
    <m/>
    <m/>
    <m/>
    <m/>
    <m/>
    <m/>
    <m/>
    <m/>
    <m/>
    <m/>
    <x v="0"/>
    <x v="0"/>
    <m/>
  </r>
  <r>
    <s v=""/>
    <s v=" E0403_1240"/>
    <s v="FY24 Management LOE-Labor RCS Magnets"/>
    <s v="6.03.02.02.01.01"/>
    <x v="0"/>
    <d v="2023-10-02T00:00:00"/>
    <d v="2024-09-30T00:00:00"/>
    <s v="ebockhold"/>
    <s v="mwiseman"/>
    <n v="13149.04"/>
    <m/>
    <s v="A"/>
    <s v="Labor"/>
    <s v="TEC"/>
    <m/>
    <s v="JLAB"/>
    <s v="PED"/>
    <s v="NC_MAG"/>
    <x v="0"/>
    <m/>
    <m/>
    <m/>
    <m/>
    <m/>
    <m/>
    <m/>
    <m/>
    <n v="13149.04"/>
    <m/>
    <m/>
    <m/>
    <m/>
    <m/>
    <m/>
    <m/>
    <m/>
    <m/>
    <m/>
    <x v="0"/>
    <x v="0"/>
    <m/>
  </r>
  <r>
    <s v=""/>
    <s v=" E0403_13210"/>
    <s v="TR Effort for Magnet Measurement Facilities Procurements RCS-Magnet-Dipoles"/>
    <s v="6.03.02.02.01.03"/>
    <x v="1"/>
    <d v="2024-07-10T00:00:00"/>
    <d v="2025-01-16T00:00:00"/>
    <s v="ebockhold"/>
    <s v="mwiseman"/>
    <n v="15595.44"/>
    <m/>
    <s v="C"/>
    <s v="Labor"/>
    <s v="TEC"/>
    <s v="CD-3A"/>
    <s v="JLAB"/>
    <s v="Const"/>
    <s v="NC_MAG"/>
    <x v="9"/>
    <s v="S.P266"/>
    <s v="APP00504"/>
    <m/>
    <m/>
    <m/>
    <m/>
    <m/>
    <m/>
    <n v="6957.97"/>
    <n v="8637.48"/>
    <m/>
    <m/>
    <m/>
    <m/>
    <m/>
    <m/>
    <m/>
    <m/>
    <m/>
    <x v="0"/>
    <x v="0"/>
    <m/>
  </r>
  <r>
    <s v=""/>
    <s v=" E0403_1712"/>
    <s v="Perform Mag Measurements on First Article Magnet Vendor B RCS-Magnet-Dipoles"/>
    <s v="6.03.02.02.01.04"/>
    <x v="0"/>
    <d v="2025-06-13T00:00:00"/>
    <d v="2025-08-22T00:00:00"/>
    <s v="ebockhold"/>
    <s v="mwiseman"/>
    <n v="18058.02"/>
    <m/>
    <s v="C"/>
    <s v="Labor"/>
    <s v="TEC"/>
    <s v="CD-3A"/>
    <s v="JLAB"/>
    <s v="Const"/>
    <s v="NC_MAG"/>
    <x v="8"/>
    <s v="D.APP37.B"/>
    <s v="APP00506"/>
    <m/>
    <m/>
    <m/>
    <m/>
    <m/>
    <m/>
    <m/>
    <n v="18058.02"/>
    <m/>
    <m/>
    <m/>
    <m/>
    <m/>
    <m/>
    <m/>
    <m/>
    <m/>
    <x v="0"/>
    <x v="0"/>
    <m/>
  </r>
  <r>
    <s v=""/>
    <s v=" E0403_1920"/>
    <s v="Receipt and Incoming Inspection of Production Magnets Group A1 - 1 thru 64 RCS-Magnet-Dipoles"/>
    <s v="6.03.02.02.01.04"/>
    <x v="0"/>
    <d v="2026-03-11T00:00:00"/>
    <d v="2026-07-01T00:00:00"/>
    <s v="ebockhold"/>
    <s v="mwiseman"/>
    <n v="57382.239999999998"/>
    <m/>
    <s v="C"/>
    <s v="Labor"/>
    <s v="TEC"/>
    <s v="CD-3A"/>
    <s v="JLAB"/>
    <s v="Const"/>
    <s v="NC_MAG"/>
    <x v="8"/>
    <s v="D.APP37.C"/>
    <s v="APP00506"/>
    <m/>
    <m/>
    <m/>
    <m/>
    <m/>
    <m/>
    <m/>
    <m/>
    <n v="57382.239999999998"/>
    <m/>
    <m/>
    <m/>
    <m/>
    <m/>
    <m/>
    <m/>
    <m/>
    <x v="0"/>
    <x v="0"/>
    <m/>
  </r>
  <r>
    <s v=""/>
    <s v=" E0403_1930"/>
    <s v="Perform Magnet Measurements on Production Magnets Group A1 - 1 thru 64 RCS-Magnet-Dipoles"/>
    <s v="6.03.02.02.01.04"/>
    <x v="0"/>
    <d v="2026-03-18T00:00:00"/>
    <d v="2026-07-09T00:00:00"/>
    <s v="ebockhold"/>
    <s v="mwiseman"/>
    <n v="61433.919999999998"/>
    <m/>
    <s v="C"/>
    <s v="Labor"/>
    <s v="TEC"/>
    <s v="CD-3A"/>
    <s v="JLAB"/>
    <s v="Const"/>
    <s v="NC_MAG"/>
    <x v="8"/>
    <s v="D.APP37.C"/>
    <s v="APP00506"/>
    <m/>
    <m/>
    <m/>
    <m/>
    <m/>
    <m/>
    <m/>
    <m/>
    <n v="61433.919999999998"/>
    <m/>
    <m/>
    <m/>
    <m/>
    <m/>
    <m/>
    <m/>
    <m/>
    <x v="0"/>
    <x v="0"/>
    <m/>
  </r>
  <r>
    <s v=""/>
    <s v=" E0403_1940"/>
    <s v="Analysis and Final Inspection of Production Magnets Group A1 - 1 thru 64 RCS-Magnet-Dipoles"/>
    <s v="6.03.02.02.01.04"/>
    <x v="0"/>
    <d v="2026-04-08T00:00:00"/>
    <d v="2026-08-25T00:00:00"/>
    <s v="ebockhold"/>
    <s v="mwiseman"/>
    <n v="11272.41"/>
    <m/>
    <s v="C"/>
    <s v="Labor"/>
    <s v="TEC"/>
    <s v="CD-3A"/>
    <s v="JLAB"/>
    <s v="Const"/>
    <s v="NC_MAG"/>
    <x v="8"/>
    <s v="D.APP37.C"/>
    <s v="APP00506"/>
    <m/>
    <m/>
    <m/>
    <m/>
    <m/>
    <m/>
    <m/>
    <m/>
    <n v="11272.41"/>
    <m/>
    <m/>
    <m/>
    <m/>
    <m/>
    <m/>
    <m/>
    <m/>
    <x v="0"/>
    <x v="0"/>
    <m/>
  </r>
  <r>
    <s v=""/>
    <s v=" E0403_1950"/>
    <s v="Receipt and Incoming Inspection of Production Magnets Group A2 - 65 thru 128 RCS-Magnet-Dipoles"/>
    <s v="6.03.02.02.01.04"/>
    <x v="0"/>
    <d v="2026-08-10T00:00:00"/>
    <d v="2026-12-04T00:00:00"/>
    <s v="ebockhold"/>
    <s v="mwiseman"/>
    <n v="58336.83"/>
    <m/>
    <s v="C"/>
    <s v="Labor"/>
    <s v="TEC"/>
    <s v="CD-3A"/>
    <s v="JLAB"/>
    <s v="Const"/>
    <s v="NC_MAG"/>
    <x v="8"/>
    <s v="D.APP37.C"/>
    <s v="APP00506"/>
    <m/>
    <m/>
    <m/>
    <m/>
    <m/>
    <m/>
    <m/>
    <m/>
    <n v="26980.78"/>
    <n v="31356.04"/>
    <m/>
    <m/>
    <m/>
    <m/>
    <m/>
    <m/>
    <m/>
    <x v="0"/>
    <x v="0"/>
    <m/>
  </r>
  <r>
    <s v=""/>
    <s v=" E0403_1960"/>
    <s v="Perform Magnet Measurements on Production Magnets Group A2 - 65 thru 128 RCS-Magnet-Dipoles"/>
    <s v="6.03.02.02.01.04"/>
    <x v="0"/>
    <d v="2026-08-17T00:00:00"/>
    <d v="2026-12-11T00:00:00"/>
    <s v="ebockhold"/>
    <s v="mwiseman"/>
    <n v="62504.93"/>
    <m/>
    <s v="C"/>
    <s v="Labor"/>
    <s v="TEC"/>
    <s v="CD-3A"/>
    <s v="JLAB"/>
    <s v="Const"/>
    <s v="NC_MAG"/>
    <x v="8"/>
    <s v="D.APP37.C"/>
    <s v="APP00506"/>
    <m/>
    <m/>
    <m/>
    <m/>
    <m/>
    <m/>
    <m/>
    <m/>
    <n v="25001.97"/>
    <n v="37502.959999999999"/>
    <m/>
    <m/>
    <m/>
    <m/>
    <m/>
    <m/>
    <m/>
    <x v="0"/>
    <x v="0"/>
    <m/>
  </r>
  <r>
    <s v=""/>
    <s v=" E0403_1970"/>
    <s v="Analysis and Final Inspection of Production Magnets Group A2 - 65 thru 128 RCS-Magnet-Dipoles"/>
    <s v="6.03.02.02.01.04"/>
    <x v="0"/>
    <d v="2026-09-08T00:00:00"/>
    <d v="2027-02-01T00:00:00"/>
    <s v="ebockhold"/>
    <s v="mwiseman"/>
    <n v="11489.95"/>
    <m/>
    <s v="C"/>
    <s v="Labor"/>
    <s v="TEC"/>
    <s v="CD-3A"/>
    <s v="JLAB"/>
    <s v="Const"/>
    <s v="NC_MAG"/>
    <x v="8"/>
    <s v="D.APP37.C"/>
    <s v="APP00506"/>
    <m/>
    <m/>
    <m/>
    <m/>
    <m/>
    <m/>
    <m/>
    <m/>
    <n v="1993.15"/>
    <n v="9496.7999999999993"/>
    <m/>
    <m/>
    <m/>
    <m/>
    <m/>
    <m/>
    <m/>
    <x v="0"/>
    <x v="0"/>
    <m/>
  </r>
  <r>
    <s v=""/>
    <s v=" E0403_1980"/>
    <s v="Receipt and Incoming Inspection of Production Magnets Group A3 -129 thru 192 RCS-Magnet-Dipoles"/>
    <s v="6.03.02.02.01.04"/>
    <x v="0"/>
    <d v="2027-02-02T00:00:00"/>
    <d v="2027-05-25T00:00:00"/>
    <s v="ebockhold"/>
    <s v="mwiseman"/>
    <n v="59107.57"/>
    <m/>
    <s v="C"/>
    <s v="Labor"/>
    <s v="TEC"/>
    <m/>
    <s v="JLAB"/>
    <s v="Const"/>
    <s v="NC_MAG"/>
    <x v="8"/>
    <s v="D.APP37.C"/>
    <s v="APP00506"/>
    <m/>
    <m/>
    <m/>
    <m/>
    <m/>
    <m/>
    <m/>
    <m/>
    <m/>
    <n v="59107.57"/>
    <m/>
    <m/>
    <m/>
    <m/>
    <m/>
    <m/>
    <m/>
    <x v="0"/>
    <x v="0"/>
    <m/>
  </r>
  <r>
    <s v=""/>
    <s v=" E0403_1990"/>
    <s v="Perform Magnet Measurements on Production Magnets Group A3 - 129 thru 192 RCS-Magnet-Dipoles"/>
    <s v="6.03.02.02.01.04"/>
    <x v="0"/>
    <d v="2027-02-09T00:00:00"/>
    <d v="2027-06-02T00:00:00"/>
    <s v="ebockhold"/>
    <s v="mwiseman"/>
    <n v="63276.94"/>
    <m/>
    <s v="C"/>
    <s v="Labor"/>
    <s v="TEC"/>
    <m/>
    <s v="JLAB"/>
    <s v="Const"/>
    <s v="NC_MAG"/>
    <x v="8"/>
    <s v="D.APP37.C"/>
    <s v="APP00506"/>
    <m/>
    <m/>
    <m/>
    <m/>
    <m/>
    <m/>
    <m/>
    <m/>
    <m/>
    <n v="63276.94"/>
    <m/>
    <m/>
    <m/>
    <m/>
    <m/>
    <m/>
    <m/>
    <x v="0"/>
    <x v="0"/>
    <m/>
  </r>
  <r>
    <s v=""/>
    <s v=" E0403_2000"/>
    <s v="Analysis and Final Inspection of Production Magnets Group A3  - 129 thru 192 RCS-Magnet-Dipoles"/>
    <s v="6.03.02.02.01.04"/>
    <x v="0"/>
    <d v="2027-03-03T00:00:00"/>
    <d v="2027-07-20T00:00:00"/>
    <s v="ebockhold"/>
    <s v="mwiseman"/>
    <n v="11619.69"/>
    <m/>
    <s v="C"/>
    <s v="Labor"/>
    <s v="TEC"/>
    <m/>
    <s v="JLAB"/>
    <s v="Const"/>
    <s v="NC_MAG"/>
    <x v="8"/>
    <s v="D.APP37.C"/>
    <s v="APP00506"/>
    <m/>
    <m/>
    <m/>
    <m/>
    <m/>
    <m/>
    <m/>
    <m/>
    <m/>
    <n v="11619.69"/>
    <m/>
    <m/>
    <m/>
    <m/>
    <m/>
    <m/>
    <m/>
    <x v="0"/>
    <x v="0"/>
    <m/>
  </r>
  <r>
    <s v=""/>
    <s v=" E0403_2010"/>
    <s v="Receipt and Incoming Inspection of Production Magnets Group A4 - 129 thru 192 RCS-Magnet-Dipoles"/>
    <s v="6.03.02.02.01.04"/>
    <x v="0"/>
    <d v="2027-07-21T00:00:00"/>
    <d v="2027-11-12T00:00:00"/>
    <s v="ebockhold"/>
    <s v="mwiseman"/>
    <n v="59750.37"/>
    <m/>
    <s v="C"/>
    <s v="Labor"/>
    <s v="TEC"/>
    <m/>
    <s v="JLAB"/>
    <s v="Const"/>
    <s v="NC_MAG"/>
    <x v="8"/>
    <s v="D.APP37.C"/>
    <s v="APP00506"/>
    <m/>
    <m/>
    <m/>
    <m/>
    <m/>
    <m/>
    <m/>
    <m/>
    <m/>
    <n v="38090.86"/>
    <n v="21659.51"/>
    <m/>
    <m/>
    <m/>
    <m/>
    <m/>
    <m/>
    <x v="0"/>
    <x v="0"/>
    <m/>
  </r>
  <r>
    <s v=""/>
    <s v=" E0403_2020"/>
    <s v="Perform Magnet Measurements on Production Magnets Group A4 - 193 thru 256 RCS-Magnet-Dipoles"/>
    <s v="6.03.02.02.01.04"/>
    <x v="0"/>
    <d v="2027-07-28T00:00:00"/>
    <d v="2027-11-19T00:00:00"/>
    <s v="ebockhold"/>
    <s v="mwiseman"/>
    <n v="64083.72"/>
    <m/>
    <s v="C"/>
    <s v="Labor"/>
    <s v="TEC"/>
    <m/>
    <s v="JLAB"/>
    <s v="Const"/>
    <s v="NC_MAG"/>
    <x v="8"/>
    <s v="D.APP37.C"/>
    <s v="APP00506"/>
    <m/>
    <m/>
    <m/>
    <m/>
    <m/>
    <m/>
    <m/>
    <m/>
    <m/>
    <n v="36848.14"/>
    <n v="27235.58"/>
    <m/>
    <m/>
    <m/>
    <m/>
    <m/>
    <m/>
    <x v="0"/>
    <x v="0"/>
    <m/>
  </r>
  <r>
    <s v=""/>
    <s v=" E0403_2030"/>
    <s v="Analysis and Final Inspection of Production Magnets Group A4 - 193 thru 256 RCS-Magnet-Dipoles"/>
    <s v="6.03.02.02.01.04"/>
    <x v="0"/>
    <d v="2027-08-18T00:00:00"/>
    <d v="2028-01-11T00:00:00"/>
    <s v="ebockhold"/>
    <s v="mwiseman"/>
    <n v="11858.01"/>
    <m/>
    <s v="C"/>
    <s v="Labor"/>
    <s v="TEC"/>
    <m/>
    <s v="JLAB"/>
    <s v="Const"/>
    <s v="NC_MAG"/>
    <x v="8"/>
    <s v="D.APP37.C"/>
    <s v="APP00506"/>
    <m/>
    <m/>
    <m/>
    <m/>
    <m/>
    <m/>
    <m/>
    <m/>
    <m/>
    <n v="3751"/>
    <n v="8107.01"/>
    <m/>
    <m/>
    <m/>
    <m/>
    <m/>
    <m/>
    <x v="0"/>
    <x v="0"/>
    <m/>
  </r>
  <r>
    <s v=""/>
    <s v=" E0403_2040"/>
    <s v="Receipt and Incoming Inspection of Production Magnets Group A5 - 257 thru 320 RCS-Magnet-Dipoles"/>
    <s v="6.03.02.02.01.04"/>
    <x v="0"/>
    <d v="2028-01-12T00:00:00"/>
    <d v="2028-05-04T00:00:00"/>
    <s v="ebockhold"/>
    <s v="mwiseman"/>
    <n v="60880.800000000003"/>
    <m/>
    <s v="C"/>
    <s v="Labor"/>
    <s v="TEC"/>
    <m/>
    <s v="JLAB"/>
    <s v="Const"/>
    <s v="NC_MAG"/>
    <x v="8"/>
    <s v="D.APP37.C"/>
    <s v="APP00506"/>
    <m/>
    <m/>
    <m/>
    <m/>
    <m/>
    <m/>
    <m/>
    <m/>
    <m/>
    <m/>
    <n v="60880.800000000003"/>
    <m/>
    <m/>
    <m/>
    <m/>
    <m/>
    <m/>
    <x v="0"/>
    <x v="0"/>
    <m/>
  </r>
  <r>
    <s v=""/>
    <s v=" E0403_2050"/>
    <s v="Perform Magnet Measurements on Production Magnets Group A5 - 257 thru 320 RCS-Magnet-Dipoles"/>
    <s v="6.03.02.02.01.04"/>
    <x v="0"/>
    <d v="2028-01-20T00:00:00"/>
    <d v="2028-05-11T00:00:00"/>
    <s v="ebockhold"/>
    <s v="mwiseman"/>
    <n v="65175.24"/>
    <m/>
    <s v="C"/>
    <s v="Labor"/>
    <s v="TEC"/>
    <m/>
    <s v="JLAB"/>
    <s v="Const"/>
    <s v="NC_MAG"/>
    <x v="8"/>
    <s v="D.APP37.C"/>
    <s v="APP00506"/>
    <m/>
    <m/>
    <m/>
    <m/>
    <m/>
    <m/>
    <m/>
    <m/>
    <m/>
    <m/>
    <n v="65175.24"/>
    <m/>
    <m/>
    <m/>
    <m/>
    <m/>
    <m/>
    <x v="0"/>
    <x v="0"/>
    <m/>
  </r>
  <r>
    <s v=""/>
    <s v=" E0403_2060"/>
    <s v="Analysis and Final Inspection of Production Magnets Group A5 - 257 thru 320 RCS-Magnet-Dipoles"/>
    <s v="6.03.02.02.01.04"/>
    <x v="0"/>
    <d v="2028-02-10T00:00:00"/>
    <d v="2028-06-28T00:00:00"/>
    <s v="ebockhold"/>
    <s v="mwiseman"/>
    <n v="11968.28"/>
    <m/>
    <s v="C"/>
    <s v="Labor"/>
    <s v="TEC"/>
    <m/>
    <s v="JLAB"/>
    <s v="Const"/>
    <s v="NC_MAG"/>
    <x v="8"/>
    <s v="D.APP37.C"/>
    <s v="APP00506"/>
    <m/>
    <m/>
    <m/>
    <m/>
    <m/>
    <m/>
    <m/>
    <m/>
    <m/>
    <m/>
    <n v="11968.28"/>
    <m/>
    <m/>
    <m/>
    <m/>
    <m/>
    <m/>
    <x v="0"/>
    <x v="0"/>
    <m/>
  </r>
  <r>
    <s v=""/>
    <s v=" E0403_1650"/>
    <s v="Establish Magnet Measurement Facilities RCS-Magnet-Dipoles"/>
    <s v="6.03.02.02.01.04"/>
    <x v="1"/>
    <d v="2025-01-21T00:00:00"/>
    <d v="2025-04-21T00:00:00"/>
    <s v="ebockhold"/>
    <s v="mwiseman"/>
    <n v="49095.24"/>
    <m/>
    <s v="C"/>
    <s v="Labor"/>
    <s v="TEC"/>
    <s v="CD-3A"/>
    <s v="JLAB"/>
    <s v="Const"/>
    <s v="NC_MAG"/>
    <x v="8"/>
    <s v="S.P266"/>
    <s v="APP00504"/>
    <m/>
    <m/>
    <m/>
    <m/>
    <m/>
    <m/>
    <m/>
    <n v="49095.24"/>
    <m/>
    <m/>
    <m/>
    <m/>
    <m/>
    <m/>
    <m/>
    <m/>
    <m/>
    <x v="0"/>
    <x v="0"/>
    <m/>
  </r>
  <r>
    <s v=""/>
    <s v=" E0403_1640"/>
    <s v="Develop RCS Dipole Traveler Documentation and Pansophy Database RCS-Magnet-Dipoles"/>
    <s v="6.03.02.02.01.04"/>
    <x v="1"/>
    <d v="2023-07-26T00:00:00"/>
    <d v="2024-02-16T00:00:00"/>
    <s v="ebockhold"/>
    <s v="mwiseman"/>
    <n v="4340.16"/>
    <m/>
    <s v="C"/>
    <s v="Labor"/>
    <s v="TEC"/>
    <m/>
    <s v="JLAB"/>
    <s v="Const"/>
    <s v="NC_MAG"/>
    <x v="10"/>
    <s v="D.APP37"/>
    <m/>
    <m/>
    <m/>
    <m/>
    <m/>
    <m/>
    <n v="1457.05"/>
    <n v="2883.1"/>
    <m/>
    <m/>
    <m/>
    <m/>
    <m/>
    <m/>
    <m/>
    <m/>
    <m/>
    <m/>
    <x v="0"/>
    <x v="0"/>
    <m/>
  </r>
  <r>
    <s v=""/>
    <s v=" E0403_2530"/>
    <s v="Prepare to Ship Production Magnets Group A1 - 1 thru 64 to BNL  RCS-Magnet-Dipoles"/>
    <s v="6.03.02.02.01.05"/>
    <x v="0"/>
    <d v="2026-08-26T00:00:00"/>
    <d v="2026-09-25T00:00:00"/>
    <s v="ebockhold"/>
    <s v="mwiseman"/>
    <n v="19454.919999999998"/>
    <m/>
    <s v="C"/>
    <s v="Labor"/>
    <s v="TEC"/>
    <s v="CD-3A"/>
    <s v="JLAB"/>
    <s v="Const"/>
    <s v="NC_MAG"/>
    <x v="7"/>
    <s v="D.APP37.C"/>
    <s v="APP00506"/>
    <m/>
    <m/>
    <m/>
    <m/>
    <m/>
    <m/>
    <m/>
    <m/>
    <n v="19454.919999999998"/>
    <m/>
    <m/>
    <m/>
    <m/>
    <m/>
    <m/>
    <m/>
    <m/>
    <x v="0"/>
    <x v="0"/>
    <m/>
  </r>
  <r>
    <s v=""/>
    <s v=" E0403_2540"/>
    <s v="Prepare to Ship Production Magnets Group A2 - 65 thru 128 to BNL  RCS-Magnet-Dipoles"/>
    <s v="6.03.02.02.01.05"/>
    <x v="0"/>
    <d v="2027-02-02T00:00:00"/>
    <d v="2027-03-04T00:00:00"/>
    <s v="ebockhold"/>
    <s v="mwiseman"/>
    <n v="20018.47"/>
    <m/>
    <s v="C"/>
    <s v="Labor"/>
    <s v="TEC"/>
    <s v="CD-3A"/>
    <s v="JLAB"/>
    <s v="Const"/>
    <s v="NC_MAG"/>
    <x v="7"/>
    <s v="D.APP37.C"/>
    <s v="APP00506"/>
    <m/>
    <m/>
    <m/>
    <m/>
    <m/>
    <m/>
    <m/>
    <m/>
    <m/>
    <n v="20018.47"/>
    <m/>
    <m/>
    <m/>
    <m/>
    <m/>
    <m/>
    <m/>
    <x v="0"/>
    <x v="0"/>
    <m/>
  </r>
  <r>
    <s v=""/>
    <s v=" E0403_2550"/>
    <s v="Prepare to Ship Production Magnets Group A3 - 129 thru 192 to BNL  RCS-Magnet-Dipoles"/>
    <s v="6.03.02.02.01.05"/>
    <x v="0"/>
    <d v="2027-07-21T00:00:00"/>
    <d v="2027-08-19T00:00:00"/>
    <s v="ebockhold"/>
    <s v="mwiseman"/>
    <n v="20015.560000000001"/>
    <m/>
    <s v="C"/>
    <s v="Labor"/>
    <s v="TEC"/>
    <m/>
    <s v="JLAB"/>
    <s v="Const"/>
    <s v="NC_MAG"/>
    <x v="7"/>
    <s v="D.APP37.C"/>
    <s v="APP00506"/>
    <m/>
    <m/>
    <m/>
    <m/>
    <m/>
    <m/>
    <m/>
    <m/>
    <m/>
    <n v="20015.560000000001"/>
    <m/>
    <m/>
    <m/>
    <m/>
    <m/>
    <m/>
    <m/>
    <x v="0"/>
    <x v="0"/>
    <m/>
  </r>
  <r>
    <s v=""/>
    <s v=" E0403_2560"/>
    <s v="Prepare to Ship Production Magnets Group A4 - 193 thru 256 to BNL  RCS-Magnet-Dipoles"/>
    <s v="6.03.02.02.01.05"/>
    <x v="0"/>
    <d v="2028-01-12T00:00:00"/>
    <d v="2028-02-11T00:00:00"/>
    <s v="ebockhold"/>
    <s v="mwiseman"/>
    <n v="20616.03"/>
    <m/>
    <s v="C"/>
    <s v="Labor"/>
    <s v="TEC"/>
    <m/>
    <s v="JLAB"/>
    <s v="Const"/>
    <s v="NC_MAG"/>
    <x v="7"/>
    <s v="D.APP37.C"/>
    <s v="APP00506"/>
    <m/>
    <m/>
    <m/>
    <m/>
    <m/>
    <m/>
    <m/>
    <m/>
    <m/>
    <m/>
    <n v="20616.03"/>
    <m/>
    <m/>
    <m/>
    <m/>
    <m/>
    <m/>
    <x v="0"/>
    <x v="0"/>
    <m/>
  </r>
  <r>
    <s v=""/>
    <s v=" E0403_2570"/>
    <s v="Prepare to Ship Production Magnets Group A5 - 257 thru 320 to BNL  RCS-Magnet-Dipoles"/>
    <s v="6.03.02.02.01.05"/>
    <x v="0"/>
    <d v="2028-06-29T00:00:00"/>
    <d v="2028-07-31T00:00:00"/>
    <s v="ebockhold"/>
    <s v="mwiseman"/>
    <n v="20616.03"/>
    <m/>
    <s v="C"/>
    <s v="Labor"/>
    <s v="TEC"/>
    <m/>
    <s v="JLAB"/>
    <s v="Const"/>
    <s v="NC_MAG"/>
    <x v="7"/>
    <s v="D.APP37.C"/>
    <s v="APP00506"/>
    <m/>
    <m/>
    <m/>
    <m/>
    <m/>
    <m/>
    <m/>
    <m/>
    <m/>
    <m/>
    <n v="20616.03"/>
    <m/>
    <m/>
    <m/>
    <m/>
    <m/>
    <m/>
    <x v="0"/>
    <x v="0"/>
    <m/>
  </r>
  <r>
    <s v=""/>
    <s v=" E0403_13290"/>
    <s v="RCV- First Article Magnet Vendor A - RCS-Magnet-Dipoles"/>
    <s v="6.03.02.02.01.03"/>
    <x v="1"/>
    <d v="2025-04-02T00:00:00"/>
    <d v="2025-04-02T00:00:00"/>
    <s v="ebockhold"/>
    <s v="mwiseman"/>
    <n v="95481"/>
    <m/>
    <s v="C"/>
    <s v="Nonlabor"/>
    <s v="TEC"/>
    <s v="CD-3A"/>
    <s v="JLAB"/>
    <s v="Const"/>
    <s v="NC_MAG"/>
    <x v="9"/>
    <s v="D.APP37.A"/>
    <s v="APP00506"/>
    <m/>
    <m/>
    <m/>
    <m/>
    <m/>
    <m/>
    <m/>
    <n v="95481"/>
    <m/>
    <m/>
    <m/>
    <m/>
    <m/>
    <m/>
    <m/>
    <m/>
    <m/>
    <x v="0"/>
    <x v="0"/>
    <m/>
  </r>
  <r>
    <s v=""/>
    <s v=" E0403_15210"/>
    <s v="RCV- Production Magnets Group B2 - 65 thru 128 RCS-Magnet-Dipoles"/>
    <s v="6.03.02.02.01.03"/>
    <x v="0"/>
    <d v="2026-08-07T00:00:00"/>
    <d v="2026-08-07T00:00:00"/>
    <s v="ebockhold"/>
    <s v="mwiseman"/>
    <n v="1241971.3600000001"/>
    <m/>
    <s v="C"/>
    <s v="Nonlabor"/>
    <s v="TEC"/>
    <s v="CD-3A"/>
    <s v="JLAB"/>
    <s v="Const"/>
    <s v="NC_MAG"/>
    <x v="9"/>
    <s v="D.APP37.D"/>
    <s v="APP00506"/>
    <m/>
    <m/>
    <m/>
    <m/>
    <m/>
    <m/>
    <m/>
    <m/>
    <n v="1241971.3600000001"/>
    <m/>
    <m/>
    <m/>
    <m/>
    <m/>
    <m/>
    <m/>
    <m/>
    <x v="0"/>
    <x v="0"/>
    <m/>
  </r>
  <r>
    <s v=""/>
    <s v=" E0403_10900"/>
    <s v="FY25 Magnet Measurement - Consumables ESR Magnets"/>
    <s v="6.04.03.02.01.03"/>
    <x v="0"/>
    <d v="2024-10-01T00:00:00"/>
    <d v="2025-09-24T00:00:00"/>
    <s v="ebockhold"/>
    <s v="mwiseman"/>
    <n v="5875.95"/>
    <m/>
    <s v="A"/>
    <s v="Nonlabor"/>
    <s v="TEC"/>
    <m/>
    <s v="JLAB"/>
    <s v="Const"/>
    <s v="NC_MAG"/>
    <x v="8"/>
    <s v="B"/>
    <m/>
    <m/>
    <m/>
    <m/>
    <m/>
    <m/>
    <m/>
    <m/>
    <n v="5875.95"/>
    <m/>
    <m/>
    <m/>
    <m/>
    <m/>
    <m/>
    <m/>
    <m/>
    <m/>
    <x v="0"/>
    <x v="0"/>
    <m/>
  </r>
  <r>
    <s v=""/>
    <s v=" E0403_10910"/>
    <s v="FY26 Magnet Measurement - Consumables ESR Magnets"/>
    <s v="6.04.03.02.01.03"/>
    <x v="0"/>
    <d v="2025-10-01T00:00:00"/>
    <d v="2026-09-25T00:00:00"/>
    <s v="ebockhold"/>
    <s v="mwiseman"/>
    <n v="6052.23"/>
    <m/>
    <s v="A"/>
    <s v="Nonlabor"/>
    <s v="TEC"/>
    <m/>
    <s v="JLAB"/>
    <s v="Const"/>
    <s v="NC_MAG"/>
    <x v="8"/>
    <s v="B"/>
    <m/>
    <m/>
    <m/>
    <m/>
    <m/>
    <m/>
    <m/>
    <m/>
    <m/>
    <n v="6052.23"/>
    <m/>
    <m/>
    <m/>
    <m/>
    <m/>
    <m/>
    <m/>
    <m/>
    <x v="0"/>
    <x v="0"/>
    <m/>
  </r>
  <r>
    <s v=""/>
    <s v=" E0403_10920"/>
    <s v="FY27 Magnet Measurement - Consumables ESR Magnets"/>
    <s v="6.04.03.02.01.03"/>
    <x v="0"/>
    <d v="2026-10-01T00:00:00"/>
    <d v="2027-09-27T00:00:00"/>
    <s v="ebockhold"/>
    <s v="mwiseman"/>
    <n v="6233.8"/>
    <m/>
    <s v="A"/>
    <s v="Nonlabor"/>
    <s v="TEC"/>
    <m/>
    <s v="JLAB"/>
    <s v="Const"/>
    <s v="NC_MAG"/>
    <x v="8"/>
    <s v="B"/>
    <m/>
    <m/>
    <m/>
    <m/>
    <m/>
    <m/>
    <m/>
    <m/>
    <m/>
    <m/>
    <n v="6233.8"/>
    <m/>
    <m/>
    <m/>
    <m/>
    <m/>
    <m/>
    <m/>
    <x v="0"/>
    <x v="0"/>
    <m/>
  </r>
  <r>
    <s v=""/>
    <s v=" E0403_10930"/>
    <s v="FY28 Magnet Measurement - Consumables ESR Magnets"/>
    <s v="6.04.03.02.01.03"/>
    <x v="0"/>
    <d v="2027-10-01T00:00:00"/>
    <d v="2028-09-29T00:00:00"/>
    <s v="ebockhold"/>
    <s v="mwiseman"/>
    <n v="6420.81"/>
    <m/>
    <s v="A"/>
    <s v="Nonlabor"/>
    <s v="TEC"/>
    <m/>
    <s v="JLAB"/>
    <s v="Const"/>
    <s v="NC_MAG"/>
    <x v="8"/>
    <s v="B"/>
    <m/>
    <m/>
    <m/>
    <m/>
    <m/>
    <m/>
    <m/>
    <m/>
    <m/>
    <m/>
    <m/>
    <n v="6420.8"/>
    <m/>
    <m/>
    <m/>
    <m/>
    <m/>
    <m/>
    <x v="0"/>
    <x v="0"/>
    <m/>
  </r>
  <r>
    <s v=""/>
    <s v=" E0403_13290"/>
    <s v="RCV- First Article Magnet Vendor A - RCS-Magnet-Dipoles"/>
    <s v="6.03.02.02.01.03"/>
    <x v="1"/>
    <d v="2025-04-02T00:00:00"/>
    <d v="2025-04-02T00:00:00"/>
    <s v="ebockhold"/>
    <s v="mwiseman"/>
    <n v="342288.25"/>
    <m/>
    <s v="C"/>
    <s v="Nonlabor"/>
    <s v="TEC"/>
    <s v="CD-3A"/>
    <s v="JLAB"/>
    <s v="Const"/>
    <s v="NC_MAG"/>
    <x v="9"/>
    <s v="D.APP37.A"/>
    <s v="APP00506"/>
    <m/>
    <m/>
    <m/>
    <m/>
    <m/>
    <m/>
    <m/>
    <n v="342288.25"/>
    <m/>
    <m/>
    <m/>
    <m/>
    <m/>
    <m/>
    <m/>
    <m/>
    <m/>
    <x v="0"/>
    <x v="0"/>
    <m/>
  </r>
  <r>
    <s v=""/>
    <s v=" E0403_15190"/>
    <s v="RCV- Production Magnets Group B1 - 1 thru 64 RCS-Magnet-Dipoles"/>
    <s v="6.03.02.02.01.03"/>
    <x v="0"/>
    <d v="2026-03-10T00:00:00"/>
    <d v="2026-03-10T00:00:00"/>
    <s v="ebockhold"/>
    <s v="mwiseman"/>
    <n v="923701.36"/>
    <m/>
    <s v="C"/>
    <s v="Nonlabor"/>
    <s v="TEC"/>
    <s v="CD-3A"/>
    <s v="JLAB"/>
    <s v="Const"/>
    <s v="NC_MAG"/>
    <x v="9"/>
    <s v="D.APP37.D"/>
    <s v="APP00506"/>
    <m/>
    <m/>
    <m/>
    <m/>
    <m/>
    <m/>
    <m/>
    <m/>
    <n v="923701.36"/>
    <m/>
    <m/>
    <m/>
    <m/>
    <m/>
    <m/>
    <m/>
    <m/>
    <x v="0"/>
    <x v="0"/>
    <m/>
  </r>
  <r>
    <s v=""/>
    <s v=" E0403_1600"/>
    <s v="FY25 Magnet Measurement - Consumables RCS Magnets"/>
    <s v="6.03.02.02.01.04"/>
    <x v="0"/>
    <d v="2024-10-01T00:00:00"/>
    <d v="2025-09-23T00:00:00"/>
    <s v="ebockhold"/>
    <s v="mwiseman"/>
    <n v="5875.95"/>
    <m/>
    <s v="A"/>
    <s v="Nonlabor"/>
    <s v="TEC"/>
    <m/>
    <s v="JLAB"/>
    <s v="Const"/>
    <s v="NC_MAG"/>
    <x v="8"/>
    <s v="B"/>
    <m/>
    <m/>
    <m/>
    <m/>
    <m/>
    <m/>
    <m/>
    <m/>
    <n v="5875.95"/>
    <m/>
    <m/>
    <m/>
    <m/>
    <m/>
    <m/>
    <m/>
    <m/>
    <m/>
    <x v="0"/>
    <x v="0"/>
    <m/>
  </r>
  <r>
    <s v=""/>
    <s v=" E0403_1610"/>
    <s v="FY26 Magnet Measurement  - Consumables RCS Magnets"/>
    <s v="6.03.02.02.01.04"/>
    <x v="0"/>
    <d v="2025-10-01T00:00:00"/>
    <d v="2026-09-23T00:00:00"/>
    <s v="ebockhold"/>
    <s v="mwiseman"/>
    <n v="6052.23"/>
    <m/>
    <s v="A"/>
    <s v="Nonlabor"/>
    <s v="TEC"/>
    <m/>
    <s v="JLAB"/>
    <s v="Const"/>
    <s v="NC_MAG"/>
    <x v="8"/>
    <s v="B"/>
    <m/>
    <m/>
    <m/>
    <m/>
    <m/>
    <m/>
    <m/>
    <m/>
    <m/>
    <n v="6052.23"/>
    <m/>
    <m/>
    <m/>
    <m/>
    <m/>
    <m/>
    <m/>
    <m/>
    <x v="0"/>
    <x v="0"/>
    <m/>
  </r>
  <r>
    <s v=""/>
    <s v=" E0403_1620"/>
    <s v="FY27 Magnet Measurement  - Consumables RCS Magnets"/>
    <s v="6.03.02.02.01.04"/>
    <x v="0"/>
    <d v="2026-10-01T00:00:00"/>
    <d v="2027-09-28T00:00:00"/>
    <s v="ebockhold"/>
    <s v="mwiseman"/>
    <n v="6233.8"/>
    <m/>
    <s v="A"/>
    <s v="Nonlabor"/>
    <s v="TEC"/>
    <m/>
    <s v="JLAB"/>
    <s v="Const"/>
    <s v="NC_MAG"/>
    <x v="8"/>
    <s v="B"/>
    <m/>
    <m/>
    <m/>
    <m/>
    <m/>
    <m/>
    <m/>
    <m/>
    <m/>
    <m/>
    <n v="6233.8"/>
    <m/>
    <m/>
    <m/>
    <m/>
    <m/>
    <m/>
    <m/>
    <x v="0"/>
    <x v="0"/>
    <m/>
  </r>
  <r>
    <s v=""/>
    <s v=" E0403_1630"/>
    <s v="FY28 Magnet Measurement  - Consumables RCS Magnets"/>
    <s v="6.03.02.02.01.04"/>
    <x v="0"/>
    <d v="2027-10-01T00:00:00"/>
    <d v="2028-07-21T00:00:00"/>
    <s v="ebockhold"/>
    <s v="mwiseman"/>
    <n v="6420.81"/>
    <m/>
    <s v="A"/>
    <s v="Nonlabor"/>
    <s v="TEC"/>
    <m/>
    <s v="JLAB"/>
    <s v="Const"/>
    <s v="NC_MAG"/>
    <x v="8"/>
    <s v="B"/>
    <m/>
    <m/>
    <m/>
    <m/>
    <m/>
    <m/>
    <m/>
    <m/>
    <m/>
    <m/>
    <m/>
    <n v="6420.81"/>
    <m/>
    <m/>
    <m/>
    <m/>
    <m/>
    <m/>
    <x v="0"/>
    <x v="0"/>
    <m/>
  </r>
  <r>
    <s v=""/>
    <s v=" E0403_2535"/>
    <s v="Ship Production Magnets Group A1 - 1 thru 64 to BNL  RCS-Magnet-Dipoles"/>
    <s v="6.03.02.02.01.05"/>
    <x v="0"/>
    <d v="2026-09-28T00:00:00"/>
    <d v="2026-09-28T00:00:00"/>
    <s v="ebockhold"/>
    <s v="mwiseman"/>
    <n v="19602.55"/>
    <m/>
    <s v="C"/>
    <s v="Nonlabor"/>
    <s v="TEC"/>
    <s v="CD-3A"/>
    <s v="JLAB"/>
    <s v="Const"/>
    <s v="NC_MAG"/>
    <x v="9"/>
    <s v="D.APP37.C"/>
    <s v="APP00506"/>
    <m/>
    <m/>
    <m/>
    <m/>
    <m/>
    <m/>
    <m/>
    <m/>
    <n v="19602.55"/>
    <m/>
    <m/>
    <m/>
    <m/>
    <m/>
    <m/>
    <m/>
    <m/>
    <x v="0"/>
    <x v="0"/>
    <m/>
  </r>
  <r>
    <s v=""/>
    <s v=" E0403_2545"/>
    <s v="Ship Production Magnets Group A2 - 65 thru 128 to BNL  RCS-Magnet-Dipoles"/>
    <s v="6.03.02.02.01.05"/>
    <x v="0"/>
    <d v="2027-03-05T00:00:00"/>
    <d v="2027-03-05T00:00:00"/>
    <s v="ebockhold"/>
    <s v="mwiseman"/>
    <n v="20190.64"/>
    <m/>
    <s v="C"/>
    <s v="Nonlabor"/>
    <s v="TEC"/>
    <s v="CD-3A"/>
    <s v="JLAB"/>
    <s v="Const"/>
    <s v="NC_MAG"/>
    <x v="9"/>
    <s v="D.APP37.C"/>
    <s v="APP00506"/>
    <m/>
    <m/>
    <m/>
    <m/>
    <m/>
    <m/>
    <m/>
    <m/>
    <m/>
    <n v="20190.64"/>
    <m/>
    <m/>
    <m/>
    <m/>
    <m/>
    <m/>
    <m/>
    <x v="0"/>
    <x v="0"/>
    <m/>
  </r>
  <r>
    <s v=""/>
    <s v=" E0403_010350"/>
    <s v="RCV- Magnet Measurement Facilities Procurements ESR-Magnet-Quad 1"/>
    <s v="6.04.03.02.01.02"/>
    <x v="1"/>
    <d v="2025-02-10T00:00:00"/>
    <d v="2025-02-10T00:00:00"/>
    <s v="ebockhold"/>
    <s v="mwiseman"/>
    <n v="313764.23"/>
    <m/>
    <s v="C"/>
    <s v="Nonlabor"/>
    <s v="TEC"/>
    <s v="CD-3A"/>
    <s v="JLAB"/>
    <s v="Const"/>
    <s v="NC_MAG"/>
    <x v="10"/>
    <s v="S.P268"/>
    <s v="APP00508"/>
    <m/>
    <m/>
    <m/>
    <m/>
    <m/>
    <m/>
    <m/>
    <n v="313764.23"/>
    <m/>
    <m/>
    <m/>
    <m/>
    <m/>
    <m/>
    <m/>
    <m/>
    <m/>
    <x v="0"/>
    <x v="0"/>
    <m/>
  </r>
  <r>
    <s v=""/>
    <s v=" E0403_010445"/>
    <s v="RCV- Magnet Measurement Stand ESR-Magnet-Quad 1"/>
    <s v="6.04.03.02.01.02"/>
    <x v="1"/>
    <d v="2025-06-11T00:00:00"/>
    <d v="2025-06-11T00:00:00"/>
    <s v="ebockhold"/>
    <s v="mwiseman"/>
    <n v="88994.94"/>
    <m/>
    <s v="C"/>
    <s v="Nonlabor"/>
    <s v="TEC"/>
    <s v="CD-3A"/>
    <s v="JLAB"/>
    <s v="Const"/>
    <s v="NC_MAG"/>
    <x v="10"/>
    <s v="P.S237"/>
    <m/>
    <m/>
    <m/>
    <m/>
    <m/>
    <m/>
    <m/>
    <m/>
    <n v="88994.94"/>
    <m/>
    <m/>
    <m/>
    <m/>
    <m/>
    <m/>
    <m/>
    <m/>
    <m/>
    <x v="0"/>
    <x v="0"/>
    <m/>
  </r>
  <r>
    <s v=""/>
    <s v=" E0403_13225"/>
    <s v="RCV- Magnet Measurement Facilities Procurements RCS-Magnet-Dipoles"/>
    <s v="6.03.02.02.01.03"/>
    <x v="1"/>
    <d v="2025-01-17T00:00:00"/>
    <d v="2025-01-17T00:00:00"/>
    <s v="ebockhold"/>
    <s v="mwiseman"/>
    <n v="313764.23"/>
    <m/>
    <s v="C"/>
    <s v="Nonlabor"/>
    <s v="TEC"/>
    <s v="CD-3A"/>
    <s v="JLAB"/>
    <s v="Const"/>
    <s v="NC_MAG"/>
    <x v="10"/>
    <s v="S.P266"/>
    <s v="APP00504"/>
    <m/>
    <m/>
    <m/>
    <m/>
    <m/>
    <m/>
    <m/>
    <n v="313764.23"/>
    <m/>
    <m/>
    <m/>
    <m/>
    <m/>
    <m/>
    <m/>
    <m/>
    <m/>
    <x v="0"/>
    <x v="0"/>
    <m/>
  </r>
  <r>
    <s v=""/>
    <s v=" E0403_13110"/>
    <s v="RCV- Magnet Measurement Stand RCS-Magnet-Dipoles"/>
    <s v="6.03.02.02.01.03"/>
    <x v="1"/>
    <d v="2025-04-11T00:00:00"/>
    <d v="2025-04-11T00:00:00"/>
    <s v="ebockhold"/>
    <s v="mwiseman"/>
    <n v="248729.46"/>
    <m/>
    <s v="C"/>
    <s v="Nonlabor"/>
    <s v="TEC"/>
    <s v="CD-3A"/>
    <s v="JLAB"/>
    <s v="Const"/>
    <s v="NC_MAG"/>
    <x v="10"/>
    <s v="P.S169"/>
    <m/>
    <m/>
    <m/>
    <m/>
    <m/>
    <m/>
    <m/>
    <m/>
    <n v="248729.46"/>
    <m/>
    <m/>
    <m/>
    <m/>
    <m/>
    <m/>
    <m/>
    <m/>
    <m/>
    <x v="0"/>
    <x v="0"/>
    <m/>
  </r>
  <r>
    <s v=""/>
    <s v=" E0403_13180"/>
    <s v="RCV- Magnet Measurement Power Supply RCS-Magnet-Dipoles"/>
    <s v="6.03.02.02.01.03"/>
    <x v="1"/>
    <d v="2025-04-11T00:00:00"/>
    <d v="2025-04-11T00:00:00"/>
    <s v="ebockhold"/>
    <s v="mwiseman"/>
    <n v="313764.23"/>
    <m/>
    <s v="C"/>
    <s v="Nonlabor"/>
    <s v="TEC"/>
    <s v="CD-3A"/>
    <s v="JLAB"/>
    <s v="Const"/>
    <s v="NC_MAG"/>
    <x v="10"/>
    <s v="S.P267"/>
    <s v="APP00505"/>
    <m/>
    <m/>
    <m/>
    <m/>
    <m/>
    <m/>
    <m/>
    <n v="313764.23"/>
    <m/>
    <m/>
    <m/>
    <m/>
    <m/>
    <m/>
    <m/>
    <m/>
    <m/>
    <x v="0"/>
    <x v="0"/>
    <m/>
  </r>
  <r>
    <s v=""/>
    <s v=" E0403_10330"/>
    <s v="FY22 Management LOE-Labor ESR Magnets"/>
    <s v="6.04.03.01"/>
    <x v="0"/>
    <d v="2021-10-01T00:00:00"/>
    <d v="2022-09-30T00:00:00"/>
    <s v="ebockhold"/>
    <s v="mwiseman"/>
    <n v="0"/>
    <m/>
    <s v="A"/>
    <s v="Labor"/>
    <s v="TEC"/>
    <m/>
    <s v="JLAB"/>
    <s v="Const"/>
    <s v="NC_MAG"/>
    <x v="0"/>
    <m/>
    <m/>
    <m/>
    <m/>
    <m/>
    <m/>
    <m/>
    <m/>
    <m/>
    <m/>
    <m/>
    <m/>
    <m/>
    <m/>
    <m/>
    <m/>
    <m/>
    <m/>
    <m/>
    <x v="0"/>
    <x v="0"/>
    <m/>
  </r>
  <r>
    <s v=""/>
    <s v=" E0403_10340"/>
    <s v="FY23 Management LOE-Labor ESR Magnets"/>
    <s v="6.04.03.01"/>
    <x v="0"/>
    <d v="2022-10-03T00:00:00"/>
    <d v="2023-09-29T00:00:00"/>
    <s v="ebockhold"/>
    <s v="mwiseman"/>
    <n v="109058.48"/>
    <m/>
    <s v="A"/>
    <s v="Labor"/>
    <s v="TEC"/>
    <m/>
    <s v="JLAB"/>
    <s v="Const"/>
    <s v="NC_MAG"/>
    <x v="0"/>
    <m/>
    <m/>
    <m/>
    <m/>
    <m/>
    <m/>
    <m/>
    <n v="109058.48"/>
    <m/>
    <m/>
    <m/>
    <m/>
    <m/>
    <m/>
    <m/>
    <m/>
    <m/>
    <m/>
    <m/>
    <x v="0"/>
    <x v="0"/>
    <m/>
  </r>
  <r>
    <s v=""/>
    <s v=" E0403_10350"/>
    <s v="FY24 Management LOE-Labor ESR Magnets"/>
    <s v="6.04.03.01"/>
    <x v="0"/>
    <d v="2023-10-02T00:00:00"/>
    <d v="2024-09-30T00:00:00"/>
    <s v="ebockhold"/>
    <s v="mwiseman"/>
    <n v="112330.23"/>
    <m/>
    <s v="A"/>
    <s v="Labor"/>
    <s v="TEC"/>
    <m/>
    <s v="JLAB"/>
    <s v="Const"/>
    <s v="NC_MAG"/>
    <x v="0"/>
    <m/>
    <m/>
    <m/>
    <m/>
    <m/>
    <m/>
    <m/>
    <m/>
    <n v="112330.23"/>
    <m/>
    <m/>
    <m/>
    <m/>
    <m/>
    <m/>
    <m/>
    <m/>
    <m/>
    <m/>
    <x v="0"/>
    <x v="0"/>
    <m/>
  </r>
  <r>
    <s v=""/>
    <s v=" E0403_10360"/>
    <s v="FY25 Management LOE-Labor ESR Magnets"/>
    <s v="6.04.03.01"/>
    <x v="0"/>
    <d v="2024-10-01T00:00:00"/>
    <d v="2025-09-30T00:00:00"/>
    <s v="ebockhold"/>
    <s v="mwiseman"/>
    <n v="115700.14"/>
    <m/>
    <s v="A"/>
    <s v="Labor"/>
    <s v="TEC"/>
    <m/>
    <s v="JLAB"/>
    <s v="Const"/>
    <s v="NC_MAG"/>
    <x v="0"/>
    <m/>
    <m/>
    <m/>
    <m/>
    <m/>
    <m/>
    <m/>
    <m/>
    <m/>
    <n v="115700.14"/>
    <m/>
    <m/>
    <m/>
    <m/>
    <m/>
    <m/>
    <m/>
    <m/>
    <m/>
    <x v="0"/>
    <x v="0"/>
    <m/>
  </r>
  <r>
    <s v=""/>
    <s v=" E0403_10370"/>
    <s v="FY26 Management LOE-Labor ESR Magnets"/>
    <s v="6.04.03.01"/>
    <x v="0"/>
    <d v="2025-10-01T00:00:00"/>
    <d v="2026-09-30T00:00:00"/>
    <s v="ebockhold"/>
    <s v="mwiseman"/>
    <n v="119171.14"/>
    <m/>
    <s v="A"/>
    <s v="Labor"/>
    <s v="TEC"/>
    <m/>
    <s v="JLAB"/>
    <s v="Const"/>
    <s v="NC_MAG"/>
    <x v="0"/>
    <m/>
    <m/>
    <m/>
    <m/>
    <m/>
    <m/>
    <m/>
    <m/>
    <m/>
    <m/>
    <n v="119171.14"/>
    <m/>
    <m/>
    <m/>
    <m/>
    <m/>
    <m/>
    <m/>
    <m/>
    <x v="0"/>
    <x v="0"/>
    <m/>
  </r>
  <r>
    <s v=""/>
    <s v=" E0403_10380"/>
    <s v="FY27 Management LOE-Labor ESR Magnets"/>
    <s v="6.04.03.01"/>
    <x v="0"/>
    <d v="2026-10-01T00:00:00"/>
    <d v="2027-09-30T00:00:00"/>
    <s v="ebockhold"/>
    <s v="mwiseman"/>
    <n v="122746.28"/>
    <m/>
    <s v="A"/>
    <s v="Labor"/>
    <s v="TEC"/>
    <m/>
    <s v="JLAB"/>
    <s v="Const"/>
    <s v="NC_MAG"/>
    <x v="0"/>
    <m/>
    <m/>
    <m/>
    <m/>
    <m/>
    <m/>
    <m/>
    <m/>
    <m/>
    <m/>
    <m/>
    <n v="122746.28"/>
    <m/>
    <m/>
    <m/>
    <m/>
    <m/>
    <m/>
    <m/>
    <x v="0"/>
    <x v="0"/>
    <m/>
  </r>
  <r>
    <s v=""/>
    <s v=" E0403_10390"/>
    <s v="FY28 Management LOE-Labor ESR Magnets"/>
    <s v="6.04.03.01"/>
    <x v="0"/>
    <d v="2027-10-01T00:00:00"/>
    <d v="2028-07-31T00:00:00"/>
    <s v="ebockhold"/>
    <s v="mwiseman"/>
    <n v="126428.66"/>
    <m/>
    <s v="A"/>
    <s v="Labor"/>
    <s v="TEC"/>
    <m/>
    <s v="JLAB"/>
    <s v="Const"/>
    <s v="NC_MAG"/>
    <x v="0"/>
    <m/>
    <m/>
    <m/>
    <m/>
    <m/>
    <m/>
    <m/>
    <m/>
    <m/>
    <m/>
    <m/>
    <m/>
    <n v="126428.66"/>
    <m/>
    <m/>
    <m/>
    <m/>
    <m/>
    <m/>
    <x v="0"/>
    <x v="0"/>
    <m/>
  </r>
  <r>
    <s v=""/>
    <s v=" E0403_1220"/>
    <s v="FY22 Management LOE-Labor RCS Magnets"/>
    <s v="6.03.02.02.01.01"/>
    <x v="0"/>
    <d v="2021-10-01T00:00:00"/>
    <d v="2022-09-30T00:00:00"/>
    <s v="ebockhold"/>
    <s v="mwiseman"/>
    <n v="0"/>
    <m/>
    <s v="A"/>
    <s v="Labor"/>
    <s v="TEC"/>
    <m/>
    <s v="JLAB"/>
    <s v="PED"/>
    <s v="NC_MAG"/>
    <x v="0"/>
    <m/>
    <m/>
    <m/>
    <m/>
    <m/>
    <m/>
    <m/>
    <m/>
    <m/>
    <m/>
    <m/>
    <m/>
    <m/>
    <m/>
    <m/>
    <m/>
    <m/>
    <m/>
    <m/>
    <x v="0"/>
    <x v="0"/>
    <m/>
  </r>
  <r>
    <s v=""/>
    <s v=" E0403_1230"/>
    <s v="FY23 Management LOE-Labor RCS Magnets"/>
    <s v="6.03.02.02.01.01"/>
    <x v="0"/>
    <d v="2022-10-03T00:00:00"/>
    <d v="2023-09-29T00:00:00"/>
    <s v="ebockhold"/>
    <s v="mwiseman"/>
    <n v="109058.48"/>
    <m/>
    <s v="A"/>
    <s v="Labor"/>
    <s v="TEC"/>
    <m/>
    <s v="JLAB"/>
    <s v="PED"/>
    <s v="NC_MAG"/>
    <x v="0"/>
    <m/>
    <m/>
    <m/>
    <m/>
    <m/>
    <m/>
    <m/>
    <n v="109058.48"/>
    <m/>
    <m/>
    <m/>
    <m/>
    <m/>
    <m/>
    <m/>
    <m/>
    <m/>
    <m/>
    <m/>
    <x v="0"/>
    <x v="0"/>
    <m/>
  </r>
  <r>
    <s v=""/>
    <s v=" E0403_1240"/>
    <s v="FY24 Management LOE-Labor RCS Magnets"/>
    <s v="6.03.02.02.01.01"/>
    <x v="0"/>
    <d v="2023-10-02T00:00:00"/>
    <d v="2024-09-30T00:00:00"/>
    <s v="ebockhold"/>
    <s v="mwiseman"/>
    <n v="112330.23"/>
    <m/>
    <s v="A"/>
    <s v="Labor"/>
    <s v="TEC"/>
    <m/>
    <s v="JLAB"/>
    <s v="PED"/>
    <s v="NC_MAG"/>
    <x v="0"/>
    <m/>
    <m/>
    <m/>
    <m/>
    <m/>
    <m/>
    <m/>
    <m/>
    <n v="112330.23"/>
    <m/>
    <m/>
    <m/>
    <m/>
    <m/>
    <m/>
    <m/>
    <m/>
    <m/>
    <m/>
    <x v="0"/>
    <x v="0"/>
    <m/>
  </r>
  <r>
    <s v=""/>
    <s v=" E0403_1250"/>
    <s v="FY25 Management LOE-Labor RCS Magnets"/>
    <s v="6.03.02.02.01.01"/>
    <x v="0"/>
    <d v="2024-10-01T00:00:00"/>
    <d v="2025-09-30T00:00:00"/>
    <s v="ebockhold"/>
    <s v="mwiseman"/>
    <n v="115700.14"/>
    <m/>
    <s v="A"/>
    <s v="Labor"/>
    <s v="TEC"/>
    <m/>
    <s v="JLAB"/>
    <s v="PED"/>
    <s v="NC_MAG"/>
    <x v="0"/>
    <m/>
    <m/>
    <m/>
    <m/>
    <m/>
    <m/>
    <m/>
    <m/>
    <m/>
    <n v="115700.14"/>
    <m/>
    <m/>
    <m/>
    <m/>
    <m/>
    <m/>
    <m/>
    <m/>
    <m/>
    <x v="0"/>
    <x v="0"/>
    <m/>
  </r>
  <r>
    <s v=""/>
    <s v=" E0403_1260"/>
    <s v="FY26 Management LOE-Labor RCS Magnets"/>
    <s v="6.03.02.02.01.01"/>
    <x v="0"/>
    <d v="2025-10-01T00:00:00"/>
    <d v="2026-09-30T00:00:00"/>
    <s v="ebockhold"/>
    <s v="mwiseman"/>
    <n v="119171.14"/>
    <m/>
    <s v="A"/>
    <s v="Labor"/>
    <s v="TEC"/>
    <m/>
    <s v="JLAB"/>
    <s v="Const"/>
    <s v="NC_MAG"/>
    <x v="0"/>
    <m/>
    <m/>
    <m/>
    <m/>
    <m/>
    <m/>
    <m/>
    <m/>
    <m/>
    <m/>
    <n v="119171.14"/>
    <m/>
    <m/>
    <m/>
    <m/>
    <m/>
    <m/>
    <m/>
    <m/>
    <x v="0"/>
    <x v="0"/>
    <m/>
  </r>
  <r>
    <s v=""/>
    <s v=" E0403_1270"/>
    <s v="FY27 Management LOE-Labor RCS Magnets"/>
    <s v="6.03.02.02.01.01"/>
    <x v="0"/>
    <d v="2026-10-01T00:00:00"/>
    <d v="2027-09-30T00:00:00"/>
    <s v="ebockhold"/>
    <s v="mwiseman"/>
    <n v="122746.28"/>
    <m/>
    <s v="A"/>
    <s v="Labor"/>
    <s v="TEC"/>
    <m/>
    <s v="JLAB"/>
    <s v="Const"/>
    <s v="NC_MAG"/>
    <x v="0"/>
    <m/>
    <m/>
    <m/>
    <m/>
    <m/>
    <m/>
    <m/>
    <m/>
    <m/>
    <m/>
    <m/>
    <n v="122746.28"/>
    <m/>
    <m/>
    <m/>
    <m/>
    <m/>
    <m/>
    <m/>
    <x v="0"/>
    <x v="0"/>
    <m/>
  </r>
  <r>
    <s v=""/>
    <s v=" E0403_1280"/>
    <s v="FY28 Management LOE-Labor RCS Magnets"/>
    <s v="6.03.02.02.01.01"/>
    <x v="0"/>
    <d v="2027-10-01T00:00:00"/>
    <d v="2028-07-31T00:00:00"/>
    <s v="ebockhold"/>
    <s v="mwiseman"/>
    <n v="126428.66"/>
    <m/>
    <s v="A"/>
    <s v="Labor"/>
    <s v="TEC"/>
    <m/>
    <s v="JLAB"/>
    <s v="Const"/>
    <s v="NC_MAG"/>
    <x v="0"/>
    <m/>
    <m/>
    <m/>
    <m/>
    <m/>
    <m/>
    <m/>
    <m/>
    <m/>
    <m/>
    <m/>
    <m/>
    <n v="126428.66"/>
    <m/>
    <m/>
    <m/>
    <m/>
    <m/>
    <m/>
    <x v="0"/>
    <x v="0"/>
    <m/>
  </r>
  <r>
    <s v="Contract Award"/>
    <s v=" E0403_13200"/>
    <s v="AWARD- Magnet Measurement Facilities Procurements RCS-Magnet-Dipoles"/>
    <s v="6.03.02.02.01.03"/>
    <x v="1"/>
    <d v="2024-07-09T00:00:00"/>
    <d v="2024-07-09T00:00:00"/>
    <s v="ebockhold"/>
    <s v="mwiseman"/>
    <n v="0.01"/>
    <m/>
    <s v="C"/>
    <s v="Nonlabor"/>
    <s v="TEC"/>
    <s v="CD-3A"/>
    <s v="JLAB"/>
    <s v="Const"/>
    <s v="NC_MAG"/>
    <x v="10"/>
    <s v="S.P266"/>
    <s v="APP00504"/>
    <m/>
    <m/>
    <m/>
    <m/>
    <m/>
    <m/>
    <n v="0.01"/>
    <m/>
    <m/>
    <m/>
    <m/>
    <m/>
    <m/>
    <m/>
    <m/>
    <m/>
    <m/>
    <x v="0"/>
    <x v="0"/>
    <m/>
  </r>
  <r>
    <s v="Contract Award"/>
    <s v=" E0403_13260"/>
    <s v="AWARD- First Article Magnet - Vendor A - RCS-Magnet-Dipoles"/>
    <s v="6.03.02.02.01.03"/>
    <x v="1"/>
    <d v="2024-07-09T00:00:00"/>
    <d v="2024-07-09T00:00:00"/>
    <s v="ebockhold"/>
    <s v="mwiseman"/>
    <n v="0.01"/>
    <m/>
    <s v="C"/>
    <s v="Nonlabor"/>
    <s v="TEC"/>
    <s v="CD-3A"/>
    <s v="JLAB"/>
    <s v="Const"/>
    <s v="NC_MAG"/>
    <x v="10"/>
    <s v="D.APP37.A"/>
    <s v="APP00506"/>
    <m/>
    <m/>
    <m/>
    <m/>
    <m/>
    <m/>
    <n v="0.01"/>
    <m/>
    <m/>
    <m/>
    <m/>
    <m/>
    <m/>
    <m/>
    <m/>
    <m/>
    <m/>
    <x v="0"/>
    <x v="0"/>
    <m/>
  </r>
  <r>
    <s v="Contract Award"/>
    <s v=" E0403_15000"/>
    <s v="AWARD- Production Magnets and Material - Vendor A Group 1 - 2 RCS-Magnet-Dipoles"/>
    <s v="6.03.02.02.01.03"/>
    <x v="0"/>
    <d v="2024-07-09T00:00:00"/>
    <d v="2024-07-09T00:00:00"/>
    <s v="ebockhold"/>
    <s v="mwiseman"/>
    <n v="0.01"/>
    <m/>
    <s v="C"/>
    <s v="Nonlabor"/>
    <s v="TEC"/>
    <s v="CD-3A"/>
    <s v="JLAB"/>
    <s v="Const"/>
    <s v="NC_MAG"/>
    <x v="10"/>
    <s v="D.APP37.C"/>
    <s v="APP00506"/>
    <m/>
    <m/>
    <m/>
    <m/>
    <m/>
    <m/>
    <n v="0.01"/>
    <m/>
    <m/>
    <m/>
    <m/>
    <m/>
    <m/>
    <m/>
    <m/>
    <m/>
    <m/>
    <x v="0"/>
    <x v="0"/>
    <m/>
  </r>
  <r>
    <s v="Contract Award"/>
    <s v=" E0403_13080"/>
    <s v="AWARD- Magnet Measurement Stand RCS-Magnet-Dipoles"/>
    <s v="6.03.02.02.01.03"/>
    <x v="1"/>
    <d v="2024-04-24T00:00:00"/>
    <d v="2024-04-24T00:00:00"/>
    <s v="ebockhold"/>
    <s v="mwiseman"/>
    <n v="0.01"/>
    <m/>
    <s v="C"/>
    <s v="Nonlabor"/>
    <s v="TEC"/>
    <s v="CD-3A"/>
    <s v="JLAB"/>
    <s v="Const"/>
    <s v="NC_MAG"/>
    <x v="10"/>
    <s v="P.S169"/>
    <m/>
    <m/>
    <m/>
    <m/>
    <m/>
    <m/>
    <m/>
    <n v="0.01"/>
    <m/>
    <m/>
    <m/>
    <m/>
    <m/>
    <m/>
    <m/>
    <m/>
    <m/>
    <m/>
    <x v="0"/>
    <x v="0"/>
    <m/>
  </r>
  <r>
    <s v="Contract Award"/>
    <s v=" E0403_13150"/>
    <s v="AWARD- Magnet Measurement Power Supply RCS-Magnet-Dipoles"/>
    <s v="6.03.02.02.01.03"/>
    <x v="1"/>
    <d v="2024-04-24T00:00:00"/>
    <d v="2024-04-24T00:00:00"/>
    <s v="ebockhold"/>
    <s v="mwiseman"/>
    <n v="0.01"/>
    <m/>
    <s v="C"/>
    <s v="Nonlabor"/>
    <s v="TEC"/>
    <s v="CD-3A"/>
    <s v="JLAB"/>
    <s v="Const"/>
    <s v="NC_MAG"/>
    <x v="10"/>
    <s v="S.P267"/>
    <s v="APP00505"/>
    <m/>
    <m/>
    <m/>
    <m/>
    <m/>
    <m/>
    <n v="0.01"/>
    <m/>
    <m/>
    <m/>
    <m/>
    <m/>
    <m/>
    <m/>
    <m/>
    <m/>
    <m/>
    <x v="0"/>
    <x v="0"/>
    <m/>
  </r>
  <r>
    <s v="Contract Award"/>
    <s v=" E0403_010420"/>
    <s v="AWARD- Magnet Measurement Stand ESR-Magnet-Quad 1"/>
    <s v="6.04.03.02.01.02"/>
    <x v="1"/>
    <d v="2024-10-17T00:00:00"/>
    <d v="2024-10-17T00:00:00"/>
    <s v="ebockhold"/>
    <s v="mwiseman"/>
    <n v="0.01"/>
    <m/>
    <s v="C"/>
    <s v="Nonlabor"/>
    <s v="TEC"/>
    <s v="CD-3A"/>
    <s v="JLAB"/>
    <s v="Const"/>
    <s v="NC_MAG"/>
    <x v="10"/>
    <s v="P.S237"/>
    <m/>
    <m/>
    <m/>
    <m/>
    <m/>
    <m/>
    <m/>
    <m/>
    <n v="0.01"/>
    <m/>
    <m/>
    <m/>
    <m/>
    <m/>
    <m/>
    <m/>
    <m/>
    <m/>
    <x v="0"/>
    <x v="0"/>
    <m/>
  </r>
  <r>
    <s v="Contract Award"/>
    <s v=" E0403_010320"/>
    <s v="AWARD- Magnet Measurement Facilities Procurements ESR-Magnet-Quad 1"/>
    <s v="6.04.03.02.01.02"/>
    <x v="1"/>
    <d v="2024-07-30T00:00:00"/>
    <d v="2024-07-30T00:00:00"/>
    <s v="ebockhold"/>
    <s v="mwiseman"/>
    <n v="0.01"/>
    <m/>
    <s v="C"/>
    <s v="Nonlabor"/>
    <s v="TEC"/>
    <s v="CD-3A"/>
    <s v="JLAB"/>
    <s v="Const"/>
    <s v="NC_MAG"/>
    <x v="10"/>
    <s v="S.P268"/>
    <s v="APP00508"/>
    <m/>
    <m/>
    <m/>
    <m/>
    <m/>
    <m/>
    <n v="0.01"/>
    <m/>
    <m/>
    <m/>
    <m/>
    <m/>
    <m/>
    <m/>
    <m/>
    <m/>
    <m/>
    <x v="0"/>
    <x v="0"/>
    <m/>
  </r>
  <r>
    <s v=""/>
    <s v=" E0403_13070"/>
    <s v="Prepare Procurement Package for Award - Magnet Measurement Stand  RCS-Magnet-Dipoles"/>
    <s v="6.03.02.02.01.03"/>
    <x v="1"/>
    <d v="2023-09-26T00:00:00"/>
    <d v="2024-04-23T00:00:00"/>
    <s v="ebockhold"/>
    <s v="mwiseman"/>
    <n v="22869.599999999999"/>
    <m/>
    <s v="C"/>
    <s v="Labor"/>
    <s v="TEC"/>
    <m/>
    <s v="JLAB"/>
    <s v="Const"/>
    <s v="NC_MAG"/>
    <x v="10"/>
    <s v="P.S169"/>
    <m/>
    <m/>
    <m/>
    <m/>
    <m/>
    <m/>
    <n v="639.71"/>
    <n v="22229.9"/>
    <m/>
    <m/>
    <m/>
    <m/>
    <m/>
    <m/>
    <m/>
    <m/>
    <m/>
    <m/>
    <x v="0"/>
    <x v="0"/>
    <m/>
  </r>
  <r>
    <s v="Contract Award"/>
    <s v=" RD_0303_3332"/>
    <s v="B1pF Prototype Material - Coil Parts - Award Contract"/>
    <s v="6.02.03.03.02"/>
    <x v="0"/>
    <d v="2024-02-09T00:00:00"/>
    <d v="2024-02-09T00:00:00"/>
    <s v="jtolle"/>
    <s v="hwitte"/>
    <n v="0.01"/>
    <s v="EDIA"/>
    <s v="C"/>
    <s v="Nonlabor"/>
    <s v="OPC"/>
    <m/>
    <s v="BNL"/>
    <s v="R&amp;D"/>
    <s v="SC_MAG"/>
    <x v="3"/>
    <s v="S.P079"/>
    <s v="APP00090"/>
    <m/>
    <m/>
    <m/>
    <m/>
    <m/>
    <m/>
    <n v="0.01"/>
    <m/>
    <m/>
    <m/>
    <m/>
    <m/>
    <m/>
    <m/>
    <m/>
    <m/>
    <m/>
    <x v="0"/>
    <x v="0"/>
    <m/>
  </r>
  <r>
    <s v="Contract Award"/>
    <s v=" RD_0303_3322"/>
    <s v="B1pF Prototype - Tooling Materials - Award Contract"/>
    <s v="6.02.03.03.02"/>
    <x v="0"/>
    <d v="2023-06-13T00:00:00"/>
    <d v="2023-06-13T00:00:00"/>
    <s v="jtolle"/>
    <s v="hwitte"/>
    <n v="0.01"/>
    <s v="EDIA"/>
    <s v="C"/>
    <s v="Nonlabor"/>
    <s v="OPC"/>
    <m/>
    <s v="BNL"/>
    <s v="R&amp;D"/>
    <s v="SC_MAG"/>
    <x v="3"/>
    <s v="S.P074"/>
    <s v="APP00091"/>
    <m/>
    <m/>
    <m/>
    <m/>
    <m/>
    <n v="0.01"/>
    <m/>
    <m/>
    <m/>
    <m/>
    <m/>
    <m/>
    <m/>
    <m/>
    <m/>
    <m/>
    <m/>
    <x v="0"/>
    <x v="0"/>
    <m/>
  </r>
  <r>
    <s v="Contract Award"/>
    <s v=" EJ_0401_2218"/>
    <s v="400 MeV Linac - Phase 1 - Contract Award"/>
    <s v="6.03.04.01.03"/>
    <x v="1"/>
    <d v="2024-04-15T00:00:00"/>
    <d v="2024-04-15T00:00:00"/>
    <s v="glayden"/>
    <s v="skaritka"/>
    <n v="0.01"/>
    <s v="EDIA"/>
    <s v="C"/>
    <s v="Nonlabor"/>
    <s v="TEC"/>
    <s v="CD-3A"/>
    <s v="BNL"/>
    <s v="Const.Procure"/>
    <s v="INJ"/>
    <x v="10"/>
    <s v="D25.APP08.A"/>
    <s v="APP00001"/>
    <m/>
    <m/>
    <m/>
    <m/>
    <m/>
    <m/>
    <n v="0.01"/>
    <m/>
    <m/>
    <m/>
    <m/>
    <m/>
    <m/>
    <m/>
    <m/>
    <m/>
    <m/>
    <x v="0"/>
    <x v="0"/>
    <m/>
  </r>
  <r>
    <s v="Contract Award"/>
    <s v=" EJ_0305_9080"/>
    <s v="HR Machine Protection Beam Abort Kicker Electrical Components  - Contract Award"/>
    <s v="6.06.03.01.01"/>
    <x v="0"/>
    <d v="2025-01-31T00:00:00"/>
    <d v="2025-01-31T00:00:00"/>
    <s v="glayden"/>
    <s v="drees"/>
    <n v="0.01"/>
    <s v="EDIA"/>
    <s v="C"/>
    <s v="Nonlabor"/>
    <s v="TEC"/>
    <m/>
    <s v="BNL"/>
    <s v="Const"/>
    <s v="AD"/>
    <x v="10"/>
    <s v="A.PP024"/>
    <s v="APP00063"/>
    <m/>
    <m/>
    <m/>
    <m/>
    <m/>
    <m/>
    <m/>
    <n v="0.01"/>
    <m/>
    <m/>
    <m/>
    <m/>
    <m/>
    <m/>
    <m/>
    <m/>
    <m/>
    <x v="0"/>
    <x v="0"/>
    <m/>
  </r>
  <r>
    <s v="Contract Award"/>
    <s v=" EJ_0305_9240"/>
    <s v="HR Machine Protection Beam Abort Kicker Mechanical Components  - Contract Award"/>
    <s v="6.06.03.01.01"/>
    <x v="0"/>
    <d v="2025-03-31T00:00:00"/>
    <d v="2025-03-31T00:00:00"/>
    <s v="glayden"/>
    <s v="drees"/>
    <n v="0.01"/>
    <s v="EDIA"/>
    <s v="C"/>
    <s v="Nonlabor"/>
    <s v="TEC"/>
    <m/>
    <s v="BNL"/>
    <s v="Const"/>
    <s v="AD"/>
    <x v="10"/>
    <s v="S.P089"/>
    <s v="APP00206"/>
    <m/>
    <m/>
    <m/>
    <m/>
    <m/>
    <m/>
    <m/>
    <n v="0.01"/>
    <m/>
    <m/>
    <m/>
    <m/>
    <m/>
    <m/>
    <m/>
    <m/>
    <m/>
    <x v="0"/>
    <x v="0"/>
    <m/>
  </r>
  <r>
    <s v="Contract Award"/>
    <s v=" EJ_0201_2080"/>
    <s v="RCS Quad - Vendor I - First Article - Award Contract"/>
    <s v="6.03.02.01.01"/>
    <x v="1"/>
    <d v="2024-09-26T00:00:00"/>
    <d v="2024-09-26T00:00:00"/>
    <s v="jtolle"/>
    <s v="hwitte"/>
    <n v="0.01"/>
    <s v="EDIA"/>
    <s v="C"/>
    <s v="Nonlabor"/>
    <s v="TEC"/>
    <s v="CD-3A"/>
    <s v="BNL"/>
    <s v="Const.Procure"/>
    <s v="NC_MAG"/>
    <x v="10"/>
    <s v="D.APP42.A"/>
    <s v="APP00047"/>
    <m/>
    <m/>
    <m/>
    <m/>
    <m/>
    <m/>
    <n v="0.01"/>
    <m/>
    <m/>
    <m/>
    <m/>
    <m/>
    <m/>
    <m/>
    <m/>
    <m/>
    <m/>
    <x v="0"/>
    <x v="0"/>
    <m/>
  </r>
  <r>
    <s v="Contract Award"/>
    <s v=" EJ_0201_2410"/>
    <s v="RCS Sextupole - Vendor I - First Article - Award Contract"/>
    <s v="6.03.02.01.02"/>
    <x v="1"/>
    <d v="2024-09-26T00:00:00"/>
    <d v="2024-09-26T00:00:00"/>
    <s v="jtolle"/>
    <s v="hwitte"/>
    <n v="0.01"/>
    <s v="EDIA"/>
    <s v="C"/>
    <s v="Nonlabor"/>
    <s v="TEC"/>
    <s v="CD-3A"/>
    <s v="BNL"/>
    <s v="Const.Procure"/>
    <s v="NC_MAG"/>
    <x v="10"/>
    <s v="D.APP44.A"/>
    <s v="APP00205"/>
    <m/>
    <m/>
    <m/>
    <m/>
    <m/>
    <m/>
    <n v="0.01"/>
    <m/>
    <m/>
    <m/>
    <m/>
    <m/>
    <m/>
    <m/>
    <m/>
    <m/>
    <m/>
    <x v="0"/>
    <x v="0"/>
    <m/>
  </r>
  <r>
    <s v="Contract Award"/>
    <s v=" EJ_0204_1580"/>
    <s v="RF-RCS-1-CTRL: Contract Award"/>
    <s v="6.08.07.03.03"/>
    <x v="0"/>
    <d v="2024-05-08T00:00:00"/>
    <d v="2024-05-08T00:00:00"/>
    <s v="jtolle"/>
    <s v="gnarayan"/>
    <n v="0.01"/>
    <s v="EDIA"/>
    <s v="C"/>
    <s v="Nonlabor"/>
    <s v="TEC"/>
    <m/>
    <s v="BNL"/>
    <s v="Const.Procure"/>
    <s v="RF"/>
    <x v="10"/>
    <s v="S.P060"/>
    <s v="APP00145"/>
    <m/>
    <m/>
    <m/>
    <m/>
    <m/>
    <m/>
    <n v="0.01"/>
    <m/>
    <m/>
    <m/>
    <m/>
    <m/>
    <m/>
    <m/>
    <m/>
    <m/>
    <m/>
    <x v="0"/>
    <x v="0"/>
    <m/>
  </r>
  <r>
    <s v="Contract Award"/>
    <s v=" EJ_0204_2280"/>
    <s v="RF-RCS-2-CTRL: Contract Award"/>
    <s v="6.08.07.03.03"/>
    <x v="0"/>
    <d v="2024-07-29T00:00:00"/>
    <d v="2024-07-29T00:00:00"/>
    <s v="jtolle"/>
    <s v="gnarayan"/>
    <n v="0.01"/>
    <s v="EDIA"/>
    <s v="C"/>
    <s v="Nonlabor"/>
    <s v="TEC"/>
    <m/>
    <s v="BNL"/>
    <s v="Const.Procure"/>
    <s v="RF"/>
    <x v="10"/>
    <s v="P.S353"/>
    <m/>
    <m/>
    <m/>
    <m/>
    <m/>
    <m/>
    <m/>
    <n v="0.01"/>
    <m/>
    <m/>
    <m/>
    <m/>
    <m/>
    <m/>
    <m/>
    <m/>
    <m/>
    <m/>
    <x v="0"/>
    <x v="0"/>
    <m/>
  </r>
  <r>
    <s v="Contract Award"/>
    <s v=" EJ_0204_2640"/>
    <s v="RF-RCS-3-CTRL: Contract Award"/>
    <s v="6.08.07.03.03"/>
    <x v="0"/>
    <d v="2024-07-29T00:00:00"/>
    <d v="2024-07-29T00:00:00"/>
    <s v="jtolle"/>
    <s v="gnarayan"/>
    <n v="0.01"/>
    <s v="EDIA"/>
    <s v="C"/>
    <s v="Nonlabor"/>
    <s v="TEC"/>
    <m/>
    <s v="BNL"/>
    <s v="Const.Procure"/>
    <s v="RF"/>
    <x v="10"/>
    <s v="P.S354"/>
    <m/>
    <m/>
    <m/>
    <m/>
    <m/>
    <m/>
    <m/>
    <n v="0.01"/>
    <m/>
    <m/>
    <m/>
    <m/>
    <m/>
    <m/>
    <m/>
    <m/>
    <m/>
    <m/>
    <x v="0"/>
    <x v="0"/>
    <m/>
  </r>
  <r>
    <s v="Contract Award"/>
    <s v=" SR_0200_2000"/>
    <s v="ESR Sextupole - Vendor I - First Article - Award Contract"/>
    <s v="6.04.02.02"/>
    <x v="1"/>
    <d v="2024-10-03T00:00:00"/>
    <d v="2024-10-03T00:00:00"/>
    <s v="jtolle"/>
    <s v="hwitte"/>
    <n v="0.01"/>
    <s v="EDIA"/>
    <s v="C"/>
    <s v="Nonlabor"/>
    <s v="TEC"/>
    <m/>
    <s v="BNL"/>
    <s v="Const.Procure"/>
    <s v="NC_MAG"/>
    <x v="10"/>
    <s v="D.APP43.A"/>
    <s v="APP00049"/>
    <m/>
    <m/>
    <m/>
    <m/>
    <m/>
    <m/>
    <m/>
    <n v="0.01"/>
    <m/>
    <m/>
    <m/>
    <m/>
    <m/>
    <m/>
    <m/>
    <m/>
    <m/>
    <x v="0"/>
    <x v="0"/>
    <m/>
  </r>
  <r>
    <s v="Contract Award"/>
    <s v=" SR_0407_1120"/>
    <s v="AWARD: Vacuum Support Equipment"/>
    <s v="6.04.05.07"/>
    <x v="2"/>
    <d v="2024-12-12T00:00:00"/>
    <d v="2024-12-12T00:00:00"/>
    <s v="rnavarrol"/>
    <s v="chetzel"/>
    <n v="0.01"/>
    <s v="EDIA"/>
    <s v="C"/>
    <s v="Nonlabor"/>
    <s v="TEC"/>
    <m/>
    <s v="BNL"/>
    <s v="Const"/>
    <s v="VAC"/>
    <x v="10"/>
    <s v="S.P307"/>
    <m/>
    <m/>
    <m/>
    <m/>
    <m/>
    <m/>
    <m/>
    <m/>
    <n v="0.01"/>
    <m/>
    <m/>
    <m/>
    <m/>
    <m/>
    <m/>
    <m/>
    <m/>
    <m/>
    <x v="0"/>
    <x v="0"/>
    <m/>
  </r>
  <r>
    <s v="Contract Award"/>
    <s v=" SR_0501_1325"/>
    <s v="RF-ESR-1 200/400 Test Power Amplifier Contract Award"/>
    <s v="6.08.06.01"/>
    <x v="1"/>
    <d v="2023-12-22T00:00:00"/>
    <d v="2023-12-22T00:00:00"/>
    <s v="jtolle"/>
    <s v="zaltsman"/>
    <n v="0.01"/>
    <s v="EDIA"/>
    <s v="C"/>
    <s v="Nonlabor"/>
    <s v="TEC"/>
    <m/>
    <s v="BNL"/>
    <s v="Const.Procure"/>
    <s v="RF"/>
    <x v="10"/>
    <s v="D.APP23"/>
    <s v="APP00002"/>
    <m/>
    <m/>
    <m/>
    <m/>
    <m/>
    <m/>
    <n v="0.01"/>
    <m/>
    <m/>
    <m/>
    <m/>
    <m/>
    <m/>
    <m/>
    <m/>
    <m/>
    <m/>
    <x v="0"/>
    <x v="0"/>
    <m/>
  </r>
  <r>
    <s v="Contract Award"/>
    <s v=" SR_0501_1580"/>
    <s v="RF-ESR-1-CTRL: Contract Award"/>
    <s v="6.08.07.04.03"/>
    <x v="0"/>
    <d v="2025-06-05T00:00:00"/>
    <d v="2025-06-05T00:00:00"/>
    <s v="jtolle"/>
    <s v="gnarayan"/>
    <n v="0.01"/>
    <s v="EDIA"/>
    <s v="C"/>
    <s v="Nonlabor"/>
    <s v="TEC"/>
    <m/>
    <s v="BNL"/>
    <s v="Const.Procure"/>
    <s v="RF"/>
    <x v="10"/>
    <s v="S.P148.A"/>
    <s v="APP00255"/>
    <m/>
    <m/>
    <m/>
    <m/>
    <m/>
    <m/>
    <m/>
    <n v="0.01"/>
    <m/>
    <m/>
    <m/>
    <m/>
    <m/>
    <m/>
    <m/>
    <m/>
    <m/>
    <x v="0"/>
    <x v="0"/>
    <m/>
  </r>
  <r>
    <s v="Contract Award"/>
    <s v=" HR_0202_1245"/>
    <s v="Power Bus (CCB) Modification at Valveboxes - Contract Award"/>
    <s v="6.05.02.02"/>
    <x v="0"/>
    <d v="2025-12-09T00:00:00"/>
    <d v="2025-12-09T00:00:00"/>
    <s v="apatil"/>
    <s v="bruno"/>
    <n v="0.01"/>
    <s v="EDIA"/>
    <s v="C"/>
    <s v="Nonlabor"/>
    <s v="TEC"/>
    <m/>
    <s v="BNL"/>
    <s v="Const"/>
    <s v="PS"/>
    <x v="10"/>
    <s v="P"/>
    <m/>
    <m/>
    <m/>
    <m/>
    <m/>
    <m/>
    <m/>
    <m/>
    <m/>
    <n v="0.01"/>
    <m/>
    <m/>
    <m/>
    <m/>
    <m/>
    <m/>
    <m/>
    <m/>
    <x v="0"/>
    <x v="0"/>
    <m/>
  </r>
  <r>
    <s v="Contract Award"/>
    <s v=" HR_0202_1303"/>
    <s v="Power Bus (CCB) Modification at Magnets - Contract Award"/>
    <s v="6.05.02.02"/>
    <x v="0"/>
    <d v="2025-12-09T00:00:00"/>
    <d v="2025-12-09T00:00:00"/>
    <s v="apatil"/>
    <s v="bruno"/>
    <n v="0.01"/>
    <s v="EDIA"/>
    <s v="C"/>
    <s v="Nonlabor"/>
    <s v="TEC"/>
    <m/>
    <s v="BNL"/>
    <s v="Const"/>
    <s v="PS"/>
    <x v="10"/>
    <s v="P"/>
    <m/>
    <m/>
    <m/>
    <m/>
    <m/>
    <m/>
    <m/>
    <m/>
    <m/>
    <n v="0.01"/>
    <m/>
    <m/>
    <m/>
    <m/>
    <m/>
    <m/>
    <m/>
    <m/>
    <x v="0"/>
    <x v="0"/>
    <m/>
  </r>
  <r>
    <s v="Contract Award"/>
    <s v=" HR_0402_1243"/>
    <s v="Power Bus (CCB) Modification at Valveboxes - Contract Award"/>
    <s v="6.05.03.02"/>
    <x v="0"/>
    <d v="2025-12-09T00:00:00"/>
    <d v="2025-12-09T00:00:00"/>
    <s v="apatil"/>
    <s v="bruno"/>
    <n v="0.01"/>
    <s v="EDIA"/>
    <s v="C"/>
    <s v="Nonlabor"/>
    <s v="TEC"/>
    <m/>
    <s v="BNL"/>
    <s v="Const"/>
    <s v="PS"/>
    <x v="10"/>
    <s v="P"/>
    <m/>
    <m/>
    <m/>
    <m/>
    <m/>
    <m/>
    <m/>
    <m/>
    <m/>
    <n v="0.01"/>
    <m/>
    <m/>
    <m/>
    <m/>
    <m/>
    <m/>
    <m/>
    <m/>
    <x v="0"/>
    <x v="0"/>
    <m/>
  </r>
  <r>
    <s v="Contract Award"/>
    <s v=" HR_0402_1303"/>
    <s v="Power Bus (CCB) Modification at Magnets - Contract Award"/>
    <s v="6.05.03.02"/>
    <x v="0"/>
    <d v="2026-12-29T00:00:00"/>
    <d v="2026-12-29T00:00:00"/>
    <s v="apatil"/>
    <s v="bruno"/>
    <n v="0.01"/>
    <s v="EDIA"/>
    <s v="C"/>
    <s v="Nonlabor"/>
    <s v="TEC"/>
    <m/>
    <s v="BNL"/>
    <s v="Const"/>
    <s v="PS"/>
    <x v="10"/>
    <s v="P"/>
    <m/>
    <m/>
    <m/>
    <m/>
    <m/>
    <m/>
    <m/>
    <m/>
    <m/>
    <m/>
    <n v="0.01"/>
    <m/>
    <m/>
    <m/>
    <m/>
    <m/>
    <m/>
    <m/>
    <x v="0"/>
    <x v="0"/>
    <m/>
  </r>
  <r>
    <s v="Contract Award"/>
    <s v=" IF_0103_1538"/>
    <s v="Commissioning Agent Contract - Award Contract (A/E 30% Preliminary Design)"/>
    <s v="6.11.01.03"/>
    <x v="0"/>
    <d v="2023-10-26T00:00:00"/>
    <d v="2023-10-26T00:00:00"/>
    <s v="apatil"/>
    <s v="cfolz"/>
    <n v="0.01"/>
    <s v="EDIA"/>
    <s v="C"/>
    <s v="Nonlabor"/>
    <s v="TEC"/>
    <m/>
    <s v="BNL"/>
    <s v="PED"/>
    <s v="INF"/>
    <x v="10"/>
    <s v="S.P082"/>
    <s v="APP00202"/>
    <m/>
    <m/>
    <m/>
    <m/>
    <m/>
    <m/>
    <n v="0.01"/>
    <m/>
    <m/>
    <m/>
    <m/>
    <m/>
    <m/>
    <m/>
    <m/>
    <m/>
    <m/>
    <x v="0"/>
    <x v="0"/>
    <m/>
  </r>
  <r>
    <s v="Contract Award"/>
    <s v=" IF_0103_1378"/>
    <s v="Field Office Trailer Rental - Award Contract"/>
    <s v="6.11.01.03"/>
    <x v="0"/>
    <d v="2025-09-05T00:00:00"/>
    <d v="2025-09-05T00:00:00"/>
    <s v="apatil"/>
    <s v="cfolz"/>
    <n v="0.01"/>
    <s v="EDIA"/>
    <s v="C"/>
    <s v="Nonlabor"/>
    <s v="TEC"/>
    <m/>
    <s v="BNL"/>
    <s v="Const"/>
    <s v="INF"/>
    <x v="10"/>
    <s v="S.P083"/>
    <s v="APP00203"/>
    <m/>
    <m/>
    <m/>
    <m/>
    <m/>
    <m/>
    <m/>
    <n v="0.01"/>
    <m/>
    <m/>
    <m/>
    <m/>
    <m/>
    <m/>
    <m/>
    <m/>
    <m/>
    <x v="0"/>
    <x v="0"/>
    <m/>
  </r>
  <r>
    <s v="Contract Award"/>
    <s v=" IF_0103_1295"/>
    <s v="C/M Construction Mgt Services - Award Contract"/>
    <s v="6.11.01.03"/>
    <x v="0"/>
    <d v="2025-09-05T00:00:00"/>
    <d v="2025-09-05T00:00:00"/>
    <s v="apatil"/>
    <s v="cfolz"/>
    <n v="0.01"/>
    <s v="EDIA"/>
    <s v="C"/>
    <s v="Nonlabor"/>
    <s v="TEC"/>
    <m/>
    <s v="BNL"/>
    <s v="PED"/>
    <s v="INF"/>
    <x v="10"/>
    <s v="A.PP011"/>
    <s v="APP00545"/>
    <m/>
    <m/>
    <m/>
    <m/>
    <m/>
    <m/>
    <m/>
    <n v="0.01"/>
    <m/>
    <m/>
    <m/>
    <m/>
    <m/>
    <m/>
    <m/>
    <m/>
    <m/>
    <x v="0"/>
    <x v="0"/>
    <m/>
  </r>
  <r>
    <s v="Contract Award"/>
    <s v=" IF_0307_1060"/>
    <s v="138kW Substation - Award Design Contract to PSEG"/>
    <s v="6.11.03.07"/>
    <x v="2"/>
    <d v="2025-02-04T00:00:00"/>
    <d v="2025-02-04T00:00:00"/>
    <s v="apatil"/>
    <s v="nehring"/>
    <n v="0.01"/>
    <s v="EDIA"/>
    <s v="C"/>
    <s v="Nonlabor"/>
    <s v="TEC"/>
    <m/>
    <s v="BNL"/>
    <s v="PED"/>
    <s v="INF"/>
    <x v="10"/>
    <s v="D50.APP02.C"/>
    <s v="APP00004"/>
    <m/>
    <m/>
    <m/>
    <m/>
    <m/>
    <m/>
    <m/>
    <n v="0.01"/>
    <m/>
    <m/>
    <m/>
    <m/>
    <m/>
    <m/>
    <m/>
    <m/>
    <m/>
    <x v="0"/>
    <x v="0"/>
    <m/>
  </r>
  <r>
    <s v="Contract Award"/>
    <s v=" IR_0211_3100"/>
    <s v="Direct Wind Magnets 6 - B0ApF - Coil Assembly - Award Contract"/>
    <s v="6.06.02.01.01"/>
    <x v="0"/>
    <d v="2025-09-17T00:00:00"/>
    <d v="2025-09-17T00:00:00"/>
    <s v="jtolle"/>
    <s v="hwitte"/>
    <n v="0.01"/>
    <s v="EDIA"/>
    <s v="C"/>
    <s v="Nonlabor"/>
    <s v="TEC"/>
    <m/>
    <s v="BNL"/>
    <s v="Const.Procure"/>
    <s v="SC_MAG"/>
    <x v="10"/>
    <s v="P.S364"/>
    <m/>
    <m/>
    <m/>
    <m/>
    <m/>
    <m/>
    <m/>
    <m/>
    <n v="0.01"/>
    <m/>
    <m/>
    <m/>
    <m/>
    <m/>
    <m/>
    <m/>
    <m/>
    <m/>
    <x v="0"/>
    <x v="0"/>
    <m/>
  </r>
  <r>
    <s v="Contract Award"/>
    <s v=" IR_0211_2600"/>
    <s v="Direct Wind Magnets 5 - B2eR - Coil Assembly - Award Contract"/>
    <s v="6.06.02.01.01"/>
    <x v="0"/>
    <d v="2025-07-22T00:00:00"/>
    <d v="2025-07-22T00:00:00"/>
    <s v="jtolle"/>
    <s v="hwitte"/>
    <n v="0.01"/>
    <s v="EDIA"/>
    <s v="C"/>
    <s v="Nonlabor"/>
    <s v="TEC"/>
    <m/>
    <s v="BNL"/>
    <s v="Const.Procure"/>
    <s v="SC_MAG"/>
    <x v="10"/>
    <s v="S.P170"/>
    <s v="APP00112"/>
    <m/>
    <m/>
    <m/>
    <m/>
    <m/>
    <m/>
    <m/>
    <n v="0.01"/>
    <m/>
    <m/>
    <m/>
    <m/>
    <m/>
    <m/>
    <m/>
    <m/>
    <m/>
    <x v="0"/>
    <x v="0"/>
    <m/>
  </r>
  <r>
    <s v="Contract Award"/>
    <s v=" IR_0211_2280"/>
    <s v="Direct Wind Magnets 4 - Q2eR - Cold Mass Assembly - Award Contract"/>
    <s v="6.06.02.01.01"/>
    <x v="0"/>
    <d v="2025-06-23T00:00:00"/>
    <d v="2025-06-23T00:00:00"/>
    <s v="jtolle"/>
    <s v="hwitte"/>
    <n v="0.01"/>
    <s v="EDIA"/>
    <s v="C"/>
    <s v="Nonlabor"/>
    <s v="TEC"/>
    <m/>
    <s v="BNL"/>
    <s v="Const.Procure"/>
    <s v="SC_MAG"/>
    <x v="10"/>
    <s v="P.S362"/>
    <m/>
    <m/>
    <m/>
    <m/>
    <m/>
    <m/>
    <m/>
    <m/>
    <n v="0.01"/>
    <m/>
    <m/>
    <m/>
    <m/>
    <m/>
    <m/>
    <m/>
    <m/>
    <m/>
    <x v="0"/>
    <x v="0"/>
    <m/>
  </r>
  <r>
    <s v="Contract Award"/>
    <s v=" IR_0211_2420"/>
    <s v="Direct Wind Magnets 4 - Q2eR - Vertical Cold Test - Award Contract"/>
    <s v="6.06.02.01.01"/>
    <x v="0"/>
    <d v="2025-07-08T00:00:00"/>
    <d v="2025-07-08T00:00:00"/>
    <s v="jtolle"/>
    <s v="hwitte"/>
    <n v="0.01"/>
    <s v="EDIA"/>
    <s v="C"/>
    <s v="Nonlabor"/>
    <s v="TEC"/>
    <m/>
    <s v="BNL"/>
    <s v="Const.Procure"/>
    <s v="SC_MAG"/>
    <x v="10"/>
    <s v="P.S363"/>
    <m/>
    <m/>
    <m/>
    <m/>
    <m/>
    <m/>
    <m/>
    <m/>
    <n v="0.01"/>
    <m/>
    <m/>
    <m/>
    <m/>
    <m/>
    <m/>
    <m/>
    <m/>
    <m/>
    <x v="0"/>
    <x v="0"/>
    <m/>
  </r>
  <r>
    <s v="Contract Award"/>
    <s v=" IR_0211_3600"/>
    <s v="Direct Wind Magnets 7 - B0pF - Dipole - Coil Assembly - Award Contract"/>
    <s v="6.06.02.01.01"/>
    <x v="0"/>
    <d v="2025-11-14T00:00:00"/>
    <d v="2025-11-14T00:00:00"/>
    <s v="jtolle"/>
    <s v="hwitte"/>
    <n v="0.01"/>
    <s v="EDIA"/>
    <s v="C"/>
    <s v="Nonlabor"/>
    <s v="TEC"/>
    <m/>
    <s v="BNL"/>
    <s v="Const.Procure"/>
    <s v="SC_MAG"/>
    <x v="10"/>
    <s v="P.S367"/>
    <m/>
    <m/>
    <m/>
    <m/>
    <m/>
    <m/>
    <m/>
    <m/>
    <m/>
    <n v="0.01"/>
    <m/>
    <m/>
    <m/>
    <m/>
    <m/>
    <m/>
    <m/>
    <m/>
    <x v="0"/>
    <x v="0"/>
    <m/>
  </r>
  <r>
    <s v="Contract Award"/>
    <s v=" IR_0205_2280"/>
    <s v="RF-CRAB-1-CTRL: Contract Award"/>
    <s v="6.08.07.07.03"/>
    <x v="0"/>
    <d v="2025-05-13T00:00:00"/>
    <d v="2025-05-13T00:00:00"/>
    <s v="jtolle"/>
    <s v="gnarayan"/>
    <n v="0.01"/>
    <s v="EDIA"/>
    <s v="C"/>
    <s v="Nonlabor"/>
    <s v="TEC"/>
    <m/>
    <s v="BNL"/>
    <s v="Const.Procure"/>
    <s v="RF"/>
    <x v="10"/>
    <s v="S.P314"/>
    <s v="APP00120"/>
    <m/>
    <m/>
    <m/>
    <m/>
    <m/>
    <m/>
    <m/>
    <n v="0.01"/>
    <m/>
    <m/>
    <m/>
    <m/>
    <m/>
    <m/>
    <m/>
    <m/>
    <m/>
    <x v="0"/>
    <x v="0"/>
    <m/>
  </r>
  <r>
    <s v="Contract Award"/>
    <s v=" IR_0205_5280"/>
    <s v="RF-CRAB-2-CTRL: Contract Award"/>
    <s v="6.08.07.07.03"/>
    <x v="0"/>
    <d v="2025-11-14T00:00:00"/>
    <d v="2025-11-14T00:00:00"/>
    <s v="jtolle"/>
    <s v="gnarayan"/>
    <n v="0.01"/>
    <s v="EDIA"/>
    <s v="C"/>
    <s v="Nonlabor"/>
    <s v="TEC"/>
    <m/>
    <s v="BNL"/>
    <s v="Const.Procure"/>
    <s v="RF"/>
    <x v="10"/>
    <s v="S.P016.A"/>
    <s v="APP00121"/>
    <m/>
    <m/>
    <m/>
    <m/>
    <m/>
    <m/>
    <m/>
    <m/>
    <n v="0.01"/>
    <m/>
    <m/>
    <m/>
    <m/>
    <m/>
    <m/>
    <m/>
    <m/>
    <x v="0"/>
    <x v="0"/>
    <m/>
  </r>
  <r>
    <s v="Contract Award"/>
    <s v=" IF_2102_1120"/>
    <s v="A/E Design - Conclude negotiations with selected contractor - Award Contract [Issue NTP]"/>
    <s v="6.11.01.04"/>
    <x v="1"/>
    <d v="2023-06-30T00:00:00"/>
    <d v="2023-06-30T00:00:00"/>
    <s v="apatil"/>
    <s v="cfolz"/>
    <n v="0.01"/>
    <s v="EDIA"/>
    <s v="C"/>
    <s v="Nonlabor"/>
    <s v="TEC"/>
    <m/>
    <s v="BNL"/>
    <s v="PED"/>
    <s v="INF"/>
    <x v="10"/>
    <s v="D.APP19.A"/>
    <s v="APP00034"/>
    <m/>
    <m/>
    <m/>
    <m/>
    <m/>
    <n v="0.01"/>
    <m/>
    <m/>
    <m/>
    <m/>
    <m/>
    <m/>
    <m/>
    <m/>
    <m/>
    <m/>
    <m/>
    <x v="0"/>
    <x v="0"/>
    <m/>
  </r>
  <r>
    <s v="Contract Award"/>
    <s v=" RD_0303_1084"/>
    <s v="SC Strand - R&amp;D Magnets - Contract Award"/>
    <s v="6.02.03.03.02"/>
    <x v="0"/>
    <d v="2023-11-08T00:00:00"/>
    <d v="2023-11-08T00:00:00"/>
    <s v="jtolle"/>
    <s v="hwitte"/>
    <n v="0.01"/>
    <s v="EDIA"/>
    <s v="C"/>
    <s v="Nonlabor"/>
    <s v="OPC"/>
    <m/>
    <s v="BNL"/>
    <s v="R&amp;D"/>
    <s v="SC_MAG"/>
    <x v="3"/>
    <s v="P.S424"/>
    <m/>
    <m/>
    <m/>
    <m/>
    <m/>
    <m/>
    <m/>
    <n v="0.01"/>
    <m/>
    <m/>
    <m/>
    <m/>
    <m/>
    <m/>
    <m/>
    <m/>
    <m/>
    <m/>
    <x v="0"/>
    <x v="0"/>
    <m/>
  </r>
  <r>
    <s v="Contract Award"/>
    <s v=" RD_0303_1071"/>
    <s v="R&amp;D Strand Testing Material - Contract Award"/>
    <s v="6.02.03.03.02"/>
    <x v="0"/>
    <d v="2023-07-19T00:00:00"/>
    <d v="2023-07-19T00:00:00"/>
    <s v="jtolle"/>
    <s v="hwitte"/>
    <n v="0.01"/>
    <s v="EDIA"/>
    <s v="C"/>
    <s v="Nonlabor"/>
    <s v="OPC"/>
    <m/>
    <s v="BNL"/>
    <s v="R&amp;D"/>
    <s v="SC_MAG"/>
    <x v="3"/>
    <s v="P.S411"/>
    <m/>
    <m/>
    <m/>
    <m/>
    <m/>
    <m/>
    <n v="0.01"/>
    <m/>
    <m/>
    <m/>
    <m/>
    <m/>
    <m/>
    <m/>
    <m/>
    <m/>
    <m/>
    <m/>
    <x v="0"/>
    <x v="0"/>
    <m/>
  </r>
  <r>
    <s v="Contract Award"/>
    <s v=" RD_0303_1077"/>
    <s v="Cable - R&amp;D Cabling Test Material - Contract Award"/>
    <s v="6.02.03.03.02"/>
    <x v="0"/>
    <d v="2023-11-03T00:00:00"/>
    <d v="2023-11-03T00:00:00"/>
    <s v="jtolle"/>
    <s v="hwitte"/>
    <n v="0.01"/>
    <s v="EDIA"/>
    <s v="C"/>
    <s v="Nonlabor"/>
    <s v="OPC"/>
    <m/>
    <s v="BNL"/>
    <s v="R&amp;D"/>
    <s v="SC_MAG"/>
    <x v="3"/>
    <s v="P.S412"/>
    <m/>
    <m/>
    <m/>
    <m/>
    <m/>
    <m/>
    <m/>
    <n v="0.01"/>
    <m/>
    <m/>
    <m/>
    <m/>
    <m/>
    <m/>
    <m/>
    <m/>
    <m/>
    <m/>
    <x v="0"/>
    <x v="0"/>
    <m/>
  </r>
  <r>
    <s v="Contract Award"/>
    <s v=" DE_0200_2030"/>
    <s v="Detector R&amp;D Material Purchase FY23 - Contract Award"/>
    <s v="6.10.02"/>
    <x v="0"/>
    <d v="2023-04-12T00:00:00"/>
    <d v="2023-04-12T00:00:00"/>
    <s v="tlewis"/>
    <s v="ullrich"/>
    <n v="0.01"/>
    <s v="EDIA"/>
    <s v="C"/>
    <s v="Nonlabor"/>
    <s v="OPC"/>
    <m/>
    <s v="BNL"/>
    <s v="R&amp;D"/>
    <s v="DET"/>
    <x v="3"/>
    <m/>
    <m/>
    <m/>
    <m/>
    <m/>
    <m/>
    <m/>
    <n v="0.01"/>
    <m/>
    <m/>
    <m/>
    <m/>
    <m/>
    <m/>
    <m/>
    <m/>
    <m/>
    <m/>
    <m/>
    <x v="0"/>
    <x v="0"/>
    <m/>
  </r>
  <r>
    <s v="Contract Award"/>
    <s v=" DE_0200_2113"/>
    <s v="Detector R&amp;D Material Purchase FY24 - Contract Award"/>
    <s v="6.10.02"/>
    <x v="0"/>
    <d v="2024-02-20T00:00:00"/>
    <d v="2024-02-20T00:00:00"/>
    <s v="tlewis"/>
    <s v="ullrich"/>
    <n v="0.01"/>
    <s v="EDIA"/>
    <s v="C"/>
    <s v="Nonlabor"/>
    <s v="OPC"/>
    <m/>
    <s v="BNL"/>
    <s v="R&amp;D"/>
    <s v="DET"/>
    <x v="3"/>
    <s v="S.P360"/>
    <s v="APP00048"/>
    <m/>
    <m/>
    <m/>
    <m/>
    <m/>
    <m/>
    <n v="0.01"/>
    <m/>
    <m/>
    <m/>
    <m/>
    <m/>
    <m/>
    <m/>
    <m/>
    <m/>
    <m/>
    <x v="0"/>
    <x v="0"/>
    <m/>
  </r>
  <r>
    <s v="Contract Award"/>
    <s v=" RD1_0307_1740"/>
    <s v="HV DC Gun PS 600 kV - Award Contract"/>
    <s v="6.05.07.07"/>
    <x v="1"/>
    <d v="2023-02-15T00:00:00"/>
    <d v="2023-02-15T00:00:00"/>
    <s v="apatil"/>
    <s v="wange"/>
    <n v="0.01"/>
    <s v="EDIA"/>
    <s v="C"/>
    <s v="Nonlabor"/>
    <s v="TEC"/>
    <m/>
    <s v="BNL"/>
    <s v="PED"/>
    <s v="SHC"/>
    <x v="11"/>
    <s v="A.PP020"/>
    <s v="APP00059"/>
    <m/>
    <m/>
    <m/>
    <m/>
    <m/>
    <n v="0.01"/>
    <m/>
    <m/>
    <m/>
    <m/>
    <m/>
    <m/>
    <m/>
    <m/>
    <m/>
    <m/>
    <m/>
    <x v="0"/>
    <x v="0"/>
    <m/>
  </r>
  <r>
    <s v="Contract Award"/>
    <s v=" RD_0303_1970"/>
    <s v="Super Conducting Cable/Coating - Contract Award"/>
    <s v="6.02.03.03.02"/>
    <x v="0"/>
    <d v="2023-10-04T00:00:00"/>
    <d v="2023-10-04T00:00:00"/>
    <s v="jtolle"/>
    <s v="hwitte"/>
    <n v="0.01"/>
    <s v="CON"/>
    <s v="C"/>
    <s v="Nonlabor"/>
    <s v="OPC"/>
    <m/>
    <s v="BNL"/>
    <s v="R&amp;D"/>
    <s v="SC_MAG"/>
    <x v="3"/>
    <s v="P.S410"/>
    <m/>
    <m/>
    <m/>
    <m/>
    <m/>
    <m/>
    <m/>
    <n v="0.01"/>
    <m/>
    <m/>
    <m/>
    <m/>
    <m/>
    <m/>
    <m/>
    <m/>
    <m/>
    <m/>
    <x v="0"/>
    <x v="0"/>
    <m/>
  </r>
  <r>
    <s v="Contract Award"/>
    <s v=" RD_0303_2190"/>
    <s v="Tooling Fab - Contract Award"/>
    <s v="6.02.03.03.02"/>
    <x v="0"/>
    <d v="2023-11-28T00:00:00"/>
    <d v="2023-11-28T00:00:00"/>
    <s v="jtolle"/>
    <s v="hwitte"/>
    <n v="0.01"/>
    <s v="CON"/>
    <s v="C"/>
    <s v="Nonlabor"/>
    <s v="OPC"/>
    <m/>
    <s v="BNL"/>
    <s v="R&amp;D"/>
    <s v="SC_MAG"/>
    <x v="3"/>
    <s v="P.S413"/>
    <m/>
    <m/>
    <m/>
    <m/>
    <m/>
    <m/>
    <m/>
    <n v="0.01"/>
    <m/>
    <m/>
    <m/>
    <m/>
    <m/>
    <m/>
    <m/>
    <m/>
    <m/>
    <m/>
    <x v="0"/>
    <x v="0"/>
    <m/>
  </r>
  <r>
    <s v="Contract Award"/>
    <s v=" RD_0303_2050"/>
    <s v="Coil Assembly + Yoke Material - Contract Award"/>
    <s v="6.02.03.03.02"/>
    <x v="0"/>
    <d v="2024-01-19T00:00:00"/>
    <d v="2024-01-19T00:00:00"/>
    <s v="jtolle"/>
    <s v="hwitte"/>
    <n v="0.01"/>
    <s v="CON"/>
    <s v="C"/>
    <s v="Nonlabor"/>
    <s v="OPC"/>
    <m/>
    <s v="BNL"/>
    <s v="R&amp;D"/>
    <s v="SC_MAG"/>
    <x v="3"/>
    <s v="S.P312"/>
    <s v="APP00089"/>
    <m/>
    <m/>
    <m/>
    <m/>
    <m/>
    <m/>
    <n v="0.01"/>
    <m/>
    <m/>
    <m/>
    <m/>
    <m/>
    <m/>
    <m/>
    <m/>
    <m/>
    <m/>
    <x v="0"/>
    <x v="0"/>
    <m/>
  </r>
  <r>
    <s v="Contract Award"/>
    <s v=" DE_0200_2340"/>
    <s v="Detector R&amp;D Material Purchase FY25 - Contract Award"/>
    <s v="6.10.02"/>
    <x v="0"/>
    <d v="2024-12-24T00:00:00"/>
    <d v="2024-12-24T00:00:00"/>
    <s v="tlewis"/>
    <s v="ullrich"/>
    <n v="0.01"/>
    <s v="EDIA"/>
    <s v="C"/>
    <s v="Nonlabor"/>
    <s v="OPC"/>
    <m/>
    <s v="BNL"/>
    <s v="R&amp;D"/>
    <s v="DET"/>
    <x v="3"/>
    <s v="S.P006"/>
    <s v="APP00601"/>
    <m/>
    <m/>
    <m/>
    <m/>
    <m/>
    <m/>
    <m/>
    <n v="0.01"/>
    <m/>
    <m/>
    <m/>
    <m/>
    <m/>
    <m/>
    <m/>
    <m/>
    <m/>
    <x v="0"/>
    <x v="0"/>
    <m/>
  </r>
  <r>
    <s v="Contract Award"/>
    <s v=" HR_0601_1304"/>
    <s v="HSR BPM Cryo Cables - Contract Award"/>
    <s v="6.05.05.01"/>
    <x v="1"/>
    <d v="2024-08-08T00:00:00"/>
    <d v="2024-08-08T00:00:00"/>
    <s v="mahmed"/>
    <s v="gassner"/>
    <n v="0.01"/>
    <s v="CON"/>
    <s v="C"/>
    <s v="Nonlabor"/>
    <s v="TEC"/>
    <s v="CD-3A"/>
    <s v="BNL"/>
    <s v="Const"/>
    <s v="INS"/>
    <x v="10"/>
    <s v="S.P130"/>
    <s v="APP00175"/>
    <m/>
    <m/>
    <m/>
    <m/>
    <m/>
    <m/>
    <n v="0.01"/>
    <m/>
    <m/>
    <m/>
    <m/>
    <m/>
    <m/>
    <m/>
    <m/>
    <m/>
    <m/>
    <x v="0"/>
    <x v="0"/>
    <m/>
  </r>
  <r>
    <s v="Contract Award"/>
    <s v=" HR_0601_10007"/>
    <s v="HSR BPM Buttons - Contract Award"/>
    <s v="6.05.05.01"/>
    <x v="1"/>
    <d v="2024-08-08T00:00:00"/>
    <d v="2024-08-08T00:00:00"/>
    <s v="mahmed"/>
    <s v="gassner"/>
    <n v="0.01"/>
    <s v="CON"/>
    <s v="C"/>
    <s v="Nonlabor"/>
    <s v="TEC"/>
    <s v="CD-3A"/>
    <s v="BNL"/>
    <s v="Const"/>
    <s v="INS"/>
    <x v="10"/>
    <s v="S.P142"/>
    <s v="APP00162"/>
    <m/>
    <m/>
    <m/>
    <m/>
    <m/>
    <m/>
    <n v="0.01"/>
    <m/>
    <m/>
    <m/>
    <m/>
    <m/>
    <m/>
    <m/>
    <m/>
    <m/>
    <m/>
    <x v="0"/>
    <x v="0"/>
    <m/>
  </r>
  <r>
    <s v="Contract Award"/>
    <s v=" HR_0305_1520"/>
    <s v="591 MHz - 600 kW CW Klystron: Contract Award"/>
    <s v="6.08.05.03"/>
    <x v="1"/>
    <d v="2023-03-20T00:00:00"/>
    <d v="2023-03-20T00:00:00"/>
    <s v="jtolle"/>
    <s v="zaltsman"/>
    <n v="0.01"/>
    <s v="EDIA"/>
    <s v="C"/>
    <s v="Nonlabor"/>
    <s v="TEC"/>
    <m/>
    <s v="BNL"/>
    <s v="PED"/>
    <s v="RF"/>
    <x v="11"/>
    <s v="S.P037"/>
    <s v="APP00223"/>
    <m/>
    <m/>
    <m/>
    <m/>
    <m/>
    <n v="0.01"/>
    <m/>
    <m/>
    <m/>
    <m/>
    <m/>
    <m/>
    <m/>
    <m/>
    <m/>
    <m/>
    <m/>
    <x v="0"/>
    <x v="0"/>
    <m/>
  </r>
  <r>
    <s v="Contract Award"/>
    <s v=" HR_0305_1600"/>
    <s v="591 MHz - 600 kW Circulator with Load: Contract Award"/>
    <s v="6.08.05.03"/>
    <x v="1"/>
    <d v="2023-09-18T00:00:00"/>
    <d v="2023-09-18T00:00:00"/>
    <s v="jtolle"/>
    <s v="zaltsman"/>
    <n v="0.01"/>
    <s v="EDIA"/>
    <s v="C"/>
    <s v="Nonlabor"/>
    <s v="TEC"/>
    <m/>
    <s v="BNL"/>
    <s v="PED"/>
    <s v="RF"/>
    <x v="11"/>
    <s v="S.P064"/>
    <s v="APP00224"/>
    <m/>
    <m/>
    <m/>
    <m/>
    <m/>
    <n v="0.01"/>
    <m/>
    <m/>
    <m/>
    <m/>
    <m/>
    <m/>
    <m/>
    <m/>
    <m/>
    <m/>
    <m/>
    <x v="0"/>
    <x v="0"/>
    <m/>
  </r>
  <r>
    <s v="Contract Award"/>
    <s v=" RD_0303_7190"/>
    <s v="SC Strand - Production Magnets - Contract Award"/>
    <s v="6.06.02.07"/>
    <x v="1"/>
    <d v="2024-03-08T00:00:00"/>
    <d v="2024-03-08T00:00:00"/>
    <s v="jtolle"/>
    <s v="hwitte"/>
    <n v="0.01"/>
    <s v="EDIA"/>
    <s v="C"/>
    <s v="Nonlabor"/>
    <s v="TEC"/>
    <s v="CD-3A"/>
    <s v="BNL"/>
    <s v="Const.Procure"/>
    <s v="SC_MAG"/>
    <x v="10"/>
    <s v="S.P036"/>
    <s v="APP00289"/>
    <m/>
    <m/>
    <m/>
    <m/>
    <m/>
    <m/>
    <n v="0.01"/>
    <m/>
    <m/>
    <m/>
    <m/>
    <m/>
    <m/>
    <m/>
    <m/>
    <m/>
    <m/>
    <x v="0"/>
    <x v="0"/>
    <m/>
  </r>
  <r>
    <s v="Contract Award"/>
    <s v=" EJ_0201_2560"/>
    <s v="RCS Sextupole - Vendor II - First Article - Award Contract"/>
    <s v="6.03.02.01.02"/>
    <x v="1"/>
    <d v="2024-09-26T00:00:00"/>
    <d v="2024-09-26T00:00:00"/>
    <s v="jtolle"/>
    <s v="hwitte"/>
    <n v="0.01"/>
    <s v="EDIA"/>
    <s v="C"/>
    <s v="Nonlabor"/>
    <s v="TEC"/>
    <s v="CD-3A"/>
    <s v="BNL"/>
    <s v="Const.Procure"/>
    <s v="NC_MAG"/>
    <x v="10"/>
    <s v="D.APP44.C"/>
    <s v="APP00205"/>
    <m/>
    <m/>
    <m/>
    <m/>
    <m/>
    <m/>
    <n v="0.01"/>
    <m/>
    <m/>
    <m/>
    <m/>
    <m/>
    <m/>
    <m/>
    <m/>
    <m/>
    <m/>
    <x v="0"/>
    <x v="0"/>
    <m/>
  </r>
  <r>
    <s v="Contract Award"/>
    <s v=" SR_0200_2850"/>
    <s v="ESR Sextupole - Vendor II -  First Article - Award Contract"/>
    <s v="6.04.02.02"/>
    <x v="1"/>
    <d v="2024-10-03T00:00:00"/>
    <d v="2024-10-03T00:00:00"/>
    <s v="jtolle"/>
    <s v="hwitte"/>
    <n v="0.01"/>
    <s v="EDIA"/>
    <s v="C"/>
    <s v="Nonlabor"/>
    <s v="TEC"/>
    <m/>
    <s v="BNL"/>
    <s v="Const.Procure"/>
    <s v="NC_MAG"/>
    <x v="10"/>
    <s v="D.APP43.C"/>
    <s v="APP00049"/>
    <m/>
    <m/>
    <m/>
    <m/>
    <m/>
    <m/>
    <m/>
    <n v="0.01"/>
    <m/>
    <m/>
    <m/>
    <m/>
    <m/>
    <m/>
    <m/>
    <m/>
    <m/>
    <x v="0"/>
    <x v="0"/>
    <m/>
  </r>
  <r>
    <s v="Contract Award"/>
    <s v=" RF_0802_3685"/>
    <s v="591 MHz FPC Conditioning Box: Contract Award"/>
    <s v="6.08.02.03.01"/>
    <x v="0"/>
    <d v="2024-02-05T00:00:00"/>
    <d v="2024-02-05T00:00:00"/>
    <s v="jtolle"/>
    <s v="zaltsman"/>
    <n v="0.01"/>
    <s v="EDIA"/>
    <s v="C"/>
    <s v="Nonlabor"/>
    <s v="OPC"/>
    <m/>
    <s v="BNL"/>
    <s v="R&amp;D"/>
    <s v="RF"/>
    <x v="3"/>
    <s v="S.P033"/>
    <s v="APP00226"/>
    <m/>
    <m/>
    <m/>
    <m/>
    <m/>
    <m/>
    <n v="0.01"/>
    <m/>
    <m/>
    <m/>
    <m/>
    <m/>
    <m/>
    <m/>
    <m/>
    <m/>
    <m/>
    <x v="0"/>
    <x v="0"/>
    <m/>
  </r>
  <r>
    <s v="Contract Award"/>
    <s v=" RD_0306_4210"/>
    <s v="D1 - Screen Prototype - ACBS proto validate fab process to confirm RRR, SEY, UHV perf - Contract Award"/>
    <s v="6.02.03.04"/>
    <x v="0"/>
    <d v="2023-07-12T00:00:00"/>
    <d v="2023-07-12T00:00:00"/>
    <s v="rnavarrol"/>
    <s v="chetzel"/>
    <n v="0.01"/>
    <s v="EDIA"/>
    <s v="C"/>
    <s v="Nonlabor"/>
    <s v="OPC"/>
    <m/>
    <s v="BNL"/>
    <s v="R&amp;D"/>
    <s v="VAC"/>
    <x v="3"/>
    <s v="P.S007"/>
    <m/>
    <m/>
    <m/>
    <m/>
    <m/>
    <m/>
    <n v="0.01"/>
    <m/>
    <m/>
    <m/>
    <m/>
    <m/>
    <m/>
    <m/>
    <m/>
    <m/>
    <m/>
    <m/>
    <x v="0"/>
    <x v="0"/>
    <m/>
  </r>
  <r>
    <s v="Contract Award"/>
    <s v=" EJ_0201_2130"/>
    <s v="RCS Quad - Vendor II - First Article - Award Contract"/>
    <s v="6.03.02.01.01"/>
    <x v="1"/>
    <d v="2024-09-26T00:00:00"/>
    <d v="2024-09-26T00:00:00"/>
    <s v="jtolle"/>
    <s v="hwitte"/>
    <n v="0.01"/>
    <s v="EDIA"/>
    <s v="C"/>
    <s v="Nonlabor"/>
    <s v="TEC"/>
    <s v="CD-3A"/>
    <s v="BNL"/>
    <s v="Const.Procure"/>
    <s v="NC_MAG"/>
    <x v="10"/>
    <s v="D.APP42.C"/>
    <s v="APP00047"/>
    <m/>
    <m/>
    <m/>
    <m/>
    <m/>
    <m/>
    <n v="0.01"/>
    <m/>
    <m/>
    <m/>
    <m/>
    <m/>
    <m/>
    <m/>
    <m/>
    <m/>
    <m/>
    <x v="0"/>
    <x v="0"/>
    <m/>
  </r>
  <r>
    <s v="Contract Award"/>
    <s v=" RD_0303_7330"/>
    <s v="Super Conducting Wire - Contract Award"/>
    <s v="6.02.03.03.02"/>
    <x v="0"/>
    <d v="2023-10-04T00:00:00"/>
    <d v="2023-10-04T00:00:00"/>
    <s v="jtolle"/>
    <s v="hwitte"/>
    <n v="0.01"/>
    <s v="CON"/>
    <s v="C"/>
    <s v="Nonlabor"/>
    <s v="OPC"/>
    <m/>
    <s v="BNL"/>
    <s v="R&amp;D"/>
    <s v="SC_MAG"/>
    <x v="3"/>
    <s v="P.S409"/>
    <m/>
    <m/>
    <m/>
    <m/>
    <m/>
    <m/>
    <m/>
    <n v="0.01"/>
    <m/>
    <m/>
    <m/>
    <m/>
    <m/>
    <m/>
    <m/>
    <m/>
    <m/>
    <m/>
    <x v="0"/>
    <x v="0"/>
    <m/>
  </r>
  <r>
    <s v="Contract Award"/>
    <s v=" SR_0501_1780"/>
    <s v="RF-ESR-1 TEST PWR: (4) Circulators and Loads Contract Award"/>
    <s v="6.08.06.01"/>
    <x v="1"/>
    <d v="2024-05-13T00:00:00"/>
    <d v="2024-05-13T00:00:00"/>
    <s v="jtolle"/>
    <s v="zaltsman"/>
    <n v="0.01"/>
    <s v="EDIA"/>
    <s v="C"/>
    <s v="Nonlabor"/>
    <s v="TEC"/>
    <m/>
    <s v="BNL"/>
    <s v="Const.Procure"/>
    <s v="RF"/>
    <x v="10"/>
    <s v="S.P328"/>
    <s v="APP00009"/>
    <m/>
    <m/>
    <m/>
    <m/>
    <m/>
    <m/>
    <n v="0.01"/>
    <m/>
    <m/>
    <m/>
    <m/>
    <m/>
    <m/>
    <m/>
    <m/>
    <m/>
    <m/>
    <x v="0"/>
    <x v="0"/>
    <m/>
  </r>
  <r>
    <s v=""/>
    <s v=" SR_0501_1332"/>
    <s v="RF-ESR-1 400 Test Power Amplifier Vendor Fabrication Including Delivery"/>
    <s v="6.08.06.01"/>
    <x v="1"/>
    <d v="2023-12-26T00:00:00"/>
    <d v="2025-12-23T00:00:00"/>
    <s v="jtolle"/>
    <s v="zaltsman"/>
    <n v="5442450.8399999999"/>
    <s v="CON"/>
    <s v="C"/>
    <s v="Nonlabor"/>
    <s v="TEC"/>
    <m/>
    <s v="BNL"/>
    <s v="Const.Fabricate"/>
    <s v="RF"/>
    <x v="9"/>
    <s v="D.APP23"/>
    <s v="APP00002"/>
    <m/>
    <m/>
    <m/>
    <m/>
    <m/>
    <m/>
    <n v="2111670.9300000002"/>
    <n v="2721225.42"/>
    <n v="609554.49"/>
    <m/>
    <m/>
    <m/>
    <m/>
    <m/>
    <m/>
    <m/>
    <m/>
    <x v="0"/>
    <x v="0"/>
    <m/>
  </r>
  <r>
    <s v=""/>
    <s v=" EJ_0205_8650"/>
    <s v="BPM Electronics -  Vendor Fabrication  - Prepare Spec/SOW/APP"/>
    <s v="6.03.03.04.01"/>
    <x v="0"/>
    <d v="2024-07-30T00:00:00"/>
    <d v="2024-11-21T00:00:00"/>
    <s v="mahmed"/>
    <s v="gassner"/>
    <n v="13398.07"/>
    <s v="EDIA"/>
    <s v="C"/>
    <s v="Labor"/>
    <s v="TEC"/>
    <m/>
    <s v="BNL"/>
    <s v="PED"/>
    <s v="INS"/>
    <x v="10"/>
    <s v="P.S072"/>
    <m/>
    <m/>
    <m/>
    <m/>
    <m/>
    <m/>
    <m/>
    <n v="7368.94"/>
    <n v="6029.13"/>
    <m/>
    <m/>
    <m/>
    <m/>
    <m/>
    <m/>
    <m/>
    <m/>
    <m/>
    <x v="0"/>
    <x v="0"/>
    <m/>
  </r>
  <r>
    <s v=""/>
    <s v=" EJ_0205_8690"/>
    <s v="BPM Electronics -  Vendor Fabrication  -  Vendor Support by BNL"/>
    <s v="6.03.03.04.01"/>
    <x v="0"/>
    <d v="2025-12-10T00:00:00"/>
    <d v="2026-08-26T00:00:00"/>
    <s v="mahmed"/>
    <s v="gassner"/>
    <n v="17136.240000000002"/>
    <s v="CON"/>
    <s v="C"/>
    <s v="Labor"/>
    <s v="TEC"/>
    <m/>
    <s v="BNL"/>
    <s v="Const"/>
    <s v="INS"/>
    <x v="9"/>
    <s v="P.S072"/>
    <m/>
    <m/>
    <m/>
    <m/>
    <m/>
    <m/>
    <m/>
    <m/>
    <m/>
    <n v="17136.240000000002"/>
    <m/>
    <m/>
    <m/>
    <m/>
    <m/>
    <m/>
    <m/>
    <m/>
    <x v="0"/>
    <x v="0"/>
    <m/>
  </r>
  <r>
    <s v=""/>
    <s v=" EJ_0305_9320"/>
    <s v="ESR Stripline Kickers (Electrical &amp; Mechanical) Integrated Components  - Assembly &amp; Test"/>
    <s v="6.03.03.05.06"/>
    <x v="0"/>
    <d v="2027-04-07T00:00:00"/>
    <d v="2027-05-18T00:00:00"/>
    <s v="mahmed"/>
    <s v="vranjbar"/>
    <n v="7052.92"/>
    <s v="CON"/>
    <s v="C"/>
    <s v="Labor"/>
    <s v="TEC"/>
    <m/>
    <s v="BNL"/>
    <s v="Const"/>
    <s v="PD"/>
    <x v="8"/>
    <s v="S.P038"/>
    <m/>
    <m/>
    <m/>
    <m/>
    <m/>
    <m/>
    <m/>
    <m/>
    <m/>
    <m/>
    <n v="7052.92"/>
    <m/>
    <m/>
    <m/>
    <m/>
    <m/>
    <m/>
    <m/>
    <x v="0"/>
    <x v="0"/>
    <m/>
  </r>
  <r>
    <s v=""/>
    <s v=" EJ_0305_9320"/>
    <s v="ESR Stripline Kickers (Electrical &amp; Mechanical) Integrated Components  - Assembly &amp; Test"/>
    <s v="6.03.03.05.06"/>
    <x v="0"/>
    <d v="2027-04-07T00:00:00"/>
    <d v="2027-05-18T00:00:00"/>
    <s v="mahmed"/>
    <s v="vranjbar"/>
    <n v="7312.17"/>
    <s v="CON"/>
    <s v="C"/>
    <s v="Labor"/>
    <s v="TEC"/>
    <m/>
    <s v="BNL"/>
    <s v="Const"/>
    <s v="PD"/>
    <x v="8"/>
    <s v="S.P038"/>
    <m/>
    <m/>
    <m/>
    <m/>
    <m/>
    <m/>
    <m/>
    <m/>
    <m/>
    <m/>
    <n v="7312.17"/>
    <m/>
    <m/>
    <m/>
    <m/>
    <m/>
    <m/>
    <m/>
    <x v="0"/>
    <x v="0"/>
    <m/>
  </r>
  <r>
    <s v=""/>
    <s v=" EJ_0305_9320"/>
    <s v="ESR Stripline Kickers (Electrical &amp; Mechanical) Integrated Components  - Assembly &amp; Test"/>
    <s v="6.03.03.05.06"/>
    <x v="0"/>
    <d v="2027-04-07T00:00:00"/>
    <d v="2027-05-18T00:00:00"/>
    <s v="mahmed"/>
    <s v="vranjbar"/>
    <n v="5424.84"/>
    <s v="CON"/>
    <s v="C"/>
    <s v="Labor"/>
    <s v="TEC"/>
    <m/>
    <s v="BNL"/>
    <s v="Const"/>
    <s v="PD"/>
    <x v="8"/>
    <s v="S.P038"/>
    <m/>
    <m/>
    <m/>
    <m/>
    <m/>
    <m/>
    <m/>
    <m/>
    <m/>
    <m/>
    <n v="5424.84"/>
    <m/>
    <m/>
    <m/>
    <m/>
    <m/>
    <m/>
    <m/>
    <x v="0"/>
    <x v="0"/>
    <m/>
  </r>
  <r>
    <s v=""/>
    <s v=" EJ_0305_9320"/>
    <s v="ESR Stripline Kickers (Electrical &amp; Mechanical) Integrated Components  - Assembly &amp; Test"/>
    <s v="6.03.03.05.06"/>
    <x v="0"/>
    <d v="2027-04-07T00:00:00"/>
    <d v="2027-05-18T00:00:00"/>
    <s v="mahmed"/>
    <s v="vranjbar"/>
    <n v="4236.2700000000004"/>
    <s v="CON"/>
    <s v="C"/>
    <s v="Labor"/>
    <s v="TEC"/>
    <m/>
    <s v="BNL"/>
    <s v="Const"/>
    <s v="PD"/>
    <x v="8"/>
    <s v="S.P038"/>
    <m/>
    <m/>
    <m/>
    <m/>
    <m/>
    <m/>
    <m/>
    <m/>
    <m/>
    <m/>
    <n v="4236.2700000000004"/>
    <m/>
    <m/>
    <m/>
    <m/>
    <m/>
    <m/>
    <m/>
    <x v="0"/>
    <x v="0"/>
    <m/>
  </r>
  <r>
    <s v=""/>
    <s v=" EJ_0305_9320"/>
    <s v="ESR Stripline Kickers (Electrical &amp; Mechanical) Integrated Components  - Assembly &amp; Test"/>
    <s v="6.03.03.05.06"/>
    <x v="0"/>
    <d v="2027-04-07T00:00:00"/>
    <d v="2027-05-18T00:00:00"/>
    <s v="mahmed"/>
    <s v="vranjbar"/>
    <n v="14993.6"/>
    <s v="CON"/>
    <s v="C"/>
    <s v="Labor"/>
    <s v="TEC"/>
    <m/>
    <s v="BNL"/>
    <s v="Const"/>
    <s v="PD"/>
    <x v="8"/>
    <s v="S.P038"/>
    <m/>
    <m/>
    <m/>
    <m/>
    <m/>
    <m/>
    <m/>
    <m/>
    <m/>
    <m/>
    <n v="14993.6"/>
    <m/>
    <m/>
    <m/>
    <m/>
    <m/>
    <m/>
    <m/>
    <x v="0"/>
    <x v="0"/>
    <m/>
  </r>
  <r>
    <s v=""/>
    <s v=" EJ_0305_9320"/>
    <s v="ESR Stripline Kickers (Electrical &amp; Mechanical) Integrated Components  - Assembly &amp; Test"/>
    <s v="6.03.03.05.06"/>
    <x v="0"/>
    <d v="2027-04-07T00:00:00"/>
    <d v="2027-05-18T00:00:00"/>
    <s v="mahmed"/>
    <s v="vranjbar"/>
    <n v="2411.04"/>
    <s v="CON"/>
    <s v="C"/>
    <s v="Labor"/>
    <s v="TEC"/>
    <m/>
    <s v="BNL"/>
    <s v="Const"/>
    <s v="PD"/>
    <x v="8"/>
    <s v="S.P038"/>
    <m/>
    <m/>
    <m/>
    <m/>
    <m/>
    <m/>
    <m/>
    <m/>
    <m/>
    <m/>
    <n v="2411.04"/>
    <m/>
    <m/>
    <m/>
    <m/>
    <m/>
    <m/>
    <m/>
    <x v="0"/>
    <x v="0"/>
    <m/>
  </r>
  <r>
    <s v=""/>
    <s v=" HR_0810_1010"/>
    <s v="Translating the layout from the physicist to data CAD usable"/>
    <s v="6.05.07.08"/>
    <x v="0"/>
    <d v="2023-01-03T00:00:00"/>
    <d v="2023-03-29T00:00:00"/>
    <s v="jtolle"/>
    <s v="fmicolon"/>
    <n v="9659.94"/>
    <m/>
    <s v="C"/>
    <s v="Labor"/>
    <s v="TEC"/>
    <m/>
    <s v="BNL"/>
    <s v="PED"/>
    <s v="SHC"/>
    <x v="11"/>
    <m/>
    <m/>
    <m/>
    <m/>
    <m/>
    <m/>
    <m/>
    <n v="9659.94"/>
    <m/>
    <m/>
    <m/>
    <m/>
    <m/>
    <m/>
    <m/>
    <m/>
    <m/>
    <m/>
    <m/>
    <x v="0"/>
    <x v="0"/>
    <m/>
  </r>
  <r>
    <s v=""/>
    <s v=" HR_0810_1010"/>
    <s v="Translating the layout from the physicist to data CAD usable"/>
    <s v="6.05.07.08"/>
    <x v="0"/>
    <d v="2023-01-03T00:00:00"/>
    <d v="2023-03-29T00:00:00"/>
    <s v="jtolle"/>
    <s v="fmicolon"/>
    <n v="12744.27"/>
    <m/>
    <s v="C"/>
    <s v="Labor"/>
    <s v="TEC"/>
    <m/>
    <s v="BNL"/>
    <s v="PED"/>
    <s v="SHC"/>
    <x v="11"/>
    <m/>
    <m/>
    <m/>
    <m/>
    <m/>
    <m/>
    <m/>
    <n v="12744.27"/>
    <m/>
    <m/>
    <m/>
    <m/>
    <m/>
    <m/>
    <m/>
    <m/>
    <m/>
    <m/>
    <m/>
    <x v="0"/>
    <x v="0"/>
    <m/>
  </r>
  <r>
    <s v=""/>
    <s v=" HR_0810_1011"/>
    <s v="Updating the CAD layout"/>
    <s v="6.05.07.08"/>
    <x v="0"/>
    <d v="2023-03-30T00:00:00"/>
    <d v="2023-06-22T00:00:00"/>
    <s v="jtolle"/>
    <s v="fmicolon"/>
    <n v="19319.88"/>
    <m/>
    <s v="C"/>
    <s v="Labor"/>
    <s v="TEC"/>
    <m/>
    <s v="BNL"/>
    <s v="PED"/>
    <s v="SHC"/>
    <x v="11"/>
    <m/>
    <m/>
    <m/>
    <m/>
    <m/>
    <m/>
    <m/>
    <n v="19319.88"/>
    <m/>
    <m/>
    <m/>
    <m/>
    <m/>
    <m/>
    <m/>
    <m/>
    <m/>
    <m/>
    <m/>
    <x v="0"/>
    <x v="0"/>
    <m/>
  </r>
  <r>
    <s v=""/>
    <s v=" HR_0810_1013"/>
    <s v="Drafting the layout drawings"/>
    <s v="6.05.07.08"/>
    <x v="0"/>
    <d v="2023-07-05T00:00:00"/>
    <d v="2023-09-27T00:00:00"/>
    <s v="jtolle"/>
    <s v="fmicolon"/>
    <n v="19319.88"/>
    <m/>
    <s v="C"/>
    <s v="Labor"/>
    <s v="TEC"/>
    <m/>
    <s v="BNL"/>
    <s v="PED"/>
    <s v="SHC"/>
    <x v="11"/>
    <m/>
    <m/>
    <m/>
    <m/>
    <m/>
    <m/>
    <m/>
    <n v="19319.88"/>
    <m/>
    <m/>
    <m/>
    <m/>
    <m/>
    <m/>
    <m/>
    <m/>
    <m/>
    <m/>
    <m/>
    <x v="0"/>
    <x v="0"/>
    <m/>
  </r>
  <r>
    <s v=""/>
    <s v=" HR_0810_1013"/>
    <s v="Drafting the layout drawings"/>
    <s v="6.05.07.08"/>
    <x v="0"/>
    <d v="2023-07-05T00:00:00"/>
    <d v="2023-09-27T00:00:00"/>
    <s v="jtolle"/>
    <s v="fmicolon"/>
    <n v="6372.14"/>
    <m/>
    <s v="C"/>
    <s v="Labor"/>
    <s v="TEC"/>
    <m/>
    <s v="BNL"/>
    <s v="PED"/>
    <s v="SHC"/>
    <x v="11"/>
    <m/>
    <m/>
    <m/>
    <m/>
    <m/>
    <m/>
    <m/>
    <n v="6372.14"/>
    <m/>
    <m/>
    <m/>
    <m/>
    <m/>
    <m/>
    <m/>
    <m/>
    <m/>
    <m/>
    <m/>
    <x v="0"/>
    <x v="0"/>
    <m/>
  </r>
  <r>
    <s v=""/>
    <s v=" HR_0810_2000"/>
    <s v="Establishing design requirement - SHC Chicane / Feedbox"/>
    <s v="6.05.07.08"/>
    <x v="0"/>
    <d v="2023-07-05T00:00:00"/>
    <d v="2023-09-27T00:00:00"/>
    <s v="jtolle"/>
    <s v="fmicolon"/>
    <n v="19116.41"/>
    <m/>
    <s v="C"/>
    <s v="Labor"/>
    <s v="TEC"/>
    <m/>
    <s v="BNL"/>
    <s v="PED"/>
    <s v="SHC"/>
    <x v="11"/>
    <m/>
    <m/>
    <m/>
    <m/>
    <m/>
    <m/>
    <m/>
    <n v="19116.41"/>
    <m/>
    <m/>
    <m/>
    <m/>
    <m/>
    <m/>
    <m/>
    <m/>
    <m/>
    <m/>
    <m/>
    <x v="0"/>
    <x v="0"/>
    <m/>
  </r>
  <r>
    <s v=""/>
    <s v=" HR_0810_2000"/>
    <s v="Establishing design requirement - SHC Chicane / Feedbox"/>
    <s v="6.05.07.08"/>
    <x v="0"/>
    <d v="2023-07-05T00:00:00"/>
    <d v="2023-09-27T00:00:00"/>
    <s v="jtolle"/>
    <s v="fmicolon"/>
    <n v="19116.41"/>
    <m/>
    <s v="C"/>
    <s v="Labor"/>
    <s v="TEC"/>
    <m/>
    <s v="BNL"/>
    <s v="PED"/>
    <s v="SHC"/>
    <x v="11"/>
    <m/>
    <m/>
    <m/>
    <m/>
    <m/>
    <m/>
    <m/>
    <n v="19116.41"/>
    <m/>
    <m/>
    <m/>
    <m/>
    <m/>
    <m/>
    <m/>
    <m/>
    <m/>
    <m/>
    <m/>
    <x v="0"/>
    <x v="0"/>
    <m/>
  </r>
  <r>
    <s v=""/>
    <s v=" HR_0810_2000"/>
    <s v="Establishing design requirement - SHC Chicane / Feedbox"/>
    <s v="6.05.07.08"/>
    <x v="0"/>
    <d v="2023-07-05T00:00:00"/>
    <d v="2023-09-27T00:00:00"/>
    <s v="jtolle"/>
    <s v="fmicolon"/>
    <n v="16481.63"/>
    <m/>
    <s v="C"/>
    <s v="Labor"/>
    <s v="TEC"/>
    <m/>
    <s v="BNL"/>
    <s v="PED"/>
    <s v="SHC"/>
    <x v="11"/>
    <m/>
    <m/>
    <m/>
    <m/>
    <m/>
    <m/>
    <m/>
    <n v="16481.63"/>
    <m/>
    <m/>
    <m/>
    <m/>
    <m/>
    <m/>
    <m/>
    <m/>
    <m/>
    <m/>
    <m/>
    <x v="0"/>
    <x v="0"/>
    <m/>
  </r>
  <r>
    <s v=""/>
    <s v=" HR_0810_2001"/>
    <s v="Preliminary design - SHC Chicane / Feedbox"/>
    <s v="6.05.07.08"/>
    <x v="0"/>
    <d v="2023-09-28T00:00:00"/>
    <d v="2024-03-25T00:00:00"/>
    <s v="jtolle"/>
    <s v="fmicolon"/>
    <n v="39969.620000000003"/>
    <m/>
    <s v="C"/>
    <s v="Labor"/>
    <s v="TEC"/>
    <m/>
    <s v="BNL"/>
    <s v="PED"/>
    <s v="SHC"/>
    <x v="11"/>
    <m/>
    <m/>
    <m/>
    <m/>
    <m/>
    <m/>
    <m/>
    <n v="666.16"/>
    <n v="39303.46"/>
    <m/>
    <m/>
    <m/>
    <m/>
    <m/>
    <m/>
    <m/>
    <m/>
    <m/>
    <m/>
    <x v="0"/>
    <x v="0"/>
    <m/>
  </r>
  <r>
    <s v=""/>
    <s v=" HR_0810_2001"/>
    <s v="Preliminary design - SHC Chicane / Feedbox"/>
    <s v="6.05.07.08"/>
    <x v="0"/>
    <d v="2023-09-28T00:00:00"/>
    <d v="2024-03-25T00:00:00"/>
    <s v="jtolle"/>
    <s v="fmicolon"/>
    <n v="52731.56"/>
    <m/>
    <s v="C"/>
    <s v="Labor"/>
    <s v="TEC"/>
    <m/>
    <s v="BNL"/>
    <s v="PED"/>
    <s v="SHC"/>
    <x v="11"/>
    <m/>
    <m/>
    <m/>
    <m/>
    <m/>
    <m/>
    <m/>
    <n v="878.86"/>
    <n v="51852.7"/>
    <m/>
    <m/>
    <m/>
    <m/>
    <m/>
    <m/>
    <m/>
    <m/>
    <m/>
    <m/>
    <x v="0"/>
    <x v="0"/>
    <m/>
  </r>
  <r>
    <s v=""/>
    <s v=" HR_0810_2002"/>
    <s v="Preliminary design review - SHC Chicane / Feedbox"/>
    <s v="6.05.07.08"/>
    <x v="0"/>
    <d v="2024-03-26T00:00:00"/>
    <d v="2024-04-03T00:00:00"/>
    <s v="jtolle"/>
    <s v="fmicolon"/>
    <n v="6595.16"/>
    <m/>
    <s v="C"/>
    <s v="Labor"/>
    <s v="TEC"/>
    <m/>
    <s v="BNL"/>
    <s v="PED"/>
    <s v="SHC"/>
    <x v="11"/>
    <m/>
    <m/>
    <m/>
    <m/>
    <m/>
    <m/>
    <m/>
    <m/>
    <n v="6595.16"/>
    <m/>
    <m/>
    <m/>
    <m/>
    <m/>
    <m/>
    <m/>
    <m/>
    <m/>
    <m/>
    <x v="0"/>
    <x v="0"/>
    <m/>
  </r>
  <r>
    <s v=""/>
    <s v=" HR_0810_2003"/>
    <s v="Detailed design - SHC Chicane / Feedbox"/>
    <s v="6.05.07.08"/>
    <x v="0"/>
    <d v="2024-04-04T00:00:00"/>
    <d v="2025-09-16T00:00:00"/>
    <s v="jtolle"/>
    <s v="fmicolon"/>
    <n v="223740.37"/>
    <m/>
    <s v="C"/>
    <s v="Labor"/>
    <s v="TEC"/>
    <m/>
    <s v="BNL"/>
    <s v="PED"/>
    <s v="SHC"/>
    <x v="6"/>
    <m/>
    <m/>
    <m/>
    <m/>
    <m/>
    <m/>
    <m/>
    <m/>
    <n v="76623.41"/>
    <n v="147116.95000000001"/>
    <m/>
    <m/>
    <m/>
    <m/>
    <m/>
    <m/>
    <m/>
    <m/>
    <m/>
    <x v="0"/>
    <x v="0"/>
    <m/>
  </r>
  <r>
    <s v=""/>
    <s v=" HR_0810_2003"/>
    <s v="Detailed design - SHC Chicane / Feedbox"/>
    <s v="6.05.07.08"/>
    <x v="0"/>
    <d v="2024-04-04T00:00:00"/>
    <d v="2025-09-16T00:00:00"/>
    <s v="jtolle"/>
    <s v="fmicolon"/>
    <n v="98336.67"/>
    <m/>
    <s v="C"/>
    <s v="Labor"/>
    <s v="TEC"/>
    <m/>
    <s v="BNL"/>
    <s v="PED"/>
    <s v="SHC"/>
    <x v="6"/>
    <m/>
    <m/>
    <m/>
    <m/>
    <m/>
    <m/>
    <m/>
    <m/>
    <n v="33676.94"/>
    <n v="64659.73"/>
    <m/>
    <m/>
    <m/>
    <m/>
    <m/>
    <m/>
    <m/>
    <m/>
    <m/>
    <x v="0"/>
    <x v="0"/>
    <m/>
  </r>
  <r>
    <s v=""/>
    <s v=" HR_0810_2003"/>
    <s v="Detailed design - SHC Chicane / Feedbox"/>
    <s v="6.05.07.08"/>
    <x v="0"/>
    <d v="2024-04-04T00:00:00"/>
    <d v="2025-09-16T00:00:00"/>
    <s v="jtolle"/>
    <s v="fmicolon"/>
    <n v="26987.759999999998"/>
    <m/>
    <s v="C"/>
    <s v="Labor"/>
    <s v="TEC"/>
    <m/>
    <s v="BNL"/>
    <s v="PED"/>
    <s v="SHC"/>
    <x v="6"/>
    <m/>
    <m/>
    <m/>
    <m/>
    <m/>
    <m/>
    <m/>
    <m/>
    <n v="9242.3799999999992"/>
    <n v="17745.38"/>
    <m/>
    <m/>
    <m/>
    <m/>
    <m/>
    <m/>
    <m/>
    <m/>
    <m/>
    <x v="0"/>
    <x v="0"/>
    <m/>
  </r>
  <r>
    <s v=""/>
    <s v=" HR_0810_2003"/>
    <s v="Detailed design - SHC Chicane / Feedbox"/>
    <s v="6.05.07.08"/>
    <x v="0"/>
    <d v="2024-04-04T00:00:00"/>
    <d v="2025-09-16T00:00:00"/>
    <s v="jtolle"/>
    <s v="fmicolon"/>
    <n v="23268.09"/>
    <m/>
    <s v="C"/>
    <s v="Labor"/>
    <s v="TEC"/>
    <m/>
    <s v="BNL"/>
    <s v="PED"/>
    <s v="SHC"/>
    <x v="6"/>
    <m/>
    <m/>
    <m/>
    <m/>
    <m/>
    <m/>
    <m/>
    <m/>
    <n v="7968.53"/>
    <n v="15299.57"/>
    <m/>
    <m/>
    <m/>
    <m/>
    <m/>
    <m/>
    <m/>
    <m/>
    <m/>
    <x v="0"/>
    <x v="0"/>
    <m/>
  </r>
  <r>
    <s v=""/>
    <s v=" HR_0810_2004"/>
    <s v="Design review and corrections - SHC Chicane / Feedbox"/>
    <s v="6.05.07.08"/>
    <x v="0"/>
    <d v="2025-09-17T00:00:00"/>
    <d v="2025-10-29T00:00:00"/>
    <s v="jtolle"/>
    <s v="fmicolon"/>
    <n v="21178.85"/>
    <m/>
    <s v="C"/>
    <s v="Labor"/>
    <s v="TEC"/>
    <m/>
    <s v="BNL"/>
    <s v="PED"/>
    <s v="SHC"/>
    <x v="6"/>
    <m/>
    <m/>
    <m/>
    <m/>
    <m/>
    <m/>
    <m/>
    <m/>
    <m/>
    <n v="7059.62"/>
    <n v="14119.23"/>
    <m/>
    <m/>
    <m/>
    <m/>
    <m/>
    <m/>
    <m/>
    <m/>
    <x v="0"/>
    <x v="0"/>
    <m/>
  </r>
  <r>
    <s v=""/>
    <s v=" HR_0810_2004"/>
    <s v="Design review and corrections - SHC Chicane / Feedbox"/>
    <s v="6.05.07.08"/>
    <x v="0"/>
    <d v="2025-09-17T00:00:00"/>
    <d v="2025-10-29T00:00:00"/>
    <s v="jtolle"/>
    <s v="fmicolon"/>
    <n v="20955.8"/>
    <m/>
    <s v="C"/>
    <s v="Labor"/>
    <s v="TEC"/>
    <m/>
    <s v="BNL"/>
    <s v="PED"/>
    <s v="SHC"/>
    <x v="6"/>
    <m/>
    <m/>
    <m/>
    <m/>
    <m/>
    <m/>
    <m/>
    <m/>
    <m/>
    <n v="6985.27"/>
    <n v="13970.53"/>
    <m/>
    <m/>
    <m/>
    <m/>
    <m/>
    <m/>
    <m/>
    <m/>
    <x v="0"/>
    <x v="0"/>
    <m/>
  </r>
  <r>
    <s v=""/>
    <s v=" HR_0810_2005"/>
    <s v="Drafting - SHC Chicane / Feedbox"/>
    <s v="6.05.07.08"/>
    <x v="0"/>
    <d v="2025-10-30T00:00:00"/>
    <d v="2026-03-13T00:00:00"/>
    <s v="jtolle"/>
    <s v="fmicolon"/>
    <n v="42840.6"/>
    <m/>
    <s v="C"/>
    <s v="Labor"/>
    <s v="TEC"/>
    <m/>
    <s v="BNL"/>
    <s v="PED"/>
    <s v="SHC"/>
    <x v="6"/>
    <m/>
    <m/>
    <m/>
    <m/>
    <m/>
    <m/>
    <m/>
    <m/>
    <m/>
    <m/>
    <n v="42840.6"/>
    <m/>
    <m/>
    <m/>
    <m/>
    <m/>
    <m/>
    <m/>
    <m/>
    <x v="0"/>
    <x v="0"/>
    <m/>
  </r>
  <r>
    <s v=""/>
    <s v=" HR_0810_2005"/>
    <s v="Drafting - SHC Chicane / Feedbox"/>
    <s v="6.05.07.08"/>
    <x v="0"/>
    <d v="2025-10-30T00:00:00"/>
    <d v="2026-03-13T00:00:00"/>
    <s v="jtolle"/>
    <s v="fmicolon"/>
    <n v="28259.61"/>
    <m/>
    <s v="C"/>
    <s v="Labor"/>
    <s v="TEC"/>
    <m/>
    <s v="BNL"/>
    <s v="PED"/>
    <s v="SHC"/>
    <x v="6"/>
    <m/>
    <m/>
    <m/>
    <m/>
    <m/>
    <m/>
    <m/>
    <m/>
    <m/>
    <m/>
    <n v="28259.61"/>
    <m/>
    <m/>
    <m/>
    <m/>
    <m/>
    <m/>
    <m/>
    <m/>
    <x v="0"/>
    <x v="0"/>
    <m/>
  </r>
  <r>
    <s v=""/>
    <s v=" HR_0810_2005"/>
    <s v="Drafting - SHC Chicane / Feedbox"/>
    <s v="6.05.07.08"/>
    <x v="0"/>
    <d v="2025-10-30T00:00:00"/>
    <d v="2026-03-13T00:00:00"/>
    <s v="jtolle"/>
    <s v="fmicolon"/>
    <n v="6091.16"/>
    <m/>
    <s v="C"/>
    <s v="Labor"/>
    <s v="TEC"/>
    <m/>
    <s v="BNL"/>
    <s v="PED"/>
    <s v="SHC"/>
    <x v="6"/>
    <m/>
    <m/>
    <m/>
    <m/>
    <m/>
    <m/>
    <m/>
    <m/>
    <m/>
    <m/>
    <n v="6091.16"/>
    <m/>
    <m/>
    <m/>
    <m/>
    <m/>
    <m/>
    <m/>
    <m/>
    <x v="0"/>
    <x v="0"/>
    <m/>
  </r>
  <r>
    <s v=""/>
    <s v=" HR_0810_2005"/>
    <s v="Drafting - SHC Chicane / Feedbox"/>
    <s v="6.05.07.08"/>
    <x v="0"/>
    <d v="2025-10-30T00:00:00"/>
    <d v="2026-03-13T00:00:00"/>
    <s v="jtolle"/>
    <s v="fmicolon"/>
    <n v="7064.9"/>
    <m/>
    <s v="C"/>
    <s v="Labor"/>
    <s v="TEC"/>
    <m/>
    <s v="BNL"/>
    <s v="PED"/>
    <s v="SHC"/>
    <x v="6"/>
    <m/>
    <m/>
    <m/>
    <m/>
    <m/>
    <m/>
    <m/>
    <m/>
    <m/>
    <m/>
    <n v="7064.9"/>
    <m/>
    <m/>
    <m/>
    <m/>
    <m/>
    <m/>
    <m/>
    <m/>
    <x v="0"/>
    <x v="0"/>
    <m/>
  </r>
  <r>
    <s v=""/>
    <s v=" HR_0810_2006"/>
    <s v="Drafting review and corrections - SHC Chicane / Feedbox"/>
    <s v="6.05.07.08"/>
    <x v="0"/>
    <d v="2026-03-16T00:00:00"/>
    <d v="2026-04-24T00:00:00"/>
    <s v="jtolle"/>
    <s v="fmicolon"/>
    <n v="10710.15"/>
    <m/>
    <s v="C"/>
    <s v="Labor"/>
    <s v="TEC"/>
    <m/>
    <s v="BNL"/>
    <s v="PED"/>
    <s v="SHC"/>
    <x v="6"/>
    <m/>
    <m/>
    <m/>
    <m/>
    <m/>
    <m/>
    <m/>
    <m/>
    <m/>
    <m/>
    <n v="10710.15"/>
    <m/>
    <m/>
    <m/>
    <m/>
    <m/>
    <m/>
    <m/>
    <m/>
    <x v="0"/>
    <x v="0"/>
    <m/>
  </r>
  <r>
    <s v=""/>
    <s v=" HR_0810_2006"/>
    <s v="Drafting review and corrections - SHC Chicane / Feedbox"/>
    <s v="6.05.07.08"/>
    <x v="0"/>
    <d v="2026-03-16T00:00:00"/>
    <d v="2026-04-24T00:00:00"/>
    <s v="jtolle"/>
    <s v="fmicolon"/>
    <n v="7064.9"/>
    <m/>
    <s v="C"/>
    <s v="Labor"/>
    <s v="TEC"/>
    <m/>
    <s v="BNL"/>
    <s v="PED"/>
    <s v="SHC"/>
    <x v="6"/>
    <m/>
    <m/>
    <m/>
    <m/>
    <m/>
    <m/>
    <m/>
    <m/>
    <m/>
    <m/>
    <n v="7064.9"/>
    <m/>
    <m/>
    <m/>
    <m/>
    <m/>
    <m/>
    <m/>
    <m/>
    <x v="0"/>
    <x v="0"/>
    <m/>
  </r>
  <r>
    <s v=""/>
    <s v=" HR_0810_2008"/>
    <s v="Design modification during procurement - SHC Chicane / Feedbox"/>
    <s v="6.05.07.08"/>
    <x v="0"/>
    <d v="2026-09-23T00:00:00"/>
    <d v="2026-12-21T00:00:00"/>
    <s v="jtolle"/>
    <s v="fmicolon"/>
    <n v="22095.040000000001"/>
    <m/>
    <s v="C"/>
    <s v="Labor"/>
    <s v="TEC"/>
    <m/>
    <s v="BNL"/>
    <s v="PED"/>
    <s v="SHC"/>
    <x v="6"/>
    <m/>
    <m/>
    <m/>
    <m/>
    <m/>
    <m/>
    <m/>
    <m/>
    <m/>
    <m/>
    <n v="2209.5"/>
    <n v="19885.53"/>
    <m/>
    <m/>
    <m/>
    <m/>
    <m/>
    <m/>
    <m/>
    <x v="0"/>
    <x v="0"/>
    <m/>
  </r>
  <r>
    <s v=""/>
    <s v=" HR_0810_2008"/>
    <s v="Design modification during procurement - SHC Chicane / Feedbox"/>
    <s v="6.05.07.08"/>
    <x v="0"/>
    <d v="2026-09-23T00:00:00"/>
    <d v="2026-12-21T00:00:00"/>
    <s v="jtolle"/>
    <s v="fmicolon"/>
    <n v="14574.89"/>
    <m/>
    <s v="C"/>
    <s v="Labor"/>
    <s v="TEC"/>
    <m/>
    <s v="BNL"/>
    <s v="PED"/>
    <s v="SHC"/>
    <x v="6"/>
    <m/>
    <m/>
    <m/>
    <m/>
    <m/>
    <m/>
    <m/>
    <m/>
    <m/>
    <m/>
    <n v="1457.49"/>
    <n v="13117.4"/>
    <m/>
    <m/>
    <m/>
    <m/>
    <m/>
    <m/>
    <m/>
    <x v="0"/>
    <x v="0"/>
    <m/>
  </r>
  <r>
    <s v=""/>
    <s v=" HR_0810_2009"/>
    <s v="Subsystems prototype design - SHC Chicane / Feedbox"/>
    <s v="6.05.07.08"/>
    <x v="0"/>
    <d v="2024-03-26T00:00:00"/>
    <d v="2024-06-18T00:00:00"/>
    <s v="jtolle"/>
    <s v="fmicolon"/>
    <n v="9998.0400000000009"/>
    <m/>
    <s v="C"/>
    <s v="Labor"/>
    <s v="TEC"/>
    <m/>
    <s v="BNL"/>
    <s v="PED"/>
    <s v="SHC"/>
    <x v="11"/>
    <m/>
    <m/>
    <m/>
    <m/>
    <m/>
    <m/>
    <m/>
    <m/>
    <n v="9998.0400000000009"/>
    <m/>
    <m/>
    <m/>
    <m/>
    <m/>
    <m/>
    <m/>
    <m/>
    <m/>
    <m/>
    <x v="0"/>
    <x v="0"/>
    <m/>
  </r>
  <r>
    <s v=""/>
    <s v=" HR_0810_2009"/>
    <s v="Subsystems prototype design - SHC Chicane / Feedbox"/>
    <s v="6.05.07.08"/>
    <x v="0"/>
    <d v="2024-03-26T00:00:00"/>
    <d v="2024-06-18T00:00:00"/>
    <s v="jtolle"/>
    <s v="fmicolon"/>
    <n v="13190.32"/>
    <m/>
    <s v="C"/>
    <s v="Labor"/>
    <s v="TEC"/>
    <m/>
    <s v="BNL"/>
    <s v="PED"/>
    <s v="SHC"/>
    <x v="11"/>
    <m/>
    <m/>
    <m/>
    <m/>
    <m/>
    <m/>
    <m/>
    <m/>
    <n v="13190.32"/>
    <m/>
    <m/>
    <m/>
    <m/>
    <m/>
    <m/>
    <m/>
    <m/>
    <m/>
    <m/>
    <x v="0"/>
    <x v="0"/>
    <m/>
  </r>
  <r>
    <s v=""/>
    <s v=" HR_0810_2010"/>
    <s v="Subsystem prototype assembly/testing - SHC Chicane / Feedbox"/>
    <s v="6.05.07.08"/>
    <x v="0"/>
    <d v="2024-06-19T00:00:00"/>
    <d v="2024-07-31T00:00:00"/>
    <s v="jtolle"/>
    <s v="fmicolon"/>
    <n v="13190.32"/>
    <m/>
    <s v="C"/>
    <s v="Labor"/>
    <s v="TEC"/>
    <m/>
    <s v="BNL"/>
    <s v="PED"/>
    <s v="SHC"/>
    <x v="11"/>
    <m/>
    <m/>
    <m/>
    <m/>
    <m/>
    <m/>
    <m/>
    <m/>
    <n v="13190.32"/>
    <m/>
    <m/>
    <m/>
    <m/>
    <m/>
    <m/>
    <m/>
    <m/>
    <m/>
    <m/>
    <x v="0"/>
    <x v="0"/>
    <m/>
  </r>
  <r>
    <s v=""/>
    <s v=" HR_0810_3000"/>
    <s v="Wrinting specifications for vendors - SHC Chicane / Feedbox"/>
    <s v="6.05.07.08"/>
    <x v="0"/>
    <d v="2026-04-27T00:00:00"/>
    <d v="2026-06-08T00:00:00"/>
    <s v="jtolle"/>
    <s v="fmicolon"/>
    <n v="14129.8"/>
    <m/>
    <s v="C"/>
    <s v="Labor"/>
    <s v="TEC"/>
    <m/>
    <s v="BNL"/>
    <s v="Const.Procure"/>
    <s v="SHC"/>
    <x v="10"/>
    <s v="S.P321"/>
    <m/>
    <m/>
    <m/>
    <m/>
    <m/>
    <m/>
    <m/>
    <m/>
    <m/>
    <n v="14129.8"/>
    <m/>
    <m/>
    <m/>
    <m/>
    <m/>
    <m/>
    <m/>
    <m/>
    <x v="0"/>
    <x v="0"/>
    <m/>
  </r>
  <r>
    <s v=""/>
    <s v=" HR_0810_3000"/>
    <s v="Wrinting specifications for vendors - SHC Chicane / Feedbox"/>
    <s v="6.05.07.08"/>
    <x v="0"/>
    <d v="2026-04-27T00:00:00"/>
    <d v="2026-06-08T00:00:00"/>
    <s v="jtolle"/>
    <s v="fmicolon"/>
    <n v="6091.16"/>
    <m/>
    <s v="C"/>
    <s v="Labor"/>
    <s v="TEC"/>
    <m/>
    <s v="BNL"/>
    <s v="Const.Procure"/>
    <s v="SHC"/>
    <x v="10"/>
    <s v="S.P321"/>
    <m/>
    <m/>
    <m/>
    <m/>
    <m/>
    <m/>
    <m/>
    <m/>
    <m/>
    <n v="6091.16"/>
    <m/>
    <m/>
    <m/>
    <m/>
    <m/>
    <m/>
    <m/>
    <m/>
    <x v="0"/>
    <x v="0"/>
    <m/>
  </r>
  <r>
    <s v=""/>
    <s v=" HR_0810_3000"/>
    <s v="Wrinting specifications for vendors - SHC Chicane / Feedbox"/>
    <s v="6.05.07.08"/>
    <x v="0"/>
    <d v="2026-04-27T00:00:00"/>
    <d v="2026-06-08T00:00:00"/>
    <s v="jtolle"/>
    <s v="fmicolon"/>
    <n v="7064.9"/>
    <m/>
    <s v="C"/>
    <s v="Labor"/>
    <s v="TEC"/>
    <m/>
    <s v="BNL"/>
    <s v="Const.Procure"/>
    <s v="SHC"/>
    <x v="10"/>
    <s v="S.P321"/>
    <m/>
    <m/>
    <m/>
    <m/>
    <m/>
    <m/>
    <m/>
    <m/>
    <m/>
    <n v="7064.9"/>
    <m/>
    <m/>
    <m/>
    <m/>
    <m/>
    <m/>
    <m/>
    <m/>
    <x v="0"/>
    <x v="0"/>
    <m/>
  </r>
  <r>
    <s v=""/>
    <s v=" HR_0810_3000"/>
    <s v="Wrinting specifications for vendors - SHC Chicane / Feedbox"/>
    <s v="6.05.07.08"/>
    <x v="0"/>
    <d v="2026-04-27T00:00:00"/>
    <d v="2026-06-08T00:00:00"/>
    <s v="jtolle"/>
    <s v="fmicolon"/>
    <n v="6305.68"/>
    <m/>
    <s v="C"/>
    <s v="Labor"/>
    <s v="TEC"/>
    <m/>
    <s v="BNL"/>
    <s v="Const.Procure"/>
    <s v="SHC"/>
    <x v="10"/>
    <s v="S.P321"/>
    <m/>
    <m/>
    <m/>
    <m/>
    <m/>
    <m/>
    <m/>
    <m/>
    <m/>
    <n v="6305.68"/>
    <m/>
    <m/>
    <m/>
    <m/>
    <m/>
    <m/>
    <m/>
    <m/>
    <x v="0"/>
    <x v="0"/>
    <m/>
  </r>
  <r>
    <s v=""/>
    <s v=" HR_0810_3001"/>
    <s v="Breakdown procurement into similar jobs (machining, sheet metal work) - SHC Chicane / Feedbox"/>
    <s v="6.05.07.08"/>
    <x v="0"/>
    <d v="2026-06-09T00:00:00"/>
    <d v="2026-06-26T00:00:00"/>
    <s v="jtolle"/>
    <s v="fmicolon"/>
    <n v="7064.9"/>
    <m/>
    <s v="C"/>
    <s v="Labor"/>
    <s v="TEC"/>
    <m/>
    <s v="BNL"/>
    <s v="PED"/>
    <s v="SHC"/>
    <x v="6"/>
    <s v="S.P321"/>
    <m/>
    <m/>
    <m/>
    <m/>
    <m/>
    <m/>
    <m/>
    <m/>
    <m/>
    <n v="7064.9"/>
    <m/>
    <m/>
    <m/>
    <m/>
    <m/>
    <m/>
    <m/>
    <m/>
    <x v="0"/>
    <x v="0"/>
    <m/>
  </r>
  <r>
    <s v=""/>
    <s v=" HR_0810_3001"/>
    <s v="Breakdown procurement into similar jobs (machining, sheet metal work) - SHC Chicane / Feedbox"/>
    <s v="6.05.07.08"/>
    <x v="0"/>
    <d v="2026-06-09T00:00:00"/>
    <d v="2026-06-26T00:00:00"/>
    <s v="jtolle"/>
    <s v="fmicolon"/>
    <n v="6305.68"/>
    <m/>
    <s v="C"/>
    <s v="Labor"/>
    <s v="TEC"/>
    <m/>
    <s v="BNL"/>
    <s v="PED"/>
    <s v="SHC"/>
    <x v="6"/>
    <s v="S.P321"/>
    <m/>
    <m/>
    <m/>
    <m/>
    <m/>
    <m/>
    <m/>
    <m/>
    <m/>
    <n v="6305.68"/>
    <m/>
    <m/>
    <m/>
    <m/>
    <m/>
    <m/>
    <m/>
    <m/>
    <x v="0"/>
    <x v="0"/>
    <m/>
  </r>
  <r>
    <s v=""/>
    <s v=" HR_0810_3002"/>
    <s v="Request for quotation and interpretation of quotes - SHC Chicane / Feedbox"/>
    <s v="6.05.07.08"/>
    <x v="0"/>
    <d v="2026-06-29T00:00:00"/>
    <d v="2026-09-22T00:00:00"/>
    <s v="jtolle"/>
    <s v="fmicolon"/>
    <n v="7064.9"/>
    <m/>
    <s v="C"/>
    <s v="Labor"/>
    <s v="TEC"/>
    <m/>
    <s v="BNL"/>
    <s v="Const.Procure"/>
    <s v="SHC"/>
    <x v="10"/>
    <s v="S.P321"/>
    <m/>
    <m/>
    <m/>
    <m/>
    <m/>
    <m/>
    <m/>
    <m/>
    <m/>
    <n v="7064.9"/>
    <m/>
    <m/>
    <m/>
    <m/>
    <m/>
    <m/>
    <m/>
    <m/>
    <x v="0"/>
    <x v="0"/>
    <m/>
  </r>
  <r>
    <s v=""/>
    <s v=" HR_0810_3002"/>
    <s v="Request for quotation and interpretation of quotes - SHC Chicane / Feedbox"/>
    <s v="6.05.07.08"/>
    <x v="0"/>
    <d v="2026-06-29T00:00:00"/>
    <d v="2026-09-22T00:00:00"/>
    <s v="jtolle"/>
    <s v="fmicolon"/>
    <n v="6305.68"/>
    <m/>
    <s v="C"/>
    <s v="Labor"/>
    <s v="TEC"/>
    <m/>
    <s v="BNL"/>
    <s v="Const.Procure"/>
    <s v="SHC"/>
    <x v="10"/>
    <s v="S.P321"/>
    <m/>
    <m/>
    <m/>
    <m/>
    <m/>
    <m/>
    <m/>
    <m/>
    <m/>
    <n v="6305.68"/>
    <m/>
    <m/>
    <m/>
    <m/>
    <m/>
    <m/>
    <m/>
    <m/>
    <x v="0"/>
    <x v="0"/>
    <m/>
  </r>
  <r>
    <s v=""/>
    <s v=" HR_0810_3004"/>
    <s v="Inspection of incoming parts - SHC Chicane / Feedbox"/>
    <s v="6.05.07.08"/>
    <x v="0"/>
    <d v="2028-01-03T00:00:00"/>
    <d v="2028-02-14T00:00:00"/>
    <s v="jtolle"/>
    <s v="fmicolon"/>
    <n v="4990.8500000000004"/>
    <m/>
    <s v="C"/>
    <s v="Labor"/>
    <s v="TEC"/>
    <m/>
    <s v="BNL"/>
    <s v="Const.Test"/>
    <s v="SHC"/>
    <x v="8"/>
    <s v="S.P321"/>
    <s v="APP00472"/>
    <m/>
    <m/>
    <m/>
    <m/>
    <m/>
    <m/>
    <m/>
    <m/>
    <m/>
    <m/>
    <n v="4990.8500000000004"/>
    <m/>
    <m/>
    <m/>
    <m/>
    <m/>
    <m/>
    <x v="0"/>
    <x v="0"/>
    <m/>
  </r>
  <r>
    <s v=""/>
    <s v=" HR_0810_3004"/>
    <s v="Inspection of incoming parts - SHC Chicane / Feedbox"/>
    <s v="6.05.07.08"/>
    <x v="0"/>
    <d v="2028-01-03T00:00:00"/>
    <d v="2028-02-14T00:00:00"/>
    <s v="jtolle"/>
    <s v="fmicolon"/>
    <n v="15136.2"/>
    <m/>
    <s v="C"/>
    <s v="Labor"/>
    <s v="TEC"/>
    <m/>
    <s v="BNL"/>
    <s v="Const.Test"/>
    <s v="SHC"/>
    <x v="8"/>
    <s v="S.P321"/>
    <s v="APP00472"/>
    <m/>
    <m/>
    <m/>
    <m/>
    <m/>
    <m/>
    <m/>
    <m/>
    <m/>
    <m/>
    <n v="15136.2"/>
    <m/>
    <m/>
    <m/>
    <m/>
    <m/>
    <m/>
    <x v="0"/>
    <x v="0"/>
    <m/>
  </r>
  <r>
    <s v=""/>
    <s v=" HR_0810_3004"/>
    <s v="Inspection of incoming parts - SHC Chicane / Feedbox"/>
    <s v="6.05.07.08"/>
    <x v="0"/>
    <d v="2028-01-03T00:00:00"/>
    <d v="2028-02-14T00:00:00"/>
    <s v="jtolle"/>
    <s v="fmicolon"/>
    <n v="3262.5"/>
    <m/>
    <s v="C"/>
    <s v="Labor"/>
    <s v="TEC"/>
    <m/>
    <s v="BNL"/>
    <s v="Const.Test"/>
    <s v="SHC"/>
    <x v="8"/>
    <s v="S.P321"/>
    <s v="APP00472"/>
    <m/>
    <m/>
    <m/>
    <m/>
    <m/>
    <m/>
    <m/>
    <m/>
    <m/>
    <m/>
    <n v="3262.5"/>
    <m/>
    <m/>
    <m/>
    <m/>
    <m/>
    <m/>
    <x v="0"/>
    <x v="0"/>
    <m/>
  </r>
  <r>
    <s v=""/>
    <s v=" HR_0810_3004"/>
    <s v="Inspection of incoming parts - SHC Chicane / Feedbox"/>
    <s v="6.05.07.08"/>
    <x v="0"/>
    <d v="2028-01-03T00:00:00"/>
    <d v="2028-02-14T00:00:00"/>
    <s v="jtolle"/>
    <s v="fmicolon"/>
    <n v="3784.05"/>
    <m/>
    <s v="C"/>
    <s v="Labor"/>
    <s v="TEC"/>
    <m/>
    <s v="BNL"/>
    <s v="Const.Test"/>
    <s v="SHC"/>
    <x v="8"/>
    <s v="S.P321"/>
    <s v="APP00472"/>
    <m/>
    <m/>
    <m/>
    <m/>
    <m/>
    <m/>
    <m/>
    <m/>
    <m/>
    <m/>
    <n v="3784.05"/>
    <m/>
    <m/>
    <m/>
    <m/>
    <m/>
    <m/>
    <x v="0"/>
    <x v="0"/>
    <m/>
  </r>
  <r>
    <s v=""/>
    <s v=" HR_0810_3004"/>
    <s v="Inspection of incoming parts - SHC Chicane / Feedbox"/>
    <s v="6.05.07.08"/>
    <x v="0"/>
    <d v="2028-01-03T00:00:00"/>
    <d v="2028-02-14T00:00:00"/>
    <s v="jtolle"/>
    <s v="fmicolon"/>
    <n v="6754.8"/>
    <m/>
    <s v="C"/>
    <s v="Labor"/>
    <s v="TEC"/>
    <m/>
    <s v="BNL"/>
    <s v="Const.Test"/>
    <s v="SHC"/>
    <x v="8"/>
    <s v="S.P321"/>
    <s v="APP00472"/>
    <m/>
    <m/>
    <m/>
    <m/>
    <m/>
    <m/>
    <m/>
    <m/>
    <m/>
    <m/>
    <n v="6754.8"/>
    <m/>
    <m/>
    <m/>
    <m/>
    <m/>
    <m/>
    <x v="0"/>
    <x v="0"/>
    <m/>
  </r>
  <r>
    <s v=""/>
    <s v=" HR_0810_4000"/>
    <s v="Assembly of the thermal shield to the top plate"/>
    <s v="6.05.07.08"/>
    <x v="0"/>
    <d v="2028-02-15T00:00:00"/>
    <d v="2028-02-24T00:00:00"/>
    <s v="jtolle"/>
    <s v="fmicolon"/>
    <n v="9981.7000000000007"/>
    <m/>
    <s v="C"/>
    <s v="Labor"/>
    <s v="TEC"/>
    <m/>
    <s v="BNL"/>
    <s v="Const.Assemble"/>
    <s v="SHC"/>
    <x v="7"/>
    <m/>
    <m/>
    <m/>
    <m/>
    <m/>
    <m/>
    <m/>
    <m/>
    <m/>
    <m/>
    <m/>
    <m/>
    <n v="9981.7000000000007"/>
    <m/>
    <m/>
    <m/>
    <m/>
    <m/>
    <m/>
    <x v="0"/>
    <x v="0"/>
    <m/>
  </r>
  <r>
    <s v=""/>
    <s v=" HR_0810_4001"/>
    <s v="Insertion and assembly of the leads in the top plate chimney"/>
    <s v="6.05.07.08"/>
    <x v="0"/>
    <d v="2028-02-25T00:00:00"/>
    <d v="2028-03-06T00:00:00"/>
    <s v="jtolle"/>
    <s v="fmicolon"/>
    <n v="9981.7000000000007"/>
    <m/>
    <s v="C"/>
    <s v="Labor"/>
    <s v="TEC"/>
    <m/>
    <s v="BNL"/>
    <s v="Const.Assemble"/>
    <s v="SHC"/>
    <x v="7"/>
    <m/>
    <m/>
    <m/>
    <m/>
    <m/>
    <m/>
    <m/>
    <m/>
    <m/>
    <m/>
    <m/>
    <m/>
    <n v="9981.7000000000007"/>
    <m/>
    <m/>
    <m/>
    <m/>
    <m/>
    <m/>
    <x v="0"/>
    <x v="0"/>
    <m/>
  </r>
  <r>
    <s v=""/>
    <s v=" HR_0810_4002"/>
    <s v="Docking and welding the leads in the bottom He cavity"/>
    <s v="6.05.07.08"/>
    <x v="0"/>
    <d v="2028-03-07T00:00:00"/>
    <d v="2028-03-15T00:00:00"/>
    <s v="jtolle"/>
    <s v="fmicolon"/>
    <n v="9981.7000000000007"/>
    <m/>
    <s v="C"/>
    <s v="Labor"/>
    <s v="TEC"/>
    <m/>
    <s v="BNL"/>
    <s v="Const.Assemble"/>
    <s v="SHC"/>
    <x v="7"/>
    <m/>
    <m/>
    <m/>
    <m/>
    <m/>
    <m/>
    <m/>
    <m/>
    <m/>
    <m/>
    <m/>
    <m/>
    <n v="9981.7000000000007"/>
    <m/>
    <m/>
    <m/>
    <m/>
    <m/>
    <m/>
    <x v="0"/>
    <x v="0"/>
    <m/>
  </r>
  <r>
    <s v=""/>
    <s v=" HR_0810_4002"/>
    <s v="Docking and welding the leads in the bottom He cavity"/>
    <s v="6.05.07.08"/>
    <x v="0"/>
    <d v="2028-03-07T00:00:00"/>
    <d v="2028-03-15T00:00:00"/>
    <s v="jtolle"/>
    <s v="fmicolon"/>
    <n v="3453.11"/>
    <m/>
    <s v="C"/>
    <s v="Labor"/>
    <s v="TEC"/>
    <m/>
    <s v="BNL"/>
    <s v="Const.Assemble"/>
    <s v="SHC"/>
    <x v="7"/>
    <m/>
    <m/>
    <m/>
    <m/>
    <m/>
    <m/>
    <m/>
    <m/>
    <m/>
    <m/>
    <m/>
    <m/>
    <n v="3453.11"/>
    <m/>
    <m/>
    <m/>
    <m/>
    <m/>
    <m/>
    <x v="0"/>
    <x v="0"/>
    <m/>
  </r>
  <r>
    <s v=""/>
    <s v=" HR_0810_4003"/>
    <s v="Welding of the cryogenic piping to the bottom cavity"/>
    <s v="6.05.07.08"/>
    <x v="0"/>
    <d v="2028-03-16T00:00:00"/>
    <d v="2028-03-24T00:00:00"/>
    <s v="jtolle"/>
    <s v="fmicolon"/>
    <n v="9981.7000000000007"/>
    <m/>
    <s v="C"/>
    <s v="Labor"/>
    <s v="TEC"/>
    <m/>
    <s v="BNL"/>
    <s v="Const.Assemble"/>
    <s v="SHC"/>
    <x v="7"/>
    <m/>
    <m/>
    <m/>
    <m/>
    <m/>
    <m/>
    <m/>
    <m/>
    <m/>
    <m/>
    <m/>
    <m/>
    <n v="9981.7000000000007"/>
    <m/>
    <m/>
    <m/>
    <m/>
    <m/>
    <m/>
    <x v="0"/>
    <x v="0"/>
    <m/>
  </r>
  <r>
    <s v=""/>
    <s v=" HR_0810_4003"/>
    <s v="Welding of the cryogenic piping to the bottom cavity"/>
    <s v="6.05.07.08"/>
    <x v="0"/>
    <d v="2028-03-16T00:00:00"/>
    <d v="2028-03-24T00:00:00"/>
    <s v="jtolle"/>
    <s v="fmicolon"/>
    <n v="3453.11"/>
    <m/>
    <s v="C"/>
    <s v="Labor"/>
    <s v="TEC"/>
    <m/>
    <s v="BNL"/>
    <s v="Const.Assemble"/>
    <s v="SHC"/>
    <x v="7"/>
    <m/>
    <m/>
    <m/>
    <m/>
    <m/>
    <m/>
    <m/>
    <m/>
    <m/>
    <m/>
    <m/>
    <m/>
    <n v="3453.11"/>
    <m/>
    <m/>
    <m/>
    <m/>
    <m/>
    <m/>
    <x v="0"/>
    <x v="0"/>
    <m/>
  </r>
  <r>
    <s v=""/>
    <s v=" HR_0810_4004"/>
    <s v="Assembly of the thermal shield in the box"/>
    <s v="6.05.07.08"/>
    <x v="0"/>
    <d v="2028-03-27T00:00:00"/>
    <d v="2028-04-04T00:00:00"/>
    <s v="jtolle"/>
    <s v="fmicolon"/>
    <n v="9981.7000000000007"/>
    <m/>
    <s v="C"/>
    <s v="Labor"/>
    <s v="TEC"/>
    <m/>
    <s v="BNL"/>
    <s v="Const.Assemble"/>
    <s v="SHC"/>
    <x v="7"/>
    <m/>
    <m/>
    <m/>
    <m/>
    <m/>
    <m/>
    <m/>
    <m/>
    <m/>
    <m/>
    <m/>
    <m/>
    <n v="9981.7000000000007"/>
    <m/>
    <m/>
    <m/>
    <m/>
    <m/>
    <m/>
    <x v="0"/>
    <x v="0"/>
    <m/>
  </r>
  <r>
    <s v=""/>
    <s v=" HR_0810_4005"/>
    <s v="Assembly of the cryogenic bus routing"/>
    <s v="6.05.07.08"/>
    <x v="0"/>
    <d v="2028-04-05T00:00:00"/>
    <d v="2028-04-07T00:00:00"/>
    <s v="jtolle"/>
    <s v="fmicolon"/>
    <n v="4990.8500000000004"/>
    <m/>
    <s v="C"/>
    <s v="Labor"/>
    <s v="TEC"/>
    <m/>
    <s v="BNL"/>
    <s v="Const.Assemble"/>
    <s v="SHC"/>
    <x v="7"/>
    <m/>
    <m/>
    <m/>
    <m/>
    <m/>
    <m/>
    <m/>
    <m/>
    <m/>
    <m/>
    <m/>
    <m/>
    <n v="4990.8500000000004"/>
    <m/>
    <m/>
    <m/>
    <m/>
    <m/>
    <m/>
    <x v="0"/>
    <x v="0"/>
    <m/>
  </r>
  <r>
    <s v=""/>
    <s v=" HR_0810_4009"/>
    <s v="Leak testing"/>
    <s v="6.05.07.08"/>
    <x v="0"/>
    <d v="2028-05-03T00:00:00"/>
    <d v="2028-05-05T00:00:00"/>
    <s v="jtolle"/>
    <s v="fmicolon"/>
    <n v="4990.8500000000004"/>
    <m/>
    <s v="C"/>
    <s v="Labor"/>
    <s v="TEC"/>
    <m/>
    <s v="BNL"/>
    <s v="Const.Test"/>
    <s v="SHC"/>
    <x v="8"/>
    <m/>
    <m/>
    <m/>
    <m/>
    <m/>
    <m/>
    <m/>
    <m/>
    <m/>
    <m/>
    <m/>
    <m/>
    <n v="4990.8500000000004"/>
    <m/>
    <m/>
    <m/>
    <m/>
    <m/>
    <m/>
    <x v="0"/>
    <x v="0"/>
    <m/>
  </r>
  <r>
    <s v=""/>
    <s v=" HR_0810_4010"/>
    <s v="Hipot testing"/>
    <s v="6.05.07.08"/>
    <x v="0"/>
    <d v="2028-05-08T00:00:00"/>
    <d v="2028-05-10T00:00:00"/>
    <s v="jtolle"/>
    <s v="fmicolon"/>
    <n v="4990.8500000000004"/>
    <m/>
    <s v="C"/>
    <s v="Labor"/>
    <s v="TEC"/>
    <m/>
    <s v="BNL"/>
    <s v="Const.Test"/>
    <s v="SHC"/>
    <x v="8"/>
    <m/>
    <m/>
    <m/>
    <m/>
    <m/>
    <m/>
    <m/>
    <m/>
    <m/>
    <m/>
    <m/>
    <m/>
    <n v="4990.8500000000004"/>
    <m/>
    <m/>
    <m/>
    <m/>
    <m/>
    <m/>
    <x v="0"/>
    <x v="0"/>
    <m/>
  </r>
  <r>
    <s v=""/>
    <s v=" HR_0810_4010"/>
    <s v="Hipot testing"/>
    <s v="6.05.07.08"/>
    <x v="0"/>
    <d v="2028-05-08T00:00:00"/>
    <d v="2028-05-10T00:00:00"/>
    <s v="jtolle"/>
    <s v="fmicolon"/>
    <n v="2994.51"/>
    <m/>
    <s v="C"/>
    <s v="Labor"/>
    <s v="TEC"/>
    <m/>
    <s v="BNL"/>
    <s v="Const.Test"/>
    <s v="SHC"/>
    <x v="8"/>
    <m/>
    <m/>
    <m/>
    <m/>
    <m/>
    <m/>
    <m/>
    <m/>
    <m/>
    <m/>
    <m/>
    <m/>
    <n v="2994.51"/>
    <m/>
    <m/>
    <m/>
    <m/>
    <m/>
    <m/>
    <x v="0"/>
    <x v="0"/>
    <m/>
  </r>
  <r>
    <s v=""/>
    <s v=" HR_0810_4006"/>
    <s v="Soldering of the cryogenic buses"/>
    <s v="6.05.07.08"/>
    <x v="0"/>
    <d v="2028-04-10T00:00:00"/>
    <d v="2028-04-12T00:00:00"/>
    <s v="jtolle"/>
    <s v="fmicolon"/>
    <n v="4990.8500000000004"/>
    <m/>
    <s v="C"/>
    <s v="Labor"/>
    <s v="TEC"/>
    <m/>
    <s v="BNL"/>
    <s v="Const.Assemble"/>
    <s v="SHC"/>
    <x v="7"/>
    <m/>
    <m/>
    <m/>
    <m/>
    <m/>
    <m/>
    <m/>
    <m/>
    <m/>
    <m/>
    <m/>
    <m/>
    <n v="4990.8500000000004"/>
    <m/>
    <m/>
    <m/>
    <m/>
    <m/>
    <m/>
    <x v="0"/>
    <x v="0"/>
    <m/>
  </r>
  <r>
    <s v=""/>
    <s v=" HR_0810_4007"/>
    <s v="Insertion in the box"/>
    <s v="6.05.07.08"/>
    <x v="0"/>
    <d v="2028-04-13T00:00:00"/>
    <d v="2028-04-21T00:00:00"/>
    <s v="jtolle"/>
    <s v="fmicolon"/>
    <n v="9981.7000000000007"/>
    <m/>
    <s v="C"/>
    <s v="Labor"/>
    <s v="TEC"/>
    <m/>
    <s v="BNL"/>
    <s v="Const.Assemble"/>
    <s v="SHC"/>
    <x v="7"/>
    <m/>
    <m/>
    <m/>
    <m/>
    <m/>
    <m/>
    <m/>
    <m/>
    <m/>
    <m/>
    <m/>
    <m/>
    <n v="9981.7000000000007"/>
    <m/>
    <m/>
    <m/>
    <m/>
    <m/>
    <m/>
    <x v="0"/>
    <x v="0"/>
    <m/>
  </r>
  <r>
    <s v=""/>
    <s v=" HR_0810_4008"/>
    <s v="Box closure"/>
    <s v="6.05.07.08"/>
    <x v="0"/>
    <d v="2028-04-24T00:00:00"/>
    <d v="2028-05-02T00:00:00"/>
    <s v="jtolle"/>
    <s v="fmicolon"/>
    <n v="9981.7000000000007"/>
    <m/>
    <s v="C"/>
    <s v="Labor"/>
    <s v="TEC"/>
    <m/>
    <s v="BNL"/>
    <s v="Const.Assemble"/>
    <s v="SHC"/>
    <x v="7"/>
    <m/>
    <m/>
    <m/>
    <m/>
    <m/>
    <m/>
    <m/>
    <m/>
    <m/>
    <m/>
    <m/>
    <m/>
    <n v="9981.7000000000007"/>
    <m/>
    <m/>
    <m/>
    <m/>
    <m/>
    <m/>
    <x v="0"/>
    <x v="0"/>
    <m/>
  </r>
  <r>
    <s v=""/>
    <s v=" HR_0810_8003"/>
    <s v="Detailed design - SHC Chicane / Interconnect Space Design"/>
    <s v="6.05.07.08"/>
    <x v="0"/>
    <d v="2023-11-13T00:00:00"/>
    <d v="2024-07-31T00:00:00"/>
    <s v="jtolle"/>
    <s v="fmicolon"/>
    <n v="59988.24"/>
    <m/>
    <s v="C"/>
    <s v="Labor"/>
    <s v="TEC"/>
    <m/>
    <s v="BNL"/>
    <s v="PED"/>
    <s v="SHC"/>
    <x v="6"/>
    <m/>
    <m/>
    <m/>
    <m/>
    <m/>
    <m/>
    <m/>
    <m/>
    <n v="59988.24"/>
    <m/>
    <m/>
    <m/>
    <m/>
    <m/>
    <m/>
    <m/>
    <m/>
    <m/>
    <m/>
    <x v="0"/>
    <x v="0"/>
    <m/>
  </r>
  <r>
    <s v=""/>
    <s v=" HR_0810_8003"/>
    <s v="Detailed design - SHC Chicane / Interconnect Space Design"/>
    <s v="6.05.07.08"/>
    <x v="0"/>
    <d v="2023-11-13T00:00:00"/>
    <d v="2024-07-31T00:00:00"/>
    <s v="jtolle"/>
    <s v="fmicolon"/>
    <n v="26380.65"/>
    <m/>
    <s v="C"/>
    <s v="Labor"/>
    <s v="TEC"/>
    <m/>
    <s v="BNL"/>
    <s v="PED"/>
    <s v="SHC"/>
    <x v="6"/>
    <m/>
    <m/>
    <m/>
    <m/>
    <m/>
    <m/>
    <m/>
    <m/>
    <n v="26380.65"/>
    <m/>
    <m/>
    <m/>
    <m/>
    <m/>
    <m/>
    <m/>
    <m/>
    <m/>
    <m/>
    <x v="0"/>
    <x v="0"/>
    <m/>
  </r>
  <r>
    <s v=""/>
    <s v=" HR_0810_8003"/>
    <s v="Detailed design - SHC Chicane / Interconnect Space Design"/>
    <s v="6.05.07.08"/>
    <x v="0"/>
    <d v="2023-11-13T00:00:00"/>
    <d v="2024-07-31T00:00:00"/>
    <s v="jtolle"/>
    <s v="fmicolon"/>
    <n v="11372.33"/>
    <m/>
    <s v="C"/>
    <s v="Labor"/>
    <s v="TEC"/>
    <m/>
    <s v="BNL"/>
    <s v="PED"/>
    <s v="SHC"/>
    <x v="6"/>
    <m/>
    <m/>
    <m/>
    <m/>
    <m/>
    <m/>
    <m/>
    <m/>
    <n v="11372.33"/>
    <m/>
    <m/>
    <m/>
    <m/>
    <m/>
    <m/>
    <m/>
    <m/>
    <m/>
    <m/>
    <x v="0"/>
    <x v="0"/>
    <m/>
  </r>
  <r>
    <s v=""/>
    <s v=" HR_0810_8003"/>
    <s v="Detailed design - SHC Chicane / Interconnect Space Design"/>
    <s v="6.05.07.08"/>
    <x v="0"/>
    <d v="2023-11-13T00:00:00"/>
    <d v="2024-07-31T00:00:00"/>
    <s v="jtolle"/>
    <s v="fmicolon"/>
    <n v="13190.32"/>
    <m/>
    <s v="C"/>
    <s v="Labor"/>
    <s v="TEC"/>
    <m/>
    <s v="BNL"/>
    <s v="PED"/>
    <s v="SHC"/>
    <x v="6"/>
    <m/>
    <m/>
    <m/>
    <m/>
    <m/>
    <m/>
    <m/>
    <m/>
    <n v="13190.32"/>
    <m/>
    <m/>
    <m/>
    <m/>
    <m/>
    <m/>
    <m/>
    <m/>
    <m/>
    <m/>
    <x v="0"/>
    <x v="0"/>
    <m/>
  </r>
  <r>
    <s v=""/>
    <s v=" HR_0810_5009"/>
    <s v="Subsystems prototype design - SHC Chicane / New Busbar Cryoline"/>
    <s v="6.05.07.08"/>
    <x v="0"/>
    <d v="2024-01-09T00:00:00"/>
    <d v="2024-01-23T00:00:00"/>
    <s v="jtolle"/>
    <s v="fmicolon"/>
    <n v="9998.0400000000009"/>
    <m/>
    <s v="C"/>
    <s v="Labor"/>
    <s v="TEC"/>
    <m/>
    <s v="BNL"/>
    <s v="PED"/>
    <s v="SHC"/>
    <x v="11"/>
    <m/>
    <m/>
    <m/>
    <m/>
    <m/>
    <m/>
    <m/>
    <m/>
    <n v="9998.0400000000009"/>
    <m/>
    <m/>
    <m/>
    <m/>
    <m/>
    <m/>
    <m/>
    <m/>
    <m/>
    <m/>
    <x v="0"/>
    <x v="0"/>
    <m/>
  </r>
  <r>
    <s v=""/>
    <s v=" HR_0810_5009"/>
    <s v="Subsystems prototype design - SHC Chicane / New Busbar Cryoline"/>
    <s v="6.05.07.08"/>
    <x v="0"/>
    <d v="2024-01-09T00:00:00"/>
    <d v="2024-01-16T00:00:00"/>
    <s v="jtolle"/>
    <s v="fmicolon"/>
    <n v="6595.16"/>
    <m/>
    <s v="C"/>
    <s v="Labor"/>
    <s v="TEC"/>
    <m/>
    <s v="BNL"/>
    <s v="PED"/>
    <s v="SHC"/>
    <x v="11"/>
    <m/>
    <m/>
    <m/>
    <m/>
    <m/>
    <m/>
    <m/>
    <m/>
    <n v="6595.16"/>
    <m/>
    <m/>
    <m/>
    <m/>
    <m/>
    <m/>
    <m/>
    <m/>
    <m/>
    <m/>
    <x v="0"/>
    <x v="0"/>
    <m/>
  </r>
  <r>
    <s v=""/>
    <s v=" HR_0810_5010"/>
    <s v="Subsystem prototype assembly/testing - SHC Chicane / New Busbar Cryoline"/>
    <s v="6.05.07.08"/>
    <x v="0"/>
    <d v="2024-01-24T00:00:00"/>
    <d v="2024-02-06T00:00:00"/>
    <s v="jtolle"/>
    <s v="fmicolon"/>
    <n v="13190.32"/>
    <m/>
    <s v="C"/>
    <s v="Labor"/>
    <s v="TEC"/>
    <m/>
    <s v="BNL"/>
    <s v="PED"/>
    <s v="SHC"/>
    <x v="11"/>
    <m/>
    <m/>
    <m/>
    <m/>
    <m/>
    <m/>
    <m/>
    <m/>
    <n v="13190.32"/>
    <m/>
    <m/>
    <m/>
    <m/>
    <m/>
    <m/>
    <m/>
    <m/>
    <m/>
    <m/>
    <x v="0"/>
    <x v="0"/>
    <m/>
  </r>
  <r>
    <s v=""/>
    <s v=" HR_0810_5000"/>
    <s v="Establishing design requirement - SHC Chicane / New Busbar Cryoline"/>
    <s v="6.05.07.08"/>
    <x v="0"/>
    <d v="2023-07-05T00:00:00"/>
    <d v="2023-09-27T00:00:00"/>
    <s v="jtolle"/>
    <s v="fmicolon"/>
    <n v="12744.27"/>
    <m/>
    <s v="C"/>
    <s v="Labor"/>
    <s v="TEC"/>
    <m/>
    <s v="BNL"/>
    <s v="PED"/>
    <s v="SHC"/>
    <x v="11"/>
    <m/>
    <m/>
    <m/>
    <m/>
    <m/>
    <m/>
    <m/>
    <n v="12744.27"/>
    <m/>
    <m/>
    <m/>
    <m/>
    <m/>
    <m/>
    <m/>
    <m/>
    <m/>
    <m/>
    <m/>
    <x v="0"/>
    <x v="0"/>
    <m/>
  </r>
  <r>
    <s v=""/>
    <s v=" HR_0810_5000"/>
    <s v="Establishing design requirement - SHC Chicane / New Busbar Cryoline"/>
    <s v="6.05.07.08"/>
    <x v="0"/>
    <d v="2023-07-05T00:00:00"/>
    <d v="2023-09-27T00:00:00"/>
    <s v="jtolle"/>
    <s v="fmicolon"/>
    <n v="6372.14"/>
    <m/>
    <s v="C"/>
    <s v="Labor"/>
    <s v="TEC"/>
    <m/>
    <s v="BNL"/>
    <s v="PED"/>
    <s v="SHC"/>
    <x v="11"/>
    <m/>
    <m/>
    <m/>
    <m/>
    <m/>
    <m/>
    <m/>
    <n v="6372.14"/>
    <m/>
    <m/>
    <m/>
    <m/>
    <m/>
    <m/>
    <m/>
    <m/>
    <m/>
    <m/>
    <m/>
    <x v="0"/>
    <x v="0"/>
    <m/>
  </r>
  <r>
    <s v=""/>
    <s v=" HR_0810_5000"/>
    <s v="Establishing design requirement - SHC Chicane / New Busbar Cryoline"/>
    <s v="6.05.07.08"/>
    <x v="0"/>
    <d v="2023-07-05T00:00:00"/>
    <d v="2023-09-27T00:00:00"/>
    <s v="jtolle"/>
    <s v="fmicolon"/>
    <n v="5493.88"/>
    <m/>
    <s v="C"/>
    <s v="Labor"/>
    <s v="TEC"/>
    <m/>
    <s v="BNL"/>
    <s v="PED"/>
    <s v="SHC"/>
    <x v="11"/>
    <m/>
    <m/>
    <m/>
    <m/>
    <m/>
    <m/>
    <m/>
    <n v="5493.88"/>
    <m/>
    <m/>
    <m/>
    <m/>
    <m/>
    <m/>
    <m/>
    <m/>
    <m/>
    <m/>
    <m/>
    <x v="0"/>
    <x v="0"/>
    <m/>
  </r>
  <r>
    <s v=""/>
    <s v=" HR_0810_5001"/>
    <s v="Preliminary design - SHC Chicane / New Busbar Cryoline"/>
    <s v="6.05.07.08"/>
    <x v="0"/>
    <d v="2023-09-28T00:00:00"/>
    <d v="2023-12-27T00:00:00"/>
    <s v="jtolle"/>
    <s v="fmicolon"/>
    <n v="26350.91"/>
    <m/>
    <s v="C"/>
    <s v="Labor"/>
    <s v="TEC"/>
    <m/>
    <s v="BNL"/>
    <s v="PED"/>
    <s v="SHC"/>
    <x v="11"/>
    <m/>
    <m/>
    <m/>
    <m/>
    <m/>
    <m/>
    <m/>
    <n v="878.36"/>
    <n v="25472.55"/>
    <m/>
    <m/>
    <m/>
    <m/>
    <m/>
    <m/>
    <m/>
    <m/>
    <m/>
    <m/>
    <x v="0"/>
    <x v="0"/>
    <m/>
  </r>
  <r>
    <s v=""/>
    <s v=" HR_0810_5001"/>
    <s v="Preliminary design - SHC Chicane / New Busbar Cryoline"/>
    <s v="6.05.07.08"/>
    <x v="0"/>
    <d v="2023-09-28T00:00:00"/>
    <d v="2023-12-27T00:00:00"/>
    <s v="jtolle"/>
    <s v="fmicolon"/>
    <n v="19973.54"/>
    <m/>
    <s v="C"/>
    <s v="Labor"/>
    <s v="TEC"/>
    <m/>
    <s v="BNL"/>
    <s v="PED"/>
    <s v="SHC"/>
    <x v="11"/>
    <m/>
    <m/>
    <m/>
    <m/>
    <m/>
    <m/>
    <m/>
    <n v="665.78"/>
    <n v="19307.75"/>
    <m/>
    <m/>
    <m/>
    <m/>
    <m/>
    <m/>
    <m/>
    <m/>
    <m/>
    <m/>
    <x v="0"/>
    <x v="0"/>
    <m/>
  </r>
  <r>
    <s v=""/>
    <s v=" HR_0810_5001"/>
    <s v="Preliminary design - SHC Chicane / New Busbar Cryoline"/>
    <s v="6.05.07.08"/>
    <x v="0"/>
    <d v="2023-09-28T00:00:00"/>
    <d v="2023-12-27T00:00:00"/>
    <s v="jtolle"/>
    <s v="fmicolon"/>
    <n v="6587.73"/>
    <m/>
    <s v="C"/>
    <s v="Labor"/>
    <s v="TEC"/>
    <m/>
    <s v="BNL"/>
    <s v="PED"/>
    <s v="SHC"/>
    <x v="11"/>
    <m/>
    <m/>
    <m/>
    <m/>
    <m/>
    <m/>
    <m/>
    <n v="219.59"/>
    <n v="6368.14"/>
    <m/>
    <m/>
    <m/>
    <m/>
    <m/>
    <m/>
    <m/>
    <m/>
    <m/>
    <m/>
    <x v="0"/>
    <x v="0"/>
    <m/>
  </r>
  <r>
    <s v=""/>
    <s v=" HR_0810_5001"/>
    <s v="Preliminary design - SHC Chicane / New Busbar Cryoline"/>
    <s v="6.05.07.08"/>
    <x v="0"/>
    <d v="2023-09-28T00:00:00"/>
    <d v="2023-12-27T00:00:00"/>
    <s v="jtolle"/>
    <s v="fmicolon"/>
    <n v="5679.75"/>
    <m/>
    <s v="C"/>
    <s v="Labor"/>
    <s v="TEC"/>
    <m/>
    <s v="BNL"/>
    <s v="PED"/>
    <s v="SHC"/>
    <x v="11"/>
    <m/>
    <m/>
    <m/>
    <m/>
    <m/>
    <m/>
    <m/>
    <n v="189.33"/>
    <n v="5490.43"/>
    <m/>
    <m/>
    <m/>
    <m/>
    <m/>
    <m/>
    <m/>
    <m/>
    <m/>
    <m/>
    <x v="0"/>
    <x v="0"/>
    <m/>
  </r>
  <r>
    <s v=""/>
    <s v=" HR_0810_5002"/>
    <s v="Preliminary design review - SHC Chicane / New Busbar Cryoline"/>
    <s v="6.05.07.08"/>
    <x v="0"/>
    <d v="2023-12-28T00:00:00"/>
    <d v="2024-01-08T00:00:00"/>
    <s v="jtolle"/>
    <s v="fmicolon"/>
    <n v="6595.16"/>
    <m/>
    <s v="C"/>
    <s v="Labor"/>
    <s v="TEC"/>
    <m/>
    <s v="BNL"/>
    <s v="PED"/>
    <s v="SHC"/>
    <x v="11"/>
    <m/>
    <m/>
    <m/>
    <m/>
    <m/>
    <m/>
    <m/>
    <m/>
    <n v="6595.16"/>
    <m/>
    <m/>
    <m/>
    <m/>
    <m/>
    <m/>
    <m/>
    <m/>
    <m/>
    <m/>
    <x v="0"/>
    <x v="0"/>
    <m/>
  </r>
  <r>
    <s v=""/>
    <s v=" HR_0810_5003"/>
    <s v="Detailed design - SHC Chicane / New Busbar Cryoline"/>
    <s v="6.05.07.08"/>
    <x v="0"/>
    <d v="2024-01-09T00:00:00"/>
    <d v="2024-09-23T00:00:00"/>
    <s v="jtolle"/>
    <s v="fmicolon"/>
    <n v="39570.97"/>
    <m/>
    <s v="C"/>
    <s v="Labor"/>
    <s v="TEC"/>
    <m/>
    <s v="BNL"/>
    <s v="PED"/>
    <s v="SHC"/>
    <x v="6"/>
    <m/>
    <m/>
    <m/>
    <m/>
    <m/>
    <m/>
    <m/>
    <m/>
    <n v="39570.97"/>
    <m/>
    <m/>
    <m/>
    <m/>
    <m/>
    <m/>
    <m/>
    <m/>
    <m/>
    <m/>
    <x v="0"/>
    <x v="0"/>
    <m/>
  </r>
  <r>
    <s v=""/>
    <s v=" HR_0810_5003"/>
    <s v="Detailed design - SHC Chicane / New Busbar Cryoline"/>
    <s v="6.05.07.08"/>
    <x v="0"/>
    <d v="2024-01-09T00:00:00"/>
    <d v="2024-09-23T00:00:00"/>
    <s v="jtolle"/>
    <s v="fmicolon"/>
    <n v="59988.24"/>
    <m/>
    <s v="C"/>
    <s v="Labor"/>
    <s v="TEC"/>
    <m/>
    <s v="BNL"/>
    <s v="PED"/>
    <s v="SHC"/>
    <x v="6"/>
    <m/>
    <m/>
    <m/>
    <m/>
    <m/>
    <m/>
    <m/>
    <m/>
    <n v="59988.24"/>
    <m/>
    <m/>
    <m/>
    <m/>
    <m/>
    <m/>
    <m/>
    <m/>
    <m/>
    <m/>
    <x v="0"/>
    <x v="0"/>
    <m/>
  </r>
  <r>
    <s v=""/>
    <s v=" HR_0810_5003"/>
    <s v="Detailed design - SHC Chicane / New Busbar Cryoline"/>
    <s v="6.05.07.08"/>
    <x v="0"/>
    <d v="2024-01-09T00:00:00"/>
    <d v="2024-09-23T00:00:00"/>
    <s v="jtolle"/>
    <s v="fmicolon"/>
    <n v="6595.16"/>
    <m/>
    <s v="C"/>
    <s v="Labor"/>
    <s v="TEC"/>
    <m/>
    <s v="BNL"/>
    <s v="PED"/>
    <s v="SHC"/>
    <x v="6"/>
    <m/>
    <m/>
    <m/>
    <m/>
    <m/>
    <m/>
    <m/>
    <m/>
    <n v="6595.16"/>
    <m/>
    <m/>
    <m/>
    <m/>
    <m/>
    <m/>
    <m/>
    <m/>
    <m/>
    <m/>
    <x v="0"/>
    <x v="0"/>
    <m/>
  </r>
  <r>
    <s v=""/>
    <s v=" HR_0810_5003"/>
    <s v="Detailed design - SHC Chicane / New Busbar Cryoline"/>
    <s v="6.05.07.08"/>
    <x v="0"/>
    <d v="2024-01-09T00:00:00"/>
    <d v="2024-09-23T00:00:00"/>
    <s v="jtolle"/>
    <s v="fmicolon"/>
    <n v="5686.16"/>
    <m/>
    <s v="C"/>
    <s v="Labor"/>
    <s v="TEC"/>
    <m/>
    <s v="BNL"/>
    <s v="PED"/>
    <s v="SHC"/>
    <x v="6"/>
    <m/>
    <m/>
    <m/>
    <m/>
    <m/>
    <m/>
    <m/>
    <m/>
    <n v="5686.16"/>
    <m/>
    <m/>
    <m/>
    <m/>
    <m/>
    <m/>
    <m/>
    <m/>
    <m/>
    <m/>
    <x v="0"/>
    <x v="0"/>
    <m/>
  </r>
  <r>
    <s v=""/>
    <s v=" HR_0810_5004"/>
    <s v="Design review and corrections - SHC Chicane / New Busbar Cryoline"/>
    <s v="6.05.07.08"/>
    <x v="0"/>
    <d v="2024-09-24T00:00:00"/>
    <d v="2024-10-11T00:00:00"/>
    <s v="jtolle"/>
    <s v="fmicolon"/>
    <n v="10223"/>
    <m/>
    <s v="C"/>
    <s v="Labor"/>
    <s v="TEC"/>
    <m/>
    <s v="BNL"/>
    <s v="PED"/>
    <s v="SHC"/>
    <x v="6"/>
    <m/>
    <m/>
    <m/>
    <m/>
    <m/>
    <m/>
    <m/>
    <m/>
    <n v="3651.07"/>
    <n v="6571.93"/>
    <m/>
    <m/>
    <m/>
    <m/>
    <m/>
    <m/>
    <m/>
    <m/>
    <m/>
    <x v="0"/>
    <x v="0"/>
    <m/>
  </r>
  <r>
    <s v=""/>
    <s v=" HR_0810_5004"/>
    <s v="Design review and corrections - SHC Chicane / New Busbar Cryoline"/>
    <s v="6.05.07.08"/>
    <x v="0"/>
    <d v="2024-09-24T00:00:00"/>
    <d v="2024-10-11T00:00:00"/>
    <s v="jtolle"/>
    <s v="fmicolon"/>
    <n v="6743.55"/>
    <m/>
    <s v="C"/>
    <s v="Labor"/>
    <s v="TEC"/>
    <m/>
    <s v="BNL"/>
    <s v="PED"/>
    <s v="SHC"/>
    <x v="6"/>
    <m/>
    <m/>
    <m/>
    <m/>
    <m/>
    <m/>
    <m/>
    <m/>
    <n v="2408.41"/>
    <n v="4335.1400000000003"/>
    <m/>
    <m/>
    <m/>
    <m/>
    <m/>
    <m/>
    <m/>
    <m/>
    <m/>
    <x v="0"/>
    <x v="0"/>
    <m/>
  </r>
  <r>
    <s v=""/>
    <s v=" HR_0810_5005"/>
    <s v="Drafting - SHC Chicane / New Busbar Cryoline"/>
    <s v="6.05.07.08"/>
    <x v="0"/>
    <d v="2024-10-15T00:00:00"/>
    <d v="2025-01-13T00:00:00"/>
    <s v="jtolle"/>
    <s v="fmicolon"/>
    <n v="31043.91"/>
    <m/>
    <s v="C"/>
    <s v="Labor"/>
    <s v="TEC"/>
    <m/>
    <s v="BNL"/>
    <s v="PED"/>
    <s v="SHC"/>
    <x v="6"/>
    <m/>
    <m/>
    <m/>
    <m/>
    <m/>
    <m/>
    <m/>
    <m/>
    <m/>
    <n v="31043.91"/>
    <m/>
    <m/>
    <m/>
    <m/>
    <m/>
    <m/>
    <m/>
    <m/>
    <m/>
    <x v="0"/>
    <x v="0"/>
    <m/>
  </r>
  <r>
    <s v=""/>
    <s v=" HR_0810_5005"/>
    <s v="Drafting - SHC Chicane / New Busbar Cryoline"/>
    <s v="6.05.07.08"/>
    <x v="0"/>
    <d v="2024-10-15T00:00:00"/>
    <d v="2025-01-13T00:00:00"/>
    <s v="jtolle"/>
    <s v="fmicolon"/>
    <n v="27303.97"/>
    <m/>
    <s v="C"/>
    <s v="Labor"/>
    <s v="TEC"/>
    <m/>
    <s v="BNL"/>
    <s v="PED"/>
    <s v="SHC"/>
    <x v="6"/>
    <m/>
    <m/>
    <m/>
    <m/>
    <m/>
    <m/>
    <m/>
    <m/>
    <m/>
    <n v="27303.97"/>
    <m/>
    <m/>
    <m/>
    <m/>
    <m/>
    <m/>
    <m/>
    <m/>
    <m/>
    <x v="0"/>
    <x v="0"/>
    <m/>
  </r>
  <r>
    <s v=""/>
    <s v=" HR_0810_5006"/>
    <s v="Drafting review and corrections - SHC Chicane / New Busbar Cryoline"/>
    <s v="6.05.07.08"/>
    <x v="0"/>
    <d v="2025-01-14T00:00:00"/>
    <d v="2025-02-03T00:00:00"/>
    <s v="jtolle"/>
    <s v="fmicolon"/>
    <n v="5173.99"/>
    <m/>
    <s v="C"/>
    <s v="Labor"/>
    <s v="TEC"/>
    <m/>
    <s v="BNL"/>
    <s v="PED"/>
    <s v="SHC"/>
    <x v="6"/>
    <m/>
    <m/>
    <m/>
    <m/>
    <m/>
    <m/>
    <m/>
    <m/>
    <m/>
    <n v="5173.99"/>
    <m/>
    <m/>
    <m/>
    <m/>
    <m/>
    <m/>
    <m/>
    <m/>
    <m/>
    <x v="0"/>
    <x v="0"/>
    <m/>
  </r>
  <r>
    <s v=""/>
    <s v=" HR_0810_5006"/>
    <s v="Drafting review and corrections - SHC Chicane / New Busbar Cryoline"/>
    <s v="6.05.07.08"/>
    <x v="0"/>
    <d v="2025-01-14T00:00:00"/>
    <d v="2025-02-03T00:00:00"/>
    <s v="jtolle"/>
    <s v="fmicolon"/>
    <n v="3413"/>
    <m/>
    <s v="C"/>
    <s v="Labor"/>
    <s v="TEC"/>
    <m/>
    <s v="BNL"/>
    <s v="PED"/>
    <s v="SHC"/>
    <x v="6"/>
    <m/>
    <m/>
    <m/>
    <m/>
    <m/>
    <m/>
    <m/>
    <m/>
    <m/>
    <n v="3413"/>
    <m/>
    <m/>
    <m/>
    <m/>
    <m/>
    <m/>
    <m/>
    <m/>
    <m/>
    <x v="0"/>
    <x v="0"/>
    <m/>
  </r>
  <r>
    <s v=""/>
    <s v=" HR_0810_5008"/>
    <s v="Design modification during procurement - SHC Chicane / New Busbar Cryoline"/>
    <s v="6.05.07.08"/>
    <x v="0"/>
    <d v="2025-12-04T00:00:00"/>
    <d v="2026-01-16T00:00:00"/>
    <s v="jtolle"/>
    <s v="fmicolon"/>
    <n v="10710.15"/>
    <m/>
    <s v="C"/>
    <s v="Labor"/>
    <s v="TEC"/>
    <m/>
    <s v="BNL"/>
    <s v="PED"/>
    <s v="SHC"/>
    <x v="6"/>
    <m/>
    <m/>
    <m/>
    <m/>
    <m/>
    <m/>
    <m/>
    <m/>
    <m/>
    <m/>
    <n v="10710.15"/>
    <m/>
    <m/>
    <m/>
    <m/>
    <m/>
    <m/>
    <m/>
    <m/>
    <x v="0"/>
    <x v="0"/>
    <m/>
  </r>
  <r>
    <s v=""/>
    <s v=" HR_0810_5008"/>
    <s v="Design modification during procurement - SHC Chicane / New Busbar Cryoline"/>
    <s v="6.05.07.08"/>
    <x v="0"/>
    <d v="2025-12-04T00:00:00"/>
    <d v="2026-01-16T00:00:00"/>
    <s v="jtolle"/>
    <s v="fmicolon"/>
    <n v="14129.8"/>
    <m/>
    <s v="C"/>
    <s v="Labor"/>
    <s v="TEC"/>
    <m/>
    <s v="BNL"/>
    <s v="PED"/>
    <s v="SHC"/>
    <x v="6"/>
    <m/>
    <m/>
    <m/>
    <m/>
    <m/>
    <m/>
    <m/>
    <m/>
    <m/>
    <m/>
    <n v="14129.8"/>
    <m/>
    <m/>
    <m/>
    <m/>
    <m/>
    <m/>
    <m/>
    <m/>
    <x v="0"/>
    <x v="0"/>
    <m/>
  </r>
  <r>
    <s v=""/>
    <s v=" HR_0810_6000"/>
    <s v="Writing specifications - SHC Chicane / New Busbar Cryoline"/>
    <s v="6.05.07.08"/>
    <x v="0"/>
    <d v="2025-02-04T00:00:00"/>
    <d v="2025-02-24T00:00:00"/>
    <s v="jtolle"/>
    <s v="fmicolon"/>
    <n v="6092.44"/>
    <m/>
    <s v="C"/>
    <s v="Labor"/>
    <s v="TEC"/>
    <m/>
    <s v="BNL"/>
    <s v="Const.Procure"/>
    <s v="SHC"/>
    <x v="10"/>
    <s v="P.S053"/>
    <m/>
    <m/>
    <m/>
    <m/>
    <m/>
    <m/>
    <m/>
    <m/>
    <n v="6092.44"/>
    <m/>
    <m/>
    <m/>
    <m/>
    <m/>
    <m/>
    <m/>
    <m/>
    <m/>
    <x v="0"/>
    <x v="0"/>
    <m/>
  </r>
  <r>
    <s v=""/>
    <s v=" HR_0810_6000"/>
    <s v="Writing specifications - SHC Chicane / New Busbar Cryoline"/>
    <s v="6.05.07.08"/>
    <x v="0"/>
    <d v="2025-02-04T00:00:00"/>
    <d v="2025-02-24T00:00:00"/>
    <s v="jtolle"/>
    <s v="fmicolon"/>
    <n v="6825.99"/>
    <m/>
    <s v="C"/>
    <s v="Labor"/>
    <s v="TEC"/>
    <m/>
    <s v="BNL"/>
    <s v="Const.Procure"/>
    <s v="SHC"/>
    <x v="10"/>
    <s v="P.S053"/>
    <m/>
    <m/>
    <m/>
    <m/>
    <m/>
    <m/>
    <m/>
    <m/>
    <n v="6825.99"/>
    <m/>
    <m/>
    <m/>
    <m/>
    <m/>
    <m/>
    <m/>
    <m/>
    <m/>
    <x v="0"/>
    <x v="0"/>
    <m/>
  </r>
  <r>
    <s v=""/>
    <s v=" HR_0810_6002"/>
    <s v="Request for quotation - SHC Chicane / New Busbar Cryoline"/>
    <s v="6.05.07.08"/>
    <x v="0"/>
    <d v="2025-02-25T00:00:00"/>
    <d v="2025-04-28T00:00:00"/>
    <s v="jtolle"/>
    <s v="fmicolon"/>
    <n v="6092.44"/>
    <m/>
    <s v="C"/>
    <s v="Labor"/>
    <s v="TEC"/>
    <m/>
    <s v="BNL"/>
    <s v="Const.Procure"/>
    <s v="SHC"/>
    <x v="10"/>
    <s v="P.S053"/>
    <m/>
    <m/>
    <m/>
    <m/>
    <m/>
    <m/>
    <m/>
    <m/>
    <n v="6092.44"/>
    <m/>
    <m/>
    <m/>
    <m/>
    <m/>
    <m/>
    <m/>
    <m/>
    <m/>
    <x v="0"/>
    <x v="0"/>
    <m/>
  </r>
  <r>
    <s v=""/>
    <s v=" HR_0810_6002"/>
    <s v="Request for quotation - SHC Chicane / New Busbar Cryoline"/>
    <s v="6.05.07.08"/>
    <x v="0"/>
    <d v="2025-02-25T00:00:00"/>
    <d v="2025-04-28T00:00:00"/>
    <s v="jtolle"/>
    <s v="fmicolon"/>
    <n v="6825.99"/>
    <m/>
    <s v="C"/>
    <s v="Labor"/>
    <s v="TEC"/>
    <m/>
    <s v="BNL"/>
    <s v="Const.Procure"/>
    <s v="SHC"/>
    <x v="10"/>
    <s v="P.S053"/>
    <m/>
    <m/>
    <m/>
    <m/>
    <m/>
    <m/>
    <m/>
    <m/>
    <n v="6825.99"/>
    <m/>
    <m/>
    <m/>
    <m/>
    <m/>
    <m/>
    <m/>
    <m/>
    <m/>
    <x v="0"/>
    <x v="0"/>
    <m/>
  </r>
  <r>
    <s v=""/>
    <s v=" HR_0810_6003"/>
    <s v="Procurement phase - SHC Chicane / New Busbar Cryoline"/>
    <s v="6.05.07.08"/>
    <x v="0"/>
    <d v="2025-04-29T00:00:00"/>
    <d v="2026-01-16T00:00:00"/>
    <s v="jtolle"/>
    <s v="fmicolon"/>
    <n v="187900.83"/>
    <m/>
    <s v="C"/>
    <s v="Nonlabor"/>
    <s v="TEC"/>
    <m/>
    <s v="BNL"/>
    <s v="Const.Procure"/>
    <s v="SHC"/>
    <x v="10"/>
    <s v="P.S053"/>
    <m/>
    <m/>
    <m/>
    <m/>
    <m/>
    <m/>
    <m/>
    <m/>
    <n v="112740.5"/>
    <n v="75160.33"/>
    <m/>
    <m/>
    <m/>
    <m/>
    <m/>
    <m/>
    <m/>
    <m/>
    <x v="0"/>
    <x v="0"/>
    <m/>
  </r>
  <r>
    <s v=""/>
    <s v=" HR_0810_6004"/>
    <s v="Inspection of incoming parts - SHC Chicane / New Busbar Cryoline"/>
    <s v="6.05.07.08"/>
    <x v="0"/>
    <d v="2026-01-20T00:00:00"/>
    <d v="2026-03-03T00:00:00"/>
    <s v="jtolle"/>
    <s v="fmicolon"/>
    <n v="4659.01"/>
    <m/>
    <s v="C"/>
    <s v="Labor"/>
    <s v="TEC"/>
    <m/>
    <s v="BNL"/>
    <s v="Const.Test"/>
    <s v="SHC"/>
    <x v="8"/>
    <s v="P.S053"/>
    <m/>
    <m/>
    <m/>
    <m/>
    <m/>
    <m/>
    <m/>
    <m/>
    <m/>
    <n v="4659.01"/>
    <m/>
    <m/>
    <m/>
    <m/>
    <m/>
    <m/>
    <m/>
    <m/>
    <x v="0"/>
    <x v="0"/>
    <m/>
  </r>
  <r>
    <s v=""/>
    <s v=" HR_0810_7009"/>
    <s v="Insertion and weld of the flexible hose"/>
    <s v="6.05.07.08"/>
    <x v="0"/>
    <d v="2029-01-12T00:00:00"/>
    <d v="2029-02-06T00:00:00"/>
    <s v="jtolle"/>
    <s v="fmicolon"/>
    <n v="17562.8"/>
    <m/>
    <s v="C"/>
    <s v="Labor"/>
    <s v="TEC"/>
    <m/>
    <s v="BNL"/>
    <s v="Const.Assemble"/>
    <s v="SHC"/>
    <x v="7"/>
    <m/>
    <m/>
    <m/>
    <m/>
    <m/>
    <m/>
    <m/>
    <m/>
    <m/>
    <m/>
    <m/>
    <m/>
    <m/>
    <n v="17562.8"/>
    <m/>
    <m/>
    <m/>
    <m/>
    <m/>
    <x v="0"/>
    <x v="0"/>
    <m/>
  </r>
  <r>
    <s v=""/>
    <s v=" HR_0810_7010"/>
    <s v="Assembly of the splicing box"/>
    <s v="6.05.07.08"/>
    <x v="0"/>
    <d v="2029-02-07T00:00:00"/>
    <d v="2029-03-27T00:00:00"/>
    <s v="jtolle"/>
    <s v="fmicolon"/>
    <n v="70251.179999999993"/>
    <m/>
    <s v="C"/>
    <s v="Labor"/>
    <s v="TEC"/>
    <m/>
    <s v="BNL"/>
    <s v="Const.Assemble"/>
    <s v="SHC"/>
    <x v="7"/>
    <m/>
    <m/>
    <m/>
    <m/>
    <m/>
    <m/>
    <m/>
    <m/>
    <m/>
    <m/>
    <m/>
    <m/>
    <m/>
    <n v="70251.179999999993"/>
    <m/>
    <m/>
    <m/>
    <m/>
    <m/>
    <x v="0"/>
    <x v="0"/>
    <m/>
  </r>
  <r>
    <s v=""/>
    <s v=" HR_0810_7011"/>
    <s v="Cryostating the cold mass"/>
    <s v="6.05.07.08"/>
    <x v="0"/>
    <d v="2029-03-28T00:00:00"/>
    <d v="2029-06-07T00:00:00"/>
    <s v="jtolle"/>
    <s v="fmicolon"/>
    <n v="105376.77"/>
    <m/>
    <s v="C"/>
    <s v="Labor"/>
    <s v="TEC"/>
    <m/>
    <s v="BNL"/>
    <s v="Const.Assemble"/>
    <s v="SHC"/>
    <x v="7"/>
    <m/>
    <m/>
    <m/>
    <m/>
    <m/>
    <m/>
    <m/>
    <m/>
    <m/>
    <m/>
    <m/>
    <m/>
    <m/>
    <n v="105376.77"/>
    <m/>
    <m/>
    <m/>
    <m/>
    <m/>
    <x v="0"/>
    <x v="0"/>
    <m/>
  </r>
  <r>
    <s v=""/>
    <s v=" HR_0810_7000"/>
    <s v="Decryostating the CQS cold mass"/>
    <s v="6.05.07.08"/>
    <x v="0"/>
    <d v="2026-03-04T00:00:00"/>
    <d v="2026-05-13T00:00:00"/>
    <s v="jtolle"/>
    <s v="fmicolon"/>
    <n v="95043.81"/>
    <m/>
    <s v="C"/>
    <s v="Labor"/>
    <s v="TEC"/>
    <m/>
    <s v="BNL"/>
    <s v="Const.Assemble"/>
    <s v="SHC"/>
    <x v="7"/>
    <m/>
    <m/>
    <m/>
    <m/>
    <m/>
    <m/>
    <m/>
    <m/>
    <m/>
    <m/>
    <n v="95043.81"/>
    <m/>
    <m/>
    <m/>
    <m/>
    <m/>
    <m/>
    <m/>
    <m/>
    <x v="0"/>
    <x v="0"/>
    <m/>
  </r>
  <r>
    <s v=""/>
    <s v=" HR_0810_7001"/>
    <s v="Grind open the end volume"/>
    <s v="6.05.07.08"/>
    <x v="0"/>
    <d v="2028-06-01T00:00:00"/>
    <d v="2028-06-23T00:00:00"/>
    <s v="jtolle"/>
    <s v="fmicolon"/>
    <n v="998.17"/>
    <m/>
    <s v="C"/>
    <s v="Labor"/>
    <s v="TEC"/>
    <m/>
    <s v="BNL"/>
    <s v="Const.Assemble"/>
    <s v="SHC"/>
    <x v="7"/>
    <m/>
    <m/>
    <m/>
    <m/>
    <m/>
    <m/>
    <m/>
    <m/>
    <m/>
    <m/>
    <m/>
    <m/>
    <n v="998.17"/>
    <m/>
    <m/>
    <m/>
    <m/>
    <m/>
    <m/>
    <x v="0"/>
    <x v="0"/>
    <m/>
  </r>
  <r>
    <s v=""/>
    <s v=" HR_0810_7002"/>
    <s v="Unsplice the quad arc bus"/>
    <s v="6.05.07.08"/>
    <x v="0"/>
    <d v="2028-06-26T00:00:00"/>
    <d v="2028-07-19T00:00:00"/>
    <s v="jtolle"/>
    <s v="fmicolon"/>
    <n v="33937.769999999997"/>
    <m/>
    <s v="C"/>
    <s v="Labor"/>
    <s v="TEC"/>
    <m/>
    <s v="BNL"/>
    <s v="Const.Assemble"/>
    <s v="SHC"/>
    <x v="7"/>
    <m/>
    <m/>
    <m/>
    <m/>
    <m/>
    <m/>
    <m/>
    <m/>
    <m/>
    <m/>
    <m/>
    <m/>
    <n v="33937.769999999997"/>
    <m/>
    <m/>
    <m/>
    <m/>
    <m/>
    <m/>
    <x v="0"/>
    <x v="0"/>
    <m/>
  </r>
  <r>
    <s v=""/>
    <s v=" HR_0810_7003"/>
    <s v="Rearrange the quad arc bus to pass straight through"/>
    <s v="6.05.07.08"/>
    <x v="0"/>
    <d v="2028-07-20T00:00:00"/>
    <d v="2028-08-11T00:00:00"/>
    <s v="jtolle"/>
    <s v="fmicolon"/>
    <n v="33937.769999999997"/>
    <m/>
    <s v="C"/>
    <s v="Labor"/>
    <s v="TEC"/>
    <m/>
    <s v="BNL"/>
    <s v="Const.Assemble"/>
    <s v="SHC"/>
    <x v="7"/>
    <m/>
    <m/>
    <m/>
    <m/>
    <m/>
    <m/>
    <m/>
    <m/>
    <m/>
    <m/>
    <m/>
    <m/>
    <n v="33937.769999999997"/>
    <m/>
    <m/>
    <m/>
    <m/>
    <m/>
    <m/>
    <x v="0"/>
    <x v="0"/>
    <m/>
  </r>
  <r>
    <s v=""/>
    <s v=" HR_0810_7004"/>
    <s v="Splice in the new shunt bus to exit the lead end volume"/>
    <s v="6.05.07.08"/>
    <x v="0"/>
    <d v="2028-08-14T00:00:00"/>
    <d v="2028-09-06T00:00:00"/>
    <s v="jtolle"/>
    <s v="fmicolon"/>
    <n v="33937.769999999997"/>
    <m/>
    <s v="C"/>
    <s v="Labor"/>
    <s v="TEC"/>
    <m/>
    <s v="BNL"/>
    <s v="Const.Assemble"/>
    <s v="SHC"/>
    <x v="7"/>
    <m/>
    <m/>
    <m/>
    <m/>
    <m/>
    <m/>
    <m/>
    <m/>
    <m/>
    <m/>
    <m/>
    <m/>
    <n v="33937.769999999997"/>
    <m/>
    <m/>
    <m/>
    <m/>
    <m/>
    <m/>
    <x v="0"/>
    <x v="0"/>
    <m/>
  </r>
  <r>
    <s v=""/>
    <s v=" HR_0810_7005"/>
    <s v="Close the end volume"/>
    <s v="6.05.07.08"/>
    <x v="0"/>
    <d v="2028-09-07T00:00:00"/>
    <d v="2028-09-29T00:00:00"/>
    <s v="jtolle"/>
    <s v="fmicolon"/>
    <n v="33937.769999999997"/>
    <m/>
    <s v="C"/>
    <s v="Labor"/>
    <s v="TEC"/>
    <m/>
    <s v="BNL"/>
    <s v="Const.Assemble"/>
    <s v="SHC"/>
    <x v="7"/>
    <m/>
    <m/>
    <m/>
    <m/>
    <m/>
    <m/>
    <m/>
    <m/>
    <m/>
    <m/>
    <m/>
    <m/>
    <n v="33937.769999999997"/>
    <m/>
    <m/>
    <m/>
    <m/>
    <m/>
    <m/>
    <x v="0"/>
    <x v="0"/>
    <m/>
  </r>
  <r>
    <s v=""/>
    <s v=" HR_0810_7006"/>
    <s v="Hipot the circuits"/>
    <s v="6.05.07.08"/>
    <x v="0"/>
    <d v="2028-10-02T00:00:00"/>
    <d v="2028-10-25T00:00:00"/>
    <s v="jtolle"/>
    <s v="fmicolon"/>
    <n v="17562.8"/>
    <m/>
    <s v="C"/>
    <s v="Labor"/>
    <s v="TEC"/>
    <m/>
    <s v="BNL"/>
    <s v="Const.Assemble"/>
    <s v="SHC"/>
    <x v="7"/>
    <m/>
    <m/>
    <m/>
    <m/>
    <m/>
    <m/>
    <m/>
    <m/>
    <m/>
    <m/>
    <m/>
    <m/>
    <m/>
    <n v="17562.8"/>
    <m/>
    <m/>
    <m/>
    <m/>
    <m/>
    <x v="0"/>
    <x v="0"/>
    <m/>
  </r>
  <r>
    <s v=""/>
    <s v=" HR_0810_7007"/>
    <s v="Insertion of the busbars and their support in the new pipe"/>
    <s v="6.05.07.08"/>
    <x v="0"/>
    <d v="2028-10-26T00:00:00"/>
    <d v="2028-11-20T00:00:00"/>
    <s v="jtolle"/>
    <s v="fmicolon"/>
    <n v="17562.8"/>
    <m/>
    <s v="C"/>
    <s v="Labor"/>
    <s v="TEC"/>
    <m/>
    <s v="BNL"/>
    <s v="Const.Assemble"/>
    <s v="SHC"/>
    <x v="7"/>
    <m/>
    <m/>
    <m/>
    <m/>
    <m/>
    <m/>
    <m/>
    <m/>
    <m/>
    <m/>
    <m/>
    <m/>
    <m/>
    <n v="17562.8"/>
    <m/>
    <m/>
    <m/>
    <m/>
    <m/>
    <x v="0"/>
    <x v="0"/>
    <m/>
  </r>
  <r>
    <s v=""/>
    <s v=" HR_0810_7008"/>
    <s v="Assembly of the new cryogenic line"/>
    <s v="6.05.07.08"/>
    <x v="0"/>
    <d v="2028-11-21T00:00:00"/>
    <d v="2029-01-11T00:00:00"/>
    <s v="jtolle"/>
    <s v="fmicolon"/>
    <n v="35125.589999999997"/>
    <m/>
    <s v="C"/>
    <s v="Labor"/>
    <s v="TEC"/>
    <m/>
    <s v="BNL"/>
    <s v="Const.Assemble"/>
    <s v="SHC"/>
    <x v="7"/>
    <m/>
    <m/>
    <m/>
    <m/>
    <m/>
    <m/>
    <m/>
    <m/>
    <m/>
    <m/>
    <m/>
    <m/>
    <m/>
    <n v="35125.589999999997"/>
    <m/>
    <m/>
    <m/>
    <m/>
    <m/>
    <x v="0"/>
    <x v="0"/>
    <m/>
  </r>
  <r>
    <s v=""/>
    <s v=" HR_0810_8000"/>
    <s v="Establishing design requirement - SHC Chicane / Interconnect Space Design"/>
    <s v="6.05.07.08"/>
    <x v="0"/>
    <d v="2023-07-05T00:00:00"/>
    <d v="2023-08-15T00:00:00"/>
    <s v="jtolle"/>
    <s v="fmicolon"/>
    <n v="6372.14"/>
    <m/>
    <s v="C"/>
    <s v="Labor"/>
    <s v="TEC"/>
    <m/>
    <s v="BNL"/>
    <s v="PED"/>
    <s v="SHC"/>
    <x v="11"/>
    <m/>
    <m/>
    <m/>
    <m/>
    <m/>
    <m/>
    <m/>
    <n v="6372.14"/>
    <m/>
    <m/>
    <m/>
    <m/>
    <m/>
    <m/>
    <m/>
    <m/>
    <m/>
    <m/>
    <m/>
    <x v="0"/>
    <x v="0"/>
    <m/>
  </r>
  <r>
    <s v=""/>
    <s v=" HR_0810_8001"/>
    <s v="Preliminary design - SHC Chicane / Interconnect Space Design"/>
    <s v="6.05.07.08"/>
    <x v="0"/>
    <d v="2023-08-16T00:00:00"/>
    <d v="2023-11-09T00:00:00"/>
    <s v="jtolle"/>
    <s v="fmicolon"/>
    <n v="19635.439999999999"/>
    <m/>
    <s v="C"/>
    <s v="Labor"/>
    <s v="TEC"/>
    <m/>
    <s v="BNL"/>
    <s v="PED"/>
    <s v="SHC"/>
    <x v="11"/>
    <m/>
    <m/>
    <m/>
    <m/>
    <m/>
    <m/>
    <m/>
    <n v="10472.23"/>
    <n v="9163.2099999999991"/>
    <m/>
    <m/>
    <m/>
    <m/>
    <m/>
    <m/>
    <m/>
    <m/>
    <m/>
    <m/>
    <x v="0"/>
    <x v="0"/>
    <m/>
  </r>
  <r>
    <s v=""/>
    <s v=" HR_0810_8001"/>
    <s v="Preliminary design - SHC Chicane / Interconnect Space Design"/>
    <s v="6.05.07.08"/>
    <x v="0"/>
    <d v="2023-08-16T00:00:00"/>
    <d v="2023-11-09T00:00:00"/>
    <s v="jtolle"/>
    <s v="fmicolon"/>
    <n v="25904.86"/>
    <m/>
    <s v="C"/>
    <s v="Labor"/>
    <s v="TEC"/>
    <m/>
    <s v="BNL"/>
    <s v="PED"/>
    <s v="SHC"/>
    <x v="11"/>
    <m/>
    <m/>
    <m/>
    <m/>
    <m/>
    <m/>
    <m/>
    <n v="13815.93"/>
    <n v="12088.94"/>
    <m/>
    <m/>
    <m/>
    <m/>
    <m/>
    <m/>
    <m/>
    <m/>
    <m/>
    <m/>
    <x v="0"/>
    <x v="0"/>
    <m/>
  </r>
  <r>
    <s v=""/>
    <s v=" HR_0810_8004"/>
    <s v="Design review and corrections - SHC Chicane / Interconnect Space Design"/>
    <s v="6.05.07.08"/>
    <x v="0"/>
    <d v="2024-08-01T00:00:00"/>
    <d v="2024-08-09T00:00:00"/>
    <s v="jtolle"/>
    <s v="fmicolon"/>
    <n v="4999.0200000000004"/>
    <m/>
    <s v="C"/>
    <s v="Labor"/>
    <s v="TEC"/>
    <m/>
    <s v="BNL"/>
    <s v="PED"/>
    <s v="SHC"/>
    <x v="6"/>
    <m/>
    <m/>
    <m/>
    <m/>
    <m/>
    <m/>
    <m/>
    <m/>
    <n v="4999.0200000000004"/>
    <m/>
    <m/>
    <m/>
    <m/>
    <m/>
    <m/>
    <m/>
    <m/>
    <m/>
    <m/>
    <x v="0"/>
    <x v="0"/>
    <m/>
  </r>
  <r>
    <s v=""/>
    <s v=" HR_0810_8005"/>
    <s v="Drafting - SHC Chicane / Interconnect Space Design"/>
    <s v="6.05.07.08"/>
    <x v="0"/>
    <d v="2024-08-12T00:00:00"/>
    <d v="2024-12-20T00:00:00"/>
    <s v="jtolle"/>
    <s v="fmicolon"/>
    <n v="40847.54"/>
    <m/>
    <s v="C"/>
    <s v="Labor"/>
    <s v="TEC"/>
    <m/>
    <s v="BNL"/>
    <s v="PED"/>
    <s v="SHC"/>
    <x v="6"/>
    <m/>
    <m/>
    <m/>
    <m/>
    <m/>
    <m/>
    <m/>
    <m/>
    <n v="15885.16"/>
    <n v="24962.39"/>
    <m/>
    <m/>
    <m/>
    <m/>
    <m/>
    <m/>
    <m/>
    <m/>
    <m/>
    <x v="0"/>
    <x v="0"/>
    <m/>
  </r>
  <r>
    <s v=""/>
    <s v=" HR_0810_8005"/>
    <s v="Drafting - SHC Chicane / Interconnect Space Design"/>
    <s v="6.05.07.08"/>
    <x v="0"/>
    <d v="2024-08-12T00:00:00"/>
    <d v="2024-12-20T00:00:00"/>
    <s v="jtolle"/>
    <s v="fmicolon"/>
    <n v="13472.45"/>
    <m/>
    <s v="C"/>
    <s v="Labor"/>
    <s v="TEC"/>
    <m/>
    <s v="BNL"/>
    <s v="PED"/>
    <s v="SHC"/>
    <x v="6"/>
    <m/>
    <m/>
    <m/>
    <m/>
    <m/>
    <m/>
    <m/>
    <m/>
    <n v="5239.29"/>
    <n v="8233.16"/>
    <m/>
    <m/>
    <m/>
    <m/>
    <m/>
    <m/>
    <m/>
    <m/>
    <m/>
    <x v="0"/>
    <x v="0"/>
    <m/>
  </r>
  <r>
    <s v=""/>
    <s v=" HR_0810_8005"/>
    <s v="Drafting - SHC Chicane / Interconnect Space Design"/>
    <s v="6.05.07.08"/>
    <x v="0"/>
    <d v="2024-08-12T00:00:00"/>
    <d v="2024-12-20T00:00:00"/>
    <s v="jtolle"/>
    <s v="fmicolon"/>
    <n v="5807.78"/>
    <m/>
    <s v="C"/>
    <s v="Labor"/>
    <s v="TEC"/>
    <m/>
    <s v="BNL"/>
    <s v="PED"/>
    <s v="SHC"/>
    <x v="6"/>
    <m/>
    <m/>
    <m/>
    <m/>
    <m/>
    <m/>
    <m/>
    <m/>
    <n v="2258.58"/>
    <n v="3549.2"/>
    <m/>
    <m/>
    <m/>
    <m/>
    <m/>
    <m/>
    <m/>
    <m/>
    <m/>
    <x v="0"/>
    <x v="0"/>
    <m/>
  </r>
  <r>
    <s v=""/>
    <s v=" HR_0810_8005"/>
    <s v="Drafting - SHC Chicane / Interconnect Space Design"/>
    <s v="6.05.07.08"/>
    <x v="0"/>
    <d v="2024-08-12T00:00:00"/>
    <d v="2024-12-20T00:00:00"/>
    <s v="jtolle"/>
    <s v="fmicolon"/>
    <n v="6736.23"/>
    <m/>
    <s v="C"/>
    <s v="Labor"/>
    <s v="TEC"/>
    <m/>
    <s v="BNL"/>
    <s v="PED"/>
    <s v="SHC"/>
    <x v="6"/>
    <m/>
    <m/>
    <m/>
    <m/>
    <m/>
    <m/>
    <m/>
    <m/>
    <n v="2619.64"/>
    <n v="4116.58"/>
    <m/>
    <m/>
    <m/>
    <m/>
    <m/>
    <m/>
    <m/>
    <m/>
    <m/>
    <x v="0"/>
    <x v="0"/>
    <m/>
  </r>
  <r>
    <s v=""/>
    <s v=" HR_0810_8006"/>
    <s v="Drafting review and corrections  - SHC Chicane / Interconnect Space Design"/>
    <s v="6.05.07.08"/>
    <x v="0"/>
    <d v="2024-12-23T00:00:00"/>
    <d v="2025-02-05T00:00:00"/>
    <s v="jtolle"/>
    <s v="fmicolon"/>
    <n v="10347.969999999999"/>
    <m/>
    <s v="C"/>
    <s v="Labor"/>
    <s v="TEC"/>
    <m/>
    <s v="BNL"/>
    <s v="PED"/>
    <s v="SHC"/>
    <x v="6"/>
    <m/>
    <m/>
    <m/>
    <m/>
    <m/>
    <m/>
    <m/>
    <m/>
    <m/>
    <n v="10347.969999999999"/>
    <m/>
    <m/>
    <m/>
    <m/>
    <m/>
    <m/>
    <m/>
    <m/>
    <m/>
    <x v="0"/>
    <x v="0"/>
    <m/>
  </r>
  <r>
    <s v=""/>
    <s v=" HR_0810_8006"/>
    <s v="Drafting review and corrections  - SHC Chicane / Interconnect Space Design"/>
    <s v="6.05.07.08"/>
    <x v="0"/>
    <d v="2024-12-23T00:00:00"/>
    <d v="2025-02-05T00:00:00"/>
    <s v="jtolle"/>
    <s v="fmicolon"/>
    <n v="6825.99"/>
    <m/>
    <s v="C"/>
    <s v="Labor"/>
    <s v="TEC"/>
    <m/>
    <s v="BNL"/>
    <s v="PED"/>
    <s v="SHC"/>
    <x v="6"/>
    <m/>
    <m/>
    <m/>
    <m/>
    <m/>
    <m/>
    <m/>
    <m/>
    <m/>
    <n v="6825.99"/>
    <m/>
    <m/>
    <m/>
    <m/>
    <m/>
    <m/>
    <m/>
    <m/>
    <m/>
    <x v="0"/>
    <x v="0"/>
    <m/>
  </r>
  <r>
    <s v=""/>
    <s v=" HR_0810_8008"/>
    <s v="Design modification during procurement - SHC Chicane / Interconnect Space Design"/>
    <s v="6.05.07.08"/>
    <x v="0"/>
    <d v="2025-10-09T00:00:00"/>
    <d v="2025-11-21T00:00:00"/>
    <s v="jtolle"/>
    <s v="fmicolon"/>
    <n v="5355.07"/>
    <m/>
    <s v="C"/>
    <s v="Labor"/>
    <s v="TEC"/>
    <m/>
    <s v="BNL"/>
    <s v="PED"/>
    <s v="SHC"/>
    <x v="6"/>
    <m/>
    <m/>
    <m/>
    <m/>
    <m/>
    <m/>
    <m/>
    <m/>
    <m/>
    <m/>
    <n v="5355.07"/>
    <m/>
    <m/>
    <m/>
    <m/>
    <m/>
    <m/>
    <m/>
    <m/>
    <x v="0"/>
    <x v="0"/>
    <m/>
  </r>
  <r>
    <s v=""/>
    <s v=" HR_0810_8008"/>
    <s v="Design modification during procurement - SHC Chicane / Interconnect Space Design"/>
    <s v="6.05.07.08"/>
    <x v="0"/>
    <d v="2025-10-09T00:00:00"/>
    <d v="2025-11-21T00:00:00"/>
    <s v="jtolle"/>
    <s v="fmicolon"/>
    <n v="7064.9"/>
    <m/>
    <s v="C"/>
    <s v="Labor"/>
    <s v="TEC"/>
    <m/>
    <s v="BNL"/>
    <s v="PED"/>
    <s v="SHC"/>
    <x v="6"/>
    <m/>
    <m/>
    <m/>
    <m/>
    <m/>
    <m/>
    <m/>
    <m/>
    <m/>
    <m/>
    <n v="7064.9"/>
    <m/>
    <m/>
    <m/>
    <m/>
    <m/>
    <m/>
    <m/>
    <m/>
    <x v="0"/>
    <x v="0"/>
    <m/>
  </r>
  <r>
    <s v=""/>
    <s v=" HR_0810_9000"/>
    <s v="Writing specifications - SHC Chicane / Interconnect Space"/>
    <s v="6.05.07.08"/>
    <x v="0"/>
    <d v="2025-02-06T00:00:00"/>
    <d v="2025-02-26T00:00:00"/>
    <s v="jtolle"/>
    <s v="fmicolon"/>
    <n v="6092.44"/>
    <m/>
    <s v="C"/>
    <s v="Labor"/>
    <s v="TEC"/>
    <m/>
    <s v="BNL"/>
    <s v="Const.Procure"/>
    <s v="SHC"/>
    <x v="10"/>
    <s v="P.S054"/>
    <m/>
    <m/>
    <m/>
    <m/>
    <m/>
    <m/>
    <m/>
    <m/>
    <n v="6092.44"/>
    <m/>
    <m/>
    <m/>
    <m/>
    <m/>
    <m/>
    <m/>
    <m/>
    <m/>
    <x v="0"/>
    <x v="0"/>
    <m/>
  </r>
  <r>
    <s v=""/>
    <s v=" HR_0810_9000"/>
    <s v="Writing specifications - SHC Chicane / Interconnect Space"/>
    <s v="6.05.07.08"/>
    <x v="0"/>
    <d v="2025-02-06T00:00:00"/>
    <d v="2025-02-26T00:00:00"/>
    <s v="jtolle"/>
    <s v="fmicolon"/>
    <n v="6825.99"/>
    <m/>
    <s v="C"/>
    <s v="Labor"/>
    <s v="TEC"/>
    <m/>
    <s v="BNL"/>
    <s v="Const.Procure"/>
    <s v="SHC"/>
    <x v="10"/>
    <s v="P.S054"/>
    <m/>
    <m/>
    <m/>
    <m/>
    <m/>
    <m/>
    <m/>
    <m/>
    <n v="6825.99"/>
    <m/>
    <m/>
    <m/>
    <m/>
    <m/>
    <m/>
    <m/>
    <m/>
    <m/>
    <x v="0"/>
    <x v="0"/>
    <m/>
  </r>
  <r>
    <s v=""/>
    <s v=" HR_0810_9001"/>
    <s v="Breakdown procurement into similar jobs (machining, sheet metal work) - SHC Chicane / Interconnect Space"/>
    <s v="6.05.07.08"/>
    <x v="0"/>
    <d v="2025-02-27T00:00:00"/>
    <d v="2025-03-07T00:00:00"/>
    <s v="jtolle"/>
    <s v="fmicolon"/>
    <n v="3655.47"/>
    <m/>
    <s v="C"/>
    <s v="Labor"/>
    <s v="TEC"/>
    <m/>
    <s v="BNL"/>
    <s v="Const.Procure"/>
    <s v="SHC"/>
    <x v="10"/>
    <s v="P.S054"/>
    <m/>
    <m/>
    <m/>
    <m/>
    <m/>
    <m/>
    <m/>
    <m/>
    <n v="3655.47"/>
    <m/>
    <m/>
    <m/>
    <m/>
    <m/>
    <m/>
    <m/>
    <m/>
    <m/>
    <x v="0"/>
    <x v="0"/>
    <m/>
  </r>
  <r>
    <s v=""/>
    <s v=" HR_0810_9001"/>
    <s v="Breakdown procurement into similar jobs (machining, sheet metal work) - SHC Chicane / Interconnect Space"/>
    <s v="6.05.07.08"/>
    <x v="0"/>
    <d v="2025-02-27T00:00:00"/>
    <d v="2025-03-07T00:00:00"/>
    <s v="jtolle"/>
    <s v="fmicolon"/>
    <n v="4095.6"/>
    <m/>
    <s v="C"/>
    <s v="Labor"/>
    <s v="TEC"/>
    <m/>
    <s v="BNL"/>
    <s v="Const.Procure"/>
    <s v="SHC"/>
    <x v="10"/>
    <s v="P.S054"/>
    <m/>
    <m/>
    <m/>
    <m/>
    <m/>
    <m/>
    <m/>
    <m/>
    <n v="4095.6"/>
    <m/>
    <m/>
    <m/>
    <m/>
    <m/>
    <m/>
    <m/>
    <m/>
    <m/>
    <x v="0"/>
    <x v="0"/>
    <m/>
  </r>
  <r>
    <s v=""/>
    <s v=" HR_0810_9002"/>
    <s v="Request for quotation and interpretation of quotes - SHC Chicane / Interconnect Space"/>
    <s v="6.05.07.08"/>
    <x v="0"/>
    <d v="2025-03-10T00:00:00"/>
    <d v="2025-04-18T00:00:00"/>
    <s v="jtolle"/>
    <s v="fmicolon"/>
    <n v="6092.44"/>
    <m/>
    <s v="C"/>
    <s v="Labor"/>
    <s v="TEC"/>
    <m/>
    <s v="BNL"/>
    <s v="Const.Procure"/>
    <s v="SHC"/>
    <x v="10"/>
    <s v="P.S054"/>
    <m/>
    <m/>
    <m/>
    <m/>
    <m/>
    <m/>
    <m/>
    <m/>
    <n v="6092.44"/>
    <m/>
    <m/>
    <m/>
    <m/>
    <m/>
    <m/>
    <m/>
    <m/>
    <m/>
    <x v="0"/>
    <x v="0"/>
    <m/>
  </r>
  <r>
    <s v=""/>
    <s v=" HR_0810_9002"/>
    <s v="Request for quotation and interpretation of quotes - SHC Chicane / Interconnect Space"/>
    <s v="6.05.07.08"/>
    <x v="0"/>
    <d v="2025-03-10T00:00:00"/>
    <d v="2025-04-18T00:00:00"/>
    <s v="jtolle"/>
    <s v="fmicolon"/>
    <n v="6825.99"/>
    <m/>
    <s v="C"/>
    <s v="Labor"/>
    <s v="TEC"/>
    <m/>
    <s v="BNL"/>
    <s v="Const.Procure"/>
    <s v="SHC"/>
    <x v="10"/>
    <s v="P.S054"/>
    <m/>
    <m/>
    <m/>
    <m/>
    <m/>
    <m/>
    <m/>
    <m/>
    <n v="6825.99"/>
    <m/>
    <m/>
    <m/>
    <m/>
    <m/>
    <m/>
    <m/>
    <m/>
    <m/>
    <x v="0"/>
    <x v="0"/>
    <m/>
  </r>
  <r>
    <s v=""/>
    <s v=" HR_0810_9003"/>
    <s v="Procurement phase - SHC Chicane / Interconnect Space"/>
    <s v="6.05.07.08"/>
    <x v="0"/>
    <d v="2025-04-21T00:00:00"/>
    <d v="2025-10-08T00:00:00"/>
    <s v="jtolle"/>
    <s v="fmicolon"/>
    <n v="83332.67"/>
    <m/>
    <s v="C"/>
    <s v="Nonlabor"/>
    <s v="TEC"/>
    <m/>
    <s v="BNL"/>
    <s v="Const.Procure"/>
    <s v="SHC"/>
    <x v="10"/>
    <s v="P.S054"/>
    <m/>
    <m/>
    <m/>
    <m/>
    <m/>
    <m/>
    <m/>
    <m/>
    <n v="79166.039999999994"/>
    <n v="4166.63"/>
    <m/>
    <m/>
    <m/>
    <m/>
    <m/>
    <m/>
    <m/>
    <m/>
    <x v="0"/>
    <x v="0"/>
    <m/>
  </r>
  <r>
    <s v=""/>
    <s v=" HR_0810_7012"/>
    <s v="Connect the corrector feedthroughs + instrum"/>
    <s v="6.05.07.08"/>
    <x v="0"/>
    <d v="2029-06-08T00:00:00"/>
    <d v="2029-07-26T00:00:00"/>
    <s v="jtolle"/>
    <s v="fmicolon"/>
    <n v="35125.589999999997"/>
    <m/>
    <s v="C"/>
    <s v="Labor"/>
    <s v="TEC"/>
    <m/>
    <s v="BNL"/>
    <s v="Const.Assemble"/>
    <s v="SHC"/>
    <x v="7"/>
    <m/>
    <m/>
    <m/>
    <m/>
    <m/>
    <m/>
    <m/>
    <m/>
    <m/>
    <m/>
    <m/>
    <m/>
    <m/>
    <n v="35125.589999999997"/>
    <m/>
    <m/>
    <m/>
    <m/>
    <m/>
    <x v="0"/>
    <x v="0"/>
    <m/>
  </r>
  <r>
    <s v=""/>
    <s v=" HR_0810_7013"/>
    <s v="Hipot the correctors and instrum"/>
    <s v="6.05.07.08"/>
    <x v="0"/>
    <d v="2029-07-27T00:00:00"/>
    <d v="2029-08-20T00:00:00"/>
    <s v="jtolle"/>
    <s v="fmicolon"/>
    <n v="17562.8"/>
    <m/>
    <s v="C"/>
    <s v="Labor"/>
    <s v="TEC"/>
    <m/>
    <s v="BNL"/>
    <s v="Const.Assemble"/>
    <s v="SHC"/>
    <x v="7"/>
    <m/>
    <m/>
    <m/>
    <m/>
    <m/>
    <m/>
    <m/>
    <m/>
    <m/>
    <m/>
    <m/>
    <m/>
    <m/>
    <n v="17562.8"/>
    <m/>
    <m/>
    <m/>
    <m/>
    <m/>
    <x v="0"/>
    <x v="0"/>
    <m/>
  </r>
  <r>
    <s v=""/>
    <s v=" E09_10075"/>
    <s v="L2 Manager Labor - FY30 - TJ"/>
    <s v="6.09.01"/>
    <x v="0"/>
    <d v="2029-10-01T00:00:00"/>
    <d v="2029-12-31T00:00:00"/>
    <s v="nzandi"/>
    <s v="michalsk"/>
    <n v="143142"/>
    <m/>
    <s v="A"/>
    <s v="Labor"/>
    <s v="TEC"/>
    <m/>
    <s v="JLAB"/>
    <s v="Const"/>
    <s v="CRYO"/>
    <x v="0"/>
    <m/>
    <m/>
    <m/>
    <m/>
    <m/>
    <m/>
    <m/>
    <m/>
    <m/>
    <m/>
    <m/>
    <m/>
    <m/>
    <m/>
    <n v="143142"/>
    <m/>
    <m/>
    <m/>
    <m/>
    <x v="0"/>
    <x v="0"/>
    <m/>
  </r>
  <r>
    <s v=""/>
    <s v=" E09_10235"/>
    <s v="L2 Manager Travel- FY30 - TJ"/>
    <s v="6.09.01"/>
    <x v="0"/>
    <d v="2029-10-01T00:00:00"/>
    <d v="2029-12-31T00:00:00"/>
    <s v="nzandi"/>
    <s v="michalsk"/>
    <n v="6704.38"/>
    <m/>
    <s v="A"/>
    <s v="Nonlabor"/>
    <s v="TEC"/>
    <m/>
    <s v="JLAB"/>
    <s v="Const"/>
    <s v="CRYO"/>
    <x v="0"/>
    <s v="T"/>
    <m/>
    <m/>
    <m/>
    <m/>
    <m/>
    <m/>
    <m/>
    <m/>
    <m/>
    <m/>
    <m/>
    <m/>
    <m/>
    <n v="6704.38"/>
    <m/>
    <m/>
    <m/>
    <m/>
    <x v="0"/>
    <x v="0"/>
    <m/>
  </r>
  <r>
    <s v=""/>
    <s v=" E09_10680"/>
    <s v="Produce L3 Requirements Documents"/>
    <s v="6.09.02.02.01"/>
    <x v="1"/>
    <d v="2022-10-03T00:00:00"/>
    <d v="2022-10-18T00:00:00"/>
    <s v="nzandi"/>
    <s v="Yang"/>
    <n v="3434.94"/>
    <m/>
    <s v="C"/>
    <s v="Labor"/>
    <s v="TEC"/>
    <m/>
    <s v="JLAB"/>
    <s v="PED"/>
    <s v="CRYO"/>
    <x v="11"/>
    <m/>
    <m/>
    <m/>
    <m/>
    <m/>
    <m/>
    <m/>
    <n v="3434.94"/>
    <m/>
    <m/>
    <m/>
    <m/>
    <m/>
    <m/>
    <m/>
    <m/>
    <m/>
    <m/>
    <m/>
    <x v="0"/>
    <x v="0"/>
    <m/>
  </r>
  <r>
    <s v=""/>
    <s v=" E09_10680"/>
    <s v="Produce L3 Requirements Documents"/>
    <s v="6.09.02.02.01"/>
    <x v="1"/>
    <d v="2022-10-03T00:00:00"/>
    <d v="2022-10-18T00:00:00"/>
    <s v="nzandi"/>
    <s v="Yang"/>
    <n v="4313.05"/>
    <m/>
    <s v="C"/>
    <s v="Labor"/>
    <s v="TEC"/>
    <m/>
    <s v="JLAB"/>
    <s v="PED"/>
    <s v="CRYO"/>
    <x v="11"/>
    <m/>
    <m/>
    <m/>
    <m/>
    <m/>
    <m/>
    <m/>
    <n v="4313.05"/>
    <m/>
    <m/>
    <m/>
    <m/>
    <m/>
    <m/>
    <m/>
    <m/>
    <m/>
    <m/>
    <m/>
    <x v="0"/>
    <x v="0"/>
    <m/>
  </r>
  <r>
    <s v=""/>
    <s v=" E09_13635"/>
    <s v="4K Distribution RD&amp;M: Produce L3 Requirements Documents"/>
    <s v="6.09.03.02.01"/>
    <x v="0"/>
    <d v="2022-10-03T00:00:00"/>
    <d v="2022-11-15T00:00:00"/>
    <s v="glayden"/>
    <s v="ythan"/>
    <n v="12744.27"/>
    <m/>
    <s v="C"/>
    <s v="Labor"/>
    <s v="TEC"/>
    <m/>
    <s v="BNL"/>
    <s v="PED"/>
    <s v="CRYO"/>
    <x v="0"/>
    <m/>
    <m/>
    <m/>
    <m/>
    <m/>
    <m/>
    <m/>
    <n v="12744.27"/>
    <m/>
    <m/>
    <m/>
    <m/>
    <m/>
    <m/>
    <m/>
    <m/>
    <m/>
    <m/>
    <m/>
    <x v="0"/>
    <x v="0"/>
    <m/>
  </r>
  <r>
    <s v=""/>
    <s v=" E09_15320"/>
    <s v="FY22 Management LOE (Cryogenics) - TJ (2K Dist &amp; 4K HSR Connections)"/>
    <s v="6.09.04.01.01"/>
    <x v="0"/>
    <d v="2021-10-01T00:00:00"/>
    <d v="2022-09-30T00:00:00"/>
    <s v="nzandi"/>
    <s v="michalsk"/>
    <n v="0"/>
    <m/>
    <s v="A"/>
    <s v="Labor"/>
    <s v="TEC"/>
    <m/>
    <s v="JLAB"/>
    <s v="PED"/>
    <s v="CRYO"/>
    <x v="0"/>
    <m/>
    <m/>
    <m/>
    <m/>
    <m/>
    <m/>
    <m/>
    <m/>
    <m/>
    <m/>
    <m/>
    <m/>
    <m/>
    <m/>
    <m/>
    <m/>
    <m/>
    <m/>
    <m/>
    <x v="0"/>
    <x v="0"/>
    <m/>
  </r>
  <r>
    <s v=""/>
    <s v=" E09_15330"/>
    <s v="FY23 Management LOE (Cryogenics) - TJ (2K Dist &amp; 4K HSR Connections)"/>
    <s v="6.09.04.01.01"/>
    <x v="0"/>
    <d v="2022-10-03T00:00:00"/>
    <d v="2023-09-29T00:00:00"/>
    <s v="nzandi"/>
    <s v="michalsk"/>
    <n v="145616.76999999999"/>
    <m/>
    <s v="A"/>
    <s v="Labor"/>
    <s v="TEC"/>
    <m/>
    <s v="JLAB"/>
    <s v="PED"/>
    <s v="CRYO"/>
    <x v="0"/>
    <m/>
    <m/>
    <m/>
    <m/>
    <m/>
    <m/>
    <m/>
    <n v="145616.76999999999"/>
    <n v="0"/>
    <m/>
    <m/>
    <m/>
    <m/>
    <m/>
    <m/>
    <m/>
    <m/>
    <m/>
    <m/>
    <x v="0"/>
    <x v="0"/>
    <m/>
  </r>
  <r>
    <s v=""/>
    <s v=" E09_15340"/>
    <s v="FY24 Management LOE (Cryogenics) - TJ (2K Dist &amp; 4K HSR Connections)"/>
    <s v="6.09.04.01.01"/>
    <x v="0"/>
    <d v="2023-10-02T00:00:00"/>
    <d v="2024-09-30T00:00:00"/>
    <s v="nzandi"/>
    <s v="michalsk"/>
    <n v="150167.57"/>
    <m/>
    <s v="A"/>
    <s v="Labor"/>
    <s v="TEC"/>
    <m/>
    <s v="JLAB"/>
    <s v="PED"/>
    <s v="CRYO"/>
    <x v="0"/>
    <m/>
    <m/>
    <m/>
    <m/>
    <m/>
    <m/>
    <m/>
    <m/>
    <n v="150167.57"/>
    <n v="0"/>
    <m/>
    <m/>
    <m/>
    <m/>
    <m/>
    <m/>
    <m/>
    <m/>
    <m/>
    <x v="0"/>
    <x v="0"/>
    <m/>
  </r>
  <r>
    <s v=""/>
    <s v=" E09_15350"/>
    <s v="FY25 Management LOE (Cryogenics) - TJ (2K Dist &amp; 4K HSR Connections)"/>
    <s v="6.09.04.01.01"/>
    <x v="0"/>
    <d v="2024-10-01T00:00:00"/>
    <d v="2025-09-30T00:00:00"/>
    <s v="nzandi"/>
    <s v="michalsk"/>
    <n v="154672.6"/>
    <m/>
    <s v="A"/>
    <s v="Labor"/>
    <s v="TEC"/>
    <m/>
    <s v="JLAB"/>
    <s v="PED"/>
    <s v="CRYO"/>
    <x v="0"/>
    <m/>
    <m/>
    <m/>
    <m/>
    <m/>
    <m/>
    <m/>
    <m/>
    <m/>
    <n v="154672.6"/>
    <n v="0"/>
    <m/>
    <m/>
    <m/>
    <m/>
    <m/>
    <m/>
    <m/>
    <m/>
    <x v="0"/>
    <x v="0"/>
    <m/>
  </r>
  <r>
    <s v=""/>
    <s v=" E09_15360"/>
    <s v="FY26 Management LOE (Cryogenics) TJ (2K Dist &amp; 4K HSR Connections)"/>
    <s v="6.09.04.01.01"/>
    <x v="0"/>
    <d v="2025-10-01T00:00:00"/>
    <d v="2026-09-30T00:00:00"/>
    <s v="nzandi"/>
    <s v="michalsk"/>
    <n v="159312.78"/>
    <m/>
    <s v="A"/>
    <s v="Labor"/>
    <s v="TEC"/>
    <m/>
    <s v="JLAB"/>
    <s v="Const"/>
    <s v="CRYO"/>
    <x v="0"/>
    <m/>
    <m/>
    <m/>
    <m/>
    <m/>
    <m/>
    <m/>
    <m/>
    <m/>
    <m/>
    <n v="159312.78"/>
    <n v="0"/>
    <m/>
    <m/>
    <m/>
    <m/>
    <m/>
    <m/>
    <m/>
    <x v="0"/>
    <x v="0"/>
    <m/>
  </r>
  <r>
    <s v=""/>
    <s v=" E09_15370"/>
    <s v="FY27 Management LOE (Cryogenics) TJ (2K Dist &amp; 4K HSR Connections)"/>
    <s v="6.09.04.01.01"/>
    <x v="0"/>
    <d v="2026-10-01T00:00:00"/>
    <d v="2027-09-30T00:00:00"/>
    <s v="nzandi"/>
    <s v="michalsk"/>
    <n v="164092.16"/>
    <m/>
    <s v="A"/>
    <s v="Labor"/>
    <s v="TEC"/>
    <m/>
    <s v="JLAB"/>
    <s v="Const"/>
    <s v="CRYO"/>
    <x v="0"/>
    <m/>
    <m/>
    <m/>
    <m/>
    <m/>
    <m/>
    <m/>
    <m/>
    <m/>
    <m/>
    <m/>
    <n v="164092.16"/>
    <n v="0"/>
    <m/>
    <m/>
    <m/>
    <m/>
    <m/>
    <m/>
    <x v="0"/>
    <x v="0"/>
    <m/>
  </r>
  <r>
    <s v=""/>
    <s v=" E09_15380"/>
    <s v="FY28 Management LOE (Cryogenics) - TJ (2K Dist &amp; 4K HSR Connections)"/>
    <s v="6.09.04.01.01"/>
    <x v="0"/>
    <d v="2027-10-01T00:00:00"/>
    <d v="2028-09-29T00:00:00"/>
    <s v="nzandi"/>
    <s v="michalsk"/>
    <n v="168779.53"/>
    <m/>
    <s v="A"/>
    <s v="Labor"/>
    <s v="TEC"/>
    <m/>
    <s v="JLAB"/>
    <s v="Const"/>
    <s v="CRYO"/>
    <x v="0"/>
    <m/>
    <m/>
    <m/>
    <m/>
    <m/>
    <m/>
    <m/>
    <m/>
    <m/>
    <m/>
    <m/>
    <m/>
    <n v="168779.53"/>
    <m/>
    <m/>
    <m/>
    <m/>
    <m/>
    <m/>
    <x v="0"/>
    <x v="0"/>
    <m/>
  </r>
  <r>
    <s v=""/>
    <s v=" E09_15390"/>
    <s v="FY29 Management LOE (Cryogenics) - TJ (2K Dist &amp; 4K HSR Connections)"/>
    <s v="6.09.04.01.01"/>
    <x v="0"/>
    <d v="2028-10-02T00:00:00"/>
    <d v="2029-09-28T00:00:00"/>
    <s v="nzandi"/>
    <s v="michalsk"/>
    <n v="173449.51"/>
    <m/>
    <s v="A"/>
    <s v="Labor"/>
    <s v="TEC"/>
    <m/>
    <s v="JLAB"/>
    <s v="Const"/>
    <s v="CRYO"/>
    <x v="0"/>
    <m/>
    <m/>
    <m/>
    <m/>
    <m/>
    <m/>
    <m/>
    <m/>
    <m/>
    <m/>
    <m/>
    <m/>
    <m/>
    <n v="173449.51"/>
    <m/>
    <m/>
    <m/>
    <m/>
    <m/>
    <x v="0"/>
    <x v="0"/>
    <m/>
  </r>
  <r>
    <s v=""/>
    <s v=" E09_15490"/>
    <s v="Generate L3 Distribution System Requirements Documents"/>
    <s v="6.09.04.02.01"/>
    <x v="0"/>
    <d v="2022-10-03T00:00:00"/>
    <d v="2023-09-01T00:00:00"/>
    <s v="nzandi"/>
    <s v="Yang"/>
    <n v="4367.2299999999996"/>
    <m/>
    <s v="C"/>
    <s v="Labor"/>
    <s v="TEC"/>
    <m/>
    <s v="JLAB"/>
    <s v="PED"/>
    <s v="CRYO"/>
    <x v="11"/>
    <m/>
    <m/>
    <m/>
    <m/>
    <m/>
    <m/>
    <m/>
    <n v="4367.2299999999996"/>
    <m/>
    <m/>
    <m/>
    <m/>
    <m/>
    <m/>
    <m/>
    <m/>
    <m/>
    <m/>
    <m/>
    <x v="0"/>
    <x v="0"/>
    <m/>
  </r>
  <r>
    <s v=""/>
    <s v=" E09_15490"/>
    <s v="Generate L3 Distribution System Requirements Documents"/>
    <s v="6.09.04.02.01"/>
    <x v="0"/>
    <d v="2022-10-03T00:00:00"/>
    <d v="2023-09-01T00:00:00"/>
    <s v="nzandi"/>
    <s v="Yang"/>
    <n v="5483.68"/>
    <m/>
    <s v="C"/>
    <s v="Labor"/>
    <s v="TEC"/>
    <m/>
    <s v="JLAB"/>
    <s v="PED"/>
    <s v="CRYO"/>
    <x v="11"/>
    <m/>
    <m/>
    <m/>
    <m/>
    <m/>
    <m/>
    <m/>
    <n v="5483.68"/>
    <m/>
    <m/>
    <m/>
    <m/>
    <m/>
    <m/>
    <m/>
    <m/>
    <m/>
    <m/>
    <m/>
    <x v="0"/>
    <x v="0"/>
    <m/>
  </r>
  <r>
    <s v=""/>
    <s v=" E09_10400"/>
    <s v="FY22 Management LOE (Cryogenics) - TJ 2K Satellite"/>
    <s v="6.09.02.01"/>
    <x v="0"/>
    <d v="2021-10-01T00:00:00"/>
    <d v="2022-09-30T00:00:00"/>
    <s v="nzandi"/>
    <s v="Yang"/>
    <n v="0"/>
    <m/>
    <s v="A"/>
    <s v="Labor"/>
    <s v="TEC"/>
    <m/>
    <s v="JLAB"/>
    <s v="PED"/>
    <s v="CRYO"/>
    <x v="0"/>
    <m/>
    <m/>
    <m/>
    <m/>
    <m/>
    <m/>
    <m/>
    <m/>
    <m/>
    <m/>
    <m/>
    <m/>
    <m/>
    <m/>
    <m/>
    <m/>
    <m/>
    <m/>
    <m/>
    <x v="0"/>
    <x v="0"/>
    <m/>
  </r>
  <r>
    <s v=""/>
    <s v=" E09_10410"/>
    <s v="FY23 Management LOE (Cryogenics) - TJ 2K Satellite"/>
    <s v="6.09.02.01"/>
    <x v="0"/>
    <d v="2022-10-03T00:00:00"/>
    <d v="2023-09-29T00:00:00"/>
    <s v="nzandi"/>
    <s v="Yang"/>
    <n v="145820.71"/>
    <m/>
    <s v="A"/>
    <s v="Labor"/>
    <s v="TEC"/>
    <m/>
    <s v="JLAB"/>
    <s v="PED"/>
    <s v="CRYO"/>
    <x v="0"/>
    <m/>
    <m/>
    <m/>
    <m/>
    <m/>
    <m/>
    <m/>
    <n v="145820.71"/>
    <n v="0"/>
    <m/>
    <m/>
    <m/>
    <m/>
    <m/>
    <m/>
    <m/>
    <m/>
    <m/>
    <m/>
    <x v="0"/>
    <x v="0"/>
    <m/>
  </r>
  <r>
    <s v=""/>
    <s v=" E09_10420"/>
    <s v="FY24 Management LOE (Cryogenics) - TJ"/>
    <s v="6.09.02.01"/>
    <x v="0"/>
    <d v="2023-10-02T00:00:00"/>
    <d v="2024-09-30T00:00:00"/>
    <s v="nzandi"/>
    <s v="Yang"/>
    <n v="150377.31"/>
    <m/>
    <s v="A"/>
    <s v="Labor"/>
    <s v="TEC"/>
    <m/>
    <s v="JLAB"/>
    <s v="PED"/>
    <s v="CRYO"/>
    <x v="0"/>
    <m/>
    <m/>
    <m/>
    <m/>
    <m/>
    <m/>
    <m/>
    <m/>
    <n v="150377.31"/>
    <m/>
    <m/>
    <m/>
    <m/>
    <m/>
    <m/>
    <m/>
    <m/>
    <m/>
    <m/>
    <x v="0"/>
    <x v="0"/>
    <m/>
  </r>
  <r>
    <s v=""/>
    <s v=" E09_10430"/>
    <s v="FY25 Management LOE (Cryogenics) - TJ"/>
    <s v="6.09.02.01"/>
    <x v="0"/>
    <d v="2024-10-01T00:00:00"/>
    <d v="2025-09-30T00:00:00"/>
    <s v="nzandi"/>
    <s v="Yang"/>
    <n v="154672.6"/>
    <m/>
    <s v="A"/>
    <s v="Labor"/>
    <s v="TEC"/>
    <m/>
    <s v="JLAB"/>
    <s v="PED"/>
    <s v="CRYO"/>
    <x v="0"/>
    <m/>
    <m/>
    <m/>
    <m/>
    <m/>
    <m/>
    <m/>
    <m/>
    <m/>
    <n v="154672.6"/>
    <n v="0"/>
    <m/>
    <m/>
    <m/>
    <m/>
    <m/>
    <m/>
    <m/>
    <m/>
    <x v="0"/>
    <x v="0"/>
    <m/>
  </r>
  <r>
    <s v=""/>
    <s v=" E09_10440"/>
    <s v="FY26 Management LOE (Cryogenics) - TJ"/>
    <s v="6.09.02.01"/>
    <x v="0"/>
    <d v="2025-10-01T00:00:00"/>
    <d v="2026-09-30T00:00:00"/>
    <s v="nzandi"/>
    <s v="Yang"/>
    <n v="159312.78"/>
    <m/>
    <s v="A"/>
    <s v="Labor"/>
    <s v="TEC"/>
    <m/>
    <s v="JLAB"/>
    <s v="Const"/>
    <s v="CRYO"/>
    <x v="0"/>
    <m/>
    <m/>
    <m/>
    <m/>
    <m/>
    <m/>
    <m/>
    <m/>
    <m/>
    <m/>
    <n v="159312.78"/>
    <n v="0"/>
    <m/>
    <m/>
    <m/>
    <m/>
    <m/>
    <m/>
    <m/>
    <x v="0"/>
    <x v="0"/>
    <m/>
  </r>
  <r>
    <s v=""/>
    <s v=" E09_10450"/>
    <s v="FY27 Management LOE (Cryogenics) - TJ"/>
    <s v="6.09.02.01"/>
    <x v="0"/>
    <d v="2026-10-01T00:00:00"/>
    <d v="2027-09-30T00:00:00"/>
    <s v="nzandi"/>
    <s v="Yang"/>
    <n v="164092.16"/>
    <m/>
    <s v="A"/>
    <s v="Labor"/>
    <s v="TEC"/>
    <m/>
    <s v="JLAB"/>
    <s v="Const"/>
    <s v="CRYO"/>
    <x v="0"/>
    <m/>
    <m/>
    <m/>
    <m/>
    <m/>
    <m/>
    <m/>
    <m/>
    <m/>
    <m/>
    <m/>
    <n v="164092.16"/>
    <n v="0"/>
    <m/>
    <m/>
    <m/>
    <m/>
    <m/>
    <m/>
    <x v="0"/>
    <x v="0"/>
    <m/>
  </r>
  <r>
    <s v=""/>
    <s v=" E09_10480"/>
    <s v="FY28 Management LOE (Cryogenics) - TJ"/>
    <s v="6.09.02.01"/>
    <x v="0"/>
    <d v="2027-10-01T00:00:00"/>
    <d v="2028-09-29T00:00:00"/>
    <s v="nzandi"/>
    <s v="Yang"/>
    <n v="168779.53"/>
    <m/>
    <s v="A"/>
    <s v="Labor"/>
    <s v="TEC"/>
    <m/>
    <s v="JLAB"/>
    <s v="Const"/>
    <s v="CRYO"/>
    <x v="0"/>
    <m/>
    <m/>
    <m/>
    <m/>
    <m/>
    <m/>
    <m/>
    <m/>
    <m/>
    <m/>
    <m/>
    <m/>
    <n v="168779.53"/>
    <m/>
    <m/>
    <m/>
    <m/>
    <m/>
    <m/>
    <x v="0"/>
    <x v="0"/>
    <m/>
  </r>
  <r>
    <s v=""/>
    <s v=" E09_10490"/>
    <s v="FY29 Management LOE (Cryogenics) - TJ"/>
    <s v="6.09.02.01"/>
    <x v="0"/>
    <d v="2028-10-02T00:00:00"/>
    <d v="2029-09-28T00:00:00"/>
    <s v="nzandi"/>
    <s v="Yang"/>
    <n v="173449.51"/>
    <m/>
    <s v="A"/>
    <s v="Labor"/>
    <s v="TEC"/>
    <m/>
    <s v="JLAB"/>
    <s v="Const"/>
    <s v="CRYO"/>
    <x v="0"/>
    <m/>
    <m/>
    <m/>
    <m/>
    <m/>
    <m/>
    <m/>
    <m/>
    <m/>
    <m/>
    <m/>
    <m/>
    <m/>
    <n v="173449.51"/>
    <m/>
    <m/>
    <m/>
    <m/>
    <m/>
    <x v="0"/>
    <x v="0"/>
    <m/>
  </r>
  <r>
    <s v=""/>
    <s v=" E09_10155"/>
    <s v="L2 Manager Labor - FY30 - BNL"/>
    <s v="6.09.01"/>
    <x v="0"/>
    <d v="2029-10-01T00:00:00"/>
    <d v="2029-12-31T00:00:00"/>
    <s v="glayden"/>
    <s v="ythan"/>
    <n v="103770.78"/>
    <m/>
    <s v="A"/>
    <s v="Labor"/>
    <s v="TEC"/>
    <m/>
    <s v="BNL"/>
    <s v="Const"/>
    <s v="CRYO"/>
    <x v="0"/>
    <m/>
    <m/>
    <m/>
    <m/>
    <m/>
    <m/>
    <m/>
    <m/>
    <m/>
    <m/>
    <m/>
    <m/>
    <m/>
    <m/>
    <n v="103770.78"/>
    <m/>
    <m/>
    <m/>
    <m/>
    <x v="0"/>
    <x v="0"/>
    <m/>
  </r>
  <r>
    <s v=""/>
    <s v=" E09_10315"/>
    <s v="L2 Manager Travel- FY30 - BNL"/>
    <s v="6.09.01"/>
    <x v="0"/>
    <d v="2029-10-01T00:00:00"/>
    <d v="2029-12-31T00:00:00"/>
    <s v="glayden"/>
    <s v="ythan"/>
    <n v="0"/>
    <m/>
    <s v="A"/>
    <s v="Nonlabor"/>
    <s v="TEC"/>
    <m/>
    <s v="BNL"/>
    <s v="Const"/>
    <s v="CRYO"/>
    <x v="0"/>
    <s v="T"/>
    <m/>
    <m/>
    <m/>
    <m/>
    <m/>
    <m/>
    <m/>
    <m/>
    <m/>
    <m/>
    <m/>
    <m/>
    <m/>
    <m/>
    <m/>
    <m/>
    <m/>
    <m/>
    <x v="0"/>
    <x v="0"/>
    <m/>
  </r>
  <r>
    <s v=""/>
    <s v=" E09_001020"/>
    <s v="4K Distribution - Installation - IR08 - BNL"/>
    <s v="6.09.03.04"/>
    <x v="0"/>
    <d v="2026-07-16T00:00:00"/>
    <d v="2026-10-08T00:00:00"/>
    <s v="glayden"/>
    <s v="ythan"/>
    <n v="0"/>
    <m/>
    <s v="C"/>
    <s v="Labor"/>
    <s v="TEC"/>
    <m/>
    <s v="BNL"/>
    <s v="Const"/>
    <s v="CRYO"/>
    <x v="5"/>
    <m/>
    <m/>
    <m/>
    <m/>
    <m/>
    <m/>
    <m/>
    <m/>
    <m/>
    <m/>
    <m/>
    <m/>
    <m/>
    <m/>
    <m/>
    <m/>
    <m/>
    <m/>
    <m/>
    <x v="0"/>
    <x v="0"/>
    <m/>
  </r>
  <r>
    <s v=""/>
    <s v=" E09_001020"/>
    <s v="4K Distribution - Installation - IR08 - BNL"/>
    <s v="6.09.03.04"/>
    <x v="0"/>
    <d v="2026-07-16T00:00:00"/>
    <d v="2026-10-08T00:00:00"/>
    <s v="glayden"/>
    <s v="ythan"/>
    <n v="0"/>
    <m/>
    <s v="C"/>
    <s v="Labor"/>
    <s v="TEC"/>
    <m/>
    <s v="BNL"/>
    <s v="Const"/>
    <s v="CRYO"/>
    <x v="5"/>
    <m/>
    <m/>
    <m/>
    <m/>
    <m/>
    <m/>
    <m/>
    <m/>
    <m/>
    <m/>
    <m/>
    <m/>
    <m/>
    <m/>
    <m/>
    <m/>
    <m/>
    <m/>
    <m/>
    <x v="0"/>
    <x v="0"/>
    <m/>
  </r>
  <r>
    <s v=""/>
    <s v=" E09_00995"/>
    <s v="4K Distribution - Controls/Electrical Removals/Disconnects - 1006 - BNL"/>
    <s v="6.09.03.04"/>
    <x v="0"/>
    <d v="2026-01-02T00:00:00"/>
    <d v="2026-04-20T00:00:00"/>
    <s v="glayden"/>
    <s v="ythan"/>
    <n v="28338.43"/>
    <m/>
    <s v="C"/>
    <s v="Labor"/>
    <s v="TEC"/>
    <m/>
    <s v="BNL"/>
    <s v="Const"/>
    <s v="CRYO"/>
    <x v="5"/>
    <m/>
    <m/>
    <m/>
    <m/>
    <m/>
    <m/>
    <m/>
    <m/>
    <m/>
    <m/>
    <n v="28338.43"/>
    <m/>
    <m/>
    <m/>
    <m/>
    <m/>
    <m/>
    <m/>
    <m/>
    <x v="0"/>
    <x v="0"/>
    <m/>
  </r>
  <r>
    <s v=""/>
    <s v=" E09_00990"/>
    <s v="4K Distribution - Controls/Electrical Removals/Disconnects - 1010 - BNL"/>
    <s v="6.09.03.04"/>
    <x v="0"/>
    <d v="2026-01-02T00:00:00"/>
    <d v="2026-04-20T00:00:00"/>
    <s v="glayden"/>
    <s v="ythan"/>
    <n v="28338.43"/>
    <m/>
    <s v="C"/>
    <s v="Labor"/>
    <s v="TEC"/>
    <m/>
    <s v="BNL"/>
    <s v="Const"/>
    <s v="CRYO"/>
    <x v="5"/>
    <m/>
    <m/>
    <m/>
    <m/>
    <m/>
    <m/>
    <m/>
    <m/>
    <m/>
    <m/>
    <n v="28338.43"/>
    <m/>
    <m/>
    <m/>
    <m/>
    <m/>
    <m/>
    <m/>
    <m/>
    <x v="0"/>
    <x v="0"/>
    <m/>
  </r>
  <r>
    <s v=""/>
    <s v=" E09_00985"/>
    <s v="4K Distribution -  Controls/Electrical Removals/Disconnects - 1012 - BNL"/>
    <s v="6.09.03.04"/>
    <x v="0"/>
    <d v="2026-01-02T00:00:00"/>
    <d v="2026-04-20T00:00:00"/>
    <s v="glayden"/>
    <s v="ythan"/>
    <n v="28338.43"/>
    <m/>
    <s v="C"/>
    <s v="Labor"/>
    <s v="TEC"/>
    <m/>
    <s v="BNL"/>
    <s v="Const"/>
    <s v="CRYO"/>
    <x v="5"/>
    <m/>
    <m/>
    <m/>
    <m/>
    <m/>
    <m/>
    <m/>
    <m/>
    <m/>
    <m/>
    <n v="28338.43"/>
    <m/>
    <m/>
    <m/>
    <m/>
    <m/>
    <m/>
    <m/>
    <m/>
    <x v="0"/>
    <x v="0"/>
    <m/>
  </r>
  <r>
    <s v=""/>
    <s v=" E09_00980"/>
    <s v="4K Distribution - Controls/Electrical Removals/Disconnects - 1004 - BNL"/>
    <s v="6.09.03.04"/>
    <x v="0"/>
    <d v="2026-01-02T00:00:00"/>
    <d v="2026-04-20T00:00:00"/>
    <s v="glayden"/>
    <s v="ythan"/>
    <n v="28338.43"/>
    <m/>
    <s v="C"/>
    <s v="Labor"/>
    <s v="TEC"/>
    <m/>
    <s v="BNL"/>
    <s v="Const"/>
    <s v="CRYO"/>
    <x v="5"/>
    <m/>
    <m/>
    <m/>
    <m/>
    <m/>
    <m/>
    <m/>
    <m/>
    <m/>
    <m/>
    <n v="28338.43"/>
    <m/>
    <m/>
    <m/>
    <m/>
    <m/>
    <m/>
    <m/>
    <m/>
    <x v="0"/>
    <x v="0"/>
    <m/>
  </r>
  <r>
    <s v=""/>
    <s v=" E09_00975"/>
    <s v="4K Distribution - Controls/Electrical Removals/Disconnects - 1002 - BNL"/>
    <s v="6.09.03.04"/>
    <x v="0"/>
    <d v="2026-01-02T00:00:00"/>
    <d v="2026-04-20T00:00:00"/>
    <s v="glayden"/>
    <s v="ythan"/>
    <n v="28338.43"/>
    <m/>
    <s v="C"/>
    <s v="Labor"/>
    <s v="TEC"/>
    <m/>
    <s v="BNL"/>
    <s v="Const"/>
    <s v="CRYO"/>
    <x v="5"/>
    <m/>
    <m/>
    <m/>
    <m/>
    <m/>
    <m/>
    <m/>
    <m/>
    <m/>
    <m/>
    <n v="28338.43"/>
    <m/>
    <m/>
    <m/>
    <m/>
    <m/>
    <m/>
    <m/>
    <m/>
    <x v="0"/>
    <x v="0"/>
    <m/>
  </r>
  <r>
    <s v=""/>
    <s v=" E09_00970"/>
    <s v="4K Distribution - Controls/Electrical Removals/Disconnects - 1008 - BNL"/>
    <s v="6.09.03.04"/>
    <x v="0"/>
    <d v="2026-01-02T00:00:00"/>
    <d v="2026-04-20T00:00:00"/>
    <s v="glayden"/>
    <s v="ythan"/>
    <n v="28338.43"/>
    <m/>
    <s v="C"/>
    <s v="Labor"/>
    <s v="TEC"/>
    <m/>
    <s v="BNL"/>
    <s v="Const"/>
    <s v="CRYO"/>
    <x v="5"/>
    <m/>
    <m/>
    <m/>
    <m/>
    <m/>
    <m/>
    <m/>
    <m/>
    <m/>
    <m/>
    <n v="28338.43"/>
    <m/>
    <m/>
    <m/>
    <m/>
    <m/>
    <m/>
    <m/>
    <m/>
    <x v="0"/>
    <x v="0"/>
    <m/>
  </r>
  <r>
    <s v=""/>
    <s v=" E09_00965"/>
    <s v="4K Distribution - Controls/Electrical Removals/Disconnects - IR06,Sector-5,Sec-6 - BNL"/>
    <s v="6.09.03.04"/>
    <x v="0"/>
    <d v="2026-01-02T00:00:00"/>
    <d v="2026-04-20T00:00:00"/>
    <s v="glayden"/>
    <s v="ythan"/>
    <n v="28338.43"/>
    <m/>
    <s v="C"/>
    <s v="Labor"/>
    <s v="TEC"/>
    <m/>
    <s v="BNL"/>
    <s v="Const"/>
    <s v="CRYO"/>
    <x v="5"/>
    <m/>
    <m/>
    <m/>
    <m/>
    <m/>
    <m/>
    <m/>
    <m/>
    <m/>
    <m/>
    <n v="28338.43"/>
    <m/>
    <m/>
    <m/>
    <m/>
    <m/>
    <m/>
    <m/>
    <m/>
    <x v="0"/>
    <x v="0"/>
    <m/>
  </r>
  <r>
    <s v=""/>
    <s v=" E09_00960"/>
    <s v="4K Distribution - Controls/Electrical Removals/Disconnects - IR12,Sector-1,Sec-12 - BNL"/>
    <s v="6.09.03.04"/>
    <x v="0"/>
    <d v="2026-01-02T00:00:00"/>
    <d v="2026-04-20T00:00:00"/>
    <s v="glayden"/>
    <s v="ythan"/>
    <n v="28338.43"/>
    <m/>
    <s v="C"/>
    <s v="Labor"/>
    <s v="TEC"/>
    <m/>
    <s v="BNL"/>
    <s v="Const"/>
    <s v="CRYO"/>
    <x v="5"/>
    <m/>
    <m/>
    <m/>
    <m/>
    <m/>
    <m/>
    <m/>
    <m/>
    <m/>
    <m/>
    <n v="28338.43"/>
    <m/>
    <m/>
    <m/>
    <m/>
    <m/>
    <m/>
    <m/>
    <m/>
    <x v="0"/>
    <x v="0"/>
    <m/>
  </r>
  <r>
    <s v=""/>
    <s v=" E09_00955"/>
    <s v="4K Distribution - Controls/Electrical Removals/Disconnects - IR10,Sector-9,Sec-10 - BNL"/>
    <s v="6.09.03.04"/>
    <x v="0"/>
    <d v="2026-01-02T00:00:00"/>
    <d v="2026-04-20T00:00:00"/>
    <s v="glayden"/>
    <s v="ythan"/>
    <n v="28338.43"/>
    <m/>
    <s v="C"/>
    <s v="Labor"/>
    <s v="TEC"/>
    <m/>
    <s v="BNL"/>
    <s v="Const"/>
    <s v="CRYO"/>
    <x v="5"/>
    <m/>
    <m/>
    <m/>
    <m/>
    <m/>
    <m/>
    <m/>
    <m/>
    <m/>
    <m/>
    <n v="28338.43"/>
    <m/>
    <m/>
    <m/>
    <m/>
    <m/>
    <m/>
    <m/>
    <m/>
    <x v="0"/>
    <x v="0"/>
    <m/>
  </r>
  <r>
    <s v=""/>
    <s v=" E09_00950"/>
    <s v="4K Distribution - Controls/Electrical Removals/Disconnects - IR04,Sector-3,Sec- 4 - BNL"/>
    <s v="6.09.03.04"/>
    <x v="0"/>
    <d v="2026-01-02T00:00:00"/>
    <d v="2026-04-20T00:00:00"/>
    <s v="glayden"/>
    <s v="ythan"/>
    <n v="28338.43"/>
    <m/>
    <s v="C"/>
    <s v="Labor"/>
    <s v="TEC"/>
    <m/>
    <s v="BNL"/>
    <s v="Const"/>
    <s v="CRYO"/>
    <x v="5"/>
    <m/>
    <m/>
    <m/>
    <m/>
    <m/>
    <m/>
    <m/>
    <m/>
    <m/>
    <m/>
    <n v="28338.43"/>
    <m/>
    <m/>
    <m/>
    <m/>
    <m/>
    <m/>
    <m/>
    <m/>
    <x v="0"/>
    <x v="0"/>
    <m/>
  </r>
  <r>
    <s v=""/>
    <s v=" E09_00945"/>
    <s v="4K Distribution - Controls/Electrical Removals/Disconnects - IR02,Sector-1,Sec-2 - BNL"/>
    <s v="6.09.03.04"/>
    <x v="0"/>
    <d v="2026-01-02T00:00:00"/>
    <d v="2026-04-20T00:00:00"/>
    <s v="glayden"/>
    <s v="ythan"/>
    <n v="28338.43"/>
    <m/>
    <s v="C"/>
    <s v="Labor"/>
    <s v="TEC"/>
    <m/>
    <s v="BNL"/>
    <s v="Const"/>
    <s v="CRYO"/>
    <x v="5"/>
    <m/>
    <m/>
    <m/>
    <m/>
    <m/>
    <m/>
    <m/>
    <m/>
    <m/>
    <m/>
    <n v="28338.43"/>
    <m/>
    <m/>
    <m/>
    <m/>
    <m/>
    <m/>
    <m/>
    <m/>
    <x v="0"/>
    <x v="0"/>
    <m/>
  </r>
  <r>
    <s v=""/>
    <s v=" E09_00940"/>
    <s v="4K Distribution - Controls/Electrical Removals/Disconnects - IR08,Sector-7,Sec-8 - BNL"/>
    <s v="6.09.03.04"/>
    <x v="0"/>
    <d v="2026-01-02T00:00:00"/>
    <d v="2026-04-20T00:00:00"/>
    <s v="glayden"/>
    <s v="ythan"/>
    <n v="28338.43"/>
    <m/>
    <s v="C"/>
    <s v="Labor"/>
    <s v="TEC"/>
    <m/>
    <s v="BNL"/>
    <s v="Const"/>
    <s v="CRYO"/>
    <x v="5"/>
    <m/>
    <m/>
    <m/>
    <m/>
    <m/>
    <m/>
    <m/>
    <m/>
    <m/>
    <m/>
    <n v="28338.43"/>
    <m/>
    <m/>
    <m/>
    <m/>
    <m/>
    <m/>
    <m/>
    <m/>
    <x v="0"/>
    <x v="0"/>
    <m/>
  </r>
  <r>
    <s v=""/>
    <s v=" E09_001000"/>
    <s v="4K Distribution - Mechanical Removals/Disconnects - IR08,Sector-7, Sec-8 - BNL"/>
    <s v="6.09.03.04"/>
    <x v="0"/>
    <d v="2026-04-21T00:00:00"/>
    <d v="2026-07-15T00:00:00"/>
    <s v="glayden"/>
    <s v="ythan"/>
    <n v="14169.22"/>
    <m/>
    <s v="C"/>
    <s v="Labor"/>
    <s v="TEC"/>
    <m/>
    <s v="BNL"/>
    <s v="Const"/>
    <s v="CRYO"/>
    <x v="5"/>
    <m/>
    <m/>
    <m/>
    <m/>
    <m/>
    <m/>
    <m/>
    <m/>
    <m/>
    <m/>
    <n v="14169.22"/>
    <m/>
    <m/>
    <m/>
    <m/>
    <m/>
    <m/>
    <m/>
    <m/>
    <x v="0"/>
    <x v="0"/>
    <m/>
  </r>
  <r>
    <s v=""/>
    <s v=" E09_00900"/>
    <s v="4K Distribution - Mechanical Removals/Disconnects - IR12,Sector-1, Sec-12 - BNL"/>
    <s v="6.09.03.04"/>
    <x v="0"/>
    <d v="2026-04-21T00:00:00"/>
    <d v="2026-07-15T00:00:00"/>
    <s v="glayden"/>
    <s v="ythan"/>
    <n v="28338.43"/>
    <m/>
    <s v="C"/>
    <s v="Labor"/>
    <s v="TEC"/>
    <m/>
    <s v="BNL"/>
    <s v="Const"/>
    <s v="CRYO"/>
    <x v="5"/>
    <m/>
    <m/>
    <m/>
    <m/>
    <m/>
    <m/>
    <m/>
    <m/>
    <m/>
    <m/>
    <n v="28338.43"/>
    <m/>
    <m/>
    <m/>
    <m/>
    <m/>
    <m/>
    <m/>
    <m/>
    <x v="0"/>
    <x v="0"/>
    <m/>
  </r>
  <r>
    <s v=""/>
    <s v=" E09_00905"/>
    <s v="4K Distribution - Mechanical Removals/Disconnects - IR06,Sector-5, Sec-6 - BNL"/>
    <s v="6.09.03.04"/>
    <x v="0"/>
    <d v="2026-04-21T00:00:00"/>
    <d v="2026-07-15T00:00:00"/>
    <s v="glayden"/>
    <s v="ythan"/>
    <n v="28338.43"/>
    <m/>
    <s v="C"/>
    <s v="Labor"/>
    <s v="TEC"/>
    <m/>
    <s v="BNL"/>
    <s v="Const"/>
    <s v="CRYO"/>
    <x v="5"/>
    <m/>
    <m/>
    <m/>
    <m/>
    <m/>
    <m/>
    <m/>
    <m/>
    <m/>
    <m/>
    <n v="28338.43"/>
    <m/>
    <m/>
    <m/>
    <m/>
    <m/>
    <m/>
    <m/>
    <m/>
    <x v="0"/>
    <x v="0"/>
    <m/>
  </r>
  <r>
    <s v=""/>
    <s v=" E09_00935"/>
    <s v="4K Distribution - Mechanical Removals/Disconnects - 1006 - BNL"/>
    <s v="6.09.03.04"/>
    <x v="0"/>
    <d v="2026-04-21T00:00:00"/>
    <d v="2026-07-15T00:00:00"/>
    <s v="glayden"/>
    <s v="ythan"/>
    <n v="28338.43"/>
    <m/>
    <s v="C"/>
    <s v="Labor"/>
    <s v="TEC"/>
    <m/>
    <s v="BNL"/>
    <s v="Const"/>
    <s v="CRYO"/>
    <x v="5"/>
    <m/>
    <m/>
    <m/>
    <m/>
    <m/>
    <m/>
    <m/>
    <m/>
    <m/>
    <m/>
    <n v="28338.43"/>
    <m/>
    <m/>
    <m/>
    <m/>
    <m/>
    <m/>
    <m/>
    <m/>
    <x v="0"/>
    <x v="0"/>
    <m/>
  </r>
  <r>
    <s v=""/>
    <s v=" E09_00930"/>
    <s v="4K Distribution - Mechanical Removals/Disconnects - 1010 - BNL"/>
    <s v="6.09.03.04"/>
    <x v="0"/>
    <d v="2026-04-21T00:00:00"/>
    <d v="2026-07-15T00:00:00"/>
    <s v="glayden"/>
    <s v="ythan"/>
    <n v="28338.43"/>
    <m/>
    <s v="C"/>
    <s v="Labor"/>
    <s v="TEC"/>
    <m/>
    <s v="BNL"/>
    <s v="Const"/>
    <s v="CRYO"/>
    <x v="5"/>
    <m/>
    <m/>
    <m/>
    <m/>
    <m/>
    <m/>
    <m/>
    <m/>
    <m/>
    <m/>
    <n v="28338.43"/>
    <m/>
    <m/>
    <m/>
    <m/>
    <m/>
    <m/>
    <m/>
    <m/>
    <x v="0"/>
    <x v="0"/>
    <m/>
  </r>
  <r>
    <s v=""/>
    <s v=" E09_00925"/>
    <s v="4K Distribution - Mechanical Removals/Disconnects - 1012 - BNL"/>
    <s v="6.09.03.04"/>
    <x v="0"/>
    <d v="2026-04-21T00:00:00"/>
    <d v="2026-07-15T00:00:00"/>
    <s v="glayden"/>
    <s v="ythan"/>
    <n v="28338.43"/>
    <m/>
    <s v="C"/>
    <s v="Labor"/>
    <s v="TEC"/>
    <m/>
    <s v="BNL"/>
    <s v="Const"/>
    <s v="CRYO"/>
    <x v="5"/>
    <m/>
    <m/>
    <m/>
    <m/>
    <m/>
    <m/>
    <m/>
    <m/>
    <m/>
    <m/>
    <n v="28338.43"/>
    <m/>
    <m/>
    <m/>
    <m/>
    <m/>
    <m/>
    <m/>
    <m/>
    <x v="0"/>
    <x v="0"/>
    <m/>
  </r>
  <r>
    <s v=""/>
    <s v=" E09_00920"/>
    <s v="4K Distribution - Mechanical Removals/Disconnects - 1004 - BNL"/>
    <s v="6.09.03.04"/>
    <x v="0"/>
    <d v="2026-04-21T00:00:00"/>
    <d v="2026-07-15T00:00:00"/>
    <s v="glayden"/>
    <s v="ythan"/>
    <n v="28338.43"/>
    <m/>
    <s v="C"/>
    <s v="Labor"/>
    <s v="TEC"/>
    <m/>
    <s v="BNL"/>
    <s v="Const"/>
    <s v="CRYO"/>
    <x v="5"/>
    <m/>
    <m/>
    <m/>
    <m/>
    <m/>
    <m/>
    <m/>
    <m/>
    <m/>
    <m/>
    <n v="28338.43"/>
    <m/>
    <m/>
    <m/>
    <m/>
    <m/>
    <m/>
    <m/>
    <m/>
    <x v="0"/>
    <x v="0"/>
    <m/>
  </r>
  <r>
    <s v=""/>
    <s v=" E09_00915"/>
    <s v="4K Distribution - Mechanical Removals/Disconnects - 1002 - BNL"/>
    <s v="6.09.03.04"/>
    <x v="0"/>
    <d v="2026-04-21T00:00:00"/>
    <d v="2026-07-15T00:00:00"/>
    <s v="glayden"/>
    <s v="ythan"/>
    <n v="28338.43"/>
    <m/>
    <s v="C"/>
    <s v="Labor"/>
    <s v="TEC"/>
    <m/>
    <s v="BNL"/>
    <s v="Const"/>
    <s v="CRYO"/>
    <x v="5"/>
    <m/>
    <m/>
    <m/>
    <m/>
    <m/>
    <m/>
    <m/>
    <m/>
    <m/>
    <m/>
    <n v="28338.43"/>
    <m/>
    <m/>
    <m/>
    <m/>
    <m/>
    <m/>
    <m/>
    <m/>
    <x v="0"/>
    <x v="0"/>
    <m/>
  </r>
  <r>
    <s v=""/>
    <s v=" E09_00910"/>
    <s v="4K Distribution - Mechanical Removals/Disconnects - 1008 - BNL"/>
    <s v="6.09.03.04"/>
    <x v="0"/>
    <d v="2026-04-21T00:00:00"/>
    <d v="2026-07-15T00:00:00"/>
    <s v="glayden"/>
    <s v="ythan"/>
    <n v="28338.43"/>
    <m/>
    <s v="C"/>
    <s v="Labor"/>
    <s v="TEC"/>
    <m/>
    <s v="BNL"/>
    <s v="Const"/>
    <s v="CRYO"/>
    <x v="5"/>
    <m/>
    <m/>
    <m/>
    <m/>
    <m/>
    <m/>
    <m/>
    <m/>
    <m/>
    <m/>
    <n v="28338.43"/>
    <m/>
    <m/>
    <m/>
    <m/>
    <m/>
    <m/>
    <m/>
    <m/>
    <x v="0"/>
    <x v="0"/>
    <m/>
  </r>
  <r>
    <s v=""/>
    <s v=" E09_001015"/>
    <s v="4K Distribution - Mechanical Removals/Disconnects - IR10,Sector-9, Sec-10 - BNL"/>
    <s v="6.09.03.04"/>
    <x v="0"/>
    <d v="2026-04-21T00:00:00"/>
    <d v="2026-07-15T00:00:00"/>
    <s v="glayden"/>
    <s v="ythan"/>
    <n v="28338.43"/>
    <m/>
    <s v="C"/>
    <s v="Labor"/>
    <s v="TEC"/>
    <m/>
    <s v="BNL"/>
    <s v="Const"/>
    <s v="CRYO"/>
    <x v="5"/>
    <m/>
    <m/>
    <m/>
    <m/>
    <m/>
    <m/>
    <m/>
    <m/>
    <m/>
    <m/>
    <n v="28338.43"/>
    <m/>
    <m/>
    <m/>
    <m/>
    <m/>
    <m/>
    <m/>
    <m/>
    <x v="0"/>
    <x v="0"/>
    <m/>
  </r>
  <r>
    <s v=""/>
    <s v=" E09_001010"/>
    <s v="4K Distribution - Mechanical Removals/Disconnects - IR04,Sector-3, Sec- 4 - BNL"/>
    <s v="6.09.03.04"/>
    <x v="0"/>
    <d v="2026-04-21T00:00:00"/>
    <d v="2026-07-15T00:00:00"/>
    <s v="glayden"/>
    <s v="ythan"/>
    <n v="28338.43"/>
    <m/>
    <s v="C"/>
    <s v="Labor"/>
    <s v="TEC"/>
    <m/>
    <s v="BNL"/>
    <s v="Const"/>
    <s v="CRYO"/>
    <x v="5"/>
    <m/>
    <m/>
    <m/>
    <m/>
    <m/>
    <m/>
    <m/>
    <m/>
    <m/>
    <m/>
    <n v="28338.43"/>
    <m/>
    <m/>
    <m/>
    <m/>
    <m/>
    <m/>
    <m/>
    <m/>
    <x v="0"/>
    <x v="0"/>
    <m/>
  </r>
  <r>
    <s v=""/>
    <s v=" E09_001005"/>
    <s v="4K Distribution - Mechanical Removals/Disconnects - IR02,Sector-1, Sec-2 - BNL"/>
    <s v="6.09.03.04"/>
    <x v="0"/>
    <d v="2026-04-21T00:00:00"/>
    <d v="2026-07-15T00:00:00"/>
    <s v="glayden"/>
    <s v="ythan"/>
    <n v="28338.43"/>
    <m/>
    <s v="C"/>
    <s v="Labor"/>
    <s v="TEC"/>
    <m/>
    <s v="BNL"/>
    <s v="Const"/>
    <s v="CRYO"/>
    <x v="5"/>
    <m/>
    <m/>
    <m/>
    <m/>
    <m/>
    <m/>
    <m/>
    <m/>
    <m/>
    <m/>
    <n v="28338.43"/>
    <m/>
    <m/>
    <m/>
    <m/>
    <m/>
    <m/>
    <m/>
    <m/>
    <x v="0"/>
    <x v="0"/>
    <m/>
  </r>
  <r>
    <s v=""/>
    <s v=" E09_001000"/>
    <s v="4K Distribution - Mechanical Removals/Disconnects - IR08,Sector-7, Sec-8 - BNL"/>
    <s v="6.09.03.04"/>
    <x v="0"/>
    <d v="2026-04-21T00:00:00"/>
    <d v="2026-07-15T00:00:00"/>
    <s v="glayden"/>
    <s v="ythan"/>
    <n v="14169.22"/>
    <m/>
    <s v="C"/>
    <s v="Labor"/>
    <s v="TEC"/>
    <m/>
    <s v="BNL"/>
    <s v="Const"/>
    <s v="CRYO"/>
    <x v="5"/>
    <m/>
    <m/>
    <m/>
    <m/>
    <m/>
    <m/>
    <m/>
    <m/>
    <m/>
    <m/>
    <n v="14169.22"/>
    <m/>
    <m/>
    <m/>
    <m/>
    <m/>
    <m/>
    <m/>
    <m/>
    <x v="0"/>
    <x v="0"/>
    <m/>
  </r>
  <r>
    <s v=""/>
    <s v=" E09_10495"/>
    <s v="FY30 Management LOE (Cryogenics) - TJ"/>
    <s v="6.09.02.01"/>
    <x v="0"/>
    <d v="2028-10-02T00:00:00"/>
    <d v="2029-01-02T00:00:00"/>
    <s v="nzandi"/>
    <s v="Yang"/>
    <n v="1305.32"/>
    <m/>
    <s v="A"/>
    <s v="Labor"/>
    <s v="TEC"/>
    <m/>
    <s v="JLAB"/>
    <s v="Const"/>
    <s v="CRYO"/>
    <x v="0"/>
    <m/>
    <m/>
    <m/>
    <m/>
    <m/>
    <m/>
    <m/>
    <m/>
    <m/>
    <m/>
    <m/>
    <m/>
    <m/>
    <n v="1305.32"/>
    <m/>
    <m/>
    <m/>
    <m/>
    <m/>
    <x v="0"/>
    <x v="0"/>
    <m/>
  </r>
  <r>
    <s v=""/>
    <s v=" E09_10495"/>
    <s v="FY30 Management LOE (Cryogenics) - TJ"/>
    <s v="6.09.02.01"/>
    <x v="0"/>
    <d v="2028-10-02T00:00:00"/>
    <d v="2029-01-02T00:00:00"/>
    <s v="nzandi"/>
    <s v="Yang"/>
    <n v="2364.64"/>
    <m/>
    <s v="A"/>
    <s v="Labor"/>
    <s v="TEC"/>
    <m/>
    <s v="JLAB"/>
    <s v="Const"/>
    <s v="CRYO"/>
    <x v="0"/>
    <m/>
    <m/>
    <m/>
    <m/>
    <m/>
    <m/>
    <m/>
    <m/>
    <m/>
    <m/>
    <m/>
    <m/>
    <m/>
    <n v="2364.64"/>
    <m/>
    <m/>
    <m/>
    <m/>
    <m/>
    <x v="0"/>
    <x v="0"/>
    <m/>
  </r>
  <r>
    <s v=""/>
    <s v=" E09_10495"/>
    <s v="FY30 Management LOE (Cryogenics) - TJ"/>
    <s v="6.09.02.01"/>
    <x v="0"/>
    <d v="2028-10-02T00:00:00"/>
    <d v="2029-01-02T00:00:00"/>
    <s v="nzandi"/>
    <s v="Yang"/>
    <n v="5245.22"/>
    <m/>
    <s v="A"/>
    <s v="Labor"/>
    <s v="TEC"/>
    <m/>
    <s v="JLAB"/>
    <s v="Const"/>
    <s v="CRYO"/>
    <x v="0"/>
    <m/>
    <m/>
    <m/>
    <m/>
    <m/>
    <m/>
    <m/>
    <m/>
    <m/>
    <m/>
    <m/>
    <m/>
    <m/>
    <n v="5245.22"/>
    <m/>
    <m/>
    <m/>
    <m/>
    <m/>
    <x v="0"/>
    <x v="0"/>
    <m/>
  </r>
  <r>
    <s v=""/>
    <s v=" E09_10495"/>
    <s v="FY30 Management LOE (Cryogenics) - TJ"/>
    <s v="6.09.02.01"/>
    <x v="0"/>
    <d v="2028-10-02T00:00:00"/>
    <d v="2029-01-02T00:00:00"/>
    <s v="nzandi"/>
    <s v="Yang"/>
    <n v="30726.22"/>
    <m/>
    <s v="A"/>
    <s v="Labor"/>
    <s v="TEC"/>
    <m/>
    <s v="JLAB"/>
    <s v="Const"/>
    <s v="CRYO"/>
    <x v="0"/>
    <m/>
    <m/>
    <m/>
    <m/>
    <m/>
    <m/>
    <m/>
    <m/>
    <m/>
    <m/>
    <m/>
    <m/>
    <m/>
    <n v="30726.22"/>
    <m/>
    <m/>
    <m/>
    <m/>
    <m/>
    <x v="0"/>
    <x v="0"/>
    <m/>
  </r>
  <r>
    <s v=""/>
    <s v=" E09_18520"/>
    <s v="Install Rack and Wire up - IR10 Wire Termination at SC Magnets"/>
    <s v="6.09.05.05.02"/>
    <x v="0"/>
    <d v="2028-04-24T00:00:00"/>
    <d v="2028-05-19T00:00:00"/>
    <s v="glayden"/>
    <s v="tallerico"/>
    <n v="39926.79"/>
    <m/>
    <s v="C"/>
    <s v="Labor"/>
    <s v="TEC"/>
    <m/>
    <s v="BNL"/>
    <s v="Const"/>
    <s v="CRYO"/>
    <x v="5"/>
    <m/>
    <m/>
    <m/>
    <m/>
    <m/>
    <m/>
    <m/>
    <m/>
    <m/>
    <m/>
    <m/>
    <m/>
    <n v="39926.79"/>
    <m/>
    <m/>
    <m/>
    <m/>
    <m/>
    <m/>
    <x v="0"/>
    <x v="0"/>
    <m/>
  </r>
  <r>
    <s v=""/>
    <s v=" E09_18530"/>
    <s v="Install Rack and Wire up - IR06 Wire Termination at SC Magnets"/>
    <s v="6.09.05.05.02"/>
    <x v="0"/>
    <d v="2028-03-20T00:00:00"/>
    <d v="2028-05-05T00:00:00"/>
    <s v="glayden"/>
    <s v="tallerico"/>
    <n v="99816.97"/>
    <m/>
    <s v="C"/>
    <s v="Labor"/>
    <s v="TEC"/>
    <m/>
    <s v="BNL"/>
    <s v="Const"/>
    <s v="CRYO"/>
    <x v="5"/>
    <m/>
    <m/>
    <m/>
    <m/>
    <m/>
    <m/>
    <m/>
    <m/>
    <m/>
    <m/>
    <m/>
    <m/>
    <n v="99816.97"/>
    <m/>
    <m/>
    <m/>
    <m/>
    <m/>
    <m/>
    <x v="0"/>
    <x v="0"/>
    <m/>
  </r>
  <r>
    <s v=""/>
    <s v=" E09_18540"/>
    <s v="Install Rack and Wire up - IR02 Wire Termination at SC Magnets"/>
    <s v="6.09.05.05.02"/>
    <x v="0"/>
    <d v="2028-03-20T00:00:00"/>
    <d v="2028-05-05T00:00:00"/>
    <s v="glayden"/>
    <s v="tallerico"/>
    <n v="99816.97"/>
    <m/>
    <s v="C"/>
    <s v="Labor"/>
    <s v="TEC"/>
    <m/>
    <s v="BNL"/>
    <s v="Const"/>
    <s v="CRYO"/>
    <x v="5"/>
    <m/>
    <m/>
    <m/>
    <m/>
    <m/>
    <m/>
    <m/>
    <m/>
    <m/>
    <m/>
    <m/>
    <m/>
    <n v="99816.97"/>
    <m/>
    <m/>
    <m/>
    <m/>
    <m/>
    <m/>
    <x v="0"/>
    <x v="0"/>
    <m/>
  </r>
  <r>
    <s v=""/>
    <s v=" E09_18550"/>
    <s v="Install Rack and Wire up - 1012 Wire Termination at SC Magnets"/>
    <s v="6.09.05.05.02"/>
    <x v="0"/>
    <d v="2028-01-28T00:00:00"/>
    <d v="2028-04-07T00:00:00"/>
    <s v="glayden"/>
    <s v="tallerico"/>
    <n v="149725.45000000001"/>
    <m/>
    <s v="C"/>
    <s v="Labor"/>
    <s v="TEC"/>
    <m/>
    <s v="BNL"/>
    <s v="Const"/>
    <s v="CRYO"/>
    <x v="5"/>
    <m/>
    <m/>
    <m/>
    <m/>
    <m/>
    <m/>
    <m/>
    <m/>
    <m/>
    <m/>
    <m/>
    <m/>
    <n v="149725.45000000001"/>
    <m/>
    <m/>
    <m/>
    <m/>
    <m/>
    <m/>
    <x v="0"/>
    <x v="0"/>
    <m/>
  </r>
  <r>
    <s v=""/>
    <s v=" E09_18560"/>
    <s v="Install Rack and Wire up - 1002 Wire Termination at SC Magnets"/>
    <s v="6.09.05.05.02"/>
    <x v="0"/>
    <d v="2028-03-27T00:00:00"/>
    <d v="2028-04-21T00:00:00"/>
    <s v="glayden"/>
    <s v="tallerico"/>
    <n v="39926.79"/>
    <m/>
    <s v="C"/>
    <s v="Labor"/>
    <s v="TEC"/>
    <m/>
    <s v="BNL"/>
    <s v="Const"/>
    <s v="CRYO"/>
    <x v="5"/>
    <m/>
    <m/>
    <m/>
    <m/>
    <m/>
    <m/>
    <m/>
    <m/>
    <m/>
    <m/>
    <m/>
    <m/>
    <n v="39926.79"/>
    <m/>
    <m/>
    <m/>
    <m/>
    <m/>
    <m/>
    <x v="0"/>
    <x v="0"/>
    <m/>
  </r>
  <r>
    <s v=""/>
    <s v=" E09_18570"/>
    <s v="Install Rack and Wire up - 1004 Wire Termination at SC Magnets"/>
    <s v="6.09.05.05.02"/>
    <x v="0"/>
    <d v="2028-05-22T00:00:00"/>
    <d v="2028-06-19T00:00:00"/>
    <s v="glayden"/>
    <s v="tallerico"/>
    <n v="39926.79"/>
    <m/>
    <s v="C"/>
    <s v="Labor"/>
    <s v="TEC"/>
    <m/>
    <s v="BNL"/>
    <s v="Const"/>
    <s v="CRYO"/>
    <x v="5"/>
    <m/>
    <m/>
    <m/>
    <m/>
    <m/>
    <m/>
    <m/>
    <m/>
    <m/>
    <m/>
    <m/>
    <m/>
    <n v="39926.79"/>
    <m/>
    <m/>
    <m/>
    <m/>
    <m/>
    <m/>
    <x v="0"/>
    <x v="0"/>
    <m/>
  </r>
  <r>
    <s v=""/>
    <s v=" E09_18580"/>
    <s v="Install Rack and Wire up - 1006 Wire Termination at SC Magnets"/>
    <s v="6.09.05.05.02"/>
    <x v="0"/>
    <d v="2028-07-19T00:00:00"/>
    <d v="2028-08-15T00:00:00"/>
    <s v="glayden"/>
    <s v="tallerico"/>
    <n v="39926.79"/>
    <m/>
    <s v="C"/>
    <s v="Labor"/>
    <s v="TEC"/>
    <m/>
    <s v="BNL"/>
    <s v="Const"/>
    <s v="CRYO"/>
    <x v="5"/>
    <m/>
    <m/>
    <m/>
    <m/>
    <m/>
    <m/>
    <m/>
    <m/>
    <m/>
    <m/>
    <m/>
    <m/>
    <n v="39926.79"/>
    <m/>
    <m/>
    <m/>
    <m/>
    <m/>
    <m/>
    <x v="0"/>
    <x v="0"/>
    <m/>
  </r>
  <r>
    <s v=""/>
    <s v=" E09_18590"/>
    <s v="Install Rack and Wire up - 1008 Wire Termination at SC Magnets"/>
    <s v="6.09.05.05.02"/>
    <x v="0"/>
    <d v="2028-01-28T00:00:00"/>
    <d v="2028-02-25T00:00:00"/>
    <s v="glayden"/>
    <s v="tallerico"/>
    <n v="39926.79"/>
    <m/>
    <s v="C"/>
    <s v="Labor"/>
    <s v="TEC"/>
    <m/>
    <s v="BNL"/>
    <s v="Const"/>
    <s v="CRYO"/>
    <x v="5"/>
    <m/>
    <m/>
    <m/>
    <m/>
    <m/>
    <m/>
    <m/>
    <m/>
    <m/>
    <m/>
    <m/>
    <m/>
    <n v="39926.79"/>
    <m/>
    <m/>
    <m/>
    <m/>
    <m/>
    <m/>
    <x v="0"/>
    <x v="0"/>
    <m/>
  </r>
  <r>
    <s v=""/>
    <s v=" E09_18600"/>
    <s v="Install Rack and Wire up  - 1010 Wire Termination at SC Magnets"/>
    <s v="6.09.05.05.02"/>
    <x v="0"/>
    <d v="2028-01-28T00:00:00"/>
    <d v="2028-02-25T00:00:00"/>
    <s v="glayden"/>
    <s v="tallerico"/>
    <n v="39926.79"/>
    <m/>
    <s v="C"/>
    <s v="Labor"/>
    <s v="TEC"/>
    <m/>
    <s v="BNL"/>
    <s v="Const"/>
    <s v="CRYO"/>
    <x v="5"/>
    <m/>
    <m/>
    <m/>
    <m/>
    <m/>
    <m/>
    <m/>
    <m/>
    <m/>
    <m/>
    <m/>
    <m/>
    <n v="39926.79"/>
    <m/>
    <m/>
    <m/>
    <m/>
    <m/>
    <m/>
    <x v="0"/>
    <x v="0"/>
    <m/>
  </r>
  <r>
    <s v=""/>
    <s v=" E09_18610"/>
    <s v="Contract Installation - Cable Tray and Cable"/>
    <s v="6.09.05.05.02"/>
    <x v="0"/>
    <d v="2027-12-01T00:00:00"/>
    <d v="2028-05-30T00:00:00"/>
    <s v="glayden"/>
    <s v="tallerico"/>
    <n v="39926.79"/>
    <m/>
    <s v="C"/>
    <s v="Labor"/>
    <s v="TEC"/>
    <m/>
    <s v="BNL"/>
    <s v="Const"/>
    <s v="CRYO"/>
    <x v="10"/>
    <m/>
    <m/>
    <m/>
    <m/>
    <m/>
    <m/>
    <m/>
    <m/>
    <m/>
    <m/>
    <m/>
    <m/>
    <n v="39926.79"/>
    <m/>
    <m/>
    <m/>
    <m/>
    <m/>
    <m/>
    <x v="0"/>
    <x v="0"/>
    <m/>
  </r>
  <r>
    <s v=""/>
    <s v=" E09_200140"/>
    <s v="Inspect Cryogenic 1002I Buried Conduit - After Concrete Pour - Labor -TJ"/>
    <s v="6.09.01"/>
    <x v="0"/>
    <d v="2028-03-31T00:00:00"/>
    <d v="2028-04-04T00:00:00"/>
    <s v="nzandi"/>
    <s v="michalsk"/>
    <n v="8586.98"/>
    <m/>
    <s v="C"/>
    <s v="Labor"/>
    <s v="TEC"/>
    <m/>
    <s v="JLAB"/>
    <s v="Const"/>
    <s v="CRYO"/>
    <x v="8"/>
    <m/>
    <m/>
    <m/>
    <m/>
    <m/>
    <m/>
    <m/>
    <m/>
    <m/>
    <m/>
    <m/>
    <m/>
    <n v="8586.98"/>
    <m/>
    <m/>
    <m/>
    <m/>
    <m/>
    <m/>
    <x v="0"/>
    <x v="0"/>
    <m/>
  </r>
  <r>
    <s v=""/>
    <s v=" E09_200140"/>
    <s v="Inspect Cryogenic 1002I Buried Conduit - After Concrete Pour - Labor -TJ"/>
    <s v="6.09.01"/>
    <x v="0"/>
    <d v="2028-03-31T00:00:00"/>
    <d v="2028-04-04T00:00:00"/>
    <s v="nzandi"/>
    <s v="michalsk"/>
    <n v="6666.68"/>
    <m/>
    <s v="C"/>
    <s v="Labor"/>
    <s v="TEC"/>
    <m/>
    <s v="JLAB"/>
    <s v="Const"/>
    <s v="CRYO"/>
    <x v="8"/>
    <m/>
    <m/>
    <m/>
    <m/>
    <m/>
    <m/>
    <m/>
    <m/>
    <m/>
    <m/>
    <m/>
    <m/>
    <n v="6666.68"/>
    <m/>
    <m/>
    <m/>
    <m/>
    <m/>
    <m/>
    <x v="0"/>
    <x v="0"/>
    <m/>
  </r>
  <r>
    <s v=""/>
    <s v=" E09_200145"/>
    <s v="Inspect Cryogenic 1002I Buried Conduit - After Concrete Pour - BNL"/>
    <s v="6.09.01"/>
    <x v="0"/>
    <d v="2028-03-31T00:00:00"/>
    <d v="2028-04-04T00:00:00"/>
    <s v="glayden"/>
    <s v="ythan"/>
    <n v="4540.8599999999997"/>
    <m/>
    <s v="C"/>
    <s v="Labor"/>
    <s v="TEC"/>
    <m/>
    <s v="BNL"/>
    <s v="Const"/>
    <s v="CRYO"/>
    <x v="8"/>
    <m/>
    <m/>
    <m/>
    <m/>
    <m/>
    <m/>
    <m/>
    <m/>
    <m/>
    <m/>
    <m/>
    <m/>
    <n v="4540.8599999999997"/>
    <m/>
    <m/>
    <m/>
    <m/>
    <m/>
    <m/>
    <x v="0"/>
    <x v="0"/>
    <m/>
  </r>
  <r>
    <s v=""/>
    <s v=" E09_200170"/>
    <s v="Inspect Cryogenic 1010E Buried Conduit - After Concrete Pour - TJ"/>
    <s v="6.09.01"/>
    <x v="0"/>
    <d v="2028-03-31T00:00:00"/>
    <d v="2028-04-04T00:00:00"/>
    <s v="nzandi"/>
    <s v="michalsk"/>
    <n v="6666.68"/>
    <m/>
    <s v="C"/>
    <s v="Labor"/>
    <s v="TEC"/>
    <m/>
    <s v="JLAB"/>
    <s v="Const"/>
    <s v="CRYO"/>
    <x v="8"/>
    <m/>
    <m/>
    <m/>
    <m/>
    <m/>
    <m/>
    <m/>
    <m/>
    <m/>
    <m/>
    <m/>
    <m/>
    <n v="6666.68"/>
    <m/>
    <m/>
    <m/>
    <m/>
    <m/>
    <m/>
    <x v="0"/>
    <x v="0"/>
    <m/>
  </r>
  <r>
    <s v=""/>
    <s v=" E09_200170"/>
    <s v="Inspect Cryogenic 1010E Buried Conduit - After Concrete Pour - TJ"/>
    <s v="6.09.01"/>
    <x v="0"/>
    <d v="2028-03-31T00:00:00"/>
    <d v="2028-04-04T00:00:00"/>
    <s v="nzandi"/>
    <s v="michalsk"/>
    <n v="8586.98"/>
    <m/>
    <s v="C"/>
    <s v="Labor"/>
    <s v="TEC"/>
    <m/>
    <s v="JLAB"/>
    <s v="Const"/>
    <s v="CRYO"/>
    <x v="8"/>
    <m/>
    <m/>
    <m/>
    <m/>
    <m/>
    <m/>
    <m/>
    <m/>
    <m/>
    <m/>
    <m/>
    <m/>
    <n v="8586.98"/>
    <m/>
    <m/>
    <m/>
    <m/>
    <m/>
    <m/>
    <x v="0"/>
    <x v="0"/>
    <m/>
  </r>
  <r>
    <s v=""/>
    <s v=" E09_200160"/>
    <s v="Inspect Cryogenic 1006 Buried Conduit - After Concrete Pour - BNL"/>
    <s v="6.09.01"/>
    <x v="0"/>
    <d v="2028-03-31T00:00:00"/>
    <d v="2028-04-04T00:00:00"/>
    <s v="glayden"/>
    <s v="ythan"/>
    <n v="4540.8599999999997"/>
    <m/>
    <s v="C"/>
    <s v="Labor"/>
    <s v="TEC"/>
    <m/>
    <s v="BNL"/>
    <s v="Const"/>
    <s v="CRYO"/>
    <x v="8"/>
    <m/>
    <m/>
    <m/>
    <m/>
    <m/>
    <m/>
    <m/>
    <m/>
    <m/>
    <m/>
    <m/>
    <m/>
    <n v="4540.8599999999997"/>
    <m/>
    <m/>
    <m/>
    <m/>
    <m/>
    <m/>
    <x v="0"/>
    <x v="0"/>
    <m/>
  </r>
  <r>
    <s v=""/>
    <s v=" E09_200175"/>
    <s v="Inspect Cryogenic 1010E Buried Conduit - After Concrete Pour - BNL"/>
    <s v="6.09.01"/>
    <x v="0"/>
    <d v="2028-03-31T00:00:00"/>
    <d v="2028-04-04T00:00:00"/>
    <s v="glayden"/>
    <s v="ythan"/>
    <n v="4540.8599999999997"/>
    <m/>
    <s v="C"/>
    <s v="Labor"/>
    <s v="TEC"/>
    <m/>
    <s v="BNL"/>
    <s v="Const"/>
    <s v="CRYO"/>
    <x v="8"/>
    <m/>
    <m/>
    <m/>
    <m/>
    <m/>
    <m/>
    <m/>
    <m/>
    <m/>
    <m/>
    <m/>
    <m/>
    <n v="4540.8599999999997"/>
    <m/>
    <m/>
    <m/>
    <m/>
    <m/>
    <m/>
    <x v="0"/>
    <x v="0"/>
    <m/>
  </r>
  <r>
    <s v=""/>
    <s v=" E09_200215"/>
    <s v="Satellite Plant Commissioning Readiness Review - IR02 - TJ"/>
    <s v="6.09.01"/>
    <x v="0"/>
    <d v="1931-11-13T00:00:00"/>
    <d v="1931-11-19T00:00:00"/>
    <s v="nzandi"/>
    <s v="michalsk"/>
    <n v="9664.7199999999993"/>
    <m/>
    <s v="C"/>
    <s v="Labor"/>
    <s v="OPC"/>
    <m/>
    <s v="JLAB"/>
    <s v="Pre-Ops"/>
    <s v="CRYO"/>
    <x v="4"/>
    <m/>
    <m/>
    <m/>
    <m/>
    <m/>
    <m/>
    <m/>
    <m/>
    <m/>
    <m/>
    <m/>
    <m/>
    <m/>
    <m/>
    <m/>
    <m/>
    <n v="9664.7199999999993"/>
    <m/>
    <m/>
    <x v="0"/>
    <x v="0"/>
    <m/>
  </r>
  <r>
    <s v=""/>
    <s v=" E09_200215"/>
    <s v="Satellite Plant Commissioning Readiness Review - IR02 - TJ"/>
    <s v="6.09.01"/>
    <x v="0"/>
    <d v="1931-11-13T00:00:00"/>
    <d v="1931-11-19T00:00:00"/>
    <s v="nzandi"/>
    <s v="michalsk"/>
    <n v="7503.41"/>
    <m/>
    <s v="C"/>
    <s v="Labor"/>
    <s v="OPC"/>
    <m/>
    <s v="JLAB"/>
    <s v="Pre-Ops"/>
    <s v="CRYO"/>
    <x v="4"/>
    <m/>
    <m/>
    <m/>
    <m/>
    <m/>
    <m/>
    <m/>
    <m/>
    <m/>
    <m/>
    <m/>
    <m/>
    <m/>
    <m/>
    <m/>
    <m/>
    <n v="7503.41"/>
    <m/>
    <m/>
    <x v="0"/>
    <x v="0"/>
    <m/>
  </r>
  <r>
    <s v=""/>
    <s v=" E09_200215"/>
    <s v="Satellite Plant Commissioning Readiness Review - IR02 - TJ"/>
    <s v="6.09.01"/>
    <x v="0"/>
    <d v="1931-11-13T00:00:00"/>
    <d v="1931-11-19T00:00:00"/>
    <s v="nzandi"/>
    <s v="michalsk"/>
    <n v="9664.7199999999993"/>
    <m/>
    <s v="C"/>
    <s v="Labor"/>
    <s v="OPC"/>
    <m/>
    <s v="JLAB"/>
    <s v="Pre-Ops"/>
    <s v="CRYO"/>
    <x v="4"/>
    <m/>
    <m/>
    <m/>
    <m/>
    <m/>
    <m/>
    <m/>
    <m/>
    <m/>
    <m/>
    <m/>
    <m/>
    <m/>
    <m/>
    <m/>
    <m/>
    <n v="9664.7199999999993"/>
    <m/>
    <m/>
    <x v="0"/>
    <x v="0"/>
    <m/>
  </r>
  <r>
    <s v=""/>
    <s v=" E09_200225"/>
    <s v="Satellite Plant Commissioning Readiness Review - IR06 - TJ"/>
    <s v="6.09.01"/>
    <x v="0"/>
    <d v="1932-02-23T00:00:00"/>
    <d v="1932-02-27T00:00:00"/>
    <s v="nzandi"/>
    <s v="michalsk"/>
    <n v="9664.7199999999993"/>
    <m/>
    <s v="C"/>
    <s v="Labor"/>
    <s v="OPC"/>
    <m/>
    <s v="JLAB"/>
    <s v="Pre-Ops"/>
    <s v="CRYO"/>
    <x v="4"/>
    <m/>
    <m/>
    <m/>
    <m/>
    <m/>
    <m/>
    <m/>
    <m/>
    <m/>
    <m/>
    <m/>
    <m/>
    <m/>
    <m/>
    <m/>
    <m/>
    <n v="9664.7199999999993"/>
    <m/>
    <m/>
    <x v="0"/>
    <x v="0"/>
    <m/>
  </r>
  <r>
    <s v=""/>
    <s v=" E09_200225"/>
    <s v="Satellite Plant Commissioning Readiness Review - IR06 - TJ"/>
    <s v="6.09.01"/>
    <x v="0"/>
    <d v="1932-02-23T00:00:00"/>
    <d v="1932-02-27T00:00:00"/>
    <s v="nzandi"/>
    <s v="michalsk"/>
    <n v="7503.41"/>
    <m/>
    <s v="C"/>
    <s v="Labor"/>
    <s v="OPC"/>
    <m/>
    <s v="JLAB"/>
    <s v="Pre-Ops"/>
    <s v="CRYO"/>
    <x v="4"/>
    <m/>
    <m/>
    <m/>
    <m/>
    <m/>
    <m/>
    <m/>
    <m/>
    <m/>
    <m/>
    <m/>
    <m/>
    <m/>
    <m/>
    <m/>
    <m/>
    <n v="7503.41"/>
    <m/>
    <m/>
    <x v="0"/>
    <x v="0"/>
    <m/>
  </r>
  <r>
    <s v=""/>
    <s v=" E09_200225"/>
    <s v="Satellite Plant Commissioning Readiness Review - IR06 - TJ"/>
    <s v="6.09.01"/>
    <x v="0"/>
    <d v="1932-02-23T00:00:00"/>
    <d v="1932-02-27T00:00:00"/>
    <s v="nzandi"/>
    <s v="michalsk"/>
    <n v="9664.7199999999993"/>
    <m/>
    <s v="C"/>
    <s v="Labor"/>
    <s v="OPC"/>
    <m/>
    <s v="JLAB"/>
    <s v="Pre-Ops"/>
    <s v="CRYO"/>
    <x v="4"/>
    <m/>
    <m/>
    <m/>
    <m/>
    <m/>
    <m/>
    <m/>
    <m/>
    <m/>
    <m/>
    <m/>
    <m/>
    <m/>
    <m/>
    <m/>
    <m/>
    <n v="9664.7199999999993"/>
    <m/>
    <m/>
    <x v="0"/>
    <x v="0"/>
    <m/>
  </r>
  <r>
    <s v=""/>
    <s v=" E09_200235"/>
    <s v="Satellite Plant Commissioning Readiness Review - IR10 RCS- TJ"/>
    <s v="6.09.01"/>
    <x v="0"/>
    <d v="1930-04-24T00:00:00"/>
    <d v="1930-04-30T00:00:00"/>
    <s v="nzandi"/>
    <s v="michalsk"/>
    <n v="9109.92"/>
    <m/>
    <s v="C"/>
    <s v="Labor"/>
    <s v="OPC"/>
    <m/>
    <s v="JLAB"/>
    <s v="Pre-Ops"/>
    <s v="CRYO"/>
    <x v="4"/>
    <m/>
    <m/>
    <m/>
    <m/>
    <m/>
    <m/>
    <m/>
    <m/>
    <m/>
    <m/>
    <m/>
    <m/>
    <m/>
    <m/>
    <n v="9109.92"/>
    <m/>
    <m/>
    <m/>
    <m/>
    <x v="0"/>
    <x v="0"/>
    <m/>
  </r>
  <r>
    <s v=""/>
    <s v=" E09_200235"/>
    <s v="Satellite Plant Commissioning Readiness Review - IR10 RCS- TJ"/>
    <s v="6.09.01"/>
    <x v="0"/>
    <d v="1930-04-24T00:00:00"/>
    <d v="1930-04-30T00:00:00"/>
    <s v="nzandi"/>
    <s v="michalsk"/>
    <n v="7072.68"/>
    <m/>
    <s v="C"/>
    <s v="Labor"/>
    <s v="OPC"/>
    <m/>
    <s v="JLAB"/>
    <s v="Pre-Ops"/>
    <s v="CRYO"/>
    <x v="4"/>
    <m/>
    <m/>
    <m/>
    <m/>
    <m/>
    <m/>
    <m/>
    <m/>
    <m/>
    <m/>
    <m/>
    <m/>
    <m/>
    <m/>
    <n v="7072.68"/>
    <m/>
    <m/>
    <m/>
    <m/>
    <x v="0"/>
    <x v="0"/>
    <m/>
  </r>
  <r>
    <s v=""/>
    <s v=" E09_200235"/>
    <s v="Satellite Plant Commissioning Readiness Review - IR10 RCS- TJ"/>
    <s v="6.09.01"/>
    <x v="0"/>
    <d v="1930-04-24T00:00:00"/>
    <d v="1930-04-30T00:00:00"/>
    <s v="nzandi"/>
    <s v="michalsk"/>
    <n v="9109.92"/>
    <m/>
    <s v="C"/>
    <s v="Labor"/>
    <s v="OPC"/>
    <m/>
    <s v="JLAB"/>
    <s v="Pre-Ops"/>
    <s v="CRYO"/>
    <x v="4"/>
    <m/>
    <m/>
    <m/>
    <m/>
    <m/>
    <m/>
    <m/>
    <m/>
    <m/>
    <m/>
    <m/>
    <m/>
    <m/>
    <m/>
    <n v="9109.92"/>
    <m/>
    <m/>
    <m/>
    <m/>
    <x v="0"/>
    <x v="0"/>
    <m/>
  </r>
  <r>
    <s v=""/>
    <s v=" DE_0100_1086"/>
    <s v="JLab Detector Management - FY23"/>
    <s v="6.10.01"/>
    <x v="0"/>
    <d v="2022-10-03T00:00:00"/>
    <d v="2023-09-29T00:00:00"/>
    <s v="pkessler"/>
    <s v="elke"/>
    <n v="465550.17"/>
    <s v="EDIA"/>
    <s v="A"/>
    <s v="Labor"/>
    <s v="TEC"/>
    <m/>
    <s v="JLAB"/>
    <s v="PED"/>
    <s v="DET"/>
    <x v="0"/>
    <m/>
    <m/>
    <m/>
    <m/>
    <m/>
    <m/>
    <m/>
    <n v="465550.17"/>
    <m/>
    <m/>
    <m/>
    <m/>
    <m/>
    <m/>
    <m/>
    <m/>
    <m/>
    <m/>
    <m/>
    <x v="0"/>
    <x v="0"/>
    <m/>
  </r>
  <r>
    <s v=""/>
    <s v=" E09_200220"/>
    <s v="Satellite Plant Commissioning Readiness Review - IR02 - BNL"/>
    <s v="6.09.01"/>
    <x v="0"/>
    <d v="1932-02-12T00:00:00"/>
    <d v="1932-02-19T00:00:00"/>
    <s v="glayden"/>
    <s v="ythan"/>
    <n v="8684.57"/>
    <m/>
    <s v="C"/>
    <s v="Labor"/>
    <s v="OPC"/>
    <m/>
    <s v="BNL"/>
    <s v="Pre-Ops"/>
    <s v="CRYO"/>
    <x v="4"/>
    <m/>
    <m/>
    <m/>
    <m/>
    <m/>
    <m/>
    <m/>
    <m/>
    <m/>
    <m/>
    <m/>
    <m/>
    <m/>
    <m/>
    <m/>
    <m/>
    <n v="8684.57"/>
    <m/>
    <m/>
    <x v="0"/>
    <x v="0"/>
    <m/>
  </r>
  <r>
    <s v=""/>
    <s v=" E09_200220"/>
    <s v="Satellite Plant Commissioning Readiness Review - IR02 - BNL"/>
    <s v="6.09.01"/>
    <x v="0"/>
    <d v="1932-02-12T00:00:00"/>
    <d v="1932-02-19T00:00:00"/>
    <s v="glayden"/>
    <s v="ythan"/>
    <n v="10105.620000000001"/>
    <m/>
    <s v="C"/>
    <s v="Labor"/>
    <s v="OPC"/>
    <m/>
    <s v="BNL"/>
    <s v="Pre-Ops"/>
    <s v="CRYO"/>
    <x v="4"/>
    <m/>
    <m/>
    <m/>
    <m/>
    <m/>
    <m/>
    <m/>
    <m/>
    <m/>
    <m/>
    <m/>
    <m/>
    <m/>
    <m/>
    <m/>
    <m/>
    <n v="10105.620000000001"/>
    <m/>
    <m/>
    <x v="0"/>
    <x v="0"/>
    <m/>
  </r>
  <r>
    <s v=""/>
    <s v=" DE_0100_1080"/>
    <s v="BNL Detector Management - FY23"/>
    <s v="6.10.01"/>
    <x v="0"/>
    <d v="2022-10-03T00:00:00"/>
    <d v="2023-09-29T00:00:00"/>
    <s v="tlewis"/>
    <s v="elke"/>
    <n v="408354.26"/>
    <s v="EDIA"/>
    <s v="A"/>
    <s v="Labor"/>
    <s v="TEC"/>
    <m/>
    <s v="BNL"/>
    <s v="PED"/>
    <s v="DET"/>
    <x v="0"/>
    <m/>
    <m/>
    <m/>
    <m/>
    <m/>
    <m/>
    <m/>
    <n v="408354.26"/>
    <m/>
    <m/>
    <m/>
    <m/>
    <m/>
    <m/>
    <m/>
    <m/>
    <m/>
    <m/>
    <m/>
    <x v="0"/>
    <x v="0"/>
    <m/>
  </r>
  <r>
    <s v=""/>
    <s v=" E09_200220"/>
    <s v="Satellite Plant Commissioning Readiness Review - IR02 - BNL"/>
    <s v="6.09.01"/>
    <x v="0"/>
    <d v="1932-02-12T00:00:00"/>
    <d v="1932-02-19T00:00:00"/>
    <s v="glayden"/>
    <s v="ythan"/>
    <n v="8684.57"/>
    <m/>
    <s v="C"/>
    <s v="Labor"/>
    <s v="OPC"/>
    <m/>
    <s v="BNL"/>
    <s v="Pre-Ops"/>
    <s v="CRYO"/>
    <x v="4"/>
    <m/>
    <m/>
    <m/>
    <m/>
    <m/>
    <m/>
    <m/>
    <m/>
    <m/>
    <m/>
    <m/>
    <m/>
    <m/>
    <m/>
    <m/>
    <m/>
    <n v="8684.57"/>
    <m/>
    <m/>
    <x v="0"/>
    <x v="0"/>
    <m/>
  </r>
  <r>
    <s v=""/>
    <s v=" E09_200230"/>
    <s v="Satellite Plant Commissioning Readiness Review - IR06 - BNL"/>
    <s v="6.09.01"/>
    <x v="0"/>
    <d v="1932-02-23T00:00:00"/>
    <d v="1932-02-27T00:00:00"/>
    <s v="glayden"/>
    <s v="ythan"/>
    <n v="8684.57"/>
    <m/>
    <s v="C"/>
    <s v="Labor"/>
    <s v="OPC"/>
    <m/>
    <s v="BNL"/>
    <s v="Pre-Ops"/>
    <s v="CRYO"/>
    <x v="4"/>
    <m/>
    <m/>
    <m/>
    <m/>
    <m/>
    <m/>
    <m/>
    <m/>
    <m/>
    <m/>
    <m/>
    <m/>
    <m/>
    <m/>
    <m/>
    <m/>
    <n v="8684.57"/>
    <m/>
    <m/>
    <x v="0"/>
    <x v="0"/>
    <m/>
  </r>
  <r>
    <s v=""/>
    <s v=" E09_200230"/>
    <s v="Satellite Plant Commissioning Readiness Review - IR06 - BNL"/>
    <s v="6.09.01"/>
    <x v="0"/>
    <d v="1932-02-23T00:00:00"/>
    <d v="1932-02-27T00:00:00"/>
    <s v="glayden"/>
    <s v="ythan"/>
    <n v="10105.620000000001"/>
    <m/>
    <s v="C"/>
    <s v="Labor"/>
    <s v="OPC"/>
    <m/>
    <s v="BNL"/>
    <s v="Pre-Ops"/>
    <s v="CRYO"/>
    <x v="4"/>
    <m/>
    <m/>
    <m/>
    <m/>
    <m/>
    <m/>
    <m/>
    <m/>
    <m/>
    <m/>
    <m/>
    <m/>
    <m/>
    <m/>
    <m/>
    <m/>
    <n v="10105.620000000001"/>
    <m/>
    <m/>
    <x v="0"/>
    <x v="0"/>
    <m/>
  </r>
  <r>
    <s v=""/>
    <s v=" E09_200230"/>
    <s v="Satellite Plant Commissioning Readiness Review - IR06 - BNL"/>
    <s v="6.09.01"/>
    <x v="0"/>
    <d v="1932-02-23T00:00:00"/>
    <d v="1932-02-27T00:00:00"/>
    <s v="glayden"/>
    <s v="ythan"/>
    <n v="8684.57"/>
    <m/>
    <s v="C"/>
    <s v="Labor"/>
    <s v="OPC"/>
    <m/>
    <s v="BNL"/>
    <s v="Pre-Ops"/>
    <s v="CRYO"/>
    <x v="4"/>
    <m/>
    <m/>
    <m/>
    <m/>
    <m/>
    <m/>
    <m/>
    <m/>
    <m/>
    <m/>
    <m/>
    <m/>
    <m/>
    <m/>
    <m/>
    <m/>
    <n v="8684.57"/>
    <m/>
    <m/>
    <x v="0"/>
    <x v="0"/>
    <m/>
  </r>
  <r>
    <s v=""/>
    <s v=" E09_200240"/>
    <s v="Satellite Plant Commissioning Readiness Review - IR10 RCS- BNL"/>
    <s v="6.09.01"/>
    <x v="0"/>
    <d v="1930-04-24T00:00:00"/>
    <d v="1930-04-30T00:00:00"/>
    <s v="glayden"/>
    <s v="ythan"/>
    <n v="8107.14"/>
    <m/>
    <s v="C"/>
    <s v="Labor"/>
    <s v="OPC"/>
    <m/>
    <s v="BNL"/>
    <s v="Pre-Ops"/>
    <s v="CRYO"/>
    <x v="4"/>
    <m/>
    <m/>
    <m/>
    <m/>
    <m/>
    <m/>
    <m/>
    <m/>
    <m/>
    <m/>
    <m/>
    <m/>
    <m/>
    <m/>
    <n v="8107.14"/>
    <m/>
    <m/>
    <m/>
    <m/>
    <x v="0"/>
    <x v="0"/>
    <m/>
  </r>
  <r>
    <s v=""/>
    <s v=" E09_200240"/>
    <s v="Satellite Plant Commissioning Readiness Review - IR10 RCS- BNL"/>
    <s v="6.09.01"/>
    <x v="0"/>
    <d v="1930-04-24T00:00:00"/>
    <d v="1930-04-30T00:00:00"/>
    <s v="glayden"/>
    <s v="ythan"/>
    <n v="9433.7099999999991"/>
    <m/>
    <s v="C"/>
    <s v="Labor"/>
    <s v="OPC"/>
    <m/>
    <s v="BNL"/>
    <s v="Pre-Ops"/>
    <s v="CRYO"/>
    <x v="4"/>
    <m/>
    <m/>
    <m/>
    <m/>
    <m/>
    <m/>
    <m/>
    <m/>
    <m/>
    <m/>
    <m/>
    <m/>
    <m/>
    <m/>
    <n v="9433.7099999999991"/>
    <m/>
    <m/>
    <m/>
    <m/>
    <x v="0"/>
    <x v="0"/>
    <m/>
  </r>
  <r>
    <s v=""/>
    <s v=" E09_200240"/>
    <s v="Satellite Plant Commissioning Readiness Review - IR10 RCS- BNL"/>
    <s v="6.09.01"/>
    <x v="0"/>
    <d v="1930-04-24T00:00:00"/>
    <d v="1930-04-30T00:00:00"/>
    <s v="glayden"/>
    <s v="ythan"/>
    <n v="8107.14"/>
    <m/>
    <s v="C"/>
    <s v="Labor"/>
    <s v="OPC"/>
    <m/>
    <s v="BNL"/>
    <s v="Pre-Ops"/>
    <s v="CRYO"/>
    <x v="4"/>
    <m/>
    <m/>
    <m/>
    <m/>
    <m/>
    <m/>
    <m/>
    <m/>
    <m/>
    <m/>
    <m/>
    <m/>
    <m/>
    <m/>
    <n v="8107.14"/>
    <m/>
    <m/>
    <m/>
    <m/>
    <x v="0"/>
    <x v="0"/>
    <m/>
  </r>
  <r>
    <s v=""/>
    <s v=" DE_0100_1111"/>
    <s v="JLab Detector Management - FY24"/>
    <s v="6.10.01"/>
    <x v="0"/>
    <d v="2023-10-02T00:00:00"/>
    <d v="2024-09-30T00:00:00"/>
    <s v="pkessler"/>
    <s v="elke"/>
    <n v="479516.67"/>
    <s v="EDIA"/>
    <s v="A"/>
    <s v="Labor"/>
    <s v="TEC"/>
    <m/>
    <s v="JLAB"/>
    <s v="PED"/>
    <s v="DET"/>
    <x v="0"/>
    <m/>
    <m/>
    <m/>
    <m/>
    <m/>
    <m/>
    <m/>
    <m/>
    <n v="479516.67"/>
    <m/>
    <m/>
    <m/>
    <m/>
    <m/>
    <m/>
    <m/>
    <m/>
    <m/>
    <m/>
    <x v="0"/>
    <x v="0"/>
    <m/>
  </r>
  <r>
    <s v=""/>
    <s v=" DE_0100_1100"/>
    <s v="BNL Detector Management - FY24"/>
    <s v="6.10.01"/>
    <x v="0"/>
    <d v="2023-10-02T00:00:00"/>
    <d v="2024-09-30T00:00:00"/>
    <s v="tlewis"/>
    <s v="elke"/>
    <n v="422646.66"/>
    <s v="EDIA"/>
    <s v="A"/>
    <s v="Labor"/>
    <s v="TEC"/>
    <m/>
    <s v="BNL"/>
    <s v="PED"/>
    <s v="DET"/>
    <x v="0"/>
    <m/>
    <m/>
    <m/>
    <m/>
    <m/>
    <m/>
    <m/>
    <m/>
    <n v="422646.66"/>
    <m/>
    <m/>
    <m/>
    <m/>
    <m/>
    <m/>
    <m/>
    <m/>
    <m/>
    <m/>
    <x v="0"/>
    <x v="0"/>
    <m/>
  </r>
  <r>
    <s v=""/>
    <s v=" E09_16400"/>
    <s v="Oversee 2K Distribution System Installation Contract - Phase 1 - BNL Oversight - IR02"/>
    <s v="6.09.04.04"/>
    <x v="0"/>
    <d v="1931-03-27T00:00:00"/>
    <d v="1931-06-19T00:00:00"/>
    <s v="glayden"/>
    <s v="ythan"/>
    <n v="21992.54"/>
    <m/>
    <s v="C"/>
    <s v="Labor"/>
    <s v="TEC"/>
    <m/>
    <s v="BNL"/>
    <s v="Const"/>
    <s v="CRYO"/>
    <x v="5"/>
    <m/>
    <m/>
    <m/>
    <m/>
    <m/>
    <m/>
    <m/>
    <m/>
    <m/>
    <m/>
    <m/>
    <m/>
    <m/>
    <m/>
    <m/>
    <n v="21992.54"/>
    <m/>
    <m/>
    <m/>
    <x v="0"/>
    <x v="0"/>
    <m/>
  </r>
  <r>
    <s v=""/>
    <s v=" DE_0100_1135"/>
    <s v="JLab Detector Management - FY25"/>
    <s v="6.10.01"/>
    <x v="0"/>
    <d v="2024-10-01T00:00:00"/>
    <d v="2025-09-30T00:00:00"/>
    <s v="pkessler"/>
    <s v="elke"/>
    <n v="493902.18"/>
    <s v="EDIA"/>
    <s v="A"/>
    <s v="Labor"/>
    <s v="TEC"/>
    <m/>
    <s v="JLAB"/>
    <s v="Const"/>
    <s v="DET"/>
    <x v="0"/>
    <m/>
    <m/>
    <m/>
    <m/>
    <m/>
    <m/>
    <m/>
    <m/>
    <m/>
    <n v="493902.18"/>
    <m/>
    <m/>
    <m/>
    <m/>
    <m/>
    <m/>
    <m/>
    <m/>
    <m/>
    <x v="0"/>
    <x v="0"/>
    <m/>
  </r>
  <r>
    <s v=""/>
    <s v=" DE_0100_1120"/>
    <s v="BNL Detector Management - FY25"/>
    <s v="6.10.01"/>
    <x v="0"/>
    <d v="2024-10-01T00:00:00"/>
    <d v="2025-09-30T00:00:00"/>
    <s v="tlewis"/>
    <s v="elke"/>
    <n v="437439.29"/>
    <s v="EDIA"/>
    <s v="A"/>
    <s v="Labor"/>
    <s v="TEC"/>
    <m/>
    <s v="BNL"/>
    <s v="Const"/>
    <s v="DET"/>
    <x v="0"/>
    <m/>
    <m/>
    <m/>
    <m/>
    <m/>
    <m/>
    <m/>
    <m/>
    <m/>
    <n v="437439.29"/>
    <m/>
    <m/>
    <m/>
    <m/>
    <m/>
    <m/>
    <m/>
    <m/>
    <m/>
    <x v="0"/>
    <x v="0"/>
    <m/>
  </r>
  <r>
    <s v=""/>
    <s v=" DE_0100_1155"/>
    <s v="JLab Detector Management - FY26"/>
    <s v="6.10.01"/>
    <x v="0"/>
    <d v="2025-10-01T00:00:00"/>
    <d v="2026-09-30T00:00:00"/>
    <s v="pkessler"/>
    <s v="elke"/>
    <n v="508719.24"/>
    <s v="EDIA"/>
    <s v="A"/>
    <s v="Labor"/>
    <s v="TEC"/>
    <m/>
    <s v="JLAB"/>
    <s v="Const"/>
    <s v="DET"/>
    <x v="0"/>
    <m/>
    <m/>
    <m/>
    <m/>
    <m/>
    <m/>
    <m/>
    <m/>
    <m/>
    <m/>
    <n v="508719.24"/>
    <m/>
    <m/>
    <m/>
    <m/>
    <m/>
    <m/>
    <m/>
    <m/>
    <x v="0"/>
    <x v="0"/>
    <m/>
  </r>
  <r>
    <s v=""/>
    <s v=" DE_0100_1140"/>
    <s v="BNL Detector Management - FY26"/>
    <s v="6.10.01"/>
    <x v="0"/>
    <d v="2025-10-01T00:00:00"/>
    <d v="2026-09-30T00:00:00"/>
    <s v="tlewis"/>
    <s v="elke"/>
    <n v="452749.66"/>
    <s v="EDIA"/>
    <s v="A"/>
    <s v="Labor"/>
    <s v="TEC"/>
    <m/>
    <s v="BNL"/>
    <s v="Const"/>
    <s v="DET"/>
    <x v="0"/>
    <m/>
    <m/>
    <m/>
    <m/>
    <m/>
    <m/>
    <m/>
    <m/>
    <m/>
    <m/>
    <n v="452749.66"/>
    <m/>
    <m/>
    <m/>
    <m/>
    <m/>
    <m/>
    <m/>
    <m/>
    <x v="0"/>
    <x v="0"/>
    <m/>
  </r>
  <r>
    <s v=""/>
    <s v=" DE_0100_1161"/>
    <s v="JLab Detector Management - FY27"/>
    <s v="6.10.01"/>
    <x v="0"/>
    <d v="2026-10-01T00:00:00"/>
    <d v="2027-09-30T00:00:00"/>
    <s v="pkessler"/>
    <s v="elke"/>
    <n v="523980.82"/>
    <s v="EDIA"/>
    <s v="A"/>
    <s v="Labor"/>
    <s v="TEC"/>
    <m/>
    <s v="JLAB"/>
    <s v="Const"/>
    <s v="DET"/>
    <x v="0"/>
    <m/>
    <m/>
    <m/>
    <m/>
    <m/>
    <m/>
    <m/>
    <m/>
    <m/>
    <m/>
    <m/>
    <n v="523980.82"/>
    <m/>
    <m/>
    <m/>
    <m/>
    <m/>
    <m/>
    <m/>
    <x v="0"/>
    <x v="0"/>
    <m/>
  </r>
  <r>
    <s v=""/>
    <s v=" E09_16401"/>
    <s v="Oversee 2K Distribution System Installation Contract - Phase 2 - Satellite Building to Tunnel - BNL Oversight - IR02"/>
    <s v="6.09.04.04"/>
    <x v="0"/>
    <d v="1931-06-20T00:00:00"/>
    <d v="1931-09-15T00:00:00"/>
    <s v="glayden"/>
    <s v="ythan"/>
    <n v="31885.37"/>
    <m/>
    <s v="C"/>
    <s v="Labor"/>
    <s v="TEC"/>
    <m/>
    <s v="BNL"/>
    <s v="Const"/>
    <s v="CRYO"/>
    <x v="5"/>
    <m/>
    <m/>
    <m/>
    <m/>
    <m/>
    <m/>
    <m/>
    <m/>
    <m/>
    <m/>
    <m/>
    <m/>
    <m/>
    <m/>
    <m/>
    <n v="31885.37"/>
    <m/>
    <m/>
    <m/>
    <x v="0"/>
    <x v="0"/>
    <m/>
  </r>
  <r>
    <s v=""/>
    <s v=" E09_16401"/>
    <s v="Oversee 2K Distribution System Installation Contract - Phase 2 - Satellite Building to Tunnel - BNL Oversight - IR02"/>
    <s v="6.09.04.04"/>
    <x v="0"/>
    <d v="1931-06-20T00:00:00"/>
    <d v="1931-09-15T00:00:00"/>
    <s v="glayden"/>
    <s v="ythan"/>
    <n v="31885.37"/>
    <m/>
    <s v="C"/>
    <s v="Labor"/>
    <s v="TEC"/>
    <m/>
    <s v="BNL"/>
    <s v="Const"/>
    <s v="CRYO"/>
    <x v="5"/>
    <m/>
    <m/>
    <m/>
    <m/>
    <m/>
    <m/>
    <m/>
    <m/>
    <m/>
    <m/>
    <m/>
    <m/>
    <m/>
    <m/>
    <m/>
    <n v="31885.37"/>
    <m/>
    <m/>
    <m/>
    <x v="0"/>
    <x v="0"/>
    <m/>
  </r>
  <r>
    <s v=""/>
    <s v=" E09_16401"/>
    <s v="Oversee 2K Distribution System Installation Contract - Phase 2 - Satellite Building to Tunnel - BNL Oversight - IR02"/>
    <s v="6.09.04.04"/>
    <x v="0"/>
    <d v="1931-06-20T00:00:00"/>
    <d v="1931-09-15T00:00:00"/>
    <s v="glayden"/>
    <s v="ythan"/>
    <n v="27490.68"/>
    <m/>
    <s v="C"/>
    <s v="Labor"/>
    <s v="TEC"/>
    <m/>
    <s v="BNL"/>
    <s v="Const"/>
    <s v="CRYO"/>
    <x v="5"/>
    <m/>
    <m/>
    <m/>
    <m/>
    <m/>
    <m/>
    <m/>
    <m/>
    <m/>
    <m/>
    <m/>
    <m/>
    <m/>
    <m/>
    <m/>
    <n v="27490.68"/>
    <m/>
    <m/>
    <m/>
    <x v="0"/>
    <x v="0"/>
    <m/>
  </r>
  <r>
    <s v=""/>
    <s v=" DE_0100_1160"/>
    <s v="BNL Detector Management - FY27"/>
    <s v="6.10.01"/>
    <x v="0"/>
    <d v="2026-10-01T00:00:00"/>
    <d v="2027-09-30T00:00:00"/>
    <s v="tlewis"/>
    <s v="elke"/>
    <n v="468595.9"/>
    <s v="EDIA"/>
    <s v="A"/>
    <s v="Labor"/>
    <s v="TEC"/>
    <m/>
    <s v="BNL"/>
    <s v="Const"/>
    <s v="DET"/>
    <x v="0"/>
    <m/>
    <m/>
    <m/>
    <m/>
    <m/>
    <m/>
    <m/>
    <m/>
    <m/>
    <m/>
    <m/>
    <n v="468595.9"/>
    <m/>
    <m/>
    <m/>
    <m/>
    <m/>
    <m/>
    <m/>
    <x v="0"/>
    <x v="0"/>
    <m/>
  </r>
  <r>
    <s v=""/>
    <s v=" E09_16402"/>
    <s v="Oversee 2K Distribution System Installation Contract - Phase 3 - Tunnel TL to Load - BNL Oversight - IR02"/>
    <s v="6.09.04.04"/>
    <x v="0"/>
    <d v="1931-09-16T00:00:00"/>
    <d v="1931-12-12T00:00:00"/>
    <s v="glayden"/>
    <s v="ythan"/>
    <n v="32796.76"/>
    <m/>
    <s v="C"/>
    <s v="Labor"/>
    <s v="TEC"/>
    <m/>
    <s v="BNL"/>
    <s v="Const"/>
    <s v="CRYO"/>
    <x v="5"/>
    <m/>
    <m/>
    <m/>
    <m/>
    <m/>
    <m/>
    <m/>
    <m/>
    <m/>
    <m/>
    <m/>
    <m/>
    <m/>
    <m/>
    <m/>
    <n v="6012.74"/>
    <n v="26784.02"/>
    <m/>
    <m/>
    <x v="0"/>
    <x v="0"/>
    <m/>
  </r>
  <r>
    <s v=""/>
    <s v=" E09_16402"/>
    <s v="Oversee 2K Distribution System Installation Contract - Phase 3 - Tunnel TL to Load - BNL Oversight - IR02"/>
    <s v="6.09.04.04"/>
    <x v="0"/>
    <d v="1931-09-16T00:00:00"/>
    <d v="1931-12-12T00:00:00"/>
    <s v="glayden"/>
    <s v="ythan"/>
    <n v="32796.76"/>
    <m/>
    <s v="C"/>
    <s v="Labor"/>
    <s v="TEC"/>
    <m/>
    <s v="BNL"/>
    <s v="Const"/>
    <s v="CRYO"/>
    <x v="5"/>
    <m/>
    <m/>
    <m/>
    <m/>
    <m/>
    <m/>
    <m/>
    <m/>
    <m/>
    <m/>
    <m/>
    <m/>
    <m/>
    <m/>
    <m/>
    <n v="6012.74"/>
    <n v="26784.02"/>
    <m/>
    <m/>
    <x v="0"/>
    <x v="0"/>
    <m/>
  </r>
  <r>
    <s v=""/>
    <s v=" E09_16402"/>
    <s v="Oversee 2K Distribution System Installation Contract - Phase 3 - Tunnel TL to Load - BNL Oversight - IR02"/>
    <s v="6.09.04.04"/>
    <x v="0"/>
    <d v="1931-09-16T00:00:00"/>
    <d v="1931-12-12T00:00:00"/>
    <s v="glayden"/>
    <s v="ythan"/>
    <n v="28276.45"/>
    <m/>
    <s v="C"/>
    <s v="Labor"/>
    <s v="TEC"/>
    <m/>
    <s v="BNL"/>
    <s v="Const"/>
    <s v="CRYO"/>
    <x v="5"/>
    <m/>
    <m/>
    <m/>
    <m/>
    <m/>
    <m/>
    <m/>
    <m/>
    <m/>
    <m/>
    <m/>
    <m/>
    <m/>
    <m/>
    <m/>
    <n v="5184.0200000000004"/>
    <n v="23092.44"/>
    <m/>
    <m/>
    <x v="0"/>
    <x v="0"/>
    <m/>
  </r>
  <r>
    <s v=""/>
    <s v=" E09_16440"/>
    <s v="Oversee 2K Distribution System Installation Contract - Phase 1 - In Tunnel - BNL Oversight - IR06"/>
    <s v="6.09.04.04"/>
    <x v="0"/>
    <d v="1930-12-20T00:00:00"/>
    <d v="1931-04-22T00:00:00"/>
    <s v="glayden"/>
    <s v="ythan"/>
    <n v="31718.5"/>
    <m/>
    <s v="C"/>
    <s v="Labor"/>
    <s v="TEC"/>
    <m/>
    <s v="BNL"/>
    <s v="Const"/>
    <s v="CRYO"/>
    <x v="5"/>
    <m/>
    <m/>
    <m/>
    <m/>
    <m/>
    <m/>
    <m/>
    <m/>
    <m/>
    <m/>
    <m/>
    <m/>
    <m/>
    <m/>
    <m/>
    <n v="31718.5"/>
    <m/>
    <m/>
    <m/>
    <x v="0"/>
    <x v="0"/>
    <m/>
  </r>
  <r>
    <s v=""/>
    <s v=" E09_16440"/>
    <s v="Oversee 2K Distribution System Installation Contract - Phase 1 - In Tunnel - BNL Oversight - IR06"/>
    <s v="6.09.04.04"/>
    <x v="0"/>
    <d v="1930-12-20T00:00:00"/>
    <d v="1931-04-22T00:00:00"/>
    <s v="glayden"/>
    <s v="ythan"/>
    <n v="31718.5"/>
    <m/>
    <s v="C"/>
    <s v="Labor"/>
    <s v="TEC"/>
    <m/>
    <s v="BNL"/>
    <s v="Const"/>
    <s v="CRYO"/>
    <x v="5"/>
    <m/>
    <m/>
    <m/>
    <m/>
    <m/>
    <m/>
    <m/>
    <m/>
    <m/>
    <m/>
    <m/>
    <m/>
    <m/>
    <m/>
    <m/>
    <n v="31718.5"/>
    <m/>
    <m/>
    <m/>
    <x v="0"/>
    <x v="0"/>
    <m/>
  </r>
  <r>
    <s v=""/>
    <s v=" E09_16440"/>
    <s v="Oversee 2K Distribution System Installation Contract - Phase 1 - In Tunnel - BNL Oversight - IR06"/>
    <s v="6.09.04.04"/>
    <x v="0"/>
    <d v="1930-12-20T00:00:00"/>
    <d v="1931-04-22T00:00:00"/>
    <s v="glayden"/>
    <s v="ythan"/>
    <n v="27346.799999999999"/>
    <m/>
    <s v="C"/>
    <s v="Labor"/>
    <s v="TEC"/>
    <m/>
    <s v="BNL"/>
    <s v="Const"/>
    <s v="CRYO"/>
    <x v="5"/>
    <m/>
    <m/>
    <m/>
    <m/>
    <m/>
    <m/>
    <m/>
    <m/>
    <m/>
    <m/>
    <m/>
    <m/>
    <m/>
    <m/>
    <m/>
    <n v="27346.799999999999"/>
    <m/>
    <m/>
    <m/>
    <x v="0"/>
    <x v="0"/>
    <m/>
  </r>
  <r>
    <s v=""/>
    <s v=" E09_16441"/>
    <s v="Oversee 2K Distribution System Installation Contract - Phase 2 - Service Building to Tunnel - BNL Oversight - IR06"/>
    <s v="6.09.04.04"/>
    <x v="0"/>
    <d v="1931-04-23T00:00:00"/>
    <d v="1931-08-19T00:00:00"/>
    <s v="glayden"/>
    <s v="ythan"/>
    <n v="31885.37"/>
    <m/>
    <s v="C"/>
    <s v="Labor"/>
    <s v="TEC"/>
    <m/>
    <s v="BNL"/>
    <s v="Const"/>
    <s v="CRYO"/>
    <x v="5"/>
    <m/>
    <m/>
    <m/>
    <m/>
    <m/>
    <m/>
    <m/>
    <m/>
    <m/>
    <m/>
    <m/>
    <m/>
    <m/>
    <m/>
    <m/>
    <n v="31885.37"/>
    <m/>
    <m/>
    <m/>
    <x v="0"/>
    <x v="0"/>
    <m/>
  </r>
  <r>
    <s v=""/>
    <s v=" E09_16441"/>
    <s v="Oversee 2K Distribution System Installation Contract - Phase 2 - Service Building to Tunnel - BNL Oversight - IR06"/>
    <s v="6.09.04.04"/>
    <x v="0"/>
    <d v="1931-04-23T00:00:00"/>
    <d v="1931-08-19T00:00:00"/>
    <s v="glayden"/>
    <s v="ythan"/>
    <n v="31885.37"/>
    <m/>
    <s v="C"/>
    <s v="Labor"/>
    <s v="TEC"/>
    <m/>
    <s v="BNL"/>
    <s v="Const"/>
    <s v="CRYO"/>
    <x v="5"/>
    <m/>
    <m/>
    <m/>
    <m/>
    <m/>
    <m/>
    <m/>
    <m/>
    <m/>
    <m/>
    <m/>
    <m/>
    <m/>
    <m/>
    <m/>
    <n v="31885.37"/>
    <m/>
    <m/>
    <m/>
    <x v="0"/>
    <x v="0"/>
    <m/>
  </r>
  <r>
    <s v=""/>
    <s v=" E09_16441"/>
    <s v="Oversee 2K Distribution System Installation Contract - Phase 2 - Service Building to Tunnel - BNL Oversight - IR06"/>
    <s v="6.09.04.04"/>
    <x v="0"/>
    <d v="1931-04-23T00:00:00"/>
    <d v="1931-08-19T00:00:00"/>
    <s v="glayden"/>
    <s v="ythan"/>
    <n v="27490.68"/>
    <m/>
    <s v="C"/>
    <s v="Labor"/>
    <s v="TEC"/>
    <m/>
    <s v="BNL"/>
    <s v="Const"/>
    <s v="CRYO"/>
    <x v="5"/>
    <m/>
    <m/>
    <m/>
    <m/>
    <m/>
    <m/>
    <m/>
    <m/>
    <m/>
    <m/>
    <m/>
    <m/>
    <m/>
    <m/>
    <m/>
    <n v="27490.68"/>
    <m/>
    <m/>
    <m/>
    <x v="0"/>
    <x v="0"/>
    <m/>
  </r>
  <r>
    <s v=""/>
    <s v=" E09_16442"/>
    <s v="Oversee 2K Distribution System Installation Contract - Phase 3 - Tunnel TL to Load - BNL Oversight - IR06"/>
    <s v="6.09.04.04"/>
    <x v="0"/>
    <d v="1931-08-20T00:00:00"/>
    <d v="1931-12-19T00:00:00"/>
    <s v="glayden"/>
    <s v="ythan"/>
    <n v="31885.37"/>
    <m/>
    <s v="C"/>
    <s v="Labor"/>
    <s v="TEC"/>
    <m/>
    <s v="BNL"/>
    <s v="Const"/>
    <s v="CRYO"/>
    <x v="5"/>
    <m/>
    <m/>
    <m/>
    <m/>
    <m/>
    <m/>
    <m/>
    <m/>
    <m/>
    <m/>
    <m/>
    <m/>
    <m/>
    <m/>
    <m/>
    <n v="11140.67"/>
    <n v="20744.7"/>
    <m/>
    <m/>
    <x v="0"/>
    <x v="0"/>
    <m/>
  </r>
  <r>
    <s v=""/>
    <s v=" E09_16442"/>
    <s v="Oversee 2K Distribution System Installation Contract - Phase 3 - Tunnel TL to Load - BNL Oversight - IR06"/>
    <s v="6.09.04.04"/>
    <x v="0"/>
    <d v="1931-08-20T00:00:00"/>
    <d v="1931-12-19T00:00:00"/>
    <s v="glayden"/>
    <s v="ythan"/>
    <n v="31885.37"/>
    <m/>
    <s v="C"/>
    <s v="Labor"/>
    <s v="TEC"/>
    <m/>
    <s v="BNL"/>
    <s v="Const"/>
    <s v="CRYO"/>
    <x v="5"/>
    <m/>
    <m/>
    <m/>
    <m/>
    <m/>
    <m/>
    <m/>
    <m/>
    <m/>
    <m/>
    <m/>
    <m/>
    <m/>
    <m/>
    <m/>
    <n v="11140.67"/>
    <n v="20744.7"/>
    <m/>
    <m/>
    <x v="0"/>
    <x v="0"/>
    <m/>
  </r>
  <r>
    <s v=""/>
    <s v=" E09_16442"/>
    <s v="Oversee 2K Distribution System Installation Contract - Phase 3 - Tunnel TL to Load - BNL Oversight - IR06"/>
    <s v="6.09.04.04"/>
    <x v="0"/>
    <d v="1931-08-20T00:00:00"/>
    <d v="1931-12-19T00:00:00"/>
    <s v="glayden"/>
    <s v="ythan"/>
    <n v="27490.68"/>
    <m/>
    <s v="C"/>
    <s v="Labor"/>
    <s v="TEC"/>
    <m/>
    <s v="BNL"/>
    <s v="Const"/>
    <s v="CRYO"/>
    <x v="5"/>
    <m/>
    <m/>
    <m/>
    <m/>
    <m/>
    <m/>
    <m/>
    <m/>
    <m/>
    <m/>
    <m/>
    <m/>
    <m/>
    <m/>
    <m/>
    <n v="9605.18"/>
    <n v="17885.5"/>
    <m/>
    <m/>
    <x v="0"/>
    <x v="0"/>
    <m/>
  </r>
  <r>
    <s v=""/>
    <s v=" E09_16480"/>
    <s v="Oversee 2K Distribution System Installation Contract - Phase 1 - BNL Oversight - IR10"/>
    <s v="6.09.04.04"/>
    <x v="0"/>
    <d v="2029-03-27T00:00:00"/>
    <d v="2029-06-05T00:00:00"/>
    <s v="glayden"/>
    <s v="ythan"/>
    <n v="46378.63"/>
    <m/>
    <s v="C"/>
    <s v="Labor"/>
    <s v="TEC"/>
    <m/>
    <s v="BNL"/>
    <s v="Const"/>
    <s v="CRYO"/>
    <x v="5"/>
    <m/>
    <m/>
    <m/>
    <m/>
    <m/>
    <m/>
    <m/>
    <m/>
    <m/>
    <m/>
    <m/>
    <m/>
    <m/>
    <n v="46378.63"/>
    <m/>
    <m/>
    <m/>
    <m/>
    <m/>
    <x v="0"/>
    <x v="0"/>
    <m/>
  </r>
  <r>
    <s v=""/>
    <s v=" E09_16481"/>
    <s v="Oversee 2K Distribution System Installation Contract - Phase 2 - Satellite Building to Tunnel - BNL Oversight - IR10"/>
    <s v="6.09.04.04"/>
    <x v="0"/>
    <d v="2029-06-06T00:00:00"/>
    <d v="2029-08-15T00:00:00"/>
    <s v="glayden"/>
    <s v="ythan"/>
    <n v="28756.34"/>
    <m/>
    <s v="C"/>
    <s v="Labor"/>
    <s v="TEC"/>
    <m/>
    <s v="BNL"/>
    <s v="Const"/>
    <s v="CRYO"/>
    <x v="5"/>
    <m/>
    <m/>
    <m/>
    <m/>
    <m/>
    <m/>
    <m/>
    <m/>
    <m/>
    <m/>
    <m/>
    <m/>
    <m/>
    <n v="28756.34"/>
    <m/>
    <m/>
    <m/>
    <m/>
    <m/>
    <x v="0"/>
    <x v="0"/>
    <m/>
  </r>
  <r>
    <s v=""/>
    <s v=" E09_16481"/>
    <s v="Oversee 2K Distribution System Installation Contract - Phase 2 - Satellite Building to Tunnel - BNL Oversight - IR10"/>
    <s v="6.09.04.04"/>
    <x v="0"/>
    <d v="2029-06-06T00:00:00"/>
    <d v="2029-08-15T00:00:00"/>
    <s v="glayden"/>
    <s v="ythan"/>
    <n v="30269.83"/>
    <m/>
    <s v="C"/>
    <s v="Labor"/>
    <s v="TEC"/>
    <m/>
    <s v="BNL"/>
    <s v="Const"/>
    <s v="CRYO"/>
    <x v="5"/>
    <m/>
    <m/>
    <m/>
    <m/>
    <m/>
    <m/>
    <m/>
    <m/>
    <m/>
    <m/>
    <m/>
    <m/>
    <m/>
    <n v="30269.83"/>
    <m/>
    <m/>
    <m/>
    <m/>
    <m/>
    <x v="0"/>
    <x v="0"/>
    <m/>
  </r>
  <r>
    <s v=""/>
    <s v=" E09_16481"/>
    <s v="Oversee 2K Distribution System Installation Contract - Phase 2 - Satellite Building to Tunnel - BNL Oversight - IR10"/>
    <s v="6.09.04.04"/>
    <x v="0"/>
    <d v="2029-06-06T00:00:00"/>
    <d v="2029-08-15T00:00:00"/>
    <s v="glayden"/>
    <s v="ythan"/>
    <n v="26097.8"/>
    <m/>
    <s v="C"/>
    <s v="Labor"/>
    <s v="TEC"/>
    <m/>
    <s v="BNL"/>
    <s v="Const"/>
    <s v="CRYO"/>
    <x v="5"/>
    <m/>
    <m/>
    <m/>
    <m/>
    <m/>
    <m/>
    <m/>
    <m/>
    <m/>
    <m/>
    <m/>
    <m/>
    <m/>
    <n v="26097.8"/>
    <m/>
    <m/>
    <m/>
    <m/>
    <m/>
    <x v="0"/>
    <x v="0"/>
    <m/>
  </r>
  <r>
    <s v=""/>
    <s v=" E09_16482"/>
    <s v="Oversee 2K Distribution System Install Contract - Phase 3 - Tunnel TL to  RCS SRF Cryomodule - BNL Oversight - IR10"/>
    <s v="6.09.04.04"/>
    <x v="0"/>
    <d v="2029-08-16T00:00:00"/>
    <d v="2029-10-26T00:00:00"/>
    <s v="glayden"/>
    <s v="ythan"/>
    <n v="29138.799999999999"/>
    <m/>
    <s v="C"/>
    <s v="Labor"/>
    <s v="TEC"/>
    <m/>
    <s v="BNL"/>
    <s v="Const"/>
    <s v="CRYO"/>
    <x v="5"/>
    <m/>
    <m/>
    <m/>
    <m/>
    <m/>
    <m/>
    <m/>
    <m/>
    <m/>
    <m/>
    <m/>
    <m/>
    <m/>
    <n v="18066.060000000001"/>
    <n v="11072.74"/>
    <m/>
    <m/>
    <m/>
    <m/>
    <x v="0"/>
    <x v="0"/>
    <m/>
  </r>
  <r>
    <s v=""/>
    <s v=" E09_16482"/>
    <s v="Oversee 2K Distribution System Install Contract - Phase 3 - Tunnel TL to  RCS SRF Cryomodule - BNL Oversight - IR10"/>
    <s v="6.09.04.04"/>
    <x v="0"/>
    <d v="2029-08-16T00:00:00"/>
    <d v="2029-10-26T00:00:00"/>
    <s v="glayden"/>
    <s v="ythan"/>
    <n v="30672.42"/>
    <m/>
    <s v="C"/>
    <s v="Labor"/>
    <s v="TEC"/>
    <m/>
    <s v="BNL"/>
    <s v="Const"/>
    <s v="CRYO"/>
    <x v="5"/>
    <m/>
    <m/>
    <m/>
    <m/>
    <m/>
    <m/>
    <m/>
    <m/>
    <m/>
    <m/>
    <m/>
    <m/>
    <m/>
    <n v="19016.900000000001"/>
    <n v="11655.52"/>
    <m/>
    <m/>
    <m/>
    <m/>
    <x v="0"/>
    <x v="0"/>
    <m/>
  </r>
  <r>
    <s v=""/>
    <s v=" E09_16482"/>
    <s v="Oversee 2K Distribution System Install Contract - Phase 3 - Tunnel TL to  RCS SRF Cryomodule - BNL Oversight - IR10"/>
    <s v="6.09.04.04"/>
    <x v="0"/>
    <d v="2029-08-16T00:00:00"/>
    <d v="2029-10-26T00:00:00"/>
    <s v="glayden"/>
    <s v="ythan"/>
    <n v="26444.9"/>
    <m/>
    <s v="C"/>
    <s v="Labor"/>
    <s v="TEC"/>
    <m/>
    <s v="BNL"/>
    <s v="Const"/>
    <s v="CRYO"/>
    <x v="5"/>
    <m/>
    <m/>
    <m/>
    <m/>
    <m/>
    <m/>
    <m/>
    <m/>
    <m/>
    <m/>
    <m/>
    <m/>
    <m/>
    <n v="16395.84"/>
    <n v="10049.06"/>
    <m/>
    <m/>
    <m/>
    <m/>
    <x v="0"/>
    <x v="0"/>
    <m/>
  </r>
  <r>
    <s v=""/>
    <s v=" E09_16411"/>
    <s v="Oversee 2K Distribution System Installation Contract - Phase 2 - Satellite Building to Tunnel - TJ Oversight - IR02"/>
    <s v="6.09.04.04"/>
    <x v="0"/>
    <d v="1931-06-20T00:00:00"/>
    <d v="1931-09-15T00:00:00"/>
    <s v="nzandi"/>
    <s v="Yang"/>
    <n v="22989.23"/>
    <m/>
    <s v="C"/>
    <s v="Labor"/>
    <s v="TEC"/>
    <m/>
    <s v="JLAB"/>
    <s v="Const"/>
    <s v="CRYO"/>
    <x v="5"/>
    <m/>
    <m/>
    <m/>
    <m/>
    <m/>
    <m/>
    <m/>
    <m/>
    <m/>
    <m/>
    <m/>
    <m/>
    <m/>
    <m/>
    <m/>
    <n v="22989.23"/>
    <m/>
    <m/>
    <m/>
    <x v="0"/>
    <x v="0"/>
    <m/>
  </r>
  <r>
    <s v=""/>
    <s v=" E09_16411"/>
    <s v="Oversee 2K Distribution System Installation Contract - Phase 2 - Satellite Building to Tunnel - TJ Oversight - IR02"/>
    <s v="6.09.04.04"/>
    <x v="0"/>
    <d v="1931-06-20T00:00:00"/>
    <d v="1931-09-15T00:00:00"/>
    <s v="nzandi"/>
    <s v="Yang"/>
    <n v="37181.01"/>
    <m/>
    <s v="C"/>
    <s v="Labor"/>
    <s v="TEC"/>
    <m/>
    <s v="JLAB"/>
    <s v="Const"/>
    <s v="CRYO"/>
    <x v="5"/>
    <m/>
    <m/>
    <m/>
    <m/>
    <m/>
    <m/>
    <m/>
    <m/>
    <m/>
    <m/>
    <m/>
    <m/>
    <m/>
    <m/>
    <m/>
    <n v="37181.01"/>
    <m/>
    <m/>
    <m/>
    <x v="0"/>
    <x v="0"/>
    <m/>
  </r>
  <r>
    <s v=""/>
    <s v=" E09_16412"/>
    <s v="Oversee 2K Distribution System Installation Contract - Phase 3 - Tunnel TL to Load - TJ Oversight - IR02"/>
    <s v="6.09.04.04"/>
    <x v="0"/>
    <d v="1931-09-16T00:00:00"/>
    <d v="1931-12-12T00:00:00"/>
    <s v="nzandi"/>
    <s v="Yang"/>
    <n v="23552.47"/>
    <m/>
    <s v="C"/>
    <s v="Labor"/>
    <s v="TEC"/>
    <m/>
    <s v="JLAB"/>
    <s v="Const"/>
    <s v="CRYO"/>
    <x v="5"/>
    <m/>
    <m/>
    <m/>
    <m/>
    <m/>
    <m/>
    <m/>
    <m/>
    <m/>
    <m/>
    <m/>
    <m/>
    <m/>
    <m/>
    <m/>
    <n v="4317.95"/>
    <n v="19234.52"/>
    <m/>
    <m/>
    <x v="0"/>
    <x v="0"/>
    <m/>
  </r>
  <r>
    <s v=""/>
    <s v=" E09_16412"/>
    <s v="Oversee 2K Distribution System Installation Contract - Phase 3 - Tunnel TL to Load - TJ Oversight - IR02"/>
    <s v="6.09.04.04"/>
    <x v="0"/>
    <d v="1931-09-16T00:00:00"/>
    <d v="1931-12-12T00:00:00"/>
    <s v="nzandi"/>
    <s v="Yang"/>
    <n v="38091.949999999997"/>
    <m/>
    <s v="C"/>
    <s v="Labor"/>
    <s v="TEC"/>
    <m/>
    <s v="JLAB"/>
    <s v="Const"/>
    <s v="CRYO"/>
    <x v="5"/>
    <m/>
    <m/>
    <m/>
    <m/>
    <m/>
    <m/>
    <m/>
    <m/>
    <m/>
    <m/>
    <m/>
    <m/>
    <m/>
    <m/>
    <m/>
    <n v="6983.52"/>
    <n v="31108.42"/>
    <m/>
    <m/>
    <x v="0"/>
    <x v="0"/>
    <m/>
  </r>
  <r>
    <s v=""/>
    <s v=" E09_16451"/>
    <s v="Oversee 2K Distribution System Installation Contract - Phase 2 - Service Building to Tunnel - TJ Oversight - IR06"/>
    <s v="6.09.04.04"/>
    <x v="0"/>
    <d v="1931-04-23T00:00:00"/>
    <d v="1931-08-19T00:00:00"/>
    <s v="nzandi"/>
    <s v="Yang"/>
    <n v="22989.23"/>
    <m/>
    <s v="C"/>
    <s v="Labor"/>
    <s v="TEC"/>
    <m/>
    <s v="JLAB"/>
    <s v="Const"/>
    <s v="CRYO"/>
    <x v="5"/>
    <m/>
    <m/>
    <m/>
    <m/>
    <m/>
    <m/>
    <m/>
    <m/>
    <m/>
    <m/>
    <m/>
    <m/>
    <m/>
    <m/>
    <m/>
    <n v="22989.23"/>
    <m/>
    <m/>
    <m/>
    <x v="0"/>
    <x v="0"/>
    <m/>
  </r>
  <r>
    <s v=""/>
    <s v=" E09_16451"/>
    <s v="Oversee 2K Distribution System Installation Contract - Phase 2 - Service Building to Tunnel - TJ Oversight - IR06"/>
    <s v="6.09.04.04"/>
    <x v="0"/>
    <d v="1931-04-23T00:00:00"/>
    <d v="1931-08-19T00:00:00"/>
    <s v="nzandi"/>
    <s v="Yang"/>
    <n v="37181.01"/>
    <m/>
    <s v="C"/>
    <s v="Labor"/>
    <s v="TEC"/>
    <m/>
    <s v="JLAB"/>
    <s v="Const"/>
    <s v="CRYO"/>
    <x v="5"/>
    <m/>
    <m/>
    <m/>
    <m/>
    <m/>
    <m/>
    <m/>
    <m/>
    <m/>
    <m/>
    <m/>
    <m/>
    <m/>
    <m/>
    <m/>
    <n v="37181.01"/>
    <m/>
    <m/>
    <m/>
    <x v="0"/>
    <x v="0"/>
    <m/>
  </r>
  <r>
    <s v=""/>
    <s v=" E09_16452"/>
    <s v="Oversee 2K Distribution System Installation Contract - Phase 3 - Tunnel TL to Load - TJ Oversight - IR06"/>
    <s v="6.09.04.04"/>
    <x v="0"/>
    <d v="1931-08-20T00:00:00"/>
    <d v="1931-12-19T00:00:00"/>
    <s v="nzandi"/>
    <s v="Yang"/>
    <n v="22989.23"/>
    <m/>
    <s v="C"/>
    <s v="Labor"/>
    <s v="TEC"/>
    <m/>
    <s v="JLAB"/>
    <s v="Const"/>
    <s v="CRYO"/>
    <x v="5"/>
    <m/>
    <m/>
    <m/>
    <m/>
    <m/>
    <m/>
    <m/>
    <m/>
    <m/>
    <m/>
    <m/>
    <m/>
    <m/>
    <m/>
    <m/>
    <n v="8032.38"/>
    <n v="14956.85"/>
    <m/>
    <m/>
    <x v="0"/>
    <x v="0"/>
    <m/>
  </r>
  <r>
    <s v=""/>
    <s v=" E09_16452"/>
    <s v="Oversee 2K Distribution System Installation Contract - Phase 3 - Tunnel TL to Load - TJ Oversight - IR06"/>
    <s v="6.09.04.04"/>
    <x v="0"/>
    <d v="1931-08-20T00:00:00"/>
    <d v="1931-12-19T00:00:00"/>
    <s v="nzandi"/>
    <s v="Yang"/>
    <n v="37181.01"/>
    <m/>
    <s v="C"/>
    <s v="Labor"/>
    <s v="TEC"/>
    <m/>
    <s v="JLAB"/>
    <s v="Const"/>
    <s v="CRYO"/>
    <x v="5"/>
    <m/>
    <m/>
    <m/>
    <m/>
    <m/>
    <m/>
    <m/>
    <m/>
    <m/>
    <m/>
    <m/>
    <m/>
    <m/>
    <m/>
    <m/>
    <n v="12990.96"/>
    <n v="24190.06"/>
    <m/>
    <m/>
    <x v="0"/>
    <x v="0"/>
    <m/>
  </r>
  <r>
    <s v=""/>
    <s v=" E09_16491"/>
    <s v="Oversee 2K Distribution System Installation Contract - Phase 2 - Service Building to Tunnel - TJ Oversight - IR10"/>
    <s v="6.09.04.04"/>
    <x v="0"/>
    <d v="2029-09-28T00:00:00"/>
    <d v="2029-12-12T00:00:00"/>
    <s v="nzandi"/>
    <s v="Yang"/>
    <n v="22306.639999999999"/>
    <m/>
    <s v="C"/>
    <s v="Labor"/>
    <s v="TEC"/>
    <m/>
    <s v="JLAB"/>
    <s v="Const"/>
    <s v="CRYO"/>
    <x v="5"/>
    <m/>
    <m/>
    <m/>
    <m/>
    <m/>
    <m/>
    <m/>
    <m/>
    <m/>
    <m/>
    <m/>
    <m/>
    <m/>
    <n v="446.13"/>
    <n v="21860.51"/>
    <m/>
    <m/>
    <m/>
    <m/>
    <x v="0"/>
    <x v="0"/>
    <m/>
  </r>
  <r>
    <s v=""/>
    <s v=" E09_16491"/>
    <s v="Oversee 2K Distribution System Installation Contract - Phase 2 - Service Building to Tunnel - TJ Oversight - IR10"/>
    <s v="6.09.04.04"/>
    <x v="0"/>
    <d v="2029-09-28T00:00:00"/>
    <d v="2029-12-12T00:00:00"/>
    <s v="nzandi"/>
    <s v="Yang"/>
    <n v="36077.040000000001"/>
    <m/>
    <s v="C"/>
    <s v="Labor"/>
    <s v="TEC"/>
    <m/>
    <s v="JLAB"/>
    <s v="Const"/>
    <s v="CRYO"/>
    <x v="5"/>
    <m/>
    <m/>
    <m/>
    <m/>
    <m/>
    <m/>
    <m/>
    <m/>
    <m/>
    <m/>
    <m/>
    <m/>
    <m/>
    <n v="721.54"/>
    <n v="35355.5"/>
    <m/>
    <m/>
    <m/>
    <m/>
    <x v="0"/>
    <x v="0"/>
    <m/>
  </r>
  <r>
    <s v=""/>
    <s v=" E09_16492"/>
    <s v="Oversee 2K Distribution System Installation Contract - Phase 3 - Tunnel TL to RCS SRF Cryomodule - TJ Oversight - IR10"/>
    <s v="6.09.04.04"/>
    <x v="0"/>
    <d v="2029-12-13T00:00:00"/>
    <d v="1930-02-26T00:00:00"/>
    <s v="nzandi"/>
    <s v="Yang"/>
    <n v="22319.64"/>
    <m/>
    <s v="C"/>
    <s v="Labor"/>
    <s v="TEC"/>
    <m/>
    <s v="JLAB"/>
    <s v="Const"/>
    <s v="CRYO"/>
    <x v="5"/>
    <m/>
    <m/>
    <m/>
    <m/>
    <m/>
    <m/>
    <m/>
    <m/>
    <m/>
    <m/>
    <m/>
    <m/>
    <m/>
    <m/>
    <n v="22319.64"/>
    <m/>
    <m/>
    <m/>
    <m/>
    <x v="0"/>
    <x v="0"/>
    <m/>
  </r>
  <r>
    <s v=""/>
    <s v=" E09_16492"/>
    <s v="Oversee 2K Distribution System Installation Contract - Phase 3 - Tunnel TL to RCS SRF Cryomodule - TJ Oversight - IR10"/>
    <s v="6.09.04.04"/>
    <x v="0"/>
    <d v="2029-12-13T00:00:00"/>
    <d v="1930-02-26T00:00:00"/>
    <s v="nzandi"/>
    <s v="Yang"/>
    <n v="36098.07"/>
    <m/>
    <s v="C"/>
    <s v="Labor"/>
    <s v="TEC"/>
    <m/>
    <s v="JLAB"/>
    <s v="Const"/>
    <s v="CRYO"/>
    <x v="5"/>
    <m/>
    <m/>
    <m/>
    <m/>
    <m/>
    <m/>
    <m/>
    <m/>
    <m/>
    <m/>
    <m/>
    <m/>
    <m/>
    <m/>
    <n v="36098.07"/>
    <m/>
    <m/>
    <m/>
    <m/>
    <x v="0"/>
    <x v="0"/>
    <m/>
  </r>
  <r>
    <s v=""/>
    <s v=" E09_200142"/>
    <s v="Inspect Cryogenic 1002I Buried Conduit - After Concrete Pour - NonLabor-TJ - Travel"/>
    <s v="6.09.01"/>
    <x v="0"/>
    <d v="2028-03-31T00:00:00"/>
    <d v="2028-04-04T00:00:00"/>
    <s v="nzandi"/>
    <s v="michalsk"/>
    <n v="3791.71"/>
    <m/>
    <s v="C"/>
    <s v="Nonlabor"/>
    <s v="TEC"/>
    <m/>
    <s v="JLAB"/>
    <s v="Const.Test"/>
    <s v="CRYO"/>
    <x v="8"/>
    <s v="T"/>
    <m/>
    <m/>
    <m/>
    <m/>
    <m/>
    <m/>
    <m/>
    <m/>
    <m/>
    <m/>
    <m/>
    <n v="3791.71"/>
    <m/>
    <m/>
    <m/>
    <m/>
    <m/>
    <m/>
    <x v="0"/>
    <x v="0"/>
    <m/>
  </r>
  <r>
    <s v=""/>
    <s v=" E09_200157"/>
    <s v="Inspect Cryogenic 1006 Buried Conduit - After Concrete Pour - NonLabor-TJ - Travel"/>
    <s v="6.09.01"/>
    <x v="0"/>
    <d v="2028-03-31T00:00:00"/>
    <d v="2028-04-04T00:00:00"/>
    <s v="nzandi"/>
    <s v="michalsk"/>
    <n v="3791.71"/>
    <m/>
    <s v="C"/>
    <s v="Nonlabor"/>
    <s v="TEC"/>
    <m/>
    <s v="JLAB"/>
    <s v="Const.Test"/>
    <s v="CRYO"/>
    <x v="8"/>
    <s v="T"/>
    <m/>
    <m/>
    <m/>
    <m/>
    <m/>
    <m/>
    <m/>
    <m/>
    <m/>
    <m/>
    <m/>
    <n v="3791.71"/>
    <m/>
    <m/>
    <m/>
    <m/>
    <m/>
    <m/>
    <x v="0"/>
    <x v="0"/>
    <m/>
  </r>
  <r>
    <s v=""/>
    <s v=" E09_200155"/>
    <s v="Inspect Cryogenic 1006 Buried Conduit - After Concrete Pour - Labor -TJ"/>
    <s v="6.09.01"/>
    <x v="0"/>
    <d v="2028-03-31T00:00:00"/>
    <d v="2028-04-04T00:00:00"/>
    <s v="nzandi"/>
    <s v="michalsk"/>
    <n v="6666.68"/>
    <m/>
    <s v="C"/>
    <s v="Labor"/>
    <s v="TEC"/>
    <m/>
    <s v="JLAB"/>
    <s v="Const"/>
    <s v="CRYO"/>
    <x v="8"/>
    <m/>
    <m/>
    <m/>
    <m/>
    <m/>
    <m/>
    <m/>
    <m/>
    <m/>
    <m/>
    <m/>
    <m/>
    <n v="6666.68"/>
    <m/>
    <m/>
    <m/>
    <m/>
    <m/>
    <m/>
    <x v="0"/>
    <x v="0"/>
    <m/>
  </r>
  <r>
    <s v=""/>
    <s v=" E09_200155"/>
    <s v="Inspect Cryogenic 1006 Buried Conduit - After Concrete Pour - Labor -TJ"/>
    <s v="6.09.01"/>
    <x v="0"/>
    <d v="2028-03-31T00:00:00"/>
    <d v="2028-04-04T00:00:00"/>
    <s v="nzandi"/>
    <s v="michalsk"/>
    <n v="8586.98"/>
    <m/>
    <s v="C"/>
    <s v="Labor"/>
    <s v="TEC"/>
    <m/>
    <s v="JLAB"/>
    <s v="Const"/>
    <s v="CRYO"/>
    <x v="8"/>
    <m/>
    <m/>
    <m/>
    <m/>
    <m/>
    <m/>
    <m/>
    <m/>
    <m/>
    <m/>
    <m/>
    <m/>
    <n v="8586.98"/>
    <m/>
    <m/>
    <m/>
    <m/>
    <m/>
    <m/>
    <x v="0"/>
    <x v="0"/>
    <m/>
  </r>
  <r>
    <s v=""/>
    <s v=" E09_200172"/>
    <s v="Inspect Cryogenic 1010E Buried Conduit - After Concrete Pour - NonLabor-TJ - Travel"/>
    <s v="6.09.01"/>
    <x v="0"/>
    <d v="2028-03-31T00:00:00"/>
    <d v="2028-04-04T00:00:00"/>
    <s v="nzandi"/>
    <s v="michalsk"/>
    <n v="3791.71"/>
    <m/>
    <s v="C"/>
    <s v="Nonlabor"/>
    <s v="TEC"/>
    <m/>
    <s v="JLAB"/>
    <s v="Const.Test"/>
    <s v="CRYO"/>
    <x v="8"/>
    <s v="T"/>
    <m/>
    <m/>
    <m/>
    <m/>
    <m/>
    <m/>
    <m/>
    <m/>
    <m/>
    <m/>
    <m/>
    <n v="3791.71"/>
    <m/>
    <m/>
    <m/>
    <m/>
    <m/>
    <m/>
    <x v="0"/>
    <x v="0"/>
    <m/>
  </r>
  <r>
    <s v=""/>
    <s v=" RD_0302_1214"/>
    <s v="Polarized Electron Source - Travel Post CD-1"/>
    <s v="6.02.03.02"/>
    <x v="0"/>
    <d v="2021-06-30T00:00:00"/>
    <d v="2021-10-01T00:00:00"/>
    <s v="glayden"/>
    <s v="skaritka"/>
    <n v="0"/>
    <s v="EDIA"/>
    <s v="C"/>
    <s v="Nonlabor"/>
    <s v="OPC"/>
    <m/>
    <s v="BNL"/>
    <s v="R&amp;D"/>
    <s v="AD"/>
    <x v="3"/>
    <s v="T"/>
    <m/>
    <m/>
    <m/>
    <m/>
    <m/>
    <m/>
    <m/>
    <m/>
    <m/>
    <m/>
    <m/>
    <m/>
    <m/>
    <m/>
    <m/>
    <m/>
    <m/>
    <m/>
    <x v="0"/>
    <x v="0"/>
    <m/>
  </r>
  <r>
    <s v=""/>
    <s v=" RD_0302_1220"/>
    <s v="Polarized Electron Source - Travel - FY22"/>
    <s v="6.02.03.02"/>
    <x v="0"/>
    <d v="2021-10-04T00:00:00"/>
    <d v="2022-10-03T00:00:00"/>
    <s v="glayden"/>
    <s v="skaritka"/>
    <n v="0"/>
    <s v="EDIA"/>
    <s v="C"/>
    <s v="Nonlabor"/>
    <s v="OPC"/>
    <m/>
    <s v="BNL"/>
    <s v="R&amp;D"/>
    <s v="AD"/>
    <x v="3"/>
    <s v="T"/>
    <m/>
    <m/>
    <m/>
    <m/>
    <m/>
    <m/>
    <m/>
    <m/>
    <m/>
    <m/>
    <m/>
    <m/>
    <m/>
    <m/>
    <m/>
    <m/>
    <m/>
    <m/>
    <x v="0"/>
    <x v="0"/>
    <m/>
  </r>
  <r>
    <s v=""/>
    <s v=" RD_0302_1236"/>
    <s v="Polarized Electron Source - Travel - FY23"/>
    <s v="6.02.03.02"/>
    <x v="1"/>
    <d v="2022-10-04T00:00:00"/>
    <d v="2023-06-30T00:00:00"/>
    <s v="glayden"/>
    <s v="skaritka"/>
    <n v="6572.6"/>
    <s v="EDIA"/>
    <s v="C"/>
    <s v="Nonlabor"/>
    <s v="OPC"/>
    <m/>
    <s v="BNL"/>
    <s v="R&amp;D"/>
    <s v="AD"/>
    <x v="3"/>
    <s v="T"/>
    <m/>
    <m/>
    <m/>
    <m/>
    <m/>
    <m/>
    <n v="6572.6"/>
    <m/>
    <m/>
    <m/>
    <m/>
    <m/>
    <m/>
    <m/>
    <m/>
    <m/>
    <m/>
    <m/>
    <x v="0"/>
    <x v="0"/>
    <m/>
  </r>
  <r>
    <s v=""/>
    <s v=" DE_0100_1087"/>
    <s v="JLab Detector Management - Travel FY23"/>
    <s v="6.10.01"/>
    <x v="0"/>
    <d v="2022-10-03T00:00:00"/>
    <d v="2023-09-29T00:00:00"/>
    <s v="pkessler"/>
    <s v="elke"/>
    <n v="13628.19"/>
    <s v="EDIA"/>
    <s v="A"/>
    <s v="Nonlabor"/>
    <s v="TEC"/>
    <m/>
    <s v="JLAB"/>
    <s v="PED"/>
    <s v="DET"/>
    <x v="0"/>
    <s v="T"/>
    <m/>
    <m/>
    <m/>
    <m/>
    <m/>
    <m/>
    <n v="13628.19"/>
    <m/>
    <m/>
    <m/>
    <m/>
    <m/>
    <m/>
    <m/>
    <m/>
    <m/>
    <m/>
    <m/>
    <x v="0"/>
    <x v="0"/>
    <m/>
  </r>
  <r>
    <s v=""/>
    <s v=" DE_0100_1112"/>
    <s v="JLab Detector Management - Travel FY24"/>
    <s v="6.10.01"/>
    <x v="0"/>
    <d v="2023-10-02T00:00:00"/>
    <d v="2024-09-30T00:00:00"/>
    <s v="pkessler"/>
    <s v="elke"/>
    <n v="14037.04"/>
    <s v="EDIA"/>
    <s v="A"/>
    <s v="Nonlabor"/>
    <s v="TEC"/>
    <m/>
    <s v="JLAB"/>
    <s v="PED"/>
    <s v="DET"/>
    <x v="0"/>
    <s v="T"/>
    <m/>
    <m/>
    <m/>
    <m/>
    <m/>
    <m/>
    <m/>
    <n v="14037.04"/>
    <m/>
    <m/>
    <m/>
    <m/>
    <m/>
    <m/>
    <m/>
    <m/>
    <m/>
    <m/>
    <x v="0"/>
    <x v="0"/>
    <m/>
  </r>
  <r>
    <s v=""/>
    <s v=" DE_0100_1136"/>
    <s v="JLab Detector Management - Travel FY25"/>
    <s v="6.10.01"/>
    <x v="0"/>
    <d v="2024-10-01T00:00:00"/>
    <d v="2025-09-30T00:00:00"/>
    <s v="pkessler"/>
    <s v="elke"/>
    <n v="14458.15"/>
    <s v="EDIA"/>
    <s v="A"/>
    <s v="Nonlabor"/>
    <s v="TEC"/>
    <m/>
    <s v="JLAB"/>
    <s v="Const"/>
    <s v="DET"/>
    <x v="0"/>
    <s v="T"/>
    <m/>
    <m/>
    <m/>
    <m/>
    <m/>
    <m/>
    <m/>
    <m/>
    <n v="14458.15"/>
    <m/>
    <m/>
    <m/>
    <m/>
    <m/>
    <m/>
    <m/>
    <m/>
    <m/>
    <x v="0"/>
    <x v="0"/>
    <m/>
  </r>
  <r>
    <s v=""/>
    <s v=" DE_0100_1156"/>
    <s v="JLab Detector Management - Travel FY26"/>
    <s v="6.10.01"/>
    <x v="0"/>
    <d v="2025-10-01T00:00:00"/>
    <d v="2026-09-30T00:00:00"/>
    <s v="pkessler"/>
    <s v="elke"/>
    <n v="8935.1299999999992"/>
    <s v="EDIA"/>
    <s v="A"/>
    <s v="Nonlabor"/>
    <s v="TEC"/>
    <m/>
    <s v="JLAB"/>
    <s v="Const"/>
    <s v="DET"/>
    <x v="0"/>
    <s v="T"/>
    <m/>
    <m/>
    <m/>
    <m/>
    <m/>
    <m/>
    <m/>
    <m/>
    <m/>
    <n v="8935.1299999999992"/>
    <m/>
    <m/>
    <m/>
    <m/>
    <m/>
    <m/>
    <m/>
    <m/>
    <x v="0"/>
    <x v="0"/>
    <m/>
  </r>
  <r>
    <s v=""/>
    <s v=" DE_0100_1385"/>
    <s v="JLab Detector Management - Pre-Operations - FY28"/>
    <s v="6.10.01"/>
    <x v="0"/>
    <d v="2027-10-01T00:00:00"/>
    <d v="2028-09-29T00:00:00"/>
    <s v="pkessler"/>
    <s v="elke"/>
    <n v="161910.07"/>
    <s v="EDIA"/>
    <s v="A"/>
    <s v="Labor"/>
    <s v="OPC"/>
    <m/>
    <s v="JLAB"/>
    <s v="Pre-Ops"/>
    <s v="DET"/>
    <x v="0"/>
    <m/>
    <m/>
    <m/>
    <m/>
    <m/>
    <m/>
    <m/>
    <m/>
    <m/>
    <m/>
    <m/>
    <m/>
    <n v="161910.07"/>
    <m/>
    <m/>
    <m/>
    <m/>
    <m/>
    <m/>
    <x v="0"/>
    <x v="0"/>
    <m/>
  </r>
  <r>
    <s v=""/>
    <s v=" DE_0100_1405"/>
    <s v="JLab Detector Management - Pre-Operations - FY29"/>
    <s v="6.10.01"/>
    <x v="0"/>
    <d v="2028-10-02T00:00:00"/>
    <d v="2029-09-28T00:00:00"/>
    <s v="pkessler"/>
    <s v="elke"/>
    <n v="27794.560000000001"/>
    <s v="EDIA"/>
    <s v="A"/>
    <s v="Labor"/>
    <s v="OPC"/>
    <m/>
    <s v="JLAB"/>
    <s v="Pre-Ops"/>
    <s v="DET"/>
    <x v="0"/>
    <m/>
    <m/>
    <m/>
    <m/>
    <m/>
    <m/>
    <m/>
    <m/>
    <m/>
    <m/>
    <m/>
    <m/>
    <m/>
    <n v="27794.560000000001"/>
    <m/>
    <m/>
    <m/>
    <m/>
    <m/>
    <x v="0"/>
    <x v="0"/>
    <m/>
  </r>
  <r>
    <s v=""/>
    <s v=" DE_0100_1415"/>
    <s v="JLab Detector Management - Pre-Operations - FY30"/>
    <s v="6.10.01"/>
    <x v="0"/>
    <d v="2029-10-01T00:00:00"/>
    <d v="1930-09-30T00:00:00"/>
    <s v="pkessler"/>
    <s v="elke"/>
    <n v="14314.2"/>
    <s v="EDIA"/>
    <s v="A"/>
    <s v="Labor"/>
    <s v="OPC"/>
    <m/>
    <s v="JLAB"/>
    <s v="Pre-Ops"/>
    <s v="DET"/>
    <x v="0"/>
    <m/>
    <m/>
    <m/>
    <m/>
    <m/>
    <m/>
    <m/>
    <m/>
    <m/>
    <m/>
    <m/>
    <m/>
    <m/>
    <m/>
    <n v="14314.2"/>
    <m/>
    <m/>
    <m/>
    <m/>
    <x v="0"/>
    <x v="0"/>
    <m/>
  </r>
  <r>
    <s v=""/>
    <s v=" DE_0100_1425"/>
    <s v="JLab Detector Management - Pre-Operations - FY31"/>
    <s v="6.10.01"/>
    <x v="0"/>
    <d v="1930-10-01T00:00:00"/>
    <d v="1931-04-30T00:00:00"/>
    <s v="pkessler"/>
    <s v="elke"/>
    <n v="14743.63"/>
    <s v="EDIA"/>
    <s v="A"/>
    <s v="Labor"/>
    <s v="OPC"/>
    <m/>
    <s v="JLAB"/>
    <s v="Pre-Ops"/>
    <s v="DET"/>
    <x v="0"/>
    <m/>
    <m/>
    <m/>
    <m/>
    <m/>
    <m/>
    <m/>
    <m/>
    <m/>
    <m/>
    <m/>
    <m/>
    <m/>
    <m/>
    <m/>
    <n v="14743.63"/>
    <m/>
    <m/>
    <m/>
    <x v="0"/>
    <x v="0"/>
    <m/>
  </r>
  <r>
    <s v=""/>
    <s v=" E09_10770"/>
    <s v="Provide compressors layout - IR02"/>
    <s v="6.09.02.02.02"/>
    <x v="0"/>
    <d v="2023-01-10T00:00:00"/>
    <d v="2023-01-17T00:00:00"/>
    <s v="nzandi"/>
    <s v="Yang"/>
    <n v="718.84"/>
    <m/>
    <s v="C"/>
    <s v="Labor"/>
    <s v="TEC"/>
    <m/>
    <s v="JLAB"/>
    <s v="PED"/>
    <s v="CRYO"/>
    <x v="11"/>
    <m/>
    <m/>
    <m/>
    <m/>
    <m/>
    <m/>
    <m/>
    <n v="718.84"/>
    <m/>
    <m/>
    <m/>
    <m/>
    <m/>
    <m/>
    <m/>
    <m/>
    <m/>
    <m/>
    <m/>
    <x v="0"/>
    <x v="0"/>
    <m/>
  </r>
  <r>
    <s v=""/>
    <s v=" RD_0305_1020"/>
    <s v="Crab Cavity Prototype - Design - RF design - fundamental power coupler (FPC)"/>
    <s v="6.08.02.01"/>
    <x v="0"/>
    <d v="2022-03-02T00:00:00"/>
    <d v="2022-05-27T00:00:00"/>
    <s v="jtolle"/>
    <s v="zaltsman"/>
    <n v="0"/>
    <s v="EDIA"/>
    <s v="C"/>
    <s v="Labor"/>
    <s v="OPC"/>
    <m/>
    <s v="BNL"/>
    <s v="R&amp;D"/>
    <s v="RF"/>
    <x v="3"/>
    <m/>
    <m/>
    <m/>
    <m/>
    <m/>
    <m/>
    <m/>
    <m/>
    <m/>
    <m/>
    <m/>
    <m/>
    <m/>
    <m/>
    <m/>
    <m/>
    <m/>
    <m/>
    <m/>
    <x v="0"/>
    <x v="0"/>
    <m/>
  </r>
  <r>
    <s v=""/>
    <s v=" RD_0305_1040"/>
    <s v="Crab Cavity Prototype - Design - RF design - pick up antenna"/>
    <s v="6.08.02.01"/>
    <x v="0"/>
    <d v="2022-05-31T00:00:00"/>
    <d v="2022-06-27T00:00:00"/>
    <s v="jtolle"/>
    <s v="zaltsman"/>
    <n v="0"/>
    <s v="EDIA"/>
    <s v="C"/>
    <s v="Labor"/>
    <s v="OPC"/>
    <m/>
    <s v="BNL"/>
    <s v="R&amp;D"/>
    <s v="RF"/>
    <x v="3"/>
    <m/>
    <m/>
    <m/>
    <m/>
    <m/>
    <m/>
    <m/>
    <m/>
    <m/>
    <m/>
    <m/>
    <m/>
    <m/>
    <m/>
    <m/>
    <m/>
    <m/>
    <m/>
    <m/>
    <x v="0"/>
    <x v="0"/>
    <m/>
  </r>
  <r>
    <s v=""/>
    <s v=" RD_0305_1060"/>
    <s v="Crab Cavity Prototype - Design - RF design - higher order mode (HOM) coupler with filter - Post CD-1"/>
    <s v="6.08.02.01"/>
    <x v="0"/>
    <d v="2022-10-03T00:00:00"/>
    <d v="2023-01-11T00:00:00"/>
    <s v="jtolle"/>
    <s v="zaltsman"/>
    <n v="41100.519999999997"/>
    <s v="EDIA"/>
    <s v="C"/>
    <s v="Labor"/>
    <s v="OPC"/>
    <m/>
    <s v="BNL"/>
    <s v="R&amp;D"/>
    <s v="RF"/>
    <x v="3"/>
    <m/>
    <m/>
    <m/>
    <m/>
    <m/>
    <m/>
    <m/>
    <n v="41100.519999999997"/>
    <m/>
    <m/>
    <m/>
    <m/>
    <m/>
    <m/>
    <m/>
    <m/>
    <m/>
    <m/>
    <m/>
    <x v="0"/>
    <x v="0"/>
    <m/>
  </r>
  <r>
    <s v=""/>
    <s v=" RD_0305_1060"/>
    <s v="Crab Cavity Prototype - Design - RF design - higher order mode (HOM) coupler with filter - Post CD-1"/>
    <s v="6.08.02.01"/>
    <x v="0"/>
    <d v="2022-10-03T00:00:00"/>
    <d v="2023-01-11T00:00:00"/>
    <s v="jtolle"/>
    <s v="zaltsman"/>
    <n v="34887.449999999997"/>
    <s v="EDIA"/>
    <s v="C"/>
    <s v="Labor"/>
    <s v="OPC"/>
    <m/>
    <s v="BNL"/>
    <s v="R&amp;D"/>
    <s v="RF"/>
    <x v="3"/>
    <m/>
    <m/>
    <m/>
    <m/>
    <m/>
    <m/>
    <m/>
    <n v="34887.449999999997"/>
    <m/>
    <m/>
    <m/>
    <m/>
    <m/>
    <m/>
    <m/>
    <m/>
    <m/>
    <m/>
    <m/>
    <x v="0"/>
    <x v="0"/>
    <m/>
  </r>
  <r>
    <s v=""/>
    <s v=" RD_0305_1100"/>
    <s v="Crab Cavity Prototype - Testing Support - BNL"/>
    <s v="6.08.02.01"/>
    <x v="0"/>
    <d v="2024-06-19T00:00:00"/>
    <d v="2025-07-02T00:00:00"/>
    <s v="jtolle"/>
    <s v="zaltsman"/>
    <n v="180516.79"/>
    <s v="EDIA"/>
    <s v="C"/>
    <s v="Labor"/>
    <s v="OPC"/>
    <m/>
    <s v="BNL"/>
    <s v="R&amp;D"/>
    <s v="RF"/>
    <x v="3"/>
    <m/>
    <m/>
    <m/>
    <m/>
    <m/>
    <m/>
    <m/>
    <m/>
    <n v="49989.27"/>
    <n v="130527.53"/>
    <m/>
    <m/>
    <m/>
    <m/>
    <m/>
    <m/>
    <m/>
    <m/>
    <m/>
    <x v="0"/>
    <x v="0"/>
    <m/>
  </r>
  <r>
    <s v=""/>
    <s v=" E0607_100170"/>
    <s v="Preliminary Design - HLAs Document (Intefaces, block diagrams, requirements/specs"/>
    <s v="6.07.02.03"/>
    <x v="0"/>
    <d v="2023-02-06T00:00:00"/>
    <d v="2023-06-13T00:00:00"/>
    <s v="mahmed"/>
    <s v="jpjamilk"/>
    <n v="32703.19"/>
    <s v="EDIA"/>
    <s v="C"/>
    <s v="Labor"/>
    <s v="TEC"/>
    <m/>
    <s v="BNL"/>
    <s v="PED"/>
    <s v="CONT"/>
    <x v="11"/>
    <m/>
    <m/>
    <m/>
    <m/>
    <m/>
    <m/>
    <m/>
    <n v="32703.19"/>
    <m/>
    <m/>
    <m/>
    <m/>
    <m/>
    <m/>
    <m/>
    <m/>
    <m/>
    <m/>
    <m/>
    <x v="0"/>
    <x v="0"/>
    <m/>
  </r>
  <r>
    <s v=""/>
    <s v=" E0607_100220"/>
    <s v="Preliminary Design - Instrumentation Document (Intefaces, block diagrams, requirements/specs)"/>
    <s v="6.07.02.04"/>
    <x v="0"/>
    <d v="2023-06-05T00:00:00"/>
    <d v="2023-07-31T00:00:00"/>
    <s v="mahmed"/>
    <s v="jpjamilk"/>
    <n v="7414.81"/>
    <s v="EDIA"/>
    <s v="C"/>
    <s v="Labor"/>
    <s v="TEC"/>
    <m/>
    <s v="BNL"/>
    <s v="PED"/>
    <s v="CONT"/>
    <x v="11"/>
    <m/>
    <m/>
    <m/>
    <m/>
    <m/>
    <m/>
    <m/>
    <n v="7414.81"/>
    <m/>
    <m/>
    <m/>
    <m/>
    <m/>
    <m/>
    <m/>
    <m/>
    <m/>
    <m/>
    <m/>
    <x v="0"/>
    <x v="0"/>
    <m/>
  </r>
  <r>
    <s v=""/>
    <s v=" E0607_100615"/>
    <s v="Preliminary Design - Update Instrumentation CD Document (alternatives, questions)"/>
    <s v="6.07.02.04"/>
    <x v="0"/>
    <d v="2023-08-01T00:00:00"/>
    <d v="2023-12-26T00:00:00"/>
    <s v="mahmed"/>
    <s v="jpjamilk"/>
    <n v="24578.880000000001"/>
    <s v="EDIA"/>
    <s v="C"/>
    <s v="Labor"/>
    <s v="TEC"/>
    <m/>
    <s v="BNL"/>
    <s v="PED"/>
    <s v="CONT"/>
    <x v="11"/>
    <m/>
    <m/>
    <m/>
    <m/>
    <m/>
    <m/>
    <m/>
    <n v="10568.92"/>
    <n v="14009.96"/>
    <m/>
    <m/>
    <m/>
    <m/>
    <m/>
    <m/>
    <m/>
    <m/>
    <m/>
    <m/>
    <x v="0"/>
    <x v="0"/>
    <m/>
  </r>
  <r>
    <s v=""/>
    <s v=" E0607_100620"/>
    <s v="Preliminary Design - Support Instrumentation Activities"/>
    <s v="6.07.02.04"/>
    <x v="0"/>
    <d v="2023-08-01T00:00:00"/>
    <d v="2024-05-03T00:00:00"/>
    <s v="mahmed"/>
    <s v="jpjamilk"/>
    <n v="142792.38"/>
    <s v="EDIA"/>
    <s v="C"/>
    <s v="Labor"/>
    <s v="TEC"/>
    <m/>
    <s v="BNL"/>
    <s v="PED"/>
    <s v="CONT"/>
    <x v="11"/>
    <m/>
    <m/>
    <m/>
    <m/>
    <m/>
    <m/>
    <m/>
    <n v="32316.17"/>
    <n v="110476.21"/>
    <m/>
    <m/>
    <m/>
    <m/>
    <m/>
    <m/>
    <m/>
    <m/>
    <m/>
    <m/>
    <x v="0"/>
    <x v="0"/>
    <m/>
  </r>
  <r>
    <s v=""/>
    <s v=" E0607_101055"/>
    <s v="Post Preliminary Design - Identify Instrumentation Device Types (Testing and Commissioning)"/>
    <s v="6.07.02.04"/>
    <x v="0"/>
    <d v="2023-12-27T00:00:00"/>
    <d v="2024-05-03T00:00:00"/>
    <s v="mahmed"/>
    <s v="jpjamilk"/>
    <n v="50842.41"/>
    <s v="EDIA"/>
    <s v="C"/>
    <s v="Labor"/>
    <s v="TEC"/>
    <m/>
    <s v="BNL"/>
    <s v="PED"/>
    <s v="CONT"/>
    <x v="11"/>
    <m/>
    <m/>
    <m/>
    <m/>
    <m/>
    <m/>
    <m/>
    <m/>
    <n v="50842.41"/>
    <m/>
    <m/>
    <m/>
    <m/>
    <m/>
    <m/>
    <m/>
    <m/>
    <m/>
    <m/>
    <x v="0"/>
    <x v="0"/>
    <m/>
  </r>
  <r>
    <s v=""/>
    <s v=" E0607_101060"/>
    <s v="Post Preliminary Design - Identify Instrumentation Application Needs (Conditioning, Commissioning, Testing)"/>
    <s v="6.07.02.04"/>
    <x v="0"/>
    <d v="2023-12-27T00:00:00"/>
    <d v="2024-05-03T00:00:00"/>
    <s v="mahmed"/>
    <s v="jpjamilk"/>
    <n v="33575.18"/>
    <s v="EDIA"/>
    <s v="C"/>
    <s v="Labor"/>
    <s v="TEC"/>
    <m/>
    <s v="BNL"/>
    <s v="PED"/>
    <s v="CONT"/>
    <x v="11"/>
    <m/>
    <m/>
    <m/>
    <m/>
    <m/>
    <m/>
    <m/>
    <m/>
    <n v="33575.18"/>
    <m/>
    <m/>
    <m/>
    <m/>
    <m/>
    <m/>
    <m/>
    <m/>
    <m/>
    <m/>
    <x v="0"/>
    <x v="0"/>
    <m/>
  </r>
  <r>
    <s v=""/>
    <s v=" E0607_100000"/>
    <s v="Preliminary Design - Global Design Document (Intefaces, block diagrams, requirements/specs)"/>
    <s v="6.07.02.02"/>
    <x v="0"/>
    <d v="2022-08-01T00:00:00"/>
    <d v="2022-09-02T00:00:00"/>
    <s v="mahmed"/>
    <s v="jpjamilk"/>
    <n v="0"/>
    <s v="EDIA"/>
    <s v="C"/>
    <s v="Labor"/>
    <s v="TEC"/>
    <m/>
    <s v="BNL"/>
    <s v="PED"/>
    <s v="CONT"/>
    <x v="11"/>
    <m/>
    <m/>
    <m/>
    <m/>
    <m/>
    <m/>
    <m/>
    <m/>
    <m/>
    <m/>
    <m/>
    <m/>
    <m/>
    <m/>
    <m/>
    <m/>
    <m/>
    <m/>
    <m/>
    <x v="0"/>
    <x v="0"/>
    <m/>
  </r>
  <r>
    <s v=""/>
    <s v=" E0607_100005"/>
    <s v="Preliminary Design - Support Global Design Prototype Activities (time series logging, archiving)"/>
    <s v="6.07.02.02"/>
    <x v="0"/>
    <d v="2022-08-01T00:00:00"/>
    <d v="2022-09-02T00:00:00"/>
    <s v="mahmed"/>
    <s v="jpjamilk"/>
    <n v="0"/>
    <s v="EDIA"/>
    <s v="C"/>
    <s v="Labor"/>
    <s v="TEC"/>
    <m/>
    <s v="BNL"/>
    <s v="PED"/>
    <s v="CONT"/>
    <x v="11"/>
    <m/>
    <m/>
    <m/>
    <m/>
    <m/>
    <m/>
    <m/>
    <m/>
    <m/>
    <m/>
    <m/>
    <m/>
    <m/>
    <m/>
    <m/>
    <m/>
    <m/>
    <m/>
    <m/>
    <x v="0"/>
    <x v="0"/>
    <m/>
  </r>
  <r>
    <s v=""/>
    <s v=" E0607_100030"/>
    <s v="Preliminary Design - Update Global Design CD Document (alternatives, questions)"/>
    <s v="6.07.02.02"/>
    <x v="0"/>
    <d v="2022-10-03T00:00:00"/>
    <d v="2023-06-21T00:00:00"/>
    <s v="mahmed"/>
    <s v="jpjamilk"/>
    <n v="91735.79"/>
    <s v="EDIA"/>
    <s v="C"/>
    <s v="Labor"/>
    <s v="TEC"/>
    <m/>
    <s v="BNL"/>
    <s v="PED"/>
    <s v="CONT"/>
    <x v="11"/>
    <m/>
    <m/>
    <m/>
    <m/>
    <m/>
    <m/>
    <m/>
    <n v="91735.79"/>
    <m/>
    <m/>
    <m/>
    <m/>
    <m/>
    <m/>
    <m/>
    <m/>
    <m/>
    <m/>
    <m/>
    <x v="0"/>
    <x v="0"/>
    <m/>
  </r>
  <r>
    <s v=""/>
    <s v=" E0607_100029"/>
    <s v="Preliminary Design - Support Global Design Activities"/>
    <s v="6.07.02.02"/>
    <x v="0"/>
    <d v="2022-10-03T00:00:00"/>
    <d v="2024-01-19T00:00:00"/>
    <s v="mahmed"/>
    <s v="jpjamilk"/>
    <n v="247184.24"/>
    <s v="EDIA"/>
    <s v="C"/>
    <s v="Labor"/>
    <s v="TEC"/>
    <m/>
    <s v="BNL"/>
    <s v="PED"/>
    <s v="CONT"/>
    <x v="11"/>
    <m/>
    <m/>
    <m/>
    <m/>
    <m/>
    <m/>
    <m/>
    <n v="191145.58"/>
    <n v="56038.66"/>
    <m/>
    <m/>
    <m/>
    <m/>
    <m/>
    <m/>
    <m/>
    <m/>
    <m/>
    <m/>
    <x v="0"/>
    <x v="0"/>
    <m/>
  </r>
  <r>
    <s v=""/>
    <s v=" E0607_100475"/>
    <s v="Preliminary Design - Identify Global Design Device Types (testing and commissioning)"/>
    <s v="6.07.02.02"/>
    <x v="0"/>
    <d v="2023-06-22T00:00:00"/>
    <d v="2023-10-06T00:00:00"/>
    <s v="mahmed"/>
    <s v="jpjamilk"/>
    <n v="78766.47"/>
    <s v="EDIA"/>
    <s v="C"/>
    <s v="Labor"/>
    <s v="TEC"/>
    <m/>
    <s v="BNL"/>
    <s v="PED"/>
    <s v="CONT"/>
    <x v="11"/>
    <m/>
    <m/>
    <m/>
    <m/>
    <m/>
    <m/>
    <m/>
    <n v="73515.37"/>
    <n v="5251.1"/>
    <m/>
    <m/>
    <m/>
    <m/>
    <m/>
    <m/>
    <m/>
    <m/>
    <m/>
    <m/>
    <x v="0"/>
    <x v="0"/>
    <m/>
  </r>
  <r>
    <s v=""/>
    <s v=" E0607_100875"/>
    <s v="Preliminary Design - Identify Global Design Application Needs (conditioning, commissioning, testing)"/>
    <s v="6.07.02.02"/>
    <x v="0"/>
    <d v="2023-10-10T00:00:00"/>
    <d v="2024-01-08T00:00:00"/>
    <s v="mahmed"/>
    <s v="jpjamilk"/>
    <n v="72266.58"/>
    <s v="EDIA"/>
    <s v="C"/>
    <s v="Labor"/>
    <s v="TEC"/>
    <m/>
    <s v="BNL"/>
    <s v="PED"/>
    <s v="CONT"/>
    <x v="11"/>
    <m/>
    <m/>
    <m/>
    <m/>
    <m/>
    <m/>
    <m/>
    <m/>
    <n v="72266.58"/>
    <m/>
    <m/>
    <m/>
    <m/>
    <m/>
    <m/>
    <m/>
    <m/>
    <m/>
    <m/>
    <x v="0"/>
    <x v="0"/>
    <m/>
  </r>
  <r>
    <s v=""/>
    <s v=" E0607_100240"/>
    <s v="Preliminary Design - Power Supplies Document (Intefaces, block diagrams, requirements/specs)"/>
    <s v="6.07.02.06"/>
    <x v="0"/>
    <d v="2023-06-05T00:00:00"/>
    <d v="2023-07-31T00:00:00"/>
    <s v="mahmed"/>
    <s v="jpjamilk"/>
    <n v="10936.84"/>
    <s v="EDIA"/>
    <s v="C"/>
    <s v="Labor"/>
    <s v="TEC"/>
    <m/>
    <s v="BNL"/>
    <s v="PED"/>
    <s v="CONT"/>
    <x v="11"/>
    <m/>
    <m/>
    <m/>
    <m/>
    <m/>
    <m/>
    <m/>
    <n v="10936.84"/>
    <m/>
    <m/>
    <m/>
    <m/>
    <m/>
    <m/>
    <m/>
    <m/>
    <m/>
    <m/>
    <m/>
    <x v="0"/>
    <x v="0"/>
    <m/>
  </r>
  <r>
    <s v=""/>
    <s v=" E0607_100245"/>
    <s v="Preliminary Design - Support Power Supplies Prototype Activities (time series logging, archiving)"/>
    <s v="6.07.02.06"/>
    <x v="0"/>
    <d v="2023-06-05T00:00:00"/>
    <d v="2023-07-31T00:00:00"/>
    <s v="mahmed"/>
    <s v="jpjamilk"/>
    <n v="10936.84"/>
    <s v="EDIA"/>
    <s v="C"/>
    <s v="Labor"/>
    <s v="TEC"/>
    <m/>
    <s v="BNL"/>
    <s v="PED"/>
    <s v="CONT"/>
    <x v="11"/>
    <m/>
    <m/>
    <m/>
    <m/>
    <m/>
    <m/>
    <m/>
    <n v="10936.84"/>
    <m/>
    <m/>
    <m/>
    <m/>
    <m/>
    <m/>
    <m/>
    <m/>
    <m/>
    <m/>
    <m/>
    <x v="0"/>
    <x v="0"/>
    <m/>
  </r>
  <r>
    <s v=""/>
    <s v=" E0607_100645"/>
    <s v="Preliminary Design - Update Power Supplies CD Document (alternatives, questions)"/>
    <s v="6.07.02.06"/>
    <x v="0"/>
    <d v="2023-08-01T00:00:00"/>
    <d v="2024-02-21T00:00:00"/>
    <s v="mahmed"/>
    <s v="jpjamilk"/>
    <n v="84097.59"/>
    <s v="EDIA"/>
    <s v="C"/>
    <s v="Labor"/>
    <s v="TEC"/>
    <m/>
    <s v="BNL"/>
    <s v="PED"/>
    <s v="CONT"/>
    <x v="11"/>
    <m/>
    <m/>
    <m/>
    <m/>
    <m/>
    <m/>
    <m/>
    <n v="26204.32"/>
    <n v="57893.27"/>
    <m/>
    <m/>
    <m/>
    <m/>
    <m/>
    <m/>
    <m/>
    <m/>
    <m/>
    <m/>
    <x v="0"/>
    <x v="0"/>
    <m/>
  </r>
  <r>
    <s v=""/>
    <s v=" E0607_100650"/>
    <s v="Preliminary Design - Support Power Supplies Activities"/>
    <s v="6.07.02.06"/>
    <x v="0"/>
    <d v="2023-08-01T00:00:00"/>
    <d v="2025-06-13T00:00:00"/>
    <s v="mahmed"/>
    <s v="jpjamilk"/>
    <n v="215572.48000000001"/>
    <s v="EDIA"/>
    <s v="C"/>
    <s v="Labor"/>
    <s v="TEC"/>
    <m/>
    <s v="BNL"/>
    <s v="PED"/>
    <s v="CONT"/>
    <x v="11"/>
    <m/>
    <m/>
    <m/>
    <m/>
    <m/>
    <m/>
    <m/>
    <n v="19806.87"/>
    <n v="115156.24"/>
    <n v="80609.37"/>
    <m/>
    <m/>
    <m/>
    <m/>
    <m/>
    <m/>
    <m/>
    <m/>
    <m/>
    <x v="0"/>
    <x v="0"/>
    <m/>
  </r>
  <r>
    <s v=""/>
    <s v=" E0607_101415"/>
    <s v="Post Preliminary Design - Identify Power Supplies Device Types (testing and commissioning)"/>
    <s v="6.07.02.06"/>
    <x v="0"/>
    <d v="2024-02-22T00:00:00"/>
    <d v="2024-05-01T00:00:00"/>
    <s v="mahmed"/>
    <s v="jpjamilk"/>
    <n v="38083.85"/>
    <s v="EDIA"/>
    <s v="C"/>
    <s v="Labor"/>
    <s v="TEC"/>
    <m/>
    <s v="BNL"/>
    <s v="PED"/>
    <s v="CONT"/>
    <x v="11"/>
    <m/>
    <m/>
    <m/>
    <m/>
    <m/>
    <m/>
    <m/>
    <m/>
    <n v="38083.85"/>
    <m/>
    <m/>
    <m/>
    <m/>
    <m/>
    <m/>
    <m/>
    <m/>
    <m/>
    <m/>
    <x v="0"/>
    <x v="0"/>
    <m/>
  </r>
  <r>
    <s v=""/>
    <s v=" E0607_101420"/>
    <s v="Post Preliminary Design - Identify Power Supplies Application Needs (conditioning, commissioning, testing)"/>
    <s v="6.07.02.06"/>
    <x v="0"/>
    <d v="2024-02-22T00:00:00"/>
    <d v="2024-05-01T00:00:00"/>
    <s v="mahmed"/>
    <s v="jpjamilk"/>
    <n v="38083.85"/>
    <s v="EDIA"/>
    <s v="C"/>
    <s v="Labor"/>
    <s v="TEC"/>
    <m/>
    <s v="BNL"/>
    <s v="PED"/>
    <s v="CONT"/>
    <x v="11"/>
    <m/>
    <m/>
    <m/>
    <m/>
    <m/>
    <m/>
    <m/>
    <m/>
    <n v="38083.85"/>
    <m/>
    <m/>
    <m/>
    <m/>
    <m/>
    <m/>
    <m/>
    <m/>
    <m/>
    <m/>
    <x v="0"/>
    <x v="0"/>
    <m/>
  </r>
  <r>
    <s v=""/>
    <s v=" E0607_100250"/>
    <s v="Preliminary Design - Vacuum Document (Intefaces, block diagrams, requirements/specs)"/>
    <s v="6.07.02.07"/>
    <x v="0"/>
    <d v="2023-06-05T00:00:00"/>
    <d v="2023-07-06T00:00:00"/>
    <s v="mahmed"/>
    <s v="jpjamilk"/>
    <n v="2197.5500000000002"/>
    <s v="EDIA"/>
    <s v="C"/>
    <s v="Labor"/>
    <s v="TEC"/>
    <m/>
    <s v="BNL"/>
    <s v="PED"/>
    <s v="CONT"/>
    <x v="11"/>
    <m/>
    <m/>
    <m/>
    <m/>
    <m/>
    <m/>
    <m/>
    <n v="2197.5500000000002"/>
    <m/>
    <m/>
    <m/>
    <m/>
    <m/>
    <m/>
    <m/>
    <m/>
    <m/>
    <m/>
    <m/>
    <x v="0"/>
    <x v="0"/>
    <m/>
  </r>
  <r>
    <s v=""/>
    <s v=" E0607_100265"/>
    <s v="Preliminary Design - Cooling and Cryo Document (Intefaces, block diagrams, requirements/specs)"/>
    <s v="6.07.02.08"/>
    <x v="0"/>
    <d v="2023-06-05T00:00:00"/>
    <d v="2023-06-27T00:00:00"/>
    <s v="mahmed"/>
    <s v="jpjamilk"/>
    <n v="1098.78"/>
    <s v="EDIA"/>
    <s v="C"/>
    <s v="Labor"/>
    <s v="TEC"/>
    <m/>
    <s v="BNL"/>
    <s v="PED"/>
    <s v="CONT"/>
    <x v="11"/>
    <m/>
    <m/>
    <m/>
    <m/>
    <m/>
    <m/>
    <m/>
    <n v="1098.78"/>
    <m/>
    <m/>
    <m/>
    <m/>
    <m/>
    <m/>
    <m/>
    <m/>
    <m/>
    <m/>
    <m/>
    <x v="0"/>
    <x v="0"/>
    <m/>
  </r>
  <r>
    <s v=""/>
    <s v=" E0607_100270"/>
    <s v="Preliminary Design - Support Cooling and Cryo Prototype Activities (time series logging, archiving)"/>
    <s v="6.07.02.08"/>
    <x v="0"/>
    <d v="2023-06-05T00:00:00"/>
    <d v="2023-06-27T00:00:00"/>
    <s v="mahmed"/>
    <s v="jpjamilk"/>
    <n v="1098.78"/>
    <s v="EDIA"/>
    <s v="C"/>
    <s v="Labor"/>
    <s v="TEC"/>
    <m/>
    <s v="BNL"/>
    <s v="PED"/>
    <s v="CONT"/>
    <x v="11"/>
    <m/>
    <m/>
    <m/>
    <m/>
    <m/>
    <m/>
    <m/>
    <n v="1098.78"/>
    <m/>
    <m/>
    <m/>
    <m/>
    <m/>
    <m/>
    <m/>
    <m/>
    <m/>
    <m/>
    <m/>
    <x v="0"/>
    <x v="0"/>
    <m/>
  </r>
  <r>
    <s v=""/>
    <s v=" E0607_100285"/>
    <s v="Preliminary Design - Safety Systems Document (Intefaces, block diagrams, requirements/specs)"/>
    <s v="6.07.02.10"/>
    <x v="0"/>
    <d v="2023-06-05T00:00:00"/>
    <d v="2023-06-27T00:00:00"/>
    <s v="mahmed"/>
    <s v="jpjamilk"/>
    <n v="1482.96"/>
    <s v="EDIA"/>
    <s v="C"/>
    <s v="Labor"/>
    <s v="TEC"/>
    <m/>
    <s v="BNL"/>
    <s v="PED"/>
    <s v="CONT"/>
    <x v="11"/>
    <m/>
    <m/>
    <m/>
    <m/>
    <m/>
    <m/>
    <m/>
    <n v="1482.96"/>
    <m/>
    <m/>
    <m/>
    <m/>
    <m/>
    <m/>
    <m/>
    <m/>
    <m/>
    <m/>
    <m/>
    <x v="0"/>
    <x v="0"/>
    <m/>
  </r>
  <r>
    <s v=""/>
    <s v=" E0607_100180"/>
    <s v="Preliminary Design - Networking Document (Intefaces, block diagrams, requirements/specs)"/>
    <s v="6.07.02.11"/>
    <x v="0"/>
    <d v="2023-02-06T00:00:00"/>
    <d v="2023-06-13T00:00:00"/>
    <s v="mahmed"/>
    <s v="jpjamilk"/>
    <n v="31648.25"/>
    <s v="EDIA"/>
    <s v="C"/>
    <s v="Labor"/>
    <s v="TEC"/>
    <m/>
    <s v="BNL"/>
    <s v="PED"/>
    <s v="CONT"/>
    <x v="11"/>
    <m/>
    <m/>
    <m/>
    <m/>
    <m/>
    <m/>
    <m/>
    <n v="31648.25"/>
    <m/>
    <m/>
    <m/>
    <m/>
    <m/>
    <m/>
    <m/>
    <m/>
    <m/>
    <m/>
    <m/>
    <x v="0"/>
    <x v="0"/>
    <m/>
  </r>
  <r>
    <s v=""/>
    <s v=" EJ_0202_2560"/>
    <s v="RCS-PSC/PSI/REG BTPs - FPGA Mods &amp; Timing Interface for EIC requirements"/>
    <s v="6.03.02.03"/>
    <x v="0"/>
    <d v="2026-11-18T00:00:00"/>
    <d v="2027-05-12T00:00:00"/>
    <s v="apatil"/>
    <s v="bruno"/>
    <n v="19560.07"/>
    <s v="EDIA"/>
    <s v="C"/>
    <s v="Labor"/>
    <s v="TEC"/>
    <m/>
    <s v="BNL"/>
    <s v="Const"/>
    <s v="PS"/>
    <x v="8"/>
    <m/>
    <m/>
    <m/>
    <m/>
    <m/>
    <m/>
    <m/>
    <m/>
    <m/>
    <m/>
    <m/>
    <n v="19560.07"/>
    <m/>
    <m/>
    <m/>
    <m/>
    <m/>
    <m/>
    <m/>
    <x v="0"/>
    <x v="0"/>
    <m/>
  </r>
  <r>
    <s v=""/>
    <s v=" IR_0302_3030"/>
    <s v="Transfer Line PS System Preliminary Design"/>
    <s v="6.03.03.02"/>
    <x v="0"/>
    <d v="2023-06-05T00:00:00"/>
    <d v="2024-02-08T00:00:00"/>
    <s v="apatil"/>
    <s v="bruno"/>
    <n v="50592.93"/>
    <s v="EDIA"/>
    <s v="C"/>
    <s v="Labor"/>
    <s v="TEC"/>
    <m/>
    <s v="BNL"/>
    <s v="PED"/>
    <s v="PS"/>
    <x v="11"/>
    <m/>
    <m/>
    <m/>
    <m/>
    <m/>
    <m/>
    <m/>
    <n v="24701.25"/>
    <n v="25891.68"/>
    <m/>
    <m/>
    <m/>
    <m/>
    <m/>
    <m/>
    <m/>
    <m/>
    <m/>
    <m/>
    <x v="0"/>
    <x v="0"/>
    <m/>
  </r>
  <r>
    <s v=""/>
    <s v=" IR_0302_3192"/>
    <s v="RCS-SR Quad, Small Dipole PSC/PSI/REG  BTPs - FPGA Mods &amp; Timing Interface for EIC requirements"/>
    <s v="6.03.03.02"/>
    <x v="0"/>
    <d v="2025-07-03T00:00:00"/>
    <d v="2025-10-20T00:00:00"/>
    <s v="apatil"/>
    <s v="bruno"/>
    <n v="18370.3"/>
    <s v="EDIA"/>
    <s v="C"/>
    <s v="Labor"/>
    <s v="TEC"/>
    <m/>
    <s v="BNL"/>
    <s v="Const"/>
    <s v="PS"/>
    <x v="8"/>
    <m/>
    <m/>
    <m/>
    <m/>
    <m/>
    <m/>
    <m/>
    <m/>
    <m/>
    <n v="15186.12"/>
    <n v="3184.19"/>
    <m/>
    <m/>
    <m/>
    <m/>
    <m/>
    <m/>
    <m/>
    <m/>
    <x v="0"/>
    <x v="0"/>
    <m/>
  </r>
  <r>
    <s v=""/>
    <s v=" IR_0302_4621"/>
    <s v="400MeV-RCS Quad/Dipole PSC/PSI/REG  BTPs  - FPGA Mods &amp; Timing Interface for EIC requirements"/>
    <s v="6.03.03.02"/>
    <x v="0"/>
    <d v="2026-06-29T00:00:00"/>
    <d v="2026-10-14T00:00:00"/>
    <s v="apatil"/>
    <s v="bruno"/>
    <n v="18977.990000000002"/>
    <s v="EDIA"/>
    <s v="C"/>
    <s v="Labor"/>
    <s v="TEC"/>
    <m/>
    <s v="BNL"/>
    <s v="Const"/>
    <s v="PS"/>
    <x v="8"/>
    <m/>
    <m/>
    <m/>
    <m/>
    <m/>
    <m/>
    <m/>
    <m/>
    <m/>
    <m/>
    <n v="16700.63"/>
    <n v="2277.36"/>
    <m/>
    <m/>
    <m/>
    <m/>
    <m/>
    <m/>
    <m/>
    <x v="0"/>
    <x v="0"/>
    <m/>
  </r>
  <r>
    <s v=""/>
    <s v=" EJ_040102_1006"/>
    <s v="400 MeV Injector Power Supplies - Preliminary System Design"/>
    <s v="6.03.04.01.01"/>
    <x v="0"/>
    <d v="2023-06-05T00:00:00"/>
    <d v="2023-12-05T00:00:00"/>
    <s v="apatil"/>
    <s v="bruno"/>
    <n v="39414.92"/>
    <s v="EDIA"/>
    <s v="C"/>
    <s v="Labor"/>
    <s v="TEC"/>
    <m/>
    <s v="BNL"/>
    <s v="PED"/>
    <s v="PS"/>
    <x v="11"/>
    <m/>
    <m/>
    <m/>
    <m/>
    <m/>
    <m/>
    <m/>
    <n v="25963.8"/>
    <n v="13451.12"/>
    <m/>
    <m/>
    <m/>
    <m/>
    <m/>
    <m/>
    <m/>
    <m/>
    <m/>
    <m/>
    <x v="0"/>
    <x v="0"/>
    <m/>
  </r>
  <r>
    <s v=""/>
    <s v=" EJ_040102_1210"/>
    <s v="Corr,Dipole,Quad,Sol,Helm PS - PSC/PSI/REG BTPs  - FPGA Mods &amp; Timing Interface for EIC requirements"/>
    <s v="6.03.04.01.01"/>
    <x v="0"/>
    <d v="2027-03-03T00:00:00"/>
    <d v="2027-06-16T00:00:00"/>
    <s v="apatil"/>
    <s v="bruno"/>
    <n v="19560.07"/>
    <s v="EDIA"/>
    <s v="C"/>
    <s v="Labor"/>
    <s v="TEC"/>
    <m/>
    <s v="BNL"/>
    <s v="Const"/>
    <s v="PS"/>
    <x v="8"/>
    <m/>
    <m/>
    <m/>
    <m/>
    <m/>
    <m/>
    <m/>
    <m/>
    <m/>
    <m/>
    <m/>
    <n v="19560.07"/>
    <m/>
    <m/>
    <m/>
    <m/>
    <m/>
    <m/>
    <m/>
    <x v="0"/>
    <x v="0"/>
    <m/>
  </r>
  <r>
    <s v=""/>
    <s v=" SR_0300_1000"/>
    <s v="eSR PS - Preliminary System Design"/>
    <s v="6.04.04"/>
    <x v="0"/>
    <d v="2023-06-05T00:00:00"/>
    <d v="2024-01-04T00:00:00"/>
    <s v="apatil"/>
    <s v="bruno"/>
    <n v="88293.3"/>
    <s v="EDIA"/>
    <s v="C"/>
    <s v="Labor"/>
    <s v="TEC"/>
    <m/>
    <s v="BNL"/>
    <s v="PED"/>
    <s v="PS"/>
    <x v="11"/>
    <m/>
    <m/>
    <m/>
    <m/>
    <m/>
    <m/>
    <m/>
    <n v="50194.14"/>
    <n v="38099.17"/>
    <m/>
    <m/>
    <m/>
    <m/>
    <m/>
    <m/>
    <m/>
    <m/>
    <m/>
    <m/>
    <x v="0"/>
    <x v="0"/>
    <m/>
  </r>
  <r>
    <s v=""/>
    <s v=" SR_0300_1799"/>
    <s v="All Quads and Sextupoles-PSC/PSI/REG BTPs  - FPGA Mods &amp; Timing Interface for EIC requirements"/>
    <s v="6.04.04"/>
    <x v="0"/>
    <d v="2027-08-16T00:00:00"/>
    <d v="2027-12-03T00:00:00"/>
    <s v="apatil"/>
    <s v="bruno"/>
    <n v="19943.439999999999"/>
    <s v="EDIA"/>
    <s v="C"/>
    <s v="Labor"/>
    <s v="TEC"/>
    <m/>
    <s v="BNL"/>
    <s v="Const"/>
    <s v="PS"/>
    <x v="8"/>
    <m/>
    <m/>
    <m/>
    <m/>
    <m/>
    <m/>
    <m/>
    <m/>
    <m/>
    <m/>
    <m/>
    <n v="8775.11"/>
    <n v="11168.33"/>
    <m/>
    <m/>
    <m/>
    <m/>
    <m/>
    <m/>
    <x v="0"/>
    <x v="0"/>
    <m/>
  </r>
  <r>
    <s v=""/>
    <s v=" HR_0202_1000"/>
    <s v="Hadron Rin Straight Sections Modifications PS - System Preliminary Design"/>
    <s v="6.05.02.02"/>
    <x v="0"/>
    <d v="2023-06-05T00:00:00"/>
    <d v="2023-12-05T00:00:00"/>
    <s v="apatil"/>
    <s v="bruno"/>
    <n v="3176.98"/>
    <s v="EDIA"/>
    <s v="C"/>
    <s v="Labor"/>
    <s v="TEC"/>
    <m/>
    <s v="BNL"/>
    <s v="PED"/>
    <s v="PS"/>
    <x v="11"/>
    <m/>
    <m/>
    <m/>
    <m/>
    <m/>
    <m/>
    <m/>
    <n v="2092.77"/>
    <n v="1084.21"/>
    <m/>
    <m/>
    <m/>
    <m/>
    <m/>
    <m/>
    <m/>
    <m/>
    <m/>
    <m/>
    <x v="0"/>
    <x v="0"/>
    <m/>
  </r>
  <r>
    <s v=""/>
    <s v=" HR_0202_1000"/>
    <s v="Hadron Rin Straight Sections Modifications PS - System Preliminary Design"/>
    <s v="6.05.02.02"/>
    <x v="0"/>
    <d v="2023-06-05T00:00:00"/>
    <d v="2023-12-05T00:00:00"/>
    <s v="apatil"/>
    <s v="bruno"/>
    <n v="67061.789999999994"/>
    <s v="EDIA"/>
    <s v="C"/>
    <s v="Labor"/>
    <s v="TEC"/>
    <m/>
    <s v="BNL"/>
    <s v="PED"/>
    <s v="PS"/>
    <x v="11"/>
    <m/>
    <m/>
    <m/>
    <m/>
    <m/>
    <m/>
    <m/>
    <n v="44175.62"/>
    <n v="22886.17"/>
    <m/>
    <m/>
    <m/>
    <m/>
    <m/>
    <m/>
    <m/>
    <m/>
    <m/>
    <m/>
    <x v="0"/>
    <x v="0"/>
    <m/>
  </r>
  <r>
    <s v=""/>
    <s v=" HR_0402_1000"/>
    <s v="HR Injection System Updagrade PS  - System Preliminary Design"/>
    <s v="6.05.03.02"/>
    <x v="0"/>
    <d v="2023-06-05T00:00:00"/>
    <d v="2024-02-08T00:00:00"/>
    <s v="apatil"/>
    <s v="bruno"/>
    <n v="3195.71"/>
    <s v="EDIA"/>
    <s v="C"/>
    <s v="Labor"/>
    <s v="TEC"/>
    <m/>
    <s v="BNL"/>
    <s v="PED"/>
    <s v="PS"/>
    <x v="11"/>
    <m/>
    <m/>
    <m/>
    <m/>
    <m/>
    <m/>
    <m/>
    <n v="1560.26"/>
    <n v="1635.45"/>
    <m/>
    <m/>
    <m/>
    <m/>
    <m/>
    <m/>
    <m/>
    <m/>
    <m/>
    <m/>
    <x v="0"/>
    <x v="0"/>
    <m/>
  </r>
  <r>
    <s v=""/>
    <s v=" HR_0402_1000"/>
    <s v="HR Injection System Updagrade PS  - System Preliminary Design"/>
    <s v="6.05.03.02"/>
    <x v="0"/>
    <d v="2023-06-05T00:00:00"/>
    <d v="2024-02-08T00:00:00"/>
    <s v="apatil"/>
    <s v="bruno"/>
    <n v="67457.240000000005"/>
    <s v="EDIA"/>
    <s v="C"/>
    <s v="Labor"/>
    <s v="TEC"/>
    <m/>
    <s v="BNL"/>
    <s v="PED"/>
    <s v="PS"/>
    <x v="11"/>
    <m/>
    <m/>
    <m/>
    <m/>
    <m/>
    <m/>
    <m/>
    <n v="32935.01"/>
    <n v="34522.239999999998"/>
    <m/>
    <m/>
    <m/>
    <m/>
    <m/>
    <m/>
    <m/>
    <m/>
    <m/>
    <m/>
    <x v="0"/>
    <x v="0"/>
    <m/>
  </r>
  <r>
    <s v=""/>
    <s v=" HR_0402_5170"/>
    <s v="HR Inj Warm Line Quad/Dipole Lambda PSC/PSI/REG BTPs   - FPGA Mods &amp; Timing Interface for EIC requirements"/>
    <s v="6.05.03.02"/>
    <x v="0"/>
    <d v="2026-05-28T00:00:00"/>
    <d v="2026-09-11T00:00:00"/>
    <s v="apatil"/>
    <s v="bruno"/>
    <n v="18898.61"/>
    <s v="EDIA"/>
    <s v="C"/>
    <s v="Labor"/>
    <s v="TEC"/>
    <m/>
    <s v="BNL"/>
    <s v="Const"/>
    <s v="PS"/>
    <x v="8"/>
    <m/>
    <m/>
    <m/>
    <m/>
    <m/>
    <m/>
    <m/>
    <m/>
    <m/>
    <m/>
    <n v="18898.61"/>
    <m/>
    <m/>
    <m/>
    <m/>
    <m/>
    <m/>
    <m/>
    <m/>
    <x v="0"/>
    <x v="0"/>
    <m/>
  </r>
  <r>
    <s v=""/>
    <s v=" HR_0402_6170"/>
    <s v="ATR Quad/Dipole Lambda - PSC/PSI/REG BTPs  - FPGA Mods &amp; Timing Interface for EIC requirements"/>
    <s v="6.05.03.02"/>
    <x v="0"/>
    <d v="2026-02-23T00:00:00"/>
    <d v="2026-06-08T00:00:00"/>
    <s v="apatil"/>
    <s v="bruno"/>
    <n v="18898.61"/>
    <s v="EDIA"/>
    <s v="C"/>
    <s v="Labor"/>
    <s v="TEC"/>
    <m/>
    <s v="BNL"/>
    <s v="Const"/>
    <s v="PS"/>
    <x v="8"/>
    <m/>
    <m/>
    <m/>
    <m/>
    <m/>
    <m/>
    <m/>
    <m/>
    <m/>
    <m/>
    <n v="18898.61"/>
    <m/>
    <m/>
    <m/>
    <m/>
    <m/>
    <m/>
    <m/>
    <m/>
    <x v="0"/>
    <x v="0"/>
    <m/>
  </r>
  <r>
    <s v=""/>
    <s v=" DE_0200_1600"/>
    <s v="eRD101 - Georgia State University - modular RICH (mRICH) - FY22"/>
    <s v="6.10.02"/>
    <x v="0"/>
    <d v="2022-08-05T00:00:00"/>
    <d v="2022-09-30T00:00:00"/>
    <s v="tlewis"/>
    <s v="ullrich"/>
    <n v="0"/>
    <s v="CON"/>
    <s v="C"/>
    <s v="Nonlabor"/>
    <s v="OPC"/>
    <m/>
    <s v="BNL"/>
    <s v="R&amp;D"/>
    <s v="DET"/>
    <x v="3"/>
    <m/>
    <s v="APP00048"/>
    <m/>
    <m/>
    <m/>
    <m/>
    <m/>
    <m/>
    <m/>
    <m/>
    <m/>
    <m/>
    <m/>
    <m/>
    <m/>
    <m/>
    <m/>
    <m/>
    <m/>
    <x v="0"/>
    <x v="0"/>
    <m/>
  </r>
  <r>
    <s v=""/>
    <s v=" DE_0200_1605"/>
    <s v="eRD102 - INFN - dual RICH (dRICH) - FY22"/>
    <s v="6.10.02"/>
    <x v="0"/>
    <d v="2022-10-03T00:00:00"/>
    <d v="2023-04-11T00:00:00"/>
    <s v="ewoolsey"/>
    <s v="rent"/>
    <n v="215668.19"/>
    <s v="CON"/>
    <s v="C"/>
    <s v="Nonlabor"/>
    <s v="OPC"/>
    <m/>
    <s v="JLAB"/>
    <s v="R&amp;D"/>
    <s v="DET"/>
    <x v="3"/>
    <s v="S.P006"/>
    <m/>
    <m/>
    <m/>
    <m/>
    <m/>
    <m/>
    <n v="215668.19"/>
    <m/>
    <m/>
    <m/>
    <m/>
    <m/>
    <m/>
    <m/>
    <m/>
    <m/>
    <m/>
    <m/>
    <x v="0"/>
    <x v="0"/>
    <m/>
  </r>
  <r>
    <s v=""/>
    <s v=" HR_0809_1020"/>
    <s v="SHC PS Final System DesignSystem Design"/>
    <s v="6.05.07.07"/>
    <x v="0"/>
    <d v="2024-02-29T00:00:00"/>
    <d v="2024-03-27T00:00:00"/>
    <s v="apatil"/>
    <s v="bruno"/>
    <n v="24237.22"/>
    <s v="EDIA"/>
    <s v="C"/>
    <s v="Labor"/>
    <s v="TEC"/>
    <m/>
    <s v="BNL"/>
    <s v="PED"/>
    <s v="SHC"/>
    <x v="6"/>
    <m/>
    <m/>
    <m/>
    <m/>
    <m/>
    <m/>
    <m/>
    <m/>
    <n v="24237.22"/>
    <m/>
    <m/>
    <m/>
    <m/>
    <m/>
    <m/>
    <m/>
    <m/>
    <m/>
    <m/>
    <x v="0"/>
    <x v="0"/>
    <m/>
  </r>
  <r>
    <s v=""/>
    <s v=" HR_0809_9170"/>
    <s v="Medium PS - PSC/PSI/REG BTPs  - FPGA Mods &amp; Timing Interface for EIC requirements"/>
    <s v="6.05.07.07"/>
    <x v="0"/>
    <d v="2027-01-19T00:00:00"/>
    <d v="2027-04-13T00:00:00"/>
    <s v="apatil"/>
    <s v="bruno"/>
    <n v="19560.07"/>
    <s v="EDIA"/>
    <s v="C"/>
    <s v="Labor"/>
    <s v="TEC"/>
    <m/>
    <s v="BNL"/>
    <s v="Const"/>
    <s v="SHC"/>
    <x v="8"/>
    <m/>
    <m/>
    <m/>
    <m/>
    <m/>
    <m/>
    <m/>
    <m/>
    <m/>
    <m/>
    <m/>
    <n v="19560.07"/>
    <m/>
    <m/>
    <m/>
    <m/>
    <m/>
    <m/>
    <m/>
    <x v="0"/>
    <x v="0"/>
    <m/>
  </r>
  <r>
    <s v=""/>
    <s v=" IR_0203_1005"/>
    <s v="IR Power Supplies - System Preliminary Design"/>
    <s v="6.06.02.03"/>
    <x v="0"/>
    <d v="2024-01-02T00:00:00"/>
    <d v="2024-07-05T00:00:00"/>
    <s v="apatil"/>
    <s v="bruno"/>
    <n v="34294.839999999997"/>
    <s v="EDIA"/>
    <s v="C"/>
    <s v="Labor"/>
    <s v="TEC"/>
    <m/>
    <s v="BNL"/>
    <s v="PED"/>
    <s v="PS"/>
    <x v="11"/>
    <m/>
    <m/>
    <m/>
    <m/>
    <m/>
    <m/>
    <m/>
    <m/>
    <n v="34294.839999999997"/>
    <m/>
    <m/>
    <m/>
    <m/>
    <m/>
    <m/>
    <m/>
    <m/>
    <m/>
    <m/>
    <x v="0"/>
    <x v="0"/>
    <m/>
  </r>
  <r>
    <s v=""/>
    <s v=" IR_0203_9170"/>
    <s v="IR PS -PSC/PSI/REG BTPs - FPGA Mods &amp; Timing Interface for EIC requirements"/>
    <s v="6.06.02.03"/>
    <x v="0"/>
    <d v="2026-05-19T00:00:00"/>
    <d v="2026-06-30T00:00:00"/>
    <s v="apatil"/>
    <s v="bruno"/>
    <n v="18898.61"/>
    <s v="EDIA"/>
    <s v="C"/>
    <s v="Labor"/>
    <s v="TEC"/>
    <m/>
    <s v="BNL"/>
    <s v="Const"/>
    <s v="PS"/>
    <x v="5"/>
    <m/>
    <m/>
    <m/>
    <m/>
    <m/>
    <m/>
    <m/>
    <m/>
    <m/>
    <m/>
    <n v="18898.61"/>
    <m/>
    <m/>
    <m/>
    <m/>
    <m/>
    <m/>
    <m/>
    <m/>
    <x v="0"/>
    <x v="0"/>
    <m/>
  </r>
  <r>
    <s v=""/>
    <s v=" DE_0200_1555"/>
    <s v="JLab R&amp;D Oversight - FY22"/>
    <s v="6.10.02"/>
    <x v="0"/>
    <d v="2021-10-01T00:00:00"/>
    <d v="2022-09-30T00:00:00"/>
    <s v="ewoolsey"/>
    <s v="rent"/>
    <n v="0"/>
    <s v="EDIA"/>
    <s v="A"/>
    <s v="Labor"/>
    <s v="OPC"/>
    <m/>
    <s v="JLAB"/>
    <s v="R&amp;D"/>
    <s v="DET"/>
    <x v="0"/>
    <m/>
    <m/>
    <m/>
    <m/>
    <m/>
    <m/>
    <m/>
    <m/>
    <m/>
    <m/>
    <m/>
    <m/>
    <m/>
    <m/>
    <m/>
    <m/>
    <m/>
    <m/>
    <m/>
    <x v="0"/>
    <x v="0"/>
    <m/>
  </r>
  <r>
    <s v=""/>
    <s v=" DE_0200_1550"/>
    <s v="BNL R&amp;D Oversight - FY22"/>
    <s v="6.10.02"/>
    <x v="0"/>
    <d v="2021-10-01T00:00:00"/>
    <d v="2022-09-30T00:00:00"/>
    <s v="tlewis"/>
    <s v="ullrich"/>
    <n v="0"/>
    <s v="EDIA"/>
    <s v="A"/>
    <s v="Labor"/>
    <s v="OPC"/>
    <m/>
    <s v="BNL"/>
    <s v="R&amp;D"/>
    <s v="DET"/>
    <x v="0"/>
    <m/>
    <m/>
    <m/>
    <m/>
    <m/>
    <m/>
    <m/>
    <m/>
    <m/>
    <m/>
    <m/>
    <m/>
    <m/>
    <m/>
    <m/>
    <m/>
    <m/>
    <m/>
    <m/>
    <x v="0"/>
    <x v="0"/>
    <m/>
  </r>
  <r>
    <s v=""/>
    <s v=" RD_0202_1486"/>
    <s v="FY23 - Calculations of Electron Polarization in the ESR  (Eliana Gianfelice-Wendt - Fermi Lab)"/>
    <s v="6.02.02.02"/>
    <x v="0"/>
    <d v="2022-10-04T00:00:00"/>
    <d v="2023-10-02T00:00:00"/>
    <s v="apatil"/>
    <s v="blaskiewicz"/>
    <n v="209325.13"/>
    <s v="EDIA"/>
    <s v="C"/>
    <s v="Nonlabor"/>
    <s v="TEC"/>
    <m/>
    <s v="BNL"/>
    <s v="PED.Design"/>
    <s v="AD"/>
    <x v="1"/>
    <s v="S.P299"/>
    <m/>
    <m/>
    <m/>
    <m/>
    <m/>
    <m/>
    <n v="208484.47"/>
    <n v="840.66"/>
    <m/>
    <m/>
    <m/>
    <m/>
    <m/>
    <m/>
    <m/>
    <m/>
    <m/>
    <m/>
    <x v="0"/>
    <x v="0"/>
    <m/>
  </r>
  <r>
    <s v=""/>
    <s v=" RD_0202_1487"/>
    <s v="FY24 - Calculations of Electron Polarization in the ESR  (Eliana Gianfelice-Wendt - Fermi Lab)"/>
    <s v="6.02.02.02"/>
    <x v="0"/>
    <d v="2023-10-03T00:00:00"/>
    <d v="2024-10-01T00:00:00"/>
    <s v="apatil"/>
    <s v="blaskiewicz"/>
    <n v="214139.5"/>
    <s v="EDIA"/>
    <s v="C"/>
    <s v="Nonlabor"/>
    <s v="TEC"/>
    <m/>
    <s v="BNL"/>
    <s v="PED.Design"/>
    <s v="AD"/>
    <x v="1"/>
    <s v="S.P299"/>
    <m/>
    <m/>
    <m/>
    <m/>
    <m/>
    <m/>
    <m/>
    <n v="213282.94"/>
    <n v="856.56"/>
    <m/>
    <m/>
    <m/>
    <m/>
    <m/>
    <m/>
    <m/>
    <m/>
    <m/>
    <x v="0"/>
    <x v="0"/>
    <m/>
  </r>
  <r>
    <s v=""/>
    <s v=" DE_0200_1565"/>
    <s v="JLab R&amp;D Oversight - FY23"/>
    <s v="6.10.02"/>
    <x v="0"/>
    <d v="2022-10-03T00:00:00"/>
    <d v="2023-09-29T00:00:00"/>
    <s v="ewoolsey"/>
    <s v="rent"/>
    <n v="93110.03"/>
    <s v="EDIA"/>
    <s v="A"/>
    <s v="Labor"/>
    <s v="OPC"/>
    <m/>
    <s v="JLAB"/>
    <s v="R&amp;D"/>
    <s v="DET"/>
    <x v="0"/>
    <m/>
    <m/>
    <m/>
    <m/>
    <m/>
    <m/>
    <m/>
    <n v="93110.03"/>
    <m/>
    <m/>
    <m/>
    <m/>
    <m/>
    <m/>
    <m/>
    <m/>
    <m/>
    <m/>
    <m/>
    <x v="0"/>
    <x v="0"/>
    <m/>
  </r>
  <r>
    <s v=""/>
    <s v=" DE_0200_1560"/>
    <s v="BNL R&amp;D Oversight - FY23"/>
    <s v="6.10.02"/>
    <x v="0"/>
    <d v="2022-10-03T00:00:00"/>
    <d v="2023-09-29T00:00:00"/>
    <s v="tlewis"/>
    <s v="ullrich"/>
    <n v="81670.850000000006"/>
    <s v="EDIA"/>
    <s v="A"/>
    <s v="Labor"/>
    <s v="OPC"/>
    <m/>
    <s v="BNL"/>
    <s v="R&amp;D"/>
    <s v="DET"/>
    <x v="0"/>
    <m/>
    <m/>
    <m/>
    <m/>
    <m/>
    <m/>
    <m/>
    <n v="81670.850000000006"/>
    <m/>
    <m/>
    <m/>
    <m/>
    <m/>
    <m/>
    <m/>
    <m/>
    <m/>
    <m/>
    <m/>
    <x v="0"/>
    <x v="0"/>
    <m/>
  </r>
  <r>
    <s v=""/>
    <s v=" DE_0200_1575"/>
    <s v="JLab R&amp;D Oversight - FY24"/>
    <s v="6.10.02"/>
    <x v="0"/>
    <d v="2023-10-02T00:00:00"/>
    <d v="2024-09-30T00:00:00"/>
    <s v="ewoolsey"/>
    <s v="rent"/>
    <n v="95903.33"/>
    <s v="EDIA"/>
    <s v="A"/>
    <s v="Labor"/>
    <s v="OPC"/>
    <m/>
    <s v="JLAB"/>
    <s v="R&amp;D"/>
    <s v="DET"/>
    <x v="0"/>
    <m/>
    <m/>
    <m/>
    <m/>
    <m/>
    <m/>
    <m/>
    <m/>
    <n v="95903.33"/>
    <m/>
    <m/>
    <m/>
    <m/>
    <m/>
    <m/>
    <m/>
    <m/>
    <m/>
    <m/>
    <x v="0"/>
    <x v="0"/>
    <m/>
  </r>
  <r>
    <s v=""/>
    <s v=" DE_0200_1570"/>
    <s v="BNL R&amp;D Oversight - FY24"/>
    <s v="6.10.02"/>
    <x v="0"/>
    <d v="2023-10-02T00:00:00"/>
    <d v="2024-09-30T00:00:00"/>
    <s v="tlewis"/>
    <s v="ullrich"/>
    <n v="84529.33"/>
    <s v="EDIA"/>
    <s v="A"/>
    <s v="Labor"/>
    <s v="OPC"/>
    <m/>
    <s v="BNL"/>
    <s v="R&amp;D"/>
    <s v="DET"/>
    <x v="0"/>
    <m/>
    <m/>
    <m/>
    <m/>
    <m/>
    <m/>
    <m/>
    <m/>
    <n v="84529.33"/>
    <m/>
    <m/>
    <m/>
    <m/>
    <m/>
    <m/>
    <m/>
    <m/>
    <m/>
    <m/>
    <x v="0"/>
    <x v="0"/>
    <m/>
  </r>
  <r>
    <s v=""/>
    <s v=" DE_0200_1585"/>
    <s v="JLab R&amp;D Oversight - FY25"/>
    <s v="6.10.02"/>
    <x v="0"/>
    <d v="2024-10-01T00:00:00"/>
    <d v="2025-09-30T00:00:00"/>
    <s v="ewoolsey"/>
    <s v="rent"/>
    <n v="98780.44"/>
    <s v="EDIA"/>
    <s v="A"/>
    <s v="Labor"/>
    <s v="OPC"/>
    <m/>
    <s v="JLAB"/>
    <s v="R&amp;D"/>
    <s v="DET"/>
    <x v="0"/>
    <m/>
    <m/>
    <m/>
    <m/>
    <m/>
    <m/>
    <m/>
    <m/>
    <m/>
    <n v="98780.44"/>
    <m/>
    <m/>
    <m/>
    <m/>
    <m/>
    <m/>
    <m/>
    <m/>
    <m/>
    <x v="0"/>
    <x v="0"/>
    <m/>
  </r>
  <r>
    <s v=""/>
    <s v=" DE_0200_1580"/>
    <s v="BNL R&amp;D Oversight - FY25"/>
    <s v="6.10.02"/>
    <x v="0"/>
    <d v="2024-10-01T00:00:00"/>
    <d v="2025-09-30T00:00:00"/>
    <s v="tlewis"/>
    <s v="ullrich"/>
    <n v="87487.86"/>
    <s v="EDIA"/>
    <s v="A"/>
    <s v="Labor"/>
    <s v="OPC"/>
    <m/>
    <s v="BNL"/>
    <s v="R&amp;D"/>
    <s v="DET"/>
    <x v="0"/>
    <m/>
    <m/>
    <m/>
    <m/>
    <m/>
    <m/>
    <m/>
    <m/>
    <m/>
    <n v="87487.86"/>
    <m/>
    <m/>
    <m/>
    <m/>
    <m/>
    <m/>
    <m/>
    <m/>
    <m/>
    <x v="0"/>
    <x v="0"/>
    <m/>
  </r>
  <r>
    <s v=""/>
    <s v=" DE_0200_1595"/>
    <s v="JLab R&amp;D Oversight - FY26"/>
    <s v="6.10.02"/>
    <x v="0"/>
    <d v="2025-10-01T00:00:00"/>
    <d v="2026-03-20T00:00:00"/>
    <s v="ewoolsey"/>
    <s v="rent"/>
    <n v="46247.199999999997"/>
    <s v="EDIA"/>
    <s v="A"/>
    <s v="Labor"/>
    <s v="OPC"/>
    <m/>
    <s v="JLAB"/>
    <s v="R&amp;D"/>
    <s v="DET"/>
    <x v="0"/>
    <m/>
    <m/>
    <m/>
    <m/>
    <m/>
    <m/>
    <m/>
    <m/>
    <m/>
    <m/>
    <n v="46247.199999999997"/>
    <m/>
    <m/>
    <m/>
    <m/>
    <m/>
    <m/>
    <m/>
    <m/>
    <x v="0"/>
    <x v="0"/>
    <m/>
  </r>
  <r>
    <s v=""/>
    <s v=" DE_0200_1590"/>
    <s v="BNL R&amp;D Oversight - FY26"/>
    <s v="6.10.02"/>
    <x v="0"/>
    <d v="2025-10-01T00:00:00"/>
    <d v="2026-03-20T00:00:00"/>
    <s v="tlewis"/>
    <s v="ullrich"/>
    <n v="41159.06"/>
    <s v="EDIA"/>
    <s v="A"/>
    <s v="Labor"/>
    <s v="OPC"/>
    <m/>
    <s v="BNL"/>
    <s v="R&amp;D"/>
    <s v="DET"/>
    <x v="0"/>
    <m/>
    <m/>
    <m/>
    <m/>
    <m/>
    <m/>
    <m/>
    <m/>
    <m/>
    <m/>
    <n v="41159.06"/>
    <m/>
    <m/>
    <m/>
    <m/>
    <m/>
    <m/>
    <m/>
    <m/>
    <x v="0"/>
    <x v="0"/>
    <m/>
  </r>
  <r>
    <s v=""/>
    <s v=" IR_0206_6360"/>
    <s v="IR BPMs Final Design"/>
    <s v="6.06.02.05.01"/>
    <x v="0"/>
    <d v="2024-05-08T00:00:00"/>
    <d v="2025-02-26T00:00:00"/>
    <s v="mahmed"/>
    <s v="gassner"/>
    <n v="62062.16"/>
    <s v="EDIA"/>
    <s v="C"/>
    <s v="Labor"/>
    <s v="TEC"/>
    <m/>
    <s v="BNL"/>
    <s v="PED"/>
    <s v="INS"/>
    <x v="6"/>
    <m/>
    <m/>
    <m/>
    <m/>
    <m/>
    <m/>
    <m/>
    <m/>
    <n v="31341.39"/>
    <n v="30720.77"/>
    <m/>
    <m/>
    <m/>
    <m/>
    <m/>
    <m/>
    <m/>
    <m/>
    <m/>
    <x v="0"/>
    <x v="0"/>
    <m/>
  </r>
  <r>
    <s v=""/>
    <s v=" IR_0206_6360"/>
    <s v="IR BPMs Final Design"/>
    <s v="6.06.02.05.01"/>
    <x v="0"/>
    <d v="2024-05-08T00:00:00"/>
    <d v="2025-02-26T00:00:00"/>
    <s v="mahmed"/>
    <s v="gassner"/>
    <n v="63628.18"/>
    <s v="EDIA"/>
    <s v="C"/>
    <s v="Labor"/>
    <s v="TEC"/>
    <m/>
    <s v="BNL"/>
    <s v="PED"/>
    <s v="INS"/>
    <x v="6"/>
    <m/>
    <m/>
    <m/>
    <m/>
    <m/>
    <m/>
    <m/>
    <m/>
    <n v="32132.23"/>
    <n v="31495.95"/>
    <m/>
    <m/>
    <m/>
    <m/>
    <m/>
    <m/>
    <m/>
    <m/>
    <m/>
    <x v="0"/>
    <x v="0"/>
    <m/>
  </r>
  <r>
    <s v=""/>
    <s v=" DE_0200_1610"/>
    <s v="eRD103 - high performance DIRC (hpDIRC) - FY22"/>
    <s v="6.10.02"/>
    <x v="0"/>
    <d v="2022-08-05T00:00:00"/>
    <d v="2022-09-30T00:00:00"/>
    <s v="tlewis"/>
    <s v="ullrich"/>
    <n v="0"/>
    <s v="CON"/>
    <s v="C"/>
    <s v="Nonlabor"/>
    <s v="OPC"/>
    <m/>
    <s v="BNL"/>
    <s v="R&amp;D"/>
    <s v="DET"/>
    <x v="3"/>
    <m/>
    <s v="APP00048"/>
    <m/>
    <m/>
    <m/>
    <m/>
    <m/>
    <m/>
    <m/>
    <m/>
    <m/>
    <m/>
    <m/>
    <m/>
    <m/>
    <m/>
    <m/>
    <m/>
    <m/>
    <x v="0"/>
    <x v="0"/>
    <m/>
  </r>
  <r>
    <s v=""/>
    <s v=" DE_0200_1615"/>
    <s v="eRD103 - ODU - high performance DIRC (hpDIRC) - FY22"/>
    <s v="6.10.02"/>
    <x v="0"/>
    <d v="2022-08-05T00:00:00"/>
    <d v="2022-09-30T00:00:00"/>
    <s v="tlewis"/>
    <s v="ullrich"/>
    <n v="0"/>
    <s v="CON"/>
    <s v="C"/>
    <s v="Nonlabor"/>
    <s v="OPC"/>
    <m/>
    <s v="BNL"/>
    <s v="R&amp;D"/>
    <s v="DET"/>
    <x v="3"/>
    <m/>
    <s v="APP00048"/>
    <m/>
    <m/>
    <m/>
    <m/>
    <m/>
    <m/>
    <m/>
    <m/>
    <m/>
    <m/>
    <m/>
    <m/>
    <m/>
    <m/>
    <m/>
    <m/>
    <m/>
    <x v="0"/>
    <x v="0"/>
    <m/>
  </r>
  <r>
    <s v=""/>
    <s v=" DE_0200_1620"/>
    <s v="eRD103 - high performance DIRC (hpDIRC) - FY22"/>
    <s v="6.10.02"/>
    <x v="0"/>
    <d v="2022-08-05T00:00:00"/>
    <d v="2022-09-30T00:00:00"/>
    <s v="tlewis"/>
    <s v="ullrich"/>
    <n v="0"/>
    <s v="CON"/>
    <s v="C"/>
    <s v="Nonlabor"/>
    <s v="OPC"/>
    <m/>
    <s v="BNL"/>
    <s v="R&amp;D"/>
    <s v="DET"/>
    <x v="3"/>
    <m/>
    <s v="APP00048"/>
    <m/>
    <m/>
    <m/>
    <m/>
    <m/>
    <m/>
    <m/>
    <m/>
    <m/>
    <m/>
    <m/>
    <m/>
    <m/>
    <m/>
    <m/>
    <m/>
    <m/>
    <x v="0"/>
    <x v="0"/>
    <m/>
  </r>
  <r>
    <s v=""/>
    <s v=" DE_0200_1625"/>
    <s v="eRD104 - Service Reduction - FY22"/>
    <s v="6.10.02"/>
    <x v="0"/>
    <d v="2022-08-05T00:00:00"/>
    <d v="2022-09-30T00:00:00"/>
    <s v="tlewis"/>
    <s v="ullrich"/>
    <n v="0"/>
    <s v="CON"/>
    <s v="C"/>
    <s v="Nonlabor"/>
    <s v="OPC"/>
    <m/>
    <s v="BNL"/>
    <s v="R&amp;D"/>
    <s v="DET"/>
    <x v="3"/>
    <m/>
    <s v="APP00048"/>
    <m/>
    <m/>
    <m/>
    <m/>
    <m/>
    <m/>
    <m/>
    <m/>
    <m/>
    <m/>
    <m/>
    <m/>
    <m/>
    <m/>
    <m/>
    <m/>
    <m/>
    <x v="0"/>
    <x v="0"/>
    <m/>
  </r>
  <r>
    <s v=""/>
    <s v=" DE_0200_1630"/>
    <s v="eRD104 - Service Reduction - FY22"/>
    <s v="6.10.02"/>
    <x v="0"/>
    <d v="2022-08-05T00:00:00"/>
    <d v="2022-09-30T00:00:00"/>
    <s v="tlewis"/>
    <s v="ullrich"/>
    <n v="0"/>
    <s v="CON"/>
    <s v="C"/>
    <s v="Nonlabor"/>
    <s v="OPC"/>
    <m/>
    <s v="BNL"/>
    <s v="R&amp;D"/>
    <s v="DET"/>
    <x v="3"/>
    <m/>
    <s v="APP00048"/>
    <m/>
    <m/>
    <m/>
    <m/>
    <m/>
    <m/>
    <m/>
    <m/>
    <m/>
    <m/>
    <m/>
    <m/>
    <m/>
    <m/>
    <m/>
    <m/>
    <m/>
    <x v="0"/>
    <x v="0"/>
    <m/>
  </r>
  <r>
    <s v=""/>
    <s v=" DE_0200_1635"/>
    <s v="eRD108 - Micro Patter Gaseous Detectors (MPGDs) - FY22"/>
    <s v="6.10.02"/>
    <x v="0"/>
    <d v="2022-08-05T00:00:00"/>
    <d v="2022-09-30T00:00:00"/>
    <s v="tlewis"/>
    <s v="ullrich"/>
    <n v="0"/>
    <s v="CON"/>
    <s v="C"/>
    <s v="Nonlabor"/>
    <s v="OPC"/>
    <m/>
    <s v="BNL"/>
    <s v="R&amp;D"/>
    <s v="DET"/>
    <x v="3"/>
    <m/>
    <s v="APP00048"/>
    <m/>
    <m/>
    <m/>
    <m/>
    <m/>
    <m/>
    <m/>
    <m/>
    <m/>
    <m/>
    <m/>
    <m/>
    <m/>
    <m/>
    <m/>
    <m/>
    <m/>
    <x v="0"/>
    <x v="0"/>
    <m/>
  </r>
  <r>
    <s v=""/>
    <s v=" DE_0200_1660"/>
    <s v="eRD110 - Photosensors - FY22"/>
    <s v="6.10.02"/>
    <x v="0"/>
    <d v="2022-08-05T00:00:00"/>
    <d v="2022-09-30T00:00:00"/>
    <s v="tlewis"/>
    <s v="ullrich"/>
    <n v="0"/>
    <s v="CON"/>
    <s v="C"/>
    <s v="Nonlabor"/>
    <s v="OPC"/>
    <m/>
    <s v="BNL"/>
    <s v="R&amp;D"/>
    <s v="DET"/>
    <x v="3"/>
    <m/>
    <s v="APP00048"/>
    <m/>
    <m/>
    <m/>
    <m/>
    <m/>
    <m/>
    <m/>
    <m/>
    <m/>
    <m/>
    <m/>
    <m/>
    <m/>
    <m/>
    <m/>
    <m/>
    <m/>
    <x v="0"/>
    <x v="0"/>
    <m/>
  </r>
  <r>
    <s v=""/>
    <s v=" DE_0200_1665"/>
    <s v="eRD110 - Photosensors - FY22"/>
    <s v="6.10.02"/>
    <x v="0"/>
    <d v="2022-08-05T00:00:00"/>
    <d v="2022-09-30T00:00:00"/>
    <s v="tlewis"/>
    <s v="ullrich"/>
    <n v="0"/>
    <s v="CON"/>
    <s v="C"/>
    <s v="Nonlabor"/>
    <s v="OPC"/>
    <m/>
    <s v="BNL"/>
    <s v="R&amp;D"/>
    <s v="DET"/>
    <x v="3"/>
    <m/>
    <s v="APP00048"/>
    <m/>
    <m/>
    <m/>
    <m/>
    <m/>
    <m/>
    <m/>
    <m/>
    <m/>
    <m/>
    <m/>
    <m/>
    <m/>
    <m/>
    <m/>
    <m/>
    <m/>
    <x v="0"/>
    <x v="0"/>
    <m/>
  </r>
  <r>
    <s v=""/>
    <s v=" DE_0200_1670"/>
    <s v="eRD111 - Si-Tracker - FY22"/>
    <s v="6.10.02"/>
    <x v="0"/>
    <d v="2022-08-05T00:00:00"/>
    <d v="2022-09-30T00:00:00"/>
    <s v="tlewis"/>
    <s v="ullrich"/>
    <n v="0"/>
    <s v="CON"/>
    <s v="C"/>
    <s v="Nonlabor"/>
    <s v="OPC"/>
    <m/>
    <s v="BNL"/>
    <s v="R&amp;D"/>
    <s v="DET"/>
    <x v="3"/>
    <m/>
    <s v="APP00048"/>
    <m/>
    <m/>
    <m/>
    <m/>
    <m/>
    <m/>
    <m/>
    <m/>
    <m/>
    <m/>
    <m/>
    <m/>
    <m/>
    <m/>
    <m/>
    <m/>
    <m/>
    <x v="0"/>
    <x v="0"/>
    <m/>
  </r>
  <r>
    <s v=""/>
    <s v=" DE_0200_1675"/>
    <s v="eRD111 - Si-Tracker - FY22"/>
    <s v="6.10.02"/>
    <x v="0"/>
    <d v="2022-08-05T00:00:00"/>
    <d v="2022-09-30T00:00:00"/>
    <s v="tlewis"/>
    <s v="ullrich"/>
    <n v="0"/>
    <s v="CON"/>
    <s v="C"/>
    <s v="Nonlabor"/>
    <s v="OPC"/>
    <m/>
    <s v="BNL"/>
    <s v="R&amp;D"/>
    <s v="DET"/>
    <x v="3"/>
    <m/>
    <s v="APP00048"/>
    <m/>
    <m/>
    <m/>
    <m/>
    <m/>
    <m/>
    <m/>
    <m/>
    <m/>
    <m/>
    <m/>
    <m/>
    <m/>
    <m/>
    <m/>
    <m/>
    <m/>
    <x v="0"/>
    <x v="0"/>
    <m/>
  </r>
  <r>
    <s v=""/>
    <s v=" DE_0200_1680"/>
    <s v="eRD112 - AC-LGAD sensor and ASICs - FY22"/>
    <s v="6.10.02"/>
    <x v="0"/>
    <d v="2022-08-05T00:00:00"/>
    <d v="2022-09-30T00:00:00"/>
    <s v="tlewis"/>
    <s v="ullrich"/>
    <n v="0"/>
    <s v="CON"/>
    <s v="C"/>
    <s v="Nonlabor"/>
    <s v="OPC"/>
    <m/>
    <s v="BNL"/>
    <s v="R&amp;D"/>
    <s v="DET"/>
    <x v="3"/>
    <m/>
    <s v="APP00048"/>
    <m/>
    <m/>
    <m/>
    <m/>
    <m/>
    <m/>
    <m/>
    <m/>
    <m/>
    <m/>
    <m/>
    <m/>
    <m/>
    <m/>
    <m/>
    <m/>
    <m/>
    <x v="0"/>
    <x v="0"/>
    <m/>
  </r>
  <r>
    <s v=""/>
    <s v=" DE_0200_1685"/>
    <s v="eRD112 - AC-LGAD sensor and ASICs - FY22"/>
    <s v="6.10.02"/>
    <x v="0"/>
    <d v="2022-08-05T00:00:00"/>
    <d v="2022-09-30T00:00:00"/>
    <s v="tlewis"/>
    <s v="ullrich"/>
    <n v="0"/>
    <s v="CON"/>
    <s v="C"/>
    <s v="Nonlabor"/>
    <s v="OPC"/>
    <m/>
    <s v="BNL"/>
    <s v="R&amp;D"/>
    <s v="DET"/>
    <x v="3"/>
    <m/>
    <s v="APP00048"/>
    <m/>
    <m/>
    <m/>
    <m/>
    <m/>
    <m/>
    <m/>
    <m/>
    <m/>
    <m/>
    <m/>
    <m/>
    <m/>
    <m/>
    <m/>
    <m/>
    <m/>
    <x v="0"/>
    <x v="0"/>
    <m/>
  </r>
  <r>
    <s v=""/>
    <s v=" DE_0200_1695"/>
    <s v="eRD112 - AC-LGAD sensor and ASICs - FY22"/>
    <s v="6.10.02"/>
    <x v="0"/>
    <d v="2022-08-05T00:00:00"/>
    <d v="2022-09-30T00:00:00"/>
    <s v="tlewis"/>
    <s v="ullrich"/>
    <n v="0"/>
    <s v="CON"/>
    <s v="C"/>
    <s v="Nonlabor"/>
    <s v="OPC"/>
    <m/>
    <s v="BNL"/>
    <s v="R&amp;D"/>
    <s v="DET"/>
    <x v="3"/>
    <m/>
    <s v="APP00048"/>
    <m/>
    <m/>
    <m/>
    <m/>
    <m/>
    <m/>
    <m/>
    <m/>
    <m/>
    <m/>
    <m/>
    <m/>
    <m/>
    <m/>
    <m/>
    <m/>
    <m/>
    <x v="0"/>
    <x v="0"/>
    <m/>
  </r>
  <r>
    <s v=""/>
    <s v=" DE_0200_1690"/>
    <s v="eRD112 - AC-LGAD sensor and ASICs - FY22"/>
    <s v="6.10.02"/>
    <x v="0"/>
    <d v="2022-08-05T00:00:00"/>
    <d v="2022-09-30T00:00:00"/>
    <s v="tlewis"/>
    <s v="ullrich"/>
    <n v="0"/>
    <s v="CON"/>
    <s v="C"/>
    <s v="Nonlabor"/>
    <s v="OPC"/>
    <m/>
    <s v="BNL"/>
    <s v="R&amp;D"/>
    <s v="DET"/>
    <x v="3"/>
    <m/>
    <s v="APP00048"/>
    <m/>
    <m/>
    <m/>
    <m/>
    <m/>
    <m/>
    <m/>
    <m/>
    <m/>
    <m/>
    <m/>
    <m/>
    <m/>
    <m/>
    <m/>
    <m/>
    <m/>
    <x v="0"/>
    <x v="0"/>
    <m/>
  </r>
  <r>
    <s v=""/>
    <s v=" DE_0200_1700"/>
    <s v="eRD112 - AC-LGAD sensor and ASICs - FY22"/>
    <s v="6.10.02"/>
    <x v="0"/>
    <d v="2022-08-05T00:00:00"/>
    <d v="2022-09-30T00:00:00"/>
    <s v="tlewis"/>
    <s v="ullrich"/>
    <n v="0"/>
    <s v="CON"/>
    <s v="C"/>
    <s v="Nonlabor"/>
    <s v="OPC"/>
    <m/>
    <s v="BNL"/>
    <s v="R&amp;D"/>
    <s v="DET"/>
    <x v="3"/>
    <m/>
    <s v="APP00048"/>
    <m/>
    <m/>
    <m/>
    <m/>
    <m/>
    <m/>
    <m/>
    <m/>
    <m/>
    <m/>
    <m/>
    <m/>
    <m/>
    <m/>
    <m/>
    <m/>
    <m/>
    <x v="0"/>
    <x v="0"/>
    <m/>
  </r>
  <r>
    <s v=""/>
    <s v=" RD_0306_5680"/>
    <s v="H - Coating POP - Procurement BNL Support"/>
    <s v="6.02.03.04"/>
    <x v="0"/>
    <d v="2023-02-15T00:00:00"/>
    <d v="2023-08-04T00:00:00"/>
    <s v="rnavarrol"/>
    <s v="chetzel"/>
    <n v="6372.14"/>
    <s v="EDIA"/>
    <s v="C"/>
    <s v="Labor"/>
    <s v="OPC"/>
    <m/>
    <s v="BNL"/>
    <s v="R&amp;D"/>
    <s v="VAC"/>
    <x v="3"/>
    <m/>
    <m/>
    <m/>
    <m/>
    <m/>
    <m/>
    <m/>
    <n v="6372.14"/>
    <m/>
    <m/>
    <m/>
    <m/>
    <m/>
    <m/>
    <m/>
    <m/>
    <m/>
    <m/>
    <m/>
    <x v="0"/>
    <x v="0"/>
    <m/>
  </r>
  <r>
    <s v=""/>
    <s v=" RD_0306_5670"/>
    <s v="H - Coating POP - Vendor Fabrication"/>
    <s v="6.02.03.04"/>
    <x v="0"/>
    <d v="2023-02-15T00:00:00"/>
    <d v="2023-08-04T00:00:00"/>
    <s v="rnavarrol"/>
    <s v="chetzel"/>
    <n v="104652.9"/>
    <s v="EDIA"/>
    <s v="C"/>
    <s v="Nonlabor"/>
    <s v="OPC"/>
    <m/>
    <s v="BNL"/>
    <s v="R&amp;D"/>
    <s v="VAC"/>
    <x v="3"/>
    <s v="P"/>
    <m/>
    <m/>
    <m/>
    <m/>
    <m/>
    <m/>
    <n v="104652.9"/>
    <m/>
    <m/>
    <m/>
    <m/>
    <m/>
    <m/>
    <m/>
    <m/>
    <m/>
    <m/>
    <m/>
    <x v="0"/>
    <x v="0"/>
    <m/>
  </r>
  <r>
    <s v=""/>
    <s v=" RD_0306_5610"/>
    <s v="H - Coating POP - Conceptual Design"/>
    <s v="6.02.03.04"/>
    <x v="0"/>
    <d v="2022-10-03T00:00:00"/>
    <d v="2022-11-15T00:00:00"/>
    <s v="rnavarrol"/>
    <s v="chetzel"/>
    <n v="12744.27"/>
    <s v="EDIA"/>
    <s v="C"/>
    <s v="Labor"/>
    <s v="OPC"/>
    <m/>
    <s v="BNL"/>
    <s v="R&amp;D"/>
    <s v="VAC"/>
    <x v="3"/>
    <m/>
    <m/>
    <m/>
    <m/>
    <m/>
    <m/>
    <m/>
    <n v="12744.27"/>
    <m/>
    <m/>
    <m/>
    <m/>
    <m/>
    <m/>
    <m/>
    <m/>
    <m/>
    <m/>
    <m/>
    <x v="0"/>
    <x v="0"/>
    <m/>
  </r>
  <r>
    <s v=""/>
    <s v=" RD_0306_5610"/>
    <s v="H - Coating POP - Conceptual Design"/>
    <s v="6.02.03.04"/>
    <x v="0"/>
    <d v="2022-10-03T00:00:00"/>
    <d v="2022-11-15T00:00:00"/>
    <s v="rnavarrol"/>
    <s v="chetzel"/>
    <n v="9659.94"/>
    <s v="EDIA"/>
    <s v="C"/>
    <s v="Labor"/>
    <s v="OPC"/>
    <m/>
    <s v="BNL"/>
    <s v="R&amp;D"/>
    <s v="VAC"/>
    <x v="3"/>
    <m/>
    <m/>
    <m/>
    <m/>
    <m/>
    <m/>
    <m/>
    <n v="9659.94"/>
    <m/>
    <m/>
    <m/>
    <m/>
    <m/>
    <m/>
    <m/>
    <m/>
    <m/>
    <m/>
    <m/>
    <x v="0"/>
    <x v="0"/>
    <m/>
  </r>
  <r>
    <s v=""/>
    <s v=" RD_0306_5610"/>
    <s v="H - Coating POP - Conceptual Design"/>
    <s v="6.02.03.04"/>
    <x v="0"/>
    <d v="2022-10-03T00:00:00"/>
    <d v="2022-11-15T00:00:00"/>
    <s v="rnavarrol"/>
    <s v="chetzel"/>
    <n v="6372.14"/>
    <s v="EDIA"/>
    <s v="C"/>
    <s v="Labor"/>
    <s v="OPC"/>
    <m/>
    <s v="BNL"/>
    <s v="R&amp;D"/>
    <s v="VAC"/>
    <x v="3"/>
    <m/>
    <m/>
    <m/>
    <m/>
    <m/>
    <m/>
    <m/>
    <n v="6372.14"/>
    <m/>
    <m/>
    <m/>
    <m/>
    <m/>
    <m/>
    <m/>
    <m/>
    <m/>
    <m/>
    <m/>
    <x v="0"/>
    <x v="0"/>
    <m/>
  </r>
  <r>
    <s v=""/>
    <s v=" RD_0306_5620"/>
    <s v="H - Coating POP - Component Details [integration]"/>
    <s v="6.02.03.04"/>
    <x v="0"/>
    <d v="2023-01-18T00:00:00"/>
    <d v="2023-02-14T00:00:00"/>
    <s v="rnavarrol"/>
    <s v="chetzel"/>
    <n v="6372.14"/>
    <s v="EDIA"/>
    <s v="C"/>
    <s v="Labor"/>
    <s v="OPC"/>
    <m/>
    <s v="BNL"/>
    <s v="R&amp;D"/>
    <s v="VAC"/>
    <x v="3"/>
    <m/>
    <m/>
    <m/>
    <m/>
    <m/>
    <m/>
    <m/>
    <n v="6372.14"/>
    <m/>
    <m/>
    <m/>
    <m/>
    <m/>
    <m/>
    <m/>
    <m/>
    <m/>
    <m/>
    <m/>
    <x v="0"/>
    <x v="0"/>
    <m/>
  </r>
  <r>
    <s v=""/>
    <s v=" RD_0306_5700"/>
    <s v="H - Coating POP - Assembly - Mechanical"/>
    <s v="6.02.03.04"/>
    <x v="0"/>
    <d v="2023-08-07T00:00:00"/>
    <d v="2023-09-01T00:00:00"/>
    <s v="rnavarrol"/>
    <s v="chetzel"/>
    <n v="8404.32"/>
    <s v="EDIA"/>
    <s v="C"/>
    <s v="Labor"/>
    <s v="OPC"/>
    <m/>
    <s v="BNL"/>
    <s v="R&amp;D"/>
    <s v="VAC"/>
    <x v="3"/>
    <m/>
    <m/>
    <m/>
    <m/>
    <m/>
    <m/>
    <m/>
    <n v="8404.32"/>
    <m/>
    <m/>
    <m/>
    <m/>
    <m/>
    <m/>
    <m/>
    <m/>
    <m/>
    <m/>
    <m/>
    <x v="0"/>
    <x v="0"/>
    <m/>
  </r>
  <r>
    <s v=""/>
    <s v=" RD_0306_5611"/>
    <s v="H - Coating POP - Finalize Design"/>
    <s v="6.02.03.04"/>
    <x v="0"/>
    <d v="2022-11-16T00:00:00"/>
    <d v="2022-12-15T00:00:00"/>
    <s v="rnavarrol"/>
    <s v="chetzel"/>
    <n v="6372.14"/>
    <s v="EDIA"/>
    <s v="C"/>
    <s v="Labor"/>
    <s v="OPC"/>
    <m/>
    <s v="BNL"/>
    <s v="R&amp;D"/>
    <s v="VAC"/>
    <x v="3"/>
    <m/>
    <m/>
    <m/>
    <m/>
    <m/>
    <m/>
    <m/>
    <n v="6372.14"/>
    <m/>
    <m/>
    <m/>
    <m/>
    <m/>
    <m/>
    <m/>
    <m/>
    <m/>
    <m/>
    <m/>
    <x v="0"/>
    <x v="0"/>
    <m/>
  </r>
  <r>
    <s v=""/>
    <s v=" RD_0306_5611"/>
    <s v="H - Coating POP - Finalize Design"/>
    <s v="6.02.03.04"/>
    <x v="0"/>
    <d v="2022-11-16T00:00:00"/>
    <d v="2022-12-15T00:00:00"/>
    <s v="rnavarrol"/>
    <s v="chetzel"/>
    <n v="9659.94"/>
    <s v="EDIA"/>
    <s v="C"/>
    <s v="Labor"/>
    <s v="OPC"/>
    <m/>
    <s v="BNL"/>
    <s v="R&amp;D"/>
    <s v="VAC"/>
    <x v="3"/>
    <m/>
    <m/>
    <m/>
    <m/>
    <m/>
    <m/>
    <m/>
    <n v="9659.94"/>
    <m/>
    <m/>
    <m/>
    <m/>
    <m/>
    <m/>
    <m/>
    <m/>
    <m/>
    <m/>
    <m/>
    <x v="0"/>
    <x v="0"/>
    <m/>
  </r>
  <r>
    <s v=""/>
    <s v=" RD_0306_5612"/>
    <s v="H - Coating POP - Electrical / Controls Design"/>
    <s v="6.02.03.04"/>
    <x v="0"/>
    <d v="2022-12-16T00:00:00"/>
    <d v="2023-01-17T00:00:00"/>
    <s v="rnavarrol"/>
    <s v="chetzel"/>
    <n v="12744.27"/>
    <s v="EDIA"/>
    <s v="C"/>
    <s v="Labor"/>
    <s v="OPC"/>
    <m/>
    <s v="BNL"/>
    <s v="R&amp;D"/>
    <s v="VAC"/>
    <x v="3"/>
    <m/>
    <m/>
    <m/>
    <m/>
    <m/>
    <m/>
    <m/>
    <n v="12744.27"/>
    <m/>
    <m/>
    <m/>
    <m/>
    <m/>
    <m/>
    <m/>
    <m/>
    <m/>
    <m/>
    <m/>
    <x v="0"/>
    <x v="0"/>
    <m/>
  </r>
  <r>
    <s v=""/>
    <s v=" RD_0306_5612"/>
    <s v="H - Coating POP - Electrical / Controls Design"/>
    <s v="6.02.03.04"/>
    <x v="0"/>
    <d v="2022-12-16T00:00:00"/>
    <d v="2023-01-17T00:00:00"/>
    <s v="rnavarrol"/>
    <s v="chetzel"/>
    <n v="9659.94"/>
    <s v="EDIA"/>
    <s v="C"/>
    <s v="Labor"/>
    <s v="OPC"/>
    <m/>
    <s v="BNL"/>
    <s v="R&amp;D"/>
    <s v="VAC"/>
    <x v="3"/>
    <m/>
    <m/>
    <m/>
    <m/>
    <m/>
    <m/>
    <m/>
    <n v="9659.94"/>
    <m/>
    <m/>
    <m/>
    <m/>
    <m/>
    <m/>
    <m/>
    <m/>
    <m/>
    <m/>
    <m/>
    <x v="0"/>
    <x v="0"/>
    <m/>
  </r>
  <r>
    <s v=""/>
    <s v=" RD_0306_5620"/>
    <s v="H - Coating POP - Component Details [integration]"/>
    <s v="6.02.03.04"/>
    <x v="0"/>
    <d v="2023-01-18T00:00:00"/>
    <d v="2023-02-14T00:00:00"/>
    <s v="rnavarrol"/>
    <s v="chetzel"/>
    <n v="19116.41"/>
    <s v="EDIA"/>
    <s v="C"/>
    <s v="Labor"/>
    <s v="OPC"/>
    <m/>
    <s v="BNL"/>
    <s v="R&amp;D"/>
    <s v="VAC"/>
    <x v="3"/>
    <m/>
    <m/>
    <m/>
    <m/>
    <m/>
    <m/>
    <m/>
    <n v="19116.41"/>
    <m/>
    <m/>
    <m/>
    <m/>
    <m/>
    <m/>
    <m/>
    <m/>
    <m/>
    <m/>
    <m/>
    <x v="0"/>
    <x v="0"/>
    <m/>
  </r>
  <r>
    <s v=""/>
    <s v=" RD_0306_5705"/>
    <s v="H - Coating POP - Assembly - Electrical"/>
    <s v="6.02.03.04"/>
    <x v="0"/>
    <d v="2023-08-07T00:00:00"/>
    <d v="2023-09-01T00:00:00"/>
    <s v="rnavarrol"/>
    <s v="chetzel"/>
    <n v="8404.32"/>
    <s v="EDIA"/>
    <s v="C"/>
    <s v="Labor"/>
    <s v="OPC"/>
    <m/>
    <s v="BNL"/>
    <s v="R&amp;D"/>
    <s v="VAC"/>
    <x v="3"/>
    <m/>
    <m/>
    <m/>
    <m/>
    <m/>
    <m/>
    <m/>
    <n v="8404.32"/>
    <m/>
    <m/>
    <m/>
    <m/>
    <m/>
    <m/>
    <m/>
    <m/>
    <m/>
    <m/>
    <m/>
    <x v="0"/>
    <x v="0"/>
    <m/>
  </r>
  <r>
    <s v=""/>
    <s v=" RD_0306_5621"/>
    <s v="H - Coating POP - Software Developement"/>
    <s v="6.02.03.04"/>
    <x v="0"/>
    <d v="2023-02-15T00:00:00"/>
    <d v="2023-05-10T00:00:00"/>
    <s v="rnavarrol"/>
    <s v="chetzel"/>
    <n v="3186.07"/>
    <s v="EDIA"/>
    <s v="C"/>
    <s v="Labor"/>
    <s v="OPC"/>
    <m/>
    <s v="BNL"/>
    <s v="R&amp;D"/>
    <s v="VAC"/>
    <x v="3"/>
    <m/>
    <m/>
    <m/>
    <m/>
    <m/>
    <m/>
    <m/>
    <n v="3186.07"/>
    <m/>
    <m/>
    <m/>
    <m/>
    <m/>
    <m/>
    <m/>
    <m/>
    <m/>
    <m/>
    <m/>
    <x v="0"/>
    <x v="0"/>
    <m/>
  </r>
  <r>
    <s v=""/>
    <s v=" RD_0306_5621"/>
    <s v="H - Coating POP - Software Developement"/>
    <s v="6.02.03.04"/>
    <x v="0"/>
    <d v="2023-02-15T00:00:00"/>
    <d v="2023-05-10T00:00:00"/>
    <s v="rnavarrol"/>
    <s v="chetzel"/>
    <n v="25488.55"/>
    <s v="EDIA"/>
    <s v="C"/>
    <s v="Labor"/>
    <s v="OPC"/>
    <m/>
    <s v="BNL"/>
    <s v="R&amp;D"/>
    <s v="VAC"/>
    <x v="3"/>
    <m/>
    <m/>
    <m/>
    <m/>
    <m/>
    <m/>
    <m/>
    <n v="25488.55"/>
    <m/>
    <m/>
    <m/>
    <m/>
    <m/>
    <m/>
    <m/>
    <m/>
    <m/>
    <m/>
    <m/>
    <x v="0"/>
    <x v="0"/>
    <m/>
  </r>
  <r>
    <s v=""/>
    <s v=" RD_0306_5720"/>
    <s v="H - Coating POP - Safety Review and Approval"/>
    <s v="6.02.03.04"/>
    <x v="0"/>
    <d v="2023-10-03T00:00:00"/>
    <d v="2023-10-31T00:00:00"/>
    <s v="rnavarrol"/>
    <s v="chetzel"/>
    <n v="2638.06"/>
    <s v="EDIA"/>
    <s v="C"/>
    <s v="Labor"/>
    <s v="OPC"/>
    <m/>
    <s v="BNL"/>
    <s v="R&amp;D"/>
    <s v="VAC"/>
    <x v="3"/>
    <m/>
    <m/>
    <m/>
    <m/>
    <m/>
    <m/>
    <m/>
    <m/>
    <n v="2638.06"/>
    <m/>
    <m/>
    <m/>
    <m/>
    <m/>
    <m/>
    <m/>
    <m/>
    <m/>
    <m/>
    <x v="0"/>
    <x v="0"/>
    <m/>
  </r>
  <r>
    <s v=""/>
    <s v=" RD_0306_5720"/>
    <s v="H - Coating POP - Safety Review and Approval"/>
    <s v="6.02.03.04"/>
    <x v="0"/>
    <d v="2023-10-03T00:00:00"/>
    <d v="2023-10-31T00:00:00"/>
    <s v="rnavarrol"/>
    <s v="chetzel"/>
    <n v="2638.06"/>
    <s v="EDIA"/>
    <s v="C"/>
    <s v="Labor"/>
    <s v="OPC"/>
    <m/>
    <s v="BNL"/>
    <s v="R&amp;D"/>
    <s v="VAC"/>
    <x v="3"/>
    <m/>
    <m/>
    <m/>
    <m/>
    <m/>
    <m/>
    <m/>
    <m/>
    <n v="2638.06"/>
    <m/>
    <m/>
    <m/>
    <m/>
    <m/>
    <m/>
    <m/>
    <m/>
    <m/>
    <m/>
    <x v="0"/>
    <x v="0"/>
    <m/>
  </r>
  <r>
    <s v=""/>
    <s v=" RD_0306_5710"/>
    <s v="H - Coating POP - Integrated Testing"/>
    <s v="6.02.03.04"/>
    <x v="0"/>
    <d v="2023-09-05T00:00:00"/>
    <d v="2023-10-02T00:00:00"/>
    <s v="rnavarrol"/>
    <s v="chetzel"/>
    <n v="19149.87"/>
    <s v="EDIA"/>
    <s v="C"/>
    <s v="Labor"/>
    <s v="OPC"/>
    <m/>
    <s v="BNL"/>
    <s v="R&amp;D"/>
    <s v="VAC"/>
    <x v="3"/>
    <m/>
    <m/>
    <m/>
    <m/>
    <m/>
    <m/>
    <m/>
    <n v="18192.37"/>
    <n v="957.49"/>
    <m/>
    <m/>
    <m/>
    <m/>
    <m/>
    <m/>
    <m/>
    <m/>
    <m/>
    <m/>
    <x v="0"/>
    <x v="0"/>
    <m/>
  </r>
  <r>
    <s v=""/>
    <s v=" RD_0306_5710"/>
    <s v="H - Coating POP - Integrated Testing"/>
    <s v="6.02.03.04"/>
    <x v="0"/>
    <d v="2023-09-05T00:00:00"/>
    <d v="2023-10-02T00:00:00"/>
    <s v="rnavarrol"/>
    <s v="chetzel"/>
    <n v="12766.58"/>
    <s v="EDIA"/>
    <s v="C"/>
    <s v="Labor"/>
    <s v="OPC"/>
    <m/>
    <s v="BNL"/>
    <s v="R&amp;D"/>
    <s v="VAC"/>
    <x v="3"/>
    <m/>
    <m/>
    <m/>
    <m/>
    <m/>
    <m/>
    <m/>
    <n v="12128.25"/>
    <n v="638.33000000000004"/>
    <m/>
    <m/>
    <m/>
    <m/>
    <m/>
    <m/>
    <m/>
    <m/>
    <m/>
    <m/>
    <x v="0"/>
    <x v="0"/>
    <m/>
  </r>
  <r>
    <s v=""/>
    <s v=" RD_0306_5830"/>
    <s v="HSR Bellows Prototype - Procurement BNL Support"/>
    <s v="6.02.03.04"/>
    <x v="0"/>
    <d v="2023-05-09T00:00:00"/>
    <d v="2023-10-27T00:00:00"/>
    <s v="rnavarrol"/>
    <s v="chetzel"/>
    <n v="6407.45"/>
    <s v="EDIA"/>
    <s v="C"/>
    <s v="Labor"/>
    <s v="OPC"/>
    <m/>
    <s v="BNL"/>
    <s v="R&amp;D"/>
    <s v="VAC"/>
    <x v="3"/>
    <m/>
    <m/>
    <m/>
    <m/>
    <m/>
    <m/>
    <m/>
    <n v="5392.94"/>
    <n v="1014.51"/>
    <m/>
    <m/>
    <m/>
    <m/>
    <m/>
    <m/>
    <m/>
    <m/>
    <m/>
    <m/>
    <x v="0"/>
    <x v="0"/>
    <m/>
  </r>
  <r>
    <s v=""/>
    <s v=" RD_0306_5820"/>
    <s v="HSR Bellows Prototype - Vendor Fabrication"/>
    <s v="6.02.03.04"/>
    <x v="0"/>
    <d v="2023-05-09T00:00:00"/>
    <d v="2023-10-27T00:00:00"/>
    <s v="rnavarrol"/>
    <s v="chetzel"/>
    <n v="24105.3"/>
    <s v="EDIA"/>
    <s v="C"/>
    <s v="Nonlabor"/>
    <s v="OPC"/>
    <m/>
    <s v="BNL"/>
    <s v="R&amp;D"/>
    <s v="VAC"/>
    <x v="3"/>
    <s v="B"/>
    <m/>
    <m/>
    <m/>
    <m/>
    <m/>
    <m/>
    <n v="20288.63"/>
    <n v="3816.67"/>
    <m/>
    <m/>
    <m/>
    <m/>
    <m/>
    <m/>
    <m/>
    <m/>
    <m/>
    <m/>
    <x v="0"/>
    <x v="0"/>
    <m/>
  </r>
  <r>
    <s v=""/>
    <s v=" RD_0306_5770"/>
    <s v="HSR Bellows Prototype - General Details"/>
    <s v="6.02.03.04"/>
    <x v="0"/>
    <d v="2023-01-03T00:00:00"/>
    <d v="2023-01-17T00:00:00"/>
    <s v="rnavarrol"/>
    <s v="chetzel"/>
    <n v="2548.85"/>
    <s v="EDIA"/>
    <s v="C"/>
    <s v="Labor"/>
    <s v="OPC"/>
    <m/>
    <s v="BNL"/>
    <s v="R&amp;D"/>
    <s v="VAC"/>
    <x v="3"/>
    <m/>
    <m/>
    <m/>
    <m/>
    <m/>
    <m/>
    <m/>
    <n v="2548.85"/>
    <m/>
    <m/>
    <m/>
    <m/>
    <m/>
    <m/>
    <m/>
    <m/>
    <m/>
    <m/>
    <m/>
    <x v="0"/>
    <x v="0"/>
    <m/>
  </r>
  <r>
    <s v=""/>
    <s v=" RD_0306_5850"/>
    <s v="HSR Bellows Prototype - Assembly and Evaluation"/>
    <s v="6.02.03.04"/>
    <x v="0"/>
    <d v="2023-10-30T00:00:00"/>
    <d v="2023-11-29T00:00:00"/>
    <s v="rnavarrol"/>
    <s v="chetzel"/>
    <n v="3957.1"/>
    <s v="EDIA"/>
    <s v="C"/>
    <s v="Labor"/>
    <s v="OPC"/>
    <m/>
    <s v="BNL"/>
    <s v="R&amp;D"/>
    <s v="VAC"/>
    <x v="3"/>
    <m/>
    <m/>
    <m/>
    <m/>
    <m/>
    <m/>
    <m/>
    <m/>
    <n v="3957.1"/>
    <m/>
    <m/>
    <m/>
    <m/>
    <m/>
    <m/>
    <m/>
    <m/>
    <m/>
    <m/>
    <x v="0"/>
    <x v="0"/>
    <m/>
  </r>
  <r>
    <s v=""/>
    <s v=" RD_0306_5750"/>
    <s v="HSR Bellows Prototype - Finalize Design"/>
    <s v="6.02.03.04"/>
    <x v="0"/>
    <d v="2022-11-16T00:00:00"/>
    <d v="2022-12-15T00:00:00"/>
    <s v="rnavarrol"/>
    <s v="chetzel"/>
    <n v="9558.2099999999991"/>
    <s v="EDIA"/>
    <s v="C"/>
    <s v="Labor"/>
    <s v="OPC"/>
    <m/>
    <s v="BNL"/>
    <s v="R&amp;D"/>
    <s v="VAC"/>
    <x v="3"/>
    <m/>
    <m/>
    <m/>
    <m/>
    <m/>
    <m/>
    <m/>
    <n v="9558.2099999999991"/>
    <m/>
    <m/>
    <m/>
    <m/>
    <m/>
    <m/>
    <m/>
    <m/>
    <m/>
    <m/>
    <m/>
    <x v="0"/>
    <x v="0"/>
    <m/>
  </r>
  <r>
    <s v=""/>
    <s v=" RD_0306_5750"/>
    <s v="HSR Bellows Prototype - Finalize Design"/>
    <s v="6.02.03.04"/>
    <x v="0"/>
    <d v="2022-11-16T00:00:00"/>
    <d v="2022-12-15T00:00:00"/>
    <s v="rnavarrol"/>
    <s v="chetzel"/>
    <n v="9659.94"/>
    <s v="EDIA"/>
    <s v="C"/>
    <s v="Labor"/>
    <s v="OPC"/>
    <m/>
    <s v="BNL"/>
    <s v="R&amp;D"/>
    <s v="VAC"/>
    <x v="3"/>
    <m/>
    <m/>
    <m/>
    <m/>
    <m/>
    <m/>
    <m/>
    <n v="9659.94"/>
    <m/>
    <m/>
    <m/>
    <m/>
    <m/>
    <m/>
    <m/>
    <m/>
    <m/>
    <m/>
    <m/>
    <x v="0"/>
    <x v="0"/>
    <m/>
  </r>
  <r>
    <s v=""/>
    <s v=" RD_0306_5760"/>
    <s v="HSR Bellows Prototype - Update Layout"/>
    <s v="6.02.03.04"/>
    <x v="0"/>
    <d v="2022-12-16T00:00:00"/>
    <d v="2022-12-30T00:00:00"/>
    <s v="rnavarrol"/>
    <s v="chetzel"/>
    <n v="6372.14"/>
    <s v="EDIA"/>
    <s v="C"/>
    <s v="Labor"/>
    <s v="OPC"/>
    <m/>
    <s v="BNL"/>
    <s v="R&amp;D"/>
    <s v="VAC"/>
    <x v="3"/>
    <m/>
    <m/>
    <m/>
    <m/>
    <m/>
    <m/>
    <m/>
    <n v="6372.14"/>
    <m/>
    <m/>
    <m/>
    <m/>
    <m/>
    <m/>
    <m/>
    <m/>
    <m/>
    <m/>
    <m/>
    <x v="0"/>
    <x v="0"/>
    <m/>
  </r>
  <r>
    <s v=""/>
    <s v=" RD_0306_5760"/>
    <s v="HSR Bellows Prototype - Update Layout"/>
    <s v="6.02.03.04"/>
    <x v="0"/>
    <d v="2022-12-16T00:00:00"/>
    <d v="2022-12-30T00:00:00"/>
    <s v="rnavarrol"/>
    <s v="chetzel"/>
    <n v="4829.97"/>
    <s v="EDIA"/>
    <s v="C"/>
    <s v="Labor"/>
    <s v="OPC"/>
    <m/>
    <s v="BNL"/>
    <s v="R&amp;D"/>
    <s v="VAC"/>
    <x v="3"/>
    <m/>
    <m/>
    <m/>
    <m/>
    <m/>
    <m/>
    <m/>
    <n v="4829.97"/>
    <m/>
    <m/>
    <m/>
    <m/>
    <m/>
    <m/>
    <m/>
    <m/>
    <m/>
    <m/>
    <m/>
    <x v="0"/>
    <x v="0"/>
    <m/>
  </r>
  <r>
    <s v=""/>
    <s v=" RD_0306_5870"/>
    <s v="HSR Bellows Prototype - Life Cycle Testing"/>
    <s v="6.02.03.04"/>
    <x v="0"/>
    <d v="2023-11-30T00:00:00"/>
    <d v="2023-12-28T00:00:00"/>
    <s v="rnavarrol"/>
    <s v="chetzel"/>
    <n v="13190.32"/>
    <s v="EDIA"/>
    <s v="C"/>
    <s v="Labor"/>
    <s v="OPC"/>
    <m/>
    <s v="BNL"/>
    <s v="R&amp;D"/>
    <s v="VAC"/>
    <x v="3"/>
    <m/>
    <m/>
    <m/>
    <m/>
    <m/>
    <m/>
    <m/>
    <m/>
    <n v="13190.32"/>
    <m/>
    <m/>
    <m/>
    <m/>
    <m/>
    <m/>
    <m/>
    <m/>
    <m/>
    <m/>
    <x v="0"/>
    <x v="0"/>
    <m/>
  </r>
  <r>
    <s v=""/>
    <s v=" DE_0700_3321"/>
    <s v="Detailed (60%) Design - Saclay"/>
    <s v="6.10.07"/>
    <x v="0"/>
    <d v="2022-05-02T00:00:00"/>
    <d v="2022-09-30T00:00:00"/>
    <s v="ewoolsey"/>
    <s v="rrajput"/>
    <n v="0"/>
    <s v="EDIA"/>
    <s v="C"/>
    <s v="Nonlabor"/>
    <s v="TEC"/>
    <m/>
    <s v="JLAB"/>
    <s v="PED"/>
    <s v="DET"/>
    <x v="6"/>
    <m/>
    <m/>
    <m/>
    <m/>
    <m/>
    <m/>
    <m/>
    <m/>
    <m/>
    <m/>
    <m/>
    <m/>
    <m/>
    <m/>
    <m/>
    <m/>
    <m/>
    <m/>
    <m/>
    <x v="0"/>
    <x v="0"/>
    <m/>
  </r>
  <r>
    <s v=""/>
    <s v=" DE_0700_3321"/>
    <s v="Detailed (60%) Design - Saclay"/>
    <s v="6.10.07"/>
    <x v="0"/>
    <d v="2022-05-02T00:00:00"/>
    <d v="2022-09-30T00:00:00"/>
    <s v="ewoolsey"/>
    <s v="rrajput"/>
    <n v="0"/>
    <s v="EDIA"/>
    <s v="C"/>
    <s v="Nonlabor"/>
    <s v="TEC"/>
    <m/>
    <s v="JLAB"/>
    <s v="PED"/>
    <s v="DET"/>
    <x v="6"/>
    <m/>
    <m/>
    <m/>
    <m/>
    <m/>
    <m/>
    <m/>
    <m/>
    <m/>
    <m/>
    <m/>
    <m/>
    <m/>
    <m/>
    <m/>
    <m/>
    <m/>
    <m/>
    <m/>
    <x v="0"/>
    <x v="0"/>
    <m/>
  </r>
  <r>
    <s v=""/>
    <s v=" DE_0700_3320"/>
    <s v="Detailed (60%) Design"/>
    <s v="6.10.07"/>
    <x v="0"/>
    <d v="2022-05-02T00:00:00"/>
    <d v="2022-09-30T00:00:00"/>
    <s v="ewoolsey"/>
    <s v="rrajput"/>
    <n v="0"/>
    <s v="EDIA"/>
    <s v="C"/>
    <s v="Labor"/>
    <s v="TEC"/>
    <m/>
    <s v="JLAB"/>
    <s v="PED"/>
    <s v="DET"/>
    <x v="6"/>
    <m/>
    <m/>
    <m/>
    <m/>
    <m/>
    <m/>
    <m/>
    <m/>
    <m/>
    <m/>
    <m/>
    <m/>
    <m/>
    <m/>
    <m/>
    <m/>
    <m/>
    <m/>
    <m/>
    <x v="0"/>
    <x v="0"/>
    <m/>
  </r>
  <r>
    <s v=""/>
    <s v=" DE_0700_3320"/>
    <s v="Detailed (60%) Design"/>
    <s v="6.10.07"/>
    <x v="0"/>
    <d v="2022-05-02T00:00:00"/>
    <d v="2022-09-30T00:00:00"/>
    <s v="ewoolsey"/>
    <s v="rrajput"/>
    <n v="0"/>
    <s v="EDIA"/>
    <s v="C"/>
    <s v="Labor"/>
    <s v="TEC"/>
    <m/>
    <s v="JLAB"/>
    <s v="PED"/>
    <s v="DET"/>
    <x v="6"/>
    <m/>
    <m/>
    <m/>
    <m/>
    <m/>
    <m/>
    <m/>
    <m/>
    <m/>
    <m/>
    <m/>
    <m/>
    <m/>
    <m/>
    <m/>
    <m/>
    <m/>
    <m/>
    <m/>
    <x v="0"/>
    <x v="0"/>
    <m/>
  </r>
  <r>
    <s v=""/>
    <s v=" DE_0700_3356"/>
    <s v="Detailed (90%) Design - Vendor Contract"/>
    <s v="6.10.07"/>
    <x v="0"/>
    <d v="2022-10-20T00:00:00"/>
    <d v="2023-10-06T00:00:00"/>
    <s v="ewoolsey"/>
    <s v="rrajput"/>
    <n v="332524.68"/>
    <s v="EDIA"/>
    <s v="C"/>
    <s v="Nonlabor"/>
    <s v="TEC"/>
    <m/>
    <s v="JLAB"/>
    <s v="PED"/>
    <s v="DET"/>
    <x v="6"/>
    <s v="S.P311"/>
    <m/>
    <m/>
    <m/>
    <m/>
    <m/>
    <m/>
    <n v="325654.34000000003"/>
    <n v="6870.34"/>
    <m/>
    <m/>
    <m/>
    <m/>
    <m/>
    <m/>
    <m/>
    <m/>
    <m/>
    <m/>
    <x v="0"/>
    <x v="0"/>
    <m/>
  </r>
  <r>
    <s v=""/>
    <s v=" DE_0700_3356"/>
    <s v="Detailed (90%) Design - Vendor Contract"/>
    <s v="6.10.07"/>
    <x v="0"/>
    <d v="2022-10-20T00:00:00"/>
    <d v="2023-10-06T00:00:00"/>
    <s v="ewoolsey"/>
    <s v="rrajput"/>
    <n v="194790.66"/>
    <s v="EDIA"/>
    <s v="C"/>
    <s v="Nonlabor"/>
    <s v="TEC"/>
    <m/>
    <s v="JLAB"/>
    <s v="PED"/>
    <s v="DET"/>
    <x v="6"/>
    <s v="S.P311"/>
    <m/>
    <m/>
    <m/>
    <m/>
    <m/>
    <m/>
    <n v="190766.06"/>
    <n v="4024.6"/>
    <m/>
    <m/>
    <m/>
    <m/>
    <m/>
    <m/>
    <m/>
    <m/>
    <m/>
    <m/>
    <x v="0"/>
    <x v="0"/>
    <m/>
  </r>
  <r>
    <s v=""/>
    <s v=" DE_0700_3355"/>
    <s v="Detailed (90%) Design"/>
    <s v="6.10.07"/>
    <x v="0"/>
    <d v="2022-10-20T00:00:00"/>
    <d v="2023-10-06T00:00:00"/>
    <s v="ewoolsey"/>
    <s v="rrajput"/>
    <n v="183310.15"/>
    <s v="EDIA"/>
    <s v="C"/>
    <s v="Labor"/>
    <s v="TEC"/>
    <m/>
    <s v="JLAB"/>
    <s v="PED"/>
    <s v="DET"/>
    <x v="6"/>
    <m/>
    <m/>
    <m/>
    <m/>
    <m/>
    <m/>
    <m/>
    <n v="179522.75"/>
    <n v="3787.4"/>
    <m/>
    <m/>
    <m/>
    <m/>
    <m/>
    <m/>
    <m/>
    <m/>
    <m/>
    <m/>
    <x v="0"/>
    <x v="0"/>
    <m/>
  </r>
  <r>
    <s v=""/>
    <s v=" DE_0700_3355"/>
    <s v="Detailed (90%) Design"/>
    <s v="6.10.07"/>
    <x v="0"/>
    <d v="2022-10-20T00:00:00"/>
    <d v="2023-10-06T00:00:00"/>
    <s v="ewoolsey"/>
    <s v="rrajput"/>
    <n v="52587.4"/>
    <s v="EDIA"/>
    <s v="C"/>
    <s v="Labor"/>
    <s v="TEC"/>
    <m/>
    <s v="JLAB"/>
    <s v="PED"/>
    <s v="DET"/>
    <x v="6"/>
    <m/>
    <m/>
    <m/>
    <m/>
    <m/>
    <m/>
    <m/>
    <n v="51500.89"/>
    <n v="1086.52"/>
    <m/>
    <m/>
    <m/>
    <m/>
    <m/>
    <m/>
    <m/>
    <m/>
    <m/>
    <m/>
    <x v="0"/>
    <x v="0"/>
    <m/>
  </r>
  <r>
    <s v=""/>
    <s v=" DE_0700_3355"/>
    <s v="Detailed (90%) Design"/>
    <s v="6.10.07"/>
    <x v="0"/>
    <d v="2022-10-20T00:00:00"/>
    <d v="2023-10-06T00:00:00"/>
    <s v="ewoolsey"/>
    <s v="rrajput"/>
    <n v="115086.06"/>
    <s v="EDIA"/>
    <s v="C"/>
    <s v="Labor"/>
    <s v="TEC"/>
    <m/>
    <s v="JLAB"/>
    <s v="PED"/>
    <s v="DET"/>
    <x v="6"/>
    <m/>
    <m/>
    <m/>
    <m/>
    <m/>
    <m/>
    <m/>
    <n v="112708.25"/>
    <n v="2377.81"/>
    <m/>
    <m/>
    <m/>
    <m/>
    <m/>
    <m/>
    <m/>
    <m/>
    <m/>
    <m/>
    <x v="0"/>
    <x v="0"/>
    <m/>
  </r>
  <r>
    <s v=""/>
    <s v=" DE_0700_3355"/>
    <s v="Detailed (90%) Design"/>
    <s v="6.10.07"/>
    <x v="0"/>
    <d v="2022-10-20T00:00:00"/>
    <d v="2023-10-06T00:00:00"/>
    <s v="ewoolsey"/>
    <s v="rrajput"/>
    <n v="698406.88"/>
    <s v="EDIA"/>
    <s v="C"/>
    <s v="Labor"/>
    <s v="TEC"/>
    <m/>
    <s v="JLAB"/>
    <s v="PED"/>
    <s v="DET"/>
    <x v="6"/>
    <m/>
    <m/>
    <m/>
    <m/>
    <m/>
    <m/>
    <m/>
    <n v="683976.98"/>
    <n v="14429.89"/>
    <m/>
    <m/>
    <m/>
    <m/>
    <m/>
    <m/>
    <m/>
    <m/>
    <m/>
    <m/>
    <x v="0"/>
    <x v="0"/>
    <m/>
  </r>
  <r>
    <s v=""/>
    <s v=" RD_0306_5770"/>
    <s v="HSR Bellows Prototype - General Details"/>
    <s v="6.02.03.04"/>
    <x v="0"/>
    <d v="2023-01-03T00:00:00"/>
    <d v="2023-01-17T00:00:00"/>
    <s v="rnavarrol"/>
    <s v="chetzel"/>
    <n v="9659.94"/>
    <s v="EDIA"/>
    <s v="C"/>
    <s v="Labor"/>
    <s v="OPC"/>
    <m/>
    <s v="BNL"/>
    <s v="R&amp;D"/>
    <s v="VAC"/>
    <x v="3"/>
    <m/>
    <m/>
    <m/>
    <m/>
    <m/>
    <m/>
    <m/>
    <n v="9659.94"/>
    <m/>
    <m/>
    <m/>
    <m/>
    <m/>
    <m/>
    <m/>
    <m/>
    <m/>
    <m/>
    <m/>
    <x v="0"/>
    <x v="0"/>
    <m/>
  </r>
  <r>
    <s v=""/>
    <s v=" DE_0200_2075"/>
    <s v="Detector R&amp;D Material Purchase FY23 - Procurement(s) JLab"/>
    <s v="6.10.02"/>
    <x v="0"/>
    <d v="2023-07-14T00:00:00"/>
    <d v="2024-01-08T00:00:00"/>
    <s v="ewoolsey"/>
    <s v="rent"/>
    <n v="235201.37"/>
    <s v="CON"/>
    <s v="C"/>
    <s v="Nonlabor"/>
    <s v="OPC"/>
    <m/>
    <s v="JLAB"/>
    <s v="R&amp;D"/>
    <s v="DET"/>
    <x v="3"/>
    <s v="S.P112"/>
    <s v="APP00546"/>
    <m/>
    <m/>
    <m/>
    <m/>
    <m/>
    <n v="107800.63"/>
    <n v="127400.74"/>
    <m/>
    <m/>
    <m/>
    <m/>
    <m/>
    <m/>
    <m/>
    <m/>
    <m/>
    <m/>
    <x v="0"/>
    <x v="0"/>
    <m/>
  </r>
  <r>
    <s v=""/>
    <s v=" DE_0200_2075"/>
    <s v="Detector R&amp;D Material Purchase FY23 - Procurement(s) JLab"/>
    <s v="6.10.02"/>
    <x v="0"/>
    <d v="2023-07-14T00:00:00"/>
    <d v="2024-01-08T00:00:00"/>
    <s v="ewoolsey"/>
    <s v="rent"/>
    <n v="942767.82"/>
    <s v="CON"/>
    <s v="C"/>
    <s v="Nonlabor"/>
    <s v="OPC"/>
    <m/>
    <s v="JLAB"/>
    <s v="R&amp;D"/>
    <s v="DET"/>
    <x v="3"/>
    <s v="S.P112"/>
    <s v="APP00546"/>
    <m/>
    <m/>
    <m/>
    <m/>
    <m/>
    <n v="432101.92"/>
    <n v="510665.9"/>
    <m/>
    <m/>
    <m/>
    <m/>
    <m/>
    <m/>
    <m/>
    <m/>
    <m/>
    <m/>
    <x v="0"/>
    <x v="0"/>
    <m/>
  </r>
  <r>
    <s v=""/>
    <s v=" DE_0200_2115"/>
    <s v="Detector R&amp;D Material Purchase FY24 - Procurement(s) JLab"/>
    <s v="6.10.02"/>
    <x v="0"/>
    <d v="2024-02-21T00:00:00"/>
    <d v="2024-08-08T00:00:00"/>
    <s v="ewoolsey"/>
    <s v="rent"/>
    <n v="369650.82"/>
    <s v="CON"/>
    <s v="C"/>
    <s v="Nonlabor"/>
    <s v="OPC"/>
    <m/>
    <s v="JLAB"/>
    <s v="R&amp;D"/>
    <s v="DET"/>
    <x v="3"/>
    <s v="A.PP008"/>
    <s v="APP00547"/>
    <m/>
    <m/>
    <m/>
    <m/>
    <m/>
    <m/>
    <n v="369650.82"/>
    <m/>
    <m/>
    <m/>
    <m/>
    <m/>
    <m/>
    <m/>
    <m/>
    <m/>
    <m/>
    <x v="0"/>
    <x v="0"/>
    <m/>
  </r>
  <r>
    <s v=""/>
    <s v=" DE_0200_2115"/>
    <s v="Detector R&amp;D Material Purchase FY24 - Procurement(s) JLab"/>
    <s v="6.10.02"/>
    <x v="0"/>
    <d v="2024-02-21T00:00:00"/>
    <d v="2024-08-08T00:00:00"/>
    <s v="ewoolsey"/>
    <s v="rent"/>
    <n v="992756.27"/>
    <s v="CON"/>
    <s v="C"/>
    <s v="Nonlabor"/>
    <s v="OPC"/>
    <m/>
    <s v="JLAB"/>
    <s v="R&amp;D"/>
    <s v="DET"/>
    <x v="3"/>
    <s v="A.PP008"/>
    <s v="APP00547"/>
    <m/>
    <m/>
    <m/>
    <m/>
    <m/>
    <m/>
    <n v="992756.27"/>
    <m/>
    <m/>
    <m/>
    <m/>
    <m/>
    <m/>
    <m/>
    <m/>
    <m/>
    <m/>
    <x v="0"/>
    <x v="0"/>
    <m/>
  </r>
  <r>
    <s v=""/>
    <s v=" DE_0200_2347"/>
    <s v="Detector R&amp;D Material Purchase FY25 - Procurement(s) JLab"/>
    <s v="6.10.02"/>
    <x v="0"/>
    <d v="2024-12-26T00:00:00"/>
    <d v="2025-06-17T00:00:00"/>
    <s v="ewoolsey"/>
    <s v="rent"/>
    <n v="352557"/>
    <s v="CON"/>
    <s v="C"/>
    <s v="Nonlabor"/>
    <s v="OPC"/>
    <m/>
    <s v="JLAB"/>
    <s v="R&amp;D"/>
    <s v="DET"/>
    <x v="3"/>
    <s v="S.P006"/>
    <s v="APP00548"/>
    <m/>
    <m/>
    <m/>
    <m/>
    <m/>
    <m/>
    <m/>
    <n v="352557"/>
    <m/>
    <m/>
    <m/>
    <m/>
    <m/>
    <m/>
    <m/>
    <m/>
    <m/>
    <x v="0"/>
    <x v="0"/>
    <m/>
  </r>
  <r>
    <s v=""/>
    <s v=" DE_0200_2347"/>
    <s v="Detector R&amp;D Material Purchase FY25 - Procurement(s) JLab"/>
    <s v="6.10.02"/>
    <x v="0"/>
    <d v="2024-12-26T00:00:00"/>
    <d v="2025-06-17T00:00:00"/>
    <s v="ewoolsey"/>
    <s v="rent"/>
    <n v="425617.17"/>
    <s v="CON"/>
    <s v="C"/>
    <s v="Nonlabor"/>
    <s v="OPC"/>
    <m/>
    <s v="JLAB"/>
    <s v="R&amp;D"/>
    <s v="DET"/>
    <x v="3"/>
    <s v="S.P006"/>
    <s v="APP00548"/>
    <m/>
    <m/>
    <m/>
    <m/>
    <m/>
    <m/>
    <m/>
    <n v="425617.17"/>
    <m/>
    <m/>
    <m/>
    <m/>
    <m/>
    <m/>
    <m/>
    <m/>
    <m/>
    <x v="0"/>
    <x v="0"/>
    <m/>
  </r>
  <r>
    <s v=""/>
    <s v=" E09_18950"/>
    <s v="4K Distribution SD&amp;E - CD-2 Design IR02 HSR Distribution"/>
    <s v="6.09.03.02.02"/>
    <x v="0"/>
    <d v="2024-06-11T00:00:00"/>
    <d v="2024-12-26T00:00:00"/>
    <s v="glayden"/>
    <s v="ythan"/>
    <n v="0"/>
    <m/>
    <s v="C"/>
    <s v="Labor"/>
    <s v="TEC"/>
    <m/>
    <s v="BNL"/>
    <s v="PED"/>
    <s v="CRYO"/>
    <x v="11"/>
    <m/>
    <m/>
    <m/>
    <m/>
    <m/>
    <m/>
    <m/>
    <m/>
    <m/>
    <m/>
    <m/>
    <m/>
    <m/>
    <m/>
    <m/>
    <m/>
    <m/>
    <m/>
    <m/>
    <x v="0"/>
    <x v="0"/>
    <m/>
  </r>
  <r>
    <s v=""/>
    <s v=" E09_18950"/>
    <s v="4K Distribution SD&amp;E - CD-2 Design IR02 HSR Distribution"/>
    <s v="6.09.03.02.02"/>
    <x v="0"/>
    <d v="2024-06-11T00:00:00"/>
    <d v="2024-12-26T00:00:00"/>
    <s v="glayden"/>
    <s v="ythan"/>
    <n v="0"/>
    <m/>
    <s v="C"/>
    <s v="Labor"/>
    <s v="TEC"/>
    <m/>
    <s v="BNL"/>
    <s v="PED"/>
    <s v="CRYO"/>
    <x v="11"/>
    <m/>
    <m/>
    <m/>
    <m/>
    <m/>
    <m/>
    <m/>
    <m/>
    <m/>
    <m/>
    <m/>
    <m/>
    <m/>
    <m/>
    <m/>
    <m/>
    <m/>
    <m/>
    <m/>
    <x v="0"/>
    <x v="0"/>
    <m/>
  </r>
  <r>
    <s v=""/>
    <s v=" E0403_1712"/>
    <s v="Perform Mag Measurements on First Article Magnet Vendor B RCS-Magnet-Dipoles"/>
    <s v="6.03.02.02.01.04"/>
    <x v="0"/>
    <d v="2025-06-13T00:00:00"/>
    <d v="2025-08-22T00:00:00"/>
    <s v="ebockhold"/>
    <s v="mwiseman"/>
    <n v="12201.92"/>
    <m/>
    <s v="C"/>
    <s v="Labor"/>
    <s v="TEC"/>
    <s v="CD-3A"/>
    <s v="JLAB"/>
    <s v="Const"/>
    <s v="NC_MAG"/>
    <x v="8"/>
    <s v="D.APP37.B"/>
    <s v="APP00506"/>
    <m/>
    <m/>
    <m/>
    <m/>
    <m/>
    <m/>
    <m/>
    <n v="12201.92"/>
    <m/>
    <m/>
    <m/>
    <m/>
    <m/>
    <m/>
    <m/>
    <m/>
    <m/>
    <x v="0"/>
    <x v="0"/>
    <m/>
  </r>
  <r>
    <s v=""/>
    <s v=" EJ_0203_4220"/>
    <s v="RCS Arc Chambers - Procurement - Arc 9 and 11"/>
    <s v="6.03.02.04.01"/>
    <x v="1"/>
    <d v="2024-12-04T00:00:00"/>
    <d v="2025-09-18T00:00:00"/>
    <s v="rnavarrol"/>
    <s v="chetzel"/>
    <n v="581111.09"/>
    <s v="CON"/>
    <s v="C"/>
    <s v="Nonlabor"/>
    <s v="TEC"/>
    <s v="CD-3A"/>
    <s v="BNL"/>
    <s v="Const"/>
    <s v="VAC"/>
    <x v="9"/>
    <s v="A.PP033"/>
    <s v="APP00070"/>
    <m/>
    <m/>
    <m/>
    <m/>
    <m/>
    <m/>
    <m/>
    <n v="581111.09"/>
    <m/>
    <m/>
    <m/>
    <m/>
    <m/>
    <m/>
    <m/>
    <m/>
    <m/>
    <x v="0"/>
    <x v="0"/>
    <m/>
  </r>
  <r>
    <s v=""/>
    <s v=" EJ_0203_1155"/>
    <s v="RCS Arc Chambers - Finalize Drawings"/>
    <s v="6.03.02.04.01"/>
    <x v="1"/>
    <d v="2024-03-25T00:00:00"/>
    <d v="2024-04-19T00:00:00"/>
    <s v="rnavarrol"/>
    <s v="chetzel"/>
    <n v="4874.04"/>
    <s v="EDIA"/>
    <s v="C"/>
    <s v="Labor"/>
    <s v="TEC"/>
    <m/>
    <s v="BNL"/>
    <s v="PED"/>
    <s v="VAC"/>
    <x v="6"/>
    <s v="A.PP033"/>
    <s v="APP00070"/>
    <m/>
    <m/>
    <m/>
    <m/>
    <m/>
    <m/>
    <n v="4874.04"/>
    <m/>
    <m/>
    <m/>
    <m/>
    <m/>
    <m/>
    <m/>
    <m/>
    <m/>
    <m/>
    <x v="0"/>
    <x v="0"/>
    <m/>
  </r>
  <r>
    <s v=""/>
    <s v=" EJ_0203_1155"/>
    <s v="RCS Arc Chambers - Finalize Drawings"/>
    <s v="6.03.02.04.01"/>
    <x v="1"/>
    <d v="2024-03-25T00:00:00"/>
    <d v="2024-04-19T00:00:00"/>
    <s v="rnavarrol"/>
    <s v="chetzel"/>
    <n v="824.4"/>
    <s v="EDIA"/>
    <s v="C"/>
    <s v="Labor"/>
    <s v="TEC"/>
    <m/>
    <s v="BNL"/>
    <s v="PED"/>
    <s v="VAC"/>
    <x v="6"/>
    <s v="A.PP033"/>
    <s v="APP00070"/>
    <m/>
    <m/>
    <m/>
    <m/>
    <m/>
    <m/>
    <n v="824.4"/>
    <m/>
    <m/>
    <m/>
    <m/>
    <m/>
    <m/>
    <m/>
    <m/>
    <m/>
    <m/>
    <x v="0"/>
    <x v="0"/>
    <m/>
  </r>
  <r>
    <s v=""/>
    <s v=" EJ_0203_1155"/>
    <s v="RCS Arc Chambers - Finalize Drawings"/>
    <s v="6.03.02.04.01"/>
    <x v="1"/>
    <d v="2024-03-25T00:00:00"/>
    <d v="2024-04-19T00:00:00"/>
    <s v="rnavarrol"/>
    <s v="chetzel"/>
    <n v="3297.58"/>
    <s v="EDIA"/>
    <s v="C"/>
    <s v="Labor"/>
    <s v="TEC"/>
    <m/>
    <s v="BNL"/>
    <s v="PED"/>
    <s v="VAC"/>
    <x v="6"/>
    <s v="A.PP033"/>
    <s v="APP00070"/>
    <m/>
    <m/>
    <m/>
    <m/>
    <m/>
    <m/>
    <n v="3297.58"/>
    <m/>
    <m/>
    <m/>
    <m/>
    <m/>
    <m/>
    <m/>
    <m/>
    <m/>
    <m/>
    <x v="0"/>
    <x v="0"/>
    <m/>
  </r>
  <r>
    <s v=""/>
    <s v=" EJ_0203_1155"/>
    <s v="RCS Arc Chambers - Finalize Drawings"/>
    <s v="6.03.02.04.01"/>
    <x v="1"/>
    <d v="2024-03-25T00:00:00"/>
    <d v="2024-04-19T00:00:00"/>
    <s v="rnavarrol"/>
    <s v="chetzel"/>
    <n v="2638.06"/>
    <s v="EDIA"/>
    <s v="C"/>
    <s v="Labor"/>
    <s v="TEC"/>
    <m/>
    <s v="BNL"/>
    <s v="PED"/>
    <s v="VAC"/>
    <x v="6"/>
    <s v="A.PP033"/>
    <s v="APP00070"/>
    <m/>
    <m/>
    <m/>
    <m/>
    <m/>
    <m/>
    <n v="2638.06"/>
    <m/>
    <m/>
    <m/>
    <m/>
    <m/>
    <m/>
    <m/>
    <m/>
    <m/>
    <m/>
    <x v="0"/>
    <x v="0"/>
    <m/>
  </r>
  <r>
    <s v=""/>
    <s v=" EJ_0203_1155"/>
    <s v="RCS Arc Chambers - Finalize Drawings"/>
    <s v="6.03.02.04.01"/>
    <x v="1"/>
    <d v="2024-03-25T00:00:00"/>
    <d v="2024-04-19T00:00:00"/>
    <s v="rnavarrol"/>
    <s v="chetzel"/>
    <n v="326.19"/>
    <s v="EDIA"/>
    <s v="C"/>
    <s v="Labor"/>
    <s v="TEC"/>
    <m/>
    <s v="BNL"/>
    <s v="PED"/>
    <s v="VAC"/>
    <x v="6"/>
    <s v="A.PP033"/>
    <s v="APP00070"/>
    <m/>
    <m/>
    <m/>
    <m/>
    <m/>
    <m/>
    <n v="326.19"/>
    <m/>
    <m/>
    <m/>
    <m/>
    <m/>
    <m/>
    <m/>
    <m/>
    <m/>
    <m/>
    <x v="0"/>
    <x v="0"/>
    <m/>
  </r>
  <r>
    <s v=""/>
    <s v=" EJ_0203_4150"/>
    <s v="RCS Arc Chambers - Finalize SOW/SPECS"/>
    <s v="6.03.02.04.01"/>
    <x v="1"/>
    <d v="2024-03-25T00:00:00"/>
    <d v="2024-04-19T00:00:00"/>
    <s v="rnavarrol"/>
    <s v="chetzel"/>
    <n v="4874.04"/>
    <s v="EDIA"/>
    <s v="C"/>
    <s v="Labor"/>
    <s v="TEC"/>
    <m/>
    <s v="BNL"/>
    <s v="PED"/>
    <s v="VAC"/>
    <x v="10"/>
    <s v="A.PP033"/>
    <s v="APP00070"/>
    <m/>
    <m/>
    <m/>
    <m/>
    <m/>
    <m/>
    <n v="4874.04"/>
    <m/>
    <m/>
    <m/>
    <m/>
    <m/>
    <m/>
    <m/>
    <m/>
    <m/>
    <m/>
    <x v="0"/>
    <x v="0"/>
    <m/>
  </r>
  <r>
    <s v=""/>
    <s v=" EJ_0203_4150"/>
    <s v="RCS Arc Chambers - Finalize SOW/SPECS"/>
    <s v="6.03.02.04.01"/>
    <x v="1"/>
    <d v="2024-03-25T00:00:00"/>
    <d v="2024-04-19T00:00:00"/>
    <s v="rnavarrol"/>
    <s v="chetzel"/>
    <n v="824.4"/>
    <s v="EDIA"/>
    <s v="C"/>
    <s v="Labor"/>
    <s v="TEC"/>
    <m/>
    <s v="BNL"/>
    <s v="PED"/>
    <s v="VAC"/>
    <x v="10"/>
    <s v="A.PP033"/>
    <s v="APP00070"/>
    <m/>
    <m/>
    <m/>
    <m/>
    <m/>
    <m/>
    <n v="824.4"/>
    <m/>
    <m/>
    <m/>
    <m/>
    <m/>
    <m/>
    <m/>
    <m/>
    <m/>
    <m/>
    <x v="0"/>
    <x v="0"/>
    <m/>
  </r>
  <r>
    <s v=""/>
    <s v=" EJ_0203_4150"/>
    <s v="RCS Arc Chambers - Finalize SOW/SPECS"/>
    <s v="6.03.02.04.01"/>
    <x v="1"/>
    <d v="2024-03-25T00:00:00"/>
    <d v="2024-04-19T00:00:00"/>
    <s v="rnavarrol"/>
    <s v="chetzel"/>
    <n v="3297.58"/>
    <s v="EDIA"/>
    <s v="C"/>
    <s v="Labor"/>
    <s v="TEC"/>
    <m/>
    <s v="BNL"/>
    <s v="PED"/>
    <s v="VAC"/>
    <x v="10"/>
    <s v="A.PP033"/>
    <s v="APP00070"/>
    <m/>
    <m/>
    <m/>
    <m/>
    <m/>
    <m/>
    <n v="3297.58"/>
    <m/>
    <m/>
    <m/>
    <m/>
    <m/>
    <m/>
    <m/>
    <m/>
    <m/>
    <m/>
    <x v="0"/>
    <x v="0"/>
    <m/>
  </r>
  <r>
    <s v=""/>
    <s v=" EJ_0203_4150"/>
    <s v="RCS Arc Chambers - Finalize SOW/SPECS"/>
    <s v="6.03.02.04.01"/>
    <x v="1"/>
    <d v="2024-03-25T00:00:00"/>
    <d v="2024-04-19T00:00:00"/>
    <s v="rnavarrol"/>
    <s v="chetzel"/>
    <n v="2638.06"/>
    <s v="EDIA"/>
    <s v="C"/>
    <s v="Labor"/>
    <s v="TEC"/>
    <m/>
    <s v="BNL"/>
    <s v="PED"/>
    <s v="VAC"/>
    <x v="10"/>
    <s v="A.PP033"/>
    <s v="APP00070"/>
    <m/>
    <m/>
    <m/>
    <m/>
    <m/>
    <m/>
    <n v="2638.06"/>
    <m/>
    <m/>
    <m/>
    <m/>
    <m/>
    <m/>
    <m/>
    <m/>
    <m/>
    <m/>
    <x v="0"/>
    <x v="0"/>
    <m/>
  </r>
  <r>
    <s v=""/>
    <s v=" EJ_0203_4150"/>
    <s v="RCS Arc Chambers - Finalize SOW/SPECS"/>
    <s v="6.03.02.04.01"/>
    <x v="1"/>
    <d v="2024-03-25T00:00:00"/>
    <d v="2024-04-19T00:00:00"/>
    <s v="rnavarrol"/>
    <s v="chetzel"/>
    <n v="326.19"/>
    <s v="EDIA"/>
    <s v="C"/>
    <s v="Labor"/>
    <s v="TEC"/>
    <m/>
    <s v="BNL"/>
    <s v="PED"/>
    <s v="VAC"/>
    <x v="10"/>
    <s v="A.PP033"/>
    <s v="APP00070"/>
    <m/>
    <m/>
    <m/>
    <m/>
    <m/>
    <m/>
    <n v="326.19"/>
    <m/>
    <m/>
    <m/>
    <m/>
    <m/>
    <m/>
    <m/>
    <m/>
    <m/>
    <m/>
    <x v="0"/>
    <x v="0"/>
    <m/>
  </r>
  <r>
    <s v=""/>
    <s v=" EJ_0203_4160"/>
    <s v="RCS Arc Chambers - Document Approvals"/>
    <s v="6.03.02.04.01"/>
    <x v="1"/>
    <d v="2024-04-22T00:00:00"/>
    <d v="2024-05-17T00:00:00"/>
    <s v="rnavarrol"/>
    <s v="chetzel"/>
    <n v="4874.04"/>
    <s v="EDIA"/>
    <s v="C"/>
    <s v="Labor"/>
    <s v="TEC"/>
    <m/>
    <s v="BNL"/>
    <s v="PED"/>
    <s v="VAC"/>
    <x v="6"/>
    <s v="A.PP033"/>
    <s v="APP00070"/>
    <m/>
    <m/>
    <m/>
    <m/>
    <m/>
    <m/>
    <n v="4874.04"/>
    <m/>
    <m/>
    <m/>
    <m/>
    <m/>
    <m/>
    <m/>
    <m/>
    <m/>
    <m/>
    <x v="0"/>
    <x v="0"/>
    <m/>
  </r>
  <r>
    <s v=""/>
    <s v=" EJ_0203_4160"/>
    <s v="RCS Arc Chambers - Document Approvals"/>
    <s v="6.03.02.04.01"/>
    <x v="1"/>
    <d v="2024-04-22T00:00:00"/>
    <d v="2024-05-17T00:00:00"/>
    <s v="rnavarrol"/>
    <s v="chetzel"/>
    <n v="824.4"/>
    <s v="EDIA"/>
    <s v="C"/>
    <s v="Labor"/>
    <s v="TEC"/>
    <m/>
    <s v="BNL"/>
    <s v="PED"/>
    <s v="VAC"/>
    <x v="6"/>
    <s v="A.PP033"/>
    <s v="APP00070"/>
    <m/>
    <m/>
    <m/>
    <m/>
    <m/>
    <m/>
    <n v="824.4"/>
    <m/>
    <m/>
    <m/>
    <m/>
    <m/>
    <m/>
    <m/>
    <m/>
    <m/>
    <m/>
    <x v="0"/>
    <x v="0"/>
    <m/>
  </r>
  <r>
    <s v=""/>
    <s v=" EJ_0203_4160"/>
    <s v="RCS Arc Chambers - Document Approvals"/>
    <s v="6.03.02.04.01"/>
    <x v="1"/>
    <d v="2024-04-22T00:00:00"/>
    <d v="2024-05-17T00:00:00"/>
    <s v="rnavarrol"/>
    <s v="chetzel"/>
    <n v="3297.58"/>
    <s v="EDIA"/>
    <s v="C"/>
    <s v="Labor"/>
    <s v="TEC"/>
    <m/>
    <s v="BNL"/>
    <s v="PED"/>
    <s v="VAC"/>
    <x v="6"/>
    <s v="A.PP033"/>
    <s v="APP00070"/>
    <m/>
    <m/>
    <m/>
    <m/>
    <m/>
    <m/>
    <n v="3297.58"/>
    <m/>
    <m/>
    <m/>
    <m/>
    <m/>
    <m/>
    <m/>
    <m/>
    <m/>
    <m/>
    <x v="0"/>
    <x v="0"/>
    <m/>
  </r>
  <r>
    <s v=""/>
    <s v=" EJ_0203_4160"/>
    <s v="RCS Arc Chambers - Document Approvals"/>
    <s v="6.03.02.04.01"/>
    <x v="1"/>
    <d v="2024-04-22T00:00:00"/>
    <d v="2024-05-17T00:00:00"/>
    <s v="rnavarrol"/>
    <s v="chetzel"/>
    <n v="2638.06"/>
    <s v="EDIA"/>
    <s v="C"/>
    <s v="Labor"/>
    <s v="TEC"/>
    <m/>
    <s v="BNL"/>
    <s v="PED"/>
    <s v="VAC"/>
    <x v="6"/>
    <s v="A.PP033"/>
    <s v="APP00070"/>
    <m/>
    <m/>
    <m/>
    <m/>
    <m/>
    <m/>
    <n v="2638.06"/>
    <m/>
    <m/>
    <m/>
    <m/>
    <m/>
    <m/>
    <m/>
    <m/>
    <m/>
    <m/>
    <x v="0"/>
    <x v="0"/>
    <m/>
  </r>
  <r>
    <s v=""/>
    <s v=" EJ_0203_4160"/>
    <s v="RCS Arc Chambers - Document Approvals"/>
    <s v="6.03.02.04.01"/>
    <x v="1"/>
    <d v="2024-04-22T00:00:00"/>
    <d v="2024-05-17T00:00:00"/>
    <s v="rnavarrol"/>
    <s v="chetzel"/>
    <n v="326.19"/>
    <s v="EDIA"/>
    <s v="C"/>
    <s v="Labor"/>
    <s v="TEC"/>
    <m/>
    <s v="BNL"/>
    <s v="PED"/>
    <s v="VAC"/>
    <x v="6"/>
    <s v="A.PP033"/>
    <s v="APP00070"/>
    <m/>
    <m/>
    <m/>
    <m/>
    <m/>
    <m/>
    <n v="326.19"/>
    <m/>
    <m/>
    <m/>
    <m/>
    <m/>
    <m/>
    <m/>
    <m/>
    <m/>
    <m/>
    <x v="0"/>
    <x v="0"/>
    <m/>
  </r>
  <r>
    <s v="Contract Award"/>
    <s v=" EJ_0203_4200"/>
    <s v="AWARD: RCS Arc Chambers - Arc 9 and 11"/>
    <s v="6.03.02.04.01"/>
    <x v="1"/>
    <d v="2024-12-03T00:00:00"/>
    <d v="2024-12-03T00:00:00"/>
    <s v="rnavarrol"/>
    <s v="chetzel"/>
    <n v="0.01"/>
    <s v="EDIA"/>
    <s v="C"/>
    <s v="Nonlabor"/>
    <s v="TEC"/>
    <s v="CD-3A"/>
    <s v="BNL"/>
    <s v="Const"/>
    <s v="VAC"/>
    <x v="10"/>
    <s v="A.PP033"/>
    <s v="APP00070"/>
    <m/>
    <m/>
    <m/>
    <m/>
    <m/>
    <m/>
    <m/>
    <n v="0.01"/>
    <m/>
    <m/>
    <m/>
    <m/>
    <m/>
    <m/>
    <m/>
    <m/>
    <m/>
    <x v="0"/>
    <x v="0"/>
    <m/>
  </r>
  <r>
    <s v=""/>
    <s v=" E0403_10950"/>
    <s v="Perform Magnet Measurements on First Article Magnet Vendor A ESR-Magnet-Quad 1"/>
    <s v="6.04.03.02.01.03"/>
    <x v="1"/>
    <d v="2026-08-31T00:00:00"/>
    <d v="2026-11-10T00:00:00"/>
    <s v="ebockhold"/>
    <s v="mwiseman"/>
    <n v="12779.12"/>
    <m/>
    <s v="C"/>
    <s v="Labor"/>
    <s v="TEC"/>
    <m/>
    <s v="JLAB"/>
    <s v="Const"/>
    <s v="NC_MAG"/>
    <x v="8"/>
    <s v="D.APP38.A"/>
    <s v="APP00510"/>
    <m/>
    <m/>
    <m/>
    <m/>
    <m/>
    <m/>
    <m/>
    <m/>
    <n v="5622.81"/>
    <n v="7156.31"/>
    <m/>
    <m/>
    <m/>
    <m/>
    <m/>
    <m/>
    <m/>
    <x v="0"/>
    <x v="0"/>
    <m/>
  </r>
  <r>
    <s v=""/>
    <s v=" E0403_11960"/>
    <s v="Travel for Magnet Measurements on First Article Magnet ESR-Magnet-Quad 2"/>
    <s v="6.04.03.02.02.03"/>
    <x v="0"/>
    <d v="2026-08-31T00:00:00"/>
    <d v="2026-11-10T00:00:00"/>
    <s v="ebockhold"/>
    <s v="mwiseman"/>
    <n v="5494.76"/>
    <m/>
    <s v="C"/>
    <s v="Nonlabor"/>
    <s v="TEC"/>
    <m/>
    <s v="JLAB"/>
    <s v="Const"/>
    <s v="NC_MAG"/>
    <x v="8"/>
    <s v="T"/>
    <m/>
    <m/>
    <m/>
    <m/>
    <m/>
    <m/>
    <m/>
    <m/>
    <m/>
    <n v="2417.69"/>
    <n v="3077.06"/>
    <m/>
    <m/>
    <m/>
    <m/>
    <m/>
    <m/>
    <m/>
    <x v="0"/>
    <x v="0"/>
    <m/>
  </r>
  <r>
    <s v=""/>
    <s v=" E0403_11955"/>
    <s v="Perform Magnet Measurements on First Article Magnet ESR-Magnet-Quad 2"/>
    <s v="6.04.03.02.02.03"/>
    <x v="0"/>
    <d v="2026-08-31T00:00:00"/>
    <d v="2026-11-10T00:00:00"/>
    <s v="ebockhold"/>
    <s v="mwiseman"/>
    <n v="12779.12"/>
    <m/>
    <s v="C"/>
    <s v="Labor"/>
    <s v="TEC"/>
    <m/>
    <s v="JLAB"/>
    <s v="Const"/>
    <s v="NC_MAG"/>
    <x v="8"/>
    <s v="S.P271.A"/>
    <s v="APP00511"/>
    <m/>
    <m/>
    <m/>
    <m/>
    <m/>
    <m/>
    <m/>
    <m/>
    <n v="5622.81"/>
    <n v="7156.31"/>
    <m/>
    <m/>
    <m/>
    <m/>
    <m/>
    <m/>
    <m/>
    <x v="0"/>
    <x v="0"/>
    <m/>
  </r>
  <r>
    <s v=""/>
    <s v=" E0403_12585"/>
    <s v="Perform Magnet Measurements on First Article Magnet ESR-Magnet-Correctors"/>
    <s v="6.04.03.03.03"/>
    <x v="0"/>
    <d v="2026-07-02T00:00:00"/>
    <d v="2026-07-30T00:00:00"/>
    <s v="ebockhold"/>
    <s v="mwiseman"/>
    <n v="5027.1899999999996"/>
    <m/>
    <s v="C"/>
    <s v="Labor"/>
    <s v="TEC"/>
    <m/>
    <s v="JLAB"/>
    <s v="Const"/>
    <s v="NC_MAG"/>
    <x v="8"/>
    <s v="S.P272.A"/>
    <s v="APP00513"/>
    <m/>
    <m/>
    <m/>
    <m/>
    <m/>
    <m/>
    <m/>
    <m/>
    <n v="5027.1899999999996"/>
    <m/>
    <m/>
    <m/>
    <m/>
    <m/>
    <m/>
    <m/>
    <m/>
    <x v="0"/>
    <x v="0"/>
    <m/>
  </r>
  <r>
    <s v=""/>
    <s v=" HR_0807_8130"/>
    <s v="SHC BPMs - Preliminary Design"/>
    <s v="6.05.07.06.01"/>
    <x v="0"/>
    <d v="2023-10-30T00:00:00"/>
    <d v="2024-04-23T00:00:00"/>
    <s v="mahmed"/>
    <s v="gassner"/>
    <n v="53664.82"/>
    <s v="EDIA"/>
    <s v="C"/>
    <s v="Labor"/>
    <s v="TEC"/>
    <m/>
    <s v="BNL"/>
    <s v="PED"/>
    <s v="SHC"/>
    <x v="11"/>
    <m/>
    <m/>
    <m/>
    <m/>
    <m/>
    <m/>
    <m/>
    <m/>
    <n v="53664.82"/>
    <m/>
    <m/>
    <m/>
    <m/>
    <m/>
    <m/>
    <m/>
    <m/>
    <m/>
    <m/>
    <x v="0"/>
    <x v="0"/>
    <m/>
  </r>
  <r>
    <s v=""/>
    <s v=" HR_0807_8130"/>
    <s v="SHC BPMs - Preliminary Design"/>
    <s v="6.05.07.06.01"/>
    <x v="0"/>
    <d v="2023-10-30T00:00:00"/>
    <d v="2024-04-23T00:00:00"/>
    <s v="mahmed"/>
    <s v="gassner"/>
    <n v="55018.95"/>
    <s v="EDIA"/>
    <s v="C"/>
    <s v="Labor"/>
    <s v="TEC"/>
    <m/>
    <s v="BNL"/>
    <s v="PED"/>
    <s v="SHC"/>
    <x v="11"/>
    <m/>
    <m/>
    <m/>
    <m/>
    <m/>
    <m/>
    <m/>
    <m/>
    <n v="55018.95"/>
    <m/>
    <m/>
    <m/>
    <m/>
    <m/>
    <m/>
    <m/>
    <m/>
    <m/>
    <m/>
    <x v="0"/>
    <x v="0"/>
    <m/>
  </r>
  <r>
    <s v=""/>
    <s v=" HR_0807_8140"/>
    <s v="SHC BPMs - Preliminary Design"/>
    <s v="6.05.07.06.01"/>
    <x v="0"/>
    <d v="2024-07-19T00:00:00"/>
    <d v="2025-02-26T00:00:00"/>
    <s v="mahmed"/>
    <s v="gassner"/>
    <n v="84343.88"/>
    <s v="EDIA"/>
    <s v="C"/>
    <s v="Labor"/>
    <s v="TEC"/>
    <m/>
    <s v="BNL"/>
    <s v="PED"/>
    <s v="SHC"/>
    <x v="11"/>
    <m/>
    <m/>
    <m/>
    <m/>
    <m/>
    <m/>
    <m/>
    <m/>
    <n v="28676.92"/>
    <n v="55666.96"/>
    <m/>
    <m/>
    <m/>
    <m/>
    <m/>
    <m/>
    <m/>
    <m/>
    <m/>
    <x v="0"/>
    <x v="0"/>
    <m/>
  </r>
  <r>
    <s v=""/>
    <s v=" HR_0807_8140"/>
    <s v="SHC BPMs - Preliminary Design"/>
    <s v="6.05.07.06.01"/>
    <x v="0"/>
    <d v="2024-07-19T00:00:00"/>
    <d v="2025-02-26T00:00:00"/>
    <s v="mahmed"/>
    <s v="gassner"/>
    <n v="86472.13"/>
    <s v="EDIA"/>
    <s v="C"/>
    <s v="Labor"/>
    <s v="TEC"/>
    <m/>
    <s v="BNL"/>
    <s v="PED"/>
    <s v="SHC"/>
    <x v="11"/>
    <m/>
    <m/>
    <m/>
    <m/>
    <m/>
    <m/>
    <m/>
    <m/>
    <n v="29400.53"/>
    <n v="57071.61"/>
    <m/>
    <m/>
    <m/>
    <m/>
    <m/>
    <m/>
    <m/>
    <m/>
    <m/>
    <x v="0"/>
    <x v="0"/>
    <m/>
  </r>
  <r>
    <s v=""/>
    <s v=" HR_0807_8150"/>
    <s v="SHC BPMs - Final Design"/>
    <s v="6.05.07.06.01"/>
    <x v="0"/>
    <d v="2025-12-30T00:00:00"/>
    <d v="2026-08-03T00:00:00"/>
    <s v="mahmed"/>
    <s v="gassner"/>
    <n v="88311.28"/>
    <s v="EDIA"/>
    <s v="C"/>
    <s v="Labor"/>
    <s v="TEC"/>
    <m/>
    <s v="BNL"/>
    <s v="PED"/>
    <s v="SHC"/>
    <x v="6"/>
    <m/>
    <m/>
    <m/>
    <m/>
    <m/>
    <m/>
    <m/>
    <m/>
    <m/>
    <m/>
    <n v="88311.28"/>
    <m/>
    <m/>
    <m/>
    <m/>
    <m/>
    <m/>
    <m/>
    <m/>
    <x v="0"/>
    <x v="0"/>
    <m/>
  </r>
  <r>
    <s v=""/>
    <s v=" HR_0807_8150"/>
    <s v="SHC BPMs - Final Design"/>
    <s v="6.05.07.06.01"/>
    <x v="0"/>
    <d v="2025-12-30T00:00:00"/>
    <d v="2026-08-03T00:00:00"/>
    <s v="mahmed"/>
    <s v="gassner"/>
    <n v="90539.64"/>
    <s v="EDIA"/>
    <s v="C"/>
    <s v="Labor"/>
    <s v="TEC"/>
    <m/>
    <s v="BNL"/>
    <s v="PED"/>
    <s v="SHC"/>
    <x v="6"/>
    <m/>
    <m/>
    <m/>
    <m/>
    <m/>
    <m/>
    <m/>
    <m/>
    <m/>
    <m/>
    <n v="90539.64"/>
    <m/>
    <m/>
    <m/>
    <m/>
    <m/>
    <m/>
    <m/>
    <m/>
    <x v="0"/>
    <x v="0"/>
    <m/>
  </r>
  <r>
    <s v=""/>
    <s v=" HR_0601_1205"/>
    <s v="BPM Electronics -  Module - Prepare specs/SOW/APP"/>
    <s v="6.05.05.01"/>
    <x v="0"/>
    <d v="2025-02-13T00:00:00"/>
    <d v="2025-05-07T00:00:00"/>
    <s v="mahmed"/>
    <s v="gassner"/>
    <n v="20477.98"/>
    <s v="EDIA"/>
    <s v="C"/>
    <s v="Labor"/>
    <s v="TEC"/>
    <m/>
    <s v="BNL"/>
    <s v="Const"/>
    <s v="INS"/>
    <x v="10"/>
    <s v="S.P053"/>
    <m/>
    <m/>
    <m/>
    <m/>
    <m/>
    <m/>
    <m/>
    <m/>
    <n v="20477.98"/>
    <m/>
    <m/>
    <m/>
    <m/>
    <m/>
    <m/>
    <m/>
    <m/>
    <m/>
    <x v="0"/>
    <x v="0"/>
    <m/>
  </r>
  <r>
    <s v=""/>
    <s v=" EJ_0401_8270"/>
    <s v="Bunch Length Monitors - Construction - Prepare Spec/SOW/APP"/>
    <s v="6.03.04.01.04.03"/>
    <x v="0"/>
    <d v="2025-12-09T00:00:00"/>
    <d v="2026-05-01T00:00:00"/>
    <s v="mahmed"/>
    <s v="gassner"/>
    <n v="14129.8"/>
    <s v="EDIA"/>
    <s v="C"/>
    <s v="Labor"/>
    <s v="TEC"/>
    <m/>
    <s v="BNL"/>
    <s v="Const"/>
    <s v="INS"/>
    <x v="10"/>
    <s v="S.P044"/>
    <m/>
    <m/>
    <m/>
    <m/>
    <m/>
    <m/>
    <m/>
    <m/>
    <m/>
    <n v="14129.8"/>
    <m/>
    <m/>
    <m/>
    <m/>
    <m/>
    <m/>
    <m/>
    <m/>
    <x v="0"/>
    <x v="0"/>
    <m/>
  </r>
  <r>
    <s v=""/>
    <s v=" HR_0602_1190"/>
    <s v="HR TL  Material - Prepare Spec/SOW/APP/APP"/>
    <s v="6.05.05.02"/>
    <x v="0"/>
    <d v="2025-12-09T00:00:00"/>
    <d v="2026-04-03T00:00:00"/>
    <s v="mahmed"/>
    <s v="gassner"/>
    <n v="21194.71"/>
    <s v="EDIA"/>
    <s v="C"/>
    <s v="Labor"/>
    <s v="TEC"/>
    <m/>
    <s v="BNL"/>
    <s v="Const"/>
    <s v="INS"/>
    <x v="10"/>
    <s v="S.P045"/>
    <m/>
    <m/>
    <m/>
    <m/>
    <m/>
    <m/>
    <m/>
    <m/>
    <m/>
    <n v="21194.71"/>
    <m/>
    <m/>
    <m/>
    <m/>
    <m/>
    <m/>
    <m/>
    <m/>
    <x v="0"/>
    <x v="0"/>
    <m/>
  </r>
  <r>
    <s v=""/>
    <s v=" EJ_205_8370"/>
    <s v="RCS SLM s-RAD - Prepare Spec/SOW/APP"/>
    <s v="6.03.02.05.04"/>
    <x v="0"/>
    <d v="2024-10-31T00:00:00"/>
    <d v="2025-02-28T00:00:00"/>
    <s v="mahmed"/>
    <s v="gassner"/>
    <n v="20477.98"/>
    <s v="EDIA"/>
    <s v="C"/>
    <s v="Labor"/>
    <s v="TEC"/>
    <m/>
    <s v="BNL"/>
    <s v="Const"/>
    <s v="INS"/>
    <x v="10"/>
    <s v="S.P046"/>
    <m/>
    <m/>
    <m/>
    <m/>
    <m/>
    <m/>
    <m/>
    <m/>
    <n v="20477.98"/>
    <m/>
    <m/>
    <m/>
    <m/>
    <m/>
    <m/>
    <m/>
    <m/>
    <m/>
    <x v="0"/>
    <x v="0"/>
    <m/>
  </r>
  <r>
    <s v=""/>
    <s v=" HR_0601_1250"/>
    <s v="BPM Electronics Construction - Prepare Spec/SOW/APP"/>
    <s v="6.05.05.01"/>
    <x v="0"/>
    <d v="2025-12-09T00:00:00"/>
    <d v="2026-04-03T00:00:00"/>
    <s v="mahmed"/>
    <s v="gassner"/>
    <n v="21194.71"/>
    <s v="EDIA"/>
    <s v="C"/>
    <s v="Labor"/>
    <s v="TEC"/>
    <m/>
    <s v="BNL"/>
    <s v="Const"/>
    <s v="INS"/>
    <x v="10"/>
    <s v="S.P125"/>
    <m/>
    <m/>
    <m/>
    <m/>
    <m/>
    <m/>
    <m/>
    <m/>
    <m/>
    <n v="21194.71"/>
    <m/>
    <m/>
    <m/>
    <m/>
    <m/>
    <m/>
    <m/>
    <m/>
    <x v="0"/>
    <x v="0"/>
    <m/>
  </r>
  <r>
    <s v=""/>
    <s v=" EJ_0304_7290"/>
    <s v="TL Profile &amp; Emit Monitors - Prepare Spec/SOW/APP"/>
    <s v="6.03.03.04.03"/>
    <x v="0"/>
    <d v="2025-12-09T00:00:00"/>
    <d v="2026-04-03T00:00:00"/>
    <s v="mahmed"/>
    <s v="gassner"/>
    <n v="14129.8"/>
    <s v="EDIA"/>
    <s v="C"/>
    <s v="Labor"/>
    <s v="TEC"/>
    <m/>
    <s v="BNL"/>
    <s v="Const"/>
    <s v="INS"/>
    <x v="10"/>
    <s v="S.P126"/>
    <m/>
    <m/>
    <m/>
    <m/>
    <m/>
    <m/>
    <m/>
    <m/>
    <m/>
    <n v="14129.8"/>
    <m/>
    <m/>
    <m/>
    <m/>
    <m/>
    <m/>
    <m/>
    <m/>
    <x v="0"/>
    <x v="0"/>
    <m/>
  </r>
  <r>
    <s v=""/>
    <s v=" EJ_0401_5410"/>
    <s v="ICT Material - Prepare Spec/SOW/APP"/>
    <s v="6.03.04.01.04.02"/>
    <x v="0"/>
    <d v="2025-01-27T00:00:00"/>
    <d v="2025-05-19T00:00:00"/>
    <s v="mahmed"/>
    <s v="gassner"/>
    <n v="13651.99"/>
    <s v="EDIA"/>
    <s v="C"/>
    <s v="Labor"/>
    <s v="TEC"/>
    <m/>
    <s v="BNL"/>
    <s v="PED"/>
    <s v="INS"/>
    <x v="10"/>
    <s v="S.P127"/>
    <m/>
    <m/>
    <m/>
    <m/>
    <m/>
    <m/>
    <m/>
    <m/>
    <n v="13651.99"/>
    <m/>
    <m/>
    <m/>
    <m/>
    <m/>
    <m/>
    <m/>
    <m/>
    <m/>
    <x v="0"/>
    <x v="0"/>
    <m/>
  </r>
  <r>
    <s v=""/>
    <s v=" EJ_0304_7360"/>
    <s v="HSR Collimators Material - Prepare Spec/SOW/APP"/>
    <s v="6.06.03.02.02"/>
    <x v="0"/>
    <d v="2025-12-09T00:00:00"/>
    <d v="2026-04-03T00:00:00"/>
    <s v="mahmed"/>
    <s v="gassner"/>
    <n v="14129.8"/>
    <s v="EDIA"/>
    <s v="C"/>
    <s v="Labor"/>
    <s v="TEC"/>
    <m/>
    <s v="BNL"/>
    <s v="Const"/>
    <s v="AD"/>
    <x v="10"/>
    <s v="S.P128"/>
    <m/>
    <m/>
    <m/>
    <m/>
    <m/>
    <m/>
    <m/>
    <m/>
    <m/>
    <n v="14129.8"/>
    <m/>
    <m/>
    <m/>
    <m/>
    <m/>
    <m/>
    <m/>
    <m/>
    <x v="0"/>
    <x v="0"/>
    <m/>
  </r>
  <r>
    <s v=""/>
    <s v=" HR_0601_1300"/>
    <s v="HSR BPM Cryo Cables - Prepare Spec/SOW/APP"/>
    <s v="6.05.05.01"/>
    <x v="1"/>
    <d v="2023-11-01T00:00:00"/>
    <d v="2024-02-29T00:00:00"/>
    <s v="mahmed"/>
    <s v="gassner"/>
    <n v="26380.65"/>
    <s v="EDIA"/>
    <s v="C"/>
    <s v="Labor"/>
    <s v="TEC"/>
    <m/>
    <s v="BNL"/>
    <s v="PED"/>
    <s v="INS"/>
    <x v="10"/>
    <s v="S.P130"/>
    <m/>
    <m/>
    <m/>
    <m/>
    <m/>
    <m/>
    <m/>
    <n v="26380.65"/>
    <m/>
    <m/>
    <m/>
    <m/>
    <m/>
    <m/>
    <m/>
    <m/>
    <m/>
    <m/>
    <x v="0"/>
    <x v="0"/>
    <m/>
  </r>
  <r>
    <s v=""/>
    <s v=" HR_0601_0085"/>
    <s v="BPM System Materials - Prepare Spec/SOW/APP"/>
    <s v="6.05.07.06.01"/>
    <x v="0"/>
    <d v="2025-12-30T00:00:00"/>
    <d v="2026-04-23T00:00:00"/>
    <s v="mahmed"/>
    <s v="gassner"/>
    <n v="14129.8"/>
    <s v="EDIA"/>
    <s v="C"/>
    <s v="Labor"/>
    <s v="TEC"/>
    <m/>
    <s v="BNL"/>
    <s v="PED"/>
    <s v="SHC"/>
    <x v="10"/>
    <s v="S.P129"/>
    <m/>
    <m/>
    <m/>
    <m/>
    <m/>
    <m/>
    <m/>
    <m/>
    <m/>
    <n v="14129.8"/>
    <m/>
    <m/>
    <m/>
    <m/>
    <m/>
    <m/>
    <m/>
    <m/>
    <x v="0"/>
    <x v="0"/>
    <m/>
  </r>
  <r>
    <s v=""/>
    <s v=" HR_0602_1005"/>
    <s v="SHC Charge and Current Monitors Materials - Prepare Spec/SOW/APP"/>
    <s v="6.05.07.06.02"/>
    <x v="0"/>
    <d v="2025-12-30T00:00:00"/>
    <d v="2026-04-23T00:00:00"/>
    <s v="mahmed"/>
    <s v="gassner"/>
    <n v="14129.8"/>
    <s v="EDIA"/>
    <s v="C"/>
    <s v="Labor"/>
    <s v="TEC"/>
    <m/>
    <s v="BNL"/>
    <s v="PED"/>
    <s v="SHC"/>
    <x v="10"/>
    <s v="S.P131"/>
    <m/>
    <m/>
    <m/>
    <m/>
    <m/>
    <m/>
    <m/>
    <m/>
    <m/>
    <n v="14129.8"/>
    <m/>
    <m/>
    <m/>
    <m/>
    <m/>
    <m/>
    <m/>
    <m/>
    <x v="0"/>
    <x v="0"/>
    <m/>
  </r>
  <r>
    <s v=""/>
    <s v=" SR_0604_1370"/>
    <s v="ESR Synchrontron and X- ray Radiation Monitors - Materials s-Rad - Prepare Spec/SOW/APP"/>
    <s v="6.04.06.04"/>
    <x v="0"/>
    <d v="2025-12-09T00:00:00"/>
    <d v="2026-04-03T00:00:00"/>
    <s v="mahmed"/>
    <s v="gassner"/>
    <n v="28259.61"/>
    <s v="EDIA"/>
    <s v="C"/>
    <s v="Labor"/>
    <s v="TEC"/>
    <m/>
    <s v="BNL"/>
    <s v="Const"/>
    <s v="INS"/>
    <x v="10"/>
    <s v="S.P132"/>
    <m/>
    <m/>
    <m/>
    <m/>
    <m/>
    <m/>
    <m/>
    <m/>
    <m/>
    <n v="28259.61"/>
    <m/>
    <m/>
    <m/>
    <m/>
    <m/>
    <m/>
    <m/>
    <m/>
    <x v="0"/>
    <x v="0"/>
    <m/>
  </r>
  <r>
    <s v=""/>
    <s v=" SR_0601_2000"/>
    <s v="ESR BPM Pick-up -Button &amp; Housing Materials - Prepare Spec/SOW/APP"/>
    <s v="6.04.06.01"/>
    <x v="0"/>
    <d v="2025-12-09T00:00:00"/>
    <d v="2026-04-03T00:00:00"/>
    <s v="mahmed"/>
    <s v="gassner"/>
    <n v="21194.71"/>
    <s v="EDIA"/>
    <s v="C"/>
    <s v="Labor"/>
    <s v="TEC"/>
    <m/>
    <s v="BNL"/>
    <s v="Const"/>
    <s v="INS"/>
    <x v="10"/>
    <s v="S.P133"/>
    <m/>
    <m/>
    <m/>
    <m/>
    <m/>
    <m/>
    <m/>
    <m/>
    <m/>
    <n v="21194.71"/>
    <m/>
    <m/>
    <m/>
    <m/>
    <m/>
    <m/>
    <m/>
    <m/>
    <x v="0"/>
    <x v="0"/>
    <m/>
  </r>
  <r>
    <s v=""/>
    <s v=" SR_0601_1770"/>
    <s v="BPM System - Signal cables, rack hardware, system connectors - Prepare Spec/SOW/APP"/>
    <s v="6.04.06.01"/>
    <x v="0"/>
    <d v="2025-12-09T00:00:00"/>
    <d v="2026-04-03T00:00:00"/>
    <s v="mahmed"/>
    <s v="gassner"/>
    <n v="14129.8"/>
    <s v="EDIA"/>
    <s v="C"/>
    <s v="Labor"/>
    <s v="TEC"/>
    <m/>
    <s v="BNL"/>
    <s v="Const"/>
    <s v="INS"/>
    <x v="10"/>
    <s v="S.P134"/>
    <m/>
    <m/>
    <m/>
    <m/>
    <m/>
    <m/>
    <m/>
    <m/>
    <m/>
    <n v="14129.8"/>
    <m/>
    <m/>
    <m/>
    <m/>
    <m/>
    <m/>
    <m/>
    <m/>
    <x v="0"/>
    <x v="0"/>
    <m/>
  </r>
  <r>
    <s v=""/>
    <s v=" IR_0206_1325"/>
    <s v="IR BPM Pick-up Materials - Prepare Spec/SOW/APP"/>
    <s v="6.06.02.05.01"/>
    <x v="0"/>
    <d v="2027-01-19T00:00:00"/>
    <d v="2027-05-11T00:00:00"/>
    <s v="mahmed"/>
    <s v="gassner"/>
    <n v="14624.35"/>
    <s v="EDIA"/>
    <s v="C"/>
    <s v="Labor"/>
    <s v="TEC"/>
    <m/>
    <s v="BNL"/>
    <s v="Const"/>
    <s v="INS"/>
    <x v="10"/>
    <s v="S.P135"/>
    <m/>
    <m/>
    <m/>
    <m/>
    <m/>
    <m/>
    <m/>
    <m/>
    <m/>
    <m/>
    <n v="14624.35"/>
    <m/>
    <m/>
    <m/>
    <m/>
    <m/>
    <m/>
    <m/>
    <x v="0"/>
    <x v="0"/>
    <m/>
  </r>
  <r>
    <s v=""/>
    <s v=" EJ_0205_2004"/>
    <s v="RCS BPM Pick-up -Button Procurement - Prepare Spec/SOW/APP"/>
    <s v="6.03.02.05.01"/>
    <x v="0"/>
    <d v="2024-10-31T00:00:00"/>
    <d v="2025-02-28T00:00:00"/>
    <s v="mahmed"/>
    <s v="gassner"/>
    <n v="20477.98"/>
    <s v="EDIA"/>
    <s v="C"/>
    <s v="Labor"/>
    <s v="TEC"/>
    <m/>
    <s v="BNL"/>
    <s v="Const"/>
    <s v="INS"/>
    <x v="10"/>
    <s v="S.P136"/>
    <m/>
    <m/>
    <m/>
    <m/>
    <m/>
    <m/>
    <m/>
    <m/>
    <n v="20477.98"/>
    <m/>
    <m/>
    <m/>
    <m/>
    <m/>
    <m/>
    <m/>
    <m/>
    <m/>
    <x v="0"/>
    <x v="0"/>
    <m/>
  </r>
  <r>
    <s v=""/>
    <s v=" SR_0603_1205"/>
    <s v="Longitudinal Feedback System - Prepare Spec/SOW/APP"/>
    <s v="6.04.06.03"/>
    <x v="0"/>
    <d v="2025-12-09T00:00:00"/>
    <d v="2026-04-03T00:00:00"/>
    <s v="mahmed"/>
    <s v="gassner"/>
    <n v="28259.61"/>
    <s v="EDIA"/>
    <s v="C"/>
    <s v="Labor"/>
    <s v="TEC"/>
    <m/>
    <s v="BNL"/>
    <s v="Const"/>
    <s v="INS"/>
    <x v="10"/>
    <s v="S.P137"/>
    <m/>
    <m/>
    <m/>
    <m/>
    <m/>
    <m/>
    <m/>
    <m/>
    <m/>
    <n v="28259.61"/>
    <m/>
    <m/>
    <m/>
    <m/>
    <m/>
    <m/>
    <m/>
    <m/>
    <x v="0"/>
    <x v="0"/>
    <m/>
  </r>
  <r>
    <s v=""/>
    <s v=" EJ_0205_1725"/>
    <s v="RCS BPM System Misc Materials - Prepare Spec/SOW/APP"/>
    <s v="6.03.02.05.01"/>
    <x v="0"/>
    <d v="2025-10-30T00:00:00"/>
    <d v="2026-02-27T00:00:00"/>
    <s v="mahmed"/>
    <s v="gassner"/>
    <n v="28259.61"/>
    <s v="EDIA"/>
    <s v="C"/>
    <s v="Labor"/>
    <s v="TEC"/>
    <m/>
    <s v="BNL"/>
    <s v="Const"/>
    <s v="INS"/>
    <x v="10"/>
    <s v="S.P138"/>
    <m/>
    <m/>
    <m/>
    <m/>
    <m/>
    <m/>
    <m/>
    <m/>
    <m/>
    <n v="28259.61"/>
    <m/>
    <m/>
    <m/>
    <m/>
    <m/>
    <m/>
    <m/>
    <m/>
    <x v="0"/>
    <x v="0"/>
    <m/>
  </r>
  <r>
    <s v=""/>
    <s v=" HR_0706_8080"/>
    <s v="SHC Synchrotron Radiation Monitors - Materials - Prepare Spec/SOW/APP"/>
    <s v="6.05.07.06.05"/>
    <x v="0"/>
    <d v="2025-12-30T00:00:00"/>
    <d v="2026-04-23T00:00:00"/>
    <s v="mahmed"/>
    <s v="gassner"/>
    <n v="14129.8"/>
    <s v="EDIA"/>
    <s v="C"/>
    <s v="Labor"/>
    <s v="TEC"/>
    <m/>
    <s v="BNL"/>
    <s v="PED"/>
    <s v="SHC"/>
    <x v="10"/>
    <s v="S.P139"/>
    <m/>
    <m/>
    <m/>
    <m/>
    <m/>
    <m/>
    <m/>
    <m/>
    <m/>
    <n v="14129.8"/>
    <m/>
    <m/>
    <m/>
    <m/>
    <m/>
    <m/>
    <m/>
    <m/>
    <x v="0"/>
    <x v="0"/>
    <m/>
  </r>
  <r>
    <s v=""/>
    <s v=" SR_0601_1445"/>
    <s v="BPM Electronics -  module procurement (material) - Prepare Spec/SOW/APP"/>
    <s v="6.04.06.01"/>
    <x v="0"/>
    <d v="2025-12-09T00:00:00"/>
    <d v="2026-04-03T00:00:00"/>
    <s v="mahmed"/>
    <s v="gassner"/>
    <n v="21194.71"/>
    <s v="EDIA"/>
    <s v="C"/>
    <s v="Labor"/>
    <s v="TEC"/>
    <m/>
    <s v="BNL"/>
    <s v="Const"/>
    <s v="INS"/>
    <x v="10"/>
    <s v="S.P140"/>
    <m/>
    <m/>
    <m/>
    <m/>
    <m/>
    <m/>
    <m/>
    <m/>
    <m/>
    <n v="21194.71"/>
    <m/>
    <m/>
    <m/>
    <m/>
    <m/>
    <m/>
    <m/>
    <m/>
    <x v="0"/>
    <x v="0"/>
    <m/>
  </r>
  <r>
    <s v=""/>
    <s v=" HR_0706_4085"/>
    <s v="SHC Profile and Emittance Monitors - Materials - Prepare Spec/SOW/APP"/>
    <s v="6.05.07.06.03"/>
    <x v="0"/>
    <d v="2025-12-30T00:00:00"/>
    <d v="2026-04-23T00:00:00"/>
    <s v="mahmed"/>
    <s v="gassner"/>
    <n v="28259.61"/>
    <s v="EDIA"/>
    <s v="C"/>
    <s v="Labor"/>
    <s v="TEC"/>
    <m/>
    <s v="BNL"/>
    <s v="PED"/>
    <s v="SHC"/>
    <x v="10"/>
    <s v="S.P141"/>
    <m/>
    <m/>
    <m/>
    <m/>
    <m/>
    <m/>
    <m/>
    <m/>
    <m/>
    <n v="28259.61"/>
    <m/>
    <m/>
    <m/>
    <m/>
    <m/>
    <m/>
    <m/>
    <m/>
    <x v="0"/>
    <x v="0"/>
    <m/>
  </r>
  <r>
    <s v=""/>
    <s v=" HR_0601_10002"/>
    <s v="HSR BPM Buttons - Prepare Spec/SOW/APP"/>
    <s v="6.05.05.01"/>
    <x v="1"/>
    <d v="2023-11-01T00:00:00"/>
    <d v="2024-02-29T00:00:00"/>
    <s v="mahmed"/>
    <s v="gassner"/>
    <n v="19785.490000000002"/>
    <s v="EDIA"/>
    <s v="C"/>
    <s v="Labor"/>
    <s v="TEC"/>
    <m/>
    <s v="BNL"/>
    <s v="PED"/>
    <s v="INS"/>
    <x v="10"/>
    <s v="S.P142"/>
    <m/>
    <m/>
    <m/>
    <m/>
    <m/>
    <m/>
    <m/>
    <n v="19785.490000000002"/>
    <m/>
    <m/>
    <m/>
    <m/>
    <m/>
    <m/>
    <m/>
    <m/>
    <m/>
    <m/>
    <x v="0"/>
    <x v="0"/>
    <m/>
  </r>
  <r>
    <s v=""/>
    <s v=" EJ_0205_3135"/>
    <s v="RCS Current and Charge Monitors - DCCT Material - Prepare Spec/SOW/APP"/>
    <s v="6.03.02.05.02"/>
    <x v="0"/>
    <d v="2026-08-31T00:00:00"/>
    <d v="2026-12-28T00:00:00"/>
    <s v="mahmed"/>
    <s v="gassner"/>
    <n v="14488.35"/>
    <s v="EDIA"/>
    <s v="C"/>
    <s v="Labor"/>
    <s v="TEC"/>
    <m/>
    <s v="BNL"/>
    <s v="Const"/>
    <s v="INS"/>
    <x v="10"/>
    <s v="P.S067"/>
    <m/>
    <m/>
    <m/>
    <m/>
    <m/>
    <m/>
    <m/>
    <m/>
    <m/>
    <n v="3984.3"/>
    <n v="10504.05"/>
    <m/>
    <m/>
    <m/>
    <m/>
    <m/>
    <m/>
    <m/>
    <x v="0"/>
    <x v="0"/>
    <m/>
  </r>
  <r>
    <s v=""/>
    <s v=" EJ_0205_8370"/>
    <s v="RCS Current and Charge Monitors - FCT Material - Prepare Spec/SOW/APP"/>
    <s v="6.03.02.05.02"/>
    <x v="0"/>
    <d v="2025-12-09T00:00:00"/>
    <d v="2026-04-03T00:00:00"/>
    <s v="mahmed"/>
    <s v="gassner"/>
    <n v="14129.8"/>
    <s v="EDIA"/>
    <s v="C"/>
    <s v="Labor"/>
    <s v="TEC"/>
    <m/>
    <s v="BNL"/>
    <s v="Const"/>
    <s v="INS"/>
    <x v="10"/>
    <s v="P.S170"/>
    <m/>
    <m/>
    <m/>
    <m/>
    <m/>
    <m/>
    <m/>
    <m/>
    <m/>
    <n v="14129.8"/>
    <m/>
    <m/>
    <m/>
    <m/>
    <m/>
    <m/>
    <m/>
    <m/>
    <x v="0"/>
    <x v="0"/>
    <m/>
  </r>
  <r>
    <s v=""/>
    <s v=" EJ_0205_8440"/>
    <s v="RCS Tune Monitor - Construction - Non Labor - Prepare Spec/SOW/APP"/>
    <s v="6.03.02.05.03"/>
    <x v="0"/>
    <d v="2024-10-30T00:00:00"/>
    <d v="2025-02-27T00:00:00"/>
    <s v="mahmed"/>
    <s v="gassner"/>
    <n v="13651.99"/>
    <s v="EDIA"/>
    <s v="C"/>
    <s v="Labor"/>
    <s v="TEC"/>
    <m/>
    <s v="BNL"/>
    <s v="PED"/>
    <s v="INS"/>
    <x v="10"/>
    <s v="P.S069"/>
    <m/>
    <m/>
    <m/>
    <m/>
    <m/>
    <m/>
    <m/>
    <m/>
    <n v="13651.99"/>
    <m/>
    <m/>
    <m/>
    <m/>
    <m/>
    <m/>
    <m/>
    <m/>
    <m/>
    <x v="0"/>
    <x v="0"/>
    <m/>
  </r>
  <r>
    <s v=""/>
    <s v=" EJ_0205_8510"/>
    <s v="RCS Profile Monitors - Construction - Non Labor - Prepare Spec/SOW/APP"/>
    <s v="6.03.02.05.03"/>
    <x v="0"/>
    <d v="2025-12-09T00:00:00"/>
    <d v="2026-04-03T00:00:00"/>
    <s v="mahmed"/>
    <s v="gassner"/>
    <n v="14129.8"/>
    <s v="EDIA"/>
    <s v="C"/>
    <s v="Labor"/>
    <s v="TEC"/>
    <m/>
    <s v="BNL"/>
    <s v="Const"/>
    <s v="INS"/>
    <x v="10"/>
    <s v="P.S070"/>
    <m/>
    <m/>
    <m/>
    <m/>
    <m/>
    <m/>
    <m/>
    <m/>
    <m/>
    <n v="14129.8"/>
    <m/>
    <m/>
    <m/>
    <m/>
    <m/>
    <m/>
    <m/>
    <m/>
    <x v="0"/>
    <x v="0"/>
    <m/>
  </r>
  <r>
    <s v=""/>
    <s v=" EJ_0205_8580"/>
    <s v="BPM Pick-up -Button &amp; Housing Materials - Prepare Spec/SOW/APP"/>
    <s v="6.03.03.04.01"/>
    <x v="0"/>
    <d v="2025-12-09T00:00:00"/>
    <d v="2026-04-03T00:00:00"/>
    <s v="mahmed"/>
    <s v="gassner"/>
    <n v="14129.8"/>
    <s v="EDIA"/>
    <s v="C"/>
    <s v="Labor"/>
    <s v="TEC"/>
    <m/>
    <s v="BNL"/>
    <s v="Const"/>
    <s v="INS"/>
    <x v="10"/>
    <s v="P.S071"/>
    <m/>
    <m/>
    <m/>
    <m/>
    <m/>
    <m/>
    <m/>
    <m/>
    <m/>
    <n v="14129.8"/>
    <m/>
    <m/>
    <m/>
    <m/>
    <m/>
    <m/>
    <m/>
    <m/>
    <x v="0"/>
    <x v="0"/>
    <m/>
  </r>
  <r>
    <s v=""/>
    <s v=" EJ_0205_8720"/>
    <s v="BPM System - Misc Materials - Prepare Spec/SOW/APP"/>
    <s v="6.03.03.04.01"/>
    <x v="0"/>
    <d v="2026-12-10T00:00:00"/>
    <d v="2027-04-06T00:00:00"/>
    <s v="mahmed"/>
    <s v="gassner"/>
    <n v="14624.35"/>
    <s v="EDIA"/>
    <s v="C"/>
    <s v="Labor"/>
    <s v="TEC"/>
    <m/>
    <s v="BNL"/>
    <s v="Const"/>
    <s v="INS"/>
    <x v="10"/>
    <s v="P.S271"/>
    <m/>
    <m/>
    <m/>
    <m/>
    <m/>
    <m/>
    <m/>
    <m/>
    <m/>
    <m/>
    <n v="14624.35"/>
    <m/>
    <m/>
    <m/>
    <m/>
    <m/>
    <m/>
    <m/>
    <x v="0"/>
    <x v="0"/>
    <m/>
  </r>
  <r>
    <s v=""/>
    <s v=" EJ_0205_8790"/>
    <s v="TL Current and Charge Monitors - ICT Material - Prepare Spec/SOW/APP"/>
    <s v="6.03.03.04.02"/>
    <x v="0"/>
    <d v="2025-12-09T00:00:00"/>
    <d v="2026-04-03T00:00:00"/>
    <s v="mahmed"/>
    <s v="gassner"/>
    <n v="7064.9"/>
    <s v="EDIA"/>
    <s v="C"/>
    <s v="Labor"/>
    <s v="TEC"/>
    <m/>
    <s v="BNL"/>
    <s v="Const"/>
    <s v="INS"/>
    <x v="10"/>
    <s v="P.S272"/>
    <m/>
    <m/>
    <m/>
    <m/>
    <m/>
    <m/>
    <m/>
    <m/>
    <m/>
    <n v="7064.9"/>
    <m/>
    <m/>
    <m/>
    <m/>
    <m/>
    <m/>
    <m/>
    <m/>
    <x v="0"/>
    <x v="0"/>
    <m/>
  </r>
  <r>
    <s v=""/>
    <s v=" EJ_0205_8860"/>
    <s v="TL Current and Charge Monitors - FCT Material - Prepare Spec/SOW/APP"/>
    <s v="6.03.03.04.02"/>
    <x v="0"/>
    <d v="2026-05-12T00:00:00"/>
    <d v="2026-09-02T00:00:00"/>
    <s v="mahmed"/>
    <s v="gassner"/>
    <n v="7064.9"/>
    <s v="EDIA"/>
    <s v="C"/>
    <s v="Labor"/>
    <s v="TEC"/>
    <m/>
    <s v="BNL"/>
    <s v="Const"/>
    <s v="INS"/>
    <x v="10"/>
    <s v="P.S273"/>
    <m/>
    <m/>
    <m/>
    <m/>
    <m/>
    <m/>
    <m/>
    <m/>
    <m/>
    <n v="7064.9"/>
    <m/>
    <m/>
    <m/>
    <m/>
    <m/>
    <m/>
    <m/>
    <m/>
    <x v="0"/>
    <x v="0"/>
    <m/>
  </r>
  <r>
    <s v=""/>
    <s v=" EJ_0205_8930"/>
    <s v="BPM Electronics -  Module (material)- Prepare Spec/SOW/APP"/>
    <s v="6.03.04.01.04.01"/>
    <x v="0"/>
    <d v="2024-08-12T00:00:00"/>
    <d v="2024-12-06T00:00:00"/>
    <s v="mahmed"/>
    <s v="gassner"/>
    <n v="13450.01"/>
    <s v="EDIA"/>
    <s v="C"/>
    <s v="Labor"/>
    <s v="TEC"/>
    <m/>
    <s v="BNL"/>
    <s v="PED"/>
    <s v="INS"/>
    <x v="10"/>
    <s v="P.S185"/>
    <m/>
    <m/>
    <m/>
    <m/>
    <m/>
    <m/>
    <m/>
    <n v="5884.38"/>
    <n v="7565.63"/>
    <m/>
    <m/>
    <m/>
    <m/>
    <m/>
    <m/>
    <m/>
    <m/>
    <m/>
    <x v="0"/>
    <x v="0"/>
    <m/>
  </r>
  <r>
    <s v=""/>
    <s v=" EJ_0205_9000"/>
    <s v="BPM Pick-up -Button &amp; Housing (material) - Prepare Spec/SOW/APP"/>
    <s v="6.03.04.01.04.01"/>
    <x v="0"/>
    <d v="2025-12-09T00:00:00"/>
    <d v="2026-04-03T00:00:00"/>
    <s v="mahmed"/>
    <s v="gassner"/>
    <n v="14129.8"/>
    <s v="EDIA"/>
    <s v="C"/>
    <s v="Labor"/>
    <s v="TEC"/>
    <m/>
    <s v="BNL"/>
    <s v="Const"/>
    <s v="INS"/>
    <x v="10"/>
    <s v="P.S186"/>
    <m/>
    <m/>
    <m/>
    <m/>
    <m/>
    <m/>
    <m/>
    <m/>
    <m/>
    <n v="14129.8"/>
    <m/>
    <m/>
    <m/>
    <m/>
    <m/>
    <m/>
    <m/>
    <m/>
    <x v="0"/>
    <x v="0"/>
    <m/>
  </r>
  <r>
    <s v=""/>
    <s v=" EJ_0205_9070"/>
    <s v="BPM System - Miscellaneous Materials - Prepare Spec/SOW/APP"/>
    <s v="6.03.04.01.04.01"/>
    <x v="0"/>
    <d v="2025-12-09T00:00:00"/>
    <d v="2026-04-03T00:00:00"/>
    <s v="mahmed"/>
    <s v="gassner"/>
    <n v="7064.9"/>
    <s v="EDIA"/>
    <s v="C"/>
    <s v="Labor"/>
    <s v="TEC"/>
    <m/>
    <s v="BNL"/>
    <s v="Const"/>
    <s v="INS"/>
    <x v="10"/>
    <s v="P.S187"/>
    <m/>
    <m/>
    <m/>
    <m/>
    <m/>
    <m/>
    <m/>
    <m/>
    <m/>
    <n v="7064.9"/>
    <m/>
    <m/>
    <m/>
    <m/>
    <m/>
    <m/>
    <m/>
    <m/>
    <x v="0"/>
    <x v="0"/>
    <m/>
  </r>
  <r>
    <s v=""/>
    <s v=" EJ_0205_9140"/>
    <s v="400 Mev Current &amp; Charge Monitors - System Global - Materials - Prepare Spec/SOW/APP"/>
    <s v="6.03.04.01.04.02"/>
    <x v="0"/>
    <d v="2025-12-09T00:00:00"/>
    <d v="2026-04-03T00:00:00"/>
    <s v="mahmed"/>
    <s v="gassner"/>
    <n v="14129.8"/>
    <s v="EDIA"/>
    <s v="C"/>
    <s v="Labor"/>
    <s v="TEC"/>
    <m/>
    <s v="BNL"/>
    <s v="Const"/>
    <s v="INS"/>
    <x v="10"/>
    <s v="P.S189"/>
    <m/>
    <m/>
    <m/>
    <m/>
    <m/>
    <m/>
    <m/>
    <m/>
    <m/>
    <n v="14129.8"/>
    <m/>
    <m/>
    <m/>
    <m/>
    <m/>
    <m/>
    <m/>
    <m/>
    <x v="0"/>
    <x v="0"/>
    <m/>
  </r>
  <r>
    <s v=""/>
    <s v=" EJ_0205_9210"/>
    <s v="Faraday Cup, Electronic System - Material - Prepare Spec/SOW/APP"/>
    <s v="6.03.04.01.04.02"/>
    <x v="0"/>
    <d v="2025-12-09T00:00:00"/>
    <d v="2026-04-03T00:00:00"/>
    <s v="mahmed"/>
    <s v="gassner"/>
    <n v="14129.8"/>
    <s v="EDIA"/>
    <s v="C"/>
    <s v="Labor"/>
    <s v="TEC"/>
    <m/>
    <s v="BNL"/>
    <s v="Const"/>
    <s v="INS"/>
    <x v="10"/>
    <s v="P.S190"/>
    <m/>
    <m/>
    <m/>
    <m/>
    <m/>
    <m/>
    <m/>
    <m/>
    <m/>
    <n v="14129.8"/>
    <m/>
    <m/>
    <m/>
    <m/>
    <m/>
    <m/>
    <m/>
    <m/>
    <x v="0"/>
    <x v="0"/>
    <m/>
  </r>
  <r>
    <s v=""/>
    <s v=" EJ_0205_9280"/>
    <s v="400 Mev Current and Chargers - FCT Material - Prepare Spec/SOW/APP"/>
    <s v="6.03.04.01.04.02"/>
    <x v="0"/>
    <d v="2025-12-01T00:00:00"/>
    <d v="2026-03-26T00:00:00"/>
    <s v="mahmed"/>
    <s v="gassner"/>
    <n v="14129.8"/>
    <s v="EDIA"/>
    <s v="C"/>
    <s v="Labor"/>
    <s v="TEC"/>
    <m/>
    <s v="BNL"/>
    <s v="PED"/>
    <s v="INS"/>
    <x v="10"/>
    <s v="P.S188"/>
    <m/>
    <m/>
    <m/>
    <m/>
    <m/>
    <m/>
    <m/>
    <m/>
    <m/>
    <n v="14129.8"/>
    <m/>
    <m/>
    <m/>
    <m/>
    <m/>
    <m/>
    <m/>
    <m/>
    <x v="0"/>
    <x v="0"/>
    <m/>
  </r>
  <r>
    <s v=""/>
    <s v=" EJ_0205_9350"/>
    <s v="400 Mev Profile &amp; Emit Monitors - System Global - Prepare Spec/SOW/APP"/>
    <s v="6.03.04.01.04.03"/>
    <x v="0"/>
    <d v="2024-10-30T00:00:00"/>
    <d v="2025-02-27T00:00:00"/>
    <s v="mahmed"/>
    <s v="gassner"/>
    <n v="13651.99"/>
    <s v="EDIA"/>
    <s v="C"/>
    <s v="Labor"/>
    <s v="TEC"/>
    <m/>
    <s v="BNL"/>
    <s v="PED"/>
    <s v="INS"/>
    <x v="10"/>
    <s v="P.S082"/>
    <m/>
    <m/>
    <m/>
    <m/>
    <m/>
    <m/>
    <m/>
    <m/>
    <n v="13651.99"/>
    <m/>
    <m/>
    <m/>
    <m/>
    <m/>
    <m/>
    <m/>
    <m/>
    <m/>
    <x v="0"/>
    <x v="0"/>
    <m/>
  </r>
  <r>
    <s v=""/>
    <s v=" EJ_0205_9420"/>
    <s v="Profile Monitors - Prepare Spec/SOW/APP"/>
    <s v="6.03.04.01.04.03"/>
    <x v="0"/>
    <d v="2024-10-30T00:00:00"/>
    <d v="2025-02-27T00:00:00"/>
    <s v="mahmed"/>
    <s v="gassner"/>
    <n v="13651.99"/>
    <s v="EDIA"/>
    <s v="C"/>
    <s v="Labor"/>
    <s v="TEC"/>
    <m/>
    <s v="BNL"/>
    <s v="PED"/>
    <s v="INS"/>
    <x v="10"/>
    <s v="P.S083"/>
    <m/>
    <m/>
    <m/>
    <m/>
    <m/>
    <m/>
    <m/>
    <m/>
    <n v="13651.99"/>
    <m/>
    <m/>
    <m/>
    <m/>
    <m/>
    <m/>
    <m/>
    <m/>
    <m/>
    <x v="0"/>
    <x v="0"/>
    <m/>
  </r>
  <r>
    <s v=""/>
    <s v=" E03_00010"/>
    <s v="Emittance Slit - Prepare Spec/SOW/APP"/>
    <s v="6.03.04.01.04.03"/>
    <x v="0"/>
    <d v="2023-10-20T00:00:00"/>
    <d v="2024-02-16T00:00:00"/>
    <s v="mahmed"/>
    <s v="gassner"/>
    <n v="13190.32"/>
    <s v="EDIA"/>
    <s v="C"/>
    <s v="Labor"/>
    <s v="TEC"/>
    <m/>
    <s v="BNL"/>
    <s v="PED"/>
    <s v="INS"/>
    <x v="10"/>
    <s v="P.S267"/>
    <m/>
    <m/>
    <m/>
    <m/>
    <m/>
    <m/>
    <m/>
    <n v="13190.32"/>
    <m/>
    <m/>
    <m/>
    <m/>
    <m/>
    <m/>
    <m/>
    <m/>
    <m/>
    <m/>
    <x v="0"/>
    <x v="0"/>
    <m/>
  </r>
  <r>
    <s v=""/>
    <s v=" E03_00080"/>
    <s v="Wire Scanner - Prepare Spec/SOW"/>
    <s v="6.03.04.01.04.03"/>
    <x v="0"/>
    <d v="2023-10-20T00:00:00"/>
    <d v="2024-02-16T00:00:00"/>
    <s v="mahmed"/>
    <s v="gassner"/>
    <n v="0"/>
    <s v="EDIA"/>
    <s v="C"/>
    <s v="Labor"/>
    <s v="TEC"/>
    <m/>
    <s v="BNL"/>
    <s v="PED"/>
    <s v="INS"/>
    <x v="10"/>
    <s v="P.S085"/>
    <m/>
    <m/>
    <m/>
    <m/>
    <m/>
    <m/>
    <m/>
    <m/>
    <m/>
    <m/>
    <m/>
    <m/>
    <m/>
    <m/>
    <m/>
    <m/>
    <m/>
    <m/>
    <x v="0"/>
    <x v="0"/>
    <m/>
  </r>
  <r>
    <s v=""/>
    <s v=" E03_00150"/>
    <s v="Beam Loss Monitors - Prepare Spec/SOW"/>
    <s v="6.03.04.01.04.04"/>
    <x v="0"/>
    <d v="2025-12-09T00:00:00"/>
    <d v="2026-04-03T00:00:00"/>
    <s v="mahmed"/>
    <s v="gassner"/>
    <n v="14129.8"/>
    <s v="EDIA"/>
    <s v="C"/>
    <s v="Labor"/>
    <s v="TEC"/>
    <m/>
    <s v="BNL"/>
    <s v="Const"/>
    <s v="INS"/>
    <x v="10"/>
    <s v="P.S268"/>
    <m/>
    <m/>
    <m/>
    <m/>
    <m/>
    <m/>
    <m/>
    <m/>
    <m/>
    <n v="14129.8"/>
    <m/>
    <m/>
    <m/>
    <m/>
    <m/>
    <m/>
    <m/>
    <m/>
    <x v="0"/>
    <x v="0"/>
    <m/>
  </r>
  <r>
    <s v=""/>
    <s v=" SR_0601_1840"/>
    <s v="ESR Current and Charge Monitors - DCCT Material - Prepare Specs/SOW"/>
    <s v="6.04.06.02"/>
    <x v="0"/>
    <d v="2024-11-08T00:00:00"/>
    <d v="2024-12-10T00:00:00"/>
    <s v="mahmed"/>
    <s v="gassner"/>
    <n v="13651.99"/>
    <s v="EDIA"/>
    <s v="C"/>
    <s v="Labor"/>
    <s v="TEC"/>
    <m/>
    <s v="BNL"/>
    <s v="Const"/>
    <s v="INS"/>
    <x v="10"/>
    <s v="P.S092"/>
    <m/>
    <m/>
    <m/>
    <m/>
    <m/>
    <m/>
    <m/>
    <m/>
    <n v="13651.99"/>
    <m/>
    <m/>
    <m/>
    <m/>
    <m/>
    <m/>
    <m/>
    <m/>
    <m/>
    <x v="0"/>
    <x v="0"/>
    <m/>
  </r>
  <r>
    <s v=""/>
    <s v=" E04_00455"/>
    <s v="Beam Loss Monitors Materials - Prepare Specs/SOW"/>
    <s v="6.04.06.05"/>
    <x v="0"/>
    <d v="2027-02-08T00:00:00"/>
    <d v="2027-04-05T00:00:00"/>
    <s v="mahmed"/>
    <s v="gassner"/>
    <n v="14624.35"/>
    <s v="EDIA"/>
    <s v="C"/>
    <s v="Labor"/>
    <s v="TEC"/>
    <m/>
    <s v="BNL"/>
    <s v="Const"/>
    <s v="INS"/>
    <x v="10"/>
    <s v="P.S097"/>
    <m/>
    <m/>
    <m/>
    <m/>
    <m/>
    <m/>
    <m/>
    <m/>
    <m/>
    <m/>
    <n v="14624.35"/>
    <m/>
    <m/>
    <m/>
    <m/>
    <m/>
    <m/>
    <m/>
    <x v="0"/>
    <x v="0"/>
    <m/>
  </r>
  <r>
    <s v=""/>
    <s v=" E04_00590"/>
    <s v="Tune Monitor - Construction - Prepare Specs/SOW"/>
    <s v="6.04.06.03"/>
    <x v="0"/>
    <d v="2024-10-30T00:00:00"/>
    <d v="2024-12-30T00:00:00"/>
    <s v="mahmed"/>
    <s v="gassner"/>
    <n v="13651.99"/>
    <s v="EDIA"/>
    <s v="C"/>
    <s v="Labor"/>
    <s v="TEC"/>
    <m/>
    <s v="BNL"/>
    <s v="PED"/>
    <s v="INS"/>
    <x v="10"/>
    <s v="P.S094"/>
    <m/>
    <m/>
    <m/>
    <m/>
    <m/>
    <m/>
    <m/>
    <m/>
    <n v="13651.99"/>
    <m/>
    <m/>
    <m/>
    <m/>
    <m/>
    <m/>
    <m/>
    <m/>
    <m/>
    <x v="0"/>
    <x v="0"/>
    <m/>
  </r>
  <r>
    <s v=""/>
    <s v=" E04_00790"/>
    <s v="ESR Current and Charge Monitors - FCT Material - Prepare Specs/SOW"/>
    <s v="6.04.06.02"/>
    <x v="0"/>
    <d v="2024-11-08T00:00:00"/>
    <d v="2025-01-09T00:00:00"/>
    <s v="mahmed"/>
    <s v="gassner"/>
    <n v="0"/>
    <s v="EDIA"/>
    <s v="C"/>
    <s v="Labor"/>
    <s v="TEC"/>
    <m/>
    <s v="BNL"/>
    <s v="PED"/>
    <s v="INS"/>
    <x v="10"/>
    <s v="P.S269"/>
    <m/>
    <m/>
    <m/>
    <m/>
    <m/>
    <m/>
    <m/>
    <m/>
    <m/>
    <m/>
    <m/>
    <m/>
    <m/>
    <m/>
    <m/>
    <m/>
    <m/>
    <m/>
    <x v="0"/>
    <x v="0"/>
    <m/>
  </r>
  <r>
    <s v=""/>
    <s v=" HR_0605_3105"/>
    <s v="Electro-Optical Wall Current Monitor - Material - Prepare Specs/SOW"/>
    <s v="6.05.05.03"/>
    <x v="0"/>
    <d v="2024-10-02T00:00:00"/>
    <d v="2024-12-02T00:00:00"/>
    <s v="mahmed"/>
    <s v="gassner"/>
    <n v="13651.99"/>
    <s v="EDIA"/>
    <s v="C"/>
    <s v="Labor"/>
    <s v="TEC"/>
    <m/>
    <s v="BNL"/>
    <s v="Const"/>
    <s v="INS"/>
    <x v="10"/>
    <s v="P.S101"/>
    <m/>
    <m/>
    <m/>
    <m/>
    <m/>
    <m/>
    <m/>
    <m/>
    <n v="13651.99"/>
    <m/>
    <m/>
    <m/>
    <m/>
    <m/>
    <m/>
    <m/>
    <m/>
    <m/>
    <x v="0"/>
    <x v="0"/>
    <m/>
  </r>
  <r>
    <s v=""/>
    <s v=" HR_0605_3111"/>
    <s v="IPM Upgrade - Material - Prepare Specs/SOW"/>
    <s v="6.05.05.03"/>
    <x v="0"/>
    <d v="2025-01-02T00:00:00"/>
    <d v="2025-02-28T00:00:00"/>
    <s v="mahmed"/>
    <s v="gassner"/>
    <n v="13651.99"/>
    <s v="EDIA"/>
    <s v="C"/>
    <s v="Labor"/>
    <s v="TEC"/>
    <m/>
    <s v="BNL"/>
    <s v="Const"/>
    <s v="INS"/>
    <x v="10"/>
    <s v="P.S102"/>
    <m/>
    <m/>
    <m/>
    <m/>
    <m/>
    <m/>
    <m/>
    <m/>
    <n v="13651.99"/>
    <m/>
    <m/>
    <m/>
    <m/>
    <m/>
    <m/>
    <m/>
    <m/>
    <m/>
    <x v="0"/>
    <x v="0"/>
    <m/>
  </r>
  <r>
    <s v=""/>
    <s v=" E05_02000"/>
    <s v="SHC Beam Loss Monitors - Materials - Prepare Spec/SOW/APP"/>
    <s v="6.05.07.06.04"/>
    <x v="0"/>
    <d v="2025-12-30T00:00:00"/>
    <d v="2026-04-23T00:00:00"/>
    <s v="mahmed"/>
    <s v="gassner"/>
    <n v="14129.8"/>
    <s v="EDIA"/>
    <s v="C"/>
    <s v="Labor"/>
    <s v="TEC"/>
    <m/>
    <s v="BNL"/>
    <s v="PED"/>
    <s v="SHC"/>
    <x v="10"/>
    <s v="P.S109"/>
    <m/>
    <m/>
    <m/>
    <m/>
    <m/>
    <m/>
    <m/>
    <m/>
    <m/>
    <n v="14129.8"/>
    <m/>
    <m/>
    <m/>
    <m/>
    <m/>
    <m/>
    <m/>
    <m/>
    <x v="0"/>
    <x v="0"/>
    <m/>
  </r>
  <r>
    <s v=""/>
    <s v=" HR_0605_3113"/>
    <s v="Head-Tail Pick-up - Material - Prepare Specs/SOW"/>
    <s v="6.05.05.03"/>
    <x v="0"/>
    <d v="2025-01-02T00:00:00"/>
    <d v="2025-02-28T00:00:00"/>
    <s v="mahmed"/>
    <s v="gassner"/>
    <n v="13651.99"/>
    <s v="EDIA"/>
    <s v="C"/>
    <s v="Labor"/>
    <s v="TEC"/>
    <m/>
    <s v="BNL"/>
    <s v="Const"/>
    <s v="INS"/>
    <x v="10"/>
    <s v="P.S193"/>
    <m/>
    <m/>
    <m/>
    <m/>
    <m/>
    <m/>
    <m/>
    <m/>
    <n v="13651.99"/>
    <m/>
    <m/>
    <m/>
    <m/>
    <m/>
    <m/>
    <m/>
    <m/>
    <m/>
    <x v="0"/>
    <x v="0"/>
    <m/>
  </r>
  <r>
    <s v=""/>
    <s v=" E04_00660"/>
    <s v="ESR Synchrontron and X- ray Radiation Monitors - Materials - x-Ray - Prepare Specs/SOW"/>
    <s v="6.04.06.04"/>
    <x v="0"/>
    <d v="2025-12-09T00:00:00"/>
    <d v="2026-02-05T00:00:00"/>
    <s v="mahmed"/>
    <s v="gassner"/>
    <n v="28259.61"/>
    <s v="EDIA"/>
    <s v="C"/>
    <s v="Labor"/>
    <s v="TEC"/>
    <m/>
    <s v="BNL"/>
    <s v="Const"/>
    <s v="INS"/>
    <x v="10"/>
    <s v="P.S095"/>
    <m/>
    <m/>
    <m/>
    <m/>
    <m/>
    <m/>
    <m/>
    <m/>
    <m/>
    <n v="28259.61"/>
    <m/>
    <m/>
    <m/>
    <m/>
    <m/>
    <m/>
    <m/>
    <m/>
    <x v="0"/>
    <x v="0"/>
    <m/>
  </r>
  <r>
    <s v=""/>
    <s v=" E04_01000"/>
    <s v="ESR Synchrontron and X- ray Radiation Monitors - Materials - Common to s-Rad &amp; x-Ray - Prepare Specs/SOW"/>
    <s v="6.04.06.04"/>
    <x v="0"/>
    <d v="2025-12-09T00:00:00"/>
    <d v="2026-02-05T00:00:00"/>
    <s v="mahmed"/>
    <s v="gassner"/>
    <n v="7064.9"/>
    <s v="EDIA"/>
    <s v="C"/>
    <s v="Labor"/>
    <s v="TEC"/>
    <m/>
    <s v="BNL"/>
    <s v="Const"/>
    <s v="INS"/>
    <x v="10"/>
    <s v="P.S096"/>
    <m/>
    <m/>
    <m/>
    <m/>
    <m/>
    <m/>
    <m/>
    <m/>
    <m/>
    <n v="7064.9"/>
    <m/>
    <m/>
    <m/>
    <m/>
    <m/>
    <m/>
    <m/>
    <m/>
    <x v="0"/>
    <x v="0"/>
    <m/>
  </r>
  <r>
    <s v=""/>
    <s v=" HR_0605_3153"/>
    <s v="ARTUS Upgrade - Material - Prepare Specs/SOW"/>
    <s v="6.05.05.03"/>
    <x v="0"/>
    <d v="2025-12-09T00:00:00"/>
    <d v="2026-02-05T00:00:00"/>
    <s v="mahmed"/>
    <s v="gassner"/>
    <n v="14129.8"/>
    <s v="EDIA"/>
    <s v="C"/>
    <s v="Labor"/>
    <s v="TEC"/>
    <m/>
    <s v="BNL"/>
    <s v="Const"/>
    <s v="INS"/>
    <x v="10"/>
    <s v="P.S194"/>
    <m/>
    <m/>
    <m/>
    <m/>
    <m/>
    <m/>
    <m/>
    <m/>
    <m/>
    <n v="14129.8"/>
    <m/>
    <m/>
    <m/>
    <m/>
    <m/>
    <m/>
    <m/>
    <m/>
    <x v="0"/>
    <x v="0"/>
    <m/>
  </r>
  <r>
    <s v=""/>
    <s v=" HR_0605_3157"/>
    <s v="HF Schottky Upgrade - Material - Prepare Specs/SOW"/>
    <s v="6.05.05.03"/>
    <x v="0"/>
    <d v="2025-12-09T00:00:00"/>
    <d v="2026-02-05T00:00:00"/>
    <s v="mahmed"/>
    <s v="gassner"/>
    <n v="14129.8"/>
    <s v="EDIA"/>
    <s v="C"/>
    <s v="Labor"/>
    <s v="TEC"/>
    <m/>
    <s v="BNL"/>
    <s v="Const"/>
    <s v="INS"/>
    <x v="10"/>
    <s v="P.S196"/>
    <m/>
    <m/>
    <m/>
    <m/>
    <m/>
    <m/>
    <m/>
    <m/>
    <m/>
    <n v="14129.8"/>
    <m/>
    <m/>
    <m/>
    <m/>
    <m/>
    <m/>
    <m/>
    <m/>
    <x v="0"/>
    <x v="0"/>
    <m/>
  </r>
  <r>
    <s v=""/>
    <s v=" HR_0605_3159"/>
    <s v="LF Schottky Upgrade - Material - Prepare Specs/SOW"/>
    <s v="6.05.05.03"/>
    <x v="0"/>
    <d v="2025-12-09T00:00:00"/>
    <d v="2026-02-05T00:00:00"/>
    <s v="mahmed"/>
    <s v="gassner"/>
    <n v="14129.8"/>
    <s v="EDIA"/>
    <s v="C"/>
    <s v="Labor"/>
    <s v="TEC"/>
    <m/>
    <s v="BNL"/>
    <s v="Const"/>
    <s v="INS"/>
    <x v="10"/>
    <s v="P.S197"/>
    <m/>
    <m/>
    <m/>
    <m/>
    <m/>
    <m/>
    <m/>
    <m/>
    <m/>
    <n v="14129.8"/>
    <m/>
    <m/>
    <m/>
    <m/>
    <m/>
    <m/>
    <m/>
    <m/>
    <x v="0"/>
    <x v="0"/>
    <m/>
  </r>
  <r>
    <s v=""/>
    <s v=" HR_0605_3161"/>
    <s v="HF Schottky Upgrade - Spectrum Analyser - Prepare Specs/SOW"/>
    <s v="6.05.05.03"/>
    <x v="0"/>
    <d v="2025-12-09T00:00:00"/>
    <d v="2026-02-05T00:00:00"/>
    <s v="mahmed"/>
    <s v="gassner"/>
    <n v="4238.9399999999996"/>
    <s v="EDIA"/>
    <s v="C"/>
    <s v="Labor"/>
    <s v="TEC"/>
    <m/>
    <s v="BNL"/>
    <s v="Const"/>
    <s v="INS"/>
    <x v="10"/>
    <s v="P.S108"/>
    <m/>
    <m/>
    <m/>
    <m/>
    <m/>
    <m/>
    <m/>
    <m/>
    <m/>
    <n v="4238.9399999999996"/>
    <m/>
    <m/>
    <m/>
    <m/>
    <m/>
    <m/>
    <m/>
    <m/>
    <x v="0"/>
    <x v="0"/>
    <m/>
  </r>
  <r>
    <s v=""/>
    <s v=" E06_02000"/>
    <s v="IR BPM Pick-up -  Components (various) - Prepare Spec/SOW/APP"/>
    <s v="6.06.02.05.01"/>
    <x v="0"/>
    <d v="2025-12-09T00:00:00"/>
    <d v="2026-02-05T00:00:00"/>
    <s v="mahmed"/>
    <s v="gassner"/>
    <n v="14129.8"/>
    <s v="EDIA"/>
    <s v="C"/>
    <s v="Labor"/>
    <s v="TEC"/>
    <m/>
    <s v="BNL"/>
    <s v="Const"/>
    <s v="INS"/>
    <x v="10"/>
    <s v="P.S110"/>
    <m/>
    <m/>
    <m/>
    <m/>
    <m/>
    <m/>
    <m/>
    <m/>
    <m/>
    <n v="14129.8"/>
    <m/>
    <m/>
    <m/>
    <m/>
    <m/>
    <m/>
    <m/>
    <m/>
    <x v="0"/>
    <x v="0"/>
    <m/>
  </r>
  <r>
    <s v=""/>
    <s v=" E06_03040"/>
    <s v="Orbit Feedback - Procurement (material) - Prepare Spec/SOW/APP"/>
    <s v="6.06.02.05.02"/>
    <x v="0"/>
    <d v="2025-12-09T00:00:00"/>
    <d v="2026-02-05T00:00:00"/>
    <s v="mahmed"/>
    <s v="gassner"/>
    <n v="14129.8"/>
    <s v="EDIA"/>
    <s v="C"/>
    <s v="Labor"/>
    <s v="TEC"/>
    <m/>
    <s v="BNL"/>
    <s v="Const"/>
    <s v="INS"/>
    <x v="10"/>
    <s v="P.S112"/>
    <m/>
    <m/>
    <m/>
    <m/>
    <m/>
    <m/>
    <m/>
    <m/>
    <m/>
    <n v="14129.8"/>
    <m/>
    <m/>
    <m/>
    <m/>
    <m/>
    <m/>
    <m/>
    <m/>
    <x v="0"/>
    <x v="0"/>
    <m/>
  </r>
  <r>
    <s v=""/>
    <s v=" E06_03110"/>
    <s v="BLM Material - Pin Diode Loss Monitor - Prepare Spec/SOW/APP"/>
    <s v="6.06.02.05.03"/>
    <x v="0"/>
    <d v="2025-01-14T00:00:00"/>
    <d v="2025-03-12T00:00:00"/>
    <s v="mahmed"/>
    <s v="gassner"/>
    <n v="13651.99"/>
    <s v="EDIA"/>
    <s v="C"/>
    <s v="Labor"/>
    <s v="TEC"/>
    <m/>
    <s v="BNL"/>
    <s v="PED"/>
    <s v="INS"/>
    <x v="10"/>
    <s v="P.S191"/>
    <m/>
    <m/>
    <m/>
    <m/>
    <m/>
    <m/>
    <m/>
    <m/>
    <n v="13651.99"/>
    <m/>
    <m/>
    <m/>
    <m/>
    <m/>
    <m/>
    <m/>
    <m/>
    <m/>
    <x v="0"/>
    <x v="0"/>
    <m/>
  </r>
  <r>
    <s v=""/>
    <s v=" E06_03180"/>
    <s v="BLM Material - RHIC Loss Monitor - Prepare Spec/SOW/APP"/>
    <s v="6.06.02.05.03"/>
    <x v="0"/>
    <d v="2025-01-14T00:00:00"/>
    <d v="2025-03-12T00:00:00"/>
    <s v="mahmed"/>
    <s v="gassner"/>
    <n v="13651.99"/>
    <s v="EDIA"/>
    <s v="C"/>
    <s v="Labor"/>
    <s v="TEC"/>
    <m/>
    <s v="BNL"/>
    <s v="PED"/>
    <s v="INS"/>
    <x v="10"/>
    <s v="P.S192"/>
    <m/>
    <m/>
    <m/>
    <m/>
    <m/>
    <m/>
    <m/>
    <m/>
    <n v="13651.99"/>
    <m/>
    <m/>
    <m/>
    <m/>
    <m/>
    <m/>
    <m/>
    <m/>
    <m/>
    <x v="0"/>
    <x v="0"/>
    <m/>
  </r>
  <r>
    <s v=""/>
    <s v=" SR_0401_1550"/>
    <s v="ESR Chambers Stands - Vendor and Fabrication Support"/>
    <s v="6.04.05.01"/>
    <x v="0"/>
    <d v="2028-07-19T00:00:00"/>
    <d v="2029-09-27T00:00:00"/>
    <s v="rnavarrol"/>
    <s v="chetzel"/>
    <n v="46777.04"/>
    <s v="EDIA"/>
    <s v="C"/>
    <s v="Labor"/>
    <s v="TEC"/>
    <m/>
    <s v="BNL"/>
    <s v="Const"/>
    <s v="VAC"/>
    <x v="9"/>
    <s v="A.PP081"/>
    <s v="APP00499"/>
    <m/>
    <m/>
    <m/>
    <m/>
    <m/>
    <m/>
    <m/>
    <m/>
    <m/>
    <m/>
    <n v="8108.02"/>
    <n v="38669.019999999997"/>
    <m/>
    <m/>
    <m/>
    <m/>
    <m/>
    <x v="0"/>
    <x v="0"/>
    <m/>
  </r>
  <r>
    <s v=""/>
    <s v=" SR_0401_1550"/>
    <s v="ESR Chambers Stands - Vendor and Fabrication Support"/>
    <s v="6.04.05.01"/>
    <x v="0"/>
    <d v="2028-07-19T00:00:00"/>
    <d v="2029-09-27T00:00:00"/>
    <s v="rnavarrol"/>
    <s v="chetzel"/>
    <n v="34652.46"/>
    <s v="EDIA"/>
    <s v="C"/>
    <s v="Labor"/>
    <s v="TEC"/>
    <m/>
    <s v="BNL"/>
    <s v="Const"/>
    <s v="VAC"/>
    <x v="9"/>
    <s v="A.PP081"/>
    <s v="APP00499"/>
    <m/>
    <m/>
    <m/>
    <m/>
    <m/>
    <m/>
    <m/>
    <m/>
    <m/>
    <m/>
    <n v="6006.43"/>
    <n v="28646.04"/>
    <m/>
    <m/>
    <m/>
    <m/>
    <m/>
    <x v="0"/>
    <x v="0"/>
    <m/>
  </r>
  <r>
    <s v=""/>
    <s v=" SR_0401_1550"/>
    <s v="ESR Chambers Stands - Vendor and Fabrication Support"/>
    <s v="6.04.05.01"/>
    <x v="0"/>
    <d v="2028-07-19T00:00:00"/>
    <d v="2029-09-27T00:00:00"/>
    <s v="rnavarrol"/>
    <s v="chetzel"/>
    <n v="46333.07"/>
    <s v="EDIA"/>
    <s v="C"/>
    <s v="Labor"/>
    <s v="TEC"/>
    <m/>
    <s v="BNL"/>
    <s v="Const"/>
    <s v="VAC"/>
    <x v="9"/>
    <s v="A.PP081"/>
    <s v="APP00499"/>
    <m/>
    <m/>
    <m/>
    <m/>
    <m/>
    <m/>
    <m/>
    <m/>
    <m/>
    <m/>
    <n v="8031.07"/>
    <n v="38302"/>
    <m/>
    <m/>
    <m/>
    <m/>
    <m/>
    <x v="0"/>
    <x v="0"/>
    <m/>
  </r>
  <r>
    <s v=""/>
    <s v=" SR_0401_1550"/>
    <s v="ESR Chambers Stands - Vendor and Fabrication Support"/>
    <s v="6.04.05.01"/>
    <x v="0"/>
    <d v="2028-07-19T00:00:00"/>
    <d v="2029-09-27T00:00:00"/>
    <s v="rnavarrol"/>
    <s v="chetzel"/>
    <n v="7787.07"/>
    <s v="EDIA"/>
    <s v="C"/>
    <s v="Labor"/>
    <s v="TEC"/>
    <m/>
    <s v="BNL"/>
    <s v="Const"/>
    <s v="VAC"/>
    <x v="9"/>
    <s v="A.PP081"/>
    <s v="APP00499"/>
    <m/>
    <m/>
    <m/>
    <m/>
    <m/>
    <m/>
    <m/>
    <m/>
    <m/>
    <m/>
    <n v="1349.76"/>
    <n v="6437.31"/>
    <m/>
    <m/>
    <m/>
    <m/>
    <m/>
    <x v="0"/>
    <x v="0"/>
    <m/>
  </r>
  <r>
    <s v=""/>
    <s v=" SR_0401_1550"/>
    <s v="ESR Chambers Stands - Vendor and Fabrication Support"/>
    <s v="6.04.05.01"/>
    <x v="0"/>
    <d v="2028-07-19T00:00:00"/>
    <d v="2029-09-27T00:00:00"/>
    <s v="rnavarrol"/>
    <s v="chetzel"/>
    <n v="40696.86"/>
    <s v="EDIA"/>
    <s v="C"/>
    <s v="Labor"/>
    <s v="TEC"/>
    <m/>
    <s v="BNL"/>
    <s v="Const"/>
    <s v="VAC"/>
    <x v="9"/>
    <s v="A.PP081"/>
    <s v="APP00499"/>
    <m/>
    <m/>
    <m/>
    <m/>
    <m/>
    <m/>
    <m/>
    <m/>
    <m/>
    <m/>
    <n v="7054.12"/>
    <n v="33642.74"/>
    <m/>
    <m/>
    <m/>
    <m/>
    <m/>
    <x v="0"/>
    <x v="0"/>
    <m/>
  </r>
  <r>
    <s v=""/>
    <s v=" SR_0401_1550"/>
    <s v="ESR Chambers Stands - Vendor and Fabrication Support"/>
    <s v="6.04.05.01"/>
    <x v="0"/>
    <d v="2028-07-19T00:00:00"/>
    <d v="2029-09-27T00:00:00"/>
    <s v="rnavarrol"/>
    <s v="chetzel"/>
    <n v="15493.97"/>
    <s v="EDIA"/>
    <s v="C"/>
    <s v="Labor"/>
    <s v="TEC"/>
    <m/>
    <s v="BNL"/>
    <s v="Const"/>
    <s v="VAC"/>
    <x v="9"/>
    <s v="A.PP081"/>
    <s v="APP00499"/>
    <m/>
    <m/>
    <m/>
    <m/>
    <m/>
    <m/>
    <m/>
    <m/>
    <m/>
    <m/>
    <n v="2685.62"/>
    <n v="12808.35"/>
    <m/>
    <m/>
    <m/>
    <m/>
    <m/>
    <x v="0"/>
    <x v="0"/>
    <m/>
  </r>
  <r>
    <s v=""/>
    <s v=" SR_0401_1630"/>
    <s v="ESR Hardware and Seals - Vendor and Fabrication Support"/>
    <s v="6.04.05.01"/>
    <x v="0"/>
    <d v="2028-07-19T00:00:00"/>
    <d v="2029-09-27T00:00:00"/>
    <s v="rnavarrol"/>
    <s v="chetzel"/>
    <n v="30987.95"/>
    <s v="EDIA"/>
    <s v="C"/>
    <s v="Labor"/>
    <s v="TEC"/>
    <m/>
    <s v="BNL"/>
    <s v="Const"/>
    <s v="VAC"/>
    <x v="9"/>
    <s v="S.P353"/>
    <s v="APP00500"/>
    <m/>
    <m/>
    <m/>
    <m/>
    <m/>
    <m/>
    <m/>
    <m/>
    <m/>
    <m/>
    <n v="5371.24"/>
    <n v="25616.7"/>
    <m/>
    <m/>
    <m/>
    <m/>
    <m/>
    <x v="0"/>
    <x v="0"/>
    <m/>
  </r>
  <r>
    <s v=""/>
    <s v=" SR_0401_1630"/>
    <s v="ESR Hardware and Seals - Vendor and Fabrication Support"/>
    <s v="6.04.05.01"/>
    <x v="0"/>
    <d v="2028-07-19T00:00:00"/>
    <d v="2029-09-27T00:00:00"/>
    <s v="rnavarrol"/>
    <s v="chetzel"/>
    <n v="11485.93"/>
    <s v="EDIA"/>
    <s v="C"/>
    <s v="Labor"/>
    <s v="TEC"/>
    <m/>
    <s v="BNL"/>
    <s v="Const"/>
    <s v="VAC"/>
    <x v="9"/>
    <s v="S.P353"/>
    <s v="APP00500"/>
    <m/>
    <m/>
    <m/>
    <m/>
    <m/>
    <m/>
    <m/>
    <m/>
    <m/>
    <m/>
    <n v="1990.89"/>
    <n v="9495.0300000000007"/>
    <m/>
    <m/>
    <m/>
    <m/>
    <m/>
    <x v="0"/>
    <x v="0"/>
    <m/>
  </r>
  <r>
    <s v=""/>
    <s v=" SR_0401_1630"/>
    <s v="ESR Hardware and Seals - Vendor and Fabrication Support"/>
    <s v="6.04.05.01"/>
    <x v="0"/>
    <d v="2028-07-19T00:00:00"/>
    <d v="2029-09-27T00:00:00"/>
    <s v="rnavarrol"/>
    <s v="chetzel"/>
    <n v="46333.07"/>
    <s v="EDIA"/>
    <s v="C"/>
    <s v="Labor"/>
    <s v="TEC"/>
    <m/>
    <s v="BNL"/>
    <s v="Const"/>
    <s v="VAC"/>
    <x v="9"/>
    <s v="S.P353"/>
    <s v="APP00500"/>
    <m/>
    <m/>
    <m/>
    <m/>
    <m/>
    <m/>
    <m/>
    <m/>
    <m/>
    <m/>
    <n v="8031.07"/>
    <n v="38302"/>
    <m/>
    <m/>
    <m/>
    <m/>
    <m/>
    <x v="0"/>
    <x v="0"/>
    <m/>
  </r>
  <r>
    <s v=""/>
    <s v=" SR_0401_1630"/>
    <s v="ESR Hardware and Seals - Vendor and Fabrication Support"/>
    <s v="6.04.05.01"/>
    <x v="0"/>
    <d v="2028-07-19T00:00:00"/>
    <d v="2029-09-27T00:00:00"/>
    <s v="rnavarrol"/>
    <s v="chetzel"/>
    <n v="7787.07"/>
    <s v="EDIA"/>
    <s v="C"/>
    <s v="Labor"/>
    <s v="TEC"/>
    <m/>
    <s v="BNL"/>
    <s v="Const"/>
    <s v="VAC"/>
    <x v="9"/>
    <s v="S.P353"/>
    <s v="APP00500"/>
    <m/>
    <m/>
    <m/>
    <m/>
    <m/>
    <m/>
    <m/>
    <m/>
    <m/>
    <m/>
    <n v="1349.76"/>
    <n v="6437.31"/>
    <m/>
    <m/>
    <m/>
    <m/>
    <m/>
    <x v="0"/>
    <x v="0"/>
    <m/>
  </r>
  <r>
    <s v=""/>
    <s v=" SR_0401_1630"/>
    <s v="ESR Hardware and Seals - Vendor and Fabrication Support"/>
    <s v="6.04.05.01"/>
    <x v="0"/>
    <d v="2028-07-19T00:00:00"/>
    <d v="2029-09-27T00:00:00"/>
    <s v="rnavarrol"/>
    <s v="chetzel"/>
    <n v="40696.86"/>
    <s v="EDIA"/>
    <s v="C"/>
    <s v="Labor"/>
    <s v="TEC"/>
    <m/>
    <s v="BNL"/>
    <s v="Const"/>
    <s v="VAC"/>
    <x v="9"/>
    <s v="S.P353"/>
    <s v="APP00500"/>
    <m/>
    <m/>
    <m/>
    <m/>
    <m/>
    <m/>
    <m/>
    <m/>
    <m/>
    <m/>
    <n v="7054.12"/>
    <n v="33642.74"/>
    <m/>
    <m/>
    <m/>
    <m/>
    <m/>
    <x v="0"/>
    <x v="0"/>
    <m/>
  </r>
  <r>
    <s v=""/>
    <s v=" SR_0401_1630"/>
    <s v="ESR Hardware and Seals - Vendor and Fabrication Support"/>
    <s v="6.04.05.01"/>
    <x v="0"/>
    <d v="2028-07-19T00:00:00"/>
    <d v="2029-09-27T00:00:00"/>
    <s v="rnavarrol"/>
    <s v="chetzel"/>
    <n v="15641.53"/>
    <s v="EDIA"/>
    <s v="C"/>
    <s v="Labor"/>
    <s v="TEC"/>
    <m/>
    <s v="BNL"/>
    <s v="Const"/>
    <s v="VAC"/>
    <x v="9"/>
    <s v="S.P353"/>
    <s v="APP00500"/>
    <m/>
    <m/>
    <m/>
    <m/>
    <m/>
    <m/>
    <m/>
    <m/>
    <m/>
    <m/>
    <n v="2711.2"/>
    <n v="12930.33"/>
    <m/>
    <m/>
    <m/>
    <m/>
    <m/>
    <x v="0"/>
    <x v="0"/>
    <m/>
  </r>
  <r>
    <s v=""/>
    <s v=" HR_0807_8160"/>
    <s v="SHC Charge and Current Monitors - Preliminary Design"/>
    <s v="6.05.07.06.02"/>
    <x v="0"/>
    <d v="2023-10-30T00:00:00"/>
    <d v="2024-04-23T00:00:00"/>
    <s v="mahmed"/>
    <s v="gassner"/>
    <n v="6793.02"/>
    <s v="EDIA"/>
    <s v="C"/>
    <s v="Labor"/>
    <s v="TEC"/>
    <m/>
    <s v="BNL"/>
    <s v="PED"/>
    <s v="SHC"/>
    <x v="11"/>
    <m/>
    <m/>
    <m/>
    <m/>
    <m/>
    <m/>
    <m/>
    <m/>
    <n v="6793.02"/>
    <m/>
    <m/>
    <m/>
    <m/>
    <m/>
    <m/>
    <m/>
    <m/>
    <m/>
    <m/>
    <x v="0"/>
    <x v="0"/>
    <m/>
  </r>
  <r>
    <s v=""/>
    <s v=" HR_0807_8160"/>
    <s v="SHC Charge and Current Monitors - Preliminary Design"/>
    <s v="6.05.07.06.02"/>
    <x v="0"/>
    <d v="2023-10-30T00:00:00"/>
    <d v="2024-04-23T00:00:00"/>
    <s v="mahmed"/>
    <s v="gassner"/>
    <n v="6964.42"/>
    <s v="EDIA"/>
    <s v="C"/>
    <s v="Labor"/>
    <s v="TEC"/>
    <m/>
    <s v="BNL"/>
    <s v="PED"/>
    <s v="SHC"/>
    <x v="11"/>
    <m/>
    <m/>
    <m/>
    <m/>
    <m/>
    <m/>
    <m/>
    <m/>
    <n v="6964.42"/>
    <m/>
    <m/>
    <m/>
    <m/>
    <m/>
    <m/>
    <m/>
    <m/>
    <m/>
    <m/>
    <x v="0"/>
    <x v="0"/>
    <m/>
  </r>
  <r>
    <s v=""/>
    <s v=" HR_0807_8170"/>
    <s v="SHC Charge and Current Monitors - Preliminary Design"/>
    <s v="6.05.07.06.02"/>
    <x v="0"/>
    <d v="2024-07-19T00:00:00"/>
    <d v="2025-02-26T00:00:00"/>
    <s v="mahmed"/>
    <s v="gassner"/>
    <n v="46220.44"/>
    <s v="EDIA"/>
    <s v="C"/>
    <s v="Labor"/>
    <s v="TEC"/>
    <m/>
    <s v="BNL"/>
    <s v="PED"/>
    <s v="SHC"/>
    <x v="11"/>
    <m/>
    <m/>
    <m/>
    <m/>
    <m/>
    <m/>
    <m/>
    <m/>
    <n v="15714.95"/>
    <n v="30505.49"/>
    <m/>
    <m/>
    <m/>
    <m/>
    <m/>
    <m/>
    <m/>
    <m/>
    <m/>
    <x v="0"/>
    <x v="0"/>
    <m/>
  </r>
  <r>
    <s v=""/>
    <s v=" HR_0807_8170"/>
    <s v="SHC Charge and Current Monitors - Preliminary Design"/>
    <s v="6.05.07.06.02"/>
    <x v="0"/>
    <d v="2024-07-19T00:00:00"/>
    <d v="2025-02-26T00:00:00"/>
    <s v="mahmed"/>
    <s v="gassner"/>
    <n v="47386.73"/>
    <s v="EDIA"/>
    <s v="C"/>
    <s v="Labor"/>
    <s v="TEC"/>
    <m/>
    <s v="BNL"/>
    <s v="PED"/>
    <s v="SHC"/>
    <x v="11"/>
    <m/>
    <m/>
    <m/>
    <m/>
    <m/>
    <m/>
    <m/>
    <m/>
    <n v="16111.49"/>
    <n v="31275.24"/>
    <m/>
    <m/>
    <m/>
    <m/>
    <m/>
    <m/>
    <m/>
    <m/>
    <m/>
    <x v="0"/>
    <x v="0"/>
    <m/>
  </r>
  <r>
    <s v=""/>
    <s v=" HR_0807_8180"/>
    <s v="SHC Charge and Current Monitors - Final Design"/>
    <s v="6.05.07.06.02"/>
    <x v="0"/>
    <d v="2025-12-30T00:00:00"/>
    <d v="2026-08-03T00:00:00"/>
    <s v="mahmed"/>
    <s v="gassner"/>
    <n v="52986.77"/>
    <s v="EDIA"/>
    <s v="C"/>
    <s v="Labor"/>
    <s v="TEC"/>
    <m/>
    <s v="BNL"/>
    <s v="PED"/>
    <s v="SHC"/>
    <x v="6"/>
    <m/>
    <m/>
    <m/>
    <m/>
    <m/>
    <m/>
    <m/>
    <m/>
    <m/>
    <m/>
    <n v="52986.77"/>
    <m/>
    <m/>
    <m/>
    <m/>
    <m/>
    <m/>
    <m/>
    <m/>
    <x v="0"/>
    <x v="0"/>
    <m/>
  </r>
  <r>
    <s v=""/>
    <s v=" HR_0807_8180"/>
    <s v="SHC Charge and Current Monitors - Final Design"/>
    <s v="6.05.07.06.02"/>
    <x v="0"/>
    <d v="2025-12-30T00:00:00"/>
    <d v="2026-08-03T00:00:00"/>
    <s v="mahmed"/>
    <s v="gassner"/>
    <n v="54323.79"/>
    <s v="EDIA"/>
    <s v="C"/>
    <s v="Labor"/>
    <s v="TEC"/>
    <m/>
    <s v="BNL"/>
    <s v="PED"/>
    <s v="SHC"/>
    <x v="6"/>
    <m/>
    <m/>
    <m/>
    <m/>
    <m/>
    <m/>
    <m/>
    <m/>
    <m/>
    <m/>
    <n v="54323.79"/>
    <m/>
    <m/>
    <m/>
    <m/>
    <m/>
    <m/>
    <m/>
    <m/>
    <x v="0"/>
    <x v="0"/>
    <m/>
  </r>
  <r>
    <s v=""/>
    <s v=" EJ_0203_1835"/>
    <s v="RCS Vacuum Pre-Tunnel Assembly - Consumables"/>
    <s v="6.03.02.04.06"/>
    <x v="0"/>
    <d v="2026-12-24T00:00:00"/>
    <d v="2027-06-16T00:00:00"/>
    <s v="rnavarrol"/>
    <s v="chetzel"/>
    <n v="229236.6"/>
    <s v="CON"/>
    <s v="C"/>
    <s v="Nonlabor"/>
    <s v="TEC"/>
    <m/>
    <s v="BNL"/>
    <s v="Const"/>
    <s v="VAC"/>
    <x v="9"/>
    <s v="P"/>
    <m/>
    <m/>
    <m/>
    <m/>
    <m/>
    <m/>
    <m/>
    <m/>
    <m/>
    <m/>
    <n v="229236.6"/>
    <m/>
    <m/>
    <m/>
    <m/>
    <m/>
    <m/>
    <m/>
    <x v="0"/>
    <x v="0"/>
    <m/>
  </r>
  <r>
    <s v=""/>
    <s v=" HR_0807_8190"/>
    <s v="SHC Profile and Emittance Monitors - Preliminary Design"/>
    <s v="6.05.07.06.03"/>
    <x v="0"/>
    <d v="2023-10-30T00:00:00"/>
    <d v="2024-04-23T00:00:00"/>
    <s v="mahmed"/>
    <s v="gassner"/>
    <n v="10189.52"/>
    <s v="EDIA"/>
    <s v="C"/>
    <s v="Labor"/>
    <s v="TEC"/>
    <m/>
    <s v="BNL"/>
    <s v="PED"/>
    <s v="SHC"/>
    <x v="11"/>
    <m/>
    <m/>
    <m/>
    <m/>
    <m/>
    <m/>
    <m/>
    <m/>
    <n v="10189.52"/>
    <m/>
    <m/>
    <m/>
    <m/>
    <m/>
    <m/>
    <m/>
    <m/>
    <m/>
    <m/>
    <x v="0"/>
    <x v="0"/>
    <m/>
  </r>
  <r>
    <s v=""/>
    <s v=" HR_0807_8190"/>
    <s v="SHC Profile and Emittance Monitors - Preliminary Design"/>
    <s v="6.05.07.06.03"/>
    <x v="0"/>
    <d v="2023-10-30T00:00:00"/>
    <d v="2024-04-23T00:00:00"/>
    <s v="mahmed"/>
    <s v="gassner"/>
    <n v="10446.64"/>
    <s v="EDIA"/>
    <s v="C"/>
    <s v="Labor"/>
    <s v="TEC"/>
    <m/>
    <s v="BNL"/>
    <s v="PED"/>
    <s v="SHC"/>
    <x v="11"/>
    <m/>
    <m/>
    <m/>
    <m/>
    <m/>
    <m/>
    <m/>
    <m/>
    <n v="10446.64"/>
    <m/>
    <m/>
    <m/>
    <m/>
    <m/>
    <m/>
    <m/>
    <m/>
    <m/>
    <m/>
    <x v="0"/>
    <x v="0"/>
    <m/>
  </r>
  <r>
    <s v=""/>
    <s v=" HR_0807_4020"/>
    <s v="SHC Profile and Emittance Monitors - Collect parameters for Preliminary Design"/>
    <s v="6.05.07.06.03"/>
    <x v="0"/>
    <d v="2024-04-24T00:00:00"/>
    <d v="2024-07-18T00:00:00"/>
    <s v="mahmed"/>
    <s v="gassner"/>
    <n v="1319.03"/>
    <s v="EDIA"/>
    <s v="C"/>
    <s v="Labor"/>
    <s v="TEC"/>
    <m/>
    <s v="BNL"/>
    <s v="PED"/>
    <s v="SHC"/>
    <x v="11"/>
    <m/>
    <m/>
    <m/>
    <m/>
    <m/>
    <m/>
    <m/>
    <m/>
    <n v="1319.03"/>
    <m/>
    <m/>
    <m/>
    <m/>
    <m/>
    <m/>
    <m/>
    <m/>
    <m/>
    <m/>
    <x v="0"/>
    <x v="0"/>
    <m/>
  </r>
  <r>
    <s v=""/>
    <s v=" HR_0807_4020"/>
    <s v="SHC Profile and Emittance Monitors - Collect parameters for Preliminary Design"/>
    <s v="6.05.07.06.03"/>
    <x v="0"/>
    <d v="2024-04-24T00:00:00"/>
    <d v="2024-07-18T00:00:00"/>
    <s v="mahmed"/>
    <s v="gassner"/>
    <n v="1352.32"/>
    <s v="EDIA"/>
    <s v="C"/>
    <s v="Labor"/>
    <s v="TEC"/>
    <m/>
    <s v="BNL"/>
    <s v="PED"/>
    <s v="SHC"/>
    <x v="11"/>
    <m/>
    <m/>
    <m/>
    <m/>
    <m/>
    <m/>
    <m/>
    <m/>
    <n v="1352.32"/>
    <m/>
    <m/>
    <m/>
    <m/>
    <m/>
    <m/>
    <m/>
    <m/>
    <m/>
    <m/>
    <x v="0"/>
    <x v="0"/>
    <m/>
  </r>
  <r>
    <s v=""/>
    <s v=" HR_0807_8200"/>
    <s v="SHC Profile and Emittance Monitors - Preliminary Design"/>
    <s v="6.05.07.06.03"/>
    <x v="0"/>
    <d v="2024-07-19T00:00:00"/>
    <d v="2025-02-26T00:00:00"/>
    <s v="mahmed"/>
    <s v="gassner"/>
    <n v="200738.43"/>
    <s v="EDIA"/>
    <s v="C"/>
    <s v="Labor"/>
    <s v="TEC"/>
    <m/>
    <s v="BNL"/>
    <s v="PED"/>
    <s v="SHC"/>
    <x v="11"/>
    <m/>
    <m/>
    <m/>
    <m/>
    <m/>
    <m/>
    <m/>
    <m/>
    <n v="68251.070000000007"/>
    <n v="132487.35999999999"/>
    <m/>
    <m/>
    <m/>
    <m/>
    <m/>
    <m/>
    <m/>
    <m/>
    <m/>
    <x v="0"/>
    <x v="0"/>
    <m/>
  </r>
  <r>
    <s v=""/>
    <s v=" HR_0807_8200"/>
    <s v="SHC Profile and Emittance Monitors - Preliminary Design"/>
    <s v="6.05.07.06.03"/>
    <x v="0"/>
    <d v="2024-07-19T00:00:00"/>
    <d v="2025-02-26T00:00:00"/>
    <s v="mahmed"/>
    <s v="gassner"/>
    <n v="205803.67"/>
    <s v="EDIA"/>
    <s v="C"/>
    <s v="Labor"/>
    <s v="TEC"/>
    <m/>
    <s v="BNL"/>
    <s v="PED"/>
    <s v="SHC"/>
    <x v="11"/>
    <m/>
    <m/>
    <m/>
    <m/>
    <m/>
    <m/>
    <m/>
    <m/>
    <n v="69973.25"/>
    <n v="135830.43"/>
    <m/>
    <m/>
    <m/>
    <m/>
    <m/>
    <m/>
    <m/>
    <m/>
    <m/>
    <x v="0"/>
    <x v="0"/>
    <m/>
  </r>
  <r>
    <s v=""/>
    <s v=" HR_0807_4040"/>
    <s v="SHC Profile and Emittance Monitors - Collect parameters for Final Design"/>
    <s v="6.05.07.06.03"/>
    <x v="0"/>
    <d v="2025-09-30T00:00:00"/>
    <d v="2025-12-29T00:00:00"/>
    <s v="mahmed"/>
    <s v="gassner"/>
    <n v="1412.18"/>
    <s v="EDIA"/>
    <s v="C"/>
    <s v="Labor"/>
    <s v="TEC"/>
    <m/>
    <s v="BNL"/>
    <s v="PED"/>
    <s v="SHC"/>
    <x v="11"/>
    <m/>
    <m/>
    <m/>
    <m/>
    <m/>
    <m/>
    <m/>
    <m/>
    <m/>
    <n v="23.54"/>
    <n v="1388.65"/>
    <m/>
    <m/>
    <m/>
    <m/>
    <m/>
    <m/>
    <m/>
    <m/>
    <x v="0"/>
    <x v="0"/>
    <m/>
  </r>
  <r>
    <s v=""/>
    <s v=" HR_0807_4040"/>
    <s v="SHC Profile and Emittance Monitors - Collect parameters for Final Design"/>
    <s v="6.05.07.06.03"/>
    <x v="0"/>
    <d v="2025-09-30T00:00:00"/>
    <d v="2025-12-29T00:00:00"/>
    <s v="mahmed"/>
    <s v="gassner"/>
    <n v="1447.82"/>
    <s v="EDIA"/>
    <s v="C"/>
    <s v="Labor"/>
    <s v="TEC"/>
    <m/>
    <s v="BNL"/>
    <s v="PED"/>
    <s v="SHC"/>
    <x v="11"/>
    <m/>
    <m/>
    <m/>
    <m/>
    <m/>
    <m/>
    <m/>
    <m/>
    <m/>
    <n v="24.13"/>
    <n v="1423.69"/>
    <m/>
    <m/>
    <m/>
    <m/>
    <m/>
    <m/>
    <m/>
    <m/>
    <x v="0"/>
    <x v="0"/>
    <m/>
  </r>
  <r>
    <s v=""/>
    <s v=" HR_0807_8210"/>
    <s v="SHC Beam Loss Monitors - Preliminary Design"/>
    <s v="6.05.07.06.04"/>
    <x v="0"/>
    <d v="2023-10-30T00:00:00"/>
    <d v="2024-04-23T00:00:00"/>
    <s v="mahmed"/>
    <s v="gassner"/>
    <n v="6793.02"/>
    <s v="EDIA"/>
    <s v="C"/>
    <s v="Labor"/>
    <s v="TEC"/>
    <m/>
    <s v="BNL"/>
    <s v="PED"/>
    <s v="SHC"/>
    <x v="11"/>
    <m/>
    <m/>
    <m/>
    <m/>
    <m/>
    <m/>
    <m/>
    <m/>
    <n v="6793.02"/>
    <m/>
    <m/>
    <m/>
    <m/>
    <m/>
    <m/>
    <m/>
    <m/>
    <m/>
    <m/>
    <x v="0"/>
    <x v="0"/>
    <m/>
  </r>
  <r>
    <s v=""/>
    <s v=" HR_0807_8210"/>
    <s v="SHC Beam Loss Monitors - Preliminary Design"/>
    <s v="6.05.07.06.04"/>
    <x v="0"/>
    <d v="2023-10-30T00:00:00"/>
    <d v="2024-04-23T00:00:00"/>
    <s v="mahmed"/>
    <s v="gassner"/>
    <n v="6964.42"/>
    <s v="EDIA"/>
    <s v="C"/>
    <s v="Labor"/>
    <s v="TEC"/>
    <m/>
    <s v="BNL"/>
    <s v="PED"/>
    <s v="SHC"/>
    <x v="11"/>
    <m/>
    <m/>
    <m/>
    <m/>
    <m/>
    <m/>
    <m/>
    <m/>
    <n v="6964.42"/>
    <m/>
    <m/>
    <m/>
    <m/>
    <m/>
    <m/>
    <m/>
    <m/>
    <m/>
    <m/>
    <x v="0"/>
    <x v="0"/>
    <m/>
  </r>
  <r>
    <s v=""/>
    <s v=" HR_0807_8220"/>
    <s v="SHC Beam Loss Monitors - Preliminary Design"/>
    <s v="6.05.07.06.04"/>
    <x v="0"/>
    <d v="2024-07-19T00:00:00"/>
    <d v="2025-02-26T00:00:00"/>
    <s v="mahmed"/>
    <s v="gassner"/>
    <n v="51449.77"/>
    <s v="EDIA"/>
    <s v="C"/>
    <s v="Labor"/>
    <s v="TEC"/>
    <m/>
    <s v="BNL"/>
    <s v="PED"/>
    <s v="SHC"/>
    <x v="11"/>
    <m/>
    <m/>
    <m/>
    <m/>
    <m/>
    <m/>
    <m/>
    <m/>
    <n v="17492.919999999998"/>
    <n v="33956.839999999997"/>
    <m/>
    <m/>
    <m/>
    <m/>
    <m/>
    <m/>
    <m/>
    <m/>
    <m/>
    <x v="0"/>
    <x v="0"/>
    <m/>
  </r>
  <r>
    <s v=""/>
    <s v=" HR_0807_8220"/>
    <s v="SHC Beam Loss Monitors - Preliminary Design"/>
    <s v="6.05.07.06.04"/>
    <x v="0"/>
    <d v="2024-07-19T00:00:00"/>
    <d v="2025-02-26T00:00:00"/>
    <s v="mahmed"/>
    <s v="gassner"/>
    <n v="52748"/>
    <s v="EDIA"/>
    <s v="C"/>
    <s v="Labor"/>
    <s v="TEC"/>
    <m/>
    <s v="BNL"/>
    <s v="PED"/>
    <s v="SHC"/>
    <x v="11"/>
    <m/>
    <m/>
    <m/>
    <m/>
    <m/>
    <m/>
    <m/>
    <m/>
    <n v="17934.32"/>
    <n v="34813.68"/>
    <m/>
    <m/>
    <m/>
    <m/>
    <m/>
    <m/>
    <m/>
    <m/>
    <m/>
    <x v="0"/>
    <x v="0"/>
    <m/>
  </r>
  <r>
    <s v=""/>
    <s v=" HR_0807_8020"/>
    <s v="SHC Synchrotron Radiation Monitors - Collect parameters for Preliminary Design"/>
    <s v="6.05.07.06.05"/>
    <x v="0"/>
    <d v="2024-04-24T00:00:00"/>
    <d v="2024-07-18T00:00:00"/>
    <s v="mahmed"/>
    <s v="gassner"/>
    <n v="2638.06"/>
    <s v="EDIA"/>
    <s v="C"/>
    <s v="Labor"/>
    <s v="TEC"/>
    <m/>
    <s v="BNL"/>
    <s v="PED"/>
    <s v="SHC"/>
    <x v="11"/>
    <m/>
    <m/>
    <m/>
    <m/>
    <m/>
    <m/>
    <m/>
    <m/>
    <n v="2638.06"/>
    <m/>
    <m/>
    <m/>
    <m/>
    <m/>
    <m/>
    <m/>
    <m/>
    <m/>
    <m/>
    <x v="0"/>
    <x v="0"/>
    <m/>
  </r>
  <r>
    <s v=""/>
    <s v=" HR_0807_8020"/>
    <s v="SHC Synchrotron Radiation Monitors - Collect parameters for Preliminary Design"/>
    <s v="6.05.07.06.05"/>
    <x v="0"/>
    <d v="2024-04-24T00:00:00"/>
    <d v="2024-07-18T00:00:00"/>
    <s v="mahmed"/>
    <s v="gassner"/>
    <n v="2704.63"/>
    <s v="EDIA"/>
    <s v="C"/>
    <s v="Labor"/>
    <s v="TEC"/>
    <m/>
    <s v="BNL"/>
    <s v="PED"/>
    <s v="SHC"/>
    <x v="11"/>
    <m/>
    <m/>
    <m/>
    <m/>
    <m/>
    <m/>
    <m/>
    <m/>
    <n v="2704.63"/>
    <m/>
    <m/>
    <m/>
    <m/>
    <m/>
    <m/>
    <m/>
    <m/>
    <m/>
    <m/>
    <x v="0"/>
    <x v="0"/>
    <m/>
  </r>
  <r>
    <s v=""/>
    <s v=" HR_0807_8230"/>
    <s v="SHC Synchrotron Radiation Monitors - Preliminary Design"/>
    <s v="6.05.07.06.05"/>
    <x v="0"/>
    <d v="2023-10-30T00:00:00"/>
    <d v="2024-04-23T00:00:00"/>
    <s v="mahmed"/>
    <s v="gassner"/>
    <n v="10189.52"/>
    <s v="EDIA"/>
    <s v="C"/>
    <s v="Labor"/>
    <s v="TEC"/>
    <m/>
    <s v="BNL"/>
    <s v="PED"/>
    <s v="SHC"/>
    <x v="11"/>
    <m/>
    <m/>
    <m/>
    <m/>
    <m/>
    <m/>
    <m/>
    <m/>
    <n v="10189.52"/>
    <m/>
    <m/>
    <m/>
    <m/>
    <m/>
    <m/>
    <m/>
    <m/>
    <m/>
    <m/>
    <x v="0"/>
    <x v="0"/>
    <m/>
  </r>
  <r>
    <s v=""/>
    <s v=" HR_0807_8230"/>
    <s v="SHC Synchrotron Radiation Monitors - Preliminary Design"/>
    <s v="6.05.07.06.05"/>
    <x v="0"/>
    <d v="2023-10-30T00:00:00"/>
    <d v="2024-04-23T00:00:00"/>
    <s v="mahmed"/>
    <s v="gassner"/>
    <n v="10446.64"/>
    <s v="EDIA"/>
    <s v="C"/>
    <s v="Labor"/>
    <s v="TEC"/>
    <m/>
    <s v="BNL"/>
    <s v="PED"/>
    <s v="SHC"/>
    <x v="11"/>
    <m/>
    <m/>
    <m/>
    <m/>
    <m/>
    <m/>
    <m/>
    <m/>
    <n v="10446.64"/>
    <m/>
    <m/>
    <m/>
    <m/>
    <m/>
    <m/>
    <m/>
    <m/>
    <m/>
    <m/>
    <x v="0"/>
    <x v="0"/>
    <m/>
  </r>
  <r>
    <s v=""/>
    <s v=" HR_0807_8040"/>
    <s v="SHC Synchrotron Radiation Monitors - Collect parameters for Final Design"/>
    <s v="6.05.07.06.05"/>
    <x v="0"/>
    <d v="2025-09-30T00:00:00"/>
    <d v="2025-12-29T00:00:00"/>
    <s v="mahmed"/>
    <s v="gassner"/>
    <n v="2824.37"/>
    <s v="EDIA"/>
    <s v="C"/>
    <s v="Labor"/>
    <s v="TEC"/>
    <m/>
    <s v="BNL"/>
    <s v="PED"/>
    <s v="SHC"/>
    <x v="11"/>
    <m/>
    <m/>
    <m/>
    <m/>
    <m/>
    <m/>
    <m/>
    <m/>
    <m/>
    <n v="47.07"/>
    <n v="2777.3"/>
    <m/>
    <m/>
    <m/>
    <m/>
    <m/>
    <m/>
    <m/>
    <m/>
    <x v="0"/>
    <x v="0"/>
    <m/>
  </r>
  <r>
    <s v=""/>
    <s v=" HR_0807_8040"/>
    <s v="SHC Synchrotron Radiation Monitors - Collect parameters for Final Design"/>
    <s v="6.05.07.06.05"/>
    <x v="0"/>
    <d v="2025-09-30T00:00:00"/>
    <d v="2025-12-29T00:00:00"/>
    <s v="mahmed"/>
    <s v="gassner"/>
    <n v="2895.64"/>
    <s v="EDIA"/>
    <s v="C"/>
    <s v="Labor"/>
    <s v="TEC"/>
    <m/>
    <s v="BNL"/>
    <s v="PED"/>
    <s v="SHC"/>
    <x v="11"/>
    <m/>
    <m/>
    <m/>
    <m/>
    <m/>
    <m/>
    <m/>
    <m/>
    <m/>
    <n v="48.26"/>
    <n v="2847.38"/>
    <m/>
    <m/>
    <m/>
    <m/>
    <m/>
    <m/>
    <m/>
    <m/>
    <x v="0"/>
    <x v="0"/>
    <m/>
  </r>
  <r>
    <s v=""/>
    <s v=" HR_0807_8240"/>
    <s v="SHC Synchrotron Radiation Monitors -  Preliminary Design"/>
    <s v="6.05.07.06.05"/>
    <x v="0"/>
    <d v="2024-07-19T00:00:00"/>
    <d v="2025-02-26T00:00:00"/>
    <s v="mahmed"/>
    <s v="gassner"/>
    <n v="65788.22"/>
    <s v="EDIA"/>
    <s v="C"/>
    <s v="Labor"/>
    <s v="TEC"/>
    <m/>
    <s v="BNL"/>
    <s v="PED"/>
    <s v="SHC"/>
    <x v="11"/>
    <m/>
    <m/>
    <m/>
    <m/>
    <m/>
    <m/>
    <m/>
    <m/>
    <n v="22368"/>
    <n v="43420.23"/>
    <m/>
    <m/>
    <m/>
    <m/>
    <m/>
    <m/>
    <m/>
    <m/>
    <m/>
    <x v="0"/>
    <x v="0"/>
    <m/>
  </r>
  <r>
    <s v=""/>
    <s v=" HR_0807_8240"/>
    <s v="SHC Synchrotron Radiation Monitors -  Preliminary Design"/>
    <s v="6.05.07.06.05"/>
    <x v="0"/>
    <d v="2024-07-19T00:00:00"/>
    <d v="2025-02-26T00:00:00"/>
    <s v="mahmed"/>
    <s v="gassner"/>
    <n v="67448.259999999995"/>
    <s v="EDIA"/>
    <s v="C"/>
    <s v="Labor"/>
    <s v="TEC"/>
    <m/>
    <s v="BNL"/>
    <s v="PED"/>
    <s v="SHC"/>
    <x v="11"/>
    <m/>
    <m/>
    <m/>
    <m/>
    <m/>
    <m/>
    <m/>
    <m/>
    <n v="22932.41"/>
    <n v="44515.85"/>
    <m/>
    <m/>
    <m/>
    <m/>
    <m/>
    <m/>
    <m/>
    <m/>
    <m/>
    <x v="0"/>
    <x v="0"/>
    <m/>
  </r>
  <r>
    <s v=""/>
    <s v=" IR_0206_6040"/>
    <s v="IR Beam Loss Monitors - Collect parameters for Final Design"/>
    <s v="6.06.02.05.03"/>
    <x v="0"/>
    <d v="2024-02-23T00:00:00"/>
    <d v="2024-05-16T00:00:00"/>
    <s v="mahmed"/>
    <s v="gassner"/>
    <n v="14839.11"/>
    <s v="EDIA"/>
    <s v="C"/>
    <s v="Labor"/>
    <s v="TEC"/>
    <m/>
    <s v="BNL"/>
    <s v="PED"/>
    <s v="INS"/>
    <x v="11"/>
    <m/>
    <m/>
    <m/>
    <m/>
    <m/>
    <m/>
    <m/>
    <m/>
    <n v="14839.11"/>
    <m/>
    <m/>
    <m/>
    <m/>
    <m/>
    <m/>
    <m/>
    <m/>
    <m/>
    <m/>
    <x v="0"/>
    <x v="0"/>
    <m/>
  </r>
  <r>
    <s v=""/>
    <s v=" IR_0206_6040"/>
    <s v="IR Beam Loss Monitors - Collect parameters for Final Design"/>
    <s v="6.06.02.05.03"/>
    <x v="0"/>
    <d v="2024-02-23T00:00:00"/>
    <d v="2024-05-16T00:00:00"/>
    <s v="mahmed"/>
    <s v="gassner"/>
    <n v="15213.55"/>
    <s v="EDIA"/>
    <s v="C"/>
    <s v="Labor"/>
    <s v="TEC"/>
    <m/>
    <s v="BNL"/>
    <s v="PED"/>
    <s v="INS"/>
    <x v="11"/>
    <m/>
    <m/>
    <m/>
    <m/>
    <m/>
    <m/>
    <m/>
    <m/>
    <n v="15213.55"/>
    <m/>
    <m/>
    <m/>
    <m/>
    <m/>
    <m/>
    <m/>
    <m/>
    <m/>
    <m/>
    <x v="0"/>
    <x v="0"/>
    <m/>
  </r>
  <r>
    <s v=""/>
    <s v=" IR_0206_6370"/>
    <s v="IR Beam Loss Monitors - Final Design"/>
    <s v="6.06.02.05.03"/>
    <x v="0"/>
    <d v="2024-05-17T00:00:00"/>
    <d v="2025-05-16T00:00:00"/>
    <s v="mahmed"/>
    <s v="gassner"/>
    <n v="35380.800000000003"/>
    <s v="EDIA"/>
    <s v="C"/>
    <s v="Labor"/>
    <s v="TEC"/>
    <m/>
    <s v="BNL"/>
    <s v="PED"/>
    <s v="INS"/>
    <x v="6"/>
    <m/>
    <m/>
    <m/>
    <m/>
    <m/>
    <m/>
    <m/>
    <m/>
    <n v="13303.18"/>
    <n v="22077.62"/>
    <m/>
    <m/>
    <m/>
    <m/>
    <m/>
    <m/>
    <m/>
    <m/>
    <m/>
    <x v="0"/>
    <x v="0"/>
    <m/>
  </r>
  <r>
    <s v=""/>
    <s v=" IR_0206_6370"/>
    <s v="IR Beam Loss Monitors - Final Design"/>
    <s v="6.06.02.05.03"/>
    <x v="0"/>
    <d v="2024-05-17T00:00:00"/>
    <d v="2025-05-16T00:00:00"/>
    <s v="mahmed"/>
    <s v="gassner"/>
    <n v="36273.57"/>
    <s v="EDIA"/>
    <s v="C"/>
    <s v="Labor"/>
    <s v="TEC"/>
    <m/>
    <s v="BNL"/>
    <s v="PED"/>
    <s v="INS"/>
    <x v="6"/>
    <m/>
    <m/>
    <m/>
    <m/>
    <m/>
    <m/>
    <m/>
    <m/>
    <n v="13638.86"/>
    <n v="22634.71"/>
    <m/>
    <m/>
    <m/>
    <m/>
    <m/>
    <m/>
    <m/>
    <m/>
    <m/>
    <x v="0"/>
    <x v="0"/>
    <m/>
  </r>
  <r>
    <s v=""/>
    <s v=" E0607_100000"/>
    <s v="Preliminary Design - Global Design Document (Intefaces, block diagrams, requirements/specs)"/>
    <s v="6.07.02.02"/>
    <x v="0"/>
    <d v="2022-08-01T00:00:00"/>
    <d v="2022-09-02T00:00:00"/>
    <s v="mahmed"/>
    <s v="jpjamilk"/>
    <n v="0"/>
    <s v="EDIA"/>
    <s v="C"/>
    <s v="Labor"/>
    <s v="TEC"/>
    <m/>
    <s v="BNL"/>
    <s v="PED"/>
    <s v="CONT"/>
    <x v="11"/>
    <m/>
    <m/>
    <m/>
    <m/>
    <m/>
    <m/>
    <m/>
    <m/>
    <m/>
    <m/>
    <m/>
    <m/>
    <m/>
    <m/>
    <m/>
    <m/>
    <m/>
    <m/>
    <m/>
    <x v="0"/>
    <x v="0"/>
    <m/>
  </r>
  <r>
    <s v=""/>
    <s v=" E0607_100005"/>
    <s v="Preliminary Design - Support Global Design Prototype Activities (time series logging, archiving)"/>
    <s v="6.07.02.02"/>
    <x v="0"/>
    <d v="2022-08-01T00:00:00"/>
    <d v="2022-09-02T00:00:00"/>
    <s v="mahmed"/>
    <s v="jpjamilk"/>
    <n v="0"/>
    <s v="EDIA"/>
    <s v="C"/>
    <s v="Labor"/>
    <s v="TEC"/>
    <m/>
    <s v="BNL"/>
    <s v="PED"/>
    <s v="CONT"/>
    <x v="11"/>
    <m/>
    <m/>
    <m/>
    <m/>
    <m/>
    <m/>
    <m/>
    <m/>
    <m/>
    <m/>
    <m/>
    <m/>
    <m/>
    <m/>
    <m/>
    <m/>
    <m/>
    <m/>
    <m/>
    <x v="0"/>
    <x v="0"/>
    <m/>
  </r>
  <r>
    <s v=""/>
    <s v=" E0607_100030"/>
    <s v="Preliminary Design - Update Global Design CD Document (alternatives, questions)"/>
    <s v="6.07.02.02"/>
    <x v="0"/>
    <d v="2022-10-03T00:00:00"/>
    <d v="2023-06-21T00:00:00"/>
    <s v="mahmed"/>
    <s v="jpjamilk"/>
    <n v="68103.210000000006"/>
    <s v="EDIA"/>
    <s v="C"/>
    <s v="Labor"/>
    <s v="TEC"/>
    <m/>
    <s v="BNL"/>
    <s v="PED"/>
    <s v="CONT"/>
    <x v="11"/>
    <m/>
    <m/>
    <m/>
    <m/>
    <m/>
    <m/>
    <m/>
    <n v="68103.210000000006"/>
    <m/>
    <m/>
    <m/>
    <m/>
    <m/>
    <m/>
    <m/>
    <m/>
    <m/>
    <m/>
    <m/>
    <x v="0"/>
    <x v="0"/>
    <m/>
  </r>
  <r>
    <s v=""/>
    <s v=" E0607_100029"/>
    <s v="Preliminary Design - Support Global Design Activities"/>
    <s v="6.07.02.02"/>
    <x v="0"/>
    <d v="2022-10-03T00:00:00"/>
    <d v="2024-01-19T00:00:00"/>
    <s v="mahmed"/>
    <s v="jpjamilk"/>
    <n v="183505.71"/>
    <s v="EDIA"/>
    <s v="C"/>
    <s v="Labor"/>
    <s v="TEC"/>
    <m/>
    <s v="BNL"/>
    <s v="PED"/>
    <s v="CONT"/>
    <x v="11"/>
    <m/>
    <m/>
    <m/>
    <m/>
    <m/>
    <m/>
    <m/>
    <n v="141903.48000000001"/>
    <n v="41602.230000000003"/>
    <m/>
    <m/>
    <m/>
    <m/>
    <m/>
    <m/>
    <m/>
    <m/>
    <m/>
    <m/>
    <x v="0"/>
    <x v="0"/>
    <m/>
  </r>
  <r>
    <s v=""/>
    <s v=" E0607_100475"/>
    <s v="Preliminary Design - Identify Global Design Device Types (testing and commissioning)"/>
    <s v="6.07.02.02"/>
    <x v="0"/>
    <d v="2023-06-22T00:00:00"/>
    <d v="2023-10-06T00:00:00"/>
    <s v="mahmed"/>
    <s v="jpjamilk"/>
    <n v="58474.99"/>
    <s v="EDIA"/>
    <s v="C"/>
    <s v="Labor"/>
    <s v="TEC"/>
    <m/>
    <s v="BNL"/>
    <s v="PED"/>
    <s v="CONT"/>
    <x v="11"/>
    <m/>
    <m/>
    <m/>
    <m/>
    <m/>
    <m/>
    <m/>
    <n v="54576.66"/>
    <n v="3898.33"/>
    <m/>
    <m/>
    <m/>
    <m/>
    <m/>
    <m/>
    <m/>
    <m/>
    <m/>
    <m/>
    <x v="0"/>
    <x v="0"/>
    <m/>
  </r>
  <r>
    <s v=""/>
    <s v=" E0607_100875"/>
    <s v="Preliminary Design - Identify Global Design Application Needs (conditioning, commissioning, testing)"/>
    <s v="6.07.02.02"/>
    <x v="0"/>
    <d v="2023-10-10T00:00:00"/>
    <d v="2024-01-08T00:00:00"/>
    <s v="mahmed"/>
    <s v="jpjamilk"/>
    <n v="53649.57"/>
    <s v="EDIA"/>
    <s v="C"/>
    <s v="Labor"/>
    <s v="TEC"/>
    <m/>
    <s v="BNL"/>
    <s v="PED"/>
    <s v="CONT"/>
    <x v="11"/>
    <m/>
    <m/>
    <m/>
    <m/>
    <m/>
    <m/>
    <m/>
    <m/>
    <n v="53649.57"/>
    <m/>
    <m/>
    <m/>
    <m/>
    <m/>
    <m/>
    <m/>
    <m/>
    <m/>
    <m/>
    <x v="0"/>
    <x v="0"/>
    <m/>
  </r>
  <r>
    <s v=""/>
    <s v=" E0607_101255"/>
    <s v="Final Design - Global Design Requirements Document"/>
    <s v="6.07.02.02"/>
    <x v="0"/>
    <d v="2024-01-22T00:00:00"/>
    <d v="2024-08-21T00:00:00"/>
    <s v="mahmed"/>
    <s v="jpjamilk"/>
    <n v="45222.32"/>
    <s v="EDIA"/>
    <s v="C"/>
    <s v="Labor"/>
    <s v="TEC"/>
    <m/>
    <s v="BNL"/>
    <s v="PED"/>
    <s v="CONT"/>
    <x v="6"/>
    <m/>
    <m/>
    <m/>
    <m/>
    <m/>
    <m/>
    <m/>
    <m/>
    <n v="45222.32"/>
    <m/>
    <m/>
    <m/>
    <m/>
    <m/>
    <m/>
    <m/>
    <m/>
    <m/>
    <m/>
    <x v="0"/>
    <x v="0"/>
    <m/>
  </r>
  <r>
    <s v=""/>
    <s v=" E0607_101260"/>
    <s v="Final Design - Global Design Interface Control Document"/>
    <s v="6.07.02.02"/>
    <x v="0"/>
    <d v="2024-01-22T00:00:00"/>
    <d v="2024-08-21T00:00:00"/>
    <s v="mahmed"/>
    <s v="jpjamilk"/>
    <n v="38314.339999999997"/>
    <s v="EDIA"/>
    <s v="C"/>
    <s v="Labor"/>
    <s v="TEC"/>
    <m/>
    <s v="BNL"/>
    <s v="PED"/>
    <s v="CONT"/>
    <x v="6"/>
    <m/>
    <m/>
    <m/>
    <m/>
    <m/>
    <m/>
    <m/>
    <m/>
    <n v="38314.339999999997"/>
    <m/>
    <m/>
    <m/>
    <m/>
    <m/>
    <m/>
    <m/>
    <m/>
    <m/>
    <m/>
    <x v="0"/>
    <x v="0"/>
    <m/>
  </r>
  <r>
    <s v=""/>
    <s v=" E0607_101265"/>
    <s v="Final Design - Global Design HW Specification Document"/>
    <s v="6.07.02.02"/>
    <x v="0"/>
    <d v="2024-01-22T00:00:00"/>
    <d v="2024-08-21T00:00:00"/>
    <s v="mahmed"/>
    <s v="jpjamilk"/>
    <n v="38314.339999999997"/>
    <s v="EDIA"/>
    <s v="C"/>
    <s v="Labor"/>
    <s v="TEC"/>
    <m/>
    <s v="BNL"/>
    <s v="PED"/>
    <s v="CONT"/>
    <x v="6"/>
    <m/>
    <m/>
    <m/>
    <m/>
    <m/>
    <m/>
    <m/>
    <m/>
    <n v="38314.339999999997"/>
    <m/>
    <m/>
    <m/>
    <m/>
    <m/>
    <m/>
    <m/>
    <m/>
    <m/>
    <m/>
    <x v="0"/>
    <x v="0"/>
    <m/>
  </r>
  <r>
    <s v=""/>
    <s v=" E0607_101270"/>
    <s v="Final Design - Global Design SW/HW Block Diagrams"/>
    <s v="6.07.02.02"/>
    <x v="0"/>
    <d v="2024-01-22T00:00:00"/>
    <d v="2024-08-21T00:00:00"/>
    <s v="mahmed"/>
    <s v="jpjamilk"/>
    <n v="38314.339999999997"/>
    <s v="EDIA"/>
    <s v="C"/>
    <s v="Labor"/>
    <s v="TEC"/>
    <m/>
    <s v="BNL"/>
    <s v="PED"/>
    <s v="CONT"/>
    <x v="6"/>
    <m/>
    <m/>
    <m/>
    <m/>
    <m/>
    <m/>
    <m/>
    <m/>
    <n v="38314.339999999997"/>
    <m/>
    <m/>
    <m/>
    <m/>
    <m/>
    <m/>
    <m/>
    <m/>
    <m/>
    <m/>
    <x v="0"/>
    <x v="0"/>
    <m/>
  </r>
  <r>
    <s v=""/>
    <s v=" E0607_101275"/>
    <s v="Final Design - Global Design SW Specification Document"/>
    <s v="6.07.02.02"/>
    <x v="0"/>
    <d v="2024-01-22T00:00:00"/>
    <d v="2024-08-21T00:00:00"/>
    <s v="mahmed"/>
    <s v="jpjamilk"/>
    <n v="38314.339999999997"/>
    <s v="EDIA"/>
    <s v="C"/>
    <s v="Labor"/>
    <s v="TEC"/>
    <m/>
    <s v="BNL"/>
    <s v="PED"/>
    <s v="CONT"/>
    <x v="6"/>
    <m/>
    <m/>
    <m/>
    <m/>
    <m/>
    <m/>
    <m/>
    <m/>
    <n v="38314.339999999997"/>
    <m/>
    <m/>
    <m/>
    <m/>
    <m/>
    <m/>
    <m/>
    <m/>
    <m/>
    <m/>
    <x v="0"/>
    <x v="0"/>
    <m/>
  </r>
  <r>
    <s v=""/>
    <s v=" E0607_102340"/>
    <s v="Final Design - Global Design CD3 Prep"/>
    <s v="6.07.02.02"/>
    <x v="0"/>
    <d v="2024-08-23T00:00:00"/>
    <d v="2024-10-04T00:00:00"/>
    <s v="mahmed"/>
    <s v="jpjamilk"/>
    <n v="26830.720000000001"/>
    <s v="EDIA"/>
    <s v="C"/>
    <s v="Labor"/>
    <s v="TEC"/>
    <m/>
    <s v="BNL"/>
    <s v="PED"/>
    <s v="CONT"/>
    <x v="6"/>
    <m/>
    <m/>
    <m/>
    <m/>
    <m/>
    <m/>
    <m/>
    <m/>
    <n v="23253.29"/>
    <n v="3577.43"/>
    <m/>
    <m/>
    <m/>
    <m/>
    <m/>
    <m/>
    <m/>
    <m/>
    <m/>
    <x v="0"/>
    <x v="0"/>
    <m/>
  </r>
  <r>
    <s v=""/>
    <s v=" E0607_100000"/>
    <s v="Preliminary Design - Global Design Document (Intefaces, block diagrams, requirements/specs)"/>
    <s v="6.07.02.02"/>
    <x v="0"/>
    <d v="2022-08-01T00:00:00"/>
    <d v="2022-09-02T00:00:00"/>
    <s v="mahmed"/>
    <s v="jpjamilk"/>
    <n v="0"/>
    <s v="EDIA"/>
    <s v="C"/>
    <s v="Labor"/>
    <s v="TEC"/>
    <m/>
    <s v="BNL"/>
    <s v="PED"/>
    <s v="CONT"/>
    <x v="11"/>
    <m/>
    <m/>
    <m/>
    <m/>
    <m/>
    <m/>
    <m/>
    <m/>
    <m/>
    <m/>
    <m/>
    <m/>
    <m/>
    <m/>
    <m/>
    <m/>
    <m/>
    <m/>
    <m/>
    <x v="0"/>
    <x v="0"/>
    <m/>
  </r>
  <r>
    <s v=""/>
    <s v=" E0607_100005"/>
    <s v="Preliminary Design - Support Global Design Prototype Activities (time series logging, archiving)"/>
    <s v="6.07.02.02"/>
    <x v="0"/>
    <d v="2022-08-01T00:00:00"/>
    <d v="2022-09-02T00:00:00"/>
    <s v="mahmed"/>
    <s v="jpjamilk"/>
    <n v="0"/>
    <s v="EDIA"/>
    <s v="C"/>
    <s v="Labor"/>
    <s v="TEC"/>
    <m/>
    <s v="BNL"/>
    <s v="PED"/>
    <s v="CONT"/>
    <x v="11"/>
    <m/>
    <m/>
    <m/>
    <m/>
    <m/>
    <m/>
    <m/>
    <m/>
    <m/>
    <m/>
    <m/>
    <m/>
    <m/>
    <m/>
    <m/>
    <m/>
    <m/>
    <m/>
    <m/>
    <x v="0"/>
    <x v="0"/>
    <m/>
  </r>
  <r>
    <s v=""/>
    <s v=" E0607_100030"/>
    <s v="Preliminary Design - Update Global Design CD Document (alternatives, questions)"/>
    <s v="6.07.02.02"/>
    <x v="0"/>
    <d v="2022-10-03T00:00:00"/>
    <d v="2023-06-21T00:00:00"/>
    <s v="mahmed"/>
    <s v="jpjamilk"/>
    <n v="211039.48"/>
    <s v="EDIA"/>
    <s v="C"/>
    <s v="Labor"/>
    <s v="TEC"/>
    <m/>
    <s v="BNL"/>
    <s v="PED"/>
    <s v="CONT"/>
    <x v="11"/>
    <m/>
    <m/>
    <m/>
    <m/>
    <m/>
    <m/>
    <m/>
    <n v="211039.48"/>
    <m/>
    <m/>
    <m/>
    <m/>
    <m/>
    <m/>
    <m/>
    <m/>
    <m/>
    <m/>
    <m/>
    <x v="0"/>
    <x v="0"/>
    <m/>
  </r>
  <r>
    <s v=""/>
    <s v=" E0607_100029"/>
    <s v="Preliminary Design - Support Global Design Activities"/>
    <s v="6.07.02.02"/>
    <x v="0"/>
    <d v="2022-10-03T00:00:00"/>
    <d v="2024-01-19T00:00:00"/>
    <s v="mahmed"/>
    <s v="jpjamilk"/>
    <n v="562294.43999999994"/>
    <s v="EDIA"/>
    <s v="C"/>
    <s v="Labor"/>
    <s v="TEC"/>
    <m/>
    <s v="BNL"/>
    <s v="PED"/>
    <s v="CONT"/>
    <x v="11"/>
    <m/>
    <m/>
    <m/>
    <m/>
    <m/>
    <m/>
    <m/>
    <n v="434817.75"/>
    <n v="127476.69"/>
    <m/>
    <m/>
    <m/>
    <m/>
    <m/>
    <m/>
    <m/>
    <m/>
    <m/>
    <m/>
    <x v="0"/>
    <x v="0"/>
    <m/>
  </r>
  <r>
    <s v=""/>
    <s v=" E0607_100475"/>
    <s v="Preliminary Design - Identify Global Design Device Types (testing and commissioning)"/>
    <s v="6.07.02.02"/>
    <x v="0"/>
    <d v="2023-06-22T00:00:00"/>
    <d v="2023-10-06T00:00:00"/>
    <s v="mahmed"/>
    <s v="jpjamilk"/>
    <n v="175983.52"/>
    <s v="EDIA"/>
    <s v="C"/>
    <s v="Labor"/>
    <s v="TEC"/>
    <m/>
    <s v="BNL"/>
    <s v="PED"/>
    <s v="CONT"/>
    <x v="11"/>
    <m/>
    <m/>
    <m/>
    <m/>
    <m/>
    <m/>
    <m/>
    <n v="164251.29"/>
    <n v="11732.23"/>
    <m/>
    <m/>
    <m/>
    <m/>
    <m/>
    <m/>
    <m/>
    <m/>
    <m/>
    <m/>
    <x v="0"/>
    <x v="0"/>
    <m/>
  </r>
  <r>
    <s v=""/>
    <s v=" E0607_100875"/>
    <s v="Preliminary Design - Identify Global Design Application Needs (conditioning, commissioning, testing)"/>
    <s v="6.07.02.02"/>
    <x v="0"/>
    <d v="2023-10-10T00:00:00"/>
    <d v="2024-01-08T00:00:00"/>
    <s v="mahmed"/>
    <s v="jpjamilk"/>
    <n v="82253.81"/>
    <s v="EDIA"/>
    <s v="C"/>
    <s v="Labor"/>
    <s v="TEC"/>
    <m/>
    <s v="BNL"/>
    <s v="PED"/>
    <s v="CONT"/>
    <x v="11"/>
    <m/>
    <m/>
    <m/>
    <m/>
    <m/>
    <m/>
    <m/>
    <m/>
    <n v="82253.81"/>
    <m/>
    <m/>
    <m/>
    <m/>
    <m/>
    <m/>
    <m/>
    <m/>
    <m/>
    <m/>
    <x v="0"/>
    <x v="0"/>
    <m/>
  </r>
  <r>
    <s v=""/>
    <s v=" E0607_101255"/>
    <s v="Final Design - Global Design Requirements Document"/>
    <s v="6.07.02.02"/>
    <x v="0"/>
    <d v="2024-01-22T00:00:00"/>
    <d v="2024-08-21T00:00:00"/>
    <s v="mahmed"/>
    <s v="jpjamilk"/>
    <n v="138666.81"/>
    <s v="EDIA"/>
    <s v="C"/>
    <s v="Labor"/>
    <s v="TEC"/>
    <m/>
    <s v="BNL"/>
    <s v="PED"/>
    <s v="CONT"/>
    <x v="6"/>
    <m/>
    <m/>
    <m/>
    <m/>
    <m/>
    <m/>
    <m/>
    <m/>
    <n v="138666.81"/>
    <m/>
    <m/>
    <m/>
    <m/>
    <m/>
    <m/>
    <m/>
    <m/>
    <m/>
    <m/>
    <x v="0"/>
    <x v="0"/>
    <m/>
  </r>
  <r>
    <s v=""/>
    <s v=" E0607_101260"/>
    <s v="Final Design - Global Design Interface Control Document"/>
    <s v="6.07.02.02"/>
    <x v="0"/>
    <d v="2024-01-22T00:00:00"/>
    <d v="2024-08-21T00:00:00"/>
    <s v="mahmed"/>
    <s v="jpjamilk"/>
    <n v="117484.64"/>
    <s v="EDIA"/>
    <s v="C"/>
    <s v="Labor"/>
    <s v="TEC"/>
    <m/>
    <s v="BNL"/>
    <s v="PED"/>
    <s v="CONT"/>
    <x v="6"/>
    <m/>
    <m/>
    <m/>
    <m/>
    <m/>
    <m/>
    <m/>
    <m/>
    <n v="117484.64"/>
    <m/>
    <m/>
    <m/>
    <m/>
    <m/>
    <m/>
    <m/>
    <m/>
    <m/>
    <m/>
    <x v="0"/>
    <x v="0"/>
    <m/>
  </r>
  <r>
    <s v=""/>
    <s v=" E0607_101265"/>
    <s v="Final Design - Global Design HW Specification Document"/>
    <s v="6.07.02.02"/>
    <x v="0"/>
    <d v="2024-01-22T00:00:00"/>
    <d v="2024-08-21T00:00:00"/>
    <s v="mahmed"/>
    <s v="jpjamilk"/>
    <n v="117484.64"/>
    <s v="EDIA"/>
    <s v="C"/>
    <s v="Labor"/>
    <s v="TEC"/>
    <m/>
    <s v="BNL"/>
    <s v="PED"/>
    <s v="CONT"/>
    <x v="6"/>
    <m/>
    <m/>
    <m/>
    <m/>
    <m/>
    <m/>
    <m/>
    <m/>
    <n v="117484.64"/>
    <m/>
    <m/>
    <m/>
    <m/>
    <m/>
    <m/>
    <m/>
    <m/>
    <m/>
    <m/>
    <x v="0"/>
    <x v="0"/>
    <m/>
  </r>
  <r>
    <s v=""/>
    <s v=" E0607_101270"/>
    <s v="Final Design - Global Design SW/HW Block Diagrams"/>
    <s v="6.07.02.02"/>
    <x v="0"/>
    <d v="2024-01-22T00:00:00"/>
    <d v="2024-08-21T00:00:00"/>
    <s v="mahmed"/>
    <s v="jpjamilk"/>
    <n v="117484.64"/>
    <s v="EDIA"/>
    <s v="C"/>
    <s v="Labor"/>
    <s v="TEC"/>
    <m/>
    <s v="BNL"/>
    <s v="PED"/>
    <s v="CONT"/>
    <x v="6"/>
    <m/>
    <m/>
    <m/>
    <m/>
    <m/>
    <m/>
    <m/>
    <m/>
    <n v="117484.64"/>
    <m/>
    <m/>
    <m/>
    <m/>
    <m/>
    <m/>
    <m/>
    <m/>
    <m/>
    <m/>
    <x v="0"/>
    <x v="0"/>
    <m/>
  </r>
  <r>
    <s v=""/>
    <s v=" E0607_101275"/>
    <s v="Final Design - Global Design SW Specification Document"/>
    <s v="6.07.02.02"/>
    <x v="0"/>
    <d v="2024-01-22T00:00:00"/>
    <d v="2024-08-21T00:00:00"/>
    <s v="mahmed"/>
    <s v="jpjamilk"/>
    <n v="117484.64"/>
    <s v="EDIA"/>
    <s v="C"/>
    <s v="Labor"/>
    <s v="TEC"/>
    <m/>
    <s v="BNL"/>
    <s v="PED"/>
    <s v="CONT"/>
    <x v="6"/>
    <m/>
    <m/>
    <m/>
    <m/>
    <m/>
    <m/>
    <m/>
    <m/>
    <n v="117484.64"/>
    <m/>
    <m/>
    <m/>
    <m/>
    <m/>
    <m/>
    <m/>
    <m/>
    <m/>
    <m/>
    <x v="0"/>
    <x v="0"/>
    <m/>
  </r>
  <r>
    <s v=""/>
    <s v=" E0607_102340"/>
    <s v="Final Design - Global Design CD3 Prep"/>
    <s v="6.07.02.02"/>
    <x v="0"/>
    <d v="2024-08-23T00:00:00"/>
    <d v="2024-10-04T00:00:00"/>
    <s v="mahmed"/>
    <s v="jpjamilk"/>
    <n v="82272"/>
    <s v="EDIA"/>
    <s v="C"/>
    <s v="Labor"/>
    <s v="TEC"/>
    <m/>
    <s v="BNL"/>
    <s v="PED"/>
    <s v="CONT"/>
    <x v="6"/>
    <m/>
    <m/>
    <m/>
    <m/>
    <m/>
    <m/>
    <m/>
    <m/>
    <n v="71302.399999999994"/>
    <n v="10969.6"/>
    <m/>
    <m/>
    <m/>
    <m/>
    <m/>
    <m/>
    <m/>
    <m/>
    <m/>
    <x v="0"/>
    <x v="0"/>
    <m/>
  </r>
  <r>
    <s v=""/>
    <s v=" E0607_101255"/>
    <s v="Final Design - Global Design Requirements Document"/>
    <s v="6.07.02.02"/>
    <x v="0"/>
    <d v="2024-01-22T00:00:00"/>
    <d v="2024-08-21T00:00:00"/>
    <s v="mahmed"/>
    <s v="jpjamilk"/>
    <n v="60914.97"/>
    <s v="EDIA"/>
    <s v="C"/>
    <s v="Labor"/>
    <s v="TEC"/>
    <m/>
    <s v="BNL"/>
    <s v="PED"/>
    <s v="CONT"/>
    <x v="6"/>
    <m/>
    <m/>
    <m/>
    <m/>
    <m/>
    <m/>
    <m/>
    <m/>
    <n v="60914.97"/>
    <m/>
    <m/>
    <m/>
    <m/>
    <m/>
    <m/>
    <m/>
    <m/>
    <m/>
    <m/>
    <x v="0"/>
    <x v="0"/>
    <m/>
  </r>
  <r>
    <s v=""/>
    <s v=" E0607_101260"/>
    <s v="Final Design - Global Design Interface Control Document"/>
    <s v="6.07.02.02"/>
    <x v="0"/>
    <d v="2024-01-22T00:00:00"/>
    <d v="2024-08-21T00:00:00"/>
    <s v="mahmed"/>
    <s v="jpjamilk"/>
    <n v="51609.85"/>
    <s v="EDIA"/>
    <s v="C"/>
    <s v="Labor"/>
    <s v="TEC"/>
    <m/>
    <s v="BNL"/>
    <s v="PED"/>
    <s v="CONT"/>
    <x v="6"/>
    <m/>
    <m/>
    <m/>
    <m/>
    <m/>
    <m/>
    <m/>
    <m/>
    <n v="51609.85"/>
    <m/>
    <m/>
    <m/>
    <m/>
    <m/>
    <m/>
    <m/>
    <m/>
    <m/>
    <m/>
    <x v="0"/>
    <x v="0"/>
    <m/>
  </r>
  <r>
    <s v=""/>
    <s v=" E0607_101265"/>
    <s v="Final Design - Global Design HW Specification Document"/>
    <s v="6.07.02.02"/>
    <x v="0"/>
    <d v="2024-01-22T00:00:00"/>
    <d v="2024-08-21T00:00:00"/>
    <s v="mahmed"/>
    <s v="jpjamilk"/>
    <n v="51609.85"/>
    <s v="EDIA"/>
    <s v="C"/>
    <s v="Labor"/>
    <s v="TEC"/>
    <m/>
    <s v="BNL"/>
    <s v="PED"/>
    <s v="CONT"/>
    <x v="6"/>
    <m/>
    <m/>
    <m/>
    <m/>
    <m/>
    <m/>
    <m/>
    <m/>
    <n v="51609.85"/>
    <m/>
    <m/>
    <m/>
    <m/>
    <m/>
    <m/>
    <m/>
    <m/>
    <m/>
    <m/>
    <x v="0"/>
    <x v="0"/>
    <m/>
  </r>
  <r>
    <s v=""/>
    <s v=" E0607_101270"/>
    <s v="Final Design - Global Design SW/HW Block Diagrams"/>
    <s v="6.07.02.02"/>
    <x v="0"/>
    <d v="2024-01-22T00:00:00"/>
    <d v="2024-08-21T00:00:00"/>
    <s v="mahmed"/>
    <s v="jpjamilk"/>
    <n v="51609.85"/>
    <s v="EDIA"/>
    <s v="C"/>
    <s v="Labor"/>
    <s v="TEC"/>
    <m/>
    <s v="BNL"/>
    <s v="PED"/>
    <s v="CONT"/>
    <x v="6"/>
    <m/>
    <m/>
    <m/>
    <m/>
    <m/>
    <m/>
    <m/>
    <m/>
    <n v="51609.85"/>
    <m/>
    <m/>
    <m/>
    <m/>
    <m/>
    <m/>
    <m/>
    <m/>
    <m/>
    <m/>
    <x v="0"/>
    <x v="0"/>
    <m/>
  </r>
  <r>
    <s v=""/>
    <s v=" E0607_101275"/>
    <s v="Final Design - Global Design SW Specification Document"/>
    <s v="6.07.02.02"/>
    <x v="0"/>
    <d v="2024-01-22T00:00:00"/>
    <d v="2024-08-21T00:00:00"/>
    <s v="mahmed"/>
    <s v="jpjamilk"/>
    <n v="51609.85"/>
    <s v="EDIA"/>
    <s v="C"/>
    <s v="Labor"/>
    <s v="TEC"/>
    <m/>
    <s v="BNL"/>
    <s v="PED"/>
    <s v="CONT"/>
    <x v="6"/>
    <m/>
    <m/>
    <m/>
    <m/>
    <m/>
    <m/>
    <m/>
    <m/>
    <n v="51609.85"/>
    <m/>
    <m/>
    <m/>
    <m/>
    <m/>
    <m/>
    <m/>
    <m/>
    <m/>
    <m/>
    <x v="0"/>
    <x v="0"/>
    <m/>
  </r>
  <r>
    <s v=""/>
    <s v=" E0607_102340"/>
    <s v="Final Design - Global Design CD3 Prep"/>
    <s v="6.07.02.02"/>
    <x v="0"/>
    <d v="2024-08-23T00:00:00"/>
    <d v="2024-10-04T00:00:00"/>
    <s v="mahmed"/>
    <s v="jpjamilk"/>
    <n v="36141.279999999999"/>
    <s v="EDIA"/>
    <s v="C"/>
    <s v="Labor"/>
    <s v="TEC"/>
    <m/>
    <s v="BNL"/>
    <s v="PED"/>
    <s v="CONT"/>
    <x v="6"/>
    <m/>
    <m/>
    <m/>
    <m/>
    <m/>
    <m/>
    <m/>
    <m/>
    <n v="31322.44"/>
    <n v="4818.84"/>
    <m/>
    <m/>
    <m/>
    <m/>
    <m/>
    <m/>
    <m/>
    <m/>
    <m/>
    <x v="0"/>
    <x v="0"/>
    <m/>
  </r>
  <r>
    <s v=""/>
    <s v=" E0607_102675"/>
    <s v="Common Platform - Phase 1 (Communication for SW, load, MPS, FOFB) - Specify Design"/>
    <s v="6.07.02.02"/>
    <x v="0"/>
    <d v="2024-10-07T00:00:00"/>
    <d v="2024-11-04T00:00:00"/>
    <s v="mahmed"/>
    <s v="jpjamilk"/>
    <n v="25134.71"/>
    <s v="EDIA"/>
    <s v="C"/>
    <s v="Labor"/>
    <s v="TEC"/>
    <m/>
    <s v="BNL"/>
    <s v="PED"/>
    <s v="CONT"/>
    <x v="9"/>
    <m/>
    <m/>
    <m/>
    <m/>
    <m/>
    <m/>
    <m/>
    <m/>
    <m/>
    <n v="25134.71"/>
    <m/>
    <m/>
    <m/>
    <m/>
    <m/>
    <m/>
    <m/>
    <m/>
    <m/>
    <x v="0"/>
    <x v="0"/>
    <m/>
  </r>
  <r>
    <s v=""/>
    <s v=" E0607_102720"/>
    <s v="Common Platform - Phase 1 (Communication for SW, load, MPS, FOFB) - Implement"/>
    <s v="6.07.02.02"/>
    <x v="0"/>
    <d v="2024-11-05T00:00:00"/>
    <d v="2025-01-21T00:00:00"/>
    <s v="mahmed"/>
    <s v="jpjamilk"/>
    <n v="59998.98"/>
    <s v="EDIA"/>
    <s v="C"/>
    <s v="Labor"/>
    <s v="TEC"/>
    <m/>
    <s v="BNL"/>
    <s v="PED"/>
    <s v="CONT"/>
    <x v="9"/>
    <m/>
    <m/>
    <m/>
    <m/>
    <m/>
    <m/>
    <m/>
    <m/>
    <m/>
    <n v="59998.98"/>
    <m/>
    <m/>
    <m/>
    <m/>
    <m/>
    <m/>
    <m/>
    <m/>
    <m/>
    <x v="0"/>
    <x v="0"/>
    <m/>
  </r>
  <r>
    <s v=""/>
    <s v=" E0607_102910"/>
    <s v="Common Platform - Phase 1 (Communication for SW, load, MPS, FOFB) - Test, Modify"/>
    <s v="6.07.02.02"/>
    <x v="0"/>
    <d v="2025-01-22T00:00:00"/>
    <d v="2025-03-19T00:00:00"/>
    <s v="mahmed"/>
    <s v="jpjamilk"/>
    <n v="48647.82"/>
    <s v="EDIA"/>
    <s v="C"/>
    <s v="Labor"/>
    <s v="TEC"/>
    <m/>
    <s v="BNL"/>
    <s v="PED"/>
    <s v="CONT"/>
    <x v="8"/>
    <m/>
    <m/>
    <m/>
    <m/>
    <m/>
    <m/>
    <m/>
    <m/>
    <m/>
    <n v="48647.82"/>
    <m/>
    <m/>
    <m/>
    <m/>
    <m/>
    <m/>
    <m/>
    <m/>
    <m/>
    <x v="0"/>
    <x v="0"/>
    <m/>
  </r>
  <r>
    <s v=""/>
    <s v=" E0607_103070"/>
    <s v="Common Platform - Phase 1 (Communication for SW, load, MPS, FOFB) - Release"/>
    <s v="6.07.02.02"/>
    <x v="0"/>
    <d v="2025-03-20T00:00:00"/>
    <d v="2025-04-02T00:00:00"/>
    <s v="mahmed"/>
    <s v="jpjamilk"/>
    <n v="12161.95"/>
    <s v="EDIA"/>
    <s v="C"/>
    <s v="Labor"/>
    <s v="TEC"/>
    <m/>
    <s v="BNL"/>
    <s v="PED"/>
    <s v="CONT"/>
    <x v="5"/>
    <m/>
    <m/>
    <m/>
    <m/>
    <m/>
    <m/>
    <m/>
    <m/>
    <m/>
    <n v="12161.95"/>
    <m/>
    <m/>
    <m/>
    <m/>
    <m/>
    <m/>
    <m/>
    <m/>
    <m/>
    <x v="0"/>
    <x v="0"/>
    <m/>
  </r>
  <r>
    <s v=""/>
    <s v=" E0607_102675"/>
    <s v="Common Platform - Phase 1 (Communication for SW, load, MPS, FOFB) - Specify Design"/>
    <s v="6.07.02.02"/>
    <x v="0"/>
    <d v="2024-10-07T00:00:00"/>
    <d v="2024-11-04T00:00:00"/>
    <s v="mahmed"/>
    <s v="jpjamilk"/>
    <n v="33856.730000000003"/>
    <s v="EDIA"/>
    <s v="C"/>
    <s v="Labor"/>
    <s v="TEC"/>
    <m/>
    <s v="BNL"/>
    <s v="PED"/>
    <s v="CONT"/>
    <x v="9"/>
    <m/>
    <m/>
    <m/>
    <m/>
    <m/>
    <m/>
    <m/>
    <m/>
    <m/>
    <n v="33856.730000000003"/>
    <m/>
    <m/>
    <m/>
    <m/>
    <m/>
    <m/>
    <m/>
    <m/>
    <m/>
    <x v="0"/>
    <x v="0"/>
    <m/>
  </r>
  <r>
    <s v=""/>
    <s v=" E0607_102720"/>
    <s v="Common Platform - Phase 1 (Communication for SW, load, MPS, FOFB) - Implement"/>
    <s v="6.07.02.02"/>
    <x v="0"/>
    <d v="2024-11-05T00:00:00"/>
    <d v="2025-01-21T00:00:00"/>
    <s v="mahmed"/>
    <s v="jpjamilk"/>
    <n v="80819.289999999994"/>
    <s v="EDIA"/>
    <s v="C"/>
    <s v="Labor"/>
    <s v="TEC"/>
    <m/>
    <s v="BNL"/>
    <s v="PED"/>
    <s v="CONT"/>
    <x v="9"/>
    <m/>
    <m/>
    <m/>
    <m/>
    <m/>
    <m/>
    <m/>
    <m/>
    <m/>
    <n v="80819.289999999994"/>
    <m/>
    <m/>
    <m/>
    <m/>
    <m/>
    <m/>
    <m/>
    <m/>
    <m/>
    <x v="0"/>
    <x v="0"/>
    <m/>
  </r>
  <r>
    <s v=""/>
    <s v=" E0607_102910"/>
    <s v="Common Platform - Phase 1 (Communication for SW, load, MPS, FOFB) - Test, Modify"/>
    <s v="6.07.02.02"/>
    <x v="0"/>
    <d v="2025-01-22T00:00:00"/>
    <d v="2025-03-19T00:00:00"/>
    <s v="mahmed"/>
    <s v="jpjamilk"/>
    <n v="65529.16"/>
    <s v="EDIA"/>
    <s v="C"/>
    <s v="Labor"/>
    <s v="TEC"/>
    <m/>
    <s v="BNL"/>
    <s v="PED"/>
    <s v="CONT"/>
    <x v="8"/>
    <m/>
    <m/>
    <m/>
    <m/>
    <m/>
    <m/>
    <m/>
    <m/>
    <m/>
    <n v="65529.16"/>
    <m/>
    <m/>
    <m/>
    <m/>
    <m/>
    <m/>
    <m/>
    <m/>
    <m/>
    <x v="0"/>
    <x v="0"/>
    <m/>
  </r>
  <r>
    <s v=""/>
    <s v=" E0607_103070"/>
    <s v="Common Platform - Phase 1 (Communication for SW, load, MPS, FOFB) - Release"/>
    <s v="6.07.02.02"/>
    <x v="0"/>
    <d v="2025-03-20T00:00:00"/>
    <d v="2025-04-02T00:00:00"/>
    <s v="mahmed"/>
    <s v="jpjamilk"/>
    <n v="16382.29"/>
    <s v="EDIA"/>
    <s v="C"/>
    <s v="Labor"/>
    <s v="TEC"/>
    <m/>
    <s v="BNL"/>
    <s v="PED"/>
    <s v="CONT"/>
    <x v="5"/>
    <m/>
    <m/>
    <m/>
    <m/>
    <m/>
    <m/>
    <m/>
    <m/>
    <m/>
    <n v="16382.29"/>
    <m/>
    <m/>
    <m/>
    <m/>
    <m/>
    <m/>
    <m/>
    <m/>
    <m/>
    <x v="0"/>
    <x v="0"/>
    <m/>
  </r>
  <r>
    <s v=""/>
    <s v=" E0607_102675"/>
    <s v="Common Platform - Phase 1 (Communication for SW, load, MPS, FOFB) - Specify Design"/>
    <s v="6.07.02.02"/>
    <x v="0"/>
    <d v="2024-10-07T00:00:00"/>
    <d v="2024-11-04T00:00:00"/>
    <s v="mahmed"/>
    <s v="jpjamilk"/>
    <n v="77071.45"/>
    <s v="EDIA"/>
    <s v="C"/>
    <s v="Labor"/>
    <s v="TEC"/>
    <m/>
    <s v="BNL"/>
    <s v="PED"/>
    <s v="CONT"/>
    <x v="9"/>
    <m/>
    <m/>
    <m/>
    <m/>
    <m/>
    <m/>
    <m/>
    <m/>
    <m/>
    <n v="77071.45"/>
    <m/>
    <m/>
    <m/>
    <m/>
    <m/>
    <m/>
    <m/>
    <m/>
    <m/>
    <x v="0"/>
    <x v="0"/>
    <m/>
  </r>
  <r>
    <s v=""/>
    <s v=" E0607_102720"/>
    <s v="Common Platform - Phase 1 (Communication for SW, load, MPS, FOFB) - Implement"/>
    <s v="6.07.02.02"/>
    <x v="0"/>
    <d v="2024-11-05T00:00:00"/>
    <d v="2025-01-21T00:00:00"/>
    <s v="mahmed"/>
    <s v="jpjamilk"/>
    <n v="183977.02"/>
    <s v="EDIA"/>
    <s v="C"/>
    <s v="Labor"/>
    <s v="TEC"/>
    <m/>
    <s v="BNL"/>
    <s v="PED"/>
    <s v="CONT"/>
    <x v="9"/>
    <m/>
    <m/>
    <m/>
    <m/>
    <m/>
    <m/>
    <m/>
    <m/>
    <m/>
    <n v="183977.02"/>
    <m/>
    <m/>
    <m/>
    <m/>
    <m/>
    <m/>
    <m/>
    <m/>
    <m/>
    <x v="0"/>
    <x v="0"/>
    <m/>
  </r>
  <r>
    <s v=""/>
    <s v=" E0607_102910"/>
    <s v="Common Platform - Phase 1 (Communication for SW, load, MPS, FOFB) - Test, Modify"/>
    <s v="6.07.02.02"/>
    <x v="0"/>
    <d v="2025-01-22T00:00:00"/>
    <d v="2025-03-19T00:00:00"/>
    <s v="mahmed"/>
    <s v="jpjamilk"/>
    <n v="149170.54999999999"/>
    <s v="EDIA"/>
    <s v="C"/>
    <s v="Labor"/>
    <s v="TEC"/>
    <m/>
    <s v="BNL"/>
    <s v="PED"/>
    <s v="CONT"/>
    <x v="8"/>
    <m/>
    <m/>
    <m/>
    <m/>
    <m/>
    <m/>
    <m/>
    <m/>
    <m/>
    <n v="149170.54999999999"/>
    <m/>
    <m/>
    <m/>
    <m/>
    <m/>
    <m/>
    <m/>
    <m/>
    <m/>
    <x v="0"/>
    <x v="0"/>
    <m/>
  </r>
  <r>
    <s v=""/>
    <s v=" E0607_103070"/>
    <s v="Common Platform - Phase 1 (Communication for SW, load, MPS, FOFB) - Release"/>
    <s v="6.07.02.02"/>
    <x v="0"/>
    <d v="2025-03-20T00:00:00"/>
    <d v="2025-04-02T00:00:00"/>
    <s v="mahmed"/>
    <s v="jpjamilk"/>
    <n v="37292.639999999999"/>
    <s v="EDIA"/>
    <s v="C"/>
    <s v="Labor"/>
    <s v="TEC"/>
    <m/>
    <s v="BNL"/>
    <s v="PED"/>
    <s v="CONT"/>
    <x v="5"/>
    <m/>
    <m/>
    <m/>
    <m/>
    <m/>
    <m/>
    <m/>
    <m/>
    <m/>
    <n v="37292.639999999999"/>
    <m/>
    <m/>
    <m/>
    <m/>
    <m/>
    <m/>
    <m/>
    <m/>
    <m/>
    <x v="0"/>
    <x v="0"/>
    <m/>
  </r>
  <r>
    <s v=""/>
    <s v=" E0607_103260"/>
    <s v="Common Platform - Phase 2 (Timing source, distribution, driver, software, digital HW) - Specify Design"/>
    <s v="6.07.02.02"/>
    <x v="0"/>
    <d v="2025-04-03T00:00:00"/>
    <d v="2025-04-30T00:00:00"/>
    <s v="mahmed"/>
    <s v="jpjamilk"/>
    <n v="25134.71"/>
    <s v="EDIA"/>
    <s v="C"/>
    <s v="Labor"/>
    <s v="TEC"/>
    <m/>
    <s v="BNL"/>
    <s v="PED"/>
    <s v="CONT"/>
    <x v="9"/>
    <m/>
    <m/>
    <m/>
    <m/>
    <m/>
    <m/>
    <m/>
    <m/>
    <m/>
    <n v="25134.71"/>
    <m/>
    <m/>
    <m/>
    <m/>
    <m/>
    <m/>
    <m/>
    <m/>
    <m/>
    <x v="0"/>
    <x v="0"/>
    <m/>
  </r>
  <r>
    <s v=""/>
    <s v=" E0607_103305"/>
    <s v="Common Platform - Phase 2 (Timing source, distribution, driver, software, digital HW) - Implement"/>
    <s v="6.07.02.02"/>
    <x v="0"/>
    <d v="2025-05-01T00:00:00"/>
    <d v="2025-07-11T00:00:00"/>
    <s v="mahmed"/>
    <s v="jpjamilk"/>
    <n v="59998.98"/>
    <s v="EDIA"/>
    <s v="C"/>
    <s v="Labor"/>
    <s v="TEC"/>
    <m/>
    <s v="BNL"/>
    <s v="PED"/>
    <s v="CONT"/>
    <x v="9"/>
    <m/>
    <m/>
    <m/>
    <m/>
    <m/>
    <m/>
    <m/>
    <m/>
    <m/>
    <n v="59998.98"/>
    <m/>
    <m/>
    <m/>
    <m/>
    <m/>
    <m/>
    <m/>
    <m/>
    <m/>
    <x v="0"/>
    <x v="0"/>
    <m/>
  </r>
  <r>
    <s v=""/>
    <s v=" E0607_103425"/>
    <s v="Common Platform - Phase 2 (Timing source, distribution, driver, software, digital HW) - Test, Modify"/>
    <s v="6.07.02.02"/>
    <x v="0"/>
    <d v="2025-07-14T00:00:00"/>
    <d v="2025-09-08T00:00:00"/>
    <s v="mahmed"/>
    <s v="jpjamilk"/>
    <n v="48647.82"/>
    <s v="EDIA"/>
    <s v="C"/>
    <s v="Labor"/>
    <s v="TEC"/>
    <m/>
    <s v="BNL"/>
    <s v="PED"/>
    <s v="CONT"/>
    <x v="8"/>
    <m/>
    <m/>
    <m/>
    <m/>
    <m/>
    <m/>
    <m/>
    <m/>
    <m/>
    <n v="48647.82"/>
    <m/>
    <m/>
    <m/>
    <m/>
    <m/>
    <m/>
    <m/>
    <m/>
    <m/>
    <x v="0"/>
    <x v="0"/>
    <m/>
  </r>
  <r>
    <s v=""/>
    <s v=" E0607_103475"/>
    <s v="Common Platform - Phase 2 (Timing source, distribution, driver, software, digital HW) - Release"/>
    <s v="6.07.02.02"/>
    <x v="0"/>
    <d v="2025-09-09T00:00:00"/>
    <d v="2025-09-22T00:00:00"/>
    <s v="mahmed"/>
    <s v="jpjamilk"/>
    <n v="12161.95"/>
    <s v="EDIA"/>
    <s v="C"/>
    <s v="Labor"/>
    <s v="TEC"/>
    <m/>
    <s v="BNL"/>
    <s v="PED"/>
    <s v="CONT"/>
    <x v="5"/>
    <m/>
    <m/>
    <m/>
    <m/>
    <m/>
    <m/>
    <m/>
    <m/>
    <m/>
    <n v="12161.95"/>
    <m/>
    <m/>
    <m/>
    <m/>
    <m/>
    <m/>
    <m/>
    <m/>
    <m/>
    <x v="0"/>
    <x v="0"/>
    <m/>
  </r>
  <r>
    <s v=""/>
    <s v=" E0607_103260"/>
    <s v="Common Platform - Phase 2 (Timing source, distribution, driver, software, digital HW) - Specify Design"/>
    <s v="6.07.02.02"/>
    <x v="0"/>
    <d v="2025-04-03T00:00:00"/>
    <d v="2025-04-30T00:00:00"/>
    <s v="mahmed"/>
    <s v="jpjamilk"/>
    <n v="33856.730000000003"/>
    <s v="EDIA"/>
    <s v="C"/>
    <s v="Labor"/>
    <s v="TEC"/>
    <m/>
    <s v="BNL"/>
    <s v="PED"/>
    <s v="CONT"/>
    <x v="9"/>
    <m/>
    <m/>
    <m/>
    <m/>
    <m/>
    <m/>
    <m/>
    <m/>
    <m/>
    <n v="33856.730000000003"/>
    <m/>
    <m/>
    <m/>
    <m/>
    <m/>
    <m/>
    <m/>
    <m/>
    <m/>
    <x v="0"/>
    <x v="0"/>
    <m/>
  </r>
  <r>
    <s v=""/>
    <s v=" E0607_103305"/>
    <s v="Common Platform - Phase 2 (Timing source, distribution, driver, software, digital HW) - Implement"/>
    <s v="6.07.02.02"/>
    <x v="0"/>
    <d v="2025-05-01T00:00:00"/>
    <d v="2025-07-11T00:00:00"/>
    <s v="mahmed"/>
    <s v="jpjamilk"/>
    <n v="80819.289999999994"/>
    <s v="EDIA"/>
    <s v="C"/>
    <s v="Labor"/>
    <s v="TEC"/>
    <m/>
    <s v="BNL"/>
    <s v="PED"/>
    <s v="CONT"/>
    <x v="9"/>
    <m/>
    <m/>
    <m/>
    <m/>
    <m/>
    <m/>
    <m/>
    <m/>
    <m/>
    <n v="80819.289999999994"/>
    <m/>
    <m/>
    <m/>
    <m/>
    <m/>
    <m/>
    <m/>
    <m/>
    <m/>
    <x v="0"/>
    <x v="0"/>
    <m/>
  </r>
  <r>
    <s v=""/>
    <s v=" E0607_103425"/>
    <s v="Common Platform - Phase 2 (Timing source, distribution, driver, software, digital HW) - Test, Modify"/>
    <s v="6.07.02.02"/>
    <x v="0"/>
    <d v="2025-07-14T00:00:00"/>
    <d v="2025-09-08T00:00:00"/>
    <s v="mahmed"/>
    <s v="jpjamilk"/>
    <n v="65529.16"/>
    <s v="EDIA"/>
    <s v="C"/>
    <s v="Labor"/>
    <s v="TEC"/>
    <m/>
    <s v="BNL"/>
    <s v="PED"/>
    <s v="CONT"/>
    <x v="8"/>
    <m/>
    <m/>
    <m/>
    <m/>
    <m/>
    <m/>
    <m/>
    <m/>
    <m/>
    <n v="65529.16"/>
    <m/>
    <m/>
    <m/>
    <m/>
    <m/>
    <m/>
    <m/>
    <m/>
    <m/>
    <x v="0"/>
    <x v="0"/>
    <m/>
  </r>
  <r>
    <s v=""/>
    <s v=" E0607_103475"/>
    <s v="Common Platform - Phase 2 (Timing source, distribution, driver, software, digital HW) - Release"/>
    <s v="6.07.02.02"/>
    <x v="0"/>
    <d v="2025-09-09T00:00:00"/>
    <d v="2025-09-22T00:00:00"/>
    <s v="mahmed"/>
    <s v="jpjamilk"/>
    <n v="16382.29"/>
    <s v="EDIA"/>
    <s v="C"/>
    <s v="Labor"/>
    <s v="TEC"/>
    <m/>
    <s v="BNL"/>
    <s v="PED"/>
    <s v="CONT"/>
    <x v="5"/>
    <m/>
    <m/>
    <m/>
    <m/>
    <m/>
    <m/>
    <m/>
    <m/>
    <m/>
    <n v="16382.29"/>
    <m/>
    <m/>
    <m/>
    <m/>
    <m/>
    <m/>
    <m/>
    <m/>
    <m/>
    <x v="0"/>
    <x v="0"/>
    <m/>
  </r>
  <r>
    <s v=""/>
    <s v=" E0607_103260"/>
    <s v="Common Platform - Phase 2 (Timing source, distribution, driver, software, digital HW) - Specify Design"/>
    <s v="6.07.02.02"/>
    <x v="0"/>
    <d v="2025-04-03T00:00:00"/>
    <d v="2025-04-30T00:00:00"/>
    <s v="mahmed"/>
    <s v="jpjamilk"/>
    <n v="77071.45"/>
    <s v="EDIA"/>
    <s v="C"/>
    <s v="Labor"/>
    <s v="TEC"/>
    <m/>
    <s v="BNL"/>
    <s v="PED"/>
    <s v="CONT"/>
    <x v="9"/>
    <m/>
    <m/>
    <m/>
    <m/>
    <m/>
    <m/>
    <m/>
    <m/>
    <m/>
    <n v="77071.45"/>
    <m/>
    <m/>
    <m/>
    <m/>
    <m/>
    <m/>
    <m/>
    <m/>
    <m/>
    <x v="0"/>
    <x v="0"/>
    <m/>
  </r>
  <r>
    <s v=""/>
    <s v=" E0607_103305"/>
    <s v="Common Platform - Phase 2 (Timing source, distribution, driver, software, digital HW) - Implement"/>
    <s v="6.07.02.02"/>
    <x v="0"/>
    <d v="2025-05-01T00:00:00"/>
    <d v="2025-07-11T00:00:00"/>
    <s v="mahmed"/>
    <s v="jpjamilk"/>
    <n v="183977.02"/>
    <s v="EDIA"/>
    <s v="C"/>
    <s v="Labor"/>
    <s v="TEC"/>
    <m/>
    <s v="BNL"/>
    <s v="PED"/>
    <s v="CONT"/>
    <x v="9"/>
    <m/>
    <m/>
    <m/>
    <m/>
    <m/>
    <m/>
    <m/>
    <m/>
    <m/>
    <n v="183977.02"/>
    <m/>
    <m/>
    <m/>
    <m/>
    <m/>
    <m/>
    <m/>
    <m/>
    <m/>
    <x v="0"/>
    <x v="0"/>
    <m/>
  </r>
  <r>
    <s v=""/>
    <s v=" E0607_103425"/>
    <s v="Common Platform - Phase 2 (Timing source, distribution, driver, software, digital HW) - Test, Modify"/>
    <s v="6.07.02.02"/>
    <x v="0"/>
    <d v="2025-07-14T00:00:00"/>
    <d v="2025-09-08T00:00:00"/>
    <s v="mahmed"/>
    <s v="jpjamilk"/>
    <n v="149170.54999999999"/>
    <s v="EDIA"/>
    <s v="C"/>
    <s v="Labor"/>
    <s v="TEC"/>
    <m/>
    <s v="BNL"/>
    <s v="PED"/>
    <s v="CONT"/>
    <x v="8"/>
    <m/>
    <m/>
    <m/>
    <m/>
    <m/>
    <m/>
    <m/>
    <m/>
    <m/>
    <n v="149170.54999999999"/>
    <m/>
    <m/>
    <m/>
    <m/>
    <m/>
    <m/>
    <m/>
    <m/>
    <m/>
    <x v="0"/>
    <x v="0"/>
    <m/>
  </r>
  <r>
    <s v=""/>
    <s v=" E0607_103475"/>
    <s v="Common Platform - Phase 2 (Timing source, distribution, driver, software, digital HW) - Release"/>
    <s v="6.07.02.02"/>
    <x v="0"/>
    <d v="2025-09-09T00:00:00"/>
    <d v="2025-09-22T00:00:00"/>
    <s v="mahmed"/>
    <s v="jpjamilk"/>
    <n v="37292.639999999999"/>
    <s v="EDIA"/>
    <s v="C"/>
    <s v="Labor"/>
    <s v="TEC"/>
    <m/>
    <s v="BNL"/>
    <s v="PED"/>
    <s v="CONT"/>
    <x v="5"/>
    <m/>
    <m/>
    <m/>
    <m/>
    <m/>
    <m/>
    <m/>
    <m/>
    <m/>
    <n v="37292.639999999999"/>
    <m/>
    <m/>
    <m/>
    <m/>
    <m/>
    <m/>
    <m/>
    <m/>
    <m/>
    <x v="0"/>
    <x v="0"/>
    <m/>
  </r>
  <r>
    <s v=""/>
    <s v=" E0607_103565"/>
    <s v="Common Platform - Phase 3 (analog I/O integration, driver, software, HW, firmware) - Specify Design"/>
    <s v="6.07.02.02"/>
    <x v="0"/>
    <d v="2025-09-23T00:00:00"/>
    <d v="2025-10-21T00:00:00"/>
    <s v="mahmed"/>
    <s v="jpjamilk"/>
    <n v="25750.51"/>
    <s v="EDIA"/>
    <s v="C"/>
    <s v="Labor"/>
    <s v="TEC"/>
    <m/>
    <s v="BNL"/>
    <s v="PED"/>
    <s v="CONT"/>
    <x v="9"/>
    <m/>
    <m/>
    <m/>
    <m/>
    <m/>
    <m/>
    <m/>
    <m/>
    <m/>
    <n v="7725.15"/>
    <n v="18025.349999999999"/>
    <m/>
    <m/>
    <m/>
    <m/>
    <m/>
    <m/>
    <m/>
    <m/>
    <x v="0"/>
    <x v="0"/>
    <m/>
  </r>
  <r>
    <s v=""/>
    <s v=" E0607_103630"/>
    <s v="Common Platform - Phase 3 (analog I/O integration, driver, software, HW, firmware) - Implement"/>
    <s v="6.07.02.02"/>
    <x v="0"/>
    <d v="2025-10-22T00:00:00"/>
    <d v="2026-01-06T00:00:00"/>
    <s v="mahmed"/>
    <s v="jpjamilk"/>
    <n v="62098.94"/>
    <s v="EDIA"/>
    <s v="C"/>
    <s v="Labor"/>
    <s v="TEC"/>
    <m/>
    <s v="BNL"/>
    <s v="PED"/>
    <s v="CONT"/>
    <x v="9"/>
    <m/>
    <m/>
    <m/>
    <m/>
    <m/>
    <m/>
    <m/>
    <m/>
    <m/>
    <m/>
    <n v="62098.94"/>
    <m/>
    <m/>
    <m/>
    <m/>
    <m/>
    <m/>
    <m/>
    <m/>
    <x v="0"/>
    <x v="0"/>
    <m/>
  </r>
  <r>
    <s v=""/>
    <s v=" E0607_103790"/>
    <s v="Common Platform - Phase 3 (analog I/O integration, driver, software, HW, firmware) - Test, Modify"/>
    <s v="6.07.02.02"/>
    <x v="0"/>
    <d v="2026-01-07T00:00:00"/>
    <d v="2026-03-05T00:00:00"/>
    <s v="mahmed"/>
    <s v="jpjamilk"/>
    <n v="50350.49"/>
    <s v="EDIA"/>
    <s v="C"/>
    <s v="Labor"/>
    <s v="TEC"/>
    <m/>
    <s v="BNL"/>
    <s v="PED"/>
    <s v="CONT"/>
    <x v="8"/>
    <m/>
    <m/>
    <m/>
    <m/>
    <m/>
    <m/>
    <m/>
    <m/>
    <m/>
    <m/>
    <n v="50350.49"/>
    <m/>
    <m/>
    <m/>
    <m/>
    <m/>
    <m/>
    <m/>
    <m/>
    <x v="0"/>
    <x v="0"/>
    <m/>
  </r>
  <r>
    <s v=""/>
    <s v=" E0607_103840"/>
    <s v="Common Platform - Phase 3 (analog I/O integration, driver, software, HW, firmware) - Release"/>
    <s v="6.07.02.02"/>
    <x v="0"/>
    <d v="2026-03-06T00:00:00"/>
    <d v="2026-03-19T00:00:00"/>
    <s v="mahmed"/>
    <s v="jpjamilk"/>
    <n v="12587.62"/>
    <s v="EDIA"/>
    <s v="C"/>
    <s v="Labor"/>
    <s v="TEC"/>
    <m/>
    <s v="BNL"/>
    <s v="PED"/>
    <s v="CONT"/>
    <x v="5"/>
    <m/>
    <m/>
    <m/>
    <m/>
    <m/>
    <m/>
    <m/>
    <m/>
    <m/>
    <m/>
    <n v="12587.62"/>
    <m/>
    <m/>
    <m/>
    <m/>
    <m/>
    <m/>
    <m/>
    <m/>
    <x v="0"/>
    <x v="0"/>
    <m/>
  </r>
  <r>
    <s v=""/>
    <s v=" E0607_103565"/>
    <s v="Common Platform - Phase 3 (analog I/O integration, driver, software, HW, firmware) - Specify Design"/>
    <s v="6.07.02.02"/>
    <x v="0"/>
    <d v="2025-09-23T00:00:00"/>
    <d v="2025-10-21T00:00:00"/>
    <s v="mahmed"/>
    <s v="jpjamilk"/>
    <n v="34686.22"/>
    <s v="EDIA"/>
    <s v="C"/>
    <s v="Labor"/>
    <s v="TEC"/>
    <m/>
    <s v="BNL"/>
    <s v="PED"/>
    <s v="CONT"/>
    <x v="9"/>
    <m/>
    <m/>
    <m/>
    <m/>
    <m/>
    <m/>
    <m/>
    <m/>
    <m/>
    <n v="10405.870000000001"/>
    <n v="24280.35"/>
    <m/>
    <m/>
    <m/>
    <m/>
    <m/>
    <m/>
    <m/>
    <m/>
    <x v="0"/>
    <x v="0"/>
    <m/>
  </r>
  <r>
    <s v=""/>
    <s v=" E0607_103630"/>
    <s v="Common Platform - Phase 3 (analog I/O integration, driver, software, HW, firmware) - Implement"/>
    <s v="6.07.02.02"/>
    <x v="0"/>
    <d v="2025-10-22T00:00:00"/>
    <d v="2026-01-06T00:00:00"/>
    <s v="mahmed"/>
    <s v="jpjamilk"/>
    <n v="83647.97"/>
    <s v="EDIA"/>
    <s v="C"/>
    <s v="Labor"/>
    <s v="TEC"/>
    <m/>
    <s v="BNL"/>
    <s v="PED"/>
    <s v="CONT"/>
    <x v="9"/>
    <m/>
    <m/>
    <m/>
    <m/>
    <m/>
    <m/>
    <m/>
    <m/>
    <m/>
    <m/>
    <n v="83647.97"/>
    <m/>
    <m/>
    <m/>
    <m/>
    <m/>
    <m/>
    <m/>
    <m/>
    <x v="0"/>
    <x v="0"/>
    <m/>
  </r>
  <r>
    <s v=""/>
    <s v=" E0607_103790"/>
    <s v="Common Platform - Phase 3 (analog I/O integration, driver, software, HW, firmware) - Test, Modify"/>
    <s v="6.07.02.02"/>
    <x v="0"/>
    <d v="2026-01-07T00:00:00"/>
    <d v="2026-03-05T00:00:00"/>
    <s v="mahmed"/>
    <s v="jpjamilk"/>
    <n v="67822.679999999993"/>
    <s v="EDIA"/>
    <s v="C"/>
    <s v="Labor"/>
    <s v="TEC"/>
    <m/>
    <s v="BNL"/>
    <s v="PED"/>
    <s v="CONT"/>
    <x v="8"/>
    <m/>
    <m/>
    <m/>
    <m/>
    <m/>
    <m/>
    <m/>
    <m/>
    <m/>
    <m/>
    <n v="67822.679999999993"/>
    <m/>
    <m/>
    <m/>
    <m/>
    <m/>
    <m/>
    <m/>
    <m/>
    <x v="0"/>
    <x v="0"/>
    <m/>
  </r>
  <r>
    <s v=""/>
    <s v=" E0607_103840"/>
    <s v="Common Platform - Phase 3 (analog I/O integration, driver, software, HW, firmware) - Release"/>
    <s v="6.07.02.02"/>
    <x v="0"/>
    <d v="2026-03-06T00:00:00"/>
    <d v="2026-03-19T00:00:00"/>
    <s v="mahmed"/>
    <s v="jpjamilk"/>
    <n v="16955.669999999998"/>
    <s v="EDIA"/>
    <s v="C"/>
    <s v="Labor"/>
    <s v="TEC"/>
    <m/>
    <s v="BNL"/>
    <s v="PED"/>
    <s v="CONT"/>
    <x v="5"/>
    <m/>
    <m/>
    <m/>
    <m/>
    <m/>
    <m/>
    <m/>
    <m/>
    <m/>
    <m/>
    <n v="16955.669999999998"/>
    <m/>
    <m/>
    <m/>
    <m/>
    <m/>
    <m/>
    <m/>
    <m/>
    <x v="0"/>
    <x v="0"/>
    <m/>
  </r>
  <r>
    <s v=""/>
    <s v=" E0607_103565"/>
    <s v="Common Platform - Phase 3 (analog I/O integration, driver, software, HW, firmware) - Specify Design"/>
    <s v="6.07.02.02"/>
    <x v="0"/>
    <d v="2025-09-23T00:00:00"/>
    <d v="2025-10-21T00:00:00"/>
    <s v="mahmed"/>
    <s v="jpjamilk"/>
    <n v="78959.7"/>
    <s v="EDIA"/>
    <s v="C"/>
    <s v="Labor"/>
    <s v="TEC"/>
    <m/>
    <s v="BNL"/>
    <s v="PED"/>
    <s v="CONT"/>
    <x v="9"/>
    <m/>
    <m/>
    <m/>
    <m/>
    <m/>
    <m/>
    <m/>
    <m/>
    <m/>
    <n v="23687.91"/>
    <n v="55271.79"/>
    <m/>
    <m/>
    <m/>
    <m/>
    <m/>
    <m/>
    <m/>
    <m/>
    <x v="0"/>
    <x v="0"/>
    <m/>
  </r>
  <r>
    <s v=""/>
    <s v=" E0607_103630"/>
    <s v="Common Platform - Phase 3 (analog I/O integration, driver, software, HW, firmware) - Implement"/>
    <s v="6.07.02.02"/>
    <x v="0"/>
    <d v="2025-10-22T00:00:00"/>
    <d v="2026-01-06T00:00:00"/>
    <s v="mahmed"/>
    <s v="jpjamilk"/>
    <n v="190416.21"/>
    <s v="EDIA"/>
    <s v="C"/>
    <s v="Labor"/>
    <s v="TEC"/>
    <m/>
    <s v="BNL"/>
    <s v="PED"/>
    <s v="CONT"/>
    <x v="9"/>
    <m/>
    <m/>
    <m/>
    <m/>
    <m/>
    <m/>
    <m/>
    <m/>
    <m/>
    <m/>
    <n v="190416.21"/>
    <m/>
    <m/>
    <m/>
    <m/>
    <m/>
    <m/>
    <m/>
    <m/>
    <x v="0"/>
    <x v="0"/>
    <m/>
  </r>
  <r>
    <s v=""/>
    <s v=" E0607_103790"/>
    <s v="Common Platform - Phase 3 (analog I/O integration, driver, software, HW, firmware) - Test, Modify"/>
    <s v="6.07.02.02"/>
    <x v="0"/>
    <d v="2026-01-07T00:00:00"/>
    <d v="2026-03-05T00:00:00"/>
    <s v="mahmed"/>
    <s v="jpjamilk"/>
    <n v="154391.51999999999"/>
    <s v="EDIA"/>
    <s v="C"/>
    <s v="Labor"/>
    <s v="TEC"/>
    <m/>
    <s v="BNL"/>
    <s v="PED"/>
    <s v="CONT"/>
    <x v="8"/>
    <m/>
    <m/>
    <m/>
    <m/>
    <m/>
    <m/>
    <m/>
    <m/>
    <m/>
    <m/>
    <n v="154391.51999999999"/>
    <m/>
    <m/>
    <m/>
    <m/>
    <m/>
    <m/>
    <m/>
    <m/>
    <x v="0"/>
    <x v="0"/>
    <m/>
  </r>
  <r>
    <s v=""/>
    <s v=" E0607_103840"/>
    <s v="Common Platform - Phase 3 (analog I/O integration, driver, software, HW, firmware) - Release"/>
    <s v="6.07.02.02"/>
    <x v="0"/>
    <d v="2026-03-06T00:00:00"/>
    <d v="2026-03-19T00:00:00"/>
    <s v="mahmed"/>
    <s v="jpjamilk"/>
    <n v="38597.879999999997"/>
    <s v="EDIA"/>
    <s v="C"/>
    <s v="Labor"/>
    <s v="TEC"/>
    <m/>
    <s v="BNL"/>
    <s v="PED"/>
    <s v="CONT"/>
    <x v="5"/>
    <m/>
    <m/>
    <m/>
    <m/>
    <m/>
    <m/>
    <m/>
    <m/>
    <m/>
    <m/>
    <n v="38597.879999999997"/>
    <m/>
    <m/>
    <m/>
    <m/>
    <m/>
    <m/>
    <m/>
    <m/>
    <x v="0"/>
    <x v="0"/>
    <m/>
  </r>
  <r>
    <s v=""/>
    <s v=" E0607_103850"/>
    <s v="Common Platform - Phase 4 (digital I/O integration, HW, board 2nd rev) - Specify Design"/>
    <s v="6.07.02.02"/>
    <x v="0"/>
    <d v="2026-03-20T00:00:00"/>
    <d v="2026-04-16T00:00:00"/>
    <s v="mahmed"/>
    <s v="jpjamilk"/>
    <n v="26014.42"/>
    <s v="EDIA"/>
    <s v="C"/>
    <s v="Labor"/>
    <s v="TEC"/>
    <m/>
    <s v="BNL"/>
    <s v="PED"/>
    <s v="CONT"/>
    <x v="9"/>
    <m/>
    <m/>
    <m/>
    <m/>
    <m/>
    <m/>
    <m/>
    <m/>
    <m/>
    <m/>
    <n v="26014.42"/>
    <m/>
    <m/>
    <m/>
    <m/>
    <m/>
    <m/>
    <m/>
    <m/>
    <x v="0"/>
    <x v="0"/>
    <m/>
  </r>
  <r>
    <s v=""/>
    <s v=" E0607_103880"/>
    <s v="Common Platform - Phase 4 (digital I/O integration, HW, board 2nd rev) - Implement"/>
    <s v="6.07.02.02"/>
    <x v="0"/>
    <d v="2026-04-17T00:00:00"/>
    <d v="2026-06-26T00:00:00"/>
    <s v="mahmed"/>
    <s v="jpjamilk"/>
    <n v="62098.94"/>
    <s v="EDIA"/>
    <s v="C"/>
    <s v="Labor"/>
    <s v="TEC"/>
    <m/>
    <s v="BNL"/>
    <s v="PED"/>
    <s v="CONT"/>
    <x v="9"/>
    <m/>
    <m/>
    <m/>
    <m/>
    <m/>
    <m/>
    <m/>
    <m/>
    <m/>
    <m/>
    <n v="62098.94"/>
    <m/>
    <m/>
    <m/>
    <m/>
    <m/>
    <m/>
    <m/>
    <m/>
    <x v="0"/>
    <x v="0"/>
    <m/>
  </r>
  <r>
    <s v=""/>
    <s v=" E0607_104140"/>
    <s v="Common Platform - Phase 4 (digital I/O integration, HW, board 2nd rev) - Test, Modify"/>
    <s v="6.07.02.02"/>
    <x v="0"/>
    <d v="2026-06-29T00:00:00"/>
    <d v="2026-08-24T00:00:00"/>
    <s v="mahmed"/>
    <s v="jpjamilk"/>
    <n v="50350.49"/>
    <s v="EDIA"/>
    <s v="C"/>
    <s v="Labor"/>
    <s v="TEC"/>
    <m/>
    <s v="BNL"/>
    <s v="PED"/>
    <s v="CONT"/>
    <x v="8"/>
    <m/>
    <m/>
    <m/>
    <m/>
    <m/>
    <m/>
    <m/>
    <m/>
    <m/>
    <m/>
    <n v="50350.49"/>
    <m/>
    <m/>
    <m/>
    <m/>
    <m/>
    <m/>
    <m/>
    <m/>
    <x v="0"/>
    <x v="0"/>
    <m/>
  </r>
  <r>
    <s v=""/>
    <s v=" E0607_104535"/>
    <s v="Common Platform - Phase 4 (digital I/O integration, HW, board 2nd rev) - Release"/>
    <s v="6.07.02.02"/>
    <x v="0"/>
    <d v="2026-08-25T00:00:00"/>
    <d v="2026-09-08T00:00:00"/>
    <s v="mahmed"/>
    <s v="jpjamilk"/>
    <n v="12587.62"/>
    <s v="EDIA"/>
    <s v="C"/>
    <s v="Labor"/>
    <s v="TEC"/>
    <m/>
    <s v="BNL"/>
    <s v="PED"/>
    <s v="CONT"/>
    <x v="5"/>
    <m/>
    <m/>
    <m/>
    <m/>
    <m/>
    <m/>
    <m/>
    <m/>
    <m/>
    <m/>
    <n v="12587.62"/>
    <m/>
    <m/>
    <m/>
    <m/>
    <m/>
    <m/>
    <m/>
    <m/>
    <x v="0"/>
    <x v="0"/>
    <m/>
  </r>
  <r>
    <s v=""/>
    <s v=" E0607_103850"/>
    <s v="Common Platform - Phase 4 (digital I/O integration, HW, board 2nd rev) - Specify Design"/>
    <s v="6.07.02.02"/>
    <x v="0"/>
    <d v="2026-03-20T00:00:00"/>
    <d v="2026-04-16T00:00:00"/>
    <s v="mahmed"/>
    <s v="jpjamilk"/>
    <n v="35041.72"/>
    <s v="EDIA"/>
    <s v="C"/>
    <s v="Labor"/>
    <s v="TEC"/>
    <m/>
    <s v="BNL"/>
    <s v="PED"/>
    <s v="CONT"/>
    <x v="9"/>
    <m/>
    <m/>
    <m/>
    <m/>
    <m/>
    <m/>
    <m/>
    <m/>
    <m/>
    <m/>
    <n v="35041.72"/>
    <m/>
    <m/>
    <m/>
    <m/>
    <m/>
    <m/>
    <m/>
    <m/>
    <x v="0"/>
    <x v="0"/>
    <m/>
  </r>
  <r>
    <s v=""/>
    <s v=" E0607_103880"/>
    <s v="Common Platform - Phase 4 (digital I/O integration, HW, board 2nd rev) - Implement"/>
    <s v="6.07.02.02"/>
    <x v="0"/>
    <d v="2026-04-17T00:00:00"/>
    <d v="2026-06-26T00:00:00"/>
    <s v="mahmed"/>
    <s v="jpjamilk"/>
    <n v="83647.97"/>
    <s v="EDIA"/>
    <s v="C"/>
    <s v="Labor"/>
    <s v="TEC"/>
    <m/>
    <s v="BNL"/>
    <s v="PED"/>
    <s v="CONT"/>
    <x v="9"/>
    <m/>
    <m/>
    <m/>
    <m/>
    <m/>
    <m/>
    <m/>
    <m/>
    <m/>
    <m/>
    <n v="83647.97"/>
    <m/>
    <m/>
    <m/>
    <m/>
    <m/>
    <m/>
    <m/>
    <m/>
    <x v="0"/>
    <x v="0"/>
    <m/>
  </r>
  <r>
    <s v=""/>
    <s v=" E0607_104140"/>
    <s v="Common Platform - Phase 4 (digital I/O integration, HW, board 2nd rev) - Test, Modify"/>
    <s v="6.07.02.02"/>
    <x v="0"/>
    <d v="2026-06-29T00:00:00"/>
    <d v="2026-08-24T00:00:00"/>
    <s v="mahmed"/>
    <s v="jpjamilk"/>
    <n v="67822.679999999993"/>
    <s v="EDIA"/>
    <s v="C"/>
    <s v="Labor"/>
    <s v="TEC"/>
    <m/>
    <s v="BNL"/>
    <s v="PED"/>
    <s v="CONT"/>
    <x v="8"/>
    <m/>
    <m/>
    <m/>
    <m/>
    <m/>
    <m/>
    <m/>
    <m/>
    <m/>
    <m/>
    <n v="67822.679999999993"/>
    <m/>
    <m/>
    <m/>
    <m/>
    <m/>
    <m/>
    <m/>
    <m/>
    <x v="0"/>
    <x v="0"/>
    <m/>
  </r>
  <r>
    <s v=""/>
    <s v=" E0607_104535"/>
    <s v="Common Platform - Phase 4 (digital I/O integration, HW, board 2nd rev) - Release"/>
    <s v="6.07.02.02"/>
    <x v="0"/>
    <d v="2026-08-25T00:00:00"/>
    <d v="2026-09-08T00:00:00"/>
    <s v="mahmed"/>
    <s v="jpjamilk"/>
    <n v="16955.669999999998"/>
    <s v="EDIA"/>
    <s v="C"/>
    <s v="Labor"/>
    <s v="TEC"/>
    <m/>
    <s v="BNL"/>
    <s v="PED"/>
    <s v="CONT"/>
    <x v="5"/>
    <m/>
    <m/>
    <m/>
    <m/>
    <m/>
    <m/>
    <m/>
    <m/>
    <m/>
    <m/>
    <n v="16955.669999999998"/>
    <m/>
    <m/>
    <m/>
    <m/>
    <m/>
    <m/>
    <m/>
    <m/>
    <x v="0"/>
    <x v="0"/>
    <m/>
  </r>
  <r>
    <s v=""/>
    <s v=" E0607_103850"/>
    <s v="Common Platform - Phase 4 (digital I/O integration, HW, board 2nd rev) - Specify Design"/>
    <s v="6.07.02.02"/>
    <x v="0"/>
    <d v="2026-03-20T00:00:00"/>
    <d v="2026-04-16T00:00:00"/>
    <s v="mahmed"/>
    <s v="jpjamilk"/>
    <n v="79768.95"/>
    <s v="EDIA"/>
    <s v="C"/>
    <s v="Labor"/>
    <s v="TEC"/>
    <m/>
    <s v="BNL"/>
    <s v="PED"/>
    <s v="CONT"/>
    <x v="9"/>
    <m/>
    <m/>
    <m/>
    <m/>
    <m/>
    <m/>
    <m/>
    <m/>
    <m/>
    <m/>
    <n v="79768.95"/>
    <m/>
    <m/>
    <m/>
    <m/>
    <m/>
    <m/>
    <m/>
    <m/>
    <x v="0"/>
    <x v="0"/>
    <m/>
  </r>
  <r>
    <s v=""/>
    <s v=" E0607_103880"/>
    <s v="Common Platform - Phase 4 (digital I/O integration, HW, board 2nd rev) - Implement"/>
    <s v="6.07.02.02"/>
    <x v="0"/>
    <d v="2026-04-17T00:00:00"/>
    <d v="2026-06-26T00:00:00"/>
    <s v="mahmed"/>
    <s v="jpjamilk"/>
    <n v="190416.21"/>
    <s v="EDIA"/>
    <s v="C"/>
    <s v="Labor"/>
    <s v="TEC"/>
    <m/>
    <s v="BNL"/>
    <s v="PED"/>
    <s v="CONT"/>
    <x v="9"/>
    <m/>
    <m/>
    <m/>
    <m/>
    <m/>
    <m/>
    <m/>
    <m/>
    <m/>
    <m/>
    <n v="190416.21"/>
    <m/>
    <m/>
    <m/>
    <m/>
    <m/>
    <m/>
    <m/>
    <m/>
    <x v="0"/>
    <x v="0"/>
    <m/>
  </r>
  <r>
    <s v=""/>
    <s v=" E0607_104140"/>
    <s v="Common Platform - Phase 4 (digital I/O integration, HW, board 2nd rev) - Test, Modify"/>
    <s v="6.07.02.02"/>
    <x v="0"/>
    <d v="2026-06-29T00:00:00"/>
    <d v="2026-08-24T00:00:00"/>
    <s v="mahmed"/>
    <s v="jpjamilk"/>
    <n v="154391.51999999999"/>
    <s v="EDIA"/>
    <s v="C"/>
    <s v="Labor"/>
    <s v="TEC"/>
    <m/>
    <s v="BNL"/>
    <s v="PED"/>
    <s v="CONT"/>
    <x v="8"/>
    <m/>
    <m/>
    <m/>
    <m/>
    <m/>
    <m/>
    <m/>
    <m/>
    <m/>
    <m/>
    <n v="154391.51999999999"/>
    <m/>
    <m/>
    <m/>
    <m/>
    <m/>
    <m/>
    <m/>
    <m/>
    <x v="0"/>
    <x v="0"/>
    <m/>
  </r>
  <r>
    <s v=""/>
    <s v=" E0607_104535"/>
    <s v="Common Platform - Phase 4 (digital I/O integration, HW, board 2nd rev) - Release"/>
    <s v="6.07.02.02"/>
    <x v="0"/>
    <d v="2026-08-25T00:00:00"/>
    <d v="2026-09-08T00:00:00"/>
    <s v="mahmed"/>
    <s v="jpjamilk"/>
    <n v="38597.879999999997"/>
    <s v="EDIA"/>
    <s v="C"/>
    <s v="Labor"/>
    <s v="TEC"/>
    <m/>
    <s v="BNL"/>
    <s v="PED"/>
    <s v="CONT"/>
    <x v="5"/>
    <m/>
    <m/>
    <m/>
    <m/>
    <m/>
    <m/>
    <m/>
    <m/>
    <m/>
    <m/>
    <n v="38597.879999999997"/>
    <m/>
    <m/>
    <m/>
    <m/>
    <m/>
    <m/>
    <m/>
    <m/>
    <x v="0"/>
    <x v="0"/>
    <m/>
  </r>
  <r>
    <s v=""/>
    <s v=" E0607_104550"/>
    <s v="Common Platform - Phase 5 (Machine Protection, analog, digital, mitigation) - Specify Design"/>
    <s v="6.07.02.02"/>
    <x v="0"/>
    <d v="2026-09-09T00:00:00"/>
    <d v="2026-10-06T00:00:00"/>
    <s v="mahmed"/>
    <s v="jpjamilk"/>
    <n v="26196.52"/>
    <s v="EDIA"/>
    <s v="C"/>
    <s v="Labor"/>
    <s v="TEC"/>
    <m/>
    <s v="BNL"/>
    <s v="PED"/>
    <s v="CONT"/>
    <x v="9"/>
    <m/>
    <m/>
    <m/>
    <m/>
    <m/>
    <m/>
    <m/>
    <m/>
    <m/>
    <m/>
    <n v="20957.22"/>
    <n v="5239.3"/>
    <m/>
    <m/>
    <m/>
    <m/>
    <m/>
    <m/>
    <m/>
    <x v="0"/>
    <x v="0"/>
    <m/>
  </r>
  <r>
    <s v=""/>
    <s v=" E0607_104570"/>
    <s v="Common Platform - Phase 5 (Machine Protection, analog, digital, mitigation) - Implement"/>
    <s v="6.07.02.02"/>
    <x v="0"/>
    <d v="2026-10-07T00:00:00"/>
    <d v="2026-12-21T00:00:00"/>
    <s v="mahmed"/>
    <s v="jpjamilk"/>
    <n v="64272.4"/>
    <s v="EDIA"/>
    <s v="C"/>
    <s v="Labor"/>
    <s v="TEC"/>
    <m/>
    <s v="BNL"/>
    <s v="PED"/>
    <s v="CONT"/>
    <x v="9"/>
    <m/>
    <m/>
    <m/>
    <m/>
    <m/>
    <m/>
    <m/>
    <m/>
    <m/>
    <m/>
    <m/>
    <n v="64272.4"/>
    <m/>
    <m/>
    <m/>
    <m/>
    <m/>
    <m/>
    <m/>
    <x v="0"/>
    <x v="0"/>
    <m/>
  </r>
  <r>
    <s v=""/>
    <s v=" E0607_104655"/>
    <s v="Common Platform - Phase 5 (Machine Protection, analog, digital, mitigation) - Test, Modify"/>
    <s v="6.07.02.02"/>
    <x v="0"/>
    <d v="2026-12-22T00:00:00"/>
    <d v="2027-02-19T00:00:00"/>
    <s v="mahmed"/>
    <s v="jpjamilk"/>
    <n v="52112.76"/>
    <s v="EDIA"/>
    <s v="C"/>
    <s v="Labor"/>
    <s v="TEC"/>
    <m/>
    <s v="BNL"/>
    <s v="PED"/>
    <s v="CONT"/>
    <x v="8"/>
    <m/>
    <m/>
    <m/>
    <m/>
    <m/>
    <m/>
    <m/>
    <m/>
    <m/>
    <m/>
    <m/>
    <n v="52112.76"/>
    <m/>
    <m/>
    <m/>
    <m/>
    <m/>
    <m/>
    <m/>
    <x v="0"/>
    <x v="0"/>
    <m/>
  </r>
  <r>
    <s v=""/>
    <s v=" E0607_105185"/>
    <s v="Common Platform - Phase 5 (Machine Protection, analog, digital, mitigation) - Release"/>
    <s v="6.07.02.02"/>
    <x v="0"/>
    <d v="2027-02-22T00:00:00"/>
    <d v="2027-03-05T00:00:00"/>
    <s v="mahmed"/>
    <s v="jpjamilk"/>
    <n v="13028.19"/>
    <s v="EDIA"/>
    <s v="C"/>
    <s v="Labor"/>
    <s v="TEC"/>
    <m/>
    <s v="BNL"/>
    <s v="PED"/>
    <s v="CONT"/>
    <x v="5"/>
    <m/>
    <m/>
    <m/>
    <m/>
    <m/>
    <m/>
    <m/>
    <m/>
    <m/>
    <m/>
    <m/>
    <n v="13028.19"/>
    <m/>
    <m/>
    <m/>
    <m/>
    <m/>
    <m/>
    <m/>
    <x v="0"/>
    <x v="0"/>
    <m/>
  </r>
  <r>
    <s v=""/>
    <s v=" E0607_104550"/>
    <s v="Common Platform - Phase 5 (Machine Protection, analog, digital, mitigation) - Specify Design"/>
    <s v="6.07.02.02"/>
    <x v="0"/>
    <d v="2026-09-09T00:00:00"/>
    <d v="2026-10-06T00:00:00"/>
    <s v="mahmed"/>
    <s v="jpjamilk"/>
    <n v="35287.01"/>
    <s v="EDIA"/>
    <s v="C"/>
    <s v="Labor"/>
    <s v="TEC"/>
    <m/>
    <s v="BNL"/>
    <s v="PED"/>
    <s v="CONT"/>
    <x v="9"/>
    <m/>
    <m/>
    <m/>
    <m/>
    <m/>
    <m/>
    <m/>
    <m/>
    <m/>
    <m/>
    <n v="28229.61"/>
    <n v="7057.4"/>
    <m/>
    <m/>
    <m/>
    <m/>
    <m/>
    <m/>
    <m/>
    <x v="0"/>
    <x v="0"/>
    <m/>
  </r>
  <r>
    <s v=""/>
    <s v=" E0607_104570"/>
    <s v="Common Platform - Phase 5 (Machine Protection, analog, digital, mitigation) - Implement"/>
    <s v="6.07.02.02"/>
    <x v="0"/>
    <d v="2026-10-07T00:00:00"/>
    <d v="2026-12-21T00:00:00"/>
    <s v="mahmed"/>
    <s v="jpjamilk"/>
    <n v="86575.65"/>
    <s v="EDIA"/>
    <s v="C"/>
    <s v="Labor"/>
    <s v="TEC"/>
    <m/>
    <s v="BNL"/>
    <s v="PED"/>
    <s v="CONT"/>
    <x v="9"/>
    <m/>
    <m/>
    <m/>
    <m/>
    <m/>
    <m/>
    <m/>
    <m/>
    <m/>
    <m/>
    <m/>
    <n v="86575.65"/>
    <m/>
    <m/>
    <m/>
    <m/>
    <m/>
    <m/>
    <m/>
    <x v="0"/>
    <x v="0"/>
    <m/>
  </r>
  <r>
    <s v=""/>
    <s v=" E0607_104655"/>
    <s v="Common Platform - Phase 5 (Machine Protection, analog, digital, mitigation) - Test, Modify"/>
    <s v="6.07.02.02"/>
    <x v="0"/>
    <d v="2026-12-22T00:00:00"/>
    <d v="2027-02-19T00:00:00"/>
    <s v="mahmed"/>
    <s v="jpjamilk"/>
    <n v="70196.47"/>
    <s v="EDIA"/>
    <s v="C"/>
    <s v="Labor"/>
    <s v="TEC"/>
    <m/>
    <s v="BNL"/>
    <s v="PED"/>
    <s v="CONT"/>
    <x v="8"/>
    <m/>
    <m/>
    <m/>
    <m/>
    <m/>
    <m/>
    <m/>
    <m/>
    <m/>
    <m/>
    <m/>
    <n v="70196.47"/>
    <m/>
    <m/>
    <m/>
    <m/>
    <m/>
    <m/>
    <m/>
    <x v="0"/>
    <x v="0"/>
    <m/>
  </r>
  <r>
    <s v=""/>
    <s v=" E0607_105185"/>
    <s v="Common Platform - Phase 5 (Machine Protection, analog, digital, mitigation) - Release"/>
    <s v="6.07.02.02"/>
    <x v="0"/>
    <d v="2027-02-22T00:00:00"/>
    <d v="2027-03-05T00:00:00"/>
    <s v="mahmed"/>
    <s v="jpjamilk"/>
    <n v="17549.12"/>
    <s v="EDIA"/>
    <s v="C"/>
    <s v="Labor"/>
    <s v="TEC"/>
    <m/>
    <s v="BNL"/>
    <s v="PED"/>
    <s v="CONT"/>
    <x v="5"/>
    <m/>
    <m/>
    <m/>
    <m/>
    <m/>
    <m/>
    <m/>
    <m/>
    <m/>
    <m/>
    <m/>
    <n v="17549.12"/>
    <m/>
    <m/>
    <m/>
    <m/>
    <m/>
    <m/>
    <m/>
    <x v="0"/>
    <x v="0"/>
    <m/>
  </r>
  <r>
    <s v=""/>
    <s v=" E0607_104550"/>
    <s v="Common Platform - Phase 5 (Machine Protection, analog, digital, mitigation) - Specify Design"/>
    <s v="6.07.02.02"/>
    <x v="0"/>
    <d v="2026-09-09T00:00:00"/>
    <d v="2026-10-06T00:00:00"/>
    <s v="mahmed"/>
    <s v="jpjamilk"/>
    <n v="80327.34"/>
    <s v="EDIA"/>
    <s v="C"/>
    <s v="Labor"/>
    <s v="TEC"/>
    <m/>
    <s v="BNL"/>
    <s v="PED"/>
    <s v="CONT"/>
    <x v="9"/>
    <m/>
    <m/>
    <m/>
    <m/>
    <m/>
    <m/>
    <m/>
    <m/>
    <m/>
    <m/>
    <n v="64261.87"/>
    <n v="16065.47"/>
    <m/>
    <m/>
    <m/>
    <m/>
    <m/>
    <m/>
    <m/>
    <x v="0"/>
    <x v="0"/>
    <m/>
  </r>
  <r>
    <s v=""/>
    <s v=" E0607_104570"/>
    <s v="Common Platform - Phase 5 (Machine Protection, analog, digital, mitigation) - Implement"/>
    <s v="6.07.02.02"/>
    <x v="0"/>
    <d v="2026-10-07T00:00:00"/>
    <d v="2026-12-21T00:00:00"/>
    <s v="mahmed"/>
    <s v="jpjamilk"/>
    <n v="197080.78"/>
    <s v="EDIA"/>
    <s v="C"/>
    <s v="Labor"/>
    <s v="TEC"/>
    <m/>
    <s v="BNL"/>
    <s v="PED"/>
    <s v="CONT"/>
    <x v="9"/>
    <m/>
    <m/>
    <m/>
    <m/>
    <m/>
    <m/>
    <m/>
    <m/>
    <m/>
    <m/>
    <m/>
    <n v="197080.78"/>
    <m/>
    <m/>
    <m/>
    <m/>
    <m/>
    <m/>
    <m/>
    <x v="0"/>
    <x v="0"/>
    <m/>
  </r>
  <r>
    <s v=""/>
    <s v=" E0607_104655"/>
    <s v="Common Platform - Phase 5 (Machine Protection, analog, digital, mitigation) - Test, Modify"/>
    <s v="6.07.02.02"/>
    <x v="0"/>
    <d v="2026-12-22T00:00:00"/>
    <d v="2027-02-19T00:00:00"/>
    <s v="mahmed"/>
    <s v="jpjamilk"/>
    <n v="159795.22"/>
    <s v="EDIA"/>
    <s v="C"/>
    <s v="Labor"/>
    <s v="TEC"/>
    <m/>
    <s v="BNL"/>
    <s v="PED"/>
    <s v="CONT"/>
    <x v="8"/>
    <m/>
    <m/>
    <m/>
    <m/>
    <m/>
    <m/>
    <m/>
    <m/>
    <m/>
    <m/>
    <m/>
    <n v="159795.22"/>
    <m/>
    <m/>
    <m/>
    <m/>
    <m/>
    <m/>
    <m/>
    <x v="0"/>
    <x v="0"/>
    <m/>
  </r>
  <r>
    <s v=""/>
    <s v=" E0607_105185"/>
    <s v="Common Platform - Phase 5 (Machine Protection, analog, digital, mitigation) - Release"/>
    <s v="6.07.02.02"/>
    <x v="0"/>
    <d v="2027-02-22T00:00:00"/>
    <d v="2027-03-05T00:00:00"/>
    <s v="mahmed"/>
    <s v="jpjamilk"/>
    <n v="39948.81"/>
    <s v="EDIA"/>
    <s v="C"/>
    <s v="Labor"/>
    <s v="TEC"/>
    <m/>
    <s v="BNL"/>
    <s v="PED"/>
    <s v="CONT"/>
    <x v="5"/>
    <m/>
    <m/>
    <m/>
    <m/>
    <m/>
    <m/>
    <m/>
    <m/>
    <m/>
    <m/>
    <m/>
    <n v="39948.81"/>
    <m/>
    <m/>
    <m/>
    <m/>
    <m/>
    <m/>
    <m/>
    <x v="0"/>
    <x v="0"/>
    <m/>
  </r>
  <r>
    <s v=""/>
    <s v=" E0607_105275"/>
    <s v="Common Platform - Phase 6 (timing distribution, trigger generation) - Specify Design"/>
    <s v="6.07.02.02"/>
    <x v="0"/>
    <d v="2027-03-08T00:00:00"/>
    <d v="2027-04-02T00:00:00"/>
    <s v="mahmed"/>
    <s v="jpjamilk"/>
    <n v="26924.93"/>
    <s v="EDIA"/>
    <s v="C"/>
    <s v="Labor"/>
    <s v="TEC"/>
    <m/>
    <s v="BNL"/>
    <s v="PED"/>
    <s v="CONT"/>
    <x v="9"/>
    <m/>
    <m/>
    <m/>
    <m/>
    <m/>
    <m/>
    <m/>
    <m/>
    <m/>
    <m/>
    <m/>
    <n v="26924.93"/>
    <m/>
    <m/>
    <m/>
    <m/>
    <m/>
    <m/>
    <m/>
    <x v="0"/>
    <x v="0"/>
    <m/>
  </r>
  <r>
    <s v=""/>
    <s v=" E0607_105345"/>
    <s v="Common Platform - Phase 6 (timing distribution, trigger generation) - Implement"/>
    <s v="6.07.02.02"/>
    <x v="0"/>
    <d v="2027-04-05T00:00:00"/>
    <d v="2027-06-14T00:00:00"/>
    <s v="mahmed"/>
    <s v="jpjamilk"/>
    <n v="64272.4"/>
    <s v="EDIA"/>
    <s v="C"/>
    <s v="Labor"/>
    <s v="TEC"/>
    <m/>
    <s v="BNL"/>
    <s v="PED"/>
    <s v="CONT"/>
    <x v="9"/>
    <m/>
    <m/>
    <m/>
    <m/>
    <m/>
    <m/>
    <m/>
    <m/>
    <m/>
    <m/>
    <m/>
    <n v="64272.4"/>
    <m/>
    <m/>
    <m/>
    <m/>
    <m/>
    <m/>
    <m/>
    <x v="0"/>
    <x v="0"/>
    <m/>
  </r>
  <r>
    <s v=""/>
    <s v=" E0607_105950"/>
    <s v="Common Platform - Phase 6 (timing distribution, trigger generation) - Test, Modify"/>
    <s v="6.07.02.02"/>
    <x v="0"/>
    <d v="2027-06-15T00:00:00"/>
    <d v="2027-08-10T00:00:00"/>
    <s v="mahmed"/>
    <s v="jpjamilk"/>
    <n v="52112.76"/>
    <s v="EDIA"/>
    <s v="C"/>
    <s v="Labor"/>
    <s v="TEC"/>
    <m/>
    <s v="BNL"/>
    <s v="PED"/>
    <s v="CONT"/>
    <x v="8"/>
    <m/>
    <m/>
    <m/>
    <m/>
    <m/>
    <m/>
    <m/>
    <m/>
    <m/>
    <m/>
    <m/>
    <n v="52112.76"/>
    <m/>
    <m/>
    <m/>
    <m/>
    <m/>
    <m/>
    <m/>
    <x v="0"/>
    <x v="0"/>
    <m/>
  </r>
  <r>
    <s v=""/>
    <s v=" E0607_106040"/>
    <s v="Common Platform - Phase 6 (timing distribution, trigger generation) - Release"/>
    <s v="6.07.02.02"/>
    <x v="0"/>
    <d v="2027-08-11T00:00:00"/>
    <d v="2027-08-24T00:00:00"/>
    <s v="mahmed"/>
    <s v="jpjamilk"/>
    <n v="13028.19"/>
    <s v="EDIA"/>
    <s v="C"/>
    <s v="Labor"/>
    <s v="TEC"/>
    <m/>
    <s v="BNL"/>
    <s v="PED"/>
    <s v="CONT"/>
    <x v="5"/>
    <m/>
    <m/>
    <m/>
    <m/>
    <m/>
    <m/>
    <m/>
    <m/>
    <m/>
    <m/>
    <m/>
    <n v="13028.19"/>
    <m/>
    <m/>
    <m/>
    <m/>
    <m/>
    <m/>
    <m/>
    <x v="0"/>
    <x v="0"/>
    <m/>
  </r>
  <r>
    <s v=""/>
    <s v=" E0607_105275"/>
    <s v="Common Platform - Phase 6 (timing distribution, trigger generation) - Specify Design"/>
    <s v="6.07.02.02"/>
    <x v="0"/>
    <d v="2027-03-08T00:00:00"/>
    <d v="2027-04-02T00:00:00"/>
    <s v="mahmed"/>
    <s v="jpjamilk"/>
    <n v="36268.18"/>
    <s v="EDIA"/>
    <s v="C"/>
    <s v="Labor"/>
    <s v="TEC"/>
    <m/>
    <s v="BNL"/>
    <s v="PED"/>
    <s v="CONT"/>
    <x v="9"/>
    <m/>
    <m/>
    <m/>
    <m/>
    <m/>
    <m/>
    <m/>
    <m/>
    <m/>
    <m/>
    <m/>
    <n v="36268.18"/>
    <m/>
    <m/>
    <m/>
    <m/>
    <m/>
    <m/>
    <m/>
    <x v="0"/>
    <x v="0"/>
    <m/>
  </r>
  <r>
    <s v=""/>
    <s v=" E0607_105345"/>
    <s v="Common Platform - Phase 6 (timing distribution, trigger generation) - Implement"/>
    <s v="6.07.02.02"/>
    <x v="0"/>
    <d v="2027-04-05T00:00:00"/>
    <d v="2027-06-14T00:00:00"/>
    <s v="mahmed"/>
    <s v="jpjamilk"/>
    <n v="86575.65"/>
    <s v="EDIA"/>
    <s v="C"/>
    <s v="Labor"/>
    <s v="TEC"/>
    <m/>
    <s v="BNL"/>
    <s v="PED"/>
    <s v="CONT"/>
    <x v="9"/>
    <m/>
    <m/>
    <m/>
    <m/>
    <m/>
    <m/>
    <m/>
    <m/>
    <m/>
    <m/>
    <m/>
    <n v="86575.65"/>
    <m/>
    <m/>
    <m/>
    <m/>
    <m/>
    <m/>
    <m/>
    <x v="0"/>
    <x v="0"/>
    <m/>
  </r>
  <r>
    <s v=""/>
    <s v=" E0607_105950"/>
    <s v="Common Platform - Phase 6 (timing distribution, trigger generation) - Test, Modify"/>
    <s v="6.07.02.02"/>
    <x v="0"/>
    <d v="2027-06-15T00:00:00"/>
    <d v="2027-08-10T00:00:00"/>
    <s v="mahmed"/>
    <s v="jpjamilk"/>
    <n v="70196.47"/>
    <s v="EDIA"/>
    <s v="C"/>
    <s v="Labor"/>
    <s v="TEC"/>
    <m/>
    <s v="BNL"/>
    <s v="PED"/>
    <s v="CONT"/>
    <x v="8"/>
    <m/>
    <m/>
    <m/>
    <m/>
    <m/>
    <m/>
    <m/>
    <m/>
    <m/>
    <m/>
    <m/>
    <n v="70196.47"/>
    <m/>
    <m/>
    <m/>
    <m/>
    <m/>
    <m/>
    <m/>
    <x v="0"/>
    <x v="0"/>
    <m/>
  </r>
  <r>
    <s v=""/>
    <s v=" E0607_106040"/>
    <s v="Common Platform - Phase 6 (timing distribution, trigger generation) - Release"/>
    <s v="6.07.02.02"/>
    <x v="0"/>
    <d v="2027-08-11T00:00:00"/>
    <d v="2027-08-24T00:00:00"/>
    <s v="mahmed"/>
    <s v="jpjamilk"/>
    <n v="17549.12"/>
    <s v="EDIA"/>
    <s v="C"/>
    <s v="Labor"/>
    <s v="TEC"/>
    <m/>
    <s v="BNL"/>
    <s v="PED"/>
    <s v="CONT"/>
    <x v="5"/>
    <m/>
    <m/>
    <m/>
    <m/>
    <m/>
    <m/>
    <m/>
    <m/>
    <m/>
    <m/>
    <m/>
    <n v="17549.12"/>
    <m/>
    <m/>
    <m/>
    <m/>
    <m/>
    <m/>
    <m/>
    <x v="0"/>
    <x v="0"/>
    <m/>
  </r>
  <r>
    <s v=""/>
    <s v=" E0607_105275"/>
    <s v="Common Platform - Phase 6 (timing distribution, trigger generation) - Specify Design"/>
    <s v="6.07.02.02"/>
    <x v="0"/>
    <d v="2027-03-08T00:00:00"/>
    <d v="2027-04-02T00:00:00"/>
    <s v="mahmed"/>
    <s v="jpjamilk"/>
    <n v="82560.87"/>
    <s v="EDIA"/>
    <s v="C"/>
    <s v="Labor"/>
    <s v="TEC"/>
    <m/>
    <s v="BNL"/>
    <s v="PED"/>
    <s v="CONT"/>
    <x v="9"/>
    <m/>
    <m/>
    <m/>
    <m/>
    <m/>
    <m/>
    <m/>
    <m/>
    <m/>
    <m/>
    <m/>
    <n v="82560.87"/>
    <m/>
    <m/>
    <m/>
    <m/>
    <m/>
    <m/>
    <m/>
    <x v="0"/>
    <x v="0"/>
    <m/>
  </r>
  <r>
    <s v=""/>
    <s v=" E0607_105345"/>
    <s v="Common Platform - Phase 6 (timing distribution, trigger generation) - Implement"/>
    <s v="6.07.02.02"/>
    <x v="0"/>
    <d v="2027-04-05T00:00:00"/>
    <d v="2027-06-14T00:00:00"/>
    <s v="mahmed"/>
    <s v="jpjamilk"/>
    <n v="197080.78"/>
    <s v="EDIA"/>
    <s v="C"/>
    <s v="Labor"/>
    <s v="TEC"/>
    <m/>
    <s v="BNL"/>
    <s v="PED"/>
    <s v="CONT"/>
    <x v="9"/>
    <m/>
    <m/>
    <m/>
    <m/>
    <m/>
    <m/>
    <m/>
    <m/>
    <m/>
    <m/>
    <m/>
    <n v="197080.78"/>
    <m/>
    <m/>
    <m/>
    <m/>
    <m/>
    <m/>
    <m/>
    <x v="0"/>
    <x v="0"/>
    <m/>
  </r>
  <r>
    <s v=""/>
    <s v=" E0607_105950"/>
    <s v="Common Platform - Phase 6 (timing distribution, trigger generation) - Test, Modify"/>
    <s v="6.07.02.02"/>
    <x v="0"/>
    <d v="2027-06-15T00:00:00"/>
    <d v="2027-08-10T00:00:00"/>
    <s v="mahmed"/>
    <s v="jpjamilk"/>
    <n v="159795.22"/>
    <s v="EDIA"/>
    <s v="C"/>
    <s v="Labor"/>
    <s v="TEC"/>
    <m/>
    <s v="BNL"/>
    <s v="PED"/>
    <s v="CONT"/>
    <x v="8"/>
    <m/>
    <m/>
    <m/>
    <m/>
    <m/>
    <m/>
    <m/>
    <m/>
    <m/>
    <m/>
    <m/>
    <n v="159795.22"/>
    <m/>
    <m/>
    <m/>
    <m/>
    <m/>
    <m/>
    <m/>
    <x v="0"/>
    <x v="0"/>
    <m/>
  </r>
  <r>
    <s v=""/>
    <s v=" E0607_106040"/>
    <s v="Common Platform - Phase 6 (timing distribution, trigger generation) - Release"/>
    <s v="6.07.02.02"/>
    <x v="0"/>
    <d v="2027-08-11T00:00:00"/>
    <d v="2027-08-24T00:00:00"/>
    <s v="mahmed"/>
    <s v="jpjamilk"/>
    <n v="39948.81"/>
    <s v="EDIA"/>
    <s v="C"/>
    <s v="Labor"/>
    <s v="TEC"/>
    <m/>
    <s v="BNL"/>
    <s v="PED"/>
    <s v="CONT"/>
    <x v="5"/>
    <m/>
    <m/>
    <m/>
    <m/>
    <m/>
    <m/>
    <m/>
    <m/>
    <m/>
    <m/>
    <m/>
    <n v="39948.81"/>
    <m/>
    <m/>
    <m/>
    <m/>
    <m/>
    <m/>
    <m/>
    <x v="0"/>
    <x v="0"/>
    <m/>
  </r>
  <r>
    <s v=""/>
    <s v=" E0607_106050"/>
    <s v="Common Platform - Phase 7 (local orbit feedback) - Specify Design"/>
    <s v="6.07.02.02"/>
    <x v="0"/>
    <d v="2027-08-25T00:00:00"/>
    <d v="2027-09-22T00:00:00"/>
    <s v="mahmed"/>
    <s v="jpjamilk"/>
    <n v="26924.93"/>
    <s v="EDIA"/>
    <s v="C"/>
    <s v="Labor"/>
    <s v="TEC"/>
    <m/>
    <s v="BNL"/>
    <s v="PED"/>
    <s v="CONT"/>
    <x v="9"/>
    <m/>
    <m/>
    <m/>
    <m/>
    <m/>
    <m/>
    <m/>
    <m/>
    <m/>
    <m/>
    <m/>
    <n v="26924.93"/>
    <m/>
    <m/>
    <m/>
    <m/>
    <m/>
    <m/>
    <m/>
    <x v="0"/>
    <x v="0"/>
    <m/>
  </r>
  <r>
    <s v=""/>
    <s v=" E0607_106105"/>
    <s v="Common Platform - Phase 7 (local orbit feedback) - Implement"/>
    <s v="6.07.02.02"/>
    <x v="0"/>
    <d v="2027-09-23T00:00:00"/>
    <d v="2027-12-07T00:00:00"/>
    <s v="mahmed"/>
    <s v="jpjamilk"/>
    <n v="66251.990000000005"/>
    <s v="EDIA"/>
    <s v="C"/>
    <s v="Labor"/>
    <s v="TEC"/>
    <m/>
    <s v="BNL"/>
    <s v="PED"/>
    <s v="CONT"/>
    <x v="9"/>
    <m/>
    <m/>
    <m/>
    <m/>
    <m/>
    <m/>
    <m/>
    <m/>
    <m/>
    <m/>
    <m/>
    <n v="7950.24"/>
    <n v="58301.75"/>
    <m/>
    <m/>
    <m/>
    <m/>
    <m/>
    <m/>
    <x v="0"/>
    <x v="0"/>
    <m/>
  </r>
  <r>
    <s v=""/>
    <s v=" E0607_106170"/>
    <s v="Common Platform - Phase 7 (local orbit feedback) - Test, Modify"/>
    <s v="6.07.02.02"/>
    <x v="0"/>
    <d v="2027-12-08T00:00:00"/>
    <d v="2028-02-04T00:00:00"/>
    <s v="mahmed"/>
    <s v="jpjamilk"/>
    <n v="53936.71"/>
    <s v="EDIA"/>
    <s v="C"/>
    <s v="Labor"/>
    <s v="TEC"/>
    <m/>
    <s v="BNL"/>
    <s v="PED"/>
    <s v="CONT"/>
    <x v="8"/>
    <m/>
    <m/>
    <m/>
    <m/>
    <m/>
    <m/>
    <m/>
    <m/>
    <m/>
    <m/>
    <m/>
    <m/>
    <n v="53936.71"/>
    <m/>
    <m/>
    <m/>
    <m/>
    <m/>
    <m/>
    <x v="0"/>
    <x v="0"/>
    <m/>
  </r>
  <r>
    <s v=""/>
    <s v=" E0607_106220"/>
    <s v="Common Platform - Phase 7 (local orbit feedback) - Release"/>
    <s v="6.07.02.02"/>
    <x v="0"/>
    <d v="2028-02-07T00:00:00"/>
    <d v="2028-02-18T00:00:00"/>
    <s v="mahmed"/>
    <s v="jpjamilk"/>
    <n v="13484.18"/>
    <s v="EDIA"/>
    <s v="C"/>
    <s v="Labor"/>
    <s v="TEC"/>
    <m/>
    <s v="BNL"/>
    <s v="PED"/>
    <s v="CONT"/>
    <x v="5"/>
    <m/>
    <m/>
    <m/>
    <m/>
    <m/>
    <m/>
    <m/>
    <m/>
    <m/>
    <m/>
    <m/>
    <m/>
    <n v="13484.18"/>
    <m/>
    <m/>
    <m/>
    <m/>
    <m/>
    <m/>
    <x v="0"/>
    <x v="0"/>
    <m/>
  </r>
  <r>
    <s v=""/>
    <s v=" E0607_106050"/>
    <s v="Common Platform - Phase 7 (local orbit feedback) - Specify Design"/>
    <s v="6.07.02.02"/>
    <x v="0"/>
    <d v="2027-08-25T00:00:00"/>
    <d v="2027-09-22T00:00:00"/>
    <s v="mahmed"/>
    <s v="jpjamilk"/>
    <n v="36268.18"/>
    <s v="EDIA"/>
    <s v="C"/>
    <s v="Labor"/>
    <s v="TEC"/>
    <m/>
    <s v="BNL"/>
    <s v="PED"/>
    <s v="CONT"/>
    <x v="9"/>
    <m/>
    <m/>
    <m/>
    <m/>
    <m/>
    <m/>
    <m/>
    <m/>
    <m/>
    <m/>
    <m/>
    <n v="36268.18"/>
    <m/>
    <m/>
    <m/>
    <m/>
    <m/>
    <m/>
    <m/>
    <x v="0"/>
    <x v="0"/>
    <m/>
  </r>
  <r>
    <s v=""/>
    <s v=" E0607_106105"/>
    <s v="Common Platform - Phase 7 (local orbit feedback) - Implement"/>
    <s v="6.07.02.02"/>
    <x v="0"/>
    <d v="2027-09-23T00:00:00"/>
    <d v="2027-12-07T00:00:00"/>
    <s v="mahmed"/>
    <s v="jpjamilk"/>
    <n v="89242.18"/>
    <s v="EDIA"/>
    <s v="C"/>
    <s v="Labor"/>
    <s v="TEC"/>
    <m/>
    <s v="BNL"/>
    <s v="PED"/>
    <s v="CONT"/>
    <x v="9"/>
    <m/>
    <m/>
    <m/>
    <m/>
    <m/>
    <m/>
    <m/>
    <m/>
    <m/>
    <m/>
    <m/>
    <n v="10709.06"/>
    <n v="78533.119999999995"/>
    <m/>
    <m/>
    <m/>
    <m/>
    <m/>
    <m/>
    <x v="0"/>
    <x v="0"/>
    <m/>
  </r>
  <r>
    <s v=""/>
    <s v=" E0607_106170"/>
    <s v="Common Platform - Phase 7 (local orbit feedback) - Test, Modify"/>
    <s v="6.07.02.02"/>
    <x v="0"/>
    <d v="2027-12-08T00:00:00"/>
    <d v="2028-02-04T00:00:00"/>
    <s v="mahmed"/>
    <s v="jpjamilk"/>
    <n v="72653.350000000006"/>
    <s v="EDIA"/>
    <s v="C"/>
    <s v="Labor"/>
    <s v="TEC"/>
    <m/>
    <s v="BNL"/>
    <s v="PED"/>
    <s v="CONT"/>
    <x v="8"/>
    <m/>
    <m/>
    <m/>
    <m/>
    <m/>
    <m/>
    <m/>
    <m/>
    <m/>
    <m/>
    <m/>
    <m/>
    <n v="72653.350000000006"/>
    <m/>
    <m/>
    <m/>
    <m/>
    <m/>
    <m/>
    <x v="0"/>
    <x v="0"/>
    <m/>
  </r>
  <r>
    <s v=""/>
    <s v=" E0607_106220"/>
    <s v="Common Platform - Phase 7 (local orbit feedback) - Release"/>
    <s v="6.07.02.02"/>
    <x v="0"/>
    <d v="2028-02-07T00:00:00"/>
    <d v="2028-02-18T00:00:00"/>
    <s v="mahmed"/>
    <s v="jpjamilk"/>
    <n v="18163.34"/>
    <s v="EDIA"/>
    <s v="C"/>
    <s v="Labor"/>
    <s v="TEC"/>
    <m/>
    <s v="BNL"/>
    <s v="PED"/>
    <s v="CONT"/>
    <x v="5"/>
    <m/>
    <m/>
    <m/>
    <m/>
    <m/>
    <m/>
    <m/>
    <m/>
    <m/>
    <m/>
    <m/>
    <m/>
    <n v="18163.34"/>
    <m/>
    <m/>
    <m/>
    <m/>
    <m/>
    <m/>
    <x v="0"/>
    <x v="0"/>
    <m/>
  </r>
  <r>
    <s v=""/>
    <s v=" E0607_106050"/>
    <s v="Common Platform - Phase 7 (local orbit feedback) - Specify Design"/>
    <s v="6.07.02.02"/>
    <x v="0"/>
    <d v="2027-08-25T00:00:00"/>
    <d v="2027-09-22T00:00:00"/>
    <s v="mahmed"/>
    <s v="jpjamilk"/>
    <n v="82560.87"/>
    <s v="EDIA"/>
    <s v="C"/>
    <s v="Labor"/>
    <s v="TEC"/>
    <m/>
    <s v="BNL"/>
    <s v="PED"/>
    <s v="CONT"/>
    <x v="9"/>
    <m/>
    <m/>
    <m/>
    <m/>
    <m/>
    <m/>
    <m/>
    <m/>
    <m/>
    <m/>
    <m/>
    <n v="82560.87"/>
    <m/>
    <m/>
    <m/>
    <m/>
    <m/>
    <m/>
    <m/>
    <x v="0"/>
    <x v="0"/>
    <m/>
  </r>
  <r>
    <s v=""/>
    <s v=" E0607_106105"/>
    <s v="Common Platform - Phase 7 (local orbit feedback) - Implement"/>
    <s v="6.07.02.02"/>
    <x v="0"/>
    <d v="2027-09-23T00:00:00"/>
    <d v="2027-12-07T00:00:00"/>
    <s v="mahmed"/>
    <s v="jpjamilk"/>
    <n v="203150.87"/>
    <s v="EDIA"/>
    <s v="C"/>
    <s v="Labor"/>
    <s v="TEC"/>
    <m/>
    <s v="BNL"/>
    <s v="PED"/>
    <s v="CONT"/>
    <x v="9"/>
    <m/>
    <m/>
    <m/>
    <m/>
    <m/>
    <m/>
    <m/>
    <m/>
    <m/>
    <m/>
    <m/>
    <n v="24378.1"/>
    <n v="178772.76"/>
    <m/>
    <m/>
    <m/>
    <m/>
    <m/>
    <m/>
    <x v="0"/>
    <x v="0"/>
    <m/>
  </r>
  <r>
    <s v=""/>
    <s v=" E0607_106170"/>
    <s v="Common Platform - Phase 7 (local orbit feedback) - Test, Modify"/>
    <s v="6.07.02.02"/>
    <x v="0"/>
    <d v="2027-12-08T00:00:00"/>
    <d v="2028-02-04T00:00:00"/>
    <s v="mahmed"/>
    <s v="jpjamilk"/>
    <n v="165388.06"/>
    <s v="EDIA"/>
    <s v="C"/>
    <s v="Labor"/>
    <s v="TEC"/>
    <m/>
    <s v="BNL"/>
    <s v="PED"/>
    <s v="CONT"/>
    <x v="8"/>
    <m/>
    <m/>
    <m/>
    <m/>
    <m/>
    <m/>
    <m/>
    <m/>
    <m/>
    <m/>
    <m/>
    <m/>
    <n v="165388.06"/>
    <m/>
    <m/>
    <m/>
    <m/>
    <m/>
    <m/>
    <x v="0"/>
    <x v="0"/>
    <m/>
  </r>
  <r>
    <s v=""/>
    <s v=" E0607_106220"/>
    <s v="Common Platform - Phase 7 (local orbit feedback) - Release"/>
    <s v="6.07.02.02"/>
    <x v="0"/>
    <d v="2028-02-07T00:00:00"/>
    <d v="2028-02-18T00:00:00"/>
    <s v="mahmed"/>
    <s v="jpjamilk"/>
    <n v="41347.01"/>
    <s v="EDIA"/>
    <s v="C"/>
    <s v="Labor"/>
    <s v="TEC"/>
    <m/>
    <s v="BNL"/>
    <s v="PED"/>
    <s v="CONT"/>
    <x v="5"/>
    <m/>
    <m/>
    <m/>
    <m/>
    <m/>
    <m/>
    <m/>
    <m/>
    <m/>
    <m/>
    <m/>
    <m/>
    <n v="41347.01"/>
    <m/>
    <m/>
    <m/>
    <m/>
    <m/>
    <m/>
    <x v="0"/>
    <x v="0"/>
    <m/>
  </r>
  <r>
    <s v=""/>
    <s v=" E0607_106270"/>
    <s v="Common Platform - Phase 8 (Global Orbit Feedback) - Specify Design"/>
    <s v="6.07.02.02"/>
    <x v="0"/>
    <d v="2028-02-22T00:00:00"/>
    <d v="2028-03-20T00:00:00"/>
    <s v="mahmed"/>
    <s v="jpjamilk"/>
    <n v="27867.3"/>
    <s v="EDIA"/>
    <s v="C"/>
    <s v="Labor"/>
    <s v="TEC"/>
    <m/>
    <s v="BNL"/>
    <s v="PED"/>
    <s v="CONT"/>
    <x v="9"/>
    <m/>
    <m/>
    <m/>
    <m/>
    <m/>
    <m/>
    <m/>
    <m/>
    <m/>
    <m/>
    <m/>
    <m/>
    <n v="27867.3"/>
    <m/>
    <m/>
    <m/>
    <m/>
    <m/>
    <m/>
    <x v="0"/>
    <x v="0"/>
    <m/>
  </r>
  <r>
    <s v=""/>
    <s v=" E0607_106280"/>
    <s v="Common Platform - Phase 8 (Global Orbit Feedback) - Implement"/>
    <s v="6.07.02.02"/>
    <x v="0"/>
    <d v="2028-03-21T00:00:00"/>
    <d v="2028-05-30T00:00:00"/>
    <s v="mahmed"/>
    <s v="jpjamilk"/>
    <n v="66521.94"/>
    <s v="EDIA"/>
    <s v="C"/>
    <s v="Labor"/>
    <s v="TEC"/>
    <m/>
    <s v="BNL"/>
    <s v="PED"/>
    <s v="CONT"/>
    <x v="9"/>
    <m/>
    <m/>
    <m/>
    <m/>
    <m/>
    <m/>
    <m/>
    <m/>
    <m/>
    <m/>
    <m/>
    <m/>
    <n v="66521.94"/>
    <m/>
    <m/>
    <m/>
    <m/>
    <m/>
    <m/>
    <x v="0"/>
    <x v="0"/>
    <m/>
  </r>
  <r>
    <s v=""/>
    <s v=" E0607_106300"/>
    <s v="Common Platform - Phase 8 (Global Orbit Feedback) - Test, Modify"/>
    <s v="6.07.02.02"/>
    <x v="0"/>
    <d v="2028-05-31T00:00:00"/>
    <d v="2028-07-26T00:00:00"/>
    <s v="mahmed"/>
    <s v="jpjamilk"/>
    <n v="53936.71"/>
    <s v="EDIA"/>
    <s v="C"/>
    <s v="Labor"/>
    <s v="TEC"/>
    <m/>
    <s v="BNL"/>
    <s v="PED"/>
    <s v="CONT"/>
    <x v="8"/>
    <m/>
    <m/>
    <m/>
    <m/>
    <m/>
    <m/>
    <m/>
    <m/>
    <m/>
    <m/>
    <m/>
    <m/>
    <n v="53936.71"/>
    <m/>
    <m/>
    <m/>
    <m/>
    <m/>
    <m/>
    <x v="0"/>
    <x v="0"/>
    <m/>
  </r>
  <r>
    <s v=""/>
    <s v=" E0607_106375"/>
    <s v="Common Platform - Phase 8 (Global Orbit Feedback) - Release"/>
    <s v="6.07.02.02"/>
    <x v="0"/>
    <d v="2028-07-27T00:00:00"/>
    <d v="2028-08-09T00:00:00"/>
    <s v="mahmed"/>
    <s v="jpjamilk"/>
    <n v="13484.18"/>
    <s v="EDIA"/>
    <s v="C"/>
    <s v="Labor"/>
    <s v="TEC"/>
    <m/>
    <s v="BNL"/>
    <s v="PED"/>
    <s v="CONT"/>
    <x v="5"/>
    <m/>
    <m/>
    <m/>
    <m/>
    <m/>
    <m/>
    <m/>
    <m/>
    <m/>
    <m/>
    <m/>
    <m/>
    <n v="13484.18"/>
    <m/>
    <m/>
    <m/>
    <m/>
    <m/>
    <m/>
    <x v="0"/>
    <x v="0"/>
    <m/>
  </r>
  <r>
    <s v=""/>
    <s v=" E0607_106270"/>
    <s v="Common Platform - Phase 8 (Global Orbit Feedback) - Specify Design"/>
    <s v="6.07.02.02"/>
    <x v="0"/>
    <d v="2028-02-22T00:00:00"/>
    <d v="2028-03-20T00:00:00"/>
    <s v="mahmed"/>
    <s v="jpjamilk"/>
    <n v="37537.56"/>
    <s v="EDIA"/>
    <s v="C"/>
    <s v="Labor"/>
    <s v="TEC"/>
    <m/>
    <s v="BNL"/>
    <s v="PED"/>
    <s v="CONT"/>
    <x v="9"/>
    <m/>
    <m/>
    <m/>
    <m/>
    <m/>
    <m/>
    <m/>
    <m/>
    <m/>
    <m/>
    <m/>
    <m/>
    <n v="37537.56"/>
    <m/>
    <m/>
    <m/>
    <m/>
    <m/>
    <m/>
    <x v="0"/>
    <x v="0"/>
    <m/>
  </r>
  <r>
    <s v=""/>
    <s v=" E0607_106280"/>
    <s v="Common Platform - Phase 8 (Global Orbit Feedback) - Implement"/>
    <s v="6.07.02.02"/>
    <x v="0"/>
    <d v="2028-03-21T00:00:00"/>
    <d v="2028-05-30T00:00:00"/>
    <s v="mahmed"/>
    <s v="jpjamilk"/>
    <n v="89605.79"/>
    <s v="EDIA"/>
    <s v="C"/>
    <s v="Labor"/>
    <s v="TEC"/>
    <m/>
    <s v="BNL"/>
    <s v="PED"/>
    <s v="CONT"/>
    <x v="9"/>
    <m/>
    <m/>
    <m/>
    <m/>
    <m/>
    <m/>
    <m/>
    <m/>
    <m/>
    <m/>
    <m/>
    <m/>
    <n v="89605.79"/>
    <m/>
    <m/>
    <m/>
    <m/>
    <m/>
    <m/>
    <x v="0"/>
    <x v="0"/>
    <m/>
  </r>
  <r>
    <s v=""/>
    <s v=" E0607_106300"/>
    <s v="Common Platform - Phase 8 (Global Orbit Feedback) - Test, Modify"/>
    <s v="6.07.02.02"/>
    <x v="0"/>
    <d v="2028-05-31T00:00:00"/>
    <d v="2028-07-26T00:00:00"/>
    <s v="mahmed"/>
    <s v="jpjamilk"/>
    <n v="72653.350000000006"/>
    <s v="EDIA"/>
    <s v="C"/>
    <s v="Labor"/>
    <s v="TEC"/>
    <m/>
    <s v="BNL"/>
    <s v="PED"/>
    <s v="CONT"/>
    <x v="8"/>
    <m/>
    <m/>
    <m/>
    <m/>
    <m/>
    <m/>
    <m/>
    <m/>
    <m/>
    <m/>
    <m/>
    <m/>
    <n v="72653.350000000006"/>
    <m/>
    <m/>
    <m/>
    <m/>
    <m/>
    <m/>
    <x v="0"/>
    <x v="0"/>
    <m/>
  </r>
  <r>
    <s v=""/>
    <s v=" E0607_106375"/>
    <s v="Common Platform - Phase 8 (Global Orbit Feedback) - Release"/>
    <s v="6.07.02.02"/>
    <x v="0"/>
    <d v="2028-07-27T00:00:00"/>
    <d v="2028-08-09T00:00:00"/>
    <s v="mahmed"/>
    <s v="jpjamilk"/>
    <n v="18163.34"/>
    <s v="EDIA"/>
    <s v="C"/>
    <s v="Labor"/>
    <s v="TEC"/>
    <m/>
    <s v="BNL"/>
    <s v="PED"/>
    <s v="CONT"/>
    <x v="5"/>
    <m/>
    <m/>
    <m/>
    <m/>
    <m/>
    <m/>
    <m/>
    <m/>
    <m/>
    <m/>
    <m/>
    <m/>
    <n v="18163.34"/>
    <m/>
    <m/>
    <m/>
    <m/>
    <m/>
    <m/>
    <x v="0"/>
    <x v="0"/>
    <m/>
  </r>
  <r>
    <s v=""/>
    <s v=" E0607_106270"/>
    <s v="Common Platform - Phase 8 (Global Orbit Feedback) - Specify Design"/>
    <s v="6.07.02.02"/>
    <x v="0"/>
    <d v="2028-02-22T00:00:00"/>
    <d v="2028-03-20T00:00:00"/>
    <s v="mahmed"/>
    <s v="jpjamilk"/>
    <n v="85450.5"/>
    <s v="EDIA"/>
    <s v="C"/>
    <s v="Labor"/>
    <s v="TEC"/>
    <m/>
    <s v="BNL"/>
    <s v="PED"/>
    <s v="CONT"/>
    <x v="9"/>
    <m/>
    <m/>
    <m/>
    <m/>
    <m/>
    <m/>
    <m/>
    <m/>
    <m/>
    <m/>
    <m/>
    <m/>
    <n v="85450.5"/>
    <m/>
    <m/>
    <m/>
    <m/>
    <m/>
    <m/>
    <x v="0"/>
    <x v="0"/>
    <m/>
  </r>
  <r>
    <s v=""/>
    <s v=" E0607_106280"/>
    <s v="Common Platform - Phase 8 (Global Orbit Feedback) - Implement"/>
    <s v="6.07.02.02"/>
    <x v="0"/>
    <d v="2028-03-21T00:00:00"/>
    <d v="2028-05-30T00:00:00"/>
    <s v="mahmed"/>
    <s v="jpjamilk"/>
    <n v="203978.61"/>
    <s v="EDIA"/>
    <s v="C"/>
    <s v="Labor"/>
    <s v="TEC"/>
    <m/>
    <s v="BNL"/>
    <s v="PED"/>
    <s v="CONT"/>
    <x v="9"/>
    <m/>
    <m/>
    <m/>
    <m/>
    <m/>
    <m/>
    <m/>
    <m/>
    <m/>
    <m/>
    <m/>
    <m/>
    <n v="203978.61"/>
    <m/>
    <m/>
    <m/>
    <m/>
    <m/>
    <m/>
    <x v="0"/>
    <x v="0"/>
    <m/>
  </r>
  <r>
    <s v=""/>
    <s v=" E0607_106300"/>
    <s v="Common Platform - Phase 8 (Global Orbit Feedback) - Test, Modify"/>
    <s v="6.07.02.02"/>
    <x v="0"/>
    <d v="2028-05-31T00:00:00"/>
    <d v="2028-07-26T00:00:00"/>
    <s v="mahmed"/>
    <s v="jpjamilk"/>
    <n v="165388.06"/>
    <s v="EDIA"/>
    <s v="C"/>
    <s v="Labor"/>
    <s v="TEC"/>
    <m/>
    <s v="BNL"/>
    <s v="PED"/>
    <s v="CONT"/>
    <x v="8"/>
    <m/>
    <m/>
    <m/>
    <m/>
    <m/>
    <m/>
    <m/>
    <m/>
    <m/>
    <m/>
    <m/>
    <m/>
    <n v="165388.06"/>
    <m/>
    <m/>
    <m/>
    <m/>
    <m/>
    <m/>
    <x v="0"/>
    <x v="0"/>
    <m/>
  </r>
  <r>
    <s v=""/>
    <s v=" E0607_106375"/>
    <s v="Common Platform - Phase 8 (Global Orbit Feedback) - Release"/>
    <s v="6.07.02.02"/>
    <x v="0"/>
    <d v="2028-07-27T00:00:00"/>
    <d v="2028-08-09T00:00:00"/>
    <s v="mahmed"/>
    <s v="jpjamilk"/>
    <n v="41347.01"/>
    <s v="EDIA"/>
    <s v="C"/>
    <s v="Labor"/>
    <s v="TEC"/>
    <m/>
    <s v="BNL"/>
    <s v="PED"/>
    <s v="CONT"/>
    <x v="5"/>
    <m/>
    <m/>
    <m/>
    <m/>
    <m/>
    <m/>
    <m/>
    <m/>
    <m/>
    <m/>
    <m/>
    <m/>
    <n v="41347.01"/>
    <m/>
    <m/>
    <m/>
    <m/>
    <m/>
    <m/>
    <x v="0"/>
    <x v="0"/>
    <m/>
  </r>
  <r>
    <s v=""/>
    <s v=" E0607_106385"/>
    <s v="Common Platform - Phase 9 (Ramp Parameter Data Distribution) - Specify Design"/>
    <s v="6.07.02.02"/>
    <x v="0"/>
    <d v="2028-08-10T00:00:00"/>
    <d v="2028-09-07T00:00:00"/>
    <s v="mahmed"/>
    <s v="jpjamilk"/>
    <n v="27867.3"/>
    <s v="EDIA"/>
    <s v="C"/>
    <s v="Labor"/>
    <s v="TEC"/>
    <m/>
    <s v="BNL"/>
    <s v="PED"/>
    <s v="CONT"/>
    <x v="9"/>
    <m/>
    <m/>
    <m/>
    <m/>
    <m/>
    <m/>
    <m/>
    <m/>
    <m/>
    <m/>
    <m/>
    <m/>
    <n v="27867.3"/>
    <m/>
    <m/>
    <m/>
    <m/>
    <m/>
    <m/>
    <x v="0"/>
    <x v="0"/>
    <m/>
  </r>
  <r>
    <s v=""/>
    <s v=" E0607_106395"/>
    <s v="Common Platform - Phase 9 (Ramp Parameter Data Distribution) - Implement"/>
    <s v="6.07.02.02"/>
    <x v="0"/>
    <d v="2028-09-08T00:00:00"/>
    <d v="2028-11-20T00:00:00"/>
    <s v="mahmed"/>
    <s v="jpjamilk"/>
    <n v="68105.16"/>
    <s v="EDIA"/>
    <s v="C"/>
    <s v="Labor"/>
    <s v="TEC"/>
    <m/>
    <s v="BNL"/>
    <s v="PED"/>
    <s v="CONT"/>
    <x v="9"/>
    <m/>
    <m/>
    <m/>
    <m/>
    <m/>
    <m/>
    <m/>
    <m/>
    <m/>
    <m/>
    <m/>
    <m/>
    <n v="21793.65"/>
    <n v="46311.51"/>
    <m/>
    <m/>
    <m/>
    <m/>
    <m/>
    <x v="0"/>
    <x v="0"/>
    <m/>
  </r>
  <r>
    <s v=""/>
    <s v=" E0607_106495"/>
    <s v="Common Platform - Phase 9 (Ramp Parameter Data Distribution) - Test, Modify"/>
    <s v="6.07.02.02"/>
    <x v="0"/>
    <d v="2028-11-21T00:00:00"/>
    <d v="2029-01-22T00:00:00"/>
    <s v="mahmed"/>
    <s v="jpjamilk"/>
    <n v="55824.49"/>
    <s v="EDIA"/>
    <s v="C"/>
    <s v="Labor"/>
    <s v="TEC"/>
    <m/>
    <s v="BNL"/>
    <s v="PED"/>
    <s v="CONT"/>
    <x v="8"/>
    <m/>
    <m/>
    <m/>
    <m/>
    <m/>
    <m/>
    <m/>
    <m/>
    <m/>
    <m/>
    <m/>
    <m/>
    <m/>
    <n v="55824.49"/>
    <m/>
    <m/>
    <m/>
    <m/>
    <m/>
    <x v="0"/>
    <x v="0"/>
    <m/>
  </r>
  <r>
    <s v=""/>
    <s v=" E0607_106500"/>
    <s v="Common Platform - Phase 9 (Ramp Parameter Data Distribution) - Release"/>
    <s v="6.07.02.02"/>
    <x v="0"/>
    <d v="2029-01-23T00:00:00"/>
    <d v="2029-02-05T00:00:00"/>
    <s v="mahmed"/>
    <s v="jpjamilk"/>
    <n v="13956.12"/>
    <s v="EDIA"/>
    <s v="C"/>
    <s v="Labor"/>
    <s v="TEC"/>
    <m/>
    <s v="BNL"/>
    <s v="PED"/>
    <s v="CONT"/>
    <x v="5"/>
    <m/>
    <m/>
    <m/>
    <m/>
    <m/>
    <m/>
    <m/>
    <m/>
    <m/>
    <m/>
    <m/>
    <m/>
    <m/>
    <n v="13956.12"/>
    <m/>
    <m/>
    <m/>
    <m/>
    <m/>
    <x v="0"/>
    <x v="0"/>
    <m/>
  </r>
  <r>
    <s v=""/>
    <s v=" E0607_106385"/>
    <s v="Common Platform - Phase 9 (Ramp Parameter Data Distribution) - Specify Design"/>
    <s v="6.07.02.02"/>
    <x v="0"/>
    <d v="2028-08-10T00:00:00"/>
    <d v="2028-09-07T00:00:00"/>
    <s v="mahmed"/>
    <s v="jpjamilk"/>
    <n v="37537.56"/>
    <s v="EDIA"/>
    <s v="C"/>
    <s v="Labor"/>
    <s v="TEC"/>
    <m/>
    <s v="BNL"/>
    <s v="PED"/>
    <s v="CONT"/>
    <x v="9"/>
    <m/>
    <m/>
    <m/>
    <m/>
    <m/>
    <m/>
    <m/>
    <m/>
    <m/>
    <m/>
    <m/>
    <m/>
    <n v="37537.56"/>
    <m/>
    <m/>
    <m/>
    <m/>
    <m/>
    <m/>
    <x v="0"/>
    <x v="0"/>
    <m/>
  </r>
  <r>
    <s v=""/>
    <s v=" E0607_106395"/>
    <s v="Common Platform - Phase 9 (Ramp Parameter Data Distribution) - Implement"/>
    <s v="6.07.02.02"/>
    <x v="0"/>
    <d v="2028-09-08T00:00:00"/>
    <d v="2028-11-20T00:00:00"/>
    <s v="mahmed"/>
    <s v="jpjamilk"/>
    <n v="91738.41"/>
    <s v="EDIA"/>
    <s v="C"/>
    <s v="Labor"/>
    <s v="TEC"/>
    <m/>
    <s v="BNL"/>
    <s v="PED"/>
    <s v="CONT"/>
    <x v="9"/>
    <m/>
    <m/>
    <m/>
    <m/>
    <m/>
    <m/>
    <m/>
    <m/>
    <m/>
    <m/>
    <m/>
    <m/>
    <n v="29356.29"/>
    <n v="62382.12"/>
    <m/>
    <m/>
    <m/>
    <m/>
    <m/>
    <x v="0"/>
    <x v="0"/>
    <m/>
  </r>
  <r>
    <s v=""/>
    <s v=" E0607_106495"/>
    <s v="Common Platform - Phase 9 (Ramp Parameter Data Distribution) - Test, Modify"/>
    <s v="6.07.02.02"/>
    <x v="0"/>
    <d v="2028-11-21T00:00:00"/>
    <d v="2029-01-22T00:00:00"/>
    <s v="mahmed"/>
    <s v="jpjamilk"/>
    <n v="75196.210000000006"/>
    <s v="EDIA"/>
    <s v="C"/>
    <s v="Labor"/>
    <s v="TEC"/>
    <m/>
    <s v="BNL"/>
    <s v="PED"/>
    <s v="CONT"/>
    <x v="8"/>
    <m/>
    <m/>
    <m/>
    <m/>
    <m/>
    <m/>
    <m/>
    <m/>
    <m/>
    <m/>
    <m/>
    <m/>
    <m/>
    <n v="75196.210000000006"/>
    <m/>
    <m/>
    <m/>
    <m/>
    <m/>
    <x v="0"/>
    <x v="0"/>
    <m/>
  </r>
  <r>
    <s v=""/>
    <s v=" E0607_106500"/>
    <s v="Common Platform - Phase 9 (Ramp Parameter Data Distribution) - Release"/>
    <s v="6.07.02.02"/>
    <x v="0"/>
    <d v="2029-01-23T00:00:00"/>
    <d v="2029-02-05T00:00:00"/>
    <s v="mahmed"/>
    <s v="jpjamilk"/>
    <n v="18799.05"/>
    <s v="EDIA"/>
    <s v="C"/>
    <s v="Labor"/>
    <s v="TEC"/>
    <m/>
    <s v="BNL"/>
    <s v="PED"/>
    <s v="CONT"/>
    <x v="5"/>
    <m/>
    <m/>
    <m/>
    <m/>
    <m/>
    <m/>
    <m/>
    <m/>
    <m/>
    <m/>
    <m/>
    <m/>
    <m/>
    <n v="18799.05"/>
    <m/>
    <m/>
    <m/>
    <m/>
    <m/>
    <x v="0"/>
    <x v="0"/>
    <m/>
  </r>
  <r>
    <s v=""/>
    <s v=" E0607_106385"/>
    <s v="Common Platform - Phase 9 (Ramp Parameter Data Distribution) - Specify Design"/>
    <s v="6.07.02.02"/>
    <x v="0"/>
    <d v="2028-08-10T00:00:00"/>
    <d v="2028-09-07T00:00:00"/>
    <s v="mahmed"/>
    <s v="jpjamilk"/>
    <n v="85450.5"/>
    <s v="EDIA"/>
    <s v="C"/>
    <s v="Labor"/>
    <s v="TEC"/>
    <m/>
    <s v="BNL"/>
    <s v="PED"/>
    <s v="CONT"/>
    <x v="9"/>
    <m/>
    <m/>
    <m/>
    <m/>
    <m/>
    <m/>
    <m/>
    <m/>
    <m/>
    <m/>
    <m/>
    <m/>
    <n v="85450.5"/>
    <m/>
    <m/>
    <m/>
    <m/>
    <m/>
    <m/>
    <x v="0"/>
    <x v="0"/>
    <m/>
  </r>
  <r>
    <s v=""/>
    <s v=" E0607_106395"/>
    <s v="Common Platform - Phase 9 (Ramp Parameter Data Distribution) - Implement"/>
    <s v="6.07.02.02"/>
    <x v="0"/>
    <d v="2028-09-08T00:00:00"/>
    <d v="2028-11-20T00:00:00"/>
    <s v="mahmed"/>
    <s v="jpjamilk"/>
    <n v="208833.3"/>
    <s v="EDIA"/>
    <s v="C"/>
    <s v="Labor"/>
    <s v="TEC"/>
    <m/>
    <s v="BNL"/>
    <s v="PED"/>
    <s v="CONT"/>
    <x v="9"/>
    <m/>
    <m/>
    <m/>
    <m/>
    <m/>
    <m/>
    <m/>
    <m/>
    <m/>
    <m/>
    <m/>
    <m/>
    <n v="66826.649999999994"/>
    <n v="142006.64000000001"/>
    <m/>
    <m/>
    <m/>
    <m/>
    <m/>
    <x v="0"/>
    <x v="0"/>
    <m/>
  </r>
  <r>
    <s v=""/>
    <s v=" E0607_106495"/>
    <s v="Common Platform - Phase 9 (Ramp Parameter Data Distribution) - Test, Modify"/>
    <s v="6.07.02.02"/>
    <x v="0"/>
    <d v="2028-11-21T00:00:00"/>
    <d v="2029-01-22T00:00:00"/>
    <s v="mahmed"/>
    <s v="jpjamilk"/>
    <n v="171176.64"/>
    <s v="EDIA"/>
    <s v="C"/>
    <s v="Labor"/>
    <s v="TEC"/>
    <m/>
    <s v="BNL"/>
    <s v="PED"/>
    <s v="CONT"/>
    <x v="8"/>
    <m/>
    <m/>
    <m/>
    <m/>
    <m/>
    <m/>
    <m/>
    <m/>
    <m/>
    <m/>
    <m/>
    <m/>
    <m/>
    <n v="171176.64"/>
    <m/>
    <m/>
    <m/>
    <m/>
    <m/>
    <x v="0"/>
    <x v="0"/>
    <m/>
  </r>
  <r>
    <s v=""/>
    <s v=" E0607_106500"/>
    <s v="Common Platform - Phase 9 (Ramp Parameter Data Distribution) - Release"/>
    <s v="6.07.02.02"/>
    <x v="0"/>
    <d v="2029-01-23T00:00:00"/>
    <d v="2029-02-05T00:00:00"/>
    <s v="mahmed"/>
    <s v="jpjamilk"/>
    <n v="42794.16"/>
    <s v="EDIA"/>
    <s v="C"/>
    <s v="Labor"/>
    <s v="TEC"/>
    <m/>
    <s v="BNL"/>
    <s v="PED"/>
    <s v="CONT"/>
    <x v="5"/>
    <m/>
    <m/>
    <m/>
    <m/>
    <m/>
    <m/>
    <m/>
    <m/>
    <m/>
    <m/>
    <m/>
    <m/>
    <m/>
    <n v="42794.16"/>
    <m/>
    <m/>
    <m/>
    <m/>
    <m/>
    <x v="0"/>
    <x v="0"/>
    <m/>
  </r>
  <r>
    <s v=""/>
    <s v=" E0607_106540"/>
    <s v="Implementation - App Development for Global Design"/>
    <s v="6.07.02.02"/>
    <x v="0"/>
    <d v="2029-02-06T00:00:00"/>
    <d v="2029-05-01T00:00:00"/>
    <s v="mahmed"/>
    <s v="jpjamilk"/>
    <n v="13984.32"/>
    <s v="EDIA"/>
    <s v="C"/>
    <s v="Labor"/>
    <s v="TEC"/>
    <m/>
    <s v="BNL"/>
    <s v="PED"/>
    <s v="CONT"/>
    <x v="9"/>
    <m/>
    <m/>
    <m/>
    <m/>
    <m/>
    <m/>
    <m/>
    <m/>
    <m/>
    <m/>
    <m/>
    <m/>
    <m/>
    <n v="13984.32"/>
    <m/>
    <m/>
    <m/>
    <m/>
    <m/>
    <x v="0"/>
    <x v="0"/>
    <m/>
  </r>
  <r>
    <s v=""/>
    <s v=" E0607_106545"/>
    <s v="Implementation - Pre-Injector IRR Support for Global Design"/>
    <s v="6.07.02.02"/>
    <x v="0"/>
    <d v="2029-02-06T00:00:00"/>
    <d v="2029-05-01T00:00:00"/>
    <s v="mahmed"/>
    <s v="jpjamilk"/>
    <n v="13984.32"/>
    <s v="EDIA"/>
    <s v="C"/>
    <s v="Labor"/>
    <s v="TEC"/>
    <m/>
    <s v="BNL"/>
    <s v="PED"/>
    <s v="CONT"/>
    <x v="8"/>
    <m/>
    <m/>
    <m/>
    <m/>
    <m/>
    <m/>
    <m/>
    <m/>
    <m/>
    <m/>
    <m/>
    <m/>
    <m/>
    <n v="13984.32"/>
    <m/>
    <m/>
    <m/>
    <m/>
    <m/>
    <x v="0"/>
    <x v="0"/>
    <m/>
  </r>
  <r>
    <s v=""/>
    <s v=" E0607_106550"/>
    <s v="Implementation - ESR IRR Support for Global Design"/>
    <s v="6.07.02.02"/>
    <x v="0"/>
    <d v="2029-02-06T00:00:00"/>
    <d v="2029-05-01T00:00:00"/>
    <s v="mahmed"/>
    <s v="jpjamilk"/>
    <n v="13984.32"/>
    <s v="EDIA"/>
    <s v="C"/>
    <s v="Labor"/>
    <s v="TEC"/>
    <m/>
    <s v="BNL"/>
    <s v="PED"/>
    <s v="CONT"/>
    <x v="8"/>
    <m/>
    <m/>
    <m/>
    <m/>
    <m/>
    <m/>
    <m/>
    <m/>
    <m/>
    <m/>
    <m/>
    <m/>
    <m/>
    <n v="13984.32"/>
    <m/>
    <m/>
    <m/>
    <m/>
    <m/>
    <x v="0"/>
    <x v="0"/>
    <m/>
  </r>
  <r>
    <s v=""/>
    <s v=" E0607_106555"/>
    <s v="Implementation - HSR IRR Support for Global Design"/>
    <s v="6.07.02.02"/>
    <x v="0"/>
    <d v="2029-02-06T00:00:00"/>
    <d v="2029-05-01T00:00:00"/>
    <s v="mahmed"/>
    <s v="jpjamilk"/>
    <n v="13984.32"/>
    <s v="EDIA"/>
    <s v="C"/>
    <s v="Labor"/>
    <s v="TEC"/>
    <m/>
    <s v="BNL"/>
    <s v="PED"/>
    <s v="CONT"/>
    <x v="8"/>
    <m/>
    <m/>
    <m/>
    <m/>
    <m/>
    <m/>
    <m/>
    <m/>
    <m/>
    <m/>
    <m/>
    <m/>
    <m/>
    <n v="13984.32"/>
    <m/>
    <m/>
    <m/>
    <m/>
    <m/>
    <x v="0"/>
    <x v="0"/>
    <m/>
  </r>
  <r>
    <s v=""/>
    <s v=" E0607_106560"/>
    <s v="Implementation - RCS IRR Support for Global Design"/>
    <s v="6.07.02.02"/>
    <x v="0"/>
    <d v="2029-02-06T00:00:00"/>
    <d v="2029-05-01T00:00:00"/>
    <s v="mahmed"/>
    <s v="jpjamilk"/>
    <n v="13984.32"/>
    <s v="EDIA"/>
    <s v="C"/>
    <s v="Labor"/>
    <s v="TEC"/>
    <m/>
    <s v="BNL"/>
    <s v="PED"/>
    <s v="CONT"/>
    <x v="8"/>
    <m/>
    <m/>
    <m/>
    <m/>
    <m/>
    <m/>
    <m/>
    <m/>
    <m/>
    <m/>
    <m/>
    <m/>
    <m/>
    <n v="13984.32"/>
    <m/>
    <m/>
    <m/>
    <m/>
    <m/>
    <x v="0"/>
    <x v="0"/>
    <m/>
  </r>
  <r>
    <s v=""/>
    <s v=" E0607_106565"/>
    <s v="Implementation - SHC IRR Support for Global Design"/>
    <s v="6.07.02.02"/>
    <x v="0"/>
    <d v="2029-02-06T00:00:00"/>
    <d v="2029-05-01T00:00:00"/>
    <s v="mahmed"/>
    <s v="jpjamilk"/>
    <n v="13984.32"/>
    <s v="EDIA"/>
    <s v="C"/>
    <s v="Labor"/>
    <s v="TEC"/>
    <m/>
    <s v="BNL"/>
    <s v="PED"/>
    <s v="CONT"/>
    <x v="8"/>
    <m/>
    <m/>
    <m/>
    <m/>
    <m/>
    <m/>
    <m/>
    <m/>
    <m/>
    <m/>
    <m/>
    <m/>
    <m/>
    <n v="13984.32"/>
    <m/>
    <m/>
    <m/>
    <m/>
    <m/>
    <x v="0"/>
    <x v="0"/>
    <m/>
  </r>
  <r>
    <s v=""/>
    <s v=" E0607_106540"/>
    <s v="Implementation - App Development for Global Design"/>
    <s v="6.07.02.02"/>
    <x v="0"/>
    <d v="2029-02-06T00:00:00"/>
    <d v="2029-05-01T00:00:00"/>
    <s v="mahmed"/>
    <s v="jpjamilk"/>
    <n v="18837.03"/>
    <s v="EDIA"/>
    <s v="C"/>
    <s v="Labor"/>
    <s v="TEC"/>
    <m/>
    <s v="BNL"/>
    <s v="PED"/>
    <s v="CONT"/>
    <x v="9"/>
    <m/>
    <m/>
    <m/>
    <m/>
    <m/>
    <m/>
    <m/>
    <m/>
    <m/>
    <m/>
    <m/>
    <m/>
    <m/>
    <n v="18837.03"/>
    <m/>
    <m/>
    <m/>
    <m/>
    <m/>
    <x v="0"/>
    <x v="0"/>
    <m/>
  </r>
  <r>
    <s v=""/>
    <s v=" E0607_106545"/>
    <s v="Implementation - Pre-Injector IRR Support for Global Design"/>
    <s v="6.07.02.02"/>
    <x v="0"/>
    <d v="2029-02-06T00:00:00"/>
    <d v="2029-05-01T00:00:00"/>
    <s v="mahmed"/>
    <s v="jpjamilk"/>
    <n v="18837.03"/>
    <s v="EDIA"/>
    <s v="C"/>
    <s v="Labor"/>
    <s v="TEC"/>
    <m/>
    <s v="BNL"/>
    <s v="PED"/>
    <s v="CONT"/>
    <x v="8"/>
    <m/>
    <m/>
    <m/>
    <m/>
    <m/>
    <m/>
    <m/>
    <m/>
    <m/>
    <m/>
    <m/>
    <m/>
    <m/>
    <n v="18837.03"/>
    <m/>
    <m/>
    <m/>
    <m/>
    <m/>
    <x v="0"/>
    <x v="0"/>
    <m/>
  </r>
  <r>
    <s v=""/>
    <s v=" E0607_106550"/>
    <s v="Implementation - ESR IRR Support for Global Design"/>
    <s v="6.07.02.02"/>
    <x v="0"/>
    <d v="2029-02-06T00:00:00"/>
    <d v="2029-05-01T00:00:00"/>
    <s v="mahmed"/>
    <s v="jpjamilk"/>
    <n v="18837.03"/>
    <s v="EDIA"/>
    <s v="C"/>
    <s v="Labor"/>
    <s v="TEC"/>
    <m/>
    <s v="BNL"/>
    <s v="PED"/>
    <s v="CONT"/>
    <x v="8"/>
    <m/>
    <m/>
    <m/>
    <m/>
    <m/>
    <m/>
    <m/>
    <m/>
    <m/>
    <m/>
    <m/>
    <m/>
    <m/>
    <n v="18837.03"/>
    <m/>
    <m/>
    <m/>
    <m/>
    <m/>
    <x v="0"/>
    <x v="0"/>
    <m/>
  </r>
  <r>
    <s v=""/>
    <s v=" E0607_106555"/>
    <s v="Implementation - HSR IRR Support for Global Design"/>
    <s v="6.07.02.02"/>
    <x v="0"/>
    <d v="2029-02-06T00:00:00"/>
    <d v="2029-05-01T00:00:00"/>
    <s v="mahmed"/>
    <s v="jpjamilk"/>
    <n v="18837.03"/>
    <s v="EDIA"/>
    <s v="C"/>
    <s v="Labor"/>
    <s v="TEC"/>
    <m/>
    <s v="BNL"/>
    <s v="PED"/>
    <s v="CONT"/>
    <x v="8"/>
    <m/>
    <m/>
    <m/>
    <m/>
    <m/>
    <m/>
    <m/>
    <m/>
    <m/>
    <m/>
    <m/>
    <m/>
    <m/>
    <n v="18837.03"/>
    <m/>
    <m/>
    <m/>
    <m/>
    <m/>
    <x v="0"/>
    <x v="0"/>
    <m/>
  </r>
  <r>
    <s v=""/>
    <s v=" E0607_106560"/>
    <s v="Implementation - RCS IRR Support for Global Design"/>
    <s v="6.07.02.02"/>
    <x v="0"/>
    <d v="2029-02-06T00:00:00"/>
    <d v="2029-05-01T00:00:00"/>
    <s v="mahmed"/>
    <s v="jpjamilk"/>
    <n v="18837.03"/>
    <s v="EDIA"/>
    <s v="C"/>
    <s v="Labor"/>
    <s v="TEC"/>
    <m/>
    <s v="BNL"/>
    <s v="PED"/>
    <s v="CONT"/>
    <x v="8"/>
    <m/>
    <m/>
    <m/>
    <m/>
    <m/>
    <m/>
    <m/>
    <m/>
    <m/>
    <m/>
    <m/>
    <m/>
    <m/>
    <n v="18837.03"/>
    <m/>
    <m/>
    <m/>
    <m/>
    <m/>
    <x v="0"/>
    <x v="0"/>
    <m/>
  </r>
  <r>
    <s v=""/>
    <s v=" E0607_106565"/>
    <s v="Implementation - SHC IRR Support for Global Design"/>
    <s v="6.07.02.02"/>
    <x v="0"/>
    <d v="2029-02-06T00:00:00"/>
    <d v="2029-05-01T00:00:00"/>
    <s v="mahmed"/>
    <s v="jpjamilk"/>
    <n v="18837.03"/>
    <s v="EDIA"/>
    <s v="C"/>
    <s v="Labor"/>
    <s v="TEC"/>
    <m/>
    <s v="BNL"/>
    <s v="PED"/>
    <s v="CONT"/>
    <x v="8"/>
    <m/>
    <m/>
    <m/>
    <m/>
    <m/>
    <m/>
    <m/>
    <m/>
    <m/>
    <m/>
    <m/>
    <m/>
    <m/>
    <n v="18837.03"/>
    <m/>
    <m/>
    <m/>
    <m/>
    <m/>
    <x v="0"/>
    <x v="0"/>
    <m/>
  </r>
  <r>
    <s v=""/>
    <s v=" E0607_106540"/>
    <s v="Implementation - App Development for Global Design"/>
    <s v="6.07.02.02"/>
    <x v="0"/>
    <d v="2029-02-06T00:00:00"/>
    <d v="2029-05-01T00:00:00"/>
    <s v="mahmed"/>
    <s v="jpjamilk"/>
    <n v="21440.31"/>
    <s v="EDIA"/>
    <s v="C"/>
    <s v="Labor"/>
    <s v="TEC"/>
    <m/>
    <s v="BNL"/>
    <s v="PED"/>
    <s v="CONT"/>
    <x v="9"/>
    <m/>
    <m/>
    <m/>
    <m/>
    <m/>
    <m/>
    <m/>
    <m/>
    <m/>
    <m/>
    <m/>
    <m/>
    <m/>
    <n v="21440.31"/>
    <m/>
    <m/>
    <m/>
    <m/>
    <m/>
    <x v="0"/>
    <x v="0"/>
    <m/>
  </r>
  <r>
    <s v=""/>
    <s v=" E0607_106545"/>
    <s v="Implementation - Pre-Injector IRR Support for Global Design"/>
    <s v="6.07.02.02"/>
    <x v="0"/>
    <d v="2029-02-06T00:00:00"/>
    <d v="2029-05-01T00:00:00"/>
    <s v="mahmed"/>
    <s v="jpjamilk"/>
    <n v="21440.31"/>
    <s v="EDIA"/>
    <s v="C"/>
    <s v="Labor"/>
    <s v="TEC"/>
    <m/>
    <s v="BNL"/>
    <s v="PED"/>
    <s v="CONT"/>
    <x v="8"/>
    <m/>
    <m/>
    <m/>
    <m/>
    <m/>
    <m/>
    <m/>
    <m/>
    <m/>
    <m/>
    <m/>
    <m/>
    <m/>
    <n v="21440.31"/>
    <m/>
    <m/>
    <m/>
    <m/>
    <m/>
    <x v="0"/>
    <x v="0"/>
    <m/>
  </r>
  <r>
    <s v=""/>
    <s v=" E0607_106550"/>
    <s v="Implementation - ESR IRR Support for Global Design"/>
    <s v="6.07.02.02"/>
    <x v="0"/>
    <d v="2029-02-06T00:00:00"/>
    <d v="2029-05-01T00:00:00"/>
    <s v="mahmed"/>
    <s v="jpjamilk"/>
    <n v="21440.31"/>
    <s v="EDIA"/>
    <s v="C"/>
    <s v="Labor"/>
    <s v="TEC"/>
    <m/>
    <s v="BNL"/>
    <s v="PED"/>
    <s v="CONT"/>
    <x v="8"/>
    <m/>
    <m/>
    <m/>
    <m/>
    <m/>
    <m/>
    <m/>
    <m/>
    <m/>
    <m/>
    <m/>
    <m/>
    <m/>
    <n v="21440.31"/>
    <m/>
    <m/>
    <m/>
    <m/>
    <m/>
    <x v="0"/>
    <x v="0"/>
    <m/>
  </r>
  <r>
    <s v=""/>
    <s v=" E0607_106555"/>
    <s v="Implementation - HSR IRR Support for Global Design"/>
    <s v="6.07.02.02"/>
    <x v="0"/>
    <d v="2029-02-06T00:00:00"/>
    <d v="2029-05-01T00:00:00"/>
    <s v="mahmed"/>
    <s v="jpjamilk"/>
    <n v="21440.31"/>
    <s v="EDIA"/>
    <s v="C"/>
    <s v="Labor"/>
    <s v="TEC"/>
    <m/>
    <s v="BNL"/>
    <s v="PED"/>
    <s v="CONT"/>
    <x v="8"/>
    <m/>
    <m/>
    <m/>
    <m/>
    <m/>
    <m/>
    <m/>
    <m/>
    <m/>
    <m/>
    <m/>
    <m/>
    <m/>
    <n v="21440.31"/>
    <m/>
    <m/>
    <m/>
    <m/>
    <m/>
    <x v="0"/>
    <x v="0"/>
    <m/>
  </r>
  <r>
    <s v=""/>
    <s v=" E0607_106560"/>
    <s v="Implementation - RCS IRR Support for Global Design"/>
    <s v="6.07.02.02"/>
    <x v="0"/>
    <d v="2029-02-06T00:00:00"/>
    <d v="2029-05-01T00:00:00"/>
    <s v="mahmed"/>
    <s v="jpjamilk"/>
    <n v="21440.31"/>
    <s v="EDIA"/>
    <s v="C"/>
    <s v="Labor"/>
    <s v="TEC"/>
    <m/>
    <s v="BNL"/>
    <s v="PED"/>
    <s v="CONT"/>
    <x v="8"/>
    <m/>
    <m/>
    <m/>
    <m/>
    <m/>
    <m/>
    <m/>
    <m/>
    <m/>
    <m/>
    <m/>
    <m/>
    <m/>
    <n v="21440.31"/>
    <m/>
    <m/>
    <m/>
    <m/>
    <m/>
    <x v="0"/>
    <x v="0"/>
    <m/>
  </r>
  <r>
    <s v=""/>
    <s v=" E0607_106565"/>
    <s v="Implementation - SHC IRR Support for Global Design"/>
    <s v="6.07.02.02"/>
    <x v="0"/>
    <d v="2029-02-06T00:00:00"/>
    <d v="2029-05-01T00:00:00"/>
    <s v="mahmed"/>
    <s v="jpjamilk"/>
    <n v="21440.31"/>
    <s v="EDIA"/>
    <s v="C"/>
    <s v="Labor"/>
    <s v="TEC"/>
    <m/>
    <s v="BNL"/>
    <s v="PED"/>
    <s v="CONT"/>
    <x v="8"/>
    <m/>
    <m/>
    <m/>
    <m/>
    <m/>
    <m/>
    <m/>
    <m/>
    <m/>
    <m/>
    <m/>
    <m/>
    <m/>
    <n v="21440.31"/>
    <m/>
    <m/>
    <m/>
    <m/>
    <m/>
    <x v="0"/>
    <x v="0"/>
    <m/>
  </r>
  <r>
    <s v=""/>
    <s v=" E0607_106595"/>
    <s v="Integration - App Development for Global Design"/>
    <s v="6.07.02.02"/>
    <x v="0"/>
    <d v="2029-05-02T00:00:00"/>
    <d v="2029-07-26T00:00:00"/>
    <s v="mahmed"/>
    <s v="jpjamilk"/>
    <n v="15281.25"/>
    <s v="EDIA"/>
    <s v="C"/>
    <s v="Labor"/>
    <s v="TEC"/>
    <m/>
    <s v="BNL"/>
    <s v="PED"/>
    <s v="CONT"/>
    <x v="9"/>
    <m/>
    <m/>
    <m/>
    <m/>
    <m/>
    <m/>
    <m/>
    <m/>
    <m/>
    <m/>
    <m/>
    <m/>
    <m/>
    <n v="15281.25"/>
    <m/>
    <m/>
    <m/>
    <m/>
    <m/>
    <x v="0"/>
    <x v="0"/>
    <m/>
  </r>
  <r>
    <s v=""/>
    <s v=" E0607_106600"/>
    <s v="Integration - Global Design End to end Testing for Each Type for Pre-Injector (by instance)"/>
    <s v="6.07.02.02"/>
    <x v="0"/>
    <d v="2029-05-02T00:00:00"/>
    <d v="2029-07-26T00:00:00"/>
    <s v="mahmed"/>
    <s v="jpjamilk"/>
    <n v="15281.25"/>
    <s v="EDIA"/>
    <s v="C"/>
    <s v="Labor"/>
    <s v="TEC"/>
    <m/>
    <s v="BNL"/>
    <s v="PED"/>
    <s v="CONT"/>
    <x v="8"/>
    <m/>
    <m/>
    <m/>
    <m/>
    <m/>
    <m/>
    <m/>
    <m/>
    <m/>
    <m/>
    <m/>
    <m/>
    <m/>
    <n v="15281.25"/>
    <m/>
    <m/>
    <m/>
    <m/>
    <m/>
    <x v="0"/>
    <x v="0"/>
    <m/>
  </r>
  <r>
    <s v=""/>
    <s v=" E0607_106605"/>
    <s v="Integration - Global Design End to end Testing for Each Type for ESR (by instance)"/>
    <s v="6.07.02.02"/>
    <x v="0"/>
    <d v="2029-05-02T00:00:00"/>
    <d v="2029-07-26T00:00:00"/>
    <s v="mahmed"/>
    <s v="jpjamilk"/>
    <n v="15281.25"/>
    <s v="EDIA"/>
    <s v="C"/>
    <s v="Labor"/>
    <s v="TEC"/>
    <m/>
    <s v="BNL"/>
    <s v="PED"/>
    <s v="CONT"/>
    <x v="8"/>
    <m/>
    <m/>
    <m/>
    <m/>
    <m/>
    <m/>
    <m/>
    <m/>
    <m/>
    <m/>
    <m/>
    <m/>
    <m/>
    <n v="15281.25"/>
    <m/>
    <m/>
    <m/>
    <m/>
    <m/>
    <x v="0"/>
    <x v="0"/>
    <m/>
  </r>
  <r>
    <s v=""/>
    <s v=" E0607_106610"/>
    <s v="Integration - Global Design End to end Testing for Each Type for HSR (by instance)"/>
    <s v="6.07.02.02"/>
    <x v="0"/>
    <d v="2029-05-02T00:00:00"/>
    <d v="2029-07-26T00:00:00"/>
    <s v="mahmed"/>
    <s v="jpjamilk"/>
    <n v="15281.25"/>
    <s v="EDIA"/>
    <s v="C"/>
    <s v="Labor"/>
    <s v="TEC"/>
    <m/>
    <s v="BNL"/>
    <s v="PED"/>
    <s v="CONT"/>
    <x v="8"/>
    <m/>
    <m/>
    <m/>
    <m/>
    <m/>
    <m/>
    <m/>
    <m/>
    <m/>
    <m/>
    <m/>
    <m/>
    <m/>
    <n v="15281.25"/>
    <m/>
    <m/>
    <m/>
    <m/>
    <m/>
    <x v="0"/>
    <x v="0"/>
    <m/>
  </r>
  <r>
    <s v=""/>
    <s v=" E0607_106615"/>
    <s v="Integration - Global Design End to end Testing for Each Type for RCS (by instance)"/>
    <s v="6.07.02.02"/>
    <x v="0"/>
    <d v="2029-05-02T00:00:00"/>
    <d v="2029-07-26T00:00:00"/>
    <s v="mahmed"/>
    <s v="jpjamilk"/>
    <n v="15281.25"/>
    <s v="EDIA"/>
    <s v="C"/>
    <s v="Labor"/>
    <s v="TEC"/>
    <m/>
    <s v="BNL"/>
    <s v="PED"/>
    <s v="CONT"/>
    <x v="8"/>
    <m/>
    <m/>
    <m/>
    <m/>
    <m/>
    <m/>
    <m/>
    <m/>
    <m/>
    <m/>
    <m/>
    <m/>
    <m/>
    <n v="15281.25"/>
    <m/>
    <m/>
    <m/>
    <m/>
    <m/>
    <x v="0"/>
    <x v="0"/>
    <m/>
  </r>
  <r>
    <s v=""/>
    <s v=" E0607_106620"/>
    <s v="Integration - Global Design End to end Testing for Each Type for SHC (by instance)"/>
    <s v="6.07.02.02"/>
    <x v="0"/>
    <d v="2029-05-02T00:00:00"/>
    <d v="2029-07-26T00:00:00"/>
    <s v="mahmed"/>
    <s v="jpjamilk"/>
    <n v="15281.25"/>
    <s v="EDIA"/>
    <s v="C"/>
    <s v="Labor"/>
    <s v="TEC"/>
    <m/>
    <s v="BNL"/>
    <s v="PED"/>
    <s v="CONT"/>
    <x v="8"/>
    <m/>
    <m/>
    <m/>
    <m/>
    <m/>
    <m/>
    <m/>
    <m/>
    <m/>
    <m/>
    <m/>
    <m/>
    <m/>
    <n v="15281.25"/>
    <m/>
    <m/>
    <m/>
    <m/>
    <m/>
    <x v="0"/>
    <x v="0"/>
    <m/>
  </r>
  <r>
    <s v=""/>
    <s v=" E0607_106625"/>
    <s v="Integration - Pre-Injector ARR Support for Global Design"/>
    <s v="6.07.02.02"/>
    <x v="0"/>
    <d v="2029-07-27T00:00:00"/>
    <d v="2029-10-22T00:00:00"/>
    <s v="mahmed"/>
    <s v="jpjamilk"/>
    <n v="16268.19"/>
    <s v="EDIA"/>
    <s v="C"/>
    <s v="Labor"/>
    <s v="TEC"/>
    <m/>
    <s v="BNL"/>
    <s v="PED"/>
    <s v="CONT"/>
    <x v="8"/>
    <m/>
    <m/>
    <m/>
    <m/>
    <m/>
    <m/>
    <m/>
    <m/>
    <m/>
    <m/>
    <m/>
    <m/>
    <m/>
    <n v="12201.14"/>
    <n v="4067.05"/>
    <m/>
    <m/>
    <m/>
    <m/>
    <x v="0"/>
    <x v="0"/>
    <m/>
  </r>
  <r>
    <s v=""/>
    <s v=" E0607_106630"/>
    <s v="Integration - ESR ARR Support for Global Design"/>
    <s v="6.07.02.02"/>
    <x v="0"/>
    <d v="2029-07-27T00:00:00"/>
    <d v="2029-10-22T00:00:00"/>
    <s v="mahmed"/>
    <s v="jpjamilk"/>
    <n v="16268.19"/>
    <s v="EDIA"/>
    <s v="C"/>
    <s v="Labor"/>
    <s v="TEC"/>
    <m/>
    <s v="BNL"/>
    <s v="PED"/>
    <s v="CONT"/>
    <x v="8"/>
    <m/>
    <m/>
    <m/>
    <m/>
    <m/>
    <m/>
    <m/>
    <m/>
    <m/>
    <m/>
    <m/>
    <m/>
    <m/>
    <n v="12201.14"/>
    <n v="4067.05"/>
    <m/>
    <m/>
    <m/>
    <m/>
    <x v="0"/>
    <x v="0"/>
    <m/>
  </r>
  <r>
    <s v=""/>
    <s v=" E0607_106635"/>
    <s v="Integration - HSR ARR Support for Global Design"/>
    <s v="6.07.02.02"/>
    <x v="0"/>
    <d v="2029-07-27T00:00:00"/>
    <d v="2029-10-22T00:00:00"/>
    <s v="mahmed"/>
    <s v="jpjamilk"/>
    <n v="16268.19"/>
    <s v="EDIA"/>
    <s v="C"/>
    <s v="Labor"/>
    <s v="TEC"/>
    <m/>
    <s v="BNL"/>
    <s v="PED"/>
    <s v="CONT"/>
    <x v="8"/>
    <m/>
    <m/>
    <m/>
    <m/>
    <m/>
    <m/>
    <m/>
    <m/>
    <m/>
    <m/>
    <m/>
    <m/>
    <m/>
    <n v="12201.14"/>
    <n v="4067.05"/>
    <m/>
    <m/>
    <m/>
    <m/>
    <x v="0"/>
    <x v="0"/>
    <m/>
  </r>
  <r>
    <s v=""/>
    <s v=" E0607_106640"/>
    <s v="Integration - RCS ARR Support for Global Design"/>
    <s v="6.07.02.02"/>
    <x v="0"/>
    <d v="2029-07-27T00:00:00"/>
    <d v="2029-10-22T00:00:00"/>
    <s v="mahmed"/>
    <s v="jpjamilk"/>
    <n v="16268.19"/>
    <s v="EDIA"/>
    <s v="C"/>
    <s v="Labor"/>
    <s v="TEC"/>
    <m/>
    <s v="BNL"/>
    <s v="PED"/>
    <s v="CONT"/>
    <x v="8"/>
    <m/>
    <m/>
    <m/>
    <m/>
    <m/>
    <m/>
    <m/>
    <m/>
    <m/>
    <m/>
    <m/>
    <m/>
    <m/>
    <n v="12201.14"/>
    <n v="4067.05"/>
    <m/>
    <m/>
    <m/>
    <m/>
    <x v="0"/>
    <x v="0"/>
    <m/>
  </r>
  <r>
    <s v=""/>
    <s v=" E0607_106645"/>
    <s v="Integration - SHC ARR Support for Global Design"/>
    <s v="6.07.02.02"/>
    <x v="0"/>
    <d v="2029-07-27T00:00:00"/>
    <d v="2029-10-22T00:00:00"/>
    <s v="mahmed"/>
    <s v="jpjamilk"/>
    <n v="16268.19"/>
    <s v="EDIA"/>
    <s v="C"/>
    <s v="Labor"/>
    <s v="TEC"/>
    <m/>
    <s v="BNL"/>
    <s v="PED"/>
    <s v="CONT"/>
    <x v="8"/>
    <m/>
    <m/>
    <m/>
    <m/>
    <m/>
    <m/>
    <m/>
    <m/>
    <m/>
    <m/>
    <m/>
    <m/>
    <m/>
    <n v="12201.14"/>
    <n v="4067.05"/>
    <m/>
    <m/>
    <m/>
    <m/>
    <x v="0"/>
    <x v="0"/>
    <m/>
  </r>
  <r>
    <s v=""/>
    <s v=" E0607_106595"/>
    <s v="Integration - App Development for Global Design"/>
    <s v="6.07.02.02"/>
    <x v="0"/>
    <d v="2029-05-02T00:00:00"/>
    <d v="2029-07-26T00:00:00"/>
    <s v="mahmed"/>
    <s v="jpjamilk"/>
    <n v="20584.009999999998"/>
    <s v="EDIA"/>
    <s v="C"/>
    <s v="Labor"/>
    <s v="TEC"/>
    <m/>
    <s v="BNL"/>
    <s v="PED"/>
    <s v="CONT"/>
    <x v="9"/>
    <m/>
    <m/>
    <m/>
    <m/>
    <m/>
    <m/>
    <m/>
    <m/>
    <m/>
    <m/>
    <m/>
    <m/>
    <m/>
    <n v="20584.009999999998"/>
    <m/>
    <m/>
    <m/>
    <m/>
    <m/>
    <x v="0"/>
    <x v="0"/>
    <m/>
  </r>
  <r>
    <s v=""/>
    <s v=" E0607_106600"/>
    <s v="Integration - Global Design End to end Testing for Each Type for Pre-Injector (by instance)"/>
    <s v="6.07.02.02"/>
    <x v="0"/>
    <d v="2029-05-02T00:00:00"/>
    <d v="2029-07-26T00:00:00"/>
    <s v="mahmed"/>
    <s v="jpjamilk"/>
    <n v="20584.009999999998"/>
    <s v="EDIA"/>
    <s v="C"/>
    <s v="Labor"/>
    <s v="TEC"/>
    <m/>
    <s v="BNL"/>
    <s v="PED"/>
    <s v="CONT"/>
    <x v="8"/>
    <m/>
    <m/>
    <m/>
    <m/>
    <m/>
    <m/>
    <m/>
    <m/>
    <m/>
    <m/>
    <m/>
    <m/>
    <m/>
    <n v="20584.009999999998"/>
    <m/>
    <m/>
    <m/>
    <m/>
    <m/>
    <x v="0"/>
    <x v="0"/>
    <m/>
  </r>
  <r>
    <s v=""/>
    <s v=" E0607_106605"/>
    <s v="Integration - Global Design End to end Testing for Each Type for ESR (by instance)"/>
    <s v="6.07.02.02"/>
    <x v="0"/>
    <d v="2029-05-02T00:00:00"/>
    <d v="2029-07-26T00:00:00"/>
    <s v="mahmed"/>
    <s v="jpjamilk"/>
    <n v="20584.009999999998"/>
    <s v="EDIA"/>
    <s v="C"/>
    <s v="Labor"/>
    <s v="TEC"/>
    <m/>
    <s v="BNL"/>
    <s v="PED"/>
    <s v="CONT"/>
    <x v="8"/>
    <m/>
    <m/>
    <m/>
    <m/>
    <m/>
    <m/>
    <m/>
    <m/>
    <m/>
    <m/>
    <m/>
    <m/>
    <m/>
    <n v="20584.009999999998"/>
    <m/>
    <m/>
    <m/>
    <m/>
    <m/>
    <x v="0"/>
    <x v="0"/>
    <m/>
  </r>
  <r>
    <s v=""/>
    <s v=" E0607_106610"/>
    <s v="Integration - Global Design End to end Testing for Each Type for HSR (by instance)"/>
    <s v="6.07.02.02"/>
    <x v="0"/>
    <d v="2029-05-02T00:00:00"/>
    <d v="2029-07-26T00:00:00"/>
    <s v="mahmed"/>
    <s v="jpjamilk"/>
    <n v="20584.009999999998"/>
    <s v="EDIA"/>
    <s v="C"/>
    <s v="Labor"/>
    <s v="TEC"/>
    <m/>
    <s v="BNL"/>
    <s v="PED"/>
    <s v="CONT"/>
    <x v="8"/>
    <m/>
    <m/>
    <m/>
    <m/>
    <m/>
    <m/>
    <m/>
    <m/>
    <m/>
    <m/>
    <m/>
    <m/>
    <m/>
    <n v="20584.009999999998"/>
    <m/>
    <m/>
    <m/>
    <m/>
    <m/>
    <x v="0"/>
    <x v="0"/>
    <m/>
  </r>
  <r>
    <s v=""/>
    <s v=" E0607_106615"/>
    <s v="Integration - Global Design End to end Testing for Each Type for RCS (by instance)"/>
    <s v="6.07.02.02"/>
    <x v="0"/>
    <d v="2029-05-02T00:00:00"/>
    <d v="2029-07-26T00:00:00"/>
    <s v="mahmed"/>
    <s v="jpjamilk"/>
    <n v="20584.009999999998"/>
    <s v="EDIA"/>
    <s v="C"/>
    <s v="Labor"/>
    <s v="TEC"/>
    <m/>
    <s v="BNL"/>
    <s v="PED"/>
    <s v="CONT"/>
    <x v="8"/>
    <m/>
    <m/>
    <m/>
    <m/>
    <m/>
    <m/>
    <m/>
    <m/>
    <m/>
    <m/>
    <m/>
    <m/>
    <m/>
    <n v="20584.009999999998"/>
    <m/>
    <m/>
    <m/>
    <m/>
    <m/>
    <x v="0"/>
    <x v="0"/>
    <m/>
  </r>
  <r>
    <s v=""/>
    <s v=" E0607_106620"/>
    <s v="Integration - Global Design End to end Testing for Each Type for SHC (by instance)"/>
    <s v="6.07.02.02"/>
    <x v="0"/>
    <d v="2029-05-02T00:00:00"/>
    <d v="2029-07-26T00:00:00"/>
    <s v="mahmed"/>
    <s v="jpjamilk"/>
    <n v="20584.009999999998"/>
    <s v="EDIA"/>
    <s v="C"/>
    <s v="Labor"/>
    <s v="TEC"/>
    <m/>
    <s v="BNL"/>
    <s v="PED"/>
    <s v="CONT"/>
    <x v="8"/>
    <m/>
    <m/>
    <m/>
    <m/>
    <m/>
    <m/>
    <m/>
    <m/>
    <m/>
    <m/>
    <m/>
    <m/>
    <m/>
    <n v="20584.009999999998"/>
    <m/>
    <m/>
    <m/>
    <m/>
    <m/>
    <x v="0"/>
    <x v="0"/>
    <m/>
  </r>
  <r>
    <s v=""/>
    <s v=" E0607_106625"/>
    <s v="Integration - Pre-Injector ARR Support for Global Design"/>
    <s v="6.07.02.02"/>
    <x v="0"/>
    <d v="2029-07-27T00:00:00"/>
    <d v="2029-10-22T00:00:00"/>
    <s v="mahmed"/>
    <s v="jpjamilk"/>
    <n v="21913.43"/>
    <s v="EDIA"/>
    <s v="C"/>
    <s v="Labor"/>
    <s v="TEC"/>
    <m/>
    <s v="BNL"/>
    <s v="PED"/>
    <s v="CONT"/>
    <x v="8"/>
    <m/>
    <m/>
    <m/>
    <m/>
    <m/>
    <m/>
    <m/>
    <m/>
    <m/>
    <m/>
    <m/>
    <m/>
    <m/>
    <n v="16435.07"/>
    <n v="5478.36"/>
    <m/>
    <m/>
    <m/>
    <m/>
    <x v="0"/>
    <x v="0"/>
    <m/>
  </r>
  <r>
    <s v=""/>
    <s v=" E0607_106630"/>
    <s v="Integration - ESR ARR Support for Global Design"/>
    <s v="6.07.02.02"/>
    <x v="0"/>
    <d v="2029-07-27T00:00:00"/>
    <d v="2029-10-22T00:00:00"/>
    <s v="mahmed"/>
    <s v="jpjamilk"/>
    <n v="21913.43"/>
    <s v="EDIA"/>
    <s v="C"/>
    <s v="Labor"/>
    <s v="TEC"/>
    <m/>
    <s v="BNL"/>
    <s v="PED"/>
    <s v="CONT"/>
    <x v="8"/>
    <m/>
    <m/>
    <m/>
    <m/>
    <m/>
    <m/>
    <m/>
    <m/>
    <m/>
    <m/>
    <m/>
    <m/>
    <m/>
    <n v="16435.07"/>
    <n v="5478.36"/>
    <m/>
    <m/>
    <m/>
    <m/>
    <x v="0"/>
    <x v="0"/>
    <m/>
  </r>
  <r>
    <s v=""/>
    <s v=" E0607_106635"/>
    <s v="Integration - HSR ARR Support for Global Design"/>
    <s v="6.07.02.02"/>
    <x v="0"/>
    <d v="2029-07-27T00:00:00"/>
    <d v="2029-10-22T00:00:00"/>
    <s v="mahmed"/>
    <s v="jpjamilk"/>
    <n v="21913.43"/>
    <s v="EDIA"/>
    <s v="C"/>
    <s v="Labor"/>
    <s v="TEC"/>
    <m/>
    <s v="BNL"/>
    <s v="PED"/>
    <s v="CONT"/>
    <x v="8"/>
    <m/>
    <m/>
    <m/>
    <m/>
    <m/>
    <m/>
    <m/>
    <m/>
    <m/>
    <m/>
    <m/>
    <m/>
    <m/>
    <n v="16435.07"/>
    <n v="5478.36"/>
    <m/>
    <m/>
    <m/>
    <m/>
    <x v="0"/>
    <x v="0"/>
    <m/>
  </r>
  <r>
    <s v=""/>
    <s v=" E0607_106640"/>
    <s v="Integration - RCS ARR Support for Global Design"/>
    <s v="6.07.02.02"/>
    <x v="0"/>
    <d v="2029-07-27T00:00:00"/>
    <d v="2029-10-22T00:00:00"/>
    <s v="mahmed"/>
    <s v="jpjamilk"/>
    <n v="21913.43"/>
    <s v="EDIA"/>
    <s v="C"/>
    <s v="Labor"/>
    <s v="TEC"/>
    <m/>
    <s v="BNL"/>
    <s v="PED"/>
    <s v="CONT"/>
    <x v="8"/>
    <m/>
    <m/>
    <m/>
    <m/>
    <m/>
    <m/>
    <m/>
    <m/>
    <m/>
    <m/>
    <m/>
    <m/>
    <m/>
    <n v="16435.07"/>
    <n v="5478.36"/>
    <m/>
    <m/>
    <m/>
    <m/>
    <x v="0"/>
    <x v="0"/>
    <m/>
  </r>
  <r>
    <s v=""/>
    <s v=" E0607_106645"/>
    <s v="Integration - SHC ARR Support for Global Design"/>
    <s v="6.07.02.02"/>
    <x v="0"/>
    <d v="2029-07-27T00:00:00"/>
    <d v="2029-10-22T00:00:00"/>
    <s v="mahmed"/>
    <s v="jpjamilk"/>
    <n v="21913.43"/>
    <s v="EDIA"/>
    <s v="C"/>
    <s v="Labor"/>
    <s v="TEC"/>
    <m/>
    <s v="BNL"/>
    <s v="PED"/>
    <s v="CONT"/>
    <x v="8"/>
    <m/>
    <m/>
    <m/>
    <m/>
    <m/>
    <m/>
    <m/>
    <m/>
    <m/>
    <m/>
    <m/>
    <m/>
    <m/>
    <n v="16435.07"/>
    <n v="5478.36"/>
    <m/>
    <m/>
    <m/>
    <m/>
    <x v="0"/>
    <x v="0"/>
    <m/>
  </r>
  <r>
    <s v=""/>
    <s v=" E0607_106595"/>
    <s v="Integration - App Development for Global Design"/>
    <s v="6.07.02.02"/>
    <x v="0"/>
    <d v="2029-05-02T00:00:00"/>
    <d v="2029-07-26T00:00:00"/>
    <s v="mahmed"/>
    <s v="jpjamilk"/>
    <n v="23428.720000000001"/>
    <s v="EDIA"/>
    <s v="C"/>
    <s v="Labor"/>
    <s v="TEC"/>
    <m/>
    <s v="BNL"/>
    <s v="PED"/>
    <s v="CONT"/>
    <x v="9"/>
    <m/>
    <m/>
    <m/>
    <m/>
    <m/>
    <m/>
    <m/>
    <m/>
    <m/>
    <m/>
    <m/>
    <m/>
    <m/>
    <n v="23428.720000000001"/>
    <m/>
    <m/>
    <m/>
    <m/>
    <m/>
    <x v="0"/>
    <x v="0"/>
    <m/>
  </r>
  <r>
    <s v=""/>
    <s v=" E0607_106600"/>
    <s v="Integration - Global Design End to end Testing for Each Type for Pre-Injector (by instance)"/>
    <s v="6.07.02.02"/>
    <x v="0"/>
    <d v="2029-05-02T00:00:00"/>
    <d v="2029-07-26T00:00:00"/>
    <s v="mahmed"/>
    <s v="jpjamilk"/>
    <n v="23428.720000000001"/>
    <s v="EDIA"/>
    <s v="C"/>
    <s v="Labor"/>
    <s v="TEC"/>
    <m/>
    <s v="BNL"/>
    <s v="PED"/>
    <s v="CONT"/>
    <x v="8"/>
    <m/>
    <m/>
    <m/>
    <m/>
    <m/>
    <m/>
    <m/>
    <m/>
    <m/>
    <m/>
    <m/>
    <m/>
    <m/>
    <n v="23428.720000000001"/>
    <m/>
    <m/>
    <m/>
    <m/>
    <m/>
    <x v="0"/>
    <x v="0"/>
    <m/>
  </r>
  <r>
    <s v=""/>
    <s v=" E0607_106605"/>
    <s v="Integration - Global Design End to end Testing for Each Type for ESR (by instance)"/>
    <s v="6.07.02.02"/>
    <x v="0"/>
    <d v="2029-05-02T00:00:00"/>
    <d v="2029-07-26T00:00:00"/>
    <s v="mahmed"/>
    <s v="jpjamilk"/>
    <n v="23428.720000000001"/>
    <s v="EDIA"/>
    <s v="C"/>
    <s v="Labor"/>
    <s v="TEC"/>
    <m/>
    <s v="BNL"/>
    <s v="PED"/>
    <s v="CONT"/>
    <x v="8"/>
    <m/>
    <m/>
    <m/>
    <m/>
    <m/>
    <m/>
    <m/>
    <m/>
    <m/>
    <m/>
    <m/>
    <m/>
    <m/>
    <n v="23428.720000000001"/>
    <m/>
    <m/>
    <m/>
    <m/>
    <m/>
    <x v="0"/>
    <x v="0"/>
    <m/>
  </r>
  <r>
    <s v=""/>
    <s v=" E0607_106610"/>
    <s v="Integration - Global Design End to end Testing for Each Type for HSR (by instance)"/>
    <s v="6.07.02.02"/>
    <x v="0"/>
    <d v="2029-05-02T00:00:00"/>
    <d v="2029-07-26T00:00:00"/>
    <s v="mahmed"/>
    <s v="jpjamilk"/>
    <n v="23428.720000000001"/>
    <s v="EDIA"/>
    <s v="C"/>
    <s v="Labor"/>
    <s v="TEC"/>
    <m/>
    <s v="BNL"/>
    <s v="PED"/>
    <s v="CONT"/>
    <x v="8"/>
    <m/>
    <m/>
    <m/>
    <m/>
    <m/>
    <m/>
    <m/>
    <m/>
    <m/>
    <m/>
    <m/>
    <m/>
    <m/>
    <n v="23428.720000000001"/>
    <m/>
    <m/>
    <m/>
    <m/>
    <m/>
    <x v="0"/>
    <x v="0"/>
    <m/>
  </r>
  <r>
    <s v=""/>
    <s v=" E0607_106615"/>
    <s v="Integration - Global Design End to end Testing for Each Type for RCS (by instance)"/>
    <s v="6.07.02.02"/>
    <x v="0"/>
    <d v="2029-05-02T00:00:00"/>
    <d v="2029-07-26T00:00:00"/>
    <s v="mahmed"/>
    <s v="jpjamilk"/>
    <n v="23428.720000000001"/>
    <s v="EDIA"/>
    <s v="C"/>
    <s v="Labor"/>
    <s v="TEC"/>
    <m/>
    <s v="BNL"/>
    <s v="PED"/>
    <s v="CONT"/>
    <x v="8"/>
    <m/>
    <m/>
    <m/>
    <m/>
    <m/>
    <m/>
    <m/>
    <m/>
    <m/>
    <m/>
    <m/>
    <m/>
    <m/>
    <n v="23428.720000000001"/>
    <m/>
    <m/>
    <m/>
    <m/>
    <m/>
    <x v="0"/>
    <x v="0"/>
    <m/>
  </r>
  <r>
    <s v=""/>
    <s v=" E0607_106620"/>
    <s v="Integration - Global Design End to end Testing for Each Type for SHC (by instance)"/>
    <s v="6.07.02.02"/>
    <x v="0"/>
    <d v="2029-05-02T00:00:00"/>
    <d v="2029-07-26T00:00:00"/>
    <s v="mahmed"/>
    <s v="jpjamilk"/>
    <n v="23428.720000000001"/>
    <s v="EDIA"/>
    <s v="C"/>
    <s v="Labor"/>
    <s v="TEC"/>
    <m/>
    <s v="BNL"/>
    <s v="PED"/>
    <s v="CONT"/>
    <x v="8"/>
    <m/>
    <m/>
    <m/>
    <m/>
    <m/>
    <m/>
    <m/>
    <m/>
    <m/>
    <m/>
    <m/>
    <m/>
    <m/>
    <n v="23428.720000000001"/>
    <m/>
    <m/>
    <m/>
    <m/>
    <m/>
    <x v="0"/>
    <x v="0"/>
    <m/>
  </r>
  <r>
    <s v=""/>
    <s v=" E0607_106625"/>
    <s v="Integration - Pre-Injector ARR Support for Global Design"/>
    <s v="6.07.02.02"/>
    <x v="0"/>
    <d v="2029-07-27T00:00:00"/>
    <d v="2029-10-22T00:00:00"/>
    <s v="mahmed"/>
    <s v="jpjamilk"/>
    <n v="24941.86"/>
    <s v="EDIA"/>
    <s v="C"/>
    <s v="Labor"/>
    <s v="TEC"/>
    <m/>
    <s v="BNL"/>
    <s v="PED"/>
    <s v="CONT"/>
    <x v="8"/>
    <m/>
    <m/>
    <m/>
    <m/>
    <m/>
    <m/>
    <m/>
    <m/>
    <m/>
    <m/>
    <m/>
    <m/>
    <m/>
    <n v="18706.400000000001"/>
    <n v="6235.47"/>
    <m/>
    <m/>
    <m/>
    <m/>
    <x v="0"/>
    <x v="0"/>
    <m/>
  </r>
  <r>
    <s v=""/>
    <s v=" E0607_106630"/>
    <s v="Integration - ESR ARR Support for Global Design"/>
    <s v="6.07.02.02"/>
    <x v="0"/>
    <d v="2029-07-27T00:00:00"/>
    <d v="2029-10-22T00:00:00"/>
    <s v="mahmed"/>
    <s v="jpjamilk"/>
    <n v="24941.86"/>
    <s v="EDIA"/>
    <s v="C"/>
    <s v="Labor"/>
    <s v="TEC"/>
    <m/>
    <s v="BNL"/>
    <s v="PED"/>
    <s v="CONT"/>
    <x v="8"/>
    <m/>
    <m/>
    <m/>
    <m/>
    <m/>
    <m/>
    <m/>
    <m/>
    <m/>
    <m/>
    <m/>
    <m/>
    <m/>
    <n v="18706.400000000001"/>
    <n v="6235.47"/>
    <m/>
    <m/>
    <m/>
    <m/>
    <x v="0"/>
    <x v="0"/>
    <m/>
  </r>
  <r>
    <s v=""/>
    <s v=" E0607_106635"/>
    <s v="Integration - HSR ARR Support for Global Design"/>
    <s v="6.07.02.02"/>
    <x v="0"/>
    <d v="2029-07-27T00:00:00"/>
    <d v="2029-10-22T00:00:00"/>
    <s v="mahmed"/>
    <s v="jpjamilk"/>
    <n v="24941.86"/>
    <s v="EDIA"/>
    <s v="C"/>
    <s v="Labor"/>
    <s v="TEC"/>
    <m/>
    <s v="BNL"/>
    <s v="PED"/>
    <s v="CONT"/>
    <x v="8"/>
    <m/>
    <m/>
    <m/>
    <m/>
    <m/>
    <m/>
    <m/>
    <m/>
    <m/>
    <m/>
    <m/>
    <m/>
    <m/>
    <n v="18706.400000000001"/>
    <n v="6235.47"/>
    <m/>
    <m/>
    <m/>
    <m/>
    <x v="0"/>
    <x v="0"/>
    <m/>
  </r>
  <r>
    <s v=""/>
    <s v=" E0607_106640"/>
    <s v="Integration - RCS ARR Support for Global Design"/>
    <s v="6.07.02.02"/>
    <x v="0"/>
    <d v="2029-07-27T00:00:00"/>
    <d v="2029-10-22T00:00:00"/>
    <s v="mahmed"/>
    <s v="jpjamilk"/>
    <n v="24941.86"/>
    <s v="EDIA"/>
    <s v="C"/>
    <s v="Labor"/>
    <s v="TEC"/>
    <m/>
    <s v="BNL"/>
    <s v="PED"/>
    <s v="CONT"/>
    <x v="8"/>
    <m/>
    <m/>
    <m/>
    <m/>
    <m/>
    <m/>
    <m/>
    <m/>
    <m/>
    <m/>
    <m/>
    <m/>
    <m/>
    <n v="18706.400000000001"/>
    <n v="6235.47"/>
    <m/>
    <m/>
    <m/>
    <m/>
    <x v="0"/>
    <x v="0"/>
    <m/>
  </r>
  <r>
    <s v=""/>
    <s v=" E0607_106645"/>
    <s v="Integration - SHC ARR Support for Global Design"/>
    <s v="6.07.02.02"/>
    <x v="0"/>
    <d v="2029-07-27T00:00:00"/>
    <d v="2029-10-22T00:00:00"/>
    <s v="mahmed"/>
    <s v="jpjamilk"/>
    <n v="24941.86"/>
    <s v="EDIA"/>
    <s v="C"/>
    <s v="Labor"/>
    <s v="TEC"/>
    <m/>
    <s v="BNL"/>
    <s v="PED"/>
    <s v="CONT"/>
    <x v="8"/>
    <m/>
    <m/>
    <m/>
    <m/>
    <m/>
    <m/>
    <m/>
    <m/>
    <m/>
    <m/>
    <m/>
    <m/>
    <m/>
    <n v="18706.400000000001"/>
    <n v="6235.47"/>
    <m/>
    <m/>
    <m/>
    <m/>
    <x v="0"/>
    <x v="0"/>
    <m/>
  </r>
  <r>
    <s v=""/>
    <s v=" E0607_100175"/>
    <s v="Preliminary Design - Support HLAs Prototype Activities (time series logging, archiving)"/>
    <s v="6.07.02.03"/>
    <x v="0"/>
    <d v="2023-02-06T00:00:00"/>
    <d v="2023-06-13T00:00:00"/>
    <s v="mahmed"/>
    <s v="jpjamilk"/>
    <n v="32703.19"/>
    <s v="EDIA"/>
    <s v="C"/>
    <s v="Labor"/>
    <s v="TEC"/>
    <m/>
    <s v="BNL"/>
    <s v="PED"/>
    <s v="CONT"/>
    <x v="11"/>
    <m/>
    <m/>
    <m/>
    <m/>
    <m/>
    <m/>
    <m/>
    <n v="32703.19"/>
    <m/>
    <m/>
    <m/>
    <m/>
    <m/>
    <m/>
    <m/>
    <m/>
    <m/>
    <m/>
    <m/>
    <x v="0"/>
    <x v="0"/>
    <m/>
  </r>
  <r>
    <s v=""/>
    <s v=" E0607_100190"/>
    <s v="Preliminary Design - Develop and measue ADO/EPICS EPICS/ADO bridge"/>
    <s v="6.07.02.03"/>
    <x v="0"/>
    <d v="2023-02-06T00:00:00"/>
    <d v="2023-06-13T00:00:00"/>
    <s v="mahmed"/>
    <s v="jpjamilk"/>
    <n v="32703.19"/>
    <s v="EDIA"/>
    <s v="C"/>
    <s v="Labor"/>
    <s v="TEC"/>
    <m/>
    <s v="BNL"/>
    <s v="PED"/>
    <s v="CONT"/>
    <x v="11"/>
    <m/>
    <m/>
    <m/>
    <m/>
    <m/>
    <m/>
    <m/>
    <n v="32703.19"/>
    <m/>
    <m/>
    <m/>
    <m/>
    <m/>
    <m/>
    <m/>
    <m/>
    <m/>
    <m/>
    <m/>
    <x v="0"/>
    <x v="0"/>
    <m/>
  </r>
  <r>
    <s v=""/>
    <s v=" E0607_100195"/>
    <s v="Preliminary Design - Integrate and Characterize Performance of Directory Services for Paramater/PV Search and Connec"/>
    <s v="6.07.02.03"/>
    <x v="0"/>
    <d v="2023-02-06T00:00:00"/>
    <d v="2023-06-13T00:00:00"/>
    <s v="mahmed"/>
    <s v="jpjamilk"/>
    <n v="32703.19"/>
    <s v="EDIA"/>
    <s v="C"/>
    <s v="Labor"/>
    <s v="TEC"/>
    <m/>
    <s v="BNL"/>
    <s v="PED"/>
    <s v="CONT"/>
    <x v="11"/>
    <m/>
    <m/>
    <m/>
    <m/>
    <m/>
    <m/>
    <m/>
    <n v="32703.19"/>
    <m/>
    <m/>
    <m/>
    <m/>
    <m/>
    <m/>
    <m/>
    <m/>
    <m/>
    <m/>
    <m/>
    <x v="0"/>
    <x v="0"/>
    <m/>
  </r>
  <r>
    <s v=""/>
    <s v=" E0607_100350"/>
    <s v="Preliminary Design - Present control system architecture for hardware integration"/>
    <s v="6.07.02.03"/>
    <x v="0"/>
    <d v="2023-06-14T00:00:00"/>
    <d v="2023-08-02T00:00:00"/>
    <s v="mahmed"/>
    <s v="jpjamilk"/>
    <n v="105494.17"/>
    <s v="EDIA"/>
    <s v="C"/>
    <s v="Labor"/>
    <s v="TEC"/>
    <m/>
    <s v="BNL"/>
    <s v="PED"/>
    <s v="CONT"/>
    <x v="11"/>
    <m/>
    <m/>
    <m/>
    <m/>
    <m/>
    <m/>
    <m/>
    <n v="105494.17"/>
    <m/>
    <m/>
    <m/>
    <m/>
    <m/>
    <m/>
    <m/>
    <m/>
    <m/>
    <m/>
    <m/>
    <x v="0"/>
    <x v="0"/>
    <m/>
  </r>
  <r>
    <s v=""/>
    <s v=" E0607_100735"/>
    <s v="Preliminary Design - Update HLAs CD Document (alternatives, questions)"/>
    <s v="6.07.02.03"/>
    <x v="0"/>
    <d v="2023-09-08T00:00:00"/>
    <d v="2023-10-13T00:00:00"/>
    <s v="mahmed"/>
    <s v="jpjamilk"/>
    <n v="80117.55"/>
    <s v="EDIA"/>
    <s v="C"/>
    <s v="Labor"/>
    <s v="TEC"/>
    <m/>
    <s v="BNL"/>
    <s v="PED"/>
    <s v="CONT"/>
    <x v="11"/>
    <m/>
    <m/>
    <m/>
    <m/>
    <m/>
    <m/>
    <m/>
    <n v="51275.23"/>
    <n v="28842.32"/>
    <m/>
    <m/>
    <m/>
    <m/>
    <m/>
    <m/>
    <m/>
    <m/>
    <m/>
    <m/>
    <x v="0"/>
    <x v="0"/>
    <m/>
  </r>
  <r>
    <s v=""/>
    <s v=" E0607_100330"/>
    <s v="Preliminary Design - Support HLAs Activities"/>
    <s v="6.07.02.03"/>
    <x v="0"/>
    <d v="2023-06-14T00:00:00"/>
    <d v="2024-03-26T00:00:00"/>
    <s v="mahmed"/>
    <s v="jpjamilk"/>
    <n v="689583.48"/>
    <s v="EDIA"/>
    <s v="C"/>
    <s v="Labor"/>
    <s v="TEC"/>
    <m/>
    <s v="BNL"/>
    <s v="PED"/>
    <s v="CONT"/>
    <x v="11"/>
    <m/>
    <m/>
    <m/>
    <m/>
    <m/>
    <m/>
    <m/>
    <n v="268760.74"/>
    <n v="420822.74"/>
    <m/>
    <m/>
    <m/>
    <m/>
    <m/>
    <m/>
    <m/>
    <m/>
    <m/>
    <m/>
    <x v="0"/>
    <x v="0"/>
    <m/>
  </r>
  <r>
    <s v=""/>
    <s v=" E0607_100900"/>
    <s v="Post Preliminary Design - Identify HLAs Device Types (testing and commissioning)"/>
    <s v="6.07.02.03"/>
    <x v="0"/>
    <d v="2023-10-16T00:00:00"/>
    <d v="2023-12-28T00:00:00"/>
    <s v="mahmed"/>
    <s v="jpjamilk"/>
    <n v="198719.37"/>
    <s v="EDIA"/>
    <s v="C"/>
    <s v="Labor"/>
    <s v="TEC"/>
    <m/>
    <s v="BNL"/>
    <s v="PED"/>
    <s v="CONT"/>
    <x v="11"/>
    <m/>
    <m/>
    <m/>
    <m/>
    <m/>
    <m/>
    <m/>
    <m/>
    <n v="198719.37"/>
    <m/>
    <m/>
    <m/>
    <m/>
    <m/>
    <m/>
    <m/>
    <m/>
    <m/>
    <m/>
    <x v="0"/>
    <x v="0"/>
    <m/>
  </r>
  <r>
    <s v=""/>
    <s v=" E0607_101070"/>
    <s v="Post Preliminary Design - Identify HLAs Application Needs (conditioning, commissioning, testing)"/>
    <s v="6.07.02.03"/>
    <x v="0"/>
    <d v="2023-12-29T00:00:00"/>
    <d v="2024-03-26T00:00:00"/>
    <s v="mahmed"/>
    <s v="jpjamilk"/>
    <n v="227544.6"/>
    <s v="EDIA"/>
    <s v="C"/>
    <s v="Labor"/>
    <s v="TEC"/>
    <m/>
    <s v="BNL"/>
    <s v="PED"/>
    <s v="CONT"/>
    <x v="11"/>
    <m/>
    <m/>
    <m/>
    <m/>
    <m/>
    <m/>
    <m/>
    <m/>
    <n v="227544.6"/>
    <m/>
    <m/>
    <m/>
    <m/>
    <m/>
    <m/>
    <m/>
    <m/>
    <m/>
    <m/>
    <x v="0"/>
    <x v="0"/>
    <m/>
  </r>
  <r>
    <s v=""/>
    <s v=" E0607_100675"/>
    <s v="Preliminary Design - Identify elements that require improvement / development in the architecture"/>
    <s v="6.07.02.03"/>
    <x v="0"/>
    <d v="2023-08-03T00:00:00"/>
    <d v="2023-09-07T00:00:00"/>
    <s v="mahmed"/>
    <s v="jpjamilk"/>
    <n v="79120.63"/>
    <s v="EDIA"/>
    <s v="C"/>
    <s v="Labor"/>
    <s v="TEC"/>
    <m/>
    <s v="BNL"/>
    <s v="PED"/>
    <s v="CONT"/>
    <x v="11"/>
    <m/>
    <m/>
    <m/>
    <m/>
    <m/>
    <m/>
    <m/>
    <n v="79120.63"/>
    <m/>
    <m/>
    <m/>
    <m/>
    <m/>
    <m/>
    <m/>
    <m/>
    <m/>
    <m/>
    <m/>
    <x v="0"/>
    <x v="0"/>
    <m/>
  </r>
  <r>
    <s v=""/>
    <s v=" E0607_101745"/>
    <s v="Final Design - HLAs Requirements Document"/>
    <s v="6.07.02.03"/>
    <x v="0"/>
    <d v="2024-05-06T00:00:00"/>
    <d v="2024-06-13T00:00:00"/>
    <s v="mahmed"/>
    <s v="jpjamilk"/>
    <n v="135391.22"/>
    <s v="EDIA"/>
    <s v="C"/>
    <s v="Labor"/>
    <s v="TEC"/>
    <m/>
    <s v="BNL"/>
    <s v="PED"/>
    <s v="CONT"/>
    <x v="6"/>
    <m/>
    <m/>
    <m/>
    <m/>
    <m/>
    <m/>
    <m/>
    <m/>
    <n v="135391.22"/>
    <m/>
    <m/>
    <m/>
    <m/>
    <m/>
    <m/>
    <m/>
    <m/>
    <m/>
    <m/>
    <x v="0"/>
    <x v="0"/>
    <m/>
  </r>
  <r>
    <s v=""/>
    <s v=" E0607_101950"/>
    <s v="Final Design - HLAs Interface Control Document"/>
    <s v="6.07.02.03"/>
    <x v="0"/>
    <d v="2024-06-14T00:00:00"/>
    <d v="2024-07-24T00:00:00"/>
    <s v="mahmed"/>
    <s v="jpjamilk"/>
    <n v="135391.22"/>
    <s v="EDIA"/>
    <s v="C"/>
    <s v="Labor"/>
    <s v="TEC"/>
    <m/>
    <s v="BNL"/>
    <s v="PED"/>
    <s v="CONT"/>
    <x v="6"/>
    <m/>
    <m/>
    <m/>
    <m/>
    <m/>
    <m/>
    <m/>
    <m/>
    <n v="135391.22"/>
    <m/>
    <m/>
    <m/>
    <m/>
    <m/>
    <m/>
    <m/>
    <m/>
    <m/>
    <m/>
    <x v="0"/>
    <x v="0"/>
    <m/>
  </r>
  <r>
    <s v=""/>
    <s v=" E0607_102265"/>
    <s v="Final Design - HLAs HW Specification Document"/>
    <s v="6.07.02.03"/>
    <x v="0"/>
    <d v="2024-07-25T00:00:00"/>
    <d v="2024-09-03T00:00:00"/>
    <s v="mahmed"/>
    <s v="jpjamilk"/>
    <n v="135391.22"/>
    <s v="EDIA"/>
    <s v="C"/>
    <s v="Labor"/>
    <s v="TEC"/>
    <m/>
    <s v="BNL"/>
    <s v="PED"/>
    <s v="CONT"/>
    <x v="6"/>
    <m/>
    <m/>
    <m/>
    <m/>
    <m/>
    <m/>
    <m/>
    <m/>
    <n v="135391.22"/>
    <m/>
    <m/>
    <m/>
    <m/>
    <m/>
    <m/>
    <m/>
    <m/>
    <m/>
    <m/>
    <x v="0"/>
    <x v="0"/>
    <m/>
  </r>
  <r>
    <s v=""/>
    <s v=" E0607_102360"/>
    <s v="Final Design - HLAs SW/HW Block Diagrams"/>
    <s v="6.07.02.03"/>
    <x v="0"/>
    <d v="2024-09-04T00:00:00"/>
    <d v="2024-10-11T00:00:00"/>
    <s v="mahmed"/>
    <s v="jpjamilk"/>
    <n v="136914.37"/>
    <s v="EDIA"/>
    <s v="C"/>
    <s v="Labor"/>
    <s v="TEC"/>
    <m/>
    <s v="BNL"/>
    <s v="PED"/>
    <s v="CONT"/>
    <x v="6"/>
    <m/>
    <m/>
    <m/>
    <m/>
    <m/>
    <m/>
    <m/>
    <m/>
    <n v="92906.18"/>
    <n v="44008.19"/>
    <m/>
    <m/>
    <m/>
    <m/>
    <m/>
    <m/>
    <m/>
    <m/>
    <m/>
    <x v="0"/>
    <x v="0"/>
    <m/>
  </r>
  <r>
    <s v=""/>
    <s v=" E0607_102685"/>
    <s v="Final Design - HLAs SW Specification Document"/>
    <s v="6.07.02.03"/>
    <x v="0"/>
    <d v="2024-10-15T00:00:00"/>
    <d v="2024-11-22T00:00:00"/>
    <s v="mahmed"/>
    <s v="jpjamilk"/>
    <n v="140129.91"/>
    <s v="EDIA"/>
    <s v="C"/>
    <s v="Labor"/>
    <s v="TEC"/>
    <m/>
    <s v="BNL"/>
    <s v="PED"/>
    <s v="CONT"/>
    <x v="6"/>
    <m/>
    <m/>
    <m/>
    <m/>
    <m/>
    <m/>
    <m/>
    <m/>
    <m/>
    <n v="140129.91"/>
    <m/>
    <m/>
    <m/>
    <m/>
    <m/>
    <m/>
    <m/>
    <m/>
    <m/>
    <x v="0"/>
    <x v="0"/>
    <m/>
  </r>
  <r>
    <s v=""/>
    <s v=" E0607_101550"/>
    <s v="Final Design - Complete Modifications Required for the Architecture"/>
    <s v="6.07.02.03"/>
    <x v="0"/>
    <d v="2024-03-27T00:00:00"/>
    <d v="2024-05-03T00:00:00"/>
    <s v="mahmed"/>
    <s v="jpjamilk"/>
    <n v="135391.22"/>
    <s v="EDIA"/>
    <s v="C"/>
    <s v="Labor"/>
    <s v="TEC"/>
    <m/>
    <s v="BNL"/>
    <s v="PED"/>
    <s v="CONT"/>
    <x v="6"/>
    <m/>
    <m/>
    <m/>
    <m/>
    <m/>
    <m/>
    <m/>
    <m/>
    <n v="135391.22"/>
    <m/>
    <m/>
    <m/>
    <m/>
    <m/>
    <m/>
    <m/>
    <m/>
    <m/>
    <m/>
    <x v="0"/>
    <x v="0"/>
    <m/>
  </r>
  <r>
    <s v=""/>
    <s v=" E0607_101760"/>
    <s v="HLAs - Phase 1 (Lab testing, Inventory, Dev Names, Data Integration) - Specify, Design, Review"/>
    <s v="6.07.02.03"/>
    <x v="0"/>
    <d v="2024-05-06T00:00:00"/>
    <d v="2024-07-01T00:00:00"/>
    <s v="mahmed"/>
    <s v="jpjamilk"/>
    <n v="148930.34"/>
    <s v="EDIA"/>
    <s v="C"/>
    <s v="Labor"/>
    <s v="TEC"/>
    <m/>
    <s v="BNL"/>
    <s v="PED"/>
    <s v="CONT"/>
    <x v="9"/>
    <m/>
    <m/>
    <m/>
    <m/>
    <m/>
    <m/>
    <m/>
    <m/>
    <n v="148930.34"/>
    <m/>
    <m/>
    <m/>
    <m/>
    <m/>
    <m/>
    <m/>
    <m/>
    <m/>
    <m/>
    <x v="0"/>
    <x v="0"/>
    <m/>
  </r>
  <r>
    <s v=""/>
    <s v=" E0607_102195"/>
    <s v="HLAs - Phase 1 (Lab testing, Inventory, Dev Names, Data Integration) - Implement"/>
    <s v="6.07.02.03"/>
    <x v="0"/>
    <d v="2024-07-02T00:00:00"/>
    <d v="2024-11-22T00:00:00"/>
    <s v="mahmed"/>
    <s v="jpjamilk"/>
    <n v="360115.01"/>
    <s v="EDIA"/>
    <s v="C"/>
    <s v="Labor"/>
    <s v="TEC"/>
    <m/>
    <s v="BNL"/>
    <s v="PED"/>
    <s v="CONT"/>
    <x v="9"/>
    <m/>
    <m/>
    <m/>
    <m/>
    <m/>
    <m/>
    <m/>
    <m/>
    <n v="226872.46"/>
    <n v="133242.54999999999"/>
    <m/>
    <m/>
    <m/>
    <m/>
    <m/>
    <m/>
    <m/>
    <m/>
    <m/>
    <x v="0"/>
    <x v="0"/>
    <m/>
  </r>
  <r>
    <s v=""/>
    <s v=" E0607_102770"/>
    <s v="HLAs - Phase 1 (Lab testing, Inventory, Dev Names, Data Integration) - Test, Modify"/>
    <s v="6.07.02.03"/>
    <x v="0"/>
    <d v="2024-11-25T00:00:00"/>
    <d v="2025-03-24T00:00:00"/>
    <s v="mahmed"/>
    <s v="jpjamilk"/>
    <n v="298341.11"/>
    <s v="EDIA"/>
    <s v="C"/>
    <s v="Labor"/>
    <s v="TEC"/>
    <m/>
    <s v="BNL"/>
    <s v="PED"/>
    <s v="CONT"/>
    <x v="8"/>
    <m/>
    <m/>
    <m/>
    <m/>
    <m/>
    <m/>
    <m/>
    <m/>
    <m/>
    <n v="298341.11"/>
    <m/>
    <m/>
    <m/>
    <m/>
    <m/>
    <m/>
    <m/>
    <m/>
    <m/>
    <x v="0"/>
    <x v="0"/>
    <m/>
  </r>
  <r>
    <s v=""/>
    <s v=" E0607_103100"/>
    <s v="HLAs - Phase 1 (Lab testing, Inventory, Dev Names, Data Integration) - Release"/>
    <s v="6.07.02.03"/>
    <x v="0"/>
    <d v="2025-03-25T00:00:00"/>
    <d v="2025-04-21T00:00:00"/>
    <s v="mahmed"/>
    <s v="jpjamilk"/>
    <n v="74585.279999999999"/>
    <s v="EDIA"/>
    <s v="C"/>
    <s v="Labor"/>
    <s v="TEC"/>
    <m/>
    <s v="BNL"/>
    <s v="PED"/>
    <s v="CONT"/>
    <x v="5"/>
    <m/>
    <m/>
    <m/>
    <m/>
    <m/>
    <m/>
    <m/>
    <m/>
    <m/>
    <n v="74585.279999999999"/>
    <m/>
    <m/>
    <m/>
    <m/>
    <m/>
    <m/>
    <m/>
    <m/>
    <m/>
    <x v="0"/>
    <x v="0"/>
    <m/>
  </r>
  <r>
    <s v=""/>
    <s v=" E0607_103295"/>
    <s v="HLAs - Phase 2 (Travellers, Time Series logging) - Specify, Design, Review"/>
    <s v="6.07.02.03"/>
    <x v="0"/>
    <d v="2025-04-22T00:00:00"/>
    <d v="2025-06-17T00:00:00"/>
    <s v="mahmed"/>
    <s v="jpjamilk"/>
    <n v="154142.9"/>
    <s v="EDIA"/>
    <s v="C"/>
    <s v="Labor"/>
    <s v="TEC"/>
    <m/>
    <s v="BNL"/>
    <s v="PED"/>
    <s v="CONT"/>
    <x v="9"/>
    <m/>
    <m/>
    <m/>
    <m/>
    <m/>
    <m/>
    <m/>
    <m/>
    <m/>
    <n v="154142.9"/>
    <m/>
    <m/>
    <m/>
    <m/>
    <m/>
    <m/>
    <m/>
    <m/>
    <m/>
    <x v="0"/>
    <x v="0"/>
    <m/>
  </r>
  <r>
    <s v=""/>
    <s v=" E0607_103385"/>
    <s v="HLAs - Phase 2 (Travellers, Time Series logging) - Implement"/>
    <s v="6.07.02.03"/>
    <x v="0"/>
    <d v="2025-06-18T00:00:00"/>
    <d v="2025-09-11T00:00:00"/>
    <s v="mahmed"/>
    <s v="jpjamilk"/>
    <n v="367954.03"/>
    <s v="EDIA"/>
    <s v="C"/>
    <s v="Labor"/>
    <s v="TEC"/>
    <m/>
    <s v="BNL"/>
    <s v="PED"/>
    <s v="CONT"/>
    <x v="9"/>
    <m/>
    <m/>
    <m/>
    <m/>
    <m/>
    <m/>
    <m/>
    <m/>
    <m/>
    <n v="367954.03"/>
    <m/>
    <m/>
    <m/>
    <m/>
    <m/>
    <m/>
    <m/>
    <m/>
    <m/>
    <x v="0"/>
    <x v="0"/>
    <m/>
  </r>
  <r>
    <s v=""/>
    <s v=" E0607_103480"/>
    <s v="HLAs - Phase 2 (Travellers, Time Series logging) - Test, Modify"/>
    <s v="6.07.02.03"/>
    <x v="0"/>
    <d v="2025-09-12T00:00:00"/>
    <d v="2025-11-24T00:00:00"/>
    <s v="mahmed"/>
    <s v="jpjamilk"/>
    <n v="306068.14"/>
    <s v="EDIA"/>
    <s v="C"/>
    <s v="Labor"/>
    <s v="TEC"/>
    <m/>
    <s v="BNL"/>
    <s v="PED"/>
    <s v="CONT"/>
    <x v="8"/>
    <m/>
    <m/>
    <m/>
    <m/>
    <m/>
    <m/>
    <m/>
    <m/>
    <m/>
    <n v="79577.72"/>
    <n v="226490.42"/>
    <m/>
    <m/>
    <m/>
    <m/>
    <m/>
    <m/>
    <m/>
    <m/>
    <x v="0"/>
    <x v="0"/>
    <m/>
  </r>
  <r>
    <s v=""/>
    <s v=" E0607_103710"/>
    <s v="HLAs - Phase 2 (Travellers, Time Series logging) - Release"/>
    <s v="6.07.02.03"/>
    <x v="0"/>
    <d v="2025-11-25T00:00:00"/>
    <d v="2025-12-10T00:00:00"/>
    <s v="mahmed"/>
    <s v="jpjamilk"/>
    <n v="77195.759999999995"/>
    <s v="EDIA"/>
    <s v="C"/>
    <s v="Labor"/>
    <s v="TEC"/>
    <m/>
    <s v="BNL"/>
    <s v="PED"/>
    <s v="CONT"/>
    <x v="5"/>
    <m/>
    <m/>
    <m/>
    <m/>
    <m/>
    <m/>
    <m/>
    <m/>
    <m/>
    <m/>
    <n v="77195.759999999995"/>
    <m/>
    <m/>
    <m/>
    <m/>
    <m/>
    <m/>
    <m/>
    <m/>
    <x v="0"/>
    <x v="0"/>
    <m/>
  </r>
  <r>
    <s v=""/>
    <s v=" E0607_103730"/>
    <s v="HLAs - Phase 3 (Parameter display, Electronic logbook, Physics tools) - Specify, Design, Review"/>
    <s v="6.07.02.03"/>
    <x v="0"/>
    <d v="2025-12-11T00:00:00"/>
    <d v="2026-01-09T00:00:00"/>
    <s v="mahmed"/>
    <s v="jpjamilk"/>
    <n v="159537.91"/>
    <s v="EDIA"/>
    <s v="C"/>
    <s v="Labor"/>
    <s v="TEC"/>
    <m/>
    <s v="BNL"/>
    <s v="PED"/>
    <s v="CONT"/>
    <x v="9"/>
    <m/>
    <m/>
    <m/>
    <m/>
    <m/>
    <m/>
    <m/>
    <m/>
    <m/>
    <m/>
    <n v="159537.91"/>
    <m/>
    <m/>
    <m/>
    <m/>
    <m/>
    <m/>
    <m/>
    <m/>
    <x v="0"/>
    <x v="0"/>
    <m/>
  </r>
  <r>
    <s v=""/>
    <s v=" E0607_103795"/>
    <s v="HLAs - Phase 3 (Parameter display, Electronic logbook, Physics tools) - Implement"/>
    <s v="6.07.02.03"/>
    <x v="0"/>
    <d v="2026-01-12T00:00:00"/>
    <d v="2026-03-24T00:00:00"/>
    <s v="mahmed"/>
    <s v="jpjamilk"/>
    <n v="380832.42"/>
    <s v="EDIA"/>
    <s v="C"/>
    <s v="Labor"/>
    <s v="TEC"/>
    <m/>
    <s v="BNL"/>
    <s v="PED"/>
    <s v="CONT"/>
    <x v="9"/>
    <m/>
    <m/>
    <m/>
    <m/>
    <m/>
    <m/>
    <m/>
    <m/>
    <m/>
    <m/>
    <n v="380832.42"/>
    <m/>
    <m/>
    <m/>
    <m/>
    <m/>
    <m/>
    <m/>
    <m/>
    <x v="0"/>
    <x v="0"/>
    <m/>
  </r>
  <r>
    <s v=""/>
    <s v=" E0607_103855"/>
    <s v="HLAs - Phase 3 (Parameter display, Electronic logbook, Physics tools) - Test, Modify"/>
    <s v="6.07.02.03"/>
    <x v="0"/>
    <d v="2026-03-25T00:00:00"/>
    <d v="2026-05-19T00:00:00"/>
    <s v="mahmed"/>
    <s v="jpjamilk"/>
    <n v="308783.03999999998"/>
    <s v="EDIA"/>
    <s v="C"/>
    <s v="Labor"/>
    <s v="TEC"/>
    <m/>
    <s v="BNL"/>
    <s v="PED"/>
    <s v="CONT"/>
    <x v="8"/>
    <m/>
    <m/>
    <m/>
    <m/>
    <m/>
    <m/>
    <m/>
    <m/>
    <m/>
    <m/>
    <n v="308783.03999999998"/>
    <m/>
    <m/>
    <m/>
    <m/>
    <m/>
    <m/>
    <m/>
    <m/>
    <x v="0"/>
    <x v="0"/>
    <m/>
  </r>
  <r>
    <s v=""/>
    <s v=" E0607_103955"/>
    <s v="HLAs - Phase 3 (Parameter display, Electronic logbook, Physics tools) - Release"/>
    <s v="6.07.02.03"/>
    <x v="0"/>
    <d v="2026-05-20T00:00:00"/>
    <d v="2026-06-03T00:00:00"/>
    <s v="mahmed"/>
    <s v="jpjamilk"/>
    <n v="77195.759999999995"/>
    <s v="EDIA"/>
    <s v="C"/>
    <s v="Labor"/>
    <s v="TEC"/>
    <m/>
    <s v="BNL"/>
    <s v="PED"/>
    <s v="CONT"/>
    <x v="5"/>
    <m/>
    <m/>
    <m/>
    <m/>
    <m/>
    <m/>
    <m/>
    <m/>
    <m/>
    <m/>
    <n v="77195.759999999995"/>
    <m/>
    <m/>
    <m/>
    <m/>
    <m/>
    <m/>
    <m/>
    <m/>
    <x v="0"/>
    <x v="0"/>
    <m/>
  </r>
  <r>
    <s v=""/>
    <s v=" E0607_104135"/>
    <s v="HLAs - Phase 4 (Synoptic display, Setting history, App history) - Specify, Design, Review"/>
    <s v="6.07.02.03"/>
    <x v="0"/>
    <d v="2026-06-04T00:00:00"/>
    <d v="2026-07-01T00:00:00"/>
    <s v="mahmed"/>
    <s v="jpjamilk"/>
    <n v="159537.91"/>
    <s v="EDIA"/>
    <s v="C"/>
    <s v="Labor"/>
    <s v="TEC"/>
    <m/>
    <s v="BNL"/>
    <s v="PED"/>
    <s v="CONT"/>
    <x v="9"/>
    <m/>
    <m/>
    <m/>
    <m/>
    <m/>
    <m/>
    <m/>
    <m/>
    <m/>
    <m/>
    <n v="159537.91"/>
    <m/>
    <m/>
    <m/>
    <m/>
    <m/>
    <m/>
    <m/>
    <m/>
    <x v="0"/>
    <x v="0"/>
    <m/>
  </r>
  <r>
    <s v=""/>
    <s v=" E0607_104145"/>
    <s v="HLAs - Phase 4 (Synoptic display, Setting history, App history) - Implement"/>
    <s v="6.07.02.03"/>
    <x v="0"/>
    <d v="2026-07-02T00:00:00"/>
    <d v="2026-09-11T00:00:00"/>
    <s v="mahmed"/>
    <s v="jpjamilk"/>
    <n v="380832.42"/>
    <s v="EDIA"/>
    <s v="C"/>
    <s v="Labor"/>
    <s v="TEC"/>
    <m/>
    <s v="BNL"/>
    <s v="PED"/>
    <s v="CONT"/>
    <x v="9"/>
    <m/>
    <m/>
    <m/>
    <m/>
    <m/>
    <m/>
    <m/>
    <m/>
    <m/>
    <m/>
    <n v="380832.42"/>
    <m/>
    <m/>
    <m/>
    <m/>
    <m/>
    <m/>
    <m/>
    <m/>
    <x v="0"/>
    <x v="0"/>
    <m/>
  </r>
  <r>
    <s v=""/>
    <s v=" E0607_104555"/>
    <s v="HLAs - Phase 4 (Synoptic display, Setting history, App history) - Test, Modify"/>
    <s v="6.07.02.03"/>
    <x v="0"/>
    <d v="2026-09-14T00:00:00"/>
    <d v="2026-11-09T00:00:00"/>
    <s v="mahmed"/>
    <s v="jpjamilk"/>
    <n v="316078.03999999998"/>
    <s v="EDIA"/>
    <s v="C"/>
    <s v="Labor"/>
    <s v="TEC"/>
    <m/>
    <s v="BNL"/>
    <s v="PED"/>
    <s v="CONT"/>
    <x v="8"/>
    <m/>
    <m/>
    <m/>
    <m/>
    <m/>
    <m/>
    <m/>
    <m/>
    <m/>
    <m/>
    <n v="102725.36"/>
    <n v="213352.68"/>
    <m/>
    <m/>
    <m/>
    <m/>
    <m/>
    <m/>
    <m/>
    <x v="0"/>
    <x v="0"/>
    <m/>
  </r>
  <r>
    <s v=""/>
    <s v=" E0607_104595"/>
    <s v="HLAs - Phase 4 (Synoptic display, Setting history, App history) - Release"/>
    <s v="6.07.02.03"/>
    <x v="0"/>
    <d v="2026-11-10T00:00:00"/>
    <d v="2026-11-24T00:00:00"/>
    <s v="mahmed"/>
    <s v="jpjamilk"/>
    <n v="79897.61"/>
    <s v="EDIA"/>
    <s v="C"/>
    <s v="Labor"/>
    <s v="TEC"/>
    <m/>
    <s v="BNL"/>
    <s v="PED"/>
    <s v="CONT"/>
    <x v="5"/>
    <m/>
    <m/>
    <m/>
    <m/>
    <m/>
    <m/>
    <m/>
    <m/>
    <m/>
    <m/>
    <m/>
    <n v="79897.61"/>
    <m/>
    <m/>
    <m/>
    <m/>
    <m/>
    <m/>
    <m/>
    <x v="0"/>
    <x v="0"/>
    <m/>
  </r>
  <r>
    <s v=""/>
    <s v=" E0607_104605"/>
    <s v="HLAs - Phase 5 (Save/Restore, Sequencing) - Specify, Design, Review"/>
    <s v="6.07.02.03"/>
    <x v="0"/>
    <d v="2026-11-25T00:00:00"/>
    <d v="2026-12-24T00:00:00"/>
    <s v="mahmed"/>
    <s v="jpjamilk"/>
    <n v="165121.73000000001"/>
    <s v="EDIA"/>
    <s v="C"/>
    <s v="Labor"/>
    <s v="TEC"/>
    <m/>
    <s v="BNL"/>
    <s v="PED"/>
    <s v="CONT"/>
    <x v="9"/>
    <m/>
    <m/>
    <m/>
    <m/>
    <m/>
    <m/>
    <m/>
    <m/>
    <m/>
    <m/>
    <m/>
    <n v="165121.73000000001"/>
    <m/>
    <m/>
    <m/>
    <m/>
    <m/>
    <m/>
    <m/>
    <x v="0"/>
    <x v="0"/>
    <m/>
  </r>
  <r>
    <s v=""/>
    <s v=" E0607_104660"/>
    <s v="HLAs - Phase 5 (Save/Restore, Sequencing) - Implement"/>
    <s v="6.07.02.03"/>
    <x v="0"/>
    <d v="2026-12-28T00:00:00"/>
    <d v="2027-03-10T00:00:00"/>
    <s v="mahmed"/>
    <s v="jpjamilk"/>
    <n v="394161.55"/>
    <s v="EDIA"/>
    <s v="C"/>
    <s v="Labor"/>
    <s v="TEC"/>
    <m/>
    <s v="BNL"/>
    <s v="PED"/>
    <s v="CONT"/>
    <x v="9"/>
    <m/>
    <m/>
    <m/>
    <m/>
    <m/>
    <m/>
    <m/>
    <m/>
    <m/>
    <m/>
    <m/>
    <n v="394161.55"/>
    <m/>
    <m/>
    <m/>
    <m/>
    <m/>
    <m/>
    <m/>
    <x v="0"/>
    <x v="0"/>
    <m/>
  </r>
  <r>
    <s v=""/>
    <s v=" E0607_105280"/>
    <s v="HLAs - Phase 5 (Save/Restore, Sequencing) - Test, Modify"/>
    <s v="6.07.02.03"/>
    <x v="0"/>
    <d v="2027-03-11T00:00:00"/>
    <d v="2027-05-05T00:00:00"/>
    <s v="mahmed"/>
    <s v="jpjamilk"/>
    <n v="319590.45"/>
    <s v="EDIA"/>
    <s v="C"/>
    <s v="Labor"/>
    <s v="TEC"/>
    <m/>
    <s v="BNL"/>
    <s v="PED"/>
    <s v="CONT"/>
    <x v="8"/>
    <m/>
    <m/>
    <m/>
    <m/>
    <m/>
    <m/>
    <m/>
    <m/>
    <m/>
    <m/>
    <m/>
    <n v="319590.45"/>
    <m/>
    <m/>
    <m/>
    <m/>
    <m/>
    <m/>
    <m/>
    <x v="0"/>
    <x v="0"/>
    <m/>
  </r>
  <r>
    <s v=""/>
    <s v=" E0607_105845"/>
    <s v="HLAs - Phase 5 (Save/Restore, Sequencing) - Release"/>
    <s v="6.07.02.03"/>
    <x v="0"/>
    <d v="2027-05-06T00:00:00"/>
    <d v="2027-05-19T00:00:00"/>
    <s v="mahmed"/>
    <s v="jpjamilk"/>
    <n v="79897.61"/>
    <s v="EDIA"/>
    <s v="C"/>
    <s v="Labor"/>
    <s v="TEC"/>
    <m/>
    <s v="BNL"/>
    <s v="PED"/>
    <s v="CONT"/>
    <x v="5"/>
    <m/>
    <m/>
    <m/>
    <m/>
    <m/>
    <m/>
    <m/>
    <m/>
    <m/>
    <m/>
    <m/>
    <n v="79897.61"/>
    <m/>
    <m/>
    <m/>
    <m/>
    <m/>
    <m/>
    <m/>
    <x v="0"/>
    <x v="0"/>
    <m/>
  </r>
  <r>
    <s v=""/>
    <s v=" E0607_105885"/>
    <s v="HLAs - Phase 6 (Alarms) - Specify, Design, Review"/>
    <s v="6.07.02.03"/>
    <x v="0"/>
    <d v="2027-05-20T00:00:00"/>
    <d v="2027-06-17T00:00:00"/>
    <s v="mahmed"/>
    <s v="jpjamilk"/>
    <n v="165121.73000000001"/>
    <s v="EDIA"/>
    <s v="C"/>
    <s v="Labor"/>
    <s v="TEC"/>
    <m/>
    <s v="BNL"/>
    <s v="PED"/>
    <s v="CONT"/>
    <x v="9"/>
    <m/>
    <m/>
    <m/>
    <m/>
    <m/>
    <m/>
    <m/>
    <m/>
    <m/>
    <m/>
    <m/>
    <n v="165121.73000000001"/>
    <m/>
    <m/>
    <m/>
    <m/>
    <m/>
    <m/>
    <m/>
    <x v="0"/>
    <x v="0"/>
    <m/>
  </r>
  <r>
    <s v=""/>
    <s v=" E0607_105985"/>
    <s v="HLAs - Phase 6 (Alarms) - Implement"/>
    <s v="6.07.02.03"/>
    <x v="0"/>
    <d v="2027-06-18T00:00:00"/>
    <d v="2027-08-27T00:00:00"/>
    <s v="mahmed"/>
    <s v="jpjamilk"/>
    <n v="394161.55"/>
    <s v="EDIA"/>
    <s v="C"/>
    <s v="Labor"/>
    <s v="TEC"/>
    <m/>
    <s v="BNL"/>
    <s v="PED"/>
    <s v="CONT"/>
    <x v="9"/>
    <m/>
    <m/>
    <m/>
    <m/>
    <m/>
    <m/>
    <m/>
    <m/>
    <m/>
    <m/>
    <m/>
    <n v="394161.55"/>
    <m/>
    <m/>
    <m/>
    <m/>
    <m/>
    <m/>
    <m/>
    <x v="0"/>
    <x v="0"/>
    <m/>
  </r>
  <r>
    <s v=""/>
    <s v=" E0607_106055"/>
    <s v="HLAs - Phase 6 (Alarms) - Test, Modify"/>
    <s v="6.07.02.03"/>
    <x v="0"/>
    <d v="2027-08-30T00:00:00"/>
    <d v="2027-10-26T00:00:00"/>
    <s v="mahmed"/>
    <s v="jpjamilk"/>
    <n v="324344.36"/>
    <s v="EDIA"/>
    <s v="C"/>
    <s v="Labor"/>
    <s v="TEC"/>
    <m/>
    <s v="BNL"/>
    <s v="PED"/>
    <s v="CONT"/>
    <x v="8"/>
    <m/>
    <m/>
    <m/>
    <m/>
    <m/>
    <m/>
    <m/>
    <m/>
    <m/>
    <m/>
    <m/>
    <n v="186498.01"/>
    <n v="137846.35"/>
    <m/>
    <m/>
    <m/>
    <m/>
    <m/>
    <m/>
    <x v="0"/>
    <x v="0"/>
    <m/>
  </r>
  <r>
    <s v=""/>
    <s v=" E0607_106155"/>
    <s v="HLAs - Phase 6 (Alarms) - Release"/>
    <s v="6.07.02.03"/>
    <x v="0"/>
    <d v="2027-10-27T00:00:00"/>
    <d v="2027-11-09T00:00:00"/>
    <s v="mahmed"/>
    <s v="jpjamilk"/>
    <n v="82694.03"/>
    <s v="EDIA"/>
    <s v="C"/>
    <s v="Labor"/>
    <s v="TEC"/>
    <m/>
    <s v="BNL"/>
    <s v="PED"/>
    <s v="CONT"/>
    <x v="5"/>
    <m/>
    <m/>
    <m/>
    <m/>
    <m/>
    <m/>
    <m/>
    <m/>
    <m/>
    <m/>
    <m/>
    <m/>
    <n v="82694.03"/>
    <m/>
    <m/>
    <m/>
    <m/>
    <m/>
    <m/>
    <x v="0"/>
    <x v="0"/>
    <m/>
  </r>
  <r>
    <s v=""/>
    <s v=" E0607_106165"/>
    <s v="HLAs - Phase 7 (Health monitoring) - Specify, Design, Review"/>
    <s v="6.07.02.03"/>
    <x v="0"/>
    <d v="2027-11-10T00:00:00"/>
    <d v="2027-12-10T00:00:00"/>
    <s v="mahmed"/>
    <s v="jpjamilk"/>
    <n v="170900.99"/>
    <s v="EDIA"/>
    <s v="C"/>
    <s v="Labor"/>
    <s v="TEC"/>
    <m/>
    <s v="BNL"/>
    <s v="PED"/>
    <s v="CONT"/>
    <x v="9"/>
    <m/>
    <m/>
    <m/>
    <m/>
    <m/>
    <m/>
    <m/>
    <m/>
    <m/>
    <m/>
    <m/>
    <m/>
    <n v="170900.99"/>
    <m/>
    <m/>
    <m/>
    <m/>
    <m/>
    <m/>
    <x v="0"/>
    <x v="0"/>
    <m/>
  </r>
  <r>
    <s v=""/>
    <s v=" E0607_106175"/>
    <s v="HLAs - Phase 7 (Health monitoring) - Implement"/>
    <s v="6.07.02.03"/>
    <x v="0"/>
    <d v="2027-12-13T00:00:00"/>
    <d v="2028-02-24T00:00:00"/>
    <s v="mahmed"/>
    <s v="jpjamilk"/>
    <n v="407957.21"/>
    <s v="EDIA"/>
    <s v="C"/>
    <s v="Labor"/>
    <s v="TEC"/>
    <m/>
    <s v="BNL"/>
    <s v="PED"/>
    <s v="CONT"/>
    <x v="9"/>
    <m/>
    <m/>
    <m/>
    <m/>
    <m/>
    <m/>
    <m/>
    <m/>
    <m/>
    <m/>
    <m/>
    <m/>
    <n v="407957.21"/>
    <m/>
    <m/>
    <m/>
    <m/>
    <m/>
    <m/>
    <x v="0"/>
    <x v="0"/>
    <m/>
  </r>
  <r>
    <s v=""/>
    <s v=" E0607_106275"/>
    <s v="HLAs - Phase 7 (Health monitoring) - Test, Modify"/>
    <s v="6.07.02.03"/>
    <x v="0"/>
    <d v="2028-02-25T00:00:00"/>
    <d v="2028-04-20T00:00:00"/>
    <s v="mahmed"/>
    <s v="jpjamilk"/>
    <n v="330776.12"/>
    <s v="EDIA"/>
    <s v="C"/>
    <s v="Labor"/>
    <s v="TEC"/>
    <m/>
    <s v="BNL"/>
    <s v="PED"/>
    <s v="CONT"/>
    <x v="8"/>
    <m/>
    <m/>
    <m/>
    <m/>
    <m/>
    <m/>
    <m/>
    <m/>
    <m/>
    <m/>
    <m/>
    <m/>
    <n v="330776.12"/>
    <m/>
    <m/>
    <m/>
    <m/>
    <m/>
    <m/>
    <x v="0"/>
    <x v="0"/>
    <m/>
  </r>
  <r>
    <s v=""/>
    <s v=" E0607_106285"/>
    <s v="HLAs - Phase 7 (Health monitoring) - Release"/>
    <s v="6.07.02.03"/>
    <x v="0"/>
    <d v="2028-04-21T00:00:00"/>
    <d v="2028-05-04T00:00:00"/>
    <s v="mahmed"/>
    <s v="jpjamilk"/>
    <n v="82694.03"/>
    <s v="EDIA"/>
    <s v="C"/>
    <s v="Labor"/>
    <s v="TEC"/>
    <m/>
    <s v="BNL"/>
    <s v="PED"/>
    <s v="CONT"/>
    <x v="5"/>
    <m/>
    <m/>
    <m/>
    <m/>
    <m/>
    <m/>
    <m/>
    <m/>
    <m/>
    <m/>
    <m/>
    <m/>
    <n v="82694.03"/>
    <m/>
    <m/>
    <m/>
    <m/>
    <m/>
    <m/>
    <x v="0"/>
    <x v="0"/>
    <m/>
  </r>
  <r>
    <s v=""/>
    <s v=" E0607_106295"/>
    <s v="HLAs - Phase 8 (Access restriction) - Specify, Design, Review"/>
    <s v="6.07.02.03"/>
    <x v="0"/>
    <d v="2028-05-05T00:00:00"/>
    <d v="2028-06-02T00:00:00"/>
    <s v="mahmed"/>
    <s v="jpjamilk"/>
    <n v="170900.99"/>
    <s v="EDIA"/>
    <s v="C"/>
    <s v="Labor"/>
    <s v="TEC"/>
    <m/>
    <s v="BNL"/>
    <s v="PED"/>
    <s v="CONT"/>
    <x v="9"/>
    <m/>
    <m/>
    <m/>
    <m/>
    <m/>
    <m/>
    <m/>
    <m/>
    <m/>
    <m/>
    <m/>
    <m/>
    <n v="170900.99"/>
    <m/>
    <m/>
    <m/>
    <m/>
    <m/>
    <m/>
    <x v="0"/>
    <x v="0"/>
    <m/>
  </r>
  <r>
    <s v=""/>
    <s v=" E0607_106335"/>
    <s v="HLAs - Phase 8 (Access restriction) - Implement"/>
    <s v="6.07.02.03"/>
    <x v="0"/>
    <d v="2028-06-05T00:00:00"/>
    <d v="2028-08-14T00:00:00"/>
    <s v="mahmed"/>
    <s v="jpjamilk"/>
    <n v="407957.21"/>
    <s v="EDIA"/>
    <s v="C"/>
    <s v="Labor"/>
    <s v="TEC"/>
    <m/>
    <s v="BNL"/>
    <s v="PED"/>
    <s v="CONT"/>
    <x v="9"/>
    <m/>
    <m/>
    <m/>
    <m/>
    <m/>
    <m/>
    <m/>
    <m/>
    <m/>
    <m/>
    <m/>
    <m/>
    <n v="407957.21"/>
    <m/>
    <m/>
    <m/>
    <m/>
    <m/>
    <m/>
    <x v="0"/>
    <x v="0"/>
    <m/>
  </r>
  <r>
    <s v=""/>
    <s v=" E0607_106390"/>
    <s v="HLAs - Phase 8 (Access restriction) - Test, Modify"/>
    <s v="6.07.02.03"/>
    <x v="0"/>
    <d v="2028-08-15T00:00:00"/>
    <d v="2028-10-11T00:00:00"/>
    <s v="mahmed"/>
    <s v="jpjamilk"/>
    <n v="332802.12"/>
    <s v="EDIA"/>
    <s v="C"/>
    <s v="Labor"/>
    <s v="TEC"/>
    <m/>
    <s v="BNL"/>
    <s v="PED"/>
    <s v="CONT"/>
    <x v="8"/>
    <m/>
    <m/>
    <m/>
    <m/>
    <m/>
    <m/>
    <m/>
    <m/>
    <m/>
    <m/>
    <m/>
    <m/>
    <n v="274561.75"/>
    <n v="58240.37"/>
    <m/>
    <m/>
    <m/>
    <m/>
    <m/>
    <x v="0"/>
    <x v="0"/>
    <m/>
  </r>
  <r>
    <s v=""/>
    <s v=" E0607_106430"/>
    <s v="HLAs - Phase 8 (Access restriction) - Release"/>
    <s v="6.07.02.03"/>
    <x v="0"/>
    <d v="2028-10-12T00:00:00"/>
    <d v="2028-10-25T00:00:00"/>
    <s v="mahmed"/>
    <s v="jpjamilk"/>
    <n v="85588.32"/>
    <s v="EDIA"/>
    <s v="C"/>
    <s v="Labor"/>
    <s v="TEC"/>
    <m/>
    <s v="BNL"/>
    <s v="PED"/>
    <s v="CONT"/>
    <x v="5"/>
    <m/>
    <m/>
    <m/>
    <m/>
    <m/>
    <m/>
    <m/>
    <m/>
    <m/>
    <m/>
    <m/>
    <m/>
    <m/>
    <n v="85588.32"/>
    <m/>
    <m/>
    <m/>
    <m/>
    <m/>
    <x v="0"/>
    <x v="0"/>
    <m/>
  </r>
  <r>
    <s v=""/>
    <s v=" E0607_106435"/>
    <s v="Implementation - App Development for HLAs"/>
    <s v="6.07.02.03"/>
    <x v="0"/>
    <d v="2028-10-26T00:00:00"/>
    <d v="2029-01-25T00:00:00"/>
    <s v="mahmed"/>
    <s v="jpjamilk"/>
    <n v="111264.82"/>
    <s v="EDIA"/>
    <s v="C"/>
    <s v="Labor"/>
    <s v="TEC"/>
    <m/>
    <s v="BNL"/>
    <s v="PED"/>
    <s v="CONT"/>
    <x v="9"/>
    <m/>
    <m/>
    <m/>
    <m/>
    <m/>
    <m/>
    <m/>
    <m/>
    <m/>
    <m/>
    <m/>
    <m/>
    <m/>
    <n v="111264.82"/>
    <m/>
    <m/>
    <m/>
    <m/>
    <m/>
    <x v="0"/>
    <x v="0"/>
    <m/>
  </r>
  <r>
    <s v=""/>
    <s v=" E0607_106445"/>
    <s v="Implementation - Pre-Injector IRR Support for HLAs"/>
    <s v="6.07.02.03"/>
    <x v="0"/>
    <d v="2028-10-26T00:00:00"/>
    <d v="2029-01-25T00:00:00"/>
    <s v="mahmed"/>
    <s v="jpjamilk"/>
    <n v="111264.82"/>
    <s v="EDIA"/>
    <s v="C"/>
    <s v="Labor"/>
    <s v="TEC"/>
    <m/>
    <s v="BNL"/>
    <s v="PED"/>
    <s v="CONT"/>
    <x v="8"/>
    <m/>
    <m/>
    <m/>
    <m/>
    <m/>
    <m/>
    <m/>
    <m/>
    <m/>
    <m/>
    <m/>
    <m/>
    <m/>
    <n v="111264.82"/>
    <m/>
    <m/>
    <m/>
    <m/>
    <m/>
    <x v="0"/>
    <x v="0"/>
    <m/>
  </r>
  <r>
    <s v=""/>
    <s v=" E0607_106450"/>
    <s v="Implementation - ESR IRR Support for HLAs"/>
    <s v="6.07.02.03"/>
    <x v="0"/>
    <d v="2028-10-26T00:00:00"/>
    <d v="2029-01-25T00:00:00"/>
    <s v="mahmed"/>
    <s v="jpjamilk"/>
    <n v="111264.82"/>
    <s v="EDIA"/>
    <s v="C"/>
    <s v="Labor"/>
    <s v="TEC"/>
    <m/>
    <s v="BNL"/>
    <s v="PED"/>
    <s v="CONT"/>
    <x v="8"/>
    <m/>
    <m/>
    <m/>
    <m/>
    <m/>
    <m/>
    <m/>
    <m/>
    <m/>
    <m/>
    <m/>
    <m/>
    <m/>
    <n v="111264.82"/>
    <m/>
    <m/>
    <m/>
    <m/>
    <m/>
    <x v="0"/>
    <x v="0"/>
    <m/>
  </r>
  <r>
    <s v=""/>
    <s v=" E0607_106455"/>
    <s v="Implementation - HSR IRR Support for HLAs"/>
    <s v="6.07.02.03"/>
    <x v="0"/>
    <d v="2028-10-26T00:00:00"/>
    <d v="2029-01-25T00:00:00"/>
    <s v="mahmed"/>
    <s v="jpjamilk"/>
    <n v="111264.82"/>
    <s v="EDIA"/>
    <s v="C"/>
    <s v="Labor"/>
    <s v="TEC"/>
    <m/>
    <s v="BNL"/>
    <s v="PED"/>
    <s v="CONT"/>
    <x v="8"/>
    <m/>
    <m/>
    <m/>
    <m/>
    <m/>
    <m/>
    <m/>
    <m/>
    <m/>
    <m/>
    <m/>
    <m/>
    <m/>
    <n v="111264.82"/>
    <m/>
    <m/>
    <m/>
    <m/>
    <m/>
    <x v="0"/>
    <x v="0"/>
    <m/>
  </r>
  <r>
    <s v=""/>
    <s v=" E0607_106460"/>
    <s v="Implementation - RCS IRR Support for HLAs"/>
    <s v="6.07.02.03"/>
    <x v="0"/>
    <d v="2028-10-26T00:00:00"/>
    <d v="2029-01-25T00:00:00"/>
    <s v="mahmed"/>
    <s v="jpjamilk"/>
    <n v="111264.82"/>
    <s v="EDIA"/>
    <s v="C"/>
    <s v="Labor"/>
    <s v="TEC"/>
    <m/>
    <s v="BNL"/>
    <s v="PED"/>
    <s v="CONT"/>
    <x v="8"/>
    <m/>
    <m/>
    <m/>
    <m/>
    <m/>
    <m/>
    <m/>
    <m/>
    <m/>
    <m/>
    <m/>
    <m/>
    <m/>
    <n v="111264.82"/>
    <m/>
    <m/>
    <m/>
    <m/>
    <m/>
    <x v="0"/>
    <x v="0"/>
    <m/>
  </r>
  <r>
    <s v=""/>
    <s v=" E0607_106465"/>
    <s v="Implementation - SHC IRR Support for HLAs"/>
    <s v="6.07.02.03"/>
    <x v="0"/>
    <d v="2028-10-26T00:00:00"/>
    <d v="2029-01-25T00:00:00"/>
    <s v="mahmed"/>
    <s v="jpjamilk"/>
    <n v="111264.82"/>
    <s v="EDIA"/>
    <s v="C"/>
    <s v="Labor"/>
    <s v="TEC"/>
    <m/>
    <s v="BNL"/>
    <s v="PED"/>
    <s v="CONT"/>
    <x v="8"/>
    <m/>
    <m/>
    <m/>
    <m/>
    <m/>
    <m/>
    <m/>
    <m/>
    <m/>
    <m/>
    <m/>
    <m/>
    <m/>
    <n v="111264.82"/>
    <m/>
    <m/>
    <m/>
    <m/>
    <m/>
    <x v="0"/>
    <x v="0"/>
    <m/>
  </r>
  <r>
    <s v=""/>
    <s v=" E0607_106505"/>
    <s v="Integration - App Development for HLAs"/>
    <s v="6.07.02.03"/>
    <x v="0"/>
    <d v="2029-01-26T00:00:00"/>
    <d v="2029-04-20T00:00:00"/>
    <s v="mahmed"/>
    <s v="jpjamilk"/>
    <n v="85588.32"/>
    <s v="EDIA"/>
    <s v="C"/>
    <s v="Labor"/>
    <s v="TEC"/>
    <m/>
    <s v="BNL"/>
    <s v="PED"/>
    <s v="CONT"/>
    <x v="9"/>
    <m/>
    <m/>
    <m/>
    <m/>
    <m/>
    <m/>
    <m/>
    <m/>
    <m/>
    <m/>
    <m/>
    <m/>
    <m/>
    <n v="85588.32"/>
    <m/>
    <m/>
    <m/>
    <m/>
    <m/>
    <x v="0"/>
    <x v="0"/>
    <m/>
  </r>
  <r>
    <s v=""/>
    <s v=" E0607_106510"/>
    <s v="Integration - HLAs End to end Testing for Each Type for Pre-Injector (by instance)"/>
    <s v="6.07.02.03"/>
    <x v="0"/>
    <d v="2029-01-26T00:00:00"/>
    <d v="2029-04-20T00:00:00"/>
    <s v="mahmed"/>
    <s v="jpjamilk"/>
    <n v="85588.32"/>
    <s v="EDIA"/>
    <s v="C"/>
    <s v="Labor"/>
    <s v="TEC"/>
    <m/>
    <s v="BNL"/>
    <s v="PED"/>
    <s v="CONT"/>
    <x v="8"/>
    <m/>
    <m/>
    <m/>
    <m/>
    <m/>
    <m/>
    <m/>
    <m/>
    <m/>
    <m/>
    <m/>
    <m/>
    <m/>
    <n v="85588.32"/>
    <m/>
    <m/>
    <m/>
    <m/>
    <m/>
    <x v="0"/>
    <x v="0"/>
    <m/>
  </r>
  <r>
    <s v=""/>
    <s v=" E0607_106515"/>
    <s v="Integration - HLAs End to end Testing for Each Type for ESR (by instance)"/>
    <s v="6.07.02.03"/>
    <x v="0"/>
    <d v="2029-01-26T00:00:00"/>
    <d v="2029-04-20T00:00:00"/>
    <s v="mahmed"/>
    <s v="jpjamilk"/>
    <n v="85588.32"/>
    <s v="EDIA"/>
    <s v="C"/>
    <s v="Labor"/>
    <s v="TEC"/>
    <m/>
    <s v="BNL"/>
    <s v="PED"/>
    <s v="CONT"/>
    <x v="8"/>
    <m/>
    <m/>
    <m/>
    <m/>
    <m/>
    <m/>
    <m/>
    <m/>
    <m/>
    <m/>
    <m/>
    <m/>
    <m/>
    <n v="85588.32"/>
    <m/>
    <m/>
    <m/>
    <m/>
    <m/>
    <x v="0"/>
    <x v="0"/>
    <m/>
  </r>
  <r>
    <s v=""/>
    <s v=" E0607_106520"/>
    <s v="Integration - HLAs End to end Testing for Each Type for HSR (by instance)"/>
    <s v="6.07.02.03"/>
    <x v="0"/>
    <d v="2029-01-26T00:00:00"/>
    <d v="2029-04-20T00:00:00"/>
    <s v="mahmed"/>
    <s v="jpjamilk"/>
    <n v="85588.32"/>
    <s v="EDIA"/>
    <s v="C"/>
    <s v="Labor"/>
    <s v="TEC"/>
    <m/>
    <s v="BNL"/>
    <s v="PED"/>
    <s v="CONT"/>
    <x v="8"/>
    <m/>
    <m/>
    <m/>
    <m/>
    <m/>
    <m/>
    <m/>
    <m/>
    <m/>
    <m/>
    <m/>
    <m/>
    <m/>
    <n v="85588.32"/>
    <m/>
    <m/>
    <m/>
    <m/>
    <m/>
    <x v="0"/>
    <x v="0"/>
    <m/>
  </r>
  <r>
    <s v=""/>
    <s v=" E0607_106525"/>
    <s v="Integration - HLAs End to end Testing for Each Type for RCS (by instance)"/>
    <s v="6.07.02.03"/>
    <x v="0"/>
    <d v="2029-01-26T00:00:00"/>
    <d v="2029-04-20T00:00:00"/>
    <s v="mahmed"/>
    <s v="jpjamilk"/>
    <n v="85588.32"/>
    <s v="EDIA"/>
    <s v="C"/>
    <s v="Labor"/>
    <s v="TEC"/>
    <m/>
    <s v="BNL"/>
    <s v="PED"/>
    <s v="CONT"/>
    <x v="8"/>
    <m/>
    <m/>
    <m/>
    <m/>
    <m/>
    <m/>
    <m/>
    <m/>
    <m/>
    <m/>
    <m/>
    <m/>
    <m/>
    <n v="85588.32"/>
    <m/>
    <m/>
    <m/>
    <m/>
    <m/>
    <x v="0"/>
    <x v="0"/>
    <m/>
  </r>
  <r>
    <s v=""/>
    <s v=" E0607_106530"/>
    <s v="Integration - HLAs End to end Testing for Each Type for SHC (by instance)"/>
    <s v="6.07.02.03"/>
    <x v="0"/>
    <d v="2029-01-26T00:00:00"/>
    <d v="2029-04-20T00:00:00"/>
    <s v="mahmed"/>
    <s v="jpjamilk"/>
    <n v="85588.32"/>
    <s v="EDIA"/>
    <s v="C"/>
    <s v="Labor"/>
    <s v="TEC"/>
    <m/>
    <s v="BNL"/>
    <s v="PED"/>
    <s v="CONT"/>
    <x v="8"/>
    <m/>
    <m/>
    <m/>
    <m/>
    <m/>
    <m/>
    <m/>
    <m/>
    <m/>
    <m/>
    <m/>
    <m/>
    <m/>
    <n v="85588.32"/>
    <m/>
    <m/>
    <m/>
    <m/>
    <m/>
    <x v="0"/>
    <x v="0"/>
    <m/>
  </r>
  <r>
    <s v=""/>
    <s v=" E0607_106570"/>
    <s v="Integration - Pre-Injector ARR Support for HLAs"/>
    <s v="6.07.02.03"/>
    <x v="0"/>
    <d v="2029-04-23T00:00:00"/>
    <d v="2029-07-17T00:00:00"/>
    <s v="mahmed"/>
    <s v="jpjamilk"/>
    <n v="102705.98"/>
    <s v="EDIA"/>
    <s v="C"/>
    <s v="Labor"/>
    <s v="TEC"/>
    <m/>
    <s v="BNL"/>
    <s v="PED"/>
    <s v="CONT"/>
    <x v="8"/>
    <m/>
    <m/>
    <m/>
    <m/>
    <m/>
    <m/>
    <m/>
    <m/>
    <m/>
    <m/>
    <m/>
    <m/>
    <m/>
    <n v="102705.98"/>
    <m/>
    <m/>
    <m/>
    <m/>
    <m/>
    <x v="0"/>
    <x v="0"/>
    <m/>
  </r>
  <r>
    <s v=""/>
    <s v=" E0607_106575"/>
    <s v="Integration - ESR ARR Support for HLAs"/>
    <s v="6.07.02.03"/>
    <x v="0"/>
    <d v="2029-04-23T00:00:00"/>
    <d v="2029-07-17T00:00:00"/>
    <s v="mahmed"/>
    <s v="jpjamilk"/>
    <n v="102705.98"/>
    <s v="EDIA"/>
    <s v="C"/>
    <s v="Labor"/>
    <s v="TEC"/>
    <m/>
    <s v="BNL"/>
    <s v="PED"/>
    <s v="CONT"/>
    <x v="8"/>
    <m/>
    <m/>
    <m/>
    <m/>
    <m/>
    <m/>
    <m/>
    <m/>
    <m/>
    <m/>
    <m/>
    <m/>
    <m/>
    <n v="102705.98"/>
    <m/>
    <m/>
    <m/>
    <m/>
    <m/>
    <x v="0"/>
    <x v="0"/>
    <m/>
  </r>
  <r>
    <s v=""/>
    <s v=" E0607_106580"/>
    <s v="Integration - HSR ARR Support for HLAs"/>
    <s v="6.07.02.03"/>
    <x v="0"/>
    <d v="2029-04-23T00:00:00"/>
    <d v="2029-07-17T00:00:00"/>
    <s v="mahmed"/>
    <s v="jpjamilk"/>
    <n v="102705.98"/>
    <s v="EDIA"/>
    <s v="C"/>
    <s v="Labor"/>
    <s v="TEC"/>
    <m/>
    <s v="BNL"/>
    <s v="PED"/>
    <s v="CONT"/>
    <x v="8"/>
    <m/>
    <m/>
    <m/>
    <m/>
    <m/>
    <m/>
    <m/>
    <m/>
    <m/>
    <m/>
    <m/>
    <m/>
    <m/>
    <n v="102705.98"/>
    <m/>
    <m/>
    <m/>
    <m/>
    <m/>
    <x v="0"/>
    <x v="0"/>
    <m/>
  </r>
  <r>
    <s v=""/>
    <s v=" E0607_106585"/>
    <s v="Integration - RCS ARR Support for HLAs"/>
    <s v="6.07.02.03"/>
    <x v="0"/>
    <d v="2029-04-23T00:00:00"/>
    <d v="2029-07-17T00:00:00"/>
    <s v="mahmed"/>
    <s v="jpjamilk"/>
    <n v="102705.98"/>
    <s v="EDIA"/>
    <s v="C"/>
    <s v="Labor"/>
    <s v="TEC"/>
    <m/>
    <s v="BNL"/>
    <s v="PED"/>
    <s v="CONT"/>
    <x v="8"/>
    <m/>
    <m/>
    <m/>
    <m/>
    <m/>
    <m/>
    <m/>
    <m/>
    <m/>
    <m/>
    <m/>
    <m/>
    <m/>
    <n v="102705.98"/>
    <m/>
    <m/>
    <m/>
    <m/>
    <m/>
    <x v="0"/>
    <x v="0"/>
    <m/>
  </r>
  <r>
    <s v=""/>
    <s v=" E0607_106590"/>
    <s v="Integration - SHC ARR Support for HLAs"/>
    <s v="6.07.02.03"/>
    <x v="0"/>
    <d v="2029-04-23T00:00:00"/>
    <d v="2029-07-17T00:00:00"/>
    <s v="mahmed"/>
    <s v="jpjamilk"/>
    <n v="102705.98"/>
    <s v="EDIA"/>
    <s v="C"/>
    <s v="Labor"/>
    <s v="TEC"/>
    <m/>
    <s v="BNL"/>
    <s v="PED"/>
    <s v="CONT"/>
    <x v="8"/>
    <m/>
    <m/>
    <m/>
    <m/>
    <m/>
    <m/>
    <m/>
    <m/>
    <m/>
    <m/>
    <m/>
    <m/>
    <m/>
    <n v="102705.98"/>
    <m/>
    <m/>
    <m/>
    <m/>
    <m/>
    <x v="0"/>
    <x v="0"/>
    <m/>
  </r>
  <r>
    <s v=""/>
    <s v=" E0607_100225"/>
    <s v="Preliminary Design - Support Instrumentation Prototype Activities (time series logging, archiving)"/>
    <s v="6.07.02.04"/>
    <x v="0"/>
    <d v="2023-06-05T00:00:00"/>
    <d v="2023-07-31T00:00:00"/>
    <s v="mahmed"/>
    <s v="jpjamilk"/>
    <n v="7414.81"/>
    <s v="EDIA"/>
    <s v="C"/>
    <s v="Labor"/>
    <s v="TEC"/>
    <m/>
    <s v="BNL"/>
    <s v="PED"/>
    <s v="CONT"/>
    <x v="11"/>
    <m/>
    <m/>
    <m/>
    <m/>
    <m/>
    <m/>
    <m/>
    <n v="7414.81"/>
    <m/>
    <m/>
    <m/>
    <m/>
    <m/>
    <m/>
    <m/>
    <m/>
    <m/>
    <m/>
    <m/>
    <x v="0"/>
    <x v="0"/>
    <m/>
  </r>
  <r>
    <s v=""/>
    <s v=" E0607_100615"/>
    <s v="Preliminary Design - Update Instrumentation CD Document (alternatives, questions)"/>
    <s v="6.07.02.04"/>
    <x v="0"/>
    <d v="2023-08-01T00:00:00"/>
    <d v="2023-12-26T00:00:00"/>
    <s v="mahmed"/>
    <s v="jpjamilk"/>
    <n v="24578.880000000001"/>
    <s v="EDIA"/>
    <s v="C"/>
    <s v="Labor"/>
    <s v="TEC"/>
    <m/>
    <s v="BNL"/>
    <s v="PED"/>
    <s v="CONT"/>
    <x v="11"/>
    <m/>
    <m/>
    <m/>
    <m/>
    <m/>
    <m/>
    <m/>
    <n v="10568.92"/>
    <n v="14009.96"/>
    <m/>
    <m/>
    <m/>
    <m/>
    <m/>
    <m/>
    <m/>
    <m/>
    <m/>
    <m/>
    <x v="0"/>
    <x v="0"/>
    <m/>
  </r>
  <r>
    <s v=""/>
    <s v=" E0607_100620"/>
    <s v="Preliminary Design - Support Instrumentation Activities"/>
    <s v="6.07.02.04"/>
    <x v="0"/>
    <d v="2023-08-01T00:00:00"/>
    <d v="2024-05-03T00:00:00"/>
    <s v="mahmed"/>
    <s v="jpjamilk"/>
    <n v="142792.38"/>
    <s v="EDIA"/>
    <s v="C"/>
    <s v="Labor"/>
    <s v="TEC"/>
    <m/>
    <s v="BNL"/>
    <s v="PED"/>
    <s v="CONT"/>
    <x v="11"/>
    <m/>
    <m/>
    <m/>
    <m/>
    <m/>
    <m/>
    <m/>
    <n v="32316.17"/>
    <n v="110476.21"/>
    <m/>
    <m/>
    <m/>
    <m/>
    <m/>
    <m/>
    <m/>
    <m/>
    <m/>
    <m/>
    <x v="0"/>
    <x v="0"/>
    <m/>
  </r>
  <r>
    <s v=""/>
    <s v=" E0607_101055"/>
    <s v="Post Preliminary Design - Identify Instrumentation Device Types (Testing and Commissioning)"/>
    <s v="6.07.02.04"/>
    <x v="0"/>
    <d v="2023-12-27T00:00:00"/>
    <d v="2024-05-03T00:00:00"/>
    <s v="mahmed"/>
    <s v="jpjamilk"/>
    <n v="50842.41"/>
    <s v="EDIA"/>
    <s v="C"/>
    <s v="Labor"/>
    <s v="TEC"/>
    <m/>
    <s v="BNL"/>
    <s v="PED"/>
    <s v="CONT"/>
    <x v="11"/>
    <m/>
    <m/>
    <m/>
    <m/>
    <m/>
    <m/>
    <m/>
    <m/>
    <n v="50842.41"/>
    <m/>
    <m/>
    <m/>
    <m/>
    <m/>
    <m/>
    <m/>
    <m/>
    <m/>
    <m/>
    <x v="0"/>
    <x v="0"/>
    <m/>
  </r>
  <r>
    <s v=""/>
    <s v=" E0607_101060"/>
    <s v="Post Preliminary Design - Identify Instrumentation Application Needs (Conditioning, Commissioning, Testing)"/>
    <s v="6.07.02.04"/>
    <x v="0"/>
    <d v="2023-12-27T00:00:00"/>
    <d v="2024-05-03T00:00:00"/>
    <s v="mahmed"/>
    <s v="jpjamilk"/>
    <n v="33575.18"/>
    <s v="EDIA"/>
    <s v="C"/>
    <s v="Labor"/>
    <s v="TEC"/>
    <m/>
    <s v="BNL"/>
    <s v="PED"/>
    <s v="CONT"/>
    <x v="11"/>
    <m/>
    <m/>
    <m/>
    <m/>
    <m/>
    <m/>
    <m/>
    <m/>
    <n v="33575.18"/>
    <m/>
    <m/>
    <m/>
    <m/>
    <m/>
    <m/>
    <m/>
    <m/>
    <m/>
    <m/>
    <x v="0"/>
    <x v="0"/>
    <m/>
  </r>
  <r>
    <s v=""/>
    <s v=" E0607_101770"/>
    <s v="Final Design - Instrumentation Requirements Document"/>
    <s v="6.07.02.04"/>
    <x v="0"/>
    <d v="2024-05-06T00:00:00"/>
    <d v="2024-06-19T00:00:00"/>
    <s v="mahmed"/>
    <s v="jpjamilk"/>
    <n v="33958.9"/>
    <s v="EDIA"/>
    <s v="C"/>
    <s v="Labor"/>
    <s v="TEC"/>
    <m/>
    <s v="BNL"/>
    <s v="PED"/>
    <s v="CONT"/>
    <x v="6"/>
    <m/>
    <m/>
    <m/>
    <m/>
    <m/>
    <m/>
    <m/>
    <m/>
    <n v="33958.9"/>
    <m/>
    <m/>
    <m/>
    <m/>
    <m/>
    <m/>
    <m/>
    <m/>
    <m/>
    <m/>
    <x v="0"/>
    <x v="0"/>
    <m/>
  </r>
  <r>
    <s v=""/>
    <s v=" E0607_102120"/>
    <s v="Final Design - Instrumentation Interface Control Document"/>
    <s v="6.07.02.04"/>
    <x v="0"/>
    <d v="2024-06-20T00:00:00"/>
    <d v="2024-08-05T00:00:00"/>
    <s v="mahmed"/>
    <s v="jpjamilk"/>
    <n v="28778.720000000001"/>
    <s v="EDIA"/>
    <s v="C"/>
    <s v="Labor"/>
    <s v="TEC"/>
    <m/>
    <s v="BNL"/>
    <s v="PED"/>
    <s v="CONT"/>
    <x v="6"/>
    <m/>
    <m/>
    <m/>
    <m/>
    <m/>
    <m/>
    <m/>
    <m/>
    <n v="28778.720000000001"/>
    <m/>
    <m/>
    <m/>
    <m/>
    <m/>
    <m/>
    <m/>
    <m/>
    <m/>
    <m/>
    <x v="0"/>
    <x v="0"/>
    <m/>
  </r>
  <r>
    <s v=""/>
    <s v=" E0607_102290"/>
    <s v="Final Design - Instrumentation HW Specification Document"/>
    <s v="6.07.02.04"/>
    <x v="0"/>
    <d v="2024-08-06T00:00:00"/>
    <d v="2024-09-19T00:00:00"/>
    <s v="mahmed"/>
    <s v="jpjamilk"/>
    <n v="28778.720000000001"/>
    <s v="EDIA"/>
    <s v="C"/>
    <s v="Labor"/>
    <s v="TEC"/>
    <m/>
    <s v="BNL"/>
    <s v="PED"/>
    <s v="CONT"/>
    <x v="6"/>
    <m/>
    <m/>
    <m/>
    <m/>
    <m/>
    <m/>
    <m/>
    <m/>
    <n v="28778.720000000001"/>
    <m/>
    <m/>
    <m/>
    <m/>
    <m/>
    <m/>
    <m/>
    <m/>
    <m/>
    <m/>
    <x v="0"/>
    <x v="0"/>
    <m/>
  </r>
  <r>
    <s v=""/>
    <s v=" E0607_102480"/>
    <s v="Final Design - Instrumentation SW/HW Block Diagrams"/>
    <s v="6.07.02.04"/>
    <x v="0"/>
    <d v="2024-09-20T00:00:00"/>
    <d v="2024-10-25T00:00:00"/>
    <s v="mahmed"/>
    <s v="jpjamilk"/>
    <n v="29503.95"/>
    <s v="EDIA"/>
    <s v="C"/>
    <s v="Labor"/>
    <s v="TEC"/>
    <m/>
    <s v="BNL"/>
    <s v="PED"/>
    <s v="CONT"/>
    <x v="6"/>
    <m/>
    <m/>
    <m/>
    <m/>
    <m/>
    <m/>
    <m/>
    <m/>
    <n v="8261.11"/>
    <n v="21242.84"/>
    <m/>
    <m/>
    <m/>
    <m/>
    <m/>
    <m/>
    <m/>
    <m/>
    <m/>
    <x v="0"/>
    <x v="0"/>
    <m/>
  </r>
  <r>
    <s v=""/>
    <s v=" E0607_102700"/>
    <s v="Final Design - Instrumentation SW Specification Document"/>
    <s v="6.07.02.04"/>
    <x v="0"/>
    <d v="2024-10-28T00:00:00"/>
    <d v="2024-12-04T00:00:00"/>
    <s v="mahmed"/>
    <s v="jpjamilk"/>
    <n v="29785.98"/>
    <s v="EDIA"/>
    <s v="C"/>
    <s v="Labor"/>
    <s v="TEC"/>
    <m/>
    <s v="BNL"/>
    <s v="PED"/>
    <s v="CONT"/>
    <x v="6"/>
    <m/>
    <m/>
    <m/>
    <m/>
    <m/>
    <m/>
    <m/>
    <m/>
    <m/>
    <n v="29785.98"/>
    <m/>
    <m/>
    <m/>
    <m/>
    <m/>
    <m/>
    <m/>
    <m/>
    <m/>
    <x v="0"/>
    <x v="0"/>
    <m/>
  </r>
  <r>
    <s v=""/>
    <s v=" E0607_102780"/>
    <s v="Final Design - Instrumentation CD3 Prep"/>
    <s v="6.07.02.04"/>
    <x v="0"/>
    <d v="2024-12-05T00:00:00"/>
    <d v="2025-03-25T00:00:00"/>
    <s v="mahmed"/>
    <s v="jpjamilk"/>
    <n v="69500.62"/>
    <s v="EDIA"/>
    <s v="C"/>
    <s v="Labor"/>
    <s v="TEC"/>
    <m/>
    <s v="BNL"/>
    <s v="PED"/>
    <s v="CONT"/>
    <x v="6"/>
    <m/>
    <m/>
    <m/>
    <m/>
    <m/>
    <m/>
    <m/>
    <m/>
    <m/>
    <n v="69500.62"/>
    <m/>
    <m/>
    <m/>
    <m/>
    <m/>
    <m/>
    <m/>
    <m/>
    <m/>
    <x v="0"/>
    <x v="0"/>
    <m/>
  </r>
  <r>
    <s v=""/>
    <s v=" E0607_101770"/>
    <s v="Final Design - Instrumentation Requirements Document"/>
    <s v="6.07.02.04"/>
    <x v="0"/>
    <d v="2024-05-06T00:00:00"/>
    <d v="2024-06-19T00:00:00"/>
    <s v="mahmed"/>
    <s v="jpjamilk"/>
    <n v="33958.9"/>
    <s v="EDIA"/>
    <s v="C"/>
    <s v="Labor"/>
    <s v="TEC"/>
    <m/>
    <s v="BNL"/>
    <s v="PED"/>
    <s v="CONT"/>
    <x v="6"/>
    <m/>
    <m/>
    <m/>
    <m/>
    <m/>
    <m/>
    <m/>
    <m/>
    <n v="33958.9"/>
    <m/>
    <m/>
    <m/>
    <m/>
    <m/>
    <m/>
    <m/>
    <m/>
    <m/>
    <m/>
    <x v="0"/>
    <x v="0"/>
    <m/>
  </r>
  <r>
    <s v=""/>
    <s v=" E0607_102120"/>
    <s v="Final Design - Instrumentation Interface Control Document"/>
    <s v="6.07.02.04"/>
    <x v="0"/>
    <d v="2024-06-20T00:00:00"/>
    <d v="2024-08-05T00:00:00"/>
    <s v="mahmed"/>
    <s v="jpjamilk"/>
    <n v="28778.720000000001"/>
    <s v="EDIA"/>
    <s v="C"/>
    <s v="Labor"/>
    <s v="TEC"/>
    <m/>
    <s v="BNL"/>
    <s v="PED"/>
    <s v="CONT"/>
    <x v="6"/>
    <m/>
    <m/>
    <m/>
    <m/>
    <m/>
    <m/>
    <m/>
    <m/>
    <n v="28778.720000000001"/>
    <m/>
    <m/>
    <m/>
    <m/>
    <m/>
    <m/>
    <m/>
    <m/>
    <m/>
    <m/>
    <x v="0"/>
    <x v="0"/>
    <m/>
  </r>
  <r>
    <s v=""/>
    <s v=" E0607_102290"/>
    <s v="Final Design - Instrumentation HW Specification Document"/>
    <s v="6.07.02.04"/>
    <x v="0"/>
    <d v="2024-08-06T00:00:00"/>
    <d v="2024-09-19T00:00:00"/>
    <s v="mahmed"/>
    <s v="jpjamilk"/>
    <n v="28778.720000000001"/>
    <s v="EDIA"/>
    <s v="C"/>
    <s v="Labor"/>
    <s v="TEC"/>
    <m/>
    <s v="BNL"/>
    <s v="PED"/>
    <s v="CONT"/>
    <x v="6"/>
    <m/>
    <m/>
    <m/>
    <m/>
    <m/>
    <m/>
    <m/>
    <m/>
    <n v="28778.720000000001"/>
    <m/>
    <m/>
    <m/>
    <m/>
    <m/>
    <m/>
    <m/>
    <m/>
    <m/>
    <m/>
    <x v="0"/>
    <x v="0"/>
    <m/>
  </r>
  <r>
    <s v=""/>
    <s v=" E0607_102480"/>
    <s v="Final Design - Instrumentation SW/HW Block Diagrams"/>
    <s v="6.07.02.04"/>
    <x v="0"/>
    <d v="2024-09-20T00:00:00"/>
    <d v="2024-10-25T00:00:00"/>
    <s v="mahmed"/>
    <s v="jpjamilk"/>
    <n v="29503.95"/>
    <s v="EDIA"/>
    <s v="C"/>
    <s v="Labor"/>
    <s v="TEC"/>
    <m/>
    <s v="BNL"/>
    <s v="PED"/>
    <s v="CONT"/>
    <x v="6"/>
    <m/>
    <m/>
    <m/>
    <m/>
    <m/>
    <m/>
    <m/>
    <m/>
    <n v="8261.11"/>
    <n v="21242.84"/>
    <m/>
    <m/>
    <m/>
    <m/>
    <m/>
    <m/>
    <m/>
    <m/>
    <m/>
    <x v="0"/>
    <x v="0"/>
    <m/>
  </r>
  <r>
    <s v=""/>
    <s v=" E0607_102700"/>
    <s v="Final Design - Instrumentation SW Specification Document"/>
    <s v="6.07.02.04"/>
    <x v="0"/>
    <d v="2024-10-28T00:00:00"/>
    <d v="2024-12-04T00:00:00"/>
    <s v="mahmed"/>
    <s v="jpjamilk"/>
    <n v="29785.98"/>
    <s v="EDIA"/>
    <s v="C"/>
    <s v="Labor"/>
    <s v="TEC"/>
    <m/>
    <s v="BNL"/>
    <s v="PED"/>
    <s v="CONT"/>
    <x v="6"/>
    <m/>
    <m/>
    <m/>
    <m/>
    <m/>
    <m/>
    <m/>
    <m/>
    <m/>
    <n v="29785.98"/>
    <m/>
    <m/>
    <m/>
    <m/>
    <m/>
    <m/>
    <m/>
    <m/>
    <m/>
    <x v="0"/>
    <x v="0"/>
    <m/>
  </r>
  <r>
    <s v=""/>
    <s v=" E0607_102780"/>
    <s v="Final Design - Instrumentation CD3 Prep"/>
    <s v="6.07.02.04"/>
    <x v="0"/>
    <d v="2024-12-05T00:00:00"/>
    <d v="2025-03-25T00:00:00"/>
    <s v="mahmed"/>
    <s v="jpjamilk"/>
    <n v="69500.62"/>
    <s v="EDIA"/>
    <s v="C"/>
    <s v="Labor"/>
    <s v="TEC"/>
    <m/>
    <s v="BNL"/>
    <s v="PED"/>
    <s v="CONT"/>
    <x v="6"/>
    <m/>
    <m/>
    <m/>
    <m/>
    <m/>
    <m/>
    <m/>
    <m/>
    <m/>
    <n v="69500.62"/>
    <m/>
    <m/>
    <m/>
    <m/>
    <m/>
    <m/>
    <m/>
    <m/>
    <m/>
    <x v="0"/>
    <x v="0"/>
    <m/>
  </r>
  <r>
    <s v=""/>
    <s v=" E0607_102270"/>
    <s v="Driver Development for BPMs (for each device type)"/>
    <s v="6.07.02.04"/>
    <x v="0"/>
    <d v="2024-08-01T00:00:00"/>
    <d v="2025-03-25T00:00:00"/>
    <s v="mahmed"/>
    <s v="jpjamilk"/>
    <n v="43101.5"/>
    <s v="EDIA"/>
    <s v="C"/>
    <s v="Labor"/>
    <s v="TEC"/>
    <m/>
    <s v="BNL"/>
    <s v="PED"/>
    <s v="CONT"/>
    <x v="9"/>
    <m/>
    <m/>
    <m/>
    <m/>
    <m/>
    <m/>
    <m/>
    <m/>
    <n v="11314.14"/>
    <n v="31787.360000000001"/>
    <m/>
    <m/>
    <m/>
    <m/>
    <m/>
    <m/>
    <m/>
    <m/>
    <m/>
    <x v="0"/>
    <x v="0"/>
    <m/>
  </r>
  <r>
    <s v=""/>
    <s v=" E0607_102275"/>
    <s v="Driver Development for BLMs (for each device type)"/>
    <s v="6.07.02.04"/>
    <x v="0"/>
    <d v="2024-08-01T00:00:00"/>
    <d v="2025-03-25T00:00:00"/>
    <s v="mahmed"/>
    <s v="jpjamilk"/>
    <n v="43101.5"/>
    <s v="EDIA"/>
    <s v="C"/>
    <s v="Labor"/>
    <s v="TEC"/>
    <m/>
    <s v="BNL"/>
    <s v="PED"/>
    <s v="CONT"/>
    <x v="9"/>
    <m/>
    <m/>
    <m/>
    <m/>
    <m/>
    <m/>
    <m/>
    <m/>
    <n v="11314.14"/>
    <n v="31787.360000000001"/>
    <m/>
    <m/>
    <m/>
    <m/>
    <m/>
    <m/>
    <m/>
    <m/>
    <m/>
    <x v="0"/>
    <x v="0"/>
    <m/>
  </r>
  <r>
    <s v=""/>
    <s v=" E0607_102280"/>
    <s v="Driver Development for Tunemeters (for each device type)"/>
    <s v="6.07.02.04"/>
    <x v="0"/>
    <d v="2024-08-01T00:00:00"/>
    <d v="2025-03-25T00:00:00"/>
    <s v="mahmed"/>
    <s v="jpjamilk"/>
    <n v="43101.5"/>
    <s v="EDIA"/>
    <s v="C"/>
    <s v="Labor"/>
    <s v="TEC"/>
    <m/>
    <s v="BNL"/>
    <s v="PED"/>
    <s v="CONT"/>
    <x v="9"/>
    <m/>
    <m/>
    <m/>
    <m/>
    <m/>
    <m/>
    <m/>
    <m/>
    <n v="11314.14"/>
    <n v="31787.360000000001"/>
    <m/>
    <m/>
    <m/>
    <m/>
    <m/>
    <m/>
    <m/>
    <m/>
    <m/>
    <x v="0"/>
    <x v="0"/>
    <m/>
  </r>
  <r>
    <s v=""/>
    <s v=" E0607_103120"/>
    <s v="Driver Development for Polarimeters (for each device type)"/>
    <s v="6.07.02.04"/>
    <x v="0"/>
    <d v="2025-03-26T00:00:00"/>
    <d v="2025-11-10T00:00:00"/>
    <s v="mahmed"/>
    <s v="jpjamilk"/>
    <n v="43753.89"/>
    <s v="EDIA"/>
    <s v="C"/>
    <s v="Labor"/>
    <s v="TEC"/>
    <m/>
    <s v="BNL"/>
    <s v="PED"/>
    <s v="CONT"/>
    <x v="9"/>
    <m/>
    <m/>
    <m/>
    <m/>
    <m/>
    <m/>
    <m/>
    <m/>
    <m/>
    <n v="36096.959999999999"/>
    <n v="7656.93"/>
    <m/>
    <m/>
    <m/>
    <m/>
    <m/>
    <m/>
    <m/>
    <m/>
    <x v="0"/>
    <x v="0"/>
    <m/>
  </r>
  <r>
    <s v=""/>
    <s v=" E0607_103125"/>
    <s v="Driver Development for WCMs (for each device type)"/>
    <s v="6.07.02.04"/>
    <x v="0"/>
    <d v="2025-03-26T00:00:00"/>
    <d v="2025-11-10T00:00:00"/>
    <s v="mahmed"/>
    <s v="jpjamilk"/>
    <n v="43753.89"/>
    <s v="EDIA"/>
    <s v="C"/>
    <s v="Labor"/>
    <s v="TEC"/>
    <m/>
    <s v="BNL"/>
    <s v="PED"/>
    <s v="CONT"/>
    <x v="9"/>
    <m/>
    <m/>
    <m/>
    <m/>
    <m/>
    <m/>
    <m/>
    <m/>
    <m/>
    <n v="36096.959999999999"/>
    <n v="7656.93"/>
    <m/>
    <m/>
    <m/>
    <m/>
    <m/>
    <m/>
    <m/>
    <m/>
    <x v="0"/>
    <x v="0"/>
    <m/>
  </r>
  <r>
    <s v=""/>
    <s v=" E0607_103130"/>
    <s v="Driver Development for Radiation Monitoring (for each device type)"/>
    <s v="6.07.02.04"/>
    <x v="0"/>
    <d v="2025-03-26T00:00:00"/>
    <d v="2025-11-10T00:00:00"/>
    <s v="mahmed"/>
    <s v="jpjamilk"/>
    <n v="43753.89"/>
    <s v="EDIA"/>
    <s v="C"/>
    <s v="Labor"/>
    <s v="TEC"/>
    <m/>
    <s v="BNL"/>
    <s v="PED"/>
    <s v="CONT"/>
    <x v="9"/>
    <m/>
    <m/>
    <m/>
    <m/>
    <m/>
    <m/>
    <m/>
    <m/>
    <m/>
    <n v="36096.959999999999"/>
    <n v="7656.93"/>
    <m/>
    <m/>
    <m/>
    <m/>
    <m/>
    <m/>
    <m/>
    <m/>
    <x v="0"/>
    <x v="0"/>
    <m/>
  </r>
  <r>
    <s v=""/>
    <s v=" E0607_103640"/>
    <s v="Driver Development for Lasers &amp; Support Equip (for each device type)"/>
    <s v="6.07.02.04"/>
    <x v="0"/>
    <d v="2025-11-12T00:00:00"/>
    <d v="2026-07-02T00:00:00"/>
    <s v="mahmed"/>
    <s v="jpjamilk"/>
    <n v="45009.59"/>
    <s v="EDIA"/>
    <s v="C"/>
    <s v="Labor"/>
    <s v="TEC"/>
    <m/>
    <s v="BNL"/>
    <s v="PED"/>
    <s v="CONT"/>
    <x v="9"/>
    <m/>
    <m/>
    <m/>
    <m/>
    <m/>
    <m/>
    <m/>
    <m/>
    <m/>
    <m/>
    <n v="45009.59"/>
    <m/>
    <m/>
    <m/>
    <m/>
    <m/>
    <m/>
    <m/>
    <m/>
    <x v="0"/>
    <x v="0"/>
    <m/>
  </r>
  <r>
    <s v=""/>
    <s v=" E0607_103645"/>
    <s v="Driver Development for Luminosity monitor (for each device type)"/>
    <s v="6.07.02.04"/>
    <x v="0"/>
    <d v="2025-11-12T00:00:00"/>
    <d v="2026-07-02T00:00:00"/>
    <s v="mahmed"/>
    <s v="jpjamilk"/>
    <n v="45009.59"/>
    <s v="EDIA"/>
    <s v="C"/>
    <s v="Labor"/>
    <s v="TEC"/>
    <m/>
    <s v="BNL"/>
    <s v="PED"/>
    <s v="CONT"/>
    <x v="9"/>
    <m/>
    <m/>
    <m/>
    <m/>
    <m/>
    <m/>
    <m/>
    <m/>
    <m/>
    <m/>
    <n v="45009.59"/>
    <m/>
    <m/>
    <m/>
    <m/>
    <m/>
    <m/>
    <m/>
    <m/>
    <x v="0"/>
    <x v="0"/>
    <m/>
  </r>
  <r>
    <s v=""/>
    <s v=" E0607_104155"/>
    <s v="Driver Development for Profile monitors (for each device type)"/>
    <s v="6.07.02.04"/>
    <x v="0"/>
    <d v="2026-07-06T00:00:00"/>
    <d v="2027-02-25T00:00:00"/>
    <s v="mahmed"/>
    <s v="jpjamilk"/>
    <n v="45974.49"/>
    <s v="EDIA"/>
    <s v="C"/>
    <s v="Labor"/>
    <s v="TEC"/>
    <m/>
    <s v="BNL"/>
    <s v="PED"/>
    <s v="CONT"/>
    <x v="9"/>
    <m/>
    <m/>
    <m/>
    <m/>
    <m/>
    <m/>
    <m/>
    <m/>
    <m/>
    <m/>
    <n v="17815.11"/>
    <n v="28159.37"/>
    <m/>
    <m/>
    <m/>
    <m/>
    <m/>
    <m/>
    <m/>
    <x v="0"/>
    <x v="0"/>
    <m/>
  </r>
  <r>
    <s v=""/>
    <s v=" E0607_104160"/>
    <s v="Driver Development for Charge &amp; Current Monitors (for each device type)"/>
    <s v="6.07.02.04"/>
    <x v="0"/>
    <d v="2026-07-06T00:00:00"/>
    <d v="2027-02-25T00:00:00"/>
    <s v="mahmed"/>
    <s v="jpjamilk"/>
    <n v="45974.49"/>
    <s v="EDIA"/>
    <s v="C"/>
    <s v="Labor"/>
    <s v="TEC"/>
    <m/>
    <s v="BNL"/>
    <s v="PED"/>
    <s v="CONT"/>
    <x v="9"/>
    <m/>
    <m/>
    <m/>
    <m/>
    <m/>
    <m/>
    <m/>
    <m/>
    <m/>
    <m/>
    <n v="17815.11"/>
    <n v="28159.37"/>
    <m/>
    <m/>
    <m/>
    <m/>
    <m/>
    <m/>
    <m/>
    <x v="0"/>
    <x v="0"/>
    <m/>
  </r>
  <r>
    <s v=""/>
    <s v=" E0607_104165"/>
    <s v="Driver Development for Synchrotron light monitors (for each device type)"/>
    <s v="6.07.02.04"/>
    <x v="0"/>
    <d v="2026-07-06T00:00:00"/>
    <d v="2027-02-25T00:00:00"/>
    <s v="mahmed"/>
    <s v="jpjamilk"/>
    <n v="45974.49"/>
    <s v="EDIA"/>
    <s v="C"/>
    <s v="Labor"/>
    <s v="TEC"/>
    <m/>
    <s v="BNL"/>
    <s v="PED"/>
    <s v="CONT"/>
    <x v="9"/>
    <m/>
    <m/>
    <m/>
    <m/>
    <m/>
    <m/>
    <m/>
    <m/>
    <m/>
    <m/>
    <n v="17815.11"/>
    <n v="28159.37"/>
    <m/>
    <m/>
    <m/>
    <m/>
    <m/>
    <m/>
    <m/>
    <x v="0"/>
    <x v="0"/>
    <m/>
  </r>
  <r>
    <s v=""/>
    <s v=" E0607_102130"/>
    <s v="Common Platform Firmware Support for BPMs (for each device type)"/>
    <s v="6.07.02.04"/>
    <x v="0"/>
    <d v="2024-06-20T00:00:00"/>
    <d v="2025-02-11T00:00:00"/>
    <s v="mahmed"/>
    <s v="jpjamilk"/>
    <n v="42834.96"/>
    <s v="EDIA"/>
    <s v="C"/>
    <s v="Labor"/>
    <s v="TEC"/>
    <m/>
    <s v="BNL"/>
    <s v="PED"/>
    <s v="CONT"/>
    <x v="9"/>
    <m/>
    <m/>
    <m/>
    <m/>
    <m/>
    <m/>
    <m/>
    <m/>
    <n v="19008.009999999998"/>
    <n v="23826.94"/>
    <m/>
    <m/>
    <m/>
    <m/>
    <m/>
    <m/>
    <m/>
    <m/>
    <m/>
    <x v="0"/>
    <x v="0"/>
    <m/>
  </r>
  <r>
    <s v=""/>
    <s v=" E0607_102135"/>
    <s v="Common Platform Firmware Support for BLMs (for each device type)"/>
    <s v="6.07.02.04"/>
    <x v="0"/>
    <d v="2024-06-20T00:00:00"/>
    <d v="2025-02-11T00:00:00"/>
    <s v="mahmed"/>
    <s v="jpjamilk"/>
    <n v="42834.96"/>
    <s v="EDIA"/>
    <s v="C"/>
    <s v="Labor"/>
    <s v="TEC"/>
    <m/>
    <s v="BNL"/>
    <s v="PED"/>
    <s v="CONT"/>
    <x v="9"/>
    <m/>
    <m/>
    <m/>
    <m/>
    <m/>
    <m/>
    <m/>
    <m/>
    <n v="19008.009999999998"/>
    <n v="23826.94"/>
    <m/>
    <m/>
    <m/>
    <m/>
    <m/>
    <m/>
    <m/>
    <m/>
    <m/>
    <x v="0"/>
    <x v="0"/>
    <m/>
  </r>
  <r>
    <s v=""/>
    <s v=" E0607_102140"/>
    <s v="Common Platform Firmware Support for Tunemeters (for each device type)"/>
    <s v="6.07.02.04"/>
    <x v="0"/>
    <d v="2024-06-20T00:00:00"/>
    <d v="2025-02-11T00:00:00"/>
    <s v="mahmed"/>
    <s v="jpjamilk"/>
    <n v="42834.96"/>
    <s v="EDIA"/>
    <s v="C"/>
    <s v="Labor"/>
    <s v="TEC"/>
    <m/>
    <s v="BNL"/>
    <s v="PED"/>
    <s v="CONT"/>
    <x v="9"/>
    <m/>
    <m/>
    <m/>
    <m/>
    <m/>
    <m/>
    <m/>
    <m/>
    <n v="19008.009999999998"/>
    <n v="23826.94"/>
    <m/>
    <m/>
    <m/>
    <m/>
    <m/>
    <m/>
    <m/>
    <m/>
    <m/>
    <x v="0"/>
    <x v="0"/>
    <m/>
  </r>
  <r>
    <s v=""/>
    <s v=" E0607_103135"/>
    <s v="Common Platform Firmware Support for Polarimeters (for each device type)"/>
    <s v="6.07.02.04"/>
    <x v="0"/>
    <d v="2025-03-26T00:00:00"/>
    <d v="2025-11-10T00:00:00"/>
    <s v="mahmed"/>
    <s v="jpjamilk"/>
    <n v="43753.89"/>
    <s v="EDIA"/>
    <s v="C"/>
    <s v="Labor"/>
    <s v="TEC"/>
    <m/>
    <s v="BNL"/>
    <s v="PED"/>
    <s v="CONT"/>
    <x v="9"/>
    <m/>
    <m/>
    <m/>
    <m/>
    <m/>
    <m/>
    <m/>
    <m/>
    <m/>
    <n v="36096.959999999999"/>
    <n v="7656.93"/>
    <m/>
    <m/>
    <m/>
    <m/>
    <m/>
    <m/>
    <m/>
    <m/>
    <x v="0"/>
    <x v="0"/>
    <m/>
  </r>
  <r>
    <s v=""/>
    <s v=" E0607_103140"/>
    <s v="Common Platform Firmware Support for WCMs (for each device type)"/>
    <s v="6.07.02.04"/>
    <x v="0"/>
    <d v="2025-03-26T00:00:00"/>
    <d v="2025-11-10T00:00:00"/>
    <s v="mahmed"/>
    <s v="jpjamilk"/>
    <n v="43753.89"/>
    <s v="EDIA"/>
    <s v="C"/>
    <s v="Labor"/>
    <s v="TEC"/>
    <m/>
    <s v="BNL"/>
    <s v="PED"/>
    <s v="CONT"/>
    <x v="9"/>
    <m/>
    <m/>
    <m/>
    <m/>
    <m/>
    <m/>
    <m/>
    <m/>
    <m/>
    <n v="36096.959999999999"/>
    <n v="7656.93"/>
    <m/>
    <m/>
    <m/>
    <m/>
    <m/>
    <m/>
    <m/>
    <m/>
    <x v="0"/>
    <x v="0"/>
    <m/>
  </r>
  <r>
    <s v=""/>
    <s v=" E0607_103145"/>
    <s v="Common Platform Firmware Support for Radiation Monitoring (for each device type)"/>
    <s v="6.07.02.04"/>
    <x v="0"/>
    <d v="2025-03-26T00:00:00"/>
    <d v="2025-11-10T00:00:00"/>
    <s v="mahmed"/>
    <s v="jpjamilk"/>
    <n v="43753.89"/>
    <s v="EDIA"/>
    <s v="C"/>
    <s v="Labor"/>
    <s v="TEC"/>
    <m/>
    <s v="BNL"/>
    <s v="PED"/>
    <s v="CONT"/>
    <x v="9"/>
    <m/>
    <m/>
    <m/>
    <m/>
    <m/>
    <m/>
    <m/>
    <m/>
    <m/>
    <n v="36096.959999999999"/>
    <n v="7656.93"/>
    <m/>
    <m/>
    <m/>
    <m/>
    <m/>
    <m/>
    <m/>
    <m/>
    <x v="0"/>
    <x v="0"/>
    <m/>
  </r>
  <r>
    <s v=""/>
    <s v=" E0607_103650"/>
    <s v="Common Platform Firmware Support for Profile monitors (for each device type)"/>
    <s v="6.07.02.04"/>
    <x v="0"/>
    <d v="2025-11-12T00:00:00"/>
    <d v="2026-07-02T00:00:00"/>
    <s v="mahmed"/>
    <s v="jpjamilk"/>
    <n v="45009.59"/>
    <s v="EDIA"/>
    <s v="C"/>
    <s v="Labor"/>
    <s v="TEC"/>
    <m/>
    <s v="BNL"/>
    <s v="PED"/>
    <s v="CONT"/>
    <x v="9"/>
    <m/>
    <m/>
    <m/>
    <m/>
    <m/>
    <m/>
    <m/>
    <m/>
    <m/>
    <m/>
    <n v="45009.59"/>
    <m/>
    <m/>
    <m/>
    <m/>
    <m/>
    <m/>
    <m/>
    <m/>
    <x v="0"/>
    <x v="0"/>
    <m/>
  </r>
  <r>
    <s v=""/>
    <s v=" E0607_103655"/>
    <s v="Common Platform Firmware Support for Charge &amp; Current Monitors (for each device type)"/>
    <s v="6.07.02.04"/>
    <x v="0"/>
    <d v="2025-11-12T00:00:00"/>
    <d v="2026-07-02T00:00:00"/>
    <s v="mahmed"/>
    <s v="jpjamilk"/>
    <n v="45009.59"/>
    <s v="EDIA"/>
    <s v="C"/>
    <s v="Labor"/>
    <s v="TEC"/>
    <m/>
    <s v="BNL"/>
    <s v="PED"/>
    <s v="CONT"/>
    <x v="9"/>
    <m/>
    <m/>
    <m/>
    <m/>
    <m/>
    <m/>
    <m/>
    <m/>
    <m/>
    <m/>
    <n v="45009.59"/>
    <m/>
    <m/>
    <m/>
    <m/>
    <m/>
    <m/>
    <m/>
    <m/>
    <x v="0"/>
    <x v="0"/>
    <m/>
  </r>
  <r>
    <s v=""/>
    <s v=" E0607_104170"/>
    <s v="Common Platform Firmware Support for Synchrotron light monitors (for each device type)"/>
    <s v="6.07.02.04"/>
    <x v="0"/>
    <d v="2026-07-06T00:00:00"/>
    <d v="2027-02-25T00:00:00"/>
    <s v="mahmed"/>
    <s v="jpjamilk"/>
    <n v="45974.49"/>
    <s v="EDIA"/>
    <s v="C"/>
    <s v="Labor"/>
    <s v="TEC"/>
    <m/>
    <s v="BNL"/>
    <s v="PED"/>
    <s v="CONT"/>
    <x v="9"/>
    <m/>
    <m/>
    <m/>
    <m/>
    <m/>
    <m/>
    <m/>
    <m/>
    <m/>
    <m/>
    <n v="17815.11"/>
    <n v="28159.37"/>
    <m/>
    <m/>
    <m/>
    <m/>
    <m/>
    <m/>
    <m/>
    <x v="0"/>
    <x v="0"/>
    <m/>
  </r>
  <r>
    <s v=""/>
    <s v=" E0607_102145"/>
    <s v="SW Interface for Instrumentation - BPMs (for each device type)"/>
    <s v="6.07.02.04"/>
    <x v="0"/>
    <d v="2024-06-20T00:00:00"/>
    <d v="2025-02-11T00:00:00"/>
    <s v="mahmed"/>
    <s v="jpjamilk"/>
    <n v="42834.96"/>
    <s v="EDIA"/>
    <s v="C"/>
    <s v="Labor"/>
    <s v="TEC"/>
    <m/>
    <s v="BNL"/>
    <s v="PED"/>
    <s v="CONT"/>
    <x v="9"/>
    <m/>
    <m/>
    <m/>
    <m/>
    <m/>
    <m/>
    <m/>
    <m/>
    <n v="19008.009999999998"/>
    <n v="23826.94"/>
    <m/>
    <m/>
    <m/>
    <m/>
    <m/>
    <m/>
    <m/>
    <m/>
    <m/>
    <x v="0"/>
    <x v="0"/>
    <m/>
  </r>
  <r>
    <s v=""/>
    <s v=" E0607_102150"/>
    <s v="SW Interface for Instrumentation - BLMs (for each device type)"/>
    <s v="6.07.02.04"/>
    <x v="0"/>
    <d v="2024-06-20T00:00:00"/>
    <d v="2025-02-11T00:00:00"/>
    <s v="mahmed"/>
    <s v="jpjamilk"/>
    <n v="42834.96"/>
    <s v="EDIA"/>
    <s v="C"/>
    <s v="Labor"/>
    <s v="TEC"/>
    <m/>
    <s v="BNL"/>
    <s v="PED"/>
    <s v="CONT"/>
    <x v="9"/>
    <m/>
    <m/>
    <m/>
    <m/>
    <m/>
    <m/>
    <m/>
    <m/>
    <n v="19008.009999999998"/>
    <n v="23826.94"/>
    <m/>
    <m/>
    <m/>
    <m/>
    <m/>
    <m/>
    <m/>
    <m/>
    <m/>
    <x v="0"/>
    <x v="0"/>
    <m/>
  </r>
  <r>
    <s v=""/>
    <s v=" E0607_102155"/>
    <s v="SW Interface for Instrumentation - Tunemeters (for each device type)"/>
    <s v="6.07.02.04"/>
    <x v="0"/>
    <d v="2024-06-20T00:00:00"/>
    <d v="2025-02-11T00:00:00"/>
    <s v="mahmed"/>
    <s v="jpjamilk"/>
    <n v="42834.96"/>
    <s v="EDIA"/>
    <s v="C"/>
    <s v="Labor"/>
    <s v="TEC"/>
    <m/>
    <s v="BNL"/>
    <s v="PED"/>
    <s v="CONT"/>
    <x v="9"/>
    <m/>
    <m/>
    <m/>
    <m/>
    <m/>
    <m/>
    <m/>
    <m/>
    <n v="19008.009999999998"/>
    <n v="23826.94"/>
    <m/>
    <m/>
    <m/>
    <m/>
    <m/>
    <m/>
    <m/>
    <m/>
    <m/>
    <x v="0"/>
    <x v="0"/>
    <m/>
  </r>
  <r>
    <s v=""/>
    <s v=" E0607_103150"/>
    <s v="SW Interface for Instrumentation  - Polarimeters (for each device type)"/>
    <s v="6.07.02.04"/>
    <x v="0"/>
    <d v="2025-03-26T00:00:00"/>
    <d v="2025-11-10T00:00:00"/>
    <s v="mahmed"/>
    <s v="jpjamilk"/>
    <n v="43753.89"/>
    <s v="EDIA"/>
    <s v="C"/>
    <s v="Labor"/>
    <s v="TEC"/>
    <m/>
    <s v="BNL"/>
    <s v="PED"/>
    <s v="CONT"/>
    <x v="9"/>
    <m/>
    <m/>
    <m/>
    <m/>
    <m/>
    <m/>
    <m/>
    <m/>
    <m/>
    <n v="36096.959999999999"/>
    <n v="7656.93"/>
    <m/>
    <m/>
    <m/>
    <m/>
    <m/>
    <m/>
    <m/>
    <m/>
    <x v="0"/>
    <x v="0"/>
    <m/>
  </r>
  <r>
    <s v=""/>
    <s v=" E0607_103155"/>
    <s v="SW Interface for Instrumentation  - WCMs (for each device type)"/>
    <s v="6.07.02.04"/>
    <x v="0"/>
    <d v="2025-03-26T00:00:00"/>
    <d v="2025-11-10T00:00:00"/>
    <s v="mahmed"/>
    <s v="jpjamilk"/>
    <n v="43753.89"/>
    <s v="EDIA"/>
    <s v="C"/>
    <s v="Labor"/>
    <s v="TEC"/>
    <m/>
    <s v="BNL"/>
    <s v="PED"/>
    <s v="CONT"/>
    <x v="9"/>
    <m/>
    <m/>
    <m/>
    <m/>
    <m/>
    <m/>
    <m/>
    <m/>
    <m/>
    <n v="36096.959999999999"/>
    <n v="7656.93"/>
    <m/>
    <m/>
    <m/>
    <m/>
    <m/>
    <m/>
    <m/>
    <m/>
    <x v="0"/>
    <x v="0"/>
    <m/>
  </r>
  <r>
    <s v=""/>
    <s v=" E0607_103160"/>
    <s v="SW Interface for Instrumentation - Radiation Monitoring (for each device type)"/>
    <s v="6.07.02.04"/>
    <x v="0"/>
    <d v="2025-03-26T00:00:00"/>
    <d v="2025-11-10T00:00:00"/>
    <s v="mahmed"/>
    <s v="jpjamilk"/>
    <n v="43753.89"/>
    <s v="EDIA"/>
    <s v="C"/>
    <s v="Labor"/>
    <s v="TEC"/>
    <m/>
    <s v="BNL"/>
    <s v="PED"/>
    <s v="CONT"/>
    <x v="9"/>
    <m/>
    <m/>
    <m/>
    <m/>
    <m/>
    <m/>
    <m/>
    <m/>
    <m/>
    <n v="36096.959999999999"/>
    <n v="7656.93"/>
    <m/>
    <m/>
    <m/>
    <m/>
    <m/>
    <m/>
    <m/>
    <m/>
    <x v="0"/>
    <x v="0"/>
    <m/>
  </r>
  <r>
    <s v=""/>
    <s v=" E0607_103660"/>
    <s v="SW Interface for Instrumentation  - Lasers &amp; Support Equip (for each device type)"/>
    <s v="6.07.02.04"/>
    <x v="0"/>
    <d v="2025-11-12T00:00:00"/>
    <d v="2026-07-02T00:00:00"/>
    <s v="mahmed"/>
    <s v="jpjamilk"/>
    <n v="45009.59"/>
    <s v="EDIA"/>
    <s v="C"/>
    <s v="Labor"/>
    <s v="TEC"/>
    <m/>
    <s v="BNL"/>
    <s v="PED"/>
    <s v="CONT"/>
    <x v="9"/>
    <m/>
    <m/>
    <m/>
    <m/>
    <m/>
    <m/>
    <m/>
    <m/>
    <m/>
    <m/>
    <n v="45009.59"/>
    <m/>
    <m/>
    <m/>
    <m/>
    <m/>
    <m/>
    <m/>
    <m/>
    <x v="0"/>
    <x v="0"/>
    <m/>
  </r>
  <r>
    <s v=""/>
    <s v=" E0607_103665"/>
    <s v="SW Interface for Instrumentation  - Luminosity monitor (for each device type)"/>
    <s v="6.07.02.04"/>
    <x v="0"/>
    <d v="2025-11-12T00:00:00"/>
    <d v="2026-07-02T00:00:00"/>
    <s v="mahmed"/>
    <s v="jpjamilk"/>
    <n v="45009.59"/>
    <s v="EDIA"/>
    <s v="C"/>
    <s v="Labor"/>
    <s v="TEC"/>
    <m/>
    <s v="BNL"/>
    <s v="PED"/>
    <s v="CONT"/>
    <x v="9"/>
    <m/>
    <m/>
    <m/>
    <m/>
    <m/>
    <m/>
    <m/>
    <m/>
    <m/>
    <m/>
    <n v="45009.59"/>
    <m/>
    <m/>
    <m/>
    <m/>
    <m/>
    <m/>
    <m/>
    <m/>
    <x v="0"/>
    <x v="0"/>
    <m/>
  </r>
  <r>
    <s v=""/>
    <s v=" E0607_104175"/>
    <s v="SW Interface for Instrumentation - Profile monitors (for each device type)"/>
    <s v="6.07.02.04"/>
    <x v="0"/>
    <d v="2026-07-06T00:00:00"/>
    <d v="2027-02-25T00:00:00"/>
    <s v="mahmed"/>
    <s v="jpjamilk"/>
    <n v="45974.49"/>
    <s v="EDIA"/>
    <s v="C"/>
    <s v="Labor"/>
    <s v="TEC"/>
    <m/>
    <s v="BNL"/>
    <s v="PED"/>
    <s v="CONT"/>
    <x v="9"/>
    <m/>
    <m/>
    <m/>
    <m/>
    <m/>
    <m/>
    <m/>
    <m/>
    <m/>
    <m/>
    <n v="17815.11"/>
    <n v="28159.37"/>
    <m/>
    <m/>
    <m/>
    <m/>
    <m/>
    <m/>
    <m/>
    <x v="0"/>
    <x v="0"/>
    <m/>
  </r>
  <r>
    <s v=""/>
    <s v=" E0607_104180"/>
    <s v="SW Interface for Instrumentation - Charge &amp; Current monitors (for each device type)"/>
    <s v="6.07.02.04"/>
    <x v="0"/>
    <d v="2026-07-06T00:00:00"/>
    <d v="2027-02-25T00:00:00"/>
    <s v="mahmed"/>
    <s v="jpjamilk"/>
    <n v="45974.49"/>
    <s v="EDIA"/>
    <s v="C"/>
    <s v="Labor"/>
    <s v="TEC"/>
    <m/>
    <s v="BNL"/>
    <s v="PED"/>
    <s v="CONT"/>
    <x v="9"/>
    <m/>
    <m/>
    <m/>
    <m/>
    <m/>
    <m/>
    <m/>
    <m/>
    <m/>
    <m/>
    <n v="17815.11"/>
    <n v="28159.37"/>
    <m/>
    <m/>
    <m/>
    <m/>
    <m/>
    <m/>
    <m/>
    <x v="0"/>
    <x v="0"/>
    <m/>
  </r>
  <r>
    <s v=""/>
    <s v=" E0607_104185"/>
    <s v="SW Interface for Instrumentation - Synchrotron light monitors (for each device type)"/>
    <s v="6.07.02.04"/>
    <x v="0"/>
    <d v="2026-07-06T00:00:00"/>
    <d v="2027-02-25T00:00:00"/>
    <s v="mahmed"/>
    <s v="jpjamilk"/>
    <n v="45974.49"/>
    <s v="EDIA"/>
    <s v="C"/>
    <s v="Labor"/>
    <s v="TEC"/>
    <m/>
    <s v="BNL"/>
    <s v="PED"/>
    <s v="CONT"/>
    <x v="9"/>
    <m/>
    <m/>
    <m/>
    <m/>
    <m/>
    <m/>
    <m/>
    <m/>
    <m/>
    <m/>
    <n v="17815.11"/>
    <n v="28159.37"/>
    <m/>
    <m/>
    <m/>
    <m/>
    <m/>
    <m/>
    <m/>
    <x v="0"/>
    <x v="0"/>
    <m/>
  </r>
  <r>
    <s v=""/>
    <s v=" E0607_102270"/>
    <s v="Driver Development for BPMs (for each device type)"/>
    <s v="6.07.02.04"/>
    <x v="0"/>
    <d v="2024-08-01T00:00:00"/>
    <d v="2025-03-25T00:00:00"/>
    <s v="mahmed"/>
    <s v="jpjamilk"/>
    <n v="43101.5"/>
    <s v="EDIA"/>
    <s v="C"/>
    <s v="Labor"/>
    <s v="TEC"/>
    <m/>
    <s v="BNL"/>
    <s v="PED"/>
    <s v="CONT"/>
    <x v="9"/>
    <m/>
    <m/>
    <m/>
    <m/>
    <m/>
    <m/>
    <m/>
    <m/>
    <n v="11314.14"/>
    <n v="31787.360000000001"/>
    <m/>
    <m/>
    <m/>
    <m/>
    <m/>
    <m/>
    <m/>
    <m/>
    <m/>
    <x v="0"/>
    <x v="0"/>
    <m/>
  </r>
  <r>
    <s v=""/>
    <s v=" E0607_102275"/>
    <s v="Driver Development for BLMs (for each device type)"/>
    <s v="6.07.02.04"/>
    <x v="0"/>
    <d v="2024-08-01T00:00:00"/>
    <d v="2025-03-25T00:00:00"/>
    <s v="mahmed"/>
    <s v="jpjamilk"/>
    <n v="43101.5"/>
    <s v="EDIA"/>
    <s v="C"/>
    <s v="Labor"/>
    <s v="TEC"/>
    <m/>
    <s v="BNL"/>
    <s v="PED"/>
    <s v="CONT"/>
    <x v="9"/>
    <m/>
    <m/>
    <m/>
    <m/>
    <m/>
    <m/>
    <m/>
    <m/>
    <n v="11314.14"/>
    <n v="31787.360000000001"/>
    <m/>
    <m/>
    <m/>
    <m/>
    <m/>
    <m/>
    <m/>
    <m/>
    <m/>
    <x v="0"/>
    <x v="0"/>
    <m/>
  </r>
  <r>
    <s v=""/>
    <s v=" E0607_102280"/>
    <s v="Driver Development for Tunemeters (for each device type)"/>
    <s v="6.07.02.04"/>
    <x v="0"/>
    <d v="2024-08-01T00:00:00"/>
    <d v="2025-03-25T00:00:00"/>
    <s v="mahmed"/>
    <s v="jpjamilk"/>
    <n v="43101.5"/>
    <s v="EDIA"/>
    <s v="C"/>
    <s v="Labor"/>
    <s v="TEC"/>
    <m/>
    <s v="BNL"/>
    <s v="PED"/>
    <s v="CONT"/>
    <x v="9"/>
    <m/>
    <m/>
    <m/>
    <m/>
    <m/>
    <m/>
    <m/>
    <m/>
    <n v="11314.14"/>
    <n v="31787.360000000001"/>
    <m/>
    <m/>
    <m/>
    <m/>
    <m/>
    <m/>
    <m/>
    <m/>
    <m/>
    <x v="0"/>
    <x v="0"/>
    <m/>
  </r>
  <r>
    <s v=""/>
    <s v=" E0607_103120"/>
    <s v="Driver Development for Polarimeters (for each device type)"/>
    <s v="6.07.02.04"/>
    <x v="0"/>
    <d v="2025-03-26T00:00:00"/>
    <d v="2025-11-10T00:00:00"/>
    <s v="mahmed"/>
    <s v="jpjamilk"/>
    <n v="43753.89"/>
    <s v="EDIA"/>
    <s v="C"/>
    <s v="Labor"/>
    <s v="TEC"/>
    <m/>
    <s v="BNL"/>
    <s v="PED"/>
    <s v="CONT"/>
    <x v="9"/>
    <m/>
    <m/>
    <m/>
    <m/>
    <m/>
    <m/>
    <m/>
    <m/>
    <m/>
    <n v="36096.959999999999"/>
    <n v="7656.93"/>
    <m/>
    <m/>
    <m/>
    <m/>
    <m/>
    <m/>
    <m/>
    <m/>
    <x v="0"/>
    <x v="0"/>
    <m/>
  </r>
  <r>
    <s v=""/>
    <s v=" E0607_103125"/>
    <s v="Driver Development for WCMs (for each device type)"/>
    <s v="6.07.02.04"/>
    <x v="0"/>
    <d v="2025-03-26T00:00:00"/>
    <d v="2025-11-10T00:00:00"/>
    <s v="mahmed"/>
    <s v="jpjamilk"/>
    <n v="43753.89"/>
    <s v="EDIA"/>
    <s v="C"/>
    <s v="Labor"/>
    <s v="TEC"/>
    <m/>
    <s v="BNL"/>
    <s v="PED"/>
    <s v="CONT"/>
    <x v="9"/>
    <m/>
    <m/>
    <m/>
    <m/>
    <m/>
    <m/>
    <m/>
    <m/>
    <m/>
    <n v="36096.959999999999"/>
    <n v="7656.93"/>
    <m/>
    <m/>
    <m/>
    <m/>
    <m/>
    <m/>
    <m/>
    <m/>
    <x v="0"/>
    <x v="0"/>
    <m/>
  </r>
  <r>
    <s v=""/>
    <s v=" E0607_103130"/>
    <s v="Driver Development for Radiation Monitoring (for each device type)"/>
    <s v="6.07.02.04"/>
    <x v="0"/>
    <d v="2025-03-26T00:00:00"/>
    <d v="2025-11-10T00:00:00"/>
    <s v="mahmed"/>
    <s v="jpjamilk"/>
    <n v="43753.89"/>
    <s v="EDIA"/>
    <s v="C"/>
    <s v="Labor"/>
    <s v="TEC"/>
    <m/>
    <s v="BNL"/>
    <s v="PED"/>
    <s v="CONT"/>
    <x v="9"/>
    <m/>
    <m/>
    <m/>
    <m/>
    <m/>
    <m/>
    <m/>
    <m/>
    <m/>
    <n v="36096.959999999999"/>
    <n v="7656.93"/>
    <m/>
    <m/>
    <m/>
    <m/>
    <m/>
    <m/>
    <m/>
    <m/>
    <x v="0"/>
    <x v="0"/>
    <m/>
  </r>
  <r>
    <s v=""/>
    <s v=" E0607_103640"/>
    <s v="Driver Development for Lasers &amp; Support Equip (for each device type)"/>
    <s v="6.07.02.04"/>
    <x v="0"/>
    <d v="2025-11-12T00:00:00"/>
    <d v="2026-07-02T00:00:00"/>
    <s v="mahmed"/>
    <s v="jpjamilk"/>
    <n v="45009.59"/>
    <s v="EDIA"/>
    <s v="C"/>
    <s v="Labor"/>
    <s v="TEC"/>
    <m/>
    <s v="BNL"/>
    <s v="PED"/>
    <s v="CONT"/>
    <x v="9"/>
    <m/>
    <m/>
    <m/>
    <m/>
    <m/>
    <m/>
    <m/>
    <m/>
    <m/>
    <m/>
    <n v="45009.59"/>
    <m/>
    <m/>
    <m/>
    <m/>
    <m/>
    <m/>
    <m/>
    <m/>
    <x v="0"/>
    <x v="0"/>
    <m/>
  </r>
  <r>
    <s v=""/>
    <s v=" E0607_103645"/>
    <s v="Driver Development for Luminosity monitor (for each device type)"/>
    <s v="6.07.02.04"/>
    <x v="0"/>
    <d v="2025-11-12T00:00:00"/>
    <d v="2026-07-02T00:00:00"/>
    <s v="mahmed"/>
    <s v="jpjamilk"/>
    <n v="45009.59"/>
    <s v="EDIA"/>
    <s v="C"/>
    <s v="Labor"/>
    <s v="TEC"/>
    <m/>
    <s v="BNL"/>
    <s v="PED"/>
    <s v="CONT"/>
    <x v="9"/>
    <m/>
    <m/>
    <m/>
    <m/>
    <m/>
    <m/>
    <m/>
    <m/>
    <m/>
    <m/>
    <n v="45009.59"/>
    <m/>
    <m/>
    <m/>
    <m/>
    <m/>
    <m/>
    <m/>
    <m/>
    <x v="0"/>
    <x v="0"/>
    <m/>
  </r>
  <r>
    <s v=""/>
    <s v=" E0607_104155"/>
    <s v="Driver Development for Profile monitors (for each device type)"/>
    <s v="6.07.02.04"/>
    <x v="0"/>
    <d v="2026-07-06T00:00:00"/>
    <d v="2027-02-25T00:00:00"/>
    <s v="mahmed"/>
    <s v="jpjamilk"/>
    <n v="45974.49"/>
    <s v="EDIA"/>
    <s v="C"/>
    <s v="Labor"/>
    <s v="TEC"/>
    <m/>
    <s v="BNL"/>
    <s v="PED"/>
    <s v="CONT"/>
    <x v="9"/>
    <m/>
    <m/>
    <m/>
    <m/>
    <m/>
    <m/>
    <m/>
    <m/>
    <m/>
    <m/>
    <n v="17815.11"/>
    <n v="28159.37"/>
    <m/>
    <m/>
    <m/>
    <m/>
    <m/>
    <m/>
    <m/>
    <x v="0"/>
    <x v="0"/>
    <m/>
  </r>
  <r>
    <s v=""/>
    <s v=" E0607_104160"/>
    <s v="Driver Development for Charge &amp; Current Monitors (for each device type)"/>
    <s v="6.07.02.04"/>
    <x v="0"/>
    <d v="2026-07-06T00:00:00"/>
    <d v="2027-02-25T00:00:00"/>
    <s v="mahmed"/>
    <s v="jpjamilk"/>
    <n v="45974.49"/>
    <s v="EDIA"/>
    <s v="C"/>
    <s v="Labor"/>
    <s v="TEC"/>
    <m/>
    <s v="BNL"/>
    <s v="PED"/>
    <s v="CONT"/>
    <x v="9"/>
    <m/>
    <m/>
    <m/>
    <m/>
    <m/>
    <m/>
    <m/>
    <m/>
    <m/>
    <m/>
    <n v="17815.11"/>
    <n v="28159.37"/>
    <m/>
    <m/>
    <m/>
    <m/>
    <m/>
    <m/>
    <m/>
    <x v="0"/>
    <x v="0"/>
    <m/>
  </r>
  <r>
    <s v=""/>
    <s v=" E0607_104165"/>
    <s v="Driver Development for Synchrotron light monitors (for each device type)"/>
    <s v="6.07.02.04"/>
    <x v="0"/>
    <d v="2026-07-06T00:00:00"/>
    <d v="2027-02-25T00:00:00"/>
    <s v="mahmed"/>
    <s v="jpjamilk"/>
    <n v="45974.49"/>
    <s v="EDIA"/>
    <s v="C"/>
    <s v="Labor"/>
    <s v="TEC"/>
    <m/>
    <s v="BNL"/>
    <s v="PED"/>
    <s v="CONT"/>
    <x v="9"/>
    <m/>
    <m/>
    <m/>
    <m/>
    <m/>
    <m/>
    <m/>
    <m/>
    <m/>
    <m/>
    <n v="17815.11"/>
    <n v="28159.37"/>
    <m/>
    <m/>
    <m/>
    <m/>
    <m/>
    <m/>
    <m/>
    <x v="0"/>
    <x v="0"/>
    <m/>
  </r>
  <r>
    <s v=""/>
    <s v=" E0607_102130"/>
    <s v="Common Platform Firmware Support for BPMs (for each device type)"/>
    <s v="6.07.02.04"/>
    <x v="0"/>
    <d v="2024-06-20T00:00:00"/>
    <d v="2025-02-11T00:00:00"/>
    <s v="mahmed"/>
    <s v="jpjamilk"/>
    <n v="42834.96"/>
    <s v="EDIA"/>
    <s v="C"/>
    <s v="Labor"/>
    <s v="TEC"/>
    <m/>
    <s v="BNL"/>
    <s v="PED"/>
    <s v="CONT"/>
    <x v="9"/>
    <m/>
    <m/>
    <m/>
    <m/>
    <m/>
    <m/>
    <m/>
    <m/>
    <n v="19008.009999999998"/>
    <n v="23826.94"/>
    <m/>
    <m/>
    <m/>
    <m/>
    <m/>
    <m/>
    <m/>
    <m/>
    <m/>
    <x v="0"/>
    <x v="0"/>
    <m/>
  </r>
  <r>
    <s v=""/>
    <s v=" E0607_102135"/>
    <s v="Common Platform Firmware Support for BLMs (for each device type)"/>
    <s v="6.07.02.04"/>
    <x v="0"/>
    <d v="2024-06-20T00:00:00"/>
    <d v="2025-02-11T00:00:00"/>
    <s v="mahmed"/>
    <s v="jpjamilk"/>
    <n v="42834.96"/>
    <s v="EDIA"/>
    <s v="C"/>
    <s v="Labor"/>
    <s v="TEC"/>
    <m/>
    <s v="BNL"/>
    <s v="PED"/>
    <s v="CONT"/>
    <x v="9"/>
    <m/>
    <m/>
    <m/>
    <m/>
    <m/>
    <m/>
    <m/>
    <m/>
    <n v="19008.009999999998"/>
    <n v="23826.94"/>
    <m/>
    <m/>
    <m/>
    <m/>
    <m/>
    <m/>
    <m/>
    <m/>
    <m/>
    <x v="0"/>
    <x v="0"/>
    <m/>
  </r>
  <r>
    <s v=""/>
    <s v=" E0607_102140"/>
    <s v="Common Platform Firmware Support for Tunemeters (for each device type)"/>
    <s v="6.07.02.04"/>
    <x v="0"/>
    <d v="2024-06-20T00:00:00"/>
    <d v="2025-02-11T00:00:00"/>
    <s v="mahmed"/>
    <s v="jpjamilk"/>
    <n v="42834.96"/>
    <s v="EDIA"/>
    <s v="C"/>
    <s v="Labor"/>
    <s v="TEC"/>
    <m/>
    <s v="BNL"/>
    <s v="PED"/>
    <s v="CONT"/>
    <x v="9"/>
    <m/>
    <m/>
    <m/>
    <m/>
    <m/>
    <m/>
    <m/>
    <m/>
    <n v="19008.009999999998"/>
    <n v="23826.94"/>
    <m/>
    <m/>
    <m/>
    <m/>
    <m/>
    <m/>
    <m/>
    <m/>
    <m/>
    <x v="0"/>
    <x v="0"/>
    <m/>
  </r>
  <r>
    <s v=""/>
    <s v=" E0607_103135"/>
    <s v="Common Platform Firmware Support for Polarimeters (for each device type)"/>
    <s v="6.07.02.04"/>
    <x v="0"/>
    <d v="2025-03-26T00:00:00"/>
    <d v="2025-11-10T00:00:00"/>
    <s v="mahmed"/>
    <s v="jpjamilk"/>
    <n v="43753.89"/>
    <s v="EDIA"/>
    <s v="C"/>
    <s v="Labor"/>
    <s v="TEC"/>
    <m/>
    <s v="BNL"/>
    <s v="PED"/>
    <s v="CONT"/>
    <x v="9"/>
    <m/>
    <m/>
    <m/>
    <m/>
    <m/>
    <m/>
    <m/>
    <m/>
    <m/>
    <n v="36096.959999999999"/>
    <n v="7656.93"/>
    <m/>
    <m/>
    <m/>
    <m/>
    <m/>
    <m/>
    <m/>
    <m/>
    <x v="0"/>
    <x v="0"/>
    <m/>
  </r>
  <r>
    <s v=""/>
    <s v=" E0607_103140"/>
    <s v="Common Platform Firmware Support for WCMs (for each device type)"/>
    <s v="6.07.02.04"/>
    <x v="0"/>
    <d v="2025-03-26T00:00:00"/>
    <d v="2025-11-10T00:00:00"/>
    <s v="mahmed"/>
    <s v="jpjamilk"/>
    <n v="43753.89"/>
    <s v="EDIA"/>
    <s v="C"/>
    <s v="Labor"/>
    <s v="TEC"/>
    <m/>
    <s v="BNL"/>
    <s v="PED"/>
    <s v="CONT"/>
    <x v="9"/>
    <m/>
    <m/>
    <m/>
    <m/>
    <m/>
    <m/>
    <m/>
    <m/>
    <m/>
    <n v="36096.959999999999"/>
    <n v="7656.93"/>
    <m/>
    <m/>
    <m/>
    <m/>
    <m/>
    <m/>
    <m/>
    <m/>
    <x v="0"/>
    <x v="0"/>
    <m/>
  </r>
  <r>
    <s v=""/>
    <s v=" E0607_103145"/>
    <s v="Common Platform Firmware Support for Radiation Monitoring (for each device type)"/>
    <s v="6.07.02.04"/>
    <x v="0"/>
    <d v="2025-03-26T00:00:00"/>
    <d v="2025-11-10T00:00:00"/>
    <s v="mahmed"/>
    <s v="jpjamilk"/>
    <n v="43753.89"/>
    <s v="EDIA"/>
    <s v="C"/>
    <s v="Labor"/>
    <s v="TEC"/>
    <m/>
    <s v="BNL"/>
    <s v="PED"/>
    <s v="CONT"/>
    <x v="9"/>
    <m/>
    <m/>
    <m/>
    <m/>
    <m/>
    <m/>
    <m/>
    <m/>
    <m/>
    <n v="36096.959999999999"/>
    <n v="7656.93"/>
    <m/>
    <m/>
    <m/>
    <m/>
    <m/>
    <m/>
    <m/>
    <m/>
    <x v="0"/>
    <x v="0"/>
    <m/>
  </r>
  <r>
    <s v=""/>
    <s v=" E0607_103650"/>
    <s v="Common Platform Firmware Support for Profile monitors (for each device type)"/>
    <s v="6.07.02.04"/>
    <x v="0"/>
    <d v="2025-11-12T00:00:00"/>
    <d v="2026-07-02T00:00:00"/>
    <s v="mahmed"/>
    <s v="jpjamilk"/>
    <n v="45009.59"/>
    <s v="EDIA"/>
    <s v="C"/>
    <s v="Labor"/>
    <s v="TEC"/>
    <m/>
    <s v="BNL"/>
    <s v="PED"/>
    <s v="CONT"/>
    <x v="9"/>
    <m/>
    <m/>
    <m/>
    <m/>
    <m/>
    <m/>
    <m/>
    <m/>
    <m/>
    <m/>
    <n v="45009.59"/>
    <m/>
    <m/>
    <m/>
    <m/>
    <m/>
    <m/>
    <m/>
    <m/>
    <x v="0"/>
    <x v="0"/>
    <m/>
  </r>
  <r>
    <s v=""/>
    <s v=" E0607_103655"/>
    <s v="Common Platform Firmware Support for Charge &amp; Current Monitors (for each device type)"/>
    <s v="6.07.02.04"/>
    <x v="0"/>
    <d v="2025-11-12T00:00:00"/>
    <d v="2026-07-02T00:00:00"/>
    <s v="mahmed"/>
    <s v="jpjamilk"/>
    <n v="45009.59"/>
    <s v="EDIA"/>
    <s v="C"/>
    <s v="Labor"/>
    <s v="TEC"/>
    <m/>
    <s v="BNL"/>
    <s v="PED"/>
    <s v="CONT"/>
    <x v="9"/>
    <m/>
    <m/>
    <m/>
    <m/>
    <m/>
    <m/>
    <m/>
    <m/>
    <m/>
    <m/>
    <n v="45009.59"/>
    <m/>
    <m/>
    <m/>
    <m/>
    <m/>
    <m/>
    <m/>
    <m/>
    <x v="0"/>
    <x v="0"/>
    <m/>
  </r>
  <r>
    <s v=""/>
    <s v=" E0607_104170"/>
    <s v="Common Platform Firmware Support for Synchrotron light monitors (for each device type)"/>
    <s v="6.07.02.04"/>
    <x v="0"/>
    <d v="2026-07-06T00:00:00"/>
    <d v="2027-02-25T00:00:00"/>
    <s v="mahmed"/>
    <s v="jpjamilk"/>
    <n v="45974.49"/>
    <s v="EDIA"/>
    <s v="C"/>
    <s v="Labor"/>
    <s v="TEC"/>
    <m/>
    <s v="BNL"/>
    <s v="PED"/>
    <s v="CONT"/>
    <x v="9"/>
    <m/>
    <m/>
    <m/>
    <m/>
    <m/>
    <m/>
    <m/>
    <m/>
    <m/>
    <m/>
    <n v="17815.11"/>
    <n v="28159.37"/>
    <m/>
    <m/>
    <m/>
    <m/>
    <m/>
    <m/>
    <m/>
    <x v="0"/>
    <x v="0"/>
    <m/>
  </r>
  <r>
    <s v=""/>
    <s v=" E0607_102145"/>
    <s v="SW Interface for Instrumentation - BPMs (for each device type)"/>
    <s v="6.07.02.04"/>
    <x v="0"/>
    <d v="2024-06-20T00:00:00"/>
    <d v="2025-02-11T00:00:00"/>
    <s v="mahmed"/>
    <s v="jpjamilk"/>
    <n v="42834.96"/>
    <s v="EDIA"/>
    <s v="C"/>
    <s v="Labor"/>
    <s v="TEC"/>
    <m/>
    <s v="BNL"/>
    <s v="PED"/>
    <s v="CONT"/>
    <x v="9"/>
    <m/>
    <m/>
    <m/>
    <m/>
    <m/>
    <m/>
    <m/>
    <m/>
    <n v="19008.009999999998"/>
    <n v="23826.94"/>
    <m/>
    <m/>
    <m/>
    <m/>
    <m/>
    <m/>
    <m/>
    <m/>
    <m/>
    <x v="0"/>
    <x v="0"/>
    <m/>
  </r>
  <r>
    <s v=""/>
    <s v=" E0607_102150"/>
    <s v="SW Interface for Instrumentation - BLMs (for each device type)"/>
    <s v="6.07.02.04"/>
    <x v="0"/>
    <d v="2024-06-20T00:00:00"/>
    <d v="2025-02-11T00:00:00"/>
    <s v="mahmed"/>
    <s v="jpjamilk"/>
    <n v="42834.96"/>
    <s v="EDIA"/>
    <s v="C"/>
    <s v="Labor"/>
    <s v="TEC"/>
    <m/>
    <s v="BNL"/>
    <s v="PED"/>
    <s v="CONT"/>
    <x v="9"/>
    <m/>
    <m/>
    <m/>
    <m/>
    <m/>
    <m/>
    <m/>
    <m/>
    <n v="19008.009999999998"/>
    <n v="23826.94"/>
    <m/>
    <m/>
    <m/>
    <m/>
    <m/>
    <m/>
    <m/>
    <m/>
    <m/>
    <x v="0"/>
    <x v="0"/>
    <m/>
  </r>
  <r>
    <s v=""/>
    <s v=" E0607_102155"/>
    <s v="SW Interface for Instrumentation - Tunemeters (for each device type)"/>
    <s v="6.07.02.04"/>
    <x v="0"/>
    <d v="2024-06-20T00:00:00"/>
    <d v="2025-02-11T00:00:00"/>
    <s v="mahmed"/>
    <s v="jpjamilk"/>
    <n v="42834.96"/>
    <s v="EDIA"/>
    <s v="C"/>
    <s v="Labor"/>
    <s v="TEC"/>
    <m/>
    <s v="BNL"/>
    <s v="PED"/>
    <s v="CONT"/>
    <x v="9"/>
    <m/>
    <m/>
    <m/>
    <m/>
    <m/>
    <m/>
    <m/>
    <m/>
    <n v="19008.009999999998"/>
    <n v="23826.94"/>
    <m/>
    <m/>
    <m/>
    <m/>
    <m/>
    <m/>
    <m/>
    <m/>
    <m/>
    <x v="0"/>
    <x v="0"/>
    <m/>
  </r>
  <r>
    <s v=""/>
    <s v=" E0607_103150"/>
    <s v="SW Interface for Instrumentation  - Polarimeters (for each device type)"/>
    <s v="6.07.02.04"/>
    <x v="0"/>
    <d v="2025-03-26T00:00:00"/>
    <d v="2025-11-10T00:00:00"/>
    <s v="mahmed"/>
    <s v="jpjamilk"/>
    <n v="43753.89"/>
    <s v="EDIA"/>
    <s v="C"/>
    <s v="Labor"/>
    <s v="TEC"/>
    <m/>
    <s v="BNL"/>
    <s v="PED"/>
    <s v="CONT"/>
    <x v="9"/>
    <m/>
    <m/>
    <m/>
    <m/>
    <m/>
    <m/>
    <m/>
    <m/>
    <m/>
    <n v="36096.959999999999"/>
    <n v="7656.93"/>
    <m/>
    <m/>
    <m/>
    <m/>
    <m/>
    <m/>
    <m/>
    <m/>
    <x v="0"/>
    <x v="0"/>
    <m/>
  </r>
  <r>
    <s v=""/>
    <s v=" E0607_103155"/>
    <s v="SW Interface for Instrumentation  - WCMs (for each device type)"/>
    <s v="6.07.02.04"/>
    <x v="0"/>
    <d v="2025-03-26T00:00:00"/>
    <d v="2025-11-10T00:00:00"/>
    <s v="mahmed"/>
    <s v="jpjamilk"/>
    <n v="43753.89"/>
    <s v="EDIA"/>
    <s v="C"/>
    <s v="Labor"/>
    <s v="TEC"/>
    <m/>
    <s v="BNL"/>
    <s v="PED"/>
    <s v="CONT"/>
    <x v="9"/>
    <m/>
    <m/>
    <m/>
    <m/>
    <m/>
    <m/>
    <m/>
    <m/>
    <m/>
    <n v="36096.959999999999"/>
    <n v="7656.93"/>
    <m/>
    <m/>
    <m/>
    <m/>
    <m/>
    <m/>
    <m/>
    <m/>
    <x v="0"/>
    <x v="0"/>
    <m/>
  </r>
  <r>
    <s v=""/>
    <s v=" E0607_103160"/>
    <s v="SW Interface for Instrumentation - Radiation Monitoring (for each device type)"/>
    <s v="6.07.02.04"/>
    <x v="0"/>
    <d v="2025-03-26T00:00:00"/>
    <d v="2025-11-10T00:00:00"/>
    <s v="mahmed"/>
    <s v="jpjamilk"/>
    <n v="43753.89"/>
    <s v="EDIA"/>
    <s v="C"/>
    <s v="Labor"/>
    <s v="TEC"/>
    <m/>
    <s v="BNL"/>
    <s v="PED"/>
    <s v="CONT"/>
    <x v="9"/>
    <m/>
    <m/>
    <m/>
    <m/>
    <m/>
    <m/>
    <m/>
    <m/>
    <m/>
    <n v="36096.959999999999"/>
    <n v="7656.93"/>
    <m/>
    <m/>
    <m/>
    <m/>
    <m/>
    <m/>
    <m/>
    <m/>
    <x v="0"/>
    <x v="0"/>
    <m/>
  </r>
  <r>
    <s v=""/>
    <s v=" E0607_103660"/>
    <s v="SW Interface for Instrumentation  - Lasers &amp; Support Equip (for each device type)"/>
    <s v="6.07.02.04"/>
    <x v="0"/>
    <d v="2025-11-12T00:00:00"/>
    <d v="2026-07-02T00:00:00"/>
    <s v="mahmed"/>
    <s v="jpjamilk"/>
    <n v="45009.59"/>
    <s v="EDIA"/>
    <s v="C"/>
    <s v="Labor"/>
    <s v="TEC"/>
    <m/>
    <s v="BNL"/>
    <s v="PED"/>
    <s v="CONT"/>
    <x v="9"/>
    <m/>
    <m/>
    <m/>
    <m/>
    <m/>
    <m/>
    <m/>
    <m/>
    <m/>
    <m/>
    <n v="45009.59"/>
    <m/>
    <m/>
    <m/>
    <m/>
    <m/>
    <m/>
    <m/>
    <m/>
    <x v="0"/>
    <x v="0"/>
    <m/>
  </r>
  <r>
    <s v=""/>
    <s v=" E0607_103665"/>
    <s v="SW Interface for Instrumentation  - Luminosity monitor (for each device type)"/>
    <s v="6.07.02.04"/>
    <x v="0"/>
    <d v="2025-11-12T00:00:00"/>
    <d v="2026-07-02T00:00:00"/>
    <s v="mahmed"/>
    <s v="jpjamilk"/>
    <n v="45009.59"/>
    <s v="EDIA"/>
    <s v="C"/>
    <s v="Labor"/>
    <s v="TEC"/>
    <m/>
    <s v="BNL"/>
    <s v="PED"/>
    <s v="CONT"/>
    <x v="9"/>
    <m/>
    <m/>
    <m/>
    <m/>
    <m/>
    <m/>
    <m/>
    <m/>
    <m/>
    <m/>
    <n v="45009.59"/>
    <m/>
    <m/>
    <m/>
    <m/>
    <m/>
    <m/>
    <m/>
    <m/>
    <x v="0"/>
    <x v="0"/>
    <m/>
  </r>
  <r>
    <s v=""/>
    <s v=" E0607_104175"/>
    <s v="SW Interface for Instrumentation - Profile monitors (for each device type)"/>
    <s v="6.07.02.04"/>
    <x v="0"/>
    <d v="2026-07-06T00:00:00"/>
    <d v="2027-02-25T00:00:00"/>
    <s v="mahmed"/>
    <s v="jpjamilk"/>
    <n v="45974.49"/>
    <s v="EDIA"/>
    <s v="C"/>
    <s v="Labor"/>
    <s v="TEC"/>
    <m/>
    <s v="BNL"/>
    <s v="PED"/>
    <s v="CONT"/>
    <x v="9"/>
    <m/>
    <m/>
    <m/>
    <m/>
    <m/>
    <m/>
    <m/>
    <m/>
    <m/>
    <m/>
    <n v="17815.11"/>
    <n v="28159.37"/>
    <m/>
    <m/>
    <m/>
    <m/>
    <m/>
    <m/>
    <m/>
    <x v="0"/>
    <x v="0"/>
    <m/>
  </r>
  <r>
    <s v=""/>
    <s v=" E0607_104180"/>
    <s v="SW Interface for Instrumentation - Charge &amp; Current monitors (for each device type)"/>
    <s v="6.07.02.04"/>
    <x v="0"/>
    <d v="2026-07-06T00:00:00"/>
    <d v="2027-02-25T00:00:00"/>
    <s v="mahmed"/>
    <s v="jpjamilk"/>
    <n v="45974.49"/>
    <s v="EDIA"/>
    <s v="C"/>
    <s v="Labor"/>
    <s v="TEC"/>
    <m/>
    <s v="BNL"/>
    <s v="PED"/>
    <s v="CONT"/>
    <x v="9"/>
    <m/>
    <m/>
    <m/>
    <m/>
    <m/>
    <m/>
    <m/>
    <m/>
    <m/>
    <m/>
    <n v="17815.11"/>
    <n v="28159.37"/>
    <m/>
    <m/>
    <m/>
    <m/>
    <m/>
    <m/>
    <m/>
    <x v="0"/>
    <x v="0"/>
    <m/>
  </r>
  <r>
    <s v=""/>
    <s v=" E0607_104185"/>
    <s v="SW Interface for Instrumentation - Synchrotron light monitors (for each device type)"/>
    <s v="6.07.02.04"/>
    <x v="0"/>
    <d v="2026-07-06T00:00:00"/>
    <d v="2027-02-25T00:00:00"/>
    <s v="mahmed"/>
    <s v="jpjamilk"/>
    <n v="45974.49"/>
    <s v="EDIA"/>
    <s v="C"/>
    <s v="Labor"/>
    <s v="TEC"/>
    <m/>
    <s v="BNL"/>
    <s v="PED"/>
    <s v="CONT"/>
    <x v="9"/>
    <m/>
    <m/>
    <m/>
    <m/>
    <m/>
    <m/>
    <m/>
    <m/>
    <m/>
    <m/>
    <n v="17815.11"/>
    <n v="28159.37"/>
    <m/>
    <m/>
    <m/>
    <m/>
    <m/>
    <m/>
    <m/>
    <x v="0"/>
    <x v="0"/>
    <m/>
  </r>
  <r>
    <s v=""/>
    <s v=" E0607_105200"/>
    <s v="Implementation - App Development for Instrumentation"/>
    <s v="6.07.02.04"/>
    <x v="0"/>
    <d v="2027-02-26T00:00:00"/>
    <d v="2027-05-06T00:00:00"/>
    <s v="mahmed"/>
    <s v="jpjamilk"/>
    <n v="16485.53"/>
    <s v="EDIA"/>
    <s v="C"/>
    <s v="Labor"/>
    <s v="TEC"/>
    <m/>
    <s v="BNL"/>
    <s v="PED"/>
    <s v="CONT"/>
    <x v="9"/>
    <m/>
    <m/>
    <m/>
    <m/>
    <m/>
    <m/>
    <m/>
    <m/>
    <m/>
    <m/>
    <m/>
    <n v="16485.53"/>
    <m/>
    <m/>
    <m/>
    <m/>
    <m/>
    <m/>
    <m/>
    <x v="0"/>
    <x v="0"/>
    <m/>
  </r>
  <r>
    <s v=""/>
    <s v=" E0607_105205"/>
    <s v="Implementation - Pre-Injector IRR Support for Instrumentation"/>
    <s v="6.07.02.04"/>
    <x v="0"/>
    <d v="2027-02-26T00:00:00"/>
    <d v="2027-05-06T00:00:00"/>
    <s v="mahmed"/>
    <s v="jpjamilk"/>
    <n v="16485.53"/>
    <s v="EDIA"/>
    <s v="C"/>
    <s v="Labor"/>
    <s v="TEC"/>
    <m/>
    <s v="BNL"/>
    <s v="PED"/>
    <s v="CONT"/>
    <x v="8"/>
    <m/>
    <m/>
    <m/>
    <m/>
    <m/>
    <m/>
    <m/>
    <m/>
    <m/>
    <m/>
    <m/>
    <n v="16485.53"/>
    <m/>
    <m/>
    <m/>
    <m/>
    <m/>
    <m/>
    <m/>
    <x v="0"/>
    <x v="0"/>
    <m/>
  </r>
  <r>
    <s v=""/>
    <s v=" E0607_105210"/>
    <s v="Implementation - ESR IRR Support for Instrumentation"/>
    <s v="6.07.02.04"/>
    <x v="0"/>
    <d v="2027-02-26T00:00:00"/>
    <d v="2027-05-06T00:00:00"/>
    <s v="mahmed"/>
    <s v="jpjamilk"/>
    <n v="16485.53"/>
    <s v="EDIA"/>
    <s v="C"/>
    <s v="Labor"/>
    <s v="TEC"/>
    <m/>
    <s v="BNL"/>
    <s v="PED"/>
    <s v="CONT"/>
    <x v="8"/>
    <m/>
    <m/>
    <m/>
    <m/>
    <m/>
    <m/>
    <m/>
    <m/>
    <m/>
    <m/>
    <m/>
    <n v="16485.53"/>
    <m/>
    <m/>
    <m/>
    <m/>
    <m/>
    <m/>
    <m/>
    <x v="0"/>
    <x v="0"/>
    <m/>
  </r>
  <r>
    <s v=""/>
    <s v=" E0607_105215"/>
    <s v="Implementation - HSR IRR Support for Instrumentation"/>
    <s v="6.07.02.04"/>
    <x v="0"/>
    <d v="2027-02-26T00:00:00"/>
    <d v="2027-05-06T00:00:00"/>
    <s v="mahmed"/>
    <s v="jpjamilk"/>
    <n v="16485.53"/>
    <s v="EDIA"/>
    <s v="C"/>
    <s v="Labor"/>
    <s v="TEC"/>
    <m/>
    <s v="BNL"/>
    <s v="PED"/>
    <s v="CONT"/>
    <x v="8"/>
    <m/>
    <m/>
    <m/>
    <m/>
    <m/>
    <m/>
    <m/>
    <m/>
    <m/>
    <m/>
    <m/>
    <n v="16485.53"/>
    <m/>
    <m/>
    <m/>
    <m/>
    <m/>
    <m/>
    <m/>
    <x v="0"/>
    <x v="0"/>
    <m/>
  </r>
  <r>
    <s v=""/>
    <s v=" E0607_105220"/>
    <s v="Implementation - RCS IRR Support for Instrumentation"/>
    <s v="6.07.02.04"/>
    <x v="0"/>
    <d v="2027-02-26T00:00:00"/>
    <d v="2027-05-06T00:00:00"/>
    <s v="mahmed"/>
    <s v="jpjamilk"/>
    <n v="16485.53"/>
    <s v="EDIA"/>
    <s v="C"/>
    <s v="Labor"/>
    <s v="TEC"/>
    <m/>
    <s v="BNL"/>
    <s v="PED"/>
    <s v="CONT"/>
    <x v="8"/>
    <m/>
    <m/>
    <m/>
    <m/>
    <m/>
    <m/>
    <m/>
    <m/>
    <m/>
    <m/>
    <m/>
    <n v="16485.53"/>
    <m/>
    <m/>
    <m/>
    <m/>
    <m/>
    <m/>
    <m/>
    <x v="0"/>
    <x v="0"/>
    <m/>
  </r>
  <r>
    <s v=""/>
    <s v=" E0607_105225"/>
    <s v="Implementation - SHC IRR Support for Instrumentation"/>
    <s v="6.07.02.04"/>
    <x v="0"/>
    <d v="2027-02-26T00:00:00"/>
    <d v="2027-05-06T00:00:00"/>
    <s v="mahmed"/>
    <s v="jpjamilk"/>
    <n v="16485.53"/>
    <s v="EDIA"/>
    <s v="C"/>
    <s v="Labor"/>
    <s v="TEC"/>
    <m/>
    <s v="BNL"/>
    <s v="PED"/>
    <s v="CONT"/>
    <x v="8"/>
    <m/>
    <m/>
    <m/>
    <m/>
    <m/>
    <m/>
    <m/>
    <m/>
    <m/>
    <m/>
    <m/>
    <n v="16485.53"/>
    <m/>
    <m/>
    <m/>
    <m/>
    <m/>
    <m/>
    <m/>
    <x v="0"/>
    <x v="0"/>
    <m/>
  </r>
  <r>
    <s v=""/>
    <s v=" E0607_105200"/>
    <s v="Implementation - App Development for Instrumentation"/>
    <s v="6.07.02.04"/>
    <x v="0"/>
    <d v="2027-02-26T00:00:00"/>
    <d v="2027-05-06T00:00:00"/>
    <s v="mahmed"/>
    <s v="jpjamilk"/>
    <n v="16485.53"/>
    <s v="EDIA"/>
    <s v="C"/>
    <s v="Labor"/>
    <s v="TEC"/>
    <m/>
    <s v="BNL"/>
    <s v="PED"/>
    <s v="CONT"/>
    <x v="9"/>
    <m/>
    <m/>
    <m/>
    <m/>
    <m/>
    <m/>
    <m/>
    <m/>
    <m/>
    <m/>
    <m/>
    <n v="16485.53"/>
    <m/>
    <m/>
    <m/>
    <m/>
    <m/>
    <m/>
    <m/>
    <x v="0"/>
    <x v="0"/>
    <m/>
  </r>
  <r>
    <s v=""/>
    <s v=" E0607_105205"/>
    <s v="Implementation - Pre-Injector IRR Support for Instrumentation"/>
    <s v="6.07.02.04"/>
    <x v="0"/>
    <d v="2027-02-26T00:00:00"/>
    <d v="2027-05-06T00:00:00"/>
    <s v="mahmed"/>
    <s v="jpjamilk"/>
    <n v="16485.53"/>
    <s v="EDIA"/>
    <s v="C"/>
    <s v="Labor"/>
    <s v="TEC"/>
    <m/>
    <s v="BNL"/>
    <s v="PED"/>
    <s v="CONT"/>
    <x v="8"/>
    <m/>
    <m/>
    <m/>
    <m/>
    <m/>
    <m/>
    <m/>
    <m/>
    <m/>
    <m/>
    <m/>
    <n v="16485.53"/>
    <m/>
    <m/>
    <m/>
    <m/>
    <m/>
    <m/>
    <m/>
    <x v="0"/>
    <x v="0"/>
    <m/>
  </r>
  <r>
    <s v=""/>
    <s v=" E0607_105210"/>
    <s v="Implementation - ESR IRR Support for Instrumentation"/>
    <s v="6.07.02.04"/>
    <x v="0"/>
    <d v="2027-02-26T00:00:00"/>
    <d v="2027-05-06T00:00:00"/>
    <s v="mahmed"/>
    <s v="jpjamilk"/>
    <n v="16485.53"/>
    <s v="EDIA"/>
    <s v="C"/>
    <s v="Labor"/>
    <s v="TEC"/>
    <m/>
    <s v="BNL"/>
    <s v="PED"/>
    <s v="CONT"/>
    <x v="8"/>
    <m/>
    <m/>
    <m/>
    <m/>
    <m/>
    <m/>
    <m/>
    <m/>
    <m/>
    <m/>
    <m/>
    <n v="16485.53"/>
    <m/>
    <m/>
    <m/>
    <m/>
    <m/>
    <m/>
    <m/>
    <x v="0"/>
    <x v="0"/>
    <m/>
  </r>
  <r>
    <s v=""/>
    <s v=" E0607_105215"/>
    <s v="Implementation - HSR IRR Support for Instrumentation"/>
    <s v="6.07.02.04"/>
    <x v="0"/>
    <d v="2027-02-26T00:00:00"/>
    <d v="2027-05-06T00:00:00"/>
    <s v="mahmed"/>
    <s v="jpjamilk"/>
    <n v="16485.53"/>
    <s v="EDIA"/>
    <s v="C"/>
    <s v="Labor"/>
    <s v="TEC"/>
    <m/>
    <s v="BNL"/>
    <s v="PED"/>
    <s v="CONT"/>
    <x v="8"/>
    <m/>
    <m/>
    <m/>
    <m/>
    <m/>
    <m/>
    <m/>
    <m/>
    <m/>
    <m/>
    <m/>
    <n v="16485.53"/>
    <m/>
    <m/>
    <m/>
    <m/>
    <m/>
    <m/>
    <m/>
    <x v="0"/>
    <x v="0"/>
    <m/>
  </r>
  <r>
    <s v=""/>
    <s v=" E0607_105220"/>
    <s v="Implementation - RCS IRR Support for Instrumentation"/>
    <s v="6.07.02.04"/>
    <x v="0"/>
    <d v="2027-02-26T00:00:00"/>
    <d v="2027-05-06T00:00:00"/>
    <s v="mahmed"/>
    <s v="jpjamilk"/>
    <n v="16485.53"/>
    <s v="EDIA"/>
    <s v="C"/>
    <s v="Labor"/>
    <s v="TEC"/>
    <m/>
    <s v="BNL"/>
    <s v="PED"/>
    <s v="CONT"/>
    <x v="8"/>
    <m/>
    <m/>
    <m/>
    <m/>
    <m/>
    <m/>
    <m/>
    <m/>
    <m/>
    <m/>
    <m/>
    <n v="16485.53"/>
    <m/>
    <m/>
    <m/>
    <m/>
    <m/>
    <m/>
    <m/>
    <x v="0"/>
    <x v="0"/>
    <m/>
  </r>
  <r>
    <s v=""/>
    <s v=" E0607_105225"/>
    <s v="Implementation - SHC IRR Support for Instrumentation"/>
    <s v="6.07.02.04"/>
    <x v="0"/>
    <d v="2027-02-26T00:00:00"/>
    <d v="2027-05-06T00:00:00"/>
    <s v="mahmed"/>
    <s v="jpjamilk"/>
    <n v="16485.53"/>
    <s v="EDIA"/>
    <s v="C"/>
    <s v="Labor"/>
    <s v="TEC"/>
    <m/>
    <s v="BNL"/>
    <s v="PED"/>
    <s v="CONT"/>
    <x v="8"/>
    <m/>
    <m/>
    <m/>
    <m/>
    <m/>
    <m/>
    <m/>
    <m/>
    <m/>
    <m/>
    <m/>
    <n v="16485.53"/>
    <m/>
    <m/>
    <m/>
    <m/>
    <m/>
    <m/>
    <m/>
    <x v="0"/>
    <x v="0"/>
    <m/>
  </r>
  <r>
    <s v=""/>
    <s v=" E0607_105850"/>
    <s v="Integration - App Development for Instrumentation"/>
    <s v="6.07.02.04"/>
    <x v="0"/>
    <d v="2027-05-07T00:00:00"/>
    <d v="2027-07-19T00:00:00"/>
    <s v="mahmed"/>
    <s v="jpjamilk"/>
    <n v="16485.53"/>
    <s v="EDIA"/>
    <s v="C"/>
    <s v="Labor"/>
    <s v="TEC"/>
    <m/>
    <s v="BNL"/>
    <s v="PED"/>
    <s v="CONT"/>
    <x v="9"/>
    <m/>
    <m/>
    <m/>
    <m/>
    <m/>
    <m/>
    <m/>
    <m/>
    <m/>
    <m/>
    <m/>
    <n v="16485.53"/>
    <m/>
    <m/>
    <m/>
    <m/>
    <m/>
    <m/>
    <m/>
    <x v="0"/>
    <x v="0"/>
    <m/>
  </r>
  <r>
    <s v=""/>
    <s v=" E0607_105855"/>
    <s v="Integration - Instrumentation End to end Testing for Each Type for Pre-Injector (by instance)"/>
    <s v="6.07.02.04"/>
    <x v="0"/>
    <d v="2027-05-07T00:00:00"/>
    <d v="2027-07-19T00:00:00"/>
    <s v="mahmed"/>
    <s v="jpjamilk"/>
    <n v="16485.53"/>
    <s v="EDIA"/>
    <s v="C"/>
    <s v="Labor"/>
    <s v="TEC"/>
    <m/>
    <s v="BNL"/>
    <s v="PED"/>
    <s v="CONT"/>
    <x v="8"/>
    <m/>
    <m/>
    <m/>
    <m/>
    <m/>
    <m/>
    <m/>
    <m/>
    <m/>
    <m/>
    <m/>
    <n v="16485.53"/>
    <m/>
    <m/>
    <m/>
    <m/>
    <m/>
    <m/>
    <m/>
    <x v="0"/>
    <x v="0"/>
    <m/>
  </r>
  <r>
    <s v=""/>
    <s v=" E0607_105860"/>
    <s v="Integration - Instrumentation End to end Testing for Each Type for ESR (by instance)"/>
    <s v="6.07.02.04"/>
    <x v="0"/>
    <d v="2027-05-07T00:00:00"/>
    <d v="2027-07-19T00:00:00"/>
    <s v="mahmed"/>
    <s v="jpjamilk"/>
    <n v="16485.53"/>
    <s v="EDIA"/>
    <s v="C"/>
    <s v="Labor"/>
    <s v="TEC"/>
    <m/>
    <s v="BNL"/>
    <s v="PED"/>
    <s v="CONT"/>
    <x v="8"/>
    <m/>
    <m/>
    <m/>
    <m/>
    <m/>
    <m/>
    <m/>
    <m/>
    <m/>
    <m/>
    <m/>
    <n v="16485.53"/>
    <m/>
    <m/>
    <m/>
    <m/>
    <m/>
    <m/>
    <m/>
    <x v="0"/>
    <x v="0"/>
    <m/>
  </r>
  <r>
    <s v=""/>
    <s v=" E0607_105865"/>
    <s v="Integration - Instrumentation End to end Testing for Each Type for HSR (by instance)"/>
    <s v="6.07.02.04"/>
    <x v="0"/>
    <d v="2027-05-07T00:00:00"/>
    <d v="2027-07-19T00:00:00"/>
    <s v="mahmed"/>
    <s v="jpjamilk"/>
    <n v="16485.53"/>
    <s v="EDIA"/>
    <s v="C"/>
    <s v="Labor"/>
    <s v="TEC"/>
    <m/>
    <s v="BNL"/>
    <s v="PED"/>
    <s v="CONT"/>
    <x v="8"/>
    <m/>
    <m/>
    <m/>
    <m/>
    <m/>
    <m/>
    <m/>
    <m/>
    <m/>
    <m/>
    <m/>
    <n v="16485.53"/>
    <m/>
    <m/>
    <m/>
    <m/>
    <m/>
    <m/>
    <m/>
    <x v="0"/>
    <x v="0"/>
    <m/>
  </r>
  <r>
    <s v=""/>
    <s v=" E0607_105870"/>
    <s v="Integration - Instrumentation End to end Testing for Each Type for RCS (by instance)"/>
    <s v="6.07.02.04"/>
    <x v="0"/>
    <d v="2027-05-07T00:00:00"/>
    <d v="2027-07-19T00:00:00"/>
    <s v="mahmed"/>
    <s v="jpjamilk"/>
    <n v="16485.53"/>
    <s v="EDIA"/>
    <s v="C"/>
    <s v="Labor"/>
    <s v="TEC"/>
    <m/>
    <s v="BNL"/>
    <s v="PED"/>
    <s v="CONT"/>
    <x v="8"/>
    <m/>
    <m/>
    <m/>
    <m/>
    <m/>
    <m/>
    <m/>
    <m/>
    <m/>
    <m/>
    <m/>
    <n v="16485.53"/>
    <m/>
    <m/>
    <m/>
    <m/>
    <m/>
    <m/>
    <m/>
    <x v="0"/>
    <x v="0"/>
    <m/>
  </r>
  <r>
    <s v=""/>
    <s v=" E0607_105875"/>
    <s v="Integration - Instrumentation End to end Testing for Each Type for SHC (by instance)"/>
    <s v="6.07.02.04"/>
    <x v="0"/>
    <d v="2027-05-07T00:00:00"/>
    <d v="2027-07-19T00:00:00"/>
    <s v="mahmed"/>
    <s v="jpjamilk"/>
    <n v="16485.53"/>
    <s v="EDIA"/>
    <s v="C"/>
    <s v="Labor"/>
    <s v="TEC"/>
    <m/>
    <s v="BNL"/>
    <s v="PED"/>
    <s v="CONT"/>
    <x v="8"/>
    <m/>
    <m/>
    <m/>
    <m/>
    <m/>
    <m/>
    <m/>
    <m/>
    <m/>
    <m/>
    <m/>
    <n v="16485.53"/>
    <m/>
    <m/>
    <m/>
    <m/>
    <m/>
    <m/>
    <m/>
    <x v="0"/>
    <x v="0"/>
    <m/>
  </r>
  <r>
    <s v=""/>
    <s v=" E0607_106015"/>
    <s v="Integration - Pre-Injector ARR Support for Instrumentation"/>
    <s v="6.07.02.04"/>
    <x v="0"/>
    <d v="2027-07-20T00:00:00"/>
    <d v="2027-09-28T00:00:00"/>
    <s v="mahmed"/>
    <s v="jpjamilk"/>
    <n v="19676.28"/>
    <s v="EDIA"/>
    <s v="C"/>
    <s v="Labor"/>
    <s v="TEC"/>
    <m/>
    <s v="BNL"/>
    <s v="PED"/>
    <s v="CONT"/>
    <x v="8"/>
    <m/>
    <m/>
    <m/>
    <m/>
    <m/>
    <m/>
    <m/>
    <m/>
    <m/>
    <m/>
    <m/>
    <n v="19676.28"/>
    <m/>
    <m/>
    <m/>
    <m/>
    <m/>
    <m/>
    <m/>
    <x v="0"/>
    <x v="0"/>
    <m/>
  </r>
  <r>
    <s v=""/>
    <s v=" E0607_106020"/>
    <s v="Integration - ESR ARR Support for Instrumentation"/>
    <s v="6.07.02.04"/>
    <x v="0"/>
    <d v="2027-07-20T00:00:00"/>
    <d v="2027-09-28T00:00:00"/>
    <s v="mahmed"/>
    <s v="jpjamilk"/>
    <n v="19676.28"/>
    <s v="EDIA"/>
    <s v="C"/>
    <s v="Labor"/>
    <s v="TEC"/>
    <m/>
    <s v="BNL"/>
    <s v="PED"/>
    <s v="CONT"/>
    <x v="8"/>
    <m/>
    <m/>
    <m/>
    <m/>
    <m/>
    <m/>
    <m/>
    <m/>
    <m/>
    <m/>
    <m/>
    <n v="19676.28"/>
    <m/>
    <m/>
    <m/>
    <m/>
    <m/>
    <m/>
    <m/>
    <x v="0"/>
    <x v="0"/>
    <m/>
  </r>
  <r>
    <s v=""/>
    <s v=" E0607_106025"/>
    <s v="Integration - HSR ARR Support for Instrumentation"/>
    <s v="6.07.02.04"/>
    <x v="0"/>
    <d v="2027-07-20T00:00:00"/>
    <d v="2027-09-28T00:00:00"/>
    <s v="mahmed"/>
    <s v="jpjamilk"/>
    <n v="19676.28"/>
    <s v="EDIA"/>
    <s v="C"/>
    <s v="Labor"/>
    <s v="TEC"/>
    <m/>
    <s v="BNL"/>
    <s v="PED"/>
    <s v="CONT"/>
    <x v="8"/>
    <m/>
    <m/>
    <m/>
    <m/>
    <m/>
    <m/>
    <m/>
    <m/>
    <m/>
    <m/>
    <m/>
    <n v="19676.28"/>
    <m/>
    <m/>
    <m/>
    <m/>
    <m/>
    <m/>
    <m/>
    <x v="0"/>
    <x v="0"/>
    <m/>
  </r>
  <r>
    <s v=""/>
    <s v=" E0607_106030"/>
    <s v="Integration - RCS ARR Support for Instrumentation"/>
    <s v="6.07.02.04"/>
    <x v="0"/>
    <d v="2027-07-20T00:00:00"/>
    <d v="2027-09-28T00:00:00"/>
    <s v="mahmed"/>
    <s v="jpjamilk"/>
    <n v="19676.28"/>
    <s v="EDIA"/>
    <s v="C"/>
    <s v="Labor"/>
    <s v="TEC"/>
    <m/>
    <s v="BNL"/>
    <s v="PED"/>
    <s v="CONT"/>
    <x v="8"/>
    <m/>
    <m/>
    <m/>
    <m/>
    <m/>
    <m/>
    <m/>
    <m/>
    <m/>
    <m/>
    <m/>
    <n v="19676.28"/>
    <m/>
    <m/>
    <m/>
    <m/>
    <m/>
    <m/>
    <m/>
    <x v="0"/>
    <x v="0"/>
    <m/>
  </r>
  <r>
    <s v=""/>
    <s v=" E0607_106035"/>
    <s v="Integration - SHC ARR Support for Instrumentation"/>
    <s v="6.07.02.04"/>
    <x v="0"/>
    <d v="2027-07-20T00:00:00"/>
    <d v="2027-09-28T00:00:00"/>
    <s v="mahmed"/>
    <s v="jpjamilk"/>
    <n v="19676.28"/>
    <s v="EDIA"/>
    <s v="C"/>
    <s v="Labor"/>
    <s v="TEC"/>
    <m/>
    <s v="BNL"/>
    <s v="PED"/>
    <s v="CONT"/>
    <x v="8"/>
    <m/>
    <m/>
    <m/>
    <m/>
    <m/>
    <m/>
    <m/>
    <m/>
    <m/>
    <m/>
    <m/>
    <n v="19676.28"/>
    <m/>
    <m/>
    <m/>
    <m/>
    <m/>
    <m/>
    <m/>
    <x v="0"/>
    <x v="0"/>
    <m/>
  </r>
  <r>
    <s v=""/>
    <s v=" E0607_105850"/>
    <s v="Integration - App Development for Instrumentation"/>
    <s v="6.07.02.04"/>
    <x v="0"/>
    <d v="2027-05-07T00:00:00"/>
    <d v="2027-07-19T00:00:00"/>
    <s v="mahmed"/>
    <s v="jpjamilk"/>
    <n v="16485.53"/>
    <s v="EDIA"/>
    <s v="C"/>
    <s v="Labor"/>
    <s v="TEC"/>
    <m/>
    <s v="BNL"/>
    <s v="PED"/>
    <s v="CONT"/>
    <x v="9"/>
    <m/>
    <m/>
    <m/>
    <m/>
    <m/>
    <m/>
    <m/>
    <m/>
    <m/>
    <m/>
    <m/>
    <n v="16485.53"/>
    <m/>
    <m/>
    <m/>
    <m/>
    <m/>
    <m/>
    <m/>
    <x v="0"/>
    <x v="0"/>
    <m/>
  </r>
  <r>
    <s v=""/>
    <s v=" E0607_105855"/>
    <s v="Integration - Instrumentation End to end Testing for Each Type for Pre-Injector (by instance)"/>
    <s v="6.07.02.04"/>
    <x v="0"/>
    <d v="2027-05-07T00:00:00"/>
    <d v="2027-07-19T00:00:00"/>
    <s v="mahmed"/>
    <s v="jpjamilk"/>
    <n v="16485.53"/>
    <s v="EDIA"/>
    <s v="C"/>
    <s v="Labor"/>
    <s v="TEC"/>
    <m/>
    <s v="BNL"/>
    <s v="PED"/>
    <s v="CONT"/>
    <x v="8"/>
    <m/>
    <m/>
    <m/>
    <m/>
    <m/>
    <m/>
    <m/>
    <m/>
    <m/>
    <m/>
    <m/>
    <n v="16485.53"/>
    <m/>
    <m/>
    <m/>
    <m/>
    <m/>
    <m/>
    <m/>
    <x v="0"/>
    <x v="0"/>
    <m/>
  </r>
  <r>
    <s v=""/>
    <s v=" E0607_105860"/>
    <s v="Integration - Instrumentation End to end Testing for Each Type for ESR (by instance)"/>
    <s v="6.07.02.04"/>
    <x v="0"/>
    <d v="2027-05-07T00:00:00"/>
    <d v="2027-07-19T00:00:00"/>
    <s v="mahmed"/>
    <s v="jpjamilk"/>
    <n v="16485.53"/>
    <s v="EDIA"/>
    <s v="C"/>
    <s v="Labor"/>
    <s v="TEC"/>
    <m/>
    <s v="BNL"/>
    <s v="PED"/>
    <s v="CONT"/>
    <x v="8"/>
    <m/>
    <m/>
    <m/>
    <m/>
    <m/>
    <m/>
    <m/>
    <m/>
    <m/>
    <m/>
    <m/>
    <n v="16485.53"/>
    <m/>
    <m/>
    <m/>
    <m/>
    <m/>
    <m/>
    <m/>
    <x v="0"/>
    <x v="0"/>
    <m/>
  </r>
  <r>
    <s v=""/>
    <s v=" E0607_105865"/>
    <s v="Integration - Instrumentation End to end Testing for Each Type for HSR (by instance)"/>
    <s v="6.07.02.04"/>
    <x v="0"/>
    <d v="2027-05-07T00:00:00"/>
    <d v="2027-07-19T00:00:00"/>
    <s v="mahmed"/>
    <s v="jpjamilk"/>
    <n v="16485.53"/>
    <s v="EDIA"/>
    <s v="C"/>
    <s v="Labor"/>
    <s v="TEC"/>
    <m/>
    <s v="BNL"/>
    <s v="PED"/>
    <s v="CONT"/>
    <x v="8"/>
    <m/>
    <m/>
    <m/>
    <m/>
    <m/>
    <m/>
    <m/>
    <m/>
    <m/>
    <m/>
    <m/>
    <n v="16485.53"/>
    <m/>
    <m/>
    <m/>
    <m/>
    <m/>
    <m/>
    <m/>
    <x v="0"/>
    <x v="0"/>
    <m/>
  </r>
  <r>
    <s v=""/>
    <s v=" E0607_105870"/>
    <s v="Integration - Instrumentation End to end Testing for Each Type for RCS (by instance)"/>
    <s v="6.07.02.04"/>
    <x v="0"/>
    <d v="2027-05-07T00:00:00"/>
    <d v="2027-07-19T00:00:00"/>
    <s v="mahmed"/>
    <s v="jpjamilk"/>
    <n v="16485.53"/>
    <s v="EDIA"/>
    <s v="C"/>
    <s v="Labor"/>
    <s v="TEC"/>
    <m/>
    <s v="BNL"/>
    <s v="PED"/>
    <s v="CONT"/>
    <x v="8"/>
    <m/>
    <m/>
    <m/>
    <m/>
    <m/>
    <m/>
    <m/>
    <m/>
    <m/>
    <m/>
    <m/>
    <n v="16485.53"/>
    <m/>
    <m/>
    <m/>
    <m/>
    <m/>
    <m/>
    <m/>
    <x v="0"/>
    <x v="0"/>
    <m/>
  </r>
  <r>
    <s v=""/>
    <s v=" E0607_105875"/>
    <s v="Integration - Instrumentation End to end Testing for Each Type for SHC (by instance)"/>
    <s v="6.07.02.04"/>
    <x v="0"/>
    <d v="2027-05-07T00:00:00"/>
    <d v="2027-07-19T00:00:00"/>
    <s v="mahmed"/>
    <s v="jpjamilk"/>
    <n v="16485.53"/>
    <s v="EDIA"/>
    <s v="C"/>
    <s v="Labor"/>
    <s v="TEC"/>
    <m/>
    <s v="BNL"/>
    <s v="PED"/>
    <s v="CONT"/>
    <x v="8"/>
    <m/>
    <m/>
    <m/>
    <m/>
    <m/>
    <m/>
    <m/>
    <m/>
    <m/>
    <m/>
    <m/>
    <n v="16485.53"/>
    <m/>
    <m/>
    <m/>
    <m/>
    <m/>
    <m/>
    <m/>
    <x v="0"/>
    <x v="0"/>
    <m/>
  </r>
  <r>
    <s v=""/>
    <s v=" E0607_106015"/>
    <s v="Integration - Pre-Injector ARR Support for Instrumentation"/>
    <s v="6.07.02.04"/>
    <x v="0"/>
    <d v="2027-07-20T00:00:00"/>
    <d v="2027-09-28T00:00:00"/>
    <s v="mahmed"/>
    <s v="jpjamilk"/>
    <n v="19676.28"/>
    <s v="EDIA"/>
    <s v="C"/>
    <s v="Labor"/>
    <s v="TEC"/>
    <m/>
    <s v="BNL"/>
    <s v="PED"/>
    <s v="CONT"/>
    <x v="8"/>
    <m/>
    <m/>
    <m/>
    <m/>
    <m/>
    <m/>
    <m/>
    <m/>
    <m/>
    <m/>
    <m/>
    <n v="19676.28"/>
    <m/>
    <m/>
    <m/>
    <m/>
    <m/>
    <m/>
    <m/>
    <x v="0"/>
    <x v="0"/>
    <m/>
  </r>
  <r>
    <s v=""/>
    <s v=" E0607_106020"/>
    <s v="Integration - ESR ARR Support for Instrumentation"/>
    <s v="6.07.02.04"/>
    <x v="0"/>
    <d v="2027-07-20T00:00:00"/>
    <d v="2027-09-28T00:00:00"/>
    <s v="mahmed"/>
    <s v="jpjamilk"/>
    <n v="19676.28"/>
    <s v="EDIA"/>
    <s v="C"/>
    <s v="Labor"/>
    <s v="TEC"/>
    <m/>
    <s v="BNL"/>
    <s v="PED"/>
    <s v="CONT"/>
    <x v="8"/>
    <m/>
    <m/>
    <m/>
    <m/>
    <m/>
    <m/>
    <m/>
    <m/>
    <m/>
    <m/>
    <m/>
    <n v="19676.28"/>
    <m/>
    <m/>
    <m/>
    <m/>
    <m/>
    <m/>
    <m/>
    <x v="0"/>
    <x v="0"/>
    <m/>
  </r>
  <r>
    <s v=""/>
    <s v=" E0607_106025"/>
    <s v="Integration - HSR ARR Support for Instrumentation"/>
    <s v="6.07.02.04"/>
    <x v="0"/>
    <d v="2027-07-20T00:00:00"/>
    <d v="2027-09-28T00:00:00"/>
    <s v="mahmed"/>
    <s v="jpjamilk"/>
    <n v="19676.28"/>
    <s v="EDIA"/>
    <s v="C"/>
    <s v="Labor"/>
    <s v="TEC"/>
    <m/>
    <s v="BNL"/>
    <s v="PED"/>
    <s v="CONT"/>
    <x v="8"/>
    <m/>
    <m/>
    <m/>
    <m/>
    <m/>
    <m/>
    <m/>
    <m/>
    <m/>
    <m/>
    <m/>
    <n v="19676.28"/>
    <m/>
    <m/>
    <m/>
    <m/>
    <m/>
    <m/>
    <m/>
    <x v="0"/>
    <x v="0"/>
    <m/>
  </r>
  <r>
    <s v=""/>
    <s v=" E0607_106030"/>
    <s v="Integration - RCS ARR Support for Instrumentation"/>
    <s v="6.07.02.04"/>
    <x v="0"/>
    <d v="2027-07-20T00:00:00"/>
    <d v="2027-09-28T00:00:00"/>
    <s v="mahmed"/>
    <s v="jpjamilk"/>
    <n v="19676.28"/>
    <s v="EDIA"/>
    <s v="C"/>
    <s v="Labor"/>
    <s v="TEC"/>
    <m/>
    <s v="BNL"/>
    <s v="PED"/>
    <s v="CONT"/>
    <x v="8"/>
    <m/>
    <m/>
    <m/>
    <m/>
    <m/>
    <m/>
    <m/>
    <m/>
    <m/>
    <m/>
    <m/>
    <n v="19676.28"/>
    <m/>
    <m/>
    <m/>
    <m/>
    <m/>
    <m/>
    <m/>
    <x v="0"/>
    <x v="0"/>
    <m/>
  </r>
  <r>
    <s v=""/>
    <s v=" E0607_106035"/>
    <s v="Integration - SHC ARR Support for Instrumentation"/>
    <s v="6.07.02.04"/>
    <x v="0"/>
    <d v="2027-07-20T00:00:00"/>
    <d v="2027-09-28T00:00:00"/>
    <s v="mahmed"/>
    <s v="jpjamilk"/>
    <n v="19676.28"/>
    <s v="EDIA"/>
    <s v="C"/>
    <s v="Labor"/>
    <s v="TEC"/>
    <m/>
    <s v="BNL"/>
    <s v="PED"/>
    <s v="CONT"/>
    <x v="8"/>
    <m/>
    <m/>
    <m/>
    <m/>
    <m/>
    <m/>
    <m/>
    <m/>
    <m/>
    <m/>
    <m/>
    <n v="19676.28"/>
    <m/>
    <m/>
    <m/>
    <m/>
    <m/>
    <m/>
    <m/>
    <x v="0"/>
    <x v="0"/>
    <m/>
  </r>
  <r>
    <s v=""/>
    <s v=" E0607_100630"/>
    <s v="Preliminary Design - Update RF CD Document (alternatives, questions)"/>
    <s v="6.07.02.05"/>
    <x v="0"/>
    <d v="2023-08-01T00:00:00"/>
    <d v="2023-12-07T00:00:00"/>
    <s v="mahmed"/>
    <s v="jpjamilk"/>
    <n v="24529.43"/>
    <s v="EDIA"/>
    <s v="C"/>
    <s v="Labor"/>
    <s v="TEC"/>
    <m/>
    <s v="BNL"/>
    <s v="PED"/>
    <s v="CONT"/>
    <x v="11"/>
    <m/>
    <m/>
    <m/>
    <m/>
    <m/>
    <m/>
    <m/>
    <n v="11985.97"/>
    <n v="12543.46"/>
    <m/>
    <m/>
    <m/>
    <m/>
    <m/>
    <m/>
    <m/>
    <m/>
    <m/>
    <m/>
    <x v="0"/>
    <x v="0"/>
    <m/>
  </r>
  <r>
    <s v=""/>
    <s v=" E0607_100635"/>
    <s v="Preliminary Design - Support RF Activities"/>
    <s v="6.07.02.05"/>
    <x v="0"/>
    <d v="2023-08-01T00:00:00"/>
    <d v="2024-03-06T00:00:00"/>
    <s v="mahmed"/>
    <s v="jpjamilk"/>
    <n v="142479.85999999999"/>
    <s v="EDIA"/>
    <s v="C"/>
    <s v="Labor"/>
    <s v="TEC"/>
    <m/>
    <s v="BNL"/>
    <s v="PED"/>
    <s v="CONT"/>
    <x v="11"/>
    <m/>
    <m/>
    <m/>
    <m/>
    <m/>
    <m/>
    <m/>
    <n v="41396.18"/>
    <n v="101083.69"/>
    <m/>
    <m/>
    <m/>
    <m/>
    <m/>
    <m/>
    <m/>
    <m/>
    <m/>
    <m/>
    <x v="0"/>
    <x v="0"/>
    <m/>
  </r>
  <r>
    <s v=""/>
    <s v=" E0607_100985"/>
    <s v="Post Preliminary Design - Identify RF Device Types (testing and commissioning)"/>
    <s v="6.07.02.05"/>
    <x v="0"/>
    <d v="2023-12-08T00:00:00"/>
    <d v="2024-03-06T00:00:00"/>
    <s v="mahmed"/>
    <s v="jpjamilk"/>
    <n v="50842.41"/>
    <s v="EDIA"/>
    <s v="C"/>
    <s v="Labor"/>
    <s v="TEC"/>
    <m/>
    <s v="BNL"/>
    <s v="PED"/>
    <s v="CONT"/>
    <x v="11"/>
    <m/>
    <m/>
    <m/>
    <m/>
    <m/>
    <m/>
    <m/>
    <m/>
    <n v="50842.41"/>
    <m/>
    <m/>
    <m/>
    <m/>
    <m/>
    <m/>
    <m/>
    <m/>
    <m/>
    <m/>
    <x v="0"/>
    <x v="0"/>
    <m/>
  </r>
  <r>
    <s v=""/>
    <s v=" E0607_100990"/>
    <s v="Post Preliminary Design - Identify RF Application Needs (conditioning, commissioning, testing)"/>
    <s v="6.07.02.05"/>
    <x v="0"/>
    <d v="2023-12-08T00:00:00"/>
    <d v="2024-03-06T00:00:00"/>
    <s v="mahmed"/>
    <s v="jpjamilk"/>
    <n v="33575.18"/>
    <s v="EDIA"/>
    <s v="C"/>
    <s v="Labor"/>
    <s v="TEC"/>
    <m/>
    <s v="BNL"/>
    <s v="PED"/>
    <s v="CONT"/>
    <x v="11"/>
    <m/>
    <m/>
    <m/>
    <m/>
    <m/>
    <m/>
    <m/>
    <m/>
    <n v="33575.18"/>
    <m/>
    <m/>
    <m/>
    <m/>
    <m/>
    <m/>
    <m/>
    <m/>
    <m/>
    <m/>
    <x v="0"/>
    <x v="0"/>
    <m/>
  </r>
  <r>
    <s v=""/>
    <s v=" E0607_101480"/>
    <s v="Final Design - RF Requirements Document"/>
    <s v="6.07.02.05"/>
    <x v="0"/>
    <d v="2024-03-07T00:00:00"/>
    <d v="2024-04-19T00:00:00"/>
    <s v="mahmed"/>
    <s v="jpjamilk"/>
    <n v="79237.42"/>
    <s v="EDIA"/>
    <s v="C"/>
    <s v="Labor"/>
    <s v="TEC"/>
    <m/>
    <s v="BNL"/>
    <s v="PED"/>
    <s v="CONT"/>
    <x v="6"/>
    <m/>
    <m/>
    <m/>
    <m/>
    <m/>
    <m/>
    <m/>
    <m/>
    <n v="79237.42"/>
    <m/>
    <m/>
    <m/>
    <m/>
    <m/>
    <m/>
    <m/>
    <m/>
    <m/>
    <m/>
    <x v="0"/>
    <x v="0"/>
    <m/>
  </r>
  <r>
    <s v=""/>
    <s v=" E0607_101655"/>
    <s v="Final Design - RF Interface Control Document"/>
    <s v="6.07.02.05"/>
    <x v="0"/>
    <d v="2024-04-22T00:00:00"/>
    <d v="2024-06-05T00:00:00"/>
    <s v="mahmed"/>
    <s v="jpjamilk"/>
    <n v="67150.36"/>
    <s v="EDIA"/>
    <s v="C"/>
    <s v="Labor"/>
    <s v="TEC"/>
    <m/>
    <s v="BNL"/>
    <s v="PED"/>
    <s v="CONT"/>
    <x v="6"/>
    <m/>
    <m/>
    <m/>
    <m/>
    <m/>
    <m/>
    <m/>
    <m/>
    <n v="67150.36"/>
    <m/>
    <m/>
    <m/>
    <m/>
    <m/>
    <m/>
    <m/>
    <m/>
    <m/>
    <m/>
    <x v="0"/>
    <x v="0"/>
    <m/>
  </r>
  <r>
    <s v=""/>
    <s v=" E0607_101925"/>
    <s v="Final Design - RF HW Specification Document"/>
    <s v="6.07.02.05"/>
    <x v="0"/>
    <d v="2024-06-06T00:00:00"/>
    <d v="2024-07-22T00:00:00"/>
    <s v="mahmed"/>
    <s v="jpjamilk"/>
    <n v="67150.36"/>
    <s v="EDIA"/>
    <s v="C"/>
    <s v="Labor"/>
    <s v="TEC"/>
    <m/>
    <s v="BNL"/>
    <s v="PED"/>
    <s v="CONT"/>
    <x v="6"/>
    <m/>
    <m/>
    <m/>
    <m/>
    <m/>
    <m/>
    <m/>
    <m/>
    <n v="67150.36"/>
    <m/>
    <m/>
    <m/>
    <m/>
    <m/>
    <m/>
    <m/>
    <m/>
    <m/>
    <m/>
    <x v="0"/>
    <x v="0"/>
    <m/>
  </r>
  <r>
    <s v=""/>
    <s v=" E0607_102260"/>
    <s v="Final Design - RF SW/HW Block Diagrams"/>
    <s v="6.07.02.05"/>
    <x v="0"/>
    <d v="2024-07-23T00:00:00"/>
    <d v="2024-08-26T00:00:00"/>
    <s v="mahmed"/>
    <s v="jpjamilk"/>
    <n v="67150.36"/>
    <s v="EDIA"/>
    <s v="C"/>
    <s v="Labor"/>
    <s v="TEC"/>
    <m/>
    <s v="BNL"/>
    <s v="PED"/>
    <s v="CONT"/>
    <x v="6"/>
    <m/>
    <m/>
    <m/>
    <m/>
    <m/>
    <m/>
    <m/>
    <m/>
    <n v="67150.36"/>
    <m/>
    <m/>
    <m/>
    <m/>
    <m/>
    <m/>
    <m/>
    <m/>
    <m/>
    <m/>
    <x v="0"/>
    <x v="0"/>
    <m/>
  </r>
  <r>
    <s v=""/>
    <s v=" E0607_102355"/>
    <s v="Final Design - RF SW Specification Document"/>
    <s v="6.07.02.05"/>
    <x v="0"/>
    <d v="2024-08-27T00:00:00"/>
    <d v="2024-10-01T00:00:00"/>
    <s v="mahmed"/>
    <s v="jpjamilk"/>
    <n v="67244.37"/>
    <s v="EDIA"/>
    <s v="C"/>
    <s v="Labor"/>
    <s v="TEC"/>
    <m/>
    <s v="BNL"/>
    <s v="PED"/>
    <s v="CONT"/>
    <x v="6"/>
    <m/>
    <m/>
    <m/>
    <m/>
    <m/>
    <m/>
    <m/>
    <m/>
    <n v="64554.59"/>
    <n v="2689.77"/>
    <m/>
    <m/>
    <m/>
    <m/>
    <m/>
    <m/>
    <m/>
    <m/>
    <m/>
    <x v="0"/>
    <x v="0"/>
    <m/>
  </r>
  <r>
    <s v=""/>
    <s v=" E0607_102660"/>
    <s v="Final Design - RF CD3 Prep"/>
    <s v="6.07.02.05"/>
    <x v="0"/>
    <d v="2024-10-02T00:00:00"/>
    <d v="2024-12-16T00:00:00"/>
    <s v="mahmed"/>
    <s v="jpjamilk"/>
    <n v="65926.3"/>
    <s v="EDIA"/>
    <s v="C"/>
    <s v="Labor"/>
    <s v="TEC"/>
    <m/>
    <s v="BNL"/>
    <s v="PED"/>
    <s v="CONT"/>
    <x v="6"/>
    <m/>
    <m/>
    <m/>
    <m/>
    <m/>
    <m/>
    <m/>
    <m/>
    <m/>
    <n v="65926.3"/>
    <m/>
    <m/>
    <m/>
    <m/>
    <m/>
    <m/>
    <m/>
    <m/>
    <m/>
    <x v="0"/>
    <x v="0"/>
    <m/>
  </r>
  <r>
    <s v=""/>
    <s v=" E0607_100230"/>
    <s v="Preliminary Design - RF Document (Interfaces, block diagrams, requirements/specs)"/>
    <s v="6.07.02.05"/>
    <x v="0"/>
    <d v="2023-06-05T00:00:00"/>
    <d v="2023-07-31T00:00:00"/>
    <s v="mahmed"/>
    <s v="jpjamilk"/>
    <n v="7414.81"/>
    <s v="EDIA"/>
    <s v="C"/>
    <s v="Labor"/>
    <s v="TEC"/>
    <m/>
    <s v="BNL"/>
    <s v="PED"/>
    <s v="CONT"/>
    <x v="11"/>
    <m/>
    <m/>
    <m/>
    <m/>
    <m/>
    <m/>
    <m/>
    <n v="7414.81"/>
    <m/>
    <m/>
    <m/>
    <m/>
    <m/>
    <m/>
    <m/>
    <m/>
    <m/>
    <m/>
    <m/>
    <x v="0"/>
    <x v="0"/>
    <m/>
  </r>
  <r>
    <s v=""/>
    <s v=" E0607_100235"/>
    <s v="Preliminary Design - Support RF Prototype Activities (time series logging, archiving)"/>
    <s v="6.07.02.05"/>
    <x v="0"/>
    <d v="2023-06-05T00:00:00"/>
    <d v="2023-07-31T00:00:00"/>
    <s v="mahmed"/>
    <s v="jpjamilk"/>
    <n v="7414.81"/>
    <s v="EDIA"/>
    <s v="C"/>
    <s v="Labor"/>
    <s v="TEC"/>
    <m/>
    <s v="BNL"/>
    <s v="PED"/>
    <s v="CONT"/>
    <x v="11"/>
    <m/>
    <m/>
    <m/>
    <m/>
    <m/>
    <m/>
    <m/>
    <n v="7414.81"/>
    <m/>
    <m/>
    <m/>
    <m/>
    <m/>
    <m/>
    <m/>
    <m/>
    <m/>
    <m/>
    <m/>
    <x v="0"/>
    <x v="0"/>
    <m/>
  </r>
  <r>
    <s v=""/>
    <s v=" E0607_102230"/>
    <s v="Driver Development for HPRF (for each device type)"/>
    <s v="6.07.02.05"/>
    <x v="0"/>
    <d v="2024-07-15T00:00:00"/>
    <d v="2025-09-23T00:00:00"/>
    <s v="mahmed"/>
    <s v="jpjamilk"/>
    <n v="117221.21"/>
    <s v="EDIA"/>
    <s v="C"/>
    <s v="Labor"/>
    <s v="TEC"/>
    <m/>
    <s v="BNL"/>
    <s v="PED"/>
    <s v="CONT"/>
    <x v="9"/>
    <m/>
    <m/>
    <m/>
    <m/>
    <m/>
    <m/>
    <m/>
    <m/>
    <n v="21490.560000000001"/>
    <n v="95730.66"/>
    <m/>
    <m/>
    <m/>
    <m/>
    <m/>
    <m/>
    <m/>
    <m/>
    <m/>
    <x v="0"/>
    <x v="0"/>
    <m/>
  </r>
  <r>
    <s v=""/>
    <s v=" E0607_102235"/>
    <s v="Driver Development for LLRF (for each device type)"/>
    <s v="6.07.02.05"/>
    <x v="0"/>
    <d v="2024-07-15T00:00:00"/>
    <d v="2025-09-23T00:00:00"/>
    <s v="mahmed"/>
    <s v="jpjamilk"/>
    <n v="117221.21"/>
    <s v="EDIA"/>
    <s v="C"/>
    <s v="Labor"/>
    <s v="TEC"/>
    <m/>
    <s v="BNL"/>
    <s v="PED"/>
    <s v="CONT"/>
    <x v="9"/>
    <m/>
    <m/>
    <m/>
    <m/>
    <m/>
    <m/>
    <m/>
    <m/>
    <n v="21490.560000000001"/>
    <n v="95730.66"/>
    <m/>
    <m/>
    <m/>
    <m/>
    <m/>
    <m/>
    <m/>
    <m/>
    <m/>
    <x v="0"/>
    <x v="0"/>
    <m/>
  </r>
  <r>
    <s v=""/>
    <s v=" E0607_102240"/>
    <s v="Common Platform Firmware Support for RF (for each device type)"/>
    <s v="6.07.02.05"/>
    <x v="0"/>
    <d v="2024-07-15T00:00:00"/>
    <d v="2025-09-23T00:00:00"/>
    <s v="mahmed"/>
    <s v="jpjamilk"/>
    <n v="117221.21"/>
    <s v="EDIA"/>
    <s v="C"/>
    <s v="Labor"/>
    <s v="TEC"/>
    <m/>
    <s v="BNL"/>
    <s v="PED"/>
    <s v="CONT"/>
    <x v="9"/>
    <m/>
    <m/>
    <m/>
    <m/>
    <m/>
    <m/>
    <m/>
    <m/>
    <n v="21490.560000000001"/>
    <n v="95730.66"/>
    <m/>
    <m/>
    <m/>
    <m/>
    <m/>
    <m/>
    <m/>
    <m/>
    <m/>
    <x v="0"/>
    <x v="0"/>
    <m/>
  </r>
  <r>
    <s v=""/>
    <s v=" E0607_102245"/>
    <s v="SW Interface for HPRF - Warm Cavities (for each device type)"/>
    <s v="6.07.02.05"/>
    <x v="0"/>
    <d v="2024-07-15T00:00:00"/>
    <d v="2025-09-23T00:00:00"/>
    <s v="mahmed"/>
    <s v="jpjamilk"/>
    <n v="117221.21"/>
    <s v="EDIA"/>
    <s v="C"/>
    <s v="Labor"/>
    <s v="TEC"/>
    <m/>
    <s v="BNL"/>
    <s v="PED"/>
    <s v="CONT"/>
    <x v="9"/>
    <m/>
    <m/>
    <m/>
    <m/>
    <m/>
    <m/>
    <m/>
    <m/>
    <n v="21490.560000000001"/>
    <n v="95730.66"/>
    <m/>
    <m/>
    <m/>
    <m/>
    <m/>
    <m/>
    <m/>
    <m/>
    <m/>
    <x v="0"/>
    <x v="0"/>
    <m/>
  </r>
  <r>
    <s v=""/>
    <s v=" E0607_102250"/>
    <s v="SW Interface for HPRF - SC Cavities (for each device type)"/>
    <s v="6.07.02.05"/>
    <x v="0"/>
    <d v="2024-07-15T00:00:00"/>
    <d v="2025-09-23T00:00:00"/>
    <s v="mahmed"/>
    <s v="jpjamilk"/>
    <n v="117221.21"/>
    <s v="EDIA"/>
    <s v="C"/>
    <s v="Labor"/>
    <s v="TEC"/>
    <m/>
    <s v="BNL"/>
    <s v="PED"/>
    <s v="CONT"/>
    <x v="9"/>
    <m/>
    <m/>
    <m/>
    <m/>
    <m/>
    <m/>
    <m/>
    <m/>
    <n v="21490.560000000001"/>
    <n v="95730.66"/>
    <m/>
    <m/>
    <m/>
    <m/>
    <m/>
    <m/>
    <m/>
    <m/>
    <m/>
    <x v="0"/>
    <x v="0"/>
    <m/>
  </r>
  <r>
    <s v=""/>
    <s v=" E0607_102255"/>
    <s v="SW Interface for HPRF - Crab Cavities (for each device type)"/>
    <s v="6.07.02.05"/>
    <x v="0"/>
    <d v="2024-07-15T00:00:00"/>
    <d v="2025-09-23T00:00:00"/>
    <s v="mahmed"/>
    <s v="jpjamilk"/>
    <n v="117221.21"/>
    <s v="EDIA"/>
    <s v="C"/>
    <s v="Labor"/>
    <s v="TEC"/>
    <m/>
    <s v="BNL"/>
    <s v="PED"/>
    <s v="CONT"/>
    <x v="9"/>
    <m/>
    <m/>
    <m/>
    <m/>
    <m/>
    <m/>
    <m/>
    <m/>
    <n v="21490.560000000001"/>
    <n v="95730.66"/>
    <m/>
    <m/>
    <m/>
    <m/>
    <m/>
    <m/>
    <m/>
    <m/>
    <m/>
    <x v="0"/>
    <x v="0"/>
    <m/>
  </r>
  <r>
    <s v=""/>
    <s v=" E0607_103575"/>
    <s v="SW Interface for LLRF  - Warm Cavities (for each device type)"/>
    <s v="6.07.02.05"/>
    <x v="0"/>
    <d v="2025-09-24T00:00:00"/>
    <d v="2026-12-08T00:00:00"/>
    <s v="mahmed"/>
    <s v="jpjamilk"/>
    <n v="122652.94"/>
    <s v="EDIA"/>
    <s v="C"/>
    <s v="Labor"/>
    <s v="TEC"/>
    <m/>
    <s v="BNL"/>
    <s v="PED"/>
    <s v="CONT"/>
    <x v="9"/>
    <m/>
    <m/>
    <m/>
    <m/>
    <m/>
    <m/>
    <m/>
    <m/>
    <m/>
    <n v="2044.22"/>
    <n v="102210.78"/>
    <n v="18397.939999999999"/>
    <m/>
    <m/>
    <m/>
    <m/>
    <m/>
    <m/>
    <m/>
    <x v="0"/>
    <x v="0"/>
    <m/>
  </r>
  <r>
    <s v=""/>
    <s v=" E0607_103580"/>
    <s v="SW Interface for LLRF - SC Cavities (for each device type)"/>
    <s v="6.07.02.05"/>
    <x v="0"/>
    <d v="2025-09-24T00:00:00"/>
    <d v="2026-12-08T00:00:00"/>
    <s v="mahmed"/>
    <s v="jpjamilk"/>
    <n v="122652.94"/>
    <s v="EDIA"/>
    <s v="C"/>
    <s v="Labor"/>
    <s v="TEC"/>
    <m/>
    <s v="BNL"/>
    <s v="PED"/>
    <s v="CONT"/>
    <x v="9"/>
    <m/>
    <m/>
    <m/>
    <m/>
    <m/>
    <m/>
    <m/>
    <m/>
    <m/>
    <n v="2044.22"/>
    <n v="102210.78"/>
    <n v="18397.939999999999"/>
    <m/>
    <m/>
    <m/>
    <m/>
    <m/>
    <m/>
    <m/>
    <x v="0"/>
    <x v="0"/>
    <m/>
  </r>
  <r>
    <s v=""/>
    <s v=" E0607_103585"/>
    <s v="SW Interface for LLRF - Crab Cavities (for each device type)"/>
    <s v="6.07.02.05"/>
    <x v="0"/>
    <d v="2025-09-24T00:00:00"/>
    <d v="2026-12-08T00:00:00"/>
    <s v="mahmed"/>
    <s v="jpjamilk"/>
    <n v="122652.94"/>
    <s v="EDIA"/>
    <s v="C"/>
    <s v="Labor"/>
    <s v="TEC"/>
    <m/>
    <s v="BNL"/>
    <s v="PED"/>
    <s v="CONT"/>
    <x v="9"/>
    <m/>
    <m/>
    <m/>
    <m/>
    <m/>
    <m/>
    <m/>
    <m/>
    <m/>
    <n v="2044.22"/>
    <n v="102210.78"/>
    <n v="18397.939999999999"/>
    <m/>
    <m/>
    <m/>
    <m/>
    <m/>
    <m/>
    <m/>
    <x v="0"/>
    <x v="0"/>
    <m/>
  </r>
  <r>
    <s v=""/>
    <s v=" E0607_104620"/>
    <s v="Implementation - App Development for RF"/>
    <s v="6.07.02.05"/>
    <x v="0"/>
    <d v="2026-12-09T00:00:00"/>
    <d v="2027-03-29T00:00:00"/>
    <s v="mahmed"/>
    <s v="jpjamilk"/>
    <n v="29354.89"/>
    <s v="EDIA"/>
    <s v="C"/>
    <s v="Labor"/>
    <s v="TEC"/>
    <m/>
    <s v="BNL"/>
    <s v="PED"/>
    <s v="CONT"/>
    <x v="9"/>
    <m/>
    <m/>
    <m/>
    <m/>
    <m/>
    <m/>
    <m/>
    <m/>
    <m/>
    <m/>
    <m/>
    <n v="29354.89"/>
    <m/>
    <m/>
    <m/>
    <m/>
    <m/>
    <m/>
    <m/>
    <x v="0"/>
    <x v="0"/>
    <m/>
  </r>
  <r>
    <s v=""/>
    <s v=" E0607_104625"/>
    <s v="Implementation - Pre-Injector IRR Support for RF"/>
    <s v="6.07.02.05"/>
    <x v="0"/>
    <d v="2026-12-09T00:00:00"/>
    <d v="2027-03-29T00:00:00"/>
    <s v="mahmed"/>
    <s v="jpjamilk"/>
    <n v="29354.89"/>
    <s v="EDIA"/>
    <s v="C"/>
    <s v="Labor"/>
    <s v="TEC"/>
    <m/>
    <s v="BNL"/>
    <s v="PED"/>
    <s v="CONT"/>
    <x v="8"/>
    <m/>
    <m/>
    <m/>
    <m/>
    <m/>
    <m/>
    <m/>
    <m/>
    <m/>
    <m/>
    <m/>
    <n v="29354.89"/>
    <m/>
    <m/>
    <m/>
    <m/>
    <m/>
    <m/>
    <m/>
    <x v="0"/>
    <x v="0"/>
    <m/>
  </r>
  <r>
    <s v=""/>
    <s v=" E0607_104630"/>
    <s v="Implementation - ESR IRR Support for RF"/>
    <s v="6.07.02.05"/>
    <x v="0"/>
    <d v="2026-12-09T00:00:00"/>
    <d v="2027-03-29T00:00:00"/>
    <s v="mahmed"/>
    <s v="jpjamilk"/>
    <n v="29354.89"/>
    <s v="EDIA"/>
    <s v="C"/>
    <s v="Labor"/>
    <s v="TEC"/>
    <m/>
    <s v="BNL"/>
    <s v="PED"/>
    <s v="CONT"/>
    <x v="8"/>
    <m/>
    <m/>
    <m/>
    <m/>
    <m/>
    <m/>
    <m/>
    <m/>
    <m/>
    <m/>
    <m/>
    <n v="29354.89"/>
    <m/>
    <m/>
    <m/>
    <m/>
    <m/>
    <m/>
    <m/>
    <x v="0"/>
    <x v="0"/>
    <m/>
  </r>
  <r>
    <s v=""/>
    <s v=" E0607_104635"/>
    <s v="Implementation - HSR IRR Support for RF"/>
    <s v="6.07.02.05"/>
    <x v="0"/>
    <d v="2026-12-09T00:00:00"/>
    <d v="2027-03-29T00:00:00"/>
    <s v="mahmed"/>
    <s v="jpjamilk"/>
    <n v="29354.89"/>
    <s v="EDIA"/>
    <s v="C"/>
    <s v="Labor"/>
    <s v="TEC"/>
    <m/>
    <s v="BNL"/>
    <s v="PED"/>
    <s v="CONT"/>
    <x v="8"/>
    <m/>
    <m/>
    <m/>
    <m/>
    <m/>
    <m/>
    <m/>
    <m/>
    <m/>
    <m/>
    <m/>
    <n v="29354.89"/>
    <m/>
    <m/>
    <m/>
    <m/>
    <m/>
    <m/>
    <m/>
    <x v="0"/>
    <x v="0"/>
    <m/>
  </r>
  <r>
    <s v=""/>
    <s v=" E0607_104640"/>
    <s v="Implementation - RCS IRR Support for RF"/>
    <s v="6.07.02.05"/>
    <x v="0"/>
    <d v="2026-12-09T00:00:00"/>
    <d v="2027-03-29T00:00:00"/>
    <s v="mahmed"/>
    <s v="jpjamilk"/>
    <n v="29354.89"/>
    <s v="EDIA"/>
    <s v="C"/>
    <s v="Labor"/>
    <s v="TEC"/>
    <m/>
    <s v="BNL"/>
    <s v="PED"/>
    <s v="CONT"/>
    <x v="8"/>
    <m/>
    <m/>
    <m/>
    <m/>
    <m/>
    <m/>
    <m/>
    <m/>
    <m/>
    <m/>
    <m/>
    <n v="29354.89"/>
    <m/>
    <m/>
    <m/>
    <m/>
    <m/>
    <m/>
    <m/>
    <x v="0"/>
    <x v="0"/>
    <m/>
  </r>
  <r>
    <s v=""/>
    <s v=" E0607_104645"/>
    <s v="Implementation - SHC IRR Support for RF"/>
    <s v="6.07.02.05"/>
    <x v="0"/>
    <d v="2026-12-09T00:00:00"/>
    <d v="2027-03-29T00:00:00"/>
    <s v="mahmed"/>
    <s v="jpjamilk"/>
    <n v="29354.89"/>
    <s v="EDIA"/>
    <s v="C"/>
    <s v="Labor"/>
    <s v="TEC"/>
    <m/>
    <s v="BNL"/>
    <s v="PED"/>
    <s v="CONT"/>
    <x v="8"/>
    <m/>
    <m/>
    <m/>
    <m/>
    <m/>
    <m/>
    <m/>
    <m/>
    <m/>
    <m/>
    <m/>
    <n v="29354.89"/>
    <m/>
    <m/>
    <m/>
    <m/>
    <m/>
    <m/>
    <m/>
    <x v="0"/>
    <x v="0"/>
    <m/>
  </r>
  <r>
    <s v=""/>
    <s v=" E0607_105315"/>
    <s v="Integration - App Development for RF"/>
    <s v="6.07.02.05"/>
    <x v="0"/>
    <d v="2027-03-30T00:00:00"/>
    <d v="2027-07-14T00:00:00"/>
    <s v="mahmed"/>
    <s v="jpjamilk"/>
    <n v="23398.82"/>
    <s v="EDIA"/>
    <s v="C"/>
    <s v="Labor"/>
    <s v="TEC"/>
    <m/>
    <s v="BNL"/>
    <s v="PED"/>
    <s v="CONT"/>
    <x v="9"/>
    <m/>
    <m/>
    <m/>
    <m/>
    <m/>
    <m/>
    <m/>
    <m/>
    <m/>
    <m/>
    <m/>
    <n v="23398.82"/>
    <m/>
    <m/>
    <m/>
    <m/>
    <m/>
    <m/>
    <m/>
    <x v="0"/>
    <x v="0"/>
    <m/>
  </r>
  <r>
    <s v=""/>
    <s v=" E0607_105320"/>
    <s v="Integration - RF End to end Testing for Each Type for Pre-Injector (by instance)"/>
    <s v="6.07.02.05"/>
    <x v="0"/>
    <d v="2027-03-30T00:00:00"/>
    <d v="2027-07-14T00:00:00"/>
    <s v="mahmed"/>
    <s v="jpjamilk"/>
    <n v="23398.82"/>
    <s v="EDIA"/>
    <s v="C"/>
    <s v="Labor"/>
    <s v="TEC"/>
    <m/>
    <s v="BNL"/>
    <s v="PED"/>
    <s v="CONT"/>
    <x v="8"/>
    <m/>
    <m/>
    <m/>
    <m/>
    <m/>
    <m/>
    <m/>
    <m/>
    <m/>
    <m/>
    <m/>
    <n v="23398.82"/>
    <m/>
    <m/>
    <m/>
    <m/>
    <m/>
    <m/>
    <m/>
    <x v="0"/>
    <x v="0"/>
    <m/>
  </r>
  <r>
    <s v=""/>
    <s v=" E0607_105325"/>
    <s v="Integration - RF End to end Testing for Each Type for ESR (by instance)"/>
    <s v="6.07.02.05"/>
    <x v="0"/>
    <d v="2027-03-30T00:00:00"/>
    <d v="2027-07-14T00:00:00"/>
    <s v="mahmed"/>
    <s v="jpjamilk"/>
    <n v="23398.82"/>
    <s v="EDIA"/>
    <s v="C"/>
    <s v="Labor"/>
    <s v="TEC"/>
    <m/>
    <s v="BNL"/>
    <s v="PED"/>
    <s v="CONT"/>
    <x v="8"/>
    <m/>
    <m/>
    <m/>
    <m/>
    <m/>
    <m/>
    <m/>
    <m/>
    <m/>
    <m/>
    <m/>
    <n v="23398.82"/>
    <m/>
    <m/>
    <m/>
    <m/>
    <m/>
    <m/>
    <m/>
    <x v="0"/>
    <x v="0"/>
    <m/>
  </r>
  <r>
    <s v=""/>
    <s v=" E0607_105330"/>
    <s v="Integration - RF End to end Testing for Each Type for HSR (by instance)"/>
    <s v="6.07.02.05"/>
    <x v="0"/>
    <d v="2027-03-30T00:00:00"/>
    <d v="2027-07-14T00:00:00"/>
    <s v="mahmed"/>
    <s v="jpjamilk"/>
    <n v="23398.82"/>
    <s v="EDIA"/>
    <s v="C"/>
    <s v="Labor"/>
    <s v="TEC"/>
    <m/>
    <s v="BNL"/>
    <s v="PED"/>
    <s v="CONT"/>
    <x v="8"/>
    <m/>
    <m/>
    <m/>
    <m/>
    <m/>
    <m/>
    <m/>
    <m/>
    <m/>
    <m/>
    <m/>
    <n v="23398.82"/>
    <m/>
    <m/>
    <m/>
    <m/>
    <m/>
    <m/>
    <m/>
    <x v="0"/>
    <x v="0"/>
    <m/>
  </r>
  <r>
    <s v=""/>
    <s v=" E0607_105335"/>
    <s v="Integration - RF End to end Testing for Each Type for RCS (by instance)"/>
    <s v="6.07.02.05"/>
    <x v="0"/>
    <d v="2027-03-30T00:00:00"/>
    <d v="2027-07-14T00:00:00"/>
    <s v="mahmed"/>
    <s v="jpjamilk"/>
    <n v="23398.82"/>
    <s v="EDIA"/>
    <s v="C"/>
    <s v="Labor"/>
    <s v="TEC"/>
    <m/>
    <s v="BNL"/>
    <s v="PED"/>
    <s v="CONT"/>
    <x v="8"/>
    <m/>
    <m/>
    <m/>
    <m/>
    <m/>
    <m/>
    <m/>
    <m/>
    <m/>
    <m/>
    <m/>
    <n v="23398.82"/>
    <m/>
    <m/>
    <m/>
    <m/>
    <m/>
    <m/>
    <m/>
    <x v="0"/>
    <x v="0"/>
    <m/>
  </r>
  <r>
    <s v=""/>
    <s v=" E0607_105340"/>
    <s v="Integration - RF End to end Testing for Each Type for SHC (by instance)"/>
    <s v="6.07.02.05"/>
    <x v="0"/>
    <d v="2027-03-30T00:00:00"/>
    <d v="2027-07-14T00:00:00"/>
    <s v="mahmed"/>
    <s v="jpjamilk"/>
    <n v="23398.82"/>
    <s v="EDIA"/>
    <s v="C"/>
    <s v="Labor"/>
    <s v="TEC"/>
    <m/>
    <s v="BNL"/>
    <s v="PED"/>
    <s v="CONT"/>
    <x v="8"/>
    <m/>
    <m/>
    <m/>
    <m/>
    <m/>
    <m/>
    <m/>
    <m/>
    <m/>
    <m/>
    <m/>
    <n v="23398.82"/>
    <m/>
    <m/>
    <m/>
    <m/>
    <m/>
    <m/>
    <m/>
    <x v="0"/>
    <x v="0"/>
    <m/>
  </r>
  <r>
    <s v=""/>
    <s v=" E0607_105990"/>
    <s v="Integration - Pre-Injector ARR Support for RF"/>
    <s v="6.07.02.05"/>
    <x v="0"/>
    <d v="2027-07-15T00:00:00"/>
    <d v="2027-10-29T00:00:00"/>
    <s v="mahmed"/>
    <s v="jpjamilk"/>
    <n v="27267.15"/>
    <s v="EDIA"/>
    <s v="C"/>
    <s v="Labor"/>
    <s v="TEC"/>
    <m/>
    <s v="BNL"/>
    <s v="PED"/>
    <s v="CONT"/>
    <x v="8"/>
    <m/>
    <m/>
    <m/>
    <m/>
    <m/>
    <m/>
    <m/>
    <m/>
    <m/>
    <m/>
    <m/>
    <n v="19995.91"/>
    <n v="7271.24"/>
    <m/>
    <m/>
    <m/>
    <m/>
    <m/>
    <m/>
    <x v="0"/>
    <x v="0"/>
    <m/>
  </r>
  <r>
    <s v=""/>
    <s v=" E0607_105995"/>
    <s v="Integration - ESR ARR Support for RF"/>
    <s v="6.07.02.05"/>
    <x v="0"/>
    <d v="2027-07-15T00:00:00"/>
    <d v="2027-10-29T00:00:00"/>
    <s v="mahmed"/>
    <s v="jpjamilk"/>
    <n v="27267.15"/>
    <s v="EDIA"/>
    <s v="C"/>
    <s v="Labor"/>
    <s v="TEC"/>
    <m/>
    <s v="BNL"/>
    <s v="PED"/>
    <s v="CONT"/>
    <x v="8"/>
    <m/>
    <m/>
    <m/>
    <m/>
    <m/>
    <m/>
    <m/>
    <m/>
    <m/>
    <m/>
    <m/>
    <n v="19995.91"/>
    <n v="7271.24"/>
    <m/>
    <m/>
    <m/>
    <m/>
    <m/>
    <m/>
    <x v="0"/>
    <x v="0"/>
    <m/>
  </r>
  <r>
    <s v=""/>
    <s v=" E0607_106000"/>
    <s v="Integration - HSR ARR Support for RF"/>
    <s v="6.07.02.05"/>
    <x v="0"/>
    <d v="2027-07-15T00:00:00"/>
    <d v="2027-10-29T00:00:00"/>
    <s v="mahmed"/>
    <s v="jpjamilk"/>
    <n v="27267.15"/>
    <s v="EDIA"/>
    <s v="C"/>
    <s v="Labor"/>
    <s v="TEC"/>
    <m/>
    <s v="BNL"/>
    <s v="PED"/>
    <s v="CONT"/>
    <x v="8"/>
    <m/>
    <m/>
    <m/>
    <m/>
    <m/>
    <m/>
    <m/>
    <m/>
    <m/>
    <m/>
    <m/>
    <n v="19995.91"/>
    <n v="7271.24"/>
    <m/>
    <m/>
    <m/>
    <m/>
    <m/>
    <m/>
    <x v="0"/>
    <x v="0"/>
    <m/>
  </r>
  <r>
    <s v=""/>
    <s v=" E0607_106005"/>
    <s v="Integration - RCS ARR Support for RF"/>
    <s v="6.07.02.05"/>
    <x v="0"/>
    <d v="2027-07-15T00:00:00"/>
    <d v="2027-10-29T00:00:00"/>
    <s v="mahmed"/>
    <s v="jpjamilk"/>
    <n v="27267.15"/>
    <s v="EDIA"/>
    <s v="C"/>
    <s v="Labor"/>
    <s v="TEC"/>
    <m/>
    <s v="BNL"/>
    <s v="PED"/>
    <s v="CONT"/>
    <x v="8"/>
    <m/>
    <m/>
    <m/>
    <m/>
    <m/>
    <m/>
    <m/>
    <m/>
    <m/>
    <m/>
    <m/>
    <n v="19995.91"/>
    <n v="7271.24"/>
    <m/>
    <m/>
    <m/>
    <m/>
    <m/>
    <m/>
    <x v="0"/>
    <x v="0"/>
    <m/>
  </r>
  <r>
    <s v=""/>
    <s v=" E0607_106010"/>
    <s v="Integration - SHC ARR Support for RF"/>
    <s v="6.07.02.05"/>
    <x v="0"/>
    <d v="2027-07-15T00:00:00"/>
    <d v="2027-10-29T00:00:00"/>
    <s v="mahmed"/>
    <s v="jpjamilk"/>
    <n v="27267.15"/>
    <s v="EDIA"/>
    <s v="C"/>
    <s v="Labor"/>
    <s v="TEC"/>
    <m/>
    <s v="BNL"/>
    <s v="PED"/>
    <s v="CONT"/>
    <x v="8"/>
    <m/>
    <m/>
    <m/>
    <m/>
    <m/>
    <m/>
    <m/>
    <m/>
    <m/>
    <m/>
    <m/>
    <n v="19995.91"/>
    <n v="7271.24"/>
    <m/>
    <m/>
    <m/>
    <m/>
    <m/>
    <m/>
    <x v="0"/>
    <x v="0"/>
    <m/>
  </r>
  <r>
    <s v=""/>
    <s v=" E0607_100645"/>
    <s v="Preliminary Design - Update Power Supplies CD Document (alternatives, questions)"/>
    <s v="6.07.02.06"/>
    <x v="0"/>
    <d v="2023-08-01T00:00:00"/>
    <d v="2024-02-21T00:00:00"/>
    <s v="mahmed"/>
    <s v="jpjamilk"/>
    <n v="84097.59"/>
    <s v="EDIA"/>
    <s v="C"/>
    <s v="Labor"/>
    <s v="TEC"/>
    <m/>
    <s v="BNL"/>
    <s v="PED"/>
    <s v="CONT"/>
    <x v="11"/>
    <m/>
    <m/>
    <m/>
    <m/>
    <m/>
    <m/>
    <m/>
    <n v="26204.32"/>
    <n v="57893.27"/>
    <m/>
    <m/>
    <m/>
    <m/>
    <m/>
    <m/>
    <m/>
    <m/>
    <m/>
    <m/>
    <x v="0"/>
    <x v="0"/>
    <m/>
  </r>
  <r>
    <s v=""/>
    <s v=" E0607_100650"/>
    <s v="Preliminary Design - Support Power Supplies Activities"/>
    <s v="6.07.02.06"/>
    <x v="0"/>
    <d v="2023-08-01T00:00:00"/>
    <d v="2025-06-13T00:00:00"/>
    <s v="mahmed"/>
    <s v="jpjamilk"/>
    <n v="215572.48000000001"/>
    <s v="EDIA"/>
    <s v="C"/>
    <s v="Labor"/>
    <s v="TEC"/>
    <m/>
    <s v="BNL"/>
    <s v="PED"/>
    <s v="CONT"/>
    <x v="11"/>
    <m/>
    <m/>
    <m/>
    <m/>
    <m/>
    <m/>
    <m/>
    <n v="19806.87"/>
    <n v="115156.24"/>
    <n v="80609.37"/>
    <m/>
    <m/>
    <m/>
    <m/>
    <m/>
    <m/>
    <m/>
    <m/>
    <m/>
    <x v="0"/>
    <x v="0"/>
    <m/>
  </r>
  <r>
    <s v=""/>
    <s v=" E0607_101415"/>
    <s v="Post Preliminary Design - Identify Power Supplies Device Types (testing and commissioning)"/>
    <s v="6.07.02.06"/>
    <x v="0"/>
    <d v="2024-02-22T00:00:00"/>
    <d v="2024-05-01T00:00:00"/>
    <s v="mahmed"/>
    <s v="jpjamilk"/>
    <n v="38083.85"/>
    <s v="EDIA"/>
    <s v="C"/>
    <s v="Labor"/>
    <s v="TEC"/>
    <m/>
    <s v="BNL"/>
    <s v="PED"/>
    <s v="CONT"/>
    <x v="11"/>
    <m/>
    <m/>
    <m/>
    <m/>
    <m/>
    <m/>
    <m/>
    <m/>
    <n v="38083.85"/>
    <m/>
    <m/>
    <m/>
    <m/>
    <m/>
    <m/>
    <m/>
    <m/>
    <m/>
    <m/>
    <x v="0"/>
    <x v="0"/>
    <m/>
  </r>
  <r>
    <s v=""/>
    <s v=" E0607_101420"/>
    <s v="Post Preliminary Design - Identify Power Supplies Application Needs (conditioning, commissioning, testing)"/>
    <s v="6.07.02.06"/>
    <x v="0"/>
    <d v="2024-02-22T00:00:00"/>
    <d v="2024-05-01T00:00:00"/>
    <s v="mahmed"/>
    <s v="jpjamilk"/>
    <n v="38083.85"/>
    <s v="EDIA"/>
    <s v="C"/>
    <s v="Labor"/>
    <s v="TEC"/>
    <m/>
    <s v="BNL"/>
    <s v="PED"/>
    <s v="CONT"/>
    <x v="11"/>
    <m/>
    <m/>
    <m/>
    <m/>
    <m/>
    <m/>
    <m/>
    <m/>
    <n v="38083.85"/>
    <m/>
    <m/>
    <m/>
    <m/>
    <m/>
    <m/>
    <m/>
    <m/>
    <m/>
    <m/>
    <x v="0"/>
    <x v="0"/>
    <m/>
  </r>
  <r>
    <s v=""/>
    <s v=" E0607_101730"/>
    <s v="Final Design - Power Supplies Requirements Document"/>
    <s v="6.07.02.06"/>
    <x v="0"/>
    <d v="2024-05-02T00:00:00"/>
    <d v="2024-06-20T00:00:00"/>
    <s v="mahmed"/>
    <s v="jpjamilk"/>
    <n v="82259.19"/>
    <s v="EDIA"/>
    <s v="C"/>
    <s v="Labor"/>
    <s v="TEC"/>
    <m/>
    <s v="BNL"/>
    <s v="PED"/>
    <s v="CONT"/>
    <x v="6"/>
    <m/>
    <m/>
    <m/>
    <m/>
    <m/>
    <m/>
    <m/>
    <m/>
    <n v="82259.19"/>
    <m/>
    <m/>
    <m/>
    <m/>
    <m/>
    <m/>
    <m/>
    <m/>
    <m/>
    <m/>
    <x v="0"/>
    <x v="0"/>
    <m/>
  </r>
  <r>
    <s v=""/>
    <s v=" E0607_102160"/>
    <s v="Final Design - Power Supplies Interface Control Document"/>
    <s v="6.07.02.06"/>
    <x v="0"/>
    <d v="2024-06-21T00:00:00"/>
    <d v="2024-08-09T00:00:00"/>
    <s v="mahmed"/>
    <s v="jpjamilk"/>
    <n v="82259.19"/>
    <s v="EDIA"/>
    <s v="C"/>
    <s v="Labor"/>
    <s v="TEC"/>
    <m/>
    <s v="BNL"/>
    <s v="PED"/>
    <s v="CONT"/>
    <x v="6"/>
    <m/>
    <m/>
    <m/>
    <m/>
    <m/>
    <m/>
    <m/>
    <m/>
    <n v="82259.19"/>
    <m/>
    <m/>
    <m/>
    <m/>
    <m/>
    <m/>
    <m/>
    <m/>
    <m/>
    <m/>
    <x v="0"/>
    <x v="0"/>
    <m/>
  </r>
  <r>
    <s v=""/>
    <s v=" E0607_102305"/>
    <s v="Final Design - Power Supplies HW Specification Document"/>
    <s v="6.07.02.06"/>
    <x v="0"/>
    <d v="2024-08-12T00:00:00"/>
    <d v="2024-09-30T00:00:00"/>
    <s v="mahmed"/>
    <s v="jpjamilk"/>
    <n v="82259.19"/>
    <s v="EDIA"/>
    <s v="C"/>
    <s v="Labor"/>
    <s v="TEC"/>
    <m/>
    <s v="BNL"/>
    <s v="PED"/>
    <s v="CONT"/>
    <x v="6"/>
    <m/>
    <m/>
    <m/>
    <m/>
    <m/>
    <m/>
    <m/>
    <m/>
    <n v="82259.19"/>
    <m/>
    <m/>
    <m/>
    <m/>
    <m/>
    <m/>
    <m/>
    <m/>
    <m/>
    <m/>
    <x v="0"/>
    <x v="0"/>
    <m/>
  </r>
  <r>
    <s v=""/>
    <s v=" E0607_102635"/>
    <s v="Final Design - Power Supplies SW/HW Block Diagrams"/>
    <s v="6.07.02.06"/>
    <x v="0"/>
    <d v="2024-10-01T00:00:00"/>
    <d v="2024-11-20T00:00:00"/>
    <s v="mahmed"/>
    <s v="jpjamilk"/>
    <n v="85138.26"/>
    <s v="EDIA"/>
    <s v="C"/>
    <s v="Labor"/>
    <s v="TEC"/>
    <m/>
    <s v="BNL"/>
    <s v="PED"/>
    <s v="CONT"/>
    <x v="6"/>
    <m/>
    <m/>
    <m/>
    <m/>
    <m/>
    <m/>
    <m/>
    <m/>
    <m/>
    <n v="85138.26"/>
    <m/>
    <m/>
    <m/>
    <m/>
    <m/>
    <m/>
    <m/>
    <m/>
    <m/>
    <x v="0"/>
    <x v="0"/>
    <m/>
  </r>
  <r>
    <s v=""/>
    <s v=" E0607_102765"/>
    <s v="Final Design - Power Supplies SW Specification Document"/>
    <s v="6.07.02.06"/>
    <x v="0"/>
    <d v="2024-11-21T00:00:00"/>
    <d v="2025-01-14T00:00:00"/>
    <s v="mahmed"/>
    <s v="jpjamilk"/>
    <n v="85138.26"/>
    <s v="EDIA"/>
    <s v="C"/>
    <s v="Labor"/>
    <s v="TEC"/>
    <m/>
    <s v="BNL"/>
    <s v="PED"/>
    <s v="CONT"/>
    <x v="6"/>
    <m/>
    <m/>
    <m/>
    <m/>
    <m/>
    <m/>
    <m/>
    <m/>
    <m/>
    <n v="85138.26"/>
    <m/>
    <m/>
    <m/>
    <m/>
    <m/>
    <m/>
    <m/>
    <m/>
    <m/>
    <x v="0"/>
    <x v="0"/>
    <m/>
  </r>
  <r>
    <s v=""/>
    <s v=" E0607_102905"/>
    <s v="Final Design - Power Supplies CD3 Prep"/>
    <s v="6.07.02.06"/>
    <x v="0"/>
    <d v="2025-01-15T00:00:00"/>
    <d v="2025-06-13T00:00:00"/>
    <s v="mahmed"/>
    <s v="jpjamilk"/>
    <n v="255414.78"/>
    <s v="EDIA"/>
    <s v="C"/>
    <s v="Labor"/>
    <s v="TEC"/>
    <m/>
    <s v="BNL"/>
    <s v="PED"/>
    <s v="CONT"/>
    <x v="6"/>
    <m/>
    <m/>
    <m/>
    <m/>
    <m/>
    <m/>
    <m/>
    <m/>
    <m/>
    <n v="255414.78"/>
    <m/>
    <m/>
    <m/>
    <m/>
    <m/>
    <m/>
    <m/>
    <m/>
    <m/>
    <x v="0"/>
    <x v="0"/>
    <m/>
  </r>
  <r>
    <s v=""/>
    <s v=" E0607_101730"/>
    <s v="Final Design - Power Supplies Requirements Document"/>
    <s v="6.07.02.06"/>
    <x v="0"/>
    <d v="2024-05-02T00:00:00"/>
    <d v="2024-06-20T00:00:00"/>
    <s v="mahmed"/>
    <s v="jpjamilk"/>
    <n v="82259.19"/>
    <s v="EDIA"/>
    <s v="C"/>
    <s v="Labor"/>
    <s v="TEC"/>
    <m/>
    <s v="BNL"/>
    <s v="PED"/>
    <s v="CONT"/>
    <x v="6"/>
    <m/>
    <m/>
    <m/>
    <m/>
    <m/>
    <m/>
    <m/>
    <m/>
    <n v="82259.19"/>
    <m/>
    <m/>
    <m/>
    <m/>
    <m/>
    <m/>
    <m/>
    <m/>
    <m/>
    <m/>
    <x v="0"/>
    <x v="0"/>
    <m/>
  </r>
  <r>
    <s v=""/>
    <s v=" E0607_102160"/>
    <s v="Final Design - Power Supplies Interface Control Document"/>
    <s v="6.07.02.06"/>
    <x v="0"/>
    <d v="2024-06-21T00:00:00"/>
    <d v="2024-08-09T00:00:00"/>
    <s v="mahmed"/>
    <s v="jpjamilk"/>
    <n v="82259.19"/>
    <s v="EDIA"/>
    <s v="C"/>
    <s v="Labor"/>
    <s v="TEC"/>
    <m/>
    <s v="BNL"/>
    <s v="PED"/>
    <s v="CONT"/>
    <x v="6"/>
    <m/>
    <m/>
    <m/>
    <m/>
    <m/>
    <m/>
    <m/>
    <m/>
    <n v="82259.19"/>
    <m/>
    <m/>
    <m/>
    <m/>
    <m/>
    <m/>
    <m/>
    <m/>
    <m/>
    <m/>
    <x v="0"/>
    <x v="0"/>
    <m/>
  </r>
  <r>
    <s v=""/>
    <s v=" E0607_102305"/>
    <s v="Final Design - Power Supplies HW Specification Document"/>
    <s v="6.07.02.06"/>
    <x v="0"/>
    <d v="2024-08-12T00:00:00"/>
    <d v="2024-09-30T00:00:00"/>
    <s v="mahmed"/>
    <s v="jpjamilk"/>
    <n v="82259.19"/>
    <s v="EDIA"/>
    <s v="C"/>
    <s v="Labor"/>
    <s v="TEC"/>
    <m/>
    <s v="BNL"/>
    <s v="PED"/>
    <s v="CONT"/>
    <x v="6"/>
    <m/>
    <m/>
    <m/>
    <m/>
    <m/>
    <m/>
    <m/>
    <m/>
    <n v="82259.19"/>
    <m/>
    <m/>
    <m/>
    <m/>
    <m/>
    <m/>
    <m/>
    <m/>
    <m/>
    <m/>
    <x v="0"/>
    <x v="0"/>
    <m/>
  </r>
  <r>
    <s v=""/>
    <s v=" E0607_102635"/>
    <s v="Final Design - Power Supplies SW/HW Block Diagrams"/>
    <s v="6.07.02.06"/>
    <x v="0"/>
    <d v="2024-10-01T00:00:00"/>
    <d v="2024-11-20T00:00:00"/>
    <s v="mahmed"/>
    <s v="jpjamilk"/>
    <n v="85138.26"/>
    <s v="EDIA"/>
    <s v="C"/>
    <s v="Labor"/>
    <s v="TEC"/>
    <m/>
    <s v="BNL"/>
    <s v="PED"/>
    <s v="CONT"/>
    <x v="6"/>
    <m/>
    <m/>
    <m/>
    <m/>
    <m/>
    <m/>
    <m/>
    <m/>
    <m/>
    <n v="85138.26"/>
    <m/>
    <m/>
    <m/>
    <m/>
    <m/>
    <m/>
    <m/>
    <m/>
    <m/>
    <x v="0"/>
    <x v="0"/>
    <m/>
  </r>
  <r>
    <s v=""/>
    <s v=" E0607_102765"/>
    <s v="Final Design - Power Supplies SW Specification Document"/>
    <s v="6.07.02.06"/>
    <x v="0"/>
    <d v="2024-11-21T00:00:00"/>
    <d v="2025-01-14T00:00:00"/>
    <s v="mahmed"/>
    <s v="jpjamilk"/>
    <n v="85138.26"/>
    <s v="EDIA"/>
    <s v="C"/>
    <s v="Labor"/>
    <s v="TEC"/>
    <m/>
    <s v="BNL"/>
    <s v="PED"/>
    <s v="CONT"/>
    <x v="6"/>
    <m/>
    <m/>
    <m/>
    <m/>
    <m/>
    <m/>
    <m/>
    <m/>
    <m/>
    <n v="85138.26"/>
    <m/>
    <m/>
    <m/>
    <m/>
    <m/>
    <m/>
    <m/>
    <m/>
    <m/>
    <x v="0"/>
    <x v="0"/>
    <m/>
  </r>
  <r>
    <s v=""/>
    <s v=" E0607_102905"/>
    <s v="Final Design - Power Supplies CD3 Prep"/>
    <s v="6.07.02.06"/>
    <x v="0"/>
    <d v="2025-01-15T00:00:00"/>
    <d v="2025-06-13T00:00:00"/>
    <s v="mahmed"/>
    <s v="jpjamilk"/>
    <n v="255414.78"/>
    <s v="EDIA"/>
    <s v="C"/>
    <s v="Labor"/>
    <s v="TEC"/>
    <m/>
    <s v="BNL"/>
    <s v="PED"/>
    <s v="CONT"/>
    <x v="6"/>
    <m/>
    <m/>
    <m/>
    <m/>
    <m/>
    <m/>
    <m/>
    <m/>
    <m/>
    <n v="255414.78"/>
    <m/>
    <m/>
    <m/>
    <m/>
    <m/>
    <m/>
    <m/>
    <m/>
    <m/>
    <x v="0"/>
    <x v="0"/>
    <m/>
  </r>
  <r>
    <s v=""/>
    <s v=" E0607_102970"/>
    <s v="Driver Development for PSCs (for each device type)"/>
    <s v="6.07.02.06"/>
    <x v="0"/>
    <d v="2025-02-18T00:00:00"/>
    <d v="2027-04-28T00:00:00"/>
    <s v="mahmed"/>
    <s v="jpjamilk"/>
    <n v="213701.93"/>
    <s v="EDIA"/>
    <s v="C"/>
    <s v="Labor"/>
    <s v="TEC"/>
    <m/>
    <s v="BNL"/>
    <s v="PED"/>
    <s v="CONT"/>
    <x v="9"/>
    <m/>
    <m/>
    <m/>
    <m/>
    <m/>
    <m/>
    <m/>
    <m/>
    <m/>
    <n v="61390.74"/>
    <n v="97137.24"/>
    <n v="55173.95"/>
    <m/>
    <m/>
    <m/>
    <m/>
    <m/>
    <m/>
    <m/>
    <x v="0"/>
    <x v="0"/>
    <m/>
  </r>
  <r>
    <s v=""/>
    <s v=" E0607_102975"/>
    <s v="Driver Development for Quench Detection (for each device type)"/>
    <s v="6.07.02.06"/>
    <x v="0"/>
    <d v="2025-02-18T00:00:00"/>
    <d v="2027-04-28T00:00:00"/>
    <s v="mahmed"/>
    <s v="jpjamilk"/>
    <n v="213701.93"/>
    <s v="EDIA"/>
    <s v="C"/>
    <s v="Labor"/>
    <s v="TEC"/>
    <m/>
    <s v="BNL"/>
    <s v="PED"/>
    <s v="CONT"/>
    <x v="9"/>
    <m/>
    <m/>
    <m/>
    <m/>
    <m/>
    <m/>
    <m/>
    <m/>
    <m/>
    <n v="61390.74"/>
    <n v="97137.24"/>
    <n v="55173.95"/>
    <m/>
    <m/>
    <m/>
    <m/>
    <m/>
    <m/>
    <m/>
    <x v="0"/>
    <x v="0"/>
    <m/>
  </r>
  <r>
    <s v=""/>
    <s v=" E0607_102980"/>
    <s v="Common Platform Firmware Support for PSCs (for each device type)"/>
    <s v="6.07.02.06"/>
    <x v="0"/>
    <d v="2025-02-18T00:00:00"/>
    <d v="2027-04-28T00:00:00"/>
    <s v="mahmed"/>
    <s v="jpjamilk"/>
    <n v="213701.93"/>
    <s v="EDIA"/>
    <s v="C"/>
    <s v="Labor"/>
    <s v="TEC"/>
    <m/>
    <s v="BNL"/>
    <s v="PED"/>
    <s v="CONT"/>
    <x v="9"/>
    <m/>
    <m/>
    <m/>
    <m/>
    <m/>
    <m/>
    <m/>
    <m/>
    <m/>
    <n v="61390.74"/>
    <n v="97137.24"/>
    <n v="55173.95"/>
    <m/>
    <m/>
    <m/>
    <m/>
    <m/>
    <m/>
    <m/>
    <x v="0"/>
    <x v="0"/>
    <m/>
  </r>
  <r>
    <s v=""/>
    <s v=" E0607_102985"/>
    <s v="Driver Development for PLCs (for each device type)"/>
    <s v="6.07.02.06"/>
    <x v="0"/>
    <d v="2025-02-18T00:00:00"/>
    <d v="2027-04-28T00:00:00"/>
    <s v="mahmed"/>
    <s v="jpjamilk"/>
    <n v="213701.93"/>
    <s v="EDIA"/>
    <s v="C"/>
    <s v="Labor"/>
    <s v="TEC"/>
    <m/>
    <s v="BNL"/>
    <s v="PED"/>
    <s v="CONT"/>
    <x v="9"/>
    <m/>
    <m/>
    <m/>
    <m/>
    <m/>
    <m/>
    <m/>
    <m/>
    <m/>
    <n v="61390.74"/>
    <n v="97137.24"/>
    <n v="55173.95"/>
    <m/>
    <m/>
    <m/>
    <m/>
    <m/>
    <m/>
    <m/>
    <x v="0"/>
    <x v="0"/>
    <m/>
  </r>
  <r>
    <s v=""/>
    <s v=" E0607_102990"/>
    <s v="SW Interface for PS - PSCs (for each device type)"/>
    <s v="6.07.02.06"/>
    <x v="0"/>
    <d v="2025-02-18T00:00:00"/>
    <d v="2027-04-28T00:00:00"/>
    <s v="mahmed"/>
    <s v="jpjamilk"/>
    <n v="213701.93"/>
    <s v="EDIA"/>
    <s v="C"/>
    <s v="Labor"/>
    <s v="TEC"/>
    <m/>
    <s v="BNL"/>
    <s v="PED"/>
    <s v="CONT"/>
    <x v="9"/>
    <m/>
    <m/>
    <m/>
    <m/>
    <m/>
    <m/>
    <m/>
    <m/>
    <m/>
    <n v="61390.74"/>
    <n v="97137.24"/>
    <n v="55173.95"/>
    <m/>
    <m/>
    <m/>
    <m/>
    <m/>
    <m/>
    <m/>
    <x v="0"/>
    <x v="0"/>
    <m/>
  </r>
  <r>
    <s v=""/>
    <s v=" E0607_105830"/>
    <s v="SW Interfaces for PS - Quench Detection (for each device type)"/>
    <s v="6.07.02.06"/>
    <x v="0"/>
    <d v="2027-04-29T00:00:00"/>
    <d v="2028-02-16T00:00:00"/>
    <s v="mahmed"/>
    <s v="jpjamilk"/>
    <n v="224895.04"/>
    <s v="EDIA"/>
    <s v="C"/>
    <s v="Labor"/>
    <s v="TEC"/>
    <m/>
    <s v="BNL"/>
    <s v="PED"/>
    <s v="CONT"/>
    <x v="9"/>
    <m/>
    <m/>
    <m/>
    <m/>
    <m/>
    <m/>
    <m/>
    <m/>
    <m/>
    <m/>
    <m/>
    <n v="121443.32"/>
    <n v="103451.72"/>
    <m/>
    <m/>
    <m/>
    <m/>
    <m/>
    <m/>
    <x v="0"/>
    <x v="0"/>
    <m/>
  </r>
  <r>
    <s v=""/>
    <s v=" E0607_105835"/>
    <s v="SW Interface for PS - PLCs (for each device type)"/>
    <s v="6.07.02.06"/>
    <x v="0"/>
    <d v="2027-04-29T00:00:00"/>
    <d v="2028-02-16T00:00:00"/>
    <s v="mahmed"/>
    <s v="jpjamilk"/>
    <n v="224895.04"/>
    <s v="EDIA"/>
    <s v="C"/>
    <s v="Labor"/>
    <s v="TEC"/>
    <m/>
    <s v="BNL"/>
    <s v="PED"/>
    <s v="CONT"/>
    <x v="9"/>
    <m/>
    <m/>
    <m/>
    <m/>
    <m/>
    <m/>
    <m/>
    <m/>
    <m/>
    <m/>
    <m/>
    <n v="121443.32"/>
    <n v="103451.72"/>
    <m/>
    <m/>
    <m/>
    <m/>
    <m/>
    <m/>
    <x v="0"/>
    <x v="0"/>
    <m/>
  </r>
  <r>
    <s v=""/>
    <s v=" E0607_102970"/>
    <s v="Driver Development for PSCs (for each device type)"/>
    <s v="6.07.02.06"/>
    <x v="0"/>
    <d v="2025-02-18T00:00:00"/>
    <d v="2027-04-28T00:00:00"/>
    <s v="mahmed"/>
    <s v="jpjamilk"/>
    <n v="213701.93"/>
    <s v="EDIA"/>
    <s v="C"/>
    <s v="Labor"/>
    <s v="TEC"/>
    <m/>
    <s v="BNL"/>
    <s v="PED"/>
    <s v="CONT"/>
    <x v="9"/>
    <m/>
    <m/>
    <m/>
    <m/>
    <m/>
    <m/>
    <m/>
    <m/>
    <m/>
    <n v="61390.74"/>
    <n v="97137.24"/>
    <n v="55173.95"/>
    <m/>
    <m/>
    <m/>
    <m/>
    <m/>
    <m/>
    <m/>
    <x v="0"/>
    <x v="0"/>
    <m/>
  </r>
  <r>
    <s v=""/>
    <s v=" E0607_102975"/>
    <s v="Driver Development for Quench Detection (for each device type)"/>
    <s v="6.07.02.06"/>
    <x v="0"/>
    <d v="2025-02-18T00:00:00"/>
    <d v="2027-04-28T00:00:00"/>
    <s v="mahmed"/>
    <s v="jpjamilk"/>
    <n v="213701.93"/>
    <s v="EDIA"/>
    <s v="C"/>
    <s v="Labor"/>
    <s v="TEC"/>
    <m/>
    <s v="BNL"/>
    <s v="PED"/>
    <s v="CONT"/>
    <x v="9"/>
    <m/>
    <m/>
    <m/>
    <m/>
    <m/>
    <m/>
    <m/>
    <m/>
    <m/>
    <n v="61390.74"/>
    <n v="97137.24"/>
    <n v="55173.95"/>
    <m/>
    <m/>
    <m/>
    <m/>
    <m/>
    <m/>
    <m/>
    <x v="0"/>
    <x v="0"/>
    <m/>
  </r>
  <r>
    <s v=""/>
    <s v=" E0607_102980"/>
    <s v="Common Platform Firmware Support for PSCs (for each device type)"/>
    <s v="6.07.02.06"/>
    <x v="0"/>
    <d v="2025-02-18T00:00:00"/>
    <d v="2027-04-28T00:00:00"/>
    <s v="mahmed"/>
    <s v="jpjamilk"/>
    <n v="213701.93"/>
    <s v="EDIA"/>
    <s v="C"/>
    <s v="Labor"/>
    <s v="TEC"/>
    <m/>
    <s v="BNL"/>
    <s v="PED"/>
    <s v="CONT"/>
    <x v="9"/>
    <m/>
    <m/>
    <m/>
    <m/>
    <m/>
    <m/>
    <m/>
    <m/>
    <m/>
    <n v="61390.74"/>
    <n v="97137.24"/>
    <n v="55173.95"/>
    <m/>
    <m/>
    <m/>
    <m/>
    <m/>
    <m/>
    <m/>
    <x v="0"/>
    <x v="0"/>
    <m/>
  </r>
  <r>
    <s v=""/>
    <s v=" E0607_102985"/>
    <s v="Driver Development for PLCs (for each device type)"/>
    <s v="6.07.02.06"/>
    <x v="0"/>
    <d v="2025-02-18T00:00:00"/>
    <d v="2027-04-28T00:00:00"/>
    <s v="mahmed"/>
    <s v="jpjamilk"/>
    <n v="213701.93"/>
    <s v="EDIA"/>
    <s v="C"/>
    <s v="Labor"/>
    <s v="TEC"/>
    <m/>
    <s v="BNL"/>
    <s v="PED"/>
    <s v="CONT"/>
    <x v="9"/>
    <m/>
    <m/>
    <m/>
    <m/>
    <m/>
    <m/>
    <m/>
    <m/>
    <m/>
    <n v="61390.74"/>
    <n v="97137.24"/>
    <n v="55173.95"/>
    <m/>
    <m/>
    <m/>
    <m/>
    <m/>
    <m/>
    <m/>
    <x v="0"/>
    <x v="0"/>
    <m/>
  </r>
  <r>
    <s v=""/>
    <s v=" E0607_102990"/>
    <s v="SW Interface for PS - PSCs (for each device type)"/>
    <s v="6.07.02.06"/>
    <x v="0"/>
    <d v="2025-02-18T00:00:00"/>
    <d v="2027-04-28T00:00:00"/>
    <s v="mahmed"/>
    <s v="jpjamilk"/>
    <n v="213701.93"/>
    <s v="EDIA"/>
    <s v="C"/>
    <s v="Labor"/>
    <s v="TEC"/>
    <m/>
    <s v="BNL"/>
    <s v="PED"/>
    <s v="CONT"/>
    <x v="9"/>
    <m/>
    <m/>
    <m/>
    <m/>
    <m/>
    <m/>
    <m/>
    <m/>
    <m/>
    <n v="61390.74"/>
    <n v="97137.24"/>
    <n v="55173.95"/>
    <m/>
    <m/>
    <m/>
    <m/>
    <m/>
    <m/>
    <m/>
    <x v="0"/>
    <x v="0"/>
    <m/>
  </r>
  <r>
    <s v=""/>
    <s v=" E0607_105830"/>
    <s v="SW Interfaces for PS - Quench Detection (for each device type)"/>
    <s v="6.07.02.06"/>
    <x v="0"/>
    <d v="2027-04-29T00:00:00"/>
    <d v="2028-02-16T00:00:00"/>
    <s v="mahmed"/>
    <s v="jpjamilk"/>
    <n v="224895.04"/>
    <s v="EDIA"/>
    <s v="C"/>
    <s v="Labor"/>
    <s v="TEC"/>
    <m/>
    <s v="BNL"/>
    <s v="PED"/>
    <s v="CONT"/>
    <x v="9"/>
    <m/>
    <m/>
    <m/>
    <m/>
    <m/>
    <m/>
    <m/>
    <m/>
    <m/>
    <m/>
    <m/>
    <n v="121443.32"/>
    <n v="103451.72"/>
    <m/>
    <m/>
    <m/>
    <m/>
    <m/>
    <m/>
    <x v="0"/>
    <x v="0"/>
    <m/>
  </r>
  <r>
    <s v=""/>
    <s v=" E0607_105835"/>
    <s v="SW Interface for PS - PLCs (for each device type)"/>
    <s v="6.07.02.06"/>
    <x v="0"/>
    <d v="2027-04-29T00:00:00"/>
    <d v="2028-02-16T00:00:00"/>
    <s v="mahmed"/>
    <s v="jpjamilk"/>
    <n v="224895.04"/>
    <s v="EDIA"/>
    <s v="C"/>
    <s v="Labor"/>
    <s v="TEC"/>
    <m/>
    <s v="BNL"/>
    <s v="PED"/>
    <s v="CONT"/>
    <x v="9"/>
    <m/>
    <m/>
    <m/>
    <m/>
    <m/>
    <m/>
    <m/>
    <m/>
    <m/>
    <m/>
    <m/>
    <n v="121443.32"/>
    <n v="103451.72"/>
    <m/>
    <m/>
    <m/>
    <m/>
    <m/>
    <m/>
    <x v="0"/>
    <x v="0"/>
    <m/>
  </r>
  <r>
    <s v=""/>
    <s v=" E0607_106230"/>
    <s v="Implementation - App Development for PS"/>
    <s v="6.07.02.06"/>
    <x v="0"/>
    <d v="2028-02-17T00:00:00"/>
    <d v="2028-06-02T00:00:00"/>
    <s v="mahmed"/>
    <s v="jpjamilk"/>
    <n v="35886.35"/>
    <s v="EDIA"/>
    <s v="C"/>
    <s v="Labor"/>
    <s v="TEC"/>
    <m/>
    <s v="BNL"/>
    <s v="PED"/>
    <s v="CONT"/>
    <x v="9"/>
    <m/>
    <m/>
    <m/>
    <m/>
    <m/>
    <m/>
    <m/>
    <m/>
    <m/>
    <m/>
    <m/>
    <m/>
    <n v="35886.35"/>
    <m/>
    <m/>
    <m/>
    <m/>
    <m/>
    <m/>
    <x v="0"/>
    <x v="0"/>
    <m/>
  </r>
  <r>
    <s v=""/>
    <s v=" E0607_106235"/>
    <s v="Implementation - Pre-Injector IRR Support for PS"/>
    <s v="6.07.02.06"/>
    <x v="0"/>
    <d v="2028-02-17T00:00:00"/>
    <d v="2028-06-02T00:00:00"/>
    <s v="mahmed"/>
    <s v="jpjamilk"/>
    <n v="35886.35"/>
    <s v="EDIA"/>
    <s v="C"/>
    <s v="Labor"/>
    <s v="TEC"/>
    <m/>
    <s v="BNL"/>
    <s v="PED"/>
    <s v="CONT"/>
    <x v="8"/>
    <m/>
    <m/>
    <m/>
    <m/>
    <m/>
    <m/>
    <m/>
    <m/>
    <m/>
    <m/>
    <m/>
    <m/>
    <n v="35886.35"/>
    <m/>
    <m/>
    <m/>
    <m/>
    <m/>
    <m/>
    <x v="0"/>
    <x v="0"/>
    <m/>
  </r>
  <r>
    <s v=""/>
    <s v=" E0607_106240"/>
    <s v="Implementation - ESR IRR Support for PS"/>
    <s v="6.07.02.06"/>
    <x v="0"/>
    <d v="2028-02-17T00:00:00"/>
    <d v="2028-06-02T00:00:00"/>
    <s v="mahmed"/>
    <s v="jpjamilk"/>
    <n v="35886.35"/>
    <s v="EDIA"/>
    <s v="C"/>
    <s v="Labor"/>
    <s v="TEC"/>
    <m/>
    <s v="BNL"/>
    <s v="PED"/>
    <s v="CONT"/>
    <x v="8"/>
    <m/>
    <m/>
    <m/>
    <m/>
    <m/>
    <m/>
    <m/>
    <m/>
    <m/>
    <m/>
    <m/>
    <m/>
    <n v="35886.35"/>
    <m/>
    <m/>
    <m/>
    <m/>
    <m/>
    <m/>
    <x v="0"/>
    <x v="0"/>
    <m/>
  </r>
  <r>
    <s v=""/>
    <s v=" E0607_106245"/>
    <s v="Implementation - HSR IRR Support for PS"/>
    <s v="6.07.02.06"/>
    <x v="0"/>
    <d v="2028-02-17T00:00:00"/>
    <d v="2028-06-02T00:00:00"/>
    <s v="mahmed"/>
    <s v="jpjamilk"/>
    <n v="35886.35"/>
    <s v="EDIA"/>
    <s v="C"/>
    <s v="Labor"/>
    <s v="TEC"/>
    <m/>
    <s v="BNL"/>
    <s v="PED"/>
    <s v="CONT"/>
    <x v="8"/>
    <m/>
    <m/>
    <m/>
    <m/>
    <m/>
    <m/>
    <m/>
    <m/>
    <m/>
    <m/>
    <m/>
    <m/>
    <n v="35886.35"/>
    <m/>
    <m/>
    <m/>
    <m/>
    <m/>
    <m/>
    <x v="0"/>
    <x v="0"/>
    <m/>
  </r>
  <r>
    <s v=""/>
    <s v=" E0607_106250"/>
    <s v="Implementation - RCS IRR Support for PS"/>
    <s v="6.07.02.06"/>
    <x v="0"/>
    <d v="2028-02-17T00:00:00"/>
    <d v="2028-06-02T00:00:00"/>
    <s v="mahmed"/>
    <s v="jpjamilk"/>
    <n v="35886.35"/>
    <s v="EDIA"/>
    <s v="C"/>
    <s v="Labor"/>
    <s v="TEC"/>
    <m/>
    <s v="BNL"/>
    <s v="PED"/>
    <s v="CONT"/>
    <x v="8"/>
    <m/>
    <m/>
    <m/>
    <m/>
    <m/>
    <m/>
    <m/>
    <m/>
    <m/>
    <m/>
    <m/>
    <m/>
    <n v="35886.35"/>
    <m/>
    <m/>
    <m/>
    <m/>
    <m/>
    <m/>
    <x v="0"/>
    <x v="0"/>
    <m/>
  </r>
  <r>
    <s v=""/>
    <s v=" E0607_106255"/>
    <s v="Implementation - SHC IRR Support for PS"/>
    <s v="6.07.02.06"/>
    <x v="0"/>
    <d v="2028-02-17T00:00:00"/>
    <d v="2028-06-02T00:00:00"/>
    <s v="mahmed"/>
    <s v="jpjamilk"/>
    <n v="35886.35"/>
    <s v="EDIA"/>
    <s v="C"/>
    <s v="Labor"/>
    <s v="TEC"/>
    <m/>
    <s v="BNL"/>
    <s v="PED"/>
    <s v="CONT"/>
    <x v="8"/>
    <m/>
    <m/>
    <m/>
    <m/>
    <m/>
    <m/>
    <m/>
    <m/>
    <m/>
    <m/>
    <m/>
    <m/>
    <n v="35886.35"/>
    <m/>
    <m/>
    <m/>
    <m/>
    <m/>
    <m/>
    <x v="0"/>
    <x v="0"/>
    <m/>
  </r>
  <r>
    <s v=""/>
    <s v=" E0607_106230"/>
    <s v="Implementation - App Development for PS"/>
    <s v="6.07.02.06"/>
    <x v="0"/>
    <d v="2028-02-17T00:00:00"/>
    <d v="2028-06-02T00:00:00"/>
    <s v="mahmed"/>
    <s v="jpjamilk"/>
    <n v="35886.35"/>
    <s v="EDIA"/>
    <s v="C"/>
    <s v="Labor"/>
    <s v="TEC"/>
    <m/>
    <s v="BNL"/>
    <s v="PED"/>
    <s v="CONT"/>
    <x v="9"/>
    <m/>
    <m/>
    <m/>
    <m/>
    <m/>
    <m/>
    <m/>
    <m/>
    <m/>
    <m/>
    <m/>
    <m/>
    <n v="35886.35"/>
    <m/>
    <m/>
    <m/>
    <m/>
    <m/>
    <m/>
    <x v="0"/>
    <x v="0"/>
    <m/>
  </r>
  <r>
    <s v=""/>
    <s v=" E0607_106235"/>
    <s v="Implementation - Pre-Injector IRR Support for PS"/>
    <s v="6.07.02.06"/>
    <x v="0"/>
    <d v="2028-02-17T00:00:00"/>
    <d v="2028-06-02T00:00:00"/>
    <s v="mahmed"/>
    <s v="jpjamilk"/>
    <n v="35886.35"/>
    <s v="EDIA"/>
    <s v="C"/>
    <s v="Labor"/>
    <s v="TEC"/>
    <m/>
    <s v="BNL"/>
    <s v="PED"/>
    <s v="CONT"/>
    <x v="8"/>
    <m/>
    <m/>
    <m/>
    <m/>
    <m/>
    <m/>
    <m/>
    <m/>
    <m/>
    <m/>
    <m/>
    <m/>
    <n v="35886.35"/>
    <m/>
    <m/>
    <m/>
    <m/>
    <m/>
    <m/>
    <x v="0"/>
    <x v="0"/>
    <m/>
  </r>
  <r>
    <s v=""/>
    <s v=" E0607_106240"/>
    <s v="Implementation - ESR IRR Support for PS"/>
    <s v="6.07.02.06"/>
    <x v="0"/>
    <d v="2028-02-17T00:00:00"/>
    <d v="2028-06-02T00:00:00"/>
    <s v="mahmed"/>
    <s v="jpjamilk"/>
    <n v="35886.35"/>
    <s v="EDIA"/>
    <s v="C"/>
    <s v="Labor"/>
    <s v="TEC"/>
    <m/>
    <s v="BNL"/>
    <s v="PED"/>
    <s v="CONT"/>
    <x v="8"/>
    <m/>
    <m/>
    <m/>
    <m/>
    <m/>
    <m/>
    <m/>
    <m/>
    <m/>
    <m/>
    <m/>
    <m/>
    <n v="35886.35"/>
    <m/>
    <m/>
    <m/>
    <m/>
    <m/>
    <m/>
    <x v="0"/>
    <x v="0"/>
    <m/>
  </r>
  <r>
    <s v=""/>
    <s v=" E0607_106245"/>
    <s v="Implementation - HSR IRR Support for PS"/>
    <s v="6.07.02.06"/>
    <x v="0"/>
    <d v="2028-02-17T00:00:00"/>
    <d v="2028-06-02T00:00:00"/>
    <s v="mahmed"/>
    <s v="jpjamilk"/>
    <n v="35886.35"/>
    <s v="EDIA"/>
    <s v="C"/>
    <s v="Labor"/>
    <s v="TEC"/>
    <m/>
    <s v="BNL"/>
    <s v="PED"/>
    <s v="CONT"/>
    <x v="8"/>
    <m/>
    <m/>
    <m/>
    <m/>
    <m/>
    <m/>
    <m/>
    <m/>
    <m/>
    <m/>
    <m/>
    <m/>
    <n v="35886.35"/>
    <m/>
    <m/>
    <m/>
    <m/>
    <m/>
    <m/>
    <x v="0"/>
    <x v="0"/>
    <m/>
  </r>
  <r>
    <s v=""/>
    <s v=" E0607_106250"/>
    <s v="Implementation - RCS IRR Support for PS"/>
    <s v="6.07.02.06"/>
    <x v="0"/>
    <d v="2028-02-17T00:00:00"/>
    <d v="2028-06-02T00:00:00"/>
    <s v="mahmed"/>
    <s v="jpjamilk"/>
    <n v="35886.35"/>
    <s v="EDIA"/>
    <s v="C"/>
    <s v="Labor"/>
    <s v="TEC"/>
    <m/>
    <s v="BNL"/>
    <s v="PED"/>
    <s v="CONT"/>
    <x v="8"/>
    <m/>
    <m/>
    <m/>
    <m/>
    <m/>
    <m/>
    <m/>
    <m/>
    <m/>
    <m/>
    <m/>
    <m/>
    <n v="35886.35"/>
    <m/>
    <m/>
    <m/>
    <m/>
    <m/>
    <m/>
    <x v="0"/>
    <x v="0"/>
    <m/>
  </r>
  <r>
    <s v=""/>
    <s v=" E0607_106255"/>
    <s v="Implementation - SHC IRR Support for PS"/>
    <s v="6.07.02.06"/>
    <x v="0"/>
    <d v="2028-02-17T00:00:00"/>
    <d v="2028-06-02T00:00:00"/>
    <s v="mahmed"/>
    <s v="jpjamilk"/>
    <n v="35886.35"/>
    <s v="EDIA"/>
    <s v="C"/>
    <s v="Labor"/>
    <s v="TEC"/>
    <m/>
    <s v="BNL"/>
    <s v="PED"/>
    <s v="CONT"/>
    <x v="8"/>
    <m/>
    <m/>
    <m/>
    <m/>
    <m/>
    <m/>
    <m/>
    <m/>
    <m/>
    <m/>
    <m/>
    <m/>
    <n v="35886.35"/>
    <m/>
    <m/>
    <m/>
    <m/>
    <m/>
    <m/>
    <x v="0"/>
    <x v="0"/>
    <m/>
  </r>
  <r>
    <s v=""/>
    <s v=" E0607_106305"/>
    <s v="Integration - App Development for PS"/>
    <s v="6.07.02.06"/>
    <x v="0"/>
    <d v="2028-06-05T00:00:00"/>
    <d v="2028-09-19T00:00:00"/>
    <s v="mahmed"/>
    <s v="jpjamilk"/>
    <n v="44912.98"/>
    <s v="EDIA"/>
    <s v="C"/>
    <s v="Labor"/>
    <s v="TEC"/>
    <m/>
    <s v="BNL"/>
    <s v="PED"/>
    <s v="CONT"/>
    <x v="9"/>
    <m/>
    <m/>
    <m/>
    <m/>
    <m/>
    <m/>
    <m/>
    <m/>
    <m/>
    <m/>
    <m/>
    <m/>
    <n v="44912.98"/>
    <m/>
    <m/>
    <m/>
    <m/>
    <m/>
    <m/>
    <x v="0"/>
    <x v="0"/>
    <m/>
  </r>
  <r>
    <s v=""/>
    <s v=" E0607_106310"/>
    <s v="Integration - PS End to end Testing for Each Type for Pre-Injector (by instance)"/>
    <s v="6.07.02.06"/>
    <x v="0"/>
    <d v="2028-06-05T00:00:00"/>
    <d v="2028-09-19T00:00:00"/>
    <s v="mahmed"/>
    <s v="jpjamilk"/>
    <n v="44912.98"/>
    <s v="EDIA"/>
    <s v="C"/>
    <s v="Labor"/>
    <s v="TEC"/>
    <m/>
    <s v="BNL"/>
    <s v="PED"/>
    <s v="CONT"/>
    <x v="8"/>
    <m/>
    <m/>
    <m/>
    <m/>
    <m/>
    <m/>
    <m/>
    <m/>
    <m/>
    <m/>
    <m/>
    <m/>
    <n v="44912.98"/>
    <m/>
    <m/>
    <m/>
    <m/>
    <m/>
    <m/>
    <x v="0"/>
    <x v="0"/>
    <m/>
  </r>
  <r>
    <s v=""/>
    <s v=" E0607_106315"/>
    <s v="Integration - PS End to end Testing for Each Type for ESR (by instance)"/>
    <s v="6.07.02.06"/>
    <x v="0"/>
    <d v="2028-06-05T00:00:00"/>
    <d v="2028-09-19T00:00:00"/>
    <s v="mahmed"/>
    <s v="jpjamilk"/>
    <n v="44912.98"/>
    <s v="EDIA"/>
    <s v="C"/>
    <s v="Labor"/>
    <s v="TEC"/>
    <m/>
    <s v="BNL"/>
    <s v="PED"/>
    <s v="CONT"/>
    <x v="8"/>
    <m/>
    <m/>
    <m/>
    <m/>
    <m/>
    <m/>
    <m/>
    <m/>
    <m/>
    <m/>
    <m/>
    <m/>
    <n v="44912.98"/>
    <m/>
    <m/>
    <m/>
    <m/>
    <m/>
    <m/>
    <x v="0"/>
    <x v="0"/>
    <m/>
  </r>
  <r>
    <s v=""/>
    <s v=" E0607_106320"/>
    <s v="Integration - PS End to end Testing for Each Type for HSR (by instance)"/>
    <s v="6.07.02.06"/>
    <x v="0"/>
    <d v="2028-06-05T00:00:00"/>
    <d v="2028-09-19T00:00:00"/>
    <s v="mahmed"/>
    <s v="jpjamilk"/>
    <n v="44912.98"/>
    <s v="EDIA"/>
    <s v="C"/>
    <s v="Labor"/>
    <s v="TEC"/>
    <m/>
    <s v="BNL"/>
    <s v="PED"/>
    <s v="CONT"/>
    <x v="8"/>
    <m/>
    <m/>
    <m/>
    <m/>
    <m/>
    <m/>
    <m/>
    <m/>
    <m/>
    <m/>
    <m/>
    <m/>
    <n v="44912.98"/>
    <m/>
    <m/>
    <m/>
    <m/>
    <m/>
    <m/>
    <x v="0"/>
    <x v="0"/>
    <m/>
  </r>
  <r>
    <s v=""/>
    <s v=" E0607_106325"/>
    <s v="Integration - PS End to end Testing for Each Type for RCS (by instance)"/>
    <s v="6.07.02.06"/>
    <x v="0"/>
    <d v="2028-06-05T00:00:00"/>
    <d v="2028-09-19T00:00:00"/>
    <s v="mahmed"/>
    <s v="jpjamilk"/>
    <n v="44912.98"/>
    <s v="EDIA"/>
    <s v="C"/>
    <s v="Labor"/>
    <s v="TEC"/>
    <m/>
    <s v="BNL"/>
    <s v="PED"/>
    <s v="CONT"/>
    <x v="8"/>
    <m/>
    <m/>
    <m/>
    <m/>
    <m/>
    <m/>
    <m/>
    <m/>
    <m/>
    <m/>
    <m/>
    <m/>
    <n v="44912.98"/>
    <m/>
    <m/>
    <m/>
    <m/>
    <m/>
    <m/>
    <x v="0"/>
    <x v="0"/>
    <m/>
  </r>
  <r>
    <s v=""/>
    <s v=" E0607_106330"/>
    <s v="Integration - PS End to end Testing for Each Type for SHC (by instance)"/>
    <s v="6.07.02.06"/>
    <x v="0"/>
    <d v="2028-06-05T00:00:00"/>
    <d v="2028-09-19T00:00:00"/>
    <s v="mahmed"/>
    <s v="jpjamilk"/>
    <n v="44912.98"/>
    <s v="EDIA"/>
    <s v="C"/>
    <s v="Labor"/>
    <s v="TEC"/>
    <m/>
    <s v="BNL"/>
    <s v="PED"/>
    <s v="CONT"/>
    <x v="8"/>
    <m/>
    <m/>
    <m/>
    <m/>
    <m/>
    <m/>
    <m/>
    <m/>
    <m/>
    <m/>
    <m/>
    <m/>
    <n v="44912.98"/>
    <m/>
    <m/>
    <m/>
    <m/>
    <m/>
    <m/>
    <x v="0"/>
    <x v="0"/>
    <m/>
  </r>
  <r>
    <s v=""/>
    <s v=" E0607_106400"/>
    <s v="Integration - Pre-Injector ARR Support for PS"/>
    <s v="6.07.02.06"/>
    <x v="0"/>
    <d v="2028-09-20T00:00:00"/>
    <d v="2029-01-10T00:00:00"/>
    <s v="mahmed"/>
    <s v="jpjamilk"/>
    <n v="44500.89"/>
    <s v="EDIA"/>
    <s v="C"/>
    <s v="Labor"/>
    <s v="TEC"/>
    <m/>
    <s v="BNL"/>
    <s v="PED"/>
    <s v="CONT"/>
    <x v="8"/>
    <m/>
    <m/>
    <m/>
    <m/>
    <m/>
    <m/>
    <m/>
    <m/>
    <m/>
    <m/>
    <m/>
    <m/>
    <n v="4746.76"/>
    <n v="39754.129999999997"/>
    <m/>
    <m/>
    <m/>
    <m/>
    <m/>
    <x v="0"/>
    <x v="0"/>
    <m/>
  </r>
  <r>
    <s v=""/>
    <s v=" E0607_106405"/>
    <s v="Integration - ESR ARR Support for PS"/>
    <s v="6.07.02.06"/>
    <x v="0"/>
    <d v="2028-09-20T00:00:00"/>
    <d v="2029-01-10T00:00:00"/>
    <s v="mahmed"/>
    <s v="jpjamilk"/>
    <n v="44500.89"/>
    <s v="EDIA"/>
    <s v="C"/>
    <s v="Labor"/>
    <s v="TEC"/>
    <m/>
    <s v="BNL"/>
    <s v="PED"/>
    <s v="CONT"/>
    <x v="8"/>
    <m/>
    <m/>
    <m/>
    <m/>
    <m/>
    <m/>
    <m/>
    <m/>
    <m/>
    <m/>
    <m/>
    <m/>
    <n v="4746.76"/>
    <n v="39754.129999999997"/>
    <m/>
    <m/>
    <m/>
    <m/>
    <m/>
    <x v="0"/>
    <x v="0"/>
    <m/>
  </r>
  <r>
    <s v=""/>
    <s v=" E0607_106410"/>
    <s v="Integration - HSR ARR Support for PS"/>
    <s v="6.07.02.06"/>
    <x v="0"/>
    <d v="2028-09-20T00:00:00"/>
    <d v="2029-01-10T00:00:00"/>
    <s v="mahmed"/>
    <s v="jpjamilk"/>
    <n v="44500.89"/>
    <s v="EDIA"/>
    <s v="C"/>
    <s v="Labor"/>
    <s v="TEC"/>
    <m/>
    <s v="BNL"/>
    <s v="PED"/>
    <s v="CONT"/>
    <x v="8"/>
    <m/>
    <m/>
    <m/>
    <m/>
    <m/>
    <m/>
    <m/>
    <m/>
    <m/>
    <m/>
    <m/>
    <m/>
    <n v="4746.76"/>
    <n v="39754.129999999997"/>
    <m/>
    <m/>
    <m/>
    <m/>
    <m/>
    <x v="0"/>
    <x v="0"/>
    <m/>
  </r>
  <r>
    <s v=""/>
    <s v=" E0607_106415"/>
    <s v="Integration - RCS ARR Support for PS"/>
    <s v="6.07.02.06"/>
    <x v="0"/>
    <d v="2028-09-20T00:00:00"/>
    <d v="2029-01-10T00:00:00"/>
    <s v="mahmed"/>
    <s v="jpjamilk"/>
    <n v="44500.89"/>
    <s v="EDIA"/>
    <s v="C"/>
    <s v="Labor"/>
    <s v="TEC"/>
    <m/>
    <s v="BNL"/>
    <s v="PED"/>
    <s v="CONT"/>
    <x v="8"/>
    <m/>
    <m/>
    <m/>
    <m/>
    <m/>
    <m/>
    <m/>
    <m/>
    <m/>
    <m/>
    <m/>
    <m/>
    <n v="4746.76"/>
    <n v="39754.129999999997"/>
    <m/>
    <m/>
    <m/>
    <m/>
    <m/>
    <x v="0"/>
    <x v="0"/>
    <m/>
  </r>
  <r>
    <s v=""/>
    <s v=" E0607_106420"/>
    <s v="Integration - SHC ARR Support for PS"/>
    <s v="6.07.02.06"/>
    <x v="0"/>
    <d v="2028-09-20T00:00:00"/>
    <d v="2029-01-10T00:00:00"/>
    <s v="mahmed"/>
    <s v="jpjamilk"/>
    <n v="44500.89"/>
    <s v="EDIA"/>
    <s v="C"/>
    <s v="Labor"/>
    <s v="TEC"/>
    <m/>
    <s v="BNL"/>
    <s v="PED"/>
    <s v="CONT"/>
    <x v="8"/>
    <m/>
    <m/>
    <m/>
    <m/>
    <m/>
    <m/>
    <m/>
    <m/>
    <m/>
    <m/>
    <m/>
    <m/>
    <n v="4746.76"/>
    <n v="39754.129999999997"/>
    <m/>
    <m/>
    <m/>
    <m/>
    <m/>
    <x v="0"/>
    <x v="0"/>
    <m/>
  </r>
  <r>
    <s v=""/>
    <s v=" E0607_106305"/>
    <s v="Integration - App Development for PS"/>
    <s v="6.07.02.06"/>
    <x v="0"/>
    <d v="2028-06-05T00:00:00"/>
    <d v="2028-09-19T00:00:00"/>
    <s v="mahmed"/>
    <s v="jpjamilk"/>
    <n v="44912.98"/>
    <s v="EDIA"/>
    <s v="C"/>
    <s v="Labor"/>
    <s v="TEC"/>
    <m/>
    <s v="BNL"/>
    <s v="PED"/>
    <s v="CONT"/>
    <x v="9"/>
    <m/>
    <m/>
    <m/>
    <m/>
    <m/>
    <m/>
    <m/>
    <m/>
    <m/>
    <m/>
    <m/>
    <m/>
    <n v="44912.98"/>
    <m/>
    <m/>
    <m/>
    <m/>
    <m/>
    <m/>
    <x v="0"/>
    <x v="0"/>
    <m/>
  </r>
  <r>
    <s v=""/>
    <s v=" E0607_106310"/>
    <s v="Integration - PS End to end Testing for Each Type for Pre-Injector (by instance)"/>
    <s v="6.07.02.06"/>
    <x v="0"/>
    <d v="2028-06-05T00:00:00"/>
    <d v="2028-09-19T00:00:00"/>
    <s v="mahmed"/>
    <s v="jpjamilk"/>
    <n v="44912.98"/>
    <s v="EDIA"/>
    <s v="C"/>
    <s v="Labor"/>
    <s v="TEC"/>
    <m/>
    <s v="BNL"/>
    <s v="PED"/>
    <s v="CONT"/>
    <x v="8"/>
    <m/>
    <m/>
    <m/>
    <m/>
    <m/>
    <m/>
    <m/>
    <m/>
    <m/>
    <m/>
    <m/>
    <m/>
    <n v="44912.98"/>
    <m/>
    <m/>
    <m/>
    <m/>
    <m/>
    <m/>
    <x v="0"/>
    <x v="0"/>
    <m/>
  </r>
  <r>
    <s v=""/>
    <s v=" E0607_106315"/>
    <s v="Integration - PS End to end Testing for Each Type for ESR (by instance)"/>
    <s v="6.07.02.06"/>
    <x v="0"/>
    <d v="2028-06-05T00:00:00"/>
    <d v="2028-09-19T00:00:00"/>
    <s v="mahmed"/>
    <s v="jpjamilk"/>
    <n v="44912.98"/>
    <s v="EDIA"/>
    <s v="C"/>
    <s v="Labor"/>
    <s v="TEC"/>
    <m/>
    <s v="BNL"/>
    <s v="PED"/>
    <s v="CONT"/>
    <x v="8"/>
    <m/>
    <m/>
    <m/>
    <m/>
    <m/>
    <m/>
    <m/>
    <m/>
    <m/>
    <m/>
    <m/>
    <m/>
    <n v="44912.98"/>
    <m/>
    <m/>
    <m/>
    <m/>
    <m/>
    <m/>
    <x v="0"/>
    <x v="0"/>
    <m/>
  </r>
  <r>
    <s v=""/>
    <s v=" E0607_106320"/>
    <s v="Integration - PS End to end Testing for Each Type for HSR (by instance)"/>
    <s v="6.07.02.06"/>
    <x v="0"/>
    <d v="2028-06-05T00:00:00"/>
    <d v="2028-09-19T00:00:00"/>
    <s v="mahmed"/>
    <s v="jpjamilk"/>
    <n v="44912.98"/>
    <s v="EDIA"/>
    <s v="C"/>
    <s v="Labor"/>
    <s v="TEC"/>
    <m/>
    <s v="BNL"/>
    <s v="PED"/>
    <s v="CONT"/>
    <x v="8"/>
    <m/>
    <m/>
    <m/>
    <m/>
    <m/>
    <m/>
    <m/>
    <m/>
    <m/>
    <m/>
    <m/>
    <m/>
    <n v="44912.98"/>
    <m/>
    <m/>
    <m/>
    <m/>
    <m/>
    <m/>
    <x v="0"/>
    <x v="0"/>
    <m/>
  </r>
  <r>
    <s v=""/>
    <s v=" E0607_106325"/>
    <s v="Integration - PS End to end Testing for Each Type for RCS (by instance)"/>
    <s v="6.07.02.06"/>
    <x v="0"/>
    <d v="2028-06-05T00:00:00"/>
    <d v="2028-09-19T00:00:00"/>
    <s v="mahmed"/>
    <s v="jpjamilk"/>
    <n v="44912.98"/>
    <s v="EDIA"/>
    <s v="C"/>
    <s v="Labor"/>
    <s v="TEC"/>
    <m/>
    <s v="BNL"/>
    <s v="PED"/>
    <s v="CONT"/>
    <x v="8"/>
    <m/>
    <m/>
    <m/>
    <m/>
    <m/>
    <m/>
    <m/>
    <m/>
    <m/>
    <m/>
    <m/>
    <m/>
    <n v="44912.98"/>
    <m/>
    <m/>
    <m/>
    <m/>
    <m/>
    <m/>
    <x v="0"/>
    <x v="0"/>
    <m/>
  </r>
  <r>
    <s v=""/>
    <s v=" E0607_106330"/>
    <s v="Integration - PS End to end Testing for Each Type for SHC (by instance)"/>
    <s v="6.07.02.06"/>
    <x v="0"/>
    <d v="2028-06-05T00:00:00"/>
    <d v="2028-09-19T00:00:00"/>
    <s v="mahmed"/>
    <s v="jpjamilk"/>
    <n v="44912.98"/>
    <s v="EDIA"/>
    <s v="C"/>
    <s v="Labor"/>
    <s v="TEC"/>
    <m/>
    <s v="BNL"/>
    <s v="PED"/>
    <s v="CONT"/>
    <x v="8"/>
    <m/>
    <m/>
    <m/>
    <m/>
    <m/>
    <m/>
    <m/>
    <m/>
    <m/>
    <m/>
    <m/>
    <m/>
    <n v="44912.98"/>
    <m/>
    <m/>
    <m/>
    <m/>
    <m/>
    <m/>
    <x v="0"/>
    <x v="0"/>
    <m/>
  </r>
  <r>
    <s v=""/>
    <s v=" E0607_106400"/>
    <s v="Integration - Pre-Injector ARR Support for PS"/>
    <s v="6.07.02.06"/>
    <x v="0"/>
    <d v="2028-09-20T00:00:00"/>
    <d v="2029-01-10T00:00:00"/>
    <s v="mahmed"/>
    <s v="jpjamilk"/>
    <n v="44500.89"/>
    <s v="EDIA"/>
    <s v="C"/>
    <s v="Labor"/>
    <s v="TEC"/>
    <m/>
    <s v="BNL"/>
    <s v="PED"/>
    <s v="CONT"/>
    <x v="8"/>
    <m/>
    <m/>
    <m/>
    <m/>
    <m/>
    <m/>
    <m/>
    <m/>
    <m/>
    <m/>
    <m/>
    <m/>
    <n v="4746.76"/>
    <n v="39754.129999999997"/>
    <m/>
    <m/>
    <m/>
    <m/>
    <m/>
    <x v="0"/>
    <x v="0"/>
    <m/>
  </r>
  <r>
    <s v=""/>
    <s v=" E0607_106405"/>
    <s v="Integration - ESR ARR Support for PS"/>
    <s v="6.07.02.06"/>
    <x v="0"/>
    <d v="2028-09-20T00:00:00"/>
    <d v="2029-01-10T00:00:00"/>
    <s v="mahmed"/>
    <s v="jpjamilk"/>
    <n v="44500.89"/>
    <s v="EDIA"/>
    <s v="C"/>
    <s v="Labor"/>
    <s v="TEC"/>
    <m/>
    <s v="BNL"/>
    <s v="PED"/>
    <s v="CONT"/>
    <x v="8"/>
    <m/>
    <m/>
    <m/>
    <m/>
    <m/>
    <m/>
    <m/>
    <m/>
    <m/>
    <m/>
    <m/>
    <m/>
    <n v="4746.76"/>
    <n v="39754.129999999997"/>
    <m/>
    <m/>
    <m/>
    <m/>
    <m/>
    <x v="0"/>
    <x v="0"/>
    <m/>
  </r>
  <r>
    <s v=""/>
    <s v=" E0607_106410"/>
    <s v="Integration - HSR ARR Support for PS"/>
    <s v="6.07.02.06"/>
    <x v="0"/>
    <d v="2028-09-20T00:00:00"/>
    <d v="2029-01-10T00:00:00"/>
    <s v="mahmed"/>
    <s v="jpjamilk"/>
    <n v="44500.89"/>
    <s v="EDIA"/>
    <s v="C"/>
    <s v="Labor"/>
    <s v="TEC"/>
    <m/>
    <s v="BNL"/>
    <s v="PED"/>
    <s v="CONT"/>
    <x v="8"/>
    <m/>
    <m/>
    <m/>
    <m/>
    <m/>
    <m/>
    <m/>
    <m/>
    <m/>
    <m/>
    <m/>
    <m/>
    <n v="4746.76"/>
    <n v="39754.129999999997"/>
    <m/>
    <m/>
    <m/>
    <m/>
    <m/>
    <x v="0"/>
    <x v="0"/>
    <m/>
  </r>
  <r>
    <s v=""/>
    <s v=" E0607_106415"/>
    <s v="Integration - RCS ARR Support for PS"/>
    <s v="6.07.02.06"/>
    <x v="0"/>
    <d v="2028-09-20T00:00:00"/>
    <d v="2029-01-10T00:00:00"/>
    <s v="mahmed"/>
    <s v="jpjamilk"/>
    <n v="44500.89"/>
    <s v="EDIA"/>
    <s v="C"/>
    <s v="Labor"/>
    <s v="TEC"/>
    <m/>
    <s v="BNL"/>
    <s v="PED"/>
    <s v="CONT"/>
    <x v="8"/>
    <m/>
    <m/>
    <m/>
    <m/>
    <m/>
    <m/>
    <m/>
    <m/>
    <m/>
    <m/>
    <m/>
    <m/>
    <n v="4746.76"/>
    <n v="39754.129999999997"/>
    <m/>
    <m/>
    <m/>
    <m/>
    <m/>
    <x v="0"/>
    <x v="0"/>
    <m/>
  </r>
  <r>
    <s v=""/>
    <s v=" E0607_106420"/>
    <s v="Integration - SHC ARR Support for PS"/>
    <s v="6.07.02.06"/>
    <x v="0"/>
    <d v="2028-09-20T00:00:00"/>
    <d v="2029-01-10T00:00:00"/>
    <s v="mahmed"/>
    <s v="jpjamilk"/>
    <n v="44500.89"/>
    <s v="EDIA"/>
    <s v="C"/>
    <s v="Labor"/>
    <s v="TEC"/>
    <m/>
    <s v="BNL"/>
    <s v="PED"/>
    <s v="CONT"/>
    <x v="8"/>
    <m/>
    <m/>
    <m/>
    <m/>
    <m/>
    <m/>
    <m/>
    <m/>
    <m/>
    <m/>
    <m/>
    <m/>
    <n v="4746.76"/>
    <n v="39754.129999999997"/>
    <m/>
    <m/>
    <m/>
    <m/>
    <m/>
    <x v="0"/>
    <x v="0"/>
    <m/>
  </r>
  <r>
    <s v=""/>
    <s v=" E0607_100255"/>
    <s v="Preliminary Design - Support Vacuum Prototype Activities (time series logging, archiving)"/>
    <s v="6.07.02.07"/>
    <x v="0"/>
    <d v="2023-06-05T00:00:00"/>
    <d v="2023-07-06T00:00:00"/>
    <s v="mahmed"/>
    <s v="jpjamilk"/>
    <n v="2197.5500000000002"/>
    <s v="EDIA"/>
    <s v="C"/>
    <s v="Labor"/>
    <s v="TEC"/>
    <m/>
    <s v="BNL"/>
    <s v="PED"/>
    <s v="CONT"/>
    <x v="11"/>
    <m/>
    <m/>
    <m/>
    <m/>
    <m/>
    <m/>
    <m/>
    <n v="2197.5500000000002"/>
    <m/>
    <m/>
    <m/>
    <m/>
    <m/>
    <m/>
    <m/>
    <m/>
    <m/>
    <m/>
    <m/>
    <x v="0"/>
    <x v="0"/>
    <m/>
  </r>
  <r>
    <s v=""/>
    <s v=" E0607_100555"/>
    <s v="Preliminary Design - Update Vacuum CD Document (alternatives, questions)"/>
    <s v="6.07.02.07"/>
    <x v="0"/>
    <d v="2023-07-07T00:00:00"/>
    <d v="2024-02-28T00:00:00"/>
    <s v="mahmed"/>
    <s v="jpjamilk"/>
    <n v="36491.370000000003"/>
    <s v="EDIA"/>
    <s v="C"/>
    <s v="Labor"/>
    <s v="TEC"/>
    <m/>
    <s v="BNL"/>
    <s v="PED"/>
    <s v="CONT"/>
    <x v="11"/>
    <m/>
    <m/>
    <m/>
    <m/>
    <m/>
    <m/>
    <m/>
    <n v="13684.26"/>
    <n v="22807.11"/>
    <m/>
    <m/>
    <m/>
    <m/>
    <m/>
    <m/>
    <m/>
    <m/>
    <m/>
    <m/>
    <x v="0"/>
    <x v="0"/>
    <m/>
  </r>
  <r>
    <s v=""/>
    <s v=" E0607_100260"/>
    <s v="Preliminary Design - Support Vacuum Activities"/>
    <s v="6.07.02.07"/>
    <x v="0"/>
    <d v="2023-06-05T00:00:00"/>
    <d v="2028-01-24T00:00:00"/>
    <s v="mahmed"/>
    <s v="jpjamilk"/>
    <n v="112323.21"/>
    <s v="EDIA"/>
    <s v="C"/>
    <s v="Labor"/>
    <s v="TEC"/>
    <m/>
    <s v="BNL"/>
    <s v="PED"/>
    <s v="CONT"/>
    <x v="11"/>
    <m/>
    <m/>
    <m/>
    <m/>
    <m/>
    <m/>
    <m/>
    <n v="8050.8"/>
    <n v="24249.4"/>
    <n v="24249.4"/>
    <n v="24249.4"/>
    <n v="24249.4"/>
    <n v="7274.82"/>
    <m/>
    <m/>
    <m/>
    <m/>
    <m/>
    <m/>
    <x v="0"/>
    <x v="0"/>
    <m/>
  </r>
  <r>
    <s v=""/>
    <s v=" E0607_101455"/>
    <s v="Post Preliminary Design - Identify Vacuum Device Types (testing and commissioning)"/>
    <s v="6.07.02.07"/>
    <x v="0"/>
    <d v="2024-02-29T00:00:00"/>
    <d v="2024-05-22T00:00:00"/>
    <s v="mahmed"/>
    <s v="jpjamilk"/>
    <n v="37670.839999999997"/>
    <s v="EDIA"/>
    <s v="C"/>
    <s v="Labor"/>
    <s v="TEC"/>
    <m/>
    <s v="BNL"/>
    <s v="PED"/>
    <s v="CONT"/>
    <x v="11"/>
    <m/>
    <m/>
    <m/>
    <m/>
    <m/>
    <m/>
    <m/>
    <m/>
    <n v="37670.839999999997"/>
    <m/>
    <m/>
    <m/>
    <m/>
    <m/>
    <m/>
    <m/>
    <m/>
    <m/>
    <m/>
    <x v="0"/>
    <x v="0"/>
    <m/>
  </r>
  <r>
    <s v=""/>
    <s v=" E0607_101460"/>
    <s v="Post Preliminary Design - Identify Vacuum Application Needs (conditioning, commissioning, testing)"/>
    <s v="6.07.02.07"/>
    <x v="0"/>
    <d v="2024-02-29T00:00:00"/>
    <d v="2024-05-22T00:00:00"/>
    <s v="mahmed"/>
    <s v="jpjamilk"/>
    <n v="24876.97"/>
    <s v="EDIA"/>
    <s v="C"/>
    <s v="Labor"/>
    <s v="TEC"/>
    <m/>
    <s v="BNL"/>
    <s v="PED"/>
    <s v="CONT"/>
    <x v="11"/>
    <m/>
    <m/>
    <m/>
    <m/>
    <m/>
    <m/>
    <m/>
    <m/>
    <n v="24876.97"/>
    <m/>
    <m/>
    <m/>
    <m/>
    <m/>
    <m/>
    <m/>
    <m/>
    <m/>
    <m/>
    <x v="0"/>
    <x v="0"/>
    <m/>
  </r>
  <r>
    <s v=""/>
    <s v=" E0607_101850"/>
    <s v="Final Design - Vacuum Requirements Document"/>
    <s v="6.07.02.07"/>
    <x v="0"/>
    <d v="2024-05-23T00:00:00"/>
    <d v="2024-07-09T00:00:00"/>
    <s v="mahmed"/>
    <s v="jpjamilk"/>
    <n v="58709.64"/>
    <s v="EDIA"/>
    <s v="C"/>
    <s v="Labor"/>
    <s v="TEC"/>
    <m/>
    <s v="BNL"/>
    <s v="PED"/>
    <s v="CONT"/>
    <x v="6"/>
    <m/>
    <m/>
    <m/>
    <m/>
    <m/>
    <m/>
    <m/>
    <m/>
    <n v="58709.64"/>
    <m/>
    <m/>
    <m/>
    <m/>
    <m/>
    <m/>
    <m/>
    <m/>
    <m/>
    <m/>
    <x v="0"/>
    <x v="0"/>
    <m/>
  </r>
  <r>
    <s v=""/>
    <s v=" E0607_102200"/>
    <s v="Final Design - Vacuum Interface Control Document"/>
    <s v="6.07.02.07"/>
    <x v="0"/>
    <d v="2024-07-10T00:00:00"/>
    <d v="2024-08-22T00:00:00"/>
    <s v="mahmed"/>
    <s v="jpjamilk"/>
    <n v="49753.94"/>
    <s v="EDIA"/>
    <s v="C"/>
    <s v="Labor"/>
    <s v="TEC"/>
    <m/>
    <s v="BNL"/>
    <s v="PED"/>
    <s v="CONT"/>
    <x v="6"/>
    <m/>
    <m/>
    <m/>
    <m/>
    <m/>
    <m/>
    <m/>
    <m/>
    <n v="49753.94"/>
    <m/>
    <m/>
    <m/>
    <m/>
    <m/>
    <m/>
    <m/>
    <m/>
    <m/>
    <m/>
    <x v="0"/>
    <x v="0"/>
    <m/>
  </r>
  <r>
    <s v=""/>
    <s v=" E0607_102345"/>
    <s v="Final Design - Vacuum HW Specification Document"/>
    <s v="6.07.02.07"/>
    <x v="0"/>
    <d v="2024-08-23T00:00:00"/>
    <d v="2024-10-08T00:00:00"/>
    <s v="mahmed"/>
    <s v="jpjamilk"/>
    <n v="50080.45"/>
    <s v="EDIA"/>
    <s v="C"/>
    <s v="Labor"/>
    <s v="TEC"/>
    <m/>
    <s v="BNL"/>
    <s v="PED"/>
    <s v="CONT"/>
    <x v="6"/>
    <m/>
    <m/>
    <m/>
    <m/>
    <m/>
    <m/>
    <m/>
    <m/>
    <n v="40690.36"/>
    <n v="9390.08"/>
    <m/>
    <m/>
    <m/>
    <m/>
    <m/>
    <m/>
    <m/>
    <m/>
    <m/>
    <x v="0"/>
    <x v="0"/>
    <m/>
  </r>
  <r>
    <s v=""/>
    <s v=" E0607_102680"/>
    <s v="Final Design - Vacuum SW/HW Block Diagrams"/>
    <s v="6.07.02.07"/>
    <x v="0"/>
    <d v="2024-10-09T00:00:00"/>
    <d v="2024-11-14T00:00:00"/>
    <s v="mahmed"/>
    <s v="jpjamilk"/>
    <n v="51495.32"/>
    <s v="EDIA"/>
    <s v="C"/>
    <s v="Labor"/>
    <s v="TEC"/>
    <m/>
    <s v="BNL"/>
    <s v="PED"/>
    <s v="CONT"/>
    <x v="6"/>
    <m/>
    <m/>
    <m/>
    <m/>
    <m/>
    <m/>
    <m/>
    <m/>
    <m/>
    <n v="51495.32"/>
    <m/>
    <m/>
    <m/>
    <m/>
    <m/>
    <m/>
    <m/>
    <m/>
    <m/>
    <x v="0"/>
    <x v="0"/>
    <m/>
  </r>
  <r>
    <s v=""/>
    <s v=" E0607_102760"/>
    <s v="Final Design - Vacuum SW Specification Document"/>
    <s v="6.07.02.07"/>
    <x v="0"/>
    <d v="2024-11-15T00:00:00"/>
    <d v="2024-12-23T00:00:00"/>
    <s v="mahmed"/>
    <s v="jpjamilk"/>
    <n v="51495.32"/>
    <s v="EDIA"/>
    <s v="C"/>
    <s v="Labor"/>
    <s v="TEC"/>
    <m/>
    <s v="BNL"/>
    <s v="PED"/>
    <s v="CONT"/>
    <x v="6"/>
    <m/>
    <m/>
    <m/>
    <m/>
    <m/>
    <m/>
    <m/>
    <m/>
    <m/>
    <n v="51495.32"/>
    <m/>
    <m/>
    <m/>
    <m/>
    <m/>
    <m/>
    <m/>
    <m/>
    <m/>
    <x v="0"/>
    <x v="0"/>
    <m/>
  </r>
  <r>
    <s v=""/>
    <s v=" E0607_102880"/>
    <s v="Final Design - Vacuum CD3 Prep"/>
    <s v="6.07.02.07"/>
    <x v="0"/>
    <d v="2024-12-24T00:00:00"/>
    <d v="2025-04-11T00:00:00"/>
    <s v="mahmed"/>
    <s v="jpjamilk"/>
    <n v="73711.88"/>
    <s v="EDIA"/>
    <s v="C"/>
    <s v="Labor"/>
    <s v="TEC"/>
    <m/>
    <s v="BNL"/>
    <s v="PED"/>
    <s v="CONT"/>
    <x v="6"/>
    <m/>
    <m/>
    <m/>
    <m/>
    <m/>
    <m/>
    <m/>
    <m/>
    <m/>
    <n v="73711.88"/>
    <m/>
    <m/>
    <m/>
    <m/>
    <m/>
    <m/>
    <m/>
    <m/>
    <m/>
    <x v="0"/>
    <x v="0"/>
    <m/>
  </r>
  <r>
    <s v=""/>
    <s v=" E0607_102640"/>
    <s v="Driver Development for Vacuum Pumps (for each device type)"/>
    <s v="6.07.02.07"/>
    <x v="0"/>
    <d v="2024-10-01T00:00:00"/>
    <d v="2025-12-15T00:00:00"/>
    <s v="mahmed"/>
    <s v="jpjamilk"/>
    <n v="79173.45"/>
    <s v="EDIA"/>
    <s v="C"/>
    <s v="Labor"/>
    <s v="TEC"/>
    <m/>
    <s v="BNL"/>
    <s v="PED"/>
    <s v="CONT"/>
    <x v="9"/>
    <m/>
    <m/>
    <m/>
    <m/>
    <m/>
    <m/>
    <m/>
    <m/>
    <m/>
    <n v="65977.87"/>
    <n v="13195.57"/>
    <m/>
    <m/>
    <m/>
    <m/>
    <m/>
    <m/>
    <m/>
    <m/>
    <x v="0"/>
    <x v="0"/>
    <m/>
  </r>
  <r>
    <s v=""/>
    <s v=" E0607_102645"/>
    <s v="Driver Development for Vacuum Gauges (for each device type)"/>
    <s v="6.07.02.07"/>
    <x v="0"/>
    <d v="2024-10-01T00:00:00"/>
    <d v="2025-12-15T00:00:00"/>
    <s v="mahmed"/>
    <s v="jpjamilk"/>
    <n v="79173.45"/>
    <s v="EDIA"/>
    <s v="C"/>
    <s v="Labor"/>
    <s v="TEC"/>
    <m/>
    <s v="BNL"/>
    <s v="PED"/>
    <s v="CONT"/>
    <x v="9"/>
    <m/>
    <m/>
    <m/>
    <m/>
    <m/>
    <m/>
    <m/>
    <m/>
    <m/>
    <n v="65977.87"/>
    <n v="13195.57"/>
    <m/>
    <m/>
    <m/>
    <m/>
    <m/>
    <m/>
    <m/>
    <m/>
    <x v="0"/>
    <x v="0"/>
    <m/>
  </r>
  <r>
    <s v=""/>
    <s v=" E0607_103740"/>
    <s v="Driver Development for Vacuum Valves (for each device type)"/>
    <s v="6.07.02.07"/>
    <x v="0"/>
    <d v="2025-12-16T00:00:00"/>
    <d v="2027-03-01T00:00:00"/>
    <s v="mahmed"/>
    <s v="jpjamilk"/>
    <n v="82419.75"/>
    <s v="EDIA"/>
    <s v="C"/>
    <s v="Labor"/>
    <s v="TEC"/>
    <m/>
    <s v="BNL"/>
    <s v="PED"/>
    <s v="CONT"/>
    <x v="9"/>
    <m/>
    <m/>
    <m/>
    <m/>
    <m/>
    <m/>
    <m/>
    <m/>
    <m/>
    <m/>
    <n v="54946.5"/>
    <n v="27473.25"/>
    <m/>
    <m/>
    <m/>
    <m/>
    <m/>
    <m/>
    <m/>
    <x v="0"/>
    <x v="0"/>
    <m/>
  </r>
  <r>
    <s v=""/>
    <s v=" E0607_103745"/>
    <s v="Driver Development for Vacuum Analog Pressure Readings (for each device type)"/>
    <s v="6.07.02.07"/>
    <x v="0"/>
    <d v="2025-12-16T00:00:00"/>
    <d v="2027-03-01T00:00:00"/>
    <s v="mahmed"/>
    <s v="jpjamilk"/>
    <n v="82419.75"/>
    <s v="EDIA"/>
    <s v="C"/>
    <s v="Labor"/>
    <s v="TEC"/>
    <m/>
    <s v="BNL"/>
    <s v="PED"/>
    <s v="CONT"/>
    <x v="9"/>
    <m/>
    <m/>
    <m/>
    <m/>
    <m/>
    <m/>
    <m/>
    <m/>
    <m/>
    <m/>
    <n v="54946.5"/>
    <n v="27473.25"/>
    <m/>
    <m/>
    <m/>
    <m/>
    <m/>
    <m/>
    <m/>
    <x v="0"/>
    <x v="0"/>
    <m/>
  </r>
  <r>
    <s v=""/>
    <s v=" E0607_102650"/>
    <s v="SW Interface for Vacuum - Pumps (for each device type)"/>
    <s v="6.07.02.07"/>
    <x v="0"/>
    <d v="2024-10-01T00:00:00"/>
    <d v="2025-12-15T00:00:00"/>
    <s v="mahmed"/>
    <s v="jpjamilk"/>
    <n v="79173.45"/>
    <s v="EDIA"/>
    <s v="C"/>
    <s v="Labor"/>
    <s v="TEC"/>
    <m/>
    <s v="BNL"/>
    <s v="PED"/>
    <s v="CONT"/>
    <x v="9"/>
    <m/>
    <m/>
    <m/>
    <m/>
    <m/>
    <m/>
    <m/>
    <m/>
    <m/>
    <n v="65977.87"/>
    <n v="13195.57"/>
    <m/>
    <m/>
    <m/>
    <m/>
    <m/>
    <m/>
    <m/>
    <m/>
    <x v="0"/>
    <x v="0"/>
    <m/>
  </r>
  <r>
    <s v=""/>
    <s v=" E0607_102655"/>
    <s v="SW Interfaces for Vacuum - Gauges (for each device type)"/>
    <s v="6.07.02.07"/>
    <x v="0"/>
    <d v="2024-10-01T00:00:00"/>
    <d v="2025-12-15T00:00:00"/>
    <s v="mahmed"/>
    <s v="jpjamilk"/>
    <n v="79173.45"/>
    <s v="EDIA"/>
    <s v="C"/>
    <s v="Labor"/>
    <s v="TEC"/>
    <m/>
    <s v="BNL"/>
    <s v="PED"/>
    <s v="CONT"/>
    <x v="9"/>
    <m/>
    <m/>
    <m/>
    <m/>
    <m/>
    <m/>
    <m/>
    <m/>
    <m/>
    <n v="65977.87"/>
    <n v="13195.57"/>
    <m/>
    <m/>
    <m/>
    <m/>
    <m/>
    <m/>
    <m/>
    <m/>
    <x v="0"/>
    <x v="0"/>
    <m/>
  </r>
  <r>
    <s v=""/>
    <s v=" E0607_103750"/>
    <s v="SW Interface for Vacuum - Valves (for each device type)"/>
    <s v="6.07.02.07"/>
    <x v="0"/>
    <d v="2025-12-16T00:00:00"/>
    <d v="2027-03-01T00:00:00"/>
    <s v="mahmed"/>
    <s v="jpjamilk"/>
    <n v="82419.75"/>
    <s v="EDIA"/>
    <s v="C"/>
    <s v="Labor"/>
    <s v="TEC"/>
    <m/>
    <s v="BNL"/>
    <s v="PED"/>
    <s v="CONT"/>
    <x v="9"/>
    <m/>
    <m/>
    <m/>
    <m/>
    <m/>
    <m/>
    <m/>
    <m/>
    <m/>
    <m/>
    <n v="54946.5"/>
    <n v="27473.25"/>
    <m/>
    <m/>
    <m/>
    <m/>
    <m/>
    <m/>
    <m/>
    <x v="0"/>
    <x v="0"/>
    <m/>
  </r>
  <r>
    <s v=""/>
    <s v=" E0607_103755"/>
    <s v="SW Interface for Vacuum  - Analog Gauge Readings (for each device type)"/>
    <s v="6.07.02.07"/>
    <x v="0"/>
    <d v="2025-12-16T00:00:00"/>
    <d v="2027-03-01T00:00:00"/>
    <s v="mahmed"/>
    <s v="jpjamilk"/>
    <n v="82419.75"/>
    <s v="EDIA"/>
    <s v="C"/>
    <s v="Labor"/>
    <s v="TEC"/>
    <m/>
    <s v="BNL"/>
    <s v="PED"/>
    <s v="CONT"/>
    <x v="9"/>
    <m/>
    <m/>
    <m/>
    <m/>
    <m/>
    <m/>
    <m/>
    <m/>
    <m/>
    <m/>
    <n v="54946.5"/>
    <n v="27473.25"/>
    <m/>
    <m/>
    <m/>
    <m/>
    <m/>
    <m/>
    <m/>
    <x v="0"/>
    <x v="0"/>
    <m/>
  </r>
  <r>
    <s v=""/>
    <s v=" E0607_105240"/>
    <s v="Implementation - App Development for Vacuum"/>
    <s v="6.07.02.07"/>
    <x v="0"/>
    <d v="2027-03-02T00:00:00"/>
    <d v="2027-06-15T00:00:00"/>
    <s v="mahmed"/>
    <s v="jpjamilk"/>
    <n v="15760.88"/>
    <s v="EDIA"/>
    <s v="C"/>
    <s v="Labor"/>
    <s v="TEC"/>
    <m/>
    <s v="BNL"/>
    <s v="PED"/>
    <s v="CONT"/>
    <x v="9"/>
    <m/>
    <m/>
    <m/>
    <m/>
    <m/>
    <m/>
    <m/>
    <m/>
    <m/>
    <m/>
    <m/>
    <n v="15760.88"/>
    <m/>
    <m/>
    <m/>
    <m/>
    <m/>
    <m/>
    <m/>
    <x v="0"/>
    <x v="0"/>
    <m/>
  </r>
  <r>
    <s v=""/>
    <s v=" E0607_105245"/>
    <s v="Implementation - Pre-Injector IRR Support for Vacuum"/>
    <s v="6.07.02.07"/>
    <x v="0"/>
    <d v="2027-03-02T00:00:00"/>
    <d v="2027-06-15T00:00:00"/>
    <s v="mahmed"/>
    <s v="jpjamilk"/>
    <n v="15760.88"/>
    <s v="EDIA"/>
    <s v="C"/>
    <s v="Labor"/>
    <s v="TEC"/>
    <m/>
    <s v="BNL"/>
    <s v="PED"/>
    <s v="CONT"/>
    <x v="8"/>
    <m/>
    <m/>
    <m/>
    <m/>
    <m/>
    <m/>
    <m/>
    <m/>
    <m/>
    <m/>
    <m/>
    <n v="15760.88"/>
    <m/>
    <m/>
    <m/>
    <m/>
    <m/>
    <m/>
    <m/>
    <x v="0"/>
    <x v="0"/>
    <m/>
  </r>
  <r>
    <s v=""/>
    <s v=" E0607_105250"/>
    <s v="Implementation - ESR IRR Support for Vacuum"/>
    <s v="6.07.02.07"/>
    <x v="0"/>
    <d v="2027-03-02T00:00:00"/>
    <d v="2027-06-15T00:00:00"/>
    <s v="mahmed"/>
    <s v="jpjamilk"/>
    <n v="15760.88"/>
    <s v="EDIA"/>
    <s v="C"/>
    <s v="Labor"/>
    <s v="TEC"/>
    <m/>
    <s v="BNL"/>
    <s v="PED"/>
    <s v="CONT"/>
    <x v="8"/>
    <m/>
    <m/>
    <m/>
    <m/>
    <m/>
    <m/>
    <m/>
    <m/>
    <m/>
    <m/>
    <m/>
    <n v="15760.88"/>
    <m/>
    <m/>
    <m/>
    <m/>
    <m/>
    <m/>
    <m/>
    <x v="0"/>
    <x v="0"/>
    <m/>
  </r>
  <r>
    <s v=""/>
    <s v=" E0607_105255"/>
    <s v="Implementation - HSR IRR Support for Vacuum"/>
    <s v="6.07.02.07"/>
    <x v="0"/>
    <d v="2027-03-02T00:00:00"/>
    <d v="2027-06-15T00:00:00"/>
    <s v="mahmed"/>
    <s v="jpjamilk"/>
    <n v="15760.88"/>
    <s v="EDIA"/>
    <s v="C"/>
    <s v="Labor"/>
    <s v="TEC"/>
    <m/>
    <s v="BNL"/>
    <s v="PED"/>
    <s v="CONT"/>
    <x v="8"/>
    <m/>
    <m/>
    <m/>
    <m/>
    <m/>
    <m/>
    <m/>
    <m/>
    <m/>
    <m/>
    <m/>
    <n v="15760.88"/>
    <m/>
    <m/>
    <m/>
    <m/>
    <m/>
    <m/>
    <m/>
    <x v="0"/>
    <x v="0"/>
    <m/>
  </r>
  <r>
    <s v=""/>
    <s v=" E0607_105260"/>
    <s v="Implementation - RCS IRR Support for Vacuum"/>
    <s v="6.07.02.07"/>
    <x v="0"/>
    <d v="2027-03-02T00:00:00"/>
    <d v="2027-06-15T00:00:00"/>
    <s v="mahmed"/>
    <s v="jpjamilk"/>
    <n v="15760.88"/>
    <s v="EDIA"/>
    <s v="C"/>
    <s v="Labor"/>
    <s v="TEC"/>
    <m/>
    <s v="BNL"/>
    <s v="PED"/>
    <s v="CONT"/>
    <x v="8"/>
    <m/>
    <m/>
    <m/>
    <m/>
    <m/>
    <m/>
    <m/>
    <m/>
    <m/>
    <m/>
    <m/>
    <n v="15760.88"/>
    <m/>
    <m/>
    <m/>
    <m/>
    <m/>
    <m/>
    <m/>
    <x v="0"/>
    <x v="0"/>
    <m/>
  </r>
  <r>
    <s v=""/>
    <s v=" E0607_105265"/>
    <s v="Implementation - SHC IRR Support for Vacuum"/>
    <s v="6.07.02.07"/>
    <x v="0"/>
    <d v="2027-03-02T00:00:00"/>
    <d v="2027-06-15T00:00:00"/>
    <s v="mahmed"/>
    <s v="jpjamilk"/>
    <n v="15760.88"/>
    <s v="EDIA"/>
    <s v="C"/>
    <s v="Labor"/>
    <s v="TEC"/>
    <m/>
    <s v="BNL"/>
    <s v="PED"/>
    <s v="CONT"/>
    <x v="8"/>
    <m/>
    <m/>
    <m/>
    <m/>
    <m/>
    <m/>
    <m/>
    <m/>
    <m/>
    <m/>
    <m/>
    <n v="15760.88"/>
    <m/>
    <m/>
    <m/>
    <m/>
    <m/>
    <m/>
    <m/>
    <x v="0"/>
    <x v="0"/>
    <m/>
  </r>
  <r>
    <s v=""/>
    <s v=" E0607_105955"/>
    <s v="Integration - App Development for Vacuum"/>
    <s v="6.07.02.07"/>
    <x v="0"/>
    <d v="2027-06-16T00:00:00"/>
    <d v="2027-09-30T00:00:00"/>
    <s v="mahmed"/>
    <s v="jpjamilk"/>
    <n v="11820.66"/>
    <s v="EDIA"/>
    <s v="C"/>
    <s v="Labor"/>
    <s v="TEC"/>
    <m/>
    <s v="BNL"/>
    <s v="PED"/>
    <s v="CONT"/>
    <x v="9"/>
    <m/>
    <m/>
    <m/>
    <m/>
    <m/>
    <m/>
    <m/>
    <m/>
    <m/>
    <m/>
    <m/>
    <n v="11820.66"/>
    <m/>
    <m/>
    <m/>
    <m/>
    <m/>
    <m/>
    <m/>
    <x v="0"/>
    <x v="0"/>
    <m/>
  </r>
  <r>
    <s v=""/>
    <s v=" E0607_105960"/>
    <s v="Integration - Vacuum End to end Testing for Each Type for Pre-Injector (by instance)"/>
    <s v="6.07.02.07"/>
    <x v="0"/>
    <d v="2027-06-16T00:00:00"/>
    <d v="2027-09-30T00:00:00"/>
    <s v="mahmed"/>
    <s v="jpjamilk"/>
    <n v="11820.66"/>
    <s v="EDIA"/>
    <s v="C"/>
    <s v="Labor"/>
    <s v="TEC"/>
    <m/>
    <s v="BNL"/>
    <s v="PED"/>
    <s v="CONT"/>
    <x v="8"/>
    <m/>
    <m/>
    <m/>
    <m/>
    <m/>
    <m/>
    <m/>
    <m/>
    <m/>
    <m/>
    <m/>
    <n v="11820.66"/>
    <m/>
    <m/>
    <m/>
    <m/>
    <m/>
    <m/>
    <m/>
    <x v="0"/>
    <x v="0"/>
    <m/>
  </r>
  <r>
    <s v=""/>
    <s v=" E0607_105965"/>
    <s v="Integration - Vacuum End to end Testing for Each Type for ESR (by instance)"/>
    <s v="6.07.02.07"/>
    <x v="0"/>
    <d v="2027-06-16T00:00:00"/>
    <d v="2027-09-30T00:00:00"/>
    <s v="mahmed"/>
    <s v="jpjamilk"/>
    <n v="11820.66"/>
    <s v="EDIA"/>
    <s v="C"/>
    <s v="Labor"/>
    <s v="TEC"/>
    <m/>
    <s v="BNL"/>
    <s v="PED"/>
    <s v="CONT"/>
    <x v="8"/>
    <m/>
    <m/>
    <m/>
    <m/>
    <m/>
    <m/>
    <m/>
    <m/>
    <m/>
    <m/>
    <m/>
    <n v="11820.66"/>
    <m/>
    <m/>
    <m/>
    <m/>
    <m/>
    <m/>
    <m/>
    <x v="0"/>
    <x v="0"/>
    <m/>
  </r>
  <r>
    <s v=""/>
    <s v=" E0607_105970"/>
    <s v="Integration - Vacuum End to end Testing for Each Type for HSR (by instance)"/>
    <s v="6.07.02.07"/>
    <x v="0"/>
    <d v="2027-06-16T00:00:00"/>
    <d v="2027-09-30T00:00:00"/>
    <s v="mahmed"/>
    <s v="jpjamilk"/>
    <n v="11820.66"/>
    <s v="EDIA"/>
    <s v="C"/>
    <s v="Labor"/>
    <s v="TEC"/>
    <m/>
    <s v="BNL"/>
    <s v="PED"/>
    <s v="CONT"/>
    <x v="8"/>
    <m/>
    <m/>
    <m/>
    <m/>
    <m/>
    <m/>
    <m/>
    <m/>
    <m/>
    <m/>
    <m/>
    <n v="11820.66"/>
    <m/>
    <m/>
    <m/>
    <m/>
    <m/>
    <m/>
    <m/>
    <x v="0"/>
    <x v="0"/>
    <m/>
  </r>
  <r>
    <s v=""/>
    <s v=" E0607_105975"/>
    <s v="Integration - Vacuum End to end Testing for Each Type for RCS (by instance)"/>
    <s v="6.07.02.07"/>
    <x v="0"/>
    <d v="2027-06-16T00:00:00"/>
    <d v="2027-09-30T00:00:00"/>
    <s v="mahmed"/>
    <s v="jpjamilk"/>
    <n v="11820.66"/>
    <s v="EDIA"/>
    <s v="C"/>
    <s v="Labor"/>
    <s v="TEC"/>
    <m/>
    <s v="BNL"/>
    <s v="PED"/>
    <s v="CONT"/>
    <x v="8"/>
    <m/>
    <m/>
    <m/>
    <m/>
    <m/>
    <m/>
    <m/>
    <m/>
    <m/>
    <m/>
    <m/>
    <n v="11820.66"/>
    <m/>
    <m/>
    <m/>
    <m/>
    <m/>
    <m/>
    <m/>
    <x v="0"/>
    <x v="0"/>
    <m/>
  </r>
  <r>
    <s v=""/>
    <s v=" E0607_105980"/>
    <s v="Integration - Vacuum End to end Testing for Each Type for SHC (by instance)"/>
    <s v="6.07.02.07"/>
    <x v="0"/>
    <d v="2027-06-16T00:00:00"/>
    <d v="2027-09-30T00:00:00"/>
    <s v="mahmed"/>
    <s v="jpjamilk"/>
    <n v="11820.66"/>
    <s v="EDIA"/>
    <s v="C"/>
    <s v="Labor"/>
    <s v="TEC"/>
    <m/>
    <s v="BNL"/>
    <s v="PED"/>
    <s v="CONT"/>
    <x v="8"/>
    <m/>
    <m/>
    <m/>
    <m/>
    <m/>
    <m/>
    <m/>
    <m/>
    <m/>
    <m/>
    <m/>
    <n v="11820.66"/>
    <m/>
    <m/>
    <m/>
    <m/>
    <m/>
    <m/>
    <m/>
    <x v="0"/>
    <x v="0"/>
    <m/>
  </r>
  <r>
    <s v=""/>
    <s v=" E0607_106120"/>
    <s v="Integration - Pre-Injector ARR Support for Vacuum"/>
    <s v="6.07.02.07"/>
    <x v="0"/>
    <d v="2027-10-01T00:00:00"/>
    <d v="2028-01-24T00:00:00"/>
    <s v="mahmed"/>
    <s v="jpjamilk"/>
    <n v="20390.64"/>
    <s v="EDIA"/>
    <s v="C"/>
    <s v="Labor"/>
    <s v="TEC"/>
    <m/>
    <s v="BNL"/>
    <s v="PED"/>
    <s v="CONT"/>
    <x v="8"/>
    <m/>
    <m/>
    <m/>
    <m/>
    <m/>
    <m/>
    <m/>
    <m/>
    <m/>
    <m/>
    <m/>
    <m/>
    <n v="20390.64"/>
    <m/>
    <m/>
    <m/>
    <m/>
    <m/>
    <m/>
    <x v="0"/>
    <x v="0"/>
    <m/>
  </r>
  <r>
    <s v=""/>
    <s v=" E0607_106125"/>
    <s v="Integration - ESR ARR Support for Vacuum"/>
    <s v="6.07.02.07"/>
    <x v="0"/>
    <d v="2027-10-01T00:00:00"/>
    <d v="2028-01-24T00:00:00"/>
    <s v="mahmed"/>
    <s v="jpjamilk"/>
    <n v="20390.64"/>
    <s v="EDIA"/>
    <s v="C"/>
    <s v="Labor"/>
    <s v="TEC"/>
    <m/>
    <s v="BNL"/>
    <s v="PED"/>
    <s v="CONT"/>
    <x v="8"/>
    <m/>
    <m/>
    <m/>
    <m/>
    <m/>
    <m/>
    <m/>
    <m/>
    <m/>
    <m/>
    <m/>
    <m/>
    <n v="20390.64"/>
    <m/>
    <m/>
    <m/>
    <m/>
    <m/>
    <m/>
    <x v="0"/>
    <x v="0"/>
    <m/>
  </r>
  <r>
    <s v=""/>
    <s v=" E0607_106130"/>
    <s v="Integration - HSR ARR Support for Vacuum"/>
    <s v="6.07.02.07"/>
    <x v="0"/>
    <d v="2027-10-01T00:00:00"/>
    <d v="2028-01-24T00:00:00"/>
    <s v="mahmed"/>
    <s v="jpjamilk"/>
    <n v="20390.64"/>
    <s v="EDIA"/>
    <s v="C"/>
    <s v="Labor"/>
    <s v="TEC"/>
    <m/>
    <s v="BNL"/>
    <s v="PED"/>
    <s v="CONT"/>
    <x v="8"/>
    <m/>
    <m/>
    <m/>
    <m/>
    <m/>
    <m/>
    <m/>
    <m/>
    <m/>
    <m/>
    <m/>
    <m/>
    <n v="20390.64"/>
    <m/>
    <m/>
    <m/>
    <m/>
    <m/>
    <m/>
    <x v="0"/>
    <x v="0"/>
    <m/>
  </r>
  <r>
    <s v=""/>
    <s v=" E0607_106135"/>
    <s v="Integration - RCS ARR Support for Vacuum"/>
    <s v="6.07.02.07"/>
    <x v="0"/>
    <d v="2027-10-01T00:00:00"/>
    <d v="2028-01-24T00:00:00"/>
    <s v="mahmed"/>
    <s v="jpjamilk"/>
    <n v="20390.64"/>
    <s v="EDIA"/>
    <s v="C"/>
    <s v="Labor"/>
    <s v="TEC"/>
    <m/>
    <s v="BNL"/>
    <s v="PED"/>
    <s v="CONT"/>
    <x v="8"/>
    <m/>
    <m/>
    <m/>
    <m/>
    <m/>
    <m/>
    <m/>
    <m/>
    <m/>
    <m/>
    <m/>
    <m/>
    <n v="20390.64"/>
    <m/>
    <m/>
    <m/>
    <m/>
    <m/>
    <m/>
    <x v="0"/>
    <x v="0"/>
    <m/>
  </r>
  <r>
    <s v=""/>
    <s v=" E0607_106140"/>
    <s v="Integration - SHC ARR Support for Vacuum"/>
    <s v="6.07.02.07"/>
    <x v="0"/>
    <d v="2027-10-01T00:00:00"/>
    <d v="2028-01-24T00:00:00"/>
    <s v="mahmed"/>
    <s v="jpjamilk"/>
    <n v="20390.64"/>
    <s v="EDIA"/>
    <s v="C"/>
    <s v="Labor"/>
    <s v="TEC"/>
    <m/>
    <s v="BNL"/>
    <s v="PED"/>
    <s v="CONT"/>
    <x v="8"/>
    <m/>
    <m/>
    <m/>
    <m/>
    <m/>
    <m/>
    <m/>
    <m/>
    <m/>
    <m/>
    <m/>
    <m/>
    <n v="20390.64"/>
    <m/>
    <m/>
    <m/>
    <m/>
    <m/>
    <m/>
    <x v="0"/>
    <x v="0"/>
    <m/>
  </r>
  <r>
    <s v=""/>
    <s v=" E0607_100485"/>
    <s v="Preliminary Design - Update Cooling and Cryo CD Document (alternatives, questions)"/>
    <s v="6.07.02.08"/>
    <x v="0"/>
    <d v="2023-06-28T00:00:00"/>
    <d v="2024-02-20T00:00:00"/>
    <s v="mahmed"/>
    <s v="jpjamilk"/>
    <n v="36444.5"/>
    <s v="EDIA"/>
    <s v="C"/>
    <s v="Labor"/>
    <s v="TEC"/>
    <m/>
    <s v="BNL"/>
    <s v="PED"/>
    <s v="CONT"/>
    <x v="11"/>
    <m/>
    <m/>
    <m/>
    <m/>
    <m/>
    <m/>
    <m/>
    <n v="15033.36"/>
    <n v="21411.14"/>
    <m/>
    <m/>
    <m/>
    <m/>
    <m/>
    <m/>
    <m/>
    <m/>
    <m/>
    <m/>
    <x v="0"/>
    <x v="0"/>
    <m/>
  </r>
  <r>
    <s v=""/>
    <s v=" E0607_100490"/>
    <s v="Preliminary Design - Support Cooling and Cryo Activities"/>
    <s v="6.07.02.08"/>
    <x v="0"/>
    <d v="2023-06-28T00:00:00"/>
    <d v="2024-04-16T00:00:00"/>
    <s v="mahmed"/>
    <s v="jpjamilk"/>
    <n v="105425.81"/>
    <s v="EDIA"/>
    <s v="C"/>
    <s v="Labor"/>
    <s v="TEC"/>
    <m/>
    <s v="BNL"/>
    <s v="PED"/>
    <s v="CONT"/>
    <x v="11"/>
    <m/>
    <m/>
    <m/>
    <m/>
    <m/>
    <m/>
    <m/>
    <n v="34790.519999999997"/>
    <n v="70635.289999999994"/>
    <m/>
    <m/>
    <m/>
    <m/>
    <m/>
    <m/>
    <m/>
    <m/>
    <m/>
    <m/>
    <x v="0"/>
    <x v="0"/>
    <m/>
  </r>
  <r>
    <s v=""/>
    <s v=" E0607_101335"/>
    <s v="Post Preliminary Design - Identify Cooling and Cryo Device Types (testing and commissioning)"/>
    <s v="6.07.02.08"/>
    <x v="0"/>
    <d v="2024-02-21T00:00:00"/>
    <d v="2024-04-16T00:00:00"/>
    <s v="mahmed"/>
    <s v="jpjamilk"/>
    <n v="37670.839999999997"/>
    <s v="EDIA"/>
    <s v="C"/>
    <s v="Labor"/>
    <s v="TEC"/>
    <m/>
    <s v="BNL"/>
    <s v="PED"/>
    <s v="CONT"/>
    <x v="11"/>
    <m/>
    <m/>
    <m/>
    <m/>
    <m/>
    <m/>
    <m/>
    <m/>
    <n v="37670.839999999997"/>
    <m/>
    <m/>
    <m/>
    <m/>
    <m/>
    <m/>
    <m/>
    <m/>
    <m/>
    <m/>
    <x v="0"/>
    <x v="0"/>
    <m/>
  </r>
  <r>
    <s v=""/>
    <s v=" E0607_101340"/>
    <s v="Post Preliminary Design - Identify Cooling and Cryo Application Needs (conditioning, commissioning, testing)"/>
    <s v="6.07.02.08"/>
    <x v="0"/>
    <d v="2024-02-21T00:00:00"/>
    <d v="2024-04-16T00:00:00"/>
    <s v="mahmed"/>
    <s v="jpjamilk"/>
    <n v="24876.97"/>
    <s v="EDIA"/>
    <s v="C"/>
    <s v="Labor"/>
    <s v="TEC"/>
    <m/>
    <s v="BNL"/>
    <s v="PED"/>
    <s v="CONT"/>
    <x v="11"/>
    <m/>
    <m/>
    <m/>
    <m/>
    <m/>
    <m/>
    <m/>
    <m/>
    <n v="24876.97"/>
    <m/>
    <m/>
    <m/>
    <m/>
    <m/>
    <m/>
    <m/>
    <m/>
    <m/>
    <m/>
    <x v="0"/>
    <x v="0"/>
    <m/>
  </r>
  <r>
    <s v=""/>
    <s v=" E0607_101650"/>
    <s v="Final Design - Cooling &amp; Cryo Requirements Document"/>
    <s v="6.07.02.08"/>
    <x v="0"/>
    <d v="2024-04-17T00:00:00"/>
    <d v="2024-05-21T00:00:00"/>
    <s v="mahmed"/>
    <s v="jpjamilk"/>
    <n v="41082.54"/>
    <s v="EDIA"/>
    <s v="C"/>
    <s v="Labor"/>
    <s v="TEC"/>
    <m/>
    <s v="BNL"/>
    <s v="PED"/>
    <s v="CONT"/>
    <x v="6"/>
    <m/>
    <m/>
    <m/>
    <m/>
    <m/>
    <m/>
    <m/>
    <m/>
    <n v="41082.54"/>
    <m/>
    <m/>
    <m/>
    <m/>
    <m/>
    <m/>
    <m/>
    <m/>
    <m/>
    <m/>
    <x v="0"/>
    <x v="0"/>
    <m/>
  </r>
  <r>
    <s v=""/>
    <s v=" E0607_101830"/>
    <s v="Final Design - Cooling &amp; Cryo Interface Control Document"/>
    <s v="6.07.02.08"/>
    <x v="0"/>
    <d v="2024-05-22T00:00:00"/>
    <d v="2024-06-26T00:00:00"/>
    <s v="mahmed"/>
    <s v="jpjamilk"/>
    <n v="41082.54"/>
    <s v="EDIA"/>
    <s v="C"/>
    <s v="Labor"/>
    <s v="TEC"/>
    <m/>
    <s v="BNL"/>
    <s v="PED"/>
    <s v="CONT"/>
    <x v="6"/>
    <m/>
    <m/>
    <m/>
    <m/>
    <m/>
    <m/>
    <m/>
    <m/>
    <n v="41082.54"/>
    <m/>
    <m/>
    <m/>
    <m/>
    <m/>
    <m/>
    <m/>
    <m/>
    <m/>
    <m/>
    <x v="0"/>
    <x v="0"/>
    <m/>
  </r>
  <r>
    <s v=""/>
    <s v=" E0607_102190"/>
    <s v="Final Design - Cooling &amp; Cryo HW Specification Document"/>
    <s v="6.07.02.08"/>
    <x v="0"/>
    <d v="2024-06-27T00:00:00"/>
    <d v="2024-08-01T00:00:00"/>
    <s v="mahmed"/>
    <s v="jpjamilk"/>
    <n v="41082.54"/>
    <s v="EDIA"/>
    <s v="C"/>
    <s v="Labor"/>
    <s v="TEC"/>
    <m/>
    <s v="BNL"/>
    <s v="PED"/>
    <s v="CONT"/>
    <x v="6"/>
    <m/>
    <m/>
    <m/>
    <m/>
    <m/>
    <m/>
    <m/>
    <m/>
    <n v="41082.54"/>
    <m/>
    <m/>
    <m/>
    <m/>
    <m/>
    <m/>
    <m/>
    <m/>
    <m/>
    <m/>
    <x v="0"/>
    <x v="0"/>
    <m/>
  </r>
  <r>
    <s v=""/>
    <s v=" E0607_102285"/>
    <s v="Final Design - Cooling &amp; Cryo SW/HW Block Diagrams"/>
    <s v="6.07.02.08"/>
    <x v="0"/>
    <d v="2024-08-02T00:00:00"/>
    <d v="2024-09-06T00:00:00"/>
    <s v="mahmed"/>
    <s v="jpjamilk"/>
    <n v="41082.54"/>
    <s v="EDIA"/>
    <s v="C"/>
    <s v="Labor"/>
    <s v="TEC"/>
    <m/>
    <s v="BNL"/>
    <s v="PED"/>
    <s v="CONT"/>
    <x v="6"/>
    <m/>
    <m/>
    <m/>
    <m/>
    <m/>
    <m/>
    <m/>
    <m/>
    <n v="41082.54"/>
    <m/>
    <m/>
    <m/>
    <m/>
    <m/>
    <m/>
    <m/>
    <m/>
    <m/>
    <m/>
    <x v="0"/>
    <x v="0"/>
    <m/>
  </r>
  <r>
    <s v=""/>
    <s v=" E0607_102365"/>
    <s v="Final Design - Cooling &amp; Cryo SW Specification Document"/>
    <s v="6.07.02.08"/>
    <x v="0"/>
    <d v="2024-09-09T00:00:00"/>
    <d v="2024-10-11T00:00:00"/>
    <s v="mahmed"/>
    <s v="jpjamilk"/>
    <n v="41600.18"/>
    <s v="EDIA"/>
    <s v="C"/>
    <s v="Labor"/>
    <s v="TEC"/>
    <m/>
    <s v="BNL"/>
    <s v="PED"/>
    <s v="CONT"/>
    <x v="6"/>
    <m/>
    <m/>
    <m/>
    <m/>
    <m/>
    <m/>
    <m/>
    <m/>
    <n v="26624.11"/>
    <n v="14976.06"/>
    <m/>
    <m/>
    <m/>
    <m/>
    <m/>
    <m/>
    <m/>
    <m/>
    <m/>
    <x v="0"/>
    <x v="0"/>
    <m/>
  </r>
  <r>
    <s v=""/>
    <s v=" E0607_102690"/>
    <s v="Final Design - Cooling &amp; Cryo CD3 Prep"/>
    <s v="6.07.02.08"/>
    <x v="0"/>
    <d v="2024-10-15T00:00:00"/>
    <d v="2025-02-04T00:00:00"/>
    <s v="mahmed"/>
    <s v="jpjamilk"/>
    <n v="127561.27"/>
    <s v="EDIA"/>
    <s v="C"/>
    <s v="Labor"/>
    <s v="TEC"/>
    <m/>
    <s v="BNL"/>
    <s v="PED"/>
    <s v="CONT"/>
    <x v="6"/>
    <m/>
    <m/>
    <m/>
    <m/>
    <m/>
    <m/>
    <m/>
    <m/>
    <m/>
    <n v="127561.27"/>
    <m/>
    <m/>
    <m/>
    <m/>
    <m/>
    <m/>
    <m/>
    <m/>
    <m/>
    <x v="0"/>
    <x v="0"/>
    <m/>
  </r>
  <r>
    <s v=""/>
    <s v=" E0607_102490"/>
    <s v="Driver Development for Cooling PLCs (for each device type)"/>
    <s v="6.07.02.08"/>
    <x v="0"/>
    <d v="2024-09-23T00:00:00"/>
    <d v="2025-07-11T00:00:00"/>
    <s v="mahmed"/>
    <s v="jpjamilk"/>
    <n v="80839.13"/>
    <s v="EDIA"/>
    <s v="C"/>
    <s v="Labor"/>
    <s v="TEC"/>
    <m/>
    <s v="BNL"/>
    <s v="PED"/>
    <s v="CONT"/>
    <x v="9"/>
    <m/>
    <m/>
    <m/>
    <m/>
    <m/>
    <m/>
    <m/>
    <m/>
    <n v="2425.17"/>
    <n v="78413.95"/>
    <m/>
    <m/>
    <m/>
    <m/>
    <m/>
    <m/>
    <m/>
    <m/>
    <m/>
    <x v="0"/>
    <x v="0"/>
    <m/>
  </r>
  <r>
    <s v=""/>
    <s v=" E0607_102495"/>
    <s v="Driver Development for Cryo/Controls Data Transfer (for each device type)"/>
    <s v="6.07.02.08"/>
    <x v="0"/>
    <d v="2024-09-23T00:00:00"/>
    <d v="2025-07-11T00:00:00"/>
    <s v="mahmed"/>
    <s v="jpjamilk"/>
    <n v="80839.13"/>
    <s v="EDIA"/>
    <s v="C"/>
    <s v="Labor"/>
    <s v="TEC"/>
    <m/>
    <s v="BNL"/>
    <s v="PED"/>
    <s v="CONT"/>
    <x v="9"/>
    <m/>
    <m/>
    <m/>
    <m/>
    <m/>
    <m/>
    <m/>
    <m/>
    <n v="2425.17"/>
    <n v="78413.95"/>
    <m/>
    <m/>
    <m/>
    <m/>
    <m/>
    <m/>
    <m/>
    <m/>
    <m/>
    <x v="0"/>
    <x v="0"/>
    <m/>
  </r>
  <r>
    <s v=""/>
    <s v=" E0607_102500"/>
    <s v="SW Interface for Cooling - PLCs (for each device type)"/>
    <s v="6.07.02.08"/>
    <x v="0"/>
    <d v="2024-09-23T00:00:00"/>
    <d v="2025-07-11T00:00:00"/>
    <s v="mahmed"/>
    <s v="jpjamilk"/>
    <n v="80839.13"/>
    <s v="EDIA"/>
    <s v="C"/>
    <s v="Labor"/>
    <s v="TEC"/>
    <m/>
    <s v="BNL"/>
    <s v="PED"/>
    <s v="CONT"/>
    <x v="9"/>
    <m/>
    <m/>
    <m/>
    <m/>
    <m/>
    <m/>
    <m/>
    <m/>
    <n v="2425.17"/>
    <n v="78413.95"/>
    <m/>
    <m/>
    <m/>
    <m/>
    <m/>
    <m/>
    <m/>
    <m/>
    <m/>
    <x v="0"/>
    <x v="0"/>
    <m/>
  </r>
  <r>
    <s v=""/>
    <s v=" E0607_102505"/>
    <s v="SW Interfaces for Cryo/Controls Data Transfer (for each device type)"/>
    <s v="6.07.02.08"/>
    <x v="0"/>
    <d v="2024-09-23T00:00:00"/>
    <d v="2025-07-11T00:00:00"/>
    <s v="mahmed"/>
    <s v="jpjamilk"/>
    <n v="80839.13"/>
    <s v="EDIA"/>
    <s v="C"/>
    <s v="Labor"/>
    <s v="TEC"/>
    <m/>
    <s v="BNL"/>
    <s v="PED"/>
    <s v="CONT"/>
    <x v="9"/>
    <m/>
    <m/>
    <m/>
    <m/>
    <m/>
    <m/>
    <m/>
    <m/>
    <n v="2425.17"/>
    <n v="78413.95"/>
    <m/>
    <m/>
    <m/>
    <m/>
    <m/>
    <m/>
    <m/>
    <m/>
    <m/>
    <x v="0"/>
    <x v="0"/>
    <m/>
  </r>
  <r>
    <s v=""/>
    <s v=" E0607_103530"/>
    <s v="Implementation - App Development for Cooling and Cryo"/>
    <s v="6.07.02.08"/>
    <x v="0"/>
    <d v="2025-09-23T00:00:00"/>
    <d v="2026-01-13T00:00:00"/>
    <s v="mahmed"/>
    <s v="jpjamilk"/>
    <n v="15186.71"/>
    <s v="EDIA"/>
    <s v="C"/>
    <s v="Labor"/>
    <s v="TEC"/>
    <m/>
    <s v="BNL"/>
    <s v="PED"/>
    <s v="CONT"/>
    <x v="9"/>
    <m/>
    <m/>
    <m/>
    <m/>
    <m/>
    <m/>
    <m/>
    <m/>
    <m/>
    <n v="1214.94"/>
    <n v="13971.77"/>
    <m/>
    <m/>
    <m/>
    <m/>
    <m/>
    <m/>
    <m/>
    <m/>
    <x v="0"/>
    <x v="0"/>
    <m/>
  </r>
  <r>
    <s v=""/>
    <s v=" E0607_103535"/>
    <s v="Implementation - Pre-Injector IRR Support for Cooling and Cryo"/>
    <s v="6.07.02.08"/>
    <x v="0"/>
    <d v="2025-09-23T00:00:00"/>
    <d v="2026-01-13T00:00:00"/>
    <s v="mahmed"/>
    <s v="jpjamilk"/>
    <n v="15186.71"/>
    <s v="EDIA"/>
    <s v="C"/>
    <s v="Labor"/>
    <s v="TEC"/>
    <m/>
    <s v="BNL"/>
    <s v="PED"/>
    <s v="CONT"/>
    <x v="8"/>
    <m/>
    <m/>
    <m/>
    <m/>
    <m/>
    <m/>
    <m/>
    <m/>
    <m/>
    <n v="1214.94"/>
    <n v="13971.77"/>
    <m/>
    <m/>
    <m/>
    <m/>
    <m/>
    <m/>
    <m/>
    <m/>
    <x v="0"/>
    <x v="0"/>
    <m/>
  </r>
  <r>
    <s v=""/>
    <s v=" E0607_103540"/>
    <s v="Implementation - ESR IRR Support for Cooling and Cryo"/>
    <s v="6.07.02.08"/>
    <x v="0"/>
    <d v="2025-09-23T00:00:00"/>
    <d v="2026-01-13T00:00:00"/>
    <s v="mahmed"/>
    <s v="jpjamilk"/>
    <n v="15186.71"/>
    <s v="EDIA"/>
    <s v="C"/>
    <s v="Labor"/>
    <s v="TEC"/>
    <m/>
    <s v="BNL"/>
    <s v="PED"/>
    <s v="CONT"/>
    <x v="8"/>
    <m/>
    <m/>
    <m/>
    <m/>
    <m/>
    <m/>
    <m/>
    <m/>
    <m/>
    <n v="1214.94"/>
    <n v="13971.77"/>
    <m/>
    <m/>
    <m/>
    <m/>
    <m/>
    <m/>
    <m/>
    <m/>
    <x v="0"/>
    <x v="0"/>
    <m/>
  </r>
  <r>
    <s v=""/>
    <s v=" E0607_103545"/>
    <s v="Implementation - HSR IRR Support for Cooling and Cryo"/>
    <s v="6.07.02.08"/>
    <x v="0"/>
    <d v="2025-09-23T00:00:00"/>
    <d v="2026-01-13T00:00:00"/>
    <s v="mahmed"/>
    <s v="jpjamilk"/>
    <n v="15186.71"/>
    <s v="EDIA"/>
    <s v="C"/>
    <s v="Labor"/>
    <s v="TEC"/>
    <m/>
    <s v="BNL"/>
    <s v="PED"/>
    <s v="CONT"/>
    <x v="8"/>
    <m/>
    <m/>
    <m/>
    <m/>
    <m/>
    <m/>
    <m/>
    <m/>
    <m/>
    <n v="1214.94"/>
    <n v="13971.77"/>
    <m/>
    <m/>
    <m/>
    <m/>
    <m/>
    <m/>
    <m/>
    <m/>
    <x v="0"/>
    <x v="0"/>
    <m/>
  </r>
  <r>
    <s v=""/>
    <s v=" E0607_103550"/>
    <s v="Implementation - RCS IRR Support for Cooling and Cryo"/>
    <s v="6.07.02.08"/>
    <x v="0"/>
    <d v="2025-09-23T00:00:00"/>
    <d v="2026-01-13T00:00:00"/>
    <s v="mahmed"/>
    <s v="jpjamilk"/>
    <n v="15186.71"/>
    <s v="EDIA"/>
    <s v="C"/>
    <s v="Labor"/>
    <s v="TEC"/>
    <m/>
    <s v="BNL"/>
    <s v="PED"/>
    <s v="CONT"/>
    <x v="8"/>
    <m/>
    <m/>
    <m/>
    <m/>
    <m/>
    <m/>
    <m/>
    <m/>
    <m/>
    <n v="1214.94"/>
    <n v="13971.77"/>
    <m/>
    <m/>
    <m/>
    <m/>
    <m/>
    <m/>
    <m/>
    <m/>
    <x v="0"/>
    <x v="0"/>
    <m/>
  </r>
  <r>
    <s v=""/>
    <s v=" E0607_103555"/>
    <s v="Implementation - SHC IRR Support for Cooling and Cryo"/>
    <s v="6.07.02.08"/>
    <x v="0"/>
    <d v="2025-09-23T00:00:00"/>
    <d v="2026-01-13T00:00:00"/>
    <s v="mahmed"/>
    <s v="jpjamilk"/>
    <n v="15186.71"/>
    <s v="EDIA"/>
    <s v="C"/>
    <s v="Labor"/>
    <s v="TEC"/>
    <m/>
    <s v="BNL"/>
    <s v="PED"/>
    <s v="CONT"/>
    <x v="8"/>
    <m/>
    <m/>
    <m/>
    <m/>
    <m/>
    <m/>
    <m/>
    <m/>
    <m/>
    <n v="1214.94"/>
    <n v="13971.77"/>
    <m/>
    <m/>
    <m/>
    <m/>
    <m/>
    <m/>
    <m/>
    <m/>
    <x v="0"/>
    <x v="0"/>
    <m/>
  </r>
  <r>
    <s v=""/>
    <s v=" E0607_103800"/>
    <s v="Integration - App Development for Cooling and Cryo"/>
    <s v="6.07.02.08"/>
    <x v="0"/>
    <d v="2026-01-14T00:00:00"/>
    <d v="2026-04-30T00:00:00"/>
    <s v="mahmed"/>
    <s v="jpjamilk"/>
    <n v="14466.51"/>
    <s v="EDIA"/>
    <s v="C"/>
    <s v="Labor"/>
    <s v="TEC"/>
    <m/>
    <s v="BNL"/>
    <s v="PED"/>
    <s v="CONT"/>
    <x v="9"/>
    <m/>
    <m/>
    <m/>
    <m/>
    <m/>
    <m/>
    <m/>
    <m/>
    <m/>
    <m/>
    <n v="14466.51"/>
    <m/>
    <m/>
    <m/>
    <m/>
    <m/>
    <m/>
    <m/>
    <m/>
    <x v="0"/>
    <x v="0"/>
    <m/>
  </r>
  <r>
    <s v=""/>
    <s v=" E0607_103805"/>
    <s v="Integration - Cooling and Cryo End to end Testing for Each Type for Pre-Injector (by instance)"/>
    <s v="6.07.02.08"/>
    <x v="0"/>
    <d v="2026-01-14T00:00:00"/>
    <d v="2026-04-30T00:00:00"/>
    <s v="mahmed"/>
    <s v="jpjamilk"/>
    <n v="14466.51"/>
    <s v="EDIA"/>
    <s v="C"/>
    <s v="Labor"/>
    <s v="TEC"/>
    <m/>
    <s v="BNL"/>
    <s v="PED"/>
    <s v="CONT"/>
    <x v="8"/>
    <m/>
    <m/>
    <m/>
    <m/>
    <m/>
    <m/>
    <m/>
    <m/>
    <m/>
    <m/>
    <n v="14466.51"/>
    <m/>
    <m/>
    <m/>
    <m/>
    <m/>
    <m/>
    <m/>
    <m/>
    <x v="0"/>
    <x v="0"/>
    <m/>
  </r>
  <r>
    <s v=""/>
    <s v=" E0607_103810"/>
    <s v="Integration - Cooling and Cryo End to end Testing for Each Type for ESR (by instance)"/>
    <s v="6.07.02.08"/>
    <x v="0"/>
    <d v="2026-01-14T00:00:00"/>
    <d v="2026-04-30T00:00:00"/>
    <s v="mahmed"/>
    <s v="jpjamilk"/>
    <n v="14466.51"/>
    <s v="EDIA"/>
    <s v="C"/>
    <s v="Labor"/>
    <s v="TEC"/>
    <m/>
    <s v="BNL"/>
    <s v="PED"/>
    <s v="CONT"/>
    <x v="8"/>
    <m/>
    <m/>
    <m/>
    <m/>
    <m/>
    <m/>
    <m/>
    <m/>
    <m/>
    <m/>
    <n v="14466.51"/>
    <m/>
    <m/>
    <m/>
    <m/>
    <m/>
    <m/>
    <m/>
    <m/>
    <x v="0"/>
    <x v="0"/>
    <m/>
  </r>
  <r>
    <s v=""/>
    <s v=" E0607_103815"/>
    <s v="Integration - Cooling and Cryo End to end Testing for Each Type for HSR (by instance)"/>
    <s v="6.07.02.08"/>
    <x v="0"/>
    <d v="2026-01-14T00:00:00"/>
    <d v="2026-04-30T00:00:00"/>
    <s v="mahmed"/>
    <s v="jpjamilk"/>
    <n v="14466.51"/>
    <s v="EDIA"/>
    <s v="C"/>
    <s v="Labor"/>
    <s v="TEC"/>
    <m/>
    <s v="BNL"/>
    <s v="PED"/>
    <s v="CONT"/>
    <x v="8"/>
    <m/>
    <m/>
    <m/>
    <m/>
    <m/>
    <m/>
    <m/>
    <m/>
    <m/>
    <m/>
    <n v="14466.51"/>
    <m/>
    <m/>
    <m/>
    <m/>
    <m/>
    <m/>
    <m/>
    <m/>
    <x v="0"/>
    <x v="0"/>
    <m/>
  </r>
  <r>
    <s v=""/>
    <s v=" E0607_103820"/>
    <s v="Integration - Cooling and Cryo End to end Testing for Each Type for RCS (by instance)"/>
    <s v="6.07.02.08"/>
    <x v="0"/>
    <d v="2026-01-14T00:00:00"/>
    <d v="2026-04-30T00:00:00"/>
    <s v="mahmed"/>
    <s v="jpjamilk"/>
    <n v="14466.51"/>
    <s v="EDIA"/>
    <s v="C"/>
    <s v="Labor"/>
    <s v="TEC"/>
    <m/>
    <s v="BNL"/>
    <s v="PED"/>
    <s v="CONT"/>
    <x v="8"/>
    <m/>
    <m/>
    <m/>
    <m/>
    <m/>
    <m/>
    <m/>
    <m/>
    <m/>
    <m/>
    <n v="14466.51"/>
    <m/>
    <m/>
    <m/>
    <m/>
    <m/>
    <m/>
    <m/>
    <m/>
    <x v="0"/>
    <x v="0"/>
    <m/>
  </r>
  <r>
    <s v=""/>
    <s v=" E0607_103825"/>
    <s v="Integration - Cooling and Cryo End to end Testing for Each Type for SHC (by instance)"/>
    <s v="6.07.02.08"/>
    <x v="0"/>
    <d v="2026-01-14T00:00:00"/>
    <d v="2026-04-30T00:00:00"/>
    <s v="mahmed"/>
    <s v="jpjamilk"/>
    <n v="14466.51"/>
    <s v="EDIA"/>
    <s v="C"/>
    <s v="Labor"/>
    <s v="TEC"/>
    <m/>
    <s v="BNL"/>
    <s v="PED"/>
    <s v="CONT"/>
    <x v="8"/>
    <m/>
    <m/>
    <m/>
    <m/>
    <m/>
    <m/>
    <m/>
    <m/>
    <m/>
    <m/>
    <n v="14466.51"/>
    <m/>
    <m/>
    <m/>
    <m/>
    <m/>
    <m/>
    <m/>
    <m/>
    <x v="0"/>
    <x v="0"/>
    <m/>
  </r>
  <r>
    <s v=""/>
    <s v=" E0607_103910"/>
    <s v="Integration - Pre-Injector ARR Support for Cooling and Cryo"/>
    <s v="6.07.02.08"/>
    <x v="0"/>
    <d v="2026-05-01T00:00:00"/>
    <d v="2026-08-17T00:00:00"/>
    <s v="mahmed"/>
    <s v="jpjamilk"/>
    <n v="17512.09"/>
    <s v="EDIA"/>
    <s v="C"/>
    <s v="Labor"/>
    <s v="TEC"/>
    <m/>
    <s v="BNL"/>
    <s v="PED"/>
    <s v="CONT"/>
    <x v="8"/>
    <m/>
    <m/>
    <m/>
    <m/>
    <m/>
    <m/>
    <m/>
    <m/>
    <m/>
    <m/>
    <n v="17512.09"/>
    <m/>
    <m/>
    <m/>
    <m/>
    <m/>
    <m/>
    <m/>
    <m/>
    <x v="0"/>
    <x v="0"/>
    <m/>
  </r>
  <r>
    <s v=""/>
    <s v=" E0607_103915"/>
    <s v="Integration - ESR ARR Support for Cooling and Cryo"/>
    <s v="6.07.02.08"/>
    <x v="0"/>
    <d v="2026-05-01T00:00:00"/>
    <d v="2026-08-17T00:00:00"/>
    <s v="mahmed"/>
    <s v="jpjamilk"/>
    <n v="17512.09"/>
    <s v="EDIA"/>
    <s v="C"/>
    <s v="Labor"/>
    <s v="TEC"/>
    <m/>
    <s v="BNL"/>
    <s v="PED"/>
    <s v="CONT"/>
    <x v="8"/>
    <m/>
    <m/>
    <m/>
    <m/>
    <m/>
    <m/>
    <m/>
    <m/>
    <m/>
    <m/>
    <n v="17512.09"/>
    <m/>
    <m/>
    <m/>
    <m/>
    <m/>
    <m/>
    <m/>
    <m/>
    <x v="0"/>
    <x v="0"/>
    <m/>
  </r>
  <r>
    <s v=""/>
    <s v=" E0607_103920"/>
    <s v="Integration - HSR ARR Support for Cooling and Cryo"/>
    <s v="6.07.02.08"/>
    <x v="0"/>
    <d v="2026-05-01T00:00:00"/>
    <d v="2026-08-17T00:00:00"/>
    <s v="mahmed"/>
    <s v="jpjamilk"/>
    <n v="17512.09"/>
    <s v="EDIA"/>
    <s v="C"/>
    <s v="Labor"/>
    <s v="TEC"/>
    <m/>
    <s v="BNL"/>
    <s v="PED"/>
    <s v="CONT"/>
    <x v="8"/>
    <m/>
    <m/>
    <m/>
    <m/>
    <m/>
    <m/>
    <m/>
    <m/>
    <m/>
    <m/>
    <n v="17512.09"/>
    <m/>
    <m/>
    <m/>
    <m/>
    <m/>
    <m/>
    <m/>
    <m/>
    <x v="0"/>
    <x v="0"/>
    <m/>
  </r>
  <r>
    <s v=""/>
    <s v=" E0607_103925"/>
    <s v="Integration - RCS ARR Support for Cooling and Cryo"/>
    <s v="6.07.02.08"/>
    <x v="0"/>
    <d v="2026-05-01T00:00:00"/>
    <d v="2026-08-17T00:00:00"/>
    <s v="mahmed"/>
    <s v="jpjamilk"/>
    <n v="17512.09"/>
    <s v="EDIA"/>
    <s v="C"/>
    <s v="Labor"/>
    <s v="TEC"/>
    <m/>
    <s v="BNL"/>
    <s v="PED"/>
    <s v="CONT"/>
    <x v="8"/>
    <m/>
    <m/>
    <m/>
    <m/>
    <m/>
    <m/>
    <m/>
    <m/>
    <m/>
    <m/>
    <n v="17512.09"/>
    <m/>
    <m/>
    <m/>
    <m/>
    <m/>
    <m/>
    <m/>
    <m/>
    <x v="0"/>
    <x v="0"/>
    <m/>
  </r>
  <r>
    <s v=""/>
    <s v=" E0607_103930"/>
    <s v="Integration - SHC ARR Support for Cooling and Cryo"/>
    <s v="6.07.02.08"/>
    <x v="0"/>
    <d v="2026-05-01T00:00:00"/>
    <d v="2026-08-17T00:00:00"/>
    <s v="mahmed"/>
    <s v="jpjamilk"/>
    <n v="17512.09"/>
    <s v="EDIA"/>
    <s v="C"/>
    <s v="Labor"/>
    <s v="TEC"/>
    <m/>
    <s v="BNL"/>
    <s v="PED"/>
    <s v="CONT"/>
    <x v="8"/>
    <m/>
    <m/>
    <m/>
    <m/>
    <m/>
    <m/>
    <m/>
    <m/>
    <m/>
    <m/>
    <n v="17512.09"/>
    <m/>
    <m/>
    <m/>
    <m/>
    <m/>
    <m/>
    <m/>
    <m/>
    <x v="0"/>
    <x v="0"/>
    <m/>
  </r>
  <r>
    <s v=""/>
    <s v=" E0607_100275"/>
    <s v="Preliminary Design - Facilities Monitoring Document (Intefaces, block diagrams, requirements/specs)"/>
    <s v="6.07.02.09"/>
    <x v="0"/>
    <d v="2023-06-05T00:00:00"/>
    <d v="2023-06-27T00:00:00"/>
    <s v="mahmed"/>
    <s v="jpjamilk"/>
    <n v="1098.78"/>
    <s v="EDIA"/>
    <s v="C"/>
    <s v="Labor"/>
    <s v="TEC"/>
    <m/>
    <s v="BNL"/>
    <s v="PED"/>
    <s v="CONT"/>
    <x v="11"/>
    <m/>
    <m/>
    <m/>
    <m/>
    <m/>
    <m/>
    <m/>
    <n v="1098.78"/>
    <m/>
    <m/>
    <m/>
    <m/>
    <m/>
    <m/>
    <m/>
    <m/>
    <m/>
    <m/>
    <m/>
    <x v="0"/>
    <x v="0"/>
    <m/>
  </r>
  <r>
    <s v=""/>
    <s v=" E0607_100280"/>
    <s v="Preliminary Design - Support Facilities Monitoring Prototype Activities (time series logging, archiving)"/>
    <s v="6.07.02.09"/>
    <x v="0"/>
    <d v="2023-06-05T00:00:00"/>
    <d v="2023-06-27T00:00:00"/>
    <s v="mahmed"/>
    <s v="jpjamilk"/>
    <n v="1098.78"/>
    <s v="EDIA"/>
    <s v="C"/>
    <s v="Labor"/>
    <s v="TEC"/>
    <m/>
    <s v="BNL"/>
    <s v="PED"/>
    <s v="CONT"/>
    <x v="11"/>
    <m/>
    <m/>
    <m/>
    <m/>
    <m/>
    <m/>
    <m/>
    <n v="1098.78"/>
    <m/>
    <m/>
    <m/>
    <m/>
    <m/>
    <m/>
    <m/>
    <m/>
    <m/>
    <m/>
    <m/>
    <x v="0"/>
    <x v="0"/>
    <m/>
  </r>
  <r>
    <s v=""/>
    <s v=" E0607_100500"/>
    <s v="Preliminary Design - Update Facilities Monitoring CD Document (alternatives, questions)"/>
    <s v="6.07.02.09"/>
    <x v="0"/>
    <d v="2023-06-28T00:00:00"/>
    <d v="2024-02-20T00:00:00"/>
    <s v="mahmed"/>
    <s v="jpjamilk"/>
    <n v="36444.5"/>
    <s v="EDIA"/>
    <s v="C"/>
    <s v="Labor"/>
    <s v="TEC"/>
    <m/>
    <s v="BNL"/>
    <s v="PED"/>
    <s v="CONT"/>
    <x v="11"/>
    <m/>
    <m/>
    <m/>
    <m/>
    <m/>
    <m/>
    <m/>
    <n v="15033.36"/>
    <n v="21411.14"/>
    <m/>
    <m/>
    <m/>
    <m/>
    <m/>
    <m/>
    <m/>
    <m/>
    <m/>
    <m/>
    <x v="0"/>
    <x v="0"/>
    <m/>
  </r>
  <r>
    <s v=""/>
    <s v=" E0607_100505"/>
    <s v="Preliminary Design - Support Facilities Monitoring Activities"/>
    <s v="6.07.02.09"/>
    <x v="0"/>
    <d v="2023-06-28T00:00:00"/>
    <d v="2024-04-30T00:00:00"/>
    <s v="mahmed"/>
    <s v="jpjamilk"/>
    <n v="105482.46"/>
    <s v="EDIA"/>
    <s v="C"/>
    <s v="Labor"/>
    <s v="TEC"/>
    <m/>
    <s v="BNL"/>
    <s v="PED"/>
    <s v="CONT"/>
    <x v="11"/>
    <m/>
    <m/>
    <m/>
    <m/>
    <m/>
    <m/>
    <m/>
    <n v="33151.629999999997"/>
    <n v="72330.83"/>
    <m/>
    <m/>
    <m/>
    <m/>
    <m/>
    <m/>
    <m/>
    <m/>
    <m/>
    <m/>
    <x v="0"/>
    <x v="0"/>
    <m/>
  </r>
  <r>
    <s v=""/>
    <s v=" E0607_101345"/>
    <s v="Post Preliminary Design - Identify Facilities Monitoring Device Types (testing and commissioning)"/>
    <s v="6.07.02.09"/>
    <x v="0"/>
    <d v="2024-02-21T00:00:00"/>
    <d v="2024-04-30T00:00:00"/>
    <s v="mahmed"/>
    <s v="jpjamilk"/>
    <n v="37670.839999999997"/>
    <s v="EDIA"/>
    <s v="C"/>
    <s v="Labor"/>
    <s v="TEC"/>
    <m/>
    <s v="BNL"/>
    <s v="PED"/>
    <s v="CONT"/>
    <x v="11"/>
    <m/>
    <m/>
    <m/>
    <m/>
    <m/>
    <m/>
    <m/>
    <m/>
    <n v="37670.839999999997"/>
    <m/>
    <m/>
    <m/>
    <m/>
    <m/>
    <m/>
    <m/>
    <m/>
    <m/>
    <m/>
    <x v="0"/>
    <x v="0"/>
    <m/>
  </r>
  <r>
    <s v=""/>
    <s v=" E0607_101350"/>
    <s v="Post Preliminary Design - Identify Facilities Monitoring Application Needs (conditioning, commissioning, testing)"/>
    <s v="6.07.02.09"/>
    <x v="0"/>
    <d v="2024-02-21T00:00:00"/>
    <d v="2024-04-30T00:00:00"/>
    <s v="mahmed"/>
    <s v="jpjamilk"/>
    <n v="24876.97"/>
    <s v="EDIA"/>
    <s v="C"/>
    <s v="Labor"/>
    <s v="TEC"/>
    <m/>
    <s v="BNL"/>
    <s v="PED"/>
    <s v="CONT"/>
    <x v="11"/>
    <m/>
    <m/>
    <m/>
    <m/>
    <m/>
    <m/>
    <m/>
    <m/>
    <n v="24876.97"/>
    <m/>
    <m/>
    <m/>
    <m/>
    <m/>
    <m/>
    <m/>
    <m/>
    <m/>
    <m/>
    <x v="0"/>
    <x v="0"/>
    <m/>
  </r>
  <r>
    <s v=""/>
    <s v=" E0607_101710"/>
    <s v="Final Design - Facilities Monitoring Requirements Document"/>
    <s v="6.07.02.09"/>
    <x v="0"/>
    <d v="2024-05-01T00:00:00"/>
    <d v="2024-06-05T00:00:00"/>
    <s v="mahmed"/>
    <s v="jpjamilk"/>
    <n v="41082.54"/>
    <s v="EDIA"/>
    <s v="C"/>
    <s v="Labor"/>
    <s v="TEC"/>
    <m/>
    <s v="BNL"/>
    <s v="PED"/>
    <s v="CONT"/>
    <x v="6"/>
    <m/>
    <m/>
    <m/>
    <m/>
    <m/>
    <m/>
    <m/>
    <m/>
    <n v="41082.54"/>
    <m/>
    <m/>
    <m/>
    <m/>
    <m/>
    <m/>
    <m/>
    <m/>
    <m/>
    <m/>
    <x v="0"/>
    <x v="0"/>
    <m/>
  </r>
  <r>
    <s v=""/>
    <s v=" E0607_101930"/>
    <s v="Final Design - Facilities Monitoring Interface Control Document"/>
    <s v="6.07.02.09"/>
    <x v="0"/>
    <d v="2024-06-06T00:00:00"/>
    <d v="2024-07-11T00:00:00"/>
    <s v="mahmed"/>
    <s v="jpjamilk"/>
    <n v="41082.54"/>
    <s v="EDIA"/>
    <s v="C"/>
    <s v="Labor"/>
    <s v="TEC"/>
    <m/>
    <s v="BNL"/>
    <s v="PED"/>
    <s v="CONT"/>
    <x v="6"/>
    <m/>
    <m/>
    <m/>
    <m/>
    <m/>
    <m/>
    <m/>
    <m/>
    <n v="41082.54"/>
    <m/>
    <m/>
    <m/>
    <m/>
    <m/>
    <m/>
    <m/>
    <m/>
    <m/>
    <m/>
    <x v="0"/>
    <x v="0"/>
    <m/>
  </r>
  <r>
    <s v=""/>
    <s v=" E0607_102215"/>
    <s v="Final Design - Facilities Monitoring HW Specification Document"/>
    <s v="6.07.02.09"/>
    <x v="0"/>
    <d v="2024-07-12T00:00:00"/>
    <d v="2024-08-15T00:00:00"/>
    <s v="mahmed"/>
    <s v="jpjamilk"/>
    <n v="41082.54"/>
    <s v="EDIA"/>
    <s v="C"/>
    <s v="Labor"/>
    <s v="TEC"/>
    <m/>
    <s v="BNL"/>
    <s v="PED"/>
    <s v="CONT"/>
    <x v="6"/>
    <m/>
    <m/>
    <m/>
    <m/>
    <m/>
    <m/>
    <m/>
    <m/>
    <n v="41082.54"/>
    <m/>
    <m/>
    <m/>
    <m/>
    <m/>
    <m/>
    <m/>
    <m/>
    <m/>
    <m/>
    <x v="0"/>
    <x v="0"/>
    <m/>
  </r>
  <r>
    <s v=""/>
    <s v=" E0607_102315"/>
    <s v="Final Design - Facilities Monitoring SW/HW Block Diagrams"/>
    <s v="6.07.02.09"/>
    <x v="0"/>
    <d v="2024-08-16T00:00:00"/>
    <d v="2024-09-20T00:00:00"/>
    <s v="mahmed"/>
    <s v="jpjamilk"/>
    <n v="41082.54"/>
    <s v="EDIA"/>
    <s v="C"/>
    <s v="Labor"/>
    <s v="TEC"/>
    <m/>
    <s v="BNL"/>
    <s v="PED"/>
    <s v="CONT"/>
    <x v="6"/>
    <m/>
    <m/>
    <m/>
    <m/>
    <m/>
    <m/>
    <m/>
    <m/>
    <n v="41082.54"/>
    <m/>
    <m/>
    <m/>
    <m/>
    <m/>
    <m/>
    <m/>
    <m/>
    <m/>
    <m/>
    <x v="0"/>
    <x v="0"/>
    <m/>
  </r>
  <r>
    <s v=""/>
    <s v=" E0607_102510"/>
    <s v="Final Design - Facilities Monitoring SW Specification Document"/>
    <s v="6.07.02.09"/>
    <x v="0"/>
    <d v="2024-09-23T00:00:00"/>
    <d v="2024-10-28T00:00:00"/>
    <s v="mahmed"/>
    <s v="jpjamilk"/>
    <n v="42175.33"/>
    <s v="EDIA"/>
    <s v="C"/>
    <s v="Labor"/>
    <s v="TEC"/>
    <m/>
    <s v="BNL"/>
    <s v="PED"/>
    <s v="CONT"/>
    <x v="6"/>
    <m/>
    <m/>
    <m/>
    <m/>
    <m/>
    <m/>
    <m/>
    <m/>
    <n v="10122.08"/>
    <n v="32053.25"/>
    <m/>
    <m/>
    <m/>
    <m/>
    <m/>
    <m/>
    <m/>
    <m/>
    <m/>
    <x v="0"/>
    <x v="0"/>
    <m/>
  </r>
  <r>
    <s v=""/>
    <s v=" E0607_102710"/>
    <s v="Final Design - Facilities Monitoring CD3 Prep"/>
    <s v="6.07.02.09"/>
    <x v="0"/>
    <d v="2024-10-29T00:00:00"/>
    <d v="2025-02-19T00:00:00"/>
    <s v="mahmed"/>
    <s v="jpjamilk"/>
    <n v="127561.27"/>
    <s v="EDIA"/>
    <s v="C"/>
    <s v="Labor"/>
    <s v="TEC"/>
    <m/>
    <s v="BNL"/>
    <s v="PED"/>
    <s v="CONT"/>
    <x v="6"/>
    <m/>
    <m/>
    <m/>
    <m/>
    <m/>
    <m/>
    <m/>
    <m/>
    <m/>
    <n v="127561.27"/>
    <m/>
    <m/>
    <m/>
    <m/>
    <m/>
    <m/>
    <m/>
    <m/>
    <m/>
    <x v="0"/>
    <x v="0"/>
    <m/>
  </r>
  <r>
    <s v=""/>
    <s v=" E0607_103005"/>
    <s v="Driver Development for Environmental Monitoring (for each device type)"/>
    <s v="6.07.02.09"/>
    <x v="0"/>
    <d v="2025-02-20T00:00:00"/>
    <d v="2026-04-30T00:00:00"/>
    <s v="mahmed"/>
    <s v="jpjamilk"/>
    <n v="80784.69"/>
    <s v="EDIA"/>
    <s v="C"/>
    <s v="Labor"/>
    <s v="TEC"/>
    <m/>
    <s v="BNL"/>
    <s v="PED"/>
    <s v="CONT"/>
    <x v="9"/>
    <m/>
    <m/>
    <m/>
    <m/>
    <m/>
    <m/>
    <m/>
    <m/>
    <m/>
    <n v="42008.04"/>
    <n v="38776.65"/>
    <m/>
    <m/>
    <m/>
    <m/>
    <m/>
    <m/>
    <m/>
    <m/>
    <x v="0"/>
    <x v="0"/>
    <m/>
  </r>
  <r>
    <s v=""/>
    <s v=" E0607_103010"/>
    <s v="Driver Development for Electrical Systems Monitoring (for each device type)"/>
    <s v="6.07.02.09"/>
    <x v="0"/>
    <d v="2025-02-20T00:00:00"/>
    <d v="2026-04-30T00:00:00"/>
    <s v="mahmed"/>
    <s v="jpjamilk"/>
    <n v="80784.69"/>
    <s v="EDIA"/>
    <s v="C"/>
    <s v="Labor"/>
    <s v="TEC"/>
    <m/>
    <s v="BNL"/>
    <s v="PED"/>
    <s v="CONT"/>
    <x v="9"/>
    <m/>
    <m/>
    <m/>
    <m/>
    <m/>
    <m/>
    <m/>
    <m/>
    <m/>
    <n v="42008.04"/>
    <n v="38776.65"/>
    <m/>
    <m/>
    <m/>
    <m/>
    <m/>
    <m/>
    <m/>
    <m/>
    <x v="0"/>
    <x v="0"/>
    <m/>
  </r>
  <r>
    <s v=""/>
    <s v=" E0607_103935"/>
    <s v="Driver Development for Compressed Air Monitoring (for each device type)"/>
    <s v="6.07.02.09"/>
    <x v="0"/>
    <d v="2026-05-01T00:00:00"/>
    <d v="2027-02-19T00:00:00"/>
    <s v="mahmed"/>
    <s v="jpjamilk"/>
    <n v="83583.37"/>
    <s v="EDIA"/>
    <s v="C"/>
    <s v="Labor"/>
    <s v="TEC"/>
    <m/>
    <s v="BNL"/>
    <s v="PED"/>
    <s v="CONT"/>
    <x v="9"/>
    <m/>
    <m/>
    <m/>
    <m/>
    <m/>
    <m/>
    <m/>
    <m/>
    <m/>
    <m/>
    <n v="44299.19"/>
    <n v="39284.18"/>
    <m/>
    <m/>
    <m/>
    <m/>
    <m/>
    <m/>
    <m/>
    <x v="0"/>
    <x v="0"/>
    <m/>
  </r>
  <r>
    <s v=""/>
    <s v=" E0607_103015"/>
    <s v="SW Interface for Environmental Monitoring  (for each device type)"/>
    <s v="6.07.02.09"/>
    <x v="0"/>
    <d v="2025-02-20T00:00:00"/>
    <d v="2026-04-30T00:00:00"/>
    <s v="mahmed"/>
    <s v="jpjamilk"/>
    <n v="80784.69"/>
    <s v="EDIA"/>
    <s v="C"/>
    <s v="Labor"/>
    <s v="TEC"/>
    <m/>
    <s v="BNL"/>
    <s v="PED"/>
    <s v="CONT"/>
    <x v="9"/>
    <m/>
    <m/>
    <m/>
    <m/>
    <m/>
    <m/>
    <m/>
    <m/>
    <m/>
    <n v="42008.04"/>
    <n v="38776.65"/>
    <m/>
    <m/>
    <m/>
    <m/>
    <m/>
    <m/>
    <m/>
    <m/>
    <x v="0"/>
    <x v="0"/>
    <m/>
  </r>
  <r>
    <s v=""/>
    <s v=" E0607_103020"/>
    <s v="SW Interface for Electrical Systems Monitoring  (for each device type)"/>
    <s v="6.07.02.09"/>
    <x v="0"/>
    <d v="2025-02-20T00:00:00"/>
    <d v="2026-04-30T00:00:00"/>
    <s v="mahmed"/>
    <s v="jpjamilk"/>
    <n v="80784.69"/>
    <s v="EDIA"/>
    <s v="C"/>
    <s v="Labor"/>
    <s v="TEC"/>
    <m/>
    <s v="BNL"/>
    <s v="PED"/>
    <s v="CONT"/>
    <x v="9"/>
    <m/>
    <m/>
    <m/>
    <m/>
    <m/>
    <m/>
    <m/>
    <m/>
    <m/>
    <n v="42008.04"/>
    <n v="38776.65"/>
    <m/>
    <m/>
    <m/>
    <m/>
    <m/>
    <m/>
    <m/>
    <m/>
    <x v="0"/>
    <x v="0"/>
    <m/>
  </r>
  <r>
    <s v=""/>
    <s v=" E0607_103940"/>
    <s v="SW Interface for Compressed Air Monitoring  (for each device type)"/>
    <s v="6.07.02.09"/>
    <x v="0"/>
    <d v="2026-05-01T00:00:00"/>
    <d v="2027-02-19T00:00:00"/>
    <s v="mahmed"/>
    <s v="jpjamilk"/>
    <n v="83583.37"/>
    <s v="EDIA"/>
    <s v="C"/>
    <s v="Labor"/>
    <s v="TEC"/>
    <m/>
    <s v="BNL"/>
    <s v="PED"/>
    <s v="CONT"/>
    <x v="9"/>
    <m/>
    <m/>
    <m/>
    <m/>
    <m/>
    <m/>
    <m/>
    <m/>
    <m/>
    <m/>
    <n v="44299.19"/>
    <n v="39284.18"/>
    <m/>
    <m/>
    <m/>
    <m/>
    <m/>
    <m/>
    <m/>
    <x v="0"/>
    <x v="0"/>
    <m/>
  </r>
  <r>
    <s v=""/>
    <s v=" E0607_105155"/>
    <s v="Implementation - App Development for Facilities Monitoring"/>
    <s v="6.07.02.09"/>
    <x v="0"/>
    <d v="2027-02-22T00:00:00"/>
    <d v="2027-06-07T00:00:00"/>
    <s v="mahmed"/>
    <s v="jpjamilk"/>
    <n v="14184.79"/>
    <s v="EDIA"/>
    <s v="C"/>
    <s v="Labor"/>
    <s v="TEC"/>
    <m/>
    <s v="BNL"/>
    <s v="PED"/>
    <s v="CONT"/>
    <x v="9"/>
    <m/>
    <m/>
    <m/>
    <m/>
    <m/>
    <m/>
    <m/>
    <m/>
    <m/>
    <m/>
    <m/>
    <n v="14184.79"/>
    <m/>
    <m/>
    <m/>
    <m/>
    <m/>
    <m/>
    <m/>
    <x v="0"/>
    <x v="0"/>
    <m/>
  </r>
  <r>
    <s v=""/>
    <s v=" E0607_105160"/>
    <s v="Implementation - Pre-Injector IRR Support for Facilities Monitoring"/>
    <s v="6.07.02.09"/>
    <x v="0"/>
    <d v="2027-02-22T00:00:00"/>
    <d v="2027-06-07T00:00:00"/>
    <s v="mahmed"/>
    <s v="jpjamilk"/>
    <n v="14184.79"/>
    <s v="EDIA"/>
    <s v="C"/>
    <s v="Labor"/>
    <s v="TEC"/>
    <m/>
    <s v="BNL"/>
    <s v="PED"/>
    <s v="CONT"/>
    <x v="8"/>
    <m/>
    <m/>
    <m/>
    <m/>
    <m/>
    <m/>
    <m/>
    <m/>
    <m/>
    <m/>
    <m/>
    <n v="14184.79"/>
    <m/>
    <m/>
    <m/>
    <m/>
    <m/>
    <m/>
    <m/>
    <x v="0"/>
    <x v="0"/>
    <m/>
  </r>
  <r>
    <s v=""/>
    <s v=" E0607_105165"/>
    <s v="Implementation - ESR IRR Support for Facilities Monitoring"/>
    <s v="6.07.02.09"/>
    <x v="0"/>
    <d v="2027-02-22T00:00:00"/>
    <d v="2027-06-07T00:00:00"/>
    <s v="mahmed"/>
    <s v="jpjamilk"/>
    <n v="14184.79"/>
    <s v="EDIA"/>
    <s v="C"/>
    <s v="Labor"/>
    <s v="TEC"/>
    <m/>
    <s v="BNL"/>
    <s v="PED"/>
    <s v="CONT"/>
    <x v="8"/>
    <m/>
    <m/>
    <m/>
    <m/>
    <m/>
    <m/>
    <m/>
    <m/>
    <m/>
    <m/>
    <m/>
    <n v="14184.79"/>
    <m/>
    <m/>
    <m/>
    <m/>
    <m/>
    <m/>
    <m/>
    <x v="0"/>
    <x v="0"/>
    <m/>
  </r>
  <r>
    <s v=""/>
    <s v=" E0607_105170"/>
    <s v="Implementation - HSR IRR Support for Facilities Monitoring"/>
    <s v="6.07.02.09"/>
    <x v="0"/>
    <d v="2027-02-22T00:00:00"/>
    <d v="2027-06-07T00:00:00"/>
    <s v="mahmed"/>
    <s v="jpjamilk"/>
    <n v="14184.79"/>
    <s v="EDIA"/>
    <s v="C"/>
    <s v="Labor"/>
    <s v="TEC"/>
    <m/>
    <s v="BNL"/>
    <s v="PED"/>
    <s v="CONT"/>
    <x v="8"/>
    <m/>
    <m/>
    <m/>
    <m/>
    <m/>
    <m/>
    <m/>
    <m/>
    <m/>
    <m/>
    <m/>
    <n v="14184.79"/>
    <m/>
    <m/>
    <m/>
    <m/>
    <m/>
    <m/>
    <m/>
    <x v="0"/>
    <x v="0"/>
    <m/>
  </r>
  <r>
    <s v=""/>
    <s v=" E0607_105175"/>
    <s v="Implementation - RCS IRR Support for Facilities Monitoring"/>
    <s v="6.07.02.09"/>
    <x v="0"/>
    <d v="2027-02-22T00:00:00"/>
    <d v="2027-06-07T00:00:00"/>
    <s v="mahmed"/>
    <s v="jpjamilk"/>
    <n v="14184.79"/>
    <s v="EDIA"/>
    <s v="C"/>
    <s v="Labor"/>
    <s v="TEC"/>
    <m/>
    <s v="BNL"/>
    <s v="PED"/>
    <s v="CONT"/>
    <x v="8"/>
    <m/>
    <m/>
    <m/>
    <m/>
    <m/>
    <m/>
    <m/>
    <m/>
    <m/>
    <m/>
    <m/>
    <n v="14184.79"/>
    <m/>
    <m/>
    <m/>
    <m/>
    <m/>
    <m/>
    <m/>
    <x v="0"/>
    <x v="0"/>
    <m/>
  </r>
  <r>
    <s v=""/>
    <s v=" E0607_105180"/>
    <s v="Implementation - SHC IRR Support for Facilities Monitoring"/>
    <s v="6.07.02.09"/>
    <x v="0"/>
    <d v="2027-02-22T00:00:00"/>
    <d v="2027-06-07T00:00:00"/>
    <s v="mahmed"/>
    <s v="jpjamilk"/>
    <n v="14184.79"/>
    <s v="EDIA"/>
    <s v="C"/>
    <s v="Labor"/>
    <s v="TEC"/>
    <m/>
    <s v="BNL"/>
    <s v="PED"/>
    <s v="CONT"/>
    <x v="8"/>
    <m/>
    <m/>
    <m/>
    <m/>
    <m/>
    <m/>
    <m/>
    <m/>
    <m/>
    <m/>
    <m/>
    <n v="14184.79"/>
    <m/>
    <m/>
    <m/>
    <m/>
    <m/>
    <m/>
    <m/>
    <x v="0"/>
    <x v="0"/>
    <m/>
  </r>
  <r>
    <s v=""/>
    <s v=" E0607_105895"/>
    <s v="Integration - App Development for Facilities Monitoring"/>
    <s v="6.07.02.09"/>
    <x v="0"/>
    <d v="2027-06-08T00:00:00"/>
    <d v="2027-09-22T00:00:00"/>
    <s v="mahmed"/>
    <s v="jpjamilk"/>
    <n v="14184.79"/>
    <s v="EDIA"/>
    <s v="C"/>
    <s v="Labor"/>
    <s v="TEC"/>
    <m/>
    <s v="BNL"/>
    <s v="PED"/>
    <s v="CONT"/>
    <x v="9"/>
    <m/>
    <m/>
    <m/>
    <m/>
    <m/>
    <m/>
    <m/>
    <m/>
    <m/>
    <m/>
    <m/>
    <n v="14184.79"/>
    <m/>
    <m/>
    <m/>
    <m/>
    <m/>
    <m/>
    <m/>
    <x v="0"/>
    <x v="0"/>
    <m/>
  </r>
  <r>
    <s v=""/>
    <s v=" E0607_105900"/>
    <s v="Integration - Facilities Monitoring End to end Testing for Each Type for Pre-Injector (by instance)"/>
    <s v="6.07.02.09"/>
    <x v="0"/>
    <d v="2027-06-08T00:00:00"/>
    <d v="2027-09-22T00:00:00"/>
    <s v="mahmed"/>
    <s v="jpjamilk"/>
    <n v="14184.79"/>
    <s v="EDIA"/>
    <s v="C"/>
    <s v="Labor"/>
    <s v="TEC"/>
    <m/>
    <s v="BNL"/>
    <s v="PED"/>
    <s v="CONT"/>
    <x v="8"/>
    <m/>
    <m/>
    <m/>
    <m/>
    <m/>
    <m/>
    <m/>
    <m/>
    <m/>
    <m/>
    <m/>
    <n v="14184.79"/>
    <m/>
    <m/>
    <m/>
    <m/>
    <m/>
    <m/>
    <m/>
    <x v="0"/>
    <x v="0"/>
    <m/>
  </r>
  <r>
    <s v=""/>
    <s v=" E0607_105905"/>
    <s v="Integration - Facilities Monitoring End to end Testing for Each Type for ESR (by instance)"/>
    <s v="6.07.02.09"/>
    <x v="0"/>
    <d v="2027-06-08T00:00:00"/>
    <d v="2027-09-22T00:00:00"/>
    <s v="mahmed"/>
    <s v="jpjamilk"/>
    <n v="14184.79"/>
    <s v="EDIA"/>
    <s v="C"/>
    <s v="Labor"/>
    <s v="TEC"/>
    <m/>
    <s v="BNL"/>
    <s v="PED"/>
    <s v="CONT"/>
    <x v="8"/>
    <m/>
    <m/>
    <m/>
    <m/>
    <m/>
    <m/>
    <m/>
    <m/>
    <m/>
    <m/>
    <m/>
    <n v="14184.79"/>
    <m/>
    <m/>
    <m/>
    <m/>
    <m/>
    <m/>
    <m/>
    <x v="0"/>
    <x v="0"/>
    <m/>
  </r>
  <r>
    <s v=""/>
    <s v=" E0607_105910"/>
    <s v="Integration - Facilities Monitoring End to end Testing for Each Type for HSR (by instance)"/>
    <s v="6.07.02.09"/>
    <x v="0"/>
    <d v="2027-06-08T00:00:00"/>
    <d v="2027-09-22T00:00:00"/>
    <s v="mahmed"/>
    <s v="jpjamilk"/>
    <n v="14184.79"/>
    <s v="EDIA"/>
    <s v="C"/>
    <s v="Labor"/>
    <s v="TEC"/>
    <m/>
    <s v="BNL"/>
    <s v="PED"/>
    <s v="CONT"/>
    <x v="8"/>
    <m/>
    <m/>
    <m/>
    <m/>
    <m/>
    <m/>
    <m/>
    <m/>
    <m/>
    <m/>
    <m/>
    <n v="14184.79"/>
    <m/>
    <m/>
    <m/>
    <m/>
    <m/>
    <m/>
    <m/>
    <x v="0"/>
    <x v="0"/>
    <m/>
  </r>
  <r>
    <s v=""/>
    <s v=" E0607_105915"/>
    <s v="Integration - Facilities Monitoring End to end Testing for Each Type for RCS (by instance)"/>
    <s v="6.07.02.09"/>
    <x v="0"/>
    <d v="2027-06-08T00:00:00"/>
    <d v="2027-09-22T00:00:00"/>
    <s v="mahmed"/>
    <s v="jpjamilk"/>
    <n v="14184.79"/>
    <s v="EDIA"/>
    <s v="C"/>
    <s v="Labor"/>
    <s v="TEC"/>
    <m/>
    <s v="BNL"/>
    <s v="PED"/>
    <s v="CONT"/>
    <x v="8"/>
    <m/>
    <m/>
    <m/>
    <m/>
    <m/>
    <m/>
    <m/>
    <m/>
    <m/>
    <m/>
    <m/>
    <n v="14184.79"/>
    <m/>
    <m/>
    <m/>
    <m/>
    <m/>
    <m/>
    <m/>
    <x v="0"/>
    <x v="0"/>
    <m/>
  </r>
  <r>
    <s v=""/>
    <s v=" E0607_105920"/>
    <s v="Integration - Facilities Monitoring End to end Testing for Each Type for SHC (by instance)"/>
    <s v="6.07.02.09"/>
    <x v="0"/>
    <d v="2027-06-08T00:00:00"/>
    <d v="2027-09-22T00:00:00"/>
    <s v="mahmed"/>
    <s v="jpjamilk"/>
    <n v="14184.79"/>
    <s v="EDIA"/>
    <s v="C"/>
    <s v="Labor"/>
    <s v="TEC"/>
    <m/>
    <s v="BNL"/>
    <s v="PED"/>
    <s v="CONT"/>
    <x v="8"/>
    <m/>
    <m/>
    <m/>
    <m/>
    <m/>
    <m/>
    <m/>
    <m/>
    <m/>
    <m/>
    <m/>
    <n v="14184.79"/>
    <m/>
    <m/>
    <m/>
    <m/>
    <m/>
    <m/>
    <m/>
    <x v="0"/>
    <x v="0"/>
    <m/>
  </r>
  <r>
    <s v=""/>
    <s v=" E0607_106070"/>
    <s v="Integration - Pre-Injector ARR Support for Facilities Monitoring"/>
    <s v="6.07.02.09"/>
    <x v="0"/>
    <d v="2027-09-23T00:00:00"/>
    <d v="2028-01-13T00:00:00"/>
    <s v="mahmed"/>
    <s v="jpjamilk"/>
    <n v="18708.64"/>
    <s v="EDIA"/>
    <s v="C"/>
    <s v="Labor"/>
    <s v="TEC"/>
    <m/>
    <s v="BNL"/>
    <s v="PED"/>
    <s v="CONT"/>
    <x v="8"/>
    <m/>
    <m/>
    <m/>
    <m/>
    <m/>
    <m/>
    <m/>
    <m/>
    <m/>
    <m/>
    <m/>
    <n v="1496.69"/>
    <n v="17211.95"/>
    <m/>
    <m/>
    <m/>
    <m/>
    <m/>
    <m/>
    <x v="0"/>
    <x v="0"/>
    <m/>
  </r>
  <r>
    <s v=""/>
    <s v=" E0607_106075"/>
    <s v="Integration - ESR ARR Support for Facilities Monitoring"/>
    <s v="6.07.02.09"/>
    <x v="0"/>
    <d v="2027-09-23T00:00:00"/>
    <d v="2028-01-13T00:00:00"/>
    <s v="mahmed"/>
    <s v="jpjamilk"/>
    <n v="18708.64"/>
    <s v="EDIA"/>
    <s v="C"/>
    <s v="Labor"/>
    <s v="TEC"/>
    <m/>
    <s v="BNL"/>
    <s v="PED"/>
    <s v="CONT"/>
    <x v="8"/>
    <m/>
    <m/>
    <m/>
    <m/>
    <m/>
    <m/>
    <m/>
    <m/>
    <m/>
    <m/>
    <m/>
    <n v="1496.69"/>
    <n v="17211.95"/>
    <m/>
    <m/>
    <m/>
    <m/>
    <m/>
    <m/>
    <x v="0"/>
    <x v="0"/>
    <m/>
  </r>
  <r>
    <s v=""/>
    <s v=" E0607_106080"/>
    <s v="Integration - HSR ARR Support for Facilities Monitoring"/>
    <s v="6.07.02.09"/>
    <x v="0"/>
    <d v="2027-09-23T00:00:00"/>
    <d v="2028-01-13T00:00:00"/>
    <s v="mahmed"/>
    <s v="jpjamilk"/>
    <n v="18708.64"/>
    <s v="EDIA"/>
    <s v="C"/>
    <s v="Labor"/>
    <s v="TEC"/>
    <m/>
    <s v="BNL"/>
    <s v="PED"/>
    <s v="CONT"/>
    <x v="8"/>
    <m/>
    <m/>
    <m/>
    <m/>
    <m/>
    <m/>
    <m/>
    <m/>
    <m/>
    <m/>
    <m/>
    <n v="1496.69"/>
    <n v="17211.95"/>
    <m/>
    <m/>
    <m/>
    <m/>
    <m/>
    <m/>
    <x v="0"/>
    <x v="0"/>
    <m/>
  </r>
  <r>
    <s v=""/>
    <s v=" E0607_106085"/>
    <s v="Integration - RCS ARR Support for Facilities Monitoring"/>
    <s v="6.07.02.09"/>
    <x v="0"/>
    <d v="2027-09-23T00:00:00"/>
    <d v="2028-01-13T00:00:00"/>
    <s v="mahmed"/>
    <s v="jpjamilk"/>
    <n v="18708.64"/>
    <s v="EDIA"/>
    <s v="C"/>
    <s v="Labor"/>
    <s v="TEC"/>
    <m/>
    <s v="BNL"/>
    <s v="PED"/>
    <s v="CONT"/>
    <x v="8"/>
    <m/>
    <m/>
    <m/>
    <m/>
    <m/>
    <m/>
    <m/>
    <m/>
    <m/>
    <m/>
    <m/>
    <n v="1496.69"/>
    <n v="17211.95"/>
    <m/>
    <m/>
    <m/>
    <m/>
    <m/>
    <m/>
    <x v="0"/>
    <x v="0"/>
    <m/>
  </r>
  <r>
    <s v=""/>
    <s v=" E0607_106090"/>
    <s v="Integration - SHC ARR Support for Facilities Monitoring"/>
    <s v="6.07.02.09"/>
    <x v="0"/>
    <d v="2027-09-23T00:00:00"/>
    <d v="2028-01-13T00:00:00"/>
    <s v="mahmed"/>
    <s v="jpjamilk"/>
    <n v="18708.64"/>
    <s v="EDIA"/>
    <s v="C"/>
    <s v="Labor"/>
    <s v="TEC"/>
    <m/>
    <s v="BNL"/>
    <s v="PED"/>
    <s v="CONT"/>
    <x v="8"/>
    <m/>
    <m/>
    <m/>
    <m/>
    <m/>
    <m/>
    <m/>
    <m/>
    <m/>
    <m/>
    <m/>
    <n v="1496.69"/>
    <n v="17211.95"/>
    <m/>
    <m/>
    <m/>
    <m/>
    <m/>
    <m/>
    <x v="0"/>
    <x v="0"/>
    <m/>
  </r>
  <r>
    <s v=""/>
    <s v=" E0607_100290"/>
    <s v="Preliminary Design - Support Safety Systems Prototype Activities (time series logging, archiving)"/>
    <s v="6.07.02.10"/>
    <x v="0"/>
    <d v="2023-06-05T00:00:00"/>
    <d v="2023-06-27T00:00:00"/>
    <s v="mahmed"/>
    <s v="jpjamilk"/>
    <n v="1482.96"/>
    <s v="EDIA"/>
    <s v="C"/>
    <s v="Labor"/>
    <s v="TEC"/>
    <m/>
    <s v="BNL"/>
    <s v="PED"/>
    <s v="CONT"/>
    <x v="11"/>
    <m/>
    <m/>
    <m/>
    <m/>
    <m/>
    <m/>
    <m/>
    <n v="1482.96"/>
    <m/>
    <m/>
    <m/>
    <m/>
    <m/>
    <m/>
    <m/>
    <m/>
    <m/>
    <m/>
    <m/>
    <x v="0"/>
    <x v="0"/>
    <m/>
  </r>
  <r>
    <s v=""/>
    <s v=" E0607_100515"/>
    <s v="Preliminary Design - Update Safety Systems CD Document (alternatives, questions)"/>
    <s v="6.07.02.10"/>
    <x v="0"/>
    <d v="2023-06-28T00:00:00"/>
    <d v="2024-02-20T00:00:00"/>
    <s v="mahmed"/>
    <s v="jpjamilk"/>
    <n v="55997.84"/>
    <s v="EDIA"/>
    <s v="C"/>
    <s v="Labor"/>
    <s v="TEC"/>
    <m/>
    <s v="BNL"/>
    <s v="PED"/>
    <s v="CONT"/>
    <x v="11"/>
    <m/>
    <m/>
    <m/>
    <m/>
    <m/>
    <m/>
    <m/>
    <n v="23099.11"/>
    <n v="32898.730000000003"/>
    <m/>
    <m/>
    <m/>
    <m/>
    <m/>
    <m/>
    <m/>
    <m/>
    <m/>
    <m/>
    <x v="0"/>
    <x v="0"/>
    <m/>
  </r>
  <r>
    <s v=""/>
    <s v=" E0607_100520"/>
    <s v="Preliminary Design - Support Safety Systems Activities"/>
    <s v="6.07.02.10"/>
    <x v="0"/>
    <d v="2023-06-28T00:00:00"/>
    <d v="2024-06-05T00:00:00"/>
    <s v="mahmed"/>
    <s v="jpjamilk"/>
    <n v="162290.76"/>
    <s v="EDIA"/>
    <s v="C"/>
    <s v="Labor"/>
    <s v="TEC"/>
    <m/>
    <s v="BNL"/>
    <s v="PED"/>
    <s v="CONT"/>
    <x v="11"/>
    <m/>
    <m/>
    <m/>
    <m/>
    <m/>
    <m/>
    <m/>
    <n v="45579.53"/>
    <n v="116711.23"/>
    <m/>
    <m/>
    <m/>
    <m/>
    <m/>
    <m/>
    <m/>
    <m/>
    <m/>
    <m/>
    <x v="0"/>
    <x v="0"/>
    <m/>
  </r>
  <r>
    <s v=""/>
    <s v=" E0607_101355"/>
    <s v="Post Preliminary Design - Identify Safety Systems Device Types (testing and commissioning)"/>
    <s v="6.07.02.10"/>
    <x v="0"/>
    <d v="2024-02-21T00:00:00"/>
    <d v="2024-06-05T00:00:00"/>
    <s v="mahmed"/>
    <s v="jpjamilk"/>
    <n v="57941.17"/>
    <s v="EDIA"/>
    <s v="C"/>
    <s v="Labor"/>
    <s v="TEC"/>
    <m/>
    <s v="BNL"/>
    <s v="PED"/>
    <s v="CONT"/>
    <x v="11"/>
    <m/>
    <m/>
    <m/>
    <m/>
    <m/>
    <m/>
    <m/>
    <m/>
    <n v="57941.17"/>
    <m/>
    <m/>
    <m/>
    <m/>
    <m/>
    <m/>
    <m/>
    <m/>
    <m/>
    <m/>
    <x v="0"/>
    <x v="0"/>
    <m/>
  </r>
  <r>
    <s v=""/>
    <s v=" E0607_101360"/>
    <s v="Post Preliminary Design - Identify Safety Systems Application Needs (conditioning, commissioning, testing)"/>
    <s v="6.07.02.10"/>
    <x v="0"/>
    <d v="2024-02-21T00:00:00"/>
    <d v="2024-06-05T00:00:00"/>
    <s v="mahmed"/>
    <s v="jpjamilk"/>
    <n v="37604.199999999997"/>
    <s v="EDIA"/>
    <s v="C"/>
    <s v="Labor"/>
    <s v="TEC"/>
    <m/>
    <s v="BNL"/>
    <s v="PED"/>
    <s v="CONT"/>
    <x v="11"/>
    <m/>
    <m/>
    <m/>
    <m/>
    <m/>
    <m/>
    <m/>
    <m/>
    <n v="37604.199999999997"/>
    <m/>
    <m/>
    <m/>
    <m/>
    <m/>
    <m/>
    <m/>
    <m/>
    <m/>
    <m/>
    <x v="0"/>
    <x v="0"/>
    <m/>
  </r>
  <r>
    <s v=""/>
    <s v=" E0607_101945"/>
    <s v="Final Design - Safety Systems Requirements Document"/>
    <s v="6.07.02.10"/>
    <x v="0"/>
    <d v="2024-06-06T00:00:00"/>
    <d v="2024-07-11T00:00:00"/>
    <s v="mahmed"/>
    <s v="jpjamilk"/>
    <n v="65903.28"/>
    <s v="EDIA"/>
    <s v="C"/>
    <s v="Labor"/>
    <s v="TEC"/>
    <m/>
    <s v="BNL"/>
    <s v="PED"/>
    <s v="CONT"/>
    <x v="6"/>
    <m/>
    <m/>
    <m/>
    <m/>
    <m/>
    <m/>
    <m/>
    <m/>
    <n v="65903.28"/>
    <m/>
    <m/>
    <m/>
    <m/>
    <m/>
    <m/>
    <m/>
    <m/>
    <m/>
    <m/>
    <x v="0"/>
    <x v="0"/>
    <m/>
  </r>
  <r>
    <s v=""/>
    <s v=" E0607_102220"/>
    <s v="Final Design - Safety Systems Interface Control Document"/>
    <s v="6.07.02.10"/>
    <x v="0"/>
    <d v="2024-07-12T00:00:00"/>
    <d v="2024-08-15T00:00:00"/>
    <s v="mahmed"/>
    <s v="jpjamilk"/>
    <n v="65903.28"/>
    <s v="EDIA"/>
    <s v="C"/>
    <s v="Labor"/>
    <s v="TEC"/>
    <m/>
    <s v="BNL"/>
    <s v="PED"/>
    <s v="CONT"/>
    <x v="6"/>
    <m/>
    <m/>
    <m/>
    <m/>
    <m/>
    <m/>
    <m/>
    <m/>
    <n v="65903.28"/>
    <m/>
    <m/>
    <m/>
    <m/>
    <m/>
    <m/>
    <m/>
    <m/>
    <m/>
    <m/>
    <x v="0"/>
    <x v="0"/>
    <m/>
  </r>
  <r>
    <s v=""/>
    <s v=" E0607_102320"/>
    <s v="Final Design - Safety Systems HW Specification Document"/>
    <s v="6.07.02.10"/>
    <x v="0"/>
    <d v="2024-08-16T00:00:00"/>
    <d v="2024-09-20T00:00:00"/>
    <s v="mahmed"/>
    <s v="jpjamilk"/>
    <n v="65903.28"/>
    <s v="EDIA"/>
    <s v="C"/>
    <s v="Labor"/>
    <s v="TEC"/>
    <m/>
    <s v="BNL"/>
    <s v="PED"/>
    <s v="CONT"/>
    <x v="6"/>
    <m/>
    <m/>
    <m/>
    <m/>
    <m/>
    <m/>
    <m/>
    <m/>
    <n v="65903.28"/>
    <m/>
    <m/>
    <m/>
    <m/>
    <m/>
    <m/>
    <m/>
    <m/>
    <m/>
    <m/>
    <x v="0"/>
    <x v="0"/>
    <m/>
  </r>
  <r>
    <s v=""/>
    <s v=" E0607_102515"/>
    <s v="Final Design - Safety Systems SW/HW Block Diagrams"/>
    <s v="6.07.02.10"/>
    <x v="0"/>
    <d v="2024-09-23T00:00:00"/>
    <d v="2024-10-28T00:00:00"/>
    <s v="mahmed"/>
    <s v="jpjamilk"/>
    <n v="67656.31"/>
    <s v="EDIA"/>
    <s v="C"/>
    <s v="Labor"/>
    <s v="TEC"/>
    <m/>
    <s v="BNL"/>
    <s v="PED"/>
    <s v="CONT"/>
    <x v="6"/>
    <m/>
    <m/>
    <m/>
    <m/>
    <m/>
    <m/>
    <m/>
    <m/>
    <n v="16237.51"/>
    <n v="51418.79"/>
    <m/>
    <m/>
    <m/>
    <m/>
    <m/>
    <m/>
    <m/>
    <m/>
    <m/>
    <x v="0"/>
    <x v="0"/>
    <m/>
  </r>
  <r>
    <s v=""/>
    <s v=" E0607_102715"/>
    <s v="Final Design - Safety Systems SW Specification Document"/>
    <s v="6.07.02.10"/>
    <x v="0"/>
    <d v="2024-10-29T00:00:00"/>
    <d v="2024-12-05T00:00:00"/>
    <s v="mahmed"/>
    <s v="jpjamilk"/>
    <n v="68209.89"/>
    <s v="EDIA"/>
    <s v="C"/>
    <s v="Labor"/>
    <s v="TEC"/>
    <m/>
    <s v="BNL"/>
    <s v="PED"/>
    <s v="CONT"/>
    <x v="6"/>
    <m/>
    <m/>
    <m/>
    <m/>
    <m/>
    <m/>
    <m/>
    <m/>
    <m/>
    <n v="68209.89"/>
    <m/>
    <m/>
    <m/>
    <m/>
    <m/>
    <m/>
    <m/>
    <m/>
    <m/>
    <x v="0"/>
    <x v="0"/>
    <m/>
  </r>
  <r>
    <s v=""/>
    <s v=" E0607_102795"/>
    <s v="Final Design - Safety Systems CD3 Prep"/>
    <s v="6.07.02.10"/>
    <x v="0"/>
    <d v="2024-12-06T00:00:00"/>
    <d v="2025-03-26T00:00:00"/>
    <s v="mahmed"/>
    <s v="jpjamilk"/>
    <n v="204629.68"/>
    <s v="EDIA"/>
    <s v="C"/>
    <s v="Labor"/>
    <s v="TEC"/>
    <m/>
    <s v="BNL"/>
    <s v="PED"/>
    <s v="CONT"/>
    <x v="6"/>
    <m/>
    <m/>
    <m/>
    <m/>
    <m/>
    <m/>
    <m/>
    <m/>
    <m/>
    <n v="204629.68"/>
    <m/>
    <m/>
    <m/>
    <m/>
    <m/>
    <m/>
    <m/>
    <m/>
    <m/>
    <x v="0"/>
    <x v="0"/>
    <m/>
  </r>
  <r>
    <s v=""/>
    <s v=" E0607_103195"/>
    <s v="Driver Development for Safety Systems - PLCs (for each device type)"/>
    <s v="6.07.02.10"/>
    <x v="0"/>
    <d v="2025-03-27T00:00:00"/>
    <d v="2026-03-26T00:00:00"/>
    <s v="mahmed"/>
    <s v="jpjamilk"/>
    <n v="109015.97"/>
    <s v="EDIA"/>
    <s v="C"/>
    <s v="Labor"/>
    <s v="TEC"/>
    <m/>
    <s v="BNL"/>
    <s v="PED"/>
    <s v="CONT"/>
    <x v="9"/>
    <m/>
    <m/>
    <m/>
    <m/>
    <m/>
    <m/>
    <m/>
    <m/>
    <m/>
    <n v="57124.37"/>
    <n v="51891.6"/>
    <m/>
    <m/>
    <m/>
    <m/>
    <m/>
    <m/>
    <m/>
    <m/>
    <x v="0"/>
    <x v="0"/>
    <m/>
  </r>
  <r>
    <s v=""/>
    <s v=" E0607_103200"/>
    <s v="Driver Development for Safety Systems - ODH (for each device type)"/>
    <s v="6.07.02.10"/>
    <x v="0"/>
    <d v="2025-03-27T00:00:00"/>
    <d v="2026-03-26T00:00:00"/>
    <s v="mahmed"/>
    <s v="jpjamilk"/>
    <n v="109015.97"/>
    <s v="EDIA"/>
    <s v="C"/>
    <s v="Labor"/>
    <s v="TEC"/>
    <m/>
    <s v="BNL"/>
    <s v="PED"/>
    <s v="CONT"/>
    <x v="9"/>
    <m/>
    <m/>
    <m/>
    <m/>
    <m/>
    <m/>
    <m/>
    <m/>
    <m/>
    <n v="57124.37"/>
    <n v="51891.6"/>
    <m/>
    <m/>
    <m/>
    <m/>
    <m/>
    <m/>
    <m/>
    <m/>
    <x v="0"/>
    <x v="0"/>
    <m/>
  </r>
  <r>
    <s v=""/>
    <s v=" E0607_103865"/>
    <s v="Driver Development for Safety Systems - Data Publishing (for each device type)"/>
    <s v="6.07.02.10"/>
    <x v="0"/>
    <d v="2026-03-27T00:00:00"/>
    <d v="2026-08-17T00:00:00"/>
    <s v="mahmed"/>
    <s v="jpjamilk"/>
    <n v="110982.56"/>
    <s v="EDIA"/>
    <s v="C"/>
    <s v="Labor"/>
    <s v="TEC"/>
    <m/>
    <s v="BNL"/>
    <s v="PED"/>
    <s v="CONT"/>
    <x v="9"/>
    <m/>
    <m/>
    <m/>
    <m/>
    <m/>
    <m/>
    <m/>
    <m/>
    <m/>
    <m/>
    <n v="110982.56"/>
    <m/>
    <m/>
    <m/>
    <m/>
    <m/>
    <m/>
    <m/>
    <m/>
    <x v="0"/>
    <x v="0"/>
    <m/>
  </r>
  <r>
    <s v=""/>
    <s v=" E0607_103205"/>
    <s v="SW Interface for Safety Systems - PLCs (for each device type)"/>
    <s v="6.07.02.10"/>
    <x v="0"/>
    <d v="2025-03-27T00:00:00"/>
    <d v="2026-03-26T00:00:00"/>
    <s v="mahmed"/>
    <s v="jpjamilk"/>
    <n v="109015.97"/>
    <s v="EDIA"/>
    <s v="C"/>
    <s v="Labor"/>
    <s v="TEC"/>
    <m/>
    <s v="BNL"/>
    <s v="PED"/>
    <s v="CONT"/>
    <x v="9"/>
    <m/>
    <m/>
    <m/>
    <m/>
    <m/>
    <m/>
    <m/>
    <m/>
    <m/>
    <n v="57124.37"/>
    <n v="51891.6"/>
    <m/>
    <m/>
    <m/>
    <m/>
    <m/>
    <m/>
    <m/>
    <m/>
    <x v="0"/>
    <x v="0"/>
    <m/>
  </r>
  <r>
    <s v=""/>
    <s v=" E0607_103210"/>
    <s v="SW Interfaces for Safety Systems - ODH (for each device type)"/>
    <s v="6.07.02.10"/>
    <x v="0"/>
    <d v="2025-03-27T00:00:00"/>
    <d v="2026-03-26T00:00:00"/>
    <s v="mahmed"/>
    <s v="jpjamilk"/>
    <n v="109015.97"/>
    <s v="EDIA"/>
    <s v="C"/>
    <s v="Labor"/>
    <s v="TEC"/>
    <m/>
    <s v="BNL"/>
    <s v="PED"/>
    <s v="CONT"/>
    <x v="9"/>
    <m/>
    <m/>
    <m/>
    <m/>
    <m/>
    <m/>
    <m/>
    <m/>
    <m/>
    <n v="57124.37"/>
    <n v="51891.6"/>
    <m/>
    <m/>
    <m/>
    <m/>
    <m/>
    <m/>
    <m/>
    <m/>
    <x v="0"/>
    <x v="0"/>
    <m/>
  </r>
  <r>
    <s v=""/>
    <s v=" E0607_103870"/>
    <s v="SW Interface for Safety Systems - Data Publishing (for each device type)"/>
    <s v="6.07.02.10"/>
    <x v="0"/>
    <d v="2026-03-27T00:00:00"/>
    <d v="2026-08-17T00:00:00"/>
    <s v="mahmed"/>
    <s v="jpjamilk"/>
    <n v="110982.56"/>
    <s v="EDIA"/>
    <s v="C"/>
    <s v="Labor"/>
    <s v="TEC"/>
    <m/>
    <s v="BNL"/>
    <s v="PED"/>
    <s v="CONT"/>
    <x v="9"/>
    <m/>
    <m/>
    <m/>
    <m/>
    <m/>
    <m/>
    <m/>
    <m/>
    <m/>
    <m/>
    <n v="110982.56"/>
    <m/>
    <m/>
    <m/>
    <m/>
    <m/>
    <m/>
    <m/>
    <m/>
    <x v="0"/>
    <x v="0"/>
    <m/>
  </r>
  <r>
    <s v=""/>
    <s v=" E0607_104505"/>
    <s v="Implementation - App Development for Safety Systems"/>
    <s v="6.07.02.10"/>
    <x v="0"/>
    <d v="2026-08-18T00:00:00"/>
    <d v="2027-01-13T00:00:00"/>
    <s v="mahmed"/>
    <s v="jpjamilk"/>
    <n v="46938.52"/>
    <s v="EDIA"/>
    <s v="C"/>
    <s v="Labor"/>
    <s v="TEC"/>
    <m/>
    <s v="BNL"/>
    <s v="PED"/>
    <s v="CONT"/>
    <x v="9"/>
    <m/>
    <m/>
    <m/>
    <m/>
    <m/>
    <m/>
    <m/>
    <m/>
    <m/>
    <m/>
    <n v="14550.94"/>
    <n v="32387.58"/>
    <m/>
    <m/>
    <m/>
    <m/>
    <m/>
    <m/>
    <m/>
    <x v="0"/>
    <x v="0"/>
    <m/>
  </r>
  <r>
    <s v=""/>
    <s v=" E0607_104510"/>
    <s v="Implementation - Pre-Injector IRR Support for Safety Systems"/>
    <s v="6.07.02.10"/>
    <x v="0"/>
    <d v="2026-08-18T00:00:00"/>
    <d v="2027-01-13T00:00:00"/>
    <s v="mahmed"/>
    <s v="jpjamilk"/>
    <n v="46938.52"/>
    <s v="EDIA"/>
    <s v="C"/>
    <s v="Labor"/>
    <s v="TEC"/>
    <m/>
    <s v="BNL"/>
    <s v="PED"/>
    <s v="CONT"/>
    <x v="8"/>
    <m/>
    <m/>
    <m/>
    <m/>
    <m/>
    <m/>
    <m/>
    <m/>
    <m/>
    <m/>
    <n v="14550.94"/>
    <n v="32387.58"/>
    <m/>
    <m/>
    <m/>
    <m/>
    <m/>
    <m/>
    <m/>
    <x v="0"/>
    <x v="0"/>
    <m/>
  </r>
  <r>
    <s v=""/>
    <s v=" E0607_104515"/>
    <s v="Implementation - ESR IRR Support for Safety Systems"/>
    <s v="6.07.02.10"/>
    <x v="0"/>
    <d v="2026-08-18T00:00:00"/>
    <d v="2027-01-13T00:00:00"/>
    <s v="mahmed"/>
    <s v="jpjamilk"/>
    <n v="46938.52"/>
    <s v="EDIA"/>
    <s v="C"/>
    <s v="Labor"/>
    <s v="TEC"/>
    <m/>
    <s v="BNL"/>
    <s v="PED"/>
    <s v="CONT"/>
    <x v="8"/>
    <m/>
    <m/>
    <m/>
    <m/>
    <m/>
    <m/>
    <m/>
    <m/>
    <m/>
    <m/>
    <n v="14550.94"/>
    <n v="32387.58"/>
    <m/>
    <m/>
    <m/>
    <m/>
    <m/>
    <m/>
    <m/>
    <x v="0"/>
    <x v="0"/>
    <m/>
  </r>
  <r>
    <s v=""/>
    <s v=" E0607_104520"/>
    <s v="Implementation - HSR IRR Support for Safety Systems"/>
    <s v="6.07.02.10"/>
    <x v="0"/>
    <d v="2026-08-18T00:00:00"/>
    <d v="2027-01-13T00:00:00"/>
    <s v="mahmed"/>
    <s v="jpjamilk"/>
    <n v="46938.52"/>
    <s v="EDIA"/>
    <s v="C"/>
    <s v="Labor"/>
    <s v="TEC"/>
    <m/>
    <s v="BNL"/>
    <s v="PED"/>
    <s v="CONT"/>
    <x v="8"/>
    <m/>
    <m/>
    <m/>
    <m/>
    <m/>
    <m/>
    <m/>
    <m/>
    <m/>
    <m/>
    <n v="14550.94"/>
    <n v="32387.58"/>
    <m/>
    <m/>
    <m/>
    <m/>
    <m/>
    <m/>
    <m/>
    <x v="0"/>
    <x v="0"/>
    <m/>
  </r>
  <r>
    <s v=""/>
    <s v=" E0607_104525"/>
    <s v="Implementation - RCS IRR Support for Safety Systems"/>
    <s v="6.07.02.10"/>
    <x v="0"/>
    <d v="2026-08-18T00:00:00"/>
    <d v="2027-01-13T00:00:00"/>
    <s v="mahmed"/>
    <s v="jpjamilk"/>
    <n v="46938.52"/>
    <s v="EDIA"/>
    <s v="C"/>
    <s v="Labor"/>
    <s v="TEC"/>
    <m/>
    <s v="BNL"/>
    <s v="PED"/>
    <s v="CONT"/>
    <x v="8"/>
    <m/>
    <m/>
    <m/>
    <m/>
    <m/>
    <m/>
    <m/>
    <m/>
    <m/>
    <m/>
    <n v="14550.94"/>
    <n v="32387.58"/>
    <m/>
    <m/>
    <m/>
    <m/>
    <m/>
    <m/>
    <m/>
    <x v="0"/>
    <x v="0"/>
    <m/>
  </r>
  <r>
    <s v=""/>
    <s v=" E0607_104530"/>
    <s v="Implementation - SHC IRR Support for Safety Systems"/>
    <s v="6.07.02.10"/>
    <x v="0"/>
    <d v="2026-08-18T00:00:00"/>
    <d v="2027-01-13T00:00:00"/>
    <s v="mahmed"/>
    <s v="jpjamilk"/>
    <n v="46938.52"/>
    <s v="EDIA"/>
    <s v="C"/>
    <s v="Labor"/>
    <s v="TEC"/>
    <m/>
    <s v="BNL"/>
    <s v="PED"/>
    <s v="CONT"/>
    <x v="8"/>
    <m/>
    <m/>
    <m/>
    <m/>
    <m/>
    <m/>
    <m/>
    <m/>
    <m/>
    <m/>
    <n v="14550.94"/>
    <n v="32387.58"/>
    <m/>
    <m/>
    <m/>
    <m/>
    <m/>
    <m/>
    <m/>
    <x v="0"/>
    <x v="0"/>
    <m/>
  </r>
  <r>
    <s v=""/>
    <s v=" E0607_105115"/>
    <s v="Integration - App Development for Safety Systems"/>
    <s v="6.07.02.10"/>
    <x v="0"/>
    <d v="2027-01-14T00:00:00"/>
    <d v="2027-06-07T00:00:00"/>
    <s v="mahmed"/>
    <s v="jpjamilk"/>
    <n v="47435.8"/>
    <s v="EDIA"/>
    <s v="C"/>
    <s v="Labor"/>
    <s v="TEC"/>
    <m/>
    <s v="BNL"/>
    <s v="PED"/>
    <s v="CONT"/>
    <x v="9"/>
    <m/>
    <m/>
    <m/>
    <m/>
    <m/>
    <m/>
    <m/>
    <m/>
    <m/>
    <m/>
    <m/>
    <n v="47435.8"/>
    <m/>
    <m/>
    <m/>
    <m/>
    <m/>
    <m/>
    <m/>
    <x v="0"/>
    <x v="0"/>
    <m/>
  </r>
  <r>
    <s v=""/>
    <s v=" E0607_105120"/>
    <s v="Integration - Safety Systems End to end Testing for Each Type for Pre-Injector (by instance)"/>
    <s v="6.07.02.10"/>
    <x v="0"/>
    <d v="2027-01-14T00:00:00"/>
    <d v="2027-06-07T00:00:00"/>
    <s v="mahmed"/>
    <s v="jpjamilk"/>
    <n v="47435.8"/>
    <s v="EDIA"/>
    <s v="C"/>
    <s v="Labor"/>
    <s v="TEC"/>
    <m/>
    <s v="BNL"/>
    <s v="PED"/>
    <s v="CONT"/>
    <x v="8"/>
    <m/>
    <m/>
    <m/>
    <m/>
    <m/>
    <m/>
    <m/>
    <m/>
    <m/>
    <m/>
    <m/>
    <n v="47435.8"/>
    <m/>
    <m/>
    <m/>
    <m/>
    <m/>
    <m/>
    <m/>
    <x v="0"/>
    <x v="0"/>
    <m/>
  </r>
  <r>
    <s v=""/>
    <s v=" E0607_105125"/>
    <s v="Integration - Safety Systems End to end Testing for Each Type for ESR (by instance)"/>
    <s v="6.07.02.10"/>
    <x v="0"/>
    <d v="2027-01-14T00:00:00"/>
    <d v="2027-06-07T00:00:00"/>
    <s v="mahmed"/>
    <s v="jpjamilk"/>
    <n v="47435.8"/>
    <s v="EDIA"/>
    <s v="C"/>
    <s v="Labor"/>
    <s v="TEC"/>
    <m/>
    <s v="BNL"/>
    <s v="PED"/>
    <s v="CONT"/>
    <x v="8"/>
    <m/>
    <m/>
    <m/>
    <m/>
    <m/>
    <m/>
    <m/>
    <m/>
    <m/>
    <m/>
    <m/>
    <n v="47435.8"/>
    <m/>
    <m/>
    <m/>
    <m/>
    <m/>
    <m/>
    <m/>
    <x v="0"/>
    <x v="0"/>
    <m/>
  </r>
  <r>
    <s v=""/>
    <s v=" E0607_105130"/>
    <s v="Integration - Safety Systems End to end Testing for Each Type for HSR (by instance)"/>
    <s v="6.07.02.10"/>
    <x v="0"/>
    <d v="2027-01-14T00:00:00"/>
    <d v="2027-06-07T00:00:00"/>
    <s v="mahmed"/>
    <s v="jpjamilk"/>
    <n v="47435.8"/>
    <s v="EDIA"/>
    <s v="C"/>
    <s v="Labor"/>
    <s v="TEC"/>
    <m/>
    <s v="BNL"/>
    <s v="PED"/>
    <s v="CONT"/>
    <x v="8"/>
    <m/>
    <m/>
    <m/>
    <m/>
    <m/>
    <m/>
    <m/>
    <m/>
    <m/>
    <m/>
    <m/>
    <n v="47435.8"/>
    <m/>
    <m/>
    <m/>
    <m/>
    <m/>
    <m/>
    <m/>
    <x v="0"/>
    <x v="0"/>
    <m/>
  </r>
  <r>
    <s v=""/>
    <s v=" E0607_105135"/>
    <s v="Integration - Safety Systems End to end Testing for Each Type for RCS (by instance)"/>
    <s v="6.07.02.10"/>
    <x v="0"/>
    <d v="2027-01-14T00:00:00"/>
    <d v="2027-06-07T00:00:00"/>
    <s v="mahmed"/>
    <s v="jpjamilk"/>
    <n v="47435.8"/>
    <s v="EDIA"/>
    <s v="C"/>
    <s v="Labor"/>
    <s v="TEC"/>
    <m/>
    <s v="BNL"/>
    <s v="PED"/>
    <s v="CONT"/>
    <x v="8"/>
    <m/>
    <m/>
    <m/>
    <m/>
    <m/>
    <m/>
    <m/>
    <m/>
    <m/>
    <m/>
    <m/>
    <n v="47435.8"/>
    <m/>
    <m/>
    <m/>
    <m/>
    <m/>
    <m/>
    <m/>
    <x v="0"/>
    <x v="0"/>
    <m/>
  </r>
  <r>
    <s v=""/>
    <s v=" E0607_105140"/>
    <s v="Integration - Safety Systems End to end Testing for Each Type for SHC (by instance)"/>
    <s v="6.07.02.10"/>
    <x v="0"/>
    <d v="2027-01-14T00:00:00"/>
    <d v="2027-06-07T00:00:00"/>
    <s v="mahmed"/>
    <s v="jpjamilk"/>
    <n v="47435.8"/>
    <s v="EDIA"/>
    <s v="C"/>
    <s v="Labor"/>
    <s v="TEC"/>
    <m/>
    <s v="BNL"/>
    <s v="PED"/>
    <s v="CONT"/>
    <x v="8"/>
    <m/>
    <m/>
    <m/>
    <m/>
    <m/>
    <m/>
    <m/>
    <m/>
    <m/>
    <m/>
    <m/>
    <n v="47435.8"/>
    <m/>
    <m/>
    <m/>
    <m/>
    <m/>
    <m/>
    <m/>
    <x v="0"/>
    <x v="0"/>
    <m/>
  </r>
  <r>
    <s v=""/>
    <s v=" E0607_105925"/>
    <s v="Integration - Pre-Injector ARR Support for Safety Systems"/>
    <s v="6.07.02.10"/>
    <x v="0"/>
    <d v="2027-06-08T00:00:00"/>
    <d v="2027-10-28T00:00:00"/>
    <s v="mahmed"/>
    <s v="jpjamilk"/>
    <n v="61027.38"/>
    <s v="EDIA"/>
    <s v="C"/>
    <s v="Labor"/>
    <s v="TEC"/>
    <m/>
    <s v="BNL"/>
    <s v="PED"/>
    <s v="CONT"/>
    <x v="8"/>
    <m/>
    <m/>
    <m/>
    <m/>
    <m/>
    <m/>
    <m/>
    <m/>
    <m/>
    <m/>
    <m/>
    <n v="49432.17"/>
    <n v="11595.2"/>
    <m/>
    <m/>
    <m/>
    <m/>
    <m/>
    <m/>
    <x v="0"/>
    <x v="0"/>
    <m/>
  </r>
  <r>
    <s v=""/>
    <s v=" E0607_105930"/>
    <s v="Integration - ESR ARR Support for Safety Systems"/>
    <s v="6.07.02.10"/>
    <x v="0"/>
    <d v="2027-06-08T00:00:00"/>
    <d v="2027-10-28T00:00:00"/>
    <s v="mahmed"/>
    <s v="jpjamilk"/>
    <n v="61027.38"/>
    <s v="EDIA"/>
    <s v="C"/>
    <s v="Labor"/>
    <s v="TEC"/>
    <m/>
    <s v="BNL"/>
    <s v="PED"/>
    <s v="CONT"/>
    <x v="8"/>
    <m/>
    <m/>
    <m/>
    <m/>
    <m/>
    <m/>
    <m/>
    <m/>
    <m/>
    <m/>
    <m/>
    <n v="49432.17"/>
    <n v="11595.2"/>
    <m/>
    <m/>
    <m/>
    <m/>
    <m/>
    <m/>
    <x v="0"/>
    <x v="0"/>
    <m/>
  </r>
  <r>
    <s v=""/>
    <s v=" E0607_105935"/>
    <s v="Integration - HSR ARR Support for Safety Systems"/>
    <s v="6.07.02.10"/>
    <x v="0"/>
    <d v="2027-06-08T00:00:00"/>
    <d v="2027-10-28T00:00:00"/>
    <s v="mahmed"/>
    <s v="jpjamilk"/>
    <n v="61027.38"/>
    <s v="EDIA"/>
    <s v="C"/>
    <s v="Labor"/>
    <s v="TEC"/>
    <m/>
    <s v="BNL"/>
    <s v="PED"/>
    <s v="CONT"/>
    <x v="8"/>
    <m/>
    <m/>
    <m/>
    <m/>
    <m/>
    <m/>
    <m/>
    <m/>
    <m/>
    <m/>
    <m/>
    <n v="49432.17"/>
    <n v="11595.2"/>
    <m/>
    <m/>
    <m/>
    <m/>
    <m/>
    <m/>
    <x v="0"/>
    <x v="0"/>
    <m/>
  </r>
  <r>
    <s v=""/>
    <s v=" E0607_105940"/>
    <s v="Integration - RCS ARR Support for Safety Systems"/>
    <s v="6.07.02.10"/>
    <x v="0"/>
    <d v="2027-06-08T00:00:00"/>
    <d v="2027-10-28T00:00:00"/>
    <s v="mahmed"/>
    <s v="jpjamilk"/>
    <n v="61027.38"/>
    <s v="EDIA"/>
    <s v="C"/>
    <s v="Labor"/>
    <s v="TEC"/>
    <m/>
    <s v="BNL"/>
    <s v="PED"/>
    <s v="CONT"/>
    <x v="8"/>
    <m/>
    <m/>
    <m/>
    <m/>
    <m/>
    <m/>
    <m/>
    <m/>
    <m/>
    <m/>
    <m/>
    <n v="49432.17"/>
    <n v="11595.2"/>
    <m/>
    <m/>
    <m/>
    <m/>
    <m/>
    <m/>
    <x v="0"/>
    <x v="0"/>
    <m/>
  </r>
  <r>
    <s v=""/>
    <s v=" E0607_105945"/>
    <s v="Integration - SHC ARR Support for Safety Systems"/>
    <s v="6.07.02.10"/>
    <x v="0"/>
    <d v="2027-06-08T00:00:00"/>
    <d v="2027-10-28T00:00:00"/>
    <s v="mahmed"/>
    <s v="jpjamilk"/>
    <n v="61027.38"/>
    <s v="EDIA"/>
    <s v="C"/>
    <s v="Labor"/>
    <s v="TEC"/>
    <m/>
    <s v="BNL"/>
    <s v="PED"/>
    <s v="CONT"/>
    <x v="8"/>
    <m/>
    <m/>
    <m/>
    <m/>
    <m/>
    <m/>
    <m/>
    <m/>
    <m/>
    <m/>
    <m/>
    <n v="49432.17"/>
    <n v="11595.2"/>
    <m/>
    <m/>
    <m/>
    <m/>
    <m/>
    <m/>
    <x v="0"/>
    <x v="0"/>
    <m/>
  </r>
  <r>
    <s v=""/>
    <s v=" E0607_100185"/>
    <s v="Preliminary Design - Support Networking Prototype Activities (time series logging, archiving)"/>
    <s v="6.07.02.11"/>
    <x v="0"/>
    <d v="2023-02-06T00:00:00"/>
    <d v="2023-06-13T00:00:00"/>
    <s v="mahmed"/>
    <s v="jpjamilk"/>
    <n v="31648.25"/>
    <s v="EDIA"/>
    <s v="C"/>
    <s v="Labor"/>
    <s v="TEC"/>
    <m/>
    <s v="BNL"/>
    <s v="PED"/>
    <s v="CONT"/>
    <x v="11"/>
    <m/>
    <m/>
    <m/>
    <m/>
    <m/>
    <m/>
    <m/>
    <n v="31648.25"/>
    <m/>
    <m/>
    <m/>
    <m/>
    <m/>
    <m/>
    <m/>
    <m/>
    <m/>
    <m/>
    <m/>
    <x v="0"/>
    <x v="0"/>
    <m/>
  </r>
  <r>
    <s v=""/>
    <s v=" E0607_100340"/>
    <s v="Preliminary Design - Update Networking CD Document (alternatives, questions)"/>
    <s v="6.07.02.11"/>
    <x v="0"/>
    <d v="2023-06-14T00:00:00"/>
    <d v="2023-10-13T00:00:00"/>
    <s v="mahmed"/>
    <s v="jpjamilk"/>
    <n v="55060.26"/>
    <s v="EDIA"/>
    <s v="C"/>
    <s v="Labor"/>
    <s v="TEC"/>
    <m/>
    <s v="BNL"/>
    <s v="PED"/>
    <s v="CONT"/>
    <x v="11"/>
    <m/>
    <m/>
    <m/>
    <m/>
    <m/>
    <m/>
    <m/>
    <n v="49230.35"/>
    <n v="5829.91"/>
    <m/>
    <m/>
    <m/>
    <m/>
    <m/>
    <m/>
    <m/>
    <m/>
    <m/>
    <m/>
    <x v="0"/>
    <x v="0"/>
    <m/>
  </r>
  <r>
    <s v=""/>
    <s v=" E0607_100345"/>
    <s v="Preliminary Design - Support Networking Activities"/>
    <s v="6.07.02.11"/>
    <x v="0"/>
    <d v="2023-06-14T00:00:00"/>
    <d v="2024-03-26T00:00:00"/>
    <s v="mahmed"/>
    <s v="jpjamilk"/>
    <n v="161621.13"/>
    <s v="EDIA"/>
    <s v="C"/>
    <s v="Labor"/>
    <s v="TEC"/>
    <m/>
    <s v="BNL"/>
    <s v="PED"/>
    <s v="CONT"/>
    <x v="11"/>
    <m/>
    <m/>
    <m/>
    <m/>
    <m/>
    <m/>
    <m/>
    <n v="62990.8"/>
    <n v="98630.33"/>
    <m/>
    <m/>
    <m/>
    <m/>
    <m/>
    <m/>
    <m/>
    <m/>
    <m/>
    <m/>
    <x v="0"/>
    <x v="0"/>
    <m/>
  </r>
  <r>
    <s v=""/>
    <s v=" E0607_100905"/>
    <s v="Preliminary Design - Identify Networking Device Types (testing and commissioning)"/>
    <s v="6.07.02.11"/>
    <x v="0"/>
    <d v="2023-10-16T00:00:00"/>
    <d v="2024-01-22T00:00:00"/>
    <s v="mahmed"/>
    <s v="jpjamilk"/>
    <n v="57868.83"/>
    <s v="EDIA"/>
    <s v="C"/>
    <s v="Labor"/>
    <s v="TEC"/>
    <m/>
    <s v="BNL"/>
    <s v="PED"/>
    <s v="CONT"/>
    <x v="11"/>
    <m/>
    <m/>
    <m/>
    <m/>
    <m/>
    <m/>
    <m/>
    <m/>
    <n v="57868.83"/>
    <m/>
    <m/>
    <m/>
    <m/>
    <m/>
    <m/>
    <m/>
    <m/>
    <m/>
    <m/>
    <x v="0"/>
    <x v="0"/>
    <m/>
  </r>
  <r>
    <s v=""/>
    <s v=" E0607_101280"/>
    <s v="Post Preliminary Design - Identify Networking Application Needs (conditioning, commissioning, testing)"/>
    <s v="6.07.02.11"/>
    <x v="0"/>
    <d v="2024-01-23T00:00:00"/>
    <d v="2024-03-26T00:00:00"/>
    <s v="mahmed"/>
    <s v="jpjamilk"/>
    <n v="38215.26"/>
    <s v="EDIA"/>
    <s v="C"/>
    <s v="Labor"/>
    <s v="TEC"/>
    <m/>
    <s v="BNL"/>
    <s v="PED"/>
    <s v="CONT"/>
    <x v="11"/>
    <m/>
    <m/>
    <m/>
    <m/>
    <m/>
    <m/>
    <m/>
    <m/>
    <n v="38215.26"/>
    <m/>
    <m/>
    <m/>
    <m/>
    <m/>
    <m/>
    <m/>
    <m/>
    <m/>
    <m/>
    <x v="0"/>
    <x v="0"/>
    <m/>
  </r>
  <r>
    <s v=""/>
    <s v=" E0607_100340"/>
    <s v="Preliminary Design - Update Networking CD Document (alternatives, questions)"/>
    <s v="6.07.02.11"/>
    <x v="0"/>
    <d v="2023-06-14T00:00:00"/>
    <d v="2023-10-13T00:00:00"/>
    <s v="mahmed"/>
    <s v="jpjamilk"/>
    <n v="10393.1"/>
    <s v="EDIA"/>
    <s v="C"/>
    <s v="Labor"/>
    <s v="TEC"/>
    <m/>
    <s v="BNL"/>
    <s v="PED"/>
    <s v="CONT"/>
    <x v="11"/>
    <m/>
    <m/>
    <m/>
    <m/>
    <m/>
    <m/>
    <m/>
    <n v="9292.65"/>
    <n v="1100.45"/>
    <m/>
    <m/>
    <m/>
    <m/>
    <m/>
    <m/>
    <m/>
    <m/>
    <m/>
    <m/>
    <x v="0"/>
    <x v="0"/>
    <m/>
  </r>
  <r>
    <s v=""/>
    <s v=" E0607_100345"/>
    <s v="Preliminary Design - Support Networking Activities"/>
    <s v="6.07.02.11"/>
    <x v="0"/>
    <d v="2023-06-14T00:00:00"/>
    <d v="2024-03-26T00:00:00"/>
    <s v="mahmed"/>
    <s v="jpjamilk"/>
    <n v="30914.14"/>
    <s v="EDIA"/>
    <s v="C"/>
    <s v="Labor"/>
    <s v="TEC"/>
    <m/>
    <s v="BNL"/>
    <s v="PED"/>
    <s v="CONT"/>
    <x v="11"/>
    <m/>
    <m/>
    <m/>
    <m/>
    <m/>
    <m/>
    <m/>
    <n v="12048.59"/>
    <n v="18865.55"/>
    <m/>
    <m/>
    <m/>
    <m/>
    <m/>
    <m/>
    <m/>
    <m/>
    <m/>
    <m/>
    <x v="0"/>
    <x v="0"/>
    <m/>
  </r>
  <r>
    <s v=""/>
    <s v=" E0607_100905"/>
    <s v="Preliminary Design - Identify Networking Device Types (testing and commissioning)"/>
    <s v="6.07.02.11"/>
    <x v="0"/>
    <d v="2023-10-16T00:00:00"/>
    <d v="2024-01-22T00:00:00"/>
    <s v="mahmed"/>
    <s v="jpjamilk"/>
    <n v="10717.14"/>
    <s v="EDIA"/>
    <s v="C"/>
    <s v="Labor"/>
    <s v="TEC"/>
    <m/>
    <s v="BNL"/>
    <s v="PED"/>
    <s v="CONT"/>
    <x v="11"/>
    <m/>
    <m/>
    <m/>
    <m/>
    <m/>
    <m/>
    <m/>
    <m/>
    <n v="10717.14"/>
    <m/>
    <m/>
    <m/>
    <m/>
    <m/>
    <m/>
    <m/>
    <m/>
    <m/>
    <m/>
    <x v="0"/>
    <x v="0"/>
    <m/>
  </r>
  <r>
    <s v=""/>
    <s v=" E0607_101280"/>
    <s v="Post Preliminary Design - Identify Networking Application Needs (conditioning, commissioning, testing)"/>
    <s v="6.07.02.11"/>
    <x v="0"/>
    <d v="2024-01-23T00:00:00"/>
    <d v="2024-03-26T00:00:00"/>
    <s v="mahmed"/>
    <s v="jpjamilk"/>
    <n v="7419.56"/>
    <s v="EDIA"/>
    <s v="C"/>
    <s v="Labor"/>
    <s v="TEC"/>
    <m/>
    <s v="BNL"/>
    <s v="PED"/>
    <s v="CONT"/>
    <x v="11"/>
    <m/>
    <m/>
    <m/>
    <m/>
    <m/>
    <m/>
    <m/>
    <m/>
    <n v="7419.56"/>
    <m/>
    <m/>
    <m/>
    <m/>
    <m/>
    <m/>
    <m/>
    <m/>
    <m/>
    <m/>
    <x v="0"/>
    <x v="0"/>
    <m/>
  </r>
  <r>
    <s v=""/>
    <s v=" E0607_101545"/>
    <s v="Final Design - Networking Requirements Document"/>
    <s v="6.07.02.11"/>
    <x v="0"/>
    <d v="2024-03-27T00:00:00"/>
    <d v="2024-06-03T00:00:00"/>
    <s v="mahmed"/>
    <s v="jpjamilk"/>
    <n v="84073.58"/>
    <s v="EDIA"/>
    <s v="C"/>
    <s v="Labor"/>
    <s v="TEC"/>
    <m/>
    <s v="BNL"/>
    <s v="PED"/>
    <s v="CONT"/>
    <x v="6"/>
    <m/>
    <m/>
    <m/>
    <m/>
    <m/>
    <m/>
    <m/>
    <m/>
    <n v="84073.58"/>
    <m/>
    <m/>
    <m/>
    <m/>
    <m/>
    <m/>
    <m/>
    <m/>
    <m/>
    <m/>
    <x v="0"/>
    <x v="0"/>
    <m/>
  </r>
  <r>
    <s v=""/>
    <s v=" E0607_101905"/>
    <s v="Final Design - Networking Interface Control Document"/>
    <s v="6.07.02.11"/>
    <x v="0"/>
    <d v="2024-06-04T00:00:00"/>
    <d v="2024-08-09T00:00:00"/>
    <s v="mahmed"/>
    <s v="jpjamilk"/>
    <n v="84073.58"/>
    <s v="EDIA"/>
    <s v="C"/>
    <s v="Labor"/>
    <s v="TEC"/>
    <m/>
    <s v="BNL"/>
    <s v="PED"/>
    <s v="CONT"/>
    <x v="6"/>
    <m/>
    <m/>
    <m/>
    <m/>
    <m/>
    <m/>
    <m/>
    <m/>
    <n v="84073.58"/>
    <m/>
    <m/>
    <m/>
    <m/>
    <m/>
    <m/>
    <m/>
    <m/>
    <m/>
    <m/>
    <x v="0"/>
    <x v="0"/>
    <m/>
  </r>
  <r>
    <s v=""/>
    <s v=" E0607_102310"/>
    <s v="Final Design - Networking HW Specification Document"/>
    <s v="6.07.02.11"/>
    <x v="0"/>
    <d v="2024-08-12T00:00:00"/>
    <d v="2024-10-18T00:00:00"/>
    <s v="mahmed"/>
    <s v="jpjamilk"/>
    <n v="84870.53"/>
    <s v="EDIA"/>
    <s v="C"/>
    <s v="Labor"/>
    <s v="TEC"/>
    <m/>
    <s v="BNL"/>
    <s v="PED"/>
    <s v="CONT"/>
    <x v="6"/>
    <m/>
    <m/>
    <m/>
    <m/>
    <m/>
    <m/>
    <m/>
    <m/>
    <n v="61884.76"/>
    <n v="22985.77"/>
    <m/>
    <m/>
    <m/>
    <m/>
    <m/>
    <m/>
    <m/>
    <m/>
    <m/>
    <x v="0"/>
    <x v="0"/>
    <m/>
  </r>
  <r>
    <s v=""/>
    <s v=" E0607_102695"/>
    <s v="Final Design - Networking SW/HW Block Diagrams"/>
    <s v="6.07.02.11"/>
    <x v="0"/>
    <d v="2024-10-21T00:00:00"/>
    <d v="2024-12-31T00:00:00"/>
    <s v="mahmed"/>
    <s v="jpjamilk"/>
    <n v="87016.16"/>
    <s v="EDIA"/>
    <s v="C"/>
    <s v="Labor"/>
    <s v="TEC"/>
    <m/>
    <s v="BNL"/>
    <s v="PED"/>
    <s v="CONT"/>
    <x v="6"/>
    <m/>
    <m/>
    <m/>
    <m/>
    <m/>
    <m/>
    <m/>
    <m/>
    <m/>
    <n v="87016.16"/>
    <m/>
    <m/>
    <m/>
    <m/>
    <m/>
    <m/>
    <m/>
    <m/>
    <m/>
    <x v="0"/>
    <x v="0"/>
    <m/>
  </r>
  <r>
    <s v=""/>
    <s v=" E0607_102885"/>
    <s v="Final Design - Networking SW Specification Document"/>
    <s v="6.07.02.11"/>
    <x v="0"/>
    <d v="2025-01-02T00:00:00"/>
    <d v="2025-03-12T00:00:00"/>
    <s v="mahmed"/>
    <s v="jpjamilk"/>
    <n v="87016.16"/>
    <s v="EDIA"/>
    <s v="C"/>
    <s v="Labor"/>
    <s v="TEC"/>
    <m/>
    <s v="BNL"/>
    <s v="PED"/>
    <s v="CONT"/>
    <x v="6"/>
    <m/>
    <m/>
    <m/>
    <m/>
    <m/>
    <m/>
    <m/>
    <m/>
    <m/>
    <n v="87016.16"/>
    <m/>
    <m/>
    <m/>
    <m/>
    <m/>
    <m/>
    <m/>
    <m/>
    <m/>
    <x v="0"/>
    <x v="0"/>
    <m/>
  </r>
  <r>
    <s v=""/>
    <s v=" E0607_103065"/>
    <s v="Final Design - Networking CD3 Prep"/>
    <s v="6.07.02.11"/>
    <x v="0"/>
    <d v="2025-03-13T00:00:00"/>
    <d v="2025-05-19T00:00:00"/>
    <s v="mahmed"/>
    <s v="jpjamilk"/>
    <n v="87016.16"/>
    <s v="EDIA"/>
    <s v="C"/>
    <s v="Labor"/>
    <s v="TEC"/>
    <m/>
    <s v="BNL"/>
    <s v="PED"/>
    <s v="CONT"/>
    <x v="6"/>
    <m/>
    <m/>
    <m/>
    <m/>
    <m/>
    <m/>
    <m/>
    <m/>
    <m/>
    <n v="87016.16"/>
    <m/>
    <m/>
    <m/>
    <m/>
    <m/>
    <m/>
    <m/>
    <m/>
    <m/>
    <x v="0"/>
    <x v="0"/>
    <m/>
  </r>
  <r>
    <s v=""/>
    <s v=" E0607_101545"/>
    <s v="Final Design - Networking Requirements Document"/>
    <s v="6.07.02.11"/>
    <x v="0"/>
    <d v="2024-03-27T00:00:00"/>
    <d v="2024-06-03T00:00:00"/>
    <s v="mahmed"/>
    <s v="jpjamilk"/>
    <n v="63478.43"/>
    <s v="EDIA"/>
    <s v="C"/>
    <s v="Labor"/>
    <s v="TEC"/>
    <m/>
    <s v="BNL"/>
    <s v="PED"/>
    <s v="CONT"/>
    <x v="6"/>
    <m/>
    <m/>
    <m/>
    <m/>
    <m/>
    <m/>
    <m/>
    <m/>
    <n v="63478.43"/>
    <m/>
    <m/>
    <m/>
    <m/>
    <m/>
    <m/>
    <m/>
    <m/>
    <m/>
    <m/>
    <x v="0"/>
    <x v="0"/>
    <m/>
  </r>
  <r>
    <s v=""/>
    <s v=" E0607_101905"/>
    <s v="Final Design - Networking Interface Control Document"/>
    <s v="6.07.02.11"/>
    <x v="0"/>
    <d v="2024-06-04T00:00:00"/>
    <d v="2024-08-09T00:00:00"/>
    <s v="mahmed"/>
    <s v="jpjamilk"/>
    <n v="63478.43"/>
    <s v="EDIA"/>
    <s v="C"/>
    <s v="Labor"/>
    <s v="TEC"/>
    <m/>
    <s v="BNL"/>
    <s v="PED"/>
    <s v="CONT"/>
    <x v="6"/>
    <m/>
    <m/>
    <m/>
    <m/>
    <m/>
    <m/>
    <m/>
    <m/>
    <n v="63478.43"/>
    <m/>
    <m/>
    <m/>
    <m/>
    <m/>
    <m/>
    <m/>
    <m/>
    <m/>
    <m/>
    <x v="0"/>
    <x v="0"/>
    <m/>
  </r>
  <r>
    <s v=""/>
    <s v=" E0607_102310"/>
    <s v="Final Design - Networking HW Specification Document"/>
    <s v="6.07.02.11"/>
    <x v="0"/>
    <d v="2024-08-12T00:00:00"/>
    <d v="2024-10-18T00:00:00"/>
    <s v="mahmed"/>
    <s v="jpjamilk"/>
    <n v="64080.160000000003"/>
    <s v="EDIA"/>
    <s v="C"/>
    <s v="Labor"/>
    <s v="TEC"/>
    <m/>
    <s v="BNL"/>
    <s v="PED"/>
    <s v="CONT"/>
    <x v="6"/>
    <m/>
    <m/>
    <m/>
    <m/>
    <m/>
    <m/>
    <m/>
    <m/>
    <n v="46725.11"/>
    <n v="17355.04"/>
    <m/>
    <m/>
    <m/>
    <m/>
    <m/>
    <m/>
    <m/>
    <m/>
    <m/>
    <x v="0"/>
    <x v="0"/>
    <m/>
  </r>
  <r>
    <s v=""/>
    <s v=" E0607_102695"/>
    <s v="Final Design - Networking SW/HW Block Diagrams"/>
    <s v="6.07.02.11"/>
    <x v="0"/>
    <d v="2024-10-21T00:00:00"/>
    <d v="2024-12-31T00:00:00"/>
    <s v="mahmed"/>
    <s v="jpjamilk"/>
    <n v="65700.179999999993"/>
    <s v="EDIA"/>
    <s v="C"/>
    <s v="Labor"/>
    <s v="TEC"/>
    <m/>
    <s v="BNL"/>
    <s v="PED"/>
    <s v="CONT"/>
    <x v="6"/>
    <m/>
    <m/>
    <m/>
    <m/>
    <m/>
    <m/>
    <m/>
    <m/>
    <m/>
    <n v="65700.179999999993"/>
    <m/>
    <m/>
    <m/>
    <m/>
    <m/>
    <m/>
    <m/>
    <m/>
    <m/>
    <x v="0"/>
    <x v="0"/>
    <m/>
  </r>
  <r>
    <s v=""/>
    <s v=" E0607_102885"/>
    <s v="Final Design - Networking SW Specification Document"/>
    <s v="6.07.02.11"/>
    <x v="0"/>
    <d v="2025-01-02T00:00:00"/>
    <d v="2025-03-12T00:00:00"/>
    <s v="mahmed"/>
    <s v="jpjamilk"/>
    <n v="65700.179999999993"/>
    <s v="EDIA"/>
    <s v="C"/>
    <s v="Labor"/>
    <s v="TEC"/>
    <m/>
    <s v="BNL"/>
    <s v="PED"/>
    <s v="CONT"/>
    <x v="6"/>
    <m/>
    <m/>
    <m/>
    <m/>
    <m/>
    <m/>
    <m/>
    <m/>
    <m/>
    <n v="65700.179999999993"/>
    <m/>
    <m/>
    <m/>
    <m/>
    <m/>
    <m/>
    <m/>
    <m/>
    <m/>
    <x v="0"/>
    <x v="0"/>
    <m/>
  </r>
  <r>
    <s v=""/>
    <s v=" E0607_103065"/>
    <s v="Final Design - Networking CD3 Prep"/>
    <s v="6.07.02.11"/>
    <x v="0"/>
    <d v="2025-03-13T00:00:00"/>
    <d v="2025-05-19T00:00:00"/>
    <s v="mahmed"/>
    <s v="jpjamilk"/>
    <n v="65700.179999999993"/>
    <s v="EDIA"/>
    <s v="C"/>
    <s v="Labor"/>
    <s v="TEC"/>
    <m/>
    <s v="BNL"/>
    <s v="PED"/>
    <s v="CONT"/>
    <x v="6"/>
    <m/>
    <m/>
    <m/>
    <m/>
    <m/>
    <m/>
    <m/>
    <m/>
    <m/>
    <n v="65700.179999999993"/>
    <m/>
    <m/>
    <m/>
    <m/>
    <m/>
    <m/>
    <m/>
    <m/>
    <m/>
    <x v="0"/>
    <x v="0"/>
    <m/>
  </r>
  <r>
    <s v=""/>
    <s v=" E0607_103690"/>
    <s v="Driver Development for Networking - Switches (for each device type)"/>
    <s v="6.07.02.11"/>
    <x v="0"/>
    <d v="2025-11-18T00:00:00"/>
    <d v="2027-04-14T00:00:00"/>
    <s v="mahmed"/>
    <s v="jpjamilk"/>
    <n v="127987.76"/>
    <s v="EDIA"/>
    <s v="C"/>
    <s v="Labor"/>
    <s v="TEC"/>
    <m/>
    <s v="BNL"/>
    <s v="PED"/>
    <s v="CONT"/>
    <x v="9"/>
    <m/>
    <m/>
    <m/>
    <m/>
    <m/>
    <m/>
    <m/>
    <m/>
    <m/>
    <m/>
    <n v="79718.09"/>
    <n v="48269.67"/>
    <m/>
    <m/>
    <m/>
    <m/>
    <m/>
    <m/>
    <m/>
    <x v="0"/>
    <x v="0"/>
    <m/>
  </r>
  <r>
    <s v=""/>
    <s v=" E0607_103695"/>
    <s v="Driver Development for Networking - Support Equipment (for each device type)"/>
    <s v="6.07.02.11"/>
    <x v="0"/>
    <d v="2025-11-18T00:00:00"/>
    <d v="2027-04-14T00:00:00"/>
    <s v="mahmed"/>
    <s v="jpjamilk"/>
    <n v="127987.76"/>
    <s v="EDIA"/>
    <s v="C"/>
    <s v="Labor"/>
    <s v="TEC"/>
    <m/>
    <s v="BNL"/>
    <s v="PED"/>
    <s v="CONT"/>
    <x v="9"/>
    <m/>
    <m/>
    <m/>
    <m/>
    <m/>
    <m/>
    <m/>
    <m/>
    <m/>
    <m/>
    <n v="79718.09"/>
    <n v="48269.67"/>
    <m/>
    <m/>
    <m/>
    <m/>
    <m/>
    <m/>
    <m/>
    <x v="0"/>
    <x v="0"/>
    <m/>
  </r>
  <r>
    <s v=""/>
    <s v=" E0607_105655"/>
    <s v="Driver Development for Networking - Data Publishing (for each device type)"/>
    <s v="6.07.02.11"/>
    <x v="0"/>
    <d v="2027-04-15T00:00:00"/>
    <d v="2028-02-02T00:00:00"/>
    <s v="mahmed"/>
    <s v="jpjamilk"/>
    <n v="132617.69"/>
    <s v="EDIA"/>
    <s v="C"/>
    <s v="Labor"/>
    <s v="TEC"/>
    <m/>
    <s v="BNL"/>
    <s v="PED"/>
    <s v="CONT"/>
    <x v="9"/>
    <m/>
    <m/>
    <m/>
    <m/>
    <m/>
    <m/>
    <m/>
    <m/>
    <m/>
    <m/>
    <m/>
    <n v="78244.44"/>
    <n v="54373.25"/>
    <m/>
    <m/>
    <m/>
    <m/>
    <m/>
    <m/>
    <x v="0"/>
    <x v="0"/>
    <m/>
  </r>
  <r>
    <s v=""/>
    <s v=" E0607_103700"/>
    <s v="SW Interface for Networking - Switches (for each device type)"/>
    <s v="6.07.02.11"/>
    <x v="0"/>
    <d v="2025-11-18T00:00:00"/>
    <d v="2027-04-14T00:00:00"/>
    <s v="mahmed"/>
    <s v="jpjamilk"/>
    <n v="127987.76"/>
    <s v="EDIA"/>
    <s v="C"/>
    <s v="Labor"/>
    <s v="TEC"/>
    <m/>
    <s v="BNL"/>
    <s v="PED"/>
    <s v="CONT"/>
    <x v="9"/>
    <m/>
    <m/>
    <m/>
    <m/>
    <m/>
    <m/>
    <m/>
    <m/>
    <m/>
    <m/>
    <n v="79718.09"/>
    <n v="48269.67"/>
    <m/>
    <m/>
    <m/>
    <m/>
    <m/>
    <m/>
    <m/>
    <x v="0"/>
    <x v="0"/>
    <m/>
  </r>
  <r>
    <s v=""/>
    <s v=" E0607_103705"/>
    <s v="SW Interfaces for Networking - Support Equipment (for each device type)"/>
    <s v="6.07.02.11"/>
    <x v="0"/>
    <d v="2025-11-18T00:00:00"/>
    <d v="2027-04-14T00:00:00"/>
    <s v="mahmed"/>
    <s v="jpjamilk"/>
    <n v="127987.76"/>
    <s v="EDIA"/>
    <s v="C"/>
    <s v="Labor"/>
    <s v="TEC"/>
    <m/>
    <s v="BNL"/>
    <s v="PED"/>
    <s v="CONT"/>
    <x v="9"/>
    <m/>
    <m/>
    <m/>
    <m/>
    <m/>
    <m/>
    <m/>
    <m/>
    <m/>
    <m/>
    <n v="79718.09"/>
    <n v="48269.67"/>
    <m/>
    <m/>
    <m/>
    <m/>
    <m/>
    <m/>
    <m/>
    <x v="0"/>
    <x v="0"/>
    <m/>
  </r>
  <r>
    <s v=""/>
    <s v=" E0607_105660"/>
    <s v="SW Interface for Networking - Data Publishing (for each device type)"/>
    <s v="6.07.02.11"/>
    <x v="0"/>
    <d v="2027-04-15T00:00:00"/>
    <d v="2028-02-02T00:00:00"/>
    <s v="mahmed"/>
    <s v="jpjamilk"/>
    <n v="132617.69"/>
    <s v="EDIA"/>
    <s v="C"/>
    <s v="Labor"/>
    <s v="TEC"/>
    <m/>
    <s v="BNL"/>
    <s v="PED"/>
    <s v="CONT"/>
    <x v="9"/>
    <m/>
    <m/>
    <m/>
    <m/>
    <m/>
    <m/>
    <m/>
    <m/>
    <m/>
    <m/>
    <m/>
    <n v="78244.44"/>
    <n v="54373.25"/>
    <m/>
    <m/>
    <m/>
    <m/>
    <m/>
    <m/>
    <x v="0"/>
    <x v="0"/>
    <m/>
  </r>
  <r>
    <s v=""/>
    <s v=" E0607_103690"/>
    <s v="Driver Development for Networking - Switches (for each device type)"/>
    <s v="6.07.02.11"/>
    <x v="0"/>
    <d v="2025-11-18T00:00:00"/>
    <d v="2027-04-14T00:00:00"/>
    <s v="mahmed"/>
    <s v="jpjamilk"/>
    <n v="96635.15"/>
    <s v="EDIA"/>
    <s v="C"/>
    <s v="Labor"/>
    <s v="TEC"/>
    <m/>
    <s v="BNL"/>
    <s v="PED"/>
    <s v="CONT"/>
    <x v="9"/>
    <m/>
    <m/>
    <m/>
    <m/>
    <m/>
    <m/>
    <m/>
    <m/>
    <m/>
    <m/>
    <n v="60189.89"/>
    <n v="36445.26"/>
    <m/>
    <m/>
    <m/>
    <m/>
    <m/>
    <m/>
    <m/>
    <x v="0"/>
    <x v="0"/>
    <m/>
  </r>
  <r>
    <s v=""/>
    <s v=" E0607_103695"/>
    <s v="Driver Development for Networking - Support Equipment (for each device type)"/>
    <s v="6.07.02.11"/>
    <x v="0"/>
    <d v="2025-11-18T00:00:00"/>
    <d v="2027-04-14T00:00:00"/>
    <s v="mahmed"/>
    <s v="jpjamilk"/>
    <n v="96635.15"/>
    <s v="EDIA"/>
    <s v="C"/>
    <s v="Labor"/>
    <s v="TEC"/>
    <m/>
    <s v="BNL"/>
    <s v="PED"/>
    <s v="CONT"/>
    <x v="9"/>
    <m/>
    <m/>
    <m/>
    <m/>
    <m/>
    <m/>
    <m/>
    <m/>
    <m/>
    <m/>
    <n v="60189.89"/>
    <n v="36445.26"/>
    <m/>
    <m/>
    <m/>
    <m/>
    <m/>
    <m/>
    <m/>
    <x v="0"/>
    <x v="0"/>
    <m/>
  </r>
  <r>
    <s v=""/>
    <s v=" E0607_105655"/>
    <s v="Driver Development for Networking - Data Publishing (for each device type)"/>
    <s v="6.07.02.11"/>
    <x v="0"/>
    <d v="2027-04-15T00:00:00"/>
    <d v="2028-02-02T00:00:00"/>
    <s v="mahmed"/>
    <s v="jpjamilk"/>
    <n v="100130.9"/>
    <s v="EDIA"/>
    <s v="C"/>
    <s v="Labor"/>
    <s v="TEC"/>
    <m/>
    <s v="BNL"/>
    <s v="PED"/>
    <s v="CONT"/>
    <x v="9"/>
    <m/>
    <m/>
    <m/>
    <m/>
    <m/>
    <m/>
    <m/>
    <m/>
    <m/>
    <m/>
    <m/>
    <n v="59077.23"/>
    <n v="41053.67"/>
    <m/>
    <m/>
    <m/>
    <m/>
    <m/>
    <m/>
    <x v="0"/>
    <x v="0"/>
    <m/>
  </r>
  <r>
    <s v=""/>
    <s v=" E0607_103700"/>
    <s v="SW Interface for Networking - Switches (for each device type)"/>
    <s v="6.07.02.11"/>
    <x v="0"/>
    <d v="2025-11-18T00:00:00"/>
    <d v="2027-04-14T00:00:00"/>
    <s v="mahmed"/>
    <s v="jpjamilk"/>
    <n v="96635.15"/>
    <s v="EDIA"/>
    <s v="C"/>
    <s v="Labor"/>
    <s v="TEC"/>
    <m/>
    <s v="BNL"/>
    <s v="PED"/>
    <s v="CONT"/>
    <x v="9"/>
    <m/>
    <m/>
    <m/>
    <m/>
    <m/>
    <m/>
    <m/>
    <m/>
    <m/>
    <m/>
    <n v="60189.89"/>
    <n v="36445.26"/>
    <m/>
    <m/>
    <m/>
    <m/>
    <m/>
    <m/>
    <m/>
    <x v="0"/>
    <x v="0"/>
    <m/>
  </r>
  <r>
    <s v=""/>
    <s v=" E0607_103705"/>
    <s v="SW Interfaces for Networking - Support Equipment (for each device type)"/>
    <s v="6.07.02.11"/>
    <x v="0"/>
    <d v="2025-11-18T00:00:00"/>
    <d v="2027-04-14T00:00:00"/>
    <s v="mahmed"/>
    <s v="jpjamilk"/>
    <n v="96635.15"/>
    <s v="EDIA"/>
    <s v="C"/>
    <s v="Labor"/>
    <s v="TEC"/>
    <m/>
    <s v="BNL"/>
    <s v="PED"/>
    <s v="CONT"/>
    <x v="9"/>
    <m/>
    <m/>
    <m/>
    <m/>
    <m/>
    <m/>
    <m/>
    <m/>
    <m/>
    <m/>
    <n v="60189.89"/>
    <n v="36445.26"/>
    <m/>
    <m/>
    <m/>
    <m/>
    <m/>
    <m/>
    <m/>
    <x v="0"/>
    <x v="0"/>
    <m/>
  </r>
  <r>
    <s v=""/>
    <s v=" E0607_105660"/>
    <s v="SW Interface for Networking - Data Publishing (for each device type)"/>
    <s v="6.07.02.11"/>
    <x v="0"/>
    <d v="2027-04-15T00:00:00"/>
    <d v="2028-02-02T00:00:00"/>
    <s v="mahmed"/>
    <s v="jpjamilk"/>
    <n v="100130.9"/>
    <s v="EDIA"/>
    <s v="C"/>
    <s v="Labor"/>
    <s v="TEC"/>
    <m/>
    <s v="BNL"/>
    <s v="PED"/>
    <s v="CONT"/>
    <x v="9"/>
    <m/>
    <m/>
    <m/>
    <m/>
    <m/>
    <m/>
    <m/>
    <m/>
    <m/>
    <m/>
    <m/>
    <n v="59077.23"/>
    <n v="41053.67"/>
    <m/>
    <m/>
    <m/>
    <m/>
    <m/>
    <m/>
    <x v="0"/>
    <x v="0"/>
    <m/>
  </r>
  <r>
    <s v=""/>
    <s v=" E0607_103690"/>
    <s v="Driver Development for Networking - Switches (for each device type)"/>
    <s v="6.07.02.11"/>
    <x v="0"/>
    <d v="2025-11-18T00:00:00"/>
    <d v="2027-04-14T00:00:00"/>
    <s v="mahmed"/>
    <s v="jpjamilk"/>
    <n v="96635.15"/>
    <s v="EDIA"/>
    <s v="C"/>
    <s v="Labor"/>
    <s v="TEC"/>
    <m/>
    <s v="BNL"/>
    <s v="PED"/>
    <s v="CONT"/>
    <x v="9"/>
    <m/>
    <m/>
    <m/>
    <m/>
    <m/>
    <m/>
    <m/>
    <m/>
    <m/>
    <m/>
    <n v="60189.89"/>
    <n v="36445.26"/>
    <m/>
    <m/>
    <m/>
    <m/>
    <m/>
    <m/>
    <m/>
    <x v="0"/>
    <x v="0"/>
    <m/>
  </r>
  <r>
    <s v=""/>
    <s v=" E0607_103695"/>
    <s v="Driver Development for Networking - Support Equipment (for each device type)"/>
    <s v="6.07.02.11"/>
    <x v="0"/>
    <d v="2025-11-18T00:00:00"/>
    <d v="2027-04-14T00:00:00"/>
    <s v="mahmed"/>
    <s v="jpjamilk"/>
    <n v="96635.15"/>
    <s v="EDIA"/>
    <s v="C"/>
    <s v="Labor"/>
    <s v="TEC"/>
    <m/>
    <s v="BNL"/>
    <s v="PED"/>
    <s v="CONT"/>
    <x v="9"/>
    <m/>
    <m/>
    <m/>
    <m/>
    <m/>
    <m/>
    <m/>
    <m/>
    <m/>
    <m/>
    <n v="60189.89"/>
    <n v="36445.26"/>
    <m/>
    <m/>
    <m/>
    <m/>
    <m/>
    <m/>
    <m/>
    <x v="0"/>
    <x v="0"/>
    <m/>
  </r>
  <r>
    <s v=""/>
    <s v=" E0607_105655"/>
    <s v="Driver Development for Networking - Data Publishing (for each device type)"/>
    <s v="6.07.02.11"/>
    <x v="0"/>
    <d v="2027-04-15T00:00:00"/>
    <d v="2028-02-02T00:00:00"/>
    <s v="mahmed"/>
    <s v="jpjamilk"/>
    <n v="100130.9"/>
    <s v="EDIA"/>
    <s v="C"/>
    <s v="Labor"/>
    <s v="TEC"/>
    <m/>
    <s v="BNL"/>
    <s v="PED"/>
    <s v="CONT"/>
    <x v="9"/>
    <m/>
    <m/>
    <m/>
    <m/>
    <m/>
    <m/>
    <m/>
    <m/>
    <m/>
    <m/>
    <m/>
    <n v="59077.23"/>
    <n v="41053.67"/>
    <m/>
    <m/>
    <m/>
    <m/>
    <m/>
    <m/>
    <x v="0"/>
    <x v="0"/>
    <m/>
  </r>
  <r>
    <s v=""/>
    <s v=" E0607_103700"/>
    <s v="SW Interface for Networking - Switches (for each device type)"/>
    <s v="6.07.02.11"/>
    <x v="0"/>
    <d v="2025-11-18T00:00:00"/>
    <d v="2027-04-14T00:00:00"/>
    <s v="mahmed"/>
    <s v="jpjamilk"/>
    <n v="96635.15"/>
    <s v="EDIA"/>
    <s v="C"/>
    <s v="Labor"/>
    <s v="TEC"/>
    <m/>
    <s v="BNL"/>
    <s v="PED"/>
    <s v="CONT"/>
    <x v="9"/>
    <m/>
    <m/>
    <m/>
    <m/>
    <m/>
    <m/>
    <m/>
    <m/>
    <m/>
    <m/>
    <n v="60189.89"/>
    <n v="36445.26"/>
    <m/>
    <m/>
    <m/>
    <m/>
    <m/>
    <m/>
    <m/>
    <x v="0"/>
    <x v="0"/>
    <m/>
  </r>
  <r>
    <s v=""/>
    <s v=" E0607_103705"/>
    <s v="SW Interfaces for Networking - Support Equipment (for each device type)"/>
    <s v="6.07.02.11"/>
    <x v="0"/>
    <d v="2025-11-18T00:00:00"/>
    <d v="2027-04-14T00:00:00"/>
    <s v="mahmed"/>
    <s v="jpjamilk"/>
    <n v="96635.15"/>
    <s v="EDIA"/>
    <s v="C"/>
    <s v="Labor"/>
    <s v="TEC"/>
    <m/>
    <s v="BNL"/>
    <s v="PED"/>
    <s v="CONT"/>
    <x v="9"/>
    <m/>
    <m/>
    <m/>
    <m/>
    <m/>
    <m/>
    <m/>
    <m/>
    <m/>
    <m/>
    <n v="60189.89"/>
    <n v="36445.26"/>
    <m/>
    <m/>
    <m/>
    <m/>
    <m/>
    <m/>
    <m/>
    <x v="0"/>
    <x v="0"/>
    <m/>
  </r>
  <r>
    <s v=""/>
    <s v=" E0607_105660"/>
    <s v="SW Interface for Networking - Data Publishing (for each device type)"/>
    <s v="6.07.02.11"/>
    <x v="0"/>
    <d v="2027-04-15T00:00:00"/>
    <d v="2028-02-02T00:00:00"/>
    <s v="mahmed"/>
    <s v="jpjamilk"/>
    <n v="100130.9"/>
    <s v="EDIA"/>
    <s v="C"/>
    <s v="Labor"/>
    <s v="TEC"/>
    <m/>
    <s v="BNL"/>
    <s v="PED"/>
    <s v="CONT"/>
    <x v="9"/>
    <m/>
    <m/>
    <m/>
    <m/>
    <m/>
    <m/>
    <m/>
    <m/>
    <m/>
    <m/>
    <m/>
    <n v="59077.23"/>
    <n v="41053.67"/>
    <m/>
    <m/>
    <m/>
    <m/>
    <m/>
    <m/>
    <x v="0"/>
    <x v="0"/>
    <m/>
  </r>
  <r>
    <s v=""/>
    <s v=" E0607_106185"/>
    <s v="Implementation - App Development for Networking"/>
    <s v="6.07.02.11"/>
    <x v="0"/>
    <d v="2028-02-03T00:00:00"/>
    <d v="2028-06-23T00:00:00"/>
    <s v="mahmed"/>
    <s v="jpjamilk"/>
    <n v="22552.92"/>
    <s v="EDIA"/>
    <s v="C"/>
    <s v="Labor"/>
    <s v="TEC"/>
    <m/>
    <s v="BNL"/>
    <s v="PED"/>
    <s v="CONT"/>
    <x v="9"/>
    <m/>
    <m/>
    <m/>
    <m/>
    <m/>
    <m/>
    <m/>
    <m/>
    <m/>
    <m/>
    <m/>
    <m/>
    <n v="22552.92"/>
    <m/>
    <m/>
    <m/>
    <m/>
    <m/>
    <m/>
    <x v="0"/>
    <x v="0"/>
    <m/>
  </r>
  <r>
    <s v=""/>
    <s v=" E0607_106190"/>
    <s v="Implementation - Pre-Injector IRR Support for Networking"/>
    <s v="6.07.02.11"/>
    <x v="0"/>
    <d v="2028-02-03T00:00:00"/>
    <d v="2028-06-23T00:00:00"/>
    <s v="mahmed"/>
    <s v="jpjamilk"/>
    <n v="22552.92"/>
    <s v="EDIA"/>
    <s v="C"/>
    <s v="Labor"/>
    <s v="TEC"/>
    <m/>
    <s v="BNL"/>
    <s v="PED"/>
    <s v="CONT"/>
    <x v="8"/>
    <m/>
    <m/>
    <m/>
    <m/>
    <m/>
    <m/>
    <m/>
    <m/>
    <m/>
    <m/>
    <m/>
    <m/>
    <n v="22552.92"/>
    <m/>
    <m/>
    <m/>
    <m/>
    <m/>
    <m/>
    <x v="0"/>
    <x v="0"/>
    <m/>
  </r>
  <r>
    <s v=""/>
    <s v=" E0607_106195"/>
    <s v="Implementation - ESR IRR Support for Networking"/>
    <s v="6.07.02.11"/>
    <x v="0"/>
    <d v="2028-02-03T00:00:00"/>
    <d v="2028-06-23T00:00:00"/>
    <s v="mahmed"/>
    <s v="jpjamilk"/>
    <n v="22552.92"/>
    <s v="EDIA"/>
    <s v="C"/>
    <s v="Labor"/>
    <s v="TEC"/>
    <m/>
    <s v="BNL"/>
    <s v="PED"/>
    <s v="CONT"/>
    <x v="8"/>
    <m/>
    <m/>
    <m/>
    <m/>
    <m/>
    <m/>
    <m/>
    <m/>
    <m/>
    <m/>
    <m/>
    <m/>
    <n v="22552.92"/>
    <m/>
    <m/>
    <m/>
    <m/>
    <m/>
    <m/>
    <x v="0"/>
    <x v="0"/>
    <m/>
  </r>
  <r>
    <s v=""/>
    <s v=" E0607_106200"/>
    <s v="Implementation - HSR IRR Support for Networking"/>
    <s v="6.07.02.11"/>
    <x v="0"/>
    <d v="2028-02-03T00:00:00"/>
    <d v="2028-06-23T00:00:00"/>
    <s v="mahmed"/>
    <s v="jpjamilk"/>
    <n v="22552.92"/>
    <s v="EDIA"/>
    <s v="C"/>
    <s v="Labor"/>
    <s v="TEC"/>
    <m/>
    <s v="BNL"/>
    <s v="PED"/>
    <s v="CONT"/>
    <x v="8"/>
    <m/>
    <m/>
    <m/>
    <m/>
    <m/>
    <m/>
    <m/>
    <m/>
    <m/>
    <m/>
    <m/>
    <m/>
    <n v="22552.92"/>
    <m/>
    <m/>
    <m/>
    <m/>
    <m/>
    <m/>
    <x v="0"/>
    <x v="0"/>
    <m/>
  </r>
  <r>
    <s v=""/>
    <s v=" E0607_106205"/>
    <s v="Implementation - RCS IRR Support for Networking"/>
    <s v="6.07.02.11"/>
    <x v="0"/>
    <d v="2028-02-03T00:00:00"/>
    <d v="2028-06-23T00:00:00"/>
    <s v="mahmed"/>
    <s v="jpjamilk"/>
    <n v="22552.92"/>
    <s v="EDIA"/>
    <s v="C"/>
    <s v="Labor"/>
    <s v="TEC"/>
    <m/>
    <s v="BNL"/>
    <s v="PED"/>
    <s v="CONT"/>
    <x v="8"/>
    <m/>
    <m/>
    <m/>
    <m/>
    <m/>
    <m/>
    <m/>
    <m/>
    <m/>
    <m/>
    <m/>
    <m/>
    <n v="22552.92"/>
    <m/>
    <m/>
    <m/>
    <m/>
    <m/>
    <m/>
    <x v="0"/>
    <x v="0"/>
    <m/>
  </r>
  <r>
    <s v=""/>
    <s v=" E0607_106210"/>
    <s v="Implementation - SHC IRR Support for Networking"/>
    <s v="6.07.02.11"/>
    <x v="0"/>
    <d v="2028-02-03T00:00:00"/>
    <d v="2028-06-23T00:00:00"/>
    <s v="mahmed"/>
    <s v="jpjamilk"/>
    <n v="22552.92"/>
    <s v="EDIA"/>
    <s v="C"/>
    <s v="Labor"/>
    <s v="TEC"/>
    <m/>
    <s v="BNL"/>
    <s v="PED"/>
    <s v="CONT"/>
    <x v="8"/>
    <m/>
    <m/>
    <m/>
    <m/>
    <m/>
    <m/>
    <m/>
    <m/>
    <m/>
    <m/>
    <m/>
    <m/>
    <n v="22552.92"/>
    <m/>
    <m/>
    <m/>
    <m/>
    <m/>
    <m/>
    <x v="0"/>
    <x v="0"/>
    <m/>
  </r>
  <r>
    <s v=""/>
    <s v=" E0607_106340"/>
    <s v="Integration - App Development for Networking"/>
    <s v="6.07.02.11"/>
    <x v="0"/>
    <d v="2028-06-26T00:00:00"/>
    <d v="2028-11-16T00:00:00"/>
    <s v="mahmed"/>
    <s v="jpjamilk"/>
    <n v="22805.51"/>
    <s v="EDIA"/>
    <s v="C"/>
    <s v="Labor"/>
    <s v="TEC"/>
    <m/>
    <s v="BNL"/>
    <s v="PED"/>
    <s v="CONT"/>
    <x v="9"/>
    <m/>
    <m/>
    <m/>
    <m/>
    <m/>
    <m/>
    <m/>
    <m/>
    <m/>
    <m/>
    <m/>
    <m/>
    <n v="15507.75"/>
    <n v="7297.76"/>
    <m/>
    <m/>
    <m/>
    <m/>
    <m/>
    <x v="0"/>
    <x v="0"/>
    <m/>
  </r>
  <r>
    <s v=""/>
    <s v=" E0607_106345"/>
    <s v="Integration - Networking End to end Testing for Each Type for Pre-Injector (by instance)"/>
    <s v="6.07.02.11"/>
    <x v="0"/>
    <d v="2028-06-26T00:00:00"/>
    <d v="2028-11-16T00:00:00"/>
    <s v="mahmed"/>
    <s v="jpjamilk"/>
    <n v="22805.51"/>
    <s v="EDIA"/>
    <s v="C"/>
    <s v="Labor"/>
    <s v="TEC"/>
    <m/>
    <s v="BNL"/>
    <s v="PED"/>
    <s v="CONT"/>
    <x v="8"/>
    <m/>
    <m/>
    <m/>
    <m/>
    <m/>
    <m/>
    <m/>
    <m/>
    <m/>
    <m/>
    <m/>
    <m/>
    <n v="15507.75"/>
    <n v="7297.76"/>
    <m/>
    <m/>
    <m/>
    <m/>
    <m/>
    <x v="0"/>
    <x v="0"/>
    <m/>
  </r>
  <r>
    <s v=""/>
    <s v=" E0607_106350"/>
    <s v="Integration - Networking End to end Testing for Each Type for ESR (by instance)"/>
    <s v="6.07.02.11"/>
    <x v="0"/>
    <d v="2028-06-26T00:00:00"/>
    <d v="2028-11-16T00:00:00"/>
    <s v="mahmed"/>
    <s v="jpjamilk"/>
    <n v="22805.51"/>
    <s v="EDIA"/>
    <s v="C"/>
    <s v="Labor"/>
    <s v="TEC"/>
    <m/>
    <s v="BNL"/>
    <s v="PED"/>
    <s v="CONT"/>
    <x v="8"/>
    <m/>
    <m/>
    <m/>
    <m/>
    <m/>
    <m/>
    <m/>
    <m/>
    <m/>
    <m/>
    <m/>
    <m/>
    <n v="15507.75"/>
    <n v="7297.76"/>
    <m/>
    <m/>
    <m/>
    <m/>
    <m/>
    <x v="0"/>
    <x v="0"/>
    <m/>
  </r>
  <r>
    <s v=""/>
    <s v=" E0607_106355"/>
    <s v="Integration - Networking End to end Testing for Each Type for HSR (by instance)"/>
    <s v="6.07.02.11"/>
    <x v="0"/>
    <d v="2028-06-26T00:00:00"/>
    <d v="2028-11-16T00:00:00"/>
    <s v="mahmed"/>
    <s v="jpjamilk"/>
    <n v="22805.51"/>
    <s v="EDIA"/>
    <s v="C"/>
    <s v="Labor"/>
    <s v="TEC"/>
    <m/>
    <s v="BNL"/>
    <s v="PED"/>
    <s v="CONT"/>
    <x v="8"/>
    <m/>
    <m/>
    <m/>
    <m/>
    <m/>
    <m/>
    <m/>
    <m/>
    <m/>
    <m/>
    <m/>
    <m/>
    <n v="15507.75"/>
    <n v="7297.76"/>
    <m/>
    <m/>
    <m/>
    <m/>
    <m/>
    <x v="0"/>
    <x v="0"/>
    <m/>
  </r>
  <r>
    <s v=""/>
    <s v=" E0607_106360"/>
    <s v="Integration - Networking End to end Testing for Each Type for RCS (by instance)"/>
    <s v="6.07.02.11"/>
    <x v="0"/>
    <d v="2028-06-26T00:00:00"/>
    <d v="2028-11-16T00:00:00"/>
    <s v="mahmed"/>
    <s v="jpjamilk"/>
    <n v="22805.51"/>
    <s v="EDIA"/>
    <s v="C"/>
    <s v="Labor"/>
    <s v="TEC"/>
    <m/>
    <s v="BNL"/>
    <s v="PED"/>
    <s v="CONT"/>
    <x v="8"/>
    <m/>
    <m/>
    <m/>
    <m/>
    <m/>
    <m/>
    <m/>
    <m/>
    <m/>
    <m/>
    <m/>
    <m/>
    <n v="15507.75"/>
    <n v="7297.76"/>
    <m/>
    <m/>
    <m/>
    <m/>
    <m/>
    <x v="0"/>
    <x v="0"/>
    <m/>
  </r>
  <r>
    <s v=""/>
    <s v=" E0607_106365"/>
    <s v="Integration - Networking End to end Testing for Each Type for SHC (by instance)"/>
    <s v="6.07.02.11"/>
    <x v="0"/>
    <d v="2028-06-26T00:00:00"/>
    <d v="2028-11-16T00:00:00"/>
    <s v="mahmed"/>
    <s v="jpjamilk"/>
    <n v="22805.51"/>
    <s v="EDIA"/>
    <s v="C"/>
    <s v="Labor"/>
    <s v="TEC"/>
    <m/>
    <s v="BNL"/>
    <s v="PED"/>
    <s v="CONT"/>
    <x v="8"/>
    <m/>
    <m/>
    <m/>
    <m/>
    <m/>
    <m/>
    <m/>
    <m/>
    <m/>
    <m/>
    <m/>
    <m/>
    <n v="15507.75"/>
    <n v="7297.76"/>
    <m/>
    <m/>
    <m/>
    <m/>
    <m/>
    <x v="0"/>
    <x v="0"/>
    <m/>
  </r>
  <r>
    <s v=""/>
    <s v=" E0607_106470"/>
    <s v="Integration - Pre-Injector ARR Support for Networking"/>
    <s v="6.07.02.11"/>
    <x v="0"/>
    <d v="2028-11-17T00:00:00"/>
    <d v="2029-04-13T00:00:00"/>
    <s v="mahmed"/>
    <s v="jpjamilk"/>
    <n v="29826.23"/>
    <s v="EDIA"/>
    <s v="C"/>
    <s v="Labor"/>
    <s v="TEC"/>
    <m/>
    <s v="BNL"/>
    <s v="PED"/>
    <s v="CONT"/>
    <x v="8"/>
    <m/>
    <m/>
    <m/>
    <m/>
    <m/>
    <m/>
    <m/>
    <m/>
    <m/>
    <m/>
    <m/>
    <m/>
    <m/>
    <n v="29826.23"/>
    <m/>
    <m/>
    <m/>
    <m/>
    <m/>
    <x v="0"/>
    <x v="0"/>
    <m/>
  </r>
  <r>
    <s v=""/>
    <s v=" E0607_106475"/>
    <s v="Integration - ESR ARR Support for Networking"/>
    <s v="6.07.02.11"/>
    <x v="0"/>
    <d v="2028-11-17T00:00:00"/>
    <d v="2029-04-13T00:00:00"/>
    <s v="mahmed"/>
    <s v="jpjamilk"/>
    <n v="29826.23"/>
    <s v="EDIA"/>
    <s v="C"/>
    <s v="Labor"/>
    <s v="TEC"/>
    <m/>
    <s v="BNL"/>
    <s v="PED"/>
    <s v="CONT"/>
    <x v="8"/>
    <m/>
    <m/>
    <m/>
    <m/>
    <m/>
    <m/>
    <m/>
    <m/>
    <m/>
    <m/>
    <m/>
    <m/>
    <m/>
    <n v="29826.23"/>
    <m/>
    <m/>
    <m/>
    <m/>
    <m/>
    <x v="0"/>
    <x v="0"/>
    <m/>
  </r>
  <r>
    <s v=""/>
    <s v=" E0607_106480"/>
    <s v="Integration - HSR ARR Support for Networking"/>
    <s v="6.07.02.11"/>
    <x v="0"/>
    <d v="2028-11-17T00:00:00"/>
    <d v="2029-04-13T00:00:00"/>
    <s v="mahmed"/>
    <s v="jpjamilk"/>
    <n v="29826.23"/>
    <s v="EDIA"/>
    <s v="C"/>
    <s v="Labor"/>
    <s v="TEC"/>
    <m/>
    <s v="BNL"/>
    <s v="PED"/>
    <s v="CONT"/>
    <x v="8"/>
    <m/>
    <m/>
    <m/>
    <m/>
    <m/>
    <m/>
    <m/>
    <m/>
    <m/>
    <m/>
    <m/>
    <m/>
    <m/>
    <n v="29826.23"/>
    <m/>
    <m/>
    <m/>
    <m/>
    <m/>
    <x v="0"/>
    <x v="0"/>
    <m/>
  </r>
  <r>
    <s v=""/>
    <s v=" E0607_106485"/>
    <s v="Integration - RCS ARR Support for Networking"/>
    <s v="6.07.02.11"/>
    <x v="0"/>
    <d v="2028-11-17T00:00:00"/>
    <d v="2029-04-13T00:00:00"/>
    <s v="mahmed"/>
    <s v="jpjamilk"/>
    <n v="29826.23"/>
    <s v="EDIA"/>
    <s v="C"/>
    <s v="Labor"/>
    <s v="TEC"/>
    <m/>
    <s v="BNL"/>
    <s v="PED"/>
    <s v="CONT"/>
    <x v="8"/>
    <m/>
    <m/>
    <m/>
    <m/>
    <m/>
    <m/>
    <m/>
    <m/>
    <m/>
    <m/>
    <m/>
    <m/>
    <m/>
    <n v="29826.23"/>
    <m/>
    <m/>
    <m/>
    <m/>
    <m/>
    <x v="0"/>
    <x v="0"/>
    <m/>
  </r>
  <r>
    <s v=""/>
    <s v=" E0607_106490"/>
    <s v="Integration - SHC ARR Support for Networking"/>
    <s v="6.07.02.11"/>
    <x v="0"/>
    <d v="2028-11-17T00:00:00"/>
    <d v="2029-04-13T00:00:00"/>
    <s v="mahmed"/>
    <s v="jpjamilk"/>
    <n v="29826.23"/>
    <s v="EDIA"/>
    <s v="C"/>
    <s v="Labor"/>
    <s v="TEC"/>
    <m/>
    <s v="BNL"/>
    <s v="PED"/>
    <s v="CONT"/>
    <x v="8"/>
    <m/>
    <m/>
    <m/>
    <m/>
    <m/>
    <m/>
    <m/>
    <m/>
    <m/>
    <m/>
    <m/>
    <m/>
    <m/>
    <n v="29826.23"/>
    <m/>
    <m/>
    <m/>
    <m/>
    <m/>
    <x v="0"/>
    <x v="0"/>
    <m/>
  </r>
  <r>
    <s v=""/>
    <s v=" E0607_106185"/>
    <s v="Implementation - App Development for Networking"/>
    <s v="6.07.02.11"/>
    <x v="0"/>
    <d v="2028-02-03T00:00:00"/>
    <d v="2028-06-23T00:00:00"/>
    <s v="mahmed"/>
    <s v="jpjamilk"/>
    <n v="17028.23"/>
    <s v="EDIA"/>
    <s v="C"/>
    <s v="Labor"/>
    <s v="TEC"/>
    <m/>
    <s v="BNL"/>
    <s v="PED"/>
    <s v="CONT"/>
    <x v="9"/>
    <m/>
    <m/>
    <m/>
    <m/>
    <m/>
    <m/>
    <m/>
    <m/>
    <m/>
    <m/>
    <m/>
    <m/>
    <n v="17028.23"/>
    <m/>
    <m/>
    <m/>
    <m/>
    <m/>
    <m/>
    <x v="0"/>
    <x v="0"/>
    <m/>
  </r>
  <r>
    <s v=""/>
    <s v=" E0607_106190"/>
    <s v="Implementation - Pre-Injector IRR Support for Networking"/>
    <s v="6.07.02.11"/>
    <x v="0"/>
    <d v="2028-02-03T00:00:00"/>
    <d v="2028-06-23T00:00:00"/>
    <s v="mahmed"/>
    <s v="jpjamilk"/>
    <n v="17028.23"/>
    <s v="EDIA"/>
    <s v="C"/>
    <s v="Labor"/>
    <s v="TEC"/>
    <m/>
    <s v="BNL"/>
    <s v="PED"/>
    <s v="CONT"/>
    <x v="8"/>
    <m/>
    <m/>
    <m/>
    <m/>
    <m/>
    <m/>
    <m/>
    <m/>
    <m/>
    <m/>
    <m/>
    <m/>
    <n v="17028.23"/>
    <m/>
    <m/>
    <m/>
    <m/>
    <m/>
    <m/>
    <x v="0"/>
    <x v="0"/>
    <m/>
  </r>
  <r>
    <s v=""/>
    <s v=" E0607_106195"/>
    <s v="Implementation - ESR IRR Support for Networking"/>
    <s v="6.07.02.11"/>
    <x v="0"/>
    <d v="2028-02-03T00:00:00"/>
    <d v="2028-06-23T00:00:00"/>
    <s v="mahmed"/>
    <s v="jpjamilk"/>
    <n v="17028.23"/>
    <s v="EDIA"/>
    <s v="C"/>
    <s v="Labor"/>
    <s v="TEC"/>
    <m/>
    <s v="BNL"/>
    <s v="PED"/>
    <s v="CONT"/>
    <x v="8"/>
    <m/>
    <m/>
    <m/>
    <m/>
    <m/>
    <m/>
    <m/>
    <m/>
    <m/>
    <m/>
    <m/>
    <m/>
    <n v="17028.23"/>
    <m/>
    <m/>
    <m/>
    <m/>
    <m/>
    <m/>
    <x v="0"/>
    <x v="0"/>
    <m/>
  </r>
  <r>
    <s v=""/>
    <s v=" E0607_106200"/>
    <s v="Implementation - HSR IRR Support for Networking"/>
    <s v="6.07.02.11"/>
    <x v="0"/>
    <d v="2028-02-03T00:00:00"/>
    <d v="2028-06-23T00:00:00"/>
    <s v="mahmed"/>
    <s v="jpjamilk"/>
    <n v="17028.23"/>
    <s v="EDIA"/>
    <s v="C"/>
    <s v="Labor"/>
    <s v="TEC"/>
    <m/>
    <s v="BNL"/>
    <s v="PED"/>
    <s v="CONT"/>
    <x v="8"/>
    <m/>
    <m/>
    <m/>
    <m/>
    <m/>
    <m/>
    <m/>
    <m/>
    <m/>
    <m/>
    <m/>
    <m/>
    <n v="17028.23"/>
    <m/>
    <m/>
    <m/>
    <m/>
    <m/>
    <m/>
    <x v="0"/>
    <x v="0"/>
    <m/>
  </r>
  <r>
    <s v=""/>
    <s v=" E0607_106205"/>
    <s v="Implementation - RCS IRR Support for Networking"/>
    <s v="6.07.02.11"/>
    <x v="0"/>
    <d v="2028-02-03T00:00:00"/>
    <d v="2028-06-23T00:00:00"/>
    <s v="mahmed"/>
    <s v="jpjamilk"/>
    <n v="17028.23"/>
    <s v="EDIA"/>
    <s v="C"/>
    <s v="Labor"/>
    <s v="TEC"/>
    <m/>
    <s v="BNL"/>
    <s v="PED"/>
    <s v="CONT"/>
    <x v="8"/>
    <m/>
    <m/>
    <m/>
    <m/>
    <m/>
    <m/>
    <m/>
    <m/>
    <m/>
    <m/>
    <m/>
    <m/>
    <n v="17028.23"/>
    <m/>
    <m/>
    <m/>
    <m/>
    <m/>
    <m/>
    <x v="0"/>
    <x v="0"/>
    <m/>
  </r>
  <r>
    <s v=""/>
    <s v=" E0607_106210"/>
    <s v="Implementation - SHC IRR Support for Networking"/>
    <s v="6.07.02.11"/>
    <x v="0"/>
    <d v="2028-02-03T00:00:00"/>
    <d v="2028-06-23T00:00:00"/>
    <s v="mahmed"/>
    <s v="jpjamilk"/>
    <n v="17028.23"/>
    <s v="EDIA"/>
    <s v="C"/>
    <s v="Labor"/>
    <s v="TEC"/>
    <m/>
    <s v="BNL"/>
    <s v="PED"/>
    <s v="CONT"/>
    <x v="8"/>
    <m/>
    <m/>
    <m/>
    <m/>
    <m/>
    <m/>
    <m/>
    <m/>
    <m/>
    <m/>
    <m/>
    <m/>
    <n v="17028.23"/>
    <m/>
    <m/>
    <m/>
    <m/>
    <m/>
    <m/>
    <x v="0"/>
    <x v="0"/>
    <m/>
  </r>
  <r>
    <s v=""/>
    <s v=" E0607_106340"/>
    <s v="Integration - App Development for Networking"/>
    <s v="6.07.02.11"/>
    <x v="0"/>
    <d v="2028-06-26T00:00:00"/>
    <d v="2028-11-16T00:00:00"/>
    <s v="mahmed"/>
    <s v="jpjamilk"/>
    <n v="17218.939999999999"/>
    <s v="EDIA"/>
    <s v="C"/>
    <s v="Labor"/>
    <s v="TEC"/>
    <m/>
    <s v="BNL"/>
    <s v="PED"/>
    <s v="CONT"/>
    <x v="9"/>
    <m/>
    <m/>
    <m/>
    <m/>
    <m/>
    <m/>
    <m/>
    <m/>
    <m/>
    <m/>
    <m/>
    <m/>
    <n v="11708.88"/>
    <n v="5510.06"/>
    <m/>
    <m/>
    <m/>
    <m/>
    <m/>
    <x v="0"/>
    <x v="0"/>
    <m/>
  </r>
  <r>
    <s v=""/>
    <s v=" E0607_106345"/>
    <s v="Integration - Networking End to end Testing for Each Type for Pre-Injector (by instance)"/>
    <s v="6.07.02.11"/>
    <x v="0"/>
    <d v="2028-06-26T00:00:00"/>
    <d v="2028-11-16T00:00:00"/>
    <s v="mahmed"/>
    <s v="jpjamilk"/>
    <n v="17218.939999999999"/>
    <s v="EDIA"/>
    <s v="C"/>
    <s v="Labor"/>
    <s v="TEC"/>
    <m/>
    <s v="BNL"/>
    <s v="PED"/>
    <s v="CONT"/>
    <x v="8"/>
    <m/>
    <m/>
    <m/>
    <m/>
    <m/>
    <m/>
    <m/>
    <m/>
    <m/>
    <m/>
    <m/>
    <m/>
    <n v="11708.88"/>
    <n v="5510.06"/>
    <m/>
    <m/>
    <m/>
    <m/>
    <m/>
    <x v="0"/>
    <x v="0"/>
    <m/>
  </r>
  <r>
    <s v=""/>
    <s v=" E0607_106350"/>
    <s v="Integration - Networking End to end Testing for Each Type for ESR (by instance)"/>
    <s v="6.07.02.11"/>
    <x v="0"/>
    <d v="2028-06-26T00:00:00"/>
    <d v="2028-11-16T00:00:00"/>
    <s v="mahmed"/>
    <s v="jpjamilk"/>
    <n v="17218.939999999999"/>
    <s v="EDIA"/>
    <s v="C"/>
    <s v="Labor"/>
    <s v="TEC"/>
    <m/>
    <s v="BNL"/>
    <s v="PED"/>
    <s v="CONT"/>
    <x v="8"/>
    <m/>
    <m/>
    <m/>
    <m/>
    <m/>
    <m/>
    <m/>
    <m/>
    <m/>
    <m/>
    <m/>
    <m/>
    <n v="11708.88"/>
    <n v="5510.06"/>
    <m/>
    <m/>
    <m/>
    <m/>
    <m/>
    <x v="0"/>
    <x v="0"/>
    <m/>
  </r>
  <r>
    <s v=""/>
    <s v=" E0607_106355"/>
    <s v="Integration - Networking End to end Testing for Each Type for HSR (by instance)"/>
    <s v="6.07.02.11"/>
    <x v="0"/>
    <d v="2028-06-26T00:00:00"/>
    <d v="2028-11-16T00:00:00"/>
    <s v="mahmed"/>
    <s v="jpjamilk"/>
    <n v="17218.939999999999"/>
    <s v="EDIA"/>
    <s v="C"/>
    <s v="Labor"/>
    <s v="TEC"/>
    <m/>
    <s v="BNL"/>
    <s v="PED"/>
    <s v="CONT"/>
    <x v="8"/>
    <m/>
    <m/>
    <m/>
    <m/>
    <m/>
    <m/>
    <m/>
    <m/>
    <m/>
    <m/>
    <m/>
    <m/>
    <n v="11708.88"/>
    <n v="5510.06"/>
    <m/>
    <m/>
    <m/>
    <m/>
    <m/>
    <x v="0"/>
    <x v="0"/>
    <m/>
  </r>
  <r>
    <s v=""/>
    <s v=" E0607_106360"/>
    <s v="Integration - Networking End to end Testing for Each Type for RCS (by instance)"/>
    <s v="6.07.02.11"/>
    <x v="0"/>
    <d v="2028-06-26T00:00:00"/>
    <d v="2028-11-16T00:00:00"/>
    <s v="mahmed"/>
    <s v="jpjamilk"/>
    <n v="17218.939999999999"/>
    <s v="EDIA"/>
    <s v="C"/>
    <s v="Labor"/>
    <s v="TEC"/>
    <m/>
    <s v="BNL"/>
    <s v="PED"/>
    <s v="CONT"/>
    <x v="8"/>
    <m/>
    <m/>
    <m/>
    <m/>
    <m/>
    <m/>
    <m/>
    <m/>
    <m/>
    <m/>
    <m/>
    <m/>
    <n v="11708.88"/>
    <n v="5510.06"/>
    <m/>
    <m/>
    <m/>
    <m/>
    <m/>
    <x v="0"/>
    <x v="0"/>
    <m/>
  </r>
  <r>
    <s v=""/>
    <s v=" E0607_106365"/>
    <s v="Integration - Networking End to end Testing for Each Type for SHC (by instance)"/>
    <s v="6.07.02.11"/>
    <x v="0"/>
    <d v="2028-06-26T00:00:00"/>
    <d v="2028-11-16T00:00:00"/>
    <s v="mahmed"/>
    <s v="jpjamilk"/>
    <n v="17218.939999999999"/>
    <s v="EDIA"/>
    <s v="C"/>
    <s v="Labor"/>
    <s v="TEC"/>
    <m/>
    <s v="BNL"/>
    <s v="PED"/>
    <s v="CONT"/>
    <x v="8"/>
    <m/>
    <m/>
    <m/>
    <m/>
    <m/>
    <m/>
    <m/>
    <m/>
    <m/>
    <m/>
    <m/>
    <m/>
    <n v="11708.88"/>
    <n v="5510.06"/>
    <m/>
    <m/>
    <m/>
    <m/>
    <m/>
    <x v="0"/>
    <x v="0"/>
    <m/>
  </r>
  <r>
    <s v=""/>
    <s v=" E0607_106470"/>
    <s v="Integration - Pre-Injector ARR Support for Networking"/>
    <s v="6.07.02.11"/>
    <x v="0"/>
    <d v="2028-11-17T00:00:00"/>
    <d v="2029-04-13T00:00:00"/>
    <s v="mahmed"/>
    <s v="jpjamilk"/>
    <n v="22519.83"/>
    <s v="EDIA"/>
    <s v="C"/>
    <s v="Labor"/>
    <s v="TEC"/>
    <m/>
    <s v="BNL"/>
    <s v="PED"/>
    <s v="CONT"/>
    <x v="8"/>
    <m/>
    <m/>
    <m/>
    <m/>
    <m/>
    <m/>
    <m/>
    <m/>
    <m/>
    <m/>
    <m/>
    <m/>
    <m/>
    <n v="22519.83"/>
    <m/>
    <m/>
    <m/>
    <m/>
    <m/>
    <x v="0"/>
    <x v="0"/>
    <m/>
  </r>
  <r>
    <s v=""/>
    <s v=" E0607_106475"/>
    <s v="Integration - ESR ARR Support for Networking"/>
    <s v="6.07.02.11"/>
    <x v="0"/>
    <d v="2028-11-17T00:00:00"/>
    <d v="2029-04-13T00:00:00"/>
    <s v="mahmed"/>
    <s v="jpjamilk"/>
    <n v="22519.83"/>
    <s v="EDIA"/>
    <s v="C"/>
    <s v="Labor"/>
    <s v="TEC"/>
    <m/>
    <s v="BNL"/>
    <s v="PED"/>
    <s v="CONT"/>
    <x v="8"/>
    <m/>
    <m/>
    <m/>
    <m/>
    <m/>
    <m/>
    <m/>
    <m/>
    <m/>
    <m/>
    <m/>
    <m/>
    <m/>
    <n v="22519.83"/>
    <m/>
    <m/>
    <m/>
    <m/>
    <m/>
    <x v="0"/>
    <x v="0"/>
    <m/>
  </r>
  <r>
    <s v=""/>
    <s v=" E0607_106480"/>
    <s v="Integration - HSR ARR Support for Networking"/>
    <s v="6.07.02.11"/>
    <x v="0"/>
    <d v="2028-11-17T00:00:00"/>
    <d v="2029-04-13T00:00:00"/>
    <s v="mahmed"/>
    <s v="jpjamilk"/>
    <n v="22519.83"/>
    <s v="EDIA"/>
    <s v="C"/>
    <s v="Labor"/>
    <s v="TEC"/>
    <m/>
    <s v="BNL"/>
    <s v="PED"/>
    <s v="CONT"/>
    <x v="8"/>
    <m/>
    <m/>
    <m/>
    <m/>
    <m/>
    <m/>
    <m/>
    <m/>
    <m/>
    <m/>
    <m/>
    <m/>
    <m/>
    <n v="22519.83"/>
    <m/>
    <m/>
    <m/>
    <m/>
    <m/>
    <x v="0"/>
    <x v="0"/>
    <m/>
  </r>
  <r>
    <s v=""/>
    <s v=" E0607_106485"/>
    <s v="Integration - RCS ARR Support for Networking"/>
    <s v="6.07.02.11"/>
    <x v="0"/>
    <d v="2028-11-17T00:00:00"/>
    <d v="2029-04-13T00:00:00"/>
    <s v="mahmed"/>
    <s v="jpjamilk"/>
    <n v="22519.83"/>
    <s v="EDIA"/>
    <s v="C"/>
    <s v="Labor"/>
    <s v="TEC"/>
    <m/>
    <s v="BNL"/>
    <s v="PED"/>
    <s v="CONT"/>
    <x v="8"/>
    <m/>
    <m/>
    <m/>
    <m/>
    <m/>
    <m/>
    <m/>
    <m/>
    <m/>
    <m/>
    <m/>
    <m/>
    <m/>
    <n v="22519.83"/>
    <m/>
    <m/>
    <m/>
    <m/>
    <m/>
    <x v="0"/>
    <x v="0"/>
    <m/>
  </r>
  <r>
    <s v=""/>
    <s v=" E0607_106490"/>
    <s v="Integration - SHC ARR Support for Networking"/>
    <s v="6.07.02.11"/>
    <x v="0"/>
    <d v="2028-11-17T00:00:00"/>
    <d v="2029-04-13T00:00:00"/>
    <s v="mahmed"/>
    <s v="jpjamilk"/>
    <n v="22519.83"/>
    <s v="EDIA"/>
    <s v="C"/>
    <s v="Labor"/>
    <s v="TEC"/>
    <m/>
    <s v="BNL"/>
    <s v="PED"/>
    <s v="CONT"/>
    <x v="8"/>
    <m/>
    <m/>
    <m/>
    <m/>
    <m/>
    <m/>
    <m/>
    <m/>
    <m/>
    <m/>
    <m/>
    <m/>
    <m/>
    <n v="22519.83"/>
    <m/>
    <m/>
    <m/>
    <m/>
    <m/>
    <x v="0"/>
    <x v="0"/>
    <m/>
  </r>
  <r>
    <s v=""/>
    <s v=" E0607_106185"/>
    <s v="Implementation - App Development for Networking"/>
    <s v="6.07.02.11"/>
    <x v="0"/>
    <d v="2028-02-03T00:00:00"/>
    <d v="2028-06-23T00:00:00"/>
    <s v="mahmed"/>
    <s v="jpjamilk"/>
    <n v="17028.23"/>
    <s v="EDIA"/>
    <s v="C"/>
    <s v="Labor"/>
    <s v="TEC"/>
    <m/>
    <s v="BNL"/>
    <s v="PED"/>
    <s v="CONT"/>
    <x v="9"/>
    <m/>
    <m/>
    <m/>
    <m/>
    <m/>
    <m/>
    <m/>
    <m/>
    <m/>
    <m/>
    <m/>
    <m/>
    <n v="17028.23"/>
    <m/>
    <m/>
    <m/>
    <m/>
    <m/>
    <m/>
    <x v="0"/>
    <x v="0"/>
    <m/>
  </r>
  <r>
    <s v=""/>
    <s v=" E0607_106190"/>
    <s v="Implementation - Pre-Injector IRR Support for Networking"/>
    <s v="6.07.02.11"/>
    <x v="0"/>
    <d v="2028-02-03T00:00:00"/>
    <d v="2028-06-23T00:00:00"/>
    <s v="mahmed"/>
    <s v="jpjamilk"/>
    <n v="17028.23"/>
    <s v="EDIA"/>
    <s v="C"/>
    <s v="Labor"/>
    <s v="TEC"/>
    <m/>
    <s v="BNL"/>
    <s v="PED"/>
    <s v="CONT"/>
    <x v="8"/>
    <m/>
    <m/>
    <m/>
    <m/>
    <m/>
    <m/>
    <m/>
    <m/>
    <m/>
    <m/>
    <m/>
    <m/>
    <n v="17028.23"/>
    <m/>
    <m/>
    <m/>
    <m/>
    <m/>
    <m/>
    <x v="0"/>
    <x v="0"/>
    <m/>
  </r>
  <r>
    <s v=""/>
    <s v=" E0607_106195"/>
    <s v="Implementation - ESR IRR Support for Networking"/>
    <s v="6.07.02.11"/>
    <x v="0"/>
    <d v="2028-02-03T00:00:00"/>
    <d v="2028-06-23T00:00:00"/>
    <s v="mahmed"/>
    <s v="jpjamilk"/>
    <n v="17028.23"/>
    <s v="EDIA"/>
    <s v="C"/>
    <s v="Labor"/>
    <s v="TEC"/>
    <m/>
    <s v="BNL"/>
    <s v="PED"/>
    <s v="CONT"/>
    <x v="8"/>
    <m/>
    <m/>
    <m/>
    <m/>
    <m/>
    <m/>
    <m/>
    <m/>
    <m/>
    <m/>
    <m/>
    <m/>
    <n v="17028.23"/>
    <m/>
    <m/>
    <m/>
    <m/>
    <m/>
    <m/>
    <x v="0"/>
    <x v="0"/>
    <m/>
  </r>
  <r>
    <s v=""/>
    <s v=" E0607_106200"/>
    <s v="Implementation - HSR IRR Support for Networking"/>
    <s v="6.07.02.11"/>
    <x v="0"/>
    <d v="2028-02-03T00:00:00"/>
    <d v="2028-06-23T00:00:00"/>
    <s v="mahmed"/>
    <s v="jpjamilk"/>
    <n v="17028.23"/>
    <s v="EDIA"/>
    <s v="C"/>
    <s v="Labor"/>
    <s v="TEC"/>
    <m/>
    <s v="BNL"/>
    <s v="PED"/>
    <s v="CONT"/>
    <x v="8"/>
    <m/>
    <m/>
    <m/>
    <m/>
    <m/>
    <m/>
    <m/>
    <m/>
    <m/>
    <m/>
    <m/>
    <m/>
    <n v="17028.23"/>
    <m/>
    <m/>
    <m/>
    <m/>
    <m/>
    <m/>
    <x v="0"/>
    <x v="0"/>
    <m/>
  </r>
  <r>
    <s v=""/>
    <s v=" E0607_106205"/>
    <s v="Implementation - RCS IRR Support for Networking"/>
    <s v="6.07.02.11"/>
    <x v="0"/>
    <d v="2028-02-03T00:00:00"/>
    <d v="2028-06-23T00:00:00"/>
    <s v="mahmed"/>
    <s v="jpjamilk"/>
    <n v="17028.23"/>
    <s v="EDIA"/>
    <s v="C"/>
    <s v="Labor"/>
    <s v="TEC"/>
    <m/>
    <s v="BNL"/>
    <s v="PED"/>
    <s v="CONT"/>
    <x v="8"/>
    <m/>
    <m/>
    <m/>
    <m/>
    <m/>
    <m/>
    <m/>
    <m/>
    <m/>
    <m/>
    <m/>
    <m/>
    <n v="17028.23"/>
    <m/>
    <m/>
    <m/>
    <m/>
    <m/>
    <m/>
    <x v="0"/>
    <x v="0"/>
    <m/>
  </r>
  <r>
    <s v=""/>
    <s v=" E0607_106210"/>
    <s v="Implementation - SHC IRR Support for Networking"/>
    <s v="6.07.02.11"/>
    <x v="0"/>
    <d v="2028-02-03T00:00:00"/>
    <d v="2028-06-23T00:00:00"/>
    <s v="mahmed"/>
    <s v="jpjamilk"/>
    <n v="17028.23"/>
    <s v="EDIA"/>
    <s v="C"/>
    <s v="Labor"/>
    <s v="TEC"/>
    <m/>
    <s v="BNL"/>
    <s v="PED"/>
    <s v="CONT"/>
    <x v="8"/>
    <m/>
    <m/>
    <m/>
    <m/>
    <m/>
    <m/>
    <m/>
    <m/>
    <m/>
    <m/>
    <m/>
    <m/>
    <n v="17028.23"/>
    <m/>
    <m/>
    <m/>
    <m/>
    <m/>
    <m/>
    <x v="0"/>
    <x v="0"/>
    <m/>
  </r>
  <r>
    <s v=""/>
    <s v=" E0607_106340"/>
    <s v="Integration - App Development for Networking"/>
    <s v="6.07.02.11"/>
    <x v="0"/>
    <d v="2028-06-26T00:00:00"/>
    <d v="2028-11-16T00:00:00"/>
    <s v="mahmed"/>
    <s v="jpjamilk"/>
    <n v="17218.939999999999"/>
    <s v="EDIA"/>
    <s v="C"/>
    <s v="Labor"/>
    <s v="TEC"/>
    <m/>
    <s v="BNL"/>
    <s v="PED"/>
    <s v="CONT"/>
    <x v="9"/>
    <m/>
    <m/>
    <m/>
    <m/>
    <m/>
    <m/>
    <m/>
    <m/>
    <m/>
    <m/>
    <m/>
    <m/>
    <n v="11708.88"/>
    <n v="5510.06"/>
    <m/>
    <m/>
    <m/>
    <m/>
    <m/>
    <x v="0"/>
    <x v="0"/>
    <m/>
  </r>
  <r>
    <s v=""/>
    <s v=" E0607_106345"/>
    <s v="Integration - Networking End to end Testing for Each Type for Pre-Injector (by instance)"/>
    <s v="6.07.02.11"/>
    <x v="0"/>
    <d v="2028-06-26T00:00:00"/>
    <d v="2028-11-16T00:00:00"/>
    <s v="mahmed"/>
    <s v="jpjamilk"/>
    <n v="17218.939999999999"/>
    <s v="EDIA"/>
    <s v="C"/>
    <s v="Labor"/>
    <s v="TEC"/>
    <m/>
    <s v="BNL"/>
    <s v="PED"/>
    <s v="CONT"/>
    <x v="8"/>
    <m/>
    <m/>
    <m/>
    <m/>
    <m/>
    <m/>
    <m/>
    <m/>
    <m/>
    <m/>
    <m/>
    <m/>
    <n v="11708.88"/>
    <n v="5510.06"/>
    <m/>
    <m/>
    <m/>
    <m/>
    <m/>
    <x v="0"/>
    <x v="0"/>
    <m/>
  </r>
  <r>
    <s v=""/>
    <s v=" E0607_106350"/>
    <s v="Integration - Networking End to end Testing for Each Type for ESR (by instance)"/>
    <s v="6.07.02.11"/>
    <x v="0"/>
    <d v="2028-06-26T00:00:00"/>
    <d v="2028-11-16T00:00:00"/>
    <s v="mahmed"/>
    <s v="jpjamilk"/>
    <n v="17218.939999999999"/>
    <s v="EDIA"/>
    <s v="C"/>
    <s v="Labor"/>
    <s v="TEC"/>
    <m/>
    <s v="BNL"/>
    <s v="PED"/>
    <s v="CONT"/>
    <x v="8"/>
    <m/>
    <m/>
    <m/>
    <m/>
    <m/>
    <m/>
    <m/>
    <m/>
    <m/>
    <m/>
    <m/>
    <m/>
    <n v="11708.88"/>
    <n v="5510.06"/>
    <m/>
    <m/>
    <m/>
    <m/>
    <m/>
    <x v="0"/>
    <x v="0"/>
    <m/>
  </r>
  <r>
    <s v=""/>
    <s v=" E0607_106355"/>
    <s v="Integration - Networking End to end Testing for Each Type for HSR (by instance)"/>
    <s v="6.07.02.11"/>
    <x v="0"/>
    <d v="2028-06-26T00:00:00"/>
    <d v="2028-11-16T00:00:00"/>
    <s v="mahmed"/>
    <s v="jpjamilk"/>
    <n v="17218.939999999999"/>
    <s v="EDIA"/>
    <s v="C"/>
    <s v="Labor"/>
    <s v="TEC"/>
    <m/>
    <s v="BNL"/>
    <s v="PED"/>
    <s v="CONT"/>
    <x v="8"/>
    <m/>
    <m/>
    <m/>
    <m/>
    <m/>
    <m/>
    <m/>
    <m/>
    <m/>
    <m/>
    <m/>
    <m/>
    <n v="11708.88"/>
    <n v="5510.06"/>
    <m/>
    <m/>
    <m/>
    <m/>
    <m/>
    <x v="0"/>
    <x v="0"/>
    <m/>
  </r>
  <r>
    <s v=""/>
    <s v=" E0607_106360"/>
    <s v="Integration - Networking End to end Testing for Each Type for RCS (by instance)"/>
    <s v="6.07.02.11"/>
    <x v="0"/>
    <d v="2028-06-26T00:00:00"/>
    <d v="2028-11-16T00:00:00"/>
    <s v="mahmed"/>
    <s v="jpjamilk"/>
    <n v="17218.939999999999"/>
    <s v="EDIA"/>
    <s v="C"/>
    <s v="Labor"/>
    <s v="TEC"/>
    <m/>
    <s v="BNL"/>
    <s v="PED"/>
    <s v="CONT"/>
    <x v="8"/>
    <m/>
    <m/>
    <m/>
    <m/>
    <m/>
    <m/>
    <m/>
    <m/>
    <m/>
    <m/>
    <m/>
    <m/>
    <n v="11708.88"/>
    <n v="5510.06"/>
    <m/>
    <m/>
    <m/>
    <m/>
    <m/>
    <x v="0"/>
    <x v="0"/>
    <m/>
  </r>
  <r>
    <s v=""/>
    <s v=" E0607_106365"/>
    <s v="Integration - Networking End to end Testing for Each Type for SHC (by instance)"/>
    <s v="6.07.02.11"/>
    <x v="0"/>
    <d v="2028-06-26T00:00:00"/>
    <d v="2028-11-16T00:00:00"/>
    <s v="mahmed"/>
    <s v="jpjamilk"/>
    <n v="17218.939999999999"/>
    <s v="EDIA"/>
    <s v="C"/>
    <s v="Labor"/>
    <s v="TEC"/>
    <m/>
    <s v="BNL"/>
    <s v="PED"/>
    <s v="CONT"/>
    <x v="8"/>
    <m/>
    <m/>
    <m/>
    <m/>
    <m/>
    <m/>
    <m/>
    <m/>
    <m/>
    <m/>
    <m/>
    <m/>
    <n v="11708.88"/>
    <n v="5510.06"/>
    <m/>
    <m/>
    <m/>
    <m/>
    <m/>
    <x v="0"/>
    <x v="0"/>
    <m/>
  </r>
  <r>
    <s v=""/>
    <s v=" E0607_106470"/>
    <s v="Integration - Pre-Injector ARR Support for Networking"/>
    <s v="6.07.02.11"/>
    <x v="0"/>
    <d v="2028-11-17T00:00:00"/>
    <d v="2029-04-13T00:00:00"/>
    <s v="mahmed"/>
    <s v="jpjamilk"/>
    <n v="22519.83"/>
    <s v="EDIA"/>
    <s v="C"/>
    <s v="Labor"/>
    <s v="TEC"/>
    <m/>
    <s v="BNL"/>
    <s v="PED"/>
    <s v="CONT"/>
    <x v="8"/>
    <m/>
    <m/>
    <m/>
    <m/>
    <m/>
    <m/>
    <m/>
    <m/>
    <m/>
    <m/>
    <m/>
    <m/>
    <m/>
    <n v="22519.83"/>
    <m/>
    <m/>
    <m/>
    <m/>
    <m/>
    <x v="0"/>
    <x v="0"/>
    <m/>
  </r>
  <r>
    <s v=""/>
    <s v=" E0607_106475"/>
    <s v="Integration - ESR ARR Support for Networking"/>
    <s v="6.07.02.11"/>
    <x v="0"/>
    <d v="2028-11-17T00:00:00"/>
    <d v="2029-04-13T00:00:00"/>
    <s v="mahmed"/>
    <s v="jpjamilk"/>
    <n v="22519.83"/>
    <s v="EDIA"/>
    <s v="C"/>
    <s v="Labor"/>
    <s v="TEC"/>
    <m/>
    <s v="BNL"/>
    <s v="PED"/>
    <s v="CONT"/>
    <x v="8"/>
    <m/>
    <m/>
    <m/>
    <m/>
    <m/>
    <m/>
    <m/>
    <m/>
    <m/>
    <m/>
    <m/>
    <m/>
    <m/>
    <n v="22519.83"/>
    <m/>
    <m/>
    <m/>
    <m/>
    <m/>
    <x v="0"/>
    <x v="0"/>
    <m/>
  </r>
  <r>
    <s v=""/>
    <s v=" E0607_106480"/>
    <s v="Integration - HSR ARR Support for Networking"/>
    <s v="6.07.02.11"/>
    <x v="0"/>
    <d v="2028-11-17T00:00:00"/>
    <d v="2029-04-13T00:00:00"/>
    <s v="mahmed"/>
    <s v="jpjamilk"/>
    <n v="22519.83"/>
    <s v="EDIA"/>
    <s v="C"/>
    <s v="Labor"/>
    <s v="TEC"/>
    <m/>
    <s v="BNL"/>
    <s v="PED"/>
    <s v="CONT"/>
    <x v="8"/>
    <m/>
    <m/>
    <m/>
    <m/>
    <m/>
    <m/>
    <m/>
    <m/>
    <m/>
    <m/>
    <m/>
    <m/>
    <m/>
    <n v="22519.83"/>
    <m/>
    <m/>
    <m/>
    <m/>
    <m/>
    <x v="0"/>
    <x v="0"/>
    <m/>
  </r>
  <r>
    <s v=""/>
    <s v=" E0607_106485"/>
    <s v="Integration - RCS ARR Support for Networking"/>
    <s v="6.07.02.11"/>
    <x v="0"/>
    <d v="2028-11-17T00:00:00"/>
    <d v="2029-04-13T00:00:00"/>
    <s v="mahmed"/>
    <s v="jpjamilk"/>
    <n v="22519.83"/>
    <s v="EDIA"/>
    <s v="C"/>
    <s v="Labor"/>
    <s v="TEC"/>
    <m/>
    <s v="BNL"/>
    <s v="PED"/>
    <s v="CONT"/>
    <x v="8"/>
    <m/>
    <m/>
    <m/>
    <m/>
    <m/>
    <m/>
    <m/>
    <m/>
    <m/>
    <m/>
    <m/>
    <m/>
    <m/>
    <n v="22519.83"/>
    <m/>
    <m/>
    <m/>
    <m/>
    <m/>
    <x v="0"/>
    <x v="0"/>
    <m/>
  </r>
  <r>
    <s v=""/>
    <s v=" E0607_106490"/>
    <s v="Integration - SHC ARR Support for Networking"/>
    <s v="6.07.02.11"/>
    <x v="0"/>
    <d v="2028-11-17T00:00:00"/>
    <d v="2029-04-13T00:00:00"/>
    <s v="mahmed"/>
    <s v="jpjamilk"/>
    <n v="22519.83"/>
    <s v="EDIA"/>
    <s v="C"/>
    <s v="Labor"/>
    <s v="TEC"/>
    <m/>
    <s v="BNL"/>
    <s v="PED"/>
    <s v="CONT"/>
    <x v="8"/>
    <m/>
    <m/>
    <m/>
    <m/>
    <m/>
    <m/>
    <m/>
    <m/>
    <m/>
    <m/>
    <m/>
    <m/>
    <m/>
    <n v="22519.83"/>
    <m/>
    <m/>
    <m/>
    <m/>
    <m/>
    <x v="0"/>
    <x v="0"/>
    <m/>
  </r>
  <r>
    <s v=""/>
    <s v=" E0607_100295"/>
    <s v="Preliminary Design - Detector Document (Intefaces, block diagrams, requirements/specs)"/>
    <s v="6.07.02.13"/>
    <x v="0"/>
    <d v="2023-06-05T00:00:00"/>
    <d v="2023-08-22T00:00:00"/>
    <s v="mahmed"/>
    <s v="jpjamilk"/>
    <n v="0"/>
    <s v="EDIA"/>
    <s v="C"/>
    <s v="Labor"/>
    <s v="TEC"/>
    <m/>
    <s v="BNL"/>
    <s v="PED"/>
    <s v="CONT"/>
    <x v="11"/>
    <m/>
    <m/>
    <m/>
    <m/>
    <m/>
    <m/>
    <m/>
    <m/>
    <m/>
    <m/>
    <m/>
    <m/>
    <m/>
    <m/>
    <m/>
    <m/>
    <m/>
    <m/>
    <m/>
    <x v="0"/>
    <x v="0"/>
    <m/>
  </r>
  <r>
    <s v=""/>
    <s v=" E0607_100300"/>
    <s v="Preliminary Design - Support Detector Prototype Activities (time series logging, archiving)"/>
    <s v="6.07.02.13"/>
    <x v="0"/>
    <d v="2023-06-05T00:00:00"/>
    <d v="2023-08-22T00:00:00"/>
    <s v="mahmed"/>
    <s v="jpjamilk"/>
    <n v="0"/>
    <s v="EDIA"/>
    <s v="C"/>
    <s v="Labor"/>
    <s v="TEC"/>
    <m/>
    <s v="BNL"/>
    <s v="PED"/>
    <s v="CONT"/>
    <x v="11"/>
    <m/>
    <m/>
    <m/>
    <m/>
    <m/>
    <m/>
    <m/>
    <m/>
    <m/>
    <m/>
    <m/>
    <m/>
    <m/>
    <m/>
    <m/>
    <m/>
    <m/>
    <m/>
    <m/>
    <x v="0"/>
    <x v="0"/>
    <m/>
  </r>
  <r>
    <s v=""/>
    <s v=" E0607_100685"/>
    <s v="Preliminary Design - Update Detector CD Document (alternatives, questions)"/>
    <s v="6.07.02.13"/>
    <x v="0"/>
    <d v="2023-08-23T00:00:00"/>
    <d v="2024-02-26T00:00:00"/>
    <s v="mahmed"/>
    <s v="jpjamilk"/>
    <n v="0"/>
    <s v="EDIA"/>
    <s v="C"/>
    <s v="Labor"/>
    <s v="TEC"/>
    <m/>
    <s v="BNL"/>
    <s v="PED"/>
    <s v="CONT"/>
    <x v="11"/>
    <m/>
    <m/>
    <m/>
    <m/>
    <m/>
    <m/>
    <m/>
    <m/>
    <m/>
    <m/>
    <m/>
    <m/>
    <m/>
    <m/>
    <m/>
    <m/>
    <m/>
    <m/>
    <m/>
    <x v="0"/>
    <x v="0"/>
    <m/>
  </r>
  <r>
    <s v=""/>
    <s v=" E0607_100690"/>
    <s v="Preliminary Design - Support Detector Activities"/>
    <s v="6.07.02.13"/>
    <x v="0"/>
    <d v="2023-08-23T00:00:00"/>
    <d v="2024-04-08T00:00:00"/>
    <s v="mahmed"/>
    <s v="jpjamilk"/>
    <n v="0"/>
    <s v="EDIA"/>
    <s v="C"/>
    <s v="Labor"/>
    <s v="TEC"/>
    <m/>
    <s v="BNL"/>
    <s v="PED"/>
    <s v="CONT"/>
    <x v="11"/>
    <m/>
    <m/>
    <m/>
    <m/>
    <m/>
    <m/>
    <m/>
    <m/>
    <m/>
    <m/>
    <m/>
    <m/>
    <m/>
    <m/>
    <m/>
    <m/>
    <m/>
    <m/>
    <m/>
    <x v="0"/>
    <x v="0"/>
    <m/>
  </r>
  <r>
    <s v=""/>
    <s v=" E0607_101435"/>
    <s v="Post Preliminary Design - Identify Detector Device Types (testing and commissioning)"/>
    <s v="6.07.02.13"/>
    <x v="0"/>
    <d v="2024-02-27T00:00:00"/>
    <d v="2024-04-08T00:00:00"/>
    <s v="mahmed"/>
    <s v="jpjamilk"/>
    <n v="0"/>
    <s v="EDIA"/>
    <s v="C"/>
    <s v="Labor"/>
    <s v="TEC"/>
    <m/>
    <s v="BNL"/>
    <s v="PED"/>
    <s v="CONT"/>
    <x v="11"/>
    <m/>
    <m/>
    <m/>
    <m/>
    <m/>
    <m/>
    <m/>
    <m/>
    <m/>
    <m/>
    <m/>
    <m/>
    <m/>
    <m/>
    <m/>
    <m/>
    <m/>
    <m/>
    <m/>
    <x v="0"/>
    <x v="0"/>
    <m/>
  </r>
  <r>
    <s v=""/>
    <s v=" E0607_101440"/>
    <s v="Post Preliminary Design - Identify Detector Application Needs (conditioning, commissioning, testing)"/>
    <s v="6.07.02.13"/>
    <x v="0"/>
    <d v="2024-02-27T00:00:00"/>
    <d v="2024-04-08T00:00:00"/>
    <s v="mahmed"/>
    <s v="jpjamilk"/>
    <n v="0"/>
    <s v="EDIA"/>
    <s v="C"/>
    <s v="Labor"/>
    <s v="TEC"/>
    <m/>
    <s v="BNL"/>
    <s v="PED"/>
    <s v="CONT"/>
    <x v="11"/>
    <m/>
    <m/>
    <m/>
    <m/>
    <m/>
    <m/>
    <m/>
    <m/>
    <m/>
    <m/>
    <m/>
    <m/>
    <m/>
    <m/>
    <m/>
    <m/>
    <m/>
    <m/>
    <m/>
    <x v="0"/>
    <x v="0"/>
    <m/>
  </r>
  <r>
    <s v=""/>
    <s v=" E0607_101590"/>
    <s v="Final Design - Detector Requirements Document"/>
    <s v="6.07.02.13"/>
    <x v="0"/>
    <d v="2024-04-09T00:00:00"/>
    <d v="2024-05-22T00:00:00"/>
    <s v="mahmed"/>
    <s v="jpjamilk"/>
    <n v="0"/>
    <s v="EDIA"/>
    <s v="C"/>
    <s v="Labor"/>
    <s v="TEC"/>
    <m/>
    <s v="BNL"/>
    <s v="PED"/>
    <s v="CONT"/>
    <x v="6"/>
    <m/>
    <m/>
    <m/>
    <m/>
    <m/>
    <m/>
    <m/>
    <m/>
    <m/>
    <m/>
    <m/>
    <m/>
    <m/>
    <m/>
    <m/>
    <m/>
    <m/>
    <m/>
    <m/>
    <x v="0"/>
    <x v="0"/>
    <m/>
  </r>
  <r>
    <s v=""/>
    <s v=" E0607_101855"/>
    <s v="Final Design - Detector Interface Control Document"/>
    <s v="6.07.02.13"/>
    <x v="0"/>
    <d v="2024-05-23T00:00:00"/>
    <d v="2024-07-09T00:00:00"/>
    <s v="mahmed"/>
    <s v="jpjamilk"/>
    <n v="0"/>
    <s v="EDIA"/>
    <s v="C"/>
    <s v="Labor"/>
    <s v="TEC"/>
    <m/>
    <s v="BNL"/>
    <s v="PED"/>
    <s v="CONT"/>
    <x v="6"/>
    <m/>
    <m/>
    <m/>
    <m/>
    <m/>
    <m/>
    <m/>
    <m/>
    <m/>
    <m/>
    <m/>
    <m/>
    <m/>
    <m/>
    <m/>
    <m/>
    <m/>
    <m/>
    <m/>
    <x v="0"/>
    <x v="0"/>
    <m/>
  </r>
  <r>
    <s v=""/>
    <s v=" E0607_102210"/>
    <s v="Final Design - Detector HW Specification Document"/>
    <s v="6.07.02.13"/>
    <x v="0"/>
    <d v="2024-07-10T00:00:00"/>
    <d v="2024-08-22T00:00:00"/>
    <s v="mahmed"/>
    <s v="jpjamilk"/>
    <n v="0"/>
    <s v="EDIA"/>
    <s v="C"/>
    <s v="Labor"/>
    <s v="TEC"/>
    <m/>
    <s v="BNL"/>
    <s v="PED"/>
    <s v="CONT"/>
    <x v="6"/>
    <m/>
    <m/>
    <m/>
    <m/>
    <m/>
    <m/>
    <m/>
    <m/>
    <m/>
    <m/>
    <m/>
    <m/>
    <m/>
    <m/>
    <m/>
    <m/>
    <m/>
    <m/>
    <m/>
    <x v="0"/>
    <x v="0"/>
    <m/>
  </r>
  <r>
    <s v=""/>
    <s v=" E0607_102350"/>
    <s v="Final Design - Detector SW/HW Block Diagrams"/>
    <s v="6.07.02.13"/>
    <x v="0"/>
    <d v="2024-08-23T00:00:00"/>
    <d v="2024-09-27T00:00:00"/>
    <s v="mahmed"/>
    <s v="jpjamilk"/>
    <n v="0"/>
    <s v="EDIA"/>
    <s v="C"/>
    <s v="Labor"/>
    <s v="TEC"/>
    <m/>
    <s v="BNL"/>
    <s v="PED"/>
    <s v="CONT"/>
    <x v="6"/>
    <m/>
    <m/>
    <m/>
    <m/>
    <m/>
    <m/>
    <m/>
    <m/>
    <m/>
    <m/>
    <m/>
    <m/>
    <m/>
    <m/>
    <m/>
    <m/>
    <m/>
    <m/>
    <m/>
    <x v="0"/>
    <x v="0"/>
    <m/>
  </r>
  <r>
    <s v=""/>
    <s v=" E0607_102575"/>
    <s v="Final Design - Detector SW Specification Document"/>
    <s v="6.07.02.13"/>
    <x v="0"/>
    <d v="2024-09-30T00:00:00"/>
    <d v="2024-11-04T00:00:00"/>
    <s v="mahmed"/>
    <s v="jpjamilk"/>
    <n v="0"/>
    <s v="EDIA"/>
    <s v="C"/>
    <s v="Labor"/>
    <s v="TEC"/>
    <m/>
    <s v="BNL"/>
    <s v="PED"/>
    <s v="CONT"/>
    <x v="6"/>
    <m/>
    <m/>
    <m/>
    <m/>
    <m/>
    <m/>
    <m/>
    <m/>
    <m/>
    <m/>
    <m/>
    <m/>
    <m/>
    <m/>
    <m/>
    <m/>
    <m/>
    <m/>
    <m/>
    <x v="0"/>
    <x v="0"/>
    <m/>
  </r>
  <r>
    <s v=""/>
    <s v=" E0607_102725"/>
    <s v="Final Design - Detector CD3 Prep"/>
    <s v="6.07.02.13"/>
    <x v="0"/>
    <d v="2024-11-05T00:00:00"/>
    <d v="2024-12-12T00:00:00"/>
    <s v="mahmed"/>
    <s v="jpjamilk"/>
    <n v="0"/>
    <s v="EDIA"/>
    <s v="C"/>
    <s v="Labor"/>
    <s v="TEC"/>
    <m/>
    <s v="BNL"/>
    <s v="PED"/>
    <s v="CONT"/>
    <x v="6"/>
    <m/>
    <m/>
    <m/>
    <m/>
    <m/>
    <m/>
    <m/>
    <m/>
    <m/>
    <m/>
    <m/>
    <m/>
    <m/>
    <m/>
    <m/>
    <m/>
    <m/>
    <m/>
    <m/>
    <x v="0"/>
    <x v="0"/>
    <m/>
  </r>
  <r>
    <s v=""/>
    <s v=" E0607_102580"/>
    <s v="Driver Development for Detector - Timing (for each device type)"/>
    <s v="6.07.02.13"/>
    <x v="0"/>
    <d v="2024-09-30T00:00:00"/>
    <d v="2025-03-26T00:00:00"/>
    <s v="mahmed"/>
    <s v="jpjamilk"/>
    <n v="0"/>
    <s v="EDIA"/>
    <s v="C"/>
    <s v="Labor"/>
    <s v="TEC"/>
    <m/>
    <s v="BNL"/>
    <s v="PED"/>
    <s v="CONT"/>
    <x v="9"/>
    <m/>
    <m/>
    <m/>
    <m/>
    <m/>
    <m/>
    <m/>
    <m/>
    <m/>
    <m/>
    <m/>
    <m/>
    <m/>
    <m/>
    <m/>
    <m/>
    <m/>
    <m/>
    <m/>
    <x v="0"/>
    <x v="0"/>
    <m/>
  </r>
  <r>
    <s v=""/>
    <s v=" E0607_102585"/>
    <s v="Driver Development for Detector - PSs (for each device type)"/>
    <s v="6.07.02.13"/>
    <x v="0"/>
    <d v="2024-09-30T00:00:00"/>
    <d v="2025-03-26T00:00:00"/>
    <s v="mahmed"/>
    <s v="jpjamilk"/>
    <n v="0"/>
    <s v="EDIA"/>
    <s v="C"/>
    <s v="Labor"/>
    <s v="TEC"/>
    <m/>
    <s v="BNL"/>
    <s v="PED"/>
    <s v="CONT"/>
    <x v="9"/>
    <m/>
    <m/>
    <m/>
    <m/>
    <m/>
    <m/>
    <m/>
    <m/>
    <m/>
    <m/>
    <m/>
    <m/>
    <m/>
    <m/>
    <m/>
    <m/>
    <m/>
    <m/>
    <m/>
    <x v="0"/>
    <x v="0"/>
    <m/>
  </r>
  <r>
    <s v=""/>
    <s v=" E0607_102590"/>
    <s v="Driver Development for Detector - Quench Protection (for each device type)"/>
    <s v="6.07.02.13"/>
    <x v="0"/>
    <d v="2024-09-30T00:00:00"/>
    <d v="2025-03-26T00:00:00"/>
    <s v="mahmed"/>
    <s v="jpjamilk"/>
    <n v="0"/>
    <s v="EDIA"/>
    <s v="C"/>
    <s v="Labor"/>
    <s v="TEC"/>
    <m/>
    <s v="BNL"/>
    <s v="PED"/>
    <s v="CONT"/>
    <x v="9"/>
    <m/>
    <m/>
    <m/>
    <m/>
    <m/>
    <m/>
    <m/>
    <m/>
    <m/>
    <m/>
    <m/>
    <m/>
    <m/>
    <m/>
    <m/>
    <m/>
    <m/>
    <m/>
    <m/>
    <x v="0"/>
    <x v="0"/>
    <m/>
  </r>
  <r>
    <s v=""/>
    <s v=" E0607_103215"/>
    <s v="Driver Development for Detector - HV/Gas PLC (for each device type)"/>
    <s v="6.07.02.13"/>
    <x v="0"/>
    <d v="2025-03-27T00:00:00"/>
    <d v="2025-09-15T00:00:00"/>
    <s v="mahmed"/>
    <s v="jpjamilk"/>
    <n v="0"/>
    <s v="EDIA"/>
    <s v="C"/>
    <s v="Labor"/>
    <s v="TEC"/>
    <m/>
    <s v="BNL"/>
    <s v="PED"/>
    <s v="CONT"/>
    <x v="9"/>
    <m/>
    <m/>
    <m/>
    <m/>
    <m/>
    <m/>
    <m/>
    <m/>
    <m/>
    <m/>
    <m/>
    <m/>
    <m/>
    <m/>
    <m/>
    <m/>
    <m/>
    <m/>
    <m/>
    <x v="0"/>
    <x v="0"/>
    <m/>
  </r>
  <r>
    <s v=""/>
    <s v=" E0607_103220"/>
    <s v="Driver Development for Detector - Data Exchange with Controls (for each device type)"/>
    <s v="6.07.02.13"/>
    <x v="0"/>
    <d v="2025-03-27T00:00:00"/>
    <d v="2025-09-15T00:00:00"/>
    <s v="mahmed"/>
    <s v="jpjamilk"/>
    <n v="0"/>
    <s v="EDIA"/>
    <s v="C"/>
    <s v="Labor"/>
    <s v="TEC"/>
    <m/>
    <s v="BNL"/>
    <s v="PED"/>
    <s v="CONT"/>
    <x v="9"/>
    <m/>
    <m/>
    <m/>
    <m/>
    <m/>
    <m/>
    <m/>
    <m/>
    <m/>
    <m/>
    <m/>
    <m/>
    <m/>
    <m/>
    <m/>
    <m/>
    <m/>
    <m/>
    <m/>
    <x v="0"/>
    <x v="0"/>
    <m/>
  </r>
  <r>
    <s v=""/>
    <s v=" E0607_103225"/>
    <s v="Driver Development for Detector - Roman Pots (for each device type)"/>
    <s v="6.07.02.13"/>
    <x v="0"/>
    <d v="2025-03-27T00:00:00"/>
    <d v="2025-09-15T00:00:00"/>
    <s v="mahmed"/>
    <s v="jpjamilk"/>
    <n v="0"/>
    <s v="EDIA"/>
    <s v="C"/>
    <s v="Labor"/>
    <s v="TEC"/>
    <m/>
    <s v="BNL"/>
    <s v="PED"/>
    <s v="CONT"/>
    <x v="9"/>
    <m/>
    <m/>
    <m/>
    <m/>
    <m/>
    <m/>
    <m/>
    <m/>
    <m/>
    <m/>
    <m/>
    <m/>
    <m/>
    <m/>
    <m/>
    <m/>
    <m/>
    <m/>
    <m/>
    <x v="0"/>
    <x v="0"/>
    <m/>
  </r>
  <r>
    <s v=""/>
    <s v=" E0607_102595"/>
    <s v="Common Platform Firmware Support for Detector - Timing (for each device type)"/>
    <s v="6.07.02.13"/>
    <x v="0"/>
    <d v="2024-09-30T00:00:00"/>
    <d v="2025-03-26T00:00:00"/>
    <s v="mahmed"/>
    <s v="jpjamilk"/>
    <n v="0"/>
    <s v="EDIA"/>
    <s v="C"/>
    <s v="Labor"/>
    <s v="TEC"/>
    <m/>
    <s v="BNL"/>
    <s v="PED"/>
    <s v="CONT"/>
    <x v="9"/>
    <m/>
    <m/>
    <m/>
    <m/>
    <m/>
    <m/>
    <m/>
    <m/>
    <m/>
    <m/>
    <m/>
    <m/>
    <m/>
    <m/>
    <m/>
    <m/>
    <m/>
    <m/>
    <m/>
    <x v="0"/>
    <x v="0"/>
    <m/>
  </r>
  <r>
    <s v=""/>
    <s v=" E0607_102600"/>
    <s v="Common Platform Firmware Support for Detector - PSs (for each device type)"/>
    <s v="6.07.02.13"/>
    <x v="0"/>
    <d v="2024-09-30T00:00:00"/>
    <d v="2025-03-26T00:00:00"/>
    <s v="mahmed"/>
    <s v="jpjamilk"/>
    <n v="0"/>
    <s v="EDIA"/>
    <s v="C"/>
    <s v="Labor"/>
    <s v="TEC"/>
    <m/>
    <s v="BNL"/>
    <s v="PED"/>
    <s v="CONT"/>
    <x v="9"/>
    <m/>
    <m/>
    <m/>
    <m/>
    <m/>
    <m/>
    <m/>
    <m/>
    <m/>
    <m/>
    <m/>
    <m/>
    <m/>
    <m/>
    <m/>
    <m/>
    <m/>
    <m/>
    <m/>
    <x v="0"/>
    <x v="0"/>
    <m/>
  </r>
  <r>
    <s v=""/>
    <s v=" E0607_102605"/>
    <s v="SW Interface for Detector - Timing (for each device type)"/>
    <s v="6.07.02.13"/>
    <x v="0"/>
    <d v="2024-09-30T00:00:00"/>
    <d v="2025-03-26T00:00:00"/>
    <s v="mahmed"/>
    <s v="jpjamilk"/>
    <n v="0"/>
    <s v="EDIA"/>
    <s v="C"/>
    <s v="Labor"/>
    <s v="TEC"/>
    <m/>
    <s v="BNL"/>
    <s v="PED"/>
    <s v="CONT"/>
    <x v="9"/>
    <m/>
    <m/>
    <m/>
    <m/>
    <m/>
    <m/>
    <m/>
    <m/>
    <m/>
    <m/>
    <m/>
    <m/>
    <m/>
    <m/>
    <m/>
    <m/>
    <m/>
    <m/>
    <m/>
    <x v="0"/>
    <x v="0"/>
    <m/>
  </r>
  <r>
    <s v=""/>
    <s v=" E0607_102610"/>
    <s v="SW Interfaces for Detector - PSs (for each device type)"/>
    <s v="6.07.02.13"/>
    <x v="0"/>
    <d v="2024-09-30T00:00:00"/>
    <d v="2025-03-26T00:00:00"/>
    <s v="mahmed"/>
    <s v="jpjamilk"/>
    <n v="0"/>
    <s v="EDIA"/>
    <s v="C"/>
    <s v="Labor"/>
    <s v="TEC"/>
    <m/>
    <s v="BNL"/>
    <s v="PED"/>
    <s v="CONT"/>
    <x v="9"/>
    <m/>
    <m/>
    <m/>
    <m/>
    <m/>
    <m/>
    <m/>
    <m/>
    <m/>
    <m/>
    <m/>
    <m/>
    <m/>
    <m/>
    <m/>
    <m/>
    <m/>
    <m/>
    <m/>
    <x v="0"/>
    <x v="0"/>
    <m/>
  </r>
  <r>
    <s v=""/>
    <s v=" E0607_102615"/>
    <s v="SW Interfaces for Detector - Quench Protection (for each device type)"/>
    <s v="6.07.02.13"/>
    <x v="0"/>
    <d v="2024-09-30T00:00:00"/>
    <d v="2025-03-26T00:00:00"/>
    <s v="mahmed"/>
    <s v="jpjamilk"/>
    <n v="0"/>
    <s v="EDIA"/>
    <s v="C"/>
    <s v="Labor"/>
    <s v="TEC"/>
    <m/>
    <s v="BNL"/>
    <s v="PED"/>
    <s v="CONT"/>
    <x v="9"/>
    <m/>
    <m/>
    <m/>
    <m/>
    <m/>
    <m/>
    <m/>
    <m/>
    <m/>
    <m/>
    <m/>
    <m/>
    <m/>
    <m/>
    <m/>
    <m/>
    <m/>
    <m/>
    <m/>
    <x v="0"/>
    <x v="0"/>
    <m/>
  </r>
  <r>
    <s v=""/>
    <s v=" E0607_103230"/>
    <s v="SW Interface for Detector - HV/Gas PLC (for each device type)"/>
    <s v="6.07.02.13"/>
    <x v="0"/>
    <d v="2025-03-27T00:00:00"/>
    <d v="2025-09-15T00:00:00"/>
    <s v="mahmed"/>
    <s v="jpjamilk"/>
    <n v="0"/>
    <s v="EDIA"/>
    <s v="C"/>
    <s v="Labor"/>
    <s v="TEC"/>
    <m/>
    <s v="BNL"/>
    <s v="PED"/>
    <s v="CONT"/>
    <x v="9"/>
    <m/>
    <m/>
    <m/>
    <m/>
    <m/>
    <m/>
    <m/>
    <m/>
    <m/>
    <m/>
    <m/>
    <m/>
    <m/>
    <m/>
    <m/>
    <m/>
    <m/>
    <m/>
    <m/>
    <x v="0"/>
    <x v="0"/>
    <m/>
  </r>
  <r>
    <s v=""/>
    <s v=" E0607_103235"/>
    <s v="SW Interface for Detector  - Data Exchange with Controls (for each device type)"/>
    <s v="6.07.02.13"/>
    <x v="0"/>
    <d v="2025-03-27T00:00:00"/>
    <d v="2025-09-15T00:00:00"/>
    <s v="mahmed"/>
    <s v="jpjamilk"/>
    <n v="0"/>
    <s v="EDIA"/>
    <s v="C"/>
    <s v="Labor"/>
    <s v="TEC"/>
    <m/>
    <s v="BNL"/>
    <s v="PED"/>
    <s v="CONT"/>
    <x v="9"/>
    <m/>
    <m/>
    <m/>
    <m/>
    <m/>
    <m/>
    <m/>
    <m/>
    <m/>
    <m/>
    <m/>
    <m/>
    <m/>
    <m/>
    <m/>
    <m/>
    <m/>
    <m/>
    <m/>
    <x v="0"/>
    <x v="0"/>
    <m/>
  </r>
  <r>
    <s v=""/>
    <s v=" E0607_103490"/>
    <s v="Implementation - App Development for Detector"/>
    <s v="6.07.02.13"/>
    <x v="0"/>
    <d v="2025-09-16T00:00:00"/>
    <d v="2026-01-06T00:00:00"/>
    <s v="mahmed"/>
    <s v="jpjamilk"/>
    <n v="0"/>
    <s v="EDIA"/>
    <s v="C"/>
    <s v="Labor"/>
    <s v="TEC"/>
    <m/>
    <s v="BNL"/>
    <s v="PED"/>
    <s v="CONT"/>
    <x v="9"/>
    <m/>
    <m/>
    <m/>
    <m/>
    <m/>
    <m/>
    <m/>
    <m/>
    <m/>
    <m/>
    <m/>
    <m/>
    <m/>
    <m/>
    <m/>
    <m/>
    <m/>
    <m/>
    <m/>
    <x v="0"/>
    <x v="0"/>
    <m/>
  </r>
  <r>
    <s v=""/>
    <s v=" E0607_103495"/>
    <s v="Implementation - Magnet IRR Support for Detector"/>
    <s v="6.07.02.13"/>
    <x v="0"/>
    <d v="2025-09-16T00:00:00"/>
    <d v="2026-01-06T00:00:00"/>
    <s v="mahmed"/>
    <s v="jpjamilk"/>
    <n v="0"/>
    <s v="EDIA"/>
    <s v="C"/>
    <s v="Labor"/>
    <s v="TEC"/>
    <m/>
    <s v="BNL"/>
    <s v="PED"/>
    <s v="CONT"/>
    <x v="8"/>
    <m/>
    <m/>
    <m/>
    <m/>
    <m/>
    <m/>
    <m/>
    <m/>
    <m/>
    <m/>
    <m/>
    <m/>
    <m/>
    <m/>
    <m/>
    <m/>
    <m/>
    <m/>
    <m/>
    <x v="0"/>
    <x v="0"/>
    <m/>
  </r>
  <r>
    <s v=""/>
    <s v=" E0607_103500"/>
    <s v="Implementation - HV/Gas in AB Area IRR Support for Detector"/>
    <s v="6.07.02.13"/>
    <x v="0"/>
    <d v="2025-09-16T00:00:00"/>
    <d v="2026-01-06T00:00:00"/>
    <s v="mahmed"/>
    <s v="jpjamilk"/>
    <n v="0"/>
    <s v="EDIA"/>
    <s v="C"/>
    <s v="Labor"/>
    <s v="TEC"/>
    <m/>
    <s v="BNL"/>
    <s v="PED"/>
    <s v="CONT"/>
    <x v="8"/>
    <m/>
    <m/>
    <m/>
    <m/>
    <m/>
    <m/>
    <m/>
    <m/>
    <m/>
    <m/>
    <m/>
    <m/>
    <m/>
    <m/>
    <m/>
    <m/>
    <m/>
    <m/>
    <m/>
    <x v="0"/>
    <x v="0"/>
    <m/>
  </r>
  <r>
    <s v=""/>
    <s v=" E0607_103505"/>
    <s v="Implementation - Instrumented Pipe IRR Support for Detector"/>
    <s v="6.07.02.13"/>
    <x v="0"/>
    <d v="2025-09-16T00:00:00"/>
    <d v="2026-01-06T00:00:00"/>
    <s v="mahmed"/>
    <s v="jpjamilk"/>
    <n v="0"/>
    <s v="EDIA"/>
    <s v="C"/>
    <s v="Labor"/>
    <s v="TEC"/>
    <m/>
    <s v="BNL"/>
    <s v="PED"/>
    <s v="CONT"/>
    <x v="8"/>
    <m/>
    <m/>
    <m/>
    <m/>
    <m/>
    <m/>
    <m/>
    <m/>
    <m/>
    <m/>
    <m/>
    <m/>
    <m/>
    <m/>
    <m/>
    <m/>
    <m/>
    <m/>
    <m/>
    <x v="0"/>
    <x v="0"/>
    <m/>
  </r>
  <r>
    <s v=""/>
    <s v=" E0607_103510"/>
    <s v="Implementation - Operations IRR Support for Detector"/>
    <s v="6.07.02.13"/>
    <x v="0"/>
    <d v="2025-09-16T00:00:00"/>
    <d v="2026-01-06T00:00:00"/>
    <s v="mahmed"/>
    <s v="jpjamilk"/>
    <n v="0"/>
    <s v="EDIA"/>
    <s v="C"/>
    <s v="Labor"/>
    <s v="TEC"/>
    <m/>
    <s v="BNL"/>
    <s v="PED"/>
    <s v="CONT"/>
    <x v="8"/>
    <m/>
    <m/>
    <m/>
    <m/>
    <m/>
    <m/>
    <m/>
    <m/>
    <m/>
    <m/>
    <m/>
    <m/>
    <m/>
    <m/>
    <m/>
    <m/>
    <m/>
    <m/>
    <m/>
    <x v="0"/>
    <x v="0"/>
    <m/>
  </r>
  <r>
    <s v=""/>
    <s v=" E0607_103765"/>
    <s v="Integration - App Development for Detector"/>
    <s v="6.07.02.13"/>
    <x v="0"/>
    <d v="2026-01-07T00:00:00"/>
    <d v="2026-04-23T00:00:00"/>
    <s v="mahmed"/>
    <s v="jpjamilk"/>
    <n v="0"/>
    <s v="EDIA"/>
    <s v="C"/>
    <s v="Labor"/>
    <s v="TEC"/>
    <m/>
    <s v="BNL"/>
    <s v="PED"/>
    <s v="CONT"/>
    <x v="9"/>
    <m/>
    <m/>
    <m/>
    <m/>
    <m/>
    <m/>
    <m/>
    <m/>
    <m/>
    <m/>
    <m/>
    <m/>
    <m/>
    <m/>
    <m/>
    <m/>
    <m/>
    <m/>
    <m/>
    <x v="0"/>
    <x v="0"/>
    <m/>
  </r>
  <r>
    <s v=""/>
    <s v=" E0607_103770"/>
    <s v="Integration - Detector End to end Testing for Each Type for Magnet (by instance)"/>
    <s v="6.07.02.13"/>
    <x v="0"/>
    <d v="2026-01-07T00:00:00"/>
    <d v="2026-04-23T00:00:00"/>
    <s v="mahmed"/>
    <s v="jpjamilk"/>
    <n v="0"/>
    <s v="EDIA"/>
    <s v="C"/>
    <s v="Labor"/>
    <s v="TEC"/>
    <m/>
    <s v="BNL"/>
    <s v="PED"/>
    <s v="CONT"/>
    <x v="8"/>
    <m/>
    <m/>
    <m/>
    <m/>
    <m/>
    <m/>
    <m/>
    <m/>
    <m/>
    <m/>
    <m/>
    <m/>
    <m/>
    <m/>
    <m/>
    <m/>
    <m/>
    <m/>
    <m/>
    <x v="0"/>
    <x v="0"/>
    <m/>
  </r>
  <r>
    <s v=""/>
    <s v=" E0607_103775"/>
    <s v="Integration - Detector End to end Testing for Each Type for HV/Gas (by instance)"/>
    <s v="6.07.02.13"/>
    <x v="0"/>
    <d v="2026-01-07T00:00:00"/>
    <d v="2026-04-23T00:00:00"/>
    <s v="mahmed"/>
    <s v="jpjamilk"/>
    <n v="0"/>
    <s v="EDIA"/>
    <s v="C"/>
    <s v="Labor"/>
    <s v="TEC"/>
    <m/>
    <s v="BNL"/>
    <s v="PED"/>
    <s v="CONT"/>
    <x v="8"/>
    <m/>
    <m/>
    <m/>
    <m/>
    <m/>
    <m/>
    <m/>
    <m/>
    <m/>
    <m/>
    <m/>
    <m/>
    <m/>
    <m/>
    <m/>
    <m/>
    <m/>
    <m/>
    <m/>
    <x v="0"/>
    <x v="0"/>
    <m/>
  </r>
  <r>
    <s v=""/>
    <s v=" E0607_103780"/>
    <s v="Integration - Detector End to end Testing for Each Type for Instrumented Pipe (by instance)"/>
    <s v="6.07.02.13"/>
    <x v="0"/>
    <d v="2026-01-07T00:00:00"/>
    <d v="2026-04-23T00:00:00"/>
    <s v="mahmed"/>
    <s v="jpjamilk"/>
    <n v="0"/>
    <s v="EDIA"/>
    <s v="C"/>
    <s v="Labor"/>
    <s v="TEC"/>
    <m/>
    <s v="BNL"/>
    <s v="PED"/>
    <s v="CONT"/>
    <x v="8"/>
    <m/>
    <m/>
    <m/>
    <m/>
    <m/>
    <m/>
    <m/>
    <m/>
    <m/>
    <m/>
    <m/>
    <m/>
    <m/>
    <m/>
    <m/>
    <m/>
    <m/>
    <m/>
    <m/>
    <x v="0"/>
    <x v="0"/>
    <m/>
  </r>
  <r>
    <s v=""/>
    <s v=" E0607_103785"/>
    <s v="Integration - Detector End to end Testing for Each Type for Operations (by instance)"/>
    <s v="6.07.02.13"/>
    <x v="0"/>
    <d v="2026-01-07T00:00:00"/>
    <d v="2026-04-23T00:00:00"/>
    <s v="mahmed"/>
    <s v="jpjamilk"/>
    <n v="0"/>
    <s v="EDIA"/>
    <s v="C"/>
    <s v="Labor"/>
    <s v="TEC"/>
    <m/>
    <s v="BNL"/>
    <s v="PED"/>
    <s v="CONT"/>
    <x v="8"/>
    <m/>
    <m/>
    <m/>
    <m/>
    <m/>
    <m/>
    <m/>
    <m/>
    <m/>
    <m/>
    <m/>
    <m/>
    <m/>
    <m/>
    <m/>
    <m/>
    <m/>
    <m/>
    <m/>
    <x v="0"/>
    <x v="0"/>
    <m/>
  </r>
  <r>
    <s v=""/>
    <s v=" E0607_103885"/>
    <s v="Integration - Magnet ARR Support for Detector"/>
    <s v="6.07.02.13"/>
    <x v="0"/>
    <d v="2026-04-24T00:00:00"/>
    <d v="2026-08-10T00:00:00"/>
    <s v="mahmed"/>
    <s v="jpjamilk"/>
    <n v="0"/>
    <s v="EDIA"/>
    <s v="C"/>
    <s v="Labor"/>
    <s v="TEC"/>
    <m/>
    <s v="BNL"/>
    <s v="PED"/>
    <s v="CONT"/>
    <x v="8"/>
    <m/>
    <m/>
    <m/>
    <m/>
    <m/>
    <m/>
    <m/>
    <m/>
    <m/>
    <m/>
    <m/>
    <m/>
    <m/>
    <m/>
    <m/>
    <m/>
    <m/>
    <m/>
    <m/>
    <x v="0"/>
    <x v="0"/>
    <m/>
  </r>
  <r>
    <s v=""/>
    <s v=" E0607_103890"/>
    <s v="Integration - HV/Gas in AB Area ARR Support for Detector"/>
    <s v="6.07.02.13"/>
    <x v="0"/>
    <d v="2026-04-24T00:00:00"/>
    <d v="2026-08-10T00:00:00"/>
    <s v="mahmed"/>
    <s v="jpjamilk"/>
    <n v="0"/>
    <s v="EDIA"/>
    <s v="C"/>
    <s v="Labor"/>
    <s v="TEC"/>
    <m/>
    <s v="BNL"/>
    <s v="PED"/>
    <s v="CONT"/>
    <x v="8"/>
    <m/>
    <m/>
    <m/>
    <m/>
    <m/>
    <m/>
    <m/>
    <m/>
    <m/>
    <m/>
    <m/>
    <m/>
    <m/>
    <m/>
    <m/>
    <m/>
    <m/>
    <m/>
    <m/>
    <x v="0"/>
    <x v="0"/>
    <m/>
  </r>
  <r>
    <s v=""/>
    <s v=" E0607_103895"/>
    <s v="Integration - Instrumented Pipe ARR Support for Detector"/>
    <s v="6.07.02.13"/>
    <x v="0"/>
    <d v="2026-04-24T00:00:00"/>
    <d v="2026-08-10T00:00:00"/>
    <s v="mahmed"/>
    <s v="jpjamilk"/>
    <n v="0"/>
    <s v="EDIA"/>
    <s v="C"/>
    <s v="Labor"/>
    <s v="TEC"/>
    <m/>
    <s v="BNL"/>
    <s v="PED"/>
    <s v="CONT"/>
    <x v="8"/>
    <m/>
    <m/>
    <m/>
    <m/>
    <m/>
    <m/>
    <m/>
    <m/>
    <m/>
    <m/>
    <m/>
    <m/>
    <m/>
    <m/>
    <m/>
    <m/>
    <m/>
    <m/>
    <m/>
    <x v="0"/>
    <x v="0"/>
    <m/>
  </r>
  <r>
    <s v=""/>
    <s v=" E0607_103900"/>
    <s v="Integration - Operations ARR Support for Detector"/>
    <s v="6.07.02.13"/>
    <x v="0"/>
    <d v="2026-04-24T00:00:00"/>
    <d v="2026-08-10T00:00:00"/>
    <s v="mahmed"/>
    <s v="jpjamilk"/>
    <n v="0"/>
    <s v="EDIA"/>
    <s v="C"/>
    <s v="Labor"/>
    <s v="TEC"/>
    <m/>
    <s v="BNL"/>
    <s v="PED"/>
    <s v="CONT"/>
    <x v="8"/>
    <m/>
    <m/>
    <m/>
    <m/>
    <m/>
    <m/>
    <m/>
    <m/>
    <m/>
    <m/>
    <m/>
    <m/>
    <m/>
    <m/>
    <m/>
    <m/>
    <m/>
    <m/>
    <m/>
    <x v="0"/>
    <x v="0"/>
    <m/>
  </r>
  <r>
    <s v=""/>
    <s v=" E0607_100685"/>
    <s v="Preliminary Design - Update Detector CD Document (alternatives, questions)"/>
    <s v="6.07.02.13"/>
    <x v="0"/>
    <d v="2023-08-23T00:00:00"/>
    <d v="2024-02-26T00:00:00"/>
    <s v="mahmed"/>
    <s v="jpjamilk"/>
    <n v="0"/>
    <s v="EDIA"/>
    <s v="C"/>
    <s v="Labor"/>
    <s v="TEC"/>
    <m/>
    <s v="BNL"/>
    <s v="PED"/>
    <s v="CONT"/>
    <x v="11"/>
    <m/>
    <m/>
    <m/>
    <m/>
    <m/>
    <m/>
    <m/>
    <m/>
    <m/>
    <m/>
    <m/>
    <m/>
    <m/>
    <m/>
    <m/>
    <m/>
    <m/>
    <m/>
    <m/>
    <x v="0"/>
    <x v="0"/>
    <m/>
  </r>
  <r>
    <s v=""/>
    <s v=" E0607_100690"/>
    <s v="Preliminary Design - Support Detector Activities"/>
    <s v="6.07.02.13"/>
    <x v="0"/>
    <d v="2023-08-23T00:00:00"/>
    <d v="2024-04-08T00:00:00"/>
    <s v="mahmed"/>
    <s v="jpjamilk"/>
    <n v="0"/>
    <s v="EDIA"/>
    <s v="C"/>
    <s v="Labor"/>
    <s v="TEC"/>
    <m/>
    <s v="BNL"/>
    <s v="PED"/>
    <s v="CONT"/>
    <x v="11"/>
    <m/>
    <m/>
    <m/>
    <m/>
    <m/>
    <m/>
    <m/>
    <m/>
    <m/>
    <m/>
    <m/>
    <m/>
    <m/>
    <m/>
    <m/>
    <m/>
    <m/>
    <m/>
    <m/>
    <x v="0"/>
    <x v="0"/>
    <m/>
  </r>
  <r>
    <s v=""/>
    <s v=" E0607_101435"/>
    <s v="Post Preliminary Design - Identify Detector Device Types (testing and commissioning)"/>
    <s v="6.07.02.13"/>
    <x v="0"/>
    <d v="2024-02-27T00:00:00"/>
    <d v="2024-04-08T00:00:00"/>
    <s v="mahmed"/>
    <s v="jpjamilk"/>
    <n v="0"/>
    <s v="EDIA"/>
    <s v="C"/>
    <s v="Labor"/>
    <s v="TEC"/>
    <m/>
    <s v="BNL"/>
    <s v="PED"/>
    <s v="CONT"/>
    <x v="11"/>
    <m/>
    <m/>
    <m/>
    <m/>
    <m/>
    <m/>
    <m/>
    <m/>
    <m/>
    <m/>
    <m/>
    <m/>
    <m/>
    <m/>
    <m/>
    <m/>
    <m/>
    <m/>
    <m/>
    <x v="0"/>
    <x v="0"/>
    <m/>
  </r>
  <r>
    <s v=""/>
    <s v=" E0607_101440"/>
    <s v="Post Preliminary Design - Identify Detector Application Needs (conditioning, commissioning, testing)"/>
    <s v="6.07.02.13"/>
    <x v="0"/>
    <d v="2024-02-27T00:00:00"/>
    <d v="2024-04-08T00:00:00"/>
    <s v="mahmed"/>
    <s v="jpjamilk"/>
    <n v="0"/>
    <s v="EDIA"/>
    <s v="C"/>
    <s v="Labor"/>
    <s v="TEC"/>
    <m/>
    <s v="BNL"/>
    <s v="PED"/>
    <s v="CONT"/>
    <x v="11"/>
    <m/>
    <m/>
    <m/>
    <m/>
    <m/>
    <m/>
    <m/>
    <m/>
    <m/>
    <m/>
    <m/>
    <m/>
    <m/>
    <m/>
    <m/>
    <m/>
    <m/>
    <m/>
    <m/>
    <x v="0"/>
    <x v="0"/>
    <m/>
  </r>
  <r>
    <s v=""/>
    <s v=" E0607_101590"/>
    <s v="Final Design - Detector Requirements Document"/>
    <s v="6.07.02.13"/>
    <x v="0"/>
    <d v="2024-04-09T00:00:00"/>
    <d v="2024-05-22T00:00:00"/>
    <s v="mahmed"/>
    <s v="jpjamilk"/>
    <n v="0"/>
    <s v="EDIA"/>
    <s v="C"/>
    <s v="Labor"/>
    <s v="TEC"/>
    <m/>
    <s v="BNL"/>
    <s v="PED"/>
    <s v="CONT"/>
    <x v="6"/>
    <m/>
    <m/>
    <m/>
    <m/>
    <m/>
    <m/>
    <m/>
    <m/>
    <m/>
    <m/>
    <m/>
    <m/>
    <m/>
    <m/>
    <m/>
    <m/>
    <m/>
    <m/>
    <m/>
    <x v="0"/>
    <x v="0"/>
    <m/>
  </r>
  <r>
    <s v=""/>
    <s v=" E0607_101855"/>
    <s v="Final Design - Detector Interface Control Document"/>
    <s v="6.07.02.13"/>
    <x v="0"/>
    <d v="2024-05-23T00:00:00"/>
    <d v="2024-07-09T00:00:00"/>
    <s v="mahmed"/>
    <s v="jpjamilk"/>
    <n v="0"/>
    <s v="EDIA"/>
    <s v="C"/>
    <s v="Labor"/>
    <s v="TEC"/>
    <m/>
    <s v="BNL"/>
    <s v="PED"/>
    <s v="CONT"/>
    <x v="6"/>
    <m/>
    <m/>
    <m/>
    <m/>
    <m/>
    <m/>
    <m/>
    <m/>
    <m/>
    <m/>
    <m/>
    <m/>
    <m/>
    <m/>
    <m/>
    <m/>
    <m/>
    <m/>
    <m/>
    <x v="0"/>
    <x v="0"/>
    <m/>
  </r>
  <r>
    <s v=""/>
    <s v=" E0607_102210"/>
    <s v="Final Design - Detector HW Specification Document"/>
    <s v="6.07.02.13"/>
    <x v="0"/>
    <d v="2024-07-10T00:00:00"/>
    <d v="2024-08-22T00:00:00"/>
    <s v="mahmed"/>
    <s v="jpjamilk"/>
    <n v="0"/>
    <s v="EDIA"/>
    <s v="C"/>
    <s v="Labor"/>
    <s v="TEC"/>
    <m/>
    <s v="BNL"/>
    <s v="PED"/>
    <s v="CONT"/>
    <x v="6"/>
    <m/>
    <m/>
    <m/>
    <m/>
    <m/>
    <m/>
    <m/>
    <m/>
    <m/>
    <m/>
    <m/>
    <m/>
    <m/>
    <m/>
    <m/>
    <m/>
    <m/>
    <m/>
    <m/>
    <x v="0"/>
    <x v="0"/>
    <m/>
  </r>
  <r>
    <s v=""/>
    <s v=" E0607_102350"/>
    <s v="Final Design - Detector SW/HW Block Diagrams"/>
    <s v="6.07.02.13"/>
    <x v="0"/>
    <d v="2024-08-23T00:00:00"/>
    <d v="2024-09-27T00:00:00"/>
    <s v="mahmed"/>
    <s v="jpjamilk"/>
    <n v="0"/>
    <s v="EDIA"/>
    <s v="C"/>
    <s v="Labor"/>
    <s v="TEC"/>
    <m/>
    <s v="BNL"/>
    <s v="PED"/>
    <s v="CONT"/>
    <x v="6"/>
    <m/>
    <m/>
    <m/>
    <m/>
    <m/>
    <m/>
    <m/>
    <m/>
    <m/>
    <m/>
    <m/>
    <m/>
    <m/>
    <m/>
    <m/>
    <m/>
    <m/>
    <m/>
    <m/>
    <x v="0"/>
    <x v="0"/>
    <m/>
  </r>
  <r>
    <s v=""/>
    <s v=" E0607_102575"/>
    <s v="Final Design - Detector SW Specification Document"/>
    <s v="6.07.02.13"/>
    <x v="0"/>
    <d v="2024-09-30T00:00:00"/>
    <d v="2024-11-04T00:00:00"/>
    <s v="mahmed"/>
    <s v="jpjamilk"/>
    <n v="0"/>
    <s v="EDIA"/>
    <s v="C"/>
    <s v="Labor"/>
    <s v="TEC"/>
    <m/>
    <s v="BNL"/>
    <s v="PED"/>
    <s v="CONT"/>
    <x v="6"/>
    <m/>
    <m/>
    <m/>
    <m/>
    <m/>
    <m/>
    <m/>
    <m/>
    <m/>
    <m/>
    <m/>
    <m/>
    <m/>
    <m/>
    <m/>
    <m/>
    <m/>
    <m/>
    <m/>
    <x v="0"/>
    <x v="0"/>
    <m/>
  </r>
  <r>
    <s v=""/>
    <s v=" E0607_102725"/>
    <s v="Final Design - Detector CD3 Prep"/>
    <s v="6.07.02.13"/>
    <x v="0"/>
    <d v="2024-11-05T00:00:00"/>
    <d v="2024-12-12T00:00:00"/>
    <s v="mahmed"/>
    <s v="jpjamilk"/>
    <n v="0"/>
    <s v="EDIA"/>
    <s v="C"/>
    <s v="Labor"/>
    <s v="TEC"/>
    <m/>
    <s v="BNL"/>
    <s v="PED"/>
    <s v="CONT"/>
    <x v="6"/>
    <m/>
    <m/>
    <m/>
    <m/>
    <m/>
    <m/>
    <m/>
    <m/>
    <m/>
    <m/>
    <m/>
    <m/>
    <m/>
    <m/>
    <m/>
    <m/>
    <m/>
    <m/>
    <m/>
    <x v="0"/>
    <x v="0"/>
    <m/>
  </r>
  <r>
    <s v=""/>
    <s v=" E0607_102580"/>
    <s v="Driver Development for Detector - Timing (for each device type)"/>
    <s v="6.07.02.13"/>
    <x v="0"/>
    <d v="2024-09-30T00:00:00"/>
    <d v="2025-03-26T00:00:00"/>
    <s v="mahmed"/>
    <s v="jpjamilk"/>
    <n v="0"/>
    <s v="EDIA"/>
    <s v="C"/>
    <s v="Labor"/>
    <s v="TEC"/>
    <m/>
    <s v="BNL"/>
    <s v="PED"/>
    <s v="CONT"/>
    <x v="9"/>
    <m/>
    <m/>
    <m/>
    <m/>
    <m/>
    <m/>
    <m/>
    <m/>
    <m/>
    <m/>
    <m/>
    <m/>
    <m/>
    <m/>
    <m/>
    <m/>
    <m/>
    <m/>
    <m/>
    <x v="0"/>
    <x v="0"/>
    <m/>
  </r>
  <r>
    <s v=""/>
    <s v=" E0607_102585"/>
    <s v="Driver Development for Detector - PSs (for each device type)"/>
    <s v="6.07.02.13"/>
    <x v="0"/>
    <d v="2024-09-30T00:00:00"/>
    <d v="2025-03-26T00:00:00"/>
    <s v="mahmed"/>
    <s v="jpjamilk"/>
    <n v="0"/>
    <s v="EDIA"/>
    <s v="C"/>
    <s v="Labor"/>
    <s v="TEC"/>
    <m/>
    <s v="BNL"/>
    <s v="PED"/>
    <s v="CONT"/>
    <x v="9"/>
    <m/>
    <m/>
    <m/>
    <m/>
    <m/>
    <m/>
    <m/>
    <m/>
    <m/>
    <m/>
    <m/>
    <m/>
    <m/>
    <m/>
    <m/>
    <m/>
    <m/>
    <m/>
    <m/>
    <x v="0"/>
    <x v="0"/>
    <m/>
  </r>
  <r>
    <s v=""/>
    <s v=" E0607_102590"/>
    <s v="Driver Development for Detector - Quench Protection (for each device type)"/>
    <s v="6.07.02.13"/>
    <x v="0"/>
    <d v="2024-09-30T00:00:00"/>
    <d v="2025-03-26T00:00:00"/>
    <s v="mahmed"/>
    <s v="jpjamilk"/>
    <n v="0"/>
    <s v="EDIA"/>
    <s v="C"/>
    <s v="Labor"/>
    <s v="TEC"/>
    <m/>
    <s v="BNL"/>
    <s v="PED"/>
    <s v="CONT"/>
    <x v="9"/>
    <m/>
    <m/>
    <m/>
    <m/>
    <m/>
    <m/>
    <m/>
    <m/>
    <m/>
    <m/>
    <m/>
    <m/>
    <m/>
    <m/>
    <m/>
    <m/>
    <m/>
    <m/>
    <m/>
    <x v="0"/>
    <x v="0"/>
    <m/>
  </r>
  <r>
    <s v=""/>
    <s v=" E0607_103215"/>
    <s v="Driver Development for Detector - HV/Gas PLC (for each device type)"/>
    <s v="6.07.02.13"/>
    <x v="0"/>
    <d v="2025-03-27T00:00:00"/>
    <d v="2025-09-15T00:00:00"/>
    <s v="mahmed"/>
    <s v="jpjamilk"/>
    <n v="0"/>
    <s v="EDIA"/>
    <s v="C"/>
    <s v="Labor"/>
    <s v="TEC"/>
    <m/>
    <s v="BNL"/>
    <s v="PED"/>
    <s v="CONT"/>
    <x v="9"/>
    <m/>
    <m/>
    <m/>
    <m/>
    <m/>
    <m/>
    <m/>
    <m/>
    <m/>
    <m/>
    <m/>
    <m/>
    <m/>
    <m/>
    <m/>
    <m/>
    <m/>
    <m/>
    <m/>
    <x v="0"/>
    <x v="0"/>
    <m/>
  </r>
  <r>
    <s v=""/>
    <s v=" E0607_103220"/>
    <s v="Driver Development for Detector - Data Exchange with Controls (for each device type)"/>
    <s v="6.07.02.13"/>
    <x v="0"/>
    <d v="2025-03-27T00:00:00"/>
    <d v="2025-09-15T00:00:00"/>
    <s v="mahmed"/>
    <s v="jpjamilk"/>
    <n v="0"/>
    <s v="EDIA"/>
    <s v="C"/>
    <s v="Labor"/>
    <s v="TEC"/>
    <m/>
    <s v="BNL"/>
    <s v="PED"/>
    <s v="CONT"/>
    <x v="9"/>
    <m/>
    <m/>
    <m/>
    <m/>
    <m/>
    <m/>
    <m/>
    <m/>
    <m/>
    <m/>
    <m/>
    <m/>
    <m/>
    <m/>
    <m/>
    <m/>
    <m/>
    <m/>
    <m/>
    <x v="0"/>
    <x v="0"/>
    <m/>
  </r>
  <r>
    <s v=""/>
    <s v=" E0607_103225"/>
    <s v="Driver Development for Detector - Roman Pots (for each device type)"/>
    <s v="6.07.02.13"/>
    <x v="0"/>
    <d v="2025-03-27T00:00:00"/>
    <d v="2025-09-15T00:00:00"/>
    <s v="mahmed"/>
    <s v="jpjamilk"/>
    <n v="0"/>
    <s v="EDIA"/>
    <s v="C"/>
    <s v="Labor"/>
    <s v="TEC"/>
    <m/>
    <s v="BNL"/>
    <s v="PED"/>
    <s v="CONT"/>
    <x v="9"/>
    <m/>
    <m/>
    <m/>
    <m/>
    <m/>
    <m/>
    <m/>
    <m/>
    <m/>
    <m/>
    <m/>
    <m/>
    <m/>
    <m/>
    <m/>
    <m/>
    <m/>
    <m/>
    <m/>
    <x v="0"/>
    <x v="0"/>
    <m/>
  </r>
  <r>
    <s v=""/>
    <s v=" E0607_102595"/>
    <s v="Common Platform Firmware Support for Detector - Timing (for each device type)"/>
    <s v="6.07.02.13"/>
    <x v="0"/>
    <d v="2024-09-30T00:00:00"/>
    <d v="2025-03-26T00:00:00"/>
    <s v="mahmed"/>
    <s v="jpjamilk"/>
    <n v="0"/>
    <s v="EDIA"/>
    <s v="C"/>
    <s v="Labor"/>
    <s v="TEC"/>
    <m/>
    <s v="BNL"/>
    <s v="PED"/>
    <s v="CONT"/>
    <x v="9"/>
    <m/>
    <m/>
    <m/>
    <m/>
    <m/>
    <m/>
    <m/>
    <m/>
    <m/>
    <m/>
    <m/>
    <m/>
    <m/>
    <m/>
    <m/>
    <m/>
    <m/>
    <m/>
    <m/>
    <x v="0"/>
    <x v="0"/>
    <m/>
  </r>
  <r>
    <s v=""/>
    <s v=" E0607_102600"/>
    <s v="Common Platform Firmware Support for Detector - PSs (for each device type)"/>
    <s v="6.07.02.13"/>
    <x v="0"/>
    <d v="2024-09-30T00:00:00"/>
    <d v="2025-03-26T00:00:00"/>
    <s v="mahmed"/>
    <s v="jpjamilk"/>
    <n v="0"/>
    <s v="EDIA"/>
    <s v="C"/>
    <s v="Labor"/>
    <s v="TEC"/>
    <m/>
    <s v="BNL"/>
    <s v="PED"/>
    <s v="CONT"/>
    <x v="9"/>
    <m/>
    <m/>
    <m/>
    <m/>
    <m/>
    <m/>
    <m/>
    <m/>
    <m/>
    <m/>
    <m/>
    <m/>
    <m/>
    <m/>
    <m/>
    <m/>
    <m/>
    <m/>
    <m/>
    <x v="0"/>
    <x v="0"/>
    <m/>
  </r>
  <r>
    <s v=""/>
    <s v=" E0607_102605"/>
    <s v="SW Interface for Detector - Timing (for each device type)"/>
    <s v="6.07.02.13"/>
    <x v="0"/>
    <d v="2024-09-30T00:00:00"/>
    <d v="2025-03-26T00:00:00"/>
    <s v="mahmed"/>
    <s v="jpjamilk"/>
    <n v="0"/>
    <s v="EDIA"/>
    <s v="C"/>
    <s v="Labor"/>
    <s v="TEC"/>
    <m/>
    <s v="BNL"/>
    <s v="PED"/>
    <s v="CONT"/>
    <x v="9"/>
    <m/>
    <m/>
    <m/>
    <m/>
    <m/>
    <m/>
    <m/>
    <m/>
    <m/>
    <m/>
    <m/>
    <m/>
    <m/>
    <m/>
    <m/>
    <m/>
    <m/>
    <m/>
    <m/>
    <x v="0"/>
    <x v="0"/>
    <m/>
  </r>
  <r>
    <s v=""/>
    <s v=" E0607_102610"/>
    <s v="SW Interfaces for Detector - PSs (for each device type)"/>
    <s v="6.07.02.13"/>
    <x v="0"/>
    <d v="2024-09-30T00:00:00"/>
    <d v="2025-03-26T00:00:00"/>
    <s v="mahmed"/>
    <s v="jpjamilk"/>
    <n v="0"/>
    <s v="EDIA"/>
    <s v="C"/>
    <s v="Labor"/>
    <s v="TEC"/>
    <m/>
    <s v="BNL"/>
    <s v="PED"/>
    <s v="CONT"/>
    <x v="9"/>
    <m/>
    <m/>
    <m/>
    <m/>
    <m/>
    <m/>
    <m/>
    <m/>
    <m/>
    <m/>
    <m/>
    <m/>
    <m/>
    <m/>
    <m/>
    <m/>
    <m/>
    <m/>
    <m/>
    <x v="0"/>
    <x v="0"/>
    <m/>
  </r>
  <r>
    <s v=""/>
    <s v=" E0607_102615"/>
    <s v="SW Interfaces for Detector - Quench Protection (for each device type)"/>
    <s v="6.07.02.13"/>
    <x v="0"/>
    <d v="2024-09-30T00:00:00"/>
    <d v="2025-03-26T00:00:00"/>
    <s v="mahmed"/>
    <s v="jpjamilk"/>
    <n v="0"/>
    <s v="EDIA"/>
    <s v="C"/>
    <s v="Labor"/>
    <s v="TEC"/>
    <m/>
    <s v="BNL"/>
    <s v="PED"/>
    <s v="CONT"/>
    <x v="9"/>
    <m/>
    <m/>
    <m/>
    <m/>
    <m/>
    <m/>
    <m/>
    <m/>
    <m/>
    <m/>
    <m/>
    <m/>
    <m/>
    <m/>
    <m/>
    <m/>
    <m/>
    <m/>
    <m/>
    <x v="0"/>
    <x v="0"/>
    <m/>
  </r>
  <r>
    <s v=""/>
    <s v=" E0607_103230"/>
    <s v="SW Interface for Detector - HV/Gas PLC (for each device type)"/>
    <s v="6.07.02.13"/>
    <x v="0"/>
    <d v="2025-03-27T00:00:00"/>
    <d v="2025-09-15T00:00:00"/>
    <s v="mahmed"/>
    <s v="jpjamilk"/>
    <n v="0"/>
    <s v="EDIA"/>
    <s v="C"/>
    <s v="Labor"/>
    <s v="TEC"/>
    <m/>
    <s v="BNL"/>
    <s v="PED"/>
    <s v="CONT"/>
    <x v="9"/>
    <m/>
    <m/>
    <m/>
    <m/>
    <m/>
    <m/>
    <m/>
    <m/>
    <m/>
    <m/>
    <m/>
    <m/>
    <m/>
    <m/>
    <m/>
    <m/>
    <m/>
    <m/>
    <m/>
    <x v="0"/>
    <x v="0"/>
    <m/>
  </r>
  <r>
    <s v=""/>
    <s v=" E0607_103235"/>
    <s v="SW Interface for Detector  - Data Exchange with Controls (for each device type)"/>
    <s v="6.07.02.13"/>
    <x v="0"/>
    <d v="2025-03-27T00:00:00"/>
    <d v="2025-09-15T00:00:00"/>
    <s v="mahmed"/>
    <s v="jpjamilk"/>
    <n v="0"/>
    <s v="EDIA"/>
    <s v="C"/>
    <s v="Labor"/>
    <s v="TEC"/>
    <m/>
    <s v="BNL"/>
    <s v="PED"/>
    <s v="CONT"/>
    <x v="9"/>
    <m/>
    <m/>
    <m/>
    <m/>
    <m/>
    <m/>
    <m/>
    <m/>
    <m/>
    <m/>
    <m/>
    <m/>
    <m/>
    <m/>
    <m/>
    <m/>
    <m/>
    <m/>
    <m/>
    <x v="0"/>
    <x v="0"/>
    <m/>
  </r>
  <r>
    <s v=""/>
    <s v=" E0607_103490"/>
    <s v="Implementation - App Development for Detector"/>
    <s v="6.07.02.13"/>
    <x v="0"/>
    <d v="2025-09-16T00:00:00"/>
    <d v="2026-01-06T00:00:00"/>
    <s v="mahmed"/>
    <s v="jpjamilk"/>
    <n v="0"/>
    <s v="EDIA"/>
    <s v="C"/>
    <s v="Labor"/>
    <s v="TEC"/>
    <m/>
    <s v="BNL"/>
    <s v="PED"/>
    <s v="CONT"/>
    <x v="9"/>
    <m/>
    <m/>
    <m/>
    <m/>
    <m/>
    <m/>
    <m/>
    <m/>
    <m/>
    <m/>
    <m/>
    <m/>
    <m/>
    <m/>
    <m/>
    <m/>
    <m/>
    <m/>
    <m/>
    <x v="0"/>
    <x v="0"/>
    <m/>
  </r>
  <r>
    <s v=""/>
    <s v=" E0607_103495"/>
    <s v="Implementation - Magnet IRR Support for Detector"/>
    <s v="6.07.02.13"/>
    <x v="0"/>
    <d v="2025-09-16T00:00:00"/>
    <d v="2026-01-06T00:00:00"/>
    <s v="mahmed"/>
    <s v="jpjamilk"/>
    <n v="0"/>
    <s v="EDIA"/>
    <s v="C"/>
    <s v="Labor"/>
    <s v="TEC"/>
    <m/>
    <s v="BNL"/>
    <s v="PED"/>
    <s v="CONT"/>
    <x v="8"/>
    <m/>
    <m/>
    <m/>
    <m/>
    <m/>
    <m/>
    <m/>
    <m/>
    <m/>
    <m/>
    <m/>
    <m/>
    <m/>
    <m/>
    <m/>
    <m/>
    <m/>
    <m/>
    <m/>
    <x v="0"/>
    <x v="0"/>
    <m/>
  </r>
  <r>
    <s v=""/>
    <s v=" E0607_103500"/>
    <s v="Implementation - HV/Gas in AB Area IRR Support for Detector"/>
    <s v="6.07.02.13"/>
    <x v="0"/>
    <d v="2025-09-16T00:00:00"/>
    <d v="2026-01-06T00:00:00"/>
    <s v="mahmed"/>
    <s v="jpjamilk"/>
    <n v="0"/>
    <s v="EDIA"/>
    <s v="C"/>
    <s v="Labor"/>
    <s v="TEC"/>
    <m/>
    <s v="BNL"/>
    <s v="PED"/>
    <s v="CONT"/>
    <x v="8"/>
    <m/>
    <m/>
    <m/>
    <m/>
    <m/>
    <m/>
    <m/>
    <m/>
    <m/>
    <m/>
    <m/>
    <m/>
    <m/>
    <m/>
    <m/>
    <m/>
    <m/>
    <m/>
    <m/>
    <x v="0"/>
    <x v="0"/>
    <m/>
  </r>
  <r>
    <s v=""/>
    <s v=" E0607_103505"/>
    <s v="Implementation - Instrumented Pipe IRR Support for Detector"/>
    <s v="6.07.02.13"/>
    <x v="0"/>
    <d v="2025-09-16T00:00:00"/>
    <d v="2026-01-06T00:00:00"/>
    <s v="mahmed"/>
    <s v="jpjamilk"/>
    <n v="0"/>
    <s v="EDIA"/>
    <s v="C"/>
    <s v="Labor"/>
    <s v="TEC"/>
    <m/>
    <s v="BNL"/>
    <s v="PED"/>
    <s v="CONT"/>
    <x v="8"/>
    <m/>
    <m/>
    <m/>
    <m/>
    <m/>
    <m/>
    <m/>
    <m/>
    <m/>
    <m/>
    <m/>
    <m/>
    <m/>
    <m/>
    <m/>
    <m/>
    <m/>
    <m/>
    <m/>
    <x v="0"/>
    <x v="0"/>
    <m/>
  </r>
  <r>
    <s v=""/>
    <s v=" E0607_103510"/>
    <s v="Implementation - Operations IRR Support for Detector"/>
    <s v="6.07.02.13"/>
    <x v="0"/>
    <d v="2025-09-16T00:00:00"/>
    <d v="2026-01-06T00:00:00"/>
    <s v="mahmed"/>
    <s v="jpjamilk"/>
    <n v="0"/>
    <s v="EDIA"/>
    <s v="C"/>
    <s v="Labor"/>
    <s v="TEC"/>
    <m/>
    <s v="BNL"/>
    <s v="PED"/>
    <s v="CONT"/>
    <x v="8"/>
    <m/>
    <m/>
    <m/>
    <m/>
    <m/>
    <m/>
    <m/>
    <m/>
    <m/>
    <m/>
    <m/>
    <m/>
    <m/>
    <m/>
    <m/>
    <m/>
    <m/>
    <m/>
    <m/>
    <x v="0"/>
    <x v="0"/>
    <m/>
  </r>
  <r>
    <s v=""/>
    <s v=" E0607_103765"/>
    <s v="Integration - App Development for Detector"/>
    <s v="6.07.02.13"/>
    <x v="0"/>
    <d v="2026-01-07T00:00:00"/>
    <d v="2026-04-23T00:00:00"/>
    <s v="mahmed"/>
    <s v="jpjamilk"/>
    <n v="0"/>
    <s v="EDIA"/>
    <s v="C"/>
    <s v="Labor"/>
    <s v="TEC"/>
    <m/>
    <s v="BNL"/>
    <s v="PED"/>
    <s v="CONT"/>
    <x v="9"/>
    <m/>
    <m/>
    <m/>
    <m/>
    <m/>
    <m/>
    <m/>
    <m/>
    <m/>
    <m/>
    <m/>
    <m/>
    <m/>
    <m/>
    <m/>
    <m/>
    <m/>
    <m/>
    <m/>
    <x v="0"/>
    <x v="0"/>
    <m/>
  </r>
  <r>
    <s v=""/>
    <s v=" E0607_103770"/>
    <s v="Integration - Detector End to end Testing for Each Type for Magnet (by instance)"/>
    <s v="6.07.02.13"/>
    <x v="0"/>
    <d v="2026-01-07T00:00:00"/>
    <d v="2026-04-23T00:00:00"/>
    <s v="mahmed"/>
    <s v="jpjamilk"/>
    <n v="0"/>
    <s v="EDIA"/>
    <s v="C"/>
    <s v="Labor"/>
    <s v="TEC"/>
    <m/>
    <s v="BNL"/>
    <s v="PED"/>
    <s v="CONT"/>
    <x v="8"/>
    <m/>
    <m/>
    <m/>
    <m/>
    <m/>
    <m/>
    <m/>
    <m/>
    <m/>
    <m/>
    <m/>
    <m/>
    <m/>
    <m/>
    <m/>
    <m/>
    <m/>
    <m/>
    <m/>
    <x v="0"/>
    <x v="0"/>
    <m/>
  </r>
  <r>
    <s v=""/>
    <s v=" E0607_103775"/>
    <s v="Integration - Detector End to end Testing for Each Type for HV/Gas (by instance)"/>
    <s v="6.07.02.13"/>
    <x v="0"/>
    <d v="2026-01-07T00:00:00"/>
    <d v="2026-04-23T00:00:00"/>
    <s v="mahmed"/>
    <s v="jpjamilk"/>
    <n v="0"/>
    <s v="EDIA"/>
    <s v="C"/>
    <s v="Labor"/>
    <s v="TEC"/>
    <m/>
    <s v="BNL"/>
    <s v="PED"/>
    <s v="CONT"/>
    <x v="8"/>
    <m/>
    <m/>
    <m/>
    <m/>
    <m/>
    <m/>
    <m/>
    <m/>
    <m/>
    <m/>
    <m/>
    <m/>
    <m/>
    <m/>
    <m/>
    <m/>
    <m/>
    <m/>
    <m/>
    <x v="0"/>
    <x v="0"/>
    <m/>
  </r>
  <r>
    <s v=""/>
    <s v=" E0607_103780"/>
    <s v="Integration - Detector End to end Testing for Each Type for Instrumented Pipe (by instance)"/>
    <s v="6.07.02.13"/>
    <x v="0"/>
    <d v="2026-01-07T00:00:00"/>
    <d v="2026-04-23T00:00:00"/>
    <s v="mahmed"/>
    <s v="jpjamilk"/>
    <n v="0"/>
    <s v="EDIA"/>
    <s v="C"/>
    <s v="Labor"/>
    <s v="TEC"/>
    <m/>
    <s v="BNL"/>
    <s v="PED"/>
    <s v="CONT"/>
    <x v="8"/>
    <m/>
    <m/>
    <m/>
    <m/>
    <m/>
    <m/>
    <m/>
    <m/>
    <m/>
    <m/>
    <m/>
    <m/>
    <m/>
    <m/>
    <m/>
    <m/>
    <m/>
    <m/>
    <m/>
    <x v="0"/>
    <x v="0"/>
    <m/>
  </r>
  <r>
    <s v=""/>
    <s v=" E0607_103785"/>
    <s v="Integration - Detector End to end Testing for Each Type for Operations (by instance)"/>
    <s v="6.07.02.13"/>
    <x v="0"/>
    <d v="2026-01-07T00:00:00"/>
    <d v="2026-04-23T00:00:00"/>
    <s v="mahmed"/>
    <s v="jpjamilk"/>
    <n v="0"/>
    <s v="EDIA"/>
    <s v="C"/>
    <s v="Labor"/>
    <s v="TEC"/>
    <m/>
    <s v="BNL"/>
    <s v="PED"/>
    <s v="CONT"/>
    <x v="8"/>
    <m/>
    <m/>
    <m/>
    <m/>
    <m/>
    <m/>
    <m/>
    <m/>
    <m/>
    <m/>
    <m/>
    <m/>
    <m/>
    <m/>
    <m/>
    <m/>
    <m/>
    <m/>
    <m/>
    <x v="0"/>
    <x v="0"/>
    <m/>
  </r>
  <r>
    <s v=""/>
    <s v=" E0607_103885"/>
    <s v="Integration - Magnet ARR Support for Detector"/>
    <s v="6.07.02.13"/>
    <x v="0"/>
    <d v="2026-04-24T00:00:00"/>
    <d v="2026-08-10T00:00:00"/>
    <s v="mahmed"/>
    <s v="jpjamilk"/>
    <n v="0"/>
    <s v="EDIA"/>
    <s v="C"/>
    <s v="Labor"/>
    <s v="TEC"/>
    <m/>
    <s v="BNL"/>
    <s v="PED"/>
    <s v="CONT"/>
    <x v="8"/>
    <m/>
    <m/>
    <m/>
    <m/>
    <m/>
    <m/>
    <m/>
    <m/>
    <m/>
    <m/>
    <m/>
    <m/>
    <m/>
    <m/>
    <m/>
    <m/>
    <m/>
    <m/>
    <m/>
    <x v="0"/>
    <x v="0"/>
    <m/>
  </r>
  <r>
    <s v=""/>
    <s v=" E0607_103890"/>
    <s v="Integration - HV/Gas in AB Area ARR Support for Detector"/>
    <s v="6.07.02.13"/>
    <x v="0"/>
    <d v="2026-04-24T00:00:00"/>
    <d v="2026-08-10T00:00:00"/>
    <s v="mahmed"/>
    <s v="jpjamilk"/>
    <n v="0"/>
    <s v="EDIA"/>
    <s v="C"/>
    <s v="Labor"/>
    <s v="TEC"/>
    <m/>
    <s v="BNL"/>
    <s v="PED"/>
    <s v="CONT"/>
    <x v="8"/>
    <m/>
    <m/>
    <m/>
    <m/>
    <m/>
    <m/>
    <m/>
    <m/>
    <m/>
    <m/>
    <m/>
    <m/>
    <m/>
    <m/>
    <m/>
    <m/>
    <m/>
    <m/>
    <m/>
    <x v="0"/>
    <x v="0"/>
    <m/>
  </r>
  <r>
    <s v=""/>
    <s v=" E0607_103895"/>
    <s v="Integration - Instrumented Pipe ARR Support for Detector"/>
    <s v="6.07.02.13"/>
    <x v="0"/>
    <d v="2026-04-24T00:00:00"/>
    <d v="2026-08-10T00:00:00"/>
    <s v="mahmed"/>
    <s v="jpjamilk"/>
    <n v="0"/>
    <s v="EDIA"/>
    <s v="C"/>
    <s v="Labor"/>
    <s v="TEC"/>
    <m/>
    <s v="BNL"/>
    <s v="PED"/>
    <s v="CONT"/>
    <x v="8"/>
    <m/>
    <m/>
    <m/>
    <m/>
    <m/>
    <m/>
    <m/>
    <m/>
    <m/>
    <m/>
    <m/>
    <m/>
    <m/>
    <m/>
    <m/>
    <m/>
    <m/>
    <m/>
    <m/>
    <x v="0"/>
    <x v="0"/>
    <m/>
  </r>
  <r>
    <s v=""/>
    <s v=" E0607_103900"/>
    <s v="Integration - Operations ARR Support for Detector"/>
    <s v="6.07.02.13"/>
    <x v="0"/>
    <d v="2026-04-24T00:00:00"/>
    <d v="2026-08-10T00:00:00"/>
    <s v="mahmed"/>
    <s v="jpjamilk"/>
    <n v="0"/>
    <s v="EDIA"/>
    <s v="C"/>
    <s v="Labor"/>
    <s v="TEC"/>
    <m/>
    <s v="BNL"/>
    <s v="PED"/>
    <s v="CONT"/>
    <x v="8"/>
    <m/>
    <m/>
    <m/>
    <m/>
    <m/>
    <m/>
    <m/>
    <m/>
    <m/>
    <m/>
    <m/>
    <m/>
    <m/>
    <m/>
    <m/>
    <m/>
    <m/>
    <m/>
    <m/>
    <x v="0"/>
    <x v="0"/>
    <m/>
  </r>
  <r>
    <s v=""/>
    <s v=" HR_0203_2030"/>
    <s v="IR4 - Chambers, Bellows, Supports - Preliminary Design"/>
    <s v="6.05.02.03.02"/>
    <x v="0"/>
    <d v="2022-10-03T00:00:00"/>
    <d v="2023-03-01T00:00:00"/>
    <s v="rnavarrol"/>
    <s v="weiss"/>
    <n v="0"/>
    <s v="EDIA"/>
    <s v="C"/>
    <s v="Labor"/>
    <s v="TEC"/>
    <m/>
    <s v="BNL"/>
    <s v="PED"/>
    <s v="VAC"/>
    <x v="11"/>
    <s v="S.P114"/>
    <m/>
    <m/>
    <m/>
    <m/>
    <m/>
    <m/>
    <m/>
    <m/>
    <m/>
    <m/>
    <m/>
    <m/>
    <m/>
    <m/>
    <m/>
    <m/>
    <m/>
    <m/>
    <x v="0"/>
    <x v="0"/>
    <m/>
  </r>
  <r>
    <s v=""/>
    <s v=" HR_0203_2050"/>
    <s v="IR4 - Chambers, Bellows, Supports - Design review"/>
    <s v="6.05.02.03.02"/>
    <x v="0"/>
    <d v="2023-07-24T00:00:00"/>
    <d v="2023-10-17T00:00:00"/>
    <s v="rnavarrol"/>
    <s v="weiss"/>
    <n v="0"/>
    <s v="EDIA"/>
    <s v="C"/>
    <s v="Labor"/>
    <s v="TEC"/>
    <m/>
    <s v="BNL"/>
    <s v="PED"/>
    <s v="VAC"/>
    <x v="6"/>
    <s v="S.P114"/>
    <m/>
    <m/>
    <m/>
    <m/>
    <m/>
    <m/>
    <m/>
    <m/>
    <m/>
    <m/>
    <m/>
    <m/>
    <m/>
    <m/>
    <m/>
    <m/>
    <m/>
    <m/>
    <x v="0"/>
    <x v="0"/>
    <m/>
  </r>
  <r>
    <s v=""/>
    <s v=" HR_0203_2040"/>
    <s v="IR4 - Chambers, Bellows, Supports - Final Design"/>
    <s v="6.05.02.03.02"/>
    <x v="0"/>
    <d v="2023-03-02T00:00:00"/>
    <d v="2023-07-21T00:00:00"/>
    <s v="rnavarrol"/>
    <s v="weiss"/>
    <n v="0"/>
    <s v="EDIA"/>
    <s v="C"/>
    <s v="Labor"/>
    <s v="TEC"/>
    <m/>
    <s v="BNL"/>
    <s v="PED"/>
    <s v="VAC"/>
    <x v="6"/>
    <s v="S.P114"/>
    <m/>
    <m/>
    <m/>
    <m/>
    <m/>
    <m/>
    <m/>
    <m/>
    <m/>
    <m/>
    <m/>
    <m/>
    <m/>
    <m/>
    <m/>
    <m/>
    <m/>
    <m/>
    <x v="0"/>
    <x v="0"/>
    <m/>
  </r>
  <r>
    <s v=""/>
    <s v=" HR_0203_2290"/>
    <s v="IR4 - valves and pumps - Prepare Spec/SOW"/>
    <s v="6.05.02.03.02"/>
    <x v="0"/>
    <d v="2023-10-18T00:00:00"/>
    <d v="2024-04-11T00:00:00"/>
    <s v="rnavarrol"/>
    <s v="weiss"/>
    <n v="0"/>
    <s v="EDIA"/>
    <s v="C"/>
    <s v="Labor"/>
    <s v="TEC"/>
    <m/>
    <s v="BNL"/>
    <s v="PED"/>
    <s v="VAC"/>
    <x v="10"/>
    <s v="A.PP026"/>
    <m/>
    <m/>
    <m/>
    <m/>
    <m/>
    <m/>
    <m/>
    <m/>
    <m/>
    <m/>
    <m/>
    <m/>
    <m/>
    <m/>
    <m/>
    <m/>
    <m/>
    <m/>
    <x v="0"/>
    <x v="0"/>
    <m/>
  </r>
  <r>
    <s v=""/>
    <s v=" HR_0203_2030"/>
    <s v="IR4 - Chambers, Bellows, Supports - Preliminary Design"/>
    <s v="6.05.02.03.02"/>
    <x v="0"/>
    <d v="2022-10-03T00:00:00"/>
    <d v="2023-03-01T00:00:00"/>
    <s v="rnavarrol"/>
    <s v="weiss"/>
    <n v="0"/>
    <s v="EDIA"/>
    <s v="C"/>
    <s v="Labor"/>
    <s v="TEC"/>
    <m/>
    <s v="BNL"/>
    <s v="PED"/>
    <s v="VAC"/>
    <x v="11"/>
    <s v="S.P114"/>
    <m/>
    <m/>
    <m/>
    <m/>
    <m/>
    <m/>
    <m/>
    <m/>
    <m/>
    <m/>
    <m/>
    <m/>
    <m/>
    <m/>
    <m/>
    <m/>
    <m/>
    <m/>
    <x v="0"/>
    <x v="0"/>
    <m/>
  </r>
  <r>
    <s v=""/>
    <s v=" HR_0203_2050"/>
    <s v="IR4 - Chambers, Bellows, Supports - Design review"/>
    <s v="6.05.02.03.02"/>
    <x v="0"/>
    <d v="2023-07-24T00:00:00"/>
    <d v="2023-10-17T00:00:00"/>
    <s v="rnavarrol"/>
    <s v="weiss"/>
    <n v="0"/>
    <s v="EDIA"/>
    <s v="C"/>
    <s v="Labor"/>
    <s v="TEC"/>
    <m/>
    <s v="BNL"/>
    <s v="PED"/>
    <s v="VAC"/>
    <x v="6"/>
    <s v="S.P114"/>
    <m/>
    <m/>
    <m/>
    <m/>
    <m/>
    <m/>
    <m/>
    <m/>
    <m/>
    <m/>
    <m/>
    <m/>
    <m/>
    <m/>
    <m/>
    <m/>
    <m/>
    <m/>
    <x v="0"/>
    <x v="0"/>
    <m/>
  </r>
  <r>
    <s v=""/>
    <s v=" HR_0203_2070"/>
    <s v="IR4 - Chambers, Bellows, Supports - Prepare Spec/SOW/APP"/>
    <s v="6.05.02.03.02"/>
    <x v="0"/>
    <d v="2023-10-18T00:00:00"/>
    <d v="2024-01-17T00:00:00"/>
    <s v="rnavarrol"/>
    <s v="weiss"/>
    <n v="0"/>
    <s v="EDIA"/>
    <s v="C"/>
    <s v="Labor"/>
    <s v="TEC"/>
    <m/>
    <s v="BNL"/>
    <s v="PED"/>
    <s v="VAC"/>
    <x v="10"/>
    <s v="S.P114"/>
    <m/>
    <m/>
    <m/>
    <m/>
    <m/>
    <m/>
    <m/>
    <m/>
    <m/>
    <m/>
    <m/>
    <m/>
    <m/>
    <m/>
    <m/>
    <m/>
    <m/>
    <m/>
    <x v="0"/>
    <x v="0"/>
    <m/>
  </r>
  <r>
    <s v=""/>
    <s v=" HR_0203_2040"/>
    <s v="IR4 - Chambers, Bellows, Supports - Final Design"/>
    <s v="6.05.02.03.02"/>
    <x v="0"/>
    <d v="2023-03-02T00:00:00"/>
    <d v="2023-07-21T00:00:00"/>
    <s v="rnavarrol"/>
    <s v="weiss"/>
    <n v="0"/>
    <s v="EDIA"/>
    <s v="C"/>
    <s v="Labor"/>
    <s v="TEC"/>
    <m/>
    <s v="BNL"/>
    <s v="PED"/>
    <s v="VAC"/>
    <x v="6"/>
    <s v="S.P114"/>
    <m/>
    <m/>
    <m/>
    <m/>
    <m/>
    <m/>
    <m/>
    <m/>
    <m/>
    <m/>
    <m/>
    <m/>
    <m/>
    <m/>
    <m/>
    <m/>
    <m/>
    <m/>
    <x v="0"/>
    <x v="0"/>
    <m/>
  </r>
  <r>
    <s v=""/>
    <s v=" HR_0203_2290"/>
    <s v="IR4 - valves and pumps - Prepare Spec/SOW"/>
    <s v="6.05.02.03.02"/>
    <x v="0"/>
    <d v="2023-10-18T00:00:00"/>
    <d v="2024-04-11T00:00:00"/>
    <s v="rnavarrol"/>
    <s v="weiss"/>
    <n v="0"/>
    <s v="EDIA"/>
    <s v="C"/>
    <s v="Labor"/>
    <s v="TEC"/>
    <m/>
    <s v="BNL"/>
    <s v="PED"/>
    <s v="VAC"/>
    <x v="10"/>
    <s v="A.PP026"/>
    <m/>
    <m/>
    <m/>
    <m/>
    <m/>
    <m/>
    <m/>
    <m/>
    <m/>
    <m/>
    <m/>
    <m/>
    <m/>
    <m/>
    <m/>
    <m/>
    <m/>
    <m/>
    <x v="0"/>
    <x v="0"/>
    <m/>
  </r>
  <r>
    <s v=""/>
    <s v=" HR_0203_2320"/>
    <s v="IR4 - valves and pumps - PPM Procurement Effort"/>
    <s v="6.05.02.03.02"/>
    <x v="0"/>
    <d v="2024-05-10T00:00:00"/>
    <d v="2024-10-18T00:00:00"/>
    <s v="rnavarrol"/>
    <s v="weiss"/>
    <n v="0"/>
    <s v="EDIA"/>
    <s v="C"/>
    <s v="Labor"/>
    <s v="TEC"/>
    <m/>
    <s v="BNL"/>
    <s v="Const"/>
    <s v="VAC"/>
    <x v="10"/>
    <s v="A.PP026"/>
    <m/>
    <m/>
    <m/>
    <m/>
    <m/>
    <m/>
    <m/>
    <m/>
    <m/>
    <m/>
    <m/>
    <m/>
    <m/>
    <m/>
    <m/>
    <m/>
    <m/>
    <m/>
    <x v="0"/>
    <x v="0"/>
    <m/>
  </r>
  <r>
    <s v=""/>
    <s v=" HR_0203_2170"/>
    <s v="IR4 - I&amp;C systems - Preliminary Design"/>
    <s v="6.05.02.03.02"/>
    <x v="0"/>
    <d v="2022-10-03T00:00:00"/>
    <d v="2023-03-29T00:00:00"/>
    <s v="rnavarrol"/>
    <s v="weiss"/>
    <n v="0"/>
    <s v="EDIA"/>
    <s v="C"/>
    <s v="Labor"/>
    <s v="TEC"/>
    <m/>
    <s v="BNL"/>
    <s v="PED"/>
    <s v="VAC"/>
    <x v="11"/>
    <s v="S.P028"/>
    <m/>
    <m/>
    <m/>
    <m/>
    <m/>
    <m/>
    <m/>
    <m/>
    <m/>
    <m/>
    <m/>
    <m/>
    <m/>
    <m/>
    <m/>
    <m/>
    <m/>
    <m/>
    <x v="0"/>
    <x v="0"/>
    <m/>
  </r>
  <r>
    <s v=""/>
    <s v=" HR_0203_2180"/>
    <s v="IR4 - I&amp;C systems - Final Design"/>
    <s v="6.05.02.03.02"/>
    <x v="0"/>
    <d v="2023-03-30T00:00:00"/>
    <d v="2023-09-18T00:00:00"/>
    <s v="rnavarrol"/>
    <s v="weiss"/>
    <n v="0"/>
    <s v="EDIA"/>
    <s v="C"/>
    <s v="Labor"/>
    <s v="TEC"/>
    <m/>
    <s v="BNL"/>
    <s v="PED"/>
    <s v="VAC"/>
    <x v="6"/>
    <s v="S.P028"/>
    <m/>
    <m/>
    <m/>
    <m/>
    <m/>
    <m/>
    <m/>
    <m/>
    <m/>
    <m/>
    <m/>
    <m/>
    <m/>
    <m/>
    <m/>
    <m/>
    <m/>
    <m/>
    <x v="0"/>
    <x v="0"/>
    <m/>
  </r>
  <r>
    <s v=""/>
    <s v=" HR_0203_2190"/>
    <s v="IR4 - I&amp;C systems - Design Review"/>
    <s v="6.05.02.03.02"/>
    <x v="0"/>
    <d v="2023-09-19T00:00:00"/>
    <d v="2023-12-15T00:00:00"/>
    <s v="rnavarrol"/>
    <s v="weiss"/>
    <n v="0"/>
    <s v="EDIA"/>
    <s v="C"/>
    <s v="Labor"/>
    <s v="TEC"/>
    <m/>
    <s v="BNL"/>
    <s v="PED"/>
    <s v="VAC"/>
    <x v="6"/>
    <s v="S.P028"/>
    <m/>
    <m/>
    <m/>
    <m/>
    <m/>
    <m/>
    <m/>
    <m/>
    <m/>
    <m/>
    <m/>
    <m/>
    <m/>
    <m/>
    <m/>
    <m/>
    <m/>
    <m/>
    <x v="0"/>
    <x v="0"/>
    <m/>
  </r>
  <r>
    <s v=""/>
    <s v=" HR_0203_2210"/>
    <s v="IR4 - I&amp;C systems - Prepare Spec/SOW/APP"/>
    <s v="6.05.02.03.02"/>
    <x v="0"/>
    <d v="2023-12-18T00:00:00"/>
    <d v="2024-04-11T00:00:00"/>
    <s v="rnavarrol"/>
    <s v="weiss"/>
    <n v="0"/>
    <s v="EDIA"/>
    <s v="C"/>
    <s v="Labor"/>
    <s v="TEC"/>
    <m/>
    <s v="BNL"/>
    <s v="PED"/>
    <s v="VAC"/>
    <x v="10"/>
    <s v="S.P028"/>
    <m/>
    <m/>
    <m/>
    <m/>
    <m/>
    <m/>
    <m/>
    <m/>
    <m/>
    <m/>
    <m/>
    <m/>
    <m/>
    <m/>
    <m/>
    <m/>
    <m/>
    <m/>
    <x v="0"/>
    <x v="0"/>
    <m/>
  </r>
  <r>
    <s v=""/>
    <s v=" HR_0203_2410"/>
    <s v="IR8 - Chambers, Bellows, Supports - Preliminary Design"/>
    <s v="6.05.02.03.03"/>
    <x v="0"/>
    <d v="2022-10-03T00:00:00"/>
    <d v="2023-03-01T00:00:00"/>
    <s v="rnavarrol"/>
    <s v="weiss"/>
    <n v="0"/>
    <s v="EDIA"/>
    <s v="C"/>
    <s v="Labor"/>
    <s v="TEC"/>
    <m/>
    <s v="BNL"/>
    <s v="PED"/>
    <s v="VAC"/>
    <x v="11"/>
    <s v="S.P114"/>
    <m/>
    <m/>
    <m/>
    <m/>
    <m/>
    <m/>
    <m/>
    <m/>
    <m/>
    <m/>
    <m/>
    <m/>
    <m/>
    <m/>
    <m/>
    <m/>
    <m/>
    <m/>
    <x v="0"/>
    <x v="0"/>
    <m/>
  </r>
  <r>
    <s v=""/>
    <s v=" HR_0203_2430"/>
    <s v="IR8 - Chambers, Bellows, Supports - Design review"/>
    <s v="6.05.02.03.03"/>
    <x v="0"/>
    <d v="2023-07-24T00:00:00"/>
    <d v="2023-10-17T00:00:00"/>
    <s v="rnavarrol"/>
    <s v="weiss"/>
    <n v="0"/>
    <s v="EDIA"/>
    <s v="C"/>
    <s v="Labor"/>
    <s v="TEC"/>
    <m/>
    <s v="BNL"/>
    <s v="PED"/>
    <s v="VAC"/>
    <x v="6"/>
    <s v="S.P114"/>
    <m/>
    <m/>
    <m/>
    <m/>
    <m/>
    <m/>
    <m/>
    <m/>
    <m/>
    <m/>
    <m/>
    <m/>
    <m/>
    <m/>
    <m/>
    <m/>
    <m/>
    <m/>
    <x v="0"/>
    <x v="0"/>
    <m/>
  </r>
  <r>
    <s v=""/>
    <s v=" HR_0203_2420"/>
    <s v="IR8 - Chambers, Bellows, Supports - Final Design"/>
    <s v="6.05.02.03.03"/>
    <x v="0"/>
    <d v="2023-03-02T00:00:00"/>
    <d v="2023-07-21T00:00:00"/>
    <s v="rnavarrol"/>
    <s v="weiss"/>
    <n v="0"/>
    <s v="EDIA"/>
    <s v="C"/>
    <s v="Labor"/>
    <s v="TEC"/>
    <m/>
    <s v="BNL"/>
    <s v="PED"/>
    <s v="VAC"/>
    <x v="6"/>
    <s v="S.P114"/>
    <m/>
    <m/>
    <m/>
    <m/>
    <m/>
    <m/>
    <m/>
    <m/>
    <m/>
    <m/>
    <m/>
    <m/>
    <m/>
    <m/>
    <m/>
    <m/>
    <m/>
    <m/>
    <x v="0"/>
    <x v="0"/>
    <m/>
  </r>
  <r>
    <s v=""/>
    <s v=" HR_0203_2670"/>
    <s v="IR8 - valves and pumps - Prepare Spec/SOW"/>
    <s v="6.05.02.03.03"/>
    <x v="0"/>
    <d v="2023-10-18T00:00:00"/>
    <d v="2024-04-11T00:00:00"/>
    <s v="rnavarrol"/>
    <s v="weiss"/>
    <n v="0"/>
    <s v="EDIA"/>
    <s v="C"/>
    <s v="Labor"/>
    <s v="TEC"/>
    <m/>
    <s v="BNL"/>
    <s v="PED"/>
    <s v="VAC"/>
    <x v="10"/>
    <s v="A.PP026"/>
    <m/>
    <m/>
    <m/>
    <m/>
    <m/>
    <m/>
    <m/>
    <m/>
    <m/>
    <m/>
    <m/>
    <m/>
    <m/>
    <m/>
    <m/>
    <m/>
    <m/>
    <m/>
    <x v="0"/>
    <x v="0"/>
    <m/>
  </r>
  <r>
    <s v=""/>
    <s v=" HR_0203_2410"/>
    <s v="IR8 - Chambers, Bellows, Supports - Preliminary Design"/>
    <s v="6.05.02.03.03"/>
    <x v="0"/>
    <d v="2022-10-03T00:00:00"/>
    <d v="2023-03-01T00:00:00"/>
    <s v="rnavarrol"/>
    <s v="weiss"/>
    <n v="0"/>
    <s v="EDIA"/>
    <s v="C"/>
    <s v="Labor"/>
    <s v="TEC"/>
    <m/>
    <s v="BNL"/>
    <s v="PED"/>
    <s v="VAC"/>
    <x v="11"/>
    <s v="S.P114"/>
    <m/>
    <m/>
    <m/>
    <m/>
    <m/>
    <m/>
    <m/>
    <m/>
    <m/>
    <m/>
    <m/>
    <m/>
    <m/>
    <m/>
    <m/>
    <m/>
    <m/>
    <m/>
    <x v="0"/>
    <x v="0"/>
    <m/>
  </r>
  <r>
    <s v=""/>
    <s v=" HR_0203_2430"/>
    <s v="IR8 - Chambers, Bellows, Supports - Design review"/>
    <s v="6.05.02.03.03"/>
    <x v="0"/>
    <d v="2023-07-24T00:00:00"/>
    <d v="2023-10-17T00:00:00"/>
    <s v="rnavarrol"/>
    <s v="weiss"/>
    <n v="0"/>
    <s v="EDIA"/>
    <s v="C"/>
    <s v="Labor"/>
    <s v="TEC"/>
    <m/>
    <s v="BNL"/>
    <s v="PED"/>
    <s v="VAC"/>
    <x v="6"/>
    <s v="S.P114"/>
    <m/>
    <m/>
    <m/>
    <m/>
    <m/>
    <m/>
    <m/>
    <m/>
    <m/>
    <m/>
    <m/>
    <m/>
    <m/>
    <m/>
    <m/>
    <m/>
    <m/>
    <m/>
    <x v="0"/>
    <x v="0"/>
    <m/>
  </r>
  <r>
    <s v=""/>
    <s v=" HR_0203_2450"/>
    <s v="IR8 - Chambers, Bellows, Supports - Prepare Spec/SOW/APP"/>
    <s v="6.05.02.03.03"/>
    <x v="0"/>
    <d v="2023-10-18T00:00:00"/>
    <d v="2024-01-17T00:00:00"/>
    <s v="rnavarrol"/>
    <s v="weiss"/>
    <n v="0"/>
    <s v="EDIA"/>
    <s v="C"/>
    <s v="Labor"/>
    <s v="TEC"/>
    <m/>
    <s v="BNL"/>
    <s v="PED"/>
    <s v="VAC"/>
    <x v="10"/>
    <s v="S.P114"/>
    <m/>
    <m/>
    <m/>
    <m/>
    <m/>
    <m/>
    <m/>
    <m/>
    <m/>
    <m/>
    <m/>
    <m/>
    <m/>
    <m/>
    <m/>
    <m/>
    <m/>
    <m/>
    <x v="0"/>
    <x v="0"/>
    <m/>
  </r>
  <r>
    <s v=""/>
    <s v=" HR_0203_2420"/>
    <s v="IR8 - Chambers, Bellows, Supports - Final Design"/>
    <s v="6.05.02.03.03"/>
    <x v="0"/>
    <d v="2023-03-02T00:00:00"/>
    <d v="2023-07-21T00:00:00"/>
    <s v="rnavarrol"/>
    <s v="weiss"/>
    <n v="0"/>
    <s v="EDIA"/>
    <s v="C"/>
    <s v="Labor"/>
    <s v="TEC"/>
    <m/>
    <s v="BNL"/>
    <s v="PED"/>
    <s v="VAC"/>
    <x v="6"/>
    <s v="S.P114"/>
    <m/>
    <m/>
    <m/>
    <m/>
    <m/>
    <m/>
    <m/>
    <m/>
    <m/>
    <m/>
    <m/>
    <m/>
    <m/>
    <m/>
    <m/>
    <m/>
    <m/>
    <m/>
    <x v="0"/>
    <x v="0"/>
    <m/>
  </r>
  <r>
    <s v=""/>
    <s v=" HR_0203_2670"/>
    <s v="IR8 - valves and pumps - Prepare Spec/SOW"/>
    <s v="6.05.02.03.03"/>
    <x v="0"/>
    <d v="2023-10-18T00:00:00"/>
    <d v="2024-04-11T00:00:00"/>
    <s v="rnavarrol"/>
    <s v="weiss"/>
    <n v="0"/>
    <s v="EDIA"/>
    <s v="C"/>
    <s v="Labor"/>
    <s v="TEC"/>
    <m/>
    <s v="BNL"/>
    <s v="PED"/>
    <s v="VAC"/>
    <x v="10"/>
    <s v="A.PP026"/>
    <m/>
    <m/>
    <m/>
    <m/>
    <m/>
    <m/>
    <m/>
    <m/>
    <m/>
    <m/>
    <m/>
    <m/>
    <m/>
    <m/>
    <m/>
    <m/>
    <m/>
    <m/>
    <x v="0"/>
    <x v="0"/>
    <m/>
  </r>
  <r>
    <s v=""/>
    <s v=" HR_0203_2700"/>
    <s v="IR8 - valves and pumps - PPM Procurement Effort"/>
    <s v="6.05.02.03.03"/>
    <x v="0"/>
    <d v="2024-05-10T00:00:00"/>
    <d v="2024-10-18T00:00:00"/>
    <s v="rnavarrol"/>
    <s v="weiss"/>
    <n v="0"/>
    <s v="EDIA"/>
    <s v="C"/>
    <s v="Labor"/>
    <s v="TEC"/>
    <m/>
    <s v="BNL"/>
    <s v="Const"/>
    <s v="VAC"/>
    <x v="10"/>
    <s v="A.PP026"/>
    <m/>
    <m/>
    <m/>
    <m/>
    <m/>
    <m/>
    <m/>
    <m/>
    <m/>
    <m/>
    <m/>
    <m/>
    <m/>
    <m/>
    <m/>
    <m/>
    <m/>
    <m/>
    <x v="0"/>
    <x v="0"/>
    <m/>
  </r>
  <r>
    <s v=""/>
    <s v=" HR_0203_2550"/>
    <s v="IR8 - I&amp;C systems - Preliminary Design"/>
    <s v="6.05.02.03.03"/>
    <x v="0"/>
    <d v="2022-10-03T00:00:00"/>
    <d v="2023-03-29T00:00:00"/>
    <s v="rnavarrol"/>
    <s v="weiss"/>
    <n v="0"/>
    <s v="EDIA"/>
    <s v="C"/>
    <s v="Labor"/>
    <s v="TEC"/>
    <m/>
    <s v="BNL"/>
    <s v="PED"/>
    <s v="VAC"/>
    <x v="11"/>
    <s v="S.P028"/>
    <m/>
    <m/>
    <m/>
    <m/>
    <m/>
    <m/>
    <m/>
    <m/>
    <m/>
    <m/>
    <m/>
    <m/>
    <m/>
    <m/>
    <m/>
    <m/>
    <m/>
    <m/>
    <x v="0"/>
    <x v="0"/>
    <m/>
  </r>
  <r>
    <s v=""/>
    <s v=" HR_0203_2560"/>
    <s v="IR8 - I&amp;C systems - Final Design"/>
    <s v="6.05.02.03.03"/>
    <x v="0"/>
    <d v="2023-03-30T00:00:00"/>
    <d v="2023-09-18T00:00:00"/>
    <s v="rnavarrol"/>
    <s v="weiss"/>
    <n v="0"/>
    <s v="EDIA"/>
    <s v="C"/>
    <s v="Labor"/>
    <s v="TEC"/>
    <m/>
    <s v="BNL"/>
    <s v="PED"/>
    <s v="VAC"/>
    <x v="6"/>
    <s v="S.P028"/>
    <m/>
    <m/>
    <m/>
    <m/>
    <m/>
    <m/>
    <m/>
    <m/>
    <m/>
    <m/>
    <m/>
    <m/>
    <m/>
    <m/>
    <m/>
    <m/>
    <m/>
    <m/>
    <x v="0"/>
    <x v="0"/>
    <m/>
  </r>
  <r>
    <s v=""/>
    <s v=" HR_0203_2570"/>
    <s v="IR8 - I&amp;C systems - Design Review"/>
    <s v="6.05.02.03.03"/>
    <x v="0"/>
    <d v="2023-09-19T00:00:00"/>
    <d v="2023-12-15T00:00:00"/>
    <s v="rnavarrol"/>
    <s v="weiss"/>
    <n v="0"/>
    <s v="EDIA"/>
    <s v="C"/>
    <s v="Labor"/>
    <s v="TEC"/>
    <m/>
    <s v="BNL"/>
    <s v="PED"/>
    <s v="VAC"/>
    <x v="6"/>
    <s v="S.P028"/>
    <m/>
    <m/>
    <m/>
    <m/>
    <m/>
    <m/>
    <m/>
    <m/>
    <m/>
    <m/>
    <m/>
    <m/>
    <m/>
    <m/>
    <m/>
    <m/>
    <m/>
    <m/>
    <x v="0"/>
    <x v="0"/>
    <m/>
  </r>
  <r>
    <s v=""/>
    <s v=" HR_0203_2590"/>
    <s v="IR8 - I&amp;C systems - Prepare Spec/SOW/APP"/>
    <s v="6.05.02.03.03"/>
    <x v="0"/>
    <d v="2023-12-18T00:00:00"/>
    <d v="2024-04-11T00:00:00"/>
    <s v="rnavarrol"/>
    <s v="weiss"/>
    <n v="0"/>
    <s v="EDIA"/>
    <s v="C"/>
    <s v="Labor"/>
    <s v="TEC"/>
    <m/>
    <s v="BNL"/>
    <s v="PED"/>
    <s v="VAC"/>
    <x v="10"/>
    <s v="S.P028"/>
    <m/>
    <m/>
    <m/>
    <m/>
    <m/>
    <m/>
    <m/>
    <m/>
    <m/>
    <m/>
    <m/>
    <m/>
    <m/>
    <m/>
    <m/>
    <m/>
    <m/>
    <m/>
    <x v="0"/>
    <x v="0"/>
    <m/>
  </r>
  <r>
    <s v=""/>
    <s v=" HR_0203_2790"/>
    <s v="IR10 - Chambers, Bellows, Supports - Preliminary Design"/>
    <s v="6.05.02.03.04"/>
    <x v="0"/>
    <d v="2022-10-03T00:00:00"/>
    <d v="2023-03-01T00:00:00"/>
    <s v="rnavarrol"/>
    <s v="weiss"/>
    <n v="0"/>
    <s v="EDIA"/>
    <s v="C"/>
    <s v="Labor"/>
    <s v="TEC"/>
    <m/>
    <s v="BNL"/>
    <s v="PED"/>
    <s v="VAC"/>
    <x v="11"/>
    <s v="S.P114"/>
    <m/>
    <m/>
    <m/>
    <m/>
    <m/>
    <m/>
    <m/>
    <m/>
    <m/>
    <m/>
    <m/>
    <m/>
    <m/>
    <m/>
    <m/>
    <m/>
    <m/>
    <m/>
    <x v="0"/>
    <x v="0"/>
    <m/>
  </r>
  <r>
    <s v=""/>
    <s v=" HR_0203_2810"/>
    <s v="IR10 - Chambers, Bellows, Supports - Design review"/>
    <s v="6.05.02.03.04"/>
    <x v="0"/>
    <d v="2023-07-24T00:00:00"/>
    <d v="2023-10-17T00:00:00"/>
    <s v="rnavarrol"/>
    <s v="weiss"/>
    <n v="0"/>
    <s v="EDIA"/>
    <s v="C"/>
    <s v="Labor"/>
    <s v="TEC"/>
    <m/>
    <s v="BNL"/>
    <s v="PED"/>
    <s v="VAC"/>
    <x v="6"/>
    <s v="S.P114"/>
    <m/>
    <m/>
    <m/>
    <m/>
    <m/>
    <m/>
    <m/>
    <m/>
    <m/>
    <m/>
    <m/>
    <m/>
    <m/>
    <m/>
    <m/>
    <m/>
    <m/>
    <m/>
    <x v="0"/>
    <x v="0"/>
    <m/>
  </r>
  <r>
    <s v=""/>
    <s v=" HR_0203_2800"/>
    <s v="IR10 - Chambers, Bellows, Supports - Final Design"/>
    <s v="6.05.02.03.04"/>
    <x v="0"/>
    <d v="2023-03-02T00:00:00"/>
    <d v="2023-07-21T00:00:00"/>
    <s v="rnavarrol"/>
    <s v="weiss"/>
    <n v="0"/>
    <s v="EDIA"/>
    <s v="C"/>
    <s v="Labor"/>
    <s v="TEC"/>
    <m/>
    <s v="BNL"/>
    <s v="PED"/>
    <s v="VAC"/>
    <x v="6"/>
    <s v="S.P114"/>
    <m/>
    <m/>
    <m/>
    <m/>
    <m/>
    <m/>
    <m/>
    <m/>
    <m/>
    <m/>
    <m/>
    <m/>
    <m/>
    <m/>
    <m/>
    <m/>
    <m/>
    <m/>
    <x v="0"/>
    <x v="0"/>
    <m/>
  </r>
  <r>
    <s v=""/>
    <s v=" HR_0203_3050"/>
    <s v="IR10 - valves and pumps - Prepare Spec/SOW"/>
    <s v="6.05.02.03.04"/>
    <x v="0"/>
    <d v="2023-10-18T00:00:00"/>
    <d v="2024-04-11T00:00:00"/>
    <s v="rnavarrol"/>
    <s v="weiss"/>
    <n v="0"/>
    <s v="EDIA"/>
    <s v="C"/>
    <s v="Labor"/>
    <s v="TEC"/>
    <m/>
    <s v="BNL"/>
    <s v="PED"/>
    <s v="VAC"/>
    <x v="10"/>
    <s v="A.PP026"/>
    <m/>
    <m/>
    <m/>
    <m/>
    <m/>
    <m/>
    <m/>
    <m/>
    <m/>
    <m/>
    <m/>
    <m/>
    <m/>
    <m/>
    <m/>
    <m/>
    <m/>
    <m/>
    <x v="0"/>
    <x v="0"/>
    <m/>
  </r>
  <r>
    <s v=""/>
    <s v=" HR_0203_2790"/>
    <s v="IR10 - Chambers, Bellows, Supports - Preliminary Design"/>
    <s v="6.05.02.03.04"/>
    <x v="0"/>
    <d v="2022-10-03T00:00:00"/>
    <d v="2023-03-01T00:00:00"/>
    <s v="rnavarrol"/>
    <s v="weiss"/>
    <n v="0"/>
    <s v="EDIA"/>
    <s v="C"/>
    <s v="Labor"/>
    <s v="TEC"/>
    <m/>
    <s v="BNL"/>
    <s v="PED"/>
    <s v="VAC"/>
    <x v="11"/>
    <s v="S.P114"/>
    <m/>
    <m/>
    <m/>
    <m/>
    <m/>
    <m/>
    <m/>
    <m/>
    <m/>
    <m/>
    <m/>
    <m/>
    <m/>
    <m/>
    <m/>
    <m/>
    <m/>
    <m/>
    <x v="0"/>
    <x v="0"/>
    <m/>
  </r>
  <r>
    <s v=""/>
    <s v=" HR_0203_2810"/>
    <s v="IR10 - Chambers, Bellows, Supports - Design review"/>
    <s v="6.05.02.03.04"/>
    <x v="0"/>
    <d v="2023-07-24T00:00:00"/>
    <d v="2023-10-17T00:00:00"/>
    <s v="rnavarrol"/>
    <s v="weiss"/>
    <n v="0"/>
    <s v="EDIA"/>
    <s v="C"/>
    <s v="Labor"/>
    <s v="TEC"/>
    <m/>
    <s v="BNL"/>
    <s v="PED"/>
    <s v="VAC"/>
    <x v="6"/>
    <s v="S.P114"/>
    <m/>
    <m/>
    <m/>
    <m/>
    <m/>
    <m/>
    <m/>
    <m/>
    <m/>
    <m/>
    <m/>
    <m/>
    <m/>
    <m/>
    <m/>
    <m/>
    <m/>
    <m/>
    <x v="0"/>
    <x v="0"/>
    <m/>
  </r>
  <r>
    <s v=""/>
    <s v=" HR_0203_2830"/>
    <s v="IR10 - Chambers, Bellows, Supports - Prepare Spec/SOW/APP"/>
    <s v="6.05.02.03.04"/>
    <x v="0"/>
    <d v="2023-10-18T00:00:00"/>
    <d v="2024-01-17T00:00:00"/>
    <s v="rnavarrol"/>
    <s v="weiss"/>
    <n v="0"/>
    <s v="EDIA"/>
    <s v="C"/>
    <s v="Labor"/>
    <s v="TEC"/>
    <m/>
    <s v="BNL"/>
    <s v="PED"/>
    <s v="VAC"/>
    <x v="10"/>
    <s v="S.P114"/>
    <m/>
    <m/>
    <m/>
    <m/>
    <m/>
    <m/>
    <m/>
    <m/>
    <m/>
    <m/>
    <m/>
    <m/>
    <m/>
    <m/>
    <m/>
    <m/>
    <m/>
    <m/>
    <x v="0"/>
    <x v="0"/>
    <m/>
  </r>
  <r>
    <s v=""/>
    <s v=" HR_0203_2800"/>
    <s v="IR10 - Chambers, Bellows, Supports - Final Design"/>
    <s v="6.05.02.03.04"/>
    <x v="0"/>
    <d v="2023-03-02T00:00:00"/>
    <d v="2023-07-21T00:00:00"/>
    <s v="rnavarrol"/>
    <s v="weiss"/>
    <n v="0"/>
    <s v="EDIA"/>
    <s v="C"/>
    <s v="Labor"/>
    <s v="TEC"/>
    <m/>
    <s v="BNL"/>
    <s v="PED"/>
    <s v="VAC"/>
    <x v="6"/>
    <s v="S.P114"/>
    <m/>
    <m/>
    <m/>
    <m/>
    <m/>
    <m/>
    <m/>
    <m/>
    <m/>
    <m/>
    <m/>
    <m/>
    <m/>
    <m/>
    <m/>
    <m/>
    <m/>
    <m/>
    <x v="0"/>
    <x v="0"/>
    <m/>
  </r>
  <r>
    <s v=""/>
    <s v=" HR_0203_3050"/>
    <s v="IR10 - valves and pumps - Prepare Spec/SOW"/>
    <s v="6.05.02.03.04"/>
    <x v="0"/>
    <d v="2023-10-18T00:00:00"/>
    <d v="2024-04-11T00:00:00"/>
    <s v="rnavarrol"/>
    <s v="weiss"/>
    <n v="0"/>
    <s v="EDIA"/>
    <s v="C"/>
    <s v="Labor"/>
    <s v="TEC"/>
    <m/>
    <s v="BNL"/>
    <s v="PED"/>
    <s v="VAC"/>
    <x v="10"/>
    <s v="A.PP026"/>
    <m/>
    <m/>
    <m/>
    <m/>
    <m/>
    <m/>
    <m/>
    <m/>
    <m/>
    <m/>
    <m/>
    <m/>
    <m/>
    <m/>
    <m/>
    <m/>
    <m/>
    <m/>
    <x v="0"/>
    <x v="0"/>
    <m/>
  </r>
  <r>
    <s v=""/>
    <s v=" HR_0203_3080"/>
    <s v="IR10 - valves and pumps - PPM Procurement Effort"/>
    <s v="6.05.02.03.04"/>
    <x v="0"/>
    <d v="2024-05-10T00:00:00"/>
    <d v="2024-10-18T00:00:00"/>
    <s v="rnavarrol"/>
    <s v="weiss"/>
    <n v="0"/>
    <s v="EDIA"/>
    <s v="C"/>
    <s v="Labor"/>
    <s v="TEC"/>
    <m/>
    <s v="BNL"/>
    <s v="Const"/>
    <s v="VAC"/>
    <x v="10"/>
    <s v="A.PP026"/>
    <m/>
    <m/>
    <m/>
    <m/>
    <m/>
    <m/>
    <m/>
    <m/>
    <m/>
    <m/>
    <m/>
    <m/>
    <m/>
    <m/>
    <m/>
    <m/>
    <m/>
    <m/>
    <x v="0"/>
    <x v="0"/>
    <m/>
  </r>
  <r>
    <s v=""/>
    <s v=" HR_0203_2930"/>
    <s v="IR10 - I&amp;C systems - Preliminary Design"/>
    <s v="6.05.02.03.04"/>
    <x v="0"/>
    <d v="2022-10-03T00:00:00"/>
    <d v="2023-03-29T00:00:00"/>
    <s v="rnavarrol"/>
    <s v="weiss"/>
    <n v="0"/>
    <s v="EDIA"/>
    <s v="C"/>
    <s v="Labor"/>
    <s v="TEC"/>
    <m/>
    <s v="BNL"/>
    <s v="PED"/>
    <s v="VAC"/>
    <x v="11"/>
    <s v="S.P028"/>
    <m/>
    <m/>
    <m/>
    <m/>
    <m/>
    <m/>
    <m/>
    <m/>
    <m/>
    <m/>
    <m/>
    <m/>
    <m/>
    <m/>
    <m/>
    <m/>
    <m/>
    <m/>
    <x v="0"/>
    <x v="0"/>
    <m/>
  </r>
  <r>
    <s v=""/>
    <s v=" HR_0203_2940"/>
    <s v="IR10 - I&amp;C systems - Final Design"/>
    <s v="6.05.02.03.04"/>
    <x v="0"/>
    <d v="2023-03-30T00:00:00"/>
    <d v="2023-09-18T00:00:00"/>
    <s v="rnavarrol"/>
    <s v="weiss"/>
    <n v="0"/>
    <s v="EDIA"/>
    <s v="C"/>
    <s v="Labor"/>
    <s v="TEC"/>
    <m/>
    <s v="BNL"/>
    <s v="PED"/>
    <s v="VAC"/>
    <x v="6"/>
    <s v="S.P028"/>
    <m/>
    <m/>
    <m/>
    <m/>
    <m/>
    <m/>
    <m/>
    <m/>
    <m/>
    <m/>
    <m/>
    <m/>
    <m/>
    <m/>
    <m/>
    <m/>
    <m/>
    <m/>
    <x v="0"/>
    <x v="0"/>
    <m/>
  </r>
  <r>
    <s v=""/>
    <s v=" HR_0203_2950"/>
    <s v="IR10 - I&amp;C systems - Design Review"/>
    <s v="6.05.02.03.04"/>
    <x v="0"/>
    <d v="2023-09-19T00:00:00"/>
    <d v="2023-12-15T00:00:00"/>
    <s v="rnavarrol"/>
    <s v="weiss"/>
    <n v="0"/>
    <s v="EDIA"/>
    <s v="C"/>
    <s v="Labor"/>
    <s v="TEC"/>
    <m/>
    <s v="BNL"/>
    <s v="PED"/>
    <s v="VAC"/>
    <x v="6"/>
    <s v="S.P028"/>
    <m/>
    <m/>
    <m/>
    <m/>
    <m/>
    <m/>
    <m/>
    <m/>
    <m/>
    <m/>
    <m/>
    <m/>
    <m/>
    <m/>
    <m/>
    <m/>
    <m/>
    <m/>
    <x v="0"/>
    <x v="0"/>
    <m/>
  </r>
  <r>
    <s v=""/>
    <s v=" HR_0203_2970"/>
    <s v="IR10 - I&amp;C systems - Prepare Spec/SOW/APP"/>
    <s v="6.05.02.03.04"/>
    <x v="0"/>
    <d v="2023-12-18T00:00:00"/>
    <d v="2024-04-11T00:00:00"/>
    <s v="rnavarrol"/>
    <s v="weiss"/>
    <n v="0"/>
    <s v="EDIA"/>
    <s v="C"/>
    <s v="Labor"/>
    <s v="TEC"/>
    <m/>
    <s v="BNL"/>
    <s v="PED"/>
    <s v="VAC"/>
    <x v="10"/>
    <s v="S.P028"/>
    <m/>
    <m/>
    <m/>
    <m/>
    <m/>
    <m/>
    <m/>
    <m/>
    <m/>
    <m/>
    <m/>
    <m/>
    <m/>
    <m/>
    <m/>
    <m/>
    <m/>
    <m/>
    <x v="0"/>
    <x v="0"/>
    <m/>
  </r>
  <r>
    <s v=""/>
    <s v=" HR_0203_3170"/>
    <s v="IR12 - Chambers, Bellows, Supports - Preliminary Design"/>
    <s v="6.05.02.03.05"/>
    <x v="0"/>
    <d v="2022-10-03T00:00:00"/>
    <d v="2023-03-01T00:00:00"/>
    <s v="rnavarrol"/>
    <s v="weiss"/>
    <n v="0"/>
    <s v="EDIA"/>
    <s v="C"/>
    <s v="Labor"/>
    <s v="TEC"/>
    <m/>
    <s v="BNL"/>
    <s v="PED"/>
    <s v="VAC"/>
    <x v="11"/>
    <s v="S.P114"/>
    <m/>
    <m/>
    <m/>
    <m/>
    <m/>
    <m/>
    <m/>
    <m/>
    <m/>
    <m/>
    <m/>
    <m/>
    <m/>
    <m/>
    <m/>
    <m/>
    <m/>
    <m/>
    <x v="0"/>
    <x v="0"/>
    <m/>
  </r>
  <r>
    <s v=""/>
    <s v=" HR_0203_3190"/>
    <s v="IR12 - Chambers, Bellows, Supports - Design review"/>
    <s v="6.05.02.03.05"/>
    <x v="0"/>
    <d v="2023-07-24T00:00:00"/>
    <d v="2023-10-17T00:00:00"/>
    <s v="rnavarrol"/>
    <s v="weiss"/>
    <n v="0"/>
    <s v="EDIA"/>
    <s v="C"/>
    <s v="Labor"/>
    <s v="TEC"/>
    <m/>
    <s v="BNL"/>
    <s v="PED"/>
    <s v="VAC"/>
    <x v="6"/>
    <s v="S.P114"/>
    <m/>
    <m/>
    <m/>
    <m/>
    <m/>
    <m/>
    <m/>
    <m/>
    <m/>
    <m/>
    <m/>
    <m/>
    <m/>
    <m/>
    <m/>
    <m/>
    <m/>
    <m/>
    <x v="0"/>
    <x v="0"/>
    <m/>
  </r>
  <r>
    <s v=""/>
    <s v=" HR_0203_3180"/>
    <s v="IR12 - Chambers, Bellows, Supports - Final Design"/>
    <s v="6.05.02.03.05"/>
    <x v="0"/>
    <d v="2023-03-02T00:00:00"/>
    <d v="2023-07-21T00:00:00"/>
    <s v="rnavarrol"/>
    <s v="weiss"/>
    <n v="0"/>
    <s v="EDIA"/>
    <s v="C"/>
    <s v="Labor"/>
    <s v="TEC"/>
    <m/>
    <s v="BNL"/>
    <s v="PED"/>
    <s v="VAC"/>
    <x v="6"/>
    <s v="S.P114"/>
    <m/>
    <m/>
    <m/>
    <m/>
    <m/>
    <m/>
    <m/>
    <m/>
    <m/>
    <m/>
    <m/>
    <m/>
    <m/>
    <m/>
    <m/>
    <m/>
    <m/>
    <m/>
    <x v="0"/>
    <x v="0"/>
    <m/>
  </r>
  <r>
    <s v=""/>
    <s v=" HR_0203_3430"/>
    <s v="IR12 - valves and pumps - Prepare Spec/SOW"/>
    <s v="6.05.02.03.05"/>
    <x v="0"/>
    <d v="2023-10-18T00:00:00"/>
    <d v="2024-04-11T00:00:00"/>
    <s v="rnavarrol"/>
    <s v="weiss"/>
    <n v="0"/>
    <s v="EDIA"/>
    <s v="C"/>
    <s v="Labor"/>
    <s v="TEC"/>
    <m/>
    <s v="BNL"/>
    <s v="PED"/>
    <s v="VAC"/>
    <x v="10"/>
    <s v="A.PP026"/>
    <m/>
    <m/>
    <m/>
    <m/>
    <m/>
    <m/>
    <m/>
    <m/>
    <m/>
    <m/>
    <m/>
    <m/>
    <m/>
    <m/>
    <m/>
    <m/>
    <m/>
    <m/>
    <x v="0"/>
    <x v="0"/>
    <m/>
  </r>
  <r>
    <s v=""/>
    <s v=" HR_0203_3170"/>
    <s v="IR12 - Chambers, Bellows, Supports - Preliminary Design"/>
    <s v="6.05.02.03.05"/>
    <x v="0"/>
    <d v="2022-10-03T00:00:00"/>
    <d v="2023-03-01T00:00:00"/>
    <s v="rnavarrol"/>
    <s v="weiss"/>
    <n v="0"/>
    <s v="EDIA"/>
    <s v="C"/>
    <s v="Labor"/>
    <s v="TEC"/>
    <m/>
    <s v="BNL"/>
    <s v="PED"/>
    <s v="VAC"/>
    <x v="11"/>
    <s v="S.P114"/>
    <m/>
    <m/>
    <m/>
    <m/>
    <m/>
    <m/>
    <m/>
    <m/>
    <m/>
    <m/>
    <m/>
    <m/>
    <m/>
    <m/>
    <m/>
    <m/>
    <m/>
    <m/>
    <x v="0"/>
    <x v="0"/>
    <m/>
  </r>
  <r>
    <s v=""/>
    <s v=" HR_0203_3190"/>
    <s v="IR12 - Chambers, Bellows, Supports - Design review"/>
    <s v="6.05.02.03.05"/>
    <x v="0"/>
    <d v="2023-07-24T00:00:00"/>
    <d v="2023-10-17T00:00:00"/>
    <s v="rnavarrol"/>
    <s v="weiss"/>
    <n v="0"/>
    <s v="EDIA"/>
    <s v="C"/>
    <s v="Labor"/>
    <s v="TEC"/>
    <m/>
    <s v="BNL"/>
    <s v="PED"/>
    <s v="VAC"/>
    <x v="6"/>
    <s v="S.P114"/>
    <m/>
    <m/>
    <m/>
    <m/>
    <m/>
    <m/>
    <m/>
    <m/>
    <m/>
    <m/>
    <m/>
    <m/>
    <m/>
    <m/>
    <m/>
    <m/>
    <m/>
    <m/>
    <x v="0"/>
    <x v="0"/>
    <m/>
  </r>
  <r>
    <s v=""/>
    <s v=" HR_0203_3210"/>
    <s v="IR12 - Chambers, Bellows, Supports - Prepare Spec/SOW/APP"/>
    <s v="6.05.02.03.05"/>
    <x v="0"/>
    <d v="2023-10-18T00:00:00"/>
    <d v="2024-01-17T00:00:00"/>
    <s v="rnavarrol"/>
    <s v="weiss"/>
    <n v="0"/>
    <s v="EDIA"/>
    <s v="C"/>
    <s v="Labor"/>
    <s v="TEC"/>
    <m/>
    <s v="BNL"/>
    <s v="PED"/>
    <s v="VAC"/>
    <x v="10"/>
    <s v="S.P114"/>
    <m/>
    <m/>
    <m/>
    <m/>
    <m/>
    <m/>
    <m/>
    <m/>
    <m/>
    <m/>
    <m/>
    <m/>
    <m/>
    <m/>
    <m/>
    <m/>
    <m/>
    <m/>
    <x v="0"/>
    <x v="0"/>
    <m/>
  </r>
  <r>
    <s v=""/>
    <s v=" HR_0203_3180"/>
    <s v="IR12 - Chambers, Bellows, Supports - Final Design"/>
    <s v="6.05.02.03.05"/>
    <x v="0"/>
    <d v="2023-03-02T00:00:00"/>
    <d v="2023-07-21T00:00:00"/>
    <s v="rnavarrol"/>
    <s v="weiss"/>
    <n v="0"/>
    <s v="EDIA"/>
    <s v="C"/>
    <s v="Labor"/>
    <s v="TEC"/>
    <m/>
    <s v="BNL"/>
    <s v="PED"/>
    <s v="VAC"/>
    <x v="6"/>
    <s v="S.P114"/>
    <m/>
    <m/>
    <m/>
    <m/>
    <m/>
    <m/>
    <m/>
    <m/>
    <m/>
    <m/>
    <m/>
    <m/>
    <m/>
    <m/>
    <m/>
    <m/>
    <m/>
    <m/>
    <x v="0"/>
    <x v="0"/>
    <m/>
  </r>
  <r>
    <s v=""/>
    <s v=" HR_0203_3430"/>
    <s v="IR12 - valves and pumps - Prepare Spec/SOW"/>
    <s v="6.05.02.03.05"/>
    <x v="0"/>
    <d v="2023-10-18T00:00:00"/>
    <d v="2024-04-11T00:00:00"/>
    <s v="rnavarrol"/>
    <s v="weiss"/>
    <n v="0"/>
    <s v="EDIA"/>
    <s v="C"/>
    <s v="Labor"/>
    <s v="TEC"/>
    <m/>
    <s v="BNL"/>
    <s v="PED"/>
    <s v="VAC"/>
    <x v="10"/>
    <s v="A.PP026"/>
    <m/>
    <m/>
    <m/>
    <m/>
    <m/>
    <m/>
    <m/>
    <m/>
    <m/>
    <m/>
    <m/>
    <m/>
    <m/>
    <m/>
    <m/>
    <m/>
    <m/>
    <m/>
    <x v="0"/>
    <x v="0"/>
    <m/>
  </r>
  <r>
    <s v=""/>
    <s v=" HR_0203_3460"/>
    <s v="IR12 - valves and pumps - PPM Procurement Effort"/>
    <s v="6.05.02.03.05"/>
    <x v="0"/>
    <d v="2024-05-10T00:00:00"/>
    <d v="2024-10-18T00:00:00"/>
    <s v="rnavarrol"/>
    <s v="weiss"/>
    <n v="0"/>
    <s v="EDIA"/>
    <s v="C"/>
    <s v="Labor"/>
    <s v="TEC"/>
    <m/>
    <s v="BNL"/>
    <s v="Const"/>
    <s v="VAC"/>
    <x v="10"/>
    <s v="A.PP026"/>
    <m/>
    <m/>
    <m/>
    <m/>
    <m/>
    <m/>
    <m/>
    <m/>
    <m/>
    <m/>
    <m/>
    <m/>
    <m/>
    <m/>
    <m/>
    <m/>
    <m/>
    <m/>
    <x v="0"/>
    <x v="0"/>
    <m/>
  </r>
  <r>
    <s v=""/>
    <s v=" HR_0203_3310"/>
    <s v="IR12 - I&amp;C systems - Preliminary Design"/>
    <s v="6.05.02.03.05"/>
    <x v="0"/>
    <d v="2022-10-03T00:00:00"/>
    <d v="2023-03-29T00:00:00"/>
    <s v="rnavarrol"/>
    <s v="weiss"/>
    <n v="0"/>
    <s v="EDIA"/>
    <s v="C"/>
    <s v="Labor"/>
    <s v="TEC"/>
    <m/>
    <s v="BNL"/>
    <s v="PED"/>
    <s v="VAC"/>
    <x v="11"/>
    <s v="S.P028"/>
    <m/>
    <m/>
    <m/>
    <m/>
    <m/>
    <m/>
    <m/>
    <m/>
    <m/>
    <m/>
    <m/>
    <m/>
    <m/>
    <m/>
    <m/>
    <m/>
    <m/>
    <m/>
    <x v="0"/>
    <x v="0"/>
    <m/>
  </r>
  <r>
    <s v=""/>
    <s v=" HR_0203_3320"/>
    <s v="IR12 - I&amp;C systems - Final Design"/>
    <s v="6.05.02.03.05"/>
    <x v="0"/>
    <d v="2023-03-30T00:00:00"/>
    <d v="2023-09-18T00:00:00"/>
    <s v="rnavarrol"/>
    <s v="weiss"/>
    <n v="0"/>
    <s v="EDIA"/>
    <s v="C"/>
    <s v="Labor"/>
    <s v="TEC"/>
    <m/>
    <s v="BNL"/>
    <s v="PED"/>
    <s v="VAC"/>
    <x v="6"/>
    <s v="S.P028"/>
    <m/>
    <m/>
    <m/>
    <m/>
    <m/>
    <m/>
    <m/>
    <m/>
    <m/>
    <m/>
    <m/>
    <m/>
    <m/>
    <m/>
    <m/>
    <m/>
    <m/>
    <m/>
    <x v="0"/>
    <x v="0"/>
    <m/>
  </r>
  <r>
    <s v=""/>
    <s v=" HR_0203_3330"/>
    <s v="IR12 - I&amp;C systems - Design Review"/>
    <s v="6.05.02.03.05"/>
    <x v="0"/>
    <d v="2023-09-19T00:00:00"/>
    <d v="2023-12-15T00:00:00"/>
    <s v="rnavarrol"/>
    <s v="weiss"/>
    <n v="0"/>
    <s v="EDIA"/>
    <s v="C"/>
    <s v="Labor"/>
    <s v="TEC"/>
    <m/>
    <s v="BNL"/>
    <s v="PED"/>
    <s v="VAC"/>
    <x v="6"/>
    <s v="S.P028"/>
    <m/>
    <m/>
    <m/>
    <m/>
    <m/>
    <m/>
    <m/>
    <m/>
    <m/>
    <m/>
    <m/>
    <m/>
    <m/>
    <m/>
    <m/>
    <m/>
    <m/>
    <m/>
    <x v="0"/>
    <x v="0"/>
    <m/>
  </r>
  <r>
    <s v=""/>
    <s v=" HR_0203_3350"/>
    <s v="IR12 - I&amp;C systems - Prepare Spec/SOW/APP"/>
    <s v="6.05.02.03.05"/>
    <x v="0"/>
    <d v="2023-12-18T00:00:00"/>
    <d v="2024-04-11T00:00:00"/>
    <s v="rnavarrol"/>
    <s v="weiss"/>
    <n v="0"/>
    <s v="EDIA"/>
    <s v="C"/>
    <s v="Labor"/>
    <s v="TEC"/>
    <m/>
    <s v="BNL"/>
    <s v="PED"/>
    <s v="VAC"/>
    <x v="10"/>
    <s v="S.P028"/>
    <m/>
    <m/>
    <m/>
    <m/>
    <m/>
    <m/>
    <m/>
    <m/>
    <m/>
    <m/>
    <m/>
    <m/>
    <m/>
    <m/>
    <m/>
    <m/>
    <m/>
    <m/>
    <x v="0"/>
    <x v="0"/>
    <m/>
  </r>
  <r>
    <s v=""/>
    <s v=" E1005_10030"/>
    <s v="Electron Endcap EMCal - Detailed Design Mechanics and Integration"/>
    <s v="6.10.05.01.03"/>
    <x v="3"/>
    <d v="2023-07-18T00:00:00"/>
    <d v="2024-09-30T00:00:00"/>
    <s v="tlewis"/>
    <s v="shura"/>
    <n v="121751.53"/>
    <m/>
    <s v="C"/>
    <s v="Labor"/>
    <s v="TEC"/>
    <m/>
    <s v="BNL"/>
    <s v="PED"/>
    <s v="DET"/>
    <x v="6"/>
    <s v="P.S041"/>
    <m/>
    <m/>
    <m/>
    <m/>
    <m/>
    <m/>
    <n v="21296.47"/>
    <n v="100455.05"/>
    <m/>
    <m/>
    <m/>
    <m/>
    <m/>
    <m/>
    <m/>
    <m/>
    <m/>
    <m/>
    <x v="0"/>
    <x v="0"/>
    <m/>
  </r>
  <r>
    <s v=""/>
    <s v=" E1005_10247"/>
    <s v="Barrel EMCal - Detailed Design Mechanics and Integration"/>
    <s v="6.10.05.02.03"/>
    <x v="3"/>
    <d v="2023-07-14T00:00:00"/>
    <d v="2024-09-30T00:00:00"/>
    <s v="tlewis"/>
    <s v="shura"/>
    <n v="139740.06"/>
    <m/>
    <s v="C"/>
    <s v="Labor"/>
    <s v="TEC"/>
    <m/>
    <s v="BNL"/>
    <s v="PED"/>
    <s v="DET"/>
    <x v="6"/>
    <m/>
    <m/>
    <m/>
    <m/>
    <m/>
    <m/>
    <m/>
    <n v="25199.03"/>
    <n v="114541.03"/>
    <n v="0"/>
    <m/>
    <m/>
    <m/>
    <m/>
    <m/>
    <m/>
    <m/>
    <m/>
    <m/>
    <x v="0"/>
    <x v="0"/>
    <m/>
  </r>
  <r>
    <s v=""/>
    <s v=" E1006_42870"/>
    <s v="Barrel HCal - sPHENIX barrel HCal acquisition Final Design"/>
    <s v="6.10.06.02"/>
    <x v="3"/>
    <d v="2025-03-03T00:00:00"/>
    <d v="2026-03-30T00:00:00"/>
    <s v="tlewis"/>
    <s v="ayk"/>
    <n v="265384.58"/>
    <m/>
    <s v="C"/>
    <s v="Labor"/>
    <s v="TEC"/>
    <m/>
    <s v="BNL"/>
    <s v="PED"/>
    <s v="DET"/>
    <x v="6"/>
    <m/>
    <m/>
    <m/>
    <m/>
    <m/>
    <m/>
    <m/>
    <m/>
    <m/>
    <n v="146452.97"/>
    <n v="118931.61"/>
    <m/>
    <m/>
    <m/>
    <m/>
    <m/>
    <m/>
    <m/>
    <m/>
    <x v="0"/>
    <x v="0"/>
    <m/>
  </r>
  <r>
    <s v=""/>
    <s v=" E1005_10020"/>
    <s v="Electron Endcap EMCal - Detailed Design of Electronics"/>
    <s v="6.10.05.01.03"/>
    <x v="3"/>
    <d v="2023-07-18T00:00:00"/>
    <d v="2024-09-30T00:00:00"/>
    <s v="tlewis"/>
    <s v="shura"/>
    <n v="60644.4"/>
    <m/>
    <s v="C"/>
    <s v="Labor"/>
    <s v="TEC"/>
    <m/>
    <s v="BNL"/>
    <s v="PED"/>
    <s v="DET"/>
    <x v="6"/>
    <m/>
    <m/>
    <m/>
    <m/>
    <m/>
    <m/>
    <m/>
    <n v="10607.77"/>
    <n v="50036.63"/>
    <n v="0"/>
    <m/>
    <m/>
    <m/>
    <m/>
    <m/>
    <m/>
    <m/>
    <m/>
    <m/>
    <x v="0"/>
    <x v="0"/>
    <m/>
  </r>
  <r>
    <s v=""/>
    <s v=" E1005_10247"/>
    <s v="Barrel EMCal - Detailed Design Mechanics and Integration"/>
    <s v="6.10.05.02.03"/>
    <x v="3"/>
    <d v="2023-07-14T00:00:00"/>
    <d v="2024-09-30T00:00:00"/>
    <s v="tlewis"/>
    <s v="shura"/>
    <n v="60633.24"/>
    <m/>
    <s v="C"/>
    <s v="Labor"/>
    <s v="TEC"/>
    <m/>
    <s v="BNL"/>
    <s v="PED"/>
    <s v="DET"/>
    <x v="6"/>
    <m/>
    <m/>
    <m/>
    <m/>
    <m/>
    <m/>
    <m/>
    <n v="10933.86"/>
    <n v="49699.37"/>
    <n v="0"/>
    <m/>
    <m/>
    <m/>
    <m/>
    <m/>
    <m/>
    <m/>
    <m/>
    <m/>
    <x v="0"/>
    <x v="0"/>
    <m/>
  </r>
  <r>
    <s v=""/>
    <s v=" E1005_10410"/>
    <s v="Hadron Endcap EMCal - Preliminary Design"/>
    <s v="6.10.05.03.03"/>
    <x v="0"/>
    <d v="2022-10-03T00:00:00"/>
    <d v="2024-04-01T00:00:00"/>
    <s v="tlewis"/>
    <s v="shura"/>
    <n v="19337.64"/>
    <m/>
    <s v="C"/>
    <s v="Labor"/>
    <s v="TEC"/>
    <m/>
    <s v="BNL"/>
    <s v="PED"/>
    <s v="DET"/>
    <x v="11"/>
    <s v="S.P177"/>
    <m/>
    <m/>
    <m/>
    <m/>
    <m/>
    <m/>
    <n v="12943.74"/>
    <n v="6393.9"/>
    <m/>
    <m/>
    <m/>
    <m/>
    <m/>
    <m/>
    <m/>
    <m/>
    <m/>
    <m/>
    <x v="0"/>
    <x v="0"/>
    <m/>
  </r>
  <r>
    <s v=""/>
    <s v=" E1005_10515"/>
    <s v="Hadron Endcap EMCal - Final Design"/>
    <s v="6.10.05.03.03"/>
    <x v="3"/>
    <d v="2024-04-02T00:00:00"/>
    <d v="2024-09-30T00:00:00"/>
    <s v="tlewis"/>
    <s v="shura"/>
    <n v="26380.65"/>
    <m/>
    <s v="C"/>
    <s v="Labor"/>
    <s v="TEC"/>
    <m/>
    <s v="BNL"/>
    <s v="PED"/>
    <s v="DET"/>
    <x v="6"/>
    <m/>
    <m/>
    <m/>
    <m/>
    <m/>
    <m/>
    <m/>
    <m/>
    <n v="26380.65"/>
    <n v="0"/>
    <m/>
    <m/>
    <m/>
    <m/>
    <m/>
    <m/>
    <m/>
    <m/>
    <m/>
    <x v="0"/>
    <x v="0"/>
    <m/>
  </r>
  <r>
    <s v=""/>
    <s v=" E1006_42753"/>
    <s v="Electron Endcap HCal - Digitizers design"/>
    <s v="6.10.06.01"/>
    <x v="0"/>
    <d v="2025-09-29T00:00:00"/>
    <d v="2026-02-25T00:00:00"/>
    <s v="tlewis"/>
    <s v="ayk"/>
    <n v="141202.48000000001"/>
    <m/>
    <s v="C"/>
    <s v="Labor"/>
    <s v="TEC"/>
    <m/>
    <s v="BNL"/>
    <s v="PED"/>
    <s v="DET"/>
    <x v="6"/>
    <m/>
    <m/>
    <m/>
    <m/>
    <m/>
    <m/>
    <m/>
    <m/>
    <m/>
    <n v="2824.05"/>
    <n v="138378.43"/>
    <m/>
    <m/>
    <m/>
    <m/>
    <m/>
    <m/>
    <m/>
    <m/>
    <x v="0"/>
    <x v="0"/>
    <m/>
  </r>
  <r>
    <s v=""/>
    <s v=" E1006_42755"/>
    <s v="Electron Endcap HCal - FEE design"/>
    <s v="6.10.06.01"/>
    <x v="0"/>
    <d v="2026-03-26T00:00:00"/>
    <d v="2026-08-14T00:00:00"/>
    <s v="tlewis"/>
    <s v="ayk"/>
    <n v="141298.04999999999"/>
    <m/>
    <s v="C"/>
    <s v="Labor"/>
    <s v="TEC"/>
    <m/>
    <s v="BNL"/>
    <s v="PED"/>
    <s v="DET"/>
    <x v="6"/>
    <m/>
    <m/>
    <m/>
    <m/>
    <m/>
    <m/>
    <m/>
    <m/>
    <m/>
    <m/>
    <n v="141298.04999999999"/>
    <m/>
    <m/>
    <m/>
    <m/>
    <m/>
    <m/>
    <m/>
    <m/>
    <x v="0"/>
    <x v="0"/>
    <m/>
  </r>
  <r>
    <s v=""/>
    <s v=" E1006_30520"/>
    <s v="Forward HCal - electrical support interface design"/>
    <s v="6.10.06.03"/>
    <x v="0"/>
    <d v="2023-10-02T00:00:00"/>
    <d v="2023-10-30T00:00:00"/>
    <s v="tlewis"/>
    <s v="ayk"/>
    <n v="26380.65"/>
    <m/>
    <s v="C"/>
    <s v="Labor"/>
    <s v="TEC"/>
    <m/>
    <s v="BNL"/>
    <s v="PED"/>
    <s v="DET"/>
    <x v="6"/>
    <s v="A.PP074"/>
    <m/>
    <m/>
    <m/>
    <m/>
    <m/>
    <m/>
    <m/>
    <n v="26380.65"/>
    <m/>
    <m/>
    <m/>
    <m/>
    <m/>
    <m/>
    <m/>
    <m/>
    <m/>
    <m/>
    <x v="0"/>
    <x v="0"/>
    <m/>
  </r>
  <r>
    <s v=""/>
    <s v=" E1006_42757"/>
    <s v="Electron Endcap HCal - FEE/Digi prototyping testing"/>
    <s v="6.10.06.01"/>
    <x v="3"/>
    <d v="2025-09-29T00:00:00"/>
    <d v="2026-08-14T00:00:00"/>
    <s v="tlewis"/>
    <s v="ayk"/>
    <n v="186303.12"/>
    <m/>
    <s v="C"/>
    <s v="Labor"/>
    <s v="TEC"/>
    <m/>
    <s v="BNL"/>
    <s v="Const"/>
    <s v="DET"/>
    <x v="8"/>
    <m/>
    <m/>
    <m/>
    <m/>
    <m/>
    <m/>
    <m/>
    <m/>
    <m/>
    <n v="1693.66"/>
    <n v="184609.46"/>
    <m/>
    <m/>
    <m/>
    <m/>
    <m/>
    <m/>
    <m/>
    <m/>
    <x v="0"/>
    <x v="0"/>
    <m/>
  </r>
  <r>
    <s v=""/>
    <s v=" E1005_10015"/>
    <s v="Electron Endcap EMCal - Preliminary Design Review"/>
    <s v="6.10.05.01.03"/>
    <x v="3"/>
    <d v="2023-03-24T00:00:00"/>
    <d v="2023-07-17T00:00:00"/>
    <s v="tlewis"/>
    <s v="shura"/>
    <n v="12744.27"/>
    <m/>
    <s v="C"/>
    <s v="Labor"/>
    <s v="TEC"/>
    <m/>
    <s v="BNL"/>
    <s v="PED"/>
    <s v="DET"/>
    <x v="11"/>
    <s v="A.PP063"/>
    <m/>
    <m/>
    <m/>
    <m/>
    <m/>
    <m/>
    <n v="12744.27"/>
    <m/>
    <m/>
    <m/>
    <m/>
    <m/>
    <m/>
    <m/>
    <m/>
    <m/>
    <m/>
    <m/>
    <x v="0"/>
    <x v="0"/>
    <m/>
  </r>
  <r>
    <s v=""/>
    <s v=" E1005_10030"/>
    <s v="Electron Endcap EMCal - Detailed Design Mechanics and Integration"/>
    <s v="6.10.05.01.03"/>
    <x v="3"/>
    <d v="2023-07-18T00:00:00"/>
    <d v="2024-09-30T00:00:00"/>
    <s v="tlewis"/>
    <s v="shura"/>
    <n v="32780.75"/>
    <m/>
    <s v="C"/>
    <s v="Labor"/>
    <s v="TEC"/>
    <m/>
    <s v="BNL"/>
    <s v="PED"/>
    <s v="DET"/>
    <x v="6"/>
    <s v="P.S041"/>
    <m/>
    <m/>
    <m/>
    <m/>
    <m/>
    <m/>
    <n v="5733.93"/>
    <n v="27046.83"/>
    <m/>
    <m/>
    <m/>
    <m/>
    <m/>
    <m/>
    <m/>
    <m/>
    <m/>
    <m/>
    <x v="0"/>
    <x v="0"/>
    <m/>
  </r>
  <r>
    <s v=""/>
    <s v=" E1005_10250"/>
    <s v="Barrel EMCal - Design Review and Procurement Readiness Review"/>
    <s v="6.10.05.02.03"/>
    <x v="0"/>
    <d v="2024-10-01T00:00:00"/>
    <d v="2024-11-27T00:00:00"/>
    <s v="tlewis"/>
    <s v="shura"/>
    <n v="13651.99"/>
    <m/>
    <s v="C"/>
    <s v="Labor"/>
    <s v="TEC"/>
    <m/>
    <s v="BNL"/>
    <s v="PED"/>
    <s v="DET"/>
    <x v="6"/>
    <m/>
    <m/>
    <m/>
    <m/>
    <m/>
    <m/>
    <m/>
    <m/>
    <m/>
    <n v="13651.99"/>
    <m/>
    <m/>
    <m/>
    <m/>
    <m/>
    <m/>
    <m/>
    <m/>
    <m/>
    <x v="0"/>
    <x v="0"/>
    <m/>
  </r>
  <r>
    <s v=""/>
    <s v=" E1005_10247"/>
    <s v="Barrel EMCal - Detailed Design Mechanics and Integration"/>
    <s v="6.10.05.02.03"/>
    <x v="3"/>
    <d v="2023-07-14T00:00:00"/>
    <d v="2024-09-30T00:00:00"/>
    <s v="tlewis"/>
    <s v="shura"/>
    <n v="123724.57"/>
    <m/>
    <s v="C"/>
    <s v="Labor"/>
    <s v="TEC"/>
    <m/>
    <s v="BNL"/>
    <s v="PED"/>
    <s v="DET"/>
    <x v="6"/>
    <m/>
    <m/>
    <m/>
    <m/>
    <m/>
    <m/>
    <m/>
    <n v="22310.99"/>
    <n v="101413.59"/>
    <m/>
    <m/>
    <m/>
    <m/>
    <m/>
    <m/>
    <m/>
    <m/>
    <m/>
    <m/>
    <x v="0"/>
    <x v="0"/>
    <m/>
  </r>
  <r>
    <s v=""/>
    <s v=" E1005_10515"/>
    <s v="Hadron Endcap EMCal - Final Design"/>
    <s v="6.10.05.03.03"/>
    <x v="3"/>
    <d v="2024-04-02T00:00:00"/>
    <d v="2024-09-30T00:00:00"/>
    <s v="tlewis"/>
    <s v="shura"/>
    <n v="9892.74"/>
    <m/>
    <s v="C"/>
    <s v="Labor"/>
    <s v="TEC"/>
    <m/>
    <s v="BNL"/>
    <s v="PED"/>
    <s v="DET"/>
    <x v="6"/>
    <m/>
    <m/>
    <m/>
    <m/>
    <m/>
    <m/>
    <m/>
    <m/>
    <n v="9892.74"/>
    <m/>
    <m/>
    <m/>
    <m/>
    <m/>
    <m/>
    <m/>
    <m/>
    <m/>
    <m/>
    <x v="0"/>
    <x v="0"/>
    <m/>
  </r>
  <r>
    <s v=""/>
    <s v=" E1005_10410"/>
    <s v="Hadron Endcap EMCal - Preliminary Design"/>
    <s v="6.10.05.03.03"/>
    <x v="0"/>
    <d v="2022-10-03T00:00:00"/>
    <d v="2024-04-01T00:00:00"/>
    <s v="tlewis"/>
    <s v="shura"/>
    <n v="7251.61"/>
    <m/>
    <s v="C"/>
    <s v="Labor"/>
    <s v="TEC"/>
    <m/>
    <s v="BNL"/>
    <s v="PED"/>
    <s v="DET"/>
    <x v="11"/>
    <s v="S.P177"/>
    <m/>
    <m/>
    <m/>
    <m/>
    <m/>
    <m/>
    <n v="4853.8999999999996"/>
    <n v="2397.71"/>
    <m/>
    <m/>
    <m/>
    <m/>
    <m/>
    <m/>
    <m/>
    <m/>
    <m/>
    <m/>
    <x v="0"/>
    <x v="0"/>
    <m/>
  </r>
  <r>
    <s v=""/>
    <s v=" E1006_10461"/>
    <s v="Electron Endcap HCal - Reviews"/>
    <s v="6.10.06.01"/>
    <x v="0"/>
    <d v="2023-11-20T00:00:00"/>
    <d v="2024-08-16T00:00:00"/>
    <s v="tlewis"/>
    <s v="ayk"/>
    <n v="19785.490000000002"/>
    <m/>
    <s v="C"/>
    <s v="Labor"/>
    <s v="TEC"/>
    <m/>
    <s v="BNL"/>
    <s v="PED"/>
    <s v="DET"/>
    <x v="6"/>
    <m/>
    <m/>
    <m/>
    <m/>
    <m/>
    <m/>
    <m/>
    <m/>
    <n v="19785.490000000002"/>
    <m/>
    <m/>
    <m/>
    <m/>
    <m/>
    <m/>
    <m/>
    <m/>
    <m/>
    <m/>
    <x v="0"/>
    <x v="0"/>
    <m/>
  </r>
  <r>
    <s v=""/>
    <s v=" E1006_30000"/>
    <s v="Forward HCal - scintillator design"/>
    <s v="6.10.06.03"/>
    <x v="0"/>
    <d v="2023-03-10T00:00:00"/>
    <d v="2023-03-31T00:00:00"/>
    <s v="tlewis"/>
    <s v="ayk"/>
    <n v="15930.34"/>
    <m/>
    <s v="C"/>
    <s v="Labor"/>
    <s v="TEC"/>
    <m/>
    <s v="BNL"/>
    <s v="PED"/>
    <s v="DET"/>
    <x v="11"/>
    <s v="A.PP066"/>
    <m/>
    <m/>
    <m/>
    <m/>
    <m/>
    <m/>
    <n v="15930.34"/>
    <m/>
    <m/>
    <m/>
    <m/>
    <m/>
    <m/>
    <m/>
    <m/>
    <m/>
    <m/>
    <m/>
    <x v="0"/>
    <x v="0"/>
    <m/>
  </r>
  <r>
    <s v=""/>
    <s v=" E1006_30440"/>
    <s v="Forward HCal - rail/slide system design"/>
    <s v="6.10.06.03"/>
    <x v="0"/>
    <d v="2023-06-01T00:00:00"/>
    <d v="2023-07-27T00:00:00"/>
    <s v="tlewis"/>
    <s v="ayk"/>
    <n v="50977.1"/>
    <m/>
    <s v="C"/>
    <s v="Labor"/>
    <s v="TEC"/>
    <m/>
    <s v="BNL"/>
    <s v="PED"/>
    <s v="DET"/>
    <x v="6"/>
    <s v="A.PP074"/>
    <m/>
    <m/>
    <m/>
    <m/>
    <m/>
    <m/>
    <n v="50977.1"/>
    <m/>
    <m/>
    <m/>
    <m/>
    <m/>
    <m/>
    <m/>
    <m/>
    <m/>
    <m/>
    <m/>
    <x v="0"/>
    <x v="0"/>
    <m/>
  </r>
  <r>
    <s v=""/>
    <s v=" E1006_30045"/>
    <s v="Forward HCal - support structure design"/>
    <s v="6.10.06.03"/>
    <x v="0"/>
    <d v="2023-06-01T00:00:00"/>
    <d v="2023-09-29T00:00:00"/>
    <s v="tlewis"/>
    <s v="ayk"/>
    <n v="101954.19"/>
    <m/>
    <s v="C"/>
    <s v="Labor"/>
    <s v="TEC"/>
    <m/>
    <s v="BNL"/>
    <s v="PED"/>
    <s v="DET"/>
    <x v="6"/>
    <s v="A.PP074"/>
    <m/>
    <m/>
    <m/>
    <m/>
    <m/>
    <m/>
    <n v="101954.19"/>
    <m/>
    <m/>
    <m/>
    <m/>
    <m/>
    <m/>
    <m/>
    <m/>
    <m/>
    <m/>
    <m/>
    <x v="0"/>
    <x v="0"/>
    <m/>
  </r>
  <r>
    <s v=""/>
    <s v=" E1006_30030"/>
    <s v="Forward HCal - 1M/2M/4M/8M tower design"/>
    <s v="6.10.06.03"/>
    <x v="0"/>
    <d v="2023-04-03T00:00:00"/>
    <d v="2023-10-02T00:00:00"/>
    <s v="tlewis"/>
    <s v="ayk"/>
    <n v="162533.93"/>
    <m/>
    <s v="C"/>
    <s v="Labor"/>
    <s v="TEC"/>
    <m/>
    <s v="BNL"/>
    <s v="PED"/>
    <s v="DET"/>
    <x v="6"/>
    <s v="A.PP074"/>
    <m/>
    <m/>
    <m/>
    <m/>
    <m/>
    <m/>
    <n v="161264.13"/>
    <n v="1269.8"/>
    <m/>
    <m/>
    <m/>
    <m/>
    <m/>
    <m/>
    <m/>
    <m/>
    <m/>
    <m/>
    <x v="0"/>
    <x v="0"/>
    <m/>
  </r>
  <r>
    <s v=""/>
    <s v=" E1005_15280"/>
    <s v="Electron Endcap EMCal - Integration in major support frame"/>
    <s v="6.10.05.01.03"/>
    <x v="3"/>
    <d v="2028-05-25T00:00:00"/>
    <d v="2029-09-04T00:00:00"/>
    <s v="tlewis"/>
    <s v="shura"/>
    <n v="204677.81"/>
    <m/>
    <s v="C"/>
    <s v="Labor"/>
    <s v="TEC"/>
    <m/>
    <s v="BNL"/>
    <s v="Const"/>
    <s v="DET"/>
    <x v="8"/>
    <m/>
    <m/>
    <m/>
    <m/>
    <m/>
    <m/>
    <m/>
    <m/>
    <m/>
    <m/>
    <m/>
    <m/>
    <n v="56926.02"/>
    <n v="147751.79"/>
    <m/>
    <m/>
    <m/>
    <m/>
    <m/>
    <x v="0"/>
    <x v="0"/>
    <m/>
  </r>
  <r>
    <s v=""/>
    <s v=" E1005_10393"/>
    <s v="Barrel EMCal - Rework Components Which Did Not Pass QA"/>
    <s v="6.10.05.02.03"/>
    <x v="0"/>
    <d v="2027-07-28T00:00:00"/>
    <d v="2029-07-26T00:00:00"/>
    <s v="tlewis"/>
    <s v="shura"/>
    <n v="56774.14"/>
    <m/>
    <s v="C"/>
    <s v="Labor"/>
    <s v="TEC"/>
    <m/>
    <s v="BNL"/>
    <s v="Const"/>
    <s v="DET"/>
    <x v="8"/>
    <m/>
    <m/>
    <m/>
    <m/>
    <m/>
    <m/>
    <m/>
    <m/>
    <m/>
    <m/>
    <m/>
    <n v="5223.22"/>
    <n v="28387.07"/>
    <n v="23163.85"/>
    <m/>
    <m/>
    <m/>
    <m/>
    <m/>
    <x v="0"/>
    <x v="0"/>
    <m/>
  </r>
  <r>
    <s v=""/>
    <s v=" E1005_10392"/>
    <s v="Barrel EMCal - Quality Control and Component Assembly"/>
    <s v="6.10.05.02.03"/>
    <x v="3"/>
    <d v="2027-07-28T00:00:00"/>
    <d v="2029-07-26T00:00:00"/>
    <s v="tlewis"/>
    <s v="shura"/>
    <n v="123010.64"/>
    <m/>
    <s v="C"/>
    <s v="Labor"/>
    <s v="TEC"/>
    <m/>
    <s v="BNL"/>
    <s v="Const"/>
    <s v="DET"/>
    <x v="7"/>
    <m/>
    <m/>
    <m/>
    <m/>
    <m/>
    <m/>
    <m/>
    <m/>
    <m/>
    <m/>
    <m/>
    <n v="11316.98"/>
    <n v="61505.32"/>
    <n v="50188.34"/>
    <m/>
    <m/>
    <m/>
    <m/>
    <m/>
    <x v="0"/>
    <x v="0"/>
    <m/>
  </r>
  <r>
    <s v=""/>
    <s v=" E1005_10394"/>
    <s v="Barrel EMCal - Performance Studies Detector Components"/>
    <s v="6.10.05.02.03"/>
    <x v="0"/>
    <d v="2027-07-28T00:00:00"/>
    <d v="2029-07-26T00:00:00"/>
    <s v="tlewis"/>
    <s v="shura"/>
    <n v="123010.64"/>
    <m/>
    <s v="C"/>
    <s v="Labor"/>
    <s v="TEC"/>
    <m/>
    <s v="BNL"/>
    <s v="Const"/>
    <s v="DET"/>
    <x v="8"/>
    <m/>
    <m/>
    <m/>
    <m/>
    <m/>
    <m/>
    <m/>
    <m/>
    <m/>
    <m/>
    <m/>
    <n v="11316.98"/>
    <n v="61505.32"/>
    <n v="50188.34"/>
    <m/>
    <m/>
    <m/>
    <m/>
    <m/>
    <x v="0"/>
    <x v="0"/>
    <m/>
  </r>
  <r>
    <s v=""/>
    <s v=" E1005_10395"/>
    <s v="Barrel EMCal - Supermodule/Wedges Production and test"/>
    <s v="6.10.05.02.03"/>
    <x v="0"/>
    <d v="2027-07-28T00:00:00"/>
    <d v="2029-10-23T00:00:00"/>
    <s v="tlewis"/>
    <s v="shura"/>
    <n v="182328.46"/>
    <m/>
    <s v="C"/>
    <s v="Labor"/>
    <s v="TEC"/>
    <m/>
    <s v="BNL"/>
    <s v="Const"/>
    <s v="DET"/>
    <x v="8"/>
    <m/>
    <m/>
    <m/>
    <m/>
    <m/>
    <m/>
    <m/>
    <m/>
    <m/>
    <m/>
    <m/>
    <n v="14950.28"/>
    <n v="81251.539999999994"/>
    <n v="80926.53"/>
    <n v="5200.1000000000004"/>
    <m/>
    <m/>
    <m/>
    <m/>
    <x v="0"/>
    <x v="0"/>
    <m/>
  </r>
  <r>
    <s v=""/>
    <s v=" E1006_42980"/>
    <s v="Disassembly oHCAL and Magnet in IP6 - Remove and Lift Sectors"/>
    <s v="6.10.06.02"/>
    <x v="0"/>
    <d v="2027-07-29T00:00:00"/>
    <d v="2027-12-08T00:00:00"/>
    <s v="tlewis"/>
    <s v="ayk"/>
    <n v="31401.360000000001"/>
    <m/>
    <s v="C"/>
    <s v="Labor"/>
    <s v="TEC"/>
    <m/>
    <s v="BNL"/>
    <s v="Const"/>
    <s v="DET"/>
    <x v="7"/>
    <m/>
    <m/>
    <m/>
    <m/>
    <m/>
    <m/>
    <m/>
    <m/>
    <m/>
    <m/>
    <m/>
    <n v="15700.68"/>
    <n v="15700.68"/>
    <m/>
    <m/>
    <m/>
    <m/>
    <m/>
    <m/>
    <x v="0"/>
    <x v="0"/>
    <m/>
  </r>
  <r>
    <s v=""/>
    <s v=" E1006_43020"/>
    <s v="Confirm Sector Positions"/>
    <s v="6.10.06.02"/>
    <x v="0"/>
    <d v="2028-08-25T00:00:00"/>
    <d v="2028-10-06T00:00:00"/>
    <s v="tlewis"/>
    <s v="ayk"/>
    <n v="4015.97"/>
    <m/>
    <s v="C"/>
    <s v="Labor"/>
    <s v="TEC"/>
    <m/>
    <s v="BNL"/>
    <s v="Const"/>
    <s v="DET"/>
    <x v="7"/>
    <m/>
    <m/>
    <m/>
    <m/>
    <m/>
    <m/>
    <m/>
    <m/>
    <m/>
    <m/>
    <m/>
    <m/>
    <n v="3346.64"/>
    <n v="669.33"/>
    <m/>
    <m/>
    <m/>
    <m/>
    <m/>
    <x v="0"/>
    <x v="0"/>
    <m/>
  </r>
  <r>
    <s v=""/>
    <s v=" E1006_42990"/>
    <s v="Disassembly oHCAL and Magnet in IP6 - Transport from IP8 to Refurbishment Factory"/>
    <s v="6.10.06.02"/>
    <x v="0"/>
    <d v="2027-12-09T00:00:00"/>
    <d v="2028-02-07T00:00:00"/>
    <s v="tlewis"/>
    <s v="ayk"/>
    <n v="15970.71"/>
    <m/>
    <s v="C"/>
    <s v="Labor"/>
    <s v="TEC"/>
    <m/>
    <s v="BNL"/>
    <s v="Const"/>
    <s v="DET"/>
    <x v="7"/>
    <m/>
    <m/>
    <m/>
    <m/>
    <m/>
    <m/>
    <m/>
    <m/>
    <m/>
    <m/>
    <m/>
    <m/>
    <n v="15970.71"/>
    <m/>
    <m/>
    <m/>
    <m/>
    <m/>
    <m/>
    <x v="0"/>
    <x v="0"/>
    <m/>
  </r>
  <r>
    <s v=""/>
    <s v=" E1006_42035"/>
    <s v="Electron Endcap HCal - Installation Absorber Structure"/>
    <s v="6.10.06.01"/>
    <x v="3"/>
    <d v="2025-05-21T00:00:00"/>
    <d v="2026-04-08T00:00:00"/>
    <s v="tlewis"/>
    <s v="ayk"/>
    <n v="22965.63"/>
    <m/>
    <s v="C"/>
    <s v="Labor"/>
    <s v="TEC"/>
    <m/>
    <s v="BNL"/>
    <s v="Const"/>
    <s v="DET"/>
    <x v="5"/>
    <m/>
    <s v="APP00302"/>
    <m/>
    <m/>
    <m/>
    <m/>
    <m/>
    <m/>
    <m/>
    <n v="9603.81"/>
    <n v="13361.82"/>
    <m/>
    <m/>
    <m/>
    <m/>
    <m/>
    <m/>
    <m/>
    <m/>
    <x v="0"/>
    <x v="0"/>
    <m/>
  </r>
  <r>
    <s v=""/>
    <s v=" E1005_10000"/>
    <s v="Electron Endcap EMCal - Preliminary Design"/>
    <s v="6.10.05.01.03"/>
    <x v="0"/>
    <d v="2022-10-03T00:00:00"/>
    <d v="2023-07-17T00:00:00"/>
    <s v="tlewis"/>
    <s v="shura"/>
    <n v="110528.53"/>
    <m/>
    <s v="C"/>
    <s v="Labor"/>
    <s v="TEC"/>
    <m/>
    <s v="BNL"/>
    <s v="PED"/>
    <s v="DET"/>
    <x v="11"/>
    <s v="A.PP063"/>
    <m/>
    <m/>
    <m/>
    <m/>
    <m/>
    <m/>
    <n v="110528.53"/>
    <m/>
    <m/>
    <m/>
    <m/>
    <m/>
    <m/>
    <m/>
    <m/>
    <m/>
    <m/>
    <m/>
    <x v="0"/>
    <x v="0"/>
    <m/>
  </r>
  <r>
    <s v=""/>
    <s v=" E1005_11087"/>
    <s v="Electron Endcap EMCal - Refurbish PWO (2x2x20) material"/>
    <s v="6.10.05.01.01"/>
    <x v="3"/>
    <d v="2026-01-27T00:00:00"/>
    <d v="2027-04-07T00:00:00"/>
    <s v="tlewis"/>
    <s v="shura"/>
    <n v="166146.51999999999"/>
    <m/>
    <s v="C"/>
    <s v="Labor"/>
    <s v="TEC"/>
    <m/>
    <s v="BNL"/>
    <s v="Const"/>
    <s v="DET"/>
    <x v="9"/>
    <m/>
    <m/>
    <m/>
    <m/>
    <m/>
    <m/>
    <m/>
    <m/>
    <m/>
    <m/>
    <n v="95811.16"/>
    <n v="70335.360000000001"/>
    <m/>
    <m/>
    <m/>
    <m/>
    <m/>
    <m/>
    <m/>
    <x v="0"/>
    <x v="0"/>
    <m/>
  </r>
  <r>
    <s v=""/>
    <s v=" E1005_10225"/>
    <s v="Electron Endcap EMCal - Rework components that did not pass quality control"/>
    <s v="6.10.05.01.03"/>
    <x v="3"/>
    <d v="2028-01-04T00:00:00"/>
    <d v="2029-08-31T00:00:00"/>
    <s v="tlewis"/>
    <s v="shura"/>
    <n v="178751.23"/>
    <m/>
    <s v="C"/>
    <s v="Labor"/>
    <s v="TEC"/>
    <m/>
    <s v="BNL"/>
    <s v="Const"/>
    <s v="DET"/>
    <x v="8"/>
    <m/>
    <m/>
    <m/>
    <m/>
    <m/>
    <m/>
    <m/>
    <m/>
    <m/>
    <m/>
    <m/>
    <m/>
    <n v="80630.03"/>
    <n v="98121.2"/>
    <m/>
    <m/>
    <m/>
    <m/>
    <m/>
    <x v="0"/>
    <x v="0"/>
    <m/>
  </r>
  <r>
    <s v=""/>
    <s v=" E1005_15280"/>
    <s v="Electron Endcap EMCal - Integration in major support frame"/>
    <s v="6.10.05.01.03"/>
    <x v="3"/>
    <d v="2028-05-25T00:00:00"/>
    <d v="2029-09-04T00:00:00"/>
    <s v="tlewis"/>
    <s v="shura"/>
    <n v="350635.07"/>
    <m/>
    <s v="C"/>
    <s v="Labor"/>
    <s v="TEC"/>
    <m/>
    <s v="BNL"/>
    <s v="Const"/>
    <s v="DET"/>
    <x v="8"/>
    <m/>
    <m/>
    <m/>
    <m/>
    <m/>
    <m/>
    <m/>
    <m/>
    <m/>
    <m/>
    <m/>
    <m/>
    <n v="97520.38"/>
    <n v="253114.69"/>
    <m/>
    <m/>
    <m/>
    <m/>
    <m/>
    <x v="0"/>
    <x v="0"/>
    <m/>
  </r>
  <r>
    <s v=""/>
    <s v=" E1005_10215"/>
    <s v="Electron Endcap EMCal - Quality control and assembly detector components"/>
    <s v="6.10.05.01.03"/>
    <x v="0"/>
    <d v="2028-01-04T00:00:00"/>
    <d v="2029-08-31T00:00:00"/>
    <s v="tlewis"/>
    <s v="shura"/>
    <n v="357502.47"/>
    <m/>
    <s v="C"/>
    <s v="Labor"/>
    <s v="TEC"/>
    <m/>
    <s v="BNL"/>
    <s v="Const"/>
    <s v="DET"/>
    <x v="7"/>
    <m/>
    <m/>
    <m/>
    <m/>
    <m/>
    <m/>
    <m/>
    <m/>
    <m/>
    <m/>
    <m/>
    <m/>
    <n v="161260.06"/>
    <n v="196242.41"/>
    <m/>
    <m/>
    <m/>
    <m/>
    <m/>
    <x v="0"/>
    <x v="0"/>
    <m/>
  </r>
  <r>
    <s v=""/>
    <s v=" E1005_10235"/>
    <s v="Electron Endcap EMCal - Performance studies detector components"/>
    <s v="6.10.05.01.03"/>
    <x v="3"/>
    <d v="2028-01-04T00:00:00"/>
    <d v="2029-08-31T00:00:00"/>
    <s v="tlewis"/>
    <s v="shura"/>
    <n v="357502.47"/>
    <m/>
    <s v="C"/>
    <s v="Labor"/>
    <s v="TEC"/>
    <m/>
    <s v="BNL"/>
    <s v="Const"/>
    <s v="DET"/>
    <x v="8"/>
    <m/>
    <m/>
    <m/>
    <m/>
    <m/>
    <m/>
    <m/>
    <m/>
    <m/>
    <m/>
    <m/>
    <m/>
    <n v="161260.06"/>
    <n v="196242.41"/>
    <m/>
    <m/>
    <m/>
    <m/>
    <m/>
    <x v="0"/>
    <x v="0"/>
    <m/>
  </r>
  <r>
    <s v=""/>
    <s v=" E1005_10393"/>
    <s v="Barrel EMCal - Rework Components Which Did Not Pass QA"/>
    <s v="6.10.05.02.03"/>
    <x v="0"/>
    <d v="2027-07-28T00:00:00"/>
    <d v="2029-07-26T00:00:00"/>
    <s v="tlewis"/>
    <s v="shura"/>
    <n v="44335.14"/>
    <m/>
    <s v="C"/>
    <s v="Labor"/>
    <s v="TEC"/>
    <m/>
    <s v="BNL"/>
    <s v="Const"/>
    <s v="DET"/>
    <x v="8"/>
    <m/>
    <m/>
    <m/>
    <m/>
    <m/>
    <m/>
    <m/>
    <m/>
    <m/>
    <m/>
    <m/>
    <n v="4078.83"/>
    <n v="22167.57"/>
    <n v="18088.740000000002"/>
    <m/>
    <m/>
    <m/>
    <m/>
    <m/>
    <x v="0"/>
    <x v="0"/>
    <m/>
  </r>
  <r>
    <s v=""/>
    <s v=" E1005_10392"/>
    <s v="Barrel EMCal - Quality Control and Component Assembly"/>
    <s v="6.10.05.02.03"/>
    <x v="3"/>
    <d v="2027-07-28T00:00:00"/>
    <d v="2029-07-26T00:00:00"/>
    <s v="tlewis"/>
    <s v="shura"/>
    <n v="70936.22"/>
    <m/>
    <s v="C"/>
    <s v="Labor"/>
    <s v="TEC"/>
    <m/>
    <s v="BNL"/>
    <s v="Const"/>
    <s v="DET"/>
    <x v="7"/>
    <m/>
    <m/>
    <m/>
    <m/>
    <m/>
    <m/>
    <m/>
    <m/>
    <m/>
    <m/>
    <m/>
    <n v="6526.13"/>
    <n v="35468.11"/>
    <n v="28941.98"/>
    <m/>
    <m/>
    <m/>
    <m/>
    <m/>
    <x v="0"/>
    <x v="0"/>
    <m/>
  </r>
  <r>
    <s v=""/>
    <s v=" E1005_10394"/>
    <s v="Barrel EMCal - Performance Studies Detector Components"/>
    <s v="6.10.05.02.03"/>
    <x v="0"/>
    <d v="2027-07-28T00:00:00"/>
    <d v="2029-07-26T00:00:00"/>
    <s v="tlewis"/>
    <s v="shura"/>
    <n v="70936.22"/>
    <m/>
    <s v="C"/>
    <s v="Labor"/>
    <s v="TEC"/>
    <m/>
    <s v="BNL"/>
    <s v="Const"/>
    <s v="DET"/>
    <x v="8"/>
    <m/>
    <m/>
    <m/>
    <m/>
    <m/>
    <m/>
    <m/>
    <m/>
    <m/>
    <m/>
    <m/>
    <n v="6526.13"/>
    <n v="35468.11"/>
    <n v="28941.98"/>
    <m/>
    <m/>
    <m/>
    <m/>
    <m/>
    <x v="0"/>
    <x v="0"/>
    <m/>
  </r>
  <r>
    <s v=""/>
    <s v=" E1005_10395"/>
    <s v="Barrel EMCal - Supermodule/Wedges Production and test"/>
    <s v="6.10.05.02.03"/>
    <x v="0"/>
    <d v="2027-07-28T00:00:00"/>
    <d v="2029-10-23T00:00:00"/>
    <s v="tlewis"/>
    <s v="shura"/>
    <n v="72080.36"/>
    <m/>
    <s v="C"/>
    <s v="Labor"/>
    <s v="TEC"/>
    <m/>
    <s v="BNL"/>
    <s v="Const"/>
    <s v="DET"/>
    <x v="8"/>
    <m/>
    <m/>
    <m/>
    <m/>
    <m/>
    <m/>
    <m/>
    <m/>
    <m/>
    <m/>
    <m/>
    <n v="5910.33"/>
    <n v="32121.37"/>
    <n v="31992.89"/>
    <n v="2055.77"/>
    <m/>
    <m/>
    <m/>
    <m/>
    <x v="0"/>
    <x v="0"/>
    <m/>
  </r>
  <r>
    <s v=""/>
    <s v=" E1005_10241"/>
    <s v="Barrel EMCal - Preliminary Design"/>
    <s v="6.10.05.02.03"/>
    <x v="0"/>
    <d v="2022-10-03T00:00:00"/>
    <d v="2023-10-02T00:00:00"/>
    <s v="tlewis"/>
    <s v="shura"/>
    <n v="111282.44"/>
    <m/>
    <s v="C"/>
    <s v="Labor"/>
    <s v="TEC"/>
    <m/>
    <s v="BNL"/>
    <s v="PED"/>
    <s v="DET"/>
    <x v="11"/>
    <s v="S.P288"/>
    <m/>
    <m/>
    <m/>
    <m/>
    <m/>
    <m/>
    <n v="110837.31"/>
    <n v="445.13"/>
    <m/>
    <m/>
    <m/>
    <m/>
    <m/>
    <m/>
    <m/>
    <m/>
    <m/>
    <m/>
    <x v="0"/>
    <x v="0"/>
    <m/>
  </r>
  <r>
    <s v=""/>
    <s v=" E1006_41920"/>
    <s v="Forward HCal - Installation in major support frame"/>
    <s v="6.10.06.03"/>
    <x v="0"/>
    <d v="2028-04-04T00:00:00"/>
    <d v="2028-11-29T00:00:00"/>
    <s v="tlewis"/>
    <s v="ayk"/>
    <n v="344823.6"/>
    <m/>
    <s v="C"/>
    <s v="Labor"/>
    <s v="TEC"/>
    <m/>
    <s v="BNL"/>
    <s v="Const"/>
    <s v="DET"/>
    <x v="5"/>
    <m/>
    <m/>
    <m/>
    <m/>
    <m/>
    <m/>
    <m/>
    <m/>
    <m/>
    <m/>
    <m/>
    <m/>
    <n v="263319.84000000003"/>
    <n v="81503.759999999995"/>
    <m/>
    <m/>
    <m/>
    <m/>
    <m/>
    <x v="0"/>
    <x v="0"/>
    <m/>
  </r>
  <r>
    <s v=""/>
    <s v=" E1005_11218"/>
    <s v="RCV: Electron Endcap EMCal - Pack and Ship"/>
    <s v="6.10.05.01.01"/>
    <x v="3"/>
    <d v="2027-04-08T00:00:00"/>
    <d v="2028-07-10T00:00:00"/>
    <s v="tlewis"/>
    <s v="shura"/>
    <n v="10596.24"/>
    <m/>
    <s v="C"/>
    <s v="Nonlabor"/>
    <s v="TEC"/>
    <s v="CD-3A"/>
    <s v="BNL"/>
    <s v="Const"/>
    <s v="DET"/>
    <x v="8"/>
    <s v="B"/>
    <m/>
    <m/>
    <m/>
    <m/>
    <m/>
    <m/>
    <m/>
    <m/>
    <m/>
    <m/>
    <n v="4137.58"/>
    <n v="6458.66"/>
    <m/>
    <m/>
    <m/>
    <m/>
    <m/>
    <m/>
    <x v="0"/>
    <x v="0"/>
    <m/>
  </r>
  <r>
    <s v=""/>
    <s v=" E1005_10150"/>
    <s v="Procure Detector Mechanical Components, Machining, Fabrication: Carbon structure and plates"/>
    <s v="6.10.05.01.03"/>
    <x v="0"/>
    <d v="2025-12-10T00:00:00"/>
    <d v="2027-12-30T00:00:00"/>
    <s v="tlewis"/>
    <s v="shura"/>
    <n v="20388.68"/>
    <m/>
    <s v="C"/>
    <s v="Nonlabor"/>
    <s v="TEC"/>
    <m/>
    <s v="BNL"/>
    <s v="Const"/>
    <s v="DET"/>
    <x v="9"/>
    <s v="B"/>
    <m/>
    <m/>
    <m/>
    <m/>
    <m/>
    <m/>
    <m/>
    <m/>
    <m/>
    <n v="8092.01"/>
    <n v="9916.67"/>
    <n v="2380"/>
    <m/>
    <m/>
    <m/>
    <m/>
    <m/>
    <m/>
    <x v="0"/>
    <x v="0"/>
    <m/>
  </r>
  <r>
    <s v=""/>
    <s v=" E1005_10160"/>
    <s v="Procure Detector Mechanical Components, Machining, Fabrication: Aluminum frame"/>
    <s v="6.10.05.01.03"/>
    <x v="0"/>
    <d v="2025-12-10T00:00:00"/>
    <d v="2027-12-30T00:00:00"/>
    <s v="tlewis"/>
    <s v="shura"/>
    <n v="11504.23"/>
    <m/>
    <s v="C"/>
    <s v="Nonlabor"/>
    <s v="TEC"/>
    <m/>
    <s v="BNL"/>
    <s v="Const"/>
    <s v="DET"/>
    <x v="9"/>
    <s v="B"/>
    <m/>
    <m/>
    <m/>
    <m/>
    <m/>
    <m/>
    <m/>
    <m/>
    <m/>
    <n v="4565.88"/>
    <n v="5595.44"/>
    <n v="1342.91"/>
    <m/>
    <m/>
    <m/>
    <m/>
    <m/>
    <m/>
    <x v="0"/>
    <x v="0"/>
    <m/>
  </r>
  <r>
    <s v=""/>
    <s v=" E1005_10170"/>
    <s v="Procure Detector Mechanical Components, Machining, Fabrication: Support plates"/>
    <s v="6.10.05.01.03"/>
    <x v="0"/>
    <d v="2025-12-10T00:00:00"/>
    <d v="2027-12-30T00:00:00"/>
    <s v="tlewis"/>
    <s v="shura"/>
    <n v="6606.39"/>
    <m/>
    <s v="C"/>
    <s v="Nonlabor"/>
    <s v="TEC"/>
    <m/>
    <s v="BNL"/>
    <s v="Const"/>
    <s v="DET"/>
    <x v="9"/>
    <s v="B"/>
    <m/>
    <m/>
    <m/>
    <m/>
    <m/>
    <m/>
    <m/>
    <m/>
    <m/>
    <n v="2621.99"/>
    <n v="3213.22"/>
    <n v="771.17"/>
    <m/>
    <m/>
    <m/>
    <m/>
    <m/>
    <m/>
    <x v="0"/>
    <x v="0"/>
    <m/>
  </r>
  <r>
    <s v=""/>
    <s v=" E1005_10201"/>
    <s v="Procure Detector Mechanical Components, Machining, Fabrication: Assembly tools, screws, nuts, bolts, etc."/>
    <s v="6.10.05.01.03"/>
    <x v="0"/>
    <d v="2025-12-10T00:00:00"/>
    <d v="2027-12-30T00:00:00"/>
    <s v="tlewis"/>
    <s v="shura"/>
    <n v="13212.78"/>
    <m/>
    <s v="C"/>
    <s v="Nonlabor"/>
    <s v="TEC"/>
    <m/>
    <s v="BNL"/>
    <s v="Const"/>
    <s v="DET"/>
    <x v="9"/>
    <s v="B"/>
    <m/>
    <m/>
    <m/>
    <m/>
    <m/>
    <m/>
    <m/>
    <m/>
    <m/>
    <n v="5243.98"/>
    <n v="6426.45"/>
    <n v="1542.35"/>
    <m/>
    <m/>
    <m/>
    <m/>
    <m/>
    <m/>
    <x v="0"/>
    <x v="0"/>
    <m/>
  </r>
  <r>
    <s v=""/>
    <s v=" E1005_10202"/>
    <s v="Procure Detector Mechanical Components, Machining, Fabrication: Mock-up components"/>
    <s v="6.10.05.01.03"/>
    <x v="3"/>
    <d v="2025-12-10T00:00:00"/>
    <d v="2027-12-30T00:00:00"/>
    <s v="tlewis"/>
    <s v="shura"/>
    <n v="4897.84"/>
    <m/>
    <s v="C"/>
    <s v="Nonlabor"/>
    <s v="TEC"/>
    <m/>
    <s v="BNL"/>
    <s v="Const"/>
    <s v="DET"/>
    <x v="9"/>
    <s v="B"/>
    <m/>
    <m/>
    <m/>
    <m/>
    <m/>
    <m/>
    <m/>
    <m/>
    <m/>
    <n v="1943.89"/>
    <n v="2382.2199999999998"/>
    <n v="571.73"/>
    <m/>
    <m/>
    <m/>
    <m/>
    <m/>
    <m/>
    <x v="0"/>
    <x v="0"/>
    <m/>
  </r>
  <r>
    <s v=""/>
    <s v=" E1005_15075"/>
    <s v="Hadron Endcap EMCal - Procure Cooling, Monitoring"/>
    <s v="6.10.05.03.03"/>
    <x v="0"/>
    <d v="2026-02-12T00:00:00"/>
    <d v="2028-09-26T00:00:00"/>
    <s v="tlewis"/>
    <s v="shura"/>
    <n v="11497.73"/>
    <m/>
    <s v="C"/>
    <s v="Nonlabor"/>
    <s v="TEC"/>
    <m/>
    <s v="BNL"/>
    <s v="Const"/>
    <s v="DET"/>
    <x v="9"/>
    <s v="B"/>
    <m/>
    <m/>
    <m/>
    <m/>
    <m/>
    <m/>
    <m/>
    <m/>
    <m/>
    <n v="2813.28"/>
    <n v="4368.4399999999996"/>
    <n v="4316.0200000000004"/>
    <m/>
    <m/>
    <m/>
    <m/>
    <m/>
    <m/>
    <x v="0"/>
    <x v="0"/>
    <m/>
  </r>
  <r>
    <s v=""/>
    <s v=" E1006_42770"/>
    <s v="Electron Endcap HCal - Supplies"/>
    <s v="6.10.06.01"/>
    <x v="3"/>
    <d v="2026-01-05T00:00:00"/>
    <d v="2026-11-17T00:00:00"/>
    <s v="tlewis"/>
    <s v="ayk"/>
    <n v="11241.61"/>
    <m/>
    <s v="C"/>
    <s v="Nonlabor"/>
    <s v="TEC"/>
    <m/>
    <s v="BNL"/>
    <s v="Const"/>
    <s v="DET"/>
    <x v="9"/>
    <s v="B"/>
    <m/>
    <m/>
    <m/>
    <m/>
    <m/>
    <m/>
    <m/>
    <m/>
    <m/>
    <n v="9606.4699999999993"/>
    <n v="1635.14"/>
    <m/>
    <m/>
    <m/>
    <m/>
    <m/>
    <m/>
    <m/>
    <x v="0"/>
    <x v="0"/>
    <m/>
  </r>
  <r>
    <s v=""/>
    <s v=" E1006_30400"/>
    <s v="Forward HCal - support structure design material"/>
    <s v="6.10.06.03"/>
    <x v="0"/>
    <d v="2023-06-01T00:00:00"/>
    <d v="2023-09-29T00:00:00"/>
    <s v="tlewis"/>
    <s v="ayk"/>
    <n v="2093.06"/>
    <m/>
    <s v="C"/>
    <s v="Nonlabor"/>
    <s v="TEC"/>
    <m/>
    <s v="BNL"/>
    <s v="PED"/>
    <s v="DET"/>
    <x v="6"/>
    <s v="B"/>
    <m/>
    <m/>
    <m/>
    <m/>
    <m/>
    <m/>
    <n v="2093.06"/>
    <m/>
    <m/>
    <m/>
    <m/>
    <m/>
    <m/>
    <m/>
    <m/>
    <m/>
    <m/>
    <m/>
    <x v="0"/>
    <x v="0"/>
    <m/>
  </r>
  <r>
    <s v=""/>
    <s v=" E1006_30560"/>
    <s v="Forward HCal - electrical support interface design material"/>
    <s v="6.10.06.03"/>
    <x v="0"/>
    <d v="2023-10-02T00:00:00"/>
    <d v="2023-10-30T00:00:00"/>
    <s v="tlewis"/>
    <s v="ayk"/>
    <n v="4282.3999999999996"/>
    <m/>
    <s v="C"/>
    <s v="Nonlabor"/>
    <s v="TEC"/>
    <m/>
    <s v="BNL"/>
    <s v="PED"/>
    <s v="DET"/>
    <x v="6"/>
    <s v="B"/>
    <m/>
    <m/>
    <m/>
    <m/>
    <m/>
    <m/>
    <m/>
    <n v="4282.3999999999996"/>
    <m/>
    <m/>
    <m/>
    <m/>
    <m/>
    <m/>
    <m/>
    <m/>
    <m/>
    <m/>
    <x v="0"/>
    <x v="0"/>
    <m/>
  </r>
  <r>
    <s v=""/>
    <s v=" E1006_30480"/>
    <s v="Forward HCal - rail/slide system design material"/>
    <s v="6.10.06.03"/>
    <x v="0"/>
    <d v="2023-06-01T00:00:00"/>
    <d v="2023-07-27T00:00:00"/>
    <s v="tlewis"/>
    <s v="ayk"/>
    <n v="4186.12"/>
    <m/>
    <s v="C"/>
    <s v="Nonlabor"/>
    <s v="TEC"/>
    <m/>
    <s v="BNL"/>
    <s v="PED"/>
    <s v="DET"/>
    <x v="6"/>
    <s v="B"/>
    <m/>
    <m/>
    <m/>
    <m/>
    <m/>
    <m/>
    <n v="4186.12"/>
    <m/>
    <m/>
    <m/>
    <m/>
    <m/>
    <m/>
    <m/>
    <m/>
    <m/>
    <m/>
    <m/>
    <x v="0"/>
    <x v="0"/>
    <m/>
  </r>
  <r>
    <s v=""/>
    <s v=" E1006_30482"/>
    <s v="Forward HCal - test production for module"/>
    <s v="6.10.06.03"/>
    <x v="0"/>
    <d v="2023-06-01T00:00:00"/>
    <d v="2023-07-13T00:00:00"/>
    <s v="tlewis"/>
    <s v="ayk"/>
    <n v="83722.320000000007"/>
    <m/>
    <s v="C"/>
    <s v="Nonlabor"/>
    <s v="TEC"/>
    <m/>
    <s v="BNL"/>
    <s v="PED"/>
    <s v="DET"/>
    <x v="6"/>
    <s v="P.S543"/>
    <m/>
    <m/>
    <m/>
    <m/>
    <m/>
    <m/>
    <n v="83722.320000000007"/>
    <m/>
    <m/>
    <m/>
    <m/>
    <m/>
    <m/>
    <m/>
    <m/>
    <m/>
    <m/>
    <m/>
    <x v="0"/>
    <x v="0"/>
    <m/>
  </r>
  <r>
    <s v=""/>
    <s v=" E1006_30010"/>
    <s v="Forward HCal - scintillator test production"/>
    <s v="6.10.06.03"/>
    <x v="0"/>
    <d v="2023-04-03T00:00:00"/>
    <d v="2023-07-28T00:00:00"/>
    <s v="tlewis"/>
    <s v="ayk"/>
    <n v="20930.580000000002"/>
    <m/>
    <s v="C"/>
    <s v="Nonlabor"/>
    <s v="TEC"/>
    <m/>
    <s v="BNL"/>
    <s v="PED"/>
    <s v="DET"/>
    <x v="11"/>
    <s v="B"/>
    <m/>
    <m/>
    <m/>
    <m/>
    <m/>
    <m/>
    <n v="20930.580000000002"/>
    <m/>
    <m/>
    <m/>
    <m/>
    <m/>
    <m/>
    <m/>
    <m/>
    <m/>
    <m/>
    <m/>
    <x v="0"/>
    <x v="0"/>
    <m/>
  </r>
  <r>
    <s v=""/>
    <s v=" E1006_41850"/>
    <s v="Forward HCal - Tile Wrapping"/>
    <s v="6.10.06.03"/>
    <x v="0"/>
    <d v="2025-08-01T00:00:00"/>
    <d v="2026-01-30T00:00:00"/>
    <s v="tlewis"/>
    <s v="ayk"/>
    <n v="111181.15"/>
    <m/>
    <s v="C"/>
    <s v="Nonlabor"/>
    <s v="TEC"/>
    <m/>
    <s v="BNL"/>
    <s v="Const"/>
    <s v="DET"/>
    <x v="9"/>
    <s v="P.S554"/>
    <m/>
    <m/>
    <m/>
    <m/>
    <m/>
    <m/>
    <m/>
    <m/>
    <n v="37964.300000000003"/>
    <n v="73216.86"/>
    <m/>
    <m/>
    <m/>
    <m/>
    <m/>
    <m/>
    <m/>
    <m/>
    <x v="0"/>
    <x v="0"/>
    <m/>
  </r>
  <r>
    <s v=""/>
    <s v=" E1006_43380"/>
    <s v="Electron Endcap HCal - nHcal initial comissioning"/>
    <s v="6.10.06.01"/>
    <x v="3"/>
    <d v="2028-05-22T00:00:00"/>
    <d v="2028-11-30T00:00:00"/>
    <s v="tlewis"/>
    <s v="ayk"/>
    <n v="7841.36"/>
    <m/>
    <s v="C"/>
    <s v="Labor"/>
    <s v="TEC"/>
    <m/>
    <s v="BNL"/>
    <s v="Const"/>
    <s v="DET"/>
    <x v="5"/>
    <m/>
    <m/>
    <m/>
    <m/>
    <m/>
    <m/>
    <m/>
    <m/>
    <m/>
    <m/>
    <m/>
    <m/>
    <n v="5465.19"/>
    <n v="2376.17"/>
    <m/>
    <m/>
    <m/>
    <m/>
    <m/>
    <x v="0"/>
    <x v="0"/>
    <m/>
  </r>
  <r>
    <s v=""/>
    <s v=" E1006_42386"/>
    <s v="Electron Endcap HCal - Engineering Design Verification and Tests, Mega Tiles mod."/>
    <s v="6.10.06.01"/>
    <x v="3"/>
    <d v="2028-06-27T00:00:00"/>
    <d v="2028-10-04T00:00:00"/>
    <s v="tlewis"/>
    <s v="ayk"/>
    <n v="93248.46"/>
    <m/>
    <s v="C"/>
    <s v="Labor"/>
    <s v="TEC"/>
    <m/>
    <s v="BNL"/>
    <s v="Const"/>
    <s v="DET"/>
    <x v="8"/>
    <m/>
    <m/>
    <m/>
    <m/>
    <m/>
    <m/>
    <m/>
    <m/>
    <m/>
    <m/>
    <m/>
    <m/>
    <n v="89252.1"/>
    <n v="3996.36"/>
    <m/>
    <m/>
    <m/>
    <m/>
    <m/>
    <x v="0"/>
    <x v="0"/>
    <m/>
  </r>
  <r>
    <s v=""/>
    <s v=" E1006_42765"/>
    <s v="Electron Endcap HCal - Supervision assembly of detector"/>
    <s v="6.10.06.01"/>
    <x v="3"/>
    <d v="2027-02-10T00:00:00"/>
    <d v="2027-12-27T00:00:00"/>
    <s v="tlewis"/>
    <s v="ayk"/>
    <n v="90775.97"/>
    <m/>
    <s v="C"/>
    <s v="Labor"/>
    <s v="TEC"/>
    <m/>
    <s v="BNL"/>
    <s v="Const"/>
    <s v="DET"/>
    <x v="7"/>
    <m/>
    <m/>
    <m/>
    <m/>
    <m/>
    <m/>
    <m/>
    <m/>
    <m/>
    <m/>
    <m/>
    <n v="67256.740000000005"/>
    <n v="23519.23"/>
    <m/>
    <m/>
    <m/>
    <m/>
    <m/>
    <m/>
    <x v="0"/>
    <x v="0"/>
    <m/>
  </r>
  <r>
    <s v=""/>
    <s v=" E1006_41920"/>
    <s v="Forward HCal - Installation in major support frame"/>
    <s v="6.10.06.03"/>
    <x v="0"/>
    <d v="2028-04-04T00:00:00"/>
    <d v="2028-11-29T00:00:00"/>
    <s v="tlewis"/>
    <s v="ayk"/>
    <n v="93879.06"/>
    <m/>
    <s v="C"/>
    <s v="Labor"/>
    <s v="TEC"/>
    <m/>
    <s v="BNL"/>
    <s v="Const"/>
    <s v="DET"/>
    <x v="5"/>
    <m/>
    <m/>
    <m/>
    <m/>
    <m/>
    <m/>
    <m/>
    <m/>
    <m/>
    <m/>
    <m/>
    <m/>
    <n v="71689.460000000006"/>
    <n v="22189.599999999999"/>
    <m/>
    <m/>
    <m/>
    <m/>
    <m/>
    <x v="0"/>
    <x v="0"/>
    <m/>
  </r>
  <r>
    <s v=""/>
    <s v=" E1005_10000"/>
    <s v="Electron Endcap EMCal - Preliminary Design"/>
    <s v="6.10.05.01.03"/>
    <x v="0"/>
    <d v="2022-10-03T00:00:00"/>
    <d v="2023-07-17T00:00:00"/>
    <s v="tlewis"/>
    <s v="shura"/>
    <n v="899.83"/>
    <m/>
    <s v="C"/>
    <s v="Labor"/>
    <s v="TEC"/>
    <m/>
    <s v="BNL"/>
    <s v="PED"/>
    <s v="DET"/>
    <x v="11"/>
    <s v="A.PP063"/>
    <m/>
    <m/>
    <m/>
    <m/>
    <m/>
    <m/>
    <n v="899.83"/>
    <m/>
    <m/>
    <m/>
    <m/>
    <m/>
    <m/>
    <m/>
    <m/>
    <m/>
    <m/>
    <m/>
    <x v="0"/>
    <x v="0"/>
    <m/>
  </r>
  <r>
    <s v=""/>
    <s v=" E1005_11087"/>
    <s v="Electron Endcap EMCal - Refurbish PWO (2x2x20) material"/>
    <s v="6.10.05.01.01"/>
    <x v="3"/>
    <d v="2026-01-27T00:00:00"/>
    <d v="2027-04-07T00:00:00"/>
    <s v="tlewis"/>
    <s v="shura"/>
    <n v="1205.28"/>
    <m/>
    <s v="C"/>
    <s v="Labor"/>
    <s v="TEC"/>
    <m/>
    <s v="BNL"/>
    <s v="Const"/>
    <s v="DET"/>
    <x v="9"/>
    <m/>
    <m/>
    <m/>
    <m/>
    <m/>
    <m/>
    <m/>
    <m/>
    <m/>
    <m/>
    <n v="695.05"/>
    <n v="510.24"/>
    <m/>
    <m/>
    <m/>
    <m/>
    <m/>
    <m/>
    <m/>
    <x v="0"/>
    <x v="0"/>
    <m/>
  </r>
  <r>
    <s v=""/>
    <s v=" E1005_10225"/>
    <s v="Electron Endcap EMCal - Rework components that did not pass quality control"/>
    <s v="6.10.05.01.03"/>
    <x v="3"/>
    <d v="2028-01-04T00:00:00"/>
    <d v="2029-08-31T00:00:00"/>
    <s v="tlewis"/>
    <s v="shura"/>
    <n v="1296.72"/>
    <m/>
    <s v="C"/>
    <s v="Labor"/>
    <s v="TEC"/>
    <m/>
    <s v="BNL"/>
    <s v="Const"/>
    <s v="DET"/>
    <x v="8"/>
    <m/>
    <m/>
    <m/>
    <m/>
    <m/>
    <m/>
    <m/>
    <m/>
    <m/>
    <m/>
    <m/>
    <m/>
    <n v="584.91999999999996"/>
    <n v="711.8"/>
    <m/>
    <m/>
    <m/>
    <m/>
    <m/>
    <x v="0"/>
    <x v="0"/>
    <m/>
  </r>
  <r>
    <s v=""/>
    <s v=" E1005_15280"/>
    <s v="Electron Endcap EMCal - Integration in major support frame"/>
    <s v="6.10.05.01.03"/>
    <x v="3"/>
    <d v="2028-05-25T00:00:00"/>
    <d v="2029-09-04T00:00:00"/>
    <s v="tlewis"/>
    <s v="shura"/>
    <n v="4695.93"/>
    <m/>
    <s v="C"/>
    <s v="Labor"/>
    <s v="TEC"/>
    <m/>
    <s v="BNL"/>
    <s v="Const"/>
    <s v="DET"/>
    <x v="8"/>
    <m/>
    <m/>
    <m/>
    <m/>
    <m/>
    <m/>
    <m/>
    <m/>
    <m/>
    <m/>
    <m/>
    <m/>
    <n v="1306.05"/>
    <n v="3389.87"/>
    <m/>
    <m/>
    <m/>
    <m/>
    <m/>
    <x v="0"/>
    <x v="0"/>
    <m/>
  </r>
  <r>
    <s v=""/>
    <s v=" E1005_10215"/>
    <s v="Electron Endcap EMCal - Quality control and assembly detector components"/>
    <s v="6.10.05.01.03"/>
    <x v="0"/>
    <d v="2028-01-04T00:00:00"/>
    <d v="2029-08-31T00:00:00"/>
    <s v="tlewis"/>
    <s v="shura"/>
    <n v="4927.55"/>
    <m/>
    <s v="C"/>
    <s v="Labor"/>
    <s v="TEC"/>
    <m/>
    <s v="BNL"/>
    <s v="Const"/>
    <s v="DET"/>
    <x v="7"/>
    <m/>
    <m/>
    <m/>
    <m/>
    <m/>
    <m/>
    <m/>
    <m/>
    <m/>
    <m/>
    <m/>
    <m/>
    <n v="2222.69"/>
    <n v="2704.86"/>
    <m/>
    <m/>
    <m/>
    <m/>
    <m/>
    <x v="0"/>
    <x v="0"/>
    <m/>
  </r>
  <r>
    <s v=""/>
    <s v=" E1005_10235"/>
    <s v="Electron Endcap EMCal - Performance studies detector components"/>
    <s v="6.10.05.01.03"/>
    <x v="3"/>
    <d v="2028-01-04T00:00:00"/>
    <d v="2029-08-31T00:00:00"/>
    <s v="tlewis"/>
    <s v="shura"/>
    <n v="5964.92"/>
    <m/>
    <s v="C"/>
    <s v="Labor"/>
    <s v="TEC"/>
    <m/>
    <s v="BNL"/>
    <s v="Const"/>
    <s v="DET"/>
    <x v="8"/>
    <m/>
    <m/>
    <m/>
    <m/>
    <m/>
    <m/>
    <m/>
    <m/>
    <m/>
    <m/>
    <m/>
    <m/>
    <n v="2690.62"/>
    <n v="3274.3"/>
    <m/>
    <m/>
    <m/>
    <m/>
    <m/>
    <x v="0"/>
    <x v="0"/>
    <m/>
  </r>
  <r>
    <s v=""/>
    <s v=" E1005_10395"/>
    <s v="Barrel EMCal - Supermodule/Wedges Production and test"/>
    <s v="6.10.05.02.03"/>
    <x v="0"/>
    <d v="2027-07-28T00:00:00"/>
    <d v="2029-10-23T00:00:00"/>
    <s v="tlewis"/>
    <s v="shura"/>
    <n v="1161.99"/>
    <m/>
    <s v="C"/>
    <s v="Labor"/>
    <s v="TEC"/>
    <m/>
    <s v="BNL"/>
    <s v="Const"/>
    <s v="DET"/>
    <x v="8"/>
    <m/>
    <m/>
    <m/>
    <m/>
    <m/>
    <m/>
    <m/>
    <m/>
    <m/>
    <m/>
    <m/>
    <n v="95.28"/>
    <n v="517.82000000000005"/>
    <n v="515.75"/>
    <n v="33.14"/>
    <m/>
    <m/>
    <m/>
    <m/>
    <x v="0"/>
    <x v="0"/>
    <m/>
  </r>
  <r>
    <s v=""/>
    <s v=" E1005_10392"/>
    <s v="Barrel EMCal - Quality Control and Component Assembly"/>
    <s v="6.10.05.02.03"/>
    <x v="3"/>
    <d v="2027-07-28T00:00:00"/>
    <d v="2029-07-26T00:00:00"/>
    <s v="tlewis"/>
    <s v="shura"/>
    <n v="1286.49"/>
    <m/>
    <s v="C"/>
    <s v="Labor"/>
    <s v="TEC"/>
    <m/>
    <s v="BNL"/>
    <s v="Const"/>
    <s v="DET"/>
    <x v="7"/>
    <m/>
    <m/>
    <m/>
    <m/>
    <m/>
    <m/>
    <m/>
    <m/>
    <m/>
    <m/>
    <m/>
    <n v="118.36"/>
    <n v="643.24"/>
    <n v="524.89"/>
    <m/>
    <m/>
    <m/>
    <m/>
    <m/>
    <x v="0"/>
    <x v="0"/>
    <m/>
  </r>
  <r>
    <s v=""/>
    <s v=" E1005_10393"/>
    <s v="Barrel EMCal - Rework Components Which Did Not Pass QA"/>
    <s v="6.10.05.02.03"/>
    <x v="0"/>
    <d v="2027-07-28T00:00:00"/>
    <d v="2029-07-26T00:00:00"/>
    <s v="tlewis"/>
    <s v="shura"/>
    <n v="643.24"/>
    <m/>
    <s v="C"/>
    <s v="Labor"/>
    <s v="TEC"/>
    <m/>
    <s v="BNL"/>
    <s v="Const"/>
    <s v="DET"/>
    <x v="8"/>
    <m/>
    <m/>
    <m/>
    <m/>
    <m/>
    <m/>
    <m/>
    <m/>
    <m/>
    <m/>
    <m/>
    <n v="59.18"/>
    <n v="321.62"/>
    <n v="262.44"/>
    <m/>
    <m/>
    <m/>
    <m/>
    <m/>
    <x v="0"/>
    <x v="0"/>
    <m/>
  </r>
  <r>
    <s v=""/>
    <s v=" E1005_10394"/>
    <s v="Barrel EMCal - Performance Studies Detector Components"/>
    <s v="6.10.05.02.03"/>
    <x v="0"/>
    <d v="2027-07-28T00:00:00"/>
    <d v="2029-07-26T00:00:00"/>
    <s v="tlewis"/>
    <s v="shura"/>
    <n v="1286.49"/>
    <m/>
    <s v="C"/>
    <s v="Labor"/>
    <s v="TEC"/>
    <m/>
    <s v="BNL"/>
    <s v="Const"/>
    <s v="DET"/>
    <x v="8"/>
    <m/>
    <m/>
    <m/>
    <m/>
    <m/>
    <m/>
    <m/>
    <m/>
    <m/>
    <m/>
    <m/>
    <n v="118.36"/>
    <n v="643.24"/>
    <n v="524.89"/>
    <m/>
    <m/>
    <m/>
    <m/>
    <m/>
    <x v="0"/>
    <x v="0"/>
    <m/>
  </r>
  <r>
    <s v=""/>
    <s v=" E1005_10241"/>
    <s v="Barrel EMCal - Preliminary Design"/>
    <s v="6.10.05.02.03"/>
    <x v="0"/>
    <d v="2022-10-03T00:00:00"/>
    <d v="2023-10-02T00:00:00"/>
    <s v="tlewis"/>
    <s v="shura"/>
    <n v="1394.93"/>
    <m/>
    <s v="C"/>
    <s v="Labor"/>
    <s v="TEC"/>
    <m/>
    <s v="BNL"/>
    <s v="PED"/>
    <s v="DET"/>
    <x v="11"/>
    <s v="S.P288"/>
    <m/>
    <m/>
    <m/>
    <m/>
    <m/>
    <m/>
    <n v="1389.35"/>
    <n v="5.58"/>
    <m/>
    <m/>
    <m/>
    <m/>
    <m/>
    <m/>
    <m/>
    <m/>
    <m/>
    <m/>
    <x v="0"/>
    <x v="0"/>
    <m/>
  </r>
  <r>
    <s v=""/>
    <s v=" E1006_42758"/>
    <s v="Electron Endcap HCal - FEE tests, calibration"/>
    <s v="6.10.06.01"/>
    <x v="3"/>
    <d v="2026-08-17T00:00:00"/>
    <d v="2027-07-02T00:00:00"/>
    <s v="tlewis"/>
    <s v="ayk"/>
    <n v="489.28"/>
    <m/>
    <s v="C"/>
    <s v="Labor"/>
    <s v="TEC"/>
    <m/>
    <s v="BNL"/>
    <s v="Const"/>
    <s v="DET"/>
    <x v="8"/>
    <m/>
    <m/>
    <m/>
    <m/>
    <m/>
    <m/>
    <m/>
    <m/>
    <m/>
    <m/>
    <n v="71.17"/>
    <n v="418.11"/>
    <m/>
    <m/>
    <m/>
    <m/>
    <m/>
    <m/>
    <m/>
    <x v="0"/>
    <x v="0"/>
    <m/>
  </r>
  <r>
    <s v=""/>
    <s v=" E1006_42760"/>
    <s v="Electron Endcap HCal - Digtizers testing, calibration"/>
    <s v="6.10.06.01"/>
    <x v="3"/>
    <d v="2026-08-17T00:00:00"/>
    <d v="2027-07-02T00:00:00"/>
    <s v="tlewis"/>
    <s v="ayk"/>
    <n v="489.28"/>
    <m/>
    <s v="C"/>
    <s v="Labor"/>
    <s v="TEC"/>
    <m/>
    <s v="BNL"/>
    <s v="Const"/>
    <s v="DET"/>
    <x v="8"/>
    <m/>
    <m/>
    <m/>
    <m/>
    <m/>
    <m/>
    <m/>
    <m/>
    <m/>
    <m/>
    <n v="71.17"/>
    <n v="418.11"/>
    <m/>
    <m/>
    <m/>
    <m/>
    <m/>
    <m/>
    <m/>
    <x v="0"/>
    <x v="0"/>
    <m/>
  </r>
  <r>
    <s v=""/>
    <s v=" E1006_42762"/>
    <s v="Electron Endcap HCal - FEE installation"/>
    <s v="6.10.06.01"/>
    <x v="3"/>
    <d v="2027-07-06T00:00:00"/>
    <d v="2028-05-19T00:00:00"/>
    <s v="tlewis"/>
    <s v="ayk"/>
    <n v="756.09"/>
    <m/>
    <s v="C"/>
    <s v="Labor"/>
    <s v="TEC"/>
    <m/>
    <s v="BNL"/>
    <s v="Const"/>
    <s v="DET"/>
    <x v="5"/>
    <m/>
    <m/>
    <m/>
    <m/>
    <m/>
    <m/>
    <m/>
    <m/>
    <m/>
    <m/>
    <m/>
    <n v="213.08"/>
    <n v="543.01"/>
    <m/>
    <m/>
    <m/>
    <m/>
    <m/>
    <m/>
    <x v="0"/>
    <x v="0"/>
    <m/>
  </r>
  <r>
    <s v=""/>
    <s v=" E1006_42580"/>
    <s v="Electron Endcap HCal - Sc. Tiles cassets insertion"/>
    <s v="6.10.06.01"/>
    <x v="3"/>
    <d v="2026-12-21T00:00:00"/>
    <d v="2027-04-15T00:00:00"/>
    <s v="tlewis"/>
    <s v="ayk"/>
    <n v="737.55"/>
    <m/>
    <s v="C"/>
    <s v="Labor"/>
    <s v="TEC"/>
    <m/>
    <s v="BNL"/>
    <s v="Const"/>
    <s v="DET"/>
    <x v="5"/>
    <s v="P.S541"/>
    <m/>
    <m/>
    <m/>
    <m/>
    <m/>
    <m/>
    <m/>
    <m/>
    <m/>
    <m/>
    <n v="737.55"/>
    <m/>
    <m/>
    <m/>
    <m/>
    <m/>
    <m/>
    <m/>
    <x v="0"/>
    <x v="0"/>
    <m/>
  </r>
  <r>
    <s v=""/>
    <s v=" E1006_42382"/>
    <s v="Electron Endcap HCal - Sc. Mega-tiles modification"/>
    <s v="6.10.06.01"/>
    <x v="3"/>
    <d v="2026-12-21T00:00:00"/>
    <d v="2028-03-03T00:00:00"/>
    <s v="tlewis"/>
    <s v="ayk"/>
    <n v="8558.9"/>
    <m/>
    <s v="C"/>
    <s v="Labor"/>
    <s v="TEC"/>
    <m/>
    <s v="BNL"/>
    <s v="Const"/>
    <s v="DET"/>
    <x v="8"/>
    <m/>
    <m/>
    <m/>
    <m/>
    <m/>
    <m/>
    <m/>
    <m/>
    <m/>
    <m/>
    <m/>
    <n v="5620.35"/>
    <n v="2938.56"/>
    <m/>
    <m/>
    <m/>
    <m/>
    <m/>
    <m/>
    <x v="0"/>
    <x v="0"/>
    <m/>
  </r>
  <r>
    <s v=""/>
    <s v=" E1006_42384"/>
    <s v="Electron Endcap HCal - Sc. Mega-tiles calibration"/>
    <s v="6.10.06.01"/>
    <x v="3"/>
    <d v="2028-03-06T00:00:00"/>
    <d v="2028-06-26T00:00:00"/>
    <s v="tlewis"/>
    <s v="ayk"/>
    <n v="763.37"/>
    <m/>
    <s v="C"/>
    <s v="Labor"/>
    <s v="TEC"/>
    <m/>
    <s v="BNL"/>
    <s v="Const"/>
    <s v="DET"/>
    <x v="8"/>
    <m/>
    <m/>
    <m/>
    <m/>
    <m/>
    <m/>
    <m/>
    <m/>
    <m/>
    <m/>
    <m/>
    <m/>
    <n v="763.37"/>
    <m/>
    <m/>
    <m/>
    <m/>
    <m/>
    <m/>
    <x v="0"/>
    <x v="0"/>
    <m/>
  </r>
  <r>
    <s v=""/>
    <s v=" E1009_10360"/>
    <s v="Installation - Construction (Slow Controls Integration)"/>
    <s v="6.10.09.02"/>
    <x v="3"/>
    <d v="2025-12-10T00:00:00"/>
    <d v="1930-09-06T00:00:00"/>
    <s v="ewoolsey"/>
    <s v="abbot"/>
    <n v="835250.89"/>
    <m/>
    <s v="C"/>
    <s v="Labor"/>
    <s v="TEC"/>
    <m/>
    <s v="JLAB"/>
    <s v="Const"/>
    <s v="DET"/>
    <x v="5"/>
    <m/>
    <m/>
    <m/>
    <m/>
    <m/>
    <m/>
    <m/>
    <m/>
    <m/>
    <m/>
    <n v="143547.75"/>
    <n v="175916.36"/>
    <n v="175916.36"/>
    <n v="175212.7"/>
    <n v="164657.71"/>
    <m/>
    <m/>
    <m/>
    <m/>
    <x v="0"/>
    <x v="0"/>
    <m/>
  </r>
  <r>
    <s v=""/>
    <s v=" E1009_10370"/>
    <s v="Installation - Construction - Contributed Labor (Slow Controls Integration)"/>
    <s v="6.10.09.02"/>
    <x v="0"/>
    <d v="2025-12-10T00:00:00"/>
    <d v="1930-09-06T00:00:00"/>
    <s v="ewoolsey"/>
    <s v="abbot"/>
    <n v="167050.18"/>
    <m/>
    <s v="C"/>
    <s v="Labor"/>
    <s v="TEC"/>
    <m/>
    <s v="JLAB"/>
    <s v="Const"/>
    <s v="DET"/>
    <x v="5"/>
    <m/>
    <m/>
    <m/>
    <m/>
    <m/>
    <m/>
    <m/>
    <m/>
    <m/>
    <m/>
    <n v="28709.55"/>
    <n v="35183.269999999997"/>
    <n v="35183.269999999997"/>
    <n v="35042.54"/>
    <n v="32931.54"/>
    <m/>
    <m/>
    <m/>
    <m/>
    <x v="0"/>
    <x v="0"/>
    <m/>
  </r>
  <r>
    <s v=""/>
    <s v=" E1008_10010"/>
    <s v="Tracking - Inner Gas Barrel Tracking HV cable system schematics and interface design"/>
    <s v="6.10.08"/>
    <x v="0"/>
    <d v="2029-02-15T00:00:00"/>
    <d v="2029-04-27T00:00:00"/>
    <s v="ewoolsey"/>
    <s v="fbarbosa"/>
    <n v="13228.12"/>
    <m/>
    <s v="C"/>
    <s v="Labor"/>
    <s v="TEC"/>
    <m/>
    <s v="JLAB"/>
    <s v="PED"/>
    <s v="DET"/>
    <x v="6"/>
    <m/>
    <m/>
    <m/>
    <m/>
    <m/>
    <m/>
    <m/>
    <m/>
    <m/>
    <m/>
    <m/>
    <m/>
    <m/>
    <n v="13228.12"/>
    <m/>
    <m/>
    <m/>
    <m/>
    <m/>
    <x v="0"/>
    <x v="0"/>
    <m/>
  </r>
  <r>
    <s v=""/>
    <s v=" E1008_10020"/>
    <s v="Tracking - Inner Gas Barrel Tracking HV power patch panel fabrication drawings"/>
    <s v="6.10.08"/>
    <x v="0"/>
    <d v="2029-07-10T00:00:00"/>
    <d v="2029-08-07T00:00:00"/>
    <s v="ewoolsey"/>
    <s v="fbarbosa"/>
    <n v="3307.03"/>
    <m/>
    <s v="C"/>
    <s v="Labor"/>
    <s v="TEC"/>
    <m/>
    <s v="JLAB"/>
    <s v="Const"/>
    <s v="DET"/>
    <x v="6"/>
    <m/>
    <m/>
    <m/>
    <m/>
    <m/>
    <m/>
    <m/>
    <m/>
    <m/>
    <m/>
    <m/>
    <m/>
    <m/>
    <n v="3307.03"/>
    <m/>
    <m/>
    <m/>
    <m/>
    <m/>
    <x v="0"/>
    <x v="0"/>
    <m/>
  </r>
  <r>
    <s v=""/>
    <s v=" E1008_10030"/>
    <s v="Tracking - Inner Gas Barrel Tracking Long power cables and system schematics"/>
    <s v="6.10.08"/>
    <x v="0"/>
    <d v="2029-08-07T00:00:00"/>
    <d v="2029-09-05T00:00:00"/>
    <s v="ewoolsey"/>
    <s v="fbarbosa"/>
    <n v="13228.12"/>
    <m/>
    <s v="C"/>
    <s v="Labor"/>
    <s v="TEC"/>
    <m/>
    <s v="JLAB"/>
    <s v="Const"/>
    <s v="DET"/>
    <x v="6"/>
    <m/>
    <m/>
    <m/>
    <m/>
    <m/>
    <m/>
    <m/>
    <m/>
    <m/>
    <m/>
    <m/>
    <m/>
    <m/>
    <n v="13228.12"/>
    <m/>
    <m/>
    <m/>
    <m/>
    <m/>
    <x v="0"/>
    <x v="0"/>
    <m/>
  </r>
  <r>
    <s v=""/>
    <s v=" E1008_10040"/>
    <s v="Tracking - Inner Gas Barrel Tracking Power supply evaluation and testing (In Kind)"/>
    <s v="6.10.08"/>
    <x v="0"/>
    <d v="2029-09-05T00:00:00"/>
    <d v="2029-10-03T00:00:00"/>
    <s v="ewoolsey"/>
    <s v="fbarbosa"/>
    <n v="5813.22"/>
    <m/>
    <s v="C"/>
    <s v="Labor"/>
    <s v="TEC"/>
    <m/>
    <s v="JLAB"/>
    <s v="Const"/>
    <s v="DET"/>
    <x v="6"/>
    <m/>
    <m/>
    <m/>
    <m/>
    <m/>
    <m/>
    <m/>
    <m/>
    <m/>
    <m/>
    <m/>
    <m/>
    <m/>
    <n v="4945.4799999999996"/>
    <n v="867.74"/>
    <m/>
    <m/>
    <m/>
    <m/>
    <x v="0"/>
    <x v="0"/>
    <m/>
  </r>
  <r>
    <s v=""/>
    <s v=" E1008_10050"/>
    <s v="Tracking - Inner Gas Barrel Tracking Power supply connection cable specifications/schematics"/>
    <s v="6.10.08"/>
    <x v="0"/>
    <d v="2029-10-03T00:00:00"/>
    <d v="2029-11-01T00:00:00"/>
    <s v="ewoolsey"/>
    <s v="fbarbosa"/>
    <n v="5960.92"/>
    <m/>
    <s v="C"/>
    <s v="Labor"/>
    <s v="TEC"/>
    <m/>
    <s v="JLAB"/>
    <s v="Const"/>
    <s v="DET"/>
    <x v="6"/>
    <m/>
    <m/>
    <m/>
    <m/>
    <m/>
    <m/>
    <m/>
    <m/>
    <m/>
    <m/>
    <m/>
    <m/>
    <m/>
    <m/>
    <n v="5960.92"/>
    <m/>
    <m/>
    <m/>
    <m/>
    <x v="0"/>
    <x v="0"/>
    <m/>
  </r>
  <r>
    <s v=""/>
    <s v=" E1008_10005"/>
    <s v="Tracking - Inner Gas Barrel Tracking Signal cable specifiction and interface design"/>
    <s v="6.10.08"/>
    <x v="0"/>
    <d v="2028-09-19T00:00:00"/>
    <d v="2029-02-15T00:00:00"/>
    <s v="ewoolsey"/>
    <s v="fbarbosa"/>
    <n v="13197.25"/>
    <m/>
    <s v="C"/>
    <s v="Labor"/>
    <s v="TEC"/>
    <m/>
    <s v="JLAB"/>
    <s v="PED"/>
    <s v="DET"/>
    <x v="6"/>
    <m/>
    <m/>
    <m/>
    <m/>
    <m/>
    <m/>
    <m/>
    <m/>
    <m/>
    <m/>
    <m/>
    <m/>
    <n v="1057.7"/>
    <n v="12139.54"/>
    <m/>
    <m/>
    <m/>
    <m/>
    <m/>
    <x v="0"/>
    <x v="0"/>
    <m/>
  </r>
  <r>
    <s v=""/>
    <s v=" E1008_10015"/>
    <s v="Tracking - Inner Gas Barrel Tracking Signal patch panel fabrication drawings"/>
    <s v="6.10.08"/>
    <x v="0"/>
    <d v="2029-04-27T00:00:00"/>
    <d v="2029-07-10T00:00:00"/>
    <s v="ewoolsey"/>
    <s v="fbarbosa"/>
    <n v="3307.03"/>
    <m/>
    <s v="C"/>
    <s v="Labor"/>
    <s v="TEC"/>
    <m/>
    <s v="JLAB"/>
    <s v="Const"/>
    <s v="DET"/>
    <x v="6"/>
    <m/>
    <m/>
    <m/>
    <m/>
    <m/>
    <m/>
    <m/>
    <m/>
    <m/>
    <m/>
    <m/>
    <m/>
    <m/>
    <n v="3307.03"/>
    <m/>
    <m/>
    <m/>
    <m/>
    <m/>
    <x v="0"/>
    <x v="0"/>
    <m/>
  </r>
  <r>
    <s v=""/>
    <s v=" E1008_10290"/>
    <s v="Tracking - Outer Gas Barrel Tracking - HV cable system schematics and interface design"/>
    <s v="6.10.08"/>
    <x v="0"/>
    <d v="2028-07-10T00:00:00"/>
    <d v="2028-09-19T00:00:00"/>
    <s v="ewoolsey"/>
    <s v="fbarbosa"/>
    <n v="12842.84"/>
    <m/>
    <s v="C"/>
    <s v="Labor"/>
    <s v="TEC"/>
    <m/>
    <s v="JLAB"/>
    <s v="PED"/>
    <s v="DET"/>
    <x v="6"/>
    <m/>
    <m/>
    <m/>
    <m/>
    <m/>
    <m/>
    <m/>
    <m/>
    <m/>
    <m/>
    <m/>
    <m/>
    <n v="12842.84"/>
    <m/>
    <m/>
    <m/>
    <m/>
    <m/>
    <m/>
    <x v="0"/>
    <x v="0"/>
    <m/>
  </r>
  <r>
    <s v=""/>
    <s v=" E1008_10300"/>
    <s v="Tracking - Outer Gas Barrel Tracking - HV power patch panel fabrication drawings"/>
    <s v="6.10.08"/>
    <x v="0"/>
    <d v="2028-11-01T00:00:00"/>
    <d v="2028-12-18T00:00:00"/>
    <s v="ewoolsey"/>
    <s v="fbarbosa"/>
    <n v="3307.03"/>
    <m/>
    <s v="C"/>
    <s v="Labor"/>
    <s v="TEC"/>
    <m/>
    <s v="JLAB"/>
    <s v="PED"/>
    <s v="DET"/>
    <x v="6"/>
    <m/>
    <m/>
    <m/>
    <m/>
    <m/>
    <m/>
    <m/>
    <m/>
    <m/>
    <m/>
    <m/>
    <m/>
    <m/>
    <n v="3307.03"/>
    <m/>
    <m/>
    <m/>
    <m/>
    <m/>
    <x v="0"/>
    <x v="0"/>
    <m/>
  </r>
  <r>
    <s v=""/>
    <s v=" E1008_10310"/>
    <s v="Tracking - Outer Gas Barrel Tracking - Long power cables and system schematics"/>
    <s v="6.10.08"/>
    <x v="0"/>
    <d v="2028-12-18T00:00:00"/>
    <d v="2029-02-01T00:00:00"/>
    <s v="ewoolsey"/>
    <s v="fbarbosa"/>
    <n v="13228.12"/>
    <m/>
    <s v="C"/>
    <s v="Labor"/>
    <s v="TEC"/>
    <m/>
    <s v="JLAB"/>
    <s v="PED"/>
    <s v="DET"/>
    <x v="6"/>
    <m/>
    <m/>
    <m/>
    <m/>
    <m/>
    <m/>
    <m/>
    <m/>
    <m/>
    <m/>
    <m/>
    <m/>
    <m/>
    <n v="13228.12"/>
    <m/>
    <m/>
    <m/>
    <m/>
    <m/>
    <x v="0"/>
    <x v="0"/>
    <m/>
  </r>
  <r>
    <s v=""/>
    <s v=" E1008_10320"/>
    <s v="Tracking - Outer Gas Barrel Tracking - Power supply evaluation and testing"/>
    <s v="6.10.08"/>
    <x v="0"/>
    <d v="2029-02-01T00:00:00"/>
    <d v="2029-04-13T00:00:00"/>
    <s v="ewoolsey"/>
    <s v="fbarbosa"/>
    <n v="5787.3"/>
    <m/>
    <s v="C"/>
    <s v="Labor"/>
    <s v="TEC"/>
    <m/>
    <s v="JLAB"/>
    <s v="PED"/>
    <s v="DET"/>
    <x v="8"/>
    <m/>
    <m/>
    <m/>
    <m/>
    <m/>
    <m/>
    <m/>
    <m/>
    <m/>
    <m/>
    <m/>
    <m/>
    <m/>
    <n v="5787.3"/>
    <m/>
    <m/>
    <m/>
    <m/>
    <m/>
    <x v="0"/>
    <x v="0"/>
    <m/>
  </r>
  <r>
    <s v=""/>
    <s v=" E1008_10330"/>
    <s v="Tracking - Outer Gas Barrel Tracking - Power supply connection cable specifications/schematics"/>
    <s v="6.10.08"/>
    <x v="0"/>
    <d v="2029-04-13T00:00:00"/>
    <d v="2029-05-11T00:00:00"/>
    <s v="ewoolsey"/>
    <s v="fbarbosa"/>
    <n v="5787.3"/>
    <m/>
    <s v="C"/>
    <s v="Labor"/>
    <s v="TEC"/>
    <m/>
    <s v="JLAB"/>
    <s v="PED"/>
    <s v="DET"/>
    <x v="8"/>
    <m/>
    <m/>
    <m/>
    <m/>
    <m/>
    <m/>
    <m/>
    <m/>
    <m/>
    <m/>
    <m/>
    <m/>
    <m/>
    <n v="5787.3"/>
    <m/>
    <m/>
    <m/>
    <m/>
    <m/>
    <x v="0"/>
    <x v="0"/>
    <m/>
  </r>
  <r>
    <s v=""/>
    <s v=" E1008_10285"/>
    <s v="Tracking - Outer Gas Barrel Tracking - Signal cable specifiction and interface design"/>
    <s v="6.10.08"/>
    <x v="0"/>
    <d v="2028-04-27T00:00:00"/>
    <d v="2028-07-10T00:00:00"/>
    <s v="ewoolsey"/>
    <s v="fbarbosa"/>
    <n v="12842.84"/>
    <m/>
    <s v="C"/>
    <s v="Labor"/>
    <s v="TEC"/>
    <m/>
    <s v="JLAB"/>
    <s v="PED"/>
    <s v="DET"/>
    <x v="6"/>
    <m/>
    <m/>
    <m/>
    <m/>
    <m/>
    <m/>
    <m/>
    <m/>
    <m/>
    <m/>
    <m/>
    <m/>
    <n v="12842.84"/>
    <m/>
    <m/>
    <m/>
    <m/>
    <m/>
    <m/>
    <x v="0"/>
    <x v="0"/>
    <m/>
  </r>
  <r>
    <s v=""/>
    <s v=" E1008_10295"/>
    <s v="Tracking - Outer Gas Barrel Tracking - Signal patch panel fabrication drawings"/>
    <s v="6.10.08"/>
    <x v="0"/>
    <d v="2028-09-19T00:00:00"/>
    <d v="2028-11-01T00:00:00"/>
    <s v="ewoolsey"/>
    <s v="fbarbosa"/>
    <n v="3281.3"/>
    <m/>
    <s v="C"/>
    <s v="Labor"/>
    <s v="TEC"/>
    <m/>
    <s v="JLAB"/>
    <s v="PED"/>
    <s v="DET"/>
    <x v="6"/>
    <m/>
    <m/>
    <m/>
    <m/>
    <m/>
    <m/>
    <m/>
    <m/>
    <m/>
    <m/>
    <m/>
    <m/>
    <n v="876.61"/>
    <n v="2404.69"/>
    <m/>
    <m/>
    <m/>
    <m/>
    <m/>
    <x v="0"/>
    <x v="0"/>
    <m/>
  </r>
  <r>
    <s v=""/>
    <s v=" E1008_10600"/>
    <s v="PID - Barrel PID - hpDIRC - HV cable system schematics and interface design"/>
    <s v="6.10.08"/>
    <x v="0"/>
    <d v="2027-04-21T00:00:00"/>
    <d v="2027-08-12T00:00:00"/>
    <s v="ewoolsey"/>
    <s v="fbarbosa"/>
    <n v="12468.78"/>
    <m/>
    <s v="C"/>
    <s v="Labor"/>
    <s v="TEC"/>
    <m/>
    <s v="JLAB"/>
    <s v="PED"/>
    <s v="DET"/>
    <x v="6"/>
    <m/>
    <m/>
    <m/>
    <m/>
    <m/>
    <m/>
    <m/>
    <m/>
    <m/>
    <m/>
    <m/>
    <n v="12468.78"/>
    <m/>
    <m/>
    <m/>
    <m/>
    <m/>
    <m/>
    <m/>
    <x v="0"/>
    <x v="0"/>
    <m/>
  </r>
  <r>
    <s v=""/>
    <s v=" E1008_10627"/>
    <s v="PID - Barrel PID - hpDIRC - HV power patch panel fabrication drawings"/>
    <s v="6.10.08"/>
    <x v="0"/>
    <d v="2027-08-13T00:00:00"/>
    <d v="2028-01-10T00:00:00"/>
    <s v="ewoolsey"/>
    <s v="fbarbosa"/>
    <n v="3178.91"/>
    <m/>
    <s v="C"/>
    <s v="Labor"/>
    <s v="TEC"/>
    <m/>
    <s v="JLAB"/>
    <s v="PED"/>
    <s v="DET"/>
    <x v="9"/>
    <m/>
    <m/>
    <m/>
    <m/>
    <m/>
    <m/>
    <m/>
    <m/>
    <m/>
    <m/>
    <m/>
    <n v="1080.83"/>
    <n v="2098.08"/>
    <m/>
    <m/>
    <m/>
    <m/>
    <m/>
    <m/>
    <x v="0"/>
    <x v="0"/>
    <m/>
  </r>
  <r>
    <s v=""/>
    <s v=" E1008_10625"/>
    <s v="PID - Barrel PID - hpDIRC - Long power cables and system schematics"/>
    <s v="6.10.08"/>
    <x v="0"/>
    <d v="2027-08-13T00:00:00"/>
    <d v="2027-10-25T00:00:00"/>
    <s v="ewoolsey"/>
    <s v="fbarbosa"/>
    <n v="12588.48"/>
    <m/>
    <s v="C"/>
    <s v="Labor"/>
    <s v="TEC"/>
    <m/>
    <s v="JLAB"/>
    <s v="PED"/>
    <s v="DET"/>
    <x v="9"/>
    <m/>
    <m/>
    <m/>
    <m/>
    <m/>
    <m/>
    <m/>
    <m/>
    <m/>
    <m/>
    <m/>
    <n v="8560.16"/>
    <n v="4028.31"/>
    <m/>
    <m/>
    <m/>
    <m/>
    <m/>
    <m/>
    <x v="0"/>
    <x v="0"/>
    <m/>
  </r>
  <r>
    <s v=""/>
    <s v=" E1008_10630"/>
    <s v="PID - Barrel PID - hpDIRC - Power supply evaluation and testing"/>
    <s v="6.10.08"/>
    <x v="0"/>
    <d v="2028-06-29T00:00:00"/>
    <d v="2028-09-08T00:00:00"/>
    <s v="ewoolsey"/>
    <s v="fbarbosa"/>
    <n v="5618.74"/>
    <m/>
    <s v="C"/>
    <s v="Labor"/>
    <s v="TEC"/>
    <m/>
    <s v="JLAB"/>
    <s v="Const"/>
    <s v="DET"/>
    <x v="7"/>
    <m/>
    <m/>
    <m/>
    <m/>
    <m/>
    <m/>
    <m/>
    <m/>
    <m/>
    <m/>
    <m/>
    <m/>
    <n v="5618.74"/>
    <m/>
    <m/>
    <m/>
    <m/>
    <m/>
    <m/>
    <x v="0"/>
    <x v="0"/>
    <m/>
  </r>
  <r>
    <s v=""/>
    <s v=" E1008_10640"/>
    <s v="PID - Barrel PID - hpDIRC - Power supply connection cable specifications/schematics"/>
    <s v="6.10.08"/>
    <x v="0"/>
    <d v="2028-09-11T00:00:00"/>
    <d v="2028-10-06T00:00:00"/>
    <s v="ewoolsey"/>
    <s v="fbarbosa"/>
    <n v="5660.88"/>
    <m/>
    <s v="C"/>
    <s v="Labor"/>
    <s v="TEC"/>
    <m/>
    <s v="JLAB"/>
    <s v="Const"/>
    <s v="DET"/>
    <x v="7"/>
    <m/>
    <m/>
    <m/>
    <m/>
    <m/>
    <m/>
    <m/>
    <m/>
    <m/>
    <m/>
    <m/>
    <m/>
    <n v="4245.66"/>
    <n v="1415.22"/>
    <m/>
    <m/>
    <m/>
    <m/>
    <m/>
    <x v="0"/>
    <x v="0"/>
    <m/>
  </r>
  <r>
    <s v=""/>
    <s v=" E1008_10595"/>
    <s v="PID - Barrel PID - hpDIRC - Signal cable specifiction and interface design"/>
    <s v="6.10.08"/>
    <x v="0"/>
    <d v="2026-12-24T00:00:00"/>
    <d v="2027-04-20T00:00:00"/>
    <s v="ewoolsey"/>
    <s v="fbarbosa"/>
    <n v="12468.78"/>
    <m/>
    <s v="C"/>
    <s v="Labor"/>
    <s v="TEC"/>
    <m/>
    <s v="JLAB"/>
    <s v="PED"/>
    <s v="DET"/>
    <x v="6"/>
    <m/>
    <m/>
    <m/>
    <m/>
    <m/>
    <m/>
    <m/>
    <m/>
    <m/>
    <m/>
    <m/>
    <n v="12468.78"/>
    <m/>
    <m/>
    <m/>
    <m/>
    <m/>
    <m/>
    <m/>
    <x v="0"/>
    <x v="0"/>
    <m/>
  </r>
  <r>
    <s v=""/>
    <s v=" E1008_10605"/>
    <s v="PID - Barrel PID - hpDIRC - Signal patch panel fabrication drawings"/>
    <s v="6.10.08"/>
    <x v="0"/>
    <d v="2027-04-21T00:00:00"/>
    <d v="2027-08-12T00:00:00"/>
    <s v="ewoolsey"/>
    <s v="fbarbosa"/>
    <n v="3117.19"/>
    <m/>
    <s v="C"/>
    <s v="Labor"/>
    <s v="TEC"/>
    <m/>
    <s v="JLAB"/>
    <s v="PED"/>
    <s v="DET"/>
    <x v="6"/>
    <m/>
    <m/>
    <m/>
    <m/>
    <m/>
    <m/>
    <m/>
    <m/>
    <m/>
    <m/>
    <m/>
    <n v="3117.19"/>
    <m/>
    <m/>
    <m/>
    <m/>
    <m/>
    <m/>
    <m/>
    <x v="0"/>
    <x v="0"/>
    <m/>
  </r>
  <r>
    <s v=""/>
    <s v=" E1008_10980"/>
    <s v="PID - Electron Endcap PID - mRICH - HV cable system schematics and interface design"/>
    <s v="6.10.08"/>
    <x v="0"/>
    <d v="2028-07-26T00:00:00"/>
    <d v="2028-12-19T00:00:00"/>
    <s v="ewoolsey"/>
    <s v="fbarbosa"/>
    <n v="13047.04"/>
    <m/>
    <s v="C"/>
    <s v="Labor"/>
    <s v="TEC"/>
    <m/>
    <s v="JLAB"/>
    <s v="PED"/>
    <s v="DET"/>
    <x v="6"/>
    <m/>
    <m/>
    <m/>
    <m/>
    <m/>
    <m/>
    <m/>
    <m/>
    <m/>
    <m/>
    <m/>
    <m/>
    <n v="6132.11"/>
    <n v="6914.93"/>
    <m/>
    <m/>
    <m/>
    <m/>
    <m/>
    <x v="0"/>
    <x v="0"/>
    <m/>
  </r>
  <r>
    <s v=""/>
    <s v=" E1008_10990"/>
    <s v="PID - Electron Endcap PID - mRICH - HV power patch panel fabrication drawings"/>
    <s v="6.10.08"/>
    <x v="0"/>
    <d v="2029-05-15T00:00:00"/>
    <d v="2029-06-04T00:00:00"/>
    <s v="ewoolsey"/>
    <s v="fbarbosa"/>
    <n v="3307.03"/>
    <m/>
    <s v="C"/>
    <s v="Labor"/>
    <s v="TEC"/>
    <m/>
    <s v="JLAB"/>
    <s v="PED"/>
    <s v="DET"/>
    <x v="6"/>
    <m/>
    <m/>
    <m/>
    <m/>
    <m/>
    <m/>
    <m/>
    <m/>
    <m/>
    <m/>
    <m/>
    <m/>
    <m/>
    <n v="3307.03"/>
    <m/>
    <m/>
    <m/>
    <m/>
    <m/>
    <x v="0"/>
    <x v="0"/>
    <m/>
  </r>
  <r>
    <s v=""/>
    <s v=" E1008_11000"/>
    <s v="PID - Electron Endcap PID - mRICH - Long power cables and system schematics"/>
    <s v="6.10.08"/>
    <x v="0"/>
    <d v="2029-06-05T00:00:00"/>
    <d v="2029-06-22T00:00:00"/>
    <s v="ewoolsey"/>
    <s v="fbarbosa"/>
    <n v="13228.12"/>
    <m/>
    <s v="C"/>
    <s v="Labor"/>
    <s v="TEC"/>
    <m/>
    <s v="JLAB"/>
    <s v="PED"/>
    <s v="DET"/>
    <x v="6"/>
    <m/>
    <m/>
    <m/>
    <m/>
    <m/>
    <m/>
    <m/>
    <m/>
    <m/>
    <m/>
    <m/>
    <m/>
    <m/>
    <n v="13228.12"/>
    <m/>
    <m/>
    <m/>
    <m/>
    <m/>
    <x v="0"/>
    <x v="0"/>
    <m/>
  </r>
  <r>
    <s v=""/>
    <s v=" E1008_11010"/>
    <s v="PID - Electron Endcap PID - mRICH - Power supply evaluation and testing"/>
    <s v="6.10.08"/>
    <x v="0"/>
    <d v="2029-06-25T00:00:00"/>
    <d v="2029-07-13T00:00:00"/>
    <s v="ewoolsey"/>
    <s v="fbarbosa"/>
    <n v="5787.3"/>
    <m/>
    <s v="C"/>
    <s v="Labor"/>
    <s v="TEC"/>
    <m/>
    <s v="JLAB"/>
    <s v="PED"/>
    <s v="DET"/>
    <x v="6"/>
    <m/>
    <m/>
    <m/>
    <m/>
    <m/>
    <m/>
    <m/>
    <m/>
    <m/>
    <m/>
    <m/>
    <m/>
    <m/>
    <n v="5787.3"/>
    <m/>
    <m/>
    <m/>
    <m/>
    <m/>
    <x v="0"/>
    <x v="0"/>
    <m/>
  </r>
  <r>
    <s v=""/>
    <s v=" E1008_11020"/>
    <s v="PID - Electron Endcap PID - mRICH - Power supply connection cable specifications/schematics"/>
    <s v="6.10.08"/>
    <x v="0"/>
    <d v="2029-07-16T00:00:00"/>
    <d v="2029-08-10T00:00:00"/>
    <s v="ewoolsey"/>
    <s v="fbarbosa"/>
    <n v="5787.3"/>
    <m/>
    <s v="C"/>
    <s v="Labor"/>
    <s v="TEC"/>
    <m/>
    <s v="JLAB"/>
    <s v="PED"/>
    <s v="DET"/>
    <x v="6"/>
    <m/>
    <m/>
    <m/>
    <m/>
    <m/>
    <m/>
    <m/>
    <m/>
    <m/>
    <m/>
    <m/>
    <m/>
    <m/>
    <n v="5787.3"/>
    <m/>
    <m/>
    <m/>
    <m/>
    <m/>
    <x v="0"/>
    <x v="0"/>
    <m/>
  </r>
  <r>
    <s v=""/>
    <s v=" E1008_10985"/>
    <s v="PID - Electron Endcap PID - mRICH - Signal cable specifiction and interface design"/>
    <s v="6.10.08"/>
    <x v="0"/>
    <d v="2028-07-26T00:00:00"/>
    <d v="2028-12-19T00:00:00"/>
    <s v="ewoolsey"/>
    <s v="fbarbosa"/>
    <n v="13047.04"/>
    <m/>
    <s v="C"/>
    <s v="Labor"/>
    <s v="TEC"/>
    <m/>
    <s v="JLAB"/>
    <s v="PED"/>
    <s v="DET"/>
    <x v="6"/>
    <m/>
    <m/>
    <m/>
    <m/>
    <m/>
    <m/>
    <m/>
    <m/>
    <m/>
    <m/>
    <m/>
    <m/>
    <n v="6132.11"/>
    <n v="6914.93"/>
    <m/>
    <m/>
    <m/>
    <m/>
    <m/>
    <x v="0"/>
    <x v="0"/>
    <m/>
  </r>
  <r>
    <s v=""/>
    <s v=" E1008_10986"/>
    <s v="PID - Electron Endcap PID - mRICH - Signal patch panel fabrication drawings"/>
    <s v="6.10.08"/>
    <x v="0"/>
    <d v="2028-12-20T00:00:00"/>
    <d v="2029-05-14T00:00:00"/>
    <s v="ewoolsey"/>
    <s v="fbarbosa"/>
    <n v="3307.03"/>
    <m/>
    <s v="C"/>
    <s v="Labor"/>
    <s v="TEC"/>
    <m/>
    <s v="JLAB"/>
    <s v="PED"/>
    <s v="DET"/>
    <x v="6"/>
    <m/>
    <m/>
    <m/>
    <m/>
    <m/>
    <m/>
    <m/>
    <m/>
    <m/>
    <m/>
    <m/>
    <m/>
    <m/>
    <n v="3307.03"/>
    <m/>
    <m/>
    <m/>
    <m/>
    <m/>
    <x v="0"/>
    <x v="0"/>
    <m/>
  </r>
  <r>
    <s v=""/>
    <s v=" E1008_11374"/>
    <s v="PID - Electron Endcap PID - dRICH - HV cable system schematics and interface design"/>
    <s v="6.10.08"/>
    <x v="0"/>
    <d v="2026-03-17T00:00:00"/>
    <d v="2026-10-16T00:00:00"/>
    <s v="ewoolsey"/>
    <s v="fbarbosa"/>
    <n v="12132.24"/>
    <m/>
    <s v="C"/>
    <s v="Labor"/>
    <s v="TEC"/>
    <m/>
    <s v="JLAB"/>
    <s v="PED"/>
    <s v="DET"/>
    <x v="6"/>
    <m/>
    <m/>
    <m/>
    <m/>
    <m/>
    <m/>
    <m/>
    <m/>
    <m/>
    <m/>
    <n v="11242.54"/>
    <n v="889.7"/>
    <m/>
    <m/>
    <m/>
    <m/>
    <m/>
    <m/>
    <m/>
    <x v="0"/>
    <x v="0"/>
    <m/>
  </r>
  <r>
    <s v=""/>
    <s v=" E1008_11388"/>
    <s v="PID - Electron Endcap PID - dRICH - HV power patch panel fabrication drawings"/>
    <s v="6.10.08"/>
    <x v="0"/>
    <d v="2029-03-22T00:00:00"/>
    <d v="2029-09-24T00:00:00"/>
    <s v="ewoolsey"/>
    <s v="fbarbosa"/>
    <n v="3307.03"/>
    <m/>
    <s v="C"/>
    <s v="Labor"/>
    <s v="TEC"/>
    <m/>
    <s v="JLAB"/>
    <s v="PED"/>
    <s v="DET"/>
    <x v="6"/>
    <m/>
    <m/>
    <m/>
    <m/>
    <m/>
    <m/>
    <m/>
    <m/>
    <m/>
    <m/>
    <m/>
    <m/>
    <m/>
    <n v="3307.03"/>
    <m/>
    <m/>
    <m/>
    <m/>
    <m/>
    <x v="0"/>
    <x v="0"/>
    <m/>
  </r>
  <r>
    <s v=""/>
    <s v=" E1008_11390"/>
    <s v="PID - Electron Endcap PID - dRICH - Long power cables and system schematics"/>
    <s v="6.10.08"/>
    <x v="0"/>
    <d v="2029-09-25T00:00:00"/>
    <d v="2029-10-15T00:00:00"/>
    <s v="ewoolsey"/>
    <s v="fbarbosa"/>
    <n v="13511.58"/>
    <m/>
    <s v="C"/>
    <s v="Labor"/>
    <s v="TEC"/>
    <m/>
    <s v="JLAB"/>
    <s v="PED"/>
    <s v="DET"/>
    <x v="6"/>
    <m/>
    <m/>
    <m/>
    <m/>
    <m/>
    <m/>
    <m/>
    <m/>
    <m/>
    <m/>
    <m/>
    <m/>
    <m/>
    <n v="3860.45"/>
    <n v="9651.1299999999992"/>
    <m/>
    <m/>
    <m/>
    <m/>
    <x v="0"/>
    <x v="0"/>
    <m/>
  </r>
  <r>
    <s v=""/>
    <s v=" E1008_11400"/>
    <s v="PID - Electron Endcap PID - dRICH - Power supply evaluation and testing"/>
    <s v="6.10.08"/>
    <x v="0"/>
    <d v="2029-10-16T00:00:00"/>
    <d v="2029-11-02T00:00:00"/>
    <s v="ewoolsey"/>
    <s v="fbarbosa"/>
    <n v="5960.92"/>
    <m/>
    <s v="C"/>
    <s v="Labor"/>
    <s v="TEC"/>
    <m/>
    <s v="JLAB"/>
    <s v="PED"/>
    <s v="DET"/>
    <x v="6"/>
    <m/>
    <m/>
    <m/>
    <m/>
    <m/>
    <m/>
    <m/>
    <m/>
    <m/>
    <m/>
    <m/>
    <m/>
    <m/>
    <m/>
    <n v="5960.92"/>
    <m/>
    <m/>
    <m/>
    <m/>
    <x v="0"/>
    <x v="0"/>
    <m/>
  </r>
  <r>
    <s v=""/>
    <s v=" E1008_11410"/>
    <s v="PID - Electron Endcap PID - dRICH - Power supply connection cable specifications/schematics"/>
    <s v="6.10.08"/>
    <x v="0"/>
    <d v="2029-11-05T00:00:00"/>
    <d v="2029-12-05T00:00:00"/>
    <s v="ewoolsey"/>
    <s v="fbarbosa"/>
    <n v="5960.92"/>
    <m/>
    <s v="C"/>
    <s v="Labor"/>
    <s v="TEC"/>
    <m/>
    <s v="JLAB"/>
    <s v="PED"/>
    <s v="DET"/>
    <x v="6"/>
    <m/>
    <m/>
    <m/>
    <m/>
    <m/>
    <m/>
    <m/>
    <m/>
    <m/>
    <m/>
    <m/>
    <m/>
    <m/>
    <m/>
    <n v="5960.92"/>
    <m/>
    <m/>
    <m/>
    <m/>
    <x v="0"/>
    <x v="0"/>
    <m/>
  </r>
  <r>
    <s v=""/>
    <s v=" E1008_11373"/>
    <s v="PID - Electron Endcap PID - dRICH - Signal cable specifiction and interface design"/>
    <s v="6.10.08"/>
    <x v="0"/>
    <d v="2025-08-06T00:00:00"/>
    <d v="2026-03-16T00:00:00"/>
    <s v="ewoolsey"/>
    <s v="fbarbosa"/>
    <n v="12013.93"/>
    <m/>
    <s v="C"/>
    <s v="Labor"/>
    <s v="TEC"/>
    <m/>
    <s v="JLAB"/>
    <s v="PED"/>
    <s v="DET"/>
    <x v="6"/>
    <m/>
    <m/>
    <m/>
    <m/>
    <m/>
    <m/>
    <m/>
    <m/>
    <m/>
    <n v="3123.62"/>
    <n v="8890.31"/>
    <m/>
    <m/>
    <m/>
    <m/>
    <m/>
    <m/>
    <m/>
    <m/>
    <x v="0"/>
    <x v="0"/>
    <m/>
  </r>
  <r>
    <s v=""/>
    <s v=" E1008_11386"/>
    <s v="PID - Electron Endcap PID - dRICH - Signal patch panel fabrication drawings"/>
    <s v="6.10.08"/>
    <x v="0"/>
    <d v="2028-09-11T00:00:00"/>
    <d v="2029-03-21T00:00:00"/>
    <s v="ewoolsey"/>
    <s v="fbarbosa"/>
    <n v="3295.92"/>
    <m/>
    <s v="C"/>
    <s v="Labor"/>
    <s v="TEC"/>
    <m/>
    <s v="JLAB"/>
    <s v="PED"/>
    <s v="DET"/>
    <x v="6"/>
    <m/>
    <m/>
    <m/>
    <m/>
    <m/>
    <m/>
    <m/>
    <m/>
    <m/>
    <m/>
    <m/>
    <m/>
    <n v="380.3"/>
    <n v="2915.62"/>
    <m/>
    <m/>
    <m/>
    <m/>
    <m/>
    <x v="0"/>
    <x v="0"/>
    <m/>
  </r>
  <r>
    <s v=""/>
    <s v=" E1008_11740"/>
    <s v="Electromagnetic Calorimetry - Barrel EMCal - HV cable system schematics and interface design"/>
    <s v="6.10.08"/>
    <x v="0"/>
    <d v="2028-11-08T00:00:00"/>
    <d v="2029-03-08T00:00:00"/>
    <s v="ewoolsey"/>
    <s v="fbarbosa"/>
    <n v="13228.12"/>
    <m/>
    <s v="C"/>
    <s v="Labor"/>
    <s v="TEC"/>
    <m/>
    <s v="JLAB"/>
    <s v="PED"/>
    <s v="DET"/>
    <x v="6"/>
    <m/>
    <m/>
    <m/>
    <m/>
    <m/>
    <m/>
    <m/>
    <m/>
    <m/>
    <m/>
    <m/>
    <m/>
    <m/>
    <n v="13228.12"/>
    <m/>
    <m/>
    <m/>
    <m/>
    <m/>
    <x v="0"/>
    <x v="0"/>
    <m/>
  </r>
  <r>
    <s v=""/>
    <s v=" E1008_11750"/>
    <s v="Electromagnetic Calorimetry - Barrel EMCal - HV power patch panel fabrication drawings"/>
    <s v="6.10.08"/>
    <x v="0"/>
    <d v="2029-05-04T00:00:00"/>
    <d v="2029-06-29T00:00:00"/>
    <s v="ewoolsey"/>
    <s v="fbarbosa"/>
    <n v="3307.03"/>
    <m/>
    <s v="C"/>
    <s v="Labor"/>
    <s v="TEC"/>
    <m/>
    <s v="JLAB"/>
    <s v="PED"/>
    <s v="DET"/>
    <x v="6"/>
    <m/>
    <m/>
    <m/>
    <m/>
    <m/>
    <m/>
    <m/>
    <m/>
    <m/>
    <m/>
    <m/>
    <m/>
    <m/>
    <n v="3307.03"/>
    <m/>
    <m/>
    <m/>
    <m/>
    <m/>
    <x v="0"/>
    <x v="0"/>
    <m/>
  </r>
  <r>
    <s v=""/>
    <s v=" E1008_11760"/>
    <s v="Electromagnetic Calorimetry - Barrel EMCal - Long power cables and system schematics"/>
    <s v="6.10.08"/>
    <x v="0"/>
    <d v="2029-07-02T00:00:00"/>
    <d v="2029-08-27T00:00:00"/>
    <s v="ewoolsey"/>
    <s v="fbarbosa"/>
    <n v="13228.12"/>
    <m/>
    <s v="C"/>
    <s v="Labor"/>
    <s v="TEC"/>
    <m/>
    <s v="JLAB"/>
    <s v="PED"/>
    <s v="DET"/>
    <x v="6"/>
    <m/>
    <m/>
    <m/>
    <m/>
    <m/>
    <m/>
    <m/>
    <m/>
    <m/>
    <m/>
    <m/>
    <m/>
    <m/>
    <n v="13228.12"/>
    <m/>
    <m/>
    <m/>
    <m/>
    <m/>
    <x v="0"/>
    <x v="0"/>
    <m/>
  </r>
  <r>
    <s v=""/>
    <s v=" E1008_11770"/>
    <s v="Electromagnetic Calorimetry - Barrel EMCal - Power supply evaluation and testing"/>
    <s v="6.10.08"/>
    <x v="0"/>
    <d v="2029-08-28T00:00:00"/>
    <d v="2029-09-17T00:00:00"/>
    <s v="ewoolsey"/>
    <s v="fbarbosa"/>
    <n v="5787.3"/>
    <m/>
    <s v="C"/>
    <s v="Labor"/>
    <s v="TEC"/>
    <m/>
    <s v="JLAB"/>
    <s v="PED"/>
    <s v="DET"/>
    <x v="6"/>
    <m/>
    <m/>
    <m/>
    <m/>
    <m/>
    <m/>
    <m/>
    <m/>
    <m/>
    <m/>
    <m/>
    <m/>
    <m/>
    <n v="5787.3"/>
    <m/>
    <m/>
    <m/>
    <m/>
    <m/>
    <x v="0"/>
    <x v="0"/>
    <m/>
  </r>
  <r>
    <s v=""/>
    <s v=" E1008_11780"/>
    <s v="Electromagnetic Calorimetry - Barrel EMCal - Power supply connection cable specifications/schematics"/>
    <s v="6.10.08"/>
    <x v="0"/>
    <d v="2029-09-18T00:00:00"/>
    <d v="2029-10-16T00:00:00"/>
    <s v="ewoolsey"/>
    <s v="fbarbosa"/>
    <n v="5882.79"/>
    <m/>
    <s v="C"/>
    <s v="Labor"/>
    <s v="TEC"/>
    <m/>
    <s v="JLAB"/>
    <s v="PED"/>
    <s v="DET"/>
    <x v="6"/>
    <m/>
    <m/>
    <m/>
    <m/>
    <m/>
    <m/>
    <m/>
    <m/>
    <m/>
    <m/>
    <m/>
    <m/>
    <m/>
    <n v="2647.26"/>
    <n v="3235.54"/>
    <m/>
    <m/>
    <m/>
    <m/>
    <x v="0"/>
    <x v="0"/>
    <m/>
  </r>
  <r>
    <s v=""/>
    <s v=" E1008_11735"/>
    <s v="Electromagnetic Calorimetry - Barrel EMCal - Signal cable specifiction and interface design"/>
    <s v="6.10.08"/>
    <x v="0"/>
    <d v="2028-07-17T00:00:00"/>
    <d v="2028-11-07T00:00:00"/>
    <s v="ewoolsey"/>
    <s v="fbarbosa"/>
    <n v="12968.06"/>
    <m/>
    <s v="C"/>
    <s v="Labor"/>
    <s v="TEC"/>
    <m/>
    <s v="JLAB"/>
    <s v="PED"/>
    <s v="DET"/>
    <x v="6"/>
    <m/>
    <m/>
    <m/>
    <m/>
    <m/>
    <m/>
    <m/>
    <m/>
    <m/>
    <m/>
    <m/>
    <m/>
    <n v="8753.44"/>
    <n v="4214.62"/>
    <m/>
    <m/>
    <m/>
    <m/>
    <m/>
    <x v="0"/>
    <x v="0"/>
    <m/>
  </r>
  <r>
    <s v=""/>
    <s v=" E1008_11745"/>
    <s v="Electromagnetic Calorimetry - Barrel EMCal - Signal patch panel fabrication drawings"/>
    <s v="6.10.08"/>
    <x v="0"/>
    <d v="2029-03-09T00:00:00"/>
    <d v="2029-05-03T00:00:00"/>
    <s v="ewoolsey"/>
    <s v="fbarbosa"/>
    <n v="3307.03"/>
    <m/>
    <s v="C"/>
    <s v="Labor"/>
    <s v="TEC"/>
    <m/>
    <s v="JLAB"/>
    <s v="PED"/>
    <s v="DET"/>
    <x v="6"/>
    <m/>
    <m/>
    <m/>
    <m/>
    <m/>
    <m/>
    <m/>
    <m/>
    <m/>
    <m/>
    <m/>
    <m/>
    <m/>
    <n v="3307.03"/>
    <m/>
    <m/>
    <m/>
    <m/>
    <m/>
    <x v="0"/>
    <x v="0"/>
    <m/>
  </r>
  <r>
    <s v=""/>
    <s v=" E1008_12200"/>
    <s v="Electromagnetic Calorimetry - Electron Endcap EMCal - HV cable system schematics and interface design"/>
    <s v="6.10.08"/>
    <x v="3"/>
    <d v="2028-09-27T00:00:00"/>
    <d v="2029-02-23T00:00:00"/>
    <s v="ewoolsey"/>
    <s v="fbarbosa"/>
    <n v="13216.57"/>
    <m/>
    <s v="C"/>
    <s v="Labor"/>
    <s v="TEC"/>
    <m/>
    <s v="JLAB"/>
    <s v="PED"/>
    <s v="DET"/>
    <x v="6"/>
    <m/>
    <m/>
    <m/>
    <m/>
    <m/>
    <m/>
    <m/>
    <m/>
    <m/>
    <m/>
    <m/>
    <m/>
    <n v="396.5"/>
    <n v="12820.07"/>
    <m/>
    <m/>
    <m/>
    <m/>
    <m/>
    <x v="0"/>
    <x v="0"/>
    <m/>
  </r>
  <r>
    <s v=""/>
    <s v=" E1008_12210"/>
    <s v="Electromagnetic Calorimetry - Electron Endcap EMCal - HV power patch panel fabrication drawings"/>
    <s v="6.10.08"/>
    <x v="0"/>
    <d v="2029-01-26T00:00:00"/>
    <d v="2029-05-18T00:00:00"/>
    <s v="ewoolsey"/>
    <s v="fbarbosa"/>
    <n v="3307.03"/>
    <m/>
    <s v="C"/>
    <s v="Labor"/>
    <s v="TEC"/>
    <m/>
    <s v="JLAB"/>
    <s v="PED"/>
    <s v="DET"/>
    <x v="6"/>
    <m/>
    <m/>
    <m/>
    <m/>
    <m/>
    <m/>
    <m/>
    <m/>
    <m/>
    <m/>
    <m/>
    <m/>
    <m/>
    <n v="3307.03"/>
    <m/>
    <m/>
    <m/>
    <m/>
    <m/>
    <x v="0"/>
    <x v="0"/>
    <m/>
  </r>
  <r>
    <s v=""/>
    <s v=" E1008_12220"/>
    <s v="Electromagnetic Calorimetry - Electron Endcap EMCal - Long power cables and system schematics"/>
    <s v="6.10.08"/>
    <x v="3"/>
    <d v="2029-01-26T00:00:00"/>
    <d v="2029-03-23T00:00:00"/>
    <s v="ewoolsey"/>
    <s v="fbarbosa"/>
    <n v="13228.12"/>
    <m/>
    <s v="C"/>
    <s v="Labor"/>
    <s v="TEC"/>
    <m/>
    <s v="JLAB"/>
    <s v="PED"/>
    <s v="DET"/>
    <x v="6"/>
    <m/>
    <m/>
    <m/>
    <m/>
    <m/>
    <m/>
    <m/>
    <m/>
    <m/>
    <m/>
    <m/>
    <m/>
    <m/>
    <n v="13228.12"/>
    <m/>
    <m/>
    <m/>
    <m/>
    <m/>
    <x v="0"/>
    <x v="0"/>
    <m/>
  </r>
  <r>
    <s v=""/>
    <s v=" E1008_12230"/>
    <s v="Electromagnetic Calorimetry - Electron Endcap EMCal - Power supply evaluation and testing"/>
    <s v="6.10.08"/>
    <x v="0"/>
    <d v="2029-03-26T00:00:00"/>
    <d v="2029-05-18T00:00:00"/>
    <s v="ewoolsey"/>
    <s v="fbarbosa"/>
    <n v="5787.3"/>
    <m/>
    <s v="C"/>
    <s v="Labor"/>
    <s v="TEC"/>
    <m/>
    <s v="JLAB"/>
    <s v="PED"/>
    <s v="DET"/>
    <x v="6"/>
    <m/>
    <m/>
    <m/>
    <m/>
    <m/>
    <m/>
    <m/>
    <m/>
    <m/>
    <m/>
    <m/>
    <m/>
    <m/>
    <n v="5787.3"/>
    <m/>
    <m/>
    <m/>
    <m/>
    <m/>
    <x v="0"/>
    <x v="0"/>
    <m/>
  </r>
  <r>
    <s v=""/>
    <s v=" E1008_12240"/>
    <s v="Electromagnetic Calorimetry - Electron Endcap EMCal - Power supply connection cable specifications/schematics"/>
    <s v="6.10.08"/>
    <x v="0"/>
    <d v="2029-05-21T00:00:00"/>
    <d v="2029-06-18T00:00:00"/>
    <s v="ewoolsey"/>
    <s v="fbarbosa"/>
    <n v="5787.3"/>
    <m/>
    <s v="C"/>
    <s v="Labor"/>
    <s v="TEC"/>
    <m/>
    <s v="JLAB"/>
    <s v="PED"/>
    <s v="DET"/>
    <x v="6"/>
    <m/>
    <m/>
    <m/>
    <m/>
    <m/>
    <m/>
    <m/>
    <m/>
    <m/>
    <m/>
    <m/>
    <m/>
    <m/>
    <n v="5787.3"/>
    <m/>
    <m/>
    <m/>
    <m/>
    <m/>
    <x v="0"/>
    <x v="0"/>
    <m/>
  </r>
  <r>
    <s v=""/>
    <s v=" E1008_12195"/>
    <s v="Electromagnetic Calorimetry - Electron Endcap EMCal - Signal cable specifiction and interface design"/>
    <s v="6.10.08"/>
    <x v="3"/>
    <d v="2028-05-05T00:00:00"/>
    <d v="2028-09-26T00:00:00"/>
    <s v="ewoolsey"/>
    <s v="fbarbosa"/>
    <n v="12842.84"/>
    <m/>
    <s v="C"/>
    <s v="Labor"/>
    <s v="TEC"/>
    <m/>
    <s v="JLAB"/>
    <s v="PED"/>
    <s v="DET"/>
    <x v="6"/>
    <m/>
    <m/>
    <m/>
    <m/>
    <m/>
    <m/>
    <m/>
    <m/>
    <m/>
    <m/>
    <m/>
    <m/>
    <n v="12842.84"/>
    <m/>
    <m/>
    <m/>
    <m/>
    <m/>
    <m/>
    <x v="0"/>
    <x v="0"/>
    <m/>
  </r>
  <r>
    <s v=""/>
    <s v=" E1008_12196"/>
    <s v="Electromagnetic Calorimetry - Electron Endcap EMCal - Signal patch panel fabrication drawings"/>
    <s v="6.10.08"/>
    <x v="0"/>
    <d v="2028-09-27T00:00:00"/>
    <d v="2029-01-25T00:00:00"/>
    <s v="ewoolsey"/>
    <s v="fbarbosa"/>
    <n v="3303.42"/>
    <m/>
    <s v="C"/>
    <s v="Labor"/>
    <s v="TEC"/>
    <m/>
    <s v="JLAB"/>
    <s v="PED"/>
    <s v="DET"/>
    <x v="6"/>
    <m/>
    <m/>
    <m/>
    <m/>
    <m/>
    <m/>
    <m/>
    <m/>
    <m/>
    <m/>
    <m/>
    <m/>
    <n v="123.88"/>
    <n v="3179.54"/>
    <m/>
    <m/>
    <m/>
    <m/>
    <m/>
    <x v="0"/>
    <x v="0"/>
    <m/>
  </r>
  <r>
    <s v=""/>
    <s v=" E1008_12660"/>
    <s v="Electromagnetic Calorimetry - Hadron Endcap EMCal - HV cable system schematics and interface design (In Kind)"/>
    <s v="6.10.08"/>
    <x v="0"/>
    <d v="2028-01-12T00:00:00"/>
    <d v="2028-06-30T00:00:00"/>
    <s v="ewoolsey"/>
    <s v="fbarbosa"/>
    <n v="12842.84"/>
    <m/>
    <s v="C"/>
    <s v="Labor"/>
    <s v="TEC"/>
    <m/>
    <s v="JLAB"/>
    <s v="PED"/>
    <s v="DET"/>
    <x v="6"/>
    <m/>
    <m/>
    <m/>
    <m/>
    <m/>
    <m/>
    <m/>
    <m/>
    <m/>
    <m/>
    <m/>
    <m/>
    <n v="12842.84"/>
    <m/>
    <m/>
    <m/>
    <m/>
    <m/>
    <m/>
    <x v="0"/>
    <x v="0"/>
    <m/>
  </r>
  <r>
    <s v=""/>
    <s v=" E1008_12670"/>
    <s v="Electromagnetic Calorimetry - Hadron Endcap EMCal - HV power patch panel fabrication drawings (In Kind)"/>
    <s v="6.10.08"/>
    <x v="0"/>
    <d v="2028-06-05T00:00:00"/>
    <d v="2028-10-25T00:00:00"/>
    <s v="ewoolsey"/>
    <s v="fbarbosa"/>
    <n v="3227.08"/>
    <m/>
    <s v="C"/>
    <s v="Labor"/>
    <s v="TEC"/>
    <m/>
    <s v="JLAB"/>
    <s v="PED"/>
    <s v="DET"/>
    <x v="6"/>
    <m/>
    <m/>
    <m/>
    <m/>
    <m/>
    <m/>
    <m/>
    <m/>
    <m/>
    <m/>
    <m/>
    <m/>
    <n v="2678.48"/>
    <n v="548.6"/>
    <m/>
    <m/>
    <m/>
    <m/>
    <m/>
    <x v="0"/>
    <x v="0"/>
    <m/>
  </r>
  <r>
    <s v=""/>
    <s v=" E1008_12680"/>
    <s v="Electromagnetic Calorimetry - Hadron Endcap EMCal - Long power cables and system schematics (In Kind)"/>
    <s v="6.10.08"/>
    <x v="0"/>
    <d v="2028-06-05T00:00:00"/>
    <d v="2028-10-25T00:00:00"/>
    <s v="ewoolsey"/>
    <s v="fbarbosa"/>
    <n v="12908.34"/>
    <m/>
    <s v="C"/>
    <s v="Labor"/>
    <s v="TEC"/>
    <m/>
    <s v="JLAB"/>
    <s v="PED"/>
    <s v="DET"/>
    <x v="6"/>
    <m/>
    <m/>
    <m/>
    <m/>
    <m/>
    <m/>
    <m/>
    <m/>
    <m/>
    <m/>
    <m/>
    <m/>
    <n v="10713.92"/>
    <n v="2194.42"/>
    <m/>
    <m/>
    <m/>
    <m/>
    <m/>
    <x v="0"/>
    <x v="0"/>
    <m/>
  </r>
  <r>
    <s v=""/>
    <s v=" E1008_12690"/>
    <s v="Electromagnetic Calorimetry - Hadron Endcap EMCal - Power supply evaluation and testing (In Kind)"/>
    <s v="6.10.08"/>
    <x v="0"/>
    <d v="2028-10-26T00:00:00"/>
    <d v="2029-03-23T00:00:00"/>
    <s v="ewoolsey"/>
    <s v="fbarbosa"/>
    <n v="5787.3"/>
    <m/>
    <s v="C"/>
    <s v="Labor"/>
    <s v="TEC"/>
    <m/>
    <s v="JLAB"/>
    <s v="PED"/>
    <s v="DET"/>
    <x v="6"/>
    <m/>
    <m/>
    <m/>
    <m/>
    <m/>
    <m/>
    <m/>
    <m/>
    <m/>
    <m/>
    <m/>
    <m/>
    <m/>
    <n v="5787.3"/>
    <m/>
    <m/>
    <m/>
    <m/>
    <m/>
    <x v="0"/>
    <x v="0"/>
    <m/>
  </r>
  <r>
    <s v=""/>
    <s v=" E1008_12700"/>
    <s v="Electromagnetic Calorimetry - Hadron Endcap EMCal - Power supply connection cable specifications/schematics (In Kind)"/>
    <s v="6.10.08"/>
    <x v="0"/>
    <d v="2029-03-26T00:00:00"/>
    <d v="2029-05-18T00:00:00"/>
    <s v="ewoolsey"/>
    <s v="fbarbosa"/>
    <n v="5787.3"/>
    <m/>
    <s v="C"/>
    <s v="Labor"/>
    <s v="TEC"/>
    <m/>
    <s v="JLAB"/>
    <s v="PED"/>
    <s v="DET"/>
    <x v="6"/>
    <m/>
    <m/>
    <m/>
    <m/>
    <m/>
    <m/>
    <m/>
    <m/>
    <m/>
    <m/>
    <m/>
    <m/>
    <m/>
    <n v="5787.3"/>
    <m/>
    <m/>
    <m/>
    <m/>
    <m/>
    <x v="0"/>
    <x v="0"/>
    <m/>
  </r>
  <r>
    <s v=""/>
    <s v=" E1008_12655"/>
    <s v="Electromagnetic Calorimetry - Hadron Endcap EMCal - Signal cable specifiction and interface design (In Kind)"/>
    <s v="6.10.08"/>
    <x v="0"/>
    <d v="2027-07-19T00:00:00"/>
    <d v="2028-01-11T00:00:00"/>
    <s v="ewoolsey"/>
    <s v="fbarbosa"/>
    <n v="12677.63"/>
    <m/>
    <s v="C"/>
    <s v="Labor"/>
    <s v="TEC"/>
    <m/>
    <s v="JLAB"/>
    <s v="PED"/>
    <s v="DET"/>
    <x v="6"/>
    <m/>
    <m/>
    <m/>
    <m/>
    <m/>
    <m/>
    <m/>
    <m/>
    <m/>
    <m/>
    <m/>
    <n v="5599.29"/>
    <n v="7078.34"/>
    <m/>
    <m/>
    <m/>
    <m/>
    <m/>
    <m/>
    <x v="0"/>
    <x v="0"/>
    <m/>
  </r>
  <r>
    <s v=""/>
    <s v=" E1008_12665"/>
    <s v="Electromagnetic Calorimetry - Hadron Endcap EMCal - Signal patch panel fabrication drawings (In Kind)"/>
    <s v="6.10.08"/>
    <x v="0"/>
    <d v="2028-01-12T00:00:00"/>
    <d v="2028-06-02T00:00:00"/>
    <s v="ewoolsey"/>
    <s v="fbarbosa"/>
    <n v="3210.71"/>
    <m/>
    <s v="C"/>
    <s v="Labor"/>
    <s v="TEC"/>
    <m/>
    <s v="JLAB"/>
    <s v="PED"/>
    <s v="DET"/>
    <x v="6"/>
    <m/>
    <m/>
    <m/>
    <m/>
    <m/>
    <m/>
    <m/>
    <m/>
    <m/>
    <m/>
    <m/>
    <m/>
    <n v="3210.71"/>
    <m/>
    <m/>
    <m/>
    <m/>
    <m/>
    <m/>
    <x v="0"/>
    <x v="0"/>
    <m/>
  </r>
  <r>
    <s v=""/>
    <s v=" E1008_13030"/>
    <s v="Hadronic Calorimetry - Barrel HCal - Inner - HV cable system schematics and interface design"/>
    <s v="6.10.08"/>
    <x v="0"/>
    <d v="2024-03-15T00:00:00"/>
    <d v="2024-08-05T00:00:00"/>
    <s v="ewoolsey"/>
    <s v="fbarbosa"/>
    <n v="11410.7"/>
    <m/>
    <s v="C"/>
    <s v="Labor"/>
    <s v="TEC"/>
    <m/>
    <s v="JLAB"/>
    <s v="PED"/>
    <s v="DET"/>
    <x v="6"/>
    <m/>
    <m/>
    <m/>
    <m/>
    <m/>
    <m/>
    <m/>
    <m/>
    <n v="11410.7"/>
    <m/>
    <m/>
    <m/>
    <m/>
    <m/>
    <m/>
    <m/>
    <m/>
    <m/>
    <m/>
    <x v="0"/>
    <x v="0"/>
    <m/>
  </r>
  <r>
    <s v=""/>
    <s v=" E1008_13040"/>
    <s v="Hadronic Calorimetry - Barrel HCal - Inner - HV power patch panel fabrication drawings"/>
    <s v="6.10.08"/>
    <x v="0"/>
    <d v="2025-01-02T00:00:00"/>
    <d v="2025-03-14T00:00:00"/>
    <s v="ewoolsey"/>
    <s v="fbarbosa"/>
    <n v="2938.25"/>
    <m/>
    <s v="C"/>
    <s v="Labor"/>
    <s v="TEC"/>
    <m/>
    <s v="JLAB"/>
    <s v="PED"/>
    <s v="DET"/>
    <x v="6"/>
    <m/>
    <m/>
    <m/>
    <m/>
    <m/>
    <m/>
    <m/>
    <m/>
    <m/>
    <n v="2938.25"/>
    <m/>
    <m/>
    <m/>
    <m/>
    <m/>
    <m/>
    <m/>
    <m/>
    <m/>
    <x v="0"/>
    <x v="0"/>
    <m/>
  </r>
  <r>
    <s v=""/>
    <s v=" E1008_13050"/>
    <s v="Hadronic Calorimetry - Barrel HCal - Inner - Long power cables and system schematics"/>
    <s v="6.10.08"/>
    <x v="0"/>
    <d v="2025-03-17T00:00:00"/>
    <d v="2025-05-23T00:00:00"/>
    <s v="ewoolsey"/>
    <s v="fbarbosa"/>
    <n v="11753.02"/>
    <m/>
    <s v="C"/>
    <s v="Labor"/>
    <s v="TEC"/>
    <m/>
    <s v="JLAB"/>
    <s v="PED"/>
    <s v="DET"/>
    <x v="6"/>
    <m/>
    <m/>
    <m/>
    <m/>
    <m/>
    <m/>
    <m/>
    <m/>
    <m/>
    <n v="11753.02"/>
    <m/>
    <m/>
    <m/>
    <m/>
    <m/>
    <m/>
    <m/>
    <m/>
    <m/>
    <x v="0"/>
    <x v="0"/>
    <m/>
  </r>
  <r>
    <s v=""/>
    <s v=" E1008_13060"/>
    <s v="Hadronic Calorimetry - Barrel HCal - Inner - Power supply evaluation and testing"/>
    <s v="6.10.08"/>
    <x v="0"/>
    <d v="2025-05-27T00:00:00"/>
    <d v="2025-08-05T00:00:00"/>
    <s v="ewoolsey"/>
    <s v="fbarbosa"/>
    <n v="5141.9399999999996"/>
    <m/>
    <s v="C"/>
    <s v="Labor"/>
    <s v="TEC"/>
    <m/>
    <s v="JLAB"/>
    <s v="PED"/>
    <s v="DET"/>
    <x v="6"/>
    <m/>
    <m/>
    <m/>
    <m/>
    <m/>
    <m/>
    <m/>
    <m/>
    <m/>
    <n v="5141.9399999999996"/>
    <m/>
    <m/>
    <m/>
    <m/>
    <m/>
    <m/>
    <m/>
    <m/>
    <m/>
    <x v="0"/>
    <x v="0"/>
    <m/>
  </r>
  <r>
    <s v=""/>
    <s v=" E1008_13070"/>
    <s v="Hadronic Calorimetry - Barrel HCal - Inner - Power supply connection cable specifications/schematics"/>
    <s v="6.10.08"/>
    <x v="0"/>
    <d v="2025-08-06T00:00:00"/>
    <d v="2025-09-03T00:00:00"/>
    <s v="ewoolsey"/>
    <s v="fbarbosa"/>
    <n v="5141.9399999999996"/>
    <m/>
    <s v="C"/>
    <s v="Labor"/>
    <s v="TEC"/>
    <m/>
    <s v="JLAB"/>
    <s v="PED"/>
    <s v="DET"/>
    <x v="6"/>
    <m/>
    <m/>
    <m/>
    <m/>
    <m/>
    <m/>
    <m/>
    <m/>
    <m/>
    <n v="5141.9399999999996"/>
    <m/>
    <m/>
    <m/>
    <m/>
    <m/>
    <m/>
    <m/>
    <m/>
    <m/>
    <x v="0"/>
    <x v="0"/>
    <m/>
  </r>
  <r>
    <s v=""/>
    <s v=" E1008_13025"/>
    <s v="Hadronic Calorimetry - Barrel HCal - Inner - Signal cable specifiction and interface design"/>
    <s v="6.10.08"/>
    <x v="0"/>
    <d v="2023-10-18T00:00:00"/>
    <d v="2024-03-14T00:00:00"/>
    <s v="ewoolsey"/>
    <s v="fbarbosa"/>
    <n v="11410.7"/>
    <m/>
    <s v="C"/>
    <s v="Labor"/>
    <s v="TEC"/>
    <m/>
    <s v="JLAB"/>
    <s v="PED"/>
    <s v="DET"/>
    <x v="6"/>
    <m/>
    <m/>
    <m/>
    <m/>
    <m/>
    <m/>
    <m/>
    <m/>
    <n v="11410.7"/>
    <m/>
    <m/>
    <m/>
    <m/>
    <m/>
    <m/>
    <m/>
    <m/>
    <m/>
    <m/>
    <x v="0"/>
    <x v="0"/>
    <m/>
  </r>
  <r>
    <s v=""/>
    <s v=" E1008_13035"/>
    <s v="Hadronic Calorimetry - Barrel HCal - Inner - Signal patch panel fabrication drawings"/>
    <s v="6.10.08"/>
    <x v="0"/>
    <d v="2024-08-06T00:00:00"/>
    <d v="2024-12-31T00:00:00"/>
    <s v="ewoolsey"/>
    <s v="fbarbosa"/>
    <n v="2904.88"/>
    <m/>
    <s v="C"/>
    <s v="Labor"/>
    <s v="TEC"/>
    <m/>
    <s v="JLAB"/>
    <s v="PED"/>
    <s v="DET"/>
    <x v="6"/>
    <m/>
    <m/>
    <m/>
    <m/>
    <m/>
    <m/>
    <m/>
    <m/>
    <n v="1132.9000000000001"/>
    <n v="1771.98"/>
    <m/>
    <m/>
    <m/>
    <m/>
    <m/>
    <m/>
    <m/>
    <m/>
    <m/>
    <x v="0"/>
    <x v="0"/>
    <m/>
  </r>
  <r>
    <s v=""/>
    <s v=" E1008_13250"/>
    <s v="Hadronic Calorimetry - Barrel HCal - Outer - HV cable system schematics and interface design"/>
    <s v="6.10.08"/>
    <x v="0"/>
    <d v="2024-02-01T00:00:00"/>
    <d v="2024-06-21T00:00:00"/>
    <s v="ewoolsey"/>
    <s v="fbarbosa"/>
    <n v="11410.7"/>
    <m/>
    <s v="C"/>
    <s v="Labor"/>
    <s v="TEC"/>
    <m/>
    <s v="JLAB"/>
    <s v="PED"/>
    <s v="DET"/>
    <x v="6"/>
    <m/>
    <m/>
    <m/>
    <m/>
    <m/>
    <m/>
    <m/>
    <m/>
    <n v="11410.7"/>
    <m/>
    <m/>
    <m/>
    <m/>
    <m/>
    <m/>
    <m/>
    <m/>
    <m/>
    <m/>
    <x v="0"/>
    <x v="0"/>
    <m/>
  </r>
  <r>
    <s v=""/>
    <s v=" E1008_13260"/>
    <s v="Hadronic Calorimetry - Barrel HCal - Outer - HV power patch panel fabrication drawings"/>
    <s v="6.10.08"/>
    <x v="0"/>
    <d v="2024-11-15T00:00:00"/>
    <d v="2025-04-11T00:00:00"/>
    <s v="ewoolsey"/>
    <s v="fbarbosa"/>
    <n v="2938.25"/>
    <m/>
    <s v="C"/>
    <s v="Labor"/>
    <s v="TEC"/>
    <m/>
    <s v="JLAB"/>
    <s v="PED"/>
    <s v="DET"/>
    <x v="6"/>
    <m/>
    <m/>
    <m/>
    <m/>
    <m/>
    <m/>
    <m/>
    <m/>
    <m/>
    <n v="2938.25"/>
    <m/>
    <m/>
    <m/>
    <m/>
    <m/>
    <m/>
    <m/>
    <m/>
    <m/>
    <x v="0"/>
    <x v="0"/>
    <m/>
  </r>
  <r>
    <s v=""/>
    <s v=" E1008_13270"/>
    <s v="Hadronic Calorimetry - Barrel HCal - Outer - Long power cables and system schematics"/>
    <s v="6.10.08"/>
    <x v="0"/>
    <d v="2025-04-14T00:00:00"/>
    <d v="2025-09-03T00:00:00"/>
    <s v="ewoolsey"/>
    <s v="fbarbosa"/>
    <n v="11753.02"/>
    <m/>
    <s v="C"/>
    <s v="Labor"/>
    <s v="TEC"/>
    <m/>
    <s v="JLAB"/>
    <s v="PED"/>
    <s v="DET"/>
    <x v="6"/>
    <m/>
    <m/>
    <m/>
    <m/>
    <m/>
    <m/>
    <m/>
    <m/>
    <m/>
    <n v="11753.02"/>
    <m/>
    <m/>
    <m/>
    <m/>
    <m/>
    <m/>
    <m/>
    <m/>
    <m/>
    <x v="0"/>
    <x v="0"/>
    <m/>
  </r>
  <r>
    <s v=""/>
    <s v=" E1008_13280"/>
    <s v="Hadronic Calorimetry - Barrel HCal - Outer - Power supply evaluation and testing"/>
    <s v="6.10.08"/>
    <x v="0"/>
    <d v="2025-09-04T00:00:00"/>
    <d v="2026-01-30T00:00:00"/>
    <s v="ewoolsey"/>
    <s v="fbarbosa"/>
    <n v="5266.89"/>
    <m/>
    <s v="C"/>
    <s v="Labor"/>
    <s v="TEC"/>
    <m/>
    <s v="JLAB"/>
    <s v="PED"/>
    <s v="DET"/>
    <x v="6"/>
    <m/>
    <m/>
    <m/>
    <m/>
    <m/>
    <m/>
    <m/>
    <m/>
    <m/>
    <n v="1000.71"/>
    <n v="4266.18"/>
    <m/>
    <m/>
    <m/>
    <m/>
    <m/>
    <m/>
    <m/>
    <m/>
    <x v="0"/>
    <x v="0"/>
    <m/>
  </r>
  <r>
    <s v=""/>
    <s v=" E1008_13290"/>
    <s v="Hadronic Calorimetry - Barrel HCal - Outer - Power supply connection cable specifications/schematics"/>
    <s v="6.10.08"/>
    <x v="0"/>
    <d v="2026-02-02T00:00:00"/>
    <d v="2026-03-30T00:00:00"/>
    <s v="ewoolsey"/>
    <s v="fbarbosa"/>
    <n v="5296.2"/>
    <m/>
    <s v="C"/>
    <s v="Labor"/>
    <s v="TEC"/>
    <m/>
    <s v="JLAB"/>
    <s v="PED"/>
    <s v="DET"/>
    <x v="6"/>
    <m/>
    <m/>
    <m/>
    <m/>
    <m/>
    <m/>
    <m/>
    <m/>
    <m/>
    <m/>
    <n v="5296.2"/>
    <m/>
    <m/>
    <m/>
    <m/>
    <m/>
    <m/>
    <m/>
    <m/>
    <x v="0"/>
    <x v="0"/>
    <m/>
  </r>
  <r>
    <s v=""/>
    <s v=" E1008_13245"/>
    <s v="Hadronic Calorimetry - Barrel HCal - Outer - Signal cable specifiction and interface design"/>
    <s v="6.10.08"/>
    <x v="0"/>
    <d v="2023-09-05T00:00:00"/>
    <d v="2024-01-31T00:00:00"/>
    <s v="ewoolsey"/>
    <s v="fbarbosa"/>
    <n v="11347.55"/>
    <m/>
    <s v="C"/>
    <s v="Labor"/>
    <s v="TEC"/>
    <m/>
    <s v="JLAB"/>
    <s v="PED"/>
    <s v="DET"/>
    <x v="6"/>
    <m/>
    <m/>
    <m/>
    <m/>
    <m/>
    <m/>
    <m/>
    <n v="2156.0300000000002"/>
    <n v="9191.52"/>
    <m/>
    <m/>
    <m/>
    <m/>
    <m/>
    <m/>
    <m/>
    <m/>
    <m/>
    <m/>
    <x v="0"/>
    <x v="0"/>
    <m/>
  </r>
  <r>
    <s v=""/>
    <s v=" E1008_13255"/>
    <s v="Hadronic Calorimetry - Barrel HCal - Outer - Signal patch panel fabrication drawings"/>
    <s v="6.10.08"/>
    <x v="0"/>
    <d v="2024-06-24T00:00:00"/>
    <d v="2024-11-14T00:00:00"/>
    <s v="ewoolsey"/>
    <s v="fbarbosa"/>
    <n v="2879.2"/>
    <m/>
    <s v="C"/>
    <s v="Labor"/>
    <s v="TEC"/>
    <m/>
    <s v="JLAB"/>
    <s v="PED"/>
    <s v="DET"/>
    <x v="6"/>
    <m/>
    <m/>
    <m/>
    <m/>
    <m/>
    <m/>
    <m/>
    <m/>
    <n v="1986.65"/>
    <n v="892.55"/>
    <m/>
    <m/>
    <m/>
    <m/>
    <m/>
    <m/>
    <m/>
    <m/>
    <m/>
    <x v="0"/>
    <x v="0"/>
    <m/>
  </r>
  <r>
    <s v=""/>
    <s v=" E1008_13480"/>
    <s v="Hadronic Calorimetry - Hadron Endcap HCal - HV cable system schematics and interface design"/>
    <s v="6.10.08"/>
    <x v="0"/>
    <d v="2023-12-29T00:00:00"/>
    <d v="2024-08-01T00:00:00"/>
    <s v="ewoolsey"/>
    <s v="fbarbosa"/>
    <n v="11410.7"/>
    <m/>
    <s v="C"/>
    <s v="Labor"/>
    <s v="TEC"/>
    <m/>
    <s v="JLAB"/>
    <s v="PED"/>
    <s v="DET"/>
    <x v="6"/>
    <m/>
    <m/>
    <m/>
    <m/>
    <m/>
    <m/>
    <m/>
    <m/>
    <n v="11410.7"/>
    <m/>
    <m/>
    <m/>
    <m/>
    <m/>
    <m/>
    <m/>
    <m/>
    <m/>
    <m/>
    <x v="0"/>
    <x v="0"/>
    <m/>
  </r>
  <r>
    <s v=""/>
    <s v=" E1008_13500"/>
    <s v="Hadronic Calorimetry - Hadron Endcap HCal - HV power patch panel fabrication drawings"/>
    <s v="6.10.08"/>
    <x v="0"/>
    <d v="2028-04-14T00:00:00"/>
    <d v="2028-11-16T00:00:00"/>
    <s v="ewoolsey"/>
    <s v="fbarbosa"/>
    <n v="3231.26"/>
    <m/>
    <s v="C"/>
    <s v="Labor"/>
    <s v="TEC"/>
    <m/>
    <s v="JLAB"/>
    <s v="PED"/>
    <s v="DET"/>
    <x v="6"/>
    <m/>
    <m/>
    <m/>
    <m/>
    <m/>
    <m/>
    <m/>
    <m/>
    <m/>
    <m/>
    <m/>
    <m/>
    <n v="2541.92"/>
    <n v="689.33"/>
    <m/>
    <m/>
    <m/>
    <m/>
    <m/>
    <x v="0"/>
    <x v="0"/>
    <m/>
  </r>
  <r>
    <s v=""/>
    <s v=" E1008_13510"/>
    <s v="Hadronic Calorimetry - Hadron Endcap HCal - Long power cables and system schematics"/>
    <s v="6.10.08"/>
    <x v="0"/>
    <d v="2028-11-17T00:00:00"/>
    <d v="2029-04-13T00:00:00"/>
    <s v="ewoolsey"/>
    <s v="fbarbosa"/>
    <n v="13228.12"/>
    <m/>
    <s v="C"/>
    <s v="Labor"/>
    <s v="TEC"/>
    <m/>
    <s v="JLAB"/>
    <s v="PED"/>
    <s v="DET"/>
    <x v="6"/>
    <m/>
    <m/>
    <m/>
    <m/>
    <m/>
    <m/>
    <m/>
    <m/>
    <m/>
    <m/>
    <m/>
    <m/>
    <m/>
    <n v="13228.12"/>
    <m/>
    <m/>
    <m/>
    <m/>
    <m/>
    <x v="0"/>
    <x v="0"/>
    <m/>
  </r>
  <r>
    <s v=""/>
    <s v=" E1008_13520"/>
    <s v="Hadronic Calorimetry - Hadron Endcap HCal - Power supply evaluation and testing"/>
    <s v="6.10.08"/>
    <x v="0"/>
    <d v="2029-04-16T00:00:00"/>
    <d v="2029-09-05T00:00:00"/>
    <s v="ewoolsey"/>
    <s v="fbarbosa"/>
    <n v="5787.3"/>
    <m/>
    <s v="C"/>
    <s v="Labor"/>
    <s v="TEC"/>
    <m/>
    <s v="JLAB"/>
    <s v="PED"/>
    <s v="DET"/>
    <x v="6"/>
    <m/>
    <m/>
    <m/>
    <m/>
    <m/>
    <m/>
    <m/>
    <m/>
    <m/>
    <m/>
    <m/>
    <m/>
    <m/>
    <n v="5787.3"/>
    <m/>
    <m/>
    <m/>
    <m/>
    <m/>
    <x v="0"/>
    <x v="0"/>
    <m/>
  </r>
  <r>
    <s v=""/>
    <s v=" E1008_13530"/>
    <s v="Hadronic Calorimetry - Hadron Endcap HCal - Power supply connection cable specifications/schematics"/>
    <s v="6.10.08"/>
    <x v="0"/>
    <d v="2029-09-06T00:00:00"/>
    <d v="1930-02-01T00:00:00"/>
    <s v="ewoolsey"/>
    <s v="fbarbosa"/>
    <n v="5931.41"/>
    <m/>
    <s v="C"/>
    <s v="Labor"/>
    <s v="TEC"/>
    <m/>
    <s v="JLAB"/>
    <s v="PED"/>
    <s v="DET"/>
    <x v="6"/>
    <m/>
    <m/>
    <m/>
    <m/>
    <m/>
    <m/>
    <m/>
    <m/>
    <m/>
    <m/>
    <m/>
    <m/>
    <m/>
    <n v="1008.34"/>
    <n v="4923.07"/>
    <m/>
    <m/>
    <m/>
    <m/>
    <x v="0"/>
    <x v="0"/>
    <m/>
  </r>
  <r>
    <s v=""/>
    <s v=" E1008_13485"/>
    <s v="Hadronic Calorimetry - Hadron Endcap HCal - Signal cable specifiction and interface design"/>
    <s v="6.10.08"/>
    <x v="0"/>
    <d v="2023-12-29T00:00:00"/>
    <d v="2024-08-01T00:00:00"/>
    <s v="ewoolsey"/>
    <s v="fbarbosa"/>
    <n v="11410.7"/>
    <m/>
    <s v="C"/>
    <s v="Labor"/>
    <s v="TEC"/>
    <m/>
    <s v="JLAB"/>
    <s v="PED"/>
    <s v="DET"/>
    <x v="6"/>
    <m/>
    <m/>
    <m/>
    <m/>
    <m/>
    <m/>
    <m/>
    <m/>
    <n v="11410.7"/>
    <m/>
    <m/>
    <m/>
    <m/>
    <m/>
    <m/>
    <m/>
    <m/>
    <m/>
    <m/>
    <x v="0"/>
    <x v="0"/>
    <m/>
  </r>
  <r>
    <s v=""/>
    <s v=" E1008_13505"/>
    <s v="Hadronic Calorimetry - Hadron Endcap HCal - Signal patch panel fabrication drawings"/>
    <s v="6.10.08"/>
    <x v="0"/>
    <d v="2024-08-02T00:00:00"/>
    <d v="2025-03-12T00:00:00"/>
    <s v="ewoolsey"/>
    <s v="fbarbosa"/>
    <n v="2914.86"/>
    <m/>
    <s v="C"/>
    <s v="Labor"/>
    <s v="TEC"/>
    <m/>
    <s v="JLAB"/>
    <s v="PED"/>
    <s v="DET"/>
    <x v="6"/>
    <m/>
    <m/>
    <m/>
    <m/>
    <m/>
    <m/>
    <m/>
    <m/>
    <n v="796.73"/>
    <n v="2118.13"/>
    <m/>
    <m/>
    <m/>
    <m/>
    <m/>
    <m/>
    <m/>
    <m/>
    <m/>
    <x v="0"/>
    <x v="0"/>
    <m/>
  </r>
  <r>
    <s v=""/>
    <s v=" E1008_15035"/>
    <s v="Calorimeter Digitizers - HV cable system schematics and interface design"/>
    <s v="6.10.08"/>
    <x v="0"/>
    <d v="2028-07-31T00:00:00"/>
    <d v="2028-11-22T00:00:00"/>
    <s v="ewoolsey"/>
    <s v="fbarbosa"/>
    <n v="13016.22"/>
    <m/>
    <s v="C"/>
    <s v="Labor"/>
    <s v="TEC"/>
    <m/>
    <s v="JLAB"/>
    <s v="Const"/>
    <s v="DET"/>
    <x v="6"/>
    <m/>
    <m/>
    <m/>
    <m/>
    <m/>
    <m/>
    <m/>
    <m/>
    <m/>
    <m/>
    <m/>
    <m/>
    <n v="7158.92"/>
    <n v="5857.3"/>
    <m/>
    <m/>
    <m/>
    <m/>
    <m/>
    <x v="0"/>
    <x v="0"/>
    <m/>
  </r>
  <r>
    <s v=""/>
    <s v=" E1008_14940"/>
    <s v="Calorimeter Digitizers - Long power cables and system schematics"/>
    <s v="6.10.08"/>
    <x v="0"/>
    <d v="2027-06-03T00:00:00"/>
    <d v="2027-09-24T00:00:00"/>
    <s v="ewoolsey"/>
    <s v="fbarbosa"/>
    <n v="12468.78"/>
    <m/>
    <s v="C"/>
    <s v="Labor"/>
    <s v="TEC"/>
    <m/>
    <s v="JLAB"/>
    <s v="Const"/>
    <s v="DET"/>
    <x v="7"/>
    <m/>
    <m/>
    <m/>
    <m/>
    <m/>
    <m/>
    <m/>
    <m/>
    <m/>
    <m/>
    <m/>
    <n v="12468.78"/>
    <m/>
    <m/>
    <m/>
    <m/>
    <m/>
    <m/>
    <m/>
    <x v="0"/>
    <x v="0"/>
    <m/>
  </r>
  <r>
    <s v=""/>
    <s v=" E1008_14950"/>
    <s v="Calorimeter Digitizers - Power supply evaluation and testing"/>
    <s v="6.10.08"/>
    <x v="0"/>
    <d v="2027-09-27T00:00:00"/>
    <d v="2028-02-23T00:00:00"/>
    <s v="ewoolsey"/>
    <s v="fbarbosa"/>
    <n v="5612.2"/>
    <m/>
    <s v="C"/>
    <s v="Labor"/>
    <s v="TEC"/>
    <m/>
    <s v="JLAB"/>
    <s v="Const"/>
    <s v="DET"/>
    <x v="7"/>
    <m/>
    <m/>
    <m/>
    <m/>
    <m/>
    <m/>
    <m/>
    <m/>
    <m/>
    <m/>
    <m/>
    <n v="224.49"/>
    <n v="5387.71"/>
    <m/>
    <m/>
    <m/>
    <m/>
    <m/>
    <m/>
    <x v="0"/>
    <x v="0"/>
    <m/>
  </r>
  <r>
    <s v=""/>
    <s v=" E1008_14960"/>
    <s v="Calorimeter Digitizers - Power supply connection cable specifications/schematics"/>
    <s v="6.10.08"/>
    <x v="0"/>
    <d v="2028-02-24T00:00:00"/>
    <d v="2028-03-22T00:00:00"/>
    <s v="ewoolsey"/>
    <s v="fbarbosa"/>
    <n v="5618.74"/>
    <m/>
    <s v="C"/>
    <s v="Labor"/>
    <s v="TEC"/>
    <m/>
    <s v="JLAB"/>
    <s v="Const"/>
    <s v="DET"/>
    <x v="7"/>
    <m/>
    <m/>
    <m/>
    <m/>
    <m/>
    <m/>
    <m/>
    <m/>
    <m/>
    <m/>
    <m/>
    <m/>
    <n v="5618.74"/>
    <m/>
    <m/>
    <m/>
    <m/>
    <m/>
    <m/>
    <x v="0"/>
    <x v="0"/>
    <m/>
  </r>
  <r>
    <s v=""/>
    <s v=" E1008_15030"/>
    <s v="Calorimeter Digitizers - Signal cable specifiction and interface design"/>
    <s v="6.10.08"/>
    <x v="0"/>
    <d v="2028-04-06T00:00:00"/>
    <d v="2028-07-28T00:00:00"/>
    <s v="ewoolsey"/>
    <s v="fbarbosa"/>
    <n v="12842.84"/>
    <m/>
    <s v="C"/>
    <s v="Labor"/>
    <s v="TEC"/>
    <m/>
    <s v="JLAB"/>
    <s v="Const"/>
    <s v="DET"/>
    <x v="6"/>
    <m/>
    <m/>
    <m/>
    <m/>
    <m/>
    <m/>
    <m/>
    <m/>
    <m/>
    <m/>
    <m/>
    <m/>
    <n v="12842.84"/>
    <m/>
    <m/>
    <m/>
    <m/>
    <m/>
    <m/>
    <x v="0"/>
    <x v="0"/>
    <m/>
  </r>
  <r>
    <s v=""/>
    <s v=" E1008_15040"/>
    <s v="Calorimeter Digitizers - Signal patch panel fabrication drawings"/>
    <s v="6.10.08"/>
    <x v="0"/>
    <d v="2028-11-27T00:00:00"/>
    <d v="2029-03-22T00:00:00"/>
    <s v="ewoolsey"/>
    <s v="fbarbosa"/>
    <n v="3307.03"/>
    <m/>
    <s v="C"/>
    <s v="Labor"/>
    <s v="TEC"/>
    <m/>
    <s v="JLAB"/>
    <s v="Const"/>
    <s v="DET"/>
    <x v="6"/>
    <m/>
    <m/>
    <m/>
    <m/>
    <m/>
    <m/>
    <m/>
    <m/>
    <m/>
    <m/>
    <m/>
    <m/>
    <m/>
    <n v="3307.03"/>
    <m/>
    <m/>
    <m/>
    <m/>
    <m/>
    <x v="0"/>
    <x v="0"/>
    <m/>
  </r>
  <r>
    <s v=""/>
    <s v=" E1008_15310"/>
    <s v="Auxiliary Detectors - Roman Pots - HV cable system schematics and interface design"/>
    <s v="6.10.08"/>
    <x v="0"/>
    <d v="2023-12-18T00:00:00"/>
    <d v="2024-05-09T00:00:00"/>
    <s v="ewoolsey"/>
    <s v="fbarbosa"/>
    <n v="11410.7"/>
    <m/>
    <s v="C"/>
    <s v="Labor"/>
    <s v="TEC"/>
    <m/>
    <s v="JLAB"/>
    <s v="PED"/>
    <s v="DET"/>
    <x v="6"/>
    <m/>
    <m/>
    <m/>
    <m/>
    <m/>
    <m/>
    <m/>
    <m/>
    <n v="11410.7"/>
    <m/>
    <m/>
    <m/>
    <m/>
    <m/>
    <m/>
    <m/>
    <m/>
    <m/>
    <m/>
    <x v="0"/>
    <x v="0"/>
    <m/>
  </r>
  <r>
    <s v=""/>
    <s v=" E1008_15320"/>
    <s v="Auxiliary Detectors - Roman Pots - HV power patch panel fabrication drawings"/>
    <s v="6.10.08"/>
    <x v="0"/>
    <d v="2026-10-27T00:00:00"/>
    <d v="2027-03-24T00:00:00"/>
    <s v="ewoolsey"/>
    <s v="fbarbosa"/>
    <n v="3117.19"/>
    <m/>
    <s v="C"/>
    <s v="Labor"/>
    <s v="TEC"/>
    <m/>
    <s v="JLAB"/>
    <s v="PED"/>
    <s v="DET"/>
    <x v="6"/>
    <m/>
    <m/>
    <m/>
    <m/>
    <m/>
    <m/>
    <m/>
    <m/>
    <m/>
    <m/>
    <m/>
    <n v="3117.19"/>
    <m/>
    <m/>
    <m/>
    <m/>
    <m/>
    <m/>
    <m/>
    <x v="0"/>
    <x v="0"/>
    <m/>
  </r>
  <r>
    <s v=""/>
    <s v=" E1008_15325"/>
    <s v="Long Power Cables &amp; System Schematics - Auxiliary Detectors - Roman Pots"/>
    <s v="6.10.08"/>
    <x v="0"/>
    <d v="2027-03-25T00:00:00"/>
    <d v="2027-08-13T00:00:00"/>
    <s v="ewoolsey"/>
    <s v="fbarbosa"/>
    <n v="12468.78"/>
    <m/>
    <s v="C"/>
    <s v="Labor"/>
    <s v="TEC"/>
    <m/>
    <s v="JLAB"/>
    <s v="PED"/>
    <s v="DET"/>
    <x v="6"/>
    <m/>
    <m/>
    <m/>
    <m/>
    <m/>
    <m/>
    <m/>
    <m/>
    <m/>
    <m/>
    <m/>
    <n v="12468.78"/>
    <m/>
    <m/>
    <m/>
    <m/>
    <m/>
    <m/>
    <m/>
    <x v="0"/>
    <x v="0"/>
    <m/>
  </r>
  <r>
    <s v=""/>
    <s v=" E1008_15340"/>
    <s v="Auxiliary Detectors - Roman Pots - Power supply evaluation and testing"/>
    <s v="6.10.08"/>
    <x v="0"/>
    <d v="2027-08-16T00:00:00"/>
    <d v="2027-08-24T00:00:00"/>
    <s v="ewoolsey"/>
    <s v="fbarbosa"/>
    <n v="5455.09"/>
    <m/>
    <s v="C"/>
    <s v="Labor"/>
    <s v="TEC"/>
    <m/>
    <s v="JLAB"/>
    <s v="PED"/>
    <s v="DET"/>
    <x v="6"/>
    <m/>
    <m/>
    <m/>
    <m/>
    <m/>
    <m/>
    <m/>
    <m/>
    <m/>
    <m/>
    <m/>
    <n v="5455.09"/>
    <m/>
    <m/>
    <m/>
    <m/>
    <m/>
    <m/>
    <m/>
    <x v="0"/>
    <x v="0"/>
    <m/>
  </r>
  <r>
    <s v=""/>
    <s v=" E1008_15350"/>
    <s v="Auxiliary Detectors - Roman Pots - Power supply connection cable specifications/schematics"/>
    <s v="6.10.08"/>
    <x v="0"/>
    <d v="2027-08-25T00:00:00"/>
    <d v="2027-09-02T00:00:00"/>
    <s v="ewoolsey"/>
    <s v="fbarbosa"/>
    <n v="5455.09"/>
    <m/>
    <s v="C"/>
    <s v="Labor"/>
    <s v="TEC"/>
    <m/>
    <s v="JLAB"/>
    <s v="PED"/>
    <s v="DET"/>
    <x v="6"/>
    <m/>
    <m/>
    <m/>
    <m/>
    <m/>
    <m/>
    <m/>
    <m/>
    <m/>
    <m/>
    <m/>
    <n v="5455.09"/>
    <m/>
    <m/>
    <m/>
    <m/>
    <m/>
    <m/>
    <m/>
    <x v="0"/>
    <x v="0"/>
    <m/>
  </r>
  <r>
    <s v=""/>
    <s v=" E1008_15305"/>
    <s v="Auxiliary Detectors - Roman Pots - Signal cable specifiction and interface design"/>
    <s v="6.10.08"/>
    <x v="0"/>
    <d v="2023-07-24T00:00:00"/>
    <d v="2023-12-15T00:00:00"/>
    <s v="ewoolsey"/>
    <s v="fbarbosa"/>
    <n v="11247.84"/>
    <m/>
    <s v="C"/>
    <s v="Labor"/>
    <s v="TEC"/>
    <m/>
    <s v="JLAB"/>
    <s v="PED"/>
    <s v="DET"/>
    <x v="6"/>
    <m/>
    <m/>
    <m/>
    <m/>
    <m/>
    <m/>
    <m/>
    <n v="5511.44"/>
    <n v="5736.4"/>
    <m/>
    <m/>
    <m/>
    <m/>
    <m/>
    <m/>
    <m/>
    <m/>
    <m/>
    <m/>
    <x v="0"/>
    <x v="0"/>
    <m/>
  </r>
  <r>
    <s v=""/>
    <s v=" E1008_15315"/>
    <s v="Auxiliary Detectors - Roman Pots - Signal patch panel fabrication drawings"/>
    <s v="6.10.08"/>
    <x v="0"/>
    <d v="2024-05-10T00:00:00"/>
    <d v="2024-10-01T00:00:00"/>
    <s v="ewoolsey"/>
    <s v="fbarbosa"/>
    <n v="2853.53"/>
    <m/>
    <s v="C"/>
    <s v="Labor"/>
    <s v="TEC"/>
    <m/>
    <s v="JLAB"/>
    <s v="PED"/>
    <s v="DET"/>
    <x v="6"/>
    <m/>
    <m/>
    <m/>
    <m/>
    <m/>
    <m/>
    <m/>
    <m/>
    <n v="2824.99"/>
    <n v="28.54"/>
    <m/>
    <m/>
    <m/>
    <m/>
    <m/>
    <m/>
    <m/>
    <m/>
    <m/>
    <x v="0"/>
    <x v="0"/>
    <m/>
  </r>
  <r>
    <s v=""/>
    <s v=" E1008_15640"/>
    <s v="Auxiliary Detectors - Off-Momentum Detector OMD - HV cable system schematics and interface design (In Kind)"/>
    <s v="6.10.08"/>
    <x v="3"/>
    <d v="2024-04-12T00:00:00"/>
    <d v="2024-09-03T00:00:00"/>
    <s v="ewoolsey"/>
    <s v="fbarbosa"/>
    <n v="11410.7"/>
    <m/>
    <s v="C"/>
    <s v="Labor"/>
    <s v="TEC"/>
    <m/>
    <s v="JLAB"/>
    <s v="PED"/>
    <s v="DET"/>
    <x v="6"/>
    <m/>
    <m/>
    <m/>
    <m/>
    <m/>
    <m/>
    <m/>
    <m/>
    <n v="11410.7"/>
    <m/>
    <m/>
    <m/>
    <m/>
    <m/>
    <m/>
    <m/>
    <m/>
    <m/>
    <m/>
    <x v="0"/>
    <x v="0"/>
    <m/>
  </r>
  <r>
    <s v=""/>
    <s v=" E1008_15650"/>
    <s v="Auxiliary Detectors - Off-Momentum Detector OMD - HV power patch panel fabrication drawings (In Kind)"/>
    <s v="6.10.08"/>
    <x v="0"/>
    <d v="2027-01-26T00:00:00"/>
    <d v="2027-06-16T00:00:00"/>
    <s v="ewoolsey"/>
    <s v="fbarbosa"/>
    <n v="3117.19"/>
    <m/>
    <s v="C"/>
    <s v="Labor"/>
    <s v="TEC"/>
    <m/>
    <s v="JLAB"/>
    <s v="PED"/>
    <s v="DET"/>
    <x v="6"/>
    <m/>
    <m/>
    <m/>
    <m/>
    <m/>
    <m/>
    <m/>
    <m/>
    <m/>
    <m/>
    <m/>
    <n v="3117.19"/>
    <m/>
    <m/>
    <m/>
    <m/>
    <m/>
    <m/>
    <m/>
    <x v="0"/>
    <x v="0"/>
    <m/>
  </r>
  <r>
    <s v=""/>
    <s v=" E1008_15660"/>
    <s v="Auxiliary Detectors - Off-Momentum Detector OMD - Long power cables and system schematics (In Kind)"/>
    <s v="6.10.08"/>
    <x v="0"/>
    <d v="2027-06-17T00:00:00"/>
    <d v="2027-11-08T00:00:00"/>
    <s v="ewoolsey"/>
    <s v="fbarbosa"/>
    <n v="12566.03"/>
    <m/>
    <s v="C"/>
    <s v="Labor"/>
    <s v="TEC"/>
    <m/>
    <s v="JLAB"/>
    <s v="PED"/>
    <s v="DET"/>
    <x v="6"/>
    <m/>
    <m/>
    <m/>
    <m/>
    <m/>
    <m/>
    <m/>
    <m/>
    <m/>
    <m/>
    <m/>
    <n v="9298.86"/>
    <n v="3267.17"/>
    <m/>
    <m/>
    <m/>
    <m/>
    <m/>
    <m/>
    <x v="0"/>
    <x v="0"/>
    <m/>
  </r>
  <r>
    <s v=""/>
    <s v=" E1008_15670"/>
    <s v="Auxiliary Detectors - Off-Momentum Detector OMD - Power supply evaluation and testing (In Kind)"/>
    <s v="6.10.08"/>
    <x v="0"/>
    <d v="2027-11-09T00:00:00"/>
    <d v="2028-04-05T00:00:00"/>
    <s v="ewoolsey"/>
    <s v="fbarbosa"/>
    <n v="5618.74"/>
    <m/>
    <s v="C"/>
    <s v="Labor"/>
    <s v="TEC"/>
    <m/>
    <s v="JLAB"/>
    <s v="PED"/>
    <s v="DET"/>
    <x v="6"/>
    <m/>
    <m/>
    <m/>
    <m/>
    <m/>
    <m/>
    <m/>
    <m/>
    <m/>
    <m/>
    <m/>
    <m/>
    <n v="5618.74"/>
    <m/>
    <m/>
    <m/>
    <m/>
    <m/>
    <m/>
    <x v="0"/>
    <x v="0"/>
    <m/>
  </r>
  <r>
    <s v=""/>
    <s v=" E1008_15680"/>
    <s v="Auxiliary Detectors - Off-Momentum Detector OMD - Power supply connection cable specifications/schematics (In Kind)"/>
    <s v="6.10.08"/>
    <x v="0"/>
    <d v="2028-04-06T00:00:00"/>
    <d v="2028-04-14T00:00:00"/>
    <s v="ewoolsey"/>
    <s v="fbarbosa"/>
    <n v="5618.74"/>
    <m/>
    <s v="C"/>
    <s v="Labor"/>
    <s v="TEC"/>
    <m/>
    <s v="JLAB"/>
    <s v="PED"/>
    <s v="DET"/>
    <x v="6"/>
    <m/>
    <m/>
    <m/>
    <m/>
    <m/>
    <m/>
    <m/>
    <m/>
    <m/>
    <m/>
    <m/>
    <m/>
    <n v="5618.74"/>
    <m/>
    <m/>
    <m/>
    <m/>
    <m/>
    <m/>
    <x v="0"/>
    <x v="0"/>
    <m/>
  </r>
  <r>
    <s v=""/>
    <s v=" E1008_15615"/>
    <s v="Auxiliary Detectors - Off-Momentum Detector OMD - Signal cable specifiction and interface design (In Kind)"/>
    <s v="6.10.08"/>
    <x v="3"/>
    <d v="2023-11-16T00:00:00"/>
    <d v="2024-04-11T00:00:00"/>
    <s v="ewoolsey"/>
    <s v="fbarbosa"/>
    <n v="11410.7"/>
    <m/>
    <s v="C"/>
    <s v="Labor"/>
    <s v="TEC"/>
    <m/>
    <s v="JLAB"/>
    <s v="PED"/>
    <s v="DET"/>
    <x v="6"/>
    <m/>
    <m/>
    <m/>
    <m/>
    <m/>
    <m/>
    <m/>
    <m/>
    <n v="11410.7"/>
    <m/>
    <m/>
    <m/>
    <m/>
    <m/>
    <m/>
    <m/>
    <m/>
    <m/>
    <m/>
    <x v="0"/>
    <x v="0"/>
    <m/>
  </r>
  <r>
    <s v=""/>
    <s v=" E1008_15645"/>
    <s v="Auxiliary Detectors - Off-Momentum Detector OMD - Signal patch panel fabrication drawings (In Kind)"/>
    <s v="6.10.08"/>
    <x v="0"/>
    <d v="2026-08-27T00:00:00"/>
    <d v="2027-01-25T00:00:00"/>
    <s v="ewoolsey"/>
    <s v="fbarbosa"/>
    <n v="3095.4"/>
    <m/>
    <s v="C"/>
    <s v="Labor"/>
    <s v="TEC"/>
    <m/>
    <s v="JLAB"/>
    <s v="PED"/>
    <s v="DET"/>
    <x v="6"/>
    <m/>
    <m/>
    <m/>
    <m/>
    <m/>
    <m/>
    <m/>
    <m/>
    <m/>
    <m/>
    <n v="742.9"/>
    <n v="2352.5100000000002"/>
    <m/>
    <m/>
    <m/>
    <m/>
    <m/>
    <m/>
    <m/>
    <x v="0"/>
    <x v="0"/>
    <m/>
  </r>
  <r>
    <s v=""/>
    <s v=" E1008_15890"/>
    <s v="Auxiliary Detectors - B0 Detector - HV cable system schematics and interface design"/>
    <s v="6.10.08"/>
    <x v="0"/>
    <d v="2024-04-12T00:00:00"/>
    <d v="2024-09-03T00:00:00"/>
    <s v="ewoolsey"/>
    <s v="fbarbosa"/>
    <n v="11410.7"/>
    <m/>
    <s v="C"/>
    <s v="Labor"/>
    <s v="TEC"/>
    <m/>
    <s v="JLAB"/>
    <s v="PED"/>
    <s v="DET"/>
    <x v="6"/>
    <m/>
    <m/>
    <m/>
    <m/>
    <m/>
    <m/>
    <m/>
    <m/>
    <n v="11410.7"/>
    <m/>
    <m/>
    <m/>
    <m/>
    <m/>
    <m/>
    <m/>
    <m/>
    <m/>
    <m/>
    <x v="0"/>
    <x v="0"/>
    <m/>
  </r>
  <r>
    <s v=""/>
    <s v=" E1008_15900"/>
    <s v="Auxiliary Detectors - B0 Detector - HV power patch panel fabrication drawings"/>
    <s v="6.10.08"/>
    <x v="0"/>
    <d v="2024-09-04T00:00:00"/>
    <d v="2025-01-30T00:00:00"/>
    <s v="ewoolsey"/>
    <s v="fbarbosa"/>
    <n v="2921.99"/>
    <m/>
    <s v="C"/>
    <s v="Labor"/>
    <s v="TEC"/>
    <m/>
    <s v="JLAB"/>
    <s v="PED"/>
    <s v="DET"/>
    <x v="6"/>
    <m/>
    <m/>
    <m/>
    <m/>
    <m/>
    <m/>
    <m/>
    <m/>
    <n v="555.17999999999995"/>
    <n v="2366.8200000000002"/>
    <m/>
    <m/>
    <m/>
    <m/>
    <m/>
    <m/>
    <m/>
    <m/>
    <m/>
    <x v="0"/>
    <x v="0"/>
    <m/>
  </r>
  <r>
    <s v=""/>
    <s v=" E1008_15910"/>
    <s v="Auxiliary Detectors - B0 Detector - Long power cables and system schematics"/>
    <s v="6.10.08"/>
    <x v="0"/>
    <d v="2024-09-04T00:00:00"/>
    <d v="2025-01-30T00:00:00"/>
    <s v="ewoolsey"/>
    <s v="fbarbosa"/>
    <n v="11687.98"/>
    <m/>
    <s v="C"/>
    <s v="Labor"/>
    <s v="TEC"/>
    <m/>
    <s v="JLAB"/>
    <s v="PED"/>
    <s v="DET"/>
    <x v="6"/>
    <m/>
    <m/>
    <m/>
    <m/>
    <m/>
    <m/>
    <m/>
    <m/>
    <n v="2220.7199999999998"/>
    <n v="9467.26"/>
    <m/>
    <m/>
    <m/>
    <m/>
    <m/>
    <m/>
    <m/>
    <m/>
    <m/>
    <x v="0"/>
    <x v="0"/>
    <m/>
  </r>
  <r>
    <s v=""/>
    <s v=" E1008_15920"/>
    <s v="Auxiliary Detectors - B0 Detector - Power supply evaluation and testing"/>
    <s v="6.10.08"/>
    <x v="0"/>
    <d v="2026-06-03T00:00:00"/>
    <d v="2026-10-23T00:00:00"/>
    <s v="ewoolsey"/>
    <s v="fbarbosa"/>
    <n v="5321.63"/>
    <m/>
    <s v="C"/>
    <s v="Labor"/>
    <s v="TEC"/>
    <m/>
    <s v="JLAB"/>
    <s v="PED"/>
    <s v="DET"/>
    <x v="6"/>
    <m/>
    <m/>
    <m/>
    <m/>
    <m/>
    <m/>
    <m/>
    <m/>
    <m/>
    <m/>
    <n v="4470.17"/>
    <n v="851.46"/>
    <m/>
    <m/>
    <m/>
    <m/>
    <m/>
    <m/>
    <m/>
    <x v="0"/>
    <x v="0"/>
    <m/>
  </r>
  <r>
    <s v=""/>
    <s v=" E1008_15930"/>
    <s v="Auxiliary Detectors - B0 Detector - Power supply connection cable specifications/schematics"/>
    <s v="6.10.08"/>
    <x v="0"/>
    <d v="2026-10-26T00:00:00"/>
    <d v="2027-03-23T00:00:00"/>
    <s v="ewoolsey"/>
    <s v="fbarbosa"/>
    <n v="5455.09"/>
    <m/>
    <s v="C"/>
    <s v="Labor"/>
    <s v="TEC"/>
    <m/>
    <s v="JLAB"/>
    <s v="PED"/>
    <s v="DET"/>
    <x v="6"/>
    <m/>
    <m/>
    <m/>
    <m/>
    <m/>
    <m/>
    <m/>
    <m/>
    <m/>
    <m/>
    <m/>
    <n v="5455.09"/>
    <m/>
    <m/>
    <m/>
    <m/>
    <m/>
    <m/>
    <m/>
    <x v="0"/>
    <x v="0"/>
    <m/>
  </r>
  <r>
    <s v=""/>
    <s v=" E1008_15865"/>
    <s v="Auxiliary Detectors - B0 Detector - Signal cable specifiction and interface design"/>
    <s v="6.10.08"/>
    <x v="0"/>
    <d v="2023-11-16T00:00:00"/>
    <d v="2024-04-11T00:00:00"/>
    <s v="ewoolsey"/>
    <s v="fbarbosa"/>
    <n v="11410.7"/>
    <m/>
    <s v="C"/>
    <s v="Labor"/>
    <s v="TEC"/>
    <m/>
    <s v="JLAB"/>
    <s v="PED"/>
    <s v="DET"/>
    <x v="6"/>
    <m/>
    <m/>
    <m/>
    <m/>
    <m/>
    <m/>
    <m/>
    <m/>
    <n v="11410.7"/>
    <m/>
    <m/>
    <m/>
    <m/>
    <m/>
    <m/>
    <m/>
    <m/>
    <m/>
    <m/>
    <x v="0"/>
    <x v="0"/>
    <m/>
  </r>
  <r>
    <s v=""/>
    <s v=" E1008_15895"/>
    <s v="Auxiliary Detectors - B0 Detector - Signal patch panel fabrication drawings"/>
    <s v="6.10.08"/>
    <x v="0"/>
    <d v="2024-04-12T00:00:00"/>
    <d v="2024-09-03T00:00:00"/>
    <s v="ewoolsey"/>
    <s v="fbarbosa"/>
    <n v="2852.67"/>
    <m/>
    <s v="C"/>
    <s v="Labor"/>
    <s v="TEC"/>
    <m/>
    <s v="JLAB"/>
    <s v="PED"/>
    <s v="DET"/>
    <x v="6"/>
    <m/>
    <m/>
    <m/>
    <m/>
    <m/>
    <m/>
    <m/>
    <m/>
    <n v="2852.67"/>
    <m/>
    <m/>
    <m/>
    <m/>
    <m/>
    <m/>
    <m/>
    <m/>
    <m/>
    <m/>
    <x v="0"/>
    <x v="0"/>
    <m/>
  </r>
  <r>
    <s v=""/>
    <s v=" E1008_16220"/>
    <s v="Luminosity Monitor - HV cable system schematics and interface design (In Kind)"/>
    <s v="6.10.08"/>
    <x v="3"/>
    <d v="2023-07-20T00:00:00"/>
    <d v="2023-12-13T00:00:00"/>
    <s v="ewoolsey"/>
    <s v="fbarbosa"/>
    <n v="11241.2"/>
    <m/>
    <s v="C"/>
    <s v="Labor"/>
    <s v="TEC"/>
    <m/>
    <s v="JLAB"/>
    <s v="PED"/>
    <s v="DET"/>
    <x v="6"/>
    <m/>
    <m/>
    <m/>
    <m/>
    <m/>
    <m/>
    <m/>
    <n v="5733.01"/>
    <n v="5508.19"/>
    <m/>
    <m/>
    <m/>
    <m/>
    <m/>
    <m/>
    <m/>
    <m/>
    <m/>
    <m/>
    <x v="0"/>
    <x v="0"/>
    <m/>
  </r>
  <r>
    <s v=""/>
    <s v=" E1008_16250"/>
    <s v="Luminosity Monitor - HV power patch panel fabrication drawings (In Kind)"/>
    <s v="6.10.08"/>
    <x v="0"/>
    <d v="2024-05-08T00:00:00"/>
    <d v="2024-09-27T00:00:00"/>
    <s v="ewoolsey"/>
    <s v="fbarbosa"/>
    <n v="2852.67"/>
    <m/>
    <s v="C"/>
    <s v="Labor"/>
    <s v="TEC"/>
    <m/>
    <s v="JLAB"/>
    <s v="PED"/>
    <s v="DET"/>
    <x v="6"/>
    <m/>
    <m/>
    <m/>
    <m/>
    <m/>
    <m/>
    <m/>
    <m/>
    <n v="2852.67"/>
    <m/>
    <m/>
    <m/>
    <m/>
    <m/>
    <m/>
    <m/>
    <m/>
    <m/>
    <m/>
    <x v="0"/>
    <x v="0"/>
    <m/>
  </r>
  <r>
    <s v=""/>
    <s v=" E1008_16260"/>
    <s v="Luminosity Monitor - Long power cables and system schematics (In Kind)"/>
    <s v="6.10.08"/>
    <x v="3"/>
    <d v="2024-09-30T00:00:00"/>
    <d v="2025-02-26T00:00:00"/>
    <s v="ewoolsey"/>
    <s v="fbarbosa"/>
    <n v="11749.59"/>
    <m/>
    <s v="C"/>
    <s v="Labor"/>
    <s v="TEC"/>
    <m/>
    <s v="JLAB"/>
    <s v="PED"/>
    <s v="DET"/>
    <x v="6"/>
    <m/>
    <m/>
    <m/>
    <m/>
    <m/>
    <m/>
    <m/>
    <m/>
    <n v="117.5"/>
    <n v="11632.1"/>
    <m/>
    <m/>
    <m/>
    <m/>
    <m/>
    <m/>
    <m/>
    <m/>
    <m/>
    <x v="0"/>
    <x v="0"/>
    <m/>
  </r>
  <r>
    <s v=""/>
    <s v=" E1008_16270"/>
    <s v="Luminosity Monitor - Power supply evaluation and testing (In Kind)"/>
    <s v="6.10.08"/>
    <x v="0"/>
    <d v="2025-02-27T00:00:00"/>
    <d v="2025-07-18T00:00:00"/>
    <s v="ewoolsey"/>
    <s v="fbarbosa"/>
    <n v="5141.9399999999996"/>
    <m/>
    <s v="C"/>
    <s v="Labor"/>
    <s v="TEC"/>
    <m/>
    <s v="JLAB"/>
    <s v="PED"/>
    <s v="DET"/>
    <x v="6"/>
    <m/>
    <m/>
    <m/>
    <m/>
    <m/>
    <m/>
    <m/>
    <m/>
    <m/>
    <n v="5141.9399999999996"/>
    <m/>
    <m/>
    <m/>
    <m/>
    <m/>
    <m/>
    <m/>
    <m/>
    <m/>
    <x v="0"/>
    <x v="0"/>
    <m/>
  </r>
  <r>
    <s v=""/>
    <s v=" E1008_16280"/>
    <s v="Luminosity Monitor - Power supply connection cable specifications/schematics (In Kind)"/>
    <s v="6.10.08"/>
    <x v="0"/>
    <d v="2025-07-21T00:00:00"/>
    <d v="2025-12-12T00:00:00"/>
    <s v="ewoolsey"/>
    <s v="fbarbosa"/>
    <n v="5217.53"/>
    <m/>
    <s v="C"/>
    <s v="Labor"/>
    <s v="TEC"/>
    <m/>
    <s v="JLAB"/>
    <s v="PED"/>
    <s v="DET"/>
    <x v="6"/>
    <m/>
    <m/>
    <m/>
    <m/>
    <m/>
    <m/>
    <m/>
    <m/>
    <m/>
    <n v="2660.94"/>
    <n v="2556.59"/>
    <m/>
    <m/>
    <m/>
    <m/>
    <m/>
    <m/>
    <m/>
    <m/>
    <x v="0"/>
    <x v="0"/>
    <m/>
  </r>
  <r>
    <s v=""/>
    <s v=" E1008_16215"/>
    <s v="Luminosity Monitor - Signal cable specifiction and interface design (In Kind)"/>
    <s v="6.10.08"/>
    <x v="3"/>
    <d v="2023-02-28T00:00:00"/>
    <d v="2023-07-19T00:00:00"/>
    <s v="ewoolsey"/>
    <s v="fbarbosa"/>
    <n v="11078.35"/>
    <m/>
    <s v="C"/>
    <s v="Labor"/>
    <s v="TEC"/>
    <m/>
    <s v="JLAB"/>
    <s v="PED"/>
    <s v="DET"/>
    <x v="6"/>
    <m/>
    <m/>
    <m/>
    <m/>
    <m/>
    <m/>
    <m/>
    <n v="11078.35"/>
    <m/>
    <m/>
    <m/>
    <m/>
    <m/>
    <m/>
    <m/>
    <m/>
    <m/>
    <m/>
    <m/>
    <x v="0"/>
    <x v="0"/>
    <m/>
  </r>
  <r>
    <s v=""/>
    <s v=" E1008_16225"/>
    <s v="Luminosity Monitor - Signal patch panel fabrication drawings (In Kind)"/>
    <s v="6.10.08"/>
    <x v="3"/>
    <d v="2023-12-14T00:00:00"/>
    <d v="2024-05-07T00:00:00"/>
    <s v="ewoolsey"/>
    <s v="fbarbosa"/>
    <n v="2852.67"/>
    <m/>
    <s v="C"/>
    <s v="Labor"/>
    <s v="TEC"/>
    <m/>
    <s v="JLAB"/>
    <s v="PED"/>
    <s v="DET"/>
    <x v="6"/>
    <m/>
    <m/>
    <m/>
    <m/>
    <m/>
    <m/>
    <m/>
    <m/>
    <n v="2852.67"/>
    <m/>
    <m/>
    <m/>
    <m/>
    <m/>
    <m/>
    <m/>
    <m/>
    <m/>
    <m/>
    <x v="0"/>
    <x v="0"/>
    <m/>
  </r>
  <r>
    <s v=""/>
    <s v=" E1008_16385"/>
    <s v="Low Q2 Tagger - HV cable system schematics and interface design"/>
    <s v="6.10.08"/>
    <x v="0"/>
    <d v="2023-09-19T00:00:00"/>
    <d v="2024-02-14T00:00:00"/>
    <s v="ewoolsey"/>
    <s v="fbarbosa"/>
    <n v="3556.5"/>
    <m/>
    <s v="C"/>
    <s v="Labor"/>
    <s v="TEC"/>
    <m/>
    <s v="JLAB"/>
    <s v="PED"/>
    <s v="DET"/>
    <x v="6"/>
    <m/>
    <m/>
    <m/>
    <m/>
    <m/>
    <m/>
    <m/>
    <n v="320.08"/>
    <n v="3236.41"/>
    <m/>
    <m/>
    <m/>
    <m/>
    <m/>
    <m/>
    <m/>
    <m/>
    <m/>
    <m/>
    <x v="0"/>
    <x v="0"/>
    <m/>
  </r>
  <r>
    <s v=""/>
    <s v=" E1008_16420"/>
    <s v="Low Q2 Tagger - HV power patch panel fabrication drawings"/>
    <s v="6.10.08"/>
    <x v="3"/>
    <d v="2024-07-09T00:00:00"/>
    <d v="2024-12-02T00:00:00"/>
    <s v="ewoolsey"/>
    <s v="fbarbosa"/>
    <n v="2887.76"/>
    <m/>
    <s v="C"/>
    <s v="Labor"/>
    <s v="TEC"/>
    <m/>
    <s v="JLAB"/>
    <s v="PED"/>
    <s v="DET"/>
    <x v="6"/>
    <m/>
    <m/>
    <m/>
    <m/>
    <m/>
    <m/>
    <m/>
    <m/>
    <n v="1703.78"/>
    <n v="1183.98"/>
    <m/>
    <m/>
    <m/>
    <m/>
    <m/>
    <m/>
    <m/>
    <m/>
    <m/>
    <x v="0"/>
    <x v="0"/>
    <m/>
  </r>
  <r>
    <s v=""/>
    <s v=" E1008_16430"/>
    <s v="Low Q2 Tagger - Long power cables and system schematics"/>
    <s v="6.10.08"/>
    <x v="0"/>
    <d v="2024-07-09T00:00:00"/>
    <d v="2024-12-02T00:00:00"/>
    <s v="ewoolsey"/>
    <s v="fbarbosa"/>
    <n v="3609.7"/>
    <m/>
    <s v="C"/>
    <s v="Labor"/>
    <s v="TEC"/>
    <m/>
    <s v="JLAB"/>
    <s v="PED"/>
    <s v="DET"/>
    <x v="6"/>
    <m/>
    <m/>
    <m/>
    <m/>
    <m/>
    <m/>
    <m/>
    <m/>
    <n v="2129.7199999999998"/>
    <n v="1479.98"/>
    <m/>
    <m/>
    <m/>
    <m/>
    <m/>
    <m/>
    <m/>
    <m/>
    <m/>
    <x v="0"/>
    <x v="0"/>
    <m/>
  </r>
  <r>
    <s v=""/>
    <s v=" E1008_16440"/>
    <s v="Low Q2 Tagger - Power supply evaluation and testing"/>
    <s v="6.10.08"/>
    <x v="0"/>
    <d v="2024-12-03T00:00:00"/>
    <d v="2025-04-25T00:00:00"/>
    <s v="ewoolsey"/>
    <s v="fbarbosa"/>
    <n v="5141.9399999999996"/>
    <m/>
    <s v="C"/>
    <s v="Labor"/>
    <s v="TEC"/>
    <m/>
    <s v="JLAB"/>
    <s v="PED"/>
    <s v="DET"/>
    <x v="6"/>
    <m/>
    <m/>
    <m/>
    <m/>
    <m/>
    <m/>
    <m/>
    <m/>
    <m/>
    <n v="5141.9399999999996"/>
    <m/>
    <m/>
    <m/>
    <m/>
    <m/>
    <m/>
    <m/>
    <m/>
    <m/>
    <x v="0"/>
    <x v="0"/>
    <m/>
  </r>
  <r>
    <s v=""/>
    <s v=" E1008_16450"/>
    <s v="Low Q2 Tagger - Power supply connection cable specifications/schematics"/>
    <s v="6.10.08"/>
    <x v="0"/>
    <d v="2027-10-14T00:00:00"/>
    <d v="2028-03-10T00:00:00"/>
    <s v="ewoolsey"/>
    <s v="fbarbosa"/>
    <n v="5618.74"/>
    <m/>
    <s v="C"/>
    <s v="Labor"/>
    <s v="TEC"/>
    <m/>
    <s v="JLAB"/>
    <s v="PED"/>
    <s v="DET"/>
    <x v="6"/>
    <m/>
    <m/>
    <m/>
    <m/>
    <m/>
    <m/>
    <m/>
    <m/>
    <m/>
    <m/>
    <m/>
    <m/>
    <n v="5618.74"/>
    <m/>
    <m/>
    <m/>
    <m/>
    <m/>
    <m/>
    <x v="0"/>
    <x v="0"/>
    <m/>
  </r>
  <r>
    <s v=""/>
    <s v=" E1008_16387"/>
    <s v="Low Q2 Tagger - Signal cable specifiction and interface design"/>
    <s v="6.10.08"/>
    <x v="0"/>
    <d v="2023-09-19T00:00:00"/>
    <d v="2024-02-14T00:00:00"/>
    <s v="ewoolsey"/>
    <s v="fbarbosa"/>
    <n v="3556.5"/>
    <m/>
    <s v="C"/>
    <s v="Labor"/>
    <s v="TEC"/>
    <m/>
    <s v="JLAB"/>
    <s v="PED"/>
    <s v="DET"/>
    <x v="6"/>
    <m/>
    <m/>
    <m/>
    <m/>
    <m/>
    <m/>
    <m/>
    <n v="320.08"/>
    <n v="3236.41"/>
    <m/>
    <m/>
    <m/>
    <m/>
    <m/>
    <m/>
    <m/>
    <m/>
    <m/>
    <m/>
    <x v="0"/>
    <x v="0"/>
    <m/>
  </r>
  <r>
    <s v=""/>
    <s v=" E1008_16389"/>
    <s v="Low Q2 Tagger - Signal patch panel fabrication drawings"/>
    <s v="6.10.08"/>
    <x v="0"/>
    <d v="2024-02-15T00:00:00"/>
    <d v="2024-07-08T00:00:00"/>
    <s v="ewoolsey"/>
    <s v="fbarbosa"/>
    <n v="2852.67"/>
    <m/>
    <s v="C"/>
    <s v="Labor"/>
    <s v="TEC"/>
    <m/>
    <s v="JLAB"/>
    <s v="PED"/>
    <s v="DET"/>
    <x v="6"/>
    <m/>
    <m/>
    <m/>
    <m/>
    <m/>
    <m/>
    <m/>
    <m/>
    <n v="2852.67"/>
    <m/>
    <m/>
    <m/>
    <m/>
    <m/>
    <m/>
    <m/>
    <m/>
    <m/>
    <m/>
    <x v="0"/>
    <x v="0"/>
    <m/>
  </r>
  <r>
    <s v=""/>
    <s v=" E1008_16635"/>
    <s v="Low Q2 Tagger - Second  Site 30 x 20cm Readout electronics"/>
    <s v="6.10.08"/>
    <x v="0"/>
    <d v="2024-12-09T00:00:00"/>
    <d v="2025-12-08T00:00:00"/>
    <s v="ewoolsey"/>
    <s v="fbarbosa"/>
    <n v="7385.3"/>
    <m/>
    <s v="C"/>
    <s v="Labor"/>
    <s v="TEC"/>
    <m/>
    <s v="JLAB"/>
    <s v="PED"/>
    <s v="DET"/>
    <x v="9"/>
    <m/>
    <m/>
    <m/>
    <m/>
    <m/>
    <m/>
    <m/>
    <m/>
    <m/>
    <n v="6055.95"/>
    <n v="1329.35"/>
    <m/>
    <m/>
    <m/>
    <m/>
    <m/>
    <m/>
    <m/>
    <m/>
    <x v="0"/>
    <x v="0"/>
    <m/>
  </r>
  <r>
    <s v=""/>
    <s v=" E1008_16625"/>
    <s v="Low Q2 Tagger - First Site 40 x 40cm Readout electronics"/>
    <s v="6.10.08"/>
    <x v="0"/>
    <d v="2026-12-09T00:00:00"/>
    <d v="2027-12-08T00:00:00"/>
    <s v="ewoolsey"/>
    <s v="fbarbosa"/>
    <n v="7835.07"/>
    <m/>
    <s v="C"/>
    <s v="Labor"/>
    <s v="TEC"/>
    <m/>
    <s v="JLAB"/>
    <s v="PED"/>
    <s v="DET"/>
    <x v="9"/>
    <m/>
    <m/>
    <m/>
    <m/>
    <m/>
    <m/>
    <m/>
    <m/>
    <m/>
    <m/>
    <m/>
    <n v="6424.75"/>
    <n v="1410.31"/>
    <m/>
    <m/>
    <m/>
    <m/>
    <m/>
    <m/>
    <x v="0"/>
    <x v="0"/>
    <m/>
  </r>
  <r>
    <s v=""/>
    <s v=" E1011_01745"/>
    <s v="Pot  mechanics assembly (OMD)"/>
    <s v="6.10.11.01"/>
    <x v="0"/>
    <d v="2029-08-23T00:00:00"/>
    <d v="1930-02-20T00:00:00"/>
    <s v="ewoolsey"/>
    <s v="yfuletova"/>
    <n v="10579.88"/>
    <m/>
    <s v="C"/>
    <s v="Labor"/>
    <s v="TEC"/>
    <m/>
    <s v="JLAB"/>
    <s v="Const"/>
    <s v="DET"/>
    <x v="9"/>
    <m/>
    <m/>
    <m/>
    <m/>
    <m/>
    <m/>
    <m/>
    <m/>
    <m/>
    <m/>
    <m/>
    <m/>
    <m/>
    <n v="2205.4299999999998"/>
    <n v="8374.4500000000007"/>
    <m/>
    <m/>
    <m/>
    <m/>
    <x v="0"/>
    <x v="0"/>
    <m/>
  </r>
  <r>
    <s v=""/>
    <s v=" E1011_01760"/>
    <s v="Pot Vacuum and RF mechanics assembly/integration (RP)"/>
    <s v="6.10.11.01"/>
    <x v="0"/>
    <d v="2029-08-15T00:00:00"/>
    <d v="1930-02-25T00:00:00"/>
    <s v="ewoolsey"/>
    <s v="yfuletova"/>
    <n v="21139.93"/>
    <m/>
    <s v="C"/>
    <s v="Labor"/>
    <s v="TEC"/>
    <m/>
    <s v="JLAB"/>
    <s v="Const"/>
    <s v="DET"/>
    <x v="9"/>
    <m/>
    <m/>
    <m/>
    <m/>
    <m/>
    <m/>
    <m/>
    <m/>
    <m/>
    <m/>
    <m/>
    <m/>
    <m/>
    <n v="5082.53"/>
    <n v="16057.4"/>
    <m/>
    <m/>
    <m/>
    <m/>
    <x v="0"/>
    <x v="0"/>
    <m/>
  </r>
  <r>
    <s v=""/>
    <s v=" E1011_02830"/>
    <s v="Mechanical frames and mechanics for Tracking layers (B0)"/>
    <s v="6.10.11.02"/>
    <x v="3"/>
    <d v="2028-11-20T00:00:00"/>
    <d v="2029-04-03T00:00:00"/>
    <s v="ewoolsey"/>
    <s v="yfuletova"/>
    <n v="5167.24"/>
    <m/>
    <s v="C"/>
    <s v="Labor"/>
    <s v="TEC"/>
    <m/>
    <s v="JLAB"/>
    <s v="Const"/>
    <s v="DET"/>
    <x v="7"/>
    <m/>
    <m/>
    <m/>
    <m/>
    <m/>
    <m/>
    <m/>
    <m/>
    <m/>
    <m/>
    <m/>
    <m/>
    <m/>
    <n v="5167.24"/>
    <m/>
    <m/>
    <m/>
    <m/>
    <m/>
    <x v="0"/>
    <x v="0"/>
    <m/>
  </r>
  <r>
    <s v=""/>
    <s v=" E1011_20086"/>
    <s v="Vacuum and Exit Window  design - Final Design (Low Q2)"/>
    <s v="6.10.11.04"/>
    <x v="3"/>
    <d v="2023-04-12T00:00:00"/>
    <d v="2023-09-29T00:00:00"/>
    <s v="ewoolsey"/>
    <s v="yfuletova"/>
    <n v="17309.919999999998"/>
    <m/>
    <s v="C"/>
    <s v="Labor"/>
    <s v="TEC"/>
    <m/>
    <s v="JLAB"/>
    <s v="PED"/>
    <s v="DET"/>
    <x v="6"/>
    <m/>
    <m/>
    <m/>
    <m/>
    <m/>
    <m/>
    <m/>
    <n v="17309.919999999998"/>
    <m/>
    <m/>
    <m/>
    <m/>
    <m/>
    <m/>
    <m/>
    <m/>
    <m/>
    <m/>
    <m/>
    <x v="0"/>
    <x v="0"/>
    <m/>
  </r>
  <r>
    <s v=""/>
    <s v=" E1009_10280"/>
    <s v="Final Design - Procurement Support PPM (Slow Controls Integration)"/>
    <s v="6.10.09.02"/>
    <x v="0"/>
    <d v="2020-04-28T00:00:00"/>
    <d v="2021-01-05T00:00:00"/>
    <s v="ewoolsey"/>
    <s v="abbot"/>
    <n v="10004.67"/>
    <m/>
    <s v="C"/>
    <s v="Labor"/>
    <s v="TEC"/>
    <m/>
    <s v="JLAB"/>
    <s v="PED"/>
    <s v="DET"/>
    <x v="6"/>
    <m/>
    <m/>
    <m/>
    <m/>
    <n v="6340.17"/>
    <n v="3664.5"/>
    <m/>
    <m/>
    <m/>
    <m/>
    <m/>
    <m/>
    <m/>
    <m/>
    <m/>
    <m/>
    <m/>
    <m/>
    <m/>
    <x v="0"/>
    <x v="0"/>
    <m/>
  </r>
  <r>
    <s v=""/>
    <s v=" E1003_14520"/>
    <s v="Cooling System Development - Cooling - Stave and Disk Labor"/>
    <s v="6.10.03.01"/>
    <x v="0"/>
    <d v="2026-03-30T00:00:00"/>
    <d v="2028-06-21T00:00:00"/>
    <s v="ewoolsey"/>
    <s v="beng"/>
    <n v="31157.55"/>
    <s v="CON"/>
    <s v="C"/>
    <s v="Labor"/>
    <s v="TEC"/>
    <m/>
    <s v="JLAB"/>
    <s v="Const"/>
    <s v="DET"/>
    <x v="9"/>
    <m/>
    <m/>
    <m/>
    <m/>
    <m/>
    <m/>
    <m/>
    <m/>
    <m/>
    <m/>
    <n v="7233"/>
    <n v="13909.62"/>
    <n v="10014.93"/>
    <m/>
    <m/>
    <m/>
    <m/>
    <m/>
    <m/>
    <x v="0"/>
    <x v="0"/>
    <m/>
  </r>
  <r>
    <s v=""/>
    <s v=" E1003_14500"/>
    <s v="Cooling System Development - Cooling - Vertexing Layers Labor"/>
    <s v="6.10.03.01"/>
    <x v="0"/>
    <d v="2025-08-25T00:00:00"/>
    <d v="2027-11-08T00:00:00"/>
    <s v="ewoolsey"/>
    <s v="beng"/>
    <n v="65063.48"/>
    <s v="CON"/>
    <s v="C"/>
    <s v="Labor"/>
    <s v="TEC"/>
    <m/>
    <s v="JLAB"/>
    <s v="Const"/>
    <s v="DET"/>
    <x v="9"/>
    <m/>
    <m/>
    <m/>
    <m/>
    <m/>
    <m/>
    <m/>
    <m/>
    <m/>
    <n v="3064.58"/>
    <n v="29467.15"/>
    <n v="29467.15"/>
    <n v="3064.59"/>
    <m/>
    <m/>
    <m/>
    <m/>
    <m/>
    <m/>
    <x v="0"/>
    <x v="0"/>
    <m/>
  </r>
  <r>
    <s v=""/>
    <s v=" E1003_14640"/>
    <s v="Database and Documentation Development - Database Labor"/>
    <s v="6.10.03.01"/>
    <x v="0"/>
    <d v="2024-10-02T00:00:00"/>
    <d v="2027-12-20T00:00:00"/>
    <s v="ewoolsey"/>
    <s v="beng"/>
    <n v="31556.09"/>
    <s v="CON"/>
    <s v="C"/>
    <s v="Labor"/>
    <s v="TEC"/>
    <m/>
    <s v="JLAB"/>
    <s v="Const"/>
    <s v="DET"/>
    <x v="9"/>
    <m/>
    <m/>
    <m/>
    <m/>
    <m/>
    <m/>
    <m/>
    <m/>
    <m/>
    <n v="9797.34"/>
    <n v="9836.69"/>
    <n v="9836.69"/>
    <n v="2085.38"/>
    <m/>
    <m/>
    <m/>
    <m/>
    <m/>
    <m/>
    <x v="0"/>
    <x v="0"/>
    <m/>
  </r>
  <r>
    <s v=""/>
    <s v=" E1003_14710"/>
    <s v="Detector Assembly Labor"/>
    <s v="6.10.03.01"/>
    <x v="0"/>
    <d v="2026-11-12T00:00:00"/>
    <d v="2029-04-13T00:00:00"/>
    <s v="ewoolsey"/>
    <s v="beng"/>
    <n v="31867.3"/>
    <s v="CON"/>
    <s v="C"/>
    <s v="Labor"/>
    <s v="TEC"/>
    <m/>
    <s v="JLAB"/>
    <s v="Const"/>
    <s v="DET"/>
    <x v="7"/>
    <m/>
    <m/>
    <m/>
    <m/>
    <m/>
    <m/>
    <m/>
    <m/>
    <m/>
    <m/>
    <m/>
    <n v="11712.82"/>
    <n v="13190.11"/>
    <n v="6964.38"/>
    <m/>
    <m/>
    <m/>
    <m/>
    <m/>
    <x v="0"/>
    <x v="0"/>
    <m/>
  </r>
  <r>
    <s v=""/>
    <s v=" E1003_14730"/>
    <s v="Detector Shipment Labor"/>
    <s v="6.10.03.01"/>
    <x v="0"/>
    <d v="2026-07-06T00:00:00"/>
    <d v="2029-01-03T00:00:00"/>
    <s v="ewoolsey"/>
    <s v="beng"/>
    <n v="3942.44"/>
    <s v="CON"/>
    <s v="C"/>
    <s v="Labor"/>
    <s v="TEC"/>
    <m/>
    <s v="JLAB"/>
    <s v="Const"/>
    <s v="DET"/>
    <x v="8"/>
    <m/>
    <m/>
    <m/>
    <m/>
    <m/>
    <m/>
    <m/>
    <m/>
    <m/>
    <m/>
    <n v="391.72"/>
    <n v="1579.5"/>
    <n v="1579.5"/>
    <n v="391.72"/>
    <m/>
    <m/>
    <m/>
    <m/>
    <m/>
    <x v="0"/>
    <x v="0"/>
    <m/>
  </r>
  <r>
    <s v=""/>
    <s v=" E1003_14280"/>
    <s v="Disk Development - Half Disks 1 Labor - Preliminary Design"/>
    <s v="6.10.03.01"/>
    <x v="0"/>
    <d v="2025-07-09T00:00:00"/>
    <d v="2028-04-14T00:00:00"/>
    <s v="ewoolsey"/>
    <s v="beng"/>
    <n v="44870.28"/>
    <s v="EDIA"/>
    <s v="C"/>
    <s v="Labor"/>
    <s v="TEC"/>
    <m/>
    <s v="JLAB"/>
    <s v="PED"/>
    <s v="DET"/>
    <x v="11"/>
    <m/>
    <m/>
    <m/>
    <m/>
    <m/>
    <m/>
    <m/>
    <m/>
    <m/>
    <n v="3825.65"/>
    <n v="16210.36"/>
    <n v="16210.36"/>
    <n v="8623.92"/>
    <m/>
    <m/>
    <m/>
    <m/>
    <m/>
    <m/>
    <x v="0"/>
    <x v="0"/>
    <m/>
  </r>
  <r>
    <s v=""/>
    <s v=" E1003_14340"/>
    <s v="Disk Development - Half Disks 2 Labor"/>
    <s v="6.10.03.01"/>
    <x v="3"/>
    <d v="2025-07-09T00:00:00"/>
    <d v="2028-04-14T00:00:00"/>
    <s v="ewoolsey"/>
    <s v="beng"/>
    <n v="66664.429999999993"/>
    <s v="CON"/>
    <s v="C"/>
    <s v="Labor"/>
    <s v="TEC"/>
    <m/>
    <s v="JLAB"/>
    <s v="Const"/>
    <s v="DET"/>
    <x v="9"/>
    <m/>
    <m/>
    <m/>
    <m/>
    <m/>
    <m/>
    <m/>
    <m/>
    <m/>
    <n v="5683.82"/>
    <n v="24083.97"/>
    <n v="24083.97"/>
    <n v="12812.67"/>
    <m/>
    <m/>
    <m/>
    <m/>
    <m/>
    <m/>
    <x v="0"/>
    <x v="0"/>
    <m/>
  </r>
  <r>
    <s v=""/>
    <s v=" E1003_14360"/>
    <s v="Disk Development - Half Disks 3,4,5 Labor"/>
    <s v="6.10.03.01"/>
    <x v="3"/>
    <d v="2025-07-09T00:00:00"/>
    <d v="2028-04-14T00:00:00"/>
    <s v="ewoolsey"/>
    <s v="beng"/>
    <n v="325630.11"/>
    <s v="CON"/>
    <s v="C"/>
    <s v="Labor"/>
    <s v="TEC"/>
    <m/>
    <s v="JLAB"/>
    <s v="Const"/>
    <s v="DET"/>
    <x v="9"/>
    <m/>
    <m/>
    <m/>
    <m/>
    <m/>
    <m/>
    <m/>
    <m/>
    <m/>
    <n v="27763.26"/>
    <n v="117640.94"/>
    <n v="117640.94"/>
    <n v="62584.98"/>
    <m/>
    <m/>
    <m/>
    <m/>
    <m/>
    <m/>
    <x v="0"/>
    <x v="0"/>
    <m/>
  </r>
  <r>
    <s v=""/>
    <s v=" E1003_14440"/>
    <s v="Mechanical Development - Mechanical - Disk Labor"/>
    <s v="6.10.03.01"/>
    <x v="0"/>
    <d v="2025-09-17T00:00:00"/>
    <d v="2028-07-14T00:00:00"/>
    <s v="ewoolsey"/>
    <s v="beng"/>
    <n v="6454.39"/>
    <s v="CON"/>
    <s v="C"/>
    <s v="Labor"/>
    <s v="TEC"/>
    <m/>
    <s v="JLAB"/>
    <s v="Const"/>
    <s v="DET"/>
    <x v="9"/>
    <m/>
    <m/>
    <m/>
    <m/>
    <m/>
    <m/>
    <m/>
    <m/>
    <m/>
    <n v="91.42"/>
    <n v="2285.5500000000002"/>
    <n v="2285.5500000000002"/>
    <n v="1791.87"/>
    <m/>
    <m/>
    <m/>
    <m/>
    <m/>
    <m/>
    <x v="0"/>
    <x v="0"/>
    <m/>
  </r>
  <r>
    <s v=""/>
    <s v=" E1003_14480"/>
    <s v="Mechanical Development - Mechanical - Global Labor"/>
    <s v="6.10.03.01"/>
    <x v="0"/>
    <d v="2026-06-24T00:00:00"/>
    <d v="2028-11-30T00:00:00"/>
    <s v="ewoolsey"/>
    <s v="beng"/>
    <n v="10490.8"/>
    <s v="CON"/>
    <s v="C"/>
    <s v="Labor"/>
    <s v="TEC"/>
    <m/>
    <s v="JLAB"/>
    <s v="Const"/>
    <s v="DET"/>
    <x v="9"/>
    <m/>
    <m/>
    <m/>
    <m/>
    <m/>
    <m/>
    <m/>
    <m/>
    <m/>
    <m/>
    <n v="1188.6099999999999"/>
    <n v="4306.57"/>
    <n v="4306.57"/>
    <n v="689.05"/>
    <m/>
    <m/>
    <m/>
    <m/>
    <m/>
    <x v="0"/>
    <x v="0"/>
    <m/>
  </r>
  <r>
    <s v=""/>
    <s v=" E1003_14420"/>
    <s v="Mechanical Development - Mechanical - Middle Layers Labor"/>
    <s v="6.10.03.01"/>
    <x v="3"/>
    <d v="2025-06-18T00:00:00"/>
    <d v="2028-02-03T00:00:00"/>
    <s v="ewoolsey"/>
    <s v="beng"/>
    <n v="22981.98"/>
    <s v="CON"/>
    <s v="C"/>
    <s v="Labor"/>
    <s v="TEC"/>
    <m/>
    <s v="JLAB"/>
    <s v="Const"/>
    <s v="DET"/>
    <x v="9"/>
    <m/>
    <m/>
    <m/>
    <m/>
    <m/>
    <m/>
    <m/>
    <m/>
    <m/>
    <n v="2557.4499999999998"/>
    <n v="8758.3700000000008"/>
    <n v="8758.3700000000008"/>
    <n v="2907.78"/>
    <m/>
    <m/>
    <m/>
    <m/>
    <m/>
    <m/>
    <x v="0"/>
    <x v="0"/>
    <m/>
  </r>
  <r>
    <s v=""/>
    <s v=" E1003_14400"/>
    <s v="Mechanical Development - Mechanical - Vertexing Layers Labor"/>
    <s v="6.10.03.01"/>
    <x v="0"/>
    <d v="2025-05-21T00:00:00"/>
    <d v="2027-11-24T00:00:00"/>
    <s v="ewoolsey"/>
    <s v="beng"/>
    <n v="33044.21"/>
    <s v="CON"/>
    <s v="C"/>
    <s v="Labor"/>
    <s v="TEC"/>
    <m/>
    <s v="JLAB"/>
    <s v="Const"/>
    <s v="DET"/>
    <x v="9"/>
    <m/>
    <m/>
    <m/>
    <m/>
    <m/>
    <m/>
    <m/>
    <m/>
    <m/>
    <n v="4833.18"/>
    <n v="13133.63"/>
    <n v="13133.63"/>
    <n v="1943.78"/>
    <m/>
    <m/>
    <m/>
    <m/>
    <m/>
    <m/>
    <x v="0"/>
    <x v="0"/>
    <m/>
  </r>
  <r>
    <s v=""/>
    <s v=" E1003_14220"/>
    <s v="Staves Development - Middle Layers Labor - Preliminary Design"/>
    <s v="6.10.03.01"/>
    <x v="0"/>
    <d v="2025-04-16T00:00:00"/>
    <d v="2028-02-14T00:00:00"/>
    <s v="ewoolsey"/>
    <s v="beng"/>
    <n v="40762.089999999997"/>
    <s v="EDIA"/>
    <s v="C"/>
    <s v="Labor"/>
    <s v="TEC"/>
    <m/>
    <s v="JLAB"/>
    <s v="PED"/>
    <s v="DET"/>
    <x v="11"/>
    <m/>
    <m/>
    <m/>
    <m/>
    <m/>
    <m/>
    <m/>
    <m/>
    <m/>
    <n v="6745.64"/>
    <n v="14413.75"/>
    <n v="14413.75"/>
    <n v="5188.95"/>
    <m/>
    <m/>
    <m/>
    <m/>
    <m/>
    <m/>
    <x v="0"/>
    <x v="0"/>
    <m/>
  </r>
  <r>
    <s v=""/>
    <s v=" E1003_14380"/>
    <s v="Module (Vertex, Stave, Disk) Fabrication - Module Fabrication Labor"/>
    <s v="6.10.03.01"/>
    <x v="3"/>
    <d v="2026-01-12T00:00:00"/>
    <d v="2028-06-08T00:00:00"/>
    <s v="ewoolsey"/>
    <s v="beng"/>
    <n v="139759.82999999999"/>
    <s v="CON"/>
    <s v="C"/>
    <s v="Labor"/>
    <s v="TEC"/>
    <m/>
    <s v="JLAB"/>
    <s v="Const"/>
    <s v="DET"/>
    <x v="9"/>
    <m/>
    <m/>
    <m/>
    <m/>
    <m/>
    <m/>
    <m/>
    <m/>
    <m/>
    <m/>
    <n v="42344.45"/>
    <n v="57847.61"/>
    <n v="39567.769999999997"/>
    <m/>
    <m/>
    <m/>
    <m/>
    <m/>
    <m/>
    <x v="0"/>
    <x v="0"/>
    <m/>
  </r>
  <r>
    <s v=""/>
    <s v=" E1003_14600"/>
    <s v="Power Systems Development - Power - Multiplexing Boards Labor"/>
    <s v="6.10.03.01"/>
    <x v="0"/>
    <d v="2024-10-02T00:00:00"/>
    <d v="2026-12-21T00:00:00"/>
    <s v="ewoolsey"/>
    <s v="beng"/>
    <n v="31099.919999999998"/>
    <s v="CON"/>
    <s v="C"/>
    <s v="Labor"/>
    <s v="TEC"/>
    <m/>
    <s v="JLAB"/>
    <s v="Const"/>
    <s v="DET"/>
    <x v="9"/>
    <m/>
    <m/>
    <m/>
    <m/>
    <m/>
    <m/>
    <m/>
    <m/>
    <m/>
    <n v="14003.4"/>
    <n v="14059.64"/>
    <n v="3036.88"/>
    <m/>
    <m/>
    <m/>
    <m/>
    <m/>
    <m/>
    <m/>
    <x v="0"/>
    <x v="0"/>
    <m/>
  </r>
  <r>
    <s v=""/>
    <s v=" E1003_14580"/>
    <s v="Power Systems Development - Power - Readout Labor"/>
    <s v="6.10.03.01"/>
    <x v="0"/>
    <d v="2024-10-02T00:00:00"/>
    <d v="2026-12-21T00:00:00"/>
    <s v="ewoolsey"/>
    <s v="beng"/>
    <n v="37319.9"/>
    <s v="CON"/>
    <s v="C"/>
    <s v="Labor"/>
    <s v="TEC"/>
    <m/>
    <s v="JLAB"/>
    <s v="Const"/>
    <s v="DET"/>
    <x v="9"/>
    <m/>
    <m/>
    <m/>
    <m/>
    <m/>
    <m/>
    <m/>
    <m/>
    <m/>
    <n v="16804.080000000002"/>
    <n v="16871.57"/>
    <n v="3644.26"/>
    <m/>
    <m/>
    <m/>
    <m/>
    <m/>
    <m/>
    <m/>
    <x v="0"/>
    <x v="0"/>
    <m/>
  </r>
  <r>
    <s v=""/>
    <s v=" E1003_14560"/>
    <s v="Power Systems Development - Power - Silicon Labor"/>
    <s v="6.10.03.01"/>
    <x v="0"/>
    <d v="2024-10-02T00:00:00"/>
    <d v="2027-10-07T00:00:00"/>
    <s v="ewoolsey"/>
    <s v="beng"/>
    <n v="62885.88"/>
    <s v="CON"/>
    <s v="C"/>
    <s v="Labor"/>
    <s v="TEC"/>
    <m/>
    <s v="JLAB"/>
    <s v="Const"/>
    <s v="DET"/>
    <x v="9"/>
    <m/>
    <m/>
    <m/>
    <m/>
    <m/>
    <m/>
    <m/>
    <m/>
    <m/>
    <n v="20767.349999999999"/>
    <n v="20850.759999999998"/>
    <n v="20850.759999999998"/>
    <n v="417.01"/>
    <m/>
    <m/>
    <m/>
    <m/>
    <m/>
    <m/>
    <x v="0"/>
    <x v="0"/>
    <m/>
  </r>
  <r>
    <s v=""/>
    <s v=" E1003_14100"/>
    <s v="Silicon Development - Probe Testing - Staves and Disks Labor - Preliminary Design"/>
    <s v="6.10.03.01"/>
    <x v="3"/>
    <d v="2025-10-06T00:00:00"/>
    <d v="2027-07-02T00:00:00"/>
    <s v="ewoolsey"/>
    <s v="beng"/>
    <n v="3819.28"/>
    <s v="EDIA"/>
    <s v="C"/>
    <s v="Labor"/>
    <s v="TEC"/>
    <m/>
    <s v="JLAB"/>
    <s v="PED"/>
    <s v="DET"/>
    <x v="11"/>
    <m/>
    <m/>
    <m/>
    <m/>
    <m/>
    <m/>
    <m/>
    <m/>
    <m/>
    <m/>
    <n v="2168.65"/>
    <n v="1650.63"/>
    <m/>
    <m/>
    <m/>
    <m/>
    <m/>
    <m/>
    <m/>
    <x v="0"/>
    <x v="0"/>
    <m/>
  </r>
  <r>
    <s v=""/>
    <s v=" E1003_14010"/>
    <s v="Silicon Development - Probe Testing - Vertex Labor - Final Design"/>
    <s v="6.10.03.01"/>
    <x v="3"/>
    <d v="2025-10-06T00:00:00"/>
    <d v="2026-04-03T00:00:00"/>
    <s v="ewoolsey"/>
    <s v="beng"/>
    <n v="12567.97"/>
    <s v="EDIA"/>
    <s v="C"/>
    <s v="Labor"/>
    <s v="TEC"/>
    <m/>
    <s v="JLAB"/>
    <s v="PED"/>
    <s v="DET"/>
    <x v="6"/>
    <m/>
    <m/>
    <m/>
    <m/>
    <m/>
    <m/>
    <m/>
    <m/>
    <m/>
    <m/>
    <n v="12567.97"/>
    <m/>
    <m/>
    <m/>
    <m/>
    <m/>
    <m/>
    <m/>
    <m/>
    <x v="0"/>
    <x v="0"/>
    <m/>
  </r>
  <r>
    <s v=""/>
    <s v=" E1003_14540"/>
    <s v="Readout Development - Readout Labor"/>
    <s v="6.10.03.01"/>
    <x v="0"/>
    <d v="2025-06-25T00:00:00"/>
    <d v="2028-06-29T00:00:00"/>
    <s v="ewoolsey"/>
    <s v="beng"/>
    <n v="301946.42"/>
    <s v="CON"/>
    <s v="C"/>
    <s v="Labor"/>
    <s v="TEC"/>
    <m/>
    <s v="JLAB"/>
    <s v="Const"/>
    <s v="DET"/>
    <x v="9"/>
    <m/>
    <m/>
    <m/>
    <m/>
    <m/>
    <m/>
    <m/>
    <m/>
    <m/>
    <n v="27231.24"/>
    <n v="100114.86"/>
    <n v="100114.86"/>
    <n v="74485.460000000006"/>
    <m/>
    <m/>
    <m/>
    <m/>
    <m/>
    <m/>
    <x v="0"/>
    <x v="0"/>
    <m/>
  </r>
  <r>
    <s v=""/>
    <s v=" E1003_14690"/>
    <s v="Services Development - Services - Environment Monitoring Labor"/>
    <s v="6.10.03.01"/>
    <x v="0"/>
    <d v="2025-10-01T00:00:00"/>
    <d v="2028-03-06T00:00:00"/>
    <s v="ewoolsey"/>
    <s v="beng"/>
    <n v="17998.150000000001"/>
    <s v="CON"/>
    <s v="C"/>
    <s v="Labor"/>
    <s v="TEC"/>
    <m/>
    <s v="JLAB"/>
    <s v="Const"/>
    <s v="DET"/>
    <x v="9"/>
    <m/>
    <m/>
    <m/>
    <m/>
    <m/>
    <m/>
    <m/>
    <m/>
    <m/>
    <m/>
    <n v="7449.57"/>
    <n v="7449.57"/>
    <n v="3099.02"/>
    <m/>
    <m/>
    <m/>
    <m/>
    <m/>
    <m/>
    <x v="0"/>
    <x v="0"/>
    <m/>
  </r>
  <r>
    <s v=""/>
    <s v=" E1003_14650"/>
    <s v="Services Development - Services - Power Cable Labor"/>
    <s v="6.10.03.01"/>
    <x v="0"/>
    <d v="2027-12-21T00:00:00"/>
    <d v="1930-06-11T00:00:00"/>
    <s v="ewoolsey"/>
    <s v="beng"/>
    <n v="53512.72"/>
    <s v="CON"/>
    <s v="C"/>
    <s v="Labor"/>
    <s v="TEC"/>
    <m/>
    <s v="JLAB"/>
    <s v="Const"/>
    <s v="DET"/>
    <x v="9"/>
    <m/>
    <m/>
    <m/>
    <m/>
    <m/>
    <m/>
    <m/>
    <m/>
    <m/>
    <m/>
    <m/>
    <m/>
    <n v="17030.7"/>
    <n v="21526.12"/>
    <n v="14955.9"/>
    <m/>
    <m/>
    <m/>
    <m/>
    <x v="0"/>
    <x v="0"/>
    <m/>
  </r>
  <r>
    <s v=""/>
    <s v=" E1003_14670"/>
    <s v="Services Development - Services - Signal Cable Labor"/>
    <s v="6.10.03.01"/>
    <x v="0"/>
    <d v="2025-10-01T00:00:00"/>
    <d v="2028-03-27T00:00:00"/>
    <s v="ewoolsey"/>
    <s v="beng"/>
    <n v="115806.55"/>
    <s v="CON"/>
    <s v="C"/>
    <s v="Labor"/>
    <s v="TEC"/>
    <m/>
    <s v="JLAB"/>
    <s v="Const"/>
    <s v="DET"/>
    <x v="9"/>
    <m/>
    <m/>
    <m/>
    <m/>
    <m/>
    <m/>
    <m/>
    <m/>
    <m/>
    <m/>
    <n v="46771.63"/>
    <n v="46771.63"/>
    <n v="22263.3"/>
    <m/>
    <m/>
    <m/>
    <m/>
    <m/>
    <m/>
    <x v="0"/>
    <x v="0"/>
    <m/>
  </r>
  <r>
    <s v=""/>
    <s v=" E1003_14620"/>
    <s v="Slow Control Systems Development - Slow Control Labor"/>
    <s v="6.10.03.01"/>
    <x v="0"/>
    <d v="2024-10-02T00:00:00"/>
    <d v="2027-12-20T00:00:00"/>
    <s v="ewoolsey"/>
    <s v="beng"/>
    <n v="32818.33"/>
    <s v="CON"/>
    <s v="C"/>
    <s v="Labor"/>
    <s v="TEC"/>
    <m/>
    <s v="JLAB"/>
    <s v="Const"/>
    <s v="DET"/>
    <x v="9"/>
    <m/>
    <m/>
    <m/>
    <m/>
    <m/>
    <m/>
    <m/>
    <m/>
    <m/>
    <n v="10189.23"/>
    <n v="10230.15"/>
    <n v="10230.15"/>
    <n v="2168.79"/>
    <m/>
    <m/>
    <m/>
    <m/>
    <m/>
    <m/>
    <x v="0"/>
    <x v="0"/>
    <m/>
  </r>
  <r>
    <s v=""/>
    <s v=" E1003_14160"/>
    <s v="Staves Development - Vertexing Layers Labor - Preliminary Design"/>
    <s v="6.10.03.01"/>
    <x v="0"/>
    <d v="2025-03-26T00:00:00"/>
    <d v="2027-09-01T00:00:00"/>
    <s v="ewoolsey"/>
    <s v="beng"/>
    <n v="18946.07"/>
    <s v="EDIA"/>
    <s v="C"/>
    <s v="Labor"/>
    <s v="TEC"/>
    <m/>
    <s v="JLAB"/>
    <s v="PED"/>
    <s v="DET"/>
    <x v="11"/>
    <m/>
    <m/>
    <m/>
    <m/>
    <m/>
    <m/>
    <m/>
    <m/>
    <m/>
    <n v="4086.41"/>
    <n v="7739.41"/>
    <n v="7120.26"/>
    <m/>
    <m/>
    <m/>
    <m/>
    <m/>
    <m/>
    <m/>
    <x v="0"/>
    <x v="0"/>
    <m/>
  </r>
  <r>
    <s v=""/>
    <s v=" E1003_14060"/>
    <s v="Silicon Development - Wafer - Staves and Disks Labor - Preliminary Design"/>
    <s v="6.10.03.01"/>
    <x v="3"/>
    <d v="2025-04-01T00:00:00"/>
    <d v="2027-03-31T00:00:00"/>
    <s v="ewoolsey"/>
    <s v="beng"/>
    <n v="31415.65"/>
    <s v="EDIA"/>
    <s v="C"/>
    <s v="Labor"/>
    <s v="TEC"/>
    <m/>
    <s v="JLAB"/>
    <s v="PED"/>
    <s v="DET"/>
    <x v="11"/>
    <m/>
    <m/>
    <m/>
    <m/>
    <m/>
    <m/>
    <m/>
    <m/>
    <m/>
    <n v="8042.41"/>
    <n v="15707.83"/>
    <n v="7665.42"/>
    <m/>
    <m/>
    <m/>
    <m/>
    <m/>
    <m/>
    <m/>
    <x v="0"/>
    <x v="0"/>
    <m/>
  </r>
  <r>
    <s v=""/>
    <s v=" E1003_10600"/>
    <s v="Silicon Development - Wafer - Vertex Labor - Preliminary Design"/>
    <s v="6.10.03.01"/>
    <x v="3"/>
    <d v="2025-04-01T00:00:00"/>
    <d v="2025-10-03T00:00:00"/>
    <s v="ewoolsey"/>
    <s v="beng"/>
    <n v="36630.9"/>
    <s v="EDIA"/>
    <s v="C"/>
    <s v="Labor"/>
    <s v="TEC"/>
    <m/>
    <s v="JLAB"/>
    <s v="PED"/>
    <s v="DET"/>
    <x v="11"/>
    <m/>
    <m/>
    <m/>
    <m/>
    <m/>
    <m/>
    <m/>
    <m/>
    <m/>
    <n v="35792.019999999997"/>
    <n v="838.88"/>
    <m/>
    <m/>
    <m/>
    <m/>
    <m/>
    <m/>
    <m/>
    <m/>
    <x v="0"/>
    <x v="0"/>
    <m/>
  </r>
  <r>
    <s v=""/>
    <s v=" E1008_10001"/>
    <s v="Tracking - Inner Gas Barrel Tracking Component evaluation and selection"/>
    <s v="6.10.08"/>
    <x v="0"/>
    <d v="2028-04-27T00:00:00"/>
    <d v="2028-09-19T00:00:00"/>
    <s v="ewoolsey"/>
    <s v="fbarbosa"/>
    <n v="5333.35"/>
    <m/>
    <s v="C"/>
    <s v="Labor"/>
    <s v="TEC"/>
    <m/>
    <s v="JLAB"/>
    <s v="PED"/>
    <s v="DET"/>
    <x v="9"/>
    <m/>
    <m/>
    <m/>
    <m/>
    <m/>
    <m/>
    <m/>
    <m/>
    <m/>
    <m/>
    <m/>
    <m/>
    <n v="5333.35"/>
    <m/>
    <m/>
    <m/>
    <m/>
    <m/>
    <m/>
    <x v="0"/>
    <x v="0"/>
    <m/>
  </r>
  <r>
    <s v=""/>
    <s v=" E1008_10200"/>
    <s v="Tracking - Inner Gas Barrel Tracking - Cooling Implementation and final test"/>
    <s v="6.10.08"/>
    <x v="3"/>
    <d v="1930-11-18T00:00:00"/>
    <d v="1931-02-03T00:00:00"/>
    <s v="ewoolsey"/>
    <s v="fbarbosa"/>
    <n v="14205.48"/>
    <m/>
    <s v="C"/>
    <s v="Labor"/>
    <s v="TEC"/>
    <m/>
    <s v="JLAB"/>
    <s v="Const"/>
    <s v="DET"/>
    <x v="8"/>
    <m/>
    <m/>
    <m/>
    <m/>
    <m/>
    <m/>
    <m/>
    <m/>
    <m/>
    <m/>
    <m/>
    <m/>
    <m/>
    <m/>
    <m/>
    <n v="14205.48"/>
    <m/>
    <m/>
    <m/>
    <x v="0"/>
    <x v="0"/>
    <m/>
  </r>
  <r>
    <s v=""/>
    <s v=" E1008_10210"/>
    <s v="Tracking - Inner Gas Barrel Tracking - Cooling Implementation and final test (In Kind)"/>
    <s v="6.10.08"/>
    <x v="0"/>
    <d v="1930-11-18T00:00:00"/>
    <d v="1931-02-03T00:00:00"/>
    <s v="ewoolsey"/>
    <s v="fbarbosa"/>
    <n v="6192.13"/>
    <m/>
    <s v="C"/>
    <s v="Labor"/>
    <s v="TEC"/>
    <m/>
    <s v="JLAB"/>
    <s v="Const"/>
    <s v="DET"/>
    <x v="8"/>
    <m/>
    <m/>
    <m/>
    <m/>
    <m/>
    <m/>
    <m/>
    <m/>
    <m/>
    <m/>
    <m/>
    <m/>
    <m/>
    <m/>
    <m/>
    <n v="6192.13"/>
    <m/>
    <m/>
    <m/>
    <x v="0"/>
    <x v="0"/>
    <m/>
  </r>
  <r>
    <s v=""/>
    <s v=" E1008_09060"/>
    <s v="Tracking - Inner Gas Barrel Tracking - SAMPA Readout Board (In Kind)"/>
    <s v="6.10.08"/>
    <x v="0"/>
    <d v="2026-02-23T00:00:00"/>
    <d v="2027-03-08T00:00:00"/>
    <s v="ewoolsey"/>
    <s v="fbarbosa"/>
    <n v="12720.24"/>
    <m/>
    <s v="C"/>
    <s v="Labor"/>
    <s v="TEC"/>
    <m/>
    <s v="JLAB"/>
    <s v="PED"/>
    <s v="DET"/>
    <x v="9"/>
    <m/>
    <m/>
    <m/>
    <m/>
    <m/>
    <m/>
    <m/>
    <m/>
    <m/>
    <m/>
    <n v="7583.22"/>
    <n v="5137.0200000000004"/>
    <m/>
    <m/>
    <m/>
    <m/>
    <m/>
    <m/>
    <m/>
    <x v="0"/>
    <x v="0"/>
    <m/>
  </r>
  <r>
    <s v=""/>
    <s v=" E1008_10280"/>
    <s v="Tracking - Outer Gas Barrel Tracking - Component evaluation and selection"/>
    <s v="6.10.08"/>
    <x v="0"/>
    <d v="2026-05-28T00:00:00"/>
    <d v="2026-08-06T00:00:00"/>
    <s v="ewoolsey"/>
    <s v="fbarbosa"/>
    <n v="5027.1899999999996"/>
    <m/>
    <s v="C"/>
    <s v="Labor"/>
    <s v="TEC"/>
    <m/>
    <s v="JLAB"/>
    <s v="PED"/>
    <s v="DET"/>
    <x v="9"/>
    <m/>
    <m/>
    <m/>
    <m/>
    <m/>
    <m/>
    <m/>
    <m/>
    <m/>
    <m/>
    <n v="5027.1899999999996"/>
    <m/>
    <m/>
    <m/>
    <m/>
    <m/>
    <m/>
    <m/>
    <m/>
    <x v="0"/>
    <x v="0"/>
    <m/>
  </r>
  <r>
    <s v=""/>
    <s v=" E1008_10480"/>
    <s v="Tracking - Outer Gas Barrel Tracking - Cooling Implementation and final test"/>
    <s v="6.10.08"/>
    <x v="0"/>
    <d v="1930-08-21T00:00:00"/>
    <d v="1930-11-18T00:00:00"/>
    <s v="ewoolsey"/>
    <s v="fbarbosa"/>
    <n v="14019.19"/>
    <m/>
    <s v="C"/>
    <s v="Labor"/>
    <s v="TEC"/>
    <m/>
    <s v="JLAB"/>
    <s v="Const"/>
    <s v="DET"/>
    <x v="8"/>
    <m/>
    <m/>
    <m/>
    <m/>
    <m/>
    <m/>
    <m/>
    <m/>
    <m/>
    <m/>
    <m/>
    <m/>
    <m/>
    <m/>
    <n v="6312.05"/>
    <n v="7707.15"/>
    <m/>
    <m/>
    <m/>
    <x v="0"/>
    <x v="0"/>
    <m/>
  </r>
  <r>
    <s v=""/>
    <s v=" E1008_10490"/>
    <s v="Tracking - Outer Gas Barrel Tracking - Cooling Implementation and final test (In Kind)"/>
    <s v="6.10.08"/>
    <x v="0"/>
    <d v="1930-08-21T00:00:00"/>
    <d v="1930-11-18T00:00:00"/>
    <s v="ewoolsey"/>
    <s v="fbarbosa"/>
    <n v="6110.93"/>
    <m/>
    <s v="C"/>
    <s v="Labor"/>
    <s v="TEC"/>
    <m/>
    <s v="JLAB"/>
    <s v="Const"/>
    <s v="DET"/>
    <x v="8"/>
    <m/>
    <m/>
    <m/>
    <m/>
    <m/>
    <m/>
    <m/>
    <m/>
    <m/>
    <m/>
    <m/>
    <m/>
    <m/>
    <m/>
    <n v="2751.4"/>
    <n v="3359.53"/>
    <m/>
    <m/>
    <m/>
    <x v="0"/>
    <x v="0"/>
    <m/>
  </r>
  <r>
    <s v=""/>
    <s v=" E1008_10500"/>
    <s v="Tracking - Outer Gas Barrel Tracking - Electronics mounted to detector[sensors]"/>
    <s v="6.10.08"/>
    <x v="0"/>
    <d v="1930-11-18T00:00:00"/>
    <d v="1931-01-03T00:00:00"/>
    <s v="ewoolsey"/>
    <s v="fbarbosa"/>
    <n v="14205.48"/>
    <m/>
    <s v="C"/>
    <s v="Labor"/>
    <s v="TEC"/>
    <m/>
    <s v="JLAB"/>
    <s v="Const"/>
    <s v="DET"/>
    <x v="5"/>
    <m/>
    <m/>
    <m/>
    <m/>
    <m/>
    <m/>
    <m/>
    <m/>
    <m/>
    <m/>
    <m/>
    <m/>
    <m/>
    <m/>
    <m/>
    <n v="14205.48"/>
    <m/>
    <m/>
    <m/>
    <x v="0"/>
    <x v="0"/>
    <m/>
  </r>
  <r>
    <s v=""/>
    <s v=" E1008_10510"/>
    <s v="Tracking - Outer Gas Barrel Tracking - Electronics mounted to detector[sensors] (In Kind)"/>
    <s v="6.10.08"/>
    <x v="0"/>
    <d v="1930-11-18T00:00:00"/>
    <d v="1931-01-03T00:00:00"/>
    <s v="ewoolsey"/>
    <s v="fbarbosa"/>
    <n v="6192.13"/>
    <m/>
    <s v="C"/>
    <s v="Labor"/>
    <s v="TEC"/>
    <m/>
    <s v="JLAB"/>
    <s v="Const"/>
    <s v="DET"/>
    <x v="5"/>
    <m/>
    <m/>
    <m/>
    <m/>
    <m/>
    <m/>
    <m/>
    <m/>
    <m/>
    <m/>
    <m/>
    <m/>
    <m/>
    <m/>
    <m/>
    <n v="6192.13"/>
    <m/>
    <m/>
    <m/>
    <x v="0"/>
    <x v="0"/>
    <m/>
  </r>
  <r>
    <s v=""/>
    <s v=" E1008_10590"/>
    <s v="PID - Barrel PID - hpDIRC - Component evaluation and selection"/>
    <s v="6.10.08"/>
    <x v="0"/>
    <d v="2026-08-27T00:00:00"/>
    <d v="2026-12-23T00:00:00"/>
    <s v="ewoolsey"/>
    <s v="fbarbosa"/>
    <n v="5132.76"/>
    <m/>
    <s v="C"/>
    <s v="Labor"/>
    <s v="TEC"/>
    <m/>
    <s v="JLAB"/>
    <s v="PED"/>
    <s v="DET"/>
    <x v="9"/>
    <m/>
    <m/>
    <m/>
    <m/>
    <m/>
    <m/>
    <m/>
    <m/>
    <m/>
    <m/>
    <n v="1539.83"/>
    <n v="3592.93"/>
    <m/>
    <m/>
    <m/>
    <m/>
    <m/>
    <m/>
    <m/>
    <x v="0"/>
    <x v="0"/>
    <m/>
  </r>
  <r>
    <s v=""/>
    <s v=" E1008_10790"/>
    <s v="PID - Barrel PID - hpDIRC - Cooling Implementation and final test"/>
    <s v="6.10.08"/>
    <x v="0"/>
    <d v="1930-04-05T00:00:00"/>
    <d v="1930-06-28T00:00:00"/>
    <s v="ewoolsey"/>
    <s v="fbarbosa"/>
    <n v="13791.73"/>
    <m/>
    <s v="C"/>
    <s v="Labor"/>
    <s v="TEC"/>
    <m/>
    <s v="JLAB"/>
    <s v="Const"/>
    <s v="DET"/>
    <x v="8"/>
    <m/>
    <m/>
    <m/>
    <m/>
    <m/>
    <m/>
    <m/>
    <m/>
    <m/>
    <m/>
    <m/>
    <m/>
    <m/>
    <m/>
    <n v="13791.73"/>
    <m/>
    <m/>
    <m/>
    <m/>
    <x v="0"/>
    <x v="0"/>
    <m/>
  </r>
  <r>
    <s v=""/>
    <s v=" E1008_10800"/>
    <s v="PID - Barrel PID - hpDIRC - Cooling Implementation and final test  (In Kind)"/>
    <s v="6.10.08"/>
    <x v="0"/>
    <d v="1930-04-05T00:00:00"/>
    <d v="1930-06-28T00:00:00"/>
    <s v="ewoolsey"/>
    <s v="fbarbosa"/>
    <n v="6011.78"/>
    <m/>
    <s v="C"/>
    <s v="Labor"/>
    <s v="TEC"/>
    <m/>
    <s v="JLAB"/>
    <s v="Const"/>
    <s v="DET"/>
    <x v="8"/>
    <m/>
    <m/>
    <m/>
    <m/>
    <m/>
    <m/>
    <m/>
    <m/>
    <m/>
    <m/>
    <m/>
    <m/>
    <m/>
    <m/>
    <n v="6011.78"/>
    <m/>
    <m/>
    <m/>
    <m/>
    <x v="0"/>
    <x v="0"/>
    <m/>
  </r>
  <r>
    <s v=""/>
    <s v=" E1008_10555"/>
    <s v="PID - Barrel PID - hpDIRC - HV Power supplies for Sensors support"/>
    <s v="6.10.08"/>
    <x v="0"/>
    <d v="2028-06-29T00:00:00"/>
    <d v="2028-11-21T00:00:00"/>
    <s v="ewoolsey"/>
    <s v="fbarbosa"/>
    <n v="6736.68"/>
    <m/>
    <s v="C"/>
    <s v="Labor"/>
    <s v="TEC"/>
    <m/>
    <s v="JLAB"/>
    <s v="PED"/>
    <s v="DET"/>
    <x v="9"/>
    <m/>
    <m/>
    <m/>
    <m/>
    <m/>
    <m/>
    <m/>
    <m/>
    <m/>
    <m/>
    <m/>
    <m/>
    <n v="4378.84"/>
    <n v="2357.84"/>
    <m/>
    <m/>
    <m/>
    <m/>
    <m/>
    <x v="0"/>
    <x v="0"/>
    <m/>
  </r>
  <r>
    <s v=""/>
    <s v=" E1008_10565"/>
    <s v="PID - Barrel PID - hpDIRC - LV Circuit board power supplies support"/>
    <s v="6.10.08"/>
    <x v="0"/>
    <d v="2028-11-22T00:00:00"/>
    <d v="2029-04-18T00:00:00"/>
    <s v="ewoolsey"/>
    <s v="fbarbosa"/>
    <n v="6866.68"/>
    <m/>
    <s v="C"/>
    <s v="Labor"/>
    <s v="TEC"/>
    <m/>
    <s v="JLAB"/>
    <s v="PED"/>
    <s v="DET"/>
    <x v="9"/>
    <m/>
    <m/>
    <m/>
    <m/>
    <m/>
    <m/>
    <m/>
    <m/>
    <m/>
    <m/>
    <m/>
    <m/>
    <m/>
    <n v="6866.68"/>
    <m/>
    <m/>
    <m/>
    <m/>
    <m/>
    <x v="0"/>
    <x v="0"/>
    <m/>
  </r>
  <r>
    <s v=""/>
    <s v=" E1008_10612"/>
    <s v="PID - Barrel PID - hpDIRC - TOF - Low and High Voltage System"/>
    <s v="6.10.08"/>
    <x v="0"/>
    <d v="2027-04-21T00:00:00"/>
    <d v="2027-09-10T00:00:00"/>
    <s v="ewoolsey"/>
    <s v="fbarbosa"/>
    <n v="6472.51"/>
    <m/>
    <s v="C"/>
    <s v="Labor"/>
    <s v="TEC"/>
    <m/>
    <s v="JLAB"/>
    <s v="PED"/>
    <s v="DET"/>
    <x v="9"/>
    <m/>
    <m/>
    <m/>
    <m/>
    <m/>
    <m/>
    <m/>
    <m/>
    <m/>
    <m/>
    <m/>
    <n v="6472.51"/>
    <m/>
    <m/>
    <m/>
    <m/>
    <m/>
    <m/>
    <m/>
    <x v="0"/>
    <x v="0"/>
    <m/>
  </r>
  <r>
    <s v=""/>
    <s v=" E1008_10616"/>
    <s v="PID - Barrel PID - hpDIRC - TOF - Peripheral Electronic Boards"/>
    <s v="6.10.08"/>
    <x v="0"/>
    <d v="2027-09-10T00:00:00"/>
    <d v="2028-02-07T00:00:00"/>
    <s v="ewoolsey"/>
    <s v="fbarbosa"/>
    <n v="6637.56"/>
    <m/>
    <s v="C"/>
    <s v="Labor"/>
    <s v="TEC"/>
    <m/>
    <s v="JLAB"/>
    <s v="PED"/>
    <s v="DET"/>
    <x v="9"/>
    <m/>
    <m/>
    <m/>
    <m/>
    <m/>
    <m/>
    <m/>
    <m/>
    <m/>
    <m/>
    <m/>
    <n v="995.63"/>
    <n v="5641.92"/>
    <m/>
    <m/>
    <m/>
    <m/>
    <m/>
    <m/>
    <x v="0"/>
    <x v="0"/>
    <m/>
  </r>
  <r>
    <s v=""/>
    <s v=" E1008_10620"/>
    <s v="PID - Barrel PID - hpDIRC - TOF - Fibers/Optical Connectors"/>
    <s v="6.10.08"/>
    <x v="0"/>
    <d v="2028-02-07T00:00:00"/>
    <d v="2028-06-27T00:00:00"/>
    <s v="ewoolsey"/>
    <s v="fbarbosa"/>
    <n v="6666.68"/>
    <m/>
    <s v="C"/>
    <s v="Labor"/>
    <s v="TEC"/>
    <m/>
    <s v="JLAB"/>
    <s v="PED"/>
    <s v="DET"/>
    <x v="9"/>
    <m/>
    <m/>
    <m/>
    <m/>
    <m/>
    <m/>
    <m/>
    <m/>
    <m/>
    <m/>
    <m/>
    <m/>
    <n v="6666.68"/>
    <m/>
    <m/>
    <m/>
    <m/>
    <m/>
    <m/>
    <x v="0"/>
    <x v="0"/>
    <m/>
  </r>
  <r>
    <s v=""/>
    <s v=" E1008_10970"/>
    <s v="PID - Electron Endcap PID - mRICH - Component evaluation and selection"/>
    <s v="6.10.08"/>
    <x v="0"/>
    <d v="2027-07-20T00:00:00"/>
    <d v="2027-12-14T00:00:00"/>
    <s v="ewoolsey"/>
    <s v="fbarbosa"/>
    <n v="5254.12"/>
    <m/>
    <s v="C"/>
    <s v="Labor"/>
    <s v="TEC"/>
    <m/>
    <s v="JLAB"/>
    <s v="PED"/>
    <s v="DET"/>
    <x v="9"/>
    <m/>
    <m/>
    <m/>
    <m/>
    <m/>
    <m/>
    <m/>
    <m/>
    <m/>
    <m/>
    <m/>
    <n v="2679.82"/>
    <n v="2574.3000000000002"/>
    <m/>
    <m/>
    <m/>
    <m/>
    <m/>
    <m/>
    <x v="0"/>
    <x v="0"/>
    <m/>
  </r>
  <r>
    <s v=""/>
    <s v=" E1008_11170"/>
    <s v="PID - Electron Endcap PID - mRICH - Cooling Implementation and final test"/>
    <s v="6.10.08"/>
    <x v="0"/>
    <d v="1930-12-24T00:00:00"/>
    <d v="1931-03-21T00:00:00"/>
    <s v="ewoolsey"/>
    <s v="fbarbosa"/>
    <n v="14205.48"/>
    <m/>
    <s v="C"/>
    <s v="Labor"/>
    <s v="TEC"/>
    <m/>
    <s v="JLAB"/>
    <s v="Const"/>
    <s v="DET"/>
    <x v="8"/>
    <m/>
    <m/>
    <m/>
    <m/>
    <m/>
    <m/>
    <m/>
    <m/>
    <m/>
    <m/>
    <m/>
    <m/>
    <m/>
    <m/>
    <m/>
    <n v="14205.48"/>
    <m/>
    <m/>
    <m/>
    <x v="0"/>
    <x v="0"/>
    <m/>
  </r>
  <r>
    <s v=""/>
    <s v=" E1008_11180"/>
    <s v="PID - Electron Endcap PID - mRICH - Cooling Implementation and final test (In Kind)"/>
    <s v="6.10.08"/>
    <x v="0"/>
    <d v="1930-12-24T00:00:00"/>
    <d v="1931-03-21T00:00:00"/>
    <s v="ewoolsey"/>
    <s v="fbarbosa"/>
    <n v="6192.13"/>
    <m/>
    <s v="C"/>
    <s v="Labor"/>
    <s v="TEC"/>
    <m/>
    <s v="JLAB"/>
    <s v="Const"/>
    <s v="DET"/>
    <x v="8"/>
    <m/>
    <m/>
    <m/>
    <m/>
    <m/>
    <m/>
    <m/>
    <m/>
    <m/>
    <m/>
    <m/>
    <m/>
    <m/>
    <m/>
    <m/>
    <n v="6192.13"/>
    <m/>
    <m/>
    <m/>
    <x v="0"/>
    <x v="0"/>
    <m/>
  </r>
  <r>
    <s v=""/>
    <s v=" E1008_10825"/>
    <s v="PID - Electron Endcap PID - mRICH - LV Circuit board power supplies"/>
    <s v="6.10.08"/>
    <x v="0"/>
    <d v="2025-05-14T00:00:00"/>
    <d v="2025-11-25T00:00:00"/>
    <s v="ewoolsey"/>
    <s v="fbarbosa"/>
    <n v="6152.48"/>
    <m/>
    <s v="C"/>
    <s v="Labor"/>
    <s v="TEC"/>
    <m/>
    <s v="JLAB"/>
    <s v="PED"/>
    <s v="DET"/>
    <x v="9"/>
    <m/>
    <m/>
    <m/>
    <m/>
    <m/>
    <m/>
    <m/>
    <m/>
    <m/>
    <n v="4420.67"/>
    <n v="1731.81"/>
    <m/>
    <m/>
    <m/>
    <m/>
    <m/>
    <m/>
    <m/>
    <m/>
    <x v="0"/>
    <x v="0"/>
    <m/>
  </r>
  <r>
    <s v=""/>
    <s v=" E1008_10815"/>
    <s v="PID - Electron Endcap PID - mRICH - HV Power supplies for Sensors"/>
    <s v="6.10.08"/>
    <x v="0"/>
    <d v="2027-01-06T00:00:00"/>
    <d v="2027-07-20T00:00:00"/>
    <s v="ewoolsey"/>
    <s v="fbarbosa"/>
    <n v="6472.51"/>
    <m/>
    <s v="C"/>
    <s v="Labor"/>
    <s v="TEC"/>
    <m/>
    <s v="JLAB"/>
    <s v="PED"/>
    <s v="DET"/>
    <x v="9"/>
    <m/>
    <m/>
    <m/>
    <m/>
    <m/>
    <m/>
    <m/>
    <m/>
    <m/>
    <m/>
    <m/>
    <n v="6472.51"/>
    <m/>
    <m/>
    <m/>
    <m/>
    <m/>
    <m/>
    <m/>
    <x v="0"/>
    <x v="0"/>
    <m/>
  </r>
  <r>
    <s v=""/>
    <s v=" E1008_10835"/>
    <s v="PID - Electron Endcap PID - mRICH - Electronics and readout assembly"/>
    <s v="6.10.08"/>
    <x v="3"/>
    <d v="2025-11-24T00:00:00"/>
    <d v="2026-06-10T00:00:00"/>
    <s v="ewoolsey"/>
    <s v="fbarbosa"/>
    <n v="157099.68"/>
    <m/>
    <s v="C"/>
    <s v="Labor"/>
    <s v="TEC"/>
    <m/>
    <s v="JLAB"/>
    <s v="PED"/>
    <s v="DET"/>
    <x v="9"/>
    <m/>
    <m/>
    <m/>
    <m/>
    <m/>
    <m/>
    <m/>
    <m/>
    <m/>
    <m/>
    <n v="157099.68"/>
    <m/>
    <m/>
    <m/>
    <m/>
    <m/>
    <m/>
    <m/>
    <m/>
    <x v="0"/>
    <x v="0"/>
    <m/>
  </r>
  <r>
    <s v=""/>
    <s v=" E1008_10972"/>
    <s v="PID - Electron Endcap PID - mRICH - TOF - Low and High Voltage System"/>
    <s v="6.10.08"/>
    <x v="0"/>
    <d v="2027-07-20T00:00:00"/>
    <d v="2027-12-14T00:00:00"/>
    <s v="ewoolsey"/>
    <s v="fbarbosa"/>
    <n v="6567.64"/>
    <m/>
    <s v="C"/>
    <s v="Labor"/>
    <s v="TEC"/>
    <m/>
    <s v="JLAB"/>
    <s v="PED"/>
    <s v="DET"/>
    <x v="9"/>
    <m/>
    <m/>
    <m/>
    <m/>
    <m/>
    <m/>
    <m/>
    <m/>
    <m/>
    <m/>
    <m/>
    <n v="3349.77"/>
    <n v="3217.87"/>
    <m/>
    <m/>
    <m/>
    <m/>
    <m/>
    <m/>
    <x v="0"/>
    <x v="0"/>
    <m/>
  </r>
  <r>
    <s v=""/>
    <s v=" E1008_10974"/>
    <s v="PID - Electron Endcap PID - mRICH - TOF - Peripheral Electronic Boards"/>
    <s v="6.10.08"/>
    <x v="0"/>
    <d v="2027-12-13T00:00:00"/>
    <d v="2028-05-05T00:00:00"/>
    <s v="ewoolsey"/>
    <s v="fbarbosa"/>
    <n v="6666.68"/>
    <m/>
    <s v="C"/>
    <s v="Labor"/>
    <s v="TEC"/>
    <m/>
    <s v="JLAB"/>
    <s v="PED"/>
    <s v="DET"/>
    <x v="9"/>
    <m/>
    <m/>
    <m/>
    <m/>
    <m/>
    <m/>
    <m/>
    <m/>
    <m/>
    <m/>
    <m/>
    <m/>
    <n v="6666.68"/>
    <m/>
    <m/>
    <m/>
    <m/>
    <m/>
    <m/>
    <x v="0"/>
    <x v="0"/>
    <m/>
  </r>
  <r>
    <s v=""/>
    <s v=" E1008_10976"/>
    <s v="PID - Electron Endcap PID - mRICH - TOF - Fibers/Optical Connectors"/>
    <s v="6.10.08"/>
    <x v="0"/>
    <d v="2028-03-06T00:00:00"/>
    <d v="2028-07-25T00:00:00"/>
    <s v="ewoolsey"/>
    <s v="fbarbosa"/>
    <n v="6666.68"/>
    <m/>
    <s v="C"/>
    <s v="Labor"/>
    <s v="TEC"/>
    <m/>
    <s v="JLAB"/>
    <s v="PED"/>
    <s v="DET"/>
    <x v="9"/>
    <m/>
    <m/>
    <m/>
    <m/>
    <m/>
    <m/>
    <m/>
    <m/>
    <m/>
    <m/>
    <m/>
    <m/>
    <n v="6666.68"/>
    <m/>
    <m/>
    <m/>
    <m/>
    <m/>
    <m/>
    <x v="0"/>
    <x v="0"/>
    <m/>
  </r>
  <r>
    <s v=""/>
    <s v=" E1008_11360"/>
    <s v="PID - Electron Endcap PID - dRICH - Component evaluation and selection"/>
    <s v="6.10.08"/>
    <x v="0"/>
    <d v="2025-01-02T00:00:00"/>
    <d v="2025-08-05T00:00:00"/>
    <s v="ewoolsey"/>
    <s v="fbarbosa"/>
    <n v="4880.7700000000004"/>
    <m/>
    <s v="C"/>
    <s v="Labor"/>
    <s v="TEC"/>
    <m/>
    <s v="JLAB"/>
    <s v="PED"/>
    <s v="DET"/>
    <x v="9"/>
    <m/>
    <m/>
    <m/>
    <m/>
    <m/>
    <m/>
    <m/>
    <m/>
    <m/>
    <n v="4880.7700000000004"/>
    <m/>
    <m/>
    <m/>
    <m/>
    <m/>
    <m/>
    <m/>
    <m/>
    <m/>
    <x v="0"/>
    <x v="0"/>
    <m/>
  </r>
  <r>
    <s v=""/>
    <s v=" E1008_11560"/>
    <s v="PID - Electron Endcap PID - dRICH - Cooling Implementation and final test"/>
    <s v="6.10.08"/>
    <x v="0"/>
    <d v="1930-10-15T00:00:00"/>
    <d v="1931-01-13T00:00:00"/>
    <s v="ewoolsey"/>
    <s v="fbarbosa"/>
    <n v="14205.48"/>
    <m/>
    <s v="C"/>
    <s v="Labor"/>
    <s v="TEC"/>
    <m/>
    <s v="JLAB"/>
    <s v="Const"/>
    <s v="DET"/>
    <x v="8"/>
    <m/>
    <m/>
    <m/>
    <m/>
    <m/>
    <m/>
    <m/>
    <m/>
    <m/>
    <m/>
    <m/>
    <m/>
    <m/>
    <m/>
    <m/>
    <n v="14205.48"/>
    <m/>
    <m/>
    <m/>
    <x v="0"/>
    <x v="0"/>
    <m/>
  </r>
  <r>
    <s v=""/>
    <s v=" E1008_11570"/>
    <s v="PID - Electron Endcap PID - dRICH - Cooling Implementation and final test (In Kind)"/>
    <s v="6.10.08"/>
    <x v="0"/>
    <d v="1930-10-15T00:00:00"/>
    <d v="1931-01-13T00:00:00"/>
    <s v="ewoolsey"/>
    <s v="fbarbosa"/>
    <n v="6192.13"/>
    <m/>
    <s v="C"/>
    <s v="Labor"/>
    <s v="TEC"/>
    <m/>
    <s v="JLAB"/>
    <s v="Const"/>
    <s v="DET"/>
    <x v="8"/>
    <m/>
    <m/>
    <m/>
    <m/>
    <m/>
    <m/>
    <m/>
    <m/>
    <m/>
    <m/>
    <m/>
    <m/>
    <m/>
    <m/>
    <m/>
    <n v="6192.13"/>
    <m/>
    <m/>
    <m/>
    <x v="0"/>
    <x v="0"/>
    <m/>
  </r>
  <r>
    <s v=""/>
    <s v=" E1008_11362"/>
    <s v="PID - Electron Endcap PID - dRICH - LV Circuit board power supplies - Labor"/>
    <s v="6.10.08"/>
    <x v="0"/>
    <d v="2026-05-04T00:00:00"/>
    <d v="2026-09-23T00:00:00"/>
    <s v="ewoolsey"/>
    <s v="fbarbosa"/>
    <n v="6283.99"/>
    <m/>
    <s v="C"/>
    <s v="Labor"/>
    <s v="TEC"/>
    <m/>
    <s v="JLAB"/>
    <s v="PED"/>
    <s v="DET"/>
    <x v="9"/>
    <m/>
    <m/>
    <m/>
    <m/>
    <m/>
    <m/>
    <m/>
    <m/>
    <m/>
    <m/>
    <n v="6283.99"/>
    <m/>
    <m/>
    <m/>
    <m/>
    <m/>
    <m/>
    <m/>
    <m/>
    <x v="0"/>
    <x v="0"/>
    <m/>
  </r>
  <r>
    <s v=""/>
    <s v=" E1008_11366"/>
    <s v="PID - Electron Endcap PID - dRICH - Electronics and readout assembly support"/>
    <s v="6.10.08"/>
    <x v="0"/>
    <d v="2029-11-05T00:00:00"/>
    <d v="1930-01-07T00:00:00"/>
    <s v="ewoolsey"/>
    <s v="fbarbosa"/>
    <n v="176817.08"/>
    <m/>
    <s v="C"/>
    <s v="Labor"/>
    <s v="TEC"/>
    <m/>
    <s v="JLAB"/>
    <s v="PED"/>
    <s v="DET"/>
    <x v="9"/>
    <m/>
    <m/>
    <m/>
    <m/>
    <m/>
    <m/>
    <m/>
    <m/>
    <m/>
    <m/>
    <m/>
    <m/>
    <m/>
    <m/>
    <n v="176817.08"/>
    <m/>
    <m/>
    <m/>
    <m/>
    <x v="0"/>
    <x v="0"/>
    <m/>
  </r>
  <r>
    <s v=""/>
    <s v=" E1008_11375"/>
    <s v="PID - Electron Endcap PID - dRICH -TOF - Low and High Voltage System"/>
    <s v="6.10.08"/>
    <x v="0"/>
    <d v="2029-04-17T00:00:00"/>
    <d v="2029-09-07T00:00:00"/>
    <s v="ewoolsey"/>
    <s v="fbarbosa"/>
    <n v="6866.68"/>
    <m/>
    <s v="C"/>
    <s v="Labor"/>
    <s v="TEC"/>
    <m/>
    <s v="JLAB"/>
    <s v="PED"/>
    <s v="DET"/>
    <x v="9"/>
    <s v="P.S052"/>
    <m/>
    <m/>
    <m/>
    <m/>
    <m/>
    <m/>
    <m/>
    <m/>
    <m/>
    <m/>
    <m/>
    <m/>
    <n v="6866.68"/>
    <m/>
    <m/>
    <m/>
    <m/>
    <m/>
    <x v="0"/>
    <x v="0"/>
    <m/>
  </r>
  <r>
    <s v=""/>
    <s v=" E1008_11377"/>
    <s v="PID - Electron Endcap PID - dRICH -TOF - Peripheral Electronic Boards"/>
    <s v="6.10.08"/>
    <x v="0"/>
    <d v="2029-04-17T00:00:00"/>
    <d v="2029-09-07T00:00:00"/>
    <s v="ewoolsey"/>
    <s v="fbarbosa"/>
    <n v="6866.68"/>
    <m/>
    <s v="C"/>
    <s v="Labor"/>
    <s v="TEC"/>
    <m/>
    <s v="JLAB"/>
    <s v="PED"/>
    <s v="DET"/>
    <x v="9"/>
    <s v="P.S052"/>
    <m/>
    <m/>
    <m/>
    <m/>
    <m/>
    <m/>
    <m/>
    <m/>
    <m/>
    <m/>
    <m/>
    <m/>
    <n v="6866.68"/>
    <m/>
    <m/>
    <m/>
    <m/>
    <m/>
    <x v="0"/>
    <x v="0"/>
    <m/>
  </r>
  <r>
    <s v=""/>
    <s v=" E1008_11380"/>
    <s v="PID - Electron Endcap PID - dRICH -TOF - Fibers/Optical Connectors"/>
    <s v="6.10.08"/>
    <x v="0"/>
    <d v="2029-04-17T00:00:00"/>
    <d v="2029-09-07T00:00:00"/>
    <s v="ewoolsey"/>
    <s v="fbarbosa"/>
    <n v="6866.68"/>
    <m/>
    <s v="C"/>
    <s v="Labor"/>
    <s v="TEC"/>
    <m/>
    <s v="JLAB"/>
    <s v="PED"/>
    <s v="DET"/>
    <x v="9"/>
    <m/>
    <m/>
    <m/>
    <m/>
    <m/>
    <m/>
    <m/>
    <m/>
    <m/>
    <m/>
    <m/>
    <m/>
    <m/>
    <n v="6866.68"/>
    <m/>
    <m/>
    <m/>
    <m/>
    <m/>
    <x v="0"/>
    <x v="0"/>
    <m/>
  </r>
  <r>
    <s v=""/>
    <s v=" E1008_11730"/>
    <s v="Electromagnetic Calorimetry - Barrel EMCal - Component evaluation and selection"/>
    <s v="6.10.08"/>
    <x v="0"/>
    <d v="2028-03-23T00:00:00"/>
    <d v="2028-07-14T00:00:00"/>
    <s v="ewoolsey"/>
    <s v="fbarbosa"/>
    <n v="5333.35"/>
    <m/>
    <s v="C"/>
    <s v="Labor"/>
    <s v="TEC"/>
    <m/>
    <s v="JLAB"/>
    <s v="PED"/>
    <s v="DET"/>
    <x v="9"/>
    <m/>
    <m/>
    <m/>
    <m/>
    <m/>
    <m/>
    <m/>
    <m/>
    <m/>
    <m/>
    <m/>
    <m/>
    <n v="5333.35"/>
    <m/>
    <m/>
    <m/>
    <m/>
    <m/>
    <m/>
    <x v="0"/>
    <x v="0"/>
    <m/>
  </r>
  <r>
    <s v=""/>
    <s v=" E1008_11930"/>
    <s v="Electromagnetic Calorimetry - Barrel EMCal - Cooling Implementation and final test"/>
    <s v="6.10.08"/>
    <x v="0"/>
    <d v="1930-08-27T00:00:00"/>
    <d v="1930-11-21T00:00:00"/>
    <s v="ewoolsey"/>
    <s v="fbarbosa"/>
    <n v="14039.98"/>
    <m/>
    <s v="C"/>
    <s v="Labor"/>
    <s v="TEC"/>
    <m/>
    <s v="JLAB"/>
    <s v="Const"/>
    <s v="DET"/>
    <x v="8"/>
    <m/>
    <m/>
    <m/>
    <m/>
    <m/>
    <m/>
    <m/>
    <m/>
    <m/>
    <m/>
    <m/>
    <m/>
    <m/>
    <m/>
    <n v="5615.99"/>
    <n v="8423.99"/>
    <m/>
    <m/>
    <m/>
    <x v="0"/>
    <x v="0"/>
    <m/>
  </r>
  <r>
    <s v=""/>
    <s v=" E1008_11940"/>
    <s v="Electromagnetic Calorimetry - Barrel EMCal - Cooling Implementation and final test (In Kind)"/>
    <s v="6.10.08"/>
    <x v="0"/>
    <d v="1930-08-27T00:00:00"/>
    <d v="1930-11-21T00:00:00"/>
    <s v="ewoolsey"/>
    <s v="fbarbosa"/>
    <n v="6119.99"/>
    <m/>
    <s v="C"/>
    <s v="Labor"/>
    <s v="TEC"/>
    <m/>
    <s v="JLAB"/>
    <s v="Const"/>
    <s v="DET"/>
    <x v="8"/>
    <m/>
    <m/>
    <m/>
    <m/>
    <m/>
    <m/>
    <m/>
    <m/>
    <m/>
    <m/>
    <m/>
    <m/>
    <m/>
    <m/>
    <n v="2448"/>
    <n v="3672"/>
    <m/>
    <m/>
    <m/>
    <x v="0"/>
    <x v="0"/>
    <m/>
  </r>
  <r>
    <s v=""/>
    <s v=" E1008_11950"/>
    <s v="Electromagnetic Calorimetry - Barrel EMCal - Electronics mounted to detector[sensors]"/>
    <s v="6.10.08"/>
    <x v="0"/>
    <d v="1930-11-22T00:00:00"/>
    <d v="1931-01-08T00:00:00"/>
    <s v="ewoolsey"/>
    <s v="fbarbosa"/>
    <n v="14205.48"/>
    <m/>
    <s v="C"/>
    <s v="Labor"/>
    <s v="TEC"/>
    <m/>
    <s v="JLAB"/>
    <s v="Const"/>
    <s v="DET"/>
    <x v="5"/>
    <m/>
    <m/>
    <m/>
    <m/>
    <m/>
    <m/>
    <m/>
    <m/>
    <m/>
    <m/>
    <m/>
    <m/>
    <m/>
    <m/>
    <m/>
    <n v="14205.48"/>
    <m/>
    <m/>
    <m/>
    <x v="0"/>
    <x v="0"/>
    <m/>
  </r>
  <r>
    <s v=""/>
    <s v=" E1008_11960"/>
    <s v="Electromagnetic Calorimetry - Barrel EMCal - Electronics mounted to detector[sensors] (In Kind)"/>
    <s v="6.10.08"/>
    <x v="0"/>
    <d v="1930-11-22T00:00:00"/>
    <d v="1931-01-08T00:00:00"/>
    <s v="ewoolsey"/>
    <s v="fbarbosa"/>
    <n v="6192.13"/>
    <m/>
    <s v="C"/>
    <s v="Labor"/>
    <s v="TEC"/>
    <m/>
    <s v="JLAB"/>
    <s v="Const"/>
    <s v="DET"/>
    <x v="5"/>
    <m/>
    <m/>
    <m/>
    <m/>
    <m/>
    <m/>
    <m/>
    <m/>
    <m/>
    <m/>
    <m/>
    <m/>
    <m/>
    <m/>
    <m/>
    <n v="6192.13"/>
    <m/>
    <m/>
    <m/>
    <x v="0"/>
    <x v="0"/>
    <m/>
  </r>
  <r>
    <s v=""/>
    <s v=" E1008_12190"/>
    <s v="Electromagnetic Calorimetry - Electron Endcap EMCal - Component evaluation and selection"/>
    <s v="6.10.08"/>
    <x v="0"/>
    <d v="2027-12-13T00:00:00"/>
    <d v="2028-05-04T00:00:00"/>
    <s v="ewoolsey"/>
    <s v="fbarbosa"/>
    <n v="5333.35"/>
    <m/>
    <s v="C"/>
    <s v="Labor"/>
    <s v="TEC"/>
    <m/>
    <s v="JLAB"/>
    <s v="PED"/>
    <s v="DET"/>
    <x v="6"/>
    <m/>
    <m/>
    <m/>
    <m/>
    <m/>
    <m/>
    <m/>
    <m/>
    <m/>
    <m/>
    <m/>
    <m/>
    <n v="5333.35"/>
    <m/>
    <m/>
    <m/>
    <m/>
    <m/>
    <m/>
    <x v="0"/>
    <x v="0"/>
    <m/>
  </r>
  <r>
    <s v=""/>
    <s v=" E1008_12390"/>
    <s v="Electromagnetic Calorimetry - Electron Endcap EMCal - Cooling Implementation and final test"/>
    <s v="6.10.08"/>
    <x v="0"/>
    <d v="1930-04-30T00:00:00"/>
    <d v="1930-07-24T00:00:00"/>
    <s v="ewoolsey"/>
    <s v="fbarbosa"/>
    <n v="13791.73"/>
    <m/>
    <s v="C"/>
    <s v="Labor"/>
    <s v="TEC"/>
    <m/>
    <s v="JLAB"/>
    <s v="Const"/>
    <s v="DET"/>
    <x v="8"/>
    <m/>
    <m/>
    <m/>
    <m/>
    <m/>
    <m/>
    <m/>
    <m/>
    <m/>
    <m/>
    <m/>
    <m/>
    <m/>
    <m/>
    <n v="13791.73"/>
    <m/>
    <m/>
    <m/>
    <m/>
    <x v="0"/>
    <x v="0"/>
    <m/>
  </r>
  <r>
    <s v=""/>
    <s v=" E1008_12400"/>
    <s v="Electromagnetic Calorimetry - Electron Endcap EMCal - Cooling Implementation and final test (In Kind)"/>
    <s v="6.10.08"/>
    <x v="0"/>
    <d v="1930-04-30T00:00:00"/>
    <d v="1930-07-24T00:00:00"/>
    <s v="ewoolsey"/>
    <s v="fbarbosa"/>
    <n v="6011.78"/>
    <m/>
    <s v="C"/>
    <s v="Labor"/>
    <s v="TEC"/>
    <m/>
    <s v="JLAB"/>
    <s v="Const"/>
    <s v="DET"/>
    <x v="8"/>
    <m/>
    <m/>
    <m/>
    <m/>
    <m/>
    <m/>
    <m/>
    <m/>
    <m/>
    <m/>
    <m/>
    <m/>
    <m/>
    <m/>
    <n v="6011.78"/>
    <m/>
    <m/>
    <m/>
    <m/>
    <x v="0"/>
    <x v="0"/>
    <m/>
  </r>
  <r>
    <s v=""/>
    <s v=" E1008_12410"/>
    <s v="Electromagnetic Calorimetry - Electron Endcap EMCal - Interface PCB and components (HV, anode, LED)"/>
    <s v="6.10.08"/>
    <x v="0"/>
    <d v="2025-12-10T00:00:00"/>
    <d v="2026-05-04T00:00:00"/>
    <s v="ewoolsey"/>
    <s v="fbarbosa"/>
    <n v="6283.99"/>
    <m/>
    <s v="C"/>
    <s v="Labor"/>
    <s v="TEC"/>
    <m/>
    <s v="JLAB"/>
    <s v="PED"/>
    <s v="DET"/>
    <x v="9"/>
    <m/>
    <m/>
    <m/>
    <m/>
    <m/>
    <m/>
    <m/>
    <m/>
    <m/>
    <m/>
    <n v="6283.99"/>
    <m/>
    <m/>
    <m/>
    <m/>
    <m/>
    <m/>
    <m/>
    <m/>
    <x v="0"/>
    <x v="0"/>
    <m/>
  </r>
  <r>
    <s v=""/>
    <s v=" E1008_12430"/>
    <s v="Electromagnetic Calorimetry - Electron Endcap EMCal - PCB assembly"/>
    <s v="6.10.08"/>
    <x v="0"/>
    <d v="2026-05-05T00:00:00"/>
    <d v="2026-09-24T00:00:00"/>
    <s v="ewoolsey"/>
    <s v="fbarbosa"/>
    <n v="6283.99"/>
    <m/>
    <s v="C"/>
    <s v="Labor"/>
    <s v="TEC"/>
    <m/>
    <s v="JLAB"/>
    <s v="PED"/>
    <s v="DET"/>
    <x v="9"/>
    <m/>
    <m/>
    <m/>
    <m/>
    <m/>
    <m/>
    <m/>
    <m/>
    <m/>
    <m/>
    <n v="6283.99"/>
    <m/>
    <m/>
    <m/>
    <m/>
    <m/>
    <m/>
    <m/>
    <m/>
    <x v="0"/>
    <x v="0"/>
    <m/>
  </r>
  <r>
    <s v=""/>
    <s v=" E1008_12450"/>
    <s v="Electromagnetic Calorimetry - Electron Endcap EMCal - Signal cable and connectors"/>
    <s v="6.10.08"/>
    <x v="0"/>
    <d v="2026-09-25T00:00:00"/>
    <d v="2027-02-23T00:00:00"/>
    <s v="ewoolsey"/>
    <s v="fbarbosa"/>
    <n v="6464.97"/>
    <m/>
    <s v="C"/>
    <s v="Labor"/>
    <s v="TEC"/>
    <m/>
    <s v="JLAB"/>
    <s v="PED"/>
    <s v="DET"/>
    <x v="9"/>
    <m/>
    <m/>
    <m/>
    <m/>
    <m/>
    <m/>
    <m/>
    <m/>
    <m/>
    <m/>
    <n v="258.60000000000002"/>
    <n v="6206.37"/>
    <m/>
    <m/>
    <m/>
    <m/>
    <m/>
    <m/>
    <m/>
    <x v="0"/>
    <x v="0"/>
    <m/>
  </r>
  <r>
    <s v=""/>
    <s v=" E1008_12470"/>
    <s v="Electromagnetic Calorimetry - Electron Endcap EMCal - HV cable and connectors at detector"/>
    <s v="6.10.08"/>
    <x v="0"/>
    <d v="2026-09-25T00:00:00"/>
    <d v="2027-02-23T00:00:00"/>
    <s v="ewoolsey"/>
    <s v="fbarbosa"/>
    <n v="6464.97"/>
    <m/>
    <s v="C"/>
    <s v="Labor"/>
    <s v="TEC"/>
    <m/>
    <s v="JLAB"/>
    <s v="PED"/>
    <s v="DET"/>
    <x v="9"/>
    <m/>
    <m/>
    <m/>
    <m/>
    <m/>
    <m/>
    <m/>
    <m/>
    <m/>
    <m/>
    <n v="258.60000000000002"/>
    <n v="6206.37"/>
    <m/>
    <m/>
    <m/>
    <m/>
    <m/>
    <m/>
    <m/>
    <x v="0"/>
    <x v="0"/>
    <m/>
  </r>
  <r>
    <s v=""/>
    <s v=" E1008_12490"/>
    <s v="Electromagnetic Calorimetry - Electron Endcap EMCal - Long signal cables"/>
    <s v="6.10.08"/>
    <x v="0"/>
    <d v="2026-09-25T00:00:00"/>
    <d v="2027-02-23T00:00:00"/>
    <s v="ewoolsey"/>
    <s v="fbarbosa"/>
    <n v="6464.97"/>
    <m/>
    <s v="C"/>
    <s v="Labor"/>
    <s v="TEC"/>
    <m/>
    <s v="JLAB"/>
    <s v="PED"/>
    <s v="DET"/>
    <x v="9"/>
    <m/>
    <m/>
    <m/>
    <m/>
    <m/>
    <m/>
    <m/>
    <m/>
    <m/>
    <m/>
    <n v="258.60000000000002"/>
    <n v="6206.37"/>
    <m/>
    <m/>
    <m/>
    <m/>
    <m/>
    <m/>
    <m/>
    <x v="0"/>
    <x v="0"/>
    <m/>
  </r>
  <r>
    <s v=""/>
    <s v=" E1008_12510"/>
    <s v="Electromagnetic Calorimetry - Electron Endcap EMCal - Signal patch panel"/>
    <s v="6.10.08"/>
    <x v="0"/>
    <d v="2026-09-25T00:00:00"/>
    <d v="2027-02-23T00:00:00"/>
    <s v="ewoolsey"/>
    <s v="fbarbosa"/>
    <n v="6464.97"/>
    <m/>
    <s v="C"/>
    <s v="Labor"/>
    <s v="TEC"/>
    <m/>
    <s v="JLAB"/>
    <s v="PED"/>
    <s v="DET"/>
    <x v="9"/>
    <m/>
    <m/>
    <m/>
    <m/>
    <m/>
    <m/>
    <m/>
    <m/>
    <m/>
    <m/>
    <n v="258.60000000000002"/>
    <n v="6206.37"/>
    <m/>
    <m/>
    <m/>
    <m/>
    <m/>
    <m/>
    <m/>
    <x v="0"/>
    <x v="0"/>
    <m/>
  </r>
  <r>
    <s v=""/>
    <s v=" E1008_12530"/>
    <s v="Electromagnetic Calorimetry - Electron Endcap EMCal - HV power patch panel"/>
    <s v="6.10.08"/>
    <x v="0"/>
    <d v="2027-02-24T00:00:00"/>
    <d v="2027-07-15T00:00:00"/>
    <s v="ewoolsey"/>
    <s v="fbarbosa"/>
    <n v="6472.51"/>
    <m/>
    <s v="C"/>
    <s v="Labor"/>
    <s v="TEC"/>
    <m/>
    <s v="JLAB"/>
    <s v="PED"/>
    <s v="DET"/>
    <x v="9"/>
    <m/>
    <m/>
    <m/>
    <m/>
    <m/>
    <m/>
    <m/>
    <m/>
    <m/>
    <m/>
    <m/>
    <n v="6472.51"/>
    <m/>
    <m/>
    <m/>
    <m/>
    <m/>
    <m/>
    <m/>
    <x v="0"/>
    <x v="0"/>
    <m/>
  </r>
  <r>
    <s v=""/>
    <s v=" E1008_12550"/>
    <s v="Electromagnetic Calorimetry - Electron Endcap EMCal - Long power cables"/>
    <s v="6.10.08"/>
    <x v="0"/>
    <d v="2027-07-19T00:00:00"/>
    <d v="2027-12-10T00:00:00"/>
    <s v="ewoolsey"/>
    <s v="fbarbosa"/>
    <n v="6563.77"/>
    <m/>
    <s v="C"/>
    <s v="Labor"/>
    <s v="TEC"/>
    <m/>
    <s v="JLAB"/>
    <s v="PED"/>
    <s v="DET"/>
    <x v="9"/>
    <m/>
    <m/>
    <m/>
    <m/>
    <m/>
    <m/>
    <m/>
    <m/>
    <m/>
    <m/>
    <m/>
    <n v="3478.8"/>
    <n v="3084.97"/>
    <m/>
    <m/>
    <m/>
    <m/>
    <m/>
    <m/>
    <x v="0"/>
    <x v="0"/>
    <m/>
  </r>
  <r>
    <s v=""/>
    <s v=" E1008_12570"/>
    <s v="Electromagnetic Calorimetry - Electron Endcap EMCal - Power supply"/>
    <s v="6.10.08"/>
    <x v="0"/>
    <d v="2027-07-19T00:00:00"/>
    <d v="2027-12-10T00:00:00"/>
    <s v="ewoolsey"/>
    <s v="fbarbosa"/>
    <n v="6563.77"/>
    <m/>
    <s v="C"/>
    <s v="Labor"/>
    <s v="TEC"/>
    <m/>
    <s v="JLAB"/>
    <s v="PED"/>
    <s v="DET"/>
    <x v="9"/>
    <m/>
    <m/>
    <m/>
    <m/>
    <m/>
    <m/>
    <m/>
    <m/>
    <m/>
    <m/>
    <m/>
    <n v="3478.8"/>
    <n v="3084.97"/>
    <m/>
    <m/>
    <m/>
    <m/>
    <m/>
    <m/>
    <x v="0"/>
    <x v="0"/>
    <m/>
  </r>
  <r>
    <s v=""/>
    <s v=" E1008_12590"/>
    <s v="Electromagnetic Calorimetry - Electron Endcap EMCal - Power supply connection cable"/>
    <s v="6.10.08"/>
    <x v="0"/>
    <d v="2027-07-19T00:00:00"/>
    <d v="2027-12-10T00:00:00"/>
    <s v="ewoolsey"/>
    <s v="fbarbosa"/>
    <n v="6563.77"/>
    <m/>
    <s v="C"/>
    <s v="Labor"/>
    <s v="TEC"/>
    <m/>
    <s v="JLAB"/>
    <s v="PED"/>
    <s v="DET"/>
    <x v="9"/>
    <m/>
    <m/>
    <m/>
    <m/>
    <m/>
    <m/>
    <m/>
    <m/>
    <m/>
    <m/>
    <m/>
    <n v="3478.8"/>
    <n v="3084.97"/>
    <m/>
    <m/>
    <m/>
    <m/>
    <m/>
    <m/>
    <x v="0"/>
    <x v="0"/>
    <m/>
  </r>
  <r>
    <s v=""/>
    <s v=" E1008_12610"/>
    <s v="Electromagnetic Calorimetry - Electron Endcap EMCal - Fibers"/>
    <s v="6.10.08"/>
    <x v="0"/>
    <d v="2027-07-19T00:00:00"/>
    <d v="2027-12-10T00:00:00"/>
    <s v="ewoolsey"/>
    <s v="fbarbosa"/>
    <n v="6563.77"/>
    <m/>
    <s v="C"/>
    <s v="Labor"/>
    <s v="TEC"/>
    <m/>
    <s v="JLAB"/>
    <s v="PED"/>
    <s v="DET"/>
    <x v="9"/>
    <m/>
    <m/>
    <m/>
    <m/>
    <m/>
    <m/>
    <m/>
    <m/>
    <m/>
    <m/>
    <m/>
    <n v="3478.8"/>
    <n v="3084.97"/>
    <m/>
    <m/>
    <m/>
    <m/>
    <m/>
    <m/>
    <x v="0"/>
    <x v="0"/>
    <m/>
  </r>
  <r>
    <s v=""/>
    <s v=" E1008_12792"/>
    <s v="Electromagnetic Calorimetry - Hadron Endcap EMCal - Component evaluation and selection (In Kind)"/>
    <s v="6.10.08"/>
    <x v="0"/>
    <d v="2025-12-10T00:00:00"/>
    <d v="2026-06-02T00:00:00"/>
    <s v="ewoolsey"/>
    <s v="fbarbosa"/>
    <n v="5027.1899999999996"/>
    <m/>
    <s v="C"/>
    <s v="Labor"/>
    <s v="TEC"/>
    <m/>
    <s v="JLAB"/>
    <s v="PED"/>
    <s v="DET"/>
    <x v="9"/>
    <m/>
    <m/>
    <m/>
    <m/>
    <m/>
    <m/>
    <m/>
    <m/>
    <m/>
    <m/>
    <n v="5027.1899999999996"/>
    <m/>
    <m/>
    <m/>
    <m/>
    <m/>
    <m/>
    <m/>
    <m/>
    <x v="0"/>
    <x v="0"/>
    <m/>
  </r>
  <r>
    <s v=""/>
    <s v=" E1008_12794"/>
    <s v="Electromagnetic Calorimetry - Hadron Endcap EMCal - Readout HW Implementation (In Kind)"/>
    <s v="6.10.08"/>
    <x v="0"/>
    <d v="2025-12-10T00:00:00"/>
    <d v="2026-06-02T00:00:00"/>
    <s v="ewoolsey"/>
    <s v="fbarbosa"/>
    <n v="37703.919999999998"/>
    <m/>
    <s v="C"/>
    <s v="Labor"/>
    <s v="TEC"/>
    <m/>
    <s v="JLAB"/>
    <s v="PED"/>
    <s v="DET"/>
    <x v="9"/>
    <m/>
    <m/>
    <m/>
    <m/>
    <m/>
    <m/>
    <m/>
    <m/>
    <m/>
    <m/>
    <n v="37703.919999999998"/>
    <m/>
    <m/>
    <m/>
    <m/>
    <m/>
    <m/>
    <m/>
    <m/>
    <x v="0"/>
    <x v="0"/>
    <m/>
  </r>
  <r>
    <s v=""/>
    <s v=" E1008_12790"/>
    <s v="Electromagnetic Calorimetry - Hadron Endcap EMCal - Cooling Implementation and final test (In Kind)"/>
    <s v="6.10.08"/>
    <x v="0"/>
    <d v="1930-05-14T00:00:00"/>
    <d v="1930-08-07T00:00:00"/>
    <s v="ewoolsey"/>
    <s v="fbarbosa"/>
    <n v="19803.509999999998"/>
    <m/>
    <s v="C"/>
    <s v="Labor"/>
    <s v="TEC"/>
    <m/>
    <s v="JLAB"/>
    <s v="Const"/>
    <s v="DET"/>
    <x v="8"/>
    <m/>
    <m/>
    <m/>
    <m/>
    <m/>
    <m/>
    <m/>
    <m/>
    <m/>
    <m/>
    <m/>
    <m/>
    <m/>
    <m/>
    <n v="19803.509999999998"/>
    <m/>
    <m/>
    <m/>
    <m/>
    <x v="0"/>
    <x v="0"/>
    <m/>
  </r>
  <r>
    <s v=""/>
    <s v=" E1008_13020"/>
    <s v="Hadronic Calorimetry - Barrel HCal - Inner - Component evaluation and selection"/>
    <s v="6.10.08"/>
    <x v="0"/>
    <d v="2023-05-25T00:00:00"/>
    <d v="2023-10-17T00:00:00"/>
    <s v="ewoolsey"/>
    <s v="fbarbosa"/>
    <n v="4615.7700000000004"/>
    <m/>
    <s v="C"/>
    <s v="Labor"/>
    <s v="TEC"/>
    <m/>
    <s v="JLAB"/>
    <s v="PED"/>
    <s v="DET"/>
    <x v="6"/>
    <m/>
    <m/>
    <m/>
    <m/>
    <m/>
    <m/>
    <m/>
    <n v="4108.04"/>
    <n v="507.74"/>
    <m/>
    <m/>
    <m/>
    <m/>
    <m/>
    <m/>
    <m/>
    <m/>
    <m/>
    <m/>
    <x v="0"/>
    <x v="0"/>
    <m/>
  </r>
  <r>
    <s v=""/>
    <s v=" E1008_13220"/>
    <s v="Hadronic Calorimetry - Barrel HCal - Inner - Cooling Implementation and final test"/>
    <s v="6.10.08"/>
    <x v="0"/>
    <d v="2026-07-16T00:00:00"/>
    <d v="2026-10-08T00:00:00"/>
    <s v="ewoolsey"/>
    <s v="fbarbosa"/>
    <n v="12290.54"/>
    <m/>
    <s v="C"/>
    <s v="Labor"/>
    <s v="TEC"/>
    <m/>
    <s v="JLAB"/>
    <s v="Const"/>
    <s v="DET"/>
    <x v="8"/>
    <m/>
    <m/>
    <m/>
    <m/>
    <m/>
    <m/>
    <m/>
    <m/>
    <m/>
    <m/>
    <n v="11061.48"/>
    <n v="1229.05"/>
    <m/>
    <m/>
    <m/>
    <m/>
    <m/>
    <m/>
    <m/>
    <x v="0"/>
    <x v="0"/>
    <m/>
  </r>
  <r>
    <s v=""/>
    <s v=" E1008_13230"/>
    <s v="Hadronic Calorimetry - Barrel HCal - Inner - Cooling Implementation and final test (In Kind)"/>
    <s v="6.10.08"/>
    <x v="0"/>
    <d v="2026-07-16T00:00:00"/>
    <d v="2026-10-08T00:00:00"/>
    <s v="ewoolsey"/>
    <s v="fbarbosa"/>
    <n v="5357.41"/>
    <m/>
    <s v="C"/>
    <s v="Labor"/>
    <s v="TEC"/>
    <m/>
    <s v="JLAB"/>
    <s v="Const"/>
    <s v="DET"/>
    <x v="8"/>
    <m/>
    <m/>
    <m/>
    <m/>
    <m/>
    <m/>
    <m/>
    <m/>
    <m/>
    <m/>
    <n v="4821.67"/>
    <n v="535.74"/>
    <m/>
    <m/>
    <m/>
    <m/>
    <m/>
    <m/>
    <m/>
    <x v="0"/>
    <x v="0"/>
    <m/>
  </r>
  <r>
    <s v=""/>
    <s v=" E1008_13240"/>
    <s v="Hadronic Calorimetry - Barrel HCal - Outer - Component evaluation and selection"/>
    <s v="6.10.08"/>
    <x v="0"/>
    <d v="2023-02-01T00:00:00"/>
    <d v="2023-09-01T00:00:00"/>
    <s v="ewoolsey"/>
    <s v="fbarbosa"/>
    <n v="4600.59"/>
    <m/>
    <s v="C"/>
    <s v="Labor"/>
    <s v="TEC"/>
    <m/>
    <s v="JLAB"/>
    <s v="PED"/>
    <s v="DET"/>
    <x v="6"/>
    <m/>
    <m/>
    <m/>
    <m/>
    <m/>
    <m/>
    <m/>
    <n v="4600.59"/>
    <m/>
    <m/>
    <m/>
    <m/>
    <m/>
    <m/>
    <m/>
    <m/>
    <m/>
    <m/>
    <m/>
    <x v="0"/>
    <x v="0"/>
    <m/>
  </r>
  <r>
    <s v=""/>
    <s v=" E1008_13440"/>
    <s v="Hadronic Calorimetry - Barrel HCal - Outer - Cooling Implementation and final test"/>
    <s v="6.10.08"/>
    <x v="0"/>
    <d v="2027-04-14T00:00:00"/>
    <d v="2027-07-08T00:00:00"/>
    <s v="ewoolsey"/>
    <s v="fbarbosa"/>
    <n v="12621.39"/>
    <m/>
    <s v="C"/>
    <s v="Labor"/>
    <s v="TEC"/>
    <m/>
    <s v="JLAB"/>
    <s v="Const"/>
    <s v="DET"/>
    <x v="8"/>
    <m/>
    <m/>
    <m/>
    <m/>
    <m/>
    <m/>
    <m/>
    <m/>
    <m/>
    <m/>
    <m/>
    <n v="12621.39"/>
    <m/>
    <m/>
    <m/>
    <m/>
    <m/>
    <m/>
    <m/>
    <x v="0"/>
    <x v="0"/>
    <m/>
  </r>
  <r>
    <s v=""/>
    <s v=" E1008_13442"/>
    <s v="Hadronic Calorimetry - Barrel HCal - Outer - Cooling Implementation and final test (In Kind)"/>
    <s v="6.10.08"/>
    <x v="0"/>
    <d v="2027-04-14T00:00:00"/>
    <d v="2027-07-08T00:00:00"/>
    <s v="ewoolsey"/>
    <s v="fbarbosa"/>
    <n v="5501.63"/>
    <m/>
    <s v="C"/>
    <s v="Labor"/>
    <s v="TEC"/>
    <m/>
    <s v="JLAB"/>
    <s v="Const"/>
    <s v="DET"/>
    <x v="8"/>
    <m/>
    <m/>
    <m/>
    <m/>
    <m/>
    <m/>
    <m/>
    <m/>
    <m/>
    <m/>
    <m/>
    <n v="5501.63"/>
    <m/>
    <m/>
    <m/>
    <m/>
    <m/>
    <m/>
    <m/>
    <x v="0"/>
    <x v="0"/>
    <m/>
  </r>
  <r>
    <s v=""/>
    <s v=" E1008_13475"/>
    <s v="Hadronic Calorimetry - Hadron Endcap HCal - Component evaluation and selection"/>
    <s v="6.10.08"/>
    <x v="0"/>
    <d v="2023-05-23T00:00:00"/>
    <d v="2023-12-28T00:00:00"/>
    <s v="ewoolsey"/>
    <s v="fbarbosa"/>
    <n v="4654.88"/>
    <m/>
    <s v="C"/>
    <s v="Labor"/>
    <s v="TEC"/>
    <m/>
    <s v="JLAB"/>
    <s v="PED"/>
    <s v="DET"/>
    <x v="6"/>
    <m/>
    <m/>
    <m/>
    <m/>
    <m/>
    <m/>
    <m/>
    <n v="2823.96"/>
    <n v="1830.92"/>
    <m/>
    <m/>
    <m/>
    <m/>
    <m/>
    <m/>
    <m/>
    <m/>
    <m/>
    <m/>
    <x v="0"/>
    <x v="0"/>
    <m/>
  </r>
  <r>
    <s v=""/>
    <s v=" E1008_13490"/>
    <s v="Hadronic Calorimetry - Hadron Endcap HCal - Readout HW Implementation"/>
    <s v="6.10.08"/>
    <x v="0"/>
    <d v="2024-02-13T00:00:00"/>
    <d v="2024-08-01T00:00:00"/>
    <s v="ewoolsey"/>
    <s v="fbarbosa"/>
    <n v="35539.56"/>
    <m/>
    <s v="C"/>
    <s v="Labor"/>
    <s v="TEC"/>
    <m/>
    <s v="JLAB"/>
    <s v="PED"/>
    <s v="DET"/>
    <x v="6"/>
    <m/>
    <m/>
    <m/>
    <m/>
    <m/>
    <m/>
    <m/>
    <m/>
    <n v="35539.56"/>
    <m/>
    <m/>
    <m/>
    <m/>
    <m/>
    <m/>
    <m/>
    <m/>
    <m/>
    <m/>
    <x v="0"/>
    <x v="0"/>
    <m/>
  </r>
  <r>
    <s v=""/>
    <s v=" E1008_13680"/>
    <s v="Hadronic Calorimetry - Hadron Endcap HCal - Cooling Implementation and final test"/>
    <s v="6.10.08"/>
    <x v="0"/>
    <d v="1931-01-06T00:00:00"/>
    <d v="1931-04-01T00:00:00"/>
    <s v="ewoolsey"/>
    <s v="fbarbosa"/>
    <n v="14205.48"/>
    <m/>
    <s v="C"/>
    <s v="Labor"/>
    <s v="TEC"/>
    <m/>
    <s v="JLAB"/>
    <s v="Const"/>
    <s v="DET"/>
    <x v="8"/>
    <m/>
    <m/>
    <m/>
    <m/>
    <m/>
    <m/>
    <m/>
    <m/>
    <m/>
    <m/>
    <m/>
    <m/>
    <m/>
    <m/>
    <m/>
    <n v="14205.48"/>
    <m/>
    <m/>
    <m/>
    <x v="0"/>
    <x v="0"/>
    <m/>
  </r>
  <r>
    <s v=""/>
    <s v=" E1008_13690"/>
    <s v="Hadronic Calorimetry - Hadron Endcap HCal - Cooling Implementation and final test (In Kind)"/>
    <s v="6.10.08"/>
    <x v="0"/>
    <d v="1931-01-06T00:00:00"/>
    <d v="1931-04-01T00:00:00"/>
    <s v="ewoolsey"/>
    <s v="fbarbosa"/>
    <n v="6192.13"/>
    <m/>
    <s v="C"/>
    <s v="Labor"/>
    <s v="TEC"/>
    <m/>
    <s v="JLAB"/>
    <s v="Const"/>
    <s v="DET"/>
    <x v="8"/>
    <m/>
    <m/>
    <m/>
    <m/>
    <m/>
    <m/>
    <m/>
    <m/>
    <m/>
    <m/>
    <m/>
    <m/>
    <m/>
    <m/>
    <m/>
    <n v="6192.13"/>
    <m/>
    <m/>
    <m/>
    <x v="0"/>
    <x v="0"/>
    <m/>
  </r>
  <r>
    <s v=""/>
    <s v=" E1008_14955"/>
    <s v="Calorimeter Digitizers - Component evaluation and selection"/>
    <s v="6.10.08"/>
    <x v="0"/>
    <d v="2027-11-09T00:00:00"/>
    <d v="2028-04-05T00:00:00"/>
    <s v="ewoolsey"/>
    <s v="fbarbosa"/>
    <n v="5333.35"/>
    <m/>
    <s v="C"/>
    <s v="Labor"/>
    <s v="TEC"/>
    <m/>
    <s v="JLAB"/>
    <s v="Const"/>
    <s v="DET"/>
    <x v="7"/>
    <m/>
    <m/>
    <m/>
    <m/>
    <m/>
    <m/>
    <m/>
    <m/>
    <m/>
    <m/>
    <m/>
    <m/>
    <n v="5333.35"/>
    <m/>
    <m/>
    <m/>
    <m/>
    <m/>
    <m/>
    <x v="0"/>
    <x v="0"/>
    <m/>
  </r>
  <r>
    <s v=""/>
    <s v=" E1008_14910"/>
    <s v="Calorimeter Digitizers - Readout HW Implementation"/>
    <s v="6.10.08"/>
    <x v="0"/>
    <d v="2026-12-10T00:00:00"/>
    <d v="2027-06-02T00:00:00"/>
    <s v="ewoolsey"/>
    <s v="fbarbosa"/>
    <n v="134628.14000000001"/>
    <m/>
    <s v="C"/>
    <s v="Labor"/>
    <s v="TEC"/>
    <m/>
    <s v="JLAB"/>
    <s v="Const"/>
    <s v="DET"/>
    <x v="7"/>
    <m/>
    <m/>
    <m/>
    <m/>
    <m/>
    <m/>
    <m/>
    <m/>
    <m/>
    <m/>
    <m/>
    <n v="134628.14000000001"/>
    <m/>
    <m/>
    <m/>
    <m/>
    <m/>
    <m/>
    <m/>
    <x v="0"/>
    <x v="0"/>
    <m/>
  </r>
  <r>
    <s v=""/>
    <s v=" E1008_14937"/>
    <s v="Calorimeter Digitizers - Schematic capture"/>
    <s v="6.10.08"/>
    <x v="0"/>
    <d v="2027-06-03T00:00:00"/>
    <d v="2027-06-16T00:00:00"/>
    <s v="ewoolsey"/>
    <s v="fbarbosa"/>
    <n v="38835.040000000001"/>
    <m/>
    <s v="C"/>
    <s v="Labor"/>
    <s v="TEC"/>
    <m/>
    <s v="JLAB"/>
    <s v="Const"/>
    <s v="DET"/>
    <x v="7"/>
    <m/>
    <m/>
    <m/>
    <m/>
    <m/>
    <m/>
    <m/>
    <m/>
    <m/>
    <m/>
    <m/>
    <n v="38835.040000000001"/>
    <m/>
    <m/>
    <m/>
    <m/>
    <m/>
    <m/>
    <m/>
    <x v="0"/>
    <x v="0"/>
    <m/>
  </r>
  <r>
    <s v=""/>
    <s v=" E1008_14945"/>
    <s v="Calorimeter Digitizers - PCB place and route"/>
    <s v="6.10.08"/>
    <x v="0"/>
    <d v="2027-06-17T00:00:00"/>
    <d v="2027-11-08T00:00:00"/>
    <s v="ewoolsey"/>
    <s v="fbarbosa"/>
    <n v="39137.949999999997"/>
    <m/>
    <s v="C"/>
    <s v="Labor"/>
    <s v="TEC"/>
    <m/>
    <s v="JLAB"/>
    <s v="Const"/>
    <s v="DET"/>
    <x v="7"/>
    <m/>
    <m/>
    <m/>
    <m/>
    <m/>
    <m/>
    <m/>
    <m/>
    <m/>
    <m/>
    <m/>
    <n v="28962.09"/>
    <n v="10175.870000000001"/>
    <m/>
    <m/>
    <m/>
    <m/>
    <m/>
    <m/>
    <x v="0"/>
    <x v="0"/>
    <m/>
  </r>
  <r>
    <s v=""/>
    <s v=" E1008_15110"/>
    <s v="Calorimeter Digitizers - Cooling Implementation and final test"/>
    <s v="6.10.08"/>
    <x v="0"/>
    <d v="2029-12-26T00:00:00"/>
    <d v="1930-03-22T00:00:00"/>
    <s v="ewoolsey"/>
    <s v="fbarbosa"/>
    <n v="13791.73"/>
    <m/>
    <s v="C"/>
    <s v="Labor"/>
    <s v="TEC"/>
    <m/>
    <s v="JLAB"/>
    <s v="Const"/>
    <s v="DET"/>
    <x v="8"/>
    <m/>
    <m/>
    <m/>
    <m/>
    <m/>
    <m/>
    <m/>
    <m/>
    <m/>
    <m/>
    <m/>
    <m/>
    <m/>
    <m/>
    <n v="13791.73"/>
    <m/>
    <m/>
    <m/>
    <m/>
    <x v="0"/>
    <x v="0"/>
    <m/>
  </r>
  <r>
    <s v=""/>
    <s v=" E1008_15120"/>
    <s v="Calorimeter Digitizers - Cooling Implementation and final test (In Kind)"/>
    <s v="6.10.08"/>
    <x v="0"/>
    <d v="2029-12-26T00:00:00"/>
    <d v="1930-03-22T00:00:00"/>
    <s v="ewoolsey"/>
    <s v="fbarbosa"/>
    <n v="6011.78"/>
    <m/>
    <s v="C"/>
    <s v="Labor"/>
    <s v="TEC"/>
    <m/>
    <s v="JLAB"/>
    <s v="Const"/>
    <s v="DET"/>
    <x v="8"/>
    <m/>
    <m/>
    <m/>
    <m/>
    <m/>
    <m/>
    <m/>
    <m/>
    <m/>
    <m/>
    <m/>
    <m/>
    <m/>
    <m/>
    <n v="6011.78"/>
    <m/>
    <m/>
    <m/>
    <m/>
    <x v="0"/>
    <x v="0"/>
    <m/>
  </r>
  <r>
    <s v=""/>
    <s v=" E1008_14900"/>
    <s v="Calorimeter Digitizers - Procurement of 64-Channel ADC PCB, supporting PCB, hardware"/>
    <s v="6.10.08"/>
    <x v="0"/>
    <d v="2025-12-10T00:00:00"/>
    <d v="2026-12-09T00:00:00"/>
    <s v="ewoolsey"/>
    <s v="fbarbosa"/>
    <n v="78983.44"/>
    <m/>
    <s v="C"/>
    <s v="Labor"/>
    <s v="TEC"/>
    <m/>
    <s v="JLAB"/>
    <s v="PED"/>
    <s v="DET"/>
    <x v="9"/>
    <m/>
    <m/>
    <m/>
    <m/>
    <m/>
    <m/>
    <m/>
    <m/>
    <m/>
    <m/>
    <n v="64450.48"/>
    <n v="14532.95"/>
    <m/>
    <m/>
    <m/>
    <m/>
    <m/>
    <m/>
    <m/>
    <x v="0"/>
    <x v="0"/>
    <m/>
  </r>
  <r>
    <s v=""/>
    <s v=" E1008_15185"/>
    <s v="Common Detector Readout - Component evaluation and selection"/>
    <s v="6.10.08"/>
    <x v="0"/>
    <d v="2027-05-05T00:00:00"/>
    <d v="2027-09-24T00:00:00"/>
    <s v="ewoolsey"/>
    <s v="fbarbosa"/>
    <n v="5178.01"/>
    <m/>
    <s v="C"/>
    <s v="Labor"/>
    <s v="TEC"/>
    <m/>
    <s v="JLAB"/>
    <s v="Const"/>
    <s v="DET"/>
    <x v="8"/>
    <m/>
    <m/>
    <m/>
    <m/>
    <m/>
    <m/>
    <m/>
    <m/>
    <m/>
    <m/>
    <m/>
    <n v="5178.01"/>
    <m/>
    <m/>
    <m/>
    <m/>
    <m/>
    <m/>
    <m/>
    <x v="0"/>
    <x v="0"/>
    <m/>
  </r>
  <r>
    <s v=""/>
    <s v=" E1008_15180"/>
    <s v="Common Detector Readout - Schematic capture"/>
    <s v="6.10.08"/>
    <x v="0"/>
    <d v="2026-12-10T00:00:00"/>
    <d v="2027-05-04T00:00:00"/>
    <s v="ewoolsey"/>
    <s v="fbarbosa"/>
    <n v="38835.040000000001"/>
    <m/>
    <s v="C"/>
    <s v="Labor"/>
    <s v="TEC"/>
    <m/>
    <s v="JLAB"/>
    <s v="PED"/>
    <s v="DET"/>
    <x v="8"/>
    <m/>
    <m/>
    <m/>
    <m/>
    <m/>
    <m/>
    <m/>
    <m/>
    <m/>
    <m/>
    <m/>
    <n v="38835.040000000001"/>
    <m/>
    <m/>
    <m/>
    <m/>
    <m/>
    <m/>
    <m/>
    <x v="0"/>
    <x v="0"/>
    <m/>
  </r>
  <r>
    <s v=""/>
    <s v=" E1008_15190"/>
    <s v="Common Detector Readout - PCB place and route"/>
    <s v="6.10.08"/>
    <x v="0"/>
    <d v="2027-09-27T00:00:00"/>
    <d v="2028-02-23T00:00:00"/>
    <s v="ewoolsey"/>
    <s v="fbarbosa"/>
    <n v="39953.49"/>
    <m/>
    <s v="C"/>
    <s v="Labor"/>
    <s v="TEC"/>
    <m/>
    <s v="JLAB"/>
    <s v="Const"/>
    <s v="DET"/>
    <x v="8"/>
    <m/>
    <m/>
    <m/>
    <m/>
    <m/>
    <m/>
    <m/>
    <m/>
    <m/>
    <m/>
    <m/>
    <n v="1598.14"/>
    <n v="38355.35"/>
    <m/>
    <m/>
    <m/>
    <m/>
    <m/>
    <m/>
    <x v="0"/>
    <x v="0"/>
    <m/>
  </r>
  <r>
    <s v=""/>
    <s v=" E1008_15162"/>
    <s v="Common Detector Readout - Cooling Implementation and final test"/>
    <s v="6.10.08"/>
    <x v="0"/>
    <d v="2025-12-10T00:00:00"/>
    <d v="2026-12-09T00:00:00"/>
    <s v="ewoolsey"/>
    <s v="fbarbosa"/>
    <n v="12321.42"/>
    <m/>
    <s v="C"/>
    <s v="Labor"/>
    <s v="TEC"/>
    <m/>
    <s v="JLAB"/>
    <s v="PED"/>
    <s v="DET"/>
    <x v="8"/>
    <m/>
    <m/>
    <m/>
    <m/>
    <m/>
    <m/>
    <m/>
    <m/>
    <m/>
    <m/>
    <n v="10054.280000000001"/>
    <n v="2267.14"/>
    <m/>
    <m/>
    <m/>
    <m/>
    <m/>
    <m/>
    <m/>
    <x v="0"/>
    <x v="0"/>
    <m/>
  </r>
  <r>
    <s v=""/>
    <s v=" E1008_15164"/>
    <s v="Common Detector Readout - Cooling Implementation and final test (In Kind)"/>
    <s v="6.10.08"/>
    <x v="0"/>
    <d v="2025-12-10T00:00:00"/>
    <d v="2026-12-09T00:00:00"/>
    <s v="ewoolsey"/>
    <s v="fbarbosa"/>
    <n v="5370.87"/>
    <m/>
    <s v="C"/>
    <s v="Labor"/>
    <s v="TEC"/>
    <m/>
    <s v="JLAB"/>
    <s v="PED"/>
    <s v="DET"/>
    <x v="8"/>
    <m/>
    <m/>
    <m/>
    <m/>
    <m/>
    <m/>
    <m/>
    <m/>
    <m/>
    <m/>
    <n v="4382.63"/>
    <n v="988.24"/>
    <m/>
    <m/>
    <m/>
    <m/>
    <m/>
    <m/>
    <m/>
    <x v="0"/>
    <x v="0"/>
    <m/>
  </r>
  <r>
    <s v=""/>
    <s v=" E1008_15130"/>
    <s v="Common Detector Readout - Procurement of EIC FELIX Revsion"/>
    <s v="6.10.08"/>
    <x v="0"/>
    <d v="2024-05-01T00:00:00"/>
    <d v="2024-09-20T00:00:00"/>
    <s v="ewoolsey"/>
    <s v="fbarbosa"/>
    <n v="35539.56"/>
    <m/>
    <s v="C"/>
    <s v="Labor"/>
    <s v="TEC"/>
    <m/>
    <s v="JLAB"/>
    <s v="PED"/>
    <s v="DET"/>
    <x v="9"/>
    <m/>
    <m/>
    <m/>
    <m/>
    <m/>
    <m/>
    <m/>
    <m/>
    <n v="35539.56"/>
    <m/>
    <m/>
    <m/>
    <m/>
    <m/>
    <m/>
    <m/>
    <m/>
    <m/>
    <m/>
    <x v="0"/>
    <x v="0"/>
    <m/>
  </r>
  <r>
    <s v=""/>
    <s v=" E1008_15300"/>
    <s v="Auxiliary Detectors - Roman Pots - Component evaluation and selection"/>
    <s v="6.10.08"/>
    <x v="0"/>
    <d v="2023-03-02T00:00:00"/>
    <d v="2023-07-21T00:00:00"/>
    <s v="ewoolsey"/>
    <s v="fbarbosa"/>
    <n v="4600.59"/>
    <m/>
    <s v="C"/>
    <s v="Labor"/>
    <s v="TEC"/>
    <m/>
    <s v="JLAB"/>
    <s v="PED"/>
    <s v="DET"/>
    <x v="6"/>
    <m/>
    <m/>
    <m/>
    <m/>
    <m/>
    <m/>
    <m/>
    <n v="4600.59"/>
    <m/>
    <m/>
    <m/>
    <m/>
    <m/>
    <m/>
    <m/>
    <m/>
    <m/>
    <m/>
    <m/>
    <x v="0"/>
    <x v="0"/>
    <m/>
  </r>
  <r>
    <s v=""/>
    <s v=" E1008_15500"/>
    <s v="Auxiliary Detectors - Roman Pots - Cooling Implementation and final test"/>
    <s v="6.10.08"/>
    <x v="0"/>
    <d v="2028-11-29T00:00:00"/>
    <d v="2029-02-26T00:00:00"/>
    <s v="ewoolsey"/>
    <s v="fbarbosa"/>
    <n v="11501.69"/>
    <m/>
    <s v="C"/>
    <s v="Labor"/>
    <s v="TEC"/>
    <m/>
    <s v="JLAB"/>
    <s v="Const"/>
    <s v="DET"/>
    <x v="8"/>
    <m/>
    <m/>
    <m/>
    <m/>
    <m/>
    <m/>
    <m/>
    <m/>
    <m/>
    <m/>
    <m/>
    <m/>
    <m/>
    <n v="11501.69"/>
    <m/>
    <m/>
    <m/>
    <m/>
    <m/>
    <x v="0"/>
    <x v="0"/>
    <m/>
  </r>
  <r>
    <s v=""/>
    <s v=" E1008_15510"/>
    <s v="Auxiliary Detectors - Roman Pots - Cooling Implementation and final test (In Kind)"/>
    <s v="6.10.08"/>
    <x v="0"/>
    <d v="2028-11-29T00:00:00"/>
    <d v="2029-02-26T00:00:00"/>
    <s v="ewoolsey"/>
    <s v="fbarbosa"/>
    <n v="7725.02"/>
    <m/>
    <s v="C"/>
    <s v="Labor"/>
    <s v="TEC"/>
    <m/>
    <s v="JLAB"/>
    <s v="Const"/>
    <s v="DET"/>
    <x v="8"/>
    <m/>
    <m/>
    <m/>
    <m/>
    <m/>
    <m/>
    <m/>
    <m/>
    <m/>
    <m/>
    <m/>
    <m/>
    <m/>
    <n v="7725.02"/>
    <m/>
    <m/>
    <m/>
    <m/>
    <m/>
    <x v="0"/>
    <x v="0"/>
    <m/>
  </r>
  <r>
    <s v=""/>
    <s v=" E1008_15525"/>
    <s v="Auxiliary Detectors - Roman Pots - Peripheral Electronic Boards"/>
    <s v="6.10.08"/>
    <x v="0"/>
    <d v="2026-03-17T00:00:00"/>
    <d v="2026-06-09T00:00:00"/>
    <s v="ewoolsey"/>
    <s v="fbarbosa"/>
    <n v="6283.99"/>
    <m/>
    <s v="C"/>
    <s v="Labor"/>
    <s v="TEC"/>
    <m/>
    <s v="JLAB"/>
    <s v="PED"/>
    <s v="DET"/>
    <x v="9"/>
    <m/>
    <m/>
    <m/>
    <m/>
    <m/>
    <m/>
    <m/>
    <m/>
    <m/>
    <m/>
    <n v="6283.99"/>
    <m/>
    <m/>
    <m/>
    <m/>
    <m/>
    <m/>
    <m/>
    <m/>
    <x v="0"/>
    <x v="0"/>
    <m/>
  </r>
  <r>
    <s v=""/>
    <s v=" E1008_15535"/>
    <s v="Auxiliary Detectors - Roman Pots - Low Voltage system"/>
    <s v="6.10.08"/>
    <x v="0"/>
    <d v="2026-06-10T00:00:00"/>
    <d v="2026-09-02T00:00:00"/>
    <s v="ewoolsey"/>
    <s v="fbarbosa"/>
    <n v="6283.99"/>
    <m/>
    <s v="C"/>
    <s v="Labor"/>
    <s v="TEC"/>
    <m/>
    <s v="JLAB"/>
    <s v="PED"/>
    <s v="DET"/>
    <x v="9"/>
    <m/>
    <m/>
    <m/>
    <m/>
    <m/>
    <m/>
    <m/>
    <m/>
    <m/>
    <m/>
    <n v="6283.99"/>
    <m/>
    <m/>
    <m/>
    <m/>
    <m/>
    <m/>
    <m/>
    <m/>
    <x v="0"/>
    <x v="0"/>
    <m/>
  </r>
  <r>
    <s v=""/>
    <s v=" E1008_15545"/>
    <s v="Auxiliary Detectors - Roman Pots - Cables Electrical connectors"/>
    <s v="6.10.08"/>
    <x v="0"/>
    <d v="2026-06-10T00:00:00"/>
    <d v="2026-09-02T00:00:00"/>
    <s v="ewoolsey"/>
    <s v="fbarbosa"/>
    <n v="6283.99"/>
    <m/>
    <s v="C"/>
    <s v="Labor"/>
    <s v="TEC"/>
    <m/>
    <s v="JLAB"/>
    <s v="PED"/>
    <s v="DET"/>
    <x v="9"/>
    <m/>
    <m/>
    <m/>
    <m/>
    <m/>
    <m/>
    <m/>
    <m/>
    <m/>
    <m/>
    <n v="6283.99"/>
    <m/>
    <m/>
    <m/>
    <m/>
    <m/>
    <m/>
    <m/>
    <m/>
    <x v="0"/>
    <x v="0"/>
    <m/>
  </r>
  <r>
    <s v=""/>
    <s v=" E1008_15600"/>
    <s v="Auxiliary Detectors - Roman Pots - Module Assembly includeing hybridization"/>
    <s v="6.10.08"/>
    <x v="0"/>
    <d v="2026-09-14T00:00:00"/>
    <d v="2026-10-26T00:00:00"/>
    <s v="ewoolsey"/>
    <s v="fbarbosa"/>
    <n v="6390.82"/>
    <m/>
    <s v="C"/>
    <s v="Labor"/>
    <s v="TEC"/>
    <m/>
    <s v="JLAB"/>
    <s v="PED"/>
    <s v="DET"/>
    <x v="9"/>
    <m/>
    <m/>
    <m/>
    <m/>
    <m/>
    <m/>
    <m/>
    <m/>
    <m/>
    <m/>
    <n v="2769.35"/>
    <n v="3621.46"/>
    <m/>
    <m/>
    <m/>
    <m/>
    <m/>
    <m/>
    <m/>
    <x v="0"/>
    <x v="0"/>
    <m/>
  </r>
  <r>
    <s v=""/>
    <s v=" E1008_15610"/>
    <s v="Auxiliary Detectors - Off-Momentum Detector OMD - Component evaluation and selection (In Kind)"/>
    <s v="6.10.08"/>
    <x v="0"/>
    <d v="2023-06-23T00:00:00"/>
    <d v="2023-11-15T00:00:00"/>
    <s v="ewoolsey"/>
    <s v="fbarbosa"/>
    <n v="4643.38"/>
    <m/>
    <s v="C"/>
    <s v="Labor"/>
    <s v="TEC"/>
    <m/>
    <s v="JLAB"/>
    <s v="PED"/>
    <s v="DET"/>
    <x v="6"/>
    <m/>
    <m/>
    <m/>
    <m/>
    <m/>
    <m/>
    <m/>
    <n v="3203.93"/>
    <n v="1439.45"/>
    <m/>
    <m/>
    <m/>
    <m/>
    <m/>
    <m/>
    <m/>
    <m/>
    <m/>
    <m/>
    <x v="0"/>
    <x v="0"/>
    <m/>
  </r>
  <r>
    <s v=""/>
    <s v=" E1008_15620"/>
    <s v="Auxiliary Detectors - Off-Momentum Detector OMD - Readout HW Implementation"/>
    <s v="6.10.08"/>
    <x v="0"/>
    <d v="2024-04-12T00:00:00"/>
    <d v="2024-10-01T00:00:00"/>
    <s v="ewoolsey"/>
    <s v="fbarbosa"/>
    <n v="35548.449999999997"/>
    <m/>
    <s v="C"/>
    <s v="Labor"/>
    <s v="TEC"/>
    <m/>
    <s v="JLAB"/>
    <s v="PED"/>
    <s v="DET"/>
    <x v="6"/>
    <m/>
    <m/>
    <m/>
    <m/>
    <m/>
    <m/>
    <m/>
    <m/>
    <n v="35252.21"/>
    <n v="296.24"/>
    <m/>
    <m/>
    <m/>
    <m/>
    <m/>
    <m/>
    <m/>
    <m/>
    <m/>
    <x v="0"/>
    <x v="0"/>
    <m/>
  </r>
  <r>
    <s v=""/>
    <s v=" E1008_15770"/>
    <s v="Auxiliary Detectors - Off-Momentum Detector OMD - Cooling Implementation and final test (In Kind)"/>
    <s v="6.10.08"/>
    <x v="0"/>
    <d v="2029-07-09T00:00:00"/>
    <d v="2029-09-17T00:00:00"/>
    <s v="ewoolsey"/>
    <s v="fbarbosa"/>
    <n v="19226.71"/>
    <m/>
    <s v="C"/>
    <s v="Labor"/>
    <s v="TEC"/>
    <m/>
    <s v="JLAB"/>
    <s v="Const"/>
    <s v="DET"/>
    <x v="8"/>
    <m/>
    <m/>
    <m/>
    <m/>
    <m/>
    <m/>
    <m/>
    <m/>
    <m/>
    <m/>
    <m/>
    <m/>
    <m/>
    <n v="19226.71"/>
    <m/>
    <m/>
    <m/>
    <m/>
    <m/>
    <x v="0"/>
    <x v="0"/>
    <m/>
  </r>
  <r>
    <s v=""/>
    <s v=" E1008_15775"/>
    <s v="Auxiliary Detectors - Off-Momentum Detector OMD - Low and high voltage system"/>
    <s v="6.10.08"/>
    <x v="0"/>
    <d v="2025-12-10T00:00:00"/>
    <d v="2026-03-09T00:00:00"/>
    <s v="ewoolsey"/>
    <s v="fbarbosa"/>
    <n v="6283.99"/>
    <m/>
    <s v="C"/>
    <s v="Labor"/>
    <s v="TEC"/>
    <m/>
    <s v="JLAB"/>
    <s v="PED"/>
    <s v="DET"/>
    <x v="9"/>
    <m/>
    <m/>
    <m/>
    <m/>
    <m/>
    <m/>
    <m/>
    <m/>
    <m/>
    <m/>
    <n v="6283.99"/>
    <m/>
    <m/>
    <m/>
    <m/>
    <m/>
    <m/>
    <m/>
    <m/>
    <x v="0"/>
    <x v="0"/>
    <m/>
  </r>
  <r>
    <s v=""/>
    <s v=" E1008_15785"/>
    <s v="Auxiliary Detectors - Off-Momentum Detector OMD - Peripheral Electronic Boards"/>
    <s v="6.10.08"/>
    <x v="0"/>
    <d v="2026-03-10T00:00:00"/>
    <d v="2026-06-02T00:00:00"/>
    <s v="ewoolsey"/>
    <s v="fbarbosa"/>
    <n v="6283.99"/>
    <m/>
    <s v="C"/>
    <s v="Labor"/>
    <s v="TEC"/>
    <m/>
    <s v="JLAB"/>
    <s v="PED"/>
    <s v="DET"/>
    <x v="9"/>
    <m/>
    <m/>
    <m/>
    <m/>
    <m/>
    <m/>
    <m/>
    <m/>
    <m/>
    <m/>
    <n v="6283.99"/>
    <m/>
    <m/>
    <m/>
    <m/>
    <m/>
    <m/>
    <m/>
    <m/>
    <x v="0"/>
    <x v="0"/>
    <m/>
  </r>
  <r>
    <s v=""/>
    <s v=" E1008_15795"/>
    <s v="Auxiliary Detectors - Off-Momentum Detector OMD - Fibers/optical connectors"/>
    <s v="6.10.08"/>
    <x v="0"/>
    <d v="2026-06-03T00:00:00"/>
    <d v="2026-08-26T00:00:00"/>
    <s v="ewoolsey"/>
    <s v="fbarbosa"/>
    <n v="6283.99"/>
    <m/>
    <s v="C"/>
    <s v="Labor"/>
    <s v="TEC"/>
    <m/>
    <s v="JLAB"/>
    <s v="PED"/>
    <s v="DET"/>
    <x v="9"/>
    <m/>
    <m/>
    <m/>
    <m/>
    <m/>
    <m/>
    <m/>
    <m/>
    <m/>
    <m/>
    <n v="6283.99"/>
    <m/>
    <m/>
    <m/>
    <m/>
    <m/>
    <m/>
    <m/>
    <m/>
    <x v="0"/>
    <x v="0"/>
    <m/>
  </r>
  <r>
    <s v=""/>
    <s v=" E1008_15815"/>
    <s v="Auxiliary Detectors - Off-Momentum Detector OMD - Cables"/>
    <s v="6.10.08"/>
    <x v="0"/>
    <d v="2026-06-03T00:00:00"/>
    <d v="2026-08-26T00:00:00"/>
    <s v="ewoolsey"/>
    <s v="fbarbosa"/>
    <n v="6283.99"/>
    <m/>
    <s v="C"/>
    <s v="Labor"/>
    <s v="TEC"/>
    <m/>
    <s v="JLAB"/>
    <s v="PED"/>
    <s v="DET"/>
    <x v="9"/>
    <m/>
    <m/>
    <m/>
    <m/>
    <m/>
    <m/>
    <m/>
    <m/>
    <m/>
    <m/>
    <n v="6283.99"/>
    <m/>
    <m/>
    <m/>
    <m/>
    <m/>
    <m/>
    <m/>
    <m/>
    <x v="0"/>
    <x v="0"/>
    <m/>
  </r>
  <r>
    <s v=""/>
    <s v=" E1008_15860"/>
    <s v="Auxiliary Detectors - B0 Detector - Component evaluation and selection"/>
    <s v="6.10.08"/>
    <x v="0"/>
    <d v="2023-06-23T00:00:00"/>
    <d v="2023-11-15T00:00:00"/>
    <s v="ewoolsey"/>
    <s v="fbarbosa"/>
    <n v="4643.38"/>
    <m/>
    <s v="C"/>
    <s v="Labor"/>
    <s v="TEC"/>
    <m/>
    <s v="JLAB"/>
    <s v="PED"/>
    <s v="DET"/>
    <x v="6"/>
    <m/>
    <m/>
    <m/>
    <m/>
    <m/>
    <m/>
    <m/>
    <n v="3203.93"/>
    <n v="1439.45"/>
    <m/>
    <m/>
    <m/>
    <m/>
    <m/>
    <m/>
    <m/>
    <m/>
    <m/>
    <m/>
    <x v="0"/>
    <x v="0"/>
    <m/>
  </r>
  <r>
    <s v=""/>
    <s v=" E1008_16112"/>
    <s v="Auxiliary Detectors - B0 Detector - Readout HW Implementation"/>
    <s v="6.10.08"/>
    <x v="0"/>
    <d v="2025-12-10T00:00:00"/>
    <d v="2026-06-02T00:00:00"/>
    <s v="ewoolsey"/>
    <s v="fbarbosa"/>
    <n v="37703.919999999998"/>
    <m/>
    <s v="C"/>
    <s v="Labor"/>
    <s v="TEC"/>
    <m/>
    <s v="JLAB"/>
    <s v="PED"/>
    <s v="DET"/>
    <x v="9"/>
    <m/>
    <m/>
    <m/>
    <m/>
    <m/>
    <m/>
    <m/>
    <m/>
    <m/>
    <m/>
    <n v="37703.919999999998"/>
    <m/>
    <m/>
    <m/>
    <m/>
    <m/>
    <m/>
    <m/>
    <m/>
    <x v="0"/>
    <x v="0"/>
    <m/>
  </r>
  <r>
    <s v=""/>
    <s v=" E1008_16080"/>
    <s v="Auxiliary Detectors - B0 Detector - Cooling Implementation and final test"/>
    <s v="6.10.08"/>
    <x v="0"/>
    <d v="2028-10-25T00:00:00"/>
    <d v="2029-01-24T00:00:00"/>
    <s v="ewoolsey"/>
    <s v="fbarbosa"/>
    <n v="11501.69"/>
    <m/>
    <s v="C"/>
    <s v="Labor"/>
    <s v="TEC"/>
    <m/>
    <s v="JLAB"/>
    <s v="Const"/>
    <s v="DET"/>
    <x v="8"/>
    <m/>
    <m/>
    <m/>
    <m/>
    <m/>
    <m/>
    <m/>
    <m/>
    <m/>
    <m/>
    <m/>
    <m/>
    <m/>
    <n v="11501.69"/>
    <m/>
    <m/>
    <m/>
    <m/>
    <m/>
    <x v="0"/>
    <x v="0"/>
    <m/>
  </r>
  <r>
    <s v=""/>
    <s v=" E1008_16090"/>
    <s v="Auxiliary Detectors - B0 Detector - Cooling Implementation and final test (In Kind)"/>
    <s v="6.10.08"/>
    <x v="0"/>
    <d v="2028-10-25T00:00:00"/>
    <d v="2029-01-24T00:00:00"/>
    <s v="ewoolsey"/>
    <s v="fbarbosa"/>
    <n v="7725.02"/>
    <m/>
    <s v="C"/>
    <s v="Labor"/>
    <s v="TEC"/>
    <m/>
    <s v="JLAB"/>
    <s v="Const"/>
    <s v="DET"/>
    <x v="8"/>
    <m/>
    <m/>
    <m/>
    <m/>
    <m/>
    <m/>
    <m/>
    <m/>
    <m/>
    <m/>
    <m/>
    <m/>
    <m/>
    <n v="7725.02"/>
    <m/>
    <m/>
    <m/>
    <m/>
    <m/>
    <x v="0"/>
    <x v="0"/>
    <m/>
  </r>
  <r>
    <s v=""/>
    <s v=" E1008_16100"/>
    <s v="Auxiliary Detectors - B0 Detector - Electronics mounted to detector[sensors]"/>
    <s v="6.10.08"/>
    <x v="0"/>
    <d v="2029-01-25T00:00:00"/>
    <d v="2029-04-19T00:00:00"/>
    <s v="ewoolsey"/>
    <s v="fbarbosa"/>
    <n v="11501.69"/>
    <m/>
    <s v="C"/>
    <s v="Labor"/>
    <s v="TEC"/>
    <m/>
    <s v="JLAB"/>
    <s v="Const"/>
    <s v="DET"/>
    <x v="5"/>
    <m/>
    <m/>
    <m/>
    <m/>
    <m/>
    <m/>
    <m/>
    <m/>
    <m/>
    <m/>
    <m/>
    <m/>
    <m/>
    <n v="11501.69"/>
    <m/>
    <m/>
    <m/>
    <m/>
    <m/>
    <x v="0"/>
    <x v="0"/>
    <m/>
  </r>
  <r>
    <s v=""/>
    <s v=" E1008_16110"/>
    <s v="Auxiliary Detectors - B0 Detector - Electronics mounted to detector[sensors] (In Kind)"/>
    <s v="6.10.08"/>
    <x v="0"/>
    <d v="2029-01-25T00:00:00"/>
    <d v="2029-04-19T00:00:00"/>
    <s v="ewoolsey"/>
    <s v="fbarbosa"/>
    <n v="7725.02"/>
    <m/>
    <s v="C"/>
    <s v="Labor"/>
    <s v="TEC"/>
    <m/>
    <s v="JLAB"/>
    <s v="Const"/>
    <s v="DET"/>
    <x v="5"/>
    <m/>
    <m/>
    <m/>
    <m/>
    <m/>
    <m/>
    <m/>
    <m/>
    <m/>
    <m/>
    <m/>
    <m/>
    <m/>
    <n v="7725.02"/>
    <m/>
    <m/>
    <m/>
    <m/>
    <m/>
    <x v="0"/>
    <x v="0"/>
    <m/>
  </r>
  <r>
    <s v=""/>
    <s v=" E1008_16170"/>
    <s v="Auxiliary Detectors - B0 Detector - Peripheral Electronic Boards"/>
    <s v="6.10.08"/>
    <x v="0"/>
    <d v="2025-12-10T00:00:00"/>
    <d v="2026-03-09T00:00:00"/>
    <s v="ewoolsey"/>
    <s v="fbarbosa"/>
    <n v="6283.99"/>
    <m/>
    <s v="C"/>
    <s v="Labor"/>
    <s v="TEC"/>
    <m/>
    <s v="JLAB"/>
    <s v="PED"/>
    <s v="DET"/>
    <x v="9"/>
    <m/>
    <m/>
    <m/>
    <m/>
    <m/>
    <m/>
    <m/>
    <m/>
    <m/>
    <m/>
    <n v="6283.99"/>
    <m/>
    <m/>
    <m/>
    <m/>
    <m/>
    <m/>
    <m/>
    <m/>
    <x v="0"/>
    <x v="0"/>
    <m/>
  </r>
  <r>
    <s v=""/>
    <s v=" E1008_16180"/>
    <s v="Auxiliary Detectors - B0 Detector - Low Voltage system"/>
    <s v="6.10.08"/>
    <x v="0"/>
    <d v="2025-12-10T00:00:00"/>
    <d v="2026-03-09T00:00:00"/>
    <s v="ewoolsey"/>
    <s v="fbarbosa"/>
    <n v="6283.99"/>
    <m/>
    <s v="C"/>
    <s v="Labor"/>
    <s v="TEC"/>
    <m/>
    <s v="JLAB"/>
    <s v="PED"/>
    <s v="DET"/>
    <x v="9"/>
    <m/>
    <m/>
    <m/>
    <m/>
    <m/>
    <m/>
    <m/>
    <m/>
    <m/>
    <m/>
    <n v="6283.99"/>
    <m/>
    <m/>
    <m/>
    <m/>
    <m/>
    <m/>
    <m/>
    <m/>
    <x v="0"/>
    <x v="0"/>
    <m/>
  </r>
  <r>
    <s v=""/>
    <s v=" E1008_16190"/>
    <s v="Auxiliary Detectors - B0 Detector - Cables Electrical connectors"/>
    <s v="6.10.08"/>
    <x v="0"/>
    <d v="2025-12-10T00:00:00"/>
    <d v="2026-03-09T00:00:00"/>
    <s v="ewoolsey"/>
    <s v="fbarbosa"/>
    <n v="6283.99"/>
    <m/>
    <s v="C"/>
    <s v="Labor"/>
    <s v="TEC"/>
    <m/>
    <s v="JLAB"/>
    <s v="PED"/>
    <s v="DET"/>
    <x v="9"/>
    <m/>
    <m/>
    <m/>
    <m/>
    <m/>
    <m/>
    <m/>
    <m/>
    <m/>
    <m/>
    <n v="6283.99"/>
    <m/>
    <m/>
    <m/>
    <m/>
    <m/>
    <m/>
    <m/>
    <m/>
    <x v="0"/>
    <x v="0"/>
    <m/>
  </r>
  <r>
    <s v=""/>
    <s v=" E1008_16200"/>
    <s v="Auxiliary Detectors - B0 Detector - Module Assembly includeing hybridization"/>
    <s v="6.10.08"/>
    <x v="0"/>
    <d v="2025-12-10T00:00:00"/>
    <d v="2026-03-09T00:00:00"/>
    <s v="ewoolsey"/>
    <s v="fbarbosa"/>
    <n v="6283.99"/>
    <m/>
    <s v="C"/>
    <s v="Labor"/>
    <s v="TEC"/>
    <m/>
    <s v="JLAB"/>
    <s v="PED"/>
    <s v="DET"/>
    <x v="9"/>
    <m/>
    <m/>
    <m/>
    <m/>
    <m/>
    <m/>
    <m/>
    <m/>
    <m/>
    <m/>
    <n v="6283.99"/>
    <m/>
    <m/>
    <m/>
    <m/>
    <m/>
    <m/>
    <m/>
    <m/>
    <x v="0"/>
    <x v="0"/>
    <m/>
  </r>
  <r>
    <s v=""/>
    <s v=" E1008_16210"/>
    <s v="Luminosity Monitor - Component evaluation and selection (In Kind)"/>
    <s v="6.10.08"/>
    <x v="0"/>
    <d v="2022-10-03T00:00:00"/>
    <d v="2023-02-27T00:00:00"/>
    <s v="ewoolsey"/>
    <s v="fbarbosa"/>
    <n v="4313.05"/>
    <m/>
    <s v="C"/>
    <s v="Labor"/>
    <s v="TEC"/>
    <m/>
    <s v="JLAB"/>
    <s v="PED"/>
    <s v="DET"/>
    <x v="6"/>
    <m/>
    <m/>
    <m/>
    <m/>
    <m/>
    <m/>
    <m/>
    <n v="4313.05"/>
    <m/>
    <m/>
    <m/>
    <m/>
    <m/>
    <m/>
    <m/>
    <m/>
    <m/>
    <m/>
    <m/>
    <x v="0"/>
    <x v="0"/>
    <m/>
  </r>
  <r>
    <s v=""/>
    <s v=" E1008_16230"/>
    <s v="Luminosity Monitor - Readout HW Implementation"/>
    <s v="6.10.08"/>
    <x v="0"/>
    <d v="2024-03-04T00:00:00"/>
    <d v="2024-08-20T00:00:00"/>
    <s v="ewoolsey"/>
    <s v="fbarbosa"/>
    <n v="35539.56"/>
    <m/>
    <s v="C"/>
    <s v="Labor"/>
    <s v="TEC"/>
    <m/>
    <s v="JLAB"/>
    <s v="PED"/>
    <s v="DET"/>
    <x v="6"/>
    <m/>
    <m/>
    <m/>
    <m/>
    <m/>
    <m/>
    <m/>
    <m/>
    <n v="35539.56"/>
    <m/>
    <m/>
    <m/>
    <m/>
    <m/>
    <m/>
    <m/>
    <m/>
    <m/>
    <m/>
    <x v="0"/>
    <x v="0"/>
    <m/>
  </r>
  <r>
    <s v=""/>
    <s v=" E1008_16370"/>
    <s v="Luminosity Monitor - Cooling Implementation and final test (In Kind)"/>
    <s v="6.10.08"/>
    <x v="0"/>
    <d v="2027-07-21T00:00:00"/>
    <d v="2027-09-29T00:00:00"/>
    <s v="ewoolsey"/>
    <s v="fbarbosa"/>
    <n v="18123.02"/>
    <m/>
    <s v="C"/>
    <s v="Labor"/>
    <s v="TEC"/>
    <m/>
    <s v="JLAB"/>
    <s v="Const"/>
    <s v="DET"/>
    <x v="8"/>
    <m/>
    <m/>
    <m/>
    <m/>
    <m/>
    <m/>
    <m/>
    <m/>
    <m/>
    <m/>
    <m/>
    <n v="18123.02"/>
    <m/>
    <m/>
    <m/>
    <m/>
    <m/>
    <m/>
    <m/>
    <x v="0"/>
    <x v="0"/>
    <m/>
  </r>
  <r>
    <s v=""/>
    <s v=" E1008_16380"/>
    <s v="Low Q2 Tagger - Component evaluation and selection"/>
    <s v="6.10.08"/>
    <x v="0"/>
    <d v="2023-04-27T00:00:00"/>
    <d v="2023-09-18T00:00:00"/>
    <s v="ewoolsey"/>
    <s v="fbarbosa"/>
    <n v="4600.59"/>
    <m/>
    <s v="C"/>
    <s v="Labor"/>
    <s v="TEC"/>
    <m/>
    <s v="JLAB"/>
    <s v="PED"/>
    <s v="DET"/>
    <x v="6"/>
    <m/>
    <m/>
    <m/>
    <m/>
    <m/>
    <m/>
    <m/>
    <n v="4600.59"/>
    <m/>
    <m/>
    <m/>
    <m/>
    <m/>
    <m/>
    <m/>
    <m/>
    <m/>
    <m/>
    <m/>
    <x v="0"/>
    <x v="0"/>
    <m/>
  </r>
  <r>
    <s v=""/>
    <s v=" E1008_16390"/>
    <s v="Low Q2 Tagger - Readout HW Implementation"/>
    <s v="6.10.08"/>
    <x v="0"/>
    <d v="2024-02-15T00:00:00"/>
    <d v="2024-08-05T00:00:00"/>
    <s v="ewoolsey"/>
    <s v="fbarbosa"/>
    <n v="35539.56"/>
    <m/>
    <s v="C"/>
    <s v="Labor"/>
    <s v="TEC"/>
    <m/>
    <s v="JLAB"/>
    <s v="PED"/>
    <s v="DET"/>
    <x v="6"/>
    <m/>
    <m/>
    <m/>
    <m/>
    <m/>
    <m/>
    <m/>
    <m/>
    <n v="35539.56"/>
    <m/>
    <m/>
    <m/>
    <m/>
    <m/>
    <m/>
    <m/>
    <m/>
    <m/>
    <m/>
    <x v="0"/>
    <x v="0"/>
    <m/>
  </r>
  <r>
    <s v=""/>
    <s v=" E1008_16600"/>
    <s v="Low Q2 Tagger - Cooling Implementation and final test"/>
    <s v="6.10.08"/>
    <x v="0"/>
    <d v="2029-08-02T00:00:00"/>
    <d v="2029-10-26T00:00:00"/>
    <s v="ewoolsey"/>
    <s v="fbarbosa"/>
    <n v="11610.96"/>
    <m/>
    <s v="C"/>
    <s v="Labor"/>
    <s v="TEC"/>
    <m/>
    <s v="JLAB"/>
    <s v="Const"/>
    <s v="DET"/>
    <x v="8"/>
    <m/>
    <m/>
    <m/>
    <m/>
    <m/>
    <m/>
    <m/>
    <m/>
    <m/>
    <m/>
    <m/>
    <m/>
    <m/>
    <n v="7934.16"/>
    <n v="3676.8"/>
    <m/>
    <m/>
    <m/>
    <m/>
    <x v="0"/>
    <x v="0"/>
    <m/>
  </r>
  <r>
    <s v=""/>
    <s v=" E1008_16610"/>
    <s v="Low Q2 Tagger - Cooling Implementation and final tes(In Kind)"/>
    <s v="6.10.08"/>
    <x v="0"/>
    <d v="2029-08-02T00:00:00"/>
    <d v="2029-10-26T00:00:00"/>
    <s v="ewoolsey"/>
    <s v="fbarbosa"/>
    <n v="7798.41"/>
    <m/>
    <s v="C"/>
    <s v="Labor"/>
    <s v="TEC"/>
    <m/>
    <s v="JLAB"/>
    <s v="Const"/>
    <s v="DET"/>
    <x v="8"/>
    <m/>
    <m/>
    <m/>
    <m/>
    <m/>
    <m/>
    <m/>
    <m/>
    <m/>
    <m/>
    <m/>
    <m/>
    <m/>
    <n v="5328.91"/>
    <n v="2469.5"/>
    <m/>
    <m/>
    <m/>
    <m/>
    <x v="0"/>
    <x v="0"/>
    <m/>
  </r>
  <r>
    <s v=""/>
    <s v=" E1009_10260"/>
    <s v="Final Design - Procurement Support SOW (Slow Controls Integration)"/>
    <s v="6.10.09.02"/>
    <x v="0"/>
    <d v="2020-01-03T00:00:00"/>
    <d v="2020-04-27T00:00:00"/>
    <s v="ewoolsey"/>
    <s v="abbot"/>
    <n v="27916.21"/>
    <m/>
    <s v="C"/>
    <s v="Labor"/>
    <s v="TEC"/>
    <m/>
    <s v="JLAB"/>
    <s v="PED"/>
    <s v="DET"/>
    <x v="10"/>
    <m/>
    <m/>
    <m/>
    <m/>
    <n v="27916.21"/>
    <m/>
    <m/>
    <m/>
    <m/>
    <m/>
    <m/>
    <m/>
    <m/>
    <m/>
    <m/>
    <m/>
    <m/>
    <m/>
    <m/>
    <x v="0"/>
    <x v="0"/>
    <m/>
  </r>
  <r>
    <s v=""/>
    <s v=" E1011_01045"/>
    <s v="Preliminary design  - Module sensors arrangement / AC-LGAD (RP)"/>
    <s v="6.10.11.01"/>
    <x v="0"/>
    <d v="2022-10-03T00:00:00"/>
    <d v="2023-05-30T00:00:00"/>
    <s v="ewoolsey"/>
    <s v="yfuletova"/>
    <n v="11501.48"/>
    <m/>
    <s v="C"/>
    <s v="Labor"/>
    <s v="TEC"/>
    <m/>
    <s v="JLAB"/>
    <s v="PED"/>
    <s v="DET"/>
    <x v="11"/>
    <m/>
    <m/>
    <m/>
    <m/>
    <m/>
    <m/>
    <m/>
    <n v="11501.48"/>
    <m/>
    <m/>
    <m/>
    <m/>
    <m/>
    <m/>
    <m/>
    <m/>
    <m/>
    <m/>
    <m/>
    <x v="0"/>
    <x v="0"/>
    <m/>
  </r>
  <r>
    <s v=""/>
    <s v=" E1011_01120"/>
    <s v="Engineering Test Article design AC-LGAD sensors (combined OMD &amp; RP)"/>
    <s v="6.10.11.01"/>
    <x v="3"/>
    <d v="2026-03-09T00:00:00"/>
    <d v="2026-08-25T00:00:00"/>
    <s v="ewoolsey"/>
    <s v="yfuletova"/>
    <n v="150815.69"/>
    <m/>
    <s v="C"/>
    <s v="Labor"/>
    <s v="TEC"/>
    <m/>
    <s v="JLAB"/>
    <s v="PED"/>
    <s v="DET"/>
    <x v="11"/>
    <m/>
    <m/>
    <m/>
    <m/>
    <m/>
    <m/>
    <m/>
    <m/>
    <m/>
    <m/>
    <n v="150815.69"/>
    <m/>
    <m/>
    <m/>
    <m/>
    <m/>
    <m/>
    <m/>
    <m/>
    <x v="0"/>
    <x v="0"/>
    <m/>
  </r>
  <r>
    <s v=""/>
    <s v=" E1011_01040"/>
    <s v="Preliminary design  - Module sensors arrangement / AC-LGAD (OMD)"/>
    <s v="6.10.11.01"/>
    <x v="3"/>
    <d v="2023-01-31T00:00:00"/>
    <d v="2023-05-30T00:00:00"/>
    <s v="ewoolsey"/>
    <s v="yfuletova"/>
    <n v="11501.48"/>
    <m/>
    <s v="C"/>
    <s v="Labor"/>
    <s v="TEC"/>
    <m/>
    <s v="JLAB"/>
    <s v="PED"/>
    <s v="DET"/>
    <x v="11"/>
    <m/>
    <m/>
    <m/>
    <m/>
    <m/>
    <m/>
    <m/>
    <n v="11501.48"/>
    <m/>
    <m/>
    <m/>
    <m/>
    <m/>
    <m/>
    <m/>
    <m/>
    <m/>
    <m/>
    <m/>
    <x v="0"/>
    <x v="0"/>
    <m/>
  </r>
  <r>
    <s v=""/>
    <s v=" E1011_01105"/>
    <s v="Final  design - Module sensors  arrangement / AC-LGAD (OMD)"/>
    <s v="6.10.11.01"/>
    <x v="0"/>
    <d v="2024-04-01T00:00:00"/>
    <d v="2026-01-23T00:00:00"/>
    <s v="ewoolsey"/>
    <s v="yfuletova"/>
    <n v="3040.75"/>
    <m/>
    <s v="C"/>
    <s v="Labor"/>
    <s v="TEC"/>
    <m/>
    <s v="JLAB"/>
    <s v="PED"/>
    <s v="DET"/>
    <x v="6"/>
    <m/>
    <m/>
    <m/>
    <m/>
    <m/>
    <m/>
    <m/>
    <m/>
    <n v="857.3"/>
    <n v="1674.42"/>
    <n v="509.02"/>
    <m/>
    <m/>
    <m/>
    <m/>
    <m/>
    <m/>
    <m/>
    <m/>
    <x v="0"/>
    <x v="0"/>
    <m/>
  </r>
  <r>
    <s v=""/>
    <s v=" E1011_02270"/>
    <s v="Engineering Test Article  -  AC-LGAD  testing (B0)"/>
    <s v="6.10.11.02"/>
    <x v="0"/>
    <d v="2027-05-04T00:00:00"/>
    <d v="2027-09-17T00:00:00"/>
    <s v="ewoolsey"/>
    <s v="yfuletova"/>
    <n v="32362.53"/>
    <m/>
    <s v="C"/>
    <s v="Labor"/>
    <s v="TEC"/>
    <m/>
    <s v="JLAB"/>
    <s v="PED"/>
    <s v="DET"/>
    <x v="11"/>
    <m/>
    <m/>
    <m/>
    <m/>
    <m/>
    <m/>
    <m/>
    <m/>
    <m/>
    <m/>
    <m/>
    <n v="32362.53"/>
    <m/>
    <m/>
    <m/>
    <m/>
    <m/>
    <m/>
    <m/>
    <x v="0"/>
    <x v="0"/>
    <m/>
  </r>
  <r>
    <s v=""/>
    <s v=" E1011_20060"/>
    <s v="Tracking plane design (for both Stations) - Preliminary Design (Low Q2)"/>
    <s v="6.10.11.04"/>
    <x v="0"/>
    <d v="2023-01-17T00:00:00"/>
    <d v="2023-05-09T00:00:00"/>
    <s v="ewoolsey"/>
    <s v="yfuletova"/>
    <n v="14376.85"/>
    <m/>
    <s v="C"/>
    <s v="Labor"/>
    <s v="TEC"/>
    <m/>
    <s v="JLAB"/>
    <s v="PED"/>
    <s v="DET"/>
    <x v="11"/>
    <m/>
    <m/>
    <m/>
    <m/>
    <m/>
    <m/>
    <m/>
    <n v="14376.85"/>
    <m/>
    <m/>
    <m/>
    <m/>
    <m/>
    <m/>
    <m/>
    <m/>
    <m/>
    <m/>
    <m/>
    <x v="0"/>
    <x v="0"/>
    <m/>
  </r>
  <r>
    <s v=""/>
    <s v=" E1011_20100"/>
    <s v="Tracking plane design (for both Stations) - Final Design (Low Q2)"/>
    <s v="6.10.11.04"/>
    <x v="0"/>
    <d v="2023-05-10T00:00:00"/>
    <d v="2024-07-15T00:00:00"/>
    <s v="ewoolsey"/>
    <s v="yfuletova"/>
    <n v="14662.44"/>
    <m/>
    <s v="C"/>
    <s v="Labor"/>
    <s v="TEC"/>
    <m/>
    <s v="JLAB"/>
    <s v="PED"/>
    <s v="DET"/>
    <x v="6"/>
    <m/>
    <m/>
    <m/>
    <m/>
    <m/>
    <m/>
    <m/>
    <n v="4953.53"/>
    <n v="9708.91"/>
    <m/>
    <m/>
    <m/>
    <m/>
    <m/>
    <m/>
    <m/>
    <m/>
    <m/>
    <m/>
    <x v="0"/>
    <x v="0"/>
    <m/>
  </r>
  <r>
    <s v=""/>
    <s v=" E1011_20020"/>
    <s v="Mechanical design (for both Stations) - Preliminary Design (Low Q2)"/>
    <s v="6.10.11.04"/>
    <x v="0"/>
    <d v="2023-01-17T00:00:00"/>
    <d v="2023-04-11T00:00:00"/>
    <s v="ewoolsey"/>
    <s v="yfuletova"/>
    <n v="14376.85"/>
    <m/>
    <s v="C"/>
    <s v="Labor"/>
    <s v="TEC"/>
    <m/>
    <s v="JLAB"/>
    <s v="PED"/>
    <s v="DET"/>
    <x v="11"/>
    <m/>
    <m/>
    <m/>
    <m/>
    <m/>
    <m/>
    <m/>
    <n v="14376.85"/>
    <m/>
    <m/>
    <m/>
    <m/>
    <m/>
    <m/>
    <m/>
    <m/>
    <m/>
    <m/>
    <m/>
    <x v="0"/>
    <x v="0"/>
    <m/>
  </r>
  <r>
    <s v=""/>
    <s v=" E1011_20090"/>
    <s v="Mechanical frame design (for both Stations) - Final Design (Low Q2)"/>
    <s v="6.10.11.04"/>
    <x v="0"/>
    <d v="2023-04-12T00:00:00"/>
    <d v="2024-07-15T00:00:00"/>
    <s v="ewoolsey"/>
    <s v="yfuletova"/>
    <n v="14644.36"/>
    <m/>
    <s v="C"/>
    <s v="Labor"/>
    <s v="TEC"/>
    <m/>
    <s v="JLAB"/>
    <s v="PED"/>
    <s v="DET"/>
    <x v="6"/>
    <m/>
    <m/>
    <m/>
    <m/>
    <m/>
    <m/>
    <m/>
    <n v="5561.15"/>
    <n v="9083.2099999999991"/>
    <m/>
    <m/>
    <m/>
    <m/>
    <m/>
    <m/>
    <m/>
    <m/>
    <m/>
    <m/>
    <x v="0"/>
    <x v="0"/>
    <m/>
  </r>
  <r>
    <s v=""/>
    <s v=" E1008_10525"/>
    <s v="PID - Barrel PID - hpDIRC - Electronics and readout assembly (In Kind)"/>
    <s v="6.10.08"/>
    <x v="3"/>
    <d v="2026-06-03T00:00:00"/>
    <d v="2026-08-26T00:00:00"/>
    <s v="ewoolsey"/>
    <s v="fbarbosa"/>
    <n v="202351.22"/>
    <m/>
    <s v="C"/>
    <s v="Labor"/>
    <s v="TEC"/>
    <m/>
    <s v="JLAB"/>
    <s v="PED"/>
    <s v="DET"/>
    <x v="9"/>
    <m/>
    <m/>
    <m/>
    <m/>
    <m/>
    <m/>
    <m/>
    <m/>
    <m/>
    <m/>
    <n v="202351.22"/>
    <m/>
    <m/>
    <m/>
    <m/>
    <m/>
    <m/>
    <m/>
    <m/>
    <x v="0"/>
    <x v="0"/>
    <m/>
  </r>
  <r>
    <s v=""/>
    <s v=" E1009_10360"/>
    <s v="Installation - Construction (Slow Controls Integration)"/>
    <s v="6.10.09.02"/>
    <x v="3"/>
    <d v="2025-12-10T00:00:00"/>
    <d v="1930-09-06T00:00:00"/>
    <s v="ewoolsey"/>
    <s v="abbot"/>
    <n v="152663.75"/>
    <m/>
    <s v="C"/>
    <s v="Labor"/>
    <s v="TEC"/>
    <m/>
    <s v="JLAB"/>
    <s v="Const"/>
    <s v="DET"/>
    <x v="5"/>
    <m/>
    <m/>
    <m/>
    <m/>
    <m/>
    <m/>
    <m/>
    <m/>
    <m/>
    <m/>
    <n v="26237.07"/>
    <n v="32153.279999999999"/>
    <n v="32153.279999999999"/>
    <n v="32024.66"/>
    <n v="30095.46"/>
    <m/>
    <m/>
    <m/>
    <m/>
    <x v="0"/>
    <x v="0"/>
    <m/>
  </r>
  <r>
    <s v=""/>
    <s v=" E1009_10370"/>
    <s v="Installation - Construction - Contributed Labor (Slow Controls Integration)"/>
    <s v="6.10.09.02"/>
    <x v="0"/>
    <d v="2025-12-10T00:00:00"/>
    <d v="1930-09-06T00:00:00"/>
    <s v="ewoolsey"/>
    <s v="abbot"/>
    <n v="30532.75"/>
    <m/>
    <s v="C"/>
    <s v="Labor"/>
    <s v="TEC"/>
    <m/>
    <s v="JLAB"/>
    <s v="Const"/>
    <s v="DET"/>
    <x v="5"/>
    <m/>
    <m/>
    <m/>
    <m/>
    <m/>
    <m/>
    <m/>
    <m/>
    <m/>
    <m/>
    <n v="5247.41"/>
    <n v="6430.66"/>
    <n v="6430.66"/>
    <n v="6404.93"/>
    <n v="6019.09"/>
    <m/>
    <m/>
    <m/>
    <m/>
    <x v="0"/>
    <x v="0"/>
    <m/>
  </r>
  <r>
    <s v=""/>
    <s v=" E1003_14520"/>
    <s v="Cooling System Development - Cooling - Stave and Disk Labor"/>
    <s v="6.10.03.01"/>
    <x v="0"/>
    <d v="2026-03-30T00:00:00"/>
    <d v="2028-06-21T00:00:00"/>
    <s v="ewoolsey"/>
    <s v="beng"/>
    <n v="35169.480000000003"/>
    <s v="CON"/>
    <s v="C"/>
    <s v="Labor"/>
    <s v="TEC"/>
    <m/>
    <s v="JLAB"/>
    <s v="Const"/>
    <s v="DET"/>
    <x v="9"/>
    <m/>
    <m/>
    <m/>
    <m/>
    <m/>
    <m/>
    <m/>
    <m/>
    <m/>
    <m/>
    <n v="8164.34"/>
    <n v="15700.66"/>
    <n v="11304.48"/>
    <m/>
    <m/>
    <m/>
    <m/>
    <m/>
    <m/>
    <x v="0"/>
    <x v="0"/>
    <m/>
  </r>
  <r>
    <s v=""/>
    <s v=" E1003_14500"/>
    <s v="Cooling System Development - Cooling - Vertexing Layers Labor"/>
    <s v="6.10.03.01"/>
    <x v="0"/>
    <d v="2025-08-25T00:00:00"/>
    <d v="2027-11-08T00:00:00"/>
    <s v="ewoolsey"/>
    <s v="beng"/>
    <n v="34560.57"/>
    <s v="CON"/>
    <s v="C"/>
    <s v="Labor"/>
    <s v="TEC"/>
    <m/>
    <s v="JLAB"/>
    <s v="Const"/>
    <s v="DET"/>
    <x v="9"/>
    <m/>
    <m/>
    <m/>
    <m/>
    <m/>
    <m/>
    <m/>
    <m/>
    <m/>
    <n v="1627.85"/>
    <n v="15652.43"/>
    <n v="15652.43"/>
    <n v="1627.85"/>
    <m/>
    <m/>
    <m/>
    <m/>
    <m/>
    <m/>
    <x v="0"/>
    <x v="0"/>
    <m/>
  </r>
  <r>
    <s v=""/>
    <s v=" E1003_14710"/>
    <s v="Detector Assembly Labor"/>
    <s v="6.10.03.01"/>
    <x v="0"/>
    <d v="2026-11-12T00:00:00"/>
    <d v="2029-04-13T00:00:00"/>
    <s v="ewoolsey"/>
    <s v="beng"/>
    <n v="33572.58"/>
    <s v="CON"/>
    <s v="C"/>
    <s v="Labor"/>
    <s v="TEC"/>
    <m/>
    <s v="JLAB"/>
    <s v="Const"/>
    <s v="DET"/>
    <x v="7"/>
    <m/>
    <m/>
    <m/>
    <m/>
    <m/>
    <m/>
    <m/>
    <m/>
    <m/>
    <m/>
    <m/>
    <n v="12339.59"/>
    <n v="13895.93"/>
    <n v="7337.05"/>
    <m/>
    <m/>
    <m/>
    <m/>
    <m/>
    <x v="0"/>
    <x v="0"/>
    <m/>
  </r>
  <r>
    <s v=""/>
    <s v=" E1003_14730"/>
    <s v="Detector Shipment Labor"/>
    <s v="6.10.03.01"/>
    <x v="0"/>
    <d v="2026-07-06T00:00:00"/>
    <d v="2029-01-03T00:00:00"/>
    <s v="ewoolsey"/>
    <s v="beng"/>
    <n v="4746.75"/>
    <s v="CON"/>
    <s v="C"/>
    <s v="Labor"/>
    <s v="TEC"/>
    <m/>
    <s v="JLAB"/>
    <s v="Const"/>
    <s v="DET"/>
    <x v="8"/>
    <m/>
    <m/>
    <m/>
    <m/>
    <m/>
    <m/>
    <m/>
    <m/>
    <m/>
    <m/>
    <n v="471.63"/>
    <n v="1901.74"/>
    <n v="1901.74"/>
    <n v="471.63"/>
    <m/>
    <m/>
    <m/>
    <m/>
    <m/>
    <x v="0"/>
    <x v="0"/>
    <m/>
  </r>
  <r>
    <s v=""/>
    <s v=" E1003_14280"/>
    <s v="Disk Development - Half Disks 1 Labor - Preliminary Design"/>
    <s v="6.10.03.01"/>
    <x v="0"/>
    <d v="2025-07-09T00:00:00"/>
    <d v="2028-04-14T00:00:00"/>
    <s v="ewoolsey"/>
    <s v="beng"/>
    <n v="4630.67"/>
    <s v="EDIA"/>
    <s v="C"/>
    <s v="Labor"/>
    <s v="TEC"/>
    <m/>
    <s v="JLAB"/>
    <s v="PED"/>
    <s v="DET"/>
    <x v="11"/>
    <m/>
    <m/>
    <m/>
    <m/>
    <m/>
    <m/>
    <m/>
    <m/>
    <m/>
    <n v="394.81"/>
    <n v="1672.93"/>
    <n v="1672.93"/>
    <n v="890"/>
    <m/>
    <m/>
    <m/>
    <m/>
    <m/>
    <m/>
    <x v="0"/>
    <x v="0"/>
    <m/>
  </r>
  <r>
    <s v=""/>
    <s v=" E1003_14340"/>
    <s v="Disk Development - Half Disks 2 Labor"/>
    <s v="6.10.03.01"/>
    <x v="3"/>
    <d v="2025-07-09T00:00:00"/>
    <d v="2028-04-14T00:00:00"/>
    <s v="ewoolsey"/>
    <s v="beng"/>
    <n v="54796.21"/>
    <s v="CON"/>
    <s v="C"/>
    <s v="Labor"/>
    <s v="TEC"/>
    <m/>
    <s v="JLAB"/>
    <s v="Const"/>
    <s v="DET"/>
    <x v="9"/>
    <m/>
    <m/>
    <m/>
    <m/>
    <m/>
    <m/>
    <m/>
    <m/>
    <m/>
    <n v="4671.93"/>
    <n v="19796.32"/>
    <n v="19796.32"/>
    <n v="10531.64"/>
    <m/>
    <m/>
    <m/>
    <m/>
    <m/>
    <m/>
    <x v="0"/>
    <x v="0"/>
    <m/>
  </r>
  <r>
    <s v=""/>
    <s v=" E1003_14360"/>
    <s v="Disk Development - Half Disks 3,4,5 Labor"/>
    <s v="6.10.03.01"/>
    <x v="3"/>
    <d v="2025-07-09T00:00:00"/>
    <d v="2028-04-14T00:00:00"/>
    <s v="ewoolsey"/>
    <s v="beng"/>
    <n v="243881.72"/>
    <s v="CON"/>
    <s v="C"/>
    <s v="Labor"/>
    <s v="TEC"/>
    <m/>
    <s v="JLAB"/>
    <s v="Const"/>
    <s v="DET"/>
    <x v="9"/>
    <m/>
    <m/>
    <m/>
    <m/>
    <m/>
    <m/>
    <m/>
    <m/>
    <m/>
    <n v="20793.38"/>
    <n v="88107.56"/>
    <n v="88107.56"/>
    <n v="46873.22"/>
    <m/>
    <m/>
    <m/>
    <m/>
    <m/>
    <m/>
    <x v="0"/>
    <x v="0"/>
    <m/>
  </r>
  <r>
    <s v=""/>
    <s v=" E1003_14440"/>
    <s v="Mechanical Development - Mechanical - Disk Labor"/>
    <s v="6.10.03.01"/>
    <x v="0"/>
    <d v="2025-09-17T00:00:00"/>
    <d v="2028-07-14T00:00:00"/>
    <s v="ewoolsey"/>
    <s v="beng"/>
    <n v="5439.82"/>
    <s v="CON"/>
    <s v="C"/>
    <s v="Labor"/>
    <s v="TEC"/>
    <m/>
    <s v="JLAB"/>
    <s v="Const"/>
    <s v="DET"/>
    <x v="9"/>
    <m/>
    <m/>
    <m/>
    <m/>
    <m/>
    <m/>
    <m/>
    <m/>
    <m/>
    <n v="77.05"/>
    <n v="1926.28"/>
    <n v="1926.28"/>
    <n v="1510.21"/>
    <m/>
    <m/>
    <m/>
    <m/>
    <m/>
    <m/>
    <x v="0"/>
    <x v="0"/>
    <m/>
  </r>
  <r>
    <s v=""/>
    <s v=" E1003_14480"/>
    <s v="Mechanical Development - Mechanical - Global Labor"/>
    <s v="6.10.03.01"/>
    <x v="0"/>
    <d v="2026-06-24T00:00:00"/>
    <d v="2028-11-30T00:00:00"/>
    <s v="ewoolsey"/>
    <s v="beng"/>
    <n v="6315.53"/>
    <s v="CON"/>
    <s v="C"/>
    <s v="Labor"/>
    <s v="TEC"/>
    <m/>
    <s v="JLAB"/>
    <s v="Const"/>
    <s v="DET"/>
    <x v="9"/>
    <m/>
    <m/>
    <m/>
    <m/>
    <m/>
    <m/>
    <m/>
    <m/>
    <m/>
    <m/>
    <n v="715.55"/>
    <n v="2592.58"/>
    <n v="2592.58"/>
    <n v="414.81"/>
    <m/>
    <m/>
    <m/>
    <m/>
    <m/>
    <x v="0"/>
    <x v="0"/>
    <m/>
  </r>
  <r>
    <s v=""/>
    <s v=" E1003_14420"/>
    <s v="Mechanical Development - Mechanical - Middle Layers Labor"/>
    <s v="6.10.03.01"/>
    <x v="3"/>
    <d v="2025-06-18T00:00:00"/>
    <d v="2028-02-03T00:00:00"/>
    <s v="ewoolsey"/>
    <s v="beng"/>
    <n v="9223.5400000000009"/>
    <s v="CON"/>
    <s v="C"/>
    <s v="Labor"/>
    <s v="TEC"/>
    <m/>
    <s v="JLAB"/>
    <s v="Const"/>
    <s v="DET"/>
    <x v="9"/>
    <m/>
    <m/>
    <m/>
    <m/>
    <m/>
    <m/>
    <m/>
    <m/>
    <m/>
    <n v="1026.4000000000001"/>
    <n v="3515.07"/>
    <n v="3515.07"/>
    <n v="1167"/>
    <m/>
    <m/>
    <m/>
    <m/>
    <m/>
    <m/>
    <x v="0"/>
    <x v="0"/>
    <m/>
  </r>
  <r>
    <s v=""/>
    <s v=" E1003_14400"/>
    <s v="Mechanical Development - Mechanical - Vertexing Layers Labor"/>
    <s v="6.10.03.01"/>
    <x v="0"/>
    <d v="2025-05-21T00:00:00"/>
    <d v="2027-11-24T00:00:00"/>
    <s v="ewoolsey"/>
    <s v="beng"/>
    <n v="25248.6"/>
    <s v="CON"/>
    <s v="C"/>
    <s v="Labor"/>
    <s v="TEC"/>
    <m/>
    <s v="JLAB"/>
    <s v="Const"/>
    <s v="DET"/>
    <x v="9"/>
    <m/>
    <m/>
    <m/>
    <m/>
    <m/>
    <m/>
    <m/>
    <m/>
    <m/>
    <n v="3692.96"/>
    <n v="10035.219999999999"/>
    <n v="10035.219999999999"/>
    <n v="1485.21"/>
    <m/>
    <m/>
    <m/>
    <m/>
    <m/>
    <m/>
    <x v="0"/>
    <x v="0"/>
    <m/>
  </r>
  <r>
    <s v=""/>
    <s v=" E1003_14220"/>
    <s v="Staves Development - Middle Layers Labor - Preliminary Design"/>
    <s v="6.10.03.01"/>
    <x v="0"/>
    <d v="2025-04-16T00:00:00"/>
    <d v="2028-02-14T00:00:00"/>
    <s v="ewoolsey"/>
    <s v="beng"/>
    <n v="3834.23"/>
    <s v="EDIA"/>
    <s v="C"/>
    <s v="Labor"/>
    <s v="TEC"/>
    <m/>
    <s v="JLAB"/>
    <s v="PED"/>
    <s v="DET"/>
    <x v="11"/>
    <m/>
    <m/>
    <m/>
    <m/>
    <m/>
    <m/>
    <m/>
    <m/>
    <m/>
    <n v="634.52"/>
    <n v="1355.81"/>
    <n v="1355.81"/>
    <n v="488.09"/>
    <m/>
    <m/>
    <m/>
    <m/>
    <m/>
    <m/>
    <x v="0"/>
    <x v="0"/>
    <m/>
  </r>
  <r>
    <s v=""/>
    <s v=" E1003_14380"/>
    <s v="Module (Vertex, Stave, Disk) Fabrication - Module Fabrication Labor"/>
    <s v="6.10.03.01"/>
    <x v="3"/>
    <d v="2026-01-12T00:00:00"/>
    <d v="2028-06-08T00:00:00"/>
    <s v="ewoolsey"/>
    <s v="beng"/>
    <n v="528968.37"/>
    <s v="CON"/>
    <s v="C"/>
    <s v="Labor"/>
    <s v="TEC"/>
    <m/>
    <s v="JLAB"/>
    <s v="Const"/>
    <s v="DET"/>
    <x v="9"/>
    <m/>
    <m/>
    <m/>
    <m/>
    <m/>
    <m/>
    <m/>
    <m/>
    <m/>
    <m/>
    <n v="160266.91"/>
    <n v="218943.86"/>
    <n v="149757.6"/>
    <m/>
    <m/>
    <m/>
    <m/>
    <m/>
    <m/>
    <x v="0"/>
    <x v="0"/>
    <m/>
  </r>
  <r>
    <s v=""/>
    <s v=" E1003_14600"/>
    <s v="Power Systems Development - Power - Multiplexing Boards Labor"/>
    <s v="6.10.03.01"/>
    <x v="0"/>
    <d v="2024-10-02T00:00:00"/>
    <d v="2026-12-21T00:00:00"/>
    <s v="ewoolsey"/>
    <s v="beng"/>
    <n v="18722.36"/>
    <s v="CON"/>
    <s v="C"/>
    <s v="Labor"/>
    <s v="TEC"/>
    <m/>
    <s v="JLAB"/>
    <s v="Const"/>
    <s v="DET"/>
    <x v="9"/>
    <m/>
    <m/>
    <m/>
    <m/>
    <m/>
    <m/>
    <m/>
    <m/>
    <m/>
    <n v="8430.14"/>
    <n v="8464"/>
    <n v="1828.22"/>
    <m/>
    <m/>
    <m/>
    <m/>
    <m/>
    <m/>
    <m/>
    <x v="0"/>
    <x v="0"/>
    <m/>
  </r>
  <r>
    <s v=""/>
    <s v=" E1003_14580"/>
    <s v="Power Systems Development - Power - Readout Labor"/>
    <s v="6.10.03.01"/>
    <x v="0"/>
    <d v="2024-10-02T00:00:00"/>
    <d v="2026-12-21T00:00:00"/>
    <s v="ewoolsey"/>
    <s v="beng"/>
    <n v="18722.36"/>
    <s v="CON"/>
    <s v="C"/>
    <s v="Labor"/>
    <s v="TEC"/>
    <m/>
    <s v="JLAB"/>
    <s v="Const"/>
    <s v="DET"/>
    <x v="9"/>
    <m/>
    <m/>
    <m/>
    <m/>
    <m/>
    <m/>
    <m/>
    <m/>
    <m/>
    <n v="8430.14"/>
    <n v="8464"/>
    <n v="1828.22"/>
    <m/>
    <m/>
    <m/>
    <m/>
    <m/>
    <m/>
    <m/>
    <x v="0"/>
    <x v="0"/>
    <m/>
  </r>
  <r>
    <s v=""/>
    <s v=" E1003_14560"/>
    <s v="Power Systems Development - Power - Silicon Labor"/>
    <s v="6.10.03.01"/>
    <x v="0"/>
    <d v="2024-10-02T00:00:00"/>
    <d v="2027-10-07T00:00:00"/>
    <s v="ewoolsey"/>
    <s v="beng"/>
    <n v="45429.27"/>
    <s v="CON"/>
    <s v="C"/>
    <s v="Labor"/>
    <s v="TEC"/>
    <m/>
    <s v="JLAB"/>
    <s v="Const"/>
    <s v="DET"/>
    <x v="9"/>
    <m/>
    <m/>
    <m/>
    <m/>
    <m/>
    <m/>
    <m/>
    <m/>
    <m/>
    <n v="15002.5"/>
    <n v="15062.75"/>
    <n v="15062.75"/>
    <n v="301.25"/>
    <m/>
    <m/>
    <m/>
    <m/>
    <m/>
    <m/>
    <x v="0"/>
    <x v="0"/>
    <m/>
  </r>
  <r>
    <s v=""/>
    <s v=" E1003_14100"/>
    <s v="Silicon Development - Probe Testing - Staves and Disks Labor - Preliminary Design"/>
    <s v="6.10.03.01"/>
    <x v="3"/>
    <d v="2025-10-06T00:00:00"/>
    <d v="2027-07-02T00:00:00"/>
    <s v="ewoolsey"/>
    <s v="beng"/>
    <n v="7664.1"/>
    <s v="EDIA"/>
    <s v="C"/>
    <s v="Labor"/>
    <s v="TEC"/>
    <m/>
    <s v="JLAB"/>
    <s v="PED"/>
    <s v="DET"/>
    <x v="11"/>
    <m/>
    <m/>
    <m/>
    <m/>
    <m/>
    <m/>
    <m/>
    <m/>
    <m/>
    <m/>
    <n v="4351.8"/>
    <n v="3312.3"/>
    <m/>
    <m/>
    <m/>
    <m/>
    <m/>
    <m/>
    <m/>
    <x v="0"/>
    <x v="0"/>
    <m/>
  </r>
  <r>
    <s v=""/>
    <s v=" E1003_14010"/>
    <s v="Silicon Development - Probe Testing - Vertex Labor - Final Design"/>
    <s v="6.10.03.01"/>
    <x v="3"/>
    <d v="2025-10-06T00:00:00"/>
    <d v="2026-04-03T00:00:00"/>
    <s v="ewoolsey"/>
    <s v="beng"/>
    <n v="7566"/>
    <s v="EDIA"/>
    <s v="C"/>
    <s v="Labor"/>
    <s v="TEC"/>
    <m/>
    <s v="JLAB"/>
    <s v="PED"/>
    <s v="DET"/>
    <x v="6"/>
    <m/>
    <m/>
    <m/>
    <m/>
    <m/>
    <m/>
    <m/>
    <m/>
    <m/>
    <m/>
    <n v="7566"/>
    <m/>
    <m/>
    <m/>
    <m/>
    <m/>
    <m/>
    <m/>
    <m/>
    <x v="0"/>
    <x v="0"/>
    <m/>
  </r>
  <r>
    <s v=""/>
    <s v=" E1003_14540"/>
    <s v="Readout Development - Readout Labor"/>
    <s v="6.10.03.01"/>
    <x v="0"/>
    <d v="2025-06-25T00:00:00"/>
    <d v="2028-06-29T00:00:00"/>
    <s v="ewoolsey"/>
    <s v="beng"/>
    <n v="46410.32"/>
    <s v="CON"/>
    <s v="C"/>
    <s v="Labor"/>
    <s v="TEC"/>
    <m/>
    <s v="JLAB"/>
    <s v="Const"/>
    <s v="DET"/>
    <x v="9"/>
    <m/>
    <m/>
    <m/>
    <m/>
    <m/>
    <m/>
    <m/>
    <m/>
    <m/>
    <n v="4185.55"/>
    <n v="15388.04"/>
    <n v="15388.04"/>
    <n v="11448.7"/>
    <m/>
    <m/>
    <m/>
    <m/>
    <m/>
    <m/>
    <x v="0"/>
    <x v="0"/>
    <m/>
  </r>
  <r>
    <s v=""/>
    <s v=" E1003_14690"/>
    <s v="Services Development - Services - Environment Monitoring Labor"/>
    <s v="6.10.03.01"/>
    <x v="0"/>
    <d v="2025-10-01T00:00:00"/>
    <d v="2028-03-06T00:00:00"/>
    <s v="ewoolsey"/>
    <s v="beng"/>
    <n v="11608.94"/>
    <s v="CON"/>
    <s v="C"/>
    <s v="Labor"/>
    <s v="TEC"/>
    <m/>
    <s v="JLAB"/>
    <s v="Const"/>
    <s v="DET"/>
    <x v="9"/>
    <m/>
    <m/>
    <m/>
    <m/>
    <m/>
    <m/>
    <m/>
    <m/>
    <m/>
    <m/>
    <n v="4805.03"/>
    <n v="4805.03"/>
    <n v="1998.89"/>
    <m/>
    <m/>
    <m/>
    <m/>
    <m/>
    <m/>
    <x v="0"/>
    <x v="0"/>
    <m/>
  </r>
  <r>
    <s v=""/>
    <s v=" E1003_14650"/>
    <s v="Services Development - Services - Power Cable Labor"/>
    <s v="6.10.03.01"/>
    <x v="0"/>
    <d v="2027-12-21T00:00:00"/>
    <d v="1930-06-11T00:00:00"/>
    <s v="ewoolsey"/>
    <s v="beng"/>
    <n v="12390.39"/>
    <s v="CON"/>
    <s v="C"/>
    <s v="Labor"/>
    <s v="TEC"/>
    <m/>
    <s v="JLAB"/>
    <s v="Const"/>
    <s v="DET"/>
    <x v="9"/>
    <m/>
    <m/>
    <m/>
    <m/>
    <m/>
    <m/>
    <m/>
    <m/>
    <m/>
    <m/>
    <m/>
    <m/>
    <n v="3943.31"/>
    <n v="4984.18"/>
    <n v="3462.9"/>
    <m/>
    <m/>
    <m/>
    <m/>
    <x v="0"/>
    <x v="0"/>
    <m/>
  </r>
  <r>
    <s v=""/>
    <s v=" E1003_14670"/>
    <s v="Services Development - Services - Signal Cable Labor"/>
    <s v="6.10.03.01"/>
    <x v="0"/>
    <d v="2025-10-01T00:00:00"/>
    <d v="2028-03-27T00:00:00"/>
    <s v="ewoolsey"/>
    <s v="beng"/>
    <n v="28661.15"/>
    <s v="CON"/>
    <s v="C"/>
    <s v="Labor"/>
    <s v="TEC"/>
    <m/>
    <s v="JLAB"/>
    <s v="Const"/>
    <s v="DET"/>
    <x v="9"/>
    <m/>
    <m/>
    <m/>
    <m/>
    <m/>
    <m/>
    <m/>
    <m/>
    <m/>
    <m/>
    <n v="11575.59"/>
    <n v="11575.59"/>
    <n v="5509.98"/>
    <m/>
    <m/>
    <m/>
    <m/>
    <m/>
    <m/>
    <x v="0"/>
    <x v="0"/>
    <m/>
  </r>
  <r>
    <s v=""/>
    <s v=" E1003_14620"/>
    <s v="Slow Control Systems Development - Slow Control Labor"/>
    <s v="6.10.03.01"/>
    <x v="0"/>
    <d v="2024-10-02T00:00:00"/>
    <d v="2027-12-20T00:00:00"/>
    <s v="ewoolsey"/>
    <s v="beng"/>
    <n v="22796.37"/>
    <s v="CON"/>
    <s v="C"/>
    <s v="Labor"/>
    <s v="TEC"/>
    <m/>
    <s v="JLAB"/>
    <s v="Const"/>
    <s v="DET"/>
    <x v="9"/>
    <m/>
    <m/>
    <m/>
    <m/>
    <m/>
    <m/>
    <m/>
    <m/>
    <m/>
    <n v="7077.67"/>
    <n v="7106.1"/>
    <n v="7106.1"/>
    <n v="1506.5"/>
    <m/>
    <m/>
    <m/>
    <m/>
    <m/>
    <m/>
    <x v="0"/>
    <x v="0"/>
    <m/>
  </r>
  <r>
    <s v=""/>
    <s v=" E1003_14160"/>
    <s v="Staves Development - Vertexing Layers Labor - Preliminary Design"/>
    <s v="6.10.03.01"/>
    <x v="0"/>
    <d v="2025-03-26T00:00:00"/>
    <d v="2027-09-01T00:00:00"/>
    <s v="ewoolsey"/>
    <s v="beng"/>
    <n v="2281.13"/>
    <s v="EDIA"/>
    <s v="C"/>
    <s v="Labor"/>
    <s v="TEC"/>
    <m/>
    <s v="JLAB"/>
    <s v="PED"/>
    <s v="DET"/>
    <x v="11"/>
    <m/>
    <m/>
    <m/>
    <m/>
    <m/>
    <m/>
    <m/>
    <m/>
    <m/>
    <n v="492.01"/>
    <n v="931.84"/>
    <n v="857.29"/>
    <m/>
    <m/>
    <m/>
    <m/>
    <m/>
    <m/>
    <m/>
    <x v="0"/>
    <x v="0"/>
    <m/>
  </r>
  <r>
    <s v=""/>
    <s v=" E1003_14060"/>
    <s v="Silicon Development - Wafer - Staves and Disks Labor - Preliminary Design"/>
    <s v="6.10.03.01"/>
    <x v="3"/>
    <d v="2025-04-01T00:00:00"/>
    <d v="2027-03-31T00:00:00"/>
    <s v="ewoolsey"/>
    <s v="beng"/>
    <n v="18912.43"/>
    <s v="EDIA"/>
    <s v="C"/>
    <s v="Labor"/>
    <s v="TEC"/>
    <m/>
    <s v="JLAB"/>
    <s v="PED"/>
    <s v="DET"/>
    <x v="11"/>
    <m/>
    <m/>
    <m/>
    <m/>
    <m/>
    <m/>
    <m/>
    <m/>
    <m/>
    <n v="4841.58"/>
    <n v="9456.2199999999993"/>
    <n v="4614.63"/>
    <m/>
    <m/>
    <m/>
    <m/>
    <m/>
    <m/>
    <m/>
    <x v="0"/>
    <x v="0"/>
    <m/>
  </r>
  <r>
    <s v=""/>
    <s v=" E1003_15480"/>
    <s v="Inner Barrel Gas Tracking - Install, Integration and Testing - Electronics integration"/>
    <s v="6.10.03.02"/>
    <x v="0"/>
    <d v="2027-12-27T00:00:00"/>
    <d v="2028-04-19T00:00:00"/>
    <s v="ewoolsey"/>
    <s v="beng"/>
    <n v="40133.870000000003"/>
    <s v="CON"/>
    <s v="C"/>
    <s v="Labor"/>
    <s v="TEC"/>
    <m/>
    <s v="JLAB"/>
    <s v="Const"/>
    <s v="DET"/>
    <x v="8"/>
    <s v="A.PP006"/>
    <m/>
    <m/>
    <m/>
    <m/>
    <m/>
    <m/>
    <m/>
    <m/>
    <m/>
    <m/>
    <m/>
    <n v="40133.870000000003"/>
    <m/>
    <m/>
    <m/>
    <m/>
    <m/>
    <m/>
    <x v="0"/>
    <x v="0"/>
    <m/>
  </r>
  <r>
    <s v=""/>
    <s v=" E1003_15490"/>
    <s v="Outer Barrel Gas Tracking - Install, Integration and Testing - Electronics integration"/>
    <s v="6.10.03.02"/>
    <x v="0"/>
    <d v="2027-02-24T00:00:00"/>
    <d v="2027-04-20T00:00:00"/>
    <s v="ewoolsey"/>
    <s v="beng"/>
    <n v="38964.92"/>
    <s v="CON"/>
    <s v="C"/>
    <s v="Labor"/>
    <s v="TEC"/>
    <m/>
    <s v="JLAB"/>
    <s v="Const"/>
    <s v="DET"/>
    <x v="8"/>
    <s v="A.PP006"/>
    <m/>
    <m/>
    <m/>
    <m/>
    <m/>
    <m/>
    <m/>
    <m/>
    <m/>
    <m/>
    <n v="38964.92"/>
    <m/>
    <m/>
    <m/>
    <m/>
    <m/>
    <m/>
    <m/>
    <x v="0"/>
    <x v="0"/>
    <m/>
  </r>
  <r>
    <s v=""/>
    <s v=" E1008_10060"/>
    <s v="Tracking - Inner Gas Barrel Tracking Peripheral hardware assembly - In House"/>
    <s v="6.10.08"/>
    <x v="0"/>
    <d v="2029-11-01T00:00:00"/>
    <d v="2029-12-04T00:00:00"/>
    <s v="ewoolsey"/>
    <s v="fbarbosa"/>
    <n v="4172.6499999999996"/>
    <m/>
    <s v="C"/>
    <s v="Labor"/>
    <s v="TEC"/>
    <m/>
    <s v="JLAB"/>
    <s v="Const"/>
    <s v="DET"/>
    <x v="7"/>
    <m/>
    <m/>
    <m/>
    <m/>
    <m/>
    <m/>
    <m/>
    <m/>
    <m/>
    <m/>
    <m/>
    <m/>
    <m/>
    <m/>
    <n v="4172.6499999999996"/>
    <m/>
    <m/>
    <m/>
    <m/>
    <x v="0"/>
    <x v="0"/>
    <m/>
  </r>
  <r>
    <s v=""/>
    <s v=" E1008_10120"/>
    <s v="Tracking - Inner Gas Barrel Tracking - Q&amp;A / Testing"/>
    <s v="6.10.08"/>
    <x v="0"/>
    <d v="1930-01-17T00:00:00"/>
    <d v="1930-03-04T00:00:00"/>
    <s v="ewoolsey"/>
    <s v="fbarbosa"/>
    <n v="8941.39"/>
    <m/>
    <s v="C"/>
    <s v="Labor"/>
    <s v="TEC"/>
    <m/>
    <s v="JLAB"/>
    <s v="Const"/>
    <s v="DET"/>
    <x v="8"/>
    <m/>
    <m/>
    <m/>
    <m/>
    <m/>
    <m/>
    <m/>
    <m/>
    <m/>
    <m/>
    <m/>
    <m/>
    <m/>
    <m/>
    <n v="8941.39"/>
    <m/>
    <m/>
    <m/>
    <m/>
    <x v="0"/>
    <x v="0"/>
    <m/>
  </r>
  <r>
    <s v=""/>
    <s v=" E1008_10140"/>
    <s v="Tracking - Inner Gas Barrel Tracking - Ready for Installation; Board mounting on detector"/>
    <s v="6.10.08"/>
    <x v="0"/>
    <d v="1930-03-04T00:00:00"/>
    <d v="1930-05-28T00:00:00"/>
    <s v="ewoolsey"/>
    <s v="fbarbosa"/>
    <n v="17882.77"/>
    <m/>
    <s v="C"/>
    <s v="Labor"/>
    <s v="TEC"/>
    <m/>
    <s v="JLAB"/>
    <s v="Const"/>
    <s v="DET"/>
    <x v="8"/>
    <m/>
    <m/>
    <m/>
    <m/>
    <m/>
    <m/>
    <m/>
    <m/>
    <m/>
    <m/>
    <m/>
    <m/>
    <m/>
    <m/>
    <n v="17882.77"/>
    <m/>
    <m/>
    <m/>
    <m/>
    <x v="0"/>
    <x v="0"/>
    <m/>
  </r>
  <r>
    <s v=""/>
    <s v=" E1008_10150"/>
    <s v="Tracking - Inner Gas Barrel Tracking - Ready for Installation; Board mounting on detector (In Kind)"/>
    <s v="6.10.08"/>
    <x v="0"/>
    <d v="1930-03-04T00:00:00"/>
    <d v="1930-05-28T00:00:00"/>
    <s v="ewoolsey"/>
    <s v="fbarbosa"/>
    <n v="7664.04"/>
    <m/>
    <s v="C"/>
    <s v="Labor"/>
    <s v="TEC"/>
    <m/>
    <s v="JLAB"/>
    <s v="Const"/>
    <s v="DET"/>
    <x v="8"/>
    <m/>
    <m/>
    <m/>
    <m/>
    <m/>
    <m/>
    <m/>
    <m/>
    <m/>
    <m/>
    <m/>
    <m/>
    <m/>
    <m/>
    <n v="7664.04"/>
    <m/>
    <m/>
    <m/>
    <m/>
    <x v="0"/>
    <x v="0"/>
    <m/>
  </r>
  <r>
    <s v=""/>
    <s v=" E1008_10340"/>
    <s v="Tracking - Outer Gas Barrel Tracking - Peripheral hardware assembly - In House"/>
    <s v="6.10.08"/>
    <x v="0"/>
    <d v="2029-05-11T00:00:00"/>
    <d v="2029-06-11T00:00:00"/>
    <s v="ewoolsey"/>
    <s v="fbarbosa"/>
    <n v="4030.44"/>
    <m/>
    <s v="C"/>
    <s v="Labor"/>
    <s v="TEC"/>
    <m/>
    <s v="JLAB"/>
    <s v="Const"/>
    <s v="DET"/>
    <x v="7"/>
    <m/>
    <m/>
    <m/>
    <m/>
    <m/>
    <m/>
    <m/>
    <m/>
    <m/>
    <m/>
    <m/>
    <m/>
    <m/>
    <n v="4030.44"/>
    <m/>
    <m/>
    <m/>
    <m/>
    <m/>
    <x v="0"/>
    <x v="0"/>
    <m/>
  </r>
  <r>
    <s v=""/>
    <s v=" E1008_10350"/>
    <s v="Tracking - Outer Gas Barrel Tracking - Peripheral hardware assembly - In House (In Kind)"/>
    <s v="6.10.08"/>
    <x v="0"/>
    <d v="2029-05-11T00:00:00"/>
    <d v="2029-06-11T00:00:00"/>
    <s v="ewoolsey"/>
    <s v="fbarbosa"/>
    <n v="1756.86"/>
    <m/>
    <s v="C"/>
    <s v="Labor"/>
    <s v="TEC"/>
    <m/>
    <s v="JLAB"/>
    <s v="Const"/>
    <s v="DET"/>
    <x v="7"/>
    <m/>
    <m/>
    <m/>
    <m/>
    <m/>
    <m/>
    <m/>
    <m/>
    <m/>
    <m/>
    <m/>
    <m/>
    <m/>
    <n v="1756.86"/>
    <m/>
    <m/>
    <m/>
    <m/>
    <m/>
    <x v="0"/>
    <x v="0"/>
    <m/>
  </r>
  <r>
    <s v=""/>
    <s v=" E1008_10400"/>
    <s v="Tracking - Outer Gas Barrel Tracking - Q&amp;A / Testing"/>
    <s v="6.10.08"/>
    <x v="0"/>
    <d v="2029-07-24T00:00:00"/>
    <d v="2029-09-19T00:00:00"/>
    <s v="ewoolsey"/>
    <s v="fbarbosa"/>
    <n v="8680.9599999999991"/>
    <m/>
    <s v="C"/>
    <s v="Labor"/>
    <s v="TEC"/>
    <m/>
    <s v="JLAB"/>
    <s v="Const"/>
    <s v="DET"/>
    <x v="8"/>
    <m/>
    <m/>
    <m/>
    <m/>
    <m/>
    <m/>
    <m/>
    <m/>
    <m/>
    <m/>
    <m/>
    <m/>
    <m/>
    <n v="8680.9599999999991"/>
    <m/>
    <m/>
    <m/>
    <m/>
    <m/>
    <x v="0"/>
    <x v="0"/>
    <m/>
  </r>
  <r>
    <s v=""/>
    <s v=" E1008_10410"/>
    <s v="Tracking - Outer Gas Barrel Tracking - Q&amp;A / Testing (In Kind)"/>
    <s v="6.10.08"/>
    <x v="0"/>
    <d v="2029-07-24T00:00:00"/>
    <d v="2029-09-19T00:00:00"/>
    <s v="ewoolsey"/>
    <s v="fbarbosa"/>
    <n v="3720.41"/>
    <m/>
    <s v="C"/>
    <s v="Labor"/>
    <s v="TEC"/>
    <m/>
    <s v="JLAB"/>
    <s v="Const"/>
    <s v="DET"/>
    <x v="8"/>
    <m/>
    <m/>
    <m/>
    <m/>
    <m/>
    <m/>
    <m/>
    <m/>
    <m/>
    <m/>
    <m/>
    <m/>
    <m/>
    <n v="3720.41"/>
    <m/>
    <m/>
    <m/>
    <m/>
    <m/>
    <x v="0"/>
    <x v="0"/>
    <m/>
  </r>
  <r>
    <s v=""/>
    <s v=" E1008_10420"/>
    <s v="Tracking - Outer Gas Barrel Tracking - Installation; Board mounting on detector"/>
    <s v="6.10.08"/>
    <x v="0"/>
    <d v="2029-09-19T00:00:00"/>
    <d v="2029-11-01T00:00:00"/>
    <s v="ewoolsey"/>
    <s v="fbarbosa"/>
    <n v="17760.98"/>
    <m/>
    <s v="C"/>
    <s v="Labor"/>
    <s v="TEC"/>
    <m/>
    <s v="JLAB"/>
    <s v="Const"/>
    <s v="DET"/>
    <x v="8"/>
    <m/>
    <m/>
    <m/>
    <m/>
    <m/>
    <m/>
    <m/>
    <m/>
    <m/>
    <m/>
    <m/>
    <m/>
    <m/>
    <n v="4152.8599999999997"/>
    <n v="13608.12"/>
    <m/>
    <m/>
    <m/>
    <m/>
    <x v="0"/>
    <x v="0"/>
    <m/>
  </r>
  <r>
    <s v=""/>
    <s v=" E1008_10430"/>
    <s v="Tracking - Outer Gas Barrel Tracking - Installation; Board mounting on detector (In Kind)"/>
    <s v="6.10.08"/>
    <x v="0"/>
    <d v="2029-09-19T00:00:00"/>
    <d v="2029-11-01T00:00:00"/>
    <s v="ewoolsey"/>
    <s v="fbarbosa"/>
    <n v="7611.85"/>
    <m/>
    <s v="C"/>
    <s v="Labor"/>
    <s v="TEC"/>
    <m/>
    <s v="JLAB"/>
    <s v="Const"/>
    <s v="DET"/>
    <x v="8"/>
    <m/>
    <m/>
    <m/>
    <m/>
    <m/>
    <m/>
    <m/>
    <m/>
    <m/>
    <m/>
    <m/>
    <m/>
    <m/>
    <n v="1779.8"/>
    <n v="5832.05"/>
    <m/>
    <m/>
    <m/>
    <m/>
    <x v="0"/>
    <x v="0"/>
    <m/>
  </r>
  <r>
    <s v=""/>
    <s v=" E1008_10650"/>
    <s v="PID - Barrel PID - hpDIRC - Peripheral hardware assembly - In House"/>
    <s v="6.10.08"/>
    <x v="0"/>
    <d v="2028-10-10T00:00:00"/>
    <d v="2028-11-06T00:00:00"/>
    <s v="ewoolsey"/>
    <s v="fbarbosa"/>
    <n v="4030.44"/>
    <m/>
    <s v="C"/>
    <s v="Labor"/>
    <s v="TEC"/>
    <m/>
    <s v="JLAB"/>
    <s v="Const"/>
    <s v="DET"/>
    <x v="7"/>
    <m/>
    <m/>
    <m/>
    <m/>
    <m/>
    <m/>
    <m/>
    <m/>
    <m/>
    <m/>
    <m/>
    <m/>
    <m/>
    <n v="4030.44"/>
    <m/>
    <m/>
    <m/>
    <m/>
    <m/>
    <x v="0"/>
    <x v="0"/>
    <m/>
  </r>
  <r>
    <s v=""/>
    <s v=" E1008_10660"/>
    <s v="PID - Barrel PID - hpDIRC - Peripheral hardware assembly - In House  (In Kind)"/>
    <s v="6.10.08"/>
    <x v="0"/>
    <d v="2028-10-10T00:00:00"/>
    <d v="2028-11-06T00:00:00"/>
    <s v="ewoolsey"/>
    <s v="fbarbosa"/>
    <n v="1756.86"/>
    <m/>
    <s v="C"/>
    <s v="Labor"/>
    <s v="TEC"/>
    <m/>
    <s v="JLAB"/>
    <s v="Const"/>
    <s v="DET"/>
    <x v="7"/>
    <m/>
    <m/>
    <m/>
    <m/>
    <m/>
    <m/>
    <m/>
    <m/>
    <m/>
    <m/>
    <m/>
    <m/>
    <m/>
    <n v="1756.86"/>
    <m/>
    <m/>
    <m/>
    <m/>
    <m/>
    <x v="0"/>
    <x v="0"/>
    <m/>
  </r>
  <r>
    <s v=""/>
    <s v=" E1008_10710"/>
    <s v="PID - Barrel PID - hpDIRC - Q&amp;A / Testing"/>
    <s v="6.10.08"/>
    <x v="0"/>
    <d v="2029-02-07T00:00:00"/>
    <d v="2029-04-18T00:00:00"/>
    <s v="ewoolsey"/>
    <s v="fbarbosa"/>
    <n v="8680.9599999999991"/>
    <m/>
    <s v="C"/>
    <s v="Labor"/>
    <s v="TEC"/>
    <m/>
    <s v="JLAB"/>
    <s v="Const"/>
    <s v="DET"/>
    <x v="8"/>
    <m/>
    <m/>
    <m/>
    <m/>
    <m/>
    <m/>
    <m/>
    <m/>
    <m/>
    <m/>
    <m/>
    <m/>
    <m/>
    <n v="8680.9599999999991"/>
    <m/>
    <m/>
    <m/>
    <m/>
    <m/>
    <x v="0"/>
    <x v="0"/>
    <m/>
  </r>
  <r>
    <s v=""/>
    <s v=" E1008_10720"/>
    <s v="PID - Barrel PID - hpDIRC - Q&amp;A / Testing  (In Kind)"/>
    <s v="6.10.08"/>
    <x v="0"/>
    <d v="2029-02-07T00:00:00"/>
    <d v="2029-04-18T00:00:00"/>
    <s v="ewoolsey"/>
    <s v="fbarbosa"/>
    <n v="3720.41"/>
    <m/>
    <s v="C"/>
    <s v="Labor"/>
    <s v="TEC"/>
    <m/>
    <s v="JLAB"/>
    <s v="Const"/>
    <s v="DET"/>
    <x v="8"/>
    <m/>
    <m/>
    <m/>
    <m/>
    <m/>
    <m/>
    <m/>
    <m/>
    <m/>
    <m/>
    <m/>
    <m/>
    <m/>
    <n v="3720.41"/>
    <m/>
    <m/>
    <m/>
    <m/>
    <m/>
    <x v="0"/>
    <x v="0"/>
    <m/>
  </r>
  <r>
    <s v=""/>
    <s v=" E1008_10730"/>
    <s v="PID - Barrel PID - hpDIRC - Installation; Board mounting on detector"/>
    <s v="6.10.08"/>
    <x v="0"/>
    <d v="2029-04-19T00:00:00"/>
    <d v="2029-08-10T00:00:00"/>
    <s v="ewoolsey"/>
    <s v="fbarbosa"/>
    <n v="17361.91"/>
    <m/>
    <s v="C"/>
    <s v="Labor"/>
    <s v="TEC"/>
    <m/>
    <s v="JLAB"/>
    <s v="Const"/>
    <s v="DET"/>
    <x v="5"/>
    <m/>
    <m/>
    <m/>
    <m/>
    <m/>
    <m/>
    <m/>
    <m/>
    <m/>
    <m/>
    <m/>
    <m/>
    <m/>
    <n v="17361.91"/>
    <m/>
    <m/>
    <m/>
    <m/>
    <m/>
    <x v="0"/>
    <x v="0"/>
    <m/>
  </r>
  <r>
    <s v=""/>
    <s v=" E1008_10740"/>
    <s v="PID - Barrel PID - hpDIRC - Installation; Board mounting on detector  (In Kind)"/>
    <s v="6.10.08"/>
    <x v="0"/>
    <d v="2029-04-19T00:00:00"/>
    <d v="2029-08-10T00:00:00"/>
    <s v="ewoolsey"/>
    <s v="fbarbosa"/>
    <n v="7440.82"/>
    <m/>
    <s v="C"/>
    <s v="Labor"/>
    <s v="TEC"/>
    <m/>
    <s v="JLAB"/>
    <s v="Const"/>
    <s v="DET"/>
    <x v="5"/>
    <m/>
    <m/>
    <m/>
    <m/>
    <m/>
    <m/>
    <m/>
    <m/>
    <m/>
    <m/>
    <m/>
    <m/>
    <m/>
    <n v="7440.82"/>
    <m/>
    <m/>
    <m/>
    <m/>
    <m/>
    <x v="0"/>
    <x v="0"/>
    <m/>
  </r>
  <r>
    <s v=""/>
    <s v=" E1008_11030"/>
    <s v="PID - Electron Endcap PID - mRICH - Peripheral hardware assembly - In House"/>
    <s v="6.10.08"/>
    <x v="0"/>
    <d v="2029-08-13T00:00:00"/>
    <d v="2029-09-10T00:00:00"/>
    <s v="ewoolsey"/>
    <s v="fbarbosa"/>
    <n v="4030.44"/>
    <m/>
    <s v="C"/>
    <s v="Labor"/>
    <s v="TEC"/>
    <m/>
    <s v="JLAB"/>
    <s v="Const"/>
    <s v="DET"/>
    <x v="7"/>
    <m/>
    <m/>
    <m/>
    <m/>
    <m/>
    <m/>
    <m/>
    <m/>
    <m/>
    <m/>
    <m/>
    <m/>
    <m/>
    <n v="4030.44"/>
    <m/>
    <m/>
    <m/>
    <m/>
    <m/>
    <x v="0"/>
    <x v="0"/>
    <m/>
  </r>
  <r>
    <s v=""/>
    <s v=" E1008_11040"/>
    <s v="PID - Electron Endcap PID - mRICH - Peripheral hardware assembly - In House (In Kind)"/>
    <s v="6.10.08"/>
    <x v="0"/>
    <d v="2029-08-13T00:00:00"/>
    <d v="2029-09-10T00:00:00"/>
    <s v="ewoolsey"/>
    <s v="fbarbosa"/>
    <n v="1756.86"/>
    <m/>
    <s v="C"/>
    <s v="Labor"/>
    <s v="TEC"/>
    <m/>
    <s v="JLAB"/>
    <s v="Const"/>
    <s v="DET"/>
    <x v="7"/>
    <m/>
    <m/>
    <m/>
    <m/>
    <m/>
    <m/>
    <m/>
    <m/>
    <m/>
    <m/>
    <m/>
    <m/>
    <m/>
    <n v="1756.86"/>
    <m/>
    <m/>
    <m/>
    <m/>
    <m/>
    <x v="0"/>
    <x v="0"/>
    <m/>
  </r>
  <r>
    <s v=""/>
    <s v=" E1008_11090"/>
    <s v="PID - Electron Endcap PID - mRICH - Q&amp;A / Testing"/>
    <s v="6.10.08"/>
    <x v="0"/>
    <d v="2029-10-24T00:00:00"/>
    <d v="2029-12-21T00:00:00"/>
    <s v="ewoolsey"/>
    <s v="fbarbosa"/>
    <n v="8941.39"/>
    <m/>
    <s v="C"/>
    <s v="Labor"/>
    <s v="TEC"/>
    <m/>
    <s v="JLAB"/>
    <s v="Const"/>
    <s v="DET"/>
    <x v="8"/>
    <m/>
    <m/>
    <m/>
    <m/>
    <m/>
    <m/>
    <m/>
    <m/>
    <m/>
    <m/>
    <m/>
    <m/>
    <m/>
    <m/>
    <n v="8941.39"/>
    <m/>
    <m/>
    <m/>
    <m/>
    <x v="0"/>
    <x v="0"/>
    <m/>
  </r>
  <r>
    <s v=""/>
    <s v=" E1008_11100"/>
    <s v="PID - Electron Endcap PID - mRICH - Q&amp;A / Testing (In Kind)"/>
    <s v="6.10.08"/>
    <x v="0"/>
    <d v="2029-10-24T00:00:00"/>
    <d v="2029-12-21T00:00:00"/>
    <s v="ewoolsey"/>
    <s v="fbarbosa"/>
    <n v="3832.02"/>
    <m/>
    <s v="C"/>
    <s v="Labor"/>
    <s v="TEC"/>
    <m/>
    <s v="JLAB"/>
    <s v="Const"/>
    <s v="DET"/>
    <x v="8"/>
    <m/>
    <m/>
    <m/>
    <m/>
    <m/>
    <m/>
    <m/>
    <m/>
    <m/>
    <m/>
    <m/>
    <m/>
    <m/>
    <m/>
    <n v="3832.02"/>
    <m/>
    <m/>
    <m/>
    <m/>
    <x v="0"/>
    <x v="0"/>
    <m/>
  </r>
  <r>
    <s v=""/>
    <s v=" E1008_11110"/>
    <s v="PID - Electron Endcap PID - mRICH - Installation; Board mounting on detector"/>
    <s v="6.10.08"/>
    <x v="0"/>
    <d v="2029-12-24T00:00:00"/>
    <d v="1930-03-07T00:00:00"/>
    <s v="ewoolsey"/>
    <s v="fbarbosa"/>
    <n v="17882.77"/>
    <m/>
    <s v="C"/>
    <s v="Labor"/>
    <s v="TEC"/>
    <m/>
    <s v="JLAB"/>
    <s v="Const"/>
    <s v="DET"/>
    <x v="5"/>
    <m/>
    <m/>
    <m/>
    <m/>
    <m/>
    <m/>
    <m/>
    <m/>
    <m/>
    <m/>
    <m/>
    <m/>
    <m/>
    <m/>
    <n v="17882.77"/>
    <m/>
    <m/>
    <m/>
    <m/>
    <x v="0"/>
    <x v="0"/>
    <m/>
  </r>
  <r>
    <s v=""/>
    <s v=" E1008_11120"/>
    <s v="PID - Electron Endcap PID - mRICH - Installation; Board mounting on detector (In Kind)"/>
    <s v="6.10.08"/>
    <x v="0"/>
    <d v="2029-12-24T00:00:00"/>
    <d v="1930-03-07T00:00:00"/>
    <s v="ewoolsey"/>
    <s v="fbarbosa"/>
    <n v="7664.04"/>
    <m/>
    <s v="C"/>
    <s v="Labor"/>
    <s v="TEC"/>
    <m/>
    <s v="JLAB"/>
    <s v="Const"/>
    <s v="DET"/>
    <x v="5"/>
    <m/>
    <m/>
    <m/>
    <m/>
    <m/>
    <m/>
    <m/>
    <m/>
    <m/>
    <m/>
    <m/>
    <m/>
    <m/>
    <m/>
    <n v="7664.04"/>
    <m/>
    <m/>
    <m/>
    <m/>
    <x v="0"/>
    <x v="0"/>
    <m/>
  </r>
  <r>
    <s v=""/>
    <s v=" E1008_11420"/>
    <s v="PID - Electron Endcap PID - dRICH - Peripheral hardware assembly - In House"/>
    <s v="6.10.08"/>
    <x v="0"/>
    <d v="2029-12-06T00:00:00"/>
    <d v="1930-01-04T00:00:00"/>
    <s v="ewoolsey"/>
    <s v="fbarbosa"/>
    <n v="4151.3599999999997"/>
    <m/>
    <s v="C"/>
    <s v="Labor"/>
    <s v="TEC"/>
    <m/>
    <s v="JLAB"/>
    <s v="Const"/>
    <s v="DET"/>
    <x v="7"/>
    <m/>
    <m/>
    <m/>
    <m/>
    <m/>
    <m/>
    <m/>
    <m/>
    <m/>
    <m/>
    <m/>
    <m/>
    <m/>
    <m/>
    <n v="4151.3599999999997"/>
    <m/>
    <m/>
    <m/>
    <m/>
    <x v="0"/>
    <x v="0"/>
    <m/>
  </r>
  <r>
    <s v=""/>
    <s v=" E1008_11430"/>
    <s v="PID - Electron Endcap PID - dRICH - Peripheral hardware assembly - In House (In Kind)"/>
    <s v="6.10.08"/>
    <x v="0"/>
    <d v="2029-12-06T00:00:00"/>
    <d v="1930-01-04T00:00:00"/>
    <s v="ewoolsey"/>
    <s v="fbarbosa"/>
    <n v="1809.57"/>
    <m/>
    <s v="C"/>
    <s v="Labor"/>
    <s v="TEC"/>
    <m/>
    <s v="JLAB"/>
    <s v="Const"/>
    <s v="DET"/>
    <x v="7"/>
    <m/>
    <m/>
    <m/>
    <m/>
    <m/>
    <m/>
    <m/>
    <m/>
    <m/>
    <m/>
    <m/>
    <m/>
    <m/>
    <m/>
    <n v="1809.57"/>
    <m/>
    <m/>
    <m/>
    <m/>
    <x v="0"/>
    <x v="0"/>
    <m/>
  </r>
  <r>
    <s v=""/>
    <s v=" E1008_11480"/>
    <s v="PID - Electron Endcap PID - dRICH - Q&amp;A / Testing"/>
    <s v="6.10.08"/>
    <x v="0"/>
    <d v="1930-02-20T00:00:00"/>
    <d v="1930-03-12T00:00:00"/>
    <s v="ewoolsey"/>
    <s v="fbarbosa"/>
    <n v="8941.39"/>
    <m/>
    <s v="C"/>
    <s v="Labor"/>
    <s v="TEC"/>
    <m/>
    <s v="JLAB"/>
    <s v="Const"/>
    <s v="DET"/>
    <x v="8"/>
    <m/>
    <m/>
    <m/>
    <m/>
    <m/>
    <m/>
    <m/>
    <m/>
    <m/>
    <m/>
    <m/>
    <m/>
    <m/>
    <m/>
    <n v="8941.39"/>
    <m/>
    <m/>
    <m/>
    <m/>
    <x v="0"/>
    <x v="0"/>
    <m/>
  </r>
  <r>
    <s v=""/>
    <s v=" E1008_11490"/>
    <s v="PID - Electron Endcap PID - dRICH - Q&amp;A / Testing (In Kind)"/>
    <s v="6.10.08"/>
    <x v="0"/>
    <d v="1930-02-20T00:00:00"/>
    <d v="1930-03-12T00:00:00"/>
    <s v="ewoolsey"/>
    <s v="fbarbosa"/>
    <n v="3832.02"/>
    <m/>
    <s v="C"/>
    <s v="Labor"/>
    <s v="TEC"/>
    <m/>
    <s v="JLAB"/>
    <s v="Const"/>
    <s v="DET"/>
    <x v="8"/>
    <m/>
    <m/>
    <m/>
    <m/>
    <m/>
    <m/>
    <m/>
    <m/>
    <m/>
    <m/>
    <m/>
    <m/>
    <m/>
    <m/>
    <n v="3832.02"/>
    <m/>
    <m/>
    <m/>
    <m/>
    <x v="0"/>
    <x v="0"/>
    <m/>
  </r>
  <r>
    <s v=""/>
    <s v=" E1008_11500"/>
    <s v="PID - Electron Endcap PID - dRICH - Installation; Board mounting on detector"/>
    <s v="6.10.08"/>
    <x v="0"/>
    <d v="1930-03-13T00:00:00"/>
    <d v="1930-04-23T00:00:00"/>
    <s v="ewoolsey"/>
    <s v="fbarbosa"/>
    <n v="17882.77"/>
    <m/>
    <s v="C"/>
    <s v="Labor"/>
    <s v="TEC"/>
    <m/>
    <s v="JLAB"/>
    <s v="Const"/>
    <s v="DET"/>
    <x v="5"/>
    <m/>
    <m/>
    <m/>
    <m/>
    <m/>
    <m/>
    <m/>
    <m/>
    <m/>
    <m/>
    <m/>
    <m/>
    <m/>
    <m/>
    <n v="17882.77"/>
    <m/>
    <m/>
    <m/>
    <m/>
    <x v="0"/>
    <x v="0"/>
    <m/>
  </r>
  <r>
    <s v=""/>
    <s v=" E1008_11510"/>
    <s v="PID - Electron Endcap PID - dRICH - Installation; Board mounting on detector (In Kind)"/>
    <s v="6.10.08"/>
    <x v="0"/>
    <d v="1930-03-13T00:00:00"/>
    <d v="1930-04-23T00:00:00"/>
    <s v="ewoolsey"/>
    <s v="fbarbosa"/>
    <n v="7664.04"/>
    <m/>
    <s v="C"/>
    <s v="Labor"/>
    <s v="TEC"/>
    <m/>
    <s v="JLAB"/>
    <s v="Const"/>
    <s v="DET"/>
    <x v="5"/>
    <m/>
    <m/>
    <m/>
    <m/>
    <m/>
    <m/>
    <m/>
    <m/>
    <m/>
    <m/>
    <m/>
    <m/>
    <m/>
    <m/>
    <n v="7664.04"/>
    <m/>
    <m/>
    <m/>
    <m/>
    <x v="0"/>
    <x v="0"/>
    <m/>
  </r>
  <r>
    <s v=""/>
    <s v=" E1008_11790"/>
    <s v="Electromagnetic Calorimetry - Barrel EMCal - Peripheral hardware assembly - In House"/>
    <s v="6.10.08"/>
    <x v="0"/>
    <d v="2029-10-17T00:00:00"/>
    <d v="2029-11-14T00:00:00"/>
    <s v="ewoolsey"/>
    <s v="fbarbosa"/>
    <n v="4151.3599999999997"/>
    <m/>
    <s v="C"/>
    <s v="Labor"/>
    <s v="TEC"/>
    <m/>
    <s v="JLAB"/>
    <s v="Const"/>
    <s v="DET"/>
    <x v="7"/>
    <m/>
    <m/>
    <m/>
    <m/>
    <m/>
    <m/>
    <m/>
    <m/>
    <m/>
    <m/>
    <m/>
    <m/>
    <m/>
    <m/>
    <n v="4151.3599999999997"/>
    <m/>
    <m/>
    <m/>
    <m/>
    <x v="0"/>
    <x v="0"/>
    <m/>
  </r>
  <r>
    <s v=""/>
    <s v=" E1008_11800"/>
    <s v="Electromagnetic Calorimetry - Barrel EMCal - Peripheral hardware assembly - In House (In Kind)"/>
    <s v="6.10.08"/>
    <x v="0"/>
    <d v="2029-10-17T00:00:00"/>
    <d v="2029-11-14T00:00:00"/>
    <s v="ewoolsey"/>
    <s v="fbarbosa"/>
    <n v="1809.57"/>
    <m/>
    <s v="C"/>
    <s v="Labor"/>
    <s v="TEC"/>
    <m/>
    <s v="JLAB"/>
    <s v="Const"/>
    <s v="DET"/>
    <x v="7"/>
    <m/>
    <m/>
    <m/>
    <m/>
    <m/>
    <m/>
    <m/>
    <m/>
    <m/>
    <m/>
    <m/>
    <m/>
    <m/>
    <m/>
    <n v="1809.57"/>
    <m/>
    <m/>
    <m/>
    <m/>
    <x v="0"/>
    <x v="0"/>
    <m/>
  </r>
  <r>
    <s v=""/>
    <s v=" E1008_11850"/>
    <s v="Electromagnetic Calorimetry - Barrel EMCal - Q&amp;A / Testing"/>
    <s v="6.10.08"/>
    <x v="0"/>
    <d v="1930-01-02T00:00:00"/>
    <d v="1930-01-23T00:00:00"/>
    <s v="ewoolsey"/>
    <s v="fbarbosa"/>
    <n v="8941.39"/>
    <m/>
    <s v="C"/>
    <s v="Labor"/>
    <s v="TEC"/>
    <m/>
    <s v="JLAB"/>
    <s v="Const"/>
    <s v="DET"/>
    <x v="8"/>
    <m/>
    <m/>
    <m/>
    <m/>
    <m/>
    <m/>
    <m/>
    <m/>
    <m/>
    <m/>
    <m/>
    <m/>
    <m/>
    <m/>
    <n v="8941.39"/>
    <m/>
    <m/>
    <m/>
    <m/>
    <x v="0"/>
    <x v="0"/>
    <m/>
  </r>
  <r>
    <s v=""/>
    <s v=" E1008_11860"/>
    <s v="Electromagnetic Calorimetry - Barrel EMCal - Q&amp;A / Testing (In Kind)"/>
    <s v="6.10.08"/>
    <x v="0"/>
    <d v="1930-01-02T00:00:00"/>
    <d v="1930-01-23T00:00:00"/>
    <s v="ewoolsey"/>
    <s v="fbarbosa"/>
    <n v="3832.02"/>
    <m/>
    <s v="C"/>
    <s v="Labor"/>
    <s v="TEC"/>
    <m/>
    <s v="JLAB"/>
    <s v="Const"/>
    <s v="DET"/>
    <x v="8"/>
    <m/>
    <m/>
    <m/>
    <m/>
    <m/>
    <m/>
    <m/>
    <m/>
    <m/>
    <m/>
    <m/>
    <m/>
    <m/>
    <m/>
    <n v="3832.02"/>
    <m/>
    <m/>
    <m/>
    <m/>
    <x v="0"/>
    <x v="0"/>
    <m/>
  </r>
  <r>
    <s v=""/>
    <s v=" E1008_11870"/>
    <s v="Electromagnetic Calorimetry - Barrel EMCal - Installation; Board mounting on detector"/>
    <s v="6.10.08"/>
    <x v="3"/>
    <d v="1930-01-24T00:00:00"/>
    <d v="1930-03-07T00:00:00"/>
    <s v="ewoolsey"/>
    <s v="fbarbosa"/>
    <n v="17882.77"/>
    <m/>
    <s v="C"/>
    <s v="Labor"/>
    <s v="TEC"/>
    <m/>
    <s v="JLAB"/>
    <s v="Const"/>
    <s v="DET"/>
    <x v="5"/>
    <m/>
    <m/>
    <m/>
    <m/>
    <m/>
    <m/>
    <m/>
    <m/>
    <m/>
    <m/>
    <m/>
    <m/>
    <m/>
    <m/>
    <n v="17882.77"/>
    <m/>
    <m/>
    <m/>
    <m/>
    <x v="0"/>
    <x v="0"/>
    <m/>
  </r>
  <r>
    <s v=""/>
    <s v=" E1008_11880"/>
    <s v="Electromagnetic Calorimetry - Barrel EMCal - Installation; Board mounting on detector (In Kind)"/>
    <s v="6.10.08"/>
    <x v="0"/>
    <d v="1930-01-24T00:00:00"/>
    <d v="1930-03-07T00:00:00"/>
    <s v="ewoolsey"/>
    <s v="fbarbosa"/>
    <n v="7664.04"/>
    <m/>
    <s v="C"/>
    <s v="Labor"/>
    <s v="TEC"/>
    <m/>
    <s v="JLAB"/>
    <s v="Const"/>
    <s v="DET"/>
    <x v="5"/>
    <m/>
    <m/>
    <m/>
    <m/>
    <m/>
    <m/>
    <m/>
    <m/>
    <m/>
    <m/>
    <m/>
    <m/>
    <m/>
    <m/>
    <n v="7664.04"/>
    <m/>
    <m/>
    <m/>
    <m/>
    <x v="0"/>
    <x v="0"/>
    <m/>
  </r>
  <r>
    <s v=""/>
    <s v=" E1008_12250"/>
    <s v="Electromagnetic Calorimetry - Electron Endcap EMCal - Peripheral hardware assembly - In House"/>
    <s v="6.10.08"/>
    <x v="0"/>
    <d v="2029-06-19T00:00:00"/>
    <d v="2029-07-17T00:00:00"/>
    <s v="ewoolsey"/>
    <s v="fbarbosa"/>
    <n v="4030.44"/>
    <m/>
    <s v="C"/>
    <s v="Labor"/>
    <s v="TEC"/>
    <m/>
    <s v="JLAB"/>
    <s v="Const"/>
    <s v="DET"/>
    <x v="7"/>
    <m/>
    <m/>
    <m/>
    <m/>
    <m/>
    <m/>
    <m/>
    <m/>
    <m/>
    <m/>
    <m/>
    <m/>
    <m/>
    <n v="4030.44"/>
    <m/>
    <m/>
    <m/>
    <m/>
    <m/>
    <x v="0"/>
    <x v="0"/>
    <m/>
  </r>
  <r>
    <s v=""/>
    <s v=" E1008_12260"/>
    <s v="Electromagnetic Calorimetry - Electron Endcap EMCal - Peripheral hardware assembly - In House (In Kind)"/>
    <s v="6.10.08"/>
    <x v="0"/>
    <d v="2029-06-19T00:00:00"/>
    <d v="2029-07-17T00:00:00"/>
    <s v="ewoolsey"/>
    <s v="fbarbosa"/>
    <n v="1756.86"/>
    <m/>
    <s v="C"/>
    <s v="Labor"/>
    <s v="TEC"/>
    <m/>
    <s v="JLAB"/>
    <s v="Const"/>
    <s v="DET"/>
    <x v="7"/>
    <m/>
    <m/>
    <m/>
    <m/>
    <m/>
    <m/>
    <m/>
    <m/>
    <m/>
    <m/>
    <m/>
    <m/>
    <m/>
    <n v="1756.86"/>
    <m/>
    <m/>
    <m/>
    <m/>
    <m/>
    <x v="0"/>
    <x v="0"/>
    <m/>
  </r>
  <r>
    <s v=""/>
    <s v=" E1008_12310"/>
    <s v="Electromagnetic Calorimetry - Electron Endcap EMCal - Q&amp;A / Testing"/>
    <s v="6.10.08"/>
    <x v="0"/>
    <d v="2029-08-29T00:00:00"/>
    <d v="2029-09-19T00:00:00"/>
    <s v="ewoolsey"/>
    <s v="fbarbosa"/>
    <n v="8680.9599999999991"/>
    <m/>
    <s v="C"/>
    <s v="Labor"/>
    <s v="TEC"/>
    <m/>
    <s v="JLAB"/>
    <s v="Const"/>
    <s v="DET"/>
    <x v="8"/>
    <m/>
    <m/>
    <m/>
    <m/>
    <m/>
    <m/>
    <m/>
    <m/>
    <m/>
    <m/>
    <m/>
    <m/>
    <m/>
    <n v="8680.9599999999991"/>
    <m/>
    <m/>
    <m/>
    <m/>
    <m/>
    <x v="0"/>
    <x v="0"/>
    <m/>
  </r>
  <r>
    <s v=""/>
    <s v=" E1008_12320"/>
    <s v="Electromagnetic Calorimetry - Electron Endcap EMCal - Q&amp;A / Testing (In Kind)"/>
    <s v="6.10.08"/>
    <x v="0"/>
    <d v="2029-08-29T00:00:00"/>
    <d v="2029-09-19T00:00:00"/>
    <s v="ewoolsey"/>
    <s v="fbarbosa"/>
    <n v="3720.41"/>
    <m/>
    <s v="C"/>
    <s v="Labor"/>
    <s v="TEC"/>
    <m/>
    <s v="JLAB"/>
    <s v="Const"/>
    <s v="DET"/>
    <x v="8"/>
    <m/>
    <m/>
    <m/>
    <m/>
    <m/>
    <m/>
    <m/>
    <m/>
    <m/>
    <m/>
    <m/>
    <m/>
    <m/>
    <n v="3720.41"/>
    <m/>
    <m/>
    <m/>
    <m/>
    <m/>
    <x v="0"/>
    <x v="0"/>
    <m/>
  </r>
  <r>
    <s v=""/>
    <s v=" E1008_12330"/>
    <s v="Electromagnetic Calorimetry - Electron Endcap EMCal - Installation; Board mounting on detector"/>
    <s v="6.10.08"/>
    <x v="0"/>
    <d v="2029-09-20T00:00:00"/>
    <d v="2029-11-01T00:00:00"/>
    <s v="ewoolsey"/>
    <s v="fbarbosa"/>
    <n v="17761.240000000002"/>
    <m/>
    <s v="C"/>
    <s v="Labor"/>
    <s v="TEC"/>
    <m/>
    <s v="JLAB"/>
    <s v="Const"/>
    <s v="DET"/>
    <x v="5"/>
    <m/>
    <m/>
    <m/>
    <m/>
    <m/>
    <m/>
    <m/>
    <m/>
    <m/>
    <m/>
    <m/>
    <m/>
    <m/>
    <n v="4144.29"/>
    <n v="13616.95"/>
    <m/>
    <m/>
    <m/>
    <m/>
    <x v="0"/>
    <x v="0"/>
    <m/>
  </r>
  <r>
    <s v=""/>
    <s v=" E1008_12340"/>
    <s v="Electromagnetic Calorimetry - Electron Endcap EMCal - Installation; Board mounting on detector (In Kind)"/>
    <s v="6.10.08"/>
    <x v="0"/>
    <d v="2029-09-20T00:00:00"/>
    <d v="2029-11-01T00:00:00"/>
    <s v="ewoolsey"/>
    <s v="fbarbosa"/>
    <n v="7611.96"/>
    <m/>
    <s v="C"/>
    <s v="Labor"/>
    <s v="TEC"/>
    <m/>
    <s v="JLAB"/>
    <s v="Const"/>
    <s v="DET"/>
    <x v="5"/>
    <m/>
    <m/>
    <m/>
    <m/>
    <m/>
    <m/>
    <m/>
    <m/>
    <m/>
    <m/>
    <m/>
    <m/>
    <m/>
    <n v="1776.12"/>
    <n v="5835.84"/>
    <m/>
    <m/>
    <m/>
    <m/>
    <x v="0"/>
    <x v="0"/>
    <m/>
  </r>
  <r>
    <s v=""/>
    <s v=" E1008_12796"/>
    <s v="Electromagnetic Calorimetry - Hadron Endcap EMCal - Readout HW Implementation support (In Kind)"/>
    <s v="6.10.08"/>
    <x v="0"/>
    <d v="2025-12-10T00:00:00"/>
    <d v="2026-06-02T00:00:00"/>
    <s v="ewoolsey"/>
    <s v="fbarbosa"/>
    <n v="34047.019999999997"/>
    <m/>
    <s v="C"/>
    <s v="Labor"/>
    <s v="TEC"/>
    <m/>
    <s v="JLAB"/>
    <s v="PED"/>
    <s v="DET"/>
    <x v="9"/>
    <m/>
    <m/>
    <m/>
    <m/>
    <m/>
    <m/>
    <m/>
    <m/>
    <m/>
    <m/>
    <n v="34047.019999999997"/>
    <m/>
    <m/>
    <m/>
    <m/>
    <m/>
    <m/>
    <m/>
    <m/>
    <x v="0"/>
    <x v="0"/>
    <m/>
  </r>
  <r>
    <s v=""/>
    <s v=" E1008_12710"/>
    <s v="Electromagnetic Calorimetry - Hadron Endcap EMCal - Peripheral hardware assembly - In House (In Kind)"/>
    <s v="6.10.08"/>
    <x v="0"/>
    <d v="2029-05-21T00:00:00"/>
    <d v="2029-07-31T00:00:00"/>
    <s v="ewoolsey"/>
    <s v="fbarbosa"/>
    <n v="5787.3"/>
    <m/>
    <s v="C"/>
    <s v="Labor"/>
    <s v="TEC"/>
    <m/>
    <s v="JLAB"/>
    <s v="Const"/>
    <s v="DET"/>
    <x v="7"/>
    <m/>
    <m/>
    <m/>
    <m/>
    <m/>
    <m/>
    <m/>
    <m/>
    <m/>
    <m/>
    <m/>
    <m/>
    <m/>
    <n v="5787.3"/>
    <m/>
    <m/>
    <m/>
    <m/>
    <m/>
    <x v="0"/>
    <x v="0"/>
    <m/>
  </r>
  <r>
    <s v=""/>
    <s v=" E1008_12750"/>
    <s v="Electromagnetic Calorimetry - Hadron Endcap EMCal - Q&amp;A / Testing (In Kind)"/>
    <s v="6.10.08"/>
    <x v="0"/>
    <d v="2029-09-13T00:00:00"/>
    <d v="2029-10-03T00:00:00"/>
    <s v="ewoolsey"/>
    <s v="fbarbosa"/>
    <n v="12475.77"/>
    <m/>
    <s v="C"/>
    <s v="Labor"/>
    <s v="TEC"/>
    <m/>
    <s v="JLAB"/>
    <s v="Const"/>
    <s v="DET"/>
    <x v="8"/>
    <m/>
    <m/>
    <m/>
    <m/>
    <m/>
    <m/>
    <m/>
    <m/>
    <m/>
    <m/>
    <m/>
    <m/>
    <m/>
    <n v="9980.6200000000008"/>
    <n v="2495.15"/>
    <m/>
    <m/>
    <m/>
    <m/>
    <x v="0"/>
    <x v="0"/>
    <m/>
  </r>
  <r>
    <s v=""/>
    <s v=" E1008_12760"/>
    <s v="Electromagnetic Calorimetry - Hadron Endcap EMCal - Installation; Board mounting on detector (In Kind)"/>
    <s v="6.10.08"/>
    <x v="0"/>
    <d v="2029-10-04T00:00:00"/>
    <d v="2029-11-16T00:00:00"/>
    <s v="ewoolsey"/>
    <s v="fbarbosa"/>
    <n v="25546.81"/>
    <m/>
    <s v="C"/>
    <s v="Labor"/>
    <s v="TEC"/>
    <m/>
    <s v="JLAB"/>
    <s v="Const"/>
    <s v="DET"/>
    <x v="5"/>
    <m/>
    <m/>
    <m/>
    <m/>
    <m/>
    <m/>
    <m/>
    <m/>
    <m/>
    <m/>
    <m/>
    <m/>
    <m/>
    <m/>
    <n v="25546.81"/>
    <m/>
    <m/>
    <m/>
    <m/>
    <x v="0"/>
    <x v="0"/>
    <m/>
  </r>
  <r>
    <s v=""/>
    <s v=" E1008_13080"/>
    <s v="Hadronic Calorimetry - Barrel HCal - Inner - Peripheral hardware assembly - In House"/>
    <s v="6.10.08"/>
    <x v="0"/>
    <d v="2025-09-04T00:00:00"/>
    <d v="2025-10-01T00:00:00"/>
    <s v="ewoolsey"/>
    <s v="fbarbosa"/>
    <n v="3586.37"/>
    <m/>
    <s v="C"/>
    <s v="Labor"/>
    <s v="TEC"/>
    <m/>
    <s v="JLAB"/>
    <s v="Const"/>
    <s v="DET"/>
    <x v="7"/>
    <m/>
    <m/>
    <m/>
    <m/>
    <m/>
    <m/>
    <m/>
    <m/>
    <m/>
    <n v="3407.05"/>
    <n v="179.32"/>
    <m/>
    <m/>
    <m/>
    <m/>
    <m/>
    <m/>
    <m/>
    <m/>
    <x v="0"/>
    <x v="0"/>
    <m/>
  </r>
  <r>
    <s v=""/>
    <s v=" E1008_13090"/>
    <s v="Hadronic Calorimetry - Barrel HCal - Inner - Peripheral hardware assembly - In House (In Kind)"/>
    <s v="6.10.08"/>
    <x v="0"/>
    <d v="2025-09-04T00:00:00"/>
    <d v="2025-10-01T00:00:00"/>
    <s v="ewoolsey"/>
    <s v="fbarbosa"/>
    <n v="1563.29"/>
    <m/>
    <s v="C"/>
    <s v="Labor"/>
    <s v="TEC"/>
    <m/>
    <s v="JLAB"/>
    <s v="Const"/>
    <s v="DET"/>
    <x v="7"/>
    <m/>
    <m/>
    <m/>
    <m/>
    <m/>
    <m/>
    <m/>
    <m/>
    <m/>
    <n v="1485.12"/>
    <n v="78.16"/>
    <m/>
    <m/>
    <m/>
    <m/>
    <m/>
    <m/>
    <m/>
    <m/>
    <x v="0"/>
    <x v="0"/>
    <m/>
  </r>
  <r>
    <s v=""/>
    <s v=" E1008_13140"/>
    <s v="Hadronic Calorimetry - Barrel HCal - Inner - Q&amp;A / Testing"/>
    <s v="6.10.08"/>
    <x v="0"/>
    <d v="2025-11-17T00:00:00"/>
    <d v="2025-12-09T00:00:00"/>
    <s v="ewoolsey"/>
    <s v="fbarbosa"/>
    <n v="7944.3"/>
    <m/>
    <s v="C"/>
    <s v="Labor"/>
    <s v="TEC"/>
    <m/>
    <s v="JLAB"/>
    <s v="Const"/>
    <s v="DET"/>
    <x v="8"/>
    <m/>
    <m/>
    <m/>
    <m/>
    <m/>
    <m/>
    <m/>
    <m/>
    <m/>
    <m/>
    <n v="7944.3"/>
    <m/>
    <m/>
    <m/>
    <m/>
    <m/>
    <m/>
    <m/>
    <m/>
    <x v="0"/>
    <x v="0"/>
    <m/>
  </r>
  <r>
    <s v=""/>
    <s v=" E1008_13150"/>
    <s v="Hadronic Calorimetry - Barrel HCal - Inner - Q&amp;A / Testing (In Kind)"/>
    <s v="6.10.08"/>
    <x v="0"/>
    <d v="2025-11-17T00:00:00"/>
    <d v="2025-12-09T00:00:00"/>
    <s v="ewoolsey"/>
    <s v="fbarbosa"/>
    <n v="3404.7"/>
    <m/>
    <s v="C"/>
    <s v="Labor"/>
    <s v="TEC"/>
    <m/>
    <s v="JLAB"/>
    <s v="Const"/>
    <s v="DET"/>
    <x v="8"/>
    <m/>
    <m/>
    <m/>
    <m/>
    <m/>
    <m/>
    <m/>
    <m/>
    <m/>
    <m/>
    <n v="3404.7"/>
    <m/>
    <m/>
    <m/>
    <m/>
    <m/>
    <m/>
    <m/>
    <m/>
    <x v="0"/>
    <x v="0"/>
    <m/>
  </r>
  <r>
    <s v=""/>
    <s v=" E1008_13160"/>
    <s v="Hadronic Calorimetry - Barrel HCal - Inner - Installation; Board mounting on detector"/>
    <s v="6.10.08"/>
    <x v="0"/>
    <d v="2025-12-10T00:00:00"/>
    <d v="2026-01-23T00:00:00"/>
    <s v="ewoolsey"/>
    <s v="fbarbosa"/>
    <n v="15888.61"/>
    <m/>
    <s v="C"/>
    <s v="Labor"/>
    <s v="TEC"/>
    <m/>
    <s v="JLAB"/>
    <s v="Const"/>
    <s v="DET"/>
    <x v="5"/>
    <m/>
    <m/>
    <m/>
    <m/>
    <m/>
    <m/>
    <m/>
    <m/>
    <m/>
    <m/>
    <n v="15888.61"/>
    <m/>
    <m/>
    <m/>
    <m/>
    <m/>
    <m/>
    <m/>
    <m/>
    <x v="0"/>
    <x v="0"/>
    <m/>
  </r>
  <r>
    <s v=""/>
    <s v=" E1008_13170"/>
    <s v="Hadronic Calorimetry - Barrel HCal - Inner - Installation; Board mounting on detector (In Kind)"/>
    <s v="6.10.08"/>
    <x v="0"/>
    <d v="2025-12-10T00:00:00"/>
    <d v="2026-01-23T00:00:00"/>
    <s v="ewoolsey"/>
    <s v="fbarbosa"/>
    <n v="6809.4"/>
    <m/>
    <s v="C"/>
    <s v="Labor"/>
    <s v="TEC"/>
    <m/>
    <s v="JLAB"/>
    <s v="Const"/>
    <s v="DET"/>
    <x v="5"/>
    <m/>
    <m/>
    <m/>
    <m/>
    <m/>
    <m/>
    <m/>
    <m/>
    <m/>
    <m/>
    <n v="6809.4"/>
    <m/>
    <m/>
    <m/>
    <m/>
    <m/>
    <m/>
    <m/>
    <m/>
    <x v="0"/>
    <x v="0"/>
    <m/>
  </r>
  <r>
    <s v=""/>
    <s v=" E1008_13300"/>
    <s v="Hadronic Calorimetry - Barrel HCal - Outer - Peripheral hardware assembly - In House"/>
    <s v="6.10.08"/>
    <x v="0"/>
    <d v="2026-03-31T00:00:00"/>
    <d v="2026-05-26T00:00:00"/>
    <s v="ewoolsey"/>
    <s v="fbarbosa"/>
    <n v="3688.43"/>
    <m/>
    <s v="C"/>
    <s v="Labor"/>
    <s v="TEC"/>
    <m/>
    <s v="JLAB"/>
    <s v="Const"/>
    <s v="DET"/>
    <x v="7"/>
    <m/>
    <m/>
    <m/>
    <m/>
    <m/>
    <m/>
    <m/>
    <m/>
    <m/>
    <m/>
    <n v="3688.43"/>
    <m/>
    <m/>
    <m/>
    <m/>
    <m/>
    <m/>
    <m/>
    <m/>
    <x v="0"/>
    <x v="0"/>
    <m/>
  </r>
  <r>
    <s v=""/>
    <s v=" E1008_13310"/>
    <s v="Hadronic Calorimetry - Barrel HCal - Outer - Peripheral hardware assembly - In House (In Kind)"/>
    <s v="6.10.08"/>
    <x v="0"/>
    <d v="2026-03-31T00:00:00"/>
    <d v="2026-05-26T00:00:00"/>
    <s v="ewoolsey"/>
    <s v="fbarbosa"/>
    <n v="1607.78"/>
    <m/>
    <s v="C"/>
    <s v="Labor"/>
    <s v="TEC"/>
    <m/>
    <s v="JLAB"/>
    <s v="Const"/>
    <s v="DET"/>
    <x v="7"/>
    <m/>
    <m/>
    <m/>
    <m/>
    <m/>
    <m/>
    <m/>
    <m/>
    <m/>
    <m/>
    <n v="1607.78"/>
    <m/>
    <m/>
    <m/>
    <m/>
    <m/>
    <m/>
    <m/>
    <m/>
    <x v="0"/>
    <x v="0"/>
    <m/>
  </r>
  <r>
    <s v=""/>
    <s v=" E1008_13360"/>
    <s v="Hadronic Calorimetry - Barrel HCal - Outer - Q&amp;A / Testing"/>
    <s v="6.10.08"/>
    <x v="0"/>
    <d v="2026-07-09T00:00:00"/>
    <d v="2026-09-02T00:00:00"/>
    <s v="ewoolsey"/>
    <s v="fbarbosa"/>
    <n v="7944.3"/>
    <m/>
    <s v="C"/>
    <s v="Labor"/>
    <s v="TEC"/>
    <m/>
    <s v="JLAB"/>
    <s v="Const"/>
    <s v="DET"/>
    <x v="8"/>
    <m/>
    <m/>
    <m/>
    <m/>
    <m/>
    <m/>
    <m/>
    <m/>
    <m/>
    <m/>
    <n v="7944.3"/>
    <m/>
    <m/>
    <m/>
    <m/>
    <m/>
    <m/>
    <m/>
    <m/>
    <x v="0"/>
    <x v="0"/>
    <m/>
  </r>
  <r>
    <s v=""/>
    <s v=" E1008_13370"/>
    <s v="Hadronic Calorimetry - Barrel HCal - Outer - Q&amp;A / Testing (In Kind)"/>
    <s v="6.10.08"/>
    <x v="0"/>
    <d v="2026-07-09T00:00:00"/>
    <d v="2026-09-02T00:00:00"/>
    <s v="ewoolsey"/>
    <s v="fbarbosa"/>
    <n v="3404.7"/>
    <m/>
    <s v="C"/>
    <s v="Labor"/>
    <s v="TEC"/>
    <m/>
    <s v="JLAB"/>
    <s v="Const"/>
    <s v="DET"/>
    <x v="8"/>
    <m/>
    <m/>
    <m/>
    <m/>
    <m/>
    <m/>
    <m/>
    <m/>
    <m/>
    <m/>
    <n v="3404.7"/>
    <m/>
    <m/>
    <m/>
    <m/>
    <m/>
    <m/>
    <m/>
    <m/>
    <x v="0"/>
    <x v="0"/>
    <m/>
  </r>
  <r>
    <s v=""/>
    <s v=" E1008_13380"/>
    <s v="Hadronic Calorimetry - Barrel HCal - Outer - Installation; Board mounting on detector"/>
    <s v="6.10.08"/>
    <x v="0"/>
    <d v="2026-09-03T00:00:00"/>
    <d v="2026-10-16T00:00:00"/>
    <s v="ewoolsey"/>
    <s v="fbarbosa"/>
    <n v="16063.38"/>
    <m/>
    <s v="C"/>
    <s v="Labor"/>
    <s v="TEC"/>
    <m/>
    <s v="JLAB"/>
    <s v="Const"/>
    <s v="DET"/>
    <x v="5"/>
    <m/>
    <m/>
    <m/>
    <m/>
    <m/>
    <m/>
    <m/>
    <m/>
    <m/>
    <m/>
    <n v="10173.48"/>
    <n v="5889.91"/>
    <m/>
    <m/>
    <m/>
    <m/>
    <m/>
    <m/>
    <m/>
    <x v="0"/>
    <x v="0"/>
    <m/>
  </r>
  <r>
    <s v=""/>
    <s v=" E1008_13390"/>
    <s v="Hadronic Calorimetry - Barrel HCal - Outer - Installation; Board mounting on detector (In Kind)"/>
    <s v="6.10.08"/>
    <x v="0"/>
    <d v="2026-09-03T00:00:00"/>
    <d v="2026-10-16T00:00:00"/>
    <s v="ewoolsey"/>
    <s v="fbarbosa"/>
    <n v="6884.31"/>
    <m/>
    <s v="C"/>
    <s v="Labor"/>
    <s v="TEC"/>
    <m/>
    <s v="JLAB"/>
    <s v="Const"/>
    <s v="DET"/>
    <x v="5"/>
    <m/>
    <m/>
    <m/>
    <m/>
    <m/>
    <m/>
    <m/>
    <m/>
    <m/>
    <m/>
    <n v="4360.0600000000004"/>
    <n v="2524.25"/>
    <m/>
    <m/>
    <m/>
    <m/>
    <m/>
    <m/>
    <m/>
    <x v="0"/>
    <x v="0"/>
    <m/>
  </r>
  <r>
    <s v=""/>
    <s v=" E1008_13495"/>
    <s v="Hadronic Calorimetry - Hadron Endcap HCal - Readout HW Implementation support"/>
    <s v="6.10.08"/>
    <x v="0"/>
    <d v="2024-02-13T00:00:00"/>
    <d v="2024-08-01T00:00:00"/>
    <s v="ewoolsey"/>
    <s v="fbarbosa"/>
    <n v="32092.58"/>
    <m/>
    <s v="C"/>
    <s v="Labor"/>
    <s v="TEC"/>
    <m/>
    <s v="JLAB"/>
    <s v="PED"/>
    <s v="DET"/>
    <x v="6"/>
    <m/>
    <m/>
    <m/>
    <m/>
    <m/>
    <m/>
    <m/>
    <m/>
    <n v="32092.58"/>
    <m/>
    <m/>
    <m/>
    <m/>
    <m/>
    <m/>
    <m/>
    <m/>
    <m/>
    <m/>
    <x v="0"/>
    <x v="0"/>
    <m/>
  </r>
  <r>
    <s v=""/>
    <s v=" E1008_13540"/>
    <s v="Hadronic Calorimetry - Hadron Endcap HCal - Peripheral hardware assembly - In House"/>
    <s v="6.10.08"/>
    <x v="0"/>
    <d v="1930-02-04T00:00:00"/>
    <d v="1930-03-18T00:00:00"/>
    <s v="ewoolsey"/>
    <s v="fbarbosa"/>
    <n v="4151.3599999999997"/>
    <m/>
    <s v="C"/>
    <s v="Labor"/>
    <s v="TEC"/>
    <m/>
    <s v="JLAB"/>
    <s v="Const"/>
    <s v="DET"/>
    <x v="7"/>
    <m/>
    <m/>
    <m/>
    <m/>
    <m/>
    <m/>
    <m/>
    <m/>
    <m/>
    <m/>
    <m/>
    <m/>
    <m/>
    <m/>
    <n v="4151.3599999999997"/>
    <m/>
    <m/>
    <m/>
    <m/>
    <x v="0"/>
    <x v="0"/>
    <m/>
  </r>
  <r>
    <s v=""/>
    <s v=" E1008_13550"/>
    <s v="Hadronic Calorimetry - Hadron Endcap HCal - Peripheral hardware assembly - In House (In Kind)"/>
    <s v="6.10.08"/>
    <x v="0"/>
    <d v="1930-02-04T00:00:00"/>
    <d v="1930-03-18T00:00:00"/>
    <s v="ewoolsey"/>
    <s v="fbarbosa"/>
    <n v="1809.57"/>
    <m/>
    <s v="C"/>
    <s v="Labor"/>
    <s v="TEC"/>
    <m/>
    <s v="JLAB"/>
    <s v="Const"/>
    <s v="DET"/>
    <x v="7"/>
    <m/>
    <m/>
    <m/>
    <m/>
    <m/>
    <m/>
    <m/>
    <m/>
    <m/>
    <m/>
    <m/>
    <m/>
    <m/>
    <m/>
    <n v="1809.57"/>
    <m/>
    <m/>
    <m/>
    <m/>
    <x v="0"/>
    <x v="0"/>
    <m/>
  </r>
  <r>
    <s v=""/>
    <s v=" E1008_13600"/>
    <s v="Hadronic Calorimetry - Hadron Endcap HCal - Q&amp;A / Testing"/>
    <s v="6.10.08"/>
    <x v="0"/>
    <d v="1930-04-30T00:00:00"/>
    <d v="1930-06-25T00:00:00"/>
    <s v="ewoolsey"/>
    <s v="fbarbosa"/>
    <n v="8941.39"/>
    <m/>
    <s v="C"/>
    <s v="Labor"/>
    <s v="TEC"/>
    <m/>
    <s v="JLAB"/>
    <s v="Const"/>
    <s v="DET"/>
    <x v="8"/>
    <m/>
    <m/>
    <m/>
    <m/>
    <m/>
    <m/>
    <m/>
    <m/>
    <m/>
    <m/>
    <m/>
    <m/>
    <m/>
    <m/>
    <n v="8941.39"/>
    <m/>
    <m/>
    <m/>
    <m/>
    <x v="0"/>
    <x v="0"/>
    <m/>
  </r>
  <r>
    <s v=""/>
    <s v=" E1008_13610"/>
    <s v="Hadronic Calorimetry - Hadron Endcap HCal - Q&amp;A / Testing (In Kind)"/>
    <s v="6.10.08"/>
    <x v="0"/>
    <d v="1930-04-30T00:00:00"/>
    <d v="1930-06-25T00:00:00"/>
    <s v="ewoolsey"/>
    <s v="fbarbosa"/>
    <n v="3832.02"/>
    <m/>
    <s v="C"/>
    <s v="Labor"/>
    <s v="TEC"/>
    <m/>
    <s v="JLAB"/>
    <s v="Const"/>
    <s v="DET"/>
    <x v="8"/>
    <m/>
    <m/>
    <m/>
    <m/>
    <m/>
    <m/>
    <m/>
    <m/>
    <m/>
    <m/>
    <m/>
    <m/>
    <m/>
    <m/>
    <n v="3832.02"/>
    <m/>
    <m/>
    <m/>
    <m/>
    <x v="0"/>
    <x v="0"/>
    <m/>
  </r>
  <r>
    <s v=""/>
    <s v=" E1008_13620"/>
    <s v="Hadronic Calorimetry - Hadron Endcap HCal - Installation; Board mounting on detector"/>
    <s v="6.10.08"/>
    <x v="0"/>
    <d v="1930-06-26T00:00:00"/>
    <d v="1930-08-07T00:00:00"/>
    <s v="ewoolsey"/>
    <s v="fbarbosa"/>
    <n v="17882.77"/>
    <m/>
    <s v="C"/>
    <s v="Labor"/>
    <s v="TEC"/>
    <m/>
    <s v="JLAB"/>
    <s v="Const"/>
    <s v="DET"/>
    <x v="5"/>
    <m/>
    <m/>
    <m/>
    <m/>
    <m/>
    <m/>
    <m/>
    <m/>
    <m/>
    <m/>
    <m/>
    <m/>
    <m/>
    <m/>
    <n v="17882.77"/>
    <m/>
    <m/>
    <m/>
    <m/>
    <x v="0"/>
    <x v="0"/>
    <m/>
  </r>
  <r>
    <s v=""/>
    <s v=" E1008_13630"/>
    <s v="Hadronic Calorimetry - Hadron Endcap HCal - Installation; Board mounting on detector (In Kind)"/>
    <s v="6.10.08"/>
    <x v="0"/>
    <d v="1930-06-26T00:00:00"/>
    <d v="1930-08-07T00:00:00"/>
    <s v="ewoolsey"/>
    <s v="fbarbosa"/>
    <n v="7664.04"/>
    <m/>
    <s v="C"/>
    <s v="Labor"/>
    <s v="TEC"/>
    <m/>
    <s v="JLAB"/>
    <s v="Const"/>
    <s v="DET"/>
    <x v="5"/>
    <m/>
    <m/>
    <m/>
    <m/>
    <m/>
    <m/>
    <m/>
    <m/>
    <m/>
    <m/>
    <m/>
    <m/>
    <m/>
    <m/>
    <n v="7664.04"/>
    <m/>
    <m/>
    <m/>
    <m/>
    <x v="0"/>
    <x v="0"/>
    <m/>
  </r>
  <r>
    <s v=""/>
    <s v=" E1008_14920"/>
    <s v="Calorimeter Digitizers - Readout HW Implementation support"/>
    <s v="6.10.08"/>
    <x v="0"/>
    <d v="2026-12-10T00:00:00"/>
    <d v="2027-06-02T00:00:00"/>
    <s v="ewoolsey"/>
    <s v="fbarbosa"/>
    <n v="35068.43"/>
    <m/>
    <s v="C"/>
    <s v="Labor"/>
    <s v="TEC"/>
    <m/>
    <s v="JLAB"/>
    <s v="Const"/>
    <s v="DET"/>
    <x v="7"/>
    <m/>
    <m/>
    <m/>
    <m/>
    <m/>
    <m/>
    <m/>
    <m/>
    <m/>
    <m/>
    <m/>
    <n v="35068.43"/>
    <m/>
    <m/>
    <m/>
    <m/>
    <m/>
    <m/>
    <m/>
    <x v="0"/>
    <x v="0"/>
    <m/>
  </r>
  <r>
    <s v=""/>
    <s v=" E1008_14970"/>
    <s v="Calorimeter Digitizers - Peripheral hardware assembly - In House"/>
    <s v="6.10.08"/>
    <x v="0"/>
    <d v="2028-03-23T00:00:00"/>
    <d v="2028-05-17T00:00:00"/>
    <s v="ewoolsey"/>
    <s v="fbarbosa"/>
    <n v="3913.05"/>
    <m/>
    <s v="C"/>
    <s v="Labor"/>
    <s v="TEC"/>
    <m/>
    <s v="JLAB"/>
    <s v="Const"/>
    <s v="DET"/>
    <x v="7"/>
    <m/>
    <m/>
    <m/>
    <m/>
    <m/>
    <m/>
    <m/>
    <m/>
    <m/>
    <m/>
    <m/>
    <m/>
    <n v="3913.05"/>
    <m/>
    <m/>
    <m/>
    <m/>
    <m/>
    <m/>
    <x v="0"/>
    <x v="0"/>
    <m/>
  </r>
  <r>
    <s v=""/>
    <s v=" E1008_14980"/>
    <s v="Calorimeter Digitizers - Peripheral hardware assembly - In House (In Kind)"/>
    <s v="6.10.08"/>
    <x v="0"/>
    <d v="2028-03-23T00:00:00"/>
    <d v="2028-05-17T00:00:00"/>
    <s v="ewoolsey"/>
    <s v="fbarbosa"/>
    <n v="1705.69"/>
    <m/>
    <s v="C"/>
    <s v="Labor"/>
    <s v="TEC"/>
    <m/>
    <s v="JLAB"/>
    <s v="Const"/>
    <s v="DET"/>
    <x v="7"/>
    <m/>
    <m/>
    <m/>
    <m/>
    <m/>
    <m/>
    <m/>
    <m/>
    <m/>
    <m/>
    <m/>
    <m/>
    <n v="1705.69"/>
    <m/>
    <m/>
    <m/>
    <m/>
    <m/>
    <m/>
    <x v="0"/>
    <x v="0"/>
    <m/>
  </r>
  <r>
    <s v=""/>
    <s v=" E1008_15050"/>
    <s v="Calorimeter Digitizers - Q&amp;A / Testing"/>
    <s v="6.10.08"/>
    <x v="0"/>
    <d v="2029-05-18T00:00:00"/>
    <d v="2029-06-29T00:00:00"/>
    <s v="ewoolsey"/>
    <s v="fbarbosa"/>
    <n v="8680.9599999999991"/>
    <m/>
    <s v="C"/>
    <s v="Labor"/>
    <s v="TEC"/>
    <m/>
    <s v="JLAB"/>
    <s v="Const"/>
    <s v="DET"/>
    <x v="8"/>
    <m/>
    <m/>
    <m/>
    <m/>
    <m/>
    <m/>
    <m/>
    <m/>
    <m/>
    <m/>
    <m/>
    <m/>
    <m/>
    <n v="8680.9599999999991"/>
    <m/>
    <m/>
    <m/>
    <m/>
    <m/>
    <x v="0"/>
    <x v="0"/>
    <m/>
  </r>
  <r>
    <s v=""/>
    <s v=" E1008_15060"/>
    <s v="Calorimeter Digitizers - Q&amp;A / Testing (In Kind)"/>
    <s v="6.10.08"/>
    <x v="0"/>
    <d v="2029-05-18T00:00:00"/>
    <d v="2029-06-29T00:00:00"/>
    <s v="ewoolsey"/>
    <s v="fbarbosa"/>
    <n v="3720.41"/>
    <m/>
    <s v="C"/>
    <s v="Labor"/>
    <s v="TEC"/>
    <m/>
    <s v="JLAB"/>
    <s v="Const"/>
    <s v="DET"/>
    <x v="8"/>
    <m/>
    <m/>
    <m/>
    <m/>
    <m/>
    <m/>
    <m/>
    <m/>
    <m/>
    <m/>
    <m/>
    <m/>
    <m/>
    <n v="3720.41"/>
    <m/>
    <m/>
    <m/>
    <m/>
    <m/>
    <x v="0"/>
    <x v="0"/>
    <m/>
  </r>
  <r>
    <s v=""/>
    <s v=" E1008_15200"/>
    <s v="Common Detector Readout - Q&amp;A / Testing"/>
    <s v="6.10.08"/>
    <x v="0"/>
    <d v="2028-02-24T00:00:00"/>
    <d v="2028-07-14T00:00:00"/>
    <s v="ewoolsey"/>
    <s v="fbarbosa"/>
    <n v="8428.11"/>
    <m/>
    <s v="C"/>
    <s v="Labor"/>
    <s v="TEC"/>
    <m/>
    <s v="JLAB"/>
    <s v="Const"/>
    <s v="DET"/>
    <x v="8"/>
    <m/>
    <m/>
    <m/>
    <m/>
    <m/>
    <m/>
    <m/>
    <m/>
    <m/>
    <m/>
    <m/>
    <m/>
    <n v="8428.11"/>
    <m/>
    <m/>
    <m/>
    <m/>
    <m/>
    <m/>
    <x v="0"/>
    <x v="0"/>
    <m/>
  </r>
  <r>
    <s v=""/>
    <s v=" E1008_15210"/>
    <s v="Common Detector Readout - Q&amp;A / Testing (In Kind)"/>
    <s v="6.10.08"/>
    <x v="0"/>
    <d v="2028-02-24T00:00:00"/>
    <d v="2028-07-14T00:00:00"/>
    <s v="ewoolsey"/>
    <s v="fbarbosa"/>
    <n v="3612.05"/>
    <m/>
    <s v="C"/>
    <s v="Labor"/>
    <s v="TEC"/>
    <m/>
    <s v="JLAB"/>
    <s v="Const"/>
    <s v="DET"/>
    <x v="8"/>
    <m/>
    <m/>
    <m/>
    <m/>
    <m/>
    <m/>
    <m/>
    <m/>
    <m/>
    <m/>
    <m/>
    <m/>
    <n v="3612.05"/>
    <m/>
    <m/>
    <m/>
    <m/>
    <m/>
    <m/>
    <x v="0"/>
    <x v="0"/>
    <m/>
  </r>
  <r>
    <s v=""/>
    <s v=" E1008_15360"/>
    <s v="Auxiliary Detectors - Roman Pots - Peripheral hardware assembly - In House"/>
    <s v="6.10.08"/>
    <x v="0"/>
    <d v="2027-09-03T00:00:00"/>
    <d v="2027-09-14T00:00:00"/>
    <s v="ewoolsey"/>
    <s v="fbarbosa"/>
    <n v="3312.02"/>
    <m/>
    <s v="C"/>
    <s v="Labor"/>
    <s v="TEC"/>
    <m/>
    <s v="JLAB"/>
    <s v="Const"/>
    <s v="DET"/>
    <x v="7"/>
    <m/>
    <m/>
    <m/>
    <m/>
    <m/>
    <m/>
    <m/>
    <m/>
    <m/>
    <m/>
    <m/>
    <n v="3312.02"/>
    <m/>
    <m/>
    <m/>
    <m/>
    <m/>
    <m/>
    <m/>
    <x v="0"/>
    <x v="0"/>
    <m/>
  </r>
  <r>
    <s v=""/>
    <s v=" E1008_15370"/>
    <s v="Auxiliary Detectors - Roman Pots - Peripheral hardware assembly - In House (In Kind)"/>
    <s v="6.10.08"/>
    <x v="0"/>
    <d v="2027-09-03T00:00:00"/>
    <d v="2027-09-14T00:00:00"/>
    <s v="ewoolsey"/>
    <s v="fbarbosa"/>
    <n v="2143.0700000000002"/>
    <m/>
    <s v="C"/>
    <s v="Labor"/>
    <s v="TEC"/>
    <m/>
    <s v="JLAB"/>
    <s v="Const"/>
    <s v="DET"/>
    <x v="7"/>
    <m/>
    <m/>
    <m/>
    <m/>
    <m/>
    <m/>
    <m/>
    <m/>
    <m/>
    <m/>
    <m/>
    <n v="2143.0700000000002"/>
    <m/>
    <m/>
    <m/>
    <m/>
    <m/>
    <m/>
    <m/>
    <x v="0"/>
    <x v="0"/>
    <m/>
  </r>
  <r>
    <s v=""/>
    <s v=" E1008_15420"/>
    <s v="Auxiliary Detectors - Roman Pots - Q&amp;A / Testing"/>
    <s v="6.10.08"/>
    <x v="0"/>
    <d v="2027-12-14T00:00:00"/>
    <d v="2028-03-10T00:00:00"/>
    <s v="ewoolsey"/>
    <s v="fbarbosa"/>
    <n v="7224.1"/>
    <m/>
    <s v="C"/>
    <s v="Labor"/>
    <s v="TEC"/>
    <m/>
    <s v="JLAB"/>
    <s v="Const"/>
    <s v="DET"/>
    <x v="8"/>
    <m/>
    <m/>
    <m/>
    <m/>
    <m/>
    <m/>
    <m/>
    <m/>
    <m/>
    <m/>
    <m/>
    <m/>
    <n v="7224.1"/>
    <m/>
    <m/>
    <m/>
    <m/>
    <m/>
    <m/>
    <x v="0"/>
    <x v="0"/>
    <m/>
  </r>
  <r>
    <s v=""/>
    <s v=" E1008_15430"/>
    <s v="Auxiliary Detectors - Roman Pots - Q&amp;A / Testing (In Kind)"/>
    <s v="6.10.08"/>
    <x v="0"/>
    <d v="2027-12-14T00:00:00"/>
    <d v="2028-03-10T00:00:00"/>
    <s v="ewoolsey"/>
    <s v="fbarbosa"/>
    <n v="4816.0600000000004"/>
    <m/>
    <s v="C"/>
    <s v="Labor"/>
    <s v="TEC"/>
    <m/>
    <s v="JLAB"/>
    <s v="Const"/>
    <s v="DET"/>
    <x v="8"/>
    <m/>
    <m/>
    <m/>
    <m/>
    <m/>
    <m/>
    <m/>
    <m/>
    <m/>
    <m/>
    <m/>
    <m/>
    <n v="4816.0600000000004"/>
    <m/>
    <m/>
    <m/>
    <m/>
    <m/>
    <m/>
    <x v="0"/>
    <x v="0"/>
    <m/>
  </r>
  <r>
    <s v=""/>
    <s v=" E1008_15440"/>
    <s v="Auxiliary Detectors - Roman Pots - Installation; Board mounting on detector"/>
    <s v="6.10.08"/>
    <x v="0"/>
    <d v="2028-03-13T00:00:00"/>
    <d v="2028-06-05T00:00:00"/>
    <s v="ewoolsey"/>
    <s v="fbarbosa"/>
    <n v="14448.19"/>
    <m/>
    <s v="C"/>
    <s v="Labor"/>
    <s v="TEC"/>
    <m/>
    <s v="JLAB"/>
    <s v="Const"/>
    <s v="DET"/>
    <x v="5"/>
    <m/>
    <m/>
    <m/>
    <m/>
    <m/>
    <m/>
    <m/>
    <m/>
    <m/>
    <m/>
    <m/>
    <m/>
    <n v="14448.19"/>
    <m/>
    <m/>
    <m/>
    <m/>
    <m/>
    <m/>
    <x v="0"/>
    <x v="0"/>
    <m/>
  </r>
  <r>
    <s v=""/>
    <s v=" E1008_15450"/>
    <s v="Auxiliary Detectors - Roman Pots - Installation; Board mounting on detector (In Kind)"/>
    <s v="6.10.08"/>
    <x v="0"/>
    <d v="2028-03-13T00:00:00"/>
    <d v="2028-06-05T00:00:00"/>
    <s v="ewoolsey"/>
    <s v="fbarbosa"/>
    <n v="9632.1299999999992"/>
    <m/>
    <s v="C"/>
    <s v="Labor"/>
    <s v="TEC"/>
    <m/>
    <s v="JLAB"/>
    <s v="Const"/>
    <s v="DET"/>
    <x v="5"/>
    <m/>
    <m/>
    <m/>
    <m/>
    <m/>
    <m/>
    <m/>
    <m/>
    <m/>
    <m/>
    <m/>
    <m/>
    <n v="9632.1299999999992"/>
    <m/>
    <m/>
    <m/>
    <m/>
    <m/>
    <m/>
    <x v="0"/>
    <x v="0"/>
    <m/>
  </r>
  <r>
    <s v=""/>
    <s v=" E1008_15630"/>
    <s v="Auxiliary Detectors - Off-Momentum Detector OMD - Readout HW Implementation support"/>
    <s v="6.10.08"/>
    <x v="0"/>
    <d v="2024-04-12T00:00:00"/>
    <d v="2024-10-01T00:00:00"/>
    <s v="ewoolsey"/>
    <s v="fbarbosa"/>
    <n v="32100.61"/>
    <m/>
    <s v="C"/>
    <s v="Labor"/>
    <s v="TEC"/>
    <m/>
    <s v="JLAB"/>
    <s v="PED"/>
    <s v="DET"/>
    <x v="6"/>
    <m/>
    <m/>
    <m/>
    <m/>
    <m/>
    <m/>
    <m/>
    <m/>
    <n v="31833.1"/>
    <n v="267.51"/>
    <m/>
    <m/>
    <m/>
    <m/>
    <m/>
    <m/>
    <m/>
    <m/>
    <m/>
    <x v="0"/>
    <x v="0"/>
    <m/>
  </r>
  <r>
    <s v=""/>
    <s v=" E1008_15690"/>
    <s v="Auxiliary Detectors - Off-Momentum Detector OMD - Peripheral hardware assembly - In House (In Kind)"/>
    <s v="6.10.08"/>
    <x v="0"/>
    <d v="2028-04-17T00:00:00"/>
    <d v="2028-04-25T00:00:00"/>
    <s v="ewoolsey"/>
    <s v="fbarbosa"/>
    <n v="5618.74"/>
    <m/>
    <s v="C"/>
    <s v="Labor"/>
    <s v="TEC"/>
    <m/>
    <s v="JLAB"/>
    <s v="Const"/>
    <s v="DET"/>
    <x v="7"/>
    <m/>
    <m/>
    <m/>
    <m/>
    <m/>
    <m/>
    <m/>
    <m/>
    <m/>
    <m/>
    <m/>
    <m/>
    <n v="5618.74"/>
    <m/>
    <m/>
    <m/>
    <m/>
    <m/>
    <m/>
    <x v="0"/>
    <x v="0"/>
    <m/>
  </r>
  <r>
    <s v=""/>
    <s v=" E1008_15730"/>
    <s v="Auxiliary Detectors - Off-Momentum Detector OMD - Q&amp;A / Testing (In Kind)"/>
    <s v="6.10.08"/>
    <x v="0"/>
    <d v="2028-07-21T00:00:00"/>
    <d v="2028-10-16T00:00:00"/>
    <s v="ewoolsey"/>
    <s v="fbarbosa"/>
    <n v="12100.36"/>
    <m/>
    <s v="C"/>
    <s v="Labor"/>
    <s v="TEC"/>
    <m/>
    <s v="JLAB"/>
    <s v="Const"/>
    <s v="DET"/>
    <x v="8"/>
    <m/>
    <m/>
    <m/>
    <m/>
    <m/>
    <m/>
    <m/>
    <m/>
    <m/>
    <m/>
    <m/>
    <m/>
    <n v="10083.64"/>
    <n v="2016.73"/>
    <m/>
    <m/>
    <m/>
    <m/>
    <m/>
    <x v="0"/>
    <x v="0"/>
    <m/>
  </r>
  <r>
    <s v=""/>
    <s v=" E1008_15740"/>
    <s v="Auxiliary Detectors - Off-Momentum Detector OMD - Installation; Board mounting on detector (In Kind)"/>
    <s v="6.10.08"/>
    <x v="0"/>
    <d v="2028-10-17T00:00:00"/>
    <d v="2029-01-16T00:00:00"/>
    <s v="ewoolsey"/>
    <s v="fbarbosa"/>
    <n v="24802.73"/>
    <m/>
    <s v="C"/>
    <s v="Labor"/>
    <s v="TEC"/>
    <m/>
    <s v="JLAB"/>
    <s v="Const"/>
    <s v="DET"/>
    <x v="5"/>
    <m/>
    <m/>
    <m/>
    <m/>
    <m/>
    <m/>
    <m/>
    <m/>
    <m/>
    <m/>
    <m/>
    <m/>
    <m/>
    <n v="24802.73"/>
    <m/>
    <m/>
    <m/>
    <m/>
    <m/>
    <x v="0"/>
    <x v="0"/>
    <m/>
  </r>
  <r>
    <s v=""/>
    <s v=" E1008_16114"/>
    <s v="Auxiliary Detectors - B0 Detector - Readout HW Implementation support"/>
    <s v="6.10.08"/>
    <x v="0"/>
    <d v="2025-12-10T00:00:00"/>
    <d v="2026-06-02T00:00:00"/>
    <s v="ewoolsey"/>
    <s v="fbarbosa"/>
    <n v="34047.019999999997"/>
    <m/>
    <s v="C"/>
    <s v="Labor"/>
    <s v="TEC"/>
    <m/>
    <s v="JLAB"/>
    <s v="PED"/>
    <s v="DET"/>
    <x v="9"/>
    <m/>
    <m/>
    <m/>
    <m/>
    <m/>
    <m/>
    <m/>
    <m/>
    <m/>
    <m/>
    <n v="34047.019999999997"/>
    <m/>
    <m/>
    <m/>
    <m/>
    <m/>
    <m/>
    <m/>
    <m/>
    <x v="0"/>
    <x v="0"/>
    <m/>
  </r>
  <r>
    <s v=""/>
    <s v=" E1008_15940"/>
    <s v="Auxiliary Detectors - B0 Detector - Peripheral hardware assembly - In House"/>
    <s v="6.10.08"/>
    <x v="0"/>
    <d v="2027-03-24T00:00:00"/>
    <d v="2027-08-12T00:00:00"/>
    <s v="ewoolsey"/>
    <s v="fbarbosa"/>
    <n v="3312.02"/>
    <m/>
    <s v="C"/>
    <s v="Labor"/>
    <s v="TEC"/>
    <m/>
    <s v="JLAB"/>
    <s v="Const"/>
    <s v="DET"/>
    <x v="7"/>
    <m/>
    <m/>
    <m/>
    <m/>
    <m/>
    <m/>
    <m/>
    <m/>
    <m/>
    <m/>
    <m/>
    <n v="3312.02"/>
    <m/>
    <m/>
    <m/>
    <m/>
    <m/>
    <m/>
    <m/>
    <x v="0"/>
    <x v="0"/>
    <m/>
  </r>
  <r>
    <s v=""/>
    <s v=" E1008_15950"/>
    <s v="Auxiliary Detectors - B0 Detector - Peripheral hardware assembly - In House (In Kind)"/>
    <s v="6.10.08"/>
    <x v="0"/>
    <d v="2027-03-24T00:00:00"/>
    <d v="2027-08-12T00:00:00"/>
    <s v="ewoolsey"/>
    <s v="fbarbosa"/>
    <n v="2143.0700000000002"/>
    <m/>
    <s v="C"/>
    <s v="Labor"/>
    <s v="TEC"/>
    <m/>
    <s v="JLAB"/>
    <s v="Const"/>
    <s v="DET"/>
    <x v="7"/>
    <m/>
    <m/>
    <m/>
    <m/>
    <m/>
    <m/>
    <m/>
    <m/>
    <m/>
    <m/>
    <m/>
    <n v="2143.0700000000002"/>
    <m/>
    <m/>
    <m/>
    <m/>
    <m/>
    <m/>
    <m/>
    <x v="0"/>
    <x v="0"/>
    <m/>
  </r>
  <r>
    <s v=""/>
    <s v=" E1008_16000"/>
    <s v="Auxiliary Detectors - B0 Detector - Q&amp;A / Testing"/>
    <s v="6.10.08"/>
    <x v="0"/>
    <d v="2027-11-09T00:00:00"/>
    <d v="2028-02-08T00:00:00"/>
    <s v="ewoolsey"/>
    <s v="fbarbosa"/>
    <n v="7224.1"/>
    <m/>
    <s v="C"/>
    <s v="Labor"/>
    <s v="TEC"/>
    <m/>
    <s v="JLAB"/>
    <s v="Const"/>
    <s v="DET"/>
    <x v="8"/>
    <m/>
    <m/>
    <m/>
    <m/>
    <m/>
    <m/>
    <m/>
    <m/>
    <m/>
    <m/>
    <m/>
    <m/>
    <n v="7224.1"/>
    <m/>
    <m/>
    <m/>
    <m/>
    <m/>
    <m/>
    <x v="0"/>
    <x v="0"/>
    <m/>
  </r>
  <r>
    <s v=""/>
    <s v=" E1008_16010"/>
    <s v="Auxiliary Detectors - B0 Detector - Q&amp;A / Testing (In Kind)"/>
    <s v="6.10.08"/>
    <x v="0"/>
    <d v="2027-11-09T00:00:00"/>
    <d v="2028-02-08T00:00:00"/>
    <s v="ewoolsey"/>
    <s v="fbarbosa"/>
    <n v="4816.0600000000004"/>
    <m/>
    <s v="C"/>
    <s v="Labor"/>
    <s v="TEC"/>
    <m/>
    <s v="JLAB"/>
    <s v="Const"/>
    <s v="DET"/>
    <x v="8"/>
    <m/>
    <m/>
    <m/>
    <m/>
    <m/>
    <m/>
    <m/>
    <m/>
    <m/>
    <m/>
    <m/>
    <m/>
    <n v="4816.0600000000004"/>
    <m/>
    <m/>
    <m/>
    <m/>
    <m/>
    <m/>
    <x v="0"/>
    <x v="0"/>
    <m/>
  </r>
  <r>
    <s v=""/>
    <s v=" E1008_16020"/>
    <s v="Auxiliary Detectors - B0 Detector - Installation; Board mounting on detector"/>
    <s v="6.10.08"/>
    <x v="0"/>
    <d v="2028-02-09T00:00:00"/>
    <d v="2028-05-03T00:00:00"/>
    <s v="ewoolsey"/>
    <s v="fbarbosa"/>
    <n v="14448.19"/>
    <m/>
    <s v="C"/>
    <s v="Labor"/>
    <s v="TEC"/>
    <m/>
    <s v="JLAB"/>
    <s v="Const"/>
    <s v="DET"/>
    <x v="5"/>
    <m/>
    <m/>
    <m/>
    <m/>
    <m/>
    <m/>
    <m/>
    <m/>
    <m/>
    <m/>
    <m/>
    <m/>
    <n v="14448.19"/>
    <m/>
    <m/>
    <m/>
    <m/>
    <m/>
    <m/>
    <x v="0"/>
    <x v="0"/>
    <m/>
  </r>
  <r>
    <s v=""/>
    <s v=" E1008_16030"/>
    <s v="Auxiliary Detectors - B0 Detector - Installation; Board mounting on detector (In Kind)"/>
    <s v="6.10.08"/>
    <x v="0"/>
    <d v="2028-02-09T00:00:00"/>
    <d v="2028-05-03T00:00:00"/>
    <s v="ewoolsey"/>
    <s v="fbarbosa"/>
    <n v="9632.1299999999992"/>
    <m/>
    <s v="C"/>
    <s v="Labor"/>
    <s v="TEC"/>
    <m/>
    <s v="JLAB"/>
    <s v="Const"/>
    <s v="DET"/>
    <x v="5"/>
    <m/>
    <m/>
    <m/>
    <m/>
    <m/>
    <m/>
    <m/>
    <m/>
    <m/>
    <m/>
    <m/>
    <m/>
    <n v="9632.1299999999992"/>
    <m/>
    <m/>
    <m/>
    <m/>
    <m/>
    <m/>
    <x v="0"/>
    <x v="0"/>
    <m/>
  </r>
  <r>
    <s v=""/>
    <s v=" E1008_16235"/>
    <s v="Luminosity Monitor - Readout HW Implementation support"/>
    <s v="6.10.08"/>
    <x v="0"/>
    <d v="2024-03-04T00:00:00"/>
    <d v="2024-08-20T00:00:00"/>
    <s v="ewoolsey"/>
    <s v="fbarbosa"/>
    <n v="32092.58"/>
    <m/>
    <s v="C"/>
    <s v="Labor"/>
    <s v="TEC"/>
    <m/>
    <s v="JLAB"/>
    <s v="PED"/>
    <s v="DET"/>
    <x v="6"/>
    <m/>
    <m/>
    <m/>
    <m/>
    <m/>
    <m/>
    <m/>
    <m/>
    <n v="32092.58"/>
    <m/>
    <m/>
    <m/>
    <m/>
    <m/>
    <m/>
    <m/>
    <m/>
    <m/>
    <m/>
    <x v="0"/>
    <x v="0"/>
    <m/>
  </r>
  <r>
    <s v=""/>
    <s v=" E1008_16290"/>
    <s v="Luminosity Monitor - Peripheral hardware assembly - In House (In Kind)"/>
    <s v="6.10.08"/>
    <x v="0"/>
    <d v="2025-12-15T00:00:00"/>
    <d v="2026-05-07T00:00:00"/>
    <s v="ewoolsey"/>
    <s v="fbarbosa"/>
    <n v="5296.2"/>
    <m/>
    <s v="C"/>
    <s v="Labor"/>
    <s v="TEC"/>
    <m/>
    <s v="JLAB"/>
    <s v="Const"/>
    <s v="DET"/>
    <x v="7"/>
    <m/>
    <m/>
    <m/>
    <m/>
    <m/>
    <m/>
    <m/>
    <m/>
    <m/>
    <m/>
    <n v="5296.2"/>
    <m/>
    <m/>
    <m/>
    <m/>
    <m/>
    <m/>
    <m/>
    <m/>
    <x v="0"/>
    <x v="0"/>
    <m/>
  </r>
  <r>
    <s v=""/>
    <s v=" E1008_16330"/>
    <s v="Luminosity Monitor - Q&amp;A / Testing (In Kind)"/>
    <s v="6.10.08"/>
    <x v="0"/>
    <d v="2026-08-04T00:00:00"/>
    <d v="2026-10-28T00:00:00"/>
    <s v="ewoolsey"/>
    <s v="fbarbosa"/>
    <n v="11456.82"/>
    <m/>
    <s v="C"/>
    <s v="Labor"/>
    <s v="TEC"/>
    <m/>
    <s v="JLAB"/>
    <s v="Const"/>
    <s v="DET"/>
    <x v="8"/>
    <m/>
    <m/>
    <m/>
    <m/>
    <m/>
    <m/>
    <m/>
    <m/>
    <m/>
    <m/>
    <n v="7828.83"/>
    <n v="3627.99"/>
    <m/>
    <m/>
    <m/>
    <m/>
    <m/>
    <m/>
    <m/>
    <x v="0"/>
    <x v="0"/>
    <m/>
  </r>
  <r>
    <s v=""/>
    <s v=" E1008_16340"/>
    <s v="Luminosity Monitor - Installation; Board mounting on detector (In Kind)"/>
    <s v="6.10.08"/>
    <x v="0"/>
    <d v="2026-10-29T00:00:00"/>
    <d v="2027-01-28T00:00:00"/>
    <s v="ewoolsey"/>
    <s v="fbarbosa"/>
    <n v="23378.95"/>
    <m/>
    <s v="C"/>
    <s v="Labor"/>
    <s v="TEC"/>
    <m/>
    <s v="JLAB"/>
    <s v="Const"/>
    <s v="DET"/>
    <x v="5"/>
    <m/>
    <m/>
    <m/>
    <m/>
    <m/>
    <m/>
    <m/>
    <m/>
    <m/>
    <m/>
    <m/>
    <n v="23378.95"/>
    <m/>
    <m/>
    <m/>
    <m/>
    <m/>
    <m/>
    <m/>
    <x v="0"/>
    <x v="0"/>
    <m/>
  </r>
  <r>
    <s v=""/>
    <s v=" E1008_16400"/>
    <s v="Low Q2 Tagger - Readout HW Implementation support"/>
    <s v="6.10.08"/>
    <x v="0"/>
    <d v="2024-02-15T00:00:00"/>
    <d v="2024-08-05T00:00:00"/>
    <s v="ewoolsey"/>
    <s v="fbarbosa"/>
    <n v="32092.58"/>
    <m/>
    <s v="C"/>
    <s v="Labor"/>
    <s v="TEC"/>
    <m/>
    <s v="JLAB"/>
    <s v="PED"/>
    <s v="DET"/>
    <x v="6"/>
    <m/>
    <m/>
    <m/>
    <m/>
    <m/>
    <m/>
    <m/>
    <m/>
    <n v="32092.58"/>
    <m/>
    <m/>
    <m/>
    <m/>
    <m/>
    <m/>
    <m/>
    <m/>
    <m/>
    <m/>
    <x v="0"/>
    <x v="0"/>
    <m/>
  </r>
  <r>
    <s v=""/>
    <s v=" E1008_16460"/>
    <s v="Low Q2 Tagger - Peripheral hardware assembly - In House"/>
    <s v="6.10.08"/>
    <x v="0"/>
    <d v="2028-03-13T00:00:00"/>
    <d v="2028-08-01T00:00:00"/>
    <s v="ewoolsey"/>
    <s v="fbarbosa"/>
    <n v="3411.38"/>
    <m/>
    <s v="C"/>
    <s v="Labor"/>
    <s v="TEC"/>
    <m/>
    <s v="JLAB"/>
    <s v="Const"/>
    <s v="DET"/>
    <x v="7"/>
    <m/>
    <m/>
    <m/>
    <m/>
    <m/>
    <m/>
    <m/>
    <m/>
    <m/>
    <m/>
    <m/>
    <m/>
    <n v="3411.38"/>
    <m/>
    <m/>
    <m/>
    <m/>
    <m/>
    <m/>
    <x v="0"/>
    <x v="0"/>
    <m/>
  </r>
  <r>
    <s v=""/>
    <s v=" E1008_16470"/>
    <s v="Low Q2 Tagger - Peripheral hardware assembly - In House (In Kind)"/>
    <s v="6.10.08"/>
    <x v="0"/>
    <d v="2028-03-13T00:00:00"/>
    <d v="2028-08-01T00:00:00"/>
    <s v="ewoolsey"/>
    <s v="fbarbosa"/>
    <n v="2207.36"/>
    <m/>
    <s v="C"/>
    <s v="Labor"/>
    <s v="TEC"/>
    <m/>
    <s v="JLAB"/>
    <s v="Const"/>
    <s v="DET"/>
    <x v="7"/>
    <m/>
    <m/>
    <m/>
    <m/>
    <m/>
    <m/>
    <m/>
    <m/>
    <m/>
    <m/>
    <m/>
    <m/>
    <n v="2207.36"/>
    <m/>
    <m/>
    <m/>
    <m/>
    <m/>
    <m/>
    <x v="0"/>
    <x v="0"/>
    <m/>
  </r>
  <r>
    <s v=""/>
    <s v=" E1008_16520"/>
    <s v="Low Q2 Tagger - Q&amp;A / Testing"/>
    <s v="6.10.08"/>
    <x v="0"/>
    <d v="2028-09-14T00:00:00"/>
    <d v="2028-11-09T00:00:00"/>
    <s v="ewoolsey"/>
    <s v="fbarbosa"/>
    <n v="7375.8"/>
    <m/>
    <s v="C"/>
    <s v="Labor"/>
    <s v="TEC"/>
    <m/>
    <s v="JLAB"/>
    <s v="Const"/>
    <s v="DET"/>
    <x v="8"/>
    <m/>
    <m/>
    <m/>
    <m/>
    <m/>
    <m/>
    <m/>
    <m/>
    <m/>
    <m/>
    <m/>
    <m/>
    <n v="2212.7399999999998"/>
    <n v="5163.0600000000004"/>
    <m/>
    <m/>
    <m/>
    <m/>
    <m/>
    <x v="0"/>
    <x v="0"/>
    <m/>
  </r>
  <r>
    <s v=""/>
    <s v=" E1008_16530"/>
    <s v="Low Q2 Tagger - Q&amp;A / Testing (In Kind)"/>
    <s v="6.10.08"/>
    <x v="0"/>
    <d v="2028-09-14T00:00:00"/>
    <d v="2028-11-09T00:00:00"/>
    <s v="ewoolsey"/>
    <s v="fbarbosa"/>
    <n v="4917.2"/>
    <m/>
    <s v="C"/>
    <s v="Labor"/>
    <s v="TEC"/>
    <m/>
    <s v="JLAB"/>
    <s v="Const"/>
    <s v="DET"/>
    <x v="8"/>
    <m/>
    <m/>
    <m/>
    <m/>
    <m/>
    <m/>
    <m/>
    <m/>
    <m/>
    <m/>
    <m/>
    <m/>
    <n v="1475.16"/>
    <n v="3442.04"/>
    <m/>
    <m/>
    <m/>
    <m/>
    <m/>
    <x v="0"/>
    <x v="0"/>
    <m/>
  </r>
  <r>
    <s v=""/>
    <s v=" E1008_16540"/>
    <s v="Low Q2 Tagger - Installation; Board mounting on detector"/>
    <s v="6.10.08"/>
    <x v="0"/>
    <d v="2028-11-13T00:00:00"/>
    <d v="2029-02-09T00:00:00"/>
    <s v="ewoolsey"/>
    <s v="fbarbosa"/>
    <n v="7440.82"/>
    <m/>
    <s v="C"/>
    <s v="Labor"/>
    <s v="TEC"/>
    <m/>
    <s v="JLAB"/>
    <s v="Const"/>
    <s v="DET"/>
    <x v="5"/>
    <m/>
    <m/>
    <m/>
    <m/>
    <m/>
    <m/>
    <m/>
    <m/>
    <m/>
    <m/>
    <m/>
    <m/>
    <m/>
    <n v="7440.82"/>
    <m/>
    <m/>
    <m/>
    <m/>
    <m/>
    <x v="0"/>
    <x v="0"/>
    <m/>
  </r>
  <r>
    <s v=""/>
    <s v=" E1008_16550"/>
    <s v="Low Q2 Tagger - Installation; Board mounting on detector (In Kind)"/>
    <s v="6.10.08"/>
    <x v="0"/>
    <d v="2028-11-13T00:00:00"/>
    <d v="2029-02-09T00:00:00"/>
    <s v="ewoolsey"/>
    <s v="fbarbosa"/>
    <n v="4960.55"/>
    <m/>
    <s v="C"/>
    <s v="Labor"/>
    <s v="TEC"/>
    <m/>
    <s v="JLAB"/>
    <s v="Const"/>
    <s v="DET"/>
    <x v="5"/>
    <m/>
    <m/>
    <m/>
    <m/>
    <m/>
    <m/>
    <m/>
    <m/>
    <m/>
    <m/>
    <m/>
    <m/>
    <m/>
    <n v="4960.55"/>
    <m/>
    <m/>
    <m/>
    <m/>
    <m/>
    <x v="0"/>
    <x v="0"/>
    <m/>
  </r>
  <r>
    <s v=""/>
    <s v=" E1008_16650"/>
    <s v="Low Q2 Tagger - CABLES FOR BOTH SITES"/>
    <s v="6.10.08"/>
    <x v="0"/>
    <d v="2026-10-14T00:00:00"/>
    <d v="2027-10-13T00:00:00"/>
    <s v="ewoolsey"/>
    <s v="fbarbosa"/>
    <n v="1560.09"/>
    <m/>
    <s v="C"/>
    <s v="Labor"/>
    <s v="TEC"/>
    <m/>
    <s v="JLAB"/>
    <s v="PED"/>
    <s v="DET"/>
    <x v="9"/>
    <m/>
    <m/>
    <m/>
    <m/>
    <m/>
    <m/>
    <m/>
    <m/>
    <m/>
    <m/>
    <m/>
    <n v="1510.17"/>
    <n v="49.92"/>
    <m/>
    <m/>
    <m/>
    <m/>
    <m/>
    <m/>
    <x v="0"/>
    <x v="0"/>
    <m/>
  </r>
  <r>
    <s v=""/>
    <s v=" E1011_01800"/>
    <s v="Full RP System Assembly and Test (RP)"/>
    <s v="6.10.11.01"/>
    <x v="3"/>
    <d v="1930-07-16T00:00:00"/>
    <d v="1930-12-24T00:00:00"/>
    <s v="ewoolsey"/>
    <s v="yfuletova"/>
    <n v="95127.45"/>
    <m/>
    <s v="C"/>
    <s v="Labor"/>
    <s v="TEC"/>
    <m/>
    <s v="JLAB"/>
    <s v="Const"/>
    <s v="DET"/>
    <x v="7"/>
    <m/>
    <m/>
    <m/>
    <m/>
    <m/>
    <m/>
    <m/>
    <m/>
    <m/>
    <m/>
    <m/>
    <m/>
    <m/>
    <m/>
    <n v="45846.75"/>
    <n v="49280.7"/>
    <m/>
    <m/>
    <m/>
    <x v="0"/>
    <x v="0"/>
    <m/>
  </r>
  <r>
    <s v=""/>
    <s v=" E1011_01805"/>
    <s v="Full OMD System Assembly and Test (OMD)"/>
    <s v="6.10.11.01"/>
    <x v="3"/>
    <d v="1930-08-23T00:00:00"/>
    <d v="1931-01-08T00:00:00"/>
    <s v="ewoolsey"/>
    <s v="yfuletova"/>
    <n v="95709.33"/>
    <m/>
    <s v="C"/>
    <s v="Labor"/>
    <s v="TEC"/>
    <m/>
    <s v="JLAB"/>
    <s v="Const"/>
    <s v="DET"/>
    <x v="7"/>
    <m/>
    <m/>
    <m/>
    <m/>
    <m/>
    <m/>
    <m/>
    <m/>
    <m/>
    <m/>
    <m/>
    <m/>
    <m/>
    <m/>
    <n v="26309.11"/>
    <n v="69400.22"/>
    <m/>
    <m/>
    <m/>
    <x v="0"/>
    <x v="0"/>
    <m/>
  </r>
  <r>
    <s v=""/>
    <s v=" E1011_01710"/>
    <s v="Testing Silicon and ASICS (RP)"/>
    <s v="6.10.11.01"/>
    <x v="0"/>
    <d v="2029-04-03T00:00:00"/>
    <d v="1930-12-12T00:00:00"/>
    <s v="ewoolsey"/>
    <s v="yfuletova"/>
    <n v="93191.89"/>
    <m/>
    <s v="C"/>
    <s v="Labor"/>
    <s v="TEC"/>
    <m/>
    <s v="JLAB"/>
    <s v="Const"/>
    <s v="DET"/>
    <x v="8"/>
    <m/>
    <m/>
    <m/>
    <m/>
    <m/>
    <m/>
    <m/>
    <m/>
    <m/>
    <m/>
    <m/>
    <m/>
    <m/>
    <n v="27477.23"/>
    <n v="54948.05"/>
    <n v="10766.61"/>
    <m/>
    <m/>
    <m/>
    <x v="0"/>
    <x v="0"/>
    <m/>
  </r>
  <r>
    <s v=""/>
    <s v=" E1011_01715"/>
    <s v="Roman Pots (RP) - Assembly of Sensors and ASICS"/>
    <s v="6.10.11.01"/>
    <x v="0"/>
    <d v="2029-04-03T00:00:00"/>
    <d v="1930-12-12T00:00:00"/>
    <s v="ewoolsey"/>
    <s v="yfuletova"/>
    <n v="93191.89"/>
    <m/>
    <s v="C"/>
    <s v="Labor"/>
    <s v="TEC"/>
    <m/>
    <s v="JLAB"/>
    <s v="Const"/>
    <s v="DET"/>
    <x v="7"/>
    <m/>
    <m/>
    <m/>
    <m/>
    <m/>
    <m/>
    <m/>
    <m/>
    <m/>
    <m/>
    <m/>
    <m/>
    <m/>
    <n v="27477.23"/>
    <n v="54948.05"/>
    <n v="10766.61"/>
    <m/>
    <m/>
    <m/>
    <x v="0"/>
    <x v="0"/>
    <m/>
  </r>
  <r>
    <s v=""/>
    <s v=" E1011_01770"/>
    <s v="Assembly of PRs modules/planes (RP)"/>
    <s v="6.10.11.01"/>
    <x v="0"/>
    <d v="2029-12-12T00:00:00"/>
    <d v="1930-07-16T00:00:00"/>
    <s v="ewoolsey"/>
    <s v="yfuletova"/>
    <n v="4257.8"/>
    <m/>
    <s v="C"/>
    <s v="Labor"/>
    <s v="TEC"/>
    <m/>
    <s v="JLAB"/>
    <s v="Const"/>
    <s v="DET"/>
    <x v="7"/>
    <m/>
    <m/>
    <m/>
    <m/>
    <m/>
    <m/>
    <m/>
    <m/>
    <m/>
    <m/>
    <m/>
    <m/>
    <m/>
    <m/>
    <n v="4257.8"/>
    <m/>
    <m/>
    <m/>
    <m/>
    <x v="0"/>
    <x v="0"/>
    <m/>
  </r>
  <r>
    <s v=""/>
    <s v=" E1011_01780"/>
    <s v="Assembly of OMD modules/planes (OMD)"/>
    <s v="6.10.11.01"/>
    <x v="0"/>
    <d v="2029-12-12T00:00:00"/>
    <d v="1930-08-23T00:00:00"/>
    <s v="ewoolsey"/>
    <s v="yfuletova"/>
    <n v="4257.8"/>
    <m/>
    <s v="C"/>
    <s v="Labor"/>
    <s v="TEC"/>
    <m/>
    <s v="JLAB"/>
    <s v="Const"/>
    <s v="DET"/>
    <x v="7"/>
    <m/>
    <m/>
    <m/>
    <m/>
    <m/>
    <m/>
    <m/>
    <m/>
    <m/>
    <m/>
    <m/>
    <m/>
    <m/>
    <m/>
    <n v="4257.8"/>
    <m/>
    <m/>
    <m/>
    <m/>
    <x v="0"/>
    <x v="0"/>
    <m/>
  </r>
  <r>
    <s v=""/>
    <s v=" E1011_02860"/>
    <s v="Testing - Silicon and ASICS (B0)"/>
    <s v="6.10.11.02"/>
    <x v="3"/>
    <d v="2028-12-15T00:00:00"/>
    <d v="1930-01-24T00:00:00"/>
    <s v="ewoolsey"/>
    <s v="yfuletova"/>
    <n v="91707.26"/>
    <m/>
    <s v="C"/>
    <s v="Labor"/>
    <s v="TEC"/>
    <m/>
    <s v="JLAB"/>
    <s v="Const"/>
    <s v="DET"/>
    <x v="8"/>
    <m/>
    <m/>
    <m/>
    <m/>
    <m/>
    <m/>
    <m/>
    <m/>
    <m/>
    <m/>
    <m/>
    <m/>
    <m/>
    <n v="66029.919999999998"/>
    <n v="25677.34"/>
    <m/>
    <m/>
    <m/>
    <m/>
    <x v="0"/>
    <x v="0"/>
    <m/>
  </r>
  <r>
    <s v=""/>
    <s v=" E1011_02840"/>
    <s v="Assembly - Sensors and ASICS (B0)"/>
    <s v="6.10.11.02"/>
    <x v="3"/>
    <d v="2028-11-20T00:00:00"/>
    <d v="1930-01-18T00:00:00"/>
    <s v="ewoolsey"/>
    <s v="yfuletova"/>
    <n v="91641.93"/>
    <m/>
    <s v="C"/>
    <s v="Labor"/>
    <s v="TEC"/>
    <m/>
    <s v="JLAB"/>
    <s v="Const"/>
    <s v="DET"/>
    <x v="7"/>
    <m/>
    <m/>
    <m/>
    <m/>
    <m/>
    <m/>
    <m/>
    <m/>
    <m/>
    <m/>
    <m/>
    <m/>
    <m/>
    <n v="68177.179999999993"/>
    <n v="23464.75"/>
    <m/>
    <m/>
    <m/>
    <m/>
    <x v="0"/>
    <x v="0"/>
    <m/>
  </r>
  <r>
    <s v=""/>
    <s v=" E1011_02900"/>
    <s v="Full system assembly and testing (B0)"/>
    <s v="6.10.11.02"/>
    <x v="3"/>
    <d v="2029-12-19T00:00:00"/>
    <d v="1930-09-18T00:00:00"/>
    <s v="ewoolsey"/>
    <s v="yfuletova"/>
    <n v="93671.65"/>
    <m/>
    <s v="C"/>
    <s v="Labor"/>
    <s v="TEC"/>
    <m/>
    <s v="JLAB"/>
    <s v="Const"/>
    <s v="DET"/>
    <x v="7"/>
    <m/>
    <m/>
    <m/>
    <m/>
    <m/>
    <m/>
    <m/>
    <m/>
    <m/>
    <m/>
    <m/>
    <m/>
    <m/>
    <m/>
    <n v="93671.65"/>
    <m/>
    <m/>
    <m/>
    <m/>
    <x v="0"/>
    <x v="0"/>
    <m/>
  </r>
  <r>
    <s v=""/>
    <s v=" E1011_03935"/>
    <s v="EMCAL PbWO4  - HV, LV, readout testing (ZDC)"/>
    <s v="6.10.11.03"/>
    <x v="0"/>
    <d v="2028-04-03T00:00:00"/>
    <d v="2029-10-31T00:00:00"/>
    <s v="ewoolsey"/>
    <s v="yfuletova"/>
    <n v="14768.01"/>
    <m/>
    <s v="C"/>
    <s v="Labor"/>
    <s v="TEC"/>
    <m/>
    <s v="JLAB"/>
    <s v="Const"/>
    <s v="DET"/>
    <x v="7"/>
    <m/>
    <m/>
    <m/>
    <m/>
    <m/>
    <m/>
    <m/>
    <m/>
    <m/>
    <m/>
    <m/>
    <m/>
    <n v="4712.3999999999996"/>
    <n v="9239.2800000000007"/>
    <n v="816.32"/>
    <m/>
    <m/>
    <m/>
    <m/>
    <x v="0"/>
    <x v="0"/>
    <m/>
  </r>
  <r>
    <s v=""/>
    <s v=" E1011_21650"/>
    <s v="Construction and assembly -- Silicon ,CAL and ASICS testing both sides (Low Q2)"/>
    <s v="6.10.11.04"/>
    <x v="3"/>
    <d v="2029-01-02T00:00:00"/>
    <d v="2029-08-29T00:00:00"/>
    <s v="ewoolsey"/>
    <s v="yfuletova"/>
    <n v="82675.78"/>
    <m/>
    <s v="C"/>
    <s v="Labor"/>
    <s v="TEC"/>
    <m/>
    <s v="JLAB"/>
    <s v="Const"/>
    <s v="DET"/>
    <x v="8"/>
    <m/>
    <m/>
    <m/>
    <m/>
    <m/>
    <m/>
    <m/>
    <m/>
    <m/>
    <m/>
    <m/>
    <m/>
    <m/>
    <n v="82675.78"/>
    <m/>
    <m/>
    <m/>
    <m/>
    <m/>
    <x v="0"/>
    <x v="0"/>
    <m/>
  </r>
  <r>
    <s v=""/>
    <s v=" E1011_21700"/>
    <s v="Construction and assembly - Assembly of Sensors, CAL and ASICS both sides (Low Q2)"/>
    <s v="6.10.11.04"/>
    <x v="0"/>
    <d v="2029-05-02T00:00:00"/>
    <d v="1930-01-03T00:00:00"/>
    <s v="ewoolsey"/>
    <s v="yfuletova"/>
    <n v="100316.03"/>
    <m/>
    <s v="C"/>
    <s v="Labor"/>
    <s v="TEC"/>
    <m/>
    <s v="JLAB"/>
    <s v="Const"/>
    <s v="DET"/>
    <x v="7"/>
    <m/>
    <m/>
    <m/>
    <m/>
    <m/>
    <m/>
    <m/>
    <m/>
    <m/>
    <m/>
    <m/>
    <m/>
    <m/>
    <n v="63069.2"/>
    <n v="37246.83"/>
    <m/>
    <m/>
    <m/>
    <m/>
    <x v="0"/>
    <x v="0"/>
    <m/>
  </r>
  <r>
    <s v=""/>
    <s v=" E1011_21855"/>
    <s v="Construction and assembly -- Full system  assembly  (for both Stations) (Low Q2)"/>
    <s v="6.10.11.04"/>
    <x v="3"/>
    <d v="1930-02-06T00:00:00"/>
    <d v="1930-05-02T00:00:00"/>
    <s v="ewoolsey"/>
    <s v="yfuletova"/>
    <n v="93671.65"/>
    <m/>
    <s v="C"/>
    <s v="Labor"/>
    <s v="TEC"/>
    <m/>
    <s v="JLAB"/>
    <s v="Const"/>
    <s v="DET"/>
    <x v="7"/>
    <m/>
    <m/>
    <m/>
    <m/>
    <m/>
    <m/>
    <m/>
    <m/>
    <m/>
    <m/>
    <m/>
    <m/>
    <m/>
    <m/>
    <n v="93671.65"/>
    <m/>
    <m/>
    <m/>
    <m/>
    <x v="0"/>
    <x v="0"/>
    <m/>
  </r>
  <r>
    <s v=""/>
    <s v=" E1003_14750"/>
    <s v="Travel FY25"/>
    <s v="6.10.03.01"/>
    <x v="0"/>
    <d v="2025-04-01T00:00:00"/>
    <d v="2025-09-30T00:00:00"/>
    <s v="ewoolsey"/>
    <s v="beng"/>
    <n v="31229.599999999999"/>
    <s v="CON"/>
    <s v="C"/>
    <s v="Nonlabor"/>
    <s v="TEC"/>
    <m/>
    <s v="JLAB"/>
    <s v="Const"/>
    <s v="DET"/>
    <x v="9"/>
    <s v="T"/>
    <m/>
    <m/>
    <m/>
    <m/>
    <m/>
    <m/>
    <m/>
    <m/>
    <n v="31229.599999999999"/>
    <m/>
    <m/>
    <m/>
    <m/>
    <m/>
    <m/>
    <m/>
    <m/>
    <m/>
    <x v="0"/>
    <x v="0"/>
    <m/>
  </r>
  <r>
    <s v=""/>
    <s v=" E1003_15090"/>
    <s v="Inner Barrel Gas Tracking - Mechanical support structure design"/>
    <s v="6.10.03.02"/>
    <x v="3"/>
    <d v="2024-07-22T00:00:00"/>
    <d v="2024-11-13T00:00:00"/>
    <s v="ewoolsey"/>
    <s v="beng"/>
    <n v="72119.17"/>
    <s v="EDIA"/>
    <s v="C"/>
    <s v="Labor"/>
    <s v="TEC"/>
    <m/>
    <s v="JLAB"/>
    <s v="PED"/>
    <s v="DET"/>
    <x v="6"/>
    <m/>
    <m/>
    <m/>
    <m/>
    <m/>
    <m/>
    <m/>
    <m/>
    <n v="45074.48"/>
    <n v="27044.69"/>
    <m/>
    <m/>
    <m/>
    <m/>
    <m/>
    <m/>
    <m/>
    <m/>
    <m/>
    <x v="0"/>
    <x v="0"/>
    <m/>
  </r>
  <r>
    <s v=""/>
    <s v=" E1003_15100"/>
    <s v="Outer Barrel Gas Tracking - Mechanical support structure design"/>
    <s v="6.10.03.02"/>
    <x v="3"/>
    <d v="2024-05-23T00:00:00"/>
    <d v="2024-07-19T00:00:00"/>
    <s v="ewoolsey"/>
    <s v="beng"/>
    <n v="71316.850000000006"/>
    <s v="EDIA"/>
    <s v="C"/>
    <s v="Labor"/>
    <s v="TEC"/>
    <m/>
    <s v="JLAB"/>
    <s v="PED"/>
    <s v="DET"/>
    <x v="6"/>
    <m/>
    <m/>
    <m/>
    <m/>
    <m/>
    <m/>
    <m/>
    <m/>
    <n v="71316.850000000006"/>
    <m/>
    <m/>
    <m/>
    <m/>
    <m/>
    <m/>
    <m/>
    <m/>
    <m/>
    <m/>
    <x v="0"/>
    <x v="0"/>
    <m/>
  </r>
  <r>
    <s v=""/>
    <s v=" E1003_15180"/>
    <s v="Inner Barrel Gas Tracking - Mechanical support structure final design"/>
    <s v="6.10.03.02"/>
    <x v="3"/>
    <d v="2025-02-13T00:00:00"/>
    <d v="2025-05-08T00:00:00"/>
    <s v="ewoolsey"/>
    <s v="beng"/>
    <n v="36728.18"/>
    <s v="EDIA"/>
    <s v="C"/>
    <s v="Labor"/>
    <s v="TEC"/>
    <m/>
    <s v="JLAB"/>
    <s v="PED"/>
    <s v="DET"/>
    <x v="9"/>
    <m/>
    <m/>
    <m/>
    <m/>
    <m/>
    <m/>
    <m/>
    <m/>
    <m/>
    <n v="36728.18"/>
    <m/>
    <m/>
    <m/>
    <m/>
    <m/>
    <m/>
    <m/>
    <m/>
    <m/>
    <x v="0"/>
    <x v="0"/>
    <m/>
  </r>
  <r>
    <s v=""/>
    <s v=" E1003_15190"/>
    <s v="Outer Barrel Gas Tracking - Mechanical support structure final design"/>
    <s v="6.10.03.02"/>
    <x v="3"/>
    <d v="2024-10-16T00:00:00"/>
    <d v="2024-12-13T00:00:00"/>
    <s v="ewoolsey"/>
    <s v="beng"/>
    <n v="36728.18"/>
    <s v="EDIA"/>
    <s v="C"/>
    <s v="Labor"/>
    <s v="TEC"/>
    <m/>
    <s v="JLAB"/>
    <s v="PED"/>
    <s v="DET"/>
    <x v="9"/>
    <m/>
    <m/>
    <m/>
    <m/>
    <m/>
    <m/>
    <m/>
    <m/>
    <m/>
    <n v="36728.18"/>
    <m/>
    <m/>
    <m/>
    <m/>
    <m/>
    <m/>
    <m/>
    <m/>
    <m/>
    <x v="0"/>
    <x v="0"/>
    <m/>
  </r>
  <r>
    <s v=""/>
    <s v=" E1011_01060"/>
    <s v="Final Design - Cooling  system (OMD)"/>
    <s v="6.10.11.01"/>
    <x v="0"/>
    <d v="2024-05-01T00:00:00"/>
    <d v="2024-11-18T00:00:00"/>
    <s v="ewoolsey"/>
    <s v="yfuletova"/>
    <n v="4489.05"/>
    <m/>
    <s v="C"/>
    <s v="Labor"/>
    <s v="TEC"/>
    <m/>
    <s v="JLAB"/>
    <s v="PED"/>
    <s v="DET"/>
    <x v="11"/>
    <m/>
    <m/>
    <m/>
    <m/>
    <m/>
    <m/>
    <m/>
    <m/>
    <n v="3423.3"/>
    <n v="1065.75"/>
    <m/>
    <m/>
    <m/>
    <m/>
    <m/>
    <m/>
    <m/>
    <m/>
    <m/>
    <x v="0"/>
    <x v="0"/>
    <m/>
  </r>
  <r>
    <s v=""/>
    <s v=" E1011_01020"/>
    <s v="Preliminary design - Mechanical frame (RP)"/>
    <s v="6.10.11.01"/>
    <x v="3"/>
    <d v="2022-10-03T00:00:00"/>
    <d v="2023-09-29T00:00:00"/>
    <s v="ewoolsey"/>
    <s v="yfuletova"/>
    <n v="51929.75"/>
    <m/>
    <s v="C"/>
    <s v="Labor"/>
    <s v="TEC"/>
    <m/>
    <s v="JLAB"/>
    <s v="PED"/>
    <s v="DET"/>
    <x v="11"/>
    <m/>
    <m/>
    <m/>
    <m/>
    <m/>
    <m/>
    <m/>
    <n v="51929.75"/>
    <m/>
    <m/>
    <m/>
    <m/>
    <m/>
    <m/>
    <m/>
    <m/>
    <m/>
    <m/>
    <m/>
    <x v="0"/>
    <x v="0"/>
    <m/>
  </r>
  <r>
    <s v=""/>
    <s v=" E1011_01010"/>
    <s v="Preliminary Design - Cooling (RP)"/>
    <s v="6.10.11.01"/>
    <x v="0"/>
    <d v="2022-10-03T00:00:00"/>
    <d v="2023-09-29T00:00:00"/>
    <s v="ewoolsey"/>
    <s v="yfuletova"/>
    <n v="4327.4799999999996"/>
    <m/>
    <s v="C"/>
    <s v="Labor"/>
    <s v="TEC"/>
    <m/>
    <s v="JLAB"/>
    <s v="PED"/>
    <s v="DET"/>
    <x v="11"/>
    <m/>
    <m/>
    <m/>
    <m/>
    <m/>
    <m/>
    <m/>
    <n v="4327.4799999999996"/>
    <m/>
    <m/>
    <m/>
    <m/>
    <m/>
    <m/>
    <m/>
    <m/>
    <m/>
    <m/>
    <m/>
    <x v="0"/>
    <x v="0"/>
    <m/>
  </r>
  <r>
    <s v=""/>
    <s v=" E1011_01080"/>
    <s v="Final Design - Mechanical frame (OMD)"/>
    <s v="6.10.11.01"/>
    <x v="3"/>
    <d v="2024-06-14T00:00:00"/>
    <d v="2024-08-09T00:00:00"/>
    <s v="ewoolsey"/>
    <s v="yfuletova"/>
    <n v="17829.21"/>
    <m/>
    <s v="C"/>
    <s v="Labor"/>
    <s v="TEC"/>
    <m/>
    <s v="JLAB"/>
    <s v="PED"/>
    <s v="DET"/>
    <x v="11"/>
    <m/>
    <m/>
    <m/>
    <m/>
    <m/>
    <m/>
    <m/>
    <m/>
    <n v="17829.21"/>
    <m/>
    <m/>
    <m/>
    <m/>
    <m/>
    <m/>
    <m/>
    <m/>
    <m/>
    <m/>
    <x v="0"/>
    <x v="0"/>
    <m/>
  </r>
  <r>
    <s v=""/>
    <s v=" E1011_01070"/>
    <s v="Final Design - Cooling  system (RP)"/>
    <s v="6.10.11.01"/>
    <x v="3"/>
    <d v="2024-10-18T00:00:00"/>
    <d v="2025-01-24T00:00:00"/>
    <s v="ewoolsey"/>
    <s v="yfuletova"/>
    <n v="4591.0200000000004"/>
    <m/>
    <s v="C"/>
    <s v="Labor"/>
    <s v="TEC"/>
    <m/>
    <s v="JLAB"/>
    <s v="PED"/>
    <s v="DET"/>
    <x v="6"/>
    <m/>
    <m/>
    <m/>
    <m/>
    <m/>
    <m/>
    <m/>
    <m/>
    <m/>
    <n v="4591.0200000000004"/>
    <m/>
    <m/>
    <m/>
    <m/>
    <m/>
    <m/>
    <m/>
    <m/>
    <m/>
    <x v="0"/>
    <x v="0"/>
    <m/>
  </r>
  <r>
    <s v=""/>
    <s v=" E1011_03010"/>
    <s v="Support table preliminary design (ZDC)"/>
    <s v="6.10.11.03"/>
    <x v="0"/>
    <d v="2023-03-02T00:00:00"/>
    <d v="2023-04-06T00:00:00"/>
    <s v="ewoolsey"/>
    <s v="yfuletova"/>
    <n v="35485.33"/>
    <m/>
    <s v="C"/>
    <s v="Labor"/>
    <s v="TEC"/>
    <m/>
    <s v="JLAB"/>
    <s v="PED"/>
    <s v="DET"/>
    <x v="11"/>
    <m/>
    <m/>
    <m/>
    <m/>
    <m/>
    <m/>
    <m/>
    <n v="35485.33"/>
    <m/>
    <m/>
    <m/>
    <m/>
    <m/>
    <m/>
    <m/>
    <m/>
    <m/>
    <m/>
    <m/>
    <x v="0"/>
    <x v="0"/>
    <m/>
  </r>
  <r>
    <s v=""/>
    <s v=" E1011_20010"/>
    <s v="Vacuum and Exit window design - Preliminary Design (Low Q2)"/>
    <s v="6.10.11.04"/>
    <x v="0"/>
    <d v="2023-01-17T00:00:00"/>
    <d v="2023-03-14T00:00:00"/>
    <s v="ewoolsey"/>
    <s v="yfuletova"/>
    <n v="17309.919999999998"/>
    <m/>
    <s v="C"/>
    <s v="Labor"/>
    <s v="TEC"/>
    <m/>
    <s v="JLAB"/>
    <s v="PED"/>
    <s v="DET"/>
    <x v="11"/>
    <m/>
    <m/>
    <m/>
    <m/>
    <m/>
    <m/>
    <m/>
    <n v="17309.919999999998"/>
    <m/>
    <m/>
    <m/>
    <m/>
    <m/>
    <m/>
    <m/>
    <m/>
    <m/>
    <m/>
    <m/>
    <x v="0"/>
    <x v="0"/>
    <m/>
  </r>
  <r>
    <s v=""/>
    <s v=" E1003_14520"/>
    <s v="Cooling System Development - Cooling - Stave and Disk Labor"/>
    <s v="6.10.03.01"/>
    <x v="0"/>
    <d v="2026-03-30T00:00:00"/>
    <d v="2028-06-21T00:00:00"/>
    <s v="ewoolsey"/>
    <s v="beng"/>
    <n v="63613.34"/>
    <s v="CON"/>
    <s v="C"/>
    <s v="Labor"/>
    <s v="TEC"/>
    <m/>
    <s v="JLAB"/>
    <s v="Const"/>
    <s v="DET"/>
    <x v="9"/>
    <m/>
    <m/>
    <m/>
    <m/>
    <m/>
    <m/>
    <m/>
    <m/>
    <m/>
    <m/>
    <n v="14767.38"/>
    <n v="28398.81"/>
    <n v="20447.14"/>
    <m/>
    <m/>
    <m/>
    <m/>
    <m/>
    <m/>
    <x v="0"/>
    <x v="0"/>
    <m/>
  </r>
  <r>
    <s v=""/>
    <s v=" E1003_14500"/>
    <s v="Cooling System Development - Cooling - Vertexing Layers Labor"/>
    <s v="6.10.03.01"/>
    <x v="0"/>
    <d v="2025-08-25T00:00:00"/>
    <d v="2027-11-08T00:00:00"/>
    <s v="ewoolsey"/>
    <s v="beng"/>
    <n v="86751.3"/>
    <s v="CON"/>
    <s v="C"/>
    <s v="Labor"/>
    <s v="TEC"/>
    <m/>
    <s v="JLAB"/>
    <s v="Const"/>
    <s v="DET"/>
    <x v="9"/>
    <m/>
    <m/>
    <m/>
    <m/>
    <m/>
    <m/>
    <m/>
    <m/>
    <m/>
    <n v="4086.11"/>
    <n v="39289.54"/>
    <n v="39289.54"/>
    <n v="4086.11"/>
    <m/>
    <m/>
    <m/>
    <m/>
    <m/>
    <m/>
    <x v="0"/>
    <x v="0"/>
    <m/>
  </r>
  <r>
    <s v=""/>
    <s v=" E1003_14640"/>
    <s v="Database and Documentation Development - Database Labor"/>
    <s v="6.10.03.01"/>
    <x v="0"/>
    <d v="2024-10-02T00:00:00"/>
    <d v="2027-12-20T00:00:00"/>
    <s v="ewoolsey"/>
    <s v="beng"/>
    <n v="31556.09"/>
    <s v="CON"/>
    <s v="C"/>
    <s v="Labor"/>
    <s v="TEC"/>
    <m/>
    <s v="JLAB"/>
    <s v="Const"/>
    <s v="DET"/>
    <x v="9"/>
    <m/>
    <m/>
    <m/>
    <m/>
    <m/>
    <m/>
    <m/>
    <m/>
    <m/>
    <n v="9797.34"/>
    <n v="9836.69"/>
    <n v="9836.69"/>
    <n v="2085.38"/>
    <m/>
    <m/>
    <m/>
    <m/>
    <m/>
    <m/>
    <x v="0"/>
    <x v="0"/>
    <m/>
  </r>
  <r>
    <s v=""/>
    <s v=" E1003_14710"/>
    <s v="Detector Assembly Labor"/>
    <s v="6.10.03.01"/>
    <x v="0"/>
    <d v="2026-11-12T00:00:00"/>
    <d v="2029-04-13T00:00:00"/>
    <s v="ewoolsey"/>
    <s v="beng"/>
    <n v="67718.02"/>
    <s v="CON"/>
    <s v="C"/>
    <s v="Labor"/>
    <s v="TEC"/>
    <m/>
    <s v="JLAB"/>
    <s v="Const"/>
    <s v="DET"/>
    <x v="7"/>
    <m/>
    <m/>
    <m/>
    <m/>
    <m/>
    <m/>
    <m/>
    <m/>
    <m/>
    <m/>
    <m/>
    <n v="24889.74"/>
    <n v="28028.98"/>
    <n v="14799.3"/>
    <m/>
    <m/>
    <m/>
    <m/>
    <m/>
    <x v="0"/>
    <x v="0"/>
    <m/>
  </r>
  <r>
    <s v=""/>
    <s v=" E1003_14730"/>
    <s v="Detector Shipment Labor"/>
    <s v="6.10.03.01"/>
    <x v="0"/>
    <d v="2026-07-06T00:00:00"/>
    <d v="2029-01-03T00:00:00"/>
    <s v="ewoolsey"/>
    <s v="beng"/>
    <n v="19712.21"/>
    <s v="CON"/>
    <s v="C"/>
    <s v="Labor"/>
    <s v="TEC"/>
    <m/>
    <s v="JLAB"/>
    <s v="Const"/>
    <s v="DET"/>
    <x v="8"/>
    <m/>
    <m/>
    <m/>
    <m/>
    <m/>
    <m/>
    <m/>
    <m/>
    <m/>
    <m/>
    <n v="1958.58"/>
    <n v="7897.52"/>
    <n v="7897.52"/>
    <n v="1958.59"/>
    <m/>
    <m/>
    <m/>
    <m/>
    <m/>
    <x v="0"/>
    <x v="0"/>
    <m/>
  </r>
  <r>
    <s v=""/>
    <s v=" E1003_14280"/>
    <s v="Disk Development - Half Disks 1 Labor - Preliminary Design"/>
    <s v="6.10.03.01"/>
    <x v="0"/>
    <d v="2025-07-09T00:00:00"/>
    <d v="2028-04-14T00:00:00"/>
    <s v="ewoolsey"/>
    <s v="beng"/>
    <n v="32050.21"/>
    <s v="EDIA"/>
    <s v="C"/>
    <s v="Labor"/>
    <s v="TEC"/>
    <m/>
    <s v="JLAB"/>
    <s v="PED"/>
    <s v="DET"/>
    <x v="11"/>
    <m/>
    <m/>
    <m/>
    <m/>
    <m/>
    <m/>
    <m/>
    <m/>
    <m/>
    <n v="2732.6"/>
    <n v="11578.83"/>
    <n v="11578.83"/>
    <n v="6159.94"/>
    <m/>
    <m/>
    <m/>
    <m/>
    <m/>
    <m/>
    <x v="0"/>
    <x v="0"/>
    <m/>
  </r>
  <r>
    <s v=""/>
    <s v=" E1003_14340"/>
    <s v="Disk Development - Half Disks 2 Labor"/>
    <s v="6.10.03.01"/>
    <x v="3"/>
    <d v="2025-07-09T00:00:00"/>
    <d v="2028-04-14T00:00:00"/>
    <s v="ewoolsey"/>
    <s v="beng"/>
    <n v="52562.34"/>
    <s v="CON"/>
    <s v="C"/>
    <s v="Labor"/>
    <s v="TEC"/>
    <m/>
    <s v="JLAB"/>
    <s v="Const"/>
    <s v="DET"/>
    <x v="9"/>
    <m/>
    <m/>
    <m/>
    <m/>
    <m/>
    <m/>
    <m/>
    <m/>
    <m/>
    <n v="4481.47"/>
    <n v="18989.28"/>
    <n v="18989.28"/>
    <n v="10102.299999999999"/>
    <m/>
    <m/>
    <m/>
    <m/>
    <m/>
    <m/>
    <x v="0"/>
    <x v="0"/>
    <m/>
  </r>
  <r>
    <s v=""/>
    <s v=" E1003_14360"/>
    <s v="Disk Development - Half Disks 3,4,5 Labor"/>
    <s v="6.10.03.01"/>
    <x v="3"/>
    <d v="2025-07-09T00:00:00"/>
    <d v="2028-04-14T00:00:00"/>
    <s v="ewoolsey"/>
    <s v="beng"/>
    <n v="197429.28"/>
    <s v="CON"/>
    <s v="C"/>
    <s v="Labor"/>
    <s v="TEC"/>
    <m/>
    <s v="JLAB"/>
    <s v="Const"/>
    <s v="DET"/>
    <x v="9"/>
    <m/>
    <m/>
    <m/>
    <m/>
    <m/>
    <m/>
    <m/>
    <m/>
    <m/>
    <n v="16832.84"/>
    <n v="71325.61"/>
    <n v="71325.61"/>
    <n v="37945.230000000003"/>
    <m/>
    <m/>
    <m/>
    <m/>
    <m/>
    <m/>
    <x v="0"/>
    <x v="0"/>
    <m/>
  </r>
  <r>
    <s v=""/>
    <s v=" E1003_14460"/>
    <s v="Mechanical Development - Mechanical - Carbon Fiber Labor"/>
    <s v="6.10.03.01"/>
    <x v="0"/>
    <d v="2024-10-02T00:00:00"/>
    <d v="2027-12-22T00:00:00"/>
    <s v="ewoolsey"/>
    <s v="beng"/>
    <n v="31560.51"/>
    <s v="CON"/>
    <s v="C"/>
    <s v="Labor"/>
    <s v="TEC"/>
    <m/>
    <s v="JLAB"/>
    <s v="Const"/>
    <s v="DET"/>
    <x v="9"/>
    <m/>
    <m/>
    <m/>
    <m/>
    <m/>
    <m/>
    <m/>
    <m/>
    <m/>
    <n v="9774.34"/>
    <n v="9813.59"/>
    <n v="9813.59"/>
    <n v="2158.9899999999998"/>
    <m/>
    <m/>
    <m/>
    <m/>
    <m/>
    <m/>
    <x v="0"/>
    <x v="0"/>
    <m/>
  </r>
  <r>
    <s v=""/>
    <s v=" E1003_14440"/>
    <s v="Mechanical Development - Mechanical - Disk Labor"/>
    <s v="6.10.03.01"/>
    <x v="0"/>
    <d v="2025-09-17T00:00:00"/>
    <d v="2028-07-14T00:00:00"/>
    <s v="ewoolsey"/>
    <s v="beng"/>
    <n v="254303.16"/>
    <s v="CON"/>
    <s v="C"/>
    <s v="Labor"/>
    <s v="TEC"/>
    <m/>
    <s v="JLAB"/>
    <s v="Const"/>
    <s v="DET"/>
    <x v="9"/>
    <m/>
    <m/>
    <m/>
    <m/>
    <m/>
    <m/>
    <m/>
    <m/>
    <m/>
    <n v="3602.03"/>
    <n v="90050.69"/>
    <n v="90050.69"/>
    <n v="70599.740000000005"/>
    <m/>
    <m/>
    <m/>
    <m/>
    <m/>
    <m/>
    <x v="0"/>
    <x v="0"/>
    <m/>
  </r>
  <r>
    <s v=""/>
    <s v=" E1003_14480"/>
    <s v="Mechanical Development - Mechanical - Global Labor"/>
    <s v="6.10.03.01"/>
    <x v="0"/>
    <d v="2026-06-24T00:00:00"/>
    <d v="2028-11-30T00:00:00"/>
    <s v="ewoolsey"/>
    <s v="beng"/>
    <n v="180966.25"/>
    <s v="CON"/>
    <s v="C"/>
    <s v="Labor"/>
    <s v="TEC"/>
    <m/>
    <s v="JLAB"/>
    <s v="Const"/>
    <s v="DET"/>
    <x v="9"/>
    <m/>
    <m/>
    <m/>
    <m/>
    <m/>
    <m/>
    <m/>
    <m/>
    <m/>
    <m/>
    <n v="20503.57"/>
    <n v="74288.28"/>
    <n v="74288.28"/>
    <n v="11886.12"/>
    <m/>
    <m/>
    <m/>
    <m/>
    <m/>
    <x v="0"/>
    <x v="0"/>
    <m/>
  </r>
  <r>
    <s v=""/>
    <s v=" E1003_14420"/>
    <s v="Mechanical Development - Mechanical - Middle Layers Labor"/>
    <s v="6.10.03.01"/>
    <x v="3"/>
    <d v="2025-06-18T00:00:00"/>
    <d v="2028-02-03T00:00:00"/>
    <s v="ewoolsey"/>
    <s v="beng"/>
    <n v="77883.39"/>
    <s v="CON"/>
    <s v="C"/>
    <s v="Labor"/>
    <s v="TEC"/>
    <m/>
    <s v="JLAB"/>
    <s v="Const"/>
    <s v="DET"/>
    <x v="9"/>
    <m/>
    <m/>
    <m/>
    <m/>
    <m/>
    <m/>
    <m/>
    <m/>
    <m/>
    <n v="8666.9"/>
    <n v="29681.17"/>
    <n v="29681.17"/>
    <n v="9854.15"/>
    <m/>
    <m/>
    <m/>
    <m/>
    <m/>
    <m/>
    <x v="0"/>
    <x v="0"/>
    <m/>
  </r>
  <r>
    <s v=""/>
    <s v=" E1003_14400"/>
    <s v="Mechanical Development - Mechanical - Vertexing Layers Labor"/>
    <s v="6.10.03.01"/>
    <x v="0"/>
    <d v="2025-05-21T00:00:00"/>
    <d v="2027-11-24T00:00:00"/>
    <s v="ewoolsey"/>
    <s v="beng"/>
    <n v="212245.53"/>
    <s v="CON"/>
    <s v="C"/>
    <s v="Labor"/>
    <s v="TEC"/>
    <m/>
    <s v="JLAB"/>
    <s v="Const"/>
    <s v="DET"/>
    <x v="9"/>
    <m/>
    <m/>
    <m/>
    <m/>
    <m/>
    <m/>
    <m/>
    <m/>
    <m/>
    <n v="31043.86"/>
    <n v="84358.32"/>
    <n v="84358.32"/>
    <n v="12485.03"/>
    <m/>
    <m/>
    <m/>
    <m/>
    <m/>
    <m/>
    <x v="0"/>
    <x v="0"/>
    <m/>
  </r>
  <r>
    <s v=""/>
    <s v=" E1003_14220"/>
    <s v="Staves Development - Middle Layers Labor - Preliminary Design"/>
    <s v="6.10.03.01"/>
    <x v="0"/>
    <d v="2025-04-16T00:00:00"/>
    <d v="2028-02-14T00:00:00"/>
    <s v="ewoolsey"/>
    <s v="beng"/>
    <n v="57321.69"/>
    <s v="EDIA"/>
    <s v="C"/>
    <s v="Labor"/>
    <s v="TEC"/>
    <m/>
    <s v="JLAB"/>
    <s v="PED"/>
    <s v="DET"/>
    <x v="11"/>
    <m/>
    <m/>
    <m/>
    <m/>
    <m/>
    <m/>
    <m/>
    <m/>
    <m/>
    <n v="9486.0499999999993"/>
    <n v="20269.34"/>
    <n v="20269.34"/>
    <n v="7296.96"/>
    <m/>
    <m/>
    <m/>
    <m/>
    <m/>
    <m/>
    <x v="0"/>
    <x v="0"/>
    <m/>
  </r>
  <r>
    <s v=""/>
    <s v=" E1003_14380"/>
    <s v="Module (Vertex, Stave, Disk) Fabrication - Module Fabrication Labor"/>
    <s v="6.10.03.01"/>
    <x v="3"/>
    <d v="2026-01-12T00:00:00"/>
    <d v="2028-06-08T00:00:00"/>
    <s v="ewoolsey"/>
    <s v="beng"/>
    <n v="126819.11"/>
    <s v="CON"/>
    <s v="C"/>
    <s v="Labor"/>
    <s v="TEC"/>
    <m/>
    <s v="JLAB"/>
    <s v="Const"/>
    <s v="DET"/>
    <x v="9"/>
    <m/>
    <m/>
    <m/>
    <m/>
    <m/>
    <m/>
    <m/>
    <m/>
    <m/>
    <m/>
    <n v="38423.67"/>
    <n v="52491.35"/>
    <n v="35904.080000000002"/>
    <m/>
    <m/>
    <m/>
    <m/>
    <m/>
    <m/>
    <x v="0"/>
    <x v="0"/>
    <m/>
  </r>
  <r>
    <s v=""/>
    <s v=" E1003_14600"/>
    <s v="Power Systems Development - Power - Multiplexing Boards Labor"/>
    <s v="6.10.03.01"/>
    <x v="0"/>
    <d v="2024-10-02T00:00:00"/>
    <d v="2026-12-21T00:00:00"/>
    <s v="ewoolsey"/>
    <s v="beng"/>
    <n v="8707.98"/>
    <s v="CON"/>
    <s v="C"/>
    <s v="Labor"/>
    <s v="TEC"/>
    <m/>
    <s v="JLAB"/>
    <s v="Const"/>
    <s v="DET"/>
    <x v="9"/>
    <m/>
    <m/>
    <m/>
    <m/>
    <m/>
    <m/>
    <m/>
    <m/>
    <m/>
    <n v="3920.95"/>
    <n v="3936.7"/>
    <n v="850.33"/>
    <m/>
    <m/>
    <m/>
    <m/>
    <m/>
    <m/>
    <m/>
    <x v="0"/>
    <x v="0"/>
    <m/>
  </r>
  <r>
    <s v=""/>
    <s v=" E1003_14580"/>
    <s v="Power Systems Development - Power - Readout Labor"/>
    <s v="6.10.03.01"/>
    <x v="0"/>
    <d v="2024-10-02T00:00:00"/>
    <d v="2026-12-21T00:00:00"/>
    <s v="ewoolsey"/>
    <s v="beng"/>
    <n v="8707.98"/>
    <s v="CON"/>
    <s v="C"/>
    <s v="Labor"/>
    <s v="TEC"/>
    <m/>
    <s v="JLAB"/>
    <s v="Const"/>
    <s v="DET"/>
    <x v="9"/>
    <m/>
    <m/>
    <m/>
    <m/>
    <m/>
    <m/>
    <m/>
    <m/>
    <m/>
    <n v="3920.95"/>
    <n v="3936.7"/>
    <n v="850.33"/>
    <m/>
    <m/>
    <m/>
    <m/>
    <m/>
    <m/>
    <m/>
    <x v="0"/>
    <x v="0"/>
    <m/>
  </r>
  <r>
    <s v=""/>
    <s v=" E1003_14560"/>
    <s v="Power Systems Development - Power - Silicon Labor"/>
    <s v="6.10.03.01"/>
    <x v="0"/>
    <d v="2024-10-02T00:00:00"/>
    <d v="2027-10-07T00:00:00"/>
    <s v="ewoolsey"/>
    <s v="beng"/>
    <n v="12577.18"/>
    <s v="CON"/>
    <s v="C"/>
    <s v="Labor"/>
    <s v="TEC"/>
    <m/>
    <s v="JLAB"/>
    <s v="Const"/>
    <s v="DET"/>
    <x v="9"/>
    <m/>
    <m/>
    <m/>
    <m/>
    <m/>
    <m/>
    <m/>
    <m/>
    <m/>
    <n v="4153.47"/>
    <n v="4170.1499999999996"/>
    <n v="4170.1499999999996"/>
    <n v="83.4"/>
    <m/>
    <m/>
    <m/>
    <m/>
    <m/>
    <m/>
    <x v="0"/>
    <x v="0"/>
    <m/>
  </r>
  <r>
    <s v=""/>
    <s v=" E1003_14100"/>
    <s v="Silicon Development - Probe Testing - Staves and Disks Labor - Preliminary Design"/>
    <s v="6.10.03.01"/>
    <x v="3"/>
    <d v="2025-10-06T00:00:00"/>
    <d v="2027-07-02T00:00:00"/>
    <s v="ewoolsey"/>
    <s v="beng"/>
    <n v="2546.1799999999998"/>
    <s v="EDIA"/>
    <s v="C"/>
    <s v="Labor"/>
    <s v="TEC"/>
    <m/>
    <s v="JLAB"/>
    <s v="PED"/>
    <s v="DET"/>
    <x v="11"/>
    <m/>
    <m/>
    <m/>
    <m/>
    <m/>
    <m/>
    <m/>
    <m/>
    <m/>
    <m/>
    <n v="1445.76"/>
    <n v="1100.42"/>
    <m/>
    <m/>
    <m/>
    <m/>
    <m/>
    <m/>
    <m/>
    <x v="0"/>
    <x v="0"/>
    <m/>
  </r>
  <r>
    <s v=""/>
    <s v=" E1003_14010"/>
    <s v="Silicon Development - Probe Testing - Vertex Labor - Final Design"/>
    <s v="6.10.03.01"/>
    <x v="3"/>
    <d v="2025-10-06T00:00:00"/>
    <d v="2026-04-03T00:00:00"/>
    <s v="ewoolsey"/>
    <s v="beng"/>
    <n v="6283.99"/>
    <s v="EDIA"/>
    <s v="C"/>
    <s v="Labor"/>
    <s v="TEC"/>
    <m/>
    <s v="JLAB"/>
    <s v="PED"/>
    <s v="DET"/>
    <x v="6"/>
    <m/>
    <m/>
    <m/>
    <m/>
    <m/>
    <m/>
    <m/>
    <m/>
    <m/>
    <m/>
    <n v="6283.99"/>
    <m/>
    <m/>
    <m/>
    <m/>
    <m/>
    <m/>
    <m/>
    <m/>
    <x v="0"/>
    <x v="0"/>
    <m/>
  </r>
  <r>
    <s v=""/>
    <s v=" E1003_14540"/>
    <s v="Readout Development - Readout Labor"/>
    <s v="6.10.03.01"/>
    <x v="0"/>
    <d v="2025-06-25T00:00:00"/>
    <d v="2028-06-29T00:00:00"/>
    <s v="ewoolsey"/>
    <s v="beng"/>
    <n v="44970.74"/>
    <s v="CON"/>
    <s v="C"/>
    <s v="Labor"/>
    <s v="TEC"/>
    <m/>
    <s v="JLAB"/>
    <s v="Const"/>
    <s v="DET"/>
    <x v="9"/>
    <m/>
    <m/>
    <m/>
    <m/>
    <m/>
    <m/>
    <m/>
    <m/>
    <m/>
    <n v="4055.72"/>
    <n v="14910.72"/>
    <n v="14910.72"/>
    <n v="11093.58"/>
    <m/>
    <m/>
    <m/>
    <m/>
    <m/>
    <m/>
    <x v="0"/>
    <x v="0"/>
    <m/>
  </r>
  <r>
    <s v=""/>
    <s v=" E1003_14690"/>
    <s v="Services Development - Services - Environment Monitoring Labor"/>
    <s v="6.10.03.01"/>
    <x v="0"/>
    <d v="2025-10-01T00:00:00"/>
    <d v="2028-03-06T00:00:00"/>
    <s v="ewoolsey"/>
    <s v="beng"/>
    <n v="17998.150000000001"/>
    <s v="CON"/>
    <s v="C"/>
    <s v="Labor"/>
    <s v="TEC"/>
    <m/>
    <s v="JLAB"/>
    <s v="Const"/>
    <s v="DET"/>
    <x v="9"/>
    <m/>
    <m/>
    <m/>
    <m/>
    <m/>
    <m/>
    <m/>
    <m/>
    <m/>
    <m/>
    <n v="7449.57"/>
    <n v="7449.57"/>
    <n v="3099.02"/>
    <m/>
    <m/>
    <m/>
    <m/>
    <m/>
    <m/>
    <x v="0"/>
    <x v="0"/>
    <m/>
  </r>
  <r>
    <s v=""/>
    <s v=" E1003_14650"/>
    <s v="Services Development - Services - Power Cable Labor"/>
    <s v="6.10.03.01"/>
    <x v="0"/>
    <d v="2027-12-21T00:00:00"/>
    <d v="1930-06-11T00:00:00"/>
    <s v="ewoolsey"/>
    <s v="beng"/>
    <n v="59001.2"/>
    <s v="CON"/>
    <s v="C"/>
    <s v="Labor"/>
    <s v="TEC"/>
    <m/>
    <s v="JLAB"/>
    <s v="Const"/>
    <s v="DET"/>
    <x v="9"/>
    <m/>
    <m/>
    <m/>
    <m/>
    <m/>
    <m/>
    <m/>
    <m/>
    <m/>
    <m/>
    <m/>
    <m/>
    <n v="18777.439999999999"/>
    <n v="23733.919999999998"/>
    <n v="16489.84"/>
    <m/>
    <m/>
    <m/>
    <m/>
    <x v="0"/>
    <x v="0"/>
    <m/>
  </r>
  <r>
    <s v=""/>
    <s v=" E1003_14670"/>
    <s v="Services Development - Services - Signal Cable Labor"/>
    <s v="6.10.03.01"/>
    <x v="0"/>
    <d v="2025-10-01T00:00:00"/>
    <d v="2028-03-27T00:00:00"/>
    <s v="ewoolsey"/>
    <s v="beng"/>
    <n v="9007.17"/>
    <s v="CON"/>
    <s v="C"/>
    <s v="Labor"/>
    <s v="TEC"/>
    <m/>
    <s v="JLAB"/>
    <s v="Const"/>
    <s v="DET"/>
    <x v="9"/>
    <m/>
    <m/>
    <m/>
    <m/>
    <m/>
    <m/>
    <m/>
    <m/>
    <m/>
    <m/>
    <n v="3637.79"/>
    <n v="3637.79"/>
    <n v="1731.59"/>
    <m/>
    <m/>
    <m/>
    <m/>
    <m/>
    <m/>
    <x v="0"/>
    <x v="0"/>
    <m/>
  </r>
  <r>
    <s v=""/>
    <s v=" E1003_14160"/>
    <s v="Staves Development - Vertexing Layers Labor - Preliminary Design"/>
    <s v="6.10.03.01"/>
    <x v="0"/>
    <d v="2025-03-26T00:00:00"/>
    <d v="2027-09-01T00:00:00"/>
    <s v="ewoolsey"/>
    <s v="beng"/>
    <n v="45470.59"/>
    <s v="EDIA"/>
    <s v="C"/>
    <s v="Labor"/>
    <s v="TEC"/>
    <m/>
    <s v="JLAB"/>
    <s v="PED"/>
    <s v="DET"/>
    <x v="11"/>
    <m/>
    <m/>
    <m/>
    <m/>
    <m/>
    <m/>
    <m/>
    <m/>
    <m/>
    <n v="9807.3799999999992"/>
    <n v="18574.59"/>
    <n v="17088.62"/>
    <m/>
    <m/>
    <m/>
    <m/>
    <m/>
    <m/>
    <m/>
    <x v="0"/>
    <x v="0"/>
    <m/>
  </r>
  <r>
    <s v=""/>
    <s v=" E1003_15398"/>
    <s v="Outer Barrel Gas Tracking - Install, Integration and Testing - Gas System - Installation"/>
    <s v="6.10.03.02"/>
    <x v="0"/>
    <d v="2026-08-13T00:00:00"/>
    <d v="2027-05-04T00:00:00"/>
    <s v="ewoolsey"/>
    <s v="beng"/>
    <n v="6436.9"/>
    <s v="CON"/>
    <s v="C"/>
    <s v="Labor"/>
    <s v="TEC"/>
    <m/>
    <s v="JLAB"/>
    <s v="Const"/>
    <s v="DET"/>
    <x v="8"/>
    <m/>
    <m/>
    <m/>
    <m/>
    <m/>
    <m/>
    <m/>
    <m/>
    <m/>
    <m/>
    <n v="1215.8599999999999"/>
    <n v="5221.04"/>
    <m/>
    <m/>
    <m/>
    <m/>
    <m/>
    <m/>
    <m/>
    <x v="0"/>
    <x v="0"/>
    <m/>
  </r>
  <r>
    <s v=""/>
    <s v=" E1003_15020"/>
    <s v="Inner Barrel Gas Tracking - Design and Prototyping - Prototype module assembly"/>
    <s v="6.10.03.02"/>
    <x v="0"/>
    <d v="2024-04-25T00:00:00"/>
    <d v="2024-07-19T00:00:00"/>
    <s v="ewoolsey"/>
    <s v="beng"/>
    <n v="11846.52"/>
    <s v="EDIA"/>
    <s v="C"/>
    <s v="Labor"/>
    <s v="TEC"/>
    <m/>
    <s v="JLAB"/>
    <s v="PED"/>
    <s v="DET"/>
    <x v="6"/>
    <s v="B"/>
    <m/>
    <m/>
    <m/>
    <m/>
    <m/>
    <m/>
    <m/>
    <n v="11846.52"/>
    <m/>
    <m/>
    <m/>
    <m/>
    <m/>
    <m/>
    <m/>
    <m/>
    <m/>
    <m/>
    <x v="0"/>
    <x v="0"/>
    <m/>
  </r>
  <r>
    <s v=""/>
    <s v=" E1003_15030"/>
    <s v="Outer Barrel Gas Tracking - Design and Prototyping - Prototype module assembly"/>
    <s v="6.10.03.02"/>
    <x v="0"/>
    <d v="2024-03-28T00:00:00"/>
    <d v="2024-05-22T00:00:00"/>
    <s v="ewoolsey"/>
    <s v="beng"/>
    <n v="59232.61"/>
    <s v="EDIA"/>
    <s v="C"/>
    <s v="Labor"/>
    <s v="TEC"/>
    <m/>
    <s v="JLAB"/>
    <s v="PED"/>
    <s v="DET"/>
    <x v="6"/>
    <s v="P.S050"/>
    <m/>
    <m/>
    <m/>
    <m/>
    <m/>
    <m/>
    <m/>
    <n v="59232.61"/>
    <m/>
    <m/>
    <m/>
    <m/>
    <m/>
    <m/>
    <m/>
    <m/>
    <m/>
    <m/>
    <x v="0"/>
    <x v="0"/>
    <m/>
  </r>
  <r>
    <s v=""/>
    <s v=" E1011_01085"/>
    <s v="Final Design - Mechanical frame (RP)"/>
    <s v="6.10.11.01"/>
    <x v="3"/>
    <d v="2024-08-12T00:00:00"/>
    <d v="2025-01-22T00:00:00"/>
    <s v="ewoolsey"/>
    <s v="yfuletova"/>
    <n v="30222.09"/>
    <m/>
    <s v="C"/>
    <s v="Labor"/>
    <s v="TEC"/>
    <m/>
    <s v="JLAB"/>
    <s v="PED"/>
    <s v="DET"/>
    <x v="11"/>
    <m/>
    <m/>
    <m/>
    <m/>
    <m/>
    <m/>
    <m/>
    <m/>
    <n v="9616.1200000000008"/>
    <n v="20605.97"/>
    <m/>
    <m/>
    <m/>
    <m/>
    <m/>
    <m/>
    <m/>
    <m/>
    <m/>
    <x v="0"/>
    <x v="0"/>
    <m/>
  </r>
  <r>
    <s v=""/>
    <s v=" E1011_01755"/>
    <s v="Pot Vacuum and RF mechanics fabrication (RP)"/>
    <s v="6.10.11.01"/>
    <x v="0"/>
    <d v="2029-04-23T00:00:00"/>
    <d v="2029-08-15T00:00:00"/>
    <s v="ewoolsey"/>
    <s v="yfuletova"/>
    <n v="103000.24"/>
    <m/>
    <s v="C"/>
    <s v="Labor"/>
    <s v="TEC"/>
    <m/>
    <s v="JLAB"/>
    <s v="Const"/>
    <s v="DET"/>
    <x v="9"/>
    <m/>
    <m/>
    <m/>
    <m/>
    <m/>
    <m/>
    <m/>
    <m/>
    <m/>
    <m/>
    <m/>
    <m/>
    <m/>
    <n v="103000.24"/>
    <m/>
    <m/>
    <m/>
    <m/>
    <m/>
    <x v="0"/>
    <x v="0"/>
    <m/>
  </r>
  <r>
    <s v=""/>
    <s v=" E1011_01765"/>
    <s v="Pot Vacuum and RF mechanics assembly/integration (OMD)"/>
    <s v="6.10.11.01"/>
    <x v="3"/>
    <d v="2029-08-15T00:00:00"/>
    <d v="2029-12-12T00:00:00"/>
    <s v="ewoolsey"/>
    <s v="yfuletova"/>
    <n v="52446.15"/>
    <m/>
    <s v="C"/>
    <s v="Labor"/>
    <s v="TEC"/>
    <m/>
    <s v="JLAB"/>
    <s v="Const"/>
    <s v="DET"/>
    <x v="9"/>
    <m/>
    <m/>
    <m/>
    <m/>
    <m/>
    <m/>
    <m/>
    <m/>
    <m/>
    <m/>
    <m/>
    <m/>
    <m/>
    <n v="20332.439999999999"/>
    <n v="32113.71"/>
    <m/>
    <m/>
    <m/>
    <m/>
    <x v="0"/>
    <x v="0"/>
    <m/>
  </r>
  <r>
    <s v=""/>
    <s v=" E1011_02820"/>
    <s v="Testing - EMCAL (B0)"/>
    <s v="6.10.11.02"/>
    <x v="3"/>
    <d v="2028-10-27T00:00:00"/>
    <d v="2029-04-13T00:00:00"/>
    <s v="ewoolsey"/>
    <s v="yfuletova"/>
    <n v="17166.71"/>
    <m/>
    <s v="C"/>
    <s v="Labor"/>
    <s v="TEC"/>
    <m/>
    <s v="JLAB"/>
    <s v="Const"/>
    <s v="DET"/>
    <x v="9"/>
    <m/>
    <m/>
    <m/>
    <m/>
    <m/>
    <m/>
    <m/>
    <m/>
    <m/>
    <m/>
    <m/>
    <m/>
    <m/>
    <n v="17166.71"/>
    <m/>
    <m/>
    <m/>
    <m/>
    <m/>
    <x v="0"/>
    <x v="0"/>
    <m/>
  </r>
  <r>
    <s v=""/>
    <s v=" E1011_03020"/>
    <s v="Detector Preliminary design (ZDC)"/>
    <s v="6.10.11.03"/>
    <x v="3"/>
    <d v="2023-03-02T00:00:00"/>
    <d v="2023-09-22T00:00:00"/>
    <s v="ewoolsey"/>
    <s v="yfuletova"/>
    <n v="60382.75"/>
    <m/>
    <s v="C"/>
    <s v="Labor"/>
    <s v="TEC"/>
    <m/>
    <s v="JLAB"/>
    <s v="PED"/>
    <s v="DET"/>
    <x v="11"/>
    <m/>
    <m/>
    <m/>
    <m/>
    <m/>
    <m/>
    <m/>
    <n v="60382.75"/>
    <m/>
    <m/>
    <m/>
    <m/>
    <m/>
    <m/>
    <m/>
    <m/>
    <m/>
    <m/>
    <m/>
    <x v="0"/>
    <x v="0"/>
    <m/>
  </r>
  <r>
    <s v=""/>
    <s v=" E1011_20070"/>
    <s v="Calorimeter design (for both Stations) - Preliminary Design (Low Q2)"/>
    <s v="6.10.11.04"/>
    <x v="0"/>
    <d v="2023-01-17T00:00:00"/>
    <d v="2023-05-09T00:00:00"/>
    <s v="ewoolsey"/>
    <s v="yfuletova"/>
    <n v="14376.85"/>
    <m/>
    <s v="C"/>
    <s v="Labor"/>
    <s v="TEC"/>
    <m/>
    <s v="JLAB"/>
    <s v="PED"/>
    <s v="DET"/>
    <x v="11"/>
    <m/>
    <m/>
    <m/>
    <m/>
    <m/>
    <m/>
    <m/>
    <n v="14376.85"/>
    <m/>
    <m/>
    <m/>
    <m/>
    <m/>
    <m/>
    <m/>
    <m/>
    <m/>
    <m/>
    <m/>
    <x v="0"/>
    <x v="0"/>
    <m/>
  </r>
  <r>
    <s v=""/>
    <s v=" E1011_20110"/>
    <s v="Calorimeter design (for both Stations) - Final Design (Low Q2)"/>
    <s v="6.10.11.04"/>
    <x v="0"/>
    <d v="2023-05-10T00:00:00"/>
    <d v="2024-07-15T00:00:00"/>
    <s v="ewoolsey"/>
    <s v="yfuletova"/>
    <n v="14662.44"/>
    <m/>
    <s v="C"/>
    <s v="Labor"/>
    <s v="TEC"/>
    <m/>
    <s v="JLAB"/>
    <s v="PED"/>
    <s v="DET"/>
    <x v="6"/>
    <m/>
    <m/>
    <m/>
    <m/>
    <m/>
    <m/>
    <m/>
    <n v="4953.53"/>
    <n v="9708.91"/>
    <m/>
    <m/>
    <m/>
    <m/>
    <m/>
    <m/>
    <m/>
    <m/>
    <m/>
    <m/>
    <x v="0"/>
    <x v="0"/>
    <m/>
  </r>
  <r>
    <s v=""/>
    <s v=" E1011_20095"/>
    <s v="Mechanical  assembly /Support ( for both Stations)  - Final Design (Low Q2)"/>
    <s v="6.10.11.04"/>
    <x v="3"/>
    <d v="2023-09-26T00:00:00"/>
    <d v="2024-07-15T00:00:00"/>
    <s v="ewoolsey"/>
    <s v="yfuletova"/>
    <n v="44398.58"/>
    <m/>
    <s v="C"/>
    <s v="Labor"/>
    <s v="TEC"/>
    <m/>
    <s v="JLAB"/>
    <s v="PED"/>
    <s v="DET"/>
    <x v="6"/>
    <m/>
    <m/>
    <m/>
    <m/>
    <m/>
    <m/>
    <m/>
    <n v="887.97"/>
    <n v="43510.61"/>
    <m/>
    <m/>
    <m/>
    <m/>
    <m/>
    <m/>
    <m/>
    <m/>
    <m/>
    <m/>
    <x v="0"/>
    <x v="0"/>
    <m/>
  </r>
  <r>
    <s v=""/>
    <s v=" E1003_14520"/>
    <s v="Cooling System Development - Cooling - Stave and Disk Labor"/>
    <s v="6.10.03.01"/>
    <x v="0"/>
    <d v="2026-03-30T00:00:00"/>
    <d v="2028-06-21T00:00:00"/>
    <s v="ewoolsey"/>
    <s v="beng"/>
    <n v="85188.29"/>
    <s v="CON"/>
    <s v="C"/>
    <s v="Labor"/>
    <s v="TEC"/>
    <m/>
    <s v="JLAB"/>
    <s v="Const"/>
    <s v="DET"/>
    <x v="9"/>
    <m/>
    <m/>
    <m/>
    <m/>
    <m/>
    <m/>
    <m/>
    <m/>
    <m/>
    <m/>
    <n v="19775.849999999999"/>
    <n v="38030.49"/>
    <n v="27381.95"/>
    <m/>
    <m/>
    <m/>
    <m/>
    <m/>
    <m/>
    <x v="0"/>
    <x v="0"/>
    <m/>
  </r>
  <r>
    <s v=""/>
    <s v=" E1003_14500"/>
    <s v="Cooling System Development - Cooling - Vertexing Layers Labor"/>
    <s v="6.10.03.01"/>
    <x v="0"/>
    <d v="2025-08-25T00:00:00"/>
    <d v="2027-11-08T00:00:00"/>
    <s v="ewoolsey"/>
    <s v="beng"/>
    <n v="36864.61"/>
    <s v="CON"/>
    <s v="C"/>
    <s v="Labor"/>
    <s v="TEC"/>
    <m/>
    <s v="JLAB"/>
    <s v="Const"/>
    <s v="DET"/>
    <x v="9"/>
    <m/>
    <m/>
    <m/>
    <m/>
    <m/>
    <m/>
    <m/>
    <m/>
    <m/>
    <n v="1736.38"/>
    <n v="16695.93"/>
    <n v="16695.93"/>
    <n v="1736.38"/>
    <m/>
    <m/>
    <m/>
    <m/>
    <m/>
    <m/>
    <x v="0"/>
    <x v="0"/>
    <m/>
  </r>
  <r>
    <s v=""/>
    <s v=" E1003_14710"/>
    <s v="Detector Assembly Labor"/>
    <s v="6.10.03.01"/>
    <x v="0"/>
    <d v="2026-11-12T00:00:00"/>
    <d v="2029-04-13T00:00:00"/>
    <s v="ewoolsey"/>
    <s v="beng"/>
    <n v="67944.5"/>
    <s v="CON"/>
    <s v="C"/>
    <s v="Labor"/>
    <s v="TEC"/>
    <m/>
    <s v="JLAB"/>
    <s v="Const"/>
    <s v="DET"/>
    <x v="7"/>
    <m/>
    <m/>
    <m/>
    <m/>
    <m/>
    <m/>
    <m/>
    <m/>
    <m/>
    <m/>
    <m/>
    <n v="24972.98"/>
    <n v="28122.73"/>
    <n v="14848.8"/>
    <m/>
    <m/>
    <m/>
    <m/>
    <m/>
    <x v="0"/>
    <x v="0"/>
    <m/>
  </r>
  <r>
    <s v=""/>
    <s v=" E1003_14730"/>
    <s v="Detector Shipment Labor"/>
    <s v="6.10.03.01"/>
    <x v="0"/>
    <d v="2026-07-06T00:00:00"/>
    <d v="2029-01-03T00:00:00"/>
    <s v="ewoolsey"/>
    <s v="beng"/>
    <n v="18987.009999999998"/>
    <s v="CON"/>
    <s v="C"/>
    <s v="Labor"/>
    <s v="TEC"/>
    <m/>
    <s v="JLAB"/>
    <s v="Const"/>
    <s v="DET"/>
    <x v="8"/>
    <m/>
    <m/>
    <m/>
    <m/>
    <m/>
    <m/>
    <m/>
    <m/>
    <m/>
    <m/>
    <n v="1886.53"/>
    <n v="7606.97"/>
    <n v="7606.97"/>
    <n v="1886.53"/>
    <m/>
    <m/>
    <m/>
    <m/>
    <m/>
    <x v="0"/>
    <x v="0"/>
    <m/>
  </r>
  <r>
    <s v=""/>
    <s v=" E1003_14280"/>
    <s v="Disk Development - Half Disks 1 Labor - Preliminary Design"/>
    <s v="6.10.03.01"/>
    <x v="0"/>
    <d v="2025-07-09T00:00:00"/>
    <d v="2028-04-14T00:00:00"/>
    <s v="ewoolsey"/>
    <s v="beng"/>
    <n v="4630.67"/>
    <s v="EDIA"/>
    <s v="C"/>
    <s v="Labor"/>
    <s v="TEC"/>
    <m/>
    <s v="JLAB"/>
    <s v="PED"/>
    <s v="DET"/>
    <x v="11"/>
    <m/>
    <m/>
    <m/>
    <m/>
    <m/>
    <m/>
    <m/>
    <m/>
    <m/>
    <n v="394.81"/>
    <n v="1672.93"/>
    <n v="1672.93"/>
    <n v="890"/>
    <m/>
    <m/>
    <m/>
    <m/>
    <m/>
    <m/>
    <x v="0"/>
    <x v="0"/>
    <m/>
  </r>
  <r>
    <s v=""/>
    <s v=" E1003_14340"/>
    <s v="Disk Development - Half Disks 2 Labor"/>
    <s v="6.10.03.01"/>
    <x v="3"/>
    <d v="2025-07-09T00:00:00"/>
    <d v="2028-04-14T00:00:00"/>
    <s v="ewoolsey"/>
    <s v="beng"/>
    <n v="63285.760000000002"/>
    <s v="CON"/>
    <s v="C"/>
    <s v="Labor"/>
    <s v="TEC"/>
    <m/>
    <s v="JLAB"/>
    <s v="Const"/>
    <s v="DET"/>
    <x v="9"/>
    <m/>
    <m/>
    <m/>
    <m/>
    <m/>
    <m/>
    <m/>
    <m/>
    <m/>
    <n v="5395.75"/>
    <n v="22863.35"/>
    <n v="22863.35"/>
    <n v="12163.3"/>
    <m/>
    <m/>
    <m/>
    <m/>
    <m/>
    <m/>
    <x v="0"/>
    <x v="0"/>
    <m/>
  </r>
  <r>
    <s v=""/>
    <s v=" E1003_14360"/>
    <s v="Disk Development - Half Disks 3,4,5 Labor"/>
    <s v="6.10.03.01"/>
    <x v="3"/>
    <d v="2025-07-09T00:00:00"/>
    <d v="2028-04-14T00:00:00"/>
    <s v="ewoolsey"/>
    <s v="beng"/>
    <n v="400552.57"/>
    <s v="CON"/>
    <s v="C"/>
    <s v="Labor"/>
    <s v="TEC"/>
    <m/>
    <s v="JLAB"/>
    <s v="Const"/>
    <s v="DET"/>
    <x v="9"/>
    <m/>
    <m/>
    <m/>
    <m/>
    <m/>
    <m/>
    <m/>
    <m/>
    <m/>
    <n v="34151.160000000003"/>
    <n v="144708.29999999999"/>
    <n v="144708.29999999999"/>
    <n v="76984.81"/>
    <m/>
    <m/>
    <m/>
    <m/>
    <m/>
    <m/>
    <x v="0"/>
    <x v="0"/>
    <m/>
  </r>
  <r>
    <s v=""/>
    <s v=" E1003_14460"/>
    <s v="Mechanical Development - Mechanical - Carbon Fiber Labor"/>
    <s v="6.10.03.01"/>
    <x v="0"/>
    <d v="2024-10-02T00:00:00"/>
    <d v="2027-12-22T00:00:00"/>
    <s v="ewoolsey"/>
    <s v="beng"/>
    <n v="18239.650000000001"/>
    <s v="CON"/>
    <s v="C"/>
    <s v="Labor"/>
    <s v="TEC"/>
    <m/>
    <s v="JLAB"/>
    <s v="Const"/>
    <s v="DET"/>
    <x v="9"/>
    <m/>
    <m/>
    <m/>
    <m/>
    <m/>
    <m/>
    <m/>
    <m/>
    <m/>
    <n v="5648.85"/>
    <n v="5671.54"/>
    <n v="5671.54"/>
    <n v="1247.74"/>
    <m/>
    <m/>
    <m/>
    <m/>
    <m/>
    <m/>
    <x v="0"/>
    <x v="0"/>
    <m/>
  </r>
  <r>
    <s v=""/>
    <s v=" E1003_14440"/>
    <s v="Mechanical Development - Mechanical - Disk Labor"/>
    <s v="6.10.03.01"/>
    <x v="0"/>
    <d v="2025-09-17T00:00:00"/>
    <d v="2028-07-14T00:00:00"/>
    <s v="ewoolsey"/>
    <s v="beng"/>
    <n v="217592.98"/>
    <s v="CON"/>
    <s v="C"/>
    <s v="Labor"/>
    <s v="TEC"/>
    <m/>
    <s v="JLAB"/>
    <s v="Const"/>
    <s v="DET"/>
    <x v="9"/>
    <m/>
    <m/>
    <m/>
    <m/>
    <m/>
    <m/>
    <m/>
    <m/>
    <m/>
    <n v="3082.05"/>
    <n v="77051.34"/>
    <n v="77051.34"/>
    <n v="60408.25"/>
    <m/>
    <m/>
    <m/>
    <m/>
    <m/>
    <m/>
    <x v="0"/>
    <x v="0"/>
    <m/>
  </r>
  <r>
    <s v=""/>
    <s v=" E1003_14480"/>
    <s v="Mechanical Development - Mechanical - Global Labor"/>
    <s v="6.10.03.01"/>
    <x v="0"/>
    <d v="2026-06-24T00:00:00"/>
    <d v="2028-11-30T00:00:00"/>
    <s v="ewoolsey"/>
    <s v="beng"/>
    <n v="153941.04999999999"/>
    <s v="CON"/>
    <s v="C"/>
    <s v="Labor"/>
    <s v="TEC"/>
    <m/>
    <s v="JLAB"/>
    <s v="Const"/>
    <s v="DET"/>
    <x v="9"/>
    <m/>
    <m/>
    <m/>
    <m/>
    <m/>
    <m/>
    <m/>
    <m/>
    <m/>
    <m/>
    <n v="17441.599999999999"/>
    <n v="63194.19"/>
    <n v="63194.19"/>
    <n v="10111.07"/>
    <m/>
    <m/>
    <m/>
    <m/>
    <m/>
    <x v="0"/>
    <x v="0"/>
    <m/>
  </r>
  <r>
    <s v=""/>
    <s v=" E1003_14420"/>
    <s v="Mechanical Development - Mechanical - Middle Layers Labor"/>
    <s v="6.10.03.01"/>
    <x v="3"/>
    <d v="2025-06-18T00:00:00"/>
    <d v="2028-02-03T00:00:00"/>
    <s v="ewoolsey"/>
    <s v="beng"/>
    <n v="127592.28"/>
    <s v="CON"/>
    <s v="C"/>
    <s v="Labor"/>
    <s v="TEC"/>
    <m/>
    <s v="JLAB"/>
    <s v="Const"/>
    <s v="DET"/>
    <x v="9"/>
    <m/>
    <m/>
    <m/>
    <m/>
    <m/>
    <m/>
    <m/>
    <m/>
    <m/>
    <n v="14198.53"/>
    <n v="48625.11"/>
    <n v="48625.11"/>
    <n v="16143.54"/>
    <m/>
    <m/>
    <m/>
    <m/>
    <m/>
    <m/>
    <x v="0"/>
    <x v="0"/>
    <m/>
  </r>
  <r>
    <s v=""/>
    <s v=" E1003_14400"/>
    <s v="Mechanical Development - Mechanical - Vertexing Layers Labor"/>
    <s v="6.10.03.01"/>
    <x v="0"/>
    <d v="2025-05-21T00:00:00"/>
    <d v="2027-11-24T00:00:00"/>
    <s v="ewoolsey"/>
    <s v="beng"/>
    <n v="162968.25"/>
    <s v="CON"/>
    <s v="C"/>
    <s v="Labor"/>
    <s v="TEC"/>
    <m/>
    <s v="JLAB"/>
    <s v="Const"/>
    <s v="DET"/>
    <x v="9"/>
    <m/>
    <m/>
    <m/>
    <m/>
    <m/>
    <m/>
    <m/>
    <m/>
    <m/>
    <n v="23836.37"/>
    <n v="64772.75"/>
    <n v="64772.75"/>
    <n v="9586.3700000000008"/>
    <m/>
    <m/>
    <m/>
    <m/>
    <m/>
    <m/>
    <x v="0"/>
    <x v="0"/>
    <m/>
  </r>
  <r>
    <s v=""/>
    <s v=" E1003_14220"/>
    <s v="Staves Development - Middle Layers Labor - Preliminary Design"/>
    <s v="6.10.03.01"/>
    <x v="0"/>
    <d v="2025-04-16T00:00:00"/>
    <d v="2028-02-14T00:00:00"/>
    <s v="ewoolsey"/>
    <s v="beng"/>
    <n v="9968.99"/>
    <s v="EDIA"/>
    <s v="C"/>
    <s v="Labor"/>
    <s v="TEC"/>
    <m/>
    <s v="JLAB"/>
    <s v="PED"/>
    <s v="DET"/>
    <x v="11"/>
    <m/>
    <m/>
    <m/>
    <m/>
    <m/>
    <m/>
    <m/>
    <m/>
    <m/>
    <n v="1649.75"/>
    <n v="3525.1"/>
    <n v="3525.1"/>
    <n v="1269.04"/>
    <m/>
    <m/>
    <m/>
    <m/>
    <m/>
    <m/>
    <x v="0"/>
    <x v="0"/>
    <m/>
  </r>
  <r>
    <s v=""/>
    <s v=" E1003_14380"/>
    <s v="Module (Vertex, Stave, Disk) Fabrication - Module Fabrication Labor"/>
    <s v="6.10.03.01"/>
    <x v="3"/>
    <d v="2026-01-12T00:00:00"/>
    <d v="2028-06-08T00:00:00"/>
    <s v="ewoolsey"/>
    <s v="beng"/>
    <n v="506376.21"/>
    <s v="CON"/>
    <s v="C"/>
    <s v="Labor"/>
    <s v="TEC"/>
    <m/>
    <s v="JLAB"/>
    <s v="Const"/>
    <s v="DET"/>
    <x v="9"/>
    <m/>
    <m/>
    <m/>
    <m/>
    <m/>
    <m/>
    <m/>
    <m/>
    <m/>
    <m/>
    <n v="153421.93"/>
    <n v="209592.8"/>
    <n v="143361.48000000001"/>
    <m/>
    <m/>
    <m/>
    <m/>
    <m/>
    <m/>
    <x v="0"/>
    <x v="0"/>
    <m/>
  </r>
  <r>
    <s v=""/>
    <s v=" E1003_14600"/>
    <s v="Power Systems Development - Power - Multiplexing Boards Labor"/>
    <s v="6.10.03.01"/>
    <x v="0"/>
    <d v="2024-10-02T00:00:00"/>
    <d v="2026-12-21T00:00:00"/>
    <s v="ewoolsey"/>
    <s v="beng"/>
    <n v="5242.26"/>
    <s v="CON"/>
    <s v="C"/>
    <s v="Labor"/>
    <s v="TEC"/>
    <m/>
    <s v="JLAB"/>
    <s v="Const"/>
    <s v="DET"/>
    <x v="9"/>
    <m/>
    <m/>
    <m/>
    <m/>
    <m/>
    <m/>
    <m/>
    <m/>
    <m/>
    <n v="2360.44"/>
    <n v="2369.92"/>
    <n v="511.9"/>
    <m/>
    <m/>
    <m/>
    <m/>
    <m/>
    <m/>
    <m/>
    <x v="0"/>
    <x v="0"/>
    <m/>
  </r>
  <r>
    <s v=""/>
    <s v=" E1003_14580"/>
    <s v="Power Systems Development - Power - Readout Labor"/>
    <s v="6.10.03.01"/>
    <x v="0"/>
    <d v="2024-10-02T00:00:00"/>
    <d v="2026-12-21T00:00:00"/>
    <s v="ewoolsey"/>
    <s v="beng"/>
    <n v="5242.26"/>
    <s v="CON"/>
    <s v="C"/>
    <s v="Labor"/>
    <s v="TEC"/>
    <m/>
    <s v="JLAB"/>
    <s v="Const"/>
    <s v="DET"/>
    <x v="9"/>
    <m/>
    <m/>
    <m/>
    <m/>
    <m/>
    <m/>
    <m/>
    <m/>
    <m/>
    <n v="2360.44"/>
    <n v="2369.92"/>
    <n v="511.9"/>
    <m/>
    <m/>
    <m/>
    <m/>
    <m/>
    <m/>
    <m/>
    <x v="0"/>
    <x v="0"/>
    <m/>
  </r>
  <r>
    <s v=""/>
    <s v=" E1003_14560"/>
    <s v="Power Systems Development - Power - Silicon Labor"/>
    <s v="6.10.03.01"/>
    <x v="0"/>
    <d v="2024-10-02T00:00:00"/>
    <d v="2027-10-07T00:00:00"/>
    <s v="ewoolsey"/>
    <s v="beng"/>
    <n v="7571.54"/>
    <s v="CON"/>
    <s v="C"/>
    <s v="Labor"/>
    <s v="TEC"/>
    <m/>
    <s v="JLAB"/>
    <s v="Const"/>
    <s v="DET"/>
    <x v="9"/>
    <m/>
    <m/>
    <m/>
    <m/>
    <m/>
    <m/>
    <m/>
    <m/>
    <m/>
    <n v="2500.42"/>
    <n v="2510.46"/>
    <n v="2510.46"/>
    <n v="50.21"/>
    <m/>
    <m/>
    <m/>
    <m/>
    <m/>
    <m/>
    <x v="0"/>
    <x v="0"/>
    <m/>
  </r>
  <r>
    <s v=""/>
    <s v=" E1003_14100"/>
    <s v="Silicon Development - Probe Testing - Staves and Disks Labor - Preliminary Design"/>
    <s v="6.10.03.01"/>
    <x v="3"/>
    <d v="2025-10-06T00:00:00"/>
    <d v="2027-07-02T00:00:00"/>
    <s v="ewoolsey"/>
    <s v="beng"/>
    <n v="5364.87"/>
    <s v="EDIA"/>
    <s v="C"/>
    <s v="Labor"/>
    <s v="TEC"/>
    <m/>
    <s v="JLAB"/>
    <s v="PED"/>
    <s v="DET"/>
    <x v="11"/>
    <m/>
    <m/>
    <m/>
    <m/>
    <m/>
    <m/>
    <m/>
    <m/>
    <m/>
    <m/>
    <n v="3046.26"/>
    <n v="2318.61"/>
    <m/>
    <m/>
    <m/>
    <m/>
    <m/>
    <m/>
    <m/>
    <x v="0"/>
    <x v="0"/>
    <m/>
  </r>
  <r>
    <s v=""/>
    <s v=" E1003_14010"/>
    <s v="Silicon Development - Probe Testing - Vertex Labor - Final Design"/>
    <s v="6.10.03.01"/>
    <x v="3"/>
    <d v="2025-10-06T00:00:00"/>
    <d v="2026-04-03T00:00:00"/>
    <s v="ewoolsey"/>
    <s v="beng"/>
    <n v="3783"/>
    <s v="EDIA"/>
    <s v="C"/>
    <s v="Labor"/>
    <s v="TEC"/>
    <m/>
    <s v="JLAB"/>
    <s v="PED"/>
    <s v="DET"/>
    <x v="6"/>
    <m/>
    <m/>
    <m/>
    <m/>
    <m/>
    <m/>
    <m/>
    <m/>
    <m/>
    <m/>
    <n v="3783"/>
    <m/>
    <m/>
    <m/>
    <m/>
    <m/>
    <m/>
    <m/>
    <m/>
    <x v="0"/>
    <x v="0"/>
    <m/>
  </r>
  <r>
    <s v=""/>
    <s v=" E1003_14540"/>
    <s v="Readout Development - Readout Labor"/>
    <s v="6.10.03.01"/>
    <x v="0"/>
    <d v="2025-06-25T00:00:00"/>
    <d v="2028-06-29T00:00:00"/>
    <s v="ewoolsey"/>
    <s v="beng"/>
    <n v="19337.63"/>
    <s v="CON"/>
    <s v="C"/>
    <s v="Labor"/>
    <s v="TEC"/>
    <m/>
    <s v="JLAB"/>
    <s v="Const"/>
    <s v="DET"/>
    <x v="9"/>
    <m/>
    <m/>
    <m/>
    <m/>
    <m/>
    <m/>
    <m/>
    <m/>
    <m/>
    <n v="1743.98"/>
    <n v="6411.68"/>
    <n v="6411.68"/>
    <n v="4770.29"/>
    <m/>
    <m/>
    <m/>
    <m/>
    <m/>
    <m/>
    <x v="0"/>
    <x v="0"/>
    <m/>
  </r>
  <r>
    <s v=""/>
    <s v=" E1003_14690"/>
    <s v="Services Development - Services - Environment Monitoring Labor"/>
    <s v="6.10.03.01"/>
    <x v="0"/>
    <d v="2025-10-01T00:00:00"/>
    <d v="2028-03-06T00:00:00"/>
    <s v="ewoolsey"/>
    <s v="beng"/>
    <n v="11608.94"/>
    <s v="CON"/>
    <s v="C"/>
    <s v="Labor"/>
    <s v="TEC"/>
    <m/>
    <s v="JLAB"/>
    <s v="Const"/>
    <s v="DET"/>
    <x v="9"/>
    <m/>
    <m/>
    <m/>
    <m/>
    <m/>
    <m/>
    <m/>
    <m/>
    <m/>
    <m/>
    <n v="4805.03"/>
    <n v="4805.03"/>
    <n v="1998.89"/>
    <m/>
    <m/>
    <m/>
    <m/>
    <m/>
    <m/>
    <x v="0"/>
    <x v="0"/>
    <m/>
  </r>
  <r>
    <s v=""/>
    <s v=" E1003_14650"/>
    <s v="Services Development - Services - Power Cable Labor"/>
    <s v="6.10.03.01"/>
    <x v="0"/>
    <d v="2027-12-21T00:00:00"/>
    <d v="1930-06-11T00:00:00"/>
    <s v="ewoolsey"/>
    <s v="beng"/>
    <n v="12390.39"/>
    <s v="CON"/>
    <s v="C"/>
    <s v="Labor"/>
    <s v="TEC"/>
    <m/>
    <s v="JLAB"/>
    <s v="Const"/>
    <s v="DET"/>
    <x v="9"/>
    <m/>
    <m/>
    <m/>
    <m/>
    <m/>
    <m/>
    <m/>
    <m/>
    <m/>
    <m/>
    <m/>
    <m/>
    <n v="3943.31"/>
    <n v="4984.18"/>
    <n v="3462.9"/>
    <m/>
    <m/>
    <m/>
    <m/>
    <x v="0"/>
    <x v="0"/>
    <m/>
  </r>
  <r>
    <s v=""/>
    <s v=" E1003_14670"/>
    <s v="Services Development - Services - Signal Cable Labor"/>
    <s v="6.10.03.01"/>
    <x v="0"/>
    <d v="2025-10-01T00:00:00"/>
    <d v="2028-03-27T00:00:00"/>
    <s v="ewoolsey"/>
    <s v="beng"/>
    <n v="1549.25"/>
    <s v="CON"/>
    <s v="C"/>
    <s v="Labor"/>
    <s v="TEC"/>
    <m/>
    <s v="JLAB"/>
    <s v="Const"/>
    <s v="DET"/>
    <x v="9"/>
    <m/>
    <m/>
    <m/>
    <m/>
    <m/>
    <m/>
    <m/>
    <m/>
    <m/>
    <m/>
    <n v="625.71"/>
    <n v="625.71"/>
    <n v="297.83999999999997"/>
    <m/>
    <m/>
    <m/>
    <m/>
    <m/>
    <m/>
    <x v="0"/>
    <x v="0"/>
    <m/>
  </r>
  <r>
    <s v=""/>
    <s v=" E1003_14160"/>
    <s v="Staves Development - Vertexing Layers Labor - Preliminary Design"/>
    <s v="6.10.03.01"/>
    <x v="0"/>
    <d v="2025-03-26T00:00:00"/>
    <d v="2027-09-01T00:00:00"/>
    <s v="ewoolsey"/>
    <s v="beng"/>
    <n v="5322.65"/>
    <s v="EDIA"/>
    <s v="C"/>
    <s v="Labor"/>
    <s v="TEC"/>
    <m/>
    <s v="JLAB"/>
    <s v="PED"/>
    <s v="DET"/>
    <x v="11"/>
    <m/>
    <m/>
    <m/>
    <m/>
    <m/>
    <m/>
    <m/>
    <m/>
    <m/>
    <n v="1148.02"/>
    <n v="2174.2800000000002"/>
    <n v="2000.34"/>
    <m/>
    <m/>
    <m/>
    <m/>
    <m/>
    <m/>
    <m/>
    <x v="0"/>
    <x v="0"/>
    <m/>
  </r>
  <r>
    <s v=""/>
    <s v=" E1003_15398"/>
    <s v="Outer Barrel Gas Tracking - Install, Integration and Testing - Gas System - Installation"/>
    <s v="6.10.03.02"/>
    <x v="0"/>
    <d v="2026-08-13T00:00:00"/>
    <d v="2027-05-04T00:00:00"/>
    <s v="ewoolsey"/>
    <s v="beng"/>
    <n v="3875.06"/>
    <s v="CON"/>
    <s v="C"/>
    <s v="Labor"/>
    <s v="TEC"/>
    <m/>
    <s v="JLAB"/>
    <s v="Const"/>
    <s v="DET"/>
    <x v="8"/>
    <m/>
    <m/>
    <m/>
    <m/>
    <m/>
    <m/>
    <m/>
    <m/>
    <m/>
    <m/>
    <n v="731.95"/>
    <n v="3143.1"/>
    <m/>
    <m/>
    <m/>
    <m/>
    <m/>
    <m/>
    <m/>
    <x v="0"/>
    <x v="0"/>
    <m/>
  </r>
  <r>
    <s v=""/>
    <s v=" E1003_15520"/>
    <s v="Inner Barrel Gas Tracking - Install, Integration and Testing - Mechanical integration"/>
    <s v="6.10.03.02"/>
    <x v="0"/>
    <d v="2027-12-27T00:00:00"/>
    <d v="2028-04-19T00:00:00"/>
    <s v="ewoolsey"/>
    <s v="beng"/>
    <n v="40133.870000000003"/>
    <s v="CON"/>
    <s v="C"/>
    <s v="Labor"/>
    <s v="TEC"/>
    <m/>
    <s v="JLAB"/>
    <s v="Const"/>
    <s v="DET"/>
    <x v="8"/>
    <s v="P.S050"/>
    <m/>
    <m/>
    <m/>
    <m/>
    <m/>
    <m/>
    <m/>
    <m/>
    <m/>
    <m/>
    <m/>
    <n v="40133.870000000003"/>
    <m/>
    <m/>
    <m/>
    <m/>
    <m/>
    <m/>
    <x v="0"/>
    <x v="0"/>
    <m/>
  </r>
  <r>
    <s v=""/>
    <s v=" E1003_15530"/>
    <s v="Outer Barrel Gas Tracking - Install, Integration and Testing - Mechanical integration"/>
    <s v="6.10.03.02"/>
    <x v="0"/>
    <d v="2027-02-24T00:00:00"/>
    <d v="2027-04-20T00:00:00"/>
    <s v="ewoolsey"/>
    <s v="beng"/>
    <n v="38964.92"/>
    <s v="CON"/>
    <s v="C"/>
    <s v="Labor"/>
    <s v="TEC"/>
    <m/>
    <s v="JLAB"/>
    <s v="Const"/>
    <s v="DET"/>
    <x v="8"/>
    <s v="P.S050"/>
    <m/>
    <m/>
    <m/>
    <m/>
    <m/>
    <m/>
    <m/>
    <m/>
    <m/>
    <m/>
    <n v="38964.92"/>
    <m/>
    <m/>
    <m/>
    <m/>
    <m/>
    <m/>
    <m/>
    <x v="0"/>
    <x v="0"/>
    <m/>
  </r>
  <r>
    <s v=""/>
    <s v=" E1003_15200"/>
    <s v="Inner Barrel Gas Tracking - Mechanical support structure fabrication and assembly"/>
    <s v="6.10.03.02"/>
    <x v="3"/>
    <d v="2025-12-10T00:00:00"/>
    <d v="2026-05-04T00:00:00"/>
    <s v="ewoolsey"/>
    <s v="beng"/>
    <n v="49179.03"/>
    <s v="CON"/>
    <s v="C"/>
    <s v="Labor"/>
    <s v="TEC"/>
    <m/>
    <s v="JLAB"/>
    <s v="Const"/>
    <s v="DET"/>
    <x v="9"/>
    <s v="P.S050"/>
    <m/>
    <m/>
    <m/>
    <m/>
    <m/>
    <m/>
    <m/>
    <m/>
    <m/>
    <n v="49179.03"/>
    <m/>
    <m/>
    <m/>
    <m/>
    <m/>
    <m/>
    <m/>
    <m/>
    <x v="0"/>
    <x v="0"/>
    <m/>
  </r>
  <r>
    <s v=""/>
    <s v=" E1003_15210"/>
    <s v="Outer Barrel Gas Tracking - Mechanical support structure fabrication and assembly"/>
    <s v="6.10.03.02"/>
    <x v="3"/>
    <d v="2025-12-10T00:00:00"/>
    <d v="2026-04-06T00:00:00"/>
    <s v="ewoolsey"/>
    <s v="beng"/>
    <n v="49179.03"/>
    <s v="CON"/>
    <s v="C"/>
    <s v="Labor"/>
    <s v="TEC"/>
    <m/>
    <s v="JLAB"/>
    <s v="Const"/>
    <s v="DET"/>
    <x v="9"/>
    <s v="P.S050"/>
    <m/>
    <m/>
    <m/>
    <m/>
    <m/>
    <m/>
    <m/>
    <m/>
    <m/>
    <n v="49179.03"/>
    <m/>
    <m/>
    <m/>
    <m/>
    <m/>
    <m/>
    <m/>
    <m/>
    <x v="0"/>
    <x v="0"/>
    <m/>
  </r>
  <r>
    <s v=""/>
    <s v=" E1011_01425"/>
    <s v="Engineering Test Article testing (RP) (OMD)"/>
    <s v="6.10.11.01"/>
    <x v="0"/>
    <d v="2027-02-08T00:00:00"/>
    <d v="2027-10-18T00:00:00"/>
    <s v="ewoolsey"/>
    <s v="yfuletova"/>
    <n v="9757.93"/>
    <m/>
    <s v="C"/>
    <s v="Labor"/>
    <s v="TEC"/>
    <m/>
    <s v="JLAB"/>
    <s v="PED"/>
    <s v="DET"/>
    <x v="11"/>
    <m/>
    <m/>
    <m/>
    <m/>
    <m/>
    <m/>
    <m/>
    <m/>
    <m/>
    <m/>
    <m/>
    <n v="9200.2199999999993"/>
    <n v="557.71"/>
    <m/>
    <m/>
    <m/>
    <m/>
    <m/>
    <m/>
    <x v="0"/>
    <x v="0"/>
    <m/>
  </r>
  <r>
    <s v=""/>
    <s v=" E1011_01785"/>
    <s v="Assembly of cooling (OMD) (RP)"/>
    <s v="6.10.11.01"/>
    <x v="0"/>
    <d v="2029-05-02T00:00:00"/>
    <d v="2029-07-13T00:00:00"/>
    <s v="ewoolsey"/>
    <s v="yfuletova"/>
    <n v="10334.469999999999"/>
    <m/>
    <s v="C"/>
    <s v="Labor"/>
    <s v="TEC"/>
    <m/>
    <s v="JLAB"/>
    <s v="Const"/>
    <s v="DET"/>
    <x v="7"/>
    <m/>
    <m/>
    <m/>
    <m/>
    <m/>
    <m/>
    <m/>
    <m/>
    <m/>
    <m/>
    <m/>
    <m/>
    <m/>
    <n v="10334.469999999999"/>
    <m/>
    <m/>
    <m/>
    <m/>
    <m/>
    <x v="0"/>
    <x v="0"/>
    <m/>
  </r>
  <r>
    <s v=""/>
    <s v=" E1011_01800"/>
    <s v="Full RP System Assembly and Test (RP)"/>
    <s v="6.10.11.01"/>
    <x v="3"/>
    <d v="1930-07-16T00:00:00"/>
    <d v="1930-12-24T00:00:00"/>
    <s v="ewoolsey"/>
    <s v="yfuletova"/>
    <n v="95127.45"/>
    <m/>
    <s v="C"/>
    <s v="Labor"/>
    <s v="TEC"/>
    <m/>
    <s v="JLAB"/>
    <s v="Const"/>
    <s v="DET"/>
    <x v="7"/>
    <m/>
    <m/>
    <m/>
    <m/>
    <m/>
    <m/>
    <m/>
    <m/>
    <m/>
    <m/>
    <m/>
    <m/>
    <m/>
    <m/>
    <n v="45846.75"/>
    <n v="49280.7"/>
    <m/>
    <m/>
    <m/>
    <x v="0"/>
    <x v="0"/>
    <m/>
  </r>
  <r>
    <s v=""/>
    <s v=" E1011_01805"/>
    <s v="Full OMD System Assembly and Test (OMD)"/>
    <s v="6.10.11.01"/>
    <x v="3"/>
    <d v="1930-08-23T00:00:00"/>
    <d v="1931-01-08T00:00:00"/>
    <s v="ewoolsey"/>
    <s v="yfuletova"/>
    <n v="95709.33"/>
    <m/>
    <s v="C"/>
    <s v="Labor"/>
    <s v="TEC"/>
    <m/>
    <s v="JLAB"/>
    <s v="Const"/>
    <s v="DET"/>
    <x v="7"/>
    <m/>
    <m/>
    <m/>
    <m/>
    <m/>
    <m/>
    <m/>
    <m/>
    <m/>
    <m/>
    <m/>
    <m/>
    <m/>
    <m/>
    <n v="26309.11"/>
    <n v="69400.22"/>
    <m/>
    <m/>
    <m/>
    <x v="0"/>
    <x v="0"/>
    <m/>
  </r>
  <r>
    <s v=""/>
    <s v=" E1011_01795"/>
    <s v="Installation of cooling frames (OMD) (RP)"/>
    <s v="6.10.11.01"/>
    <x v="0"/>
    <d v="2029-08-01T00:00:00"/>
    <d v="2029-09-10T00:00:00"/>
    <s v="ewoolsey"/>
    <s v="yfuletova"/>
    <n v="2066.89"/>
    <m/>
    <s v="C"/>
    <s v="Labor"/>
    <s v="TEC"/>
    <m/>
    <s v="JLAB"/>
    <s v="Const"/>
    <s v="DET"/>
    <x v="5"/>
    <m/>
    <m/>
    <m/>
    <m/>
    <m/>
    <m/>
    <m/>
    <m/>
    <m/>
    <m/>
    <m/>
    <m/>
    <m/>
    <n v="2066.89"/>
    <m/>
    <m/>
    <m/>
    <m/>
    <m/>
    <x v="0"/>
    <x v="0"/>
    <m/>
  </r>
  <r>
    <s v=""/>
    <s v=" E1011_01740"/>
    <s v="Pot  mechanics assembly (RP)"/>
    <s v="6.10.11.01"/>
    <x v="0"/>
    <d v="2029-08-23T00:00:00"/>
    <d v="2029-12-20T00:00:00"/>
    <s v="ewoolsey"/>
    <s v="yfuletova"/>
    <n v="21095.13"/>
    <m/>
    <s v="C"/>
    <s v="Labor"/>
    <s v="TEC"/>
    <m/>
    <s v="JLAB"/>
    <s v="Const"/>
    <s v="DET"/>
    <x v="7"/>
    <m/>
    <m/>
    <m/>
    <m/>
    <m/>
    <m/>
    <m/>
    <m/>
    <m/>
    <m/>
    <m/>
    <m/>
    <m/>
    <n v="6596.07"/>
    <n v="14499.06"/>
    <m/>
    <m/>
    <m/>
    <m/>
    <x v="0"/>
    <x v="0"/>
    <m/>
  </r>
  <r>
    <s v=""/>
    <s v=" E1011_01415"/>
    <s v="POT Engineering Test Article assembly (RP) (OMD)"/>
    <s v="6.10.11.01"/>
    <x v="3"/>
    <d v="2027-06-08T00:00:00"/>
    <d v="2027-09-29T00:00:00"/>
    <s v="ewoolsey"/>
    <s v="yfuletova"/>
    <n v="9741.23"/>
    <m/>
    <s v="C"/>
    <s v="Labor"/>
    <s v="TEC"/>
    <m/>
    <s v="JLAB"/>
    <s v="Const"/>
    <s v="DET"/>
    <x v="7"/>
    <m/>
    <m/>
    <m/>
    <m/>
    <m/>
    <m/>
    <m/>
    <m/>
    <m/>
    <m/>
    <m/>
    <n v="9741.23"/>
    <m/>
    <m/>
    <m/>
    <m/>
    <m/>
    <m/>
    <m/>
    <x v="0"/>
    <x v="0"/>
    <m/>
  </r>
  <r>
    <s v=""/>
    <s v=" E1011_01720"/>
    <s v="Pot construction/manufacture (RP)"/>
    <s v="6.10.11.01"/>
    <x v="0"/>
    <d v="2029-04-03T00:00:00"/>
    <d v="2029-10-04T00:00:00"/>
    <s v="ewoolsey"/>
    <s v="yfuletova"/>
    <n v="20688.099999999999"/>
    <m/>
    <s v="C"/>
    <s v="Labor"/>
    <s v="TEC"/>
    <m/>
    <s v="JLAB"/>
    <s v="Const"/>
    <s v="DET"/>
    <x v="9"/>
    <m/>
    <m/>
    <m/>
    <m/>
    <m/>
    <m/>
    <m/>
    <m/>
    <m/>
    <m/>
    <m/>
    <m/>
    <m/>
    <n v="20048.95"/>
    <n v="639.15"/>
    <m/>
    <m/>
    <m/>
    <m/>
    <x v="0"/>
    <x v="0"/>
    <m/>
  </r>
  <r>
    <s v=""/>
    <s v=" E1011_01730"/>
    <s v="Pot construction/manufacture (OMD)"/>
    <s v="6.10.11.01"/>
    <x v="0"/>
    <d v="2029-06-04T00:00:00"/>
    <d v="2029-11-27T00:00:00"/>
    <s v="ewoolsey"/>
    <s v="yfuletova"/>
    <n v="20865.22"/>
    <m/>
    <s v="C"/>
    <s v="Labor"/>
    <s v="TEC"/>
    <m/>
    <s v="JLAB"/>
    <s v="Const"/>
    <s v="DET"/>
    <x v="9"/>
    <m/>
    <m/>
    <m/>
    <m/>
    <m/>
    <m/>
    <m/>
    <m/>
    <m/>
    <m/>
    <m/>
    <m/>
    <m/>
    <n v="14260.44"/>
    <n v="6604.79"/>
    <m/>
    <m/>
    <m/>
    <m/>
    <x v="0"/>
    <x v="0"/>
    <m/>
  </r>
  <r>
    <s v=""/>
    <s v=" E1011_02750"/>
    <s v="Mechanical support structure  Assembly (B0)"/>
    <s v="6.10.11.02"/>
    <x v="0"/>
    <d v="2028-09-25T00:00:00"/>
    <d v="2028-11-22T00:00:00"/>
    <s v="ewoolsey"/>
    <s v="yfuletova"/>
    <n v="5148.88"/>
    <m/>
    <s v="C"/>
    <s v="Labor"/>
    <s v="TEC"/>
    <m/>
    <s v="JLAB"/>
    <s v="Const"/>
    <s v="DET"/>
    <x v="7"/>
    <m/>
    <m/>
    <m/>
    <m/>
    <m/>
    <m/>
    <m/>
    <m/>
    <m/>
    <m/>
    <m/>
    <m/>
    <n v="627.91"/>
    <n v="4520.97"/>
    <m/>
    <m/>
    <m/>
    <m/>
    <m/>
    <x v="0"/>
    <x v="0"/>
    <m/>
  </r>
  <r>
    <s v=""/>
    <s v=" E1011_02780"/>
    <s v="Mechanical frame EMCAL/Pre-shower assembly (B0)"/>
    <s v="6.10.11.02"/>
    <x v="0"/>
    <d v="2028-06-27T00:00:00"/>
    <d v="2028-11-20T00:00:00"/>
    <s v="ewoolsey"/>
    <s v="yfuletova"/>
    <n v="10135.799999999999"/>
    <m/>
    <s v="C"/>
    <s v="Labor"/>
    <s v="TEC"/>
    <m/>
    <s v="JLAB"/>
    <s v="Const"/>
    <s v="DET"/>
    <x v="7"/>
    <m/>
    <m/>
    <m/>
    <m/>
    <m/>
    <m/>
    <m/>
    <m/>
    <m/>
    <m/>
    <m/>
    <m/>
    <n v="6689.84"/>
    <n v="3445.96"/>
    <m/>
    <m/>
    <m/>
    <m/>
    <m/>
    <x v="0"/>
    <x v="0"/>
    <m/>
  </r>
  <r>
    <s v=""/>
    <s v=" E1011_02710"/>
    <s v="Frame construction (B0)"/>
    <s v="6.10.11.02"/>
    <x v="3"/>
    <d v="2028-04-10T00:00:00"/>
    <d v="2028-10-12T00:00:00"/>
    <s v="ewoolsey"/>
    <s v="yfuletova"/>
    <n v="10051.99"/>
    <m/>
    <s v="C"/>
    <s v="Labor"/>
    <s v="TEC"/>
    <m/>
    <s v="JLAB"/>
    <s v="Const"/>
    <s v="DET"/>
    <x v="7"/>
    <m/>
    <m/>
    <m/>
    <m/>
    <m/>
    <m/>
    <m/>
    <m/>
    <m/>
    <m/>
    <m/>
    <m/>
    <n v="9433.41"/>
    <n v="618.58000000000004"/>
    <m/>
    <m/>
    <m/>
    <m/>
    <m/>
    <x v="0"/>
    <x v="0"/>
    <m/>
  </r>
  <r>
    <s v=""/>
    <s v=" E1011_02730"/>
    <s v="Cooling System Installation (B0)"/>
    <s v="6.10.11.02"/>
    <x v="3"/>
    <d v="2028-09-05T00:00:00"/>
    <d v="2028-12-26T00:00:00"/>
    <s v="ewoolsey"/>
    <s v="yfuletova"/>
    <n v="16414.75"/>
    <m/>
    <s v="C"/>
    <s v="Labor"/>
    <s v="TEC"/>
    <m/>
    <s v="JLAB"/>
    <s v="Const"/>
    <s v="DET"/>
    <x v="5"/>
    <m/>
    <m/>
    <m/>
    <m/>
    <m/>
    <m/>
    <m/>
    <m/>
    <m/>
    <m/>
    <m/>
    <m/>
    <n v="4103.6899999999996"/>
    <n v="12311.07"/>
    <m/>
    <m/>
    <m/>
    <m/>
    <m/>
    <x v="0"/>
    <x v="0"/>
    <m/>
  </r>
  <r>
    <s v=""/>
    <s v=" E1011_02900"/>
    <s v="Full system assembly and testing (B0)"/>
    <s v="6.10.11.02"/>
    <x v="3"/>
    <d v="2029-12-19T00:00:00"/>
    <d v="1930-09-18T00:00:00"/>
    <s v="ewoolsey"/>
    <s v="yfuletova"/>
    <n v="93671.65"/>
    <m/>
    <s v="C"/>
    <s v="Labor"/>
    <s v="TEC"/>
    <m/>
    <s v="JLAB"/>
    <s v="Const"/>
    <s v="DET"/>
    <x v="7"/>
    <m/>
    <m/>
    <m/>
    <m/>
    <m/>
    <m/>
    <m/>
    <m/>
    <m/>
    <m/>
    <m/>
    <m/>
    <m/>
    <m/>
    <n v="93671.65"/>
    <m/>
    <m/>
    <m/>
    <m/>
    <x v="0"/>
    <x v="0"/>
    <m/>
  </r>
  <r>
    <s v=""/>
    <s v=" E1011_03890"/>
    <s v="Mechanical support/table  assembly  (ZDC)"/>
    <s v="6.10.11.03"/>
    <x v="0"/>
    <d v="2026-10-13T00:00:00"/>
    <d v="2027-05-14T00:00:00"/>
    <s v="ewoolsey"/>
    <s v="yfuletova"/>
    <n v="19482.46"/>
    <m/>
    <s v="C"/>
    <s v="Labor"/>
    <s v="TEC"/>
    <m/>
    <s v="JLAB"/>
    <s v="Const"/>
    <s v="DET"/>
    <x v="7"/>
    <m/>
    <m/>
    <m/>
    <m/>
    <m/>
    <m/>
    <m/>
    <m/>
    <m/>
    <m/>
    <m/>
    <n v="19482.46"/>
    <m/>
    <m/>
    <m/>
    <m/>
    <m/>
    <m/>
    <m/>
    <x v="0"/>
    <x v="0"/>
    <m/>
  </r>
  <r>
    <s v=""/>
    <s v=" E1011_20170"/>
    <s v="Engineering Test Article Assembly - Labor (Low Q2)"/>
    <s v="6.10.11.04"/>
    <x v="0"/>
    <d v="2025-02-12T00:00:00"/>
    <d v="2025-10-15T00:00:00"/>
    <s v="ewoolsey"/>
    <s v="yfuletova"/>
    <n v="9198.15"/>
    <m/>
    <s v="C"/>
    <s v="Labor"/>
    <s v="TEC"/>
    <m/>
    <s v="JLAB"/>
    <s v="PED"/>
    <s v="DET"/>
    <x v="11"/>
    <m/>
    <m/>
    <m/>
    <m/>
    <m/>
    <m/>
    <m/>
    <m/>
    <m/>
    <n v="8660.25"/>
    <n v="537.9"/>
    <m/>
    <m/>
    <m/>
    <m/>
    <m/>
    <m/>
    <m/>
    <m/>
    <x v="0"/>
    <x v="0"/>
    <m/>
  </r>
  <r>
    <s v=""/>
    <s v=" E1011_20190"/>
    <s v="Engineering Test Article Testing (Low Q2)"/>
    <s v="6.10.11.04"/>
    <x v="0"/>
    <d v="2025-06-23T00:00:00"/>
    <d v="2025-10-15T00:00:00"/>
    <s v="ewoolsey"/>
    <s v="yfuletova"/>
    <n v="18432.95"/>
    <m/>
    <s v="C"/>
    <s v="Labor"/>
    <s v="TEC"/>
    <m/>
    <s v="JLAB"/>
    <s v="PED"/>
    <s v="DET"/>
    <x v="6"/>
    <m/>
    <m/>
    <m/>
    <m/>
    <m/>
    <m/>
    <m/>
    <m/>
    <m/>
    <n v="16128.84"/>
    <n v="2304.12"/>
    <m/>
    <m/>
    <m/>
    <m/>
    <m/>
    <m/>
    <m/>
    <m/>
    <x v="0"/>
    <x v="0"/>
    <m/>
  </r>
  <r>
    <s v=""/>
    <s v=" E1011_21800"/>
    <s v="Construction and assembly - Assembly and mechanical integration of modules  (for both Stations) (Low Q2)"/>
    <s v="6.10.11.04"/>
    <x v="0"/>
    <d v="2029-08-30T00:00:00"/>
    <d v="1930-02-06T00:00:00"/>
    <s v="ewoolsey"/>
    <s v="yfuletova"/>
    <n v="21166.21"/>
    <m/>
    <s v="C"/>
    <s v="Labor"/>
    <s v="TEC"/>
    <m/>
    <s v="JLAB"/>
    <s v="Const"/>
    <s v="DET"/>
    <x v="7"/>
    <m/>
    <m/>
    <m/>
    <m/>
    <m/>
    <m/>
    <m/>
    <m/>
    <m/>
    <m/>
    <m/>
    <m/>
    <m/>
    <n v="4192.0600000000004"/>
    <n v="16974.150000000001"/>
    <m/>
    <m/>
    <m/>
    <m/>
    <x v="0"/>
    <x v="0"/>
    <m/>
  </r>
  <r>
    <s v=""/>
    <s v=" E1011_21855"/>
    <s v="Construction and assembly -- Full system  assembly  (for both Stations) (Low Q2)"/>
    <s v="6.10.11.04"/>
    <x v="3"/>
    <d v="1930-02-06T00:00:00"/>
    <d v="1930-05-02T00:00:00"/>
    <s v="ewoolsey"/>
    <s v="yfuletova"/>
    <n v="93671.65"/>
    <m/>
    <s v="C"/>
    <s v="Labor"/>
    <s v="TEC"/>
    <m/>
    <s v="JLAB"/>
    <s v="Const"/>
    <s v="DET"/>
    <x v="7"/>
    <m/>
    <m/>
    <m/>
    <m/>
    <m/>
    <m/>
    <m/>
    <m/>
    <m/>
    <m/>
    <m/>
    <m/>
    <m/>
    <m/>
    <n v="93671.65"/>
    <m/>
    <m/>
    <m/>
    <m/>
    <x v="0"/>
    <x v="0"/>
    <m/>
  </r>
  <r>
    <s v=""/>
    <s v=" E1011_20850"/>
    <s v="Construction and assembly - Vacuum/exit window  assembly (Low Q2)"/>
    <s v="6.10.11.04"/>
    <x v="0"/>
    <d v="2026-04-13T00:00:00"/>
    <d v="2026-09-30T00:00:00"/>
    <s v="ewoolsey"/>
    <s v="yfuletova"/>
    <n v="37830.019999999997"/>
    <m/>
    <s v="C"/>
    <s v="Labor"/>
    <s v="TEC"/>
    <m/>
    <s v="JLAB"/>
    <s v="PED"/>
    <s v="DET"/>
    <x v="6"/>
    <m/>
    <m/>
    <m/>
    <m/>
    <m/>
    <m/>
    <m/>
    <m/>
    <m/>
    <m/>
    <n v="37830.019999999997"/>
    <m/>
    <m/>
    <m/>
    <m/>
    <m/>
    <m/>
    <m/>
    <m/>
    <x v="0"/>
    <x v="0"/>
    <m/>
  </r>
  <r>
    <s v=""/>
    <s v=" E1003_14470"/>
    <s v="Mechanical Development - Mechanical - Carbon Fiber Procurement"/>
    <s v="6.10.03.01"/>
    <x v="0"/>
    <d v="2024-10-02T00:00:00"/>
    <d v="2027-12-22T00:00:00"/>
    <s v="ewoolsey"/>
    <s v="beng"/>
    <n v="154884.57"/>
    <s v="CON"/>
    <s v="C"/>
    <s v="Nonlabor"/>
    <s v="TEC"/>
    <m/>
    <s v="JLAB"/>
    <s v="Const"/>
    <s v="DET"/>
    <x v="9"/>
    <s v="P.S020"/>
    <m/>
    <m/>
    <m/>
    <m/>
    <m/>
    <m/>
    <m/>
    <m/>
    <n v="47967.98"/>
    <n v="48160.63"/>
    <n v="48160.63"/>
    <n v="10595.34"/>
    <m/>
    <m/>
    <m/>
    <m/>
    <m/>
    <m/>
    <x v="0"/>
    <x v="0"/>
    <m/>
  </r>
  <r>
    <s v=""/>
    <s v=" E1003_14570"/>
    <s v="Power Systems Development - Power - Silicon Procurement"/>
    <s v="6.10.03.01"/>
    <x v="3"/>
    <d v="2024-10-02T00:00:00"/>
    <d v="2027-10-07T00:00:00"/>
    <s v="ewoolsey"/>
    <s v="beng"/>
    <n v="388584.86"/>
    <s v="CON"/>
    <s v="C"/>
    <s v="Nonlabor"/>
    <s v="TEC"/>
    <m/>
    <s v="JLAB"/>
    <s v="Const"/>
    <s v="DET"/>
    <x v="9"/>
    <s v="S.P150"/>
    <s v="APP00046"/>
    <m/>
    <m/>
    <m/>
    <m/>
    <m/>
    <m/>
    <m/>
    <n v="128325.77"/>
    <n v="128841.13"/>
    <n v="128841.13"/>
    <n v="2576.8200000000002"/>
    <m/>
    <m/>
    <m/>
    <m/>
    <m/>
    <m/>
    <x v="0"/>
    <x v="0"/>
    <m/>
  </r>
  <r>
    <s v=""/>
    <s v=" E1003_12020"/>
    <s v="Silicon Development - Wafer - Vertex Procurement"/>
    <s v="6.10.03.01"/>
    <x v="3"/>
    <d v="2025-04-01T00:00:00"/>
    <d v="2025-10-03T00:00:00"/>
    <s v="ewoolsey"/>
    <s v="beng"/>
    <n v="344445.49"/>
    <s v="CON"/>
    <s v="C"/>
    <s v="Nonlabor"/>
    <s v="TEC"/>
    <m/>
    <s v="JLAB"/>
    <s v="Const"/>
    <s v="DET"/>
    <x v="9"/>
    <s v="S.P150"/>
    <s v="APP00046"/>
    <m/>
    <m/>
    <m/>
    <m/>
    <m/>
    <m/>
    <m/>
    <n v="336557.42"/>
    <n v="7888.06"/>
    <m/>
    <m/>
    <m/>
    <m/>
    <m/>
    <m/>
    <m/>
    <m/>
    <x v="0"/>
    <x v="0"/>
    <m/>
  </r>
  <r>
    <s v=""/>
    <s v=" E1011_01325"/>
    <s v="RCV: Engineering Test Article Sensors (RP) (OMD)"/>
    <s v="6.10.11.01"/>
    <x v="3"/>
    <d v="2027-02-05T00:00:00"/>
    <d v="2027-02-08T00:00:00"/>
    <s v="ewoolsey"/>
    <s v="yfuletova"/>
    <n v="1246.76"/>
    <m/>
    <s v="C"/>
    <s v="Nonlabor"/>
    <s v="TEC"/>
    <m/>
    <s v="JLAB"/>
    <s v="PED"/>
    <s v="DET"/>
    <x v="11"/>
    <s v="B"/>
    <s v="APP00250"/>
    <m/>
    <m/>
    <m/>
    <m/>
    <m/>
    <m/>
    <m/>
    <m/>
    <m/>
    <n v="1246.76"/>
    <m/>
    <m/>
    <m/>
    <m/>
    <m/>
    <m/>
    <m/>
    <x v="0"/>
    <x v="0"/>
    <m/>
  </r>
  <r>
    <s v=""/>
    <s v=" E1011_01235"/>
    <s v="RCV: Engineering Test Article Cables (RP) (OMD) *****NEED RESOURCES*****"/>
    <s v="6.10.11.01"/>
    <x v="3"/>
    <d v="2027-02-12T00:00:00"/>
    <d v="2027-02-16T00:00:00"/>
    <s v="ewoolsey"/>
    <s v="yfuletova"/>
    <n v="0"/>
    <m/>
    <s v="C"/>
    <s v="Nonlabor"/>
    <s v="TEC"/>
    <m/>
    <s v="JLAB"/>
    <s v="Const"/>
    <s v="DET"/>
    <x v="6"/>
    <s v="B"/>
    <s v="APP00249"/>
    <m/>
    <m/>
    <m/>
    <m/>
    <m/>
    <m/>
    <m/>
    <m/>
    <m/>
    <m/>
    <m/>
    <m/>
    <m/>
    <m/>
    <m/>
    <m/>
    <m/>
    <x v="0"/>
    <x v="0"/>
    <m/>
  </r>
  <r>
    <s v=""/>
    <s v=" E1011_02590"/>
    <s v="RCV: Cooling Systems (B0)"/>
    <s v="6.10.11.02"/>
    <x v="3"/>
    <d v="2028-05-23T00:00:00"/>
    <d v="2028-05-24T00:00:00"/>
    <s v="ewoolsey"/>
    <s v="yfuletova"/>
    <n v="32104.03"/>
    <m/>
    <s v="C"/>
    <s v="Nonlabor"/>
    <s v="TEC"/>
    <m/>
    <s v="JLAB"/>
    <s v="Const"/>
    <s v="DET"/>
    <x v="9"/>
    <s v="B"/>
    <m/>
    <m/>
    <m/>
    <m/>
    <m/>
    <m/>
    <m/>
    <m/>
    <m/>
    <m/>
    <m/>
    <n v="32104.03"/>
    <m/>
    <m/>
    <m/>
    <m/>
    <m/>
    <m/>
    <x v="0"/>
    <x v="0"/>
    <m/>
  </r>
  <r>
    <s v=""/>
    <s v=" E1011_21600"/>
    <s v="Construction and assembly - Mechanical frame fabrication  (for both Stations)- adjustments (Low Q2)"/>
    <s v="6.10.11.04"/>
    <x v="0"/>
    <d v="2028-01-03T00:00:00"/>
    <d v="2028-03-28T00:00:00"/>
    <s v="ewoolsey"/>
    <s v="yfuletova"/>
    <n v="5970.26"/>
    <m/>
    <s v="C"/>
    <s v="Nonlabor"/>
    <s v="TEC"/>
    <m/>
    <s v="JLAB"/>
    <s v="Const"/>
    <s v="DET"/>
    <x v="9"/>
    <s v="B"/>
    <m/>
    <m/>
    <m/>
    <m/>
    <m/>
    <m/>
    <m/>
    <m/>
    <m/>
    <m/>
    <m/>
    <n v="5970.26"/>
    <m/>
    <m/>
    <m/>
    <m/>
    <m/>
    <m/>
    <x v="0"/>
    <x v="0"/>
    <m/>
  </r>
  <r>
    <s v=""/>
    <s v=" E1003_14610"/>
    <s v="Power Systems Development - Power - Multiplexing Boards Procurement"/>
    <s v="6.10.03.01"/>
    <x v="0"/>
    <d v="2024-10-02T00:00:00"/>
    <d v="2026-12-21T00:00:00"/>
    <s v="ewoolsey"/>
    <s v="beng"/>
    <n v="45528.44"/>
    <s v="CON"/>
    <s v="C"/>
    <s v="Nonlabor"/>
    <s v="TEC"/>
    <m/>
    <s v="JLAB"/>
    <s v="Const"/>
    <s v="DET"/>
    <x v="9"/>
    <s v="P.S020"/>
    <m/>
    <m/>
    <m/>
    <m/>
    <m/>
    <m/>
    <m/>
    <m/>
    <n v="20500.150000000001"/>
    <n v="20582.48"/>
    <n v="4445.8100000000004"/>
    <m/>
    <m/>
    <m/>
    <m/>
    <m/>
    <m/>
    <m/>
    <x v="0"/>
    <x v="0"/>
    <m/>
  </r>
  <r>
    <s v=""/>
    <s v=" E1003_14590"/>
    <s v="Power Systems Development - Power - Readout Procurement"/>
    <s v="6.10.03.01"/>
    <x v="0"/>
    <d v="2024-10-02T00:00:00"/>
    <d v="2026-12-21T00:00:00"/>
    <s v="ewoolsey"/>
    <s v="beng"/>
    <n v="63500.19"/>
    <s v="CON"/>
    <s v="C"/>
    <s v="Nonlabor"/>
    <s v="TEC"/>
    <m/>
    <s v="JLAB"/>
    <s v="Const"/>
    <s v="DET"/>
    <x v="9"/>
    <s v="P.S020"/>
    <m/>
    <m/>
    <m/>
    <m/>
    <m/>
    <m/>
    <m/>
    <m/>
    <n v="28592.31"/>
    <n v="28707.14"/>
    <n v="6200.74"/>
    <m/>
    <m/>
    <m/>
    <m/>
    <m/>
    <m/>
    <m/>
    <x v="0"/>
    <x v="0"/>
    <m/>
  </r>
  <r>
    <s v=""/>
    <s v=" E1003_14700"/>
    <s v="Services Development - Services - Environmental Monitoring Procurement"/>
    <s v="6.10.03.01"/>
    <x v="0"/>
    <d v="2025-12-09T00:00:00"/>
    <d v="2028-05-08T00:00:00"/>
    <s v="ewoolsey"/>
    <s v="beng"/>
    <n v="12436.61"/>
    <s v="CON"/>
    <s v="C"/>
    <s v="Nonlabor"/>
    <s v="TEC"/>
    <m/>
    <s v="JLAB"/>
    <s v="Const"/>
    <s v="DET"/>
    <x v="9"/>
    <s v="B"/>
    <m/>
    <m/>
    <m/>
    <m/>
    <m/>
    <m/>
    <m/>
    <m/>
    <m/>
    <n v="4221.03"/>
    <n v="5147.6000000000004"/>
    <n v="3067.97"/>
    <m/>
    <m/>
    <m/>
    <m/>
    <m/>
    <m/>
    <x v="0"/>
    <x v="0"/>
    <m/>
  </r>
  <r>
    <s v=""/>
    <s v=" E1003_14630"/>
    <s v="Slow Control Systems Development - Slow Control Procurement"/>
    <s v="6.10.03.01"/>
    <x v="0"/>
    <d v="2024-10-02T00:00:00"/>
    <d v="2027-12-20T00:00:00"/>
    <s v="ewoolsey"/>
    <s v="beng"/>
    <n v="48627.62"/>
    <s v="CON"/>
    <s v="C"/>
    <s v="Nonlabor"/>
    <s v="TEC"/>
    <m/>
    <s v="JLAB"/>
    <s v="Const"/>
    <s v="DET"/>
    <x v="9"/>
    <s v="P.S020"/>
    <m/>
    <m/>
    <m/>
    <m/>
    <m/>
    <m/>
    <m/>
    <m/>
    <n v="15097.6"/>
    <n v="15158.24"/>
    <n v="15158.24"/>
    <n v="3213.55"/>
    <m/>
    <m/>
    <m/>
    <m/>
    <m/>
    <m/>
    <x v="0"/>
    <x v="0"/>
    <m/>
  </r>
  <r>
    <s v=""/>
    <s v=" E1003_14185"/>
    <s v="Staves Development - Vertexing Layers Procurement"/>
    <s v="6.10.03.01"/>
    <x v="0"/>
    <d v="2025-03-26T00:00:00"/>
    <d v="2027-09-01T00:00:00"/>
    <s v="ewoolsey"/>
    <s v="beng"/>
    <n v="75422.28"/>
    <s v="CON"/>
    <s v="C"/>
    <s v="Nonlabor"/>
    <s v="TEC"/>
    <m/>
    <s v="JLAB"/>
    <s v="Const"/>
    <s v="DET"/>
    <x v="9"/>
    <s v="P.S020"/>
    <m/>
    <m/>
    <m/>
    <m/>
    <m/>
    <m/>
    <m/>
    <m/>
    <n v="16267.55"/>
    <n v="30809.759999999998"/>
    <n v="28344.97"/>
    <m/>
    <m/>
    <m/>
    <m/>
    <m/>
    <m/>
    <m/>
    <x v="0"/>
    <x v="0"/>
    <m/>
  </r>
  <r>
    <s v=""/>
    <s v=" E1008_17525"/>
    <s v="RCV: LV Circuit Board Power Supplies Fabrication - PID - Barrel PID - hpDIRC"/>
    <s v="6.10.08"/>
    <x v="0"/>
    <d v="2029-04-18T00:00:00"/>
    <d v="2029-04-18T00:00:00"/>
    <s v="ewoolsey"/>
    <s v="fbarbosa"/>
    <n v="6613.43"/>
    <m/>
    <s v="C"/>
    <s v="Nonlabor"/>
    <s v="TEC"/>
    <m/>
    <s v="JLAB"/>
    <s v="PED"/>
    <s v="DET"/>
    <x v="9"/>
    <s v="B"/>
    <m/>
    <m/>
    <m/>
    <m/>
    <m/>
    <m/>
    <m/>
    <m/>
    <m/>
    <m/>
    <m/>
    <m/>
    <n v="6613.43"/>
    <m/>
    <m/>
    <m/>
    <m/>
    <m/>
    <x v="0"/>
    <x v="0"/>
    <m/>
  </r>
  <r>
    <s v=""/>
    <s v=" E1008_18815"/>
    <s v="RCV: Power Supplies &amp; Cables Fabrication - PID - Electron Endcap PID - mRICH"/>
    <s v="6.10.08"/>
    <x v="0"/>
    <d v="2025-07-11T00:00:00"/>
    <d v="2025-07-11T00:00:00"/>
    <s v="ewoolsey"/>
    <s v="fbarbosa"/>
    <n v="148073.94"/>
    <m/>
    <s v="C"/>
    <s v="Nonlabor"/>
    <s v="TEC"/>
    <m/>
    <s v="JLAB"/>
    <s v="PED"/>
    <s v="DET"/>
    <x v="9"/>
    <s v="P.S052"/>
    <m/>
    <m/>
    <m/>
    <m/>
    <m/>
    <m/>
    <m/>
    <m/>
    <n v="148073.94"/>
    <m/>
    <m/>
    <m/>
    <m/>
    <m/>
    <m/>
    <m/>
    <m/>
    <m/>
    <x v="0"/>
    <x v="0"/>
    <m/>
  </r>
  <r>
    <s v=""/>
    <s v=" E1008_17375"/>
    <s v="RCV: LV Circuit Board Power Supplies - PID - Electron Endcap PID - dRICH"/>
    <s v="6.10.08"/>
    <x v="0"/>
    <d v="2026-05-04T00:00:00"/>
    <d v="2026-05-04T00:00:00"/>
    <s v="ewoolsey"/>
    <s v="fbarbosa"/>
    <n v="6052.23"/>
    <m/>
    <s v="C"/>
    <s v="Nonlabor"/>
    <s v="TEC"/>
    <m/>
    <s v="JLAB"/>
    <s v="PED"/>
    <s v="DET"/>
    <x v="9"/>
    <s v="B"/>
    <m/>
    <m/>
    <m/>
    <m/>
    <m/>
    <m/>
    <m/>
    <m/>
    <m/>
    <n v="6052.23"/>
    <m/>
    <m/>
    <m/>
    <m/>
    <m/>
    <m/>
    <m/>
    <m/>
    <x v="0"/>
    <x v="0"/>
    <m/>
  </r>
  <r>
    <s v=""/>
    <s v=" E1008_17405"/>
    <s v="RCV: Electronics &amp; Readout Assembly Fabrication - PID - Electron Endcap PID - dRICH"/>
    <s v="6.10.08"/>
    <x v="0"/>
    <d v="2029-11-05T00:00:00"/>
    <d v="2029-11-06T00:00:00"/>
    <s v="ewoolsey"/>
    <s v="fbarbosa"/>
    <n v="13623.67"/>
    <m/>
    <s v="C"/>
    <s v="Nonlabor"/>
    <s v="TEC"/>
    <m/>
    <s v="JLAB"/>
    <s v="PED"/>
    <s v="DET"/>
    <x v="9"/>
    <s v="B"/>
    <m/>
    <m/>
    <m/>
    <m/>
    <m/>
    <m/>
    <m/>
    <m/>
    <m/>
    <m/>
    <m/>
    <m/>
    <m/>
    <n v="13623.67"/>
    <m/>
    <m/>
    <m/>
    <m/>
    <x v="0"/>
    <x v="0"/>
    <m/>
  </r>
  <r>
    <s v=""/>
    <s v=" E1008_18360"/>
    <s v="RCV: Signal Patch Panel Fabrication - Electromagnetic Calorimetry - Barrel EMCal"/>
    <s v="6.10.08"/>
    <x v="0"/>
    <d v="2027-06-03T00:00:00"/>
    <d v="2027-06-03T00:00:00"/>
    <s v="ewoolsey"/>
    <s v="fbarbosa"/>
    <n v="4398.57"/>
    <m/>
    <s v="C"/>
    <s v="Nonlabor"/>
    <s v="TEC"/>
    <m/>
    <s v="JLAB"/>
    <s v="PED"/>
    <s v="DET"/>
    <x v="9"/>
    <s v="B"/>
    <m/>
    <m/>
    <m/>
    <m/>
    <m/>
    <m/>
    <m/>
    <m/>
    <m/>
    <m/>
    <n v="4398.57"/>
    <m/>
    <m/>
    <m/>
    <m/>
    <m/>
    <m/>
    <m/>
    <x v="0"/>
    <x v="0"/>
    <m/>
  </r>
  <r>
    <s v=""/>
    <s v=" E1008_18465"/>
    <s v="RCV: HV Power Patch Panel Fabrication - Electromagnetic Calorimetry - Barrel EMCal"/>
    <s v="6.10.08"/>
    <x v="0"/>
    <d v="2027-10-26T00:00:00"/>
    <d v="2027-10-26T00:00:00"/>
    <s v="ewoolsey"/>
    <s v="fbarbosa"/>
    <n v="3672.7"/>
    <m/>
    <s v="C"/>
    <s v="Nonlabor"/>
    <s v="TEC"/>
    <m/>
    <s v="JLAB"/>
    <s v="PED"/>
    <s v="DET"/>
    <x v="9"/>
    <s v="B"/>
    <m/>
    <m/>
    <m/>
    <m/>
    <m/>
    <m/>
    <m/>
    <m/>
    <m/>
    <m/>
    <m/>
    <n v="3672.7"/>
    <m/>
    <m/>
    <m/>
    <m/>
    <m/>
    <m/>
    <x v="0"/>
    <x v="0"/>
    <m/>
  </r>
  <r>
    <s v=""/>
    <s v=" E1008_12120"/>
    <s v="Electromagnetic Calorimetry - Barrel EMCal - Long power cables fabrication"/>
    <s v="6.10.08"/>
    <x v="0"/>
    <d v="2027-10-26T00:00:00"/>
    <d v="2028-03-22T00:00:00"/>
    <s v="ewoolsey"/>
    <s v="fbarbosa"/>
    <n v="4674.3500000000004"/>
    <m/>
    <s v="C"/>
    <s v="Nonlabor"/>
    <s v="TEC"/>
    <m/>
    <s v="JLAB"/>
    <s v="PED"/>
    <s v="DET"/>
    <x v="9"/>
    <s v="B"/>
    <m/>
    <m/>
    <m/>
    <m/>
    <m/>
    <m/>
    <m/>
    <m/>
    <m/>
    <m/>
    <m/>
    <n v="4674.3500000000004"/>
    <m/>
    <m/>
    <m/>
    <m/>
    <m/>
    <m/>
    <x v="0"/>
    <x v="0"/>
    <m/>
  </r>
  <r>
    <s v=""/>
    <s v=" E1008_12160"/>
    <s v="Electromagnetic Calorimetry - Barrel EMCal - Power supply connection cable fabrication"/>
    <s v="6.10.08"/>
    <x v="0"/>
    <d v="2027-10-26T00:00:00"/>
    <d v="2028-03-22T00:00:00"/>
    <s v="ewoolsey"/>
    <s v="fbarbosa"/>
    <n v="3672.7"/>
    <m/>
    <s v="C"/>
    <s v="Nonlabor"/>
    <s v="TEC"/>
    <m/>
    <s v="JLAB"/>
    <s v="PED"/>
    <s v="DET"/>
    <x v="9"/>
    <s v="B"/>
    <m/>
    <m/>
    <m/>
    <m/>
    <m/>
    <m/>
    <m/>
    <m/>
    <m/>
    <m/>
    <m/>
    <n v="3672.7"/>
    <m/>
    <m/>
    <m/>
    <m/>
    <m/>
    <m/>
    <x v="0"/>
    <x v="0"/>
    <m/>
  </r>
  <r>
    <s v=""/>
    <s v=" E1008_12500"/>
    <s v="Electromagnetic Calorimetry - Electron Endcap EMCal - Long signal cables fabrication"/>
    <s v="6.10.08"/>
    <x v="0"/>
    <d v="2026-09-25T00:00:00"/>
    <d v="2027-02-23T00:00:00"/>
    <s v="ewoolsey"/>
    <s v="fbarbosa"/>
    <n v="11805.51"/>
    <m/>
    <s v="C"/>
    <s v="Nonlabor"/>
    <s v="TEC"/>
    <m/>
    <s v="JLAB"/>
    <s v="PED"/>
    <s v="DET"/>
    <x v="9"/>
    <s v="B"/>
    <m/>
    <m/>
    <m/>
    <m/>
    <m/>
    <m/>
    <m/>
    <m/>
    <m/>
    <n v="472.22"/>
    <n v="11333.28"/>
    <m/>
    <m/>
    <m/>
    <m/>
    <m/>
    <m/>
    <m/>
    <x v="0"/>
    <x v="0"/>
    <m/>
  </r>
  <r>
    <s v=""/>
    <s v=" E1008_18220"/>
    <s v="RCV: Signal Patch Panel Fabrication - Electromagnetic Calorimetry - Electron Endcap EMCal"/>
    <s v="6.10.08"/>
    <x v="0"/>
    <d v="2027-02-24T00:00:00"/>
    <d v="2027-02-24T00:00:00"/>
    <s v="ewoolsey"/>
    <s v="fbarbosa"/>
    <n v="1196.8900000000001"/>
    <m/>
    <s v="C"/>
    <s v="Nonlabor"/>
    <s v="TEC"/>
    <m/>
    <s v="JLAB"/>
    <s v="PED"/>
    <s v="DET"/>
    <x v="9"/>
    <s v="B"/>
    <m/>
    <m/>
    <m/>
    <m/>
    <m/>
    <m/>
    <m/>
    <m/>
    <m/>
    <m/>
    <n v="1196.8900000000001"/>
    <m/>
    <m/>
    <m/>
    <m/>
    <m/>
    <m/>
    <m/>
    <x v="0"/>
    <x v="0"/>
    <m/>
  </r>
  <r>
    <s v=""/>
    <s v=" E1008_18325"/>
    <s v="RCV: HV Power Patch Panel Fabrication - Electromagnetic Calorimetry - Electron Endcap EMCal"/>
    <s v="6.10.08"/>
    <x v="0"/>
    <d v="2027-07-19T00:00:00"/>
    <d v="2027-07-19T00:00:00"/>
    <s v="ewoolsey"/>
    <s v="fbarbosa"/>
    <n v="960"/>
    <m/>
    <s v="C"/>
    <s v="Nonlabor"/>
    <s v="TEC"/>
    <m/>
    <s v="JLAB"/>
    <s v="PED"/>
    <s v="DET"/>
    <x v="9"/>
    <s v="B"/>
    <m/>
    <m/>
    <m/>
    <m/>
    <m/>
    <m/>
    <m/>
    <m/>
    <m/>
    <m/>
    <n v="960"/>
    <m/>
    <m/>
    <m/>
    <m/>
    <m/>
    <m/>
    <m/>
    <x v="0"/>
    <x v="0"/>
    <m/>
  </r>
  <r>
    <s v=""/>
    <s v=" E1008_12560"/>
    <s v="Electromagnetic Calorimetry - Electron Endcap EMCal - Long power cables fabrication"/>
    <s v="6.10.08"/>
    <x v="0"/>
    <d v="2027-07-19T00:00:00"/>
    <d v="2027-12-10T00:00:00"/>
    <s v="ewoolsey"/>
    <s v="fbarbosa"/>
    <n v="1239.05"/>
    <m/>
    <s v="C"/>
    <s v="Nonlabor"/>
    <s v="TEC"/>
    <m/>
    <s v="JLAB"/>
    <s v="PED"/>
    <s v="DET"/>
    <x v="9"/>
    <s v="B"/>
    <m/>
    <m/>
    <m/>
    <m/>
    <m/>
    <m/>
    <m/>
    <m/>
    <m/>
    <m/>
    <n v="656.7"/>
    <n v="582.35"/>
    <m/>
    <m/>
    <m/>
    <m/>
    <m/>
    <m/>
    <x v="0"/>
    <x v="0"/>
    <m/>
  </r>
  <r>
    <s v=""/>
    <s v=" E1008_12580"/>
    <s v="Electromagnetic Calorimetry - Electron Endcap EMCal - Power supply fabrication"/>
    <s v="6.10.08"/>
    <x v="0"/>
    <d v="2027-07-19T00:00:00"/>
    <d v="2027-12-10T00:00:00"/>
    <s v="ewoolsey"/>
    <s v="fbarbosa"/>
    <n v="15677.79"/>
    <m/>
    <s v="C"/>
    <s v="Nonlabor"/>
    <s v="TEC"/>
    <m/>
    <s v="JLAB"/>
    <s v="PED"/>
    <s v="DET"/>
    <x v="9"/>
    <s v="B"/>
    <m/>
    <m/>
    <m/>
    <m/>
    <m/>
    <m/>
    <m/>
    <m/>
    <m/>
    <m/>
    <n v="8309.23"/>
    <n v="7368.56"/>
    <m/>
    <m/>
    <m/>
    <m/>
    <m/>
    <m/>
    <x v="0"/>
    <x v="0"/>
    <m/>
  </r>
  <r>
    <s v=""/>
    <s v=" E1008_12600"/>
    <s v="Electromagnetic Calorimetry - Electron Endcap EMCal - Power supply connection cable fabrication"/>
    <s v="6.10.08"/>
    <x v="0"/>
    <d v="2027-07-19T00:00:00"/>
    <d v="2027-12-10T00:00:00"/>
    <s v="ewoolsey"/>
    <s v="fbarbosa"/>
    <n v="973.54"/>
    <m/>
    <s v="C"/>
    <s v="Nonlabor"/>
    <s v="TEC"/>
    <m/>
    <s v="JLAB"/>
    <s v="PED"/>
    <s v="DET"/>
    <x v="9"/>
    <s v="B"/>
    <m/>
    <m/>
    <m/>
    <m/>
    <m/>
    <m/>
    <m/>
    <m/>
    <m/>
    <m/>
    <n v="515.98"/>
    <n v="457.56"/>
    <m/>
    <m/>
    <m/>
    <m/>
    <m/>
    <m/>
    <x v="0"/>
    <x v="0"/>
    <m/>
  </r>
  <r>
    <s v=""/>
    <s v=" E1008_12840"/>
    <s v="Electromagnetic Calorimetry - Hadron Endcap EMCal - Long signal cables fabrication (In Kind)"/>
    <s v="6.10.08"/>
    <x v="0"/>
    <d v="2026-05-05T00:00:00"/>
    <d v="2026-09-24T00:00:00"/>
    <s v="ewoolsey"/>
    <s v="fbarbosa"/>
    <n v="11475.02"/>
    <m/>
    <s v="C"/>
    <s v="Nonlabor"/>
    <s v="TEC"/>
    <m/>
    <s v="JLAB"/>
    <s v="PED"/>
    <s v="DET"/>
    <x v="9"/>
    <s v="B"/>
    <m/>
    <m/>
    <m/>
    <m/>
    <m/>
    <m/>
    <m/>
    <m/>
    <m/>
    <n v="11475.02"/>
    <m/>
    <m/>
    <m/>
    <m/>
    <m/>
    <m/>
    <m/>
    <m/>
    <x v="0"/>
    <x v="0"/>
    <m/>
  </r>
  <r>
    <s v=""/>
    <s v=" E1008_18080"/>
    <s v="RCV: Signal Patch Panel Fabrication (In Kind) - Electromagnetic Calorimetry - Hadron Endcap EMCal"/>
    <s v="6.10.08"/>
    <x v="0"/>
    <d v="2026-09-28T00:00:00"/>
    <d v="2026-09-28T00:00:00"/>
    <s v="ewoolsey"/>
    <s v="fbarbosa"/>
    <n v="1162.03"/>
    <m/>
    <s v="C"/>
    <s v="Nonlabor"/>
    <s v="TEC"/>
    <m/>
    <s v="JLAB"/>
    <s v="PED"/>
    <s v="DET"/>
    <x v="9"/>
    <s v="B"/>
    <m/>
    <m/>
    <m/>
    <m/>
    <m/>
    <m/>
    <m/>
    <m/>
    <m/>
    <n v="1162.03"/>
    <m/>
    <m/>
    <m/>
    <m/>
    <m/>
    <m/>
    <m/>
    <m/>
    <x v="0"/>
    <x v="0"/>
    <m/>
  </r>
  <r>
    <s v=""/>
    <s v=" E1008_18185"/>
    <s v="RCV: HV Power Patch Panel Fabrication (In Kind) - Electromagnetic Calorimetry - Hadron Endcap EMCal"/>
    <s v="6.10.08"/>
    <x v="0"/>
    <d v="2027-02-25T00:00:00"/>
    <d v="2027-02-25T00:00:00"/>
    <s v="ewoolsey"/>
    <s v="fbarbosa"/>
    <n v="960"/>
    <m/>
    <s v="C"/>
    <s v="Nonlabor"/>
    <s v="TEC"/>
    <m/>
    <s v="JLAB"/>
    <s v="PED"/>
    <s v="DET"/>
    <x v="9"/>
    <s v="B"/>
    <m/>
    <m/>
    <m/>
    <m/>
    <m/>
    <m/>
    <m/>
    <m/>
    <m/>
    <m/>
    <n v="960"/>
    <m/>
    <m/>
    <m/>
    <m/>
    <m/>
    <m/>
    <m/>
    <x v="0"/>
    <x v="0"/>
    <m/>
  </r>
  <r>
    <s v=""/>
    <s v=" E1008_12870"/>
    <s v="Electromagnetic Calorimetry - Hadron Endcap EMCal - Long power cables fabrication (In Kind)"/>
    <s v="6.10.08"/>
    <x v="0"/>
    <d v="2027-02-25T00:00:00"/>
    <d v="2027-07-16T00:00:00"/>
    <s v="ewoolsey"/>
    <s v="fbarbosa"/>
    <n v="1221.82"/>
    <m/>
    <s v="C"/>
    <s v="Nonlabor"/>
    <s v="TEC"/>
    <m/>
    <s v="JLAB"/>
    <s v="PED"/>
    <s v="DET"/>
    <x v="9"/>
    <s v="B"/>
    <m/>
    <m/>
    <m/>
    <m/>
    <m/>
    <m/>
    <m/>
    <m/>
    <m/>
    <m/>
    <n v="1221.82"/>
    <m/>
    <m/>
    <m/>
    <m/>
    <m/>
    <m/>
    <m/>
    <x v="0"/>
    <x v="0"/>
    <m/>
  </r>
  <r>
    <s v=""/>
    <s v=" E1008_12880"/>
    <s v="Electromagnetic Calorimetry - Hadron Endcap EMCal - Power supply fabrication (In Kind)"/>
    <s v="6.10.08"/>
    <x v="0"/>
    <d v="2027-02-25T00:00:00"/>
    <d v="2027-07-16T00:00:00"/>
    <s v="ewoolsey"/>
    <s v="fbarbosa"/>
    <n v="15459.81"/>
    <m/>
    <s v="C"/>
    <s v="Nonlabor"/>
    <s v="TEC"/>
    <m/>
    <s v="JLAB"/>
    <s v="PED"/>
    <s v="DET"/>
    <x v="9"/>
    <s v="B"/>
    <m/>
    <m/>
    <m/>
    <m/>
    <m/>
    <m/>
    <m/>
    <m/>
    <m/>
    <m/>
    <n v="15459.81"/>
    <m/>
    <m/>
    <m/>
    <m/>
    <m/>
    <m/>
    <m/>
    <x v="0"/>
    <x v="0"/>
    <m/>
  </r>
  <r>
    <s v=""/>
    <s v=" E1008_12890"/>
    <s v="Electromagnetic Calorimetry - Hadron Endcap EMCal - Power supply connection cable fabrication (In Kind)"/>
    <s v="6.10.08"/>
    <x v="0"/>
    <d v="2027-02-25T00:00:00"/>
    <d v="2027-07-16T00:00:00"/>
    <s v="ewoolsey"/>
    <s v="fbarbosa"/>
    <n v="960"/>
    <m/>
    <s v="C"/>
    <s v="Nonlabor"/>
    <s v="TEC"/>
    <m/>
    <s v="JLAB"/>
    <s v="PED"/>
    <s v="DET"/>
    <x v="9"/>
    <s v="B"/>
    <m/>
    <m/>
    <m/>
    <m/>
    <m/>
    <m/>
    <m/>
    <m/>
    <m/>
    <m/>
    <n v="960"/>
    <m/>
    <m/>
    <m/>
    <m/>
    <m/>
    <m/>
    <m/>
    <x v="0"/>
    <x v="0"/>
    <m/>
  </r>
  <r>
    <s v=""/>
    <s v=" E1008_15550"/>
    <s v="Fibers/optical connectors fabrication - Auxiliary Detectors - Roman Pots"/>
    <s v="6.10.08"/>
    <x v="0"/>
    <d v="2026-06-10T00:00:00"/>
    <d v="2026-09-02T00:00:00"/>
    <s v="ewoolsey"/>
    <s v="fbarbosa"/>
    <n v="24170.17"/>
    <m/>
    <s v="C"/>
    <s v="Nonlabor"/>
    <s v="TEC"/>
    <m/>
    <s v="JLAB"/>
    <s v="PED"/>
    <s v="DET"/>
    <x v="9"/>
    <s v="B"/>
    <m/>
    <m/>
    <m/>
    <m/>
    <m/>
    <m/>
    <m/>
    <m/>
    <m/>
    <n v="24170.17"/>
    <m/>
    <m/>
    <m/>
    <m/>
    <m/>
    <m/>
    <m/>
    <m/>
    <x v="0"/>
    <x v="0"/>
    <m/>
  </r>
  <r>
    <s v=""/>
    <s v=" E1003_14520"/>
    <s v="Cooling System Development - Cooling - Stave and Disk Labor"/>
    <s v="6.10.03.01"/>
    <x v="0"/>
    <d v="2026-03-30T00:00:00"/>
    <d v="2028-06-21T00:00:00"/>
    <s v="ewoolsey"/>
    <s v="beng"/>
    <n v="59527.06"/>
    <s v="CON"/>
    <s v="C"/>
    <s v="Labor"/>
    <s v="TEC"/>
    <m/>
    <s v="JLAB"/>
    <s v="Const"/>
    <s v="DET"/>
    <x v="9"/>
    <m/>
    <m/>
    <m/>
    <m/>
    <m/>
    <m/>
    <m/>
    <m/>
    <m/>
    <m/>
    <n v="13818.78"/>
    <n v="26574.58"/>
    <n v="19133.7"/>
    <m/>
    <m/>
    <m/>
    <m/>
    <m/>
    <m/>
    <x v="0"/>
    <x v="0"/>
    <m/>
  </r>
  <r>
    <s v=""/>
    <s v=" E1003_14500"/>
    <s v="Cooling System Development - Cooling - Vertexing Layers Labor"/>
    <s v="6.10.03.01"/>
    <x v="0"/>
    <d v="2025-08-25T00:00:00"/>
    <d v="2027-11-08T00:00:00"/>
    <s v="ewoolsey"/>
    <s v="beng"/>
    <n v="74211.89"/>
    <s v="CON"/>
    <s v="C"/>
    <s v="Labor"/>
    <s v="TEC"/>
    <m/>
    <s v="JLAB"/>
    <s v="Const"/>
    <s v="DET"/>
    <x v="9"/>
    <m/>
    <m/>
    <m/>
    <m/>
    <m/>
    <m/>
    <m/>
    <m/>
    <m/>
    <n v="3495.49"/>
    <n v="33610.46"/>
    <n v="33610.46"/>
    <n v="3495.49"/>
    <m/>
    <m/>
    <m/>
    <m/>
    <m/>
    <m/>
    <x v="0"/>
    <x v="0"/>
    <m/>
  </r>
  <r>
    <s v=""/>
    <s v=" E1003_14640"/>
    <s v="Database and Documentation Development - Database Labor"/>
    <s v="6.10.03.01"/>
    <x v="0"/>
    <d v="2024-10-02T00:00:00"/>
    <d v="2027-12-20T00:00:00"/>
    <s v="ewoolsey"/>
    <s v="beng"/>
    <n v="77745.119999999995"/>
    <s v="CON"/>
    <s v="C"/>
    <s v="Labor"/>
    <s v="TEC"/>
    <m/>
    <s v="JLAB"/>
    <s v="Const"/>
    <s v="DET"/>
    <x v="9"/>
    <m/>
    <m/>
    <m/>
    <m/>
    <m/>
    <m/>
    <m/>
    <m/>
    <m/>
    <n v="24137.82"/>
    <n v="24234.76"/>
    <n v="24234.76"/>
    <n v="5137.7700000000004"/>
    <m/>
    <m/>
    <m/>
    <m/>
    <m/>
    <m/>
    <x v="0"/>
    <x v="0"/>
    <m/>
  </r>
  <r>
    <s v=""/>
    <s v=" E1003_14710"/>
    <s v="Detector Assembly Labor"/>
    <s v="6.10.03.01"/>
    <x v="0"/>
    <d v="2026-11-12T00:00:00"/>
    <d v="2029-04-13T00:00:00"/>
    <s v="ewoolsey"/>
    <s v="beng"/>
    <n v="72696.179999999993"/>
    <s v="CON"/>
    <s v="C"/>
    <s v="Labor"/>
    <s v="TEC"/>
    <m/>
    <s v="JLAB"/>
    <s v="Const"/>
    <s v="DET"/>
    <x v="7"/>
    <m/>
    <m/>
    <m/>
    <m/>
    <m/>
    <m/>
    <m/>
    <m/>
    <m/>
    <m/>
    <m/>
    <n v="26719.46"/>
    <n v="30089.48"/>
    <n v="15887.24"/>
    <m/>
    <m/>
    <m/>
    <m/>
    <m/>
    <x v="0"/>
    <x v="0"/>
    <m/>
  </r>
  <r>
    <s v=""/>
    <s v=" E1003_14730"/>
    <s v="Detector Shipment Labor"/>
    <s v="6.10.03.01"/>
    <x v="0"/>
    <d v="2026-07-06T00:00:00"/>
    <d v="2029-01-03T00:00:00"/>
    <s v="ewoolsey"/>
    <s v="beng"/>
    <n v="23383.25"/>
    <s v="CON"/>
    <s v="C"/>
    <s v="Labor"/>
    <s v="TEC"/>
    <m/>
    <s v="JLAB"/>
    <s v="Const"/>
    <s v="DET"/>
    <x v="8"/>
    <m/>
    <m/>
    <m/>
    <m/>
    <m/>
    <m/>
    <m/>
    <m/>
    <m/>
    <m/>
    <n v="2323.34"/>
    <n v="9368.2900000000009"/>
    <n v="9368.2900000000009"/>
    <n v="2323.33"/>
    <m/>
    <m/>
    <m/>
    <m/>
    <m/>
    <x v="0"/>
    <x v="0"/>
    <m/>
  </r>
  <r>
    <s v=""/>
    <s v=" E1003_14280"/>
    <s v="Disk Development - Half Disks 1 Labor - Preliminary Design"/>
    <s v="6.10.03.01"/>
    <x v="0"/>
    <d v="2025-07-09T00:00:00"/>
    <d v="2028-04-14T00:00:00"/>
    <s v="ewoolsey"/>
    <s v="beng"/>
    <n v="9650.9699999999993"/>
    <s v="EDIA"/>
    <s v="C"/>
    <s v="Labor"/>
    <s v="TEC"/>
    <m/>
    <s v="JLAB"/>
    <s v="PED"/>
    <s v="DET"/>
    <x v="11"/>
    <m/>
    <m/>
    <m/>
    <m/>
    <m/>
    <m/>
    <m/>
    <m/>
    <m/>
    <n v="822.84"/>
    <n v="3486.62"/>
    <n v="3486.62"/>
    <n v="1854.88"/>
    <m/>
    <m/>
    <m/>
    <m/>
    <m/>
    <m/>
    <x v="0"/>
    <x v="0"/>
    <m/>
  </r>
  <r>
    <s v=""/>
    <s v=" E1003_14340"/>
    <s v="Disk Development - Half Disks 2 Labor"/>
    <s v="6.10.03.01"/>
    <x v="3"/>
    <d v="2025-07-09T00:00:00"/>
    <d v="2028-04-14T00:00:00"/>
    <s v="ewoolsey"/>
    <s v="beng"/>
    <n v="73698.33"/>
    <s v="CON"/>
    <s v="C"/>
    <s v="Labor"/>
    <s v="TEC"/>
    <m/>
    <s v="JLAB"/>
    <s v="Const"/>
    <s v="DET"/>
    <x v="9"/>
    <m/>
    <m/>
    <m/>
    <m/>
    <m/>
    <m/>
    <m/>
    <m/>
    <m/>
    <n v="6283.53"/>
    <n v="26625.119999999999"/>
    <n v="26625.119999999999"/>
    <n v="14164.56"/>
    <m/>
    <m/>
    <m/>
    <m/>
    <m/>
    <m/>
    <x v="0"/>
    <x v="0"/>
    <m/>
  </r>
  <r>
    <s v=""/>
    <s v=" E1003_14360"/>
    <s v="Disk Development - Half Disks 3,4,5 Labor"/>
    <s v="6.10.03.01"/>
    <x v="3"/>
    <d v="2025-07-09T00:00:00"/>
    <d v="2028-04-14T00:00:00"/>
    <s v="ewoolsey"/>
    <s v="beng"/>
    <n v="339538.72"/>
    <s v="CON"/>
    <s v="C"/>
    <s v="Labor"/>
    <s v="TEC"/>
    <m/>
    <s v="JLAB"/>
    <s v="Const"/>
    <s v="DET"/>
    <x v="9"/>
    <m/>
    <m/>
    <m/>
    <m/>
    <m/>
    <m/>
    <m/>
    <m/>
    <m/>
    <n v="28949.11"/>
    <n v="122665.72"/>
    <n v="122665.72"/>
    <n v="65258.17"/>
    <m/>
    <m/>
    <m/>
    <m/>
    <m/>
    <m/>
    <x v="0"/>
    <x v="0"/>
    <m/>
  </r>
  <r>
    <s v=""/>
    <s v=" E1003_14440"/>
    <s v="Mechanical Development - Mechanical - Disk Labor"/>
    <s v="6.10.03.01"/>
    <x v="0"/>
    <d v="2025-09-17T00:00:00"/>
    <d v="2028-07-14T00:00:00"/>
    <s v="ewoolsey"/>
    <s v="beng"/>
    <n v="198772.16"/>
    <s v="CON"/>
    <s v="C"/>
    <s v="Labor"/>
    <s v="TEC"/>
    <m/>
    <s v="JLAB"/>
    <s v="Const"/>
    <s v="DET"/>
    <x v="9"/>
    <m/>
    <m/>
    <m/>
    <m/>
    <m/>
    <m/>
    <m/>
    <m/>
    <m/>
    <n v="2815.47"/>
    <n v="70386.740000000005"/>
    <n v="70386.740000000005"/>
    <n v="55183.21"/>
    <m/>
    <m/>
    <m/>
    <m/>
    <m/>
    <m/>
    <x v="0"/>
    <x v="0"/>
    <m/>
  </r>
  <r>
    <s v=""/>
    <s v=" E1003_14480"/>
    <s v="Mechanical Development - Mechanical - Global Labor"/>
    <s v="6.10.03.01"/>
    <x v="0"/>
    <d v="2026-06-24T00:00:00"/>
    <d v="2028-11-30T00:00:00"/>
    <s v="ewoolsey"/>
    <s v="beng"/>
    <n v="70000.41"/>
    <s v="CON"/>
    <s v="C"/>
    <s v="Labor"/>
    <s v="TEC"/>
    <m/>
    <s v="JLAB"/>
    <s v="Const"/>
    <s v="DET"/>
    <x v="9"/>
    <m/>
    <m/>
    <m/>
    <m/>
    <m/>
    <m/>
    <m/>
    <m/>
    <m/>
    <m/>
    <n v="7931.08"/>
    <n v="28735.8"/>
    <n v="28735.8"/>
    <n v="4597.7299999999996"/>
    <m/>
    <m/>
    <m/>
    <m/>
    <m/>
    <x v="0"/>
    <x v="0"/>
    <m/>
  </r>
  <r>
    <s v=""/>
    <s v=" E1003_14420"/>
    <s v="Mechanical Development - Mechanical - Middle Layers Labor"/>
    <s v="6.10.03.01"/>
    <x v="3"/>
    <d v="2025-06-18T00:00:00"/>
    <d v="2028-02-03T00:00:00"/>
    <s v="ewoolsey"/>
    <s v="beng"/>
    <n v="89125.64"/>
    <s v="CON"/>
    <s v="C"/>
    <s v="Labor"/>
    <s v="TEC"/>
    <m/>
    <s v="JLAB"/>
    <s v="Const"/>
    <s v="DET"/>
    <x v="9"/>
    <m/>
    <m/>
    <m/>
    <m/>
    <m/>
    <m/>
    <m/>
    <m/>
    <m/>
    <n v="9917.94"/>
    <n v="33965.56"/>
    <n v="33965.56"/>
    <n v="11276.57"/>
    <m/>
    <m/>
    <m/>
    <m/>
    <m/>
    <m/>
    <x v="0"/>
    <x v="0"/>
    <m/>
  </r>
  <r>
    <s v=""/>
    <s v=" E1003_14400"/>
    <s v="Mechanical Development - Mechanical - Vertexing Layers Labor"/>
    <s v="6.10.03.01"/>
    <x v="0"/>
    <d v="2025-05-21T00:00:00"/>
    <d v="2027-11-24T00:00:00"/>
    <s v="ewoolsey"/>
    <s v="beng"/>
    <n v="108722.54"/>
    <s v="CON"/>
    <s v="C"/>
    <s v="Labor"/>
    <s v="TEC"/>
    <m/>
    <s v="JLAB"/>
    <s v="Const"/>
    <s v="DET"/>
    <x v="9"/>
    <m/>
    <m/>
    <m/>
    <m/>
    <m/>
    <m/>
    <m/>
    <m/>
    <m/>
    <n v="15902.18"/>
    <n v="43212.46"/>
    <n v="43212.46"/>
    <n v="6395.44"/>
    <m/>
    <m/>
    <m/>
    <m/>
    <m/>
    <m/>
    <x v="0"/>
    <x v="0"/>
    <m/>
  </r>
  <r>
    <s v=""/>
    <s v=" E1003_14220"/>
    <s v="Staves Development - Middle Layers Labor - Preliminary Design"/>
    <s v="6.10.03.01"/>
    <x v="0"/>
    <d v="2025-04-16T00:00:00"/>
    <d v="2028-02-14T00:00:00"/>
    <s v="ewoolsey"/>
    <s v="beng"/>
    <n v="14819.82"/>
    <s v="EDIA"/>
    <s v="C"/>
    <s v="Labor"/>
    <s v="TEC"/>
    <m/>
    <s v="JLAB"/>
    <s v="PED"/>
    <s v="DET"/>
    <x v="11"/>
    <m/>
    <m/>
    <m/>
    <m/>
    <m/>
    <m/>
    <m/>
    <m/>
    <m/>
    <n v="2452.5"/>
    <n v="5240.3900000000003"/>
    <n v="5240.3900000000003"/>
    <n v="1886.54"/>
    <m/>
    <m/>
    <m/>
    <m/>
    <m/>
    <m/>
    <x v="0"/>
    <x v="0"/>
    <m/>
  </r>
  <r>
    <s v=""/>
    <s v=" E1003_14380"/>
    <s v="Module (Vertex, Stave, Disk) Fabrication - Module Fabrication Labor"/>
    <s v="6.10.03.01"/>
    <x v="3"/>
    <d v="2026-01-12T00:00:00"/>
    <d v="2028-06-08T00:00:00"/>
    <s v="ewoolsey"/>
    <s v="beng"/>
    <n v="246201.63"/>
    <s v="CON"/>
    <s v="C"/>
    <s v="Labor"/>
    <s v="TEC"/>
    <m/>
    <s v="JLAB"/>
    <s v="Const"/>
    <s v="DET"/>
    <x v="9"/>
    <m/>
    <m/>
    <m/>
    <m/>
    <m/>
    <m/>
    <m/>
    <m/>
    <m/>
    <m/>
    <n v="74594.2"/>
    <n v="101904.65"/>
    <n v="69702.78"/>
    <m/>
    <m/>
    <m/>
    <m/>
    <m/>
    <m/>
    <x v="0"/>
    <x v="0"/>
    <m/>
  </r>
  <r>
    <s v=""/>
    <s v=" E1003_14600"/>
    <s v="Power Systems Development - Power - Multiplexing Boards Labor"/>
    <s v="6.10.03.01"/>
    <x v="0"/>
    <d v="2024-10-02T00:00:00"/>
    <d v="2026-12-21T00:00:00"/>
    <s v="ewoolsey"/>
    <s v="beng"/>
    <n v="29797.15"/>
    <s v="CON"/>
    <s v="C"/>
    <s v="Labor"/>
    <s v="TEC"/>
    <m/>
    <s v="JLAB"/>
    <s v="Const"/>
    <s v="DET"/>
    <x v="9"/>
    <m/>
    <m/>
    <m/>
    <m/>
    <m/>
    <m/>
    <m/>
    <m/>
    <m/>
    <n v="13416.8"/>
    <n v="13470.68"/>
    <n v="2909.67"/>
    <m/>
    <m/>
    <m/>
    <m/>
    <m/>
    <m/>
    <m/>
    <x v="0"/>
    <x v="0"/>
    <m/>
  </r>
  <r>
    <s v=""/>
    <s v=" E1003_14580"/>
    <s v="Power Systems Development - Power - Readout Labor"/>
    <s v="6.10.03.01"/>
    <x v="0"/>
    <d v="2024-10-02T00:00:00"/>
    <d v="2026-12-21T00:00:00"/>
    <s v="ewoolsey"/>
    <s v="beng"/>
    <n v="29797.15"/>
    <s v="CON"/>
    <s v="C"/>
    <s v="Labor"/>
    <s v="TEC"/>
    <m/>
    <s v="JLAB"/>
    <s v="Const"/>
    <s v="DET"/>
    <x v="9"/>
    <m/>
    <m/>
    <m/>
    <m/>
    <m/>
    <m/>
    <m/>
    <m/>
    <m/>
    <n v="13416.8"/>
    <n v="13470.68"/>
    <n v="2909.67"/>
    <m/>
    <m/>
    <m/>
    <m/>
    <m/>
    <m/>
    <m/>
    <x v="0"/>
    <x v="0"/>
    <m/>
  </r>
  <r>
    <s v=""/>
    <s v=" E1003_14560"/>
    <s v="Power Systems Development - Power - Silicon Labor"/>
    <s v="6.10.03.01"/>
    <x v="0"/>
    <d v="2024-10-02T00:00:00"/>
    <d v="2027-10-07T00:00:00"/>
    <s v="ewoolsey"/>
    <s v="beng"/>
    <n v="98984.8"/>
    <s v="CON"/>
    <s v="C"/>
    <s v="Labor"/>
    <s v="TEC"/>
    <m/>
    <s v="JLAB"/>
    <s v="Const"/>
    <s v="DET"/>
    <x v="9"/>
    <m/>
    <m/>
    <m/>
    <m/>
    <m/>
    <m/>
    <m/>
    <m/>
    <m/>
    <n v="32688.61"/>
    <n v="32819.89"/>
    <n v="32819.89"/>
    <n v="656.4"/>
    <m/>
    <m/>
    <m/>
    <m/>
    <m/>
    <m/>
    <x v="0"/>
    <x v="0"/>
    <m/>
  </r>
  <r>
    <s v=""/>
    <s v=" E1003_14100"/>
    <s v="Silicon Development - Probe Testing - Staves and Disks Labor - Preliminary Design"/>
    <s v="6.10.03.01"/>
    <x v="3"/>
    <d v="2025-10-06T00:00:00"/>
    <d v="2027-07-02T00:00:00"/>
    <s v="ewoolsey"/>
    <s v="beng"/>
    <n v="4356.3"/>
    <s v="EDIA"/>
    <s v="C"/>
    <s v="Labor"/>
    <s v="TEC"/>
    <m/>
    <s v="JLAB"/>
    <s v="PED"/>
    <s v="DET"/>
    <x v="11"/>
    <m/>
    <m/>
    <m/>
    <m/>
    <m/>
    <m/>
    <m/>
    <m/>
    <m/>
    <m/>
    <n v="2473.5700000000002"/>
    <n v="1882.72"/>
    <m/>
    <m/>
    <m/>
    <m/>
    <m/>
    <m/>
    <m/>
    <x v="0"/>
    <x v="0"/>
    <m/>
  </r>
  <r>
    <s v=""/>
    <s v=" E1003_14540"/>
    <s v="Readout Development - Readout Labor"/>
    <s v="6.10.03.01"/>
    <x v="0"/>
    <d v="2025-06-25T00:00:00"/>
    <d v="2028-06-29T00:00:00"/>
    <s v="ewoolsey"/>
    <s v="beng"/>
    <n v="272590.82"/>
    <s v="CON"/>
    <s v="C"/>
    <s v="Labor"/>
    <s v="TEC"/>
    <m/>
    <s v="JLAB"/>
    <s v="Const"/>
    <s v="DET"/>
    <x v="9"/>
    <m/>
    <m/>
    <m/>
    <m/>
    <m/>
    <m/>
    <m/>
    <m/>
    <m/>
    <n v="24583.79"/>
    <n v="90381.57"/>
    <n v="90381.57"/>
    <n v="67243.89"/>
    <m/>
    <m/>
    <m/>
    <m/>
    <m/>
    <m/>
    <x v="0"/>
    <x v="0"/>
    <m/>
  </r>
  <r>
    <s v=""/>
    <s v=" E1003_14690"/>
    <s v="Services Development - Services - Environment Monitoring Labor"/>
    <s v="6.10.03.01"/>
    <x v="0"/>
    <d v="2025-10-01T00:00:00"/>
    <d v="2028-03-06T00:00:00"/>
    <s v="ewoolsey"/>
    <s v="beng"/>
    <n v="32552.86"/>
    <s v="CON"/>
    <s v="C"/>
    <s v="Labor"/>
    <s v="TEC"/>
    <m/>
    <s v="JLAB"/>
    <s v="Const"/>
    <s v="DET"/>
    <x v="9"/>
    <m/>
    <m/>
    <m/>
    <m/>
    <m/>
    <m/>
    <m/>
    <m/>
    <m/>
    <m/>
    <n v="13473.86"/>
    <n v="13473.86"/>
    <n v="5605.13"/>
    <m/>
    <m/>
    <m/>
    <m/>
    <m/>
    <m/>
    <x v="0"/>
    <x v="0"/>
    <m/>
  </r>
  <r>
    <s v=""/>
    <s v=" E1003_14650"/>
    <s v="Services Development - Services - Power Cable Labor"/>
    <s v="6.10.03.01"/>
    <x v="0"/>
    <d v="2027-12-21T00:00:00"/>
    <d v="1930-06-11T00:00:00"/>
    <s v="ewoolsey"/>
    <s v="beng"/>
    <n v="46012.52"/>
    <s v="CON"/>
    <s v="C"/>
    <s v="Labor"/>
    <s v="TEC"/>
    <m/>
    <s v="JLAB"/>
    <s v="Const"/>
    <s v="DET"/>
    <x v="9"/>
    <m/>
    <m/>
    <m/>
    <m/>
    <m/>
    <m/>
    <m/>
    <m/>
    <m/>
    <m/>
    <m/>
    <m/>
    <n v="14643.73"/>
    <n v="18509.080000000002"/>
    <n v="12859.72"/>
    <m/>
    <m/>
    <m/>
    <m/>
    <x v="0"/>
    <x v="0"/>
    <m/>
  </r>
  <r>
    <s v=""/>
    <s v=" E1003_14670"/>
    <s v="Services Development - Services - Signal Cable Labor"/>
    <s v="6.10.03.01"/>
    <x v="0"/>
    <d v="2025-10-01T00:00:00"/>
    <d v="2028-03-27T00:00:00"/>
    <s v="ewoolsey"/>
    <s v="beng"/>
    <n v="108313.66"/>
    <s v="CON"/>
    <s v="C"/>
    <s v="Labor"/>
    <s v="TEC"/>
    <m/>
    <s v="JLAB"/>
    <s v="Const"/>
    <s v="DET"/>
    <x v="9"/>
    <m/>
    <m/>
    <m/>
    <m/>
    <m/>
    <m/>
    <m/>
    <m/>
    <m/>
    <m/>
    <n v="43745.42"/>
    <n v="43745.42"/>
    <n v="20822.82"/>
    <m/>
    <m/>
    <m/>
    <m/>
    <m/>
    <m/>
    <x v="0"/>
    <x v="0"/>
    <m/>
  </r>
  <r>
    <s v=""/>
    <s v=" E1003_14620"/>
    <s v="Slow Control Systems Development - Slow Control Labor"/>
    <s v="6.10.03.01"/>
    <x v="0"/>
    <d v="2024-10-02T00:00:00"/>
    <d v="2027-12-20T00:00:00"/>
    <s v="ewoolsey"/>
    <s v="beng"/>
    <n v="60468.43"/>
    <s v="CON"/>
    <s v="C"/>
    <s v="Labor"/>
    <s v="TEC"/>
    <m/>
    <s v="JLAB"/>
    <s v="Const"/>
    <s v="DET"/>
    <x v="9"/>
    <m/>
    <m/>
    <m/>
    <m/>
    <m/>
    <m/>
    <m/>
    <m/>
    <m/>
    <n v="18773.86"/>
    <n v="18849.259999999998"/>
    <n v="18849.259999999998"/>
    <n v="3996.04"/>
    <m/>
    <m/>
    <m/>
    <m/>
    <m/>
    <m/>
    <x v="0"/>
    <x v="0"/>
    <m/>
  </r>
  <r>
    <s v=""/>
    <s v=" E1003_14160"/>
    <s v="Staves Development - Vertexing Layers Labor - Preliminary Design"/>
    <s v="6.10.03.01"/>
    <x v="0"/>
    <d v="2025-03-26T00:00:00"/>
    <d v="2027-09-01T00:00:00"/>
    <s v="ewoolsey"/>
    <s v="beng"/>
    <n v="4322.01"/>
    <s v="EDIA"/>
    <s v="C"/>
    <s v="Labor"/>
    <s v="TEC"/>
    <m/>
    <s v="JLAB"/>
    <s v="PED"/>
    <s v="DET"/>
    <x v="11"/>
    <m/>
    <m/>
    <m/>
    <m/>
    <m/>
    <m/>
    <m/>
    <m/>
    <m/>
    <n v="932.2"/>
    <n v="1765.52"/>
    <n v="1624.28"/>
    <m/>
    <m/>
    <m/>
    <m/>
    <m/>
    <m/>
    <m/>
    <x v="0"/>
    <x v="0"/>
    <m/>
  </r>
  <r>
    <s v=""/>
    <s v=" E1003_14060"/>
    <s v="Silicon Development - Wafer - Staves and Disks Labor - Preliminary Design"/>
    <s v="6.10.03.01"/>
    <x v="3"/>
    <d v="2025-04-01T00:00:00"/>
    <d v="2027-03-31T00:00:00"/>
    <s v="ewoolsey"/>
    <s v="beng"/>
    <n v="21499.759999999998"/>
    <s v="EDIA"/>
    <s v="C"/>
    <s v="Labor"/>
    <s v="TEC"/>
    <m/>
    <s v="JLAB"/>
    <s v="PED"/>
    <s v="DET"/>
    <x v="11"/>
    <m/>
    <m/>
    <m/>
    <m/>
    <m/>
    <m/>
    <m/>
    <m/>
    <m/>
    <n v="5503.94"/>
    <n v="10749.88"/>
    <n v="5245.94"/>
    <m/>
    <m/>
    <m/>
    <m/>
    <m/>
    <m/>
    <m/>
    <x v="0"/>
    <x v="0"/>
    <m/>
  </r>
  <r>
    <s v=""/>
    <s v=" E1003_10600"/>
    <s v="Silicon Development - Wafer - Vertex Labor - Preliminary Design"/>
    <s v="6.10.03.01"/>
    <x v="3"/>
    <d v="2025-04-01T00:00:00"/>
    <d v="2025-10-03T00:00:00"/>
    <s v="ewoolsey"/>
    <s v="beng"/>
    <n v="8356.2999999999993"/>
    <s v="EDIA"/>
    <s v="C"/>
    <s v="Labor"/>
    <s v="TEC"/>
    <m/>
    <s v="JLAB"/>
    <s v="PED"/>
    <s v="DET"/>
    <x v="11"/>
    <m/>
    <m/>
    <m/>
    <m/>
    <m/>
    <m/>
    <m/>
    <m/>
    <m/>
    <n v="8164.93"/>
    <n v="191.37"/>
    <m/>
    <m/>
    <m/>
    <m/>
    <m/>
    <m/>
    <m/>
    <m/>
    <x v="0"/>
    <x v="0"/>
    <m/>
  </r>
  <r>
    <s v=""/>
    <s v=" E1003_15440"/>
    <s v="Inner Barrel Gas Tracking - Install, Integration and Testing - Detector assembly"/>
    <s v="6.10.03.02"/>
    <x v="3"/>
    <d v="2027-07-30T00:00:00"/>
    <d v="2027-12-23T00:00:00"/>
    <s v="ewoolsey"/>
    <s v="beng"/>
    <n v="135119.12"/>
    <s v="CON"/>
    <s v="C"/>
    <s v="Labor"/>
    <s v="TEC"/>
    <m/>
    <s v="JLAB"/>
    <s v="Const"/>
    <s v="DET"/>
    <x v="8"/>
    <s v="P.S050"/>
    <m/>
    <m/>
    <m/>
    <m/>
    <m/>
    <m/>
    <m/>
    <m/>
    <m/>
    <m/>
    <n v="59452.41"/>
    <n v="75666.710000000006"/>
    <m/>
    <m/>
    <m/>
    <m/>
    <m/>
    <m/>
    <x v="0"/>
    <x v="0"/>
    <m/>
  </r>
  <r>
    <s v=""/>
    <s v=" E1003_15450"/>
    <s v="Outer Barrel Gas Tracking - Install, Integration and Testing - Detector assembly"/>
    <s v="6.10.03.02"/>
    <x v="3"/>
    <d v="2026-10-26T00:00:00"/>
    <d v="2027-02-23T00:00:00"/>
    <s v="ewoolsey"/>
    <s v="beng"/>
    <n v="132886.63"/>
    <s v="CON"/>
    <s v="C"/>
    <s v="Labor"/>
    <s v="TEC"/>
    <m/>
    <s v="JLAB"/>
    <s v="Const"/>
    <s v="DET"/>
    <x v="8"/>
    <s v="P.S050"/>
    <m/>
    <m/>
    <m/>
    <m/>
    <m/>
    <m/>
    <m/>
    <m/>
    <m/>
    <m/>
    <n v="132886.63"/>
    <m/>
    <m/>
    <m/>
    <m/>
    <m/>
    <m/>
    <m/>
    <x v="0"/>
    <x v="0"/>
    <m/>
  </r>
  <r>
    <s v=""/>
    <s v=" E1003_15400"/>
    <s v="Inner Barrel Gas Tracking - Install, Integration and Testing - Detector assembly tooling"/>
    <s v="6.10.03.02"/>
    <x v="0"/>
    <d v="2027-05-05T00:00:00"/>
    <d v="2027-07-29T00:00:00"/>
    <s v="ewoolsey"/>
    <s v="beng"/>
    <n v="44295.54"/>
    <s v="CON"/>
    <s v="C"/>
    <s v="Labor"/>
    <s v="TEC"/>
    <m/>
    <s v="JLAB"/>
    <s v="Const"/>
    <s v="DET"/>
    <x v="8"/>
    <s v="B"/>
    <m/>
    <m/>
    <m/>
    <m/>
    <m/>
    <m/>
    <m/>
    <m/>
    <m/>
    <m/>
    <n v="44295.54"/>
    <m/>
    <m/>
    <m/>
    <m/>
    <m/>
    <m/>
    <m/>
    <x v="0"/>
    <x v="0"/>
    <m/>
  </r>
  <r>
    <s v=""/>
    <s v=" E1003_15410"/>
    <s v="Outer Barrel Gas Tracking - Install, Integration and Testing - Detector assembly tooling"/>
    <s v="6.10.03.02"/>
    <x v="0"/>
    <d v="2026-07-30T00:00:00"/>
    <d v="2026-10-23T00:00:00"/>
    <s v="ewoolsey"/>
    <s v="beng"/>
    <n v="43349.42"/>
    <s v="CON"/>
    <s v="C"/>
    <s v="Labor"/>
    <s v="TEC"/>
    <m/>
    <s v="JLAB"/>
    <s v="Const"/>
    <s v="DET"/>
    <x v="8"/>
    <s v="B"/>
    <m/>
    <m/>
    <m/>
    <m/>
    <m/>
    <m/>
    <m/>
    <m/>
    <m/>
    <n v="31789.58"/>
    <n v="11559.85"/>
    <m/>
    <m/>
    <m/>
    <m/>
    <m/>
    <m/>
    <m/>
    <x v="0"/>
    <x v="0"/>
    <m/>
  </r>
  <r>
    <s v=""/>
    <s v=" E1003_15480"/>
    <s v="Inner Barrel Gas Tracking - Install, Integration and Testing - Electronics integration"/>
    <s v="6.10.03.02"/>
    <x v="0"/>
    <d v="2027-12-27T00:00:00"/>
    <d v="2028-04-19T00:00:00"/>
    <s v="ewoolsey"/>
    <s v="beng"/>
    <n v="45624.41"/>
    <s v="CON"/>
    <s v="C"/>
    <s v="Labor"/>
    <s v="TEC"/>
    <m/>
    <s v="JLAB"/>
    <s v="Const"/>
    <s v="DET"/>
    <x v="8"/>
    <s v="A.PP006"/>
    <m/>
    <m/>
    <m/>
    <m/>
    <m/>
    <m/>
    <m/>
    <m/>
    <m/>
    <m/>
    <m/>
    <n v="45624.41"/>
    <m/>
    <m/>
    <m/>
    <m/>
    <m/>
    <m/>
    <x v="0"/>
    <x v="0"/>
    <m/>
  </r>
  <r>
    <s v=""/>
    <s v=" E1003_15490"/>
    <s v="Outer Barrel Gas Tracking - Install, Integration and Testing - Electronics integration"/>
    <s v="6.10.03.02"/>
    <x v="0"/>
    <d v="2027-02-24T00:00:00"/>
    <d v="2027-04-20T00:00:00"/>
    <s v="ewoolsey"/>
    <s v="beng"/>
    <n v="44295.54"/>
    <s v="CON"/>
    <s v="C"/>
    <s v="Labor"/>
    <s v="TEC"/>
    <m/>
    <s v="JLAB"/>
    <s v="Const"/>
    <s v="DET"/>
    <x v="8"/>
    <s v="A.PP006"/>
    <m/>
    <m/>
    <m/>
    <m/>
    <m/>
    <m/>
    <m/>
    <m/>
    <m/>
    <m/>
    <n v="44295.54"/>
    <m/>
    <m/>
    <m/>
    <m/>
    <m/>
    <m/>
    <m/>
    <x v="0"/>
    <x v="0"/>
    <m/>
  </r>
  <r>
    <s v=""/>
    <s v=" E1003_15397"/>
    <s v="Outer Barrel Gas Tracking - Install, Integration and Testing - Gas System - Assembly"/>
    <s v="6.10.03.02"/>
    <x v="0"/>
    <d v="2026-07-01T00:00:00"/>
    <d v="2026-08-12T00:00:00"/>
    <s v="ewoolsey"/>
    <s v="beng"/>
    <n v="2150.27"/>
    <s v="CON"/>
    <s v="C"/>
    <s v="Labor"/>
    <s v="TEC"/>
    <m/>
    <s v="JLAB"/>
    <s v="Const"/>
    <s v="DET"/>
    <x v="8"/>
    <m/>
    <m/>
    <m/>
    <m/>
    <m/>
    <m/>
    <m/>
    <m/>
    <m/>
    <m/>
    <n v="2150.27"/>
    <m/>
    <m/>
    <m/>
    <m/>
    <m/>
    <m/>
    <m/>
    <m/>
    <x v="0"/>
    <x v="0"/>
    <m/>
  </r>
  <r>
    <s v=""/>
    <s v=" E1003_15398"/>
    <s v="Outer Barrel Gas Tracking - Install, Integration and Testing - Gas System - Installation"/>
    <s v="6.10.03.02"/>
    <x v="0"/>
    <d v="2026-08-13T00:00:00"/>
    <d v="2027-05-04T00:00:00"/>
    <s v="ewoolsey"/>
    <s v="beng"/>
    <n v="4405.18"/>
    <s v="CON"/>
    <s v="C"/>
    <s v="Labor"/>
    <s v="TEC"/>
    <m/>
    <s v="JLAB"/>
    <s v="Const"/>
    <s v="DET"/>
    <x v="8"/>
    <m/>
    <m/>
    <m/>
    <m/>
    <m/>
    <m/>
    <m/>
    <m/>
    <m/>
    <m/>
    <n v="832.09"/>
    <n v="3573.09"/>
    <m/>
    <m/>
    <m/>
    <m/>
    <m/>
    <m/>
    <m/>
    <x v="0"/>
    <x v="0"/>
    <m/>
  </r>
  <r>
    <s v=""/>
    <s v=" E1003_15520"/>
    <s v="Inner Barrel Gas Tracking - Install, Integration and Testing - Mechanical integration"/>
    <s v="6.10.03.02"/>
    <x v="0"/>
    <d v="2027-12-27T00:00:00"/>
    <d v="2028-04-19T00:00:00"/>
    <s v="ewoolsey"/>
    <s v="beng"/>
    <n v="45624.41"/>
    <s v="CON"/>
    <s v="C"/>
    <s v="Labor"/>
    <s v="TEC"/>
    <m/>
    <s v="JLAB"/>
    <s v="Const"/>
    <s v="DET"/>
    <x v="8"/>
    <s v="P.S050"/>
    <m/>
    <m/>
    <m/>
    <m/>
    <m/>
    <m/>
    <m/>
    <m/>
    <m/>
    <m/>
    <m/>
    <n v="45624.41"/>
    <m/>
    <m/>
    <m/>
    <m/>
    <m/>
    <m/>
    <x v="0"/>
    <x v="0"/>
    <m/>
  </r>
  <r>
    <s v=""/>
    <s v=" E1003_15530"/>
    <s v="Outer Barrel Gas Tracking - Install, Integration and Testing - Mechanical integration"/>
    <s v="6.10.03.02"/>
    <x v="0"/>
    <d v="2027-02-24T00:00:00"/>
    <d v="2027-04-20T00:00:00"/>
    <s v="ewoolsey"/>
    <s v="beng"/>
    <n v="44295.54"/>
    <s v="CON"/>
    <s v="C"/>
    <s v="Labor"/>
    <s v="TEC"/>
    <m/>
    <s v="JLAB"/>
    <s v="Const"/>
    <s v="DET"/>
    <x v="8"/>
    <s v="P.S050"/>
    <m/>
    <m/>
    <m/>
    <m/>
    <m/>
    <m/>
    <m/>
    <m/>
    <m/>
    <m/>
    <n v="44295.54"/>
    <m/>
    <m/>
    <m/>
    <m/>
    <m/>
    <m/>
    <m/>
    <x v="0"/>
    <x v="0"/>
    <m/>
  </r>
  <r>
    <s v=""/>
    <s v=" E1003_14920"/>
    <s v="Inner Barrel Gas Tracking - Design and Prototyping - Prototype component purchase: detector frames"/>
    <s v="6.10.03.02"/>
    <x v="3"/>
    <d v="2024-01-02T00:00:00"/>
    <d v="2024-04-24T00:00:00"/>
    <s v="ewoolsey"/>
    <s v="beng"/>
    <n v="8107.34"/>
    <s v="EDIA"/>
    <s v="C"/>
    <s v="Labor"/>
    <s v="TEC"/>
    <m/>
    <s v="JLAB"/>
    <s v="PED"/>
    <s v="DET"/>
    <x v="6"/>
    <s v="B"/>
    <m/>
    <m/>
    <m/>
    <m/>
    <m/>
    <m/>
    <m/>
    <n v="8107.34"/>
    <m/>
    <m/>
    <m/>
    <m/>
    <m/>
    <m/>
    <m/>
    <m/>
    <m/>
    <m/>
    <x v="0"/>
    <x v="0"/>
    <m/>
  </r>
  <r>
    <s v=""/>
    <s v=" E1003_14930"/>
    <s v="Outer Barrel Gas Tracking - Design and Prototyping - Prototype component purchase: detector frames"/>
    <s v="6.10.03.02"/>
    <x v="3"/>
    <d v="2024-01-02T00:00:00"/>
    <d v="2024-03-27T00:00:00"/>
    <s v="ewoolsey"/>
    <s v="beng"/>
    <n v="8107.34"/>
    <s v="EDIA"/>
    <s v="C"/>
    <s v="Labor"/>
    <s v="TEC"/>
    <m/>
    <s v="JLAB"/>
    <s v="PED"/>
    <s v="DET"/>
    <x v="6"/>
    <s v="B"/>
    <m/>
    <m/>
    <m/>
    <m/>
    <m/>
    <m/>
    <m/>
    <n v="8107.34"/>
    <m/>
    <m/>
    <m/>
    <m/>
    <m/>
    <m/>
    <m/>
    <m/>
    <m/>
    <m/>
    <x v="0"/>
    <x v="0"/>
    <m/>
  </r>
  <r>
    <s v=""/>
    <s v=" E1003_14960"/>
    <s v="Inner Barrel Gas Tracking - Design and Prototyping - Prototype component purchase: other material"/>
    <s v="6.10.03.02"/>
    <x v="0"/>
    <d v="2024-01-02T00:00:00"/>
    <d v="2024-04-24T00:00:00"/>
    <s v="ewoolsey"/>
    <s v="beng"/>
    <n v="8107.34"/>
    <s v="EDIA"/>
    <s v="C"/>
    <s v="Labor"/>
    <s v="TEC"/>
    <m/>
    <s v="JLAB"/>
    <s v="PED"/>
    <s v="DET"/>
    <x v="6"/>
    <s v="B"/>
    <m/>
    <m/>
    <m/>
    <m/>
    <m/>
    <m/>
    <m/>
    <n v="8107.34"/>
    <m/>
    <m/>
    <m/>
    <m/>
    <m/>
    <m/>
    <m/>
    <m/>
    <m/>
    <m/>
    <x v="0"/>
    <x v="0"/>
    <m/>
  </r>
  <r>
    <s v=""/>
    <s v=" E1003_14970"/>
    <s v="Outer Barrel Gas Tracking - Design and Prototyping - Prototype component purchase: other material"/>
    <s v="6.10.03.02"/>
    <x v="0"/>
    <d v="2024-01-02T00:00:00"/>
    <d v="2024-03-27T00:00:00"/>
    <s v="ewoolsey"/>
    <s v="beng"/>
    <n v="8107.34"/>
    <s v="EDIA"/>
    <s v="C"/>
    <s v="Labor"/>
    <s v="TEC"/>
    <m/>
    <s v="JLAB"/>
    <s v="PED"/>
    <s v="DET"/>
    <x v="6"/>
    <s v="B"/>
    <m/>
    <m/>
    <m/>
    <m/>
    <m/>
    <m/>
    <m/>
    <n v="8107.34"/>
    <m/>
    <m/>
    <m/>
    <m/>
    <m/>
    <m/>
    <m/>
    <m/>
    <m/>
    <m/>
    <x v="0"/>
    <x v="0"/>
    <m/>
  </r>
  <r>
    <s v=""/>
    <s v=" E1003_14880"/>
    <s v="Inner Barrel Gas Tracking - Design and Prototyping - Prototype component purchase: uRwell foils"/>
    <s v="6.10.03.02"/>
    <x v="3"/>
    <d v="2024-01-02T00:00:00"/>
    <d v="2024-04-24T00:00:00"/>
    <s v="ewoolsey"/>
    <s v="beng"/>
    <n v="8107.34"/>
    <s v="EDIA"/>
    <s v="C"/>
    <s v="Labor"/>
    <s v="TEC"/>
    <m/>
    <s v="JLAB"/>
    <s v="PED"/>
    <s v="DET"/>
    <x v="6"/>
    <s v="B"/>
    <m/>
    <m/>
    <m/>
    <m/>
    <m/>
    <m/>
    <m/>
    <n v="8107.34"/>
    <m/>
    <m/>
    <m/>
    <m/>
    <m/>
    <m/>
    <m/>
    <m/>
    <m/>
    <m/>
    <x v="0"/>
    <x v="0"/>
    <m/>
  </r>
  <r>
    <s v=""/>
    <s v=" E1003_14890"/>
    <s v="Outer Barrel Gas Tracking - Design and Prototyping - Prototype component purchase: uRwell foils"/>
    <s v="6.10.03.02"/>
    <x v="3"/>
    <d v="2024-01-02T00:00:00"/>
    <d v="2024-03-27T00:00:00"/>
    <s v="ewoolsey"/>
    <s v="beng"/>
    <n v="8107.34"/>
    <s v="EDIA"/>
    <s v="C"/>
    <s v="Labor"/>
    <s v="TEC"/>
    <m/>
    <s v="JLAB"/>
    <s v="PED"/>
    <s v="DET"/>
    <x v="6"/>
    <s v="P.S050"/>
    <m/>
    <m/>
    <m/>
    <m/>
    <m/>
    <m/>
    <m/>
    <n v="8107.34"/>
    <m/>
    <m/>
    <m/>
    <m/>
    <m/>
    <m/>
    <m/>
    <m/>
    <m/>
    <m/>
    <x v="0"/>
    <x v="0"/>
    <m/>
  </r>
  <r>
    <s v=""/>
    <s v=" E1003_15030"/>
    <s v="Outer Barrel Gas Tracking - Design and Prototyping - Prototype module assembly"/>
    <s v="6.10.03.02"/>
    <x v="0"/>
    <d v="2024-03-28T00:00:00"/>
    <d v="2024-05-22T00:00:00"/>
    <s v="ewoolsey"/>
    <s v="beng"/>
    <n v="81073.39"/>
    <s v="EDIA"/>
    <s v="C"/>
    <s v="Labor"/>
    <s v="TEC"/>
    <m/>
    <s v="JLAB"/>
    <s v="PED"/>
    <s v="DET"/>
    <x v="6"/>
    <s v="P.S050"/>
    <m/>
    <m/>
    <m/>
    <m/>
    <m/>
    <m/>
    <m/>
    <n v="81073.39"/>
    <m/>
    <m/>
    <m/>
    <m/>
    <m/>
    <m/>
    <m/>
    <m/>
    <m/>
    <m/>
    <x v="0"/>
    <x v="0"/>
    <m/>
  </r>
  <r>
    <s v=""/>
    <s v=" E1003_15000"/>
    <s v="Inner Barrel Gas Tracking - Design and Prototyping - Prototype module assembly (Make 1)"/>
    <s v="6.10.03.02"/>
    <x v="0"/>
    <d v="2024-04-25T00:00:00"/>
    <d v="2024-07-19T00:00:00"/>
    <s v="ewoolsey"/>
    <s v="beng"/>
    <n v="40536.699999999997"/>
    <s v="EDIA"/>
    <s v="C"/>
    <s v="Labor"/>
    <s v="TEC"/>
    <m/>
    <s v="JLAB"/>
    <s v="PED"/>
    <s v="DET"/>
    <x v="6"/>
    <s v="B"/>
    <m/>
    <m/>
    <m/>
    <m/>
    <m/>
    <m/>
    <m/>
    <n v="40536.699999999997"/>
    <m/>
    <m/>
    <m/>
    <m/>
    <m/>
    <m/>
    <m/>
    <m/>
    <m/>
    <m/>
    <x v="0"/>
    <x v="0"/>
    <m/>
  </r>
  <r>
    <s v=""/>
    <s v=" E1003_14860"/>
    <s v="Inner Barrel Gas Tracking - Design and Prototyping - Prototype module design"/>
    <s v="6.10.03.02"/>
    <x v="0"/>
    <d v="2023-10-02T00:00:00"/>
    <d v="2023-12-29T00:00:00"/>
    <s v="ewoolsey"/>
    <s v="beng"/>
    <n v="20268.349999999999"/>
    <s v="EDIA"/>
    <s v="C"/>
    <s v="Labor"/>
    <s v="TEC"/>
    <m/>
    <s v="JLAB"/>
    <s v="PED"/>
    <s v="DET"/>
    <x v="6"/>
    <s v="B"/>
    <m/>
    <m/>
    <m/>
    <m/>
    <m/>
    <m/>
    <m/>
    <n v="20268.349999999999"/>
    <m/>
    <m/>
    <m/>
    <m/>
    <m/>
    <m/>
    <m/>
    <m/>
    <m/>
    <m/>
    <x v="0"/>
    <x v="0"/>
    <m/>
  </r>
  <r>
    <s v=""/>
    <s v=" E1003_15240"/>
    <s v="Inner Barrel Gas Tracking - Procurements - Rack, LV, HV, Crates, Cable Purchase Ready for Installation"/>
    <s v="6.10.03.02"/>
    <x v="3"/>
    <d v="2026-05-05T00:00:00"/>
    <d v="2026-12-23T00:00:00"/>
    <s v="ewoolsey"/>
    <s v="beng"/>
    <n v="43456.94"/>
    <s v="CON"/>
    <s v="C"/>
    <s v="Labor"/>
    <s v="TEC"/>
    <m/>
    <s v="JLAB"/>
    <s v="Const"/>
    <s v="DET"/>
    <x v="9"/>
    <s v="P.S050"/>
    <m/>
    <m/>
    <m/>
    <m/>
    <m/>
    <m/>
    <m/>
    <m/>
    <m/>
    <n v="28247.01"/>
    <n v="15209.93"/>
    <m/>
    <m/>
    <m/>
    <m/>
    <m/>
    <m/>
    <m/>
    <x v="0"/>
    <x v="0"/>
    <m/>
  </r>
  <r>
    <s v=""/>
    <s v=" E1003_15250"/>
    <s v="Outer Barrel Gas Tracking - Procurements - Rack, LV, HV, Crates, Cable Purchase Ready for Installation"/>
    <s v="6.10.03.02"/>
    <x v="3"/>
    <d v="2026-04-07T00:00:00"/>
    <d v="2026-07-29T00:00:00"/>
    <s v="ewoolsey"/>
    <s v="beng"/>
    <n v="43005.38"/>
    <s v="CON"/>
    <s v="C"/>
    <s v="Labor"/>
    <s v="TEC"/>
    <m/>
    <s v="JLAB"/>
    <s v="Const"/>
    <s v="DET"/>
    <x v="9"/>
    <s v="P.S050"/>
    <m/>
    <m/>
    <m/>
    <m/>
    <m/>
    <m/>
    <m/>
    <m/>
    <m/>
    <n v="43005.38"/>
    <m/>
    <m/>
    <m/>
    <m/>
    <m/>
    <m/>
    <m/>
    <m/>
    <x v="0"/>
    <x v="0"/>
    <m/>
  </r>
  <r>
    <s v=""/>
    <s v=" E1003_15115"/>
    <s v="Inner Barrel Gas Tracking - Slow Controls"/>
    <s v="6.10.03.02"/>
    <x v="3"/>
    <d v="2024-11-14T00:00:00"/>
    <d v="2025-02-12T00:00:00"/>
    <s v="ewoolsey"/>
    <s v="beng"/>
    <n v="12525.84"/>
    <s v="EDIA"/>
    <s v="C"/>
    <s v="Labor"/>
    <s v="TEC"/>
    <m/>
    <s v="JLAB"/>
    <s v="PED"/>
    <s v="DET"/>
    <x v="9"/>
    <m/>
    <m/>
    <m/>
    <m/>
    <m/>
    <m/>
    <m/>
    <m/>
    <m/>
    <n v="12525.84"/>
    <m/>
    <m/>
    <m/>
    <m/>
    <m/>
    <m/>
    <m/>
    <m/>
    <m/>
    <x v="0"/>
    <x v="0"/>
    <m/>
  </r>
  <r>
    <s v=""/>
    <s v=" E1003_15120"/>
    <s v="Outer Barrel Gas Tracking - Slow Controls"/>
    <s v="6.10.03.02"/>
    <x v="3"/>
    <d v="2024-08-19T00:00:00"/>
    <d v="2024-10-15T00:00:00"/>
    <s v="ewoolsey"/>
    <s v="beng"/>
    <n v="12252.22"/>
    <s v="EDIA"/>
    <s v="C"/>
    <s v="Labor"/>
    <s v="TEC"/>
    <m/>
    <s v="JLAB"/>
    <s v="PED"/>
    <s v="DET"/>
    <x v="9"/>
    <m/>
    <m/>
    <m/>
    <m/>
    <m/>
    <m/>
    <m/>
    <m/>
    <n v="9189.16"/>
    <n v="3063.05"/>
    <m/>
    <m/>
    <m/>
    <m/>
    <m/>
    <m/>
    <m/>
    <m/>
    <m/>
    <x v="0"/>
    <x v="0"/>
    <m/>
  </r>
  <r>
    <s v=""/>
    <s v=" E1003_15160"/>
    <s v="Outer Barrel Gas Tracking - Design and Prototyping - Support Structure Prototyping"/>
    <s v="6.10.03.02"/>
    <x v="3"/>
    <d v="2024-07-22T00:00:00"/>
    <d v="2024-10-15T00:00:00"/>
    <s v="ewoolsey"/>
    <s v="beng"/>
    <n v="81478.759999999995"/>
    <s v="EDIA"/>
    <s v="C"/>
    <s v="Labor"/>
    <s v="TEC"/>
    <m/>
    <s v="JLAB"/>
    <s v="PED"/>
    <s v="DET"/>
    <x v="9"/>
    <s v="B"/>
    <m/>
    <m/>
    <m/>
    <m/>
    <m/>
    <m/>
    <m/>
    <n v="67898.97"/>
    <n v="13579.79"/>
    <m/>
    <m/>
    <m/>
    <m/>
    <m/>
    <m/>
    <m/>
    <m/>
    <m/>
    <x v="0"/>
    <x v="0"/>
    <m/>
  </r>
  <r>
    <s v=""/>
    <s v=" E1003_15140"/>
    <s v="Inner Barrel Gas Tracking - Design and Prototyping - Support Structure Prototyping/Fabrication"/>
    <s v="6.10.03.02"/>
    <x v="3"/>
    <d v="2024-11-14T00:00:00"/>
    <d v="2025-02-12T00:00:00"/>
    <s v="ewoolsey"/>
    <s v="beng"/>
    <n v="41752.800000000003"/>
    <s v="EDIA"/>
    <s v="C"/>
    <s v="Labor"/>
    <s v="TEC"/>
    <m/>
    <s v="JLAB"/>
    <s v="PED"/>
    <s v="DET"/>
    <x v="9"/>
    <s v="B"/>
    <m/>
    <m/>
    <m/>
    <m/>
    <m/>
    <m/>
    <m/>
    <m/>
    <n v="41752.800000000003"/>
    <m/>
    <m/>
    <m/>
    <m/>
    <m/>
    <m/>
    <m/>
    <m/>
    <m/>
    <x v="0"/>
    <x v="0"/>
    <m/>
  </r>
  <r>
    <s v=""/>
    <s v=" E1003_15560"/>
    <s v="Inner Barrel Gas Tracking - Install, Integration and Testing - System testing and qualification"/>
    <s v="6.10.03.02"/>
    <x v="0"/>
    <d v="2028-04-20T00:00:00"/>
    <d v="2028-09-11T00:00:00"/>
    <s v="ewoolsey"/>
    <s v="beng"/>
    <n v="45624.41"/>
    <s v="CON"/>
    <s v="C"/>
    <s v="Labor"/>
    <s v="TEC"/>
    <m/>
    <s v="JLAB"/>
    <s v="Const"/>
    <s v="DET"/>
    <x v="8"/>
    <s v="P.S050"/>
    <m/>
    <m/>
    <m/>
    <m/>
    <m/>
    <m/>
    <m/>
    <m/>
    <m/>
    <m/>
    <m/>
    <n v="45624.41"/>
    <m/>
    <m/>
    <m/>
    <m/>
    <m/>
    <m/>
    <x v="0"/>
    <x v="0"/>
    <m/>
  </r>
  <r>
    <s v=""/>
    <s v=" E1003_15570"/>
    <s v="Outer Barrel Gas Tracking - Install, Integration and Testing - System testing and qualification"/>
    <s v="6.10.03.02"/>
    <x v="0"/>
    <d v="2027-04-21T00:00:00"/>
    <d v="2027-07-15T00:00:00"/>
    <s v="ewoolsey"/>
    <s v="beng"/>
    <n v="44295.54"/>
    <s v="CON"/>
    <s v="C"/>
    <s v="Labor"/>
    <s v="TEC"/>
    <m/>
    <s v="JLAB"/>
    <s v="Const"/>
    <s v="DET"/>
    <x v="8"/>
    <s v="P.S050"/>
    <m/>
    <m/>
    <m/>
    <m/>
    <m/>
    <m/>
    <m/>
    <m/>
    <m/>
    <m/>
    <n v="44295.54"/>
    <m/>
    <m/>
    <m/>
    <m/>
    <m/>
    <m/>
    <m/>
    <x v="0"/>
    <x v="0"/>
    <m/>
  </r>
  <r>
    <s v=""/>
    <s v=" E1003_15600"/>
    <s v="Inner Barrel Gas Tracking - Install, Integration and Testing - Transportation of Detectors"/>
    <s v="6.10.03.02"/>
    <x v="0"/>
    <d v="2028-09-12T00:00:00"/>
    <d v="2028-10-10T00:00:00"/>
    <s v="ewoolsey"/>
    <s v="beng"/>
    <n v="13810.51"/>
    <s v="CON"/>
    <s v="C"/>
    <s v="Labor"/>
    <s v="TEC"/>
    <m/>
    <s v="JLAB"/>
    <s v="Const"/>
    <s v="DET"/>
    <x v="8"/>
    <s v="B"/>
    <m/>
    <m/>
    <m/>
    <m/>
    <m/>
    <m/>
    <m/>
    <m/>
    <m/>
    <m/>
    <m/>
    <n v="9667.36"/>
    <n v="4143.1499999999996"/>
    <m/>
    <m/>
    <m/>
    <m/>
    <m/>
    <x v="0"/>
    <x v="0"/>
    <m/>
  </r>
  <r>
    <s v=""/>
    <s v=" E1003_15610"/>
    <s v="Outer Barrel Gas Tracking - Install, Integration and Testing - Transportation of Detectors"/>
    <s v="6.10.03.02"/>
    <x v="0"/>
    <d v="2027-07-16T00:00:00"/>
    <d v="2027-10-08T00:00:00"/>
    <s v="ewoolsey"/>
    <s v="beng"/>
    <n v="13328.53"/>
    <s v="CON"/>
    <s v="C"/>
    <s v="Labor"/>
    <s v="TEC"/>
    <m/>
    <s v="JLAB"/>
    <s v="Const"/>
    <s v="DET"/>
    <x v="8"/>
    <s v="B"/>
    <m/>
    <m/>
    <m/>
    <m/>
    <m/>
    <m/>
    <m/>
    <m/>
    <m/>
    <m/>
    <n v="11995.68"/>
    <n v="1332.85"/>
    <m/>
    <m/>
    <m/>
    <m/>
    <m/>
    <m/>
    <x v="0"/>
    <x v="0"/>
    <m/>
  </r>
  <r>
    <s v=""/>
    <s v=" E1008_09090"/>
    <s v="Tracking - Inner Gas Barrel Tracking - Slow controls (In Kind)"/>
    <s v="6.10.08"/>
    <x v="0"/>
    <d v="2028-04-27T00:00:00"/>
    <d v="2028-10-18T00:00:00"/>
    <s v="ewoolsey"/>
    <s v="fbarbosa"/>
    <n v="68641.67"/>
    <m/>
    <s v="C"/>
    <s v="Labor"/>
    <s v="TEC"/>
    <m/>
    <s v="JLAB"/>
    <s v="PED"/>
    <s v="DET"/>
    <x v="9"/>
    <m/>
    <m/>
    <m/>
    <m/>
    <m/>
    <m/>
    <m/>
    <m/>
    <m/>
    <m/>
    <m/>
    <m/>
    <n v="61785.85"/>
    <n v="6855.83"/>
    <m/>
    <m/>
    <m/>
    <m/>
    <m/>
    <x v="0"/>
    <x v="0"/>
    <m/>
  </r>
  <r>
    <s v=""/>
    <s v=" E1008_09080"/>
    <s v="Tracking - Inner Gas Barrel Tracking - Rack, LV, HV, crates, cable purchase and Ready for installation (In Kind)"/>
    <s v="6.10.08"/>
    <x v="0"/>
    <d v="2026-12-22T00:00:00"/>
    <d v="2027-09-02T00:00:00"/>
    <s v="ewoolsey"/>
    <s v="fbarbosa"/>
    <n v="44295.54"/>
    <m/>
    <s v="C"/>
    <s v="Labor"/>
    <s v="TEC"/>
    <m/>
    <s v="JLAB"/>
    <s v="PED"/>
    <s v="DET"/>
    <x v="9"/>
    <m/>
    <m/>
    <m/>
    <m/>
    <m/>
    <m/>
    <m/>
    <m/>
    <m/>
    <m/>
    <m/>
    <n v="44295.54"/>
    <m/>
    <m/>
    <m/>
    <m/>
    <m/>
    <m/>
    <m/>
    <x v="0"/>
    <x v="0"/>
    <m/>
  </r>
  <r>
    <s v=""/>
    <s v=" E1008_10375"/>
    <s v="Tracking - Outer Gas Barrel Tracking - Slow controls"/>
    <s v="6.10.08"/>
    <x v="0"/>
    <d v="2029-06-11T00:00:00"/>
    <d v="2029-12-04T00:00:00"/>
    <s v="ewoolsey"/>
    <s v="fbarbosa"/>
    <n v="71247.22"/>
    <m/>
    <s v="C"/>
    <s v="Labor"/>
    <s v="TEC"/>
    <m/>
    <s v="JLAB"/>
    <s v="Const"/>
    <s v="DET"/>
    <x v="9"/>
    <m/>
    <m/>
    <m/>
    <m/>
    <m/>
    <m/>
    <m/>
    <m/>
    <m/>
    <m/>
    <m/>
    <m/>
    <m/>
    <n v="45725.62"/>
    <n v="25521.59"/>
    <m/>
    <m/>
    <m/>
    <m/>
    <x v="0"/>
    <x v="0"/>
    <m/>
  </r>
  <r>
    <s v=""/>
    <s v=" E1008_10260"/>
    <s v="Tracking - Outer Gas Barrel Tracking - Rack, LV, HV, crates, cable purchase and installation support"/>
    <s v="6.10.08"/>
    <x v="0"/>
    <d v="2026-01-23T00:00:00"/>
    <d v="2026-09-09T00:00:00"/>
    <s v="ewoolsey"/>
    <s v="fbarbosa"/>
    <n v="43005.38"/>
    <m/>
    <s v="C"/>
    <s v="Labor"/>
    <s v="TEC"/>
    <m/>
    <s v="JLAB"/>
    <s v="PED"/>
    <s v="DET"/>
    <x v="9"/>
    <m/>
    <m/>
    <m/>
    <m/>
    <m/>
    <m/>
    <m/>
    <m/>
    <m/>
    <m/>
    <n v="43005.38"/>
    <m/>
    <m/>
    <m/>
    <m/>
    <m/>
    <m/>
    <m/>
    <m/>
    <x v="0"/>
    <x v="0"/>
    <m/>
  </r>
  <r>
    <s v=""/>
    <s v=" E1008_10530"/>
    <s v="PID - Barrel PID - hpDIRC - Electronics and readout assembly - Labor"/>
    <s v="6.10.08"/>
    <x v="3"/>
    <d v="2026-06-03T00:00:00"/>
    <d v="2026-08-26T00:00:00"/>
    <s v="ewoolsey"/>
    <s v="fbarbosa"/>
    <n v="107513.45"/>
    <m/>
    <s v="C"/>
    <s v="Labor"/>
    <s v="TEC"/>
    <m/>
    <s v="JLAB"/>
    <s v="PED"/>
    <s v="DET"/>
    <x v="9"/>
    <m/>
    <m/>
    <m/>
    <m/>
    <m/>
    <m/>
    <m/>
    <m/>
    <m/>
    <m/>
    <n v="107513.45"/>
    <m/>
    <m/>
    <m/>
    <m/>
    <m/>
    <m/>
    <m/>
    <m/>
    <x v="0"/>
    <x v="0"/>
    <m/>
  </r>
  <r>
    <s v=""/>
    <s v=" E1008_10855"/>
    <s v="PID - Electron Endcap PID - mRICH - Electronics and readout assembly support 2"/>
    <s v="6.10.08"/>
    <x v="3"/>
    <d v="2026-06-10T00:00:00"/>
    <d v="2026-12-24T00:00:00"/>
    <s v="ewoolsey"/>
    <s v="fbarbosa"/>
    <n v="108875.14"/>
    <m/>
    <s v="C"/>
    <s v="Labor"/>
    <s v="TEC"/>
    <m/>
    <s v="JLAB"/>
    <s v="PED"/>
    <s v="DET"/>
    <x v="9"/>
    <m/>
    <m/>
    <m/>
    <m/>
    <m/>
    <m/>
    <m/>
    <m/>
    <m/>
    <m/>
    <n v="62910.68"/>
    <n v="45964.46"/>
    <m/>
    <m/>
    <m/>
    <m/>
    <m/>
    <m/>
    <m/>
    <x v="0"/>
    <x v="0"/>
    <m/>
  </r>
  <r>
    <s v=""/>
    <s v=" E1008_11370"/>
    <s v="PID - Electron Endcap PID - dRICH - Electronics and readout assembly Support 2"/>
    <s v="6.10.08"/>
    <x v="3"/>
    <d v="1930-02-28T00:00:00"/>
    <d v="1930-04-25T00:00:00"/>
    <s v="ewoolsey"/>
    <s v="fbarbosa"/>
    <n v="121007.34"/>
    <m/>
    <s v="C"/>
    <s v="Labor"/>
    <s v="TEC"/>
    <m/>
    <s v="JLAB"/>
    <s v="PED"/>
    <s v="DET"/>
    <x v="9"/>
    <m/>
    <m/>
    <m/>
    <m/>
    <m/>
    <m/>
    <m/>
    <m/>
    <m/>
    <m/>
    <m/>
    <m/>
    <m/>
    <m/>
    <n v="121007.34"/>
    <m/>
    <m/>
    <m/>
    <m/>
    <x v="0"/>
    <x v="0"/>
    <m/>
  </r>
  <r>
    <s v=""/>
    <s v=" E1011_01405"/>
    <s v="Engineering Test Article assembly (RP) (OMD)"/>
    <s v="6.10.11.01"/>
    <x v="0"/>
    <d v="2027-05-06T00:00:00"/>
    <d v="2027-06-30T00:00:00"/>
    <s v="ewoolsey"/>
    <s v="yfuletova"/>
    <n v="8859.11"/>
    <m/>
    <s v="C"/>
    <s v="Labor"/>
    <s v="TEC"/>
    <m/>
    <s v="JLAB"/>
    <s v="PED"/>
    <s v="DET"/>
    <x v="6"/>
    <m/>
    <m/>
    <m/>
    <m/>
    <m/>
    <m/>
    <m/>
    <m/>
    <m/>
    <m/>
    <m/>
    <n v="8859.11"/>
    <m/>
    <m/>
    <m/>
    <m/>
    <m/>
    <m/>
    <m/>
    <x v="0"/>
    <x v="0"/>
    <m/>
  </r>
  <r>
    <s v=""/>
    <s v=" E1011_01770"/>
    <s v="Assembly of PRs modules/planes (RP)"/>
    <s v="6.10.11.01"/>
    <x v="0"/>
    <d v="2029-12-12T00:00:00"/>
    <d v="1930-07-16T00:00:00"/>
    <s v="ewoolsey"/>
    <s v="yfuletova"/>
    <n v="9680.59"/>
    <m/>
    <s v="C"/>
    <s v="Labor"/>
    <s v="TEC"/>
    <m/>
    <s v="JLAB"/>
    <s v="Const"/>
    <s v="DET"/>
    <x v="7"/>
    <m/>
    <m/>
    <m/>
    <m/>
    <m/>
    <m/>
    <m/>
    <m/>
    <m/>
    <m/>
    <m/>
    <m/>
    <m/>
    <m/>
    <n v="9680.59"/>
    <m/>
    <m/>
    <m/>
    <m/>
    <x v="0"/>
    <x v="0"/>
    <m/>
  </r>
  <r>
    <s v=""/>
    <s v=" E1011_01780"/>
    <s v="Assembly of OMD modules/planes (OMD)"/>
    <s v="6.10.11.01"/>
    <x v="0"/>
    <d v="2029-12-12T00:00:00"/>
    <d v="1930-08-23T00:00:00"/>
    <s v="ewoolsey"/>
    <s v="yfuletova"/>
    <n v="9680.59"/>
    <m/>
    <s v="C"/>
    <s v="Labor"/>
    <s v="TEC"/>
    <m/>
    <s v="JLAB"/>
    <s v="Const"/>
    <s v="DET"/>
    <x v="7"/>
    <m/>
    <m/>
    <m/>
    <m/>
    <m/>
    <m/>
    <m/>
    <m/>
    <m/>
    <m/>
    <m/>
    <m/>
    <m/>
    <m/>
    <n v="9680.59"/>
    <m/>
    <m/>
    <m/>
    <m/>
    <x v="0"/>
    <x v="0"/>
    <m/>
  </r>
  <r>
    <s v=""/>
    <s v=" E1011_02800"/>
    <s v="Assembly EMCal (B0)"/>
    <s v="6.10.11.02"/>
    <x v="3"/>
    <d v="2028-08-04T00:00:00"/>
    <d v="2028-12-26T00:00:00"/>
    <s v="ewoolsey"/>
    <s v="yfuletova"/>
    <n v="13931.12"/>
    <m/>
    <s v="C"/>
    <s v="Labor"/>
    <s v="TEC"/>
    <m/>
    <s v="JLAB"/>
    <s v="Const"/>
    <s v="DET"/>
    <x v="7"/>
    <m/>
    <m/>
    <m/>
    <m/>
    <m/>
    <m/>
    <m/>
    <m/>
    <m/>
    <m/>
    <m/>
    <m/>
    <n v="5659.82"/>
    <n v="8271.2999999999993"/>
    <m/>
    <m/>
    <m/>
    <m/>
    <m/>
    <x v="0"/>
    <x v="0"/>
    <m/>
  </r>
  <r>
    <s v=""/>
    <s v=" E1011_02880"/>
    <s v="Assembly - of Tracking  Si planes (B0)"/>
    <s v="6.10.11.02"/>
    <x v="3"/>
    <d v="2029-07-27T00:00:00"/>
    <d v="1930-04-23T00:00:00"/>
    <s v="ewoolsey"/>
    <s v="yfuletova"/>
    <n v="43257.56"/>
    <m/>
    <s v="C"/>
    <s v="Labor"/>
    <s v="TEC"/>
    <m/>
    <s v="JLAB"/>
    <s v="Const"/>
    <s v="DET"/>
    <x v="7"/>
    <m/>
    <m/>
    <m/>
    <m/>
    <m/>
    <m/>
    <m/>
    <m/>
    <m/>
    <m/>
    <m/>
    <m/>
    <m/>
    <n v="10401.219999999999"/>
    <n v="32856.339999999997"/>
    <m/>
    <m/>
    <m/>
    <m/>
    <x v="0"/>
    <x v="0"/>
    <m/>
  </r>
  <r>
    <s v=""/>
    <s v=" E1011_02730"/>
    <s v="Cooling System Installation (B0)"/>
    <s v="6.10.11.02"/>
    <x v="3"/>
    <d v="2028-09-05T00:00:00"/>
    <d v="2028-12-26T00:00:00"/>
    <s v="ewoolsey"/>
    <s v="yfuletova"/>
    <n v="9330.19"/>
    <m/>
    <s v="C"/>
    <s v="Labor"/>
    <s v="TEC"/>
    <m/>
    <s v="JLAB"/>
    <s v="Const"/>
    <s v="DET"/>
    <x v="5"/>
    <m/>
    <m/>
    <m/>
    <m/>
    <m/>
    <m/>
    <m/>
    <m/>
    <m/>
    <m/>
    <m/>
    <m/>
    <n v="2332.5500000000002"/>
    <n v="6997.64"/>
    <m/>
    <m/>
    <m/>
    <m/>
    <m/>
    <x v="0"/>
    <x v="0"/>
    <m/>
  </r>
  <r>
    <s v=""/>
    <s v=" E1003_14520"/>
    <s v="Cooling System Development - Cooling - Stave and Disk Labor"/>
    <s v="6.10.03.01"/>
    <x v="0"/>
    <d v="2026-03-30T00:00:00"/>
    <d v="2028-06-21T00:00:00"/>
    <s v="ewoolsey"/>
    <s v="beng"/>
    <n v="86981.5"/>
    <s v="CON"/>
    <s v="C"/>
    <s v="Labor"/>
    <s v="TEC"/>
    <m/>
    <s v="JLAB"/>
    <s v="Const"/>
    <s v="DET"/>
    <x v="9"/>
    <m/>
    <m/>
    <m/>
    <m/>
    <m/>
    <m/>
    <m/>
    <m/>
    <m/>
    <m/>
    <n v="20192.13"/>
    <n v="38831.03"/>
    <n v="27958.34"/>
    <m/>
    <m/>
    <m/>
    <m/>
    <m/>
    <m/>
    <x v="0"/>
    <x v="0"/>
    <m/>
  </r>
  <r>
    <s v=""/>
    <s v=" E1003_14500"/>
    <s v="Cooling System Development - Cooling - Vertexing Layers Labor"/>
    <s v="6.10.03.01"/>
    <x v="0"/>
    <d v="2025-08-25T00:00:00"/>
    <d v="2027-11-08T00:00:00"/>
    <s v="ewoolsey"/>
    <s v="beng"/>
    <n v="114817.9"/>
    <s v="CON"/>
    <s v="C"/>
    <s v="Labor"/>
    <s v="TEC"/>
    <m/>
    <s v="JLAB"/>
    <s v="Const"/>
    <s v="DET"/>
    <x v="9"/>
    <m/>
    <m/>
    <m/>
    <m/>
    <m/>
    <m/>
    <m/>
    <m/>
    <m/>
    <n v="5408.09"/>
    <n v="52000.86"/>
    <n v="52000.86"/>
    <n v="5408.09"/>
    <m/>
    <m/>
    <m/>
    <m/>
    <m/>
    <m/>
    <x v="0"/>
    <x v="0"/>
    <m/>
  </r>
  <r>
    <s v=""/>
    <s v=" E1003_14640"/>
    <s v="Database and Documentation Development - Database Labor"/>
    <s v="6.10.03.01"/>
    <x v="0"/>
    <d v="2024-10-02T00:00:00"/>
    <d v="2027-12-20T00:00:00"/>
    <s v="ewoolsey"/>
    <s v="beng"/>
    <n v="94668.26"/>
    <s v="CON"/>
    <s v="C"/>
    <s v="Labor"/>
    <s v="TEC"/>
    <m/>
    <s v="JLAB"/>
    <s v="Const"/>
    <s v="DET"/>
    <x v="9"/>
    <m/>
    <m/>
    <m/>
    <m/>
    <m/>
    <m/>
    <m/>
    <m/>
    <m/>
    <n v="29392.02"/>
    <n v="29510.06"/>
    <n v="29510.06"/>
    <n v="6256.13"/>
    <m/>
    <m/>
    <m/>
    <m/>
    <m/>
    <m/>
    <x v="0"/>
    <x v="0"/>
    <m/>
  </r>
  <r>
    <s v=""/>
    <s v=" E1003_14710"/>
    <s v="Detector Assembly Labor"/>
    <s v="6.10.03.01"/>
    <x v="0"/>
    <d v="2026-11-12T00:00:00"/>
    <d v="2029-04-13T00:00:00"/>
    <s v="ewoolsey"/>
    <s v="beng"/>
    <n v="106224.35"/>
    <s v="CON"/>
    <s v="C"/>
    <s v="Labor"/>
    <s v="TEC"/>
    <m/>
    <s v="JLAB"/>
    <s v="Const"/>
    <s v="DET"/>
    <x v="7"/>
    <m/>
    <m/>
    <m/>
    <m/>
    <m/>
    <m/>
    <m/>
    <m/>
    <m/>
    <m/>
    <m/>
    <n v="39042.720000000001"/>
    <n v="43967.03"/>
    <n v="23214.59"/>
    <m/>
    <m/>
    <m/>
    <m/>
    <m/>
    <x v="0"/>
    <x v="0"/>
    <m/>
  </r>
  <r>
    <s v=""/>
    <s v=" E1003_14730"/>
    <s v="Detector Shipment Labor"/>
    <s v="6.10.03.01"/>
    <x v="0"/>
    <d v="2026-07-06T00:00:00"/>
    <d v="2029-01-03T00:00:00"/>
    <s v="ewoolsey"/>
    <s v="beng"/>
    <n v="21026.36"/>
    <s v="CON"/>
    <s v="C"/>
    <s v="Labor"/>
    <s v="TEC"/>
    <m/>
    <s v="JLAB"/>
    <s v="Const"/>
    <s v="DET"/>
    <x v="8"/>
    <m/>
    <m/>
    <m/>
    <m/>
    <m/>
    <m/>
    <m/>
    <m/>
    <m/>
    <m/>
    <n v="2089.16"/>
    <n v="8424.02"/>
    <n v="8424.02"/>
    <n v="2089.15"/>
    <m/>
    <m/>
    <m/>
    <m/>
    <m/>
    <x v="0"/>
    <x v="0"/>
    <m/>
  </r>
  <r>
    <s v=""/>
    <s v=" E1003_14280"/>
    <s v="Disk Development - Half Disks 1 Labor - Preliminary Design"/>
    <s v="6.10.03.01"/>
    <x v="0"/>
    <d v="2025-07-09T00:00:00"/>
    <d v="2028-04-14T00:00:00"/>
    <s v="ewoolsey"/>
    <s v="beng"/>
    <n v="16666.11"/>
    <s v="EDIA"/>
    <s v="C"/>
    <s v="Labor"/>
    <s v="TEC"/>
    <m/>
    <s v="JLAB"/>
    <s v="PED"/>
    <s v="DET"/>
    <x v="11"/>
    <m/>
    <m/>
    <m/>
    <m/>
    <m/>
    <m/>
    <m/>
    <m/>
    <m/>
    <n v="1420.95"/>
    <n v="6020.99"/>
    <n v="6020.99"/>
    <n v="3203.17"/>
    <m/>
    <m/>
    <m/>
    <m/>
    <m/>
    <m/>
    <x v="0"/>
    <x v="0"/>
    <m/>
  </r>
  <r>
    <s v=""/>
    <s v=" E1003_14340"/>
    <s v="Disk Development - Half Disks 2 Labor"/>
    <s v="6.10.03.01"/>
    <x v="3"/>
    <d v="2025-07-09T00:00:00"/>
    <d v="2028-04-14T00:00:00"/>
    <s v="ewoolsey"/>
    <s v="beng"/>
    <n v="66664.429999999993"/>
    <s v="CON"/>
    <s v="C"/>
    <s v="Labor"/>
    <s v="TEC"/>
    <m/>
    <s v="JLAB"/>
    <s v="Const"/>
    <s v="DET"/>
    <x v="9"/>
    <m/>
    <m/>
    <m/>
    <m/>
    <m/>
    <m/>
    <m/>
    <m/>
    <m/>
    <n v="5683.82"/>
    <n v="24083.97"/>
    <n v="24083.97"/>
    <n v="12812.67"/>
    <m/>
    <m/>
    <m/>
    <m/>
    <m/>
    <m/>
    <x v="0"/>
    <x v="0"/>
    <m/>
  </r>
  <r>
    <s v=""/>
    <s v=" E1003_14360"/>
    <s v="Disk Development - Half Disks 3,4,5 Labor"/>
    <s v="6.10.03.01"/>
    <x v="3"/>
    <d v="2025-07-09T00:00:00"/>
    <d v="2028-04-14T00:00:00"/>
    <s v="ewoolsey"/>
    <s v="beng"/>
    <n v="291015.89"/>
    <s v="CON"/>
    <s v="C"/>
    <s v="Labor"/>
    <s v="TEC"/>
    <m/>
    <s v="JLAB"/>
    <s v="Const"/>
    <s v="DET"/>
    <x v="9"/>
    <m/>
    <m/>
    <m/>
    <m/>
    <m/>
    <m/>
    <m/>
    <m/>
    <m/>
    <n v="24812.05"/>
    <n v="105135.8"/>
    <n v="105135.8"/>
    <n v="55932.25"/>
    <m/>
    <m/>
    <m/>
    <m/>
    <m/>
    <m/>
    <x v="0"/>
    <x v="0"/>
    <m/>
  </r>
  <r>
    <s v=""/>
    <s v=" E1003_14460"/>
    <s v="Mechanical Development - Mechanical - Carbon Fiber Labor"/>
    <s v="6.10.03.01"/>
    <x v="0"/>
    <d v="2024-10-02T00:00:00"/>
    <d v="2027-12-22T00:00:00"/>
    <s v="ewoolsey"/>
    <s v="beng"/>
    <n v="6312.11"/>
    <s v="CON"/>
    <s v="C"/>
    <s v="Labor"/>
    <s v="TEC"/>
    <m/>
    <s v="JLAB"/>
    <s v="Const"/>
    <s v="DET"/>
    <x v="9"/>
    <m/>
    <m/>
    <m/>
    <m/>
    <m/>
    <m/>
    <m/>
    <m/>
    <m/>
    <n v="1954.87"/>
    <n v="1962.72"/>
    <n v="1962.72"/>
    <n v="431.79"/>
    <m/>
    <m/>
    <m/>
    <m/>
    <m/>
    <m/>
    <x v="0"/>
    <x v="0"/>
    <m/>
  </r>
  <r>
    <s v=""/>
    <s v=" E1003_14440"/>
    <s v="Mechanical Development - Mechanical - Disk Labor"/>
    <s v="6.10.03.01"/>
    <x v="0"/>
    <d v="2025-09-17T00:00:00"/>
    <d v="2028-07-14T00:00:00"/>
    <s v="ewoolsey"/>
    <s v="beng"/>
    <n v="193631.85"/>
    <s v="CON"/>
    <s v="C"/>
    <s v="Labor"/>
    <s v="TEC"/>
    <m/>
    <s v="JLAB"/>
    <s v="Const"/>
    <s v="DET"/>
    <x v="9"/>
    <m/>
    <m/>
    <m/>
    <m/>
    <m/>
    <m/>
    <m/>
    <m/>
    <m/>
    <n v="2742.66"/>
    <n v="68566.52"/>
    <n v="68566.52"/>
    <n v="53756.15"/>
    <m/>
    <m/>
    <m/>
    <m/>
    <m/>
    <m/>
    <x v="0"/>
    <x v="0"/>
    <m/>
  </r>
  <r>
    <s v=""/>
    <s v=" E1003_14480"/>
    <s v="Mechanical Development - Mechanical - Global Labor"/>
    <s v="6.10.03.01"/>
    <x v="0"/>
    <d v="2026-06-24T00:00:00"/>
    <d v="2028-11-30T00:00:00"/>
    <s v="ewoolsey"/>
    <s v="beng"/>
    <n v="95728.52"/>
    <s v="CON"/>
    <s v="C"/>
    <s v="Labor"/>
    <s v="TEC"/>
    <m/>
    <s v="JLAB"/>
    <s v="Const"/>
    <s v="DET"/>
    <x v="9"/>
    <m/>
    <m/>
    <m/>
    <m/>
    <m/>
    <m/>
    <m/>
    <m/>
    <m/>
    <m/>
    <n v="10846.09"/>
    <n v="39297.42"/>
    <n v="39297.42"/>
    <n v="6287.59"/>
    <m/>
    <m/>
    <m/>
    <m/>
    <m/>
    <x v="0"/>
    <x v="0"/>
    <m/>
  </r>
  <r>
    <s v=""/>
    <s v=" E1003_14420"/>
    <s v="Mechanical Development - Mechanical - Middle Layers Labor"/>
    <s v="6.10.03.01"/>
    <x v="3"/>
    <d v="2025-06-18T00:00:00"/>
    <d v="2028-02-03T00:00:00"/>
    <s v="ewoolsey"/>
    <s v="beng"/>
    <n v="98311.82"/>
    <s v="CON"/>
    <s v="C"/>
    <s v="Labor"/>
    <s v="TEC"/>
    <m/>
    <s v="JLAB"/>
    <s v="Const"/>
    <s v="DET"/>
    <x v="9"/>
    <m/>
    <m/>
    <m/>
    <m/>
    <m/>
    <m/>
    <m/>
    <m/>
    <m/>
    <n v="10940.19"/>
    <n v="37466.39"/>
    <n v="37466.39"/>
    <n v="12438.84"/>
    <m/>
    <m/>
    <m/>
    <m/>
    <m/>
    <m/>
    <x v="0"/>
    <x v="0"/>
    <m/>
  </r>
  <r>
    <s v=""/>
    <s v=" E1003_14400"/>
    <s v="Mechanical Development - Mechanical - Vertexing Layers Labor"/>
    <s v="6.10.03.01"/>
    <x v="0"/>
    <d v="2025-05-21T00:00:00"/>
    <d v="2027-11-24T00:00:00"/>
    <s v="ewoolsey"/>
    <s v="beng"/>
    <n v="139802.44"/>
    <s v="CON"/>
    <s v="C"/>
    <s v="Labor"/>
    <s v="TEC"/>
    <m/>
    <s v="JLAB"/>
    <s v="Const"/>
    <s v="DET"/>
    <x v="9"/>
    <m/>
    <m/>
    <m/>
    <m/>
    <m/>
    <m/>
    <m/>
    <m/>
    <m/>
    <n v="20448.05"/>
    <n v="55565.36"/>
    <n v="55565.36"/>
    <n v="8223.68"/>
    <m/>
    <m/>
    <m/>
    <m/>
    <m/>
    <m/>
    <x v="0"/>
    <x v="0"/>
    <m/>
  </r>
  <r>
    <s v=""/>
    <s v=" E1003_14220"/>
    <s v="Staves Development - Middle Layers Labor - Preliminary Design"/>
    <s v="6.10.03.01"/>
    <x v="0"/>
    <d v="2025-04-16T00:00:00"/>
    <d v="2028-02-14T00:00:00"/>
    <s v="ewoolsey"/>
    <s v="beng"/>
    <n v="10190.52"/>
    <s v="EDIA"/>
    <s v="C"/>
    <s v="Labor"/>
    <s v="TEC"/>
    <m/>
    <s v="JLAB"/>
    <s v="PED"/>
    <s v="DET"/>
    <x v="11"/>
    <m/>
    <m/>
    <m/>
    <m/>
    <m/>
    <m/>
    <m/>
    <m/>
    <m/>
    <n v="1686.41"/>
    <n v="3603.44"/>
    <n v="3603.44"/>
    <n v="1297.24"/>
    <m/>
    <m/>
    <m/>
    <m/>
    <m/>
    <m/>
    <x v="0"/>
    <x v="0"/>
    <m/>
  </r>
  <r>
    <s v=""/>
    <s v=" E1003_14380"/>
    <s v="Module (Vertex, Stave, Disk) Fabrication - Module Fabrication Labor"/>
    <s v="6.10.03.01"/>
    <x v="3"/>
    <d v="2026-01-12T00:00:00"/>
    <d v="2028-06-08T00:00:00"/>
    <s v="ewoolsey"/>
    <s v="beng"/>
    <n v="327400.34999999998"/>
    <s v="CON"/>
    <s v="C"/>
    <s v="Labor"/>
    <s v="TEC"/>
    <m/>
    <s v="JLAB"/>
    <s v="Const"/>
    <s v="DET"/>
    <x v="9"/>
    <m/>
    <m/>
    <m/>
    <m/>
    <m/>
    <m/>
    <m/>
    <m/>
    <m/>
    <m/>
    <n v="99195.8"/>
    <n v="135513.39000000001"/>
    <n v="92691.16"/>
    <m/>
    <m/>
    <m/>
    <m/>
    <m/>
    <m/>
    <x v="0"/>
    <x v="0"/>
    <m/>
  </r>
  <r>
    <s v=""/>
    <s v=" E1003_14600"/>
    <s v="Power Systems Development - Power - Multiplexing Boards Labor"/>
    <s v="6.10.03.01"/>
    <x v="0"/>
    <d v="2024-10-02T00:00:00"/>
    <d v="2026-12-21T00:00:00"/>
    <s v="ewoolsey"/>
    <s v="beng"/>
    <n v="43539.88"/>
    <s v="CON"/>
    <s v="C"/>
    <s v="Labor"/>
    <s v="TEC"/>
    <m/>
    <s v="JLAB"/>
    <s v="Const"/>
    <s v="DET"/>
    <x v="9"/>
    <m/>
    <m/>
    <m/>
    <m/>
    <m/>
    <m/>
    <m/>
    <m/>
    <m/>
    <n v="19604.759999999998"/>
    <n v="19683.490000000002"/>
    <n v="4251.63"/>
    <m/>
    <m/>
    <m/>
    <m/>
    <m/>
    <m/>
    <m/>
    <x v="0"/>
    <x v="0"/>
    <m/>
  </r>
  <r>
    <s v=""/>
    <s v=" E1003_14580"/>
    <s v="Power Systems Development - Power - Readout Labor"/>
    <s v="6.10.03.01"/>
    <x v="0"/>
    <d v="2024-10-02T00:00:00"/>
    <d v="2026-12-21T00:00:00"/>
    <s v="ewoolsey"/>
    <s v="beng"/>
    <n v="49759.87"/>
    <s v="CON"/>
    <s v="C"/>
    <s v="Labor"/>
    <s v="TEC"/>
    <m/>
    <s v="JLAB"/>
    <s v="Const"/>
    <s v="DET"/>
    <x v="9"/>
    <m/>
    <m/>
    <m/>
    <m/>
    <m/>
    <m/>
    <m/>
    <m/>
    <m/>
    <n v="22405.439999999999"/>
    <n v="22495.42"/>
    <n v="4859.01"/>
    <m/>
    <m/>
    <m/>
    <m/>
    <m/>
    <m/>
    <m/>
    <x v="0"/>
    <x v="0"/>
    <m/>
  </r>
  <r>
    <s v=""/>
    <s v=" E1003_14560"/>
    <s v="Power Systems Development - Power - Silicon Labor"/>
    <s v="6.10.03.01"/>
    <x v="0"/>
    <d v="2024-10-02T00:00:00"/>
    <d v="2027-10-07T00:00:00"/>
    <s v="ewoolsey"/>
    <s v="beng"/>
    <n v="100617.41"/>
    <s v="CON"/>
    <s v="C"/>
    <s v="Labor"/>
    <s v="TEC"/>
    <m/>
    <s v="JLAB"/>
    <s v="Const"/>
    <s v="DET"/>
    <x v="9"/>
    <m/>
    <m/>
    <m/>
    <m/>
    <m/>
    <m/>
    <m/>
    <m/>
    <m/>
    <n v="33227.769999999997"/>
    <n v="33361.21"/>
    <n v="33361.21"/>
    <n v="667.22"/>
    <m/>
    <m/>
    <m/>
    <m/>
    <m/>
    <m/>
    <x v="0"/>
    <x v="0"/>
    <m/>
  </r>
  <r>
    <s v=""/>
    <s v=" E1003_14100"/>
    <s v="Silicon Development - Probe Testing - Staves and Disks Labor - Preliminary Design"/>
    <s v="6.10.03.01"/>
    <x v="3"/>
    <d v="2025-10-06T00:00:00"/>
    <d v="2027-07-02T00:00:00"/>
    <s v="ewoolsey"/>
    <s v="beng"/>
    <n v="2546.1799999999998"/>
    <s v="EDIA"/>
    <s v="C"/>
    <s v="Labor"/>
    <s v="TEC"/>
    <m/>
    <s v="JLAB"/>
    <s v="PED"/>
    <s v="DET"/>
    <x v="11"/>
    <m/>
    <m/>
    <m/>
    <m/>
    <m/>
    <m/>
    <m/>
    <m/>
    <m/>
    <m/>
    <n v="1445.76"/>
    <n v="1100.42"/>
    <m/>
    <m/>
    <m/>
    <m/>
    <m/>
    <m/>
    <m/>
    <x v="0"/>
    <x v="0"/>
    <m/>
  </r>
  <r>
    <s v=""/>
    <s v=" E1003_14540"/>
    <s v="Readout Development - Readout Labor"/>
    <s v="6.10.03.01"/>
    <x v="0"/>
    <d v="2025-06-25T00:00:00"/>
    <d v="2028-06-29T00:00:00"/>
    <s v="ewoolsey"/>
    <s v="beng"/>
    <n v="616741.63"/>
    <s v="CON"/>
    <s v="C"/>
    <s v="Labor"/>
    <s v="TEC"/>
    <m/>
    <s v="JLAB"/>
    <s v="Const"/>
    <s v="DET"/>
    <x v="9"/>
    <m/>
    <m/>
    <m/>
    <m/>
    <m/>
    <m/>
    <m/>
    <m/>
    <m/>
    <n v="55621.26"/>
    <n v="204489.93"/>
    <n v="204489.93"/>
    <n v="152140.51"/>
    <m/>
    <m/>
    <m/>
    <m/>
    <m/>
    <m/>
    <x v="0"/>
    <x v="0"/>
    <m/>
  </r>
  <r>
    <s v=""/>
    <s v=" E1003_14690"/>
    <s v="Services Development - Services - Environment Monitoring Labor"/>
    <s v="6.10.03.01"/>
    <x v="0"/>
    <d v="2025-10-01T00:00:00"/>
    <d v="2028-03-06T00:00:00"/>
    <s v="ewoolsey"/>
    <s v="beng"/>
    <n v="47566.54"/>
    <s v="CON"/>
    <s v="C"/>
    <s v="Labor"/>
    <s v="TEC"/>
    <m/>
    <s v="JLAB"/>
    <s v="Const"/>
    <s v="DET"/>
    <x v="9"/>
    <m/>
    <m/>
    <m/>
    <m/>
    <m/>
    <m/>
    <m/>
    <m/>
    <m/>
    <m/>
    <n v="19688.14"/>
    <n v="19688.14"/>
    <n v="8190.26"/>
    <m/>
    <m/>
    <m/>
    <m/>
    <m/>
    <m/>
    <x v="0"/>
    <x v="0"/>
    <m/>
  </r>
  <r>
    <s v=""/>
    <s v=" E1003_14650"/>
    <s v="Services Development - Services - Power Cable Labor"/>
    <s v="6.10.03.01"/>
    <x v="0"/>
    <d v="2027-12-21T00:00:00"/>
    <d v="1930-06-11T00:00:00"/>
    <s v="ewoolsey"/>
    <s v="beng"/>
    <n v="56256.959999999999"/>
    <s v="CON"/>
    <s v="C"/>
    <s v="Labor"/>
    <s v="TEC"/>
    <m/>
    <s v="JLAB"/>
    <s v="Const"/>
    <s v="DET"/>
    <x v="9"/>
    <m/>
    <m/>
    <m/>
    <m/>
    <m/>
    <m/>
    <m/>
    <m/>
    <m/>
    <m/>
    <m/>
    <m/>
    <n v="17904.07"/>
    <n v="22630.02"/>
    <n v="15722.87"/>
    <m/>
    <m/>
    <m/>
    <m/>
    <x v="0"/>
    <x v="0"/>
    <m/>
  </r>
  <r>
    <s v=""/>
    <s v=" E1003_14670"/>
    <s v="Services Development - Services - Signal Cable Labor"/>
    <s v="6.10.03.01"/>
    <x v="0"/>
    <d v="2025-10-01T00:00:00"/>
    <d v="2028-03-27T00:00:00"/>
    <s v="ewoolsey"/>
    <s v="beng"/>
    <n v="158268.96"/>
    <s v="CON"/>
    <s v="C"/>
    <s v="Labor"/>
    <s v="TEC"/>
    <m/>
    <s v="JLAB"/>
    <s v="Const"/>
    <s v="DET"/>
    <x v="9"/>
    <m/>
    <m/>
    <m/>
    <m/>
    <m/>
    <m/>
    <m/>
    <m/>
    <m/>
    <m/>
    <n v="63921.23"/>
    <n v="63921.23"/>
    <n v="30426.51"/>
    <m/>
    <m/>
    <m/>
    <m/>
    <m/>
    <m/>
    <x v="0"/>
    <x v="0"/>
    <m/>
  </r>
  <r>
    <s v=""/>
    <s v=" E1003_14620"/>
    <s v="Slow Control Systems Development - Slow Control Labor"/>
    <s v="6.10.03.01"/>
    <x v="0"/>
    <d v="2024-10-02T00:00:00"/>
    <d v="2027-12-20T00:00:00"/>
    <s v="ewoolsey"/>
    <s v="beng"/>
    <n v="82045.83"/>
    <s v="CON"/>
    <s v="C"/>
    <s v="Labor"/>
    <s v="TEC"/>
    <m/>
    <s v="JLAB"/>
    <s v="Const"/>
    <s v="DET"/>
    <x v="9"/>
    <m/>
    <m/>
    <m/>
    <m/>
    <m/>
    <m/>
    <m/>
    <m/>
    <m/>
    <n v="25473.08"/>
    <n v="25575.38"/>
    <n v="25575.38"/>
    <n v="5421.98"/>
    <m/>
    <m/>
    <m/>
    <m/>
    <m/>
    <m/>
    <x v="0"/>
    <x v="0"/>
    <m/>
  </r>
  <r>
    <s v=""/>
    <s v=" E1003_14160"/>
    <s v="Staves Development - Vertexing Layers Labor - Preliminary Design"/>
    <s v="6.10.03.01"/>
    <x v="0"/>
    <d v="2025-03-26T00:00:00"/>
    <d v="2027-09-01T00:00:00"/>
    <s v="ewoolsey"/>
    <s v="beng"/>
    <n v="18946.07"/>
    <s v="EDIA"/>
    <s v="C"/>
    <s v="Labor"/>
    <s v="TEC"/>
    <m/>
    <s v="JLAB"/>
    <s v="PED"/>
    <s v="DET"/>
    <x v="11"/>
    <m/>
    <m/>
    <m/>
    <m/>
    <m/>
    <m/>
    <m/>
    <m/>
    <m/>
    <n v="4086.41"/>
    <n v="7739.41"/>
    <n v="7120.26"/>
    <m/>
    <m/>
    <m/>
    <m/>
    <m/>
    <m/>
    <m/>
    <x v="0"/>
    <x v="0"/>
    <m/>
  </r>
  <r>
    <s v=""/>
    <s v=" E1003_14060"/>
    <s v="Silicon Development - Wafer - Staves and Disks Labor - Preliminary Design"/>
    <s v="6.10.03.01"/>
    <x v="3"/>
    <d v="2025-04-01T00:00:00"/>
    <d v="2027-03-31T00:00:00"/>
    <s v="ewoolsey"/>
    <s v="beng"/>
    <n v="31415.65"/>
    <s v="EDIA"/>
    <s v="C"/>
    <s v="Labor"/>
    <s v="TEC"/>
    <m/>
    <s v="JLAB"/>
    <s v="PED"/>
    <s v="DET"/>
    <x v="11"/>
    <m/>
    <m/>
    <m/>
    <m/>
    <m/>
    <m/>
    <m/>
    <m/>
    <m/>
    <n v="8042.41"/>
    <n v="15707.83"/>
    <n v="7665.42"/>
    <m/>
    <m/>
    <m/>
    <m/>
    <m/>
    <m/>
    <m/>
    <x v="0"/>
    <x v="0"/>
    <m/>
  </r>
  <r>
    <s v=""/>
    <s v=" E1003_10600"/>
    <s v="Silicon Development - Wafer - Vertex Labor - Preliminary Design"/>
    <s v="6.10.03.01"/>
    <x v="3"/>
    <d v="2025-04-01T00:00:00"/>
    <d v="2025-10-03T00:00:00"/>
    <s v="ewoolsey"/>
    <s v="beng"/>
    <n v="36630.9"/>
    <s v="EDIA"/>
    <s v="C"/>
    <s v="Labor"/>
    <s v="TEC"/>
    <m/>
    <s v="JLAB"/>
    <s v="PED"/>
    <s v="DET"/>
    <x v="11"/>
    <m/>
    <m/>
    <m/>
    <m/>
    <m/>
    <m/>
    <m/>
    <m/>
    <m/>
    <n v="35792.019999999997"/>
    <n v="838.88"/>
    <m/>
    <m/>
    <m/>
    <m/>
    <m/>
    <m/>
    <m/>
    <m/>
    <x v="0"/>
    <x v="0"/>
    <m/>
  </r>
  <r>
    <s v=""/>
    <s v=" E1003_15320"/>
    <s v="Inner Barrel Gas Tracking - Procurements - Detector component purchase: detector frames"/>
    <s v="6.10.03.02"/>
    <x v="0"/>
    <d v="2026-05-05T00:00:00"/>
    <d v="2026-08-26T00:00:00"/>
    <s v="ewoolsey"/>
    <s v="beng"/>
    <n v="12567.97"/>
    <s v="CON"/>
    <s v="C"/>
    <s v="Labor"/>
    <s v="TEC"/>
    <m/>
    <s v="JLAB"/>
    <s v="Const"/>
    <s v="DET"/>
    <x v="9"/>
    <s v="P.S050"/>
    <m/>
    <m/>
    <m/>
    <m/>
    <m/>
    <m/>
    <m/>
    <m/>
    <m/>
    <n v="12567.97"/>
    <m/>
    <m/>
    <m/>
    <m/>
    <m/>
    <m/>
    <m/>
    <m/>
    <x v="0"/>
    <x v="0"/>
    <m/>
  </r>
  <r>
    <s v=""/>
    <s v=" E1003_15330"/>
    <s v="Outer Barrel Gas Tracking - Procurements - Detector component purchase: detector frames"/>
    <s v="6.10.03.02"/>
    <x v="0"/>
    <d v="2026-04-07T00:00:00"/>
    <d v="2026-07-29T00:00:00"/>
    <s v="ewoolsey"/>
    <s v="beng"/>
    <n v="12567.97"/>
    <s v="CON"/>
    <s v="C"/>
    <s v="Labor"/>
    <s v="TEC"/>
    <m/>
    <s v="JLAB"/>
    <s v="Const"/>
    <s v="DET"/>
    <x v="9"/>
    <s v="P.S050"/>
    <m/>
    <m/>
    <m/>
    <m/>
    <m/>
    <m/>
    <m/>
    <m/>
    <m/>
    <n v="12567.97"/>
    <m/>
    <m/>
    <m/>
    <m/>
    <m/>
    <m/>
    <m/>
    <m/>
    <x v="0"/>
    <x v="0"/>
    <m/>
  </r>
  <r>
    <s v=""/>
    <s v=" E1003_15360"/>
    <s v="Inner Barrel Gas Tracking - Procurements - Detector component purchase: other components"/>
    <s v="6.10.03.02"/>
    <x v="0"/>
    <d v="2026-05-05T00:00:00"/>
    <d v="2026-09-24T00:00:00"/>
    <s v="ewoolsey"/>
    <s v="beng"/>
    <n v="6283.99"/>
    <s v="CON"/>
    <s v="C"/>
    <s v="Labor"/>
    <s v="TEC"/>
    <m/>
    <s v="JLAB"/>
    <s v="Const"/>
    <s v="DET"/>
    <x v="9"/>
    <s v="P.S050"/>
    <m/>
    <m/>
    <m/>
    <m/>
    <m/>
    <m/>
    <m/>
    <m/>
    <m/>
    <n v="6283.99"/>
    <m/>
    <m/>
    <m/>
    <m/>
    <m/>
    <m/>
    <m/>
    <m/>
    <x v="0"/>
    <x v="0"/>
    <m/>
  </r>
  <r>
    <s v=""/>
    <s v=" E1003_15370"/>
    <s v="Outer Barrel Gas Tracking - Procurements - Detector component purchase: other components"/>
    <s v="6.10.03.02"/>
    <x v="0"/>
    <d v="2026-04-07T00:00:00"/>
    <d v="2026-07-29T00:00:00"/>
    <s v="ewoolsey"/>
    <s v="beng"/>
    <n v="6283.99"/>
    <s v="CON"/>
    <s v="C"/>
    <s v="Labor"/>
    <s v="TEC"/>
    <m/>
    <s v="JLAB"/>
    <s v="Const"/>
    <s v="DET"/>
    <x v="9"/>
    <s v="P.S050"/>
    <m/>
    <m/>
    <m/>
    <m/>
    <m/>
    <m/>
    <m/>
    <m/>
    <m/>
    <n v="6283.99"/>
    <m/>
    <m/>
    <m/>
    <m/>
    <m/>
    <m/>
    <m/>
    <m/>
    <x v="0"/>
    <x v="0"/>
    <m/>
  </r>
  <r>
    <s v=""/>
    <s v=" E1003_15300"/>
    <s v="Outer Barrel Gas Tracking - Procurements - Detector component purchase: uRwell foils"/>
    <s v="6.10.03.02"/>
    <x v="0"/>
    <d v="2026-04-07T00:00:00"/>
    <d v="2026-07-29T00:00:00"/>
    <s v="ewoolsey"/>
    <s v="beng"/>
    <n v="18851.96"/>
    <s v="CON"/>
    <s v="C"/>
    <s v="Labor"/>
    <s v="TEC"/>
    <m/>
    <s v="JLAB"/>
    <s v="Const"/>
    <s v="DET"/>
    <x v="9"/>
    <s v="P.S050"/>
    <m/>
    <m/>
    <m/>
    <m/>
    <m/>
    <m/>
    <m/>
    <m/>
    <m/>
    <n v="18851.96"/>
    <m/>
    <m/>
    <m/>
    <m/>
    <m/>
    <m/>
    <m/>
    <m/>
    <x v="0"/>
    <x v="0"/>
    <m/>
  </r>
  <r>
    <s v=""/>
    <s v=" E1003_15280"/>
    <s v="Inner Barrel Gas Tracking - Procurements - Detector component purchase: uRwell foils (Make 1)"/>
    <s v="6.10.03.02"/>
    <x v="0"/>
    <d v="2026-05-05T00:00:00"/>
    <d v="2026-12-23T00:00:00"/>
    <s v="ewoolsey"/>
    <s v="beng"/>
    <n v="19049.91"/>
    <s v="CON"/>
    <s v="C"/>
    <s v="Labor"/>
    <s v="TEC"/>
    <m/>
    <s v="JLAB"/>
    <s v="Const"/>
    <s v="DET"/>
    <x v="9"/>
    <s v="P.S050"/>
    <m/>
    <m/>
    <m/>
    <m/>
    <m/>
    <m/>
    <m/>
    <m/>
    <m/>
    <n v="12382.44"/>
    <n v="6667.47"/>
    <m/>
    <m/>
    <m/>
    <m/>
    <m/>
    <m/>
    <m/>
    <x v="0"/>
    <x v="0"/>
    <m/>
  </r>
  <r>
    <s v=""/>
    <s v=" E1003_15560"/>
    <s v="Inner Barrel Gas Tracking - Install, Integration and Testing - System testing and qualification"/>
    <s v="6.10.03.02"/>
    <x v="0"/>
    <d v="2028-04-20T00:00:00"/>
    <d v="2028-09-11T00:00:00"/>
    <s v="ewoolsey"/>
    <s v="beng"/>
    <n v="33333.410000000003"/>
    <s v="CON"/>
    <s v="C"/>
    <s v="Labor"/>
    <s v="TEC"/>
    <m/>
    <s v="JLAB"/>
    <s v="Const"/>
    <s v="DET"/>
    <x v="8"/>
    <s v="P.S050"/>
    <m/>
    <m/>
    <m/>
    <m/>
    <m/>
    <m/>
    <m/>
    <m/>
    <m/>
    <m/>
    <m/>
    <n v="33333.410000000003"/>
    <m/>
    <m/>
    <m/>
    <m/>
    <m/>
    <m/>
    <x v="0"/>
    <x v="0"/>
    <m/>
  </r>
  <r>
    <s v=""/>
    <s v=" E1003_15570"/>
    <s v="Outer Barrel Gas Tracking - Install, Integration and Testing - System testing and qualification"/>
    <s v="6.10.03.02"/>
    <x v="0"/>
    <d v="2027-04-21T00:00:00"/>
    <d v="2027-07-15T00:00:00"/>
    <s v="ewoolsey"/>
    <s v="beng"/>
    <n v="32362.53"/>
    <s v="CON"/>
    <s v="C"/>
    <s v="Labor"/>
    <s v="TEC"/>
    <m/>
    <s v="JLAB"/>
    <s v="Const"/>
    <s v="DET"/>
    <x v="8"/>
    <s v="P.S050"/>
    <m/>
    <m/>
    <m/>
    <m/>
    <m/>
    <m/>
    <m/>
    <m/>
    <m/>
    <m/>
    <n v="32362.53"/>
    <m/>
    <m/>
    <m/>
    <m/>
    <m/>
    <m/>
    <m/>
    <x v="0"/>
    <x v="0"/>
    <m/>
  </r>
  <r>
    <s v=""/>
    <s v=" E1008_10080"/>
    <s v="Tracking - Inner Gas Barrel Tracking Test specifications including firmware and software"/>
    <s v="6.10.08"/>
    <x v="0"/>
    <d v="2029-12-04T00:00:00"/>
    <d v="1930-01-17T00:00:00"/>
    <s v="ewoolsey"/>
    <s v="fbarbosa"/>
    <n v="29705.27"/>
    <m/>
    <s v="C"/>
    <s v="Labor"/>
    <s v="TEC"/>
    <m/>
    <s v="JLAB"/>
    <s v="Const"/>
    <s v="DET"/>
    <x v="8"/>
    <m/>
    <m/>
    <m/>
    <m/>
    <m/>
    <m/>
    <m/>
    <m/>
    <m/>
    <m/>
    <m/>
    <m/>
    <m/>
    <m/>
    <n v="29705.27"/>
    <m/>
    <m/>
    <m/>
    <m/>
    <x v="0"/>
    <x v="0"/>
    <m/>
  </r>
  <r>
    <s v=""/>
    <s v=" E1008_10160"/>
    <s v="Tracking - Inner Gas Barrel Tracking - Integration Testing with DAQ and Timing systems"/>
    <s v="6.10.08"/>
    <x v="0"/>
    <d v="1930-05-28T00:00:00"/>
    <d v="1930-08-21T00:00:00"/>
    <s v="ewoolsey"/>
    <s v="fbarbosa"/>
    <n v="13791.73"/>
    <m/>
    <s v="C"/>
    <s v="Labor"/>
    <s v="TEC"/>
    <m/>
    <s v="JLAB"/>
    <s v="Const"/>
    <s v="DET"/>
    <x v="8"/>
    <m/>
    <m/>
    <m/>
    <m/>
    <m/>
    <m/>
    <m/>
    <m/>
    <m/>
    <m/>
    <m/>
    <m/>
    <m/>
    <m/>
    <n v="13791.73"/>
    <m/>
    <m/>
    <m/>
    <m/>
    <x v="0"/>
    <x v="0"/>
    <m/>
  </r>
  <r>
    <s v=""/>
    <s v=" E1008_10170"/>
    <s v="Tracking - Inner Gas Barrel Tracking - Integration Testing with DAQ and Timing systems (In Kind)"/>
    <s v="6.10.08"/>
    <x v="0"/>
    <d v="1930-05-28T00:00:00"/>
    <d v="1930-08-21T00:00:00"/>
    <s v="ewoolsey"/>
    <s v="fbarbosa"/>
    <n v="6011.78"/>
    <m/>
    <s v="C"/>
    <s v="Labor"/>
    <s v="TEC"/>
    <m/>
    <s v="JLAB"/>
    <s v="Const"/>
    <s v="DET"/>
    <x v="8"/>
    <m/>
    <m/>
    <m/>
    <m/>
    <m/>
    <m/>
    <m/>
    <m/>
    <m/>
    <m/>
    <m/>
    <m/>
    <m/>
    <m/>
    <n v="6011.78"/>
    <m/>
    <m/>
    <m/>
    <m/>
    <x v="0"/>
    <x v="0"/>
    <m/>
  </r>
  <r>
    <s v=""/>
    <s v=" E1008_10180"/>
    <s v="Tracking - Inner Gas Barrel Tracking - SubSystem performance testing and power measurements"/>
    <s v="6.10.08"/>
    <x v="0"/>
    <d v="1930-08-21T00:00:00"/>
    <d v="1930-11-18T00:00:00"/>
    <s v="ewoolsey"/>
    <s v="fbarbosa"/>
    <n v="14019.19"/>
    <m/>
    <s v="C"/>
    <s v="Labor"/>
    <s v="TEC"/>
    <m/>
    <s v="JLAB"/>
    <s v="Const"/>
    <s v="DET"/>
    <x v="8"/>
    <m/>
    <m/>
    <m/>
    <m/>
    <m/>
    <m/>
    <m/>
    <m/>
    <m/>
    <m/>
    <m/>
    <m/>
    <m/>
    <m/>
    <n v="6312.05"/>
    <n v="7707.15"/>
    <m/>
    <m/>
    <m/>
    <x v="0"/>
    <x v="0"/>
    <m/>
  </r>
  <r>
    <s v=""/>
    <s v=" E1008_10190"/>
    <s v="Tracking - Inner Gas Barrel Tracking - SubSystem performance testing and power measurements (In Kind)"/>
    <s v="6.10.08"/>
    <x v="0"/>
    <d v="1930-08-21T00:00:00"/>
    <d v="1930-11-18T00:00:00"/>
    <s v="ewoolsey"/>
    <s v="fbarbosa"/>
    <n v="6110.93"/>
    <m/>
    <s v="C"/>
    <s v="Labor"/>
    <s v="TEC"/>
    <m/>
    <s v="JLAB"/>
    <s v="Const"/>
    <s v="DET"/>
    <x v="8"/>
    <m/>
    <m/>
    <m/>
    <m/>
    <m/>
    <m/>
    <m/>
    <m/>
    <m/>
    <m/>
    <m/>
    <m/>
    <m/>
    <m/>
    <n v="2751.4"/>
    <n v="3359.53"/>
    <m/>
    <m/>
    <m/>
    <x v="0"/>
    <x v="0"/>
    <m/>
  </r>
  <r>
    <s v=""/>
    <s v=" E1008_09040"/>
    <s v="Tracking - Inner Gas Barrel Tracking - Procure Fibers (In Kind)"/>
    <s v="6.10.08"/>
    <x v="0"/>
    <d v="2025-12-10T00:00:00"/>
    <d v="2026-02-23T00:00:00"/>
    <s v="ewoolsey"/>
    <s v="fbarbosa"/>
    <n v="3141.99"/>
    <m/>
    <s v="C"/>
    <s v="Labor"/>
    <s v="TEC"/>
    <m/>
    <s v="JLAB"/>
    <s v="PED"/>
    <s v="DET"/>
    <x v="9"/>
    <m/>
    <m/>
    <m/>
    <m/>
    <m/>
    <m/>
    <m/>
    <m/>
    <m/>
    <m/>
    <n v="3141.99"/>
    <m/>
    <m/>
    <m/>
    <m/>
    <m/>
    <m/>
    <m/>
    <m/>
    <x v="0"/>
    <x v="0"/>
    <m/>
  </r>
  <r>
    <s v=""/>
    <s v=" E1008_10360"/>
    <s v="Tracking - Outer Gas Barrel Tracking - Test specifications including firmware and software"/>
    <s v="6.10.08"/>
    <x v="0"/>
    <d v="2029-06-11T00:00:00"/>
    <d v="2029-07-24T00:00:00"/>
    <s v="ewoolsey"/>
    <s v="fbarbosa"/>
    <n v="28840.07"/>
    <m/>
    <s v="C"/>
    <s v="Labor"/>
    <s v="TEC"/>
    <m/>
    <s v="JLAB"/>
    <s v="Const"/>
    <s v="DET"/>
    <x v="7"/>
    <m/>
    <m/>
    <m/>
    <m/>
    <m/>
    <m/>
    <m/>
    <m/>
    <m/>
    <m/>
    <m/>
    <m/>
    <m/>
    <n v="28840.07"/>
    <m/>
    <m/>
    <m/>
    <m/>
    <m/>
    <x v="0"/>
    <x v="0"/>
    <m/>
  </r>
  <r>
    <s v=""/>
    <s v=" E1008_10370"/>
    <s v="Tracking - Outer Gas Barrel Tracking - Test specifications including firmware and software (In Kind)"/>
    <s v="6.10.08"/>
    <x v="0"/>
    <d v="2029-06-11T00:00:00"/>
    <d v="2029-07-24T00:00:00"/>
    <s v="ewoolsey"/>
    <s v="fbarbosa"/>
    <n v="12360.03"/>
    <m/>
    <s v="C"/>
    <s v="Labor"/>
    <s v="TEC"/>
    <m/>
    <s v="JLAB"/>
    <s v="Const"/>
    <s v="DET"/>
    <x v="7"/>
    <m/>
    <m/>
    <m/>
    <m/>
    <m/>
    <m/>
    <m/>
    <m/>
    <m/>
    <m/>
    <m/>
    <m/>
    <m/>
    <n v="12360.03"/>
    <m/>
    <m/>
    <m/>
    <m/>
    <m/>
    <x v="0"/>
    <x v="0"/>
    <m/>
  </r>
  <r>
    <s v=""/>
    <s v=" E1008_10440"/>
    <s v="Tracking - Outer Gas Barrel Tracking - Integration Testing with DAQ and Timing systems"/>
    <s v="6.10.08"/>
    <x v="0"/>
    <d v="2029-11-01T00:00:00"/>
    <d v="1930-04-01T00:00:00"/>
    <s v="ewoolsey"/>
    <s v="fbarbosa"/>
    <n v="13791.73"/>
    <m/>
    <s v="C"/>
    <s v="Labor"/>
    <s v="TEC"/>
    <m/>
    <s v="JLAB"/>
    <s v="Const"/>
    <s v="DET"/>
    <x v="8"/>
    <m/>
    <m/>
    <m/>
    <m/>
    <m/>
    <m/>
    <m/>
    <m/>
    <m/>
    <m/>
    <m/>
    <m/>
    <m/>
    <m/>
    <n v="13791.73"/>
    <m/>
    <m/>
    <m/>
    <m/>
    <x v="0"/>
    <x v="0"/>
    <m/>
  </r>
  <r>
    <s v=""/>
    <s v=" E1008_10450"/>
    <s v="Tracking - Outer Gas Barrel Tracking - Integration Testing with DAQ and Timing systems (In Kind)"/>
    <s v="6.10.08"/>
    <x v="0"/>
    <d v="2029-11-01T00:00:00"/>
    <d v="1930-04-01T00:00:00"/>
    <s v="ewoolsey"/>
    <s v="fbarbosa"/>
    <n v="6011.78"/>
    <m/>
    <s v="C"/>
    <s v="Labor"/>
    <s v="TEC"/>
    <m/>
    <s v="JLAB"/>
    <s v="Const"/>
    <s v="DET"/>
    <x v="8"/>
    <m/>
    <m/>
    <m/>
    <m/>
    <m/>
    <m/>
    <m/>
    <m/>
    <m/>
    <m/>
    <m/>
    <m/>
    <m/>
    <m/>
    <n v="6011.78"/>
    <m/>
    <m/>
    <m/>
    <m/>
    <x v="0"/>
    <x v="0"/>
    <m/>
  </r>
  <r>
    <s v=""/>
    <s v=" E1008_10460"/>
    <s v="Tracking - Outer Gas Barrel Tracking - SubSystem performance testing and power measurements"/>
    <s v="6.10.08"/>
    <x v="0"/>
    <d v="1930-04-01T00:00:00"/>
    <d v="1930-08-21T00:00:00"/>
    <s v="ewoolsey"/>
    <s v="fbarbosa"/>
    <n v="13791.73"/>
    <m/>
    <s v="C"/>
    <s v="Labor"/>
    <s v="TEC"/>
    <m/>
    <s v="JLAB"/>
    <s v="Const"/>
    <s v="DET"/>
    <x v="8"/>
    <m/>
    <m/>
    <m/>
    <m/>
    <m/>
    <m/>
    <m/>
    <m/>
    <m/>
    <m/>
    <m/>
    <m/>
    <m/>
    <m/>
    <n v="13791.73"/>
    <m/>
    <m/>
    <m/>
    <m/>
    <x v="0"/>
    <x v="0"/>
    <m/>
  </r>
  <r>
    <s v=""/>
    <s v=" E1008_10470"/>
    <s v="Tracking - Outer Gas Barrel Tracking - SubSystem performance testing and power measurements (In Kind)"/>
    <s v="6.10.08"/>
    <x v="0"/>
    <d v="1930-04-01T00:00:00"/>
    <d v="1930-08-21T00:00:00"/>
    <s v="ewoolsey"/>
    <s v="fbarbosa"/>
    <n v="6011.78"/>
    <m/>
    <s v="C"/>
    <s v="Labor"/>
    <s v="TEC"/>
    <m/>
    <s v="JLAB"/>
    <s v="Const"/>
    <s v="DET"/>
    <x v="8"/>
    <m/>
    <m/>
    <m/>
    <m/>
    <m/>
    <m/>
    <m/>
    <m/>
    <m/>
    <m/>
    <m/>
    <m/>
    <m/>
    <m/>
    <n v="6011.78"/>
    <m/>
    <m/>
    <m/>
    <m/>
    <x v="0"/>
    <x v="0"/>
    <m/>
  </r>
  <r>
    <s v=""/>
    <s v=" E1008_10250"/>
    <s v="Tracking - Outer Gas Barrel Tracking - Procure Fibers fabrication"/>
    <s v="6.10.08"/>
    <x v="0"/>
    <d v="2026-01-23T00:00:00"/>
    <d v="2026-03-06T00:00:00"/>
    <s v="ewoolsey"/>
    <s v="fbarbosa"/>
    <n v="3141.99"/>
    <m/>
    <s v="C"/>
    <s v="Labor"/>
    <s v="TEC"/>
    <m/>
    <s v="JLAB"/>
    <s v="PED"/>
    <s v="DET"/>
    <x v="9"/>
    <m/>
    <m/>
    <m/>
    <m/>
    <m/>
    <m/>
    <m/>
    <m/>
    <m/>
    <m/>
    <n v="3141.99"/>
    <m/>
    <m/>
    <m/>
    <m/>
    <m/>
    <m/>
    <m/>
    <m/>
    <x v="0"/>
    <x v="0"/>
    <m/>
  </r>
  <r>
    <s v=""/>
    <s v=" E1008_10220"/>
    <s v="Tracking - Si Tracker for Barrel and Endcaps - Fibers and Patch Panels support"/>
    <s v="6.10.08"/>
    <x v="0"/>
    <d v="2025-12-10T00:00:00"/>
    <d v="2026-05-27T00:00:00"/>
    <s v="ewoolsey"/>
    <s v="fbarbosa"/>
    <n v="3141.99"/>
    <m/>
    <s v="C"/>
    <s v="Labor"/>
    <s v="TEC"/>
    <m/>
    <s v="JLAB"/>
    <s v="PED"/>
    <s v="DET"/>
    <x v="9"/>
    <m/>
    <m/>
    <m/>
    <m/>
    <m/>
    <m/>
    <m/>
    <m/>
    <m/>
    <m/>
    <n v="3141.99"/>
    <m/>
    <m/>
    <m/>
    <m/>
    <m/>
    <m/>
    <m/>
    <m/>
    <x v="0"/>
    <x v="0"/>
    <m/>
  </r>
  <r>
    <s v=""/>
    <s v=" E1008_10670"/>
    <s v="PID - Barrel PID - hpDIRC - Test specifications including firmware and software"/>
    <s v="6.10.08"/>
    <x v="0"/>
    <d v="2028-11-07T00:00:00"/>
    <d v="2029-02-06T00:00:00"/>
    <s v="ewoolsey"/>
    <s v="fbarbosa"/>
    <n v="28840.07"/>
    <m/>
    <s v="C"/>
    <s v="Labor"/>
    <s v="TEC"/>
    <m/>
    <s v="JLAB"/>
    <s v="Const"/>
    <s v="DET"/>
    <x v="7"/>
    <m/>
    <m/>
    <m/>
    <m/>
    <m/>
    <m/>
    <m/>
    <m/>
    <m/>
    <m/>
    <m/>
    <m/>
    <m/>
    <n v="28840.07"/>
    <m/>
    <m/>
    <m/>
    <m/>
    <m/>
    <x v="0"/>
    <x v="0"/>
    <m/>
  </r>
  <r>
    <s v=""/>
    <s v=" E1008_10680"/>
    <s v="PID - Barrel PID - hpDIRC - Test specifications including firmware and software  (In Kind)"/>
    <s v="6.10.08"/>
    <x v="0"/>
    <d v="2028-11-07T00:00:00"/>
    <d v="2029-02-06T00:00:00"/>
    <s v="ewoolsey"/>
    <s v="fbarbosa"/>
    <n v="12360.03"/>
    <m/>
    <s v="C"/>
    <s v="Labor"/>
    <s v="TEC"/>
    <m/>
    <s v="JLAB"/>
    <s v="Const"/>
    <s v="DET"/>
    <x v="7"/>
    <m/>
    <m/>
    <m/>
    <m/>
    <m/>
    <m/>
    <m/>
    <m/>
    <m/>
    <m/>
    <m/>
    <m/>
    <m/>
    <n v="12360.03"/>
    <m/>
    <m/>
    <m/>
    <m/>
    <m/>
    <x v="0"/>
    <x v="0"/>
    <m/>
  </r>
  <r>
    <s v=""/>
    <s v=" E1008_10750"/>
    <s v="PID - Barrel PID - hpDIRC - Integration Testing with DAQ and Timing systems"/>
    <s v="6.10.08"/>
    <x v="0"/>
    <d v="2029-08-13T00:00:00"/>
    <d v="2029-12-07T00:00:00"/>
    <s v="ewoolsey"/>
    <s v="fbarbosa"/>
    <n v="13621.01"/>
    <m/>
    <s v="C"/>
    <s v="Labor"/>
    <s v="TEC"/>
    <m/>
    <s v="JLAB"/>
    <s v="Const"/>
    <s v="DET"/>
    <x v="8"/>
    <m/>
    <m/>
    <m/>
    <m/>
    <m/>
    <m/>
    <m/>
    <m/>
    <m/>
    <m/>
    <m/>
    <m/>
    <m/>
    <n v="5788.93"/>
    <n v="7832.08"/>
    <m/>
    <m/>
    <m/>
    <m/>
    <x v="0"/>
    <x v="0"/>
    <m/>
  </r>
  <r>
    <s v=""/>
    <s v=" E1008_10760"/>
    <s v="PID - Barrel PID - hpDIRC - Integration Testing with DAQ and Timing systems  (In Kind)"/>
    <s v="6.10.08"/>
    <x v="0"/>
    <d v="2029-08-13T00:00:00"/>
    <d v="2029-12-07T00:00:00"/>
    <s v="ewoolsey"/>
    <s v="fbarbosa"/>
    <n v="5937.36"/>
    <m/>
    <s v="C"/>
    <s v="Labor"/>
    <s v="TEC"/>
    <m/>
    <s v="JLAB"/>
    <s v="Const"/>
    <s v="DET"/>
    <x v="8"/>
    <m/>
    <m/>
    <m/>
    <m/>
    <m/>
    <m/>
    <m/>
    <m/>
    <m/>
    <m/>
    <m/>
    <m/>
    <m/>
    <n v="2523.38"/>
    <n v="3413.98"/>
    <m/>
    <m/>
    <m/>
    <m/>
    <x v="0"/>
    <x v="0"/>
    <m/>
  </r>
  <r>
    <s v=""/>
    <s v=" E1008_10770"/>
    <s v="PID - Barrel PID - hpDIRC - SubSystem performance testing and power measurements"/>
    <s v="6.10.08"/>
    <x v="0"/>
    <d v="2029-12-10T00:00:00"/>
    <d v="1930-04-04T00:00:00"/>
    <s v="ewoolsey"/>
    <s v="fbarbosa"/>
    <n v="13791.73"/>
    <m/>
    <s v="C"/>
    <s v="Labor"/>
    <s v="TEC"/>
    <m/>
    <s v="JLAB"/>
    <s v="Const"/>
    <s v="DET"/>
    <x v="8"/>
    <m/>
    <m/>
    <m/>
    <m/>
    <m/>
    <m/>
    <m/>
    <m/>
    <m/>
    <m/>
    <m/>
    <m/>
    <m/>
    <m/>
    <n v="13791.73"/>
    <m/>
    <m/>
    <m/>
    <m/>
    <x v="0"/>
    <x v="0"/>
    <m/>
  </r>
  <r>
    <s v=""/>
    <s v=" E1008_10780"/>
    <s v="PID - Barrel PID - hpDIRC - SubSystem performance testing and power measurements  (In Kind)"/>
    <s v="6.10.08"/>
    <x v="0"/>
    <d v="2029-12-10T00:00:00"/>
    <d v="1930-04-04T00:00:00"/>
    <s v="ewoolsey"/>
    <s v="fbarbosa"/>
    <n v="6011.78"/>
    <m/>
    <s v="C"/>
    <s v="Labor"/>
    <s v="TEC"/>
    <m/>
    <s v="JLAB"/>
    <s v="Const"/>
    <s v="DET"/>
    <x v="8"/>
    <m/>
    <m/>
    <m/>
    <m/>
    <m/>
    <m/>
    <m/>
    <m/>
    <m/>
    <m/>
    <m/>
    <m/>
    <m/>
    <m/>
    <n v="6011.78"/>
    <m/>
    <m/>
    <m/>
    <m/>
    <x v="0"/>
    <x v="0"/>
    <m/>
  </r>
  <r>
    <s v=""/>
    <s v=" E1008_10515"/>
    <s v="PID - Barrel PID - hpDIRC - Readout electronics - Labor"/>
    <s v="6.10.08"/>
    <x v="0"/>
    <d v="2025-12-10T00:00:00"/>
    <d v="2026-06-09T00:00:00"/>
    <s v="ewoolsey"/>
    <s v="fbarbosa"/>
    <n v="6283.99"/>
    <m/>
    <s v="C"/>
    <s v="Labor"/>
    <s v="TEC"/>
    <m/>
    <s v="JLAB"/>
    <s v="PED"/>
    <s v="DET"/>
    <x v="9"/>
    <m/>
    <m/>
    <m/>
    <m/>
    <m/>
    <m/>
    <m/>
    <m/>
    <m/>
    <m/>
    <n v="6283.99"/>
    <m/>
    <m/>
    <m/>
    <m/>
    <m/>
    <m/>
    <m/>
    <m/>
    <x v="0"/>
    <x v="0"/>
    <m/>
  </r>
  <r>
    <s v=""/>
    <s v=" E1008_10525"/>
    <s v="PID - Barrel PID - hpDIRC - Electronics and readout assembly (In Kind)"/>
    <s v="6.10.08"/>
    <x v="3"/>
    <d v="2026-06-03T00:00:00"/>
    <d v="2026-08-26T00:00:00"/>
    <s v="ewoolsey"/>
    <s v="fbarbosa"/>
    <n v="157099.68"/>
    <m/>
    <s v="C"/>
    <s v="Labor"/>
    <s v="TEC"/>
    <m/>
    <s v="JLAB"/>
    <s v="PED"/>
    <s v="DET"/>
    <x v="9"/>
    <m/>
    <m/>
    <m/>
    <m/>
    <m/>
    <m/>
    <m/>
    <m/>
    <m/>
    <m/>
    <n v="157099.68"/>
    <m/>
    <m/>
    <m/>
    <m/>
    <m/>
    <m/>
    <m/>
    <m/>
    <x v="0"/>
    <x v="0"/>
    <m/>
  </r>
  <r>
    <s v=""/>
    <s v=" E1008_10535"/>
    <s v="PID - Barrel PID - hpDIRC - Power supply and cables support"/>
    <s v="6.10.08"/>
    <x v="0"/>
    <d v="2026-08-26T00:00:00"/>
    <d v="2027-01-22T00:00:00"/>
    <s v="ewoolsey"/>
    <s v="fbarbosa"/>
    <n v="3212.69"/>
    <m/>
    <s v="C"/>
    <s v="Labor"/>
    <s v="TEC"/>
    <m/>
    <s v="JLAB"/>
    <s v="PED"/>
    <s v="DET"/>
    <x v="9"/>
    <m/>
    <m/>
    <m/>
    <m/>
    <m/>
    <m/>
    <m/>
    <m/>
    <m/>
    <m/>
    <n v="803.17"/>
    <n v="2409.52"/>
    <m/>
    <m/>
    <m/>
    <m/>
    <m/>
    <m/>
    <m/>
    <x v="0"/>
    <x v="0"/>
    <m/>
  </r>
  <r>
    <s v=""/>
    <s v=" E1008_10545"/>
    <s v="PID - Barrel PID - hpDIRC - Fibers support"/>
    <s v="6.10.08"/>
    <x v="0"/>
    <d v="2028-11-27T00:00:00"/>
    <d v="2029-04-19T00:00:00"/>
    <s v="ewoolsey"/>
    <s v="fbarbosa"/>
    <n v="3433.34"/>
    <m/>
    <s v="C"/>
    <s v="Labor"/>
    <s v="TEC"/>
    <m/>
    <s v="JLAB"/>
    <s v="PED"/>
    <s v="DET"/>
    <x v="9"/>
    <m/>
    <m/>
    <m/>
    <m/>
    <m/>
    <m/>
    <m/>
    <m/>
    <m/>
    <m/>
    <m/>
    <m/>
    <m/>
    <n v="3433.34"/>
    <m/>
    <m/>
    <m/>
    <m/>
    <m/>
    <x v="0"/>
    <x v="0"/>
    <m/>
  </r>
  <r>
    <s v=""/>
    <s v=" E1008_11050"/>
    <s v="PID - Electron Endcap PID - mRICH - Test specifications including firmware and software"/>
    <s v="6.10.08"/>
    <x v="0"/>
    <d v="2029-09-11T00:00:00"/>
    <d v="2029-10-23T00:00:00"/>
    <s v="ewoolsey"/>
    <s v="fbarbosa"/>
    <n v="29301.51"/>
    <m/>
    <s v="C"/>
    <s v="Labor"/>
    <s v="TEC"/>
    <m/>
    <s v="JLAB"/>
    <s v="Const"/>
    <s v="DET"/>
    <x v="7"/>
    <m/>
    <m/>
    <m/>
    <m/>
    <m/>
    <m/>
    <m/>
    <m/>
    <m/>
    <m/>
    <m/>
    <m/>
    <m/>
    <n v="13674.04"/>
    <n v="15627.47"/>
    <m/>
    <m/>
    <m/>
    <m/>
    <x v="0"/>
    <x v="0"/>
    <m/>
  </r>
  <r>
    <s v=""/>
    <s v=" E1008_11060"/>
    <s v="PID - Electron Endcap PID - mRICH - Test specifications including firmware and software (In Kind)"/>
    <s v="6.10.08"/>
    <x v="0"/>
    <d v="2029-09-11T00:00:00"/>
    <d v="2029-10-23T00:00:00"/>
    <s v="ewoolsey"/>
    <s v="fbarbosa"/>
    <n v="12557.79"/>
    <m/>
    <s v="C"/>
    <s v="Labor"/>
    <s v="TEC"/>
    <m/>
    <s v="JLAB"/>
    <s v="Const"/>
    <s v="DET"/>
    <x v="7"/>
    <m/>
    <m/>
    <m/>
    <m/>
    <m/>
    <m/>
    <m/>
    <m/>
    <m/>
    <m/>
    <m/>
    <m/>
    <m/>
    <n v="5860.3"/>
    <n v="6697.49"/>
    <m/>
    <m/>
    <m/>
    <m/>
    <x v="0"/>
    <x v="0"/>
    <m/>
  </r>
  <r>
    <s v=""/>
    <s v=" E1008_11130"/>
    <s v="PID - Electron Endcap PID - mRICH - Integration Testing with DAQ and Timing systems"/>
    <s v="6.10.08"/>
    <x v="0"/>
    <d v="1930-03-08T00:00:00"/>
    <d v="1930-07-29T00:00:00"/>
    <s v="ewoolsey"/>
    <s v="fbarbosa"/>
    <n v="13791.73"/>
    <m/>
    <s v="C"/>
    <s v="Labor"/>
    <s v="TEC"/>
    <m/>
    <s v="JLAB"/>
    <s v="Const"/>
    <s v="DET"/>
    <x v="8"/>
    <m/>
    <m/>
    <m/>
    <m/>
    <m/>
    <m/>
    <m/>
    <m/>
    <m/>
    <m/>
    <m/>
    <m/>
    <m/>
    <m/>
    <n v="13791.73"/>
    <m/>
    <m/>
    <m/>
    <m/>
    <x v="0"/>
    <x v="0"/>
    <m/>
  </r>
  <r>
    <s v=""/>
    <s v=" E1008_11140"/>
    <s v="PID - Electron Endcap PID - mRICH - Integration Testing with DAQ and Timing systems (In Kind)"/>
    <s v="6.10.08"/>
    <x v="0"/>
    <d v="1930-03-08T00:00:00"/>
    <d v="1930-07-29T00:00:00"/>
    <s v="ewoolsey"/>
    <s v="fbarbosa"/>
    <n v="6011.78"/>
    <m/>
    <s v="C"/>
    <s v="Labor"/>
    <s v="TEC"/>
    <m/>
    <s v="JLAB"/>
    <s v="Const"/>
    <s v="DET"/>
    <x v="8"/>
    <m/>
    <m/>
    <m/>
    <m/>
    <m/>
    <m/>
    <m/>
    <m/>
    <m/>
    <m/>
    <m/>
    <m/>
    <m/>
    <m/>
    <n v="6011.78"/>
    <m/>
    <m/>
    <m/>
    <m/>
    <x v="0"/>
    <x v="0"/>
    <m/>
  </r>
  <r>
    <s v=""/>
    <s v=" E1008_11150"/>
    <s v="PID - Electron Endcap PID - mRICH - SubSystem performance testing and power measurements"/>
    <s v="6.10.08"/>
    <x v="0"/>
    <d v="1930-07-30T00:00:00"/>
    <d v="1930-12-23T00:00:00"/>
    <s v="ewoolsey"/>
    <s v="fbarbosa"/>
    <n v="14023.43"/>
    <m/>
    <s v="C"/>
    <s v="Labor"/>
    <s v="TEC"/>
    <m/>
    <s v="JLAB"/>
    <s v="Const"/>
    <s v="DET"/>
    <x v="8"/>
    <m/>
    <m/>
    <m/>
    <m/>
    <m/>
    <m/>
    <m/>
    <m/>
    <m/>
    <m/>
    <m/>
    <m/>
    <m/>
    <m/>
    <n v="6170.31"/>
    <n v="7853.12"/>
    <m/>
    <m/>
    <m/>
    <x v="0"/>
    <x v="0"/>
    <m/>
  </r>
  <r>
    <s v=""/>
    <s v=" E1008_11160"/>
    <s v="PID - Electron Endcap PID - mRICH - SubSystem performance testing and power measurements (In Kind)"/>
    <s v="6.10.08"/>
    <x v="0"/>
    <d v="1930-07-30T00:00:00"/>
    <d v="1930-12-23T00:00:00"/>
    <s v="ewoolsey"/>
    <s v="fbarbosa"/>
    <n v="6112.78"/>
    <m/>
    <s v="C"/>
    <s v="Labor"/>
    <s v="TEC"/>
    <m/>
    <s v="JLAB"/>
    <s v="Const"/>
    <s v="DET"/>
    <x v="8"/>
    <m/>
    <m/>
    <m/>
    <m/>
    <m/>
    <m/>
    <m/>
    <m/>
    <m/>
    <m/>
    <m/>
    <m/>
    <m/>
    <m/>
    <n v="2689.62"/>
    <n v="3423.16"/>
    <m/>
    <m/>
    <m/>
    <x v="0"/>
    <x v="0"/>
    <m/>
  </r>
  <r>
    <s v=""/>
    <s v=" E1008_10805"/>
    <s v="PID - Electron Endcap PID - mRICH - Fibers - Labor (In Kind)"/>
    <s v="6.10.08"/>
    <x v="0"/>
    <d v="2025-12-10T00:00:00"/>
    <d v="2026-06-23T00:00:00"/>
    <s v="ewoolsey"/>
    <s v="fbarbosa"/>
    <n v="3141.99"/>
    <m/>
    <s v="C"/>
    <s v="Labor"/>
    <s v="TEC"/>
    <m/>
    <s v="JLAB"/>
    <s v="PED"/>
    <s v="DET"/>
    <x v="9"/>
    <m/>
    <m/>
    <m/>
    <m/>
    <m/>
    <m/>
    <m/>
    <m/>
    <m/>
    <m/>
    <n v="3141.99"/>
    <m/>
    <m/>
    <m/>
    <m/>
    <m/>
    <m/>
    <m/>
    <m/>
    <x v="0"/>
    <x v="0"/>
    <m/>
  </r>
  <r>
    <s v=""/>
    <s v=" E1008_10810"/>
    <s v="PID - Electron Endcap PID - mRICH - Power supply and cables - Labor (In Kind)"/>
    <s v="6.10.08"/>
    <x v="0"/>
    <d v="2026-06-22T00:00:00"/>
    <d v="2027-01-07T00:00:00"/>
    <s v="ewoolsey"/>
    <s v="fbarbosa"/>
    <n v="3187.38"/>
    <m/>
    <s v="C"/>
    <s v="Labor"/>
    <s v="TEC"/>
    <m/>
    <s v="JLAB"/>
    <s v="PED"/>
    <s v="DET"/>
    <x v="9"/>
    <m/>
    <m/>
    <m/>
    <m/>
    <m/>
    <m/>
    <m/>
    <m/>
    <m/>
    <m/>
    <n v="1652.76"/>
    <n v="1534.61"/>
    <m/>
    <m/>
    <m/>
    <m/>
    <m/>
    <m/>
    <m/>
    <x v="0"/>
    <x v="0"/>
    <m/>
  </r>
  <r>
    <s v=""/>
    <s v=" E1008_10845"/>
    <s v="PID - Electron Endcap PID - mRICH - Readout electronics per channel[pixel] cost"/>
    <s v="6.10.08"/>
    <x v="0"/>
    <d v="2026-06-10T00:00:00"/>
    <d v="2026-12-24T00:00:00"/>
    <s v="ewoolsey"/>
    <s v="fbarbosa"/>
    <n v="6363.58"/>
    <m/>
    <s v="C"/>
    <s v="Labor"/>
    <s v="TEC"/>
    <m/>
    <s v="JLAB"/>
    <s v="PED"/>
    <s v="DET"/>
    <x v="9"/>
    <m/>
    <m/>
    <m/>
    <m/>
    <m/>
    <m/>
    <m/>
    <m/>
    <m/>
    <m/>
    <n v="3677.03"/>
    <n v="2686.55"/>
    <m/>
    <m/>
    <m/>
    <m/>
    <m/>
    <m/>
    <m/>
    <x v="0"/>
    <x v="0"/>
    <m/>
  </r>
  <r>
    <s v=""/>
    <s v=" E1008_10850"/>
    <s v="PID - Electron Endcap PID - mRICH - Electronics and readout assembly support"/>
    <s v="6.10.08"/>
    <x v="3"/>
    <d v="2026-06-10T00:00:00"/>
    <d v="2026-12-24T00:00:00"/>
    <s v="ewoolsey"/>
    <s v="fbarbosa"/>
    <n v="159089.39000000001"/>
    <m/>
    <s v="C"/>
    <s v="Labor"/>
    <s v="TEC"/>
    <m/>
    <s v="JLAB"/>
    <s v="PED"/>
    <s v="DET"/>
    <x v="9"/>
    <m/>
    <m/>
    <m/>
    <m/>
    <m/>
    <m/>
    <m/>
    <m/>
    <m/>
    <m/>
    <n v="91925.68"/>
    <n v="67163.710000000006"/>
    <m/>
    <m/>
    <m/>
    <m/>
    <m/>
    <m/>
    <m/>
    <x v="0"/>
    <x v="0"/>
    <m/>
  </r>
  <r>
    <s v=""/>
    <s v=" E1008_10865"/>
    <s v="PID - Electron Endcap PID - mRICH - Power supply and cables - HDSoc"/>
    <s v="6.10.08"/>
    <x v="0"/>
    <d v="2025-07-11T00:00:00"/>
    <d v="2026-01-27T00:00:00"/>
    <s v="ewoolsey"/>
    <s v="fbarbosa"/>
    <n v="3103.35"/>
    <m/>
    <s v="C"/>
    <s v="Labor"/>
    <s v="TEC"/>
    <m/>
    <s v="JLAB"/>
    <s v="PED"/>
    <s v="DET"/>
    <x v="9"/>
    <m/>
    <m/>
    <m/>
    <m/>
    <m/>
    <m/>
    <m/>
    <m/>
    <m/>
    <n v="1310.31"/>
    <n v="1793.05"/>
    <m/>
    <m/>
    <m/>
    <m/>
    <m/>
    <m/>
    <m/>
    <m/>
    <x v="0"/>
    <x v="0"/>
    <m/>
  </r>
  <r>
    <s v=""/>
    <s v=" E1008_11440"/>
    <s v="PID - Electron Endcap PID - dRICH - Test specifications including firmware and software"/>
    <s v="6.10.08"/>
    <x v="0"/>
    <d v="1930-01-07T00:00:00"/>
    <d v="1930-02-19T00:00:00"/>
    <s v="ewoolsey"/>
    <s v="fbarbosa"/>
    <n v="29705.27"/>
    <m/>
    <s v="C"/>
    <s v="Labor"/>
    <s v="TEC"/>
    <m/>
    <s v="JLAB"/>
    <s v="Const"/>
    <s v="DET"/>
    <x v="7"/>
    <m/>
    <m/>
    <m/>
    <m/>
    <m/>
    <m/>
    <m/>
    <m/>
    <m/>
    <m/>
    <m/>
    <m/>
    <m/>
    <m/>
    <n v="29705.27"/>
    <m/>
    <m/>
    <m/>
    <m/>
    <x v="0"/>
    <x v="0"/>
    <m/>
  </r>
  <r>
    <s v=""/>
    <s v=" E1008_11450"/>
    <s v="PID - Electron Endcap PID - dRICH - Test specifications including firmware and software (In Kind)"/>
    <s v="6.10.08"/>
    <x v="0"/>
    <d v="1930-01-07T00:00:00"/>
    <d v="1930-02-19T00:00:00"/>
    <s v="ewoolsey"/>
    <s v="fbarbosa"/>
    <n v="12730.83"/>
    <m/>
    <s v="C"/>
    <s v="Labor"/>
    <s v="TEC"/>
    <m/>
    <s v="JLAB"/>
    <s v="Const"/>
    <s v="DET"/>
    <x v="7"/>
    <m/>
    <m/>
    <m/>
    <m/>
    <m/>
    <m/>
    <m/>
    <m/>
    <m/>
    <m/>
    <m/>
    <m/>
    <m/>
    <m/>
    <n v="12730.83"/>
    <m/>
    <m/>
    <m/>
    <m/>
    <x v="0"/>
    <x v="0"/>
    <m/>
  </r>
  <r>
    <s v=""/>
    <s v=" E1008_11520"/>
    <s v="PID - Electron Endcap PID - dRICH - Integration Testing with DAQ and Timing systems"/>
    <s v="6.10.08"/>
    <x v="0"/>
    <d v="1930-04-24T00:00:00"/>
    <d v="1930-07-18T00:00:00"/>
    <s v="ewoolsey"/>
    <s v="fbarbosa"/>
    <n v="13791.73"/>
    <m/>
    <s v="C"/>
    <s v="Labor"/>
    <s v="TEC"/>
    <m/>
    <s v="JLAB"/>
    <s v="Const"/>
    <s v="DET"/>
    <x v="8"/>
    <m/>
    <m/>
    <m/>
    <m/>
    <m/>
    <m/>
    <m/>
    <m/>
    <m/>
    <m/>
    <m/>
    <m/>
    <m/>
    <m/>
    <n v="13791.73"/>
    <m/>
    <m/>
    <m/>
    <m/>
    <x v="0"/>
    <x v="0"/>
    <m/>
  </r>
  <r>
    <s v=""/>
    <s v=" E1008_11530"/>
    <s v="PID - Electron Endcap PID - dRICH - Integration Testing with DAQ and Timing systems (In Kind)"/>
    <s v="6.10.08"/>
    <x v="0"/>
    <d v="1930-04-24T00:00:00"/>
    <d v="1930-07-18T00:00:00"/>
    <s v="ewoolsey"/>
    <s v="fbarbosa"/>
    <n v="6011.78"/>
    <m/>
    <s v="C"/>
    <s v="Labor"/>
    <s v="TEC"/>
    <m/>
    <s v="JLAB"/>
    <s v="Const"/>
    <s v="DET"/>
    <x v="8"/>
    <m/>
    <m/>
    <m/>
    <m/>
    <m/>
    <m/>
    <m/>
    <m/>
    <m/>
    <m/>
    <m/>
    <m/>
    <m/>
    <m/>
    <n v="6011.78"/>
    <m/>
    <m/>
    <m/>
    <m/>
    <x v="0"/>
    <x v="0"/>
    <m/>
  </r>
  <r>
    <s v=""/>
    <s v=" E1008_11540"/>
    <s v="PID - Electron Endcap PID - dRICH - SubSystem performance testing and power measurements"/>
    <s v="6.10.08"/>
    <x v="0"/>
    <d v="1930-07-19T00:00:00"/>
    <d v="1930-10-11T00:00:00"/>
    <s v="ewoolsey"/>
    <s v="fbarbosa"/>
    <n v="13853.79"/>
    <m/>
    <s v="C"/>
    <s v="Labor"/>
    <s v="TEC"/>
    <m/>
    <s v="JLAB"/>
    <s v="Const"/>
    <s v="DET"/>
    <x v="8"/>
    <m/>
    <m/>
    <m/>
    <m/>
    <m/>
    <m/>
    <m/>
    <m/>
    <m/>
    <m/>
    <m/>
    <m/>
    <m/>
    <m/>
    <n v="11775.73"/>
    <n v="2078.0700000000002"/>
    <m/>
    <m/>
    <m/>
    <x v="0"/>
    <x v="0"/>
    <m/>
  </r>
  <r>
    <s v=""/>
    <s v=" E1008_11550"/>
    <s v="PID - Electron Endcap PID - dRICH - SubSystem performance testing and power measurements (In Kind)"/>
    <s v="6.10.08"/>
    <x v="0"/>
    <d v="1930-07-19T00:00:00"/>
    <d v="1930-10-11T00:00:00"/>
    <s v="ewoolsey"/>
    <s v="fbarbosa"/>
    <n v="6038.83"/>
    <m/>
    <s v="C"/>
    <s v="Labor"/>
    <s v="TEC"/>
    <m/>
    <s v="JLAB"/>
    <s v="Const"/>
    <s v="DET"/>
    <x v="8"/>
    <m/>
    <m/>
    <m/>
    <m/>
    <m/>
    <m/>
    <m/>
    <m/>
    <m/>
    <m/>
    <m/>
    <m/>
    <m/>
    <m/>
    <n v="5133.01"/>
    <n v="905.83"/>
    <m/>
    <m/>
    <m/>
    <x v="0"/>
    <x v="0"/>
    <m/>
  </r>
  <r>
    <s v=""/>
    <s v=" E1008_11368"/>
    <s v="PID - Electron Endcap PID - dRICH - Readout electronics per channel[pixel] cost"/>
    <s v="6.10.08"/>
    <x v="0"/>
    <d v="1930-02-28T00:00:00"/>
    <d v="1930-04-25T00:00:00"/>
    <s v="ewoolsey"/>
    <s v="fbarbosa"/>
    <n v="7072.68"/>
    <m/>
    <s v="C"/>
    <s v="Labor"/>
    <s v="TEC"/>
    <m/>
    <s v="JLAB"/>
    <s v="PED"/>
    <s v="DET"/>
    <x v="9"/>
    <m/>
    <m/>
    <m/>
    <m/>
    <m/>
    <m/>
    <m/>
    <m/>
    <m/>
    <m/>
    <m/>
    <m/>
    <m/>
    <m/>
    <n v="7072.68"/>
    <m/>
    <m/>
    <m/>
    <m/>
    <x v="0"/>
    <x v="0"/>
    <m/>
  </r>
  <r>
    <s v=""/>
    <s v=" E1008_11366"/>
    <s v="PID - Electron Endcap PID - dRICH - Electronics and readout assembly support"/>
    <s v="6.10.08"/>
    <x v="0"/>
    <d v="2029-11-05T00:00:00"/>
    <d v="1930-01-07T00:00:00"/>
    <s v="ewoolsey"/>
    <s v="fbarbosa"/>
    <n v="176817.08"/>
    <m/>
    <s v="C"/>
    <s v="Labor"/>
    <s v="TEC"/>
    <m/>
    <s v="JLAB"/>
    <s v="PED"/>
    <s v="DET"/>
    <x v="9"/>
    <m/>
    <m/>
    <m/>
    <m/>
    <m/>
    <m/>
    <m/>
    <m/>
    <m/>
    <m/>
    <m/>
    <m/>
    <m/>
    <m/>
    <n v="176817.08"/>
    <m/>
    <m/>
    <m/>
    <m/>
    <x v="0"/>
    <x v="0"/>
    <m/>
  </r>
  <r>
    <s v=""/>
    <s v=" E1008_11372"/>
    <s v="PID - Electron Endcap PID - dRICH - Power supply and cables - MAROC3 ASIC"/>
    <s v="6.10.08"/>
    <x v="0"/>
    <d v="2028-11-20T00:00:00"/>
    <d v="2029-04-17T00:00:00"/>
    <s v="ewoolsey"/>
    <s v="fbarbosa"/>
    <n v="3433.34"/>
    <m/>
    <s v="C"/>
    <s v="Labor"/>
    <s v="TEC"/>
    <m/>
    <s v="JLAB"/>
    <s v="PED"/>
    <s v="DET"/>
    <x v="9"/>
    <m/>
    <m/>
    <m/>
    <m/>
    <m/>
    <m/>
    <m/>
    <m/>
    <m/>
    <m/>
    <m/>
    <m/>
    <m/>
    <n v="3433.34"/>
    <m/>
    <m/>
    <m/>
    <m/>
    <m/>
    <x v="0"/>
    <x v="0"/>
    <m/>
  </r>
  <r>
    <s v=""/>
    <s v=" E1008_11810"/>
    <s v="Electromagnetic Calorimetry - Barrel EMCal - Test specifications including firmware and software"/>
    <s v="6.10.08"/>
    <x v="3"/>
    <d v="2029-11-15T00:00:00"/>
    <d v="2029-12-31T00:00:00"/>
    <s v="ewoolsey"/>
    <s v="fbarbosa"/>
    <n v="29705.27"/>
    <m/>
    <s v="C"/>
    <s v="Labor"/>
    <s v="TEC"/>
    <m/>
    <s v="JLAB"/>
    <s v="Const"/>
    <s v="DET"/>
    <x v="7"/>
    <m/>
    <m/>
    <m/>
    <m/>
    <m/>
    <m/>
    <m/>
    <m/>
    <m/>
    <m/>
    <m/>
    <m/>
    <m/>
    <m/>
    <n v="29705.27"/>
    <m/>
    <m/>
    <m/>
    <m/>
    <x v="0"/>
    <x v="0"/>
    <m/>
  </r>
  <r>
    <s v=""/>
    <s v=" E1008_11820"/>
    <s v="Electromagnetic Calorimetry - Barrel EMCal - Test specifications including firmware and software (In Kind)"/>
    <s v="6.10.08"/>
    <x v="0"/>
    <d v="2029-11-15T00:00:00"/>
    <d v="2029-12-31T00:00:00"/>
    <s v="ewoolsey"/>
    <s v="fbarbosa"/>
    <n v="12730.83"/>
    <m/>
    <s v="C"/>
    <s v="Labor"/>
    <s v="TEC"/>
    <m/>
    <s v="JLAB"/>
    <s v="Const"/>
    <s v="DET"/>
    <x v="7"/>
    <m/>
    <m/>
    <m/>
    <m/>
    <m/>
    <m/>
    <m/>
    <m/>
    <m/>
    <m/>
    <m/>
    <m/>
    <m/>
    <m/>
    <n v="12730.83"/>
    <m/>
    <m/>
    <m/>
    <m/>
    <x v="0"/>
    <x v="0"/>
    <m/>
  </r>
  <r>
    <s v=""/>
    <s v=" E1008_11890"/>
    <s v="Electromagnetic Calorimetry - Barrel EMCal - Integration Testing with DAQ and Timing systems"/>
    <s v="6.10.08"/>
    <x v="0"/>
    <d v="1930-03-08T00:00:00"/>
    <d v="1930-05-31T00:00:00"/>
    <s v="ewoolsey"/>
    <s v="fbarbosa"/>
    <n v="13791.73"/>
    <m/>
    <s v="C"/>
    <s v="Labor"/>
    <s v="TEC"/>
    <m/>
    <s v="JLAB"/>
    <s v="Const"/>
    <s v="DET"/>
    <x v="8"/>
    <m/>
    <m/>
    <m/>
    <m/>
    <m/>
    <m/>
    <m/>
    <m/>
    <m/>
    <m/>
    <m/>
    <m/>
    <m/>
    <m/>
    <n v="13791.73"/>
    <m/>
    <m/>
    <m/>
    <m/>
    <x v="0"/>
    <x v="0"/>
    <m/>
  </r>
  <r>
    <s v=""/>
    <s v=" E1008_11900"/>
    <s v="Electromagnetic Calorimetry - Barrel EMCal - Integration Testing with DAQ and Timing systems (In Kind)"/>
    <s v="6.10.08"/>
    <x v="0"/>
    <d v="1930-03-08T00:00:00"/>
    <d v="1930-05-31T00:00:00"/>
    <s v="ewoolsey"/>
    <s v="fbarbosa"/>
    <n v="6011.78"/>
    <m/>
    <s v="C"/>
    <s v="Labor"/>
    <s v="TEC"/>
    <m/>
    <s v="JLAB"/>
    <s v="Const"/>
    <s v="DET"/>
    <x v="8"/>
    <m/>
    <m/>
    <m/>
    <m/>
    <m/>
    <m/>
    <m/>
    <m/>
    <m/>
    <m/>
    <m/>
    <m/>
    <m/>
    <m/>
    <n v="6011.78"/>
    <m/>
    <m/>
    <m/>
    <m/>
    <x v="0"/>
    <x v="0"/>
    <m/>
  </r>
  <r>
    <s v=""/>
    <s v=" E1008_11910"/>
    <s v="Electromagnetic Calorimetry - Barrel EMCal - SubSystem performance testing and power measurements"/>
    <s v="6.10.08"/>
    <x v="0"/>
    <d v="1930-06-03T00:00:00"/>
    <d v="1930-08-26T00:00:00"/>
    <s v="ewoolsey"/>
    <s v="fbarbosa"/>
    <n v="13791.73"/>
    <m/>
    <s v="C"/>
    <s v="Labor"/>
    <s v="TEC"/>
    <m/>
    <s v="JLAB"/>
    <s v="Const"/>
    <s v="DET"/>
    <x v="8"/>
    <m/>
    <m/>
    <m/>
    <m/>
    <m/>
    <m/>
    <m/>
    <m/>
    <m/>
    <m/>
    <m/>
    <m/>
    <m/>
    <m/>
    <n v="13791.73"/>
    <m/>
    <m/>
    <m/>
    <m/>
    <x v="0"/>
    <x v="0"/>
    <m/>
  </r>
  <r>
    <s v=""/>
    <s v=" E1008_11920"/>
    <s v="Electromagnetic Calorimetry - Barrel EMCal - SubSystem performance testing and power measurements (In Kind)"/>
    <s v="6.10.08"/>
    <x v="0"/>
    <d v="1930-06-03T00:00:00"/>
    <d v="1930-08-26T00:00:00"/>
    <s v="ewoolsey"/>
    <s v="fbarbosa"/>
    <n v="6011.78"/>
    <m/>
    <s v="C"/>
    <s v="Labor"/>
    <s v="TEC"/>
    <m/>
    <s v="JLAB"/>
    <s v="Const"/>
    <s v="DET"/>
    <x v="8"/>
    <m/>
    <m/>
    <m/>
    <m/>
    <m/>
    <m/>
    <m/>
    <m/>
    <m/>
    <m/>
    <m/>
    <m/>
    <m/>
    <m/>
    <n v="6011.78"/>
    <m/>
    <m/>
    <m/>
    <m/>
    <x v="0"/>
    <x v="0"/>
    <m/>
  </r>
  <r>
    <s v=""/>
    <s v=" E1008_12270"/>
    <s v="Electromagnetic Calorimetry - Electron Endcap EMCal - Test specifications including firmware and software"/>
    <s v="6.10.08"/>
    <x v="0"/>
    <d v="2029-07-18T00:00:00"/>
    <d v="2029-08-28T00:00:00"/>
    <s v="ewoolsey"/>
    <s v="fbarbosa"/>
    <n v="28840.07"/>
    <m/>
    <s v="C"/>
    <s v="Labor"/>
    <s v="TEC"/>
    <m/>
    <s v="JLAB"/>
    <s v="Const"/>
    <s v="DET"/>
    <x v="7"/>
    <m/>
    <m/>
    <m/>
    <m/>
    <m/>
    <m/>
    <m/>
    <m/>
    <m/>
    <m/>
    <m/>
    <m/>
    <m/>
    <n v="28840.07"/>
    <m/>
    <m/>
    <m/>
    <m/>
    <m/>
    <x v="0"/>
    <x v="0"/>
    <m/>
  </r>
  <r>
    <s v=""/>
    <s v=" E1008_12280"/>
    <s v="Electromagnetic Calorimetry - Electron Endcap EMCal - Test specifications including firmware and software (In Kind)"/>
    <s v="6.10.08"/>
    <x v="0"/>
    <d v="2029-07-18T00:00:00"/>
    <d v="2029-08-28T00:00:00"/>
    <s v="ewoolsey"/>
    <s v="fbarbosa"/>
    <n v="12360.03"/>
    <m/>
    <s v="C"/>
    <s v="Labor"/>
    <s v="TEC"/>
    <m/>
    <s v="JLAB"/>
    <s v="Const"/>
    <s v="DET"/>
    <x v="7"/>
    <m/>
    <m/>
    <m/>
    <m/>
    <m/>
    <m/>
    <m/>
    <m/>
    <m/>
    <m/>
    <m/>
    <m/>
    <m/>
    <n v="12360.03"/>
    <m/>
    <m/>
    <m/>
    <m/>
    <m/>
    <x v="0"/>
    <x v="0"/>
    <m/>
  </r>
  <r>
    <s v=""/>
    <s v=" E1008_12350"/>
    <s v="Electromagnetic Calorimetry - Electron Endcap EMCal - Integration Testing with DAQ and Timing systems"/>
    <s v="6.10.08"/>
    <x v="0"/>
    <d v="2029-11-02T00:00:00"/>
    <d v="1930-02-01T00:00:00"/>
    <s v="ewoolsey"/>
    <s v="fbarbosa"/>
    <n v="13791.73"/>
    <m/>
    <s v="C"/>
    <s v="Labor"/>
    <s v="TEC"/>
    <m/>
    <s v="JLAB"/>
    <s v="Const"/>
    <s v="DET"/>
    <x v="8"/>
    <m/>
    <m/>
    <m/>
    <m/>
    <m/>
    <m/>
    <m/>
    <m/>
    <m/>
    <m/>
    <m/>
    <m/>
    <m/>
    <m/>
    <n v="13791.73"/>
    <m/>
    <m/>
    <m/>
    <m/>
    <x v="0"/>
    <x v="0"/>
    <m/>
  </r>
  <r>
    <s v=""/>
    <s v=" E1008_12360"/>
    <s v="Electromagnetic Calorimetry - Electron Endcap EMCal - Integration Testing with DAQ and Timing systems (In Kind)"/>
    <s v="6.10.08"/>
    <x v="0"/>
    <d v="2029-11-02T00:00:00"/>
    <d v="1930-02-01T00:00:00"/>
    <s v="ewoolsey"/>
    <s v="fbarbosa"/>
    <n v="6011.78"/>
    <m/>
    <s v="C"/>
    <s v="Labor"/>
    <s v="TEC"/>
    <m/>
    <s v="JLAB"/>
    <s v="Const"/>
    <s v="DET"/>
    <x v="8"/>
    <m/>
    <m/>
    <m/>
    <m/>
    <m/>
    <m/>
    <m/>
    <m/>
    <m/>
    <m/>
    <m/>
    <m/>
    <m/>
    <m/>
    <n v="6011.78"/>
    <m/>
    <m/>
    <m/>
    <m/>
    <x v="0"/>
    <x v="0"/>
    <m/>
  </r>
  <r>
    <s v=""/>
    <s v=" E1008_12370"/>
    <s v="Electromagnetic Calorimetry - Electron Endcap EMCal - SubSystem performance testing and power measurements"/>
    <s v="6.10.08"/>
    <x v="0"/>
    <d v="1930-02-04T00:00:00"/>
    <d v="1930-04-29T00:00:00"/>
    <s v="ewoolsey"/>
    <s v="fbarbosa"/>
    <n v="13791.73"/>
    <m/>
    <s v="C"/>
    <s v="Labor"/>
    <s v="TEC"/>
    <m/>
    <s v="JLAB"/>
    <s v="Const"/>
    <s v="DET"/>
    <x v="8"/>
    <m/>
    <m/>
    <m/>
    <m/>
    <m/>
    <m/>
    <m/>
    <m/>
    <m/>
    <m/>
    <m/>
    <m/>
    <m/>
    <m/>
    <n v="13791.73"/>
    <m/>
    <m/>
    <m/>
    <m/>
    <x v="0"/>
    <x v="0"/>
    <m/>
  </r>
  <r>
    <s v=""/>
    <s v=" E1008_12380"/>
    <s v="Electromagnetic Calorimetry - Electron Endcap EMCal - SubSystem performance testing and power measurements (In Kind)"/>
    <s v="6.10.08"/>
    <x v="0"/>
    <d v="1930-02-04T00:00:00"/>
    <d v="1930-04-29T00:00:00"/>
    <s v="ewoolsey"/>
    <s v="fbarbosa"/>
    <n v="6011.78"/>
    <m/>
    <s v="C"/>
    <s v="Labor"/>
    <s v="TEC"/>
    <m/>
    <s v="JLAB"/>
    <s v="Const"/>
    <s v="DET"/>
    <x v="8"/>
    <m/>
    <m/>
    <m/>
    <m/>
    <m/>
    <m/>
    <m/>
    <m/>
    <m/>
    <m/>
    <m/>
    <m/>
    <m/>
    <m/>
    <n v="6011.78"/>
    <m/>
    <m/>
    <m/>
    <m/>
    <x v="0"/>
    <x v="0"/>
    <m/>
  </r>
  <r>
    <s v=""/>
    <s v=" E1008_12720"/>
    <s v="Electromagnetic Calorimetry - Hadron Endcap EMCal - Test specifications including firmware and software (In Kind)"/>
    <s v="6.10.08"/>
    <x v="0"/>
    <d v="2029-08-01T00:00:00"/>
    <d v="2029-09-12T00:00:00"/>
    <s v="ewoolsey"/>
    <s v="fbarbosa"/>
    <n v="41200.1"/>
    <m/>
    <s v="C"/>
    <s v="Labor"/>
    <s v="TEC"/>
    <m/>
    <s v="JLAB"/>
    <s v="Const"/>
    <s v="DET"/>
    <x v="7"/>
    <m/>
    <m/>
    <m/>
    <m/>
    <m/>
    <m/>
    <m/>
    <m/>
    <m/>
    <m/>
    <m/>
    <m/>
    <m/>
    <n v="41200.1"/>
    <m/>
    <m/>
    <m/>
    <m/>
    <m/>
    <x v="0"/>
    <x v="0"/>
    <m/>
  </r>
  <r>
    <s v=""/>
    <s v=" E1008_12770"/>
    <s v="Electromagnetic Calorimetry - Hadron Endcap EMCal - Integration Testing with DAQ and Timing systems (In Kind)"/>
    <s v="6.10.08"/>
    <x v="0"/>
    <d v="2029-11-19T00:00:00"/>
    <d v="1930-02-15T00:00:00"/>
    <s v="ewoolsey"/>
    <s v="fbarbosa"/>
    <n v="19803.509999999998"/>
    <m/>
    <s v="C"/>
    <s v="Labor"/>
    <s v="TEC"/>
    <m/>
    <s v="JLAB"/>
    <s v="Const"/>
    <s v="DET"/>
    <x v="8"/>
    <m/>
    <m/>
    <m/>
    <m/>
    <m/>
    <m/>
    <m/>
    <m/>
    <m/>
    <m/>
    <m/>
    <m/>
    <m/>
    <m/>
    <n v="19803.509999999998"/>
    <m/>
    <m/>
    <m/>
    <m/>
    <x v="0"/>
    <x v="0"/>
    <m/>
  </r>
  <r>
    <s v=""/>
    <s v=" E1008_12780"/>
    <s v="Electromagnetic Calorimetry - Hadron Endcap EMCal - SubSystem performance testing and power measurements (In Kind)"/>
    <s v="6.10.08"/>
    <x v="0"/>
    <d v="1930-02-19T00:00:00"/>
    <d v="1930-05-13T00:00:00"/>
    <s v="ewoolsey"/>
    <s v="fbarbosa"/>
    <n v="19803.509999999998"/>
    <m/>
    <s v="C"/>
    <s v="Labor"/>
    <s v="TEC"/>
    <m/>
    <s v="JLAB"/>
    <s v="Const"/>
    <s v="DET"/>
    <x v="8"/>
    <m/>
    <m/>
    <m/>
    <m/>
    <m/>
    <m/>
    <m/>
    <m/>
    <m/>
    <m/>
    <m/>
    <m/>
    <m/>
    <m/>
    <n v="19803.509999999998"/>
    <m/>
    <m/>
    <m/>
    <m/>
    <x v="0"/>
    <x v="0"/>
    <m/>
  </r>
  <r>
    <s v=""/>
    <s v=" E1008_13100"/>
    <s v="Hadronic Calorimetry - Barrel HCal - Inner - Test specifications including firmware and software"/>
    <s v="6.10.08"/>
    <x v="0"/>
    <d v="2025-10-02T00:00:00"/>
    <d v="2025-11-14T00:00:00"/>
    <s v="ewoolsey"/>
    <s v="fbarbosa"/>
    <n v="26392.75"/>
    <m/>
    <s v="C"/>
    <s v="Labor"/>
    <s v="TEC"/>
    <m/>
    <s v="JLAB"/>
    <s v="Const"/>
    <s v="DET"/>
    <x v="7"/>
    <m/>
    <m/>
    <m/>
    <m/>
    <m/>
    <m/>
    <m/>
    <m/>
    <m/>
    <m/>
    <n v="26392.75"/>
    <m/>
    <m/>
    <m/>
    <m/>
    <m/>
    <m/>
    <m/>
    <m/>
    <x v="0"/>
    <x v="0"/>
    <m/>
  </r>
  <r>
    <s v=""/>
    <s v=" E1008_13110"/>
    <s v="Hadronic Calorimetry - Barrel HCal - Inner - Test specifications including firmware and software (In Kind)"/>
    <s v="6.10.08"/>
    <x v="0"/>
    <d v="2025-10-02T00:00:00"/>
    <d v="2025-11-14T00:00:00"/>
    <s v="ewoolsey"/>
    <s v="fbarbosa"/>
    <n v="11311.18"/>
    <m/>
    <s v="C"/>
    <s v="Labor"/>
    <s v="TEC"/>
    <m/>
    <s v="JLAB"/>
    <s v="Const"/>
    <s v="DET"/>
    <x v="7"/>
    <m/>
    <m/>
    <m/>
    <m/>
    <m/>
    <m/>
    <m/>
    <m/>
    <m/>
    <m/>
    <n v="11311.18"/>
    <m/>
    <m/>
    <m/>
    <m/>
    <m/>
    <m/>
    <m/>
    <m/>
    <x v="0"/>
    <x v="0"/>
    <m/>
  </r>
  <r>
    <s v=""/>
    <s v=" E1008_13180"/>
    <s v="Hadronic Calorimetry - Barrel HCal - Inner - Integration Testing with DAQ and Timing systems"/>
    <s v="6.10.08"/>
    <x v="0"/>
    <d v="2026-01-26T00:00:00"/>
    <d v="2026-04-20T00:00:00"/>
    <s v="ewoolsey"/>
    <s v="fbarbosa"/>
    <n v="12253.78"/>
    <m/>
    <s v="C"/>
    <s v="Labor"/>
    <s v="TEC"/>
    <m/>
    <s v="JLAB"/>
    <s v="Const"/>
    <s v="DET"/>
    <x v="8"/>
    <m/>
    <m/>
    <m/>
    <m/>
    <m/>
    <m/>
    <m/>
    <m/>
    <m/>
    <m/>
    <n v="12253.78"/>
    <m/>
    <m/>
    <m/>
    <m/>
    <m/>
    <m/>
    <m/>
    <m/>
    <x v="0"/>
    <x v="0"/>
    <m/>
  </r>
  <r>
    <s v=""/>
    <s v=" E1008_13190"/>
    <s v="Hadronic Calorimetry - Barrel HCal - Inner - Integration Testing with DAQ and Timing systems (In Kind)"/>
    <s v="6.10.08"/>
    <x v="0"/>
    <d v="2026-01-26T00:00:00"/>
    <d v="2026-04-20T00:00:00"/>
    <s v="ewoolsey"/>
    <s v="fbarbosa"/>
    <n v="5341.39"/>
    <m/>
    <s v="C"/>
    <s v="Labor"/>
    <s v="TEC"/>
    <m/>
    <s v="JLAB"/>
    <s v="Const"/>
    <s v="DET"/>
    <x v="8"/>
    <m/>
    <m/>
    <m/>
    <m/>
    <m/>
    <m/>
    <m/>
    <m/>
    <m/>
    <m/>
    <n v="5341.39"/>
    <m/>
    <m/>
    <m/>
    <m/>
    <m/>
    <m/>
    <m/>
    <m/>
    <x v="0"/>
    <x v="0"/>
    <m/>
  </r>
  <r>
    <s v=""/>
    <s v=" E1008_13200"/>
    <s v="Hadronic Calorimetry - Barrel HCal - Inner - SubSystem performance testing and power measurements"/>
    <s v="6.10.08"/>
    <x v="0"/>
    <d v="2026-04-21T00:00:00"/>
    <d v="2026-07-15T00:00:00"/>
    <s v="ewoolsey"/>
    <s v="fbarbosa"/>
    <n v="12253.78"/>
    <m/>
    <s v="C"/>
    <s v="Labor"/>
    <s v="TEC"/>
    <m/>
    <s v="JLAB"/>
    <s v="Const"/>
    <s v="DET"/>
    <x v="8"/>
    <m/>
    <m/>
    <m/>
    <m/>
    <m/>
    <m/>
    <m/>
    <m/>
    <m/>
    <m/>
    <n v="12253.78"/>
    <m/>
    <m/>
    <m/>
    <m/>
    <m/>
    <m/>
    <m/>
    <m/>
    <x v="0"/>
    <x v="0"/>
    <m/>
  </r>
  <r>
    <s v=""/>
    <s v=" E1008_13210"/>
    <s v="Hadronic Calorimetry - Barrel HCal - Inner - SubSystem performance testing and power measurements (In Kind)"/>
    <s v="6.10.08"/>
    <x v="0"/>
    <d v="2026-04-21T00:00:00"/>
    <d v="2026-07-15T00:00:00"/>
    <s v="ewoolsey"/>
    <s v="fbarbosa"/>
    <n v="5341.39"/>
    <m/>
    <s v="C"/>
    <s v="Labor"/>
    <s v="TEC"/>
    <m/>
    <s v="JLAB"/>
    <s v="Const"/>
    <s v="DET"/>
    <x v="8"/>
    <m/>
    <m/>
    <m/>
    <m/>
    <m/>
    <m/>
    <m/>
    <m/>
    <m/>
    <m/>
    <n v="5341.39"/>
    <m/>
    <m/>
    <m/>
    <m/>
    <m/>
    <m/>
    <m/>
    <m/>
    <x v="0"/>
    <x v="0"/>
    <m/>
  </r>
  <r>
    <s v=""/>
    <s v=" E1008_13320"/>
    <s v="Hadronic Calorimetry - Barrel HCal - Outer - Test specifications including firmware and software"/>
    <s v="6.10.08"/>
    <x v="0"/>
    <d v="2026-05-27T00:00:00"/>
    <d v="2026-07-08T00:00:00"/>
    <s v="ewoolsey"/>
    <s v="fbarbosa"/>
    <n v="26392.75"/>
    <m/>
    <s v="C"/>
    <s v="Labor"/>
    <s v="TEC"/>
    <m/>
    <s v="JLAB"/>
    <s v="Const"/>
    <s v="DET"/>
    <x v="7"/>
    <m/>
    <m/>
    <m/>
    <m/>
    <m/>
    <m/>
    <m/>
    <m/>
    <m/>
    <m/>
    <n v="26392.75"/>
    <m/>
    <m/>
    <m/>
    <m/>
    <m/>
    <m/>
    <m/>
    <m/>
    <x v="0"/>
    <x v="0"/>
    <m/>
  </r>
  <r>
    <s v=""/>
    <s v=" E1008_13330"/>
    <s v="Hadronic Calorimetry - Barrel HCal - Outer - Test specifications including firmware and software (In Kind)"/>
    <s v="6.10.08"/>
    <x v="0"/>
    <d v="2026-05-27T00:00:00"/>
    <d v="2026-07-08T00:00:00"/>
    <s v="ewoolsey"/>
    <s v="fbarbosa"/>
    <n v="11311.18"/>
    <m/>
    <s v="C"/>
    <s v="Labor"/>
    <s v="TEC"/>
    <m/>
    <s v="JLAB"/>
    <s v="Const"/>
    <s v="DET"/>
    <x v="7"/>
    <m/>
    <m/>
    <m/>
    <m/>
    <m/>
    <m/>
    <m/>
    <m/>
    <m/>
    <m/>
    <n v="11311.18"/>
    <m/>
    <m/>
    <m/>
    <m/>
    <m/>
    <m/>
    <m/>
    <m/>
    <x v="0"/>
    <x v="0"/>
    <m/>
  </r>
  <r>
    <s v=""/>
    <s v=" E1008_13400"/>
    <s v="Hadronic Calorimetry - Barrel HCal - Outer - Integration Testing with DAQ and Timing systems"/>
    <s v="6.10.08"/>
    <x v="0"/>
    <d v="2026-10-19T00:00:00"/>
    <d v="2027-01-15T00:00:00"/>
    <s v="ewoolsey"/>
    <s v="fbarbosa"/>
    <n v="12621.39"/>
    <m/>
    <s v="C"/>
    <s v="Labor"/>
    <s v="TEC"/>
    <m/>
    <s v="JLAB"/>
    <s v="Const"/>
    <s v="DET"/>
    <x v="8"/>
    <m/>
    <m/>
    <m/>
    <m/>
    <m/>
    <m/>
    <m/>
    <m/>
    <m/>
    <m/>
    <m/>
    <n v="12621.39"/>
    <m/>
    <m/>
    <m/>
    <m/>
    <m/>
    <m/>
    <m/>
    <x v="0"/>
    <x v="0"/>
    <m/>
  </r>
  <r>
    <s v=""/>
    <s v=" E1008_13410"/>
    <s v="Hadronic Calorimetry - Barrel HCal - Outer - Integration Testing with DAQ and Timing systems (In Kind)"/>
    <s v="6.10.08"/>
    <x v="0"/>
    <d v="2026-10-19T00:00:00"/>
    <d v="2027-01-15T00:00:00"/>
    <s v="ewoolsey"/>
    <s v="fbarbosa"/>
    <n v="5501.63"/>
    <m/>
    <s v="C"/>
    <s v="Labor"/>
    <s v="TEC"/>
    <m/>
    <s v="JLAB"/>
    <s v="Const"/>
    <s v="DET"/>
    <x v="8"/>
    <m/>
    <m/>
    <m/>
    <m/>
    <m/>
    <m/>
    <m/>
    <m/>
    <m/>
    <m/>
    <m/>
    <n v="5501.63"/>
    <m/>
    <m/>
    <m/>
    <m/>
    <m/>
    <m/>
    <m/>
    <x v="0"/>
    <x v="0"/>
    <m/>
  </r>
  <r>
    <s v=""/>
    <s v=" E1008_13420"/>
    <s v="Hadronic Calorimetry - Barrel HCal - Outer - SubSystem performance testing and power measurements"/>
    <s v="6.10.08"/>
    <x v="0"/>
    <d v="2027-01-19T00:00:00"/>
    <d v="2027-04-13T00:00:00"/>
    <s v="ewoolsey"/>
    <s v="fbarbosa"/>
    <n v="12621.39"/>
    <m/>
    <s v="C"/>
    <s v="Labor"/>
    <s v="TEC"/>
    <m/>
    <s v="JLAB"/>
    <s v="Const"/>
    <s v="DET"/>
    <x v="8"/>
    <m/>
    <m/>
    <m/>
    <m/>
    <m/>
    <m/>
    <m/>
    <m/>
    <m/>
    <m/>
    <m/>
    <n v="12621.39"/>
    <m/>
    <m/>
    <m/>
    <m/>
    <m/>
    <m/>
    <m/>
    <x v="0"/>
    <x v="0"/>
    <m/>
  </r>
  <r>
    <s v=""/>
    <s v=" E1008_13430"/>
    <s v="Hadronic Calorimetry - Barrel HCal - Outer - SubSystem performance testing and power measurements (In Kind)"/>
    <s v="6.10.08"/>
    <x v="0"/>
    <d v="2027-01-19T00:00:00"/>
    <d v="2027-04-13T00:00:00"/>
    <s v="ewoolsey"/>
    <s v="fbarbosa"/>
    <n v="5501.63"/>
    <m/>
    <s v="C"/>
    <s v="Labor"/>
    <s v="TEC"/>
    <m/>
    <s v="JLAB"/>
    <s v="Const"/>
    <s v="DET"/>
    <x v="8"/>
    <m/>
    <m/>
    <m/>
    <m/>
    <m/>
    <m/>
    <m/>
    <m/>
    <m/>
    <m/>
    <m/>
    <n v="5501.63"/>
    <m/>
    <m/>
    <m/>
    <m/>
    <m/>
    <m/>
    <m/>
    <x v="0"/>
    <x v="0"/>
    <m/>
  </r>
  <r>
    <s v=""/>
    <s v=" E1008_13560"/>
    <s v="Hadronic Calorimetry - Hadron Endcap HCal - Test specifications including firmware and software"/>
    <s v="6.10.08"/>
    <x v="0"/>
    <d v="1930-03-19T00:00:00"/>
    <d v="1930-04-29T00:00:00"/>
    <s v="ewoolsey"/>
    <s v="fbarbosa"/>
    <n v="29705.27"/>
    <m/>
    <s v="C"/>
    <s v="Labor"/>
    <s v="TEC"/>
    <m/>
    <s v="JLAB"/>
    <s v="Const"/>
    <s v="DET"/>
    <x v="7"/>
    <m/>
    <m/>
    <m/>
    <m/>
    <m/>
    <m/>
    <m/>
    <m/>
    <m/>
    <m/>
    <m/>
    <m/>
    <m/>
    <m/>
    <n v="29705.27"/>
    <m/>
    <m/>
    <m/>
    <m/>
    <x v="0"/>
    <x v="0"/>
    <m/>
  </r>
  <r>
    <s v=""/>
    <s v=" E1008_13570"/>
    <s v="Hadronic Calorimetry - Hadron Endcap HCal - Test specifications including firmware and software (In Kind)"/>
    <s v="6.10.08"/>
    <x v="0"/>
    <d v="1930-03-19T00:00:00"/>
    <d v="1930-04-29T00:00:00"/>
    <s v="ewoolsey"/>
    <s v="fbarbosa"/>
    <n v="12730.83"/>
    <m/>
    <s v="C"/>
    <s v="Labor"/>
    <s v="TEC"/>
    <m/>
    <s v="JLAB"/>
    <s v="Const"/>
    <s v="DET"/>
    <x v="7"/>
    <m/>
    <m/>
    <m/>
    <m/>
    <m/>
    <m/>
    <m/>
    <m/>
    <m/>
    <m/>
    <m/>
    <m/>
    <m/>
    <m/>
    <n v="12730.83"/>
    <m/>
    <m/>
    <m/>
    <m/>
    <x v="0"/>
    <x v="0"/>
    <m/>
  </r>
  <r>
    <s v=""/>
    <s v=" E1008_13640"/>
    <s v="Hadronic Calorimetry - Hadron Endcap HCal - Integration Testing with DAQ and Timing systems"/>
    <s v="6.10.08"/>
    <x v="0"/>
    <d v="1930-08-08T00:00:00"/>
    <d v="1930-10-03T00:00:00"/>
    <s v="ewoolsey"/>
    <s v="fbarbosa"/>
    <n v="13822.76"/>
    <m/>
    <s v="C"/>
    <s v="Labor"/>
    <s v="TEC"/>
    <m/>
    <s v="JLAB"/>
    <s v="Const"/>
    <s v="DET"/>
    <x v="8"/>
    <m/>
    <m/>
    <m/>
    <m/>
    <m/>
    <m/>
    <m/>
    <m/>
    <m/>
    <m/>
    <m/>
    <m/>
    <m/>
    <m/>
    <n v="12786.06"/>
    <n v="1036.71"/>
    <m/>
    <m/>
    <m/>
    <x v="0"/>
    <x v="0"/>
    <m/>
  </r>
  <r>
    <s v=""/>
    <s v=" E1008_13650"/>
    <s v="Hadronic Calorimetry - Hadron Endcap HCal - Integration Testing with DAQ and Timing systems (In Kind)"/>
    <s v="6.10.08"/>
    <x v="0"/>
    <d v="1930-08-08T00:00:00"/>
    <d v="1930-10-03T00:00:00"/>
    <s v="ewoolsey"/>
    <s v="fbarbosa"/>
    <n v="6025.31"/>
    <m/>
    <s v="C"/>
    <s v="Labor"/>
    <s v="TEC"/>
    <m/>
    <s v="JLAB"/>
    <s v="Const"/>
    <s v="DET"/>
    <x v="8"/>
    <m/>
    <m/>
    <m/>
    <m/>
    <m/>
    <m/>
    <m/>
    <m/>
    <m/>
    <m/>
    <m/>
    <m/>
    <m/>
    <m/>
    <n v="5573.41"/>
    <n v="451.9"/>
    <m/>
    <m/>
    <m/>
    <x v="0"/>
    <x v="0"/>
    <m/>
  </r>
  <r>
    <s v=""/>
    <s v=" E1008_13660"/>
    <s v="Hadronic Calorimetry - Hadron Endcap HCal - SubSystem performance testing and power measurements"/>
    <s v="6.10.08"/>
    <x v="0"/>
    <d v="1930-10-04T00:00:00"/>
    <d v="1931-01-03T00:00:00"/>
    <s v="ewoolsey"/>
    <s v="fbarbosa"/>
    <n v="14205.48"/>
    <m/>
    <s v="C"/>
    <s v="Labor"/>
    <s v="TEC"/>
    <m/>
    <s v="JLAB"/>
    <s v="Const"/>
    <s v="DET"/>
    <x v="8"/>
    <m/>
    <m/>
    <m/>
    <m/>
    <m/>
    <m/>
    <m/>
    <m/>
    <m/>
    <m/>
    <m/>
    <m/>
    <m/>
    <m/>
    <m/>
    <n v="14205.48"/>
    <m/>
    <m/>
    <m/>
    <x v="0"/>
    <x v="0"/>
    <m/>
  </r>
  <r>
    <s v=""/>
    <s v=" E1008_13670"/>
    <s v="Hadronic Calorimetry - Hadron Endcap HCal - SubSystem performance testing and power measurements (In Kind)"/>
    <s v="6.10.08"/>
    <x v="0"/>
    <d v="1930-10-04T00:00:00"/>
    <d v="1931-01-03T00:00:00"/>
    <s v="ewoolsey"/>
    <s v="fbarbosa"/>
    <n v="6192.13"/>
    <m/>
    <s v="C"/>
    <s v="Labor"/>
    <s v="TEC"/>
    <m/>
    <s v="JLAB"/>
    <s v="Const"/>
    <s v="DET"/>
    <x v="8"/>
    <m/>
    <m/>
    <m/>
    <m/>
    <m/>
    <m/>
    <m/>
    <m/>
    <m/>
    <m/>
    <m/>
    <m/>
    <m/>
    <m/>
    <m/>
    <n v="6192.13"/>
    <m/>
    <m/>
    <m/>
    <x v="0"/>
    <x v="0"/>
    <m/>
  </r>
  <r>
    <s v=""/>
    <s v=" E1008_15042"/>
    <s v="Calorimeter Digitizers - Test specifications including firmware and software"/>
    <s v="6.10.08"/>
    <x v="0"/>
    <d v="2029-03-23T00:00:00"/>
    <d v="2029-05-17T00:00:00"/>
    <s v="ewoolsey"/>
    <s v="fbarbosa"/>
    <n v="28840.07"/>
    <m/>
    <s v="C"/>
    <s v="Labor"/>
    <s v="TEC"/>
    <m/>
    <s v="JLAB"/>
    <s v="Const"/>
    <s v="DET"/>
    <x v="6"/>
    <m/>
    <m/>
    <m/>
    <m/>
    <m/>
    <m/>
    <m/>
    <m/>
    <m/>
    <m/>
    <m/>
    <m/>
    <m/>
    <n v="28840.07"/>
    <m/>
    <m/>
    <m/>
    <m/>
    <m/>
    <x v="0"/>
    <x v="0"/>
    <m/>
  </r>
  <r>
    <s v=""/>
    <s v=" E1008_15044"/>
    <s v="Calorimeter Digitizers - Test specifications including firmware and software (In Kind)"/>
    <s v="6.10.08"/>
    <x v="0"/>
    <d v="2029-03-23T00:00:00"/>
    <d v="2029-05-17T00:00:00"/>
    <s v="ewoolsey"/>
    <s v="fbarbosa"/>
    <n v="12360.03"/>
    <m/>
    <s v="C"/>
    <s v="Labor"/>
    <s v="TEC"/>
    <m/>
    <s v="JLAB"/>
    <s v="Const"/>
    <s v="DET"/>
    <x v="6"/>
    <m/>
    <m/>
    <m/>
    <m/>
    <m/>
    <m/>
    <m/>
    <m/>
    <m/>
    <m/>
    <m/>
    <m/>
    <m/>
    <n v="12360.03"/>
    <m/>
    <m/>
    <m/>
    <m/>
    <m/>
    <x v="0"/>
    <x v="0"/>
    <m/>
  </r>
  <r>
    <s v=""/>
    <s v=" E1008_15070"/>
    <s v="Calorimeter Digitizers - Integration Testing with DAQ and Timing systems"/>
    <s v="6.10.08"/>
    <x v="0"/>
    <d v="2029-07-02T00:00:00"/>
    <d v="2029-09-25T00:00:00"/>
    <s v="ewoolsey"/>
    <s v="fbarbosa"/>
    <n v="13390.03"/>
    <m/>
    <s v="C"/>
    <s v="Labor"/>
    <s v="TEC"/>
    <m/>
    <s v="JLAB"/>
    <s v="Const"/>
    <s v="DET"/>
    <x v="8"/>
    <m/>
    <m/>
    <m/>
    <m/>
    <m/>
    <m/>
    <m/>
    <m/>
    <m/>
    <m/>
    <m/>
    <m/>
    <m/>
    <n v="13390.03"/>
    <m/>
    <m/>
    <m/>
    <m/>
    <m/>
    <x v="0"/>
    <x v="0"/>
    <m/>
  </r>
  <r>
    <s v=""/>
    <s v=" E1008_15080"/>
    <s v="Calorimeter Digitizers - Integration Testing with DAQ and Timing systems (In Kind)"/>
    <s v="6.10.08"/>
    <x v="0"/>
    <d v="2029-07-02T00:00:00"/>
    <d v="2029-09-25T00:00:00"/>
    <s v="ewoolsey"/>
    <s v="fbarbosa"/>
    <n v="5836.68"/>
    <m/>
    <s v="C"/>
    <s v="Labor"/>
    <s v="TEC"/>
    <m/>
    <s v="JLAB"/>
    <s v="Const"/>
    <s v="DET"/>
    <x v="8"/>
    <m/>
    <m/>
    <m/>
    <m/>
    <m/>
    <m/>
    <m/>
    <m/>
    <m/>
    <m/>
    <m/>
    <m/>
    <m/>
    <n v="5836.68"/>
    <m/>
    <m/>
    <m/>
    <m/>
    <m/>
    <x v="0"/>
    <x v="0"/>
    <m/>
  </r>
  <r>
    <s v=""/>
    <s v=" E1008_15090"/>
    <s v="Calorimeter Digitizers - SubSystem performance testing and power measurements"/>
    <s v="6.10.08"/>
    <x v="0"/>
    <d v="2029-09-26T00:00:00"/>
    <d v="2029-12-24T00:00:00"/>
    <s v="ewoolsey"/>
    <s v="fbarbosa"/>
    <n v="13771.65"/>
    <m/>
    <s v="C"/>
    <s v="Labor"/>
    <s v="TEC"/>
    <m/>
    <s v="JLAB"/>
    <s v="Const"/>
    <s v="DET"/>
    <x v="8"/>
    <m/>
    <m/>
    <m/>
    <m/>
    <m/>
    <m/>
    <m/>
    <m/>
    <m/>
    <m/>
    <m/>
    <m/>
    <m/>
    <n v="688.58"/>
    <n v="13083.06"/>
    <m/>
    <m/>
    <m/>
    <m/>
    <x v="0"/>
    <x v="0"/>
    <m/>
  </r>
  <r>
    <s v=""/>
    <s v=" E1008_15100"/>
    <s v="Calorimeter Digitizers - SubSystem performance testing and power measurements (In Kind)"/>
    <s v="6.10.08"/>
    <x v="0"/>
    <d v="2029-09-26T00:00:00"/>
    <d v="2029-12-24T00:00:00"/>
    <s v="ewoolsey"/>
    <s v="fbarbosa"/>
    <n v="6003.03"/>
    <m/>
    <s v="C"/>
    <s v="Labor"/>
    <s v="TEC"/>
    <m/>
    <s v="JLAB"/>
    <s v="Const"/>
    <s v="DET"/>
    <x v="8"/>
    <m/>
    <m/>
    <m/>
    <m/>
    <m/>
    <m/>
    <m/>
    <m/>
    <m/>
    <m/>
    <m/>
    <m/>
    <m/>
    <n v="300.14999999999998"/>
    <n v="5702.87"/>
    <m/>
    <m/>
    <m/>
    <m/>
    <x v="0"/>
    <x v="0"/>
    <m/>
  </r>
  <r>
    <s v=""/>
    <s v=" E1008_15168"/>
    <s v="Common Detector Readout - Test specifications including firmware and software"/>
    <s v="6.10.08"/>
    <x v="0"/>
    <d v="2026-07-16T00:00:00"/>
    <d v="2027-02-23T00:00:00"/>
    <s v="ewoolsey"/>
    <s v="fbarbosa"/>
    <n v="26899.49"/>
    <m/>
    <s v="C"/>
    <s v="Labor"/>
    <s v="TEC"/>
    <m/>
    <s v="JLAB"/>
    <s v="PED"/>
    <s v="DET"/>
    <x v="8"/>
    <m/>
    <m/>
    <m/>
    <m/>
    <m/>
    <m/>
    <m/>
    <m/>
    <m/>
    <m/>
    <n v="9683.82"/>
    <n v="17215.669999999998"/>
    <m/>
    <m/>
    <m/>
    <m/>
    <m/>
    <m/>
    <m/>
    <x v="0"/>
    <x v="0"/>
    <m/>
  </r>
  <r>
    <s v=""/>
    <s v=" E1008_15170"/>
    <s v="Common Detector Readout - Test specifications including firmware and software (In Kind)"/>
    <s v="6.10.08"/>
    <x v="0"/>
    <d v="2026-07-16T00:00:00"/>
    <d v="2027-02-23T00:00:00"/>
    <s v="ewoolsey"/>
    <s v="fbarbosa"/>
    <n v="11528.35"/>
    <m/>
    <s v="C"/>
    <s v="Labor"/>
    <s v="TEC"/>
    <m/>
    <s v="JLAB"/>
    <s v="PED"/>
    <s v="DET"/>
    <x v="8"/>
    <m/>
    <m/>
    <m/>
    <m/>
    <m/>
    <m/>
    <m/>
    <m/>
    <m/>
    <m/>
    <n v="4150.21"/>
    <n v="7378.15"/>
    <m/>
    <m/>
    <m/>
    <m/>
    <m/>
    <m/>
    <m/>
    <x v="0"/>
    <x v="0"/>
    <m/>
  </r>
  <r>
    <s v=""/>
    <s v=" E1008_15140"/>
    <s v="Common Detector Readout - Integration Testing with DAQ and Timing systems"/>
    <s v="6.10.08"/>
    <x v="0"/>
    <d v="2025-12-10T00:00:00"/>
    <d v="2026-07-15T00:00:00"/>
    <s v="ewoolsey"/>
    <s v="fbarbosa"/>
    <n v="12253.78"/>
    <m/>
    <s v="C"/>
    <s v="Labor"/>
    <s v="TEC"/>
    <m/>
    <s v="JLAB"/>
    <s v="PED"/>
    <s v="DET"/>
    <x v="8"/>
    <m/>
    <m/>
    <m/>
    <m/>
    <m/>
    <m/>
    <m/>
    <m/>
    <m/>
    <m/>
    <n v="12253.78"/>
    <m/>
    <m/>
    <m/>
    <m/>
    <m/>
    <m/>
    <m/>
    <m/>
    <x v="0"/>
    <x v="0"/>
    <m/>
  </r>
  <r>
    <s v=""/>
    <s v=" E1008_15150"/>
    <s v="Common Detector Readout - Integration Testing with DAQ and Timing systems (In Kind)"/>
    <s v="6.10.08"/>
    <x v="0"/>
    <d v="2025-12-10T00:00:00"/>
    <d v="2026-07-15T00:00:00"/>
    <s v="ewoolsey"/>
    <s v="fbarbosa"/>
    <n v="5341.39"/>
    <m/>
    <s v="C"/>
    <s v="Labor"/>
    <s v="TEC"/>
    <m/>
    <s v="JLAB"/>
    <s v="PED"/>
    <s v="DET"/>
    <x v="8"/>
    <m/>
    <m/>
    <m/>
    <m/>
    <m/>
    <m/>
    <m/>
    <m/>
    <m/>
    <m/>
    <n v="5341.39"/>
    <m/>
    <m/>
    <m/>
    <m/>
    <m/>
    <m/>
    <m/>
    <m/>
    <x v="0"/>
    <x v="0"/>
    <m/>
  </r>
  <r>
    <s v=""/>
    <s v=" E1008_15187"/>
    <s v="Common Detector Readout - SubSystem performance testing and power measurements"/>
    <s v="6.10.08"/>
    <x v="0"/>
    <d v="2027-05-05T00:00:00"/>
    <d v="2027-09-24T00:00:00"/>
    <s v="ewoolsey"/>
    <s v="fbarbosa"/>
    <n v="12621.39"/>
    <m/>
    <s v="C"/>
    <s v="Labor"/>
    <s v="TEC"/>
    <m/>
    <s v="JLAB"/>
    <s v="Const"/>
    <s v="DET"/>
    <x v="8"/>
    <m/>
    <m/>
    <m/>
    <m/>
    <m/>
    <m/>
    <m/>
    <m/>
    <m/>
    <m/>
    <m/>
    <n v="12621.39"/>
    <m/>
    <m/>
    <m/>
    <m/>
    <m/>
    <m/>
    <m/>
    <x v="0"/>
    <x v="0"/>
    <m/>
  </r>
  <r>
    <s v=""/>
    <s v=" E1008_15189"/>
    <s v="Common Detector Readout - SubSystem performance testing and power measurements (In Kind)"/>
    <s v="6.10.08"/>
    <x v="0"/>
    <d v="2027-05-05T00:00:00"/>
    <d v="2027-09-24T00:00:00"/>
    <s v="ewoolsey"/>
    <s v="fbarbosa"/>
    <n v="5501.63"/>
    <m/>
    <s v="C"/>
    <s v="Labor"/>
    <s v="TEC"/>
    <m/>
    <s v="JLAB"/>
    <s v="Const"/>
    <s v="DET"/>
    <x v="8"/>
    <m/>
    <m/>
    <m/>
    <m/>
    <m/>
    <m/>
    <m/>
    <m/>
    <m/>
    <m/>
    <m/>
    <n v="5501.63"/>
    <m/>
    <m/>
    <m/>
    <m/>
    <m/>
    <m/>
    <m/>
    <x v="0"/>
    <x v="0"/>
    <m/>
  </r>
  <r>
    <s v=""/>
    <s v=" E1008_15380"/>
    <s v="Auxiliary Detectors - Roman Pots - Test specifications including firmware and software"/>
    <s v="6.10.08"/>
    <x v="0"/>
    <d v="2027-09-15T00:00:00"/>
    <d v="2027-12-13T00:00:00"/>
    <s v="ewoolsey"/>
    <s v="fbarbosa"/>
    <n v="23860.25"/>
    <m/>
    <s v="C"/>
    <s v="Labor"/>
    <s v="TEC"/>
    <m/>
    <s v="JLAB"/>
    <s v="Const"/>
    <s v="DET"/>
    <x v="7"/>
    <m/>
    <m/>
    <m/>
    <m/>
    <m/>
    <m/>
    <m/>
    <m/>
    <m/>
    <m/>
    <m/>
    <n v="4772.05"/>
    <n v="19088.2"/>
    <m/>
    <m/>
    <m/>
    <m/>
    <m/>
    <m/>
    <x v="0"/>
    <x v="0"/>
    <m/>
  </r>
  <r>
    <s v=""/>
    <s v=" E1008_15390"/>
    <s v="Auxiliary Detectors - Roman Pots - Test specifications including firmware and software (In Kind)"/>
    <s v="6.10.08"/>
    <x v="0"/>
    <d v="2027-09-15T00:00:00"/>
    <d v="2027-12-13T00:00:00"/>
    <s v="ewoolsey"/>
    <s v="fbarbosa"/>
    <n v="15906.83"/>
    <m/>
    <s v="C"/>
    <s v="Labor"/>
    <s v="TEC"/>
    <m/>
    <s v="JLAB"/>
    <s v="Const"/>
    <s v="DET"/>
    <x v="7"/>
    <m/>
    <m/>
    <m/>
    <m/>
    <m/>
    <m/>
    <m/>
    <m/>
    <m/>
    <m/>
    <m/>
    <n v="3181.37"/>
    <n v="12725.47"/>
    <m/>
    <m/>
    <m/>
    <m/>
    <m/>
    <m/>
    <x v="0"/>
    <x v="0"/>
    <m/>
  </r>
  <r>
    <s v=""/>
    <s v=" E1008_15460"/>
    <s v="Auxiliary Detectors - Roman Pots - Integration Testing with DAQ and Timing systems"/>
    <s v="6.10.08"/>
    <x v="0"/>
    <d v="2028-06-06T00:00:00"/>
    <d v="2028-08-29T00:00:00"/>
    <s v="ewoolsey"/>
    <s v="fbarbosa"/>
    <n v="11166.69"/>
    <m/>
    <s v="C"/>
    <s v="Labor"/>
    <s v="TEC"/>
    <m/>
    <s v="JLAB"/>
    <s v="Const"/>
    <s v="DET"/>
    <x v="8"/>
    <m/>
    <m/>
    <m/>
    <m/>
    <m/>
    <m/>
    <m/>
    <m/>
    <m/>
    <m/>
    <m/>
    <m/>
    <n v="11166.69"/>
    <m/>
    <m/>
    <m/>
    <m/>
    <m/>
    <m/>
    <x v="0"/>
    <x v="0"/>
    <m/>
  </r>
  <r>
    <s v=""/>
    <s v=" E1008_15470"/>
    <s v="Auxiliary Detectors - Roman Pots - Integration Testing with DAQ and Timing systems (In Kind)"/>
    <s v="6.10.08"/>
    <x v="0"/>
    <d v="2028-06-06T00:00:00"/>
    <d v="2028-08-29T00:00:00"/>
    <s v="ewoolsey"/>
    <s v="fbarbosa"/>
    <n v="7500.02"/>
    <m/>
    <s v="C"/>
    <s v="Labor"/>
    <s v="TEC"/>
    <m/>
    <s v="JLAB"/>
    <s v="Const"/>
    <s v="DET"/>
    <x v="8"/>
    <m/>
    <m/>
    <m/>
    <m/>
    <m/>
    <m/>
    <m/>
    <m/>
    <m/>
    <m/>
    <m/>
    <m/>
    <n v="7500.02"/>
    <m/>
    <m/>
    <m/>
    <m/>
    <m/>
    <m/>
    <x v="0"/>
    <x v="0"/>
    <m/>
  </r>
  <r>
    <s v=""/>
    <s v=" E1008_15480"/>
    <s v="Auxiliary Detectors - Roman Pots - SubSystem performance testing and power measurements"/>
    <s v="6.10.08"/>
    <x v="0"/>
    <d v="2028-08-30T00:00:00"/>
    <d v="2028-11-28T00:00:00"/>
    <s v="ewoolsey"/>
    <s v="fbarbosa"/>
    <n v="11378.86"/>
    <m/>
    <s v="C"/>
    <s v="Labor"/>
    <s v="TEC"/>
    <m/>
    <s v="JLAB"/>
    <s v="Const"/>
    <s v="DET"/>
    <x v="8"/>
    <m/>
    <m/>
    <m/>
    <m/>
    <m/>
    <m/>
    <m/>
    <m/>
    <m/>
    <m/>
    <m/>
    <m/>
    <n v="4172.25"/>
    <n v="7206.61"/>
    <m/>
    <m/>
    <m/>
    <m/>
    <m/>
    <x v="0"/>
    <x v="0"/>
    <m/>
  </r>
  <r>
    <s v=""/>
    <s v=" E1008_15490"/>
    <s v="Auxiliary Detectors - Roman Pots - SubSystem performance testing and power measurements (In Kind)"/>
    <s v="6.10.08"/>
    <x v="0"/>
    <d v="2028-08-30T00:00:00"/>
    <d v="2028-11-28T00:00:00"/>
    <s v="ewoolsey"/>
    <s v="fbarbosa"/>
    <n v="7642.52"/>
    <m/>
    <s v="C"/>
    <s v="Labor"/>
    <s v="TEC"/>
    <m/>
    <s v="JLAB"/>
    <s v="Const"/>
    <s v="DET"/>
    <x v="8"/>
    <m/>
    <m/>
    <m/>
    <m/>
    <m/>
    <m/>
    <m/>
    <m/>
    <m/>
    <m/>
    <m/>
    <m/>
    <n v="2802.26"/>
    <n v="4840.26"/>
    <m/>
    <m/>
    <m/>
    <m/>
    <m/>
    <x v="0"/>
    <x v="0"/>
    <m/>
  </r>
  <r>
    <s v=""/>
    <s v=" E1008_15700"/>
    <s v="Auxiliary Detectors - Off-Momentum Detector OMD - Test specifications including firmware and software (In Kind)"/>
    <s v="6.10.08"/>
    <x v="0"/>
    <d v="2028-04-26T00:00:00"/>
    <d v="2028-07-20T00:00:00"/>
    <s v="ewoolsey"/>
    <s v="fbarbosa"/>
    <n v="40000.089999999997"/>
    <m/>
    <s v="C"/>
    <s v="Labor"/>
    <s v="TEC"/>
    <m/>
    <s v="JLAB"/>
    <s v="Const"/>
    <s v="DET"/>
    <x v="7"/>
    <m/>
    <m/>
    <m/>
    <m/>
    <m/>
    <m/>
    <m/>
    <m/>
    <m/>
    <m/>
    <m/>
    <m/>
    <n v="40000.089999999997"/>
    <m/>
    <m/>
    <m/>
    <m/>
    <m/>
    <m/>
    <x v="0"/>
    <x v="0"/>
    <m/>
  </r>
  <r>
    <s v=""/>
    <s v=" E1008_15750"/>
    <s v="Auxiliary Detectors - Off-Momentum Detector OMD - Integration Testing with DAQ and Timing systems (In Kind)"/>
    <s v="6.10.08"/>
    <x v="0"/>
    <d v="2029-01-17T00:00:00"/>
    <d v="2029-04-11T00:00:00"/>
    <s v="ewoolsey"/>
    <s v="fbarbosa"/>
    <n v="19226.71"/>
    <m/>
    <s v="C"/>
    <s v="Labor"/>
    <s v="TEC"/>
    <m/>
    <s v="JLAB"/>
    <s v="Const"/>
    <s v="DET"/>
    <x v="8"/>
    <m/>
    <m/>
    <m/>
    <m/>
    <m/>
    <m/>
    <m/>
    <m/>
    <m/>
    <m/>
    <m/>
    <m/>
    <m/>
    <n v="19226.71"/>
    <m/>
    <m/>
    <m/>
    <m/>
    <m/>
    <x v="0"/>
    <x v="0"/>
    <m/>
  </r>
  <r>
    <s v=""/>
    <s v=" E1008_15760"/>
    <s v="Auxiliary Detectors - Off-Momentum Detector OMD - SubSystem performance testing and power measurements (In Kind)"/>
    <s v="6.10.08"/>
    <x v="0"/>
    <d v="2029-04-12T00:00:00"/>
    <d v="2029-07-06T00:00:00"/>
    <s v="ewoolsey"/>
    <s v="fbarbosa"/>
    <n v="19226.71"/>
    <m/>
    <s v="C"/>
    <s v="Labor"/>
    <s v="TEC"/>
    <m/>
    <s v="JLAB"/>
    <s v="Const"/>
    <s v="DET"/>
    <x v="8"/>
    <m/>
    <m/>
    <m/>
    <m/>
    <m/>
    <m/>
    <m/>
    <m/>
    <m/>
    <m/>
    <m/>
    <m/>
    <m/>
    <n v="19226.71"/>
    <m/>
    <m/>
    <m/>
    <m/>
    <m/>
    <x v="0"/>
    <x v="0"/>
    <m/>
  </r>
  <r>
    <s v=""/>
    <s v=" E1008_15960"/>
    <s v="Auxiliary Detectors - B0 Detector - Test specifications including firmware and software"/>
    <s v="6.10.08"/>
    <x v="0"/>
    <d v="2027-08-13T00:00:00"/>
    <d v="2027-11-08T00:00:00"/>
    <s v="ewoolsey"/>
    <s v="fbarbosa"/>
    <n v="23603.94"/>
    <m/>
    <s v="C"/>
    <s v="Labor"/>
    <s v="TEC"/>
    <m/>
    <s v="JLAB"/>
    <s v="Const"/>
    <s v="DET"/>
    <x v="7"/>
    <m/>
    <m/>
    <m/>
    <m/>
    <m/>
    <m/>
    <m/>
    <m/>
    <m/>
    <m/>
    <m/>
    <n v="13375.56"/>
    <n v="10228.370000000001"/>
    <m/>
    <m/>
    <m/>
    <m/>
    <m/>
    <m/>
    <x v="0"/>
    <x v="0"/>
    <m/>
  </r>
  <r>
    <s v=""/>
    <s v=" E1008_15970"/>
    <s v="Auxiliary Detectors - B0 Detector - Test specifications including firmware and software (In Kind)"/>
    <s v="6.10.08"/>
    <x v="0"/>
    <d v="2027-08-13T00:00:00"/>
    <d v="2027-11-08T00:00:00"/>
    <s v="ewoolsey"/>
    <s v="fbarbosa"/>
    <n v="15735.96"/>
    <m/>
    <s v="C"/>
    <s v="Labor"/>
    <s v="TEC"/>
    <m/>
    <s v="JLAB"/>
    <s v="Const"/>
    <s v="DET"/>
    <x v="7"/>
    <m/>
    <m/>
    <m/>
    <m/>
    <m/>
    <m/>
    <m/>
    <m/>
    <m/>
    <m/>
    <m/>
    <n v="8917.0400000000009"/>
    <n v="6818.92"/>
    <m/>
    <m/>
    <m/>
    <m/>
    <m/>
    <m/>
    <x v="0"/>
    <x v="0"/>
    <m/>
  </r>
  <r>
    <s v=""/>
    <s v=" E1008_16040"/>
    <s v="Auxiliary Detectors - B0 Detector - Integration Testing with DAQ and Timing systems"/>
    <s v="6.10.08"/>
    <x v="0"/>
    <d v="2028-05-04T00:00:00"/>
    <d v="2028-07-28T00:00:00"/>
    <s v="ewoolsey"/>
    <s v="fbarbosa"/>
    <n v="11166.69"/>
    <m/>
    <s v="C"/>
    <s v="Labor"/>
    <s v="TEC"/>
    <m/>
    <s v="JLAB"/>
    <s v="Const"/>
    <s v="DET"/>
    <x v="8"/>
    <m/>
    <m/>
    <m/>
    <m/>
    <m/>
    <m/>
    <m/>
    <m/>
    <m/>
    <m/>
    <m/>
    <m/>
    <n v="11166.69"/>
    <m/>
    <m/>
    <m/>
    <m/>
    <m/>
    <m/>
    <x v="0"/>
    <x v="0"/>
    <m/>
  </r>
  <r>
    <s v=""/>
    <s v=" E1008_16050"/>
    <s v="Auxiliary Detectors - B0 Detector - Integration Testing with DAQ and Timing systems (In Kind)"/>
    <s v="6.10.08"/>
    <x v="0"/>
    <d v="2028-05-04T00:00:00"/>
    <d v="2028-07-28T00:00:00"/>
    <s v="ewoolsey"/>
    <s v="fbarbosa"/>
    <n v="7500.02"/>
    <m/>
    <s v="C"/>
    <s v="Labor"/>
    <s v="TEC"/>
    <m/>
    <s v="JLAB"/>
    <s v="Const"/>
    <s v="DET"/>
    <x v="8"/>
    <m/>
    <m/>
    <m/>
    <m/>
    <m/>
    <m/>
    <m/>
    <m/>
    <m/>
    <m/>
    <m/>
    <m/>
    <n v="7500.02"/>
    <m/>
    <m/>
    <m/>
    <m/>
    <m/>
    <m/>
    <x v="0"/>
    <x v="0"/>
    <m/>
  </r>
  <r>
    <s v=""/>
    <s v=" E1008_16060"/>
    <s v="Auxiliary Detectors - B0 Detector - SubSystem performance testing and power measurements"/>
    <s v="6.10.08"/>
    <x v="0"/>
    <d v="2028-07-31T00:00:00"/>
    <d v="2028-10-24T00:00:00"/>
    <s v="ewoolsey"/>
    <s v="fbarbosa"/>
    <n v="11256.03"/>
    <m/>
    <s v="C"/>
    <s v="Labor"/>
    <s v="TEC"/>
    <m/>
    <s v="JLAB"/>
    <s v="Const"/>
    <s v="DET"/>
    <x v="8"/>
    <m/>
    <m/>
    <m/>
    <m/>
    <m/>
    <m/>
    <m/>
    <m/>
    <m/>
    <m/>
    <m/>
    <m/>
    <n v="8254.42"/>
    <n v="3001.61"/>
    <m/>
    <m/>
    <m/>
    <m/>
    <m/>
    <x v="0"/>
    <x v="0"/>
    <m/>
  </r>
  <r>
    <s v=""/>
    <s v=" E1008_16070"/>
    <s v="Auxiliary Detectors - B0 Detector - SubSystem performance testing and power measurements (In Kind)"/>
    <s v="6.10.08"/>
    <x v="0"/>
    <d v="2028-07-31T00:00:00"/>
    <d v="2028-10-24T00:00:00"/>
    <s v="ewoolsey"/>
    <s v="fbarbosa"/>
    <n v="7560.02"/>
    <m/>
    <s v="C"/>
    <s v="Labor"/>
    <s v="TEC"/>
    <m/>
    <s v="JLAB"/>
    <s v="Const"/>
    <s v="DET"/>
    <x v="8"/>
    <m/>
    <m/>
    <m/>
    <m/>
    <m/>
    <m/>
    <m/>
    <m/>
    <m/>
    <m/>
    <m/>
    <m/>
    <n v="5544.01"/>
    <n v="2016"/>
    <m/>
    <m/>
    <m/>
    <m/>
    <m/>
    <x v="0"/>
    <x v="0"/>
    <m/>
  </r>
  <r>
    <s v=""/>
    <s v=" E1008_16300"/>
    <s v="Luminosity Monitor - Test specifications including firmware and software (In Kind)"/>
    <s v="6.10.08"/>
    <x v="0"/>
    <d v="2026-05-08T00:00:00"/>
    <d v="2026-08-03T00:00:00"/>
    <s v="ewoolsey"/>
    <s v="fbarbosa"/>
    <n v="37703.919999999998"/>
    <m/>
    <s v="C"/>
    <s v="Labor"/>
    <s v="TEC"/>
    <m/>
    <s v="JLAB"/>
    <s v="Const"/>
    <s v="DET"/>
    <x v="7"/>
    <m/>
    <m/>
    <m/>
    <m/>
    <m/>
    <m/>
    <m/>
    <m/>
    <m/>
    <m/>
    <n v="37703.919999999998"/>
    <m/>
    <m/>
    <m/>
    <m/>
    <m/>
    <m/>
    <m/>
    <m/>
    <x v="0"/>
    <x v="0"/>
    <m/>
  </r>
  <r>
    <s v=""/>
    <s v=" E1008_16350"/>
    <s v="Luminosity Monitor - Integration Testing with DAQ and Timing systems (In Kind)"/>
    <s v="6.10.08"/>
    <x v="0"/>
    <d v="2027-01-29T00:00:00"/>
    <d v="2027-04-23T00:00:00"/>
    <s v="ewoolsey"/>
    <s v="fbarbosa"/>
    <n v="18123.02"/>
    <m/>
    <s v="C"/>
    <s v="Labor"/>
    <s v="TEC"/>
    <m/>
    <s v="JLAB"/>
    <s v="Const"/>
    <s v="DET"/>
    <x v="8"/>
    <m/>
    <m/>
    <m/>
    <m/>
    <m/>
    <m/>
    <m/>
    <m/>
    <m/>
    <m/>
    <m/>
    <n v="18123.02"/>
    <m/>
    <m/>
    <m/>
    <m/>
    <m/>
    <m/>
    <m/>
    <x v="0"/>
    <x v="0"/>
    <m/>
  </r>
  <r>
    <s v=""/>
    <s v=" E1008_16360"/>
    <s v="Luminosity Monitor - SubSystem performance testing and power measurements (In Kind)"/>
    <s v="6.10.08"/>
    <x v="0"/>
    <d v="2027-04-26T00:00:00"/>
    <d v="2027-07-20T00:00:00"/>
    <s v="ewoolsey"/>
    <s v="fbarbosa"/>
    <n v="18123.02"/>
    <m/>
    <s v="C"/>
    <s v="Labor"/>
    <s v="TEC"/>
    <m/>
    <s v="JLAB"/>
    <s v="Const"/>
    <s v="DET"/>
    <x v="8"/>
    <m/>
    <m/>
    <m/>
    <m/>
    <m/>
    <m/>
    <m/>
    <m/>
    <m/>
    <m/>
    <m/>
    <n v="18123.02"/>
    <m/>
    <m/>
    <m/>
    <m/>
    <m/>
    <m/>
    <m/>
    <x v="0"/>
    <x v="0"/>
    <m/>
  </r>
  <r>
    <s v=""/>
    <s v=" E1008_16480"/>
    <s v="Low Q2 Tagger - Test specifications including firmware and software"/>
    <s v="6.10.08"/>
    <x v="0"/>
    <d v="2028-08-02T00:00:00"/>
    <d v="2028-09-13T00:00:00"/>
    <s v="ewoolsey"/>
    <s v="fbarbosa"/>
    <n v="12000.03"/>
    <m/>
    <s v="C"/>
    <s v="Labor"/>
    <s v="TEC"/>
    <m/>
    <s v="JLAB"/>
    <s v="Const"/>
    <s v="DET"/>
    <x v="7"/>
    <m/>
    <m/>
    <m/>
    <m/>
    <m/>
    <m/>
    <m/>
    <m/>
    <m/>
    <m/>
    <m/>
    <m/>
    <n v="12000.03"/>
    <m/>
    <m/>
    <m/>
    <m/>
    <m/>
    <m/>
    <x v="0"/>
    <x v="0"/>
    <m/>
  </r>
  <r>
    <s v=""/>
    <s v=" E1008_16490"/>
    <s v="Low Q2 Tagger - Test specifications including firmware and software (In Kind)"/>
    <s v="6.10.08"/>
    <x v="0"/>
    <d v="2028-08-02T00:00:00"/>
    <d v="2028-09-13T00:00:00"/>
    <s v="ewoolsey"/>
    <s v="fbarbosa"/>
    <n v="8000.02"/>
    <m/>
    <s v="C"/>
    <s v="Labor"/>
    <s v="TEC"/>
    <m/>
    <s v="JLAB"/>
    <s v="Const"/>
    <s v="DET"/>
    <x v="7"/>
    <m/>
    <m/>
    <m/>
    <m/>
    <m/>
    <m/>
    <m/>
    <m/>
    <m/>
    <m/>
    <m/>
    <m/>
    <n v="8000.02"/>
    <m/>
    <m/>
    <m/>
    <m/>
    <m/>
    <m/>
    <x v="0"/>
    <x v="0"/>
    <m/>
  </r>
  <r>
    <s v=""/>
    <s v=" E1008_16560"/>
    <s v="Low Q2 Tagger - Integration Testing with DAQ and Timing systems"/>
    <s v="6.10.08"/>
    <x v="0"/>
    <d v="2029-02-12T00:00:00"/>
    <d v="2029-05-07T00:00:00"/>
    <s v="ewoolsey"/>
    <s v="fbarbosa"/>
    <n v="11501.69"/>
    <m/>
    <s v="C"/>
    <s v="Labor"/>
    <s v="TEC"/>
    <m/>
    <s v="JLAB"/>
    <s v="Const"/>
    <s v="DET"/>
    <x v="8"/>
    <m/>
    <m/>
    <m/>
    <m/>
    <m/>
    <m/>
    <m/>
    <m/>
    <m/>
    <m/>
    <m/>
    <m/>
    <m/>
    <n v="11501.69"/>
    <m/>
    <m/>
    <m/>
    <m/>
    <m/>
    <x v="0"/>
    <x v="0"/>
    <m/>
  </r>
  <r>
    <s v=""/>
    <s v=" E1008_16570"/>
    <s v="Low Q2 Tagger - Integration Testing with DAQ and Timing systems (In Kind)"/>
    <s v="6.10.08"/>
    <x v="0"/>
    <d v="2029-02-12T00:00:00"/>
    <d v="2029-05-07T00:00:00"/>
    <s v="ewoolsey"/>
    <s v="fbarbosa"/>
    <n v="7725.02"/>
    <m/>
    <s v="C"/>
    <s v="Labor"/>
    <s v="TEC"/>
    <m/>
    <s v="JLAB"/>
    <s v="Const"/>
    <s v="DET"/>
    <x v="8"/>
    <m/>
    <m/>
    <m/>
    <m/>
    <m/>
    <m/>
    <m/>
    <m/>
    <m/>
    <m/>
    <m/>
    <m/>
    <m/>
    <n v="7725.02"/>
    <m/>
    <m/>
    <m/>
    <m/>
    <m/>
    <x v="0"/>
    <x v="0"/>
    <m/>
  </r>
  <r>
    <s v=""/>
    <s v=" E1008_16580"/>
    <s v="Low Q2 Tagger - SubSystem performance testing and power measurements"/>
    <s v="6.10.08"/>
    <x v="0"/>
    <d v="2029-05-08T00:00:00"/>
    <d v="2029-08-01T00:00:00"/>
    <s v="ewoolsey"/>
    <s v="fbarbosa"/>
    <n v="11501.69"/>
    <m/>
    <s v="C"/>
    <s v="Labor"/>
    <s v="TEC"/>
    <m/>
    <s v="JLAB"/>
    <s v="Const"/>
    <s v="DET"/>
    <x v="8"/>
    <m/>
    <m/>
    <m/>
    <m/>
    <m/>
    <m/>
    <m/>
    <m/>
    <m/>
    <m/>
    <m/>
    <m/>
    <m/>
    <n v="11501.69"/>
    <m/>
    <m/>
    <m/>
    <m/>
    <m/>
    <x v="0"/>
    <x v="0"/>
    <m/>
  </r>
  <r>
    <s v=""/>
    <s v=" E1008_16590"/>
    <s v="Low Q2 Tagger - SubSystem performance testing and power measurements (In Kind)"/>
    <s v="6.10.08"/>
    <x v="0"/>
    <d v="2029-05-08T00:00:00"/>
    <d v="2029-08-01T00:00:00"/>
    <s v="ewoolsey"/>
    <s v="fbarbosa"/>
    <n v="7725.02"/>
    <m/>
    <s v="C"/>
    <s v="Labor"/>
    <s v="TEC"/>
    <m/>
    <s v="JLAB"/>
    <s v="Const"/>
    <s v="DET"/>
    <x v="8"/>
    <m/>
    <m/>
    <m/>
    <m/>
    <m/>
    <m/>
    <m/>
    <m/>
    <m/>
    <m/>
    <m/>
    <m/>
    <m/>
    <n v="7725.02"/>
    <m/>
    <m/>
    <m/>
    <m/>
    <m/>
    <x v="0"/>
    <x v="0"/>
    <m/>
  </r>
  <r>
    <s v=""/>
    <s v=" E1011_20375"/>
    <s v="TR Effort for Hardware Purchases (Low Q2)"/>
    <s v="6.10.11.04"/>
    <x v="3"/>
    <d v="2026-05-22T00:00:00"/>
    <d v="2028-05-22T00:00:00"/>
    <s v="ewoolsey"/>
    <s v="yfuletova"/>
    <n v="16249.04"/>
    <m/>
    <s v="C"/>
    <s v="Labor"/>
    <s v="TEC"/>
    <m/>
    <s v="JLAB"/>
    <s v="Const"/>
    <s v="DET"/>
    <x v="9"/>
    <s v="S.P109"/>
    <m/>
    <m/>
    <m/>
    <m/>
    <m/>
    <m/>
    <m/>
    <m/>
    <m/>
    <n v="2963.05"/>
    <n v="8140.8"/>
    <n v="5145.1899999999996"/>
    <m/>
    <m/>
    <m/>
    <m/>
    <m/>
    <m/>
    <x v="0"/>
    <x v="0"/>
    <m/>
  </r>
  <r>
    <s v=""/>
    <s v=" E1003_14520"/>
    <s v="Cooling System Development - Cooling - Stave and Disk Labor"/>
    <s v="6.10.03.01"/>
    <x v="0"/>
    <d v="2026-03-30T00:00:00"/>
    <d v="2028-06-21T00:00:00"/>
    <s v="ewoolsey"/>
    <s v="beng"/>
    <n v="11861.66"/>
    <s v="CON"/>
    <s v="C"/>
    <s v="Labor"/>
    <s v="TEC"/>
    <m/>
    <s v="JLAB"/>
    <s v="Const"/>
    <s v="DET"/>
    <x v="9"/>
    <m/>
    <m/>
    <m/>
    <m/>
    <m/>
    <m/>
    <m/>
    <m/>
    <m/>
    <m/>
    <n v="2753.6"/>
    <n v="5295.38"/>
    <n v="3812.68"/>
    <m/>
    <m/>
    <m/>
    <m/>
    <m/>
    <m/>
    <x v="0"/>
    <x v="0"/>
    <m/>
  </r>
  <r>
    <s v=""/>
    <s v=" E1003_14500"/>
    <s v="Cooling System Development - Cooling - Vertexing Layers Labor"/>
    <s v="6.10.03.01"/>
    <x v="0"/>
    <d v="2025-08-25T00:00:00"/>
    <d v="2027-11-08T00:00:00"/>
    <s v="ewoolsey"/>
    <s v="beng"/>
    <n v="11656.29"/>
    <s v="CON"/>
    <s v="C"/>
    <s v="Labor"/>
    <s v="TEC"/>
    <m/>
    <s v="JLAB"/>
    <s v="Const"/>
    <s v="DET"/>
    <x v="9"/>
    <m/>
    <m/>
    <m/>
    <m/>
    <m/>
    <m/>
    <m/>
    <m/>
    <m/>
    <n v="549.03"/>
    <n v="5279.12"/>
    <n v="5279.12"/>
    <n v="549.03"/>
    <m/>
    <m/>
    <m/>
    <m/>
    <m/>
    <m/>
    <x v="0"/>
    <x v="0"/>
    <m/>
  </r>
  <r>
    <s v=""/>
    <s v=" E1003_14710"/>
    <s v="Detector Assembly Labor"/>
    <s v="6.10.03.01"/>
    <x v="0"/>
    <d v="2026-11-12T00:00:00"/>
    <d v="2029-04-13T00:00:00"/>
    <s v="ewoolsey"/>
    <s v="beng"/>
    <n v="19714.28"/>
    <s v="CON"/>
    <s v="C"/>
    <s v="Labor"/>
    <s v="TEC"/>
    <m/>
    <s v="JLAB"/>
    <s v="Const"/>
    <s v="DET"/>
    <x v="7"/>
    <m/>
    <m/>
    <m/>
    <m/>
    <m/>
    <m/>
    <m/>
    <m/>
    <m/>
    <m/>
    <m/>
    <n v="7245.98"/>
    <n v="8159.88"/>
    <n v="4308.42"/>
    <m/>
    <m/>
    <m/>
    <m/>
    <m/>
    <x v="0"/>
    <x v="0"/>
    <m/>
  </r>
  <r>
    <s v=""/>
    <s v=" E1003_14730"/>
    <s v="Detector Shipment Labor"/>
    <s v="6.10.03.01"/>
    <x v="0"/>
    <d v="2026-07-06T00:00:00"/>
    <d v="2029-01-03T00:00:00"/>
    <s v="ewoolsey"/>
    <s v="beng"/>
    <n v="9305.49"/>
    <s v="CON"/>
    <s v="C"/>
    <s v="Labor"/>
    <s v="TEC"/>
    <m/>
    <s v="JLAB"/>
    <s v="Const"/>
    <s v="DET"/>
    <x v="8"/>
    <m/>
    <m/>
    <m/>
    <m/>
    <m/>
    <m/>
    <m/>
    <m/>
    <m/>
    <m/>
    <n v="924.58"/>
    <n v="3728.16"/>
    <n v="3728.16"/>
    <n v="924.58"/>
    <m/>
    <m/>
    <m/>
    <m/>
    <m/>
    <x v="0"/>
    <x v="0"/>
    <m/>
  </r>
  <r>
    <s v=""/>
    <s v=" E1003_14340"/>
    <s v="Disk Development - Half Disks 2 Labor"/>
    <s v="6.10.03.01"/>
    <x v="3"/>
    <d v="2025-07-09T00:00:00"/>
    <d v="2028-04-14T00:00:00"/>
    <s v="ewoolsey"/>
    <s v="beng"/>
    <n v="16984.48"/>
    <s v="CON"/>
    <s v="C"/>
    <s v="Labor"/>
    <s v="TEC"/>
    <m/>
    <s v="JLAB"/>
    <s v="Const"/>
    <s v="DET"/>
    <x v="9"/>
    <m/>
    <m/>
    <m/>
    <m/>
    <m/>
    <m/>
    <m/>
    <m/>
    <m/>
    <n v="1448.1"/>
    <n v="6136.01"/>
    <n v="6136.01"/>
    <n v="3264.36"/>
    <m/>
    <m/>
    <m/>
    <m/>
    <m/>
    <m/>
    <x v="0"/>
    <x v="0"/>
    <m/>
  </r>
  <r>
    <s v=""/>
    <s v=" E1003_14360"/>
    <s v="Disk Development - Half Disks 3,4,5 Labor"/>
    <s v="6.10.03.01"/>
    <x v="3"/>
    <d v="2025-07-09T00:00:00"/>
    <d v="2028-04-14T00:00:00"/>
    <s v="ewoolsey"/>
    <s v="beng"/>
    <n v="80822.7"/>
    <s v="CON"/>
    <s v="C"/>
    <s v="Labor"/>
    <s v="TEC"/>
    <m/>
    <s v="JLAB"/>
    <s v="Const"/>
    <s v="DET"/>
    <x v="9"/>
    <m/>
    <m/>
    <m/>
    <m/>
    <m/>
    <m/>
    <m/>
    <m/>
    <m/>
    <n v="6890.95"/>
    <n v="29198.95"/>
    <n v="29198.95"/>
    <n v="15533.84"/>
    <m/>
    <m/>
    <m/>
    <m/>
    <m/>
    <m/>
    <x v="0"/>
    <x v="0"/>
    <m/>
  </r>
  <r>
    <s v=""/>
    <s v=" E1003_14440"/>
    <s v="Mechanical Development - Mechanical - Disk Labor"/>
    <s v="6.10.03.01"/>
    <x v="0"/>
    <d v="2025-09-17T00:00:00"/>
    <d v="2028-07-14T00:00:00"/>
    <s v="ewoolsey"/>
    <s v="beng"/>
    <n v="38332.07"/>
    <s v="CON"/>
    <s v="C"/>
    <s v="Labor"/>
    <s v="TEC"/>
    <m/>
    <s v="JLAB"/>
    <s v="Const"/>
    <s v="DET"/>
    <x v="9"/>
    <m/>
    <m/>
    <m/>
    <m/>
    <m/>
    <m/>
    <m/>
    <m/>
    <m/>
    <n v="542.95000000000005"/>
    <n v="13573.68"/>
    <n v="13573.68"/>
    <n v="10641.76"/>
    <m/>
    <m/>
    <m/>
    <m/>
    <m/>
    <m/>
    <x v="0"/>
    <x v="0"/>
    <m/>
  </r>
  <r>
    <s v=""/>
    <s v=" E1003_14480"/>
    <s v="Mechanical Development - Mechanical - Global Labor"/>
    <s v="6.10.03.01"/>
    <x v="0"/>
    <d v="2026-06-24T00:00:00"/>
    <d v="2028-11-30T00:00:00"/>
    <s v="ewoolsey"/>
    <s v="beng"/>
    <n v="8986.14"/>
    <s v="CON"/>
    <s v="C"/>
    <s v="Labor"/>
    <s v="TEC"/>
    <m/>
    <s v="JLAB"/>
    <s v="Const"/>
    <s v="DET"/>
    <x v="9"/>
    <m/>
    <m/>
    <m/>
    <m/>
    <m/>
    <m/>
    <m/>
    <m/>
    <m/>
    <m/>
    <n v="1018.13"/>
    <n v="3688.89"/>
    <n v="3688.89"/>
    <n v="590.22"/>
    <m/>
    <m/>
    <m/>
    <m/>
    <m/>
    <x v="0"/>
    <x v="0"/>
    <m/>
  </r>
  <r>
    <s v=""/>
    <s v=" E1003_14420"/>
    <s v="Mechanical Development - Mechanical - Middle Layers Labor"/>
    <s v="6.10.03.01"/>
    <x v="3"/>
    <d v="2025-06-18T00:00:00"/>
    <d v="2028-02-03T00:00:00"/>
    <s v="ewoolsey"/>
    <s v="beng"/>
    <n v="16623.53"/>
    <s v="CON"/>
    <s v="C"/>
    <s v="Labor"/>
    <s v="TEC"/>
    <m/>
    <s v="JLAB"/>
    <s v="Const"/>
    <s v="DET"/>
    <x v="9"/>
    <m/>
    <m/>
    <m/>
    <m/>
    <m/>
    <m/>
    <m/>
    <m/>
    <m/>
    <n v="1849.87"/>
    <n v="6335.19"/>
    <n v="6335.19"/>
    <n v="2103.2800000000002"/>
    <m/>
    <m/>
    <m/>
    <m/>
    <m/>
    <m/>
    <x v="0"/>
    <x v="0"/>
    <m/>
  </r>
  <r>
    <s v=""/>
    <s v=" E1003_14400"/>
    <s v="Mechanical Development - Mechanical - Vertexing Layers Labor"/>
    <s v="6.10.03.01"/>
    <x v="0"/>
    <d v="2025-05-21T00:00:00"/>
    <d v="2027-11-24T00:00:00"/>
    <s v="ewoolsey"/>
    <s v="beng"/>
    <n v="23514.76"/>
    <s v="CON"/>
    <s v="C"/>
    <s v="Labor"/>
    <s v="TEC"/>
    <m/>
    <s v="JLAB"/>
    <s v="Const"/>
    <s v="DET"/>
    <x v="9"/>
    <m/>
    <m/>
    <m/>
    <m/>
    <m/>
    <m/>
    <m/>
    <m/>
    <m/>
    <n v="3439.36"/>
    <n v="9346.09"/>
    <n v="9346.09"/>
    <n v="1383.22"/>
    <m/>
    <m/>
    <m/>
    <m/>
    <m/>
    <m/>
    <x v="0"/>
    <x v="0"/>
    <m/>
  </r>
  <r>
    <s v=""/>
    <s v=" E1003_14380"/>
    <s v="Module (Vertex, Stave, Disk) Fabrication - Module Fabrication Labor"/>
    <s v="6.10.03.01"/>
    <x v="3"/>
    <d v="2026-01-12T00:00:00"/>
    <d v="2028-06-08T00:00:00"/>
    <s v="ewoolsey"/>
    <s v="beng"/>
    <n v="56162.400000000001"/>
    <s v="CON"/>
    <s v="C"/>
    <s v="Labor"/>
    <s v="TEC"/>
    <m/>
    <s v="JLAB"/>
    <s v="Const"/>
    <s v="DET"/>
    <x v="9"/>
    <m/>
    <m/>
    <m/>
    <m/>
    <m/>
    <m/>
    <m/>
    <m/>
    <m/>
    <m/>
    <n v="17016.09"/>
    <n v="23246.03"/>
    <n v="15900.28"/>
    <m/>
    <m/>
    <m/>
    <m/>
    <m/>
    <m/>
    <x v="0"/>
    <x v="0"/>
    <m/>
  </r>
  <r>
    <s v=""/>
    <s v=" E1003_14600"/>
    <s v="Power Systems Development - Power - Multiplexing Boards Labor"/>
    <s v="6.10.03.01"/>
    <x v="0"/>
    <d v="2024-10-02T00:00:00"/>
    <d v="2026-12-21T00:00:00"/>
    <s v="ewoolsey"/>
    <s v="beng"/>
    <n v="7103.83"/>
    <s v="CON"/>
    <s v="C"/>
    <s v="Labor"/>
    <s v="TEC"/>
    <m/>
    <s v="JLAB"/>
    <s v="Const"/>
    <s v="DET"/>
    <x v="9"/>
    <m/>
    <m/>
    <m/>
    <m/>
    <m/>
    <m/>
    <m/>
    <m/>
    <m/>
    <n v="3198.65"/>
    <n v="3211.5"/>
    <n v="693.68"/>
    <m/>
    <m/>
    <m/>
    <m/>
    <m/>
    <m/>
    <m/>
    <x v="0"/>
    <x v="0"/>
    <m/>
  </r>
  <r>
    <s v=""/>
    <s v=" E1003_14580"/>
    <s v="Power Systems Development - Power - Readout Labor"/>
    <s v="6.10.03.01"/>
    <x v="0"/>
    <d v="2024-10-02T00:00:00"/>
    <d v="2026-12-21T00:00:00"/>
    <s v="ewoolsey"/>
    <s v="beng"/>
    <n v="7103.83"/>
    <s v="CON"/>
    <s v="C"/>
    <s v="Labor"/>
    <s v="TEC"/>
    <m/>
    <s v="JLAB"/>
    <s v="Const"/>
    <s v="DET"/>
    <x v="9"/>
    <m/>
    <m/>
    <m/>
    <m/>
    <m/>
    <m/>
    <m/>
    <m/>
    <m/>
    <n v="3198.65"/>
    <n v="3211.5"/>
    <n v="693.68"/>
    <m/>
    <m/>
    <m/>
    <m/>
    <m/>
    <m/>
    <m/>
    <x v="0"/>
    <x v="0"/>
    <m/>
  </r>
  <r>
    <s v=""/>
    <s v=" E1003_14560"/>
    <s v="Power Systems Development - Power - Silicon Labor"/>
    <s v="6.10.03.01"/>
    <x v="0"/>
    <d v="2024-10-02T00:00:00"/>
    <d v="2027-10-07T00:00:00"/>
    <s v="ewoolsey"/>
    <s v="beng"/>
    <n v="15800.81"/>
    <s v="CON"/>
    <s v="C"/>
    <s v="Labor"/>
    <s v="TEC"/>
    <m/>
    <s v="JLAB"/>
    <s v="Const"/>
    <s v="DET"/>
    <x v="9"/>
    <m/>
    <m/>
    <m/>
    <m/>
    <m/>
    <m/>
    <m/>
    <m/>
    <m/>
    <n v="5218.04"/>
    <n v="5238.99"/>
    <n v="5238.99"/>
    <n v="104.78"/>
    <m/>
    <m/>
    <m/>
    <m/>
    <m/>
    <m/>
    <x v="0"/>
    <x v="0"/>
    <m/>
  </r>
  <r>
    <s v=""/>
    <s v=" E1003_14540"/>
    <s v="Readout Development - Readout Labor"/>
    <s v="6.10.03.01"/>
    <x v="0"/>
    <d v="2025-06-25T00:00:00"/>
    <d v="2028-06-29T00:00:00"/>
    <s v="ewoolsey"/>
    <s v="beng"/>
    <n v="29642.639999999999"/>
    <s v="CON"/>
    <s v="C"/>
    <s v="Labor"/>
    <s v="TEC"/>
    <m/>
    <s v="JLAB"/>
    <s v="Const"/>
    <s v="DET"/>
    <x v="9"/>
    <m/>
    <m/>
    <m/>
    <m/>
    <m/>
    <m/>
    <m/>
    <m/>
    <m/>
    <n v="2673.34"/>
    <n v="9828.4599999999991"/>
    <n v="9828.4599999999991"/>
    <n v="7312.38"/>
    <m/>
    <m/>
    <m/>
    <m/>
    <m/>
    <m/>
    <x v="0"/>
    <x v="0"/>
    <m/>
  </r>
  <r>
    <s v=""/>
    <s v=" E1003_14690"/>
    <s v="Services Development - Services - Environment Monitoring Labor"/>
    <s v="6.10.03.01"/>
    <x v="0"/>
    <d v="2025-10-01T00:00:00"/>
    <d v="2028-03-06T00:00:00"/>
    <s v="ewoolsey"/>
    <s v="beng"/>
    <n v="2936.52"/>
    <s v="CON"/>
    <s v="C"/>
    <s v="Labor"/>
    <s v="TEC"/>
    <m/>
    <s v="JLAB"/>
    <s v="Const"/>
    <s v="DET"/>
    <x v="9"/>
    <m/>
    <m/>
    <m/>
    <m/>
    <m/>
    <m/>
    <m/>
    <m/>
    <m/>
    <m/>
    <n v="1215.45"/>
    <n v="1215.45"/>
    <n v="505.63"/>
    <m/>
    <m/>
    <m/>
    <m/>
    <m/>
    <m/>
    <x v="0"/>
    <x v="0"/>
    <m/>
  </r>
  <r>
    <s v=""/>
    <s v=" E1003_14650"/>
    <s v="Services Development - Services - Power Cable Labor"/>
    <s v="6.10.03.01"/>
    <x v="0"/>
    <d v="2027-12-21T00:00:00"/>
    <d v="1930-06-11T00:00:00"/>
    <s v="ewoolsey"/>
    <s v="beng"/>
    <n v="1567.1"/>
    <s v="CON"/>
    <s v="C"/>
    <s v="Labor"/>
    <s v="TEC"/>
    <m/>
    <s v="JLAB"/>
    <s v="Const"/>
    <s v="DET"/>
    <x v="9"/>
    <m/>
    <m/>
    <m/>
    <m/>
    <m/>
    <m/>
    <m/>
    <m/>
    <m/>
    <m/>
    <m/>
    <m/>
    <n v="498.74"/>
    <n v="630.38"/>
    <n v="437.98"/>
    <m/>
    <m/>
    <m/>
    <m/>
    <x v="0"/>
    <x v="0"/>
    <m/>
  </r>
  <r>
    <s v=""/>
    <s v=" E1003_14670"/>
    <s v="Services Development - Services - Signal Cable Labor"/>
    <s v="6.10.03.01"/>
    <x v="0"/>
    <d v="2025-10-01T00:00:00"/>
    <d v="2028-03-27T00:00:00"/>
    <s v="ewoolsey"/>
    <s v="beng"/>
    <n v="5290.5"/>
    <s v="CON"/>
    <s v="C"/>
    <s v="Labor"/>
    <s v="TEC"/>
    <m/>
    <s v="JLAB"/>
    <s v="Const"/>
    <s v="DET"/>
    <x v="9"/>
    <m/>
    <m/>
    <m/>
    <m/>
    <m/>
    <m/>
    <m/>
    <m/>
    <m/>
    <m/>
    <n v="2136.71"/>
    <n v="2136.71"/>
    <n v="1017.07"/>
    <m/>
    <m/>
    <m/>
    <m/>
    <m/>
    <m/>
    <x v="0"/>
    <x v="0"/>
    <m/>
  </r>
  <r>
    <s v=""/>
    <s v=" E1003_14620"/>
    <s v="Slow Control Systems Development - Slow Control Labor"/>
    <s v="6.10.03.01"/>
    <x v="0"/>
    <d v="2024-10-02T00:00:00"/>
    <d v="2027-12-20T00:00:00"/>
    <s v="ewoolsey"/>
    <s v="beng"/>
    <n v="8649.6299999999992"/>
    <s v="CON"/>
    <s v="C"/>
    <s v="Labor"/>
    <s v="TEC"/>
    <m/>
    <s v="JLAB"/>
    <s v="Const"/>
    <s v="DET"/>
    <x v="9"/>
    <m/>
    <m/>
    <m/>
    <m/>
    <m/>
    <m/>
    <m/>
    <m/>
    <m/>
    <n v="2685.48"/>
    <n v="2696.27"/>
    <n v="2696.27"/>
    <n v="571.61"/>
    <m/>
    <m/>
    <m/>
    <m/>
    <m/>
    <m/>
    <x v="0"/>
    <x v="0"/>
    <m/>
  </r>
  <r>
    <s v=""/>
    <s v=" E1003_15397"/>
    <s v="Outer Barrel Gas Tracking - Install, Integration and Testing - Gas System - Assembly"/>
    <s v="6.10.03.02"/>
    <x v="0"/>
    <d v="2026-07-01T00:00:00"/>
    <d v="2026-08-12T00:00:00"/>
    <s v="ewoolsey"/>
    <s v="beng"/>
    <n v="2153.08"/>
    <s v="CON"/>
    <s v="C"/>
    <s v="Labor"/>
    <s v="TEC"/>
    <m/>
    <s v="JLAB"/>
    <s v="Const"/>
    <s v="DET"/>
    <x v="8"/>
    <m/>
    <m/>
    <m/>
    <m/>
    <m/>
    <m/>
    <m/>
    <m/>
    <m/>
    <m/>
    <n v="2153.08"/>
    <m/>
    <m/>
    <m/>
    <m/>
    <m/>
    <m/>
    <m/>
    <m/>
    <x v="0"/>
    <x v="0"/>
    <m/>
  </r>
  <r>
    <s v=""/>
    <s v=" E1003_15398"/>
    <s v="Outer Barrel Gas Tracking - Install, Integration and Testing - Gas System - Installation"/>
    <s v="6.10.03.02"/>
    <x v="0"/>
    <d v="2026-08-13T00:00:00"/>
    <d v="2027-05-04T00:00:00"/>
    <s v="ewoolsey"/>
    <s v="beng"/>
    <n v="1470.31"/>
    <s v="CON"/>
    <s v="C"/>
    <s v="Labor"/>
    <s v="TEC"/>
    <m/>
    <s v="JLAB"/>
    <s v="Const"/>
    <s v="DET"/>
    <x v="8"/>
    <m/>
    <m/>
    <m/>
    <m/>
    <m/>
    <m/>
    <m/>
    <m/>
    <m/>
    <m/>
    <n v="277.73"/>
    <n v="1192.5899999999999"/>
    <m/>
    <m/>
    <m/>
    <m/>
    <m/>
    <m/>
    <m/>
    <x v="0"/>
    <x v="0"/>
    <m/>
  </r>
  <r>
    <s v=""/>
    <s v=" E1003_15050"/>
    <s v="Inner Barrel Gas Tracking - Design and Prototyping - Prototype module testing"/>
    <s v="6.10.03.02"/>
    <x v="0"/>
    <d v="2024-07-22T00:00:00"/>
    <d v="2024-11-13T00:00:00"/>
    <s v="ewoolsey"/>
    <s v="beng"/>
    <n v="13682.1"/>
    <s v="EDIA"/>
    <s v="C"/>
    <s v="Labor"/>
    <s v="TEC"/>
    <m/>
    <s v="JLAB"/>
    <s v="PED"/>
    <s v="DET"/>
    <x v="6"/>
    <s v="B"/>
    <m/>
    <m/>
    <m/>
    <m/>
    <m/>
    <m/>
    <m/>
    <n v="8551.31"/>
    <n v="5130.79"/>
    <m/>
    <m/>
    <m/>
    <m/>
    <m/>
    <m/>
    <m/>
    <m/>
    <m/>
    <x v="0"/>
    <x v="0"/>
    <m/>
  </r>
  <r>
    <s v=""/>
    <s v=" E1003_15060"/>
    <s v="Outer Barrel Gas Tracking - Design and Prototyping - Prototype module testing"/>
    <s v="6.10.03.02"/>
    <x v="3"/>
    <d v="2024-05-23T00:00:00"/>
    <d v="2024-08-16T00:00:00"/>
    <s v="ewoolsey"/>
    <s v="beng"/>
    <n v="33824.730000000003"/>
    <s v="EDIA"/>
    <s v="C"/>
    <s v="Labor"/>
    <s v="TEC"/>
    <m/>
    <s v="JLAB"/>
    <s v="PED"/>
    <s v="DET"/>
    <x v="6"/>
    <s v="B"/>
    <m/>
    <m/>
    <m/>
    <m/>
    <m/>
    <m/>
    <m/>
    <n v="33824.730000000003"/>
    <m/>
    <m/>
    <m/>
    <m/>
    <m/>
    <m/>
    <m/>
    <m/>
    <m/>
    <m/>
    <x v="0"/>
    <x v="0"/>
    <m/>
  </r>
  <r>
    <s v=""/>
    <s v=" E1003_15560"/>
    <s v="Inner Barrel Gas Tracking - Install, Integration and Testing - System testing and qualification"/>
    <s v="6.10.03.02"/>
    <x v="0"/>
    <d v="2028-04-20T00:00:00"/>
    <d v="2028-09-11T00:00:00"/>
    <s v="ewoolsey"/>
    <s v="beng"/>
    <n v="30456.02"/>
    <s v="CON"/>
    <s v="C"/>
    <s v="Labor"/>
    <s v="TEC"/>
    <m/>
    <s v="JLAB"/>
    <s v="Const"/>
    <s v="DET"/>
    <x v="8"/>
    <s v="P.S050"/>
    <m/>
    <m/>
    <m/>
    <m/>
    <m/>
    <m/>
    <m/>
    <m/>
    <m/>
    <m/>
    <m/>
    <n v="30456.02"/>
    <m/>
    <m/>
    <m/>
    <m/>
    <m/>
    <m/>
    <x v="0"/>
    <x v="0"/>
    <m/>
  </r>
  <r>
    <s v=""/>
    <s v=" E1003_15570"/>
    <s v="Outer Barrel Gas Tracking - Install, Integration and Testing - System testing and qualification"/>
    <s v="6.10.03.02"/>
    <x v="0"/>
    <d v="2027-04-21T00:00:00"/>
    <d v="2027-07-15T00:00:00"/>
    <s v="ewoolsey"/>
    <s v="beng"/>
    <n v="29568.95"/>
    <s v="CON"/>
    <s v="C"/>
    <s v="Labor"/>
    <s v="TEC"/>
    <m/>
    <s v="JLAB"/>
    <s v="Const"/>
    <s v="DET"/>
    <x v="8"/>
    <s v="P.S050"/>
    <m/>
    <m/>
    <m/>
    <m/>
    <m/>
    <m/>
    <m/>
    <m/>
    <m/>
    <m/>
    <n v="29568.95"/>
    <m/>
    <m/>
    <m/>
    <m/>
    <m/>
    <m/>
    <m/>
    <x v="0"/>
    <x v="0"/>
    <m/>
  </r>
  <r>
    <s v=""/>
    <s v=" E1011_01005"/>
    <s v="Preliminary Design - Cooling (OMD)"/>
    <s v="6.10.11.01"/>
    <x v="0"/>
    <d v="2022-10-03T00:00:00"/>
    <d v="2023-09-29T00:00:00"/>
    <s v="ewoolsey"/>
    <s v="yfuletova"/>
    <n v="1149.3800000000001"/>
    <m/>
    <s v="C"/>
    <s v="Labor"/>
    <s v="TEC"/>
    <m/>
    <s v="JLAB"/>
    <s v="PED"/>
    <s v="DET"/>
    <x v="11"/>
    <m/>
    <m/>
    <m/>
    <m/>
    <m/>
    <m/>
    <m/>
    <n v="1149.3800000000001"/>
    <m/>
    <m/>
    <m/>
    <m/>
    <m/>
    <m/>
    <m/>
    <m/>
    <m/>
    <m/>
    <m/>
    <x v="0"/>
    <x v="0"/>
    <m/>
  </r>
  <r>
    <s v=""/>
    <s v=" E1011_01395"/>
    <s v="Engineering Test Article Cooling assembly and testing (RP) (OMD)"/>
    <s v="6.10.11.01"/>
    <x v="0"/>
    <d v="2027-04-08T00:00:00"/>
    <d v="2027-08-02T00:00:00"/>
    <s v="ewoolsey"/>
    <s v="yfuletova"/>
    <n v="2956.9"/>
    <m/>
    <s v="C"/>
    <s v="Labor"/>
    <s v="TEC"/>
    <m/>
    <s v="JLAB"/>
    <s v="PED"/>
    <s v="DET"/>
    <x v="11"/>
    <m/>
    <m/>
    <m/>
    <m/>
    <m/>
    <m/>
    <m/>
    <m/>
    <m/>
    <m/>
    <m/>
    <n v="2956.9"/>
    <m/>
    <m/>
    <m/>
    <m/>
    <m/>
    <m/>
    <m/>
    <x v="0"/>
    <x v="0"/>
    <m/>
  </r>
  <r>
    <s v=""/>
    <s v=" E1011_01405"/>
    <s v="Engineering Test Article assembly (RP) (OMD)"/>
    <s v="6.10.11.01"/>
    <x v="0"/>
    <d v="2027-05-06T00:00:00"/>
    <d v="2027-06-30T00:00:00"/>
    <s v="ewoolsey"/>
    <s v="yfuletova"/>
    <n v="2956.9"/>
    <m/>
    <s v="C"/>
    <s v="Labor"/>
    <s v="TEC"/>
    <m/>
    <s v="JLAB"/>
    <s v="PED"/>
    <s v="DET"/>
    <x v="6"/>
    <m/>
    <m/>
    <m/>
    <m/>
    <m/>
    <m/>
    <m/>
    <m/>
    <m/>
    <m/>
    <m/>
    <n v="2956.9"/>
    <m/>
    <m/>
    <m/>
    <m/>
    <m/>
    <m/>
    <m/>
    <x v="0"/>
    <x v="0"/>
    <m/>
  </r>
  <r>
    <s v=""/>
    <s v=" E1011_01785"/>
    <s v="Assembly of cooling (OMD) (RP)"/>
    <s v="6.10.11.01"/>
    <x v="0"/>
    <d v="2029-05-02T00:00:00"/>
    <d v="2029-07-13T00:00:00"/>
    <s v="ewoolsey"/>
    <s v="yfuletova"/>
    <n v="1568.49"/>
    <m/>
    <s v="C"/>
    <s v="Labor"/>
    <s v="TEC"/>
    <m/>
    <s v="JLAB"/>
    <s v="Const"/>
    <s v="DET"/>
    <x v="7"/>
    <m/>
    <m/>
    <m/>
    <m/>
    <m/>
    <m/>
    <m/>
    <m/>
    <m/>
    <m/>
    <m/>
    <m/>
    <m/>
    <n v="1568.49"/>
    <m/>
    <m/>
    <m/>
    <m/>
    <m/>
    <x v="0"/>
    <x v="0"/>
    <m/>
  </r>
  <r>
    <s v=""/>
    <s v=" E1011_01790"/>
    <s v="Assembly of cooling frames (OMD) (RP)"/>
    <s v="6.10.11.01"/>
    <x v="3"/>
    <d v="2029-07-13T00:00:00"/>
    <d v="2029-08-01T00:00:00"/>
    <s v="ewoolsey"/>
    <s v="yfuletova"/>
    <n v="1568.49"/>
    <m/>
    <s v="C"/>
    <s v="Labor"/>
    <s v="TEC"/>
    <m/>
    <s v="JLAB"/>
    <s v="Const"/>
    <s v="DET"/>
    <x v="7"/>
    <m/>
    <m/>
    <m/>
    <m/>
    <m/>
    <m/>
    <m/>
    <m/>
    <m/>
    <m/>
    <m/>
    <m/>
    <m/>
    <n v="1568.49"/>
    <m/>
    <m/>
    <m/>
    <m/>
    <m/>
    <x v="0"/>
    <x v="0"/>
    <m/>
  </r>
  <r>
    <s v=""/>
    <s v=" E1011_01795"/>
    <s v="Installation of cooling frames (OMD) (RP)"/>
    <s v="6.10.11.01"/>
    <x v="0"/>
    <d v="2029-08-01T00:00:00"/>
    <d v="2029-09-10T00:00:00"/>
    <s v="ewoolsey"/>
    <s v="yfuletova"/>
    <n v="784.24"/>
    <m/>
    <s v="C"/>
    <s v="Labor"/>
    <s v="TEC"/>
    <m/>
    <s v="JLAB"/>
    <s v="Const"/>
    <s v="DET"/>
    <x v="5"/>
    <m/>
    <m/>
    <m/>
    <m/>
    <m/>
    <m/>
    <m/>
    <m/>
    <m/>
    <m/>
    <m/>
    <m/>
    <m/>
    <n v="784.24"/>
    <m/>
    <m/>
    <m/>
    <m/>
    <m/>
    <x v="0"/>
    <x v="0"/>
    <m/>
  </r>
  <r>
    <s v=""/>
    <s v=" E1011_01770"/>
    <s v="Assembly of PRs modules/planes (RP)"/>
    <s v="6.10.11.01"/>
    <x v="0"/>
    <d v="2029-12-12T00:00:00"/>
    <d v="1930-07-16T00:00:00"/>
    <s v="ewoolsey"/>
    <s v="yfuletova"/>
    <n v="6462.16"/>
    <m/>
    <s v="C"/>
    <s v="Labor"/>
    <s v="TEC"/>
    <m/>
    <s v="JLAB"/>
    <s v="Const"/>
    <s v="DET"/>
    <x v="7"/>
    <m/>
    <m/>
    <m/>
    <m/>
    <m/>
    <m/>
    <m/>
    <m/>
    <m/>
    <m/>
    <m/>
    <m/>
    <m/>
    <m/>
    <n v="6462.16"/>
    <m/>
    <m/>
    <m/>
    <m/>
    <x v="0"/>
    <x v="0"/>
    <m/>
  </r>
  <r>
    <s v=""/>
    <s v=" E1011_01780"/>
    <s v="Assembly of OMD modules/planes (OMD)"/>
    <s v="6.10.11.01"/>
    <x v="0"/>
    <d v="2029-12-12T00:00:00"/>
    <d v="1930-08-23T00:00:00"/>
    <s v="ewoolsey"/>
    <s v="yfuletova"/>
    <n v="16155.4"/>
    <m/>
    <s v="C"/>
    <s v="Labor"/>
    <s v="TEC"/>
    <m/>
    <s v="JLAB"/>
    <s v="Const"/>
    <s v="DET"/>
    <x v="7"/>
    <m/>
    <m/>
    <m/>
    <m/>
    <m/>
    <m/>
    <m/>
    <m/>
    <m/>
    <m/>
    <m/>
    <m/>
    <m/>
    <m/>
    <n v="16155.4"/>
    <m/>
    <m/>
    <m/>
    <m/>
    <x v="0"/>
    <x v="0"/>
    <m/>
  </r>
  <r>
    <s v=""/>
    <s v=" E1011_01775"/>
    <s v="Assembly of RPs modules/planes (OMD)"/>
    <s v="6.10.11.01"/>
    <x v="0"/>
    <d v="2029-12-12T00:00:00"/>
    <d v="1930-08-08T00:00:00"/>
    <s v="ewoolsey"/>
    <s v="yfuletova"/>
    <n v="9693.24"/>
    <m/>
    <s v="C"/>
    <s v="Labor"/>
    <s v="TEC"/>
    <m/>
    <s v="JLAB"/>
    <s v="Const"/>
    <s v="DET"/>
    <x v="7"/>
    <m/>
    <m/>
    <m/>
    <m/>
    <m/>
    <m/>
    <m/>
    <m/>
    <m/>
    <m/>
    <m/>
    <m/>
    <m/>
    <m/>
    <n v="9693.24"/>
    <m/>
    <m/>
    <m/>
    <m/>
    <x v="0"/>
    <x v="0"/>
    <m/>
  </r>
  <r>
    <s v=""/>
    <s v=" E1011_02800"/>
    <s v="Assembly EMCal (B0)"/>
    <s v="6.10.11.02"/>
    <x v="3"/>
    <d v="2028-08-04T00:00:00"/>
    <d v="2028-12-26T00:00:00"/>
    <s v="ewoolsey"/>
    <s v="yfuletova"/>
    <n v="9299.5499999999993"/>
    <m/>
    <s v="C"/>
    <s v="Labor"/>
    <s v="TEC"/>
    <m/>
    <s v="JLAB"/>
    <s v="Const"/>
    <s v="DET"/>
    <x v="7"/>
    <m/>
    <m/>
    <m/>
    <m/>
    <m/>
    <m/>
    <m/>
    <m/>
    <m/>
    <m/>
    <m/>
    <m/>
    <n v="3778.14"/>
    <n v="5521.41"/>
    <m/>
    <m/>
    <m/>
    <m/>
    <m/>
    <x v="0"/>
    <x v="0"/>
    <m/>
  </r>
  <r>
    <s v=""/>
    <s v=" E1011_02880"/>
    <s v="Assembly - of Tracking  Si planes (B0)"/>
    <s v="6.10.11.02"/>
    <x v="3"/>
    <d v="2029-07-27T00:00:00"/>
    <d v="1930-04-23T00:00:00"/>
    <s v="ewoolsey"/>
    <s v="yfuletova"/>
    <n v="28876.06"/>
    <m/>
    <s v="C"/>
    <s v="Labor"/>
    <s v="TEC"/>
    <m/>
    <s v="JLAB"/>
    <s v="Const"/>
    <s v="DET"/>
    <x v="7"/>
    <m/>
    <m/>
    <m/>
    <m/>
    <m/>
    <m/>
    <m/>
    <m/>
    <m/>
    <m/>
    <m/>
    <m/>
    <m/>
    <n v="6943.21"/>
    <n v="21932.85"/>
    <m/>
    <m/>
    <m/>
    <m/>
    <x v="0"/>
    <x v="0"/>
    <m/>
  </r>
  <r>
    <s v=""/>
    <s v=" E1011_02730"/>
    <s v="Cooling System Installation (B0)"/>
    <s v="6.10.11.02"/>
    <x v="3"/>
    <d v="2028-09-05T00:00:00"/>
    <d v="2028-12-26T00:00:00"/>
    <s v="ewoolsey"/>
    <s v="yfuletova"/>
    <n v="3114.13"/>
    <m/>
    <s v="C"/>
    <s v="Labor"/>
    <s v="TEC"/>
    <m/>
    <s v="JLAB"/>
    <s v="Const"/>
    <s v="DET"/>
    <x v="5"/>
    <m/>
    <m/>
    <m/>
    <m/>
    <m/>
    <m/>
    <m/>
    <m/>
    <m/>
    <m/>
    <m/>
    <m/>
    <n v="778.53"/>
    <n v="2335.6"/>
    <m/>
    <m/>
    <m/>
    <m/>
    <m/>
    <x v="0"/>
    <x v="0"/>
    <m/>
  </r>
  <r>
    <s v=""/>
    <s v=" E1011_21800"/>
    <s v="Construction and assembly - Assembly and mechanical integration of modules  (for both Stations) (Low Q2)"/>
    <s v="6.10.11.04"/>
    <x v="0"/>
    <d v="2029-08-30T00:00:00"/>
    <d v="1930-02-06T00:00:00"/>
    <s v="ewoolsey"/>
    <s v="yfuletova"/>
    <n v="24093.3"/>
    <m/>
    <s v="C"/>
    <s v="Labor"/>
    <s v="TEC"/>
    <m/>
    <s v="JLAB"/>
    <s v="Const"/>
    <s v="DET"/>
    <x v="7"/>
    <m/>
    <m/>
    <m/>
    <m/>
    <m/>
    <m/>
    <m/>
    <m/>
    <m/>
    <m/>
    <m/>
    <m/>
    <m/>
    <n v="4771.78"/>
    <n v="19321.52"/>
    <m/>
    <m/>
    <m/>
    <m/>
    <x v="0"/>
    <x v="0"/>
    <m/>
  </r>
  <r>
    <s v=""/>
    <s v=" E1011_21625"/>
    <s v="Construction and assembly -- Assembly of cooling (Low Q2)"/>
    <s v="6.10.11.04"/>
    <x v="0"/>
    <d v="2028-03-28T00:00:00"/>
    <d v="2028-06-20T00:00:00"/>
    <s v="ewoolsey"/>
    <s v="yfuletova"/>
    <n v="1522.8"/>
    <m/>
    <s v="C"/>
    <s v="Labor"/>
    <s v="TEC"/>
    <m/>
    <s v="JLAB"/>
    <s v="Const"/>
    <s v="DET"/>
    <x v="7"/>
    <m/>
    <m/>
    <m/>
    <m/>
    <m/>
    <m/>
    <m/>
    <m/>
    <m/>
    <m/>
    <m/>
    <m/>
    <n v="1522.8"/>
    <m/>
    <m/>
    <m/>
    <m/>
    <m/>
    <m/>
    <x v="0"/>
    <x v="0"/>
    <m/>
  </r>
  <r>
    <s v=""/>
    <s v=" E09_13430"/>
    <s v="4K Distribution M&amp;O Project Management L3 Manager Travel - TJ FY29"/>
    <s v="6.09.03.01.01"/>
    <x v="0"/>
    <d v="2028-10-02T00:00:00"/>
    <d v="2029-09-28T00:00:00"/>
    <s v="nzandi"/>
    <s v="michalsk"/>
    <n v="9763.66"/>
    <m/>
    <s v="A"/>
    <s v="Nonlabor"/>
    <s v="TEC"/>
    <m/>
    <s v="JLAB"/>
    <s v="Const"/>
    <s v="CRYO"/>
    <x v="0"/>
    <s v="T"/>
    <m/>
    <m/>
    <m/>
    <m/>
    <m/>
    <m/>
    <m/>
    <m/>
    <m/>
    <m/>
    <m/>
    <m/>
    <n v="9763.66"/>
    <m/>
    <m/>
    <m/>
    <m/>
    <m/>
    <x v="0"/>
    <x v="0"/>
    <m/>
  </r>
  <r>
    <s v=""/>
    <s v=" E1003_10610"/>
    <s v="Silicon Development - Wafer - Vertex Labor - Final Design"/>
    <s v="6.10.03.01"/>
    <x v="0"/>
    <d v="2025-04-01T00:00:00"/>
    <d v="2025-10-03T00:00:00"/>
    <s v="ewoolsey"/>
    <s v="beng"/>
    <n v="12210.3"/>
    <s v="EDIA"/>
    <s v="C"/>
    <s v="Labor"/>
    <s v="TEC"/>
    <m/>
    <s v="JLAB"/>
    <s v="PED"/>
    <s v="DET"/>
    <x v="6"/>
    <m/>
    <m/>
    <m/>
    <m/>
    <m/>
    <m/>
    <m/>
    <m/>
    <m/>
    <n v="11930.68"/>
    <n v="279.62"/>
    <m/>
    <m/>
    <m/>
    <m/>
    <m/>
    <m/>
    <m/>
    <m/>
    <x v="0"/>
    <x v="0"/>
    <m/>
  </r>
  <r>
    <s v=""/>
    <s v=" E1003_10610"/>
    <s v="Silicon Development - Wafer - Vertex Labor - Final Design"/>
    <s v="6.10.03.01"/>
    <x v="0"/>
    <d v="2025-04-01T00:00:00"/>
    <d v="2025-10-03T00:00:00"/>
    <s v="ewoolsey"/>
    <s v="beng"/>
    <n v="7350.68"/>
    <s v="EDIA"/>
    <s v="C"/>
    <s v="Labor"/>
    <s v="TEC"/>
    <m/>
    <s v="JLAB"/>
    <s v="PED"/>
    <s v="DET"/>
    <x v="6"/>
    <m/>
    <m/>
    <m/>
    <m/>
    <m/>
    <m/>
    <m/>
    <m/>
    <m/>
    <n v="7182.35"/>
    <n v="168.34"/>
    <m/>
    <m/>
    <m/>
    <m/>
    <m/>
    <m/>
    <m/>
    <m/>
    <x v="0"/>
    <x v="0"/>
    <m/>
  </r>
  <r>
    <s v=""/>
    <s v=" E1003_10610"/>
    <s v="Silicon Development - Wafer - Vertex Labor - Final Design"/>
    <s v="6.10.03.01"/>
    <x v="0"/>
    <d v="2025-04-01T00:00:00"/>
    <d v="2025-10-03T00:00:00"/>
    <s v="ewoolsey"/>
    <s v="beng"/>
    <n v="8356.2999999999993"/>
    <s v="EDIA"/>
    <s v="C"/>
    <s v="Labor"/>
    <s v="TEC"/>
    <m/>
    <s v="JLAB"/>
    <s v="PED"/>
    <s v="DET"/>
    <x v="6"/>
    <m/>
    <m/>
    <m/>
    <m/>
    <m/>
    <m/>
    <m/>
    <m/>
    <m/>
    <n v="8164.93"/>
    <n v="191.37"/>
    <m/>
    <m/>
    <m/>
    <m/>
    <m/>
    <m/>
    <m/>
    <m/>
    <x v="0"/>
    <x v="0"/>
    <m/>
  </r>
  <r>
    <s v=""/>
    <s v=" E1003_10610"/>
    <s v="Silicon Development - Wafer - Vertex Labor - Final Design"/>
    <s v="6.10.03.01"/>
    <x v="0"/>
    <d v="2025-04-01T00:00:00"/>
    <d v="2025-10-03T00:00:00"/>
    <s v="ewoolsey"/>
    <s v="beng"/>
    <n v="12210.3"/>
    <s v="EDIA"/>
    <s v="C"/>
    <s v="Labor"/>
    <s v="TEC"/>
    <m/>
    <s v="JLAB"/>
    <s v="PED"/>
    <s v="DET"/>
    <x v="6"/>
    <m/>
    <m/>
    <m/>
    <m/>
    <m/>
    <m/>
    <m/>
    <m/>
    <m/>
    <n v="11930.68"/>
    <n v="279.62"/>
    <m/>
    <m/>
    <m/>
    <m/>
    <m/>
    <m/>
    <m/>
    <m/>
    <x v="0"/>
    <x v="0"/>
    <m/>
  </r>
  <r>
    <s v=""/>
    <s v=" E1003_12010"/>
    <s v="Silicon Development - Wafer - Vertex Labor - Vendor Fabrication Oversight"/>
    <s v="6.10.03.01"/>
    <x v="3"/>
    <d v="2025-04-01T00:00:00"/>
    <d v="2025-10-03T00:00:00"/>
    <s v="ewoolsey"/>
    <s v="beng"/>
    <n v="12210.3"/>
    <s v="CON"/>
    <s v="C"/>
    <s v="Labor"/>
    <s v="TEC"/>
    <m/>
    <s v="JLAB"/>
    <s v="Const"/>
    <s v="DET"/>
    <x v="9"/>
    <s v="S.P150"/>
    <m/>
    <m/>
    <m/>
    <m/>
    <m/>
    <m/>
    <m/>
    <m/>
    <n v="11930.68"/>
    <n v="279.62"/>
    <m/>
    <m/>
    <m/>
    <m/>
    <m/>
    <m/>
    <m/>
    <m/>
    <x v="0"/>
    <x v="0"/>
    <m/>
  </r>
  <r>
    <s v=""/>
    <s v=" E1003_12010"/>
    <s v="Silicon Development - Wafer - Vertex Labor - Vendor Fabrication Oversight"/>
    <s v="6.10.03.01"/>
    <x v="3"/>
    <d v="2025-04-01T00:00:00"/>
    <d v="2025-10-03T00:00:00"/>
    <s v="ewoolsey"/>
    <s v="beng"/>
    <n v="7350.68"/>
    <s v="CON"/>
    <s v="C"/>
    <s v="Labor"/>
    <s v="TEC"/>
    <m/>
    <s v="JLAB"/>
    <s v="Const"/>
    <s v="DET"/>
    <x v="9"/>
    <s v="S.P150"/>
    <m/>
    <m/>
    <m/>
    <m/>
    <m/>
    <m/>
    <m/>
    <m/>
    <n v="7182.35"/>
    <n v="168.34"/>
    <m/>
    <m/>
    <m/>
    <m/>
    <m/>
    <m/>
    <m/>
    <m/>
    <x v="0"/>
    <x v="0"/>
    <m/>
  </r>
  <r>
    <s v=""/>
    <s v=" E1003_12010"/>
    <s v="Silicon Development - Wafer - Vertex Labor - Vendor Fabrication Oversight"/>
    <s v="6.10.03.01"/>
    <x v="3"/>
    <d v="2025-04-01T00:00:00"/>
    <d v="2025-10-03T00:00:00"/>
    <s v="ewoolsey"/>
    <s v="beng"/>
    <n v="16712.59"/>
    <s v="CON"/>
    <s v="C"/>
    <s v="Labor"/>
    <s v="TEC"/>
    <m/>
    <s v="JLAB"/>
    <s v="Const"/>
    <s v="DET"/>
    <x v="9"/>
    <s v="S.P150"/>
    <m/>
    <m/>
    <m/>
    <m/>
    <m/>
    <m/>
    <m/>
    <m/>
    <n v="16329.86"/>
    <n v="382.73"/>
    <m/>
    <m/>
    <m/>
    <m/>
    <m/>
    <m/>
    <m/>
    <m/>
    <x v="0"/>
    <x v="0"/>
    <m/>
  </r>
  <r>
    <s v=""/>
    <s v=" E1003_12010"/>
    <s v="Silicon Development - Wafer - Vertex Labor - Vendor Fabrication Oversight"/>
    <s v="6.10.03.01"/>
    <x v="3"/>
    <d v="2025-04-01T00:00:00"/>
    <d v="2025-10-03T00:00:00"/>
    <s v="ewoolsey"/>
    <s v="beng"/>
    <n v="24420.6"/>
    <s v="CON"/>
    <s v="C"/>
    <s v="Labor"/>
    <s v="TEC"/>
    <m/>
    <s v="JLAB"/>
    <s v="Const"/>
    <s v="DET"/>
    <x v="9"/>
    <s v="S.P150"/>
    <m/>
    <m/>
    <m/>
    <m/>
    <m/>
    <m/>
    <m/>
    <m/>
    <n v="23861.35"/>
    <n v="559.25"/>
    <m/>
    <m/>
    <m/>
    <m/>
    <m/>
    <m/>
    <m/>
    <m/>
    <x v="0"/>
    <x v="0"/>
    <m/>
  </r>
  <r>
    <s v=""/>
    <s v=" E1003_13010"/>
    <s v="Silicon Development - Wafer - Vertex Labor - Transport"/>
    <s v="6.10.03.01"/>
    <x v="3"/>
    <d v="2025-04-01T00:00:00"/>
    <d v="2025-10-03T00:00:00"/>
    <s v="ewoolsey"/>
    <s v="beng"/>
    <n v="4178.1499999999996"/>
    <s v="CON"/>
    <s v="C"/>
    <s v="Labor"/>
    <s v="TEC"/>
    <m/>
    <s v="JLAB"/>
    <s v="Const"/>
    <s v="DET"/>
    <x v="7"/>
    <m/>
    <m/>
    <m/>
    <m/>
    <m/>
    <m/>
    <m/>
    <m/>
    <m/>
    <n v="4082.47"/>
    <n v="95.68"/>
    <m/>
    <m/>
    <m/>
    <m/>
    <m/>
    <m/>
    <m/>
    <m/>
    <x v="0"/>
    <x v="0"/>
    <m/>
  </r>
  <r>
    <s v=""/>
    <s v=" E1003_13010"/>
    <s v="Silicon Development - Wafer - Vertex Labor - Transport"/>
    <s v="6.10.03.01"/>
    <x v="3"/>
    <d v="2025-04-01T00:00:00"/>
    <d v="2025-10-03T00:00:00"/>
    <s v="ewoolsey"/>
    <s v="beng"/>
    <n v="6105.15"/>
    <s v="CON"/>
    <s v="C"/>
    <s v="Labor"/>
    <s v="TEC"/>
    <m/>
    <s v="JLAB"/>
    <s v="Const"/>
    <s v="DET"/>
    <x v="7"/>
    <m/>
    <m/>
    <m/>
    <m/>
    <m/>
    <m/>
    <m/>
    <m/>
    <m/>
    <n v="5965.34"/>
    <n v="139.81"/>
    <m/>
    <m/>
    <m/>
    <m/>
    <m/>
    <m/>
    <m/>
    <m/>
    <x v="0"/>
    <x v="0"/>
    <m/>
  </r>
  <r>
    <s v=""/>
    <s v=" E1003_14020"/>
    <s v="Silicon Development - Probe Testing - Vertex Labor - Vendor Fabrication"/>
    <s v="6.10.03.01"/>
    <x v="3"/>
    <d v="2025-10-06T00:00:00"/>
    <d v="2026-04-03T00:00:00"/>
    <s v="ewoolsey"/>
    <s v="beng"/>
    <n v="8797.58"/>
    <s v="CON"/>
    <s v="C"/>
    <s v="Labor"/>
    <s v="TEC"/>
    <m/>
    <s v="JLAB"/>
    <s v="Const"/>
    <s v="DET"/>
    <x v="9"/>
    <s v="A.PP048"/>
    <m/>
    <m/>
    <m/>
    <m/>
    <m/>
    <m/>
    <m/>
    <m/>
    <m/>
    <n v="8797.58"/>
    <m/>
    <m/>
    <m/>
    <m/>
    <m/>
    <m/>
    <m/>
    <m/>
    <x v="0"/>
    <x v="0"/>
    <m/>
  </r>
  <r>
    <s v=""/>
    <s v=" E1003_14020"/>
    <s v="Silicon Development - Probe Testing - Vertex Labor - Vendor Fabrication"/>
    <s v="6.10.03.01"/>
    <x v="3"/>
    <d v="2025-10-06T00:00:00"/>
    <d v="2026-04-03T00:00:00"/>
    <s v="ewoolsey"/>
    <s v="beng"/>
    <n v="7566"/>
    <s v="CON"/>
    <s v="C"/>
    <s v="Labor"/>
    <s v="TEC"/>
    <m/>
    <s v="JLAB"/>
    <s v="Const"/>
    <s v="DET"/>
    <x v="9"/>
    <s v="A.PP048"/>
    <m/>
    <m/>
    <m/>
    <m/>
    <m/>
    <m/>
    <m/>
    <m/>
    <m/>
    <n v="7566"/>
    <m/>
    <m/>
    <m/>
    <m/>
    <m/>
    <m/>
    <m/>
    <m/>
    <x v="0"/>
    <x v="0"/>
    <m/>
  </r>
  <r>
    <s v=""/>
    <s v=" E1003_14020"/>
    <s v="Silicon Development - Probe Testing - Vertex Labor - Vendor Fabrication"/>
    <s v="6.10.03.01"/>
    <x v="3"/>
    <d v="2025-10-06T00:00:00"/>
    <d v="2026-04-03T00:00:00"/>
    <s v="ewoolsey"/>
    <s v="beng"/>
    <n v="7540.78"/>
    <s v="CON"/>
    <s v="C"/>
    <s v="Labor"/>
    <s v="TEC"/>
    <m/>
    <s v="JLAB"/>
    <s v="Const"/>
    <s v="DET"/>
    <x v="9"/>
    <s v="A.PP048"/>
    <m/>
    <m/>
    <m/>
    <m/>
    <m/>
    <m/>
    <m/>
    <m/>
    <m/>
    <n v="7540.78"/>
    <m/>
    <m/>
    <m/>
    <m/>
    <m/>
    <m/>
    <m/>
    <m/>
    <x v="0"/>
    <x v="0"/>
    <m/>
  </r>
  <r>
    <s v=""/>
    <s v=" E1003_14020"/>
    <s v="Silicon Development - Probe Testing - Vertex Labor - Vendor Fabrication"/>
    <s v="6.10.03.01"/>
    <x v="3"/>
    <d v="2025-10-06T00:00:00"/>
    <d v="2026-04-03T00:00:00"/>
    <s v="ewoolsey"/>
    <s v="beng"/>
    <n v="4539.6000000000004"/>
    <s v="CON"/>
    <s v="C"/>
    <s v="Labor"/>
    <s v="TEC"/>
    <m/>
    <s v="JLAB"/>
    <s v="Const"/>
    <s v="DET"/>
    <x v="9"/>
    <s v="A.PP048"/>
    <m/>
    <m/>
    <m/>
    <m/>
    <m/>
    <m/>
    <m/>
    <m/>
    <m/>
    <n v="4539.6000000000004"/>
    <m/>
    <m/>
    <m/>
    <m/>
    <m/>
    <m/>
    <m/>
    <m/>
    <x v="0"/>
    <x v="0"/>
    <m/>
  </r>
  <r>
    <s v=""/>
    <s v=" E1003_14020"/>
    <s v="Silicon Development - Probe Testing - Vertex Labor - Vendor Fabrication"/>
    <s v="6.10.03.01"/>
    <x v="3"/>
    <d v="2025-10-06T00:00:00"/>
    <d v="2026-04-03T00:00:00"/>
    <s v="ewoolsey"/>
    <s v="beng"/>
    <n v="8601.08"/>
    <s v="CON"/>
    <s v="C"/>
    <s v="Labor"/>
    <s v="TEC"/>
    <m/>
    <s v="JLAB"/>
    <s v="Const"/>
    <s v="DET"/>
    <x v="9"/>
    <s v="A.PP048"/>
    <m/>
    <m/>
    <m/>
    <m/>
    <m/>
    <m/>
    <m/>
    <m/>
    <m/>
    <n v="8601.08"/>
    <m/>
    <m/>
    <m/>
    <m/>
    <m/>
    <m/>
    <m/>
    <m/>
    <x v="0"/>
    <x v="0"/>
    <m/>
  </r>
  <r>
    <s v=""/>
    <s v=" E1003_14020"/>
    <s v="Silicon Development - Probe Testing - Vertex Labor - Vendor Fabrication"/>
    <s v="6.10.03.01"/>
    <x v="3"/>
    <d v="2025-10-06T00:00:00"/>
    <d v="2026-04-03T00:00:00"/>
    <s v="ewoolsey"/>
    <s v="beng"/>
    <n v="12567.97"/>
    <s v="CON"/>
    <s v="C"/>
    <s v="Labor"/>
    <s v="TEC"/>
    <m/>
    <s v="JLAB"/>
    <s v="Const"/>
    <s v="DET"/>
    <x v="9"/>
    <s v="A.PP048"/>
    <m/>
    <m/>
    <m/>
    <m/>
    <m/>
    <m/>
    <m/>
    <m/>
    <m/>
    <n v="12567.97"/>
    <m/>
    <m/>
    <m/>
    <m/>
    <m/>
    <m/>
    <m/>
    <m/>
    <x v="0"/>
    <x v="0"/>
    <m/>
  </r>
  <r>
    <s v=""/>
    <s v=" E1003_14030"/>
    <s v="Silicon Development - Probe Testing - Vertex Labor - Procurement Support"/>
    <s v="6.10.03.01"/>
    <x v="0"/>
    <d v="2025-10-06T00:00:00"/>
    <d v="2026-04-03T00:00:00"/>
    <s v="ewoolsey"/>
    <s v="beng"/>
    <n v="6283.99"/>
    <s v="CON"/>
    <s v="C"/>
    <s v="Labor"/>
    <s v="TEC"/>
    <m/>
    <s v="JLAB"/>
    <s v="Const"/>
    <s v="DET"/>
    <x v="9"/>
    <s v="A.PP048"/>
    <m/>
    <m/>
    <m/>
    <m/>
    <m/>
    <m/>
    <m/>
    <m/>
    <m/>
    <n v="6283.99"/>
    <m/>
    <m/>
    <m/>
    <m/>
    <m/>
    <m/>
    <m/>
    <m/>
    <x v="0"/>
    <x v="0"/>
    <m/>
  </r>
  <r>
    <s v=""/>
    <s v=" E1003_14030"/>
    <s v="Silicon Development - Probe Testing - Vertex Labor - Procurement Support"/>
    <s v="6.10.03.01"/>
    <x v="0"/>
    <d v="2025-10-06T00:00:00"/>
    <d v="2026-04-03T00:00:00"/>
    <s v="ewoolsey"/>
    <s v="beng"/>
    <n v="6283.99"/>
    <s v="CON"/>
    <s v="C"/>
    <s v="Labor"/>
    <s v="TEC"/>
    <m/>
    <s v="JLAB"/>
    <s v="Const"/>
    <s v="DET"/>
    <x v="9"/>
    <s v="A.PP048"/>
    <m/>
    <m/>
    <m/>
    <m/>
    <m/>
    <m/>
    <m/>
    <m/>
    <m/>
    <n v="6283.99"/>
    <m/>
    <m/>
    <m/>
    <m/>
    <m/>
    <m/>
    <m/>
    <m/>
    <x v="0"/>
    <x v="0"/>
    <m/>
  </r>
  <r>
    <s v=""/>
    <s v=" E1003_14040"/>
    <s v="Silicon Development - Probe Testing - Vertex Labor - Q&amp;A and Testing"/>
    <s v="6.10.03.01"/>
    <x v="3"/>
    <d v="2025-12-09T00:00:00"/>
    <d v="2026-06-03T00:00:00"/>
    <s v="ewoolsey"/>
    <s v="beng"/>
    <n v="12567.97"/>
    <s v="CON"/>
    <s v="C"/>
    <s v="Labor"/>
    <s v="TEC"/>
    <m/>
    <s v="JLAB"/>
    <s v="Const"/>
    <s v="DET"/>
    <x v="8"/>
    <m/>
    <m/>
    <m/>
    <m/>
    <m/>
    <m/>
    <m/>
    <m/>
    <m/>
    <m/>
    <n v="12567.97"/>
    <m/>
    <m/>
    <m/>
    <m/>
    <m/>
    <m/>
    <m/>
    <m/>
    <x v="0"/>
    <x v="0"/>
    <m/>
  </r>
  <r>
    <s v=""/>
    <s v=" E1003_14040"/>
    <s v="Silicon Development - Probe Testing - Vertex Labor - Q&amp;A and Testing"/>
    <s v="6.10.03.01"/>
    <x v="3"/>
    <d v="2025-12-09T00:00:00"/>
    <d v="2026-06-03T00:00:00"/>
    <s v="ewoolsey"/>
    <s v="beng"/>
    <n v="7566"/>
    <s v="CON"/>
    <s v="C"/>
    <s v="Labor"/>
    <s v="TEC"/>
    <m/>
    <s v="JLAB"/>
    <s v="Const"/>
    <s v="DET"/>
    <x v="8"/>
    <m/>
    <m/>
    <m/>
    <m/>
    <m/>
    <m/>
    <m/>
    <m/>
    <m/>
    <m/>
    <n v="7566"/>
    <m/>
    <m/>
    <m/>
    <m/>
    <m/>
    <m/>
    <m/>
    <m/>
    <x v="0"/>
    <x v="0"/>
    <m/>
  </r>
  <r>
    <s v=""/>
    <s v=" E1003_14040"/>
    <s v="Silicon Development - Probe Testing - Vertex Labor - Q&amp;A and Testing"/>
    <s v="6.10.03.01"/>
    <x v="3"/>
    <d v="2025-12-09T00:00:00"/>
    <d v="2026-06-03T00:00:00"/>
    <s v="ewoolsey"/>
    <s v="beng"/>
    <n v="5027.1899999999996"/>
    <s v="CON"/>
    <s v="C"/>
    <s v="Labor"/>
    <s v="TEC"/>
    <m/>
    <s v="JLAB"/>
    <s v="Const"/>
    <s v="DET"/>
    <x v="8"/>
    <m/>
    <m/>
    <m/>
    <m/>
    <m/>
    <m/>
    <m/>
    <m/>
    <m/>
    <m/>
    <n v="5027.1899999999996"/>
    <m/>
    <m/>
    <m/>
    <m/>
    <m/>
    <m/>
    <m/>
    <m/>
    <x v="0"/>
    <x v="0"/>
    <m/>
  </r>
  <r>
    <s v=""/>
    <s v=" E1003_14040"/>
    <s v="Silicon Development - Probe Testing - Vertex Labor - Q&amp;A and Testing"/>
    <s v="6.10.03.01"/>
    <x v="3"/>
    <d v="2025-12-09T00:00:00"/>
    <d v="2026-06-03T00:00:00"/>
    <s v="ewoolsey"/>
    <s v="beng"/>
    <n v="3026.4"/>
    <s v="CON"/>
    <s v="C"/>
    <s v="Labor"/>
    <s v="TEC"/>
    <m/>
    <s v="JLAB"/>
    <s v="Const"/>
    <s v="DET"/>
    <x v="8"/>
    <m/>
    <m/>
    <m/>
    <m/>
    <m/>
    <m/>
    <m/>
    <m/>
    <m/>
    <m/>
    <n v="3026.4"/>
    <m/>
    <m/>
    <m/>
    <m/>
    <m/>
    <m/>
    <m/>
    <m/>
    <x v="0"/>
    <x v="0"/>
    <m/>
  </r>
  <r>
    <s v=""/>
    <s v=" E1003_14040"/>
    <s v="Silicon Development - Probe Testing - Vertex Labor - Q&amp;A and Testing"/>
    <s v="6.10.03.01"/>
    <x v="3"/>
    <d v="2025-12-09T00:00:00"/>
    <d v="2026-06-03T00:00:00"/>
    <s v="ewoolsey"/>
    <s v="beng"/>
    <n v="8601.08"/>
    <s v="CON"/>
    <s v="C"/>
    <s v="Labor"/>
    <s v="TEC"/>
    <m/>
    <s v="JLAB"/>
    <s v="Const"/>
    <s v="DET"/>
    <x v="8"/>
    <m/>
    <m/>
    <m/>
    <m/>
    <m/>
    <m/>
    <m/>
    <m/>
    <m/>
    <m/>
    <n v="8601.08"/>
    <m/>
    <m/>
    <m/>
    <m/>
    <m/>
    <m/>
    <m/>
    <m/>
    <x v="0"/>
    <x v="0"/>
    <m/>
  </r>
  <r>
    <s v=""/>
    <s v=" E1003_14040"/>
    <s v="Silicon Development - Probe Testing - Vertex Labor - Q&amp;A and Testing"/>
    <s v="6.10.03.01"/>
    <x v="3"/>
    <d v="2025-12-09T00:00:00"/>
    <d v="2026-06-03T00:00:00"/>
    <s v="ewoolsey"/>
    <s v="beng"/>
    <n v="12567.97"/>
    <s v="CON"/>
    <s v="C"/>
    <s v="Labor"/>
    <s v="TEC"/>
    <m/>
    <s v="JLAB"/>
    <s v="Const"/>
    <s v="DET"/>
    <x v="8"/>
    <m/>
    <m/>
    <m/>
    <m/>
    <m/>
    <m/>
    <m/>
    <m/>
    <m/>
    <m/>
    <n v="12567.97"/>
    <m/>
    <m/>
    <m/>
    <m/>
    <m/>
    <m/>
    <m/>
    <m/>
    <x v="0"/>
    <x v="0"/>
    <m/>
  </r>
  <r>
    <s v=""/>
    <s v=" E1003_14040"/>
    <s v="Silicon Development - Probe Testing - Vertex Labor - Q&amp;A and Testing"/>
    <s v="6.10.03.01"/>
    <x v="3"/>
    <d v="2025-12-09T00:00:00"/>
    <d v="2026-06-03T00:00:00"/>
    <s v="ewoolsey"/>
    <s v="beng"/>
    <n v="1435.39"/>
    <s v="CON"/>
    <s v="C"/>
    <s v="Labor"/>
    <s v="TEC"/>
    <m/>
    <s v="JLAB"/>
    <s v="Const"/>
    <s v="DET"/>
    <x v="8"/>
    <m/>
    <m/>
    <m/>
    <m/>
    <m/>
    <m/>
    <m/>
    <m/>
    <m/>
    <m/>
    <n v="1435.39"/>
    <m/>
    <m/>
    <m/>
    <m/>
    <m/>
    <m/>
    <m/>
    <m/>
    <x v="0"/>
    <x v="0"/>
    <m/>
  </r>
  <r>
    <s v=""/>
    <s v=" E1003_14050"/>
    <s v="Silicon Development - Probe Testing - Vertex Labor - Transport"/>
    <s v="6.10.03.01"/>
    <x v="0"/>
    <d v="2025-12-09T00:00:00"/>
    <d v="2026-06-03T00:00:00"/>
    <s v="ewoolsey"/>
    <s v="beng"/>
    <n v="1256.8"/>
    <s v="CON"/>
    <s v="C"/>
    <s v="Labor"/>
    <s v="TEC"/>
    <m/>
    <s v="JLAB"/>
    <s v="Const"/>
    <s v="DET"/>
    <x v="7"/>
    <m/>
    <m/>
    <m/>
    <m/>
    <m/>
    <m/>
    <m/>
    <m/>
    <m/>
    <m/>
    <n v="1256.8"/>
    <m/>
    <m/>
    <m/>
    <m/>
    <m/>
    <m/>
    <m/>
    <m/>
    <x v="0"/>
    <x v="0"/>
    <m/>
  </r>
  <r>
    <s v=""/>
    <s v=" E1003_14050"/>
    <s v="Silicon Development - Probe Testing - Vertex Labor - Transport"/>
    <s v="6.10.03.01"/>
    <x v="0"/>
    <d v="2025-12-09T00:00:00"/>
    <d v="2026-06-03T00:00:00"/>
    <s v="ewoolsey"/>
    <s v="beng"/>
    <n v="756.6"/>
    <s v="CON"/>
    <s v="C"/>
    <s v="Labor"/>
    <s v="TEC"/>
    <m/>
    <s v="JLAB"/>
    <s v="Const"/>
    <s v="DET"/>
    <x v="7"/>
    <m/>
    <m/>
    <m/>
    <m/>
    <m/>
    <m/>
    <m/>
    <m/>
    <m/>
    <m/>
    <n v="756.6"/>
    <m/>
    <m/>
    <m/>
    <m/>
    <m/>
    <m/>
    <m/>
    <m/>
    <x v="0"/>
    <x v="0"/>
    <m/>
  </r>
  <r>
    <s v=""/>
    <s v=" E1003_14050"/>
    <s v="Silicon Development - Probe Testing - Vertex Labor - Transport"/>
    <s v="6.10.03.01"/>
    <x v="0"/>
    <d v="2025-12-09T00:00:00"/>
    <d v="2026-06-03T00:00:00"/>
    <s v="ewoolsey"/>
    <s v="beng"/>
    <n v="2513.59"/>
    <s v="CON"/>
    <s v="C"/>
    <s v="Labor"/>
    <s v="TEC"/>
    <m/>
    <s v="JLAB"/>
    <s v="Const"/>
    <s v="DET"/>
    <x v="7"/>
    <m/>
    <m/>
    <m/>
    <m/>
    <m/>
    <m/>
    <m/>
    <m/>
    <m/>
    <m/>
    <n v="2513.59"/>
    <m/>
    <m/>
    <m/>
    <m/>
    <m/>
    <m/>
    <m/>
    <m/>
    <x v="0"/>
    <x v="0"/>
    <m/>
  </r>
  <r>
    <s v=""/>
    <s v=" E1003_14050"/>
    <s v="Silicon Development - Probe Testing - Vertex Labor - Transport"/>
    <s v="6.10.03.01"/>
    <x v="0"/>
    <d v="2025-12-09T00:00:00"/>
    <d v="2026-06-03T00:00:00"/>
    <s v="ewoolsey"/>
    <s v="beng"/>
    <n v="1513.2"/>
    <s v="CON"/>
    <s v="C"/>
    <s v="Labor"/>
    <s v="TEC"/>
    <m/>
    <s v="JLAB"/>
    <s v="Const"/>
    <s v="DET"/>
    <x v="7"/>
    <m/>
    <m/>
    <m/>
    <m/>
    <m/>
    <m/>
    <m/>
    <m/>
    <m/>
    <m/>
    <n v="1513.2"/>
    <m/>
    <m/>
    <m/>
    <m/>
    <m/>
    <m/>
    <m/>
    <m/>
    <x v="0"/>
    <x v="0"/>
    <m/>
  </r>
  <r>
    <s v=""/>
    <s v=" E1003_14050"/>
    <s v="Silicon Development - Probe Testing - Vertex Labor - Transport"/>
    <s v="6.10.03.01"/>
    <x v="0"/>
    <d v="2025-12-09T00:00:00"/>
    <d v="2026-06-03T00:00:00"/>
    <s v="ewoolsey"/>
    <s v="beng"/>
    <n v="4300.54"/>
    <s v="CON"/>
    <s v="C"/>
    <s v="Labor"/>
    <s v="TEC"/>
    <m/>
    <s v="JLAB"/>
    <s v="Const"/>
    <s v="DET"/>
    <x v="7"/>
    <m/>
    <m/>
    <m/>
    <m/>
    <m/>
    <m/>
    <m/>
    <m/>
    <m/>
    <m/>
    <n v="4300.54"/>
    <m/>
    <m/>
    <m/>
    <m/>
    <m/>
    <m/>
    <m/>
    <m/>
    <x v="0"/>
    <x v="0"/>
    <m/>
  </r>
  <r>
    <s v=""/>
    <s v=" E1003_14050"/>
    <s v="Silicon Development - Probe Testing - Vertex Labor - Transport"/>
    <s v="6.10.03.01"/>
    <x v="0"/>
    <d v="2025-12-09T00:00:00"/>
    <d v="2026-06-03T00:00:00"/>
    <s v="ewoolsey"/>
    <s v="beng"/>
    <n v="6283.99"/>
    <s v="CON"/>
    <s v="C"/>
    <s v="Labor"/>
    <s v="TEC"/>
    <m/>
    <s v="JLAB"/>
    <s v="Const"/>
    <s v="DET"/>
    <x v="7"/>
    <m/>
    <m/>
    <m/>
    <m/>
    <m/>
    <m/>
    <m/>
    <m/>
    <m/>
    <m/>
    <n v="6283.99"/>
    <m/>
    <m/>
    <m/>
    <m/>
    <m/>
    <m/>
    <m/>
    <m/>
    <x v="0"/>
    <x v="0"/>
    <m/>
  </r>
  <r>
    <s v=""/>
    <s v=" E1003_14050"/>
    <s v="Silicon Development - Probe Testing - Vertex Labor - Transport"/>
    <s v="6.10.03.01"/>
    <x v="0"/>
    <d v="2025-12-09T00:00:00"/>
    <d v="2026-06-03T00:00:00"/>
    <s v="ewoolsey"/>
    <s v="beng"/>
    <n v="1435.39"/>
    <s v="CON"/>
    <s v="C"/>
    <s v="Labor"/>
    <s v="TEC"/>
    <m/>
    <s v="JLAB"/>
    <s v="Const"/>
    <s v="DET"/>
    <x v="7"/>
    <m/>
    <m/>
    <m/>
    <m/>
    <m/>
    <m/>
    <m/>
    <m/>
    <m/>
    <m/>
    <n v="1435.39"/>
    <m/>
    <m/>
    <m/>
    <m/>
    <m/>
    <m/>
    <m/>
    <m/>
    <x v="0"/>
    <x v="0"/>
    <m/>
  </r>
  <r>
    <s v=""/>
    <s v=" E1003_14070"/>
    <s v="Silicon Development - Wafer - Staves and Disks Labor - Final Design"/>
    <s v="6.10.03.01"/>
    <x v="3"/>
    <d v="2025-04-01T00:00:00"/>
    <d v="2027-03-31T00:00:00"/>
    <s v="ewoolsey"/>
    <s v="beng"/>
    <n v="12566.26"/>
    <s v="EDIA"/>
    <s v="C"/>
    <s v="Labor"/>
    <s v="TEC"/>
    <m/>
    <s v="JLAB"/>
    <s v="PED"/>
    <s v="DET"/>
    <x v="6"/>
    <m/>
    <m/>
    <m/>
    <m/>
    <m/>
    <m/>
    <m/>
    <m/>
    <m/>
    <n v="3216.96"/>
    <n v="6283.13"/>
    <n v="3066.17"/>
    <m/>
    <m/>
    <m/>
    <m/>
    <m/>
    <m/>
    <m/>
    <x v="0"/>
    <x v="0"/>
    <m/>
  </r>
  <r>
    <s v=""/>
    <s v=" E1003_14070"/>
    <s v="Silicon Development - Wafer - Staves and Disks Labor - Final Design"/>
    <s v="6.10.03.01"/>
    <x v="3"/>
    <d v="2025-04-01T00:00:00"/>
    <d v="2027-03-31T00:00:00"/>
    <s v="ewoolsey"/>
    <s v="beng"/>
    <n v="7564.97"/>
    <s v="EDIA"/>
    <s v="C"/>
    <s v="Labor"/>
    <s v="TEC"/>
    <m/>
    <s v="JLAB"/>
    <s v="PED"/>
    <s v="DET"/>
    <x v="6"/>
    <m/>
    <m/>
    <m/>
    <m/>
    <m/>
    <m/>
    <m/>
    <m/>
    <m/>
    <n v="1936.63"/>
    <n v="3782.49"/>
    <n v="1845.85"/>
    <m/>
    <m/>
    <m/>
    <m/>
    <m/>
    <m/>
    <m/>
    <x v="0"/>
    <x v="0"/>
    <m/>
  </r>
  <r>
    <s v=""/>
    <s v=" E1003_14070"/>
    <s v="Silicon Development - Wafer - Staves and Disks Labor - Final Design"/>
    <s v="6.10.03.01"/>
    <x v="3"/>
    <d v="2025-04-01T00:00:00"/>
    <d v="2027-03-31T00:00:00"/>
    <s v="ewoolsey"/>
    <s v="beng"/>
    <n v="8599.9"/>
    <s v="EDIA"/>
    <s v="C"/>
    <s v="Labor"/>
    <s v="TEC"/>
    <m/>
    <s v="JLAB"/>
    <s v="PED"/>
    <s v="DET"/>
    <x v="6"/>
    <m/>
    <m/>
    <m/>
    <m/>
    <m/>
    <m/>
    <m/>
    <m/>
    <m/>
    <n v="2201.58"/>
    <n v="4299.95"/>
    <n v="2098.38"/>
    <m/>
    <m/>
    <m/>
    <m/>
    <m/>
    <m/>
    <m/>
    <x v="0"/>
    <x v="0"/>
    <m/>
  </r>
  <r>
    <s v=""/>
    <s v=" E1003_14070"/>
    <s v="Silicon Development - Wafer - Staves and Disks Labor - Final Design"/>
    <s v="6.10.03.01"/>
    <x v="3"/>
    <d v="2025-04-01T00:00:00"/>
    <d v="2027-03-31T00:00:00"/>
    <s v="ewoolsey"/>
    <s v="beng"/>
    <n v="12566.26"/>
    <s v="EDIA"/>
    <s v="C"/>
    <s v="Labor"/>
    <s v="TEC"/>
    <m/>
    <s v="JLAB"/>
    <s v="PED"/>
    <s v="DET"/>
    <x v="6"/>
    <m/>
    <m/>
    <m/>
    <m/>
    <m/>
    <m/>
    <m/>
    <m/>
    <m/>
    <n v="3216.96"/>
    <n v="6283.13"/>
    <n v="3066.17"/>
    <m/>
    <m/>
    <m/>
    <m/>
    <m/>
    <m/>
    <m/>
    <x v="0"/>
    <x v="0"/>
    <m/>
  </r>
  <r>
    <s v=""/>
    <s v=" E1003_14080"/>
    <s v="Silicon Development - Wafer - Staves and Disks Labor - Vendor Fabrication Oversight"/>
    <s v="6.10.03.01"/>
    <x v="3"/>
    <d v="2025-04-01T00:00:00"/>
    <d v="2027-03-31T00:00:00"/>
    <s v="ewoolsey"/>
    <s v="beng"/>
    <n v="150795.14000000001"/>
    <s v="CON"/>
    <s v="C"/>
    <s v="Labor"/>
    <s v="TEC"/>
    <m/>
    <s v="JLAB"/>
    <s v="Const"/>
    <s v="DET"/>
    <x v="9"/>
    <s v="A.PP048"/>
    <m/>
    <m/>
    <m/>
    <m/>
    <m/>
    <m/>
    <m/>
    <m/>
    <n v="38603.550000000003"/>
    <n v="75397.570000000007"/>
    <n v="36794.01"/>
    <m/>
    <m/>
    <m/>
    <m/>
    <m/>
    <m/>
    <m/>
    <x v="0"/>
    <x v="0"/>
    <m/>
  </r>
  <r>
    <s v=""/>
    <s v=" E1003_14080"/>
    <s v="Silicon Development - Wafer - Staves and Disks Labor - Vendor Fabrication Oversight"/>
    <s v="6.10.03.01"/>
    <x v="3"/>
    <d v="2025-04-01T00:00:00"/>
    <d v="2027-03-31T00:00:00"/>
    <s v="ewoolsey"/>
    <s v="beng"/>
    <n v="90779.68"/>
    <s v="CON"/>
    <s v="C"/>
    <s v="Labor"/>
    <s v="TEC"/>
    <m/>
    <s v="JLAB"/>
    <s v="Const"/>
    <s v="DET"/>
    <x v="9"/>
    <s v="A.PP048"/>
    <m/>
    <m/>
    <m/>
    <m/>
    <m/>
    <m/>
    <m/>
    <m/>
    <n v="23239.599999999999"/>
    <n v="45389.84"/>
    <n v="22150.240000000002"/>
    <m/>
    <m/>
    <m/>
    <m/>
    <m/>
    <m/>
    <m/>
    <x v="0"/>
    <x v="0"/>
    <m/>
  </r>
  <r>
    <s v=""/>
    <s v=" E1003_14080"/>
    <s v="Silicon Development - Wafer - Staves and Disks Labor - Vendor Fabrication Oversight"/>
    <s v="6.10.03.01"/>
    <x v="3"/>
    <d v="2025-04-01T00:00:00"/>
    <d v="2027-03-31T00:00:00"/>
    <s v="ewoolsey"/>
    <s v="beng"/>
    <n v="103198.85"/>
    <s v="CON"/>
    <s v="C"/>
    <s v="Labor"/>
    <s v="TEC"/>
    <m/>
    <s v="JLAB"/>
    <s v="Const"/>
    <s v="DET"/>
    <x v="9"/>
    <s v="A.PP048"/>
    <m/>
    <m/>
    <m/>
    <m/>
    <m/>
    <m/>
    <m/>
    <m/>
    <n v="26418.9"/>
    <n v="51599.42"/>
    <n v="25180.52"/>
    <m/>
    <m/>
    <m/>
    <m/>
    <m/>
    <m/>
    <m/>
    <x v="0"/>
    <x v="0"/>
    <m/>
  </r>
  <r>
    <s v=""/>
    <s v=" E1003_14080"/>
    <s v="Silicon Development - Wafer - Staves and Disks Labor - Vendor Fabrication Oversight"/>
    <s v="6.10.03.01"/>
    <x v="3"/>
    <d v="2025-04-01T00:00:00"/>
    <d v="2027-03-31T00:00:00"/>
    <s v="ewoolsey"/>
    <s v="beng"/>
    <n v="150795.14000000001"/>
    <s v="CON"/>
    <s v="C"/>
    <s v="Labor"/>
    <s v="TEC"/>
    <m/>
    <s v="JLAB"/>
    <s v="Const"/>
    <s v="DET"/>
    <x v="9"/>
    <s v="A.PP048"/>
    <m/>
    <m/>
    <m/>
    <m/>
    <m/>
    <m/>
    <m/>
    <m/>
    <n v="38603.550000000003"/>
    <n v="75397.570000000007"/>
    <n v="36794.01"/>
    <m/>
    <m/>
    <m/>
    <m/>
    <m/>
    <m/>
    <m/>
    <x v="0"/>
    <x v="0"/>
    <m/>
  </r>
  <r>
    <s v=""/>
    <s v=" E1003_14110"/>
    <s v="Silicon Development - Probe Testing - Staves and Disks Labor - Final Design"/>
    <s v="6.10.03.01"/>
    <x v="3"/>
    <d v="2025-10-06T00:00:00"/>
    <d v="2027-07-02T00:00:00"/>
    <s v="ewoolsey"/>
    <s v="beng"/>
    <n v="44558.239999999998"/>
    <s v="EDIA"/>
    <s v="C"/>
    <s v="Labor"/>
    <s v="TEC"/>
    <m/>
    <s v="JLAB"/>
    <s v="PED"/>
    <s v="DET"/>
    <x v="6"/>
    <m/>
    <m/>
    <m/>
    <m/>
    <m/>
    <m/>
    <m/>
    <m/>
    <m/>
    <m/>
    <n v="25300.880000000001"/>
    <n v="19257.349999999999"/>
    <m/>
    <m/>
    <m/>
    <m/>
    <m/>
    <m/>
    <m/>
    <x v="0"/>
    <x v="0"/>
    <m/>
  </r>
  <r>
    <s v=""/>
    <s v=" E1003_14110"/>
    <s v="Silicon Development - Probe Testing - Staves and Disks Labor - Final Design"/>
    <s v="6.10.03.01"/>
    <x v="3"/>
    <d v="2025-10-06T00:00:00"/>
    <d v="2027-07-02T00:00:00"/>
    <s v="ewoolsey"/>
    <s v="beng"/>
    <n v="29281.13"/>
    <s v="EDIA"/>
    <s v="C"/>
    <s v="Labor"/>
    <s v="TEC"/>
    <m/>
    <s v="JLAB"/>
    <s v="PED"/>
    <s v="DET"/>
    <x v="6"/>
    <m/>
    <m/>
    <m/>
    <m/>
    <m/>
    <m/>
    <m/>
    <m/>
    <m/>
    <m/>
    <n v="16626.29"/>
    <n v="12654.83"/>
    <m/>
    <m/>
    <m/>
    <m/>
    <m/>
    <m/>
    <m/>
    <x v="0"/>
    <x v="0"/>
    <m/>
  </r>
  <r>
    <s v=""/>
    <s v=" E1003_14110"/>
    <s v="Silicon Development - Probe Testing - Staves and Disks Labor - Final Design"/>
    <s v="6.10.03.01"/>
    <x v="3"/>
    <d v="2025-10-06T00:00:00"/>
    <d v="2027-07-02T00:00:00"/>
    <s v="ewoolsey"/>
    <s v="beng"/>
    <n v="8712.6"/>
    <s v="EDIA"/>
    <s v="C"/>
    <s v="Labor"/>
    <s v="TEC"/>
    <m/>
    <s v="JLAB"/>
    <s v="PED"/>
    <s v="DET"/>
    <x v="6"/>
    <m/>
    <m/>
    <m/>
    <m/>
    <m/>
    <m/>
    <m/>
    <m/>
    <m/>
    <m/>
    <n v="4947.1499999999996"/>
    <n v="3765.44"/>
    <m/>
    <m/>
    <m/>
    <m/>
    <m/>
    <m/>
    <m/>
    <x v="0"/>
    <x v="0"/>
    <m/>
  </r>
  <r>
    <s v=""/>
    <s v=" E1003_14110"/>
    <s v="Silicon Development - Probe Testing - Staves and Disks Labor - Final Design"/>
    <s v="6.10.03.01"/>
    <x v="3"/>
    <d v="2025-10-06T00:00:00"/>
    <d v="2027-07-02T00:00:00"/>
    <s v="ewoolsey"/>
    <s v="beng"/>
    <n v="25461.85"/>
    <s v="EDIA"/>
    <s v="C"/>
    <s v="Labor"/>
    <s v="TEC"/>
    <m/>
    <s v="JLAB"/>
    <s v="PED"/>
    <s v="DET"/>
    <x v="6"/>
    <m/>
    <m/>
    <m/>
    <m/>
    <m/>
    <m/>
    <m/>
    <m/>
    <m/>
    <m/>
    <n v="14457.65"/>
    <n v="11004.2"/>
    <m/>
    <m/>
    <m/>
    <m/>
    <m/>
    <m/>
    <m/>
    <x v="0"/>
    <x v="0"/>
    <m/>
  </r>
  <r>
    <s v=""/>
    <s v=" E1003_14120"/>
    <s v="Silicon Development - Probe Testing - Staves and Disks Labor - Procurement Support"/>
    <s v="6.10.03.01"/>
    <x v="0"/>
    <d v="2025-10-06T00:00:00"/>
    <d v="2027-07-02T00:00:00"/>
    <s v="ewoolsey"/>
    <s v="beng"/>
    <n v="2546.1799999999998"/>
    <s v="CON"/>
    <s v="C"/>
    <s v="Labor"/>
    <s v="TEC"/>
    <m/>
    <s v="JLAB"/>
    <s v="Const"/>
    <s v="DET"/>
    <x v="9"/>
    <m/>
    <m/>
    <m/>
    <m/>
    <m/>
    <m/>
    <m/>
    <m/>
    <m/>
    <m/>
    <n v="1445.76"/>
    <n v="1100.42"/>
    <m/>
    <m/>
    <m/>
    <m/>
    <m/>
    <m/>
    <m/>
    <x v="0"/>
    <x v="0"/>
    <m/>
  </r>
  <r>
    <s v=""/>
    <s v=" E1003_14120"/>
    <s v="Silicon Development - Probe Testing - Staves and Disks Labor - Procurement Support"/>
    <s v="6.10.03.01"/>
    <x v="0"/>
    <d v="2025-10-06T00:00:00"/>
    <d v="2027-07-02T00:00:00"/>
    <s v="ewoolsey"/>
    <s v="beng"/>
    <n v="2546.1799999999998"/>
    <s v="CON"/>
    <s v="C"/>
    <s v="Labor"/>
    <s v="TEC"/>
    <m/>
    <s v="JLAB"/>
    <s v="Const"/>
    <s v="DET"/>
    <x v="9"/>
    <m/>
    <m/>
    <m/>
    <m/>
    <m/>
    <m/>
    <m/>
    <m/>
    <m/>
    <m/>
    <n v="1445.76"/>
    <n v="1100.42"/>
    <m/>
    <m/>
    <m/>
    <m/>
    <m/>
    <m/>
    <m/>
    <x v="0"/>
    <x v="0"/>
    <m/>
  </r>
  <r>
    <s v=""/>
    <s v=" E1003_14120"/>
    <s v="Silicon Development - Probe Testing - Staves and Disks Labor - Procurement Support"/>
    <s v="6.10.03.01"/>
    <x v="0"/>
    <d v="2025-10-06T00:00:00"/>
    <d v="2027-07-02T00:00:00"/>
    <s v="ewoolsey"/>
    <s v="beng"/>
    <n v="2546.1799999999998"/>
    <s v="CON"/>
    <s v="C"/>
    <s v="Labor"/>
    <s v="TEC"/>
    <m/>
    <s v="JLAB"/>
    <s v="Const"/>
    <s v="DET"/>
    <x v="9"/>
    <m/>
    <m/>
    <m/>
    <m/>
    <m/>
    <m/>
    <m/>
    <m/>
    <m/>
    <m/>
    <n v="1445.76"/>
    <n v="1100.42"/>
    <m/>
    <m/>
    <m/>
    <m/>
    <m/>
    <m/>
    <m/>
    <x v="0"/>
    <x v="0"/>
    <m/>
  </r>
  <r>
    <s v=""/>
    <s v=" E1003_14130"/>
    <s v="Silicon Development - Probe Testing - Staves and Disks Labor - Vendor Fabrication Oversight"/>
    <s v="6.10.03.01"/>
    <x v="0"/>
    <d v="2025-10-06T00:00:00"/>
    <d v="2027-07-02T00:00:00"/>
    <s v="ewoolsey"/>
    <s v="beng"/>
    <n v="3819.28"/>
    <s v="CON"/>
    <s v="C"/>
    <s v="Labor"/>
    <s v="TEC"/>
    <m/>
    <s v="JLAB"/>
    <s v="Const"/>
    <s v="DET"/>
    <x v="9"/>
    <s v="P.S020"/>
    <m/>
    <m/>
    <m/>
    <m/>
    <m/>
    <m/>
    <m/>
    <m/>
    <m/>
    <n v="2168.65"/>
    <n v="1650.63"/>
    <m/>
    <m/>
    <m/>
    <m/>
    <m/>
    <m/>
    <m/>
    <x v="0"/>
    <x v="0"/>
    <m/>
  </r>
  <r>
    <s v=""/>
    <s v=" E1003_14130"/>
    <s v="Silicon Development - Probe Testing - Staves and Disks Labor - Vendor Fabrication Oversight"/>
    <s v="6.10.03.01"/>
    <x v="0"/>
    <d v="2025-10-06T00:00:00"/>
    <d v="2027-07-02T00:00:00"/>
    <s v="ewoolsey"/>
    <s v="beng"/>
    <n v="766.41"/>
    <s v="CON"/>
    <s v="C"/>
    <s v="Labor"/>
    <s v="TEC"/>
    <m/>
    <s v="JLAB"/>
    <s v="Const"/>
    <s v="DET"/>
    <x v="9"/>
    <s v="P.S020"/>
    <m/>
    <m/>
    <m/>
    <m/>
    <m/>
    <m/>
    <m/>
    <m/>
    <m/>
    <n v="435.18"/>
    <n v="331.23"/>
    <m/>
    <m/>
    <m/>
    <m/>
    <m/>
    <m/>
    <m/>
    <x v="0"/>
    <x v="0"/>
    <m/>
  </r>
  <r>
    <s v=""/>
    <s v=" E1003_14130"/>
    <s v="Silicon Development - Probe Testing - Staves and Disks Labor - Vendor Fabrication Oversight"/>
    <s v="6.10.03.01"/>
    <x v="0"/>
    <d v="2025-10-06T00:00:00"/>
    <d v="2027-07-02T00:00:00"/>
    <s v="ewoolsey"/>
    <s v="beng"/>
    <n v="1273.0899999999999"/>
    <s v="CON"/>
    <s v="C"/>
    <s v="Labor"/>
    <s v="TEC"/>
    <m/>
    <s v="JLAB"/>
    <s v="Const"/>
    <s v="DET"/>
    <x v="9"/>
    <s v="P.S020"/>
    <m/>
    <m/>
    <m/>
    <m/>
    <m/>
    <m/>
    <m/>
    <m/>
    <m/>
    <n v="722.88"/>
    <n v="550.21"/>
    <m/>
    <m/>
    <m/>
    <m/>
    <m/>
    <m/>
    <m/>
    <x v="0"/>
    <x v="0"/>
    <m/>
  </r>
  <r>
    <s v=""/>
    <s v=" E1003_14130"/>
    <s v="Silicon Development - Probe Testing - Staves and Disks Labor - Vendor Fabrication Oversight"/>
    <s v="6.10.03.01"/>
    <x v="0"/>
    <d v="2025-10-06T00:00:00"/>
    <d v="2027-07-02T00:00:00"/>
    <s v="ewoolsey"/>
    <s v="beng"/>
    <n v="1742.52"/>
    <s v="CON"/>
    <s v="C"/>
    <s v="Labor"/>
    <s v="TEC"/>
    <m/>
    <s v="JLAB"/>
    <s v="Const"/>
    <s v="DET"/>
    <x v="9"/>
    <s v="P.S020"/>
    <m/>
    <m/>
    <m/>
    <m/>
    <m/>
    <m/>
    <m/>
    <m/>
    <m/>
    <n v="989.43"/>
    <n v="753.09"/>
    <m/>
    <m/>
    <m/>
    <m/>
    <m/>
    <m/>
    <m/>
    <x v="0"/>
    <x v="0"/>
    <m/>
  </r>
  <r>
    <s v=""/>
    <s v=" E1003_14130"/>
    <s v="Silicon Development - Probe Testing - Staves and Disks Labor - Vendor Fabrication Oversight"/>
    <s v="6.10.03.01"/>
    <x v="0"/>
    <d v="2025-10-06T00:00:00"/>
    <d v="2027-07-02T00:00:00"/>
    <s v="ewoolsey"/>
    <s v="beng"/>
    <n v="2546.1799999999998"/>
    <s v="CON"/>
    <s v="C"/>
    <s v="Labor"/>
    <s v="TEC"/>
    <m/>
    <s v="JLAB"/>
    <s v="Const"/>
    <s v="DET"/>
    <x v="9"/>
    <s v="P.S020"/>
    <m/>
    <m/>
    <m/>
    <m/>
    <m/>
    <m/>
    <m/>
    <m/>
    <m/>
    <n v="1445.76"/>
    <n v="1100.42"/>
    <m/>
    <m/>
    <m/>
    <m/>
    <m/>
    <m/>
    <m/>
    <x v="0"/>
    <x v="0"/>
    <m/>
  </r>
  <r>
    <s v=""/>
    <s v=" E1003_14140"/>
    <s v="Silicon Development - Probe Testing - Staves and Disks Labor - QA and Testing"/>
    <s v="6.10.03.01"/>
    <x v="3"/>
    <d v="2025-12-09T00:00:00"/>
    <d v="2027-09-01T00:00:00"/>
    <s v="ewoolsey"/>
    <s v="beng"/>
    <n v="47239.12"/>
    <s v="CON"/>
    <s v="C"/>
    <s v="Labor"/>
    <s v="TEC"/>
    <m/>
    <s v="JLAB"/>
    <s v="Const"/>
    <s v="DET"/>
    <x v="8"/>
    <m/>
    <m/>
    <m/>
    <m/>
    <m/>
    <m/>
    <m/>
    <m/>
    <m/>
    <m/>
    <n v="22262.11"/>
    <n v="24977"/>
    <m/>
    <m/>
    <m/>
    <m/>
    <m/>
    <m/>
    <m/>
    <x v="0"/>
    <x v="0"/>
    <m/>
  </r>
  <r>
    <s v=""/>
    <s v=" E1003_14140"/>
    <s v="Silicon Development - Probe Testing - Staves and Disks Labor - QA and Testing"/>
    <s v="6.10.03.01"/>
    <x v="3"/>
    <d v="2025-12-09T00:00:00"/>
    <d v="2027-09-01T00:00:00"/>
    <s v="ewoolsey"/>
    <s v="beng"/>
    <n v="19215.04"/>
    <s v="CON"/>
    <s v="C"/>
    <s v="Labor"/>
    <s v="TEC"/>
    <m/>
    <s v="JLAB"/>
    <s v="Const"/>
    <s v="DET"/>
    <x v="8"/>
    <m/>
    <m/>
    <m/>
    <m/>
    <m/>
    <m/>
    <m/>
    <m/>
    <m/>
    <m/>
    <n v="9055.36"/>
    <n v="10159.68"/>
    <m/>
    <m/>
    <m/>
    <m/>
    <m/>
    <m/>
    <m/>
    <x v="0"/>
    <x v="0"/>
    <m/>
  </r>
  <r>
    <s v=""/>
    <s v=" E1003_14140"/>
    <s v="Silicon Development - Probe Testing - Staves and Disks Labor - QA and Testing"/>
    <s v="6.10.03.01"/>
    <x v="3"/>
    <d v="2025-12-09T00:00:00"/>
    <d v="2027-09-01T00:00:00"/>
    <s v="ewoolsey"/>
    <s v="beng"/>
    <n v="7660.39"/>
    <s v="CON"/>
    <s v="C"/>
    <s v="Labor"/>
    <s v="TEC"/>
    <m/>
    <s v="JLAB"/>
    <s v="Const"/>
    <s v="DET"/>
    <x v="8"/>
    <m/>
    <m/>
    <m/>
    <m/>
    <m/>
    <m/>
    <m/>
    <m/>
    <m/>
    <m/>
    <n v="3610.07"/>
    <n v="4050.32"/>
    <m/>
    <m/>
    <m/>
    <m/>
    <m/>
    <m/>
    <m/>
    <x v="0"/>
    <x v="0"/>
    <m/>
  </r>
  <r>
    <s v=""/>
    <s v=" E1003_14140"/>
    <s v="Silicon Development - Probe Testing - Staves and Disks Labor - QA and Testing"/>
    <s v="6.10.03.01"/>
    <x v="3"/>
    <d v="2025-12-09T00:00:00"/>
    <d v="2027-09-01T00:00:00"/>
    <s v="ewoolsey"/>
    <s v="beng"/>
    <n v="8454.6200000000008"/>
    <s v="CON"/>
    <s v="C"/>
    <s v="Labor"/>
    <s v="TEC"/>
    <m/>
    <s v="JLAB"/>
    <s v="Const"/>
    <s v="DET"/>
    <x v="8"/>
    <m/>
    <m/>
    <m/>
    <m/>
    <m/>
    <m/>
    <m/>
    <m/>
    <m/>
    <m/>
    <n v="3984.36"/>
    <n v="4470.26"/>
    <m/>
    <m/>
    <m/>
    <m/>
    <m/>
    <m/>
    <m/>
    <x v="0"/>
    <x v="0"/>
    <m/>
  </r>
  <r>
    <s v=""/>
    <s v=" E1003_14140"/>
    <s v="Silicon Development - Probe Testing - Staves and Disks Labor - QA and Testing"/>
    <s v="6.10.03.01"/>
    <x v="3"/>
    <d v="2025-12-09T00:00:00"/>
    <d v="2027-09-01T00:00:00"/>
    <s v="ewoolsey"/>
    <s v="beng"/>
    <n v="86501.32"/>
    <s v="CON"/>
    <s v="C"/>
    <s v="Labor"/>
    <s v="TEC"/>
    <m/>
    <s v="JLAB"/>
    <s v="Const"/>
    <s v="DET"/>
    <x v="8"/>
    <m/>
    <m/>
    <m/>
    <m/>
    <m/>
    <m/>
    <m/>
    <m/>
    <m/>
    <m/>
    <n v="40764.99"/>
    <n v="45736.33"/>
    <m/>
    <m/>
    <m/>
    <m/>
    <m/>
    <m/>
    <m/>
    <x v="0"/>
    <x v="0"/>
    <m/>
  </r>
  <r>
    <s v=""/>
    <s v=" E1003_14140"/>
    <s v="Silicon Development - Probe Testing - Staves and Disks Labor - QA and Testing"/>
    <s v="6.10.03.01"/>
    <x v="3"/>
    <d v="2025-12-09T00:00:00"/>
    <d v="2027-09-01T00:00:00"/>
    <s v="ewoolsey"/>
    <s v="beng"/>
    <n v="63836.639999999999"/>
    <s v="CON"/>
    <s v="C"/>
    <s v="Labor"/>
    <s v="TEC"/>
    <m/>
    <s v="JLAB"/>
    <s v="Const"/>
    <s v="DET"/>
    <x v="8"/>
    <m/>
    <m/>
    <m/>
    <m/>
    <m/>
    <m/>
    <m/>
    <m/>
    <m/>
    <m/>
    <n v="30083.94"/>
    <n v="33752.71"/>
    <m/>
    <m/>
    <m/>
    <m/>
    <m/>
    <m/>
    <m/>
    <x v="0"/>
    <x v="0"/>
    <m/>
  </r>
  <r>
    <s v=""/>
    <s v=" E1003_14140"/>
    <s v="Silicon Development - Probe Testing - Staves and Disks Labor - QA and Testing"/>
    <s v="6.10.03.01"/>
    <x v="3"/>
    <d v="2025-12-09T00:00:00"/>
    <d v="2027-09-01T00:00:00"/>
    <s v="ewoolsey"/>
    <s v="beng"/>
    <n v="14873.17"/>
    <s v="CON"/>
    <s v="C"/>
    <s v="Labor"/>
    <s v="TEC"/>
    <m/>
    <s v="JLAB"/>
    <s v="Const"/>
    <s v="DET"/>
    <x v="8"/>
    <m/>
    <m/>
    <m/>
    <m/>
    <m/>
    <m/>
    <m/>
    <m/>
    <m/>
    <m/>
    <n v="7009.2"/>
    <n v="7863.98"/>
    <m/>
    <m/>
    <m/>
    <m/>
    <m/>
    <m/>
    <m/>
    <x v="0"/>
    <x v="0"/>
    <m/>
  </r>
  <r>
    <s v=""/>
    <s v=" E1003_14150"/>
    <s v="Silicon Development - Probe Testing - Staves and Disks Labor - Transport"/>
    <s v="6.10.03.01"/>
    <x v="0"/>
    <d v="2025-12-09T00:00:00"/>
    <d v="2027-09-01T00:00:00"/>
    <s v="ewoolsey"/>
    <s v="beng"/>
    <n v="4368.75"/>
    <s v="CON"/>
    <s v="C"/>
    <s v="Labor"/>
    <s v="TEC"/>
    <m/>
    <s v="JLAB"/>
    <s v="Const"/>
    <s v="DET"/>
    <x v="7"/>
    <m/>
    <m/>
    <m/>
    <m/>
    <m/>
    <m/>
    <m/>
    <m/>
    <m/>
    <m/>
    <n v="2058.84"/>
    <n v="2309.92"/>
    <m/>
    <m/>
    <m/>
    <m/>
    <m/>
    <m/>
    <m/>
    <x v="0"/>
    <x v="0"/>
    <m/>
  </r>
  <r>
    <s v=""/>
    <s v=" E1003_14150"/>
    <s v="Silicon Development - Probe Testing - Staves and Disks Labor - Transport"/>
    <s v="6.10.03.01"/>
    <x v="0"/>
    <d v="2025-12-09T00:00:00"/>
    <d v="2027-09-01T00:00:00"/>
    <s v="ewoolsey"/>
    <s v="beng"/>
    <n v="6383.66"/>
    <s v="CON"/>
    <s v="C"/>
    <s v="Labor"/>
    <s v="TEC"/>
    <m/>
    <s v="JLAB"/>
    <s v="Const"/>
    <s v="DET"/>
    <x v="7"/>
    <m/>
    <m/>
    <m/>
    <m/>
    <m/>
    <m/>
    <m/>
    <m/>
    <m/>
    <m/>
    <n v="3008.39"/>
    <n v="3375.27"/>
    <m/>
    <m/>
    <m/>
    <m/>
    <m/>
    <m/>
    <m/>
    <x v="0"/>
    <x v="0"/>
    <m/>
  </r>
  <r>
    <s v=""/>
    <s v=" E1003_14150"/>
    <s v="Silicon Development - Probe Testing - Staves and Disks Labor - Transport"/>
    <s v="6.10.03.01"/>
    <x v="0"/>
    <d v="2025-12-09T00:00:00"/>
    <d v="2027-09-01T00:00:00"/>
    <s v="ewoolsey"/>
    <s v="beng"/>
    <n v="1458.15"/>
    <s v="CON"/>
    <s v="C"/>
    <s v="Labor"/>
    <s v="TEC"/>
    <m/>
    <s v="JLAB"/>
    <s v="Const"/>
    <s v="DET"/>
    <x v="7"/>
    <m/>
    <m/>
    <m/>
    <m/>
    <m/>
    <m/>
    <m/>
    <m/>
    <m/>
    <m/>
    <n v="687.18"/>
    <n v="770.98"/>
    <m/>
    <m/>
    <m/>
    <m/>
    <m/>
    <m/>
    <m/>
    <x v="0"/>
    <x v="0"/>
    <m/>
  </r>
  <r>
    <s v=""/>
    <s v=" E1003_14170"/>
    <s v="Staves Development - Vertexing Layers Labor - Final Design"/>
    <s v="6.10.03.01"/>
    <x v="0"/>
    <d v="2025-03-26T00:00:00"/>
    <d v="2027-09-01T00:00:00"/>
    <s v="ewoolsey"/>
    <s v="beng"/>
    <n v="22735.29"/>
    <s v="EDIA"/>
    <s v="C"/>
    <s v="Labor"/>
    <s v="TEC"/>
    <m/>
    <s v="JLAB"/>
    <s v="PED"/>
    <s v="DET"/>
    <x v="6"/>
    <m/>
    <m/>
    <m/>
    <m/>
    <m/>
    <m/>
    <m/>
    <m/>
    <m/>
    <n v="4903.6899999999996"/>
    <n v="9287.2900000000009"/>
    <n v="8544.31"/>
    <m/>
    <m/>
    <m/>
    <m/>
    <m/>
    <m/>
    <m/>
    <x v="0"/>
    <x v="0"/>
    <m/>
  </r>
  <r>
    <s v=""/>
    <s v=" E1003_14170"/>
    <s v="Staves Development - Vertexing Layers Labor - Final Design"/>
    <s v="6.10.03.01"/>
    <x v="0"/>
    <d v="2025-03-26T00:00:00"/>
    <d v="2027-09-01T00:00:00"/>
    <s v="ewoolsey"/>
    <s v="beng"/>
    <n v="4562.2700000000004"/>
    <s v="EDIA"/>
    <s v="C"/>
    <s v="Labor"/>
    <s v="TEC"/>
    <m/>
    <s v="JLAB"/>
    <s v="PED"/>
    <s v="DET"/>
    <x v="6"/>
    <m/>
    <m/>
    <m/>
    <m/>
    <m/>
    <m/>
    <m/>
    <m/>
    <m/>
    <n v="984.02"/>
    <n v="1863.67"/>
    <n v="1714.58"/>
    <m/>
    <m/>
    <m/>
    <m/>
    <m/>
    <m/>
    <m/>
    <x v="0"/>
    <x v="0"/>
    <m/>
  </r>
  <r>
    <s v=""/>
    <s v=" E1003_14170"/>
    <s v="Staves Development - Vertexing Layers Labor - Final Design"/>
    <s v="6.10.03.01"/>
    <x v="0"/>
    <d v="2025-03-26T00:00:00"/>
    <d v="2027-09-01T00:00:00"/>
    <s v="ewoolsey"/>
    <s v="beng"/>
    <n v="5186.41"/>
    <s v="EDIA"/>
    <s v="C"/>
    <s v="Labor"/>
    <s v="TEC"/>
    <m/>
    <s v="JLAB"/>
    <s v="PED"/>
    <s v="DET"/>
    <x v="6"/>
    <m/>
    <m/>
    <m/>
    <m/>
    <m/>
    <m/>
    <m/>
    <m/>
    <m/>
    <n v="1118.6400000000001"/>
    <n v="2118.63"/>
    <n v="1949.14"/>
    <m/>
    <m/>
    <m/>
    <m/>
    <m/>
    <m/>
    <m/>
    <x v="0"/>
    <x v="0"/>
    <m/>
  </r>
  <r>
    <s v=""/>
    <s v=" E1003_14170"/>
    <s v="Staves Development - Vertexing Layers Labor - Final Design"/>
    <s v="6.10.03.01"/>
    <x v="0"/>
    <d v="2025-03-26T00:00:00"/>
    <d v="2027-09-01T00:00:00"/>
    <s v="ewoolsey"/>
    <s v="beng"/>
    <n v="7578.43"/>
    <s v="EDIA"/>
    <s v="C"/>
    <s v="Labor"/>
    <s v="TEC"/>
    <m/>
    <s v="JLAB"/>
    <s v="PED"/>
    <s v="DET"/>
    <x v="6"/>
    <m/>
    <m/>
    <m/>
    <m/>
    <m/>
    <m/>
    <m/>
    <m/>
    <m/>
    <n v="1634.56"/>
    <n v="3095.76"/>
    <n v="2848.1"/>
    <m/>
    <m/>
    <m/>
    <m/>
    <m/>
    <m/>
    <m/>
    <x v="0"/>
    <x v="0"/>
    <m/>
  </r>
  <r>
    <s v=""/>
    <s v=" E1003_14180"/>
    <s v="Staves Development - Vertexing Layers Labor - Vendor Fabrication Oversight"/>
    <s v="6.10.03.01"/>
    <x v="0"/>
    <d v="2025-03-26T00:00:00"/>
    <d v="2027-09-01T00:00:00"/>
    <s v="ewoolsey"/>
    <s v="beng"/>
    <n v="6315.36"/>
    <s v="CON"/>
    <s v="C"/>
    <s v="Labor"/>
    <s v="TEC"/>
    <m/>
    <s v="JLAB"/>
    <s v="Const"/>
    <s v="DET"/>
    <x v="9"/>
    <s v="P.S020"/>
    <m/>
    <m/>
    <m/>
    <m/>
    <m/>
    <m/>
    <m/>
    <m/>
    <n v="1362.13"/>
    <n v="2579.8000000000002"/>
    <n v="2373.42"/>
    <m/>
    <m/>
    <m/>
    <m/>
    <m/>
    <m/>
    <m/>
    <x v="0"/>
    <x v="0"/>
    <m/>
  </r>
  <r>
    <s v=""/>
    <s v=" E1003_14180"/>
    <s v="Staves Development - Vertexing Layers Labor - Vendor Fabrication Oversight"/>
    <s v="6.10.03.01"/>
    <x v="0"/>
    <d v="2025-03-26T00:00:00"/>
    <d v="2027-09-01T00:00:00"/>
    <s v="ewoolsey"/>
    <s v="beng"/>
    <n v="760.38"/>
    <s v="CON"/>
    <s v="C"/>
    <s v="Labor"/>
    <s v="TEC"/>
    <m/>
    <s v="JLAB"/>
    <s v="Const"/>
    <s v="DET"/>
    <x v="9"/>
    <s v="P.S020"/>
    <m/>
    <m/>
    <m/>
    <m/>
    <m/>
    <m/>
    <m/>
    <m/>
    <n v="164"/>
    <n v="310.61"/>
    <n v="285.76"/>
    <m/>
    <m/>
    <m/>
    <m/>
    <m/>
    <m/>
    <m/>
    <x v="0"/>
    <x v="0"/>
    <m/>
  </r>
  <r>
    <s v=""/>
    <s v=" E1003_14180"/>
    <s v="Staves Development - Vertexing Layers Labor - Vendor Fabrication Oversight"/>
    <s v="6.10.03.01"/>
    <x v="0"/>
    <d v="2025-03-26T00:00:00"/>
    <d v="2027-09-01T00:00:00"/>
    <s v="ewoolsey"/>
    <s v="beng"/>
    <n v="18946.07"/>
    <s v="CON"/>
    <s v="C"/>
    <s v="Labor"/>
    <s v="TEC"/>
    <m/>
    <s v="JLAB"/>
    <s v="Const"/>
    <s v="DET"/>
    <x v="9"/>
    <s v="P.S020"/>
    <m/>
    <m/>
    <m/>
    <m/>
    <m/>
    <m/>
    <m/>
    <m/>
    <n v="4086.41"/>
    <n v="7739.41"/>
    <n v="7120.26"/>
    <m/>
    <m/>
    <m/>
    <m/>
    <m/>
    <m/>
    <m/>
    <x v="0"/>
    <x v="0"/>
    <m/>
  </r>
  <r>
    <s v=""/>
    <s v=" E1003_14180"/>
    <s v="Staves Development - Vertexing Layers Labor - Vendor Fabrication Oversight"/>
    <s v="6.10.03.01"/>
    <x v="0"/>
    <d v="2025-03-26T00:00:00"/>
    <d v="2027-09-01T00:00:00"/>
    <s v="ewoolsey"/>
    <s v="beng"/>
    <n v="19009.439999999999"/>
    <s v="CON"/>
    <s v="C"/>
    <s v="Labor"/>
    <s v="TEC"/>
    <m/>
    <s v="JLAB"/>
    <s v="Const"/>
    <s v="DET"/>
    <x v="9"/>
    <s v="P.S020"/>
    <m/>
    <m/>
    <m/>
    <m/>
    <m/>
    <m/>
    <m/>
    <m/>
    <n v="4100.08"/>
    <n v="7765.29"/>
    <n v="7144.07"/>
    <m/>
    <m/>
    <m/>
    <m/>
    <m/>
    <m/>
    <m/>
    <x v="0"/>
    <x v="0"/>
    <m/>
  </r>
  <r>
    <s v=""/>
    <s v=" E1003_14180"/>
    <s v="Staves Development - Vertexing Layers Labor - Vendor Fabrication Oversight"/>
    <s v="6.10.03.01"/>
    <x v="0"/>
    <d v="2025-03-26T00:00:00"/>
    <d v="2027-09-01T00:00:00"/>
    <s v="ewoolsey"/>
    <s v="beng"/>
    <n v="10372.82"/>
    <s v="CON"/>
    <s v="C"/>
    <s v="Labor"/>
    <s v="TEC"/>
    <m/>
    <s v="JLAB"/>
    <s v="Const"/>
    <s v="DET"/>
    <x v="9"/>
    <s v="P.S020"/>
    <m/>
    <m/>
    <m/>
    <m/>
    <m/>
    <m/>
    <m/>
    <m/>
    <n v="2237.27"/>
    <n v="4237.26"/>
    <n v="3898.28"/>
    <m/>
    <m/>
    <m/>
    <m/>
    <m/>
    <m/>
    <m/>
    <x v="0"/>
    <x v="0"/>
    <m/>
  </r>
  <r>
    <s v=""/>
    <s v=" E1003_14180"/>
    <s v="Staves Development - Vertexing Layers Labor - Vendor Fabrication Oversight"/>
    <s v="6.10.03.01"/>
    <x v="0"/>
    <d v="2025-03-26T00:00:00"/>
    <d v="2027-09-01T00:00:00"/>
    <s v="ewoolsey"/>
    <s v="beng"/>
    <n v="8841.5"/>
    <s v="CON"/>
    <s v="C"/>
    <s v="Labor"/>
    <s v="TEC"/>
    <m/>
    <s v="JLAB"/>
    <s v="Const"/>
    <s v="DET"/>
    <x v="9"/>
    <s v="P.S020"/>
    <m/>
    <m/>
    <m/>
    <m/>
    <m/>
    <m/>
    <m/>
    <m/>
    <n v="1906.99"/>
    <n v="3611.73"/>
    <n v="3322.79"/>
    <m/>
    <m/>
    <m/>
    <m/>
    <m/>
    <m/>
    <m/>
    <x v="0"/>
    <x v="0"/>
    <m/>
  </r>
  <r>
    <s v=""/>
    <s v=" E1003_14180"/>
    <s v="Staves Development - Vertexing Layers Labor - Vendor Fabrication Oversight"/>
    <s v="6.10.03.01"/>
    <x v="0"/>
    <d v="2025-03-26T00:00:00"/>
    <d v="2027-09-01T00:00:00"/>
    <s v="ewoolsey"/>
    <s v="beng"/>
    <n v="1442.55"/>
    <s v="CON"/>
    <s v="C"/>
    <s v="Labor"/>
    <s v="TEC"/>
    <m/>
    <s v="JLAB"/>
    <s v="Const"/>
    <s v="DET"/>
    <x v="9"/>
    <s v="P.S020"/>
    <m/>
    <m/>
    <m/>
    <m/>
    <m/>
    <m/>
    <m/>
    <m/>
    <n v="311.14"/>
    <n v="589.28"/>
    <n v="542.14"/>
    <m/>
    <m/>
    <m/>
    <m/>
    <m/>
    <m/>
    <m/>
    <x v="0"/>
    <x v="0"/>
    <m/>
  </r>
  <r>
    <s v=""/>
    <s v=" E1003_14195"/>
    <s v="Staves Development - Vertexing Layers Labor - In House Assembly"/>
    <s v="6.10.03.01"/>
    <x v="0"/>
    <d v="2025-03-26T00:00:00"/>
    <d v="2027-09-01T00:00:00"/>
    <s v="ewoolsey"/>
    <s v="beng"/>
    <n v="8841.5"/>
    <s v="CON"/>
    <s v="C"/>
    <s v="Labor"/>
    <s v="TEC"/>
    <m/>
    <s v="JLAB"/>
    <s v="Const"/>
    <s v="DET"/>
    <x v="7"/>
    <m/>
    <m/>
    <m/>
    <m/>
    <m/>
    <m/>
    <m/>
    <m/>
    <m/>
    <n v="1906.99"/>
    <n v="3611.73"/>
    <n v="3322.79"/>
    <m/>
    <m/>
    <m/>
    <m/>
    <m/>
    <m/>
    <m/>
    <x v="0"/>
    <x v="0"/>
    <m/>
  </r>
  <r>
    <s v=""/>
    <s v=" E1003_14195"/>
    <s v="Staves Development - Vertexing Layers Labor - In House Assembly"/>
    <s v="6.10.03.01"/>
    <x v="0"/>
    <d v="2025-03-26T00:00:00"/>
    <d v="2027-09-01T00:00:00"/>
    <s v="ewoolsey"/>
    <s v="beng"/>
    <n v="5322.65"/>
    <s v="CON"/>
    <s v="C"/>
    <s v="Labor"/>
    <s v="TEC"/>
    <m/>
    <s v="JLAB"/>
    <s v="Const"/>
    <s v="DET"/>
    <x v="7"/>
    <m/>
    <m/>
    <m/>
    <m/>
    <m/>
    <m/>
    <m/>
    <m/>
    <m/>
    <n v="1148.02"/>
    <n v="2174.2800000000002"/>
    <n v="2000.34"/>
    <m/>
    <m/>
    <m/>
    <m/>
    <m/>
    <m/>
    <m/>
    <x v="0"/>
    <x v="0"/>
    <m/>
  </r>
  <r>
    <s v=""/>
    <s v=" E1003_14195"/>
    <s v="Staves Development - Vertexing Layers Labor - In House Assembly"/>
    <s v="6.10.03.01"/>
    <x v="0"/>
    <d v="2025-03-26T00:00:00"/>
    <d v="2027-09-01T00:00:00"/>
    <s v="ewoolsey"/>
    <s v="beng"/>
    <n v="8841.5"/>
    <s v="CON"/>
    <s v="C"/>
    <s v="Labor"/>
    <s v="TEC"/>
    <m/>
    <s v="JLAB"/>
    <s v="Const"/>
    <s v="DET"/>
    <x v="7"/>
    <m/>
    <m/>
    <m/>
    <m/>
    <m/>
    <m/>
    <m/>
    <m/>
    <m/>
    <n v="1906.99"/>
    <n v="3611.73"/>
    <n v="3322.79"/>
    <m/>
    <m/>
    <m/>
    <m/>
    <m/>
    <m/>
    <m/>
    <x v="0"/>
    <x v="0"/>
    <m/>
  </r>
  <r>
    <s v=""/>
    <s v=" E1003_14195"/>
    <s v="Staves Development - Vertexing Layers Labor - In House Assembly"/>
    <s v="6.10.03.01"/>
    <x v="0"/>
    <d v="2025-03-26T00:00:00"/>
    <d v="2027-09-01T00:00:00"/>
    <s v="ewoolsey"/>
    <s v="beng"/>
    <n v="11405.66"/>
    <s v="CON"/>
    <s v="C"/>
    <s v="Labor"/>
    <s v="TEC"/>
    <m/>
    <s v="JLAB"/>
    <s v="Const"/>
    <s v="DET"/>
    <x v="7"/>
    <m/>
    <m/>
    <m/>
    <m/>
    <m/>
    <m/>
    <m/>
    <m/>
    <m/>
    <n v="2460.04"/>
    <n v="4659.18"/>
    <n v="4286.4399999999996"/>
    <m/>
    <m/>
    <m/>
    <m/>
    <m/>
    <m/>
    <m/>
    <x v="0"/>
    <x v="0"/>
    <m/>
  </r>
  <r>
    <s v=""/>
    <s v=" E1003_14195"/>
    <s v="Staves Development - Vertexing Layers Labor - In House Assembly"/>
    <s v="6.10.03.01"/>
    <x v="0"/>
    <d v="2025-03-26T00:00:00"/>
    <d v="2027-09-01T00:00:00"/>
    <s v="ewoolsey"/>
    <s v="beng"/>
    <n v="12966.02"/>
    <s v="CON"/>
    <s v="C"/>
    <s v="Labor"/>
    <s v="TEC"/>
    <m/>
    <s v="JLAB"/>
    <s v="Const"/>
    <s v="DET"/>
    <x v="7"/>
    <m/>
    <m/>
    <m/>
    <m/>
    <m/>
    <m/>
    <m/>
    <m/>
    <m/>
    <n v="2796.59"/>
    <n v="5296.58"/>
    <n v="4872.8500000000004"/>
    <m/>
    <m/>
    <m/>
    <m/>
    <m/>
    <m/>
    <m/>
    <x v="0"/>
    <x v="0"/>
    <m/>
  </r>
  <r>
    <s v=""/>
    <s v=" E1003_14195"/>
    <s v="Staves Development - Vertexing Layers Labor - In House Assembly"/>
    <s v="6.10.03.01"/>
    <x v="0"/>
    <d v="2025-03-26T00:00:00"/>
    <d v="2027-09-01T00:00:00"/>
    <s v="ewoolsey"/>
    <s v="beng"/>
    <n v="8841.5"/>
    <s v="CON"/>
    <s v="C"/>
    <s v="Labor"/>
    <s v="TEC"/>
    <m/>
    <s v="JLAB"/>
    <s v="Const"/>
    <s v="DET"/>
    <x v="7"/>
    <m/>
    <m/>
    <m/>
    <m/>
    <m/>
    <m/>
    <m/>
    <m/>
    <m/>
    <n v="1906.99"/>
    <n v="3611.73"/>
    <n v="3322.79"/>
    <m/>
    <m/>
    <m/>
    <m/>
    <m/>
    <m/>
    <m/>
    <x v="0"/>
    <x v="0"/>
    <m/>
  </r>
  <r>
    <s v=""/>
    <s v=" E1003_14200"/>
    <s v="Staves Development - Vertexing Layers Labor - QA and Testing"/>
    <s v="6.10.03.01"/>
    <x v="3"/>
    <d v="2025-03-26T00:00:00"/>
    <d v="2027-09-01T00:00:00"/>
    <s v="ewoolsey"/>
    <s v="beng"/>
    <n v="7578.43"/>
    <s v="CON"/>
    <s v="C"/>
    <s v="Labor"/>
    <s v="TEC"/>
    <m/>
    <s v="JLAB"/>
    <s v="Const"/>
    <s v="DET"/>
    <x v="8"/>
    <m/>
    <m/>
    <m/>
    <m/>
    <m/>
    <m/>
    <m/>
    <m/>
    <m/>
    <n v="1634.56"/>
    <n v="3095.76"/>
    <n v="2848.1"/>
    <m/>
    <m/>
    <m/>
    <m/>
    <m/>
    <m/>
    <m/>
    <x v="0"/>
    <x v="0"/>
    <m/>
  </r>
  <r>
    <s v=""/>
    <s v=" E1003_14200"/>
    <s v="Staves Development - Vertexing Layers Labor - QA and Testing"/>
    <s v="6.10.03.01"/>
    <x v="3"/>
    <d v="2025-03-26T00:00:00"/>
    <d v="2027-09-01T00:00:00"/>
    <s v="ewoolsey"/>
    <s v="beng"/>
    <n v="3801.89"/>
    <s v="CON"/>
    <s v="C"/>
    <s v="Labor"/>
    <s v="TEC"/>
    <m/>
    <s v="JLAB"/>
    <s v="Const"/>
    <s v="DET"/>
    <x v="8"/>
    <m/>
    <m/>
    <m/>
    <m/>
    <m/>
    <m/>
    <m/>
    <m/>
    <m/>
    <n v="820.01"/>
    <n v="1553.06"/>
    <n v="1428.81"/>
    <m/>
    <m/>
    <m/>
    <m/>
    <m/>
    <m/>
    <m/>
    <x v="0"/>
    <x v="0"/>
    <m/>
  </r>
  <r>
    <s v=""/>
    <s v=" E1003_14200"/>
    <s v="Staves Development - Vertexing Layers Labor - QA and Testing"/>
    <s v="6.10.03.01"/>
    <x v="3"/>
    <d v="2025-03-26T00:00:00"/>
    <d v="2027-09-01T00:00:00"/>
    <s v="ewoolsey"/>
    <s v="beng"/>
    <n v="29682.19"/>
    <s v="CON"/>
    <s v="C"/>
    <s v="Labor"/>
    <s v="TEC"/>
    <m/>
    <s v="JLAB"/>
    <s v="Const"/>
    <s v="DET"/>
    <x v="8"/>
    <m/>
    <m/>
    <m/>
    <m/>
    <m/>
    <m/>
    <m/>
    <m/>
    <m/>
    <n v="6402.04"/>
    <n v="12125.08"/>
    <n v="11155.07"/>
    <m/>
    <m/>
    <m/>
    <m/>
    <m/>
    <m/>
    <m/>
    <x v="0"/>
    <x v="0"/>
    <m/>
  </r>
  <r>
    <s v=""/>
    <s v=" E1003_14200"/>
    <s v="Staves Development - Vertexing Layers Labor - QA and Testing"/>
    <s v="6.10.03.01"/>
    <x v="3"/>
    <d v="2025-03-26T00:00:00"/>
    <d v="2027-09-01T00:00:00"/>
    <s v="ewoolsey"/>
    <s v="beng"/>
    <n v="22811.33"/>
    <s v="CON"/>
    <s v="C"/>
    <s v="Labor"/>
    <s v="TEC"/>
    <m/>
    <s v="JLAB"/>
    <s v="Const"/>
    <s v="DET"/>
    <x v="8"/>
    <m/>
    <m/>
    <m/>
    <m/>
    <m/>
    <m/>
    <m/>
    <m/>
    <m/>
    <n v="4920.09"/>
    <n v="9318.35"/>
    <n v="8572.89"/>
    <m/>
    <m/>
    <m/>
    <m/>
    <m/>
    <m/>
    <m/>
    <x v="0"/>
    <x v="0"/>
    <m/>
  </r>
  <r>
    <s v=""/>
    <s v=" E1003_14200"/>
    <s v="Staves Development - Vertexing Layers Labor - QA and Testing"/>
    <s v="6.10.03.01"/>
    <x v="3"/>
    <d v="2025-03-26T00:00:00"/>
    <d v="2027-09-01T00:00:00"/>
    <s v="ewoolsey"/>
    <s v="beng"/>
    <n v="27228.65"/>
    <s v="CON"/>
    <s v="C"/>
    <s v="Labor"/>
    <s v="TEC"/>
    <m/>
    <s v="JLAB"/>
    <s v="Const"/>
    <s v="DET"/>
    <x v="8"/>
    <m/>
    <m/>
    <m/>
    <m/>
    <m/>
    <m/>
    <m/>
    <m/>
    <m/>
    <n v="5872.85"/>
    <n v="11122.82"/>
    <n v="10232.99"/>
    <m/>
    <m/>
    <m/>
    <m/>
    <m/>
    <m/>
    <m/>
    <x v="0"/>
    <x v="0"/>
    <m/>
  </r>
  <r>
    <s v=""/>
    <s v=" E1003_14200"/>
    <s v="Staves Development - Vertexing Layers Labor - QA and Testing"/>
    <s v="6.10.03.01"/>
    <x v="3"/>
    <d v="2025-03-26T00:00:00"/>
    <d v="2027-09-01T00:00:00"/>
    <s v="ewoolsey"/>
    <s v="beng"/>
    <n v="19577.62"/>
    <s v="CON"/>
    <s v="C"/>
    <s v="Labor"/>
    <s v="TEC"/>
    <m/>
    <s v="JLAB"/>
    <s v="Const"/>
    <s v="DET"/>
    <x v="8"/>
    <m/>
    <m/>
    <m/>
    <m/>
    <m/>
    <m/>
    <m/>
    <m/>
    <m/>
    <n v="4222.62"/>
    <n v="7997.39"/>
    <n v="7357.6"/>
    <m/>
    <m/>
    <m/>
    <m/>
    <m/>
    <m/>
    <m/>
    <x v="0"/>
    <x v="0"/>
    <m/>
  </r>
  <r>
    <s v=""/>
    <s v=" E1003_14200"/>
    <s v="Staves Development - Vertexing Layers Labor - QA and Testing"/>
    <s v="6.10.03.01"/>
    <x v="3"/>
    <d v="2025-03-26T00:00:00"/>
    <d v="2027-09-01T00:00:00"/>
    <s v="ewoolsey"/>
    <s v="beng"/>
    <n v="5481.7"/>
    <s v="CON"/>
    <s v="C"/>
    <s v="Labor"/>
    <s v="TEC"/>
    <m/>
    <s v="JLAB"/>
    <s v="Const"/>
    <s v="DET"/>
    <x v="8"/>
    <m/>
    <m/>
    <m/>
    <m/>
    <m/>
    <m/>
    <m/>
    <m/>
    <m/>
    <n v="1182.33"/>
    <n v="2239.2600000000002"/>
    <n v="2060.12"/>
    <m/>
    <m/>
    <m/>
    <m/>
    <m/>
    <m/>
    <m/>
    <x v="0"/>
    <x v="0"/>
    <m/>
  </r>
  <r>
    <s v=""/>
    <s v=" E1003_14190"/>
    <s v="Staves Development - Vertexing Layers Labor - In House Fabrication"/>
    <s v="6.10.03.01"/>
    <x v="0"/>
    <d v="2025-03-26T00:00:00"/>
    <d v="2027-09-01T00:00:00"/>
    <s v="ewoolsey"/>
    <s v="beng"/>
    <n v="6315.36"/>
    <s v="CON"/>
    <s v="C"/>
    <s v="Labor"/>
    <s v="TEC"/>
    <m/>
    <s v="JLAB"/>
    <s v="Const"/>
    <s v="DET"/>
    <x v="9"/>
    <m/>
    <m/>
    <m/>
    <m/>
    <m/>
    <m/>
    <m/>
    <m/>
    <m/>
    <n v="1362.13"/>
    <n v="2579.8000000000002"/>
    <n v="2373.42"/>
    <m/>
    <m/>
    <m/>
    <m/>
    <m/>
    <m/>
    <m/>
    <x v="0"/>
    <x v="0"/>
    <m/>
  </r>
  <r>
    <s v=""/>
    <s v=" E1003_14190"/>
    <s v="Staves Development - Vertexing Layers Labor - In House Fabrication"/>
    <s v="6.10.03.01"/>
    <x v="0"/>
    <d v="2025-03-26T00:00:00"/>
    <d v="2027-09-01T00:00:00"/>
    <s v="ewoolsey"/>
    <s v="beng"/>
    <n v="3041.51"/>
    <s v="CON"/>
    <s v="C"/>
    <s v="Labor"/>
    <s v="TEC"/>
    <m/>
    <s v="JLAB"/>
    <s v="Const"/>
    <s v="DET"/>
    <x v="9"/>
    <m/>
    <m/>
    <m/>
    <m/>
    <m/>
    <m/>
    <m/>
    <m/>
    <m/>
    <n v="656.01"/>
    <n v="1242.45"/>
    <n v="1143.05"/>
    <m/>
    <m/>
    <m/>
    <m/>
    <m/>
    <m/>
    <m/>
    <x v="0"/>
    <x v="0"/>
    <m/>
  </r>
  <r>
    <s v=""/>
    <s v=" E1003_14190"/>
    <s v="Staves Development - Vertexing Layers Labor - In House Fabrication"/>
    <s v="6.10.03.01"/>
    <x v="0"/>
    <d v="2025-03-26T00:00:00"/>
    <d v="2027-09-01T00:00:00"/>
    <s v="ewoolsey"/>
    <s v="beng"/>
    <n v="30945.26"/>
    <s v="CON"/>
    <s v="C"/>
    <s v="Labor"/>
    <s v="TEC"/>
    <m/>
    <s v="JLAB"/>
    <s v="Const"/>
    <s v="DET"/>
    <x v="9"/>
    <m/>
    <m/>
    <m/>
    <m/>
    <m/>
    <m/>
    <m/>
    <m/>
    <m/>
    <n v="6674.47"/>
    <n v="12641.04"/>
    <n v="11629.75"/>
    <m/>
    <m/>
    <m/>
    <m/>
    <m/>
    <m/>
    <m/>
    <x v="0"/>
    <x v="0"/>
    <m/>
  </r>
  <r>
    <s v=""/>
    <s v=" E1003_14190"/>
    <s v="Staves Development - Vertexing Layers Labor - In House Fabrication"/>
    <s v="6.10.03.01"/>
    <x v="0"/>
    <d v="2025-03-26T00:00:00"/>
    <d v="2027-09-01T00:00:00"/>
    <s v="ewoolsey"/>
    <s v="beng"/>
    <n v="30415.11"/>
    <s v="CON"/>
    <s v="C"/>
    <s v="Labor"/>
    <s v="TEC"/>
    <m/>
    <s v="JLAB"/>
    <s v="Const"/>
    <s v="DET"/>
    <x v="9"/>
    <m/>
    <m/>
    <m/>
    <m/>
    <m/>
    <m/>
    <m/>
    <m/>
    <m/>
    <n v="6560.12"/>
    <n v="12424.47"/>
    <n v="11430.51"/>
    <m/>
    <m/>
    <m/>
    <m/>
    <m/>
    <m/>
    <m/>
    <x v="0"/>
    <x v="0"/>
    <m/>
  </r>
  <r>
    <s v=""/>
    <s v=" E1003_14190"/>
    <s v="Staves Development - Vertexing Layers Labor - In House Fabrication"/>
    <s v="6.10.03.01"/>
    <x v="0"/>
    <d v="2025-03-26T00:00:00"/>
    <d v="2027-09-01T00:00:00"/>
    <s v="ewoolsey"/>
    <s v="beng"/>
    <n v="17720.23"/>
    <s v="CON"/>
    <s v="C"/>
    <s v="Labor"/>
    <s v="TEC"/>
    <m/>
    <s v="JLAB"/>
    <s v="Const"/>
    <s v="DET"/>
    <x v="9"/>
    <m/>
    <m/>
    <m/>
    <m/>
    <m/>
    <m/>
    <m/>
    <m/>
    <m/>
    <n v="3822.01"/>
    <n v="7238.66"/>
    <n v="6659.57"/>
    <m/>
    <m/>
    <m/>
    <m/>
    <m/>
    <m/>
    <m/>
    <x v="0"/>
    <x v="0"/>
    <m/>
  </r>
  <r>
    <s v=""/>
    <s v=" E1003_14190"/>
    <s v="Staves Development - Vertexing Layers Labor - In House Fabrication"/>
    <s v="6.10.03.01"/>
    <x v="0"/>
    <d v="2025-03-26T00:00:00"/>
    <d v="2027-09-01T00:00:00"/>
    <s v="ewoolsey"/>
    <s v="beng"/>
    <n v="11999.19"/>
    <s v="CON"/>
    <s v="C"/>
    <s v="Labor"/>
    <s v="TEC"/>
    <m/>
    <s v="JLAB"/>
    <s v="Const"/>
    <s v="DET"/>
    <x v="9"/>
    <m/>
    <m/>
    <m/>
    <m/>
    <m/>
    <m/>
    <m/>
    <m/>
    <m/>
    <n v="2588.06"/>
    <n v="4901.63"/>
    <n v="4509.5"/>
    <m/>
    <m/>
    <m/>
    <m/>
    <m/>
    <m/>
    <m/>
    <x v="0"/>
    <x v="0"/>
    <m/>
  </r>
  <r>
    <s v=""/>
    <s v=" E1003_14190"/>
    <s v="Staves Development - Vertexing Layers Labor - In House Fabrication"/>
    <s v="6.10.03.01"/>
    <x v="0"/>
    <d v="2025-03-26T00:00:00"/>
    <d v="2027-09-01T00:00:00"/>
    <s v="ewoolsey"/>
    <s v="beng"/>
    <n v="3173.62"/>
    <s v="CON"/>
    <s v="C"/>
    <s v="Labor"/>
    <s v="TEC"/>
    <m/>
    <s v="JLAB"/>
    <s v="Const"/>
    <s v="DET"/>
    <x v="9"/>
    <m/>
    <m/>
    <m/>
    <m/>
    <m/>
    <m/>
    <m/>
    <m/>
    <m/>
    <n v="684.51"/>
    <n v="1296.4100000000001"/>
    <n v="1192.7"/>
    <m/>
    <m/>
    <m/>
    <m/>
    <m/>
    <m/>
    <m/>
    <x v="0"/>
    <x v="0"/>
    <m/>
  </r>
  <r>
    <s v=""/>
    <s v=" E1003_14230"/>
    <s v="Staves Development - Middle Layers Labor - Final Design"/>
    <s v="6.10.03.01"/>
    <x v="0"/>
    <d v="2025-04-16T00:00:00"/>
    <d v="2028-02-14T00:00:00"/>
    <s v="ewoolsey"/>
    <s v="beng"/>
    <n v="6369.08"/>
    <s v="EDIA"/>
    <s v="C"/>
    <s v="Labor"/>
    <s v="TEC"/>
    <m/>
    <s v="JLAB"/>
    <s v="PED"/>
    <s v="DET"/>
    <x v="6"/>
    <m/>
    <m/>
    <m/>
    <m/>
    <m/>
    <m/>
    <m/>
    <m/>
    <m/>
    <n v="1054.01"/>
    <n v="2252.15"/>
    <n v="2252.15"/>
    <n v="810.77"/>
    <m/>
    <m/>
    <m/>
    <m/>
    <m/>
    <m/>
    <x v="0"/>
    <x v="0"/>
    <m/>
  </r>
  <r>
    <s v=""/>
    <s v=" E1003_14230"/>
    <s v="Staves Development - Middle Layers Labor - Final Design"/>
    <s v="6.10.03.01"/>
    <x v="0"/>
    <d v="2025-04-16T00:00:00"/>
    <d v="2028-02-14T00:00:00"/>
    <s v="ewoolsey"/>
    <s v="beng"/>
    <n v="82797.990000000005"/>
    <s v="EDIA"/>
    <s v="C"/>
    <s v="Labor"/>
    <s v="TEC"/>
    <m/>
    <s v="JLAB"/>
    <s v="PED"/>
    <s v="DET"/>
    <x v="6"/>
    <m/>
    <m/>
    <m/>
    <m/>
    <m/>
    <m/>
    <m/>
    <m/>
    <m/>
    <n v="13702.07"/>
    <n v="29277.93"/>
    <n v="29277.93"/>
    <n v="10540.05"/>
    <m/>
    <m/>
    <m/>
    <m/>
    <m/>
    <m/>
    <x v="0"/>
    <x v="0"/>
    <m/>
  </r>
  <r>
    <s v=""/>
    <s v=" E1003_14230"/>
    <s v="Staves Development - Middle Layers Labor - Final Design"/>
    <s v="6.10.03.01"/>
    <x v="0"/>
    <d v="2025-04-16T00:00:00"/>
    <d v="2028-02-14T00:00:00"/>
    <s v="ewoolsey"/>
    <s v="beng"/>
    <n v="11502.68"/>
    <s v="EDIA"/>
    <s v="C"/>
    <s v="Labor"/>
    <s v="TEC"/>
    <m/>
    <s v="JLAB"/>
    <s v="PED"/>
    <s v="DET"/>
    <x v="6"/>
    <m/>
    <m/>
    <m/>
    <m/>
    <m/>
    <m/>
    <m/>
    <m/>
    <m/>
    <n v="1903.56"/>
    <n v="4067.43"/>
    <n v="4067.43"/>
    <n v="1464.27"/>
    <m/>
    <m/>
    <m/>
    <m/>
    <m/>
    <m/>
    <x v="0"/>
    <x v="0"/>
    <m/>
  </r>
  <r>
    <s v=""/>
    <s v=" E1003_14230"/>
    <s v="Staves Development - Middle Layers Labor - Final Design"/>
    <s v="6.10.03.01"/>
    <x v="0"/>
    <d v="2025-04-16T00:00:00"/>
    <d v="2028-02-15T00:00:00"/>
    <s v="ewoolsey"/>
    <s v="beng"/>
    <n v="1743.51"/>
    <s v="EDIA"/>
    <s v="C"/>
    <s v="Labor"/>
    <s v="TEC"/>
    <m/>
    <s v="JLAB"/>
    <s v="PED"/>
    <s v="DET"/>
    <x v="6"/>
    <m/>
    <m/>
    <m/>
    <m/>
    <m/>
    <m/>
    <m/>
    <m/>
    <m/>
    <n v="288.52999999999997"/>
    <n v="616.52"/>
    <n v="616.52"/>
    <n v="221.95"/>
    <m/>
    <m/>
    <m/>
    <m/>
    <m/>
    <m/>
    <x v="0"/>
    <x v="0"/>
    <m/>
  </r>
  <r>
    <s v=""/>
    <s v=" E1003_14230"/>
    <s v="Staves Development - Middle Layers Labor - Final Design"/>
    <s v="6.10.03.01"/>
    <x v="0"/>
    <d v="2025-04-16T00:00:00"/>
    <d v="2028-02-14T00:00:00"/>
    <s v="ewoolsey"/>
    <s v="beng"/>
    <n v="7642.89"/>
    <s v="EDIA"/>
    <s v="C"/>
    <s v="Labor"/>
    <s v="TEC"/>
    <m/>
    <s v="JLAB"/>
    <s v="PED"/>
    <s v="DET"/>
    <x v="6"/>
    <m/>
    <m/>
    <m/>
    <m/>
    <m/>
    <m/>
    <m/>
    <m/>
    <m/>
    <n v="1264.81"/>
    <n v="2702.58"/>
    <n v="2702.58"/>
    <n v="972.93"/>
    <m/>
    <m/>
    <m/>
    <m/>
    <m/>
    <m/>
    <x v="0"/>
    <x v="0"/>
    <m/>
  </r>
  <r>
    <s v=""/>
    <s v=" E1003_14230"/>
    <s v="Staves Development - Middle Layers Labor - Final Design"/>
    <s v="6.10.03.01"/>
    <x v="0"/>
    <d v="2025-04-16T00:00:00"/>
    <d v="2028-02-14T00:00:00"/>
    <s v="ewoolsey"/>
    <s v="beng"/>
    <n v="1454.82"/>
    <s v="EDIA"/>
    <s v="C"/>
    <s v="Labor"/>
    <s v="TEC"/>
    <m/>
    <s v="JLAB"/>
    <s v="PED"/>
    <s v="DET"/>
    <x v="6"/>
    <m/>
    <m/>
    <m/>
    <m/>
    <m/>
    <m/>
    <m/>
    <m/>
    <m/>
    <n v="240.76"/>
    <n v="514.44000000000005"/>
    <n v="514.44000000000005"/>
    <n v="185.2"/>
    <m/>
    <m/>
    <m/>
    <m/>
    <m/>
    <m/>
    <x v="0"/>
    <x v="0"/>
    <m/>
  </r>
  <r>
    <s v=""/>
    <s v=" E1003_14240"/>
    <s v="Staves Development - Middle Layers Labor - Vendor Fabrication Oversight"/>
    <s v="6.10.03.01"/>
    <x v="3"/>
    <d v="2025-04-16T00:00:00"/>
    <d v="2028-02-14T00:00:00"/>
    <s v="ewoolsey"/>
    <s v="beng"/>
    <n v="19107.23"/>
    <s v="CON"/>
    <s v="C"/>
    <s v="Labor"/>
    <s v="TEC"/>
    <m/>
    <s v="JLAB"/>
    <s v="Const"/>
    <s v="DET"/>
    <x v="9"/>
    <s v="S.P150"/>
    <m/>
    <m/>
    <m/>
    <m/>
    <m/>
    <m/>
    <m/>
    <m/>
    <n v="3162.02"/>
    <n v="6756.45"/>
    <n v="6756.45"/>
    <n v="2432.3200000000002"/>
    <m/>
    <m/>
    <m/>
    <m/>
    <m/>
    <m/>
    <x v="0"/>
    <x v="0"/>
    <m/>
  </r>
  <r>
    <s v=""/>
    <s v=" E1003_14240"/>
    <s v="Staves Development - Middle Layers Labor - Vendor Fabrication Oversight"/>
    <s v="6.10.03.01"/>
    <x v="3"/>
    <d v="2025-04-16T00:00:00"/>
    <d v="2028-02-14T00:00:00"/>
    <s v="ewoolsey"/>
    <s v="beng"/>
    <n v="8435.2999999999993"/>
    <s v="CON"/>
    <s v="C"/>
    <s v="Labor"/>
    <s v="TEC"/>
    <m/>
    <s v="JLAB"/>
    <s v="Const"/>
    <s v="DET"/>
    <x v="9"/>
    <s v="S.P150"/>
    <m/>
    <m/>
    <m/>
    <m/>
    <m/>
    <m/>
    <m/>
    <m/>
    <n v="1395.94"/>
    <n v="2982.78"/>
    <n v="2982.78"/>
    <n v="1073.8"/>
    <m/>
    <m/>
    <m/>
    <m/>
    <m/>
    <m/>
    <x v="0"/>
    <x v="0"/>
    <m/>
  </r>
  <r>
    <s v=""/>
    <s v=" E1003_14240"/>
    <s v="Staves Development - Middle Layers Labor - Vendor Fabrication Oversight"/>
    <s v="6.10.03.01"/>
    <x v="3"/>
    <d v="2025-04-16T00:00:00"/>
    <d v="2028-02-14T00:00:00"/>
    <s v="ewoolsey"/>
    <s v="beng"/>
    <n v="25476.3"/>
    <s v="CON"/>
    <s v="C"/>
    <s v="Labor"/>
    <s v="TEC"/>
    <m/>
    <s v="JLAB"/>
    <s v="Const"/>
    <s v="DET"/>
    <x v="9"/>
    <s v="S.P150"/>
    <m/>
    <m/>
    <m/>
    <m/>
    <m/>
    <m/>
    <m/>
    <m/>
    <n v="4216.0200000000004"/>
    <n v="9008.59"/>
    <n v="9008.59"/>
    <n v="3243.1"/>
    <m/>
    <m/>
    <m/>
    <m/>
    <m/>
    <m/>
    <x v="0"/>
    <x v="0"/>
    <m/>
  </r>
  <r>
    <s v=""/>
    <s v=" E1003_14240"/>
    <s v="Staves Development - Middle Layers Labor - Vendor Fabrication Oversight"/>
    <s v="6.10.03.01"/>
    <x v="3"/>
    <d v="2025-04-16T00:00:00"/>
    <d v="2028-02-14T00:00:00"/>
    <s v="ewoolsey"/>
    <s v="beng"/>
    <n v="39875.96"/>
    <s v="CON"/>
    <s v="C"/>
    <s v="Labor"/>
    <s v="TEC"/>
    <m/>
    <s v="JLAB"/>
    <s v="Const"/>
    <s v="DET"/>
    <x v="9"/>
    <s v="S.P150"/>
    <m/>
    <m/>
    <m/>
    <m/>
    <m/>
    <m/>
    <m/>
    <m/>
    <n v="6598.99"/>
    <n v="14100.41"/>
    <n v="14100.41"/>
    <n v="5076.1499999999996"/>
    <m/>
    <m/>
    <m/>
    <m/>
    <m/>
    <m/>
    <x v="0"/>
    <x v="0"/>
    <m/>
  </r>
  <r>
    <s v=""/>
    <s v=" E1003_14240"/>
    <s v="Staves Development - Middle Layers Labor - Vendor Fabrication Oversight"/>
    <s v="6.10.03.01"/>
    <x v="3"/>
    <d v="2025-04-16T00:00:00"/>
    <d v="2028-02-14T00:00:00"/>
    <s v="ewoolsey"/>
    <s v="beng"/>
    <n v="20050.34"/>
    <s v="CON"/>
    <s v="C"/>
    <s v="Labor"/>
    <s v="TEC"/>
    <m/>
    <s v="JLAB"/>
    <s v="Const"/>
    <s v="DET"/>
    <x v="9"/>
    <s v="S.P150"/>
    <m/>
    <m/>
    <m/>
    <m/>
    <m/>
    <m/>
    <m/>
    <m/>
    <n v="3318.09"/>
    <n v="7089.94"/>
    <n v="7089.94"/>
    <n v="2552.38"/>
    <m/>
    <m/>
    <m/>
    <m/>
    <m/>
    <m/>
    <x v="0"/>
    <x v="0"/>
    <m/>
  </r>
  <r>
    <s v=""/>
    <s v=" E1003_14240"/>
    <s v="Staves Development - Middle Layers Labor - Vendor Fabrication Oversight"/>
    <s v="6.10.03.01"/>
    <x v="3"/>
    <d v="2025-04-16T00:00:00"/>
    <d v="2028-02-14T00:00:00"/>
    <s v="ewoolsey"/>
    <s v="beng"/>
    <n v="8916.7099999999991"/>
    <s v="CON"/>
    <s v="C"/>
    <s v="Labor"/>
    <s v="TEC"/>
    <m/>
    <s v="JLAB"/>
    <s v="Const"/>
    <s v="DET"/>
    <x v="9"/>
    <s v="S.P150"/>
    <m/>
    <m/>
    <m/>
    <m/>
    <m/>
    <m/>
    <m/>
    <m/>
    <n v="1475.61"/>
    <n v="3153.01"/>
    <n v="3153.01"/>
    <n v="1135.08"/>
    <m/>
    <m/>
    <m/>
    <m/>
    <m/>
    <m/>
    <x v="0"/>
    <x v="0"/>
    <m/>
  </r>
  <r>
    <s v=""/>
    <s v=" E1003_14240"/>
    <s v="Staves Development - Middle Layers Labor - Vendor Fabrication Oversight"/>
    <s v="6.10.03.01"/>
    <x v="3"/>
    <d v="2025-04-16T00:00:00"/>
    <d v="2028-02-14T00:00:00"/>
    <s v="ewoolsey"/>
    <s v="beng"/>
    <n v="6692.18"/>
    <s v="CON"/>
    <s v="C"/>
    <s v="Labor"/>
    <s v="TEC"/>
    <m/>
    <s v="JLAB"/>
    <s v="Const"/>
    <s v="DET"/>
    <x v="9"/>
    <s v="S.P150"/>
    <m/>
    <m/>
    <m/>
    <m/>
    <m/>
    <m/>
    <m/>
    <m/>
    <n v="1107.48"/>
    <n v="2366.4"/>
    <n v="2366.4"/>
    <n v="851.9"/>
    <m/>
    <m/>
    <m/>
    <m/>
    <m/>
    <m/>
    <x v="0"/>
    <x v="0"/>
    <m/>
  </r>
  <r>
    <s v=""/>
    <s v=" E1003_14250"/>
    <s v="Staves Development - Middle Layers Labor - In House Assembly"/>
    <s v="6.10.03.01"/>
    <x v="3"/>
    <d v="2025-12-09T00:00:00"/>
    <d v="2028-10-03T00:00:00"/>
    <s v="ewoolsey"/>
    <s v="beng"/>
    <n v="6487.62"/>
    <s v="CON"/>
    <s v="C"/>
    <s v="Labor"/>
    <s v="TEC"/>
    <m/>
    <s v="JLAB"/>
    <s v="Const"/>
    <s v="DET"/>
    <x v="7"/>
    <m/>
    <m/>
    <m/>
    <m/>
    <m/>
    <m/>
    <m/>
    <m/>
    <m/>
    <m/>
    <n v="1881.14"/>
    <n v="2294.0700000000002"/>
    <n v="2294.0700000000002"/>
    <n v="18.350000000000001"/>
    <m/>
    <m/>
    <m/>
    <m/>
    <m/>
    <x v="0"/>
    <x v="0"/>
    <m/>
  </r>
  <r>
    <s v=""/>
    <s v=" E1003_14250"/>
    <s v="Staves Development - Middle Layers Labor - In House Assembly"/>
    <s v="6.10.03.01"/>
    <x v="3"/>
    <d v="2025-12-09T00:00:00"/>
    <d v="2028-10-03T00:00:00"/>
    <s v="ewoolsey"/>
    <s v="beng"/>
    <n v="74987.350000000006"/>
    <s v="CON"/>
    <s v="C"/>
    <s v="Labor"/>
    <s v="TEC"/>
    <m/>
    <s v="JLAB"/>
    <s v="Const"/>
    <s v="DET"/>
    <x v="7"/>
    <m/>
    <m/>
    <m/>
    <m/>
    <m/>
    <m/>
    <m/>
    <m/>
    <m/>
    <m/>
    <n v="21743.15"/>
    <n v="26516.04"/>
    <n v="26516.04"/>
    <n v="212.13"/>
    <m/>
    <m/>
    <m/>
    <m/>
    <m/>
    <x v="0"/>
    <x v="0"/>
    <m/>
  </r>
  <r>
    <s v=""/>
    <s v=" E1003_14250"/>
    <s v="Staves Development - Middle Layers Labor - In House Assembly"/>
    <s v="6.10.03.01"/>
    <x v="3"/>
    <d v="2025-12-09T00:00:00"/>
    <d v="2028-10-03T00:00:00"/>
    <s v="ewoolsey"/>
    <s v="beng"/>
    <n v="6487.62"/>
    <s v="CON"/>
    <s v="C"/>
    <s v="Labor"/>
    <s v="TEC"/>
    <m/>
    <s v="JLAB"/>
    <s v="Const"/>
    <s v="DET"/>
    <x v="7"/>
    <m/>
    <m/>
    <m/>
    <m/>
    <m/>
    <m/>
    <m/>
    <m/>
    <m/>
    <m/>
    <n v="1881.14"/>
    <n v="2294.0700000000002"/>
    <n v="2294.0700000000002"/>
    <n v="18.350000000000001"/>
    <m/>
    <m/>
    <m/>
    <m/>
    <m/>
    <x v="0"/>
    <x v="0"/>
    <m/>
  </r>
  <r>
    <s v=""/>
    <s v=" E1003_14250"/>
    <s v="Staves Development - Middle Layers Labor - In House Assembly"/>
    <s v="6.10.03.01"/>
    <x v="3"/>
    <d v="2025-12-09T00:00:00"/>
    <d v="2028-10-03T00:00:00"/>
    <s v="ewoolsey"/>
    <s v="beng"/>
    <n v="74987.350000000006"/>
    <s v="CON"/>
    <s v="C"/>
    <s v="Labor"/>
    <s v="TEC"/>
    <m/>
    <s v="JLAB"/>
    <s v="Const"/>
    <s v="DET"/>
    <x v="7"/>
    <m/>
    <m/>
    <m/>
    <m/>
    <m/>
    <m/>
    <m/>
    <m/>
    <m/>
    <m/>
    <n v="21743.15"/>
    <n v="26516.04"/>
    <n v="26516.04"/>
    <n v="212.13"/>
    <m/>
    <m/>
    <m/>
    <m/>
    <m/>
    <x v="0"/>
    <x v="0"/>
    <m/>
  </r>
  <r>
    <s v=""/>
    <s v=" E1003_14250"/>
    <s v="Staves Development - Middle Layers Labor - In House Assembly"/>
    <s v="6.10.03.01"/>
    <x v="3"/>
    <d v="2025-12-09T00:00:00"/>
    <d v="2028-10-03T00:00:00"/>
    <s v="ewoolsey"/>
    <s v="beng"/>
    <n v="85246.04"/>
    <s v="CON"/>
    <s v="C"/>
    <s v="Labor"/>
    <s v="TEC"/>
    <m/>
    <s v="JLAB"/>
    <s v="Const"/>
    <s v="DET"/>
    <x v="7"/>
    <m/>
    <m/>
    <m/>
    <m/>
    <m/>
    <m/>
    <m/>
    <m/>
    <m/>
    <m/>
    <n v="24717.73"/>
    <n v="30143.58"/>
    <n v="30143.58"/>
    <n v="241.15"/>
    <m/>
    <m/>
    <m/>
    <m/>
    <m/>
    <x v="0"/>
    <x v="0"/>
    <m/>
  </r>
  <r>
    <s v=""/>
    <s v=" E1003_14250"/>
    <s v="Staves Development - Middle Layers Labor - In House Assembly"/>
    <s v="6.10.03.01"/>
    <x v="3"/>
    <d v="2025-12-09T00:00:00"/>
    <d v="2028-10-03T00:00:00"/>
    <s v="ewoolsey"/>
    <s v="beng"/>
    <n v="25950.48"/>
    <s v="CON"/>
    <s v="C"/>
    <s v="Labor"/>
    <s v="TEC"/>
    <m/>
    <s v="JLAB"/>
    <s v="Const"/>
    <s v="DET"/>
    <x v="7"/>
    <m/>
    <m/>
    <m/>
    <m/>
    <m/>
    <m/>
    <m/>
    <m/>
    <m/>
    <m/>
    <n v="7524.54"/>
    <n v="9176.26"/>
    <n v="9176.26"/>
    <n v="73.41"/>
    <m/>
    <m/>
    <m/>
    <m/>
    <m/>
    <x v="0"/>
    <x v="0"/>
    <m/>
  </r>
  <r>
    <s v=""/>
    <s v=" E1003_14250"/>
    <s v="Staves Development - Middle Layers Labor - In House Assembly"/>
    <s v="6.10.03.01"/>
    <x v="3"/>
    <d v="2025-12-09T00:00:00"/>
    <d v="2028-10-03T00:00:00"/>
    <s v="ewoolsey"/>
    <s v="beng"/>
    <n v="11855.2"/>
    <s v="CON"/>
    <s v="C"/>
    <s v="Labor"/>
    <s v="TEC"/>
    <m/>
    <s v="JLAB"/>
    <s v="Const"/>
    <s v="DET"/>
    <x v="7"/>
    <m/>
    <m/>
    <m/>
    <m/>
    <m/>
    <m/>
    <m/>
    <m/>
    <m/>
    <m/>
    <n v="3437.51"/>
    <n v="4192.08"/>
    <n v="4192.08"/>
    <n v="33.54"/>
    <m/>
    <m/>
    <m/>
    <m/>
    <m/>
    <x v="0"/>
    <x v="0"/>
    <m/>
  </r>
  <r>
    <s v=""/>
    <s v=" E1003_14260"/>
    <s v="Staves Development - Middle Layers Labor - QA and Testing"/>
    <s v="6.10.03.01"/>
    <x v="3"/>
    <d v="2025-12-09T00:00:00"/>
    <d v="2028-10-03T00:00:00"/>
    <s v="ewoolsey"/>
    <s v="beng"/>
    <n v="18814.099999999999"/>
    <s v="CON"/>
    <s v="C"/>
    <s v="Labor"/>
    <s v="TEC"/>
    <m/>
    <s v="JLAB"/>
    <s v="Const"/>
    <s v="DET"/>
    <x v="8"/>
    <m/>
    <m/>
    <m/>
    <m/>
    <m/>
    <m/>
    <m/>
    <m/>
    <m/>
    <m/>
    <n v="5455.29"/>
    <n v="6652.79"/>
    <n v="6652.79"/>
    <n v="53.23"/>
    <m/>
    <m/>
    <m/>
    <m/>
    <m/>
    <x v="0"/>
    <x v="0"/>
    <m/>
  </r>
  <r>
    <s v=""/>
    <s v=" E1003_14260"/>
    <s v="Staves Development - Middle Layers Labor - QA and Testing"/>
    <s v="6.10.03.01"/>
    <x v="3"/>
    <d v="2025-12-09T00:00:00"/>
    <d v="2028-10-03T00:00:00"/>
    <s v="ewoolsey"/>
    <s v="beng"/>
    <n v="10545.1"/>
    <s v="CON"/>
    <s v="C"/>
    <s v="Labor"/>
    <s v="TEC"/>
    <m/>
    <s v="JLAB"/>
    <s v="Const"/>
    <s v="DET"/>
    <x v="8"/>
    <m/>
    <m/>
    <m/>
    <m/>
    <m/>
    <m/>
    <m/>
    <m/>
    <m/>
    <m/>
    <n v="3057.63"/>
    <n v="3728.82"/>
    <n v="3728.82"/>
    <n v="29.83"/>
    <m/>
    <m/>
    <m/>
    <m/>
    <m/>
    <x v="0"/>
    <x v="0"/>
    <m/>
  </r>
  <r>
    <s v=""/>
    <s v=" E1003_14260"/>
    <s v="Staves Development - Middle Layers Labor - QA and Testing"/>
    <s v="6.10.03.01"/>
    <x v="3"/>
    <d v="2025-12-09T00:00:00"/>
    <d v="2028-10-03T00:00:00"/>
    <s v="ewoolsey"/>
    <s v="beng"/>
    <n v="29194.29"/>
    <s v="CON"/>
    <s v="C"/>
    <s v="Labor"/>
    <s v="TEC"/>
    <m/>
    <s v="JLAB"/>
    <s v="Const"/>
    <s v="DET"/>
    <x v="8"/>
    <m/>
    <m/>
    <m/>
    <m/>
    <m/>
    <m/>
    <m/>
    <m/>
    <m/>
    <m/>
    <n v="8465.11"/>
    <n v="10323.299999999999"/>
    <n v="10323.299999999999"/>
    <n v="82.59"/>
    <m/>
    <m/>
    <m/>
    <m/>
    <m/>
    <x v="0"/>
    <x v="0"/>
    <m/>
  </r>
  <r>
    <s v=""/>
    <s v=" E1003_14260"/>
    <s v="Staves Development - Middle Layers Labor - QA and Testing"/>
    <s v="6.10.03.01"/>
    <x v="3"/>
    <d v="2025-12-09T00:00:00"/>
    <d v="2028-10-03T00:00:00"/>
    <s v="ewoolsey"/>
    <s v="beng"/>
    <n v="51553.8"/>
    <s v="CON"/>
    <s v="C"/>
    <s v="Labor"/>
    <s v="TEC"/>
    <m/>
    <s v="JLAB"/>
    <s v="Const"/>
    <s v="DET"/>
    <x v="8"/>
    <m/>
    <m/>
    <m/>
    <m/>
    <m/>
    <m/>
    <m/>
    <m/>
    <m/>
    <m/>
    <n v="14948.42"/>
    <n v="18229.77"/>
    <n v="18229.77"/>
    <n v="145.84"/>
    <m/>
    <m/>
    <m/>
    <m/>
    <m/>
    <x v="0"/>
    <x v="0"/>
    <m/>
  </r>
  <r>
    <s v=""/>
    <s v=" E1003_14260"/>
    <s v="Staves Development - Middle Layers Labor - QA and Testing"/>
    <s v="6.10.03.01"/>
    <x v="3"/>
    <d v="2025-12-09T00:00:00"/>
    <d v="2028-10-03T00:00:00"/>
    <s v="ewoolsey"/>
    <s v="beng"/>
    <n v="73702.3"/>
    <s v="CON"/>
    <s v="C"/>
    <s v="Labor"/>
    <s v="TEC"/>
    <m/>
    <s v="JLAB"/>
    <s v="Const"/>
    <s v="DET"/>
    <x v="8"/>
    <m/>
    <m/>
    <m/>
    <m/>
    <m/>
    <m/>
    <m/>
    <m/>
    <m/>
    <m/>
    <n v="21370.54"/>
    <n v="26061.63"/>
    <n v="26061.63"/>
    <n v="208.5"/>
    <m/>
    <m/>
    <m/>
    <m/>
    <m/>
    <x v="0"/>
    <x v="0"/>
    <m/>
  </r>
  <r>
    <s v=""/>
    <s v=" E1003_14260"/>
    <s v="Staves Development - Middle Layers Labor - QA and Testing"/>
    <s v="6.10.03.01"/>
    <x v="3"/>
    <d v="2025-12-09T00:00:00"/>
    <d v="2028-10-03T00:00:00"/>
    <s v="ewoolsey"/>
    <s v="beng"/>
    <n v="49954.68"/>
    <s v="CON"/>
    <s v="C"/>
    <s v="Labor"/>
    <s v="TEC"/>
    <m/>
    <s v="JLAB"/>
    <s v="Const"/>
    <s v="DET"/>
    <x v="8"/>
    <m/>
    <m/>
    <m/>
    <m/>
    <m/>
    <m/>
    <m/>
    <m/>
    <m/>
    <m/>
    <n v="14484.74"/>
    <n v="17664.32"/>
    <n v="17664.32"/>
    <n v="141.31"/>
    <m/>
    <m/>
    <m/>
    <m/>
    <m/>
    <x v="0"/>
    <x v="0"/>
    <m/>
  </r>
  <r>
    <s v=""/>
    <s v=" E1003_14260"/>
    <s v="Staves Development - Middle Layers Labor - QA and Testing"/>
    <s v="6.10.03.01"/>
    <x v="3"/>
    <d v="2025-12-09T00:00:00"/>
    <d v="2028-10-03T00:00:00"/>
    <s v="ewoolsey"/>
    <s v="beng"/>
    <n v="18375.560000000001"/>
    <s v="CON"/>
    <s v="C"/>
    <s v="Labor"/>
    <s v="TEC"/>
    <m/>
    <s v="JLAB"/>
    <s v="Const"/>
    <s v="DET"/>
    <x v="8"/>
    <m/>
    <m/>
    <m/>
    <m/>
    <m/>
    <m/>
    <m/>
    <m/>
    <m/>
    <m/>
    <n v="5328.13"/>
    <n v="6497.72"/>
    <n v="6497.72"/>
    <n v="51.98"/>
    <m/>
    <m/>
    <m/>
    <m/>
    <m/>
    <x v="0"/>
    <x v="0"/>
    <m/>
  </r>
  <r>
    <s v=""/>
    <s v=" E1003_14246"/>
    <s v="Staves Development - Middle Layers Labor - In House Fabrication"/>
    <s v="6.10.03.01"/>
    <x v="3"/>
    <d v="2025-12-09T00:00:00"/>
    <d v="2028-10-03T00:00:00"/>
    <s v="ewoolsey"/>
    <s v="beng"/>
    <n v="24004.19"/>
    <s v="CON"/>
    <s v="C"/>
    <s v="Labor"/>
    <s v="TEC"/>
    <m/>
    <s v="JLAB"/>
    <s v="Const"/>
    <s v="DET"/>
    <x v="9"/>
    <m/>
    <m/>
    <m/>
    <m/>
    <m/>
    <m/>
    <m/>
    <m/>
    <m/>
    <m/>
    <n v="6960.2"/>
    <n v="8488.0400000000009"/>
    <n v="8488.0400000000009"/>
    <n v="67.91"/>
    <m/>
    <m/>
    <m/>
    <m/>
    <m/>
    <x v="0"/>
    <x v="0"/>
    <m/>
  </r>
  <r>
    <s v=""/>
    <s v=" E1003_14246"/>
    <s v="Staves Development - Middle Layers Labor - In House Fabrication"/>
    <s v="6.10.03.01"/>
    <x v="3"/>
    <d v="2025-12-09T00:00:00"/>
    <d v="2028-10-03T00:00:00"/>
    <s v="ewoolsey"/>
    <s v="beng"/>
    <n v="13669.57"/>
    <s v="CON"/>
    <s v="C"/>
    <s v="Labor"/>
    <s v="TEC"/>
    <m/>
    <s v="JLAB"/>
    <s v="Const"/>
    <s v="DET"/>
    <x v="9"/>
    <m/>
    <m/>
    <m/>
    <m/>
    <m/>
    <m/>
    <m/>
    <m/>
    <m/>
    <m/>
    <n v="3963.6"/>
    <n v="4833.6499999999996"/>
    <n v="4833.6499999999996"/>
    <n v="38.67"/>
    <m/>
    <m/>
    <m/>
    <m/>
    <m/>
    <x v="0"/>
    <x v="0"/>
    <m/>
  </r>
  <r>
    <s v=""/>
    <s v=" E1003_14246"/>
    <s v="Staves Development - Middle Layers Labor - In House Fabrication"/>
    <s v="6.10.03.01"/>
    <x v="3"/>
    <d v="2025-12-09T00:00:00"/>
    <d v="2028-10-03T00:00:00"/>
    <s v="ewoolsey"/>
    <s v="beng"/>
    <n v="53847.25"/>
    <s v="CON"/>
    <s v="C"/>
    <s v="Labor"/>
    <s v="TEC"/>
    <m/>
    <s v="JLAB"/>
    <s v="Const"/>
    <s v="DET"/>
    <x v="9"/>
    <m/>
    <m/>
    <m/>
    <m/>
    <m/>
    <m/>
    <m/>
    <m/>
    <m/>
    <m/>
    <n v="15613.42"/>
    <n v="19040.759999999998"/>
    <n v="19040.759999999998"/>
    <n v="152.32"/>
    <m/>
    <m/>
    <m/>
    <m/>
    <m/>
    <x v="0"/>
    <x v="0"/>
    <m/>
  </r>
  <r>
    <s v=""/>
    <s v=" E1003_14246"/>
    <s v="Staves Development - Middle Layers Labor - In House Fabrication"/>
    <s v="6.10.03.01"/>
    <x v="3"/>
    <d v="2025-12-09T00:00:00"/>
    <d v="2028-10-03T00:00:00"/>
    <s v="ewoolsey"/>
    <s v="beng"/>
    <n v="126541.15"/>
    <s v="CON"/>
    <s v="C"/>
    <s v="Labor"/>
    <s v="TEC"/>
    <m/>
    <s v="JLAB"/>
    <s v="Const"/>
    <s v="DET"/>
    <x v="9"/>
    <m/>
    <m/>
    <m/>
    <m/>
    <m/>
    <m/>
    <m/>
    <m/>
    <m/>
    <m/>
    <n v="36691.57"/>
    <n v="44745.81"/>
    <n v="44745.81"/>
    <n v="357.97"/>
    <m/>
    <m/>
    <m/>
    <m/>
    <m/>
    <x v="0"/>
    <x v="0"/>
    <m/>
  </r>
  <r>
    <s v=""/>
    <s v=" E1003_14246"/>
    <s v="Staves Development - Middle Layers Labor - In House Fabrication"/>
    <s v="6.10.03.01"/>
    <x v="3"/>
    <d v="2025-12-09T00:00:00"/>
    <d v="2028-10-03T00:00:00"/>
    <s v="ewoolsey"/>
    <s v="beng"/>
    <n v="39959.08"/>
    <s v="CON"/>
    <s v="C"/>
    <s v="Labor"/>
    <s v="TEC"/>
    <m/>
    <s v="JLAB"/>
    <s v="Const"/>
    <s v="DET"/>
    <x v="9"/>
    <m/>
    <m/>
    <m/>
    <m/>
    <m/>
    <m/>
    <m/>
    <m/>
    <m/>
    <m/>
    <n v="11586.44"/>
    <n v="14129.8"/>
    <n v="14129.8"/>
    <n v="113.04"/>
    <m/>
    <m/>
    <m/>
    <m/>
    <m/>
    <x v="0"/>
    <x v="0"/>
    <m/>
  </r>
  <r>
    <s v=""/>
    <s v=" E1003_14246"/>
    <s v="Staves Development - Middle Layers Labor - In House Fabrication"/>
    <s v="6.10.03.01"/>
    <x v="3"/>
    <d v="2025-12-09T00:00:00"/>
    <d v="2028-10-03T00:00:00"/>
    <s v="ewoolsey"/>
    <s v="beng"/>
    <n v="42169.54"/>
    <s v="CON"/>
    <s v="C"/>
    <s v="Labor"/>
    <s v="TEC"/>
    <m/>
    <s v="JLAB"/>
    <s v="Const"/>
    <s v="DET"/>
    <x v="9"/>
    <m/>
    <m/>
    <m/>
    <m/>
    <m/>
    <m/>
    <m/>
    <m/>
    <m/>
    <m/>
    <n v="12227.38"/>
    <n v="14911.43"/>
    <n v="14911.43"/>
    <n v="119.29"/>
    <m/>
    <m/>
    <m/>
    <m/>
    <m/>
    <x v="0"/>
    <x v="0"/>
    <m/>
  </r>
  <r>
    <s v=""/>
    <s v=" E1003_14246"/>
    <s v="Staves Development - Middle Layers Labor - In House Fabrication"/>
    <s v="6.10.03.01"/>
    <x v="3"/>
    <d v="2025-12-09T00:00:00"/>
    <d v="2028-10-03T00:00:00"/>
    <s v="ewoolsey"/>
    <s v="beng"/>
    <n v="17782.8"/>
    <s v="CON"/>
    <s v="C"/>
    <s v="Labor"/>
    <s v="TEC"/>
    <m/>
    <s v="JLAB"/>
    <s v="Const"/>
    <s v="DET"/>
    <x v="9"/>
    <m/>
    <m/>
    <m/>
    <m/>
    <m/>
    <m/>
    <m/>
    <m/>
    <m/>
    <m/>
    <n v="5156.26"/>
    <n v="6288.12"/>
    <n v="6288.12"/>
    <n v="50.3"/>
    <m/>
    <m/>
    <m/>
    <m/>
    <m/>
    <x v="0"/>
    <x v="0"/>
    <m/>
  </r>
  <r>
    <s v=""/>
    <s v=" E1003_14290"/>
    <s v="Disk Development - Half Disks 1 Labor - Final Design"/>
    <s v="6.10.03.01"/>
    <x v="0"/>
    <d v="2025-07-09T00:00:00"/>
    <d v="2028-04-14T00:00:00"/>
    <s v="ewoolsey"/>
    <s v="beng"/>
    <n v="12820.09"/>
    <s v="EDIA"/>
    <s v="C"/>
    <s v="Labor"/>
    <s v="TEC"/>
    <m/>
    <s v="JLAB"/>
    <s v="PED"/>
    <s v="DET"/>
    <x v="6"/>
    <m/>
    <m/>
    <m/>
    <m/>
    <m/>
    <m/>
    <m/>
    <m/>
    <m/>
    <n v="1093.04"/>
    <n v="4631.53"/>
    <n v="4631.53"/>
    <n v="2463.9699999999998"/>
    <m/>
    <m/>
    <m/>
    <m/>
    <m/>
    <m/>
    <x v="0"/>
    <x v="0"/>
    <m/>
  </r>
  <r>
    <s v=""/>
    <s v=" E1003_14290"/>
    <s v="Disk Development - Half Disks 1 Labor - Final Design"/>
    <s v="6.10.03.01"/>
    <x v="0"/>
    <d v="2025-07-09T00:00:00"/>
    <d v="2028-04-14T00:00:00"/>
    <s v="ewoolsey"/>
    <s v="beng"/>
    <n v="8489.5499999999993"/>
    <s v="EDIA"/>
    <s v="C"/>
    <s v="Labor"/>
    <s v="TEC"/>
    <m/>
    <s v="JLAB"/>
    <s v="PED"/>
    <s v="DET"/>
    <x v="6"/>
    <m/>
    <m/>
    <m/>
    <m/>
    <m/>
    <m/>
    <m/>
    <m/>
    <m/>
    <n v="723.82"/>
    <n v="3067.03"/>
    <n v="3067.03"/>
    <n v="1631.66"/>
    <m/>
    <m/>
    <m/>
    <m/>
    <m/>
    <m/>
    <x v="0"/>
    <x v="0"/>
    <m/>
  </r>
  <r>
    <s v=""/>
    <s v=" E1003_14290"/>
    <s v="Disk Development - Half Disks 1 Labor - Final Design"/>
    <s v="6.10.03.01"/>
    <x v="0"/>
    <d v="2025-07-09T00:00:00"/>
    <d v="2028-04-14T00:00:00"/>
    <s v="ewoolsey"/>
    <s v="beng"/>
    <n v="4386.8"/>
    <s v="EDIA"/>
    <s v="C"/>
    <s v="Labor"/>
    <s v="TEC"/>
    <m/>
    <s v="JLAB"/>
    <s v="PED"/>
    <s v="DET"/>
    <x v="6"/>
    <m/>
    <m/>
    <m/>
    <m/>
    <m/>
    <m/>
    <m/>
    <m/>
    <m/>
    <n v="374.02"/>
    <n v="1584.83"/>
    <n v="1584.83"/>
    <n v="843.13"/>
    <m/>
    <m/>
    <m/>
    <m/>
    <m/>
    <m/>
    <x v="0"/>
    <x v="0"/>
    <m/>
  </r>
  <r>
    <s v=""/>
    <s v=" E1003_14290"/>
    <s v="Disk Development - Half Disks 1 Labor - Final Design"/>
    <s v="6.10.03.01"/>
    <x v="0"/>
    <d v="2025-07-09T00:00:00"/>
    <d v="2028-04-14T00:00:00"/>
    <s v="ewoolsey"/>
    <s v="beng"/>
    <n v="12820.09"/>
    <s v="EDIA"/>
    <s v="C"/>
    <s v="Labor"/>
    <s v="TEC"/>
    <m/>
    <s v="JLAB"/>
    <s v="PED"/>
    <s v="DET"/>
    <x v="6"/>
    <m/>
    <m/>
    <m/>
    <m/>
    <m/>
    <m/>
    <m/>
    <m/>
    <m/>
    <n v="1093.04"/>
    <n v="4631.53"/>
    <n v="4631.53"/>
    <n v="2463.9699999999998"/>
    <m/>
    <m/>
    <m/>
    <m/>
    <m/>
    <m/>
    <x v="0"/>
    <x v="0"/>
    <m/>
  </r>
  <r>
    <s v=""/>
    <s v=" E1003_14290"/>
    <s v="Disk Development - Half Disks 1 Labor - Final Design"/>
    <s v="6.10.03.01"/>
    <x v="0"/>
    <d v="2025-07-09T00:00:00"/>
    <d v="2028-04-14T00:00:00"/>
    <s v="ewoolsey"/>
    <s v="beng"/>
    <n v="2928.36"/>
    <s v="EDIA"/>
    <s v="C"/>
    <s v="Labor"/>
    <s v="TEC"/>
    <m/>
    <s v="JLAB"/>
    <s v="PED"/>
    <s v="DET"/>
    <x v="6"/>
    <m/>
    <m/>
    <m/>
    <m/>
    <m/>
    <m/>
    <m/>
    <m/>
    <m/>
    <n v="249.67"/>
    <n v="1057.93"/>
    <n v="1057.93"/>
    <n v="562.82000000000005"/>
    <m/>
    <m/>
    <m/>
    <m/>
    <m/>
    <m/>
    <x v="0"/>
    <x v="0"/>
    <m/>
  </r>
  <r>
    <s v=""/>
    <s v=" E1003_14300"/>
    <s v="Disk Development - Half Disks 1 Labor - Vendor Fabrication Oversight"/>
    <s v="6.10.03.01"/>
    <x v="0"/>
    <d v="2025-07-09T00:00:00"/>
    <d v="2028-04-14T00:00:00"/>
    <s v="ewoolsey"/>
    <s v="beng"/>
    <n v="6410.04"/>
    <s v="CON"/>
    <s v="C"/>
    <s v="Labor"/>
    <s v="TEC"/>
    <m/>
    <s v="JLAB"/>
    <s v="Const"/>
    <s v="DET"/>
    <x v="9"/>
    <s v="P.S020"/>
    <m/>
    <m/>
    <m/>
    <m/>
    <m/>
    <m/>
    <m/>
    <m/>
    <n v="546.52"/>
    <n v="2315.7600000000002"/>
    <n v="2315.7600000000002"/>
    <n v="1231.99"/>
    <m/>
    <m/>
    <m/>
    <m/>
    <m/>
    <m/>
    <x v="0"/>
    <x v="0"/>
    <m/>
  </r>
  <r>
    <s v=""/>
    <s v=" E1003_14300"/>
    <s v="Disk Development - Half Disks 1 Labor - Vendor Fabrication Oversight"/>
    <s v="6.10.03.01"/>
    <x v="0"/>
    <d v="2025-07-09T00:00:00"/>
    <d v="2028-04-14T00:00:00"/>
    <s v="ewoolsey"/>
    <s v="beng"/>
    <n v="6946"/>
    <s v="CON"/>
    <s v="C"/>
    <s v="Labor"/>
    <s v="TEC"/>
    <m/>
    <s v="JLAB"/>
    <s v="Const"/>
    <s v="DET"/>
    <x v="9"/>
    <s v="P.S020"/>
    <m/>
    <m/>
    <m/>
    <m/>
    <m/>
    <m/>
    <m/>
    <m/>
    <n v="592.22"/>
    <n v="2509.39"/>
    <n v="2509.39"/>
    <n v="1335"/>
    <m/>
    <m/>
    <m/>
    <m/>
    <m/>
    <m/>
    <x v="0"/>
    <x v="0"/>
    <m/>
  </r>
  <r>
    <s v=""/>
    <s v=" E1003_14300"/>
    <s v="Disk Development - Half Disks 1 Labor - Vendor Fabrication Oversight"/>
    <s v="6.10.03.01"/>
    <x v="0"/>
    <d v="2025-07-09T00:00:00"/>
    <d v="2028-04-14T00:00:00"/>
    <s v="ewoolsey"/>
    <s v="beng"/>
    <n v="6410.04"/>
    <s v="CON"/>
    <s v="C"/>
    <s v="Labor"/>
    <s v="TEC"/>
    <m/>
    <s v="JLAB"/>
    <s v="Const"/>
    <s v="DET"/>
    <x v="9"/>
    <s v="P.S020"/>
    <m/>
    <m/>
    <m/>
    <m/>
    <m/>
    <m/>
    <m/>
    <m/>
    <n v="546.52"/>
    <n v="2315.7600000000002"/>
    <n v="2315.7600000000002"/>
    <n v="1231.99"/>
    <m/>
    <m/>
    <m/>
    <m/>
    <m/>
    <m/>
    <x v="0"/>
    <x v="0"/>
    <m/>
  </r>
  <r>
    <s v=""/>
    <s v=" E1003_14300"/>
    <s v="Disk Development - Half Disks 1 Labor - Vendor Fabrication Oversight"/>
    <s v="6.10.03.01"/>
    <x v="0"/>
    <d v="2025-07-09T00:00:00"/>
    <d v="2028-04-14T00:00:00"/>
    <s v="ewoolsey"/>
    <s v="beng"/>
    <n v="13892"/>
    <s v="CON"/>
    <s v="C"/>
    <s v="Labor"/>
    <s v="TEC"/>
    <m/>
    <s v="JLAB"/>
    <s v="Const"/>
    <s v="DET"/>
    <x v="9"/>
    <s v="P.S020"/>
    <m/>
    <m/>
    <m/>
    <m/>
    <m/>
    <m/>
    <m/>
    <m/>
    <n v="1184.43"/>
    <n v="5018.78"/>
    <n v="5018.78"/>
    <n v="2669.99"/>
    <m/>
    <m/>
    <m/>
    <m/>
    <m/>
    <m/>
    <x v="0"/>
    <x v="0"/>
    <m/>
  </r>
  <r>
    <s v=""/>
    <s v=" E1003_14300"/>
    <s v="Disk Development - Half Disks 1 Labor - Vendor Fabrication Oversight"/>
    <s v="6.10.03.01"/>
    <x v="0"/>
    <d v="2025-07-09T00:00:00"/>
    <d v="2028-04-14T00:00:00"/>
    <s v="ewoolsey"/>
    <s v="beng"/>
    <n v="7896.25"/>
    <s v="CON"/>
    <s v="C"/>
    <s v="Labor"/>
    <s v="TEC"/>
    <m/>
    <s v="JLAB"/>
    <s v="Const"/>
    <s v="DET"/>
    <x v="9"/>
    <s v="P.S020"/>
    <m/>
    <m/>
    <m/>
    <m/>
    <m/>
    <m/>
    <m/>
    <m/>
    <n v="673.24"/>
    <n v="2852.69"/>
    <n v="2852.69"/>
    <n v="1517.63"/>
    <m/>
    <m/>
    <m/>
    <m/>
    <m/>
    <m/>
    <x v="0"/>
    <x v="0"/>
    <m/>
  </r>
  <r>
    <s v=""/>
    <s v=" E1003_14300"/>
    <s v="Disk Development - Half Disks 1 Labor - Vendor Fabrication Oversight"/>
    <s v="6.10.03.01"/>
    <x v="0"/>
    <d v="2025-07-09T00:00:00"/>
    <d v="2028-04-14T00:00:00"/>
    <s v="ewoolsey"/>
    <s v="beng"/>
    <n v="8974.06"/>
    <s v="CON"/>
    <s v="C"/>
    <s v="Labor"/>
    <s v="TEC"/>
    <m/>
    <s v="JLAB"/>
    <s v="Const"/>
    <s v="DET"/>
    <x v="9"/>
    <s v="P.S020"/>
    <m/>
    <m/>
    <m/>
    <m/>
    <m/>
    <m/>
    <m/>
    <m/>
    <n v="765.13"/>
    <n v="3242.08"/>
    <n v="3242.08"/>
    <n v="1724.78"/>
    <m/>
    <m/>
    <m/>
    <m/>
    <m/>
    <m/>
    <x v="0"/>
    <x v="0"/>
    <m/>
  </r>
  <r>
    <s v=""/>
    <s v=" E1003_14300"/>
    <s v="Disk Development - Half Disks 1 Labor - Vendor Fabrication Oversight"/>
    <s v="6.10.03.01"/>
    <x v="0"/>
    <d v="2025-07-09T00:00:00"/>
    <d v="2028-04-14T00:00:00"/>
    <s v="ewoolsey"/>
    <s v="beng"/>
    <n v="2342.69"/>
    <s v="CON"/>
    <s v="C"/>
    <s v="Labor"/>
    <s v="TEC"/>
    <m/>
    <s v="JLAB"/>
    <s v="Const"/>
    <s v="DET"/>
    <x v="9"/>
    <s v="P.S020"/>
    <m/>
    <m/>
    <m/>
    <m/>
    <m/>
    <m/>
    <m/>
    <m/>
    <n v="199.74"/>
    <n v="846.35"/>
    <n v="846.35"/>
    <n v="450.26"/>
    <m/>
    <m/>
    <m/>
    <m/>
    <m/>
    <m/>
    <x v="0"/>
    <x v="0"/>
    <m/>
  </r>
  <r>
    <s v=""/>
    <s v=" E1003_14310"/>
    <s v="Disk Development - Half Disks 1 Labor - In House Assembly"/>
    <s v="6.10.03.01"/>
    <x v="0"/>
    <d v="2025-12-09T00:00:00"/>
    <d v="2028-09-12T00:00:00"/>
    <s v="ewoolsey"/>
    <s v="beng"/>
    <n v="1296.6300000000001"/>
    <s v="CON"/>
    <s v="C"/>
    <s v="Labor"/>
    <s v="TEC"/>
    <m/>
    <s v="JLAB"/>
    <s v="Const"/>
    <s v="DET"/>
    <x v="7"/>
    <m/>
    <m/>
    <m/>
    <m/>
    <m/>
    <m/>
    <m/>
    <m/>
    <m/>
    <m/>
    <n v="384.12"/>
    <n v="468.44"/>
    <n v="444.08"/>
    <m/>
    <m/>
    <m/>
    <m/>
    <m/>
    <m/>
    <x v="0"/>
    <x v="0"/>
    <m/>
  </r>
  <r>
    <s v=""/>
    <s v=" E1003_14310"/>
    <s v="Disk Development - Half Disks 1 Labor - In House Assembly"/>
    <s v="6.10.03.01"/>
    <x v="0"/>
    <d v="2025-12-09T00:00:00"/>
    <d v="2028-09-12T00:00:00"/>
    <s v="ewoolsey"/>
    <s v="beng"/>
    <n v="15611.62"/>
    <s v="CON"/>
    <s v="C"/>
    <s v="Labor"/>
    <s v="TEC"/>
    <m/>
    <s v="JLAB"/>
    <s v="Const"/>
    <s v="DET"/>
    <x v="7"/>
    <m/>
    <m/>
    <m/>
    <m/>
    <m/>
    <m/>
    <m/>
    <m/>
    <m/>
    <m/>
    <n v="4624.83"/>
    <n v="5640.04"/>
    <n v="5346.76"/>
    <m/>
    <m/>
    <m/>
    <m/>
    <m/>
    <m/>
    <x v="0"/>
    <x v="0"/>
    <m/>
  </r>
  <r>
    <s v=""/>
    <s v=" E1003_14310"/>
    <s v="Disk Development - Half Disks 1 Labor - In House Assembly"/>
    <s v="6.10.03.01"/>
    <x v="0"/>
    <d v="2025-12-09T00:00:00"/>
    <d v="2028-09-12T00:00:00"/>
    <s v="ewoolsey"/>
    <s v="beng"/>
    <n v="1296.6300000000001"/>
    <s v="CON"/>
    <s v="C"/>
    <s v="Labor"/>
    <s v="TEC"/>
    <m/>
    <s v="JLAB"/>
    <s v="Const"/>
    <s v="DET"/>
    <x v="7"/>
    <m/>
    <m/>
    <m/>
    <m/>
    <m/>
    <m/>
    <m/>
    <m/>
    <m/>
    <m/>
    <n v="384.12"/>
    <n v="468.44"/>
    <n v="444.08"/>
    <m/>
    <m/>
    <m/>
    <m/>
    <m/>
    <m/>
    <x v="0"/>
    <x v="0"/>
    <m/>
  </r>
  <r>
    <s v=""/>
    <s v=" E1003_14310"/>
    <s v="Disk Development - Half Disks 1 Labor - In House Assembly"/>
    <s v="6.10.03.01"/>
    <x v="0"/>
    <d v="2025-12-09T00:00:00"/>
    <d v="2028-09-12T00:00:00"/>
    <s v="ewoolsey"/>
    <s v="beng"/>
    <n v="15611.62"/>
    <s v="CON"/>
    <s v="C"/>
    <s v="Labor"/>
    <s v="TEC"/>
    <m/>
    <s v="JLAB"/>
    <s v="Const"/>
    <s v="DET"/>
    <x v="7"/>
    <m/>
    <m/>
    <m/>
    <m/>
    <m/>
    <m/>
    <m/>
    <m/>
    <m/>
    <m/>
    <n v="4624.83"/>
    <n v="5640.04"/>
    <n v="5346.76"/>
    <m/>
    <m/>
    <m/>
    <m/>
    <m/>
    <m/>
    <x v="0"/>
    <x v="0"/>
    <m/>
  </r>
  <r>
    <s v=""/>
    <s v=" E1003_14310"/>
    <s v="Disk Development - Half Disks 1 Labor - In House Assembly"/>
    <s v="6.10.03.01"/>
    <x v="0"/>
    <d v="2025-12-09T00:00:00"/>
    <d v="2028-09-12T00:00:00"/>
    <s v="ewoolsey"/>
    <s v="beng"/>
    <n v="17747.38"/>
    <s v="CON"/>
    <s v="C"/>
    <s v="Labor"/>
    <s v="TEC"/>
    <m/>
    <s v="JLAB"/>
    <s v="Const"/>
    <s v="DET"/>
    <x v="7"/>
    <m/>
    <m/>
    <m/>
    <m/>
    <m/>
    <m/>
    <m/>
    <m/>
    <m/>
    <m/>
    <n v="5257.53"/>
    <n v="6411.62"/>
    <n v="6078.22"/>
    <m/>
    <m/>
    <m/>
    <m/>
    <m/>
    <m/>
    <x v="0"/>
    <x v="0"/>
    <m/>
  </r>
  <r>
    <s v=""/>
    <s v=" E1003_14310"/>
    <s v="Disk Development - Half Disks 1 Labor - In House Assembly"/>
    <s v="6.10.03.01"/>
    <x v="0"/>
    <d v="2025-12-09T00:00:00"/>
    <d v="2028-09-12T00:00:00"/>
    <s v="ewoolsey"/>
    <s v="beng"/>
    <n v="6483.16"/>
    <s v="CON"/>
    <s v="C"/>
    <s v="Labor"/>
    <s v="TEC"/>
    <m/>
    <s v="JLAB"/>
    <s v="Const"/>
    <s v="DET"/>
    <x v="7"/>
    <m/>
    <m/>
    <m/>
    <m/>
    <m/>
    <m/>
    <m/>
    <m/>
    <m/>
    <m/>
    <n v="1920.59"/>
    <n v="2342.1799999999998"/>
    <n v="2220.39"/>
    <m/>
    <m/>
    <m/>
    <m/>
    <m/>
    <m/>
    <x v="0"/>
    <x v="0"/>
    <m/>
  </r>
  <r>
    <s v=""/>
    <s v=" E1003_14310"/>
    <s v="Disk Development - Half Disks 1 Labor - In House Assembly"/>
    <s v="6.10.03.01"/>
    <x v="0"/>
    <d v="2025-12-09T00:00:00"/>
    <d v="2028-09-12T00:00:00"/>
    <s v="ewoolsey"/>
    <s v="beng"/>
    <n v="2961.76"/>
    <s v="CON"/>
    <s v="C"/>
    <s v="Labor"/>
    <s v="TEC"/>
    <m/>
    <s v="JLAB"/>
    <s v="Const"/>
    <s v="DET"/>
    <x v="7"/>
    <m/>
    <m/>
    <m/>
    <m/>
    <m/>
    <m/>
    <m/>
    <m/>
    <m/>
    <m/>
    <n v="877.4"/>
    <n v="1070"/>
    <n v="1014.36"/>
    <m/>
    <m/>
    <m/>
    <m/>
    <m/>
    <m/>
    <x v="0"/>
    <x v="0"/>
    <m/>
  </r>
  <r>
    <s v=""/>
    <s v=" E1003_14320"/>
    <s v="Disk Development - Half Disks 1 Labor - QA and Testing"/>
    <s v="6.10.03.01"/>
    <x v="0"/>
    <d v="2025-12-09T00:00:00"/>
    <d v="2028-09-12T00:00:00"/>
    <s v="ewoolsey"/>
    <s v="beng"/>
    <n v="14911.27"/>
    <s v="CON"/>
    <s v="C"/>
    <s v="Labor"/>
    <s v="TEC"/>
    <m/>
    <s v="JLAB"/>
    <s v="Const"/>
    <s v="DET"/>
    <x v="8"/>
    <m/>
    <m/>
    <m/>
    <m/>
    <m/>
    <m/>
    <m/>
    <m/>
    <m/>
    <m/>
    <n v="4417.3599999999997"/>
    <n v="5387.02"/>
    <n v="5106.8900000000003"/>
    <m/>
    <m/>
    <m/>
    <m/>
    <m/>
    <m/>
    <x v="0"/>
    <x v="0"/>
    <m/>
  </r>
  <r>
    <s v=""/>
    <s v=" E1003_14320"/>
    <s v="Disk Development - Half Disks 1 Labor - QA and Testing"/>
    <s v="6.10.03.01"/>
    <x v="0"/>
    <d v="2025-12-09T00:00:00"/>
    <d v="2028-09-12T00:00:00"/>
    <s v="ewoolsey"/>
    <s v="beng"/>
    <n v="8976.69"/>
    <s v="CON"/>
    <s v="C"/>
    <s v="Labor"/>
    <s v="TEC"/>
    <m/>
    <s v="JLAB"/>
    <s v="Const"/>
    <s v="DET"/>
    <x v="8"/>
    <m/>
    <m/>
    <m/>
    <m/>
    <m/>
    <m/>
    <m/>
    <m/>
    <m/>
    <m/>
    <n v="2659.28"/>
    <n v="3243.02"/>
    <n v="3074.38"/>
    <m/>
    <m/>
    <m/>
    <m/>
    <m/>
    <m/>
    <x v="0"/>
    <x v="0"/>
    <m/>
  </r>
  <r>
    <s v=""/>
    <s v=" E1003_14320"/>
    <s v="Disk Development - Half Disks 1 Labor - QA and Testing"/>
    <s v="6.10.03.01"/>
    <x v="0"/>
    <d v="2025-12-09T00:00:00"/>
    <d v="2028-09-12T00:00:00"/>
    <s v="ewoolsey"/>
    <s v="beng"/>
    <n v="8428.11"/>
    <s v="CON"/>
    <s v="C"/>
    <s v="Labor"/>
    <s v="TEC"/>
    <m/>
    <s v="JLAB"/>
    <s v="Const"/>
    <s v="DET"/>
    <x v="8"/>
    <m/>
    <m/>
    <m/>
    <m/>
    <m/>
    <m/>
    <m/>
    <m/>
    <m/>
    <m/>
    <n v="2496.7600000000002"/>
    <n v="3044.84"/>
    <n v="2886.51"/>
    <m/>
    <m/>
    <m/>
    <m/>
    <m/>
    <m/>
    <x v="0"/>
    <x v="0"/>
    <m/>
  </r>
  <r>
    <s v=""/>
    <s v=" E1003_14320"/>
    <s v="Disk Development - Half Disks 1 Labor - QA and Testing"/>
    <s v="6.10.03.01"/>
    <x v="0"/>
    <d v="2025-12-09T00:00:00"/>
    <d v="2028-09-12T00:00:00"/>
    <s v="ewoolsey"/>
    <s v="beng"/>
    <n v="7805.81"/>
    <s v="CON"/>
    <s v="C"/>
    <s v="Labor"/>
    <s v="TEC"/>
    <m/>
    <s v="JLAB"/>
    <s v="Const"/>
    <s v="DET"/>
    <x v="8"/>
    <m/>
    <m/>
    <m/>
    <m/>
    <m/>
    <m/>
    <m/>
    <m/>
    <m/>
    <m/>
    <n v="2312.42"/>
    <n v="2820.02"/>
    <n v="2673.38"/>
    <m/>
    <m/>
    <m/>
    <m/>
    <m/>
    <m/>
    <x v="0"/>
    <x v="0"/>
    <m/>
  </r>
  <r>
    <s v=""/>
    <s v=" E1003_14320"/>
    <s v="Disk Development - Half Disks 1 Labor - QA and Testing"/>
    <s v="6.10.03.01"/>
    <x v="0"/>
    <d v="2025-12-09T00:00:00"/>
    <d v="2028-09-12T00:00:00"/>
    <s v="ewoolsey"/>
    <s v="beng"/>
    <n v="8873.69"/>
    <s v="CON"/>
    <s v="C"/>
    <s v="Labor"/>
    <s v="TEC"/>
    <m/>
    <s v="JLAB"/>
    <s v="Const"/>
    <s v="DET"/>
    <x v="8"/>
    <m/>
    <m/>
    <m/>
    <m/>
    <m/>
    <m/>
    <m/>
    <m/>
    <m/>
    <m/>
    <n v="2628.77"/>
    <n v="3205.81"/>
    <n v="3039.11"/>
    <m/>
    <m/>
    <m/>
    <m/>
    <m/>
    <m/>
    <x v="0"/>
    <x v="0"/>
    <m/>
  </r>
  <r>
    <s v=""/>
    <s v=" E1003_14320"/>
    <s v="Disk Development - Half Disks 1 Labor - QA and Testing"/>
    <s v="6.10.03.01"/>
    <x v="0"/>
    <d v="2025-12-09T00:00:00"/>
    <d v="2028-09-12T00:00:00"/>
    <s v="ewoolsey"/>
    <s v="beng"/>
    <n v="9724.74"/>
    <s v="CON"/>
    <s v="C"/>
    <s v="Labor"/>
    <s v="TEC"/>
    <m/>
    <s v="JLAB"/>
    <s v="Const"/>
    <s v="DET"/>
    <x v="8"/>
    <m/>
    <m/>
    <m/>
    <m/>
    <m/>
    <m/>
    <m/>
    <m/>
    <m/>
    <m/>
    <n v="2880.88"/>
    <n v="3513.27"/>
    <n v="3330.58"/>
    <m/>
    <m/>
    <m/>
    <m/>
    <m/>
    <m/>
    <x v="0"/>
    <x v="0"/>
    <m/>
  </r>
  <r>
    <s v=""/>
    <s v=" E1003_14320"/>
    <s v="Disk Development - Half Disks 1 Labor - QA and Testing"/>
    <s v="6.10.03.01"/>
    <x v="0"/>
    <d v="2025-12-09T00:00:00"/>
    <d v="2028-09-12T00:00:00"/>
    <s v="ewoolsey"/>
    <s v="beng"/>
    <n v="3406.03"/>
    <s v="CON"/>
    <s v="C"/>
    <s v="Labor"/>
    <s v="TEC"/>
    <m/>
    <s v="JLAB"/>
    <s v="Const"/>
    <s v="DET"/>
    <x v="8"/>
    <m/>
    <m/>
    <m/>
    <m/>
    <m/>
    <m/>
    <m/>
    <m/>
    <m/>
    <m/>
    <n v="1009.01"/>
    <n v="1230.5"/>
    <n v="1166.51"/>
    <m/>
    <m/>
    <m/>
    <m/>
    <m/>
    <m/>
    <x v="0"/>
    <x v="0"/>
    <m/>
  </r>
  <r>
    <s v=""/>
    <s v=" E1003_14307"/>
    <s v="Disk Development - Half Disks 1 Labor - In House Fabrication"/>
    <s v="6.10.03.01"/>
    <x v="0"/>
    <d v="2025-12-09T00:00:00"/>
    <d v="2028-09-12T00:00:00"/>
    <s v="ewoolsey"/>
    <s v="beng"/>
    <n v="14911.27"/>
    <s v="CON"/>
    <s v="C"/>
    <s v="Labor"/>
    <s v="TEC"/>
    <m/>
    <s v="JLAB"/>
    <s v="Const"/>
    <s v="DET"/>
    <x v="9"/>
    <m/>
    <m/>
    <m/>
    <m/>
    <m/>
    <m/>
    <m/>
    <m/>
    <m/>
    <m/>
    <n v="4417.3599999999997"/>
    <n v="5387.02"/>
    <n v="5106.8900000000003"/>
    <m/>
    <m/>
    <m/>
    <m/>
    <m/>
    <m/>
    <x v="0"/>
    <x v="0"/>
    <m/>
  </r>
  <r>
    <s v=""/>
    <s v=" E1003_14307"/>
    <s v="Disk Development - Half Disks 1 Labor - In House Fabrication"/>
    <s v="6.10.03.01"/>
    <x v="0"/>
    <d v="2025-12-09T00:00:00"/>
    <d v="2028-09-12T00:00:00"/>
    <s v="ewoolsey"/>
    <s v="beng"/>
    <n v="8976.69"/>
    <s v="CON"/>
    <s v="C"/>
    <s v="Labor"/>
    <s v="TEC"/>
    <m/>
    <s v="JLAB"/>
    <s v="Const"/>
    <s v="DET"/>
    <x v="9"/>
    <m/>
    <m/>
    <m/>
    <m/>
    <m/>
    <m/>
    <m/>
    <m/>
    <m/>
    <m/>
    <n v="2659.28"/>
    <n v="3243.02"/>
    <n v="3074.38"/>
    <m/>
    <m/>
    <m/>
    <m/>
    <m/>
    <m/>
    <x v="0"/>
    <x v="0"/>
    <m/>
  </r>
  <r>
    <s v=""/>
    <s v=" E1003_14307"/>
    <s v="Disk Development - Half Disks 1 Labor - In House Fabrication"/>
    <s v="6.10.03.01"/>
    <x v="0"/>
    <d v="2025-12-09T00:00:00"/>
    <d v="2028-09-12T00:00:00"/>
    <s v="ewoolsey"/>
    <s v="beng"/>
    <n v="8428.11"/>
    <s v="CON"/>
    <s v="C"/>
    <s v="Labor"/>
    <s v="TEC"/>
    <m/>
    <s v="JLAB"/>
    <s v="Const"/>
    <s v="DET"/>
    <x v="9"/>
    <m/>
    <m/>
    <m/>
    <m/>
    <m/>
    <m/>
    <m/>
    <m/>
    <m/>
    <m/>
    <n v="2496.7600000000002"/>
    <n v="3044.84"/>
    <n v="2886.51"/>
    <m/>
    <m/>
    <m/>
    <m/>
    <m/>
    <m/>
    <x v="0"/>
    <x v="0"/>
    <m/>
  </r>
  <r>
    <s v=""/>
    <s v=" E1003_14307"/>
    <s v="Disk Development - Half Disks 1 Labor - In House Fabrication"/>
    <s v="6.10.03.01"/>
    <x v="0"/>
    <d v="2025-12-09T00:00:00"/>
    <d v="2028-09-12T00:00:00"/>
    <s v="ewoolsey"/>
    <s v="beng"/>
    <n v="6244.65"/>
    <s v="CON"/>
    <s v="C"/>
    <s v="Labor"/>
    <s v="TEC"/>
    <m/>
    <s v="JLAB"/>
    <s v="Const"/>
    <s v="DET"/>
    <x v="9"/>
    <m/>
    <m/>
    <m/>
    <m/>
    <m/>
    <m/>
    <m/>
    <m/>
    <m/>
    <m/>
    <n v="1849.93"/>
    <n v="2256.0100000000002"/>
    <n v="2138.6999999999998"/>
    <m/>
    <m/>
    <m/>
    <m/>
    <m/>
    <m/>
    <x v="0"/>
    <x v="0"/>
    <m/>
  </r>
  <r>
    <s v=""/>
    <s v=" E1003_14307"/>
    <s v="Disk Development - Half Disks 1 Labor - In House Fabrication"/>
    <s v="6.10.03.01"/>
    <x v="0"/>
    <d v="2025-12-09T00:00:00"/>
    <d v="2028-09-12T00:00:00"/>
    <s v="ewoolsey"/>
    <s v="beng"/>
    <n v="7098.95"/>
    <s v="CON"/>
    <s v="C"/>
    <s v="Labor"/>
    <s v="TEC"/>
    <m/>
    <s v="JLAB"/>
    <s v="Const"/>
    <s v="DET"/>
    <x v="9"/>
    <m/>
    <m/>
    <m/>
    <m/>
    <m/>
    <m/>
    <m/>
    <m/>
    <m/>
    <m/>
    <n v="2103.0100000000002"/>
    <n v="2564.65"/>
    <n v="2431.29"/>
    <m/>
    <m/>
    <m/>
    <m/>
    <m/>
    <m/>
    <x v="0"/>
    <x v="0"/>
    <m/>
  </r>
  <r>
    <s v=""/>
    <s v=" E1003_14307"/>
    <s v="Disk Development - Half Disks 1 Labor - In House Fabrication"/>
    <s v="6.10.03.01"/>
    <x v="0"/>
    <d v="2025-12-09T00:00:00"/>
    <d v="2028-09-12T00:00:00"/>
    <s v="ewoolsey"/>
    <s v="beng"/>
    <n v="8428.11"/>
    <s v="CON"/>
    <s v="C"/>
    <s v="Labor"/>
    <s v="TEC"/>
    <m/>
    <s v="JLAB"/>
    <s v="Const"/>
    <s v="DET"/>
    <x v="9"/>
    <m/>
    <m/>
    <m/>
    <m/>
    <m/>
    <m/>
    <m/>
    <m/>
    <m/>
    <m/>
    <n v="2496.7600000000002"/>
    <n v="3044.84"/>
    <n v="2886.51"/>
    <m/>
    <m/>
    <m/>
    <m/>
    <m/>
    <m/>
    <x v="0"/>
    <x v="0"/>
    <m/>
  </r>
  <r>
    <s v=""/>
    <s v=" E1003_14307"/>
    <s v="Disk Development - Half Disks 1 Labor - In House Fabrication"/>
    <s v="6.10.03.01"/>
    <x v="0"/>
    <d v="2025-12-09T00:00:00"/>
    <d v="2028-09-12T00:00:00"/>
    <s v="ewoolsey"/>
    <s v="beng"/>
    <n v="3109.85"/>
    <s v="CON"/>
    <s v="C"/>
    <s v="Labor"/>
    <s v="TEC"/>
    <m/>
    <s v="JLAB"/>
    <s v="Const"/>
    <s v="DET"/>
    <x v="9"/>
    <m/>
    <m/>
    <m/>
    <m/>
    <m/>
    <m/>
    <m/>
    <m/>
    <m/>
    <m/>
    <n v="921.27"/>
    <n v="1123.5"/>
    <n v="1065.08"/>
    <m/>
    <m/>
    <m/>
    <m/>
    <m/>
    <m/>
    <x v="0"/>
    <x v="0"/>
    <m/>
  </r>
  <r>
    <s v=""/>
    <s v=" E1003_14760"/>
    <s v="Travel FY26"/>
    <s v="6.10.03.01"/>
    <x v="0"/>
    <d v="2025-10-01T00:00:00"/>
    <d v="2026-09-30T00:00:00"/>
    <s v="ewoolsey"/>
    <s v="beng"/>
    <n v="32166.48"/>
    <s v="CON"/>
    <s v="C"/>
    <s v="Nonlabor"/>
    <s v="TEC"/>
    <m/>
    <s v="JLAB"/>
    <s v="Const"/>
    <s v="DET"/>
    <x v="9"/>
    <s v="T"/>
    <m/>
    <m/>
    <m/>
    <m/>
    <m/>
    <m/>
    <m/>
    <m/>
    <m/>
    <n v="32166.48"/>
    <m/>
    <m/>
    <m/>
    <m/>
    <m/>
    <m/>
    <m/>
    <m/>
    <x v="0"/>
    <x v="0"/>
    <m/>
  </r>
  <r>
    <s v=""/>
    <s v=" E1003_14770"/>
    <s v="Travel FY27"/>
    <s v="6.10.03.01"/>
    <x v="0"/>
    <d v="2026-10-01T00:00:00"/>
    <d v="2027-09-30T00:00:00"/>
    <s v="ewoolsey"/>
    <s v="beng"/>
    <n v="33131.480000000003"/>
    <s v="CON"/>
    <s v="C"/>
    <s v="Nonlabor"/>
    <s v="TEC"/>
    <m/>
    <s v="JLAB"/>
    <s v="Const"/>
    <s v="DET"/>
    <x v="9"/>
    <s v="T"/>
    <m/>
    <m/>
    <m/>
    <m/>
    <m/>
    <m/>
    <m/>
    <m/>
    <m/>
    <m/>
    <n v="33131.480000000003"/>
    <m/>
    <m/>
    <m/>
    <m/>
    <m/>
    <m/>
    <m/>
    <x v="0"/>
    <x v="0"/>
    <m/>
  </r>
  <r>
    <s v=""/>
    <s v=" E1003_14780"/>
    <s v="Travel FY28"/>
    <s v="6.10.03.01"/>
    <x v="0"/>
    <d v="2027-10-01T00:00:00"/>
    <d v="2028-09-29T00:00:00"/>
    <s v="ewoolsey"/>
    <s v="beng"/>
    <n v="34125.410000000003"/>
    <s v="CON"/>
    <s v="C"/>
    <s v="Nonlabor"/>
    <s v="TEC"/>
    <m/>
    <s v="JLAB"/>
    <s v="Const"/>
    <s v="DET"/>
    <x v="9"/>
    <s v="T"/>
    <m/>
    <m/>
    <m/>
    <m/>
    <m/>
    <m/>
    <m/>
    <m/>
    <m/>
    <m/>
    <m/>
    <n v="34125.410000000003"/>
    <m/>
    <m/>
    <m/>
    <m/>
    <m/>
    <m/>
    <x v="0"/>
    <x v="0"/>
    <m/>
  </r>
  <r>
    <s v=""/>
    <s v=" E1003_14790"/>
    <s v="Travel FY29"/>
    <s v="6.10.03.01"/>
    <x v="0"/>
    <d v="2028-10-02T00:00:00"/>
    <d v="2029-04-30T00:00:00"/>
    <s v="ewoolsey"/>
    <s v="beng"/>
    <n v="35149.17"/>
    <s v="CON"/>
    <s v="C"/>
    <s v="Nonlabor"/>
    <s v="TEC"/>
    <m/>
    <s v="JLAB"/>
    <s v="Const"/>
    <s v="DET"/>
    <x v="9"/>
    <s v="T"/>
    <m/>
    <m/>
    <m/>
    <m/>
    <m/>
    <m/>
    <m/>
    <m/>
    <m/>
    <m/>
    <m/>
    <m/>
    <n v="35149.17"/>
    <m/>
    <m/>
    <m/>
    <m/>
    <m/>
    <x v="0"/>
    <x v="0"/>
    <m/>
  </r>
  <r>
    <s v=""/>
    <s v=" E1003_14870"/>
    <s v="Outer Barrel Gas Tracking - Design and Prototyping - Prototype module design"/>
    <s v="6.10.03.02"/>
    <x v="0"/>
    <d v="2023-10-02T00:00:00"/>
    <d v="2023-12-29T00:00:00"/>
    <s v="ewoolsey"/>
    <s v="beng"/>
    <n v="40536.699999999997"/>
    <s v="EDIA"/>
    <s v="C"/>
    <s v="Labor"/>
    <s v="TEC"/>
    <m/>
    <s v="JLAB"/>
    <s v="PED"/>
    <s v="DET"/>
    <x v="6"/>
    <m/>
    <m/>
    <m/>
    <m/>
    <m/>
    <m/>
    <m/>
    <m/>
    <n v="40536.699999999997"/>
    <m/>
    <m/>
    <m/>
    <m/>
    <m/>
    <m/>
    <m/>
    <m/>
    <m/>
    <m/>
    <x v="0"/>
    <x v="0"/>
    <m/>
  </r>
  <r>
    <s v=""/>
    <s v=" E1003_14900"/>
    <s v="Inner Barrel Gas Tracking - Design and Prototyping - Prototype component purchase: uRwell foils"/>
    <s v="6.10.03.02"/>
    <x v="3"/>
    <d v="2024-01-02T00:00:00"/>
    <d v="2024-04-24T00:00:00"/>
    <s v="ewoolsey"/>
    <s v="beng"/>
    <n v="15973.45"/>
    <s v="EDIA"/>
    <s v="C"/>
    <s v="Nonlabor"/>
    <s v="TEC"/>
    <m/>
    <s v="JLAB"/>
    <s v="PED"/>
    <s v="DET"/>
    <x v="6"/>
    <s v="B"/>
    <m/>
    <m/>
    <m/>
    <m/>
    <m/>
    <m/>
    <m/>
    <n v="15973.45"/>
    <m/>
    <m/>
    <m/>
    <m/>
    <m/>
    <m/>
    <m/>
    <m/>
    <m/>
    <m/>
    <x v="0"/>
    <x v="0"/>
    <m/>
  </r>
  <r>
    <s v=""/>
    <s v=" E1003_14910"/>
    <s v="Outer Barrel Gas Tracking - Design and Prototyping - Prototype component purchase: uRwell foils"/>
    <s v="6.10.03.02"/>
    <x v="3"/>
    <d v="2024-01-02T00:00:00"/>
    <d v="2024-03-27T00:00:00"/>
    <s v="ewoolsey"/>
    <s v="beng"/>
    <n v="47920.36"/>
    <s v="EDIA"/>
    <s v="C"/>
    <s v="Nonlabor"/>
    <s v="TEC"/>
    <m/>
    <s v="JLAB"/>
    <s v="PED"/>
    <s v="DET"/>
    <x v="6"/>
    <s v="P.S050"/>
    <m/>
    <m/>
    <m/>
    <m/>
    <m/>
    <m/>
    <m/>
    <n v="47920.36"/>
    <m/>
    <m/>
    <m/>
    <m/>
    <m/>
    <m/>
    <m/>
    <m/>
    <m/>
    <m/>
    <x v="0"/>
    <x v="0"/>
    <m/>
  </r>
  <r>
    <s v=""/>
    <s v=" E1003_14940"/>
    <s v="Inner Barrel Gas Tracking - Design and Prototyping - Prototype component purchase: detector frames"/>
    <s v="6.10.03.02"/>
    <x v="3"/>
    <d v="2024-01-02T00:00:00"/>
    <d v="2024-04-24T00:00:00"/>
    <s v="ewoolsey"/>
    <s v="beng"/>
    <n v="11409.61"/>
    <s v="EDIA"/>
    <s v="C"/>
    <s v="Nonlabor"/>
    <s v="TEC"/>
    <m/>
    <s v="JLAB"/>
    <s v="PED"/>
    <s v="DET"/>
    <x v="6"/>
    <s v="B"/>
    <m/>
    <m/>
    <m/>
    <m/>
    <m/>
    <m/>
    <m/>
    <n v="11409.61"/>
    <m/>
    <m/>
    <m/>
    <m/>
    <m/>
    <m/>
    <m/>
    <m/>
    <m/>
    <m/>
    <x v="0"/>
    <x v="0"/>
    <m/>
  </r>
  <r>
    <s v=""/>
    <s v=" E1003_14950"/>
    <s v="Outer Barrel Gas Tracking - Design and Prototyping - Prototype component purchase: detector frames"/>
    <s v="6.10.03.02"/>
    <x v="3"/>
    <d v="2024-01-02T00:00:00"/>
    <d v="2024-03-27T00:00:00"/>
    <s v="ewoolsey"/>
    <s v="beng"/>
    <n v="17114.419999999998"/>
    <s v="EDIA"/>
    <s v="C"/>
    <s v="Nonlabor"/>
    <s v="TEC"/>
    <m/>
    <s v="JLAB"/>
    <s v="PED"/>
    <s v="DET"/>
    <x v="6"/>
    <s v="B"/>
    <m/>
    <m/>
    <m/>
    <m/>
    <m/>
    <m/>
    <m/>
    <n v="17114.419999999998"/>
    <m/>
    <m/>
    <m/>
    <m/>
    <m/>
    <m/>
    <m/>
    <m/>
    <m/>
    <m/>
    <x v="0"/>
    <x v="0"/>
    <m/>
  </r>
  <r>
    <s v=""/>
    <s v=" E1003_14980"/>
    <s v="Inner Barrel Gas Tracking - Design and Prototyping - Prototype component purchase: other material"/>
    <s v="6.10.03.02"/>
    <x v="3"/>
    <d v="2024-01-02T00:00:00"/>
    <d v="2024-04-24T00:00:00"/>
    <s v="ewoolsey"/>
    <s v="beng"/>
    <n v="5704.81"/>
    <s v="EDIA"/>
    <s v="C"/>
    <s v="Nonlabor"/>
    <s v="TEC"/>
    <m/>
    <s v="JLAB"/>
    <s v="PED"/>
    <s v="DET"/>
    <x v="6"/>
    <s v="B"/>
    <m/>
    <m/>
    <m/>
    <m/>
    <m/>
    <m/>
    <m/>
    <n v="5704.81"/>
    <m/>
    <m/>
    <m/>
    <m/>
    <m/>
    <m/>
    <m/>
    <m/>
    <m/>
    <m/>
    <x v="0"/>
    <x v="0"/>
    <m/>
  </r>
  <r>
    <s v=""/>
    <s v=" E1003_14990"/>
    <s v="Outer Barrel Gas Tracking - Design and Prototyping - Prototype component purchase: other material"/>
    <s v="6.10.03.02"/>
    <x v="3"/>
    <d v="2024-01-02T00:00:00"/>
    <d v="2024-03-27T00:00:00"/>
    <s v="ewoolsey"/>
    <s v="beng"/>
    <n v="17114.419999999998"/>
    <s v="EDIA"/>
    <s v="C"/>
    <s v="Nonlabor"/>
    <s v="TEC"/>
    <m/>
    <s v="JLAB"/>
    <s v="PED"/>
    <s v="DET"/>
    <x v="6"/>
    <s v="B"/>
    <m/>
    <m/>
    <m/>
    <m/>
    <m/>
    <m/>
    <m/>
    <n v="17114.419999999998"/>
    <m/>
    <m/>
    <m/>
    <m/>
    <m/>
    <m/>
    <m/>
    <m/>
    <m/>
    <m/>
    <x v="0"/>
    <x v="0"/>
    <m/>
  </r>
  <r>
    <s v=""/>
    <s v=" E1003_15010"/>
    <s v="Inner Barrel Gas Tracking - Design and Prototyping - Prototype module assembly (Make 1)"/>
    <s v="6.10.03.02"/>
    <x v="3"/>
    <d v="2024-04-25T00:00:00"/>
    <d v="2024-07-19T00:00:00"/>
    <s v="ewoolsey"/>
    <s v="beng"/>
    <n v="17114.419999999998"/>
    <s v="EDIA"/>
    <s v="C"/>
    <s v="Nonlabor"/>
    <s v="TEC"/>
    <m/>
    <s v="JLAB"/>
    <s v="PED"/>
    <s v="DET"/>
    <x v="6"/>
    <s v="B"/>
    <m/>
    <m/>
    <m/>
    <m/>
    <m/>
    <m/>
    <m/>
    <n v="17114.419999999998"/>
    <m/>
    <m/>
    <m/>
    <m/>
    <m/>
    <m/>
    <m/>
    <m/>
    <m/>
    <m/>
    <x v="0"/>
    <x v="0"/>
    <m/>
  </r>
  <r>
    <s v=""/>
    <s v=" E1003_15040"/>
    <s v="Outer Barrel Gas Tracking - Design and Prototyping - Prototype module assembly"/>
    <s v="6.10.03.02"/>
    <x v="3"/>
    <d v="2024-03-28T00:00:00"/>
    <d v="2024-05-22T00:00:00"/>
    <s v="ewoolsey"/>
    <s v="beng"/>
    <n v="51343.25"/>
    <s v="EDIA"/>
    <s v="C"/>
    <s v="Nonlabor"/>
    <s v="TEC"/>
    <m/>
    <s v="JLAB"/>
    <s v="PED"/>
    <s v="DET"/>
    <x v="6"/>
    <s v="P.S050"/>
    <m/>
    <m/>
    <m/>
    <m/>
    <m/>
    <m/>
    <m/>
    <n v="51343.25"/>
    <m/>
    <m/>
    <m/>
    <m/>
    <m/>
    <m/>
    <m/>
    <m/>
    <m/>
    <m/>
    <x v="0"/>
    <x v="0"/>
    <m/>
  </r>
  <r>
    <s v=""/>
    <s v=" E1003_15070"/>
    <s v="Inner Barrel Gas Tracking - Design and Prototyping - Prototype module testing"/>
    <s v="6.10.03.02"/>
    <x v="0"/>
    <d v="2024-07-22T00:00:00"/>
    <d v="2024-11-13T00:00:00"/>
    <s v="ewoolsey"/>
    <s v="beng"/>
    <n v="1730.7"/>
    <s v="EDIA"/>
    <s v="C"/>
    <s v="Nonlabor"/>
    <s v="TEC"/>
    <m/>
    <s v="JLAB"/>
    <s v="PED"/>
    <s v="DET"/>
    <x v="6"/>
    <s v="B"/>
    <m/>
    <m/>
    <m/>
    <m/>
    <m/>
    <m/>
    <m/>
    <n v="1081.68"/>
    <n v="649.01"/>
    <m/>
    <m/>
    <m/>
    <m/>
    <m/>
    <m/>
    <m/>
    <m/>
    <m/>
    <x v="0"/>
    <x v="0"/>
    <m/>
  </r>
  <r>
    <s v=""/>
    <s v=" E1003_15080"/>
    <s v="Outer Barrel Gas Tracking - Design and Prototyping - Prototype module testing"/>
    <s v="6.10.03.02"/>
    <x v="3"/>
    <d v="2024-05-23T00:00:00"/>
    <d v="2024-08-16T00:00:00"/>
    <s v="ewoolsey"/>
    <s v="beng"/>
    <n v="5134.32"/>
    <s v="EDIA"/>
    <s v="C"/>
    <s v="Nonlabor"/>
    <s v="TEC"/>
    <m/>
    <s v="JLAB"/>
    <s v="PED"/>
    <s v="DET"/>
    <x v="6"/>
    <s v="B"/>
    <m/>
    <m/>
    <m/>
    <m/>
    <m/>
    <m/>
    <m/>
    <n v="5134.32"/>
    <m/>
    <m/>
    <m/>
    <m/>
    <m/>
    <m/>
    <m/>
    <m/>
    <m/>
    <m/>
    <x v="0"/>
    <x v="0"/>
    <m/>
  </r>
  <r>
    <s v=""/>
    <s v=" E1003_15150"/>
    <s v="Inner Barrel Gas Tracking - Design and Prototyping - Support Structure Prototyping/Fabrication"/>
    <s v="6.10.03.02"/>
    <x v="0"/>
    <d v="2024-11-14T00:00:00"/>
    <d v="2025-02-12T00:00:00"/>
    <s v="ewoolsey"/>
    <s v="beng"/>
    <n v="5875.95"/>
    <s v="EDIA"/>
    <s v="C"/>
    <s v="Nonlabor"/>
    <s v="TEC"/>
    <m/>
    <s v="JLAB"/>
    <s v="PED"/>
    <s v="DET"/>
    <x v="9"/>
    <s v="B"/>
    <m/>
    <m/>
    <m/>
    <m/>
    <m/>
    <m/>
    <m/>
    <m/>
    <n v="5875.95"/>
    <m/>
    <m/>
    <m/>
    <m/>
    <m/>
    <m/>
    <m/>
    <m/>
    <m/>
    <x v="0"/>
    <x v="0"/>
    <m/>
  </r>
  <r>
    <s v=""/>
    <s v=" E1003_15170"/>
    <s v="Outer Barrel Gas Tracking - Design and Prototyping - Support Structure Prototyping"/>
    <s v="6.10.03.02"/>
    <x v="3"/>
    <d v="2024-07-22T00:00:00"/>
    <d v="2024-10-15T00:00:00"/>
    <s v="ewoolsey"/>
    <s v="beng"/>
    <n v="11466.66"/>
    <s v="EDIA"/>
    <s v="C"/>
    <s v="Nonlabor"/>
    <s v="TEC"/>
    <m/>
    <s v="JLAB"/>
    <s v="PED"/>
    <s v="DET"/>
    <x v="9"/>
    <s v="B"/>
    <m/>
    <m/>
    <m/>
    <m/>
    <m/>
    <m/>
    <m/>
    <n v="9555.5499999999993"/>
    <n v="1911.11"/>
    <m/>
    <m/>
    <m/>
    <m/>
    <m/>
    <m/>
    <m/>
    <m/>
    <m/>
    <x v="0"/>
    <x v="0"/>
    <m/>
  </r>
  <r>
    <s v=""/>
    <s v=" E1003_15420"/>
    <s v="Inner Barrel Gas Tracking - Install, Integration and Testing - Detector assembly tooling"/>
    <s v="6.10.03.02"/>
    <x v="3"/>
    <d v="2026-12-24T00:00:00"/>
    <d v="2027-03-23T00:00:00"/>
    <s v="ewoolsey"/>
    <s v="beng"/>
    <n v="31168.98"/>
    <s v="CON"/>
    <s v="C"/>
    <s v="Nonlabor"/>
    <s v="TEC"/>
    <m/>
    <s v="JLAB"/>
    <s v="Const"/>
    <s v="DET"/>
    <x v="8"/>
    <s v="B"/>
    <m/>
    <m/>
    <m/>
    <m/>
    <m/>
    <m/>
    <m/>
    <m/>
    <m/>
    <m/>
    <n v="31168.98"/>
    <m/>
    <m/>
    <m/>
    <m/>
    <m/>
    <m/>
    <m/>
    <x v="0"/>
    <x v="0"/>
    <m/>
  </r>
  <r>
    <s v=""/>
    <s v=" E1003_15430"/>
    <s v="Outer Barrel Gas Tracking - Install, Integration and Testing - Detector assembly tooling"/>
    <s v="6.10.03.02"/>
    <x v="3"/>
    <d v="2026-07-30T00:00:00"/>
    <d v="2026-10-23T00:00:00"/>
    <s v="ewoolsey"/>
    <s v="beng"/>
    <n v="30503.22"/>
    <s v="CON"/>
    <s v="C"/>
    <s v="Nonlabor"/>
    <s v="TEC"/>
    <m/>
    <s v="JLAB"/>
    <s v="Const"/>
    <s v="DET"/>
    <x v="8"/>
    <s v="B"/>
    <m/>
    <m/>
    <m/>
    <m/>
    <m/>
    <m/>
    <m/>
    <m/>
    <m/>
    <n v="22369.03"/>
    <n v="8134.19"/>
    <m/>
    <m/>
    <m/>
    <m/>
    <m/>
    <m/>
    <m/>
    <x v="0"/>
    <x v="0"/>
    <m/>
  </r>
  <r>
    <s v=""/>
    <s v=" E1003_15620"/>
    <s v="Inner Barrel Gas Tracking - Install, Integration and Testing - Transportation of Detectors"/>
    <s v="6.10.03.02"/>
    <x v="0"/>
    <d v="2028-09-12T00:00:00"/>
    <d v="2028-10-10T00:00:00"/>
    <s v="ewoolsey"/>
    <s v="beng"/>
    <n v="19435.78"/>
    <s v="CON"/>
    <s v="C"/>
    <s v="Nonlabor"/>
    <s v="TEC"/>
    <m/>
    <s v="JLAB"/>
    <s v="Const"/>
    <s v="DET"/>
    <x v="8"/>
    <s v="B"/>
    <m/>
    <m/>
    <m/>
    <m/>
    <m/>
    <m/>
    <m/>
    <m/>
    <m/>
    <m/>
    <m/>
    <n v="13605.04"/>
    <n v="5830.73"/>
    <m/>
    <m/>
    <m/>
    <m/>
    <m/>
    <x v="0"/>
    <x v="0"/>
    <m/>
  </r>
  <r>
    <s v=""/>
    <s v=" E1003_15630"/>
    <s v="Outer Barrel Gas Tracking - Install, Integration and Testing - Transportation of Detectors"/>
    <s v="6.10.03.02"/>
    <x v="3"/>
    <d v="2027-07-16T00:00:00"/>
    <d v="2027-10-08T00:00:00"/>
    <s v="ewoolsey"/>
    <s v="beng"/>
    <n v="18757.490000000002"/>
    <s v="CON"/>
    <s v="C"/>
    <s v="Nonlabor"/>
    <s v="TEC"/>
    <m/>
    <s v="JLAB"/>
    <s v="Const"/>
    <s v="DET"/>
    <x v="8"/>
    <s v="B"/>
    <m/>
    <m/>
    <m/>
    <m/>
    <m/>
    <m/>
    <m/>
    <m/>
    <m/>
    <m/>
    <n v="16881.740000000002"/>
    <n v="1875.75"/>
    <m/>
    <m/>
    <m/>
    <m/>
    <m/>
    <m/>
    <x v="0"/>
    <x v="0"/>
    <m/>
  </r>
  <r>
    <s v=""/>
    <s v=" E1005_10005"/>
    <s v="Electron Endcap EMCal - Engineering Test Articles"/>
    <s v="6.10.05.01.03"/>
    <x v="0"/>
    <d v="2022-10-03T00:00:00"/>
    <d v="2023-07-17T00:00:00"/>
    <s v="tlewis"/>
    <s v="shura"/>
    <n v="47050.9"/>
    <m/>
    <s v="C"/>
    <s v="Nonlabor"/>
    <s v="TEC"/>
    <m/>
    <s v="BNL"/>
    <s v="PED"/>
    <s v="DET"/>
    <x v="11"/>
    <s v="P.S041"/>
    <m/>
    <m/>
    <m/>
    <m/>
    <m/>
    <m/>
    <n v="47050.9"/>
    <m/>
    <m/>
    <m/>
    <m/>
    <m/>
    <m/>
    <m/>
    <m/>
    <m/>
    <m/>
    <m/>
    <x v="0"/>
    <x v="0"/>
    <m/>
  </r>
  <r>
    <s v=""/>
    <s v=" E1005_10035"/>
    <s v="Electron Endcap EMCal - Detailed Design Mechanics and Integration"/>
    <s v="6.10.05.01.03"/>
    <x v="3"/>
    <d v="2023-07-18T00:00:00"/>
    <d v="2024-09-30T00:00:00"/>
    <s v="tlewis"/>
    <s v="shura"/>
    <n v="63983.32"/>
    <m/>
    <s v="C"/>
    <s v="Nonlabor"/>
    <s v="TEC"/>
    <m/>
    <s v="BNL"/>
    <s v="PED"/>
    <s v="DET"/>
    <x v="6"/>
    <s v="P.S041"/>
    <m/>
    <m/>
    <m/>
    <m/>
    <m/>
    <m/>
    <n v="11191.8"/>
    <n v="52791.519999999997"/>
    <m/>
    <m/>
    <m/>
    <m/>
    <m/>
    <m/>
    <m/>
    <m/>
    <m/>
    <m/>
    <x v="0"/>
    <x v="0"/>
    <m/>
  </r>
  <r>
    <s v=""/>
    <s v=" RD_0203_1420"/>
    <s v="Developement of Virtual Accelerator and its support - Lead Time"/>
    <s v="6.02.02.03"/>
    <x v="0"/>
    <d v="2024-01-08T00:00:00"/>
    <d v="2024-04-30T00:00:00"/>
    <s v="apatil"/>
    <s v="blednykh"/>
    <n v="165407.54999999999"/>
    <s v="CON"/>
    <s v="C"/>
    <s v="Nonlabor"/>
    <s v="TEC"/>
    <m/>
    <s v="BNL"/>
    <s v="PED.Design"/>
    <s v="AD"/>
    <x v="9"/>
    <s v="P.S225"/>
    <m/>
    <m/>
    <m/>
    <m/>
    <m/>
    <m/>
    <m/>
    <n v="165407.54999999999"/>
    <m/>
    <m/>
    <m/>
    <m/>
    <m/>
    <m/>
    <m/>
    <m/>
    <m/>
    <m/>
    <x v="0"/>
    <x v="0"/>
    <m/>
  </r>
  <r>
    <s v=""/>
    <s v=" RD_0203_1450"/>
    <s v="Accelerator Physics Computer Clustur - Lead Time"/>
    <s v="6.02.02.03"/>
    <x v="0"/>
    <d v="2024-01-08T00:00:00"/>
    <d v="2024-04-30T00:00:00"/>
    <s v="apatil"/>
    <s v="blednykh"/>
    <n v="496222.65"/>
    <s v="CON"/>
    <s v="C"/>
    <s v="Nonlabor"/>
    <s v="TEC"/>
    <m/>
    <s v="BNL"/>
    <s v="PED.Design"/>
    <s v="AD"/>
    <x v="9"/>
    <s v="S.P285"/>
    <s v="APP00058"/>
    <m/>
    <m/>
    <m/>
    <m/>
    <m/>
    <m/>
    <n v="496222.65"/>
    <m/>
    <m/>
    <m/>
    <m/>
    <m/>
    <m/>
    <m/>
    <m/>
    <m/>
    <m/>
    <x v="0"/>
    <x v="0"/>
    <m/>
  </r>
  <r>
    <s v=""/>
    <s v=" E1005_10248"/>
    <s v="Barrel EMCal - Detailed Design Mechanics and Integration"/>
    <s v="6.10.05.02.03"/>
    <x v="0"/>
    <d v="2023-07-14T00:00:00"/>
    <d v="2024-09-30T00:00:00"/>
    <s v="tlewis"/>
    <s v="shura"/>
    <n v="127951.02"/>
    <m/>
    <s v="C"/>
    <s v="Nonlabor"/>
    <s v="TEC"/>
    <m/>
    <s v="BNL"/>
    <s v="PED"/>
    <s v="DET"/>
    <x v="6"/>
    <s v="P.S057"/>
    <m/>
    <m/>
    <m/>
    <m/>
    <m/>
    <m/>
    <n v="23073.13"/>
    <n v="104877.89"/>
    <m/>
    <m/>
    <m/>
    <m/>
    <m/>
    <m/>
    <m/>
    <m/>
    <m/>
    <m/>
    <x v="0"/>
    <x v="0"/>
    <m/>
  </r>
  <r>
    <s v=""/>
    <s v=" AS_0101_1625"/>
    <s v="Accelerator Support Staff Training &amp; On-boarding - Q3-Q4 FY23"/>
    <s v="6.07.01.01"/>
    <x v="0"/>
    <d v="2023-04-03T00:00:00"/>
    <d v="2023-09-29T00:00:00"/>
    <s v="egolnar"/>
    <s v="tuozzolo"/>
    <n v="14489.91"/>
    <s v="EDIA"/>
    <s v="A"/>
    <s v="Labor"/>
    <s v="TEC"/>
    <m/>
    <s v="BNL"/>
    <s v="PED"/>
    <s v="PM"/>
    <x v="0"/>
    <m/>
    <m/>
    <m/>
    <m/>
    <m/>
    <m/>
    <m/>
    <n v="14489.91"/>
    <m/>
    <m/>
    <m/>
    <m/>
    <m/>
    <m/>
    <m/>
    <m/>
    <m/>
    <m/>
    <m/>
    <x v="0"/>
    <x v="0"/>
    <m/>
  </r>
  <r>
    <s v=""/>
    <s v=" AS_0101_1625"/>
    <s v="Accelerator Support Staff Training &amp; On-boarding - Q3-Q4 FY23"/>
    <s v="6.07.01.01"/>
    <x v="0"/>
    <d v="2023-04-03T00:00:00"/>
    <d v="2023-09-29T00:00:00"/>
    <s v="egolnar"/>
    <s v="tuozzolo"/>
    <n v="13212.17"/>
    <s v="EDIA"/>
    <s v="A"/>
    <s v="Labor"/>
    <s v="TEC"/>
    <m/>
    <s v="BNL"/>
    <s v="PED"/>
    <s v="PM"/>
    <x v="0"/>
    <m/>
    <m/>
    <m/>
    <m/>
    <m/>
    <m/>
    <m/>
    <n v="13212.17"/>
    <m/>
    <m/>
    <m/>
    <m/>
    <m/>
    <m/>
    <m/>
    <m/>
    <m/>
    <m/>
    <m/>
    <x v="0"/>
    <x v="0"/>
    <m/>
  </r>
  <r>
    <s v=""/>
    <s v=" AS_0101_1625"/>
    <s v="Accelerator Support Staff Training &amp; On-boarding - Q3-Q4 FY23"/>
    <s v="6.07.01.01"/>
    <x v="0"/>
    <d v="2023-04-03T00:00:00"/>
    <d v="2023-09-29T00:00:00"/>
    <s v="egolnar"/>
    <s v="tuozzolo"/>
    <n v="19116.41"/>
    <s v="EDIA"/>
    <s v="A"/>
    <s v="Labor"/>
    <s v="TEC"/>
    <m/>
    <s v="BNL"/>
    <s v="PED"/>
    <s v="PM"/>
    <x v="0"/>
    <m/>
    <m/>
    <m/>
    <m/>
    <m/>
    <m/>
    <m/>
    <n v="19116.41"/>
    <m/>
    <m/>
    <m/>
    <m/>
    <m/>
    <m/>
    <m/>
    <m/>
    <m/>
    <m/>
    <m/>
    <x v="0"/>
    <x v="0"/>
    <m/>
  </r>
  <r>
    <s v=""/>
    <s v=" AS_0101_1635"/>
    <s v="Accelerator Support Staff Training &amp; On-boarding - FY25"/>
    <s v="6.07.01.01"/>
    <x v="0"/>
    <d v="2024-10-01T00:00:00"/>
    <d v="2025-09-30T00:00:00"/>
    <s v="egolnar"/>
    <s v="tuozzolo"/>
    <n v="31043.91"/>
    <s v="EDIA"/>
    <s v="A"/>
    <s v="Labor"/>
    <s v="TEC"/>
    <m/>
    <s v="BNL"/>
    <s v="PED"/>
    <s v="PM"/>
    <x v="0"/>
    <m/>
    <m/>
    <m/>
    <m/>
    <m/>
    <m/>
    <m/>
    <m/>
    <m/>
    <n v="31043.91"/>
    <m/>
    <m/>
    <m/>
    <m/>
    <m/>
    <m/>
    <m/>
    <m/>
    <m/>
    <x v="0"/>
    <x v="0"/>
    <m/>
  </r>
  <r>
    <s v=""/>
    <s v=" AS_0101_1635"/>
    <s v="Accelerator Support Staff Training &amp; On-boarding - FY25"/>
    <s v="6.07.01.01"/>
    <x v="0"/>
    <d v="2024-10-01T00:00:00"/>
    <d v="2025-09-30T00:00:00"/>
    <s v="egolnar"/>
    <s v="tuozzolo"/>
    <n v="28306.42"/>
    <s v="EDIA"/>
    <s v="A"/>
    <s v="Labor"/>
    <s v="TEC"/>
    <m/>
    <s v="BNL"/>
    <s v="PED"/>
    <s v="PM"/>
    <x v="0"/>
    <m/>
    <m/>
    <m/>
    <m/>
    <m/>
    <m/>
    <m/>
    <m/>
    <m/>
    <n v="28306.42"/>
    <m/>
    <m/>
    <m/>
    <m/>
    <m/>
    <m/>
    <m/>
    <m/>
    <m/>
    <x v="0"/>
    <x v="0"/>
    <m/>
  </r>
  <r>
    <s v=""/>
    <s v=" AS_0101_1635"/>
    <s v="Accelerator Support Staff Training &amp; On-boarding - FY25"/>
    <s v="6.07.01.01"/>
    <x v="0"/>
    <d v="2024-10-01T00:00:00"/>
    <d v="2025-09-30T00:00:00"/>
    <s v="egolnar"/>
    <s v="tuozzolo"/>
    <n v="40955.96"/>
    <s v="EDIA"/>
    <s v="A"/>
    <s v="Labor"/>
    <s v="TEC"/>
    <m/>
    <s v="BNL"/>
    <s v="PED"/>
    <s v="PM"/>
    <x v="0"/>
    <m/>
    <m/>
    <m/>
    <m/>
    <m/>
    <m/>
    <m/>
    <m/>
    <m/>
    <n v="40955.96"/>
    <m/>
    <m/>
    <m/>
    <m/>
    <m/>
    <m/>
    <m/>
    <m/>
    <m/>
    <x v="0"/>
    <x v="0"/>
    <m/>
  </r>
  <r>
    <s v=""/>
    <s v=" AS_0102_1015"/>
    <s v="Accelerator Systems Hardware/Software Staff Support - Q1 FY23"/>
    <s v="6.07.01.02"/>
    <x v="0"/>
    <d v="2022-10-03T00:00:00"/>
    <d v="2022-12-30T00:00:00"/>
    <s v="egolnar"/>
    <s v="tuozzolo"/>
    <n v="8256.9599999999991"/>
    <s v="EDIA"/>
    <s v="A"/>
    <s v="Labor"/>
    <s v="TEC"/>
    <m/>
    <s v="BNL"/>
    <s v="PED"/>
    <s v="PM"/>
    <x v="0"/>
    <m/>
    <m/>
    <m/>
    <m/>
    <m/>
    <m/>
    <m/>
    <n v="8256.9599999999991"/>
    <m/>
    <m/>
    <m/>
    <m/>
    <m/>
    <m/>
    <m/>
    <m/>
    <m/>
    <m/>
    <m/>
    <x v="0"/>
    <x v="0"/>
    <m/>
  </r>
  <r>
    <s v=""/>
    <s v=" AS_0102_1015"/>
    <s v="Accelerator Systems Hardware/Software Staff Support - Q1 FY23"/>
    <s v="6.07.01.02"/>
    <x v="0"/>
    <d v="2022-10-03T00:00:00"/>
    <d v="2022-12-30T00:00:00"/>
    <s v="egolnar"/>
    <s v="tuozzolo"/>
    <n v="24149.85"/>
    <s v="EDIA"/>
    <s v="A"/>
    <s v="Labor"/>
    <s v="TEC"/>
    <m/>
    <s v="BNL"/>
    <s v="PED"/>
    <s v="PM"/>
    <x v="0"/>
    <m/>
    <m/>
    <m/>
    <m/>
    <m/>
    <m/>
    <m/>
    <n v="24149.85"/>
    <m/>
    <m/>
    <m/>
    <m/>
    <m/>
    <m/>
    <m/>
    <m/>
    <m/>
    <m/>
    <m/>
    <x v="0"/>
    <x v="0"/>
    <m/>
  </r>
  <r>
    <s v=""/>
    <s v=" AS_0102_1015"/>
    <s v="Accelerator Systems Hardware/Software Staff Support - Q1 FY23"/>
    <s v="6.07.01.02"/>
    <x v="0"/>
    <d v="2022-10-03T00:00:00"/>
    <d v="2022-12-30T00:00:00"/>
    <s v="egolnar"/>
    <s v="tuozzolo"/>
    <n v="3707.4"/>
    <s v="EDIA"/>
    <s v="A"/>
    <s v="Labor"/>
    <s v="TEC"/>
    <m/>
    <s v="BNL"/>
    <s v="PED"/>
    <s v="PM"/>
    <x v="0"/>
    <m/>
    <m/>
    <m/>
    <m/>
    <m/>
    <m/>
    <m/>
    <n v="3707.4"/>
    <m/>
    <m/>
    <m/>
    <m/>
    <m/>
    <m/>
    <m/>
    <m/>
    <m/>
    <m/>
    <m/>
    <x v="0"/>
    <x v="0"/>
    <m/>
  </r>
  <r>
    <s v=""/>
    <s v=" E1008_11970"/>
    <s v="Electromagnetic Calorimetry - Barrel EMCal - Interface PCB and components (HV, anode, LED)"/>
    <s v="6.10.08"/>
    <x v="0"/>
    <d v="2025-12-10T00:00:00"/>
    <d v="2026-12-23T00:00:00"/>
    <s v="ewoolsey"/>
    <s v="fbarbosa"/>
    <n v="1264.92"/>
    <m/>
    <s v="C"/>
    <s v="Labor"/>
    <s v="TEC"/>
    <m/>
    <s v="JLAB"/>
    <s v="PED"/>
    <s v="DET"/>
    <x v="9"/>
    <m/>
    <m/>
    <m/>
    <m/>
    <m/>
    <m/>
    <m/>
    <m/>
    <m/>
    <m/>
    <n v="992.47"/>
    <n v="272.44"/>
    <m/>
    <m/>
    <m/>
    <m/>
    <m/>
    <m/>
    <m/>
    <x v="0"/>
    <x v="0"/>
    <m/>
  </r>
  <r>
    <s v=""/>
    <s v=" E1008_11990"/>
    <s v="Electromagnetic Calorimetry - Barrel EMCal - PCB assembly"/>
    <s v="6.10.08"/>
    <x v="0"/>
    <d v="2025-12-24T00:00:00"/>
    <d v="2027-01-08T00:00:00"/>
    <s v="ewoolsey"/>
    <s v="fbarbosa"/>
    <n v="1266.3699999999999"/>
    <m/>
    <s v="C"/>
    <s v="Labor"/>
    <s v="TEC"/>
    <m/>
    <s v="JLAB"/>
    <s v="PED"/>
    <s v="DET"/>
    <x v="9"/>
    <m/>
    <m/>
    <m/>
    <m/>
    <m/>
    <m/>
    <m/>
    <m/>
    <m/>
    <m/>
    <n v="944.9"/>
    <n v="321.45999999999998"/>
    <m/>
    <m/>
    <m/>
    <m/>
    <m/>
    <m/>
    <m/>
    <x v="0"/>
    <x v="0"/>
    <m/>
  </r>
  <r>
    <s v=""/>
    <s v=" E1008_12010"/>
    <s v="Electromagnetic Calorimetry - Barrel EMCal - Signal cable and connectors"/>
    <s v="6.10.08"/>
    <x v="0"/>
    <d v="2027-01-11T00:00:00"/>
    <d v="2027-06-02T00:00:00"/>
    <s v="ewoolsey"/>
    <s v="fbarbosa"/>
    <n v="1294.5"/>
    <m/>
    <s v="C"/>
    <s v="Labor"/>
    <s v="TEC"/>
    <m/>
    <s v="JLAB"/>
    <s v="PED"/>
    <s v="DET"/>
    <x v="9"/>
    <m/>
    <m/>
    <m/>
    <m/>
    <m/>
    <m/>
    <m/>
    <m/>
    <m/>
    <m/>
    <m/>
    <n v="1294.5"/>
    <m/>
    <m/>
    <m/>
    <m/>
    <m/>
    <m/>
    <m/>
    <x v="0"/>
    <x v="0"/>
    <m/>
  </r>
  <r>
    <s v=""/>
    <s v=" E1008_12030"/>
    <s v="Electromagnetic Calorimetry - Barrel EMCal - HV cable and connectors at detector"/>
    <s v="6.10.08"/>
    <x v="0"/>
    <d v="2027-01-11T00:00:00"/>
    <d v="2027-06-02T00:00:00"/>
    <s v="ewoolsey"/>
    <s v="fbarbosa"/>
    <n v="1294.5"/>
    <m/>
    <s v="C"/>
    <s v="Labor"/>
    <s v="TEC"/>
    <m/>
    <s v="JLAB"/>
    <s v="PED"/>
    <s v="DET"/>
    <x v="9"/>
    <m/>
    <m/>
    <m/>
    <m/>
    <m/>
    <m/>
    <m/>
    <m/>
    <m/>
    <m/>
    <m/>
    <n v="1294.5"/>
    <m/>
    <m/>
    <m/>
    <m/>
    <m/>
    <m/>
    <m/>
    <x v="0"/>
    <x v="0"/>
    <m/>
  </r>
  <r>
    <s v=""/>
    <s v=" E1008_12050"/>
    <s v="Electromagnetic Calorimetry - Barrel EMCal - Long signal cables"/>
    <s v="6.10.08"/>
    <x v="0"/>
    <d v="2027-01-11T00:00:00"/>
    <d v="2027-06-02T00:00:00"/>
    <s v="ewoolsey"/>
    <s v="fbarbosa"/>
    <n v="1294.5"/>
    <m/>
    <s v="C"/>
    <s v="Labor"/>
    <s v="TEC"/>
    <m/>
    <s v="JLAB"/>
    <s v="PED"/>
    <s v="DET"/>
    <x v="9"/>
    <m/>
    <m/>
    <m/>
    <m/>
    <m/>
    <m/>
    <m/>
    <m/>
    <m/>
    <m/>
    <m/>
    <n v="1294.5"/>
    <m/>
    <m/>
    <m/>
    <m/>
    <m/>
    <m/>
    <m/>
    <x v="0"/>
    <x v="0"/>
    <m/>
  </r>
  <r>
    <s v=""/>
    <s v=" E1008_12070"/>
    <s v="Electromagnetic Calorimetry - Barrel EMCal - Signal patch panel"/>
    <s v="6.10.08"/>
    <x v="0"/>
    <d v="2027-01-11T00:00:00"/>
    <d v="2027-06-02T00:00:00"/>
    <s v="ewoolsey"/>
    <s v="fbarbosa"/>
    <n v="1294.5"/>
    <m/>
    <s v="C"/>
    <s v="Labor"/>
    <s v="TEC"/>
    <m/>
    <s v="JLAB"/>
    <s v="PED"/>
    <s v="DET"/>
    <x v="9"/>
    <m/>
    <m/>
    <m/>
    <m/>
    <m/>
    <m/>
    <m/>
    <m/>
    <m/>
    <m/>
    <m/>
    <n v="1294.5"/>
    <m/>
    <m/>
    <m/>
    <m/>
    <m/>
    <m/>
    <m/>
    <x v="0"/>
    <x v="0"/>
    <m/>
  </r>
  <r>
    <s v=""/>
    <s v=" E1008_12090"/>
    <s v="Electromagnetic Calorimetry - Barrel EMCal - HV power patch panel"/>
    <s v="6.10.08"/>
    <x v="0"/>
    <d v="2027-06-03T00:00:00"/>
    <d v="2027-10-25T00:00:00"/>
    <s v="ewoolsey"/>
    <s v="fbarbosa"/>
    <n v="1300.71"/>
    <m/>
    <s v="C"/>
    <s v="Labor"/>
    <s v="TEC"/>
    <m/>
    <s v="JLAB"/>
    <s v="PED"/>
    <s v="DET"/>
    <x v="9"/>
    <m/>
    <m/>
    <m/>
    <m/>
    <m/>
    <m/>
    <m/>
    <m/>
    <m/>
    <m/>
    <m/>
    <n v="1092.5999999999999"/>
    <n v="208.11"/>
    <m/>
    <m/>
    <m/>
    <m/>
    <m/>
    <m/>
    <x v="0"/>
    <x v="0"/>
    <m/>
  </r>
  <r>
    <s v=""/>
    <s v=" E1008_12110"/>
    <s v="Electromagnetic Calorimetry - Barrel EMCal - Long power cables"/>
    <s v="6.10.08"/>
    <x v="0"/>
    <d v="2027-10-26T00:00:00"/>
    <d v="2028-03-22T00:00:00"/>
    <s v="ewoolsey"/>
    <s v="fbarbosa"/>
    <n v="1333.34"/>
    <m/>
    <s v="C"/>
    <s v="Labor"/>
    <s v="TEC"/>
    <m/>
    <s v="JLAB"/>
    <s v="PED"/>
    <s v="DET"/>
    <x v="9"/>
    <m/>
    <m/>
    <m/>
    <m/>
    <m/>
    <m/>
    <m/>
    <m/>
    <m/>
    <m/>
    <m/>
    <m/>
    <n v="1333.34"/>
    <m/>
    <m/>
    <m/>
    <m/>
    <m/>
    <m/>
    <x v="0"/>
    <x v="0"/>
    <m/>
  </r>
  <r>
    <s v=""/>
    <s v=" E1008_12130"/>
    <s v="Electromagnetic Calorimetry - Barrel EMCal - Power supply"/>
    <s v="6.10.08"/>
    <x v="0"/>
    <d v="2027-10-26T00:00:00"/>
    <d v="2028-03-22T00:00:00"/>
    <s v="ewoolsey"/>
    <s v="fbarbosa"/>
    <n v="1333.34"/>
    <m/>
    <s v="C"/>
    <s v="Labor"/>
    <s v="TEC"/>
    <m/>
    <s v="JLAB"/>
    <s v="PED"/>
    <s v="DET"/>
    <x v="9"/>
    <m/>
    <m/>
    <m/>
    <m/>
    <m/>
    <m/>
    <m/>
    <m/>
    <m/>
    <m/>
    <m/>
    <m/>
    <n v="1333.34"/>
    <m/>
    <m/>
    <m/>
    <m/>
    <m/>
    <m/>
    <x v="0"/>
    <x v="0"/>
    <m/>
  </r>
  <r>
    <s v=""/>
    <s v=" E1008_12150"/>
    <s v="Electromagnetic Calorimetry - Barrel EMCal - Power supply connection cable"/>
    <s v="6.10.08"/>
    <x v="0"/>
    <d v="2027-10-26T00:00:00"/>
    <d v="2028-03-22T00:00:00"/>
    <s v="ewoolsey"/>
    <s v="fbarbosa"/>
    <n v="1333.34"/>
    <m/>
    <s v="C"/>
    <s v="Labor"/>
    <s v="TEC"/>
    <m/>
    <s v="JLAB"/>
    <s v="PED"/>
    <s v="DET"/>
    <x v="9"/>
    <m/>
    <m/>
    <m/>
    <m/>
    <m/>
    <m/>
    <m/>
    <m/>
    <m/>
    <m/>
    <m/>
    <m/>
    <n v="1333.34"/>
    <m/>
    <m/>
    <m/>
    <m/>
    <m/>
    <m/>
    <x v="0"/>
    <x v="0"/>
    <m/>
  </r>
  <r>
    <s v=""/>
    <s v=" E1008_12170"/>
    <s v="Electromagnetic Calorimetry - Barrel EMCal - Fibers"/>
    <s v="6.10.08"/>
    <x v="0"/>
    <d v="2027-10-26T00:00:00"/>
    <d v="2028-03-22T00:00:00"/>
    <s v="ewoolsey"/>
    <s v="fbarbosa"/>
    <n v="1333.34"/>
    <m/>
    <s v="C"/>
    <s v="Labor"/>
    <s v="TEC"/>
    <m/>
    <s v="JLAB"/>
    <s v="PED"/>
    <s v="DET"/>
    <x v="9"/>
    <m/>
    <m/>
    <m/>
    <m/>
    <m/>
    <m/>
    <m/>
    <m/>
    <m/>
    <m/>
    <m/>
    <m/>
    <n v="1333.34"/>
    <m/>
    <m/>
    <m/>
    <m/>
    <m/>
    <m/>
    <x v="0"/>
    <x v="0"/>
    <m/>
  </r>
  <r>
    <s v=""/>
    <s v=" E1008_12900"/>
    <s v="Electromagnetic Calorimetry - Hadron Endcap EMCal - Interface PCB and components (HV, anode, LED) (In Kind)"/>
    <s v="6.10.08"/>
    <x v="0"/>
    <d v="2027-02-25T00:00:00"/>
    <d v="2027-07-16T00:00:00"/>
    <s v="ewoolsey"/>
    <s v="fbarbosa"/>
    <n v="6472.51"/>
    <m/>
    <s v="C"/>
    <s v="Labor"/>
    <s v="TEC"/>
    <m/>
    <s v="JLAB"/>
    <s v="PED"/>
    <s v="DET"/>
    <x v="9"/>
    <m/>
    <m/>
    <m/>
    <m/>
    <m/>
    <m/>
    <m/>
    <m/>
    <m/>
    <m/>
    <m/>
    <n v="6472.51"/>
    <m/>
    <m/>
    <m/>
    <m/>
    <m/>
    <m/>
    <m/>
    <x v="0"/>
    <x v="0"/>
    <m/>
  </r>
  <r>
    <s v=""/>
    <s v=" E1008_12910"/>
    <s v="Electromagnetic Calorimetry - Hadron Endcap EMCal - PCB assembly (In Kind)"/>
    <s v="6.10.08"/>
    <x v="0"/>
    <d v="2027-02-25T00:00:00"/>
    <d v="2027-07-16T00:00:00"/>
    <s v="ewoolsey"/>
    <s v="fbarbosa"/>
    <n v="6472.51"/>
    <m/>
    <s v="C"/>
    <s v="Labor"/>
    <s v="TEC"/>
    <m/>
    <s v="JLAB"/>
    <s v="PED"/>
    <s v="DET"/>
    <x v="9"/>
    <m/>
    <m/>
    <m/>
    <m/>
    <m/>
    <m/>
    <m/>
    <m/>
    <m/>
    <m/>
    <m/>
    <n v="6472.51"/>
    <m/>
    <m/>
    <m/>
    <m/>
    <m/>
    <m/>
    <m/>
    <x v="0"/>
    <x v="0"/>
    <m/>
  </r>
  <r>
    <s v=""/>
    <s v=" E1008_12920"/>
    <s v="Electromagnetic Calorimetry - Hadron Endcap EMCal - Signal cable and connectors (In Kind)"/>
    <s v="6.10.08"/>
    <x v="0"/>
    <d v="2027-02-25T00:00:00"/>
    <d v="2027-07-16T00:00:00"/>
    <s v="ewoolsey"/>
    <s v="fbarbosa"/>
    <n v="6472.51"/>
    <m/>
    <s v="C"/>
    <s v="Labor"/>
    <s v="TEC"/>
    <m/>
    <s v="JLAB"/>
    <s v="PED"/>
    <s v="DET"/>
    <x v="9"/>
    <m/>
    <m/>
    <m/>
    <m/>
    <m/>
    <m/>
    <m/>
    <m/>
    <m/>
    <m/>
    <m/>
    <n v="6472.51"/>
    <m/>
    <m/>
    <m/>
    <m/>
    <m/>
    <m/>
    <m/>
    <x v="0"/>
    <x v="0"/>
    <m/>
  </r>
  <r>
    <s v=""/>
    <s v=" E1008_12940"/>
    <s v="Electromagnetic Calorimetry - Hadron Endcap EMCal - Long signal cables (In Kind)"/>
    <s v="6.10.08"/>
    <x v="0"/>
    <d v="2027-02-25T00:00:00"/>
    <d v="2027-07-16T00:00:00"/>
    <s v="ewoolsey"/>
    <s v="fbarbosa"/>
    <n v="6472.51"/>
    <m/>
    <s v="C"/>
    <s v="Labor"/>
    <s v="TEC"/>
    <m/>
    <s v="JLAB"/>
    <s v="PED"/>
    <s v="DET"/>
    <x v="9"/>
    <m/>
    <m/>
    <m/>
    <m/>
    <m/>
    <m/>
    <m/>
    <m/>
    <m/>
    <m/>
    <m/>
    <n v="6472.51"/>
    <m/>
    <m/>
    <m/>
    <m/>
    <m/>
    <m/>
    <m/>
    <x v="0"/>
    <x v="0"/>
    <m/>
  </r>
  <r>
    <s v=""/>
    <s v=" E1008_12950"/>
    <s v="Electromagnetic Calorimetry - Hadron Endcap EMCal - Signal patch panel (In Kind)"/>
    <s v="6.10.08"/>
    <x v="0"/>
    <d v="2027-02-25T00:00:00"/>
    <d v="2027-07-16T00:00:00"/>
    <s v="ewoolsey"/>
    <s v="fbarbosa"/>
    <n v="6472.51"/>
    <m/>
    <s v="C"/>
    <s v="Labor"/>
    <s v="TEC"/>
    <m/>
    <s v="JLAB"/>
    <s v="PED"/>
    <s v="DET"/>
    <x v="9"/>
    <m/>
    <m/>
    <m/>
    <m/>
    <m/>
    <m/>
    <m/>
    <m/>
    <m/>
    <m/>
    <m/>
    <n v="6472.51"/>
    <m/>
    <m/>
    <m/>
    <m/>
    <m/>
    <m/>
    <m/>
    <x v="0"/>
    <x v="0"/>
    <m/>
  </r>
  <r>
    <s v=""/>
    <s v=" E1008_12960"/>
    <s v="Electromagnetic Calorimetry - Hadron Endcap EMCal - HV power patch panel (In Kind)"/>
    <s v="6.10.08"/>
    <x v="0"/>
    <d v="2027-02-25T00:00:00"/>
    <d v="2027-07-16T00:00:00"/>
    <s v="ewoolsey"/>
    <s v="fbarbosa"/>
    <n v="6472.51"/>
    <m/>
    <s v="C"/>
    <s v="Labor"/>
    <s v="TEC"/>
    <m/>
    <s v="JLAB"/>
    <s v="PED"/>
    <s v="DET"/>
    <x v="9"/>
    <m/>
    <m/>
    <m/>
    <m/>
    <m/>
    <m/>
    <m/>
    <m/>
    <m/>
    <m/>
    <m/>
    <n v="6472.51"/>
    <m/>
    <m/>
    <m/>
    <m/>
    <m/>
    <m/>
    <m/>
    <x v="0"/>
    <x v="0"/>
    <m/>
  </r>
  <r>
    <s v=""/>
    <s v=" E1008_12970"/>
    <s v="Electromagnetic Calorimetry - Hadron Endcap EMCal - Long power cables (In Kind)"/>
    <s v="6.10.08"/>
    <x v="0"/>
    <d v="2027-02-25T00:00:00"/>
    <d v="2027-07-16T00:00:00"/>
    <s v="ewoolsey"/>
    <s v="fbarbosa"/>
    <n v="6472.51"/>
    <m/>
    <s v="C"/>
    <s v="Labor"/>
    <s v="TEC"/>
    <m/>
    <s v="JLAB"/>
    <s v="PED"/>
    <s v="DET"/>
    <x v="9"/>
    <m/>
    <m/>
    <m/>
    <m/>
    <m/>
    <m/>
    <m/>
    <m/>
    <m/>
    <m/>
    <m/>
    <n v="6472.51"/>
    <m/>
    <m/>
    <m/>
    <m/>
    <m/>
    <m/>
    <m/>
    <x v="0"/>
    <x v="0"/>
    <m/>
  </r>
  <r>
    <s v=""/>
    <s v=" E1008_12980"/>
    <s v="Electromagnetic Calorimetry - Hadron Endcap EMCal - Power supply (In Kind)"/>
    <s v="6.10.08"/>
    <x v="0"/>
    <d v="2027-02-25T00:00:00"/>
    <d v="2027-07-16T00:00:00"/>
    <s v="ewoolsey"/>
    <s v="fbarbosa"/>
    <n v="6472.51"/>
    <m/>
    <s v="C"/>
    <s v="Labor"/>
    <s v="TEC"/>
    <m/>
    <s v="JLAB"/>
    <s v="PED"/>
    <s v="DET"/>
    <x v="9"/>
    <m/>
    <m/>
    <m/>
    <m/>
    <m/>
    <m/>
    <m/>
    <m/>
    <m/>
    <m/>
    <m/>
    <n v="6472.51"/>
    <m/>
    <m/>
    <m/>
    <m/>
    <m/>
    <m/>
    <m/>
    <x v="0"/>
    <x v="0"/>
    <m/>
  </r>
  <r>
    <s v=""/>
    <s v=" E1008_12990"/>
    <s v="Electromagnetic Calorimetry - Hadron Endcap EMCal - Power supply connection cable (In Kind)"/>
    <s v="6.10.08"/>
    <x v="0"/>
    <d v="2027-02-25T00:00:00"/>
    <d v="2027-07-16T00:00:00"/>
    <s v="ewoolsey"/>
    <s v="fbarbosa"/>
    <n v="6472.51"/>
    <m/>
    <s v="C"/>
    <s v="Labor"/>
    <s v="TEC"/>
    <m/>
    <s v="JLAB"/>
    <s v="PED"/>
    <s v="DET"/>
    <x v="9"/>
    <m/>
    <m/>
    <m/>
    <m/>
    <m/>
    <m/>
    <m/>
    <m/>
    <m/>
    <m/>
    <m/>
    <n v="6472.51"/>
    <m/>
    <m/>
    <m/>
    <m/>
    <m/>
    <m/>
    <m/>
    <x v="0"/>
    <x v="0"/>
    <m/>
  </r>
  <r>
    <s v=""/>
    <s v=" E1008_13010"/>
    <s v="Electromagnetic Calorimetry - Hadron Endcap EMCal - Fibers (In Kind)"/>
    <s v="6.10.08"/>
    <x v="0"/>
    <d v="2027-02-25T00:00:00"/>
    <d v="2027-07-16T00:00:00"/>
    <s v="ewoolsey"/>
    <s v="fbarbosa"/>
    <n v="6472.51"/>
    <m/>
    <s v="C"/>
    <s v="Labor"/>
    <s v="TEC"/>
    <m/>
    <s v="JLAB"/>
    <s v="PED"/>
    <s v="DET"/>
    <x v="9"/>
    <m/>
    <m/>
    <m/>
    <m/>
    <m/>
    <m/>
    <m/>
    <m/>
    <m/>
    <m/>
    <m/>
    <n v="6472.51"/>
    <m/>
    <m/>
    <m/>
    <m/>
    <m/>
    <m/>
    <m/>
    <x v="0"/>
    <x v="0"/>
    <m/>
  </r>
  <r>
    <s v=""/>
    <s v=" E1008_12930"/>
    <s v="Electromagnetic Calorimetry - Hadron Endcap EMCal - HV cable and connectors at detector (In Kind)"/>
    <s v="6.10.08"/>
    <x v="0"/>
    <d v="2027-02-25T00:00:00"/>
    <d v="2027-07-16T00:00:00"/>
    <s v="ewoolsey"/>
    <s v="fbarbosa"/>
    <n v="6472.51"/>
    <m/>
    <s v="C"/>
    <s v="Labor"/>
    <s v="TEC"/>
    <m/>
    <s v="JLAB"/>
    <s v="PED"/>
    <s v="DET"/>
    <x v="9"/>
    <m/>
    <m/>
    <m/>
    <m/>
    <m/>
    <m/>
    <m/>
    <m/>
    <m/>
    <m/>
    <m/>
    <n v="6472.51"/>
    <m/>
    <m/>
    <m/>
    <m/>
    <m/>
    <m/>
    <m/>
    <x v="0"/>
    <x v="0"/>
    <m/>
  </r>
  <r>
    <s v=""/>
    <s v=" E1008_13710"/>
    <s v="Hadronic Calorimetry - Hadron Endcap HCal - Interface PCB and components (HV, anode, LED)"/>
    <s v="6.10.08"/>
    <x v="0"/>
    <d v="2027-09-22T00:00:00"/>
    <d v="2028-10-04T00:00:00"/>
    <s v="ewoolsey"/>
    <s v="fbarbosa"/>
    <n v="6663.76"/>
    <m/>
    <s v="C"/>
    <s v="Labor"/>
    <s v="TEC"/>
    <m/>
    <s v="JLAB"/>
    <s v="PED"/>
    <s v="DET"/>
    <x v="9"/>
    <m/>
    <m/>
    <m/>
    <m/>
    <m/>
    <m/>
    <m/>
    <m/>
    <m/>
    <m/>
    <m/>
    <n v="179.41"/>
    <n v="6407.46"/>
    <n v="76.89"/>
    <m/>
    <m/>
    <m/>
    <m/>
    <m/>
    <x v="0"/>
    <x v="0"/>
    <m/>
  </r>
  <r>
    <s v=""/>
    <s v=" E1008_13730"/>
    <s v="Hadronic Calorimetry - Hadron Endcap HCal - PCB assembly"/>
    <s v="6.10.08"/>
    <x v="0"/>
    <d v="2025-11-25T00:00:00"/>
    <d v="2026-12-10T00:00:00"/>
    <s v="ewoolsey"/>
    <s v="fbarbosa"/>
    <n v="6318.07"/>
    <m/>
    <s v="C"/>
    <s v="Labor"/>
    <s v="TEC"/>
    <m/>
    <s v="JLAB"/>
    <s v="PED"/>
    <s v="DET"/>
    <x v="9"/>
    <m/>
    <m/>
    <m/>
    <m/>
    <m/>
    <m/>
    <m/>
    <m/>
    <m/>
    <m/>
    <n v="5175.95"/>
    <n v="1142.1099999999999"/>
    <m/>
    <m/>
    <m/>
    <m/>
    <m/>
    <m/>
    <m/>
    <x v="0"/>
    <x v="0"/>
    <m/>
  </r>
  <r>
    <s v=""/>
    <s v=" E1008_13750"/>
    <s v="Hadronic Calorimetry - Hadron Endcap HCal - Signal cable and connectors"/>
    <s v="6.10.08"/>
    <x v="0"/>
    <d v="2023-01-03T00:00:00"/>
    <d v="2024-01-17T00:00:00"/>
    <s v="ewoolsey"/>
    <s v="fbarbosa"/>
    <n v="5797.85"/>
    <m/>
    <s v="C"/>
    <s v="Labor"/>
    <s v="TEC"/>
    <m/>
    <s v="JLAB"/>
    <s v="PED"/>
    <s v="DET"/>
    <x v="9"/>
    <m/>
    <m/>
    <m/>
    <m/>
    <m/>
    <m/>
    <m/>
    <n v="4214.59"/>
    <n v="1583.26"/>
    <m/>
    <m/>
    <m/>
    <m/>
    <m/>
    <m/>
    <m/>
    <m/>
    <m/>
    <m/>
    <x v="0"/>
    <x v="0"/>
    <m/>
  </r>
  <r>
    <s v=""/>
    <s v=" E1008_13770"/>
    <s v="Hadronic Calorimetry - Hadron Endcap HCal - HV cable and connectors at detector"/>
    <s v="6.10.08"/>
    <x v="0"/>
    <d v="2027-10-18T00:00:00"/>
    <d v="2028-10-30T00:00:00"/>
    <s v="ewoolsey"/>
    <s v="fbarbosa"/>
    <n v="6682.07"/>
    <m/>
    <s v="C"/>
    <s v="Labor"/>
    <s v="TEC"/>
    <m/>
    <s v="JLAB"/>
    <s v="PED"/>
    <s v="DET"/>
    <x v="9"/>
    <m/>
    <m/>
    <m/>
    <m/>
    <m/>
    <m/>
    <m/>
    <m/>
    <m/>
    <m/>
    <m/>
    <m/>
    <n v="6168.06"/>
    <n v="514"/>
    <m/>
    <m/>
    <m/>
    <m/>
    <m/>
    <x v="0"/>
    <x v="0"/>
    <m/>
  </r>
  <r>
    <s v=""/>
    <s v=" E1008_13790"/>
    <s v="Hadronic Calorimetry - Hadron Endcap HCal - Long signal cables"/>
    <s v="6.10.08"/>
    <x v="0"/>
    <d v="2027-11-18T00:00:00"/>
    <d v="2028-04-13T00:00:00"/>
    <s v="ewoolsey"/>
    <s v="fbarbosa"/>
    <n v="6666.68"/>
    <m/>
    <s v="C"/>
    <s v="Labor"/>
    <s v="TEC"/>
    <m/>
    <s v="JLAB"/>
    <s v="PED"/>
    <s v="DET"/>
    <x v="9"/>
    <m/>
    <m/>
    <m/>
    <m/>
    <m/>
    <m/>
    <m/>
    <m/>
    <m/>
    <m/>
    <m/>
    <m/>
    <n v="6666.68"/>
    <m/>
    <m/>
    <m/>
    <m/>
    <m/>
    <m/>
    <x v="0"/>
    <x v="0"/>
    <m/>
  </r>
  <r>
    <s v=""/>
    <s v=" E1008_13810"/>
    <s v="Hadronic Calorimetry - Hadron Endcap HCal - Signal patch panel"/>
    <s v="6.10.08"/>
    <x v="0"/>
    <d v="2027-07-12T00:00:00"/>
    <d v="2027-12-03T00:00:00"/>
    <s v="ewoolsey"/>
    <s v="fbarbosa"/>
    <n v="6554.06"/>
    <m/>
    <s v="C"/>
    <s v="Labor"/>
    <s v="TEC"/>
    <m/>
    <s v="JLAB"/>
    <s v="PED"/>
    <s v="DET"/>
    <x v="9"/>
    <m/>
    <m/>
    <m/>
    <m/>
    <m/>
    <m/>
    <m/>
    <m/>
    <m/>
    <m/>
    <m/>
    <n v="3801.36"/>
    <n v="2752.71"/>
    <m/>
    <m/>
    <m/>
    <m/>
    <m/>
    <m/>
    <x v="0"/>
    <x v="0"/>
    <m/>
  </r>
  <r>
    <s v=""/>
    <s v=" E1008_13830"/>
    <s v="Hadronic Calorimetry - Hadron Endcap HCal - HV power patch panel"/>
    <s v="6.10.08"/>
    <x v="0"/>
    <d v="2026-12-04T00:00:00"/>
    <d v="2027-04-28T00:00:00"/>
    <s v="ewoolsey"/>
    <s v="fbarbosa"/>
    <n v="6472.51"/>
    <m/>
    <s v="C"/>
    <s v="Labor"/>
    <s v="TEC"/>
    <m/>
    <s v="JLAB"/>
    <s v="PED"/>
    <s v="DET"/>
    <x v="9"/>
    <m/>
    <m/>
    <m/>
    <m/>
    <m/>
    <m/>
    <m/>
    <m/>
    <m/>
    <m/>
    <m/>
    <n v="6472.51"/>
    <m/>
    <m/>
    <m/>
    <m/>
    <m/>
    <m/>
    <m/>
    <x v="0"/>
    <x v="0"/>
    <m/>
  </r>
  <r>
    <s v=""/>
    <s v=" E1008_13850"/>
    <s v="Hadronic Calorimetry - Hadron Endcap HCal - Long power cables"/>
    <s v="6.10.08"/>
    <x v="0"/>
    <d v="2027-11-18T00:00:00"/>
    <d v="2028-04-13T00:00:00"/>
    <s v="ewoolsey"/>
    <s v="fbarbosa"/>
    <n v="6666.68"/>
    <m/>
    <s v="C"/>
    <s v="Labor"/>
    <s v="TEC"/>
    <m/>
    <s v="JLAB"/>
    <s v="PED"/>
    <s v="DET"/>
    <x v="9"/>
    <m/>
    <m/>
    <m/>
    <m/>
    <m/>
    <m/>
    <m/>
    <m/>
    <m/>
    <m/>
    <m/>
    <m/>
    <n v="6666.68"/>
    <m/>
    <m/>
    <m/>
    <m/>
    <m/>
    <m/>
    <x v="0"/>
    <x v="0"/>
    <m/>
  </r>
  <r>
    <s v=""/>
    <s v=" E1008_13870"/>
    <s v="Hadronic Calorimetry - Hadron Endcap HCal - Power supply"/>
    <s v="6.10.08"/>
    <x v="0"/>
    <d v="2027-07-09T00:00:00"/>
    <d v="2027-12-02T00:00:00"/>
    <s v="ewoolsey"/>
    <s v="fbarbosa"/>
    <n v="6552.12"/>
    <m/>
    <s v="C"/>
    <s v="Labor"/>
    <s v="TEC"/>
    <m/>
    <s v="JLAB"/>
    <s v="PED"/>
    <s v="DET"/>
    <x v="9"/>
    <m/>
    <m/>
    <m/>
    <m/>
    <m/>
    <m/>
    <m/>
    <m/>
    <m/>
    <m/>
    <m/>
    <n v="3865.75"/>
    <n v="2686.37"/>
    <m/>
    <m/>
    <m/>
    <m/>
    <m/>
    <m/>
    <x v="0"/>
    <x v="0"/>
    <m/>
  </r>
  <r>
    <s v=""/>
    <s v=" E1008_13890"/>
    <s v="Hadronic Calorimetry - Hadron Endcap HCal - Power supply connection cable"/>
    <s v="6.10.08"/>
    <x v="0"/>
    <d v="2027-11-18T00:00:00"/>
    <d v="2028-04-13T00:00:00"/>
    <s v="ewoolsey"/>
    <s v="fbarbosa"/>
    <n v="6666.68"/>
    <m/>
    <s v="C"/>
    <s v="Labor"/>
    <s v="TEC"/>
    <m/>
    <s v="JLAB"/>
    <s v="PED"/>
    <s v="DET"/>
    <x v="9"/>
    <m/>
    <m/>
    <m/>
    <m/>
    <m/>
    <m/>
    <m/>
    <m/>
    <m/>
    <m/>
    <m/>
    <m/>
    <n v="6666.68"/>
    <m/>
    <m/>
    <m/>
    <m/>
    <m/>
    <m/>
    <x v="0"/>
    <x v="0"/>
    <m/>
  </r>
  <r>
    <s v=""/>
    <s v=" DE_0200_1632"/>
    <s v="eRD105 - Catholic University - Scintillating Glasses - FY22"/>
    <s v="6.10.02"/>
    <x v="0"/>
    <d v="2022-10-03T00:00:00"/>
    <d v="2023-07-06T00:00:00"/>
    <s v="ewoolsey"/>
    <s v="rent"/>
    <n v="20467.509999999998"/>
    <s v="CON"/>
    <s v="C"/>
    <s v="Nonlabor"/>
    <s v="OPC"/>
    <m/>
    <s v="JLAB"/>
    <s v="R&amp;D"/>
    <s v="DET"/>
    <x v="3"/>
    <s v="S.P006"/>
    <m/>
    <m/>
    <m/>
    <m/>
    <m/>
    <m/>
    <n v="20467.509999999998"/>
    <m/>
    <m/>
    <m/>
    <m/>
    <m/>
    <m/>
    <m/>
    <m/>
    <m/>
    <m/>
    <m/>
    <x v="0"/>
    <x v="0"/>
    <m/>
  </r>
  <r>
    <s v=""/>
    <s v=" EJ_0205_2020"/>
    <s v="RCS BPM Pick-up -Button Procurement - Vendor Support by BNL"/>
    <s v="6.03.02.05.01"/>
    <x v="0"/>
    <d v="2025-03-03T00:00:00"/>
    <d v="2025-08-07T00:00:00"/>
    <s v="mahmed"/>
    <s v="gassner"/>
    <n v="13651.99"/>
    <s v="CON"/>
    <s v="C"/>
    <s v="Labor"/>
    <s v="TEC"/>
    <m/>
    <s v="BNL"/>
    <s v="Const"/>
    <s v="INS"/>
    <x v="9"/>
    <s v="S.P136"/>
    <s v="APP00168"/>
    <m/>
    <m/>
    <m/>
    <m/>
    <m/>
    <m/>
    <m/>
    <n v="13651.99"/>
    <m/>
    <m/>
    <m/>
    <m/>
    <m/>
    <m/>
    <m/>
    <m/>
    <m/>
    <x v="0"/>
    <x v="0"/>
    <m/>
  </r>
  <r>
    <s v=""/>
    <s v=" DE_0200_1637"/>
    <s v="eRD108 - Florida Institute of Technology - Micro Patter Gaseous Detectors (MPGDs) - FY22"/>
    <s v="6.10.02"/>
    <x v="0"/>
    <d v="2022-10-03T00:00:00"/>
    <d v="2023-05-09T00:00:00"/>
    <s v="ewoolsey"/>
    <s v="rent"/>
    <n v="27899.26"/>
    <s v="CON"/>
    <s v="C"/>
    <s v="Nonlabor"/>
    <s v="OPC"/>
    <m/>
    <s v="JLAB"/>
    <s v="R&amp;D"/>
    <s v="DET"/>
    <x v="3"/>
    <s v="S.P006"/>
    <m/>
    <m/>
    <m/>
    <m/>
    <m/>
    <m/>
    <n v="27899.26"/>
    <m/>
    <m/>
    <m/>
    <m/>
    <m/>
    <m/>
    <m/>
    <m/>
    <m/>
    <m/>
    <m/>
    <x v="0"/>
    <x v="0"/>
    <m/>
  </r>
  <r>
    <s v=""/>
    <s v=" DE_0200_1639"/>
    <s v="eRD108 - Temple University - Micro Patter Gaseous Detectors (MPGDs) - FY22"/>
    <s v="6.10.02"/>
    <x v="0"/>
    <d v="2022-10-03T00:00:00"/>
    <d v="2023-05-09T00:00:00"/>
    <s v="ewoolsey"/>
    <s v="rent"/>
    <n v="20568.310000000001"/>
    <s v="CON"/>
    <s v="C"/>
    <s v="Nonlabor"/>
    <s v="OPC"/>
    <m/>
    <s v="JLAB"/>
    <s v="R&amp;D"/>
    <s v="DET"/>
    <x v="3"/>
    <s v="S.P006"/>
    <m/>
    <m/>
    <m/>
    <m/>
    <m/>
    <m/>
    <n v="20568.310000000001"/>
    <m/>
    <m/>
    <m/>
    <m/>
    <m/>
    <m/>
    <m/>
    <m/>
    <m/>
    <m/>
    <m/>
    <x v="0"/>
    <x v="0"/>
    <m/>
  </r>
  <r>
    <s v=""/>
    <s v=" DE_0200_1634"/>
    <s v="eRD105 - Kansas University - Scintillating Glasses - FY22"/>
    <s v="6.10.02"/>
    <x v="0"/>
    <d v="2022-10-03T00:00:00"/>
    <d v="2023-07-13T00:00:00"/>
    <s v="ewoolsey"/>
    <s v="rent"/>
    <n v="18176.73"/>
    <s v="CON"/>
    <s v="C"/>
    <s v="Nonlabor"/>
    <s v="OPC"/>
    <m/>
    <s v="JLAB"/>
    <s v="R&amp;D"/>
    <s v="DET"/>
    <x v="3"/>
    <s v="S.P006"/>
    <m/>
    <m/>
    <m/>
    <m/>
    <m/>
    <m/>
    <n v="18176.73"/>
    <m/>
    <m/>
    <m/>
    <m/>
    <m/>
    <m/>
    <m/>
    <m/>
    <m/>
    <m/>
    <m/>
    <x v="0"/>
    <x v="0"/>
    <m/>
  </r>
  <r>
    <s v=""/>
    <s v=" DE_0200_1641"/>
    <s v="eRD108 - Saclay, France - Micro Patter Gaseous Detectors (MPGDs) - FY22"/>
    <s v="6.10.02"/>
    <x v="0"/>
    <d v="2022-10-03T00:00:00"/>
    <d v="2023-07-13T00:00:00"/>
    <s v="ewoolsey"/>
    <s v="rent"/>
    <n v="10956.55"/>
    <s v="CON"/>
    <s v="C"/>
    <s v="Nonlabor"/>
    <s v="OPC"/>
    <m/>
    <s v="JLAB"/>
    <s v="R&amp;D"/>
    <s v="DET"/>
    <x v="3"/>
    <s v="S.P006"/>
    <m/>
    <m/>
    <m/>
    <m/>
    <m/>
    <m/>
    <n v="10956.55"/>
    <m/>
    <m/>
    <m/>
    <m/>
    <m/>
    <m/>
    <m/>
    <m/>
    <m/>
    <m/>
    <m/>
    <x v="0"/>
    <x v="0"/>
    <m/>
  </r>
  <r>
    <s v=""/>
    <s v=" DE_0200_1645"/>
    <s v="eRD108 - AANL/Armenia Contracts- Micro Patter Gaseous Detectors (MPGDs) - FY22"/>
    <s v="6.10.02"/>
    <x v="0"/>
    <d v="2022-10-03T00:00:00"/>
    <d v="2023-07-13T00:00:00"/>
    <s v="ewoolsey"/>
    <s v="rent"/>
    <n v="13487.71"/>
    <s v="CON"/>
    <s v="C"/>
    <s v="Nonlabor"/>
    <s v="OPC"/>
    <m/>
    <s v="JLAB"/>
    <s v="R&amp;D"/>
    <s v="DET"/>
    <x v="3"/>
    <s v="S.P006"/>
    <m/>
    <m/>
    <m/>
    <m/>
    <m/>
    <m/>
    <n v="13487.71"/>
    <m/>
    <m/>
    <m/>
    <m/>
    <m/>
    <m/>
    <m/>
    <m/>
    <m/>
    <m/>
    <m/>
    <x v="0"/>
    <x v="0"/>
    <m/>
  </r>
  <r>
    <s v=""/>
    <s v=" E1008_17555"/>
    <s v="RCV: Electronics &amp; Readout Assembly - Procurement - PID - Barrel PID - hpDIRC"/>
    <s v="6.10.08"/>
    <x v="0"/>
    <d v="2026-08-26T00:00:00"/>
    <d v="2026-08-26T00:00:00"/>
    <s v="ewoolsey"/>
    <s v="fbarbosa"/>
    <n v="12104.45"/>
    <m/>
    <s v="C"/>
    <s v="Nonlabor"/>
    <s v="TEC"/>
    <m/>
    <s v="JLAB"/>
    <s v="PED"/>
    <s v="DET"/>
    <x v="9"/>
    <s v="B"/>
    <m/>
    <m/>
    <m/>
    <m/>
    <m/>
    <m/>
    <m/>
    <m/>
    <m/>
    <n v="12104.45"/>
    <m/>
    <m/>
    <m/>
    <m/>
    <m/>
    <m/>
    <m/>
    <m/>
    <x v="0"/>
    <x v="0"/>
    <m/>
  </r>
  <r>
    <s v=""/>
    <s v=" DE_0200_1655"/>
    <s v="eRD108 - JLab Labor- Micro Patter Gaseous Detectors (MPGDs) - FY22"/>
    <s v="6.10.02"/>
    <x v="0"/>
    <d v="2022-07-28T00:00:00"/>
    <d v="2022-09-30T00:00:00"/>
    <s v="ewoolsey"/>
    <s v="rent"/>
    <n v="0"/>
    <s v="CON"/>
    <s v="C"/>
    <s v="Labor"/>
    <s v="OPC"/>
    <m/>
    <s v="JLAB"/>
    <s v="R&amp;D"/>
    <s v="DET"/>
    <x v="3"/>
    <s v="S.P112"/>
    <m/>
    <m/>
    <m/>
    <m/>
    <m/>
    <m/>
    <m/>
    <m/>
    <m/>
    <m/>
    <m/>
    <m/>
    <m/>
    <m/>
    <m/>
    <m/>
    <m/>
    <m/>
    <x v="0"/>
    <x v="0"/>
    <m/>
  </r>
  <r>
    <s v=""/>
    <s v=" DE_0200_1650"/>
    <s v="eRD108 - NOT YET AWARDED- Varioius - FY22"/>
    <s v="6.10.02"/>
    <x v="0"/>
    <d v="2022-10-03T00:00:00"/>
    <d v="2023-07-13T00:00:00"/>
    <s v="ewoolsey"/>
    <s v="rent"/>
    <n v="118329.83"/>
    <s v="CON"/>
    <s v="C"/>
    <s v="Nonlabor"/>
    <s v="OPC"/>
    <m/>
    <s v="JLAB"/>
    <s v="R&amp;D"/>
    <s v="DET"/>
    <x v="3"/>
    <s v="S.P006"/>
    <m/>
    <m/>
    <m/>
    <m/>
    <m/>
    <m/>
    <n v="118329.83"/>
    <m/>
    <m/>
    <m/>
    <m/>
    <m/>
    <m/>
    <m/>
    <m/>
    <m/>
    <m/>
    <m/>
    <x v="0"/>
    <x v="0"/>
    <m/>
  </r>
  <r>
    <s v=""/>
    <s v=" EJ_0205_1765"/>
    <s v="RCS BPM System Misc Materials - Vendor Support by BNL"/>
    <s v="6.03.02.05.01"/>
    <x v="0"/>
    <d v="2026-08-10T00:00:00"/>
    <d v="2027-08-09T00:00:00"/>
    <s v="mahmed"/>
    <s v="gassner"/>
    <n v="14551.16"/>
    <s v="CON"/>
    <s v="C"/>
    <s v="Labor"/>
    <s v="TEC"/>
    <m/>
    <s v="BNL"/>
    <s v="Const"/>
    <s v="INS"/>
    <x v="9"/>
    <s v="S.P138"/>
    <s v="APP00166"/>
    <m/>
    <m/>
    <m/>
    <m/>
    <m/>
    <m/>
    <m/>
    <m/>
    <n v="2153.5700000000002"/>
    <n v="12397.58"/>
    <m/>
    <m/>
    <m/>
    <m/>
    <m/>
    <m/>
    <m/>
    <x v="0"/>
    <x v="0"/>
    <m/>
  </r>
  <r>
    <s v=""/>
    <s v=" EJ_0205_1785"/>
    <s v="RCS BPM System Misc Materials - Test and Final Acceptance"/>
    <s v="6.03.02.05.01"/>
    <x v="0"/>
    <d v="2027-08-11T00:00:00"/>
    <d v="2027-08-24T00:00:00"/>
    <s v="mahmed"/>
    <s v="gassner"/>
    <n v="14624.35"/>
    <s v="CON"/>
    <s v="C"/>
    <s v="Labor"/>
    <s v="TEC"/>
    <m/>
    <s v="BNL"/>
    <s v="Const"/>
    <s v="INS"/>
    <x v="8"/>
    <s v="S.P138"/>
    <s v="APP00166"/>
    <m/>
    <m/>
    <m/>
    <m/>
    <m/>
    <m/>
    <m/>
    <m/>
    <m/>
    <n v="14624.35"/>
    <m/>
    <m/>
    <m/>
    <m/>
    <m/>
    <m/>
    <m/>
    <x v="0"/>
    <x v="0"/>
    <m/>
  </r>
  <r>
    <s v=""/>
    <s v=" EJ_0205_3175"/>
    <s v="RCS Current and Charge Monitors - DCCT Material - Vendor Support by BNL"/>
    <s v="6.03.02.05.02"/>
    <x v="0"/>
    <d v="2027-06-10T00:00:00"/>
    <d v="2028-03-29T00:00:00"/>
    <s v="mahmed"/>
    <s v="gassner"/>
    <n v="14934.02"/>
    <s v="CON"/>
    <s v="C"/>
    <s v="Labor"/>
    <s v="TEC"/>
    <m/>
    <s v="BNL"/>
    <s v="Const"/>
    <s v="INS"/>
    <x v="9"/>
    <s v="P.S067"/>
    <m/>
    <m/>
    <m/>
    <m/>
    <m/>
    <m/>
    <m/>
    <m/>
    <m/>
    <m/>
    <n v="5898.94"/>
    <n v="9035.08"/>
    <m/>
    <m/>
    <m/>
    <m/>
    <m/>
    <m/>
    <x v="0"/>
    <x v="0"/>
    <m/>
  </r>
  <r>
    <s v=""/>
    <s v=" EJ_0205_8410"/>
    <s v="RCS Current and Charge Monitors - FCT Material -  Vendor Support by BNL"/>
    <s v="6.03.02.05.02"/>
    <x v="0"/>
    <d v="2026-09-15T00:00:00"/>
    <d v="2027-07-02T00:00:00"/>
    <s v="mahmed"/>
    <s v="gassner"/>
    <n v="14594.68"/>
    <s v="CON"/>
    <s v="C"/>
    <s v="Labor"/>
    <s v="TEC"/>
    <m/>
    <s v="BNL"/>
    <s v="Const"/>
    <s v="INS"/>
    <x v="9"/>
    <s v="P.S170"/>
    <m/>
    <m/>
    <m/>
    <m/>
    <m/>
    <m/>
    <m/>
    <m/>
    <m/>
    <n v="875.68"/>
    <n v="13718.99"/>
    <m/>
    <m/>
    <m/>
    <m/>
    <m/>
    <m/>
    <m/>
    <x v="0"/>
    <x v="0"/>
    <m/>
  </r>
  <r>
    <s v=""/>
    <s v=" EJ_0205_8480"/>
    <s v="RCS Tune Monitor - Construction - Non Labor -  Vendor Support by BNL"/>
    <s v="6.03.02.05.03"/>
    <x v="0"/>
    <d v="2025-12-10T00:00:00"/>
    <d v="2027-02-23T00:00:00"/>
    <s v="mahmed"/>
    <s v="gassner"/>
    <n v="14288.06"/>
    <s v="CON"/>
    <s v="C"/>
    <s v="Labor"/>
    <s v="TEC"/>
    <m/>
    <s v="BNL"/>
    <s v="Const"/>
    <s v="INS"/>
    <x v="9"/>
    <s v="P.S069"/>
    <m/>
    <m/>
    <m/>
    <m/>
    <m/>
    <m/>
    <m/>
    <m/>
    <m/>
    <n v="9715.8799999999992"/>
    <n v="4572.18"/>
    <m/>
    <m/>
    <m/>
    <m/>
    <m/>
    <m/>
    <m/>
    <x v="0"/>
    <x v="0"/>
    <m/>
  </r>
  <r>
    <s v=""/>
    <s v=" EJ_0205_8500"/>
    <s v="RCS Tune Monitor - Construction - Non Labor - Test and Final Acceptance"/>
    <s v="6.03.02.05.03"/>
    <x v="0"/>
    <d v="2027-02-24T00:00:00"/>
    <d v="2027-03-09T00:00:00"/>
    <s v="mahmed"/>
    <s v="gassner"/>
    <n v="14624.35"/>
    <s v="CON"/>
    <s v="C"/>
    <s v="Labor"/>
    <s v="TEC"/>
    <m/>
    <s v="BNL"/>
    <s v="Const"/>
    <s v="INS"/>
    <x v="8"/>
    <s v="P.S069"/>
    <m/>
    <m/>
    <m/>
    <m/>
    <m/>
    <m/>
    <m/>
    <m/>
    <m/>
    <m/>
    <n v="14624.35"/>
    <m/>
    <m/>
    <m/>
    <m/>
    <m/>
    <m/>
    <m/>
    <x v="0"/>
    <x v="0"/>
    <m/>
  </r>
  <r>
    <s v=""/>
    <s v=" EJ_0205_8550"/>
    <s v="RCS Profile Monitors - Construction - Non Labor -  Vendor Support by BNL"/>
    <s v="6.03.02.05.03"/>
    <x v="0"/>
    <d v="2026-09-15T00:00:00"/>
    <d v="2028-02-10T00:00:00"/>
    <s v="mahmed"/>
    <s v="gassner"/>
    <n v="14736.09"/>
    <s v="CON"/>
    <s v="C"/>
    <s v="Labor"/>
    <s v="TEC"/>
    <m/>
    <s v="BNL"/>
    <s v="Const"/>
    <s v="INS"/>
    <x v="9"/>
    <s v="P.S070"/>
    <m/>
    <m/>
    <m/>
    <m/>
    <m/>
    <m/>
    <m/>
    <m/>
    <m/>
    <n v="505.24"/>
    <n v="10525.78"/>
    <n v="3705.07"/>
    <m/>
    <m/>
    <m/>
    <m/>
    <m/>
    <m/>
    <x v="0"/>
    <x v="0"/>
    <m/>
  </r>
  <r>
    <s v=""/>
    <s v=" EJ_0205_8570"/>
    <s v="RCS Profile Monitors - Construction - Non Labor - Test and Final Acceptance"/>
    <s v="6.03.02.05.03"/>
    <x v="0"/>
    <d v="2028-02-11T00:00:00"/>
    <d v="2028-05-05T00:00:00"/>
    <s v="mahmed"/>
    <s v="gassner"/>
    <n v="60544.800000000003"/>
    <s v="CON"/>
    <s v="C"/>
    <s v="Labor"/>
    <s v="TEC"/>
    <m/>
    <s v="BNL"/>
    <s v="Const"/>
    <s v="INS"/>
    <x v="8"/>
    <s v="P.S070"/>
    <m/>
    <m/>
    <m/>
    <m/>
    <m/>
    <m/>
    <m/>
    <m/>
    <m/>
    <m/>
    <m/>
    <n v="60544.800000000003"/>
    <m/>
    <m/>
    <m/>
    <m/>
    <m/>
    <m/>
    <x v="0"/>
    <x v="0"/>
    <m/>
  </r>
  <r>
    <s v=""/>
    <s v=" EJ_205_8410"/>
    <s v="RCS SLM s-RAD - Vendor Support by BNL"/>
    <s v="6.03.02.05.04"/>
    <x v="0"/>
    <d v="2025-12-10T00:00:00"/>
    <d v="2026-12-09T00:00:00"/>
    <s v="mahmed"/>
    <s v="gassner"/>
    <n v="14220.8"/>
    <s v="CON"/>
    <s v="C"/>
    <s v="Labor"/>
    <s v="TEC"/>
    <m/>
    <s v="BNL"/>
    <s v="Const"/>
    <s v="INS"/>
    <x v="9"/>
    <s v="S.P046"/>
    <s v="APP00161"/>
    <m/>
    <m/>
    <m/>
    <m/>
    <m/>
    <m/>
    <m/>
    <m/>
    <n v="11604.17"/>
    <n v="2616.63"/>
    <m/>
    <m/>
    <m/>
    <m/>
    <m/>
    <m/>
    <m/>
    <x v="0"/>
    <x v="0"/>
    <m/>
  </r>
  <r>
    <s v=""/>
    <s v=" EJ_0205_8760"/>
    <s v="BPM System - Misc Materials -  Vendor Support by BNL"/>
    <s v="6.03.03.04.01"/>
    <x v="0"/>
    <d v="2027-09-16T00:00:00"/>
    <d v="2028-04-24T00:00:00"/>
    <s v="mahmed"/>
    <s v="gassner"/>
    <n v="15098.66"/>
    <s v="CON"/>
    <s v="C"/>
    <s v="Labor"/>
    <s v="TEC"/>
    <m/>
    <s v="BNL"/>
    <s v="Const"/>
    <s v="INS"/>
    <x v="9"/>
    <s v="P.S271"/>
    <m/>
    <m/>
    <m/>
    <m/>
    <m/>
    <m/>
    <m/>
    <m/>
    <m/>
    <m/>
    <n v="1107.24"/>
    <n v="13991.43"/>
    <m/>
    <m/>
    <m/>
    <m/>
    <m/>
    <m/>
    <x v="0"/>
    <x v="0"/>
    <m/>
  </r>
  <r>
    <s v=""/>
    <s v=" EJ_0205_8780"/>
    <s v="BPM System - Misc Materials - Test and Final Acceptance"/>
    <s v="6.03.03.04.01"/>
    <x v="0"/>
    <d v="2028-04-25T00:00:00"/>
    <d v="2028-05-08T00:00:00"/>
    <s v="mahmed"/>
    <s v="gassner"/>
    <n v="30272.400000000001"/>
    <s v="CON"/>
    <s v="C"/>
    <s v="Labor"/>
    <s v="TEC"/>
    <m/>
    <s v="BNL"/>
    <s v="Const"/>
    <s v="INS"/>
    <x v="8"/>
    <s v="P.S271"/>
    <m/>
    <m/>
    <m/>
    <m/>
    <m/>
    <m/>
    <m/>
    <m/>
    <m/>
    <m/>
    <m/>
    <n v="30272.400000000001"/>
    <m/>
    <m/>
    <m/>
    <m/>
    <m/>
    <m/>
    <x v="0"/>
    <x v="0"/>
    <m/>
  </r>
  <r>
    <s v=""/>
    <s v=" EJ_0205_8620"/>
    <s v="BPM Pick-up -Button &amp; Housing Materials - Vendor Support by BNL"/>
    <s v="6.03.03.04.01"/>
    <x v="0"/>
    <d v="2026-09-15T00:00:00"/>
    <d v="2028-02-10T00:00:00"/>
    <s v="mahmed"/>
    <s v="gassner"/>
    <n v="14736.09"/>
    <s v="CON"/>
    <s v="C"/>
    <s v="Labor"/>
    <s v="TEC"/>
    <m/>
    <s v="BNL"/>
    <s v="Const"/>
    <s v="INS"/>
    <x v="9"/>
    <s v="P.S071"/>
    <m/>
    <m/>
    <m/>
    <m/>
    <m/>
    <m/>
    <m/>
    <m/>
    <m/>
    <n v="505.24"/>
    <n v="10525.78"/>
    <n v="3705.07"/>
    <m/>
    <m/>
    <m/>
    <m/>
    <m/>
    <m/>
    <x v="0"/>
    <x v="0"/>
    <m/>
  </r>
  <r>
    <s v=""/>
    <s v=" E06_00010"/>
    <s v="IR #2 Development FY22"/>
    <s v="6.06.04"/>
    <x v="0"/>
    <d v="2021-10-01T00:00:00"/>
    <d v="2022-09-30T00:00:00"/>
    <s v="pkessler"/>
    <s v="yzhang"/>
    <n v="0"/>
    <s v="EDIA"/>
    <s v="C"/>
    <s v="Labor"/>
    <s v="TEC"/>
    <m/>
    <s v="JLAB"/>
    <s v="PED"/>
    <s v="AD"/>
    <x v="11"/>
    <s v="S.P183"/>
    <m/>
    <m/>
    <m/>
    <m/>
    <m/>
    <m/>
    <m/>
    <m/>
    <m/>
    <m/>
    <m/>
    <m/>
    <m/>
    <m/>
    <m/>
    <m/>
    <m/>
    <m/>
    <x v="0"/>
    <x v="0"/>
    <m/>
  </r>
  <r>
    <s v=""/>
    <s v=" E06_00020"/>
    <s v="IR #2 Development FY23"/>
    <s v="6.06.04"/>
    <x v="0"/>
    <d v="2022-10-03T00:00:00"/>
    <d v="2023-09-29T00:00:00"/>
    <s v="pkessler"/>
    <s v="yzhang"/>
    <n v="221191.87"/>
    <s v="EDIA"/>
    <s v="C"/>
    <s v="Labor"/>
    <s v="TEC"/>
    <m/>
    <s v="JLAB"/>
    <s v="PED"/>
    <s v="AD"/>
    <x v="11"/>
    <s v="S.P183"/>
    <m/>
    <m/>
    <m/>
    <m/>
    <m/>
    <m/>
    <n v="221191.87"/>
    <m/>
    <m/>
    <m/>
    <m/>
    <m/>
    <m/>
    <m/>
    <m/>
    <m/>
    <m/>
    <m/>
    <x v="0"/>
    <x v="0"/>
    <m/>
  </r>
  <r>
    <s v=""/>
    <s v=" E06_00020"/>
    <s v="IR #2 Development FY23"/>
    <s v="6.06.04"/>
    <x v="0"/>
    <d v="2022-10-03T00:00:00"/>
    <d v="2023-09-29T00:00:00"/>
    <s v="pkessler"/>
    <s v="yzhang"/>
    <n v="76777.17"/>
    <s v="EDIA"/>
    <s v="C"/>
    <s v="Labor"/>
    <s v="TEC"/>
    <m/>
    <s v="JLAB"/>
    <s v="PED"/>
    <s v="AD"/>
    <x v="11"/>
    <s v="S.P183"/>
    <m/>
    <m/>
    <m/>
    <m/>
    <m/>
    <m/>
    <n v="76777.17"/>
    <m/>
    <m/>
    <m/>
    <m/>
    <m/>
    <m/>
    <m/>
    <m/>
    <m/>
    <m/>
    <m/>
    <x v="0"/>
    <x v="0"/>
    <m/>
  </r>
  <r>
    <s v=""/>
    <s v=" E06_00020"/>
    <s v="IR #2 Development FY23"/>
    <s v="6.06.04"/>
    <x v="0"/>
    <d v="2022-10-03T00:00:00"/>
    <d v="2023-09-29T00:00:00"/>
    <s v="pkessler"/>
    <s v="yzhang"/>
    <n v="38388.58"/>
    <s v="EDIA"/>
    <s v="C"/>
    <s v="Labor"/>
    <s v="TEC"/>
    <m/>
    <s v="JLAB"/>
    <s v="PED"/>
    <s v="AD"/>
    <x v="11"/>
    <s v="S.P183"/>
    <m/>
    <m/>
    <m/>
    <m/>
    <m/>
    <m/>
    <n v="38388.58"/>
    <n v="0"/>
    <m/>
    <m/>
    <m/>
    <m/>
    <m/>
    <m/>
    <m/>
    <m/>
    <m/>
    <m/>
    <x v="0"/>
    <x v="0"/>
    <m/>
  </r>
  <r>
    <s v=""/>
    <s v=" E06_00020"/>
    <s v="IR #2 Development FY23"/>
    <s v="6.06.04"/>
    <x v="0"/>
    <d v="2022-10-03T00:00:00"/>
    <d v="2023-09-29T00:00:00"/>
    <s v="pkessler"/>
    <s v="yzhang"/>
    <n v="100758.13"/>
    <s v="EDIA"/>
    <s v="C"/>
    <s v="Labor"/>
    <s v="TEC"/>
    <m/>
    <s v="JLAB"/>
    <s v="PED"/>
    <s v="AD"/>
    <x v="11"/>
    <s v="S.P183"/>
    <m/>
    <m/>
    <m/>
    <m/>
    <m/>
    <m/>
    <n v="100758.13"/>
    <m/>
    <m/>
    <m/>
    <m/>
    <m/>
    <m/>
    <m/>
    <m/>
    <m/>
    <m/>
    <m/>
    <x v="0"/>
    <x v="0"/>
    <m/>
  </r>
  <r>
    <s v=""/>
    <s v=" E06_3240"/>
    <s v="IR #2 Development FY24"/>
    <s v="6.06.04"/>
    <x v="0"/>
    <d v="2023-10-02T00:00:00"/>
    <d v="2024-09-30T00:00:00"/>
    <s v="pkessler"/>
    <s v="yzhang"/>
    <n v="227827.62"/>
    <s v="EDIA"/>
    <s v="C"/>
    <s v="Labor"/>
    <s v="TEC"/>
    <m/>
    <s v="JLAB"/>
    <s v="PED"/>
    <s v="AD"/>
    <x v="11"/>
    <s v="S.P183"/>
    <m/>
    <m/>
    <m/>
    <m/>
    <m/>
    <m/>
    <m/>
    <n v="227827.62"/>
    <m/>
    <m/>
    <m/>
    <m/>
    <m/>
    <m/>
    <m/>
    <m/>
    <m/>
    <m/>
    <x v="0"/>
    <x v="0"/>
    <m/>
  </r>
  <r>
    <s v=""/>
    <s v=" E06_3240"/>
    <s v="IR #2 Development FY24"/>
    <s v="6.06.04"/>
    <x v="0"/>
    <d v="2023-10-02T00:00:00"/>
    <d v="2024-09-30T00:00:00"/>
    <s v="pkessler"/>
    <s v="yzhang"/>
    <n v="79080.479999999996"/>
    <s v="EDIA"/>
    <s v="C"/>
    <s v="Labor"/>
    <s v="TEC"/>
    <m/>
    <s v="JLAB"/>
    <s v="PED"/>
    <s v="AD"/>
    <x v="11"/>
    <s v="S.P183"/>
    <m/>
    <m/>
    <m/>
    <m/>
    <m/>
    <m/>
    <m/>
    <n v="79080.479999999996"/>
    <m/>
    <m/>
    <m/>
    <m/>
    <m/>
    <m/>
    <m/>
    <m/>
    <m/>
    <m/>
    <x v="0"/>
    <x v="0"/>
    <m/>
  </r>
  <r>
    <s v=""/>
    <s v=" E06_3240"/>
    <s v="IR #2 Development FY24"/>
    <s v="6.06.04"/>
    <x v="0"/>
    <d v="2023-10-02T00:00:00"/>
    <d v="2024-09-30T00:00:00"/>
    <s v="pkessler"/>
    <s v="yzhang"/>
    <n v="39540.239999999998"/>
    <s v="EDIA"/>
    <s v="C"/>
    <s v="Labor"/>
    <s v="TEC"/>
    <m/>
    <s v="JLAB"/>
    <s v="PED"/>
    <s v="AD"/>
    <x v="11"/>
    <s v="S.P183"/>
    <m/>
    <m/>
    <m/>
    <m/>
    <m/>
    <m/>
    <m/>
    <n v="39540.239999999998"/>
    <m/>
    <m/>
    <m/>
    <m/>
    <m/>
    <m/>
    <m/>
    <m/>
    <m/>
    <m/>
    <x v="0"/>
    <x v="0"/>
    <m/>
  </r>
  <r>
    <s v=""/>
    <s v=" E06_3240"/>
    <s v="IR #2 Development FY24"/>
    <s v="6.06.04"/>
    <x v="0"/>
    <d v="2023-10-02T00:00:00"/>
    <d v="2024-09-30T00:00:00"/>
    <s v="pkessler"/>
    <s v="yzhang"/>
    <n v="103780.88"/>
    <s v="EDIA"/>
    <s v="C"/>
    <s v="Labor"/>
    <s v="TEC"/>
    <m/>
    <s v="JLAB"/>
    <s v="PED"/>
    <s v="AD"/>
    <x v="11"/>
    <s v="S.P183"/>
    <m/>
    <m/>
    <m/>
    <m/>
    <m/>
    <m/>
    <m/>
    <n v="103780.88"/>
    <m/>
    <m/>
    <m/>
    <m/>
    <m/>
    <m/>
    <m/>
    <m/>
    <m/>
    <m/>
    <x v="0"/>
    <x v="0"/>
    <m/>
  </r>
  <r>
    <s v=""/>
    <s v=" EJ_0205_8710"/>
    <s v="BPM Electronics -  Vendor Fabrication  - Test and Final Acceptance"/>
    <s v="6.03.03.04.01"/>
    <x v="0"/>
    <d v="2026-08-27T00:00:00"/>
    <d v="2026-09-10T00:00:00"/>
    <s v="mahmed"/>
    <s v="gassner"/>
    <n v="28259.61"/>
    <s v="CON"/>
    <s v="C"/>
    <s v="Labor"/>
    <s v="TEC"/>
    <m/>
    <s v="BNL"/>
    <s v="Const"/>
    <s v="INS"/>
    <x v="9"/>
    <s v="P.S072"/>
    <m/>
    <m/>
    <m/>
    <m/>
    <m/>
    <m/>
    <m/>
    <m/>
    <m/>
    <n v="28259.61"/>
    <m/>
    <m/>
    <m/>
    <m/>
    <m/>
    <m/>
    <m/>
    <m/>
    <x v="0"/>
    <x v="0"/>
    <m/>
  </r>
  <r>
    <s v=""/>
    <s v=" E06_3250"/>
    <s v="IR #2 Development FY25"/>
    <s v="6.06.04"/>
    <x v="0"/>
    <d v="2024-10-01T00:00:00"/>
    <d v="2025-09-30T00:00:00"/>
    <s v="pkessler"/>
    <s v="yzhang"/>
    <n v="234662.45"/>
    <s v="EDIA"/>
    <s v="C"/>
    <s v="Labor"/>
    <s v="TEC"/>
    <m/>
    <s v="JLAB"/>
    <s v="PED"/>
    <s v="AD"/>
    <x v="11"/>
    <s v="S.P183"/>
    <m/>
    <m/>
    <m/>
    <m/>
    <m/>
    <m/>
    <m/>
    <m/>
    <n v="234662.45"/>
    <m/>
    <m/>
    <m/>
    <m/>
    <m/>
    <m/>
    <m/>
    <m/>
    <m/>
    <x v="0"/>
    <x v="0"/>
    <m/>
  </r>
  <r>
    <s v=""/>
    <s v=" E06_3250"/>
    <s v="IR #2 Development FY25"/>
    <s v="6.06.04"/>
    <x v="0"/>
    <d v="2024-10-01T00:00:00"/>
    <d v="2025-09-30T00:00:00"/>
    <s v="pkessler"/>
    <s v="yzhang"/>
    <n v="81452.899999999994"/>
    <s v="EDIA"/>
    <s v="C"/>
    <s v="Labor"/>
    <s v="TEC"/>
    <m/>
    <s v="JLAB"/>
    <s v="PED"/>
    <s v="AD"/>
    <x v="11"/>
    <s v="S.P183"/>
    <m/>
    <m/>
    <m/>
    <m/>
    <m/>
    <m/>
    <m/>
    <m/>
    <n v="81452.899999999994"/>
    <m/>
    <m/>
    <m/>
    <m/>
    <m/>
    <m/>
    <m/>
    <m/>
    <m/>
    <x v="0"/>
    <x v="0"/>
    <m/>
  </r>
  <r>
    <s v=""/>
    <s v=" E06_3250"/>
    <s v="IR #2 Development FY25"/>
    <s v="6.06.04"/>
    <x v="0"/>
    <d v="2024-10-01T00:00:00"/>
    <d v="2025-09-30T00:00:00"/>
    <s v="pkessler"/>
    <s v="yzhang"/>
    <n v="40726.449999999997"/>
    <s v="EDIA"/>
    <s v="C"/>
    <s v="Labor"/>
    <s v="TEC"/>
    <m/>
    <s v="JLAB"/>
    <s v="PED"/>
    <s v="AD"/>
    <x v="11"/>
    <s v="S.P183"/>
    <m/>
    <m/>
    <m/>
    <m/>
    <m/>
    <m/>
    <m/>
    <m/>
    <n v="40726.449999999997"/>
    <m/>
    <m/>
    <m/>
    <m/>
    <m/>
    <m/>
    <m/>
    <m/>
    <m/>
    <x v="0"/>
    <x v="0"/>
    <m/>
  </r>
  <r>
    <s v=""/>
    <s v=" E06_3250"/>
    <s v="IR #2 Development FY25"/>
    <s v="6.06.04"/>
    <x v="0"/>
    <d v="2024-10-01T00:00:00"/>
    <d v="2025-09-30T00:00:00"/>
    <s v="pkessler"/>
    <s v="yzhang"/>
    <n v="106894.3"/>
    <s v="EDIA"/>
    <s v="C"/>
    <s v="Labor"/>
    <s v="TEC"/>
    <m/>
    <s v="JLAB"/>
    <s v="PED"/>
    <s v="AD"/>
    <x v="11"/>
    <s v="S.P183"/>
    <m/>
    <m/>
    <m/>
    <m/>
    <m/>
    <m/>
    <m/>
    <m/>
    <n v="106894.3"/>
    <m/>
    <m/>
    <m/>
    <m/>
    <m/>
    <m/>
    <m/>
    <m/>
    <m/>
    <x v="0"/>
    <x v="0"/>
    <m/>
  </r>
  <r>
    <s v=""/>
    <s v=" EJ_0205_8830"/>
    <s v="TL Current and Charge Monitors - ICT Material -  Vendor Support by BNL"/>
    <s v="6.03.03.04.02"/>
    <x v="0"/>
    <d v="2026-09-15T00:00:00"/>
    <d v="2028-02-10T00:00:00"/>
    <s v="mahmed"/>
    <s v="gassner"/>
    <n v="7368.04"/>
    <s v="CON"/>
    <s v="C"/>
    <s v="Labor"/>
    <s v="TEC"/>
    <m/>
    <s v="BNL"/>
    <s v="Const"/>
    <s v="INS"/>
    <x v="9"/>
    <s v="P.S272"/>
    <m/>
    <m/>
    <m/>
    <m/>
    <m/>
    <m/>
    <m/>
    <m/>
    <m/>
    <n v="252.62"/>
    <n v="5262.88"/>
    <n v="1852.54"/>
    <m/>
    <m/>
    <m/>
    <m/>
    <m/>
    <m/>
    <x v="0"/>
    <x v="0"/>
    <m/>
  </r>
  <r>
    <s v=""/>
    <s v=" EJ_0205_8900"/>
    <s v="TL Current and Charge Monitors - FCT Material  -  Vendor Support by BNL"/>
    <s v="6.03.03.04.02"/>
    <x v="0"/>
    <d v="2027-02-22T00:00:00"/>
    <d v="2027-09-22T00:00:00"/>
    <s v="mahmed"/>
    <s v="gassner"/>
    <n v="7312.17"/>
    <s v="CON"/>
    <s v="C"/>
    <s v="Labor"/>
    <s v="TEC"/>
    <m/>
    <s v="BNL"/>
    <s v="Const"/>
    <s v="INS"/>
    <x v="9"/>
    <s v="P.S273"/>
    <m/>
    <m/>
    <m/>
    <m/>
    <m/>
    <m/>
    <m/>
    <m/>
    <m/>
    <m/>
    <n v="7312.17"/>
    <m/>
    <m/>
    <m/>
    <m/>
    <m/>
    <m/>
    <m/>
    <x v="0"/>
    <x v="0"/>
    <m/>
  </r>
  <r>
    <s v=""/>
    <s v=" EJ_0304_7330"/>
    <s v="TL Profile &amp; Emit Monitors - Vendor Support by BNL"/>
    <s v="6.03.03.04.03"/>
    <x v="0"/>
    <d v="2026-09-15T00:00:00"/>
    <d v="2027-09-14T00:00:00"/>
    <s v="mahmed"/>
    <s v="gassner"/>
    <n v="14600.61"/>
    <s v="CON"/>
    <s v="C"/>
    <s v="Labor"/>
    <s v="TEC"/>
    <m/>
    <s v="BNL"/>
    <s v="Const"/>
    <s v="INS"/>
    <x v="9"/>
    <s v="S.P126"/>
    <s v="APP00171"/>
    <m/>
    <m/>
    <m/>
    <m/>
    <m/>
    <m/>
    <m/>
    <m/>
    <n v="700.83"/>
    <n v="13899.78"/>
    <m/>
    <m/>
    <m/>
    <m/>
    <m/>
    <m/>
    <m/>
    <x v="0"/>
    <x v="0"/>
    <m/>
  </r>
  <r>
    <s v=""/>
    <s v=" EJ_0304_7350"/>
    <s v="TL Profile &amp; Emit Monitors - Test and Final Acceptance"/>
    <s v="6.03.03.04.03"/>
    <x v="0"/>
    <d v="2027-09-15T00:00:00"/>
    <d v="2028-02-10T00:00:00"/>
    <s v="mahmed"/>
    <s v="gassner"/>
    <n v="120598.22"/>
    <s v="CON"/>
    <s v="C"/>
    <s v="Labor"/>
    <s v="TEC"/>
    <m/>
    <s v="BNL"/>
    <s v="Const"/>
    <s v="INS"/>
    <x v="8"/>
    <s v="S.P126"/>
    <s v="APP00171"/>
    <m/>
    <m/>
    <m/>
    <m/>
    <m/>
    <m/>
    <m/>
    <m/>
    <m/>
    <n v="14471.79"/>
    <n v="106126.44"/>
    <m/>
    <m/>
    <m/>
    <m/>
    <m/>
    <m/>
    <x v="0"/>
    <x v="0"/>
    <m/>
  </r>
  <r>
    <s v=""/>
    <s v=" EJ_0205_8970"/>
    <s v="BPM Electronics -  Module (material) -  Vendor Support by BNL"/>
    <s v="6.03.04.01.04.01"/>
    <x v="0"/>
    <d v="2025-12-10T00:00:00"/>
    <d v="2026-07-15T00:00:00"/>
    <s v="mahmed"/>
    <s v="gassner"/>
    <n v="22607.69"/>
    <s v="CON"/>
    <s v="C"/>
    <s v="Labor"/>
    <s v="TEC"/>
    <m/>
    <s v="BNL"/>
    <s v="Const"/>
    <s v="INS"/>
    <x v="9"/>
    <s v="P.S185"/>
    <m/>
    <m/>
    <m/>
    <m/>
    <m/>
    <m/>
    <m/>
    <m/>
    <m/>
    <n v="22607.69"/>
    <m/>
    <m/>
    <m/>
    <m/>
    <m/>
    <m/>
    <m/>
    <m/>
    <x v="0"/>
    <x v="0"/>
    <m/>
  </r>
  <r>
    <s v=""/>
    <s v=" EJ_0205_9040"/>
    <s v="BPM Pick-up -Button &amp; Housing (material) -  Vendor Support by BNL"/>
    <s v="6.03.04.01.04.01"/>
    <x v="0"/>
    <d v="2026-09-15T00:00:00"/>
    <d v="2026-09-28T00:00:00"/>
    <s v="mahmed"/>
    <s v="gassner"/>
    <n v="14129.8"/>
    <s v="CON"/>
    <s v="C"/>
    <s v="Labor"/>
    <s v="TEC"/>
    <m/>
    <s v="BNL"/>
    <s v="Const"/>
    <s v="INS"/>
    <x v="9"/>
    <s v="P.S186"/>
    <m/>
    <m/>
    <m/>
    <m/>
    <m/>
    <m/>
    <m/>
    <m/>
    <m/>
    <n v="14129.8"/>
    <m/>
    <m/>
    <m/>
    <m/>
    <m/>
    <m/>
    <m/>
    <m/>
    <x v="0"/>
    <x v="0"/>
    <m/>
  </r>
  <r>
    <s v=""/>
    <s v=" E08_03000"/>
    <s v="Cavity Ship Preparation - RCS HIK SHIP"/>
    <s v="6.08.05.09.06"/>
    <x v="0"/>
    <d v="2028-05-17T00:00:00"/>
    <d v="2028-07-13T00:00:00"/>
    <s v="ebockhold"/>
    <s v="baggett"/>
    <n v="7399.68"/>
    <m/>
    <s v="K"/>
    <s v="Labor"/>
    <s v="TEC"/>
    <m/>
    <s v="JLAB"/>
    <s v="Const"/>
    <s v="RF"/>
    <x v="8"/>
    <m/>
    <m/>
    <m/>
    <m/>
    <m/>
    <m/>
    <m/>
    <m/>
    <m/>
    <m/>
    <m/>
    <m/>
    <n v="7399.68"/>
    <m/>
    <m/>
    <m/>
    <m/>
    <m/>
    <m/>
    <x v="0"/>
    <x v="0"/>
    <m/>
  </r>
  <r>
    <s v=""/>
    <s v=" E08_03000"/>
    <s v="Cavity Ship Preparation - RCS HIK SHIP"/>
    <s v="6.08.05.09.06"/>
    <x v="0"/>
    <d v="2028-05-17T00:00:00"/>
    <d v="2028-07-13T00:00:00"/>
    <s v="ebockhold"/>
    <s v="baggett"/>
    <n v="4569.41"/>
    <m/>
    <s v="K"/>
    <s v="Labor"/>
    <s v="TEC"/>
    <m/>
    <s v="JLAB"/>
    <s v="Const"/>
    <s v="RF"/>
    <x v="8"/>
    <m/>
    <m/>
    <m/>
    <m/>
    <m/>
    <m/>
    <m/>
    <m/>
    <m/>
    <m/>
    <m/>
    <m/>
    <n v="4569.41"/>
    <m/>
    <m/>
    <m/>
    <m/>
    <m/>
    <m/>
    <x v="0"/>
    <x v="0"/>
    <m/>
  </r>
  <r>
    <s v=""/>
    <s v=" E08_03000"/>
    <s v="Cavity Ship Preparation - RCS HIK SHIP"/>
    <s v="6.08.05.09.06"/>
    <x v="0"/>
    <d v="2028-05-17T00:00:00"/>
    <d v="2028-07-13T00:00:00"/>
    <s v="ebockhold"/>
    <s v="baggett"/>
    <n v="3522.86"/>
    <m/>
    <s v="K"/>
    <s v="Labor"/>
    <s v="TEC"/>
    <m/>
    <s v="JLAB"/>
    <s v="Const"/>
    <s v="RF"/>
    <x v="8"/>
    <m/>
    <m/>
    <m/>
    <m/>
    <m/>
    <m/>
    <m/>
    <m/>
    <m/>
    <m/>
    <m/>
    <m/>
    <n v="3522.86"/>
    <m/>
    <m/>
    <m/>
    <m/>
    <m/>
    <m/>
    <x v="0"/>
    <x v="0"/>
    <m/>
  </r>
  <r>
    <s v=""/>
    <s v=" E08_03010"/>
    <s v="RF Distribution Hardware / LLRF / RF Source Ship Preparation - RCS HIK SHIP"/>
    <s v="6.08.05.09.06"/>
    <x v="0"/>
    <d v="2028-05-17T00:00:00"/>
    <d v="2028-07-13T00:00:00"/>
    <s v="ebockhold"/>
    <s v="baggett"/>
    <n v="3522.86"/>
    <m/>
    <s v="K"/>
    <s v="Labor"/>
    <s v="TEC"/>
    <m/>
    <s v="JLAB"/>
    <s v="Const"/>
    <s v="RF"/>
    <x v="8"/>
    <m/>
    <m/>
    <m/>
    <m/>
    <m/>
    <m/>
    <m/>
    <m/>
    <m/>
    <m/>
    <m/>
    <m/>
    <n v="3522.86"/>
    <m/>
    <m/>
    <m/>
    <m/>
    <m/>
    <m/>
    <x v="0"/>
    <x v="0"/>
    <m/>
  </r>
  <r>
    <s v=""/>
    <s v=" E08_03010"/>
    <s v="RF Distribution Hardware / LLRF / RF Source Ship Preparation - RCS HIK SHIP"/>
    <s v="6.08.05.09.06"/>
    <x v="0"/>
    <d v="2028-05-17T00:00:00"/>
    <d v="2028-07-13T00:00:00"/>
    <s v="ebockhold"/>
    <s v="baggett"/>
    <n v="4569.41"/>
    <m/>
    <s v="K"/>
    <s v="Labor"/>
    <s v="TEC"/>
    <m/>
    <s v="JLAB"/>
    <s v="Const"/>
    <s v="RF"/>
    <x v="8"/>
    <m/>
    <m/>
    <m/>
    <m/>
    <m/>
    <m/>
    <m/>
    <m/>
    <m/>
    <m/>
    <m/>
    <m/>
    <n v="4569.41"/>
    <m/>
    <m/>
    <m/>
    <m/>
    <m/>
    <m/>
    <x v="0"/>
    <x v="0"/>
    <m/>
  </r>
  <r>
    <s v=""/>
    <s v=" E08_03010"/>
    <s v="RF Distribution Hardware / LLRF / RF Source Ship Preparation - RCS HIK SHIP"/>
    <s v="6.08.05.09.06"/>
    <x v="0"/>
    <d v="2028-05-17T00:00:00"/>
    <d v="2028-07-13T00:00:00"/>
    <s v="ebockhold"/>
    <s v="baggett"/>
    <n v="7399.68"/>
    <m/>
    <s v="K"/>
    <s v="Labor"/>
    <s v="TEC"/>
    <m/>
    <s v="JLAB"/>
    <s v="Const"/>
    <s v="RF"/>
    <x v="8"/>
    <m/>
    <m/>
    <m/>
    <m/>
    <m/>
    <m/>
    <m/>
    <m/>
    <m/>
    <m/>
    <m/>
    <m/>
    <n v="7399.68"/>
    <m/>
    <m/>
    <m/>
    <m/>
    <m/>
    <m/>
    <x v="0"/>
    <x v="0"/>
    <m/>
  </r>
  <r>
    <s v=""/>
    <s v=" E09_10685"/>
    <s v="Obtain FINAL load and interface requirements from HSR, IR and SRF for IR02 &amp; IR06 &amp; IR10"/>
    <s v="6.09.02.02.01"/>
    <x v="1"/>
    <d v="2022-10-03T00:00:00"/>
    <d v="2023-05-31T00:00:00"/>
    <s v="nzandi"/>
    <s v="Yang"/>
    <n v="1308.7"/>
    <m/>
    <s v="C"/>
    <s v="Labor"/>
    <s v="TEC"/>
    <m/>
    <s v="JLAB"/>
    <s v="PED"/>
    <s v="CRYO"/>
    <x v="11"/>
    <m/>
    <m/>
    <m/>
    <m/>
    <m/>
    <m/>
    <m/>
    <n v="1308.7"/>
    <m/>
    <m/>
    <m/>
    <m/>
    <m/>
    <m/>
    <m/>
    <m/>
    <m/>
    <m/>
    <m/>
    <x v="0"/>
    <x v="0"/>
    <m/>
  </r>
  <r>
    <s v=""/>
    <s v=" E09_10685"/>
    <s v="Obtain FINAL load and interface requirements from HSR, IR and SRF for IR02 &amp; IR06 &amp; IR10"/>
    <s v="6.09.02.02.01"/>
    <x v="1"/>
    <d v="2022-10-03T00:00:00"/>
    <d v="2023-05-31T00:00:00"/>
    <s v="nzandi"/>
    <s v="Yang"/>
    <n v="801.49"/>
    <m/>
    <s v="C"/>
    <s v="Labor"/>
    <s v="TEC"/>
    <m/>
    <s v="JLAB"/>
    <s v="PED"/>
    <s v="CRYO"/>
    <x v="11"/>
    <m/>
    <m/>
    <m/>
    <m/>
    <m/>
    <m/>
    <m/>
    <n v="801.49"/>
    <m/>
    <m/>
    <m/>
    <m/>
    <m/>
    <m/>
    <m/>
    <m/>
    <m/>
    <m/>
    <m/>
    <x v="0"/>
    <x v="0"/>
    <m/>
  </r>
  <r>
    <s v=""/>
    <s v=" E09_10685"/>
    <s v="Obtain FINAL load and interface requirements from HSR, IR and SRF for IR02 &amp; IR06 &amp; IR10"/>
    <s v="6.09.02.02.01"/>
    <x v="1"/>
    <d v="2022-10-03T00:00:00"/>
    <d v="2023-05-31T00:00:00"/>
    <s v="nzandi"/>
    <s v="Yang"/>
    <n v="1006.38"/>
    <m/>
    <s v="C"/>
    <s v="Labor"/>
    <s v="TEC"/>
    <m/>
    <s v="JLAB"/>
    <s v="PED"/>
    <s v="CRYO"/>
    <x v="11"/>
    <m/>
    <m/>
    <m/>
    <m/>
    <m/>
    <m/>
    <m/>
    <n v="1006.38"/>
    <m/>
    <m/>
    <m/>
    <m/>
    <m/>
    <m/>
    <m/>
    <m/>
    <m/>
    <m/>
    <m/>
    <x v="0"/>
    <x v="0"/>
    <m/>
  </r>
  <r>
    <s v=""/>
    <s v=" EJ_0205_9060"/>
    <s v="BPM Pick-up -Button &amp; Housing (material) - Test and Final Acceptance"/>
    <s v="6.03.04.01.04.01"/>
    <x v="0"/>
    <d v="2027-03-19T00:00:00"/>
    <d v="2027-04-01T00:00:00"/>
    <s v="mahmed"/>
    <s v="gassner"/>
    <n v="12613.5"/>
    <s v="CON"/>
    <s v="C"/>
    <s v="Labor"/>
    <s v="TEC"/>
    <m/>
    <s v="BNL"/>
    <s v="Const"/>
    <s v="INS"/>
    <x v="8"/>
    <s v="P.S186"/>
    <m/>
    <m/>
    <m/>
    <m/>
    <m/>
    <m/>
    <m/>
    <m/>
    <m/>
    <m/>
    <n v="12613.5"/>
    <m/>
    <m/>
    <m/>
    <m/>
    <m/>
    <m/>
    <m/>
    <x v="0"/>
    <x v="0"/>
    <m/>
  </r>
  <r>
    <s v=""/>
    <s v=" E08_01164"/>
    <s v="AWARD- UITF Beam Test Beamline Hardware Procurement - RCS HIK R&amp;D"/>
    <s v="6.08.05.09.02"/>
    <x v="0"/>
    <d v="2022-08-05T00:00:00"/>
    <d v="2022-08-05T00:00:00"/>
    <s v="ebockhold"/>
    <s v="baggett"/>
    <n v="0"/>
    <m/>
    <s v="K"/>
    <s v="Nonlabor"/>
    <s v="OPC"/>
    <m/>
    <s v="JLAB"/>
    <s v="R&amp;D"/>
    <s v="RF"/>
    <x v="3"/>
    <s v="P.S235"/>
    <m/>
    <m/>
    <m/>
    <m/>
    <m/>
    <m/>
    <m/>
    <m/>
    <m/>
    <m/>
    <m/>
    <m/>
    <m/>
    <m/>
    <m/>
    <m/>
    <m/>
    <m/>
    <x v="0"/>
    <x v="0"/>
    <m/>
  </r>
  <r>
    <s v=""/>
    <s v=" E08_01074"/>
    <s v="AWARD- Power Coupler - RCS HIK R&amp;D"/>
    <s v="6.08.05.09.02"/>
    <x v="0"/>
    <d v="2022-05-12T00:00:00"/>
    <d v="2022-05-12T00:00:00"/>
    <s v="ebockhold"/>
    <s v="baggett"/>
    <n v="0"/>
    <m/>
    <s v="K"/>
    <s v="Nonlabor"/>
    <s v="OPC"/>
    <m/>
    <s v="JLAB"/>
    <s v="R&amp;D"/>
    <s v="RF"/>
    <x v="3"/>
    <s v="P.S234"/>
    <m/>
    <m/>
    <m/>
    <m/>
    <m/>
    <m/>
    <m/>
    <m/>
    <m/>
    <m/>
    <m/>
    <m/>
    <m/>
    <m/>
    <m/>
    <m/>
    <m/>
    <m/>
    <x v="0"/>
    <x v="0"/>
    <m/>
  </r>
  <r>
    <s v=""/>
    <s v=" E08_01086"/>
    <s v="AWARD- Tuner - RCS HIK R&amp;D"/>
    <s v="6.08.05.09.02"/>
    <x v="0"/>
    <d v="2022-05-26T00:00:00"/>
    <d v="2022-05-26T00:00:00"/>
    <s v="ebockhold"/>
    <s v="baggett"/>
    <n v="0"/>
    <m/>
    <s v="K"/>
    <s v="Nonlabor"/>
    <s v="OPC"/>
    <m/>
    <s v="JLAB"/>
    <s v="R&amp;D"/>
    <s v="RF"/>
    <x v="3"/>
    <s v="P.S233"/>
    <m/>
    <m/>
    <m/>
    <m/>
    <m/>
    <m/>
    <m/>
    <m/>
    <m/>
    <m/>
    <m/>
    <m/>
    <m/>
    <m/>
    <m/>
    <m/>
    <m/>
    <m/>
    <x v="0"/>
    <x v="0"/>
    <m/>
  </r>
  <r>
    <s v="Contract Award"/>
    <s v=" E08_02010"/>
    <s v="AWARD- 148MHz Cavity RF Design Software License - RCS HIK FAB"/>
    <s v="6.08.05.09.04"/>
    <x v="0"/>
    <d v="2025-12-09T00:00:00"/>
    <d v="2025-12-09T00:00:00"/>
    <s v="ebockhold"/>
    <s v="baggett"/>
    <n v="0.01"/>
    <m/>
    <s v="K"/>
    <s v="Nonlabor"/>
    <s v="TEC"/>
    <m/>
    <s v="JLAB"/>
    <s v="Const"/>
    <s v="RF"/>
    <x v="10"/>
    <s v="B"/>
    <m/>
    <m/>
    <m/>
    <m/>
    <m/>
    <m/>
    <m/>
    <m/>
    <m/>
    <n v="0.01"/>
    <m/>
    <m/>
    <m/>
    <m/>
    <m/>
    <m/>
    <m/>
    <m/>
    <x v="0"/>
    <x v="0"/>
    <m/>
  </r>
  <r>
    <s v="Contract Award"/>
    <s v=" E08_02040"/>
    <s v="AWARD- 296MHz Cavity RF Design Software License - RCS HIK FAB"/>
    <s v="6.08.05.09.04"/>
    <x v="0"/>
    <d v="2025-12-09T00:00:00"/>
    <d v="2025-12-09T00:00:00"/>
    <s v="ebockhold"/>
    <s v="baggett"/>
    <n v="0.01"/>
    <m/>
    <s v="K"/>
    <s v="Nonlabor"/>
    <s v="TEC"/>
    <m/>
    <s v="JLAB"/>
    <s v="Const"/>
    <s v="RF"/>
    <x v="10"/>
    <s v="B"/>
    <m/>
    <m/>
    <m/>
    <m/>
    <m/>
    <m/>
    <m/>
    <m/>
    <m/>
    <n v="0.01"/>
    <m/>
    <m/>
    <m/>
    <m/>
    <m/>
    <m/>
    <m/>
    <m/>
    <x v="0"/>
    <x v="0"/>
    <m/>
  </r>
  <r>
    <s v=""/>
    <s v=" E08_01710"/>
    <s v="FY22 Management LOE-Labor - RCS HIK"/>
    <s v="6.08.05.09.01"/>
    <x v="0"/>
    <d v="2022-08-01T00:00:00"/>
    <d v="2022-09-30T00:00:00"/>
    <s v="ebockhold"/>
    <s v="baggett"/>
    <n v="0"/>
    <m/>
    <s v="K"/>
    <s v="Labor"/>
    <s v="OPC"/>
    <m/>
    <s v="JLAB"/>
    <s v="ACD"/>
    <s v="RF"/>
    <x v="0"/>
    <m/>
    <m/>
    <m/>
    <m/>
    <m/>
    <m/>
    <m/>
    <m/>
    <m/>
    <m/>
    <m/>
    <m/>
    <m/>
    <m/>
    <m/>
    <m/>
    <m/>
    <m/>
    <m/>
    <x v="0"/>
    <x v="0"/>
    <m/>
  </r>
  <r>
    <s v=""/>
    <s v=" E08_01720"/>
    <s v="FY23 Management LOE-Labor - RCS HIK"/>
    <s v="6.08.05.09.01"/>
    <x v="0"/>
    <d v="2022-10-03T00:00:00"/>
    <d v="2023-09-26T00:00:00"/>
    <s v="ebockhold"/>
    <s v="baggett"/>
    <n v="14814.4"/>
    <m/>
    <s v="K"/>
    <s v="Labor"/>
    <s v="TEC"/>
    <m/>
    <s v="JLAB"/>
    <s v="PED"/>
    <s v="RF"/>
    <x v="0"/>
    <m/>
    <m/>
    <m/>
    <m/>
    <m/>
    <m/>
    <m/>
    <n v="14814.4"/>
    <m/>
    <m/>
    <m/>
    <m/>
    <m/>
    <m/>
    <m/>
    <m/>
    <m/>
    <m/>
    <m/>
    <x v="0"/>
    <x v="0"/>
    <m/>
  </r>
  <r>
    <s v=""/>
    <s v=" E08_01730"/>
    <s v="FY24 Management LOE-Labor - RCS HIK"/>
    <s v="6.08.05.09.01"/>
    <x v="0"/>
    <d v="2023-09-27T00:00:00"/>
    <d v="2024-09-25T00:00:00"/>
    <s v="ebockhold"/>
    <s v="baggett"/>
    <n v="15253.5"/>
    <m/>
    <s v="K"/>
    <s v="Labor"/>
    <s v="TEC"/>
    <m/>
    <s v="JLAB"/>
    <s v="PED"/>
    <s v="RF"/>
    <x v="0"/>
    <m/>
    <m/>
    <m/>
    <m/>
    <m/>
    <m/>
    <m/>
    <n v="183.04"/>
    <n v="15070.46"/>
    <m/>
    <m/>
    <m/>
    <m/>
    <m/>
    <m/>
    <m/>
    <m/>
    <m/>
    <m/>
    <x v="0"/>
    <x v="0"/>
    <m/>
  </r>
  <r>
    <s v=""/>
    <s v=" E08_01740"/>
    <s v="FY25 Management LOE-Labor - RCS HIK"/>
    <s v="6.08.05.09.01"/>
    <x v="0"/>
    <d v="2024-09-26T00:00:00"/>
    <d v="2025-09-18T00:00:00"/>
    <s v="ebockhold"/>
    <s v="baggett"/>
    <n v="15710.99"/>
    <m/>
    <s v="K"/>
    <s v="Labor"/>
    <s v="TEC"/>
    <m/>
    <s v="JLAB"/>
    <s v="PED"/>
    <s v="RF"/>
    <x v="0"/>
    <m/>
    <m/>
    <m/>
    <m/>
    <m/>
    <m/>
    <m/>
    <m/>
    <n v="192.38"/>
    <n v="15518.61"/>
    <m/>
    <m/>
    <m/>
    <m/>
    <m/>
    <m/>
    <m/>
    <m/>
    <m/>
    <x v="0"/>
    <x v="0"/>
    <m/>
  </r>
  <r>
    <s v=""/>
    <s v=" E08_01750"/>
    <s v="FY26 Management LOE-Labor - RCS HIK"/>
    <s v="6.08.05.09.01"/>
    <x v="0"/>
    <d v="2025-09-19T00:00:00"/>
    <d v="2026-09-14T00:00:00"/>
    <s v="ebockhold"/>
    <s v="baggett"/>
    <n v="16172.76"/>
    <m/>
    <s v="K"/>
    <s v="Labor"/>
    <s v="TEC"/>
    <m/>
    <s v="JLAB"/>
    <s v="Const"/>
    <s v="RF"/>
    <x v="0"/>
    <m/>
    <m/>
    <m/>
    <m/>
    <m/>
    <m/>
    <m/>
    <m/>
    <m/>
    <n v="525.94000000000005"/>
    <n v="15646.82"/>
    <m/>
    <m/>
    <m/>
    <m/>
    <m/>
    <m/>
    <m/>
    <m/>
    <x v="0"/>
    <x v="0"/>
    <m/>
  </r>
  <r>
    <s v=""/>
    <s v=" E08_01760"/>
    <s v="FY27 Management LOE-Labor  - RCS HIK"/>
    <s v="6.08.05.09.01"/>
    <x v="0"/>
    <d v="2026-09-15T00:00:00"/>
    <d v="2027-09-10T00:00:00"/>
    <s v="ebockhold"/>
    <s v="baggett"/>
    <n v="16650.240000000002"/>
    <m/>
    <s v="K"/>
    <s v="Labor"/>
    <s v="TEC"/>
    <m/>
    <s v="JLAB"/>
    <s v="Const"/>
    <s v="RF"/>
    <x v="0"/>
    <m/>
    <m/>
    <m/>
    <m/>
    <m/>
    <m/>
    <m/>
    <m/>
    <m/>
    <m/>
    <n v="805.66"/>
    <n v="15844.58"/>
    <m/>
    <m/>
    <m/>
    <m/>
    <m/>
    <m/>
    <m/>
    <x v="0"/>
    <x v="0"/>
    <m/>
  </r>
  <r>
    <s v=""/>
    <s v=" E08_01770"/>
    <s v="FY28 Management LOE-Labor - RCS HIK"/>
    <s v="6.08.05.09.01"/>
    <x v="0"/>
    <d v="2027-09-13T00:00:00"/>
    <d v="2028-09-07T00:00:00"/>
    <s v="ebockhold"/>
    <s v="baggett"/>
    <n v="17145.71"/>
    <m/>
    <s v="K"/>
    <s v="Labor"/>
    <s v="TEC"/>
    <m/>
    <s v="JLAB"/>
    <s v="Const"/>
    <s v="RF"/>
    <x v="0"/>
    <m/>
    <m/>
    <m/>
    <m/>
    <m/>
    <m/>
    <m/>
    <m/>
    <m/>
    <m/>
    <m/>
    <n v="967.9"/>
    <n v="16177.81"/>
    <m/>
    <m/>
    <m/>
    <m/>
    <m/>
    <m/>
    <x v="0"/>
    <x v="0"/>
    <m/>
  </r>
  <r>
    <s v=""/>
    <s v=" E08_01130"/>
    <s v="Kicker HAWG Programming - RCS HIK R&amp;D"/>
    <s v="6.08.05.09.02"/>
    <x v="0"/>
    <d v="2022-10-03T00:00:00"/>
    <d v="2022-10-14T00:00:00"/>
    <s v="ebockhold"/>
    <s v="baggett"/>
    <n v="2036.98"/>
    <m/>
    <s v="K"/>
    <s v="Labor"/>
    <s v="OPC"/>
    <m/>
    <s v="JLAB"/>
    <s v="R&amp;D"/>
    <s v="RF"/>
    <x v="3"/>
    <m/>
    <m/>
    <m/>
    <m/>
    <m/>
    <m/>
    <m/>
    <n v="2036.98"/>
    <m/>
    <m/>
    <m/>
    <m/>
    <m/>
    <m/>
    <m/>
    <m/>
    <m/>
    <m/>
    <m/>
    <x v="0"/>
    <x v="0"/>
    <m/>
  </r>
  <r>
    <s v=""/>
    <s v=" E08_01225"/>
    <s v="UITF Beam Test Beam Instrumentation Setup - RCS HIK R&amp;D"/>
    <s v="6.08.05.09.02"/>
    <x v="0"/>
    <d v="2022-03-23T00:00:00"/>
    <d v="2022-09-26T00:00:00"/>
    <s v="ebockhold"/>
    <s v="baggett"/>
    <n v="0"/>
    <m/>
    <s v="K"/>
    <s v="Labor"/>
    <s v="OPC"/>
    <m/>
    <s v="JLAB"/>
    <s v="R&amp;D"/>
    <s v="RF"/>
    <x v="3"/>
    <m/>
    <m/>
    <m/>
    <m/>
    <m/>
    <m/>
    <m/>
    <m/>
    <m/>
    <m/>
    <m/>
    <m/>
    <m/>
    <m/>
    <m/>
    <m/>
    <m/>
    <m/>
    <m/>
    <x v="0"/>
    <x v="0"/>
    <m/>
  </r>
  <r>
    <s v=""/>
    <s v=" E08_01200"/>
    <s v="UITF Beam Test RF Control Set Up - RCS HIK R&amp;D"/>
    <s v="6.08.05.09.02"/>
    <x v="0"/>
    <d v="2022-08-29T00:00:00"/>
    <d v="2022-09-26T00:00:00"/>
    <s v="ebockhold"/>
    <s v="baggett"/>
    <n v="0"/>
    <m/>
    <s v="K"/>
    <s v="Labor"/>
    <s v="OPC"/>
    <m/>
    <s v="JLAB"/>
    <s v="R&amp;D"/>
    <s v="RF"/>
    <x v="3"/>
    <m/>
    <m/>
    <m/>
    <m/>
    <m/>
    <m/>
    <m/>
    <m/>
    <m/>
    <m/>
    <m/>
    <m/>
    <m/>
    <m/>
    <m/>
    <m/>
    <m/>
    <m/>
    <m/>
    <x v="0"/>
    <x v="0"/>
    <m/>
  </r>
  <r>
    <s v=""/>
    <s v=" E08_01220"/>
    <s v="UITF Beam Test Cavitiy / HAWG / Beamline and Instrumentation Install - RCS HIK R&amp;D"/>
    <s v="6.08.05.09.02"/>
    <x v="0"/>
    <d v="2022-10-03T00:00:00"/>
    <d v="2022-10-18T00:00:00"/>
    <s v="ebockhold"/>
    <s v="baggett"/>
    <n v="4999.8599999999997"/>
    <m/>
    <s v="K"/>
    <s v="Labor"/>
    <s v="OPC"/>
    <m/>
    <s v="JLAB"/>
    <s v="R&amp;D"/>
    <s v="RF"/>
    <x v="3"/>
    <m/>
    <m/>
    <m/>
    <m/>
    <m/>
    <m/>
    <m/>
    <n v="4999.8599999999997"/>
    <m/>
    <m/>
    <m/>
    <m/>
    <m/>
    <m/>
    <m/>
    <m/>
    <m/>
    <m/>
    <m/>
    <x v="0"/>
    <x v="0"/>
    <m/>
  </r>
  <r>
    <s v=""/>
    <s v=" E08_01166"/>
    <s v="TR Effort- UITF Beam Test Beamline Hardware Fabrication - RCS HIK R&amp;D"/>
    <s v="6.08.05.09.02"/>
    <x v="0"/>
    <d v="2022-08-05T00:00:00"/>
    <d v="2022-09-16T00:00:00"/>
    <s v="ebockhold"/>
    <s v="baggett"/>
    <n v="0"/>
    <m/>
    <s v="K"/>
    <s v="Labor"/>
    <s v="OPC"/>
    <m/>
    <s v="JLAB"/>
    <s v="R&amp;D"/>
    <s v="RF"/>
    <x v="3"/>
    <s v="P.S235"/>
    <m/>
    <m/>
    <m/>
    <m/>
    <m/>
    <m/>
    <m/>
    <m/>
    <m/>
    <m/>
    <m/>
    <m/>
    <m/>
    <m/>
    <m/>
    <m/>
    <m/>
    <m/>
    <x v="0"/>
    <x v="0"/>
    <m/>
  </r>
  <r>
    <s v=""/>
    <s v=" E08_01620"/>
    <s v="First Article RF Source Specification - RCS HIK"/>
    <s v="6.08.05.09.03"/>
    <x v="0"/>
    <d v="2023-05-09T00:00:00"/>
    <d v="2024-01-08T00:00:00"/>
    <s v="ebockhold"/>
    <s v="baggett"/>
    <n v="7494.21"/>
    <m/>
    <s v="K"/>
    <s v="Labor"/>
    <s v="TEC"/>
    <m/>
    <s v="JLAB"/>
    <s v="PED"/>
    <s v="RF"/>
    <x v="10"/>
    <m/>
    <m/>
    <m/>
    <m/>
    <m/>
    <m/>
    <m/>
    <n v="4559.7299999999996"/>
    <n v="2934.48"/>
    <m/>
    <m/>
    <m/>
    <m/>
    <m/>
    <m/>
    <m/>
    <m/>
    <m/>
    <m/>
    <x v="0"/>
    <x v="0"/>
    <m/>
  </r>
  <r>
    <s v=""/>
    <s v=" E08_01650"/>
    <s v="First Article RF Power Distrubution Network Scheme Development - RCS HIK"/>
    <s v="6.08.05.09.03"/>
    <x v="0"/>
    <d v="2023-05-09T00:00:00"/>
    <d v="2024-01-08T00:00:00"/>
    <s v="ebockhold"/>
    <s v="baggett"/>
    <n v="29976.85"/>
    <m/>
    <s v="K"/>
    <s v="Labor"/>
    <s v="TEC"/>
    <m/>
    <s v="JLAB"/>
    <s v="PED"/>
    <s v="RF"/>
    <x v="11"/>
    <m/>
    <m/>
    <m/>
    <m/>
    <m/>
    <m/>
    <m/>
    <n v="18238.93"/>
    <n v="11737.92"/>
    <m/>
    <m/>
    <m/>
    <m/>
    <m/>
    <m/>
    <m/>
    <m/>
    <m/>
    <m/>
    <x v="0"/>
    <x v="0"/>
    <m/>
  </r>
  <r>
    <s v=""/>
    <s v=" E08_01665"/>
    <s v="First Article RF Power Distribution Network Key Hardware Design - RCS HIK DESIGN"/>
    <s v="6.08.05.09.03"/>
    <x v="0"/>
    <d v="2024-01-09T00:00:00"/>
    <d v="2024-09-24T00:00:00"/>
    <s v="ebockhold"/>
    <s v="baggett"/>
    <n v="30517.67"/>
    <m/>
    <s v="K"/>
    <s v="Labor"/>
    <s v="TEC"/>
    <m/>
    <s v="JLAB"/>
    <s v="PED"/>
    <s v="RF"/>
    <x v="11"/>
    <m/>
    <m/>
    <m/>
    <m/>
    <m/>
    <m/>
    <m/>
    <m/>
    <n v="30517.67"/>
    <m/>
    <m/>
    <m/>
    <m/>
    <m/>
    <m/>
    <m/>
    <m/>
    <m/>
    <m/>
    <x v="0"/>
    <x v="0"/>
    <m/>
  </r>
  <r>
    <s v=""/>
    <s v=" E08_01655"/>
    <s v="LLRF Concept and Algorithm - RCS HIK"/>
    <s v="6.08.05.09.03"/>
    <x v="0"/>
    <d v="2023-05-09T00:00:00"/>
    <d v="2024-01-08T00:00:00"/>
    <s v="ebockhold"/>
    <s v="baggett"/>
    <n v="59953.71"/>
    <m/>
    <s v="K"/>
    <s v="Labor"/>
    <s v="TEC"/>
    <m/>
    <s v="JLAB"/>
    <s v="PED"/>
    <s v="RF"/>
    <x v="11"/>
    <m/>
    <m/>
    <m/>
    <m/>
    <m/>
    <m/>
    <m/>
    <n v="36477.86"/>
    <n v="23475.85"/>
    <m/>
    <m/>
    <m/>
    <m/>
    <m/>
    <m/>
    <m/>
    <m/>
    <m/>
    <m/>
    <x v="0"/>
    <x v="0"/>
    <m/>
  </r>
  <r>
    <s v=""/>
    <s v=" E08_01660"/>
    <s v="LLRF First Article Chassis Design - RCS HIK DESIGN"/>
    <s v="6.08.05.09.03"/>
    <x v="0"/>
    <d v="2024-01-09T00:00:00"/>
    <d v="2025-06-20T00:00:00"/>
    <s v="ebockhold"/>
    <s v="baggett"/>
    <n v="92907.49"/>
    <m/>
    <s v="K"/>
    <s v="Labor"/>
    <s v="TEC"/>
    <m/>
    <s v="JLAB"/>
    <s v="PED"/>
    <s v="RF"/>
    <x v="11"/>
    <m/>
    <m/>
    <m/>
    <m/>
    <m/>
    <m/>
    <m/>
    <m/>
    <n v="47090.1"/>
    <n v="45817.39"/>
    <m/>
    <m/>
    <m/>
    <m/>
    <m/>
    <m/>
    <m/>
    <m/>
    <m/>
    <x v="0"/>
    <x v="0"/>
    <m/>
  </r>
  <r>
    <s v=""/>
    <s v=" E08_02260"/>
    <s v="TR Effort for LLRF First Article Chasis Components Procurement and Fabrication - RCS HIK FAB"/>
    <s v="6.08.05.09.04"/>
    <x v="0"/>
    <d v="2025-12-10T00:00:00"/>
    <d v="2026-08-27T00:00:00"/>
    <s v="ebockhold"/>
    <s v="baggett"/>
    <n v="16188.1"/>
    <m/>
    <s v="K"/>
    <s v="Labor"/>
    <s v="TEC"/>
    <m/>
    <s v="JLAB"/>
    <s v="Const"/>
    <s v="RF"/>
    <x v="9"/>
    <s v="P.S232"/>
    <m/>
    <m/>
    <m/>
    <m/>
    <m/>
    <m/>
    <m/>
    <m/>
    <m/>
    <n v="16188.1"/>
    <m/>
    <m/>
    <m/>
    <m/>
    <m/>
    <m/>
    <m/>
    <m/>
    <x v="0"/>
    <x v="0"/>
    <m/>
  </r>
  <r>
    <s v=""/>
    <s v=" E08_01670"/>
    <s v="First Article RF Power Distribution Network Hardware Fabrication- RCS HIK FAB"/>
    <s v="6.08.05.09.04"/>
    <x v="0"/>
    <d v="2024-09-25T00:00:00"/>
    <d v="2026-03-16T00:00:00"/>
    <s v="ebockhold"/>
    <s v="baggett"/>
    <n v="23782.45"/>
    <m/>
    <s v="K"/>
    <s v="Labor"/>
    <s v="TEC"/>
    <m/>
    <s v="JLAB"/>
    <s v="Const"/>
    <s v="RF"/>
    <x v="9"/>
    <m/>
    <m/>
    <m/>
    <m/>
    <m/>
    <m/>
    <m/>
    <m/>
    <n v="260.63"/>
    <n v="16289.35"/>
    <n v="7232.47"/>
    <m/>
    <m/>
    <m/>
    <m/>
    <m/>
    <m/>
    <m/>
    <m/>
    <x v="0"/>
    <x v="0"/>
    <m/>
  </r>
  <r>
    <s v=""/>
    <s v=" E08_02275"/>
    <s v="LLRF First Article Chasis Fabrication,  Assembly and Programming - RCS HIK FAB"/>
    <s v="6.08.05.09.04"/>
    <x v="0"/>
    <d v="2026-08-31T00:00:00"/>
    <d v="2028-02-18T00:00:00"/>
    <s v="ebockhold"/>
    <s v="baggett"/>
    <n v="100638.11"/>
    <m/>
    <s v="K"/>
    <s v="Labor"/>
    <s v="TEC"/>
    <m/>
    <s v="JLAB"/>
    <s v="Const"/>
    <s v="RF"/>
    <x v="9"/>
    <m/>
    <m/>
    <m/>
    <m/>
    <m/>
    <m/>
    <m/>
    <m/>
    <m/>
    <m/>
    <n v="6049.29"/>
    <n v="68741.88"/>
    <n v="25846.94"/>
    <m/>
    <m/>
    <m/>
    <m/>
    <m/>
    <m/>
    <x v="0"/>
    <x v="0"/>
    <m/>
  </r>
  <r>
    <s v=""/>
    <s v=" E08_02420"/>
    <s v="148MHz Cavity High Power Testing - RCS HIK TEST"/>
    <s v="6.08.05.09.05"/>
    <x v="0"/>
    <d v="2028-02-22T00:00:00"/>
    <d v="2028-05-16T00:00:00"/>
    <s v="ebockhold"/>
    <s v="baggett"/>
    <n v="25760.93"/>
    <m/>
    <s v="K"/>
    <s v="Labor"/>
    <s v="TEC"/>
    <m/>
    <s v="JLAB"/>
    <s v="Const"/>
    <s v="RF"/>
    <x v="8"/>
    <m/>
    <m/>
    <m/>
    <m/>
    <m/>
    <m/>
    <m/>
    <m/>
    <m/>
    <m/>
    <m/>
    <m/>
    <n v="25760.93"/>
    <m/>
    <m/>
    <m/>
    <m/>
    <m/>
    <m/>
    <x v="0"/>
    <x v="0"/>
    <m/>
  </r>
  <r>
    <s v=""/>
    <s v=" E08_02425"/>
    <s v="296MHz Cavity High Power Testing - RCS HIK TEST"/>
    <s v="6.08.05.09.05"/>
    <x v="0"/>
    <d v="2028-02-22T00:00:00"/>
    <d v="2028-05-16T00:00:00"/>
    <s v="ebockhold"/>
    <s v="baggett"/>
    <n v="8586.98"/>
    <m/>
    <s v="K"/>
    <s v="Labor"/>
    <s v="TEC"/>
    <m/>
    <s v="JLAB"/>
    <s v="Const"/>
    <s v="RF"/>
    <x v="8"/>
    <m/>
    <m/>
    <m/>
    <m/>
    <m/>
    <m/>
    <m/>
    <m/>
    <m/>
    <m/>
    <m/>
    <m/>
    <n v="8586.98"/>
    <m/>
    <m/>
    <m/>
    <m/>
    <m/>
    <m/>
    <x v="0"/>
    <x v="0"/>
    <m/>
  </r>
  <r>
    <s v=""/>
    <s v=" E08_01230"/>
    <s v="UITF Kicker Beam Test Experiment - RCS HIK R&amp;D"/>
    <s v="6.08.05.09.02"/>
    <x v="0"/>
    <d v="2022-10-19T00:00:00"/>
    <d v="2022-11-17T00:00:00"/>
    <s v="ebockhold"/>
    <s v="baggett"/>
    <n v="9159.83"/>
    <m/>
    <s v="K"/>
    <s v="Labor"/>
    <s v="OPC"/>
    <m/>
    <s v="JLAB"/>
    <s v="R&amp;D"/>
    <s v="RF"/>
    <x v="3"/>
    <m/>
    <m/>
    <m/>
    <m/>
    <m/>
    <m/>
    <m/>
    <n v="9159.83"/>
    <m/>
    <m/>
    <m/>
    <m/>
    <m/>
    <m/>
    <m/>
    <m/>
    <m/>
    <m/>
    <m/>
    <x v="0"/>
    <x v="0"/>
    <m/>
  </r>
  <r>
    <s v=""/>
    <s v=" E08_01220"/>
    <s v="UITF Beam Test Cavitiy / HAWG / Beamline and Instrumentation Install - RCS HIK R&amp;D"/>
    <s v="6.08.05.09.02"/>
    <x v="0"/>
    <d v="2022-10-03T00:00:00"/>
    <d v="2022-10-18T00:00:00"/>
    <s v="ebockhold"/>
    <s v="baggett"/>
    <n v="2872.36"/>
    <m/>
    <s v="K"/>
    <s v="Labor"/>
    <s v="OPC"/>
    <m/>
    <s v="JLAB"/>
    <s v="R&amp;D"/>
    <s v="RF"/>
    <x v="3"/>
    <m/>
    <m/>
    <m/>
    <m/>
    <m/>
    <m/>
    <m/>
    <n v="2872.36"/>
    <m/>
    <m/>
    <m/>
    <m/>
    <m/>
    <m/>
    <m/>
    <m/>
    <m/>
    <m/>
    <m/>
    <x v="0"/>
    <x v="0"/>
    <m/>
  </r>
  <r>
    <s v=""/>
    <s v=" E08_02260"/>
    <s v="TR Effort for LLRF First Article Chasis Components Procurement and Fabrication - RCS HIK FAB"/>
    <s v="6.08.05.09.04"/>
    <x v="0"/>
    <d v="2025-12-10T00:00:00"/>
    <d v="2026-08-27T00:00:00"/>
    <s v="ebockhold"/>
    <s v="baggett"/>
    <n v="9299.8799999999992"/>
    <m/>
    <s v="K"/>
    <s v="Labor"/>
    <s v="TEC"/>
    <m/>
    <s v="JLAB"/>
    <s v="Const"/>
    <s v="RF"/>
    <x v="9"/>
    <s v="P.S232"/>
    <m/>
    <m/>
    <m/>
    <m/>
    <m/>
    <m/>
    <m/>
    <m/>
    <m/>
    <n v="9299.8799999999992"/>
    <m/>
    <m/>
    <m/>
    <m/>
    <m/>
    <m/>
    <m/>
    <m/>
    <x v="0"/>
    <x v="0"/>
    <m/>
  </r>
  <r>
    <s v=""/>
    <s v=" E08_02275"/>
    <s v="LLRF First Article Chasis Fabrication,  Assembly and Programming - RCS HIK FAB"/>
    <s v="6.08.05.09.04"/>
    <x v="0"/>
    <d v="2026-08-31T00:00:00"/>
    <d v="2028-02-18T00:00:00"/>
    <s v="ebockhold"/>
    <s v="baggett"/>
    <n v="77087.289999999994"/>
    <m/>
    <s v="K"/>
    <s v="Labor"/>
    <s v="TEC"/>
    <m/>
    <s v="JLAB"/>
    <s v="Const"/>
    <s v="RF"/>
    <x v="9"/>
    <m/>
    <m/>
    <m/>
    <m/>
    <m/>
    <m/>
    <m/>
    <m/>
    <m/>
    <m/>
    <n v="4633.66"/>
    <n v="52655.25"/>
    <n v="19798.38"/>
    <m/>
    <m/>
    <m/>
    <m/>
    <m/>
    <m/>
    <x v="0"/>
    <x v="0"/>
    <m/>
  </r>
  <r>
    <s v=""/>
    <s v=" E08_02420"/>
    <s v="148MHz Cavity High Power Testing - RCS HIK TEST"/>
    <s v="6.08.05.09.05"/>
    <x v="0"/>
    <d v="2028-02-22T00:00:00"/>
    <d v="2028-05-16T00:00:00"/>
    <s v="ebockhold"/>
    <s v="baggett"/>
    <n v="9866.24"/>
    <m/>
    <s v="K"/>
    <s v="Labor"/>
    <s v="TEC"/>
    <m/>
    <s v="JLAB"/>
    <s v="Const"/>
    <s v="RF"/>
    <x v="8"/>
    <m/>
    <m/>
    <m/>
    <m/>
    <m/>
    <m/>
    <m/>
    <m/>
    <m/>
    <m/>
    <m/>
    <m/>
    <n v="9866.24"/>
    <m/>
    <m/>
    <m/>
    <m/>
    <m/>
    <m/>
    <x v="0"/>
    <x v="0"/>
    <m/>
  </r>
  <r>
    <s v=""/>
    <s v=" E08_02425"/>
    <s v="296MHz Cavity High Power Testing - RCS HIK TEST"/>
    <s v="6.08.05.09.05"/>
    <x v="0"/>
    <d v="2028-02-22T00:00:00"/>
    <d v="2028-05-16T00:00:00"/>
    <s v="ebockhold"/>
    <s v="baggett"/>
    <n v="9866.24"/>
    <m/>
    <s v="K"/>
    <s v="Labor"/>
    <s v="TEC"/>
    <m/>
    <s v="JLAB"/>
    <s v="Const"/>
    <s v="RF"/>
    <x v="8"/>
    <m/>
    <m/>
    <m/>
    <m/>
    <m/>
    <m/>
    <m/>
    <m/>
    <m/>
    <m/>
    <m/>
    <m/>
    <n v="9866.24"/>
    <m/>
    <m/>
    <m/>
    <m/>
    <m/>
    <m/>
    <x v="0"/>
    <x v="0"/>
    <m/>
  </r>
  <r>
    <s v=""/>
    <s v=" E08_02405"/>
    <s v="First Article RF Power Distribution Network Hardware and RF Source Installation at JLab for Testing - RCS HIK TEST"/>
    <s v="6.08.05.09.05"/>
    <x v="0"/>
    <d v="2027-02-09T00:00:00"/>
    <d v="2027-06-17T00:00:00"/>
    <s v="ebockhold"/>
    <s v="baggett"/>
    <n v="14368.32"/>
    <m/>
    <s v="K"/>
    <s v="Labor"/>
    <s v="TEC"/>
    <m/>
    <s v="JLAB"/>
    <s v="Const"/>
    <s v="RF"/>
    <x v="8"/>
    <m/>
    <m/>
    <m/>
    <m/>
    <m/>
    <m/>
    <m/>
    <m/>
    <m/>
    <m/>
    <m/>
    <n v="14368.32"/>
    <m/>
    <m/>
    <m/>
    <m/>
    <m/>
    <m/>
    <m/>
    <x v="0"/>
    <x v="0"/>
    <m/>
  </r>
  <r>
    <s v=""/>
    <s v=" E08_01715"/>
    <s v="FY22 Management LOE-Travel - RCS HIK"/>
    <s v="6.08.05.09.01"/>
    <x v="0"/>
    <d v="2022-08-01T00:00:00"/>
    <d v="2022-09-30T00:00:00"/>
    <s v="ebockhold"/>
    <s v="baggett"/>
    <n v="0"/>
    <m/>
    <s v="K"/>
    <s v="Nonlabor"/>
    <s v="TEC"/>
    <m/>
    <s v="JLAB"/>
    <s v="PED.Design"/>
    <s v="RF"/>
    <x v="0"/>
    <s v="T"/>
    <m/>
    <m/>
    <m/>
    <m/>
    <m/>
    <m/>
    <m/>
    <m/>
    <m/>
    <m/>
    <m/>
    <m/>
    <m/>
    <m/>
    <m/>
    <m/>
    <m/>
    <m/>
    <x v="0"/>
    <x v="0"/>
    <m/>
  </r>
  <r>
    <s v=""/>
    <s v=" E08_01725"/>
    <s v="FY23 Management LOE-Travel - RCS HIK"/>
    <s v="6.08.05.09.01"/>
    <x v="0"/>
    <d v="2022-10-03T00:00:00"/>
    <d v="2023-09-26T00:00:00"/>
    <s v="ebockhold"/>
    <s v="baggett"/>
    <n v="5451.27"/>
    <m/>
    <s v="K"/>
    <s v="Nonlabor"/>
    <s v="TEC"/>
    <m/>
    <s v="JLAB"/>
    <s v="PED"/>
    <s v="RF"/>
    <x v="0"/>
    <s v="T"/>
    <m/>
    <m/>
    <m/>
    <m/>
    <m/>
    <m/>
    <n v="5451.27"/>
    <m/>
    <m/>
    <m/>
    <m/>
    <m/>
    <m/>
    <m/>
    <m/>
    <m/>
    <m/>
    <m/>
    <x v="0"/>
    <x v="0"/>
    <m/>
  </r>
  <r>
    <s v=""/>
    <s v=" E08_01735"/>
    <s v="FY24 Management LOE-Travel - RCS HIK"/>
    <s v="6.08.05.09.01"/>
    <x v="0"/>
    <d v="2023-09-27T00:00:00"/>
    <d v="2024-09-25T00:00:00"/>
    <s v="ebockhold"/>
    <s v="baggett"/>
    <n v="5612.85"/>
    <m/>
    <s v="K"/>
    <s v="Nonlabor"/>
    <s v="TEC"/>
    <m/>
    <s v="JLAB"/>
    <s v="PED"/>
    <s v="RF"/>
    <x v="0"/>
    <s v="T"/>
    <m/>
    <m/>
    <m/>
    <m/>
    <m/>
    <m/>
    <n v="67.349999999999994"/>
    <n v="5545.5"/>
    <m/>
    <m/>
    <m/>
    <m/>
    <m/>
    <m/>
    <m/>
    <m/>
    <m/>
    <m/>
    <x v="0"/>
    <x v="0"/>
    <m/>
  </r>
  <r>
    <s v=""/>
    <s v=" E08_01745"/>
    <s v="FY25 Management LOE-Travel - RCS HIK"/>
    <s v="6.08.05.09.01"/>
    <x v="0"/>
    <d v="2024-09-26T00:00:00"/>
    <d v="2025-09-18T00:00:00"/>
    <s v="ebockhold"/>
    <s v="baggett"/>
    <n v="5781.2"/>
    <m/>
    <s v="K"/>
    <s v="Nonlabor"/>
    <s v="TEC"/>
    <m/>
    <s v="JLAB"/>
    <s v="PED"/>
    <s v="RF"/>
    <x v="0"/>
    <s v="T"/>
    <m/>
    <m/>
    <m/>
    <m/>
    <m/>
    <m/>
    <m/>
    <n v="70.790000000000006"/>
    <n v="5710.41"/>
    <m/>
    <m/>
    <m/>
    <m/>
    <m/>
    <m/>
    <m/>
    <m/>
    <m/>
    <x v="0"/>
    <x v="0"/>
    <m/>
  </r>
  <r>
    <s v=""/>
    <s v=" E08_01755"/>
    <s v="FY26 Management LOE-Travel - RCS HIK"/>
    <s v="6.08.05.09.01"/>
    <x v="0"/>
    <d v="2025-09-19T00:00:00"/>
    <d v="2026-09-14T00:00:00"/>
    <s v="ebockhold"/>
    <s v="baggett"/>
    <n v="5951.11"/>
    <m/>
    <s v="K"/>
    <s v="Nonlabor"/>
    <s v="TEC"/>
    <m/>
    <s v="JLAB"/>
    <s v="Const"/>
    <s v="RF"/>
    <x v="0"/>
    <s v="T"/>
    <m/>
    <m/>
    <m/>
    <m/>
    <m/>
    <m/>
    <m/>
    <m/>
    <n v="193.53"/>
    <n v="5757.58"/>
    <m/>
    <m/>
    <m/>
    <m/>
    <m/>
    <m/>
    <m/>
    <m/>
    <x v="0"/>
    <x v="0"/>
    <m/>
  </r>
  <r>
    <s v=""/>
    <s v=" E08_01765"/>
    <s v="FY27 Management LOE-Travel - RCS HIK"/>
    <s v="6.08.05.09.01"/>
    <x v="0"/>
    <d v="2026-09-15T00:00:00"/>
    <d v="2027-09-10T00:00:00"/>
    <s v="ebockhold"/>
    <s v="baggett"/>
    <n v="6126.81"/>
    <m/>
    <s v="K"/>
    <s v="Nonlabor"/>
    <s v="TEC"/>
    <m/>
    <s v="JLAB"/>
    <s v="Const"/>
    <s v="RF"/>
    <x v="0"/>
    <s v="T"/>
    <m/>
    <m/>
    <m/>
    <m/>
    <m/>
    <m/>
    <m/>
    <m/>
    <m/>
    <n v="296.45999999999998"/>
    <n v="5830.35"/>
    <m/>
    <m/>
    <m/>
    <m/>
    <m/>
    <m/>
    <m/>
    <x v="0"/>
    <x v="0"/>
    <m/>
  </r>
  <r>
    <s v=""/>
    <s v=" E08_01775"/>
    <s v="FY28 Management LOE-Travel - RCS HIK"/>
    <s v="6.08.05.09.01"/>
    <x v="0"/>
    <d v="2027-09-13T00:00:00"/>
    <d v="2028-09-07T00:00:00"/>
    <s v="ebockhold"/>
    <s v="baggett"/>
    <n v="6309.13"/>
    <m/>
    <s v="K"/>
    <s v="Nonlabor"/>
    <s v="TEC"/>
    <m/>
    <s v="JLAB"/>
    <s v="Const"/>
    <s v="RF"/>
    <x v="0"/>
    <s v="T"/>
    <m/>
    <m/>
    <m/>
    <m/>
    <m/>
    <m/>
    <m/>
    <m/>
    <m/>
    <m/>
    <n v="356.16"/>
    <n v="5952.97"/>
    <m/>
    <m/>
    <m/>
    <m/>
    <m/>
    <m/>
    <x v="0"/>
    <x v="0"/>
    <m/>
  </r>
  <r>
    <s v=""/>
    <s v=" E08_01150"/>
    <s v="UITF Beam Test Beamline Hardware Preliminary Design - RCS HIK R&amp;D"/>
    <s v="6.08.05.09.02"/>
    <x v="0"/>
    <d v="2022-03-23T00:00:00"/>
    <d v="2022-08-02T00:00:00"/>
    <s v="ebockhold"/>
    <s v="baggett"/>
    <n v="0"/>
    <m/>
    <s v="K"/>
    <s v="Labor"/>
    <s v="OPC"/>
    <m/>
    <s v="JLAB"/>
    <s v="R&amp;D"/>
    <s v="RF"/>
    <x v="3"/>
    <m/>
    <m/>
    <m/>
    <m/>
    <m/>
    <m/>
    <m/>
    <m/>
    <m/>
    <m/>
    <m/>
    <m/>
    <m/>
    <m/>
    <m/>
    <m/>
    <m/>
    <m/>
    <m/>
    <x v="0"/>
    <x v="0"/>
    <m/>
  </r>
  <r>
    <s v=""/>
    <s v=" E08_01166"/>
    <s v="TR Effort- UITF Beam Test Beamline Hardware Fabrication - RCS HIK R&amp;D"/>
    <s v="6.08.05.09.02"/>
    <x v="0"/>
    <d v="2022-08-05T00:00:00"/>
    <d v="2022-09-16T00:00:00"/>
    <s v="ebockhold"/>
    <s v="baggett"/>
    <n v="0"/>
    <m/>
    <s v="K"/>
    <s v="Labor"/>
    <s v="OPC"/>
    <m/>
    <s v="JLAB"/>
    <s v="R&amp;D"/>
    <s v="RF"/>
    <x v="3"/>
    <s v="P.S235"/>
    <m/>
    <m/>
    <m/>
    <m/>
    <m/>
    <m/>
    <m/>
    <m/>
    <m/>
    <m/>
    <m/>
    <m/>
    <m/>
    <m/>
    <m/>
    <m/>
    <m/>
    <m/>
    <x v="0"/>
    <x v="0"/>
    <m/>
  </r>
  <r>
    <s v=""/>
    <s v=" E08_01155"/>
    <s v="UITF Beam Test Beamline Hardware Final Design - RCS HIK R&amp;D"/>
    <s v="6.08.05.09.02"/>
    <x v="0"/>
    <d v="2022-08-03T00:00:00"/>
    <d v="2022-09-14T00:00:00"/>
    <s v="ebockhold"/>
    <s v="baggett"/>
    <n v="0"/>
    <m/>
    <s v="K"/>
    <s v="Labor"/>
    <s v="OPC"/>
    <m/>
    <s v="JLAB"/>
    <s v="R&amp;D"/>
    <s v="RF"/>
    <x v="3"/>
    <m/>
    <m/>
    <m/>
    <m/>
    <m/>
    <m/>
    <m/>
    <m/>
    <m/>
    <m/>
    <m/>
    <m/>
    <m/>
    <m/>
    <m/>
    <m/>
    <m/>
    <m/>
    <m/>
    <x v="0"/>
    <x v="0"/>
    <m/>
  </r>
  <r>
    <s v=""/>
    <s v=" E08_01315"/>
    <s v="148MHz Cavity Mechanical Thermal Preliminary Design - RCS HIK DESIGN"/>
    <s v="6.08.05.09.03"/>
    <x v="0"/>
    <d v="2023-09-22T00:00:00"/>
    <d v="2023-12-28T00:00:00"/>
    <s v="ebockhold"/>
    <s v="baggett"/>
    <n v="23523.15"/>
    <m/>
    <s v="K"/>
    <s v="Labor"/>
    <s v="TEC"/>
    <m/>
    <s v="JLAB"/>
    <s v="PED"/>
    <s v="RF"/>
    <x v="11"/>
    <m/>
    <m/>
    <m/>
    <m/>
    <m/>
    <m/>
    <m/>
    <n v="2171.37"/>
    <n v="21351.78"/>
    <m/>
    <m/>
    <m/>
    <m/>
    <m/>
    <m/>
    <m/>
    <m/>
    <m/>
    <m/>
    <x v="0"/>
    <x v="0"/>
    <m/>
  </r>
  <r>
    <s v=""/>
    <s v=" E08_01323"/>
    <s v="148MHz Cavity Fabrication Design - RCS HIK DESIGN"/>
    <s v="6.08.05.09.03"/>
    <x v="0"/>
    <d v="2024-01-02T00:00:00"/>
    <d v="2024-04-03T00:00:00"/>
    <s v="ebockhold"/>
    <s v="baggett"/>
    <n v="4717.3100000000004"/>
    <m/>
    <s v="K"/>
    <s v="Labor"/>
    <s v="TEC"/>
    <m/>
    <s v="JLAB"/>
    <s v="PED"/>
    <s v="RF"/>
    <x v="6"/>
    <m/>
    <m/>
    <m/>
    <m/>
    <m/>
    <m/>
    <m/>
    <m/>
    <n v="4717.3100000000004"/>
    <m/>
    <m/>
    <m/>
    <m/>
    <m/>
    <m/>
    <m/>
    <m/>
    <m/>
    <m/>
    <x v="0"/>
    <x v="0"/>
    <m/>
  </r>
  <r>
    <s v=""/>
    <s v=" E08_01465"/>
    <s v="296MHz Cavity Mechanical Thermal Preliminary Design - RCS HIK DESIGN"/>
    <s v="6.08.05.09.03"/>
    <x v="0"/>
    <d v="2024-04-04T00:00:00"/>
    <d v="2024-07-05T00:00:00"/>
    <s v="ebockhold"/>
    <s v="baggett"/>
    <n v="18869.25"/>
    <m/>
    <s v="K"/>
    <s v="Labor"/>
    <s v="TEC"/>
    <m/>
    <s v="JLAB"/>
    <s v="PED"/>
    <s v="RF"/>
    <x v="11"/>
    <m/>
    <m/>
    <m/>
    <m/>
    <m/>
    <m/>
    <m/>
    <m/>
    <n v="18869.25"/>
    <m/>
    <m/>
    <m/>
    <m/>
    <m/>
    <m/>
    <m/>
    <m/>
    <m/>
    <m/>
    <x v="0"/>
    <x v="0"/>
    <m/>
  </r>
  <r>
    <s v=""/>
    <s v=" E08_01475"/>
    <s v="296MHz Cavity Fabrication Design - RCS HIK DESIGN"/>
    <s v="6.08.05.09.03"/>
    <x v="0"/>
    <d v="2024-07-15T00:00:00"/>
    <d v="2024-10-15T00:00:00"/>
    <s v="ebockhold"/>
    <s v="baggett"/>
    <n v="4739.08"/>
    <m/>
    <s v="K"/>
    <s v="Labor"/>
    <s v="TEC"/>
    <m/>
    <s v="JLAB"/>
    <s v="PED"/>
    <s v="RF"/>
    <x v="6"/>
    <m/>
    <m/>
    <m/>
    <m/>
    <m/>
    <m/>
    <m/>
    <m/>
    <n v="4009.99"/>
    <n v="729.09"/>
    <m/>
    <m/>
    <m/>
    <m/>
    <m/>
    <m/>
    <m/>
    <m/>
    <m/>
    <x v="0"/>
    <x v="0"/>
    <m/>
  </r>
  <r>
    <s v=""/>
    <s v=" E08_01665"/>
    <s v="First Article RF Power Distribution Network Key Hardware Design - RCS HIK DESIGN"/>
    <s v="6.08.05.09.03"/>
    <x v="0"/>
    <d v="2024-01-09T00:00:00"/>
    <d v="2024-09-24T00:00:00"/>
    <s v="ebockhold"/>
    <s v="baggett"/>
    <n v="18869.25"/>
    <m/>
    <s v="K"/>
    <s v="Labor"/>
    <s v="TEC"/>
    <m/>
    <s v="JLAB"/>
    <s v="PED"/>
    <s v="RF"/>
    <x v="11"/>
    <m/>
    <m/>
    <m/>
    <m/>
    <m/>
    <m/>
    <m/>
    <m/>
    <n v="18869.25"/>
    <m/>
    <m/>
    <m/>
    <m/>
    <m/>
    <m/>
    <m/>
    <m/>
    <m/>
    <m/>
    <x v="0"/>
    <x v="0"/>
    <m/>
  </r>
  <r>
    <s v=""/>
    <s v=" E08_01325"/>
    <s v="148MHz Cavity Mechanical Thermal Final Design - RCS HIK DESIGN"/>
    <s v="6.08.05.09.03"/>
    <x v="0"/>
    <d v="2024-01-02T00:00:00"/>
    <d v="2024-04-03T00:00:00"/>
    <s v="ebockhold"/>
    <s v="baggett"/>
    <n v="23586.560000000001"/>
    <m/>
    <s v="K"/>
    <s v="Labor"/>
    <s v="TEC"/>
    <m/>
    <s v="JLAB"/>
    <s v="PED"/>
    <s v="RF"/>
    <x v="6"/>
    <m/>
    <m/>
    <m/>
    <m/>
    <m/>
    <m/>
    <m/>
    <m/>
    <n v="23586.560000000001"/>
    <m/>
    <m/>
    <m/>
    <m/>
    <m/>
    <m/>
    <m/>
    <m/>
    <m/>
    <m/>
    <x v="0"/>
    <x v="0"/>
    <m/>
  </r>
  <r>
    <s v=""/>
    <s v=" E08_01480"/>
    <s v="296MHz Cavity Mechanical Thermal Final Design - RCS HIK DESIGN"/>
    <s v="6.08.05.09.03"/>
    <x v="0"/>
    <d v="2024-07-15T00:00:00"/>
    <d v="2024-10-15T00:00:00"/>
    <s v="ebockhold"/>
    <s v="baggett"/>
    <n v="18956.34"/>
    <m/>
    <s v="K"/>
    <s v="Labor"/>
    <s v="TEC"/>
    <m/>
    <s v="JLAB"/>
    <s v="PED"/>
    <s v="RF"/>
    <x v="6"/>
    <m/>
    <m/>
    <m/>
    <m/>
    <m/>
    <m/>
    <m/>
    <m/>
    <n v="16039.98"/>
    <n v="2916.36"/>
    <m/>
    <m/>
    <m/>
    <m/>
    <m/>
    <m/>
    <m/>
    <m/>
    <m/>
    <x v="0"/>
    <x v="0"/>
    <m/>
  </r>
  <r>
    <s v=""/>
    <s v=" E08_01670"/>
    <s v="First Article RF Power Distribution Network Hardware Fabrication- RCS HIK FAB"/>
    <s v="6.08.05.09.04"/>
    <x v="0"/>
    <d v="2024-09-25T00:00:00"/>
    <d v="2026-03-16T00:00:00"/>
    <s v="ebockhold"/>
    <s v="baggett"/>
    <n v="14704.83"/>
    <m/>
    <s v="K"/>
    <s v="Labor"/>
    <s v="TEC"/>
    <m/>
    <s v="JLAB"/>
    <s v="Const"/>
    <s v="RF"/>
    <x v="9"/>
    <m/>
    <m/>
    <m/>
    <m/>
    <m/>
    <m/>
    <m/>
    <m/>
    <n v="161.15"/>
    <n v="10071.799999999999"/>
    <n v="4471.88"/>
    <m/>
    <m/>
    <m/>
    <m/>
    <m/>
    <m/>
    <m/>
    <m/>
    <x v="0"/>
    <x v="0"/>
    <m/>
  </r>
  <r>
    <s v=""/>
    <s v=" E08_01290"/>
    <s v="Develop Cost Estimate - RCS HIK DESIGN"/>
    <s v="6.08.05.09.03"/>
    <x v="0"/>
    <d v="2023-05-09T00:00:00"/>
    <d v="2023-06-20T00:00:00"/>
    <s v="ebockhold"/>
    <s v="baggett"/>
    <n v="17021.419999999998"/>
    <m/>
    <s v="K"/>
    <s v="Labor"/>
    <s v="TEC"/>
    <m/>
    <s v="JLAB"/>
    <s v="PED"/>
    <s v="RF"/>
    <x v="11"/>
    <m/>
    <m/>
    <m/>
    <m/>
    <m/>
    <m/>
    <m/>
    <n v="17021.419999999998"/>
    <m/>
    <m/>
    <m/>
    <m/>
    <m/>
    <m/>
    <m/>
    <m/>
    <m/>
    <m/>
    <m/>
    <x v="0"/>
    <x v="0"/>
    <m/>
  </r>
  <r>
    <s v=""/>
    <s v=" E08_01490"/>
    <s v="Post FDR Design and Procurement Prep - RCS HIK DESIGN"/>
    <s v="6.08.05.09.03"/>
    <x v="0"/>
    <d v="2024-10-23T00:00:00"/>
    <d v="2024-11-27T00:00:00"/>
    <s v="ebockhold"/>
    <s v="baggett"/>
    <n v="18058.02"/>
    <m/>
    <s v="K"/>
    <s v="Labor"/>
    <s v="TEC"/>
    <m/>
    <s v="JLAB"/>
    <s v="PED"/>
    <s v="RF"/>
    <x v="6"/>
    <m/>
    <m/>
    <m/>
    <m/>
    <m/>
    <m/>
    <m/>
    <m/>
    <m/>
    <n v="18058.02"/>
    <m/>
    <m/>
    <m/>
    <m/>
    <m/>
    <m/>
    <m/>
    <m/>
    <m/>
    <x v="0"/>
    <x v="0"/>
    <m/>
  </r>
  <r>
    <s v=""/>
    <s v=" E08_01315"/>
    <s v="148MHz Cavity Mechanical Thermal Preliminary Design - RCS HIK DESIGN"/>
    <s v="6.08.05.09.03"/>
    <x v="0"/>
    <d v="2023-09-22T00:00:00"/>
    <d v="2023-12-28T00:00:00"/>
    <s v="ebockhold"/>
    <s v="baggett"/>
    <n v="22826.71"/>
    <m/>
    <s v="K"/>
    <s v="Labor"/>
    <s v="TEC"/>
    <m/>
    <s v="JLAB"/>
    <s v="PED"/>
    <s v="RF"/>
    <x v="11"/>
    <m/>
    <m/>
    <m/>
    <m/>
    <m/>
    <m/>
    <m/>
    <n v="2107.08"/>
    <n v="20719.63"/>
    <m/>
    <m/>
    <m/>
    <m/>
    <m/>
    <m/>
    <m/>
    <m/>
    <m/>
    <m/>
    <x v="0"/>
    <x v="0"/>
    <m/>
  </r>
  <r>
    <s v=""/>
    <s v=" E08_01323"/>
    <s v="148MHz Cavity Fabrication Design - RCS HIK DESIGN"/>
    <s v="6.08.05.09.03"/>
    <x v="0"/>
    <d v="2024-01-02T00:00:00"/>
    <d v="2024-04-03T00:00:00"/>
    <s v="ebockhold"/>
    <s v="baggett"/>
    <n v="7629.42"/>
    <m/>
    <s v="K"/>
    <s v="Labor"/>
    <s v="TEC"/>
    <m/>
    <s v="JLAB"/>
    <s v="PED"/>
    <s v="RF"/>
    <x v="6"/>
    <m/>
    <m/>
    <m/>
    <m/>
    <m/>
    <m/>
    <m/>
    <m/>
    <n v="7629.42"/>
    <m/>
    <m/>
    <m/>
    <m/>
    <m/>
    <m/>
    <m/>
    <m/>
    <m/>
    <m/>
    <x v="0"/>
    <x v="0"/>
    <m/>
  </r>
  <r>
    <s v=""/>
    <s v=" E08_01465"/>
    <s v="296MHz Cavity Mechanical Thermal Preliminary Design - RCS HIK DESIGN"/>
    <s v="6.08.05.09.03"/>
    <x v="0"/>
    <d v="2024-04-04T00:00:00"/>
    <d v="2024-07-05T00:00:00"/>
    <s v="ebockhold"/>
    <s v="baggett"/>
    <n v="15258.83"/>
    <m/>
    <s v="K"/>
    <s v="Labor"/>
    <s v="TEC"/>
    <m/>
    <s v="JLAB"/>
    <s v="PED"/>
    <s v="RF"/>
    <x v="11"/>
    <m/>
    <m/>
    <m/>
    <m/>
    <m/>
    <m/>
    <m/>
    <m/>
    <n v="15258.83"/>
    <m/>
    <m/>
    <m/>
    <m/>
    <m/>
    <m/>
    <m/>
    <m/>
    <m/>
    <m/>
    <x v="0"/>
    <x v="0"/>
    <m/>
  </r>
  <r>
    <s v=""/>
    <s v=" E08_01475"/>
    <s v="296MHz Cavity Fabrication Design - RCS HIK DESIGN"/>
    <s v="6.08.05.09.03"/>
    <x v="0"/>
    <d v="2024-07-15T00:00:00"/>
    <d v="2024-10-15T00:00:00"/>
    <s v="ebockhold"/>
    <s v="baggett"/>
    <n v="7664.63"/>
    <m/>
    <s v="K"/>
    <s v="Labor"/>
    <s v="TEC"/>
    <m/>
    <s v="JLAB"/>
    <s v="PED"/>
    <s v="RF"/>
    <x v="6"/>
    <m/>
    <m/>
    <m/>
    <m/>
    <m/>
    <m/>
    <m/>
    <m/>
    <n v="6485.46"/>
    <n v="1179.17"/>
    <m/>
    <m/>
    <m/>
    <m/>
    <m/>
    <m/>
    <m/>
    <m/>
    <m/>
    <x v="0"/>
    <x v="0"/>
    <m/>
  </r>
  <r>
    <s v=""/>
    <s v=" E08_01290"/>
    <s v="Develop Cost Estimate - RCS HIK DESIGN"/>
    <s v="6.08.05.09.03"/>
    <x v="0"/>
    <d v="2023-05-09T00:00:00"/>
    <d v="2023-06-20T00:00:00"/>
    <s v="ebockhold"/>
    <s v="baggett"/>
    <n v="37036.01"/>
    <m/>
    <s v="K"/>
    <s v="Labor"/>
    <s v="TEC"/>
    <m/>
    <s v="JLAB"/>
    <s v="PED"/>
    <s v="RF"/>
    <x v="11"/>
    <m/>
    <m/>
    <m/>
    <m/>
    <m/>
    <m/>
    <m/>
    <n v="37036.01"/>
    <m/>
    <m/>
    <m/>
    <m/>
    <m/>
    <m/>
    <m/>
    <m/>
    <m/>
    <m/>
    <m/>
    <x v="0"/>
    <x v="0"/>
    <m/>
  </r>
  <r>
    <s v=""/>
    <s v=" E08_01280"/>
    <s v="Develop Aquisition Plan - RCS HIK DESIGN"/>
    <s v="6.08.05.09.03"/>
    <x v="0"/>
    <d v="2023-05-09T00:00:00"/>
    <d v="2023-05-30T00:00:00"/>
    <s v="ebockhold"/>
    <s v="baggett"/>
    <n v="7407.2"/>
    <m/>
    <s v="K"/>
    <s v="Labor"/>
    <s v="TEC"/>
    <m/>
    <s v="JLAB"/>
    <s v="PED"/>
    <s v="RF"/>
    <x v="10"/>
    <m/>
    <m/>
    <m/>
    <m/>
    <m/>
    <m/>
    <m/>
    <n v="7407.2"/>
    <m/>
    <m/>
    <m/>
    <m/>
    <m/>
    <m/>
    <m/>
    <m/>
    <m/>
    <m/>
    <m/>
    <x v="0"/>
    <x v="0"/>
    <m/>
  </r>
  <r>
    <s v=""/>
    <s v=" E08_01490"/>
    <s v="Post FDR Design and Procurement Prep - RCS HIK DESIGN"/>
    <s v="6.08.05.09.03"/>
    <x v="0"/>
    <d v="2024-10-23T00:00:00"/>
    <d v="2024-11-27T00:00:00"/>
    <s v="ebockhold"/>
    <s v="baggett"/>
    <n v="15716.6"/>
    <m/>
    <s v="K"/>
    <s v="Labor"/>
    <s v="TEC"/>
    <m/>
    <s v="JLAB"/>
    <s v="PED"/>
    <s v="RF"/>
    <x v="6"/>
    <m/>
    <m/>
    <m/>
    <m/>
    <m/>
    <m/>
    <m/>
    <m/>
    <m/>
    <n v="15716.6"/>
    <m/>
    <m/>
    <m/>
    <m/>
    <m/>
    <m/>
    <m/>
    <m/>
    <m/>
    <x v="0"/>
    <x v="0"/>
    <m/>
  </r>
  <r>
    <s v=""/>
    <s v=" E08_01325"/>
    <s v="148MHz Cavity Mechanical Thermal Final Design - RCS HIK DESIGN"/>
    <s v="6.08.05.09.03"/>
    <x v="0"/>
    <d v="2024-01-02T00:00:00"/>
    <d v="2024-04-03T00:00:00"/>
    <s v="ebockhold"/>
    <s v="baggett"/>
    <n v="22888.25"/>
    <m/>
    <s v="K"/>
    <s v="Labor"/>
    <s v="TEC"/>
    <m/>
    <s v="JLAB"/>
    <s v="PED"/>
    <s v="RF"/>
    <x v="6"/>
    <m/>
    <m/>
    <m/>
    <m/>
    <m/>
    <m/>
    <m/>
    <m/>
    <n v="22888.25"/>
    <m/>
    <m/>
    <m/>
    <m/>
    <m/>
    <m/>
    <m/>
    <m/>
    <m/>
    <m/>
    <x v="0"/>
    <x v="0"/>
    <m/>
  </r>
  <r>
    <s v=""/>
    <s v=" E08_01480"/>
    <s v="296MHz Cavity Mechanical Thermal Final Design - RCS HIK DESIGN"/>
    <s v="6.08.05.09.03"/>
    <x v="0"/>
    <d v="2024-07-15T00:00:00"/>
    <d v="2024-10-15T00:00:00"/>
    <s v="ebockhold"/>
    <s v="baggett"/>
    <n v="15329.26"/>
    <m/>
    <s v="K"/>
    <s v="Labor"/>
    <s v="TEC"/>
    <m/>
    <s v="JLAB"/>
    <s v="PED"/>
    <s v="RF"/>
    <x v="6"/>
    <m/>
    <m/>
    <m/>
    <m/>
    <m/>
    <m/>
    <m/>
    <m/>
    <n v="12970.91"/>
    <n v="2358.35"/>
    <m/>
    <m/>
    <m/>
    <m/>
    <m/>
    <m/>
    <m/>
    <m/>
    <m/>
    <x v="0"/>
    <x v="0"/>
    <m/>
  </r>
  <r>
    <s v=""/>
    <s v=" E08_02190"/>
    <s v="Prepare Procurement Package for Award - First Article RF Source Procurement - RCS HIK FAB"/>
    <s v="6.08.05.09.04"/>
    <x v="0"/>
    <d v="2024-01-10T00:00:00"/>
    <d v="2024-01-31T00:00:00"/>
    <s v="ebockhold"/>
    <s v="baggett"/>
    <n v="7629.42"/>
    <m/>
    <s v="K"/>
    <s v="Labor"/>
    <s v="TEC"/>
    <m/>
    <s v="JLAB"/>
    <s v="Const"/>
    <s v="RF"/>
    <x v="10"/>
    <s v="P.S226"/>
    <m/>
    <m/>
    <m/>
    <m/>
    <m/>
    <m/>
    <m/>
    <n v="7629.42"/>
    <m/>
    <m/>
    <m/>
    <m/>
    <m/>
    <m/>
    <m/>
    <m/>
    <m/>
    <m/>
    <x v="0"/>
    <x v="0"/>
    <m/>
  </r>
  <r>
    <s v=""/>
    <s v=" E08_02200"/>
    <s v="TR Effort for First Article RF Source Procurement - RCS HIK FAB"/>
    <s v="6.08.05.09.04"/>
    <x v="0"/>
    <d v="2025-12-10T00:00:00"/>
    <d v="2026-08-27T00:00:00"/>
    <s v="ebockhold"/>
    <s v="baggett"/>
    <n v="4047.02"/>
    <m/>
    <s v="K"/>
    <s v="Labor"/>
    <s v="TEC"/>
    <m/>
    <s v="JLAB"/>
    <s v="Const"/>
    <s v="RF"/>
    <x v="9"/>
    <s v="P.S226"/>
    <m/>
    <m/>
    <m/>
    <m/>
    <m/>
    <m/>
    <m/>
    <m/>
    <m/>
    <n v="4047.02"/>
    <m/>
    <m/>
    <m/>
    <m/>
    <m/>
    <m/>
    <m/>
    <m/>
    <x v="0"/>
    <x v="0"/>
    <m/>
  </r>
  <r>
    <s v=""/>
    <s v=" E08_02250"/>
    <s v="Prepare Procurement Package for Award - LLRF First Article Chasis Components Procurement and Fabrication - RCS HIK FAB"/>
    <s v="6.08.05.09.04"/>
    <x v="0"/>
    <d v="2025-06-24T00:00:00"/>
    <d v="2025-07-15T00:00:00"/>
    <s v="ebockhold"/>
    <s v="baggett"/>
    <n v="3929.15"/>
    <m/>
    <s v="K"/>
    <s v="Labor"/>
    <s v="TEC"/>
    <m/>
    <s v="JLAB"/>
    <s v="Const"/>
    <s v="RF"/>
    <x v="10"/>
    <s v="P.S232"/>
    <m/>
    <m/>
    <m/>
    <m/>
    <m/>
    <m/>
    <m/>
    <m/>
    <n v="3929.15"/>
    <m/>
    <m/>
    <m/>
    <m/>
    <m/>
    <m/>
    <m/>
    <m/>
    <m/>
    <x v="0"/>
    <x v="0"/>
    <m/>
  </r>
  <r>
    <s v=""/>
    <s v=" E08_01345"/>
    <s v="Vendor Development, Copper Plating - RCS HIK FAB"/>
    <s v="6.08.05.09.04"/>
    <x v="0"/>
    <d v="2023-05-09T00:00:00"/>
    <d v="2025-09-02T00:00:00"/>
    <s v="ebockhold"/>
    <s v="baggett"/>
    <n v="15362.79"/>
    <m/>
    <s v="K"/>
    <s v="Labor"/>
    <s v="TEC"/>
    <m/>
    <s v="JLAB"/>
    <s v="Const"/>
    <s v="RF"/>
    <x v="9"/>
    <m/>
    <m/>
    <m/>
    <m/>
    <m/>
    <m/>
    <m/>
    <n v="2670.64"/>
    <n v="6610.49"/>
    <n v="6081.66"/>
    <m/>
    <m/>
    <m/>
    <m/>
    <m/>
    <m/>
    <m/>
    <m/>
    <m/>
    <x v="0"/>
    <x v="0"/>
    <m/>
  </r>
  <r>
    <s v=""/>
    <s v=" E08_01060"/>
    <s v="Kicker Power Coupler and Tuner Design Preliminary - RCS HIK R&amp;D"/>
    <s v="6.08.05.09.02"/>
    <x v="0"/>
    <d v="2022-01-18T00:00:00"/>
    <d v="2022-04-12T00:00:00"/>
    <s v="ebockhold"/>
    <s v="baggett"/>
    <n v="0"/>
    <m/>
    <s v="K"/>
    <s v="Labor"/>
    <s v="OPC"/>
    <m/>
    <s v="JLAB"/>
    <s v="R&amp;D"/>
    <s v="RF"/>
    <x v="3"/>
    <m/>
    <m/>
    <m/>
    <m/>
    <m/>
    <m/>
    <m/>
    <m/>
    <m/>
    <m/>
    <m/>
    <m/>
    <m/>
    <m/>
    <m/>
    <m/>
    <m/>
    <m/>
    <m/>
    <x v="0"/>
    <x v="0"/>
    <m/>
  </r>
  <r>
    <s v=""/>
    <s v=" E08_01150"/>
    <s v="UITF Beam Test Beamline Hardware Preliminary Design - RCS HIK R&amp;D"/>
    <s v="6.08.05.09.02"/>
    <x v="0"/>
    <d v="2022-03-23T00:00:00"/>
    <d v="2022-08-02T00:00:00"/>
    <s v="ebockhold"/>
    <s v="baggett"/>
    <n v="0"/>
    <m/>
    <s v="K"/>
    <s v="Labor"/>
    <s v="OPC"/>
    <m/>
    <s v="JLAB"/>
    <s v="R&amp;D"/>
    <s v="RF"/>
    <x v="3"/>
    <m/>
    <m/>
    <m/>
    <m/>
    <m/>
    <m/>
    <m/>
    <m/>
    <m/>
    <m/>
    <m/>
    <m/>
    <m/>
    <m/>
    <m/>
    <m/>
    <m/>
    <m/>
    <m/>
    <x v="0"/>
    <x v="0"/>
    <m/>
  </r>
  <r>
    <s v=""/>
    <s v=" E08_01065"/>
    <s v="Kicker Power Coupler and Tuner Design Final- RCS HIK R&amp;D"/>
    <s v="6.08.05.09.02"/>
    <x v="0"/>
    <d v="2022-04-13T00:00:00"/>
    <d v="2022-07-07T00:00:00"/>
    <s v="ebockhold"/>
    <s v="baggett"/>
    <n v="0"/>
    <m/>
    <s v="K"/>
    <s v="Labor"/>
    <s v="OPC"/>
    <m/>
    <s v="JLAB"/>
    <s v="R&amp;D"/>
    <s v="RF"/>
    <x v="3"/>
    <m/>
    <m/>
    <m/>
    <m/>
    <m/>
    <m/>
    <m/>
    <m/>
    <m/>
    <m/>
    <m/>
    <m/>
    <m/>
    <m/>
    <m/>
    <m/>
    <m/>
    <m/>
    <m/>
    <x v="0"/>
    <x v="0"/>
    <m/>
  </r>
  <r>
    <s v=""/>
    <s v=" E08_01155"/>
    <s v="UITF Beam Test Beamline Hardware Final Design - RCS HIK R&amp;D"/>
    <s v="6.08.05.09.02"/>
    <x v="0"/>
    <d v="2022-08-03T00:00:00"/>
    <d v="2022-09-14T00:00:00"/>
    <s v="ebockhold"/>
    <s v="baggett"/>
    <n v="0"/>
    <m/>
    <s v="K"/>
    <s v="Labor"/>
    <s v="OPC"/>
    <m/>
    <s v="JLAB"/>
    <s v="R&amp;D"/>
    <s v="RF"/>
    <x v="3"/>
    <m/>
    <m/>
    <m/>
    <m/>
    <m/>
    <m/>
    <m/>
    <m/>
    <m/>
    <m/>
    <m/>
    <m/>
    <m/>
    <m/>
    <m/>
    <m/>
    <m/>
    <m/>
    <m/>
    <x v="0"/>
    <x v="0"/>
    <m/>
  </r>
  <r>
    <s v=""/>
    <s v=" E08_01310"/>
    <s v="148MHz Cavity RF Preliminary Design - RCS HIK DESIGN"/>
    <s v="6.08.05.09.03"/>
    <x v="0"/>
    <d v="2023-06-21T00:00:00"/>
    <d v="2023-09-21T00:00:00"/>
    <s v="ebockhold"/>
    <s v="baggett"/>
    <n v="6471.98"/>
    <m/>
    <s v="K"/>
    <s v="Labor"/>
    <s v="TEC"/>
    <m/>
    <s v="JLAB"/>
    <s v="PED"/>
    <s v="RF"/>
    <x v="11"/>
    <m/>
    <m/>
    <m/>
    <m/>
    <m/>
    <m/>
    <m/>
    <n v="6471.98"/>
    <m/>
    <m/>
    <m/>
    <m/>
    <m/>
    <m/>
    <m/>
    <m/>
    <m/>
    <m/>
    <m/>
    <x v="0"/>
    <x v="0"/>
    <m/>
  </r>
  <r>
    <s v=""/>
    <s v=" E08_01460"/>
    <s v="296MHz Cavity RF Preliminary Design - RCS HIK DESIGN"/>
    <s v="6.08.05.09.03"/>
    <x v="0"/>
    <d v="2024-01-02T00:00:00"/>
    <d v="2024-04-03T00:00:00"/>
    <s v="ebockhold"/>
    <s v="baggett"/>
    <n v="6666.14"/>
    <m/>
    <s v="K"/>
    <s v="Labor"/>
    <s v="TEC"/>
    <m/>
    <s v="JLAB"/>
    <s v="PED"/>
    <s v="RF"/>
    <x v="11"/>
    <m/>
    <m/>
    <m/>
    <m/>
    <m/>
    <m/>
    <m/>
    <m/>
    <n v="6666.14"/>
    <m/>
    <m/>
    <m/>
    <m/>
    <m/>
    <m/>
    <m/>
    <m/>
    <m/>
    <m/>
    <x v="0"/>
    <x v="0"/>
    <m/>
  </r>
  <r>
    <s v=""/>
    <s v=" E08_01270"/>
    <s v="Hold Proof of Concept Design Review for CD 2/3A  - RCS HIK DESIGN"/>
    <s v="6.08.05.09.03"/>
    <x v="0"/>
    <d v="2023-05-02T00:00:00"/>
    <d v="2023-05-08T00:00:00"/>
    <s v="ebockhold"/>
    <s v="baggett"/>
    <n v="6471.98"/>
    <m/>
    <s v="K"/>
    <s v="Labor"/>
    <s v="TEC"/>
    <m/>
    <s v="JLAB"/>
    <s v="PED.Design"/>
    <s v="RF"/>
    <x v="11"/>
    <m/>
    <m/>
    <m/>
    <m/>
    <m/>
    <m/>
    <m/>
    <n v="6471.98"/>
    <m/>
    <m/>
    <m/>
    <m/>
    <m/>
    <m/>
    <m/>
    <m/>
    <m/>
    <m/>
    <m/>
    <x v="0"/>
    <x v="0"/>
    <m/>
  </r>
  <r>
    <s v=""/>
    <s v=" E08_01326"/>
    <s v="Hold Final Design Review 148Mhz - RCS HIK DESIGN"/>
    <s v="6.08.05.09.03"/>
    <x v="0"/>
    <d v="2024-04-04T00:00:00"/>
    <d v="2024-04-10T00:00:00"/>
    <s v="ebockhold"/>
    <s v="baggett"/>
    <n v="6666.14"/>
    <m/>
    <s v="K"/>
    <s v="Labor"/>
    <s v="TEC"/>
    <m/>
    <s v="JLAB"/>
    <s v="PED"/>
    <s v="RF"/>
    <x v="6"/>
    <m/>
    <m/>
    <m/>
    <m/>
    <m/>
    <m/>
    <m/>
    <m/>
    <n v="6666.14"/>
    <m/>
    <m/>
    <m/>
    <m/>
    <m/>
    <m/>
    <m/>
    <m/>
    <m/>
    <m/>
    <x v="0"/>
    <x v="0"/>
    <m/>
  </r>
  <r>
    <s v=""/>
    <s v=" E08_01485"/>
    <s v="Hold Final Design Review 296MHz - RCS HIK DESIGN"/>
    <s v="6.08.05.09.03"/>
    <x v="0"/>
    <d v="2024-10-16T00:00:00"/>
    <d v="2024-10-22T00:00:00"/>
    <s v="ebockhold"/>
    <s v="baggett"/>
    <n v="6866.13"/>
    <m/>
    <s v="K"/>
    <s v="Labor"/>
    <s v="TEC"/>
    <m/>
    <s v="JLAB"/>
    <s v="PED"/>
    <s v="RF"/>
    <x v="6"/>
    <m/>
    <m/>
    <m/>
    <m/>
    <m/>
    <m/>
    <m/>
    <m/>
    <m/>
    <n v="6866.13"/>
    <m/>
    <m/>
    <m/>
    <m/>
    <m/>
    <m/>
    <m/>
    <m/>
    <m/>
    <x v="0"/>
    <x v="0"/>
    <m/>
  </r>
  <r>
    <s v=""/>
    <s v=" E08_01320"/>
    <s v="148MHz Cavity RF Final Design - RCS HIK DESIGN"/>
    <s v="6.08.05.09.03"/>
    <x v="0"/>
    <d v="2024-01-02T00:00:00"/>
    <d v="2024-04-03T00:00:00"/>
    <s v="ebockhold"/>
    <s v="baggett"/>
    <n v="6666.14"/>
    <m/>
    <s v="K"/>
    <s v="Labor"/>
    <s v="TEC"/>
    <m/>
    <s v="JLAB"/>
    <s v="PED"/>
    <s v="RF"/>
    <x v="6"/>
    <m/>
    <m/>
    <m/>
    <m/>
    <m/>
    <m/>
    <m/>
    <m/>
    <n v="6666.14"/>
    <m/>
    <m/>
    <m/>
    <m/>
    <m/>
    <m/>
    <m/>
    <m/>
    <m/>
    <m/>
    <x v="0"/>
    <x v="0"/>
    <m/>
  </r>
  <r>
    <s v=""/>
    <s v=" E08_01470"/>
    <s v="296MHz Cavity RF Final Design - RCS HIK DESIGN"/>
    <s v="6.08.05.09.03"/>
    <x v="0"/>
    <d v="2024-07-15T00:00:00"/>
    <d v="2024-10-15T00:00:00"/>
    <s v="ebockhold"/>
    <s v="baggett"/>
    <n v="6696.91"/>
    <m/>
    <s v="K"/>
    <s v="Labor"/>
    <s v="TEC"/>
    <m/>
    <s v="JLAB"/>
    <s v="PED"/>
    <s v="RF"/>
    <x v="6"/>
    <m/>
    <m/>
    <m/>
    <m/>
    <m/>
    <m/>
    <m/>
    <m/>
    <n v="5666.62"/>
    <n v="1030.29"/>
    <m/>
    <m/>
    <m/>
    <m/>
    <m/>
    <m/>
    <m/>
    <m/>
    <m/>
    <x v="0"/>
    <x v="0"/>
    <m/>
  </r>
  <r>
    <s v=""/>
    <s v=" E08_01466"/>
    <s v="Hold Preliminary Design Review 296MHz - RCS HIK DESIGN"/>
    <s v="6.08.05.09.03"/>
    <x v="0"/>
    <d v="2024-07-08T00:00:00"/>
    <d v="2024-07-12T00:00:00"/>
    <s v="ebockhold"/>
    <s v="baggett"/>
    <n v="1333.23"/>
    <m/>
    <s v="K"/>
    <s v="Labor"/>
    <s v="TEC"/>
    <m/>
    <s v="JLAB"/>
    <s v="PED"/>
    <s v="RF"/>
    <x v="11"/>
    <m/>
    <m/>
    <m/>
    <m/>
    <m/>
    <m/>
    <m/>
    <m/>
    <n v="1333.23"/>
    <m/>
    <m/>
    <m/>
    <m/>
    <m/>
    <m/>
    <m/>
    <m/>
    <m/>
    <m/>
    <x v="0"/>
    <x v="0"/>
    <m/>
  </r>
  <r>
    <s v=""/>
    <s v=" E08_01316"/>
    <s v="Hold Preliminary Design Review 148Mhz - RCS HIK DESIGN"/>
    <s v="6.08.05.09.03"/>
    <x v="0"/>
    <d v="2023-12-29T00:00:00"/>
    <d v="2023-12-29T00:00:00"/>
    <s v="ebockhold"/>
    <s v="baggett"/>
    <n v="1333.23"/>
    <m/>
    <s v="K"/>
    <s v="Labor"/>
    <s v="TEC"/>
    <m/>
    <s v="JLAB"/>
    <s v="PED"/>
    <s v="RF"/>
    <x v="11"/>
    <m/>
    <m/>
    <m/>
    <m/>
    <m/>
    <m/>
    <m/>
    <m/>
    <n v="1333.23"/>
    <m/>
    <m/>
    <m/>
    <m/>
    <m/>
    <m/>
    <m/>
    <m/>
    <m/>
    <m/>
    <x v="0"/>
    <x v="0"/>
    <m/>
  </r>
  <r>
    <s v=""/>
    <s v=" E08_01360"/>
    <s v="148MHz Cavity Body In House Fabrication - RCS HIK FAB"/>
    <s v="6.08.05.09.04"/>
    <x v="0"/>
    <d v="2025-04-04T00:00:00"/>
    <d v="2026-08-28T00:00:00"/>
    <s v="ebockhold"/>
    <s v="baggett"/>
    <n v="6999.17"/>
    <m/>
    <s v="K"/>
    <s v="Labor"/>
    <s v="TEC"/>
    <m/>
    <s v="JLAB"/>
    <s v="Const"/>
    <s v="RF"/>
    <x v="9"/>
    <m/>
    <m/>
    <m/>
    <m/>
    <m/>
    <m/>
    <m/>
    <m/>
    <m/>
    <n v="2478.46"/>
    <n v="4520.71"/>
    <m/>
    <m/>
    <m/>
    <m/>
    <m/>
    <m/>
    <m/>
    <m/>
    <x v="0"/>
    <x v="0"/>
    <m/>
  </r>
  <r>
    <s v=""/>
    <s v=" E08_01350"/>
    <s v="148MHz Cavity Coupler / Tuner Fabrication - RCS HIK FAB"/>
    <s v="6.08.05.09.04"/>
    <x v="0"/>
    <d v="2024-04-11T00:00:00"/>
    <d v="2025-09-05T00:00:00"/>
    <s v="ebockhold"/>
    <s v="baggett"/>
    <n v="6798.15"/>
    <m/>
    <s v="K"/>
    <s v="Labor"/>
    <s v="TEC"/>
    <m/>
    <s v="JLAB"/>
    <s v="Const"/>
    <s v="RF"/>
    <x v="9"/>
    <m/>
    <m/>
    <m/>
    <m/>
    <m/>
    <m/>
    <m/>
    <m/>
    <n v="2310.9899999999998"/>
    <n v="4487.16"/>
    <m/>
    <m/>
    <m/>
    <m/>
    <m/>
    <m/>
    <m/>
    <m/>
    <m/>
    <x v="0"/>
    <x v="0"/>
    <m/>
  </r>
  <r>
    <s v=""/>
    <s v=" E08_01380"/>
    <s v="148MHz Cavity Tuning and Trimming - RCS HIK FAB"/>
    <s v="6.08.05.09.04"/>
    <x v="0"/>
    <d v="2026-08-31T00:00:00"/>
    <d v="2026-11-25T00:00:00"/>
    <s v="ebockhold"/>
    <s v="baggett"/>
    <n v="7206.48"/>
    <m/>
    <s v="K"/>
    <s v="Labor"/>
    <s v="TEC"/>
    <m/>
    <s v="JLAB"/>
    <s v="Const"/>
    <s v="RF"/>
    <x v="9"/>
    <m/>
    <m/>
    <m/>
    <m/>
    <m/>
    <m/>
    <m/>
    <m/>
    <m/>
    <m/>
    <n v="2642.38"/>
    <n v="4564.1099999999997"/>
    <m/>
    <m/>
    <m/>
    <m/>
    <m/>
    <m/>
    <m/>
    <x v="0"/>
    <x v="0"/>
    <m/>
  </r>
  <r>
    <s v=""/>
    <s v=" E08_01390"/>
    <s v="148MHz Cavity Final Joint - RCS HIK FAB"/>
    <s v="6.08.05.09.04"/>
    <x v="0"/>
    <d v="2026-11-30T00:00:00"/>
    <d v="2027-03-01T00:00:00"/>
    <s v="ebockhold"/>
    <s v="baggett"/>
    <n v="7284.28"/>
    <m/>
    <s v="K"/>
    <s v="Labor"/>
    <s v="TEC"/>
    <m/>
    <s v="JLAB"/>
    <s v="Const"/>
    <s v="RF"/>
    <x v="9"/>
    <m/>
    <m/>
    <m/>
    <m/>
    <m/>
    <m/>
    <m/>
    <m/>
    <m/>
    <m/>
    <m/>
    <n v="7284.28"/>
    <m/>
    <m/>
    <m/>
    <m/>
    <m/>
    <m/>
    <m/>
    <x v="0"/>
    <x v="0"/>
    <m/>
  </r>
  <r>
    <s v=""/>
    <s v=" E08_01415"/>
    <s v="296MHz Cavity Body In House Fabrication - RCS HIK FAB"/>
    <s v="6.08.05.09.04"/>
    <x v="0"/>
    <d v="2025-04-07T00:00:00"/>
    <d v="2026-08-28T00:00:00"/>
    <s v="ebockhold"/>
    <s v="baggett"/>
    <n v="6999.55"/>
    <m/>
    <s v="K"/>
    <s v="Labor"/>
    <s v="TEC"/>
    <m/>
    <s v="JLAB"/>
    <s v="Const"/>
    <s v="RF"/>
    <x v="9"/>
    <m/>
    <m/>
    <m/>
    <m/>
    <m/>
    <m/>
    <m/>
    <m/>
    <m/>
    <n v="2465.75"/>
    <n v="4533.8"/>
    <m/>
    <m/>
    <m/>
    <m/>
    <m/>
    <m/>
    <m/>
    <m/>
    <x v="0"/>
    <x v="0"/>
    <m/>
  </r>
  <r>
    <s v=""/>
    <s v=" E08_01410"/>
    <s v="296MHz Cavity Coupler / Tuner Fabrication - RCS HIK FAB"/>
    <s v="6.08.05.09.04"/>
    <x v="0"/>
    <d v="2024-10-23T00:00:00"/>
    <d v="2026-03-24T00:00:00"/>
    <s v="ebockhold"/>
    <s v="baggett"/>
    <n v="6934.6"/>
    <m/>
    <s v="K"/>
    <s v="Labor"/>
    <s v="TEC"/>
    <m/>
    <s v="JLAB"/>
    <s v="Const"/>
    <s v="RF"/>
    <x v="9"/>
    <m/>
    <m/>
    <m/>
    <m/>
    <m/>
    <m/>
    <m/>
    <m/>
    <m/>
    <n v="4629.63"/>
    <n v="2304.96"/>
    <m/>
    <m/>
    <m/>
    <m/>
    <m/>
    <m/>
    <m/>
    <m/>
    <x v="0"/>
    <x v="0"/>
    <m/>
  </r>
  <r>
    <s v=""/>
    <s v=" E08_01420"/>
    <s v="296MHz Cavity Tuning and Trimming - RCS HIK FAB"/>
    <s v="6.08.05.09.04"/>
    <x v="0"/>
    <d v="2026-08-31T00:00:00"/>
    <d v="2026-12-02T00:00:00"/>
    <s v="ebockhold"/>
    <s v="baggett"/>
    <n v="7210.19"/>
    <m/>
    <s v="K"/>
    <s v="Labor"/>
    <s v="TEC"/>
    <m/>
    <s v="JLAB"/>
    <s v="Const"/>
    <s v="RF"/>
    <x v="9"/>
    <m/>
    <m/>
    <m/>
    <m/>
    <m/>
    <m/>
    <m/>
    <m/>
    <m/>
    <m/>
    <n v="2517.84"/>
    <n v="4692.34"/>
    <m/>
    <m/>
    <m/>
    <m/>
    <m/>
    <m/>
    <m/>
    <x v="0"/>
    <x v="0"/>
    <m/>
  </r>
  <r>
    <s v=""/>
    <s v=" E08_01425"/>
    <s v="296MHz Cavity Final Joint - RCS HIK FAB"/>
    <s v="6.08.05.09.04"/>
    <x v="0"/>
    <d v="2026-12-03T00:00:00"/>
    <d v="2027-03-04T00:00:00"/>
    <s v="ebockhold"/>
    <s v="baggett"/>
    <n v="7284.28"/>
    <m/>
    <s v="K"/>
    <s v="Labor"/>
    <s v="TEC"/>
    <m/>
    <s v="JLAB"/>
    <s v="Const"/>
    <s v="RF"/>
    <x v="9"/>
    <m/>
    <m/>
    <m/>
    <m/>
    <m/>
    <m/>
    <m/>
    <m/>
    <m/>
    <m/>
    <m/>
    <n v="7284.28"/>
    <m/>
    <m/>
    <m/>
    <m/>
    <m/>
    <m/>
    <m/>
    <x v="0"/>
    <x v="0"/>
    <m/>
  </r>
  <r>
    <s v=""/>
    <s v=" E08_01405"/>
    <s v="148MHz Cavity Coupler / Tuner Assembly - RCS HIK FAB"/>
    <s v="6.08.05.09.04"/>
    <x v="0"/>
    <d v="2027-05-27T00:00:00"/>
    <d v="2027-07-12T00:00:00"/>
    <s v="ebockhold"/>
    <s v="baggett"/>
    <n v="7284.28"/>
    <m/>
    <s v="K"/>
    <s v="Labor"/>
    <s v="TEC"/>
    <m/>
    <s v="JLAB"/>
    <s v="Const"/>
    <s v="RF"/>
    <x v="9"/>
    <m/>
    <m/>
    <m/>
    <m/>
    <m/>
    <m/>
    <m/>
    <m/>
    <m/>
    <m/>
    <m/>
    <n v="7284.28"/>
    <m/>
    <m/>
    <m/>
    <m/>
    <m/>
    <m/>
    <m/>
    <x v="0"/>
    <x v="0"/>
    <m/>
  </r>
  <r>
    <s v=""/>
    <s v=" E08_01435"/>
    <s v="296MHz Cavity Coupler / Tuner Assembly - RCS HIK FAB"/>
    <s v="6.08.05.09.04"/>
    <x v="0"/>
    <d v="2027-07-16T00:00:00"/>
    <d v="2027-08-25T00:00:00"/>
    <s v="ebockhold"/>
    <s v="baggett"/>
    <n v="7284.28"/>
    <m/>
    <s v="K"/>
    <s v="Labor"/>
    <s v="TEC"/>
    <m/>
    <s v="JLAB"/>
    <s v="Const"/>
    <s v="RF"/>
    <x v="9"/>
    <m/>
    <m/>
    <m/>
    <m/>
    <m/>
    <m/>
    <m/>
    <m/>
    <m/>
    <m/>
    <m/>
    <n v="7284.28"/>
    <m/>
    <m/>
    <m/>
    <m/>
    <m/>
    <m/>
    <m/>
    <x v="0"/>
    <x v="0"/>
    <m/>
  </r>
  <r>
    <s v=""/>
    <s v=" E08_01076"/>
    <s v="TR Effort Kicker Power Coupler   - RCS HIK R&amp;D"/>
    <s v="6.08.05.09.02"/>
    <x v="0"/>
    <d v="2022-05-12T00:00:00"/>
    <d v="2022-09-06T00:00:00"/>
    <s v="ebockhold"/>
    <s v="baggett"/>
    <n v="0"/>
    <m/>
    <s v="K"/>
    <s v="Labor"/>
    <s v="OPC"/>
    <m/>
    <s v="JLAB"/>
    <s v="R&amp;D"/>
    <s v="RF"/>
    <x v="3"/>
    <s v="P.S234"/>
    <m/>
    <m/>
    <m/>
    <m/>
    <m/>
    <m/>
    <m/>
    <m/>
    <m/>
    <m/>
    <m/>
    <m/>
    <m/>
    <m/>
    <m/>
    <m/>
    <m/>
    <m/>
    <x v="0"/>
    <x v="0"/>
    <m/>
  </r>
  <r>
    <s v=""/>
    <s v=" E08_01100"/>
    <s v="Kicker Power Coupler Braze and Install - RCS HIK R&amp;D"/>
    <s v="6.08.05.09.02"/>
    <x v="0"/>
    <d v="2022-09-08T00:00:00"/>
    <d v="2022-09-21T00:00:00"/>
    <s v="ebockhold"/>
    <s v="baggett"/>
    <n v="0"/>
    <m/>
    <s v="K"/>
    <s v="Labor"/>
    <s v="OPC"/>
    <m/>
    <s v="JLAB"/>
    <s v="R&amp;D"/>
    <s v="RF"/>
    <x v="3"/>
    <m/>
    <m/>
    <m/>
    <m/>
    <m/>
    <m/>
    <m/>
    <m/>
    <m/>
    <m/>
    <m/>
    <m/>
    <m/>
    <m/>
    <m/>
    <m/>
    <m/>
    <m/>
    <m/>
    <x v="0"/>
    <x v="0"/>
    <m/>
  </r>
  <r>
    <s v=""/>
    <s v=" E08_01120"/>
    <s v="Kicker Power Coupler and Tuner Bench Test - RCS HIK R&amp;D"/>
    <s v="6.08.05.09.02"/>
    <x v="0"/>
    <d v="2022-10-03T00:00:00"/>
    <d v="2022-10-06T00:00:00"/>
    <s v="ebockhold"/>
    <s v="baggett"/>
    <n v="851.07"/>
    <m/>
    <s v="K"/>
    <s v="Labor"/>
    <s v="OPC"/>
    <m/>
    <s v="JLAB"/>
    <s v="R&amp;D"/>
    <s v="RF"/>
    <x v="3"/>
    <m/>
    <m/>
    <m/>
    <m/>
    <m/>
    <m/>
    <m/>
    <n v="851.07"/>
    <m/>
    <m/>
    <m/>
    <m/>
    <m/>
    <m/>
    <m/>
    <m/>
    <m/>
    <m/>
    <m/>
    <x v="0"/>
    <x v="0"/>
    <m/>
  </r>
  <r>
    <s v=""/>
    <s v=" E08_01220"/>
    <s v="UITF Beam Test Cavitiy / HAWG / Beamline and Instrumentation Install - RCS HIK R&amp;D"/>
    <s v="6.08.05.09.02"/>
    <x v="0"/>
    <d v="2022-10-03T00:00:00"/>
    <d v="2022-10-18T00:00:00"/>
    <s v="ebockhold"/>
    <s v="baggett"/>
    <n v="22659.759999999998"/>
    <m/>
    <s v="K"/>
    <s v="Labor"/>
    <s v="OPC"/>
    <m/>
    <s v="JLAB"/>
    <s v="R&amp;D"/>
    <s v="RF"/>
    <x v="3"/>
    <m/>
    <m/>
    <m/>
    <m/>
    <m/>
    <m/>
    <m/>
    <n v="22659.759999999998"/>
    <m/>
    <m/>
    <m/>
    <m/>
    <m/>
    <m/>
    <m/>
    <m/>
    <m/>
    <m/>
    <m/>
    <x v="0"/>
    <x v="0"/>
    <m/>
  </r>
  <r>
    <s v=""/>
    <s v=" E08_01065"/>
    <s v="Kicker Power Coupler and Tuner Design Final- RCS HIK R&amp;D"/>
    <s v="6.08.05.09.02"/>
    <x v="0"/>
    <d v="2022-04-13T00:00:00"/>
    <d v="2022-07-07T00:00:00"/>
    <s v="ebockhold"/>
    <s v="baggett"/>
    <n v="0"/>
    <m/>
    <s v="K"/>
    <s v="Labor"/>
    <s v="OPC"/>
    <m/>
    <s v="JLAB"/>
    <s v="R&amp;D"/>
    <s v="RF"/>
    <x v="3"/>
    <m/>
    <m/>
    <m/>
    <m/>
    <m/>
    <m/>
    <m/>
    <m/>
    <m/>
    <m/>
    <m/>
    <m/>
    <m/>
    <m/>
    <m/>
    <m/>
    <m/>
    <m/>
    <m/>
    <x v="0"/>
    <x v="0"/>
    <m/>
  </r>
  <r>
    <s v=""/>
    <s v=" E08_01088"/>
    <s v="TR Effort Kicker Tuner  - RCS HIK R&amp;D"/>
    <s v="6.08.05.09.02"/>
    <x v="0"/>
    <d v="2022-05-26T00:00:00"/>
    <d v="2022-09-07T00:00:00"/>
    <s v="ebockhold"/>
    <s v="baggett"/>
    <n v="0"/>
    <m/>
    <s v="K"/>
    <s v="Labor"/>
    <s v="OPC"/>
    <m/>
    <s v="JLAB"/>
    <s v="R&amp;D"/>
    <s v="RF"/>
    <x v="3"/>
    <s v="P.S233"/>
    <m/>
    <m/>
    <m/>
    <m/>
    <m/>
    <m/>
    <m/>
    <m/>
    <m/>
    <m/>
    <m/>
    <m/>
    <m/>
    <m/>
    <m/>
    <m/>
    <m/>
    <m/>
    <x v="0"/>
    <x v="0"/>
    <m/>
  </r>
  <r>
    <s v=""/>
    <s v=" E08_01105"/>
    <s v="Kicker Tuner Braze and Install - RCS HIK R&amp;D"/>
    <s v="6.08.05.09.02"/>
    <x v="0"/>
    <d v="2022-09-09T00:00:00"/>
    <d v="2022-09-22T00:00:00"/>
    <s v="ebockhold"/>
    <s v="baggett"/>
    <n v="0"/>
    <m/>
    <s v="K"/>
    <s v="Labor"/>
    <s v="OPC"/>
    <m/>
    <s v="JLAB"/>
    <s v="R&amp;D"/>
    <s v="RF"/>
    <x v="3"/>
    <m/>
    <m/>
    <m/>
    <m/>
    <m/>
    <m/>
    <m/>
    <m/>
    <m/>
    <m/>
    <m/>
    <m/>
    <m/>
    <m/>
    <m/>
    <m/>
    <m/>
    <m/>
    <m/>
    <x v="0"/>
    <x v="0"/>
    <m/>
  </r>
  <r>
    <s v=""/>
    <s v=" E08_01323"/>
    <s v="148MHz Cavity Fabrication Design - RCS HIK DESIGN"/>
    <s v="6.08.05.09.03"/>
    <x v="0"/>
    <d v="2024-01-02T00:00:00"/>
    <d v="2024-04-03T00:00:00"/>
    <s v="ebockhold"/>
    <s v="baggett"/>
    <n v="4383.01"/>
    <m/>
    <s v="K"/>
    <s v="Labor"/>
    <s v="TEC"/>
    <m/>
    <s v="JLAB"/>
    <s v="PED"/>
    <s v="RF"/>
    <x v="6"/>
    <m/>
    <m/>
    <m/>
    <m/>
    <m/>
    <m/>
    <m/>
    <m/>
    <n v="4383.01"/>
    <m/>
    <m/>
    <m/>
    <m/>
    <m/>
    <m/>
    <m/>
    <m/>
    <m/>
    <m/>
    <x v="0"/>
    <x v="0"/>
    <m/>
  </r>
  <r>
    <s v=""/>
    <s v=" E08_01475"/>
    <s v="296MHz Cavity Fabrication Design - RCS HIK DESIGN"/>
    <s v="6.08.05.09.03"/>
    <x v="0"/>
    <d v="2024-07-15T00:00:00"/>
    <d v="2024-10-15T00:00:00"/>
    <s v="ebockhold"/>
    <s v="baggett"/>
    <n v="4403.24"/>
    <m/>
    <s v="K"/>
    <s v="Labor"/>
    <s v="TEC"/>
    <m/>
    <s v="JLAB"/>
    <s v="PED"/>
    <s v="RF"/>
    <x v="6"/>
    <m/>
    <m/>
    <m/>
    <m/>
    <m/>
    <m/>
    <m/>
    <m/>
    <n v="3725.82"/>
    <n v="677.42"/>
    <m/>
    <m/>
    <m/>
    <m/>
    <m/>
    <m/>
    <m/>
    <m/>
    <m/>
    <x v="0"/>
    <x v="0"/>
    <m/>
  </r>
  <r>
    <s v=""/>
    <s v=" E08_02065"/>
    <s v="Prepare Procurement Package for Award - 148MHz Cavity Material and Parts Procurement - RCS HIK FAB"/>
    <s v="6.08.05.09.04"/>
    <x v="0"/>
    <d v="2024-12-03T00:00:00"/>
    <d v="2024-12-23T00:00:00"/>
    <s v="ebockhold"/>
    <s v="baggett"/>
    <n v="1805.8"/>
    <m/>
    <s v="K"/>
    <s v="Labor"/>
    <s v="TEC"/>
    <m/>
    <s v="JLAB"/>
    <s v="Const"/>
    <s v="RF"/>
    <x v="10"/>
    <s v="P.S229"/>
    <m/>
    <m/>
    <m/>
    <m/>
    <m/>
    <m/>
    <m/>
    <m/>
    <n v="1805.8"/>
    <m/>
    <m/>
    <m/>
    <m/>
    <m/>
    <m/>
    <m/>
    <m/>
    <m/>
    <x v="0"/>
    <x v="0"/>
    <m/>
  </r>
  <r>
    <s v=""/>
    <s v=" E08_02075"/>
    <s v="TR Effort for 148MHz Cavity Material and Parts Procurement - RCS HIK FAB"/>
    <s v="6.08.05.09.04"/>
    <x v="0"/>
    <d v="2025-12-10T00:00:00"/>
    <d v="2026-08-27T00:00:00"/>
    <s v="ebockhold"/>
    <s v="baggett"/>
    <n v="2324.9699999999998"/>
    <m/>
    <s v="K"/>
    <s v="Labor"/>
    <s v="TEC"/>
    <m/>
    <s v="JLAB"/>
    <s v="Const"/>
    <s v="RF"/>
    <x v="9"/>
    <s v="P.S229"/>
    <m/>
    <m/>
    <m/>
    <m/>
    <m/>
    <m/>
    <m/>
    <m/>
    <m/>
    <n v="2324.9699999999998"/>
    <m/>
    <m/>
    <m/>
    <m/>
    <m/>
    <m/>
    <m/>
    <m/>
    <x v="0"/>
    <x v="0"/>
    <m/>
  </r>
  <r>
    <s v=""/>
    <s v=" E08_02095"/>
    <s v="Prepare Procurement Package for Award - 296MHz Cavity Material and Parts Procurement - RCS HIK FAB"/>
    <s v="6.08.05.09.04"/>
    <x v="0"/>
    <d v="2024-12-03T00:00:00"/>
    <d v="2024-12-23T00:00:00"/>
    <s v="ebockhold"/>
    <s v="baggett"/>
    <n v="1805.8"/>
    <m/>
    <s v="K"/>
    <s v="Labor"/>
    <s v="TEC"/>
    <m/>
    <s v="JLAB"/>
    <s v="Const"/>
    <s v="RF"/>
    <x v="10"/>
    <s v="P.S231"/>
    <m/>
    <m/>
    <m/>
    <m/>
    <m/>
    <m/>
    <m/>
    <m/>
    <n v="1805.8"/>
    <m/>
    <m/>
    <m/>
    <m/>
    <m/>
    <m/>
    <m/>
    <m/>
    <m/>
    <x v="0"/>
    <x v="0"/>
    <m/>
  </r>
  <r>
    <s v=""/>
    <s v=" E08_02105"/>
    <s v="TR Effort for 296MHz Cavity Material and Parts Procurement - RCS HIK FAB"/>
    <s v="6.08.05.09.04"/>
    <x v="0"/>
    <d v="2025-12-10T00:00:00"/>
    <d v="2026-08-27T00:00:00"/>
    <s v="ebockhold"/>
    <s v="baggett"/>
    <n v="2324.9699999999998"/>
    <m/>
    <s v="K"/>
    <s v="Labor"/>
    <s v="TEC"/>
    <m/>
    <s v="JLAB"/>
    <s v="Const"/>
    <s v="RF"/>
    <x v="9"/>
    <s v="P.S231"/>
    <m/>
    <m/>
    <m/>
    <m/>
    <m/>
    <m/>
    <m/>
    <m/>
    <m/>
    <n v="2324.9699999999998"/>
    <m/>
    <m/>
    <m/>
    <m/>
    <m/>
    <m/>
    <m/>
    <m/>
    <x v="0"/>
    <x v="0"/>
    <m/>
  </r>
  <r>
    <s v=""/>
    <s v=" E08_02125"/>
    <s v="Prepare Procurement Package for Award - 148MHz Cavity Fabrication Service procurement - RCS HIK FAB"/>
    <s v="6.08.05.09.04"/>
    <x v="0"/>
    <d v="2024-12-03T00:00:00"/>
    <d v="2024-12-23T00:00:00"/>
    <s v="ebockhold"/>
    <s v="baggett"/>
    <n v="1805.8"/>
    <m/>
    <s v="K"/>
    <s v="Labor"/>
    <s v="TEC"/>
    <m/>
    <s v="JLAB"/>
    <s v="Const"/>
    <s v="RF"/>
    <x v="10"/>
    <s v="P.S227"/>
    <m/>
    <m/>
    <m/>
    <m/>
    <m/>
    <m/>
    <m/>
    <m/>
    <n v="1805.8"/>
    <m/>
    <m/>
    <m/>
    <m/>
    <m/>
    <m/>
    <m/>
    <m/>
    <m/>
    <x v="0"/>
    <x v="0"/>
    <m/>
  </r>
  <r>
    <s v=""/>
    <s v=" E08_02135"/>
    <s v="TR Effort for 148MHz Cavity Fabrication Service Procurement - RCS HIK FAB"/>
    <s v="6.08.05.09.04"/>
    <x v="0"/>
    <d v="2025-12-10T00:00:00"/>
    <d v="2026-08-27T00:00:00"/>
    <s v="ebockhold"/>
    <s v="baggett"/>
    <n v="2324.9699999999998"/>
    <m/>
    <s v="K"/>
    <s v="Labor"/>
    <s v="TEC"/>
    <m/>
    <s v="JLAB"/>
    <s v="Const"/>
    <s v="RF"/>
    <x v="9"/>
    <s v="P.S227"/>
    <m/>
    <m/>
    <m/>
    <m/>
    <m/>
    <m/>
    <m/>
    <m/>
    <m/>
    <n v="2324.9699999999998"/>
    <m/>
    <m/>
    <m/>
    <m/>
    <m/>
    <m/>
    <m/>
    <m/>
    <x v="0"/>
    <x v="0"/>
    <m/>
  </r>
  <r>
    <s v=""/>
    <s v=" E08_02155"/>
    <s v="Prepare Procurement Package for Award - 296MHz Cavity Fabrication Service Procurement - RCS HIK FAB"/>
    <s v="6.08.05.09.04"/>
    <x v="0"/>
    <d v="2024-12-03T00:00:00"/>
    <d v="2024-12-23T00:00:00"/>
    <s v="ebockhold"/>
    <s v="baggett"/>
    <n v="1805.8"/>
    <m/>
    <s v="K"/>
    <s v="Labor"/>
    <s v="TEC"/>
    <m/>
    <s v="JLAB"/>
    <s v="Const"/>
    <s v="RF"/>
    <x v="10"/>
    <s v="P.S230"/>
    <m/>
    <m/>
    <m/>
    <m/>
    <m/>
    <m/>
    <m/>
    <m/>
    <n v="1805.8"/>
    <m/>
    <m/>
    <m/>
    <m/>
    <m/>
    <m/>
    <m/>
    <m/>
    <m/>
    <x v="0"/>
    <x v="0"/>
    <m/>
  </r>
  <r>
    <s v=""/>
    <s v=" E08_02165"/>
    <s v="TR Effort for 296MHz Cavity Fabrication Service Procurement - RCS HIK FAB"/>
    <s v="6.08.05.09.04"/>
    <x v="0"/>
    <d v="2025-12-10T00:00:00"/>
    <d v="2026-08-27T00:00:00"/>
    <s v="ebockhold"/>
    <s v="baggett"/>
    <n v="2324.9699999999998"/>
    <m/>
    <s v="K"/>
    <s v="Labor"/>
    <s v="TEC"/>
    <m/>
    <s v="JLAB"/>
    <s v="Const"/>
    <s v="RF"/>
    <x v="9"/>
    <s v="P.S230"/>
    <m/>
    <m/>
    <m/>
    <m/>
    <m/>
    <m/>
    <m/>
    <m/>
    <m/>
    <n v="2324.9699999999998"/>
    <m/>
    <m/>
    <m/>
    <m/>
    <m/>
    <m/>
    <m/>
    <m/>
    <x v="0"/>
    <x v="0"/>
    <m/>
  </r>
  <r>
    <s v=""/>
    <s v=" E08_02220"/>
    <s v="Prepare Procurement Package for Award - RF Power Distribution Network Hardware Fab Procurement - RCS HIK FAB"/>
    <s v="6.08.05.09.04"/>
    <x v="0"/>
    <d v="2024-09-26T00:00:00"/>
    <d v="2024-10-17T00:00:00"/>
    <s v="ebockhold"/>
    <s v="baggett"/>
    <n v="2244.1"/>
    <m/>
    <s v="K"/>
    <s v="Labor"/>
    <s v="TEC"/>
    <m/>
    <s v="JLAB"/>
    <s v="Const"/>
    <s v="RF"/>
    <x v="10"/>
    <s v="P.S228"/>
    <m/>
    <m/>
    <m/>
    <m/>
    <m/>
    <m/>
    <m/>
    <n v="448.82"/>
    <n v="1795.28"/>
    <m/>
    <m/>
    <m/>
    <m/>
    <m/>
    <m/>
    <m/>
    <m/>
    <m/>
    <x v="0"/>
    <x v="0"/>
    <m/>
  </r>
  <r>
    <s v=""/>
    <s v=" E08_02230"/>
    <s v="TR Effort for RF Power Distribution Network Hardware Fab Procurement - RCS HIK FAB"/>
    <s v="6.08.05.09.04"/>
    <x v="0"/>
    <d v="2025-12-10T00:00:00"/>
    <d v="2026-08-27T00:00:00"/>
    <s v="ebockhold"/>
    <s v="baggett"/>
    <n v="168327.84"/>
    <m/>
    <s v="K"/>
    <s v="Labor"/>
    <s v="TEC"/>
    <m/>
    <s v="JLAB"/>
    <s v="Const"/>
    <s v="RF"/>
    <x v="9"/>
    <s v="P.S228"/>
    <m/>
    <m/>
    <m/>
    <m/>
    <m/>
    <m/>
    <m/>
    <m/>
    <m/>
    <n v="168327.84"/>
    <m/>
    <m/>
    <m/>
    <m/>
    <m/>
    <m/>
    <m/>
    <m/>
    <x v="0"/>
    <x v="0"/>
    <m/>
  </r>
  <r>
    <s v=""/>
    <s v=" E08_02250"/>
    <s v="Prepare Procurement Package for Award - LLRF First Article Chasis Components Procurement and Fabrication - RCS HIK FAB"/>
    <s v="6.08.05.09.04"/>
    <x v="0"/>
    <d v="2025-06-24T00:00:00"/>
    <d v="2025-07-15T00:00:00"/>
    <s v="ebockhold"/>
    <s v="baggett"/>
    <n v="2257.25"/>
    <m/>
    <s v="K"/>
    <s v="Labor"/>
    <s v="TEC"/>
    <m/>
    <s v="JLAB"/>
    <s v="Const"/>
    <s v="RF"/>
    <x v="10"/>
    <s v="P.S232"/>
    <m/>
    <m/>
    <m/>
    <m/>
    <m/>
    <m/>
    <m/>
    <m/>
    <n v="2257.25"/>
    <m/>
    <m/>
    <m/>
    <m/>
    <m/>
    <m/>
    <m/>
    <m/>
    <m/>
    <x v="0"/>
    <x v="0"/>
    <m/>
  </r>
  <r>
    <s v=""/>
    <s v=" E08_01360"/>
    <s v="148MHz Cavity Body In House Fabrication - RCS HIK FAB"/>
    <s v="6.08.05.09.04"/>
    <x v="0"/>
    <d v="2025-04-04T00:00:00"/>
    <d v="2026-08-28T00:00:00"/>
    <s v="ebockhold"/>
    <s v="baggett"/>
    <n v="18407.93"/>
    <m/>
    <s v="K"/>
    <s v="Labor"/>
    <s v="TEC"/>
    <m/>
    <s v="JLAB"/>
    <s v="Const"/>
    <s v="RF"/>
    <x v="9"/>
    <m/>
    <m/>
    <m/>
    <m/>
    <m/>
    <m/>
    <m/>
    <m/>
    <m/>
    <n v="6518.39"/>
    <n v="11889.54"/>
    <m/>
    <m/>
    <m/>
    <m/>
    <m/>
    <m/>
    <m/>
    <m/>
    <x v="0"/>
    <x v="0"/>
    <m/>
  </r>
  <r>
    <s v=""/>
    <s v=" E08_01350"/>
    <s v="148MHz Cavity Coupler / Tuner Fabrication - RCS HIK FAB"/>
    <s v="6.08.05.09.04"/>
    <x v="0"/>
    <d v="2024-04-11T00:00:00"/>
    <d v="2025-09-05T00:00:00"/>
    <s v="ebockhold"/>
    <s v="baggett"/>
    <n v="17879.22"/>
    <m/>
    <s v="K"/>
    <s v="Labor"/>
    <s v="TEC"/>
    <m/>
    <s v="JLAB"/>
    <s v="Const"/>
    <s v="RF"/>
    <x v="9"/>
    <m/>
    <m/>
    <m/>
    <m/>
    <m/>
    <m/>
    <m/>
    <m/>
    <n v="6077.92"/>
    <n v="11801.3"/>
    <m/>
    <m/>
    <m/>
    <m/>
    <m/>
    <m/>
    <m/>
    <m/>
    <m/>
    <x v="0"/>
    <x v="0"/>
    <m/>
  </r>
  <r>
    <s v=""/>
    <s v=" E08_01380"/>
    <s v="148MHz Cavity Tuning and Trimming - RCS HIK FAB"/>
    <s v="6.08.05.09.04"/>
    <x v="0"/>
    <d v="2026-08-31T00:00:00"/>
    <d v="2026-11-25T00:00:00"/>
    <s v="ebockhold"/>
    <s v="baggett"/>
    <n v="9476.58"/>
    <m/>
    <s v="K"/>
    <s v="Labor"/>
    <s v="TEC"/>
    <m/>
    <s v="JLAB"/>
    <s v="Const"/>
    <s v="RF"/>
    <x v="9"/>
    <m/>
    <m/>
    <m/>
    <m/>
    <m/>
    <m/>
    <m/>
    <m/>
    <m/>
    <m/>
    <n v="3474.75"/>
    <n v="6001.83"/>
    <m/>
    <m/>
    <m/>
    <m/>
    <m/>
    <m/>
    <m/>
    <x v="0"/>
    <x v="0"/>
    <m/>
  </r>
  <r>
    <s v=""/>
    <s v=" E08_01390"/>
    <s v="148MHz Cavity Final Joint - RCS HIK FAB"/>
    <s v="6.08.05.09.04"/>
    <x v="0"/>
    <d v="2026-11-30T00:00:00"/>
    <d v="2027-03-01T00:00:00"/>
    <s v="ebockhold"/>
    <s v="baggett"/>
    <n v="9578.8799999999992"/>
    <m/>
    <s v="K"/>
    <s v="Labor"/>
    <s v="TEC"/>
    <m/>
    <s v="JLAB"/>
    <s v="Const"/>
    <s v="RF"/>
    <x v="9"/>
    <m/>
    <m/>
    <m/>
    <m/>
    <m/>
    <m/>
    <m/>
    <m/>
    <m/>
    <m/>
    <m/>
    <n v="9578.8799999999992"/>
    <m/>
    <m/>
    <m/>
    <m/>
    <m/>
    <m/>
    <m/>
    <x v="0"/>
    <x v="0"/>
    <m/>
  </r>
  <r>
    <s v=""/>
    <s v=" E08_01400"/>
    <s v="148MHz Cavity Copper Plating - RCS HIK FAB"/>
    <s v="6.08.05.09.04"/>
    <x v="0"/>
    <d v="2027-03-02T00:00:00"/>
    <d v="2027-05-26T00:00:00"/>
    <s v="ebockhold"/>
    <s v="baggett"/>
    <n v="4789.4399999999996"/>
    <m/>
    <s v="K"/>
    <s v="Labor"/>
    <s v="TEC"/>
    <m/>
    <s v="JLAB"/>
    <s v="Const"/>
    <s v="RF"/>
    <x v="9"/>
    <m/>
    <m/>
    <m/>
    <m/>
    <m/>
    <m/>
    <m/>
    <m/>
    <m/>
    <m/>
    <m/>
    <n v="4789.4399999999996"/>
    <m/>
    <m/>
    <m/>
    <m/>
    <m/>
    <m/>
    <m/>
    <x v="0"/>
    <x v="0"/>
    <m/>
  </r>
  <r>
    <s v=""/>
    <s v=" E08_01415"/>
    <s v="296MHz Cavity Body In House Fabrication - RCS HIK FAB"/>
    <s v="6.08.05.09.04"/>
    <x v="0"/>
    <d v="2025-04-07T00:00:00"/>
    <d v="2026-08-28T00:00:00"/>
    <s v="ebockhold"/>
    <s v="baggett"/>
    <n v="18408.919999999998"/>
    <m/>
    <s v="K"/>
    <s v="Labor"/>
    <s v="TEC"/>
    <m/>
    <s v="JLAB"/>
    <s v="Const"/>
    <s v="RF"/>
    <x v="9"/>
    <m/>
    <m/>
    <m/>
    <m/>
    <m/>
    <m/>
    <m/>
    <m/>
    <m/>
    <n v="6484.96"/>
    <n v="11923.96"/>
    <m/>
    <m/>
    <m/>
    <m/>
    <m/>
    <m/>
    <m/>
    <m/>
    <x v="0"/>
    <x v="0"/>
    <m/>
  </r>
  <r>
    <s v=""/>
    <s v=" E08_01410"/>
    <s v="296MHz Cavity Coupler / Tuner Fabrication - RCS HIK FAB"/>
    <s v="6.08.05.09.04"/>
    <x v="0"/>
    <d v="2024-10-23T00:00:00"/>
    <d v="2026-03-24T00:00:00"/>
    <s v="ebockhold"/>
    <s v="baggett"/>
    <n v="18238.09"/>
    <m/>
    <s v="K"/>
    <s v="Labor"/>
    <s v="TEC"/>
    <m/>
    <s v="JLAB"/>
    <s v="Const"/>
    <s v="RF"/>
    <x v="9"/>
    <m/>
    <m/>
    <m/>
    <m/>
    <m/>
    <m/>
    <m/>
    <m/>
    <m/>
    <n v="12176"/>
    <n v="6062.09"/>
    <m/>
    <m/>
    <m/>
    <m/>
    <m/>
    <m/>
    <m/>
    <m/>
    <x v="0"/>
    <x v="0"/>
    <m/>
  </r>
  <r>
    <s v=""/>
    <s v=" E08_01420"/>
    <s v="296MHz Cavity Tuning and Trimming - RCS HIK FAB"/>
    <s v="6.08.05.09.04"/>
    <x v="0"/>
    <d v="2026-08-31T00:00:00"/>
    <d v="2026-12-02T00:00:00"/>
    <s v="ebockhold"/>
    <s v="baggett"/>
    <n v="9481.4500000000007"/>
    <m/>
    <s v="K"/>
    <s v="Labor"/>
    <s v="TEC"/>
    <m/>
    <s v="JLAB"/>
    <s v="Const"/>
    <s v="RF"/>
    <x v="9"/>
    <m/>
    <m/>
    <m/>
    <m/>
    <m/>
    <m/>
    <m/>
    <m/>
    <m/>
    <m/>
    <n v="3310.98"/>
    <n v="6170.47"/>
    <m/>
    <m/>
    <m/>
    <m/>
    <m/>
    <m/>
    <m/>
    <x v="0"/>
    <x v="0"/>
    <m/>
  </r>
  <r>
    <s v=""/>
    <s v=" E08_01425"/>
    <s v="296MHz Cavity Final Joint - RCS HIK FAB"/>
    <s v="6.08.05.09.04"/>
    <x v="0"/>
    <d v="2026-12-03T00:00:00"/>
    <d v="2027-03-04T00:00:00"/>
    <s v="ebockhold"/>
    <s v="baggett"/>
    <n v="9578.8799999999992"/>
    <m/>
    <s v="K"/>
    <s v="Labor"/>
    <s v="TEC"/>
    <m/>
    <s v="JLAB"/>
    <s v="Const"/>
    <s v="RF"/>
    <x v="9"/>
    <m/>
    <m/>
    <m/>
    <m/>
    <m/>
    <m/>
    <m/>
    <m/>
    <m/>
    <m/>
    <m/>
    <n v="9578.8799999999992"/>
    <m/>
    <m/>
    <m/>
    <m/>
    <m/>
    <m/>
    <m/>
    <x v="0"/>
    <x v="0"/>
    <m/>
  </r>
  <r>
    <s v=""/>
    <s v=" E08_01430"/>
    <s v="296MHz Cavity Copper Plating - RCS HIK FAB"/>
    <s v="6.08.05.09.04"/>
    <x v="0"/>
    <d v="2027-03-05T00:00:00"/>
    <d v="2027-07-15T00:00:00"/>
    <s v="ebockhold"/>
    <s v="baggett"/>
    <n v="4789.4399999999996"/>
    <m/>
    <s v="K"/>
    <s v="Labor"/>
    <s v="TEC"/>
    <m/>
    <s v="JLAB"/>
    <s v="Const"/>
    <s v="RF"/>
    <x v="9"/>
    <m/>
    <m/>
    <m/>
    <m/>
    <m/>
    <m/>
    <m/>
    <m/>
    <m/>
    <m/>
    <m/>
    <n v="4789.4399999999996"/>
    <m/>
    <m/>
    <m/>
    <m/>
    <m/>
    <m/>
    <m/>
    <x v="0"/>
    <x v="0"/>
    <m/>
  </r>
  <r>
    <s v=""/>
    <s v=" E08_01405"/>
    <s v="148MHz Cavity Coupler / Tuner Assembly - RCS HIK FAB"/>
    <s v="6.08.05.09.04"/>
    <x v="0"/>
    <d v="2027-05-27T00:00:00"/>
    <d v="2027-07-12T00:00:00"/>
    <s v="ebockhold"/>
    <s v="baggett"/>
    <n v="9578.8799999999992"/>
    <m/>
    <s v="K"/>
    <s v="Labor"/>
    <s v="TEC"/>
    <m/>
    <s v="JLAB"/>
    <s v="Const"/>
    <s v="RF"/>
    <x v="9"/>
    <m/>
    <m/>
    <m/>
    <m/>
    <m/>
    <m/>
    <m/>
    <m/>
    <m/>
    <m/>
    <m/>
    <n v="9578.8799999999992"/>
    <m/>
    <m/>
    <m/>
    <m/>
    <m/>
    <m/>
    <m/>
    <x v="0"/>
    <x v="0"/>
    <m/>
  </r>
  <r>
    <s v=""/>
    <s v=" E08_01435"/>
    <s v="296MHz Cavity Coupler / Tuner Assembly - RCS HIK FAB"/>
    <s v="6.08.05.09.04"/>
    <x v="0"/>
    <d v="2027-07-16T00:00:00"/>
    <d v="2027-08-25T00:00:00"/>
    <s v="ebockhold"/>
    <s v="baggett"/>
    <n v="9578.8799999999992"/>
    <m/>
    <s v="K"/>
    <s v="Labor"/>
    <s v="TEC"/>
    <m/>
    <s v="JLAB"/>
    <s v="Const"/>
    <s v="RF"/>
    <x v="9"/>
    <m/>
    <m/>
    <m/>
    <m/>
    <m/>
    <m/>
    <m/>
    <m/>
    <m/>
    <m/>
    <m/>
    <n v="9578.8799999999992"/>
    <m/>
    <m/>
    <m/>
    <m/>
    <m/>
    <m/>
    <m/>
    <x v="0"/>
    <x v="0"/>
    <m/>
  </r>
  <r>
    <s v=""/>
    <s v=" E08_02410"/>
    <s v="148MHz Cavity Bench Testing - RCS HIK TEST"/>
    <s v="6.08.05.09.05"/>
    <x v="0"/>
    <d v="2027-07-13T00:00:00"/>
    <d v="2027-08-23T00:00:00"/>
    <s v="ebockhold"/>
    <s v="baggett"/>
    <n v="4789.4399999999996"/>
    <m/>
    <s v="K"/>
    <s v="Labor"/>
    <s v="TEC"/>
    <m/>
    <s v="JLAB"/>
    <s v="Const"/>
    <s v="RF"/>
    <x v="8"/>
    <m/>
    <m/>
    <m/>
    <m/>
    <m/>
    <m/>
    <m/>
    <m/>
    <m/>
    <m/>
    <m/>
    <n v="4789.4399999999996"/>
    <m/>
    <m/>
    <m/>
    <m/>
    <m/>
    <m/>
    <m/>
    <x v="0"/>
    <x v="0"/>
    <m/>
  </r>
  <r>
    <s v=""/>
    <s v=" E08_02415"/>
    <s v="296MHz Cavity Bench Testing - RCS HIK TEST"/>
    <s v="6.08.05.09.05"/>
    <x v="0"/>
    <d v="2027-08-26T00:00:00"/>
    <d v="2027-10-07T00:00:00"/>
    <s v="ebockhold"/>
    <s v="baggett"/>
    <n v="4813.3900000000003"/>
    <m/>
    <s v="K"/>
    <s v="Labor"/>
    <s v="TEC"/>
    <m/>
    <s v="JLAB"/>
    <s v="Const"/>
    <s v="RF"/>
    <x v="8"/>
    <m/>
    <m/>
    <m/>
    <m/>
    <m/>
    <m/>
    <m/>
    <m/>
    <m/>
    <m/>
    <m/>
    <n v="4011.15"/>
    <n v="802.23"/>
    <m/>
    <m/>
    <m/>
    <m/>
    <m/>
    <m/>
    <x v="0"/>
    <x v="0"/>
    <m/>
  </r>
  <r>
    <s v=""/>
    <s v=" E08_02405"/>
    <s v="First Article RF Power Distribution Network Hardware and RF Source Installation at JLab for Testing - RCS HIK TEST"/>
    <s v="6.08.05.09.05"/>
    <x v="0"/>
    <d v="2027-02-09T00:00:00"/>
    <d v="2027-06-17T00:00:00"/>
    <s v="ebockhold"/>
    <s v="baggett"/>
    <n v="14368.32"/>
    <m/>
    <s v="K"/>
    <s v="Labor"/>
    <s v="TEC"/>
    <m/>
    <s v="JLAB"/>
    <s v="Const"/>
    <s v="RF"/>
    <x v="8"/>
    <m/>
    <m/>
    <m/>
    <m/>
    <m/>
    <m/>
    <m/>
    <m/>
    <m/>
    <m/>
    <m/>
    <n v="14368.32"/>
    <m/>
    <m/>
    <m/>
    <m/>
    <m/>
    <m/>
    <m/>
    <x v="0"/>
    <x v="0"/>
    <m/>
  </r>
  <r>
    <s v=""/>
    <s v=" E08_01170"/>
    <s v="RCV- UITF Beam Test Beamline Hardware Procurement - RCS HIK R&amp;D"/>
    <s v="6.08.05.09.02"/>
    <x v="0"/>
    <d v="2022-09-19T00:00:00"/>
    <d v="2022-09-19T00:00:00"/>
    <s v="ebockhold"/>
    <s v="baggett"/>
    <n v="0"/>
    <m/>
    <s v="K"/>
    <s v="Nonlabor"/>
    <s v="OPC"/>
    <m/>
    <s v="JLAB"/>
    <s v="R&amp;D"/>
    <s v="RF"/>
    <x v="3"/>
    <s v="P.S235"/>
    <m/>
    <m/>
    <m/>
    <m/>
    <m/>
    <m/>
    <m/>
    <m/>
    <m/>
    <m/>
    <m/>
    <m/>
    <m/>
    <m/>
    <m/>
    <m/>
    <m/>
    <m/>
    <x v="0"/>
    <x v="0"/>
    <m/>
  </r>
  <r>
    <s v=""/>
    <s v=" E08_01080"/>
    <s v="RCV- Power Coupler - RCS HIK R&amp;D"/>
    <s v="6.08.05.09.02"/>
    <x v="0"/>
    <d v="2022-09-07T00:00:00"/>
    <d v="2022-09-07T00:00:00"/>
    <s v="ebockhold"/>
    <s v="baggett"/>
    <n v="0"/>
    <m/>
    <s v="K"/>
    <s v="Nonlabor"/>
    <s v="OPC"/>
    <m/>
    <s v="JLAB"/>
    <s v="R&amp;D"/>
    <s v="RF"/>
    <x v="3"/>
    <s v="P.S234"/>
    <m/>
    <m/>
    <m/>
    <m/>
    <m/>
    <m/>
    <m/>
    <m/>
    <m/>
    <m/>
    <m/>
    <m/>
    <m/>
    <m/>
    <m/>
    <m/>
    <m/>
    <m/>
    <x v="0"/>
    <x v="0"/>
    <m/>
  </r>
  <r>
    <s v=""/>
    <s v=" E08_01092"/>
    <s v="RCV- Tuner - RCS HIK R&amp;D"/>
    <s v="6.08.05.09.02"/>
    <x v="0"/>
    <d v="2022-09-08T00:00:00"/>
    <d v="2022-09-08T00:00:00"/>
    <s v="ebockhold"/>
    <s v="baggett"/>
    <n v="0"/>
    <m/>
    <s v="K"/>
    <s v="Nonlabor"/>
    <s v="OPC"/>
    <m/>
    <s v="JLAB"/>
    <s v="R&amp;D"/>
    <s v="RF"/>
    <x v="3"/>
    <s v="P.S233"/>
    <m/>
    <m/>
    <m/>
    <m/>
    <m/>
    <m/>
    <m/>
    <m/>
    <m/>
    <m/>
    <m/>
    <m/>
    <m/>
    <m/>
    <m/>
    <m/>
    <m/>
    <m/>
    <x v="0"/>
    <x v="0"/>
    <m/>
  </r>
  <r>
    <s v=""/>
    <s v=" E08_02015"/>
    <s v="RCV- 148MHz Cavity RF Design Software License - RCS HIK FAB"/>
    <s v="6.08.05.09.04"/>
    <x v="0"/>
    <d v="2025-12-10T00:00:00"/>
    <d v="2025-12-10T00:00:00"/>
    <s v="ebockhold"/>
    <s v="baggett"/>
    <n v="22819.22"/>
    <m/>
    <s v="K"/>
    <s v="Nonlabor"/>
    <s v="TEC"/>
    <m/>
    <s v="JLAB"/>
    <s v="Const"/>
    <s v="RF"/>
    <x v="9"/>
    <s v="B"/>
    <m/>
    <m/>
    <m/>
    <m/>
    <m/>
    <m/>
    <m/>
    <m/>
    <m/>
    <n v="22819.22"/>
    <m/>
    <m/>
    <m/>
    <m/>
    <m/>
    <m/>
    <m/>
    <m/>
    <x v="0"/>
    <x v="0"/>
    <m/>
  </r>
  <r>
    <s v=""/>
    <s v=" E08_02045"/>
    <s v="RCV- 296MHz Cavity RF Design Software License - RCS HIK FAB"/>
    <s v="6.08.05.09.04"/>
    <x v="0"/>
    <d v="2025-12-10T00:00:00"/>
    <d v="2025-12-10T00:00:00"/>
    <s v="ebockhold"/>
    <s v="baggett"/>
    <n v="22819.22"/>
    <m/>
    <s v="K"/>
    <s v="Nonlabor"/>
    <s v="TEC"/>
    <m/>
    <s v="JLAB"/>
    <s v="Const"/>
    <s v="RF"/>
    <x v="9"/>
    <s v="B"/>
    <m/>
    <m/>
    <m/>
    <m/>
    <m/>
    <m/>
    <m/>
    <m/>
    <m/>
    <n v="22819.22"/>
    <m/>
    <m/>
    <m/>
    <m/>
    <m/>
    <m/>
    <m/>
    <m/>
    <x v="0"/>
    <x v="0"/>
    <m/>
  </r>
  <r>
    <s v=""/>
    <s v=" E08_01060"/>
    <s v="Kicker Power Coupler and Tuner Design Preliminary - RCS HIK R&amp;D"/>
    <s v="6.08.05.09.02"/>
    <x v="0"/>
    <d v="2022-01-18T00:00:00"/>
    <d v="2022-04-12T00:00:00"/>
    <s v="ebockhold"/>
    <s v="baggett"/>
    <n v="0"/>
    <m/>
    <s v="K"/>
    <s v="Labor"/>
    <s v="OPC"/>
    <m/>
    <s v="JLAB"/>
    <s v="R&amp;D"/>
    <s v="RF"/>
    <x v="3"/>
    <m/>
    <m/>
    <m/>
    <m/>
    <m/>
    <m/>
    <m/>
    <m/>
    <m/>
    <m/>
    <m/>
    <m/>
    <m/>
    <m/>
    <m/>
    <m/>
    <m/>
    <m/>
    <m/>
    <x v="0"/>
    <x v="0"/>
    <m/>
  </r>
  <r>
    <s v=""/>
    <s v=" E08_01076"/>
    <s v="TR Effort Kicker Power Coupler   - RCS HIK R&amp;D"/>
    <s v="6.08.05.09.02"/>
    <x v="0"/>
    <d v="2022-05-12T00:00:00"/>
    <d v="2022-09-06T00:00:00"/>
    <s v="ebockhold"/>
    <s v="baggett"/>
    <n v="0"/>
    <m/>
    <s v="K"/>
    <s v="Labor"/>
    <s v="OPC"/>
    <m/>
    <s v="JLAB"/>
    <s v="R&amp;D"/>
    <s v="RF"/>
    <x v="3"/>
    <s v="P.S234"/>
    <m/>
    <m/>
    <m/>
    <m/>
    <m/>
    <m/>
    <m/>
    <m/>
    <m/>
    <m/>
    <m/>
    <m/>
    <m/>
    <m/>
    <m/>
    <m/>
    <m/>
    <m/>
    <x v="0"/>
    <x v="0"/>
    <m/>
  </r>
  <r>
    <s v=""/>
    <s v=" E08_01100"/>
    <s v="Kicker Power Coupler Braze and Install - RCS HIK R&amp;D"/>
    <s v="6.08.05.09.02"/>
    <x v="0"/>
    <d v="2022-09-08T00:00:00"/>
    <d v="2022-09-21T00:00:00"/>
    <s v="ebockhold"/>
    <s v="baggett"/>
    <n v="0"/>
    <m/>
    <s v="K"/>
    <s v="Labor"/>
    <s v="OPC"/>
    <m/>
    <s v="JLAB"/>
    <s v="R&amp;D"/>
    <s v="RF"/>
    <x v="3"/>
    <m/>
    <m/>
    <m/>
    <m/>
    <m/>
    <m/>
    <m/>
    <m/>
    <m/>
    <m/>
    <m/>
    <m/>
    <m/>
    <m/>
    <m/>
    <m/>
    <m/>
    <m/>
    <m/>
    <x v="0"/>
    <x v="0"/>
    <m/>
  </r>
  <r>
    <s v=""/>
    <s v=" E08_01110"/>
    <s v="Kicker Tuner Programming - RCS HIK R&amp;D"/>
    <s v="6.08.05.09.02"/>
    <x v="0"/>
    <d v="2022-10-03T00:00:00"/>
    <d v="2022-10-06T00:00:00"/>
    <s v="ebockhold"/>
    <s v="baggett"/>
    <n v="1005.42"/>
    <m/>
    <s v="K"/>
    <s v="Labor"/>
    <s v="OPC"/>
    <m/>
    <s v="JLAB"/>
    <s v="R&amp;D"/>
    <s v="RF"/>
    <x v="3"/>
    <m/>
    <m/>
    <m/>
    <m/>
    <m/>
    <m/>
    <m/>
    <n v="1005.42"/>
    <m/>
    <m/>
    <m/>
    <m/>
    <m/>
    <m/>
    <m/>
    <m/>
    <m/>
    <m/>
    <m/>
    <x v="0"/>
    <x v="0"/>
    <m/>
  </r>
  <r>
    <s v=""/>
    <s v=" E08_01120"/>
    <s v="Kicker Power Coupler and Tuner Bench Test - RCS HIK R&amp;D"/>
    <s v="6.08.05.09.02"/>
    <x v="0"/>
    <d v="2022-10-03T00:00:00"/>
    <d v="2022-10-06T00:00:00"/>
    <s v="ebockhold"/>
    <s v="baggett"/>
    <n v="1005.42"/>
    <m/>
    <s v="K"/>
    <s v="Labor"/>
    <s v="OPC"/>
    <m/>
    <s v="JLAB"/>
    <s v="R&amp;D"/>
    <s v="RF"/>
    <x v="3"/>
    <m/>
    <m/>
    <m/>
    <m/>
    <m/>
    <m/>
    <m/>
    <n v="1005.42"/>
    <m/>
    <m/>
    <m/>
    <m/>
    <m/>
    <m/>
    <m/>
    <m/>
    <m/>
    <m/>
    <m/>
    <x v="0"/>
    <x v="0"/>
    <m/>
  </r>
  <r>
    <s v=""/>
    <s v=" E08_01130"/>
    <s v="Kicker HAWG Programming - RCS HIK R&amp;D"/>
    <s v="6.08.05.09.02"/>
    <x v="0"/>
    <d v="2022-10-03T00:00:00"/>
    <d v="2022-10-14T00:00:00"/>
    <s v="ebockhold"/>
    <s v="baggett"/>
    <n v="754.06"/>
    <m/>
    <s v="K"/>
    <s v="Labor"/>
    <s v="OPC"/>
    <m/>
    <s v="JLAB"/>
    <s v="R&amp;D"/>
    <s v="RF"/>
    <x v="3"/>
    <m/>
    <m/>
    <m/>
    <m/>
    <m/>
    <m/>
    <m/>
    <n v="754.06"/>
    <m/>
    <m/>
    <m/>
    <m/>
    <m/>
    <m/>
    <m/>
    <m/>
    <m/>
    <m/>
    <m/>
    <x v="0"/>
    <x v="0"/>
    <m/>
  </r>
  <r>
    <s v=""/>
    <s v=" E08_01140"/>
    <s v="UITF Beam Test Beamline Optics Design - RCS HIK R&amp;D"/>
    <s v="6.08.05.09.02"/>
    <x v="0"/>
    <d v="2022-01-18T00:00:00"/>
    <d v="2022-03-22T00:00:00"/>
    <s v="ebockhold"/>
    <s v="baggett"/>
    <n v="0"/>
    <m/>
    <s v="K"/>
    <s v="Labor"/>
    <s v="OPC"/>
    <m/>
    <s v="JLAB"/>
    <s v="R&amp;D"/>
    <s v="RF"/>
    <x v="3"/>
    <m/>
    <m/>
    <m/>
    <m/>
    <m/>
    <m/>
    <m/>
    <m/>
    <m/>
    <m/>
    <m/>
    <m/>
    <m/>
    <m/>
    <m/>
    <m/>
    <m/>
    <m/>
    <m/>
    <x v="0"/>
    <x v="0"/>
    <m/>
  </r>
  <r>
    <s v=""/>
    <s v=" E08_01150"/>
    <s v="UITF Beam Test Beamline Hardware Preliminary Design - RCS HIK R&amp;D"/>
    <s v="6.08.05.09.02"/>
    <x v="0"/>
    <d v="2022-03-23T00:00:00"/>
    <d v="2022-08-02T00:00:00"/>
    <s v="ebockhold"/>
    <s v="baggett"/>
    <n v="0"/>
    <m/>
    <s v="K"/>
    <s v="Labor"/>
    <s v="OPC"/>
    <m/>
    <s v="JLAB"/>
    <s v="R&amp;D"/>
    <s v="RF"/>
    <x v="3"/>
    <m/>
    <m/>
    <m/>
    <m/>
    <m/>
    <m/>
    <m/>
    <m/>
    <m/>
    <m/>
    <m/>
    <m/>
    <m/>
    <m/>
    <m/>
    <m/>
    <m/>
    <m/>
    <m/>
    <x v="0"/>
    <x v="0"/>
    <m/>
  </r>
  <r>
    <s v=""/>
    <s v=" E08_01200"/>
    <s v="UITF Beam Test RF Control Set Up - RCS HIK R&amp;D"/>
    <s v="6.08.05.09.02"/>
    <x v="0"/>
    <d v="2022-08-29T00:00:00"/>
    <d v="2022-09-26T00:00:00"/>
    <s v="ebockhold"/>
    <s v="baggett"/>
    <n v="0"/>
    <m/>
    <s v="K"/>
    <s v="Labor"/>
    <s v="OPC"/>
    <m/>
    <s v="JLAB"/>
    <s v="R&amp;D"/>
    <s v="RF"/>
    <x v="3"/>
    <m/>
    <m/>
    <m/>
    <m/>
    <m/>
    <m/>
    <m/>
    <m/>
    <m/>
    <m/>
    <m/>
    <m/>
    <m/>
    <m/>
    <m/>
    <m/>
    <m/>
    <m/>
    <m/>
    <x v="0"/>
    <x v="0"/>
    <m/>
  </r>
  <r>
    <s v=""/>
    <s v=" E08_01045"/>
    <s v="System Concept and System Development - RCS HIK R&amp;D"/>
    <s v="6.08.05.09.02"/>
    <x v="0"/>
    <d v="2022-10-03T00:00:00"/>
    <d v="2023-05-01T00:00:00"/>
    <s v="ebockhold"/>
    <s v="baggett"/>
    <n v="6283.86"/>
    <m/>
    <s v="K"/>
    <s v="Labor"/>
    <s v="OPC"/>
    <m/>
    <s v="JLAB"/>
    <s v="R&amp;D"/>
    <s v="RF"/>
    <x v="3"/>
    <m/>
    <m/>
    <m/>
    <m/>
    <m/>
    <m/>
    <m/>
    <n v="6283.86"/>
    <m/>
    <m/>
    <m/>
    <m/>
    <m/>
    <m/>
    <m/>
    <m/>
    <m/>
    <m/>
    <m/>
    <x v="0"/>
    <x v="0"/>
    <m/>
  </r>
  <r>
    <s v=""/>
    <s v=" E08_01230"/>
    <s v="UITF Kicker Beam Test Experiment - RCS HIK R&amp;D"/>
    <s v="6.08.05.09.02"/>
    <x v="0"/>
    <d v="2022-10-19T00:00:00"/>
    <d v="2022-11-17T00:00:00"/>
    <s v="ebockhold"/>
    <s v="baggett"/>
    <n v="20108.349999999999"/>
    <m/>
    <s v="K"/>
    <s v="Labor"/>
    <s v="OPC"/>
    <m/>
    <s v="JLAB"/>
    <s v="R&amp;D"/>
    <s v="RF"/>
    <x v="3"/>
    <m/>
    <m/>
    <m/>
    <m/>
    <m/>
    <m/>
    <m/>
    <n v="20108.349999999999"/>
    <m/>
    <m/>
    <m/>
    <m/>
    <m/>
    <m/>
    <m/>
    <m/>
    <m/>
    <m/>
    <m/>
    <x v="0"/>
    <x v="0"/>
    <m/>
  </r>
  <r>
    <s v=""/>
    <s v=" E08_01065"/>
    <s v="Kicker Power Coupler and Tuner Design Final- RCS HIK R&amp;D"/>
    <s v="6.08.05.09.02"/>
    <x v="0"/>
    <d v="2022-04-13T00:00:00"/>
    <d v="2022-07-07T00:00:00"/>
    <s v="ebockhold"/>
    <s v="baggett"/>
    <n v="0"/>
    <m/>
    <s v="K"/>
    <s v="Labor"/>
    <s v="OPC"/>
    <m/>
    <s v="JLAB"/>
    <s v="R&amp;D"/>
    <s v="RF"/>
    <x v="3"/>
    <m/>
    <m/>
    <m/>
    <m/>
    <m/>
    <m/>
    <m/>
    <m/>
    <m/>
    <m/>
    <m/>
    <m/>
    <m/>
    <m/>
    <m/>
    <m/>
    <m/>
    <m/>
    <m/>
    <x v="0"/>
    <x v="0"/>
    <m/>
  </r>
  <r>
    <s v=""/>
    <s v=" E08_01088"/>
    <s v="TR Effort Kicker Tuner  - RCS HIK R&amp;D"/>
    <s v="6.08.05.09.02"/>
    <x v="0"/>
    <d v="2022-05-26T00:00:00"/>
    <d v="2022-09-07T00:00:00"/>
    <s v="ebockhold"/>
    <s v="baggett"/>
    <n v="0"/>
    <m/>
    <s v="K"/>
    <s v="Labor"/>
    <s v="OPC"/>
    <m/>
    <s v="JLAB"/>
    <s v="R&amp;D"/>
    <s v="RF"/>
    <x v="3"/>
    <s v="P.S233"/>
    <m/>
    <m/>
    <m/>
    <m/>
    <m/>
    <m/>
    <m/>
    <m/>
    <m/>
    <m/>
    <m/>
    <m/>
    <m/>
    <m/>
    <m/>
    <m/>
    <m/>
    <m/>
    <x v="0"/>
    <x v="0"/>
    <m/>
  </r>
  <r>
    <s v=""/>
    <s v=" E08_01105"/>
    <s v="Kicker Tuner Braze and Install - RCS HIK R&amp;D"/>
    <s v="6.08.05.09.02"/>
    <x v="0"/>
    <d v="2022-09-09T00:00:00"/>
    <d v="2022-09-22T00:00:00"/>
    <s v="ebockhold"/>
    <s v="baggett"/>
    <n v="0"/>
    <m/>
    <s v="K"/>
    <s v="Labor"/>
    <s v="OPC"/>
    <m/>
    <s v="JLAB"/>
    <s v="R&amp;D"/>
    <s v="RF"/>
    <x v="3"/>
    <m/>
    <m/>
    <m/>
    <m/>
    <m/>
    <m/>
    <m/>
    <m/>
    <m/>
    <m/>
    <m/>
    <m/>
    <m/>
    <m/>
    <m/>
    <m/>
    <m/>
    <m/>
    <m/>
    <x v="0"/>
    <x v="0"/>
    <m/>
  </r>
  <r>
    <s v=""/>
    <s v=" E08_01166"/>
    <s v="TR Effort- UITF Beam Test Beamline Hardware Fabrication - RCS HIK R&amp;D"/>
    <s v="6.08.05.09.02"/>
    <x v="0"/>
    <d v="2022-08-05T00:00:00"/>
    <d v="2022-09-16T00:00:00"/>
    <s v="ebockhold"/>
    <s v="baggett"/>
    <n v="0"/>
    <m/>
    <s v="K"/>
    <s v="Labor"/>
    <s v="OPC"/>
    <m/>
    <s v="JLAB"/>
    <s v="R&amp;D"/>
    <s v="RF"/>
    <x v="3"/>
    <s v="P.S235"/>
    <m/>
    <m/>
    <m/>
    <m/>
    <m/>
    <m/>
    <m/>
    <m/>
    <m/>
    <m/>
    <m/>
    <m/>
    <m/>
    <m/>
    <m/>
    <m/>
    <m/>
    <m/>
    <x v="0"/>
    <x v="0"/>
    <m/>
  </r>
  <r>
    <s v=""/>
    <s v=" E08_01155"/>
    <s v="UITF Beam Test Beamline Hardware Final Design - RCS HIK R&amp;D"/>
    <s v="6.08.05.09.02"/>
    <x v="0"/>
    <d v="2022-08-03T00:00:00"/>
    <d v="2022-09-14T00:00:00"/>
    <s v="ebockhold"/>
    <s v="baggett"/>
    <n v="0"/>
    <m/>
    <s v="K"/>
    <s v="Labor"/>
    <s v="OPC"/>
    <m/>
    <s v="JLAB"/>
    <s v="R&amp;D"/>
    <s v="RF"/>
    <x v="3"/>
    <m/>
    <m/>
    <m/>
    <m/>
    <m/>
    <m/>
    <m/>
    <m/>
    <m/>
    <m/>
    <m/>
    <m/>
    <m/>
    <m/>
    <m/>
    <m/>
    <m/>
    <m/>
    <m/>
    <x v="0"/>
    <x v="0"/>
    <m/>
  </r>
  <r>
    <s v=""/>
    <s v=" E08_01310"/>
    <s v="148MHz Cavity RF Preliminary Design - RCS HIK DESIGN"/>
    <s v="6.08.05.09.03"/>
    <x v="0"/>
    <d v="2023-06-21T00:00:00"/>
    <d v="2023-09-21T00:00:00"/>
    <s v="ebockhold"/>
    <s v="baggett"/>
    <n v="25135.439999999999"/>
    <m/>
    <s v="K"/>
    <s v="Labor"/>
    <s v="TEC"/>
    <m/>
    <s v="JLAB"/>
    <s v="PED"/>
    <s v="RF"/>
    <x v="11"/>
    <m/>
    <m/>
    <m/>
    <m/>
    <m/>
    <m/>
    <m/>
    <n v="25135.439999999999"/>
    <m/>
    <m/>
    <m/>
    <m/>
    <m/>
    <m/>
    <m/>
    <m/>
    <m/>
    <m/>
    <m/>
    <x v="0"/>
    <x v="0"/>
    <m/>
  </r>
  <r>
    <s v=""/>
    <s v=" E08_01315"/>
    <s v="148MHz Cavity Mechanical Thermal Preliminary Design - RCS HIK DESIGN"/>
    <s v="6.08.05.09.03"/>
    <x v="0"/>
    <d v="2023-09-22T00:00:00"/>
    <d v="2023-12-28T00:00:00"/>
    <s v="ebockhold"/>
    <s v="baggett"/>
    <n v="5163.9799999999996"/>
    <m/>
    <s v="K"/>
    <s v="Labor"/>
    <s v="TEC"/>
    <m/>
    <s v="JLAB"/>
    <s v="PED"/>
    <s v="RF"/>
    <x v="11"/>
    <m/>
    <m/>
    <m/>
    <m/>
    <m/>
    <m/>
    <m/>
    <n v="476.68"/>
    <n v="4687.3"/>
    <m/>
    <m/>
    <m/>
    <m/>
    <m/>
    <m/>
    <m/>
    <m/>
    <m/>
    <m/>
    <x v="0"/>
    <x v="0"/>
    <m/>
  </r>
  <r>
    <s v=""/>
    <s v=" E08_01460"/>
    <s v="296MHz Cavity RF Preliminary Design - RCS HIK DESIGN"/>
    <s v="6.08.05.09.03"/>
    <x v="0"/>
    <d v="2024-01-02T00:00:00"/>
    <d v="2024-04-03T00:00:00"/>
    <s v="ebockhold"/>
    <s v="baggett"/>
    <n v="20711.599999999999"/>
    <m/>
    <s v="K"/>
    <s v="Labor"/>
    <s v="TEC"/>
    <m/>
    <s v="JLAB"/>
    <s v="PED"/>
    <s v="RF"/>
    <x v="11"/>
    <m/>
    <m/>
    <m/>
    <m/>
    <m/>
    <m/>
    <m/>
    <m/>
    <n v="20711.599999999999"/>
    <m/>
    <m/>
    <m/>
    <m/>
    <m/>
    <m/>
    <m/>
    <m/>
    <m/>
    <m/>
    <x v="0"/>
    <x v="0"/>
    <m/>
  </r>
  <r>
    <s v=""/>
    <s v=" E08_01465"/>
    <s v="296MHz Cavity Mechanical Thermal Preliminary Design - RCS HIK DESIGN"/>
    <s v="6.08.05.09.03"/>
    <x v="0"/>
    <d v="2024-04-04T00:00:00"/>
    <d v="2024-07-05T00:00:00"/>
    <s v="ebockhold"/>
    <s v="baggett"/>
    <n v="5177.8999999999996"/>
    <m/>
    <s v="K"/>
    <s v="Labor"/>
    <s v="TEC"/>
    <m/>
    <s v="JLAB"/>
    <s v="PED"/>
    <s v="RF"/>
    <x v="11"/>
    <m/>
    <m/>
    <m/>
    <m/>
    <m/>
    <m/>
    <m/>
    <m/>
    <n v="5177.8999999999996"/>
    <m/>
    <m/>
    <m/>
    <m/>
    <m/>
    <m/>
    <m/>
    <m/>
    <m/>
    <m/>
    <x v="0"/>
    <x v="0"/>
    <m/>
  </r>
  <r>
    <s v=""/>
    <s v=" E08_01620"/>
    <s v="First Article RF Source Specification - RCS HIK"/>
    <s v="6.08.05.09.03"/>
    <x v="0"/>
    <d v="2023-05-09T00:00:00"/>
    <d v="2024-01-08T00:00:00"/>
    <s v="ebockhold"/>
    <s v="baggett"/>
    <n v="2543.0700000000002"/>
    <m/>
    <s v="K"/>
    <s v="Labor"/>
    <s v="TEC"/>
    <m/>
    <s v="JLAB"/>
    <s v="PED"/>
    <s v="RF"/>
    <x v="10"/>
    <m/>
    <m/>
    <m/>
    <m/>
    <m/>
    <m/>
    <m/>
    <n v="1547.29"/>
    <n v="995.78"/>
    <m/>
    <m/>
    <m/>
    <m/>
    <m/>
    <m/>
    <m/>
    <m/>
    <m/>
    <m/>
    <x v="0"/>
    <x v="0"/>
    <m/>
  </r>
  <r>
    <s v=""/>
    <s v=" E08_01650"/>
    <s v="First Article RF Power Distrubution Network Scheme Development - RCS HIK"/>
    <s v="6.08.05.09.03"/>
    <x v="0"/>
    <d v="2023-05-09T00:00:00"/>
    <d v="2024-01-08T00:00:00"/>
    <s v="ebockhold"/>
    <s v="baggett"/>
    <n v="20344.560000000001"/>
    <m/>
    <s v="K"/>
    <s v="Labor"/>
    <s v="TEC"/>
    <m/>
    <s v="JLAB"/>
    <s v="PED"/>
    <s v="RF"/>
    <x v="11"/>
    <m/>
    <m/>
    <m/>
    <m/>
    <m/>
    <m/>
    <m/>
    <n v="12378.32"/>
    <n v="7966.24"/>
    <m/>
    <m/>
    <m/>
    <m/>
    <m/>
    <m/>
    <m/>
    <m/>
    <m/>
    <m/>
    <x v="0"/>
    <x v="0"/>
    <m/>
  </r>
  <r>
    <s v=""/>
    <s v=" E08_01665"/>
    <s v="First Article RF Power Distribution Network Key Hardware Design - RCS HIK DESIGN"/>
    <s v="6.08.05.09.03"/>
    <x v="0"/>
    <d v="2024-01-09T00:00:00"/>
    <d v="2024-09-24T00:00:00"/>
    <s v="ebockhold"/>
    <s v="baggett"/>
    <n v="41423.199999999997"/>
    <m/>
    <s v="K"/>
    <s v="Labor"/>
    <s v="TEC"/>
    <m/>
    <s v="JLAB"/>
    <s v="PED"/>
    <s v="RF"/>
    <x v="11"/>
    <m/>
    <m/>
    <m/>
    <m/>
    <m/>
    <m/>
    <m/>
    <m/>
    <n v="41423.199999999997"/>
    <m/>
    <m/>
    <m/>
    <m/>
    <m/>
    <m/>
    <m/>
    <m/>
    <m/>
    <m/>
    <x v="0"/>
    <x v="0"/>
    <m/>
  </r>
  <r>
    <s v=""/>
    <s v=" E08_01655"/>
    <s v="LLRF Concept and Algorithm - RCS HIK"/>
    <s v="6.08.05.09.03"/>
    <x v="0"/>
    <d v="2023-05-09T00:00:00"/>
    <d v="2024-01-08T00:00:00"/>
    <s v="ebockhold"/>
    <s v="baggett"/>
    <n v="10172.280000000001"/>
    <m/>
    <s v="K"/>
    <s v="Labor"/>
    <s v="TEC"/>
    <m/>
    <s v="JLAB"/>
    <s v="PED"/>
    <s v="RF"/>
    <x v="11"/>
    <m/>
    <m/>
    <m/>
    <m/>
    <m/>
    <m/>
    <m/>
    <n v="6189.16"/>
    <n v="3983.12"/>
    <m/>
    <m/>
    <m/>
    <m/>
    <m/>
    <m/>
    <m/>
    <m/>
    <m/>
    <m/>
    <x v="0"/>
    <x v="0"/>
    <m/>
  </r>
  <r>
    <s v=""/>
    <s v=" E08_01660"/>
    <s v="LLRF First Article Chassis Design - RCS HIK DESIGN"/>
    <s v="6.08.05.09.03"/>
    <x v="0"/>
    <d v="2024-01-09T00:00:00"/>
    <d v="2025-06-20T00:00:00"/>
    <s v="ebockhold"/>
    <s v="baggett"/>
    <n v="15763.52"/>
    <m/>
    <s v="K"/>
    <s v="Labor"/>
    <s v="TEC"/>
    <m/>
    <s v="JLAB"/>
    <s v="PED"/>
    <s v="RF"/>
    <x v="11"/>
    <m/>
    <m/>
    <m/>
    <m/>
    <m/>
    <m/>
    <m/>
    <m/>
    <n v="7989.73"/>
    <n v="7773.79"/>
    <m/>
    <m/>
    <m/>
    <m/>
    <m/>
    <m/>
    <m/>
    <m/>
    <m/>
    <x v="0"/>
    <x v="0"/>
    <m/>
  </r>
  <r>
    <s v=""/>
    <s v=" E08_01270"/>
    <s v="Hold Proof of Concept Design Review for CD 2/3A  - RCS HIK DESIGN"/>
    <s v="6.08.05.09.03"/>
    <x v="0"/>
    <d v="2023-05-02T00:00:00"/>
    <d v="2023-05-08T00:00:00"/>
    <s v="ebockhold"/>
    <s v="baggett"/>
    <n v="5027.09"/>
    <m/>
    <s v="K"/>
    <s v="Labor"/>
    <s v="TEC"/>
    <m/>
    <s v="JLAB"/>
    <s v="PED.Design"/>
    <s v="RF"/>
    <x v="11"/>
    <m/>
    <m/>
    <m/>
    <m/>
    <m/>
    <m/>
    <m/>
    <n v="5027.09"/>
    <m/>
    <m/>
    <m/>
    <m/>
    <m/>
    <m/>
    <m/>
    <m/>
    <m/>
    <m/>
    <m/>
    <x v="0"/>
    <x v="0"/>
    <m/>
  </r>
  <r>
    <s v=""/>
    <s v=" E08_01326"/>
    <s v="Hold Final Design Review 148Mhz - RCS HIK DESIGN"/>
    <s v="6.08.05.09.03"/>
    <x v="0"/>
    <d v="2024-04-04T00:00:00"/>
    <d v="2024-04-10T00:00:00"/>
    <s v="ebockhold"/>
    <s v="baggett"/>
    <n v="5177.8999999999996"/>
    <m/>
    <s v="K"/>
    <s v="Labor"/>
    <s v="TEC"/>
    <m/>
    <s v="JLAB"/>
    <s v="PED"/>
    <s v="RF"/>
    <x v="6"/>
    <m/>
    <m/>
    <m/>
    <m/>
    <m/>
    <m/>
    <m/>
    <m/>
    <n v="5177.8999999999996"/>
    <m/>
    <m/>
    <m/>
    <m/>
    <m/>
    <m/>
    <m/>
    <m/>
    <m/>
    <m/>
    <x v="0"/>
    <x v="0"/>
    <m/>
  </r>
  <r>
    <s v=""/>
    <s v=" E08_01485"/>
    <s v="Hold Final Design Review 296MHz - RCS HIK DESIGN"/>
    <s v="6.08.05.09.03"/>
    <x v="0"/>
    <d v="2024-10-16T00:00:00"/>
    <d v="2024-10-22T00:00:00"/>
    <s v="ebockhold"/>
    <s v="baggett"/>
    <n v="5333.24"/>
    <m/>
    <s v="K"/>
    <s v="Labor"/>
    <s v="TEC"/>
    <m/>
    <s v="JLAB"/>
    <s v="PED"/>
    <s v="RF"/>
    <x v="6"/>
    <m/>
    <m/>
    <m/>
    <m/>
    <m/>
    <m/>
    <m/>
    <m/>
    <m/>
    <n v="5333.24"/>
    <m/>
    <m/>
    <m/>
    <m/>
    <m/>
    <m/>
    <m/>
    <m/>
    <m/>
    <x v="0"/>
    <x v="0"/>
    <m/>
  </r>
  <r>
    <s v=""/>
    <s v=" E08_01320"/>
    <s v="148MHz Cavity RF Final Design - RCS HIK DESIGN"/>
    <s v="6.08.05.09.03"/>
    <x v="0"/>
    <d v="2024-01-02T00:00:00"/>
    <d v="2024-04-03T00:00:00"/>
    <s v="ebockhold"/>
    <s v="baggett"/>
    <n v="25889.5"/>
    <m/>
    <s v="K"/>
    <s v="Labor"/>
    <s v="TEC"/>
    <m/>
    <s v="JLAB"/>
    <s v="PED"/>
    <s v="RF"/>
    <x v="6"/>
    <m/>
    <m/>
    <m/>
    <m/>
    <m/>
    <m/>
    <m/>
    <m/>
    <n v="25889.5"/>
    <m/>
    <m/>
    <m/>
    <m/>
    <m/>
    <m/>
    <m/>
    <m/>
    <m/>
    <m/>
    <x v="0"/>
    <x v="0"/>
    <m/>
  </r>
  <r>
    <s v=""/>
    <s v=" E08_01325"/>
    <s v="148MHz Cavity Mechanical Thermal Final Design - RCS HIK DESIGN"/>
    <s v="6.08.05.09.03"/>
    <x v="0"/>
    <d v="2024-01-02T00:00:00"/>
    <d v="2024-04-03T00:00:00"/>
    <s v="ebockhold"/>
    <s v="baggett"/>
    <n v="5177.8999999999996"/>
    <m/>
    <s v="K"/>
    <s v="Labor"/>
    <s v="TEC"/>
    <m/>
    <s v="JLAB"/>
    <s v="PED"/>
    <s v="RF"/>
    <x v="6"/>
    <m/>
    <m/>
    <m/>
    <m/>
    <m/>
    <m/>
    <m/>
    <m/>
    <n v="5177.8999999999996"/>
    <m/>
    <m/>
    <m/>
    <m/>
    <m/>
    <m/>
    <m/>
    <m/>
    <m/>
    <m/>
    <x v="0"/>
    <x v="0"/>
    <m/>
  </r>
  <r>
    <s v=""/>
    <s v=" E08_01470"/>
    <s v="296MHz Cavity RF Final Design - RCS HIK DESIGN"/>
    <s v="6.08.05.09.03"/>
    <x v="0"/>
    <d v="2024-07-15T00:00:00"/>
    <d v="2024-10-15T00:00:00"/>
    <s v="ebockhold"/>
    <s v="baggett"/>
    <n v="20807.189999999999"/>
    <m/>
    <s v="K"/>
    <s v="Labor"/>
    <s v="TEC"/>
    <m/>
    <s v="JLAB"/>
    <s v="PED"/>
    <s v="RF"/>
    <x v="6"/>
    <m/>
    <m/>
    <m/>
    <m/>
    <m/>
    <m/>
    <m/>
    <m/>
    <n v="17606.09"/>
    <n v="3201.11"/>
    <m/>
    <m/>
    <m/>
    <m/>
    <m/>
    <m/>
    <m/>
    <m/>
    <m/>
    <x v="0"/>
    <x v="0"/>
    <m/>
  </r>
  <r>
    <s v=""/>
    <s v=" E08_01480"/>
    <s v="296MHz Cavity Mechanical Thermal Final Design - RCS HIK DESIGN"/>
    <s v="6.08.05.09.03"/>
    <x v="0"/>
    <d v="2024-07-15T00:00:00"/>
    <d v="2024-10-15T00:00:00"/>
    <s v="ebockhold"/>
    <s v="baggett"/>
    <n v="5201.8"/>
    <m/>
    <s v="K"/>
    <s v="Labor"/>
    <s v="TEC"/>
    <m/>
    <s v="JLAB"/>
    <s v="PED"/>
    <s v="RF"/>
    <x v="6"/>
    <m/>
    <m/>
    <m/>
    <m/>
    <m/>
    <m/>
    <m/>
    <m/>
    <n v="4401.5200000000004"/>
    <n v="800.28"/>
    <m/>
    <m/>
    <m/>
    <m/>
    <m/>
    <m/>
    <m/>
    <m/>
    <m/>
    <x v="0"/>
    <x v="0"/>
    <m/>
  </r>
  <r>
    <s v=""/>
    <s v=" E08_01466"/>
    <s v="Hold Preliminary Design Review 296MHz - RCS HIK DESIGN"/>
    <s v="6.08.05.09.03"/>
    <x v="0"/>
    <d v="2024-07-08T00:00:00"/>
    <d v="2024-07-12T00:00:00"/>
    <s v="ebockhold"/>
    <s v="baggett"/>
    <n v="1035.58"/>
    <m/>
    <s v="K"/>
    <s v="Labor"/>
    <s v="TEC"/>
    <m/>
    <s v="JLAB"/>
    <s v="PED"/>
    <s v="RF"/>
    <x v="11"/>
    <m/>
    <m/>
    <m/>
    <m/>
    <m/>
    <m/>
    <m/>
    <m/>
    <n v="1035.58"/>
    <m/>
    <m/>
    <m/>
    <m/>
    <m/>
    <m/>
    <m/>
    <m/>
    <m/>
    <m/>
    <x v="0"/>
    <x v="0"/>
    <m/>
  </r>
  <r>
    <s v=""/>
    <s v=" E08_01316"/>
    <s v="Hold Preliminary Design Review 148Mhz - RCS HIK DESIGN"/>
    <s v="6.08.05.09.03"/>
    <x v="0"/>
    <d v="2023-12-29T00:00:00"/>
    <d v="2023-12-29T00:00:00"/>
    <s v="ebockhold"/>
    <s v="baggett"/>
    <n v="1035.58"/>
    <m/>
    <s v="K"/>
    <s v="Labor"/>
    <s v="TEC"/>
    <m/>
    <s v="JLAB"/>
    <s v="PED"/>
    <s v="RF"/>
    <x v="11"/>
    <m/>
    <m/>
    <m/>
    <m/>
    <m/>
    <m/>
    <m/>
    <m/>
    <n v="1035.58"/>
    <m/>
    <m/>
    <m/>
    <m/>
    <m/>
    <m/>
    <m/>
    <m/>
    <m/>
    <m/>
    <x v="0"/>
    <x v="0"/>
    <m/>
  </r>
  <r>
    <s v=""/>
    <s v=" E08_02065"/>
    <s v="Prepare Procurement Package for Award - 148MHz Cavity Material and Parts Procurement - RCS HIK FAB"/>
    <s v="6.08.05.09.04"/>
    <x v="0"/>
    <d v="2024-12-03T00:00:00"/>
    <d v="2024-12-23T00:00:00"/>
    <s v="ebockhold"/>
    <s v="baggett"/>
    <n v="2133.3000000000002"/>
    <m/>
    <s v="K"/>
    <s v="Labor"/>
    <s v="TEC"/>
    <m/>
    <s v="JLAB"/>
    <s v="Const"/>
    <s v="RF"/>
    <x v="10"/>
    <s v="P.S229"/>
    <m/>
    <m/>
    <m/>
    <m/>
    <m/>
    <m/>
    <m/>
    <m/>
    <n v="2133.3000000000002"/>
    <m/>
    <m/>
    <m/>
    <m/>
    <m/>
    <m/>
    <m/>
    <m/>
    <m/>
    <x v="0"/>
    <x v="0"/>
    <m/>
  </r>
  <r>
    <s v=""/>
    <s v=" E08_02075"/>
    <s v="TR Effort for 148MHz Cavity Material and Parts Procurement - RCS HIK FAB"/>
    <s v="6.08.05.09.04"/>
    <x v="0"/>
    <d v="2025-12-10T00:00:00"/>
    <d v="2026-08-27T00:00:00"/>
    <s v="ebockhold"/>
    <s v="baggett"/>
    <n v="2746.62"/>
    <m/>
    <s v="K"/>
    <s v="Labor"/>
    <s v="TEC"/>
    <m/>
    <s v="JLAB"/>
    <s v="Const"/>
    <s v="RF"/>
    <x v="9"/>
    <s v="P.S229"/>
    <m/>
    <m/>
    <m/>
    <m/>
    <m/>
    <m/>
    <m/>
    <m/>
    <m/>
    <n v="2746.62"/>
    <m/>
    <m/>
    <m/>
    <m/>
    <m/>
    <m/>
    <m/>
    <m/>
    <x v="0"/>
    <x v="0"/>
    <m/>
  </r>
  <r>
    <s v=""/>
    <s v=" E08_02095"/>
    <s v="Prepare Procurement Package for Award - 296MHz Cavity Material and Parts Procurement - RCS HIK FAB"/>
    <s v="6.08.05.09.04"/>
    <x v="0"/>
    <d v="2024-12-03T00:00:00"/>
    <d v="2024-12-23T00:00:00"/>
    <s v="ebockhold"/>
    <s v="baggett"/>
    <n v="2133.3000000000002"/>
    <m/>
    <s v="K"/>
    <s v="Labor"/>
    <s v="TEC"/>
    <m/>
    <s v="JLAB"/>
    <s v="Const"/>
    <s v="RF"/>
    <x v="10"/>
    <s v="P.S231"/>
    <m/>
    <m/>
    <m/>
    <m/>
    <m/>
    <m/>
    <m/>
    <m/>
    <n v="2133.3000000000002"/>
    <m/>
    <m/>
    <m/>
    <m/>
    <m/>
    <m/>
    <m/>
    <m/>
    <m/>
    <x v="0"/>
    <x v="0"/>
    <m/>
  </r>
  <r>
    <s v=""/>
    <s v=" E08_02105"/>
    <s v="TR Effort for 296MHz Cavity Material and Parts Procurement - RCS HIK FAB"/>
    <s v="6.08.05.09.04"/>
    <x v="0"/>
    <d v="2025-12-10T00:00:00"/>
    <d v="2026-08-27T00:00:00"/>
    <s v="ebockhold"/>
    <s v="baggett"/>
    <n v="2746.62"/>
    <m/>
    <s v="K"/>
    <s v="Labor"/>
    <s v="TEC"/>
    <m/>
    <s v="JLAB"/>
    <s v="Const"/>
    <s v="RF"/>
    <x v="9"/>
    <s v="P.S231"/>
    <m/>
    <m/>
    <m/>
    <m/>
    <m/>
    <m/>
    <m/>
    <m/>
    <m/>
    <n v="2746.62"/>
    <m/>
    <m/>
    <m/>
    <m/>
    <m/>
    <m/>
    <m/>
    <m/>
    <x v="0"/>
    <x v="0"/>
    <m/>
  </r>
  <r>
    <s v=""/>
    <s v=" E08_02125"/>
    <s v="Prepare Procurement Package for Award - 148MHz Cavity Fabrication Service procurement - RCS HIK FAB"/>
    <s v="6.08.05.09.04"/>
    <x v="0"/>
    <d v="2024-12-03T00:00:00"/>
    <d v="2024-12-23T00:00:00"/>
    <s v="ebockhold"/>
    <s v="baggett"/>
    <n v="2133.3000000000002"/>
    <m/>
    <s v="K"/>
    <s v="Labor"/>
    <s v="TEC"/>
    <m/>
    <s v="JLAB"/>
    <s v="Const"/>
    <s v="RF"/>
    <x v="10"/>
    <s v="P.S227"/>
    <m/>
    <m/>
    <m/>
    <m/>
    <m/>
    <m/>
    <m/>
    <m/>
    <n v="2133.3000000000002"/>
    <m/>
    <m/>
    <m/>
    <m/>
    <m/>
    <m/>
    <m/>
    <m/>
    <m/>
    <x v="0"/>
    <x v="0"/>
    <m/>
  </r>
  <r>
    <s v=""/>
    <s v=" E08_02135"/>
    <s v="TR Effort for 148MHz Cavity Fabrication Service Procurement - RCS HIK FAB"/>
    <s v="6.08.05.09.04"/>
    <x v="0"/>
    <d v="2025-12-10T00:00:00"/>
    <d v="2026-08-27T00:00:00"/>
    <s v="ebockhold"/>
    <s v="baggett"/>
    <n v="2746.62"/>
    <m/>
    <s v="K"/>
    <s v="Labor"/>
    <s v="TEC"/>
    <m/>
    <s v="JLAB"/>
    <s v="Const"/>
    <s v="RF"/>
    <x v="9"/>
    <s v="P.S227"/>
    <m/>
    <m/>
    <m/>
    <m/>
    <m/>
    <m/>
    <m/>
    <m/>
    <m/>
    <n v="2746.62"/>
    <m/>
    <m/>
    <m/>
    <m/>
    <m/>
    <m/>
    <m/>
    <m/>
    <x v="0"/>
    <x v="0"/>
    <m/>
  </r>
  <r>
    <s v=""/>
    <s v=" E08_02155"/>
    <s v="Prepare Procurement Package for Award - 296MHz Cavity Fabrication Service Procurement - RCS HIK FAB"/>
    <s v="6.08.05.09.04"/>
    <x v="0"/>
    <d v="2024-12-03T00:00:00"/>
    <d v="2024-12-23T00:00:00"/>
    <s v="ebockhold"/>
    <s v="baggett"/>
    <n v="2133.3000000000002"/>
    <m/>
    <s v="K"/>
    <s v="Labor"/>
    <s v="TEC"/>
    <m/>
    <s v="JLAB"/>
    <s v="Const"/>
    <s v="RF"/>
    <x v="10"/>
    <s v="P.S230"/>
    <m/>
    <m/>
    <m/>
    <m/>
    <m/>
    <m/>
    <m/>
    <m/>
    <n v="2133.3000000000002"/>
    <m/>
    <m/>
    <m/>
    <m/>
    <m/>
    <m/>
    <m/>
    <m/>
    <m/>
    <x v="0"/>
    <x v="0"/>
    <m/>
  </r>
  <r>
    <s v=""/>
    <s v=" E08_02165"/>
    <s v="TR Effort for 296MHz Cavity Fabrication Service Procurement - RCS HIK FAB"/>
    <s v="6.08.05.09.04"/>
    <x v="0"/>
    <d v="2025-12-10T00:00:00"/>
    <d v="2026-08-27T00:00:00"/>
    <s v="ebockhold"/>
    <s v="baggett"/>
    <n v="2746.62"/>
    <m/>
    <s v="K"/>
    <s v="Labor"/>
    <s v="TEC"/>
    <m/>
    <s v="JLAB"/>
    <s v="Const"/>
    <s v="RF"/>
    <x v="9"/>
    <s v="P.S230"/>
    <m/>
    <m/>
    <m/>
    <m/>
    <m/>
    <m/>
    <m/>
    <m/>
    <m/>
    <n v="2746.62"/>
    <m/>
    <m/>
    <m/>
    <m/>
    <m/>
    <m/>
    <m/>
    <m/>
    <x v="0"/>
    <x v="0"/>
    <m/>
  </r>
  <r>
    <s v=""/>
    <s v=" E08_02220"/>
    <s v="Prepare Procurement Package for Award - RF Power Distribution Network Hardware Fab Procurement - RCS HIK FAB"/>
    <s v="6.08.05.09.04"/>
    <x v="0"/>
    <d v="2024-09-26T00:00:00"/>
    <d v="2024-10-17T00:00:00"/>
    <s v="ebockhold"/>
    <s v="baggett"/>
    <n v="5302.17"/>
    <m/>
    <s v="K"/>
    <s v="Labor"/>
    <s v="TEC"/>
    <m/>
    <s v="JLAB"/>
    <s v="Const"/>
    <s v="RF"/>
    <x v="10"/>
    <s v="P.S228"/>
    <m/>
    <m/>
    <m/>
    <m/>
    <m/>
    <m/>
    <m/>
    <n v="1060.43"/>
    <n v="4241.74"/>
    <m/>
    <m/>
    <m/>
    <m/>
    <m/>
    <m/>
    <m/>
    <m/>
    <m/>
    <x v="0"/>
    <x v="0"/>
    <m/>
  </r>
  <r>
    <s v=""/>
    <s v=" E08_02230"/>
    <s v="TR Effort for RF Power Distribution Network Hardware Fab Procurement - RCS HIK FAB"/>
    <s v="6.08.05.09.04"/>
    <x v="0"/>
    <d v="2025-12-10T00:00:00"/>
    <d v="2026-08-27T00:00:00"/>
    <s v="ebockhold"/>
    <s v="baggett"/>
    <n v="5493.23"/>
    <m/>
    <s v="K"/>
    <s v="Labor"/>
    <s v="TEC"/>
    <m/>
    <s v="JLAB"/>
    <s v="Const"/>
    <s v="RF"/>
    <x v="9"/>
    <s v="P.S228"/>
    <m/>
    <m/>
    <m/>
    <m/>
    <m/>
    <m/>
    <m/>
    <m/>
    <m/>
    <n v="5493.23"/>
    <m/>
    <m/>
    <m/>
    <m/>
    <m/>
    <m/>
    <m/>
    <m/>
    <x v="0"/>
    <x v="0"/>
    <m/>
  </r>
  <r>
    <s v=""/>
    <s v=" E08_01360"/>
    <s v="148MHz Cavity Body In House Fabrication - RCS HIK FAB"/>
    <s v="6.08.05.09.04"/>
    <x v="0"/>
    <d v="2025-04-04T00:00:00"/>
    <d v="2026-08-28T00:00:00"/>
    <s v="ebockhold"/>
    <s v="baggett"/>
    <n v="5436.58"/>
    <m/>
    <s v="K"/>
    <s v="Labor"/>
    <s v="TEC"/>
    <m/>
    <s v="JLAB"/>
    <s v="Const"/>
    <s v="RF"/>
    <x v="9"/>
    <m/>
    <m/>
    <m/>
    <m/>
    <m/>
    <m/>
    <m/>
    <m/>
    <m/>
    <n v="1925.14"/>
    <n v="3511.45"/>
    <m/>
    <m/>
    <m/>
    <m/>
    <m/>
    <m/>
    <m/>
    <m/>
    <x v="0"/>
    <x v="0"/>
    <m/>
  </r>
  <r>
    <s v=""/>
    <s v=" E08_01350"/>
    <s v="148MHz Cavity Coupler / Tuner Fabrication - RCS HIK FAB"/>
    <s v="6.08.05.09.04"/>
    <x v="0"/>
    <d v="2024-04-11T00:00:00"/>
    <d v="2025-09-05T00:00:00"/>
    <s v="ebockhold"/>
    <s v="baggett"/>
    <n v="10560.86"/>
    <m/>
    <s v="K"/>
    <s v="Labor"/>
    <s v="TEC"/>
    <m/>
    <s v="JLAB"/>
    <s v="Const"/>
    <s v="RF"/>
    <x v="9"/>
    <m/>
    <m/>
    <m/>
    <m/>
    <m/>
    <m/>
    <m/>
    <m/>
    <n v="3590.09"/>
    <n v="6970.77"/>
    <m/>
    <m/>
    <m/>
    <m/>
    <m/>
    <m/>
    <m/>
    <m/>
    <m/>
    <x v="0"/>
    <x v="0"/>
    <m/>
  </r>
  <r>
    <s v=""/>
    <s v=" E08_01380"/>
    <s v="148MHz Cavity Tuning and Trimming - RCS HIK FAB"/>
    <s v="6.08.05.09.04"/>
    <x v="0"/>
    <d v="2026-08-31T00:00:00"/>
    <d v="2026-11-25T00:00:00"/>
    <s v="ebockhold"/>
    <s v="baggett"/>
    <n v="11195.21"/>
    <m/>
    <s v="K"/>
    <s v="Labor"/>
    <s v="TEC"/>
    <m/>
    <s v="JLAB"/>
    <s v="Const"/>
    <s v="RF"/>
    <x v="9"/>
    <m/>
    <m/>
    <m/>
    <m/>
    <m/>
    <m/>
    <m/>
    <m/>
    <m/>
    <m/>
    <n v="4104.91"/>
    <n v="7090.3"/>
    <m/>
    <m/>
    <m/>
    <m/>
    <m/>
    <m/>
    <m/>
    <x v="0"/>
    <x v="0"/>
    <m/>
  </r>
  <r>
    <s v=""/>
    <s v=" E08_01390"/>
    <s v="148MHz Cavity Final Joint - RCS HIK FAB"/>
    <s v="6.08.05.09.04"/>
    <x v="0"/>
    <d v="2026-11-30T00:00:00"/>
    <d v="2027-03-01T00:00:00"/>
    <s v="ebockhold"/>
    <s v="baggett"/>
    <n v="5658.03"/>
    <m/>
    <s v="K"/>
    <s v="Labor"/>
    <s v="TEC"/>
    <m/>
    <s v="JLAB"/>
    <s v="Const"/>
    <s v="RF"/>
    <x v="9"/>
    <m/>
    <m/>
    <m/>
    <m/>
    <m/>
    <m/>
    <m/>
    <m/>
    <m/>
    <m/>
    <m/>
    <n v="5658.03"/>
    <m/>
    <m/>
    <m/>
    <m/>
    <m/>
    <m/>
    <m/>
    <x v="0"/>
    <x v="0"/>
    <m/>
  </r>
  <r>
    <s v=""/>
    <s v=" E08_01415"/>
    <s v="296MHz Cavity Body In House Fabrication - RCS HIK FAB"/>
    <s v="6.08.05.09.04"/>
    <x v="0"/>
    <d v="2025-04-07T00:00:00"/>
    <d v="2026-08-28T00:00:00"/>
    <s v="ebockhold"/>
    <s v="baggett"/>
    <n v="5436.87"/>
    <m/>
    <s v="K"/>
    <s v="Labor"/>
    <s v="TEC"/>
    <m/>
    <s v="JLAB"/>
    <s v="Const"/>
    <s v="RF"/>
    <x v="9"/>
    <m/>
    <m/>
    <m/>
    <m/>
    <m/>
    <m/>
    <m/>
    <m/>
    <m/>
    <n v="1915.26"/>
    <n v="3521.61"/>
    <m/>
    <m/>
    <m/>
    <m/>
    <m/>
    <m/>
    <m/>
    <m/>
    <x v="0"/>
    <x v="0"/>
    <m/>
  </r>
  <r>
    <s v=""/>
    <s v=" E08_01410"/>
    <s v="296MHz Cavity Coupler / Tuner Fabrication - RCS HIK FAB"/>
    <s v="6.08.05.09.04"/>
    <x v="0"/>
    <d v="2024-10-23T00:00:00"/>
    <d v="2026-03-24T00:00:00"/>
    <s v="ebockhold"/>
    <s v="baggett"/>
    <n v="5386.42"/>
    <m/>
    <s v="K"/>
    <s v="Labor"/>
    <s v="TEC"/>
    <m/>
    <s v="JLAB"/>
    <s v="Const"/>
    <s v="RF"/>
    <x v="9"/>
    <m/>
    <m/>
    <m/>
    <m/>
    <m/>
    <m/>
    <m/>
    <m/>
    <m/>
    <n v="3596.05"/>
    <n v="1790.37"/>
    <m/>
    <m/>
    <m/>
    <m/>
    <m/>
    <m/>
    <m/>
    <m/>
    <x v="0"/>
    <x v="0"/>
    <m/>
  </r>
  <r>
    <s v=""/>
    <s v=" E08_01420"/>
    <s v="296MHz Cavity Tuning and Trimming - RCS HIK FAB"/>
    <s v="6.08.05.09.04"/>
    <x v="0"/>
    <d v="2026-08-31T00:00:00"/>
    <d v="2026-12-02T00:00:00"/>
    <s v="ebockhold"/>
    <s v="baggett"/>
    <n v="11200.97"/>
    <m/>
    <s v="K"/>
    <s v="Labor"/>
    <s v="TEC"/>
    <m/>
    <s v="JLAB"/>
    <s v="Const"/>
    <s v="RF"/>
    <x v="9"/>
    <m/>
    <m/>
    <m/>
    <m/>
    <m/>
    <m/>
    <m/>
    <m/>
    <m/>
    <m/>
    <n v="3911.45"/>
    <n v="7289.52"/>
    <m/>
    <m/>
    <m/>
    <m/>
    <m/>
    <m/>
    <m/>
    <x v="0"/>
    <x v="0"/>
    <m/>
  </r>
  <r>
    <s v=""/>
    <s v=" E08_01425"/>
    <s v="296MHz Cavity Final Joint - RCS HIK FAB"/>
    <s v="6.08.05.09.04"/>
    <x v="0"/>
    <d v="2026-12-03T00:00:00"/>
    <d v="2027-03-04T00:00:00"/>
    <s v="ebockhold"/>
    <s v="baggett"/>
    <n v="5658.03"/>
    <m/>
    <s v="K"/>
    <s v="Labor"/>
    <s v="TEC"/>
    <m/>
    <s v="JLAB"/>
    <s v="Const"/>
    <s v="RF"/>
    <x v="9"/>
    <m/>
    <m/>
    <m/>
    <m/>
    <m/>
    <m/>
    <m/>
    <m/>
    <m/>
    <m/>
    <m/>
    <n v="5658.03"/>
    <m/>
    <m/>
    <m/>
    <m/>
    <m/>
    <m/>
    <m/>
    <x v="0"/>
    <x v="0"/>
    <m/>
  </r>
  <r>
    <s v=""/>
    <s v=" E08_01670"/>
    <s v="First Article RF Power Distribution Network Hardware Fabrication- RCS HIK FAB"/>
    <s v="6.08.05.09.04"/>
    <x v="0"/>
    <d v="2024-09-25T00:00:00"/>
    <d v="2026-03-16T00:00:00"/>
    <s v="ebockhold"/>
    <s v="baggett"/>
    <n v="16140.58"/>
    <m/>
    <s v="K"/>
    <s v="Labor"/>
    <s v="TEC"/>
    <m/>
    <s v="JLAB"/>
    <s v="Const"/>
    <s v="RF"/>
    <x v="9"/>
    <m/>
    <m/>
    <m/>
    <m/>
    <m/>
    <m/>
    <m/>
    <m/>
    <n v="176.88"/>
    <n v="11055.19"/>
    <n v="4908.5"/>
    <m/>
    <m/>
    <m/>
    <m/>
    <m/>
    <m/>
    <m/>
    <m/>
    <x v="0"/>
    <x v="0"/>
    <m/>
  </r>
  <r>
    <s v=""/>
    <s v=" E08_01405"/>
    <s v="148MHz Cavity Coupler / Tuner Assembly - RCS HIK FAB"/>
    <s v="6.08.05.09.04"/>
    <x v="0"/>
    <d v="2027-05-27T00:00:00"/>
    <d v="2027-07-12T00:00:00"/>
    <s v="ebockhold"/>
    <s v="baggett"/>
    <n v="5658.03"/>
    <m/>
    <s v="K"/>
    <s v="Labor"/>
    <s v="TEC"/>
    <m/>
    <s v="JLAB"/>
    <s v="Const"/>
    <s v="RF"/>
    <x v="9"/>
    <m/>
    <m/>
    <m/>
    <m/>
    <m/>
    <m/>
    <m/>
    <m/>
    <m/>
    <m/>
    <m/>
    <n v="5658.03"/>
    <m/>
    <m/>
    <m/>
    <m/>
    <m/>
    <m/>
    <m/>
    <x v="0"/>
    <x v="0"/>
    <m/>
  </r>
  <r>
    <s v=""/>
    <s v=" E08_01435"/>
    <s v="296MHz Cavity Coupler / Tuner Assembly - RCS HIK FAB"/>
    <s v="6.08.05.09.04"/>
    <x v="0"/>
    <d v="2027-07-16T00:00:00"/>
    <d v="2027-08-25T00:00:00"/>
    <s v="ebockhold"/>
    <s v="baggett"/>
    <n v="5658.03"/>
    <m/>
    <s v="K"/>
    <s v="Labor"/>
    <s v="TEC"/>
    <m/>
    <s v="JLAB"/>
    <s v="Const"/>
    <s v="RF"/>
    <x v="9"/>
    <m/>
    <m/>
    <m/>
    <m/>
    <m/>
    <m/>
    <m/>
    <m/>
    <m/>
    <m/>
    <m/>
    <n v="5658.03"/>
    <m/>
    <m/>
    <m/>
    <m/>
    <m/>
    <m/>
    <m/>
    <x v="0"/>
    <x v="0"/>
    <m/>
  </r>
  <r>
    <s v=""/>
    <s v=" E08_02410"/>
    <s v="148MHz Cavity Bench Testing - RCS HIK TEST"/>
    <s v="6.08.05.09.05"/>
    <x v="0"/>
    <d v="2027-07-13T00:00:00"/>
    <d v="2027-08-23T00:00:00"/>
    <s v="ebockhold"/>
    <s v="baggett"/>
    <n v="5658.03"/>
    <m/>
    <s v="K"/>
    <s v="Labor"/>
    <s v="TEC"/>
    <m/>
    <s v="JLAB"/>
    <s v="Const"/>
    <s v="RF"/>
    <x v="8"/>
    <m/>
    <m/>
    <m/>
    <m/>
    <m/>
    <m/>
    <m/>
    <m/>
    <m/>
    <m/>
    <m/>
    <n v="5658.03"/>
    <m/>
    <m/>
    <m/>
    <m/>
    <m/>
    <m/>
    <m/>
    <x v="0"/>
    <x v="0"/>
    <m/>
  </r>
  <r>
    <s v=""/>
    <s v=" E08_02420"/>
    <s v="148MHz Cavity High Power Testing - RCS HIK TEST"/>
    <s v="6.08.05.09.05"/>
    <x v="0"/>
    <d v="2028-02-22T00:00:00"/>
    <d v="2028-05-16T00:00:00"/>
    <s v="ebockhold"/>
    <s v="baggett"/>
    <n v="17483.32"/>
    <m/>
    <s v="K"/>
    <s v="Labor"/>
    <s v="TEC"/>
    <m/>
    <s v="JLAB"/>
    <s v="Const"/>
    <s v="RF"/>
    <x v="8"/>
    <m/>
    <m/>
    <m/>
    <m/>
    <m/>
    <m/>
    <m/>
    <m/>
    <m/>
    <m/>
    <m/>
    <m/>
    <n v="17483.32"/>
    <m/>
    <m/>
    <m/>
    <m/>
    <m/>
    <m/>
    <x v="0"/>
    <x v="0"/>
    <m/>
  </r>
  <r>
    <s v=""/>
    <s v=" E08_02415"/>
    <s v="296MHz Cavity Bench Testing - RCS HIK TEST"/>
    <s v="6.08.05.09.05"/>
    <x v="0"/>
    <d v="2027-08-26T00:00:00"/>
    <d v="2027-10-07T00:00:00"/>
    <s v="ebockhold"/>
    <s v="baggett"/>
    <n v="5686.32"/>
    <m/>
    <s v="K"/>
    <s v="Labor"/>
    <s v="TEC"/>
    <m/>
    <s v="JLAB"/>
    <s v="Const"/>
    <s v="RF"/>
    <x v="8"/>
    <m/>
    <m/>
    <m/>
    <m/>
    <m/>
    <m/>
    <m/>
    <m/>
    <m/>
    <m/>
    <m/>
    <n v="4738.6000000000004"/>
    <n v="947.72"/>
    <m/>
    <m/>
    <m/>
    <m/>
    <m/>
    <m/>
    <x v="0"/>
    <x v="0"/>
    <m/>
  </r>
  <r>
    <s v=""/>
    <s v=" E08_02425"/>
    <s v="296MHz Cavity High Power Testing - RCS HIK TEST"/>
    <s v="6.08.05.09.05"/>
    <x v="0"/>
    <d v="2028-02-22T00:00:00"/>
    <d v="2028-05-16T00:00:00"/>
    <s v="ebockhold"/>
    <s v="baggett"/>
    <n v="11655.55"/>
    <m/>
    <s v="K"/>
    <s v="Labor"/>
    <s v="TEC"/>
    <m/>
    <s v="JLAB"/>
    <s v="Const"/>
    <s v="RF"/>
    <x v="8"/>
    <m/>
    <m/>
    <m/>
    <m/>
    <m/>
    <m/>
    <m/>
    <m/>
    <m/>
    <m/>
    <m/>
    <m/>
    <n v="11655.55"/>
    <m/>
    <m/>
    <m/>
    <m/>
    <m/>
    <m/>
    <x v="0"/>
    <x v="0"/>
    <m/>
  </r>
  <r>
    <s v=""/>
    <s v=" E08_02405"/>
    <s v="First Article RF Power Distribution Network Hardware and RF Source Installation at JLab for Testing - RCS HIK TEST"/>
    <s v="6.08.05.09.05"/>
    <x v="0"/>
    <d v="2027-02-09T00:00:00"/>
    <d v="2027-06-17T00:00:00"/>
    <s v="ebockhold"/>
    <s v="baggett"/>
    <n v="5658.03"/>
    <m/>
    <s v="K"/>
    <s v="Labor"/>
    <s v="TEC"/>
    <m/>
    <s v="JLAB"/>
    <s v="Const"/>
    <s v="RF"/>
    <x v="8"/>
    <m/>
    <m/>
    <m/>
    <m/>
    <m/>
    <m/>
    <m/>
    <m/>
    <m/>
    <m/>
    <m/>
    <n v="5658.03"/>
    <m/>
    <m/>
    <m/>
    <m/>
    <m/>
    <m/>
    <m/>
    <x v="0"/>
    <x v="0"/>
    <m/>
  </r>
  <r>
    <s v=""/>
    <s v=" E08_01710"/>
    <s v="FY22 Management LOE-Labor - RCS HIK"/>
    <s v="6.08.05.09.01"/>
    <x v="0"/>
    <d v="2022-08-01T00:00:00"/>
    <d v="2022-09-30T00:00:00"/>
    <s v="ebockhold"/>
    <s v="baggett"/>
    <n v="0"/>
    <m/>
    <s v="K"/>
    <s v="Labor"/>
    <s v="OPC"/>
    <m/>
    <s v="JLAB"/>
    <s v="ACD"/>
    <s v="RF"/>
    <x v="0"/>
    <m/>
    <m/>
    <m/>
    <m/>
    <m/>
    <m/>
    <m/>
    <m/>
    <m/>
    <m/>
    <m/>
    <m/>
    <m/>
    <m/>
    <m/>
    <m/>
    <m/>
    <m/>
    <m/>
    <x v="0"/>
    <x v="0"/>
    <m/>
  </r>
  <r>
    <s v=""/>
    <s v=" E08_01720"/>
    <s v="FY23 Management LOE-Labor - RCS HIK"/>
    <s v="6.08.05.09.01"/>
    <x v="0"/>
    <d v="2022-10-03T00:00:00"/>
    <d v="2023-09-26T00:00:00"/>
    <s v="ebockhold"/>
    <s v="baggett"/>
    <n v="59257.61"/>
    <m/>
    <s v="K"/>
    <s v="Labor"/>
    <s v="TEC"/>
    <m/>
    <s v="JLAB"/>
    <s v="PED"/>
    <s v="RF"/>
    <x v="0"/>
    <m/>
    <m/>
    <m/>
    <m/>
    <m/>
    <m/>
    <m/>
    <n v="59257.61"/>
    <m/>
    <m/>
    <m/>
    <m/>
    <m/>
    <m/>
    <m/>
    <m/>
    <m/>
    <m/>
    <m/>
    <x v="0"/>
    <x v="0"/>
    <m/>
  </r>
  <r>
    <s v=""/>
    <s v=" E08_01730"/>
    <s v="FY24 Management LOE-Labor - RCS HIK"/>
    <s v="6.08.05.09.01"/>
    <x v="0"/>
    <d v="2023-09-27T00:00:00"/>
    <d v="2024-09-25T00:00:00"/>
    <s v="ebockhold"/>
    <s v="baggett"/>
    <n v="61014.01"/>
    <m/>
    <s v="K"/>
    <s v="Labor"/>
    <s v="TEC"/>
    <m/>
    <s v="JLAB"/>
    <s v="PED"/>
    <s v="RF"/>
    <x v="0"/>
    <m/>
    <m/>
    <m/>
    <m/>
    <m/>
    <m/>
    <m/>
    <n v="732.17"/>
    <n v="60281.84"/>
    <m/>
    <m/>
    <m/>
    <m/>
    <m/>
    <m/>
    <m/>
    <m/>
    <m/>
    <m/>
    <x v="0"/>
    <x v="0"/>
    <m/>
  </r>
  <r>
    <s v=""/>
    <s v=" E08_01740"/>
    <s v="FY25 Management LOE-Labor - RCS HIK"/>
    <s v="6.08.05.09.01"/>
    <x v="0"/>
    <d v="2024-09-26T00:00:00"/>
    <d v="2025-09-18T00:00:00"/>
    <s v="ebockhold"/>
    <s v="baggett"/>
    <n v="62843.98"/>
    <m/>
    <s v="K"/>
    <s v="Labor"/>
    <s v="TEC"/>
    <m/>
    <s v="JLAB"/>
    <s v="PED"/>
    <s v="RF"/>
    <x v="0"/>
    <m/>
    <m/>
    <m/>
    <m/>
    <m/>
    <m/>
    <m/>
    <m/>
    <n v="769.52"/>
    <n v="62074.46"/>
    <m/>
    <m/>
    <m/>
    <m/>
    <m/>
    <m/>
    <m/>
    <m/>
    <m/>
    <x v="0"/>
    <x v="0"/>
    <m/>
  </r>
  <r>
    <s v=""/>
    <s v=" E08_01750"/>
    <s v="FY26 Management LOE-Labor - RCS HIK"/>
    <s v="6.08.05.09.01"/>
    <x v="0"/>
    <d v="2025-09-19T00:00:00"/>
    <d v="2026-09-14T00:00:00"/>
    <s v="ebockhold"/>
    <s v="baggett"/>
    <n v="64691.06"/>
    <m/>
    <s v="K"/>
    <s v="Labor"/>
    <s v="TEC"/>
    <m/>
    <s v="JLAB"/>
    <s v="Const"/>
    <s v="RF"/>
    <x v="0"/>
    <m/>
    <m/>
    <m/>
    <m/>
    <m/>
    <m/>
    <m/>
    <m/>
    <m/>
    <n v="2103.77"/>
    <n v="62587.28"/>
    <m/>
    <m/>
    <m/>
    <m/>
    <m/>
    <m/>
    <m/>
    <m/>
    <x v="0"/>
    <x v="0"/>
    <m/>
  </r>
  <r>
    <s v=""/>
    <s v=" E08_01760"/>
    <s v="FY27 Management LOE-Labor  - RCS HIK"/>
    <s v="6.08.05.09.01"/>
    <x v="0"/>
    <d v="2026-09-15T00:00:00"/>
    <d v="2027-09-10T00:00:00"/>
    <s v="ebockhold"/>
    <s v="baggett"/>
    <n v="66600.97"/>
    <m/>
    <s v="K"/>
    <s v="Labor"/>
    <s v="TEC"/>
    <m/>
    <s v="JLAB"/>
    <s v="Const"/>
    <s v="RF"/>
    <x v="0"/>
    <m/>
    <m/>
    <m/>
    <m/>
    <m/>
    <m/>
    <m/>
    <m/>
    <m/>
    <m/>
    <n v="3222.63"/>
    <n v="63378.34"/>
    <m/>
    <m/>
    <m/>
    <m/>
    <m/>
    <m/>
    <m/>
    <x v="0"/>
    <x v="0"/>
    <m/>
  </r>
  <r>
    <s v=""/>
    <s v=" E08_01770"/>
    <s v="FY28 Management LOE-Labor - RCS HIK"/>
    <s v="6.08.05.09.01"/>
    <x v="0"/>
    <d v="2027-09-13T00:00:00"/>
    <d v="2028-09-07T00:00:00"/>
    <s v="ebockhold"/>
    <s v="baggett"/>
    <n v="68582.86"/>
    <m/>
    <s v="K"/>
    <s v="Labor"/>
    <s v="TEC"/>
    <m/>
    <s v="JLAB"/>
    <s v="Const"/>
    <s v="RF"/>
    <x v="0"/>
    <m/>
    <m/>
    <m/>
    <m/>
    <m/>
    <m/>
    <m/>
    <m/>
    <m/>
    <m/>
    <m/>
    <n v="3871.61"/>
    <n v="64711.25"/>
    <m/>
    <m/>
    <m/>
    <m/>
    <m/>
    <m/>
    <x v="0"/>
    <x v="0"/>
    <m/>
  </r>
  <r>
    <s v=""/>
    <s v=" E08_01110"/>
    <s v="Kicker Tuner Programming - RCS HIK R&amp;D"/>
    <s v="6.08.05.09.02"/>
    <x v="0"/>
    <d v="2022-10-03T00:00:00"/>
    <d v="2022-10-06T00:00:00"/>
    <s v="ebockhold"/>
    <s v="baggett"/>
    <n v="1481.44"/>
    <m/>
    <s v="K"/>
    <s v="Labor"/>
    <s v="OPC"/>
    <m/>
    <s v="JLAB"/>
    <s v="R&amp;D"/>
    <s v="RF"/>
    <x v="3"/>
    <m/>
    <m/>
    <m/>
    <m/>
    <m/>
    <m/>
    <m/>
    <n v="1481.44"/>
    <m/>
    <m/>
    <m/>
    <m/>
    <m/>
    <m/>
    <m/>
    <m/>
    <m/>
    <m/>
    <m/>
    <x v="0"/>
    <x v="0"/>
    <m/>
  </r>
  <r>
    <s v=""/>
    <s v=" E08_01130"/>
    <s v="Kicker HAWG Programming - RCS HIK R&amp;D"/>
    <s v="6.08.05.09.02"/>
    <x v="0"/>
    <d v="2022-10-03T00:00:00"/>
    <d v="2022-10-14T00:00:00"/>
    <s v="ebockhold"/>
    <s v="baggett"/>
    <n v="1111.08"/>
    <m/>
    <s v="K"/>
    <s v="Labor"/>
    <s v="OPC"/>
    <m/>
    <s v="JLAB"/>
    <s v="R&amp;D"/>
    <s v="RF"/>
    <x v="3"/>
    <m/>
    <m/>
    <m/>
    <m/>
    <m/>
    <m/>
    <m/>
    <n v="1111.08"/>
    <m/>
    <m/>
    <m/>
    <m/>
    <m/>
    <m/>
    <m/>
    <m/>
    <m/>
    <m/>
    <m/>
    <x v="0"/>
    <x v="0"/>
    <m/>
  </r>
  <r>
    <s v=""/>
    <s v=" E08_01140"/>
    <s v="UITF Beam Test Beamline Optics Design - RCS HIK R&amp;D"/>
    <s v="6.08.05.09.02"/>
    <x v="0"/>
    <d v="2022-01-18T00:00:00"/>
    <d v="2022-03-22T00:00:00"/>
    <s v="ebockhold"/>
    <s v="baggett"/>
    <n v="0"/>
    <m/>
    <s v="K"/>
    <s v="Labor"/>
    <s v="OPC"/>
    <m/>
    <s v="JLAB"/>
    <s v="R&amp;D"/>
    <s v="RF"/>
    <x v="3"/>
    <m/>
    <m/>
    <m/>
    <m/>
    <m/>
    <m/>
    <m/>
    <m/>
    <m/>
    <m/>
    <m/>
    <m/>
    <m/>
    <m/>
    <m/>
    <m/>
    <m/>
    <m/>
    <m/>
    <x v="0"/>
    <x v="0"/>
    <m/>
  </r>
  <r>
    <s v=""/>
    <s v=" E08_01190"/>
    <s v="UITF Beam Test Laser Set Up - RCS HIK R&amp;D"/>
    <s v="6.08.05.09.02"/>
    <x v="0"/>
    <d v="2022-03-23T00:00:00"/>
    <d v="2022-09-26T00:00:00"/>
    <s v="ebockhold"/>
    <s v="baggett"/>
    <n v="0"/>
    <m/>
    <s v="K"/>
    <s v="Labor"/>
    <s v="OPC"/>
    <m/>
    <s v="JLAB"/>
    <s v="R&amp;D"/>
    <s v="RF"/>
    <x v="3"/>
    <m/>
    <m/>
    <m/>
    <m/>
    <m/>
    <m/>
    <m/>
    <m/>
    <m/>
    <m/>
    <m/>
    <m/>
    <m/>
    <m/>
    <m/>
    <m/>
    <m/>
    <m/>
    <m/>
    <x v="0"/>
    <x v="0"/>
    <m/>
  </r>
  <r>
    <s v=""/>
    <s v=" E08_01200"/>
    <s v="UITF Beam Test RF Control Set Up - RCS HIK R&amp;D"/>
    <s v="6.08.05.09.02"/>
    <x v="0"/>
    <d v="2022-08-29T00:00:00"/>
    <d v="2022-09-26T00:00:00"/>
    <s v="ebockhold"/>
    <s v="baggett"/>
    <n v="0"/>
    <m/>
    <s v="K"/>
    <s v="Labor"/>
    <s v="OPC"/>
    <m/>
    <s v="JLAB"/>
    <s v="R&amp;D"/>
    <s v="RF"/>
    <x v="3"/>
    <m/>
    <m/>
    <m/>
    <m/>
    <m/>
    <m/>
    <m/>
    <m/>
    <m/>
    <m/>
    <m/>
    <m/>
    <m/>
    <m/>
    <m/>
    <m/>
    <m/>
    <m/>
    <m/>
    <x v="0"/>
    <x v="0"/>
    <m/>
  </r>
  <r>
    <s v=""/>
    <s v=" E08_01045"/>
    <s v="System Concept and System Development - RCS HIK R&amp;D"/>
    <s v="6.08.05.09.02"/>
    <x v="0"/>
    <d v="2022-10-03T00:00:00"/>
    <d v="2023-05-01T00:00:00"/>
    <s v="ebockhold"/>
    <s v="baggett"/>
    <n v="3703.6"/>
    <m/>
    <s v="K"/>
    <s v="Labor"/>
    <s v="OPC"/>
    <m/>
    <s v="JLAB"/>
    <s v="R&amp;D"/>
    <s v="RF"/>
    <x v="3"/>
    <m/>
    <m/>
    <m/>
    <m/>
    <m/>
    <m/>
    <m/>
    <n v="3703.6"/>
    <m/>
    <m/>
    <m/>
    <m/>
    <m/>
    <m/>
    <m/>
    <m/>
    <m/>
    <m/>
    <m/>
    <x v="0"/>
    <x v="0"/>
    <m/>
  </r>
  <r>
    <s v=""/>
    <s v=" E08_01230"/>
    <s v="UITF Kicker Beam Test Experiment - RCS HIK R&amp;D"/>
    <s v="6.08.05.09.02"/>
    <x v="0"/>
    <d v="2022-10-19T00:00:00"/>
    <d v="2022-11-17T00:00:00"/>
    <s v="ebockhold"/>
    <s v="baggett"/>
    <n v="7407.2"/>
    <m/>
    <s v="K"/>
    <s v="Labor"/>
    <s v="OPC"/>
    <m/>
    <s v="JLAB"/>
    <s v="R&amp;D"/>
    <s v="RF"/>
    <x v="3"/>
    <m/>
    <m/>
    <m/>
    <m/>
    <m/>
    <m/>
    <m/>
    <n v="7407.2"/>
    <m/>
    <m/>
    <m/>
    <m/>
    <m/>
    <m/>
    <m/>
    <m/>
    <m/>
    <m/>
    <m/>
    <x v="0"/>
    <x v="0"/>
    <m/>
  </r>
  <r>
    <s v=""/>
    <s v=" E08_01310"/>
    <s v="148MHz Cavity RF Preliminary Design - RCS HIK DESIGN"/>
    <s v="6.08.05.09.03"/>
    <x v="0"/>
    <d v="2023-06-21T00:00:00"/>
    <d v="2023-09-21T00:00:00"/>
    <s v="ebockhold"/>
    <s v="baggett"/>
    <n v="7407.2"/>
    <m/>
    <s v="K"/>
    <s v="Labor"/>
    <s v="TEC"/>
    <m/>
    <s v="JLAB"/>
    <s v="PED"/>
    <s v="RF"/>
    <x v="11"/>
    <m/>
    <m/>
    <m/>
    <m/>
    <m/>
    <m/>
    <m/>
    <n v="7407.2"/>
    <m/>
    <m/>
    <m/>
    <m/>
    <m/>
    <m/>
    <m/>
    <m/>
    <m/>
    <m/>
    <m/>
    <x v="0"/>
    <x v="0"/>
    <m/>
  </r>
  <r>
    <s v=""/>
    <s v=" E08_01460"/>
    <s v="296MHz Cavity RF Preliminary Design - RCS HIK DESIGN"/>
    <s v="6.08.05.09.03"/>
    <x v="0"/>
    <d v="2024-01-02T00:00:00"/>
    <d v="2024-04-03T00:00:00"/>
    <s v="ebockhold"/>
    <s v="baggett"/>
    <n v="7629.42"/>
    <m/>
    <s v="K"/>
    <s v="Labor"/>
    <s v="TEC"/>
    <m/>
    <s v="JLAB"/>
    <s v="PED"/>
    <s v="RF"/>
    <x v="11"/>
    <m/>
    <m/>
    <m/>
    <m/>
    <m/>
    <m/>
    <m/>
    <m/>
    <n v="7629.42"/>
    <m/>
    <m/>
    <m/>
    <m/>
    <m/>
    <m/>
    <m/>
    <m/>
    <m/>
    <m/>
    <x v="0"/>
    <x v="0"/>
    <m/>
  </r>
  <r>
    <s v=""/>
    <s v=" E08_01620"/>
    <s v="First Article RF Source Specification - RCS HIK"/>
    <s v="6.08.05.09.03"/>
    <x v="0"/>
    <d v="2023-05-09T00:00:00"/>
    <d v="2024-01-08T00:00:00"/>
    <s v="ebockhold"/>
    <s v="baggett"/>
    <n v="3747.11"/>
    <m/>
    <s v="K"/>
    <s v="Labor"/>
    <s v="TEC"/>
    <m/>
    <s v="JLAB"/>
    <s v="PED"/>
    <s v="RF"/>
    <x v="10"/>
    <m/>
    <m/>
    <m/>
    <m/>
    <m/>
    <m/>
    <m/>
    <n v="2279.87"/>
    <n v="1467.24"/>
    <m/>
    <m/>
    <m/>
    <m/>
    <m/>
    <m/>
    <m/>
    <m/>
    <m/>
    <m/>
    <x v="0"/>
    <x v="0"/>
    <m/>
  </r>
  <r>
    <s v=""/>
    <s v=" E08_01650"/>
    <s v="First Article RF Power Distrubution Network Scheme Development - RCS HIK"/>
    <s v="6.08.05.09.03"/>
    <x v="0"/>
    <d v="2023-05-09T00:00:00"/>
    <d v="2024-01-08T00:00:00"/>
    <s v="ebockhold"/>
    <s v="baggett"/>
    <n v="29976.85"/>
    <m/>
    <s v="K"/>
    <s v="Labor"/>
    <s v="TEC"/>
    <m/>
    <s v="JLAB"/>
    <s v="PED"/>
    <s v="RF"/>
    <x v="11"/>
    <m/>
    <m/>
    <m/>
    <m/>
    <m/>
    <m/>
    <m/>
    <n v="18238.93"/>
    <n v="11737.92"/>
    <m/>
    <m/>
    <m/>
    <m/>
    <m/>
    <m/>
    <m/>
    <m/>
    <m/>
    <m/>
    <x v="0"/>
    <x v="0"/>
    <m/>
  </r>
  <r>
    <s v=""/>
    <s v=" E08_01655"/>
    <s v="LLRF Concept and Algorithm - RCS HIK"/>
    <s v="6.08.05.09.03"/>
    <x v="0"/>
    <d v="2023-05-09T00:00:00"/>
    <d v="2024-01-08T00:00:00"/>
    <s v="ebockhold"/>
    <s v="baggett"/>
    <n v="14988.43"/>
    <m/>
    <s v="K"/>
    <s v="Labor"/>
    <s v="TEC"/>
    <m/>
    <s v="JLAB"/>
    <s v="PED"/>
    <s v="RF"/>
    <x v="11"/>
    <m/>
    <m/>
    <m/>
    <m/>
    <m/>
    <m/>
    <m/>
    <n v="9119.4599999999991"/>
    <n v="5868.96"/>
    <m/>
    <m/>
    <m/>
    <m/>
    <m/>
    <m/>
    <m/>
    <m/>
    <m/>
    <m/>
    <x v="0"/>
    <x v="0"/>
    <m/>
  </r>
  <r>
    <s v=""/>
    <s v=" E08_01270"/>
    <s v="Hold Proof of Concept Design Review for CD 2/3A  - RCS HIK DESIGN"/>
    <s v="6.08.05.09.03"/>
    <x v="0"/>
    <d v="2023-05-02T00:00:00"/>
    <d v="2023-05-08T00:00:00"/>
    <s v="ebockhold"/>
    <s v="baggett"/>
    <n v="7407.2"/>
    <m/>
    <s v="K"/>
    <s v="Labor"/>
    <s v="TEC"/>
    <m/>
    <s v="JLAB"/>
    <s v="PED.Design"/>
    <s v="RF"/>
    <x v="11"/>
    <m/>
    <m/>
    <m/>
    <m/>
    <m/>
    <m/>
    <m/>
    <n v="7407.2"/>
    <m/>
    <m/>
    <m/>
    <m/>
    <m/>
    <m/>
    <m/>
    <m/>
    <m/>
    <m/>
    <m/>
    <x v="0"/>
    <x v="0"/>
    <m/>
  </r>
  <r>
    <s v=""/>
    <s v=" E08_01326"/>
    <s v="Hold Final Design Review 148Mhz - RCS HIK DESIGN"/>
    <s v="6.08.05.09.03"/>
    <x v="0"/>
    <d v="2024-04-04T00:00:00"/>
    <d v="2024-04-10T00:00:00"/>
    <s v="ebockhold"/>
    <s v="baggett"/>
    <n v="7629.42"/>
    <m/>
    <s v="K"/>
    <s v="Labor"/>
    <s v="TEC"/>
    <m/>
    <s v="JLAB"/>
    <s v="PED"/>
    <s v="RF"/>
    <x v="6"/>
    <m/>
    <m/>
    <m/>
    <m/>
    <m/>
    <m/>
    <m/>
    <m/>
    <n v="7629.42"/>
    <m/>
    <m/>
    <m/>
    <m/>
    <m/>
    <m/>
    <m/>
    <m/>
    <m/>
    <m/>
    <x v="0"/>
    <x v="0"/>
    <m/>
  </r>
  <r>
    <s v=""/>
    <s v=" E08_01485"/>
    <s v="Hold Final Design Review 296MHz - RCS HIK DESIGN"/>
    <s v="6.08.05.09.03"/>
    <x v="0"/>
    <d v="2024-10-16T00:00:00"/>
    <d v="2024-10-22T00:00:00"/>
    <s v="ebockhold"/>
    <s v="baggett"/>
    <n v="7858.3"/>
    <m/>
    <s v="K"/>
    <s v="Labor"/>
    <s v="TEC"/>
    <m/>
    <s v="JLAB"/>
    <s v="PED"/>
    <s v="RF"/>
    <x v="6"/>
    <m/>
    <m/>
    <m/>
    <m/>
    <m/>
    <m/>
    <m/>
    <m/>
    <m/>
    <n v="7858.3"/>
    <m/>
    <m/>
    <m/>
    <m/>
    <m/>
    <m/>
    <m/>
    <m/>
    <m/>
    <x v="0"/>
    <x v="0"/>
    <m/>
  </r>
  <r>
    <s v=""/>
    <s v=" E08_01320"/>
    <s v="148MHz Cavity RF Final Design - RCS HIK DESIGN"/>
    <s v="6.08.05.09.03"/>
    <x v="0"/>
    <d v="2024-01-02T00:00:00"/>
    <d v="2024-04-03T00:00:00"/>
    <s v="ebockhold"/>
    <s v="baggett"/>
    <n v="7629.42"/>
    <m/>
    <s v="K"/>
    <s v="Labor"/>
    <s v="TEC"/>
    <m/>
    <s v="JLAB"/>
    <s v="PED"/>
    <s v="RF"/>
    <x v="6"/>
    <m/>
    <m/>
    <m/>
    <m/>
    <m/>
    <m/>
    <m/>
    <m/>
    <n v="7629.42"/>
    <m/>
    <m/>
    <m/>
    <m/>
    <m/>
    <m/>
    <m/>
    <m/>
    <m/>
    <m/>
    <x v="0"/>
    <x v="0"/>
    <m/>
  </r>
  <r>
    <s v=""/>
    <s v=" E08_01470"/>
    <s v="296MHz Cavity RF Final Design - RCS HIK DESIGN"/>
    <s v="6.08.05.09.03"/>
    <x v="0"/>
    <d v="2024-07-15T00:00:00"/>
    <d v="2024-10-15T00:00:00"/>
    <s v="ebockhold"/>
    <s v="baggett"/>
    <n v="15329.26"/>
    <m/>
    <s v="K"/>
    <s v="Labor"/>
    <s v="TEC"/>
    <m/>
    <s v="JLAB"/>
    <s v="PED"/>
    <s v="RF"/>
    <x v="6"/>
    <m/>
    <m/>
    <m/>
    <m/>
    <m/>
    <m/>
    <m/>
    <m/>
    <n v="12970.91"/>
    <n v="2358.35"/>
    <m/>
    <m/>
    <m/>
    <m/>
    <m/>
    <m/>
    <m/>
    <m/>
    <m/>
    <x v="0"/>
    <x v="0"/>
    <m/>
  </r>
  <r>
    <s v=""/>
    <s v=" E08_01466"/>
    <s v="Hold Preliminary Design Review 296MHz - RCS HIK DESIGN"/>
    <s v="6.08.05.09.03"/>
    <x v="0"/>
    <d v="2024-07-08T00:00:00"/>
    <d v="2024-07-12T00:00:00"/>
    <s v="ebockhold"/>
    <s v="baggett"/>
    <n v="1525.88"/>
    <m/>
    <s v="K"/>
    <s v="Labor"/>
    <s v="TEC"/>
    <m/>
    <s v="JLAB"/>
    <s v="PED"/>
    <s v="RF"/>
    <x v="11"/>
    <m/>
    <m/>
    <m/>
    <m/>
    <m/>
    <m/>
    <m/>
    <m/>
    <n v="1525.88"/>
    <m/>
    <m/>
    <m/>
    <m/>
    <m/>
    <m/>
    <m/>
    <m/>
    <m/>
    <m/>
    <x v="0"/>
    <x v="0"/>
    <m/>
  </r>
  <r>
    <s v=""/>
    <s v=" E08_01316"/>
    <s v="Hold Preliminary Design Review 148Mhz - RCS HIK DESIGN"/>
    <s v="6.08.05.09.03"/>
    <x v="0"/>
    <d v="2023-12-29T00:00:00"/>
    <d v="2023-12-29T00:00:00"/>
    <s v="ebockhold"/>
    <s v="baggett"/>
    <n v="1525.88"/>
    <m/>
    <s v="K"/>
    <s v="Labor"/>
    <s v="TEC"/>
    <m/>
    <s v="JLAB"/>
    <s v="PED"/>
    <s v="RF"/>
    <x v="11"/>
    <m/>
    <m/>
    <m/>
    <m/>
    <m/>
    <m/>
    <m/>
    <m/>
    <n v="1525.88"/>
    <m/>
    <m/>
    <m/>
    <m/>
    <m/>
    <m/>
    <m/>
    <m/>
    <m/>
    <m/>
    <x v="0"/>
    <x v="0"/>
    <m/>
  </r>
  <r>
    <s v=""/>
    <s v=" E08_02005"/>
    <s v="Prepare Procurement Package for Award - 148MHz Cavity RF Design Software License - RCS HIK FAB"/>
    <s v="6.08.05.09.04"/>
    <x v="0"/>
    <d v="2023-06-01T00:00:00"/>
    <d v="2023-06-21T00:00:00"/>
    <s v="ebockhold"/>
    <s v="baggett"/>
    <n v="1481.44"/>
    <m/>
    <s v="K"/>
    <s v="Labor"/>
    <s v="TEC"/>
    <m/>
    <s v="JLAB"/>
    <s v="Const"/>
    <s v="RF"/>
    <x v="10"/>
    <s v="B"/>
    <m/>
    <m/>
    <m/>
    <m/>
    <m/>
    <m/>
    <n v="1481.44"/>
    <m/>
    <m/>
    <m/>
    <m/>
    <m/>
    <m/>
    <m/>
    <m/>
    <m/>
    <m/>
    <m/>
    <x v="0"/>
    <x v="0"/>
    <m/>
  </r>
  <r>
    <s v=""/>
    <s v=" E08_02035"/>
    <s v="Prepare Procurement Package for Award - 296MHz Cavity RF Design Software License - RCS HIK FAB"/>
    <s v="6.08.05.09.04"/>
    <x v="0"/>
    <d v="2023-06-01T00:00:00"/>
    <d v="2023-06-21T00:00:00"/>
    <s v="ebockhold"/>
    <s v="baggett"/>
    <n v="1481.44"/>
    <m/>
    <s v="K"/>
    <s v="Labor"/>
    <s v="TEC"/>
    <m/>
    <s v="JLAB"/>
    <s v="Const"/>
    <s v="RF"/>
    <x v="10"/>
    <s v="B"/>
    <m/>
    <m/>
    <m/>
    <m/>
    <m/>
    <m/>
    <n v="1481.44"/>
    <m/>
    <m/>
    <m/>
    <m/>
    <m/>
    <m/>
    <m/>
    <m/>
    <m/>
    <m/>
    <m/>
    <x v="0"/>
    <x v="0"/>
    <m/>
  </r>
  <r>
    <s v=""/>
    <s v=" E08_02190"/>
    <s v="Prepare Procurement Package for Award - First Article RF Source Procurement - RCS HIK FAB"/>
    <s v="6.08.05.09.04"/>
    <x v="0"/>
    <d v="2024-01-10T00:00:00"/>
    <d v="2024-01-31T00:00:00"/>
    <s v="ebockhold"/>
    <s v="baggett"/>
    <n v="7629.42"/>
    <m/>
    <s v="K"/>
    <s v="Labor"/>
    <s v="TEC"/>
    <m/>
    <s v="JLAB"/>
    <s v="Const"/>
    <s v="RF"/>
    <x v="10"/>
    <s v="P.S226"/>
    <m/>
    <m/>
    <m/>
    <m/>
    <m/>
    <m/>
    <m/>
    <n v="7629.42"/>
    <m/>
    <m/>
    <m/>
    <m/>
    <m/>
    <m/>
    <m/>
    <m/>
    <m/>
    <m/>
    <x v="0"/>
    <x v="0"/>
    <m/>
  </r>
  <r>
    <s v=""/>
    <s v=" E08_02200"/>
    <s v="TR Effort for First Article RF Source Procurement - RCS HIK FAB"/>
    <s v="6.08.05.09.04"/>
    <x v="0"/>
    <d v="2025-12-10T00:00:00"/>
    <d v="2026-08-27T00:00:00"/>
    <s v="ebockhold"/>
    <s v="baggett"/>
    <n v="4047.02"/>
    <m/>
    <s v="K"/>
    <s v="Labor"/>
    <s v="TEC"/>
    <m/>
    <s v="JLAB"/>
    <s v="Const"/>
    <s v="RF"/>
    <x v="9"/>
    <s v="P.S226"/>
    <m/>
    <m/>
    <m/>
    <m/>
    <m/>
    <m/>
    <m/>
    <m/>
    <m/>
    <n v="4047.02"/>
    <m/>
    <m/>
    <m/>
    <m/>
    <m/>
    <m/>
    <m/>
    <m/>
    <x v="0"/>
    <x v="0"/>
    <m/>
  </r>
  <r>
    <s v=""/>
    <s v=" E08_02260"/>
    <s v="TR Effort for LLRF First Article Chasis Components Procurement and Fabrication - RCS HIK FAB"/>
    <s v="6.08.05.09.04"/>
    <x v="0"/>
    <d v="2025-12-10T00:00:00"/>
    <d v="2026-08-27T00:00:00"/>
    <s v="ebockhold"/>
    <s v="baggett"/>
    <n v="8094.05"/>
    <m/>
    <s v="K"/>
    <s v="Labor"/>
    <s v="TEC"/>
    <m/>
    <s v="JLAB"/>
    <s v="Const"/>
    <s v="RF"/>
    <x v="9"/>
    <s v="P.S232"/>
    <m/>
    <m/>
    <m/>
    <m/>
    <m/>
    <m/>
    <m/>
    <m/>
    <m/>
    <n v="8094.05"/>
    <m/>
    <m/>
    <m/>
    <m/>
    <m/>
    <m/>
    <m/>
    <m/>
    <x v="0"/>
    <x v="0"/>
    <m/>
  </r>
  <r>
    <s v=""/>
    <s v=" E08_01345"/>
    <s v="Vendor Development, Copper Plating - RCS HIK FAB"/>
    <s v="6.08.05.09.04"/>
    <x v="0"/>
    <d v="2023-05-09T00:00:00"/>
    <d v="2025-09-02T00:00:00"/>
    <s v="ebockhold"/>
    <s v="baggett"/>
    <n v="15362.79"/>
    <m/>
    <s v="K"/>
    <s v="Labor"/>
    <s v="TEC"/>
    <m/>
    <s v="JLAB"/>
    <s v="Const"/>
    <s v="RF"/>
    <x v="9"/>
    <m/>
    <m/>
    <m/>
    <m/>
    <m/>
    <m/>
    <m/>
    <n v="2670.64"/>
    <n v="6610.49"/>
    <n v="6081.66"/>
    <m/>
    <m/>
    <m/>
    <m/>
    <m/>
    <m/>
    <m/>
    <m/>
    <m/>
    <x v="0"/>
    <x v="0"/>
    <m/>
  </r>
  <r>
    <s v=""/>
    <s v=" E08_01750"/>
    <s v="FY26 Management LOE-Labor - RCS HIK"/>
    <s v="6.08.05.09.01"/>
    <x v="0"/>
    <d v="2025-09-19T00:00:00"/>
    <d v="2026-09-14T00:00:00"/>
    <s v="ebockhold"/>
    <s v="baggett"/>
    <n v="46203.4"/>
    <m/>
    <s v="K"/>
    <s v="Labor"/>
    <s v="TEC"/>
    <m/>
    <s v="JLAB"/>
    <s v="Const"/>
    <s v="RF"/>
    <x v="0"/>
    <m/>
    <m/>
    <m/>
    <m/>
    <m/>
    <m/>
    <m/>
    <m/>
    <m/>
    <n v="1502.55"/>
    <n v="44700.85"/>
    <m/>
    <m/>
    <m/>
    <m/>
    <m/>
    <m/>
    <m/>
    <m/>
    <x v="0"/>
    <x v="0"/>
    <m/>
  </r>
  <r>
    <s v=""/>
    <s v=" E08_01710"/>
    <s v="FY22 Management LOE-Labor - RCS HIK"/>
    <s v="6.08.05.09.01"/>
    <x v="0"/>
    <d v="2022-08-01T00:00:00"/>
    <d v="2022-09-30T00:00:00"/>
    <s v="ebockhold"/>
    <s v="baggett"/>
    <n v="0"/>
    <m/>
    <s v="K"/>
    <s v="Labor"/>
    <s v="OPC"/>
    <m/>
    <s v="JLAB"/>
    <s v="ACD"/>
    <s v="RF"/>
    <x v="0"/>
    <m/>
    <m/>
    <m/>
    <m/>
    <m/>
    <m/>
    <m/>
    <m/>
    <m/>
    <m/>
    <m/>
    <m/>
    <m/>
    <m/>
    <m/>
    <m/>
    <m/>
    <m/>
    <m/>
    <x v="0"/>
    <x v="0"/>
    <m/>
  </r>
  <r>
    <s v=""/>
    <s v=" E08_01720"/>
    <s v="FY23 Management LOE-Labor - RCS HIK"/>
    <s v="6.08.05.09.01"/>
    <x v="0"/>
    <d v="2022-10-03T00:00:00"/>
    <d v="2023-09-26T00:00:00"/>
    <s v="ebockhold"/>
    <s v="baggett"/>
    <n v="34898.71"/>
    <m/>
    <s v="K"/>
    <s v="Labor"/>
    <s v="TEC"/>
    <m/>
    <s v="JLAB"/>
    <s v="PED"/>
    <s v="RF"/>
    <x v="0"/>
    <m/>
    <m/>
    <m/>
    <m/>
    <m/>
    <m/>
    <m/>
    <n v="34898.71"/>
    <m/>
    <m/>
    <m/>
    <m/>
    <m/>
    <m/>
    <m/>
    <m/>
    <m/>
    <m/>
    <m/>
    <x v="0"/>
    <x v="0"/>
    <m/>
  </r>
  <r>
    <s v=""/>
    <s v=" E08_01730"/>
    <s v="FY24 Management LOE-Labor - RCS HIK"/>
    <s v="6.08.05.09.01"/>
    <x v="0"/>
    <d v="2023-09-27T00:00:00"/>
    <d v="2024-09-25T00:00:00"/>
    <s v="ebockhold"/>
    <s v="baggett"/>
    <n v="35933.11"/>
    <m/>
    <s v="K"/>
    <s v="Labor"/>
    <s v="TEC"/>
    <m/>
    <s v="JLAB"/>
    <s v="PED"/>
    <s v="RF"/>
    <x v="0"/>
    <m/>
    <m/>
    <m/>
    <m/>
    <m/>
    <m/>
    <m/>
    <n v="431.2"/>
    <n v="35501.910000000003"/>
    <m/>
    <m/>
    <m/>
    <m/>
    <m/>
    <m/>
    <m/>
    <m/>
    <m/>
    <m/>
    <x v="0"/>
    <x v="0"/>
    <m/>
  </r>
  <r>
    <s v=""/>
    <s v=" E08_01740"/>
    <s v="FY25 Management LOE-Labor - RCS HIK"/>
    <s v="6.08.05.09.01"/>
    <x v="0"/>
    <d v="2024-09-26T00:00:00"/>
    <d v="2025-09-18T00:00:00"/>
    <s v="ebockhold"/>
    <s v="baggett"/>
    <n v="37010.839999999997"/>
    <m/>
    <s v="K"/>
    <s v="Labor"/>
    <s v="TEC"/>
    <m/>
    <s v="JLAB"/>
    <s v="PED"/>
    <s v="RF"/>
    <x v="0"/>
    <m/>
    <m/>
    <m/>
    <m/>
    <m/>
    <m/>
    <m/>
    <m/>
    <n v="453.19"/>
    <n v="36557.65"/>
    <m/>
    <m/>
    <m/>
    <m/>
    <m/>
    <m/>
    <m/>
    <m/>
    <m/>
    <x v="0"/>
    <x v="0"/>
    <m/>
  </r>
  <r>
    <s v=""/>
    <s v=" E08_01760"/>
    <s v="FY27 Management LOE-Labor  - RCS HIK"/>
    <s v="6.08.05.09.01"/>
    <x v="0"/>
    <d v="2026-09-15T00:00:00"/>
    <d v="2027-09-10T00:00:00"/>
    <s v="ebockhold"/>
    <s v="baggett"/>
    <n v="39223.449999999997"/>
    <m/>
    <s v="K"/>
    <s v="Labor"/>
    <s v="TEC"/>
    <m/>
    <s v="JLAB"/>
    <s v="Const"/>
    <s v="RF"/>
    <x v="0"/>
    <m/>
    <m/>
    <m/>
    <m/>
    <m/>
    <m/>
    <m/>
    <m/>
    <m/>
    <m/>
    <n v="1897.91"/>
    <n v="37325.54"/>
    <m/>
    <m/>
    <m/>
    <m/>
    <m/>
    <m/>
    <m/>
    <x v="0"/>
    <x v="0"/>
    <m/>
  </r>
  <r>
    <s v=""/>
    <s v=" E08_01770"/>
    <s v="FY28 Management LOE-Labor - RCS HIK"/>
    <s v="6.08.05.09.01"/>
    <x v="0"/>
    <d v="2027-09-13T00:00:00"/>
    <d v="2028-09-07T00:00:00"/>
    <s v="ebockhold"/>
    <s v="baggett"/>
    <n v="40390.65"/>
    <m/>
    <s v="K"/>
    <s v="Labor"/>
    <s v="TEC"/>
    <m/>
    <s v="JLAB"/>
    <s v="Const"/>
    <s v="RF"/>
    <x v="0"/>
    <m/>
    <m/>
    <m/>
    <m/>
    <m/>
    <m/>
    <m/>
    <m/>
    <m/>
    <m/>
    <m/>
    <n v="2280.12"/>
    <n v="38110.53"/>
    <m/>
    <m/>
    <m/>
    <m/>
    <m/>
    <m/>
    <x v="0"/>
    <x v="0"/>
    <m/>
  </r>
  <r>
    <s v=""/>
    <s v=" E09_10691"/>
    <s v="Update Process Model - IR02 (x10691)"/>
    <s v="6.09.02.02.02"/>
    <x v="0"/>
    <d v="2022-10-19T00:00:00"/>
    <d v="2022-11-30T00:00:00"/>
    <s v="nzandi"/>
    <s v="Yang"/>
    <n v="1276.6099999999999"/>
    <m/>
    <s v="C"/>
    <s v="Labor"/>
    <s v="TEC"/>
    <m/>
    <s v="JLAB"/>
    <s v="PED"/>
    <s v="CRYO"/>
    <x v="11"/>
    <m/>
    <m/>
    <m/>
    <m/>
    <m/>
    <m/>
    <m/>
    <n v="1276.6099999999999"/>
    <m/>
    <m/>
    <m/>
    <m/>
    <m/>
    <m/>
    <m/>
    <m/>
    <m/>
    <m/>
    <m/>
    <x v="0"/>
    <x v="0"/>
    <m/>
  </r>
  <r>
    <s v=""/>
    <s v=" E09_10691"/>
    <s v="Update Process Model - IR02 (x10691)"/>
    <s v="6.09.02.02.02"/>
    <x v="0"/>
    <d v="2022-10-19T00:00:00"/>
    <d v="2022-11-30T00:00:00"/>
    <s v="nzandi"/>
    <s v="Yang"/>
    <n v="4121.92"/>
    <m/>
    <s v="C"/>
    <s v="Labor"/>
    <s v="TEC"/>
    <m/>
    <s v="JLAB"/>
    <s v="PED"/>
    <s v="CRYO"/>
    <x v="11"/>
    <m/>
    <m/>
    <m/>
    <m/>
    <m/>
    <m/>
    <m/>
    <n v="4121.92"/>
    <m/>
    <m/>
    <m/>
    <m/>
    <m/>
    <m/>
    <m/>
    <m/>
    <m/>
    <m/>
    <m/>
    <x v="0"/>
    <x v="0"/>
    <m/>
  </r>
  <r>
    <s v=""/>
    <s v=" E09_10851"/>
    <s v="2D Reference Design Satellite Plant Equipment Layout - IR02 (x10781)"/>
    <s v="6.09.02.02.02"/>
    <x v="0"/>
    <d v="2023-06-07T00:00:00"/>
    <d v="2023-07-05T00:00:00"/>
    <s v="nzandi"/>
    <s v="Yang"/>
    <n v="3703.6"/>
    <m/>
    <s v="C"/>
    <s v="Labor"/>
    <s v="TEC"/>
    <m/>
    <s v="JLAB"/>
    <s v="PED"/>
    <s v="CRYO"/>
    <x v="11"/>
    <s v="D25.APP05"/>
    <m/>
    <m/>
    <m/>
    <m/>
    <m/>
    <m/>
    <n v="3703.6"/>
    <m/>
    <m/>
    <m/>
    <m/>
    <m/>
    <m/>
    <m/>
    <m/>
    <m/>
    <m/>
    <m/>
    <x v="0"/>
    <x v="0"/>
    <m/>
  </r>
  <r>
    <s v=""/>
    <s v=" E09_10851"/>
    <s v="2D Reference Design Satellite Plant Equipment Layout - IR02 (x10781)"/>
    <s v="6.09.02.02.02"/>
    <x v="0"/>
    <d v="2023-06-07T00:00:00"/>
    <d v="2023-07-05T00:00:00"/>
    <s v="nzandi"/>
    <s v="Yang"/>
    <n v="575.07000000000005"/>
    <m/>
    <s v="C"/>
    <s v="Labor"/>
    <s v="TEC"/>
    <m/>
    <s v="JLAB"/>
    <s v="PED"/>
    <s v="CRYO"/>
    <x v="11"/>
    <s v="D25.APP05"/>
    <m/>
    <m/>
    <m/>
    <m/>
    <m/>
    <m/>
    <n v="575.07000000000005"/>
    <m/>
    <m/>
    <m/>
    <m/>
    <m/>
    <m/>
    <m/>
    <m/>
    <m/>
    <m/>
    <m/>
    <x v="0"/>
    <x v="0"/>
    <m/>
  </r>
  <r>
    <s v=""/>
    <s v=" E09_10851"/>
    <s v="2D Reference Design Satellite Plant Equipment Layout - IR02 (x10781)"/>
    <s v="6.09.02.02.02"/>
    <x v="0"/>
    <d v="2023-06-07T00:00:00"/>
    <d v="2023-07-05T00:00:00"/>
    <s v="nzandi"/>
    <s v="Yang"/>
    <n v="3461.98"/>
    <m/>
    <s v="C"/>
    <s v="Labor"/>
    <s v="TEC"/>
    <m/>
    <s v="JLAB"/>
    <s v="PED"/>
    <s v="CRYO"/>
    <x v="11"/>
    <s v="D25.APP05"/>
    <m/>
    <m/>
    <m/>
    <m/>
    <m/>
    <m/>
    <n v="3461.98"/>
    <m/>
    <m/>
    <m/>
    <m/>
    <m/>
    <m/>
    <m/>
    <m/>
    <m/>
    <m/>
    <m/>
    <x v="0"/>
    <x v="0"/>
    <m/>
  </r>
  <r>
    <s v=""/>
    <s v=" E09_10855"/>
    <s v="Update Process Model - IR06 (x10851)"/>
    <s v="6.09.02.02.02"/>
    <x v="0"/>
    <d v="2022-10-19T00:00:00"/>
    <d v="2022-11-30T00:00:00"/>
    <s v="nzandi"/>
    <s v="Yang"/>
    <n v="1373.97"/>
    <m/>
    <s v="C"/>
    <s v="Labor"/>
    <s v="TEC"/>
    <m/>
    <s v="JLAB"/>
    <s v="PED"/>
    <s v="CRYO"/>
    <x v="11"/>
    <m/>
    <m/>
    <m/>
    <m/>
    <m/>
    <m/>
    <m/>
    <n v="1373.97"/>
    <m/>
    <m/>
    <m/>
    <m/>
    <m/>
    <m/>
    <m/>
    <m/>
    <m/>
    <m/>
    <m/>
    <x v="0"/>
    <x v="0"/>
    <m/>
  </r>
  <r>
    <s v=""/>
    <s v=" E09_10855"/>
    <s v="Update Process Model - IR06 (x10851)"/>
    <s v="6.09.02.02.02"/>
    <x v="0"/>
    <d v="2022-10-19T00:00:00"/>
    <d v="2022-11-30T00:00:00"/>
    <s v="nzandi"/>
    <s v="Yang"/>
    <n v="6666.48"/>
    <m/>
    <s v="C"/>
    <s v="Labor"/>
    <s v="TEC"/>
    <m/>
    <s v="JLAB"/>
    <s v="PED"/>
    <s v="CRYO"/>
    <x v="11"/>
    <m/>
    <m/>
    <m/>
    <m/>
    <m/>
    <m/>
    <m/>
    <n v="6666.48"/>
    <m/>
    <m/>
    <m/>
    <m/>
    <m/>
    <m/>
    <m/>
    <m/>
    <m/>
    <m/>
    <m/>
    <x v="0"/>
    <x v="0"/>
    <m/>
  </r>
  <r>
    <s v=""/>
    <s v=" EJ_0205_9110"/>
    <s v="BPM System - Miscellaneous Materials -  Vendor Support by BNL"/>
    <s v="6.03.04.01.04.01"/>
    <x v="0"/>
    <d v="2026-09-15T00:00:00"/>
    <d v="2027-04-22T00:00:00"/>
    <s v="mahmed"/>
    <s v="gassner"/>
    <n v="14584.78"/>
    <s v="CON"/>
    <s v="C"/>
    <s v="Labor"/>
    <s v="TEC"/>
    <m/>
    <s v="BNL"/>
    <s v="Const"/>
    <s v="INS"/>
    <x v="9"/>
    <s v="P.S187"/>
    <m/>
    <m/>
    <m/>
    <m/>
    <m/>
    <m/>
    <m/>
    <m/>
    <m/>
    <n v="1166.78"/>
    <n v="13418"/>
    <m/>
    <m/>
    <m/>
    <m/>
    <m/>
    <m/>
    <m/>
    <x v="0"/>
    <x v="0"/>
    <m/>
  </r>
  <r>
    <s v=""/>
    <s v=" EJ_0205_9130"/>
    <s v="BPM System - Miscellaneous Materials - Test and Final Acceptance"/>
    <s v="6.03.04.01.04.01"/>
    <x v="0"/>
    <d v="2027-04-23T00:00:00"/>
    <d v="2027-05-06T00:00:00"/>
    <s v="mahmed"/>
    <s v="gassner"/>
    <n v="14624.35"/>
    <s v="CON"/>
    <s v="C"/>
    <s v="Labor"/>
    <s v="TEC"/>
    <m/>
    <s v="BNL"/>
    <s v="Const"/>
    <s v="INS"/>
    <x v="8"/>
    <s v="P.S187"/>
    <m/>
    <m/>
    <m/>
    <m/>
    <m/>
    <m/>
    <m/>
    <m/>
    <m/>
    <m/>
    <n v="14624.35"/>
    <m/>
    <m/>
    <m/>
    <m/>
    <m/>
    <m/>
    <m/>
    <x v="0"/>
    <x v="0"/>
    <m/>
  </r>
  <r>
    <s v=""/>
    <s v=" EJ_0401_5450"/>
    <s v="ICT Material- Vendor Support by BNL"/>
    <s v="6.03.04.01.04.02"/>
    <x v="0"/>
    <d v="2025-12-10T00:00:00"/>
    <d v="2026-07-15T00:00:00"/>
    <s v="mahmed"/>
    <s v="gassner"/>
    <n v="14129.8"/>
    <s v="CON"/>
    <s v="C"/>
    <s v="Labor"/>
    <s v="TEC"/>
    <m/>
    <s v="BNL"/>
    <s v="Const"/>
    <s v="INS"/>
    <x v="9"/>
    <s v="S.P127"/>
    <s v="APP00172"/>
    <m/>
    <m/>
    <m/>
    <m/>
    <m/>
    <m/>
    <m/>
    <m/>
    <n v="14129.8"/>
    <m/>
    <m/>
    <m/>
    <m/>
    <m/>
    <m/>
    <m/>
    <m/>
    <x v="0"/>
    <x v="0"/>
    <m/>
  </r>
  <r>
    <s v=""/>
    <s v=" EJ_0205_9320"/>
    <s v="400 Mev Current and Chargers - FCT Material -  Vendor Support by BNL"/>
    <s v="6.03.04.01.04.02"/>
    <x v="0"/>
    <d v="2026-09-04T00:00:00"/>
    <d v="2027-10-05T00:00:00"/>
    <s v="mahmed"/>
    <s v="gassner"/>
    <n v="14597.17"/>
    <s v="CON"/>
    <s v="C"/>
    <s v="Labor"/>
    <s v="TEC"/>
    <m/>
    <s v="BNL"/>
    <s v="Const"/>
    <s v="INS"/>
    <x v="9"/>
    <s v="P.S188"/>
    <m/>
    <m/>
    <m/>
    <m/>
    <m/>
    <m/>
    <m/>
    <m/>
    <m/>
    <n v="969.55"/>
    <n v="13466.02"/>
    <n v="161.59"/>
    <m/>
    <m/>
    <m/>
    <m/>
    <m/>
    <m/>
    <x v="0"/>
    <x v="0"/>
    <m/>
  </r>
  <r>
    <s v=""/>
    <s v=" EJ_0205_9930"/>
    <s v="400 Mev Current and Chargers - FCT Material - Test and Final Acceptance"/>
    <s v="6.03.04.01.04.02"/>
    <x v="0"/>
    <d v="2027-10-06T00:00:00"/>
    <d v="2027-12-20T00:00:00"/>
    <s v="mahmed"/>
    <s v="gassner"/>
    <n v="21190.68"/>
    <s v="CON"/>
    <s v="A"/>
    <s v="Labor"/>
    <s v="TEC"/>
    <m/>
    <s v="BNL"/>
    <s v="Const"/>
    <s v="INS"/>
    <x v="8"/>
    <s v="P.S188"/>
    <m/>
    <m/>
    <m/>
    <m/>
    <m/>
    <m/>
    <m/>
    <m/>
    <m/>
    <m/>
    <m/>
    <n v="21190.68"/>
    <m/>
    <m/>
    <m/>
    <m/>
    <m/>
    <m/>
    <x v="0"/>
    <x v="0"/>
    <m/>
  </r>
  <r>
    <s v=""/>
    <s v=" EJ_0205_9180"/>
    <s v="400 Mev Current &amp; Charge Monitors - System Global - Materials -  Vendor Support by BNL"/>
    <s v="6.03.04.01.04.02"/>
    <x v="0"/>
    <d v="2026-09-15T00:00:00"/>
    <d v="2027-04-22T00:00:00"/>
    <s v="mahmed"/>
    <s v="gassner"/>
    <n v="14584.78"/>
    <s v="CON"/>
    <s v="C"/>
    <s v="Labor"/>
    <s v="TEC"/>
    <m/>
    <s v="BNL"/>
    <s v="Const"/>
    <s v="INS"/>
    <x v="9"/>
    <s v="P.S189"/>
    <m/>
    <m/>
    <m/>
    <m/>
    <m/>
    <m/>
    <m/>
    <m/>
    <m/>
    <n v="1166.78"/>
    <n v="13418"/>
    <m/>
    <m/>
    <m/>
    <m/>
    <m/>
    <m/>
    <m/>
    <x v="0"/>
    <x v="0"/>
    <m/>
  </r>
  <r>
    <s v=""/>
    <s v=" EJ_0205_9200"/>
    <s v="400 Mev Current &amp; Charge Monitors - System Global - Materials - Test and Final Acceptance"/>
    <s v="6.03.04.01.04.02"/>
    <x v="0"/>
    <d v="2027-04-23T00:00:00"/>
    <d v="2027-05-06T00:00:00"/>
    <s v="mahmed"/>
    <s v="gassner"/>
    <n v="14624.35"/>
    <s v="CON"/>
    <s v="C"/>
    <s v="Labor"/>
    <s v="TEC"/>
    <m/>
    <s v="BNL"/>
    <s v="Const"/>
    <s v="INS"/>
    <x v="8"/>
    <s v="P.S189"/>
    <m/>
    <m/>
    <m/>
    <m/>
    <m/>
    <m/>
    <m/>
    <m/>
    <m/>
    <m/>
    <n v="14624.35"/>
    <m/>
    <m/>
    <m/>
    <m/>
    <m/>
    <m/>
    <m/>
    <x v="0"/>
    <x v="0"/>
    <m/>
  </r>
  <r>
    <s v=""/>
    <s v=" EJ_0205_9250"/>
    <s v="Faraday Cup, Electronic System - Material -  Vendor Support by BNL"/>
    <s v="6.03.04.01.04.02"/>
    <x v="0"/>
    <d v="2026-09-15T00:00:00"/>
    <d v="2027-02-10T00:00:00"/>
    <s v="mahmed"/>
    <s v="gassner"/>
    <n v="14565"/>
    <s v="CON"/>
    <s v="C"/>
    <s v="Labor"/>
    <s v="TEC"/>
    <m/>
    <s v="BNL"/>
    <s v="Const"/>
    <s v="INS"/>
    <x v="9"/>
    <s v="P.S190"/>
    <m/>
    <m/>
    <m/>
    <m/>
    <m/>
    <m/>
    <m/>
    <m/>
    <m/>
    <n v="1747.8"/>
    <n v="12817.2"/>
    <m/>
    <m/>
    <m/>
    <m/>
    <m/>
    <m/>
    <m/>
    <x v="0"/>
    <x v="0"/>
    <m/>
  </r>
  <r>
    <s v=""/>
    <s v=" EJ_0205_9270"/>
    <s v="Faraday Cup, Electronic System - Material - Test and Final Acceptance"/>
    <s v="6.03.04.01.04.02"/>
    <x v="0"/>
    <d v="2027-02-11T00:00:00"/>
    <d v="2027-02-25T00:00:00"/>
    <s v="mahmed"/>
    <s v="gassner"/>
    <n v="14624.35"/>
    <s v="CON"/>
    <s v="C"/>
    <s v="Labor"/>
    <s v="TEC"/>
    <m/>
    <s v="BNL"/>
    <s v="Const"/>
    <s v="INS"/>
    <x v="8"/>
    <s v="P.S190"/>
    <m/>
    <m/>
    <m/>
    <m/>
    <m/>
    <m/>
    <m/>
    <m/>
    <m/>
    <m/>
    <n v="14624.35"/>
    <m/>
    <m/>
    <m/>
    <m/>
    <m/>
    <m/>
    <m/>
    <x v="0"/>
    <x v="0"/>
    <m/>
  </r>
  <r>
    <s v=""/>
    <s v=" EJ_0401_8310"/>
    <s v="Bunch Length Monitors - Construction - Vendor Support by BNL"/>
    <s v="6.03.04.01.04.03"/>
    <x v="0"/>
    <d v="2026-10-14T00:00:00"/>
    <d v="2027-10-13T00:00:00"/>
    <s v="mahmed"/>
    <s v="gassner"/>
    <n v="14640.73"/>
    <s v="CON"/>
    <s v="C"/>
    <s v="Labor"/>
    <s v="TEC"/>
    <m/>
    <s v="BNL"/>
    <s v="Const"/>
    <s v="INS"/>
    <x v="9"/>
    <s v="S.P044"/>
    <s v="APP00159"/>
    <m/>
    <m/>
    <m/>
    <m/>
    <m/>
    <m/>
    <m/>
    <m/>
    <m/>
    <n v="14172.22"/>
    <n v="468.5"/>
    <m/>
    <m/>
    <m/>
    <m/>
    <m/>
    <m/>
    <x v="0"/>
    <x v="0"/>
    <m/>
  </r>
  <r>
    <s v=""/>
    <s v=" EJ_0401_8330"/>
    <s v="Bunch Length Monitors - Construction - Test and Final Acceptance"/>
    <s v="6.03.04.01.04.03"/>
    <x v="0"/>
    <d v="2027-10-14T00:00:00"/>
    <d v="2027-10-27T00:00:00"/>
    <s v="mahmed"/>
    <s v="gassner"/>
    <n v="15136.2"/>
    <s v="CON"/>
    <s v="C"/>
    <s v="Labor"/>
    <s v="TEC"/>
    <m/>
    <s v="BNL"/>
    <s v="Const"/>
    <s v="INS"/>
    <x v="8"/>
    <s v="S.P044"/>
    <s v="APP00159"/>
    <m/>
    <m/>
    <m/>
    <m/>
    <m/>
    <m/>
    <m/>
    <m/>
    <m/>
    <m/>
    <n v="15136.2"/>
    <m/>
    <m/>
    <m/>
    <m/>
    <m/>
    <m/>
    <x v="0"/>
    <x v="0"/>
    <m/>
  </r>
  <r>
    <s v=""/>
    <s v=" E03_00050"/>
    <s v="Emittance Slit - Vendor Support by BNL"/>
    <s v="6.03.04.01.04.03"/>
    <x v="0"/>
    <d v="2025-12-10T00:00:00"/>
    <d v="2026-12-09T00:00:00"/>
    <s v="mahmed"/>
    <s v="gassner"/>
    <n v="14220.8"/>
    <s v="CON"/>
    <s v="C"/>
    <s v="Labor"/>
    <s v="TEC"/>
    <m/>
    <s v="BNL"/>
    <s v="Const"/>
    <s v="INS"/>
    <x v="9"/>
    <s v="P.S267"/>
    <m/>
    <m/>
    <m/>
    <m/>
    <m/>
    <m/>
    <m/>
    <m/>
    <m/>
    <n v="11604.17"/>
    <n v="2616.63"/>
    <m/>
    <m/>
    <m/>
    <m/>
    <m/>
    <m/>
    <m/>
    <x v="0"/>
    <x v="0"/>
    <m/>
  </r>
  <r>
    <s v=""/>
    <s v=" E03_00070"/>
    <s v="Emittance Slit - Test and Final Acceptance"/>
    <s v="6.03.04.01.04.03"/>
    <x v="0"/>
    <d v="2026-12-10T00:00:00"/>
    <d v="2026-12-23T00:00:00"/>
    <s v="mahmed"/>
    <s v="gassner"/>
    <n v="14624.35"/>
    <s v="CON"/>
    <s v="C"/>
    <s v="Labor"/>
    <s v="TEC"/>
    <m/>
    <s v="BNL"/>
    <s v="Const"/>
    <s v="INS"/>
    <x v="8"/>
    <s v="P.S267"/>
    <m/>
    <m/>
    <m/>
    <m/>
    <m/>
    <m/>
    <m/>
    <m/>
    <m/>
    <m/>
    <n v="14624.35"/>
    <m/>
    <m/>
    <m/>
    <m/>
    <m/>
    <m/>
    <m/>
    <x v="0"/>
    <x v="0"/>
    <m/>
  </r>
  <r>
    <s v=""/>
    <s v=" EJ_0205_9390"/>
    <s v="400 Mev Profile &amp; Emit Monitors - System Global - Vendor Support by BNL"/>
    <s v="6.03.04.01.04.03"/>
    <x v="0"/>
    <d v="2025-12-10T00:00:00"/>
    <d v="2026-05-04T00:00:00"/>
    <s v="mahmed"/>
    <s v="gassner"/>
    <n v="14129.8"/>
    <s v="CON"/>
    <s v="C"/>
    <s v="Labor"/>
    <s v="TEC"/>
    <m/>
    <s v="BNL"/>
    <s v="Const"/>
    <s v="INS"/>
    <x v="9"/>
    <s v="P.S082"/>
    <m/>
    <m/>
    <m/>
    <m/>
    <m/>
    <m/>
    <m/>
    <m/>
    <m/>
    <n v="14129.8"/>
    <m/>
    <m/>
    <m/>
    <m/>
    <m/>
    <m/>
    <m/>
    <m/>
    <x v="0"/>
    <x v="0"/>
    <m/>
  </r>
  <r>
    <s v=""/>
    <s v=" EJ_0205_9410"/>
    <s v="400 Mev Profile &amp; Emit Monitors - System Global - Test and Final Acceptance"/>
    <s v="6.03.04.01.04.03"/>
    <x v="0"/>
    <d v="2026-12-10T00:00:00"/>
    <d v="2026-12-23T00:00:00"/>
    <s v="mahmed"/>
    <s v="gassner"/>
    <n v="14624.35"/>
    <s v="CON"/>
    <s v="C"/>
    <s v="Labor"/>
    <s v="TEC"/>
    <m/>
    <s v="BNL"/>
    <s v="Const"/>
    <s v="INS"/>
    <x v="8"/>
    <s v="P.S082"/>
    <m/>
    <m/>
    <m/>
    <m/>
    <m/>
    <m/>
    <m/>
    <m/>
    <m/>
    <m/>
    <n v="14624.35"/>
    <m/>
    <m/>
    <m/>
    <m/>
    <m/>
    <m/>
    <m/>
    <x v="0"/>
    <x v="0"/>
    <m/>
  </r>
  <r>
    <s v=""/>
    <s v=" EJ_0205_9460"/>
    <s v="Profile Monitors - Vendor Support by BNL"/>
    <s v="6.03.04.01.04.03"/>
    <x v="0"/>
    <d v="2025-12-10T00:00:00"/>
    <d v="2026-05-04T00:00:00"/>
    <s v="mahmed"/>
    <s v="gassner"/>
    <n v="14129.8"/>
    <s v="CON"/>
    <s v="C"/>
    <s v="Labor"/>
    <s v="TEC"/>
    <m/>
    <s v="BNL"/>
    <s v="Const"/>
    <s v="INS"/>
    <x v="9"/>
    <s v="P.S083"/>
    <m/>
    <m/>
    <m/>
    <m/>
    <m/>
    <m/>
    <m/>
    <m/>
    <m/>
    <n v="14129.8"/>
    <m/>
    <m/>
    <m/>
    <m/>
    <m/>
    <m/>
    <m/>
    <m/>
    <x v="0"/>
    <x v="0"/>
    <m/>
  </r>
  <r>
    <s v=""/>
    <s v=" EJ_0205_9480"/>
    <s v="Profile Monitors - Test and Final Acceptance"/>
    <s v="6.03.04.01.04.03"/>
    <x v="0"/>
    <d v="2026-12-10T00:00:00"/>
    <d v="2026-12-23T00:00:00"/>
    <s v="mahmed"/>
    <s v="gassner"/>
    <n v="14624.35"/>
    <s v="CON"/>
    <s v="C"/>
    <s v="Labor"/>
    <s v="TEC"/>
    <m/>
    <s v="BNL"/>
    <s v="Const"/>
    <s v="INS"/>
    <x v="8"/>
    <s v="P.S083"/>
    <m/>
    <m/>
    <m/>
    <m/>
    <m/>
    <m/>
    <m/>
    <m/>
    <m/>
    <m/>
    <n v="14624.35"/>
    <m/>
    <m/>
    <m/>
    <m/>
    <m/>
    <m/>
    <m/>
    <x v="0"/>
    <x v="0"/>
    <m/>
  </r>
  <r>
    <s v=""/>
    <s v=" E03_00130"/>
    <s v="Wire Scanner -Test and Final Acceptance"/>
    <s v="6.03.04.01.04.03"/>
    <x v="0"/>
    <d v="2026-09-25T00:00:00"/>
    <d v="2026-10-08T00:00:00"/>
    <s v="mahmed"/>
    <s v="gassner"/>
    <n v="14426.53"/>
    <s v="CON"/>
    <s v="C"/>
    <s v="Labor"/>
    <s v="TEC"/>
    <m/>
    <s v="BNL"/>
    <s v="Const"/>
    <s v="INS"/>
    <x v="8"/>
    <s v="P.S085"/>
    <m/>
    <m/>
    <m/>
    <m/>
    <m/>
    <m/>
    <m/>
    <m/>
    <m/>
    <n v="5770.61"/>
    <n v="8655.92"/>
    <m/>
    <m/>
    <m/>
    <m/>
    <m/>
    <m/>
    <m/>
    <x v="0"/>
    <x v="0"/>
    <m/>
  </r>
  <r>
    <s v=""/>
    <s v=" E03_00090"/>
    <s v="Wire Scanner - Vendor Support by BNL"/>
    <s v="6.03.04.01.04.03"/>
    <x v="0"/>
    <d v="2025-12-10T00:00:00"/>
    <d v="2026-09-24T00:00:00"/>
    <s v="mahmed"/>
    <s v="gassner"/>
    <n v="14129.8"/>
    <s v="CON"/>
    <s v="C"/>
    <s v="Labor"/>
    <s v="TEC"/>
    <m/>
    <s v="BNL"/>
    <s v="Const"/>
    <s v="INS"/>
    <x v="9"/>
    <s v="P.S085"/>
    <m/>
    <m/>
    <m/>
    <m/>
    <m/>
    <m/>
    <m/>
    <m/>
    <m/>
    <n v="14129.8"/>
    <m/>
    <m/>
    <m/>
    <m/>
    <m/>
    <m/>
    <m/>
    <m/>
    <x v="0"/>
    <x v="0"/>
    <m/>
  </r>
  <r>
    <s v=""/>
    <s v=" E03_00160"/>
    <s v="Beam Loss Monitors - Vendor Support by BNL"/>
    <s v="6.03.04.01.04.04"/>
    <x v="0"/>
    <d v="2026-09-15T00:00:00"/>
    <d v="2027-09-14T00:00:00"/>
    <s v="mahmed"/>
    <s v="gassner"/>
    <n v="14600.61"/>
    <s v="CON"/>
    <s v="C"/>
    <s v="Labor"/>
    <s v="TEC"/>
    <m/>
    <s v="BNL"/>
    <s v="Const"/>
    <s v="INS"/>
    <x v="9"/>
    <s v="P.S268"/>
    <m/>
    <m/>
    <m/>
    <m/>
    <m/>
    <m/>
    <m/>
    <m/>
    <m/>
    <n v="700.83"/>
    <n v="13899.78"/>
    <m/>
    <m/>
    <m/>
    <m/>
    <m/>
    <m/>
    <m/>
    <x v="0"/>
    <x v="0"/>
    <m/>
  </r>
  <r>
    <s v=""/>
    <s v=" E1006_10460"/>
    <s v="Electron Endcap HCal - Mechanical Design"/>
    <s v="6.10.06.01"/>
    <x v="0"/>
    <d v="2023-05-01T00:00:00"/>
    <d v="2023-11-17T00:00:00"/>
    <s v="tlewis"/>
    <s v="ayk"/>
    <n v="154192.97"/>
    <m/>
    <s v="C"/>
    <s v="Labor"/>
    <s v="TEC"/>
    <m/>
    <s v="BNL"/>
    <s v="PED"/>
    <s v="DET"/>
    <x v="6"/>
    <s v="P.S310"/>
    <m/>
    <m/>
    <m/>
    <m/>
    <m/>
    <m/>
    <n v="117847.49"/>
    <n v="36345.49"/>
    <m/>
    <m/>
    <m/>
    <m/>
    <m/>
    <m/>
    <m/>
    <m/>
    <m/>
    <m/>
    <x v="0"/>
    <x v="0"/>
    <m/>
  </r>
  <r>
    <s v=""/>
    <s v=" E1006_10461"/>
    <s v="Electron Endcap HCal - Reviews"/>
    <s v="6.10.06.01"/>
    <x v="0"/>
    <d v="2023-11-20T00:00:00"/>
    <d v="2024-08-16T00:00:00"/>
    <s v="tlewis"/>
    <s v="ayk"/>
    <n v="14997.06"/>
    <m/>
    <s v="C"/>
    <s v="Labor"/>
    <s v="TEC"/>
    <m/>
    <s v="BNL"/>
    <s v="PED"/>
    <s v="DET"/>
    <x v="6"/>
    <m/>
    <m/>
    <m/>
    <m/>
    <m/>
    <m/>
    <m/>
    <m/>
    <n v="14997.06"/>
    <m/>
    <m/>
    <m/>
    <m/>
    <m/>
    <m/>
    <m/>
    <m/>
    <m/>
    <m/>
    <x v="0"/>
    <x v="0"/>
    <m/>
  </r>
  <r>
    <s v=""/>
    <s v=" E1006_43380"/>
    <s v="Electron Endcap HCal - nHcal initial comissioning"/>
    <s v="6.10.06.01"/>
    <x v="3"/>
    <d v="2028-05-22T00:00:00"/>
    <d v="2028-11-30T00:00:00"/>
    <s v="tlewis"/>
    <s v="ayk"/>
    <n v="7648.37"/>
    <m/>
    <s v="C"/>
    <s v="Labor"/>
    <s v="TEC"/>
    <m/>
    <s v="BNL"/>
    <s v="Const"/>
    <s v="DET"/>
    <x v="5"/>
    <m/>
    <m/>
    <m/>
    <m/>
    <m/>
    <m/>
    <m/>
    <m/>
    <m/>
    <m/>
    <m/>
    <m/>
    <n v="5330.68"/>
    <n v="2317.69"/>
    <m/>
    <m/>
    <m/>
    <m/>
    <m/>
    <x v="0"/>
    <x v="0"/>
    <m/>
  </r>
  <r>
    <s v=""/>
    <s v=" E1006_43380"/>
    <s v="Electron Endcap HCal - nHcal initial comissioning"/>
    <s v="6.10.06.01"/>
    <x v="3"/>
    <d v="2028-05-22T00:00:00"/>
    <d v="2028-11-30T00:00:00"/>
    <s v="tlewis"/>
    <s v="ayk"/>
    <n v="411.45"/>
    <m/>
    <s v="C"/>
    <s v="Labor"/>
    <s v="TEC"/>
    <m/>
    <s v="BNL"/>
    <s v="Const"/>
    <s v="DET"/>
    <x v="5"/>
    <m/>
    <m/>
    <m/>
    <m/>
    <m/>
    <m/>
    <m/>
    <m/>
    <m/>
    <m/>
    <m/>
    <m/>
    <n v="286.77"/>
    <n v="124.68"/>
    <m/>
    <m/>
    <m/>
    <m/>
    <m/>
    <x v="0"/>
    <x v="0"/>
    <m/>
  </r>
  <r>
    <s v=""/>
    <s v=" EJ_0201_2000"/>
    <s v="RCS Quad - Preliminary Design"/>
    <s v="6.03.02.01.01"/>
    <x v="1"/>
    <d v="2022-10-03T00:00:00"/>
    <d v="2023-09-08T00:00:00"/>
    <s v="jtolle"/>
    <s v="hwitte"/>
    <n v="83722.320000000007"/>
    <s v="EDIA"/>
    <s v="C"/>
    <s v="Nonlabor"/>
    <s v="TEC"/>
    <m/>
    <s v="BNL"/>
    <s v="PED"/>
    <s v="NC_MAG"/>
    <x v="6"/>
    <s v="D.APP42"/>
    <m/>
    <m/>
    <m/>
    <m/>
    <m/>
    <m/>
    <n v="83722.320000000007"/>
    <m/>
    <m/>
    <m/>
    <m/>
    <m/>
    <m/>
    <m/>
    <m/>
    <m/>
    <m/>
    <m/>
    <x v="0"/>
    <x v="0"/>
    <m/>
  </r>
  <r>
    <s v=""/>
    <s v=" SR_0601_2012"/>
    <s v="ESR BPM Pick-up -Button &amp; Housing Materials - Vendor Support by BNL"/>
    <s v="6.04.06.01"/>
    <x v="0"/>
    <d v="2026-04-06T00:00:00"/>
    <d v="2026-09-11T00:00:00"/>
    <s v="mahmed"/>
    <s v="gassner"/>
    <n v="28259.61"/>
    <s v="CON"/>
    <s v="C"/>
    <s v="Labor"/>
    <s v="TEC"/>
    <m/>
    <s v="BNL"/>
    <s v="Const"/>
    <s v="INS"/>
    <x v="9"/>
    <s v="S.P133"/>
    <m/>
    <m/>
    <m/>
    <m/>
    <m/>
    <m/>
    <m/>
    <m/>
    <m/>
    <n v="28259.61"/>
    <m/>
    <m/>
    <m/>
    <m/>
    <m/>
    <m/>
    <m/>
    <m/>
    <x v="0"/>
    <x v="0"/>
    <m/>
  </r>
  <r>
    <s v=""/>
    <s v=" RD_0306_5880"/>
    <s v="D8 - Cryo Vacuum Test System/ Chamber - Design"/>
    <s v="6.02.03.04"/>
    <x v="0"/>
    <d v="2023-01-03T00:00:00"/>
    <d v="2023-03-20T00:00:00"/>
    <s v="rnavarrol"/>
    <s v="chetzel"/>
    <n v="19116.41"/>
    <s v="EDIA"/>
    <s v="C"/>
    <s v="Labor"/>
    <s v="OPC"/>
    <m/>
    <s v="BNL"/>
    <s v="R&amp;D"/>
    <s v="VAC"/>
    <x v="3"/>
    <m/>
    <m/>
    <m/>
    <m/>
    <m/>
    <m/>
    <m/>
    <n v="19116.41"/>
    <m/>
    <m/>
    <m/>
    <m/>
    <m/>
    <m/>
    <m/>
    <m/>
    <m/>
    <m/>
    <m/>
    <x v="0"/>
    <x v="0"/>
    <m/>
  </r>
  <r>
    <s v=""/>
    <s v=" RD_0306_5893"/>
    <s v="D8 - Cryo Vacuum Test System/ Chamber - Fabrication - UHV Test chamber &amp; Sample Mount"/>
    <s v="6.02.03.04"/>
    <x v="0"/>
    <d v="2023-09-13T00:00:00"/>
    <d v="2024-06-03T00:00:00"/>
    <s v="rnavarrol"/>
    <s v="chetzel"/>
    <n v="21377.21"/>
    <s v="EDIA"/>
    <s v="C"/>
    <s v="Nonlabor"/>
    <s v="OPC"/>
    <m/>
    <s v="BNL"/>
    <s v="R&amp;D"/>
    <s v="VAC"/>
    <x v="3"/>
    <s v="B"/>
    <m/>
    <m/>
    <m/>
    <m/>
    <m/>
    <m/>
    <n v="1543.91"/>
    <n v="19833.3"/>
    <m/>
    <m/>
    <m/>
    <m/>
    <m/>
    <m/>
    <m/>
    <m/>
    <m/>
    <m/>
    <x v="0"/>
    <x v="0"/>
    <m/>
  </r>
  <r>
    <s v=""/>
    <s v=" RD_0306_5880"/>
    <s v="D8 - Cryo Vacuum Test System/ Chamber - Design"/>
    <s v="6.02.03.04"/>
    <x v="0"/>
    <d v="2023-01-03T00:00:00"/>
    <d v="2023-03-20T00:00:00"/>
    <s v="rnavarrol"/>
    <s v="chetzel"/>
    <n v="39122.76"/>
    <s v="EDIA"/>
    <s v="C"/>
    <s v="Labor"/>
    <s v="OPC"/>
    <m/>
    <s v="BNL"/>
    <s v="R&amp;D"/>
    <s v="VAC"/>
    <x v="3"/>
    <m/>
    <m/>
    <m/>
    <m/>
    <m/>
    <m/>
    <m/>
    <n v="39122.76"/>
    <m/>
    <m/>
    <m/>
    <m/>
    <m/>
    <m/>
    <m/>
    <m/>
    <m/>
    <m/>
    <m/>
    <x v="0"/>
    <x v="0"/>
    <m/>
  </r>
  <r>
    <s v=""/>
    <s v=" RD_0306_5881"/>
    <s v="D8 - Cryo Vacuum Test System/ Chamber - Design Review &amp; Approval"/>
    <s v="6.02.03.04"/>
    <x v="0"/>
    <d v="2023-03-21T00:00:00"/>
    <d v="2023-04-03T00:00:00"/>
    <s v="rnavarrol"/>
    <s v="chetzel"/>
    <n v="2548.85"/>
    <s v="EDIA"/>
    <s v="C"/>
    <s v="Labor"/>
    <s v="OPC"/>
    <m/>
    <s v="BNL"/>
    <s v="R&amp;D"/>
    <s v="VAC"/>
    <x v="3"/>
    <m/>
    <m/>
    <m/>
    <m/>
    <m/>
    <m/>
    <m/>
    <n v="2548.85"/>
    <m/>
    <m/>
    <m/>
    <m/>
    <m/>
    <m/>
    <m/>
    <m/>
    <m/>
    <m/>
    <m/>
    <x v="0"/>
    <x v="0"/>
    <m/>
  </r>
  <r>
    <s v=""/>
    <s v=" RD_0306_5881"/>
    <s v="D8 - Cryo Vacuum Test System/ Chamber - Design Review &amp; Approval"/>
    <s v="6.02.03.04"/>
    <x v="0"/>
    <d v="2023-03-21T00:00:00"/>
    <d v="2023-04-03T00:00:00"/>
    <s v="rnavarrol"/>
    <s v="chetzel"/>
    <n v="4829.97"/>
    <s v="EDIA"/>
    <s v="C"/>
    <s v="Labor"/>
    <s v="OPC"/>
    <m/>
    <s v="BNL"/>
    <s v="R&amp;D"/>
    <s v="VAC"/>
    <x v="3"/>
    <m/>
    <m/>
    <m/>
    <m/>
    <m/>
    <m/>
    <m/>
    <n v="4829.97"/>
    <m/>
    <m/>
    <m/>
    <m/>
    <m/>
    <m/>
    <m/>
    <m/>
    <m/>
    <m/>
    <m/>
    <x v="0"/>
    <x v="0"/>
    <m/>
  </r>
  <r>
    <s v=""/>
    <s v=" RD_0306_5970"/>
    <s v="D8 - Cryo Vacuum Test System/ Chamber - Fabrication - LHe 2-stage 4K Cold Head, Compressor"/>
    <s v="6.02.03.04"/>
    <x v="0"/>
    <d v="2023-09-13T00:00:00"/>
    <d v="2024-06-03T00:00:00"/>
    <s v="rnavarrol"/>
    <s v="chetzel"/>
    <n v="40616.699999999997"/>
    <s v="EDIA"/>
    <s v="C"/>
    <s v="Nonlabor"/>
    <s v="OPC"/>
    <m/>
    <s v="BNL"/>
    <s v="R&amp;D"/>
    <s v="VAC"/>
    <x v="3"/>
    <s v="P.S023"/>
    <m/>
    <m/>
    <m/>
    <m/>
    <m/>
    <m/>
    <n v="2933.43"/>
    <n v="37683.269999999997"/>
    <m/>
    <m/>
    <m/>
    <m/>
    <m/>
    <m/>
    <m/>
    <m/>
    <m/>
    <m/>
    <x v="0"/>
    <x v="0"/>
    <m/>
  </r>
  <r>
    <s v=""/>
    <s v=" RD_0306_5980"/>
    <s v="D8 - Cryo Vacuum Test System/ Chamber - Fabrication - UHV vacuum system (Turbo/valves/ion pump/gauging, RGA) bakeable"/>
    <s v="6.02.03.04"/>
    <x v="0"/>
    <d v="2023-09-13T00:00:00"/>
    <d v="2024-06-03T00:00:00"/>
    <s v="rnavarrol"/>
    <s v="chetzel"/>
    <n v="26721.52"/>
    <s v="EDIA"/>
    <s v="C"/>
    <s v="Nonlabor"/>
    <s v="OPC"/>
    <m/>
    <s v="BNL"/>
    <s v="R&amp;D"/>
    <s v="VAC"/>
    <x v="3"/>
    <s v="B"/>
    <m/>
    <m/>
    <m/>
    <m/>
    <m/>
    <m/>
    <n v="1929.89"/>
    <n v="24791.63"/>
    <m/>
    <m/>
    <m/>
    <m/>
    <m/>
    <m/>
    <m/>
    <m/>
    <m/>
    <m/>
    <x v="0"/>
    <x v="0"/>
    <m/>
  </r>
  <r>
    <s v=""/>
    <s v=" RD_0306_5990"/>
    <s v="D8 - Cryo Vacuum Test System/ Chamber - Fabrication - Test chamber thermal instrumentation, feedthroughs"/>
    <s v="6.02.03.04"/>
    <x v="0"/>
    <d v="2023-09-13T00:00:00"/>
    <d v="2024-06-03T00:00:00"/>
    <s v="rnavarrol"/>
    <s v="chetzel"/>
    <n v="2137.7199999999998"/>
    <s v="EDIA"/>
    <s v="C"/>
    <s v="Nonlabor"/>
    <s v="OPC"/>
    <m/>
    <s v="BNL"/>
    <s v="R&amp;D"/>
    <s v="VAC"/>
    <x v="3"/>
    <s v="B"/>
    <m/>
    <m/>
    <m/>
    <m/>
    <m/>
    <m/>
    <n v="154.38999999999999"/>
    <n v="1983.33"/>
    <m/>
    <m/>
    <m/>
    <m/>
    <m/>
    <m/>
    <m/>
    <m/>
    <m/>
    <m/>
    <x v="0"/>
    <x v="0"/>
    <m/>
  </r>
  <r>
    <s v=""/>
    <s v=" RD_0306_6000"/>
    <s v="D8 - Cryo Vacuum Test System/ Chamber - Fabrication - Gas Delivery System with Mass Flow Control/Leak Valve"/>
    <s v="6.02.03.04"/>
    <x v="0"/>
    <d v="2023-09-13T00:00:00"/>
    <d v="2024-06-03T00:00:00"/>
    <s v="rnavarrol"/>
    <s v="chetzel"/>
    <n v="16032.91"/>
    <s v="EDIA"/>
    <s v="C"/>
    <s v="Nonlabor"/>
    <s v="OPC"/>
    <m/>
    <s v="BNL"/>
    <s v="R&amp;D"/>
    <s v="VAC"/>
    <x v="3"/>
    <s v="B"/>
    <m/>
    <m/>
    <m/>
    <m/>
    <m/>
    <m/>
    <n v="1157.93"/>
    <n v="14874.98"/>
    <m/>
    <m/>
    <m/>
    <m/>
    <m/>
    <m/>
    <m/>
    <m/>
    <m/>
    <m/>
    <x v="0"/>
    <x v="0"/>
    <m/>
  </r>
  <r>
    <s v=""/>
    <s v=" RD_0306_6010"/>
    <s v="D8 - Cryo Vacuum Test System/ Chamber - Fabrication - EM Equipped Mass Specrometer"/>
    <s v="6.02.03.04"/>
    <x v="0"/>
    <d v="2023-09-13T00:00:00"/>
    <d v="2024-06-03T00:00:00"/>
    <s v="rnavarrol"/>
    <s v="chetzel"/>
    <n v="16032.91"/>
    <s v="EDIA"/>
    <s v="C"/>
    <s v="Nonlabor"/>
    <s v="OPC"/>
    <m/>
    <s v="BNL"/>
    <s v="R&amp;D"/>
    <s v="VAC"/>
    <x v="3"/>
    <s v="B"/>
    <m/>
    <m/>
    <m/>
    <m/>
    <m/>
    <m/>
    <n v="1157.93"/>
    <n v="14874.98"/>
    <m/>
    <m/>
    <m/>
    <m/>
    <m/>
    <m/>
    <m/>
    <m/>
    <m/>
    <m/>
    <x v="0"/>
    <x v="0"/>
    <m/>
  </r>
  <r>
    <s v=""/>
    <s v=" RD_0306_6020"/>
    <s v="D8 - Cryo Vacuum Test System/ Chamber - Fabrication - Rack for electronics"/>
    <s v="6.02.03.04"/>
    <x v="0"/>
    <d v="2023-09-13T00:00:00"/>
    <d v="2024-06-03T00:00:00"/>
    <s v="rnavarrol"/>
    <s v="chetzel"/>
    <n v="1068.8599999999999"/>
    <s v="EDIA"/>
    <s v="C"/>
    <s v="Nonlabor"/>
    <s v="OPC"/>
    <m/>
    <s v="BNL"/>
    <s v="R&amp;D"/>
    <s v="VAC"/>
    <x v="3"/>
    <s v="B"/>
    <m/>
    <m/>
    <m/>
    <m/>
    <m/>
    <m/>
    <n v="77.2"/>
    <n v="991.67"/>
    <m/>
    <m/>
    <m/>
    <m/>
    <m/>
    <m/>
    <m/>
    <m/>
    <m/>
    <m/>
    <x v="0"/>
    <x v="0"/>
    <m/>
  </r>
  <r>
    <s v=""/>
    <s v=" RD_0306_6021"/>
    <s v="D8 - Cryo Vacuum Test System/ Chamber - Fabrication - UHP Gases for testing (H2 safety)"/>
    <s v="6.02.03.04"/>
    <x v="0"/>
    <d v="2023-09-13T00:00:00"/>
    <d v="2024-06-03T00:00:00"/>
    <s v="rnavarrol"/>
    <s v="chetzel"/>
    <n v="1068.8599999999999"/>
    <s v="EDIA"/>
    <s v="C"/>
    <s v="Nonlabor"/>
    <s v="OPC"/>
    <m/>
    <s v="BNL"/>
    <s v="R&amp;D"/>
    <s v="VAC"/>
    <x v="3"/>
    <s v="B"/>
    <m/>
    <m/>
    <m/>
    <m/>
    <m/>
    <m/>
    <n v="77.2"/>
    <n v="991.67"/>
    <m/>
    <m/>
    <m/>
    <m/>
    <m/>
    <m/>
    <m/>
    <m/>
    <m/>
    <m/>
    <x v="0"/>
    <x v="0"/>
    <m/>
  </r>
  <r>
    <s v=""/>
    <s v=" RD_0306_6023"/>
    <s v="D8 - Cryo Vacuum Test System/ Chamber - BNL Vendor Support"/>
    <s v="6.02.03.04"/>
    <x v="0"/>
    <d v="2023-09-13T00:00:00"/>
    <d v="2024-06-03T00:00:00"/>
    <s v="rnavarrol"/>
    <s v="chetzel"/>
    <n v="13158.11"/>
    <s v="EDIA"/>
    <s v="C"/>
    <s v="Labor"/>
    <s v="OPC"/>
    <m/>
    <s v="BNL"/>
    <s v="R&amp;D"/>
    <s v="VAC"/>
    <x v="3"/>
    <s v="P.S023"/>
    <m/>
    <m/>
    <m/>
    <m/>
    <m/>
    <m/>
    <n v="950.31"/>
    <n v="12207.8"/>
    <m/>
    <m/>
    <m/>
    <m/>
    <m/>
    <m/>
    <m/>
    <m/>
    <m/>
    <m/>
    <x v="0"/>
    <x v="0"/>
    <m/>
  </r>
  <r>
    <s v=""/>
    <s v=" RD_0306_6023"/>
    <s v="D8 - Cryo Vacuum Test System/ Chamber - BNL Vendor Support"/>
    <s v="6.02.03.04"/>
    <x v="0"/>
    <d v="2023-09-13T00:00:00"/>
    <d v="2024-06-03T00:00:00"/>
    <s v="rnavarrol"/>
    <s v="chetzel"/>
    <n v="4986.8100000000004"/>
    <s v="EDIA"/>
    <s v="C"/>
    <s v="Labor"/>
    <s v="OPC"/>
    <m/>
    <s v="BNL"/>
    <s v="R&amp;D"/>
    <s v="VAC"/>
    <x v="3"/>
    <s v="P.S023"/>
    <m/>
    <m/>
    <m/>
    <m/>
    <m/>
    <m/>
    <n v="360.16"/>
    <n v="4626.6499999999996"/>
    <m/>
    <m/>
    <m/>
    <m/>
    <m/>
    <m/>
    <m/>
    <m/>
    <m/>
    <m/>
    <x v="0"/>
    <x v="0"/>
    <m/>
  </r>
  <r>
    <s v=""/>
    <s v=" RD_0306_6070"/>
    <s v="D8 - Cryo Vacuum Test System/ Chamber - Assemble Chamber Test System"/>
    <s v="6.02.03.04"/>
    <x v="0"/>
    <d v="2024-06-04T00:00:00"/>
    <d v="2024-07-30T00:00:00"/>
    <s v="rnavarrol"/>
    <s v="chetzel"/>
    <n v="13190.32"/>
    <s v="EDIA"/>
    <s v="C"/>
    <s v="Labor"/>
    <s v="OPC"/>
    <m/>
    <s v="BNL"/>
    <s v="R&amp;D"/>
    <s v="VAC"/>
    <x v="3"/>
    <s v="P.S023"/>
    <m/>
    <m/>
    <m/>
    <m/>
    <m/>
    <m/>
    <m/>
    <n v="13190.32"/>
    <m/>
    <m/>
    <m/>
    <m/>
    <m/>
    <m/>
    <m/>
    <m/>
    <m/>
    <m/>
    <x v="0"/>
    <x v="0"/>
    <m/>
  </r>
  <r>
    <s v=""/>
    <s v=" RD_0306_6070"/>
    <s v="D8 - Cryo Vacuum Test System/ Chamber - Assemble Chamber Test System"/>
    <s v="6.02.03.04"/>
    <x v="0"/>
    <d v="2024-06-04T00:00:00"/>
    <d v="2024-07-30T00:00:00"/>
    <s v="rnavarrol"/>
    <s v="chetzel"/>
    <n v="6523.85"/>
    <s v="EDIA"/>
    <s v="C"/>
    <s v="Labor"/>
    <s v="OPC"/>
    <m/>
    <s v="BNL"/>
    <s v="R&amp;D"/>
    <s v="VAC"/>
    <x v="3"/>
    <s v="P.S023"/>
    <m/>
    <m/>
    <m/>
    <m/>
    <m/>
    <m/>
    <m/>
    <n v="6523.85"/>
    <m/>
    <m/>
    <m/>
    <m/>
    <m/>
    <m/>
    <m/>
    <m/>
    <m/>
    <m/>
    <x v="0"/>
    <x v="0"/>
    <m/>
  </r>
  <r>
    <s v=""/>
    <s v=" RD_0306_6070"/>
    <s v="D8 - Cryo Vacuum Test System/ Chamber - Assemble Chamber Test System"/>
    <s v="6.02.03.04"/>
    <x v="0"/>
    <d v="2024-06-04T00:00:00"/>
    <d v="2024-07-30T00:00:00"/>
    <s v="rnavarrol"/>
    <s v="chetzel"/>
    <n v="26095.42"/>
    <s v="EDIA"/>
    <s v="C"/>
    <s v="Labor"/>
    <s v="OPC"/>
    <m/>
    <s v="BNL"/>
    <s v="R&amp;D"/>
    <s v="VAC"/>
    <x v="3"/>
    <s v="P.S023"/>
    <m/>
    <m/>
    <m/>
    <m/>
    <m/>
    <m/>
    <m/>
    <n v="26095.42"/>
    <m/>
    <m/>
    <m/>
    <m/>
    <m/>
    <m/>
    <m/>
    <m/>
    <m/>
    <m/>
    <x v="0"/>
    <x v="0"/>
    <m/>
  </r>
  <r>
    <s v=""/>
    <s v=" RD_0306_6080"/>
    <s v="D8 - Cryo Vacuum Test System/ Chamber - Pump down, leak check, Cooldown, Gas Calibration"/>
    <s v="6.02.03.04"/>
    <x v="0"/>
    <d v="2024-07-31T00:00:00"/>
    <d v="2024-08-27T00:00:00"/>
    <s v="rnavarrol"/>
    <s v="chetzel"/>
    <n v="3297.58"/>
    <s v="EDIA"/>
    <s v="C"/>
    <s v="Labor"/>
    <s v="OPC"/>
    <m/>
    <s v="BNL"/>
    <s v="R&amp;D"/>
    <s v="VAC"/>
    <x v="3"/>
    <s v="P.S023"/>
    <m/>
    <m/>
    <m/>
    <m/>
    <m/>
    <m/>
    <m/>
    <n v="3297.58"/>
    <m/>
    <m/>
    <m/>
    <m/>
    <m/>
    <m/>
    <m/>
    <m/>
    <m/>
    <m/>
    <x v="0"/>
    <x v="0"/>
    <m/>
  </r>
  <r>
    <s v=""/>
    <s v=" RD_0306_6080"/>
    <s v="D8 - Cryo Vacuum Test System/ Chamber - Pump down, leak check, Cooldown, Gas Calibration"/>
    <s v="6.02.03.04"/>
    <x v="0"/>
    <d v="2024-07-31T00:00:00"/>
    <d v="2024-08-27T00:00:00"/>
    <s v="rnavarrol"/>
    <s v="chetzel"/>
    <n v="13047.71"/>
    <s v="EDIA"/>
    <s v="C"/>
    <s v="Labor"/>
    <s v="OPC"/>
    <m/>
    <s v="BNL"/>
    <s v="R&amp;D"/>
    <s v="VAC"/>
    <x v="3"/>
    <s v="P.S023"/>
    <m/>
    <m/>
    <m/>
    <m/>
    <m/>
    <m/>
    <m/>
    <n v="13047.71"/>
    <m/>
    <m/>
    <m/>
    <m/>
    <m/>
    <m/>
    <m/>
    <m/>
    <m/>
    <m/>
    <x v="0"/>
    <x v="0"/>
    <m/>
  </r>
  <r>
    <s v=""/>
    <s v=" SR_0601_1810"/>
    <s v="BPM System - Signal cables, rack hardware, system connectors - Vendor Support by BNL"/>
    <s v="6.04.06.01"/>
    <x v="0"/>
    <d v="2026-09-15T00:00:00"/>
    <d v="2027-09-14T00:00:00"/>
    <s v="mahmed"/>
    <s v="gassner"/>
    <n v="14600.61"/>
    <s v="CON"/>
    <s v="C"/>
    <s v="Labor"/>
    <s v="TEC"/>
    <m/>
    <s v="BNL"/>
    <s v="Const"/>
    <s v="INS"/>
    <x v="9"/>
    <s v="S.P134"/>
    <s v="APP00179"/>
    <m/>
    <m/>
    <m/>
    <m/>
    <m/>
    <m/>
    <m/>
    <m/>
    <n v="700.83"/>
    <n v="13899.78"/>
    <m/>
    <m/>
    <m/>
    <m/>
    <m/>
    <m/>
    <m/>
    <x v="0"/>
    <x v="0"/>
    <m/>
  </r>
  <r>
    <s v=""/>
    <s v=" SR_0601_1830"/>
    <s v="BPM System - Signal cables, rack hardware, system connectors - Test and Final Acceptance"/>
    <s v="6.04.06.01"/>
    <x v="0"/>
    <d v="2027-09-15T00:00:00"/>
    <d v="2027-09-28T00:00:00"/>
    <s v="mahmed"/>
    <s v="gassner"/>
    <n v="14624.35"/>
    <s v="CON"/>
    <s v="C"/>
    <s v="Labor"/>
    <s v="TEC"/>
    <m/>
    <s v="BNL"/>
    <s v="Const"/>
    <s v="INS"/>
    <x v="8"/>
    <s v="S.P134"/>
    <s v="APP00179"/>
    <m/>
    <m/>
    <m/>
    <m/>
    <m/>
    <m/>
    <m/>
    <m/>
    <m/>
    <n v="14624.35"/>
    <m/>
    <m/>
    <m/>
    <m/>
    <m/>
    <m/>
    <m/>
    <x v="0"/>
    <x v="0"/>
    <m/>
  </r>
  <r>
    <s v=""/>
    <s v=" RD_0306_6090"/>
    <s v="D8 - Cryo Vacuum Test System/ Chamber - Baseline system"/>
    <s v="6.02.03.04"/>
    <x v="0"/>
    <d v="2024-08-28T00:00:00"/>
    <d v="2024-09-25T00:00:00"/>
    <s v="rnavarrol"/>
    <s v="chetzel"/>
    <n v="6595.16"/>
    <s v="EDIA"/>
    <s v="C"/>
    <s v="Labor"/>
    <s v="OPC"/>
    <m/>
    <s v="BNL"/>
    <s v="R&amp;D"/>
    <s v="VAC"/>
    <x v="3"/>
    <s v="P.S023"/>
    <m/>
    <m/>
    <m/>
    <m/>
    <m/>
    <m/>
    <m/>
    <n v="6595.16"/>
    <m/>
    <m/>
    <m/>
    <m/>
    <m/>
    <m/>
    <m/>
    <m/>
    <m/>
    <m/>
    <x v="0"/>
    <x v="0"/>
    <m/>
  </r>
  <r>
    <s v=""/>
    <s v=" RD_0306_6090"/>
    <s v="D8 - Cryo Vacuum Test System/ Chamber - Baseline system"/>
    <s v="6.02.03.04"/>
    <x v="0"/>
    <d v="2024-08-28T00:00:00"/>
    <d v="2024-09-25T00:00:00"/>
    <s v="rnavarrol"/>
    <s v="chetzel"/>
    <n v="13047.71"/>
    <s v="EDIA"/>
    <s v="C"/>
    <s v="Labor"/>
    <s v="OPC"/>
    <m/>
    <s v="BNL"/>
    <s v="R&amp;D"/>
    <s v="VAC"/>
    <x v="3"/>
    <s v="P.S023"/>
    <m/>
    <m/>
    <m/>
    <m/>
    <m/>
    <m/>
    <m/>
    <n v="13047.71"/>
    <m/>
    <m/>
    <m/>
    <m/>
    <m/>
    <m/>
    <m/>
    <m/>
    <m/>
    <m/>
    <x v="0"/>
    <x v="0"/>
    <m/>
  </r>
  <r>
    <s v=""/>
    <s v=" SR_0601_1485"/>
    <s v="BPM Electronics -  module procurement (material) - Vendor Support by BNL"/>
    <s v="6.04.06.01"/>
    <x v="0"/>
    <d v="2026-09-15T00:00:00"/>
    <d v="2027-07-02T00:00:00"/>
    <s v="mahmed"/>
    <s v="gassner"/>
    <n v="29189.35"/>
    <s v="CON"/>
    <s v="C"/>
    <s v="Labor"/>
    <s v="TEC"/>
    <m/>
    <s v="BNL"/>
    <s v="Const"/>
    <s v="INS"/>
    <x v="9"/>
    <s v="S.P140"/>
    <s v="APP00164"/>
    <m/>
    <m/>
    <m/>
    <m/>
    <m/>
    <m/>
    <m/>
    <m/>
    <n v="1751.36"/>
    <n v="27437.99"/>
    <m/>
    <m/>
    <m/>
    <m/>
    <m/>
    <m/>
    <m/>
    <x v="0"/>
    <x v="0"/>
    <m/>
  </r>
  <r>
    <s v=""/>
    <s v=" RD_0306_6100"/>
    <s v="D8 - Cryo Vacuum Test System/ Chamber - Testing - Set coupons for adsorption isotherm testing"/>
    <s v="6.02.03.04"/>
    <x v="0"/>
    <d v="2024-09-26T00:00:00"/>
    <d v="2024-10-15T00:00:00"/>
    <s v="rnavarrol"/>
    <s v="chetzel"/>
    <n v="6772.72"/>
    <s v="EDIA"/>
    <s v="C"/>
    <s v="Labor"/>
    <s v="OPC"/>
    <m/>
    <s v="BNL"/>
    <s v="R&amp;D"/>
    <s v="VAC"/>
    <x v="3"/>
    <s v="P.S023"/>
    <m/>
    <m/>
    <m/>
    <m/>
    <m/>
    <m/>
    <m/>
    <n v="1562.94"/>
    <n v="5209.79"/>
    <m/>
    <m/>
    <m/>
    <m/>
    <m/>
    <m/>
    <m/>
    <m/>
    <m/>
    <x v="0"/>
    <x v="0"/>
    <m/>
  </r>
  <r>
    <s v=""/>
    <s v=" RD_0306_6100"/>
    <s v="D8 - Cryo Vacuum Test System/ Chamber - Testing - Set coupons for adsorption isotherm testing"/>
    <s v="6.02.03.04"/>
    <x v="0"/>
    <d v="2024-09-26T00:00:00"/>
    <d v="2024-10-15T00:00:00"/>
    <s v="rnavarrol"/>
    <s v="chetzel"/>
    <n v="8932.66"/>
    <s v="EDIA"/>
    <s v="C"/>
    <s v="Labor"/>
    <s v="OPC"/>
    <m/>
    <s v="BNL"/>
    <s v="R&amp;D"/>
    <s v="VAC"/>
    <x v="3"/>
    <s v="P.S023"/>
    <m/>
    <m/>
    <m/>
    <m/>
    <m/>
    <m/>
    <m/>
    <n v="2061.38"/>
    <n v="6871.28"/>
    <m/>
    <m/>
    <m/>
    <m/>
    <m/>
    <m/>
    <m/>
    <m/>
    <m/>
    <x v="0"/>
    <x v="0"/>
    <m/>
  </r>
  <r>
    <s v=""/>
    <s v=" RD_0306_6110"/>
    <s v="D8 - Cryo Vacuum Test System/ Chamber - Testing - Test coupons - maybe 4 samples, 6 runs  (4K, 20K)"/>
    <s v="6.02.03.04"/>
    <x v="0"/>
    <d v="2024-10-16T00:00:00"/>
    <d v="2025-02-03T00:00:00"/>
    <s v="rnavarrol"/>
    <s v="chetzel"/>
    <n v="20477.98"/>
    <s v="EDIA"/>
    <s v="C"/>
    <s v="Labor"/>
    <s v="OPC"/>
    <m/>
    <s v="BNL"/>
    <s v="R&amp;D"/>
    <s v="VAC"/>
    <x v="3"/>
    <s v="P.S023"/>
    <m/>
    <m/>
    <m/>
    <m/>
    <m/>
    <m/>
    <m/>
    <m/>
    <n v="20477.98"/>
    <m/>
    <m/>
    <m/>
    <m/>
    <m/>
    <m/>
    <m/>
    <m/>
    <m/>
    <x v="0"/>
    <x v="0"/>
    <m/>
  </r>
  <r>
    <s v=""/>
    <s v=" RD_0306_6110"/>
    <s v="D8 - Cryo Vacuum Test System/ Chamber - Testing - Test coupons - maybe 4 samples, 6 runs  (4K, 20K)"/>
    <s v="6.02.03.04"/>
    <x v="0"/>
    <d v="2024-10-16T00:00:00"/>
    <d v="2025-02-03T00:00:00"/>
    <s v="rnavarrol"/>
    <s v="chetzel"/>
    <n v="49516.05"/>
    <s v="EDIA"/>
    <s v="C"/>
    <s v="Labor"/>
    <s v="OPC"/>
    <m/>
    <s v="BNL"/>
    <s v="R&amp;D"/>
    <s v="VAC"/>
    <x v="3"/>
    <s v="P.S023"/>
    <m/>
    <m/>
    <m/>
    <m/>
    <m/>
    <m/>
    <m/>
    <m/>
    <n v="49516.05"/>
    <m/>
    <m/>
    <m/>
    <m/>
    <m/>
    <m/>
    <m/>
    <m/>
    <m/>
    <x v="0"/>
    <x v="0"/>
    <m/>
  </r>
  <r>
    <s v=""/>
    <s v=" RD_0306_6120"/>
    <s v="D8 - Cryo Vacuum Test System/ Chamber - Testing - Set up/instrument  coupons for isotherm testing"/>
    <s v="6.02.03.04"/>
    <x v="0"/>
    <d v="2025-02-04T00:00:00"/>
    <d v="2025-04-01T00:00:00"/>
    <s v="rnavarrol"/>
    <s v="chetzel"/>
    <n v="6825.99"/>
    <s v="EDIA"/>
    <s v="C"/>
    <s v="Labor"/>
    <s v="OPC"/>
    <m/>
    <s v="BNL"/>
    <s v="R&amp;D"/>
    <s v="VAC"/>
    <x v="3"/>
    <s v="P.S023"/>
    <m/>
    <m/>
    <m/>
    <m/>
    <m/>
    <m/>
    <m/>
    <m/>
    <n v="6825.99"/>
    <m/>
    <m/>
    <m/>
    <m/>
    <m/>
    <m/>
    <m/>
    <m/>
    <m/>
    <x v="0"/>
    <x v="0"/>
    <m/>
  </r>
  <r>
    <s v=""/>
    <s v=" RD_0306_6120"/>
    <s v="D8 - Cryo Vacuum Test System/ Chamber - Testing - Set up/instrument  coupons for isotherm testing"/>
    <s v="6.02.03.04"/>
    <x v="0"/>
    <d v="2025-02-04T00:00:00"/>
    <d v="2025-04-01T00:00:00"/>
    <s v="rnavarrol"/>
    <s v="chetzel"/>
    <n v="27008.76"/>
    <s v="EDIA"/>
    <s v="C"/>
    <s v="Labor"/>
    <s v="OPC"/>
    <m/>
    <s v="BNL"/>
    <s v="R&amp;D"/>
    <s v="VAC"/>
    <x v="3"/>
    <s v="P.S023"/>
    <m/>
    <m/>
    <m/>
    <m/>
    <m/>
    <m/>
    <m/>
    <m/>
    <n v="27008.76"/>
    <m/>
    <m/>
    <m/>
    <m/>
    <m/>
    <m/>
    <m/>
    <m/>
    <m/>
    <x v="0"/>
    <x v="0"/>
    <m/>
  </r>
  <r>
    <s v=""/>
    <s v=" RD_0306_6130"/>
    <s v="D8 - Cryo Vacuum Test System/ Chamber - Testing - Perform adsorption isotherm testing"/>
    <s v="6.02.03.04"/>
    <x v="0"/>
    <d v="2025-04-02T00:00:00"/>
    <d v="2025-05-08T00:00:00"/>
    <s v="rnavarrol"/>
    <s v="chetzel"/>
    <n v="13651.99"/>
    <s v="EDIA"/>
    <s v="C"/>
    <s v="Labor"/>
    <s v="OPC"/>
    <m/>
    <s v="BNL"/>
    <s v="R&amp;D"/>
    <s v="VAC"/>
    <x v="3"/>
    <s v="P.S023"/>
    <m/>
    <m/>
    <m/>
    <m/>
    <m/>
    <m/>
    <m/>
    <m/>
    <n v="13651.99"/>
    <m/>
    <m/>
    <m/>
    <m/>
    <m/>
    <m/>
    <m/>
    <m/>
    <m/>
    <x v="0"/>
    <x v="0"/>
    <m/>
  </r>
  <r>
    <s v=""/>
    <s v=" RD_0306_6130"/>
    <s v="D8 - Cryo Vacuum Test System/ Chamber - Testing - Perform adsorption isotherm testing"/>
    <s v="6.02.03.04"/>
    <x v="0"/>
    <d v="2025-04-02T00:00:00"/>
    <d v="2025-05-08T00:00:00"/>
    <s v="rnavarrol"/>
    <s v="chetzel"/>
    <n v="18005.84"/>
    <s v="EDIA"/>
    <s v="C"/>
    <s v="Labor"/>
    <s v="OPC"/>
    <m/>
    <s v="BNL"/>
    <s v="R&amp;D"/>
    <s v="VAC"/>
    <x v="3"/>
    <s v="P.S023"/>
    <m/>
    <m/>
    <m/>
    <m/>
    <m/>
    <m/>
    <m/>
    <m/>
    <n v="18005.84"/>
    <m/>
    <m/>
    <m/>
    <m/>
    <m/>
    <m/>
    <m/>
    <m/>
    <m/>
    <x v="0"/>
    <x v="0"/>
    <m/>
  </r>
  <r>
    <s v=""/>
    <s v=" E04_00300"/>
    <s v="BPM System - Components (various) - Vendor Support by BNL"/>
    <s v="6.04.06.01"/>
    <x v="0"/>
    <d v="2025-12-10T00:00:00"/>
    <d v="2027-05-04T00:00:00"/>
    <s v="mahmed"/>
    <s v="gassner"/>
    <n v="14336.1"/>
    <s v="CON"/>
    <s v="C"/>
    <s v="Labor"/>
    <s v="TEC"/>
    <m/>
    <s v="BNL"/>
    <s v="Const"/>
    <s v="INS"/>
    <x v="9"/>
    <s v="P.S091"/>
    <m/>
    <m/>
    <m/>
    <m/>
    <m/>
    <m/>
    <m/>
    <m/>
    <m/>
    <n v="8355.9"/>
    <n v="5980.2"/>
    <m/>
    <m/>
    <m/>
    <m/>
    <m/>
    <m/>
    <m/>
    <x v="0"/>
    <x v="0"/>
    <m/>
  </r>
  <r>
    <s v=""/>
    <s v=" E04_00320"/>
    <s v="BPM System - Components (various) - Test and Final Acceptance"/>
    <s v="6.04.06.01"/>
    <x v="0"/>
    <d v="2027-05-05T00:00:00"/>
    <d v="2027-05-18T00:00:00"/>
    <s v="mahmed"/>
    <s v="gassner"/>
    <n v="14624.35"/>
    <s v="CON"/>
    <s v="C"/>
    <s v="Labor"/>
    <s v="TEC"/>
    <m/>
    <s v="BNL"/>
    <s v="Const"/>
    <s v="INS"/>
    <x v="8"/>
    <s v="P.S091"/>
    <m/>
    <m/>
    <m/>
    <m/>
    <m/>
    <m/>
    <m/>
    <m/>
    <m/>
    <m/>
    <n v="14624.35"/>
    <m/>
    <m/>
    <m/>
    <m/>
    <m/>
    <m/>
    <m/>
    <x v="0"/>
    <x v="0"/>
    <m/>
  </r>
  <r>
    <s v=""/>
    <s v=" E04_00830"/>
    <s v="ESR Current and Charge Monitors - FCT Material - Vendor Support by BNL"/>
    <s v="6.04.06.02"/>
    <x v="0"/>
    <d v="2025-12-10T00:00:00"/>
    <d v="2027-02-23T00:00:00"/>
    <s v="mahmed"/>
    <s v="gassner"/>
    <n v="14288.06"/>
    <s v="CON"/>
    <s v="C"/>
    <s v="Labor"/>
    <s v="TEC"/>
    <m/>
    <s v="BNL"/>
    <s v="Const"/>
    <s v="INS"/>
    <x v="9"/>
    <s v="P.S269"/>
    <m/>
    <m/>
    <m/>
    <m/>
    <m/>
    <m/>
    <m/>
    <m/>
    <m/>
    <n v="9715.8799999999992"/>
    <n v="4572.18"/>
    <m/>
    <m/>
    <m/>
    <m/>
    <m/>
    <m/>
    <m/>
    <x v="0"/>
    <x v="0"/>
    <m/>
  </r>
  <r>
    <s v=""/>
    <s v=" E04_00430"/>
    <s v="ESR Current and Charge Monitors - DCCT Material - Components (various) - Vendor Support by BNL"/>
    <s v="6.04.06.02"/>
    <x v="0"/>
    <d v="2025-12-10T00:00:00"/>
    <d v="2027-02-23T00:00:00"/>
    <s v="mahmed"/>
    <s v="gassner"/>
    <n v="14288.06"/>
    <s v="CON"/>
    <s v="C"/>
    <s v="Labor"/>
    <s v="TEC"/>
    <m/>
    <s v="BNL"/>
    <s v="Const"/>
    <s v="INS"/>
    <x v="9"/>
    <s v="P.S092"/>
    <m/>
    <m/>
    <m/>
    <m/>
    <m/>
    <m/>
    <m/>
    <m/>
    <m/>
    <n v="9715.8799999999992"/>
    <n v="4572.18"/>
    <m/>
    <m/>
    <m/>
    <m/>
    <m/>
    <m/>
    <m/>
    <x v="0"/>
    <x v="0"/>
    <m/>
  </r>
  <r>
    <s v=""/>
    <s v=" SR_0603_1245"/>
    <s v="Longitudinal Feedback System - Vendor Support by BNL"/>
    <s v="6.04.06.03"/>
    <x v="0"/>
    <d v="2026-09-15T00:00:00"/>
    <d v="2027-09-14T00:00:00"/>
    <s v="mahmed"/>
    <s v="gassner"/>
    <n v="14600.61"/>
    <s v="CON"/>
    <s v="C"/>
    <s v="Labor"/>
    <s v="TEC"/>
    <m/>
    <s v="BNL"/>
    <s v="Const"/>
    <s v="INS"/>
    <x v="9"/>
    <s v="S.P137"/>
    <s v="APP00167"/>
    <m/>
    <m/>
    <m/>
    <m/>
    <m/>
    <m/>
    <m/>
    <m/>
    <n v="700.83"/>
    <n v="13899.78"/>
    <m/>
    <m/>
    <m/>
    <m/>
    <m/>
    <m/>
    <m/>
    <x v="0"/>
    <x v="0"/>
    <m/>
  </r>
  <r>
    <s v=""/>
    <s v=" SR_0603_1265"/>
    <s v="Longitudinal Feedback System - Test and Final Acceptance"/>
    <s v="6.04.06.03"/>
    <x v="0"/>
    <d v="2027-09-15T00:00:00"/>
    <d v="2027-09-28T00:00:00"/>
    <s v="mahmed"/>
    <s v="gassner"/>
    <n v="29248.7"/>
    <s v="CON"/>
    <s v="C"/>
    <s v="Labor"/>
    <s v="TEC"/>
    <m/>
    <s v="BNL"/>
    <s v="Const"/>
    <s v="INS"/>
    <x v="8"/>
    <s v="S.P137"/>
    <s v="APP00167"/>
    <m/>
    <m/>
    <m/>
    <m/>
    <m/>
    <m/>
    <m/>
    <m/>
    <m/>
    <n v="29248.7"/>
    <m/>
    <m/>
    <m/>
    <m/>
    <m/>
    <m/>
    <m/>
    <x v="0"/>
    <x v="0"/>
    <m/>
  </r>
  <r>
    <s v=""/>
    <s v=" E04_00630"/>
    <s v="Tune Monitor - Construction - Vendor Support by BNL"/>
    <s v="6.04.06.03"/>
    <x v="0"/>
    <d v="2025-12-10T00:00:00"/>
    <d v="2027-02-23T00:00:00"/>
    <s v="mahmed"/>
    <s v="gassner"/>
    <n v="14288.06"/>
    <s v="CON"/>
    <s v="C"/>
    <s v="Labor"/>
    <s v="TEC"/>
    <m/>
    <s v="BNL"/>
    <s v="Const"/>
    <s v="INS"/>
    <x v="9"/>
    <s v="P.S094"/>
    <m/>
    <m/>
    <m/>
    <m/>
    <m/>
    <m/>
    <m/>
    <m/>
    <m/>
    <n v="9715.8799999999992"/>
    <n v="4572.18"/>
    <m/>
    <m/>
    <m/>
    <m/>
    <m/>
    <m/>
    <m/>
    <x v="0"/>
    <x v="0"/>
    <m/>
  </r>
  <r>
    <s v=""/>
    <s v=" E04_00650"/>
    <s v="Tune Monitor - Construction - Test and Final Acceptance"/>
    <s v="6.04.06.03"/>
    <x v="0"/>
    <d v="2027-02-24T00:00:00"/>
    <d v="2027-03-09T00:00:00"/>
    <s v="mahmed"/>
    <s v="gassner"/>
    <n v="21936.52"/>
    <s v="CON"/>
    <s v="C"/>
    <s v="Labor"/>
    <s v="TEC"/>
    <m/>
    <s v="BNL"/>
    <s v="Const"/>
    <s v="INS"/>
    <x v="8"/>
    <s v="P.S094"/>
    <m/>
    <m/>
    <m/>
    <m/>
    <m/>
    <m/>
    <m/>
    <m/>
    <m/>
    <m/>
    <n v="21936.52"/>
    <m/>
    <m/>
    <m/>
    <m/>
    <m/>
    <m/>
    <m/>
    <x v="0"/>
    <x v="0"/>
    <m/>
  </r>
  <r>
    <s v=""/>
    <s v=" E04_00700"/>
    <s v="ESR Synchrontron and X- ray Radiation Monitors - Materials - x-Ray - Vendor Support by BNL"/>
    <s v="6.04.06.04"/>
    <x v="0"/>
    <d v="2026-07-20T00:00:00"/>
    <d v="2027-05-06T00:00:00"/>
    <s v="mahmed"/>
    <s v="gassner"/>
    <n v="14495.77"/>
    <s v="CON"/>
    <s v="C"/>
    <s v="Labor"/>
    <s v="TEC"/>
    <m/>
    <s v="BNL"/>
    <s v="Const"/>
    <s v="INS"/>
    <x v="9"/>
    <s v="P.S095"/>
    <m/>
    <m/>
    <m/>
    <m/>
    <m/>
    <m/>
    <m/>
    <m/>
    <m/>
    <n v="3768.9"/>
    <n v="10726.87"/>
    <m/>
    <m/>
    <m/>
    <m/>
    <m/>
    <m/>
    <m/>
    <x v="0"/>
    <x v="0"/>
    <m/>
  </r>
  <r>
    <s v=""/>
    <s v=" E04_00720"/>
    <s v="ESR Synchrontron and X- ray Radiation Monitors - Materials - x-Ray - Test and Final Acceptance"/>
    <s v="6.04.06.04"/>
    <x v="0"/>
    <d v="2027-05-07T00:00:00"/>
    <d v="2027-09-28T00:00:00"/>
    <s v="mahmed"/>
    <s v="gassner"/>
    <n v="43873.04"/>
    <s v="CON"/>
    <s v="C"/>
    <s v="Labor"/>
    <s v="TEC"/>
    <m/>
    <s v="BNL"/>
    <s v="Const"/>
    <s v="INS"/>
    <x v="8"/>
    <s v="P.S095"/>
    <m/>
    <m/>
    <m/>
    <m/>
    <m/>
    <m/>
    <m/>
    <m/>
    <m/>
    <m/>
    <n v="43873.04"/>
    <m/>
    <m/>
    <m/>
    <m/>
    <m/>
    <m/>
    <m/>
    <x v="0"/>
    <x v="0"/>
    <m/>
  </r>
  <r>
    <s v=""/>
    <s v=" E04_01040"/>
    <s v="ESR Synchrontron and X- ray Radiation Monitors - Materials - Common to s-Rad &amp; x-Ray - Vendor Support by BNL"/>
    <s v="6.04.06.04"/>
    <x v="0"/>
    <d v="2026-07-20T00:00:00"/>
    <d v="2027-05-06T00:00:00"/>
    <s v="mahmed"/>
    <s v="gassner"/>
    <n v="7247.88"/>
    <s v="CON"/>
    <s v="C"/>
    <s v="Labor"/>
    <s v="TEC"/>
    <m/>
    <s v="BNL"/>
    <s v="Const"/>
    <s v="INS"/>
    <x v="9"/>
    <s v="P.S096"/>
    <m/>
    <m/>
    <m/>
    <m/>
    <m/>
    <m/>
    <m/>
    <m/>
    <m/>
    <n v="1884.45"/>
    <n v="5363.43"/>
    <m/>
    <m/>
    <m/>
    <m/>
    <m/>
    <m/>
    <m/>
    <x v="0"/>
    <x v="0"/>
    <m/>
  </r>
  <r>
    <s v=""/>
    <s v=" E04_01060"/>
    <s v="ESR Synchrontron and X- ray Radiation Monitors - Materials - Common to s-Rad &amp; x-Ray - Test and Final Acceptance"/>
    <s v="6.04.06.04"/>
    <x v="0"/>
    <d v="2027-05-07T00:00:00"/>
    <d v="2027-05-20T00:00:00"/>
    <s v="mahmed"/>
    <s v="gassner"/>
    <n v="7312.17"/>
    <s v="CON"/>
    <s v="C"/>
    <s v="Labor"/>
    <s v="TEC"/>
    <m/>
    <s v="BNL"/>
    <s v="Const"/>
    <s v="INS"/>
    <x v="8"/>
    <s v="P.S096"/>
    <m/>
    <m/>
    <m/>
    <m/>
    <m/>
    <m/>
    <m/>
    <m/>
    <m/>
    <m/>
    <n v="7312.17"/>
    <m/>
    <m/>
    <m/>
    <m/>
    <m/>
    <m/>
    <m/>
    <x v="0"/>
    <x v="0"/>
    <m/>
  </r>
  <r>
    <s v=""/>
    <s v=" E09_11011"/>
    <s v="2D Reference Design Satellite Plant Equipment Layout - IR06 (x10941)"/>
    <s v="6.09.02.02.02"/>
    <x v="0"/>
    <d v="2023-06-07T00:00:00"/>
    <d v="2023-07-05T00:00:00"/>
    <s v="nzandi"/>
    <s v="Yang"/>
    <n v="4121.92"/>
    <m/>
    <s v="C"/>
    <s v="Labor"/>
    <s v="TEC"/>
    <m/>
    <s v="JLAB"/>
    <s v="PED"/>
    <s v="CRYO"/>
    <x v="11"/>
    <m/>
    <m/>
    <m/>
    <m/>
    <m/>
    <m/>
    <m/>
    <n v="4121.92"/>
    <m/>
    <m/>
    <m/>
    <m/>
    <m/>
    <m/>
    <m/>
    <m/>
    <m/>
    <m/>
    <m/>
    <x v="0"/>
    <x v="0"/>
    <m/>
  </r>
  <r>
    <s v=""/>
    <s v=" E09_11011"/>
    <s v="2D Reference Design Satellite Plant Equipment Layout - IR06 (x10941)"/>
    <s v="6.09.02.02.02"/>
    <x v="0"/>
    <d v="2023-06-07T00:00:00"/>
    <d v="2023-07-05T00:00:00"/>
    <s v="nzandi"/>
    <s v="Yang"/>
    <n v="2222.16"/>
    <m/>
    <s v="C"/>
    <s v="Labor"/>
    <s v="TEC"/>
    <m/>
    <s v="JLAB"/>
    <s v="PED"/>
    <s v="CRYO"/>
    <x v="11"/>
    <m/>
    <m/>
    <m/>
    <m/>
    <m/>
    <m/>
    <m/>
    <n v="2222.16"/>
    <m/>
    <m/>
    <m/>
    <m/>
    <m/>
    <m/>
    <m/>
    <m/>
    <m/>
    <m/>
    <m/>
    <x v="0"/>
    <x v="0"/>
    <m/>
  </r>
  <r>
    <s v=""/>
    <s v=" HR_0601_1290"/>
    <s v="BPM Electronics Construction - Vendor Support by BNL"/>
    <s v="6.05.05.01"/>
    <x v="0"/>
    <d v="2026-09-15T00:00:00"/>
    <d v="2028-02-10T00:00:00"/>
    <s v="mahmed"/>
    <s v="gassner"/>
    <n v="29472.17"/>
    <s v="CON"/>
    <s v="C"/>
    <s v="Labor"/>
    <s v="TEC"/>
    <m/>
    <s v="BNL"/>
    <s v="Const"/>
    <s v="INS"/>
    <x v="9"/>
    <s v="S.P125"/>
    <s v="APP00170"/>
    <m/>
    <m/>
    <m/>
    <m/>
    <m/>
    <m/>
    <m/>
    <m/>
    <n v="1010.47"/>
    <n v="21051.55"/>
    <n v="7410.15"/>
    <m/>
    <m/>
    <m/>
    <m/>
    <m/>
    <m/>
    <x v="0"/>
    <x v="0"/>
    <m/>
  </r>
  <r>
    <s v=""/>
    <s v=" HR_0601_1310"/>
    <s v="BPM Electronics Construction - Test and Final Acceptance"/>
    <s v="6.05.05.01"/>
    <x v="0"/>
    <d v="2028-02-11T00:00:00"/>
    <d v="2028-07-03T00:00:00"/>
    <s v="mahmed"/>
    <s v="gassner"/>
    <n v="52976.7"/>
    <s v="CON"/>
    <s v="C"/>
    <s v="Labor"/>
    <s v="TEC"/>
    <m/>
    <s v="BNL"/>
    <s v="Const"/>
    <s v="INS"/>
    <x v="8"/>
    <s v="S.P125"/>
    <s v="APP00170"/>
    <m/>
    <m/>
    <m/>
    <m/>
    <m/>
    <m/>
    <m/>
    <m/>
    <m/>
    <m/>
    <n v="52976.7"/>
    <m/>
    <m/>
    <m/>
    <m/>
    <m/>
    <m/>
    <x v="0"/>
    <x v="0"/>
    <m/>
  </r>
  <r>
    <s v=""/>
    <s v=" E09_11110"/>
    <s v="Provide Starters Layout - IR10"/>
    <s v="6.09.02.02.02"/>
    <x v="0"/>
    <d v="2023-03-16T00:00:00"/>
    <d v="2023-03-17T00:00:00"/>
    <s v="nzandi"/>
    <s v="Yang"/>
    <n v="1975.25"/>
    <m/>
    <s v="C"/>
    <s v="Labor"/>
    <s v="TEC"/>
    <m/>
    <s v="JLAB"/>
    <s v="PED"/>
    <s v="CRYO"/>
    <x v="11"/>
    <m/>
    <m/>
    <m/>
    <m/>
    <m/>
    <m/>
    <m/>
    <n v="1975.25"/>
    <m/>
    <m/>
    <m/>
    <m/>
    <m/>
    <m/>
    <m/>
    <m/>
    <m/>
    <m/>
    <m/>
    <x v="0"/>
    <x v="0"/>
    <m/>
  </r>
  <r>
    <s v=""/>
    <s v=" E09_11110"/>
    <s v="Provide Starters Layout - IR10"/>
    <s v="6.09.02.02.02"/>
    <x v="0"/>
    <d v="2023-03-16T00:00:00"/>
    <d v="2023-03-17T00:00:00"/>
    <s v="nzandi"/>
    <s v="Yang"/>
    <n v="923.2"/>
    <m/>
    <s v="C"/>
    <s v="Labor"/>
    <s v="TEC"/>
    <m/>
    <s v="JLAB"/>
    <s v="PED"/>
    <s v="CRYO"/>
    <x v="11"/>
    <m/>
    <m/>
    <m/>
    <m/>
    <m/>
    <m/>
    <m/>
    <n v="923.2"/>
    <m/>
    <m/>
    <m/>
    <m/>
    <m/>
    <m/>
    <m/>
    <m/>
    <m/>
    <m/>
    <m/>
    <x v="0"/>
    <x v="0"/>
    <m/>
  </r>
  <r>
    <s v=""/>
    <s v=" E09_11110"/>
    <s v="Provide Starters Layout - IR10"/>
    <s v="6.09.02.02.02"/>
    <x v="0"/>
    <d v="2023-03-16T00:00:00"/>
    <d v="2023-03-17T00:00:00"/>
    <s v="nzandi"/>
    <s v="Yang"/>
    <n v="1533.53"/>
    <m/>
    <s v="C"/>
    <s v="Labor"/>
    <s v="TEC"/>
    <m/>
    <s v="JLAB"/>
    <s v="PED"/>
    <s v="CRYO"/>
    <x v="11"/>
    <m/>
    <m/>
    <m/>
    <m/>
    <m/>
    <m/>
    <m/>
    <n v="1533.53"/>
    <m/>
    <m/>
    <m/>
    <m/>
    <m/>
    <m/>
    <m/>
    <m/>
    <m/>
    <m/>
    <m/>
    <x v="0"/>
    <x v="0"/>
    <m/>
  </r>
  <r>
    <s v=""/>
    <s v=" E09_11195"/>
    <s v="Finalize Refrigeration System Specifications for Awarding Refrigerator Contract"/>
    <s v="6.09.02.02.02"/>
    <x v="0"/>
    <d v="2023-08-03T00:00:00"/>
    <d v="2023-08-09T00:00:00"/>
    <s v="nzandi"/>
    <s v="Yang"/>
    <n v="431.31"/>
    <m/>
    <s v="C"/>
    <s v="Labor"/>
    <s v="TEC"/>
    <m/>
    <s v="JLAB"/>
    <s v="PED"/>
    <s v="CRYO"/>
    <x v="11"/>
    <m/>
    <m/>
    <m/>
    <m/>
    <m/>
    <m/>
    <m/>
    <n v="431.31"/>
    <m/>
    <m/>
    <m/>
    <m/>
    <m/>
    <m/>
    <m/>
    <m/>
    <m/>
    <m/>
    <m/>
    <x v="0"/>
    <x v="0"/>
    <m/>
  </r>
  <r>
    <s v=""/>
    <s v=" E09_11195"/>
    <s v="Finalize Refrigeration System Specifications for Awarding Refrigerator Contract"/>
    <s v="6.09.02.02.02"/>
    <x v="0"/>
    <d v="2023-08-03T00:00:00"/>
    <d v="2023-08-09T00:00:00"/>
    <s v="nzandi"/>
    <s v="Yang"/>
    <n v="555.54"/>
    <m/>
    <s v="C"/>
    <s v="Labor"/>
    <s v="TEC"/>
    <m/>
    <s v="JLAB"/>
    <s v="PED"/>
    <s v="CRYO"/>
    <x v="11"/>
    <m/>
    <m/>
    <m/>
    <m/>
    <m/>
    <m/>
    <m/>
    <n v="555.54"/>
    <m/>
    <m/>
    <m/>
    <m/>
    <m/>
    <m/>
    <m/>
    <m/>
    <m/>
    <m/>
    <m/>
    <x v="0"/>
    <x v="0"/>
    <m/>
  </r>
  <r>
    <s v=""/>
    <s v=" E09_11195"/>
    <s v="Finalize Refrigeration System Specifications for Awarding Refrigerator Contract"/>
    <s v="6.09.02.02.02"/>
    <x v="0"/>
    <d v="2023-08-03T00:00:00"/>
    <d v="2023-08-09T00:00:00"/>
    <s v="nzandi"/>
    <s v="Yang"/>
    <n v="3434.94"/>
    <m/>
    <s v="C"/>
    <s v="Labor"/>
    <s v="TEC"/>
    <m/>
    <s v="JLAB"/>
    <s v="PED"/>
    <s v="CRYO"/>
    <x v="11"/>
    <m/>
    <m/>
    <m/>
    <m/>
    <m/>
    <m/>
    <m/>
    <n v="3434.94"/>
    <m/>
    <m/>
    <m/>
    <m/>
    <m/>
    <m/>
    <m/>
    <m/>
    <m/>
    <m/>
    <m/>
    <x v="0"/>
    <x v="0"/>
    <m/>
  </r>
  <r>
    <s v=""/>
    <s v=" E09_15521"/>
    <s v="Preliminary Engineering/Design of Cryomodule interface cans at IR02"/>
    <s v="6.09.04.02.02"/>
    <x v="0"/>
    <d v="2025-11-17T00:00:00"/>
    <d v="2026-01-30T00:00:00"/>
    <s v="nzandi"/>
    <s v="Yang"/>
    <n v="4047.02"/>
    <m/>
    <s v="C"/>
    <s v="Labor"/>
    <s v="TEC"/>
    <m/>
    <s v="JLAB"/>
    <s v="PED"/>
    <s v="CRYO"/>
    <x v="11"/>
    <m/>
    <m/>
    <m/>
    <m/>
    <m/>
    <m/>
    <m/>
    <m/>
    <m/>
    <m/>
    <n v="4047.02"/>
    <m/>
    <m/>
    <m/>
    <m/>
    <m/>
    <m/>
    <m/>
    <m/>
    <x v="0"/>
    <x v="0"/>
    <m/>
  </r>
  <r>
    <s v=""/>
    <s v=" E09_15521"/>
    <s v="Preliminary Engineering/Design of Cryomodule interface cans at IR02"/>
    <s v="6.09.04.02.02"/>
    <x v="0"/>
    <d v="2025-11-17T00:00:00"/>
    <d v="2026-01-30T00:00:00"/>
    <s v="nzandi"/>
    <s v="Yang"/>
    <n v="4649.9399999999996"/>
    <m/>
    <s v="C"/>
    <s v="Labor"/>
    <s v="TEC"/>
    <m/>
    <s v="JLAB"/>
    <s v="PED"/>
    <s v="CRYO"/>
    <x v="11"/>
    <m/>
    <m/>
    <m/>
    <m/>
    <m/>
    <m/>
    <m/>
    <m/>
    <m/>
    <m/>
    <n v="4649.9399999999996"/>
    <m/>
    <m/>
    <m/>
    <m/>
    <m/>
    <m/>
    <m/>
    <m/>
    <x v="0"/>
    <x v="0"/>
    <m/>
  </r>
  <r>
    <s v=""/>
    <s v=" E09_15523"/>
    <s v="Support and flexibility analyses - how many supports?  Where to put bellows? IR02"/>
    <s v="6.09.04.02.02"/>
    <x v="0"/>
    <d v="2026-05-12T00:00:00"/>
    <d v="2026-09-17T00:00:00"/>
    <s v="nzandi"/>
    <s v="Yang"/>
    <n v="4047.02"/>
    <m/>
    <s v="C"/>
    <s v="Labor"/>
    <s v="TEC"/>
    <m/>
    <s v="JLAB"/>
    <s v="PED"/>
    <s v="CRYO"/>
    <x v="11"/>
    <m/>
    <m/>
    <m/>
    <m/>
    <m/>
    <m/>
    <m/>
    <m/>
    <m/>
    <m/>
    <n v="4047.02"/>
    <m/>
    <m/>
    <m/>
    <m/>
    <m/>
    <m/>
    <m/>
    <m/>
    <x v="0"/>
    <x v="0"/>
    <m/>
  </r>
  <r>
    <s v=""/>
    <s v=" E09_15523"/>
    <s v="Support and flexibility analyses - how many supports?  Where to put bellows? IR02"/>
    <s v="6.09.04.02.02"/>
    <x v="0"/>
    <d v="2026-05-12T00:00:00"/>
    <d v="2026-09-17T00:00:00"/>
    <s v="nzandi"/>
    <s v="Yang"/>
    <n v="4649.9399999999996"/>
    <m/>
    <s v="C"/>
    <s v="Labor"/>
    <s v="TEC"/>
    <m/>
    <s v="JLAB"/>
    <s v="PED"/>
    <s v="CRYO"/>
    <x v="11"/>
    <m/>
    <m/>
    <m/>
    <m/>
    <m/>
    <m/>
    <m/>
    <m/>
    <m/>
    <m/>
    <n v="4649.9399999999996"/>
    <m/>
    <m/>
    <m/>
    <m/>
    <m/>
    <m/>
    <m/>
    <m/>
    <x v="0"/>
    <x v="0"/>
    <m/>
  </r>
  <r>
    <s v=""/>
    <s v=" E09_15681"/>
    <s v="Preliminary Engineering/Design of Cryomodule interface cans at IR06"/>
    <s v="6.09.04.02.02"/>
    <x v="0"/>
    <d v="2024-03-18T00:00:00"/>
    <d v="2024-05-24T00:00:00"/>
    <s v="nzandi"/>
    <s v="Yang"/>
    <n v="3814.71"/>
    <m/>
    <s v="C"/>
    <s v="Labor"/>
    <s v="TEC"/>
    <m/>
    <s v="JLAB"/>
    <s v="PED"/>
    <s v="CRYO"/>
    <x v="11"/>
    <m/>
    <m/>
    <m/>
    <m/>
    <m/>
    <m/>
    <m/>
    <m/>
    <n v="3814.71"/>
    <m/>
    <m/>
    <m/>
    <m/>
    <m/>
    <m/>
    <m/>
    <m/>
    <m/>
    <m/>
    <x v="0"/>
    <x v="0"/>
    <m/>
  </r>
  <r>
    <s v=""/>
    <s v=" E09_15681"/>
    <s v="Preliminary Engineering/Design of Cryomodule interface cans at IR06"/>
    <s v="6.09.04.02.02"/>
    <x v="0"/>
    <d v="2024-03-18T00:00:00"/>
    <d v="2024-05-24T00:00:00"/>
    <s v="nzandi"/>
    <s v="Yang"/>
    <n v="4383.01"/>
    <m/>
    <s v="C"/>
    <s v="Labor"/>
    <s v="TEC"/>
    <m/>
    <s v="JLAB"/>
    <s v="PED"/>
    <s v="CRYO"/>
    <x v="11"/>
    <m/>
    <m/>
    <m/>
    <m/>
    <m/>
    <m/>
    <m/>
    <m/>
    <n v="4383.01"/>
    <m/>
    <m/>
    <m/>
    <m/>
    <m/>
    <m/>
    <m/>
    <m/>
    <m/>
    <m/>
    <x v="0"/>
    <x v="0"/>
    <m/>
  </r>
  <r>
    <s v=""/>
    <s v=" E09_15682"/>
    <s v="Preliminary Engineering/Design of SC magnet interface cans at IR06"/>
    <s v="6.09.04.02.02"/>
    <x v="0"/>
    <d v="2024-03-18T00:00:00"/>
    <d v="2024-05-24T00:00:00"/>
    <s v="nzandi"/>
    <s v="Yang"/>
    <n v="3814.71"/>
    <m/>
    <s v="C"/>
    <s v="Labor"/>
    <s v="TEC"/>
    <m/>
    <s v="JLAB"/>
    <s v="PED"/>
    <s v="CRYO"/>
    <x v="11"/>
    <m/>
    <m/>
    <m/>
    <m/>
    <m/>
    <m/>
    <m/>
    <m/>
    <n v="3814.71"/>
    <m/>
    <m/>
    <m/>
    <m/>
    <m/>
    <m/>
    <m/>
    <m/>
    <m/>
    <m/>
    <x v="0"/>
    <x v="0"/>
    <m/>
  </r>
  <r>
    <s v=""/>
    <s v=" E09_15682"/>
    <s v="Preliminary Engineering/Design of SC magnet interface cans at IR06"/>
    <s v="6.09.04.02.02"/>
    <x v="0"/>
    <d v="2024-03-18T00:00:00"/>
    <d v="2024-05-24T00:00:00"/>
    <s v="nzandi"/>
    <s v="Yang"/>
    <n v="4383.01"/>
    <m/>
    <s v="C"/>
    <s v="Labor"/>
    <s v="TEC"/>
    <m/>
    <s v="JLAB"/>
    <s v="PED"/>
    <s v="CRYO"/>
    <x v="11"/>
    <m/>
    <m/>
    <m/>
    <m/>
    <m/>
    <m/>
    <m/>
    <m/>
    <n v="4383.01"/>
    <m/>
    <m/>
    <m/>
    <m/>
    <m/>
    <m/>
    <m/>
    <m/>
    <m/>
    <m/>
    <x v="0"/>
    <x v="0"/>
    <m/>
  </r>
  <r>
    <s v=""/>
    <s v=" E09_15684"/>
    <s v="Support and flexibility analyses - how many supports?  Where to put bellows? IR06"/>
    <s v="6.09.04.02.02"/>
    <x v="0"/>
    <d v="2024-11-01T00:00:00"/>
    <d v="2025-04-28T00:00:00"/>
    <s v="nzandi"/>
    <s v="Yang"/>
    <n v="3929.15"/>
    <m/>
    <s v="C"/>
    <s v="Labor"/>
    <s v="TEC"/>
    <m/>
    <s v="JLAB"/>
    <s v="PED"/>
    <s v="CRYO"/>
    <x v="11"/>
    <m/>
    <m/>
    <m/>
    <m/>
    <m/>
    <m/>
    <m/>
    <m/>
    <m/>
    <n v="3929.15"/>
    <m/>
    <m/>
    <m/>
    <m/>
    <m/>
    <m/>
    <m/>
    <m/>
    <m/>
    <x v="0"/>
    <x v="0"/>
    <m/>
  </r>
  <r>
    <s v=""/>
    <s v=" E09_15684"/>
    <s v="Support and flexibility analyses - how many supports?  Where to put bellows? IR06"/>
    <s v="6.09.04.02.02"/>
    <x v="0"/>
    <d v="2024-11-01T00:00:00"/>
    <d v="2025-04-28T00:00:00"/>
    <s v="nzandi"/>
    <s v="Yang"/>
    <n v="4514.51"/>
    <m/>
    <s v="C"/>
    <s v="Labor"/>
    <s v="TEC"/>
    <m/>
    <s v="JLAB"/>
    <s v="PED"/>
    <s v="CRYO"/>
    <x v="11"/>
    <m/>
    <m/>
    <m/>
    <m/>
    <m/>
    <m/>
    <m/>
    <m/>
    <m/>
    <n v="4514.51"/>
    <m/>
    <m/>
    <m/>
    <m/>
    <m/>
    <m/>
    <m/>
    <m/>
    <m/>
    <x v="0"/>
    <x v="0"/>
    <m/>
  </r>
  <r>
    <s v=""/>
    <s v=" E09_15831"/>
    <s v="Preliminary Engineering/Design of Cryomodule interface cans at IR10"/>
    <s v="6.09.04.02.02"/>
    <x v="0"/>
    <d v="2023-07-05T00:00:00"/>
    <d v="2023-11-08T00:00:00"/>
    <s v="nzandi"/>
    <s v="Yang"/>
    <n v="3737.31"/>
    <m/>
    <s v="C"/>
    <s v="Labor"/>
    <s v="TEC"/>
    <m/>
    <s v="JLAB"/>
    <s v="PED"/>
    <s v="CRYO"/>
    <x v="11"/>
    <m/>
    <m/>
    <m/>
    <m/>
    <m/>
    <m/>
    <m/>
    <n v="2603.52"/>
    <n v="1133.79"/>
    <m/>
    <m/>
    <m/>
    <m/>
    <m/>
    <m/>
    <m/>
    <m/>
    <m/>
    <m/>
    <x v="0"/>
    <x v="0"/>
    <m/>
  </r>
  <r>
    <s v=""/>
    <s v=" E09_15831"/>
    <s v="Preliminary Engineering/Design of Cryomodule interface cans at IR10"/>
    <s v="6.09.04.02.02"/>
    <x v="0"/>
    <d v="2023-07-05T00:00:00"/>
    <d v="2023-11-08T00:00:00"/>
    <s v="nzandi"/>
    <s v="Yang"/>
    <n v="4294.08"/>
    <m/>
    <s v="C"/>
    <s v="Labor"/>
    <s v="TEC"/>
    <m/>
    <s v="JLAB"/>
    <s v="PED"/>
    <s v="CRYO"/>
    <x v="11"/>
    <m/>
    <m/>
    <m/>
    <m/>
    <m/>
    <m/>
    <m/>
    <n v="2991.38"/>
    <n v="1302.7"/>
    <m/>
    <m/>
    <m/>
    <m/>
    <m/>
    <m/>
    <m/>
    <m/>
    <m/>
    <m/>
    <x v="0"/>
    <x v="0"/>
    <m/>
  </r>
  <r>
    <s v=""/>
    <s v=" E09_15833"/>
    <s v="Support and flexibility analyses - how many supports?  Where to put bellows? IR10"/>
    <s v="6.09.04.02.02"/>
    <x v="0"/>
    <d v="2023-12-28T00:00:00"/>
    <d v="2024-05-03T00:00:00"/>
    <s v="nzandi"/>
    <s v="Yang"/>
    <n v="3814.71"/>
    <m/>
    <s v="C"/>
    <s v="Labor"/>
    <s v="TEC"/>
    <m/>
    <s v="JLAB"/>
    <s v="PED"/>
    <s v="CRYO"/>
    <x v="11"/>
    <m/>
    <m/>
    <m/>
    <m/>
    <m/>
    <m/>
    <m/>
    <m/>
    <n v="3814.71"/>
    <m/>
    <m/>
    <m/>
    <m/>
    <m/>
    <m/>
    <m/>
    <m/>
    <m/>
    <m/>
    <x v="0"/>
    <x v="0"/>
    <m/>
  </r>
  <r>
    <s v=""/>
    <s v=" E09_15833"/>
    <s v="Support and flexibility analyses - how many supports?  Where to put bellows? IR10"/>
    <s v="6.09.04.02.02"/>
    <x v="0"/>
    <d v="2023-12-28T00:00:00"/>
    <d v="2024-05-03T00:00:00"/>
    <s v="nzandi"/>
    <s v="Yang"/>
    <n v="4383.01"/>
    <m/>
    <s v="C"/>
    <s v="Labor"/>
    <s v="TEC"/>
    <m/>
    <s v="JLAB"/>
    <s v="PED"/>
    <s v="CRYO"/>
    <x v="11"/>
    <m/>
    <m/>
    <m/>
    <m/>
    <m/>
    <m/>
    <m/>
    <m/>
    <n v="4383.01"/>
    <m/>
    <m/>
    <m/>
    <m/>
    <m/>
    <m/>
    <m/>
    <m/>
    <m/>
    <m/>
    <x v="0"/>
    <x v="0"/>
    <m/>
  </r>
  <r>
    <s v=""/>
    <s v=" HR_0601_1306"/>
    <s v="HSR BPM Cryo Cables - Vendor Support by BNL"/>
    <s v="6.05.05.01"/>
    <x v="1"/>
    <d v="2024-08-09T00:00:00"/>
    <d v="2026-03-05T00:00:00"/>
    <s v="mahmed"/>
    <s v="gassner"/>
    <n v="13736.79"/>
    <s v="CON"/>
    <s v="C"/>
    <s v="Labor"/>
    <s v="TEC"/>
    <s v="CD-3A"/>
    <s v="BNL"/>
    <s v="Const"/>
    <s v="INS"/>
    <x v="9"/>
    <s v="S.P130"/>
    <s v="APP00175"/>
    <m/>
    <m/>
    <m/>
    <m/>
    <m/>
    <m/>
    <n v="1268.01"/>
    <n v="8805.64"/>
    <n v="3663.14"/>
    <m/>
    <m/>
    <m/>
    <m/>
    <m/>
    <m/>
    <m/>
    <m/>
    <x v="0"/>
    <x v="0"/>
    <m/>
  </r>
  <r>
    <s v=""/>
    <s v=" HR_0601_10009"/>
    <s v="HSR BPM Buttons - Vendor Support by BNL"/>
    <s v="6.05.05.01"/>
    <x v="0"/>
    <d v="2024-08-09T00:00:00"/>
    <d v="2026-04-23T00:00:00"/>
    <s v="mahmed"/>
    <s v="gassner"/>
    <n v="13769.15"/>
    <s v="CON"/>
    <s v="C"/>
    <s v="Labor"/>
    <s v="TEC"/>
    <s v="CD-3A"/>
    <s v="BNL"/>
    <s v="Const"/>
    <s v="INS"/>
    <x v="9"/>
    <s v="S.P142"/>
    <s v="APP00162"/>
    <m/>
    <m/>
    <m/>
    <m/>
    <m/>
    <m/>
    <n v="1166.33"/>
    <n v="8099.5"/>
    <n v="4503.32"/>
    <m/>
    <m/>
    <m/>
    <m/>
    <m/>
    <m/>
    <m/>
    <m/>
    <x v="0"/>
    <x v="0"/>
    <m/>
  </r>
  <r>
    <s v=""/>
    <s v=" HR_0602_1230"/>
    <s v="HR TL  Material - Vendor Support by BNL"/>
    <s v="6.05.05.02"/>
    <x v="0"/>
    <d v="2026-09-15T00:00:00"/>
    <d v="2027-09-14T00:00:00"/>
    <s v="mahmed"/>
    <s v="gassner"/>
    <n v="21900.91"/>
    <s v="CON"/>
    <s v="C"/>
    <s v="Labor"/>
    <s v="TEC"/>
    <m/>
    <s v="BNL"/>
    <s v="Const"/>
    <s v="INS"/>
    <x v="9"/>
    <s v="S.P045"/>
    <s v="APP00160"/>
    <m/>
    <m/>
    <m/>
    <m/>
    <m/>
    <m/>
    <m/>
    <m/>
    <n v="1051.24"/>
    <n v="20849.669999999998"/>
    <m/>
    <m/>
    <m/>
    <m/>
    <m/>
    <m/>
    <m/>
    <x v="0"/>
    <x v="0"/>
    <m/>
  </r>
  <r>
    <s v=""/>
    <s v=" HR_0602_1250"/>
    <s v="HR TL  Material - Test and Final Acceptance"/>
    <s v="6.05.05.02"/>
    <x v="0"/>
    <d v="2027-09-15T00:00:00"/>
    <d v="2027-09-28T00:00:00"/>
    <s v="mahmed"/>
    <s v="gassner"/>
    <n v="21936.52"/>
    <s v="CON"/>
    <s v="C"/>
    <s v="Labor"/>
    <s v="TEC"/>
    <m/>
    <s v="BNL"/>
    <s v="Const"/>
    <s v="INS"/>
    <x v="8"/>
    <s v="S.P045"/>
    <s v="APP00160"/>
    <m/>
    <m/>
    <m/>
    <m/>
    <m/>
    <m/>
    <m/>
    <m/>
    <m/>
    <n v="21936.52"/>
    <m/>
    <m/>
    <m/>
    <m/>
    <m/>
    <m/>
    <m/>
    <x v="0"/>
    <x v="0"/>
    <m/>
  </r>
  <r>
    <s v=""/>
    <s v=" HR_0605_3169"/>
    <s v="Electro-Optical Wall Current Monitor - Material - Vendor Support by BNL"/>
    <s v="6.05.05.03"/>
    <x v="0"/>
    <d v="2025-12-10T00:00:00"/>
    <d v="2027-02-23T00:00:00"/>
    <s v="mahmed"/>
    <s v="gassner"/>
    <n v="14288.06"/>
    <s v="CON"/>
    <s v="C"/>
    <s v="Labor"/>
    <s v="TEC"/>
    <m/>
    <s v="BNL"/>
    <s v="Const"/>
    <s v="INS"/>
    <x v="9"/>
    <s v="P.S101"/>
    <m/>
    <m/>
    <m/>
    <m/>
    <m/>
    <m/>
    <m/>
    <m/>
    <m/>
    <n v="9715.8799999999992"/>
    <n v="4572.18"/>
    <m/>
    <m/>
    <m/>
    <m/>
    <m/>
    <m/>
    <m/>
    <x v="0"/>
    <x v="0"/>
    <m/>
  </r>
  <r>
    <s v=""/>
    <s v=" HR_0605_3233"/>
    <s v="Electro-Optical Wall Current Monitor - Material - Test and Final Acceptance"/>
    <s v="6.05.05.03"/>
    <x v="0"/>
    <d v="2027-02-25T00:00:00"/>
    <d v="2027-03-10T00:00:00"/>
    <s v="mahmed"/>
    <s v="gassner"/>
    <n v="14624.35"/>
    <s v="CON"/>
    <s v="C"/>
    <s v="Labor"/>
    <s v="TEC"/>
    <m/>
    <s v="BNL"/>
    <s v="Const"/>
    <s v="INS"/>
    <x v="8"/>
    <s v="P.S101"/>
    <m/>
    <m/>
    <m/>
    <m/>
    <m/>
    <m/>
    <m/>
    <m/>
    <m/>
    <m/>
    <n v="14624.35"/>
    <m/>
    <m/>
    <m/>
    <m/>
    <m/>
    <m/>
    <m/>
    <x v="0"/>
    <x v="0"/>
    <m/>
  </r>
  <r>
    <s v=""/>
    <s v=" HR_0605_3171"/>
    <s v="IPM Upgrade - Material - Vendor Support by BNL"/>
    <s v="6.05.05.03"/>
    <x v="0"/>
    <d v="2025-12-10T00:00:00"/>
    <d v="2027-02-23T00:00:00"/>
    <s v="mahmed"/>
    <s v="gassner"/>
    <n v="14288.06"/>
    <s v="CON"/>
    <s v="C"/>
    <s v="Labor"/>
    <s v="TEC"/>
    <m/>
    <s v="BNL"/>
    <s v="Const"/>
    <s v="INS"/>
    <x v="9"/>
    <s v="P.S102"/>
    <m/>
    <m/>
    <m/>
    <m/>
    <m/>
    <m/>
    <m/>
    <m/>
    <m/>
    <n v="9715.8799999999992"/>
    <n v="4572.18"/>
    <m/>
    <m/>
    <m/>
    <m/>
    <m/>
    <m/>
    <m/>
    <x v="0"/>
    <x v="0"/>
    <m/>
  </r>
  <r>
    <s v=""/>
    <s v=" HR_0605_3221"/>
    <s v="HF Schottky Upgrade - Spectrum Analyser - Vendor Support by BNL"/>
    <s v="6.05.05.03"/>
    <x v="0"/>
    <d v="2026-07-20T00:00:00"/>
    <d v="2027-09-28T00:00:00"/>
    <s v="mahmed"/>
    <s v="gassner"/>
    <n v="4361.59"/>
    <s v="CON"/>
    <s v="C"/>
    <s v="Labor"/>
    <s v="TEC"/>
    <m/>
    <s v="BNL"/>
    <s v="Const"/>
    <s v="INS"/>
    <x v="9"/>
    <s v="P.S108"/>
    <m/>
    <m/>
    <m/>
    <m/>
    <m/>
    <m/>
    <m/>
    <m/>
    <m/>
    <n v="756.01"/>
    <n v="3605.58"/>
    <m/>
    <m/>
    <m/>
    <m/>
    <m/>
    <m/>
    <m/>
    <x v="0"/>
    <x v="0"/>
    <m/>
  </r>
  <r>
    <s v=""/>
    <s v=" HR_0605_3263"/>
    <s v="HF Schottky Upgrade - Spectrum Analyser - Test and Final Acceptance"/>
    <s v="6.05.05.03"/>
    <x v="0"/>
    <d v="2027-09-30T00:00:00"/>
    <d v="2027-10-14T00:00:00"/>
    <s v="mahmed"/>
    <s v="gassner"/>
    <n v="3017"/>
    <s v="CON"/>
    <s v="C"/>
    <s v="Labor"/>
    <s v="TEC"/>
    <m/>
    <s v="BNL"/>
    <s v="Const"/>
    <s v="INS"/>
    <x v="8"/>
    <s v="P.S108"/>
    <m/>
    <m/>
    <m/>
    <m/>
    <m/>
    <m/>
    <m/>
    <m/>
    <m/>
    <m/>
    <n v="301.7"/>
    <n v="2715.3"/>
    <m/>
    <m/>
    <m/>
    <m/>
    <m/>
    <m/>
    <x v="0"/>
    <x v="0"/>
    <m/>
  </r>
  <r>
    <s v=""/>
    <s v=" HR_0605_3173"/>
    <s v="Head-Tail Pick-up - Material - Vendor Support by BNL"/>
    <s v="6.05.05.03"/>
    <x v="0"/>
    <d v="2025-12-10T00:00:00"/>
    <d v="2026-09-24T00:00:00"/>
    <s v="mahmed"/>
    <s v="gassner"/>
    <n v="38856.959999999999"/>
    <s v="CON"/>
    <s v="C"/>
    <s v="Labor"/>
    <s v="TEC"/>
    <m/>
    <s v="BNL"/>
    <s v="Const"/>
    <s v="INS"/>
    <x v="9"/>
    <s v="P.S193"/>
    <m/>
    <m/>
    <m/>
    <m/>
    <m/>
    <m/>
    <m/>
    <m/>
    <m/>
    <n v="38856.959999999999"/>
    <m/>
    <m/>
    <m/>
    <m/>
    <m/>
    <m/>
    <m/>
    <m/>
    <x v="0"/>
    <x v="0"/>
    <m/>
  </r>
  <r>
    <s v=""/>
    <s v=" HR_0605_3215"/>
    <s v="ARTUS Upgrade - Material - Vendor Support by BNL"/>
    <s v="6.05.05.03"/>
    <x v="0"/>
    <d v="2026-07-20T00:00:00"/>
    <d v="2027-05-06T00:00:00"/>
    <s v="mahmed"/>
    <s v="gassner"/>
    <n v="39863.360000000001"/>
    <s v="CON"/>
    <s v="C"/>
    <s v="Labor"/>
    <s v="TEC"/>
    <m/>
    <s v="BNL"/>
    <s v="Const"/>
    <s v="INS"/>
    <x v="9"/>
    <s v="P.S194"/>
    <m/>
    <m/>
    <m/>
    <m/>
    <m/>
    <m/>
    <m/>
    <m/>
    <m/>
    <n v="10364.469999999999"/>
    <n v="29498.89"/>
    <m/>
    <m/>
    <m/>
    <m/>
    <m/>
    <m/>
    <m/>
    <x v="0"/>
    <x v="0"/>
    <m/>
  </r>
  <r>
    <s v=""/>
    <s v=" HR_0605_3217"/>
    <s v="BBQ Upgrade - Material - Vendor Support by BNL"/>
    <s v="6.05.05.03"/>
    <x v="0"/>
    <d v="2026-07-20T00:00:00"/>
    <d v="2028-01-20T00:00:00"/>
    <s v="mahmed"/>
    <s v="gassner"/>
    <n v="40302.379999999997"/>
    <s v="CON"/>
    <s v="C"/>
    <s v="Labor"/>
    <s v="TEC"/>
    <m/>
    <s v="BNL"/>
    <s v="Const"/>
    <s v="INS"/>
    <x v="9"/>
    <s v="P.S195"/>
    <m/>
    <m/>
    <m/>
    <m/>
    <m/>
    <m/>
    <m/>
    <m/>
    <m/>
    <n v="5588.6"/>
    <n v="26868.25"/>
    <n v="7845.53"/>
    <m/>
    <m/>
    <m/>
    <m/>
    <m/>
    <m/>
    <x v="0"/>
    <x v="0"/>
    <m/>
  </r>
  <r>
    <s v=""/>
    <s v=" HR_0605_3219"/>
    <s v="HF Schottky Upgrade - Material - Vendor Support by BNL"/>
    <s v="6.05.05.03"/>
    <x v="0"/>
    <d v="2026-07-20T00:00:00"/>
    <d v="2027-05-06T00:00:00"/>
    <s v="mahmed"/>
    <s v="gassner"/>
    <n v="43487.3"/>
    <s v="CON"/>
    <s v="C"/>
    <s v="Labor"/>
    <s v="TEC"/>
    <m/>
    <s v="BNL"/>
    <s v="Const"/>
    <s v="INS"/>
    <x v="9"/>
    <s v="P.S196"/>
    <m/>
    <m/>
    <m/>
    <m/>
    <m/>
    <m/>
    <m/>
    <m/>
    <m/>
    <n v="11306.7"/>
    <n v="32180.6"/>
    <m/>
    <m/>
    <m/>
    <m/>
    <m/>
    <m/>
    <m/>
    <x v="0"/>
    <x v="0"/>
    <m/>
  </r>
  <r>
    <s v=""/>
    <s v=" HR_0605_3247"/>
    <s v="LF Schottky Upgrade - Material - Vendor Support by BNL"/>
    <s v="6.05.05.03"/>
    <x v="0"/>
    <d v="2026-07-20T00:00:00"/>
    <d v="2027-05-06T00:00:00"/>
    <s v="mahmed"/>
    <s v="gassner"/>
    <n v="43487.3"/>
    <s v="CON"/>
    <s v="C"/>
    <s v="Labor"/>
    <s v="TEC"/>
    <m/>
    <s v="BNL"/>
    <s v="Const"/>
    <s v="INS"/>
    <x v="9"/>
    <s v="P.S197"/>
    <m/>
    <m/>
    <m/>
    <m/>
    <m/>
    <m/>
    <m/>
    <m/>
    <m/>
    <n v="11306.7"/>
    <n v="32180.6"/>
    <m/>
    <m/>
    <m/>
    <m/>
    <m/>
    <m/>
    <m/>
    <x v="0"/>
    <x v="0"/>
    <m/>
  </r>
  <r>
    <s v=""/>
    <s v=" MPP_6.07.03.01"/>
    <s v="Material Planning Package - 6.07.03.01"/>
    <s v="6.07.03.01"/>
    <x v="2"/>
    <d v="2025-09-03T00:00:00"/>
    <d v="2025-12-23T00:00:00"/>
    <s v="egolnar"/>
    <s v="tuozzolo"/>
    <n v="26374.41"/>
    <m/>
    <s v="C"/>
    <s v="Nonlabor"/>
    <s v="TEC"/>
    <m/>
    <s v="BNL"/>
    <s v="Const"/>
    <s v="INST"/>
    <x v="5"/>
    <s v="B"/>
    <m/>
    <m/>
    <m/>
    <m/>
    <m/>
    <m/>
    <m/>
    <m/>
    <n v="6940.63"/>
    <n v="19433.77"/>
    <m/>
    <m/>
    <m/>
    <m/>
    <m/>
    <m/>
    <m/>
    <m/>
    <x v="0"/>
    <x v="0"/>
    <m/>
  </r>
  <r>
    <s v=""/>
    <s v=" MPP_6.07.03.02"/>
    <s v="Material Planning Package - 6.07.03.02"/>
    <s v="6.07.03.02"/>
    <x v="2"/>
    <d v="2025-07-01T00:00:00"/>
    <d v="2025-12-29T00:00:00"/>
    <s v="egolnar"/>
    <s v="tuozzolo"/>
    <n v="26221.01"/>
    <m/>
    <s v="C"/>
    <s v="Nonlabor"/>
    <s v="TEC"/>
    <m/>
    <s v="BNL"/>
    <s v="Const"/>
    <s v="INST"/>
    <x v="5"/>
    <s v="B"/>
    <m/>
    <m/>
    <m/>
    <m/>
    <m/>
    <m/>
    <m/>
    <m/>
    <n v="13643.45"/>
    <n v="12577.56"/>
    <m/>
    <m/>
    <m/>
    <m/>
    <m/>
    <m/>
    <m/>
    <m/>
    <x v="0"/>
    <x v="0"/>
    <m/>
  </r>
  <r>
    <s v=""/>
    <s v=" MPP_6.07.03.03"/>
    <s v="Material Planning Package - 6.07.03.03"/>
    <s v="6.07.03.03"/>
    <x v="2"/>
    <d v="2025-07-01T00:00:00"/>
    <d v="2026-02-05T00:00:00"/>
    <s v="egolnar"/>
    <s v="tuozzolo"/>
    <n v="26275.17"/>
    <m/>
    <s v="C"/>
    <s v="Nonlabor"/>
    <s v="TEC"/>
    <m/>
    <s v="BNL"/>
    <s v="Const"/>
    <s v="INST"/>
    <x v="5"/>
    <s v="B"/>
    <m/>
    <m/>
    <m/>
    <m/>
    <m/>
    <m/>
    <m/>
    <m/>
    <n v="11285.98"/>
    <n v="14989.19"/>
    <m/>
    <m/>
    <m/>
    <m/>
    <m/>
    <m/>
    <m/>
    <m/>
    <x v="0"/>
    <x v="0"/>
    <m/>
  </r>
  <r>
    <s v=""/>
    <s v=" MPP_6.07.03.04"/>
    <s v="Material Planning Package - 6.07.03.04"/>
    <s v="6.07.03.04"/>
    <x v="2"/>
    <d v="2025-07-01T00:00:00"/>
    <d v="2026-01-13T00:00:00"/>
    <s v="egolnar"/>
    <s v="tuozzolo"/>
    <n v="26244.34"/>
    <m/>
    <s v="C"/>
    <s v="Nonlabor"/>
    <s v="TEC"/>
    <m/>
    <s v="BNL"/>
    <s v="Const"/>
    <s v="INST"/>
    <x v="5"/>
    <s v="B"/>
    <m/>
    <m/>
    <m/>
    <m/>
    <m/>
    <m/>
    <m/>
    <m/>
    <n v="12628.86"/>
    <n v="13615.49"/>
    <m/>
    <m/>
    <m/>
    <m/>
    <m/>
    <m/>
    <m/>
    <m/>
    <x v="0"/>
    <x v="0"/>
    <m/>
  </r>
  <r>
    <s v=""/>
    <s v=" MPP_6.07.03.05"/>
    <s v="Material Planning Package - 6.07.03.05"/>
    <s v="6.07.03.05"/>
    <x v="2"/>
    <d v="2025-06-26T00:00:00"/>
    <d v="2025-12-04T00:00:00"/>
    <s v="egolnar"/>
    <s v="tuozzolo"/>
    <n v="26168.06"/>
    <m/>
    <s v="C"/>
    <s v="Nonlabor"/>
    <s v="TEC"/>
    <m/>
    <s v="BNL"/>
    <s v="Const"/>
    <s v="INST"/>
    <x v="5"/>
    <s v="B"/>
    <m/>
    <m/>
    <m/>
    <m/>
    <m/>
    <m/>
    <m/>
    <m/>
    <n v="15938.73"/>
    <n v="10229.33"/>
    <m/>
    <m/>
    <m/>
    <m/>
    <m/>
    <m/>
    <m/>
    <m/>
    <x v="0"/>
    <x v="0"/>
    <m/>
  </r>
  <r>
    <s v=""/>
    <s v=" MPP_6.07.03.06"/>
    <s v="Material Planning Package - 6.07.03.06"/>
    <s v="6.07.03.06"/>
    <x v="2"/>
    <d v="2025-07-01T00:00:00"/>
    <d v="2026-01-15T00:00:00"/>
    <s v="egolnar"/>
    <s v="tuozzolo"/>
    <n v="26248.6"/>
    <m/>
    <s v="C"/>
    <s v="Nonlabor"/>
    <s v="TEC"/>
    <m/>
    <s v="BNL"/>
    <s v="Const"/>
    <s v="INST"/>
    <x v="5"/>
    <s v="B"/>
    <m/>
    <m/>
    <m/>
    <m/>
    <m/>
    <m/>
    <m/>
    <m/>
    <n v="12443.78"/>
    <n v="13804.82"/>
    <m/>
    <m/>
    <m/>
    <m/>
    <m/>
    <m/>
    <m/>
    <m/>
    <x v="0"/>
    <x v="0"/>
    <m/>
  </r>
  <r>
    <s v=""/>
    <s v=" MPP_6.07.03.07"/>
    <s v="Material Planning Package - 6.07.03.07"/>
    <s v="6.07.03.07"/>
    <x v="2"/>
    <d v="2025-07-16T00:00:00"/>
    <d v="2026-02-11T00:00:00"/>
    <s v="egolnar"/>
    <s v="tuozzolo"/>
    <n v="26306.13"/>
    <m/>
    <s v="C"/>
    <s v="Nonlabor"/>
    <s v="TEC"/>
    <m/>
    <s v="BNL"/>
    <s v="Const"/>
    <s v="INST"/>
    <x v="5"/>
    <s v="B"/>
    <m/>
    <m/>
    <m/>
    <m/>
    <m/>
    <m/>
    <m/>
    <m/>
    <n v="9933.7800000000007"/>
    <n v="16372.35"/>
    <m/>
    <m/>
    <m/>
    <m/>
    <m/>
    <m/>
    <m/>
    <m/>
    <x v="0"/>
    <x v="0"/>
    <m/>
  </r>
  <r>
    <s v=""/>
    <s v=" MPP_6.07.03.08"/>
    <s v="Material Planning Package - 6.07.03.08"/>
    <s v="6.07.03.08"/>
    <x v="2"/>
    <d v="2025-08-13T00:00:00"/>
    <d v="2025-12-17T00:00:00"/>
    <s v="egolnar"/>
    <s v="tuozzolo"/>
    <n v="26295.55"/>
    <m/>
    <s v="C"/>
    <s v="Nonlabor"/>
    <s v="TEC"/>
    <m/>
    <s v="BNL"/>
    <s v="Const"/>
    <s v="INST"/>
    <x v="5"/>
    <s v="B"/>
    <m/>
    <m/>
    <m/>
    <m/>
    <m/>
    <m/>
    <m/>
    <m/>
    <n v="10395.92"/>
    <n v="15899.64"/>
    <m/>
    <m/>
    <m/>
    <m/>
    <m/>
    <m/>
    <m/>
    <m/>
    <x v="0"/>
    <x v="0"/>
    <m/>
  </r>
  <r>
    <s v=""/>
    <s v=" MPP_6.07.03.09"/>
    <s v="Material Planning Package - 6.07.03.09"/>
    <s v="6.07.03.09"/>
    <x v="2"/>
    <d v="2025-08-13T00:00:00"/>
    <d v="2025-12-17T00:00:00"/>
    <s v="egolnar"/>
    <s v="tuozzolo"/>
    <n v="26295.55"/>
    <m/>
    <s v="C"/>
    <s v="Nonlabor"/>
    <s v="TEC"/>
    <m/>
    <s v="BNL"/>
    <s v="Const"/>
    <s v="INST"/>
    <x v="5"/>
    <s v="B"/>
    <m/>
    <m/>
    <m/>
    <m/>
    <m/>
    <m/>
    <m/>
    <m/>
    <n v="10395.92"/>
    <n v="15899.64"/>
    <m/>
    <m/>
    <m/>
    <m/>
    <m/>
    <m/>
    <m/>
    <m/>
    <x v="0"/>
    <x v="0"/>
    <m/>
  </r>
  <r>
    <s v=""/>
    <s v=" MPP_6.07.03.10"/>
    <s v="Material Planning Package - 6.07.03.10"/>
    <s v="6.07.03.10"/>
    <x v="2"/>
    <d v="2025-07-01T00:00:00"/>
    <d v="2026-02-02T00:00:00"/>
    <s v="egolnar"/>
    <s v="tuozzolo"/>
    <n v="26269.9"/>
    <m/>
    <s v="C"/>
    <s v="Nonlabor"/>
    <s v="TEC"/>
    <m/>
    <s v="BNL"/>
    <s v="Const"/>
    <s v="INST"/>
    <x v="5"/>
    <s v="B"/>
    <m/>
    <m/>
    <m/>
    <m/>
    <m/>
    <m/>
    <m/>
    <m/>
    <n v="11515.57"/>
    <n v="14754.33"/>
    <m/>
    <m/>
    <m/>
    <m/>
    <m/>
    <m/>
    <m/>
    <m/>
    <x v="0"/>
    <x v="0"/>
    <m/>
  </r>
  <r>
    <s v=""/>
    <s v=" MPP_6.07.03.11"/>
    <s v="Material Planning Package - 6.07.03.11"/>
    <s v="6.07.03.11"/>
    <x v="2"/>
    <d v="2025-09-03T00:00:00"/>
    <d v="2025-12-02T00:00:00"/>
    <s v="egolnar"/>
    <s v="tuozzolo"/>
    <n v="26335.81"/>
    <m/>
    <s v="C"/>
    <s v="Nonlabor"/>
    <s v="TEC"/>
    <m/>
    <s v="BNL"/>
    <s v="Const"/>
    <s v="INST"/>
    <x v="5"/>
    <s v="B"/>
    <m/>
    <m/>
    <m/>
    <m/>
    <m/>
    <m/>
    <m/>
    <m/>
    <n v="8634.69"/>
    <n v="17701.12"/>
    <m/>
    <m/>
    <m/>
    <m/>
    <m/>
    <m/>
    <m/>
    <m/>
    <x v="0"/>
    <x v="0"/>
    <m/>
  </r>
  <r>
    <s v=""/>
    <s v=" MPP_6.07.03.12"/>
    <s v="Material Planning Package - 6.07.03.12"/>
    <s v="6.07.03.12"/>
    <x v="2"/>
    <d v="2025-07-01T00:00:00"/>
    <d v="2025-12-09T00:00:00"/>
    <s v="egolnar"/>
    <s v="tuozzolo"/>
    <n v="26184.33"/>
    <m/>
    <s v="C"/>
    <s v="Nonlabor"/>
    <s v="TEC"/>
    <m/>
    <s v="BNL"/>
    <s v="Const"/>
    <s v="INST"/>
    <x v="5"/>
    <s v="B"/>
    <m/>
    <m/>
    <m/>
    <m/>
    <m/>
    <m/>
    <m/>
    <m/>
    <n v="15234.52"/>
    <n v="10949.81"/>
    <m/>
    <m/>
    <m/>
    <m/>
    <m/>
    <m/>
    <m/>
    <m/>
    <x v="0"/>
    <x v="0"/>
    <m/>
  </r>
  <r>
    <s v=""/>
    <s v=" MPP_6.07.04.01"/>
    <s v="Material Planning Package - 6.07.04.01"/>
    <s v="6.07.04.01"/>
    <x v="0"/>
    <d v="2027-10-25T00:00:00"/>
    <d v="1930-07-16T00:00:00"/>
    <s v="egolnar"/>
    <s v="tuozzolo"/>
    <n v="574006.25"/>
    <m/>
    <s v="C"/>
    <s v="Nonlabor"/>
    <s v="TEC"/>
    <m/>
    <s v="BNL"/>
    <s v="Const"/>
    <s v="INST"/>
    <x v="5"/>
    <s v="B"/>
    <m/>
    <m/>
    <m/>
    <m/>
    <m/>
    <m/>
    <m/>
    <m/>
    <m/>
    <m/>
    <m/>
    <n v="198078.52"/>
    <n v="209878.94"/>
    <n v="166048.79999999999"/>
    <m/>
    <m/>
    <m/>
    <m/>
    <x v="0"/>
    <x v="0"/>
    <m/>
  </r>
  <r>
    <s v=""/>
    <s v=" MPP_6.07.04.02"/>
    <s v="Material Planning Package - 6.07.04.02"/>
    <s v="6.07.04.02"/>
    <x v="0"/>
    <d v="2025-07-23T00:00:00"/>
    <d v="1931-01-28T00:00:00"/>
    <s v="egolnar"/>
    <s v="tuozzolo"/>
    <n v="561574.42000000004"/>
    <m/>
    <s v="C"/>
    <s v="Nonlabor"/>
    <s v="TEC"/>
    <m/>
    <s v="BNL"/>
    <s v="Const"/>
    <s v="INST"/>
    <x v="5"/>
    <s v="B"/>
    <m/>
    <m/>
    <m/>
    <m/>
    <m/>
    <m/>
    <m/>
    <m/>
    <n v="19983.400000000001"/>
    <n v="101956.14"/>
    <n v="101956.14"/>
    <n v="101956.14"/>
    <n v="101548.32"/>
    <n v="101956.14"/>
    <n v="32218.14"/>
    <m/>
    <m/>
    <m/>
    <x v="0"/>
    <x v="0"/>
    <m/>
  </r>
  <r>
    <s v=""/>
    <s v=" MPP_6.07.04.03"/>
    <s v="Material Planning Package - 6.07.04.03"/>
    <s v="6.07.04.03"/>
    <x v="0"/>
    <d v="2027-07-15T00:00:00"/>
    <d v="1930-02-12T00:00:00"/>
    <s v="egolnar"/>
    <s v="tuozzolo"/>
    <n v="569290.97"/>
    <m/>
    <s v="C"/>
    <s v="Nonlabor"/>
    <s v="TEC"/>
    <m/>
    <s v="BNL"/>
    <s v="Const"/>
    <s v="INST"/>
    <x v="5"/>
    <s v="B"/>
    <m/>
    <m/>
    <m/>
    <m/>
    <m/>
    <m/>
    <m/>
    <m/>
    <m/>
    <m/>
    <n v="48619.57"/>
    <n v="220998.05"/>
    <n v="220114.06"/>
    <n v="79559.3"/>
    <m/>
    <m/>
    <m/>
    <m/>
    <x v="0"/>
    <x v="0"/>
    <m/>
  </r>
  <r>
    <s v=""/>
    <s v=" MPP_6.07.04.04"/>
    <s v="Material Planning Package - 6.07.04.04"/>
    <s v="6.07.04.04"/>
    <x v="0"/>
    <d v="2025-10-02T00:00:00"/>
    <d v="1931-02-26T00:00:00"/>
    <s v="egolnar"/>
    <s v="tuozzolo"/>
    <n v="564027.51"/>
    <m/>
    <s v="C"/>
    <s v="Nonlabor"/>
    <s v="TEC"/>
    <m/>
    <s v="BNL"/>
    <s v="Const"/>
    <s v="INST"/>
    <x v="5"/>
    <s v="B"/>
    <m/>
    <m/>
    <m/>
    <m/>
    <m/>
    <m/>
    <m/>
    <m/>
    <m/>
    <n v="104263.44"/>
    <n v="104682.17"/>
    <n v="104682.17"/>
    <n v="104263.44"/>
    <n v="104682.17"/>
    <n v="41454.14"/>
    <m/>
    <m/>
    <m/>
    <x v="0"/>
    <x v="0"/>
    <m/>
  </r>
  <r>
    <s v=""/>
    <s v=" MPP_6.07.04.05"/>
    <s v="Material Planning Package - 6.07.04.05"/>
    <s v="6.07.04.05"/>
    <x v="0"/>
    <d v="2027-03-23T00:00:00"/>
    <d v="2028-04-25T00:00:00"/>
    <s v="egolnar"/>
    <s v="tuozzolo"/>
    <n v="555522.05000000005"/>
    <m/>
    <s v="C"/>
    <s v="Nonlabor"/>
    <s v="TEC"/>
    <m/>
    <s v="BNL"/>
    <s v="Const"/>
    <s v="INST"/>
    <x v="5"/>
    <s v="B"/>
    <m/>
    <m/>
    <m/>
    <m/>
    <m/>
    <m/>
    <m/>
    <m/>
    <m/>
    <m/>
    <n v="272710.82"/>
    <n v="282811.21999999997"/>
    <m/>
    <m/>
    <m/>
    <m/>
    <m/>
    <m/>
    <x v="0"/>
    <x v="0"/>
    <m/>
  </r>
  <r>
    <s v=""/>
    <s v=" MPP_6.07.04.06"/>
    <s v="Material Planning Package - 6.07.04.06"/>
    <s v="6.07.04.06"/>
    <x v="0"/>
    <d v="2025-12-17T00:00:00"/>
    <d v="1931-03-26T00:00:00"/>
    <s v="egolnar"/>
    <s v="tuozzolo"/>
    <n v="565808.74"/>
    <m/>
    <s v="C"/>
    <s v="Nonlabor"/>
    <s v="TEC"/>
    <m/>
    <s v="BNL"/>
    <s v="Const"/>
    <s v="INST"/>
    <x v="5"/>
    <s v="B"/>
    <m/>
    <m/>
    <m/>
    <m/>
    <m/>
    <m/>
    <m/>
    <m/>
    <m/>
    <n v="85494.26"/>
    <n v="107404.85"/>
    <n v="107404.85"/>
    <n v="106975.23"/>
    <n v="107404.85"/>
    <n v="51124.71"/>
    <m/>
    <m/>
    <m/>
    <x v="0"/>
    <x v="0"/>
    <m/>
  </r>
  <r>
    <s v=""/>
    <s v=" MPP_6.07.04.07"/>
    <s v="Material Planning Package - 6.07.04.07"/>
    <s v="6.07.04.07"/>
    <x v="0"/>
    <d v="2026-10-15T00:00:00"/>
    <d v="1930-12-19T00:00:00"/>
    <s v="egolnar"/>
    <s v="tuozzolo"/>
    <n v="557289.91"/>
    <m/>
    <s v="C"/>
    <s v="Nonlabor"/>
    <s v="TEC"/>
    <m/>
    <s v="BNL"/>
    <s v="Const"/>
    <s v="INST"/>
    <x v="5"/>
    <s v="B"/>
    <m/>
    <m/>
    <m/>
    <m/>
    <m/>
    <m/>
    <m/>
    <m/>
    <m/>
    <m/>
    <n v="128646.42"/>
    <n v="133450.65"/>
    <n v="132916.85"/>
    <n v="133450.65"/>
    <n v="28825.34"/>
    <m/>
    <m/>
    <m/>
    <x v="0"/>
    <x v="0"/>
    <m/>
  </r>
  <r>
    <s v=""/>
    <s v=" MPP_6.07.04.08"/>
    <s v="Material Planning Package - 6.07.04.08"/>
    <s v="6.07.04.08"/>
    <x v="0"/>
    <d v="2026-03-03T00:00:00"/>
    <d v="1931-05-07T00:00:00"/>
    <s v="egolnar"/>
    <s v="tuozzolo"/>
    <n v="567526.56999999995"/>
    <m/>
    <s v="C"/>
    <s v="Nonlabor"/>
    <s v="TEC"/>
    <m/>
    <s v="BNL"/>
    <s v="Const"/>
    <s v="INST"/>
    <x v="5"/>
    <s v="B"/>
    <m/>
    <m/>
    <m/>
    <m/>
    <m/>
    <m/>
    <m/>
    <m/>
    <m/>
    <n v="65197.73"/>
    <n v="109392.17"/>
    <n v="109392.17"/>
    <n v="108954.6"/>
    <n v="109392.17"/>
    <n v="65197.73"/>
    <m/>
    <m/>
    <m/>
    <x v="0"/>
    <x v="0"/>
    <m/>
  </r>
  <r>
    <s v=""/>
    <s v=" MPP_6.07.04.09"/>
    <s v="Material Planning Package - 6.07.04.09"/>
    <s v="6.07.04.09"/>
    <x v="0"/>
    <d v="2026-04-06T00:00:00"/>
    <d v="2028-09-19T00:00:00"/>
    <s v="egolnar"/>
    <s v="tuozzolo"/>
    <n v="551544.99"/>
    <m/>
    <s v="C"/>
    <s v="Nonlabor"/>
    <s v="TEC"/>
    <m/>
    <s v="BNL"/>
    <s v="Const"/>
    <s v="INST"/>
    <x v="5"/>
    <s v="B"/>
    <m/>
    <m/>
    <m/>
    <m/>
    <m/>
    <m/>
    <m/>
    <m/>
    <m/>
    <n v="111739.26"/>
    <n v="223478.52"/>
    <n v="216327.21"/>
    <m/>
    <m/>
    <m/>
    <m/>
    <m/>
    <m/>
    <x v="0"/>
    <x v="0"/>
    <m/>
  </r>
  <r>
    <s v=""/>
    <s v=" MPP_6.07.04.10"/>
    <s v="Material Planning Package - 6.07.04.10"/>
    <s v="6.07.04.10"/>
    <x v="0"/>
    <d v="1930-08-21T00:00:00"/>
    <d v="1933-05-20T00:00:00"/>
    <s v="egolnar"/>
    <s v="tuozzolo"/>
    <n v="608810.67000000004"/>
    <m/>
    <s v="C"/>
    <s v="Nonlabor"/>
    <s v="TEC"/>
    <m/>
    <s v="BNL"/>
    <s v="Const"/>
    <s v="INST"/>
    <x v="5"/>
    <s v="B"/>
    <m/>
    <m/>
    <m/>
    <m/>
    <m/>
    <m/>
    <m/>
    <m/>
    <m/>
    <m/>
    <m/>
    <m/>
    <m/>
    <n v="24813.24"/>
    <n v="221546.82"/>
    <n v="222433.01"/>
    <n v="140017.59"/>
    <m/>
    <x v="0"/>
    <x v="0"/>
    <m/>
  </r>
  <r>
    <s v=""/>
    <s v=" MPP_6.07.04.11"/>
    <s v="Material Planning Package - 6.07.04.11"/>
    <s v="6.07.04.11"/>
    <x v="0"/>
    <d v="2026-02-03T00:00:00"/>
    <d v="1930-11-19T00:00:00"/>
    <s v="egolnar"/>
    <s v="tuozzolo"/>
    <n v="564841.09"/>
    <m/>
    <s v="C"/>
    <s v="Nonlabor"/>
    <s v="TEC"/>
    <m/>
    <s v="BNL"/>
    <s v="Const"/>
    <s v="INST"/>
    <x v="5"/>
    <s v="B"/>
    <m/>
    <m/>
    <m/>
    <m/>
    <m/>
    <m/>
    <m/>
    <m/>
    <m/>
    <n v="79011.91"/>
    <n v="117577.25"/>
    <n v="117577.25"/>
    <n v="117106.94"/>
    <n v="117577.25"/>
    <n v="15990.51"/>
    <m/>
    <m/>
    <m/>
    <x v="0"/>
    <x v="0"/>
    <m/>
  </r>
  <r>
    <s v=""/>
    <s v=" MPP_6.07.04.12"/>
    <s v="Material Planning Package - 6.07.04.12"/>
    <s v="6.07.04.12"/>
    <x v="0"/>
    <d v="2028-07-28T00:00:00"/>
    <d v="1931-03-17T00:00:00"/>
    <s v="egolnar"/>
    <s v="tuozzolo"/>
    <n v="583356.68999999994"/>
    <m/>
    <s v="C"/>
    <s v="Nonlabor"/>
    <s v="TEC"/>
    <m/>
    <s v="BNL"/>
    <s v="Const"/>
    <s v="INST"/>
    <x v="5"/>
    <s v="B"/>
    <m/>
    <m/>
    <m/>
    <m/>
    <m/>
    <m/>
    <m/>
    <m/>
    <m/>
    <m/>
    <m/>
    <n v="40016.85"/>
    <n v="221426.55"/>
    <n v="222315.81"/>
    <n v="99597.48"/>
    <m/>
    <m/>
    <m/>
    <x v="0"/>
    <x v="0"/>
    <m/>
  </r>
  <r>
    <s v=""/>
    <s v=" LPP_6.07.03.01"/>
    <s v="Labor Planning Package - 6.07.03.01"/>
    <s v="6.07.03.01"/>
    <x v="2"/>
    <d v="2025-09-03T00:00:00"/>
    <d v="2025-12-23T00:00:00"/>
    <s v="egolnar"/>
    <s v="tuozzolo"/>
    <n v="9802.84"/>
    <m/>
    <s v="C"/>
    <s v="Labor"/>
    <s v="TEC"/>
    <m/>
    <s v="BNL"/>
    <s v="Const"/>
    <s v="INST"/>
    <x v="5"/>
    <m/>
    <m/>
    <m/>
    <m/>
    <m/>
    <m/>
    <m/>
    <m/>
    <m/>
    <n v="2579.6999999999998"/>
    <n v="7223.15"/>
    <m/>
    <m/>
    <m/>
    <m/>
    <m/>
    <m/>
    <m/>
    <m/>
    <x v="0"/>
    <x v="0"/>
    <m/>
  </r>
  <r>
    <s v=""/>
    <s v=" LPP_6.07.03.01"/>
    <s v="Labor Planning Package - 6.07.03.01"/>
    <s v="6.07.03.01"/>
    <x v="2"/>
    <d v="2025-09-03T00:00:00"/>
    <d v="2025-12-23T00:00:00"/>
    <s v="egolnar"/>
    <s v="tuozzolo"/>
    <n v="3463.16"/>
    <m/>
    <s v="C"/>
    <s v="Labor"/>
    <s v="TEC"/>
    <m/>
    <s v="BNL"/>
    <s v="Const"/>
    <s v="INST"/>
    <x v="5"/>
    <m/>
    <m/>
    <m/>
    <m/>
    <m/>
    <m/>
    <m/>
    <m/>
    <m/>
    <n v="911.36"/>
    <n v="2551.8000000000002"/>
    <m/>
    <m/>
    <m/>
    <m/>
    <m/>
    <m/>
    <m/>
    <m/>
    <x v="0"/>
    <x v="0"/>
    <m/>
  </r>
  <r>
    <s v=""/>
    <s v=" LPP_6.07.03.01"/>
    <s v="Labor Planning Package - 6.07.03.01"/>
    <s v="6.07.03.01"/>
    <x v="2"/>
    <d v="2025-09-03T00:00:00"/>
    <d v="2025-12-23T00:00:00"/>
    <s v="egolnar"/>
    <s v="tuozzolo"/>
    <n v="5541.06"/>
    <m/>
    <s v="C"/>
    <s v="Labor"/>
    <s v="TEC"/>
    <m/>
    <s v="BNL"/>
    <s v="Const"/>
    <s v="INST"/>
    <x v="5"/>
    <m/>
    <m/>
    <m/>
    <m/>
    <m/>
    <m/>
    <m/>
    <m/>
    <m/>
    <n v="1458.17"/>
    <n v="4082.89"/>
    <m/>
    <m/>
    <m/>
    <m/>
    <m/>
    <m/>
    <m/>
    <m/>
    <x v="0"/>
    <x v="0"/>
    <m/>
  </r>
  <r>
    <s v=""/>
    <s v=" LPP_6.07.03.01"/>
    <s v="Labor Planning Package - 6.07.03.01"/>
    <s v="6.07.03.01"/>
    <x v="2"/>
    <d v="2025-09-03T00:00:00"/>
    <d v="2025-12-23T00:00:00"/>
    <s v="egolnar"/>
    <s v="tuozzolo"/>
    <n v="7702.23"/>
    <m/>
    <s v="C"/>
    <s v="Labor"/>
    <s v="TEC"/>
    <m/>
    <s v="BNL"/>
    <s v="Const"/>
    <s v="INST"/>
    <x v="5"/>
    <m/>
    <m/>
    <m/>
    <m/>
    <m/>
    <m/>
    <m/>
    <m/>
    <m/>
    <n v="2026.9"/>
    <n v="5675.33"/>
    <m/>
    <m/>
    <m/>
    <m/>
    <m/>
    <m/>
    <m/>
    <m/>
    <x v="0"/>
    <x v="0"/>
    <m/>
  </r>
  <r>
    <s v=""/>
    <s v=" LPP_6.07.03.01"/>
    <s v="Labor Planning Package - 6.07.03.01"/>
    <s v="6.07.03.01"/>
    <x v="2"/>
    <d v="2025-09-03T00:00:00"/>
    <d v="2025-12-23T00:00:00"/>
    <s v="egolnar"/>
    <s v="tuozzolo"/>
    <n v="6464.57"/>
    <m/>
    <s v="C"/>
    <s v="Labor"/>
    <s v="TEC"/>
    <m/>
    <s v="BNL"/>
    <s v="Const"/>
    <s v="INST"/>
    <x v="5"/>
    <m/>
    <m/>
    <m/>
    <m/>
    <m/>
    <m/>
    <m/>
    <m/>
    <m/>
    <n v="1701.2"/>
    <n v="4763.37"/>
    <m/>
    <m/>
    <m/>
    <m/>
    <m/>
    <m/>
    <m/>
    <m/>
    <x v="0"/>
    <x v="0"/>
    <m/>
  </r>
  <r>
    <s v=""/>
    <s v=" LPP_6.07.03.01"/>
    <s v="Labor Planning Package - 6.07.03.01"/>
    <s v="6.07.03.01"/>
    <x v="2"/>
    <d v="2025-09-03T00:00:00"/>
    <d v="2025-12-23T00:00:00"/>
    <s v="egolnar"/>
    <s v="tuozzolo"/>
    <n v="32784.6"/>
    <m/>
    <s v="C"/>
    <s v="Labor"/>
    <s v="TEC"/>
    <m/>
    <s v="BNL"/>
    <s v="Const"/>
    <s v="INST"/>
    <x v="5"/>
    <m/>
    <m/>
    <m/>
    <m/>
    <m/>
    <m/>
    <m/>
    <m/>
    <m/>
    <n v="8627.5300000000007"/>
    <n v="24157.07"/>
    <m/>
    <m/>
    <m/>
    <m/>
    <m/>
    <m/>
    <m/>
    <m/>
    <x v="0"/>
    <x v="0"/>
    <m/>
  </r>
  <r>
    <s v=""/>
    <s v=" LPP_6.07.03.01"/>
    <s v="Labor Planning Package - 6.07.03.01"/>
    <s v="6.07.03.01"/>
    <x v="2"/>
    <d v="2025-09-03T00:00:00"/>
    <d v="2025-12-23T00:00:00"/>
    <s v="egolnar"/>
    <s v="tuozzolo"/>
    <n v="0"/>
    <m/>
    <s v="C"/>
    <s v="Labor"/>
    <s v="TEC"/>
    <m/>
    <s v="BNL"/>
    <s v="Const"/>
    <s v="INST"/>
    <x v="5"/>
    <m/>
    <m/>
    <m/>
    <m/>
    <m/>
    <m/>
    <m/>
    <m/>
    <m/>
    <m/>
    <m/>
    <m/>
    <m/>
    <m/>
    <m/>
    <m/>
    <m/>
    <m/>
    <m/>
    <x v="0"/>
    <x v="0"/>
    <m/>
  </r>
  <r>
    <s v=""/>
    <s v=" LPP_6.07.03.01"/>
    <s v="Labor Planning Package - 6.07.03.01"/>
    <s v="6.07.03.01"/>
    <x v="2"/>
    <d v="2025-09-03T00:00:00"/>
    <d v="2025-12-23T00:00:00"/>
    <s v="egolnar"/>
    <s v="tuozzolo"/>
    <n v="9802.84"/>
    <m/>
    <s v="C"/>
    <s v="Labor"/>
    <s v="TEC"/>
    <m/>
    <s v="BNL"/>
    <s v="Const"/>
    <s v="INST"/>
    <x v="5"/>
    <m/>
    <m/>
    <m/>
    <m/>
    <m/>
    <m/>
    <m/>
    <m/>
    <m/>
    <n v="2579.6999999999998"/>
    <n v="7223.15"/>
    <m/>
    <m/>
    <m/>
    <m/>
    <m/>
    <m/>
    <m/>
    <m/>
    <x v="0"/>
    <x v="0"/>
    <m/>
  </r>
  <r>
    <s v=""/>
    <s v=" LPP_6.07.03.01"/>
    <s v="Labor Planning Package - 6.07.03.01"/>
    <s v="6.07.03.01"/>
    <x v="2"/>
    <d v="2025-09-03T00:00:00"/>
    <d v="2025-12-23T00:00:00"/>
    <s v="egolnar"/>
    <s v="tuozzolo"/>
    <n v="62827.46"/>
    <m/>
    <s v="C"/>
    <s v="Labor"/>
    <s v="TEC"/>
    <m/>
    <s v="BNL"/>
    <s v="Const"/>
    <s v="INST"/>
    <x v="5"/>
    <m/>
    <m/>
    <m/>
    <m/>
    <m/>
    <m/>
    <m/>
    <m/>
    <m/>
    <n v="16533.54"/>
    <n v="46293.919999999998"/>
    <m/>
    <m/>
    <m/>
    <m/>
    <m/>
    <m/>
    <m/>
    <m/>
    <x v="0"/>
    <x v="0"/>
    <m/>
  </r>
  <r>
    <s v=""/>
    <s v=" LPP_6.07.03.01"/>
    <s v="Labor Planning Package - 6.07.03.01"/>
    <s v="6.07.03.01"/>
    <x v="2"/>
    <d v="2025-09-03T00:00:00"/>
    <d v="2025-12-23T00:00:00"/>
    <s v="egolnar"/>
    <s v="tuozzolo"/>
    <n v="49061.46"/>
    <m/>
    <s v="C"/>
    <s v="Labor"/>
    <s v="TEC"/>
    <m/>
    <s v="BNL"/>
    <s v="Const"/>
    <s v="INST"/>
    <x v="5"/>
    <m/>
    <m/>
    <m/>
    <m/>
    <m/>
    <m/>
    <m/>
    <m/>
    <m/>
    <n v="12910.91"/>
    <n v="36150.550000000003"/>
    <m/>
    <m/>
    <m/>
    <m/>
    <m/>
    <m/>
    <m/>
    <m/>
    <x v="0"/>
    <x v="0"/>
    <m/>
  </r>
  <r>
    <s v=""/>
    <s v=" LPP_6.07.03.01"/>
    <s v="Labor Planning Package - 6.07.03.01"/>
    <s v="6.07.03.01"/>
    <x v="2"/>
    <d v="2025-09-03T00:00:00"/>
    <d v="2025-12-23T00:00:00"/>
    <s v="egolnar"/>
    <s v="tuozzolo"/>
    <n v="4848.43"/>
    <m/>
    <s v="C"/>
    <s v="Labor"/>
    <s v="TEC"/>
    <m/>
    <s v="BNL"/>
    <s v="Const"/>
    <s v="INST"/>
    <x v="5"/>
    <m/>
    <m/>
    <m/>
    <m/>
    <m/>
    <m/>
    <m/>
    <m/>
    <m/>
    <n v="1275.9000000000001"/>
    <n v="3572.53"/>
    <m/>
    <m/>
    <m/>
    <m/>
    <m/>
    <m/>
    <m/>
    <m/>
    <x v="0"/>
    <x v="0"/>
    <m/>
  </r>
  <r>
    <s v=""/>
    <s v=" LPP_6.07.03.01"/>
    <s v="Labor Planning Package - 6.07.03.01"/>
    <s v="6.07.03.01"/>
    <x v="2"/>
    <d v="2025-09-03T00:00:00"/>
    <d v="2025-12-23T00:00:00"/>
    <s v="egolnar"/>
    <s v="tuozzolo"/>
    <n v="6826.98"/>
    <m/>
    <s v="C"/>
    <s v="Labor"/>
    <s v="TEC"/>
    <m/>
    <s v="BNL"/>
    <s v="Const"/>
    <s v="INST"/>
    <x v="5"/>
    <m/>
    <m/>
    <m/>
    <m/>
    <m/>
    <m/>
    <m/>
    <m/>
    <m/>
    <n v="1796.57"/>
    <n v="5030.41"/>
    <m/>
    <m/>
    <m/>
    <m/>
    <m/>
    <m/>
    <m/>
    <m/>
    <x v="0"/>
    <x v="0"/>
    <m/>
  </r>
  <r>
    <s v=""/>
    <s v=" LPP_6.07.03.01"/>
    <s v="Labor Planning Package - 6.07.03.01"/>
    <s v="6.07.03.01"/>
    <x v="2"/>
    <d v="2025-09-03T00:00:00"/>
    <d v="2025-12-23T00:00:00"/>
    <s v="egolnar"/>
    <s v="tuozzolo"/>
    <n v="71770.820000000007"/>
    <m/>
    <s v="C"/>
    <s v="Labor"/>
    <s v="TEC"/>
    <m/>
    <s v="BNL"/>
    <s v="Const"/>
    <s v="INST"/>
    <x v="5"/>
    <m/>
    <m/>
    <m/>
    <m/>
    <m/>
    <m/>
    <m/>
    <m/>
    <m/>
    <n v="18887.060000000001"/>
    <n v="52883.76"/>
    <m/>
    <m/>
    <m/>
    <m/>
    <m/>
    <m/>
    <m/>
    <m/>
    <x v="0"/>
    <x v="0"/>
    <m/>
  </r>
  <r>
    <s v=""/>
    <s v=" LPP_6.07.03.01"/>
    <s v="Labor Planning Package - 6.07.03.01"/>
    <s v="6.07.03.01"/>
    <x v="2"/>
    <d v="2025-09-03T00:00:00"/>
    <d v="2025-12-23T00:00:00"/>
    <s v="egolnar"/>
    <s v="tuozzolo"/>
    <n v="2308.77"/>
    <m/>
    <s v="C"/>
    <s v="Labor"/>
    <s v="TEC"/>
    <m/>
    <s v="BNL"/>
    <s v="Const"/>
    <s v="INST"/>
    <x v="5"/>
    <m/>
    <m/>
    <m/>
    <m/>
    <m/>
    <m/>
    <m/>
    <m/>
    <m/>
    <n v="607.57000000000005"/>
    <n v="1701.2"/>
    <m/>
    <m/>
    <m/>
    <m/>
    <m/>
    <m/>
    <m/>
    <m/>
    <x v="0"/>
    <x v="0"/>
    <m/>
  </r>
  <r>
    <s v=""/>
    <s v=" LPP_6.07.03.01"/>
    <s v="Labor Planning Package - 6.07.03.01"/>
    <s v="6.07.03.01"/>
    <x v="2"/>
    <d v="2025-09-03T00:00:00"/>
    <d v="2025-12-23T00:00:00"/>
    <s v="egolnar"/>
    <s v="tuozzolo"/>
    <n v="26006.36"/>
    <m/>
    <s v="C"/>
    <s v="Labor"/>
    <s v="TEC"/>
    <m/>
    <s v="BNL"/>
    <s v="Const"/>
    <s v="INST"/>
    <x v="5"/>
    <m/>
    <m/>
    <m/>
    <m/>
    <m/>
    <m/>
    <m/>
    <m/>
    <m/>
    <n v="6843.78"/>
    <n v="19162.580000000002"/>
    <m/>
    <m/>
    <m/>
    <m/>
    <m/>
    <m/>
    <m/>
    <m/>
    <x v="0"/>
    <x v="0"/>
    <m/>
  </r>
  <r>
    <s v=""/>
    <s v=" LPP_6.07.03.01"/>
    <s v="Labor Planning Package - 6.07.03.01"/>
    <s v="6.07.03.01"/>
    <x v="2"/>
    <d v="2025-09-03T00:00:00"/>
    <d v="2025-12-23T00:00:00"/>
    <s v="egolnar"/>
    <s v="tuozzolo"/>
    <n v="796.11"/>
    <m/>
    <s v="C"/>
    <s v="Labor"/>
    <s v="TEC"/>
    <m/>
    <s v="BNL"/>
    <s v="Const"/>
    <s v="INST"/>
    <x v="5"/>
    <m/>
    <m/>
    <m/>
    <m/>
    <m/>
    <m/>
    <m/>
    <m/>
    <m/>
    <n v="209.5"/>
    <n v="586.61"/>
    <m/>
    <m/>
    <m/>
    <m/>
    <m/>
    <m/>
    <m/>
    <m/>
    <x v="0"/>
    <x v="0"/>
    <m/>
  </r>
  <r>
    <s v=""/>
    <s v=" LPP_6.07.03.01"/>
    <s v="Labor Planning Package - 6.07.03.01"/>
    <s v="6.07.03.01"/>
    <x v="2"/>
    <d v="2025-09-03T00:00:00"/>
    <d v="2025-12-23T00:00:00"/>
    <s v="egolnar"/>
    <s v="tuozzolo"/>
    <n v="171541.96"/>
    <m/>
    <s v="C"/>
    <s v="Labor"/>
    <s v="TEC"/>
    <m/>
    <s v="BNL"/>
    <s v="Const"/>
    <s v="INST"/>
    <x v="5"/>
    <m/>
    <m/>
    <m/>
    <m/>
    <m/>
    <m/>
    <m/>
    <m/>
    <m/>
    <n v="45142.62"/>
    <n v="126399.34"/>
    <m/>
    <m/>
    <m/>
    <m/>
    <m/>
    <m/>
    <m/>
    <m/>
    <x v="0"/>
    <x v="0"/>
    <m/>
  </r>
  <r>
    <s v=""/>
    <s v=" LPP_6.07.03.01"/>
    <s v="Labor Planning Package - 6.07.03.01"/>
    <s v="6.07.03.01"/>
    <x v="2"/>
    <d v="2025-09-03T00:00:00"/>
    <d v="2025-12-23T00:00:00"/>
    <s v="egolnar"/>
    <s v="tuozzolo"/>
    <n v="19398.63"/>
    <m/>
    <s v="C"/>
    <s v="Labor"/>
    <s v="TEC"/>
    <m/>
    <s v="BNL"/>
    <s v="Const"/>
    <s v="INST"/>
    <x v="5"/>
    <m/>
    <m/>
    <m/>
    <m/>
    <m/>
    <m/>
    <m/>
    <m/>
    <m/>
    <n v="5104.8999999999996"/>
    <n v="14293.73"/>
    <m/>
    <m/>
    <m/>
    <m/>
    <m/>
    <m/>
    <m/>
    <m/>
    <x v="0"/>
    <x v="0"/>
    <m/>
  </r>
  <r>
    <s v=""/>
    <s v=" LPP_6.07.03.01"/>
    <s v="Labor Planning Package - 6.07.03.01"/>
    <s v="6.07.03.01"/>
    <x v="2"/>
    <d v="2025-09-03T00:00:00"/>
    <d v="2025-12-23T00:00:00"/>
    <s v="egolnar"/>
    <s v="tuozzolo"/>
    <n v="37283.89"/>
    <m/>
    <s v="C"/>
    <s v="Labor"/>
    <s v="TEC"/>
    <m/>
    <s v="BNL"/>
    <s v="Const"/>
    <s v="INST"/>
    <x v="5"/>
    <m/>
    <m/>
    <m/>
    <m/>
    <m/>
    <m/>
    <m/>
    <m/>
    <m/>
    <n v="9811.5499999999993"/>
    <n v="27472.34"/>
    <m/>
    <m/>
    <m/>
    <m/>
    <m/>
    <m/>
    <m/>
    <m/>
    <x v="0"/>
    <x v="0"/>
    <m/>
  </r>
  <r>
    <s v=""/>
    <s v=" LPP_6.07.03.01"/>
    <s v="Labor Planning Package - 6.07.03.01"/>
    <s v="6.07.03.01"/>
    <x v="2"/>
    <d v="2025-09-03T00:00:00"/>
    <d v="2025-12-23T00:00:00"/>
    <s v="egolnar"/>
    <s v="tuozzolo"/>
    <n v="667.48"/>
    <m/>
    <s v="C"/>
    <s v="Labor"/>
    <s v="TEC"/>
    <m/>
    <s v="BNL"/>
    <s v="Const"/>
    <s v="INST"/>
    <x v="5"/>
    <m/>
    <m/>
    <m/>
    <m/>
    <m/>
    <m/>
    <m/>
    <m/>
    <m/>
    <n v="175.65"/>
    <n v="491.82"/>
    <m/>
    <m/>
    <m/>
    <m/>
    <m/>
    <m/>
    <m/>
    <m/>
    <x v="0"/>
    <x v="0"/>
    <m/>
  </r>
  <r>
    <s v=""/>
    <s v=" LPP_6.07.03.02"/>
    <s v="Labor Planning Package - 6.07.03.02"/>
    <s v="6.07.03.02"/>
    <x v="2"/>
    <d v="2025-07-01T00:00:00"/>
    <d v="2025-12-29T00:00:00"/>
    <s v="egolnar"/>
    <s v="tuozzolo"/>
    <n v="9716.83"/>
    <m/>
    <s v="C"/>
    <s v="Labor"/>
    <s v="TEC"/>
    <m/>
    <s v="BNL"/>
    <s v="Const"/>
    <s v="INST"/>
    <x v="5"/>
    <m/>
    <m/>
    <m/>
    <m/>
    <m/>
    <m/>
    <m/>
    <m/>
    <m/>
    <n v="5055.91"/>
    <n v="4660.92"/>
    <m/>
    <m/>
    <m/>
    <m/>
    <m/>
    <m/>
    <m/>
    <m/>
    <x v="0"/>
    <x v="0"/>
    <m/>
  </r>
  <r>
    <s v=""/>
    <s v=" LPP_6.07.03.02"/>
    <s v="Labor Planning Package - 6.07.03.02"/>
    <s v="6.07.03.02"/>
    <x v="2"/>
    <d v="2025-07-01T00:00:00"/>
    <d v="2025-12-29T00:00:00"/>
    <s v="egolnar"/>
    <s v="tuozzolo"/>
    <n v="3432.77"/>
    <m/>
    <s v="C"/>
    <s v="Labor"/>
    <s v="TEC"/>
    <m/>
    <s v="BNL"/>
    <s v="Const"/>
    <s v="INST"/>
    <x v="5"/>
    <m/>
    <m/>
    <m/>
    <m/>
    <m/>
    <m/>
    <m/>
    <m/>
    <m/>
    <n v="1786.16"/>
    <n v="1646.62"/>
    <m/>
    <m/>
    <m/>
    <m/>
    <m/>
    <m/>
    <m/>
    <m/>
    <x v="0"/>
    <x v="0"/>
    <m/>
  </r>
  <r>
    <s v=""/>
    <s v=" LPP_6.07.03.02"/>
    <s v="Labor Planning Package - 6.07.03.02"/>
    <s v="6.07.03.02"/>
    <x v="2"/>
    <d v="2025-07-01T00:00:00"/>
    <d v="2025-12-29T00:00:00"/>
    <s v="egolnar"/>
    <s v="tuozzolo"/>
    <n v="5492.44"/>
    <m/>
    <s v="C"/>
    <s v="Labor"/>
    <s v="TEC"/>
    <m/>
    <s v="BNL"/>
    <s v="Const"/>
    <s v="INST"/>
    <x v="5"/>
    <m/>
    <m/>
    <m/>
    <m/>
    <m/>
    <m/>
    <m/>
    <m/>
    <m/>
    <n v="2857.85"/>
    <n v="2634.58"/>
    <m/>
    <m/>
    <m/>
    <m/>
    <m/>
    <m/>
    <m/>
    <m/>
    <x v="0"/>
    <x v="0"/>
    <m/>
  </r>
  <r>
    <s v=""/>
    <s v=" LPP_6.07.03.02"/>
    <s v="Labor Planning Package - 6.07.03.02"/>
    <s v="6.07.03.02"/>
    <x v="2"/>
    <d v="2025-07-01T00:00:00"/>
    <d v="2025-12-29T00:00:00"/>
    <s v="egolnar"/>
    <s v="tuozzolo"/>
    <n v="7634.65"/>
    <m/>
    <s v="C"/>
    <s v="Labor"/>
    <s v="TEC"/>
    <m/>
    <s v="BNL"/>
    <s v="Const"/>
    <s v="INST"/>
    <x v="5"/>
    <m/>
    <m/>
    <m/>
    <m/>
    <m/>
    <m/>
    <m/>
    <m/>
    <m/>
    <n v="3972.5"/>
    <n v="3662.15"/>
    <m/>
    <m/>
    <m/>
    <m/>
    <m/>
    <m/>
    <m/>
    <m/>
    <x v="0"/>
    <x v="0"/>
    <m/>
  </r>
  <r>
    <s v=""/>
    <s v=" LPP_6.07.03.02"/>
    <s v="Labor Planning Package - 6.07.03.02"/>
    <s v="6.07.03.02"/>
    <x v="2"/>
    <d v="2025-07-01T00:00:00"/>
    <d v="2025-12-29T00:00:00"/>
    <s v="egolnar"/>
    <s v="tuozzolo"/>
    <n v="6407.85"/>
    <m/>
    <s v="C"/>
    <s v="Labor"/>
    <s v="TEC"/>
    <m/>
    <s v="BNL"/>
    <s v="Const"/>
    <s v="INST"/>
    <x v="5"/>
    <m/>
    <m/>
    <m/>
    <m/>
    <m/>
    <m/>
    <m/>
    <m/>
    <m/>
    <n v="3334.16"/>
    <n v="3073.68"/>
    <m/>
    <m/>
    <m/>
    <m/>
    <m/>
    <m/>
    <m/>
    <m/>
    <x v="0"/>
    <x v="0"/>
    <m/>
  </r>
  <r>
    <s v=""/>
    <s v=" LPP_6.07.03.02"/>
    <s v="Labor Planning Package - 6.07.03.02"/>
    <s v="6.07.03.02"/>
    <x v="2"/>
    <d v="2025-07-01T00:00:00"/>
    <d v="2025-12-29T00:00:00"/>
    <s v="egolnar"/>
    <s v="tuozzolo"/>
    <n v="32496.93"/>
    <m/>
    <s v="C"/>
    <s v="Labor"/>
    <s v="TEC"/>
    <m/>
    <s v="BNL"/>
    <s v="Const"/>
    <s v="INST"/>
    <x v="5"/>
    <m/>
    <m/>
    <m/>
    <m/>
    <m/>
    <m/>
    <m/>
    <m/>
    <m/>
    <n v="16908.97"/>
    <n v="15587.96"/>
    <m/>
    <m/>
    <m/>
    <m/>
    <m/>
    <m/>
    <m/>
    <m/>
    <x v="0"/>
    <x v="0"/>
    <m/>
  </r>
  <r>
    <s v=""/>
    <s v=" LPP_6.07.03.02"/>
    <s v="Labor Planning Package - 6.07.03.02"/>
    <s v="6.07.03.02"/>
    <x v="2"/>
    <d v="2025-07-01T00:00:00"/>
    <d v="2025-12-29T00:00:00"/>
    <s v="egolnar"/>
    <s v="tuozzolo"/>
    <n v="0"/>
    <m/>
    <s v="C"/>
    <s v="Labor"/>
    <s v="TEC"/>
    <m/>
    <s v="BNL"/>
    <s v="Const"/>
    <s v="INST"/>
    <x v="5"/>
    <m/>
    <m/>
    <m/>
    <m/>
    <m/>
    <m/>
    <m/>
    <m/>
    <m/>
    <m/>
    <m/>
    <m/>
    <m/>
    <m/>
    <m/>
    <m/>
    <m/>
    <m/>
    <m/>
    <x v="0"/>
    <x v="0"/>
    <m/>
  </r>
  <r>
    <s v=""/>
    <s v=" LPP_6.07.03.02"/>
    <s v="Labor Planning Package - 6.07.03.02"/>
    <s v="6.07.03.02"/>
    <x v="2"/>
    <d v="2025-07-01T00:00:00"/>
    <d v="2025-12-29T00:00:00"/>
    <s v="egolnar"/>
    <s v="tuozzolo"/>
    <n v="9716.83"/>
    <m/>
    <s v="C"/>
    <s v="Labor"/>
    <s v="TEC"/>
    <m/>
    <s v="BNL"/>
    <s v="Const"/>
    <s v="INST"/>
    <x v="5"/>
    <m/>
    <m/>
    <m/>
    <m/>
    <m/>
    <m/>
    <m/>
    <m/>
    <m/>
    <n v="5055.91"/>
    <n v="4660.92"/>
    <m/>
    <m/>
    <m/>
    <m/>
    <m/>
    <m/>
    <m/>
    <m/>
    <x v="0"/>
    <x v="0"/>
    <m/>
  </r>
  <r>
    <s v=""/>
    <s v=" LPP_6.07.03.02"/>
    <s v="Labor Planning Package - 6.07.03.02"/>
    <s v="6.07.03.02"/>
    <x v="2"/>
    <d v="2025-07-01T00:00:00"/>
    <d v="2025-12-29T00:00:00"/>
    <s v="egolnar"/>
    <s v="tuozzolo"/>
    <n v="62276.18"/>
    <m/>
    <s v="C"/>
    <s v="Labor"/>
    <s v="TEC"/>
    <m/>
    <s v="BNL"/>
    <s v="Const"/>
    <s v="INST"/>
    <x v="5"/>
    <m/>
    <m/>
    <m/>
    <m/>
    <m/>
    <m/>
    <m/>
    <m/>
    <m/>
    <n v="32403.87"/>
    <n v="29872.31"/>
    <m/>
    <m/>
    <m/>
    <m/>
    <m/>
    <m/>
    <m/>
    <m/>
    <x v="0"/>
    <x v="0"/>
    <m/>
  </r>
  <r>
    <s v=""/>
    <s v=" LPP_6.07.03.02"/>
    <s v="Labor Planning Package - 6.07.03.02"/>
    <s v="6.07.03.02"/>
    <x v="2"/>
    <d v="2025-07-01T00:00:00"/>
    <d v="2025-12-29T00:00:00"/>
    <s v="egolnar"/>
    <s v="tuozzolo"/>
    <n v="48630.97"/>
    <m/>
    <s v="C"/>
    <s v="Labor"/>
    <s v="TEC"/>
    <m/>
    <s v="BNL"/>
    <s v="Const"/>
    <s v="INST"/>
    <x v="5"/>
    <m/>
    <m/>
    <m/>
    <m/>
    <m/>
    <m/>
    <m/>
    <m/>
    <m/>
    <n v="25303.919999999998"/>
    <n v="23327.05"/>
    <m/>
    <m/>
    <m/>
    <m/>
    <m/>
    <m/>
    <m/>
    <m/>
    <x v="0"/>
    <x v="0"/>
    <m/>
  </r>
  <r>
    <s v=""/>
    <s v=" LPP_6.07.03.02"/>
    <s v="Labor Planning Package - 6.07.03.02"/>
    <s v="6.07.03.02"/>
    <x v="2"/>
    <d v="2025-07-01T00:00:00"/>
    <d v="2025-12-29T00:00:00"/>
    <s v="egolnar"/>
    <s v="tuozzolo"/>
    <n v="4805.88"/>
    <m/>
    <s v="C"/>
    <s v="Labor"/>
    <s v="TEC"/>
    <m/>
    <s v="BNL"/>
    <s v="Const"/>
    <s v="INST"/>
    <x v="5"/>
    <m/>
    <m/>
    <m/>
    <m/>
    <m/>
    <m/>
    <m/>
    <m/>
    <m/>
    <n v="2500.62"/>
    <n v="2305.2600000000002"/>
    <m/>
    <m/>
    <m/>
    <m/>
    <m/>
    <m/>
    <m/>
    <m/>
    <x v="0"/>
    <x v="0"/>
    <m/>
  </r>
  <r>
    <s v=""/>
    <s v=" LPP_6.07.03.02"/>
    <s v="Labor Planning Package - 6.07.03.02"/>
    <s v="6.07.03.02"/>
    <x v="2"/>
    <d v="2025-07-01T00:00:00"/>
    <d v="2025-12-29T00:00:00"/>
    <s v="egolnar"/>
    <s v="tuozzolo"/>
    <n v="6767.08"/>
    <m/>
    <s v="C"/>
    <s v="Labor"/>
    <s v="TEC"/>
    <m/>
    <s v="BNL"/>
    <s v="Const"/>
    <s v="INST"/>
    <x v="5"/>
    <m/>
    <m/>
    <m/>
    <m/>
    <m/>
    <m/>
    <m/>
    <m/>
    <m/>
    <n v="3521.08"/>
    <n v="3246"/>
    <m/>
    <m/>
    <m/>
    <m/>
    <m/>
    <m/>
    <m/>
    <m/>
    <x v="0"/>
    <x v="0"/>
    <m/>
  </r>
  <r>
    <s v=""/>
    <s v=" LPP_6.07.03.02"/>
    <s v="Labor Planning Package - 6.07.03.02"/>
    <s v="6.07.03.02"/>
    <x v="2"/>
    <d v="2025-07-01T00:00:00"/>
    <d v="2025-12-29T00:00:00"/>
    <s v="egolnar"/>
    <s v="tuozzolo"/>
    <n v="71141.06"/>
    <m/>
    <s v="C"/>
    <s v="Labor"/>
    <s v="TEC"/>
    <m/>
    <s v="BNL"/>
    <s v="Const"/>
    <s v="INST"/>
    <x v="5"/>
    <m/>
    <m/>
    <m/>
    <m/>
    <m/>
    <m/>
    <m/>
    <m/>
    <m/>
    <n v="37016.49"/>
    <n v="34124.57"/>
    <m/>
    <m/>
    <m/>
    <m/>
    <m/>
    <m/>
    <m/>
    <m/>
    <x v="0"/>
    <x v="0"/>
    <m/>
  </r>
  <r>
    <s v=""/>
    <s v=" LPP_6.07.03.02"/>
    <s v="Labor Planning Package - 6.07.03.02"/>
    <s v="6.07.03.02"/>
    <x v="2"/>
    <d v="2025-07-01T00:00:00"/>
    <d v="2025-12-29T00:00:00"/>
    <s v="egolnar"/>
    <s v="tuozzolo"/>
    <n v="2288.52"/>
    <m/>
    <s v="C"/>
    <s v="Labor"/>
    <s v="TEC"/>
    <m/>
    <s v="BNL"/>
    <s v="Const"/>
    <s v="INST"/>
    <x v="5"/>
    <m/>
    <m/>
    <m/>
    <m/>
    <m/>
    <m/>
    <m/>
    <m/>
    <m/>
    <n v="1190.77"/>
    <n v="1097.74"/>
    <m/>
    <m/>
    <m/>
    <m/>
    <m/>
    <m/>
    <m/>
    <m/>
    <x v="0"/>
    <x v="0"/>
    <m/>
  </r>
  <r>
    <s v=""/>
    <s v=" LPP_6.07.03.02"/>
    <s v="Labor Planning Package - 6.07.03.02"/>
    <s v="6.07.03.02"/>
    <x v="2"/>
    <d v="2025-07-01T00:00:00"/>
    <d v="2025-12-29T00:00:00"/>
    <s v="egolnar"/>
    <s v="tuozzolo"/>
    <n v="25778.16"/>
    <m/>
    <s v="C"/>
    <s v="Labor"/>
    <s v="TEC"/>
    <m/>
    <s v="BNL"/>
    <s v="Const"/>
    <s v="INST"/>
    <x v="5"/>
    <m/>
    <m/>
    <m/>
    <m/>
    <m/>
    <m/>
    <m/>
    <m/>
    <m/>
    <n v="13413.03"/>
    <n v="12365.13"/>
    <m/>
    <m/>
    <m/>
    <m/>
    <m/>
    <m/>
    <m/>
    <m/>
    <x v="0"/>
    <x v="0"/>
    <m/>
  </r>
  <r>
    <s v=""/>
    <s v=" LPP_6.07.03.02"/>
    <s v="Labor Planning Package - 6.07.03.02"/>
    <s v="6.07.03.02"/>
    <x v="2"/>
    <d v="2025-07-01T00:00:00"/>
    <d v="2025-12-29T00:00:00"/>
    <s v="egolnar"/>
    <s v="tuozzolo"/>
    <n v="789.13"/>
    <m/>
    <s v="C"/>
    <s v="Labor"/>
    <s v="TEC"/>
    <m/>
    <s v="BNL"/>
    <s v="Const"/>
    <s v="INST"/>
    <x v="5"/>
    <m/>
    <m/>
    <m/>
    <m/>
    <m/>
    <m/>
    <m/>
    <m/>
    <m/>
    <n v="410.6"/>
    <n v="378.52"/>
    <m/>
    <m/>
    <m/>
    <m/>
    <m/>
    <m/>
    <m/>
    <m/>
    <x v="0"/>
    <x v="0"/>
    <m/>
  </r>
  <r>
    <s v=""/>
    <s v=" LPP_6.07.03.02"/>
    <s v="Labor Planning Package - 6.07.03.02"/>
    <s v="6.07.03.02"/>
    <x v="2"/>
    <d v="2025-07-01T00:00:00"/>
    <d v="2025-12-29T00:00:00"/>
    <s v="egolnar"/>
    <s v="tuozzolo"/>
    <n v="170036.76"/>
    <m/>
    <s v="C"/>
    <s v="Labor"/>
    <s v="TEC"/>
    <m/>
    <s v="BNL"/>
    <s v="Const"/>
    <s v="INST"/>
    <x v="5"/>
    <m/>
    <m/>
    <m/>
    <m/>
    <m/>
    <m/>
    <m/>
    <m/>
    <m/>
    <n v="88474.41"/>
    <n v="81562.350000000006"/>
    <m/>
    <m/>
    <m/>
    <m/>
    <m/>
    <m/>
    <m/>
    <m/>
    <x v="0"/>
    <x v="0"/>
    <m/>
  </r>
  <r>
    <s v=""/>
    <s v=" LPP_6.07.03.02"/>
    <s v="Labor Planning Package - 6.07.03.02"/>
    <s v="6.07.03.02"/>
    <x v="2"/>
    <d v="2025-07-01T00:00:00"/>
    <d v="2025-12-29T00:00:00"/>
    <s v="egolnar"/>
    <s v="tuozzolo"/>
    <n v="19300.310000000001"/>
    <m/>
    <s v="C"/>
    <s v="Labor"/>
    <s v="TEC"/>
    <m/>
    <s v="BNL"/>
    <s v="Const"/>
    <s v="INST"/>
    <x v="5"/>
    <m/>
    <m/>
    <m/>
    <m/>
    <m/>
    <m/>
    <m/>
    <m/>
    <m/>
    <n v="10042.44"/>
    <n v="9257.8700000000008"/>
    <m/>
    <m/>
    <m/>
    <m/>
    <m/>
    <m/>
    <m/>
    <m/>
    <x v="0"/>
    <x v="0"/>
    <m/>
  </r>
  <r>
    <s v=""/>
    <s v=" LPP_6.07.03.02"/>
    <s v="Labor Planning Package - 6.07.03.02"/>
    <s v="6.07.03.02"/>
    <x v="2"/>
    <d v="2025-07-01T00:00:00"/>
    <d v="2025-12-29T00:00:00"/>
    <s v="egolnar"/>
    <s v="tuozzolo"/>
    <n v="37094.910000000003"/>
    <m/>
    <s v="C"/>
    <s v="Labor"/>
    <s v="TEC"/>
    <m/>
    <s v="BNL"/>
    <s v="Const"/>
    <s v="INST"/>
    <x v="5"/>
    <m/>
    <m/>
    <m/>
    <m/>
    <m/>
    <m/>
    <m/>
    <m/>
    <m/>
    <n v="19301.419999999998"/>
    <n v="17793.5"/>
    <m/>
    <m/>
    <m/>
    <m/>
    <m/>
    <m/>
    <m/>
    <m/>
    <x v="0"/>
    <x v="0"/>
    <m/>
  </r>
  <r>
    <s v=""/>
    <s v=" LPP_6.07.03.02"/>
    <s v="Labor Planning Package - 6.07.03.02"/>
    <s v="6.07.03.02"/>
    <x v="2"/>
    <d v="2025-07-01T00:00:00"/>
    <d v="2025-12-29T00:00:00"/>
    <s v="egolnar"/>
    <s v="tuozzolo"/>
    <n v="664.09"/>
    <m/>
    <s v="C"/>
    <s v="Labor"/>
    <s v="TEC"/>
    <m/>
    <s v="BNL"/>
    <s v="Const"/>
    <s v="INST"/>
    <x v="5"/>
    <m/>
    <m/>
    <m/>
    <m/>
    <m/>
    <m/>
    <m/>
    <m/>
    <m/>
    <n v="345.54"/>
    <n v="318.55"/>
    <m/>
    <m/>
    <m/>
    <m/>
    <m/>
    <m/>
    <m/>
    <m/>
    <x v="0"/>
    <x v="0"/>
    <m/>
  </r>
  <r>
    <s v=""/>
    <s v=" LPP_6.07.03.03"/>
    <s v="Labor Planning Package - 6.07.03.03"/>
    <s v="6.07.03.03"/>
    <x v="2"/>
    <d v="2025-07-01T00:00:00"/>
    <d v="2026-02-05T00:00:00"/>
    <s v="egolnar"/>
    <s v="tuozzolo"/>
    <n v="9747.2000000000007"/>
    <m/>
    <s v="C"/>
    <s v="Labor"/>
    <s v="TEC"/>
    <m/>
    <s v="BNL"/>
    <s v="Const"/>
    <s v="INST"/>
    <x v="5"/>
    <m/>
    <m/>
    <m/>
    <m/>
    <m/>
    <m/>
    <m/>
    <m/>
    <m/>
    <n v="4186.72"/>
    <n v="5560.48"/>
    <m/>
    <m/>
    <m/>
    <m/>
    <m/>
    <m/>
    <m/>
    <m/>
    <x v="0"/>
    <x v="0"/>
    <m/>
  </r>
  <r>
    <s v=""/>
    <s v=" LPP_6.07.03.03"/>
    <s v="Labor Planning Package - 6.07.03.03"/>
    <s v="6.07.03.03"/>
    <x v="2"/>
    <d v="2025-07-01T00:00:00"/>
    <d v="2026-02-05T00:00:00"/>
    <s v="egolnar"/>
    <s v="tuozzolo"/>
    <n v="3443.5"/>
    <m/>
    <s v="C"/>
    <s v="Labor"/>
    <s v="TEC"/>
    <m/>
    <s v="BNL"/>
    <s v="Const"/>
    <s v="INST"/>
    <x v="5"/>
    <m/>
    <m/>
    <m/>
    <m/>
    <m/>
    <m/>
    <m/>
    <m/>
    <m/>
    <n v="1479.09"/>
    <n v="1964.41"/>
    <m/>
    <m/>
    <m/>
    <m/>
    <m/>
    <m/>
    <m/>
    <m/>
    <x v="0"/>
    <x v="0"/>
    <m/>
  </r>
  <r>
    <s v=""/>
    <s v=" LPP_6.07.03.03"/>
    <s v="Labor Planning Package - 6.07.03.03"/>
    <s v="6.07.03.03"/>
    <x v="2"/>
    <d v="2025-07-01T00:00:00"/>
    <d v="2026-02-05T00:00:00"/>
    <s v="egolnar"/>
    <s v="tuozzolo"/>
    <n v="5509.6"/>
    <m/>
    <s v="C"/>
    <s v="Labor"/>
    <s v="TEC"/>
    <m/>
    <s v="BNL"/>
    <s v="Const"/>
    <s v="INST"/>
    <x v="5"/>
    <m/>
    <m/>
    <m/>
    <m/>
    <m/>
    <m/>
    <m/>
    <m/>
    <m/>
    <n v="2366.54"/>
    <n v="3143.06"/>
    <m/>
    <m/>
    <m/>
    <m/>
    <m/>
    <m/>
    <m/>
    <m/>
    <x v="0"/>
    <x v="0"/>
    <m/>
  </r>
  <r>
    <s v=""/>
    <s v=" LPP_6.07.03.03"/>
    <s v="Labor Planning Package - 6.07.03.03"/>
    <s v="6.07.03.03"/>
    <x v="2"/>
    <d v="2025-07-01T00:00:00"/>
    <d v="2026-02-05T00:00:00"/>
    <s v="egolnar"/>
    <s v="tuozzolo"/>
    <n v="7658.51"/>
    <m/>
    <s v="C"/>
    <s v="Labor"/>
    <s v="TEC"/>
    <m/>
    <s v="BNL"/>
    <s v="Const"/>
    <s v="INST"/>
    <x v="5"/>
    <m/>
    <m/>
    <m/>
    <m/>
    <m/>
    <m/>
    <m/>
    <m/>
    <m/>
    <n v="3289.56"/>
    <n v="4368.95"/>
    <m/>
    <m/>
    <m/>
    <m/>
    <m/>
    <m/>
    <m/>
    <m/>
    <x v="0"/>
    <x v="0"/>
    <m/>
  </r>
  <r>
    <s v=""/>
    <s v=" LPP_6.07.03.03"/>
    <s v="Labor Planning Package - 6.07.03.03"/>
    <s v="6.07.03.03"/>
    <x v="2"/>
    <d v="2025-07-01T00:00:00"/>
    <d v="2026-02-05T00:00:00"/>
    <s v="egolnar"/>
    <s v="tuozzolo"/>
    <n v="6427.87"/>
    <m/>
    <s v="C"/>
    <s v="Labor"/>
    <s v="TEC"/>
    <m/>
    <s v="BNL"/>
    <s v="Const"/>
    <s v="INST"/>
    <x v="5"/>
    <m/>
    <m/>
    <m/>
    <m/>
    <m/>
    <m/>
    <m/>
    <m/>
    <m/>
    <n v="2760.97"/>
    <n v="3666.91"/>
    <m/>
    <m/>
    <m/>
    <m/>
    <m/>
    <m/>
    <m/>
    <m/>
    <x v="0"/>
    <x v="0"/>
    <m/>
  </r>
  <r>
    <s v=""/>
    <s v=" LPP_6.07.03.03"/>
    <s v="Labor Planning Package - 6.07.03.03"/>
    <s v="6.07.03.03"/>
    <x v="2"/>
    <d v="2025-07-01T00:00:00"/>
    <d v="2026-02-05T00:00:00"/>
    <s v="egolnar"/>
    <s v="tuozzolo"/>
    <n v="32598.5"/>
    <m/>
    <s v="C"/>
    <s v="Labor"/>
    <s v="TEC"/>
    <m/>
    <s v="BNL"/>
    <s v="Const"/>
    <s v="INST"/>
    <x v="5"/>
    <m/>
    <m/>
    <m/>
    <m/>
    <m/>
    <m/>
    <m/>
    <m/>
    <m/>
    <n v="14002.04"/>
    <n v="18596.46"/>
    <m/>
    <m/>
    <m/>
    <m/>
    <m/>
    <m/>
    <m/>
    <m/>
    <x v="0"/>
    <x v="0"/>
    <m/>
  </r>
  <r>
    <s v=""/>
    <s v=" LPP_6.07.03.03"/>
    <s v="Labor Planning Package - 6.07.03.03"/>
    <s v="6.07.03.03"/>
    <x v="2"/>
    <d v="2025-07-01T00:00:00"/>
    <d v="2026-02-05T00:00:00"/>
    <s v="egolnar"/>
    <s v="tuozzolo"/>
    <n v="0"/>
    <m/>
    <s v="C"/>
    <s v="Labor"/>
    <s v="TEC"/>
    <m/>
    <s v="BNL"/>
    <s v="Const"/>
    <s v="INST"/>
    <x v="5"/>
    <m/>
    <m/>
    <m/>
    <m/>
    <m/>
    <m/>
    <m/>
    <m/>
    <m/>
    <m/>
    <m/>
    <m/>
    <m/>
    <m/>
    <m/>
    <m/>
    <m/>
    <m/>
    <m/>
    <x v="0"/>
    <x v="0"/>
    <m/>
  </r>
  <r>
    <s v=""/>
    <s v=" LPP_6.07.03.03"/>
    <s v="Labor Planning Package - 6.07.03.03"/>
    <s v="6.07.03.03"/>
    <x v="2"/>
    <d v="2025-07-01T00:00:00"/>
    <d v="2026-02-05T00:00:00"/>
    <s v="egolnar"/>
    <s v="tuozzolo"/>
    <n v="9747.2000000000007"/>
    <m/>
    <s v="C"/>
    <s v="Labor"/>
    <s v="TEC"/>
    <m/>
    <s v="BNL"/>
    <s v="Const"/>
    <s v="INST"/>
    <x v="5"/>
    <m/>
    <m/>
    <m/>
    <m/>
    <m/>
    <m/>
    <m/>
    <m/>
    <m/>
    <n v="4186.72"/>
    <n v="5560.48"/>
    <m/>
    <m/>
    <m/>
    <m/>
    <m/>
    <m/>
    <m/>
    <m/>
    <x v="0"/>
    <x v="0"/>
    <m/>
  </r>
  <r>
    <s v=""/>
    <s v=" LPP_6.07.03.03"/>
    <s v="Labor Planning Package - 6.07.03.03"/>
    <s v="6.07.03.03"/>
    <x v="2"/>
    <d v="2025-07-01T00:00:00"/>
    <d v="2026-02-05T00:00:00"/>
    <s v="egolnar"/>
    <s v="tuozzolo"/>
    <n v="62470.81"/>
    <m/>
    <s v="C"/>
    <s v="Labor"/>
    <s v="TEC"/>
    <m/>
    <s v="BNL"/>
    <s v="Const"/>
    <s v="INST"/>
    <x v="5"/>
    <m/>
    <m/>
    <m/>
    <m/>
    <m/>
    <m/>
    <m/>
    <m/>
    <m/>
    <n v="26833.1"/>
    <n v="35637.71"/>
    <m/>
    <m/>
    <m/>
    <m/>
    <m/>
    <m/>
    <m/>
    <m/>
    <x v="0"/>
    <x v="0"/>
    <m/>
  </r>
  <r>
    <s v=""/>
    <s v=" LPP_6.07.03.03"/>
    <s v="Labor Planning Package - 6.07.03.03"/>
    <s v="6.07.03.03"/>
    <x v="2"/>
    <d v="2025-07-01T00:00:00"/>
    <d v="2026-02-05T00:00:00"/>
    <s v="egolnar"/>
    <s v="tuozzolo"/>
    <n v="48782.96"/>
    <m/>
    <s v="C"/>
    <s v="Labor"/>
    <s v="TEC"/>
    <m/>
    <s v="BNL"/>
    <s v="Const"/>
    <s v="INST"/>
    <x v="5"/>
    <m/>
    <m/>
    <m/>
    <m/>
    <m/>
    <m/>
    <m/>
    <m/>
    <m/>
    <n v="20953.75"/>
    <n v="27829.21"/>
    <m/>
    <m/>
    <m/>
    <m/>
    <m/>
    <m/>
    <m/>
    <m/>
    <x v="0"/>
    <x v="0"/>
    <m/>
  </r>
  <r>
    <s v=""/>
    <s v=" LPP_6.07.03.03"/>
    <s v="Labor Planning Package - 6.07.03.03"/>
    <s v="6.07.03.03"/>
    <x v="2"/>
    <d v="2025-07-01T00:00:00"/>
    <d v="2026-02-05T00:00:00"/>
    <s v="egolnar"/>
    <s v="tuozzolo"/>
    <n v="4820.8999999999996"/>
    <m/>
    <s v="C"/>
    <s v="Labor"/>
    <s v="TEC"/>
    <m/>
    <s v="BNL"/>
    <s v="Const"/>
    <s v="INST"/>
    <x v="5"/>
    <m/>
    <m/>
    <m/>
    <m/>
    <m/>
    <m/>
    <m/>
    <m/>
    <m/>
    <n v="2070.7199999999998"/>
    <n v="2750.18"/>
    <m/>
    <m/>
    <m/>
    <m/>
    <m/>
    <m/>
    <m/>
    <m/>
    <x v="0"/>
    <x v="0"/>
    <m/>
  </r>
  <r>
    <s v=""/>
    <s v=" LPP_6.07.03.03"/>
    <s v="Labor Planning Package - 6.07.03.03"/>
    <s v="6.07.03.03"/>
    <x v="2"/>
    <d v="2025-07-01T00:00:00"/>
    <d v="2026-02-05T00:00:00"/>
    <s v="egolnar"/>
    <s v="tuozzolo"/>
    <n v="6788.23"/>
    <m/>
    <s v="C"/>
    <s v="Labor"/>
    <s v="TEC"/>
    <m/>
    <s v="BNL"/>
    <s v="Const"/>
    <s v="INST"/>
    <x v="5"/>
    <m/>
    <m/>
    <m/>
    <m/>
    <m/>
    <m/>
    <m/>
    <m/>
    <m/>
    <n v="2915.75"/>
    <n v="3872.48"/>
    <m/>
    <m/>
    <m/>
    <m/>
    <m/>
    <m/>
    <m/>
    <m/>
    <x v="0"/>
    <x v="0"/>
    <m/>
  </r>
  <r>
    <s v=""/>
    <s v=" LPP_6.07.03.03"/>
    <s v="Labor Planning Package - 6.07.03.03"/>
    <s v="6.07.03.03"/>
    <x v="2"/>
    <d v="2025-07-01T00:00:00"/>
    <d v="2026-02-05T00:00:00"/>
    <s v="egolnar"/>
    <s v="tuozzolo"/>
    <n v="71363.399999999994"/>
    <m/>
    <s v="C"/>
    <s v="Labor"/>
    <s v="TEC"/>
    <m/>
    <s v="BNL"/>
    <s v="Const"/>
    <s v="INST"/>
    <x v="5"/>
    <m/>
    <m/>
    <m/>
    <m/>
    <m/>
    <m/>
    <m/>
    <m/>
    <m/>
    <n v="30652.74"/>
    <n v="40710.67"/>
    <m/>
    <m/>
    <m/>
    <m/>
    <m/>
    <m/>
    <m/>
    <m/>
    <x v="0"/>
    <x v="0"/>
    <m/>
  </r>
  <r>
    <s v=""/>
    <s v=" LPP_6.07.03.03"/>
    <s v="Labor Planning Package - 6.07.03.03"/>
    <s v="6.07.03.03"/>
    <x v="2"/>
    <d v="2025-07-01T00:00:00"/>
    <d v="2026-02-05T00:00:00"/>
    <s v="egolnar"/>
    <s v="tuozzolo"/>
    <n v="2295.67"/>
    <m/>
    <s v="C"/>
    <s v="Labor"/>
    <s v="TEC"/>
    <m/>
    <s v="BNL"/>
    <s v="Const"/>
    <s v="INST"/>
    <x v="5"/>
    <m/>
    <m/>
    <m/>
    <m/>
    <m/>
    <m/>
    <m/>
    <m/>
    <m/>
    <n v="986.06"/>
    <n v="1309.6099999999999"/>
    <m/>
    <m/>
    <m/>
    <m/>
    <m/>
    <m/>
    <m/>
    <m/>
    <x v="0"/>
    <x v="0"/>
    <m/>
  </r>
  <r>
    <s v=""/>
    <s v=" LPP_6.07.03.03"/>
    <s v="Labor Planning Package - 6.07.03.03"/>
    <s v="6.07.03.03"/>
    <x v="2"/>
    <d v="2025-07-01T00:00:00"/>
    <d v="2026-02-05T00:00:00"/>
    <s v="egolnar"/>
    <s v="tuozzolo"/>
    <n v="25858.73"/>
    <m/>
    <s v="C"/>
    <s v="Labor"/>
    <s v="TEC"/>
    <m/>
    <s v="BNL"/>
    <s v="Const"/>
    <s v="INST"/>
    <x v="5"/>
    <m/>
    <m/>
    <m/>
    <m/>
    <m/>
    <m/>
    <m/>
    <m/>
    <m/>
    <n v="11107.1"/>
    <n v="14751.62"/>
    <m/>
    <m/>
    <m/>
    <m/>
    <m/>
    <m/>
    <m/>
    <m/>
    <x v="0"/>
    <x v="0"/>
    <m/>
  </r>
  <r>
    <s v=""/>
    <s v=" LPP_6.07.03.03"/>
    <s v="Labor Planning Package - 6.07.03.03"/>
    <s v="6.07.03.03"/>
    <x v="2"/>
    <d v="2025-07-01T00:00:00"/>
    <d v="2026-02-05T00:00:00"/>
    <s v="egolnar"/>
    <s v="tuozzolo"/>
    <n v="791.59"/>
    <m/>
    <s v="C"/>
    <s v="Labor"/>
    <s v="TEC"/>
    <m/>
    <s v="BNL"/>
    <s v="Const"/>
    <s v="INST"/>
    <x v="5"/>
    <m/>
    <m/>
    <m/>
    <m/>
    <m/>
    <m/>
    <m/>
    <m/>
    <m/>
    <n v="340.01"/>
    <n v="451.58"/>
    <m/>
    <m/>
    <m/>
    <m/>
    <m/>
    <m/>
    <m/>
    <m/>
    <x v="0"/>
    <x v="0"/>
    <m/>
  </r>
  <r>
    <s v=""/>
    <s v=" LPP_6.07.03.03"/>
    <s v="Labor Planning Package - 6.07.03.03"/>
    <s v="6.07.03.03"/>
    <x v="2"/>
    <d v="2025-07-01T00:00:00"/>
    <d v="2026-02-05T00:00:00"/>
    <s v="egolnar"/>
    <s v="tuozzolo"/>
    <n v="170568.18"/>
    <m/>
    <s v="C"/>
    <s v="Labor"/>
    <s v="TEC"/>
    <m/>
    <s v="BNL"/>
    <s v="Const"/>
    <s v="INST"/>
    <x v="5"/>
    <m/>
    <m/>
    <m/>
    <m/>
    <m/>
    <m/>
    <m/>
    <m/>
    <m/>
    <n v="73264.19"/>
    <n v="97304"/>
    <m/>
    <m/>
    <m/>
    <m/>
    <m/>
    <m/>
    <m/>
    <m/>
    <x v="0"/>
    <x v="0"/>
    <m/>
  </r>
  <r>
    <s v=""/>
    <s v=" LPP_6.07.03.03"/>
    <s v="Labor Planning Package - 6.07.03.03"/>
    <s v="6.07.03.03"/>
    <x v="2"/>
    <d v="2025-07-01T00:00:00"/>
    <d v="2026-02-05T00:00:00"/>
    <s v="egolnar"/>
    <s v="tuozzolo"/>
    <n v="19335.02"/>
    <m/>
    <s v="C"/>
    <s v="Labor"/>
    <s v="TEC"/>
    <m/>
    <s v="BNL"/>
    <s v="Const"/>
    <s v="INST"/>
    <x v="5"/>
    <m/>
    <m/>
    <m/>
    <m/>
    <m/>
    <m/>
    <m/>
    <m/>
    <m/>
    <n v="8304.9699999999993"/>
    <n v="11030.04"/>
    <m/>
    <m/>
    <m/>
    <m/>
    <m/>
    <m/>
    <m/>
    <m/>
    <x v="0"/>
    <x v="0"/>
    <m/>
  </r>
  <r>
    <s v=""/>
    <s v=" LPP_6.07.03.03"/>
    <s v="Labor Planning Package - 6.07.03.03"/>
    <s v="6.07.03.03"/>
    <x v="2"/>
    <d v="2025-07-01T00:00:00"/>
    <d v="2026-02-05T00:00:00"/>
    <s v="egolnar"/>
    <s v="tuozzolo"/>
    <n v="37161.629999999997"/>
    <m/>
    <s v="C"/>
    <s v="Labor"/>
    <s v="TEC"/>
    <m/>
    <s v="BNL"/>
    <s v="Const"/>
    <s v="INST"/>
    <x v="5"/>
    <m/>
    <m/>
    <m/>
    <m/>
    <m/>
    <m/>
    <m/>
    <m/>
    <m/>
    <n v="15962.04"/>
    <n v="21199.59"/>
    <m/>
    <m/>
    <m/>
    <m/>
    <m/>
    <m/>
    <m/>
    <m/>
    <x v="0"/>
    <x v="0"/>
    <m/>
  </r>
  <r>
    <s v=""/>
    <s v=" LPP_6.07.03.03"/>
    <s v="Labor Planning Package - 6.07.03.03"/>
    <s v="6.07.03.03"/>
    <x v="2"/>
    <d v="2025-07-01T00:00:00"/>
    <d v="2026-02-05T00:00:00"/>
    <s v="egolnar"/>
    <s v="tuozzolo"/>
    <n v="665.29"/>
    <m/>
    <s v="C"/>
    <s v="Labor"/>
    <s v="TEC"/>
    <m/>
    <s v="BNL"/>
    <s v="Const"/>
    <s v="INST"/>
    <x v="5"/>
    <m/>
    <m/>
    <m/>
    <m/>
    <m/>
    <m/>
    <m/>
    <m/>
    <m/>
    <n v="285.76"/>
    <n v="379.53"/>
    <m/>
    <m/>
    <m/>
    <m/>
    <m/>
    <m/>
    <m/>
    <m/>
    <x v="0"/>
    <x v="0"/>
    <m/>
  </r>
  <r>
    <s v=""/>
    <s v=" LPP_6.07.03.04"/>
    <s v="Labor Planning Package - 6.07.03.04"/>
    <s v="6.07.03.04"/>
    <x v="2"/>
    <d v="2025-07-01T00:00:00"/>
    <d v="2026-01-13T00:00:00"/>
    <s v="egolnar"/>
    <s v="tuozzolo"/>
    <n v="9729.91"/>
    <m/>
    <s v="C"/>
    <s v="Labor"/>
    <s v="TEC"/>
    <m/>
    <s v="BNL"/>
    <s v="Const"/>
    <s v="INST"/>
    <x v="5"/>
    <m/>
    <m/>
    <m/>
    <m/>
    <m/>
    <m/>
    <m/>
    <m/>
    <m/>
    <n v="4682.0600000000004"/>
    <n v="5047.8500000000004"/>
    <m/>
    <m/>
    <m/>
    <m/>
    <m/>
    <m/>
    <m/>
    <m/>
    <x v="0"/>
    <x v="0"/>
    <m/>
  </r>
  <r>
    <s v=""/>
    <s v=" LPP_6.07.03.04"/>
    <s v="Labor Planning Package - 6.07.03.04"/>
    <s v="6.07.03.04"/>
    <x v="2"/>
    <d v="2025-07-01T00:00:00"/>
    <d v="2026-01-13T00:00:00"/>
    <s v="egolnar"/>
    <s v="tuozzolo"/>
    <n v="3437.4"/>
    <m/>
    <s v="C"/>
    <s v="Labor"/>
    <s v="TEC"/>
    <m/>
    <s v="BNL"/>
    <s v="Const"/>
    <s v="INST"/>
    <x v="5"/>
    <m/>
    <m/>
    <m/>
    <m/>
    <m/>
    <m/>
    <m/>
    <m/>
    <m/>
    <n v="1654.09"/>
    <n v="1783.31"/>
    <m/>
    <m/>
    <m/>
    <m/>
    <m/>
    <m/>
    <m/>
    <m/>
    <x v="0"/>
    <x v="0"/>
    <m/>
  </r>
  <r>
    <s v=""/>
    <s v=" LPP_6.07.03.04"/>
    <s v="Labor Planning Package - 6.07.03.04"/>
    <s v="6.07.03.04"/>
    <x v="2"/>
    <d v="2025-07-01T00:00:00"/>
    <d v="2026-01-13T00:00:00"/>
    <s v="egolnar"/>
    <s v="tuozzolo"/>
    <n v="5499.84"/>
    <m/>
    <s v="C"/>
    <s v="Labor"/>
    <s v="TEC"/>
    <m/>
    <s v="BNL"/>
    <s v="Const"/>
    <s v="INST"/>
    <x v="5"/>
    <m/>
    <m/>
    <m/>
    <m/>
    <m/>
    <m/>
    <m/>
    <m/>
    <m/>
    <n v="2646.54"/>
    <n v="2853.3"/>
    <m/>
    <m/>
    <m/>
    <m/>
    <m/>
    <m/>
    <m/>
    <m/>
    <x v="0"/>
    <x v="0"/>
    <m/>
  </r>
  <r>
    <s v=""/>
    <s v=" LPP_6.07.03.04"/>
    <s v="Labor Planning Package - 6.07.03.04"/>
    <s v="6.07.03.04"/>
    <x v="2"/>
    <d v="2025-07-01T00:00:00"/>
    <d v="2026-01-13T00:00:00"/>
    <s v="egolnar"/>
    <s v="tuozzolo"/>
    <n v="7644.93"/>
    <m/>
    <s v="C"/>
    <s v="Labor"/>
    <s v="TEC"/>
    <m/>
    <s v="BNL"/>
    <s v="Const"/>
    <s v="INST"/>
    <x v="5"/>
    <m/>
    <m/>
    <m/>
    <m/>
    <m/>
    <m/>
    <m/>
    <m/>
    <m/>
    <n v="3678.76"/>
    <n v="3966.17"/>
    <m/>
    <m/>
    <m/>
    <m/>
    <m/>
    <m/>
    <m/>
    <m/>
    <x v="0"/>
    <x v="0"/>
    <m/>
  </r>
  <r>
    <s v=""/>
    <s v=" LPP_6.07.03.04"/>
    <s v="Labor Planning Package - 6.07.03.04"/>
    <s v="6.07.03.04"/>
    <x v="2"/>
    <d v="2025-07-01T00:00:00"/>
    <d v="2026-01-13T00:00:00"/>
    <s v="egolnar"/>
    <s v="tuozzolo"/>
    <n v="6416.47"/>
    <m/>
    <s v="C"/>
    <s v="Labor"/>
    <s v="TEC"/>
    <m/>
    <s v="BNL"/>
    <s v="Const"/>
    <s v="INST"/>
    <x v="5"/>
    <m/>
    <m/>
    <m/>
    <m/>
    <m/>
    <m/>
    <m/>
    <m/>
    <m/>
    <n v="3087.63"/>
    <n v="3328.85"/>
    <m/>
    <m/>
    <m/>
    <m/>
    <m/>
    <m/>
    <m/>
    <m/>
    <x v="0"/>
    <x v="0"/>
    <m/>
  </r>
  <r>
    <s v=""/>
    <s v=" LPP_6.07.03.04"/>
    <s v="Labor Planning Package - 6.07.03.04"/>
    <s v="6.07.03.04"/>
    <x v="2"/>
    <d v="2025-07-01T00:00:00"/>
    <d v="2026-01-13T00:00:00"/>
    <s v="egolnar"/>
    <s v="tuozzolo"/>
    <n v="32540.69"/>
    <m/>
    <s v="C"/>
    <s v="Labor"/>
    <s v="TEC"/>
    <m/>
    <s v="BNL"/>
    <s v="Const"/>
    <s v="INST"/>
    <x v="5"/>
    <m/>
    <m/>
    <m/>
    <m/>
    <m/>
    <m/>
    <m/>
    <m/>
    <m/>
    <n v="15658.68"/>
    <n v="16882.009999999998"/>
    <m/>
    <m/>
    <m/>
    <m/>
    <m/>
    <m/>
    <m/>
    <m/>
    <x v="0"/>
    <x v="0"/>
    <m/>
  </r>
  <r>
    <s v=""/>
    <s v=" LPP_6.07.03.04"/>
    <s v="Labor Planning Package - 6.07.03.04"/>
    <s v="6.07.03.04"/>
    <x v="2"/>
    <d v="2025-07-01T00:00:00"/>
    <d v="2026-01-13T00:00:00"/>
    <s v="egolnar"/>
    <s v="tuozzolo"/>
    <n v="0"/>
    <m/>
    <s v="C"/>
    <s v="Labor"/>
    <s v="TEC"/>
    <m/>
    <s v="BNL"/>
    <s v="Const"/>
    <s v="INST"/>
    <x v="5"/>
    <m/>
    <m/>
    <m/>
    <m/>
    <m/>
    <m/>
    <m/>
    <m/>
    <m/>
    <m/>
    <m/>
    <m/>
    <m/>
    <m/>
    <m/>
    <m/>
    <m/>
    <m/>
    <m/>
    <x v="0"/>
    <x v="0"/>
    <m/>
  </r>
  <r>
    <s v=""/>
    <s v=" LPP_6.07.03.04"/>
    <s v="Labor Planning Package - 6.07.03.04"/>
    <s v="6.07.03.04"/>
    <x v="2"/>
    <d v="2025-07-01T00:00:00"/>
    <d v="2026-01-13T00:00:00"/>
    <s v="egolnar"/>
    <s v="tuozzolo"/>
    <n v="9729.91"/>
    <m/>
    <s v="C"/>
    <s v="Labor"/>
    <s v="TEC"/>
    <m/>
    <s v="BNL"/>
    <s v="Const"/>
    <s v="INST"/>
    <x v="5"/>
    <m/>
    <m/>
    <m/>
    <m/>
    <m/>
    <m/>
    <m/>
    <m/>
    <m/>
    <n v="4682.0600000000004"/>
    <n v="5047.8500000000004"/>
    <m/>
    <m/>
    <m/>
    <m/>
    <m/>
    <m/>
    <m/>
    <m/>
    <x v="0"/>
    <x v="0"/>
    <m/>
  </r>
  <r>
    <s v=""/>
    <s v=" LPP_6.07.03.04"/>
    <s v="Labor Planning Package - 6.07.03.04"/>
    <s v="6.07.03.04"/>
    <x v="2"/>
    <d v="2025-07-01T00:00:00"/>
    <d v="2026-01-13T00:00:00"/>
    <s v="egolnar"/>
    <s v="tuozzolo"/>
    <n v="62360.04"/>
    <m/>
    <s v="C"/>
    <s v="Labor"/>
    <s v="TEC"/>
    <m/>
    <s v="BNL"/>
    <s v="Const"/>
    <s v="INST"/>
    <x v="5"/>
    <m/>
    <m/>
    <m/>
    <m/>
    <m/>
    <m/>
    <m/>
    <m/>
    <m/>
    <n v="30007.84"/>
    <n v="32352.2"/>
    <m/>
    <m/>
    <m/>
    <m/>
    <m/>
    <m/>
    <m/>
    <m/>
    <x v="0"/>
    <x v="0"/>
    <m/>
  </r>
  <r>
    <s v=""/>
    <s v=" LPP_6.07.03.04"/>
    <s v="Labor Planning Package - 6.07.03.04"/>
    <s v="6.07.03.04"/>
    <x v="2"/>
    <d v="2025-07-01T00:00:00"/>
    <d v="2026-01-13T00:00:00"/>
    <s v="egolnar"/>
    <s v="tuozzolo"/>
    <n v="48696.46"/>
    <m/>
    <s v="C"/>
    <s v="Labor"/>
    <s v="TEC"/>
    <m/>
    <s v="BNL"/>
    <s v="Const"/>
    <s v="INST"/>
    <x v="5"/>
    <m/>
    <m/>
    <m/>
    <m/>
    <m/>
    <m/>
    <m/>
    <m/>
    <m/>
    <n v="23432.880000000001"/>
    <n v="25263.58"/>
    <m/>
    <m/>
    <m/>
    <m/>
    <m/>
    <m/>
    <m/>
    <m/>
    <x v="0"/>
    <x v="0"/>
    <m/>
  </r>
  <r>
    <s v=""/>
    <s v=" LPP_6.07.03.04"/>
    <s v="Labor Planning Package - 6.07.03.04"/>
    <s v="6.07.03.04"/>
    <x v="2"/>
    <d v="2025-07-01T00:00:00"/>
    <d v="2026-01-13T00:00:00"/>
    <s v="egolnar"/>
    <s v="tuozzolo"/>
    <n v="4812.3599999999997"/>
    <m/>
    <s v="C"/>
    <s v="Labor"/>
    <s v="TEC"/>
    <m/>
    <s v="BNL"/>
    <s v="Const"/>
    <s v="INST"/>
    <x v="5"/>
    <m/>
    <m/>
    <m/>
    <m/>
    <m/>
    <m/>
    <m/>
    <m/>
    <m/>
    <n v="2315.7199999999998"/>
    <n v="2496.64"/>
    <m/>
    <m/>
    <m/>
    <m/>
    <m/>
    <m/>
    <m/>
    <m/>
    <x v="0"/>
    <x v="0"/>
    <m/>
  </r>
  <r>
    <s v=""/>
    <s v=" LPP_6.07.03.04"/>
    <s v="Labor Planning Package - 6.07.03.04"/>
    <s v="6.07.03.04"/>
    <x v="2"/>
    <d v="2025-07-01T00:00:00"/>
    <d v="2026-01-13T00:00:00"/>
    <s v="egolnar"/>
    <s v="tuozzolo"/>
    <n v="6776.19"/>
    <m/>
    <s v="C"/>
    <s v="Labor"/>
    <s v="TEC"/>
    <m/>
    <s v="BNL"/>
    <s v="Const"/>
    <s v="INST"/>
    <x v="5"/>
    <m/>
    <m/>
    <m/>
    <m/>
    <m/>
    <m/>
    <m/>
    <m/>
    <m/>
    <n v="3260.72"/>
    <n v="3515.47"/>
    <m/>
    <m/>
    <m/>
    <m/>
    <m/>
    <m/>
    <m/>
    <m/>
    <x v="0"/>
    <x v="0"/>
    <m/>
  </r>
  <r>
    <s v=""/>
    <s v=" LPP_6.07.03.04"/>
    <s v="Labor Planning Package - 6.07.03.04"/>
    <s v="6.07.03.04"/>
    <x v="2"/>
    <d v="2025-07-01T00:00:00"/>
    <d v="2026-01-13T00:00:00"/>
    <s v="egolnar"/>
    <s v="tuozzolo"/>
    <n v="71236.87"/>
    <m/>
    <s v="C"/>
    <s v="Labor"/>
    <s v="TEC"/>
    <m/>
    <s v="BNL"/>
    <s v="Const"/>
    <s v="INST"/>
    <x v="5"/>
    <m/>
    <m/>
    <m/>
    <m/>
    <m/>
    <m/>
    <m/>
    <m/>
    <m/>
    <n v="34279.4"/>
    <n v="36957.47"/>
    <m/>
    <m/>
    <m/>
    <m/>
    <m/>
    <m/>
    <m/>
    <m/>
    <x v="0"/>
    <x v="0"/>
    <m/>
  </r>
  <r>
    <s v=""/>
    <s v=" LPP_6.07.03.04"/>
    <s v="Labor Planning Package - 6.07.03.04"/>
    <s v="6.07.03.04"/>
    <x v="2"/>
    <d v="2025-07-01T00:00:00"/>
    <d v="2026-01-13T00:00:00"/>
    <s v="egolnar"/>
    <s v="tuozzolo"/>
    <n v="2291.6"/>
    <m/>
    <s v="C"/>
    <s v="Labor"/>
    <s v="TEC"/>
    <m/>
    <s v="BNL"/>
    <s v="Const"/>
    <s v="INST"/>
    <x v="5"/>
    <m/>
    <m/>
    <m/>
    <m/>
    <m/>
    <m/>
    <m/>
    <m/>
    <m/>
    <n v="1102.72"/>
    <n v="1188.8699999999999"/>
    <m/>
    <m/>
    <m/>
    <m/>
    <m/>
    <m/>
    <m/>
    <m/>
    <x v="0"/>
    <x v="0"/>
    <m/>
  </r>
  <r>
    <s v=""/>
    <s v=" LPP_6.07.03.04"/>
    <s v="Labor Planning Package - 6.07.03.04"/>
    <s v="6.07.03.04"/>
    <x v="2"/>
    <d v="2025-07-01T00:00:00"/>
    <d v="2026-01-13T00:00:00"/>
    <s v="egolnar"/>
    <s v="tuozzolo"/>
    <n v="25812.880000000001"/>
    <m/>
    <s v="C"/>
    <s v="Labor"/>
    <s v="TEC"/>
    <m/>
    <s v="BNL"/>
    <s v="Const"/>
    <s v="INST"/>
    <x v="5"/>
    <m/>
    <m/>
    <m/>
    <m/>
    <m/>
    <m/>
    <m/>
    <m/>
    <m/>
    <n v="12421.23"/>
    <n v="13391.64"/>
    <m/>
    <m/>
    <m/>
    <m/>
    <m/>
    <m/>
    <m/>
    <m/>
    <x v="0"/>
    <x v="0"/>
    <m/>
  </r>
  <r>
    <s v=""/>
    <s v=" LPP_6.07.03.04"/>
    <s v="Labor Planning Package - 6.07.03.04"/>
    <s v="6.07.03.04"/>
    <x v="2"/>
    <d v="2025-07-01T00:00:00"/>
    <d v="2026-01-13T00:00:00"/>
    <s v="egolnar"/>
    <s v="tuozzolo"/>
    <n v="790.19"/>
    <m/>
    <s v="C"/>
    <s v="Labor"/>
    <s v="TEC"/>
    <m/>
    <s v="BNL"/>
    <s v="Const"/>
    <s v="INST"/>
    <x v="5"/>
    <m/>
    <m/>
    <m/>
    <m/>
    <m/>
    <m/>
    <m/>
    <m/>
    <m/>
    <n v="380.24"/>
    <n v="409.95"/>
    <m/>
    <m/>
    <m/>
    <m/>
    <m/>
    <m/>
    <m/>
    <m/>
    <x v="0"/>
    <x v="0"/>
    <m/>
  </r>
  <r>
    <s v=""/>
    <s v=" LPP_6.07.03.04"/>
    <s v="Labor Planning Package - 6.07.03.04"/>
    <s v="6.07.03.04"/>
    <x v="2"/>
    <d v="2025-07-01T00:00:00"/>
    <d v="2026-01-13T00:00:00"/>
    <s v="egolnar"/>
    <s v="tuozzolo"/>
    <n v="170265.74"/>
    <m/>
    <s v="C"/>
    <s v="Labor"/>
    <s v="TEC"/>
    <m/>
    <s v="BNL"/>
    <s v="Const"/>
    <s v="INST"/>
    <x v="5"/>
    <m/>
    <m/>
    <m/>
    <m/>
    <m/>
    <m/>
    <m/>
    <m/>
    <m/>
    <n v="81932.39"/>
    <n v="88333.35"/>
    <m/>
    <m/>
    <m/>
    <m/>
    <m/>
    <m/>
    <m/>
    <m/>
    <x v="0"/>
    <x v="0"/>
    <m/>
  </r>
  <r>
    <s v=""/>
    <s v=" LPP_6.07.03.04"/>
    <s v="Labor Planning Package - 6.07.03.04"/>
    <s v="6.07.03.04"/>
    <x v="2"/>
    <d v="2025-07-01T00:00:00"/>
    <d v="2026-01-13T00:00:00"/>
    <s v="egolnar"/>
    <s v="tuozzolo"/>
    <n v="19315.259999999998"/>
    <m/>
    <s v="C"/>
    <s v="Labor"/>
    <s v="TEC"/>
    <m/>
    <s v="BNL"/>
    <s v="Const"/>
    <s v="INST"/>
    <x v="5"/>
    <m/>
    <m/>
    <m/>
    <m/>
    <m/>
    <m/>
    <m/>
    <m/>
    <m/>
    <n v="9294.56"/>
    <n v="10020.700000000001"/>
    <m/>
    <m/>
    <m/>
    <m/>
    <m/>
    <m/>
    <m/>
    <m/>
    <x v="0"/>
    <x v="0"/>
    <m/>
  </r>
  <r>
    <s v=""/>
    <s v=" LPP_6.07.03.04"/>
    <s v="Labor Planning Package - 6.07.03.04"/>
    <s v="6.07.03.04"/>
    <x v="2"/>
    <d v="2025-07-01T00:00:00"/>
    <d v="2026-01-13T00:00:00"/>
    <s v="egolnar"/>
    <s v="tuozzolo"/>
    <n v="37123.660000000003"/>
    <m/>
    <s v="C"/>
    <s v="Labor"/>
    <s v="TEC"/>
    <m/>
    <s v="BNL"/>
    <s v="Const"/>
    <s v="INST"/>
    <x v="5"/>
    <m/>
    <m/>
    <m/>
    <m/>
    <m/>
    <m/>
    <m/>
    <m/>
    <m/>
    <n v="17864.02"/>
    <n v="19259.64"/>
    <m/>
    <m/>
    <m/>
    <m/>
    <m/>
    <m/>
    <m/>
    <m/>
    <x v="0"/>
    <x v="0"/>
    <m/>
  </r>
  <r>
    <s v=""/>
    <s v=" LPP_6.07.03.04"/>
    <s v="Labor Planning Package - 6.07.03.04"/>
    <s v="6.07.03.04"/>
    <x v="2"/>
    <d v="2025-07-01T00:00:00"/>
    <d v="2026-01-13T00:00:00"/>
    <s v="egolnar"/>
    <s v="tuozzolo"/>
    <n v="664.61"/>
    <m/>
    <s v="C"/>
    <s v="Labor"/>
    <s v="TEC"/>
    <m/>
    <s v="BNL"/>
    <s v="Const"/>
    <s v="INST"/>
    <x v="5"/>
    <m/>
    <m/>
    <m/>
    <m/>
    <m/>
    <m/>
    <m/>
    <m/>
    <m/>
    <n v="319.81"/>
    <n v="344.8"/>
    <m/>
    <m/>
    <m/>
    <m/>
    <m/>
    <m/>
    <m/>
    <m/>
    <x v="0"/>
    <x v="0"/>
    <m/>
  </r>
  <r>
    <s v=""/>
    <s v=" LPP_6.07.03.05"/>
    <s v="Labor Planning Package - 6.07.03.05"/>
    <s v="6.07.03.05"/>
    <x v="2"/>
    <d v="2025-06-26T00:00:00"/>
    <d v="2025-12-04T00:00:00"/>
    <s v="egolnar"/>
    <s v="tuozzolo"/>
    <n v="9687.14"/>
    <m/>
    <s v="C"/>
    <s v="Labor"/>
    <s v="TEC"/>
    <m/>
    <s v="BNL"/>
    <s v="Const"/>
    <s v="INST"/>
    <x v="5"/>
    <m/>
    <m/>
    <m/>
    <m/>
    <m/>
    <m/>
    <m/>
    <m/>
    <m/>
    <n v="5900.35"/>
    <n v="3786.79"/>
    <m/>
    <m/>
    <m/>
    <m/>
    <m/>
    <m/>
    <m/>
    <m/>
    <x v="0"/>
    <x v="0"/>
    <m/>
  </r>
  <r>
    <s v=""/>
    <s v=" LPP_6.07.03.05"/>
    <s v="Labor Planning Package - 6.07.03.05"/>
    <s v="6.07.03.05"/>
    <x v="2"/>
    <d v="2025-06-26T00:00:00"/>
    <d v="2025-12-04T00:00:00"/>
    <s v="egolnar"/>
    <s v="tuozzolo"/>
    <n v="3422.29"/>
    <m/>
    <s v="C"/>
    <s v="Labor"/>
    <s v="TEC"/>
    <m/>
    <s v="BNL"/>
    <s v="Const"/>
    <s v="INST"/>
    <x v="5"/>
    <m/>
    <m/>
    <m/>
    <m/>
    <m/>
    <m/>
    <m/>
    <m/>
    <m/>
    <n v="2084.48"/>
    <n v="1337.8"/>
    <m/>
    <m/>
    <m/>
    <m/>
    <m/>
    <m/>
    <m/>
    <m/>
    <x v="0"/>
    <x v="0"/>
    <m/>
  </r>
  <r>
    <s v=""/>
    <s v=" LPP_6.07.03.05"/>
    <s v="Labor Planning Package - 6.07.03.05"/>
    <s v="6.07.03.05"/>
    <x v="2"/>
    <d v="2025-06-26T00:00:00"/>
    <d v="2025-12-04T00:00:00"/>
    <s v="egolnar"/>
    <s v="tuozzolo"/>
    <n v="5475.66"/>
    <m/>
    <s v="C"/>
    <s v="Labor"/>
    <s v="TEC"/>
    <m/>
    <s v="BNL"/>
    <s v="Const"/>
    <s v="INST"/>
    <x v="5"/>
    <m/>
    <m/>
    <m/>
    <m/>
    <m/>
    <m/>
    <m/>
    <m/>
    <m/>
    <n v="3335.17"/>
    <n v="2140.48"/>
    <m/>
    <m/>
    <m/>
    <m/>
    <m/>
    <m/>
    <m/>
    <m/>
    <x v="0"/>
    <x v="0"/>
    <m/>
  </r>
  <r>
    <s v=""/>
    <s v=" LPP_6.07.03.05"/>
    <s v="Labor Planning Package - 6.07.03.05"/>
    <s v="6.07.03.05"/>
    <x v="2"/>
    <d v="2025-06-26T00:00:00"/>
    <d v="2025-12-04T00:00:00"/>
    <s v="egolnar"/>
    <s v="tuozzolo"/>
    <n v="7611.32"/>
    <m/>
    <s v="C"/>
    <s v="Labor"/>
    <s v="TEC"/>
    <m/>
    <s v="BNL"/>
    <s v="Const"/>
    <s v="INST"/>
    <x v="5"/>
    <m/>
    <m/>
    <m/>
    <m/>
    <m/>
    <m/>
    <m/>
    <m/>
    <m/>
    <n v="4635.99"/>
    <n v="2975.34"/>
    <m/>
    <m/>
    <m/>
    <m/>
    <m/>
    <m/>
    <m/>
    <m/>
    <x v="0"/>
    <x v="0"/>
    <m/>
  </r>
  <r>
    <s v=""/>
    <s v=" LPP_6.07.03.05"/>
    <s v="Labor Planning Package - 6.07.03.05"/>
    <s v="6.07.03.05"/>
    <x v="2"/>
    <d v="2025-06-26T00:00:00"/>
    <d v="2025-12-04T00:00:00"/>
    <s v="egolnar"/>
    <s v="tuozzolo"/>
    <n v="6388.27"/>
    <m/>
    <s v="C"/>
    <s v="Labor"/>
    <s v="TEC"/>
    <m/>
    <s v="BNL"/>
    <s v="Const"/>
    <s v="INST"/>
    <x v="5"/>
    <m/>
    <m/>
    <m/>
    <m/>
    <m/>
    <m/>
    <m/>
    <m/>
    <m/>
    <n v="3891.03"/>
    <n v="2497.23"/>
    <m/>
    <m/>
    <m/>
    <m/>
    <m/>
    <m/>
    <m/>
    <m/>
    <x v="0"/>
    <x v="0"/>
    <m/>
  </r>
  <r>
    <s v=""/>
    <s v=" LPP_6.07.03.05"/>
    <s v="Labor Planning Package - 6.07.03.05"/>
    <s v="6.07.03.05"/>
    <x v="2"/>
    <d v="2025-06-26T00:00:00"/>
    <d v="2025-12-04T00:00:00"/>
    <s v="egolnar"/>
    <s v="tuozzolo"/>
    <n v="32397.64"/>
    <m/>
    <s v="C"/>
    <s v="Labor"/>
    <s v="TEC"/>
    <m/>
    <s v="BNL"/>
    <s v="Const"/>
    <s v="INST"/>
    <x v="5"/>
    <m/>
    <m/>
    <m/>
    <m/>
    <m/>
    <m/>
    <m/>
    <m/>
    <m/>
    <n v="19733.11"/>
    <n v="12664.53"/>
    <m/>
    <m/>
    <m/>
    <m/>
    <m/>
    <m/>
    <m/>
    <m/>
    <x v="0"/>
    <x v="0"/>
    <m/>
  </r>
  <r>
    <s v=""/>
    <s v=" LPP_6.07.03.05"/>
    <s v="Labor Planning Package - 6.07.03.05"/>
    <s v="6.07.03.05"/>
    <x v="2"/>
    <d v="2025-06-26T00:00:00"/>
    <d v="2025-12-04T00:00:00"/>
    <s v="egolnar"/>
    <s v="tuozzolo"/>
    <n v="0"/>
    <m/>
    <s v="C"/>
    <s v="Labor"/>
    <s v="TEC"/>
    <m/>
    <s v="BNL"/>
    <s v="Const"/>
    <s v="INST"/>
    <x v="5"/>
    <m/>
    <m/>
    <m/>
    <m/>
    <m/>
    <m/>
    <m/>
    <m/>
    <m/>
    <m/>
    <m/>
    <m/>
    <m/>
    <m/>
    <m/>
    <m/>
    <m/>
    <m/>
    <m/>
    <x v="0"/>
    <x v="0"/>
    <m/>
  </r>
  <r>
    <s v=""/>
    <s v=" LPP_6.07.03.05"/>
    <s v="Labor Planning Package - 6.07.03.05"/>
    <s v="6.07.03.05"/>
    <x v="2"/>
    <d v="2025-06-26T00:00:00"/>
    <d v="2025-12-04T00:00:00"/>
    <s v="egolnar"/>
    <s v="tuozzolo"/>
    <n v="9687.14"/>
    <m/>
    <s v="C"/>
    <s v="Labor"/>
    <s v="TEC"/>
    <m/>
    <s v="BNL"/>
    <s v="Const"/>
    <s v="INST"/>
    <x v="5"/>
    <m/>
    <m/>
    <m/>
    <m/>
    <m/>
    <m/>
    <m/>
    <m/>
    <m/>
    <n v="5900.35"/>
    <n v="3786.79"/>
    <m/>
    <m/>
    <m/>
    <m/>
    <m/>
    <m/>
    <m/>
    <m/>
    <x v="0"/>
    <x v="0"/>
    <m/>
  </r>
  <r>
    <s v=""/>
    <s v=" LPP_6.07.03.05"/>
    <s v="Labor Planning Package - 6.07.03.05"/>
    <s v="6.07.03.05"/>
    <x v="2"/>
    <d v="2025-06-26T00:00:00"/>
    <d v="2025-12-04T00:00:00"/>
    <s v="egolnar"/>
    <s v="tuozzolo"/>
    <n v="62085.89"/>
    <m/>
    <s v="C"/>
    <s v="Labor"/>
    <s v="TEC"/>
    <m/>
    <s v="BNL"/>
    <s v="Const"/>
    <s v="INST"/>
    <x v="5"/>
    <m/>
    <m/>
    <m/>
    <m/>
    <m/>
    <m/>
    <m/>
    <m/>
    <m/>
    <n v="37815.949999999997"/>
    <n v="24269.94"/>
    <m/>
    <m/>
    <m/>
    <m/>
    <m/>
    <m/>
    <m/>
    <m/>
    <x v="0"/>
    <x v="0"/>
    <m/>
  </r>
  <r>
    <s v=""/>
    <s v=" LPP_6.07.03.05"/>
    <s v="Labor Planning Package - 6.07.03.05"/>
    <s v="6.07.03.05"/>
    <x v="2"/>
    <d v="2025-06-26T00:00:00"/>
    <d v="2025-12-04T00:00:00"/>
    <s v="egolnar"/>
    <s v="tuozzolo"/>
    <n v="48482.38"/>
    <m/>
    <s v="C"/>
    <s v="Labor"/>
    <s v="TEC"/>
    <m/>
    <s v="BNL"/>
    <s v="Const"/>
    <s v="INST"/>
    <x v="5"/>
    <m/>
    <m/>
    <m/>
    <m/>
    <m/>
    <m/>
    <m/>
    <m/>
    <m/>
    <n v="29530.18"/>
    <n v="18952.2"/>
    <m/>
    <m/>
    <m/>
    <m/>
    <m/>
    <m/>
    <m/>
    <m/>
    <x v="0"/>
    <x v="0"/>
    <m/>
  </r>
  <r>
    <s v=""/>
    <s v=" LPP_6.07.03.05"/>
    <s v="Labor Planning Package - 6.07.03.05"/>
    <s v="6.07.03.05"/>
    <x v="2"/>
    <d v="2025-06-26T00:00:00"/>
    <d v="2025-12-04T00:00:00"/>
    <s v="egolnar"/>
    <s v="tuozzolo"/>
    <n v="4791.2"/>
    <m/>
    <s v="C"/>
    <s v="Labor"/>
    <s v="TEC"/>
    <m/>
    <s v="BNL"/>
    <s v="Const"/>
    <s v="INST"/>
    <x v="5"/>
    <m/>
    <m/>
    <m/>
    <m/>
    <m/>
    <m/>
    <m/>
    <m/>
    <m/>
    <n v="2918.28"/>
    <n v="1872.92"/>
    <m/>
    <m/>
    <m/>
    <m/>
    <m/>
    <m/>
    <m/>
    <m/>
    <x v="0"/>
    <x v="0"/>
    <m/>
  </r>
  <r>
    <s v=""/>
    <s v=" LPP_6.07.03.05"/>
    <s v="Labor Planning Package - 6.07.03.05"/>
    <s v="6.07.03.05"/>
    <x v="2"/>
    <d v="2025-06-26T00:00:00"/>
    <d v="2025-12-04T00:00:00"/>
    <s v="egolnar"/>
    <s v="tuozzolo"/>
    <n v="6746.4"/>
    <m/>
    <s v="C"/>
    <s v="Labor"/>
    <s v="TEC"/>
    <m/>
    <s v="BNL"/>
    <s v="Const"/>
    <s v="INST"/>
    <x v="5"/>
    <m/>
    <m/>
    <m/>
    <m/>
    <m/>
    <m/>
    <m/>
    <m/>
    <m/>
    <n v="4109.17"/>
    <n v="2637.23"/>
    <m/>
    <m/>
    <m/>
    <m/>
    <m/>
    <m/>
    <m/>
    <m/>
    <x v="0"/>
    <x v="0"/>
    <m/>
  </r>
  <r>
    <s v=""/>
    <s v=" LPP_6.07.03.05"/>
    <s v="Labor Planning Package - 6.07.03.05"/>
    <s v="6.07.03.05"/>
    <x v="2"/>
    <d v="2025-06-26T00:00:00"/>
    <d v="2025-12-04T00:00:00"/>
    <s v="egolnar"/>
    <s v="tuozzolo"/>
    <n v="70923.69"/>
    <m/>
    <s v="C"/>
    <s v="Labor"/>
    <s v="TEC"/>
    <m/>
    <s v="BNL"/>
    <s v="Const"/>
    <s v="INST"/>
    <x v="5"/>
    <m/>
    <m/>
    <m/>
    <m/>
    <m/>
    <m/>
    <m/>
    <m/>
    <m/>
    <n v="43198.98"/>
    <n v="27724.720000000001"/>
    <m/>
    <m/>
    <m/>
    <m/>
    <m/>
    <m/>
    <m/>
    <m/>
    <x v="0"/>
    <x v="0"/>
    <m/>
  </r>
  <r>
    <s v=""/>
    <s v=" LPP_6.07.03.05"/>
    <s v="Labor Planning Package - 6.07.03.05"/>
    <s v="6.07.03.05"/>
    <x v="2"/>
    <d v="2025-06-26T00:00:00"/>
    <d v="2025-12-04T00:00:00"/>
    <s v="egolnar"/>
    <s v="tuozzolo"/>
    <n v="2281.52"/>
    <m/>
    <s v="C"/>
    <s v="Labor"/>
    <s v="TEC"/>
    <m/>
    <s v="BNL"/>
    <s v="Const"/>
    <s v="INST"/>
    <x v="5"/>
    <m/>
    <m/>
    <m/>
    <m/>
    <m/>
    <m/>
    <m/>
    <m/>
    <m/>
    <n v="1389.66"/>
    <n v="891.87"/>
    <m/>
    <m/>
    <m/>
    <m/>
    <m/>
    <m/>
    <m/>
    <m/>
    <x v="0"/>
    <x v="0"/>
    <m/>
  </r>
  <r>
    <s v=""/>
    <s v=" LPP_6.07.03.05"/>
    <s v="Labor Planning Package - 6.07.03.05"/>
    <s v="6.07.03.05"/>
    <x v="2"/>
    <d v="2025-06-26T00:00:00"/>
    <d v="2025-12-04T00:00:00"/>
    <s v="egolnar"/>
    <s v="tuozzolo"/>
    <n v="25699.4"/>
    <m/>
    <s v="C"/>
    <s v="Labor"/>
    <s v="TEC"/>
    <m/>
    <s v="BNL"/>
    <s v="Const"/>
    <s v="INST"/>
    <x v="5"/>
    <m/>
    <m/>
    <m/>
    <m/>
    <m/>
    <m/>
    <m/>
    <m/>
    <m/>
    <n v="15653.27"/>
    <n v="10046.129999999999"/>
    <m/>
    <m/>
    <m/>
    <m/>
    <m/>
    <m/>
    <m/>
    <m/>
    <x v="0"/>
    <x v="0"/>
    <m/>
  </r>
  <r>
    <s v=""/>
    <s v=" LPP_6.07.03.05"/>
    <s v="Labor Planning Package - 6.07.03.05"/>
    <s v="6.07.03.05"/>
    <x v="2"/>
    <d v="2025-06-26T00:00:00"/>
    <d v="2025-12-04T00:00:00"/>
    <s v="egolnar"/>
    <s v="tuozzolo"/>
    <n v="786.72"/>
    <m/>
    <s v="C"/>
    <s v="Labor"/>
    <s v="TEC"/>
    <m/>
    <s v="BNL"/>
    <s v="Const"/>
    <s v="INST"/>
    <x v="5"/>
    <m/>
    <m/>
    <m/>
    <m/>
    <m/>
    <m/>
    <m/>
    <m/>
    <m/>
    <n v="479.18"/>
    <n v="307.52999999999997"/>
    <m/>
    <m/>
    <m/>
    <m/>
    <m/>
    <m/>
    <m/>
    <m/>
    <x v="0"/>
    <x v="0"/>
    <m/>
  </r>
  <r>
    <s v=""/>
    <s v=" LPP_6.07.03.05"/>
    <s v="Labor Planning Package - 6.07.03.05"/>
    <s v="6.07.03.05"/>
    <x v="2"/>
    <d v="2025-06-26T00:00:00"/>
    <d v="2025-12-04T00:00:00"/>
    <s v="egolnar"/>
    <s v="tuozzolo"/>
    <n v="169517.21"/>
    <m/>
    <s v="C"/>
    <s v="Labor"/>
    <s v="TEC"/>
    <m/>
    <s v="BNL"/>
    <s v="Const"/>
    <s v="INST"/>
    <x v="5"/>
    <m/>
    <m/>
    <m/>
    <m/>
    <m/>
    <m/>
    <m/>
    <m/>
    <m/>
    <n v="103251.39"/>
    <n v="66265.820000000007"/>
    <m/>
    <m/>
    <m/>
    <m/>
    <m/>
    <m/>
    <m/>
    <m/>
    <x v="0"/>
    <x v="0"/>
    <m/>
  </r>
  <r>
    <s v=""/>
    <s v=" LPP_6.07.03.05"/>
    <s v="Labor Planning Package - 6.07.03.05"/>
    <s v="6.07.03.05"/>
    <x v="2"/>
    <d v="2025-06-26T00:00:00"/>
    <d v="2025-12-04T00:00:00"/>
    <s v="egolnar"/>
    <s v="tuozzolo"/>
    <n v="19266.37"/>
    <m/>
    <s v="C"/>
    <s v="Labor"/>
    <s v="TEC"/>
    <m/>
    <s v="BNL"/>
    <s v="Const"/>
    <s v="INST"/>
    <x v="5"/>
    <m/>
    <m/>
    <m/>
    <m/>
    <m/>
    <m/>
    <m/>
    <m/>
    <m/>
    <n v="11734.97"/>
    <n v="7531.4"/>
    <m/>
    <m/>
    <m/>
    <m/>
    <m/>
    <m/>
    <m/>
    <m/>
    <x v="0"/>
    <x v="0"/>
    <m/>
  </r>
  <r>
    <s v=""/>
    <s v=" LPP_6.07.03.05"/>
    <s v="Labor Planning Package - 6.07.03.05"/>
    <s v="6.07.03.05"/>
    <x v="2"/>
    <d v="2025-06-26T00:00:00"/>
    <d v="2025-12-04T00:00:00"/>
    <s v="egolnar"/>
    <s v="tuozzolo"/>
    <n v="37029.68"/>
    <m/>
    <s v="C"/>
    <s v="Labor"/>
    <s v="TEC"/>
    <m/>
    <s v="BNL"/>
    <s v="Const"/>
    <s v="INST"/>
    <x v="5"/>
    <m/>
    <m/>
    <m/>
    <m/>
    <m/>
    <m/>
    <m/>
    <m/>
    <m/>
    <n v="22554.44"/>
    <n v="14475.24"/>
    <m/>
    <m/>
    <m/>
    <m/>
    <m/>
    <m/>
    <m/>
    <m/>
    <x v="0"/>
    <x v="0"/>
    <m/>
  </r>
  <r>
    <s v=""/>
    <s v=" LPP_6.07.03.05"/>
    <s v="Labor Planning Package - 6.07.03.05"/>
    <s v="6.07.03.05"/>
    <x v="2"/>
    <d v="2025-06-26T00:00:00"/>
    <d v="2025-12-04T00:00:00"/>
    <s v="egolnar"/>
    <s v="tuozzolo"/>
    <n v="662.92"/>
    <m/>
    <s v="C"/>
    <s v="Labor"/>
    <s v="TEC"/>
    <m/>
    <s v="BNL"/>
    <s v="Const"/>
    <s v="INST"/>
    <x v="5"/>
    <m/>
    <m/>
    <m/>
    <m/>
    <m/>
    <m/>
    <m/>
    <m/>
    <m/>
    <n v="403.78"/>
    <n v="259.14"/>
    <m/>
    <m/>
    <m/>
    <m/>
    <m/>
    <m/>
    <m/>
    <m/>
    <x v="0"/>
    <x v="0"/>
    <m/>
  </r>
  <r>
    <s v=""/>
    <s v=" LPP_6.07.03.06"/>
    <s v="Labor Planning Package - 6.07.03.06"/>
    <s v="6.07.03.06"/>
    <x v="2"/>
    <d v="2025-07-01T00:00:00"/>
    <d v="2026-01-15T00:00:00"/>
    <s v="egolnar"/>
    <s v="tuozzolo"/>
    <n v="9732.2999999999993"/>
    <m/>
    <s v="C"/>
    <s v="Labor"/>
    <s v="TEC"/>
    <m/>
    <s v="BNL"/>
    <s v="Const"/>
    <s v="INST"/>
    <x v="5"/>
    <m/>
    <m/>
    <m/>
    <m/>
    <m/>
    <m/>
    <m/>
    <m/>
    <m/>
    <n v="4613.83"/>
    <n v="5118.47"/>
    <m/>
    <m/>
    <m/>
    <m/>
    <m/>
    <m/>
    <m/>
    <m/>
    <x v="0"/>
    <x v="0"/>
    <m/>
  </r>
  <r>
    <s v=""/>
    <s v=" LPP_6.07.03.06"/>
    <s v="Labor Planning Package - 6.07.03.06"/>
    <s v="6.07.03.06"/>
    <x v="2"/>
    <d v="2025-07-01T00:00:00"/>
    <d v="2026-01-15T00:00:00"/>
    <s v="egolnar"/>
    <s v="tuozzolo"/>
    <n v="3438.24"/>
    <m/>
    <s v="C"/>
    <s v="Labor"/>
    <s v="TEC"/>
    <m/>
    <s v="BNL"/>
    <s v="Const"/>
    <s v="INST"/>
    <x v="5"/>
    <m/>
    <m/>
    <m/>
    <m/>
    <m/>
    <m/>
    <m/>
    <m/>
    <m/>
    <n v="1629.98"/>
    <n v="1808.26"/>
    <m/>
    <m/>
    <m/>
    <m/>
    <m/>
    <m/>
    <m/>
    <m/>
    <x v="0"/>
    <x v="0"/>
    <m/>
  </r>
  <r>
    <s v=""/>
    <s v=" LPP_6.07.03.06"/>
    <s v="Labor Planning Package - 6.07.03.06"/>
    <s v="6.07.03.06"/>
    <x v="2"/>
    <d v="2025-07-01T00:00:00"/>
    <d v="2026-01-15T00:00:00"/>
    <s v="egolnar"/>
    <s v="tuozzolo"/>
    <n v="5501.18"/>
    <m/>
    <s v="C"/>
    <s v="Labor"/>
    <s v="TEC"/>
    <m/>
    <s v="BNL"/>
    <s v="Const"/>
    <s v="INST"/>
    <x v="5"/>
    <m/>
    <m/>
    <m/>
    <m/>
    <m/>
    <m/>
    <m/>
    <m/>
    <m/>
    <n v="2607.9699999999998"/>
    <n v="2893.22"/>
    <m/>
    <m/>
    <m/>
    <m/>
    <m/>
    <m/>
    <m/>
    <m/>
    <x v="0"/>
    <x v="0"/>
    <m/>
  </r>
  <r>
    <s v=""/>
    <s v=" LPP_6.07.03.06"/>
    <s v="Labor Planning Package - 6.07.03.06"/>
    <s v="6.07.03.06"/>
    <x v="2"/>
    <d v="2025-07-01T00:00:00"/>
    <d v="2026-01-15T00:00:00"/>
    <s v="egolnar"/>
    <s v="tuozzolo"/>
    <n v="7646.81"/>
    <m/>
    <s v="C"/>
    <s v="Labor"/>
    <s v="TEC"/>
    <m/>
    <s v="BNL"/>
    <s v="Const"/>
    <s v="INST"/>
    <x v="5"/>
    <m/>
    <m/>
    <m/>
    <m/>
    <m/>
    <m/>
    <m/>
    <m/>
    <m/>
    <n v="3625.15"/>
    <n v="4021.65"/>
    <m/>
    <m/>
    <m/>
    <m/>
    <m/>
    <m/>
    <m/>
    <m/>
    <x v="0"/>
    <x v="0"/>
    <m/>
  </r>
  <r>
    <s v=""/>
    <s v=" LPP_6.07.03.06"/>
    <s v="Labor Planning Package - 6.07.03.06"/>
    <s v="6.07.03.06"/>
    <x v="2"/>
    <d v="2025-07-01T00:00:00"/>
    <d v="2026-01-15T00:00:00"/>
    <s v="egolnar"/>
    <s v="tuozzolo"/>
    <n v="6418.05"/>
    <m/>
    <s v="C"/>
    <s v="Labor"/>
    <s v="TEC"/>
    <m/>
    <s v="BNL"/>
    <s v="Const"/>
    <s v="INST"/>
    <x v="5"/>
    <m/>
    <m/>
    <m/>
    <m/>
    <m/>
    <m/>
    <m/>
    <m/>
    <m/>
    <n v="3042.63"/>
    <n v="3375.42"/>
    <m/>
    <m/>
    <m/>
    <m/>
    <m/>
    <m/>
    <m/>
    <m/>
    <x v="0"/>
    <x v="0"/>
    <m/>
  </r>
  <r>
    <s v=""/>
    <s v=" LPP_6.07.03.06"/>
    <s v="Labor Planning Package - 6.07.03.06"/>
    <s v="6.07.03.06"/>
    <x v="2"/>
    <d v="2025-07-01T00:00:00"/>
    <d v="2026-01-15T00:00:00"/>
    <s v="egolnar"/>
    <s v="tuozzolo"/>
    <n v="32548.67"/>
    <m/>
    <s v="C"/>
    <s v="Labor"/>
    <s v="TEC"/>
    <m/>
    <s v="BNL"/>
    <s v="Const"/>
    <s v="INST"/>
    <x v="5"/>
    <m/>
    <m/>
    <m/>
    <m/>
    <m/>
    <m/>
    <m/>
    <m/>
    <m/>
    <n v="15430.48"/>
    <n v="17118.189999999999"/>
    <m/>
    <m/>
    <m/>
    <m/>
    <m/>
    <m/>
    <m/>
    <m/>
    <x v="0"/>
    <x v="0"/>
    <m/>
  </r>
  <r>
    <s v=""/>
    <s v=" LPP_6.07.03.06"/>
    <s v="Labor Planning Package - 6.07.03.06"/>
    <s v="6.07.03.06"/>
    <x v="2"/>
    <d v="2025-07-01T00:00:00"/>
    <d v="2026-01-15T00:00:00"/>
    <s v="egolnar"/>
    <s v="tuozzolo"/>
    <n v="0"/>
    <m/>
    <s v="C"/>
    <s v="Labor"/>
    <s v="TEC"/>
    <m/>
    <s v="BNL"/>
    <s v="Const"/>
    <s v="INST"/>
    <x v="5"/>
    <m/>
    <m/>
    <m/>
    <m/>
    <m/>
    <m/>
    <m/>
    <m/>
    <m/>
    <m/>
    <m/>
    <m/>
    <m/>
    <m/>
    <m/>
    <m/>
    <m/>
    <m/>
    <m/>
    <x v="0"/>
    <x v="0"/>
    <m/>
  </r>
  <r>
    <s v=""/>
    <s v=" LPP_6.07.03.06"/>
    <s v="Labor Planning Package - 6.07.03.06"/>
    <s v="6.07.03.06"/>
    <x v="2"/>
    <d v="2025-07-01T00:00:00"/>
    <d v="2026-01-15T00:00:00"/>
    <s v="egolnar"/>
    <s v="tuozzolo"/>
    <n v="9732.2999999999993"/>
    <m/>
    <s v="C"/>
    <s v="Labor"/>
    <s v="TEC"/>
    <m/>
    <s v="BNL"/>
    <s v="Const"/>
    <s v="INST"/>
    <x v="5"/>
    <m/>
    <m/>
    <m/>
    <m/>
    <m/>
    <m/>
    <m/>
    <m/>
    <m/>
    <n v="4613.83"/>
    <n v="5118.47"/>
    <m/>
    <m/>
    <m/>
    <m/>
    <m/>
    <m/>
    <m/>
    <m/>
    <x v="0"/>
    <x v="0"/>
    <m/>
  </r>
  <r>
    <s v=""/>
    <s v=" LPP_6.07.03.06"/>
    <s v="Labor Planning Package - 6.07.03.06"/>
    <s v="6.07.03.06"/>
    <x v="2"/>
    <d v="2025-07-01T00:00:00"/>
    <d v="2026-01-15T00:00:00"/>
    <s v="egolnar"/>
    <s v="tuozzolo"/>
    <n v="62375.33"/>
    <m/>
    <s v="C"/>
    <s v="Labor"/>
    <s v="TEC"/>
    <m/>
    <s v="BNL"/>
    <s v="Const"/>
    <s v="INST"/>
    <x v="5"/>
    <m/>
    <m/>
    <m/>
    <m/>
    <m/>
    <m/>
    <m/>
    <m/>
    <m/>
    <n v="29570.52"/>
    <n v="32804.800000000003"/>
    <m/>
    <m/>
    <m/>
    <m/>
    <m/>
    <m/>
    <m/>
    <m/>
    <x v="0"/>
    <x v="0"/>
    <m/>
  </r>
  <r>
    <s v=""/>
    <s v=" LPP_6.07.03.06"/>
    <s v="Labor Planning Package - 6.07.03.06"/>
    <s v="6.07.03.06"/>
    <x v="2"/>
    <d v="2025-07-01T00:00:00"/>
    <d v="2026-01-15T00:00:00"/>
    <s v="egolnar"/>
    <s v="tuozzolo"/>
    <n v="48708.39"/>
    <m/>
    <s v="C"/>
    <s v="Labor"/>
    <s v="TEC"/>
    <m/>
    <s v="BNL"/>
    <s v="Const"/>
    <s v="INST"/>
    <x v="5"/>
    <m/>
    <m/>
    <m/>
    <m/>
    <m/>
    <m/>
    <m/>
    <m/>
    <m/>
    <n v="23091.39"/>
    <n v="25617.01"/>
    <m/>
    <m/>
    <m/>
    <m/>
    <m/>
    <m/>
    <m/>
    <m/>
    <x v="0"/>
    <x v="0"/>
    <m/>
  </r>
  <r>
    <s v=""/>
    <s v=" LPP_6.07.03.06"/>
    <s v="Labor Planning Package - 6.07.03.06"/>
    <s v="6.07.03.06"/>
    <x v="2"/>
    <d v="2025-07-01T00:00:00"/>
    <d v="2026-01-15T00:00:00"/>
    <s v="egolnar"/>
    <s v="tuozzolo"/>
    <n v="4813.54"/>
    <m/>
    <s v="C"/>
    <s v="Labor"/>
    <s v="TEC"/>
    <m/>
    <s v="BNL"/>
    <s v="Const"/>
    <s v="INST"/>
    <x v="5"/>
    <m/>
    <m/>
    <m/>
    <m/>
    <m/>
    <m/>
    <m/>
    <m/>
    <m/>
    <n v="2281.9699999999998"/>
    <n v="2531.56"/>
    <m/>
    <m/>
    <m/>
    <m/>
    <m/>
    <m/>
    <m/>
    <m/>
    <x v="0"/>
    <x v="0"/>
    <m/>
  </r>
  <r>
    <s v=""/>
    <s v=" LPP_6.07.03.06"/>
    <s v="Labor Planning Package - 6.07.03.06"/>
    <s v="6.07.03.06"/>
    <x v="2"/>
    <d v="2025-07-01T00:00:00"/>
    <d v="2026-01-15T00:00:00"/>
    <s v="egolnar"/>
    <s v="tuozzolo"/>
    <n v="6777.85"/>
    <m/>
    <s v="C"/>
    <s v="Labor"/>
    <s v="TEC"/>
    <m/>
    <s v="BNL"/>
    <s v="Const"/>
    <s v="INST"/>
    <x v="5"/>
    <m/>
    <m/>
    <m/>
    <m/>
    <m/>
    <m/>
    <m/>
    <m/>
    <m/>
    <n v="3213.2"/>
    <n v="3564.65"/>
    <m/>
    <m/>
    <m/>
    <m/>
    <m/>
    <m/>
    <m/>
    <m/>
    <x v="0"/>
    <x v="0"/>
    <m/>
  </r>
  <r>
    <s v=""/>
    <s v=" LPP_6.07.03.06"/>
    <s v="Labor Planning Package - 6.07.03.06"/>
    <s v="6.07.03.06"/>
    <x v="2"/>
    <d v="2025-07-01T00:00:00"/>
    <d v="2026-01-15T00:00:00"/>
    <s v="egolnar"/>
    <s v="tuozzolo"/>
    <n v="71254.320000000007"/>
    <m/>
    <s v="C"/>
    <s v="Labor"/>
    <s v="TEC"/>
    <m/>
    <s v="BNL"/>
    <s v="Const"/>
    <s v="INST"/>
    <x v="5"/>
    <m/>
    <m/>
    <m/>
    <m/>
    <m/>
    <m/>
    <m/>
    <m/>
    <m/>
    <n v="33779.83"/>
    <n v="37474.5"/>
    <m/>
    <m/>
    <m/>
    <m/>
    <m/>
    <m/>
    <m/>
    <m/>
    <x v="0"/>
    <x v="0"/>
    <m/>
  </r>
  <r>
    <s v=""/>
    <s v=" LPP_6.07.03.06"/>
    <s v="Labor Planning Package - 6.07.03.06"/>
    <s v="6.07.03.06"/>
    <x v="2"/>
    <d v="2025-07-01T00:00:00"/>
    <d v="2026-01-15T00:00:00"/>
    <s v="egolnar"/>
    <s v="tuozzolo"/>
    <n v="2292.16"/>
    <m/>
    <s v="C"/>
    <s v="Labor"/>
    <s v="TEC"/>
    <m/>
    <s v="BNL"/>
    <s v="Const"/>
    <s v="INST"/>
    <x v="5"/>
    <m/>
    <m/>
    <m/>
    <m/>
    <m/>
    <m/>
    <m/>
    <m/>
    <m/>
    <n v="1086.6500000000001"/>
    <n v="1205.51"/>
    <m/>
    <m/>
    <m/>
    <m/>
    <m/>
    <m/>
    <m/>
    <m/>
    <x v="0"/>
    <x v="0"/>
    <m/>
  </r>
  <r>
    <s v=""/>
    <s v=" LPP_6.07.03.06"/>
    <s v="Labor Planning Package - 6.07.03.06"/>
    <s v="6.07.03.06"/>
    <x v="2"/>
    <d v="2025-07-01T00:00:00"/>
    <d v="2026-01-15T00:00:00"/>
    <s v="egolnar"/>
    <s v="tuozzolo"/>
    <n v="25819.200000000001"/>
    <m/>
    <s v="C"/>
    <s v="Labor"/>
    <s v="TEC"/>
    <m/>
    <s v="BNL"/>
    <s v="Const"/>
    <s v="INST"/>
    <x v="5"/>
    <m/>
    <m/>
    <m/>
    <m/>
    <m/>
    <m/>
    <m/>
    <m/>
    <m/>
    <n v="12240.21"/>
    <n v="13578.99"/>
    <m/>
    <m/>
    <m/>
    <m/>
    <m/>
    <m/>
    <m/>
    <m/>
    <x v="0"/>
    <x v="0"/>
    <m/>
  </r>
  <r>
    <s v=""/>
    <s v=" LPP_6.07.03.06"/>
    <s v="Labor Planning Package - 6.07.03.06"/>
    <s v="6.07.03.06"/>
    <x v="2"/>
    <d v="2025-07-01T00:00:00"/>
    <d v="2026-01-15T00:00:00"/>
    <s v="egolnar"/>
    <s v="tuozzolo"/>
    <n v="790.38"/>
    <m/>
    <s v="C"/>
    <s v="Labor"/>
    <s v="TEC"/>
    <m/>
    <s v="BNL"/>
    <s v="Const"/>
    <s v="INST"/>
    <x v="5"/>
    <m/>
    <m/>
    <m/>
    <m/>
    <m/>
    <m/>
    <m/>
    <m/>
    <m/>
    <n v="374.7"/>
    <n v="415.68"/>
    <m/>
    <m/>
    <m/>
    <m/>
    <m/>
    <m/>
    <m/>
    <m/>
    <x v="0"/>
    <x v="0"/>
    <m/>
  </r>
  <r>
    <s v=""/>
    <s v=" LPP_6.07.03.06"/>
    <s v="Labor Planning Package - 6.07.03.06"/>
    <s v="6.07.03.06"/>
    <x v="2"/>
    <d v="2025-07-01T00:00:00"/>
    <d v="2026-01-15T00:00:00"/>
    <s v="egolnar"/>
    <s v="tuozzolo"/>
    <n v="170307.47"/>
    <m/>
    <s v="C"/>
    <s v="Labor"/>
    <s v="TEC"/>
    <m/>
    <s v="BNL"/>
    <s v="Const"/>
    <s v="INST"/>
    <x v="5"/>
    <m/>
    <m/>
    <m/>
    <m/>
    <m/>
    <m/>
    <m/>
    <m/>
    <m/>
    <n v="80738.350000000006"/>
    <n v="89569.11"/>
    <m/>
    <m/>
    <m/>
    <m/>
    <m/>
    <m/>
    <m/>
    <m/>
    <x v="0"/>
    <x v="0"/>
    <m/>
  </r>
  <r>
    <s v=""/>
    <s v=" LPP_6.07.03.06"/>
    <s v="Labor Planning Package - 6.07.03.06"/>
    <s v="6.07.03.06"/>
    <x v="2"/>
    <d v="2025-07-01T00:00:00"/>
    <d v="2026-01-15T00:00:00"/>
    <s v="egolnar"/>
    <s v="tuozzolo"/>
    <n v="19317.990000000002"/>
    <m/>
    <s v="C"/>
    <s v="Labor"/>
    <s v="TEC"/>
    <m/>
    <s v="BNL"/>
    <s v="Const"/>
    <s v="INST"/>
    <x v="5"/>
    <m/>
    <m/>
    <m/>
    <m/>
    <m/>
    <m/>
    <m/>
    <m/>
    <m/>
    <n v="9158.16"/>
    <n v="10159.83"/>
    <m/>
    <m/>
    <m/>
    <m/>
    <m/>
    <m/>
    <m/>
    <m/>
    <x v="0"/>
    <x v="0"/>
    <m/>
  </r>
  <r>
    <s v=""/>
    <s v=" LPP_6.07.03.06"/>
    <s v="Labor Planning Package - 6.07.03.06"/>
    <s v="6.07.03.06"/>
    <x v="2"/>
    <d v="2025-07-01T00:00:00"/>
    <d v="2026-01-15T00:00:00"/>
    <s v="egolnar"/>
    <s v="tuozzolo"/>
    <n v="37128.9"/>
    <m/>
    <s v="C"/>
    <s v="Labor"/>
    <s v="TEC"/>
    <m/>
    <s v="BNL"/>
    <s v="Const"/>
    <s v="INST"/>
    <x v="5"/>
    <m/>
    <m/>
    <m/>
    <m/>
    <m/>
    <m/>
    <m/>
    <m/>
    <m/>
    <n v="17601.849999999999"/>
    <n v="19527.05"/>
    <m/>
    <m/>
    <m/>
    <m/>
    <m/>
    <m/>
    <m/>
    <m/>
    <x v="0"/>
    <x v="0"/>
    <m/>
  </r>
  <r>
    <s v=""/>
    <s v=" LPP_6.07.03.06"/>
    <s v="Labor Planning Package - 6.07.03.06"/>
    <s v="6.07.03.06"/>
    <x v="2"/>
    <d v="2025-07-01T00:00:00"/>
    <d v="2026-01-15T00:00:00"/>
    <s v="egolnar"/>
    <s v="tuozzolo"/>
    <n v="664.7"/>
    <m/>
    <s v="C"/>
    <s v="Labor"/>
    <s v="TEC"/>
    <m/>
    <s v="BNL"/>
    <s v="Const"/>
    <s v="INST"/>
    <x v="5"/>
    <m/>
    <m/>
    <m/>
    <m/>
    <m/>
    <m/>
    <m/>
    <m/>
    <m/>
    <n v="315.12"/>
    <n v="349.58"/>
    <m/>
    <m/>
    <m/>
    <m/>
    <m/>
    <m/>
    <m/>
    <m/>
    <x v="0"/>
    <x v="0"/>
    <m/>
  </r>
  <r>
    <s v=""/>
    <s v=" LPP_6.07.03.07"/>
    <s v="Labor Planning Package - 6.07.03.07"/>
    <s v="6.07.03.07"/>
    <x v="2"/>
    <d v="2025-07-16T00:00:00"/>
    <d v="2026-02-11T00:00:00"/>
    <s v="egolnar"/>
    <s v="tuozzolo"/>
    <n v="9764.56"/>
    <m/>
    <s v="C"/>
    <s v="Labor"/>
    <s v="TEC"/>
    <m/>
    <s v="BNL"/>
    <s v="Const"/>
    <s v="INST"/>
    <x v="5"/>
    <m/>
    <m/>
    <m/>
    <m/>
    <m/>
    <m/>
    <m/>
    <m/>
    <m/>
    <n v="3687.32"/>
    <n v="6077.24"/>
    <m/>
    <m/>
    <m/>
    <m/>
    <m/>
    <m/>
    <m/>
    <m/>
    <x v="0"/>
    <x v="0"/>
    <m/>
  </r>
  <r>
    <s v=""/>
    <s v=" LPP_6.07.03.07"/>
    <s v="Labor Planning Package - 6.07.03.07"/>
    <s v="6.07.03.07"/>
    <x v="2"/>
    <d v="2025-07-16T00:00:00"/>
    <d v="2026-02-11T00:00:00"/>
    <s v="egolnar"/>
    <s v="tuozzolo"/>
    <n v="3449.64"/>
    <m/>
    <s v="C"/>
    <s v="Labor"/>
    <s v="TEC"/>
    <m/>
    <s v="BNL"/>
    <s v="Const"/>
    <s v="INST"/>
    <x v="5"/>
    <m/>
    <m/>
    <m/>
    <m/>
    <m/>
    <m/>
    <m/>
    <m/>
    <m/>
    <n v="1302.6600000000001"/>
    <n v="2146.98"/>
    <m/>
    <m/>
    <m/>
    <m/>
    <m/>
    <m/>
    <m/>
    <m/>
    <x v="0"/>
    <x v="0"/>
    <m/>
  </r>
  <r>
    <s v=""/>
    <s v=" LPP_6.07.03.07"/>
    <s v="Labor Planning Package - 6.07.03.07"/>
    <s v="6.07.03.07"/>
    <x v="2"/>
    <d v="2025-07-16T00:00:00"/>
    <d v="2026-02-11T00:00:00"/>
    <s v="egolnar"/>
    <s v="tuozzolo"/>
    <n v="5519.42"/>
    <m/>
    <s v="C"/>
    <s v="Labor"/>
    <s v="TEC"/>
    <m/>
    <s v="BNL"/>
    <s v="Const"/>
    <s v="INST"/>
    <x v="5"/>
    <m/>
    <m/>
    <m/>
    <m/>
    <m/>
    <m/>
    <m/>
    <m/>
    <m/>
    <n v="2084.2600000000002"/>
    <n v="3435.16"/>
    <m/>
    <m/>
    <m/>
    <m/>
    <m/>
    <m/>
    <m/>
    <m/>
    <x v="0"/>
    <x v="0"/>
    <m/>
  </r>
  <r>
    <s v=""/>
    <s v=" LPP_6.07.03.07"/>
    <s v="Labor Planning Package - 6.07.03.07"/>
    <s v="6.07.03.07"/>
    <x v="2"/>
    <d v="2025-07-16T00:00:00"/>
    <d v="2026-02-11T00:00:00"/>
    <s v="egolnar"/>
    <s v="tuozzolo"/>
    <n v="7672.15"/>
    <m/>
    <s v="C"/>
    <s v="Labor"/>
    <s v="TEC"/>
    <m/>
    <s v="BNL"/>
    <s v="Const"/>
    <s v="INST"/>
    <x v="5"/>
    <m/>
    <m/>
    <m/>
    <m/>
    <m/>
    <m/>
    <m/>
    <m/>
    <m/>
    <n v="2897.18"/>
    <n v="4774.9799999999996"/>
    <m/>
    <m/>
    <m/>
    <m/>
    <m/>
    <m/>
    <m/>
    <m/>
    <x v="0"/>
    <x v="0"/>
    <m/>
  </r>
  <r>
    <s v=""/>
    <s v=" LPP_6.07.03.07"/>
    <s v="Labor Planning Package - 6.07.03.07"/>
    <s v="6.07.03.07"/>
    <x v="2"/>
    <d v="2025-07-16T00:00:00"/>
    <d v="2026-02-11T00:00:00"/>
    <s v="egolnar"/>
    <s v="tuozzolo"/>
    <n v="6439.32"/>
    <m/>
    <s v="C"/>
    <s v="Labor"/>
    <s v="TEC"/>
    <m/>
    <s v="BNL"/>
    <s v="Const"/>
    <s v="INST"/>
    <x v="5"/>
    <m/>
    <m/>
    <m/>
    <m/>
    <m/>
    <m/>
    <m/>
    <m/>
    <m/>
    <n v="2431.63"/>
    <n v="4007.69"/>
    <m/>
    <m/>
    <m/>
    <m/>
    <m/>
    <m/>
    <m/>
    <m/>
    <x v="0"/>
    <x v="0"/>
    <m/>
  </r>
  <r>
    <s v=""/>
    <s v=" LPP_6.07.03.07"/>
    <s v="Labor Planning Package - 6.07.03.07"/>
    <s v="6.07.03.07"/>
    <x v="2"/>
    <d v="2025-07-16T00:00:00"/>
    <d v="2026-02-11T00:00:00"/>
    <s v="egolnar"/>
    <s v="tuozzolo"/>
    <n v="32656.560000000001"/>
    <m/>
    <s v="C"/>
    <s v="Labor"/>
    <s v="TEC"/>
    <m/>
    <s v="BNL"/>
    <s v="Const"/>
    <s v="INST"/>
    <x v="5"/>
    <m/>
    <m/>
    <m/>
    <m/>
    <m/>
    <m/>
    <m/>
    <m/>
    <m/>
    <n v="12331.85"/>
    <n v="20324.71"/>
    <m/>
    <m/>
    <m/>
    <m/>
    <m/>
    <m/>
    <m/>
    <m/>
    <x v="0"/>
    <x v="0"/>
    <m/>
  </r>
  <r>
    <s v=""/>
    <s v=" LPP_6.07.03.07"/>
    <s v="Labor Planning Package - 6.07.03.07"/>
    <s v="6.07.03.07"/>
    <x v="2"/>
    <d v="2025-07-16T00:00:00"/>
    <d v="2026-02-11T00:00:00"/>
    <s v="egolnar"/>
    <s v="tuozzolo"/>
    <n v="0"/>
    <m/>
    <s v="C"/>
    <s v="Labor"/>
    <s v="TEC"/>
    <m/>
    <s v="BNL"/>
    <s v="Const"/>
    <s v="INST"/>
    <x v="5"/>
    <m/>
    <m/>
    <m/>
    <m/>
    <m/>
    <m/>
    <m/>
    <m/>
    <m/>
    <m/>
    <m/>
    <m/>
    <m/>
    <m/>
    <m/>
    <m/>
    <m/>
    <m/>
    <m/>
    <x v="0"/>
    <x v="0"/>
    <m/>
  </r>
  <r>
    <s v=""/>
    <s v=" LPP_6.07.03.07"/>
    <s v="Labor Planning Package - 6.07.03.07"/>
    <s v="6.07.03.07"/>
    <x v="2"/>
    <d v="2025-07-16T00:00:00"/>
    <d v="2026-02-11T00:00:00"/>
    <s v="egolnar"/>
    <s v="tuozzolo"/>
    <n v="9764.56"/>
    <m/>
    <s v="C"/>
    <s v="Labor"/>
    <s v="TEC"/>
    <m/>
    <s v="BNL"/>
    <s v="Const"/>
    <s v="INST"/>
    <x v="5"/>
    <m/>
    <m/>
    <m/>
    <m/>
    <m/>
    <m/>
    <m/>
    <m/>
    <m/>
    <n v="3687.32"/>
    <n v="6077.24"/>
    <m/>
    <m/>
    <m/>
    <m/>
    <m/>
    <m/>
    <m/>
    <m/>
    <x v="0"/>
    <x v="0"/>
    <m/>
  </r>
  <r>
    <s v=""/>
    <s v=" LPP_6.07.03.07"/>
    <s v="Labor Planning Package - 6.07.03.07"/>
    <s v="6.07.03.07"/>
    <x v="2"/>
    <d v="2025-07-16T00:00:00"/>
    <d v="2026-02-11T00:00:00"/>
    <s v="egolnar"/>
    <s v="tuozzolo"/>
    <n v="62582.09"/>
    <m/>
    <s v="C"/>
    <s v="Labor"/>
    <s v="TEC"/>
    <m/>
    <s v="BNL"/>
    <s v="Const"/>
    <s v="INST"/>
    <x v="5"/>
    <m/>
    <m/>
    <m/>
    <m/>
    <m/>
    <m/>
    <m/>
    <m/>
    <m/>
    <n v="23632.400000000001"/>
    <n v="38949.69"/>
    <m/>
    <m/>
    <m/>
    <m/>
    <m/>
    <m/>
    <m/>
    <m/>
    <x v="0"/>
    <x v="0"/>
    <m/>
  </r>
  <r>
    <s v=""/>
    <s v=" LPP_6.07.03.07"/>
    <s v="Labor Planning Package - 6.07.03.07"/>
    <s v="6.07.03.07"/>
    <x v="2"/>
    <d v="2025-07-16T00:00:00"/>
    <d v="2026-02-11T00:00:00"/>
    <s v="egolnar"/>
    <s v="tuozzolo"/>
    <n v="48869.85"/>
    <m/>
    <s v="C"/>
    <s v="Labor"/>
    <s v="TEC"/>
    <m/>
    <s v="BNL"/>
    <s v="Const"/>
    <s v="INST"/>
    <x v="5"/>
    <m/>
    <m/>
    <m/>
    <m/>
    <m/>
    <m/>
    <m/>
    <m/>
    <m/>
    <n v="18454.349999999999"/>
    <n v="30415.5"/>
    <m/>
    <m/>
    <m/>
    <m/>
    <m/>
    <m/>
    <m/>
    <m/>
    <x v="0"/>
    <x v="0"/>
    <m/>
  </r>
  <r>
    <s v=""/>
    <s v=" LPP_6.07.03.07"/>
    <s v="Labor Planning Package - 6.07.03.07"/>
    <s v="6.07.03.07"/>
    <x v="2"/>
    <d v="2025-07-16T00:00:00"/>
    <d v="2026-02-11T00:00:00"/>
    <s v="egolnar"/>
    <s v="tuozzolo"/>
    <n v="4829.49"/>
    <m/>
    <s v="C"/>
    <s v="Labor"/>
    <s v="TEC"/>
    <m/>
    <s v="BNL"/>
    <s v="Const"/>
    <s v="INST"/>
    <x v="5"/>
    <m/>
    <m/>
    <m/>
    <m/>
    <m/>
    <m/>
    <m/>
    <m/>
    <m/>
    <n v="1823.72"/>
    <n v="3005.77"/>
    <m/>
    <m/>
    <m/>
    <m/>
    <m/>
    <m/>
    <m/>
    <m/>
    <x v="0"/>
    <x v="0"/>
    <m/>
  </r>
  <r>
    <s v=""/>
    <s v=" LPP_6.07.03.07"/>
    <s v="Labor Planning Package - 6.07.03.07"/>
    <s v="6.07.03.07"/>
    <x v="2"/>
    <d v="2025-07-16T00:00:00"/>
    <d v="2026-02-11T00:00:00"/>
    <s v="egolnar"/>
    <s v="tuozzolo"/>
    <n v="6800.32"/>
    <m/>
    <s v="C"/>
    <s v="Labor"/>
    <s v="TEC"/>
    <m/>
    <s v="BNL"/>
    <s v="Const"/>
    <s v="INST"/>
    <x v="5"/>
    <m/>
    <m/>
    <m/>
    <m/>
    <m/>
    <m/>
    <m/>
    <m/>
    <m/>
    <n v="2567.9499999999998"/>
    <n v="4232.37"/>
    <m/>
    <m/>
    <m/>
    <m/>
    <m/>
    <m/>
    <m/>
    <m/>
    <x v="0"/>
    <x v="0"/>
    <m/>
  </r>
  <r>
    <s v=""/>
    <s v=" LPP_6.07.03.07"/>
    <s v="Labor Planning Package - 6.07.03.07"/>
    <s v="6.07.03.07"/>
    <x v="2"/>
    <d v="2025-07-16T00:00:00"/>
    <d v="2026-02-11T00:00:00"/>
    <s v="egolnar"/>
    <s v="tuozzolo"/>
    <n v="71490.52"/>
    <m/>
    <s v="C"/>
    <s v="Labor"/>
    <s v="TEC"/>
    <m/>
    <s v="BNL"/>
    <s v="Const"/>
    <s v="INST"/>
    <x v="5"/>
    <m/>
    <m/>
    <m/>
    <m/>
    <m/>
    <m/>
    <m/>
    <m/>
    <m/>
    <n v="26996.42"/>
    <n v="44494.1"/>
    <m/>
    <m/>
    <m/>
    <m/>
    <m/>
    <m/>
    <m/>
    <m/>
    <x v="0"/>
    <x v="0"/>
    <m/>
  </r>
  <r>
    <s v=""/>
    <s v=" LPP_6.07.03.07"/>
    <s v="Labor Planning Package - 6.07.03.07"/>
    <s v="6.07.03.07"/>
    <x v="2"/>
    <d v="2025-07-16T00:00:00"/>
    <d v="2026-02-11T00:00:00"/>
    <s v="egolnar"/>
    <s v="tuozzolo"/>
    <n v="2299.7600000000002"/>
    <m/>
    <s v="C"/>
    <s v="Labor"/>
    <s v="TEC"/>
    <m/>
    <s v="BNL"/>
    <s v="Const"/>
    <s v="INST"/>
    <x v="5"/>
    <m/>
    <m/>
    <m/>
    <m/>
    <m/>
    <m/>
    <m/>
    <m/>
    <m/>
    <n v="868.44"/>
    <n v="1431.32"/>
    <m/>
    <m/>
    <m/>
    <m/>
    <m/>
    <m/>
    <m/>
    <m/>
    <x v="0"/>
    <x v="0"/>
    <m/>
  </r>
  <r>
    <s v=""/>
    <s v=" LPP_6.07.03.07"/>
    <s v="Labor Planning Package - 6.07.03.07"/>
    <s v="6.07.03.07"/>
    <x v="2"/>
    <d v="2025-07-16T00:00:00"/>
    <d v="2026-02-11T00:00:00"/>
    <s v="egolnar"/>
    <s v="tuozzolo"/>
    <n v="25904.79"/>
    <m/>
    <s v="C"/>
    <s v="Labor"/>
    <s v="TEC"/>
    <m/>
    <s v="BNL"/>
    <s v="Const"/>
    <s v="INST"/>
    <x v="5"/>
    <m/>
    <m/>
    <m/>
    <m/>
    <m/>
    <m/>
    <m/>
    <m/>
    <m/>
    <n v="9782.23"/>
    <n v="16122.56"/>
    <m/>
    <m/>
    <m/>
    <m/>
    <m/>
    <m/>
    <m/>
    <m/>
    <x v="0"/>
    <x v="0"/>
    <m/>
  </r>
  <r>
    <s v=""/>
    <s v=" LPP_6.07.03.07"/>
    <s v="Labor Planning Package - 6.07.03.07"/>
    <s v="6.07.03.07"/>
    <x v="2"/>
    <d v="2025-07-16T00:00:00"/>
    <d v="2026-02-11T00:00:00"/>
    <s v="egolnar"/>
    <s v="tuozzolo"/>
    <n v="793"/>
    <m/>
    <s v="C"/>
    <s v="Labor"/>
    <s v="TEC"/>
    <m/>
    <s v="BNL"/>
    <s v="Const"/>
    <s v="INST"/>
    <x v="5"/>
    <m/>
    <m/>
    <m/>
    <m/>
    <m/>
    <m/>
    <m/>
    <m/>
    <m/>
    <n v="299.45999999999998"/>
    <n v="493.55"/>
    <m/>
    <m/>
    <m/>
    <m/>
    <m/>
    <m/>
    <m/>
    <m/>
    <x v="0"/>
    <x v="0"/>
    <m/>
  </r>
  <r>
    <s v=""/>
    <s v=" LPP_6.07.03.07"/>
    <s v="Labor Planning Package - 6.07.03.07"/>
    <s v="6.07.03.07"/>
    <x v="2"/>
    <d v="2025-07-16T00:00:00"/>
    <d v="2026-02-11T00:00:00"/>
    <s v="egolnar"/>
    <s v="tuozzolo"/>
    <n v="170872"/>
    <m/>
    <s v="C"/>
    <s v="Labor"/>
    <s v="TEC"/>
    <m/>
    <s v="BNL"/>
    <s v="Const"/>
    <s v="INST"/>
    <x v="5"/>
    <m/>
    <m/>
    <m/>
    <m/>
    <m/>
    <m/>
    <m/>
    <m/>
    <m/>
    <n v="64525.09"/>
    <n v="106346.91"/>
    <m/>
    <m/>
    <m/>
    <m/>
    <m/>
    <m/>
    <m/>
    <m/>
    <x v="0"/>
    <x v="0"/>
    <m/>
  </r>
  <r>
    <s v=""/>
    <s v=" LPP_6.07.03.07"/>
    <s v="Labor Planning Package - 6.07.03.07"/>
    <s v="6.07.03.07"/>
    <x v="2"/>
    <d v="2025-07-16T00:00:00"/>
    <d v="2026-02-11T00:00:00"/>
    <s v="egolnar"/>
    <s v="tuozzolo"/>
    <n v="19354.87"/>
    <m/>
    <s v="C"/>
    <s v="Labor"/>
    <s v="TEC"/>
    <m/>
    <s v="BNL"/>
    <s v="Const"/>
    <s v="INST"/>
    <x v="5"/>
    <m/>
    <m/>
    <m/>
    <m/>
    <m/>
    <m/>
    <m/>
    <m/>
    <m/>
    <n v="7308.83"/>
    <n v="12046.04"/>
    <m/>
    <m/>
    <m/>
    <m/>
    <m/>
    <m/>
    <m/>
    <m/>
    <x v="0"/>
    <x v="0"/>
    <m/>
  </r>
  <r>
    <s v=""/>
    <s v=" LPP_6.07.03.07"/>
    <s v="Labor Planning Package - 6.07.03.07"/>
    <s v="6.07.03.07"/>
    <x v="2"/>
    <d v="2025-07-16T00:00:00"/>
    <d v="2026-02-11T00:00:00"/>
    <s v="egolnar"/>
    <s v="tuozzolo"/>
    <n v="37199.78"/>
    <m/>
    <s v="C"/>
    <s v="Labor"/>
    <s v="TEC"/>
    <m/>
    <s v="BNL"/>
    <s v="Const"/>
    <s v="INST"/>
    <x v="5"/>
    <m/>
    <m/>
    <m/>
    <m/>
    <m/>
    <m/>
    <m/>
    <m/>
    <m/>
    <n v="14047.47"/>
    <n v="23152.31"/>
    <m/>
    <m/>
    <m/>
    <m/>
    <m/>
    <m/>
    <m/>
    <m/>
    <x v="0"/>
    <x v="0"/>
    <m/>
  </r>
  <r>
    <s v=""/>
    <s v=" LPP_6.07.03.07"/>
    <s v="Labor Planning Package - 6.07.03.07"/>
    <s v="6.07.03.07"/>
    <x v="2"/>
    <d v="2025-07-16T00:00:00"/>
    <d v="2026-02-11T00:00:00"/>
    <s v="egolnar"/>
    <s v="tuozzolo"/>
    <n v="665.97"/>
    <m/>
    <s v="C"/>
    <s v="Labor"/>
    <s v="TEC"/>
    <m/>
    <s v="BNL"/>
    <s v="Const"/>
    <s v="INST"/>
    <x v="5"/>
    <m/>
    <m/>
    <m/>
    <m/>
    <m/>
    <m/>
    <m/>
    <m/>
    <m/>
    <n v="251.48"/>
    <n v="414.49"/>
    <m/>
    <m/>
    <m/>
    <m/>
    <m/>
    <m/>
    <m/>
    <m/>
    <x v="0"/>
    <x v="0"/>
    <m/>
  </r>
  <r>
    <s v=""/>
    <s v=" LPP_6.07.03.08"/>
    <s v="Labor Planning Package - 6.07.03.08"/>
    <s v="6.07.03.08"/>
    <x v="2"/>
    <d v="2025-08-13T00:00:00"/>
    <d v="2025-12-17T00:00:00"/>
    <s v="egolnar"/>
    <s v="tuozzolo"/>
    <n v="9758.6299999999992"/>
    <m/>
    <s v="C"/>
    <s v="Labor"/>
    <s v="TEC"/>
    <m/>
    <s v="BNL"/>
    <s v="Const"/>
    <s v="INST"/>
    <x v="5"/>
    <m/>
    <m/>
    <m/>
    <m/>
    <m/>
    <m/>
    <m/>
    <m/>
    <m/>
    <n v="3858.06"/>
    <n v="5900.57"/>
    <m/>
    <m/>
    <m/>
    <m/>
    <m/>
    <m/>
    <m/>
    <m/>
    <x v="0"/>
    <x v="0"/>
    <m/>
  </r>
  <r>
    <s v=""/>
    <s v=" LPP_6.07.03.08"/>
    <s v="Labor Planning Package - 6.07.03.08"/>
    <s v="6.07.03.08"/>
    <x v="2"/>
    <d v="2025-08-13T00:00:00"/>
    <d v="2025-12-17T00:00:00"/>
    <s v="egolnar"/>
    <s v="tuozzolo"/>
    <n v="3447.54"/>
    <m/>
    <s v="C"/>
    <s v="Labor"/>
    <s v="TEC"/>
    <m/>
    <s v="BNL"/>
    <s v="Const"/>
    <s v="INST"/>
    <x v="5"/>
    <m/>
    <m/>
    <m/>
    <m/>
    <m/>
    <m/>
    <m/>
    <m/>
    <m/>
    <n v="1362.98"/>
    <n v="2084.56"/>
    <m/>
    <m/>
    <m/>
    <m/>
    <m/>
    <m/>
    <m/>
    <m/>
    <x v="0"/>
    <x v="0"/>
    <m/>
  </r>
  <r>
    <s v=""/>
    <s v=" LPP_6.07.03.08"/>
    <s v="Labor Planning Package - 6.07.03.08"/>
    <s v="6.07.03.08"/>
    <x v="2"/>
    <d v="2025-08-13T00:00:00"/>
    <d v="2025-12-17T00:00:00"/>
    <s v="egolnar"/>
    <s v="tuozzolo"/>
    <n v="5516.07"/>
    <m/>
    <s v="C"/>
    <s v="Labor"/>
    <s v="TEC"/>
    <m/>
    <s v="BNL"/>
    <s v="Const"/>
    <s v="INST"/>
    <x v="5"/>
    <m/>
    <m/>
    <m/>
    <m/>
    <m/>
    <m/>
    <m/>
    <m/>
    <m/>
    <n v="2180.77"/>
    <n v="3335.3"/>
    <m/>
    <m/>
    <m/>
    <m/>
    <m/>
    <m/>
    <m/>
    <m/>
    <x v="0"/>
    <x v="0"/>
    <m/>
  </r>
  <r>
    <s v=""/>
    <s v=" LPP_6.07.03.08"/>
    <s v="Labor Planning Package - 6.07.03.08"/>
    <s v="6.07.03.08"/>
    <x v="2"/>
    <d v="2025-08-13T00:00:00"/>
    <d v="2025-12-17T00:00:00"/>
    <s v="egolnar"/>
    <s v="tuozzolo"/>
    <n v="7667.49"/>
    <m/>
    <s v="C"/>
    <s v="Labor"/>
    <s v="TEC"/>
    <m/>
    <s v="BNL"/>
    <s v="Const"/>
    <s v="INST"/>
    <x v="5"/>
    <m/>
    <m/>
    <m/>
    <m/>
    <m/>
    <m/>
    <m/>
    <m/>
    <m/>
    <n v="3031.34"/>
    <n v="4636.16"/>
    <m/>
    <m/>
    <m/>
    <m/>
    <m/>
    <m/>
    <m/>
    <m/>
    <x v="0"/>
    <x v="0"/>
    <m/>
  </r>
  <r>
    <s v=""/>
    <s v=" LPP_6.07.03.08"/>
    <s v="Labor Planning Package - 6.07.03.08"/>
    <s v="6.07.03.08"/>
    <x v="2"/>
    <d v="2025-08-13T00:00:00"/>
    <d v="2025-12-17T00:00:00"/>
    <s v="egolnar"/>
    <s v="tuozzolo"/>
    <n v="6435.41"/>
    <m/>
    <s v="C"/>
    <s v="Labor"/>
    <s v="TEC"/>
    <m/>
    <s v="BNL"/>
    <s v="Const"/>
    <s v="INST"/>
    <x v="5"/>
    <m/>
    <m/>
    <m/>
    <m/>
    <m/>
    <m/>
    <m/>
    <m/>
    <m/>
    <n v="2544.23"/>
    <n v="3891.18"/>
    <m/>
    <m/>
    <m/>
    <m/>
    <m/>
    <m/>
    <m/>
    <m/>
    <x v="0"/>
    <x v="0"/>
    <m/>
  </r>
  <r>
    <s v=""/>
    <s v=" LPP_6.07.03.08"/>
    <s v="Labor Planning Package - 6.07.03.08"/>
    <s v="6.07.03.08"/>
    <x v="2"/>
    <d v="2025-08-13T00:00:00"/>
    <d v="2025-12-17T00:00:00"/>
    <s v="egolnar"/>
    <s v="tuozzolo"/>
    <n v="32636.73"/>
    <m/>
    <s v="C"/>
    <s v="Labor"/>
    <s v="TEC"/>
    <m/>
    <s v="BNL"/>
    <s v="Const"/>
    <s v="INST"/>
    <x v="5"/>
    <m/>
    <m/>
    <m/>
    <m/>
    <m/>
    <m/>
    <m/>
    <m/>
    <m/>
    <n v="12902.89"/>
    <n v="19733.84"/>
    <m/>
    <m/>
    <m/>
    <m/>
    <m/>
    <m/>
    <m/>
    <m/>
    <x v="0"/>
    <x v="0"/>
    <m/>
  </r>
  <r>
    <s v=""/>
    <s v=" LPP_6.07.03.08"/>
    <s v="Labor Planning Package - 6.07.03.08"/>
    <s v="6.07.03.08"/>
    <x v="2"/>
    <d v="2025-08-13T00:00:00"/>
    <d v="2025-12-17T00:00:00"/>
    <s v="egolnar"/>
    <s v="tuozzolo"/>
    <n v="0"/>
    <m/>
    <s v="C"/>
    <s v="Labor"/>
    <s v="TEC"/>
    <m/>
    <s v="BNL"/>
    <s v="Const"/>
    <s v="INST"/>
    <x v="5"/>
    <m/>
    <m/>
    <m/>
    <m/>
    <m/>
    <m/>
    <m/>
    <m/>
    <m/>
    <m/>
    <m/>
    <m/>
    <m/>
    <m/>
    <m/>
    <m/>
    <m/>
    <m/>
    <m/>
    <x v="0"/>
    <x v="0"/>
    <m/>
  </r>
  <r>
    <s v=""/>
    <s v=" LPP_6.07.03.08"/>
    <s v="Labor Planning Package - 6.07.03.08"/>
    <s v="6.07.03.08"/>
    <x v="2"/>
    <d v="2025-08-13T00:00:00"/>
    <d v="2025-12-17T00:00:00"/>
    <s v="egolnar"/>
    <s v="tuozzolo"/>
    <n v="9758.6299999999992"/>
    <m/>
    <s v="C"/>
    <s v="Labor"/>
    <s v="TEC"/>
    <m/>
    <s v="BNL"/>
    <s v="Const"/>
    <s v="INST"/>
    <x v="5"/>
    <m/>
    <m/>
    <m/>
    <m/>
    <m/>
    <m/>
    <m/>
    <m/>
    <m/>
    <n v="3858.06"/>
    <n v="5900.57"/>
    <m/>
    <m/>
    <m/>
    <m/>
    <m/>
    <m/>
    <m/>
    <m/>
    <x v="0"/>
    <x v="0"/>
    <m/>
  </r>
  <r>
    <s v=""/>
    <s v=" LPP_6.07.03.08"/>
    <s v="Labor Planning Package - 6.07.03.08"/>
    <s v="6.07.03.08"/>
    <x v="2"/>
    <d v="2025-08-13T00:00:00"/>
    <d v="2025-12-17T00:00:00"/>
    <s v="egolnar"/>
    <s v="tuozzolo"/>
    <n v="62544.09"/>
    <m/>
    <s v="C"/>
    <s v="Labor"/>
    <s v="TEC"/>
    <m/>
    <s v="BNL"/>
    <s v="Const"/>
    <s v="INST"/>
    <x v="5"/>
    <m/>
    <m/>
    <m/>
    <m/>
    <m/>
    <m/>
    <m/>
    <m/>
    <m/>
    <n v="24726.73"/>
    <n v="37817.360000000001"/>
    <m/>
    <m/>
    <m/>
    <m/>
    <m/>
    <m/>
    <m/>
    <m/>
    <x v="0"/>
    <x v="0"/>
    <m/>
  </r>
  <r>
    <s v=""/>
    <s v=" LPP_6.07.03.08"/>
    <s v="Labor Planning Package - 6.07.03.08"/>
    <s v="6.07.03.08"/>
    <x v="2"/>
    <d v="2025-08-13T00:00:00"/>
    <d v="2025-12-17T00:00:00"/>
    <s v="egolnar"/>
    <s v="tuozzolo"/>
    <n v="48840.18"/>
    <m/>
    <s v="C"/>
    <s v="Labor"/>
    <s v="TEC"/>
    <m/>
    <s v="BNL"/>
    <s v="Const"/>
    <s v="INST"/>
    <x v="5"/>
    <m/>
    <m/>
    <m/>
    <m/>
    <m/>
    <m/>
    <m/>
    <m/>
    <m/>
    <n v="19308.91"/>
    <n v="29531.27"/>
    <m/>
    <m/>
    <m/>
    <m/>
    <m/>
    <m/>
    <m/>
    <m/>
    <x v="0"/>
    <x v="0"/>
    <m/>
  </r>
  <r>
    <s v=""/>
    <s v=" LPP_6.07.03.08"/>
    <s v="Labor Planning Package - 6.07.03.08"/>
    <s v="6.07.03.08"/>
    <x v="2"/>
    <d v="2025-08-13T00:00:00"/>
    <d v="2025-12-17T00:00:00"/>
    <s v="egolnar"/>
    <s v="tuozzolo"/>
    <n v="4826.5600000000004"/>
    <m/>
    <s v="C"/>
    <s v="Labor"/>
    <s v="TEC"/>
    <m/>
    <s v="BNL"/>
    <s v="Const"/>
    <s v="INST"/>
    <x v="5"/>
    <m/>
    <m/>
    <m/>
    <m/>
    <m/>
    <m/>
    <m/>
    <m/>
    <m/>
    <n v="1908.17"/>
    <n v="2918.38"/>
    <m/>
    <m/>
    <m/>
    <m/>
    <m/>
    <m/>
    <m/>
    <m/>
    <x v="0"/>
    <x v="0"/>
    <m/>
  </r>
  <r>
    <s v=""/>
    <s v=" LPP_6.07.03.08"/>
    <s v="Labor Planning Package - 6.07.03.08"/>
    <s v="6.07.03.08"/>
    <x v="2"/>
    <d v="2025-08-13T00:00:00"/>
    <d v="2025-12-17T00:00:00"/>
    <s v="egolnar"/>
    <s v="tuozzolo"/>
    <n v="6796.19"/>
    <m/>
    <s v="C"/>
    <s v="Labor"/>
    <s v="TEC"/>
    <m/>
    <s v="BNL"/>
    <s v="Const"/>
    <s v="INST"/>
    <x v="5"/>
    <m/>
    <m/>
    <m/>
    <m/>
    <m/>
    <m/>
    <m/>
    <m/>
    <m/>
    <n v="2686.87"/>
    <n v="4109.32"/>
    <m/>
    <m/>
    <m/>
    <m/>
    <m/>
    <m/>
    <m/>
    <m/>
    <x v="0"/>
    <x v="0"/>
    <m/>
  </r>
  <r>
    <s v=""/>
    <s v=" LPP_6.07.03.08"/>
    <s v="Labor Planning Package - 6.07.03.08"/>
    <s v="6.07.03.08"/>
    <x v="2"/>
    <d v="2025-08-13T00:00:00"/>
    <d v="2025-12-17T00:00:00"/>
    <s v="egolnar"/>
    <s v="tuozzolo"/>
    <n v="71447.11"/>
    <m/>
    <s v="C"/>
    <s v="Labor"/>
    <s v="TEC"/>
    <m/>
    <s v="BNL"/>
    <s v="Const"/>
    <s v="INST"/>
    <x v="5"/>
    <m/>
    <m/>
    <m/>
    <m/>
    <m/>
    <m/>
    <m/>
    <m/>
    <m/>
    <n v="28246.53"/>
    <n v="43200.58"/>
    <m/>
    <m/>
    <m/>
    <m/>
    <m/>
    <m/>
    <m/>
    <m/>
    <x v="0"/>
    <x v="0"/>
    <m/>
  </r>
  <r>
    <s v=""/>
    <s v=" LPP_6.07.03.08"/>
    <s v="Labor Planning Package - 6.07.03.08"/>
    <s v="6.07.03.08"/>
    <x v="2"/>
    <d v="2025-08-13T00:00:00"/>
    <d v="2025-12-17T00:00:00"/>
    <s v="egolnar"/>
    <s v="tuozzolo"/>
    <n v="2298.36"/>
    <m/>
    <s v="C"/>
    <s v="Labor"/>
    <s v="TEC"/>
    <m/>
    <s v="BNL"/>
    <s v="Const"/>
    <s v="INST"/>
    <x v="5"/>
    <m/>
    <m/>
    <m/>
    <m/>
    <m/>
    <m/>
    <m/>
    <m/>
    <m/>
    <n v="908.65"/>
    <n v="1389.71"/>
    <m/>
    <m/>
    <m/>
    <m/>
    <m/>
    <m/>
    <m/>
    <m/>
    <x v="0"/>
    <x v="0"/>
    <m/>
  </r>
  <r>
    <s v=""/>
    <s v=" LPP_6.07.03.08"/>
    <s v="Labor Planning Package - 6.07.03.08"/>
    <s v="6.07.03.08"/>
    <x v="2"/>
    <d v="2025-08-13T00:00:00"/>
    <d v="2025-12-17T00:00:00"/>
    <s v="egolnar"/>
    <s v="tuozzolo"/>
    <n v="25889.06"/>
    <m/>
    <s v="C"/>
    <s v="Labor"/>
    <s v="TEC"/>
    <m/>
    <s v="BNL"/>
    <s v="Const"/>
    <s v="INST"/>
    <x v="5"/>
    <m/>
    <m/>
    <m/>
    <m/>
    <m/>
    <m/>
    <m/>
    <m/>
    <m/>
    <n v="10235.209999999999"/>
    <n v="15653.85"/>
    <m/>
    <m/>
    <m/>
    <m/>
    <m/>
    <m/>
    <m/>
    <m/>
    <x v="0"/>
    <x v="0"/>
    <m/>
  </r>
  <r>
    <s v=""/>
    <s v=" LPP_6.07.03.08"/>
    <s v="Labor Planning Package - 6.07.03.08"/>
    <s v="6.07.03.08"/>
    <x v="2"/>
    <d v="2025-08-13T00:00:00"/>
    <d v="2025-12-17T00:00:00"/>
    <s v="egolnar"/>
    <s v="tuozzolo"/>
    <n v="792.52"/>
    <m/>
    <s v="C"/>
    <s v="Labor"/>
    <s v="TEC"/>
    <m/>
    <s v="BNL"/>
    <s v="Const"/>
    <s v="INST"/>
    <x v="5"/>
    <m/>
    <m/>
    <m/>
    <m/>
    <m/>
    <m/>
    <m/>
    <m/>
    <m/>
    <n v="313.32"/>
    <n v="479.2"/>
    <m/>
    <m/>
    <m/>
    <m/>
    <m/>
    <m/>
    <m/>
    <m/>
    <x v="0"/>
    <x v="0"/>
    <m/>
  </r>
  <r>
    <s v=""/>
    <s v=" LPP_6.07.03.08"/>
    <s v="Labor Planning Package - 6.07.03.08"/>
    <s v="6.07.03.08"/>
    <x v="2"/>
    <d v="2025-08-13T00:00:00"/>
    <d v="2025-12-17T00:00:00"/>
    <s v="egolnar"/>
    <s v="tuozzolo"/>
    <n v="170768.25"/>
    <m/>
    <s v="C"/>
    <s v="Labor"/>
    <s v="TEC"/>
    <m/>
    <s v="BNL"/>
    <s v="Const"/>
    <s v="INST"/>
    <x v="5"/>
    <m/>
    <m/>
    <m/>
    <m/>
    <m/>
    <m/>
    <m/>
    <m/>
    <m/>
    <n v="67513.03"/>
    <n v="103255.22"/>
    <m/>
    <m/>
    <m/>
    <m/>
    <m/>
    <m/>
    <m/>
    <m/>
    <x v="0"/>
    <x v="0"/>
    <m/>
  </r>
  <r>
    <s v=""/>
    <s v=" LPP_6.07.03.08"/>
    <s v="Labor Planning Package - 6.07.03.08"/>
    <s v="6.07.03.08"/>
    <x v="2"/>
    <d v="2025-08-13T00:00:00"/>
    <d v="2025-12-17T00:00:00"/>
    <s v="egolnar"/>
    <s v="tuozzolo"/>
    <n v="19348.09"/>
    <m/>
    <s v="C"/>
    <s v="Labor"/>
    <s v="TEC"/>
    <m/>
    <s v="BNL"/>
    <s v="Const"/>
    <s v="INST"/>
    <x v="5"/>
    <m/>
    <m/>
    <m/>
    <m/>
    <m/>
    <m/>
    <m/>
    <m/>
    <m/>
    <n v="7649.24"/>
    <n v="11698.84"/>
    <m/>
    <m/>
    <m/>
    <m/>
    <m/>
    <m/>
    <m/>
    <m/>
    <x v="0"/>
    <x v="0"/>
    <m/>
  </r>
  <r>
    <s v=""/>
    <s v=" LPP_6.07.03.08"/>
    <s v="Labor Planning Package - 6.07.03.08"/>
    <s v="6.07.03.08"/>
    <x v="2"/>
    <d v="2025-08-13T00:00:00"/>
    <d v="2025-12-17T00:00:00"/>
    <s v="egolnar"/>
    <s v="tuozzolo"/>
    <n v="37186.75"/>
    <m/>
    <s v="C"/>
    <s v="Labor"/>
    <s v="TEC"/>
    <m/>
    <s v="BNL"/>
    <s v="Const"/>
    <s v="INST"/>
    <x v="5"/>
    <m/>
    <m/>
    <m/>
    <m/>
    <m/>
    <m/>
    <m/>
    <m/>
    <m/>
    <n v="14701.74"/>
    <n v="22485.01"/>
    <m/>
    <m/>
    <m/>
    <m/>
    <m/>
    <m/>
    <m/>
    <m/>
    <x v="0"/>
    <x v="0"/>
    <m/>
  </r>
  <r>
    <s v=""/>
    <s v=" LPP_6.07.03.08"/>
    <s v="Labor Planning Package - 6.07.03.08"/>
    <s v="6.07.03.08"/>
    <x v="2"/>
    <d v="2025-08-13T00:00:00"/>
    <d v="2025-12-17T00:00:00"/>
    <s v="egolnar"/>
    <s v="tuozzolo"/>
    <n v="665.74"/>
    <m/>
    <s v="C"/>
    <s v="Labor"/>
    <s v="TEC"/>
    <m/>
    <s v="BNL"/>
    <s v="Const"/>
    <s v="INST"/>
    <x v="5"/>
    <m/>
    <m/>
    <m/>
    <m/>
    <m/>
    <m/>
    <m/>
    <m/>
    <m/>
    <n v="263.2"/>
    <n v="402.54"/>
    <m/>
    <m/>
    <m/>
    <m/>
    <m/>
    <m/>
    <m/>
    <m/>
    <x v="0"/>
    <x v="0"/>
    <m/>
  </r>
  <r>
    <s v=""/>
    <s v=" LPP_6.07.03.09"/>
    <s v="Labor Planning Package - 6.07.03.09"/>
    <s v="6.07.03.09"/>
    <x v="2"/>
    <d v="2025-08-13T00:00:00"/>
    <d v="2025-12-17T00:00:00"/>
    <s v="egolnar"/>
    <s v="tuozzolo"/>
    <n v="9758.6299999999992"/>
    <m/>
    <s v="C"/>
    <s v="Labor"/>
    <s v="TEC"/>
    <m/>
    <s v="BNL"/>
    <s v="Const"/>
    <s v="INST"/>
    <x v="5"/>
    <m/>
    <m/>
    <m/>
    <m/>
    <m/>
    <m/>
    <m/>
    <m/>
    <m/>
    <n v="3858.06"/>
    <n v="5900.57"/>
    <m/>
    <m/>
    <m/>
    <m/>
    <m/>
    <m/>
    <m/>
    <m/>
    <x v="0"/>
    <x v="0"/>
    <m/>
  </r>
  <r>
    <s v=""/>
    <s v=" LPP_6.07.03.09"/>
    <s v="Labor Planning Package - 6.07.03.09"/>
    <s v="6.07.03.09"/>
    <x v="2"/>
    <d v="2025-08-13T00:00:00"/>
    <d v="2025-12-17T00:00:00"/>
    <s v="egolnar"/>
    <s v="tuozzolo"/>
    <n v="3447.54"/>
    <m/>
    <s v="C"/>
    <s v="Labor"/>
    <s v="TEC"/>
    <m/>
    <s v="BNL"/>
    <s v="Const"/>
    <s v="INST"/>
    <x v="5"/>
    <m/>
    <m/>
    <m/>
    <m/>
    <m/>
    <m/>
    <m/>
    <m/>
    <m/>
    <n v="1362.98"/>
    <n v="2084.56"/>
    <m/>
    <m/>
    <m/>
    <m/>
    <m/>
    <m/>
    <m/>
    <m/>
    <x v="0"/>
    <x v="0"/>
    <m/>
  </r>
  <r>
    <s v=""/>
    <s v=" LPP_6.07.03.09"/>
    <s v="Labor Planning Package - 6.07.03.09"/>
    <s v="6.07.03.09"/>
    <x v="2"/>
    <d v="2025-08-13T00:00:00"/>
    <d v="2025-12-17T00:00:00"/>
    <s v="egolnar"/>
    <s v="tuozzolo"/>
    <n v="5516.07"/>
    <m/>
    <s v="C"/>
    <s v="Labor"/>
    <s v="TEC"/>
    <m/>
    <s v="BNL"/>
    <s v="Const"/>
    <s v="INST"/>
    <x v="5"/>
    <m/>
    <m/>
    <m/>
    <m/>
    <m/>
    <m/>
    <m/>
    <m/>
    <m/>
    <n v="2180.77"/>
    <n v="3335.3"/>
    <m/>
    <m/>
    <m/>
    <m/>
    <m/>
    <m/>
    <m/>
    <m/>
    <x v="0"/>
    <x v="0"/>
    <m/>
  </r>
  <r>
    <s v=""/>
    <s v=" LPP_6.07.03.09"/>
    <s v="Labor Planning Package - 6.07.03.09"/>
    <s v="6.07.03.09"/>
    <x v="2"/>
    <d v="2025-08-13T00:00:00"/>
    <d v="2025-12-17T00:00:00"/>
    <s v="egolnar"/>
    <s v="tuozzolo"/>
    <n v="7667.49"/>
    <m/>
    <s v="C"/>
    <s v="Labor"/>
    <s v="TEC"/>
    <m/>
    <s v="BNL"/>
    <s v="Const"/>
    <s v="INST"/>
    <x v="5"/>
    <m/>
    <m/>
    <m/>
    <m/>
    <m/>
    <m/>
    <m/>
    <m/>
    <m/>
    <n v="3031.34"/>
    <n v="4636.16"/>
    <m/>
    <m/>
    <m/>
    <m/>
    <m/>
    <m/>
    <m/>
    <m/>
    <x v="0"/>
    <x v="0"/>
    <m/>
  </r>
  <r>
    <s v=""/>
    <s v=" LPP_6.07.03.09"/>
    <s v="Labor Planning Package - 6.07.03.09"/>
    <s v="6.07.03.09"/>
    <x v="2"/>
    <d v="2025-08-13T00:00:00"/>
    <d v="2025-12-17T00:00:00"/>
    <s v="egolnar"/>
    <s v="tuozzolo"/>
    <n v="6435.41"/>
    <m/>
    <s v="C"/>
    <s v="Labor"/>
    <s v="TEC"/>
    <m/>
    <s v="BNL"/>
    <s v="Const"/>
    <s v="INST"/>
    <x v="5"/>
    <m/>
    <m/>
    <m/>
    <m/>
    <m/>
    <m/>
    <m/>
    <m/>
    <m/>
    <n v="2544.23"/>
    <n v="3891.18"/>
    <m/>
    <m/>
    <m/>
    <m/>
    <m/>
    <m/>
    <m/>
    <m/>
    <x v="0"/>
    <x v="0"/>
    <m/>
  </r>
  <r>
    <s v=""/>
    <s v=" LPP_6.07.03.09"/>
    <s v="Labor Planning Package - 6.07.03.09"/>
    <s v="6.07.03.09"/>
    <x v="2"/>
    <d v="2025-08-13T00:00:00"/>
    <d v="2025-12-17T00:00:00"/>
    <s v="egolnar"/>
    <s v="tuozzolo"/>
    <n v="32636.73"/>
    <m/>
    <s v="C"/>
    <s v="Labor"/>
    <s v="TEC"/>
    <m/>
    <s v="BNL"/>
    <s v="Const"/>
    <s v="INST"/>
    <x v="5"/>
    <m/>
    <m/>
    <m/>
    <m/>
    <m/>
    <m/>
    <m/>
    <m/>
    <m/>
    <n v="12902.89"/>
    <n v="19733.84"/>
    <m/>
    <m/>
    <m/>
    <m/>
    <m/>
    <m/>
    <m/>
    <m/>
    <x v="0"/>
    <x v="0"/>
    <m/>
  </r>
  <r>
    <s v=""/>
    <s v=" LPP_6.07.03.09"/>
    <s v="Labor Planning Package - 6.07.03.09"/>
    <s v="6.07.03.09"/>
    <x v="2"/>
    <d v="2025-08-13T00:00:00"/>
    <d v="2025-12-17T00:00:00"/>
    <s v="egolnar"/>
    <s v="tuozzolo"/>
    <n v="0"/>
    <m/>
    <s v="C"/>
    <s v="Labor"/>
    <s v="TEC"/>
    <m/>
    <s v="BNL"/>
    <s v="Const"/>
    <s v="INST"/>
    <x v="5"/>
    <m/>
    <m/>
    <m/>
    <m/>
    <m/>
    <m/>
    <m/>
    <m/>
    <m/>
    <m/>
    <m/>
    <m/>
    <m/>
    <m/>
    <m/>
    <m/>
    <m/>
    <m/>
    <m/>
    <x v="0"/>
    <x v="0"/>
    <m/>
  </r>
  <r>
    <s v=""/>
    <s v=" LPP_6.07.03.09"/>
    <s v="Labor Planning Package - 6.07.03.09"/>
    <s v="6.07.03.09"/>
    <x v="2"/>
    <d v="2025-08-13T00:00:00"/>
    <d v="2025-12-17T00:00:00"/>
    <s v="egolnar"/>
    <s v="tuozzolo"/>
    <n v="9758.6299999999992"/>
    <m/>
    <s v="C"/>
    <s v="Labor"/>
    <s v="TEC"/>
    <m/>
    <s v="BNL"/>
    <s v="Const"/>
    <s v="INST"/>
    <x v="5"/>
    <m/>
    <m/>
    <m/>
    <m/>
    <m/>
    <m/>
    <m/>
    <m/>
    <m/>
    <n v="3858.06"/>
    <n v="5900.57"/>
    <m/>
    <m/>
    <m/>
    <m/>
    <m/>
    <m/>
    <m/>
    <m/>
    <x v="0"/>
    <x v="0"/>
    <m/>
  </r>
  <r>
    <s v=""/>
    <s v=" LPP_6.07.03.09"/>
    <s v="Labor Planning Package - 6.07.03.09"/>
    <s v="6.07.03.09"/>
    <x v="2"/>
    <d v="2025-08-13T00:00:00"/>
    <d v="2025-12-17T00:00:00"/>
    <s v="egolnar"/>
    <s v="tuozzolo"/>
    <n v="62544.09"/>
    <m/>
    <s v="C"/>
    <s v="Labor"/>
    <s v="TEC"/>
    <m/>
    <s v="BNL"/>
    <s v="Const"/>
    <s v="INST"/>
    <x v="5"/>
    <m/>
    <m/>
    <m/>
    <m/>
    <m/>
    <m/>
    <m/>
    <m/>
    <m/>
    <n v="24726.73"/>
    <n v="37817.360000000001"/>
    <m/>
    <m/>
    <m/>
    <m/>
    <m/>
    <m/>
    <m/>
    <m/>
    <x v="0"/>
    <x v="0"/>
    <m/>
  </r>
  <r>
    <s v=""/>
    <s v=" LPP_6.07.03.09"/>
    <s v="Labor Planning Package - 6.07.03.09"/>
    <s v="6.07.03.09"/>
    <x v="2"/>
    <d v="2025-08-13T00:00:00"/>
    <d v="2025-12-17T00:00:00"/>
    <s v="egolnar"/>
    <s v="tuozzolo"/>
    <n v="48840.18"/>
    <m/>
    <s v="C"/>
    <s v="Labor"/>
    <s v="TEC"/>
    <m/>
    <s v="BNL"/>
    <s v="Const"/>
    <s v="INST"/>
    <x v="5"/>
    <m/>
    <m/>
    <m/>
    <m/>
    <m/>
    <m/>
    <m/>
    <m/>
    <m/>
    <n v="19308.91"/>
    <n v="29531.27"/>
    <m/>
    <m/>
    <m/>
    <m/>
    <m/>
    <m/>
    <m/>
    <m/>
    <x v="0"/>
    <x v="0"/>
    <m/>
  </r>
  <r>
    <s v=""/>
    <s v=" LPP_6.07.03.09"/>
    <s v="Labor Planning Package - 6.07.03.09"/>
    <s v="6.07.03.09"/>
    <x v="2"/>
    <d v="2025-08-13T00:00:00"/>
    <d v="2025-12-17T00:00:00"/>
    <s v="egolnar"/>
    <s v="tuozzolo"/>
    <n v="4826.5600000000004"/>
    <m/>
    <s v="C"/>
    <s v="Labor"/>
    <s v="TEC"/>
    <m/>
    <s v="BNL"/>
    <s v="Const"/>
    <s v="INST"/>
    <x v="5"/>
    <m/>
    <m/>
    <m/>
    <m/>
    <m/>
    <m/>
    <m/>
    <m/>
    <m/>
    <n v="1908.17"/>
    <n v="2918.38"/>
    <m/>
    <m/>
    <m/>
    <m/>
    <m/>
    <m/>
    <m/>
    <m/>
    <x v="0"/>
    <x v="0"/>
    <m/>
  </r>
  <r>
    <s v=""/>
    <s v=" LPP_6.07.03.09"/>
    <s v="Labor Planning Package - 6.07.03.09"/>
    <s v="6.07.03.09"/>
    <x v="2"/>
    <d v="2025-08-13T00:00:00"/>
    <d v="2025-12-17T00:00:00"/>
    <s v="egolnar"/>
    <s v="tuozzolo"/>
    <n v="6796.19"/>
    <m/>
    <s v="C"/>
    <s v="Labor"/>
    <s v="TEC"/>
    <m/>
    <s v="BNL"/>
    <s v="Const"/>
    <s v="INST"/>
    <x v="5"/>
    <m/>
    <m/>
    <m/>
    <m/>
    <m/>
    <m/>
    <m/>
    <m/>
    <m/>
    <n v="2686.87"/>
    <n v="4109.32"/>
    <m/>
    <m/>
    <m/>
    <m/>
    <m/>
    <m/>
    <m/>
    <m/>
    <x v="0"/>
    <x v="0"/>
    <m/>
  </r>
  <r>
    <s v=""/>
    <s v=" LPP_6.07.03.09"/>
    <s v="Labor Planning Package - 6.07.03.09"/>
    <s v="6.07.03.09"/>
    <x v="2"/>
    <d v="2025-08-13T00:00:00"/>
    <d v="2025-12-17T00:00:00"/>
    <s v="egolnar"/>
    <s v="tuozzolo"/>
    <n v="71447.11"/>
    <m/>
    <s v="C"/>
    <s v="Labor"/>
    <s v="TEC"/>
    <m/>
    <s v="BNL"/>
    <s v="Const"/>
    <s v="INST"/>
    <x v="5"/>
    <m/>
    <m/>
    <m/>
    <m/>
    <m/>
    <m/>
    <m/>
    <m/>
    <m/>
    <n v="28246.53"/>
    <n v="43200.58"/>
    <m/>
    <m/>
    <m/>
    <m/>
    <m/>
    <m/>
    <m/>
    <m/>
    <x v="0"/>
    <x v="0"/>
    <m/>
  </r>
  <r>
    <s v=""/>
    <s v=" LPP_6.07.03.09"/>
    <s v="Labor Planning Package - 6.07.03.09"/>
    <s v="6.07.03.09"/>
    <x v="2"/>
    <d v="2025-08-13T00:00:00"/>
    <d v="2025-12-17T00:00:00"/>
    <s v="egolnar"/>
    <s v="tuozzolo"/>
    <n v="2298.36"/>
    <m/>
    <s v="C"/>
    <s v="Labor"/>
    <s v="TEC"/>
    <m/>
    <s v="BNL"/>
    <s v="Const"/>
    <s v="INST"/>
    <x v="5"/>
    <m/>
    <m/>
    <m/>
    <m/>
    <m/>
    <m/>
    <m/>
    <m/>
    <m/>
    <n v="908.65"/>
    <n v="1389.71"/>
    <m/>
    <m/>
    <m/>
    <m/>
    <m/>
    <m/>
    <m/>
    <m/>
    <x v="0"/>
    <x v="0"/>
    <m/>
  </r>
  <r>
    <s v=""/>
    <s v=" LPP_6.07.03.09"/>
    <s v="Labor Planning Package - 6.07.03.09"/>
    <s v="6.07.03.09"/>
    <x v="2"/>
    <d v="2025-08-13T00:00:00"/>
    <d v="2025-12-17T00:00:00"/>
    <s v="egolnar"/>
    <s v="tuozzolo"/>
    <n v="25889.06"/>
    <m/>
    <s v="C"/>
    <s v="Labor"/>
    <s v="TEC"/>
    <m/>
    <s v="BNL"/>
    <s v="Const"/>
    <s v="INST"/>
    <x v="5"/>
    <m/>
    <m/>
    <m/>
    <m/>
    <m/>
    <m/>
    <m/>
    <m/>
    <m/>
    <n v="10235.209999999999"/>
    <n v="15653.85"/>
    <m/>
    <m/>
    <m/>
    <m/>
    <m/>
    <m/>
    <m/>
    <m/>
    <x v="0"/>
    <x v="0"/>
    <m/>
  </r>
  <r>
    <s v=""/>
    <s v=" LPP_6.07.03.09"/>
    <s v="Labor Planning Package - 6.07.03.09"/>
    <s v="6.07.03.09"/>
    <x v="2"/>
    <d v="2025-08-13T00:00:00"/>
    <d v="2025-12-17T00:00:00"/>
    <s v="egolnar"/>
    <s v="tuozzolo"/>
    <n v="792.52"/>
    <m/>
    <s v="C"/>
    <s v="Labor"/>
    <s v="TEC"/>
    <m/>
    <s v="BNL"/>
    <s v="Const"/>
    <s v="INST"/>
    <x v="5"/>
    <m/>
    <m/>
    <m/>
    <m/>
    <m/>
    <m/>
    <m/>
    <m/>
    <m/>
    <n v="313.32"/>
    <n v="479.2"/>
    <m/>
    <m/>
    <m/>
    <m/>
    <m/>
    <m/>
    <m/>
    <m/>
    <x v="0"/>
    <x v="0"/>
    <m/>
  </r>
  <r>
    <s v=""/>
    <s v=" LPP_6.07.03.09"/>
    <s v="Labor Planning Package - 6.07.03.09"/>
    <s v="6.07.03.09"/>
    <x v="2"/>
    <d v="2025-08-13T00:00:00"/>
    <d v="2025-12-17T00:00:00"/>
    <s v="egolnar"/>
    <s v="tuozzolo"/>
    <n v="170768.25"/>
    <m/>
    <s v="C"/>
    <s v="Labor"/>
    <s v="TEC"/>
    <m/>
    <s v="BNL"/>
    <s v="Const"/>
    <s v="INST"/>
    <x v="5"/>
    <m/>
    <m/>
    <m/>
    <m/>
    <m/>
    <m/>
    <m/>
    <m/>
    <m/>
    <n v="67513.03"/>
    <n v="103255.22"/>
    <m/>
    <m/>
    <m/>
    <m/>
    <m/>
    <m/>
    <m/>
    <m/>
    <x v="0"/>
    <x v="0"/>
    <m/>
  </r>
  <r>
    <s v=""/>
    <s v=" LPP_6.07.03.09"/>
    <s v="Labor Planning Package - 6.07.03.09"/>
    <s v="6.07.03.09"/>
    <x v="2"/>
    <d v="2025-08-13T00:00:00"/>
    <d v="2025-12-17T00:00:00"/>
    <s v="egolnar"/>
    <s v="tuozzolo"/>
    <n v="19348.09"/>
    <m/>
    <s v="C"/>
    <s v="Labor"/>
    <s v="TEC"/>
    <m/>
    <s v="BNL"/>
    <s v="Const"/>
    <s v="INST"/>
    <x v="5"/>
    <m/>
    <m/>
    <m/>
    <m/>
    <m/>
    <m/>
    <m/>
    <m/>
    <m/>
    <n v="7649.24"/>
    <n v="11698.84"/>
    <m/>
    <m/>
    <m/>
    <m/>
    <m/>
    <m/>
    <m/>
    <m/>
    <x v="0"/>
    <x v="0"/>
    <m/>
  </r>
  <r>
    <s v=""/>
    <s v=" LPP_6.07.03.09"/>
    <s v="Labor Planning Package - 6.07.03.09"/>
    <s v="6.07.03.09"/>
    <x v="2"/>
    <d v="2025-08-13T00:00:00"/>
    <d v="2025-12-17T00:00:00"/>
    <s v="egolnar"/>
    <s v="tuozzolo"/>
    <n v="37186.75"/>
    <m/>
    <s v="C"/>
    <s v="Labor"/>
    <s v="TEC"/>
    <m/>
    <s v="BNL"/>
    <s v="Const"/>
    <s v="INST"/>
    <x v="5"/>
    <m/>
    <m/>
    <m/>
    <m/>
    <m/>
    <m/>
    <m/>
    <m/>
    <m/>
    <n v="14701.74"/>
    <n v="22485.01"/>
    <m/>
    <m/>
    <m/>
    <m/>
    <m/>
    <m/>
    <m/>
    <m/>
    <x v="0"/>
    <x v="0"/>
    <m/>
  </r>
  <r>
    <s v=""/>
    <s v=" LPP_6.07.03.09"/>
    <s v="Labor Planning Package - 6.07.03.09"/>
    <s v="6.07.03.09"/>
    <x v="2"/>
    <d v="2025-08-13T00:00:00"/>
    <d v="2025-12-17T00:00:00"/>
    <s v="egolnar"/>
    <s v="tuozzolo"/>
    <n v="665.74"/>
    <m/>
    <s v="C"/>
    <s v="Labor"/>
    <s v="TEC"/>
    <m/>
    <s v="BNL"/>
    <s v="Const"/>
    <s v="INST"/>
    <x v="5"/>
    <m/>
    <m/>
    <m/>
    <m/>
    <m/>
    <m/>
    <m/>
    <m/>
    <m/>
    <n v="263.2"/>
    <n v="402.54"/>
    <m/>
    <m/>
    <m/>
    <m/>
    <m/>
    <m/>
    <m/>
    <m/>
    <x v="0"/>
    <x v="0"/>
    <m/>
  </r>
  <r>
    <s v=""/>
    <s v=" LPP_6.07.03.10"/>
    <s v="Labor Planning Package - 6.07.03.10"/>
    <s v="6.07.03.10"/>
    <x v="2"/>
    <d v="2025-07-01T00:00:00"/>
    <d v="2026-02-02T00:00:00"/>
    <s v="egolnar"/>
    <s v="tuozzolo"/>
    <n v="9744.24"/>
    <m/>
    <s v="C"/>
    <s v="Labor"/>
    <s v="TEC"/>
    <m/>
    <s v="BNL"/>
    <s v="Const"/>
    <s v="INST"/>
    <x v="5"/>
    <m/>
    <m/>
    <m/>
    <m/>
    <m/>
    <m/>
    <m/>
    <m/>
    <m/>
    <n v="4271.45"/>
    <n v="5472.79"/>
    <m/>
    <m/>
    <m/>
    <m/>
    <m/>
    <m/>
    <m/>
    <m/>
    <x v="0"/>
    <x v="0"/>
    <m/>
  </r>
  <r>
    <s v=""/>
    <s v=" LPP_6.07.03.10"/>
    <s v="Labor Planning Package - 6.07.03.10"/>
    <s v="6.07.03.10"/>
    <x v="2"/>
    <d v="2025-07-01T00:00:00"/>
    <d v="2026-02-02T00:00:00"/>
    <s v="egolnar"/>
    <s v="tuozzolo"/>
    <n v="3442.46"/>
    <m/>
    <s v="C"/>
    <s v="Labor"/>
    <s v="TEC"/>
    <m/>
    <s v="BNL"/>
    <s v="Const"/>
    <s v="INST"/>
    <x v="5"/>
    <m/>
    <m/>
    <m/>
    <m/>
    <m/>
    <m/>
    <m/>
    <m/>
    <m/>
    <n v="1509.02"/>
    <n v="1933.44"/>
    <m/>
    <m/>
    <m/>
    <m/>
    <m/>
    <m/>
    <m/>
    <m/>
    <x v="0"/>
    <x v="0"/>
    <m/>
  </r>
  <r>
    <s v=""/>
    <s v=" LPP_6.07.03.10"/>
    <s v="Labor Planning Package - 6.07.03.10"/>
    <s v="6.07.03.10"/>
    <x v="2"/>
    <d v="2025-07-01T00:00:00"/>
    <d v="2026-02-02T00:00:00"/>
    <s v="egolnar"/>
    <s v="tuozzolo"/>
    <n v="5507.94"/>
    <m/>
    <s v="C"/>
    <s v="Labor"/>
    <s v="TEC"/>
    <m/>
    <s v="BNL"/>
    <s v="Const"/>
    <s v="INST"/>
    <x v="5"/>
    <m/>
    <m/>
    <m/>
    <m/>
    <m/>
    <m/>
    <m/>
    <m/>
    <m/>
    <n v="2414.44"/>
    <n v="3093.5"/>
    <m/>
    <m/>
    <m/>
    <m/>
    <m/>
    <m/>
    <m/>
    <m/>
    <x v="0"/>
    <x v="0"/>
    <m/>
  </r>
  <r>
    <s v=""/>
    <s v=" LPP_6.07.03.10"/>
    <s v="Labor Planning Package - 6.07.03.10"/>
    <s v="6.07.03.10"/>
    <x v="2"/>
    <d v="2025-07-01T00:00:00"/>
    <d v="2026-02-02T00:00:00"/>
    <s v="egolnar"/>
    <s v="tuozzolo"/>
    <n v="7656.19"/>
    <m/>
    <s v="C"/>
    <s v="Labor"/>
    <s v="TEC"/>
    <m/>
    <s v="BNL"/>
    <s v="Const"/>
    <s v="INST"/>
    <x v="5"/>
    <m/>
    <m/>
    <m/>
    <m/>
    <m/>
    <m/>
    <m/>
    <m/>
    <m/>
    <n v="3356.14"/>
    <n v="4300.05"/>
    <m/>
    <m/>
    <m/>
    <m/>
    <m/>
    <m/>
    <m/>
    <m/>
    <x v="0"/>
    <x v="0"/>
    <m/>
  </r>
  <r>
    <s v=""/>
    <s v=" LPP_6.07.03.10"/>
    <s v="Labor Planning Package - 6.07.03.10"/>
    <s v="6.07.03.10"/>
    <x v="2"/>
    <d v="2025-07-01T00:00:00"/>
    <d v="2026-02-02T00:00:00"/>
    <s v="egolnar"/>
    <s v="tuozzolo"/>
    <n v="6425.93"/>
    <m/>
    <s v="C"/>
    <s v="Labor"/>
    <s v="TEC"/>
    <m/>
    <s v="BNL"/>
    <s v="Const"/>
    <s v="INST"/>
    <x v="5"/>
    <m/>
    <m/>
    <m/>
    <m/>
    <m/>
    <m/>
    <m/>
    <m/>
    <m/>
    <n v="2816.84"/>
    <n v="3609.08"/>
    <m/>
    <m/>
    <m/>
    <m/>
    <m/>
    <m/>
    <m/>
    <m/>
    <x v="0"/>
    <x v="0"/>
    <m/>
  </r>
  <r>
    <s v=""/>
    <s v=" LPP_6.07.03.10"/>
    <s v="Labor Planning Package - 6.07.03.10"/>
    <s v="6.07.03.10"/>
    <x v="2"/>
    <d v="2025-07-01T00:00:00"/>
    <d v="2026-02-02T00:00:00"/>
    <s v="egolnar"/>
    <s v="tuozzolo"/>
    <n v="32588.62"/>
    <m/>
    <s v="C"/>
    <s v="Labor"/>
    <s v="TEC"/>
    <m/>
    <s v="BNL"/>
    <s v="Const"/>
    <s v="INST"/>
    <x v="5"/>
    <m/>
    <m/>
    <m/>
    <m/>
    <m/>
    <m/>
    <m/>
    <m/>
    <m/>
    <n v="14285.42"/>
    <n v="18303.2"/>
    <m/>
    <m/>
    <m/>
    <m/>
    <m/>
    <m/>
    <m/>
    <m/>
    <x v="0"/>
    <x v="0"/>
    <m/>
  </r>
  <r>
    <s v=""/>
    <s v=" LPP_6.07.03.10"/>
    <s v="Labor Planning Package - 6.07.03.10"/>
    <s v="6.07.03.10"/>
    <x v="2"/>
    <d v="2025-07-01T00:00:00"/>
    <d v="2026-02-02T00:00:00"/>
    <s v="egolnar"/>
    <s v="tuozzolo"/>
    <n v="0"/>
    <m/>
    <s v="C"/>
    <s v="Labor"/>
    <s v="TEC"/>
    <m/>
    <s v="BNL"/>
    <s v="Const"/>
    <s v="INST"/>
    <x v="5"/>
    <m/>
    <m/>
    <m/>
    <m/>
    <m/>
    <m/>
    <m/>
    <m/>
    <m/>
    <m/>
    <m/>
    <m/>
    <m/>
    <m/>
    <m/>
    <m/>
    <m/>
    <m/>
    <m/>
    <x v="0"/>
    <x v="0"/>
    <m/>
  </r>
  <r>
    <s v=""/>
    <s v=" LPP_6.07.03.10"/>
    <s v="Labor Planning Package - 6.07.03.10"/>
    <s v="6.07.03.10"/>
    <x v="2"/>
    <d v="2025-07-01T00:00:00"/>
    <d v="2026-02-02T00:00:00"/>
    <s v="egolnar"/>
    <s v="tuozzolo"/>
    <n v="9744.24"/>
    <m/>
    <s v="C"/>
    <s v="Labor"/>
    <s v="TEC"/>
    <m/>
    <s v="BNL"/>
    <s v="Const"/>
    <s v="INST"/>
    <x v="5"/>
    <m/>
    <m/>
    <m/>
    <m/>
    <m/>
    <m/>
    <m/>
    <m/>
    <m/>
    <n v="4271.45"/>
    <n v="5472.79"/>
    <m/>
    <m/>
    <m/>
    <m/>
    <m/>
    <m/>
    <m/>
    <m/>
    <x v="0"/>
    <x v="0"/>
    <m/>
  </r>
  <r>
    <s v=""/>
    <s v=" LPP_6.07.03.10"/>
    <s v="Labor Planning Package - 6.07.03.10"/>
    <s v="6.07.03.10"/>
    <x v="2"/>
    <d v="2025-07-01T00:00:00"/>
    <d v="2026-02-02T00:00:00"/>
    <s v="egolnar"/>
    <s v="tuozzolo"/>
    <n v="62451.89"/>
    <m/>
    <s v="C"/>
    <s v="Labor"/>
    <s v="TEC"/>
    <m/>
    <s v="BNL"/>
    <s v="Const"/>
    <s v="INST"/>
    <x v="5"/>
    <m/>
    <m/>
    <m/>
    <m/>
    <m/>
    <m/>
    <m/>
    <m/>
    <m/>
    <n v="27376.17"/>
    <n v="35075.72"/>
    <m/>
    <m/>
    <m/>
    <m/>
    <m/>
    <m/>
    <m/>
    <m/>
    <x v="0"/>
    <x v="0"/>
    <m/>
  </r>
  <r>
    <s v=""/>
    <s v=" LPP_6.07.03.10"/>
    <s v="Labor Planning Package - 6.07.03.10"/>
    <s v="6.07.03.10"/>
    <x v="2"/>
    <d v="2025-07-01T00:00:00"/>
    <d v="2026-02-02T00:00:00"/>
    <s v="egolnar"/>
    <s v="tuozzolo"/>
    <n v="48768.18"/>
    <m/>
    <s v="C"/>
    <s v="Labor"/>
    <s v="TEC"/>
    <m/>
    <s v="BNL"/>
    <s v="Const"/>
    <s v="INST"/>
    <x v="5"/>
    <m/>
    <m/>
    <m/>
    <m/>
    <m/>
    <m/>
    <m/>
    <m/>
    <m/>
    <n v="21377.83"/>
    <n v="27390.35"/>
    <m/>
    <m/>
    <m/>
    <m/>
    <m/>
    <m/>
    <m/>
    <m/>
    <x v="0"/>
    <x v="0"/>
    <m/>
  </r>
  <r>
    <s v=""/>
    <s v=" LPP_6.07.03.10"/>
    <s v="Labor Planning Package - 6.07.03.10"/>
    <s v="6.07.03.10"/>
    <x v="2"/>
    <d v="2025-07-01T00:00:00"/>
    <d v="2026-02-02T00:00:00"/>
    <s v="egolnar"/>
    <s v="tuozzolo"/>
    <n v="4819.4399999999996"/>
    <m/>
    <s v="C"/>
    <s v="Labor"/>
    <s v="TEC"/>
    <m/>
    <s v="BNL"/>
    <s v="Const"/>
    <s v="INST"/>
    <x v="5"/>
    <m/>
    <m/>
    <m/>
    <m/>
    <m/>
    <m/>
    <m/>
    <m/>
    <m/>
    <n v="2112.63"/>
    <n v="2706.81"/>
    <m/>
    <m/>
    <m/>
    <m/>
    <m/>
    <m/>
    <m/>
    <m/>
    <x v="0"/>
    <x v="0"/>
    <m/>
  </r>
  <r>
    <s v=""/>
    <s v=" LPP_6.07.03.10"/>
    <s v="Labor Planning Package - 6.07.03.10"/>
    <s v="6.07.03.10"/>
    <x v="2"/>
    <d v="2025-07-01T00:00:00"/>
    <d v="2026-02-02T00:00:00"/>
    <s v="egolnar"/>
    <s v="tuozzolo"/>
    <n v="6786.17"/>
    <m/>
    <s v="C"/>
    <s v="Labor"/>
    <s v="TEC"/>
    <m/>
    <s v="BNL"/>
    <s v="Const"/>
    <s v="INST"/>
    <x v="5"/>
    <m/>
    <m/>
    <m/>
    <m/>
    <m/>
    <m/>
    <m/>
    <m/>
    <m/>
    <n v="2974.76"/>
    <n v="3811.41"/>
    <m/>
    <m/>
    <m/>
    <m/>
    <m/>
    <m/>
    <m/>
    <m/>
    <x v="0"/>
    <x v="0"/>
    <m/>
  </r>
  <r>
    <s v=""/>
    <s v=" LPP_6.07.03.10"/>
    <s v="Labor Planning Package - 6.07.03.10"/>
    <s v="6.07.03.10"/>
    <x v="2"/>
    <d v="2025-07-01T00:00:00"/>
    <d v="2026-02-02T00:00:00"/>
    <s v="egolnar"/>
    <s v="tuozzolo"/>
    <n v="71341.789999999994"/>
    <m/>
    <s v="C"/>
    <s v="Labor"/>
    <s v="TEC"/>
    <m/>
    <s v="BNL"/>
    <s v="Const"/>
    <s v="INST"/>
    <x v="5"/>
    <m/>
    <m/>
    <m/>
    <m/>
    <m/>
    <m/>
    <m/>
    <m/>
    <m/>
    <n v="31273.11"/>
    <n v="40068.68"/>
    <m/>
    <m/>
    <m/>
    <m/>
    <m/>
    <m/>
    <m/>
    <m/>
    <x v="0"/>
    <x v="0"/>
    <m/>
  </r>
  <r>
    <s v=""/>
    <s v=" LPP_6.07.03.10"/>
    <s v="Labor Planning Package - 6.07.03.10"/>
    <s v="6.07.03.10"/>
    <x v="2"/>
    <d v="2025-07-01T00:00:00"/>
    <d v="2026-02-02T00:00:00"/>
    <s v="egolnar"/>
    <s v="tuozzolo"/>
    <n v="2294.9699999999998"/>
    <m/>
    <s v="C"/>
    <s v="Labor"/>
    <s v="TEC"/>
    <m/>
    <s v="BNL"/>
    <s v="Const"/>
    <s v="INST"/>
    <x v="5"/>
    <m/>
    <m/>
    <m/>
    <m/>
    <m/>
    <m/>
    <m/>
    <m/>
    <m/>
    <n v="1006.02"/>
    <n v="1288.96"/>
    <m/>
    <m/>
    <m/>
    <m/>
    <m/>
    <m/>
    <m/>
    <m/>
    <x v="0"/>
    <x v="0"/>
    <m/>
  </r>
  <r>
    <s v=""/>
    <s v=" LPP_6.07.03.10"/>
    <s v="Labor Planning Package - 6.07.03.10"/>
    <s v="6.07.03.10"/>
    <x v="2"/>
    <d v="2025-07-01T00:00:00"/>
    <d v="2026-02-02T00:00:00"/>
    <s v="egolnar"/>
    <s v="tuozzolo"/>
    <n v="25850.9"/>
    <m/>
    <s v="C"/>
    <s v="Labor"/>
    <s v="TEC"/>
    <m/>
    <s v="BNL"/>
    <s v="Const"/>
    <s v="INST"/>
    <x v="5"/>
    <m/>
    <m/>
    <m/>
    <m/>
    <m/>
    <m/>
    <m/>
    <m/>
    <m/>
    <n v="11331.9"/>
    <n v="14519"/>
    <m/>
    <m/>
    <m/>
    <m/>
    <m/>
    <m/>
    <m/>
    <m/>
    <x v="0"/>
    <x v="0"/>
    <m/>
  </r>
  <r>
    <s v=""/>
    <s v=" LPP_6.07.03.10"/>
    <s v="Labor Planning Package - 6.07.03.10"/>
    <s v="6.07.03.10"/>
    <x v="2"/>
    <d v="2025-07-01T00:00:00"/>
    <d v="2026-02-02T00:00:00"/>
    <s v="egolnar"/>
    <s v="tuozzolo"/>
    <n v="791.35"/>
    <m/>
    <s v="C"/>
    <s v="Labor"/>
    <s v="TEC"/>
    <m/>
    <s v="BNL"/>
    <s v="Const"/>
    <s v="INST"/>
    <x v="5"/>
    <m/>
    <m/>
    <m/>
    <m/>
    <m/>
    <m/>
    <m/>
    <m/>
    <m/>
    <n v="346.9"/>
    <n v="444.46"/>
    <m/>
    <m/>
    <m/>
    <m/>
    <m/>
    <m/>
    <m/>
    <m/>
    <x v="0"/>
    <x v="0"/>
    <m/>
  </r>
  <r>
    <s v=""/>
    <s v=" LPP_6.07.03.10"/>
    <s v="Labor Planning Package - 6.07.03.10"/>
    <s v="6.07.03.10"/>
    <x v="2"/>
    <d v="2025-07-01T00:00:00"/>
    <d v="2026-02-02T00:00:00"/>
    <s v="egolnar"/>
    <s v="tuozzolo"/>
    <n v="170516.52"/>
    <m/>
    <s v="C"/>
    <s v="Labor"/>
    <s v="TEC"/>
    <m/>
    <s v="BNL"/>
    <s v="Const"/>
    <s v="INST"/>
    <x v="5"/>
    <m/>
    <m/>
    <m/>
    <m/>
    <m/>
    <m/>
    <m/>
    <m/>
    <m/>
    <n v="74746.97"/>
    <n v="95769.55"/>
    <m/>
    <m/>
    <m/>
    <m/>
    <m/>
    <m/>
    <m/>
    <m/>
    <x v="0"/>
    <x v="0"/>
    <m/>
  </r>
  <r>
    <s v=""/>
    <s v=" LPP_6.07.03.10"/>
    <s v="Labor Planning Package - 6.07.03.10"/>
    <s v="6.07.03.10"/>
    <x v="2"/>
    <d v="2025-07-01T00:00:00"/>
    <d v="2026-02-02T00:00:00"/>
    <s v="egolnar"/>
    <s v="tuozzolo"/>
    <n v="19331.650000000001"/>
    <m/>
    <s v="C"/>
    <s v="Labor"/>
    <s v="TEC"/>
    <m/>
    <s v="BNL"/>
    <s v="Const"/>
    <s v="INST"/>
    <x v="5"/>
    <m/>
    <m/>
    <m/>
    <m/>
    <m/>
    <m/>
    <m/>
    <m/>
    <m/>
    <n v="8474.15"/>
    <n v="10857.5"/>
    <m/>
    <m/>
    <m/>
    <m/>
    <m/>
    <m/>
    <m/>
    <m/>
    <x v="0"/>
    <x v="0"/>
    <m/>
  </r>
  <r>
    <s v=""/>
    <s v=" LPP_6.07.03.10"/>
    <s v="Labor Planning Package - 6.07.03.10"/>
    <s v="6.07.03.10"/>
    <x v="2"/>
    <d v="2025-07-01T00:00:00"/>
    <d v="2026-02-02T00:00:00"/>
    <s v="egolnar"/>
    <s v="tuozzolo"/>
    <n v="37155.15"/>
    <m/>
    <s v="C"/>
    <s v="Labor"/>
    <s v="TEC"/>
    <m/>
    <s v="BNL"/>
    <s v="Const"/>
    <s v="INST"/>
    <x v="5"/>
    <m/>
    <m/>
    <m/>
    <m/>
    <m/>
    <m/>
    <m/>
    <m/>
    <m/>
    <n v="16287.19"/>
    <n v="20867.96"/>
    <m/>
    <m/>
    <m/>
    <m/>
    <m/>
    <m/>
    <m/>
    <m/>
    <x v="0"/>
    <x v="0"/>
    <m/>
  </r>
  <r>
    <s v=""/>
    <s v=" LPP_6.07.03.10"/>
    <s v="Labor Planning Package - 6.07.03.10"/>
    <s v="6.07.03.10"/>
    <x v="2"/>
    <d v="2025-07-01T00:00:00"/>
    <d v="2026-02-02T00:00:00"/>
    <s v="egolnar"/>
    <s v="tuozzolo"/>
    <n v="665.17"/>
    <m/>
    <s v="C"/>
    <s v="Labor"/>
    <s v="TEC"/>
    <m/>
    <s v="BNL"/>
    <s v="Const"/>
    <s v="INST"/>
    <x v="5"/>
    <m/>
    <m/>
    <m/>
    <m/>
    <m/>
    <m/>
    <m/>
    <m/>
    <m/>
    <n v="291.58"/>
    <n v="373.59"/>
    <m/>
    <m/>
    <m/>
    <m/>
    <m/>
    <m/>
    <m/>
    <m/>
    <x v="0"/>
    <x v="0"/>
    <m/>
  </r>
  <r>
    <s v=""/>
    <s v=" LPP_6.07.03.11"/>
    <s v="Labor Planning Package - 6.07.03.11"/>
    <s v="6.07.03.11"/>
    <x v="2"/>
    <d v="2025-09-03T00:00:00"/>
    <d v="2025-12-02T00:00:00"/>
    <s v="egolnar"/>
    <s v="tuozzolo"/>
    <n v="9781.2000000000007"/>
    <m/>
    <s v="C"/>
    <s v="Labor"/>
    <s v="TEC"/>
    <m/>
    <s v="BNL"/>
    <s v="Const"/>
    <s v="INST"/>
    <x v="5"/>
    <m/>
    <m/>
    <m/>
    <m/>
    <m/>
    <m/>
    <m/>
    <m/>
    <m/>
    <n v="3206.95"/>
    <n v="6574.25"/>
    <m/>
    <m/>
    <m/>
    <m/>
    <m/>
    <m/>
    <m/>
    <m/>
    <x v="0"/>
    <x v="0"/>
    <m/>
  </r>
  <r>
    <s v=""/>
    <s v=" LPP_6.07.03.11"/>
    <s v="Labor Planning Package - 6.07.03.11"/>
    <s v="6.07.03.11"/>
    <x v="2"/>
    <d v="2025-09-03T00:00:00"/>
    <d v="2025-12-02T00:00:00"/>
    <s v="egolnar"/>
    <s v="tuozzolo"/>
    <n v="3455.52"/>
    <m/>
    <s v="C"/>
    <s v="Labor"/>
    <s v="TEC"/>
    <m/>
    <s v="BNL"/>
    <s v="Const"/>
    <s v="INST"/>
    <x v="5"/>
    <m/>
    <m/>
    <m/>
    <m/>
    <m/>
    <m/>
    <m/>
    <m/>
    <m/>
    <n v="1132.96"/>
    <n v="2322.56"/>
    <m/>
    <m/>
    <m/>
    <m/>
    <m/>
    <m/>
    <m/>
    <m/>
    <x v="0"/>
    <x v="0"/>
    <m/>
  </r>
  <r>
    <s v=""/>
    <s v=" LPP_6.07.03.11"/>
    <s v="Labor Planning Package - 6.07.03.11"/>
    <s v="6.07.03.11"/>
    <x v="2"/>
    <d v="2025-09-03T00:00:00"/>
    <d v="2025-12-02T00:00:00"/>
    <s v="egolnar"/>
    <s v="tuozzolo"/>
    <n v="5528.83"/>
    <m/>
    <s v="C"/>
    <s v="Labor"/>
    <s v="TEC"/>
    <m/>
    <s v="BNL"/>
    <s v="Const"/>
    <s v="INST"/>
    <x v="5"/>
    <m/>
    <m/>
    <m/>
    <m/>
    <m/>
    <m/>
    <m/>
    <m/>
    <m/>
    <n v="1812.73"/>
    <n v="3716.1"/>
    <m/>
    <m/>
    <m/>
    <m/>
    <m/>
    <m/>
    <m/>
    <m/>
    <x v="0"/>
    <x v="0"/>
    <m/>
  </r>
  <r>
    <s v=""/>
    <s v=" LPP_6.07.03.11"/>
    <s v="Labor Planning Package - 6.07.03.11"/>
    <s v="6.07.03.11"/>
    <x v="2"/>
    <d v="2025-09-03T00:00:00"/>
    <d v="2025-12-02T00:00:00"/>
    <s v="egolnar"/>
    <s v="tuozzolo"/>
    <n v="7685.23"/>
    <m/>
    <s v="C"/>
    <s v="Labor"/>
    <s v="TEC"/>
    <m/>
    <s v="BNL"/>
    <s v="Const"/>
    <s v="INST"/>
    <x v="5"/>
    <m/>
    <m/>
    <m/>
    <m/>
    <m/>
    <m/>
    <m/>
    <m/>
    <m/>
    <n v="2519.75"/>
    <n v="5165.4799999999996"/>
    <m/>
    <m/>
    <m/>
    <m/>
    <m/>
    <m/>
    <m/>
    <m/>
    <x v="0"/>
    <x v="0"/>
    <m/>
  </r>
  <r>
    <s v=""/>
    <s v=" LPP_6.07.03.11"/>
    <s v="Labor Planning Package - 6.07.03.11"/>
    <s v="6.07.03.11"/>
    <x v="2"/>
    <d v="2025-09-03T00:00:00"/>
    <d v="2025-12-02T00:00:00"/>
    <s v="egolnar"/>
    <s v="tuozzolo"/>
    <n v="6450.3"/>
    <m/>
    <s v="C"/>
    <s v="Labor"/>
    <s v="TEC"/>
    <m/>
    <s v="BNL"/>
    <s v="Const"/>
    <s v="INST"/>
    <x v="5"/>
    <m/>
    <m/>
    <m/>
    <m/>
    <m/>
    <m/>
    <m/>
    <m/>
    <m/>
    <n v="2114.85"/>
    <n v="4335.4399999999996"/>
    <m/>
    <m/>
    <m/>
    <m/>
    <m/>
    <m/>
    <m/>
    <m/>
    <x v="0"/>
    <x v="0"/>
    <m/>
  </r>
  <r>
    <s v=""/>
    <s v=" LPP_6.07.03.11"/>
    <s v="Labor Planning Package - 6.07.03.11"/>
    <s v="6.07.03.11"/>
    <x v="2"/>
    <d v="2025-09-03T00:00:00"/>
    <d v="2025-12-02T00:00:00"/>
    <s v="egolnar"/>
    <s v="tuozzolo"/>
    <n v="32712.21"/>
    <m/>
    <s v="C"/>
    <s v="Labor"/>
    <s v="TEC"/>
    <m/>
    <s v="BNL"/>
    <s v="Const"/>
    <s v="INST"/>
    <x v="5"/>
    <m/>
    <m/>
    <m/>
    <m/>
    <m/>
    <m/>
    <m/>
    <m/>
    <m/>
    <n v="10725.32"/>
    <n v="21986.9"/>
    <m/>
    <m/>
    <m/>
    <m/>
    <m/>
    <m/>
    <m/>
    <m/>
    <x v="0"/>
    <x v="0"/>
    <m/>
  </r>
  <r>
    <s v=""/>
    <s v=" LPP_6.07.03.11"/>
    <s v="Labor Planning Package - 6.07.03.11"/>
    <s v="6.07.03.11"/>
    <x v="2"/>
    <d v="2025-09-03T00:00:00"/>
    <d v="2025-12-02T00:00:00"/>
    <s v="egolnar"/>
    <s v="tuozzolo"/>
    <n v="0"/>
    <m/>
    <s v="C"/>
    <s v="Labor"/>
    <s v="TEC"/>
    <m/>
    <s v="BNL"/>
    <s v="Const"/>
    <s v="INST"/>
    <x v="5"/>
    <m/>
    <m/>
    <m/>
    <m/>
    <m/>
    <m/>
    <m/>
    <m/>
    <m/>
    <m/>
    <m/>
    <m/>
    <m/>
    <m/>
    <m/>
    <m/>
    <m/>
    <m/>
    <m/>
    <x v="0"/>
    <x v="0"/>
    <m/>
  </r>
  <r>
    <s v=""/>
    <s v=" LPP_6.07.03.11"/>
    <s v="Labor Planning Package - 6.07.03.11"/>
    <s v="6.07.03.11"/>
    <x v="2"/>
    <d v="2025-09-03T00:00:00"/>
    <d v="2025-12-02T00:00:00"/>
    <s v="egolnar"/>
    <s v="tuozzolo"/>
    <n v="9781.2000000000007"/>
    <m/>
    <s v="C"/>
    <s v="Labor"/>
    <s v="TEC"/>
    <m/>
    <s v="BNL"/>
    <s v="Const"/>
    <s v="INST"/>
    <x v="5"/>
    <m/>
    <m/>
    <m/>
    <m/>
    <m/>
    <m/>
    <m/>
    <m/>
    <m/>
    <n v="3206.95"/>
    <n v="6574.25"/>
    <m/>
    <m/>
    <m/>
    <m/>
    <m/>
    <m/>
    <m/>
    <m/>
    <x v="0"/>
    <x v="0"/>
    <m/>
  </r>
  <r>
    <s v=""/>
    <s v=" LPP_6.07.03.11"/>
    <s v="Labor Planning Package - 6.07.03.11"/>
    <s v="6.07.03.11"/>
    <x v="2"/>
    <d v="2025-09-03T00:00:00"/>
    <d v="2025-12-02T00:00:00"/>
    <s v="egolnar"/>
    <s v="tuozzolo"/>
    <n v="62688.74"/>
    <m/>
    <s v="C"/>
    <s v="Labor"/>
    <s v="TEC"/>
    <m/>
    <s v="BNL"/>
    <s v="Const"/>
    <s v="INST"/>
    <x v="5"/>
    <m/>
    <m/>
    <m/>
    <m/>
    <m/>
    <m/>
    <m/>
    <m/>
    <m/>
    <n v="20553.689999999999"/>
    <n v="42135.06"/>
    <m/>
    <m/>
    <m/>
    <m/>
    <m/>
    <m/>
    <m/>
    <m/>
    <x v="0"/>
    <x v="0"/>
    <m/>
  </r>
  <r>
    <s v=""/>
    <s v=" LPP_6.07.03.11"/>
    <s v="Labor Planning Package - 6.07.03.11"/>
    <s v="6.07.03.11"/>
    <x v="2"/>
    <d v="2025-09-03T00:00:00"/>
    <d v="2025-12-02T00:00:00"/>
    <s v="egolnar"/>
    <s v="tuozzolo"/>
    <n v="48953.14"/>
    <m/>
    <s v="C"/>
    <s v="Labor"/>
    <s v="TEC"/>
    <m/>
    <s v="BNL"/>
    <s v="Const"/>
    <s v="INST"/>
    <x v="5"/>
    <m/>
    <m/>
    <m/>
    <m/>
    <m/>
    <m/>
    <m/>
    <m/>
    <m/>
    <n v="16050.21"/>
    <n v="32902.93"/>
    <m/>
    <m/>
    <m/>
    <m/>
    <m/>
    <m/>
    <m/>
    <m/>
    <x v="0"/>
    <x v="0"/>
    <m/>
  </r>
  <r>
    <s v=""/>
    <s v=" LPP_6.07.03.11"/>
    <s v="Labor Planning Package - 6.07.03.11"/>
    <s v="6.07.03.11"/>
    <x v="2"/>
    <d v="2025-09-03T00:00:00"/>
    <d v="2025-12-02T00:00:00"/>
    <s v="egolnar"/>
    <s v="tuozzolo"/>
    <n v="4837.72"/>
    <m/>
    <s v="C"/>
    <s v="Labor"/>
    <s v="TEC"/>
    <m/>
    <s v="BNL"/>
    <s v="Const"/>
    <s v="INST"/>
    <x v="5"/>
    <m/>
    <m/>
    <m/>
    <m/>
    <m/>
    <m/>
    <m/>
    <m/>
    <m/>
    <n v="1586.14"/>
    <n v="3251.58"/>
    <m/>
    <m/>
    <m/>
    <m/>
    <m/>
    <m/>
    <m/>
    <m/>
    <x v="0"/>
    <x v="0"/>
    <m/>
  </r>
  <r>
    <s v=""/>
    <s v=" LPP_6.07.03.11"/>
    <s v="Labor Planning Package - 6.07.03.11"/>
    <s v="6.07.03.11"/>
    <x v="2"/>
    <d v="2025-09-03T00:00:00"/>
    <d v="2025-12-02T00:00:00"/>
    <s v="egolnar"/>
    <s v="tuozzolo"/>
    <n v="6811.91"/>
    <m/>
    <s v="C"/>
    <s v="Labor"/>
    <s v="TEC"/>
    <m/>
    <s v="BNL"/>
    <s v="Const"/>
    <s v="INST"/>
    <x v="5"/>
    <m/>
    <m/>
    <m/>
    <m/>
    <m/>
    <m/>
    <m/>
    <m/>
    <m/>
    <n v="2233.41"/>
    <n v="4578.49"/>
    <m/>
    <m/>
    <m/>
    <m/>
    <m/>
    <m/>
    <m/>
    <m/>
    <x v="0"/>
    <x v="0"/>
    <m/>
  </r>
  <r>
    <s v=""/>
    <s v=" LPP_6.07.03.11"/>
    <s v="Labor Planning Package - 6.07.03.11"/>
    <s v="6.07.03.11"/>
    <x v="2"/>
    <d v="2025-09-03T00:00:00"/>
    <d v="2025-12-02T00:00:00"/>
    <s v="egolnar"/>
    <s v="tuozzolo"/>
    <n v="71612.36"/>
    <m/>
    <s v="C"/>
    <s v="Labor"/>
    <s v="TEC"/>
    <m/>
    <s v="BNL"/>
    <s v="Const"/>
    <s v="INST"/>
    <x v="5"/>
    <m/>
    <m/>
    <m/>
    <m/>
    <m/>
    <m/>
    <m/>
    <m/>
    <m/>
    <n v="23479.46"/>
    <n v="48132.89"/>
    <m/>
    <m/>
    <m/>
    <m/>
    <m/>
    <m/>
    <m/>
    <m/>
    <x v="0"/>
    <x v="0"/>
    <m/>
  </r>
  <r>
    <s v=""/>
    <s v=" LPP_6.07.03.11"/>
    <s v="Labor Planning Package - 6.07.03.11"/>
    <s v="6.07.03.11"/>
    <x v="2"/>
    <d v="2025-09-03T00:00:00"/>
    <d v="2025-12-02T00:00:00"/>
    <s v="egolnar"/>
    <s v="tuozzolo"/>
    <n v="2303.6799999999998"/>
    <m/>
    <s v="C"/>
    <s v="Labor"/>
    <s v="TEC"/>
    <m/>
    <s v="BNL"/>
    <s v="Const"/>
    <s v="INST"/>
    <x v="5"/>
    <m/>
    <m/>
    <m/>
    <m/>
    <m/>
    <m/>
    <m/>
    <m/>
    <m/>
    <n v="755.3"/>
    <n v="1548.37"/>
    <m/>
    <m/>
    <m/>
    <m/>
    <m/>
    <m/>
    <m/>
    <m/>
    <x v="0"/>
    <x v="0"/>
    <m/>
  </r>
  <r>
    <s v=""/>
    <s v=" LPP_6.07.03.11"/>
    <s v="Labor Planning Package - 6.07.03.11"/>
    <s v="6.07.03.11"/>
    <x v="2"/>
    <d v="2025-09-03T00:00:00"/>
    <d v="2025-12-02T00:00:00"/>
    <s v="egolnar"/>
    <s v="tuozzolo"/>
    <n v="25948.94"/>
    <m/>
    <s v="C"/>
    <s v="Labor"/>
    <s v="TEC"/>
    <m/>
    <s v="BNL"/>
    <s v="Const"/>
    <s v="INST"/>
    <x v="5"/>
    <m/>
    <m/>
    <m/>
    <m/>
    <m/>
    <m/>
    <m/>
    <m/>
    <m/>
    <n v="8507.85"/>
    <n v="17441.09"/>
    <m/>
    <m/>
    <m/>
    <m/>
    <m/>
    <m/>
    <m/>
    <m/>
    <x v="0"/>
    <x v="0"/>
    <m/>
  </r>
  <r>
    <s v=""/>
    <s v=" LPP_6.07.03.11"/>
    <s v="Labor Planning Package - 6.07.03.11"/>
    <s v="6.07.03.11"/>
    <x v="2"/>
    <d v="2025-09-03T00:00:00"/>
    <d v="2025-12-02T00:00:00"/>
    <s v="egolnar"/>
    <s v="tuozzolo"/>
    <n v="794.36"/>
    <m/>
    <s v="C"/>
    <s v="Labor"/>
    <s v="TEC"/>
    <m/>
    <s v="BNL"/>
    <s v="Const"/>
    <s v="INST"/>
    <x v="5"/>
    <m/>
    <m/>
    <m/>
    <m/>
    <m/>
    <m/>
    <m/>
    <m/>
    <m/>
    <n v="260.44"/>
    <n v="533.91"/>
    <m/>
    <m/>
    <m/>
    <m/>
    <m/>
    <m/>
    <m/>
    <m/>
    <x v="0"/>
    <x v="0"/>
    <m/>
  </r>
  <r>
    <s v=""/>
    <s v=" LPP_6.07.03.11"/>
    <s v="Labor Planning Package - 6.07.03.11"/>
    <s v="6.07.03.11"/>
    <x v="2"/>
    <d v="2025-09-03T00:00:00"/>
    <d v="2025-12-02T00:00:00"/>
    <s v="egolnar"/>
    <s v="tuozzolo"/>
    <n v="171163.21"/>
    <m/>
    <s v="C"/>
    <s v="Labor"/>
    <s v="TEC"/>
    <m/>
    <s v="BNL"/>
    <s v="Const"/>
    <s v="INST"/>
    <x v="5"/>
    <m/>
    <m/>
    <m/>
    <m/>
    <m/>
    <m/>
    <m/>
    <m/>
    <m/>
    <n v="56119.08"/>
    <n v="115044.12"/>
    <m/>
    <m/>
    <m/>
    <m/>
    <m/>
    <m/>
    <m/>
    <m/>
    <x v="0"/>
    <x v="0"/>
    <m/>
  </r>
  <r>
    <s v=""/>
    <s v=" LPP_6.07.03.11"/>
    <s v="Labor Planning Package - 6.07.03.11"/>
    <s v="6.07.03.11"/>
    <x v="2"/>
    <d v="2025-09-03T00:00:00"/>
    <d v="2025-12-02T00:00:00"/>
    <s v="egolnar"/>
    <s v="tuozzolo"/>
    <n v="19373.89"/>
    <m/>
    <s v="C"/>
    <s v="Labor"/>
    <s v="TEC"/>
    <m/>
    <s v="BNL"/>
    <s v="Const"/>
    <s v="INST"/>
    <x v="5"/>
    <m/>
    <m/>
    <m/>
    <m/>
    <m/>
    <m/>
    <m/>
    <m/>
    <m/>
    <n v="6352.09"/>
    <n v="13021.79"/>
    <m/>
    <m/>
    <m/>
    <m/>
    <m/>
    <m/>
    <m/>
    <m/>
    <x v="0"/>
    <x v="0"/>
    <m/>
  </r>
  <r>
    <s v=""/>
    <s v=" LPP_6.07.03.11"/>
    <s v="Labor Planning Package - 6.07.03.11"/>
    <s v="6.07.03.11"/>
    <x v="2"/>
    <d v="2025-09-03T00:00:00"/>
    <d v="2025-12-02T00:00:00"/>
    <s v="egolnar"/>
    <s v="tuozzolo"/>
    <n v="37236.339999999997"/>
    <m/>
    <s v="C"/>
    <s v="Labor"/>
    <s v="TEC"/>
    <m/>
    <s v="BNL"/>
    <s v="Const"/>
    <s v="INST"/>
    <x v="5"/>
    <m/>
    <m/>
    <m/>
    <m/>
    <m/>
    <m/>
    <m/>
    <m/>
    <m/>
    <n v="12208.64"/>
    <n v="25027.7"/>
    <m/>
    <m/>
    <m/>
    <m/>
    <m/>
    <m/>
    <m/>
    <m/>
    <x v="0"/>
    <x v="0"/>
    <m/>
  </r>
  <r>
    <s v=""/>
    <s v=" LPP_6.07.03.11"/>
    <s v="Labor Planning Package - 6.07.03.11"/>
    <s v="6.07.03.11"/>
    <x v="2"/>
    <d v="2025-09-03T00:00:00"/>
    <d v="2025-12-02T00:00:00"/>
    <s v="egolnar"/>
    <s v="tuozzolo"/>
    <n v="666.62"/>
    <m/>
    <s v="C"/>
    <s v="Labor"/>
    <s v="TEC"/>
    <m/>
    <s v="BNL"/>
    <s v="Const"/>
    <s v="INST"/>
    <x v="5"/>
    <m/>
    <m/>
    <m/>
    <m/>
    <m/>
    <m/>
    <m/>
    <m/>
    <m/>
    <n v="218.57"/>
    <n v="448.06"/>
    <m/>
    <m/>
    <m/>
    <m/>
    <m/>
    <m/>
    <m/>
    <m/>
    <x v="0"/>
    <x v="0"/>
    <m/>
  </r>
  <r>
    <s v=""/>
    <s v=" LPP_6.07.03.12"/>
    <s v="Labor Planning Package - 6.07.03.12"/>
    <s v="6.07.03.12"/>
    <x v="2"/>
    <d v="2025-07-01T00:00:00"/>
    <d v="2025-12-09T00:00:00"/>
    <s v="egolnar"/>
    <s v="tuozzolo"/>
    <n v="9696.26"/>
    <m/>
    <s v="C"/>
    <s v="Labor"/>
    <s v="TEC"/>
    <m/>
    <s v="BNL"/>
    <s v="Const"/>
    <s v="INST"/>
    <x v="5"/>
    <m/>
    <m/>
    <m/>
    <m/>
    <m/>
    <m/>
    <m/>
    <m/>
    <m/>
    <n v="5641.46"/>
    <n v="4054.8"/>
    <m/>
    <m/>
    <m/>
    <m/>
    <m/>
    <m/>
    <m/>
    <m/>
    <x v="0"/>
    <x v="0"/>
    <m/>
  </r>
  <r>
    <s v=""/>
    <s v=" LPP_6.07.03.12"/>
    <s v="Labor Planning Package - 6.07.03.12"/>
    <s v="6.07.03.12"/>
    <x v="2"/>
    <d v="2025-07-01T00:00:00"/>
    <d v="2025-12-09T00:00:00"/>
    <s v="egolnar"/>
    <s v="tuozzolo"/>
    <n v="3425.51"/>
    <m/>
    <s v="C"/>
    <s v="Labor"/>
    <s v="TEC"/>
    <m/>
    <s v="BNL"/>
    <s v="Const"/>
    <s v="INST"/>
    <x v="5"/>
    <m/>
    <m/>
    <m/>
    <m/>
    <m/>
    <m/>
    <m/>
    <m/>
    <m/>
    <n v="1993.02"/>
    <n v="1432.49"/>
    <m/>
    <m/>
    <m/>
    <m/>
    <m/>
    <m/>
    <m/>
    <m/>
    <x v="0"/>
    <x v="0"/>
    <m/>
  </r>
  <r>
    <s v=""/>
    <s v=" LPP_6.07.03.12"/>
    <s v="Labor Planning Package - 6.07.03.12"/>
    <s v="6.07.03.12"/>
    <x v="2"/>
    <d v="2025-07-01T00:00:00"/>
    <d v="2025-12-09T00:00:00"/>
    <s v="egolnar"/>
    <s v="tuozzolo"/>
    <n v="5480.81"/>
    <m/>
    <s v="C"/>
    <s v="Labor"/>
    <s v="TEC"/>
    <m/>
    <s v="BNL"/>
    <s v="Const"/>
    <s v="INST"/>
    <x v="5"/>
    <m/>
    <m/>
    <m/>
    <m/>
    <m/>
    <m/>
    <m/>
    <m/>
    <m/>
    <n v="3188.84"/>
    <n v="2291.98"/>
    <m/>
    <m/>
    <m/>
    <m/>
    <m/>
    <m/>
    <m/>
    <m/>
    <x v="0"/>
    <x v="0"/>
    <m/>
  </r>
  <r>
    <s v=""/>
    <s v=" LPP_6.07.03.12"/>
    <s v="Labor Planning Package - 6.07.03.12"/>
    <s v="6.07.03.12"/>
    <x v="2"/>
    <d v="2025-07-01T00:00:00"/>
    <d v="2025-12-09T00:00:00"/>
    <s v="egolnar"/>
    <s v="tuozzolo"/>
    <n v="7618.49"/>
    <m/>
    <s v="C"/>
    <s v="Labor"/>
    <s v="TEC"/>
    <m/>
    <s v="BNL"/>
    <s v="Const"/>
    <s v="INST"/>
    <x v="5"/>
    <m/>
    <m/>
    <m/>
    <m/>
    <m/>
    <m/>
    <m/>
    <m/>
    <m/>
    <n v="4432.58"/>
    <n v="3185.91"/>
    <m/>
    <m/>
    <m/>
    <m/>
    <m/>
    <m/>
    <m/>
    <m/>
    <x v="0"/>
    <x v="0"/>
    <m/>
  </r>
  <r>
    <s v=""/>
    <s v=" LPP_6.07.03.12"/>
    <s v="Labor Planning Package - 6.07.03.12"/>
    <s v="6.07.03.12"/>
    <x v="2"/>
    <d v="2025-07-01T00:00:00"/>
    <d v="2025-12-09T00:00:00"/>
    <s v="egolnar"/>
    <s v="tuozzolo"/>
    <n v="6394.28"/>
    <m/>
    <s v="C"/>
    <s v="Labor"/>
    <s v="TEC"/>
    <m/>
    <s v="BNL"/>
    <s v="Const"/>
    <s v="INST"/>
    <x v="5"/>
    <m/>
    <m/>
    <m/>
    <m/>
    <m/>
    <m/>
    <m/>
    <m/>
    <m/>
    <n v="3720.31"/>
    <n v="2673.97"/>
    <m/>
    <m/>
    <m/>
    <m/>
    <m/>
    <m/>
    <m/>
    <m/>
    <x v="0"/>
    <x v="0"/>
    <m/>
  </r>
  <r>
    <s v=""/>
    <s v=" LPP_6.07.03.12"/>
    <s v="Labor Planning Package - 6.07.03.12"/>
    <s v="6.07.03.12"/>
    <x v="2"/>
    <d v="2025-07-01T00:00:00"/>
    <d v="2025-12-09T00:00:00"/>
    <s v="egolnar"/>
    <s v="tuozzolo"/>
    <n v="32428.14"/>
    <m/>
    <s v="C"/>
    <s v="Labor"/>
    <s v="TEC"/>
    <m/>
    <s v="BNL"/>
    <s v="Const"/>
    <s v="INST"/>
    <x v="5"/>
    <m/>
    <m/>
    <m/>
    <m/>
    <m/>
    <m/>
    <m/>
    <m/>
    <m/>
    <n v="18867.28"/>
    <n v="13560.86"/>
    <m/>
    <m/>
    <m/>
    <m/>
    <m/>
    <m/>
    <m/>
    <m/>
    <x v="0"/>
    <x v="0"/>
    <m/>
  </r>
  <r>
    <s v=""/>
    <s v=" LPP_6.07.03.12"/>
    <s v="Labor Planning Package - 6.07.03.12"/>
    <s v="6.07.03.12"/>
    <x v="2"/>
    <d v="2025-07-01T00:00:00"/>
    <d v="2025-12-09T00:00:00"/>
    <s v="egolnar"/>
    <s v="tuozzolo"/>
    <n v="0"/>
    <m/>
    <s v="C"/>
    <s v="Labor"/>
    <s v="TEC"/>
    <m/>
    <s v="BNL"/>
    <s v="Const"/>
    <s v="INST"/>
    <x v="5"/>
    <m/>
    <m/>
    <m/>
    <m/>
    <m/>
    <m/>
    <m/>
    <m/>
    <m/>
    <m/>
    <m/>
    <m/>
    <m/>
    <m/>
    <m/>
    <m/>
    <m/>
    <m/>
    <m/>
    <x v="0"/>
    <x v="0"/>
    <m/>
  </r>
  <r>
    <s v=""/>
    <s v=" LPP_6.07.03.12"/>
    <s v="Labor Planning Package - 6.07.03.12"/>
    <s v="6.07.03.12"/>
    <x v="2"/>
    <d v="2025-07-01T00:00:00"/>
    <d v="2025-12-09T00:00:00"/>
    <s v="egolnar"/>
    <s v="tuozzolo"/>
    <n v="9696.26"/>
    <m/>
    <s v="C"/>
    <s v="Labor"/>
    <s v="TEC"/>
    <m/>
    <s v="BNL"/>
    <s v="Const"/>
    <s v="INST"/>
    <x v="5"/>
    <m/>
    <m/>
    <m/>
    <m/>
    <m/>
    <m/>
    <m/>
    <m/>
    <m/>
    <n v="5641.46"/>
    <n v="4054.8"/>
    <m/>
    <m/>
    <m/>
    <m/>
    <m/>
    <m/>
    <m/>
    <m/>
    <x v="0"/>
    <x v="0"/>
    <m/>
  </r>
  <r>
    <s v=""/>
    <s v=" LPP_6.07.03.12"/>
    <s v="Labor Planning Package - 6.07.03.12"/>
    <s v="6.07.03.12"/>
    <x v="2"/>
    <d v="2025-07-01T00:00:00"/>
    <d v="2025-12-09T00:00:00"/>
    <s v="egolnar"/>
    <s v="tuozzolo"/>
    <n v="62144.36"/>
    <m/>
    <s v="C"/>
    <s v="Labor"/>
    <s v="TEC"/>
    <m/>
    <s v="BNL"/>
    <s v="Const"/>
    <s v="INST"/>
    <x v="5"/>
    <m/>
    <m/>
    <m/>
    <m/>
    <m/>
    <m/>
    <m/>
    <m/>
    <m/>
    <n v="36156.720000000001"/>
    <n v="25987.64"/>
    <m/>
    <m/>
    <m/>
    <m/>
    <m/>
    <m/>
    <m/>
    <m/>
    <x v="0"/>
    <x v="0"/>
    <m/>
  </r>
  <r>
    <s v=""/>
    <s v=" LPP_6.07.03.12"/>
    <s v="Labor Planning Package - 6.07.03.12"/>
    <s v="6.07.03.12"/>
    <x v="2"/>
    <d v="2025-07-01T00:00:00"/>
    <d v="2025-12-09T00:00:00"/>
    <s v="egolnar"/>
    <s v="tuozzolo"/>
    <n v="48528.03"/>
    <m/>
    <s v="C"/>
    <s v="Labor"/>
    <s v="TEC"/>
    <m/>
    <s v="BNL"/>
    <s v="Const"/>
    <s v="INST"/>
    <x v="5"/>
    <m/>
    <m/>
    <m/>
    <m/>
    <m/>
    <m/>
    <m/>
    <m/>
    <m/>
    <n v="28234.49"/>
    <n v="20293.54"/>
    <m/>
    <m/>
    <m/>
    <m/>
    <m/>
    <m/>
    <m/>
    <m/>
    <x v="0"/>
    <x v="0"/>
    <m/>
  </r>
  <r>
    <s v=""/>
    <s v=" LPP_6.07.03.12"/>
    <s v="Labor Planning Package - 6.07.03.12"/>
    <s v="6.07.03.12"/>
    <x v="2"/>
    <d v="2025-07-01T00:00:00"/>
    <d v="2025-12-09T00:00:00"/>
    <s v="egolnar"/>
    <s v="tuozzolo"/>
    <n v="4795.71"/>
    <m/>
    <s v="C"/>
    <s v="Labor"/>
    <s v="TEC"/>
    <m/>
    <s v="BNL"/>
    <s v="Const"/>
    <s v="INST"/>
    <x v="5"/>
    <m/>
    <m/>
    <m/>
    <m/>
    <m/>
    <m/>
    <m/>
    <m/>
    <m/>
    <n v="2790.23"/>
    <n v="2005.48"/>
    <m/>
    <m/>
    <m/>
    <m/>
    <m/>
    <m/>
    <m/>
    <m/>
    <x v="0"/>
    <x v="0"/>
    <m/>
  </r>
  <r>
    <s v=""/>
    <s v=" LPP_6.07.03.12"/>
    <s v="Labor Planning Package - 6.07.03.12"/>
    <s v="6.07.03.12"/>
    <x v="2"/>
    <d v="2025-07-01T00:00:00"/>
    <d v="2025-12-09T00:00:00"/>
    <s v="egolnar"/>
    <s v="tuozzolo"/>
    <n v="6752.75"/>
    <m/>
    <s v="C"/>
    <s v="Labor"/>
    <s v="TEC"/>
    <m/>
    <s v="BNL"/>
    <s v="Const"/>
    <s v="INST"/>
    <x v="5"/>
    <m/>
    <m/>
    <m/>
    <m/>
    <m/>
    <m/>
    <m/>
    <m/>
    <m/>
    <n v="3928.87"/>
    <n v="2823.88"/>
    <m/>
    <m/>
    <m/>
    <m/>
    <m/>
    <m/>
    <m/>
    <m/>
    <x v="0"/>
    <x v="0"/>
    <m/>
  </r>
  <r>
    <s v=""/>
    <s v=" LPP_6.07.03.12"/>
    <s v="Labor Planning Package - 6.07.03.12"/>
    <s v="6.07.03.12"/>
    <x v="2"/>
    <d v="2025-07-01T00:00:00"/>
    <d v="2025-12-09T00:00:00"/>
    <s v="egolnar"/>
    <s v="tuozzolo"/>
    <n v="70990.48"/>
    <m/>
    <s v="C"/>
    <s v="Labor"/>
    <s v="TEC"/>
    <m/>
    <s v="BNL"/>
    <s v="Const"/>
    <s v="INST"/>
    <x v="5"/>
    <m/>
    <m/>
    <m/>
    <m/>
    <m/>
    <m/>
    <m/>
    <m/>
    <m/>
    <n v="41303.550000000003"/>
    <n v="29686.93"/>
    <m/>
    <m/>
    <m/>
    <m/>
    <m/>
    <m/>
    <m/>
    <m/>
    <x v="0"/>
    <x v="0"/>
    <m/>
  </r>
  <r>
    <s v=""/>
    <s v=" LPP_6.07.03.12"/>
    <s v="Labor Planning Package - 6.07.03.12"/>
    <s v="6.07.03.12"/>
    <x v="2"/>
    <d v="2025-07-01T00:00:00"/>
    <d v="2025-12-09T00:00:00"/>
    <s v="egolnar"/>
    <s v="tuozzolo"/>
    <n v="2283.67"/>
    <m/>
    <s v="C"/>
    <s v="Labor"/>
    <s v="TEC"/>
    <m/>
    <s v="BNL"/>
    <s v="Const"/>
    <s v="INST"/>
    <x v="5"/>
    <m/>
    <m/>
    <m/>
    <m/>
    <m/>
    <m/>
    <m/>
    <m/>
    <m/>
    <n v="1328.68"/>
    <n v="954.99"/>
    <m/>
    <m/>
    <m/>
    <m/>
    <m/>
    <m/>
    <m/>
    <m/>
    <x v="0"/>
    <x v="0"/>
    <m/>
  </r>
  <r>
    <s v=""/>
    <s v=" LPP_6.07.03.12"/>
    <s v="Labor Planning Package - 6.07.03.12"/>
    <s v="6.07.03.12"/>
    <x v="2"/>
    <d v="2025-07-01T00:00:00"/>
    <d v="2025-12-09T00:00:00"/>
    <s v="egolnar"/>
    <s v="tuozzolo"/>
    <n v="25723.599999999999"/>
    <m/>
    <s v="C"/>
    <s v="Labor"/>
    <s v="TEC"/>
    <m/>
    <s v="BNL"/>
    <s v="Const"/>
    <s v="INST"/>
    <x v="5"/>
    <m/>
    <m/>
    <m/>
    <m/>
    <m/>
    <m/>
    <m/>
    <m/>
    <m/>
    <n v="14966.46"/>
    <n v="10757.14"/>
    <m/>
    <m/>
    <m/>
    <m/>
    <m/>
    <m/>
    <m/>
    <m/>
    <x v="0"/>
    <x v="0"/>
    <m/>
  </r>
  <r>
    <s v=""/>
    <s v=" LPP_6.07.03.12"/>
    <s v="Labor Planning Package - 6.07.03.12"/>
    <s v="6.07.03.12"/>
    <x v="2"/>
    <d v="2025-07-01T00:00:00"/>
    <d v="2025-12-09T00:00:00"/>
    <s v="egolnar"/>
    <s v="tuozzolo"/>
    <n v="787.46"/>
    <m/>
    <s v="C"/>
    <s v="Labor"/>
    <s v="TEC"/>
    <m/>
    <s v="BNL"/>
    <s v="Const"/>
    <s v="INST"/>
    <x v="5"/>
    <m/>
    <m/>
    <m/>
    <m/>
    <m/>
    <m/>
    <m/>
    <m/>
    <m/>
    <n v="458.16"/>
    <n v="329.3"/>
    <m/>
    <m/>
    <m/>
    <m/>
    <m/>
    <m/>
    <m/>
    <m/>
    <x v="0"/>
    <x v="0"/>
    <m/>
  </r>
  <r>
    <s v=""/>
    <s v=" LPP_6.07.03.12"/>
    <s v="Labor Planning Package - 6.07.03.12"/>
    <s v="6.07.03.12"/>
    <x v="2"/>
    <d v="2025-07-01T00:00:00"/>
    <d v="2025-12-09T00:00:00"/>
    <s v="egolnar"/>
    <s v="tuozzolo"/>
    <n v="169676.84"/>
    <m/>
    <s v="C"/>
    <s v="Labor"/>
    <s v="TEC"/>
    <m/>
    <s v="BNL"/>
    <s v="Const"/>
    <s v="INST"/>
    <x v="5"/>
    <m/>
    <m/>
    <m/>
    <m/>
    <m/>
    <m/>
    <m/>
    <m/>
    <m/>
    <n v="98721.07"/>
    <n v="70955.77"/>
    <m/>
    <m/>
    <m/>
    <m/>
    <m/>
    <m/>
    <m/>
    <m/>
    <x v="0"/>
    <x v="0"/>
    <m/>
  </r>
  <r>
    <s v=""/>
    <s v=" LPP_6.07.03.12"/>
    <s v="Labor Planning Package - 6.07.03.12"/>
    <s v="6.07.03.12"/>
    <x v="2"/>
    <d v="2025-07-01T00:00:00"/>
    <d v="2025-12-09T00:00:00"/>
    <s v="egolnar"/>
    <s v="tuozzolo"/>
    <n v="19276.79"/>
    <m/>
    <s v="C"/>
    <s v="Labor"/>
    <s v="TEC"/>
    <m/>
    <s v="BNL"/>
    <s v="Const"/>
    <s v="INST"/>
    <x v="5"/>
    <m/>
    <m/>
    <m/>
    <m/>
    <m/>
    <m/>
    <m/>
    <m/>
    <m/>
    <n v="11215.59"/>
    <n v="8061.21"/>
    <m/>
    <m/>
    <m/>
    <m/>
    <m/>
    <m/>
    <m/>
    <m/>
    <x v="0"/>
    <x v="0"/>
    <m/>
  </r>
  <r>
    <s v=""/>
    <s v=" LPP_6.07.03.12"/>
    <s v="Labor Planning Package - 6.07.03.12"/>
    <s v="6.07.03.12"/>
    <x v="2"/>
    <d v="2025-07-01T00:00:00"/>
    <d v="2025-12-09T00:00:00"/>
    <s v="egolnar"/>
    <s v="tuozzolo"/>
    <n v="37049.730000000003"/>
    <m/>
    <s v="C"/>
    <s v="Labor"/>
    <s v="TEC"/>
    <m/>
    <s v="BNL"/>
    <s v="Const"/>
    <s v="INST"/>
    <x v="5"/>
    <m/>
    <m/>
    <m/>
    <m/>
    <m/>
    <m/>
    <m/>
    <m/>
    <m/>
    <n v="21556.2"/>
    <n v="15493.52"/>
    <m/>
    <m/>
    <m/>
    <m/>
    <m/>
    <m/>
    <m/>
    <m/>
    <x v="0"/>
    <x v="0"/>
    <m/>
  </r>
  <r>
    <s v=""/>
    <s v=" LPP_6.07.03.12"/>
    <s v="Labor Planning Package - 6.07.03.12"/>
    <s v="6.07.03.12"/>
    <x v="2"/>
    <d v="2025-07-01T00:00:00"/>
    <d v="2025-12-09T00:00:00"/>
    <s v="egolnar"/>
    <s v="tuozzolo"/>
    <n v="663.28"/>
    <m/>
    <s v="C"/>
    <s v="Labor"/>
    <s v="TEC"/>
    <m/>
    <s v="BNL"/>
    <s v="Const"/>
    <s v="INST"/>
    <x v="5"/>
    <m/>
    <m/>
    <m/>
    <m/>
    <m/>
    <m/>
    <m/>
    <m/>
    <m/>
    <n v="385.91"/>
    <n v="277.37"/>
    <m/>
    <m/>
    <m/>
    <m/>
    <m/>
    <m/>
    <m/>
    <m/>
    <x v="0"/>
    <x v="0"/>
    <m/>
  </r>
  <r>
    <s v=""/>
    <s v=" LPP_6.07.04.01"/>
    <s v="Labor Planning Package - 6.07.04.01"/>
    <s v="6.07.04.01"/>
    <x v="0"/>
    <d v="2027-10-25T00:00:00"/>
    <d v="1930-07-16T00:00:00"/>
    <s v="egolnar"/>
    <s v="tuozzolo"/>
    <n v="7038.8"/>
    <m/>
    <s v="C"/>
    <s v="Labor"/>
    <s v="TEC"/>
    <m/>
    <s v="BNL"/>
    <s v="Const"/>
    <s v="INST"/>
    <x v="5"/>
    <m/>
    <m/>
    <m/>
    <m/>
    <m/>
    <m/>
    <m/>
    <m/>
    <m/>
    <m/>
    <m/>
    <m/>
    <n v="2428.9499999999998"/>
    <n v="2573.66"/>
    <n v="2036.19"/>
    <m/>
    <m/>
    <m/>
    <m/>
    <x v="0"/>
    <x v="0"/>
    <m/>
  </r>
  <r>
    <s v=""/>
    <s v=" LPP_6.07.04.01"/>
    <s v="Labor Planning Package - 6.07.04.01"/>
    <s v="6.07.04.01"/>
    <x v="0"/>
    <d v="2027-10-25T00:00:00"/>
    <d v="1930-07-16T00:00:00"/>
    <s v="egolnar"/>
    <s v="tuozzolo"/>
    <n v="2836.65"/>
    <m/>
    <s v="C"/>
    <s v="Labor"/>
    <s v="TEC"/>
    <m/>
    <s v="BNL"/>
    <s v="Const"/>
    <s v="INST"/>
    <x v="5"/>
    <m/>
    <m/>
    <m/>
    <m/>
    <m/>
    <m/>
    <m/>
    <m/>
    <m/>
    <m/>
    <m/>
    <m/>
    <n v="978.87"/>
    <n v="1037.19"/>
    <n v="820.59"/>
    <m/>
    <m/>
    <m/>
    <m/>
    <x v="0"/>
    <x v="0"/>
    <m/>
  </r>
  <r>
    <s v=""/>
    <s v=" LPP_6.07.04.01"/>
    <s v="Labor Planning Package - 6.07.04.01"/>
    <s v="6.07.04.01"/>
    <x v="0"/>
    <d v="2027-10-25T00:00:00"/>
    <d v="1930-07-16T00:00:00"/>
    <s v="egolnar"/>
    <s v="tuozzolo"/>
    <n v="156015.87"/>
    <m/>
    <s v="C"/>
    <s v="Labor"/>
    <s v="TEC"/>
    <m/>
    <s v="BNL"/>
    <s v="Const"/>
    <s v="INST"/>
    <x v="5"/>
    <m/>
    <m/>
    <m/>
    <m/>
    <m/>
    <m/>
    <m/>
    <m/>
    <m/>
    <m/>
    <m/>
    <m/>
    <n v="53838.07"/>
    <n v="57045.45"/>
    <n v="45132.35"/>
    <m/>
    <m/>
    <m/>
    <m/>
    <x v="0"/>
    <x v="0"/>
    <m/>
  </r>
  <r>
    <s v=""/>
    <s v=" LPP_6.07.04.01"/>
    <s v="Labor Planning Package - 6.07.04.01"/>
    <s v="6.07.04.01"/>
    <x v="0"/>
    <d v="2027-10-25T00:00:00"/>
    <d v="1930-07-16T00:00:00"/>
    <s v="egolnar"/>
    <s v="tuozzolo"/>
    <n v="44225.99"/>
    <m/>
    <s v="C"/>
    <s v="Labor"/>
    <s v="TEC"/>
    <m/>
    <s v="BNL"/>
    <s v="Const"/>
    <s v="INST"/>
    <x v="5"/>
    <m/>
    <m/>
    <m/>
    <m/>
    <m/>
    <m/>
    <m/>
    <m/>
    <m/>
    <m/>
    <m/>
    <m/>
    <n v="15261.54"/>
    <n v="16170.73"/>
    <n v="12793.72"/>
    <m/>
    <m/>
    <m/>
    <m/>
    <x v="0"/>
    <x v="0"/>
    <m/>
  </r>
  <r>
    <s v=""/>
    <s v=" LPP_6.07.04.01"/>
    <s v="Labor Planning Package - 6.07.04.01"/>
    <s v="6.07.04.01"/>
    <x v="0"/>
    <d v="2027-10-25T00:00:00"/>
    <d v="1930-07-16T00:00:00"/>
    <s v="egolnar"/>
    <s v="tuozzolo"/>
    <n v="62762.6"/>
    <m/>
    <s v="C"/>
    <s v="Labor"/>
    <s v="TEC"/>
    <m/>
    <s v="BNL"/>
    <s v="Const"/>
    <s v="INST"/>
    <x v="5"/>
    <m/>
    <m/>
    <m/>
    <m/>
    <m/>
    <m/>
    <m/>
    <m/>
    <m/>
    <m/>
    <m/>
    <m/>
    <n v="21658.16"/>
    <n v="22948.44"/>
    <n v="18156"/>
    <m/>
    <m/>
    <m/>
    <m/>
    <x v="0"/>
    <x v="0"/>
    <m/>
  </r>
  <r>
    <s v=""/>
    <s v=" LPP_6.07.04.01"/>
    <s v="Labor Planning Package - 6.07.04.01"/>
    <s v="6.07.04.01"/>
    <x v="0"/>
    <d v="2027-10-25T00:00:00"/>
    <d v="1930-07-16T00:00:00"/>
    <s v="egolnar"/>
    <s v="tuozzolo"/>
    <n v="62762.6"/>
    <m/>
    <s v="C"/>
    <s v="Labor"/>
    <s v="TEC"/>
    <m/>
    <s v="BNL"/>
    <s v="Const"/>
    <s v="INST"/>
    <x v="5"/>
    <m/>
    <m/>
    <m/>
    <m/>
    <m/>
    <m/>
    <m/>
    <m/>
    <m/>
    <m/>
    <m/>
    <m/>
    <n v="21658.16"/>
    <n v="22948.44"/>
    <n v="18156"/>
    <m/>
    <m/>
    <m/>
    <m/>
    <x v="0"/>
    <x v="0"/>
    <m/>
  </r>
  <r>
    <s v=""/>
    <s v=" LPP_6.07.04.01"/>
    <s v="Labor Planning Package - 6.07.04.01"/>
    <s v="6.07.04.01"/>
    <x v="0"/>
    <d v="2027-10-25T00:00:00"/>
    <d v="1930-07-16T00:00:00"/>
    <s v="egolnar"/>
    <s v="tuozzolo"/>
    <n v="113989.4"/>
    <m/>
    <s v="C"/>
    <s v="Labor"/>
    <s v="TEC"/>
    <m/>
    <s v="BNL"/>
    <s v="Const"/>
    <s v="INST"/>
    <x v="5"/>
    <m/>
    <m/>
    <m/>
    <m/>
    <m/>
    <m/>
    <m/>
    <m/>
    <m/>
    <m/>
    <m/>
    <m/>
    <n v="39335.550000000003"/>
    <n v="41678.94"/>
    <n v="32974.9"/>
    <m/>
    <m/>
    <m/>
    <m/>
    <x v="0"/>
    <x v="0"/>
    <m/>
  </r>
  <r>
    <s v=""/>
    <s v=" LPP_6.07.04.01"/>
    <s v="Labor Planning Package - 6.07.04.01"/>
    <s v="6.07.04.01"/>
    <x v="0"/>
    <d v="2027-10-25T00:00:00"/>
    <d v="1930-07-16T00:00:00"/>
    <s v="egolnar"/>
    <s v="tuozzolo"/>
    <n v="3223.47"/>
    <m/>
    <s v="C"/>
    <s v="Labor"/>
    <s v="TEC"/>
    <m/>
    <s v="BNL"/>
    <s v="Const"/>
    <s v="INST"/>
    <x v="5"/>
    <m/>
    <m/>
    <m/>
    <m/>
    <m/>
    <m/>
    <m/>
    <m/>
    <m/>
    <m/>
    <m/>
    <m/>
    <n v="1112.3599999999999"/>
    <n v="1178.6300000000001"/>
    <n v="932.49"/>
    <m/>
    <m/>
    <m/>
    <m/>
    <x v="0"/>
    <x v="0"/>
    <m/>
  </r>
  <r>
    <s v=""/>
    <s v=" LPP_6.07.04.01"/>
    <s v="Labor Planning Package - 6.07.04.01"/>
    <s v="6.07.04.01"/>
    <x v="0"/>
    <d v="2027-10-25T00:00:00"/>
    <d v="1930-07-16T00:00:00"/>
    <s v="egolnar"/>
    <s v="tuozzolo"/>
    <n v="137452.04999999999"/>
    <m/>
    <s v="C"/>
    <s v="Labor"/>
    <s v="TEC"/>
    <m/>
    <s v="BNL"/>
    <s v="Const"/>
    <s v="INST"/>
    <x v="5"/>
    <m/>
    <m/>
    <m/>
    <m/>
    <m/>
    <m/>
    <m/>
    <m/>
    <m/>
    <m/>
    <m/>
    <m/>
    <n v="47432.06"/>
    <n v="50257.8"/>
    <n v="39762.19"/>
    <m/>
    <m/>
    <m/>
    <m/>
    <x v="0"/>
    <x v="0"/>
    <m/>
  </r>
  <r>
    <s v=""/>
    <s v=" LPP_6.07.04.01"/>
    <s v="Labor Planning Package - 6.07.04.01"/>
    <s v="6.07.04.01"/>
    <x v="0"/>
    <d v="2027-10-25T00:00:00"/>
    <d v="1930-07-16T00:00:00"/>
    <s v="egolnar"/>
    <s v="tuozzolo"/>
    <n v="231831.85"/>
    <m/>
    <s v="C"/>
    <s v="Labor"/>
    <s v="TEC"/>
    <m/>
    <s v="BNL"/>
    <s v="Const"/>
    <s v="INST"/>
    <x v="5"/>
    <m/>
    <m/>
    <m/>
    <m/>
    <m/>
    <m/>
    <m/>
    <m/>
    <m/>
    <m/>
    <m/>
    <m/>
    <n v="80000.710000000006"/>
    <n v="84766.71"/>
    <n v="67064.42"/>
    <m/>
    <m/>
    <m/>
    <m/>
    <x v="0"/>
    <x v="0"/>
    <m/>
  </r>
  <r>
    <s v=""/>
    <s v=" LPP_6.07.04.01"/>
    <s v="Labor Planning Package - 6.07.04.01"/>
    <s v="6.07.04.01"/>
    <x v="0"/>
    <d v="2027-10-25T00:00:00"/>
    <d v="1930-07-16T00:00:00"/>
    <s v="egolnar"/>
    <s v="tuozzolo"/>
    <n v="62762.6"/>
    <m/>
    <s v="C"/>
    <s v="Labor"/>
    <s v="TEC"/>
    <m/>
    <s v="BNL"/>
    <s v="Const"/>
    <s v="INST"/>
    <x v="5"/>
    <m/>
    <m/>
    <m/>
    <m/>
    <m/>
    <m/>
    <m/>
    <m/>
    <m/>
    <m/>
    <m/>
    <m/>
    <n v="21658.16"/>
    <n v="22948.44"/>
    <n v="18156"/>
    <m/>
    <m/>
    <m/>
    <m/>
    <x v="0"/>
    <x v="0"/>
    <m/>
  </r>
  <r>
    <s v=""/>
    <s v=" LPP_6.07.04.01"/>
    <s v="Labor Planning Package - 6.07.04.01"/>
    <s v="6.07.04.01"/>
    <x v="0"/>
    <d v="2027-10-25T00:00:00"/>
    <d v="1930-07-16T00:00:00"/>
    <s v="egolnar"/>
    <s v="tuozzolo"/>
    <n v="171774.09"/>
    <m/>
    <s v="C"/>
    <s v="Labor"/>
    <s v="TEC"/>
    <m/>
    <s v="BNL"/>
    <s v="Const"/>
    <s v="INST"/>
    <x v="5"/>
    <m/>
    <m/>
    <m/>
    <m/>
    <m/>
    <m/>
    <m/>
    <m/>
    <m/>
    <m/>
    <m/>
    <m/>
    <n v="59275.94"/>
    <n v="62807.27"/>
    <n v="49690.89"/>
    <m/>
    <m/>
    <m/>
    <m/>
    <x v="0"/>
    <x v="0"/>
    <m/>
  </r>
  <r>
    <s v=""/>
    <s v=" LPP_6.07.04.01"/>
    <s v="Labor Planning Package - 6.07.04.01"/>
    <s v="6.07.04.01"/>
    <x v="0"/>
    <d v="2027-10-25T00:00:00"/>
    <d v="1930-07-16T00:00:00"/>
    <s v="egolnar"/>
    <s v="tuozzolo"/>
    <n v="159196.60999999999"/>
    <m/>
    <s v="C"/>
    <s v="Labor"/>
    <s v="TEC"/>
    <m/>
    <s v="BNL"/>
    <s v="Const"/>
    <s v="INST"/>
    <x v="5"/>
    <m/>
    <m/>
    <m/>
    <m/>
    <m/>
    <m/>
    <m/>
    <m/>
    <m/>
    <m/>
    <m/>
    <m/>
    <n v="54935.69"/>
    <n v="58208.45"/>
    <n v="46052.47"/>
    <m/>
    <m/>
    <m/>
    <m/>
    <x v="0"/>
    <x v="0"/>
    <m/>
  </r>
  <r>
    <s v=""/>
    <s v=" LPP_6.07.04.01"/>
    <s v="Labor Planning Package - 6.07.04.01"/>
    <s v="6.07.04.01"/>
    <x v="0"/>
    <d v="2027-10-25T00:00:00"/>
    <d v="1930-07-16T00:00:00"/>
    <s v="egolnar"/>
    <s v="tuozzolo"/>
    <n v="614908.82999999996"/>
    <m/>
    <s v="C"/>
    <s v="Labor"/>
    <s v="TEC"/>
    <m/>
    <s v="BNL"/>
    <s v="Const"/>
    <s v="INST"/>
    <x v="5"/>
    <m/>
    <m/>
    <m/>
    <m/>
    <m/>
    <m/>
    <m/>
    <m/>
    <m/>
    <m/>
    <m/>
    <m/>
    <n v="212193.21"/>
    <n v="224834.51"/>
    <n v="177881.11"/>
    <m/>
    <m/>
    <m/>
    <m/>
    <x v="0"/>
    <x v="0"/>
    <m/>
  </r>
  <r>
    <s v=""/>
    <s v=" LPP_6.07.04.01"/>
    <s v="Labor Planning Package - 6.07.04.01"/>
    <s v="6.07.04.01"/>
    <x v="0"/>
    <d v="2027-10-25T00:00:00"/>
    <d v="1930-07-16T00:00:00"/>
    <s v="egolnar"/>
    <s v="tuozzolo"/>
    <n v="152944.89000000001"/>
    <m/>
    <s v="C"/>
    <s v="Labor"/>
    <s v="TEC"/>
    <m/>
    <s v="BNL"/>
    <s v="Const"/>
    <s v="INST"/>
    <x v="5"/>
    <m/>
    <m/>
    <m/>
    <m/>
    <m/>
    <m/>
    <m/>
    <m/>
    <m/>
    <m/>
    <m/>
    <m/>
    <n v="52778.34"/>
    <n v="55922.58"/>
    <n v="44243.97"/>
    <m/>
    <m/>
    <m/>
    <m/>
    <x v="0"/>
    <x v="0"/>
    <m/>
  </r>
  <r>
    <s v=""/>
    <s v=" LPP_6.07.04.01"/>
    <s v="Labor Planning Package - 6.07.04.01"/>
    <s v="6.07.04.01"/>
    <x v="0"/>
    <d v="2027-10-25T00:00:00"/>
    <d v="1930-07-16T00:00:00"/>
    <s v="egolnar"/>
    <s v="tuozzolo"/>
    <n v="156015.87"/>
    <m/>
    <s v="C"/>
    <s v="Labor"/>
    <s v="TEC"/>
    <m/>
    <s v="BNL"/>
    <s v="Const"/>
    <s v="INST"/>
    <x v="5"/>
    <m/>
    <m/>
    <m/>
    <m/>
    <m/>
    <m/>
    <m/>
    <m/>
    <m/>
    <m/>
    <m/>
    <m/>
    <n v="53838.07"/>
    <n v="57045.45"/>
    <n v="45132.35"/>
    <m/>
    <m/>
    <m/>
    <m/>
    <x v="0"/>
    <x v="0"/>
    <m/>
  </r>
  <r>
    <s v=""/>
    <s v=" LPP_6.07.04.01"/>
    <s v="Labor Planning Package - 6.07.04.01"/>
    <s v="6.07.04.01"/>
    <x v="0"/>
    <d v="2027-10-25T00:00:00"/>
    <d v="1930-07-16T00:00:00"/>
    <s v="egolnar"/>
    <s v="tuozzolo"/>
    <n v="16746.87"/>
    <m/>
    <s v="C"/>
    <s v="Labor"/>
    <s v="TEC"/>
    <m/>
    <s v="BNL"/>
    <s v="Const"/>
    <s v="INST"/>
    <x v="5"/>
    <m/>
    <m/>
    <m/>
    <m/>
    <m/>
    <m/>
    <m/>
    <m/>
    <m/>
    <m/>
    <m/>
    <m/>
    <n v="5779.02"/>
    <n v="6123.31"/>
    <n v="4844.54"/>
    <m/>
    <m/>
    <m/>
    <m/>
    <x v="0"/>
    <x v="0"/>
    <m/>
  </r>
  <r>
    <s v=""/>
    <s v=" LPP_6.07.04.01"/>
    <s v="Labor Planning Package - 6.07.04.01"/>
    <s v="6.07.04.01"/>
    <x v="0"/>
    <d v="2027-10-25T00:00:00"/>
    <d v="1930-07-16T00:00:00"/>
    <s v="egolnar"/>
    <s v="tuozzolo"/>
    <n v="382561.23"/>
    <m/>
    <s v="C"/>
    <s v="Labor"/>
    <s v="TEC"/>
    <m/>
    <s v="BNL"/>
    <s v="Const"/>
    <s v="INST"/>
    <x v="5"/>
    <m/>
    <m/>
    <m/>
    <m/>
    <m/>
    <m/>
    <m/>
    <m/>
    <m/>
    <m/>
    <m/>
    <m/>
    <n v="132014.51999999999"/>
    <n v="139879.21"/>
    <n v="110667.49"/>
    <m/>
    <m/>
    <m/>
    <m/>
    <x v="0"/>
    <x v="0"/>
    <m/>
  </r>
  <r>
    <s v=""/>
    <s v=" LPP_6.07.04.01"/>
    <s v="Labor Planning Package - 6.07.04.01"/>
    <s v="6.07.04.01"/>
    <x v="0"/>
    <d v="2027-10-25T00:00:00"/>
    <d v="1930-07-16T00:00:00"/>
    <s v="egolnar"/>
    <s v="tuozzolo"/>
    <n v="20021.349999999999"/>
    <m/>
    <s v="C"/>
    <s v="Labor"/>
    <s v="TEC"/>
    <m/>
    <s v="BNL"/>
    <s v="Const"/>
    <s v="INST"/>
    <x v="5"/>
    <m/>
    <m/>
    <m/>
    <m/>
    <m/>
    <m/>
    <m/>
    <m/>
    <m/>
    <m/>
    <m/>
    <m/>
    <n v="6908.98"/>
    <n v="7320.58"/>
    <n v="5791.78"/>
    <m/>
    <m/>
    <m/>
    <m/>
    <x v="0"/>
    <x v="0"/>
    <m/>
  </r>
  <r>
    <s v=""/>
    <s v=" LPP_6.07.04.01"/>
    <s v="Labor Planning Package - 6.07.04.01"/>
    <s v="6.07.04.01"/>
    <x v="0"/>
    <d v="2027-10-25T00:00:00"/>
    <d v="1930-07-16T00:00:00"/>
    <s v="egolnar"/>
    <s v="tuozzolo"/>
    <n v="98934.19"/>
    <m/>
    <s v="C"/>
    <s v="Labor"/>
    <s v="TEC"/>
    <m/>
    <s v="BNL"/>
    <s v="Const"/>
    <s v="INST"/>
    <x v="5"/>
    <m/>
    <m/>
    <m/>
    <m/>
    <m/>
    <m/>
    <m/>
    <m/>
    <m/>
    <m/>
    <m/>
    <m/>
    <n v="34140.29"/>
    <n v="36174.18"/>
    <n v="28619.73"/>
    <m/>
    <m/>
    <m/>
    <m/>
    <x v="0"/>
    <x v="0"/>
    <m/>
  </r>
  <r>
    <s v=""/>
    <s v=" LPP_6.07.04.01"/>
    <s v="Labor Planning Package - 6.07.04.01"/>
    <s v="6.07.04.01"/>
    <x v="0"/>
    <d v="2027-10-25T00:00:00"/>
    <d v="1930-07-16T00:00:00"/>
    <s v="egolnar"/>
    <s v="tuozzolo"/>
    <n v="257.88"/>
    <m/>
    <s v="C"/>
    <s v="Labor"/>
    <s v="TEC"/>
    <m/>
    <s v="BNL"/>
    <s v="Const"/>
    <s v="INST"/>
    <x v="5"/>
    <m/>
    <m/>
    <m/>
    <m/>
    <m/>
    <m/>
    <m/>
    <m/>
    <m/>
    <m/>
    <m/>
    <m/>
    <n v="88.99"/>
    <n v="94.29"/>
    <n v="74.599999999999994"/>
    <m/>
    <m/>
    <m/>
    <m/>
    <x v="0"/>
    <x v="0"/>
    <m/>
  </r>
  <r>
    <s v=""/>
    <s v=" LPP_6.07.04.01"/>
    <s v="Labor Planning Package - 6.07.04.01"/>
    <s v="6.07.04.01"/>
    <x v="0"/>
    <d v="2027-10-25T00:00:00"/>
    <d v="1930-07-16T00:00:00"/>
    <s v="egolnar"/>
    <s v="tuozzolo"/>
    <n v="27869.43"/>
    <m/>
    <s v="C"/>
    <s v="Labor"/>
    <s v="TEC"/>
    <m/>
    <s v="BNL"/>
    <s v="Const"/>
    <s v="INST"/>
    <x v="5"/>
    <m/>
    <m/>
    <m/>
    <m/>
    <m/>
    <m/>
    <m/>
    <m/>
    <m/>
    <m/>
    <m/>
    <m/>
    <n v="9617.2000000000007"/>
    <n v="10190.14"/>
    <n v="8062.08"/>
    <m/>
    <m/>
    <m/>
    <m/>
    <x v="0"/>
    <x v="0"/>
    <m/>
  </r>
  <r>
    <s v=""/>
    <s v=" LPP_6.07.04.01"/>
    <s v="Labor Planning Package - 6.07.04.01"/>
    <s v="6.07.04.01"/>
    <x v="0"/>
    <d v="2027-10-25T00:00:00"/>
    <d v="1930-07-16T00:00:00"/>
    <s v="egolnar"/>
    <s v="tuozzolo"/>
    <n v="288564.89"/>
    <m/>
    <s v="C"/>
    <s v="Labor"/>
    <s v="TEC"/>
    <m/>
    <s v="BNL"/>
    <s v="Const"/>
    <s v="INST"/>
    <x v="5"/>
    <m/>
    <m/>
    <m/>
    <m/>
    <m/>
    <m/>
    <m/>
    <m/>
    <m/>
    <m/>
    <m/>
    <m/>
    <n v="99578.19"/>
    <n v="105510.51"/>
    <n v="83476.19"/>
    <m/>
    <m/>
    <m/>
    <m/>
    <x v="0"/>
    <x v="0"/>
    <m/>
  </r>
  <r>
    <s v=""/>
    <s v=" LPP_6.07.04.01"/>
    <s v="Labor Planning Package - 6.07.04.01"/>
    <s v="6.07.04.01"/>
    <x v="0"/>
    <d v="2027-10-25T00:00:00"/>
    <d v="1930-07-16T00:00:00"/>
    <s v="egolnar"/>
    <s v="tuozzolo"/>
    <n v="7038.8"/>
    <m/>
    <s v="C"/>
    <s v="Labor"/>
    <s v="TEC"/>
    <m/>
    <s v="BNL"/>
    <s v="Const"/>
    <s v="INST"/>
    <x v="5"/>
    <m/>
    <m/>
    <m/>
    <m/>
    <m/>
    <m/>
    <m/>
    <m/>
    <m/>
    <m/>
    <m/>
    <m/>
    <n v="2428.9499999999998"/>
    <n v="2573.66"/>
    <n v="2036.19"/>
    <m/>
    <m/>
    <m/>
    <m/>
    <x v="0"/>
    <x v="0"/>
    <m/>
  </r>
  <r>
    <s v=""/>
    <s v=" LPP_6.07.04.01"/>
    <s v="Labor Planning Package - 6.07.04.01"/>
    <s v="6.07.04.01"/>
    <x v="0"/>
    <d v="2027-10-25T00:00:00"/>
    <d v="1930-07-16T00:00:00"/>
    <s v="egolnar"/>
    <s v="tuozzolo"/>
    <n v="4811.99"/>
    <m/>
    <s v="C"/>
    <s v="Labor"/>
    <s v="TEC"/>
    <m/>
    <s v="BNL"/>
    <s v="Const"/>
    <s v="INST"/>
    <x v="5"/>
    <m/>
    <m/>
    <m/>
    <m/>
    <m/>
    <m/>
    <m/>
    <m/>
    <m/>
    <m/>
    <m/>
    <m/>
    <n v="1660.52"/>
    <n v="1759.45"/>
    <n v="1392.02"/>
    <m/>
    <m/>
    <m/>
    <m/>
    <x v="0"/>
    <x v="0"/>
    <m/>
  </r>
  <r>
    <s v=""/>
    <s v=" LPP_6.07.04.01"/>
    <s v="Labor Planning Package - 6.07.04.01"/>
    <s v="6.07.04.01"/>
    <x v="0"/>
    <d v="2027-10-25T00:00:00"/>
    <d v="1930-07-16T00:00:00"/>
    <s v="egolnar"/>
    <s v="tuozzolo"/>
    <n v="97348.75"/>
    <m/>
    <s v="C"/>
    <s v="Labor"/>
    <s v="TEC"/>
    <m/>
    <s v="BNL"/>
    <s v="Const"/>
    <s v="INST"/>
    <x v="5"/>
    <m/>
    <m/>
    <m/>
    <m/>
    <m/>
    <m/>
    <m/>
    <m/>
    <m/>
    <m/>
    <m/>
    <m/>
    <n v="33593.18"/>
    <n v="35594.480000000003"/>
    <n v="28161.09"/>
    <m/>
    <m/>
    <m/>
    <m/>
    <x v="0"/>
    <x v="0"/>
    <m/>
  </r>
  <r>
    <s v=""/>
    <s v=" LPP_6.07.04.01"/>
    <s v="Labor Planning Package - 6.07.04.01"/>
    <s v="6.07.04.01"/>
    <x v="0"/>
    <d v="2027-10-25T00:00:00"/>
    <d v="1930-07-16T00:00:00"/>
    <s v="egolnar"/>
    <s v="tuozzolo"/>
    <n v="7857.99"/>
    <m/>
    <s v="C"/>
    <s v="Labor"/>
    <s v="TEC"/>
    <m/>
    <s v="BNL"/>
    <s v="Const"/>
    <s v="INST"/>
    <x v="5"/>
    <m/>
    <m/>
    <m/>
    <m/>
    <m/>
    <m/>
    <m/>
    <m/>
    <m/>
    <m/>
    <m/>
    <m/>
    <n v="2711.64"/>
    <n v="2873.19"/>
    <n v="2273.16"/>
    <m/>
    <m/>
    <m/>
    <m/>
    <x v="0"/>
    <x v="0"/>
    <m/>
  </r>
  <r>
    <s v=""/>
    <s v=" LPP_6.07.04.01"/>
    <s v="Labor Planning Package - 6.07.04.01"/>
    <s v="6.07.04.01"/>
    <x v="0"/>
    <d v="2027-10-25T00:00:00"/>
    <d v="1930-07-16T00:00:00"/>
    <s v="egolnar"/>
    <s v="tuozzolo"/>
    <n v="23052.41"/>
    <m/>
    <s v="C"/>
    <s v="Labor"/>
    <s v="TEC"/>
    <m/>
    <s v="BNL"/>
    <s v="Const"/>
    <s v="INST"/>
    <x v="5"/>
    <m/>
    <m/>
    <m/>
    <m/>
    <m/>
    <m/>
    <m/>
    <m/>
    <m/>
    <m/>
    <m/>
    <m/>
    <n v="7954.94"/>
    <n v="8428.85"/>
    <n v="6668.62"/>
    <m/>
    <m/>
    <m/>
    <m/>
    <x v="0"/>
    <x v="0"/>
    <m/>
  </r>
  <r>
    <s v=""/>
    <s v=" LPP_6.07.04.01"/>
    <s v="Labor Planning Package - 6.07.04.01"/>
    <s v="6.07.04.01"/>
    <x v="0"/>
    <d v="2027-10-25T00:00:00"/>
    <d v="1930-07-16T00:00:00"/>
    <s v="egolnar"/>
    <s v="tuozzolo"/>
    <n v="30942.09"/>
    <m/>
    <s v="C"/>
    <s v="Labor"/>
    <s v="TEC"/>
    <m/>
    <s v="BNL"/>
    <s v="Const"/>
    <s v="INST"/>
    <x v="5"/>
    <m/>
    <m/>
    <m/>
    <m/>
    <m/>
    <m/>
    <m/>
    <m/>
    <m/>
    <m/>
    <m/>
    <m/>
    <n v="10677.52"/>
    <n v="11313.63"/>
    <n v="8950.94"/>
    <m/>
    <m/>
    <m/>
    <m/>
    <x v="0"/>
    <x v="0"/>
    <m/>
  </r>
  <r>
    <s v=""/>
    <s v=" LPP_6.07.04.01"/>
    <s v="Labor Planning Package - 6.07.04.01"/>
    <s v="6.07.04.01"/>
    <x v="0"/>
    <d v="2027-10-25T00:00:00"/>
    <d v="1930-07-16T00:00:00"/>
    <s v="egolnar"/>
    <s v="tuozzolo"/>
    <n v="208619.74"/>
    <m/>
    <s v="C"/>
    <s v="Labor"/>
    <s v="TEC"/>
    <m/>
    <s v="BNL"/>
    <s v="Const"/>
    <s v="INST"/>
    <x v="5"/>
    <m/>
    <m/>
    <m/>
    <m/>
    <m/>
    <m/>
    <m/>
    <m/>
    <m/>
    <m/>
    <m/>
    <m/>
    <n v="71990.66"/>
    <n v="76279.460000000006"/>
    <n v="60349.61"/>
    <m/>
    <m/>
    <m/>
    <m/>
    <x v="0"/>
    <x v="0"/>
    <m/>
  </r>
  <r>
    <s v=""/>
    <s v=" LPP_6.07.04.01"/>
    <s v="Labor Planning Package - 6.07.04.01"/>
    <s v="6.07.04.01"/>
    <x v="0"/>
    <d v="2027-10-25T00:00:00"/>
    <d v="1930-07-16T00:00:00"/>
    <s v="egolnar"/>
    <s v="tuozzolo"/>
    <n v="234159.81"/>
    <m/>
    <s v="C"/>
    <s v="Labor"/>
    <s v="TEC"/>
    <m/>
    <s v="BNL"/>
    <s v="Const"/>
    <s v="INST"/>
    <x v="5"/>
    <m/>
    <m/>
    <m/>
    <m/>
    <m/>
    <m/>
    <m/>
    <m/>
    <m/>
    <m/>
    <m/>
    <m/>
    <n v="80804.05"/>
    <n v="85617.9"/>
    <n v="67737.86"/>
    <m/>
    <m/>
    <m/>
    <m/>
    <x v="0"/>
    <x v="0"/>
    <m/>
  </r>
  <r>
    <s v=""/>
    <s v=" LPP_6.07.04.01"/>
    <s v="Labor Planning Package - 6.07.04.01"/>
    <s v="6.07.04.01"/>
    <x v="0"/>
    <d v="2027-10-25T00:00:00"/>
    <d v="1930-07-16T00:00:00"/>
    <s v="egolnar"/>
    <s v="tuozzolo"/>
    <n v="200.5"/>
    <m/>
    <s v="C"/>
    <s v="Labor"/>
    <s v="TEC"/>
    <m/>
    <s v="BNL"/>
    <s v="Const"/>
    <s v="INST"/>
    <x v="5"/>
    <m/>
    <m/>
    <m/>
    <m/>
    <m/>
    <m/>
    <m/>
    <m/>
    <m/>
    <m/>
    <m/>
    <m/>
    <n v="69.19"/>
    <n v="73.31"/>
    <n v="58"/>
    <m/>
    <m/>
    <m/>
    <m/>
    <x v="0"/>
    <x v="0"/>
    <m/>
  </r>
  <r>
    <s v=""/>
    <s v=" LPP_6.07.04.01"/>
    <s v="Labor Planning Package - 6.07.04.01"/>
    <s v="6.07.04.01"/>
    <x v="0"/>
    <d v="2027-10-25T00:00:00"/>
    <d v="1930-07-16T00:00:00"/>
    <s v="egolnar"/>
    <s v="tuozzolo"/>
    <n v="42936.6"/>
    <m/>
    <s v="C"/>
    <s v="Labor"/>
    <s v="TEC"/>
    <m/>
    <s v="BNL"/>
    <s v="Const"/>
    <s v="INST"/>
    <x v="5"/>
    <m/>
    <m/>
    <m/>
    <m/>
    <m/>
    <m/>
    <m/>
    <m/>
    <m/>
    <m/>
    <m/>
    <m/>
    <n v="14816.59"/>
    <n v="15699.29"/>
    <n v="12420.72"/>
    <m/>
    <m/>
    <m/>
    <m/>
    <x v="0"/>
    <x v="0"/>
    <m/>
  </r>
  <r>
    <s v=""/>
    <s v=" LPP_6.07.04.01"/>
    <s v="Labor Planning Package - 6.07.04.01"/>
    <s v="6.07.04.01"/>
    <x v="0"/>
    <d v="2027-10-25T00:00:00"/>
    <d v="1930-07-16T00:00:00"/>
    <s v="egolnar"/>
    <s v="tuozzolo"/>
    <n v="4301.49"/>
    <m/>
    <s v="C"/>
    <s v="Labor"/>
    <s v="TEC"/>
    <m/>
    <s v="BNL"/>
    <s v="Const"/>
    <s v="INST"/>
    <x v="5"/>
    <m/>
    <m/>
    <m/>
    <m/>
    <m/>
    <m/>
    <m/>
    <m/>
    <m/>
    <m/>
    <m/>
    <m/>
    <n v="1484.36"/>
    <n v="1572.79"/>
    <n v="1244.3399999999999"/>
    <m/>
    <m/>
    <m/>
    <m/>
    <x v="0"/>
    <x v="0"/>
    <m/>
  </r>
  <r>
    <s v=""/>
    <s v=" LPP_6.07.04.01"/>
    <s v="Labor Planning Package - 6.07.04.01"/>
    <s v="6.07.04.01"/>
    <x v="0"/>
    <d v="2027-10-25T00:00:00"/>
    <d v="1930-07-16T00:00:00"/>
    <s v="egolnar"/>
    <s v="tuozzolo"/>
    <n v="107002.14"/>
    <m/>
    <s v="C"/>
    <s v="Labor"/>
    <s v="TEC"/>
    <m/>
    <s v="BNL"/>
    <s v="Const"/>
    <s v="INST"/>
    <x v="5"/>
    <m/>
    <m/>
    <m/>
    <m/>
    <m/>
    <m/>
    <m/>
    <m/>
    <m/>
    <m/>
    <m/>
    <m/>
    <n v="36924.379999999997"/>
    <n v="39124.129999999997"/>
    <n v="30953.63"/>
    <m/>
    <m/>
    <m/>
    <m/>
    <x v="0"/>
    <x v="0"/>
    <m/>
  </r>
  <r>
    <s v=""/>
    <s v=" LPP_6.07.04.01"/>
    <s v="Labor Planning Package - 6.07.04.01"/>
    <s v="6.07.04.01"/>
    <x v="0"/>
    <d v="2027-10-25T00:00:00"/>
    <d v="1930-07-16T00:00:00"/>
    <s v="egolnar"/>
    <s v="tuozzolo"/>
    <n v="302.02"/>
    <m/>
    <s v="C"/>
    <s v="Labor"/>
    <s v="TEC"/>
    <m/>
    <s v="BNL"/>
    <s v="Const"/>
    <s v="INST"/>
    <x v="5"/>
    <m/>
    <m/>
    <m/>
    <m/>
    <m/>
    <m/>
    <m/>
    <m/>
    <m/>
    <m/>
    <m/>
    <m/>
    <n v="104.22"/>
    <n v="110.43"/>
    <n v="87.37"/>
    <m/>
    <m/>
    <m/>
    <m/>
    <x v="0"/>
    <x v="0"/>
    <m/>
  </r>
  <r>
    <s v=""/>
    <s v=" LPP_6.07.04.01"/>
    <s v="Labor Planning Package - 6.07.04.01"/>
    <s v="6.07.04.01"/>
    <x v="0"/>
    <d v="2027-10-25T00:00:00"/>
    <d v="1930-07-16T00:00:00"/>
    <s v="egolnar"/>
    <s v="tuozzolo"/>
    <n v="15116.65"/>
    <m/>
    <s v="C"/>
    <s v="Labor"/>
    <s v="TEC"/>
    <m/>
    <s v="BNL"/>
    <s v="Const"/>
    <s v="INST"/>
    <x v="5"/>
    <m/>
    <m/>
    <m/>
    <m/>
    <m/>
    <m/>
    <m/>
    <m/>
    <m/>
    <m/>
    <m/>
    <m/>
    <n v="5216.46"/>
    <n v="5527.23"/>
    <n v="4372.95"/>
    <m/>
    <m/>
    <m/>
    <m/>
    <x v="0"/>
    <x v="0"/>
    <m/>
  </r>
  <r>
    <s v=""/>
    <s v=" LPP_6.07.04.01"/>
    <s v="Labor Planning Package - 6.07.04.01"/>
    <s v="6.07.04.01"/>
    <x v="0"/>
    <d v="2027-10-25T00:00:00"/>
    <d v="1930-07-16T00:00:00"/>
    <s v="egolnar"/>
    <s v="tuozzolo"/>
    <n v="148987.85999999999"/>
    <m/>
    <s v="C"/>
    <s v="Labor"/>
    <s v="TEC"/>
    <m/>
    <s v="BNL"/>
    <s v="Const"/>
    <s v="INST"/>
    <x v="5"/>
    <m/>
    <m/>
    <m/>
    <m/>
    <m/>
    <m/>
    <m/>
    <m/>
    <m/>
    <m/>
    <m/>
    <m/>
    <n v="51412.84"/>
    <n v="54475.74"/>
    <n v="43099.28"/>
    <m/>
    <m/>
    <m/>
    <m/>
    <x v="0"/>
    <x v="0"/>
    <m/>
  </r>
  <r>
    <s v=""/>
    <s v=" LPP_6.07.04.01"/>
    <s v="Labor Planning Package - 6.07.04.01"/>
    <s v="6.07.04.01"/>
    <x v="0"/>
    <d v="2027-10-25T00:00:00"/>
    <d v="1930-07-16T00:00:00"/>
    <s v="egolnar"/>
    <s v="tuozzolo"/>
    <n v="7038.8"/>
    <m/>
    <s v="C"/>
    <s v="Labor"/>
    <s v="TEC"/>
    <m/>
    <s v="BNL"/>
    <s v="Const"/>
    <s v="INST"/>
    <x v="5"/>
    <m/>
    <m/>
    <m/>
    <m/>
    <m/>
    <m/>
    <m/>
    <m/>
    <m/>
    <m/>
    <m/>
    <m/>
    <n v="2428.9499999999998"/>
    <n v="2573.66"/>
    <n v="2036.19"/>
    <m/>
    <m/>
    <m/>
    <m/>
    <x v="0"/>
    <x v="0"/>
    <m/>
  </r>
  <r>
    <s v=""/>
    <s v=" LPP_6.07.04.01"/>
    <s v="Labor Planning Package - 6.07.04.01"/>
    <s v="6.07.04.01"/>
    <x v="0"/>
    <d v="2027-10-25T00:00:00"/>
    <d v="1930-07-16T00:00:00"/>
    <s v="egolnar"/>
    <s v="tuozzolo"/>
    <n v="15859.46"/>
    <m/>
    <s v="C"/>
    <s v="Labor"/>
    <s v="TEC"/>
    <m/>
    <s v="BNL"/>
    <s v="Const"/>
    <s v="INST"/>
    <x v="5"/>
    <m/>
    <m/>
    <m/>
    <m/>
    <m/>
    <m/>
    <m/>
    <m/>
    <m/>
    <m/>
    <m/>
    <m/>
    <n v="5472.8"/>
    <n v="5798.83"/>
    <n v="4587.83"/>
    <m/>
    <m/>
    <m/>
    <m/>
    <x v="0"/>
    <x v="0"/>
    <m/>
  </r>
  <r>
    <s v=""/>
    <s v=" LPP_6.07.04.01"/>
    <s v="Labor Planning Package - 6.07.04.01"/>
    <s v="6.07.04.01"/>
    <x v="0"/>
    <d v="2027-10-25T00:00:00"/>
    <d v="1930-07-16T00:00:00"/>
    <s v="egolnar"/>
    <s v="tuozzolo"/>
    <n v="6215.48"/>
    <m/>
    <s v="C"/>
    <s v="Labor"/>
    <s v="TEC"/>
    <m/>
    <s v="BNL"/>
    <s v="Const"/>
    <s v="INST"/>
    <x v="5"/>
    <m/>
    <m/>
    <m/>
    <m/>
    <m/>
    <m/>
    <m/>
    <m/>
    <m/>
    <m/>
    <m/>
    <m/>
    <n v="2144.84"/>
    <n v="2272.62"/>
    <n v="1798.02"/>
    <m/>
    <m/>
    <m/>
    <m/>
    <x v="0"/>
    <x v="0"/>
    <m/>
  </r>
  <r>
    <s v=""/>
    <s v=" LPP_6.07.04.01"/>
    <s v="Labor Planning Package - 6.07.04.01"/>
    <s v="6.07.04.01"/>
    <x v="0"/>
    <d v="2027-10-25T00:00:00"/>
    <d v="1930-07-16T00:00:00"/>
    <s v="egolnar"/>
    <s v="tuozzolo"/>
    <n v="1669369.81"/>
    <m/>
    <s v="C"/>
    <s v="Labor"/>
    <s v="TEC"/>
    <m/>
    <s v="BNL"/>
    <s v="Const"/>
    <s v="INST"/>
    <x v="5"/>
    <m/>
    <m/>
    <m/>
    <m/>
    <m/>
    <m/>
    <m/>
    <m/>
    <m/>
    <m/>
    <m/>
    <m/>
    <n v="576067.41"/>
    <n v="610386.31999999995"/>
    <n v="482916.08"/>
    <m/>
    <m/>
    <m/>
    <m/>
    <x v="0"/>
    <x v="0"/>
    <m/>
  </r>
  <r>
    <s v=""/>
    <s v=" LPP_6.07.04.01"/>
    <s v="Labor Planning Package - 6.07.04.01"/>
    <s v="6.07.04.01"/>
    <x v="0"/>
    <d v="2027-10-25T00:00:00"/>
    <d v="1930-07-16T00:00:00"/>
    <s v="egolnar"/>
    <s v="tuozzolo"/>
    <n v="2150.7399999999998"/>
    <m/>
    <s v="C"/>
    <s v="Labor"/>
    <s v="TEC"/>
    <m/>
    <s v="BNL"/>
    <s v="Const"/>
    <s v="INST"/>
    <x v="5"/>
    <m/>
    <m/>
    <m/>
    <m/>
    <m/>
    <m/>
    <m/>
    <m/>
    <m/>
    <m/>
    <m/>
    <m/>
    <n v="742.18"/>
    <n v="786.4"/>
    <n v="622.16999999999996"/>
    <m/>
    <m/>
    <m/>
    <m/>
    <x v="0"/>
    <x v="0"/>
    <m/>
  </r>
  <r>
    <s v=""/>
    <s v=" LPP_6.07.04.01"/>
    <s v="Labor Planning Package - 6.07.04.01"/>
    <s v="6.07.04.01"/>
    <x v="0"/>
    <d v="2027-10-25T00:00:00"/>
    <d v="1930-07-16T00:00:00"/>
    <s v="egolnar"/>
    <s v="tuozzolo"/>
    <n v="132677.96"/>
    <m/>
    <s v="C"/>
    <s v="Labor"/>
    <s v="TEC"/>
    <m/>
    <s v="BNL"/>
    <s v="Const"/>
    <s v="INST"/>
    <x v="5"/>
    <m/>
    <m/>
    <m/>
    <m/>
    <m/>
    <m/>
    <m/>
    <m/>
    <m/>
    <m/>
    <m/>
    <m/>
    <n v="45784.61"/>
    <n v="48512.2"/>
    <n v="38381.14"/>
    <m/>
    <m/>
    <m/>
    <m/>
    <x v="0"/>
    <x v="0"/>
    <m/>
  </r>
  <r>
    <s v=""/>
    <s v=" LPP_6.07.04.01"/>
    <s v="Labor Planning Package - 6.07.04.01"/>
    <s v="6.07.04.01"/>
    <x v="0"/>
    <d v="2027-10-25T00:00:00"/>
    <d v="1930-07-16T00:00:00"/>
    <s v="egolnar"/>
    <s v="tuozzolo"/>
    <n v="32492.560000000001"/>
    <m/>
    <s v="C"/>
    <s v="Labor"/>
    <s v="TEC"/>
    <m/>
    <s v="BNL"/>
    <s v="Const"/>
    <s v="INST"/>
    <x v="5"/>
    <m/>
    <m/>
    <m/>
    <m/>
    <m/>
    <m/>
    <m/>
    <m/>
    <m/>
    <m/>
    <m/>
    <m/>
    <n v="11212.56"/>
    <n v="11880.54"/>
    <n v="9399.4599999999991"/>
    <m/>
    <m/>
    <m/>
    <m/>
    <x v="0"/>
    <x v="0"/>
    <m/>
  </r>
  <r>
    <s v=""/>
    <s v=" LPP_6.07.04.01"/>
    <s v="Labor Planning Package - 6.07.04.01"/>
    <s v="6.07.04.01"/>
    <x v="0"/>
    <d v="2027-10-25T00:00:00"/>
    <d v="1930-07-16T00:00:00"/>
    <s v="egolnar"/>
    <s v="tuozzolo"/>
    <n v="16688.8"/>
    <m/>
    <s v="C"/>
    <s v="Labor"/>
    <s v="TEC"/>
    <m/>
    <s v="BNL"/>
    <s v="Const"/>
    <s v="INST"/>
    <x v="5"/>
    <m/>
    <m/>
    <m/>
    <m/>
    <m/>
    <m/>
    <m/>
    <m/>
    <m/>
    <m/>
    <m/>
    <m/>
    <n v="5758.98"/>
    <n v="6102.07"/>
    <n v="4827.74"/>
    <m/>
    <m/>
    <m/>
    <m/>
    <x v="0"/>
    <x v="0"/>
    <m/>
  </r>
  <r>
    <s v=""/>
    <s v=" LPP_6.07.04.01"/>
    <s v="Labor Planning Package - 6.07.04.01"/>
    <s v="6.07.04.01"/>
    <x v="0"/>
    <d v="2027-10-25T00:00:00"/>
    <d v="1930-07-16T00:00:00"/>
    <s v="egolnar"/>
    <s v="tuozzolo"/>
    <n v="39104.42"/>
    <m/>
    <s v="C"/>
    <s v="Labor"/>
    <s v="TEC"/>
    <m/>
    <s v="BNL"/>
    <s v="Const"/>
    <s v="INST"/>
    <x v="5"/>
    <m/>
    <m/>
    <m/>
    <m/>
    <m/>
    <m/>
    <m/>
    <m/>
    <m/>
    <m/>
    <m/>
    <m/>
    <n v="13494.18"/>
    <n v="14298.09"/>
    <n v="11312.15"/>
    <m/>
    <m/>
    <m/>
    <m/>
    <x v="0"/>
    <x v="0"/>
    <m/>
  </r>
  <r>
    <s v=""/>
    <s v=" LPP_6.07.04.01"/>
    <s v="Labor Planning Package - 6.07.04.01"/>
    <s v="6.07.04.01"/>
    <x v="0"/>
    <d v="2027-10-25T00:00:00"/>
    <d v="1930-07-16T00:00:00"/>
    <s v="egolnar"/>
    <s v="tuozzolo"/>
    <n v="12120.24"/>
    <m/>
    <s v="C"/>
    <s v="Labor"/>
    <s v="TEC"/>
    <m/>
    <s v="BNL"/>
    <s v="Const"/>
    <s v="INST"/>
    <x v="5"/>
    <m/>
    <m/>
    <m/>
    <m/>
    <m/>
    <m/>
    <m/>
    <m/>
    <m/>
    <m/>
    <m/>
    <m/>
    <n v="4182.46"/>
    <n v="4431.63"/>
    <n v="3506.15"/>
    <m/>
    <m/>
    <m/>
    <m/>
    <x v="0"/>
    <x v="0"/>
    <m/>
  </r>
  <r>
    <s v=""/>
    <s v=" LPP_6.07.04.01"/>
    <s v="Labor Planning Package - 6.07.04.01"/>
    <s v="6.07.04.01"/>
    <x v="0"/>
    <d v="2027-10-25T00:00:00"/>
    <d v="1930-07-16T00:00:00"/>
    <s v="egolnar"/>
    <s v="tuozzolo"/>
    <n v="515.75"/>
    <m/>
    <s v="C"/>
    <s v="Labor"/>
    <s v="TEC"/>
    <m/>
    <s v="BNL"/>
    <s v="Const"/>
    <s v="INST"/>
    <x v="5"/>
    <m/>
    <m/>
    <m/>
    <m/>
    <m/>
    <m/>
    <m/>
    <m/>
    <m/>
    <m/>
    <m/>
    <m/>
    <n v="177.98"/>
    <n v="188.58"/>
    <n v="149.19999999999999"/>
    <m/>
    <m/>
    <m/>
    <m/>
    <x v="0"/>
    <x v="0"/>
    <m/>
  </r>
  <r>
    <s v=""/>
    <s v=" LPP_6.07.04.01"/>
    <s v="Labor Planning Package - 6.07.04.01"/>
    <s v="6.07.04.01"/>
    <x v="0"/>
    <d v="2027-10-25T00:00:00"/>
    <d v="1930-07-16T00:00:00"/>
    <s v="egolnar"/>
    <s v="tuozzolo"/>
    <n v="75042.34"/>
    <m/>
    <s v="C"/>
    <s v="Labor"/>
    <s v="TEC"/>
    <m/>
    <s v="BNL"/>
    <s v="Const"/>
    <s v="INST"/>
    <x v="5"/>
    <m/>
    <m/>
    <m/>
    <m/>
    <m/>
    <m/>
    <m/>
    <m/>
    <m/>
    <m/>
    <m/>
    <m/>
    <n v="25895.67"/>
    <n v="27438.39"/>
    <n v="21708.29"/>
    <m/>
    <m/>
    <m/>
    <m/>
    <x v="0"/>
    <x v="0"/>
    <m/>
  </r>
  <r>
    <s v=""/>
    <s v=" LPP_6.07.04.01"/>
    <s v="Labor Planning Package - 6.07.04.01"/>
    <s v="6.07.04.01"/>
    <x v="0"/>
    <d v="2027-10-25T00:00:00"/>
    <d v="1930-07-16T00:00:00"/>
    <s v="egolnar"/>
    <s v="tuozzolo"/>
    <n v="129712.37"/>
    <m/>
    <s v="C"/>
    <s v="Labor"/>
    <s v="TEC"/>
    <m/>
    <s v="BNL"/>
    <s v="Const"/>
    <s v="INST"/>
    <x v="5"/>
    <m/>
    <m/>
    <m/>
    <m/>
    <m/>
    <m/>
    <m/>
    <m/>
    <m/>
    <m/>
    <m/>
    <m/>
    <n v="44761.24"/>
    <n v="47427.87"/>
    <n v="37523.25"/>
    <m/>
    <m/>
    <m/>
    <m/>
    <x v="0"/>
    <x v="0"/>
    <m/>
  </r>
  <r>
    <s v=""/>
    <s v=" LPP_6.07.04.01"/>
    <s v="Labor Planning Package - 6.07.04.01"/>
    <s v="6.07.04.01"/>
    <x v="0"/>
    <d v="2027-10-25T00:00:00"/>
    <d v="1930-07-16T00:00:00"/>
    <s v="egolnar"/>
    <s v="tuozzolo"/>
    <n v="12904.46"/>
    <m/>
    <s v="C"/>
    <s v="Labor"/>
    <s v="TEC"/>
    <m/>
    <s v="BNL"/>
    <s v="Const"/>
    <s v="INST"/>
    <x v="5"/>
    <m/>
    <m/>
    <m/>
    <m/>
    <m/>
    <m/>
    <m/>
    <m/>
    <m/>
    <m/>
    <m/>
    <m/>
    <n v="4453.08"/>
    <n v="4718.37"/>
    <n v="3733.01"/>
    <m/>
    <m/>
    <m/>
    <m/>
    <x v="0"/>
    <x v="0"/>
    <m/>
  </r>
  <r>
    <s v=""/>
    <s v=" LPP_6.07.04.01"/>
    <s v="Labor Planning Package - 6.07.04.01"/>
    <s v="6.07.04.01"/>
    <x v="0"/>
    <d v="2027-10-25T00:00:00"/>
    <d v="1930-07-16T00:00:00"/>
    <s v="egolnar"/>
    <s v="tuozzolo"/>
    <n v="47902.92"/>
    <m/>
    <s v="C"/>
    <s v="Labor"/>
    <s v="TEC"/>
    <m/>
    <s v="BNL"/>
    <s v="Const"/>
    <s v="INST"/>
    <x v="5"/>
    <m/>
    <m/>
    <m/>
    <m/>
    <m/>
    <m/>
    <m/>
    <m/>
    <m/>
    <m/>
    <m/>
    <m/>
    <n v="16530.38"/>
    <n v="17515.16"/>
    <n v="13857.38"/>
    <m/>
    <m/>
    <m/>
    <m/>
    <x v="0"/>
    <x v="0"/>
    <m/>
  </r>
  <r>
    <s v=""/>
    <s v=" LPP_6.07.04.01"/>
    <s v="Labor Planning Package - 6.07.04.01"/>
    <s v="6.07.04.01"/>
    <x v="0"/>
    <d v="2027-10-25T00:00:00"/>
    <d v="1930-07-16T00:00:00"/>
    <s v="egolnar"/>
    <s v="tuozzolo"/>
    <n v="203343.01"/>
    <m/>
    <s v="C"/>
    <s v="Labor"/>
    <s v="TEC"/>
    <m/>
    <s v="BNL"/>
    <s v="Const"/>
    <s v="INST"/>
    <x v="5"/>
    <m/>
    <m/>
    <m/>
    <m/>
    <m/>
    <m/>
    <m/>
    <m/>
    <m/>
    <m/>
    <m/>
    <m/>
    <n v="70169.759999999995"/>
    <n v="74350.080000000002"/>
    <n v="58823.16"/>
    <m/>
    <m/>
    <m/>
    <m/>
    <x v="0"/>
    <x v="0"/>
    <m/>
  </r>
  <r>
    <s v=""/>
    <s v=" LPP_6.07.04.01"/>
    <s v="Labor Planning Package - 6.07.04.01"/>
    <s v="6.07.04.01"/>
    <x v="0"/>
    <d v="2027-10-25T00:00:00"/>
    <d v="1930-07-16T00:00:00"/>
    <s v="egolnar"/>
    <s v="tuozzolo"/>
    <n v="49203.199999999997"/>
    <m/>
    <s v="C"/>
    <s v="Labor"/>
    <s v="TEC"/>
    <m/>
    <s v="BNL"/>
    <s v="Const"/>
    <s v="INST"/>
    <x v="5"/>
    <m/>
    <m/>
    <m/>
    <m/>
    <m/>
    <m/>
    <m/>
    <m/>
    <m/>
    <m/>
    <m/>
    <m/>
    <n v="16979.080000000002"/>
    <n v="17990.599999999999"/>
    <n v="14233.53"/>
    <m/>
    <m/>
    <m/>
    <m/>
    <x v="0"/>
    <x v="0"/>
    <m/>
  </r>
  <r>
    <s v=""/>
    <s v=" LPP_6.07.04.01"/>
    <s v="Labor Planning Package - 6.07.04.01"/>
    <s v="6.07.04.01"/>
    <x v="0"/>
    <d v="2027-10-25T00:00:00"/>
    <d v="1930-07-16T00:00:00"/>
    <s v="egolnar"/>
    <s v="tuozzolo"/>
    <n v="77954.47"/>
    <m/>
    <s v="C"/>
    <s v="Labor"/>
    <s v="TEC"/>
    <m/>
    <s v="BNL"/>
    <s v="Const"/>
    <s v="INST"/>
    <x v="5"/>
    <m/>
    <m/>
    <m/>
    <m/>
    <m/>
    <m/>
    <m/>
    <m/>
    <m/>
    <m/>
    <m/>
    <m/>
    <n v="26900.59"/>
    <n v="28503.18"/>
    <n v="22550.71"/>
    <m/>
    <m/>
    <m/>
    <m/>
    <x v="0"/>
    <x v="0"/>
    <m/>
  </r>
  <r>
    <s v=""/>
    <s v=" LPP_6.07.04.01"/>
    <s v="Labor Planning Package - 6.07.04.01"/>
    <s v="6.07.04.01"/>
    <x v="0"/>
    <d v="2027-10-25T00:00:00"/>
    <d v="1930-07-16T00:00:00"/>
    <s v="egolnar"/>
    <s v="tuozzolo"/>
    <n v="902.57"/>
    <m/>
    <s v="C"/>
    <s v="Labor"/>
    <s v="TEC"/>
    <m/>
    <s v="BNL"/>
    <s v="Const"/>
    <s v="INST"/>
    <x v="5"/>
    <m/>
    <m/>
    <m/>
    <m/>
    <m/>
    <m/>
    <m/>
    <m/>
    <m/>
    <m/>
    <m/>
    <m/>
    <n v="311.45999999999998"/>
    <n v="330.02"/>
    <n v="261.08999999999997"/>
    <m/>
    <m/>
    <m/>
    <m/>
    <x v="0"/>
    <x v="0"/>
    <m/>
  </r>
  <r>
    <s v=""/>
    <s v=" LPP_6.07.04.01"/>
    <s v="Labor Planning Package - 6.07.04.01"/>
    <s v="6.07.04.01"/>
    <x v="0"/>
    <d v="2027-10-25T00:00:00"/>
    <d v="1930-07-16T00:00:00"/>
    <s v="egolnar"/>
    <s v="tuozzolo"/>
    <n v="8019.98"/>
    <m/>
    <s v="C"/>
    <s v="Labor"/>
    <s v="TEC"/>
    <m/>
    <s v="BNL"/>
    <s v="Const"/>
    <s v="INST"/>
    <x v="5"/>
    <m/>
    <m/>
    <m/>
    <m/>
    <m/>
    <m/>
    <m/>
    <m/>
    <m/>
    <m/>
    <m/>
    <m/>
    <n v="2767.54"/>
    <n v="2932.42"/>
    <n v="2320.02"/>
    <m/>
    <m/>
    <m/>
    <m/>
    <x v="0"/>
    <x v="0"/>
    <m/>
  </r>
  <r>
    <s v=""/>
    <s v=" LPP_6.07.04.01"/>
    <s v="Labor Planning Package - 6.07.04.01"/>
    <s v="6.07.04.01"/>
    <x v="0"/>
    <d v="2027-10-25T00:00:00"/>
    <d v="1930-07-16T00:00:00"/>
    <s v="egolnar"/>
    <s v="tuozzolo"/>
    <n v="26297.5"/>
    <m/>
    <s v="C"/>
    <s v="Labor"/>
    <s v="TEC"/>
    <m/>
    <s v="BNL"/>
    <s v="Const"/>
    <s v="INST"/>
    <x v="5"/>
    <m/>
    <m/>
    <m/>
    <m/>
    <m/>
    <m/>
    <m/>
    <m/>
    <m/>
    <m/>
    <m/>
    <m/>
    <n v="9074.76"/>
    <n v="9615.3799999999992"/>
    <n v="7607.35"/>
    <m/>
    <m/>
    <m/>
    <m/>
    <x v="0"/>
    <x v="0"/>
    <m/>
  </r>
  <r>
    <s v=""/>
    <s v=" LPP_6.07.04.01"/>
    <s v="Labor Planning Package - 6.07.04.01"/>
    <s v="6.07.04.01"/>
    <x v="0"/>
    <d v="2027-10-25T00:00:00"/>
    <d v="1930-07-16T00:00:00"/>
    <s v="egolnar"/>
    <s v="tuozzolo"/>
    <n v="384437.06"/>
    <m/>
    <s v="C"/>
    <s v="Labor"/>
    <s v="TEC"/>
    <m/>
    <s v="BNL"/>
    <s v="Const"/>
    <s v="INST"/>
    <x v="5"/>
    <m/>
    <m/>
    <m/>
    <m/>
    <m/>
    <m/>
    <m/>
    <m/>
    <m/>
    <m/>
    <m/>
    <m/>
    <n v="132661.82999999999"/>
    <n v="140565.09"/>
    <n v="111210.14"/>
    <m/>
    <m/>
    <m/>
    <m/>
    <x v="0"/>
    <x v="0"/>
    <m/>
  </r>
  <r>
    <s v=""/>
    <s v=" LPP_6.07.04.01"/>
    <s v="Labor Planning Package - 6.07.04.01"/>
    <s v="6.07.04.01"/>
    <x v="0"/>
    <d v="2027-10-25T00:00:00"/>
    <d v="1930-07-16T00:00:00"/>
    <s v="egolnar"/>
    <s v="tuozzolo"/>
    <n v="26972.84"/>
    <m/>
    <s v="C"/>
    <s v="Labor"/>
    <s v="TEC"/>
    <m/>
    <s v="BNL"/>
    <s v="Const"/>
    <s v="INST"/>
    <x v="5"/>
    <m/>
    <m/>
    <m/>
    <m/>
    <m/>
    <m/>
    <m/>
    <m/>
    <m/>
    <m/>
    <m/>
    <m/>
    <n v="9307.81"/>
    <n v="9862.31"/>
    <n v="7802.72"/>
    <m/>
    <m/>
    <m/>
    <m/>
    <x v="0"/>
    <x v="0"/>
    <m/>
  </r>
  <r>
    <s v=""/>
    <s v=" LPP_6.07.04.01"/>
    <s v="Labor Planning Package - 6.07.04.01"/>
    <s v="6.07.04.01"/>
    <x v="0"/>
    <d v="2027-10-25T00:00:00"/>
    <d v="1930-07-16T00:00:00"/>
    <s v="egolnar"/>
    <s v="tuozzolo"/>
    <n v="824950.03"/>
    <m/>
    <s v="C"/>
    <s v="Labor"/>
    <s v="TEC"/>
    <m/>
    <s v="BNL"/>
    <s v="Const"/>
    <s v="INST"/>
    <x v="5"/>
    <m/>
    <m/>
    <m/>
    <m/>
    <m/>
    <m/>
    <m/>
    <m/>
    <m/>
    <m/>
    <m/>
    <m/>
    <n v="284674.39"/>
    <n v="301633.71000000002"/>
    <n v="238641.93"/>
    <m/>
    <m/>
    <m/>
    <m/>
    <x v="0"/>
    <x v="0"/>
    <m/>
  </r>
  <r>
    <s v=""/>
    <s v=" LPP_6.07.04.01"/>
    <s v="Labor Planning Package - 6.07.04.01"/>
    <s v="6.07.04.01"/>
    <x v="0"/>
    <d v="2027-10-25T00:00:00"/>
    <d v="1930-07-16T00:00:00"/>
    <s v="egolnar"/>
    <s v="tuozzolo"/>
    <n v="344653.24"/>
    <m/>
    <s v="C"/>
    <s v="Labor"/>
    <s v="TEC"/>
    <m/>
    <s v="BNL"/>
    <s v="Const"/>
    <s v="INST"/>
    <x v="5"/>
    <m/>
    <m/>
    <m/>
    <m/>
    <m/>
    <m/>
    <m/>
    <m/>
    <m/>
    <m/>
    <m/>
    <m/>
    <n v="118933.2"/>
    <n v="126018.59"/>
    <n v="99701.45"/>
    <m/>
    <m/>
    <m/>
    <m/>
    <x v="0"/>
    <x v="0"/>
    <m/>
  </r>
  <r>
    <s v=""/>
    <s v=" LPP_6.07.04.01"/>
    <s v="Labor Planning Package - 6.07.04.01"/>
    <s v="6.07.04.01"/>
    <x v="0"/>
    <d v="2027-10-25T00:00:00"/>
    <d v="1930-07-16T00:00:00"/>
    <s v="egolnar"/>
    <s v="tuozzolo"/>
    <n v="6965.51"/>
    <m/>
    <s v="C"/>
    <s v="Labor"/>
    <s v="TEC"/>
    <m/>
    <s v="BNL"/>
    <s v="Const"/>
    <s v="INST"/>
    <x v="5"/>
    <m/>
    <m/>
    <m/>
    <m/>
    <m/>
    <m/>
    <m/>
    <m/>
    <m/>
    <m/>
    <m/>
    <m/>
    <n v="2403.66"/>
    <n v="2546.86"/>
    <n v="2014.99"/>
    <m/>
    <m/>
    <m/>
    <m/>
    <x v="0"/>
    <x v="0"/>
    <m/>
  </r>
  <r>
    <s v=""/>
    <s v=" LPP_6.07.04.01"/>
    <s v="Labor Planning Package - 6.07.04.01"/>
    <s v="6.07.04.01"/>
    <x v="0"/>
    <d v="2027-10-25T00:00:00"/>
    <d v="1930-07-16T00:00:00"/>
    <s v="egolnar"/>
    <s v="tuozzolo"/>
    <n v="37312.519999999997"/>
    <m/>
    <s v="C"/>
    <s v="Labor"/>
    <s v="TEC"/>
    <m/>
    <s v="BNL"/>
    <s v="Const"/>
    <s v="INST"/>
    <x v="5"/>
    <m/>
    <m/>
    <m/>
    <m/>
    <m/>
    <m/>
    <m/>
    <m/>
    <m/>
    <m/>
    <m/>
    <m/>
    <n v="12875.83"/>
    <n v="13642.9"/>
    <n v="10793.78"/>
    <m/>
    <m/>
    <m/>
    <m/>
    <x v="0"/>
    <x v="0"/>
    <m/>
  </r>
  <r>
    <s v=""/>
    <s v=" LPP_6.07.04.01"/>
    <s v="Labor Planning Package - 6.07.04.01"/>
    <s v="6.07.04.01"/>
    <x v="0"/>
    <d v="2027-10-25T00:00:00"/>
    <d v="1930-07-16T00:00:00"/>
    <s v="egolnar"/>
    <s v="tuozzolo"/>
    <n v="8602.9699999999993"/>
    <m/>
    <s v="C"/>
    <s v="Labor"/>
    <s v="TEC"/>
    <m/>
    <s v="BNL"/>
    <s v="Const"/>
    <s v="INST"/>
    <x v="5"/>
    <m/>
    <m/>
    <m/>
    <m/>
    <m/>
    <m/>
    <m/>
    <m/>
    <m/>
    <m/>
    <m/>
    <m/>
    <n v="2968.72"/>
    <n v="3145.58"/>
    <n v="2488.67"/>
    <m/>
    <m/>
    <m/>
    <m/>
    <x v="0"/>
    <x v="0"/>
    <m/>
  </r>
  <r>
    <s v=""/>
    <s v=" LPP_6.07.04.01"/>
    <s v="Labor Planning Package - 6.07.04.01"/>
    <s v="6.07.04.01"/>
    <x v="0"/>
    <d v="2027-10-25T00:00:00"/>
    <d v="1930-07-16T00:00:00"/>
    <s v="egolnar"/>
    <s v="tuozzolo"/>
    <n v="12449"/>
    <m/>
    <s v="C"/>
    <s v="Labor"/>
    <s v="TEC"/>
    <m/>
    <s v="BNL"/>
    <s v="Const"/>
    <s v="INST"/>
    <x v="5"/>
    <m/>
    <m/>
    <m/>
    <m/>
    <m/>
    <m/>
    <m/>
    <m/>
    <m/>
    <m/>
    <m/>
    <m/>
    <n v="4295.91"/>
    <n v="4551.84"/>
    <n v="3601.25"/>
    <m/>
    <m/>
    <m/>
    <m/>
    <x v="0"/>
    <x v="0"/>
    <m/>
  </r>
  <r>
    <s v=""/>
    <s v=" LPP_6.07.04.01"/>
    <s v="Labor Planning Package - 6.07.04.01"/>
    <s v="6.07.04.01"/>
    <x v="0"/>
    <d v="2027-10-25T00:00:00"/>
    <d v="1930-07-16T00:00:00"/>
    <s v="egolnar"/>
    <s v="tuozzolo"/>
    <n v="809598.15"/>
    <m/>
    <s v="C"/>
    <s v="Labor"/>
    <s v="TEC"/>
    <m/>
    <s v="BNL"/>
    <s v="Const"/>
    <s v="INST"/>
    <x v="5"/>
    <m/>
    <m/>
    <m/>
    <m/>
    <m/>
    <m/>
    <m/>
    <m/>
    <m/>
    <m/>
    <m/>
    <m/>
    <n v="279376.75"/>
    <n v="296020.46999999997"/>
    <n v="234200.93"/>
    <m/>
    <m/>
    <m/>
    <m/>
    <x v="0"/>
    <x v="0"/>
    <m/>
  </r>
  <r>
    <s v=""/>
    <s v=" LPP_6.07.04.01"/>
    <s v="Labor Planning Package - 6.07.04.01"/>
    <s v="6.07.04.01"/>
    <x v="0"/>
    <d v="2027-10-25T00:00:00"/>
    <d v="1930-07-16T00:00:00"/>
    <s v="egolnar"/>
    <s v="tuozzolo"/>
    <n v="189864.11"/>
    <m/>
    <s v="C"/>
    <s v="Labor"/>
    <s v="TEC"/>
    <m/>
    <s v="BNL"/>
    <s v="Const"/>
    <s v="INST"/>
    <x v="5"/>
    <m/>
    <m/>
    <m/>
    <m/>
    <m/>
    <m/>
    <m/>
    <m/>
    <m/>
    <m/>
    <m/>
    <m/>
    <n v="65518.45"/>
    <n v="69421.679999999993"/>
    <n v="54923.98"/>
    <m/>
    <m/>
    <m/>
    <m/>
    <x v="0"/>
    <x v="0"/>
    <m/>
  </r>
  <r>
    <s v=""/>
    <s v=" LPP_6.07.04.01"/>
    <s v="Labor Planning Package - 6.07.04.01"/>
    <s v="6.07.04.01"/>
    <x v="0"/>
    <d v="2027-10-25T00:00:00"/>
    <d v="1930-07-16T00:00:00"/>
    <s v="egolnar"/>
    <s v="tuozzolo"/>
    <n v="24312.86"/>
    <m/>
    <s v="C"/>
    <s v="Labor"/>
    <s v="TEC"/>
    <m/>
    <s v="BNL"/>
    <s v="Const"/>
    <s v="INST"/>
    <x v="5"/>
    <m/>
    <m/>
    <m/>
    <m/>
    <m/>
    <m/>
    <m/>
    <m/>
    <m/>
    <m/>
    <m/>
    <m/>
    <n v="8389.9"/>
    <n v="8889.73"/>
    <n v="7033.24"/>
    <m/>
    <m/>
    <m/>
    <m/>
    <x v="0"/>
    <x v="0"/>
    <m/>
  </r>
  <r>
    <s v=""/>
    <s v=" LPP_6.07.04.01"/>
    <s v="Labor Planning Package - 6.07.04.01"/>
    <s v="6.07.04.01"/>
    <x v="0"/>
    <d v="2027-10-25T00:00:00"/>
    <d v="1930-07-16T00:00:00"/>
    <s v="egolnar"/>
    <s v="tuozzolo"/>
    <n v="7330.66"/>
    <m/>
    <s v="C"/>
    <s v="Labor"/>
    <s v="TEC"/>
    <m/>
    <s v="BNL"/>
    <s v="Const"/>
    <s v="INST"/>
    <x v="5"/>
    <m/>
    <m/>
    <m/>
    <m/>
    <m/>
    <m/>
    <m/>
    <m/>
    <m/>
    <m/>
    <m/>
    <m/>
    <n v="2529.67"/>
    <n v="2680.37"/>
    <n v="2120.62"/>
    <m/>
    <m/>
    <m/>
    <m/>
    <x v="0"/>
    <x v="0"/>
    <m/>
  </r>
  <r>
    <s v=""/>
    <s v=" LPP_6.07.04.01"/>
    <s v="Labor Planning Package - 6.07.04.01"/>
    <s v="6.07.04.01"/>
    <x v="0"/>
    <d v="2027-10-25T00:00:00"/>
    <d v="1930-07-16T00:00:00"/>
    <s v="egolnar"/>
    <s v="tuozzolo"/>
    <n v="579415.41"/>
    <m/>
    <s v="C"/>
    <s v="Labor"/>
    <s v="TEC"/>
    <m/>
    <s v="BNL"/>
    <s v="Const"/>
    <s v="INST"/>
    <x v="5"/>
    <m/>
    <m/>
    <m/>
    <m/>
    <m/>
    <m/>
    <m/>
    <m/>
    <m/>
    <m/>
    <m/>
    <m/>
    <n v="199945.11"/>
    <n v="211856.74"/>
    <n v="167613.56"/>
    <m/>
    <m/>
    <m/>
    <m/>
    <x v="0"/>
    <x v="0"/>
    <m/>
  </r>
  <r>
    <s v=""/>
    <s v=" LPP_6.07.04.01"/>
    <s v="Labor Planning Package - 6.07.04.01"/>
    <s v="6.07.04.01"/>
    <x v="0"/>
    <d v="2027-10-25T00:00:00"/>
    <d v="1930-07-16T00:00:00"/>
    <s v="egolnar"/>
    <s v="tuozzolo"/>
    <n v="104095.38"/>
    <m/>
    <s v="C"/>
    <s v="Labor"/>
    <s v="TEC"/>
    <m/>
    <s v="BNL"/>
    <s v="Const"/>
    <s v="INST"/>
    <x v="5"/>
    <m/>
    <m/>
    <m/>
    <m/>
    <m/>
    <m/>
    <m/>
    <m/>
    <m/>
    <m/>
    <m/>
    <m/>
    <n v="35921.31"/>
    <n v="38061.300000000003"/>
    <n v="30112.76"/>
    <m/>
    <m/>
    <m/>
    <m/>
    <x v="0"/>
    <x v="0"/>
    <m/>
  </r>
  <r>
    <s v=""/>
    <s v=" LPP_6.07.04.01"/>
    <s v="Labor Planning Package - 6.07.04.01"/>
    <s v="6.07.04.01"/>
    <x v="0"/>
    <d v="2027-10-25T00:00:00"/>
    <d v="1930-07-16T00:00:00"/>
    <s v="egolnar"/>
    <s v="tuozzolo"/>
    <n v="4831.59"/>
    <m/>
    <s v="C"/>
    <s v="Labor"/>
    <s v="TEC"/>
    <m/>
    <s v="BNL"/>
    <s v="Const"/>
    <s v="INST"/>
    <x v="5"/>
    <m/>
    <m/>
    <m/>
    <m/>
    <m/>
    <m/>
    <m/>
    <m/>
    <m/>
    <m/>
    <m/>
    <m/>
    <n v="1667.29"/>
    <n v="1766.62"/>
    <n v="1397.68"/>
    <m/>
    <m/>
    <m/>
    <m/>
    <x v="0"/>
    <x v="0"/>
    <m/>
  </r>
  <r>
    <s v=""/>
    <s v=" LPP_6.07.04.01"/>
    <s v="Labor Planning Package - 6.07.04.01"/>
    <s v="6.07.04.01"/>
    <x v="0"/>
    <d v="2027-10-25T00:00:00"/>
    <d v="1930-07-16T00:00:00"/>
    <s v="egolnar"/>
    <s v="tuozzolo"/>
    <n v="8713.5"/>
    <m/>
    <s v="C"/>
    <s v="Labor"/>
    <s v="TEC"/>
    <m/>
    <s v="BNL"/>
    <s v="Const"/>
    <s v="INST"/>
    <x v="5"/>
    <m/>
    <m/>
    <m/>
    <m/>
    <m/>
    <m/>
    <m/>
    <m/>
    <m/>
    <m/>
    <m/>
    <m/>
    <n v="3006.86"/>
    <n v="3186"/>
    <n v="2520.64"/>
    <m/>
    <m/>
    <m/>
    <m/>
    <x v="0"/>
    <x v="0"/>
    <m/>
  </r>
  <r>
    <s v=""/>
    <s v=" LPP_6.07.04.01"/>
    <s v="Labor Planning Package - 6.07.04.01"/>
    <s v="6.07.04.01"/>
    <x v="0"/>
    <d v="2027-10-25T00:00:00"/>
    <d v="1930-07-16T00:00:00"/>
    <s v="egolnar"/>
    <s v="tuozzolo"/>
    <n v="49080.14"/>
    <m/>
    <s v="C"/>
    <s v="Labor"/>
    <s v="TEC"/>
    <m/>
    <s v="BNL"/>
    <s v="Const"/>
    <s v="INST"/>
    <x v="5"/>
    <m/>
    <m/>
    <m/>
    <m/>
    <m/>
    <m/>
    <m/>
    <m/>
    <m/>
    <m/>
    <m/>
    <m/>
    <n v="16936.61"/>
    <n v="17945.599999999999"/>
    <n v="14197.93"/>
    <m/>
    <m/>
    <m/>
    <m/>
    <x v="0"/>
    <x v="0"/>
    <m/>
  </r>
  <r>
    <s v=""/>
    <s v=" LPP_6.07.04.01"/>
    <s v="Labor Planning Package - 6.07.04.01"/>
    <s v="6.07.04.01"/>
    <x v="0"/>
    <d v="2027-10-25T00:00:00"/>
    <d v="1930-07-16T00:00:00"/>
    <s v="egolnar"/>
    <s v="tuozzolo"/>
    <n v="4090.01"/>
    <m/>
    <s v="C"/>
    <s v="Labor"/>
    <s v="TEC"/>
    <m/>
    <s v="BNL"/>
    <s v="Const"/>
    <s v="INST"/>
    <x v="5"/>
    <m/>
    <m/>
    <m/>
    <m/>
    <m/>
    <m/>
    <m/>
    <m/>
    <m/>
    <m/>
    <m/>
    <m/>
    <n v="1411.38"/>
    <n v="1495.47"/>
    <n v="1183.1600000000001"/>
    <m/>
    <m/>
    <m/>
    <m/>
    <x v="0"/>
    <x v="0"/>
    <m/>
  </r>
  <r>
    <s v=""/>
    <s v=" LPP_6.07.04.01"/>
    <s v="Labor Planning Package - 6.07.04.01"/>
    <s v="6.07.04.01"/>
    <x v="0"/>
    <d v="2027-10-25T00:00:00"/>
    <d v="1930-07-16T00:00:00"/>
    <s v="egolnar"/>
    <s v="tuozzolo"/>
    <n v="64551.05"/>
    <m/>
    <s v="C"/>
    <s v="Labor"/>
    <s v="TEC"/>
    <m/>
    <s v="BNL"/>
    <s v="Const"/>
    <s v="INST"/>
    <x v="5"/>
    <m/>
    <m/>
    <m/>
    <m/>
    <m/>
    <m/>
    <m/>
    <m/>
    <m/>
    <m/>
    <m/>
    <m/>
    <n v="22275.33"/>
    <n v="23602.37"/>
    <n v="18673.36"/>
    <m/>
    <m/>
    <m/>
    <m/>
    <x v="0"/>
    <x v="0"/>
    <m/>
  </r>
  <r>
    <s v=""/>
    <s v=" LPP_6.07.04.01"/>
    <s v="Labor Planning Package - 6.07.04.01"/>
    <s v="6.07.04.01"/>
    <x v="0"/>
    <d v="2027-10-25T00:00:00"/>
    <d v="1930-07-16T00:00:00"/>
    <s v="egolnar"/>
    <s v="tuozzolo"/>
    <n v="1368.65"/>
    <m/>
    <s v="C"/>
    <s v="Labor"/>
    <s v="TEC"/>
    <m/>
    <s v="BNL"/>
    <s v="Const"/>
    <s v="INST"/>
    <x v="5"/>
    <m/>
    <m/>
    <m/>
    <m/>
    <m/>
    <m/>
    <m/>
    <m/>
    <m/>
    <m/>
    <m/>
    <m/>
    <n v="472.3"/>
    <n v="500.44"/>
    <n v="395.92"/>
    <m/>
    <m/>
    <m/>
    <m/>
    <x v="0"/>
    <x v="0"/>
    <m/>
  </r>
  <r>
    <s v=""/>
    <s v=" LPP_6.07.04.01"/>
    <s v="Labor Planning Package - 6.07.04.01"/>
    <s v="6.07.04.01"/>
    <x v="0"/>
    <d v="2027-10-25T00:00:00"/>
    <d v="1930-07-16T00:00:00"/>
    <s v="egolnar"/>
    <s v="tuozzolo"/>
    <n v="4126.04"/>
    <m/>
    <s v="C"/>
    <s v="Labor"/>
    <s v="TEC"/>
    <m/>
    <s v="BNL"/>
    <s v="Const"/>
    <s v="INST"/>
    <x v="5"/>
    <m/>
    <m/>
    <m/>
    <m/>
    <m/>
    <m/>
    <m/>
    <m/>
    <m/>
    <m/>
    <m/>
    <m/>
    <n v="1423.82"/>
    <n v="1508.64"/>
    <n v="1193.58"/>
    <m/>
    <m/>
    <m/>
    <m/>
    <x v="0"/>
    <x v="0"/>
    <m/>
  </r>
  <r>
    <s v=""/>
    <s v=" LPP_6.07.04.01"/>
    <s v="Labor Planning Package - 6.07.04.01"/>
    <s v="6.07.04.01"/>
    <x v="0"/>
    <d v="2027-10-25T00:00:00"/>
    <d v="1930-07-16T00:00:00"/>
    <s v="egolnar"/>
    <s v="tuozzolo"/>
    <n v="3308.24"/>
    <m/>
    <s v="C"/>
    <s v="Labor"/>
    <s v="TEC"/>
    <m/>
    <s v="BNL"/>
    <s v="Const"/>
    <s v="INST"/>
    <x v="5"/>
    <m/>
    <m/>
    <m/>
    <m/>
    <m/>
    <m/>
    <m/>
    <m/>
    <m/>
    <m/>
    <m/>
    <m/>
    <n v="1141.6099999999999"/>
    <n v="1209.6199999999999"/>
    <n v="957.01"/>
    <m/>
    <m/>
    <m/>
    <m/>
    <x v="0"/>
    <x v="0"/>
    <m/>
  </r>
  <r>
    <s v=""/>
    <s v=" LPP_6.07.04.01"/>
    <s v="Labor Planning Package - 6.07.04.01"/>
    <s v="6.07.04.01"/>
    <x v="0"/>
    <d v="2027-10-25T00:00:00"/>
    <d v="1930-07-16T00:00:00"/>
    <s v="egolnar"/>
    <s v="tuozzolo"/>
    <n v="13022.81"/>
    <m/>
    <s v="C"/>
    <s v="Labor"/>
    <s v="TEC"/>
    <m/>
    <s v="BNL"/>
    <s v="Const"/>
    <s v="INST"/>
    <x v="5"/>
    <m/>
    <m/>
    <m/>
    <m/>
    <m/>
    <m/>
    <m/>
    <m/>
    <m/>
    <m/>
    <m/>
    <m/>
    <n v="4493.92"/>
    <n v="4761.6400000000003"/>
    <n v="3767.25"/>
    <m/>
    <m/>
    <m/>
    <m/>
    <x v="0"/>
    <x v="0"/>
    <m/>
  </r>
  <r>
    <s v=""/>
    <s v=" LPP_6.07.04.02"/>
    <s v="Labor Planning Package - 6.07.04.02"/>
    <s v="6.07.04.02"/>
    <x v="0"/>
    <d v="2025-07-23T00:00:00"/>
    <d v="1931-01-28T00:00:00"/>
    <s v="egolnar"/>
    <s v="tuozzolo"/>
    <n v="6811.9"/>
    <m/>
    <s v="C"/>
    <s v="Labor"/>
    <s v="TEC"/>
    <m/>
    <s v="BNL"/>
    <s v="Const"/>
    <s v="INST"/>
    <x v="5"/>
    <m/>
    <m/>
    <m/>
    <m/>
    <m/>
    <m/>
    <m/>
    <m/>
    <m/>
    <n v="242.4"/>
    <n v="1236.73"/>
    <n v="1236.73"/>
    <n v="1236.73"/>
    <n v="1231.78"/>
    <n v="1236.73"/>
    <n v="390.81"/>
    <m/>
    <m/>
    <m/>
    <x v="0"/>
    <x v="0"/>
    <m/>
  </r>
  <r>
    <s v=""/>
    <s v=" LPP_6.07.04.02"/>
    <s v="Labor Planning Package - 6.07.04.02"/>
    <s v="6.07.04.02"/>
    <x v="0"/>
    <d v="2025-07-23T00:00:00"/>
    <d v="1931-01-28T00:00:00"/>
    <s v="egolnar"/>
    <s v="tuozzolo"/>
    <n v="2745.21"/>
    <m/>
    <s v="C"/>
    <s v="Labor"/>
    <s v="TEC"/>
    <m/>
    <s v="BNL"/>
    <s v="Const"/>
    <s v="INST"/>
    <x v="5"/>
    <m/>
    <m/>
    <m/>
    <m/>
    <m/>
    <m/>
    <m/>
    <m/>
    <m/>
    <n v="97.69"/>
    <n v="498.41"/>
    <n v="498.41"/>
    <n v="498.41"/>
    <n v="496.41"/>
    <n v="498.41"/>
    <n v="157.49"/>
    <m/>
    <m/>
    <m/>
    <x v="0"/>
    <x v="0"/>
    <m/>
  </r>
  <r>
    <s v=""/>
    <s v=" LPP_6.07.04.02"/>
    <s v="Labor Planning Package - 6.07.04.02"/>
    <s v="6.07.04.02"/>
    <x v="0"/>
    <d v="2025-07-23T00:00:00"/>
    <d v="1931-01-28T00:00:00"/>
    <s v="egolnar"/>
    <s v="tuozzolo"/>
    <n v="150986.67000000001"/>
    <m/>
    <s v="C"/>
    <s v="Labor"/>
    <s v="TEC"/>
    <m/>
    <s v="BNL"/>
    <s v="Const"/>
    <s v="INST"/>
    <x v="5"/>
    <m/>
    <m/>
    <m/>
    <m/>
    <m/>
    <m/>
    <m/>
    <m/>
    <m/>
    <n v="5372.8"/>
    <n v="27412.25"/>
    <n v="27412.25"/>
    <n v="27412.25"/>
    <n v="27302.6"/>
    <n v="27412.25"/>
    <n v="8662.27"/>
    <m/>
    <m/>
    <m/>
    <x v="0"/>
    <x v="0"/>
    <m/>
  </r>
  <r>
    <s v=""/>
    <s v=" LPP_6.07.04.02"/>
    <s v="Labor Planning Package - 6.07.04.02"/>
    <s v="6.07.04.02"/>
    <x v="0"/>
    <d v="2025-07-23T00:00:00"/>
    <d v="1931-01-28T00:00:00"/>
    <s v="egolnar"/>
    <s v="tuozzolo"/>
    <n v="42800.35"/>
    <m/>
    <s v="C"/>
    <s v="Labor"/>
    <s v="TEC"/>
    <m/>
    <s v="BNL"/>
    <s v="Const"/>
    <s v="INST"/>
    <x v="5"/>
    <m/>
    <m/>
    <m/>
    <m/>
    <m/>
    <m/>
    <m/>
    <m/>
    <m/>
    <n v="1523.03"/>
    <n v="7770.58"/>
    <n v="7770.58"/>
    <n v="7770.58"/>
    <n v="7739.5"/>
    <n v="7770.58"/>
    <n v="2455.5"/>
    <m/>
    <m/>
    <m/>
    <x v="0"/>
    <x v="0"/>
    <m/>
  </r>
  <r>
    <s v=""/>
    <s v=" LPP_6.07.04.02"/>
    <s v="Labor Planning Package - 6.07.04.02"/>
    <s v="6.07.04.02"/>
    <x v="0"/>
    <d v="2025-07-23T00:00:00"/>
    <d v="1931-01-28T00:00:00"/>
    <s v="egolnar"/>
    <s v="tuozzolo"/>
    <n v="60739.44"/>
    <m/>
    <s v="C"/>
    <s v="Labor"/>
    <s v="TEC"/>
    <m/>
    <s v="BNL"/>
    <s v="Const"/>
    <s v="INST"/>
    <x v="5"/>
    <m/>
    <m/>
    <m/>
    <m/>
    <m/>
    <m/>
    <m/>
    <m/>
    <m/>
    <n v="2161.39"/>
    <n v="11027.49"/>
    <n v="11027.49"/>
    <n v="11027.49"/>
    <n v="10983.38"/>
    <n v="11027.49"/>
    <n v="3484.7"/>
    <m/>
    <m/>
    <m/>
    <x v="0"/>
    <x v="0"/>
    <m/>
  </r>
  <r>
    <s v=""/>
    <s v=" LPP_6.07.04.02"/>
    <s v="Labor Planning Package - 6.07.04.02"/>
    <s v="6.07.04.02"/>
    <x v="0"/>
    <d v="2025-07-23T00:00:00"/>
    <d v="1931-01-28T00:00:00"/>
    <s v="egolnar"/>
    <s v="tuozzolo"/>
    <n v="60739.44"/>
    <m/>
    <s v="C"/>
    <s v="Labor"/>
    <s v="TEC"/>
    <m/>
    <s v="BNL"/>
    <s v="Const"/>
    <s v="INST"/>
    <x v="5"/>
    <m/>
    <m/>
    <m/>
    <m/>
    <m/>
    <m/>
    <m/>
    <m/>
    <m/>
    <n v="2161.39"/>
    <n v="11027.49"/>
    <n v="11027.49"/>
    <n v="11027.49"/>
    <n v="10983.38"/>
    <n v="11027.49"/>
    <n v="3484.7"/>
    <m/>
    <m/>
    <m/>
    <x v="0"/>
    <x v="0"/>
    <m/>
  </r>
  <r>
    <s v=""/>
    <s v=" LPP_6.07.04.02"/>
    <s v="Labor Planning Package - 6.07.04.02"/>
    <s v="6.07.04.02"/>
    <x v="0"/>
    <d v="2025-07-23T00:00:00"/>
    <d v="1931-01-28T00:00:00"/>
    <s v="egolnar"/>
    <s v="tuozzolo"/>
    <n v="110314.93"/>
    <m/>
    <s v="C"/>
    <s v="Labor"/>
    <s v="TEC"/>
    <m/>
    <s v="BNL"/>
    <s v="Const"/>
    <s v="INST"/>
    <x v="5"/>
    <m/>
    <m/>
    <m/>
    <m/>
    <m/>
    <m/>
    <m/>
    <m/>
    <m/>
    <n v="3925.51"/>
    <n v="20028.13"/>
    <n v="20028.13"/>
    <n v="20028.13"/>
    <n v="19948.009999999998"/>
    <n v="20028.13"/>
    <n v="6328.89"/>
    <m/>
    <m/>
    <m/>
    <x v="0"/>
    <x v="0"/>
    <m/>
  </r>
  <r>
    <s v=""/>
    <s v=" LPP_6.07.04.02"/>
    <s v="Labor Planning Package - 6.07.04.02"/>
    <s v="6.07.04.02"/>
    <x v="0"/>
    <d v="2025-07-23T00:00:00"/>
    <d v="1931-01-28T00:00:00"/>
    <s v="egolnar"/>
    <s v="tuozzolo"/>
    <n v="3119.56"/>
    <m/>
    <s v="C"/>
    <s v="Labor"/>
    <s v="TEC"/>
    <m/>
    <s v="BNL"/>
    <s v="Const"/>
    <s v="INST"/>
    <x v="5"/>
    <m/>
    <m/>
    <m/>
    <m/>
    <m/>
    <m/>
    <m/>
    <m/>
    <m/>
    <n v="111.01"/>
    <n v="566.37"/>
    <n v="566.37"/>
    <n v="566.37"/>
    <n v="564.1"/>
    <n v="566.37"/>
    <n v="178.97"/>
    <m/>
    <m/>
    <m/>
    <x v="0"/>
    <x v="0"/>
    <m/>
  </r>
  <r>
    <s v=""/>
    <s v=" LPP_6.07.04.02"/>
    <s v="Labor Planning Package - 6.07.04.02"/>
    <s v="6.07.04.02"/>
    <x v="0"/>
    <d v="2025-07-23T00:00:00"/>
    <d v="1931-01-28T00:00:00"/>
    <s v="egolnar"/>
    <s v="tuozzolo"/>
    <n v="133021.26"/>
    <m/>
    <s v="C"/>
    <s v="Labor"/>
    <s v="TEC"/>
    <m/>
    <s v="BNL"/>
    <s v="Const"/>
    <s v="INST"/>
    <x v="5"/>
    <m/>
    <m/>
    <m/>
    <m/>
    <m/>
    <m/>
    <m/>
    <m/>
    <m/>
    <n v="4733.51"/>
    <n v="24150.560000000001"/>
    <n v="24150.560000000001"/>
    <n v="24150.560000000001"/>
    <n v="24053.95"/>
    <n v="24150.560000000001"/>
    <n v="7631.57"/>
    <m/>
    <m/>
    <m/>
    <x v="0"/>
    <x v="0"/>
    <m/>
  </r>
  <r>
    <s v=""/>
    <s v=" LPP_6.07.04.02"/>
    <s v="Labor Planning Package - 6.07.04.02"/>
    <s v="6.07.04.02"/>
    <x v="0"/>
    <d v="2025-07-23T00:00:00"/>
    <d v="1931-01-28T00:00:00"/>
    <s v="egolnar"/>
    <s v="tuozzolo"/>
    <n v="224358.7"/>
    <m/>
    <s v="C"/>
    <s v="Labor"/>
    <s v="TEC"/>
    <m/>
    <s v="BNL"/>
    <s v="Const"/>
    <s v="INST"/>
    <x v="5"/>
    <m/>
    <m/>
    <m/>
    <m/>
    <m/>
    <m/>
    <m/>
    <m/>
    <m/>
    <n v="7983.72"/>
    <n v="40733.24"/>
    <n v="40733.24"/>
    <n v="40733.24"/>
    <n v="40570.31"/>
    <n v="40733.24"/>
    <n v="12871.7"/>
    <m/>
    <m/>
    <m/>
    <x v="0"/>
    <x v="0"/>
    <m/>
  </r>
  <r>
    <s v=""/>
    <s v=" LPP_6.07.04.02"/>
    <s v="Labor Planning Package - 6.07.04.02"/>
    <s v="6.07.04.02"/>
    <x v="0"/>
    <d v="2025-07-23T00:00:00"/>
    <d v="1931-01-28T00:00:00"/>
    <s v="egolnar"/>
    <s v="tuozzolo"/>
    <n v="60739.44"/>
    <m/>
    <s v="C"/>
    <s v="Labor"/>
    <s v="TEC"/>
    <m/>
    <s v="BNL"/>
    <s v="Const"/>
    <s v="INST"/>
    <x v="5"/>
    <m/>
    <m/>
    <m/>
    <m/>
    <m/>
    <m/>
    <m/>
    <m/>
    <m/>
    <n v="2161.39"/>
    <n v="11027.49"/>
    <n v="11027.49"/>
    <n v="11027.49"/>
    <n v="10983.38"/>
    <n v="11027.49"/>
    <n v="3484.7"/>
    <m/>
    <m/>
    <m/>
    <x v="0"/>
    <x v="0"/>
    <m/>
  </r>
  <r>
    <s v=""/>
    <s v=" LPP_6.07.04.02"/>
    <s v="Labor Planning Package - 6.07.04.02"/>
    <s v="6.07.04.02"/>
    <x v="0"/>
    <d v="2025-07-23T00:00:00"/>
    <d v="1931-01-28T00:00:00"/>
    <s v="egolnar"/>
    <s v="tuozzolo"/>
    <n v="166236.92000000001"/>
    <m/>
    <s v="C"/>
    <s v="Labor"/>
    <s v="TEC"/>
    <m/>
    <s v="BNL"/>
    <s v="Const"/>
    <s v="INST"/>
    <x v="5"/>
    <m/>
    <m/>
    <m/>
    <m/>
    <m/>
    <m/>
    <m/>
    <m/>
    <m/>
    <n v="5915.47"/>
    <n v="30180.99"/>
    <n v="30180.99"/>
    <n v="30180.99"/>
    <n v="30060.27"/>
    <n v="30180.99"/>
    <n v="9537.2000000000007"/>
    <m/>
    <m/>
    <m/>
    <x v="0"/>
    <x v="0"/>
    <m/>
  </r>
  <r>
    <s v=""/>
    <s v=" LPP_6.07.04.02"/>
    <s v="Labor Planning Package - 6.07.04.02"/>
    <s v="6.07.04.02"/>
    <x v="0"/>
    <d v="2025-07-23T00:00:00"/>
    <d v="1931-01-28T00:00:00"/>
    <s v="egolnar"/>
    <s v="tuozzolo"/>
    <n v="154064.88"/>
    <m/>
    <s v="C"/>
    <s v="Labor"/>
    <s v="TEC"/>
    <m/>
    <s v="BNL"/>
    <s v="Const"/>
    <s v="INST"/>
    <x v="5"/>
    <m/>
    <m/>
    <m/>
    <m/>
    <m/>
    <m/>
    <m/>
    <m/>
    <m/>
    <n v="5482.34"/>
    <n v="27971.11"/>
    <n v="27971.11"/>
    <n v="27971.11"/>
    <n v="27859.23"/>
    <n v="27971.11"/>
    <n v="8838.8700000000008"/>
    <m/>
    <m/>
    <m/>
    <x v="0"/>
    <x v="0"/>
    <m/>
  </r>
  <r>
    <s v=""/>
    <s v=" LPP_6.07.04.02"/>
    <s v="Labor Planning Package - 6.07.04.02"/>
    <s v="6.07.04.02"/>
    <x v="0"/>
    <d v="2025-07-23T00:00:00"/>
    <d v="1931-01-28T00:00:00"/>
    <s v="egolnar"/>
    <s v="tuozzolo"/>
    <n v="595087.12"/>
    <m/>
    <s v="C"/>
    <s v="Labor"/>
    <s v="TEC"/>
    <m/>
    <s v="BNL"/>
    <s v="Const"/>
    <s v="INST"/>
    <x v="5"/>
    <m/>
    <m/>
    <m/>
    <m/>
    <m/>
    <m/>
    <m/>
    <m/>
    <m/>
    <n v="21175.94"/>
    <n v="108040.51"/>
    <n v="108040.51"/>
    <n v="108040.51"/>
    <n v="107608.35"/>
    <n v="108040.51"/>
    <n v="34140.800000000003"/>
    <m/>
    <m/>
    <m/>
    <x v="0"/>
    <x v="0"/>
    <m/>
  </r>
  <r>
    <s v=""/>
    <s v=" LPP_6.07.04.02"/>
    <s v="Labor Planning Package - 6.07.04.02"/>
    <s v="6.07.04.02"/>
    <x v="0"/>
    <d v="2025-07-23T00:00:00"/>
    <d v="1931-01-28T00:00:00"/>
    <s v="egolnar"/>
    <s v="tuozzolo"/>
    <n v="148014.68"/>
    <m/>
    <s v="C"/>
    <s v="Labor"/>
    <s v="TEC"/>
    <m/>
    <s v="BNL"/>
    <s v="Const"/>
    <s v="INST"/>
    <x v="5"/>
    <m/>
    <m/>
    <m/>
    <m/>
    <m/>
    <m/>
    <m/>
    <m/>
    <m/>
    <n v="5267.04"/>
    <n v="26872.67"/>
    <n v="26872.67"/>
    <n v="26872.67"/>
    <n v="26765.18"/>
    <n v="26872.67"/>
    <n v="8491.76"/>
    <m/>
    <m/>
    <m/>
    <x v="0"/>
    <x v="0"/>
    <m/>
  </r>
  <r>
    <s v=""/>
    <s v=" LPP_6.07.04.02"/>
    <s v="Labor Planning Package - 6.07.04.02"/>
    <s v="6.07.04.02"/>
    <x v="0"/>
    <d v="2025-07-23T00:00:00"/>
    <d v="1931-01-28T00:00:00"/>
    <s v="egolnar"/>
    <s v="tuozzolo"/>
    <n v="150986.67000000001"/>
    <m/>
    <s v="C"/>
    <s v="Labor"/>
    <s v="TEC"/>
    <m/>
    <s v="BNL"/>
    <s v="Const"/>
    <s v="INST"/>
    <x v="5"/>
    <m/>
    <m/>
    <m/>
    <m/>
    <m/>
    <m/>
    <m/>
    <m/>
    <m/>
    <n v="5372.8"/>
    <n v="27412.25"/>
    <n v="27412.25"/>
    <n v="27412.25"/>
    <n v="27302.6"/>
    <n v="27412.25"/>
    <n v="8662.27"/>
    <m/>
    <m/>
    <m/>
    <x v="0"/>
    <x v="0"/>
    <m/>
  </r>
  <r>
    <s v=""/>
    <s v=" LPP_6.07.04.02"/>
    <s v="Labor Planning Package - 6.07.04.02"/>
    <s v="6.07.04.02"/>
    <x v="0"/>
    <d v="2025-07-23T00:00:00"/>
    <d v="1931-01-28T00:00:00"/>
    <s v="egolnar"/>
    <s v="tuozzolo"/>
    <n v="16207.03"/>
    <m/>
    <s v="C"/>
    <s v="Labor"/>
    <s v="TEC"/>
    <m/>
    <s v="BNL"/>
    <s v="Const"/>
    <s v="INST"/>
    <x v="5"/>
    <m/>
    <m/>
    <m/>
    <m/>
    <m/>
    <m/>
    <m/>
    <m/>
    <m/>
    <n v="576.72"/>
    <n v="2942.45"/>
    <n v="2942.45"/>
    <n v="2942.45"/>
    <n v="2930.68"/>
    <n v="2942.45"/>
    <n v="929.81"/>
    <m/>
    <m/>
    <m/>
    <x v="0"/>
    <x v="0"/>
    <m/>
  </r>
  <r>
    <s v=""/>
    <s v=" LPP_6.07.04.02"/>
    <s v="Labor Planning Package - 6.07.04.02"/>
    <s v="6.07.04.02"/>
    <x v="0"/>
    <d v="2025-07-23T00:00:00"/>
    <d v="1931-01-28T00:00:00"/>
    <s v="egolnar"/>
    <s v="tuozzolo"/>
    <n v="370229.29"/>
    <m/>
    <s v="C"/>
    <s v="Labor"/>
    <s v="TEC"/>
    <m/>
    <s v="BNL"/>
    <s v="Const"/>
    <s v="INST"/>
    <x v="5"/>
    <m/>
    <m/>
    <m/>
    <m/>
    <m/>
    <m/>
    <m/>
    <m/>
    <m/>
    <n v="13174.46"/>
    <n v="67216.649999999994"/>
    <n v="67216.649999999994"/>
    <n v="67216.649999999994"/>
    <n v="66947.78"/>
    <n v="67216.649999999994"/>
    <n v="21240.46"/>
    <m/>
    <m/>
    <m/>
    <x v="0"/>
    <x v="0"/>
    <m/>
  </r>
  <r>
    <s v=""/>
    <s v=" LPP_6.07.04.02"/>
    <s v="Labor Planning Package - 6.07.04.02"/>
    <s v="6.07.04.02"/>
    <x v="0"/>
    <d v="2025-07-23T00:00:00"/>
    <d v="1931-01-28T00:00:00"/>
    <s v="egolnar"/>
    <s v="tuozzolo"/>
    <n v="19375.96"/>
    <m/>
    <s v="C"/>
    <s v="Labor"/>
    <s v="TEC"/>
    <m/>
    <s v="BNL"/>
    <s v="Const"/>
    <s v="INST"/>
    <x v="5"/>
    <m/>
    <m/>
    <m/>
    <m/>
    <m/>
    <m/>
    <m/>
    <m/>
    <m/>
    <n v="689.49"/>
    <n v="3517.78"/>
    <n v="3517.78"/>
    <n v="3517.78"/>
    <n v="3503.71"/>
    <n v="3517.78"/>
    <n v="1111.6199999999999"/>
    <m/>
    <m/>
    <m/>
    <x v="0"/>
    <x v="0"/>
    <m/>
  </r>
  <r>
    <s v=""/>
    <s v=" LPP_6.07.04.02"/>
    <s v="Labor Planning Package - 6.07.04.02"/>
    <s v="6.07.04.02"/>
    <x v="0"/>
    <d v="2025-07-23T00:00:00"/>
    <d v="1931-01-28T00:00:00"/>
    <s v="egolnar"/>
    <s v="tuozzolo"/>
    <n v="95745.03"/>
    <m/>
    <s v="C"/>
    <s v="Labor"/>
    <s v="TEC"/>
    <m/>
    <s v="BNL"/>
    <s v="Const"/>
    <s v="INST"/>
    <x v="5"/>
    <m/>
    <m/>
    <m/>
    <m/>
    <m/>
    <m/>
    <m/>
    <m/>
    <m/>
    <n v="3407.05"/>
    <n v="17382.900000000001"/>
    <n v="17382.900000000001"/>
    <n v="17382.900000000001"/>
    <n v="17313.37"/>
    <n v="17382.900000000001"/>
    <n v="5492.99"/>
    <m/>
    <m/>
    <m/>
    <x v="0"/>
    <x v="0"/>
    <m/>
  </r>
  <r>
    <s v=""/>
    <s v=" LPP_6.07.04.02"/>
    <s v="Labor Planning Package - 6.07.04.02"/>
    <s v="6.07.04.02"/>
    <x v="0"/>
    <d v="2025-07-23T00:00:00"/>
    <d v="1931-01-28T00:00:00"/>
    <s v="egolnar"/>
    <s v="tuozzolo"/>
    <n v="249.56"/>
    <m/>
    <s v="C"/>
    <s v="Labor"/>
    <s v="TEC"/>
    <m/>
    <s v="BNL"/>
    <s v="Const"/>
    <s v="INST"/>
    <x v="5"/>
    <m/>
    <m/>
    <m/>
    <m/>
    <m/>
    <m/>
    <m/>
    <m/>
    <m/>
    <n v="249.56"/>
    <m/>
    <m/>
    <m/>
    <m/>
    <m/>
    <m/>
    <m/>
    <m/>
    <m/>
    <x v="0"/>
    <x v="0"/>
    <m/>
  </r>
  <r>
    <s v=""/>
    <s v=" LPP_6.07.04.02"/>
    <s v="Labor Planning Package - 6.07.04.02"/>
    <s v="6.07.04.02"/>
    <x v="0"/>
    <d v="2025-07-23T00:00:00"/>
    <d v="1931-01-28T00:00:00"/>
    <s v="egolnar"/>
    <s v="tuozzolo"/>
    <n v="26971.06"/>
    <m/>
    <s v="C"/>
    <s v="Labor"/>
    <s v="TEC"/>
    <m/>
    <s v="BNL"/>
    <s v="Const"/>
    <s v="INST"/>
    <x v="5"/>
    <m/>
    <m/>
    <m/>
    <m/>
    <m/>
    <m/>
    <m/>
    <m/>
    <m/>
    <n v="959.75"/>
    <n v="4896.71"/>
    <n v="4896.71"/>
    <n v="4896.71"/>
    <n v="4877.12"/>
    <n v="4896.71"/>
    <n v="1547.36"/>
    <m/>
    <m/>
    <m/>
    <x v="0"/>
    <x v="0"/>
    <m/>
  </r>
  <r>
    <s v=""/>
    <s v=" LPP_6.07.04.02"/>
    <s v="Labor Planning Package - 6.07.04.02"/>
    <s v="6.07.04.02"/>
    <x v="0"/>
    <d v="2025-07-23T00:00:00"/>
    <d v="1931-01-28T00:00:00"/>
    <s v="egolnar"/>
    <s v="tuozzolo"/>
    <n v="279262.94"/>
    <m/>
    <s v="C"/>
    <s v="Labor"/>
    <s v="TEC"/>
    <m/>
    <s v="BNL"/>
    <s v="Const"/>
    <s v="INST"/>
    <x v="5"/>
    <m/>
    <m/>
    <m/>
    <m/>
    <m/>
    <m/>
    <m/>
    <m/>
    <m/>
    <n v="9937.4599999999991"/>
    <n v="50701.33"/>
    <n v="50701.33"/>
    <n v="50701.33"/>
    <n v="50498.53"/>
    <n v="50701.33"/>
    <n v="16021.62"/>
    <m/>
    <m/>
    <m/>
    <x v="0"/>
    <x v="0"/>
    <m/>
  </r>
  <r>
    <s v=""/>
    <s v=" LPP_6.07.04.02"/>
    <s v="Labor Planning Package - 6.07.04.02"/>
    <s v="6.07.04.02"/>
    <x v="0"/>
    <d v="2025-07-23T00:00:00"/>
    <d v="1931-01-28T00:00:00"/>
    <s v="egolnar"/>
    <s v="tuozzolo"/>
    <n v="6811.9"/>
    <m/>
    <s v="C"/>
    <s v="Labor"/>
    <s v="TEC"/>
    <m/>
    <s v="BNL"/>
    <s v="Const"/>
    <s v="INST"/>
    <x v="5"/>
    <m/>
    <m/>
    <m/>
    <m/>
    <m/>
    <m/>
    <m/>
    <m/>
    <m/>
    <n v="242.4"/>
    <n v="1236.73"/>
    <n v="1236.73"/>
    <n v="1236.73"/>
    <n v="1231.78"/>
    <n v="1236.73"/>
    <n v="390.81"/>
    <m/>
    <m/>
    <m/>
    <x v="0"/>
    <x v="0"/>
    <m/>
  </r>
  <r>
    <s v=""/>
    <s v=" LPP_6.07.04.02"/>
    <s v="Labor Planning Package - 6.07.04.02"/>
    <s v="6.07.04.02"/>
    <x v="0"/>
    <d v="2025-07-23T00:00:00"/>
    <d v="1931-01-28T00:00:00"/>
    <s v="egolnar"/>
    <s v="tuozzolo"/>
    <n v="4656.87"/>
    <m/>
    <s v="C"/>
    <s v="Labor"/>
    <s v="TEC"/>
    <m/>
    <s v="BNL"/>
    <s v="Const"/>
    <s v="INST"/>
    <x v="5"/>
    <m/>
    <m/>
    <m/>
    <m/>
    <m/>
    <m/>
    <m/>
    <m/>
    <m/>
    <n v="165.71"/>
    <n v="845.47"/>
    <n v="845.47"/>
    <n v="845.47"/>
    <n v="842.09"/>
    <n v="845.47"/>
    <n v="267.17"/>
    <m/>
    <m/>
    <m/>
    <x v="0"/>
    <x v="0"/>
    <m/>
  </r>
  <r>
    <s v=""/>
    <s v=" LPP_6.07.04.02"/>
    <s v="Labor Planning Package - 6.07.04.02"/>
    <s v="6.07.04.02"/>
    <x v="0"/>
    <d v="2025-07-23T00:00:00"/>
    <d v="1931-01-28T00:00:00"/>
    <s v="egolnar"/>
    <s v="tuozzolo"/>
    <n v="94210.69"/>
    <m/>
    <s v="C"/>
    <s v="Labor"/>
    <s v="TEC"/>
    <m/>
    <s v="BNL"/>
    <s v="Const"/>
    <s v="INST"/>
    <x v="5"/>
    <m/>
    <m/>
    <m/>
    <m/>
    <m/>
    <m/>
    <m/>
    <m/>
    <m/>
    <n v="3352.45"/>
    <n v="17104.34"/>
    <n v="17104.34"/>
    <n v="17104.34"/>
    <n v="17035.919999999998"/>
    <n v="17104.34"/>
    <n v="5404.98"/>
    <m/>
    <m/>
    <m/>
    <x v="0"/>
    <x v="0"/>
    <m/>
  </r>
  <r>
    <s v=""/>
    <s v=" LPP_6.07.04.02"/>
    <s v="Labor Planning Package - 6.07.04.02"/>
    <s v="6.07.04.02"/>
    <x v="0"/>
    <d v="2025-07-23T00:00:00"/>
    <d v="1931-01-28T00:00:00"/>
    <s v="egolnar"/>
    <s v="tuozzolo"/>
    <n v="7604.69"/>
    <m/>
    <s v="C"/>
    <s v="Labor"/>
    <s v="TEC"/>
    <m/>
    <s v="BNL"/>
    <s v="Const"/>
    <s v="INST"/>
    <x v="5"/>
    <m/>
    <m/>
    <m/>
    <m/>
    <m/>
    <m/>
    <m/>
    <m/>
    <m/>
    <n v="270.61"/>
    <n v="1380.66"/>
    <n v="1380.66"/>
    <n v="1380.66"/>
    <n v="1375.14"/>
    <n v="1380.66"/>
    <n v="436.28"/>
    <m/>
    <m/>
    <m/>
    <x v="0"/>
    <x v="0"/>
    <m/>
  </r>
  <r>
    <s v=""/>
    <s v=" LPP_6.07.04.02"/>
    <s v="Labor Planning Package - 6.07.04.02"/>
    <s v="6.07.04.02"/>
    <x v="0"/>
    <d v="2025-07-23T00:00:00"/>
    <d v="1931-01-28T00:00:00"/>
    <s v="egolnar"/>
    <s v="tuozzolo"/>
    <n v="22309.31"/>
    <m/>
    <s v="C"/>
    <s v="Labor"/>
    <s v="TEC"/>
    <m/>
    <s v="BNL"/>
    <s v="Const"/>
    <s v="INST"/>
    <x v="5"/>
    <m/>
    <m/>
    <m/>
    <m/>
    <m/>
    <m/>
    <m/>
    <m/>
    <m/>
    <n v="793.87"/>
    <n v="4050.35"/>
    <n v="4050.35"/>
    <n v="4050.35"/>
    <n v="4034.15"/>
    <n v="4050.35"/>
    <n v="1279.9100000000001"/>
    <m/>
    <m/>
    <m/>
    <x v="0"/>
    <x v="0"/>
    <m/>
  </r>
  <r>
    <s v=""/>
    <s v=" LPP_6.07.04.02"/>
    <s v="Labor Planning Package - 6.07.04.02"/>
    <s v="6.07.04.02"/>
    <x v="0"/>
    <d v="2025-07-23T00:00:00"/>
    <d v="1931-01-28T00:00:00"/>
    <s v="egolnar"/>
    <s v="tuozzolo"/>
    <n v="29944.66"/>
    <m/>
    <s v="C"/>
    <s v="Labor"/>
    <s v="TEC"/>
    <m/>
    <s v="BNL"/>
    <s v="Const"/>
    <s v="INST"/>
    <x v="5"/>
    <m/>
    <m/>
    <m/>
    <m/>
    <m/>
    <m/>
    <m/>
    <m/>
    <m/>
    <n v="1065.57"/>
    <n v="5436.58"/>
    <n v="5436.58"/>
    <n v="5436.58"/>
    <n v="5414.83"/>
    <n v="5436.58"/>
    <n v="1717.96"/>
    <m/>
    <m/>
    <m/>
    <x v="0"/>
    <x v="0"/>
    <m/>
  </r>
  <r>
    <s v=""/>
    <s v=" LPP_6.07.04.02"/>
    <s v="Labor Planning Package - 6.07.04.02"/>
    <s v="6.07.04.02"/>
    <x v="0"/>
    <d v="2025-07-23T00:00:00"/>
    <d v="1931-01-28T00:00:00"/>
    <s v="egolnar"/>
    <s v="tuozzolo"/>
    <n v="201894.84"/>
    <m/>
    <s v="C"/>
    <s v="Labor"/>
    <s v="TEC"/>
    <m/>
    <s v="BNL"/>
    <s v="Const"/>
    <s v="INST"/>
    <x v="5"/>
    <m/>
    <m/>
    <m/>
    <m/>
    <m/>
    <m/>
    <m/>
    <m/>
    <m/>
    <n v="7184.35"/>
    <n v="36654.839999999997"/>
    <n v="36654.839999999997"/>
    <n v="36654.839999999997"/>
    <n v="36508.22"/>
    <n v="36654.839999999997"/>
    <n v="11582.93"/>
    <m/>
    <m/>
    <m/>
    <x v="0"/>
    <x v="0"/>
    <m/>
  </r>
  <r>
    <s v=""/>
    <s v=" LPP_6.07.04.02"/>
    <s v="Labor Planning Package - 6.07.04.02"/>
    <s v="6.07.04.02"/>
    <x v="0"/>
    <d v="2025-07-23T00:00:00"/>
    <d v="1931-01-28T00:00:00"/>
    <s v="egolnar"/>
    <s v="tuozzolo"/>
    <n v="226611.63"/>
    <m/>
    <s v="C"/>
    <s v="Labor"/>
    <s v="TEC"/>
    <m/>
    <s v="BNL"/>
    <s v="Const"/>
    <s v="INST"/>
    <x v="5"/>
    <m/>
    <m/>
    <m/>
    <m/>
    <m/>
    <m/>
    <m/>
    <m/>
    <m/>
    <n v="8063.88"/>
    <n v="41142.269999999997"/>
    <n v="41142.269999999997"/>
    <n v="41142.269999999997"/>
    <n v="40977.699999999997"/>
    <n v="41142.269999999997"/>
    <n v="13000.96"/>
    <m/>
    <m/>
    <m/>
    <x v="0"/>
    <x v="0"/>
    <m/>
  </r>
  <r>
    <s v=""/>
    <s v=" LPP_6.07.04.02"/>
    <s v="Labor Planning Package - 6.07.04.02"/>
    <s v="6.07.04.02"/>
    <x v="0"/>
    <d v="2025-07-23T00:00:00"/>
    <d v="1931-01-28T00:00:00"/>
    <s v="egolnar"/>
    <s v="tuozzolo"/>
    <n v="194.04"/>
    <m/>
    <s v="C"/>
    <s v="Labor"/>
    <s v="TEC"/>
    <m/>
    <s v="BNL"/>
    <s v="Const"/>
    <s v="INST"/>
    <x v="5"/>
    <m/>
    <m/>
    <m/>
    <m/>
    <m/>
    <m/>
    <m/>
    <m/>
    <m/>
    <n v="194.04"/>
    <m/>
    <m/>
    <m/>
    <m/>
    <m/>
    <m/>
    <m/>
    <m/>
    <m/>
    <x v="0"/>
    <x v="0"/>
    <m/>
  </r>
  <r>
    <s v=""/>
    <s v=" LPP_6.07.04.02"/>
    <s v="Labor Planning Package - 6.07.04.02"/>
    <s v="6.07.04.02"/>
    <x v="0"/>
    <d v="2025-07-23T00:00:00"/>
    <d v="1931-01-28T00:00:00"/>
    <s v="egolnar"/>
    <s v="tuozzolo"/>
    <n v="41552.53"/>
    <m/>
    <s v="C"/>
    <s v="Labor"/>
    <s v="TEC"/>
    <m/>
    <s v="BNL"/>
    <s v="Const"/>
    <s v="INST"/>
    <x v="5"/>
    <m/>
    <m/>
    <m/>
    <m/>
    <m/>
    <m/>
    <m/>
    <m/>
    <m/>
    <n v="1478.63"/>
    <n v="7544.03"/>
    <n v="7544.03"/>
    <n v="7544.03"/>
    <n v="7513.86"/>
    <n v="7544.03"/>
    <n v="2383.91"/>
    <m/>
    <m/>
    <m/>
    <x v="0"/>
    <x v="0"/>
    <m/>
  </r>
  <r>
    <s v=""/>
    <s v=" LPP_6.07.04.02"/>
    <s v="Labor Planning Package - 6.07.04.02"/>
    <s v="6.07.04.02"/>
    <x v="0"/>
    <d v="2025-07-23T00:00:00"/>
    <d v="1931-01-28T00:00:00"/>
    <s v="egolnar"/>
    <s v="tuozzolo"/>
    <n v="4162.83"/>
    <m/>
    <s v="C"/>
    <s v="Labor"/>
    <s v="TEC"/>
    <m/>
    <s v="BNL"/>
    <s v="Const"/>
    <s v="INST"/>
    <x v="5"/>
    <m/>
    <m/>
    <m/>
    <m/>
    <m/>
    <m/>
    <m/>
    <m/>
    <m/>
    <n v="148.13"/>
    <n v="755.78"/>
    <n v="755.78"/>
    <n v="755.78"/>
    <n v="752.76"/>
    <n v="755.78"/>
    <n v="238.82"/>
    <m/>
    <m/>
    <m/>
    <x v="0"/>
    <x v="0"/>
    <m/>
  </r>
  <r>
    <s v=""/>
    <s v=" LPP_6.07.04.02"/>
    <s v="Labor Planning Package - 6.07.04.02"/>
    <s v="6.07.04.02"/>
    <x v="0"/>
    <d v="2025-07-23T00:00:00"/>
    <d v="1931-01-28T00:00:00"/>
    <s v="egolnar"/>
    <s v="tuozzolo"/>
    <n v="103552.91"/>
    <m/>
    <s v="C"/>
    <s v="Labor"/>
    <s v="TEC"/>
    <m/>
    <s v="BNL"/>
    <s v="Const"/>
    <s v="INST"/>
    <x v="5"/>
    <m/>
    <m/>
    <m/>
    <m/>
    <m/>
    <m/>
    <m/>
    <m/>
    <m/>
    <n v="3684.89"/>
    <n v="18800.45"/>
    <n v="18800.45"/>
    <n v="18800.45"/>
    <n v="18725.25"/>
    <n v="18800.45"/>
    <n v="5940.95"/>
    <m/>
    <m/>
    <m/>
    <x v="0"/>
    <x v="0"/>
    <m/>
  </r>
  <r>
    <s v=""/>
    <s v=" LPP_6.07.04.02"/>
    <s v="Labor Planning Package - 6.07.04.02"/>
    <s v="6.07.04.02"/>
    <x v="0"/>
    <d v="2025-07-23T00:00:00"/>
    <d v="1931-01-28T00:00:00"/>
    <s v="egolnar"/>
    <s v="tuozzolo"/>
    <n v="296.3"/>
    <m/>
    <s v="C"/>
    <s v="Labor"/>
    <s v="TEC"/>
    <m/>
    <s v="BNL"/>
    <s v="Const"/>
    <s v="INST"/>
    <x v="5"/>
    <m/>
    <m/>
    <m/>
    <m/>
    <m/>
    <m/>
    <m/>
    <m/>
    <m/>
    <n v="296.3"/>
    <m/>
    <m/>
    <m/>
    <m/>
    <m/>
    <m/>
    <m/>
    <m/>
    <m/>
    <x v="0"/>
    <x v="0"/>
    <m/>
  </r>
  <r>
    <s v=""/>
    <s v=" LPP_6.07.04.02"/>
    <s v="Labor Planning Package - 6.07.04.02"/>
    <s v="6.07.04.02"/>
    <x v="0"/>
    <d v="2025-07-23T00:00:00"/>
    <d v="1931-01-28T00:00:00"/>
    <s v="egolnar"/>
    <s v="tuozzolo"/>
    <n v="14629.36"/>
    <m/>
    <s v="C"/>
    <s v="Labor"/>
    <s v="TEC"/>
    <m/>
    <s v="BNL"/>
    <s v="Const"/>
    <s v="INST"/>
    <x v="5"/>
    <m/>
    <m/>
    <m/>
    <m/>
    <m/>
    <m/>
    <m/>
    <m/>
    <m/>
    <n v="520.58000000000004"/>
    <n v="2656.02"/>
    <n v="2656.02"/>
    <n v="2656.02"/>
    <n v="2645.4"/>
    <n v="2656.02"/>
    <n v="839.3"/>
    <m/>
    <m/>
    <m/>
    <x v="0"/>
    <x v="0"/>
    <m/>
  </r>
  <r>
    <s v=""/>
    <s v=" LPP_6.07.04.02"/>
    <s v="Labor Planning Package - 6.07.04.02"/>
    <s v="6.07.04.02"/>
    <x v="0"/>
    <d v="2025-07-23T00:00:00"/>
    <d v="1931-01-28T00:00:00"/>
    <s v="egolnar"/>
    <s v="tuozzolo"/>
    <n v="144185.20000000001"/>
    <m/>
    <s v="C"/>
    <s v="Labor"/>
    <s v="TEC"/>
    <m/>
    <s v="BNL"/>
    <s v="Const"/>
    <s v="INST"/>
    <x v="5"/>
    <m/>
    <m/>
    <m/>
    <m/>
    <m/>
    <m/>
    <m/>
    <m/>
    <m/>
    <n v="5130.7700000000004"/>
    <n v="26177.41"/>
    <n v="26177.41"/>
    <n v="26177.41"/>
    <n v="26072.7"/>
    <n v="26177.41"/>
    <n v="8272.07"/>
    <m/>
    <m/>
    <m/>
    <x v="0"/>
    <x v="0"/>
    <m/>
  </r>
  <r>
    <s v=""/>
    <s v=" LPP_6.07.04.02"/>
    <s v="Labor Planning Package - 6.07.04.02"/>
    <s v="6.07.04.02"/>
    <x v="0"/>
    <d v="2025-07-23T00:00:00"/>
    <d v="1931-01-28T00:00:00"/>
    <s v="egolnar"/>
    <s v="tuozzolo"/>
    <n v="6811.9"/>
    <m/>
    <s v="C"/>
    <s v="Labor"/>
    <s v="TEC"/>
    <m/>
    <s v="BNL"/>
    <s v="Const"/>
    <s v="INST"/>
    <x v="5"/>
    <m/>
    <m/>
    <m/>
    <m/>
    <m/>
    <m/>
    <m/>
    <m/>
    <m/>
    <n v="242.4"/>
    <n v="1236.73"/>
    <n v="1236.73"/>
    <n v="1236.73"/>
    <n v="1231.78"/>
    <n v="1236.73"/>
    <n v="390.81"/>
    <m/>
    <m/>
    <m/>
    <x v="0"/>
    <x v="0"/>
    <m/>
  </r>
  <r>
    <s v=""/>
    <s v=" LPP_6.07.04.02"/>
    <s v="Labor Planning Package - 6.07.04.02"/>
    <s v="6.07.04.02"/>
    <x v="0"/>
    <d v="2025-07-23T00:00:00"/>
    <d v="1931-01-28T00:00:00"/>
    <s v="egolnar"/>
    <s v="tuozzolo"/>
    <n v="15348.23"/>
    <m/>
    <s v="C"/>
    <s v="Labor"/>
    <s v="TEC"/>
    <m/>
    <s v="BNL"/>
    <s v="Const"/>
    <s v="INST"/>
    <x v="5"/>
    <m/>
    <m/>
    <m/>
    <m/>
    <m/>
    <m/>
    <m/>
    <m/>
    <m/>
    <n v="546.16"/>
    <n v="2786.54"/>
    <n v="2786.54"/>
    <n v="2786.54"/>
    <n v="2775.39"/>
    <n v="2786.54"/>
    <n v="880.54"/>
    <m/>
    <m/>
    <m/>
    <x v="0"/>
    <x v="0"/>
    <m/>
  </r>
  <r>
    <s v=""/>
    <s v=" LPP_6.07.04.02"/>
    <s v="Labor Planning Package - 6.07.04.02"/>
    <s v="6.07.04.02"/>
    <x v="0"/>
    <d v="2025-07-23T00:00:00"/>
    <d v="1931-01-28T00:00:00"/>
    <s v="egolnar"/>
    <s v="tuozzolo"/>
    <n v="6015.13"/>
    <m/>
    <s v="C"/>
    <s v="Labor"/>
    <s v="TEC"/>
    <m/>
    <s v="BNL"/>
    <s v="Const"/>
    <s v="INST"/>
    <x v="5"/>
    <m/>
    <m/>
    <m/>
    <m/>
    <m/>
    <m/>
    <m/>
    <m/>
    <m/>
    <n v="214.05"/>
    <n v="1092.07"/>
    <n v="1092.07"/>
    <n v="1092.07"/>
    <n v="1087.7"/>
    <n v="1092.07"/>
    <n v="345.09"/>
    <m/>
    <m/>
    <m/>
    <x v="0"/>
    <x v="0"/>
    <m/>
  </r>
  <r>
    <s v=""/>
    <s v=" LPP_6.07.04.02"/>
    <s v="Labor Planning Package - 6.07.04.02"/>
    <s v="6.07.04.02"/>
    <x v="0"/>
    <d v="2025-07-23T00:00:00"/>
    <d v="1931-01-28T00:00:00"/>
    <s v="egolnar"/>
    <s v="tuozzolo"/>
    <n v="1615557.34"/>
    <m/>
    <s v="C"/>
    <s v="Labor"/>
    <s v="TEC"/>
    <m/>
    <s v="BNL"/>
    <s v="Const"/>
    <s v="INST"/>
    <x v="5"/>
    <m/>
    <m/>
    <m/>
    <m/>
    <m/>
    <m/>
    <m/>
    <m/>
    <m/>
    <n v="57488.97"/>
    <n v="293311.06"/>
    <n v="293311.06"/>
    <n v="293311.06"/>
    <n v="292137.82"/>
    <n v="293311.06"/>
    <n v="92686.29"/>
    <m/>
    <m/>
    <m/>
    <x v="0"/>
    <x v="0"/>
    <m/>
  </r>
  <r>
    <s v=""/>
    <s v=" LPP_6.07.04.02"/>
    <s v="Labor Planning Package - 6.07.04.02"/>
    <s v="6.07.04.02"/>
    <x v="0"/>
    <d v="2025-07-23T00:00:00"/>
    <d v="1931-01-28T00:00:00"/>
    <s v="egolnar"/>
    <s v="tuozzolo"/>
    <n v="2081.41"/>
    <m/>
    <s v="C"/>
    <s v="Labor"/>
    <s v="TEC"/>
    <m/>
    <s v="BNL"/>
    <s v="Const"/>
    <s v="INST"/>
    <x v="5"/>
    <m/>
    <m/>
    <m/>
    <m/>
    <m/>
    <m/>
    <m/>
    <m/>
    <m/>
    <n v="74.069999999999993"/>
    <n v="377.89"/>
    <n v="377.89"/>
    <n v="377.89"/>
    <n v="376.38"/>
    <n v="377.89"/>
    <n v="119.41"/>
    <m/>
    <m/>
    <m/>
    <x v="0"/>
    <x v="0"/>
    <m/>
  </r>
  <r>
    <s v=""/>
    <s v=" LPP_6.07.04.02"/>
    <s v="Labor Planning Package - 6.07.04.02"/>
    <s v="6.07.04.02"/>
    <x v="0"/>
    <d v="2025-07-23T00:00:00"/>
    <d v="1931-01-28T00:00:00"/>
    <s v="egolnar"/>
    <s v="tuozzolo"/>
    <n v="128401.06"/>
    <m/>
    <s v="C"/>
    <s v="Labor"/>
    <s v="TEC"/>
    <m/>
    <s v="BNL"/>
    <s v="Const"/>
    <s v="INST"/>
    <x v="5"/>
    <m/>
    <m/>
    <m/>
    <m/>
    <m/>
    <m/>
    <m/>
    <m/>
    <m/>
    <n v="4569.1000000000004"/>
    <n v="23311.74"/>
    <n v="23311.74"/>
    <n v="23311.74"/>
    <n v="23218.49"/>
    <n v="23311.74"/>
    <n v="7366.5"/>
    <m/>
    <m/>
    <m/>
    <x v="0"/>
    <x v="0"/>
    <m/>
  </r>
  <r>
    <s v=""/>
    <s v=" LPP_6.07.04.02"/>
    <s v="Labor Planning Package - 6.07.04.02"/>
    <s v="6.07.04.02"/>
    <x v="0"/>
    <d v="2025-07-23T00:00:00"/>
    <d v="1931-01-28T00:00:00"/>
    <s v="egolnar"/>
    <s v="tuozzolo"/>
    <n v="31445.16"/>
    <m/>
    <s v="C"/>
    <s v="Labor"/>
    <s v="TEC"/>
    <m/>
    <s v="BNL"/>
    <s v="Const"/>
    <s v="INST"/>
    <x v="5"/>
    <m/>
    <m/>
    <m/>
    <m/>
    <m/>
    <m/>
    <m/>
    <m/>
    <m/>
    <n v="1118.96"/>
    <n v="5709"/>
    <n v="5709"/>
    <n v="5709"/>
    <n v="5686.16"/>
    <n v="5709"/>
    <n v="1804.04"/>
    <m/>
    <m/>
    <m/>
    <x v="0"/>
    <x v="0"/>
    <m/>
  </r>
  <r>
    <s v=""/>
    <s v=" LPP_6.07.04.02"/>
    <s v="Labor Planning Package - 6.07.04.02"/>
    <s v="6.07.04.02"/>
    <x v="0"/>
    <d v="2025-07-23T00:00:00"/>
    <d v="1931-01-28T00:00:00"/>
    <s v="egolnar"/>
    <s v="tuozzolo"/>
    <n v="16150.83"/>
    <m/>
    <s v="C"/>
    <s v="Labor"/>
    <s v="TEC"/>
    <m/>
    <s v="BNL"/>
    <s v="Const"/>
    <s v="INST"/>
    <x v="5"/>
    <m/>
    <m/>
    <m/>
    <m/>
    <m/>
    <m/>
    <m/>
    <m/>
    <m/>
    <n v="574.72"/>
    <n v="2932.25"/>
    <n v="2932.25"/>
    <n v="2932.25"/>
    <n v="2920.52"/>
    <n v="2932.25"/>
    <n v="926.59"/>
    <m/>
    <m/>
    <m/>
    <x v="0"/>
    <x v="0"/>
    <m/>
  </r>
  <r>
    <s v=""/>
    <s v=" LPP_6.07.04.02"/>
    <s v="Labor Planning Package - 6.07.04.02"/>
    <s v="6.07.04.02"/>
    <x v="0"/>
    <d v="2025-07-23T00:00:00"/>
    <d v="1931-01-28T00:00:00"/>
    <s v="egolnar"/>
    <s v="tuozzolo"/>
    <n v="37843.89"/>
    <m/>
    <s v="C"/>
    <s v="Labor"/>
    <s v="TEC"/>
    <m/>
    <s v="BNL"/>
    <s v="Const"/>
    <s v="INST"/>
    <x v="5"/>
    <m/>
    <m/>
    <m/>
    <m/>
    <m/>
    <m/>
    <m/>
    <m/>
    <m/>
    <n v="1346.66"/>
    <n v="6870.71"/>
    <n v="6870.71"/>
    <n v="6870.71"/>
    <n v="6843.23"/>
    <n v="6870.71"/>
    <n v="2171.15"/>
    <m/>
    <m/>
    <m/>
    <x v="0"/>
    <x v="0"/>
    <m/>
  </r>
  <r>
    <s v=""/>
    <s v=" LPP_6.07.04.02"/>
    <s v="Labor Planning Package - 6.07.04.02"/>
    <s v="6.07.04.02"/>
    <x v="0"/>
    <d v="2025-07-23T00:00:00"/>
    <d v="1931-01-28T00:00:00"/>
    <s v="egolnar"/>
    <s v="tuozzolo"/>
    <n v="11729.54"/>
    <m/>
    <s v="C"/>
    <s v="Labor"/>
    <s v="TEC"/>
    <m/>
    <s v="BNL"/>
    <s v="Const"/>
    <s v="INST"/>
    <x v="5"/>
    <m/>
    <m/>
    <m/>
    <m/>
    <m/>
    <m/>
    <m/>
    <m/>
    <m/>
    <n v="417.39"/>
    <n v="2129.5500000000002"/>
    <n v="2129.5500000000002"/>
    <n v="2129.5500000000002"/>
    <n v="2121.0300000000002"/>
    <n v="2129.5500000000002"/>
    <n v="672.94"/>
    <m/>
    <m/>
    <m/>
    <x v="0"/>
    <x v="0"/>
    <m/>
  </r>
  <r>
    <s v=""/>
    <s v=" LPP_6.07.04.02"/>
    <s v="Labor Planning Package - 6.07.04.02"/>
    <s v="6.07.04.02"/>
    <x v="0"/>
    <d v="2025-07-23T00:00:00"/>
    <d v="1931-01-28T00:00:00"/>
    <s v="egolnar"/>
    <s v="tuozzolo"/>
    <n v="499.13"/>
    <m/>
    <s v="C"/>
    <s v="Labor"/>
    <s v="TEC"/>
    <m/>
    <s v="BNL"/>
    <s v="Const"/>
    <s v="INST"/>
    <x v="5"/>
    <m/>
    <m/>
    <m/>
    <m/>
    <m/>
    <m/>
    <m/>
    <m/>
    <m/>
    <n v="17.760000000000002"/>
    <n v="90.62"/>
    <n v="90.62"/>
    <n v="90.62"/>
    <n v="90.26"/>
    <n v="90.62"/>
    <n v="28.63"/>
    <m/>
    <m/>
    <m/>
    <x v="0"/>
    <x v="0"/>
    <m/>
  </r>
  <r>
    <s v=""/>
    <s v=" LPP_6.07.04.02"/>
    <s v="Labor Planning Package - 6.07.04.02"/>
    <s v="6.07.04.02"/>
    <x v="0"/>
    <d v="2025-07-23T00:00:00"/>
    <d v="1931-01-28T00:00:00"/>
    <s v="egolnar"/>
    <s v="tuozzolo"/>
    <n v="72623.34"/>
    <m/>
    <s v="C"/>
    <s v="Labor"/>
    <s v="TEC"/>
    <m/>
    <s v="BNL"/>
    <s v="Const"/>
    <s v="INST"/>
    <x v="5"/>
    <m/>
    <m/>
    <m/>
    <m/>
    <m/>
    <m/>
    <m/>
    <m/>
    <m/>
    <n v="2584.27"/>
    <n v="13185.06"/>
    <n v="13185.06"/>
    <n v="13185.06"/>
    <n v="13132.32"/>
    <n v="13185.06"/>
    <n v="4166.49"/>
    <m/>
    <m/>
    <m/>
    <x v="0"/>
    <x v="0"/>
    <m/>
  </r>
  <r>
    <s v=""/>
    <s v=" LPP_6.07.04.02"/>
    <s v="Labor Planning Package - 6.07.04.02"/>
    <s v="6.07.04.02"/>
    <x v="0"/>
    <d v="2025-07-23T00:00:00"/>
    <d v="1931-01-28T00:00:00"/>
    <s v="egolnar"/>
    <s v="tuozzolo"/>
    <n v="125531.06"/>
    <m/>
    <s v="C"/>
    <s v="Labor"/>
    <s v="TEC"/>
    <m/>
    <s v="BNL"/>
    <s v="Const"/>
    <s v="INST"/>
    <x v="5"/>
    <m/>
    <m/>
    <m/>
    <m/>
    <m/>
    <m/>
    <m/>
    <m/>
    <m/>
    <n v="4466.97"/>
    <n v="22790.68"/>
    <n v="22790.68"/>
    <n v="22790.68"/>
    <n v="22699.52"/>
    <n v="22790.68"/>
    <n v="7201.86"/>
    <m/>
    <m/>
    <m/>
    <x v="0"/>
    <x v="0"/>
    <m/>
  </r>
  <r>
    <s v=""/>
    <s v=" LPP_6.07.04.02"/>
    <s v="Labor Planning Package - 6.07.04.02"/>
    <s v="6.07.04.02"/>
    <x v="0"/>
    <d v="2025-07-23T00:00:00"/>
    <d v="1931-01-28T00:00:00"/>
    <s v="egolnar"/>
    <s v="tuozzolo"/>
    <n v="12488.48"/>
    <m/>
    <s v="C"/>
    <s v="Labor"/>
    <s v="TEC"/>
    <m/>
    <s v="BNL"/>
    <s v="Const"/>
    <s v="INST"/>
    <x v="5"/>
    <m/>
    <m/>
    <m/>
    <m/>
    <m/>
    <m/>
    <m/>
    <m/>
    <m/>
    <n v="444.4"/>
    <n v="2267.34"/>
    <n v="2267.34"/>
    <n v="2267.34"/>
    <n v="2258.27"/>
    <n v="2267.34"/>
    <n v="716.47"/>
    <m/>
    <m/>
    <m/>
    <x v="0"/>
    <x v="0"/>
    <m/>
  </r>
  <r>
    <s v=""/>
    <s v=" LPP_6.07.04.02"/>
    <s v="Labor Planning Package - 6.07.04.02"/>
    <s v="6.07.04.02"/>
    <x v="0"/>
    <d v="2025-07-23T00:00:00"/>
    <d v="1931-01-28T00:00:00"/>
    <s v="egolnar"/>
    <s v="tuozzolo"/>
    <n v="46358.76"/>
    <m/>
    <s v="C"/>
    <s v="Labor"/>
    <s v="TEC"/>
    <m/>
    <s v="BNL"/>
    <s v="Const"/>
    <s v="INST"/>
    <x v="5"/>
    <m/>
    <m/>
    <m/>
    <m/>
    <m/>
    <m/>
    <m/>
    <m/>
    <m/>
    <n v="1649.66"/>
    <n v="8416.6200000000008"/>
    <n v="8416.6200000000008"/>
    <n v="8416.6200000000008"/>
    <n v="8382.9599999999991"/>
    <n v="8416.6200000000008"/>
    <n v="2659.65"/>
    <m/>
    <m/>
    <m/>
    <x v="0"/>
    <x v="0"/>
    <m/>
  </r>
  <r>
    <s v=""/>
    <s v=" LPP_6.07.04.02"/>
    <s v="Labor Planning Package - 6.07.04.02"/>
    <s v="6.07.04.02"/>
    <x v="0"/>
    <d v="2025-07-23T00:00:00"/>
    <d v="1931-01-28T00:00:00"/>
    <s v="egolnar"/>
    <s v="tuozzolo"/>
    <n v="196788.2"/>
    <m/>
    <s v="C"/>
    <s v="Labor"/>
    <s v="TEC"/>
    <m/>
    <s v="BNL"/>
    <s v="Const"/>
    <s v="INST"/>
    <x v="5"/>
    <m/>
    <m/>
    <m/>
    <m/>
    <m/>
    <m/>
    <m/>
    <m/>
    <m/>
    <n v="7002.63"/>
    <n v="35727.699999999997"/>
    <n v="35727.699999999997"/>
    <n v="35727.699999999997"/>
    <n v="35584.79"/>
    <n v="35727.699999999997"/>
    <n v="11289.96"/>
    <m/>
    <m/>
    <m/>
    <x v="0"/>
    <x v="0"/>
    <m/>
  </r>
  <r>
    <s v=""/>
    <s v=" LPP_6.07.04.02"/>
    <s v="Labor Planning Package - 6.07.04.02"/>
    <s v="6.07.04.02"/>
    <x v="0"/>
    <d v="2025-07-23T00:00:00"/>
    <d v="1931-01-28T00:00:00"/>
    <s v="egolnar"/>
    <s v="tuozzolo"/>
    <n v="47617.13"/>
    <m/>
    <s v="C"/>
    <s v="Labor"/>
    <s v="TEC"/>
    <m/>
    <s v="BNL"/>
    <s v="Const"/>
    <s v="INST"/>
    <x v="5"/>
    <m/>
    <m/>
    <m/>
    <m/>
    <m/>
    <m/>
    <m/>
    <m/>
    <m/>
    <n v="1694.44"/>
    <n v="8645.08"/>
    <n v="8645.08"/>
    <n v="8645.08"/>
    <n v="8610.5"/>
    <n v="8645.08"/>
    <n v="2731.85"/>
    <m/>
    <m/>
    <m/>
    <x v="0"/>
    <x v="0"/>
    <m/>
  </r>
  <r>
    <s v=""/>
    <s v=" LPP_6.07.04.02"/>
    <s v="Labor Planning Package - 6.07.04.02"/>
    <s v="6.07.04.02"/>
    <x v="0"/>
    <d v="2025-07-23T00:00:00"/>
    <d v="1931-01-28T00:00:00"/>
    <s v="egolnar"/>
    <s v="tuozzolo"/>
    <n v="75441.59"/>
    <m/>
    <s v="C"/>
    <s v="Labor"/>
    <s v="TEC"/>
    <m/>
    <s v="BNL"/>
    <s v="Const"/>
    <s v="INST"/>
    <x v="5"/>
    <m/>
    <m/>
    <m/>
    <m/>
    <m/>
    <m/>
    <m/>
    <m/>
    <m/>
    <n v="2684.56"/>
    <n v="13696.73"/>
    <n v="13696.73"/>
    <n v="13696.73"/>
    <n v="13641.94"/>
    <n v="13696.73"/>
    <n v="4328.17"/>
    <m/>
    <m/>
    <m/>
    <x v="0"/>
    <x v="0"/>
    <m/>
  </r>
  <r>
    <s v=""/>
    <s v=" LPP_6.07.04.02"/>
    <s v="Labor Planning Package - 6.07.04.02"/>
    <s v="6.07.04.02"/>
    <x v="0"/>
    <d v="2025-07-23T00:00:00"/>
    <d v="1931-01-28T00:00:00"/>
    <s v="egolnar"/>
    <s v="tuozzolo"/>
    <n v="873.48"/>
    <m/>
    <s v="C"/>
    <s v="Labor"/>
    <s v="TEC"/>
    <m/>
    <s v="BNL"/>
    <s v="Const"/>
    <s v="INST"/>
    <x v="5"/>
    <m/>
    <m/>
    <m/>
    <m/>
    <m/>
    <m/>
    <m/>
    <m/>
    <m/>
    <n v="31.08"/>
    <n v="158.58000000000001"/>
    <n v="158.58000000000001"/>
    <n v="158.58000000000001"/>
    <n v="157.94999999999999"/>
    <n v="158.58000000000001"/>
    <n v="50.11"/>
    <m/>
    <m/>
    <m/>
    <x v="0"/>
    <x v="0"/>
    <m/>
  </r>
  <r>
    <s v=""/>
    <s v=" LPP_6.07.04.02"/>
    <s v="Labor Planning Package - 6.07.04.02"/>
    <s v="6.07.04.02"/>
    <x v="0"/>
    <d v="2025-07-23T00:00:00"/>
    <d v="1931-01-28T00:00:00"/>
    <s v="egolnar"/>
    <s v="tuozzolo"/>
    <n v="7761.45"/>
    <m/>
    <s v="C"/>
    <s v="Labor"/>
    <s v="TEC"/>
    <m/>
    <s v="BNL"/>
    <s v="Const"/>
    <s v="INST"/>
    <x v="5"/>
    <m/>
    <m/>
    <m/>
    <m/>
    <m/>
    <m/>
    <m/>
    <m/>
    <m/>
    <n v="276.19"/>
    <n v="1409.12"/>
    <n v="1409.12"/>
    <n v="1409.12"/>
    <n v="1403.49"/>
    <n v="1409.12"/>
    <n v="445.29"/>
    <m/>
    <m/>
    <m/>
    <x v="0"/>
    <x v="0"/>
    <m/>
  </r>
  <r>
    <s v=""/>
    <s v=" LPP_6.07.04.02"/>
    <s v="Labor Planning Package - 6.07.04.02"/>
    <s v="6.07.04.02"/>
    <x v="0"/>
    <d v="2025-07-23T00:00:00"/>
    <d v="1931-01-28T00:00:00"/>
    <s v="egolnar"/>
    <s v="tuozzolo"/>
    <n v="25449.79"/>
    <m/>
    <s v="C"/>
    <s v="Labor"/>
    <s v="TEC"/>
    <m/>
    <s v="BNL"/>
    <s v="Const"/>
    <s v="INST"/>
    <x v="5"/>
    <m/>
    <m/>
    <m/>
    <m/>
    <m/>
    <m/>
    <m/>
    <m/>
    <m/>
    <n v="905.62"/>
    <n v="4620.51"/>
    <n v="4620.51"/>
    <n v="4620.51"/>
    <n v="4602.03"/>
    <n v="4620.51"/>
    <n v="1460.08"/>
    <m/>
    <m/>
    <m/>
    <x v="0"/>
    <x v="0"/>
    <m/>
  </r>
  <r>
    <s v=""/>
    <s v=" LPP_6.07.04.02"/>
    <s v="Labor Planning Package - 6.07.04.02"/>
    <s v="6.07.04.02"/>
    <x v="0"/>
    <d v="2025-07-23T00:00:00"/>
    <d v="1931-01-28T00:00:00"/>
    <s v="egolnar"/>
    <s v="tuozzolo"/>
    <n v="372044.66"/>
    <m/>
    <s v="C"/>
    <s v="Labor"/>
    <s v="TEC"/>
    <m/>
    <s v="BNL"/>
    <s v="Const"/>
    <s v="INST"/>
    <x v="5"/>
    <m/>
    <m/>
    <m/>
    <m/>
    <m/>
    <m/>
    <m/>
    <m/>
    <m/>
    <n v="13239.06"/>
    <n v="67546.23"/>
    <n v="67546.23"/>
    <n v="67546.23"/>
    <n v="67276.05"/>
    <n v="67546.23"/>
    <n v="21344.61"/>
    <m/>
    <m/>
    <m/>
    <x v="0"/>
    <x v="0"/>
    <m/>
  </r>
  <r>
    <s v=""/>
    <s v=" LPP_6.07.04.02"/>
    <s v="Labor Planning Package - 6.07.04.02"/>
    <s v="6.07.04.02"/>
    <x v="0"/>
    <d v="2025-07-23T00:00:00"/>
    <d v="1931-01-28T00:00:00"/>
    <s v="egolnar"/>
    <s v="tuozzolo"/>
    <n v="26103.360000000001"/>
    <m/>
    <s v="C"/>
    <s v="Labor"/>
    <s v="TEC"/>
    <m/>
    <s v="BNL"/>
    <s v="Const"/>
    <s v="INST"/>
    <x v="5"/>
    <m/>
    <m/>
    <m/>
    <m/>
    <m/>
    <m/>
    <m/>
    <m/>
    <m/>
    <n v="928.88"/>
    <n v="4739.17"/>
    <n v="4739.17"/>
    <n v="4739.17"/>
    <n v="4720.22"/>
    <n v="4739.17"/>
    <n v="1497.58"/>
    <m/>
    <m/>
    <m/>
    <x v="0"/>
    <x v="0"/>
    <m/>
  </r>
  <r>
    <s v=""/>
    <s v=" LPP_6.07.04.02"/>
    <s v="Labor Planning Package - 6.07.04.02"/>
    <s v="6.07.04.02"/>
    <x v="0"/>
    <d v="2025-07-23T00:00:00"/>
    <d v="1931-01-28T00:00:00"/>
    <s v="egolnar"/>
    <s v="tuozzolo"/>
    <n v="798357.6"/>
    <m/>
    <s v="C"/>
    <s v="Labor"/>
    <s v="TEC"/>
    <m/>
    <s v="BNL"/>
    <s v="Const"/>
    <s v="INST"/>
    <x v="5"/>
    <m/>
    <m/>
    <m/>
    <m/>
    <m/>
    <m/>
    <m/>
    <m/>
    <m/>
    <n v="28409.24"/>
    <n v="144945.1"/>
    <n v="144945.1"/>
    <n v="144945.1"/>
    <n v="144365.32"/>
    <n v="144945.1"/>
    <n v="45802.65"/>
    <m/>
    <m/>
    <m/>
    <x v="0"/>
    <x v="0"/>
    <m/>
  </r>
  <r>
    <s v=""/>
    <s v=" LPP_6.07.04.02"/>
    <s v="Labor Planning Package - 6.07.04.02"/>
    <s v="6.07.04.02"/>
    <x v="0"/>
    <d v="2025-07-23T00:00:00"/>
    <d v="1931-01-28T00:00:00"/>
    <s v="egolnar"/>
    <s v="tuozzolo"/>
    <n v="333543.27"/>
    <m/>
    <s v="C"/>
    <s v="Labor"/>
    <s v="TEC"/>
    <m/>
    <s v="BNL"/>
    <s v="Const"/>
    <s v="INST"/>
    <x v="5"/>
    <m/>
    <m/>
    <m/>
    <m/>
    <m/>
    <m/>
    <m/>
    <m/>
    <m/>
    <n v="11869.01"/>
    <n v="60556.15"/>
    <n v="60556.15"/>
    <n v="60556.15"/>
    <n v="60313.93"/>
    <n v="60556.15"/>
    <n v="19135.740000000002"/>
    <m/>
    <m/>
    <m/>
    <x v="0"/>
    <x v="0"/>
    <m/>
  </r>
  <r>
    <s v=""/>
    <s v=" LPP_6.07.04.02"/>
    <s v="Labor Planning Package - 6.07.04.02"/>
    <s v="6.07.04.02"/>
    <x v="0"/>
    <d v="2025-07-23T00:00:00"/>
    <d v="1931-01-28T00:00:00"/>
    <s v="egolnar"/>
    <s v="tuozzolo"/>
    <n v="6740.98"/>
    <m/>
    <s v="C"/>
    <s v="Labor"/>
    <s v="TEC"/>
    <m/>
    <s v="BNL"/>
    <s v="Const"/>
    <s v="INST"/>
    <x v="5"/>
    <m/>
    <m/>
    <m/>
    <m/>
    <m/>
    <m/>
    <m/>
    <m/>
    <m/>
    <n v="239.87"/>
    <n v="1223.8499999999999"/>
    <n v="1223.8499999999999"/>
    <n v="1223.8499999999999"/>
    <n v="1218.96"/>
    <n v="1223.8499999999999"/>
    <n v="386.74"/>
    <m/>
    <m/>
    <m/>
    <x v="0"/>
    <x v="0"/>
    <m/>
  </r>
  <r>
    <s v=""/>
    <s v=" LPP_6.07.04.02"/>
    <s v="Labor Planning Package - 6.07.04.02"/>
    <s v="6.07.04.02"/>
    <x v="0"/>
    <d v="2025-07-23T00:00:00"/>
    <d v="1931-01-28T00:00:00"/>
    <s v="egolnar"/>
    <s v="tuozzolo"/>
    <n v="36109.74"/>
    <m/>
    <s v="C"/>
    <s v="Labor"/>
    <s v="TEC"/>
    <m/>
    <s v="BNL"/>
    <s v="Const"/>
    <s v="INST"/>
    <x v="5"/>
    <m/>
    <m/>
    <m/>
    <m/>
    <m/>
    <m/>
    <m/>
    <m/>
    <m/>
    <n v="1284.95"/>
    <n v="6555.87"/>
    <n v="6555.87"/>
    <n v="6555.87"/>
    <n v="6529.65"/>
    <n v="6555.87"/>
    <n v="2071.65"/>
    <m/>
    <m/>
    <m/>
    <x v="0"/>
    <x v="0"/>
    <m/>
  </r>
  <r>
    <s v=""/>
    <s v=" LPP_6.07.04.02"/>
    <s v="Labor Planning Package - 6.07.04.02"/>
    <s v="6.07.04.02"/>
    <x v="0"/>
    <d v="2025-07-23T00:00:00"/>
    <d v="1931-01-28T00:00:00"/>
    <s v="egolnar"/>
    <s v="tuozzolo"/>
    <n v="8325.65"/>
    <m/>
    <s v="C"/>
    <s v="Labor"/>
    <s v="TEC"/>
    <m/>
    <s v="BNL"/>
    <s v="Const"/>
    <s v="INST"/>
    <x v="5"/>
    <m/>
    <m/>
    <m/>
    <m/>
    <m/>
    <m/>
    <m/>
    <m/>
    <m/>
    <n v="296.27"/>
    <n v="1511.56"/>
    <n v="1511.56"/>
    <n v="1511.56"/>
    <n v="1505.51"/>
    <n v="1511.56"/>
    <n v="477.65"/>
    <m/>
    <m/>
    <m/>
    <x v="0"/>
    <x v="0"/>
    <m/>
  </r>
  <r>
    <s v=""/>
    <s v=" LPP_6.07.04.02"/>
    <s v="Labor Planning Package - 6.07.04.02"/>
    <s v="6.07.04.02"/>
    <x v="0"/>
    <d v="2025-07-23T00:00:00"/>
    <d v="1931-01-28T00:00:00"/>
    <s v="egolnar"/>
    <s v="tuozzolo"/>
    <n v="12047.71"/>
    <m/>
    <s v="C"/>
    <s v="Labor"/>
    <s v="TEC"/>
    <m/>
    <s v="BNL"/>
    <s v="Const"/>
    <s v="INST"/>
    <x v="5"/>
    <m/>
    <m/>
    <m/>
    <m/>
    <m/>
    <m/>
    <m/>
    <m/>
    <m/>
    <n v="428.71"/>
    <n v="2187.31"/>
    <n v="2187.31"/>
    <n v="2187.31"/>
    <n v="2178.56"/>
    <n v="2187.31"/>
    <n v="691.19"/>
    <m/>
    <m/>
    <m/>
    <x v="0"/>
    <x v="0"/>
    <m/>
  </r>
  <r>
    <s v=""/>
    <s v=" LPP_6.07.04.02"/>
    <s v="Labor Planning Package - 6.07.04.02"/>
    <s v="6.07.04.02"/>
    <x v="0"/>
    <d v="2025-07-23T00:00:00"/>
    <d v="1931-01-28T00:00:00"/>
    <s v="egolnar"/>
    <s v="tuozzolo"/>
    <n v="794265.48"/>
    <m/>
    <s v="C"/>
    <s v="Labor"/>
    <s v="TEC"/>
    <m/>
    <s v="BNL"/>
    <s v="Const"/>
    <s v="INST"/>
    <x v="5"/>
    <m/>
    <m/>
    <m/>
    <m/>
    <m/>
    <m/>
    <m/>
    <m/>
    <m/>
    <n v="28263.62"/>
    <n v="144202.16"/>
    <n v="144202.16"/>
    <n v="144202.16"/>
    <n v="143625.35"/>
    <n v="144202.16"/>
    <n v="45567.88"/>
    <m/>
    <m/>
    <m/>
    <x v="0"/>
    <x v="0"/>
    <m/>
  </r>
  <r>
    <s v=""/>
    <s v=" LPP_6.07.04.02"/>
    <s v="Labor Planning Package - 6.07.04.02"/>
    <s v="6.07.04.02"/>
    <x v="0"/>
    <d v="2025-07-23T00:00:00"/>
    <d v="1931-01-28T00:00:00"/>
    <s v="egolnar"/>
    <s v="tuozzolo"/>
    <n v="186268.34"/>
    <m/>
    <s v="C"/>
    <s v="Labor"/>
    <s v="TEC"/>
    <m/>
    <s v="BNL"/>
    <s v="Const"/>
    <s v="INST"/>
    <x v="5"/>
    <m/>
    <m/>
    <m/>
    <m/>
    <m/>
    <m/>
    <m/>
    <m/>
    <m/>
    <n v="6628.29"/>
    <n v="33817.78"/>
    <n v="33817.78"/>
    <n v="33817.78"/>
    <n v="33682.51"/>
    <n v="33817.78"/>
    <n v="10686.42"/>
    <m/>
    <m/>
    <m/>
    <x v="0"/>
    <x v="0"/>
    <m/>
  </r>
  <r>
    <s v=""/>
    <s v=" LPP_6.07.04.02"/>
    <s v="Labor Planning Package - 6.07.04.02"/>
    <s v="6.07.04.02"/>
    <x v="0"/>
    <d v="2025-07-23T00:00:00"/>
    <d v="1931-01-28T00:00:00"/>
    <s v="egolnar"/>
    <s v="tuozzolo"/>
    <n v="23852.41"/>
    <m/>
    <s v="C"/>
    <s v="Labor"/>
    <s v="TEC"/>
    <m/>
    <s v="BNL"/>
    <s v="Const"/>
    <s v="INST"/>
    <x v="5"/>
    <m/>
    <m/>
    <m/>
    <m/>
    <m/>
    <m/>
    <m/>
    <m/>
    <m/>
    <n v="848.78"/>
    <n v="4330.5"/>
    <n v="4330.5"/>
    <n v="4330.5"/>
    <n v="4313.18"/>
    <n v="4330.5"/>
    <n v="1368.43"/>
    <m/>
    <m/>
    <m/>
    <x v="0"/>
    <x v="0"/>
    <m/>
  </r>
  <r>
    <s v=""/>
    <s v=" LPP_6.07.04.02"/>
    <s v="Labor Planning Package - 6.07.04.02"/>
    <s v="6.07.04.02"/>
    <x v="0"/>
    <d v="2025-07-23T00:00:00"/>
    <d v="1931-01-28T00:00:00"/>
    <s v="egolnar"/>
    <s v="tuozzolo"/>
    <n v="7191.83"/>
    <m/>
    <s v="C"/>
    <s v="Labor"/>
    <s v="TEC"/>
    <m/>
    <s v="BNL"/>
    <s v="Const"/>
    <s v="INST"/>
    <x v="5"/>
    <m/>
    <m/>
    <m/>
    <m/>
    <m/>
    <m/>
    <m/>
    <m/>
    <m/>
    <n v="255.92"/>
    <n v="1305.71"/>
    <n v="1305.71"/>
    <n v="1305.71"/>
    <n v="1300.48"/>
    <n v="1305.71"/>
    <n v="412.61"/>
    <m/>
    <m/>
    <m/>
    <x v="0"/>
    <x v="0"/>
    <m/>
  </r>
  <r>
    <s v=""/>
    <s v=" LPP_6.07.04.02"/>
    <s v="Labor Planning Package - 6.07.04.02"/>
    <s v="6.07.04.02"/>
    <x v="0"/>
    <d v="2025-07-23T00:00:00"/>
    <d v="1931-01-28T00:00:00"/>
    <s v="egolnar"/>
    <s v="tuozzolo"/>
    <n v="568442.07999999996"/>
    <m/>
    <s v="C"/>
    <s v="Labor"/>
    <s v="TEC"/>
    <m/>
    <s v="BNL"/>
    <s v="Const"/>
    <s v="INST"/>
    <x v="5"/>
    <m/>
    <m/>
    <m/>
    <m/>
    <m/>
    <m/>
    <m/>
    <m/>
    <m/>
    <n v="20227.79"/>
    <n v="103202.99"/>
    <n v="103202.99"/>
    <n v="103202.99"/>
    <n v="102790.18"/>
    <n v="103202.99"/>
    <n v="32612.14"/>
    <m/>
    <m/>
    <m/>
    <x v="0"/>
    <x v="0"/>
    <m/>
  </r>
  <r>
    <s v=""/>
    <s v=" LPP_6.07.04.02"/>
    <s v="Labor Planning Package - 6.07.04.02"/>
    <s v="6.07.04.02"/>
    <x v="0"/>
    <d v="2025-07-23T00:00:00"/>
    <d v="1931-01-28T00:00:00"/>
    <s v="egolnar"/>
    <s v="tuozzolo"/>
    <n v="102123.96"/>
    <m/>
    <s v="C"/>
    <s v="Labor"/>
    <s v="TEC"/>
    <m/>
    <s v="BNL"/>
    <s v="Const"/>
    <s v="INST"/>
    <x v="5"/>
    <m/>
    <m/>
    <m/>
    <m/>
    <m/>
    <m/>
    <m/>
    <m/>
    <m/>
    <n v="3634.04"/>
    <n v="18541.02"/>
    <n v="18541.02"/>
    <n v="18541.02"/>
    <n v="18466.86"/>
    <n v="18541.02"/>
    <n v="5858.96"/>
    <m/>
    <m/>
    <m/>
    <x v="0"/>
    <x v="0"/>
    <m/>
  </r>
  <r>
    <s v=""/>
    <s v=" LPP_6.07.04.02"/>
    <s v="Labor Planning Package - 6.07.04.02"/>
    <s v="6.07.04.02"/>
    <x v="0"/>
    <d v="2025-07-23T00:00:00"/>
    <d v="1931-01-28T00:00:00"/>
    <s v="egolnar"/>
    <s v="tuozzolo"/>
    <n v="4740.09"/>
    <m/>
    <s v="C"/>
    <s v="Labor"/>
    <s v="TEC"/>
    <m/>
    <s v="BNL"/>
    <s v="Const"/>
    <s v="INST"/>
    <x v="5"/>
    <m/>
    <m/>
    <m/>
    <m/>
    <m/>
    <m/>
    <m/>
    <m/>
    <m/>
    <n v="168.67"/>
    <n v="860.58"/>
    <n v="860.58"/>
    <n v="860.58"/>
    <n v="857.14"/>
    <n v="860.58"/>
    <n v="271.95"/>
    <m/>
    <m/>
    <m/>
    <x v="0"/>
    <x v="0"/>
    <m/>
  </r>
  <r>
    <s v=""/>
    <s v=" LPP_6.07.04.02"/>
    <s v="Labor Planning Package - 6.07.04.02"/>
    <s v="6.07.04.02"/>
    <x v="0"/>
    <d v="2025-07-23T00:00:00"/>
    <d v="1931-01-28T00:00:00"/>
    <s v="egolnar"/>
    <s v="tuozzolo"/>
    <n v="8548.48"/>
    <m/>
    <s v="C"/>
    <s v="Labor"/>
    <s v="TEC"/>
    <m/>
    <s v="BNL"/>
    <s v="Const"/>
    <s v="INST"/>
    <x v="5"/>
    <m/>
    <m/>
    <m/>
    <m/>
    <m/>
    <m/>
    <m/>
    <m/>
    <m/>
    <n v="304.19"/>
    <n v="1552.01"/>
    <n v="1552.01"/>
    <n v="1552.01"/>
    <n v="1545.81"/>
    <n v="1552.01"/>
    <n v="490.43"/>
    <m/>
    <m/>
    <m/>
    <x v="0"/>
    <x v="0"/>
    <m/>
  </r>
  <r>
    <s v=""/>
    <s v=" LPP_6.07.04.02"/>
    <s v="Labor Planning Package - 6.07.04.02"/>
    <s v="6.07.04.02"/>
    <x v="0"/>
    <d v="2025-07-23T00:00:00"/>
    <d v="1931-01-28T00:00:00"/>
    <s v="egolnar"/>
    <s v="tuozzolo"/>
    <n v="48150.63"/>
    <m/>
    <s v="C"/>
    <s v="Labor"/>
    <s v="TEC"/>
    <m/>
    <s v="BNL"/>
    <s v="Const"/>
    <s v="INST"/>
    <x v="5"/>
    <m/>
    <m/>
    <m/>
    <m/>
    <m/>
    <m/>
    <m/>
    <m/>
    <m/>
    <n v="1713.42"/>
    <n v="8741.9500000000007"/>
    <n v="8741.9500000000007"/>
    <n v="8741.9500000000007"/>
    <n v="8706.98"/>
    <n v="8741.9500000000007"/>
    <n v="2762.45"/>
    <m/>
    <m/>
    <m/>
    <x v="0"/>
    <x v="0"/>
    <m/>
  </r>
  <r>
    <s v=""/>
    <s v=" LPP_6.07.04.02"/>
    <s v="Labor Planning Package - 6.07.04.02"/>
    <s v="6.07.04.02"/>
    <x v="0"/>
    <d v="2025-07-23T00:00:00"/>
    <d v="1931-01-28T00:00:00"/>
    <s v="egolnar"/>
    <s v="tuozzolo"/>
    <n v="4012.55"/>
    <m/>
    <s v="C"/>
    <s v="Labor"/>
    <s v="TEC"/>
    <m/>
    <s v="BNL"/>
    <s v="Const"/>
    <s v="INST"/>
    <x v="5"/>
    <m/>
    <m/>
    <m/>
    <m/>
    <m/>
    <m/>
    <m/>
    <m/>
    <m/>
    <n v="142.78"/>
    <n v="728.49"/>
    <n v="728.49"/>
    <n v="728.49"/>
    <n v="725.58"/>
    <n v="728.49"/>
    <n v="230.21"/>
    <m/>
    <m/>
    <m/>
    <x v="0"/>
    <x v="0"/>
    <m/>
  </r>
  <r>
    <s v=""/>
    <s v=" LPP_6.07.04.02"/>
    <s v="Labor Planning Package - 6.07.04.02"/>
    <s v="6.07.04.02"/>
    <x v="0"/>
    <d v="2025-07-23T00:00:00"/>
    <d v="1931-01-28T00:00:00"/>
    <s v="egolnar"/>
    <s v="tuozzolo"/>
    <n v="63328.55"/>
    <m/>
    <s v="C"/>
    <s v="Labor"/>
    <s v="TEC"/>
    <m/>
    <s v="BNL"/>
    <s v="Const"/>
    <s v="INST"/>
    <x v="5"/>
    <m/>
    <m/>
    <m/>
    <m/>
    <m/>
    <m/>
    <m/>
    <m/>
    <m/>
    <n v="2253.52"/>
    <n v="11497.56"/>
    <n v="11497.56"/>
    <n v="11497.56"/>
    <n v="11451.57"/>
    <n v="11497.56"/>
    <n v="3633.23"/>
    <m/>
    <m/>
    <m/>
    <x v="0"/>
    <x v="0"/>
    <m/>
  </r>
  <r>
    <s v=""/>
    <s v=" LPP_6.07.04.02"/>
    <s v="Labor Planning Package - 6.07.04.02"/>
    <s v="6.07.04.02"/>
    <x v="0"/>
    <d v="2025-07-23T00:00:00"/>
    <d v="1931-01-28T00:00:00"/>
    <s v="egolnar"/>
    <s v="tuozzolo"/>
    <n v="1324.54"/>
    <m/>
    <s v="C"/>
    <s v="Labor"/>
    <s v="TEC"/>
    <m/>
    <s v="BNL"/>
    <s v="Const"/>
    <s v="INST"/>
    <x v="5"/>
    <m/>
    <m/>
    <m/>
    <m/>
    <m/>
    <m/>
    <m/>
    <m/>
    <m/>
    <n v="47.13"/>
    <n v="240.48"/>
    <n v="240.48"/>
    <n v="240.48"/>
    <n v="239.51"/>
    <n v="240.48"/>
    <n v="75.989999999999995"/>
    <m/>
    <m/>
    <m/>
    <x v="0"/>
    <x v="0"/>
    <m/>
  </r>
  <r>
    <s v=""/>
    <s v=" LPP_6.07.04.02"/>
    <s v="Labor Planning Package - 6.07.04.02"/>
    <s v="6.07.04.02"/>
    <x v="0"/>
    <d v="2025-07-23T00:00:00"/>
    <d v="1931-01-28T00:00:00"/>
    <s v="egolnar"/>
    <s v="tuozzolo"/>
    <n v="3993.04"/>
    <m/>
    <s v="C"/>
    <s v="Labor"/>
    <s v="TEC"/>
    <m/>
    <s v="BNL"/>
    <s v="Const"/>
    <s v="INST"/>
    <x v="5"/>
    <m/>
    <m/>
    <m/>
    <m/>
    <m/>
    <m/>
    <m/>
    <m/>
    <m/>
    <n v="142.09"/>
    <n v="724.95"/>
    <n v="724.95"/>
    <n v="724.95"/>
    <n v="722.05"/>
    <n v="724.95"/>
    <n v="229.08"/>
    <m/>
    <m/>
    <m/>
    <x v="0"/>
    <x v="0"/>
    <m/>
  </r>
  <r>
    <s v=""/>
    <s v=" LPP_6.07.04.02"/>
    <s v="Labor Planning Package - 6.07.04.02"/>
    <s v="6.07.04.02"/>
    <x v="0"/>
    <d v="2025-07-23T00:00:00"/>
    <d v="1931-01-28T00:00:00"/>
    <s v="egolnar"/>
    <s v="tuozzolo"/>
    <n v="3201.6"/>
    <m/>
    <s v="C"/>
    <s v="Labor"/>
    <s v="TEC"/>
    <m/>
    <s v="BNL"/>
    <s v="Const"/>
    <s v="INST"/>
    <x v="5"/>
    <m/>
    <m/>
    <m/>
    <m/>
    <m/>
    <m/>
    <m/>
    <m/>
    <m/>
    <n v="113.93"/>
    <n v="581.26"/>
    <n v="581.26"/>
    <n v="581.26"/>
    <n v="578.94000000000005"/>
    <n v="581.26"/>
    <n v="183.68"/>
    <m/>
    <m/>
    <m/>
    <x v="0"/>
    <x v="0"/>
    <m/>
  </r>
  <r>
    <s v=""/>
    <s v=" LPP_6.07.04.02"/>
    <s v="Labor Planning Package - 6.07.04.02"/>
    <s v="6.07.04.02"/>
    <x v="0"/>
    <d v="2025-07-23T00:00:00"/>
    <d v="1931-01-28T00:00:00"/>
    <s v="egolnar"/>
    <s v="tuozzolo"/>
    <n v="12603.02"/>
    <m/>
    <s v="C"/>
    <s v="Labor"/>
    <s v="TEC"/>
    <m/>
    <s v="BNL"/>
    <s v="Const"/>
    <s v="INST"/>
    <x v="5"/>
    <m/>
    <m/>
    <m/>
    <m/>
    <m/>
    <m/>
    <m/>
    <m/>
    <m/>
    <n v="448.47"/>
    <n v="2288.13"/>
    <n v="2288.13"/>
    <n v="2288.13"/>
    <n v="2278.98"/>
    <n v="2288.13"/>
    <n v="723.05"/>
    <m/>
    <m/>
    <m/>
    <x v="0"/>
    <x v="0"/>
    <m/>
  </r>
  <r>
    <s v=""/>
    <s v=" LPP_6.07.04.03"/>
    <s v="Labor Planning Package - 6.07.04.03"/>
    <s v="6.07.04.03"/>
    <x v="0"/>
    <d v="2027-07-15T00:00:00"/>
    <d v="1930-02-12T00:00:00"/>
    <s v="egolnar"/>
    <s v="tuozzolo"/>
    <n v="6951.59"/>
    <m/>
    <s v="C"/>
    <s v="Labor"/>
    <s v="TEC"/>
    <m/>
    <s v="BNL"/>
    <s v="Const"/>
    <s v="INST"/>
    <x v="5"/>
    <m/>
    <m/>
    <m/>
    <m/>
    <m/>
    <m/>
    <m/>
    <m/>
    <m/>
    <m/>
    <m/>
    <n v="593.69000000000005"/>
    <n v="2698.6"/>
    <n v="2687.81"/>
    <n v="971.49"/>
    <m/>
    <m/>
    <m/>
    <m/>
    <x v="0"/>
    <x v="0"/>
    <m/>
  </r>
  <r>
    <s v=""/>
    <s v=" LPP_6.07.04.03"/>
    <s v="Labor Planning Package - 6.07.04.03"/>
    <s v="6.07.04.03"/>
    <x v="0"/>
    <d v="2027-07-15T00:00:00"/>
    <d v="1930-02-12T00:00:00"/>
    <s v="egolnar"/>
    <s v="tuozzolo"/>
    <n v="2801.51"/>
    <m/>
    <s v="C"/>
    <s v="Labor"/>
    <s v="TEC"/>
    <m/>
    <s v="BNL"/>
    <s v="Const"/>
    <s v="INST"/>
    <x v="5"/>
    <m/>
    <m/>
    <m/>
    <m/>
    <m/>
    <m/>
    <m/>
    <m/>
    <m/>
    <m/>
    <m/>
    <n v="239.26"/>
    <n v="1087.54"/>
    <n v="1083.19"/>
    <n v="391.51"/>
    <m/>
    <m/>
    <m/>
    <m/>
    <x v="0"/>
    <x v="0"/>
    <m/>
  </r>
  <r>
    <s v=""/>
    <s v=" LPP_6.07.04.03"/>
    <s v="Labor Planning Package - 6.07.04.03"/>
    <s v="6.07.04.03"/>
    <x v="0"/>
    <d v="2027-07-15T00:00:00"/>
    <d v="1930-02-12T00:00:00"/>
    <s v="egolnar"/>
    <s v="tuozzolo"/>
    <n v="154082.96"/>
    <m/>
    <s v="C"/>
    <s v="Labor"/>
    <s v="TEC"/>
    <m/>
    <s v="BNL"/>
    <s v="Const"/>
    <s v="INST"/>
    <x v="5"/>
    <m/>
    <m/>
    <m/>
    <m/>
    <m/>
    <m/>
    <m/>
    <m/>
    <m/>
    <m/>
    <m/>
    <n v="13159.26"/>
    <n v="59814.81"/>
    <n v="59575.56"/>
    <n v="21533.33"/>
    <m/>
    <m/>
    <m/>
    <m/>
    <x v="0"/>
    <x v="0"/>
    <m/>
  </r>
  <r>
    <s v=""/>
    <s v=" LPP_6.07.04.03"/>
    <s v="Labor Planning Package - 6.07.04.03"/>
    <s v="6.07.04.03"/>
    <x v="0"/>
    <d v="2027-07-15T00:00:00"/>
    <d v="1930-02-12T00:00:00"/>
    <s v="egolnar"/>
    <s v="tuozzolo"/>
    <n v="43678.06"/>
    <m/>
    <s v="C"/>
    <s v="Labor"/>
    <s v="TEC"/>
    <m/>
    <s v="BNL"/>
    <s v="Const"/>
    <s v="INST"/>
    <x v="5"/>
    <m/>
    <m/>
    <m/>
    <m/>
    <m/>
    <m/>
    <m/>
    <m/>
    <m/>
    <m/>
    <m/>
    <n v="3730.27"/>
    <n v="16955.77"/>
    <n v="16887.95"/>
    <n v="6104.08"/>
    <m/>
    <m/>
    <m/>
    <m/>
    <x v="0"/>
    <x v="0"/>
    <m/>
  </r>
  <r>
    <s v=""/>
    <s v=" LPP_6.07.04.03"/>
    <s v="Labor Planning Package - 6.07.04.03"/>
    <s v="6.07.04.03"/>
    <x v="0"/>
    <d v="2027-07-15T00:00:00"/>
    <d v="1930-02-12T00:00:00"/>
    <s v="egolnar"/>
    <s v="tuozzolo"/>
    <n v="61985.02"/>
    <m/>
    <s v="C"/>
    <s v="Labor"/>
    <s v="TEC"/>
    <m/>
    <s v="BNL"/>
    <s v="Const"/>
    <s v="INST"/>
    <x v="5"/>
    <m/>
    <m/>
    <m/>
    <m/>
    <m/>
    <m/>
    <m/>
    <m/>
    <m/>
    <m/>
    <m/>
    <n v="5293.75"/>
    <n v="24062.51"/>
    <n v="23966.26"/>
    <n v="8662.5"/>
    <m/>
    <m/>
    <m/>
    <m/>
    <x v="0"/>
    <x v="0"/>
    <m/>
  </r>
  <r>
    <s v=""/>
    <s v=" LPP_6.07.04.03"/>
    <s v="Labor Planning Package - 6.07.04.03"/>
    <s v="6.07.04.03"/>
    <x v="0"/>
    <d v="2027-07-15T00:00:00"/>
    <d v="1930-02-12T00:00:00"/>
    <s v="egolnar"/>
    <s v="tuozzolo"/>
    <n v="61985.02"/>
    <m/>
    <s v="C"/>
    <s v="Labor"/>
    <s v="TEC"/>
    <m/>
    <s v="BNL"/>
    <s v="Const"/>
    <s v="INST"/>
    <x v="5"/>
    <m/>
    <m/>
    <m/>
    <m/>
    <m/>
    <m/>
    <m/>
    <m/>
    <m/>
    <m/>
    <m/>
    <n v="5293.75"/>
    <n v="24062.51"/>
    <n v="23966.26"/>
    <n v="8662.5"/>
    <m/>
    <m/>
    <m/>
    <m/>
    <x v="0"/>
    <x v="0"/>
    <m/>
  </r>
  <r>
    <s v=""/>
    <s v=" LPP_6.07.04.03"/>
    <s v="Labor Planning Package - 6.07.04.03"/>
    <s v="6.07.04.03"/>
    <x v="0"/>
    <d v="2027-07-15T00:00:00"/>
    <d v="1930-02-12T00:00:00"/>
    <s v="egolnar"/>
    <s v="tuozzolo"/>
    <n v="112577.16"/>
    <m/>
    <s v="C"/>
    <s v="Labor"/>
    <s v="TEC"/>
    <m/>
    <s v="BNL"/>
    <s v="Const"/>
    <s v="INST"/>
    <x v="5"/>
    <m/>
    <m/>
    <m/>
    <m/>
    <m/>
    <m/>
    <m/>
    <m/>
    <m/>
    <m/>
    <m/>
    <n v="9614.51"/>
    <n v="43702.31"/>
    <n v="43527.51"/>
    <n v="15732.83"/>
    <m/>
    <m/>
    <m/>
    <m/>
    <x v="0"/>
    <x v="0"/>
    <m/>
  </r>
  <r>
    <s v=""/>
    <s v=" LPP_6.07.04.03"/>
    <s v="Labor Planning Package - 6.07.04.03"/>
    <s v="6.07.04.03"/>
    <x v="0"/>
    <d v="2027-07-15T00:00:00"/>
    <d v="1930-02-12T00:00:00"/>
    <s v="egolnar"/>
    <s v="tuozzolo"/>
    <n v="3183.53"/>
    <m/>
    <s v="C"/>
    <s v="Labor"/>
    <s v="TEC"/>
    <m/>
    <s v="BNL"/>
    <s v="Const"/>
    <s v="INST"/>
    <x v="5"/>
    <m/>
    <m/>
    <m/>
    <m/>
    <m/>
    <m/>
    <m/>
    <m/>
    <m/>
    <m/>
    <m/>
    <n v="271.89"/>
    <n v="1235.8399999999999"/>
    <n v="1230.9000000000001"/>
    <n v="444.91"/>
    <m/>
    <m/>
    <m/>
    <m/>
    <x v="0"/>
    <x v="0"/>
    <m/>
  </r>
  <r>
    <s v=""/>
    <s v=" LPP_6.07.04.03"/>
    <s v="Labor Planning Package - 6.07.04.03"/>
    <s v="6.07.04.03"/>
    <x v="0"/>
    <d v="2027-07-15T00:00:00"/>
    <d v="1930-02-12T00:00:00"/>
    <s v="egolnar"/>
    <s v="tuozzolo"/>
    <n v="135749.13"/>
    <m/>
    <s v="C"/>
    <s v="Labor"/>
    <s v="TEC"/>
    <m/>
    <s v="BNL"/>
    <s v="Const"/>
    <s v="INST"/>
    <x v="5"/>
    <m/>
    <m/>
    <m/>
    <m/>
    <m/>
    <m/>
    <m/>
    <m/>
    <m/>
    <m/>
    <m/>
    <n v="11593.48"/>
    <n v="52697.64"/>
    <n v="52486.85"/>
    <n v="18971.150000000001"/>
    <m/>
    <m/>
    <m/>
    <m/>
    <x v="0"/>
    <x v="0"/>
    <m/>
  </r>
  <r>
    <s v=""/>
    <s v=" LPP_6.07.04.03"/>
    <s v="Labor Planning Package - 6.07.04.03"/>
    <s v="6.07.04.03"/>
    <x v="0"/>
    <d v="2027-07-15T00:00:00"/>
    <d v="1930-02-12T00:00:00"/>
    <s v="egolnar"/>
    <s v="tuozzolo"/>
    <n v="228959.64"/>
    <m/>
    <s v="C"/>
    <s v="Labor"/>
    <s v="TEC"/>
    <m/>
    <s v="BNL"/>
    <s v="Const"/>
    <s v="INST"/>
    <x v="5"/>
    <m/>
    <m/>
    <m/>
    <m/>
    <m/>
    <m/>
    <m/>
    <m/>
    <m/>
    <m/>
    <m/>
    <n v="19554.009999999998"/>
    <n v="88881.85"/>
    <n v="88526.32"/>
    <n v="31997.47"/>
    <m/>
    <m/>
    <m/>
    <m/>
    <x v="0"/>
    <x v="0"/>
    <m/>
  </r>
  <r>
    <s v=""/>
    <s v=" LPP_6.07.04.03"/>
    <s v="Labor Planning Package - 6.07.04.03"/>
    <s v="6.07.04.03"/>
    <x v="0"/>
    <d v="2027-07-15T00:00:00"/>
    <d v="1930-02-12T00:00:00"/>
    <s v="egolnar"/>
    <s v="tuozzolo"/>
    <n v="61985.02"/>
    <m/>
    <s v="C"/>
    <s v="Labor"/>
    <s v="TEC"/>
    <m/>
    <s v="BNL"/>
    <s v="Const"/>
    <s v="INST"/>
    <x v="5"/>
    <m/>
    <m/>
    <m/>
    <m/>
    <m/>
    <m/>
    <m/>
    <m/>
    <m/>
    <m/>
    <m/>
    <n v="5293.75"/>
    <n v="24062.51"/>
    <n v="23966.26"/>
    <n v="8662.5"/>
    <m/>
    <m/>
    <m/>
    <m/>
    <x v="0"/>
    <x v="0"/>
    <m/>
  </r>
  <r>
    <s v=""/>
    <s v=" LPP_6.07.04.03"/>
    <s v="Labor Planning Package - 6.07.04.03"/>
    <s v="6.07.04.03"/>
    <x v="0"/>
    <d v="2027-07-15T00:00:00"/>
    <d v="1930-02-12T00:00:00"/>
    <s v="egolnar"/>
    <s v="tuozzolo"/>
    <n v="169645.95"/>
    <m/>
    <s v="C"/>
    <s v="Labor"/>
    <s v="TEC"/>
    <m/>
    <s v="BNL"/>
    <s v="Const"/>
    <s v="INST"/>
    <x v="5"/>
    <m/>
    <m/>
    <m/>
    <m/>
    <m/>
    <m/>
    <m/>
    <m/>
    <m/>
    <m/>
    <m/>
    <n v="14488.4"/>
    <n v="65856.350000000006"/>
    <n v="65592.92"/>
    <n v="23708.29"/>
    <m/>
    <m/>
    <m/>
    <m/>
    <x v="0"/>
    <x v="0"/>
    <m/>
  </r>
  <r>
    <s v=""/>
    <s v=" LPP_6.07.04.03"/>
    <s v="Labor Planning Package - 6.07.04.03"/>
    <s v="6.07.04.03"/>
    <x v="0"/>
    <d v="2027-07-15T00:00:00"/>
    <d v="1930-02-12T00:00:00"/>
    <s v="egolnar"/>
    <s v="tuozzolo"/>
    <n v="157224.29"/>
    <m/>
    <s v="C"/>
    <s v="Labor"/>
    <s v="TEC"/>
    <m/>
    <s v="BNL"/>
    <s v="Const"/>
    <s v="INST"/>
    <x v="5"/>
    <m/>
    <m/>
    <m/>
    <m/>
    <m/>
    <m/>
    <m/>
    <m/>
    <m/>
    <m/>
    <m/>
    <n v="13427.54"/>
    <n v="61034.28"/>
    <n v="60790.14"/>
    <n v="21972.34"/>
    <m/>
    <m/>
    <m/>
    <m/>
    <x v="0"/>
    <x v="0"/>
    <m/>
  </r>
  <r>
    <s v=""/>
    <s v=" LPP_6.07.04.03"/>
    <s v="Labor Planning Package - 6.07.04.03"/>
    <s v="6.07.04.03"/>
    <x v="0"/>
    <d v="2027-07-15T00:00:00"/>
    <d v="1930-02-12T00:00:00"/>
    <s v="egolnar"/>
    <s v="tuozzolo"/>
    <n v="607290.61"/>
    <m/>
    <s v="C"/>
    <s v="Labor"/>
    <s v="TEC"/>
    <m/>
    <s v="BNL"/>
    <s v="Const"/>
    <s v="INST"/>
    <x v="5"/>
    <m/>
    <m/>
    <m/>
    <m/>
    <m/>
    <m/>
    <m/>
    <m/>
    <m/>
    <m/>
    <m/>
    <n v="51864.88"/>
    <n v="235749.46"/>
    <n v="234806.46"/>
    <n v="84869.8"/>
    <m/>
    <m/>
    <m/>
    <m/>
    <x v="0"/>
    <x v="0"/>
    <m/>
  </r>
  <r>
    <s v=""/>
    <s v=" LPP_6.07.04.03"/>
    <s v="Labor Planning Package - 6.07.04.03"/>
    <s v="6.07.04.03"/>
    <x v="0"/>
    <d v="2027-07-15T00:00:00"/>
    <d v="1930-02-12T00:00:00"/>
    <s v="egolnar"/>
    <s v="tuozzolo"/>
    <n v="151050.03"/>
    <m/>
    <s v="C"/>
    <s v="Labor"/>
    <s v="TEC"/>
    <m/>
    <s v="BNL"/>
    <s v="Const"/>
    <s v="INST"/>
    <x v="5"/>
    <m/>
    <m/>
    <m/>
    <m/>
    <m/>
    <m/>
    <m/>
    <m/>
    <m/>
    <m/>
    <m/>
    <n v="12900.24"/>
    <n v="58637.43"/>
    <n v="58402.879999999997"/>
    <n v="21109.48"/>
    <m/>
    <m/>
    <m/>
    <m/>
    <x v="0"/>
    <x v="0"/>
    <m/>
  </r>
  <r>
    <s v=""/>
    <s v=" LPP_6.07.04.03"/>
    <s v="Labor Planning Package - 6.07.04.03"/>
    <s v="6.07.04.03"/>
    <x v="0"/>
    <d v="2027-07-15T00:00:00"/>
    <d v="1930-02-12T00:00:00"/>
    <s v="egolnar"/>
    <s v="tuozzolo"/>
    <n v="154082.96"/>
    <m/>
    <s v="C"/>
    <s v="Labor"/>
    <s v="TEC"/>
    <m/>
    <s v="BNL"/>
    <s v="Const"/>
    <s v="INST"/>
    <x v="5"/>
    <m/>
    <m/>
    <m/>
    <m/>
    <m/>
    <m/>
    <m/>
    <m/>
    <m/>
    <m/>
    <m/>
    <n v="13159.26"/>
    <n v="59814.81"/>
    <n v="59575.56"/>
    <n v="21533.33"/>
    <m/>
    <m/>
    <m/>
    <m/>
    <x v="0"/>
    <x v="0"/>
    <m/>
  </r>
  <r>
    <s v=""/>
    <s v=" LPP_6.07.04.03"/>
    <s v="Labor Planning Package - 6.07.04.03"/>
    <s v="6.07.04.03"/>
    <x v="0"/>
    <d v="2027-07-15T00:00:00"/>
    <d v="1930-02-12T00:00:00"/>
    <s v="egolnar"/>
    <s v="tuozzolo"/>
    <n v="16539.39"/>
    <m/>
    <s v="C"/>
    <s v="Labor"/>
    <s v="TEC"/>
    <m/>
    <s v="BNL"/>
    <s v="Const"/>
    <s v="INST"/>
    <x v="5"/>
    <m/>
    <m/>
    <m/>
    <m/>
    <m/>
    <m/>
    <m/>
    <m/>
    <m/>
    <m/>
    <m/>
    <n v="1412.53"/>
    <n v="6420.57"/>
    <n v="6394.89"/>
    <n v="2311.41"/>
    <m/>
    <m/>
    <m/>
    <m/>
    <x v="0"/>
    <x v="0"/>
    <m/>
  </r>
  <r>
    <s v=""/>
    <s v=" LPP_6.07.04.03"/>
    <s v="Labor Planning Package - 6.07.04.03"/>
    <s v="6.07.04.03"/>
    <x v="0"/>
    <d v="2027-07-15T00:00:00"/>
    <d v="1930-02-12T00:00:00"/>
    <s v="egolnar"/>
    <s v="tuozzolo"/>
    <n v="377821.61"/>
    <m/>
    <s v="C"/>
    <s v="Labor"/>
    <s v="TEC"/>
    <m/>
    <s v="BNL"/>
    <s v="Const"/>
    <s v="INST"/>
    <x v="5"/>
    <m/>
    <m/>
    <m/>
    <m/>
    <m/>
    <m/>
    <m/>
    <m/>
    <m/>
    <m/>
    <m/>
    <n v="32267.37"/>
    <n v="146669.88"/>
    <n v="146083.20000000001"/>
    <n v="52801.15"/>
    <m/>
    <m/>
    <m/>
    <m/>
    <x v="0"/>
    <x v="0"/>
    <m/>
  </r>
  <r>
    <s v=""/>
    <s v=" LPP_6.07.04.03"/>
    <s v="Labor Planning Package - 6.07.04.03"/>
    <s v="6.07.04.03"/>
    <x v="0"/>
    <d v="2027-07-15T00:00:00"/>
    <d v="1930-02-12T00:00:00"/>
    <s v="egolnar"/>
    <s v="tuozzolo"/>
    <n v="19773.3"/>
    <m/>
    <s v="C"/>
    <s v="Labor"/>
    <s v="TEC"/>
    <m/>
    <s v="BNL"/>
    <s v="Const"/>
    <s v="INST"/>
    <x v="5"/>
    <m/>
    <m/>
    <m/>
    <m/>
    <m/>
    <m/>
    <m/>
    <m/>
    <m/>
    <m/>
    <m/>
    <n v="1688.71"/>
    <n v="7675.97"/>
    <n v="7645.27"/>
    <n v="2763.35"/>
    <m/>
    <m/>
    <m/>
    <m/>
    <x v="0"/>
    <x v="0"/>
    <m/>
  </r>
  <r>
    <s v=""/>
    <s v=" LPP_6.07.04.03"/>
    <s v="Labor Planning Package - 6.07.04.03"/>
    <s v="6.07.04.03"/>
    <x v="0"/>
    <d v="2027-07-15T00:00:00"/>
    <d v="1930-02-12T00:00:00"/>
    <s v="egolnar"/>
    <s v="tuozzolo"/>
    <n v="97708.479999999996"/>
    <m/>
    <s v="C"/>
    <s v="Labor"/>
    <s v="TEC"/>
    <m/>
    <s v="BNL"/>
    <s v="Const"/>
    <s v="INST"/>
    <x v="5"/>
    <m/>
    <m/>
    <m/>
    <m/>
    <m/>
    <m/>
    <m/>
    <m/>
    <m/>
    <m/>
    <m/>
    <n v="8344.67"/>
    <n v="37930.31"/>
    <n v="37778.589999999997"/>
    <n v="13654.91"/>
    <m/>
    <m/>
    <m/>
    <m/>
    <x v="0"/>
    <x v="0"/>
    <m/>
  </r>
  <r>
    <s v=""/>
    <s v=" LPP_6.07.04.03"/>
    <s v="Labor Planning Package - 6.07.04.03"/>
    <s v="6.07.04.03"/>
    <x v="0"/>
    <d v="2027-07-15T00:00:00"/>
    <d v="1930-02-12T00:00:00"/>
    <s v="egolnar"/>
    <s v="tuozzolo"/>
    <n v="254.68"/>
    <m/>
    <s v="C"/>
    <s v="Labor"/>
    <s v="TEC"/>
    <m/>
    <s v="BNL"/>
    <s v="Const"/>
    <s v="INST"/>
    <x v="5"/>
    <m/>
    <m/>
    <m/>
    <m/>
    <m/>
    <m/>
    <m/>
    <m/>
    <m/>
    <m/>
    <m/>
    <n v="21.75"/>
    <n v="98.87"/>
    <n v="98.47"/>
    <n v="35.590000000000003"/>
    <m/>
    <m/>
    <m/>
    <m/>
    <x v="0"/>
    <x v="0"/>
    <m/>
  </r>
  <r>
    <s v=""/>
    <s v=" LPP_6.07.04.03"/>
    <s v="Labor Planning Package - 6.07.04.03"/>
    <s v="6.07.04.03"/>
    <x v="0"/>
    <d v="2027-07-15T00:00:00"/>
    <d v="1930-02-12T00:00:00"/>
    <s v="egolnar"/>
    <s v="tuozzolo"/>
    <n v="27524.15"/>
    <m/>
    <s v="C"/>
    <s v="Labor"/>
    <s v="TEC"/>
    <m/>
    <s v="BNL"/>
    <s v="Const"/>
    <s v="INST"/>
    <x v="5"/>
    <m/>
    <m/>
    <m/>
    <m/>
    <m/>
    <m/>
    <m/>
    <m/>
    <m/>
    <m/>
    <m/>
    <n v="2350.67"/>
    <n v="10684.84"/>
    <n v="10642.1"/>
    <n v="3846.54"/>
    <m/>
    <m/>
    <m/>
    <m/>
    <x v="0"/>
    <x v="0"/>
    <m/>
  </r>
  <r>
    <s v=""/>
    <s v=" LPP_6.07.04.03"/>
    <s v="Labor Planning Package - 6.07.04.03"/>
    <s v="6.07.04.03"/>
    <x v="0"/>
    <d v="2027-07-15T00:00:00"/>
    <d v="1930-02-12T00:00:00"/>
    <s v="egolnar"/>
    <s v="tuozzolo"/>
    <n v="284989.81"/>
    <m/>
    <s v="C"/>
    <s v="Labor"/>
    <s v="TEC"/>
    <m/>
    <s v="BNL"/>
    <s v="Const"/>
    <s v="INST"/>
    <x v="5"/>
    <m/>
    <m/>
    <m/>
    <m/>
    <m/>
    <m/>
    <m/>
    <m/>
    <m/>
    <m/>
    <m/>
    <n v="24339.19"/>
    <n v="110632.69"/>
    <n v="110190.16"/>
    <n v="39827.769999999997"/>
    <m/>
    <m/>
    <m/>
    <m/>
    <x v="0"/>
    <x v="0"/>
    <m/>
  </r>
  <r>
    <s v=""/>
    <s v=" LPP_6.07.04.03"/>
    <s v="Labor Planning Package - 6.07.04.03"/>
    <s v="6.07.04.03"/>
    <x v="0"/>
    <d v="2027-07-15T00:00:00"/>
    <d v="1930-02-12T00:00:00"/>
    <s v="egolnar"/>
    <s v="tuozzolo"/>
    <n v="6951.59"/>
    <m/>
    <s v="C"/>
    <s v="Labor"/>
    <s v="TEC"/>
    <m/>
    <s v="BNL"/>
    <s v="Const"/>
    <s v="INST"/>
    <x v="5"/>
    <m/>
    <m/>
    <m/>
    <m/>
    <m/>
    <m/>
    <m/>
    <m/>
    <m/>
    <m/>
    <m/>
    <n v="593.69000000000005"/>
    <n v="2698.6"/>
    <n v="2687.81"/>
    <n v="971.49"/>
    <m/>
    <m/>
    <m/>
    <m/>
    <x v="0"/>
    <x v="0"/>
    <m/>
  </r>
  <r>
    <s v=""/>
    <s v=" LPP_6.07.04.03"/>
    <s v="Labor Planning Package - 6.07.04.03"/>
    <s v="6.07.04.03"/>
    <x v="0"/>
    <d v="2027-07-15T00:00:00"/>
    <d v="1930-02-12T00:00:00"/>
    <s v="egolnar"/>
    <s v="tuozzolo"/>
    <n v="4752.37"/>
    <m/>
    <s v="C"/>
    <s v="Labor"/>
    <s v="TEC"/>
    <m/>
    <s v="BNL"/>
    <s v="Const"/>
    <s v="INST"/>
    <x v="5"/>
    <m/>
    <m/>
    <m/>
    <m/>
    <m/>
    <m/>
    <m/>
    <m/>
    <m/>
    <m/>
    <m/>
    <n v="405.87"/>
    <n v="1844.86"/>
    <n v="1837.49"/>
    <n v="664.15"/>
    <m/>
    <m/>
    <m/>
    <m/>
    <x v="0"/>
    <x v="0"/>
    <m/>
  </r>
  <r>
    <s v=""/>
    <s v=" LPP_6.07.04.03"/>
    <s v="Labor Planning Package - 6.07.04.03"/>
    <s v="6.07.04.03"/>
    <x v="0"/>
    <d v="2027-07-15T00:00:00"/>
    <d v="1930-02-12T00:00:00"/>
    <s v="egolnar"/>
    <s v="tuozzolo"/>
    <n v="96142.67"/>
    <m/>
    <s v="C"/>
    <s v="Labor"/>
    <s v="TEC"/>
    <m/>
    <s v="BNL"/>
    <s v="Const"/>
    <s v="INST"/>
    <x v="5"/>
    <m/>
    <m/>
    <m/>
    <m/>
    <m/>
    <m/>
    <m/>
    <m/>
    <m/>
    <m/>
    <m/>
    <n v="8210.94"/>
    <n v="37322.47"/>
    <n v="37173.18"/>
    <n v="13436.09"/>
    <m/>
    <m/>
    <m/>
    <m/>
    <x v="0"/>
    <x v="0"/>
    <m/>
  </r>
  <r>
    <s v=""/>
    <s v=" LPP_6.07.04.03"/>
    <s v="Labor Planning Package - 6.07.04.03"/>
    <s v="6.07.04.03"/>
    <x v="0"/>
    <d v="2027-07-15T00:00:00"/>
    <d v="1930-02-12T00:00:00"/>
    <s v="egolnar"/>
    <s v="tuozzolo"/>
    <n v="7760.63"/>
    <m/>
    <s v="C"/>
    <s v="Labor"/>
    <s v="TEC"/>
    <m/>
    <s v="BNL"/>
    <s v="Const"/>
    <s v="INST"/>
    <x v="5"/>
    <m/>
    <m/>
    <m/>
    <m/>
    <m/>
    <m/>
    <m/>
    <m/>
    <m/>
    <m/>
    <m/>
    <n v="662.79"/>
    <n v="3012.67"/>
    <n v="3000.62"/>
    <n v="1084.56"/>
    <m/>
    <m/>
    <m/>
    <m/>
    <x v="0"/>
    <x v="0"/>
    <m/>
  </r>
  <r>
    <s v=""/>
    <s v=" LPP_6.07.04.03"/>
    <s v="Labor Planning Package - 6.07.04.03"/>
    <s v="6.07.04.03"/>
    <x v="0"/>
    <d v="2027-07-15T00:00:00"/>
    <d v="1930-02-12T00:00:00"/>
    <s v="egolnar"/>
    <s v="tuozzolo"/>
    <n v="22766.81"/>
    <m/>
    <s v="C"/>
    <s v="Labor"/>
    <s v="TEC"/>
    <m/>
    <s v="BNL"/>
    <s v="Const"/>
    <s v="INST"/>
    <x v="5"/>
    <m/>
    <m/>
    <m/>
    <m/>
    <m/>
    <m/>
    <m/>
    <m/>
    <m/>
    <m/>
    <m/>
    <n v="1944.37"/>
    <n v="8838.0499999999993"/>
    <n v="8802.7000000000007"/>
    <n v="3181.7"/>
    <m/>
    <m/>
    <m/>
    <m/>
    <x v="0"/>
    <x v="0"/>
    <m/>
  </r>
  <r>
    <s v=""/>
    <s v=" LPP_6.07.04.03"/>
    <s v="Labor Planning Package - 6.07.04.03"/>
    <s v="6.07.04.03"/>
    <x v="0"/>
    <d v="2027-07-15T00:00:00"/>
    <d v="1930-02-12T00:00:00"/>
    <s v="egolnar"/>
    <s v="tuozzolo"/>
    <n v="30558.74"/>
    <m/>
    <s v="C"/>
    <s v="Labor"/>
    <s v="TEC"/>
    <m/>
    <s v="BNL"/>
    <s v="Const"/>
    <s v="INST"/>
    <x v="5"/>
    <m/>
    <m/>
    <m/>
    <m/>
    <m/>
    <m/>
    <m/>
    <m/>
    <m/>
    <m/>
    <m/>
    <n v="2609.83"/>
    <n v="11862.87"/>
    <n v="11815.42"/>
    <n v="4270.63"/>
    <m/>
    <m/>
    <m/>
    <m/>
    <x v="0"/>
    <x v="0"/>
    <m/>
  </r>
  <r>
    <s v=""/>
    <s v=" LPP_6.07.04.03"/>
    <s v="Labor Planning Package - 6.07.04.03"/>
    <s v="6.07.04.03"/>
    <x v="0"/>
    <d v="2027-07-15T00:00:00"/>
    <d v="1930-02-12T00:00:00"/>
    <s v="egolnar"/>
    <s v="tuozzolo"/>
    <n v="206035.11"/>
    <m/>
    <s v="C"/>
    <s v="Labor"/>
    <s v="TEC"/>
    <m/>
    <s v="BNL"/>
    <s v="Const"/>
    <s v="INST"/>
    <x v="5"/>
    <m/>
    <m/>
    <m/>
    <m/>
    <m/>
    <m/>
    <m/>
    <m/>
    <m/>
    <m/>
    <m/>
    <n v="17596.169999999998"/>
    <n v="79982.570000000007"/>
    <n v="79662.64"/>
    <n v="28793.73"/>
    <m/>
    <m/>
    <m/>
    <m/>
    <x v="0"/>
    <x v="0"/>
    <m/>
  </r>
  <r>
    <s v=""/>
    <s v=" LPP_6.07.04.03"/>
    <s v="Labor Planning Package - 6.07.04.03"/>
    <s v="6.07.04.03"/>
    <x v="0"/>
    <d v="2027-07-15T00:00:00"/>
    <d v="1930-02-12T00:00:00"/>
    <s v="egolnar"/>
    <s v="tuozzolo"/>
    <n v="231258.77"/>
    <m/>
    <s v="C"/>
    <s v="Labor"/>
    <s v="TEC"/>
    <m/>
    <s v="BNL"/>
    <s v="Const"/>
    <s v="INST"/>
    <x v="5"/>
    <m/>
    <m/>
    <m/>
    <m/>
    <m/>
    <m/>
    <m/>
    <m/>
    <m/>
    <m/>
    <m/>
    <n v="19750.36"/>
    <n v="89774.37"/>
    <n v="89415.27"/>
    <n v="32318.77"/>
    <m/>
    <m/>
    <m/>
    <m/>
    <x v="0"/>
    <x v="0"/>
    <m/>
  </r>
  <r>
    <s v=""/>
    <s v=" LPP_6.07.04.03"/>
    <s v="Labor Planning Package - 6.07.04.03"/>
    <s v="6.07.04.03"/>
    <x v="0"/>
    <d v="2027-07-15T00:00:00"/>
    <d v="1930-02-12T00:00:00"/>
    <s v="egolnar"/>
    <s v="tuozzolo"/>
    <n v="198.02"/>
    <m/>
    <s v="C"/>
    <s v="Labor"/>
    <s v="TEC"/>
    <m/>
    <s v="BNL"/>
    <s v="Const"/>
    <s v="INST"/>
    <x v="5"/>
    <m/>
    <m/>
    <m/>
    <m/>
    <m/>
    <m/>
    <m/>
    <m/>
    <m/>
    <m/>
    <m/>
    <n v="16.91"/>
    <n v="76.87"/>
    <n v="76.56"/>
    <n v="27.67"/>
    <m/>
    <m/>
    <m/>
    <m/>
    <x v="0"/>
    <x v="0"/>
    <m/>
  </r>
  <r>
    <s v=""/>
    <s v=" LPP_6.07.04.03"/>
    <s v="Labor Planning Package - 6.07.04.03"/>
    <s v="6.07.04.03"/>
    <x v="0"/>
    <d v="2027-07-15T00:00:00"/>
    <d v="1930-02-12T00:00:00"/>
    <s v="egolnar"/>
    <s v="tuozzolo"/>
    <n v="42404.65"/>
    <m/>
    <s v="C"/>
    <s v="Labor"/>
    <s v="TEC"/>
    <m/>
    <s v="BNL"/>
    <s v="Const"/>
    <s v="INST"/>
    <x v="5"/>
    <m/>
    <m/>
    <m/>
    <m/>
    <m/>
    <m/>
    <m/>
    <m/>
    <m/>
    <m/>
    <m/>
    <n v="3621.51"/>
    <n v="16461.43"/>
    <n v="16395.59"/>
    <n v="5926.12"/>
    <m/>
    <m/>
    <m/>
    <m/>
    <x v="0"/>
    <x v="0"/>
    <m/>
  </r>
  <r>
    <s v=""/>
    <s v=" LPP_6.07.04.03"/>
    <s v="Labor Planning Package - 6.07.04.03"/>
    <s v="6.07.04.03"/>
    <x v="0"/>
    <d v="2027-07-15T00:00:00"/>
    <d v="1930-02-12T00:00:00"/>
    <s v="egolnar"/>
    <s v="tuozzolo"/>
    <n v="4248.1899999999996"/>
    <m/>
    <s v="C"/>
    <s v="Labor"/>
    <s v="TEC"/>
    <m/>
    <s v="BNL"/>
    <s v="Const"/>
    <s v="INST"/>
    <x v="5"/>
    <m/>
    <m/>
    <m/>
    <m/>
    <m/>
    <m/>
    <m/>
    <m/>
    <m/>
    <m/>
    <m/>
    <n v="362.81"/>
    <n v="1649.15"/>
    <n v="1642.55"/>
    <n v="593.69000000000005"/>
    <m/>
    <m/>
    <m/>
    <m/>
    <x v="0"/>
    <x v="0"/>
    <m/>
  </r>
  <r>
    <s v=""/>
    <s v=" LPP_6.07.04.03"/>
    <s v="Labor Planning Package - 6.07.04.03"/>
    <s v="6.07.04.03"/>
    <x v="0"/>
    <d v="2027-07-15T00:00:00"/>
    <d v="1930-02-12T00:00:00"/>
    <s v="egolnar"/>
    <s v="tuozzolo"/>
    <n v="105676.47"/>
    <m/>
    <s v="C"/>
    <s v="Labor"/>
    <s v="TEC"/>
    <m/>
    <s v="BNL"/>
    <s v="Const"/>
    <s v="INST"/>
    <x v="5"/>
    <m/>
    <m/>
    <m/>
    <m/>
    <m/>
    <m/>
    <m/>
    <m/>
    <m/>
    <m/>
    <m/>
    <n v="9025.16"/>
    <n v="41023.480000000003"/>
    <n v="40859.379999999997"/>
    <n v="14768.45"/>
    <m/>
    <m/>
    <m/>
    <m/>
    <x v="0"/>
    <x v="0"/>
    <m/>
  </r>
  <r>
    <s v=""/>
    <s v=" LPP_6.07.04.03"/>
    <s v="Labor Planning Package - 6.07.04.03"/>
    <s v="6.07.04.03"/>
    <x v="0"/>
    <d v="2027-07-15T00:00:00"/>
    <d v="1930-02-12T00:00:00"/>
    <s v="egolnar"/>
    <s v="tuozzolo"/>
    <n v="299.86"/>
    <m/>
    <s v="C"/>
    <s v="Labor"/>
    <s v="TEC"/>
    <m/>
    <s v="BNL"/>
    <s v="Const"/>
    <s v="INST"/>
    <x v="5"/>
    <m/>
    <m/>
    <m/>
    <m/>
    <m/>
    <m/>
    <m/>
    <m/>
    <m/>
    <m/>
    <m/>
    <n v="25.61"/>
    <n v="116.41"/>
    <n v="115.94"/>
    <n v="41.91"/>
    <m/>
    <m/>
    <m/>
    <m/>
    <x v="0"/>
    <x v="0"/>
    <m/>
  </r>
  <r>
    <s v=""/>
    <s v=" LPP_6.07.04.03"/>
    <s v="Labor Planning Package - 6.07.04.03"/>
    <s v="6.07.04.03"/>
    <x v="0"/>
    <d v="2027-07-15T00:00:00"/>
    <d v="1930-02-12T00:00:00"/>
    <s v="egolnar"/>
    <s v="tuozzolo"/>
    <n v="14929.36"/>
    <m/>
    <s v="C"/>
    <s v="Labor"/>
    <s v="TEC"/>
    <m/>
    <s v="BNL"/>
    <s v="Const"/>
    <s v="INST"/>
    <x v="5"/>
    <m/>
    <m/>
    <m/>
    <m/>
    <m/>
    <m/>
    <m/>
    <m/>
    <m/>
    <m/>
    <m/>
    <n v="1275.02"/>
    <n v="5795.56"/>
    <n v="5772.38"/>
    <n v="2086.4"/>
    <m/>
    <m/>
    <m/>
    <m/>
    <x v="0"/>
    <x v="0"/>
    <m/>
  </r>
  <r>
    <s v=""/>
    <s v=" LPP_6.07.04.03"/>
    <s v="Labor Planning Package - 6.07.04.03"/>
    <s v="6.07.04.03"/>
    <x v="0"/>
    <d v="2027-07-15T00:00:00"/>
    <d v="1930-02-12T00:00:00"/>
    <s v="egolnar"/>
    <s v="tuozzolo"/>
    <n v="147142.01999999999"/>
    <m/>
    <s v="C"/>
    <s v="Labor"/>
    <s v="TEC"/>
    <m/>
    <s v="BNL"/>
    <s v="Const"/>
    <s v="INST"/>
    <x v="5"/>
    <m/>
    <m/>
    <m/>
    <m/>
    <m/>
    <m/>
    <m/>
    <m/>
    <m/>
    <m/>
    <m/>
    <n v="12566.48"/>
    <n v="57120.35"/>
    <n v="56891.87"/>
    <n v="20563.32"/>
    <m/>
    <m/>
    <m/>
    <m/>
    <x v="0"/>
    <x v="0"/>
    <m/>
  </r>
  <r>
    <s v=""/>
    <s v=" LPP_6.07.04.03"/>
    <s v="Labor Planning Package - 6.07.04.03"/>
    <s v="6.07.04.03"/>
    <x v="0"/>
    <d v="2027-07-15T00:00:00"/>
    <d v="1930-02-12T00:00:00"/>
    <s v="egolnar"/>
    <s v="tuozzolo"/>
    <n v="6951.59"/>
    <m/>
    <s v="C"/>
    <s v="Labor"/>
    <s v="TEC"/>
    <m/>
    <s v="BNL"/>
    <s v="Const"/>
    <s v="INST"/>
    <x v="5"/>
    <m/>
    <m/>
    <m/>
    <m/>
    <m/>
    <m/>
    <m/>
    <m/>
    <m/>
    <m/>
    <m/>
    <n v="593.69000000000005"/>
    <n v="2698.6"/>
    <n v="2687.81"/>
    <n v="971.49"/>
    <m/>
    <m/>
    <m/>
    <m/>
    <x v="0"/>
    <x v="0"/>
    <m/>
  </r>
  <r>
    <s v=""/>
    <s v=" LPP_6.07.04.03"/>
    <s v="Labor Planning Package - 6.07.04.03"/>
    <s v="6.07.04.03"/>
    <x v="0"/>
    <d v="2027-07-15T00:00:00"/>
    <d v="1930-02-12T00:00:00"/>
    <s v="egolnar"/>
    <s v="tuozzolo"/>
    <n v="15662.98"/>
    <m/>
    <s v="C"/>
    <s v="Labor"/>
    <s v="TEC"/>
    <m/>
    <s v="BNL"/>
    <s v="Const"/>
    <s v="INST"/>
    <x v="5"/>
    <m/>
    <m/>
    <m/>
    <m/>
    <m/>
    <m/>
    <m/>
    <m/>
    <m/>
    <m/>
    <m/>
    <n v="1337.68"/>
    <n v="6080.35"/>
    <n v="6056.03"/>
    <n v="2188.9299999999998"/>
    <m/>
    <m/>
    <m/>
    <m/>
    <x v="0"/>
    <x v="0"/>
    <m/>
  </r>
  <r>
    <s v=""/>
    <s v=" LPP_6.07.04.03"/>
    <s v="Labor Planning Package - 6.07.04.03"/>
    <s v="6.07.04.03"/>
    <x v="0"/>
    <d v="2027-07-15T00:00:00"/>
    <d v="1930-02-12T00:00:00"/>
    <s v="egolnar"/>
    <s v="tuozzolo"/>
    <n v="6138.48"/>
    <m/>
    <s v="C"/>
    <s v="Labor"/>
    <s v="TEC"/>
    <m/>
    <s v="BNL"/>
    <s v="Const"/>
    <s v="INST"/>
    <x v="5"/>
    <m/>
    <m/>
    <m/>
    <m/>
    <m/>
    <m/>
    <m/>
    <m/>
    <m/>
    <m/>
    <m/>
    <n v="524.25"/>
    <n v="2382.9499999999998"/>
    <n v="2373.42"/>
    <n v="857.86"/>
    <m/>
    <m/>
    <m/>
    <m/>
    <x v="0"/>
    <x v="0"/>
    <m/>
  </r>
  <r>
    <s v=""/>
    <s v=" LPP_6.07.04.03"/>
    <s v="Labor Planning Package - 6.07.04.03"/>
    <s v="6.07.04.03"/>
    <x v="0"/>
    <d v="2027-07-15T00:00:00"/>
    <d v="1930-02-12T00:00:00"/>
    <s v="egolnar"/>
    <s v="tuozzolo"/>
    <n v="1648687.68"/>
    <m/>
    <s v="C"/>
    <s v="Labor"/>
    <s v="TEC"/>
    <m/>
    <s v="BNL"/>
    <s v="Const"/>
    <s v="INST"/>
    <x v="5"/>
    <m/>
    <m/>
    <m/>
    <m/>
    <m/>
    <m/>
    <m/>
    <m/>
    <m/>
    <m/>
    <m/>
    <n v="140804.07"/>
    <n v="640018.51"/>
    <n v="637458.43999999994"/>
    <n v="230406.66"/>
    <m/>
    <m/>
    <m/>
    <m/>
    <x v="0"/>
    <x v="0"/>
    <m/>
  </r>
  <r>
    <s v=""/>
    <s v=" LPP_6.07.04.03"/>
    <s v="Labor Planning Package - 6.07.04.03"/>
    <s v="6.07.04.03"/>
    <x v="0"/>
    <d v="2027-07-15T00:00:00"/>
    <d v="1930-02-12T00:00:00"/>
    <s v="egolnar"/>
    <s v="tuozzolo"/>
    <n v="2124.1"/>
    <m/>
    <s v="C"/>
    <s v="Labor"/>
    <s v="TEC"/>
    <m/>
    <s v="BNL"/>
    <s v="Const"/>
    <s v="INST"/>
    <x v="5"/>
    <m/>
    <m/>
    <m/>
    <m/>
    <m/>
    <m/>
    <m/>
    <m/>
    <m/>
    <m/>
    <m/>
    <n v="181.41"/>
    <n v="824.57"/>
    <n v="821.27"/>
    <n v="296.85000000000002"/>
    <m/>
    <m/>
    <m/>
    <m/>
    <x v="0"/>
    <x v="0"/>
    <m/>
  </r>
  <r>
    <s v=""/>
    <s v=" LPP_6.07.04.03"/>
    <s v="Labor Planning Package - 6.07.04.03"/>
    <s v="6.07.04.03"/>
    <x v="0"/>
    <d v="2027-07-15T00:00:00"/>
    <d v="1930-02-12T00:00:00"/>
    <s v="egolnar"/>
    <s v="tuozzolo"/>
    <n v="131034.19"/>
    <m/>
    <s v="C"/>
    <s v="Labor"/>
    <s v="TEC"/>
    <m/>
    <s v="BNL"/>
    <s v="Const"/>
    <s v="INST"/>
    <x v="5"/>
    <m/>
    <m/>
    <m/>
    <m/>
    <m/>
    <m/>
    <m/>
    <m/>
    <m/>
    <m/>
    <m/>
    <n v="11190.81"/>
    <n v="50867.31"/>
    <n v="50663.839999999997"/>
    <n v="18312.23"/>
    <m/>
    <m/>
    <m/>
    <m/>
    <x v="0"/>
    <x v="0"/>
    <m/>
  </r>
  <r>
    <s v=""/>
    <s v=" LPP_6.07.04.03"/>
    <s v="Labor Planning Package - 6.07.04.03"/>
    <s v="6.07.04.03"/>
    <x v="0"/>
    <d v="2027-07-15T00:00:00"/>
    <d v="1930-02-12T00:00:00"/>
    <s v="egolnar"/>
    <s v="tuozzolo"/>
    <n v="32090.01"/>
    <m/>
    <s v="C"/>
    <s v="Labor"/>
    <s v="TEC"/>
    <m/>
    <s v="BNL"/>
    <s v="Const"/>
    <s v="INST"/>
    <x v="5"/>
    <m/>
    <m/>
    <m/>
    <m/>
    <m/>
    <m/>
    <m/>
    <m/>
    <m/>
    <m/>
    <m/>
    <n v="2740.61"/>
    <n v="12457.3"/>
    <n v="12407.47"/>
    <n v="4484.63"/>
    <m/>
    <m/>
    <m/>
    <m/>
    <x v="0"/>
    <x v="0"/>
    <m/>
  </r>
  <r>
    <s v=""/>
    <s v=" LPP_6.07.04.03"/>
    <s v="Labor Planning Package - 6.07.04.03"/>
    <s v="6.07.04.03"/>
    <x v="0"/>
    <d v="2027-07-15T00:00:00"/>
    <d v="1930-02-12T00:00:00"/>
    <s v="egolnar"/>
    <s v="tuozzolo"/>
    <n v="16482.04"/>
    <m/>
    <s v="C"/>
    <s v="Labor"/>
    <s v="TEC"/>
    <m/>
    <s v="BNL"/>
    <s v="Const"/>
    <s v="INST"/>
    <x v="5"/>
    <m/>
    <m/>
    <m/>
    <m/>
    <m/>
    <m/>
    <m/>
    <m/>
    <m/>
    <m/>
    <m/>
    <n v="1407.63"/>
    <n v="6398.31"/>
    <n v="6372.71"/>
    <n v="2303.39"/>
    <m/>
    <m/>
    <m/>
    <m/>
    <x v="0"/>
    <x v="0"/>
    <m/>
  </r>
  <r>
    <s v=""/>
    <s v=" LPP_6.07.04.03"/>
    <s v="Labor Planning Package - 6.07.04.03"/>
    <s v="6.07.04.03"/>
    <x v="0"/>
    <d v="2027-07-15T00:00:00"/>
    <d v="1930-02-12T00:00:00"/>
    <s v="egolnar"/>
    <s v="tuozzolo"/>
    <n v="38619.949999999997"/>
    <m/>
    <s v="C"/>
    <s v="Labor"/>
    <s v="TEC"/>
    <m/>
    <s v="BNL"/>
    <s v="Const"/>
    <s v="INST"/>
    <x v="5"/>
    <m/>
    <m/>
    <m/>
    <m/>
    <m/>
    <m/>
    <m/>
    <m/>
    <m/>
    <m/>
    <m/>
    <n v="3298.29"/>
    <n v="14992.22"/>
    <n v="14932.25"/>
    <n v="5397.19"/>
    <m/>
    <m/>
    <m/>
    <m/>
    <x v="0"/>
    <x v="0"/>
    <m/>
  </r>
  <r>
    <s v=""/>
    <s v=" LPP_6.07.04.03"/>
    <s v="Labor Planning Package - 6.07.04.03"/>
    <s v="6.07.04.03"/>
    <x v="0"/>
    <d v="2027-07-15T00:00:00"/>
    <d v="1930-02-12T00:00:00"/>
    <s v="egolnar"/>
    <s v="tuozzolo"/>
    <n v="11970.08"/>
    <m/>
    <s v="C"/>
    <s v="Labor"/>
    <s v="TEC"/>
    <m/>
    <s v="BNL"/>
    <s v="Const"/>
    <s v="INST"/>
    <x v="5"/>
    <m/>
    <m/>
    <m/>
    <m/>
    <m/>
    <m/>
    <m/>
    <m/>
    <m/>
    <m/>
    <m/>
    <n v="1022.29"/>
    <n v="4646.7700000000004"/>
    <n v="4628.18"/>
    <n v="1672.84"/>
    <m/>
    <m/>
    <m/>
    <m/>
    <x v="0"/>
    <x v="0"/>
    <m/>
  </r>
  <r>
    <s v=""/>
    <s v=" LPP_6.07.04.03"/>
    <s v="Labor Planning Package - 6.07.04.03"/>
    <s v="6.07.04.03"/>
    <x v="0"/>
    <d v="2027-07-15T00:00:00"/>
    <d v="1930-02-12T00:00:00"/>
    <s v="egolnar"/>
    <s v="tuozzolo"/>
    <n v="509.37"/>
    <m/>
    <s v="C"/>
    <s v="Labor"/>
    <s v="TEC"/>
    <m/>
    <s v="BNL"/>
    <s v="Const"/>
    <s v="INST"/>
    <x v="5"/>
    <m/>
    <m/>
    <m/>
    <m/>
    <m/>
    <m/>
    <m/>
    <m/>
    <m/>
    <m/>
    <m/>
    <n v="43.5"/>
    <n v="197.74"/>
    <n v="196.94"/>
    <n v="71.180000000000007"/>
    <m/>
    <m/>
    <m/>
    <m/>
    <x v="0"/>
    <x v="0"/>
    <m/>
  </r>
  <r>
    <s v=""/>
    <s v=" LPP_6.07.04.03"/>
    <s v="Labor Planning Package - 6.07.04.03"/>
    <s v="6.07.04.03"/>
    <x v="0"/>
    <d v="2027-07-15T00:00:00"/>
    <d v="1930-02-12T00:00:00"/>
    <s v="egolnar"/>
    <s v="tuozzolo"/>
    <n v="74112.63"/>
    <m/>
    <s v="C"/>
    <s v="Labor"/>
    <s v="TEC"/>
    <m/>
    <s v="BNL"/>
    <s v="Const"/>
    <s v="INST"/>
    <x v="5"/>
    <m/>
    <m/>
    <m/>
    <m/>
    <m/>
    <m/>
    <m/>
    <m/>
    <m/>
    <m/>
    <m/>
    <n v="6329.49"/>
    <n v="28770.43"/>
    <n v="28655.35"/>
    <n v="10357.35"/>
    <m/>
    <m/>
    <m/>
    <m/>
    <x v="0"/>
    <x v="0"/>
    <m/>
  </r>
  <r>
    <s v=""/>
    <s v=" LPP_6.07.04.03"/>
    <s v="Labor Planning Package - 6.07.04.03"/>
    <s v="6.07.04.03"/>
    <x v="0"/>
    <d v="2027-07-15T00:00:00"/>
    <d v="1930-02-12T00:00:00"/>
    <s v="egolnar"/>
    <s v="tuozzolo"/>
    <n v="128105.34"/>
    <m/>
    <s v="C"/>
    <s v="Labor"/>
    <s v="TEC"/>
    <m/>
    <s v="BNL"/>
    <s v="Const"/>
    <s v="INST"/>
    <x v="5"/>
    <m/>
    <m/>
    <m/>
    <m/>
    <m/>
    <m/>
    <m/>
    <m/>
    <m/>
    <m/>
    <m/>
    <n v="10940.67"/>
    <n v="49730.33"/>
    <n v="49531.41"/>
    <n v="17902.919999999998"/>
    <m/>
    <m/>
    <m/>
    <m/>
    <x v="0"/>
    <x v="0"/>
    <m/>
  </r>
  <r>
    <s v=""/>
    <s v=" LPP_6.07.04.03"/>
    <s v="Labor Planning Package - 6.07.04.03"/>
    <s v="6.07.04.03"/>
    <x v="0"/>
    <d v="2027-07-15T00:00:00"/>
    <d v="1930-02-12T00:00:00"/>
    <s v="egolnar"/>
    <s v="tuozzolo"/>
    <n v="12744.58"/>
    <m/>
    <s v="C"/>
    <s v="Labor"/>
    <s v="TEC"/>
    <m/>
    <s v="BNL"/>
    <s v="Const"/>
    <s v="INST"/>
    <x v="5"/>
    <m/>
    <m/>
    <m/>
    <m/>
    <m/>
    <m/>
    <m/>
    <m/>
    <m/>
    <m/>
    <m/>
    <n v="1088.44"/>
    <n v="4947.43"/>
    <n v="4927.6400000000003"/>
    <n v="1781.07"/>
    <m/>
    <m/>
    <m/>
    <m/>
    <x v="0"/>
    <x v="0"/>
    <m/>
  </r>
  <r>
    <s v=""/>
    <s v=" LPP_6.07.04.03"/>
    <s v="Labor Planning Package - 6.07.04.03"/>
    <s v="6.07.04.03"/>
    <x v="0"/>
    <d v="2027-07-15T00:00:00"/>
    <d v="1930-02-12T00:00:00"/>
    <s v="egolnar"/>
    <s v="tuozzolo"/>
    <n v="47309.440000000002"/>
    <m/>
    <s v="C"/>
    <s v="Labor"/>
    <s v="TEC"/>
    <m/>
    <s v="BNL"/>
    <s v="Const"/>
    <s v="INST"/>
    <x v="5"/>
    <m/>
    <m/>
    <m/>
    <m/>
    <m/>
    <m/>
    <m/>
    <m/>
    <m/>
    <m/>
    <m/>
    <n v="4040.4"/>
    <n v="18365.47"/>
    <n v="18292.009999999998"/>
    <n v="6611.57"/>
    <m/>
    <m/>
    <m/>
    <m/>
    <x v="0"/>
    <x v="0"/>
    <m/>
  </r>
  <r>
    <s v=""/>
    <s v=" LPP_6.07.04.03"/>
    <s v="Labor Planning Package - 6.07.04.03"/>
    <s v="6.07.04.03"/>
    <x v="0"/>
    <d v="2027-07-15T00:00:00"/>
    <d v="1930-02-12T00:00:00"/>
    <s v="egolnar"/>
    <s v="tuozzolo"/>
    <n v="200823.75"/>
    <m/>
    <s v="C"/>
    <s v="Labor"/>
    <s v="TEC"/>
    <m/>
    <s v="BNL"/>
    <s v="Const"/>
    <s v="INST"/>
    <x v="5"/>
    <m/>
    <m/>
    <m/>
    <m/>
    <m/>
    <m/>
    <m/>
    <m/>
    <m/>
    <m/>
    <m/>
    <n v="17151.099999999999"/>
    <n v="77959.53"/>
    <n v="77647.69"/>
    <n v="28065.43"/>
    <m/>
    <m/>
    <m/>
    <m/>
    <x v="0"/>
    <x v="0"/>
    <m/>
  </r>
  <r>
    <s v=""/>
    <s v=" LPP_6.07.04.03"/>
    <s v="Labor Planning Package - 6.07.04.03"/>
    <s v="6.07.04.03"/>
    <x v="0"/>
    <d v="2027-07-15T00:00:00"/>
    <d v="1930-02-12T00:00:00"/>
    <s v="egolnar"/>
    <s v="tuozzolo"/>
    <n v="48593.61"/>
    <m/>
    <s v="C"/>
    <s v="Labor"/>
    <s v="TEC"/>
    <m/>
    <s v="BNL"/>
    <s v="Const"/>
    <s v="INST"/>
    <x v="5"/>
    <m/>
    <m/>
    <m/>
    <m/>
    <m/>
    <m/>
    <m/>
    <m/>
    <m/>
    <m/>
    <m/>
    <n v="4150.08"/>
    <n v="18863.98"/>
    <n v="18788.52"/>
    <n v="6791.04"/>
    <m/>
    <m/>
    <m/>
    <m/>
    <x v="0"/>
    <x v="0"/>
    <m/>
  </r>
  <r>
    <s v=""/>
    <s v=" LPP_6.07.04.03"/>
    <s v="Labor Planning Package - 6.07.04.03"/>
    <s v="6.07.04.03"/>
    <x v="0"/>
    <d v="2027-07-15T00:00:00"/>
    <d v="1930-02-12T00:00:00"/>
    <s v="egolnar"/>
    <s v="tuozzolo"/>
    <n v="76988.679999999993"/>
    <m/>
    <s v="C"/>
    <s v="Labor"/>
    <s v="TEC"/>
    <m/>
    <s v="BNL"/>
    <s v="Const"/>
    <s v="INST"/>
    <x v="5"/>
    <m/>
    <m/>
    <m/>
    <m/>
    <m/>
    <m/>
    <m/>
    <m/>
    <m/>
    <m/>
    <m/>
    <n v="6575.12"/>
    <n v="29886.91"/>
    <n v="29767.360000000001"/>
    <n v="10759.29"/>
    <m/>
    <m/>
    <m/>
    <m/>
    <x v="0"/>
    <x v="0"/>
    <m/>
  </r>
  <r>
    <s v=""/>
    <s v=" LPP_6.07.04.03"/>
    <s v="Labor Planning Package - 6.07.04.03"/>
    <s v="6.07.04.03"/>
    <x v="0"/>
    <d v="2027-07-15T00:00:00"/>
    <d v="1930-02-12T00:00:00"/>
    <s v="egolnar"/>
    <s v="tuozzolo"/>
    <n v="891.39"/>
    <m/>
    <s v="C"/>
    <s v="Labor"/>
    <s v="TEC"/>
    <m/>
    <s v="BNL"/>
    <s v="Const"/>
    <s v="INST"/>
    <x v="5"/>
    <m/>
    <m/>
    <m/>
    <m/>
    <m/>
    <m/>
    <m/>
    <m/>
    <m/>
    <m/>
    <m/>
    <n v="76.13"/>
    <n v="346.04"/>
    <n v="344.65"/>
    <n v="124.57"/>
    <m/>
    <m/>
    <m/>
    <m/>
    <x v="0"/>
    <x v="0"/>
    <m/>
  </r>
  <r>
    <s v=""/>
    <s v=" LPP_6.07.04.03"/>
    <s v="Labor Planning Package - 6.07.04.03"/>
    <s v="6.07.04.03"/>
    <x v="0"/>
    <d v="2027-07-15T00:00:00"/>
    <d v="1930-02-12T00:00:00"/>
    <s v="egolnar"/>
    <s v="tuozzolo"/>
    <n v="7920.62"/>
    <m/>
    <s v="C"/>
    <s v="Labor"/>
    <s v="TEC"/>
    <m/>
    <s v="BNL"/>
    <s v="Const"/>
    <s v="INST"/>
    <x v="5"/>
    <m/>
    <m/>
    <m/>
    <m/>
    <m/>
    <m/>
    <m/>
    <m/>
    <m/>
    <m/>
    <m/>
    <n v="676.45"/>
    <n v="3074.77"/>
    <n v="3062.48"/>
    <n v="1106.92"/>
    <m/>
    <m/>
    <m/>
    <m/>
    <x v="0"/>
    <x v="0"/>
    <m/>
  </r>
  <r>
    <s v=""/>
    <s v=" LPP_6.07.04.03"/>
    <s v="Labor Planning Package - 6.07.04.03"/>
    <s v="6.07.04.03"/>
    <x v="0"/>
    <d v="2027-07-15T00:00:00"/>
    <d v="1930-02-12T00:00:00"/>
    <s v="egolnar"/>
    <s v="tuozzolo"/>
    <n v="25971.69"/>
    <m/>
    <s v="C"/>
    <s v="Labor"/>
    <s v="TEC"/>
    <m/>
    <s v="BNL"/>
    <s v="Const"/>
    <s v="INST"/>
    <x v="5"/>
    <m/>
    <m/>
    <m/>
    <m/>
    <m/>
    <m/>
    <m/>
    <m/>
    <m/>
    <m/>
    <m/>
    <n v="2218.08"/>
    <n v="10082.18"/>
    <n v="10041.85"/>
    <n v="3629.59"/>
    <m/>
    <m/>
    <m/>
    <m/>
    <x v="0"/>
    <x v="0"/>
    <m/>
  </r>
  <r>
    <s v=""/>
    <s v=" LPP_6.07.04.03"/>
    <s v="Labor Planning Package - 6.07.04.03"/>
    <s v="6.07.04.03"/>
    <x v="0"/>
    <d v="2027-07-15T00:00:00"/>
    <d v="1930-02-12T00:00:00"/>
    <s v="egolnar"/>
    <s v="tuozzolo"/>
    <n v="379674.2"/>
    <m/>
    <s v="C"/>
    <s v="Labor"/>
    <s v="TEC"/>
    <m/>
    <s v="BNL"/>
    <s v="Const"/>
    <s v="INST"/>
    <x v="5"/>
    <m/>
    <m/>
    <m/>
    <m/>
    <m/>
    <m/>
    <m/>
    <m/>
    <m/>
    <m/>
    <m/>
    <n v="32425.59"/>
    <n v="147389.04999999999"/>
    <n v="146799.5"/>
    <n v="53060.06"/>
    <m/>
    <m/>
    <m/>
    <m/>
    <x v="0"/>
    <x v="0"/>
    <m/>
  </r>
  <r>
    <s v=""/>
    <s v=" LPP_6.07.04.03"/>
    <s v="Labor Planning Package - 6.07.04.03"/>
    <s v="6.07.04.03"/>
    <x v="0"/>
    <d v="2027-07-15T00:00:00"/>
    <d v="1930-02-12T00:00:00"/>
    <s v="egolnar"/>
    <s v="tuozzolo"/>
    <n v="26638.67"/>
    <m/>
    <s v="C"/>
    <s v="Labor"/>
    <s v="TEC"/>
    <m/>
    <s v="BNL"/>
    <s v="Const"/>
    <s v="INST"/>
    <x v="5"/>
    <m/>
    <m/>
    <m/>
    <m/>
    <m/>
    <m/>
    <m/>
    <m/>
    <m/>
    <m/>
    <m/>
    <n v="2275.04"/>
    <n v="10341.1"/>
    <n v="10299.73"/>
    <n v="3722.79"/>
    <m/>
    <m/>
    <m/>
    <m/>
    <x v="0"/>
    <x v="0"/>
    <m/>
  </r>
  <r>
    <s v=""/>
    <s v=" LPP_6.07.04.03"/>
    <s v="Labor Planning Package - 6.07.04.03"/>
    <s v="6.07.04.03"/>
    <x v="0"/>
    <d v="2027-07-15T00:00:00"/>
    <d v="1930-02-12T00:00:00"/>
    <s v="egolnar"/>
    <s v="tuozzolo"/>
    <n v="814729.57"/>
    <m/>
    <s v="C"/>
    <s v="Labor"/>
    <s v="TEC"/>
    <m/>
    <s v="BNL"/>
    <s v="Const"/>
    <s v="INST"/>
    <x v="5"/>
    <m/>
    <m/>
    <m/>
    <m/>
    <m/>
    <m/>
    <m/>
    <m/>
    <m/>
    <m/>
    <m/>
    <n v="69580.94"/>
    <n v="316277.01"/>
    <n v="315011.90000000002"/>
    <n v="113859.72"/>
    <m/>
    <m/>
    <m/>
    <m/>
    <x v="0"/>
    <x v="0"/>
    <m/>
  </r>
  <r>
    <s v=""/>
    <s v=" LPP_6.07.04.03"/>
    <s v="Labor Planning Package - 6.07.04.03"/>
    <s v="6.07.04.03"/>
    <x v="0"/>
    <d v="2027-07-15T00:00:00"/>
    <d v="1930-02-12T00:00:00"/>
    <s v="egolnar"/>
    <s v="tuozzolo"/>
    <n v="340383.27"/>
    <m/>
    <s v="C"/>
    <s v="Labor"/>
    <s v="TEC"/>
    <m/>
    <s v="BNL"/>
    <s v="Const"/>
    <s v="INST"/>
    <x v="5"/>
    <m/>
    <m/>
    <m/>
    <m/>
    <m/>
    <m/>
    <m/>
    <m/>
    <m/>
    <m/>
    <m/>
    <n v="29070"/>
    <n v="132136.35999999999"/>
    <n v="131607.82"/>
    <n v="47569.09"/>
    <m/>
    <m/>
    <m/>
    <m/>
    <x v="0"/>
    <x v="0"/>
    <m/>
  </r>
  <r>
    <s v=""/>
    <s v=" LPP_6.07.04.03"/>
    <s v="Labor Planning Package - 6.07.04.03"/>
    <s v="6.07.04.03"/>
    <x v="0"/>
    <d v="2027-07-15T00:00:00"/>
    <d v="1930-02-12T00:00:00"/>
    <s v="egolnar"/>
    <s v="tuozzolo"/>
    <n v="6879.22"/>
    <m/>
    <s v="C"/>
    <s v="Labor"/>
    <s v="TEC"/>
    <m/>
    <s v="BNL"/>
    <s v="Const"/>
    <s v="INST"/>
    <x v="5"/>
    <m/>
    <m/>
    <m/>
    <m/>
    <m/>
    <m/>
    <m/>
    <m/>
    <m/>
    <m/>
    <m/>
    <n v="587.51"/>
    <n v="2670.5"/>
    <n v="2659.82"/>
    <n v="961.38"/>
    <m/>
    <m/>
    <m/>
    <m/>
    <x v="0"/>
    <x v="0"/>
    <m/>
  </r>
  <r>
    <s v=""/>
    <s v=" LPP_6.07.04.03"/>
    <s v="Labor Planning Package - 6.07.04.03"/>
    <s v="6.07.04.03"/>
    <x v="0"/>
    <d v="2027-07-15T00:00:00"/>
    <d v="1930-02-12T00:00:00"/>
    <s v="egolnar"/>
    <s v="tuozzolo"/>
    <n v="36850.25"/>
    <m/>
    <s v="C"/>
    <s v="Labor"/>
    <s v="TEC"/>
    <m/>
    <s v="BNL"/>
    <s v="Const"/>
    <s v="INST"/>
    <x v="5"/>
    <m/>
    <m/>
    <m/>
    <m/>
    <m/>
    <m/>
    <m/>
    <m/>
    <m/>
    <m/>
    <m/>
    <n v="3147.15"/>
    <n v="14305.22"/>
    <n v="14248"/>
    <n v="5149.88"/>
    <m/>
    <m/>
    <m/>
    <m/>
    <x v="0"/>
    <x v="0"/>
    <m/>
  </r>
  <r>
    <s v=""/>
    <s v=" LPP_6.07.04.03"/>
    <s v="Labor Planning Package - 6.07.04.03"/>
    <s v="6.07.04.03"/>
    <x v="0"/>
    <d v="2027-07-15T00:00:00"/>
    <d v="1930-02-12T00:00:00"/>
    <s v="egolnar"/>
    <s v="tuozzolo"/>
    <n v="8496.39"/>
    <m/>
    <s v="C"/>
    <s v="Labor"/>
    <s v="TEC"/>
    <m/>
    <s v="BNL"/>
    <s v="Const"/>
    <s v="INST"/>
    <x v="5"/>
    <m/>
    <m/>
    <m/>
    <m/>
    <m/>
    <m/>
    <m/>
    <m/>
    <m/>
    <m/>
    <m/>
    <n v="725.62"/>
    <n v="3298.29"/>
    <n v="3285.09"/>
    <n v="1187.3900000000001"/>
    <m/>
    <m/>
    <m/>
    <m/>
    <x v="0"/>
    <x v="0"/>
    <m/>
  </r>
  <r>
    <s v=""/>
    <s v=" LPP_6.07.04.03"/>
    <s v="Labor Planning Package - 6.07.04.03"/>
    <s v="6.07.04.03"/>
    <x v="0"/>
    <d v="2027-07-15T00:00:00"/>
    <d v="1930-02-12T00:00:00"/>
    <s v="egolnar"/>
    <s v="tuozzolo"/>
    <n v="12294.77"/>
    <m/>
    <s v="C"/>
    <s v="Labor"/>
    <s v="TEC"/>
    <m/>
    <s v="BNL"/>
    <s v="Const"/>
    <s v="INST"/>
    <x v="5"/>
    <m/>
    <m/>
    <m/>
    <m/>
    <m/>
    <m/>
    <m/>
    <m/>
    <m/>
    <m/>
    <m/>
    <n v="1050.02"/>
    <n v="4772.82"/>
    <n v="4753.72"/>
    <n v="1718.21"/>
    <m/>
    <m/>
    <m/>
    <m/>
    <x v="0"/>
    <x v="0"/>
    <m/>
  </r>
  <r>
    <s v=""/>
    <s v=" LPP_6.07.04.03"/>
    <s v="Labor Planning Package - 6.07.04.03"/>
    <s v="6.07.04.03"/>
    <x v="0"/>
    <d v="2027-07-15T00:00:00"/>
    <d v="1930-02-12T00:00:00"/>
    <s v="egolnar"/>
    <s v="tuozzolo"/>
    <n v="803801.93"/>
    <m/>
    <s v="C"/>
    <s v="Labor"/>
    <s v="TEC"/>
    <m/>
    <s v="BNL"/>
    <s v="Const"/>
    <s v="INST"/>
    <x v="5"/>
    <m/>
    <m/>
    <m/>
    <m/>
    <m/>
    <m/>
    <m/>
    <m/>
    <m/>
    <m/>
    <m/>
    <n v="68647.679999999993"/>
    <n v="312034.90999999997"/>
    <n v="310786.77"/>
    <n v="112332.57"/>
    <m/>
    <m/>
    <m/>
    <m/>
    <x v="0"/>
    <x v="0"/>
    <m/>
  </r>
  <r>
    <s v=""/>
    <s v=" LPP_6.07.04.03"/>
    <s v="Labor Planning Package - 6.07.04.03"/>
    <s v="6.07.04.03"/>
    <x v="0"/>
    <d v="2027-07-15T00:00:00"/>
    <d v="1930-02-12T00:00:00"/>
    <s v="egolnar"/>
    <s v="tuozzolo"/>
    <n v="188504.8"/>
    <m/>
    <s v="C"/>
    <s v="Labor"/>
    <s v="TEC"/>
    <m/>
    <s v="BNL"/>
    <s v="Const"/>
    <s v="INST"/>
    <x v="5"/>
    <m/>
    <m/>
    <m/>
    <m/>
    <m/>
    <m/>
    <m/>
    <m/>
    <m/>
    <m/>
    <m/>
    <n v="16099.01"/>
    <n v="73177.33"/>
    <n v="72884.62"/>
    <n v="26343.84"/>
    <m/>
    <m/>
    <m/>
    <m/>
    <x v="0"/>
    <x v="0"/>
    <m/>
  </r>
  <r>
    <s v=""/>
    <s v=" LPP_6.07.04.03"/>
    <s v="Labor Planning Package - 6.07.04.03"/>
    <s v="6.07.04.03"/>
    <x v="0"/>
    <d v="2027-07-15T00:00:00"/>
    <d v="1930-02-12T00:00:00"/>
    <s v="egolnar"/>
    <s v="tuozzolo"/>
    <n v="24138.799999999999"/>
    <m/>
    <s v="C"/>
    <s v="Labor"/>
    <s v="TEC"/>
    <m/>
    <s v="BNL"/>
    <s v="Const"/>
    <s v="INST"/>
    <x v="5"/>
    <m/>
    <m/>
    <m/>
    <m/>
    <m/>
    <m/>
    <m/>
    <m/>
    <m/>
    <m/>
    <m/>
    <n v="2061.54"/>
    <n v="9370.65"/>
    <n v="9333.17"/>
    <n v="3373.43"/>
    <m/>
    <m/>
    <m/>
    <m/>
    <x v="0"/>
    <x v="0"/>
    <m/>
  </r>
  <r>
    <s v=""/>
    <s v=" LPP_6.07.04.03"/>
    <s v="Labor Planning Package - 6.07.04.03"/>
    <s v="6.07.04.03"/>
    <x v="0"/>
    <d v="2027-07-15T00:00:00"/>
    <d v="1930-02-12T00:00:00"/>
    <s v="egolnar"/>
    <s v="tuozzolo"/>
    <n v="7278.18"/>
    <m/>
    <s v="C"/>
    <s v="Labor"/>
    <s v="TEC"/>
    <m/>
    <s v="BNL"/>
    <s v="Const"/>
    <s v="INST"/>
    <x v="5"/>
    <m/>
    <m/>
    <m/>
    <m/>
    <m/>
    <m/>
    <m/>
    <m/>
    <m/>
    <m/>
    <m/>
    <n v="621.58000000000004"/>
    <n v="2825.38"/>
    <n v="2814.08"/>
    <n v="1017.14"/>
    <m/>
    <m/>
    <m/>
    <m/>
    <x v="0"/>
    <x v="0"/>
    <m/>
  </r>
  <r>
    <s v=""/>
    <s v=" LPP_6.07.04.03"/>
    <s v="Labor Planning Package - 6.07.04.03"/>
    <s v="6.07.04.03"/>
    <x v="0"/>
    <d v="2027-07-15T00:00:00"/>
    <d v="1930-02-12T00:00:00"/>
    <s v="egolnar"/>
    <s v="tuozzolo"/>
    <n v="575267.15"/>
    <m/>
    <s v="C"/>
    <s v="Labor"/>
    <s v="TEC"/>
    <m/>
    <s v="BNL"/>
    <s v="Const"/>
    <s v="INST"/>
    <x v="5"/>
    <m/>
    <m/>
    <m/>
    <m/>
    <m/>
    <m/>
    <m/>
    <m/>
    <m/>
    <m/>
    <m/>
    <n v="49129.96"/>
    <n v="223317.99"/>
    <n v="222424.72"/>
    <n v="80394.47"/>
    <m/>
    <m/>
    <m/>
    <m/>
    <x v="0"/>
    <x v="0"/>
    <m/>
  </r>
  <r>
    <s v=""/>
    <s v=" LPP_6.07.04.03"/>
    <s v="Labor Planning Package - 6.07.04.03"/>
    <s v="6.07.04.03"/>
    <x v="0"/>
    <d v="2027-07-15T00:00:00"/>
    <d v="1930-02-12T00:00:00"/>
    <s v="egolnar"/>
    <s v="tuozzolo"/>
    <n v="103350.12"/>
    <m/>
    <s v="C"/>
    <s v="Labor"/>
    <s v="TEC"/>
    <m/>
    <s v="BNL"/>
    <s v="Const"/>
    <s v="INST"/>
    <x v="5"/>
    <m/>
    <m/>
    <m/>
    <m/>
    <m/>
    <m/>
    <m/>
    <m/>
    <m/>
    <m/>
    <m/>
    <n v="8826.49"/>
    <n v="40120.39"/>
    <n v="39959.910000000003"/>
    <n v="14443.34"/>
    <m/>
    <m/>
    <m/>
    <m/>
    <x v="0"/>
    <x v="0"/>
    <m/>
  </r>
  <r>
    <s v=""/>
    <s v=" LPP_6.07.04.03"/>
    <s v="Labor Planning Package - 6.07.04.03"/>
    <s v="6.07.04.03"/>
    <x v="0"/>
    <d v="2027-07-15T00:00:00"/>
    <d v="1930-02-12T00:00:00"/>
    <s v="egolnar"/>
    <s v="tuozzolo"/>
    <n v="4797"/>
    <m/>
    <s v="C"/>
    <s v="Labor"/>
    <s v="TEC"/>
    <m/>
    <s v="BNL"/>
    <s v="Const"/>
    <s v="INST"/>
    <x v="5"/>
    <m/>
    <m/>
    <m/>
    <m/>
    <m/>
    <m/>
    <m/>
    <m/>
    <m/>
    <m/>
    <m/>
    <n v="409.68"/>
    <n v="1862.19"/>
    <n v="1854.74"/>
    <n v="670.39"/>
    <m/>
    <m/>
    <m/>
    <m/>
    <x v="0"/>
    <x v="0"/>
    <m/>
  </r>
  <r>
    <s v=""/>
    <s v=" LPP_6.07.04.03"/>
    <s v="Labor Planning Package - 6.07.04.03"/>
    <s v="6.07.04.03"/>
    <x v="0"/>
    <d v="2027-07-15T00:00:00"/>
    <d v="1930-02-12T00:00:00"/>
    <s v="egolnar"/>
    <s v="tuozzolo"/>
    <n v="8651.1200000000008"/>
    <m/>
    <s v="C"/>
    <s v="Labor"/>
    <s v="TEC"/>
    <m/>
    <s v="BNL"/>
    <s v="Const"/>
    <s v="INST"/>
    <x v="5"/>
    <m/>
    <m/>
    <m/>
    <m/>
    <m/>
    <m/>
    <m/>
    <m/>
    <m/>
    <m/>
    <m/>
    <n v="738.84"/>
    <n v="3358.35"/>
    <n v="3344.92"/>
    <n v="1209.01"/>
    <m/>
    <m/>
    <m/>
    <m/>
    <x v="0"/>
    <x v="0"/>
    <m/>
  </r>
  <r>
    <s v=""/>
    <s v=" LPP_6.07.04.03"/>
    <s v="Labor Planning Package - 6.07.04.03"/>
    <s v="6.07.04.03"/>
    <x v="0"/>
    <d v="2027-07-15T00:00:00"/>
    <d v="1930-02-12T00:00:00"/>
    <s v="egolnar"/>
    <s v="tuozzolo"/>
    <n v="48728.76"/>
    <m/>
    <s v="C"/>
    <s v="Labor"/>
    <s v="TEC"/>
    <m/>
    <s v="BNL"/>
    <s v="Const"/>
    <s v="INST"/>
    <x v="5"/>
    <m/>
    <m/>
    <m/>
    <m/>
    <m/>
    <m/>
    <m/>
    <m/>
    <m/>
    <m/>
    <m/>
    <n v="4161.62"/>
    <n v="18916.439999999999"/>
    <n v="18840.78"/>
    <n v="6809.92"/>
    <m/>
    <m/>
    <m/>
    <m/>
    <x v="0"/>
    <x v="0"/>
    <m/>
  </r>
  <r>
    <s v=""/>
    <s v=" LPP_6.07.04.03"/>
    <s v="Labor Planning Package - 6.07.04.03"/>
    <s v="6.07.04.03"/>
    <x v="0"/>
    <d v="2027-07-15T00:00:00"/>
    <d v="1930-02-12T00:00:00"/>
    <s v="egolnar"/>
    <s v="tuozzolo"/>
    <n v="4060.73"/>
    <m/>
    <s v="C"/>
    <s v="Labor"/>
    <s v="TEC"/>
    <m/>
    <s v="BNL"/>
    <s v="Const"/>
    <s v="INST"/>
    <x v="5"/>
    <m/>
    <m/>
    <m/>
    <m/>
    <m/>
    <m/>
    <m/>
    <m/>
    <m/>
    <m/>
    <m/>
    <n v="346.8"/>
    <n v="1576.37"/>
    <n v="1570.07"/>
    <n v="567.49"/>
    <m/>
    <m/>
    <m/>
    <m/>
    <x v="0"/>
    <x v="0"/>
    <m/>
  </r>
  <r>
    <s v=""/>
    <s v=" LPP_6.07.04.03"/>
    <s v="Labor Planning Package - 6.07.04.03"/>
    <s v="6.07.04.03"/>
    <x v="0"/>
    <d v="2027-07-15T00:00:00"/>
    <d v="1930-02-12T00:00:00"/>
    <s v="egolnar"/>
    <s v="tuozzolo"/>
    <n v="64088.91"/>
    <m/>
    <s v="C"/>
    <s v="Labor"/>
    <s v="TEC"/>
    <m/>
    <s v="BNL"/>
    <s v="Const"/>
    <s v="INST"/>
    <x v="5"/>
    <m/>
    <m/>
    <m/>
    <m/>
    <m/>
    <m/>
    <m/>
    <m/>
    <m/>
    <m/>
    <m/>
    <n v="5473.43"/>
    <n v="24879.23"/>
    <n v="24779.72"/>
    <n v="8956.5300000000007"/>
    <m/>
    <m/>
    <m/>
    <m/>
    <x v="0"/>
    <x v="0"/>
    <m/>
  </r>
  <r>
    <s v=""/>
    <s v=" LPP_6.07.04.03"/>
    <s v="Labor Planning Package - 6.07.04.03"/>
    <s v="6.07.04.03"/>
    <x v="0"/>
    <d v="2027-07-15T00:00:00"/>
    <d v="1930-02-12T00:00:00"/>
    <s v="egolnar"/>
    <s v="tuozzolo"/>
    <n v="1351.7"/>
    <m/>
    <s v="C"/>
    <s v="Labor"/>
    <s v="TEC"/>
    <m/>
    <s v="BNL"/>
    <s v="Const"/>
    <s v="INST"/>
    <x v="5"/>
    <m/>
    <m/>
    <m/>
    <m/>
    <m/>
    <m/>
    <m/>
    <m/>
    <m/>
    <m/>
    <m/>
    <n v="115.44"/>
    <n v="524.73"/>
    <n v="522.63"/>
    <n v="188.9"/>
    <m/>
    <m/>
    <m/>
    <m/>
    <x v="0"/>
    <x v="0"/>
    <m/>
  </r>
  <r>
    <s v=""/>
    <s v=" LPP_6.07.04.03"/>
    <s v="Labor Planning Package - 6.07.04.03"/>
    <s v="6.07.04.03"/>
    <x v="0"/>
    <d v="2027-07-15T00:00:00"/>
    <d v="1930-02-12T00:00:00"/>
    <s v="egolnar"/>
    <s v="tuozzolo"/>
    <n v="4074.92"/>
    <m/>
    <s v="C"/>
    <s v="Labor"/>
    <s v="TEC"/>
    <m/>
    <s v="BNL"/>
    <s v="Const"/>
    <s v="INST"/>
    <x v="5"/>
    <m/>
    <m/>
    <m/>
    <m/>
    <m/>
    <m/>
    <m/>
    <m/>
    <m/>
    <m/>
    <m/>
    <n v="348.01"/>
    <n v="1581.88"/>
    <n v="1575.55"/>
    <n v="569.48"/>
    <m/>
    <m/>
    <m/>
    <m/>
    <x v="0"/>
    <x v="0"/>
    <m/>
  </r>
  <r>
    <s v=""/>
    <s v=" LPP_6.07.04.03"/>
    <s v="Labor Planning Package - 6.07.04.03"/>
    <s v="6.07.04.03"/>
    <x v="0"/>
    <d v="2027-07-15T00:00:00"/>
    <d v="1930-02-12T00:00:00"/>
    <s v="egolnar"/>
    <s v="tuozzolo"/>
    <n v="3267.26"/>
    <m/>
    <s v="C"/>
    <s v="Labor"/>
    <s v="TEC"/>
    <m/>
    <s v="BNL"/>
    <s v="Const"/>
    <s v="INST"/>
    <x v="5"/>
    <m/>
    <m/>
    <m/>
    <m/>
    <m/>
    <m/>
    <m/>
    <m/>
    <m/>
    <m/>
    <m/>
    <n v="279.04000000000002"/>
    <n v="1268.3399999999999"/>
    <n v="1263.27"/>
    <n v="456.6"/>
    <m/>
    <m/>
    <m/>
    <m/>
    <x v="0"/>
    <x v="0"/>
    <m/>
  </r>
  <r>
    <s v=""/>
    <s v=" LPP_6.07.04.03"/>
    <s v="Labor Planning Package - 6.07.04.03"/>
    <s v="6.07.04.03"/>
    <x v="0"/>
    <d v="2027-07-15T00:00:00"/>
    <d v="1930-02-12T00:00:00"/>
    <s v="egolnar"/>
    <s v="tuozzolo"/>
    <n v="12861.47"/>
    <m/>
    <s v="C"/>
    <s v="Labor"/>
    <s v="TEC"/>
    <m/>
    <s v="BNL"/>
    <s v="Const"/>
    <s v="INST"/>
    <x v="5"/>
    <m/>
    <m/>
    <m/>
    <m/>
    <m/>
    <m/>
    <m/>
    <m/>
    <m/>
    <m/>
    <m/>
    <n v="1098.42"/>
    <n v="4992.8100000000004"/>
    <n v="4972.84"/>
    <n v="1797.41"/>
    <m/>
    <m/>
    <m/>
    <m/>
    <x v="0"/>
    <x v="0"/>
    <m/>
  </r>
  <r>
    <s v=""/>
    <s v=" LPP_6.07.04.04"/>
    <s v="Labor Planning Package - 6.07.04.04"/>
    <s v="6.07.04.04"/>
    <x v="0"/>
    <d v="2025-10-02T00:00:00"/>
    <d v="1931-02-26T00:00:00"/>
    <s v="egolnar"/>
    <s v="tuozzolo"/>
    <n v="6856.85"/>
    <m/>
    <s v="C"/>
    <s v="Labor"/>
    <s v="TEC"/>
    <m/>
    <s v="BNL"/>
    <s v="Const"/>
    <s v="INST"/>
    <x v="5"/>
    <m/>
    <m/>
    <m/>
    <m/>
    <m/>
    <m/>
    <m/>
    <m/>
    <m/>
    <m/>
    <n v="1267.53"/>
    <n v="1272.6199999999999"/>
    <n v="1272.6199999999999"/>
    <n v="1267.53"/>
    <n v="1272.6199999999999"/>
    <n v="503.95"/>
    <m/>
    <m/>
    <m/>
    <x v="0"/>
    <x v="0"/>
    <m/>
  </r>
  <r>
    <s v=""/>
    <s v=" LPP_6.07.04.04"/>
    <s v="Labor Planning Package - 6.07.04.04"/>
    <s v="6.07.04.04"/>
    <x v="0"/>
    <d v="2025-10-02T00:00:00"/>
    <d v="1931-02-26T00:00:00"/>
    <s v="egolnar"/>
    <s v="tuozzolo"/>
    <n v="2763.33"/>
    <m/>
    <s v="C"/>
    <s v="Labor"/>
    <s v="TEC"/>
    <m/>
    <s v="BNL"/>
    <s v="Const"/>
    <s v="INST"/>
    <x v="5"/>
    <m/>
    <m/>
    <m/>
    <m/>
    <m/>
    <m/>
    <m/>
    <m/>
    <m/>
    <m/>
    <n v="510.81"/>
    <n v="512.87"/>
    <n v="512.87"/>
    <n v="510.81"/>
    <n v="512.87"/>
    <n v="203.1"/>
    <m/>
    <m/>
    <m/>
    <x v="0"/>
    <x v="0"/>
    <m/>
  </r>
  <r>
    <s v=""/>
    <s v=" LPP_6.07.04.04"/>
    <s v="Labor Planning Package - 6.07.04.04"/>
    <s v="6.07.04.04"/>
    <x v="0"/>
    <d v="2025-10-02T00:00:00"/>
    <d v="1931-02-26T00:00:00"/>
    <s v="egolnar"/>
    <s v="tuozzolo"/>
    <n v="151982.95000000001"/>
    <m/>
    <s v="C"/>
    <s v="Labor"/>
    <s v="TEC"/>
    <m/>
    <s v="BNL"/>
    <s v="Const"/>
    <s v="INST"/>
    <x v="5"/>
    <m/>
    <m/>
    <m/>
    <m/>
    <m/>
    <m/>
    <m/>
    <m/>
    <m/>
    <m/>
    <n v="28094.84"/>
    <n v="28207.67"/>
    <n v="28207.67"/>
    <n v="28094.84"/>
    <n v="28207.67"/>
    <n v="11170.24"/>
    <m/>
    <m/>
    <m/>
    <x v="0"/>
    <x v="0"/>
    <m/>
  </r>
  <r>
    <s v=""/>
    <s v=" LPP_6.07.04.04"/>
    <s v="Labor Planning Package - 6.07.04.04"/>
    <s v="6.07.04.04"/>
    <x v="0"/>
    <d v="2025-10-02T00:00:00"/>
    <d v="1931-02-26T00:00:00"/>
    <s v="egolnar"/>
    <s v="tuozzolo"/>
    <n v="43082.77"/>
    <m/>
    <s v="C"/>
    <s v="Labor"/>
    <s v="TEC"/>
    <m/>
    <s v="BNL"/>
    <s v="Const"/>
    <s v="INST"/>
    <x v="5"/>
    <m/>
    <m/>
    <m/>
    <m/>
    <m/>
    <m/>
    <m/>
    <m/>
    <m/>
    <m/>
    <n v="7964.07"/>
    <n v="7996.06"/>
    <n v="7996.06"/>
    <n v="7964.07"/>
    <n v="7996.06"/>
    <n v="3166.44"/>
    <m/>
    <m/>
    <m/>
    <x v="0"/>
    <x v="0"/>
    <m/>
  </r>
  <r>
    <s v=""/>
    <s v=" LPP_6.07.04.04"/>
    <s v="Labor Planning Package - 6.07.04.04"/>
    <s v="6.07.04.04"/>
    <x v="0"/>
    <d v="2025-10-02T00:00:00"/>
    <d v="1931-02-26T00:00:00"/>
    <s v="egolnar"/>
    <s v="tuozzolo"/>
    <n v="61140.22"/>
    <m/>
    <s v="C"/>
    <s v="Labor"/>
    <s v="TEC"/>
    <m/>
    <s v="BNL"/>
    <s v="Const"/>
    <s v="INST"/>
    <x v="5"/>
    <m/>
    <m/>
    <m/>
    <m/>
    <m/>
    <m/>
    <m/>
    <m/>
    <m/>
    <m/>
    <n v="11302.09"/>
    <n v="11347.48"/>
    <n v="11347.48"/>
    <n v="11302.09"/>
    <n v="11347.48"/>
    <n v="4493.6000000000004"/>
    <m/>
    <m/>
    <m/>
    <x v="0"/>
    <x v="0"/>
    <m/>
  </r>
  <r>
    <s v=""/>
    <s v=" LPP_6.07.04.04"/>
    <s v="Labor Planning Package - 6.07.04.04"/>
    <s v="6.07.04.04"/>
    <x v="0"/>
    <d v="2025-10-02T00:00:00"/>
    <d v="1931-02-26T00:00:00"/>
    <s v="egolnar"/>
    <s v="tuozzolo"/>
    <n v="61140.22"/>
    <m/>
    <s v="C"/>
    <s v="Labor"/>
    <s v="TEC"/>
    <m/>
    <s v="BNL"/>
    <s v="Const"/>
    <s v="INST"/>
    <x v="5"/>
    <m/>
    <m/>
    <m/>
    <m/>
    <m/>
    <m/>
    <m/>
    <m/>
    <m/>
    <m/>
    <n v="11302.09"/>
    <n v="11347.48"/>
    <n v="11347.48"/>
    <n v="11302.09"/>
    <n v="11347.48"/>
    <n v="4493.6000000000004"/>
    <m/>
    <m/>
    <m/>
    <x v="0"/>
    <x v="0"/>
    <m/>
  </r>
  <r>
    <s v=""/>
    <s v=" LPP_6.07.04.04"/>
    <s v="Labor Planning Package - 6.07.04.04"/>
    <s v="6.07.04.04"/>
    <x v="0"/>
    <d v="2025-10-02T00:00:00"/>
    <d v="1931-02-26T00:00:00"/>
    <s v="egolnar"/>
    <s v="tuozzolo"/>
    <n v="111042.84"/>
    <m/>
    <s v="C"/>
    <s v="Labor"/>
    <s v="TEC"/>
    <m/>
    <s v="BNL"/>
    <s v="Const"/>
    <s v="INST"/>
    <x v="5"/>
    <m/>
    <m/>
    <m/>
    <m/>
    <m/>
    <m/>
    <m/>
    <m/>
    <m/>
    <m/>
    <n v="20526.849999999999"/>
    <n v="20609.29"/>
    <n v="20609.29"/>
    <n v="20526.849999999999"/>
    <n v="20609.29"/>
    <n v="8161.27"/>
    <m/>
    <m/>
    <m/>
    <x v="0"/>
    <x v="0"/>
    <m/>
  </r>
  <r>
    <s v=""/>
    <s v=" LPP_6.07.04.04"/>
    <s v="Labor Planning Package - 6.07.04.04"/>
    <s v="6.07.04.04"/>
    <x v="0"/>
    <d v="2025-10-02T00:00:00"/>
    <d v="1931-02-26T00:00:00"/>
    <s v="egolnar"/>
    <s v="tuozzolo"/>
    <n v="3140.14"/>
    <m/>
    <s v="C"/>
    <s v="Labor"/>
    <s v="TEC"/>
    <m/>
    <s v="BNL"/>
    <s v="Const"/>
    <s v="INST"/>
    <x v="5"/>
    <m/>
    <m/>
    <m/>
    <m/>
    <m/>
    <m/>
    <m/>
    <m/>
    <m/>
    <m/>
    <n v="580.47"/>
    <n v="582.79999999999995"/>
    <n v="582.79999999999995"/>
    <n v="580.47"/>
    <n v="582.79999999999995"/>
    <n v="230.79"/>
    <m/>
    <m/>
    <m/>
    <x v="0"/>
    <x v="0"/>
    <m/>
  </r>
  <r>
    <s v=""/>
    <s v=" LPP_6.07.04.04"/>
    <s v="Labor Planning Package - 6.07.04.04"/>
    <s v="6.07.04.04"/>
    <x v="0"/>
    <d v="2025-10-02T00:00:00"/>
    <d v="1931-02-26T00:00:00"/>
    <s v="egolnar"/>
    <s v="tuozzolo"/>
    <n v="133898.99"/>
    <m/>
    <s v="C"/>
    <s v="Labor"/>
    <s v="TEC"/>
    <m/>
    <s v="BNL"/>
    <s v="Const"/>
    <s v="INST"/>
    <x v="5"/>
    <m/>
    <m/>
    <m/>
    <m/>
    <m/>
    <m/>
    <m/>
    <m/>
    <m/>
    <m/>
    <n v="24751.93"/>
    <n v="24851.33"/>
    <n v="24851.33"/>
    <n v="24751.93"/>
    <n v="24851.33"/>
    <n v="9841.14"/>
    <m/>
    <m/>
    <m/>
    <x v="0"/>
    <x v="0"/>
    <m/>
  </r>
  <r>
    <s v=""/>
    <s v=" LPP_6.07.04.04"/>
    <s v="Labor Planning Package - 6.07.04.04"/>
    <s v="6.07.04.04"/>
    <x v="0"/>
    <d v="2025-10-02T00:00:00"/>
    <d v="1931-02-26T00:00:00"/>
    <s v="egolnar"/>
    <s v="tuozzolo"/>
    <n v="225839.12"/>
    <m/>
    <s v="C"/>
    <s v="Labor"/>
    <s v="TEC"/>
    <m/>
    <s v="BNL"/>
    <s v="Const"/>
    <s v="INST"/>
    <x v="5"/>
    <m/>
    <m/>
    <m/>
    <m/>
    <m/>
    <m/>
    <m/>
    <m/>
    <m/>
    <m/>
    <n v="41747.54"/>
    <n v="41915.199999999997"/>
    <n v="41915.199999999997"/>
    <n v="41747.54"/>
    <n v="41915.199999999997"/>
    <n v="16598.43"/>
    <m/>
    <m/>
    <m/>
    <x v="0"/>
    <x v="0"/>
    <m/>
  </r>
  <r>
    <s v=""/>
    <s v=" LPP_6.07.04.04"/>
    <s v="Labor Planning Package - 6.07.04.04"/>
    <s v="6.07.04.04"/>
    <x v="0"/>
    <d v="2025-10-02T00:00:00"/>
    <d v="1931-02-26T00:00:00"/>
    <s v="egolnar"/>
    <s v="tuozzolo"/>
    <n v="61140.22"/>
    <m/>
    <s v="C"/>
    <s v="Labor"/>
    <s v="TEC"/>
    <m/>
    <s v="BNL"/>
    <s v="Const"/>
    <s v="INST"/>
    <x v="5"/>
    <m/>
    <m/>
    <m/>
    <m/>
    <m/>
    <m/>
    <m/>
    <m/>
    <m/>
    <m/>
    <n v="11302.09"/>
    <n v="11347.48"/>
    <n v="11347.48"/>
    <n v="11302.09"/>
    <n v="11347.48"/>
    <n v="4493.6000000000004"/>
    <m/>
    <m/>
    <m/>
    <x v="0"/>
    <x v="0"/>
    <m/>
  </r>
  <r>
    <s v=""/>
    <s v=" LPP_6.07.04.04"/>
    <s v="Labor Planning Package - 6.07.04.04"/>
    <s v="6.07.04.04"/>
    <x v="0"/>
    <d v="2025-10-02T00:00:00"/>
    <d v="1931-02-26T00:00:00"/>
    <s v="egolnar"/>
    <s v="tuozzolo"/>
    <n v="167333.82999999999"/>
    <m/>
    <s v="C"/>
    <s v="Labor"/>
    <s v="TEC"/>
    <m/>
    <s v="BNL"/>
    <s v="Const"/>
    <s v="INST"/>
    <x v="5"/>
    <m/>
    <m/>
    <m/>
    <m/>
    <m/>
    <m/>
    <m/>
    <m/>
    <m/>
    <m/>
    <n v="30932.53"/>
    <n v="31056.76"/>
    <n v="31056.76"/>
    <n v="30932.53"/>
    <n v="31056.76"/>
    <n v="12298.48"/>
    <m/>
    <m/>
    <m/>
    <x v="0"/>
    <x v="0"/>
    <m/>
  </r>
  <r>
    <s v=""/>
    <s v=" LPP_6.07.04.04"/>
    <s v="Labor Planning Package - 6.07.04.04"/>
    <s v="6.07.04.04"/>
    <x v="0"/>
    <d v="2025-10-02T00:00:00"/>
    <d v="1931-02-26T00:00:00"/>
    <s v="egolnar"/>
    <s v="tuozzolo"/>
    <n v="155081.47"/>
    <m/>
    <s v="C"/>
    <s v="Labor"/>
    <s v="TEC"/>
    <m/>
    <s v="BNL"/>
    <s v="Const"/>
    <s v="INST"/>
    <x v="5"/>
    <m/>
    <m/>
    <m/>
    <m/>
    <m/>
    <m/>
    <m/>
    <m/>
    <m/>
    <m/>
    <n v="28667.62"/>
    <n v="28782.75"/>
    <n v="28782.75"/>
    <n v="28667.62"/>
    <n v="28782.75"/>
    <n v="11397.97"/>
    <m/>
    <m/>
    <m/>
    <x v="0"/>
    <x v="0"/>
    <m/>
  </r>
  <r>
    <s v=""/>
    <s v=" LPP_6.07.04.04"/>
    <s v="Labor Planning Package - 6.07.04.04"/>
    <s v="6.07.04.04"/>
    <x v="0"/>
    <d v="2025-10-02T00:00:00"/>
    <d v="1931-02-26T00:00:00"/>
    <s v="egolnar"/>
    <s v="tuozzolo"/>
    <n v="599013.78"/>
    <m/>
    <s v="C"/>
    <s v="Labor"/>
    <s v="TEC"/>
    <m/>
    <s v="BNL"/>
    <s v="Const"/>
    <s v="INST"/>
    <x v="5"/>
    <m/>
    <m/>
    <m/>
    <m/>
    <m/>
    <m/>
    <m/>
    <m/>
    <m/>
    <m/>
    <n v="110730.83"/>
    <n v="111175.54"/>
    <n v="111175.54"/>
    <n v="110730.83"/>
    <n v="111175.54"/>
    <n v="44025.51"/>
    <m/>
    <m/>
    <m/>
    <x v="0"/>
    <x v="0"/>
    <m/>
  </r>
  <r>
    <s v=""/>
    <s v=" LPP_6.07.04.04"/>
    <s v="Labor Planning Package - 6.07.04.04"/>
    <s v="6.07.04.04"/>
    <x v="0"/>
    <d v="2025-10-02T00:00:00"/>
    <d v="1931-02-26T00:00:00"/>
    <s v="egolnar"/>
    <s v="tuozzolo"/>
    <n v="148991.35"/>
    <m/>
    <s v="C"/>
    <s v="Labor"/>
    <s v="TEC"/>
    <m/>
    <s v="BNL"/>
    <s v="Const"/>
    <s v="INST"/>
    <x v="5"/>
    <m/>
    <m/>
    <m/>
    <m/>
    <m/>
    <m/>
    <m/>
    <m/>
    <m/>
    <m/>
    <n v="27541.83"/>
    <n v="27652.44"/>
    <n v="27652.44"/>
    <n v="27541.83"/>
    <n v="27652.44"/>
    <n v="10950.37"/>
    <m/>
    <m/>
    <m/>
    <x v="0"/>
    <x v="0"/>
    <m/>
  </r>
  <r>
    <s v=""/>
    <s v=" LPP_6.07.04.04"/>
    <s v="Labor Planning Package - 6.07.04.04"/>
    <s v="6.07.04.04"/>
    <x v="0"/>
    <d v="2025-10-02T00:00:00"/>
    <d v="1931-02-26T00:00:00"/>
    <s v="egolnar"/>
    <s v="tuozzolo"/>
    <n v="151982.95000000001"/>
    <m/>
    <s v="C"/>
    <s v="Labor"/>
    <s v="TEC"/>
    <m/>
    <s v="BNL"/>
    <s v="Const"/>
    <s v="INST"/>
    <x v="5"/>
    <m/>
    <m/>
    <m/>
    <m/>
    <m/>
    <m/>
    <m/>
    <m/>
    <m/>
    <m/>
    <n v="28094.84"/>
    <n v="28207.67"/>
    <n v="28207.67"/>
    <n v="28094.84"/>
    <n v="28207.67"/>
    <n v="11170.24"/>
    <m/>
    <m/>
    <m/>
    <x v="0"/>
    <x v="0"/>
    <m/>
  </r>
  <r>
    <s v=""/>
    <s v=" LPP_6.07.04.04"/>
    <s v="Labor Planning Package - 6.07.04.04"/>
    <s v="6.07.04.04"/>
    <x v="0"/>
    <d v="2025-10-02T00:00:00"/>
    <d v="1931-02-26T00:00:00"/>
    <s v="egolnar"/>
    <s v="tuozzolo"/>
    <n v="16313.98"/>
    <m/>
    <s v="C"/>
    <s v="Labor"/>
    <s v="TEC"/>
    <m/>
    <s v="BNL"/>
    <s v="Const"/>
    <s v="INST"/>
    <x v="5"/>
    <m/>
    <m/>
    <m/>
    <m/>
    <m/>
    <m/>
    <m/>
    <m/>
    <m/>
    <m/>
    <n v="3015.72"/>
    <n v="3027.84"/>
    <n v="3027.84"/>
    <n v="3015.72"/>
    <n v="3027.84"/>
    <n v="1199.02"/>
    <m/>
    <m/>
    <m/>
    <x v="0"/>
    <x v="0"/>
    <m/>
  </r>
  <r>
    <s v=""/>
    <s v=" LPP_6.07.04.04"/>
    <s v="Labor Planning Package - 6.07.04.04"/>
    <s v="6.07.04.04"/>
    <x v="0"/>
    <d v="2025-10-02T00:00:00"/>
    <d v="1931-02-26T00:00:00"/>
    <s v="egolnar"/>
    <s v="tuozzolo"/>
    <n v="372672.24"/>
    <m/>
    <s v="C"/>
    <s v="Labor"/>
    <s v="TEC"/>
    <m/>
    <s v="BNL"/>
    <s v="Const"/>
    <s v="INST"/>
    <x v="5"/>
    <m/>
    <m/>
    <m/>
    <m/>
    <m/>
    <m/>
    <m/>
    <m/>
    <m/>
    <m/>
    <n v="68890.41"/>
    <n v="69167.08"/>
    <n v="69167.08"/>
    <n v="68890.41"/>
    <n v="69167.08"/>
    <n v="27390.16"/>
    <m/>
    <m/>
    <m/>
    <x v="0"/>
    <x v="0"/>
    <m/>
  </r>
  <r>
    <s v=""/>
    <s v=" LPP_6.07.04.04"/>
    <s v="Labor Planning Package - 6.07.04.04"/>
    <s v="6.07.04.04"/>
    <x v="0"/>
    <d v="2025-10-02T00:00:00"/>
    <d v="1931-02-26T00:00:00"/>
    <s v="egolnar"/>
    <s v="tuozzolo"/>
    <n v="19503.810000000001"/>
    <m/>
    <s v="C"/>
    <s v="Labor"/>
    <s v="TEC"/>
    <m/>
    <s v="BNL"/>
    <s v="Const"/>
    <s v="INST"/>
    <x v="5"/>
    <m/>
    <m/>
    <m/>
    <m/>
    <m/>
    <m/>
    <m/>
    <m/>
    <m/>
    <m/>
    <n v="3605.38"/>
    <n v="3619.86"/>
    <n v="3619.86"/>
    <n v="3605.38"/>
    <n v="3619.86"/>
    <n v="1433.45"/>
    <m/>
    <m/>
    <m/>
    <x v="0"/>
    <x v="0"/>
    <m/>
  </r>
  <r>
    <s v=""/>
    <s v=" LPP_6.07.04.04"/>
    <s v="Labor Planning Package - 6.07.04.04"/>
    <s v="6.07.04.04"/>
    <x v="0"/>
    <d v="2025-10-02T00:00:00"/>
    <d v="1931-02-26T00:00:00"/>
    <s v="egolnar"/>
    <s v="tuozzolo"/>
    <n v="96376.8"/>
    <m/>
    <s v="C"/>
    <s v="Labor"/>
    <s v="TEC"/>
    <m/>
    <s v="BNL"/>
    <s v="Const"/>
    <s v="INST"/>
    <x v="5"/>
    <m/>
    <m/>
    <m/>
    <m/>
    <m/>
    <m/>
    <m/>
    <m/>
    <m/>
    <m/>
    <n v="17815.759999999998"/>
    <n v="17887.310000000001"/>
    <n v="17887.310000000001"/>
    <n v="17815.759999999998"/>
    <n v="17887.310000000001"/>
    <n v="7083.37"/>
    <m/>
    <m/>
    <m/>
    <x v="0"/>
    <x v="0"/>
    <m/>
  </r>
  <r>
    <s v=""/>
    <s v=" LPP_6.07.04.04"/>
    <s v="Labor Planning Package - 6.07.04.04"/>
    <s v="6.07.04.04"/>
    <x v="0"/>
    <d v="2025-10-02T00:00:00"/>
    <d v="1931-02-26T00:00:00"/>
    <s v="egolnar"/>
    <s v="tuozzolo"/>
    <n v="251.21"/>
    <m/>
    <s v="C"/>
    <s v="Labor"/>
    <s v="TEC"/>
    <m/>
    <s v="BNL"/>
    <s v="Const"/>
    <s v="INST"/>
    <x v="5"/>
    <m/>
    <m/>
    <m/>
    <m/>
    <m/>
    <m/>
    <m/>
    <m/>
    <m/>
    <m/>
    <n v="251.21"/>
    <m/>
    <m/>
    <m/>
    <m/>
    <m/>
    <m/>
    <m/>
    <m/>
    <x v="0"/>
    <x v="0"/>
    <m/>
  </r>
  <r>
    <s v=""/>
    <s v=" LPP_6.07.04.04"/>
    <s v="Labor Planning Package - 6.07.04.04"/>
    <s v="6.07.04.04"/>
    <x v="0"/>
    <d v="2025-10-02T00:00:00"/>
    <d v="1931-02-26T00:00:00"/>
    <s v="egolnar"/>
    <s v="tuozzolo"/>
    <n v="27149.02"/>
    <m/>
    <s v="C"/>
    <s v="Labor"/>
    <s v="TEC"/>
    <m/>
    <s v="BNL"/>
    <s v="Const"/>
    <s v="INST"/>
    <x v="5"/>
    <m/>
    <m/>
    <m/>
    <m/>
    <m/>
    <m/>
    <m/>
    <m/>
    <m/>
    <m/>
    <n v="5018.6400000000003"/>
    <n v="5038.79"/>
    <n v="5038.79"/>
    <n v="5018.6400000000003"/>
    <n v="5038.79"/>
    <n v="1995.36"/>
    <m/>
    <m/>
    <m/>
    <x v="0"/>
    <x v="0"/>
    <m/>
  </r>
  <r>
    <s v=""/>
    <s v=" LPP_6.07.04.04"/>
    <s v="Labor Planning Package - 6.07.04.04"/>
    <s v="6.07.04.04"/>
    <x v="0"/>
    <d v="2025-10-02T00:00:00"/>
    <d v="1931-02-26T00:00:00"/>
    <s v="egolnar"/>
    <s v="tuozzolo"/>
    <n v="281105.65000000002"/>
    <m/>
    <s v="C"/>
    <s v="Labor"/>
    <s v="TEC"/>
    <m/>
    <s v="BNL"/>
    <s v="Const"/>
    <s v="INST"/>
    <x v="5"/>
    <m/>
    <m/>
    <m/>
    <m/>
    <m/>
    <m/>
    <m/>
    <m/>
    <m/>
    <m/>
    <n v="51963.85"/>
    <n v="52172.54"/>
    <n v="52172.54"/>
    <n v="51963.85"/>
    <n v="52172.54"/>
    <n v="20660.330000000002"/>
    <m/>
    <m/>
    <m/>
    <x v="0"/>
    <x v="0"/>
    <m/>
  </r>
  <r>
    <s v=""/>
    <s v=" LPP_6.07.04.04"/>
    <s v="Labor Planning Package - 6.07.04.04"/>
    <s v="6.07.04.04"/>
    <x v="0"/>
    <d v="2025-10-02T00:00:00"/>
    <d v="1931-02-26T00:00:00"/>
    <s v="egolnar"/>
    <s v="tuozzolo"/>
    <n v="6856.85"/>
    <m/>
    <s v="C"/>
    <s v="Labor"/>
    <s v="TEC"/>
    <m/>
    <s v="BNL"/>
    <s v="Const"/>
    <s v="INST"/>
    <x v="5"/>
    <m/>
    <m/>
    <m/>
    <m/>
    <m/>
    <m/>
    <m/>
    <m/>
    <m/>
    <m/>
    <n v="1267.53"/>
    <n v="1272.6199999999999"/>
    <n v="1272.6199999999999"/>
    <n v="1267.53"/>
    <n v="1272.6199999999999"/>
    <n v="503.95"/>
    <m/>
    <m/>
    <m/>
    <x v="0"/>
    <x v="0"/>
    <m/>
  </r>
  <r>
    <s v=""/>
    <s v=" LPP_6.07.04.04"/>
    <s v="Labor Planning Package - 6.07.04.04"/>
    <s v="6.07.04.04"/>
    <x v="0"/>
    <d v="2025-10-02T00:00:00"/>
    <d v="1931-02-26T00:00:00"/>
    <s v="egolnar"/>
    <s v="tuozzolo"/>
    <n v="4687.6000000000004"/>
    <m/>
    <s v="C"/>
    <s v="Labor"/>
    <s v="TEC"/>
    <m/>
    <s v="BNL"/>
    <s v="Const"/>
    <s v="INST"/>
    <x v="5"/>
    <m/>
    <m/>
    <m/>
    <m/>
    <m/>
    <m/>
    <m/>
    <m/>
    <m/>
    <m/>
    <n v="866.53"/>
    <n v="870.01"/>
    <n v="870.01"/>
    <n v="866.53"/>
    <n v="870.01"/>
    <n v="344.53"/>
    <m/>
    <m/>
    <m/>
    <x v="0"/>
    <x v="0"/>
    <m/>
  </r>
  <r>
    <s v=""/>
    <s v=" LPP_6.07.04.04"/>
    <s v="Labor Planning Package - 6.07.04.04"/>
    <s v="6.07.04.04"/>
    <x v="0"/>
    <d v="2025-10-02T00:00:00"/>
    <d v="1931-02-26T00:00:00"/>
    <s v="egolnar"/>
    <s v="tuozzolo"/>
    <n v="94832.34"/>
    <m/>
    <s v="C"/>
    <s v="Labor"/>
    <s v="TEC"/>
    <m/>
    <s v="BNL"/>
    <s v="Const"/>
    <s v="INST"/>
    <x v="5"/>
    <m/>
    <m/>
    <m/>
    <m/>
    <m/>
    <m/>
    <m/>
    <m/>
    <m/>
    <m/>
    <n v="17530.25"/>
    <n v="17600.66"/>
    <n v="17600.66"/>
    <n v="17530.25"/>
    <n v="17600.66"/>
    <n v="6969.86"/>
    <m/>
    <m/>
    <m/>
    <x v="0"/>
    <x v="0"/>
    <m/>
  </r>
  <r>
    <s v=""/>
    <s v=" LPP_6.07.04.04"/>
    <s v="Labor Planning Package - 6.07.04.04"/>
    <s v="6.07.04.04"/>
    <x v="0"/>
    <d v="2025-10-02T00:00:00"/>
    <d v="1931-02-26T00:00:00"/>
    <s v="egolnar"/>
    <s v="tuozzolo"/>
    <n v="7654.86"/>
    <m/>
    <s v="C"/>
    <s v="Labor"/>
    <s v="TEC"/>
    <m/>
    <s v="BNL"/>
    <s v="Const"/>
    <s v="INST"/>
    <x v="5"/>
    <m/>
    <m/>
    <m/>
    <m/>
    <m/>
    <m/>
    <m/>
    <m/>
    <m/>
    <m/>
    <n v="1415.04"/>
    <n v="1420.72"/>
    <n v="1420.72"/>
    <n v="1415.04"/>
    <n v="1420.72"/>
    <n v="562.61"/>
    <m/>
    <m/>
    <m/>
    <x v="0"/>
    <x v="0"/>
    <m/>
  </r>
  <r>
    <s v=""/>
    <s v=" LPP_6.07.04.04"/>
    <s v="Labor Planning Package - 6.07.04.04"/>
    <s v="6.07.04.04"/>
    <x v="0"/>
    <d v="2025-10-02T00:00:00"/>
    <d v="1931-02-26T00:00:00"/>
    <s v="egolnar"/>
    <s v="tuozzolo"/>
    <n v="22456.52"/>
    <m/>
    <s v="C"/>
    <s v="Labor"/>
    <s v="TEC"/>
    <m/>
    <s v="BNL"/>
    <s v="Const"/>
    <s v="INST"/>
    <x v="5"/>
    <m/>
    <m/>
    <m/>
    <m/>
    <m/>
    <m/>
    <m/>
    <m/>
    <m/>
    <m/>
    <n v="4151.2"/>
    <n v="4167.88"/>
    <n v="4167.88"/>
    <n v="4151.2"/>
    <n v="4167.88"/>
    <n v="1650.49"/>
    <m/>
    <m/>
    <m/>
    <x v="0"/>
    <x v="0"/>
    <m/>
  </r>
  <r>
    <s v=""/>
    <s v=" LPP_6.07.04.04"/>
    <s v="Labor Planning Package - 6.07.04.04"/>
    <s v="6.07.04.04"/>
    <x v="0"/>
    <d v="2025-10-02T00:00:00"/>
    <d v="1931-02-26T00:00:00"/>
    <s v="egolnar"/>
    <s v="tuozzolo"/>
    <n v="30142.25"/>
    <m/>
    <s v="C"/>
    <s v="Labor"/>
    <s v="TEC"/>
    <m/>
    <s v="BNL"/>
    <s v="Const"/>
    <s v="INST"/>
    <x v="5"/>
    <m/>
    <m/>
    <m/>
    <m/>
    <m/>
    <m/>
    <m/>
    <m/>
    <m/>
    <m/>
    <n v="5571.95"/>
    <n v="5594.33"/>
    <n v="5594.33"/>
    <n v="5571.95"/>
    <n v="5594.33"/>
    <n v="2215.35"/>
    <m/>
    <m/>
    <m/>
    <x v="0"/>
    <x v="0"/>
    <m/>
  </r>
  <r>
    <s v=""/>
    <s v=" LPP_6.07.04.04"/>
    <s v="Labor Planning Package - 6.07.04.04"/>
    <s v="6.07.04.04"/>
    <x v="0"/>
    <d v="2025-10-02T00:00:00"/>
    <d v="1931-02-26T00:00:00"/>
    <s v="egolnar"/>
    <s v="tuozzolo"/>
    <n v="203227.04"/>
    <m/>
    <s v="C"/>
    <s v="Labor"/>
    <s v="TEC"/>
    <m/>
    <s v="BNL"/>
    <s v="Const"/>
    <s v="INST"/>
    <x v="5"/>
    <m/>
    <m/>
    <m/>
    <m/>
    <m/>
    <m/>
    <m/>
    <m/>
    <m/>
    <m/>
    <n v="37567.58"/>
    <n v="37718.46"/>
    <n v="37718.46"/>
    <n v="37567.58"/>
    <n v="37718.46"/>
    <n v="14936.51"/>
    <m/>
    <m/>
    <m/>
    <x v="0"/>
    <x v="0"/>
    <m/>
  </r>
  <r>
    <s v=""/>
    <s v=" LPP_6.07.04.04"/>
    <s v="Labor Planning Package - 6.07.04.04"/>
    <s v="6.07.04.04"/>
    <x v="0"/>
    <d v="2025-10-02T00:00:00"/>
    <d v="1931-02-26T00:00:00"/>
    <s v="egolnar"/>
    <s v="tuozzolo"/>
    <n v="228106.92"/>
    <m/>
    <s v="C"/>
    <s v="Labor"/>
    <s v="TEC"/>
    <m/>
    <s v="BNL"/>
    <s v="Const"/>
    <s v="INST"/>
    <x v="5"/>
    <m/>
    <m/>
    <m/>
    <m/>
    <m/>
    <m/>
    <m/>
    <m/>
    <m/>
    <m/>
    <n v="42166.76"/>
    <n v="42336.1"/>
    <n v="42336.1"/>
    <n v="42166.76"/>
    <n v="42336.1"/>
    <n v="16765.099999999999"/>
    <m/>
    <m/>
    <m/>
    <x v="0"/>
    <x v="0"/>
    <m/>
  </r>
  <r>
    <s v=""/>
    <s v=" LPP_6.07.04.04"/>
    <s v="Labor Planning Package - 6.07.04.04"/>
    <s v="6.07.04.04"/>
    <x v="0"/>
    <d v="2025-10-02T00:00:00"/>
    <d v="1931-02-26T00:00:00"/>
    <s v="egolnar"/>
    <s v="tuozzolo"/>
    <n v="195.32"/>
    <m/>
    <s v="C"/>
    <s v="Labor"/>
    <s v="TEC"/>
    <m/>
    <s v="BNL"/>
    <s v="Const"/>
    <s v="INST"/>
    <x v="5"/>
    <m/>
    <m/>
    <m/>
    <m/>
    <m/>
    <m/>
    <m/>
    <m/>
    <m/>
    <m/>
    <n v="195.32"/>
    <m/>
    <m/>
    <m/>
    <m/>
    <m/>
    <m/>
    <m/>
    <m/>
    <x v="0"/>
    <x v="0"/>
    <m/>
  </r>
  <r>
    <s v=""/>
    <s v=" LPP_6.07.04.04"/>
    <s v="Labor Planning Package - 6.07.04.04"/>
    <s v="6.07.04.04"/>
    <x v="0"/>
    <d v="2025-10-02T00:00:00"/>
    <d v="1931-02-26T00:00:00"/>
    <s v="egolnar"/>
    <s v="tuozzolo"/>
    <n v="41826.71"/>
    <m/>
    <s v="C"/>
    <s v="Labor"/>
    <s v="TEC"/>
    <m/>
    <s v="BNL"/>
    <s v="Const"/>
    <s v="INST"/>
    <x v="5"/>
    <m/>
    <m/>
    <m/>
    <m/>
    <m/>
    <m/>
    <m/>
    <m/>
    <m/>
    <m/>
    <n v="7731.89"/>
    <n v="7762.94"/>
    <n v="7762.94"/>
    <n v="7731.89"/>
    <n v="7762.94"/>
    <n v="3074.13"/>
    <m/>
    <m/>
    <m/>
    <x v="0"/>
    <x v="0"/>
    <m/>
  </r>
  <r>
    <s v=""/>
    <s v=" LPP_6.07.04.04"/>
    <s v="Labor Planning Package - 6.07.04.04"/>
    <s v="6.07.04.04"/>
    <x v="0"/>
    <d v="2025-10-02T00:00:00"/>
    <d v="1931-02-26T00:00:00"/>
    <s v="egolnar"/>
    <s v="tuozzolo"/>
    <n v="4190.3"/>
    <m/>
    <s v="C"/>
    <s v="Labor"/>
    <s v="TEC"/>
    <m/>
    <s v="BNL"/>
    <s v="Const"/>
    <s v="INST"/>
    <x v="5"/>
    <m/>
    <m/>
    <m/>
    <m/>
    <m/>
    <m/>
    <m/>
    <m/>
    <m/>
    <m/>
    <n v="774.6"/>
    <n v="777.71"/>
    <n v="777.71"/>
    <n v="774.6"/>
    <n v="777.71"/>
    <n v="307.98"/>
    <m/>
    <m/>
    <m/>
    <x v="0"/>
    <x v="0"/>
    <m/>
  </r>
  <r>
    <s v=""/>
    <s v=" LPP_6.07.04.04"/>
    <s v="Labor Planning Package - 6.07.04.04"/>
    <s v="6.07.04.04"/>
    <x v="0"/>
    <d v="2025-10-02T00:00:00"/>
    <d v="1931-02-26T00:00:00"/>
    <s v="egolnar"/>
    <s v="tuozzolo"/>
    <n v="104236.2"/>
    <m/>
    <s v="C"/>
    <s v="Labor"/>
    <s v="TEC"/>
    <m/>
    <s v="BNL"/>
    <s v="Const"/>
    <s v="INST"/>
    <x v="5"/>
    <m/>
    <m/>
    <m/>
    <m/>
    <m/>
    <m/>
    <m/>
    <m/>
    <m/>
    <m/>
    <n v="19268.61"/>
    <n v="19345.990000000002"/>
    <n v="19345.990000000002"/>
    <n v="19268.61"/>
    <n v="19345.990000000002"/>
    <n v="7661.02"/>
    <m/>
    <m/>
    <m/>
    <x v="0"/>
    <x v="0"/>
    <m/>
  </r>
  <r>
    <s v=""/>
    <s v=" LPP_6.07.04.04"/>
    <s v="Labor Planning Package - 6.07.04.04"/>
    <s v="6.07.04.04"/>
    <x v="0"/>
    <d v="2025-10-02T00:00:00"/>
    <d v="1931-02-26T00:00:00"/>
    <s v="egolnar"/>
    <s v="tuozzolo"/>
    <n v="297.43"/>
    <m/>
    <s v="C"/>
    <s v="Labor"/>
    <s v="TEC"/>
    <m/>
    <s v="BNL"/>
    <s v="Const"/>
    <s v="INST"/>
    <x v="5"/>
    <m/>
    <m/>
    <m/>
    <m/>
    <m/>
    <m/>
    <m/>
    <m/>
    <m/>
    <m/>
    <n v="297.43"/>
    <m/>
    <m/>
    <m/>
    <m/>
    <m/>
    <m/>
    <m/>
    <m/>
    <x v="0"/>
    <x v="0"/>
    <m/>
  </r>
  <r>
    <s v=""/>
    <s v=" LPP_6.07.04.04"/>
    <s v="Labor Planning Package - 6.07.04.04"/>
    <s v="6.07.04.04"/>
    <x v="0"/>
    <d v="2025-10-02T00:00:00"/>
    <d v="1931-02-26T00:00:00"/>
    <s v="egolnar"/>
    <s v="tuozzolo"/>
    <n v="14725.89"/>
    <m/>
    <s v="C"/>
    <s v="Labor"/>
    <s v="TEC"/>
    <m/>
    <s v="BNL"/>
    <s v="Const"/>
    <s v="INST"/>
    <x v="5"/>
    <m/>
    <m/>
    <m/>
    <m/>
    <m/>
    <m/>
    <m/>
    <m/>
    <m/>
    <m/>
    <n v="2722.16"/>
    <n v="2733.09"/>
    <n v="2733.09"/>
    <n v="2722.16"/>
    <n v="2733.09"/>
    <n v="1082.3"/>
    <m/>
    <m/>
    <m/>
    <x v="0"/>
    <x v="0"/>
    <m/>
  </r>
  <r>
    <s v=""/>
    <s v=" LPP_6.07.04.04"/>
    <s v="Labor Planning Package - 6.07.04.04"/>
    <s v="6.07.04.04"/>
    <x v="0"/>
    <d v="2025-10-02T00:00:00"/>
    <d v="1931-02-26T00:00:00"/>
    <s v="egolnar"/>
    <s v="tuozzolo"/>
    <n v="145136.6"/>
    <m/>
    <s v="C"/>
    <s v="Labor"/>
    <s v="TEC"/>
    <m/>
    <s v="BNL"/>
    <s v="Const"/>
    <s v="INST"/>
    <x v="5"/>
    <m/>
    <m/>
    <m/>
    <m/>
    <m/>
    <m/>
    <m/>
    <m/>
    <m/>
    <m/>
    <n v="26829.26"/>
    <n v="26937.01"/>
    <n v="26937.01"/>
    <n v="26829.26"/>
    <n v="26937.01"/>
    <n v="10667.06"/>
    <m/>
    <m/>
    <m/>
    <x v="0"/>
    <x v="0"/>
    <m/>
  </r>
  <r>
    <s v=""/>
    <s v=" LPP_6.07.04.04"/>
    <s v="Labor Planning Package - 6.07.04.04"/>
    <s v="6.07.04.04"/>
    <x v="0"/>
    <d v="2025-10-02T00:00:00"/>
    <d v="1931-02-26T00:00:00"/>
    <s v="egolnar"/>
    <s v="tuozzolo"/>
    <n v="6856.85"/>
    <m/>
    <s v="C"/>
    <s v="Labor"/>
    <s v="TEC"/>
    <m/>
    <s v="BNL"/>
    <s v="Const"/>
    <s v="INST"/>
    <x v="5"/>
    <m/>
    <m/>
    <m/>
    <m/>
    <m/>
    <m/>
    <m/>
    <m/>
    <m/>
    <m/>
    <n v="1267.53"/>
    <n v="1272.6199999999999"/>
    <n v="1272.6199999999999"/>
    <n v="1267.53"/>
    <n v="1272.6199999999999"/>
    <n v="503.95"/>
    <m/>
    <m/>
    <m/>
    <x v="0"/>
    <x v="0"/>
    <m/>
  </r>
  <r>
    <s v=""/>
    <s v=" LPP_6.07.04.04"/>
    <s v="Labor Planning Package - 6.07.04.04"/>
    <s v="6.07.04.04"/>
    <x v="0"/>
    <d v="2025-10-02T00:00:00"/>
    <d v="1931-02-26T00:00:00"/>
    <s v="egolnar"/>
    <s v="tuozzolo"/>
    <n v="15449.51"/>
    <m/>
    <s v="C"/>
    <s v="Labor"/>
    <s v="TEC"/>
    <m/>
    <s v="BNL"/>
    <s v="Const"/>
    <s v="INST"/>
    <x v="5"/>
    <m/>
    <m/>
    <m/>
    <m/>
    <m/>
    <m/>
    <m/>
    <m/>
    <m/>
    <m/>
    <n v="2855.92"/>
    <n v="2867.39"/>
    <n v="2867.39"/>
    <n v="2855.92"/>
    <n v="2867.39"/>
    <n v="1135.49"/>
    <m/>
    <m/>
    <m/>
    <x v="0"/>
    <x v="0"/>
    <m/>
  </r>
  <r>
    <s v=""/>
    <s v=" LPP_6.07.04.04"/>
    <s v="Labor Planning Package - 6.07.04.04"/>
    <s v="6.07.04.04"/>
    <x v="0"/>
    <d v="2025-10-02T00:00:00"/>
    <d v="1931-02-26T00:00:00"/>
    <s v="egolnar"/>
    <s v="tuozzolo"/>
    <n v="6054.82"/>
    <m/>
    <s v="C"/>
    <s v="Labor"/>
    <s v="TEC"/>
    <m/>
    <s v="BNL"/>
    <s v="Const"/>
    <s v="INST"/>
    <x v="5"/>
    <m/>
    <m/>
    <m/>
    <m/>
    <m/>
    <m/>
    <m/>
    <m/>
    <m/>
    <m/>
    <n v="1119.27"/>
    <n v="1123.76"/>
    <n v="1123.76"/>
    <n v="1119.27"/>
    <n v="1123.76"/>
    <n v="445.01"/>
    <m/>
    <m/>
    <m/>
    <x v="0"/>
    <x v="0"/>
    <m/>
  </r>
  <r>
    <s v=""/>
    <s v=" LPP_6.07.04.04"/>
    <s v="Labor Planning Package - 6.07.04.04"/>
    <s v="6.07.04.04"/>
    <x v="0"/>
    <d v="2025-10-02T00:00:00"/>
    <d v="1931-02-26T00:00:00"/>
    <s v="egolnar"/>
    <s v="tuozzolo"/>
    <n v="1626217.55"/>
    <m/>
    <s v="C"/>
    <s v="Labor"/>
    <s v="TEC"/>
    <m/>
    <s v="BNL"/>
    <s v="Const"/>
    <s v="INST"/>
    <x v="5"/>
    <m/>
    <m/>
    <m/>
    <m/>
    <m/>
    <m/>
    <m/>
    <m/>
    <m/>
    <m/>
    <n v="300614.82"/>
    <n v="301822.11"/>
    <n v="301822.11"/>
    <n v="300614.82"/>
    <n v="301822.11"/>
    <n v="119521.56"/>
    <m/>
    <m/>
    <m/>
    <x v="0"/>
    <x v="0"/>
    <m/>
  </r>
  <r>
    <s v=""/>
    <s v=" LPP_6.07.04.04"/>
    <s v="Labor Planning Package - 6.07.04.04"/>
    <s v="6.07.04.04"/>
    <x v="0"/>
    <d v="2025-10-02T00:00:00"/>
    <d v="1931-02-26T00:00:00"/>
    <s v="egolnar"/>
    <s v="tuozzolo"/>
    <n v="2095.15"/>
    <m/>
    <s v="C"/>
    <s v="Labor"/>
    <s v="TEC"/>
    <m/>
    <s v="BNL"/>
    <s v="Const"/>
    <s v="INST"/>
    <x v="5"/>
    <m/>
    <m/>
    <m/>
    <m/>
    <m/>
    <m/>
    <m/>
    <m/>
    <m/>
    <m/>
    <n v="387.3"/>
    <n v="388.86"/>
    <n v="388.86"/>
    <n v="387.3"/>
    <n v="388.86"/>
    <n v="153.97999999999999"/>
    <m/>
    <m/>
    <m/>
    <x v="0"/>
    <x v="0"/>
    <m/>
  </r>
  <r>
    <s v=""/>
    <s v=" LPP_6.07.04.04"/>
    <s v="Labor Planning Package - 6.07.04.04"/>
    <s v="6.07.04.04"/>
    <x v="0"/>
    <d v="2025-10-02T00:00:00"/>
    <d v="1931-02-26T00:00:00"/>
    <s v="egolnar"/>
    <s v="tuozzolo"/>
    <n v="129248.31"/>
    <m/>
    <s v="C"/>
    <s v="Labor"/>
    <s v="TEC"/>
    <m/>
    <s v="BNL"/>
    <s v="Const"/>
    <s v="INST"/>
    <x v="5"/>
    <m/>
    <m/>
    <m/>
    <m/>
    <m/>
    <m/>
    <m/>
    <m/>
    <m/>
    <m/>
    <n v="23892.23"/>
    <n v="23988.18"/>
    <n v="23988.18"/>
    <n v="23892.23"/>
    <n v="23988.18"/>
    <n v="9499.32"/>
    <m/>
    <m/>
    <m/>
    <x v="0"/>
    <x v="0"/>
    <m/>
  </r>
  <r>
    <s v=""/>
    <s v=" LPP_6.07.04.04"/>
    <s v="Labor Planning Package - 6.07.04.04"/>
    <s v="6.07.04.04"/>
    <x v="0"/>
    <d v="2025-10-02T00:00:00"/>
    <d v="1931-02-26T00:00:00"/>
    <s v="egolnar"/>
    <s v="tuozzolo"/>
    <n v="31652.65"/>
    <m/>
    <s v="C"/>
    <s v="Labor"/>
    <s v="TEC"/>
    <m/>
    <s v="BNL"/>
    <s v="Const"/>
    <s v="INST"/>
    <x v="5"/>
    <m/>
    <m/>
    <m/>
    <m/>
    <m/>
    <m/>
    <m/>
    <m/>
    <m/>
    <m/>
    <n v="5851.16"/>
    <n v="5874.66"/>
    <n v="5874.66"/>
    <n v="5851.16"/>
    <n v="5874.66"/>
    <n v="2326.36"/>
    <m/>
    <m/>
    <m/>
    <x v="0"/>
    <x v="0"/>
    <m/>
  </r>
  <r>
    <s v=""/>
    <s v=" LPP_6.07.04.04"/>
    <s v="Labor Planning Package - 6.07.04.04"/>
    <s v="6.07.04.04"/>
    <x v="0"/>
    <d v="2025-10-02T00:00:00"/>
    <d v="1931-02-26T00:00:00"/>
    <s v="egolnar"/>
    <s v="tuozzolo"/>
    <n v="16257.4"/>
    <m/>
    <s v="C"/>
    <s v="Labor"/>
    <s v="TEC"/>
    <m/>
    <s v="BNL"/>
    <s v="Const"/>
    <s v="INST"/>
    <x v="5"/>
    <m/>
    <m/>
    <m/>
    <m/>
    <m/>
    <m/>
    <m/>
    <m/>
    <m/>
    <m/>
    <n v="3005.26"/>
    <n v="3017.33"/>
    <n v="3017.33"/>
    <n v="3005.26"/>
    <n v="3017.33"/>
    <n v="1194.8699999999999"/>
    <m/>
    <m/>
    <m/>
    <x v="0"/>
    <x v="0"/>
    <m/>
  </r>
  <r>
    <s v=""/>
    <s v=" LPP_6.07.04.04"/>
    <s v="Labor Planning Package - 6.07.04.04"/>
    <s v="6.07.04.04"/>
    <x v="0"/>
    <d v="2025-10-02T00:00:00"/>
    <d v="1931-02-26T00:00:00"/>
    <s v="egolnar"/>
    <s v="tuozzolo"/>
    <n v="38093.599999999999"/>
    <m/>
    <s v="C"/>
    <s v="Labor"/>
    <s v="TEC"/>
    <m/>
    <s v="BNL"/>
    <s v="Const"/>
    <s v="INST"/>
    <x v="5"/>
    <m/>
    <m/>
    <m/>
    <m/>
    <m/>
    <m/>
    <m/>
    <m/>
    <m/>
    <m/>
    <n v="7041.8"/>
    <n v="7070.08"/>
    <n v="7070.08"/>
    <n v="7041.8"/>
    <n v="7070.08"/>
    <n v="2799.76"/>
    <m/>
    <m/>
    <m/>
    <x v="0"/>
    <x v="0"/>
    <m/>
  </r>
  <r>
    <s v=""/>
    <s v=" LPP_6.07.04.04"/>
    <s v="Labor Planning Package - 6.07.04.04"/>
    <s v="6.07.04.04"/>
    <x v="0"/>
    <d v="2025-10-02T00:00:00"/>
    <d v="1931-02-26T00:00:00"/>
    <s v="egolnar"/>
    <s v="tuozzolo"/>
    <n v="11806.94"/>
    <m/>
    <s v="C"/>
    <s v="Labor"/>
    <s v="TEC"/>
    <m/>
    <s v="BNL"/>
    <s v="Const"/>
    <s v="INST"/>
    <x v="5"/>
    <m/>
    <m/>
    <m/>
    <m/>
    <m/>
    <m/>
    <m/>
    <m/>
    <m/>
    <m/>
    <n v="2182.58"/>
    <n v="2191.34"/>
    <n v="2191.34"/>
    <n v="2182.58"/>
    <n v="2191.34"/>
    <n v="867.77"/>
    <m/>
    <m/>
    <m/>
    <x v="0"/>
    <x v="0"/>
    <m/>
  </r>
  <r>
    <s v=""/>
    <s v=" LPP_6.07.04.04"/>
    <s v="Labor Planning Package - 6.07.04.04"/>
    <s v="6.07.04.04"/>
    <x v="0"/>
    <d v="2025-10-02T00:00:00"/>
    <d v="1931-02-26T00:00:00"/>
    <s v="egolnar"/>
    <s v="tuozzolo"/>
    <n v="502.42"/>
    <m/>
    <s v="C"/>
    <s v="Labor"/>
    <s v="TEC"/>
    <m/>
    <s v="BNL"/>
    <s v="Const"/>
    <s v="INST"/>
    <x v="5"/>
    <m/>
    <m/>
    <m/>
    <m/>
    <m/>
    <m/>
    <m/>
    <m/>
    <m/>
    <m/>
    <n v="92.88"/>
    <n v="93.25"/>
    <n v="93.25"/>
    <n v="92.88"/>
    <n v="93.25"/>
    <n v="36.92"/>
    <m/>
    <m/>
    <m/>
    <x v="0"/>
    <x v="0"/>
    <m/>
  </r>
  <r>
    <s v=""/>
    <s v=" LPP_6.07.04.04"/>
    <s v="Labor Planning Package - 6.07.04.04"/>
    <s v="6.07.04.04"/>
    <x v="0"/>
    <d v="2025-10-02T00:00:00"/>
    <d v="1931-02-26T00:00:00"/>
    <s v="egolnar"/>
    <s v="tuozzolo"/>
    <n v="73102.539999999994"/>
    <m/>
    <s v="C"/>
    <s v="Labor"/>
    <s v="TEC"/>
    <m/>
    <s v="BNL"/>
    <s v="Const"/>
    <s v="INST"/>
    <x v="5"/>
    <m/>
    <m/>
    <m/>
    <m/>
    <m/>
    <m/>
    <m/>
    <m/>
    <m/>
    <m/>
    <n v="13513.39"/>
    <n v="13567.66"/>
    <n v="13567.66"/>
    <n v="13513.39"/>
    <n v="13567.66"/>
    <n v="5372.79"/>
    <m/>
    <m/>
    <m/>
    <x v="0"/>
    <x v="0"/>
    <m/>
  </r>
  <r>
    <s v=""/>
    <s v=" LPP_6.07.04.04"/>
    <s v="Labor Planning Package - 6.07.04.04"/>
    <s v="6.07.04.04"/>
    <x v="0"/>
    <d v="2025-10-02T00:00:00"/>
    <d v="1931-02-26T00:00:00"/>
    <s v="egolnar"/>
    <s v="tuozzolo"/>
    <n v="126359.38"/>
    <m/>
    <s v="C"/>
    <s v="Labor"/>
    <s v="TEC"/>
    <m/>
    <s v="BNL"/>
    <s v="Const"/>
    <s v="INST"/>
    <x v="5"/>
    <m/>
    <m/>
    <m/>
    <m/>
    <m/>
    <m/>
    <m/>
    <m/>
    <m/>
    <m/>
    <n v="23358.19"/>
    <n v="23452"/>
    <n v="23452"/>
    <n v="23358.19"/>
    <n v="23452"/>
    <n v="9286.99"/>
    <m/>
    <m/>
    <m/>
    <x v="0"/>
    <x v="0"/>
    <m/>
  </r>
  <r>
    <s v=""/>
    <s v=" LPP_6.07.04.04"/>
    <s v="Labor Planning Package - 6.07.04.04"/>
    <s v="6.07.04.04"/>
    <x v="0"/>
    <d v="2025-10-02T00:00:00"/>
    <d v="1931-02-26T00:00:00"/>
    <s v="egolnar"/>
    <s v="tuozzolo"/>
    <n v="12570.89"/>
    <m/>
    <s v="C"/>
    <s v="Labor"/>
    <s v="TEC"/>
    <m/>
    <s v="BNL"/>
    <s v="Const"/>
    <s v="INST"/>
    <x v="5"/>
    <m/>
    <m/>
    <m/>
    <m/>
    <m/>
    <m/>
    <m/>
    <m/>
    <m/>
    <m/>
    <n v="2323.79"/>
    <n v="2333.13"/>
    <n v="2333.13"/>
    <n v="2323.79"/>
    <n v="2333.13"/>
    <n v="923.92"/>
    <m/>
    <m/>
    <m/>
    <x v="0"/>
    <x v="0"/>
    <m/>
  </r>
  <r>
    <s v=""/>
    <s v=" LPP_6.07.04.04"/>
    <s v="Labor Planning Package - 6.07.04.04"/>
    <s v="6.07.04.04"/>
    <x v="0"/>
    <d v="2025-10-02T00:00:00"/>
    <d v="1931-02-26T00:00:00"/>
    <s v="egolnar"/>
    <s v="tuozzolo"/>
    <n v="46664.66"/>
    <m/>
    <s v="C"/>
    <s v="Labor"/>
    <s v="TEC"/>
    <m/>
    <s v="BNL"/>
    <s v="Const"/>
    <s v="INST"/>
    <x v="5"/>
    <m/>
    <m/>
    <m/>
    <m/>
    <m/>
    <m/>
    <m/>
    <m/>
    <m/>
    <m/>
    <n v="8626.2099999999991"/>
    <n v="8660.85"/>
    <n v="8660.85"/>
    <n v="8626.2099999999991"/>
    <n v="8660.85"/>
    <n v="3429.69"/>
    <m/>
    <m/>
    <m/>
    <x v="0"/>
    <x v="0"/>
    <m/>
  </r>
  <r>
    <s v=""/>
    <s v=" LPP_6.07.04.04"/>
    <s v="Labor Planning Package - 6.07.04.04"/>
    <s v="6.07.04.04"/>
    <x v="0"/>
    <d v="2025-10-02T00:00:00"/>
    <d v="1931-02-26T00:00:00"/>
    <s v="egolnar"/>
    <s v="tuozzolo"/>
    <n v="198086.7"/>
    <m/>
    <s v="C"/>
    <s v="Labor"/>
    <s v="TEC"/>
    <m/>
    <s v="BNL"/>
    <s v="Const"/>
    <s v="INST"/>
    <x v="5"/>
    <m/>
    <m/>
    <m/>
    <m/>
    <m/>
    <m/>
    <m/>
    <m/>
    <m/>
    <m/>
    <n v="36617.360000000001"/>
    <n v="36764.42"/>
    <n v="36764.42"/>
    <n v="36617.360000000001"/>
    <n v="36764.42"/>
    <n v="14558.72"/>
    <m/>
    <m/>
    <m/>
    <x v="0"/>
    <x v="0"/>
    <m/>
  </r>
  <r>
    <s v=""/>
    <s v=" LPP_6.07.04.04"/>
    <s v="Labor Planning Package - 6.07.04.04"/>
    <s v="6.07.04.04"/>
    <x v="0"/>
    <d v="2025-10-02T00:00:00"/>
    <d v="1931-02-26T00:00:00"/>
    <s v="egolnar"/>
    <s v="tuozzolo"/>
    <n v="47931.33"/>
    <m/>
    <s v="C"/>
    <s v="Labor"/>
    <s v="TEC"/>
    <m/>
    <s v="BNL"/>
    <s v="Const"/>
    <s v="INST"/>
    <x v="5"/>
    <m/>
    <m/>
    <m/>
    <m/>
    <m/>
    <m/>
    <m/>
    <m/>
    <m/>
    <m/>
    <n v="8860.36"/>
    <n v="8895.94"/>
    <n v="8895.94"/>
    <n v="8860.36"/>
    <n v="8895.94"/>
    <n v="3522.79"/>
    <m/>
    <m/>
    <m/>
    <x v="0"/>
    <x v="0"/>
    <m/>
  </r>
  <r>
    <s v=""/>
    <s v=" LPP_6.07.04.04"/>
    <s v="Labor Planning Package - 6.07.04.04"/>
    <s v="6.07.04.04"/>
    <x v="0"/>
    <d v="2025-10-02T00:00:00"/>
    <d v="1931-02-26T00:00:00"/>
    <s v="egolnar"/>
    <s v="tuozzolo"/>
    <n v="75939.39"/>
    <m/>
    <s v="C"/>
    <s v="Labor"/>
    <s v="TEC"/>
    <m/>
    <s v="BNL"/>
    <s v="Const"/>
    <s v="INST"/>
    <x v="5"/>
    <m/>
    <m/>
    <m/>
    <m/>
    <m/>
    <m/>
    <m/>
    <m/>
    <m/>
    <m/>
    <n v="14037.8"/>
    <n v="14094.17"/>
    <n v="14094.17"/>
    <n v="14037.8"/>
    <n v="14094.17"/>
    <n v="5581.28"/>
    <m/>
    <m/>
    <m/>
    <x v="0"/>
    <x v="0"/>
    <m/>
  </r>
  <r>
    <s v=""/>
    <s v=" LPP_6.07.04.04"/>
    <s v="Labor Planning Package - 6.07.04.04"/>
    <s v="6.07.04.04"/>
    <x v="0"/>
    <d v="2025-10-02T00:00:00"/>
    <d v="1931-02-26T00:00:00"/>
    <s v="egolnar"/>
    <s v="tuozzolo"/>
    <n v="879.24"/>
    <m/>
    <s v="C"/>
    <s v="Labor"/>
    <s v="TEC"/>
    <m/>
    <s v="BNL"/>
    <s v="Const"/>
    <s v="INST"/>
    <x v="5"/>
    <m/>
    <m/>
    <m/>
    <m/>
    <m/>
    <m/>
    <m/>
    <m/>
    <m/>
    <m/>
    <n v="162.53"/>
    <n v="163.18"/>
    <n v="163.18"/>
    <n v="162.53"/>
    <n v="163.18"/>
    <n v="64.62"/>
    <m/>
    <m/>
    <m/>
    <x v="0"/>
    <x v="0"/>
    <m/>
  </r>
  <r>
    <s v=""/>
    <s v=" LPP_6.07.04.04"/>
    <s v="Labor Planning Package - 6.07.04.04"/>
    <s v="6.07.04.04"/>
    <x v="0"/>
    <d v="2025-10-02T00:00:00"/>
    <d v="1931-02-26T00:00:00"/>
    <s v="egolnar"/>
    <s v="tuozzolo"/>
    <n v="7812.67"/>
    <m/>
    <s v="C"/>
    <s v="Labor"/>
    <s v="TEC"/>
    <m/>
    <s v="BNL"/>
    <s v="Const"/>
    <s v="INST"/>
    <x v="5"/>
    <m/>
    <m/>
    <m/>
    <m/>
    <m/>
    <m/>
    <m/>
    <m/>
    <m/>
    <m/>
    <n v="1444.21"/>
    <n v="1450.01"/>
    <n v="1450.01"/>
    <n v="1444.21"/>
    <n v="1450.01"/>
    <n v="574.21"/>
    <m/>
    <m/>
    <m/>
    <x v="0"/>
    <x v="0"/>
    <m/>
  </r>
  <r>
    <s v=""/>
    <s v=" LPP_6.07.04.04"/>
    <s v="Labor Planning Package - 6.07.04.04"/>
    <s v="6.07.04.04"/>
    <x v="0"/>
    <d v="2025-10-02T00:00:00"/>
    <d v="1931-02-26T00:00:00"/>
    <s v="egolnar"/>
    <s v="tuozzolo"/>
    <n v="25617.72"/>
    <m/>
    <s v="C"/>
    <s v="Labor"/>
    <s v="TEC"/>
    <m/>
    <s v="BNL"/>
    <s v="Const"/>
    <s v="INST"/>
    <x v="5"/>
    <m/>
    <m/>
    <m/>
    <m/>
    <m/>
    <m/>
    <m/>
    <m/>
    <m/>
    <m/>
    <n v="4735.57"/>
    <n v="4754.59"/>
    <n v="4754.59"/>
    <n v="4735.57"/>
    <n v="4754.59"/>
    <n v="1882.82"/>
    <m/>
    <m/>
    <m/>
    <x v="0"/>
    <x v="0"/>
    <m/>
  </r>
  <r>
    <s v=""/>
    <s v=" LPP_6.07.04.04"/>
    <s v="Labor Planning Package - 6.07.04.04"/>
    <s v="6.07.04.04"/>
    <x v="0"/>
    <d v="2025-10-02T00:00:00"/>
    <d v="1931-02-26T00:00:00"/>
    <s v="egolnar"/>
    <s v="tuozzolo"/>
    <n v="374499.58"/>
    <m/>
    <s v="C"/>
    <s v="Labor"/>
    <s v="TEC"/>
    <m/>
    <s v="BNL"/>
    <s v="Const"/>
    <s v="INST"/>
    <x v="5"/>
    <m/>
    <m/>
    <m/>
    <m/>
    <m/>
    <m/>
    <m/>
    <m/>
    <m/>
    <m/>
    <n v="69228.210000000006"/>
    <n v="69506.23"/>
    <n v="69506.23"/>
    <n v="69228.210000000006"/>
    <n v="69506.23"/>
    <n v="27524.47"/>
    <m/>
    <m/>
    <m/>
    <x v="0"/>
    <x v="0"/>
    <m/>
  </r>
  <r>
    <s v=""/>
    <s v=" LPP_6.07.04.04"/>
    <s v="Labor Planning Package - 6.07.04.04"/>
    <s v="6.07.04.04"/>
    <x v="0"/>
    <d v="2025-10-02T00:00:00"/>
    <d v="1931-02-26T00:00:00"/>
    <s v="egolnar"/>
    <s v="tuozzolo"/>
    <n v="26275.61"/>
    <m/>
    <s v="C"/>
    <s v="Labor"/>
    <s v="TEC"/>
    <m/>
    <s v="BNL"/>
    <s v="Const"/>
    <s v="INST"/>
    <x v="5"/>
    <m/>
    <m/>
    <m/>
    <m/>
    <m/>
    <m/>
    <m/>
    <m/>
    <m/>
    <m/>
    <n v="4857.18"/>
    <n v="4876.6899999999996"/>
    <n v="4876.6899999999996"/>
    <n v="4857.18"/>
    <n v="4876.6899999999996"/>
    <n v="1931.17"/>
    <m/>
    <m/>
    <m/>
    <x v="0"/>
    <x v="0"/>
    <m/>
  </r>
  <r>
    <s v=""/>
    <s v=" LPP_6.07.04.04"/>
    <s v="Labor Planning Package - 6.07.04.04"/>
    <s v="6.07.04.04"/>
    <x v="0"/>
    <d v="2025-10-02T00:00:00"/>
    <d v="1931-02-26T00:00:00"/>
    <s v="egolnar"/>
    <s v="tuozzolo"/>
    <n v="803625.54"/>
    <m/>
    <s v="C"/>
    <s v="Labor"/>
    <s v="TEC"/>
    <m/>
    <s v="BNL"/>
    <s v="Const"/>
    <s v="INST"/>
    <x v="5"/>
    <m/>
    <m/>
    <m/>
    <m/>
    <m/>
    <m/>
    <m/>
    <m/>
    <m/>
    <m/>
    <n v="148554.39000000001"/>
    <n v="149150.99"/>
    <n v="149150.99"/>
    <n v="148554.39000000001"/>
    <n v="149150.99"/>
    <n v="59063.79"/>
    <m/>
    <m/>
    <m/>
    <x v="0"/>
    <x v="0"/>
    <m/>
  </r>
  <r>
    <s v=""/>
    <s v=" LPP_6.07.04.04"/>
    <s v="Labor Planning Package - 6.07.04.04"/>
    <s v="6.07.04.04"/>
    <x v="0"/>
    <d v="2025-10-02T00:00:00"/>
    <d v="1931-02-26T00:00:00"/>
    <s v="egolnar"/>
    <s v="tuozzolo"/>
    <n v="335744.15"/>
    <m/>
    <s v="C"/>
    <s v="Labor"/>
    <s v="TEC"/>
    <m/>
    <s v="BNL"/>
    <s v="Const"/>
    <s v="INST"/>
    <x v="5"/>
    <m/>
    <m/>
    <m/>
    <m/>
    <m/>
    <m/>
    <m/>
    <m/>
    <m/>
    <m/>
    <n v="62064.06"/>
    <n v="62313.32"/>
    <n v="62313.32"/>
    <n v="62064.06"/>
    <n v="62313.32"/>
    <n v="24676.080000000002"/>
    <m/>
    <m/>
    <m/>
    <x v="0"/>
    <x v="0"/>
    <m/>
  </r>
  <r>
    <s v=""/>
    <s v=" LPP_6.07.04.04"/>
    <s v="Labor Planning Package - 6.07.04.04"/>
    <s v="6.07.04.04"/>
    <x v="0"/>
    <d v="2025-10-02T00:00:00"/>
    <d v="1931-02-26T00:00:00"/>
    <s v="egolnar"/>
    <s v="tuozzolo"/>
    <n v="6785.46"/>
    <m/>
    <s v="C"/>
    <s v="Labor"/>
    <s v="TEC"/>
    <m/>
    <s v="BNL"/>
    <s v="Const"/>
    <s v="INST"/>
    <x v="5"/>
    <m/>
    <m/>
    <m/>
    <m/>
    <m/>
    <m/>
    <m/>
    <m/>
    <m/>
    <m/>
    <n v="1254.33"/>
    <n v="1259.3599999999999"/>
    <n v="1259.3599999999999"/>
    <n v="1254.33"/>
    <n v="1259.3599999999999"/>
    <n v="498.71"/>
    <m/>
    <m/>
    <m/>
    <x v="0"/>
    <x v="0"/>
    <m/>
  </r>
  <r>
    <s v=""/>
    <s v=" LPP_6.07.04.04"/>
    <s v="Labor Planning Package - 6.07.04.04"/>
    <s v="6.07.04.04"/>
    <x v="0"/>
    <d v="2025-10-02T00:00:00"/>
    <d v="1931-02-26T00:00:00"/>
    <s v="egolnar"/>
    <s v="tuozzolo"/>
    <n v="36348.01"/>
    <m/>
    <s v="C"/>
    <s v="Labor"/>
    <s v="TEC"/>
    <m/>
    <s v="BNL"/>
    <s v="Const"/>
    <s v="INST"/>
    <x v="5"/>
    <m/>
    <m/>
    <m/>
    <m/>
    <m/>
    <m/>
    <m/>
    <m/>
    <m/>
    <m/>
    <n v="6719.12"/>
    <n v="6746.11"/>
    <n v="6746.11"/>
    <n v="6719.12"/>
    <n v="6746.11"/>
    <n v="2671.45"/>
    <m/>
    <m/>
    <m/>
    <x v="0"/>
    <x v="0"/>
    <m/>
  </r>
  <r>
    <s v=""/>
    <s v=" LPP_6.07.04.04"/>
    <s v="Labor Planning Package - 6.07.04.04"/>
    <s v="6.07.04.04"/>
    <x v="0"/>
    <d v="2025-10-02T00:00:00"/>
    <d v="1931-02-26T00:00:00"/>
    <s v="egolnar"/>
    <s v="tuozzolo"/>
    <n v="8380.59"/>
    <m/>
    <s v="C"/>
    <s v="Labor"/>
    <s v="TEC"/>
    <m/>
    <s v="BNL"/>
    <s v="Const"/>
    <s v="INST"/>
    <x v="5"/>
    <m/>
    <m/>
    <m/>
    <m/>
    <m/>
    <m/>
    <m/>
    <m/>
    <m/>
    <m/>
    <n v="1549.2"/>
    <n v="1555.42"/>
    <n v="1555.42"/>
    <n v="1549.2"/>
    <n v="1555.42"/>
    <n v="615.94000000000005"/>
    <m/>
    <m/>
    <m/>
    <x v="0"/>
    <x v="0"/>
    <m/>
  </r>
  <r>
    <s v=""/>
    <s v=" LPP_6.07.04.04"/>
    <s v="Labor Planning Package - 6.07.04.04"/>
    <s v="6.07.04.04"/>
    <x v="0"/>
    <d v="2025-10-02T00:00:00"/>
    <d v="1931-02-26T00:00:00"/>
    <s v="egolnar"/>
    <s v="tuozzolo"/>
    <n v="12127.2"/>
    <m/>
    <s v="C"/>
    <s v="Labor"/>
    <s v="TEC"/>
    <m/>
    <s v="BNL"/>
    <s v="Const"/>
    <s v="INST"/>
    <x v="5"/>
    <m/>
    <m/>
    <m/>
    <m/>
    <m/>
    <m/>
    <m/>
    <m/>
    <m/>
    <m/>
    <n v="2241.7800000000002"/>
    <n v="2250.7800000000002"/>
    <n v="2250.7800000000002"/>
    <n v="2241.7800000000002"/>
    <n v="2250.7800000000002"/>
    <n v="891.31"/>
    <m/>
    <m/>
    <m/>
    <x v="0"/>
    <x v="0"/>
    <m/>
  </r>
  <r>
    <s v=""/>
    <s v=" LPP_6.07.04.04"/>
    <s v="Labor Planning Package - 6.07.04.04"/>
    <s v="6.07.04.04"/>
    <x v="0"/>
    <d v="2025-10-02T00:00:00"/>
    <d v="1931-02-26T00:00:00"/>
    <s v="egolnar"/>
    <s v="tuozzolo"/>
    <n v="797288.12"/>
    <m/>
    <s v="C"/>
    <s v="Labor"/>
    <s v="TEC"/>
    <m/>
    <s v="BNL"/>
    <s v="Const"/>
    <s v="INST"/>
    <x v="5"/>
    <m/>
    <m/>
    <m/>
    <m/>
    <m/>
    <m/>
    <m/>
    <m/>
    <m/>
    <m/>
    <n v="147382.88"/>
    <n v="147974.78"/>
    <n v="147974.78"/>
    <n v="147382.88"/>
    <n v="147974.78"/>
    <n v="58598.01"/>
    <m/>
    <m/>
    <m/>
    <x v="0"/>
    <x v="0"/>
    <m/>
  </r>
  <r>
    <s v=""/>
    <s v=" LPP_6.07.04.04"/>
    <s v="Labor Planning Package - 6.07.04.04"/>
    <s v="6.07.04.04"/>
    <x v="0"/>
    <d v="2025-10-02T00:00:00"/>
    <d v="1931-02-26T00:00:00"/>
    <s v="egolnar"/>
    <s v="tuozzolo"/>
    <n v="186977.2"/>
    <m/>
    <s v="C"/>
    <s v="Labor"/>
    <s v="TEC"/>
    <m/>
    <s v="BNL"/>
    <s v="Const"/>
    <s v="INST"/>
    <x v="5"/>
    <m/>
    <m/>
    <m/>
    <m/>
    <m/>
    <m/>
    <m/>
    <m/>
    <m/>
    <m/>
    <n v="34563.71"/>
    <n v="34702.519999999997"/>
    <n v="34702.519999999997"/>
    <n v="34563.71"/>
    <n v="34702.519999999997"/>
    <n v="13742.2"/>
    <m/>
    <m/>
    <m/>
    <x v="0"/>
    <x v="0"/>
    <m/>
  </r>
  <r>
    <s v=""/>
    <s v=" LPP_6.07.04.04"/>
    <s v="Labor Planning Package - 6.07.04.04"/>
    <s v="6.07.04.04"/>
    <x v="0"/>
    <d v="2025-10-02T00:00:00"/>
    <d v="1931-02-26T00:00:00"/>
    <s v="egolnar"/>
    <s v="tuozzolo"/>
    <n v="23943.18"/>
    <m/>
    <s v="C"/>
    <s v="Labor"/>
    <s v="TEC"/>
    <m/>
    <s v="BNL"/>
    <s v="Const"/>
    <s v="INST"/>
    <x v="5"/>
    <m/>
    <m/>
    <m/>
    <m/>
    <m/>
    <m/>
    <m/>
    <m/>
    <m/>
    <m/>
    <n v="4426.0200000000004"/>
    <n v="4443.8"/>
    <n v="4443.8"/>
    <n v="4426.0200000000004"/>
    <n v="4443.8"/>
    <n v="1759.74"/>
    <m/>
    <m/>
    <m/>
    <x v="0"/>
    <x v="0"/>
    <m/>
  </r>
  <r>
    <s v=""/>
    <s v=" LPP_6.07.04.04"/>
    <s v="Labor Planning Package - 6.07.04.04"/>
    <s v="6.07.04.04"/>
    <x v="0"/>
    <d v="2025-10-02T00:00:00"/>
    <d v="1931-02-26T00:00:00"/>
    <s v="egolnar"/>
    <s v="tuozzolo"/>
    <n v="7219.2"/>
    <m/>
    <s v="C"/>
    <s v="Labor"/>
    <s v="TEC"/>
    <m/>
    <s v="BNL"/>
    <s v="Const"/>
    <s v="INST"/>
    <x v="5"/>
    <m/>
    <m/>
    <m/>
    <m/>
    <m/>
    <m/>
    <m/>
    <m/>
    <m/>
    <m/>
    <n v="1334.51"/>
    <n v="1339.87"/>
    <n v="1339.87"/>
    <n v="1334.51"/>
    <n v="1339.87"/>
    <n v="530.59"/>
    <m/>
    <m/>
    <m/>
    <x v="0"/>
    <x v="0"/>
    <m/>
  </r>
  <r>
    <s v=""/>
    <s v=" LPP_6.07.04.04"/>
    <s v="Labor Planning Package - 6.07.04.04"/>
    <s v="6.07.04.04"/>
    <x v="0"/>
    <d v="2025-10-02T00:00:00"/>
    <d v="1931-02-26T00:00:00"/>
    <s v="egolnar"/>
    <s v="tuozzolo"/>
    <n v="570605.32999999996"/>
    <m/>
    <s v="C"/>
    <s v="Labor"/>
    <s v="TEC"/>
    <m/>
    <s v="BNL"/>
    <s v="Const"/>
    <s v="INST"/>
    <x v="5"/>
    <m/>
    <m/>
    <m/>
    <m/>
    <m/>
    <m/>
    <m/>
    <m/>
    <m/>
    <m/>
    <n v="105479.38"/>
    <n v="105903"/>
    <n v="105903"/>
    <n v="105479.38"/>
    <n v="105903"/>
    <n v="41937.58"/>
    <m/>
    <m/>
    <m/>
    <x v="0"/>
    <x v="0"/>
    <m/>
  </r>
  <r>
    <s v=""/>
    <s v=" LPP_6.07.04.04"/>
    <s v="Labor Planning Package - 6.07.04.04"/>
    <s v="6.07.04.04"/>
    <x v="0"/>
    <d v="2025-10-02T00:00:00"/>
    <d v="1931-02-26T00:00:00"/>
    <s v="egolnar"/>
    <s v="tuozzolo"/>
    <n v="102512.6"/>
    <m/>
    <s v="C"/>
    <s v="Labor"/>
    <s v="TEC"/>
    <m/>
    <s v="BNL"/>
    <s v="Const"/>
    <s v="INST"/>
    <x v="5"/>
    <m/>
    <m/>
    <m/>
    <m/>
    <m/>
    <m/>
    <m/>
    <m/>
    <m/>
    <m/>
    <n v="18949.990000000002"/>
    <n v="19026.099999999999"/>
    <n v="19026.099999999999"/>
    <n v="18949.990000000002"/>
    <n v="19026.099999999999"/>
    <n v="7534.33"/>
    <m/>
    <m/>
    <m/>
    <x v="0"/>
    <x v="0"/>
    <m/>
  </r>
  <r>
    <s v=""/>
    <s v=" LPP_6.07.04.04"/>
    <s v="Labor Planning Package - 6.07.04.04"/>
    <s v="6.07.04.04"/>
    <x v="0"/>
    <d v="2025-10-02T00:00:00"/>
    <d v="1931-02-26T00:00:00"/>
    <s v="egolnar"/>
    <s v="tuozzolo"/>
    <n v="4758.13"/>
    <m/>
    <s v="C"/>
    <s v="Labor"/>
    <s v="TEC"/>
    <m/>
    <s v="BNL"/>
    <s v="Const"/>
    <s v="INST"/>
    <x v="5"/>
    <m/>
    <m/>
    <m/>
    <m/>
    <m/>
    <m/>
    <m/>
    <m/>
    <m/>
    <m/>
    <n v="879.56"/>
    <n v="883.1"/>
    <n v="883.1"/>
    <n v="879.56"/>
    <n v="883.1"/>
    <n v="349.71"/>
    <m/>
    <m/>
    <m/>
    <x v="0"/>
    <x v="0"/>
    <m/>
  </r>
  <r>
    <s v=""/>
    <s v=" LPP_6.07.04.04"/>
    <s v="Labor Planning Package - 6.07.04.04"/>
    <s v="6.07.04.04"/>
    <x v="0"/>
    <d v="2025-10-02T00:00:00"/>
    <d v="1931-02-26T00:00:00"/>
    <s v="egolnar"/>
    <s v="tuozzolo"/>
    <n v="8581.01"/>
    <m/>
    <s v="C"/>
    <s v="Labor"/>
    <s v="TEC"/>
    <m/>
    <s v="BNL"/>
    <s v="Const"/>
    <s v="INST"/>
    <x v="5"/>
    <m/>
    <m/>
    <m/>
    <m/>
    <m/>
    <m/>
    <m/>
    <m/>
    <m/>
    <m/>
    <n v="1586.24"/>
    <n v="1592.62"/>
    <n v="1592.62"/>
    <n v="1586.24"/>
    <n v="1592.62"/>
    <n v="630.67999999999995"/>
    <m/>
    <m/>
    <m/>
    <x v="0"/>
    <x v="0"/>
    <m/>
  </r>
  <r>
    <s v=""/>
    <s v=" LPP_6.07.04.04"/>
    <s v="Labor Planning Package - 6.07.04.04"/>
    <s v="6.07.04.04"/>
    <x v="0"/>
    <d v="2025-10-02T00:00:00"/>
    <d v="1931-02-26T00:00:00"/>
    <s v="egolnar"/>
    <s v="tuozzolo"/>
    <n v="48333.87"/>
    <m/>
    <s v="C"/>
    <s v="Labor"/>
    <s v="TEC"/>
    <m/>
    <s v="BNL"/>
    <s v="Const"/>
    <s v="INST"/>
    <x v="5"/>
    <m/>
    <m/>
    <m/>
    <m/>
    <m/>
    <m/>
    <m/>
    <m/>
    <m/>
    <m/>
    <n v="8934.77"/>
    <n v="8970.65"/>
    <n v="8970.65"/>
    <n v="8934.77"/>
    <n v="8970.65"/>
    <n v="3552.38"/>
    <m/>
    <m/>
    <m/>
    <x v="0"/>
    <x v="0"/>
    <m/>
  </r>
  <r>
    <s v=""/>
    <s v=" LPP_6.07.04.04"/>
    <s v="Labor Planning Package - 6.07.04.04"/>
    <s v="6.07.04.04"/>
    <x v="0"/>
    <d v="2025-10-02T00:00:00"/>
    <d v="1931-02-26T00:00:00"/>
    <s v="egolnar"/>
    <s v="tuozzolo"/>
    <n v="4027.82"/>
    <m/>
    <s v="C"/>
    <s v="Labor"/>
    <s v="TEC"/>
    <m/>
    <s v="BNL"/>
    <s v="Const"/>
    <s v="INST"/>
    <x v="5"/>
    <m/>
    <m/>
    <m/>
    <m/>
    <m/>
    <m/>
    <m/>
    <m/>
    <m/>
    <m/>
    <n v="744.56"/>
    <n v="747.55"/>
    <n v="747.55"/>
    <n v="744.56"/>
    <n v="747.55"/>
    <n v="296.04000000000002"/>
    <m/>
    <m/>
    <m/>
    <x v="0"/>
    <x v="0"/>
    <m/>
  </r>
  <r>
    <s v=""/>
    <s v=" LPP_6.07.04.04"/>
    <s v="Labor Planning Package - 6.07.04.04"/>
    <s v="6.07.04.04"/>
    <x v="0"/>
    <d v="2025-10-02T00:00:00"/>
    <d v="1931-02-26T00:00:00"/>
    <s v="egolnar"/>
    <s v="tuozzolo"/>
    <n v="63569.55"/>
    <m/>
    <s v="C"/>
    <s v="Labor"/>
    <s v="TEC"/>
    <m/>
    <s v="BNL"/>
    <s v="Const"/>
    <s v="INST"/>
    <x v="5"/>
    <m/>
    <m/>
    <m/>
    <m/>
    <m/>
    <m/>
    <m/>
    <m/>
    <m/>
    <m/>
    <n v="11751.16"/>
    <n v="11798.36"/>
    <n v="11798.36"/>
    <n v="11751.16"/>
    <n v="11798.36"/>
    <n v="4672.1499999999996"/>
    <m/>
    <m/>
    <m/>
    <x v="0"/>
    <x v="0"/>
    <m/>
  </r>
  <r>
    <s v=""/>
    <s v=" LPP_6.07.04.04"/>
    <s v="Labor Planning Package - 6.07.04.04"/>
    <s v="6.07.04.04"/>
    <x v="0"/>
    <d v="2025-10-02T00:00:00"/>
    <d v="1931-02-26T00:00:00"/>
    <s v="egolnar"/>
    <s v="tuozzolo"/>
    <n v="1333.28"/>
    <m/>
    <s v="C"/>
    <s v="Labor"/>
    <s v="TEC"/>
    <m/>
    <s v="BNL"/>
    <s v="Const"/>
    <s v="INST"/>
    <x v="5"/>
    <m/>
    <m/>
    <m/>
    <m/>
    <m/>
    <m/>
    <m/>
    <m/>
    <m/>
    <m/>
    <n v="246.46"/>
    <n v="247.45"/>
    <n v="247.45"/>
    <n v="246.46"/>
    <n v="247.45"/>
    <n v="97.99"/>
    <m/>
    <m/>
    <m/>
    <x v="0"/>
    <x v="0"/>
    <m/>
  </r>
  <r>
    <s v=""/>
    <s v=" LPP_6.07.04.04"/>
    <s v="Labor Planning Package - 6.07.04.04"/>
    <s v="6.07.04.04"/>
    <x v="0"/>
    <d v="2025-10-02T00:00:00"/>
    <d v="1931-02-26T00:00:00"/>
    <s v="egolnar"/>
    <s v="tuozzolo"/>
    <n v="4019.38"/>
    <m/>
    <s v="C"/>
    <s v="Labor"/>
    <s v="TEC"/>
    <m/>
    <s v="BNL"/>
    <s v="Const"/>
    <s v="INST"/>
    <x v="5"/>
    <m/>
    <m/>
    <m/>
    <m/>
    <m/>
    <m/>
    <m/>
    <m/>
    <m/>
    <m/>
    <n v="743"/>
    <n v="745.99"/>
    <n v="745.99"/>
    <n v="743"/>
    <n v="745.99"/>
    <n v="295.41000000000003"/>
    <m/>
    <m/>
    <m/>
    <x v="0"/>
    <x v="0"/>
    <m/>
  </r>
  <r>
    <s v=""/>
    <s v=" LPP_6.07.04.04"/>
    <s v="Labor Planning Package - 6.07.04.04"/>
    <s v="6.07.04.04"/>
    <x v="0"/>
    <d v="2025-10-02T00:00:00"/>
    <d v="1931-02-26T00:00:00"/>
    <s v="egolnar"/>
    <s v="tuozzolo"/>
    <n v="3222.73"/>
    <m/>
    <s v="C"/>
    <s v="Labor"/>
    <s v="TEC"/>
    <m/>
    <s v="BNL"/>
    <s v="Const"/>
    <s v="INST"/>
    <x v="5"/>
    <m/>
    <m/>
    <m/>
    <m/>
    <m/>
    <m/>
    <m/>
    <m/>
    <m/>
    <m/>
    <n v="595.74"/>
    <n v="598.13"/>
    <n v="598.13"/>
    <n v="595.74"/>
    <n v="598.13"/>
    <n v="236.86"/>
    <m/>
    <m/>
    <m/>
    <x v="0"/>
    <x v="0"/>
    <m/>
  </r>
  <r>
    <s v=""/>
    <s v=" LPP_6.07.04.04"/>
    <s v="Labor Planning Package - 6.07.04.04"/>
    <s v="6.07.04.04"/>
    <x v="0"/>
    <d v="2025-10-02T00:00:00"/>
    <d v="1931-02-26T00:00:00"/>
    <s v="egolnar"/>
    <s v="tuozzolo"/>
    <n v="12686.18"/>
    <m/>
    <s v="C"/>
    <s v="Labor"/>
    <s v="TEC"/>
    <m/>
    <s v="BNL"/>
    <s v="Const"/>
    <s v="INST"/>
    <x v="5"/>
    <m/>
    <m/>
    <m/>
    <m/>
    <m/>
    <m/>
    <m/>
    <m/>
    <m/>
    <m/>
    <n v="2345.11"/>
    <n v="2354.52"/>
    <n v="2354.52"/>
    <n v="2345.11"/>
    <n v="2354.52"/>
    <n v="932.39"/>
    <m/>
    <m/>
    <m/>
    <x v="0"/>
    <x v="0"/>
    <m/>
  </r>
  <r>
    <s v=""/>
    <s v=" LPP_6.07.04.05"/>
    <s v="Labor Planning Package - 6.07.04.05"/>
    <s v="6.07.04.05"/>
    <x v="0"/>
    <d v="2027-03-23T00:00:00"/>
    <d v="2028-04-25T00:00:00"/>
    <s v="egolnar"/>
    <s v="tuozzolo"/>
    <n v="6698.22"/>
    <m/>
    <s v="C"/>
    <s v="Labor"/>
    <s v="TEC"/>
    <m/>
    <s v="BNL"/>
    <s v="Const"/>
    <s v="INST"/>
    <x v="5"/>
    <m/>
    <m/>
    <m/>
    <m/>
    <m/>
    <m/>
    <m/>
    <m/>
    <m/>
    <m/>
    <m/>
    <n v="3288.22"/>
    <n v="3410"/>
    <m/>
    <m/>
    <m/>
    <m/>
    <m/>
    <m/>
    <x v="0"/>
    <x v="0"/>
    <m/>
  </r>
  <r>
    <s v=""/>
    <s v=" LPP_6.07.04.05"/>
    <s v="Labor Planning Package - 6.07.04.05"/>
    <s v="6.07.04.05"/>
    <x v="0"/>
    <d v="2027-03-23T00:00:00"/>
    <d v="2028-04-25T00:00:00"/>
    <s v="egolnar"/>
    <s v="tuozzolo"/>
    <n v="2699.4"/>
    <m/>
    <s v="C"/>
    <s v="Labor"/>
    <s v="TEC"/>
    <m/>
    <s v="BNL"/>
    <s v="Const"/>
    <s v="INST"/>
    <x v="5"/>
    <m/>
    <m/>
    <m/>
    <m/>
    <m/>
    <m/>
    <m/>
    <m/>
    <m/>
    <m/>
    <m/>
    <n v="1325.16"/>
    <n v="1374.24"/>
    <m/>
    <m/>
    <m/>
    <m/>
    <m/>
    <m/>
    <x v="0"/>
    <x v="0"/>
    <m/>
  </r>
  <r>
    <s v=""/>
    <s v=" LPP_6.07.04.05"/>
    <s v="Labor Planning Package - 6.07.04.05"/>
    <s v="6.07.04.05"/>
    <x v="0"/>
    <d v="2027-03-23T00:00:00"/>
    <d v="2028-04-25T00:00:00"/>
    <s v="egolnar"/>
    <s v="tuozzolo"/>
    <n v="148466.89000000001"/>
    <m/>
    <s v="C"/>
    <s v="Labor"/>
    <s v="TEC"/>
    <m/>
    <s v="BNL"/>
    <s v="Const"/>
    <s v="INST"/>
    <x v="5"/>
    <m/>
    <m/>
    <m/>
    <m/>
    <m/>
    <m/>
    <m/>
    <m/>
    <m/>
    <m/>
    <m/>
    <n v="72883.740000000005"/>
    <n v="75583.14"/>
    <m/>
    <m/>
    <m/>
    <m/>
    <m/>
    <m/>
    <x v="0"/>
    <x v="0"/>
    <m/>
  </r>
  <r>
    <s v=""/>
    <s v=" LPP_6.07.04.05"/>
    <s v="Labor Planning Package - 6.07.04.05"/>
    <s v="6.07.04.05"/>
    <x v="0"/>
    <d v="2027-03-23T00:00:00"/>
    <d v="2028-04-25T00:00:00"/>
    <s v="egolnar"/>
    <s v="tuozzolo"/>
    <n v="42086.07"/>
    <m/>
    <s v="C"/>
    <s v="Labor"/>
    <s v="TEC"/>
    <m/>
    <s v="BNL"/>
    <s v="Const"/>
    <s v="INST"/>
    <x v="5"/>
    <m/>
    <m/>
    <m/>
    <m/>
    <m/>
    <m/>
    <m/>
    <m/>
    <m/>
    <m/>
    <m/>
    <n v="20660.43"/>
    <n v="21425.63"/>
    <m/>
    <m/>
    <m/>
    <m/>
    <m/>
    <m/>
    <x v="0"/>
    <x v="0"/>
    <m/>
  </r>
  <r>
    <s v=""/>
    <s v=" LPP_6.07.04.05"/>
    <s v="Labor Planning Package - 6.07.04.05"/>
    <s v="6.07.04.05"/>
    <x v="0"/>
    <d v="2027-03-23T00:00:00"/>
    <d v="2028-04-25T00:00:00"/>
    <s v="egolnar"/>
    <s v="tuozzolo"/>
    <n v="59725.77"/>
    <m/>
    <s v="C"/>
    <s v="Labor"/>
    <s v="TEC"/>
    <m/>
    <s v="BNL"/>
    <s v="Const"/>
    <s v="INST"/>
    <x v="5"/>
    <m/>
    <m/>
    <m/>
    <m/>
    <m/>
    <m/>
    <m/>
    <m/>
    <m/>
    <m/>
    <m/>
    <n v="29319.919999999998"/>
    <n v="30405.85"/>
    <m/>
    <m/>
    <m/>
    <m/>
    <m/>
    <m/>
    <x v="0"/>
    <x v="0"/>
    <m/>
  </r>
  <r>
    <s v=""/>
    <s v=" LPP_6.07.04.05"/>
    <s v="Labor Planning Package - 6.07.04.05"/>
    <s v="6.07.04.05"/>
    <x v="0"/>
    <d v="2027-03-23T00:00:00"/>
    <d v="2028-04-25T00:00:00"/>
    <s v="egolnar"/>
    <s v="tuozzolo"/>
    <n v="59725.77"/>
    <m/>
    <s v="C"/>
    <s v="Labor"/>
    <s v="TEC"/>
    <m/>
    <s v="BNL"/>
    <s v="Const"/>
    <s v="INST"/>
    <x v="5"/>
    <m/>
    <m/>
    <m/>
    <m/>
    <m/>
    <m/>
    <m/>
    <m/>
    <m/>
    <m/>
    <m/>
    <n v="29319.919999999998"/>
    <n v="30405.85"/>
    <m/>
    <m/>
    <m/>
    <m/>
    <m/>
    <m/>
    <x v="0"/>
    <x v="0"/>
    <m/>
  </r>
  <r>
    <s v=""/>
    <s v=" LPP_6.07.04.05"/>
    <s v="Labor Planning Package - 6.07.04.05"/>
    <s v="6.07.04.05"/>
    <x v="0"/>
    <d v="2027-03-23T00:00:00"/>
    <d v="2028-04-25T00:00:00"/>
    <s v="egolnar"/>
    <s v="tuozzolo"/>
    <n v="108473.91"/>
    <m/>
    <s v="C"/>
    <s v="Labor"/>
    <s v="TEC"/>
    <m/>
    <s v="BNL"/>
    <s v="Const"/>
    <s v="INST"/>
    <x v="5"/>
    <m/>
    <m/>
    <m/>
    <m/>
    <m/>
    <m/>
    <m/>
    <m/>
    <m/>
    <m/>
    <m/>
    <n v="53250.83"/>
    <n v="55223.08"/>
    <m/>
    <m/>
    <m/>
    <m/>
    <m/>
    <m/>
    <x v="0"/>
    <x v="0"/>
    <m/>
  </r>
  <r>
    <s v=""/>
    <s v=" LPP_6.07.04.05"/>
    <s v="Labor Planning Package - 6.07.04.05"/>
    <s v="6.07.04.05"/>
    <x v="0"/>
    <d v="2027-03-23T00:00:00"/>
    <d v="2028-04-25T00:00:00"/>
    <s v="egolnar"/>
    <s v="tuozzolo"/>
    <n v="3067.5"/>
    <m/>
    <s v="C"/>
    <s v="Labor"/>
    <s v="TEC"/>
    <m/>
    <s v="BNL"/>
    <s v="Const"/>
    <s v="INST"/>
    <x v="5"/>
    <m/>
    <m/>
    <m/>
    <m/>
    <m/>
    <m/>
    <m/>
    <m/>
    <m/>
    <m/>
    <m/>
    <n v="1505.86"/>
    <n v="1561.63"/>
    <m/>
    <m/>
    <m/>
    <m/>
    <m/>
    <m/>
    <x v="0"/>
    <x v="0"/>
    <m/>
  </r>
  <r>
    <s v=""/>
    <s v=" LPP_6.07.04.05"/>
    <s v="Labor Planning Package - 6.07.04.05"/>
    <s v="6.07.04.05"/>
    <x v="0"/>
    <d v="2027-03-23T00:00:00"/>
    <d v="2028-04-25T00:00:00"/>
    <s v="egolnar"/>
    <s v="tuozzolo"/>
    <n v="130801.3"/>
    <m/>
    <s v="C"/>
    <s v="Labor"/>
    <s v="TEC"/>
    <m/>
    <s v="BNL"/>
    <s v="Const"/>
    <s v="INST"/>
    <x v="5"/>
    <m/>
    <m/>
    <m/>
    <m/>
    <m/>
    <m/>
    <m/>
    <m/>
    <m/>
    <m/>
    <m/>
    <n v="64211.54"/>
    <n v="66589.75"/>
    <m/>
    <m/>
    <m/>
    <m/>
    <m/>
    <m/>
    <x v="0"/>
    <x v="0"/>
    <m/>
  </r>
  <r>
    <s v=""/>
    <s v=" LPP_6.07.04.05"/>
    <s v="Labor Planning Package - 6.07.04.05"/>
    <s v="6.07.04.05"/>
    <x v="0"/>
    <d v="2027-03-23T00:00:00"/>
    <d v="2028-04-25T00:00:00"/>
    <s v="egolnar"/>
    <s v="tuozzolo"/>
    <n v="220614.43"/>
    <m/>
    <s v="C"/>
    <s v="Labor"/>
    <s v="TEC"/>
    <m/>
    <s v="BNL"/>
    <s v="Const"/>
    <s v="INST"/>
    <x v="5"/>
    <m/>
    <m/>
    <m/>
    <m/>
    <m/>
    <m/>
    <m/>
    <m/>
    <m/>
    <m/>
    <m/>
    <n v="108301.63"/>
    <n v="112312.8"/>
    <m/>
    <m/>
    <m/>
    <m/>
    <m/>
    <m/>
    <x v="0"/>
    <x v="0"/>
    <m/>
  </r>
  <r>
    <s v=""/>
    <s v=" LPP_6.07.04.05"/>
    <s v="Labor Planning Package - 6.07.04.05"/>
    <s v="6.07.04.05"/>
    <x v="0"/>
    <d v="2027-03-23T00:00:00"/>
    <d v="2028-04-25T00:00:00"/>
    <s v="egolnar"/>
    <s v="tuozzolo"/>
    <n v="59725.77"/>
    <m/>
    <s v="C"/>
    <s v="Labor"/>
    <s v="TEC"/>
    <m/>
    <s v="BNL"/>
    <s v="Const"/>
    <s v="INST"/>
    <x v="5"/>
    <m/>
    <m/>
    <m/>
    <m/>
    <m/>
    <m/>
    <m/>
    <m/>
    <m/>
    <m/>
    <m/>
    <n v="29319.919999999998"/>
    <n v="30405.85"/>
    <m/>
    <m/>
    <m/>
    <m/>
    <m/>
    <m/>
    <x v="0"/>
    <x v="0"/>
    <m/>
  </r>
  <r>
    <s v=""/>
    <s v=" LPP_6.07.04.05"/>
    <s v="Labor Planning Package - 6.07.04.05"/>
    <s v="6.07.04.05"/>
    <x v="0"/>
    <d v="2027-03-23T00:00:00"/>
    <d v="2028-04-25T00:00:00"/>
    <s v="egolnar"/>
    <s v="tuozzolo"/>
    <n v="163462.63"/>
    <m/>
    <s v="C"/>
    <s v="Labor"/>
    <s v="TEC"/>
    <m/>
    <s v="BNL"/>
    <s v="Const"/>
    <s v="INST"/>
    <x v="5"/>
    <m/>
    <m/>
    <m/>
    <m/>
    <m/>
    <m/>
    <m/>
    <m/>
    <m/>
    <m/>
    <m/>
    <n v="80245.289999999994"/>
    <n v="83217.34"/>
    <m/>
    <m/>
    <m/>
    <m/>
    <m/>
    <m/>
    <x v="0"/>
    <x v="0"/>
    <m/>
  </r>
  <r>
    <s v=""/>
    <s v=" LPP_6.07.04.05"/>
    <s v="Labor Planning Package - 6.07.04.05"/>
    <s v="6.07.04.05"/>
    <x v="0"/>
    <d v="2027-03-23T00:00:00"/>
    <d v="2028-04-25T00:00:00"/>
    <s v="egolnar"/>
    <s v="tuozzolo"/>
    <n v="151493.72"/>
    <m/>
    <s v="C"/>
    <s v="Labor"/>
    <s v="TEC"/>
    <m/>
    <s v="BNL"/>
    <s v="Const"/>
    <s v="INST"/>
    <x v="5"/>
    <m/>
    <m/>
    <m/>
    <m/>
    <m/>
    <m/>
    <m/>
    <m/>
    <m/>
    <m/>
    <m/>
    <n v="74369.649999999994"/>
    <n v="77124.08"/>
    <m/>
    <m/>
    <m/>
    <m/>
    <m/>
    <m/>
    <x v="0"/>
    <x v="0"/>
    <m/>
  </r>
  <r>
    <s v=""/>
    <s v=" LPP_6.07.04.05"/>
    <s v="Labor Planning Package - 6.07.04.05"/>
    <s v="6.07.04.05"/>
    <x v="0"/>
    <d v="2027-03-23T00:00:00"/>
    <d v="2028-04-25T00:00:00"/>
    <s v="egolnar"/>
    <s v="tuozzolo"/>
    <n v="585155.85"/>
    <m/>
    <s v="C"/>
    <s v="Labor"/>
    <s v="TEC"/>
    <m/>
    <s v="BNL"/>
    <s v="Const"/>
    <s v="INST"/>
    <x v="5"/>
    <m/>
    <m/>
    <m/>
    <m/>
    <m/>
    <m/>
    <m/>
    <m/>
    <m/>
    <m/>
    <m/>
    <n v="287258.33"/>
    <n v="297897.53000000003"/>
    <m/>
    <m/>
    <m/>
    <m/>
    <m/>
    <m/>
    <x v="0"/>
    <x v="0"/>
    <m/>
  </r>
  <r>
    <s v=""/>
    <s v=" LPP_6.07.04.05"/>
    <s v="Labor Planning Package - 6.07.04.05"/>
    <s v="6.07.04.05"/>
    <x v="0"/>
    <d v="2027-03-23T00:00:00"/>
    <d v="2028-04-25T00:00:00"/>
    <s v="egolnar"/>
    <s v="tuozzolo"/>
    <n v="145544.5"/>
    <m/>
    <s v="C"/>
    <s v="Labor"/>
    <s v="TEC"/>
    <m/>
    <s v="BNL"/>
    <s v="Const"/>
    <s v="INST"/>
    <x v="5"/>
    <m/>
    <m/>
    <m/>
    <m/>
    <m/>
    <m/>
    <m/>
    <m/>
    <m/>
    <m/>
    <m/>
    <n v="71449.119999999995"/>
    <n v="74095.38"/>
    <m/>
    <m/>
    <m/>
    <m/>
    <m/>
    <m/>
    <x v="0"/>
    <x v="0"/>
    <m/>
  </r>
  <r>
    <s v=""/>
    <s v=" LPP_6.07.04.05"/>
    <s v="Labor Planning Package - 6.07.04.05"/>
    <s v="6.07.04.05"/>
    <x v="0"/>
    <d v="2027-03-23T00:00:00"/>
    <d v="2028-04-25T00:00:00"/>
    <s v="egolnar"/>
    <s v="tuozzolo"/>
    <n v="148466.89000000001"/>
    <m/>
    <s v="C"/>
    <s v="Labor"/>
    <s v="TEC"/>
    <m/>
    <s v="BNL"/>
    <s v="Const"/>
    <s v="INST"/>
    <x v="5"/>
    <m/>
    <m/>
    <m/>
    <m/>
    <m/>
    <m/>
    <m/>
    <m/>
    <m/>
    <m/>
    <m/>
    <n v="72883.740000000005"/>
    <n v="75583.14"/>
    <m/>
    <m/>
    <m/>
    <m/>
    <m/>
    <m/>
    <x v="0"/>
    <x v="0"/>
    <m/>
  </r>
  <r>
    <s v=""/>
    <s v=" LPP_6.07.04.05"/>
    <s v="Labor Planning Package - 6.07.04.05"/>
    <s v="6.07.04.05"/>
    <x v="0"/>
    <d v="2027-03-23T00:00:00"/>
    <d v="2028-04-25T00:00:00"/>
    <s v="egolnar"/>
    <s v="tuozzolo"/>
    <n v="15936.56"/>
    <m/>
    <s v="C"/>
    <s v="Labor"/>
    <s v="TEC"/>
    <m/>
    <s v="BNL"/>
    <s v="Const"/>
    <s v="INST"/>
    <x v="5"/>
    <m/>
    <m/>
    <m/>
    <m/>
    <m/>
    <m/>
    <m/>
    <m/>
    <m/>
    <m/>
    <m/>
    <n v="7823.4"/>
    <n v="8113.16"/>
    <m/>
    <m/>
    <m/>
    <m/>
    <m/>
    <m/>
    <x v="0"/>
    <x v="0"/>
    <m/>
  </r>
  <r>
    <s v=""/>
    <s v=" LPP_6.07.04.05"/>
    <s v="Labor Planning Package - 6.07.04.05"/>
    <s v="6.07.04.05"/>
    <x v="0"/>
    <d v="2027-03-23T00:00:00"/>
    <d v="2028-04-25T00:00:00"/>
    <s v="egolnar"/>
    <s v="tuozzolo"/>
    <n v="364050.62"/>
    <m/>
    <s v="C"/>
    <s v="Labor"/>
    <s v="TEC"/>
    <m/>
    <s v="BNL"/>
    <s v="Const"/>
    <s v="INST"/>
    <x v="5"/>
    <m/>
    <m/>
    <m/>
    <m/>
    <m/>
    <m/>
    <m/>
    <m/>
    <m/>
    <m/>
    <m/>
    <n v="178715.76"/>
    <n v="185334.86"/>
    <m/>
    <m/>
    <m/>
    <m/>
    <m/>
    <m/>
    <x v="0"/>
    <x v="0"/>
    <m/>
  </r>
  <r>
    <s v=""/>
    <s v=" LPP_6.07.04.05"/>
    <s v="Labor Planning Package - 6.07.04.05"/>
    <s v="6.07.04.05"/>
    <x v="0"/>
    <d v="2027-03-23T00:00:00"/>
    <d v="2028-04-25T00:00:00"/>
    <s v="egolnar"/>
    <s v="tuozzolo"/>
    <n v="19052.599999999999"/>
    <m/>
    <s v="C"/>
    <s v="Labor"/>
    <s v="TEC"/>
    <m/>
    <s v="BNL"/>
    <s v="Const"/>
    <s v="INST"/>
    <x v="5"/>
    <m/>
    <m/>
    <m/>
    <m/>
    <m/>
    <m/>
    <m/>
    <m/>
    <m/>
    <m/>
    <m/>
    <n v="9353.09"/>
    <n v="9699.5"/>
    <m/>
    <m/>
    <m/>
    <m/>
    <m/>
    <m/>
    <x v="0"/>
    <x v="0"/>
    <m/>
  </r>
  <r>
    <s v=""/>
    <s v=" LPP_6.07.04.05"/>
    <s v="Labor Planning Package - 6.07.04.05"/>
    <s v="6.07.04.05"/>
    <x v="0"/>
    <d v="2027-03-23T00:00:00"/>
    <d v="2028-04-25T00:00:00"/>
    <s v="egolnar"/>
    <s v="tuozzolo"/>
    <n v="94147.16"/>
    <m/>
    <s v="C"/>
    <s v="Labor"/>
    <s v="TEC"/>
    <m/>
    <s v="BNL"/>
    <s v="Const"/>
    <s v="INST"/>
    <x v="5"/>
    <m/>
    <m/>
    <m/>
    <m/>
    <m/>
    <m/>
    <m/>
    <m/>
    <m/>
    <m/>
    <m/>
    <n v="46217.7"/>
    <n v="47929.47"/>
    <m/>
    <m/>
    <m/>
    <m/>
    <m/>
    <m/>
    <x v="0"/>
    <x v="0"/>
    <m/>
  </r>
  <r>
    <s v=""/>
    <s v=" LPP_6.07.04.05"/>
    <s v="Labor Planning Package - 6.07.04.05"/>
    <s v="6.07.04.05"/>
    <x v="0"/>
    <d v="2027-03-23T00:00:00"/>
    <d v="2028-04-25T00:00:00"/>
    <s v="egolnar"/>
    <s v="tuozzolo"/>
    <n v="245.4"/>
    <m/>
    <s v="C"/>
    <s v="Labor"/>
    <s v="TEC"/>
    <m/>
    <s v="BNL"/>
    <s v="Const"/>
    <s v="INST"/>
    <x v="5"/>
    <m/>
    <m/>
    <m/>
    <m/>
    <m/>
    <m/>
    <m/>
    <m/>
    <m/>
    <m/>
    <m/>
    <n v="120.47"/>
    <n v="124.93"/>
    <m/>
    <m/>
    <m/>
    <m/>
    <m/>
    <m/>
    <x v="0"/>
    <x v="0"/>
    <m/>
  </r>
  <r>
    <s v=""/>
    <s v=" LPP_6.07.04.05"/>
    <s v="Labor Planning Package - 6.07.04.05"/>
    <s v="6.07.04.05"/>
    <x v="0"/>
    <d v="2027-03-23T00:00:00"/>
    <d v="2028-04-25T00:00:00"/>
    <s v="egolnar"/>
    <s v="tuozzolo"/>
    <n v="26520.94"/>
    <m/>
    <s v="C"/>
    <s v="Labor"/>
    <s v="TEC"/>
    <m/>
    <s v="BNL"/>
    <s v="Const"/>
    <s v="INST"/>
    <x v="5"/>
    <m/>
    <m/>
    <m/>
    <m/>
    <m/>
    <m/>
    <m/>
    <m/>
    <m/>
    <m/>
    <m/>
    <n v="13019.37"/>
    <n v="13501.57"/>
    <m/>
    <m/>
    <m/>
    <m/>
    <m/>
    <m/>
    <x v="0"/>
    <x v="0"/>
    <m/>
  </r>
  <r>
    <s v=""/>
    <s v=" LPP_6.07.04.05"/>
    <s v="Labor Planning Package - 6.07.04.05"/>
    <s v="6.07.04.05"/>
    <x v="0"/>
    <d v="2027-03-23T00:00:00"/>
    <d v="2028-04-25T00:00:00"/>
    <s v="egolnar"/>
    <s v="tuozzolo"/>
    <n v="274602.39"/>
    <m/>
    <s v="C"/>
    <s v="Labor"/>
    <s v="TEC"/>
    <m/>
    <s v="BNL"/>
    <s v="Const"/>
    <s v="INST"/>
    <x v="5"/>
    <m/>
    <m/>
    <m/>
    <m/>
    <m/>
    <m/>
    <m/>
    <m/>
    <m/>
    <m/>
    <m/>
    <n v="134804.81"/>
    <n v="139797.57999999999"/>
    <m/>
    <m/>
    <m/>
    <m/>
    <m/>
    <m/>
    <x v="0"/>
    <x v="0"/>
    <m/>
  </r>
  <r>
    <s v=""/>
    <s v=" LPP_6.07.04.05"/>
    <s v="Labor Planning Package - 6.07.04.05"/>
    <s v="6.07.04.05"/>
    <x v="0"/>
    <d v="2027-03-23T00:00:00"/>
    <d v="2028-04-25T00:00:00"/>
    <s v="egolnar"/>
    <s v="tuozzolo"/>
    <n v="6698.22"/>
    <m/>
    <s v="C"/>
    <s v="Labor"/>
    <s v="TEC"/>
    <m/>
    <s v="BNL"/>
    <s v="Const"/>
    <s v="INST"/>
    <x v="5"/>
    <m/>
    <m/>
    <m/>
    <m/>
    <m/>
    <m/>
    <m/>
    <m/>
    <m/>
    <m/>
    <m/>
    <n v="3288.22"/>
    <n v="3410"/>
    <m/>
    <m/>
    <m/>
    <m/>
    <m/>
    <m/>
    <x v="0"/>
    <x v="0"/>
    <m/>
  </r>
  <r>
    <s v=""/>
    <s v=" LPP_6.07.04.05"/>
    <s v="Labor Planning Package - 6.07.04.05"/>
    <s v="6.07.04.05"/>
    <x v="0"/>
    <d v="2027-03-23T00:00:00"/>
    <d v="2028-04-25T00:00:00"/>
    <s v="egolnar"/>
    <s v="tuozzolo"/>
    <n v="4579.16"/>
    <m/>
    <s v="C"/>
    <s v="Labor"/>
    <s v="TEC"/>
    <m/>
    <s v="BNL"/>
    <s v="Const"/>
    <s v="INST"/>
    <x v="5"/>
    <m/>
    <m/>
    <m/>
    <m/>
    <m/>
    <m/>
    <m/>
    <m/>
    <m/>
    <m/>
    <m/>
    <n v="2247.9499999999998"/>
    <n v="2331.21"/>
    <m/>
    <m/>
    <m/>
    <m/>
    <m/>
    <m/>
    <x v="0"/>
    <x v="0"/>
    <m/>
  </r>
  <r>
    <s v=""/>
    <s v=" LPP_6.07.04.05"/>
    <s v="Labor Planning Package - 6.07.04.05"/>
    <s v="6.07.04.05"/>
    <x v="0"/>
    <d v="2027-03-23T00:00:00"/>
    <d v="2028-04-25T00:00:00"/>
    <s v="egolnar"/>
    <s v="tuozzolo"/>
    <n v="92638.43"/>
    <m/>
    <s v="C"/>
    <s v="Labor"/>
    <s v="TEC"/>
    <m/>
    <s v="BNL"/>
    <s v="Const"/>
    <s v="INST"/>
    <x v="5"/>
    <m/>
    <m/>
    <m/>
    <m/>
    <m/>
    <m/>
    <m/>
    <m/>
    <m/>
    <m/>
    <m/>
    <n v="45477.05"/>
    <n v="47161.38"/>
    <m/>
    <m/>
    <m/>
    <m/>
    <m/>
    <m/>
    <x v="0"/>
    <x v="0"/>
    <m/>
  </r>
  <r>
    <s v=""/>
    <s v=" LPP_6.07.04.05"/>
    <s v="Labor Planning Package - 6.07.04.05"/>
    <s v="6.07.04.05"/>
    <x v="0"/>
    <d v="2027-03-23T00:00:00"/>
    <d v="2028-04-25T00:00:00"/>
    <s v="egolnar"/>
    <s v="tuozzolo"/>
    <n v="7477.77"/>
    <m/>
    <s v="C"/>
    <s v="Labor"/>
    <s v="TEC"/>
    <m/>
    <s v="BNL"/>
    <s v="Const"/>
    <s v="INST"/>
    <x v="5"/>
    <m/>
    <m/>
    <m/>
    <m/>
    <m/>
    <m/>
    <m/>
    <m/>
    <m/>
    <m/>
    <m/>
    <n v="3670.91"/>
    <n v="3806.87"/>
    <m/>
    <m/>
    <m/>
    <m/>
    <m/>
    <m/>
    <x v="0"/>
    <x v="0"/>
    <m/>
  </r>
  <r>
    <s v=""/>
    <s v=" LPP_6.07.04.05"/>
    <s v="Labor Planning Package - 6.07.04.05"/>
    <s v="6.07.04.05"/>
    <x v="0"/>
    <d v="2027-03-23T00:00:00"/>
    <d v="2028-04-25T00:00:00"/>
    <s v="egolnar"/>
    <s v="tuozzolo"/>
    <n v="21937"/>
    <m/>
    <s v="C"/>
    <s v="Labor"/>
    <s v="TEC"/>
    <m/>
    <s v="BNL"/>
    <s v="Const"/>
    <s v="INST"/>
    <x v="5"/>
    <m/>
    <m/>
    <m/>
    <m/>
    <m/>
    <m/>
    <m/>
    <m/>
    <m/>
    <m/>
    <m/>
    <n v="10769.07"/>
    <n v="11167.93"/>
    <m/>
    <m/>
    <m/>
    <m/>
    <m/>
    <m/>
    <x v="0"/>
    <x v="0"/>
    <m/>
  </r>
  <r>
    <s v=""/>
    <s v=" LPP_6.07.04.05"/>
    <s v="Labor Planning Package - 6.07.04.05"/>
    <s v="6.07.04.05"/>
    <x v="0"/>
    <d v="2027-03-23T00:00:00"/>
    <d v="2028-04-25T00:00:00"/>
    <s v="egolnar"/>
    <s v="tuozzolo"/>
    <n v="29444.92"/>
    <m/>
    <s v="C"/>
    <s v="Labor"/>
    <s v="TEC"/>
    <m/>
    <s v="BNL"/>
    <s v="Const"/>
    <s v="INST"/>
    <x v="5"/>
    <m/>
    <m/>
    <m/>
    <m/>
    <m/>
    <m/>
    <m/>
    <m/>
    <m/>
    <m/>
    <m/>
    <n v="14454.78"/>
    <n v="14990.14"/>
    <m/>
    <m/>
    <m/>
    <m/>
    <m/>
    <m/>
    <x v="0"/>
    <x v="0"/>
    <m/>
  </r>
  <r>
    <s v=""/>
    <s v=" LPP_6.07.04.05"/>
    <s v="Labor Planning Package - 6.07.04.05"/>
    <s v="6.07.04.05"/>
    <x v="0"/>
    <d v="2027-03-23T00:00:00"/>
    <d v="2028-04-25T00:00:00"/>
    <s v="egolnar"/>
    <s v="tuozzolo"/>
    <n v="198525.47"/>
    <m/>
    <s v="C"/>
    <s v="Labor"/>
    <s v="TEC"/>
    <m/>
    <s v="BNL"/>
    <s v="Const"/>
    <s v="INST"/>
    <x v="5"/>
    <m/>
    <m/>
    <m/>
    <m/>
    <m/>
    <m/>
    <m/>
    <m/>
    <m/>
    <m/>
    <m/>
    <n v="97457.96"/>
    <n v="101067.51"/>
    <m/>
    <m/>
    <m/>
    <m/>
    <m/>
    <m/>
    <x v="0"/>
    <x v="0"/>
    <m/>
  </r>
  <r>
    <s v=""/>
    <s v=" LPP_6.07.04.05"/>
    <s v="Labor Planning Package - 6.07.04.05"/>
    <s v="6.07.04.05"/>
    <x v="0"/>
    <d v="2027-03-23T00:00:00"/>
    <d v="2028-04-25T00:00:00"/>
    <s v="egolnar"/>
    <s v="tuozzolo"/>
    <n v="222829.76"/>
    <m/>
    <s v="C"/>
    <s v="Labor"/>
    <s v="TEC"/>
    <m/>
    <s v="BNL"/>
    <s v="Const"/>
    <s v="INST"/>
    <x v="5"/>
    <m/>
    <m/>
    <m/>
    <m/>
    <m/>
    <m/>
    <m/>
    <m/>
    <m/>
    <m/>
    <m/>
    <n v="109389.15"/>
    <n v="113440.6"/>
    <m/>
    <m/>
    <m/>
    <m/>
    <m/>
    <m/>
    <x v="0"/>
    <x v="0"/>
    <m/>
  </r>
  <r>
    <s v=""/>
    <s v=" LPP_6.07.04.05"/>
    <s v="Labor Planning Package - 6.07.04.05"/>
    <s v="6.07.04.05"/>
    <x v="0"/>
    <d v="2027-03-23T00:00:00"/>
    <d v="2028-04-25T00:00:00"/>
    <s v="egolnar"/>
    <s v="tuozzolo"/>
    <n v="190.8"/>
    <m/>
    <s v="C"/>
    <s v="Labor"/>
    <s v="TEC"/>
    <m/>
    <s v="BNL"/>
    <s v="Const"/>
    <s v="INST"/>
    <x v="5"/>
    <m/>
    <m/>
    <m/>
    <m/>
    <m/>
    <m/>
    <m/>
    <m/>
    <m/>
    <m/>
    <m/>
    <n v="93.66"/>
    <n v="97.13"/>
    <m/>
    <m/>
    <m/>
    <m/>
    <m/>
    <m/>
    <x v="0"/>
    <x v="0"/>
    <m/>
  </r>
  <r>
    <s v=""/>
    <s v=" LPP_6.07.04.05"/>
    <s v="Labor Planning Package - 6.07.04.05"/>
    <s v="6.07.04.05"/>
    <x v="0"/>
    <d v="2027-03-23T00:00:00"/>
    <d v="2028-04-25T00:00:00"/>
    <s v="egolnar"/>
    <s v="tuozzolo"/>
    <n v="40859.07"/>
    <m/>
    <s v="C"/>
    <s v="Labor"/>
    <s v="TEC"/>
    <m/>
    <s v="BNL"/>
    <s v="Const"/>
    <s v="INST"/>
    <x v="5"/>
    <m/>
    <m/>
    <m/>
    <m/>
    <m/>
    <m/>
    <m/>
    <m/>
    <m/>
    <m/>
    <m/>
    <n v="20058.09"/>
    <n v="20800.98"/>
    <m/>
    <m/>
    <m/>
    <m/>
    <m/>
    <m/>
    <x v="0"/>
    <x v="0"/>
    <m/>
  </r>
  <r>
    <s v=""/>
    <s v=" LPP_6.07.04.05"/>
    <s v="Labor Planning Package - 6.07.04.05"/>
    <s v="6.07.04.05"/>
    <x v="0"/>
    <d v="2027-03-23T00:00:00"/>
    <d v="2028-04-25T00:00:00"/>
    <s v="egolnar"/>
    <s v="tuozzolo"/>
    <n v="4093.35"/>
    <m/>
    <s v="C"/>
    <s v="Labor"/>
    <s v="TEC"/>
    <m/>
    <s v="BNL"/>
    <s v="Const"/>
    <s v="INST"/>
    <x v="5"/>
    <m/>
    <m/>
    <m/>
    <m/>
    <m/>
    <m/>
    <m/>
    <m/>
    <m/>
    <m/>
    <m/>
    <n v="2009.47"/>
    <n v="2083.89"/>
    <m/>
    <m/>
    <m/>
    <m/>
    <m/>
    <m/>
    <x v="0"/>
    <x v="0"/>
    <m/>
  </r>
  <r>
    <s v=""/>
    <s v=" LPP_6.07.04.05"/>
    <s v="Labor Planning Package - 6.07.04.05"/>
    <s v="6.07.04.05"/>
    <x v="0"/>
    <d v="2027-03-23T00:00:00"/>
    <d v="2028-04-25T00:00:00"/>
    <s v="egolnar"/>
    <s v="tuozzolo"/>
    <n v="101824.74"/>
    <m/>
    <s v="C"/>
    <s v="Labor"/>
    <s v="TEC"/>
    <m/>
    <s v="BNL"/>
    <s v="Const"/>
    <s v="INST"/>
    <x v="5"/>
    <m/>
    <m/>
    <m/>
    <m/>
    <m/>
    <m/>
    <m/>
    <m/>
    <m/>
    <m/>
    <m/>
    <n v="49986.69"/>
    <n v="51838.05"/>
    <m/>
    <m/>
    <m/>
    <m/>
    <m/>
    <m/>
    <x v="0"/>
    <x v="0"/>
    <m/>
  </r>
  <r>
    <s v=""/>
    <s v=" LPP_6.07.04.05"/>
    <s v="Labor Planning Package - 6.07.04.05"/>
    <s v="6.07.04.05"/>
    <x v="0"/>
    <d v="2027-03-23T00:00:00"/>
    <d v="2028-04-25T00:00:00"/>
    <s v="egolnar"/>
    <s v="tuozzolo"/>
    <n v="293.54000000000002"/>
    <m/>
    <s v="C"/>
    <s v="Labor"/>
    <s v="TEC"/>
    <m/>
    <s v="BNL"/>
    <s v="Const"/>
    <s v="INST"/>
    <x v="5"/>
    <m/>
    <m/>
    <m/>
    <m/>
    <m/>
    <m/>
    <m/>
    <m/>
    <m/>
    <m/>
    <m/>
    <n v="144.1"/>
    <n v="149.44"/>
    <m/>
    <m/>
    <m/>
    <m/>
    <m/>
    <m/>
    <x v="0"/>
    <x v="0"/>
    <m/>
  </r>
  <r>
    <s v=""/>
    <s v=" LPP_6.07.04.05"/>
    <s v="Labor Planning Package - 6.07.04.05"/>
    <s v="6.07.04.05"/>
    <x v="0"/>
    <d v="2027-03-23T00:00:00"/>
    <d v="2028-04-25T00:00:00"/>
    <s v="egolnar"/>
    <s v="tuozzolo"/>
    <n v="14385.21"/>
    <m/>
    <s v="C"/>
    <s v="Labor"/>
    <s v="TEC"/>
    <m/>
    <s v="BNL"/>
    <s v="Const"/>
    <s v="INST"/>
    <x v="5"/>
    <m/>
    <m/>
    <m/>
    <m/>
    <m/>
    <m/>
    <m/>
    <m/>
    <m/>
    <m/>
    <m/>
    <n v="7061.83"/>
    <n v="7323.38"/>
    <m/>
    <m/>
    <m/>
    <m/>
    <m/>
    <m/>
    <x v="0"/>
    <x v="0"/>
    <m/>
  </r>
  <r>
    <s v=""/>
    <s v=" LPP_6.07.04.05"/>
    <s v="Labor Planning Package - 6.07.04.05"/>
    <s v="6.07.04.05"/>
    <x v="0"/>
    <d v="2027-03-23T00:00:00"/>
    <d v="2028-04-25T00:00:00"/>
    <s v="egolnar"/>
    <s v="tuozzolo"/>
    <n v="141778.93"/>
    <m/>
    <s v="C"/>
    <s v="Labor"/>
    <s v="TEC"/>
    <m/>
    <s v="BNL"/>
    <s v="Const"/>
    <s v="INST"/>
    <x v="5"/>
    <m/>
    <m/>
    <m/>
    <m/>
    <m/>
    <m/>
    <m/>
    <m/>
    <m/>
    <m/>
    <m/>
    <n v="69600.570000000007"/>
    <n v="72178.36"/>
    <m/>
    <m/>
    <m/>
    <m/>
    <m/>
    <m/>
    <x v="0"/>
    <x v="0"/>
    <m/>
  </r>
  <r>
    <s v=""/>
    <s v=" LPP_6.07.04.05"/>
    <s v="Labor Planning Package - 6.07.04.05"/>
    <s v="6.07.04.05"/>
    <x v="0"/>
    <d v="2027-03-23T00:00:00"/>
    <d v="2028-04-25T00:00:00"/>
    <s v="egolnar"/>
    <s v="tuozzolo"/>
    <n v="6698.22"/>
    <m/>
    <s v="C"/>
    <s v="Labor"/>
    <s v="TEC"/>
    <m/>
    <s v="BNL"/>
    <s v="Const"/>
    <s v="INST"/>
    <x v="5"/>
    <m/>
    <m/>
    <m/>
    <m/>
    <m/>
    <m/>
    <m/>
    <m/>
    <m/>
    <m/>
    <m/>
    <n v="3288.22"/>
    <n v="3410"/>
    <m/>
    <m/>
    <m/>
    <m/>
    <m/>
    <m/>
    <x v="0"/>
    <x v="0"/>
    <m/>
  </r>
  <r>
    <s v=""/>
    <s v=" LPP_6.07.04.05"/>
    <s v="Labor Planning Package - 6.07.04.05"/>
    <s v="6.07.04.05"/>
    <x v="0"/>
    <d v="2027-03-23T00:00:00"/>
    <d v="2028-04-25T00:00:00"/>
    <s v="egolnar"/>
    <s v="tuozzolo"/>
    <n v="15092.09"/>
    <m/>
    <s v="C"/>
    <s v="Labor"/>
    <s v="TEC"/>
    <m/>
    <s v="BNL"/>
    <s v="Const"/>
    <s v="INST"/>
    <x v="5"/>
    <m/>
    <m/>
    <m/>
    <m/>
    <m/>
    <m/>
    <m/>
    <m/>
    <m/>
    <m/>
    <m/>
    <n v="7408.84"/>
    <n v="7683.25"/>
    <m/>
    <m/>
    <m/>
    <m/>
    <m/>
    <m/>
    <x v="0"/>
    <x v="0"/>
    <m/>
  </r>
  <r>
    <s v=""/>
    <s v=" LPP_6.07.04.05"/>
    <s v="Labor Planning Package - 6.07.04.05"/>
    <s v="6.07.04.05"/>
    <x v="0"/>
    <d v="2027-03-23T00:00:00"/>
    <d v="2028-04-25T00:00:00"/>
    <s v="egolnar"/>
    <s v="tuozzolo"/>
    <n v="5914.74"/>
    <m/>
    <s v="C"/>
    <s v="Labor"/>
    <s v="TEC"/>
    <m/>
    <s v="BNL"/>
    <s v="Const"/>
    <s v="INST"/>
    <x v="5"/>
    <m/>
    <m/>
    <m/>
    <m/>
    <m/>
    <m/>
    <m/>
    <m/>
    <m/>
    <m/>
    <m/>
    <n v="2903.6"/>
    <n v="3011.14"/>
    <m/>
    <m/>
    <m/>
    <m/>
    <m/>
    <m/>
    <x v="0"/>
    <x v="0"/>
    <m/>
  </r>
  <r>
    <s v=""/>
    <s v=" LPP_6.07.04.05"/>
    <s v="Labor Planning Package - 6.07.04.05"/>
    <s v="6.07.04.05"/>
    <x v="0"/>
    <d v="2027-03-23T00:00:00"/>
    <d v="2028-04-25T00:00:00"/>
    <s v="egolnar"/>
    <s v="tuozzolo"/>
    <n v="1588595.69"/>
    <m/>
    <s v="C"/>
    <s v="Labor"/>
    <s v="TEC"/>
    <m/>
    <s v="BNL"/>
    <s v="Const"/>
    <s v="INST"/>
    <x v="5"/>
    <m/>
    <m/>
    <m/>
    <m/>
    <m/>
    <m/>
    <m/>
    <m/>
    <m/>
    <m/>
    <m/>
    <n v="779856.07"/>
    <n v="808739.62"/>
    <m/>
    <m/>
    <m/>
    <m/>
    <m/>
    <m/>
    <x v="0"/>
    <x v="0"/>
    <m/>
  </r>
  <r>
    <s v=""/>
    <s v=" LPP_6.07.04.05"/>
    <s v="Labor Planning Package - 6.07.04.05"/>
    <s v="6.07.04.05"/>
    <x v="0"/>
    <d v="2027-03-23T00:00:00"/>
    <d v="2028-04-25T00:00:00"/>
    <s v="egolnar"/>
    <s v="tuozzolo"/>
    <n v="2046.68"/>
    <m/>
    <s v="C"/>
    <s v="Labor"/>
    <s v="TEC"/>
    <m/>
    <s v="BNL"/>
    <s v="Const"/>
    <s v="INST"/>
    <x v="5"/>
    <m/>
    <m/>
    <m/>
    <m/>
    <m/>
    <m/>
    <m/>
    <m/>
    <m/>
    <m/>
    <m/>
    <n v="1004.73"/>
    <n v="1041.94"/>
    <m/>
    <m/>
    <m/>
    <m/>
    <m/>
    <m/>
    <x v="0"/>
    <x v="0"/>
    <m/>
  </r>
  <r>
    <s v=""/>
    <s v=" LPP_6.07.04.05"/>
    <s v="Labor Planning Package - 6.07.04.05"/>
    <s v="6.07.04.05"/>
    <x v="0"/>
    <d v="2027-03-23T00:00:00"/>
    <d v="2028-04-25T00:00:00"/>
    <s v="egolnar"/>
    <s v="tuozzolo"/>
    <n v="126258.2"/>
    <m/>
    <s v="C"/>
    <s v="Labor"/>
    <s v="TEC"/>
    <m/>
    <s v="BNL"/>
    <s v="Const"/>
    <s v="INST"/>
    <x v="5"/>
    <m/>
    <m/>
    <m/>
    <m/>
    <m/>
    <m/>
    <m/>
    <m/>
    <m/>
    <m/>
    <m/>
    <n v="61981.3"/>
    <n v="64276.9"/>
    <m/>
    <m/>
    <m/>
    <m/>
    <m/>
    <m/>
    <x v="0"/>
    <x v="0"/>
    <m/>
  </r>
  <r>
    <s v=""/>
    <s v=" LPP_6.07.04.05"/>
    <s v="Labor Planning Package - 6.07.04.05"/>
    <s v="6.07.04.05"/>
    <x v="0"/>
    <d v="2027-03-23T00:00:00"/>
    <d v="2028-04-25T00:00:00"/>
    <s v="egolnar"/>
    <s v="tuozzolo"/>
    <n v="30920.38"/>
    <m/>
    <s v="C"/>
    <s v="Labor"/>
    <s v="TEC"/>
    <m/>
    <s v="BNL"/>
    <s v="Const"/>
    <s v="INST"/>
    <x v="5"/>
    <m/>
    <m/>
    <m/>
    <m/>
    <m/>
    <m/>
    <m/>
    <m/>
    <m/>
    <m/>
    <m/>
    <n v="15179.09"/>
    <n v="15741.28"/>
    <m/>
    <m/>
    <m/>
    <m/>
    <m/>
    <m/>
    <x v="0"/>
    <x v="0"/>
    <m/>
  </r>
  <r>
    <s v=""/>
    <s v=" LPP_6.07.04.05"/>
    <s v="Labor Planning Package - 6.07.04.05"/>
    <s v="6.07.04.05"/>
    <x v="0"/>
    <d v="2027-03-23T00:00:00"/>
    <d v="2028-04-25T00:00:00"/>
    <s v="egolnar"/>
    <s v="tuozzolo"/>
    <n v="15881.29"/>
    <m/>
    <s v="C"/>
    <s v="Labor"/>
    <s v="TEC"/>
    <m/>
    <s v="BNL"/>
    <s v="Const"/>
    <s v="INST"/>
    <x v="5"/>
    <m/>
    <m/>
    <m/>
    <m/>
    <m/>
    <m/>
    <m/>
    <m/>
    <m/>
    <m/>
    <m/>
    <n v="7796.27"/>
    <n v="8085.02"/>
    <m/>
    <m/>
    <m/>
    <m/>
    <m/>
    <m/>
    <x v="0"/>
    <x v="0"/>
    <m/>
  </r>
  <r>
    <s v=""/>
    <s v=" LPP_6.07.04.05"/>
    <s v="Labor Planning Package - 6.07.04.05"/>
    <s v="6.07.04.05"/>
    <x v="0"/>
    <d v="2027-03-23T00:00:00"/>
    <d v="2028-04-25T00:00:00"/>
    <s v="egolnar"/>
    <s v="tuozzolo"/>
    <n v="37212.32"/>
    <m/>
    <s v="C"/>
    <s v="Labor"/>
    <s v="TEC"/>
    <m/>
    <s v="BNL"/>
    <s v="Const"/>
    <s v="INST"/>
    <x v="5"/>
    <m/>
    <m/>
    <m/>
    <m/>
    <m/>
    <m/>
    <m/>
    <m/>
    <m/>
    <m/>
    <m/>
    <n v="18267.86"/>
    <n v="18944.45"/>
    <m/>
    <m/>
    <m/>
    <m/>
    <m/>
    <m/>
    <x v="0"/>
    <x v="0"/>
    <m/>
  </r>
  <r>
    <s v=""/>
    <s v=" LPP_6.07.04.05"/>
    <s v="Labor Planning Package - 6.07.04.05"/>
    <s v="6.07.04.05"/>
    <x v="0"/>
    <d v="2027-03-23T00:00:00"/>
    <d v="2028-04-25T00:00:00"/>
    <s v="egolnar"/>
    <s v="tuozzolo"/>
    <n v="11533.79"/>
    <m/>
    <s v="C"/>
    <s v="Labor"/>
    <s v="TEC"/>
    <m/>
    <s v="BNL"/>
    <s v="Const"/>
    <s v="INST"/>
    <x v="5"/>
    <m/>
    <m/>
    <m/>
    <m/>
    <m/>
    <m/>
    <m/>
    <m/>
    <m/>
    <m/>
    <m/>
    <n v="5662.04"/>
    <n v="5871.75"/>
    <m/>
    <m/>
    <m/>
    <m/>
    <m/>
    <m/>
    <x v="0"/>
    <x v="0"/>
    <m/>
  </r>
  <r>
    <s v=""/>
    <s v=" LPP_6.07.04.05"/>
    <s v="Labor Planning Package - 6.07.04.05"/>
    <s v="6.07.04.05"/>
    <x v="0"/>
    <d v="2027-03-23T00:00:00"/>
    <d v="2028-04-25T00:00:00"/>
    <s v="egolnar"/>
    <s v="tuozzolo"/>
    <n v="490.8"/>
    <m/>
    <s v="C"/>
    <s v="Labor"/>
    <s v="TEC"/>
    <m/>
    <s v="BNL"/>
    <s v="Const"/>
    <s v="INST"/>
    <x v="5"/>
    <m/>
    <m/>
    <m/>
    <m/>
    <m/>
    <m/>
    <m/>
    <m/>
    <m/>
    <m/>
    <m/>
    <n v="240.94"/>
    <n v="249.86"/>
    <m/>
    <m/>
    <m/>
    <m/>
    <m/>
    <m/>
    <x v="0"/>
    <x v="0"/>
    <m/>
  </r>
  <r>
    <s v=""/>
    <s v=" LPP_6.07.04.05"/>
    <s v="Labor Planning Package - 6.07.04.05"/>
    <s v="6.07.04.05"/>
    <x v="0"/>
    <d v="2027-03-23T00:00:00"/>
    <d v="2028-04-25T00:00:00"/>
    <s v="egolnar"/>
    <s v="tuozzolo"/>
    <n v="71411.350000000006"/>
    <m/>
    <s v="C"/>
    <s v="Labor"/>
    <s v="TEC"/>
    <m/>
    <s v="BNL"/>
    <s v="Const"/>
    <s v="INST"/>
    <x v="5"/>
    <m/>
    <m/>
    <m/>
    <m/>
    <m/>
    <m/>
    <m/>
    <m/>
    <m/>
    <m/>
    <m/>
    <n v="35056.480000000003"/>
    <n v="36354.870000000003"/>
    <m/>
    <m/>
    <m/>
    <m/>
    <m/>
    <m/>
    <x v="0"/>
    <x v="0"/>
    <m/>
  </r>
  <r>
    <s v=""/>
    <s v=" LPP_6.07.04.05"/>
    <s v="Labor Planning Package - 6.07.04.05"/>
    <s v="6.07.04.05"/>
    <x v="0"/>
    <d v="2027-03-23T00:00:00"/>
    <d v="2028-04-25T00:00:00"/>
    <s v="egolnar"/>
    <s v="tuozzolo"/>
    <n v="123436.11"/>
    <m/>
    <s v="C"/>
    <s v="Labor"/>
    <s v="TEC"/>
    <m/>
    <s v="BNL"/>
    <s v="Const"/>
    <s v="INST"/>
    <x v="5"/>
    <m/>
    <m/>
    <m/>
    <m/>
    <m/>
    <m/>
    <m/>
    <m/>
    <m/>
    <m/>
    <m/>
    <n v="60595.91"/>
    <n v="62840.2"/>
    <m/>
    <m/>
    <m/>
    <m/>
    <m/>
    <m/>
    <x v="0"/>
    <x v="0"/>
    <m/>
  </r>
  <r>
    <s v=""/>
    <s v=" LPP_6.07.04.05"/>
    <s v="Labor Planning Package - 6.07.04.05"/>
    <s v="6.07.04.05"/>
    <x v="0"/>
    <d v="2027-03-23T00:00:00"/>
    <d v="2028-04-25T00:00:00"/>
    <s v="egolnar"/>
    <s v="tuozzolo"/>
    <n v="12280.06"/>
    <m/>
    <s v="C"/>
    <s v="Labor"/>
    <s v="TEC"/>
    <m/>
    <s v="BNL"/>
    <s v="Const"/>
    <s v="INST"/>
    <x v="5"/>
    <m/>
    <m/>
    <m/>
    <m/>
    <m/>
    <m/>
    <m/>
    <m/>
    <m/>
    <m/>
    <m/>
    <n v="6028.4"/>
    <n v="6251.67"/>
    <m/>
    <m/>
    <m/>
    <m/>
    <m/>
    <m/>
    <x v="0"/>
    <x v="0"/>
    <m/>
  </r>
  <r>
    <s v=""/>
    <s v=" LPP_6.07.04.05"/>
    <s v="Labor Planning Package - 6.07.04.05"/>
    <s v="6.07.04.05"/>
    <x v="0"/>
    <d v="2027-03-23T00:00:00"/>
    <d v="2028-04-25T00:00:00"/>
    <s v="egolnar"/>
    <s v="tuozzolo"/>
    <n v="45585.09"/>
    <m/>
    <s v="C"/>
    <s v="Labor"/>
    <s v="TEC"/>
    <m/>
    <s v="BNL"/>
    <s v="Const"/>
    <s v="INST"/>
    <x v="5"/>
    <m/>
    <m/>
    <m/>
    <m/>
    <m/>
    <m/>
    <m/>
    <m/>
    <m/>
    <m/>
    <m/>
    <n v="22378.14"/>
    <n v="23206.95"/>
    <m/>
    <m/>
    <m/>
    <m/>
    <m/>
    <m/>
    <x v="0"/>
    <x v="0"/>
    <m/>
  </r>
  <r>
    <s v=""/>
    <s v=" LPP_6.07.04.05"/>
    <s v="Labor Planning Package - 6.07.04.05"/>
    <s v="6.07.04.05"/>
    <x v="0"/>
    <d v="2027-03-23T00:00:00"/>
    <d v="2028-04-25T00:00:00"/>
    <s v="egolnar"/>
    <s v="tuozzolo"/>
    <n v="193504.05"/>
    <m/>
    <s v="C"/>
    <s v="Labor"/>
    <s v="TEC"/>
    <m/>
    <s v="BNL"/>
    <s v="Const"/>
    <s v="INST"/>
    <x v="5"/>
    <m/>
    <m/>
    <m/>
    <m/>
    <m/>
    <m/>
    <m/>
    <m/>
    <m/>
    <m/>
    <m/>
    <n v="94992.9"/>
    <n v="98511.15"/>
    <m/>
    <m/>
    <m/>
    <m/>
    <m/>
    <m/>
    <x v="0"/>
    <x v="0"/>
    <m/>
  </r>
  <r>
    <s v=""/>
    <s v=" LPP_6.07.04.05"/>
    <s v="Labor Planning Package - 6.07.04.05"/>
    <s v="6.07.04.05"/>
    <x v="0"/>
    <d v="2027-03-23T00:00:00"/>
    <d v="2028-04-25T00:00:00"/>
    <s v="egolnar"/>
    <s v="tuozzolo"/>
    <n v="46822.46"/>
    <m/>
    <s v="C"/>
    <s v="Labor"/>
    <s v="TEC"/>
    <m/>
    <s v="BNL"/>
    <s v="Const"/>
    <s v="INST"/>
    <x v="5"/>
    <m/>
    <m/>
    <m/>
    <m/>
    <m/>
    <m/>
    <m/>
    <m/>
    <m/>
    <m/>
    <m/>
    <n v="22985.57"/>
    <n v="23836.89"/>
    <m/>
    <m/>
    <m/>
    <m/>
    <m/>
    <m/>
    <x v="0"/>
    <x v="0"/>
    <m/>
  </r>
  <r>
    <s v=""/>
    <s v=" LPP_6.07.04.05"/>
    <s v="Labor Planning Package - 6.07.04.05"/>
    <s v="6.07.04.05"/>
    <x v="0"/>
    <d v="2027-03-23T00:00:00"/>
    <d v="2028-04-25T00:00:00"/>
    <s v="egolnar"/>
    <s v="tuozzolo"/>
    <n v="74182.570000000007"/>
    <m/>
    <s v="C"/>
    <s v="Labor"/>
    <s v="TEC"/>
    <m/>
    <s v="BNL"/>
    <s v="Const"/>
    <s v="INST"/>
    <x v="5"/>
    <m/>
    <m/>
    <m/>
    <m/>
    <m/>
    <m/>
    <m/>
    <m/>
    <m/>
    <m/>
    <m/>
    <n v="36416.9"/>
    <n v="37765.67"/>
    <m/>
    <m/>
    <m/>
    <m/>
    <m/>
    <m/>
    <x v="0"/>
    <x v="0"/>
    <m/>
  </r>
  <r>
    <s v=""/>
    <s v=" LPP_6.07.04.05"/>
    <s v="Labor Planning Package - 6.07.04.05"/>
    <s v="6.07.04.05"/>
    <x v="0"/>
    <d v="2027-03-23T00:00:00"/>
    <d v="2028-04-25T00:00:00"/>
    <s v="egolnar"/>
    <s v="tuozzolo"/>
    <n v="858.9"/>
    <m/>
    <s v="C"/>
    <s v="Labor"/>
    <s v="TEC"/>
    <m/>
    <s v="BNL"/>
    <s v="Const"/>
    <s v="INST"/>
    <x v="5"/>
    <m/>
    <m/>
    <m/>
    <m/>
    <m/>
    <m/>
    <m/>
    <m/>
    <m/>
    <m/>
    <m/>
    <n v="421.64"/>
    <n v="437.26"/>
    <m/>
    <m/>
    <m/>
    <m/>
    <m/>
    <m/>
    <x v="0"/>
    <x v="0"/>
    <m/>
  </r>
  <r>
    <s v=""/>
    <s v=" LPP_6.07.04.05"/>
    <s v="Labor Planning Package - 6.07.04.05"/>
    <s v="6.07.04.05"/>
    <x v="0"/>
    <d v="2027-03-23T00:00:00"/>
    <d v="2028-04-25T00:00:00"/>
    <s v="egolnar"/>
    <s v="tuozzolo"/>
    <n v="7631.93"/>
    <m/>
    <s v="C"/>
    <s v="Labor"/>
    <s v="TEC"/>
    <m/>
    <s v="BNL"/>
    <s v="Const"/>
    <s v="INST"/>
    <x v="5"/>
    <m/>
    <m/>
    <m/>
    <m/>
    <m/>
    <m/>
    <m/>
    <m/>
    <m/>
    <m/>
    <m/>
    <n v="3746.58"/>
    <n v="3885.34"/>
    <m/>
    <m/>
    <m/>
    <m/>
    <m/>
    <m/>
    <x v="0"/>
    <x v="0"/>
    <m/>
  </r>
  <r>
    <s v=""/>
    <s v=" LPP_6.07.04.05"/>
    <s v="Labor Planning Package - 6.07.04.05"/>
    <s v="6.07.04.05"/>
    <x v="0"/>
    <d v="2027-03-23T00:00:00"/>
    <d v="2028-04-25T00:00:00"/>
    <s v="egolnar"/>
    <s v="tuozzolo"/>
    <n v="25025.07"/>
    <m/>
    <s v="C"/>
    <s v="Labor"/>
    <s v="TEC"/>
    <m/>
    <s v="BNL"/>
    <s v="Const"/>
    <s v="INST"/>
    <x v="5"/>
    <m/>
    <m/>
    <m/>
    <m/>
    <m/>
    <m/>
    <m/>
    <m/>
    <m/>
    <m/>
    <m/>
    <n v="12285.03"/>
    <n v="12740.03"/>
    <m/>
    <m/>
    <m/>
    <m/>
    <m/>
    <m/>
    <x v="0"/>
    <x v="0"/>
    <m/>
  </r>
  <r>
    <s v=""/>
    <s v=" LPP_6.07.04.05"/>
    <s v="Labor Planning Package - 6.07.04.05"/>
    <s v="6.07.04.05"/>
    <x v="0"/>
    <d v="2027-03-23T00:00:00"/>
    <d v="2028-04-25T00:00:00"/>
    <s v="egolnar"/>
    <s v="tuozzolo"/>
    <n v="365835.69"/>
    <m/>
    <s v="C"/>
    <s v="Labor"/>
    <s v="TEC"/>
    <m/>
    <s v="BNL"/>
    <s v="Const"/>
    <s v="INST"/>
    <x v="5"/>
    <m/>
    <m/>
    <m/>
    <m/>
    <m/>
    <m/>
    <m/>
    <m/>
    <m/>
    <m/>
    <m/>
    <n v="179592.07"/>
    <n v="186243.63"/>
    <m/>
    <m/>
    <m/>
    <m/>
    <m/>
    <m/>
    <x v="0"/>
    <x v="0"/>
    <m/>
  </r>
  <r>
    <s v=""/>
    <s v=" LPP_6.07.04.05"/>
    <s v="Labor Planning Package - 6.07.04.05"/>
    <s v="6.07.04.05"/>
    <x v="0"/>
    <d v="2027-03-23T00:00:00"/>
    <d v="2028-04-25T00:00:00"/>
    <s v="egolnar"/>
    <s v="tuozzolo"/>
    <n v="25667.73"/>
    <m/>
    <s v="C"/>
    <s v="Labor"/>
    <s v="TEC"/>
    <m/>
    <s v="BNL"/>
    <s v="Const"/>
    <s v="INST"/>
    <x v="5"/>
    <m/>
    <m/>
    <m/>
    <m/>
    <m/>
    <m/>
    <m/>
    <m/>
    <m/>
    <m/>
    <m/>
    <n v="12600.52"/>
    <n v="13067.21"/>
    <m/>
    <m/>
    <m/>
    <m/>
    <m/>
    <m/>
    <x v="0"/>
    <x v="0"/>
    <m/>
  </r>
  <r>
    <s v=""/>
    <s v=" LPP_6.07.04.05"/>
    <s v="Labor Planning Package - 6.07.04.05"/>
    <s v="6.07.04.05"/>
    <x v="0"/>
    <d v="2027-03-23T00:00:00"/>
    <d v="2028-04-25T00:00:00"/>
    <s v="egolnar"/>
    <s v="tuozzolo"/>
    <n v="785034"/>
    <m/>
    <s v="C"/>
    <s v="Labor"/>
    <s v="TEC"/>
    <m/>
    <s v="BNL"/>
    <s v="Const"/>
    <s v="INST"/>
    <x v="5"/>
    <m/>
    <m/>
    <m/>
    <m/>
    <m/>
    <m/>
    <m/>
    <m/>
    <m/>
    <m/>
    <m/>
    <n v="385380.33"/>
    <n v="399653.67"/>
    <m/>
    <m/>
    <m/>
    <m/>
    <m/>
    <m/>
    <x v="0"/>
    <x v="0"/>
    <m/>
  </r>
  <r>
    <s v=""/>
    <s v=" LPP_6.07.04.05"/>
    <s v="Labor Planning Package - 6.07.04.05"/>
    <s v="6.07.04.05"/>
    <x v="0"/>
    <d v="2027-03-23T00:00:00"/>
    <d v="2028-04-25T00:00:00"/>
    <s v="egolnar"/>
    <s v="tuozzolo"/>
    <n v="327976.84999999998"/>
    <m/>
    <s v="C"/>
    <s v="Labor"/>
    <s v="TEC"/>
    <m/>
    <s v="BNL"/>
    <s v="Const"/>
    <s v="INST"/>
    <x v="5"/>
    <m/>
    <m/>
    <m/>
    <m/>
    <m/>
    <m/>
    <m/>
    <m/>
    <m/>
    <m/>
    <m/>
    <n v="161006.82"/>
    <n v="166970.03"/>
    <m/>
    <m/>
    <m/>
    <m/>
    <m/>
    <m/>
    <x v="0"/>
    <x v="0"/>
    <m/>
  </r>
  <r>
    <s v=""/>
    <s v=" LPP_6.07.04.05"/>
    <s v="Labor Planning Package - 6.07.04.05"/>
    <s v="6.07.04.05"/>
    <x v="0"/>
    <d v="2027-03-23T00:00:00"/>
    <d v="2028-04-25T00:00:00"/>
    <s v="egolnar"/>
    <s v="tuozzolo"/>
    <n v="6628.48"/>
    <m/>
    <s v="C"/>
    <s v="Labor"/>
    <s v="TEC"/>
    <m/>
    <s v="BNL"/>
    <s v="Const"/>
    <s v="INST"/>
    <x v="5"/>
    <m/>
    <m/>
    <m/>
    <m/>
    <m/>
    <m/>
    <m/>
    <m/>
    <m/>
    <m/>
    <m/>
    <n v="3253.98"/>
    <n v="3374.5"/>
    <m/>
    <m/>
    <m/>
    <m/>
    <m/>
    <m/>
    <x v="0"/>
    <x v="0"/>
    <m/>
  </r>
  <r>
    <s v=""/>
    <s v=" LPP_6.07.04.05"/>
    <s v="Labor Planning Package - 6.07.04.05"/>
    <s v="6.07.04.05"/>
    <x v="0"/>
    <d v="2027-03-23T00:00:00"/>
    <d v="2028-04-25T00:00:00"/>
    <s v="egolnar"/>
    <s v="tuozzolo"/>
    <n v="35507.120000000003"/>
    <m/>
    <s v="C"/>
    <s v="Labor"/>
    <s v="TEC"/>
    <m/>
    <s v="BNL"/>
    <s v="Const"/>
    <s v="INST"/>
    <x v="5"/>
    <m/>
    <m/>
    <m/>
    <m/>
    <m/>
    <m/>
    <m/>
    <m/>
    <m/>
    <m/>
    <m/>
    <n v="17430.759999999998"/>
    <n v="18076.349999999999"/>
    <m/>
    <m/>
    <m/>
    <m/>
    <m/>
    <m/>
    <x v="0"/>
    <x v="0"/>
    <m/>
  </r>
  <r>
    <s v=""/>
    <s v=" LPP_6.07.04.05"/>
    <s v="Labor Planning Package - 6.07.04.05"/>
    <s v="6.07.04.05"/>
    <x v="0"/>
    <d v="2027-03-23T00:00:00"/>
    <d v="2028-04-25T00:00:00"/>
    <s v="egolnar"/>
    <s v="tuozzolo"/>
    <n v="8186.71"/>
    <m/>
    <s v="C"/>
    <s v="Labor"/>
    <s v="TEC"/>
    <m/>
    <s v="BNL"/>
    <s v="Const"/>
    <s v="INST"/>
    <x v="5"/>
    <m/>
    <m/>
    <m/>
    <m/>
    <m/>
    <m/>
    <m/>
    <m/>
    <m/>
    <m/>
    <m/>
    <n v="4018.93"/>
    <n v="4167.78"/>
    <m/>
    <m/>
    <m/>
    <m/>
    <m/>
    <m/>
    <x v="0"/>
    <x v="0"/>
    <m/>
  </r>
  <r>
    <s v=""/>
    <s v=" LPP_6.07.04.05"/>
    <s v="Labor Planning Package - 6.07.04.05"/>
    <s v="6.07.04.05"/>
    <x v="0"/>
    <d v="2027-03-23T00:00:00"/>
    <d v="2028-04-25T00:00:00"/>
    <s v="egolnar"/>
    <s v="tuozzolo"/>
    <n v="11846.65"/>
    <m/>
    <s v="C"/>
    <s v="Labor"/>
    <s v="TEC"/>
    <m/>
    <s v="BNL"/>
    <s v="Const"/>
    <s v="INST"/>
    <x v="5"/>
    <m/>
    <m/>
    <m/>
    <m/>
    <m/>
    <m/>
    <m/>
    <m/>
    <m/>
    <m/>
    <m/>
    <n v="5815.63"/>
    <n v="6031.02"/>
    <m/>
    <m/>
    <m/>
    <m/>
    <m/>
    <m/>
    <x v="0"/>
    <x v="0"/>
    <m/>
  </r>
  <r>
    <s v=""/>
    <s v=" LPP_6.07.04.05"/>
    <s v="Labor Planning Package - 6.07.04.05"/>
    <s v="6.07.04.05"/>
    <x v="0"/>
    <d v="2027-03-23T00:00:00"/>
    <d v="2028-04-25T00:00:00"/>
    <s v="egolnar"/>
    <s v="tuozzolo"/>
    <n v="786855.21"/>
    <m/>
    <s v="C"/>
    <s v="Labor"/>
    <s v="TEC"/>
    <m/>
    <s v="BNL"/>
    <s v="Const"/>
    <s v="INST"/>
    <x v="5"/>
    <m/>
    <m/>
    <m/>
    <m/>
    <m/>
    <m/>
    <m/>
    <m/>
    <m/>
    <m/>
    <m/>
    <n v="386274.37"/>
    <n v="400580.83"/>
    <m/>
    <m/>
    <m/>
    <m/>
    <m/>
    <m/>
    <x v="0"/>
    <x v="0"/>
    <m/>
  </r>
  <r>
    <s v=""/>
    <s v=" LPP_6.07.04.05"/>
    <s v="Labor Planning Package - 6.07.04.05"/>
    <s v="6.07.04.05"/>
    <x v="0"/>
    <d v="2027-03-23T00:00:00"/>
    <d v="2028-04-25T00:00:00"/>
    <s v="egolnar"/>
    <s v="tuozzolo"/>
    <n v="184530.51"/>
    <m/>
    <s v="C"/>
    <s v="Labor"/>
    <s v="TEC"/>
    <m/>
    <s v="BNL"/>
    <s v="Const"/>
    <s v="INST"/>
    <x v="5"/>
    <m/>
    <m/>
    <m/>
    <m/>
    <m/>
    <m/>
    <m/>
    <m/>
    <m/>
    <m/>
    <m/>
    <n v="90587.71"/>
    <n v="93942.81"/>
    <m/>
    <m/>
    <m/>
    <m/>
    <m/>
    <m/>
    <x v="0"/>
    <x v="0"/>
    <m/>
  </r>
  <r>
    <s v=""/>
    <s v=" LPP_6.07.04.05"/>
    <s v="Labor Planning Package - 6.07.04.05"/>
    <s v="6.07.04.05"/>
    <x v="0"/>
    <d v="2027-03-23T00:00:00"/>
    <d v="2028-04-25T00:00:00"/>
    <s v="egolnar"/>
    <s v="tuozzolo"/>
    <n v="23629.88"/>
    <m/>
    <s v="C"/>
    <s v="Labor"/>
    <s v="TEC"/>
    <m/>
    <s v="BNL"/>
    <s v="Const"/>
    <s v="INST"/>
    <x v="5"/>
    <m/>
    <m/>
    <m/>
    <m/>
    <m/>
    <m/>
    <m/>
    <m/>
    <m/>
    <m/>
    <m/>
    <n v="11600.12"/>
    <n v="12029.75"/>
    <m/>
    <m/>
    <m/>
    <m/>
    <m/>
    <m/>
    <x v="0"/>
    <x v="0"/>
    <m/>
  </r>
  <r>
    <s v=""/>
    <s v=" LPP_6.07.04.05"/>
    <s v="Labor Planning Package - 6.07.04.05"/>
    <s v="6.07.04.05"/>
    <x v="0"/>
    <d v="2027-03-23T00:00:00"/>
    <d v="2028-04-25T00:00:00"/>
    <s v="egolnar"/>
    <s v="tuozzolo"/>
    <n v="7124.73"/>
    <m/>
    <s v="C"/>
    <s v="Labor"/>
    <s v="TEC"/>
    <m/>
    <s v="BNL"/>
    <s v="Const"/>
    <s v="INST"/>
    <x v="5"/>
    <m/>
    <m/>
    <m/>
    <m/>
    <m/>
    <m/>
    <m/>
    <m/>
    <m/>
    <m/>
    <m/>
    <n v="3497.59"/>
    <n v="3627.14"/>
    <m/>
    <m/>
    <m/>
    <m/>
    <m/>
    <m/>
    <x v="0"/>
    <x v="0"/>
    <m/>
  </r>
  <r>
    <s v=""/>
    <s v=" LPP_6.07.04.05"/>
    <s v="Labor Planning Package - 6.07.04.05"/>
    <s v="6.07.04.05"/>
    <x v="0"/>
    <d v="2027-03-23T00:00:00"/>
    <d v="2028-04-25T00:00:00"/>
    <s v="egolnar"/>
    <s v="tuozzolo"/>
    <n v="563138.68000000005"/>
    <m/>
    <s v="C"/>
    <s v="Labor"/>
    <s v="TEC"/>
    <m/>
    <s v="BNL"/>
    <s v="Const"/>
    <s v="INST"/>
    <x v="5"/>
    <m/>
    <m/>
    <m/>
    <m/>
    <m/>
    <m/>
    <m/>
    <m/>
    <m/>
    <m/>
    <m/>
    <n v="276449.90000000002"/>
    <n v="286688.78000000003"/>
    <m/>
    <m/>
    <m/>
    <m/>
    <m/>
    <m/>
    <x v="0"/>
    <x v="0"/>
    <m/>
  </r>
  <r>
    <s v=""/>
    <s v=" LPP_6.07.04.05"/>
    <s v="Labor Planning Package - 6.07.04.05"/>
    <s v="6.07.04.05"/>
    <x v="0"/>
    <d v="2027-03-23T00:00:00"/>
    <d v="2028-04-25T00:00:00"/>
    <s v="egolnar"/>
    <s v="tuozzolo"/>
    <n v="101171.17"/>
    <m/>
    <s v="C"/>
    <s v="Labor"/>
    <s v="TEC"/>
    <m/>
    <s v="BNL"/>
    <s v="Const"/>
    <s v="INST"/>
    <x v="5"/>
    <m/>
    <m/>
    <m/>
    <m/>
    <m/>
    <m/>
    <m/>
    <m/>
    <m/>
    <m/>
    <m/>
    <n v="49665.85"/>
    <n v="51505.32"/>
    <m/>
    <m/>
    <m/>
    <m/>
    <m/>
    <m/>
    <x v="0"/>
    <x v="0"/>
    <m/>
  </r>
  <r>
    <s v=""/>
    <s v=" LPP_6.07.04.05"/>
    <s v="Labor Planning Package - 6.07.04.05"/>
    <s v="6.07.04.05"/>
    <x v="0"/>
    <d v="2027-03-23T00:00:00"/>
    <d v="2028-04-25T00:00:00"/>
    <s v="egolnar"/>
    <s v="tuozzolo"/>
    <n v="4695.8599999999997"/>
    <m/>
    <s v="C"/>
    <s v="Labor"/>
    <s v="TEC"/>
    <m/>
    <s v="BNL"/>
    <s v="Const"/>
    <s v="INST"/>
    <x v="5"/>
    <m/>
    <m/>
    <m/>
    <m/>
    <m/>
    <m/>
    <m/>
    <m/>
    <m/>
    <m/>
    <m/>
    <n v="2305.2399999999998"/>
    <n v="2390.62"/>
    <m/>
    <m/>
    <m/>
    <m/>
    <m/>
    <m/>
    <x v="0"/>
    <x v="0"/>
    <m/>
  </r>
  <r>
    <s v=""/>
    <s v=" LPP_6.07.04.05"/>
    <s v="Labor Planning Package - 6.07.04.05"/>
    <s v="6.07.04.05"/>
    <x v="0"/>
    <d v="2027-03-23T00:00:00"/>
    <d v="2028-04-25T00:00:00"/>
    <s v="egolnar"/>
    <s v="tuozzolo"/>
    <n v="8468.73"/>
    <m/>
    <s v="C"/>
    <s v="Labor"/>
    <s v="TEC"/>
    <m/>
    <s v="BNL"/>
    <s v="Const"/>
    <s v="INST"/>
    <x v="5"/>
    <m/>
    <m/>
    <m/>
    <m/>
    <m/>
    <m/>
    <m/>
    <m/>
    <m/>
    <m/>
    <m/>
    <n v="4157.38"/>
    <n v="4311.3500000000004"/>
    <m/>
    <m/>
    <m/>
    <m/>
    <m/>
    <m/>
    <x v="0"/>
    <x v="0"/>
    <m/>
  </r>
  <r>
    <s v=""/>
    <s v=" LPP_6.07.04.05"/>
    <s v="Labor Planning Package - 6.07.04.05"/>
    <s v="6.07.04.05"/>
    <x v="0"/>
    <d v="2027-03-23T00:00:00"/>
    <d v="2028-04-25T00:00:00"/>
    <s v="egolnar"/>
    <s v="tuozzolo"/>
    <n v="47701.4"/>
    <m/>
    <s v="C"/>
    <s v="Labor"/>
    <s v="TEC"/>
    <m/>
    <s v="BNL"/>
    <s v="Const"/>
    <s v="INST"/>
    <x v="5"/>
    <m/>
    <m/>
    <m/>
    <m/>
    <m/>
    <m/>
    <m/>
    <m/>
    <m/>
    <m/>
    <m/>
    <n v="23417.05"/>
    <n v="24284.35"/>
    <m/>
    <m/>
    <m/>
    <m/>
    <m/>
    <m/>
    <x v="0"/>
    <x v="0"/>
    <m/>
  </r>
  <r>
    <s v=""/>
    <s v=" LPP_6.07.04.05"/>
    <s v="Labor Planning Package - 6.07.04.05"/>
    <s v="6.07.04.05"/>
    <x v="0"/>
    <d v="2027-03-23T00:00:00"/>
    <d v="2028-04-25T00:00:00"/>
    <s v="egolnar"/>
    <s v="tuozzolo"/>
    <n v="3975.12"/>
    <m/>
    <s v="C"/>
    <s v="Labor"/>
    <s v="TEC"/>
    <m/>
    <s v="BNL"/>
    <s v="Const"/>
    <s v="INST"/>
    <x v="5"/>
    <m/>
    <m/>
    <m/>
    <m/>
    <m/>
    <m/>
    <m/>
    <m/>
    <m/>
    <m/>
    <m/>
    <n v="1951.42"/>
    <n v="2023.69"/>
    <m/>
    <m/>
    <m/>
    <m/>
    <m/>
    <m/>
    <x v="0"/>
    <x v="0"/>
    <m/>
  </r>
  <r>
    <s v=""/>
    <s v=" LPP_6.07.04.05"/>
    <s v="Labor Planning Package - 6.07.04.05"/>
    <s v="6.07.04.05"/>
    <x v="0"/>
    <d v="2027-03-23T00:00:00"/>
    <d v="2028-04-25T00:00:00"/>
    <s v="egolnar"/>
    <s v="tuozzolo"/>
    <n v="62737.71"/>
    <m/>
    <s v="C"/>
    <s v="Labor"/>
    <s v="TEC"/>
    <m/>
    <s v="BNL"/>
    <s v="Const"/>
    <s v="INST"/>
    <x v="5"/>
    <m/>
    <m/>
    <m/>
    <m/>
    <m/>
    <m/>
    <m/>
    <m/>
    <m/>
    <m/>
    <m/>
    <n v="30798.51"/>
    <n v="31939.200000000001"/>
    <m/>
    <m/>
    <m/>
    <m/>
    <m/>
    <m/>
    <x v="0"/>
    <x v="0"/>
    <m/>
  </r>
  <r>
    <s v=""/>
    <s v=" LPP_6.07.04.05"/>
    <s v="Labor Planning Package - 6.07.04.05"/>
    <s v="6.07.04.05"/>
    <x v="0"/>
    <d v="2027-03-23T00:00:00"/>
    <d v="2028-04-25T00:00:00"/>
    <s v="egolnar"/>
    <s v="tuozzolo"/>
    <n v="1302.43"/>
    <m/>
    <s v="C"/>
    <s v="Labor"/>
    <s v="TEC"/>
    <m/>
    <s v="BNL"/>
    <s v="Const"/>
    <s v="INST"/>
    <x v="5"/>
    <m/>
    <m/>
    <m/>
    <m/>
    <m/>
    <m/>
    <m/>
    <m/>
    <m/>
    <m/>
    <m/>
    <n v="639.38"/>
    <n v="663.06"/>
    <m/>
    <m/>
    <m/>
    <m/>
    <m/>
    <m/>
    <x v="0"/>
    <x v="0"/>
    <m/>
  </r>
  <r>
    <s v=""/>
    <s v=" LPP_6.07.04.05"/>
    <s v="Labor Planning Package - 6.07.04.05"/>
    <s v="6.07.04.05"/>
    <x v="0"/>
    <d v="2027-03-23T00:00:00"/>
    <d v="2028-04-25T00:00:00"/>
    <s v="egolnar"/>
    <s v="tuozzolo"/>
    <n v="3926.4"/>
    <m/>
    <s v="C"/>
    <s v="Labor"/>
    <s v="TEC"/>
    <m/>
    <s v="BNL"/>
    <s v="Const"/>
    <s v="INST"/>
    <x v="5"/>
    <m/>
    <m/>
    <m/>
    <m/>
    <m/>
    <m/>
    <m/>
    <m/>
    <m/>
    <m/>
    <m/>
    <n v="1927.5"/>
    <n v="1998.89"/>
    <m/>
    <m/>
    <m/>
    <m/>
    <m/>
    <m/>
    <x v="0"/>
    <x v="0"/>
    <m/>
  </r>
  <r>
    <s v=""/>
    <s v=" LPP_6.07.04.05"/>
    <s v="Labor Planning Package - 6.07.04.05"/>
    <s v="6.07.04.05"/>
    <x v="0"/>
    <d v="2027-03-23T00:00:00"/>
    <d v="2028-04-25T00:00:00"/>
    <s v="egolnar"/>
    <s v="tuozzolo"/>
    <n v="3148.17"/>
    <m/>
    <s v="C"/>
    <s v="Labor"/>
    <s v="TEC"/>
    <m/>
    <s v="BNL"/>
    <s v="Const"/>
    <s v="INST"/>
    <x v="5"/>
    <m/>
    <m/>
    <m/>
    <m/>
    <m/>
    <m/>
    <m/>
    <m/>
    <m/>
    <m/>
    <m/>
    <n v="1545.46"/>
    <n v="1602.7"/>
    <m/>
    <m/>
    <m/>
    <m/>
    <m/>
    <m/>
    <x v="0"/>
    <x v="0"/>
    <m/>
  </r>
  <r>
    <s v=""/>
    <s v=" LPP_6.07.04.05"/>
    <s v="Labor Planning Package - 6.07.04.05"/>
    <s v="6.07.04.05"/>
    <x v="0"/>
    <d v="2027-03-23T00:00:00"/>
    <d v="2028-04-25T00:00:00"/>
    <s v="egolnar"/>
    <s v="tuozzolo"/>
    <n v="12392.69"/>
    <m/>
    <s v="C"/>
    <s v="Labor"/>
    <s v="TEC"/>
    <m/>
    <s v="BNL"/>
    <s v="Const"/>
    <s v="INST"/>
    <x v="5"/>
    <m/>
    <m/>
    <m/>
    <m/>
    <m/>
    <m/>
    <m/>
    <m/>
    <m/>
    <m/>
    <m/>
    <n v="6083.68"/>
    <n v="6309.01"/>
    <m/>
    <m/>
    <m/>
    <m/>
    <m/>
    <m/>
    <x v="0"/>
    <x v="0"/>
    <m/>
  </r>
  <r>
    <s v=""/>
    <s v=" LPP_6.07.04.06"/>
    <s v="Labor Planning Package - 6.07.04.06"/>
    <s v="6.07.04.06"/>
    <x v="0"/>
    <d v="2025-12-17T00:00:00"/>
    <d v="1931-03-26T00:00:00"/>
    <s v="egolnar"/>
    <s v="tuozzolo"/>
    <n v="6889.63"/>
    <m/>
    <s v="C"/>
    <s v="Labor"/>
    <s v="TEC"/>
    <m/>
    <s v="BNL"/>
    <s v="Const"/>
    <s v="INST"/>
    <x v="5"/>
    <m/>
    <m/>
    <m/>
    <m/>
    <m/>
    <m/>
    <m/>
    <m/>
    <m/>
    <m/>
    <n v="1041.03"/>
    <n v="1307.83"/>
    <n v="1307.83"/>
    <n v="1302.5999999999999"/>
    <n v="1307.83"/>
    <n v="622.52"/>
    <m/>
    <m/>
    <m/>
    <x v="0"/>
    <x v="0"/>
    <m/>
  </r>
  <r>
    <s v=""/>
    <s v=" LPP_6.07.04.06"/>
    <s v="Labor Planning Package - 6.07.04.06"/>
    <s v="6.07.04.06"/>
    <x v="0"/>
    <d v="2025-12-17T00:00:00"/>
    <d v="1931-03-26T00:00:00"/>
    <s v="egolnar"/>
    <s v="tuozzolo"/>
    <n v="2776.54"/>
    <m/>
    <s v="C"/>
    <s v="Labor"/>
    <s v="TEC"/>
    <m/>
    <s v="BNL"/>
    <s v="Const"/>
    <s v="INST"/>
    <x v="5"/>
    <m/>
    <m/>
    <m/>
    <m/>
    <m/>
    <m/>
    <m/>
    <m/>
    <m/>
    <m/>
    <n v="419.54"/>
    <n v="527.05999999999995"/>
    <n v="527.05999999999995"/>
    <n v="524.95000000000005"/>
    <n v="527.05999999999995"/>
    <n v="250.88"/>
    <m/>
    <m/>
    <m/>
    <x v="0"/>
    <x v="0"/>
    <m/>
  </r>
  <r>
    <s v=""/>
    <s v=" LPP_6.07.04.06"/>
    <s v="Labor Planning Package - 6.07.04.06"/>
    <s v="6.07.04.06"/>
    <x v="0"/>
    <d v="2025-12-17T00:00:00"/>
    <d v="1931-03-26T00:00:00"/>
    <s v="egolnar"/>
    <s v="tuozzolo"/>
    <n v="152709.68"/>
    <m/>
    <s v="C"/>
    <s v="Labor"/>
    <s v="TEC"/>
    <m/>
    <s v="BNL"/>
    <s v="Const"/>
    <s v="INST"/>
    <x v="5"/>
    <m/>
    <m/>
    <m/>
    <m/>
    <m/>
    <m/>
    <m/>
    <m/>
    <m/>
    <m/>
    <n v="23074.58"/>
    <n v="28988.17"/>
    <n v="28988.17"/>
    <n v="28872.22"/>
    <n v="28988.17"/>
    <n v="13798.37"/>
    <m/>
    <m/>
    <m/>
    <x v="0"/>
    <x v="0"/>
    <m/>
  </r>
  <r>
    <s v=""/>
    <s v=" LPP_6.07.04.06"/>
    <s v="Labor Planning Package - 6.07.04.06"/>
    <s v="6.07.04.06"/>
    <x v="0"/>
    <d v="2025-12-17T00:00:00"/>
    <d v="1931-03-26T00:00:00"/>
    <s v="egolnar"/>
    <s v="tuozzolo"/>
    <n v="43288.78"/>
    <m/>
    <s v="C"/>
    <s v="Labor"/>
    <s v="TEC"/>
    <m/>
    <s v="BNL"/>
    <s v="Const"/>
    <s v="INST"/>
    <x v="5"/>
    <m/>
    <m/>
    <m/>
    <m/>
    <m/>
    <m/>
    <m/>
    <m/>
    <m/>
    <m/>
    <n v="6540.98"/>
    <n v="8217.31"/>
    <n v="8217.31"/>
    <n v="8184.44"/>
    <n v="8217.31"/>
    <n v="3911.44"/>
    <m/>
    <m/>
    <m/>
    <x v="0"/>
    <x v="0"/>
    <m/>
  </r>
  <r>
    <s v=""/>
    <s v=" LPP_6.07.04.06"/>
    <s v="Labor Planning Package - 6.07.04.06"/>
    <s v="6.07.04.06"/>
    <x v="0"/>
    <d v="2025-12-17T00:00:00"/>
    <d v="1931-03-26T00:00:00"/>
    <s v="egolnar"/>
    <s v="tuozzolo"/>
    <n v="61432.58"/>
    <m/>
    <s v="C"/>
    <s v="Labor"/>
    <s v="TEC"/>
    <m/>
    <s v="BNL"/>
    <s v="Const"/>
    <s v="INST"/>
    <x v="5"/>
    <m/>
    <m/>
    <m/>
    <m/>
    <m/>
    <m/>
    <m/>
    <m/>
    <m/>
    <m/>
    <n v="9282.52"/>
    <n v="11661.46"/>
    <n v="11661.46"/>
    <n v="11614.81"/>
    <n v="11661.46"/>
    <n v="5550.86"/>
    <m/>
    <m/>
    <m/>
    <x v="0"/>
    <x v="0"/>
    <m/>
  </r>
  <r>
    <s v=""/>
    <s v=" LPP_6.07.04.06"/>
    <s v="Labor Planning Package - 6.07.04.06"/>
    <s v="6.07.04.06"/>
    <x v="0"/>
    <d v="2025-12-17T00:00:00"/>
    <d v="1931-03-26T00:00:00"/>
    <s v="egolnar"/>
    <s v="tuozzolo"/>
    <n v="61432.58"/>
    <m/>
    <s v="C"/>
    <s v="Labor"/>
    <s v="TEC"/>
    <m/>
    <s v="BNL"/>
    <s v="Const"/>
    <s v="INST"/>
    <x v="5"/>
    <m/>
    <m/>
    <m/>
    <m/>
    <m/>
    <m/>
    <m/>
    <m/>
    <m/>
    <m/>
    <n v="9282.52"/>
    <n v="11661.46"/>
    <n v="11661.46"/>
    <n v="11614.81"/>
    <n v="11661.46"/>
    <n v="5550.86"/>
    <m/>
    <m/>
    <m/>
    <x v="0"/>
    <x v="0"/>
    <m/>
  </r>
  <r>
    <s v=""/>
    <s v=" LPP_6.07.04.06"/>
    <s v="Labor Planning Package - 6.07.04.06"/>
    <s v="6.07.04.06"/>
    <x v="0"/>
    <d v="2025-12-17T00:00:00"/>
    <d v="1931-03-26T00:00:00"/>
    <s v="egolnar"/>
    <s v="tuozzolo"/>
    <n v="111573.81"/>
    <m/>
    <s v="C"/>
    <s v="Labor"/>
    <s v="TEC"/>
    <m/>
    <s v="BNL"/>
    <s v="Const"/>
    <s v="INST"/>
    <x v="5"/>
    <m/>
    <m/>
    <m/>
    <m/>
    <m/>
    <m/>
    <m/>
    <m/>
    <m/>
    <m/>
    <n v="16858.91"/>
    <n v="21179.54"/>
    <n v="21179.54"/>
    <n v="21094.82"/>
    <n v="21179.54"/>
    <n v="10081.459999999999"/>
    <m/>
    <m/>
    <m/>
    <x v="0"/>
    <x v="0"/>
    <m/>
  </r>
  <r>
    <s v=""/>
    <s v=" LPP_6.07.04.06"/>
    <s v="Labor Planning Package - 6.07.04.06"/>
    <s v="6.07.04.06"/>
    <x v="0"/>
    <d v="2025-12-17T00:00:00"/>
    <d v="1931-03-26T00:00:00"/>
    <s v="egolnar"/>
    <s v="tuozzolo"/>
    <n v="3155.16"/>
    <m/>
    <s v="C"/>
    <s v="Labor"/>
    <s v="TEC"/>
    <m/>
    <s v="BNL"/>
    <s v="Const"/>
    <s v="INST"/>
    <x v="5"/>
    <m/>
    <m/>
    <m/>
    <m/>
    <m/>
    <m/>
    <m/>
    <m/>
    <m/>
    <m/>
    <n v="476.75"/>
    <n v="598.92999999999995"/>
    <n v="598.92999999999995"/>
    <n v="596.53"/>
    <n v="598.92999999999995"/>
    <n v="285.08999999999997"/>
    <m/>
    <m/>
    <m/>
    <x v="0"/>
    <x v="0"/>
    <m/>
  </r>
  <r>
    <s v=""/>
    <s v=" LPP_6.07.04.06"/>
    <s v="Labor Planning Package - 6.07.04.06"/>
    <s v="6.07.04.06"/>
    <x v="0"/>
    <d v="2025-12-17T00:00:00"/>
    <d v="1931-03-26T00:00:00"/>
    <s v="egolnar"/>
    <s v="tuozzolo"/>
    <n v="134539.26"/>
    <m/>
    <s v="C"/>
    <s v="Labor"/>
    <s v="TEC"/>
    <m/>
    <s v="BNL"/>
    <s v="Const"/>
    <s v="INST"/>
    <x v="5"/>
    <m/>
    <m/>
    <m/>
    <m/>
    <m/>
    <m/>
    <m/>
    <m/>
    <m/>
    <m/>
    <n v="20329.009999999998"/>
    <n v="25538.959999999999"/>
    <n v="25538.959999999999"/>
    <n v="25436.81"/>
    <n v="25538.959999999999"/>
    <n v="12156.55"/>
    <m/>
    <m/>
    <m/>
    <x v="0"/>
    <x v="0"/>
    <m/>
  </r>
  <r>
    <s v=""/>
    <s v=" LPP_6.07.04.06"/>
    <s v="Labor Planning Package - 6.07.04.06"/>
    <s v="6.07.04.06"/>
    <x v="0"/>
    <d v="2025-12-17T00:00:00"/>
    <d v="1931-03-26T00:00:00"/>
    <s v="egolnar"/>
    <s v="tuozzolo"/>
    <n v="226919.02"/>
    <m/>
    <s v="C"/>
    <s v="Labor"/>
    <s v="TEC"/>
    <m/>
    <s v="BNL"/>
    <s v="Const"/>
    <s v="INST"/>
    <x v="5"/>
    <m/>
    <m/>
    <m/>
    <m/>
    <m/>
    <m/>
    <m/>
    <m/>
    <m/>
    <m/>
    <n v="34287.69"/>
    <n v="43074.98"/>
    <n v="43074.98"/>
    <n v="42902.68"/>
    <n v="43074.98"/>
    <n v="20503.689999999999"/>
    <m/>
    <m/>
    <m/>
    <x v="0"/>
    <x v="0"/>
    <m/>
  </r>
  <r>
    <s v=""/>
    <s v=" LPP_6.07.04.06"/>
    <s v="Labor Planning Package - 6.07.04.06"/>
    <s v="6.07.04.06"/>
    <x v="0"/>
    <d v="2025-12-17T00:00:00"/>
    <d v="1931-03-26T00:00:00"/>
    <s v="egolnar"/>
    <s v="tuozzolo"/>
    <n v="61432.58"/>
    <m/>
    <s v="C"/>
    <s v="Labor"/>
    <s v="TEC"/>
    <m/>
    <s v="BNL"/>
    <s v="Const"/>
    <s v="INST"/>
    <x v="5"/>
    <m/>
    <m/>
    <m/>
    <m/>
    <m/>
    <m/>
    <m/>
    <m/>
    <m/>
    <m/>
    <n v="9282.52"/>
    <n v="11661.46"/>
    <n v="11661.46"/>
    <n v="11614.81"/>
    <n v="11661.46"/>
    <n v="5550.86"/>
    <m/>
    <m/>
    <m/>
    <x v="0"/>
    <x v="0"/>
    <m/>
  </r>
  <r>
    <s v=""/>
    <s v=" LPP_6.07.04.06"/>
    <s v="Labor Planning Package - 6.07.04.06"/>
    <s v="6.07.04.06"/>
    <x v="0"/>
    <d v="2025-12-17T00:00:00"/>
    <d v="1931-03-26T00:00:00"/>
    <s v="egolnar"/>
    <s v="tuozzolo"/>
    <n v="168133.97"/>
    <m/>
    <s v="C"/>
    <s v="Labor"/>
    <s v="TEC"/>
    <m/>
    <s v="BNL"/>
    <s v="Const"/>
    <s v="INST"/>
    <x v="5"/>
    <m/>
    <m/>
    <m/>
    <m/>
    <m/>
    <m/>
    <m/>
    <m/>
    <m/>
    <m/>
    <n v="25405.21"/>
    <n v="31916.09"/>
    <n v="31916.09"/>
    <n v="31788.43"/>
    <n v="31916.09"/>
    <n v="15192.07"/>
    <m/>
    <m/>
    <m/>
    <x v="0"/>
    <x v="0"/>
    <m/>
  </r>
  <r>
    <s v=""/>
    <s v=" LPP_6.07.04.06"/>
    <s v="Labor Planning Package - 6.07.04.06"/>
    <s v="6.07.04.06"/>
    <x v="0"/>
    <d v="2025-12-17T00:00:00"/>
    <d v="1931-03-26T00:00:00"/>
    <s v="egolnar"/>
    <s v="tuozzolo"/>
    <n v="155823.01999999999"/>
    <m/>
    <s v="C"/>
    <s v="Labor"/>
    <s v="TEC"/>
    <m/>
    <s v="BNL"/>
    <s v="Const"/>
    <s v="INST"/>
    <x v="5"/>
    <m/>
    <m/>
    <m/>
    <m/>
    <m/>
    <m/>
    <m/>
    <m/>
    <m/>
    <m/>
    <n v="23545.01"/>
    <n v="29579.16"/>
    <n v="29579.16"/>
    <n v="29460.84"/>
    <n v="29579.16"/>
    <n v="14079.68"/>
    <m/>
    <m/>
    <m/>
    <x v="0"/>
    <x v="0"/>
    <m/>
  </r>
  <r>
    <s v=""/>
    <s v=" LPP_6.07.04.06"/>
    <s v="Labor Planning Package - 6.07.04.06"/>
    <s v="6.07.04.06"/>
    <x v="0"/>
    <d v="2025-12-17T00:00:00"/>
    <d v="1931-03-26T00:00:00"/>
    <s v="egolnar"/>
    <s v="tuozzolo"/>
    <n v="601878.07999999996"/>
    <m/>
    <s v="C"/>
    <s v="Labor"/>
    <s v="TEC"/>
    <m/>
    <s v="BNL"/>
    <s v="Const"/>
    <s v="INST"/>
    <x v="5"/>
    <m/>
    <m/>
    <m/>
    <m/>
    <m/>
    <m/>
    <m/>
    <m/>
    <m/>
    <m/>
    <n v="90944.37"/>
    <n v="114251.72"/>
    <n v="114251.72"/>
    <n v="113794.72"/>
    <n v="114251.72"/>
    <n v="54383.82"/>
    <m/>
    <m/>
    <m/>
    <x v="0"/>
    <x v="0"/>
    <m/>
  </r>
  <r>
    <s v=""/>
    <s v=" LPP_6.07.04.06"/>
    <s v="Labor Planning Package - 6.07.04.06"/>
    <s v="6.07.04.06"/>
    <x v="0"/>
    <d v="2025-12-17T00:00:00"/>
    <d v="1931-03-26T00:00:00"/>
    <s v="egolnar"/>
    <s v="tuozzolo"/>
    <n v="149703.78"/>
    <m/>
    <s v="C"/>
    <s v="Labor"/>
    <s v="TEC"/>
    <m/>
    <s v="BNL"/>
    <s v="Const"/>
    <s v="INST"/>
    <x v="5"/>
    <m/>
    <m/>
    <m/>
    <m/>
    <m/>
    <m/>
    <m/>
    <m/>
    <m/>
    <m/>
    <n v="22620.39"/>
    <n v="28417.58"/>
    <n v="28417.58"/>
    <n v="28303.91"/>
    <n v="28417.58"/>
    <n v="13526.76"/>
    <m/>
    <m/>
    <m/>
    <x v="0"/>
    <x v="0"/>
    <m/>
  </r>
  <r>
    <s v=""/>
    <s v=" LPP_6.07.04.06"/>
    <s v="Labor Planning Package - 6.07.04.06"/>
    <s v="6.07.04.06"/>
    <x v="0"/>
    <d v="2025-12-17T00:00:00"/>
    <d v="1931-03-26T00:00:00"/>
    <s v="egolnar"/>
    <s v="tuozzolo"/>
    <n v="152709.68"/>
    <m/>
    <s v="C"/>
    <s v="Labor"/>
    <s v="TEC"/>
    <m/>
    <s v="BNL"/>
    <s v="Const"/>
    <s v="INST"/>
    <x v="5"/>
    <m/>
    <m/>
    <m/>
    <m/>
    <m/>
    <m/>
    <m/>
    <m/>
    <m/>
    <m/>
    <n v="23074.58"/>
    <n v="28988.17"/>
    <n v="28988.17"/>
    <n v="28872.22"/>
    <n v="28988.17"/>
    <n v="13798.37"/>
    <m/>
    <m/>
    <m/>
    <x v="0"/>
    <x v="0"/>
    <m/>
  </r>
  <r>
    <s v=""/>
    <s v=" LPP_6.07.04.06"/>
    <s v="Labor Planning Package - 6.07.04.06"/>
    <s v="6.07.04.06"/>
    <x v="0"/>
    <d v="2025-12-17T00:00:00"/>
    <d v="1931-03-26T00:00:00"/>
    <s v="egolnar"/>
    <s v="tuozzolo"/>
    <n v="16391.98"/>
    <m/>
    <s v="C"/>
    <s v="Labor"/>
    <s v="TEC"/>
    <m/>
    <s v="BNL"/>
    <s v="Const"/>
    <s v="INST"/>
    <x v="5"/>
    <m/>
    <m/>
    <m/>
    <m/>
    <m/>
    <m/>
    <m/>
    <m/>
    <m/>
    <m/>
    <n v="2476.84"/>
    <n v="3111.61"/>
    <n v="3111.61"/>
    <n v="3099.17"/>
    <n v="3111.61"/>
    <n v="1481.13"/>
    <m/>
    <m/>
    <m/>
    <x v="0"/>
    <x v="0"/>
    <m/>
  </r>
  <r>
    <s v=""/>
    <s v=" LPP_6.07.04.06"/>
    <s v="Labor Planning Package - 6.07.04.06"/>
    <s v="6.07.04.06"/>
    <x v="0"/>
    <d v="2025-12-17T00:00:00"/>
    <d v="1931-03-26T00:00:00"/>
    <s v="egolnar"/>
    <s v="tuozzolo"/>
    <n v="374454.24"/>
    <m/>
    <s v="C"/>
    <s v="Labor"/>
    <s v="TEC"/>
    <m/>
    <s v="BNL"/>
    <s v="Const"/>
    <s v="INST"/>
    <x v="5"/>
    <m/>
    <m/>
    <m/>
    <m/>
    <m/>
    <m/>
    <m/>
    <m/>
    <m/>
    <m/>
    <n v="56580.4"/>
    <n v="71080.91"/>
    <n v="71080.91"/>
    <n v="70796.59"/>
    <n v="71080.91"/>
    <n v="33834.519999999997"/>
    <m/>
    <m/>
    <m/>
    <x v="0"/>
    <x v="0"/>
    <m/>
  </r>
  <r>
    <s v=""/>
    <s v=" LPP_6.07.04.06"/>
    <s v="Labor Planning Package - 6.07.04.06"/>
    <s v="6.07.04.06"/>
    <x v="0"/>
    <d v="2025-12-17T00:00:00"/>
    <d v="1931-03-26T00:00:00"/>
    <s v="egolnar"/>
    <s v="tuozzolo"/>
    <n v="19597.07"/>
    <m/>
    <s v="C"/>
    <s v="Labor"/>
    <s v="TEC"/>
    <m/>
    <s v="BNL"/>
    <s v="Const"/>
    <s v="INST"/>
    <x v="5"/>
    <m/>
    <m/>
    <m/>
    <m/>
    <m/>
    <m/>
    <m/>
    <m/>
    <m/>
    <m/>
    <n v="2961.14"/>
    <n v="3720.02"/>
    <n v="3720.02"/>
    <n v="3705.14"/>
    <n v="3720.02"/>
    <n v="1770.72"/>
    <m/>
    <m/>
    <m/>
    <x v="0"/>
    <x v="0"/>
    <m/>
  </r>
  <r>
    <s v=""/>
    <s v=" LPP_6.07.04.06"/>
    <s v="Labor Planning Package - 6.07.04.06"/>
    <s v="6.07.04.06"/>
    <x v="0"/>
    <d v="2025-12-17T00:00:00"/>
    <d v="1931-03-26T00:00:00"/>
    <s v="egolnar"/>
    <s v="tuozzolo"/>
    <n v="96837.64"/>
    <m/>
    <s v="C"/>
    <s v="Labor"/>
    <s v="TEC"/>
    <m/>
    <s v="BNL"/>
    <s v="Const"/>
    <s v="INST"/>
    <x v="5"/>
    <m/>
    <m/>
    <m/>
    <m/>
    <m/>
    <m/>
    <m/>
    <m/>
    <m/>
    <m/>
    <n v="14632.26"/>
    <n v="18382.240000000002"/>
    <n v="18382.240000000002"/>
    <n v="18308.71"/>
    <n v="18382.240000000002"/>
    <n v="8749.94"/>
    <m/>
    <m/>
    <m/>
    <x v="0"/>
    <x v="0"/>
    <m/>
  </r>
  <r>
    <s v=""/>
    <s v=" LPP_6.07.04.06"/>
    <s v="Labor Planning Package - 6.07.04.06"/>
    <s v="6.07.04.06"/>
    <x v="0"/>
    <d v="2025-12-17T00:00:00"/>
    <d v="1931-03-26T00:00:00"/>
    <s v="egolnar"/>
    <s v="tuozzolo"/>
    <n v="252.41"/>
    <m/>
    <s v="C"/>
    <s v="Labor"/>
    <s v="TEC"/>
    <m/>
    <s v="BNL"/>
    <s v="Const"/>
    <s v="INST"/>
    <x v="5"/>
    <m/>
    <m/>
    <m/>
    <m/>
    <m/>
    <m/>
    <m/>
    <m/>
    <m/>
    <m/>
    <n v="252.41"/>
    <m/>
    <m/>
    <m/>
    <m/>
    <m/>
    <m/>
    <m/>
    <m/>
    <x v="0"/>
    <x v="0"/>
    <m/>
  </r>
  <r>
    <s v=""/>
    <s v=" LPP_6.07.04.06"/>
    <s v="Labor Planning Package - 6.07.04.06"/>
    <s v="6.07.04.06"/>
    <x v="0"/>
    <d v="2025-12-17T00:00:00"/>
    <d v="1931-03-26T00:00:00"/>
    <s v="egolnar"/>
    <s v="tuozzolo"/>
    <n v="27278.84"/>
    <m/>
    <s v="C"/>
    <s v="Labor"/>
    <s v="TEC"/>
    <m/>
    <s v="BNL"/>
    <s v="Const"/>
    <s v="INST"/>
    <x v="5"/>
    <m/>
    <m/>
    <m/>
    <m/>
    <m/>
    <m/>
    <m/>
    <m/>
    <m/>
    <m/>
    <n v="4121.8599999999997"/>
    <n v="5178.22"/>
    <n v="5178.22"/>
    <n v="5157.5"/>
    <n v="5178.22"/>
    <n v="2464.83"/>
    <m/>
    <m/>
    <m/>
    <x v="0"/>
    <x v="0"/>
    <m/>
  </r>
  <r>
    <s v=""/>
    <s v=" LPP_6.07.04.06"/>
    <s v="Labor Planning Package - 6.07.04.06"/>
    <s v="6.07.04.06"/>
    <x v="0"/>
    <d v="2025-12-17T00:00:00"/>
    <d v="1931-03-26T00:00:00"/>
    <s v="egolnar"/>
    <s v="tuozzolo"/>
    <n v="282449.81"/>
    <m/>
    <s v="C"/>
    <s v="Labor"/>
    <s v="TEC"/>
    <m/>
    <s v="BNL"/>
    <s v="Const"/>
    <s v="INST"/>
    <x v="5"/>
    <m/>
    <m/>
    <m/>
    <m/>
    <m/>
    <m/>
    <m/>
    <m/>
    <m/>
    <m/>
    <n v="42678.45"/>
    <n v="53616.14"/>
    <n v="53616.14"/>
    <n v="53401.67"/>
    <n v="53616.14"/>
    <n v="25521.279999999999"/>
    <m/>
    <m/>
    <m/>
    <x v="0"/>
    <x v="0"/>
    <m/>
  </r>
  <r>
    <s v=""/>
    <s v=" LPP_6.07.04.06"/>
    <s v="Labor Planning Package - 6.07.04.06"/>
    <s v="6.07.04.06"/>
    <x v="0"/>
    <d v="2025-12-17T00:00:00"/>
    <d v="1931-03-26T00:00:00"/>
    <s v="egolnar"/>
    <s v="tuozzolo"/>
    <n v="6889.63"/>
    <m/>
    <s v="C"/>
    <s v="Labor"/>
    <s v="TEC"/>
    <m/>
    <s v="BNL"/>
    <s v="Const"/>
    <s v="INST"/>
    <x v="5"/>
    <m/>
    <m/>
    <m/>
    <m/>
    <m/>
    <m/>
    <m/>
    <m/>
    <m/>
    <m/>
    <n v="1041.03"/>
    <n v="1307.83"/>
    <n v="1307.83"/>
    <n v="1302.5999999999999"/>
    <n v="1307.83"/>
    <n v="622.52"/>
    <m/>
    <m/>
    <m/>
    <x v="0"/>
    <x v="0"/>
    <m/>
  </r>
  <r>
    <s v=""/>
    <s v=" LPP_6.07.04.06"/>
    <s v="Labor Planning Package - 6.07.04.06"/>
    <s v="6.07.04.06"/>
    <x v="0"/>
    <d v="2025-12-17T00:00:00"/>
    <d v="1931-03-26T00:00:00"/>
    <s v="egolnar"/>
    <s v="tuozzolo"/>
    <n v="4710.0200000000004"/>
    <m/>
    <s v="C"/>
    <s v="Labor"/>
    <s v="TEC"/>
    <m/>
    <s v="BNL"/>
    <s v="Const"/>
    <s v="INST"/>
    <x v="5"/>
    <m/>
    <m/>
    <m/>
    <m/>
    <m/>
    <m/>
    <m/>
    <m/>
    <m/>
    <m/>
    <n v="711.69"/>
    <n v="894.08"/>
    <n v="894.08"/>
    <n v="890.5"/>
    <n v="894.08"/>
    <n v="425.58"/>
    <m/>
    <m/>
    <m/>
    <x v="0"/>
    <x v="0"/>
    <m/>
  </r>
  <r>
    <s v=""/>
    <s v=" LPP_6.07.04.06"/>
    <s v="Labor Planning Package - 6.07.04.06"/>
    <s v="6.07.04.06"/>
    <x v="0"/>
    <d v="2025-12-17T00:00:00"/>
    <d v="1931-03-26T00:00:00"/>
    <s v="egolnar"/>
    <s v="tuozzolo"/>
    <n v="95285.79"/>
    <m/>
    <s v="C"/>
    <s v="Labor"/>
    <s v="TEC"/>
    <m/>
    <s v="BNL"/>
    <s v="Const"/>
    <s v="INST"/>
    <x v="5"/>
    <m/>
    <m/>
    <m/>
    <m/>
    <m/>
    <m/>
    <m/>
    <m/>
    <m/>
    <m/>
    <n v="14397.78"/>
    <n v="18087.66"/>
    <n v="18087.66"/>
    <n v="18015.310000000001"/>
    <n v="18087.66"/>
    <n v="8609.73"/>
    <m/>
    <m/>
    <m/>
    <x v="0"/>
    <x v="0"/>
    <m/>
  </r>
  <r>
    <s v=""/>
    <s v=" LPP_6.07.04.06"/>
    <s v="Labor Planning Package - 6.07.04.06"/>
    <s v="6.07.04.06"/>
    <x v="0"/>
    <d v="2025-12-17T00:00:00"/>
    <d v="1931-03-26T00:00:00"/>
    <s v="egolnar"/>
    <s v="tuozzolo"/>
    <n v="7691.47"/>
    <m/>
    <s v="C"/>
    <s v="Labor"/>
    <s v="TEC"/>
    <m/>
    <s v="BNL"/>
    <s v="Const"/>
    <s v="INST"/>
    <x v="5"/>
    <m/>
    <m/>
    <m/>
    <m/>
    <m/>
    <m/>
    <m/>
    <m/>
    <m/>
    <m/>
    <n v="1162.19"/>
    <n v="1460.04"/>
    <n v="1460.04"/>
    <n v="1454.2"/>
    <n v="1460.04"/>
    <n v="694.98"/>
    <m/>
    <m/>
    <m/>
    <x v="0"/>
    <x v="0"/>
    <m/>
  </r>
  <r>
    <s v=""/>
    <s v=" LPP_6.07.04.06"/>
    <s v="Labor Planning Package - 6.07.04.06"/>
    <s v="6.07.04.06"/>
    <x v="0"/>
    <d v="2025-12-17T00:00:00"/>
    <d v="1931-03-26T00:00:00"/>
    <s v="egolnar"/>
    <s v="tuozzolo"/>
    <n v="22563.9"/>
    <m/>
    <s v="C"/>
    <s v="Labor"/>
    <s v="TEC"/>
    <m/>
    <s v="BNL"/>
    <s v="Const"/>
    <s v="INST"/>
    <x v="5"/>
    <m/>
    <m/>
    <m/>
    <m/>
    <m/>
    <m/>
    <m/>
    <m/>
    <m/>
    <m/>
    <n v="3409.43"/>
    <n v="4283.2"/>
    <n v="4283.2"/>
    <n v="4266.07"/>
    <n v="4283.2"/>
    <n v="2038.8"/>
    <m/>
    <m/>
    <m/>
    <x v="0"/>
    <x v="0"/>
    <m/>
  </r>
  <r>
    <s v=""/>
    <s v=" LPP_6.07.04.06"/>
    <s v="Labor Planning Package - 6.07.04.06"/>
    <s v="6.07.04.06"/>
    <x v="0"/>
    <d v="2025-12-17T00:00:00"/>
    <d v="1931-03-26T00:00:00"/>
    <s v="egolnar"/>
    <s v="tuozzolo"/>
    <n v="30286.38"/>
    <m/>
    <s v="C"/>
    <s v="Labor"/>
    <s v="TEC"/>
    <m/>
    <s v="BNL"/>
    <s v="Const"/>
    <s v="INST"/>
    <x v="5"/>
    <m/>
    <m/>
    <m/>
    <m/>
    <m/>
    <m/>
    <m/>
    <m/>
    <m/>
    <m/>
    <n v="4576.3"/>
    <n v="5749.12"/>
    <n v="5749.12"/>
    <n v="5726.13"/>
    <n v="5749.12"/>
    <n v="2736.59"/>
    <m/>
    <m/>
    <m/>
    <x v="0"/>
    <x v="0"/>
    <m/>
  </r>
  <r>
    <s v=""/>
    <s v=" LPP_6.07.04.06"/>
    <s v="Labor Planning Package - 6.07.04.06"/>
    <s v="6.07.04.06"/>
    <x v="0"/>
    <d v="2025-12-17T00:00:00"/>
    <d v="1931-03-26T00:00:00"/>
    <s v="egolnar"/>
    <s v="tuozzolo"/>
    <n v="204198.8"/>
    <m/>
    <s v="C"/>
    <s v="Labor"/>
    <s v="TEC"/>
    <m/>
    <s v="BNL"/>
    <s v="Const"/>
    <s v="INST"/>
    <x v="5"/>
    <m/>
    <m/>
    <m/>
    <m/>
    <m/>
    <m/>
    <m/>
    <m/>
    <m/>
    <m/>
    <n v="30854.639999999999"/>
    <n v="38762.11"/>
    <n v="38762.11"/>
    <n v="38607.06"/>
    <n v="38762.11"/>
    <n v="18450.759999999998"/>
    <m/>
    <m/>
    <m/>
    <x v="0"/>
    <x v="0"/>
    <m/>
  </r>
  <r>
    <s v=""/>
    <s v=" LPP_6.07.04.06"/>
    <s v="Labor Planning Package - 6.07.04.06"/>
    <s v="6.07.04.06"/>
    <x v="0"/>
    <d v="2025-12-17T00:00:00"/>
    <d v="1931-03-26T00:00:00"/>
    <s v="egolnar"/>
    <s v="tuozzolo"/>
    <n v="229197.65"/>
    <m/>
    <s v="C"/>
    <s v="Labor"/>
    <s v="TEC"/>
    <m/>
    <s v="BNL"/>
    <s v="Const"/>
    <s v="INST"/>
    <x v="5"/>
    <m/>
    <m/>
    <m/>
    <m/>
    <m/>
    <m/>
    <m/>
    <m/>
    <m/>
    <m/>
    <n v="34631.99"/>
    <n v="43507.53"/>
    <n v="43507.53"/>
    <n v="43333.5"/>
    <n v="43507.53"/>
    <n v="20709.59"/>
    <m/>
    <m/>
    <m/>
    <x v="0"/>
    <x v="0"/>
    <m/>
  </r>
  <r>
    <s v=""/>
    <s v=" LPP_6.07.04.06"/>
    <s v="Labor Planning Package - 6.07.04.06"/>
    <s v="6.07.04.06"/>
    <x v="0"/>
    <d v="2025-12-17T00:00:00"/>
    <d v="1931-03-26T00:00:00"/>
    <s v="egolnar"/>
    <s v="tuozzolo"/>
    <n v="196.25"/>
    <m/>
    <s v="C"/>
    <s v="Labor"/>
    <s v="TEC"/>
    <m/>
    <s v="BNL"/>
    <s v="Const"/>
    <s v="INST"/>
    <x v="5"/>
    <m/>
    <m/>
    <m/>
    <m/>
    <m/>
    <m/>
    <m/>
    <m/>
    <m/>
    <m/>
    <n v="196.25"/>
    <m/>
    <m/>
    <m/>
    <m/>
    <m/>
    <m/>
    <m/>
    <m/>
    <x v="0"/>
    <x v="0"/>
    <m/>
  </r>
  <r>
    <s v=""/>
    <s v=" LPP_6.07.04.06"/>
    <s v="Labor Planning Package - 6.07.04.06"/>
    <s v="6.07.04.06"/>
    <x v="0"/>
    <d v="2025-12-17T00:00:00"/>
    <d v="1931-03-26T00:00:00"/>
    <s v="egolnar"/>
    <s v="tuozzolo"/>
    <n v="42026.71"/>
    <m/>
    <s v="C"/>
    <s v="Labor"/>
    <s v="TEC"/>
    <m/>
    <s v="BNL"/>
    <s v="Const"/>
    <s v="INST"/>
    <x v="5"/>
    <m/>
    <m/>
    <m/>
    <m/>
    <m/>
    <m/>
    <m/>
    <m/>
    <m/>
    <m/>
    <n v="6350.28"/>
    <n v="7977.74"/>
    <n v="7977.74"/>
    <n v="7945.82"/>
    <n v="7977.74"/>
    <n v="3797.41"/>
    <m/>
    <m/>
    <m/>
    <x v="0"/>
    <x v="0"/>
    <m/>
  </r>
  <r>
    <s v=""/>
    <s v=" LPP_6.07.04.06"/>
    <s v="Labor Planning Package - 6.07.04.06"/>
    <s v="6.07.04.06"/>
    <x v="0"/>
    <d v="2025-12-17T00:00:00"/>
    <d v="1931-03-26T00:00:00"/>
    <s v="egolnar"/>
    <s v="tuozzolo"/>
    <n v="4210.33"/>
    <m/>
    <s v="C"/>
    <s v="Labor"/>
    <s v="TEC"/>
    <m/>
    <s v="BNL"/>
    <s v="Const"/>
    <s v="INST"/>
    <x v="5"/>
    <m/>
    <m/>
    <m/>
    <m/>
    <m/>
    <m/>
    <m/>
    <m/>
    <m/>
    <m/>
    <n v="636.19000000000005"/>
    <n v="799.23"/>
    <n v="799.23"/>
    <n v="796.03"/>
    <n v="799.23"/>
    <n v="380.43"/>
    <m/>
    <m/>
    <m/>
    <x v="0"/>
    <x v="0"/>
    <m/>
  </r>
  <r>
    <s v=""/>
    <s v=" LPP_6.07.04.06"/>
    <s v="Labor Planning Package - 6.07.04.06"/>
    <s v="6.07.04.06"/>
    <x v="0"/>
    <d v="2025-12-17T00:00:00"/>
    <d v="1931-03-26T00:00:00"/>
    <s v="egolnar"/>
    <s v="tuozzolo"/>
    <n v="104734.62"/>
    <m/>
    <s v="C"/>
    <s v="Labor"/>
    <s v="TEC"/>
    <m/>
    <s v="BNL"/>
    <s v="Const"/>
    <s v="INST"/>
    <x v="5"/>
    <m/>
    <m/>
    <m/>
    <m/>
    <m/>
    <m/>
    <m/>
    <m/>
    <m/>
    <m/>
    <n v="15825.51"/>
    <n v="19881.29"/>
    <n v="19881.29"/>
    <n v="19801.759999999998"/>
    <n v="19881.29"/>
    <n v="9463.49"/>
    <m/>
    <m/>
    <m/>
    <x v="0"/>
    <x v="0"/>
    <m/>
  </r>
  <r>
    <s v=""/>
    <s v=" LPP_6.07.04.06"/>
    <s v="Labor Planning Package - 6.07.04.06"/>
    <s v="6.07.04.06"/>
    <x v="0"/>
    <d v="2025-12-17T00:00:00"/>
    <d v="1931-03-26T00:00:00"/>
    <s v="egolnar"/>
    <s v="tuozzolo"/>
    <n v="298.25"/>
    <m/>
    <s v="C"/>
    <s v="Labor"/>
    <s v="TEC"/>
    <m/>
    <s v="BNL"/>
    <s v="Const"/>
    <s v="INST"/>
    <x v="5"/>
    <m/>
    <m/>
    <m/>
    <m/>
    <m/>
    <m/>
    <m/>
    <m/>
    <m/>
    <m/>
    <n v="298.25"/>
    <m/>
    <m/>
    <m/>
    <m/>
    <m/>
    <m/>
    <m/>
    <m/>
    <x v="0"/>
    <x v="0"/>
    <m/>
  </r>
  <r>
    <s v=""/>
    <s v=" LPP_6.07.04.06"/>
    <s v="Labor Planning Package - 6.07.04.06"/>
    <s v="6.07.04.06"/>
    <x v="0"/>
    <d v="2025-12-17T00:00:00"/>
    <d v="1931-03-26T00:00:00"/>
    <s v="egolnar"/>
    <s v="tuozzolo"/>
    <n v="14796.3"/>
    <m/>
    <s v="C"/>
    <s v="Labor"/>
    <s v="TEC"/>
    <m/>
    <s v="BNL"/>
    <s v="Const"/>
    <s v="INST"/>
    <x v="5"/>
    <m/>
    <m/>
    <m/>
    <m/>
    <m/>
    <m/>
    <m/>
    <m/>
    <m/>
    <m/>
    <n v="2235.7399999999998"/>
    <n v="2808.71"/>
    <n v="2808.71"/>
    <n v="2797.48"/>
    <n v="2808.71"/>
    <n v="1336.95"/>
    <m/>
    <m/>
    <m/>
    <x v="0"/>
    <x v="0"/>
    <m/>
  </r>
  <r>
    <s v=""/>
    <s v=" LPP_6.07.04.06"/>
    <s v="Labor Planning Package - 6.07.04.06"/>
    <s v="6.07.04.06"/>
    <x v="0"/>
    <d v="2025-12-17T00:00:00"/>
    <d v="1931-03-26T00:00:00"/>
    <s v="egolnar"/>
    <s v="tuozzolo"/>
    <n v="145830.6"/>
    <m/>
    <s v="C"/>
    <s v="Labor"/>
    <s v="TEC"/>
    <m/>
    <s v="BNL"/>
    <s v="Const"/>
    <s v="INST"/>
    <x v="5"/>
    <m/>
    <m/>
    <m/>
    <m/>
    <m/>
    <m/>
    <m/>
    <m/>
    <m/>
    <m/>
    <n v="22035.15"/>
    <n v="27682.35"/>
    <n v="27682.35"/>
    <n v="27571.62"/>
    <n v="27682.35"/>
    <n v="13176.8"/>
    <m/>
    <m/>
    <m/>
    <x v="0"/>
    <x v="0"/>
    <m/>
  </r>
  <r>
    <s v=""/>
    <s v=" LPP_6.07.04.06"/>
    <s v="Labor Planning Package - 6.07.04.06"/>
    <s v="6.07.04.06"/>
    <x v="0"/>
    <d v="2025-12-17T00:00:00"/>
    <d v="1931-03-26T00:00:00"/>
    <s v="egolnar"/>
    <s v="tuozzolo"/>
    <n v="6889.63"/>
    <m/>
    <s v="C"/>
    <s v="Labor"/>
    <s v="TEC"/>
    <m/>
    <s v="BNL"/>
    <s v="Const"/>
    <s v="INST"/>
    <x v="5"/>
    <m/>
    <m/>
    <m/>
    <m/>
    <m/>
    <m/>
    <m/>
    <m/>
    <m/>
    <m/>
    <n v="1041.03"/>
    <n v="1307.83"/>
    <n v="1307.83"/>
    <n v="1302.5999999999999"/>
    <n v="1307.83"/>
    <n v="622.52"/>
    <m/>
    <m/>
    <m/>
    <x v="0"/>
    <x v="0"/>
    <m/>
  </r>
  <r>
    <s v=""/>
    <s v=" LPP_6.07.04.06"/>
    <s v="Labor Planning Package - 6.07.04.06"/>
    <s v="6.07.04.06"/>
    <x v="0"/>
    <d v="2025-12-17T00:00:00"/>
    <d v="1931-03-26T00:00:00"/>
    <s v="egolnar"/>
    <s v="tuozzolo"/>
    <n v="15523.38"/>
    <m/>
    <s v="C"/>
    <s v="Labor"/>
    <s v="TEC"/>
    <m/>
    <s v="BNL"/>
    <s v="Const"/>
    <s v="INST"/>
    <x v="5"/>
    <m/>
    <m/>
    <m/>
    <m/>
    <m/>
    <m/>
    <m/>
    <m/>
    <m/>
    <m/>
    <n v="2345.6"/>
    <n v="2946.73"/>
    <n v="2946.73"/>
    <n v="2934.94"/>
    <n v="2946.73"/>
    <n v="1402.64"/>
    <m/>
    <m/>
    <m/>
    <x v="0"/>
    <x v="0"/>
    <m/>
  </r>
  <r>
    <s v=""/>
    <s v=" LPP_6.07.04.06"/>
    <s v="Labor Planning Package - 6.07.04.06"/>
    <s v="6.07.04.06"/>
    <x v="0"/>
    <d v="2025-12-17T00:00:00"/>
    <d v="1931-03-26T00:00:00"/>
    <s v="egolnar"/>
    <s v="tuozzolo"/>
    <n v="6083.77"/>
    <m/>
    <s v="C"/>
    <s v="Labor"/>
    <s v="TEC"/>
    <m/>
    <s v="BNL"/>
    <s v="Const"/>
    <s v="INST"/>
    <x v="5"/>
    <m/>
    <m/>
    <m/>
    <m/>
    <m/>
    <m/>
    <m/>
    <m/>
    <m/>
    <m/>
    <n v="919.26"/>
    <n v="1154.8499999999999"/>
    <n v="1154.8499999999999"/>
    <n v="1150.24"/>
    <n v="1154.8499999999999"/>
    <n v="549.71"/>
    <m/>
    <m/>
    <m/>
    <x v="0"/>
    <x v="0"/>
    <m/>
  </r>
  <r>
    <s v=""/>
    <s v=" LPP_6.07.04.06"/>
    <s v="Labor Planning Package - 6.07.04.06"/>
    <s v="6.07.04.06"/>
    <x v="0"/>
    <d v="2025-12-17T00:00:00"/>
    <d v="1931-03-26T00:00:00"/>
    <s v="egolnar"/>
    <s v="tuozzolo"/>
    <n v="1633993.6"/>
    <m/>
    <s v="C"/>
    <s v="Labor"/>
    <s v="TEC"/>
    <m/>
    <s v="BNL"/>
    <s v="Const"/>
    <s v="INST"/>
    <x v="5"/>
    <m/>
    <m/>
    <m/>
    <m/>
    <m/>
    <m/>
    <m/>
    <m/>
    <m/>
    <m/>
    <n v="246898.05"/>
    <n v="310173.42"/>
    <n v="310173.42"/>
    <n v="308932.73"/>
    <n v="310173.42"/>
    <n v="147642.54999999999"/>
    <m/>
    <m/>
    <m/>
    <x v="0"/>
    <x v="0"/>
    <m/>
  </r>
  <r>
    <s v=""/>
    <s v=" LPP_6.07.04.06"/>
    <s v="Labor Planning Package - 6.07.04.06"/>
    <s v="6.07.04.06"/>
    <x v="0"/>
    <d v="2025-12-17T00:00:00"/>
    <d v="1931-03-26T00:00:00"/>
    <s v="egolnar"/>
    <s v="tuozzolo"/>
    <n v="2105.17"/>
    <m/>
    <s v="C"/>
    <s v="Labor"/>
    <s v="TEC"/>
    <m/>
    <s v="BNL"/>
    <s v="Const"/>
    <s v="INST"/>
    <x v="5"/>
    <m/>
    <m/>
    <m/>
    <m/>
    <m/>
    <m/>
    <m/>
    <m/>
    <m/>
    <m/>
    <n v="318.08999999999997"/>
    <n v="399.61"/>
    <n v="399.61"/>
    <n v="398.02"/>
    <n v="399.61"/>
    <n v="190.22"/>
    <m/>
    <m/>
    <m/>
    <x v="0"/>
    <x v="0"/>
    <m/>
  </r>
  <r>
    <s v=""/>
    <s v=" LPP_6.07.04.06"/>
    <s v="Labor Planning Package - 6.07.04.06"/>
    <s v="6.07.04.06"/>
    <x v="0"/>
    <d v="2025-12-17T00:00:00"/>
    <d v="1931-03-26T00:00:00"/>
    <s v="egolnar"/>
    <s v="tuozzolo"/>
    <n v="129866.33"/>
    <m/>
    <s v="C"/>
    <s v="Labor"/>
    <s v="TEC"/>
    <m/>
    <s v="BNL"/>
    <s v="Const"/>
    <s v="INST"/>
    <x v="5"/>
    <m/>
    <m/>
    <m/>
    <m/>
    <m/>
    <m/>
    <m/>
    <m/>
    <m/>
    <m/>
    <n v="19622.93"/>
    <n v="24651.919999999998"/>
    <n v="24651.919999999998"/>
    <n v="24553.32"/>
    <n v="24651.919999999998"/>
    <n v="11734.31"/>
    <m/>
    <m/>
    <m/>
    <x v="0"/>
    <x v="0"/>
    <m/>
  </r>
  <r>
    <s v=""/>
    <s v=" LPP_6.07.04.06"/>
    <s v="Labor Planning Package - 6.07.04.06"/>
    <s v="6.07.04.06"/>
    <x v="0"/>
    <d v="2025-12-17T00:00:00"/>
    <d v="1931-03-26T00:00:00"/>
    <s v="egolnar"/>
    <s v="tuozzolo"/>
    <n v="31804"/>
    <m/>
    <s v="C"/>
    <s v="Labor"/>
    <s v="TEC"/>
    <m/>
    <s v="BNL"/>
    <s v="Const"/>
    <s v="INST"/>
    <x v="5"/>
    <m/>
    <m/>
    <m/>
    <m/>
    <m/>
    <m/>
    <m/>
    <m/>
    <m/>
    <m/>
    <n v="4805.62"/>
    <n v="6037.21"/>
    <n v="6037.21"/>
    <n v="6013.06"/>
    <n v="6037.21"/>
    <n v="2873.7"/>
    <m/>
    <m/>
    <m/>
    <x v="0"/>
    <x v="0"/>
    <m/>
  </r>
  <r>
    <s v=""/>
    <s v=" LPP_6.07.04.06"/>
    <s v="Labor Planning Package - 6.07.04.06"/>
    <s v="6.07.04.06"/>
    <x v="0"/>
    <d v="2025-12-17T00:00:00"/>
    <d v="1931-03-26T00:00:00"/>
    <s v="egolnar"/>
    <s v="tuozzolo"/>
    <n v="16335.14"/>
    <m/>
    <s v="C"/>
    <s v="Labor"/>
    <s v="TEC"/>
    <m/>
    <s v="BNL"/>
    <s v="Const"/>
    <s v="INST"/>
    <x v="5"/>
    <m/>
    <m/>
    <m/>
    <m/>
    <m/>
    <m/>
    <m/>
    <m/>
    <m/>
    <m/>
    <n v="2468.2600000000002"/>
    <n v="3100.83"/>
    <n v="3100.83"/>
    <n v="3088.42"/>
    <n v="3100.83"/>
    <n v="1475.98"/>
    <m/>
    <m/>
    <m/>
    <x v="0"/>
    <x v="0"/>
    <m/>
  </r>
  <r>
    <s v=""/>
    <s v=" LPP_6.07.04.06"/>
    <s v="Labor Planning Package - 6.07.04.06"/>
    <s v="6.07.04.06"/>
    <x v="0"/>
    <d v="2025-12-17T00:00:00"/>
    <d v="1931-03-26T00:00:00"/>
    <s v="egolnar"/>
    <s v="tuozzolo"/>
    <n v="38275.75"/>
    <m/>
    <s v="C"/>
    <s v="Labor"/>
    <s v="TEC"/>
    <m/>
    <s v="BNL"/>
    <s v="Const"/>
    <s v="INST"/>
    <x v="5"/>
    <m/>
    <m/>
    <m/>
    <m/>
    <m/>
    <m/>
    <m/>
    <m/>
    <m/>
    <m/>
    <n v="5783.5"/>
    <n v="7265.71"/>
    <n v="7265.71"/>
    <n v="7236.65"/>
    <n v="7265.71"/>
    <n v="3458.47"/>
    <m/>
    <m/>
    <m/>
    <x v="0"/>
    <x v="0"/>
    <m/>
  </r>
  <r>
    <s v=""/>
    <s v=" LPP_6.07.04.06"/>
    <s v="Labor Planning Package - 6.07.04.06"/>
    <s v="6.07.04.06"/>
    <x v="0"/>
    <d v="2025-12-17T00:00:00"/>
    <d v="1931-03-26T00:00:00"/>
    <s v="egolnar"/>
    <s v="tuozzolo"/>
    <n v="11863.4"/>
    <m/>
    <s v="C"/>
    <s v="Labor"/>
    <s v="TEC"/>
    <m/>
    <s v="BNL"/>
    <s v="Const"/>
    <s v="INST"/>
    <x v="5"/>
    <m/>
    <m/>
    <m/>
    <m/>
    <m/>
    <m/>
    <m/>
    <m/>
    <m/>
    <m/>
    <n v="1792.57"/>
    <n v="2251.9699999999998"/>
    <n v="2251.9699999999998"/>
    <n v="2242.9699999999998"/>
    <n v="2251.9699999999998"/>
    <n v="1071.94"/>
    <m/>
    <m/>
    <m/>
    <x v="0"/>
    <x v="0"/>
    <m/>
  </r>
  <r>
    <s v=""/>
    <s v=" LPP_6.07.04.06"/>
    <s v="Labor Planning Package - 6.07.04.06"/>
    <s v="6.07.04.06"/>
    <x v="0"/>
    <d v="2025-12-17T00:00:00"/>
    <d v="1931-03-26T00:00:00"/>
    <s v="egolnar"/>
    <s v="tuozzolo"/>
    <n v="504.83"/>
    <m/>
    <s v="C"/>
    <s v="Labor"/>
    <s v="TEC"/>
    <m/>
    <s v="BNL"/>
    <s v="Const"/>
    <s v="INST"/>
    <x v="5"/>
    <m/>
    <m/>
    <m/>
    <m/>
    <m/>
    <m/>
    <m/>
    <m/>
    <m/>
    <m/>
    <n v="76.28"/>
    <n v="95.83"/>
    <n v="95.83"/>
    <n v="95.45"/>
    <n v="95.83"/>
    <n v="45.62"/>
    <m/>
    <m/>
    <m/>
    <x v="0"/>
    <x v="0"/>
    <m/>
  </r>
  <r>
    <s v=""/>
    <s v=" LPP_6.07.04.06"/>
    <s v="Labor Planning Package - 6.07.04.06"/>
    <s v="6.07.04.06"/>
    <x v="0"/>
    <d v="2025-12-17T00:00:00"/>
    <d v="1931-03-26T00:00:00"/>
    <s v="egolnar"/>
    <s v="tuozzolo"/>
    <n v="73452.100000000006"/>
    <m/>
    <s v="C"/>
    <s v="Labor"/>
    <s v="TEC"/>
    <m/>
    <s v="BNL"/>
    <s v="Const"/>
    <s v="INST"/>
    <x v="5"/>
    <m/>
    <m/>
    <m/>
    <m/>
    <m/>
    <m/>
    <m/>
    <m/>
    <m/>
    <m/>
    <n v="11098.68"/>
    <n v="13943.07"/>
    <n v="13943.07"/>
    <n v="13887.3"/>
    <n v="13943.07"/>
    <n v="6636.9"/>
    <m/>
    <m/>
    <m/>
    <x v="0"/>
    <x v="0"/>
    <m/>
  </r>
  <r>
    <s v=""/>
    <s v=" LPP_6.07.04.06"/>
    <s v="Labor Planning Package - 6.07.04.06"/>
    <s v="6.07.04.06"/>
    <x v="0"/>
    <d v="2025-12-17T00:00:00"/>
    <d v="1931-03-26T00:00:00"/>
    <s v="egolnar"/>
    <s v="tuozzolo"/>
    <n v="126963.59"/>
    <m/>
    <s v="C"/>
    <s v="Labor"/>
    <s v="TEC"/>
    <m/>
    <s v="BNL"/>
    <s v="Const"/>
    <s v="INST"/>
    <x v="5"/>
    <m/>
    <m/>
    <m/>
    <m/>
    <m/>
    <m/>
    <m/>
    <m/>
    <m/>
    <m/>
    <n v="19184.32"/>
    <n v="24100.91"/>
    <n v="24100.91"/>
    <n v="24004.51"/>
    <n v="24100.91"/>
    <n v="11472.03"/>
    <m/>
    <m/>
    <m/>
    <x v="0"/>
    <x v="0"/>
    <m/>
  </r>
  <r>
    <s v=""/>
    <s v=" LPP_6.07.04.06"/>
    <s v="Labor Planning Package - 6.07.04.06"/>
    <s v="6.07.04.06"/>
    <x v="0"/>
    <d v="2025-12-17T00:00:00"/>
    <d v="1931-03-26T00:00:00"/>
    <s v="egolnar"/>
    <s v="tuozzolo"/>
    <n v="12631"/>
    <m/>
    <s v="C"/>
    <s v="Labor"/>
    <s v="TEC"/>
    <m/>
    <s v="BNL"/>
    <s v="Const"/>
    <s v="INST"/>
    <x v="5"/>
    <m/>
    <m/>
    <m/>
    <m/>
    <m/>
    <m/>
    <m/>
    <m/>
    <m/>
    <m/>
    <n v="1908.56"/>
    <n v="2397.6799999999998"/>
    <n v="2397.6799999999998"/>
    <n v="2388.09"/>
    <n v="2397.6799999999998"/>
    <n v="1141.29"/>
    <m/>
    <m/>
    <m/>
    <x v="0"/>
    <x v="0"/>
    <m/>
  </r>
  <r>
    <s v=""/>
    <s v=" LPP_6.07.04.06"/>
    <s v="Labor Planning Package - 6.07.04.06"/>
    <s v="6.07.04.06"/>
    <x v="0"/>
    <d v="2025-12-17T00:00:00"/>
    <d v="1931-03-26T00:00:00"/>
    <s v="egolnar"/>
    <s v="tuozzolo"/>
    <n v="46887.79"/>
    <m/>
    <s v="C"/>
    <s v="Labor"/>
    <s v="TEC"/>
    <m/>
    <s v="BNL"/>
    <s v="Const"/>
    <s v="INST"/>
    <x v="5"/>
    <m/>
    <m/>
    <m/>
    <m/>
    <m/>
    <m/>
    <m/>
    <m/>
    <m/>
    <m/>
    <n v="7084.79"/>
    <n v="8900.49"/>
    <n v="8900.49"/>
    <n v="8864.89"/>
    <n v="8900.49"/>
    <n v="4236.63"/>
    <m/>
    <m/>
    <m/>
    <x v="0"/>
    <x v="0"/>
    <m/>
  </r>
  <r>
    <s v=""/>
    <s v=" LPP_6.07.04.06"/>
    <s v="Labor Planning Package - 6.07.04.06"/>
    <s v="6.07.04.06"/>
    <x v="0"/>
    <d v="2025-12-17T00:00:00"/>
    <d v="1931-03-26T00:00:00"/>
    <s v="egolnar"/>
    <s v="tuozzolo"/>
    <n v="199033.89"/>
    <m/>
    <s v="C"/>
    <s v="Labor"/>
    <s v="TEC"/>
    <m/>
    <s v="BNL"/>
    <s v="Const"/>
    <s v="INST"/>
    <x v="5"/>
    <m/>
    <m/>
    <m/>
    <m/>
    <m/>
    <m/>
    <m/>
    <m/>
    <m/>
    <m/>
    <n v="30074.22"/>
    <n v="37781.68"/>
    <n v="37781.68"/>
    <n v="37630.550000000003"/>
    <n v="37781.68"/>
    <n v="17984.080000000002"/>
    <m/>
    <m/>
    <m/>
    <x v="0"/>
    <x v="0"/>
    <m/>
  </r>
  <r>
    <s v=""/>
    <s v=" LPP_6.07.04.06"/>
    <s v="Labor Planning Package - 6.07.04.06"/>
    <s v="6.07.04.06"/>
    <x v="0"/>
    <d v="2025-12-17T00:00:00"/>
    <d v="1931-03-26T00:00:00"/>
    <s v="egolnar"/>
    <s v="tuozzolo"/>
    <n v="48160.52"/>
    <m/>
    <s v="C"/>
    <s v="Labor"/>
    <s v="TEC"/>
    <m/>
    <s v="BNL"/>
    <s v="Const"/>
    <s v="INST"/>
    <x v="5"/>
    <m/>
    <m/>
    <m/>
    <m/>
    <m/>
    <m/>
    <m/>
    <m/>
    <m/>
    <m/>
    <n v="7277.1"/>
    <n v="9142.09"/>
    <n v="9142.09"/>
    <n v="9105.52"/>
    <n v="9142.09"/>
    <n v="4351.63"/>
    <m/>
    <m/>
    <m/>
    <x v="0"/>
    <x v="0"/>
    <m/>
  </r>
  <r>
    <s v=""/>
    <s v=" LPP_6.07.04.06"/>
    <s v="Labor Planning Package - 6.07.04.06"/>
    <s v="6.07.04.06"/>
    <x v="0"/>
    <d v="2025-12-17T00:00:00"/>
    <d v="1931-03-26T00:00:00"/>
    <s v="egolnar"/>
    <s v="tuozzolo"/>
    <n v="76302.509999999995"/>
    <m/>
    <s v="C"/>
    <s v="Labor"/>
    <s v="TEC"/>
    <m/>
    <s v="BNL"/>
    <s v="Const"/>
    <s v="INST"/>
    <x v="5"/>
    <m/>
    <m/>
    <m/>
    <m/>
    <m/>
    <m/>
    <m/>
    <m/>
    <m/>
    <m/>
    <n v="11529.38"/>
    <n v="14484.15"/>
    <n v="14484.15"/>
    <n v="14426.21"/>
    <n v="14484.15"/>
    <n v="6894.46"/>
    <m/>
    <m/>
    <m/>
    <x v="0"/>
    <x v="0"/>
    <m/>
  </r>
  <r>
    <s v=""/>
    <s v=" LPP_6.07.04.06"/>
    <s v="Labor Planning Package - 6.07.04.06"/>
    <s v="6.07.04.06"/>
    <x v="0"/>
    <d v="2025-12-17T00:00:00"/>
    <d v="1931-03-26T00:00:00"/>
    <s v="egolnar"/>
    <s v="tuozzolo"/>
    <n v="883.44"/>
    <m/>
    <s v="C"/>
    <s v="Labor"/>
    <s v="TEC"/>
    <m/>
    <s v="BNL"/>
    <s v="Const"/>
    <s v="INST"/>
    <x v="5"/>
    <m/>
    <m/>
    <m/>
    <m/>
    <m/>
    <m/>
    <m/>
    <m/>
    <m/>
    <m/>
    <n v="133.49"/>
    <n v="167.7"/>
    <n v="167.7"/>
    <n v="167.03"/>
    <n v="167.7"/>
    <n v="79.819999999999993"/>
    <m/>
    <m/>
    <m/>
    <x v="0"/>
    <x v="0"/>
    <m/>
  </r>
  <r>
    <s v=""/>
    <s v=" LPP_6.07.04.06"/>
    <s v="Labor Planning Package - 6.07.04.06"/>
    <s v="6.07.04.06"/>
    <x v="0"/>
    <d v="2025-12-17T00:00:00"/>
    <d v="1931-03-26T00:00:00"/>
    <s v="egolnar"/>
    <s v="tuozzolo"/>
    <n v="7850.03"/>
    <m/>
    <s v="C"/>
    <s v="Labor"/>
    <s v="TEC"/>
    <m/>
    <s v="BNL"/>
    <s v="Const"/>
    <s v="INST"/>
    <x v="5"/>
    <m/>
    <m/>
    <m/>
    <m/>
    <m/>
    <m/>
    <m/>
    <m/>
    <m/>
    <m/>
    <n v="1186.1500000000001"/>
    <n v="1490.13"/>
    <n v="1490.13"/>
    <n v="1484.17"/>
    <n v="1490.13"/>
    <n v="709.31"/>
    <m/>
    <m/>
    <m/>
    <x v="0"/>
    <x v="0"/>
    <m/>
  </r>
  <r>
    <s v=""/>
    <s v=" LPP_6.07.04.06"/>
    <s v="Labor Planning Package - 6.07.04.06"/>
    <s v="6.07.04.06"/>
    <x v="0"/>
    <d v="2025-12-17T00:00:00"/>
    <d v="1931-03-26T00:00:00"/>
    <s v="egolnar"/>
    <s v="tuozzolo"/>
    <n v="25740.22"/>
    <m/>
    <s v="C"/>
    <s v="Labor"/>
    <s v="TEC"/>
    <m/>
    <s v="BNL"/>
    <s v="Const"/>
    <s v="INST"/>
    <x v="5"/>
    <m/>
    <m/>
    <m/>
    <m/>
    <m/>
    <m/>
    <m/>
    <m/>
    <m/>
    <m/>
    <n v="3889.37"/>
    <n v="4886.1499999999996"/>
    <n v="4886.1499999999996"/>
    <n v="4866.6000000000004"/>
    <n v="4886.1499999999996"/>
    <n v="2325.8000000000002"/>
    <m/>
    <m/>
    <m/>
    <x v="0"/>
    <x v="0"/>
    <m/>
  </r>
  <r>
    <s v=""/>
    <s v=" LPP_6.07.04.06"/>
    <s v="Labor Planning Package - 6.07.04.06"/>
    <s v="6.07.04.06"/>
    <x v="0"/>
    <d v="2025-12-17T00:00:00"/>
    <d v="1931-03-26T00:00:00"/>
    <s v="egolnar"/>
    <s v="tuozzolo"/>
    <n v="376290.32"/>
    <m/>
    <s v="C"/>
    <s v="Labor"/>
    <s v="TEC"/>
    <m/>
    <s v="BNL"/>
    <s v="Const"/>
    <s v="INST"/>
    <x v="5"/>
    <m/>
    <m/>
    <m/>
    <m/>
    <m/>
    <m/>
    <m/>
    <m/>
    <m/>
    <m/>
    <n v="56857.84"/>
    <n v="71429.440000000002"/>
    <n v="71429.440000000002"/>
    <n v="71143.73"/>
    <n v="71429.440000000002"/>
    <n v="34000.42"/>
    <m/>
    <m/>
    <m/>
    <x v="0"/>
    <x v="0"/>
    <m/>
  </r>
  <r>
    <s v=""/>
    <s v=" LPP_6.07.04.06"/>
    <s v="Labor Planning Package - 6.07.04.06"/>
    <s v="6.07.04.06"/>
    <x v="0"/>
    <d v="2025-12-17T00:00:00"/>
    <d v="1931-03-26T00:00:00"/>
    <s v="egolnar"/>
    <s v="tuozzolo"/>
    <n v="26401.25"/>
    <m/>
    <s v="C"/>
    <s v="Labor"/>
    <s v="TEC"/>
    <m/>
    <s v="BNL"/>
    <s v="Const"/>
    <s v="INST"/>
    <x v="5"/>
    <m/>
    <m/>
    <m/>
    <m/>
    <m/>
    <m/>
    <m/>
    <m/>
    <m/>
    <m/>
    <n v="3989.26"/>
    <n v="5011.63"/>
    <n v="5011.63"/>
    <n v="4991.58"/>
    <n v="5011.63"/>
    <n v="2385.5300000000002"/>
    <m/>
    <m/>
    <m/>
    <x v="0"/>
    <x v="0"/>
    <m/>
  </r>
  <r>
    <s v=""/>
    <s v=" LPP_6.07.04.06"/>
    <s v="Labor Planning Package - 6.07.04.06"/>
    <s v="6.07.04.06"/>
    <x v="0"/>
    <d v="2025-12-17T00:00:00"/>
    <d v="1931-03-26T00:00:00"/>
    <s v="egolnar"/>
    <s v="tuozzolo"/>
    <n v="807468.22"/>
    <m/>
    <s v="C"/>
    <s v="Labor"/>
    <s v="TEC"/>
    <m/>
    <s v="BNL"/>
    <s v="Const"/>
    <s v="INST"/>
    <x v="5"/>
    <m/>
    <m/>
    <m/>
    <m/>
    <m/>
    <m/>
    <m/>
    <m/>
    <m/>
    <m/>
    <n v="122009.25"/>
    <n v="153277.95000000001"/>
    <n v="153277.95000000001"/>
    <n v="152664.82999999999"/>
    <n v="153277.95000000001"/>
    <n v="72960.3"/>
    <m/>
    <m/>
    <m/>
    <x v="0"/>
    <x v="0"/>
    <m/>
  </r>
  <r>
    <s v=""/>
    <s v=" LPP_6.07.04.06"/>
    <s v="Labor Planning Package - 6.07.04.06"/>
    <s v="6.07.04.06"/>
    <x v="0"/>
    <d v="2025-12-17T00:00:00"/>
    <d v="1931-03-26T00:00:00"/>
    <s v="egolnar"/>
    <s v="tuozzolo"/>
    <n v="337349.57"/>
    <m/>
    <s v="C"/>
    <s v="Labor"/>
    <s v="TEC"/>
    <m/>
    <s v="BNL"/>
    <s v="Const"/>
    <s v="INST"/>
    <x v="5"/>
    <m/>
    <m/>
    <m/>
    <m/>
    <m/>
    <m/>
    <m/>
    <m/>
    <m/>
    <m/>
    <n v="50973.85"/>
    <n v="64037.5"/>
    <n v="64037.5"/>
    <n v="63781.35"/>
    <n v="64037.5"/>
    <n v="30481.86"/>
    <m/>
    <m/>
    <m/>
    <x v="0"/>
    <x v="0"/>
    <m/>
  </r>
  <r>
    <s v=""/>
    <s v=" LPP_6.07.04.06"/>
    <s v="Labor Planning Package - 6.07.04.06"/>
    <s v="6.07.04.06"/>
    <x v="0"/>
    <d v="2025-12-17T00:00:00"/>
    <d v="1931-03-26T00:00:00"/>
    <s v="egolnar"/>
    <s v="tuozzolo"/>
    <n v="6817.9"/>
    <m/>
    <s v="C"/>
    <s v="Labor"/>
    <s v="TEC"/>
    <m/>
    <s v="BNL"/>
    <s v="Const"/>
    <s v="INST"/>
    <x v="5"/>
    <m/>
    <m/>
    <m/>
    <m/>
    <m/>
    <m/>
    <m/>
    <m/>
    <m/>
    <m/>
    <n v="1030.19"/>
    <n v="1294.21"/>
    <n v="1294.21"/>
    <n v="1289.04"/>
    <n v="1294.21"/>
    <n v="616.04"/>
    <m/>
    <m/>
    <m/>
    <x v="0"/>
    <x v="0"/>
    <m/>
  </r>
  <r>
    <s v=""/>
    <s v=" LPP_6.07.04.06"/>
    <s v="Labor Planning Package - 6.07.04.06"/>
    <s v="6.07.04.06"/>
    <x v="0"/>
    <d v="2025-12-17T00:00:00"/>
    <d v="1931-03-26T00:00:00"/>
    <s v="egolnar"/>
    <s v="tuozzolo"/>
    <n v="36521.82"/>
    <m/>
    <s v="C"/>
    <s v="Labor"/>
    <s v="TEC"/>
    <m/>
    <s v="BNL"/>
    <s v="Const"/>
    <s v="INST"/>
    <x v="5"/>
    <m/>
    <m/>
    <m/>
    <m/>
    <m/>
    <m/>
    <m/>
    <m/>
    <m/>
    <m/>
    <n v="5518.48"/>
    <n v="6932.77"/>
    <n v="6932.77"/>
    <n v="6905.04"/>
    <n v="6932.77"/>
    <n v="3300"/>
    <m/>
    <m/>
    <m/>
    <x v="0"/>
    <x v="0"/>
    <m/>
  </r>
  <r>
    <s v=""/>
    <s v=" LPP_6.07.04.06"/>
    <s v="Labor Planning Package - 6.07.04.06"/>
    <s v="6.07.04.06"/>
    <x v="0"/>
    <d v="2025-12-17T00:00:00"/>
    <d v="1931-03-26T00:00:00"/>
    <s v="egolnar"/>
    <s v="tuozzolo"/>
    <n v="8420.66"/>
    <m/>
    <s v="C"/>
    <s v="Labor"/>
    <s v="TEC"/>
    <m/>
    <s v="BNL"/>
    <s v="Const"/>
    <s v="INST"/>
    <x v="5"/>
    <m/>
    <m/>
    <m/>
    <m/>
    <m/>
    <m/>
    <m/>
    <m/>
    <m/>
    <m/>
    <n v="1272.3699999999999"/>
    <n v="1598.46"/>
    <n v="1598.46"/>
    <n v="1592.06"/>
    <n v="1598.46"/>
    <n v="760.86"/>
    <m/>
    <m/>
    <m/>
    <x v="0"/>
    <x v="0"/>
    <m/>
  </r>
  <r>
    <s v=""/>
    <s v=" LPP_6.07.04.06"/>
    <s v="Labor Planning Package - 6.07.04.06"/>
    <s v="6.07.04.06"/>
    <x v="0"/>
    <d v="2025-12-17T00:00:00"/>
    <d v="1931-03-26T00:00:00"/>
    <s v="egolnar"/>
    <s v="tuozzolo"/>
    <n v="12185.19"/>
    <m/>
    <s v="C"/>
    <s v="Labor"/>
    <s v="TEC"/>
    <m/>
    <s v="BNL"/>
    <s v="Const"/>
    <s v="INST"/>
    <x v="5"/>
    <m/>
    <m/>
    <m/>
    <m/>
    <m/>
    <m/>
    <m/>
    <m/>
    <m/>
    <m/>
    <n v="1841.2"/>
    <n v="2313.06"/>
    <n v="2313.06"/>
    <n v="2303.81"/>
    <n v="2313.06"/>
    <n v="1101.01"/>
    <m/>
    <m/>
    <m/>
    <x v="0"/>
    <x v="0"/>
    <m/>
  </r>
  <r>
    <s v=""/>
    <s v=" LPP_6.07.04.06"/>
    <s v="Labor Planning Package - 6.07.04.06"/>
    <s v="6.07.04.06"/>
    <x v="0"/>
    <d v="2025-12-17T00:00:00"/>
    <d v="1931-03-26T00:00:00"/>
    <s v="egolnar"/>
    <s v="tuozzolo"/>
    <n v="799480.33"/>
    <m/>
    <s v="C"/>
    <s v="Labor"/>
    <s v="TEC"/>
    <m/>
    <s v="BNL"/>
    <s v="Const"/>
    <s v="INST"/>
    <x v="5"/>
    <m/>
    <m/>
    <m/>
    <m/>
    <m/>
    <m/>
    <m/>
    <m/>
    <m/>
    <m/>
    <n v="120802.27"/>
    <n v="151761.64000000001"/>
    <n v="151761.64000000001"/>
    <n v="151154.6"/>
    <n v="151761.64000000001"/>
    <n v="72238.539999999994"/>
    <m/>
    <m/>
    <m/>
    <x v="0"/>
    <x v="0"/>
    <m/>
  </r>
  <r>
    <s v=""/>
    <s v=" LPP_6.07.04.06"/>
    <s v="Labor Planning Package - 6.07.04.06"/>
    <s v="6.07.04.06"/>
    <x v="0"/>
    <d v="2025-12-17T00:00:00"/>
    <d v="1931-03-26T00:00:00"/>
    <s v="egolnar"/>
    <s v="tuozzolo"/>
    <n v="187491.31"/>
    <m/>
    <s v="C"/>
    <s v="Labor"/>
    <s v="TEC"/>
    <m/>
    <s v="BNL"/>
    <s v="Const"/>
    <s v="INST"/>
    <x v="5"/>
    <m/>
    <m/>
    <m/>
    <m/>
    <m/>
    <m/>
    <m/>
    <m/>
    <m/>
    <m/>
    <n v="28330.12"/>
    <n v="35590.61"/>
    <n v="35590.61"/>
    <n v="35448.239999999998"/>
    <n v="35590.61"/>
    <n v="16941.13"/>
    <m/>
    <m/>
    <m/>
    <x v="0"/>
    <x v="0"/>
    <m/>
  </r>
  <r>
    <s v=""/>
    <s v=" LPP_6.07.04.06"/>
    <s v="Labor Planning Package - 6.07.04.06"/>
    <s v="6.07.04.06"/>
    <x v="0"/>
    <d v="2025-12-17T00:00:00"/>
    <d v="1931-03-26T00:00:00"/>
    <s v="egolnar"/>
    <s v="tuozzolo"/>
    <n v="24009.02"/>
    <m/>
    <s v="C"/>
    <s v="Labor"/>
    <s v="TEC"/>
    <m/>
    <s v="BNL"/>
    <s v="Const"/>
    <s v="INST"/>
    <x v="5"/>
    <m/>
    <m/>
    <m/>
    <m/>
    <m/>
    <m/>
    <m/>
    <m/>
    <m/>
    <m/>
    <n v="3627.79"/>
    <n v="4557.5200000000004"/>
    <n v="4557.5200000000004"/>
    <n v="4539.29"/>
    <n v="4557.5200000000004"/>
    <n v="2169.38"/>
    <m/>
    <m/>
    <m/>
    <x v="0"/>
    <x v="0"/>
    <m/>
  </r>
  <r>
    <s v=""/>
    <s v=" LPP_6.07.04.06"/>
    <s v="Labor Planning Package - 6.07.04.06"/>
    <s v="6.07.04.06"/>
    <x v="0"/>
    <d v="2025-12-17T00:00:00"/>
    <d v="1931-03-26T00:00:00"/>
    <s v="egolnar"/>
    <s v="tuozzolo"/>
    <n v="7239.05"/>
    <m/>
    <s v="C"/>
    <s v="Labor"/>
    <s v="TEC"/>
    <m/>
    <s v="BNL"/>
    <s v="Const"/>
    <s v="INST"/>
    <x v="5"/>
    <m/>
    <m/>
    <m/>
    <m/>
    <m/>
    <m/>
    <m/>
    <m/>
    <m/>
    <m/>
    <n v="1093.83"/>
    <n v="1374.15"/>
    <n v="1374.15"/>
    <n v="1368.66"/>
    <n v="1374.15"/>
    <n v="654.1"/>
    <m/>
    <m/>
    <m/>
    <x v="0"/>
    <x v="0"/>
    <m/>
  </r>
  <r>
    <s v=""/>
    <s v=" LPP_6.07.04.06"/>
    <s v="Labor Planning Package - 6.07.04.06"/>
    <s v="6.07.04.06"/>
    <x v="0"/>
    <d v="2025-12-17T00:00:00"/>
    <d v="1931-03-26T00:00:00"/>
    <s v="egolnar"/>
    <s v="tuozzolo"/>
    <n v="572174.26"/>
    <m/>
    <s v="C"/>
    <s v="Labor"/>
    <s v="TEC"/>
    <m/>
    <s v="BNL"/>
    <s v="Const"/>
    <s v="INST"/>
    <x v="5"/>
    <m/>
    <m/>
    <m/>
    <m/>
    <m/>
    <m/>
    <m/>
    <m/>
    <m/>
    <m/>
    <n v="86456.1"/>
    <n v="108613.18"/>
    <n v="108613.18"/>
    <n v="108178.73"/>
    <n v="108613.18"/>
    <n v="51699.88"/>
    <m/>
    <m/>
    <m/>
    <x v="0"/>
    <x v="0"/>
    <m/>
  </r>
  <r>
    <s v=""/>
    <s v=" LPP_6.07.04.06"/>
    <s v="Labor Planning Package - 6.07.04.06"/>
    <s v="6.07.04.06"/>
    <x v="0"/>
    <d v="2025-12-17T00:00:00"/>
    <d v="1931-03-26T00:00:00"/>
    <s v="egolnar"/>
    <s v="tuozzolo"/>
    <n v="102794.47"/>
    <m/>
    <s v="C"/>
    <s v="Labor"/>
    <s v="TEC"/>
    <m/>
    <s v="BNL"/>
    <s v="Const"/>
    <s v="INST"/>
    <x v="5"/>
    <m/>
    <m/>
    <m/>
    <m/>
    <m/>
    <m/>
    <m/>
    <m/>
    <m/>
    <m/>
    <n v="15532.34"/>
    <n v="19513"/>
    <n v="19513"/>
    <n v="19434.939999999999"/>
    <n v="19513"/>
    <n v="9288.19"/>
    <m/>
    <m/>
    <m/>
    <x v="0"/>
    <x v="0"/>
    <m/>
  </r>
  <r>
    <s v=""/>
    <s v=" LPP_6.07.04.06"/>
    <s v="Labor Planning Package - 6.07.04.06"/>
    <s v="6.07.04.06"/>
    <x v="0"/>
    <d v="2025-12-17T00:00:00"/>
    <d v="1931-03-26T00:00:00"/>
    <s v="egolnar"/>
    <s v="tuozzolo"/>
    <n v="4771.21"/>
    <m/>
    <s v="C"/>
    <s v="Labor"/>
    <s v="TEC"/>
    <m/>
    <s v="BNL"/>
    <s v="Const"/>
    <s v="INST"/>
    <x v="5"/>
    <m/>
    <m/>
    <m/>
    <m/>
    <m/>
    <m/>
    <m/>
    <m/>
    <m/>
    <m/>
    <n v="720.93"/>
    <n v="905.7"/>
    <n v="905.7"/>
    <n v="902.07"/>
    <n v="905.7"/>
    <n v="431.11"/>
    <m/>
    <m/>
    <m/>
    <x v="0"/>
    <x v="0"/>
    <m/>
  </r>
  <r>
    <s v=""/>
    <s v=" LPP_6.07.04.06"/>
    <s v="Labor Planning Package - 6.07.04.06"/>
    <s v="6.07.04.06"/>
    <x v="0"/>
    <d v="2025-12-17T00:00:00"/>
    <d v="1931-03-26T00:00:00"/>
    <s v="egolnar"/>
    <s v="tuozzolo"/>
    <n v="8604.61"/>
    <m/>
    <s v="C"/>
    <s v="Labor"/>
    <s v="TEC"/>
    <m/>
    <s v="BNL"/>
    <s v="Const"/>
    <s v="INST"/>
    <x v="5"/>
    <m/>
    <m/>
    <m/>
    <m/>
    <m/>
    <m/>
    <m/>
    <m/>
    <m/>
    <m/>
    <n v="1300.1600000000001"/>
    <n v="1633.37"/>
    <n v="1633.37"/>
    <n v="1626.84"/>
    <n v="1633.37"/>
    <n v="777.49"/>
    <m/>
    <m/>
    <m/>
    <x v="0"/>
    <x v="0"/>
    <m/>
  </r>
  <r>
    <s v=""/>
    <s v=" LPP_6.07.04.06"/>
    <s v="Labor Planning Package - 6.07.04.06"/>
    <s v="6.07.04.06"/>
    <x v="0"/>
    <d v="2025-12-17T00:00:00"/>
    <d v="1931-03-26T00:00:00"/>
    <s v="egolnar"/>
    <s v="tuozzolo"/>
    <n v="48466.77"/>
    <m/>
    <s v="C"/>
    <s v="Labor"/>
    <s v="TEC"/>
    <m/>
    <s v="BNL"/>
    <s v="Const"/>
    <s v="INST"/>
    <x v="5"/>
    <m/>
    <m/>
    <m/>
    <m/>
    <m/>
    <m/>
    <m/>
    <m/>
    <m/>
    <m/>
    <n v="7323.38"/>
    <n v="9200.2199999999993"/>
    <n v="9200.2199999999993"/>
    <n v="9163.42"/>
    <n v="9200.2199999999993"/>
    <n v="4379.3100000000004"/>
    <m/>
    <m/>
    <m/>
    <x v="0"/>
    <x v="0"/>
    <m/>
  </r>
  <r>
    <s v=""/>
    <s v=" LPP_6.07.04.06"/>
    <s v="Labor Planning Package - 6.07.04.06"/>
    <s v="6.07.04.06"/>
    <x v="0"/>
    <d v="2025-12-17T00:00:00"/>
    <d v="1931-03-26T00:00:00"/>
    <s v="egolnar"/>
    <s v="tuozzolo"/>
    <n v="4038.9"/>
    <m/>
    <s v="C"/>
    <s v="Labor"/>
    <s v="TEC"/>
    <m/>
    <s v="BNL"/>
    <s v="Const"/>
    <s v="INST"/>
    <x v="5"/>
    <m/>
    <m/>
    <m/>
    <m/>
    <m/>
    <m/>
    <m/>
    <m/>
    <m/>
    <m/>
    <n v="610.28"/>
    <n v="766.68"/>
    <n v="766.68"/>
    <n v="763.62"/>
    <n v="766.68"/>
    <n v="364.94"/>
    <m/>
    <m/>
    <m/>
    <x v="0"/>
    <x v="0"/>
    <m/>
  </r>
  <r>
    <s v=""/>
    <s v=" LPP_6.07.04.06"/>
    <s v="Labor Planning Package - 6.07.04.06"/>
    <s v="6.07.04.06"/>
    <x v="0"/>
    <d v="2025-12-17T00:00:00"/>
    <d v="1931-03-26T00:00:00"/>
    <s v="egolnar"/>
    <s v="tuozzolo"/>
    <n v="63744.34"/>
    <m/>
    <s v="C"/>
    <s v="Labor"/>
    <s v="TEC"/>
    <m/>
    <s v="BNL"/>
    <s v="Const"/>
    <s v="INST"/>
    <x v="5"/>
    <m/>
    <m/>
    <m/>
    <m/>
    <m/>
    <m/>
    <m/>
    <m/>
    <m/>
    <m/>
    <n v="9631.83"/>
    <n v="12100.29"/>
    <n v="12100.29"/>
    <n v="12051.89"/>
    <n v="12100.29"/>
    <n v="5759.74"/>
    <m/>
    <m/>
    <m/>
    <x v="0"/>
    <x v="0"/>
    <m/>
  </r>
  <r>
    <s v=""/>
    <s v=" LPP_6.07.04.06"/>
    <s v="Labor Planning Package - 6.07.04.06"/>
    <s v="6.07.04.06"/>
    <x v="0"/>
    <d v="2025-12-17T00:00:00"/>
    <d v="1931-03-26T00:00:00"/>
    <s v="egolnar"/>
    <s v="tuozzolo"/>
    <n v="1339.65"/>
    <m/>
    <s v="C"/>
    <s v="Labor"/>
    <s v="TEC"/>
    <m/>
    <s v="BNL"/>
    <s v="Const"/>
    <s v="INST"/>
    <x v="5"/>
    <m/>
    <m/>
    <m/>
    <m/>
    <m/>
    <m/>
    <m/>
    <m/>
    <m/>
    <m/>
    <n v="202.42"/>
    <n v="254.3"/>
    <n v="254.3"/>
    <n v="253.28"/>
    <n v="254.3"/>
    <n v="121.04"/>
    <m/>
    <m/>
    <m/>
    <x v="0"/>
    <x v="0"/>
    <m/>
  </r>
  <r>
    <s v=""/>
    <s v=" LPP_6.07.04.06"/>
    <s v="Labor Planning Package - 6.07.04.06"/>
    <s v="6.07.04.06"/>
    <x v="0"/>
    <d v="2025-12-17T00:00:00"/>
    <d v="1931-03-26T00:00:00"/>
    <s v="egolnar"/>
    <s v="tuozzolo"/>
    <n v="4038.6"/>
    <m/>
    <s v="C"/>
    <s v="Labor"/>
    <s v="TEC"/>
    <m/>
    <s v="BNL"/>
    <s v="Const"/>
    <s v="INST"/>
    <x v="5"/>
    <m/>
    <m/>
    <m/>
    <m/>
    <m/>
    <m/>
    <m/>
    <m/>
    <m/>
    <m/>
    <n v="610.24"/>
    <n v="766.63"/>
    <n v="766.63"/>
    <n v="763.56"/>
    <n v="766.63"/>
    <n v="364.91"/>
    <m/>
    <m/>
    <m/>
    <x v="0"/>
    <x v="0"/>
    <m/>
  </r>
  <r>
    <s v=""/>
    <s v=" LPP_6.07.04.06"/>
    <s v="Labor Planning Package - 6.07.04.06"/>
    <s v="6.07.04.06"/>
    <x v="0"/>
    <d v="2025-12-17T00:00:00"/>
    <d v="1931-03-26T00:00:00"/>
    <s v="egolnar"/>
    <s v="tuozzolo"/>
    <n v="3238.14"/>
    <m/>
    <s v="C"/>
    <s v="Labor"/>
    <s v="TEC"/>
    <m/>
    <s v="BNL"/>
    <s v="Const"/>
    <s v="INST"/>
    <x v="5"/>
    <m/>
    <m/>
    <m/>
    <m/>
    <m/>
    <m/>
    <m/>
    <m/>
    <m/>
    <m/>
    <n v="489.29"/>
    <n v="614.67999999999995"/>
    <n v="614.67999999999995"/>
    <n v="612.22"/>
    <n v="614.67999999999995"/>
    <n v="292.58999999999997"/>
    <m/>
    <m/>
    <m/>
    <x v="0"/>
    <x v="0"/>
    <m/>
  </r>
  <r>
    <s v=""/>
    <s v=" LPP_6.07.04.06"/>
    <s v="Labor Planning Package - 6.07.04.06"/>
    <s v="6.07.04.06"/>
    <x v="0"/>
    <d v="2025-12-17T00:00:00"/>
    <d v="1931-03-26T00:00:00"/>
    <s v="egolnar"/>
    <s v="tuozzolo"/>
    <n v="12746.84"/>
    <m/>
    <s v="C"/>
    <s v="Labor"/>
    <s v="TEC"/>
    <m/>
    <s v="BNL"/>
    <s v="Const"/>
    <s v="INST"/>
    <x v="5"/>
    <m/>
    <m/>
    <m/>
    <m/>
    <m/>
    <m/>
    <m/>
    <m/>
    <m/>
    <m/>
    <n v="1926.06"/>
    <n v="2419.67"/>
    <n v="2419.67"/>
    <n v="2409.9899999999998"/>
    <n v="2419.67"/>
    <n v="1151.77"/>
    <m/>
    <m/>
    <m/>
    <x v="0"/>
    <x v="0"/>
    <m/>
  </r>
  <r>
    <s v=""/>
    <s v=" LPP_6.07.04.07"/>
    <s v="Labor Planning Package - 6.07.04.07"/>
    <s v="6.07.04.07"/>
    <x v="0"/>
    <d v="2026-10-15T00:00:00"/>
    <d v="1930-12-19T00:00:00"/>
    <s v="egolnar"/>
    <s v="tuozzolo"/>
    <n v="6730.72"/>
    <m/>
    <s v="C"/>
    <s v="Labor"/>
    <s v="TEC"/>
    <m/>
    <s v="BNL"/>
    <s v="Const"/>
    <s v="INST"/>
    <x v="5"/>
    <m/>
    <m/>
    <m/>
    <m/>
    <m/>
    <m/>
    <m/>
    <m/>
    <m/>
    <m/>
    <m/>
    <n v="1553.74"/>
    <n v="1611.76"/>
    <n v="1605.31"/>
    <n v="1611.76"/>
    <n v="348.15"/>
    <m/>
    <m/>
    <m/>
    <x v="0"/>
    <x v="0"/>
    <m/>
  </r>
  <r>
    <s v=""/>
    <s v=" LPP_6.07.04.07"/>
    <s v="Labor Planning Package - 6.07.04.07"/>
    <s v="6.07.04.07"/>
    <x v="0"/>
    <d v="2026-10-15T00:00:00"/>
    <d v="1930-12-19T00:00:00"/>
    <s v="egolnar"/>
    <s v="tuozzolo"/>
    <n v="2712.49"/>
    <m/>
    <s v="C"/>
    <s v="Labor"/>
    <s v="TEC"/>
    <m/>
    <s v="BNL"/>
    <s v="Const"/>
    <s v="INST"/>
    <x v="5"/>
    <m/>
    <m/>
    <m/>
    <m/>
    <m/>
    <m/>
    <m/>
    <m/>
    <m/>
    <m/>
    <m/>
    <n v="626.16"/>
    <n v="649.54"/>
    <n v="646.95000000000005"/>
    <n v="649.54"/>
    <n v="140.30000000000001"/>
    <m/>
    <m/>
    <m/>
    <x v="0"/>
    <x v="0"/>
    <m/>
  </r>
  <r>
    <s v=""/>
    <s v=" LPP_6.07.04.07"/>
    <s v="Labor Planning Package - 6.07.04.07"/>
    <s v="6.07.04.07"/>
    <x v="0"/>
    <d v="2026-10-15T00:00:00"/>
    <d v="1930-12-19T00:00:00"/>
    <s v="egolnar"/>
    <s v="tuozzolo"/>
    <n v="149187.22"/>
    <m/>
    <s v="C"/>
    <s v="Labor"/>
    <s v="TEC"/>
    <m/>
    <s v="BNL"/>
    <s v="Const"/>
    <s v="INST"/>
    <x v="5"/>
    <m/>
    <m/>
    <m/>
    <m/>
    <m/>
    <m/>
    <m/>
    <m/>
    <m/>
    <m/>
    <m/>
    <n v="34438.81"/>
    <n v="35724.910000000003"/>
    <n v="35582.01"/>
    <n v="35724.910000000003"/>
    <n v="7716.58"/>
    <m/>
    <m/>
    <m/>
    <x v="0"/>
    <x v="0"/>
    <m/>
  </r>
  <r>
    <s v=""/>
    <s v=" LPP_6.07.04.07"/>
    <s v="Labor Planning Package - 6.07.04.07"/>
    <s v="6.07.04.07"/>
    <x v="0"/>
    <d v="2026-10-15T00:00:00"/>
    <d v="1930-12-19T00:00:00"/>
    <s v="egolnar"/>
    <s v="tuozzolo"/>
    <n v="42290.26"/>
    <m/>
    <s v="C"/>
    <s v="Labor"/>
    <s v="TEC"/>
    <m/>
    <s v="BNL"/>
    <s v="Const"/>
    <s v="INST"/>
    <x v="5"/>
    <m/>
    <m/>
    <m/>
    <m/>
    <m/>
    <m/>
    <m/>
    <m/>
    <m/>
    <m/>
    <m/>
    <n v="9762.41"/>
    <n v="10126.98"/>
    <n v="10086.469999999999"/>
    <n v="10126.98"/>
    <n v="2187.4299999999998"/>
    <m/>
    <m/>
    <m/>
    <x v="0"/>
    <x v="0"/>
    <m/>
  </r>
  <r>
    <s v=""/>
    <s v=" LPP_6.07.04.07"/>
    <s v="Labor Planning Package - 6.07.04.07"/>
    <s v="6.07.04.07"/>
    <x v="0"/>
    <d v="2026-10-15T00:00:00"/>
    <d v="1930-12-19T00:00:00"/>
    <s v="egolnar"/>
    <s v="tuozzolo"/>
    <n v="60015.55"/>
    <m/>
    <s v="C"/>
    <s v="Labor"/>
    <s v="TEC"/>
    <m/>
    <s v="BNL"/>
    <s v="Const"/>
    <s v="INST"/>
    <x v="5"/>
    <m/>
    <m/>
    <m/>
    <m/>
    <m/>
    <m/>
    <m/>
    <m/>
    <m/>
    <m/>
    <m/>
    <n v="13854.16"/>
    <n v="14371.54"/>
    <n v="14314.05"/>
    <n v="14371.54"/>
    <n v="3104.25"/>
    <m/>
    <m/>
    <m/>
    <x v="0"/>
    <x v="0"/>
    <m/>
  </r>
  <r>
    <s v=""/>
    <s v=" LPP_6.07.04.07"/>
    <s v="Labor Planning Package - 6.07.04.07"/>
    <s v="6.07.04.07"/>
    <x v="0"/>
    <d v="2026-10-15T00:00:00"/>
    <d v="1930-12-19T00:00:00"/>
    <s v="egolnar"/>
    <s v="tuozzolo"/>
    <n v="60015.55"/>
    <m/>
    <s v="C"/>
    <s v="Labor"/>
    <s v="TEC"/>
    <m/>
    <s v="BNL"/>
    <s v="Const"/>
    <s v="INST"/>
    <x v="5"/>
    <m/>
    <m/>
    <m/>
    <m/>
    <m/>
    <m/>
    <m/>
    <m/>
    <m/>
    <m/>
    <m/>
    <n v="13854.16"/>
    <n v="14371.54"/>
    <n v="14314.05"/>
    <n v="14371.54"/>
    <n v="3104.25"/>
    <m/>
    <m/>
    <m/>
    <x v="0"/>
    <x v="0"/>
    <m/>
  </r>
  <r>
    <s v=""/>
    <s v=" LPP_6.07.04.07"/>
    <s v="Labor Planning Package - 6.07.04.07"/>
    <s v="6.07.04.07"/>
    <x v="0"/>
    <d v="2026-10-15T00:00:00"/>
    <d v="1930-12-19T00:00:00"/>
    <s v="egolnar"/>
    <s v="tuozzolo"/>
    <n v="109000.2"/>
    <m/>
    <s v="C"/>
    <s v="Labor"/>
    <s v="TEC"/>
    <m/>
    <s v="BNL"/>
    <s v="Const"/>
    <s v="INST"/>
    <x v="5"/>
    <m/>
    <m/>
    <m/>
    <m/>
    <m/>
    <m/>
    <m/>
    <m/>
    <m/>
    <m/>
    <m/>
    <n v="25161.919999999998"/>
    <n v="26101.58"/>
    <n v="25997.18"/>
    <n v="26101.58"/>
    <n v="5637.94"/>
    <m/>
    <m/>
    <m/>
    <x v="0"/>
    <x v="0"/>
    <m/>
  </r>
  <r>
    <s v=""/>
    <s v=" LPP_6.07.04.07"/>
    <s v="Labor Planning Package - 6.07.04.07"/>
    <s v="6.07.04.07"/>
    <x v="0"/>
    <d v="2026-10-15T00:00:00"/>
    <d v="1930-12-19T00:00:00"/>
    <s v="egolnar"/>
    <s v="tuozzolo"/>
    <n v="3082.38"/>
    <m/>
    <s v="C"/>
    <s v="Labor"/>
    <s v="TEC"/>
    <m/>
    <s v="BNL"/>
    <s v="Const"/>
    <s v="INST"/>
    <x v="5"/>
    <m/>
    <m/>
    <m/>
    <m/>
    <m/>
    <m/>
    <m/>
    <m/>
    <m/>
    <m/>
    <m/>
    <n v="711.55"/>
    <n v="738.12"/>
    <n v="735.17"/>
    <n v="738.12"/>
    <n v="159.43"/>
    <m/>
    <m/>
    <m/>
    <x v="0"/>
    <x v="0"/>
    <m/>
  </r>
  <r>
    <s v=""/>
    <s v=" LPP_6.07.04.07"/>
    <s v="Labor Planning Package - 6.07.04.07"/>
    <s v="6.07.04.07"/>
    <x v="0"/>
    <d v="2026-10-15T00:00:00"/>
    <d v="1930-12-19T00:00:00"/>
    <s v="egolnar"/>
    <s v="tuozzolo"/>
    <n v="131435.92000000001"/>
    <m/>
    <s v="C"/>
    <s v="Labor"/>
    <s v="TEC"/>
    <m/>
    <s v="BNL"/>
    <s v="Const"/>
    <s v="INST"/>
    <x v="5"/>
    <m/>
    <m/>
    <m/>
    <m/>
    <m/>
    <m/>
    <m/>
    <m/>
    <m/>
    <m/>
    <m/>
    <n v="30341.05"/>
    <n v="31474.12"/>
    <n v="31348.22"/>
    <n v="31474.12"/>
    <n v="6798.4"/>
    <m/>
    <m/>
    <m/>
    <x v="0"/>
    <x v="0"/>
    <m/>
  </r>
  <r>
    <s v=""/>
    <s v=" LPP_6.07.04.07"/>
    <s v="Labor Planning Package - 6.07.04.07"/>
    <s v="6.07.04.07"/>
    <x v="0"/>
    <d v="2026-10-15T00:00:00"/>
    <d v="1930-12-19T00:00:00"/>
    <s v="egolnar"/>
    <s v="tuozzolo"/>
    <n v="221684.82"/>
    <m/>
    <s v="C"/>
    <s v="Labor"/>
    <s v="TEC"/>
    <m/>
    <s v="BNL"/>
    <s v="Const"/>
    <s v="INST"/>
    <x v="5"/>
    <m/>
    <m/>
    <m/>
    <m/>
    <m/>
    <m/>
    <m/>
    <m/>
    <m/>
    <m/>
    <m/>
    <n v="51174.37"/>
    <n v="53085.45"/>
    <n v="52873.1"/>
    <n v="53085.45"/>
    <n v="11466.45"/>
    <m/>
    <m/>
    <m/>
    <x v="0"/>
    <x v="0"/>
    <m/>
  </r>
  <r>
    <s v=""/>
    <s v=" LPP_6.07.04.07"/>
    <s v="Labor Planning Package - 6.07.04.07"/>
    <s v="6.07.04.07"/>
    <x v="0"/>
    <d v="2026-10-15T00:00:00"/>
    <d v="1930-12-19T00:00:00"/>
    <s v="egolnar"/>
    <s v="tuozzolo"/>
    <n v="60015.55"/>
    <m/>
    <s v="C"/>
    <s v="Labor"/>
    <s v="TEC"/>
    <m/>
    <s v="BNL"/>
    <s v="Const"/>
    <s v="INST"/>
    <x v="5"/>
    <m/>
    <m/>
    <m/>
    <m/>
    <m/>
    <m/>
    <m/>
    <m/>
    <m/>
    <m/>
    <m/>
    <n v="13854.16"/>
    <n v="14371.54"/>
    <n v="14314.05"/>
    <n v="14371.54"/>
    <n v="3104.25"/>
    <m/>
    <m/>
    <m/>
    <x v="0"/>
    <x v="0"/>
    <m/>
  </r>
  <r>
    <s v=""/>
    <s v=" LPP_6.07.04.07"/>
    <s v="Labor Planning Package - 6.07.04.07"/>
    <s v="6.07.04.07"/>
    <x v="0"/>
    <d v="2026-10-15T00:00:00"/>
    <d v="1930-12-19T00:00:00"/>
    <s v="egolnar"/>
    <s v="tuozzolo"/>
    <n v="164255.73000000001"/>
    <m/>
    <s v="C"/>
    <s v="Labor"/>
    <s v="TEC"/>
    <m/>
    <s v="BNL"/>
    <s v="Const"/>
    <s v="INST"/>
    <x v="5"/>
    <m/>
    <m/>
    <m/>
    <m/>
    <m/>
    <m/>
    <m/>
    <m/>
    <m/>
    <m/>
    <m/>
    <n v="37917.269999999997"/>
    <n v="39333.269999999997"/>
    <n v="39175.94"/>
    <n v="39333.269999999997"/>
    <n v="8495.99"/>
    <m/>
    <m/>
    <m/>
    <x v="0"/>
    <x v="0"/>
    <m/>
  </r>
  <r>
    <s v=""/>
    <s v=" LPP_6.07.04.07"/>
    <s v="Labor Planning Package - 6.07.04.07"/>
    <s v="6.07.04.07"/>
    <x v="0"/>
    <d v="2026-10-15T00:00:00"/>
    <d v="1930-12-19T00:00:00"/>
    <s v="egolnar"/>
    <s v="tuozzolo"/>
    <n v="152228.75"/>
    <m/>
    <s v="C"/>
    <s v="Labor"/>
    <s v="TEC"/>
    <m/>
    <s v="BNL"/>
    <s v="Const"/>
    <s v="INST"/>
    <x v="5"/>
    <m/>
    <m/>
    <m/>
    <m/>
    <m/>
    <m/>
    <m/>
    <m/>
    <m/>
    <m/>
    <m/>
    <n v="35140.93"/>
    <n v="36453.24"/>
    <n v="36307.43"/>
    <n v="36453.24"/>
    <n v="7873.9"/>
    <m/>
    <m/>
    <m/>
    <x v="0"/>
    <x v="0"/>
    <m/>
  </r>
  <r>
    <s v=""/>
    <s v=" LPP_6.07.04.07"/>
    <s v="Labor Planning Package - 6.07.04.07"/>
    <s v="6.07.04.07"/>
    <x v="0"/>
    <d v="2026-10-15T00:00:00"/>
    <d v="1930-12-19T00:00:00"/>
    <s v="egolnar"/>
    <s v="tuozzolo"/>
    <n v="587994.93000000005"/>
    <m/>
    <s v="C"/>
    <s v="Labor"/>
    <s v="TEC"/>
    <m/>
    <s v="BNL"/>
    <s v="Const"/>
    <s v="INST"/>
    <x v="5"/>
    <m/>
    <m/>
    <m/>
    <m/>
    <m/>
    <m/>
    <m/>
    <m/>
    <m/>
    <m/>
    <m/>
    <n v="135734.46"/>
    <n v="140803.39000000001"/>
    <n v="140240.17000000001"/>
    <n v="140803.39000000001"/>
    <n v="30413.53"/>
    <m/>
    <m/>
    <m/>
    <x v="0"/>
    <x v="0"/>
    <m/>
  </r>
  <r>
    <s v=""/>
    <s v=" LPP_6.07.04.07"/>
    <s v="Labor Planning Package - 6.07.04.07"/>
    <s v="6.07.04.07"/>
    <x v="0"/>
    <d v="2026-10-15T00:00:00"/>
    <d v="1930-12-19T00:00:00"/>
    <s v="egolnar"/>
    <s v="tuozzolo"/>
    <n v="146250.66"/>
    <m/>
    <s v="C"/>
    <s v="Labor"/>
    <s v="TEC"/>
    <m/>
    <s v="BNL"/>
    <s v="Const"/>
    <s v="INST"/>
    <x v="5"/>
    <m/>
    <m/>
    <m/>
    <m/>
    <m/>
    <m/>
    <m/>
    <m/>
    <m/>
    <m/>
    <m/>
    <n v="33760.93"/>
    <n v="35021.71"/>
    <n v="34881.620000000003"/>
    <n v="35021.71"/>
    <n v="7564.69"/>
    <m/>
    <m/>
    <m/>
    <x v="0"/>
    <x v="0"/>
    <m/>
  </r>
  <r>
    <s v=""/>
    <s v=" LPP_6.07.04.07"/>
    <s v="Labor Planning Package - 6.07.04.07"/>
    <s v="6.07.04.07"/>
    <x v="0"/>
    <d v="2026-10-15T00:00:00"/>
    <d v="1930-12-19T00:00:00"/>
    <s v="egolnar"/>
    <s v="tuozzolo"/>
    <n v="149187.22"/>
    <m/>
    <s v="C"/>
    <s v="Labor"/>
    <s v="TEC"/>
    <m/>
    <s v="BNL"/>
    <s v="Const"/>
    <s v="INST"/>
    <x v="5"/>
    <m/>
    <m/>
    <m/>
    <m/>
    <m/>
    <m/>
    <m/>
    <m/>
    <m/>
    <m/>
    <m/>
    <n v="34438.81"/>
    <n v="35724.910000000003"/>
    <n v="35582.01"/>
    <n v="35724.910000000003"/>
    <n v="7716.58"/>
    <m/>
    <m/>
    <m/>
    <x v="0"/>
    <x v="0"/>
    <m/>
  </r>
  <r>
    <s v=""/>
    <s v=" LPP_6.07.04.07"/>
    <s v="Labor Planning Package - 6.07.04.07"/>
    <s v="6.07.04.07"/>
    <x v="0"/>
    <d v="2026-10-15T00:00:00"/>
    <d v="1930-12-19T00:00:00"/>
    <s v="egolnar"/>
    <s v="tuozzolo"/>
    <n v="16013.88"/>
    <m/>
    <s v="C"/>
    <s v="Labor"/>
    <s v="TEC"/>
    <m/>
    <s v="BNL"/>
    <s v="Const"/>
    <s v="INST"/>
    <x v="5"/>
    <m/>
    <m/>
    <m/>
    <m/>
    <m/>
    <m/>
    <m/>
    <m/>
    <m/>
    <m/>
    <m/>
    <n v="3696.69"/>
    <n v="3834.74"/>
    <n v="3819.4"/>
    <n v="3834.74"/>
    <n v="828.31"/>
    <m/>
    <m/>
    <m/>
    <x v="0"/>
    <x v="0"/>
    <m/>
  </r>
  <r>
    <s v=""/>
    <s v=" LPP_6.07.04.07"/>
    <s v="Labor Planning Package - 6.07.04.07"/>
    <s v="6.07.04.07"/>
    <x v="0"/>
    <d v="2026-10-15T00:00:00"/>
    <d v="1930-12-19T00:00:00"/>
    <s v="egolnar"/>
    <s v="tuozzolo"/>
    <n v="365816.94"/>
    <m/>
    <s v="C"/>
    <s v="Labor"/>
    <s v="TEC"/>
    <m/>
    <s v="BNL"/>
    <s v="Const"/>
    <s v="INST"/>
    <x v="5"/>
    <m/>
    <m/>
    <m/>
    <m/>
    <m/>
    <m/>
    <m/>
    <m/>
    <m/>
    <m/>
    <m/>
    <n v="84446.25"/>
    <n v="87599.84"/>
    <n v="87249.44"/>
    <n v="87599.84"/>
    <n v="18921.57"/>
    <m/>
    <m/>
    <m/>
    <x v="0"/>
    <x v="0"/>
    <m/>
  </r>
  <r>
    <s v=""/>
    <s v=" LPP_6.07.04.07"/>
    <s v="Labor Planning Package - 6.07.04.07"/>
    <s v="6.07.04.07"/>
    <x v="0"/>
    <d v="2026-10-15T00:00:00"/>
    <d v="1930-12-19T00:00:00"/>
    <s v="egolnar"/>
    <s v="tuozzolo"/>
    <n v="19145.04"/>
    <m/>
    <s v="C"/>
    <s v="Labor"/>
    <s v="TEC"/>
    <m/>
    <s v="BNL"/>
    <s v="Const"/>
    <s v="INST"/>
    <x v="5"/>
    <m/>
    <m/>
    <m/>
    <m/>
    <m/>
    <m/>
    <m/>
    <m/>
    <m/>
    <m/>
    <m/>
    <n v="4419.5"/>
    <n v="4584.54"/>
    <n v="4566.2"/>
    <n v="4584.54"/>
    <n v="990.26"/>
    <m/>
    <m/>
    <m/>
    <x v="0"/>
    <x v="0"/>
    <m/>
  </r>
  <r>
    <s v=""/>
    <s v=" LPP_6.07.04.07"/>
    <s v="Labor Planning Package - 6.07.04.07"/>
    <s v="6.07.04.07"/>
    <x v="0"/>
    <d v="2026-10-15T00:00:00"/>
    <d v="1930-12-19T00:00:00"/>
    <s v="egolnar"/>
    <s v="tuozzolo"/>
    <n v="94603.95"/>
    <m/>
    <s v="C"/>
    <s v="Labor"/>
    <s v="TEC"/>
    <m/>
    <s v="BNL"/>
    <s v="Const"/>
    <s v="INST"/>
    <x v="5"/>
    <m/>
    <m/>
    <m/>
    <m/>
    <m/>
    <m/>
    <m/>
    <m/>
    <m/>
    <m/>
    <m/>
    <n v="21838.65"/>
    <n v="22654.2"/>
    <n v="22563.59"/>
    <n v="22654.2"/>
    <n v="4893.3100000000004"/>
    <m/>
    <m/>
    <m/>
    <x v="0"/>
    <x v="0"/>
    <m/>
  </r>
  <r>
    <s v=""/>
    <s v=" LPP_6.07.04.07"/>
    <s v="Labor Planning Package - 6.07.04.07"/>
    <s v="6.07.04.07"/>
    <x v="0"/>
    <d v="2026-10-15T00:00:00"/>
    <d v="1930-12-19T00:00:00"/>
    <s v="egolnar"/>
    <s v="tuozzolo"/>
    <n v="246.59"/>
    <m/>
    <s v="C"/>
    <s v="Labor"/>
    <s v="TEC"/>
    <m/>
    <s v="BNL"/>
    <s v="Const"/>
    <s v="INST"/>
    <x v="5"/>
    <m/>
    <m/>
    <m/>
    <m/>
    <m/>
    <m/>
    <m/>
    <m/>
    <m/>
    <m/>
    <m/>
    <n v="56.92"/>
    <n v="59.05"/>
    <n v="58.81"/>
    <n v="59.05"/>
    <n v="12.76"/>
    <m/>
    <m/>
    <m/>
    <x v="0"/>
    <x v="0"/>
    <m/>
  </r>
  <r>
    <s v=""/>
    <s v=" LPP_6.07.04.07"/>
    <s v="Labor Planning Package - 6.07.04.07"/>
    <s v="6.07.04.07"/>
    <x v="0"/>
    <d v="2026-10-15T00:00:00"/>
    <d v="1930-12-19T00:00:00"/>
    <s v="egolnar"/>
    <s v="tuozzolo"/>
    <n v="26649.62"/>
    <m/>
    <s v="C"/>
    <s v="Labor"/>
    <s v="TEC"/>
    <m/>
    <s v="BNL"/>
    <s v="Const"/>
    <s v="INST"/>
    <x v="5"/>
    <m/>
    <m/>
    <m/>
    <m/>
    <m/>
    <m/>
    <m/>
    <m/>
    <m/>
    <m/>
    <m/>
    <n v="6151.88"/>
    <n v="6381.61"/>
    <n v="6356.09"/>
    <n v="6381.61"/>
    <n v="1378.43"/>
    <m/>
    <m/>
    <m/>
    <x v="0"/>
    <x v="0"/>
    <m/>
  </r>
  <r>
    <s v=""/>
    <s v=" LPP_6.07.04.07"/>
    <s v="Labor Planning Package - 6.07.04.07"/>
    <s v="6.07.04.07"/>
    <x v="0"/>
    <d v="2026-10-15T00:00:00"/>
    <d v="1930-12-19T00:00:00"/>
    <s v="egolnar"/>
    <s v="tuozzolo"/>
    <n v="275934.71999999997"/>
    <m/>
    <s v="C"/>
    <s v="Labor"/>
    <s v="TEC"/>
    <m/>
    <s v="BNL"/>
    <s v="Const"/>
    <s v="INST"/>
    <x v="5"/>
    <m/>
    <m/>
    <m/>
    <m/>
    <m/>
    <m/>
    <m/>
    <m/>
    <m/>
    <m/>
    <m/>
    <n v="63697.57"/>
    <n v="66076.320000000007"/>
    <n v="65812.02"/>
    <n v="66076.320000000007"/>
    <n v="14272.49"/>
    <m/>
    <m/>
    <m/>
    <x v="0"/>
    <x v="0"/>
    <m/>
  </r>
  <r>
    <s v=""/>
    <s v=" LPP_6.07.04.07"/>
    <s v="Labor Planning Package - 6.07.04.07"/>
    <s v="6.07.04.07"/>
    <x v="0"/>
    <d v="2026-10-15T00:00:00"/>
    <d v="1930-12-19T00:00:00"/>
    <s v="egolnar"/>
    <s v="tuozzolo"/>
    <n v="6730.72"/>
    <m/>
    <s v="C"/>
    <s v="Labor"/>
    <s v="TEC"/>
    <m/>
    <s v="BNL"/>
    <s v="Const"/>
    <s v="INST"/>
    <x v="5"/>
    <m/>
    <m/>
    <m/>
    <m/>
    <m/>
    <m/>
    <m/>
    <m/>
    <m/>
    <m/>
    <m/>
    <n v="1553.74"/>
    <n v="1611.76"/>
    <n v="1605.31"/>
    <n v="1611.76"/>
    <n v="348.15"/>
    <m/>
    <m/>
    <m/>
    <x v="0"/>
    <x v="0"/>
    <m/>
  </r>
  <r>
    <s v=""/>
    <s v=" LPP_6.07.04.07"/>
    <s v="Labor Planning Package - 6.07.04.07"/>
    <s v="6.07.04.07"/>
    <x v="0"/>
    <d v="2026-10-15T00:00:00"/>
    <d v="1930-12-19T00:00:00"/>
    <s v="egolnar"/>
    <s v="tuozzolo"/>
    <n v="4601.37"/>
    <m/>
    <s v="C"/>
    <s v="Labor"/>
    <s v="TEC"/>
    <m/>
    <s v="BNL"/>
    <s v="Const"/>
    <s v="INST"/>
    <x v="5"/>
    <m/>
    <m/>
    <m/>
    <m/>
    <m/>
    <m/>
    <m/>
    <m/>
    <m/>
    <m/>
    <m/>
    <n v="1062.19"/>
    <n v="1101.8599999999999"/>
    <n v="1097.45"/>
    <n v="1101.8599999999999"/>
    <n v="238"/>
    <m/>
    <m/>
    <m/>
    <x v="0"/>
    <x v="0"/>
    <m/>
  </r>
  <r>
    <s v=""/>
    <s v=" LPP_6.07.04.07"/>
    <s v="Labor Planning Package - 6.07.04.07"/>
    <s v="6.07.04.07"/>
    <x v="0"/>
    <d v="2026-10-15T00:00:00"/>
    <d v="1930-12-19T00:00:00"/>
    <s v="egolnar"/>
    <s v="tuozzolo"/>
    <n v="93087.9"/>
    <m/>
    <s v="C"/>
    <s v="Labor"/>
    <s v="TEC"/>
    <m/>
    <s v="BNL"/>
    <s v="Const"/>
    <s v="INST"/>
    <x v="5"/>
    <m/>
    <m/>
    <m/>
    <m/>
    <m/>
    <m/>
    <m/>
    <m/>
    <m/>
    <m/>
    <m/>
    <n v="21488.68"/>
    <n v="22291.16"/>
    <n v="22202"/>
    <n v="22291.16"/>
    <n v="4814.8900000000003"/>
    <m/>
    <m/>
    <m/>
    <x v="0"/>
    <x v="0"/>
    <m/>
  </r>
  <r>
    <s v=""/>
    <s v=" LPP_6.07.04.07"/>
    <s v="Labor Planning Package - 6.07.04.07"/>
    <s v="6.07.04.07"/>
    <x v="0"/>
    <d v="2026-10-15T00:00:00"/>
    <d v="1930-12-19T00:00:00"/>
    <s v="egolnar"/>
    <s v="tuozzolo"/>
    <n v="7514.05"/>
    <m/>
    <s v="C"/>
    <s v="Labor"/>
    <s v="TEC"/>
    <m/>
    <s v="BNL"/>
    <s v="Const"/>
    <s v="INST"/>
    <x v="5"/>
    <m/>
    <m/>
    <m/>
    <m/>
    <m/>
    <m/>
    <m/>
    <m/>
    <m/>
    <m/>
    <m/>
    <n v="1734.57"/>
    <n v="1799.34"/>
    <n v="1792.15"/>
    <n v="1799.34"/>
    <n v="388.66"/>
    <m/>
    <m/>
    <m/>
    <x v="0"/>
    <x v="0"/>
    <m/>
  </r>
  <r>
    <s v=""/>
    <s v=" LPP_6.07.04.07"/>
    <s v="Labor Planning Package - 6.07.04.07"/>
    <s v="6.07.04.07"/>
    <x v="0"/>
    <d v="2026-10-15T00:00:00"/>
    <d v="1930-12-19T00:00:00"/>
    <s v="egolnar"/>
    <s v="tuozzolo"/>
    <n v="22043.43"/>
    <m/>
    <s v="C"/>
    <s v="Labor"/>
    <s v="TEC"/>
    <m/>
    <s v="BNL"/>
    <s v="Const"/>
    <s v="INST"/>
    <x v="5"/>
    <m/>
    <m/>
    <m/>
    <m/>
    <m/>
    <m/>
    <m/>
    <m/>
    <m/>
    <m/>
    <m/>
    <n v="5088.57"/>
    <n v="5278.6"/>
    <n v="5257.49"/>
    <n v="5278.6"/>
    <n v="1140.17"/>
    <m/>
    <m/>
    <m/>
    <x v="0"/>
    <x v="0"/>
    <m/>
  </r>
  <r>
    <s v=""/>
    <s v=" LPP_6.07.04.07"/>
    <s v="Labor Planning Package - 6.07.04.07"/>
    <s v="6.07.04.07"/>
    <x v="0"/>
    <d v="2026-10-15T00:00:00"/>
    <d v="1930-12-19T00:00:00"/>
    <s v="egolnar"/>
    <s v="tuozzolo"/>
    <n v="29587.79"/>
    <m/>
    <s v="C"/>
    <s v="Labor"/>
    <s v="TEC"/>
    <m/>
    <s v="BNL"/>
    <s v="Const"/>
    <s v="INST"/>
    <x v="5"/>
    <m/>
    <m/>
    <m/>
    <m/>
    <m/>
    <m/>
    <m/>
    <m/>
    <m/>
    <m/>
    <m/>
    <n v="6830.13"/>
    <n v="7085.2"/>
    <n v="7056.86"/>
    <n v="7085.2"/>
    <n v="1530.41"/>
    <m/>
    <m/>
    <m/>
    <x v="0"/>
    <x v="0"/>
    <m/>
  </r>
  <r>
    <s v=""/>
    <s v=" LPP_6.07.04.07"/>
    <s v="Labor Planning Package - 6.07.04.07"/>
    <s v="6.07.04.07"/>
    <x v="0"/>
    <d v="2026-10-15T00:00:00"/>
    <d v="1930-12-19T00:00:00"/>
    <s v="egolnar"/>
    <s v="tuozzolo"/>
    <n v="199488.68"/>
    <m/>
    <s v="C"/>
    <s v="Labor"/>
    <s v="TEC"/>
    <m/>
    <s v="BNL"/>
    <s v="Const"/>
    <s v="INST"/>
    <x v="5"/>
    <m/>
    <m/>
    <m/>
    <m/>
    <m/>
    <m/>
    <m/>
    <m/>
    <m/>
    <m/>
    <m/>
    <n v="46050.55"/>
    <n v="47770.28"/>
    <n v="47579.199999999997"/>
    <n v="47770.28"/>
    <n v="10318.379999999999"/>
    <m/>
    <m/>
    <m/>
    <x v="0"/>
    <x v="0"/>
    <m/>
  </r>
  <r>
    <s v=""/>
    <s v=" LPP_6.07.04.07"/>
    <s v="Labor Planning Package - 6.07.04.07"/>
    <s v="6.07.04.07"/>
    <x v="0"/>
    <d v="2026-10-15T00:00:00"/>
    <d v="1930-12-19T00:00:00"/>
    <s v="egolnar"/>
    <s v="tuozzolo"/>
    <n v="223910.89"/>
    <m/>
    <s v="C"/>
    <s v="Labor"/>
    <s v="TEC"/>
    <m/>
    <s v="BNL"/>
    <s v="Const"/>
    <s v="INST"/>
    <x v="5"/>
    <m/>
    <m/>
    <m/>
    <m/>
    <m/>
    <m/>
    <m/>
    <m/>
    <m/>
    <m/>
    <m/>
    <n v="51688.24"/>
    <n v="53618.51"/>
    <n v="53404.04"/>
    <n v="53618.51"/>
    <n v="11581.59"/>
    <m/>
    <m/>
    <m/>
    <x v="0"/>
    <x v="0"/>
    <m/>
  </r>
  <r>
    <s v=""/>
    <s v=" LPP_6.07.04.07"/>
    <s v="Labor Planning Package - 6.07.04.07"/>
    <s v="6.07.04.07"/>
    <x v="0"/>
    <d v="2026-10-15T00:00:00"/>
    <d v="1930-12-19T00:00:00"/>
    <s v="egolnar"/>
    <s v="tuozzolo"/>
    <n v="191.72"/>
    <m/>
    <s v="C"/>
    <s v="Labor"/>
    <s v="TEC"/>
    <m/>
    <s v="BNL"/>
    <s v="Const"/>
    <s v="INST"/>
    <x v="5"/>
    <m/>
    <m/>
    <m/>
    <m/>
    <m/>
    <m/>
    <m/>
    <m/>
    <m/>
    <m/>
    <m/>
    <n v="44.26"/>
    <n v="45.91"/>
    <n v="45.73"/>
    <n v="45.91"/>
    <n v="9.92"/>
    <m/>
    <m/>
    <m/>
    <x v="0"/>
    <x v="0"/>
    <m/>
  </r>
  <r>
    <s v=""/>
    <s v=" LPP_6.07.04.07"/>
    <s v="Labor Planning Package - 6.07.04.07"/>
    <s v="6.07.04.07"/>
    <x v="0"/>
    <d v="2026-10-15T00:00:00"/>
    <d v="1930-12-19T00:00:00"/>
    <s v="egolnar"/>
    <s v="tuozzolo"/>
    <n v="41057.31"/>
    <m/>
    <s v="C"/>
    <s v="Labor"/>
    <s v="TEC"/>
    <m/>
    <s v="BNL"/>
    <s v="Const"/>
    <s v="INST"/>
    <x v="5"/>
    <m/>
    <m/>
    <m/>
    <m/>
    <m/>
    <m/>
    <m/>
    <m/>
    <m/>
    <m/>
    <m/>
    <n v="9477.7900000000009"/>
    <n v="9831.73"/>
    <n v="9792.4"/>
    <n v="9831.73"/>
    <n v="2123.65"/>
    <m/>
    <m/>
    <m/>
    <x v="0"/>
    <x v="0"/>
    <m/>
  </r>
  <r>
    <s v=""/>
    <s v=" LPP_6.07.04.07"/>
    <s v="Labor Planning Package - 6.07.04.07"/>
    <s v="6.07.04.07"/>
    <x v="0"/>
    <d v="2026-10-15T00:00:00"/>
    <d v="1930-12-19T00:00:00"/>
    <s v="egolnar"/>
    <s v="tuozzolo"/>
    <n v="4113.22"/>
    <m/>
    <s v="C"/>
    <s v="Labor"/>
    <s v="TEC"/>
    <m/>
    <s v="BNL"/>
    <s v="Const"/>
    <s v="INST"/>
    <x v="5"/>
    <m/>
    <m/>
    <m/>
    <m/>
    <m/>
    <m/>
    <m/>
    <m/>
    <m/>
    <m/>
    <m/>
    <n v="949.51"/>
    <n v="984.97"/>
    <n v="981.03"/>
    <n v="984.97"/>
    <n v="212.75"/>
    <m/>
    <m/>
    <m/>
    <x v="0"/>
    <x v="0"/>
    <m/>
  </r>
  <r>
    <s v=""/>
    <s v=" LPP_6.07.04.07"/>
    <s v="Labor Planning Package - 6.07.04.07"/>
    <s v="6.07.04.07"/>
    <x v="0"/>
    <d v="2026-10-15T00:00:00"/>
    <d v="1930-12-19T00:00:00"/>
    <s v="egolnar"/>
    <s v="tuozzolo"/>
    <n v="102318.78"/>
    <m/>
    <s v="C"/>
    <s v="Labor"/>
    <s v="TEC"/>
    <m/>
    <s v="BNL"/>
    <s v="Const"/>
    <s v="INST"/>
    <x v="5"/>
    <m/>
    <m/>
    <m/>
    <m/>
    <m/>
    <m/>
    <m/>
    <m/>
    <m/>
    <m/>
    <m/>
    <n v="23619.56"/>
    <n v="24501.62"/>
    <n v="24403.62"/>
    <n v="24501.62"/>
    <n v="5292.35"/>
    <m/>
    <m/>
    <m/>
    <x v="0"/>
    <x v="0"/>
    <m/>
  </r>
  <r>
    <s v=""/>
    <s v=" LPP_6.07.04.07"/>
    <s v="Labor Planning Package - 6.07.04.07"/>
    <s v="6.07.04.07"/>
    <x v="0"/>
    <d v="2026-10-15T00:00:00"/>
    <d v="1930-12-19T00:00:00"/>
    <s v="egolnar"/>
    <s v="tuozzolo"/>
    <n v="294.35000000000002"/>
    <m/>
    <s v="C"/>
    <s v="Labor"/>
    <s v="TEC"/>
    <m/>
    <s v="BNL"/>
    <s v="Const"/>
    <s v="INST"/>
    <x v="5"/>
    <m/>
    <m/>
    <m/>
    <m/>
    <m/>
    <m/>
    <m/>
    <m/>
    <m/>
    <m/>
    <m/>
    <n v="67.95"/>
    <n v="70.489999999999995"/>
    <n v="70.2"/>
    <n v="70.489999999999995"/>
    <n v="15.23"/>
    <m/>
    <m/>
    <m/>
    <x v="0"/>
    <x v="0"/>
    <m/>
  </r>
  <r>
    <s v=""/>
    <s v=" LPP_6.07.04.07"/>
    <s v="Labor Planning Package - 6.07.04.07"/>
    <s v="6.07.04.07"/>
    <x v="0"/>
    <d v="2026-10-15T00:00:00"/>
    <d v="1930-12-19T00:00:00"/>
    <s v="egolnar"/>
    <s v="tuozzolo"/>
    <n v="14455.01"/>
    <m/>
    <s v="C"/>
    <s v="Labor"/>
    <s v="TEC"/>
    <m/>
    <s v="BNL"/>
    <s v="Const"/>
    <s v="INST"/>
    <x v="5"/>
    <m/>
    <m/>
    <m/>
    <m/>
    <m/>
    <m/>
    <m/>
    <m/>
    <m/>
    <m/>
    <m/>
    <n v="3336.83"/>
    <n v="3461.45"/>
    <n v="3447.6"/>
    <n v="3461.45"/>
    <n v="747.68"/>
    <m/>
    <m/>
    <m/>
    <x v="0"/>
    <x v="0"/>
    <m/>
  </r>
  <r>
    <s v=""/>
    <s v=" LPP_6.07.04.07"/>
    <s v="Labor Planning Package - 6.07.04.07"/>
    <s v="6.07.04.07"/>
    <x v="0"/>
    <d v="2026-10-15T00:00:00"/>
    <d v="1930-12-19T00:00:00"/>
    <s v="egolnar"/>
    <s v="tuozzolo"/>
    <n v="142466.82"/>
    <m/>
    <s v="C"/>
    <s v="Labor"/>
    <s v="TEC"/>
    <m/>
    <s v="BNL"/>
    <s v="Const"/>
    <s v="INST"/>
    <x v="5"/>
    <m/>
    <m/>
    <m/>
    <m/>
    <m/>
    <m/>
    <m/>
    <m/>
    <m/>
    <m/>
    <m/>
    <n v="32887.449999999997"/>
    <n v="34115.620000000003"/>
    <n v="33979.15"/>
    <n v="34115.620000000003"/>
    <n v="7368.98"/>
    <m/>
    <m/>
    <m/>
    <x v="0"/>
    <x v="0"/>
    <m/>
  </r>
  <r>
    <s v=""/>
    <s v=" LPP_6.07.04.07"/>
    <s v="Labor Planning Package - 6.07.04.07"/>
    <s v="6.07.04.07"/>
    <x v="0"/>
    <d v="2026-10-15T00:00:00"/>
    <d v="1930-12-19T00:00:00"/>
    <s v="egolnar"/>
    <s v="tuozzolo"/>
    <n v="6730.72"/>
    <m/>
    <s v="C"/>
    <s v="Labor"/>
    <s v="TEC"/>
    <m/>
    <s v="BNL"/>
    <s v="Const"/>
    <s v="INST"/>
    <x v="5"/>
    <m/>
    <m/>
    <m/>
    <m/>
    <m/>
    <m/>
    <m/>
    <m/>
    <m/>
    <m/>
    <m/>
    <n v="1553.74"/>
    <n v="1611.76"/>
    <n v="1605.31"/>
    <n v="1611.76"/>
    <n v="348.15"/>
    <m/>
    <m/>
    <m/>
    <x v="0"/>
    <x v="0"/>
    <m/>
  </r>
  <r>
    <s v=""/>
    <s v=" LPP_6.07.04.07"/>
    <s v="Labor Planning Package - 6.07.04.07"/>
    <s v="6.07.04.07"/>
    <x v="0"/>
    <d v="2026-10-15T00:00:00"/>
    <d v="1930-12-19T00:00:00"/>
    <s v="egolnar"/>
    <s v="tuozzolo"/>
    <n v="15165.31"/>
    <m/>
    <s v="C"/>
    <s v="Labor"/>
    <s v="TEC"/>
    <m/>
    <s v="BNL"/>
    <s v="Const"/>
    <s v="INST"/>
    <x v="5"/>
    <m/>
    <m/>
    <m/>
    <m/>
    <m/>
    <m/>
    <m/>
    <m/>
    <m/>
    <m/>
    <m/>
    <n v="3500.8"/>
    <n v="3631.54"/>
    <n v="3617.01"/>
    <n v="3631.54"/>
    <n v="784.41"/>
    <m/>
    <m/>
    <m/>
    <x v="0"/>
    <x v="0"/>
    <m/>
  </r>
  <r>
    <s v=""/>
    <s v=" LPP_6.07.04.07"/>
    <s v="Labor Planning Package - 6.07.04.07"/>
    <s v="6.07.04.07"/>
    <x v="0"/>
    <d v="2026-10-15T00:00:00"/>
    <d v="1930-12-19T00:00:00"/>
    <s v="egolnar"/>
    <s v="tuozzolo"/>
    <n v="5943.44"/>
    <m/>
    <s v="C"/>
    <s v="Labor"/>
    <s v="TEC"/>
    <m/>
    <s v="BNL"/>
    <s v="Const"/>
    <s v="INST"/>
    <x v="5"/>
    <m/>
    <m/>
    <m/>
    <m/>
    <m/>
    <m/>
    <m/>
    <m/>
    <m/>
    <m/>
    <m/>
    <n v="1372"/>
    <n v="1423.24"/>
    <n v="1417.54"/>
    <n v="1423.24"/>
    <n v="307.42"/>
    <m/>
    <m/>
    <m/>
    <x v="0"/>
    <x v="0"/>
    <m/>
  </r>
  <r>
    <s v=""/>
    <s v=" LPP_6.07.04.07"/>
    <s v="Labor Planning Package - 6.07.04.07"/>
    <s v="6.07.04.07"/>
    <x v="0"/>
    <d v="2026-10-15T00:00:00"/>
    <d v="1930-12-19T00:00:00"/>
    <s v="egolnar"/>
    <s v="tuozzolo"/>
    <n v="1596303.3"/>
    <m/>
    <s v="C"/>
    <s v="Labor"/>
    <s v="TEC"/>
    <m/>
    <s v="BNL"/>
    <s v="Const"/>
    <s v="INST"/>
    <x v="5"/>
    <m/>
    <m/>
    <m/>
    <m/>
    <m/>
    <m/>
    <m/>
    <m/>
    <m/>
    <m/>
    <m/>
    <n v="368495.3"/>
    <n v="382256.54"/>
    <n v="380727.51"/>
    <n v="382256.54"/>
    <n v="82567.42"/>
    <m/>
    <m/>
    <m/>
    <x v="0"/>
    <x v="0"/>
    <m/>
  </r>
  <r>
    <s v=""/>
    <s v=" LPP_6.07.04.07"/>
    <s v="Labor Planning Package - 6.07.04.07"/>
    <s v="6.07.04.07"/>
    <x v="0"/>
    <d v="2026-10-15T00:00:00"/>
    <d v="1930-12-19T00:00:00"/>
    <s v="egolnar"/>
    <s v="tuozzolo"/>
    <n v="2056.61"/>
    <m/>
    <s v="C"/>
    <s v="Labor"/>
    <s v="TEC"/>
    <m/>
    <s v="BNL"/>
    <s v="Const"/>
    <s v="INST"/>
    <x v="5"/>
    <m/>
    <m/>
    <m/>
    <m/>
    <m/>
    <m/>
    <m/>
    <m/>
    <m/>
    <m/>
    <m/>
    <n v="474.75"/>
    <n v="492.48"/>
    <n v="490.51"/>
    <n v="492.48"/>
    <n v="106.38"/>
    <m/>
    <m/>
    <m/>
    <x v="0"/>
    <x v="0"/>
    <m/>
  </r>
  <r>
    <s v=""/>
    <s v=" LPP_6.07.04.07"/>
    <s v="Labor Planning Package - 6.07.04.07"/>
    <s v="6.07.04.07"/>
    <x v="0"/>
    <d v="2026-10-15T00:00:00"/>
    <d v="1930-12-19T00:00:00"/>
    <s v="egolnar"/>
    <s v="tuozzolo"/>
    <n v="126870.79"/>
    <m/>
    <s v="C"/>
    <s v="Labor"/>
    <s v="TEC"/>
    <m/>
    <s v="BNL"/>
    <s v="Const"/>
    <s v="INST"/>
    <x v="5"/>
    <m/>
    <m/>
    <m/>
    <m/>
    <m/>
    <m/>
    <m/>
    <m/>
    <m/>
    <m/>
    <m/>
    <n v="29287.22"/>
    <n v="30380.94"/>
    <n v="30259.41"/>
    <n v="30380.94"/>
    <n v="6562.29"/>
    <m/>
    <m/>
    <m/>
    <x v="0"/>
    <x v="0"/>
    <m/>
  </r>
  <r>
    <s v=""/>
    <s v=" LPP_6.07.04.07"/>
    <s v="Labor Planning Package - 6.07.04.07"/>
    <s v="6.07.04.07"/>
    <x v="0"/>
    <d v="2026-10-15T00:00:00"/>
    <d v="1930-12-19T00:00:00"/>
    <s v="egolnar"/>
    <s v="tuozzolo"/>
    <n v="31070.400000000001"/>
    <m/>
    <s v="C"/>
    <s v="Labor"/>
    <s v="TEC"/>
    <m/>
    <s v="BNL"/>
    <s v="Const"/>
    <s v="INST"/>
    <x v="5"/>
    <m/>
    <m/>
    <m/>
    <m/>
    <m/>
    <m/>
    <m/>
    <m/>
    <m/>
    <m/>
    <m/>
    <n v="7172.38"/>
    <n v="7440.23"/>
    <n v="7410.47"/>
    <n v="7440.23"/>
    <n v="1607.09"/>
    <m/>
    <m/>
    <m/>
    <x v="0"/>
    <x v="0"/>
    <m/>
  </r>
  <r>
    <s v=""/>
    <s v=" LPP_6.07.04.07"/>
    <s v="Labor Planning Package - 6.07.04.07"/>
    <s v="6.07.04.07"/>
    <x v="0"/>
    <d v="2026-10-15T00:00:00"/>
    <d v="1930-12-19T00:00:00"/>
    <s v="egolnar"/>
    <s v="tuozzolo"/>
    <n v="15958.35"/>
    <m/>
    <s v="C"/>
    <s v="Labor"/>
    <s v="TEC"/>
    <m/>
    <s v="BNL"/>
    <s v="Const"/>
    <s v="INST"/>
    <x v="5"/>
    <m/>
    <m/>
    <m/>
    <m/>
    <m/>
    <m/>
    <m/>
    <m/>
    <m/>
    <m/>
    <m/>
    <n v="3683.87"/>
    <n v="3821.44"/>
    <n v="3806.16"/>
    <n v="3821.44"/>
    <n v="825.43"/>
    <m/>
    <m/>
    <m/>
    <x v="0"/>
    <x v="0"/>
    <m/>
  </r>
  <r>
    <s v=""/>
    <s v=" LPP_6.07.04.07"/>
    <s v="Labor Planning Package - 6.07.04.07"/>
    <s v="6.07.04.07"/>
    <x v="0"/>
    <d v="2026-10-15T00:00:00"/>
    <d v="1930-12-19T00:00:00"/>
    <s v="egolnar"/>
    <s v="tuozzolo"/>
    <n v="37392.870000000003"/>
    <m/>
    <s v="C"/>
    <s v="Labor"/>
    <s v="TEC"/>
    <m/>
    <s v="BNL"/>
    <s v="Const"/>
    <s v="INST"/>
    <x v="5"/>
    <m/>
    <m/>
    <m/>
    <m/>
    <m/>
    <m/>
    <m/>
    <m/>
    <m/>
    <m/>
    <m/>
    <n v="8631.8799999999992"/>
    <n v="8954.23"/>
    <n v="8918.41"/>
    <n v="8954.23"/>
    <n v="1934.11"/>
    <m/>
    <m/>
    <m/>
    <x v="0"/>
    <x v="0"/>
    <m/>
  </r>
  <r>
    <s v=""/>
    <s v=" LPP_6.07.04.07"/>
    <s v="Labor Planning Package - 6.07.04.07"/>
    <s v="6.07.04.07"/>
    <x v="0"/>
    <d v="2026-10-15T00:00:00"/>
    <d v="1930-12-19T00:00:00"/>
    <s v="egolnar"/>
    <s v="tuozzolo"/>
    <n v="11589.75"/>
    <m/>
    <s v="C"/>
    <s v="Labor"/>
    <s v="TEC"/>
    <m/>
    <s v="BNL"/>
    <s v="Const"/>
    <s v="INST"/>
    <x v="5"/>
    <m/>
    <m/>
    <m/>
    <m/>
    <m/>
    <m/>
    <m/>
    <m/>
    <m/>
    <m/>
    <m/>
    <n v="2675.41"/>
    <n v="2775.32"/>
    <n v="2764.22"/>
    <n v="2775.32"/>
    <n v="599.47"/>
    <m/>
    <m/>
    <m/>
    <x v="0"/>
    <x v="0"/>
    <m/>
  </r>
  <r>
    <s v=""/>
    <s v=" LPP_6.07.04.07"/>
    <s v="Labor Planning Package - 6.07.04.07"/>
    <s v="6.07.04.07"/>
    <x v="0"/>
    <d v="2026-10-15T00:00:00"/>
    <d v="1930-12-19T00:00:00"/>
    <s v="egolnar"/>
    <s v="tuozzolo"/>
    <n v="493.18"/>
    <m/>
    <s v="C"/>
    <s v="Labor"/>
    <s v="TEC"/>
    <m/>
    <s v="BNL"/>
    <s v="Const"/>
    <s v="INST"/>
    <x v="5"/>
    <m/>
    <m/>
    <m/>
    <m/>
    <m/>
    <m/>
    <m/>
    <m/>
    <m/>
    <m/>
    <m/>
    <n v="113.85"/>
    <n v="118.1"/>
    <n v="117.63"/>
    <n v="118.1"/>
    <n v="25.51"/>
    <m/>
    <m/>
    <m/>
    <x v="0"/>
    <x v="0"/>
    <m/>
  </r>
  <r>
    <s v=""/>
    <s v=" LPP_6.07.04.07"/>
    <s v="Labor Planning Package - 6.07.04.07"/>
    <s v="6.07.04.07"/>
    <x v="0"/>
    <d v="2026-10-15T00:00:00"/>
    <d v="1930-12-19T00:00:00"/>
    <s v="egolnar"/>
    <s v="tuozzolo"/>
    <n v="71757.820000000007"/>
    <m/>
    <s v="C"/>
    <s v="Labor"/>
    <s v="TEC"/>
    <m/>
    <s v="BNL"/>
    <s v="Const"/>
    <s v="INST"/>
    <x v="5"/>
    <m/>
    <m/>
    <m/>
    <m/>
    <m/>
    <m/>
    <m/>
    <m/>
    <m/>
    <m/>
    <m/>
    <n v="16564.78"/>
    <n v="17183.39"/>
    <n v="17114.650000000001"/>
    <n v="17183.39"/>
    <n v="3711.61"/>
    <m/>
    <m/>
    <m/>
    <x v="0"/>
    <x v="0"/>
    <m/>
  </r>
  <r>
    <s v=""/>
    <s v=" LPP_6.07.04.07"/>
    <s v="Labor Planning Package - 6.07.04.07"/>
    <s v="6.07.04.07"/>
    <x v="0"/>
    <d v="2026-10-15T00:00:00"/>
    <d v="1930-12-19T00:00:00"/>
    <s v="egolnar"/>
    <s v="tuozzolo"/>
    <n v="124035"/>
    <m/>
    <s v="C"/>
    <s v="Labor"/>
    <s v="TEC"/>
    <m/>
    <s v="BNL"/>
    <s v="Const"/>
    <s v="INST"/>
    <x v="5"/>
    <m/>
    <m/>
    <m/>
    <m/>
    <m/>
    <m/>
    <m/>
    <m/>
    <m/>
    <m/>
    <m/>
    <n v="28632.6"/>
    <n v="29701.87"/>
    <n v="29583.06"/>
    <n v="29701.87"/>
    <n v="6415.6"/>
    <m/>
    <m/>
    <m/>
    <x v="0"/>
    <x v="0"/>
    <m/>
  </r>
  <r>
    <s v=""/>
    <s v=" LPP_6.07.04.07"/>
    <s v="Labor Planning Package - 6.07.04.07"/>
    <s v="6.07.04.07"/>
    <x v="0"/>
    <d v="2026-10-15T00:00:00"/>
    <d v="1930-12-19T00:00:00"/>
    <s v="egolnar"/>
    <s v="tuozzolo"/>
    <n v="12339.65"/>
    <m/>
    <s v="C"/>
    <s v="Labor"/>
    <s v="TEC"/>
    <m/>
    <s v="BNL"/>
    <s v="Const"/>
    <s v="INST"/>
    <x v="5"/>
    <m/>
    <m/>
    <m/>
    <m/>
    <m/>
    <m/>
    <m/>
    <m/>
    <m/>
    <m/>
    <m/>
    <n v="2848.52"/>
    <n v="2954.9"/>
    <n v="2943.08"/>
    <n v="2954.9"/>
    <n v="638.26"/>
    <m/>
    <m/>
    <m/>
    <x v="0"/>
    <x v="0"/>
    <m/>
  </r>
  <r>
    <s v=""/>
    <s v=" LPP_6.07.04.07"/>
    <s v="Labor Planning Package - 6.07.04.07"/>
    <s v="6.07.04.07"/>
    <x v="0"/>
    <d v="2026-10-15T00:00:00"/>
    <d v="1930-12-19T00:00:00"/>
    <s v="egolnar"/>
    <s v="tuozzolo"/>
    <n v="45806.26"/>
    <m/>
    <s v="C"/>
    <s v="Labor"/>
    <s v="TEC"/>
    <m/>
    <s v="BNL"/>
    <s v="Const"/>
    <s v="INST"/>
    <x v="5"/>
    <m/>
    <m/>
    <m/>
    <m/>
    <m/>
    <m/>
    <m/>
    <m/>
    <m/>
    <m/>
    <m/>
    <n v="10574.05"/>
    <n v="10968.93"/>
    <n v="10925.06"/>
    <n v="10968.93"/>
    <n v="2369.29"/>
    <m/>
    <m/>
    <m/>
    <x v="0"/>
    <x v="0"/>
    <m/>
  </r>
  <r>
    <s v=""/>
    <s v=" LPP_6.07.04.07"/>
    <s v="Labor Planning Package - 6.07.04.07"/>
    <s v="6.07.04.07"/>
    <x v="0"/>
    <d v="2026-10-15T00:00:00"/>
    <d v="1930-12-19T00:00:00"/>
    <s v="egolnar"/>
    <s v="tuozzolo"/>
    <n v="194442.9"/>
    <m/>
    <s v="C"/>
    <s v="Labor"/>
    <s v="TEC"/>
    <m/>
    <s v="BNL"/>
    <s v="Const"/>
    <s v="INST"/>
    <x v="5"/>
    <m/>
    <m/>
    <m/>
    <m/>
    <m/>
    <m/>
    <m/>
    <m/>
    <m/>
    <m/>
    <m/>
    <n v="44885.760000000002"/>
    <n v="46562"/>
    <n v="46375.75"/>
    <n v="46562"/>
    <n v="10057.4"/>
    <m/>
    <m/>
    <m/>
    <x v="0"/>
    <x v="0"/>
    <m/>
  </r>
  <r>
    <s v=""/>
    <s v=" LPP_6.07.04.07"/>
    <s v="Labor Planning Package - 6.07.04.07"/>
    <s v="6.07.04.07"/>
    <x v="0"/>
    <d v="2026-10-15T00:00:00"/>
    <d v="1930-12-19T00:00:00"/>
    <s v="egolnar"/>
    <s v="tuozzolo"/>
    <n v="47049.63"/>
    <m/>
    <s v="C"/>
    <s v="Labor"/>
    <s v="TEC"/>
    <m/>
    <s v="BNL"/>
    <s v="Const"/>
    <s v="INST"/>
    <x v="5"/>
    <m/>
    <m/>
    <m/>
    <m/>
    <m/>
    <m/>
    <m/>
    <m/>
    <m/>
    <m/>
    <m/>
    <n v="10861.07"/>
    <n v="11266.67"/>
    <n v="11221.61"/>
    <n v="11266.67"/>
    <n v="2433.6"/>
    <m/>
    <m/>
    <m/>
    <x v="0"/>
    <x v="0"/>
    <m/>
  </r>
  <r>
    <s v=""/>
    <s v=" LPP_6.07.04.07"/>
    <s v="Labor Planning Package - 6.07.04.07"/>
    <s v="6.07.04.07"/>
    <x v="0"/>
    <d v="2026-10-15T00:00:00"/>
    <d v="1930-12-19T00:00:00"/>
    <s v="egolnar"/>
    <s v="tuozzolo"/>
    <n v="74542.490000000005"/>
    <m/>
    <s v="C"/>
    <s v="Labor"/>
    <s v="TEC"/>
    <m/>
    <s v="BNL"/>
    <s v="Const"/>
    <s v="INST"/>
    <x v="5"/>
    <m/>
    <m/>
    <m/>
    <m/>
    <m/>
    <m/>
    <m/>
    <m/>
    <m/>
    <m/>
    <m/>
    <n v="17207.61"/>
    <n v="17850.21"/>
    <n v="17778.810000000001"/>
    <n v="17850.21"/>
    <n v="3855.64"/>
    <m/>
    <m/>
    <m/>
    <x v="0"/>
    <x v="0"/>
    <m/>
  </r>
  <r>
    <s v=""/>
    <s v=" LPP_6.07.04.07"/>
    <s v="Labor Planning Package - 6.07.04.07"/>
    <s v="6.07.04.07"/>
    <x v="0"/>
    <d v="2026-10-15T00:00:00"/>
    <d v="1930-12-19T00:00:00"/>
    <s v="egolnar"/>
    <s v="tuozzolo"/>
    <n v="863.07"/>
    <m/>
    <s v="C"/>
    <s v="Labor"/>
    <s v="TEC"/>
    <m/>
    <s v="BNL"/>
    <s v="Const"/>
    <s v="INST"/>
    <x v="5"/>
    <m/>
    <m/>
    <m/>
    <m/>
    <m/>
    <m/>
    <m/>
    <m/>
    <m/>
    <m/>
    <m/>
    <n v="199.23"/>
    <n v="206.67"/>
    <n v="205.85"/>
    <n v="206.67"/>
    <n v="44.64"/>
    <m/>
    <m/>
    <m/>
    <x v="0"/>
    <x v="0"/>
    <m/>
  </r>
  <r>
    <s v=""/>
    <s v=" LPP_6.07.04.07"/>
    <s v="Labor Planning Package - 6.07.04.07"/>
    <s v="6.07.04.07"/>
    <x v="0"/>
    <d v="2026-10-15T00:00:00"/>
    <d v="1930-12-19T00:00:00"/>
    <s v="egolnar"/>
    <s v="tuozzolo"/>
    <n v="7668.95"/>
    <m/>
    <s v="C"/>
    <s v="Labor"/>
    <s v="TEC"/>
    <m/>
    <s v="BNL"/>
    <s v="Const"/>
    <s v="INST"/>
    <x v="5"/>
    <m/>
    <m/>
    <m/>
    <m/>
    <m/>
    <m/>
    <m/>
    <m/>
    <m/>
    <m/>
    <m/>
    <n v="1770.32"/>
    <n v="1836.43"/>
    <n v="1829.09"/>
    <n v="1836.43"/>
    <n v="396.67"/>
    <m/>
    <m/>
    <m/>
    <x v="0"/>
    <x v="0"/>
    <m/>
  </r>
  <r>
    <s v=""/>
    <s v=" LPP_6.07.04.07"/>
    <s v="Labor Planning Package - 6.07.04.07"/>
    <s v="6.07.04.07"/>
    <x v="0"/>
    <d v="2026-10-15T00:00:00"/>
    <d v="1930-12-19T00:00:00"/>
    <s v="egolnar"/>
    <s v="tuozzolo"/>
    <n v="25146.48"/>
    <m/>
    <s v="C"/>
    <s v="Labor"/>
    <s v="TEC"/>
    <m/>
    <s v="BNL"/>
    <s v="Const"/>
    <s v="INST"/>
    <x v="5"/>
    <m/>
    <m/>
    <m/>
    <m/>
    <m/>
    <m/>
    <m/>
    <m/>
    <m/>
    <m/>
    <m/>
    <n v="5804.89"/>
    <n v="6021.67"/>
    <n v="5997.58"/>
    <n v="6021.67"/>
    <n v="1300.68"/>
    <m/>
    <m/>
    <m/>
    <x v="0"/>
    <x v="0"/>
    <m/>
  </r>
  <r>
    <s v=""/>
    <s v=" LPP_6.07.04.07"/>
    <s v="Labor Planning Package - 6.07.04.07"/>
    <s v="6.07.04.07"/>
    <x v="0"/>
    <d v="2026-10-15T00:00:00"/>
    <d v="1930-12-19T00:00:00"/>
    <s v="egolnar"/>
    <s v="tuozzolo"/>
    <n v="367610.67"/>
    <m/>
    <s v="C"/>
    <s v="Labor"/>
    <s v="TEC"/>
    <m/>
    <s v="BNL"/>
    <s v="Const"/>
    <s v="INST"/>
    <x v="5"/>
    <m/>
    <m/>
    <m/>
    <m/>
    <m/>
    <m/>
    <m/>
    <m/>
    <m/>
    <m/>
    <m/>
    <n v="84860.32"/>
    <n v="88029.37"/>
    <n v="87677.26"/>
    <n v="88029.37"/>
    <n v="19014.349999999999"/>
    <m/>
    <m/>
    <m/>
    <x v="0"/>
    <x v="0"/>
    <m/>
  </r>
  <r>
    <s v=""/>
    <s v=" LPP_6.07.04.07"/>
    <s v="Labor Planning Package - 6.07.04.07"/>
    <s v="6.07.04.07"/>
    <x v="0"/>
    <d v="2026-10-15T00:00:00"/>
    <d v="1930-12-19T00:00:00"/>
    <s v="egolnar"/>
    <s v="tuozzolo"/>
    <n v="25792.27"/>
    <m/>
    <s v="C"/>
    <s v="Labor"/>
    <s v="TEC"/>
    <m/>
    <s v="BNL"/>
    <s v="Const"/>
    <s v="INST"/>
    <x v="5"/>
    <m/>
    <m/>
    <m/>
    <m/>
    <m/>
    <m/>
    <m/>
    <m/>
    <m/>
    <m/>
    <m/>
    <n v="5953.96"/>
    <n v="6176.31"/>
    <n v="6151.6"/>
    <n v="6176.31"/>
    <n v="1334.08"/>
    <m/>
    <m/>
    <m/>
    <x v="0"/>
    <x v="0"/>
    <m/>
  </r>
  <r>
    <s v=""/>
    <s v=" LPP_6.07.04.07"/>
    <s v="Labor Planning Package - 6.07.04.07"/>
    <s v="6.07.04.07"/>
    <x v="0"/>
    <d v="2026-10-15T00:00:00"/>
    <d v="1930-12-19T00:00:00"/>
    <s v="egolnar"/>
    <s v="tuozzolo"/>
    <n v="788842.86"/>
    <m/>
    <s v="C"/>
    <s v="Labor"/>
    <s v="TEC"/>
    <m/>
    <s v="BNL"/>
    <s v="Const"/>
    <s v="INST"/>
    <x v="5"/>
    <m/>
    <m/>
    <m/>
    <m/>
    <m/>
    <m/>
    <m/>
    <m/>
    <m/>
    <m/>
    <m/>
    <n v="182098.78"/>
    <n v="188899.15"/>
    <n v="188143.56"/>
    <n v="188899.15"/>
    <n v="40802.22"/>
    <m/>
    <m/>
    <m/>
    <x v="0"/>
    <x v="0"/>
    <m/>
  </r>
  <r>
    <s v=""/>
    <s v=" LPP_6.07.04.07"/>
    <s v="Labor Planning Package - 6.07.04.07"/>
    <s v="6.07.04.07"/>
    <x v="0"/>
    <d v="2026-10-15T00:00:00"/>
    <d v="1930-12-19T00:00:00"/>
    <s v="egolnar"/>
    <s v="tuozzolo"/>
    <n v="329568.14"/>
    <m/>
    <s v="C"/>
    <s v="Labor"/>
    <s v="TEC"/>
    <m/>
    <s v="BNL"/>
    <s v="Const"/>
    <s v="INST"/>
    <x v="5"/>
    <m/>
    <m/>
    <m/>
    <m/>
    <m/>
    <m/>
    <m/>
    <m/>
    <m/>
    <m/>
    <m/>
    <n v="76078.47"/>
    <n v="78919.570000000007"/>
    <n v="78603.89"/>
    <n v="78919.570000000007"/>
    <n v="17046.63"/>
    <m/>
    <m/>
    <m/>
    <x v="0"/>
    <x v="0"/>
    <m/>
  </r>
  <r>
    <s v=""/>
    <s v=" LPP_6.07.04.07"/>
    <s v="Labor Planning Package - 6.07.04.07"/>
    <s v="6.07.04.07"/>
    <x v="0"/>
    <d v="2026-10-15T00:00:00"/>
    <d v="1930-12-19T00:00:00"/>
    <s v="egolnar"/>
    <s v="tuozzolo"/>
    <n v="6660.64"/>
    <m/>
    <s v="C"/>
    <s v="Labor"/>
    <s v="TEC"/>
    <m/>
    <s v="BNL"/>
    <s v="Const"/>
    <s v="INST"/>
    <x v="5"/>
    <m/>
    <m/>
    <m/>
    <m/>
    <m/>
    <m/>
    <m/>
    <m/>
    <m/>
    <m/>
    <m/>
    <n v="1537.56"/>
    <n v="1594.98"/>
    <n v="1588.6"/>
    <n v="1594.98"/>
    <n v="344.52"/>
    <m/>
    <m/>
    <m/>
    <x v="0"/>
    <x v="0"/>
    <m/>
  </r>
  <r>
    <s v=""/>
    <s v=" LPP_6.07.04.07"/>
    <s v="Labor Planning Package - 6.07.04.07"/>
    <s v="6.07.04.07"/>
    <x v="0"/>
    <d v="2026-10-15T00:00:00"/>
    <d v="1930-12-19T00:00:00"/>
    <s v="egolnar"/>
    <s v="tuozzolo"/>
    <n v="35679.39"/>
    <m/>
    <s v="C"/>
    <s v="Labor"/>
    <s v="TEC"/>
    <m/>
    <s v="BNL"/>
    <s v="Const"/>
    <s v="INST"/>
    <x v="5"/>
    <m/>
    <m/>
    <m/>
    <m/>
    <m/>
    <m/>
    <m/>
    <m/>
    <m/>
    <m/>
    <m/>
    <n v="8236.34"/>
    <n v="8543.92"/>
    <n v="8509.74"/>
    <n v="8543.92"/>
    <n v="1845.48"/>
    <m/>
    <m/>
    <m/>
    <x v="0"/>
    <x v="0"/>
    <m/>
  </r>
  <r>
    <s v=""/>
    <s v=" LPP_6.07.04.07"/>
    <s v="Labor Planning Package - 6.07.04.07"/>
    <s v="6.07.04.07"/>
    <x v="0"/>
    <d v="2026-10-15T00:00:00"/>
    <d v="1930-12-19T00:00:00"/>
    <s v="egolnar"/>
    <s v="tuozzolo"/>
    <n v="8226.43"/>
    <m/>
    <s v="C"/>
    <s v="Labor"/>
    <s v="TEC"/>
    <m/>
    <s v="BNL"/>
    <s v="Const"/>
    <s v="INST"/>
    <x v="5"/>
    <m/>
    <m/>
    <m/>
    <m/>
    <m/>
    <m/>
    <m/>
    <m/>
    <m/>
    <m/>
    <m/>
    <n v="1899.01"/>
    <n v="1969.93"/>
    <n v="1962.05"/>
    <n v="1969.93"/>
    <n v="425.5"/>
    <m/>
    <m/>
    <m/>
    <x v="0"/>
    <x v="0"/>
    <m/>
  </r>
  <r>
    <s v=""/>
    <s v=" LPP_6.07.04.07"/>
    <s v="Labor Planning Package - 6.07.04.07"/>
    <s v="6.07.04.07"/>
    <x v="0"/>
    <d v="2026-10-15T00:00:00"/>
    <d v="1930-12-19T00:00:00"/>
    <s v="egolnar"/>
    <s v="tuozzolo"/>
    <n v="11904.12"/>
    <m/>
    <s v="C"/>
    <s v="Labor"/>
    <s v="TEC"/>
    <m/>
    <s v="BNL"/>
    <s v="Const"/>
    <s v="INST"/>
    <x v="5"/>
    <m/>
    <m/>
    <m/>
    <m/>
    <m/>
    <m/>
    <m/>
    <m/>
    <m/>
    <m/>
    <m/>
    <n v="2747.98"/>
    <n v="2850.6"/>
    <n v="2839.2"/>
    <n v="2850.6"/>
    <n v="615.73"/>
    <m/>
    <m/>
    <m/>
    <x v="0"/>
    <x v="0"/>
    <m/>
  </r>
  <r>
    <s v=""/>
    <s v=" LPP_6.07.04.07"/>
    <s v="Labor Planning Package - 6.07.04.07"/>
    <s v="6.07.04.07"/>
    <x v="0"/>
    <d v="2026-10-15T00:00:00"/>
    <d v="1930-12-19T00:00:00"/>
    <s v="egolnar"/>
    <s v="tuozzolo"/>
    <n v="789031.64"/>
    <m/>
    <s v="C"/>
    <s v="Labor"/>
    <s v="TEC"/>
    <m/>
    <s v="BNL"/>
    <s v="Const"/>
    <s v="INST"/>
    <x v="5"/>
    <m/>
    <m/>
    <m/>
    <m/>
    <m/>
    <m/>
    <m/>
    <m/>
    <m/>
    <m/>
    <m/>
    <n v="182142.36"/>
    <n v="188944.36"/>
    <n v="188188.58"/>
    <n v="188944.36"/>
    <n v="40811.99"/>
    <m/>
    <m/>
    <m/>
    <x v="0"/>
    <x v="0"/>
    <m/>
  </r>
  <r>
    <s v=""/>
    <s v=" LPP_6.07.04.07"/>
    <s v="Labor Planning Package - 6.07.04.07"/>
    <s v="6.07.04.07"/>
    <x v="0"/>
    <d v="2026-10-15T00:00:00"/>
    <d v="1930-12-19T00:00:00"/>
    <s v="egolnar"/>
    <s v="tuozzolo"/>
    <n v="185040.92"/>
    <m/>
    <s v="C"/>
    <s v="Labor"/>
    <s v="TEC"/>
    <m/>
    <s v="BNL"/>
    <s v="Const"/>
    <s v="INST"/>
    <x v="5"/>
    <m/>
    <m/>
    <m/>
    <m/>
    <m/>
    <m/>
    <m/>
    <m/>
    <m/>
    <m/>
    <m/>
    <n v="42715.38"/>
    <n v="44310.57"/>
    <n v="44133.32"/>
    <n v="44310.57"/>
    <n v="9571.08"/>
    <m/>
    <m/>
    <m/>
    <x v="0"/>
    <x v="0"/>
    <m/>
  </r>
  <r>
    <s v=""/>
    <s v=" LPP_6.07.04.07"/>
    <s v="Labor Planning Package - 6.07.04.07"/>
    <s v="6.07.04.07"/>
    <x v="0"/>
    <d v="2026-10-15T00:00:00"/>
    <d v="1930-12-19T00:00:00"/>
    <s v="egolnar"/>
    <s v="tuozzolo"/>
    <n v="23695.24"/>
    <m/>
    <s v="C"/>
    <s v="Labor"/>
    <s v="TEC"/>
    <m/>
    <s v="BNL"/>
    <s v="Const"/>
    <s v="INST"/>
    <x v="5"/>
    <m/>
    <m/>
    <m/>
    <m/>
    <m/>
    <m/>
    <m/>
    <m/>
    <m/>
    <m/>
    <m/>
    <n v="5469.88"/>
    <n v="5674.15"/>
    <n v="5651.45"/>
    <n v="5674.15"/>
    <n v="1225.6199999999999"/>
    <m/>
    <m/>
    <m/>
    <x v="0"/>
    <x v="0"/>
    <m/>
  </r>
  <r>
    <s v=""/>
    <s v=" LPP_6.07.04.07"/>
    <s v="Labor Planning Package - 6.07.04.07"/>
    <s v="6.07.04.07"/>
    <x v="0"/>
    <d v="2026-10-15T00:00:00"/>
    <d v="1930-12-19T00:00:00"/>
    <s v="egolnar"/>
    <s v="tuozzolo"/>
    <n v="7144.44"/>
    <m/>
    <s v="C"/>
    <s v="Labor"/>
    <s v="TEC"/>
    <m/>
    <s v="BNL"/>
    <s v="Const"/>
    <s v="INST"/>
    <x v="5"/>
    <m/>
    <m/>
    <m/>
    <m/>
    <m/>
    <m/>
    <m/>
    <m/>
    <m/>
    <m/>
    <m/>
    <n v="1649.24"/>
    <n v="1710.83"/>
    <n v="1703.99"/>
    <n v="1710.83"/>
    <n v="369.54"/>
    <m/>
    <m/>
    <m/>
    <x v="0"/>
    <x v="0"/>
    <m/>
  </r>
  <r>
    <s v=""/>
    <s v=" LPP_6.07.04.07"/>
    <s v="Labor Planning Package - 6.07.04.07"/>
    <s v="6.07.04.07"/>
    <x v="0"/>
    <d v="2026-10-15T00:00:00"/>
    <d v="1930-12-19T00:00:00"/>
    <s v="egolnar"/>
    <s v="tuozzolo"/>
    <n v="564696.31000000006"/>
    <m/>
    <s v="C"/>
    <s v="Labor"/>
    <s v="TEC"/>
    <m/>
    <s v="BNL"/>
    <s v="Const"/>
    <s v="INST"/>
    <x v="5"/>
    <m/>
    <m/>
    <m/>
    <m/>
    <m/>
    <m/>
    <m/>
    <m/>
    <m/>
    <m/>
    <m/>
    <n v="130356.14"/>
    <n v="135224.21"/>
    <n v="134683.32"/>
    <n v="135224.21"/>
    <n v="29208.43"/>
    <m/>
    <m/>
    <m/>
    <x v="0"/>
    <x v="0"/>
    <m/>
  </r>
  <r>
    <s v=""/>
    <s v=" LPP_6.07.04.07"/>
    <s v="Labor Planning Package - 6.07.04.07"/>
    <s v="6.07.04.07"/>
    <x v="0"/>
    <d v="2026-10-15T00:00:00"/>
    <d v="1930-12-19T00:00:00"/>
    <s v="egolnar"/>
    <s v="tuozzolo"/>
    <n v="101451.01"/>
    <m/>
    <s v="C"/>
    <s v="Labor"/>
    <s v="TEC"/>
    <m/>
    <s v="BNL"/>
    <s v="Const"/>
    <s v="INST"/>
    <x v="5"/>
    <m/>
    <m/>
    <m/>
    <m/>
    <m/>
    <m/>
    <m/>
    <m/>
    <m/>
    <m/>
    <m/>
    <n v="23419.25"/>
    <n v="24293.82"/>
    <n v="24196.65"/>
    <n v="24293.82"/>
    <n v="5247.46"/>
    <m/>
    <m/>
    <m/>
    <x v="0"/>
    <x v="0"/>
    <m/>
  </r>
  <r>
    <s v=""/>
    <s v=" LPP_6.07.04.07"/>
    <s v="Labor Planning Package - 6.07.04.07"/>
    <s v="6.07.04.07"/>
    <x v="0"/>
    <d v="2026-10-15T00:00:00"/>
    <d v="1930-12-19T00:00:00"/>
    <s v="egolnar"/>
    <s v="tuozzolo"/>
    <n v="4708.8500000000004"/>
    <m/>
    <s v="C"/>
    <s v="Labor"/>
    <s v="TEC"/>
    <m/>
    <s v="BNL"/>
    <s v="Const"/>
    <s v="INST"/>
    <x v="5"/>
    <m/>
    <m/>
    <m/>
    <m/>
    <m/>
    <m/>
    <m/>
    <m/>
    <m/>
    <m/>
    <m/>
    <n v="1087"/>
    <n v="1127.5999999999999"/>
    <n v="1123.0899999999999"/>
    <n v="1127.5999999999999"/>
    <n v="243.56"/>
    <m/>
    <m/>
    <m/>
    <x v="0"/>
    <x v="0"/>
    <m/>
  </r>
  <r>
    <s v=""/>
    <s v=" LPP_6.07.04.07"/>
    <s v="Labor Planning Package - 6.07.04.07"/>
    <s v="6.07.04.07"/>
    <x v="0"/>
    <d v="2026-10-15T00:00:00"/>
    <d v="1930-12-19T00:00:00"/>
    <s v="egolnar"/>
    <s v="tuozzolo"/>
    <n v="8492.15"/>
    <m/>
    <s v="C"/>
    <s v="Labor"/>
    <s v="TEC"/>
    <m/>
    <s v="BNL"/>
    <s v="Const"/>
    <s v="INST"/>
    <x v="5"/>
    <m/>
    <m/>
    <m/>
    <m/>
    <m/>
    <m/>
    <m/>
    <m/>
    <m/>
    <m/>
    <m/>
    <n v="1960.35"/>
    <n v="2033.56"/>
    <n v="2025.43"/>
    <n v="2033.56"/>
    <n v="439.25"/>
    <m/>
    <m/>
    <m/>
    <x v="0"/>
    <x v="0"/>
    <m/>
  </r>
  <r>
    <s v=""/>
    <s v=" LPP_6.07.04.07"/>
    <s v="Labor Planning Package - 6.07.04.07"/>
    <s v="6.07.04.07"/>
    <x v="0"/>
    <d v="2026-10-15T00:00:00"/>
    <d v="1930-12-19T00:00:00"/>
    <s v="egolnar"/>
    <s v="tuozzolo"/>
    <n v="47833.34"/>
    <m/>
    <s v="C"/>
    <s v="Labor"/>
    <s v="TEC"/>
    <m/>
    <s v="BNL"/>
    <s v="Const"/>
    <s v="INST"/>
    <x v="5"/>
    <m/>
    <m/>
    <m/>
    <m/>
    <m/>
    <m/>
    <m/>
    <m/>
    <m/>
    <m/>
    <m/>
    <n v="11041.99"/>
    <n v="11454.34"/>
    <n v="11408.53"/>
    <n v="11454.34"/>
    <n v="2474.13"/>
    <m/>
    <m/>
    <m/>
    <x v="0"/>
    <x v="0"/>
    <m/>
  </r>
  <r>
    <s v=""/>
    <s v=" LPP_6.07.04.07"/>
    <s v="Labor Planning Package - 6.07.04.07"/>
    <s v="6.07.04.07"/>
    <x v="0"/>
    <d v="2026-10-15T00:00:00"/>
    <d v="1930-12-19T00:00:00"/>
    <s v="egolnar"/>
    <s v="tuozzolo"/>
    <n v="3986.11"/>
    <m/>
    <s v="C"/>
    <s v="Labor"/>
    <s v="TEC"/>
    <m/>
    <s v="BNL"/>
    <s v="Const"/>
    <s v="INST"/>
    <x v="5"/>
    <m/>
    <m/>
    <m/>
    <m/>
    <m/>
    <m/>
    <m/>
    <m/>
    <m/>
    <m/>
    <m/>
    <n v="920.17"/>
    <n v="954.53"/>
    <n v="950.71"/>
    <n v="954.53"/>
    <n v="206.18"/>
    <m/>
    <m/>
    <m/>
    <x v="0"/>
    <x v="0"/>
    <m/>
  </r>
  <r>
    <s v=""/>
    <s v=" LPP_6.07.04.07"/>
    <s v="Labor Planning Package - 6.07.04.07"/>
    <s v="6.07.04.07"/>
    <x v="0"/>
    <d v="2026-10-15T00:00:00"/>
    <d v="1930-12-19T00:00:00"/>
    <s v="egolnar"/>
    <s v="tuozzolo"/>
    <n v="62911.24"/>
    <m/>
    <s v="C"/>
    <s v="Labor"/>
    <s v="TEC"/>
    <m/>
    <s v="BNL"/>
    <s v="Const"/>
    <s v="INST"/>
    <x v="5"/>
    <m/>
    <m/>
    <m/>
    <m/>
    <m/>
    <m/>
    <m/>
    <m/>
    <m/>
    <m/>
    <m/>
    <n v="14522.61"/>
    <n v="15064.95"/>
    <n v="15004.69"/>
    <n v="15064.95"/>
    <n v="3254.03"/>
    <m/>
    <m/>
    <m/>
    <x v="0"/>
    <x v="0"/>
    <m/>
  </r>
  <r>
    <s v=""/>
    <s v=" LPP_6.07.04.07"/>
    <s v="Labor Planning Package - 6.07.04.07"/>
    <s v="6.07.04.07"/>
    <x v="0"/>
    <d v="2026-10-15T00:00:00"/>
    <d v="1930-12-19T00:00:00"/>
    <s v="egolnar"/>
    <s v="tuozzolo"/>
    <n v="1308.75"/>
    <m/>
    <s v="C"/>
    <s v="Labor"/>
    <s v="TEC"/>
    <m/>
    <s v="BNL"/>
    <s v="Const"/>
    <s v="INST"/>
    <x v="5"/>
    <m/>
    <m/>
    <m/>
    <m/>
    <m/>
    <m/>
    <m/>
    <m/>
    <m/>
    <m/>
    <m/>
    <n v="302.11"/>
    <n v="313.39999999999998"/>
    <n v="312.14"/>
    <n v="313.39999999999998"/>
    <n v="67.7"/>
    <m/>
    <m/>
    <m/>
    <x v="0"/>
    <x v="0"/>
    <m/>
  </r>
  <r>
    <s v=""/>
    <s v=" LPP_6.07.04.07"/>
    <s v="Labor Planning Package - 6.07.04.07"/>
    <s v="6.07.04.07"/>
    <x v="0"/>
    <d v="2026-10-15T00:00:00"/>
    <d v="1930-12-19T00:00:00"/>
    <s v="egolnar"/>
    <s v="tuozzolo"/>
    <n v="3945.45"/>
    <m/>
    <s v="C"/>
    <s v="Labor"/>
    <s v="TEC"/>
    <m/>
    <s v="BNL"/>
    <s v="Const"/>
    <s v="INST"/>
    <x v="5"/>
    <m/>
    <m/>
    <m/>
    <m/>
    <m/>
    <m/>
    <m/>
    <m/>
    <m/>
    <m/>
    <m/>
    <n v="910.78"/>
    <n v="944.79"/>
    <n v="941.01"/>
    <n v="944.79"/>
    <n v="204.07"/>
    <m/>
    <m/>
    <m/>
    <x v="0"/>
    <x v="0"/>
    <m/>
  </r>
  <r>
    <s v=""/>
    <s v=" LPP_6.07.04.07"/>
    <s v="Labor Planning Package - 6.07.04.07"/>
    <s v="6.07.04.07"/>
    <x v="0"/>
    <d v="2026-10-15T00:00:00"/>
    <d v="1930-12-19T00:00:00"/>
    <s v="egolnar"/>
    <s v="tuozzolo"/>
    <n v="3163.44"/>
    <m/>
    <s v="C"/>
    <s v="Labor"/>
    <s v="TEC"/>
    <m/>
    <s v="BNL"/>
    <s v="Const"/>
    <s v="INST"/>
    <x v="5"/>
    <m/>
    <m/>
    <m/>
    <m/>
    <m/>
    <m/>
    <m/>
    <m/>
    <m/>
    <m/>
    <m/>
    <n v="730.26"/>
    <n v="757.53"/>
    <n v="754.5"/>
    <n v="757.53"/>
    <n v="163.63"/>
    <m/>
    <m/>
    <m/>
    <x v="0"/>
    <x v="0"/>
    <m/>
  </r>
  <r>
    <s v=""/>
    <s v=" LPP_6.07.04.07"/>
    <s v="Labor Planning Package - 6.07.04.07"/>
    <s v="6.07.04.07"/>
    <x v="0"/>
    <d v="2026-10-15T00:00:00"/>
    <d v="1930-12-19T00:00:00"/>
    <s v="egolnar"/>
    <s v="tuozzolo"/>
    <n v="12452.82"/>
    <m/>
    <s v="C"/>
    <s v="Labor"/>
    <s v="TEC"/>
    <m/>
    <s v="BNL"/>
    <s v="Const"/>
    <s v="INST"/>
    <x v="5"/>
    <m/>
    <m/>
    <m/>
    <m/>
    <m/>
    <m/>
    <m/>
    <m/>
    <m/>
    <m/>
    <m/>
    <n v="2874.64"/>
    <n v="2982"/>
    <n v="2970.07"/>
    <n v="2982"/>
    <n v="644.11"/>
    <m/>
    <m/>
    <m/>
    <x v="0"/>
    <x v="0"/>
    <m/>
  </r>
  <r>
    <s v=""/>
    <s v=" LPP_6.07.04.08"/>
    <s v="Labor Planning Package - 6.07.04.08"/>
    <s v="6.07.04.08"/>
    <x v="0"/>
    <d v="2026-03-03T00:00:00"/>
    <d v="1931-05-07T00:00:00"/>
    <s v="egolnar"/>
    <s v="tuozzolo"/>
    <n v="6921.23"/>
    <m/>
    <s v="C"/>
    <s v="Labor"/>
    <s v="TEC"/>
    <m/>
    <s v="BNL"/>
    <s v="Const"/>
    <s v="INST"/>
    <x v="5"/>
    <m/>
    <m/>
    <m/>
    <m/>
    <m/>
    <m/>
    <m/>
    <m/>
    <m/>
    <m/>
    <n v="795.11"/>
    <n v="1334.09"/>
    <n v="1334.09"/>
    <n v="1328.75"/>
    <n v="1334.09"/>
    <n v="795.11"/>
    <m/>
    <m/>
    <m/>
    <x v="0"/>
    <x v="0"/>
    <m/>
  </r>
  <r>
    <s v=""/>
    <s v=" LPP_6.07.04.08"/>
    <s v="Labor Planning Package - 6.07.04.08"/>
    <s v="6.07.04.08"/>
    <x v="0"/>
    <d v="2026-03-03T00:00:00"/>
    <d v="1931-05-07T00:00:00"/>
    <s v="egolnar"/>
    <s v="tuozzolo"/>
    <n v="2789.27"/>
    <m/>
    <s v="C"/>
    <s v="Labor"/>
    <s v="TEC"/>
    <m/>
    <s v="BNL"/>
    <s v="Const"/>
    <s v="INST"/>
    <x v="5"/>
    <m/>
    <m/>
    <m/>
    <m/>
    <m/>
    <m/>
    <m/>
    <m/>
    <m/>
    <m/>
    <n v="320.43"/>
    <n v="537.64"/>
    <n v="537.64"/>
    <n v="535.49"/>
    <n v="537.64"/>
    <n v="320.43"/>
    <m/>
    <m/>
    <m/>
    <x v="0"/>
    <x v="0"/>
    <m/>
  </r>
  <r>
    <s v=""/>
    <s v=" LPP_6.07.04.08"/>
    <s v="Labor Planning Package - 6.07.04.08"/>
    <s v="6.07.04.08"/>
    <x v="0"/>
    <d v="2026-03-03T00:00:00"/>
    <d v="1931-05-07T00:00:00"/>
    <s v="egolnar"/>
    <s v="tuozzolo"/>
    <n v="153409.9"/>
    <m/>
    <s v="C"/>
    <s v="Labor"/>
    <s v="TEC"/>
    <m/>
    <s v="BNL"/>
    <s v="Const"/>
    <s v="INST"/>
    <x v="5"/>
    <m/>
    <m/>
    <m/>
    <m/>
    <m/>
    <m/>
    <m/>
    <m/>
    <m/>
    <m/>
    <n v="17623.810000000001"/>
    <n v="29570.14"/>
    <n v="29570.14"/>
    <n v="29451.86"/>
    <n v="29570.14"/>
    <n v="17623.8"/>
    <m/>
    <m/>
    <m/>
    <x v="0"/>
    <x v="0"/>
    <m/>
  </r>
  <r>
    <s v=""/>
    <s v=" LPP_6.07.04.08"/>
    <s v="Labor Planning Package - 6.07.04.08"/>
    <s v="6.07.04.08"/>
    <x v="0"/>
    <d v="2026-03-03T00:00:00"/>
    <d v="1931-05-07T00:00:00"/>
    <s v="egolnar"/>
    <s v="tuozzolo"/>
    <n v="43487.27"/>
    <m/>
    <s v="C"/>
    <s v="Labor"/>
    <s v="TEC"/>
    <m/>
    <s v="BNL"/>
    <s v="Const"/>
    <s v="INST"/>
    <x v="5"/>
    <m/>
    <m/>
    <m/>
    <m/>
    <m/>
    <m/>
    <m/>
    <m/>
    <m/>
    <m/>
    <n v="4995.84"/>
    <n v="8382.2800000000007"/>
    <n v="8382.2800000000007"/>
    <n v="8348.75"/>
    <n v="8382.2800000000007"/>
    <n v="4995.84"/>
    <m/>
    <m/>
    <m/>
    <x v="0"/>
    <x v="0"/>
    <m/>
  </r>
  <r>
    <s v=""/>
    <s v=" LPP_6.07.04.08"/>
    <s v="Labor Planning Package - 6.07.04.08"/>
    <s v="6.07.04.08"/>
    <x v="0"/>
    <d v="2026-03-03T00:00:00"/>
    <d v="1931-05-07T00:00:00"/>
    <s v="egolnar"/>
    <s v="tuozzolo"/>
    <n v="61714.26"/>
    <m/>
    <s v="C"/>
    <s v="Labor"/>
    <s v="TEC"/>
    <m/>
    <s v="BNL"/>
    <s v="Const"/>
    <s v="INST"/>
    <x v="5"/>
    <m/>
    <m/>
    <m/>
    <m/>
    <m/>
    <m/>
    <m/>
    <m/>
    <m/>
    <m/>
    <n v="7089.77"/>
    <n v="11895.58"/>
    <n v="11895.58"/>
    <n v="11848"/>
    <n v="11895.58"/>
    <n v="7089.76"/>
    <m/>
    <m/>
    <m/>
    <x v="0"/>
    <x v="0"/>
    <m/>
  </r>
  <r>
    <s v=""/>
    <s v=" LPP_6.07.04.08"/>
    <s v="Labor Planning Package - 6.07.04.08"/>
    <s v="6.07.04.08"/>
    <x v="0"/>
    <d v="2026-03-03T00:00:00"/>
    <d v="1931-05-07T00:00:00"/>
    <s v="egolnar"/>
    <s v="tuozzolo"/>
    <n v="61714.26"/>
    <m/>
    <s v="C"/>
    <s v="Labor"/>
    <s v="TEC"/>
    <m/>
    <s v="BNL"/>
    <s v="Const"/>
    <s v="INST"/>
    <x v="5"/>
    <m/>
    <m/>
    <m/>
    <m/>
    <m/>
    <m/>
    <m/>
    <m/>
    <m/>
    <m/>
    <n v="7089.77"/>
    <n v="11895.58"/>
    <n v="11895.58"/>
    <n v="11848"/>
    <n v="11895.58"/>
    <n v="7089.76"/>
    <m/>
    <m/>
    <m/>
    <x v="0"/>
    <x v="0"/>
    <m/>
  </r>
  <r>
    <s v=""/>
    <s v=" LPP_6.07.04.08"/>
    <s v="Labor Planning Package - 6.07.04.08"/>
    <s v="6.07.04.08"/>
    <x v="0"/>
    <d v="2026-03-03T00:00:00"/>
    <d v="1931-05-07T00:00:00"/>
    <s v="egolnar"/>
    <s v="tuozzolo"/>
    <n v="112085.4"/>
    <m/>
    <s v="C"/>
    <s v="Labor"/>
    <s v="TEC"/>
    <m/>
    <s v="BNL"/>
    <s v="Const"/>
    <s v="INST"/>
    <x v="5"/>
    <m/>
    <m/>
    <m/>
    <m/>
    <m/>
    <m/>
    <m/>
    <m/>
    <m/>
    <m/>
    <n v="12876.43"/>
    <n v="21604.74"/>
    <n v="21604.74"/>
    <n v="21518.32"/>
    <n v="21604.74"/>
    <n v="12876.42"/>
    <m/>
    <m/>
    <m/>
    <x v="0"/>
    <x v="0"/>
    <m/>
  </r>
  <r>
    <s v=""/>
    <s v=" LPP_6.07.04.08"/>
    <s v="Labor Planning Package - 6.07.04.08"/>
    <s v="6.07.04.08"/>
    <x v="0"/>
    <d v="2026-03-03T00:00:00"/>
    <d v="1931-05-07T00:00:00"/>
    <s v="egolnar"/>
    <s v="tuozzolo"/>
    <n v="3169.63"/>
    <m/>
    <s v="C"/>
    <s v="Labor"/>
    <s v="TEC"/>
    <m/>
    <s v="BNL"/>
    <s v="Const"/>
    <s v="INST"/>
    <x v="5"/>
    <m/>
    <m/>
    <m/>
    <m/>
    <m/>
    <m/>
    <m/>
    <m/>
    <m/>
    <m/>
    <n v="364.13"/>
    <n v="610.95000000000005"/>
    <n v="610.95000000000005"/>
    <n v="608.51"/>
    <n v="610.95000000000005"/>
    <n v="364.12"/>
    <m/>
    <m/>
    <m/>
    <x v="0"/>
    <x v="0"/>
    <m/>
  </r>
  <r>
    <s v=""/>
    <s v=" LPP_6.07.04.08"/>
    <s v="Labor Planning Package - 6.07.04.08"/>
    <s v="6.07.04.08"/>
    <x v="0"/>
    <d v="2026-03-03T00:00:00"/>
    <d v="1931-05-07T00:00:00"/>
    <s v="egolnar"/>
    <s v="tuozzolo"/>
    <n v="135156.15"/>
    <m/>
    <s v="C"/>
    <s v="Labor"/>
    <s v="TEC"/>
    <m/>
    <s v="BNL"/>
    <s v="Const"/>
    <s v="INST"/>
    <x v="5"/>
    <m/>
    <m/>
    <m/>
    <m/>
    <m/>
    <m/>
    <m/>
    <m/>
    <m/>
    <m/>
    <n v="15526.81"/>
    <n v="26051.69"/>
    <n v="26051.69"/>
    <n v="25947.48"/>
    <n v="26051.69"/>
    <n v="15526.8"/>
    <m/>
    <m/>
    <m/>
    <x v="0"/>
    <x v="0"/>
    <m/>
  </r>
  <r>
    <s v=""/>
    <s v=" LPP_6.07.04.08"/>
    <s v="Labor Planning Package - 6.07.04.08"/>
    <s v="6.07.04.08"/>
    <x v="0"/>
    <d v="2026-03-03T00:00:00"/>
    <d v="1931-05-07T00:00:00"/>
    <s v="egolnar"/>
    <s v="tuozzolo"/>
    <n v="227959.5"/>
    <m/>
    <s v="C"/>
    <s v="Labor"/>
    <s v="TEC"/>
    <m/>
    <s v="BNL"/>
    <s v="Const"/>
    <s v="INST"/>
    <x v="5"/>
    <m/>
    <m/>
    <m/>
    <m/>
    <m/>
    <m/>
    <m/>
    <m/>
    <m/>
    <m/>
    <n v="26188.1"/>
    <n v="43939.76"/>
    <n v="43939.76"/>
    <n v="43764"/>
    <n v="43939.76"/>
    <n v="26188.1"/>
    <m/>
    <m/>
    <m/>
    <x v="0"/>
    <x v="0"/>
    <m/>
  </r>
  <r>
    <s v=""/>
    <s v=" LPP_6.07.04.08"/>
    <s v="Labor Planning Package - 6.07.04.08"/>
    <s v="6.07.04.08"/>
    <x v="0"/>
    <d v="2026-03-03T00:00:00"/>
    <d v="1931-05-07T00:00:00"/>
    <s v="egolnar"/>
    <s v="tuozzolo"/>
    <n v="61714.26"/>
    <m/>
    <s v="C"/>
    <s v="Labor"/>
    <s v="TEC"/>
    <m/>
    <s v="BNL"/>
    <s v="Const"/>
    <s v="INST"/>
    <x v="5"/>
    <m/>
    <m/>
    <m/>
    <m/>
    <m/>
    <m/>
    <m/>
    <m/>
    <m/>
    <m/>
    <n v="7089.77"/>
    <n v="11895.58"/>
    <n v="11895.58"/>
    <n v="11848"/>
    <n v="11895.58"/>
    <n v="7089.76"/>
    <m/>
    <m/>
    <m/>
    <x v="0"/>
    <x v="0"/>
    <m/>
  </r>
  <r>
    <s v=""/>
    <s v=" LPP_6.07.04.08"/>
    <s v="Labor Planning Package - 6.07.04.08"/>
    <s v="6.07.04.08"/>
    <x v="0"/>
    <d v="2026-03-03T00:00:00"/>
    <d v="1931-05-07T00:00:00"/>
    <s v="egolnar"/>
    <s v="tuozzolo"/>
    <n v="168904.91"/>
    <m/>
    <s v="C"/>
    <s v="Labor"/>
    <s v="TEC"/>
    <m/>
    <s v="BNL"/>
    <s v="Const"/>
    <s v="INST"/>
    <x v="5"/>
    <m/>
    <m/>
    <m/>
    <m/>
    <m/>
    <m/>
    <m/>
    <m/>
    <m/>
    <m/>
    <n v="19403.88"/>
    <n v="32556.84"/>
    <n v="32556.84"/>
    <n v="32426.62"/>
    <n v="32556.84"/>
    <n v="19403.88"/>
    <m/>
    <m/>
    <m/>
    <x v="0"/>
    <x v="0"/>
    <m/>
  </r>
  <r>
    <s v=""/>
    <s v=" LPP_6.07.04.08"/>
    <s v="Labor Planning Package - 6.07.04.08"/>
    <s v="6.07.04.08"/>
    <x v="0"/>
    <d v="2026-03-03T00:00:00"/>
    <d v="1931-05-07T00:00:00"/>
    <s v="egolnar"/>
    <s v="tuozzolo"/>
    <n v="156537.51"/>
    <m/>
    <s v="C"/>
    <s v="Labor"/>
    <s v="TEC"/>
    <m/>
    <s v="BNL"/>
    <s v="Const"/>
    <s v="INST"/>
    <x v="5"/>
    <m/>
    <m/>
    <m/>
    <m/>
    <m/>
    <m/>
    <m/>
    <m/>
    <m/>
    <m/>
    <n v="17983.11"/>
    <n v="30173"/>
    <n v="30173"/>
    <n v="30052.3"/>
    <n v="30173"/>
    <n v="17983.11"/>
    <m/>
    <m/>
    <m/>
    <x v="0"/>
    <x v="0"/>
    <m/>
  </r>
  <r>
    <s v=""/>
    <s v=" LPP_6.07.04.08"/>
    <s v="Labor Planning Package - 6.07.04.08"/>
    <s v="6.07.04.08"/>
    <x v="0"/>
    <d v="2026-03-03T00:00:00"/>
    <d v="1931-05-07T00:00:00"/>
    <s v="egolnar"/>
    <s v="tuozzolo"/>
    <n v="604637.85"/>
    <m/>
    <s v="C"/>
    <s v="Labor"/>
    <s v="TEC"/>
    <m/>
    <s v="BNL"/>
    <s v="Const"/>
    <s v="INST"/>
    <x v="5"/>
    <m/>
    <m/>
    <m/>
    <m/>
    <m/>
    <m/>
    <m/>
    <m/>
    <m/>
    <m/>
    <n v="69461.09"/>
    <n v="116545.46"/>
    <n v="116545.46"/>
    <n v="116079.28"/>
    <n v="116545.46"/>
    <n v="69461.09"/>
    <m/>
    <m/>
    <m/>
    <x v="0"/>
    <x v="0"/>
    <m/>
  </r>
  <r>
    <s v=""/>
    <s v=" LPP_6.07.04.08"/>
    <s v="Labor Planning Package - 6.07.04.08"/>
    <s v="6.07.04.08"/>
    <x v="0"/>
    <d v="2026-03-03T00:00:00"/>
    <d v="1931-05-07T00:00:00"/>
    <s v="egolnar"/>
    <s v="tuozzolo"/>
    <n v="150390.21"/>
    <m/>
    <s v="C"/>
    <s v="Labor"/>
    <s v="TEC"/>
    <m/>
    <s v="BNL"/>
    <s v="Const"/>
    <s v="INST"/>
    <x v="5"/>
    <m/>
    <m/>
    <m/>
    <m/>
    <m/>
    <m/>
    <m/>
    <m/>
    <m/>
    <m/>
    <n v="17276.900000000001"/>
    <n v="28988.09"/>
    <n v="28988.09"/>
    <n v="28872.14"/>
    <n v="28988.09"/>
    <n v="17276.91"/>
    <m/>
    <m/>
    <m/>
    <x v="0"/>
    <x v="0"/>
    <m/>
  </r>
  <r>
    <s v=""/>
    <s v=" LPP_6.07.04.08"/>
    <s v="Labor Planning Package - 6.07.04.08"/>
    <s v="6.07.04.08"/>
    <x v="0"/>
    <d v="2026-03-03T00:00:00"/>
    <d v="1931-05-07T00:00:00"/>
    <s v="egolnar"/>
    <s v="tuozzolo"/>
    <n v="153409.9"/>
    <m/>
    <s v="C"/>
    <s v="Labor"/>
    <s v="TEC"/>
    <m/>
    <s v="BNL"/>
    <s v="Const"/>
    <s v="INST"/>
    <x v="5"/>
    <m/>
    <m/>
    <m/>
    <m/>
    <m/>
    <m/>
    <m/>
    <m/>
    <m/>
    <m/>
    <n v="17623.810000000001"/>
    <n v="29570.14"/>
    <n v="29570.14"/>
    <n v="29451.86"/>
    <n v="29570.14"/>
    <n v="17623.8"/>
    <m/>
    <m/>
    <m/>
    <x v="0"/>
    <x v="0"/>
    <m/>
  </r>
  <r>
    <s v=""/>
    <s v=" LPP_6.07.04.08"/>
    <s v="Labor Planning Package - 6.07.04.08"/>
    <s v="6.07.04.08"/>
    <x v="0"/>
    <d v="2026-03-03T00:00:00"/>
    <d v="1931-05-07T00:00:00"/>
    <s v="egolnar"/>
    <s v="tuozzolo"/>
    <n v="16467.150000000001"/>
    <m/>
    <s v="C"/>
    <s v="Labor"/>
    <s v="TEC"/>
    <m/>
    <s v="BNL"/>
    <s v="Const"/>
    <s v="INST"/>
    <x v="5"/>
    <m/>
    <m/>
    <m/>
    <m/>
    <m/>
    <m/>
    <m/>
    <m/>
    <m/>
    <m/>
    <n v="1891.75"/>
    <n v="3174.08"/>
    <n v="3174.08"/>
    <n v="3161.39"/>
    <n v="3174.08"/>
    <n v="1891.75"/>
    <m/>
    <m/>
    <m/>
    <x v="0"/>
    <x v="0"/>
    <m/>
  </r>
  <r>
    <s v=""/>
    <s v=" LPP_6.07.04.08"/>
    <s v="Labor Planning Package - 6.07.04.08"/>
    <s v="6.07.04.08"/>
    <x v="0"/>
    <d v="2026-03-03T00:00:00"/>
    <d v="1931-05-07T00:00:00"/>
    <s v="egolnar"/>
    <s v="tuozzolo"/>
    <n v="376171.21"/>
    <m/>
    <s v="C"/>
    <s v="Labor"/>
    <s v="TEC"/>
    <m/>
    <s v="BNL"/>
    <s v="Const"/>
    <s v="INST"/>
    <x v="5"/>
    <m/>
    <m/>
    <m/>
    <m/>
    <m/>
    <m/>
    <m/>
    <m/>
    <m/>
    <m/>
    <n v="43214.73"/>
    <n v="72507.94"/>
    <n v="72507.94"/>
    <n v="72217.91"/>
    <n v="72507.94"/>
    <n v="43214.74"/>
    <m/>
    <m/>
    <m/>
    <x v="0"/>
    <x v="0"/>
    <m/>
  </r>
  <r>
    <s v=""/>
    <s v=" LPP_6.07.04.08"/>
    <s v="Labor Planning Package - 6.07.04.08"/>
    <s v="6.07.04.08"/>
    <x v="0"/>
    <d v="2026-03-03T00:00:00"/>
    <d v="1931-05-07T00:00:00"/>
    <s v="egolnar"/>
    <s v="tuozzolo"/>
    <n v="19686.93"/>
    <m/>
    <s v="C"/>
    <s v="Labor"/>
    <s v="TEC"/>
    <m/>
    <s v="BNL"/>
    <s v="Const"/>
    <s v="INST"/>
    <x v="5"/>
    <m/>
    <m/>
    <m/>
    <m/>
    <m/>
    <m/>
    <m/>
    <m/>
    <m/>
    <m/>
    <n v="2261.64"/>
    <n v="3794.7"/>
    <n v="3794.7"/>
    <n v="3779.53"/>
    <n v="3794.7"/>
    <n v="2261.64"/>
    <m/>
    <m/>
    <m/>
    <x v="0"/>
    <x v="0"/>
    <m/>
  </r>
  <r>
    <s v=""/>
    <s v=" LPP_6.07.04.08"/>
    <s v="Labor Planning Package - 6.07.04.08"/>
    <s v="6.07.04.08"/>
    <x v="0"/>
    <d v="2026-03-03T00:00:00"/>
    <d v="1931-05-07T00:00:00"/>
    <s v="egolnar"/>
    <s v="tuozzolo"/>
    <n v="97281.67"/>
    <m/>
    <s v="C"/>
    <s v="Labor"/>
    <s v="TEC"/>
    <m/>
    <s v="BNL"/>
    <s v="Const"/>
    <s v="INST"/>
    <x v="5"/>
    <m/>
    <m/>
    <m/>
    <m/>
    <m/>
    <m/>
    <m/>
    <m/>
    <m/>
    <m/>
    <n v="11175.77"/>
    <n v="18751.28"/>
    <n v="18751.28"/>
    <n v="18676.28"/>
    <n v="18751.28"/>
    <n v="11175.77"/>
    <m/>
    <m/>
    <m/>
    <x v="0"/>
    <x v="0"/>
    <m/>
  </r>
  <r>
    <s v=""/>
    <s v=" LPP_6.07.04.08"/>
    <s v="Labor Planning Package - 6.07.04.08"/>
    <s v="6.07.04.08"/>
    <x v="0"/>
    <d v="2026-03-03T00:00:00"/>
    <d v="1931-05-07T00:00:00"/>
    <s v="egolnar"/>
    <s v="tuozzolo"/>
    <n v="253.57"/>
    <m/>
    <s v="C"/>
    <s v="Labor"/>
    <s v="TEC"/>
    <m/>
    <s v="BNL"/>
    <s v="Const"/>
    <s v="INST"/>
    <x v="5"/>
    <m/>
    <m/>
    <m/>
    <m/>
    <m/>
    <m/>
    <m/>
    <m/>
    <m/>
    <m/>
    <n v="253.57"/>
    <m/>
    <m/>
    <m/>
    <m/>
    <m/>
    <m/>
    <m/>
    <m/>
    <x v="0"/>
    <x v="0"/>
    <m/>
  </r>
  <r>
    <s v=""/>
    <s v=" LPP_6.07.04.08"/>
    <s v="Labor Planning Package - 6.07.04.08"/>
    <s v="6.07.04.08"/>
    <x v="0"/>
    <d v="2026-03-03T00:00:00"/>
    <d v="1931-05-07T00:00:00"/>
    <s v="egolnar"/>
    <s v="tuozzolo"/>
    <n v="27403.919999999998"/>
    <m/>
    <s v="C"/>
    <s v="Labor"/>
    <s v="TEC"/>
    <m/>
    <s v="BNL"/>
    <s v="Const"/>
    <s v="INST"/>
    <x v="5"/>
    <m/>
    <m/>
    <m/>
    <m/>
    <m/>
    <m/>
    <m/>
    <m/>
    <m/>
    <m/>
    <n v="3148.18"/>
    <n v="5282.17"/>
    <n v="5282.17"/>
    <n v="5261.05"/>
    <n v="5282.17"/>
    <n v="3148.17"/>
    <m/>
    <m/>
    <m/>
    <x v="0"/>
    <x v="0"/>
    <m/>
  </r>
  <r>
    <s v=""/>
    <s v=" LPP_6.07.04.08"/>
    <s v="Labor Planning Package - 6.07.04.08"/>
    <s v="6.07.04.08"/>
    <x v="0"/>
    <d v="2026-03-03T00:00:00"/>
    <d v="1931-05-07T00:00:00"/>
    <s v="egolnar"/>
    <s v="tuozzolo"/>
    <n v="283744.92"/>
    <m/>
    <s v="C"/>
    <s v="Labor"/>
    <s v="TEC"/>
    <m/>
    <s v="BNL"/>
    <s v="Const"/>
    <s v="INST"/>
    <x v="5"/>
    <m/>
    <m/>
    <m/>
    <m/>
    <m/>
    <m/>
    <m/>
    <m/>
    <m/>
    <m/>
    <n v="32596.76"/>
    <n v="54692.54"/>
    <n v="54692.54"/>
    <n v="54473.77"/>
    <n v="54692.54"/>
    <n v="32596.76"/>
    <m/>
    <m/>
    <m/>
    <x v="0"/>
    <x v="0"/>
    <m/>
  </r>
  <r>
    <s v=""/>
    <s v=" LPP_6.07.04.08"/>
    <s v="Labor Planning Package - 6.07.04.08"/>
    <s v="6.07.04.08"/>
    <x v="0"/>
    <d v="2026-03-03T00:00:00"/>
    <d v="1931-05-07T00:00:00"/>
    <s v="egolnar"/>
    <s v="tuozzolo"/>
    <n v="6921.23"/>
    <m/>
    <s v="C"/>
    <s v="Labor"/>
    <s v="TEC"/>
    <m/>
    <s v="BNL"/>
    <s v="Const"/>
    <s v="INST"/>
    <x v="5"/>
    <m/>
    <m/>
    <m/>
    <m/>
    <m/>
    <m/>
    <m/>
    <m/>
    <m/>
    <m/>
    <n v="795.11"/>
    <n v="1334.09"/>
    <n v="1334.09"/>
    <n v="1328.75"/>
    <n v="1334.09"/>
    <n v="795.11"/>
    <m/>
    <m/>
    <m/>
    <x v="0"/>
    <x v="0"/>
    <m/>
  </r>
  <r>
    <s v=""/>
    <s v=" LPP_6.07.04.08"/>
    <s v="Labor Planning Package - 6.07.04.08"/>
    <s v="6.07.04.08"/>
    <x v="0"/>
    <d v="2026-03-03T00:00:00"/>
    <d v="1931-05-07T00:00:00"/>
    <s v="egolnar"/>
    <s v="tuozzolo"/>
    <n v="4731.6099999999997"/>
    <m/>
    <s v="C"/>
    <s v="Labor"/>
    <s v="TEC"/>
    <m/>
    <s v="BNL"/>
    <s v="Const"/>
    <s v="INST"/>
    <x v="5"/>
    <m/>
    <m/>
    <m/>
    <m/>
    <m/>
    <m/>
    <m/>
    <m/>
    <m/>
    <m/>
    <n v="543.57000000000005"/>
    <n v="912.03"/>
    <n v="912.03"/>
    <n v="908.38"/>
    <n v="912.03"/>
    <n v="543.57000000000005"/>
    <m/>
    <m/>
    <m/>
    <x v="0"/>
    <x v="0"/>
    <m/>
  </r>
  <r>
    <s v=""/>
    <s v=" LPP_6.07.04.08"/>
    <s v="Labor Planning Package - 6.07.04.08"/>
    <s v="6.07.04.08"/>
    <x v="0"/>
    <d v="2026-03-03T00:00:00"/>
    <d v="1931-05-07T00:00:00"/>
    <s v="egolnar"/>
    <s v="tuozzolo"/>
    <n v="95722.7"/>
    <m/>
    <s v="C"/>
    <s v="Labor"/>
    <s v="TEC"/>
    <m/>
    <s v="BNL"/>
    <s v="Const"/>
    <s v="INST"/>
    <x v="5"/>
    <m/>
    <m/>
    <m/>
    <m/>
    <m/>
    <m/>
    <m/>
    <m/>
    <m/>
    <m/>
    <n v="10996.67"/>
    <n v="18450.79"/>
    <n v="18450.79"/>
    <n v="18376.990000000002"/>
    <n v="18450.79"/>
    <n v="10996.67"/>
    <m/>
    <m/>
    <m/>
    <x v="0"/>
    <x v="0"/>
    <m/>
  </r>
  <r>
    <s v=""/>
    <s v=" LPP_6.07.04.08"/>
    <s v="Labor Planning Package - 6.07.04.08"/>
    <s v="6.07.04.08"/>
    <x v="0"/>
    <d v="2026-03-03T00:00:00"/>
    <d v="1931-05-07T00:00:00"/>
    <s v="egolnar"/>
    <s v="tuozzolo"/>
    <n v="7726.73"/>
    <m/>
    <s v="C"/>
    <s v="Labor"/>
    <s v="TEC"/>
    <m/>
    <s v="BNL"/>
    <s v="Const"/>
    <s v="INST"/>
    <x v="5"/>
    <m/>
    <m/>
    <m/>
    <m/>
    <m/>
    <m/>
    <m/>
    <m/>
    <m/>
    <m/>
    <n v="887.65"/>
    <n v="1489.35"/>
    <n v="1489.35"/>
    <n v="1483.39"/>
    <n v="1489.35"/>
    <n v="887.65"/>
    <m/>
    <m/>
    <m/>
    <x v="0"/>
    <x v="0"/>
    <m/>
  </r>
  <r>
    <s v=""/>
    <s v=" LPP_6.07.04.08"/>
    <s v="Labor Planning Package - 6.07.04.08"/>
    <s v="6.07.04.08"/>
    <x v="0"/>
    <d v="2026-03-03T00:00:00"/>
    <d v="1931-05-07T00:00:00"/>
    <s v="egolnar"/>
    <s v="tuozzolo"/>
    <n v="22667.360000000001"/>
    <m/>
    <s v="C"/>
    <s v="Labor"/>
    <s v="TEC"/>
    <m/>
    <s v="BNL"/>
    <s v="Const"/>
    <s v="INST"/>
    <x v="5"/>
    <m/>
    <m/>
    <m/>
    <m/>
    <m/>
    <m/>
    <m/>
    <m/>
    <m/>
    <m/>
    <n v="2604.04"/>
    <n v="4369.1899999999996"/>
    <n v="4369.1899999999996"/>
    <n v="4351.71"/>
    <n v="4369.1899999999996"/>
    <n v="2604.04"/>
    <m/>
    <m/>
    <m/>
    <x v="0"/>
    <x v="0"/>
    <m/>
  </r>
  <r>
    <s v=""/>
    <s v=" LPP_6.07.04.08"/>
    <s v="Labor Planning Package - 6.07.04.08"/>
    <s v="6.07.04.08"/>
    <x v="0"/>
    <d v="2026-03-03T00:00:00"/>
    <d v="1931-05-07T00:00:00"/>
    <s v="egolnar"/>
    <s v="tuozzolo"/>
    <n v="30425.25"/>
    <m/>
    <s v="C"/>
    <s v="Labor"/>
    <s v="TEC"/>
    <m/>
    <s v="BNL"/>
    <s v="Const"/>
    <s v="INST"/>
    <x v="5"/>
    <m/>
    <m/>
    <m/>
    <m/>
    <m/>
    <m/>
    <m/>
    <m/>
    <m/>
    <m/>
    <n v="3495.27"/>
    <n v="5864.54"/>
    <n v="5864.54"/>
    <n v="5841.09"/>
    <n v="5864.54"/>
    <n v="3495.27"/>
    <m/>
    <m/>
    <m/>
    <x v="0"/>
    <x v="0"/>
    <m/>
  </r>
  <r>
    <s v=""/>
    <s v=" LPP_6.07.04.08"/>
    <s v="Labor Planning Package - 6.07.04.08"/>
    <s v="6.07.04.08"/>
    <x v="0"/>
    <d v="2026-03-03T00:00:00"/>
    <d v="1931-05-07T00:00:00"/>
    <s v="egolnar"/>
    <s v="tuozzolo"/>
    <n v="205135.11"/>
    <m/>
    <s v="C"/>
    <s v="Labor"/>
    <s v="TEC"/>
    <m/>
    <s v="BNL"/>
    <s v="Const"/>
    <s v="INST"/>
    <x v="5"/>
    <m/>
    <m/>
    <m/>
    <m/>
    <m/>
    <m/>
    <m/>
    <m/>
    <m/>
    <m/>
    <n v="23566.02"/>
    <n v="39540.31"/>
    <n v="39540.31"/>
    <n v="39382.14"/>
    <n v="39540.31"/>
    <n v="23566.02"/>
    <m/>
    <m/>
    <m/>
    <x v="0"/>
    <x v="0"/>
    <m/>
  </r>
  <r>
    <s v=""/>
    <s v=" LPP_6.07.04.08"/>
    <s v="Labor Planning Package - 6.07.04.08"/>
    <s v="6.07.04.08"/>
    <x v="0"/>
    <d v="2026-03-03T00:00:00"/>
    <d v="1931-05-07T00:00:00"/>
    <s v="egolnar"/>
    <s v="tuozzolo"/>
    <n v="230248.58"/>
    <m/>
    <s v="C"/>
    <s v="Labor"/>
    <s v="TEC"/>
    <m/>
    <s v="BNL"/>
    <s v="Const"/>
    <s v="INST"/>
    <x v="5"/>
    <m/>
    <m/>
    <m/>
    <m/>
    <m/>
    <m/>
    <m/>
    <m/>
    <m/>
    <m/>
    <n v="26451.07"/>
    <n v="44380.99"/>
    <n v="44380.99"/>
    <n v="44203.47"/>
    <n v="44380.99"/>
    <n v="26451.07"/>
    <m/>
    <m/>
    <m/>
    <x v="0"/>
    <x v="0"/>
    <m/>
  </r>
  <r>
    <s v=""/>
    <s v=" LPP_6.07.04.08"/>
    <s v="Labor Planning Package - 6.07.04.08"/>
    <s v="6.07.04.08"/>
    <x v="0"/>
    <d v="2026-03-03T00:00:00"/>
    <d v="1931-05-07T00:00:00"/>
    <s v="egolnar"/>
    <s v="tuozzolo"/>
    <n v="197.15"/>
    <m/>
    <s v="C"/>
    <s v="Labor"/>
    <s v="TEC"/>
    <m/>
    <s v="BNL"/>
    <s v="Const"/>
    <s v="INST"/>
    <x v="5"/>
    <m/>
    <m/>
    <m/>
    <m/>
    <m/>
    <m/>
    <m/>
    <m/>
    <m/>
    <m/>
    <n v="197.15"/>
    <m/>
    <m/>
    <m/>
    <m/>
    <m/>
    <m/>
    <m/>
    <m/>
    <x v="0"/>
    <x v="0"/>
    <m/>
  </r>
  <r>
    <s v=""/>
    <s v=" LPP_6.07.04.08"/>
    <s v="Labor Planning Package - 6.07.04.08"/>
    <s v="6.07.04.08"/>
    <x v="0"/>
    <d v="2026-03-03T00:00:00"/>
    <d v="1931-05-07T00:00:00"/>
    <s v="egolnar"/>
    <s v="tuozzolo"/>
    <n v="42219.42"/>
    <m/>
    <s v="C"/>
    <s v="Labor"/>
    <s v="TEC"/>
    <m/>
    <s v="BNL"/>
    <s v="Const"/>
    <s v="INST"/>
    <x v="5"/>
    <m/>
    <m/>
    <m/>
    <m/>
    <m/>
    <m/>
    <m/>
    <m/>
    <m/>
    <m/>
    <n v="4850.1899999999996"/>
    <n v="8137.9"/>
    <n v="8137.9"/>
    <n v="8105.35"/>
    <n v="8137.9"/>
    <n v="4850.1899999999996"/>
    <m/>
    <m/>
    <m/>
    <x v="0"/>
    <x v="0"/>
    <m/>
  </r>
  <r>
    <s v=""/>
    <s v=" LPP_6.07.04.08"/>
    <s v="Labor Planning Package - 6.07.04.08"/>
    <s v="6.07.04.08"/>
    <x v="0"/>
    <d v="2026-03-03T00:00:00"/>
    <d v="1931-05-07T00:00:00"/>
    <s v="egolnar"/>
    <s v="tuozzolo"/>
    <n v="4229.6400000000003"/>
    <m/>
    <s v="C"/>
    <s v="Labor"/>
    <s v="TEC"/>
    <m/>
    <s v="BNL"/>
    <s v="Const"/>
    <s v="INST"/>
    <x v="5"/>
    <m/>
    <m/>
    <m/>
    <m/>
    <m/>
    <m/>
    <m/>
    <m/>
    <m/>
    <m/>
    <n v="485.9"/>
    <n v="815.27"/>
    <n v="815.27"/>
    <n v="812.01"/>
    <n v="815.27"/>
    <n v="485.9"/>
    <m/>
    <m/>
    <m/>
    <x v="0"/>
    <x v="0"/>
    <m/>
  </r>
  <r>
    <s v=""/>
    <s v=" LPP_6.07.04.08"/>
    <s v="Labor Planning Package - 6.07.04.08"/>
    <s v="6.07.04.08"/>
    <x v="0"/>
    <d v="2026-03-03T00:00:00"/>
    <d v="1931-05-07T00:00:00"/>
    <s v="egolnar"/>
    <s v="tuozzolo"/>
    <n v="105214.86"/>
    <m/>
    <s v="C"/>
    <s v="Labor"/>
    <s v="TEC"/>
    <m/>
    <s v="BNL"/>
    <s v="Const"/>
    <s v="INST"/>
    <x v="5"/>
    <m/>
    <m/>
    <m/>
    <m/>
    <m/>
    <m/>
    <m/>
    <m/>
    <m/>
    <m/>
    <n v="12087.13"/>
    <n v="20280.43"/>
    <n v="20280.43"/>
    <n v="20199.3"/>
    <n v="20280.43"/>
    <n v="12087.14"/>
    <m/>
    <m/>
    <m/>
    <x v="0"/>
    <x v="0"/>
    <m/>
  </r>
  <r>
    <s v=""/>
    <s v=" LPP_6.07.04.08"/>
    <s v="Labor Planning Package - 6.07.04.08"/>
    <s v="6.07.04.08"/>
    <x v="0"/>
    <d v="2026-03-03T00:00:00"/>
    <d v="1931-05-07T00:00:00"/>
    <s v="egolnar"/>
    <s v="tuozzolo"/>
    <n v="299.04000000000002"/>
    <m/>
    <s v="C"/>
    <s v="Labor"/>
    <s v="TEC"/>
    <m/>
    <s v="BNL"/>
    <s v="Const"/>
    <s v="INST"/>
    <x v="5"/>
    <m/>
    <m/>
    <m/>
    <m/>
    <m/>
    <m/>
    <m/>
    <m/>
    <m/>
    <m/>
    <n v="299.04000000000002"/>
    <m/>
    <m/>
    <m/>
    <m/>
    <m/>
    <m/>
    <m/>
    <m/>
    <x v="0"/>
    <x v="0"/>
    <m/>
  </r>
  <r>
    <s v=""/>
    <s v=" LPP_6.07.04.08"/>
    <s v="Labor Planning Package - 6.07.04.08"/>
    <s v="6.07.04.08"/>
    <x v="0"/>
    <d v="2026-03-03T00:00:00"/>
    <d v="1931-05-07T00:00:00"/>
    <s v="egolnar"/>
    <s v="tuozzolo"/>
    <n v="14864.15"/>
    <m/>
    <s v="C"/>
    <s v="Labor"/>
    <s v="TEC"/>
    <m/>
    <s v="BNL"/>
    <s v="Const"/>
    <s v="INST"/>
    <x v="5"/>
    <m/>
    <m/>
    <m/>
    <m/>
    <m/>
    <m/>
    <m/>
    <m/>
    <m/>
    <m/>
    <n v="1707.6"/>
    <n v="2865.1"/>
    <n v="2865.1"/>
    <n v="2853.64"/>
    <n v="2865.1"/>
    <n v="1707.6"/>
    <m/>
    <m/>
    <m/>
    <x v="0"/>
    <x v="0"/>
    <m/>
  </r>
  <r>
    <s v=""/>
    <s v=" LPP_6.07.04.08"/>
    <s v="Labor Planning Package - 6.07.04.08"/>
    <s v="6.07.04.08"/>
    <x v="0"/>
    <d v="2026-03-03T00:00:00"/>
    <d v="1931-05-07T00:00:00"/>
    <s v="egolnar"/>
    <s v="tuozzolo"/>
    <n v="146499.26999999999"/>
    <m/>
    <s v="C"/>
    <s v="Labor"/>
    <s v="TEC"/>
    <m/>
    <s v="BNL"/>
    <s v="Const"/>
    <s v="INST"/>
    <x v="5"/>
    <m/>
    <m/>
    <m/>
    <m/>
    <m/>
    <m/>
    <m/>
    <m/>
    <m/>
    <m/>
    <n v="16829.91"/>
    <n v="28238.1"/>
    <n v="28238.1"/>
    <n v="28125.15"/>
    <n v="28238.1"/>
    <n v="16829.919999999998"/>
    <m/>
    <m/>
    <m/>
    <x v="0"/>
    <x v="0"/>
    <m/>
  </r>
  <r>
    <s v=""/>
    <s v=" LPP_6.07.04.08"/>
    <s v="Labor Planning Package - 6.07.04.08"/>
    <s v="6.07.04.08"/>
    <x v="0"/>
    <d v="2026-03-03T00:00:00"/>
    <d v="1931-05-07T00:00:00"/>
    <s v="egolnar"/>
    <s v="tuozzolo"/>
    <n v="6921.23"/>
    <m/>
    <s v="C"/>
    <s v="Labor"/>
    <s v="TEC"/>
    <m/>
    <s v="BNL"/>
    <s v="Const"/>
    <s v="INST"/>
    <x v="5"/>
    <m/>
    <m/>
    <m/>
    <m/>
    <m/>
    <m/>
    <m/>
    <m/>
    <m/>
    <m/>
    <n v="795.11"/>
    <n v="1334.09"/>
    <n v="1334.09"/>
    <n v="1328.75"/>
    <n v="1334.09"/>
    <n v="795.11"/>
    <m/>
    <m/>
    <m/>
    <x v="0"/>
    <x v="0"/>
    <m/>
  </r>
  <r>
    <s v=""/>
    <s v=" LPP_6.07.04.08"/>
    <s v="Labor Planning Package - 6.07.04.08"/>
    <s v="6.07.04.08"/>
    <x v="0"/>
    <d v="2026-03-03T00:00:00"/>
    <d v="1931-05-07T00:00:00"/>
    <s v="egolnar"/>
    <s v="tuozzolo"/>
    <n v="15594.56"/>
    <m/>
    <s v="C"/>
    <s v="Labor"/>
    <s v="TEC"/>
    <m/>
    <s v="BNL"/>
    <s v="Const"/>
    <s v="INST"/>
    <x v="5"/>
    <m/>
    <m/>
    <m/>
    <m/>
    <m/>
    <m/>
    <m/>
    <m/>
    <m/>
    <m/>
    <n v="1791.51"/>
    <n v="3005.89"/>
    <n v="3005.89"/>
    <n v="2993.87"/>
    <n v="3005.89"/>
    <n v="1791.51"/>
    <m/>
    <m/>
    <m/>
    <x v="0"/>
    <x v="0"/>
    <m/>
  </r>
  <r>
    <s v=""/>
    <s v=" LPP_6.07.04.08"/>
    <s v="Labor Planning Package - 6.07.04.08"/>
    <s v="6.07.04.08"/>
    <x v="0"/>
    <d v="2026-03-03T00:00:00"/>
    <d v="1931-05-07T00:00:00"/>
    <s v="egolnar"/>
    <s v="tuozzolo"/>
    <n v="6111.67"/>
    <m/>
    <s v="C"/>
    <s v="Labor"/>
    <s v="TEC"/>
    <m/>
    <s v="BNL"/>
    <s v="Const"/>
    <s v="INST"/>
    <x v="5"/>
    <m/>
    <m/>
    <m/>
    <m/>
    <m/>
    <m/>
    <m/>
    <m/>
    <m/>
    <m/>
    <n v="702.11"/>
    <n v="1178.04"/>
    <n v="1178.04"/>
    <n v="1173.33"/>
    <n v="1178.04"/>
    <n v="702.11"/>
    <m/>
    <m/>
    <m/>
    <x v="0"/>
    <x v="0"/>
    <m/>
  </r>
  <r>
    <s v=""/>
    <s v=" LPP_6.07.04.08"/>
    <s v="Labor Planning Package - 6.07.04.08"/>
    <s v="6.07.04.08"/>
    <x v="0"/>
    <d v="2026-03-03T00:00:00"/>
    <d v="1931-05-07T00:00:00"/>
    <s v="egolnar"/>
    <s v="tuozzolo"/>
    <n v="1641485.89"/>
    <m/>
    <s v="C"/>
    <s v="Labor"/>
    <s v="TEC"/>
    <m/>
    <s v="BNL"/>
    <s v="Const"/>
    <s v="INST"/>
    <x v="5"/>
    <m/>
    <m/>
    <m/>
    <m/>
    <m/>
    <m/>
    <m/>
    <m/>
    <m/>
    <m/>
    <n v="188574.71"/>
    <n v="316400.52"/>
    <n v="316400.52"/>
    <n v="315134.92"/>
    <n v="316400.52"/>
    <n v="188574.7"/>
    <m/>
    <m/>
    <m/>
    <x v="0"/>
    <x v="0"/>
    <m/>
  </r>
  <r>
    <s v=""/>
    <s v=" LPP_6.07.04.08"/>
    <s v="Labor Planning Package - 6.07.04.08"/>
    <s v="6.07.04.08"/>
    <x v="0"/>
    <d v="2026-03-03T00:00:00"/>
    <d v="1931-05-07T00:00:00"/>
    <s v="egolnar"/>
    <s v="tuozzolo"/>
    <n v="2114.8200000000002"/>
    <m/>
    <s v="C"/>
    <s v="Labor"/>
    <s v="TEC"/>
    <m/>
    <s v="BNL"/>
    <s v="Const"/>
    <s v="INST"/>
    <x v="5"/>
    <m/>
    <m/>
    <m/>
    <m/>
    <m/>
    <m/>
    <m/>
    <m/>
    <m/>
    <m/>
    <n v="242.95"/>
    <n v="407.64"/>
    <n v="407.64"/>
    <n v="406.01"/>
    <n v="407.64"/>
    <n v="242.95"/>
    <m/>
    <m/>
    <m/>
    <x v="0"/>
    <x v="0"/>
    <m/>
  </r>
  <r>
    <s v=""/>
    <s v=" LPP_6.07.04.08"/>
    <s v="Labor Planning Package - 6.07.04.08"/>
    <s v="6.07.04.08"/>
    <x v="0"/>
    <d v="2026-03-03T00:00:00"/>
    <d v="1931-05-07T00:00:00"/>
    <s v="egolnar"/>
    <s v="tuozzolo"/>
    <n v="130461.8"/>
    <m/>
    <s v="C"/>
    <s v="Labor"/>
    <s v="TEC"/>
    <m/>
    <s v="BNL"/>
    <s v="Const"/>
    <s v="INST"/>
    <x v="5"/>
    <m/>
    <m/>
    <m/>
    <m/>
    <m/>
    <m/>
    <m/>
    <m/>
    <m/>
    <m/>
    <n v="14987.52"/>
    <n v="25146.84"/>
    <n v="25146.84"/>
    <n v="25046.25"/>
    <n v="25146.84"/>
    <n v="14987.52"/>
    <m/>
    <m/>
    <m/>
    <x v="0"/>
    <x v="0"/>
    <m/>
  </r>
  <r>
    <s v=""/>
    <s v=" LPP_6.07.04.08"/>
    <s v="Labor Planning Package - 6.07.04.08"/>
    <s v="6.07.04.08"/>
    <x v="0"/>
    <d v="2026-03-03T00:00:00"/>
    <d v="1931-05-07T00:00:00"/>
    <s v="egolnar"/>
    <s v="tuozzolo"/>
    <n v="31949.83"/>
    <m/>
    <s v="C"/>
    <s v="Labor"/>
    <s v="TEC"/>
    <m/>
    <s v="BNL"/>
    <s v="Const"/>
    <s v="INST"/>
    <x v="5"/>
    <m/>
    <m/>
    <m/>
    <m/>
    <m/>
    <m/>
    <m/>
    <m/>
    <m/>
    <m/>
    <n v="3670.41"/>
    <n v="6158.41"/>
    <n v="6158.41"/>
    <n v="6133.78"/>
    <n v="6158.41"/>
    <n v="3670.41"/>
    <m/>
    <m/>
    <m/>
    <x v="0"/>
    <x v="0"/>
    <m/>
  </r>
  <r>
    <s v=""/>
    <s v=" LPP_6.07.04.08"/>
    <s v="Labor Planning Package - 6.07.04.08"/>
    <s v="6.07.04.08"/>
    <x v="0"/>
    <d v="2026-03-03T00:00:00"/>
    <d v="1931-05-07T00:00:00"/>
    <s v="egolnar"/>
    <s v="tuozzolo"/>
    <n v="16410.04"/>
    <m/>
    <s v="C"/>
    <s v="Labor"/>
    <s v="TEC"/>
    <m/>
    <s v="BNL"/>
    <s v="Const"/>
    <s v="INST"/>
    <x v="5"/>
    <m/>
    <m/>
    <m/>
    <m/>
    <m/>
    <m/>
    <m/>
    <m/>
    <m/>
    <m/>
    <n v="1885.19"/>
    <n v="3163.08"/>
    <n v="3163.08"/>
    <n v="3150.42"/>
    <n v="3163.08"/>
    <n v="1885.19"/>
    <m/>
    <m/>
    <m/>
    <x v="0"/>
    <x v="0"/>
    <m/>
  </r>
  <r>
    <s v=""/>
    <s v=" LPP_6.07.04.08"/>
    <s v="Labor Planning Package - 6.07.04.08"/>
    <s v="6.07.04.08"/>
    <x v="0"/>
    <d v="2026-03-03T00:00:00"/>
    <d v="1931-05-07T00:00:00"/>
    <s v="egolnar"/>
    <s v="tuozzolo"/>
    <n v="38451.25"/>
    <m/>
    <s v="C"/>
    <s v="Labor"/>
    <s v="TEC"/>
    <m/>
    <s v="BNL"/>
    <s v="Const"/>
    <s v="INST"/>
    <x v="5"/>
    <m/>
    <m/>
    <m/>
    <m/>
    <m/>
    <m/>
    <m/>
    <m/>
    <m/>
    <m/>
    <n v="4417.3"/>
    <n v="7411.58"/>
    <n v="7411.58"/>
    <n v="7381.93"/>
    <n v="7411.58"/>
    <n v="4417.3"/>
    <m/>
    <m/>
    <m/>
    <x v="0"/>
    <x v="0"/>
    <m/>
  </r>
  <r>
    <s v=""/>
    <s v=" LPP_6.07.04.08"/>
    <s v="Labor Planning Package - 6.07.04.08"/>
    <s v="6.07.04.08"/>
    <x v="0"/>
    <d v="2026-03-03T00:00:00"/>
    <d v="1931-05-07T00:00:00"/>
    <s v="egolnar"/>
    <s v="tuozzolo"/>
    <n v="11917.79"/>
    <m/>
    <s v="C"/>
    <s v="Labor"/>
    <s v="TEC"/>
    <m/>
    <s v="BNL"/>
    <s v="Const"/>
    <s v="INST"/>
    <x v="5"/>
    <m/>
    <m/>
    <m/>
    <m/>
    <m/>
    <m/>
    <m/>
    <m/>
    <m/>
    <m/>
    <n v="1369.12"/>
    <n v="2297.19"/>
    <n v="2297.19"/>
    <n v="2288"/>
    <n v="2297.19"/>
    <n v="1369.12"/>
    <m/>
    <m/>
    <m/>
    <x v="0"/>
    <x v="0"/>
    <m/>
  </r>
  <r>
    <s v=""/>
    <s v=" LPP_6.07.04.08"/>
    <s v="Labor Planning Package - 6.07.04.08"/>
    <s v="6.07.04.08"/>
    <x v="0"/>
    <d v="2026-03-03T00:00:00"/>
    <d v="1931-05-07T00:00:00"/>
    <s v="egolnar"/>
    <s v="tuozzolo"/>
    <n v="507.14"/>
    <m/>
    <s v="C"/>
    <s v="Labor"/>
    <s v="TEC"/>
    <m/>
    <s v="BNL"/>
    <s v="Const"/>
    <s v="INST"/>
    <x v="5"/>
    <m/>
    <m/>
    <m/>
    <m/>
    <m/>
    <m/>
    <m/>
    <m/>
    <m/>
    <m/>
    <n v="58.26"/>
    <n v="97.75"/>
    <n v="97.75"/>
    <n v="97.36"/>
    <n v="97.75"/>
    <n v="58.25"/>
    <m/>
    <m/>
    <m/>
    <x v="0"/>
    <x v="0"/>
    <m/>
  </r>
  <r>
    <s v=""/>
    <s v=" LPP_6.07.04.08"/>
    <s v="Labor Planning Package - 6.07.04.08"/>
    <s v="6.07.04.08"/>
    <x v="0"/>
    <d v="2026-03-03T00:00:00"/>
    <d v="1931-05-07T00:00:00"/>
    <s v="egolnar"/>
    <s v="tuozzolo"/>
    <n v="73788.89"/>
    <m/>
    <s v="C"/>
    <s v="Labor"/>
    <s v="TEC"/>
    <m/>
    <s v="BNL"/>
    <s v="Const"/>
    <s v="INST"/>
    <x v="5"/>
    <m/>
    <m/>
    <m/>
    <m/>
    <m/>
    <m/>
    <m/>
    <m/>
    <m/>
    <m/>
    <n v="8476.9"/>
    <n v="14222.99"/>
    <n v="14222.99"/>
    <n v="14166.1"/>
    <n v="14222.99"/>
    <n v="8476.9"/>
    <m/>
    <m/>
    <m/>
    <x v="0"/>
    <x v="0"/>
    <m/>
  </r>
  <r>
    <s v=""/>
    <s v=" LPP_6.07.04.08"/>
    <s v="Labor Planning Package - 6.07.04.08"/>
    <s v="6.07.04.08"/>
    <x v="0"/>
    <d v="2026-03-03T00:00:00"/>
    <d v="1931-05-07T00:00:00"/>
    <s v="egolnar"/>
    <s v="tuozzolo"/>
    <n v="127545.75"/>
    <m/>
    <s v="C"/>
    <s v="Labor"/>
    <s v="TEC"/>
    <m/>
    <s v="BNL"/>
    <s v="Const"/>
    <s v="INST"/>
    <x v="5"/>
    <m/>
    <m/>
    <m/>
    <m/>
    <m/>
    <m/>
    <m/>
    <m/>
    <m/>
    <m/>
    <n v="14652.52"/>
    <n v="24584.76"/>
    <n v="24584.76"/>
    <n v="24486.42"/>
    <n v="24584.76"/>
    <n v="14652.52"/>
    <m/>
    <m/>
    <m/>
    <x v="0"/>
    <x v="0"/>
    <m/>
  </r>
  <r>
    <s v=""/>
    <s v=" LPP_6.07.04.08"/>
    <s v="Labor Planning Package - 6.07.04.08"/>
    <s v="6.07.04.08"/>
    <x v="0"/>
    <d v="2026-03-03T00:00:00"/>
    <d v="1931-05-07T00:00:00"/>
    <s v="egolnar"/>
    <s v="tuozzolo"/>
    <n v="12688.91"/>
    <m/>
    <s v="C"/>
    <s v="Labor"/>
    <s v="TEC"/>
    <m/>
    <s v="BNL"/>
    <s v="Const"/>
    <s v="INST"/>
    <x v="5"/>
    <m/>
    <m/>
    <m/>
    <m/>
    <m/>
    <m/>
    <m/>
    <m/>
    <m/>
    <m/>
    <n v="1457.71"/>
    <n v="2445.8200000000002"/>
    <n v="2445.8200000000002"/>
    <n v="2436.04"/>
    <n v="2445.8200000000002"/>
    <n v="1457.71"/>
    <m/>
    <m/>
    <m/>
    <x v="0"/>
    <x v="0"/>
    <m/>
  </r>
  <r>
    <s v=""/>
    <s v=" LPP_6.07.04.08"/>
    <s v="Labor Planning Package - 6.07.04.08"/>
    <s v="6.07.04.08"/>
    <x v="0"/>
    <d v="2026-03-03T00:00:00"/>
    <d v="1931-05-07T00:00:00"/>
    <s v="egolnar"/>
    <s v="tuozzolo"/>
    <n v="47102.78"/>
    <m/>
    <s v="C"/>
    <s v="Labor"/>
    <s v="TEC"/>
    <m/>
    <s v="BNL"/>
    <s v="Const"/>
    <s v="INST"/>
    <x v="5"/>
    <m/>
    <m/>
    <m/>
    <m/>
    <m/>
    <m/>
    <m/>
    <m/>
    <m/>
    <m/>
    <n v="5411.19"/>
    <n v="9079.18"/>
    <n v="9079.18"/>
    <n v="9042.86"/>
    <n v="9079.18"/>
    <n v="5411.19"/>
    <m/>
    <m/>
    <m/>
    <x v="0"/>
    <x v="0"/>
    <m/>
  </r>
  <r>
    <s v=""/>
    <s v=" LPP_6.07.04.08"/>
    <s v="Labor Planning Package - 6.07.04.08"/>
    <s v="6.07.04.08"/>
    <x v="0"/>
    <d v="2026-03-03T00:00:00"/>
    <d v="1931-05-07T00:00:00"/>
    <s v="egolnar"/>
    <s v="tuozzolo"/>
    <n v="199946.51"/>
    <m/>
    <s v="C"/>
    <s v="Labor"/>
    <s v="TEC"/>
    <m/>
    <s v="BNL"/>
    <s v="Const"/>
    <s v="INST"/>
    <x v="5"/>
    <m/>
    <m/>
    <m/>
    <m/>
    <m/>
    <m/>
    <m/>
    <m/>
    <m/>
    <m/>
    <n v="22969.95"/>
    <n v="38540.19"/>
    <n v="38540.19"/>
    <n v="38386.03"/>
    <n v="38540.19"/>
    <n v="22969.96"/>
    <m/>
    <m/>
    <m/>
    <x v="0"/>
    <x v="0"/>
    <m/>
  </r>
  <r>
    <s v=""/>
    <s v=" LPP_6.07.04.08"/>
    <s v="Labor Planning Package - 6.07.04.08"/>
    <s v="6.07.04.08"/>
    <x v="0"/>
    <d v="2026-03-03T00:00:00"/>
    <d v="1931-05-07T00:00:00"/>
    <s v="egolnar"/>
    <s v="tuozzolo"/>
    <n v="48381.35"/>
    <m/>
    <s v="C"/>
    <s v="Labor"/>
    <s v="TEC"/>
    <m/>
    <s v="BNL"/>
    <s v="Const"/>
    <s v="INST"/>
    <x v="5"/>
    <m/>
    <m/>
    <m/>
    <m/>
    <m/>
    <m/>
    <m/>
    <m/>
    <m/>
    <m/>
    <n v="5558.07"/>
    <n v="9325.6299999999992"/>
    <n v="9325.6299999999992"/>
    <n v="9288.32"/>
    <n v="9325.6299999999992"/>
    <n v="5558.07"/>
    <m/>
    <m/>
    <m/>
    <x v="0"/>
    <x v="0"/>
    <m/>
  </r>
  <r>
    <s v=""/>
    <s v=" LPP_6.07.04.08"/>
    <s v="Labor Planning Package - 6.07.04.08"/>
    <s v="6.07.04.08"/>
    <x v="0"/>
    <d v="2026-03-03T00:00:00"/>
    <d v="1931-05-07T00:00:00"/>
    <s v="egolnar"/>
    <s v="tuozzolo"/>
    <n v="76652.38"/>
    <m/>
    <s v="C"/>
    <s v="Labor"/>
    <s v="TEC"/>
    <m/>
    <s v="BNL"/>
    <s v="Const"/>
    <s v="INST"/>
    <x v="5"/>
    <m/>
    <m/>
    <m/>
    <m/>
    <m/>
    <m/>
    <m/>
    <m/>
    <m/>
    <m/>
    <n v="8805.86"/>
    <n v="14774.94"/>
    <n v="14774.94"/>
    <n v="14715.84"/>
    <n v="14774.94"/>
    <n v="8805.86"/>
    <m/>
    <m/>
    <m/>
    <x v="0"/>
    <x v="0"/>
    <m/>
  </r>
  <r>
    <s v=""/>
    <s v=" LPP_6.07.04.08"/>
    <s v="Labor Planning Package - 6.07.04.08"/>
    <s v="6.07.04.08"/>
    <x v="0"/>
    <d v="2026-03-03T00:00:00"/>
    <d v="1931-05-07T00:00:00"/>
    <s v="egolnar"/>
    <s v="tuozzolo"/>
    <n v="887.5"/>
    <m/>
    <s v="C"/>
    <s v="Labor"/>
    <s v="TEC"/>
    <m/>
    <s v="BNL"/>
    <s v="Const"/>
    <s v="INST"/>
    <x v="5"/>
    <m/>
    <m/>
    <m/>
    <m/>
    <m/>
    <m/>
    <m/>
    <m/>
    <m/>
    <m/>
    <n v="101.96"/>
    <n v="171.07"/>
    <n v="171.07"/>
    <n v="170.38"/>
    <n v="171.07"/>
    <n v="101.96"/>
    <m/>
    <m/>
    <m/>
    <x v="0"/>
    <x v="0"/>
    <m/>
  </r>
  <r>
    <s v=""/>
    <s v=" LPP_6.07.04.08"/>
    <s v="Labor Planning Package - 6.07.04.08"/>
    <s v="6.07.04.08"/>
    <x v="0"/>
    <d v="2026-03-03T00:00:00"/>
    <d v="1931-05-07T00:00:00"/>
    <s v="egolnar"/>
    <s v="tuozzolo"/>
    <n v="7886.02"/>
    <m/>
    <s v="C"/>
    <s v="Labor"/>
    <s v="TEC"/>
    <m/>
    <s v="BNL"/>
    <s v="Const"/>
    <s v="INST"/>
    <x v="5"/>
    <m/>
    <m/>
    <m/>
    <m/>
    <m/>
    <m/>
    <m/>
    <m/>
    <m/>
    <m/>
    <n v="905.95"/>
    <n v="1520.05"/>
    <n v="1520.05"/>
    <n v="1513.97"/>
    <n v="1520.05"/>
    <n v="905.95"/>
    <m/>
    <m/>
    <m/>
    <x v="0"/>
    <x v="0"/>
    <m/>
  </r>
  <r>
    <s v=""/>
    <s v=" LPP_6.07.04.08"/>
    <s v="Labor Planning Package - 6.07.04.08"/>
    <s v="6.07.04.08"/>
    <x v="0"/>
    <d v="2026-03-03T00:00:00"/>
    <d v="1931-05-07T00:00:00"/>
    <s v="egolnar"/>
    <s v="tuozzolo"/>
    <n v="25858.240000000002"/>
    <m/>
    <s v="C"/>
    <s v="Labor"/>
    <s v="TEC"/>
    <m/>
    <s v="BNL"/>
    <s v="Const"/>
    <s v="INST"/>
    <x v="5"/>
    <m/>
    <m/>
    <m/>
    <m/>
    <m/>
    <m/>
    <m/>
    <m/>
    <m/>
    <m/>
    <n v="2970.61"/>
    <n v="4984.24"/>
    <n v="4984.24"/>
    <n v="4964.3100000000004"/>
    <n v="4984.24"/>
    <n v="2970.6"/>
    <m/>
    <m/>
    <m/>
    <x v="0"/>
    <x v="0"/>
    <m/>
  </r>
  <r>
    <s v=""/>
    <s v=" LPP_6.07.04.08"/>
    <s v="Labor Planning Package - 6.07.04.08"/>
    <s v="6.07.04.08"/>
    <x v="0"/>
    <d v="2026-03-03T00:00:00"/>
    <d v="1931-05-07T00:00:00"/>
    <s v="egolnar"/>
    <s v="tuozzolo"/>
    <n v="378015.71"/>
    <m/>
    <s v="C"/>
    <s v="Labor"/>
    <s v="TEC"/>
    <m/>
    <s v="BNL"/>
    <s v="Const"/>
    <s v="INST"/>
    <x v="5"/>
    <m/>
    <m/>
    <m/>
    <m/>
    <m/>
    <m/>
    <m/>
    <m/>
    <m/>
    <m/>
    <n v="43426.63"/>
    <n v="72863.48"/>
    <n v="72863.48"/>
    <n v="72572.02"/>
    <n v="72863.48"/>
    <n v="43426.63"/>
    <m/>
    <m/>
    <m/>
    <x v="0"/>
    <x v="0"/>
    <m/>
  </r>
  <r>
    <s v=""/>
    <s v=" LPP_6.07.04.08"/>
    <s v="Labor Planning Package - 6.07.04.08"/>
    <s v="6.07.04.08"/>
    <x v="0"/>
    <d v="2026-03-03T00:00:00"/>
    <d v="1931-05-07T00:00:00"/>
    <s v="egolnar"/>
    <s v="tuozzolo"/>
    <n v="26522.31"/>
    <m/>
    <s v="C"/>
    <s v="Labor"/>
    <s v="TEC"/>
    <m/>
    <s v="BNL"/>
    <s v="Const"/>
    <s v="INST"/>
    <x v="5"/>
    <m/>
    <m/>
    <m/>
    <m/>
    <m/>
    <m/>
    <m/>
    <m/>
    <m/>
    <m/>
    <n v="3046.9"/>
    <n v="5112.24"/>
    <n v="5112.24"/>
    <n v="5091.79"/>
    <n v="5112.24"/>
    <n v="3046.89"/>
    <m/>
    <m/>
    <m/>
    <x v="0"/>
    <x v="0"/>
    <m/>
  </r>
  <r>
    <s v=""/>
    <s v=" LPP_6.07.04.08"/>
    <s v="Labor Planning Package - 6.07.04.08"/>
    <s v="6.07.04.08"/>
    <x v="0"/>
    <d v="2026-03-03T00:00:00"/>
    <d v="1931-05-07T00:00:00"/>
    <s v="egolnar"/>
    <s v="tuozzolo"/>
    <n v="811170.68"/>
    <m/>
    <s v="C"/>
    <s v="Labor"/>
    <s v="TEC"/>
    <m/>
    <s v="BNL"/>
    <s v="Const"/>
    <s v="INST"/>
    <x v="5"/>
    <m/>
    <m/>
    <m/>
    <m/>
    <m/>
    <m/>
    <m/>
    <m/>
    <m/>
    <m/>
    <n v="93187.69"/>
    <n v="156355.18"/>
    <n v="156355.18"/>
    <n v="155729.76"/>
    <n v="156355.18"/>
    <n v="93187.68"/>
    <m/>
    <m/>
    <m/>
    <x v="0"/>
    <x v="0"/>
    <m/>
  </r>
  <r>
    <s v=""/>
    <s v=" LPP_6.07.04.08"/>
    <s v="Labor Planning Package - 6.07.04.08"/>
    <s v="6.07.04.08"/>
    <x v="0"/>
    <d v="2026-03-03T00:00:00"/>
    <d v="1931-05-07T00:00:00"/>
    <s v="egolnar"/>
    <s v="tuozzolo"/>
    <n v="338896.41"/>
    <m/>
    <s v="C"/>
    <s v="Labor"/>
    <s v="TEC"/>
    <m/>
    <s v="BNL"/>
    <s v="Const"/>
    <s v="INST"/>
    <x v="5"/>
    <m/>
    <m/>
    <m/>
    <m/>
    <m/>
    <m/>
    <m/>
    <m/>
    <m/>
    <m/>
    <n v="38932.589999999997"/>
    <n v="65323.13"/>
    <n v="65323.13"/>
    <n v="65061.84"/>
    <n v="65323.13"/>
    <n v="38932.589999999997"/>
    <m/>
    <m/>
    <m/>
    <x v="0"/>
    <x v="0"/>
    <m/>
  </r>
  <r>
    <s v=""/>
    <s v=" LPP_6.07.04.08"/>
    <s v="Labor Planning Package - 6.07.04.08"/>
    <s v="6.07.04.08"/>
    <x v="0"/>
    <d v="2026-03-03T00:00:00"/>
    <d v="1931-05-07T00:00:00"/>
    <s v="egolnar"/>
    <s v="tuozzolo"/>
    <n v="6849.17"/>
    <m/>
    <s v="C"/>
    <s v="Labor"/>
    <s v="TEC"/>
    <m/>
    <s v="BNL"/>
    <s v="Const"/>
    <s v="INST"/>
    <x v="5"/>
    <m/>
    <m/>
    <m/>
    <m/>
    <m/>
    <m/>
    <m/>
    <m/>
    <m/>
    <m/>
    <n v="786.83"/>
    <n v="1320.19"/>
    <n v="1320.19"/>
    <n v="1314.91"/>
    <n v="1320.19"/>
    <n v="786.84"/>
    <m/>
    <m/>
    <m/>
    <x v="0"/>
    <x v="0"/>
    <m/>
  </r>
  <r>
    <s v=""/>
    <s v=" LPP_6.07.04.08"/>
    <s v="Labor Planning Package - 6.07.04.08"/>
    <s v="6.07.04.08"/>
    <x v="0"/>
    <d v="2026-03-03T00:00:00"/>
    <d v="1931-05-07T00:00:00"/>
    <s v="egolnar"/>
    <s v="tuozzolo"/>
    <n v="36689.279999999999"/>
    <m/>
    <s v="C"/>
    <s v="Labor"/>
    <s v="TEC"/>
    <m/>
    <s v="BNL"/>
    <s v="Const"/>
    <s v="INST"/>
    <x v="5"/>
    <m/>
    <m/>
    <m/>
    <m/>
    <m/>
    <m/>
    <m/>
    <m/>
    <m/>
    <m/>
    <n v="4214.88"/>
    <n v="7071.95"/>
    <n v="7071.95"/>
    <n v="7043.66"/>
    <n v="7071.95"/>
    <n v="4214.87"/>
    <m/>
    <m/>
    <m/>
    <x v="0"/>
    <x v="0"/>
    <m/>
  </r>
  <r>
    <s v=""/>
    <s v=" LPP_6.07.04.08"/>
    <s v="Labor Planning Package - 6.07.04.08"/>
    <s v="6.07.04.08"/>
    <x v="0"/>
    <d v="2026-03-03T00:00:00"/>
    <d v="1931-05-07T00:00:00"/>
    <s v="egolnar"/>
    <s v="tuozzolo"/>
    <n v="8459.2800000000007"/>
    <m/>
    <s v="C"/>
    <s v="Labor"/>
    <s v="TEC"/>
    <m/>
    <s v="BNL"/>
    <s v="Const"/>
    <s v="INST"/>
    <x v="5"/>
    <m/>
    <m/>
    <m/>
    <m/>
    <m/>
    <m/>
    <m/>
    <m/>
    <m/>
    <m/>
    <n v="971.81"/>
    <n v="1630.55"/>
    <n v="1630.55"/>
    <n v="1624.03"/>
    <n v="1630.55"/>
    <n v="971.8"/>
    <m/>
    <m/>
    <m/>
    <x v="0"/>
    <x v="0"/>
    <m/>
  </r>
  <r>
    <s v=""/>
    <s v=" LPP_6.07.04.08"/>
    <s v="Labor Planning Package - 6.07.04.08"/>
    <s v="6.07.04.08"/>
    <x v="0"/>
    <d v="2026-03-03T00:00:00"/>
    <d v="1931-05-07T00:00:00"/>
    <s v="egolnar"/>
    <s v="tuozzolo"/>
    <n v="12241.06"/>
    <m/>
    <s v="C"/>
    <s v="Labor"/>
    <s v="TEC"/>
    <m/>
    <s v="BNL"/>
    <s v="Const"/>
    <s v="INST"/>
    <x v="5"/>
    <m/>
    <m/>
    <m/>
    <m/>
    <m/>
    <m/>
    <m/>
    <m/>
    <m/>
    <m/>
    <n v="1406.26"/>
    <n v="2359.5"/>
    <n v="2359.5"/>
    <n v="2350.06"/>
    <n v="2359.5"/>
    <n v="1406.25"/>
    <m/>
    <m/>
    <m/>
    <x v="0"/>
    <x v="0"/>
    <m/>
  </r>
  <r>
    <s v=""/>
    <s v=" LPP_6.07.04.08"/>
    <s v="Labor Planning Package - 6.07.04.08"/>
    <s v="6.07.04.08"/>
    <x v="0"/>
    <d v="2026-03-03T00:00:00"/>
    <d v="1931-05-07T00:00:00"/>
    <s v="egolnar"/>
    <s v="tuozzolo"/>
    <n v="801595.02"/>
    <m/>
    <s v="C"/>
    <s v="Labor"/>
    <s v="TEC"/>
    <m/>
    <s v="BNL"/>
    <s v="Const"/>
    <s v="INST"/>
    <x v="5"/>
    <m/>
    <m/>
    <m/>
    <m/>
    <m/>
    <m/>
    <m/>
    <m/>
    <m/>
    <m/>
    <n v="92087.63"/>
    <n v="154509.45000000001"/>
    <n v="154509.45000000001"/>
    <n v="153891.41"/>
    <n v="154509.45000000001"/>
    <n v="92087.63"/>
    <m/>
    <m/>
    <m/>
    <x v="0"/>
    <x v="0"/>
    <m/>
  </r>
  <r>
    <s v=""/>
    <s v=" LPP_6.07.04.08"/>
    <s v="Labor Planning Package - 6.07.04.08"/>
    <s v="6.07.04.08"/>
    <x v="0"/>
    <d v="2026-03-03T00:00:00"/>
    <d v="1931-05-07T00:00:00"/>
    <s v="egolnar"/>
    <s v="tuozzolo"/>
    <n v="187987.24"/>
    <m/>
    <s v="C"/>
    <s v="Labor"/>
    <s v="TEC"/>
    <m/>
    <s v="BNL"/>
    <s v="Const"/>
    <s v="INST"/>
    <x v="5"/>
    <m/>
    <m/>
    <m/>
    <m/>
    <m/>
    <m/>
    <m/>
    <m/>
    <m/>
    <m/>
    <n v="21596.07"/>
    <n v="36235.01"/>
    <n v="36235.01"/>
    <n v="36090.07"/>
    <n v="36235.01"/>
    <n v="21596.06"/>
    <m/>
    <m/>
    <m/>
    <x v="0"/>
    <x v="0"/>
    <m/>
  </r>
  <r>
    <s v=""/>
    <s v=" LPP_6.07.04.08"/>
    <s v="Labor Planning Package - 6.07.04.08"/>
    <s v="6.07.04.08"/>
    <x v="0"/>
    <d v="2026-03-03T00:00:00"/>
    <d v="1931-05-07T00:00:00"/>
    <s v="egolnar"/>
    <s v="tuozzolo"/>
    <n v="24072.52"/>
    <m/>
    <s v="C"/>
    <s v="Labor"/>
    <s v="TEC"/>
    <m/>
    <s v="BNL"/>
    <s v="Const"/>
    <s v="INST"/>
    <x v="5"/>
    <m/>
    <m/>
    <m/>
    <m/>
    <m/>
    <m/>
    <m/>
    <m/>
    <m/>
    <m/>
    <n v="2765.46"/>
    <n v="4640.04"/>
    <n v="4640.04"/>
    <n v="4621.4799999999996"/>
    <n v="4640.04"/>
    <n v="2765.46"/>
    <m/>
    <m/>
    <m/>
    <x v="0"/>
    <x v="0"/>
    <m/>
  </r>
  <r>
    <s v=""/>
    <s v=" LPP_6.07.04.08"/>
    <s v="Labor Planning Package - 6.07.04.08"/>
    <s v="6.07.04.08"/>
    <x v="0"/>
    <d v="2026-03-03T00:00:00"/>
    <d v="1931-05-07T00:00:00"/>
    <s v="egolnar"/>
    <s v="tuozzolo"/>
    <n v="7258.19"/>
    <m/>
    <s v="C"/>
    <s v="Labor"/>
    <s v="TEC"/>
    <m/>
    <s v="BNL"/>
    <s v="Const"/>
    <s v="INST"/>
    <x v="5"/>
    <m/>
    <m/>
    <m/>
    <m/>
    <m/>
    <m/>
    <m/>
    <m/>
    <m/>
    <m/>
    <n v="833.82"/>
    <n v="1399.03"/>
    <n v="1399.03"/>
    <n v="1393.44"/>
    <n v="1399.03"/>
    <n v="833.83"/>
    <m/>
    <m/>
    <m/>
    <x v="0"/>
    <x v="0"/>
    <m/>
  </r>
  <r>
    <s v=""/>
    <s v=" LPP_6.07.04.08"/>
    <s v="Labor Planning Package - 6.07.04.08"/>
    <s v="6.07.04.08"/>
    <x v="0"/>
    <d v="2026-03-03T00:00:00"/>
    <d v="1931-05-07T00:00:00"/>
    <s v="egolnar"/>
    <s v="tuozzolo"/>
    <n v="573687.69999999995"/>
    <m/>
    <s v="C"/>
    <s v="Labor"/>
    <s v="TEC"/>
    <m/>
    <s v="BNL"/>
    <s v="Const"/>
    <s v="INST"/>
    <x v="5"/>
    <m/>
    <m/>
    <m/>
    <m/>
    <m/>
    <m/>
    <m/>
    <m/>
    <m/>
    <m/>
    <n v="65905.53"/>
    <n v="110579.74"/>
    <n v="110579.74"/>
    <n v="110137.42"/>
    <n v="110579.74"/>
    <n v="65905.53"/>
    <m/>
    <m/>
    <m/>
    <x v="0"/>
    <x v="0"/>
    <m/>
  </r>
  <r>
    <s v=""/>
    <s v=" LPP_6.07.04.08"/>
    <s v="Labor Planning Package - 6.07.04.08"/>
    <s v="6.07.04.08"/>
    <x v="0"/>
    <d v="2026-03-03T00:00:00"/>
    <d v="1931-05-07T00:00:00"/>
    <s v="egolnar"/>
    <s v="tuozzolo"/>
    <n v="103066.36"/>
    <m/>
    <s v="C"/>
    <s v="Labor"/>
    <s v="TEC"/>
    <m/>
    <s v="BNL"/>
    <s v="Const"/>
    <s v="INST"/>
    <x v="5"/>
    <m/>
    <m/>
    <m/>
    <m/>
    <m/>
    <m/>
    <m/>
    <m/>
    <m/>
    <m/>
    <n v="11840.31"/>
    <n v="19866.3"/>
    <n v="19866.3"/>
    <n v="19786.830000000002"/>
    <n v="19866.3"/>
    <n v="11840.31"/>
    <m/>
    <m/>
    <m/>
    <x v="0"/>
    <x v="0"/>
    <m/>
  </r>
  <r>
    <s v=""/>
    <s v=" LPP_6.07.04.08"/>
    <s v="Labor Planning Package - 6.07.04.08"/>
    <s v="6.07.04.08"/>
    <x v="0"/>
    <d v="2026-03-03T00:00:00"/>
    <d v="1931-05-07T00:00:00"/>
    <s v="egolnar"/>
    <s v="tuozzolo"/>
    <n v="4783.83"/>
    <m/>
    <s v="C"/>
    <s v="Labor"/>
    <s v="TEC"/>
    <m/>
    <s v="BNL"/>
    <s v="Const"/>
    <s v="INST"/>
    <x v="5"/>
    <m/>
    <m/>
    <m/>
    <m/>
    <m/>
    <m/>
    <m/>
    <m/>
    <m/>
    <m/>
    <n v="549.57000000000005"/>
    <n v="922.09"/>
    <n v="922.09"/>
    <n v="918.41"/>
    <n v="922.09"/>
    <n v="549.57000000000005"/>
    <m/>
    <m/>
    <m/>
    <x v="0"/>
    <x v="0"/>
    <m/>
  </r>
  <r>
    <s v=""/>
    <s v=" LPP_6.07.04.08"/>
    <s v="Labor Planning Package - 6.07.04.08"/>
    <s v="6.07.04.08"/>
    <x v="0"/>
    <d v="2026-03-03T00:00:00"/>
    <d v="1931-05-07T00:00:00"/>
    <s v="egolnar"/>
    <s v="tuozzolo"/>
    <n v="8627.3700000000008"/>
    <m/>
    <s v="C"/>
    <s v="Labor"/>
    <s v="TEC"/>
    <m/>
    <s v="BNL"/>
    <s v="Const"/>
    <s v="INST"/>
    <x v="5"/>
    <m/>
    <m/>
    <m/>
    <m/>
    <m/>
    <m/>
    <m/>
    <m/>
    <m/>
    <m/>
    <n v="991.12"/>
    <n v="1662.95"/>
    <n v="1662.95"/>
    <n v="1656.3"/>
    <n v="1662.95"/>
    <n v="991.11"/>
    <m/>
    <m/>
    <m/>
    <x v="0"/>
    <x v="0"/>
    <m/>
  </r>
  <r>
    <s v=""/>
    <s v=" LPP_6.07.04.08"/>
    <s v="Labor Planning Package - 6.07.04.08"/>
    <s v="6.07.04.08"/>
    <x v="0"/>
    <d v="2026-03-03T00:00:00"/>
    <d v="1931-05-07T00:00:00"/>
    <s v="egolnar"/>
    <s v="tuozzolo"/>
    <n v="48594.97"/>
    <m/>
    <s v="C"/>
    <s v="Labor"/>
    <s v="TEC"/>
    <m/>
    <s v="BNL"/>
    <s v="Const"/>
    <s v="INST"/>
    <x v="5"/>
    <m/>
    <m/>
    <m/>
    <m/>
    <m/>
    <m/>
    <m/>
    <m/>
    <m/>
    <m/>
    <n v="5582.61"/>
    <n v="9366.7999999999993"/>
    <n v="9366.7999999999993"/>
    <n v="9329.34"/>
    <n v="9366.7999999999993"/>
    <n v="5582.61"/>
    <m/>
    <m/>
    <m/>
    <x v="0"/>
    <x v="0"/>
    <m/>
  </r>
  <r>
    <s v=""/>
    <s v=" LPP_6.07.04.08"/>
    <s v="Labor Planning Package - 6.07.04.08"/>
    <s v="6.07.04.08"/>
    <x v="0"/>
    <d v="2026-03-03T00:00:00"/>
    <d v="1931-05-07T00:00:00"/>
    <s v="egolnar"/>
    <s v="tuozzolo"/>
    <n v="4049.58"/>
    <m/>
    <s v="C"/>
    <s v="Labor"/>
    <s v="TEC"/>
    <m/>
    <s v="BNL"/>
    <s v="Const"/>
    <s v="INST"/>
    <x v="5"/>
    <m/>
    <m/>
    <m/>
    <m/>
    <m/>
    <m/>
    <m/>
    <m/>
    <m/>
    <m/>
    <n v="465.22"/>
    <n v="780.57"/>
    <n v="780.57"/>
    <n v="777.44"/>
    <n v="780.57"/>
    <n v="465.22"/>
    <m/>
    <m/>
    <m/>
    <x v="0"/>
    <x v="0"/>
    <m/>
  </r>
  <r>
    <s v=""/>
    <s v=" LPP_6.07.04.08"/>
    <s v="Labor Planning Package - 6.07.04.08"/>
    <s v="6.07.04.08"/>
    <x v="0"/>
    <d v="2026-03-03T00:00:00"/>
    <d v="1931-05-07T00:00:00"/>
    <s v="egolnar"/>
    <s v="tuozzolo"/>
    <n v="63912.95"/>
    <m/>
    <s v="C"/>
    <s v="Labor"/>
    <s v="TEC"/>
    <m/>
    <s v="BNL"/>
    <s v="Const"/>
    <s v="INST"/>
    <x v="5"/>
    <m/>
    <m/>
    <m/>
    <m/>
    <m/>
    <m/>
    <m/>
    <m/>
    <m/>
    <m/>
    <n v="7342.35"/>
    <n v="12319.38"/>
    <n v="12319.38"/>
    <n v="12270.1"/>
    <n v="12319.38"/>
    <n v="7342.35"/>
    <m/>
    <m/>
    <m/>
    <x v="0"/>
    <x v="0"/>
    <m/>
  </r>
  <r>
    <s v=""/>
    <s v=" LPP_6.07.04.08"/>
    <s v="Labor Planning Package - 6.07.04.08"/>
    <s v="6.07.04.08"/>
    <x v="0"/>
    <d v="2026-03-03T00:00:00"/>
    <d v="1931-05-07T00:00:00"/>
    <s v="egolnar"/>
    <s v="tuozzolo"/>
    <n v="1345.79"/>
    <m/>
    <s v="C"/>
    <s v="Labor"/>
    <s v="TEC"/>
    <m/>
    <s v="BNL"/>
    <s v="Const"/>
    <s v="INST"/>
    <x v="5"/>
    <m/>
    <m/>
    <m/>
    <m/>
    <m/>
    <m/>
    <m/>
    <m/>
    <m/>
    <m/>
    <n v="154.6"/>
    <n v="259.39999999999998"/>
    <n v="259.39999999999998"/>
    <n v="258.37"/>
    <n v="259.39999999999998"/>
    <n v="154.61000000000001"/>
    <m/>
    <m/>
    <m/>
    <x v="0"/>
    <x v="0"/>
    <m/>
  </r>
  <r>
    <s v=""/>
    <s v=" LPP_6.07.04.08"/>
    <s v="Labor Planning Package - 6.07.04.08"/>
    <s v="6.07.04.08"/>
    <x v="0"/>
    <d v="2026-03-03T00:00:00"/>
    <d v="1931-05-07T00:00:00"/>
    <s v="egolnar"/>
    <s v="tuozzolo"/>
    <n v="4057.12"/>
    <m/>
    <s v="C"/>
    <s v="Labor"/>
    <s v="TEC"/>
    <m/>
    <s v="BNL"/>
    <s v="Const"/>
    <s v="INST"/>
    <x v="5"/>
    <m/>
    <m/>
    <m/>
    <m/>
    <m/>
    <m/>
    <m/>
    <m/>
    <m/>
    <m/>
    <n v="466.08"/>
    <n v="782.02"/>
    <n v="782.02"/>
    <n v="778.89"/>
    <n v="782.02"/>
    <n v="466.08"/>
    <m/>
    <m/>
    <m/>
    <x v="0"/>
    <x v="0"/>
    <m/>
  </r>
  <r>
    <s v=""/>
    <s v=" LPP_6.07.04.08"/>
    <s v="Labor Planning Package - 6.07.04.08"/>
    <s v="6.07.04.08"/>
    <x v="0"/>
    <d v="2026-03-03T00:00:00"/>
    <d v="1931-05-07T00:00:00"/>
    <s v="egolnar"/>
    <s v="tuozzolo"/>
    <n v="3252.98"/>
    <m/>
    <s v="C"/>
    <s v="Labor"/>
    <s v="TEC"/>
    <m/>
    <s v="BNL"/>
    <s v="Const"/>
    <s v="INST"/>
    <x v="5"/>
    <m/>
    <m/>
    <m/>
    <m/>
    <m/>
    <m/>
    <m/>
    <m/>
    <m/>
    <m/>
    <n v="373.7"/>
    <n v="627.02"/>
    <n v="627.02"/>
    <n v="624.51"/>
    <n v="627.02"/>
    <n v="373.7"/>
    <m/>
    <m/>
    <m/>
    <x v="0"/>
    <x v="0"/>
    <m/>
  </r>
  <r>
    <s v=""/>
    <s v=" LPP_6.07.04.08"/>
    <s v="Labor Planning Package - 6.07.04.08"/>
    <s v="6.07.04.08"/>
    <x v="0"/>
    <d v="2026-03-03T00:00:00"/>
    <d v="1931-05-07T00:00:00"/>
    <s v="egolnar"/>
    <s v="tuozzolo"/>
    <n v="12805.29"/>
    <m/>
    <s v="C"/>
    <s v="Labor"/>
    <s v="TEC"/>
    <m/>
    <s v="BNL"/>
    <s v="Const"/>
    <s v="INST"/>
    <x v="5"/>
    <m/>
    <m/>
    <m/>
    <m/>
    <m/>
    <m/>
    <m/>
    <m/>
    <m/>
    <m/>
    <n v="1471.08"/>
    <n v="2468.25"/>
    <n v="2468.25"/>
    <n v="2458.38"/>
    <n v="2468.25"/>
    <n v="1471.08"/>
    <m/>
    <m/>
    <m/>
    <x v="0"/>
    <x v="0"/>
    <m/>
  </r>
  <r>
    <s v=""/>
    <s v=" LPP_6.07.04.09"/>
    <s v="Labor Planning Package - 6.07.04.09"/>
    <s v="6.07.04.09"/>
    <x v="0"/>
    <d v="2025-12-18T00:00:00"/>
    <d v="1930-08-19T00:00:00"/>
    <s v="egolnar"/>
    <s v="tuozzolo"/>
    <n v="6827.83"/>
    <m/>
    <s v="C"/>
    <s v="Labor"/>
    <s v="TEC"/>
    <m/>
    <s v="BNL"/>
    <s v="Const"/>
    <s v="INST"/>
    <x v="5"/>
    <m/>
    <m/>
    <m/>
    <m/>
    <m/>
    <m/>
    <m/>
    <m/>
    <m/>
    <m/>
    <n v="1157.46"/>
    <n v="1461.44"/>
    <n v="1461.44"/>
    <n v="1455.59"/>
    <n v="1291.9100000000001"/>
    <m/>
    <m/>
    <m/>
    <m/>
    <x v="0"/>
    <x v="0"/>
    <m/>
  </r>
  <r>
    <s v=""/>
    <s v=" LPP_6.07.04.09"/>
    <s v="Labor Planning Package - 6.07.04.09"/>
    <s v="6.07.04.09"/>
    <x v="0"/>
    <d v="2025-12-18T00:00:00"/>
    <d v="1930-08-19T00:00:00"/>
    <s v="egolnar"/>
    <s v="tuozzolo"/>
    <n v="2751.63"/>
    <m/>
    <s v="C"/>
    <s v="Labor"/>
    <s v="TEC"/>
    <m/>
    <s v="BNL"/>
    <s v="Const"/>
    <s v="INST"/>
    <x v="5"/>
    <m/>
    <m/>
    <m/>
    <m/>
    <m/>
    <m/>
    <m/>
    <m/>
    <m/>
    <m/>
    <n v="466.46"/>
    <n v="588.96"/>
    <n v="588.96"/>
    <n v="586.61"/>
    <n v="520.64"/>
    <m/>
    <m/>
    <m/>
    <m/>
    <x v="0"/>
    <x v="0"/>
    <m/>
  </r>
  <r>
    <s v=""/>
    <s v=" LPP_6.07.04.09"/>
    <s v="Labor Planning Package - 6.07.04.09"/>
    <s v="6.07.04.09"/>
    <x v="0"/>
    <d v="2025-12-18T00:00:00"/>
    <d v="1930-08-19T00:00:00"/>
    <s v="egolnar"/>
    <s v="tuozzolo"/>
    <n v="151339.82999999999"/>
    <m/>
    <s v="C"/>
    <s v="Labor"/>
    <s v="TEC"/>
    <m/>
    <s v="BNL"/>
    <s v="Const"/>
    <s v="INST"/>
    <x v="5"/>
    <m/>
    <m/>
    <m/>
    <m/>
    <m/>
    <m/>
    <m/>
    <m/>
    <m/>
    <m/>
    <n v="25655.21"/>
    <n v="32392.94"/>
    <n v="32392.94"/>
    <n v="32263.37"/>
    <n v="28635.360000000001"/>
    <m/>
    <m/>
    <m/>
    <m/>
    <x v="0"/>
    <x v="0"/>
    <m/>
  </r>
  <r>
    <s v=""/>
    <s v=" LPP_6.07.04.09"/>
    <s v="Labor Planning Package - 6.07.04.09"/>
    <s v="6.07.04.09"/>
    <x v="0"/>
    <d v="2025-12-18T00:00:00"/>
    <d v="1930-08-19T00:00:00"/>
    <s v="egolnar"/>
    <s v="tuozzolo"/>
    <n v="42900.46"/>
    <m/>
    <s v="C"/>
    <s v="Labor"/>
    <s v="TEC"/>
    <m/>
    <s v="BNL"/>
    <s v="Const"/>
    <s v="INST"/>
    <x v="5"/>
    <m/>
    <m/>
    <m/>
    <m/>
    <m/>
    <m/>
    <m/>
    <m/>
    <m/>
    <m/>
    <n v="7272.51"/>
    <n v="9182.4599999999991"/>
    <n v="9182.4599999999991"/>
    <n v="9145.73"/>
    <n v="8117.29"/>
    <m/>
    <m/>
    <m/>
    <m/>
    <x v="0"/>
    <x v="0"/>
    <m/>
  </r>
  <r>
    <s v=""/>
    <s v=" LPP_6.07.04.09"/>
    <s v="Labor Planning Package - 6.07.04.09"/>
    <s v="6.07.04.09"/>
    <x v="0"/>
    <d v="2025-12-18T00:00:00"/>
    <d v="1930-08-19T00:00:00"/>
    <s v="egolnar"/>
    <s v="tuozzolo"/>
    <n v="60881.51"/>
    <m/>
    <s v="C"/>
    <s v="Labor"/>
    <s v="TEC"/>
    <m/>
    <s v="BNL"/>
    <s v="Const"/>
    <s v="INST"/>
    <x v="5"/>
    <m/>
    <m/>
    <m/>
    <m/>
    <m/>
    <m/>
    <m/>
    <m/>
    <m/>
    <m/>
    <n v="10320.67"/>
    <n v="13031.15"/>
    <n v="13031.15"/>
    <n v="12979.02"/>
    <n v="11519.53"/>
    <m/>
    <m/>
    <m/>
    <m/>
    <x v="0"/>
    <x v="0"/>
    <m/>
  </r>
  <r>
    <s v=""/>
    <s v=" LPP_6.07.04.09"/>
    <s v="Labor Planning Package - 6.07.04.09"/>
    <s v="6.07.04.09"/>
    <x v="0"/>
    <d v="2025-12-18T00:00:00"/>
    <d v="1930-08-19T00:00:00"/>
    <s v="egolnar"/>
    <s v="tuozzolo"/>
    <n v="60881.51"/>
    <m/>
    <s v="C"/>
    <s v="Labor"/>
    <s v="TEC"/>
    <m/>
    <s v="BNL"/>
    <s v="Const"/>
    <s v="INST"/>
    <x v="5"/>
    <m/>
    <m/>
    <m/>
    <m/>
    <m/>
    <m/>
    <m/>
    <m/>
    <m/>
    <m/>
    <n v="10320.67"/>
    <n v="13031.15"/>
    <n v="13031.15"/>
    <n v="12979.02"/>
    <n v="11519.53"/>
    <m/>
    <m/>
    <m/>
    <m/>
    <x v="0"/>
    <x v="0"/>
    <m/>
  </r>
  <r>
    <s v=""/>
    <s v=" LPP_6.07.04.09"/>
    <s v="Labor Planning Package - 6.07.04.09"/>
    <s v="6.07.04.09"/>
    <x v="0"/>
    <d v="2025-12-18T00:00:00"/>
    <d v="1930-08-19T00:00:00"/>
    <s v="egolnar"/>
    <s v="tuozzolo"/>
    <n v="110572.96"/>
    <m/>
    <s v="C"/>
    <s v="Labor"/>
    <s v="TEC"/>
    <m/>
    <s v="BNL"/>
    <s v="Const"/>
    <s v="INST"/>
    <x v="5"/>
    <m/>
    <m/>
    <m/>
    <m/>
    <m/>
    <m/>
    <m/>
    <m/>
    <m/>
    <m/>
    <n v="18744.39"/>
    <n v="23667.16"/>
    <n v="23667.16"/>
    <n v="23572.49"/>
    <n v="20921.77"/>
    <m/>
    <m/>
    <m/>
    <m/>
    <x v="0"/>
    <x v="0"/>
    <m/>
  </r>
  <r>
    <s v=""/>
    <s v=" LPP_6.07.04.09"/>
    <s v="Labor Planning Package - 6.07.04.09"/>
    <s v="6.07.04.09"/>
    <x v="0"/>
    <d v="2025-12-18T00:00:00"/>
    <d v="1930-08-19T00:00:00"/>
    <s v="egolnar"/>
    <s v="tuozzolo"/>
    <n v="3126.86"/>
    <m/>
    <s v="C"/>
    <s v="Labor"/>
    <s v="TEC"/>
    <m/>
    <s v="BNL"/>
    <s v="Const"/>
    <s v="INST"/>
    <x v="5"/>
    <m/>
    <m/>
    <m/>
    <m/>
    <m/>
    <m/>
    <m/>
    <m/>
    <m/>
    <m/>
    <n v="530.07000000000005"/>
    <n v="669.27"/>
    <n v="669.27"/>
    <n v="666.6"/>
    <n v="591.64"/>
    <m/>
    <m/>
    <m/>
    <m/>
    <x v="0"/>
    <x v="0"/>
    <m/>
  </r>
  <r>
    <s v=""/>
    <s v=" LPP_6.07.04.09"/>
    <s v="Labor Planning Package - 6.07.04.09"/>
    <s v="6.07.04.09"/>
    <x v="0"/>
    <d v="2025-12-18T00:00:00"/>
    <d v="1930-08-19T00:00:00"/>
    <s v="egolnar"/>
    <s v="tuozzolo"/>
    <n v="133332.4"/>
    <m/>
    <s v="C"/>
    <s v="Labor"/>
    <s v="TEC"/>
    <m/>
    <s v="BNL"/>
    <s v="Const"/>
    <s v="INST"/>
    <x v="5"/>
    <m/>
    <m/>
    <m/>
    <m/>
    <m/>
    <m/>
    <m/>
    <m/>
    <m/>
    <m/>
    <n v="22602.58"/>
    <n v="28538.61"/>
    <n v="28538.61"/>
    <n v="28424.46"/>
    <n v="25228.13"/>
    <m/>
    <m/>
    <m/>
    <m/>
    <x v="0"/>
    <x v="0"/>
    <m/>
  </r>
  <r>
    <s v=""/>
    <s v=" LPP_6.07.04.09"/>
    <s v="Labor Planning Package - 6.07.04.09"/>
    <s v="6.07.04.09"/>
    <x v="0"/>
    <d v="2025-12-18T00:00:00"/>
    <d v="1930-08-19T00:00:00"/>
    <s v="egolnar"/>
    <s v="tuozzolo"/>
    <n v="224883.49"/>
    <m/>
    <s v="C"/>
    <s v="Labor"/>
    <s v="TEC"/>
    <m/>
    <s v="BNL"/>
    <s v="Const"/>
    <s v="INST"/>
    <x v="5"/>
    <m/>
    <m/>
    <m/>
    <m/>
    <m/>
    <m/>
    <m/>
    <m/>
    <m/>
    <m/>
    <n v="38122.370000000003"/>
    <n v="48134.31"/>
    <n v="48134.31"/>
    <n v="47941.77"/>
    <n v="42550.720000000001"/>
    <m/>
    <m/>
    <m/>
    <m/>
    <x v="0"/>
    <x v="0"/>
    <m/>
  </r>
  <r>
    <s v=""/>
    <s v=" LPP_6.07.04.09"/>
    <s v="Labor Planning Package - 6.07.04.09"/>
    <s v="6.07.04.09"/>
    <x v="0"/>
    <d v="2025-12-18T00:00:00"/>
    <d v="1930-08-19T00:00:00"/>
    <s v="egolnar"/>
    <s v="tuozzolo"/>
    <n v="60881.51"/>
    <m/>
    <s v="C"/>
    <s v="Labor"/>
    <s v="TEC"/>
    <m/>
    <s v="BNL"/>
    <s v="Const"/>
    <s v="INST"/>
    <x v="5"/>
    <m/>
    <m/>
    <m/>
    <m/>
    <m/>
    <m/>
    <m/>
    <m/>
    <m/>
    <m/>
    <n v="10320.67"/>
    <n v="13031.15"/>
    <n v="13031.15"/>
    <n v="12979.02"/>
    <n v="11519.53"/>
    <m/>
    <m/>
    <m/>
    <m/>
    <x v="0"/>
    <x v="0"/>
    <m/>
  </r>
  <r>
    <s v=""/>
    <s v=" LPP_6.07.04.09"/>
    <s v="Labor Planning Package - 6.07.04.09"/>
    <s v="6.07.04.09"/>
    <x v="0"/>
    <d v="2025-12-18T00:00:00"/>
    <d v="1930-08-19T00:00:00"/>
    <s v="egolnar"/>
    <s v="tuozzolo"/>
    <n v="166625.76"/>
    <m/>
    <s v="C"/>
    <s v="Labor"/>
    <s v="TEC"/>
    <m/>
    <s v="BNL"/>
    <s v="Const"/>
    <s v="INST"/>
    <x v="5"/>
    <m/>
    <m/>
    <m/>
    <m/>
    <m/>
    <m/>
    <m/>
    <m/>
    <m/>
    <m/>
    <n v="28246.49"/>
    <n v="35664.76"/>
    <n v="35664.76"/>
    <n v="35522.1"/>
    <n v="31527.65"/>
    <m/>
    <m/>
    <m/>
    <m/>
    <x v="0"/>
    <x v="0"/>
    <m/>
  </r>
  <r>
    <s v=""/>
    <s v=" LPP_6.07.04.09"/>
    <s v="Labor Planning Package - 6.07.04.09"/>
    <s v="6.07.04.09"/>
    <x v="0"/>
    <d v="2025-12-18T00:00:00"/>
    <d v="1930-08-19T00:00:00"/>
    <s v="egolnar"/>
    <s v="tuozzolo"/>
    <n v="154425.24"/>
    <m/>
    <s v="C"/>
    <s v="Labor"/>
    <s v="TEC"/>
    <m/>
    <s v="BNL"/>
    <s v="Const"/>
    <s v="INST"/>
    <x v="5"/>
    <m/>
    <m/>
    <m/>
    <m/>
    <m/>
    <m/>
    <m/>
    <m/>
    <m/>
    <m/>
    <n v="26178.25"/>
    <n v="33053.35"/>
    <n v="33053.35"/>
    <n v="32921.129999999997"/>
    <n v="29219.16"/>
    <m/>
    <m/>
    <m/>
    <m/>
    <x v="0"/>
    <x v="0"/>
    <m/>
  </r>
  <r>
    <s v=""/>
    <s v=" LPP_6.07.04.09"/>
    <s v="Labor Planning Package - 6.07.04.09"/>
    <s v="6.07.04.09"/>
    <x v="0"/>
    <d v="2025-12-18T00:00:00"/>
    <d v="1930-08-19T00:00:00"/>
    <s v="egolnar"/>
    <s v="tuozzolo"/>
    <n v="596479.05000000005"/>
    <m/>
    <s v="C"/>
    <s v="Labor"/>
    <s v="TEC"/>
    <m/>
    <s v="BNL"/>
    <s v="Const"/>
    <s v="INST"/>
    <x v="5"/>
    <m/>
    <m/>
    <m/>
    <m/>
    <m/>
    <m/>
    <m/>
    <m/>
    <m/>
    <m/>
    <n v="101115.46"/>
    <n v="127671.03"/>
    <n v="127671.03"/>
    <n v="127160.35"/>
    <n v="112861.19"/>
    <m/>
    <m/>
    <m/>
    <m/>
    <x v="0"/>
    <x v="0"/>
    <m/>
  </r>
  <r>
    <s v=""/>
    <s v=" LPP_6.07.04.09"/>
    <s v="Labor Planning Package - 6.07.04.09"/>
    <s v="6.07.04.09"/>
    <x v="0"/>
    <d v="2025-12-18T00:00:00"/>
    <d v="1930-08-19T00:00:00"/>
    <s v="egolnar"/>
    <s v="tuozzolo"/>
    <n v="148360.9"/>
    <m/>
    <s v="C"/>
    <s v="Labor"/>
    <s v="TEC"/>
    <m/>
    <s v="BNL"/>
    <s v="Const"/>
    <s v="INST"/>
    <x v="5"/>
    <m/>
    <m/>
    <m/>
    <m/>
    <m/>
    <m/>
    <m/>
    <m/>
    <m/>
    <m/>
    <n v="25150.22"/>
    <n v="31755.33"/>
    <n v="31755.33"/>
    <n v="31628.31"/>
    <n v="28071.71"/>
    <m/>
    <m/>
    <m/>
    <m/>
    <x v="0"/>
    <x v="0"/>
    <m/>
  </r>
  <r>
    <s v=""/>
    <s v=" LPP_6.07.04.09"/>
    <s v="Labor Planning Package - 6.07.04.09"/>
    <s v="6.07.04.09"/>
    <x v="0"/>
    <d v="2025-12-18T00:00:00"/>
    <d v="1930-08-19T00:00:00"/>
    <s v="egolnar"/>
    <s v="tuozzolo"/>
    <n v="151339.82999999999"/>
    <m/>
    <s v="C"/>
    <s v="Labor"/>
    <s v="TEC"/>
    <m/>
    <s v="BNL"/>
    <s v="Const"/>
    <s v="INST"/>
    <x v="5"/>
    <m/>
    <m/>
    <m/>
    <m/>
    <m/>
    <m/>
    <m/>
    <m/>
    <m/>
    <m/>
    <n v="25655.21"/>
    <n v="32392.94"/>
    <n v="32392.94"/>
    <n v="32263.37"/>
    <n v="28635.360000000001"/>
    <m/>
    <m/>
    <m/>
    <m/>
    <x v="0"/>
    <x v="0"/>
    <m/>
  </r>
  <r>
    <s v=""/>
    <s v=" LPP_6.07.04.09"/>
    <s v="Labor Planning Package - 6.07.04.09"/>
    <s v="6.07.04.09"/>
    <x v="0"/>
    <d v="2025-12-18T00:00:00"/>
    <d v="1930-08-19T00:00:00"/>
    <s v="egolnar"/>
    <s v="tuozzolo"/>
    <n v="16244.94"/>
    <m/>
    <s v="C"/>
    <s v="Labor"/>
    <s v="TEC"/>
    <m/>
    <s v="BNL"/>
    <s v="Const"/>
    <s v="INST"/>
    <x v="5"/>
    <m/>
    <m/>
    <m/>
    <m/>
    <m/>
    <m/>
    <m/>
    <m/>
    <m/>
    <m/>
    <n v="2753.85"/>
    <n v="3477.08"/>
    <n v="3477.08"/>
    <n v="3463.18"/>
    <n v="3073.75"/>
    <m/>
    <m/>
    <m/>
    <m/>
    <x v="0"/>
    <x v="0"/>
    <m/>
  </r>
  <r>
    <s v=""/>
    <s v=" LPP_6.07.04.09"/>
    <s v="Labor Planning Package - 6.07.04.09"/>
    <s v="6.07.04.09"/>
    <x v="0"/>
    <d v="2025-12-18T00:00:00"/>
    <d v="1930-08-19T00:00:00"/>
    <s v="egolnar"/>
    <s v="tuozzolo"/>
    <n v="371095.27"/>
    <m/>
    <s v="C"/>
    <s v="Labor"/>
    <s v="TEC"/>
    <m/>
    <s v="BNL"/>
    <s v="Const"/>
    <s v="INST"/>
    <x v="5"/>
    <m/>
    <m/>
    <m/>
    <m/>
    <m/>
    <m/>
    <m/>
    <m/>
    <m/>
    <m/>
    <n v="62908.27"/>
    <n v="79429.64"/>
    <n v="79429.64"/>
    <n v="79111.92"/>
    <n v="70215.8"/>
    <m/>
    <m/>
    <m/>
    <m/>
    <x v="0"/>
    <x v="0"/>
    <m/>
  </r>
  <r>
    <s v=""/>
    <s v=" LPP_6.07.04.09"/>
    <s v="Labor Planning Package - 6.07.04.09"/>
    <s v="6.07.04.09"/>
    <x v="0"/>
    <d v="2025-12-18T00:00:00"/>
    <d v="1930-08-19T00:00:00"/>
    <s v="egolnar"/>
    <s v="tuozzolo"/>
    <n v="19421.28"/>
    <m/>
    <s v="C"/>
    <s v="Labor"/>
    <s v="TEC"/>
    <m/>
    <s v="BNL"/>
    <s v="Const"/>
    <s v="INST"/>
    <x v="5"/>
    <m/>
    <m/>
    <m/>
    <m/>
    <m/>
    <m/>
    <m/>
    <m/>
    <m/>
    <m/>
    <n v="3292.31"/>
    <n v="4156.95"/>
    <n v="4156.95"/>
    <n v="4140.33"/>
    <n v="3674.74"/>
    <m/>
    <m/>
    <m/>
    <m/>
    <x v="0"/>
    <x v="0"/>
    <m/>
  </r>
  <r>
    <s v=""/>
    <s v=" LPP_6.07.04.09"/>
    <s v="Labor Planning Package - 6.07.04.09"/>
    <s v="6.07.04.09"/>
    <x v="0"/>
    <d v="2025-12-18T00:00:00"/>
    <d v="1930-08-19T00:00:00"/>
    <s v="egolnar"/>
    <s v="tuozzolo"/>
    <n v="95968.98"/>
    <m/>
    <s v="C"/>
    <s v="Labor"/>
    <s v="TEC"/>
    <m/>
    <s v="BNL"/>
    <s v="Const"/>
    <s v="INST"/>
    <x v="5"/>
    <m/>
    <m/>
    <m/>
    <m/>
    <m/>
    <m/>
    <m/>
    <m/>
    <m/>
    <m/>
    <n v="16268.72"/>
    <n v="20541.310000000001"/>
    <n v="20541.310000000001"/>
    <n v="20459.14"/>
    <n v="18158.509999999998"/>
    <m/>
    <m/>
    <m/>
    <m/>
    <x v="0"/>
    <x v="0"/>
    <m/>
  </r>
  <r>
    <s v=""/>
    <s v=" LPP_6.07.04.09"/>
    <s v="Labor Planning Package - 6.07.04.09"/>
    <s v="6.07.04.09"/>
    <x v="0"/>
    <d v="2025-12-18T00:00:00"/>
    <d v="1930-08-19T00:00:00"/>
    <s v="egolnar"/>
    <s v="tuozzolo"/>
    <n v="250.15"/>
    <m/>
    <s v="C"/>
    <s v="Labor"/>
    <s v="TEC"/>
    <m/>
    <s v="BNL"/>
    <s v="Const"/>
    <s v="INST"/>
    <x v="5"/>
    <m/>
    <m/>
    <m/>
    <m/>
    <m/>
    <m/>
    <m/>
    <m/>
    <m/>
    <m/>
    <n v="42.41"/>
    <n v="53.54"/>
    <n v="53.54"/>
    <n v="53.33"/>
    <n v="47.33"/>
    <m/>
    <m/>
    <m/>
    <m/>
    <x v="0"/>
    <x v="0"/>
    <m/>
  </r>
  <r>
    <s v=""/>
    <s v=" LPP_6.07.04.09"/>
    <s v="Labor Planning Package - 6.07.04.09"/>
    <s v="6.07.04.09"/>
    <x v="0"/>
    <d v="2025-12-18T00:00:00"/>
    <d v="1930-08-19T00:00:00"/>
    <s v="egolnar"/>
    <s v="tuozzolo"/>
    <n v="27034.14"/>
    <m/>
    <s v="C"/>
    <s v="Labor"/>
    <s v="TEC"/>
    <m/>
    <s v="BNL"/>
    <s v="Const"/>
    <s v="INST"/>
    <x v="5"/>
    <m/>
    <m/>
    <m/>
    <m/>
    <m/>
    <m/>
    <m/>
    <m/>
    <m/>
    <m/>
    <n v="4582.84"/>
    <n v="5786.42"/>
    <n v="5786.42"/>
    <n v="5763.27"/>
    <n v="5115.1899999999996"/>
    <m/>
    <m/>
    <m/>
    <m/>
    <x v="0"/>
    <x v="0"/>
    <m/>
  </r>
  <r>
    <s v=""/>
    <s v=" LPP_6.07.04.09"/>
    <s v="Labor Planning Package - 6.07.04.09"/>
    <s v="6.07.04.09"/>
    <x v="0"/>
    <d v="2025-12-18T00:00:00"/>
    <d v="1930-08-19T00:00:00"/>
    <s v="egolnar"/>
    <s v="tuozzolo"/>
    <n v="279916.15000000002"/>
    <m/>
    <s v="C"/>
    <s v="Labor"/>
    <s v="TEC"/>
    <m/>
    <s v="BNL"/>
    <s v="Const"/>
    <s v="INST"/>
    <x v="5"/>
    <m/>
    <m/>
    <m/>
    <m/>
    <m/>
    <m/>
    <m/>
    <m/>
    <m/>
    <m/>
    <n v="47451.54"/>
    <n v="59913.56"/>
    <n v="59913.56"/>
    <n v="59673.91"/>
    <n v="52963.58"/>
    <m/>
    <m/>
    <m/>
    <m/>
    <x v="0"/>
    <x v="0"/>
    <m/>
  </r>
  <r>
    <s v=""/>
    <s v=" LPP_6.07.04.09"/>
    <s v="Labor Planning Package - 6.07.04.09"/>
    <s v="6.07.04.09"/>
    <x v="0"/>
    <d v="2025-12-18T00:00:00"/>
    <d v="1930-08-19T00:00:00"/>
    <s v="egolnar"/>
    <s v="tuozzolo"/>
    <n v="6827.83"/>
    <m/>
    <s v="C"/>
    <s v="Labor"/>
    <s v="TEC"/>
    <m/>
    <s v="BNL"/>
    <s v="Const"/>
    <s v="INST"/>
    <x v="5"/>
    <m/>
    <m/>
    <m/>
    <m/>
    <m/>
    <m/>
    <m/>
    <m/>
    <m/>
    <m/>
    <n v="1157.46"/>
    <n v="1461.44"/>
    <n v="1461.44"/>
    <n v="1455.59"/>
    <n v="1291.9100000000001"/>
    <m/>
    <m/>
    <m/>
    <m/>
    <x v="0"/>
    <x v="0"/>
    <m/>
  </r>
  <r>
    <s v=""/>
    <s v=" LPP_6.07.04.09"/>
    <s v="Labor Planning Package - 6.07.04.09"/>
    <s v="6.07.04.09"/>
    <x v="0"/>
    <d v="2025-12-18T00:00:00"/>
    <d v="1930-08-19T00:00:00"/>
    <s v="egolnar"/>
    <s v="tuozzolo"/>
    <n v="4667.7700000000004"/>
    <m/>
    <s v="C"/>
    <s v="Labor"/>
    <s v="TEC"/>
    <m/>
    <s v="BNL"/>
    <s v="Const"/>
    <s v="INST"/>
    <x v="5"/>
    <m/>
    <m/>
    <m/>
    <m/>
    <m/>
    <m/>
    <m/>
    <m/>
    <m/>
    <m/>
    <n v="791.28"/>
    <n v="999.09"/>
    <n v="999.09"/>
    <n v="995.1"/>
    <n v="883.2"/>
    <m/>
    <m/>
    <m/>
    <m/>
    <x v="0"/>
    <x v="0"/>
    <m/>
  </r>
  <r>
    <s v=""/>
    <s v=" LPP_6.07.04.09"/>
    <s v="Labor Planning Package - 6.07.04.09"/>
    <s v="6.07.04.09"/>
    <x v="0"/>
    <d v="2025-12-18T00:00:00"/>
    <d v="1930-08-19T00:00:00"/>
    <s v="egolnar"/>
    <s v="tuozzolo"/>
    <n v="94431.05"/>
    <m/>
    <s v="C"/>
    <s v="Labor"/>
    <s v="TEC"/>
    <m/>
    <s v="BNL"/>
    <s v="Const"/>
    <s v="INST"/>
    <x v="5"/>
    <m/>
    <m/>
    <m/>
    <m/>
    <m/>
    <m/>
    <m/>
    <m/>
    <m/>
    <m/>
    <n v="16008"/>
    <n v="20212.12"/>
    <n v="20212.12"/>
    <n v="20131.28"/>
    <n v="17867.52"/>
    <m/>
    <m/>
    <m/>
    <m/>
    <x v="0"/>
    <x v="0"/>
    <m/>
  </r>
  <r>
    <s v=""/>
    <s v=" LPP_6.07.04.09"/>
    <s v="Labor Planning Package - 6.07.04.09"/>
    <s v="6.07.04.09"/>
    <x v="0"/>
    <d v="2025-12-18T00:00:00"/>
    <d v="1930-08-19T00:00:00"/>
    <s v="egolnar"/>
    <s v="tuozzolo"/>
    <n v="7622.47"/>
    <m/>
    <s v="C"/>
    <s v="Labor"/>
    <s v="TEC"/>
    <m/>
    <s v="BNL"/>
    <s v="Const"/>
    <s v="INST"/>
    <x v="5"/>
    <m/>
    <m/>
    <m/>
    <m/>
    <m/>
    <m/>
    <m/>
    <m/>
    <m/>
    <m/>
    <n v="1292.17"/>
    <n v="1631.52"/>
    <n v="1631.52"/>
    <n v="1625"/>
    <n v="1442.26"/>
    <m/>
    <m/>
    <m/>
    <m/>
    <x v="0"/>
    <x v="0"/>
    <m/>
  </r>
  <r>
    <s v=""/>
    <s v=" LPP_6.07.04.09"/>
    <s v="Labor Planning Package - 6.07.04.09"/>
    <s v="6.07.04.09"/>
    <x v="0"/>
    <d v="2025-12-18T00:00:00"/>
    <d v="1930-08-19T00:00:00"/>
    <s v="egolnar"/>
    <s v="tuozzolo"/>
    <n v="22361.49"/>
    <m/>
    <s v="C"/>
    <s v="Labor"/>
    <s v="TEC"/>
    <m/>
    <s v="BNL"/>
    <s v="Const"/>
    <s v="INST"/>
    <x v="5"/>
    <m/>
    <m/>
    <m/>
    <m/>
    <m/>
    <m/>
    <m/>
    <m/>
    <m/>
    <m/>
    <n v="3790.73"/>
    <n v="4786.28"/>
    <n v="4786.28"/>
    <n v="4767.13"/>
    <n v="4231.07"/>
    <m/>
    <m/>
    <m/>
    <m/>
    <x v="0"/>
    <x v="0"/>
    <m/>
  </r>
  <r>
    <s v=""/>
    <s v=" LPP_6.07.04.09"/>
    <s v="Labor Planning Package - 6.07.04.09"/>
    <s v="6.07.04.09"/>
    <x v="0"/>
    <d v="2025-12-18T00:00:00"/>
    <d v="1930-08-19T00:00:00"/>
    <s v="egolnar"/>
    <s v="tuozzolo"/>
    <n v="30014.71"/>
    <m/>
    <s v="C"/>
    <s v="Labor"/>
    <s v="TEC"/>
    <m/>
    <s v="BNL"/>
    <s v="Const"/>
    <s v="INST"/>
    <x v="5"/>
    <m/>
    <m/>
    <m/>
    <m/>
    <m/>
    <m/>
    <m/>
    <m/>
    <m/>
    <m/>
    <n v="5088.1099999999997"/>
    <n v="6424.38"/>
    <n v="6424.38"/>
    <n v="6398.68"/>
    <n v="5679.16"/>
    <m/>
    <m/>
    <m/>
    <m/>
    <x v="0"/>
    <x v="0"/>
    <m/>
  </r>
  <r>
    <s v=""/>
    <s v=" LPP_6.07.04.09"/>
    <s v="Labor Planning Package - 6.07.04.09"/>
    <s v="6.07.04.09"/>
    <x v="0"/>
    <d v="2025-12-18T00:00:00"/>
    <d v="1930-08-19T00:00:00"/>
    <s v="egolnar"/>
    <s v="tuozzolo"/>
    <n v="202367.08"/>
    <m/>
    <s v="C"/>
    <s v="Labor"/>
    <s v="TEC"/>
    <m/>
    <s v="BNL"/>
    <s v="Const"/>
    <s v="INST"/>
    <x v="5"/>
    <m/>
    <m/>
    <m/>
    <m/>
    <m/>
    <m/>
    <m/>
    <m/>
    <m/>
    <m/>
    <n v="34305.379999999997"/>
    <n v="43314.87"/>
    <n v="43314.87"/>
    <n v="43141.61"/>
    <n v="38290.35"/>
    <m/>
    <m/>
    <m/>
    <m/>
    <x v="0"/>
    <x v="0"/>
    <m/>
  </r>
  <r>
    <s v=""/>
    <s v=" LPP_6.07.04.09"/>
    <s v="Labor Planning Package - 6.07.04.09"/>
    <s v="6.07.04.09"/>
    <x v="0"/>
    <d v="2025-12-18T00:00:00"/>
    <d v="1930-08-19T00:00:00"/>
    <s v="egolnar"/>
    <s v="tuozzolo"/>
    <n v="227141.68"/>
    <m/>
    <s v="C"/>
    <s v="Labor"/>
    <s v="TEC"/>
    <m/>
    <s v="BNL"/>
    <s v="Const"/>
    <s v="INST"/>
    <x v="5"/>
    <m/>
    <m/>
    <m/>
    <m/>
    <m/>
    <m/>
    <m/>
    <m/>
    <m/>
    <m/>
    <n v="38505.18"/>
    <n v="48617.66"/>
    <n v="48617.66"/>
    <n v="48423.18"/>
    <n v="42978"/>
    <m/>
    <m/>
    <m/>
    <m/>
    <x v="0"/>
    <x v="0"/>
    <m/>
  </r>
  <r>
    <s v=""/>
    <s v=" LPP_6.07.04.09"/>
    <s v="Labor Planning Package - 6.07.04.09"/>
    <s v="6.07.04.09"/>
    <x v="0"/>
    <d v="2025-12-18T00:00:00"/>
    <d v="1930-08-19T00:00:00"/>
    <s v="egolnar"/>
    <s v="tuozzolo"/>
    <n v="194.49"/>
    <m/>
    <s v="C"/>
    <s v="Labor"/>
    <s v="TEC"/>
    <m/>
    <s v="BNL"/>
    <s v="Const"/>
    <s v="INST"/>
    <x v="5"/>
    <m/>
    <m/>
    <m/>
    <m/>
    <m/>
    <m/>
    <m/>
    <m/>
    <m/>
    <m/>
    <n v="32.97"/>
    <n v="41.63"/>
    <n v="41.63"/>
    <n v="41.46"/>
    <n v="36.799999999999997"/>
    <m/>
    <m/>
    <m/>
    <m/>
    <x v="0"/>
    <x v="0"/>
    <m/>
  </r>
  <r>
    <s v=""/>
    <s v=" LPP_6.07.04.09"/>
    <s v="Labor Planning Package - 6.07.04.09"/>
    <s v="6.07.04.09"/>
    <x v="0"/>
    <d v="2025-12-18T00:00:00"/>
    <d v="1930-08-19T00:00:00"/>
    <s v="egolnar"/>
    <s v="tuozzolo"/>
    <n v="41649.72"/>
    <m/>
    <s v="C"/>
    <s v="Labor"/>
    <s v="TEC"/>
    <m/>
    <s v="BNL"/>
    <s v="Const"/>
    <s v="INST"/>
    <x v="5"/>
    <m/>
    <m/>
    <m/>
    <m/>
    <m/>
    <m/>
    <m/>
    <m/>
    <m/>
    <m/>
    <n v="7060.48"/>
    <n v="8914.75"/>
    <n v="8914.75"/>
    <n v="8879.09"/>
    <n v="7880.64"/>
    <m/>
    <m/>
    <m/>
    <m/>
    <x v="0"/>
    <x v="0"/>
    <m/>
  </r>
  <r>
    <s v=""/>
    <s v=" LPP_6.07.04.09"/>
    <s v="Labor Planning Package - 6.07.04.09"/>
    <s v="6.07.04.09"/>
    <x v="0"/>
    <d v="2025-12-18T00:00:00"/>
    <d v="1930-08-19T00:00:00"/>
    <s v="egolnar"/>
    <s v="tuozzolo"/>
    <n v="4172.5600000000004"/>
    <m/>
    <s v="C"/>
    <s v="Labor"/>
    <s v="TEC"/>
    <m/>
    <s v="BNL"/>
    <s v="Const"/>
    <s v="INST"/>
    <x v="5"/>
    <m/>
    <m/>
    <m/>
    <m/>
    <m/>
    <m/>
    <m/>
    <m/>
    <m/>
    <m/>
    <n v="707.33"/>
    <n v="893.1"/>
    <n v="893.1"/>
    <n v="889.53"/>
    <n v="789.5"/>
    <m/>
    <m/>
    <m/>
    <m/>
    <x v="0"/>
    <x v="0"/>
    <m/>
  </r>
  <r>
    <s v=""/>
    <s v=" LPP_6.07.04.09"/>
    <s v="Labor Planning Package - 6.07.04.09"/>
    <s v="6.07.04.09"/>
    <x v="0"/>
    <d v="2025-12-18T00:00:00"/>
    <d v="1930-08-19T00:00:00"/>
    <s v="egolnar"/>
    <s v="tuozzolo"/>
    <n v="103795.12"/>
    <m/>
    <s v="C"/>
    <s v="Labor"/>
    <s v="TEC"/>
    <m/>
    <s v="BNL"/>
    <s v="Const"/>
    <s v="INST"/>
    <x v="5"/>
    <m/>
    <m/>
    <m/>
    <m/>
    <m/>
    <m/>
    <m/>
    <m/>
    <m/>
    <m/>
    <n v="17595.41"/>
    <n v="22216.42"/>
    <n v="22216.42"/>
    <n v="22127.56"/>
    <n v="19639.310000000001"/>
    <m/>
    <m/>
    <m/>
    <m/>
    <x v="0"/>
    <x v="0"/>
    <m/>
  </r>
  <r>
    <s v=""/>
    <s v=" LPP_6.07.04.09"/>
    <s v="Labor Planning Package - 6.07.04.09"/>
    <s v="6.07.04.09"/>
    <x v="0"/>
    <d v="2025-12-18T00:00:00"/>
    <d v="1930-08-19T00:00:00"/>
    <s v="egolnar"/>
    <s v="tuozzolo"/>
    <n v="296.73"/>
    <m/>
    <s v="C"/>
    <s v="Labor"/>
    <s v="TEC"/>
    <m/>
    <s v="BNL"/>
    <s v="Const"/>
    <s v="INST"/>
    <x v="5"/>
    <m/>
    <m/>
    <m/>
    <m/>
    <m/>
    <m/>
    <m/>
    <m/>
    <m/>
    <m/>
    <n v="50.3"/>
    <n v="63.51"/>
    <n v="63.51"/>
    <n v="63.26"/>
    <n v="56.15"/>
    <m/>
    <m/>
    <m/>
    <m/>
    <x v="0"/>
    <x v="0"/>
    <m/>
  </r>
  <r>
    <s v=""/>
    <s v=" LPP_6.07.04.09"/>
    <s v="Labor Planning Package - 6.07.04.09"/>
    <s v="6.07.04.09"/>
    <x v="0"/>
    <d v="2025-12-18T00:00:00"/>
    <d v="1930-08-19T00:00:00"/>
    <s v="egolnar"/>
    <s v="tuozzolo"/>
    <n v="14663.58"/>
    <m/>
    <s v="C"/>
    <s v="Labor"/>
    <s v="TEC"/>
    <m/>
    <s v="BNL"/>
    <s v="Const"/>
    <s v="INST"/>
    <x v="5"/>
    <m/>
    <m/>
    <m/>
    <m/>
    <m/>
    <m/>
    <m/>
    <m/>
    <m/>
    <m/>
    <n v="2485.7800000000002"/>
    <n v="3138.61"/>
    <n v="3138.61"/>
    <n v="3126.05"/>
    <n v="2774.53"/>
    <m/>
    <m/>
    <m/>
    <m/>
    <x v="0"/>
    <x v="0"/>
    <m/>
  </r>
  <r>
    <s v=""/>
    <s v=" LPP_6.07.04.09"/>
    <s v="Labor Planning Package - 6.07.04.09"/>
    <s v="6.07.04.09"/>
    <x v="0"/>
    <d v="2025-12-18T00:00:00"/>
    <d v="1930-08-19T00:00:00"/>
    <s v="egolnar"/>
    <s v="tuozzolo"/>
    <n v="144522.46"/>
    <m/>
    <s v="C"/>
    <s v="Labor"/>
    <s v="TEC"/>
    <m/>
    <s v="BNL"/>
    <s v="Const"/>
    <s v="INST"/>
    <x v="5"/>
    <m/>
    <m/>
    <m/>
    <m/>
    <m/>
    <m/>
    <m/>
    <m/>
    <m/>
    <m/>
    <n v="24499.53"/>
    <n v="30933.75"/>
    <n v="30933.75"/>
    <n v="30810.01"/>
    <n v="27345.43"/>
    <m/>
    <m/>
    <m/>
    <m/>
    <x v="0"/>
    <x v="0"/>
    <m/>
  </r>
  <r>
    <s v=""/>
    <s v=" LPP_6.07.04.09"/>
    <s v="Labor Planning Package - 6.07.04.09"/>
    <s v="6.07.04.09"/>
    <x v="0"/>
    <d v="2025-12-18T00:00:00"/>
    <d v="1930-08-19T00:00:00"/>
    <s v="egolnar"/>
    <s v="tuozzolo"/>
    <n v="6827.83"/>
    <m/>
    <s v="C"/>
    <s v="Labor"/>
    <s v="TEC"/>
    <m/>
    <s v="BNL"/>
    <s v="Const"/>
    <s v="INST"/>
    <x v="5"/>
    <m/>
    <m/>
    <m/>
    <m/>
    <m/>
    <m/>
    <m/>
    <m/>
    <m/>
    <m/>
    <n v="1157.46"/>
    <n v="1461.44"/>
    <n v="1461.44"/>
    <n v="1455.59"/>
    <n v="1291.9100000000001"/>
    <m/>
    <m/>
    <m/>
    <m/>
    <x v="0"/>
    <x v="0"/>
    <m/>
  </r>
  <r>
    <s v=""/>
    <s v=" LPP_6.07.04.09"/>
    <s v="Labor Planning Package - 6.07.04.09"/>
    <s v="6.07.04.09"/>
    <x v="0"/>
    <d v="2025-12-18T00:00:00"/>
    <d v="1930-08-19T00:00:00"/>
    <s v="egolnar"/>
    <s v="tuozzolo"/>
    <n v="15384.13"/>
    <m/>
    <s v="C"/>
    <s v="Labor"/>
    <s v="TEC"/>
    <m/>
    <s v="BNL"/>
    <s v="Const"/>
    <s v="INST"/>
    <x v="5"/>
    <m/>
    <m/>
    <m/>
    <m/>
    <m/>
    <m/>
    <m/>
    <m/>
    <m/>
    <m/>
    <n v="2607.9299999999998"/>
    <n v="3292.84"/>
    <n v="3292.84"/>
    <n v="3279.67"/>
    <n v="2910.86"/>
    <m/>
    <m/>
    <m/>
    <m/>
    <x v="0"/>
    <x v="0"/>
    <m/>
  </r>
  <r>
    <s v=""/>
    <s v=" LPP_6.07.04.09"/>
    <s v="Labor Planning Package - 6.07.04.09"/>
    <s v="6.07.04.09"/>
    <x v="0"/>
    <d v="2025-12-18T00:00:00"/>
    <d v="1930-08-19T00:00:00"/>
    <s v="egolnar"/>
    <s v="tuozzolo"/>
    <n v="6029.2"/>
    <m/>
    <s v="C"/>
    <s v="Labor"/>
    <s v="TEC"/>
    <m/>
    <s v="BNL"/>
    <s v="Const"/>
    <s v="INST"/>
    <x v="5"/>
    <m/>
    <m/>
    <m/>
    <m/>
    <m/>
    <m/>
    <m/>
    <m/>
    <m/>
    <m/>
    <n v="1022.07"/>
    <n v="1290.5"/>
    <n v="1290.5"/>
    <n v="1285.33"/>
    <n v="1140.8"/>
    <m/>
    <m/>
    <m/>
    <m/>
    <x v="0"/>
    <x v="0"/>
    <m/>
  </r>
  <r>
    <s v=""/>
    <s v=" LPP_6.07.04.09"/>
    <s v="Labor Planning Package - 6.07.04.09"/>
    <s v="6.07.04.09"/>
    <x v="0"/>
    <d v="2025-12-18T00:00:00"/>
    <d v="1930-08-19T00:00:00"/>
    <s v="egolnar"/>
    <s v="tuozzolo"/>
    <n v="1619336.2"/>
    <m/>
    <s v="C"/>
    <s v="Labor"/>
    <s v="TEC"/>
    <m/>
    <s v="BNL"/>
    <s v="Const"/>
    <s v="INST"/>
    <x v="5"/>
    <m/>
    <m/>
    <m/>
    <m/>
    <m/>
    <m/>
    <m/>
    <m/>
    <m/>
    <m/>
    <n v="274510.76"/>
    <n v="346604.49"/>
    <n v="346604.49"/>
    <n v="345218.08"/>
    <n v="306398.38"/>
    <m/>
    <m/>
    <m/>
    <m/>
    <x v="0"/>
    <x v="0"/>
    <m/>
  </r>
  <r>
    <s v=""/>
    <s v=" LPP_6.07.04.09"/>
    <s v="Labor Planning Package - 6.07.04.09"/>
    <s v="6.07.04.09"/>
    <x v="0"/>
    <d v="2025-12-18T00:00:00"/>
    <d v="1930-08-19T00:00:00"/>
    <s v="egolnar"/>
    <s v="tuozzolo"/>
    <n v="2086.2800000000002"/>
    <m/>
    <s v="C"/>
    <s v="Labor"/>
    <s v="TEC"/>
    <m/>
    <s v="BNL"/>
    <s v="Const"/>
    <s v="INST"/>
    <x v="5"/>
    <m/>
    <m/>
    <m/>
    <m/>
    <m/>
    <m/>
    <m/>
    <m/>
    <m/>
    <m/>
    <n v="353.67"/>
    <n v="446.55"/>
    <n v="446.55"/>
    <n v="444.77"/>
    <n v="394.74"/>
    <m/>
    <m/>
    <m/>
    <m/>
    <x v="0"/>
    <x v="0"/>
    <m/>
  </r>
  <r>
    <s v=""/>
    <s v=" LPP_6.07.04.09"/>
    <s v="Labor Planning Package - 6.07.04.09"/>
    <s v="6.07.04.09"/>
    <x v="0"/>
    <d v="2025-12-18T00:00:00"/>
    <d v="1930-08-19T00:00:00"/>
    <s v="egolnar"/>
    <s v="tuozzolo"/>
    <n v="128701.39"/>
    <m/>
    <s v="C"/>
    <s v="Labor"/>
    <s v="TEC"/>
    <m/>
    <s v="BNL"/>
    <s v="Const"/>
    <s v="INST"/>
    <x v="5"/>
    <m/>
    <m/>
    <m/>
    <m/>
    <m/>
    <m/>
    <m/>
    <m/>
    <m/>
    <m/>
    <n v="21817.53"/>
    <n v="27547.39"/>
    <n v="27547.39"/>
    <n v="27437.200000000001"/>
    <n v="24351.89"/>
    <m/>
    <m/>
    <m/>
    <m/>
    <x v="0"/>
    <x v="0"/>
    <m/>
  </r>
  <r>
    <s v=""/>
    <s v=" LPP_6.07.04.09"/>
    <s v="Labor Planning Package - 6.07.04.09"/>
    <s v="6.07.04.09"/>
    <x v="0"/>
    <d v="2025-12-18T00:00:00"/>
    <d v="1930-08-19T00:00:00"/>
    <s v="egolnar"/>
    <s v="tuozzolo"/>
    <n v="31518.71"/>
    <m/>
    <s v="C"/>
    <s v="Labor"/>
    <s v="TEC"/>
    <m/>
    <s v="BNL"/>
    <s v="Const"/>
    <s v="INST"/>
    <x v="5"/>
    <m/>
    <m/>
    <m/>
    <m/>
    <m/>
    <m/>
    <m/>
    <m/>
    <m/>
    <m/>
    <n v="5343.07"/>
    <n v="6746.3"/>
    <n v="6746.3"/>
    <n v="6719.31"/>
    <n v="5963.73"/>
    <m/>
    <m/>
    <m/>
    <m/>
    <x v="0"/>
    <x v="0"/>
    <m/>
  </r>
  <r>
    <s v=""/>
    <s v=" LPP_6.07.04.09"/>
    <s v="Labor Planning Package - 6.07.04.09"/>
    <s v="6.07.04.09"/>
    <x v="0"/>
    <d v="2025-12-18T00:00:00"/>
    <d v="1930-08-19T00:00:00"/>
    <s v="egolnar"/>
    <s v="tuozzolo"/>
    <n v="16188.61"/>
    <m/>
    <s v="C"/>
    <s v="Labor"/>
    <s v="TEC"/>
    <m/>
    <s v="BNL"/>
    <s v="Const"/>
    <s v="INST"/>
    <x v="5"/>
    <m/>
    <m/>
    <m/>
    <m/>
    <m/>
    <m/>
    <m/>
    <m/>
    <m/>
    <m/>
    <n v="2744.3"/>
    <n v="3465.03"/>
    <n v="3465.03"/>
    <n v="3451.17"/>
    <n v="3063.09"/>
    <m/>
    <m/>
    <m/>
    <m/>
    <x v="0"/>
    <x v="0"/>
    <m/>
  </r>
  <r>
    <s v=""/>
    <s v=" LPP_6.07.04.09"/>
    <s v="Labor Planning Package - 6.07.04.09"/>
    <s v="6.07.04.09"/>
    <x v="0"/>
    <d v="2025-12-18T00:00:00"/>
    <d v="1930-08-19T00:00:00"/>
    <s v="egolnar"/>
    <s v="tuozzolo"/>
    <n v="37932.400000000001"/>
    <m/>
    <s v="C"/>
    <s v="Labor"/>
    <s v="TEC"/>
    <m/>
    <s v="BNL"/>
    <s v="Const"/>
    <s v="INST"/>
    <x v="5"/>
    <m/>
    <m/>
    <m/>
    <m/>
    <m/>
    <m/>
    <m/>
    <m/>
    <m/>
    <m/>
    <n v="6430.32"/>
    <n v="8119.09"/>
    <n v="8119.09"/>
    <n v="8086.62"/>
    <n v="7177.28"/>
    <m/>
    <m/>
    <m/>
    <m/>
    <x v="0"/>
    <x v="0"/>
    <m/>
  </r>
  <r>
    <s v=""/>
    <s v=" LPP_6.07.04.09"/>
    <s v="Labor Planning Package - 6.07.04.09"/>
    <s v="6.07.04.09"/>
    <x v="0"/>
    <d v="2025-12-18T00:00:00"/>
    <d v="1930-08-19T00:00:00"/>
    <s v="egolnar"/>
    <s v="tuozzolo"/>
    <n v="11756.98"/>
    <m/>
    <s v="C"/>
    <s v="Labor"/>
    <s v="TEC"/>
    <m/>
    <s v="BNL"/>
    <s v="Const"/>
    <s v="INST"/>
    <x v="5"/>
    <m/>
    <m/>
    <m/>
    <m/>
    <m/>
    <m/>
    <m/>
    <m/>
    <m/>
    <m/>
    <n v="1993.05"/>
    <n v="2516.48"/>
    <n v="2516.48"/>
    <n v="2506.41"/>
    <n v="2224.5700000000002"/>
    <m/>
    <m/>
    <m/>
    <m/>
    <x v="0"/>
    <x v="0"/>
    <m/>
  </r>
  <r>
    <s v=""/>
    <s v=" LPP_6.07.04.09"/>
    <s v="Labor Planning Package - 6.07.04.09"/>
    <s v="6.07.04.09"/>
    <x v="0"/>
    <d v="2025-12-18T00:00:00"/>
    <d v="1930-08-19T00:00:00"/>
    <s v="egolnar"/>
    <s v="tuozzolo"/>
    <n v="500.3"/>
    <m/>
    <s v="C"/>
    <s v="Labor"/>
    <s v="TEC"/>
    <m/>
    <s v="BNL"/>
    <s v="Const"/>
    <s v="INST"/>
    <x v="5"/>
    <m/>
    <m/>
    <m/>
    <m/>
    <m/>
    <m/>
    <m/>
    <m/>
    <m/>
    <m/>
    <n v="84.81"/>
    <n v="107.08"/>
    <n v="107.08"/>
    <n v="106.66"/>
    <n v="94.66"/>
    <m/>
    <m/>
    <m/>
    <m/>
    <x v="0"/>
    <x v="0"/>
    <m/>
  </r>
  <r>
    <s v=""/>
    <s v=" LPP_6.07.04.09"/>
    <s v="Labor Planning Package - 6.07.04.09"/>
    <s v="6.07.04.09"/>
    <x v="0"/>
    <d v="2025-12-18T00:00:00"/>
    <d v="1930-08-19T00:00:00"/>
    <s v="egolnar"/>
    <s v="tuozzolo"/>
    <n v="72793.210000000006"/>
    <m/>
    <s v="C"/>
    <s v="Labor"/>
    <s v="TEC"/>
    <m/>
    <s v="BNL"/>
    <s v="Const"/>
    <s v="INST"/>
    <x v="5"/>
    <m/>
    <m/>
    <m/>
    <m/>
    <m/>
    <m/>
    <m/>
    <m/>
    <m/>
    <m/>
    <n v="12339.94"/>
    <n v="15580.74"/>
    <n v="15580.74"/>
    <n v="15518.42"/>
    <n v="13773.37"/>
    <m/>
    <m/>
    <m/>
    <m/>
    <x v="0"/>
    <x v="0"/>
    <m/>
  </r>
  <r>
    <s v=""/>
    <s v=" LPP_6.07.04.09"/>
    <s v="Labor Planning Package - 6.07.04.09"/>
    <s v="6.07.04.09"/>
    <x v="0"/>
    <d v="2025-12-18T00:00:00"/>
    <d v="1930-08-19T00:00:00"/>
    <s v="egolnar"/>
    <s v="tuozzolo"/>
    <n v="125824.69"/>
    <m/>
    <s v="C"/>
    <s v="Labor"/>
    <s v="TEC"/>
    <m/>
    <s v="BNL"/>
    <s v="Const"/>
    <s v="INST"/>
    <x v="5"/>
    <m/>
    <m/>
    <m/>
    <m/>
    <m/>
    <m/>
    <m/>
    <m/>
    <m/>
    <m/>
    <n v="21329.87"/>
    <n v="26931.65"/>
    <n v="26931.65"/>
    <n v="26823.93"/>
    <n v="23807.58"/>
    <m/>
    <m/>
    <m/>
    <m/>
    <x v="0"/>
    <x v="0"/>
    <m/>
  </r>
  <r>
    <s v=""/>
    <s v=" LPP_6.07.04.09"/>
    <s v="Labor Planning Package - 6.07.04.09"/>
    <s v="6.07.04.09"/>
    <x v="0"/>
    <d v="2025-12-18T00:00:00"/>
    <d v="1930-08-19T00:00:00"/>
    <s v="egolnar"/>
    <s v="tuozzolo"/>
    <n v="12517.69"/>
    <m/>
    <s v="C"/>
    <s v="Labor"/>
    <s v="TEC"/>
    <m/>
    <s v="BNL"/>
    <s v="Const"/>
    <s v="INST"/>
    <x v="5"/>
    <m/>
    <m/>
    <m/>
    <m/>
    <m/>
    <m/>
    <m/>
    <m/>
    <m/>
    <m/>
    <n v="2122.0100000000002"/>
    <n v="2679.3"/>
    <n v="2679.3"/>
    <n v="2668.59"/>
    <n v="2368.5"/>
    <m/>
    <m/>
    <m/>
    <m/>
    <x v="0"/>
    <x v="0"/>
    <m/>
  </r>
  <r>
    <s v=""/>
    <s v=" LPP_6.07.04.09"/>
    <s v="Labor Planning Package - 6.07.04.09"/>
    <s v="6.07.04.09"/>
    <x v="0"/>
    <d v="2025-12-18T00:00:00"/>
    <d v="1930-08-19T00:00:00"/>
    <s v="egolnar"/>
    <s v="tuozzolo"/>
    <n v="46467.19"/>
    <m/>
    <s v="C"/>
    <s v="Labor"/>
    <s v="TEC"/>
    <m/>
    <s v="BNL"/>
    <s v="Const"/>
    <s v="INST"/>
    <x v="5"/>
    <m/>
    <m/>
    <m/>
    <m/>
    <m/>
    <m/>
    <m/>
    <m/>
    <m/>
    <m/>
    <n v="7877.14"/>
    <n v="9945.89"/>
    <n v="9945.89"/>
    <n v="9906.1"/>
    <n v="8792.17"/>
    <m/>
    <m/>
    <m/>
    <m/>
    <x v="0"/>
    <x v="0"/>
    <m/>
  </r>
  <r>
    <s v=""/>
    <s v=" LPP_6.07.04.09"/>
    <s v="Labor Planning Package - 6.07.04.09"/>
    <s v="6.07.04.09"/>
    <x v="0"/>
    <d v="2025-12-18T00:00:00"/>
    <d v="1930-08-19T00:00:00"/>
    <s v="egolnar"/>
    <s v="tuozzolo"/>
    <n v="197248.5"/>
    <m/>
    <s v="C"/>
    <s v="Labor"/>
    <s v="TEC"/>
    <m/>
    <s v="BNL"/>
    <s v="Const"/>
    <s v="INST"/>
    <x v="5"/>
    <m/>
    <m/>
    <m/>
    <m/>
    <m/>
    <m/>
    <m/>
    <m/>
    <m/>
    <m/>
    <n v="33437.67"/>
    <n v="42219.29"/>
    <n v="42219.29"/>
    <n v="42050.41"/>
    <n v="37321.85"/>
    <m/>
    <m/>
    <m/>
    <m/>
    <x v="0"/>
    <x v="0"/>
    <m/>
  </r>
  <r>
    <s v=""/>
    <s v=" LPP_6.07.04.09"/>
    <s v="Labor Planning Package - 6.07.04.09"/>
    <s v="6.07.04.09"/>
    <x v="0"/>
    <d v="2025-12-18T00:00:00"/>
    <d v="1930-08-19T00:00:00"/>
    <s v="egolnar"/>
    <s v="tuozzolo"/>
    <n v="47728.51"/>
    <m/>
    <s v="C"/>
    <s v="Labor"/>
    <s v="TEC"/>
    <m/>
    <s v="BNL"/>
    <s v="Const"/>
    <s v="INST"/>
    <x v="5"/>
    <m/>
    <m/>
    <m/>
    <m/>
    <m/>
    <m/>
    <m/>
    <m/>
    <m/>
    <m/>
    <n v="8090.96"/>
    <n v="10215.86"/>
    <n v="10215.86"/>
    <n v="10175"/>
    <n v="9030.82"/>
    <m/>
    <m/>
    <m/>
    <m/>
    <x v="0"/>
    <x v="0"/>
    <m/>
  </r>
  <r>
    <s v=""/>
    <s v=" LPP_6.07.04.09"/>
    <s v="Labor Planning Package - 6.07.04.09"/>
    <s v="6.07.04.09"/>
    <x v="0"/>
    <d v="2025-12-18T00:00:00"/>
    <d v="1930-08-19T00:00:00"/>
    <s v="egolnar"/>
    <s v="tuozzolo"/>
    <n v="75618.05"/>
    <m/>
    <s v="C"/>
    <s v="Labor"/>
    <s v="TEC"/>
    <m/>
    <s v="BNL"/>
    <s v="Const"/>
    <s v="INST"/>
    <x v="5"/>
    <m/>
    <m/>
    <m/>
    <m/>
    <m/>
    <m/>
    <m/>
    <m/>
    <m/>
    <m/>
    <n v="12818.81"/>
    <n v="16185.37"/>
    <n v="16185.37"/>
    <n v="16120.63"/>
    <n v="14307.87"/>
    <m/>
    <m/>
    <m/>
    <m/>
    <x v="0"/>
    <x v="0"/>
    <m/>
  </r>
  <r>
    <s v=""/>
    <s v=" LPP_6.07.04.09"/>
    <s v="Labor Planning Package - 6.07.04.09"/>
    <s v="6.07.04.09"/>
    <x v="0"/>
    <d v="2025-12-18T00:00:00"/>
    <d v="1930-08-19T00:00:00"/>
    <s v="egolnar"/>
    <s v="tuozzolo"/>
    <n v="875.52"/>
    <m/>
    <s v="C"/>
    <s v="Labor"/>
    <s v="TEC"/>
    <m/>
    <s v="BNL"/>
    <s v="Const"/>
    <s v="INST"/>
    <x v="5"/>
    <m/>
    <m/>
    <m/>
    <m/>
    <m/>
    <m/>
    <m/>
    <m/>
    <m/>
    <m/>
    <n v="148.41999999999999"/>
    <n v="187.4"/>
    <n v="187.4"/>
    <n v="186.65"/>
    <n v="165.66"/>
    <m/>
    <m/>
    <m/>
    <m/>
    <x v="0"/>
    <x v="0"/>
    <m/>
  </r>
  <r>
    <s v=""/>
    <s v=" LPP_6.07.04.09"/>
    <s v="Labor Planning Package - 6.07.04.09"/>
    <s v="6.07.04.09"/>
    <x v="0"/>
    <d v="2025-12-18T00:00:00"/>
    <d v="1930-08-19T00:00:00"/>
    <s v="egolnar"/>
    <s v="tuozzolo"/>
    <n v="7779.61"/>
    <m/>
    <s v="C"/>
    <s v="Labor"/>
    <s v="TEC"/>
    <m/>
    <s v="BNL"/>
    <s v="Const"/>
    <s v="INST"/>
    <x v="5"/>
    <m/>
    <m/>
    <m/>
    <m/>
    <m/>
    <m/>
    <m/>
    <m/>
    <m/>
    <m/>
    <n v="1318.8"/>
    <n v="1665.16"/>
    <n v="1665.16"/>
    <n v="1658.49"/>
    <n v="1472"/>
    <m/>
    <m/>
    <m/>
    <m/>
    <x v="0"/>
    <x v="0"/>
    <m/>
  </r>
  <r>
    <s v=""/>
    <s v=" LPP_6.07.04.09"/>
    <s v="Labor Planning Package - 6.07.04.09"/>
    <s v="6.07.04.09"/>
    <x v="0"/>
    <d v="2025-12-18T00:00:00"/>
    <d v="1930-08-19T00:00:00"/>
    <s v="egolnar"/>
    <s v="tuozzolo"/>
    <n v="25509.32"/>
    <m/>
    <s v="C"/>
    <s v="Labor"/>
    <s v="TEC"/>
    <m/>
    <s v="BNL"/>
    <s v="Const"/>
    <s v="INST"/>
    <x v="5"/>
    <m/>
    <m/>
    <m/>
    <m/>
    <m/>
    <m/>
    <m/>
    <m/>
    <m/>
    <m/>
    <n v="4324.3599999999997"/>
    <n v="5460.04"/>
    <n v="5460.04"/>
    <n v="5438.2"/>
    <n v="4826.67"/>
    <m/>
    <m/>
    <m/>
    <m/>
    <x v="0"/>
    <x v="0"/>
    <m/>
  </r>
  <r>
    <s v=""/>
    <s v=" LPP_6.07.04.09"/>
    <s v="Labor Planning Package - 6.07.04.09"/>
    <s v="6.07.04.09"/>
    <x v="0"/>
    <d v="2025-12-18T00:00:00"/>
    <d v="1930-08-19T00:00:00"/>
    <s v="egolnar"/>
    <s v="tuozzolo"/>
    <n v="372914.89"/>
    <m/>
    <s v="C"/>
    <s v="Labor"/>
    <s v="TEC"/>
    <m/>
    <s v="BNL"/>
    <s v="Const"/>
    <s v="INST"/>
    <x v="5"/>
    <m/>
    <m/>
    <m/>
    <m/>
    <m/>
    <m/>
    <m/>
    <m/>
    <m/>
    <m/>
    <n v="63216.74"/>
    <n v="79819.11"/>
    <n v="79819.11"/>
    <n v="79499.83"/>
    <n v="70560.100000000006"/>
    <m/>
    <m/>
    <m/>
    <m/>
    <x v="0"/>
    <x v="0"/>
    <m/>
  </r>
  <r>
    <s v=""/>
    <s v=" LPP_6.07.04.09"/>
    <s v="Labor Planning Package - 6.07.04.09"/>
    <s v="6.07.04.09"/>
    <x v="0"/>
    <d v="2025-12-18T00:00:00"/>
    <d v="1930-08-19T00:00:00"/>
    <s v="egolnar"/>
    <s v="tuozzolo"/>
    <n v="26164.42"/>
    <m/>
    <s v="C"/>
    <s v="Labor"/>
    <s v="TEC"/>
    <m/>
    <s v="BNL"/>
    <s v="Const"/>
    <s v="INST"/>
    <x v="5"/>
    <m/>
    <m/>
    <m/>
    <m/>
    <m/>
    <m/>
    <m/>
    <m/>
    <m/>
    <m/>
    <n v="4435.41"/>
    <n v="5600.26"/>
    <n v="5600.26"/>
    <n v="5577.86"/>
    <n v="4950.63"/>
    <m/>
    <m/>
    <m/>
    <m/>
    <x v="0"/>
    <x v="0"/>
    <m/>
  </r>
  <r>
    <s v=""/>
    <s v=" LPP_6.07.04.09"/>
    <s v="Labor Planning Package - 6.07.04.09"/>
    <s v="6.07.04.09"/>
    <x v="0"/>
    <d v="2025-12-18T00:00:00"/>
    <d v="1930-08-19T00:00:00"/>
    <s v="egolnar"/>
    <s v="tuozzolo"/>
    <n v="800224.99"/>
    <m/>
    <s v="C"/>
    <s v="Labor"/>
    <s v="TEC"/>
    <m/>
    <s v="BNL"/>
    <s v="Const"/>
    <s v="INST"/>
    <x v="5"/>
    <m/>
    <m/>
    <m/>
    <m/>
    <m/>
    <m/>
    <m/>
    <m/>
    <m/>
    <m/>
    <n v="135654.57999999999"/>
    <n v="171281.04"/>
    <n v="171281.04"/>
    <n v="170595.91"/>
    <n v="151412.43"/>
    <m/>
    <m/>
    <m/>
    <m/>
    <x v="0"/>
    <x v="0"/>
    <m/>
  </r>
  <r>
    <s v=""/>
    <s v=" LPP_6.07.04.09"/>
    <s v="Labor Planning Package - 6.07.04.09"/>
    <s v="6.07.04.09"/>
    <x v="0"/>
    <d v="2025-12-18T00:00:00"/>
    <d v="1930-08-19T00:00:00"/>
    <s v="egolnar"/>
    <s v="tuozzolo"/>
    <n v="334323.45"/>
    <m/>
    <s v="C"/>
    <s v="Labor"/>
    <s v="TEC"/>
    <m/>
    <s v="BNL"/>
    <s v="Const"/>
    <s v="INST"/>
    <x v="5"/>
    <m/>
    <m/>
    <m/>
    <m/>
    <m/>
    <m/>
    <m/>
    <m/>
    <m/>
    <m/>
    <n v="56674.69"/>
    <n v="71558.960000000006"/>
    <n v="71558.960000000006"/>
    <n v="71272.72"/>
    <n v="63258.12"/>
    <m/>
    <m/>
    <m/>
    <m/>
    <x v="0"/>
    <x v="0"/>
    <m/>
  </r>
  <r>
    <s v=""/>
    <s v=" LPP_6.07.04.09"/>
    <s v="Labor Planning Package - 6.07.04.09"/>
    <s v="6.07.04.09"/>
    <x v="0"/>
    <d v="2025-12-18T00:00:00"/>
    <d v="1930-08-19T00:00:00"/>
    <s v="egolnar"/>
    <s v="tuozzolo"/>
    <n v="6756.75"/>
    <m/>
    <s v="C"/>
    <s v="Labor"/>
    <s v="TEC"/>
    <m/>
    <s v="BNL"/>
    <s v="Const"/>
    <s v="INST"/>
    <x v="5"/>
    <m/>
    <m/>
    <m/>
    <m/>
    <m/>
    <m/>
    <m/>
    <m/>
    <m/>
    <m/>
    <n v="1145.4100000000001"/>
    <n v="1446.22"/>
    <n v="1446.22"/>
    <n v="1440.44"/>
    <n v="1278.46"/>
    <m/>
    <m/>
    <m/>
    <m/>
    <x v="0"/>
    <x v="0"/>
    <m/>
  </r>
  <r>
    <s v=""/>
    <s v=" LPP_6.07.04.09"/>
    <s v="Labor Planning Package - 6.07.04.09"/>
    <s v="6.07.04.09"/>
    <x v="0"/>
    <d v="2025-12-18T00:00:00"/>
    <d v="1930-08-19T00:00:00"/>
    <s v="egolnar"/>
    <s v="tuozzolo"/>
    <n v="36194.199999999997"/>
    <m/>
    <s v="C"/>
    <s v="Labor"/>
    <s v="TEC"/>
    <m/>
    <s v="BNL"/>
    <s v="Const"/>
    <s v="INST"/>
    <x v="5"/>
    <m/>
    <m/>
    <m/>
    <m/>
    <m/>
    <m/>
    <m/>
    <m/>
    <m/>
    <m/>
    <n v="6135.66"/>
    <n v="7747.05"/>
    <n v="7747.05"/>
    <n v="7716.06"/>
    <n v="6848.39"/>
    <m/>
    <m/>
    <m/>
    <m/>
    <x v="0"/>
    <x v="0"/>
    <m/>
  </r>
  <r>
    <s v=""/>
    <s v=" LPP_6.07.04.09"/>
    <s v="Labor Planning Package - 6.07.04.09"/>
    <s v="6.07.04.09"/>
    <x v="0"/>
    <d v="2025-12-18T00:00:00"/>
    <d v="1930-08-19T00:00:00"/>
    <s v="egolnar"/>
    <s v="tuozzolo"/>
    <n v="8345.1299999999992"/>
    <m/>
    <s v="C"/>
    <s v="Labor"/>
    <s v="TEC"/>
    <m/>
    <s v="BNL"/>
    <s v="Const"/>
    <s v="INST"/>
    <x v="5"/>
    <m/>
    <m/>
    <m/>
    <m/>
    <m/>
    <m/>
    <m/>
    <m/>
    <m/>
    <m/>
    <n v="1414.67"/>
    <n v="1786.2"/>
    <n v="1786.2"/>
    <n v="1779.05"/>
    <n v="1579.01"/>
    <m/>
    <m/>
    <m/>
    <m/>
    <x v="0"/>
    <x v="0"/>
    <m/>
  </r>
  <r>
    <s v=""/>
    <s v=" LPP_6.07.04.09"/>
    <s v="Labor Planning Package - 6.07.04.09"/>
    <s v="6.07.04.09"/>
    <x v="0"/>
    <d v="2025-12-18T00:00:00"/>
    <d v="1930-08-19T00:00:00"/>
    <s v="egolnar"/>
    <s v="tuozzolo"/>
    <n v="12075.89"/>
    <m/>
    <s v="C"/>
    <s v="Labor"/>
    <s v="TEC"/>
    <m/>
    <s v="BNL"/>
    <s v="Const"/>
    <s v="INST"/>
    <x v="5"/>
    <m/>
    <m/>
    <m/>
    <m/>
    <m/>
    <m/>
    <m/>
    <m/>
    <m/>
    <m/>
    <n v="2047.11"/>
    <n v="2584.7399999999998"/>
    <n v="2584.7399999999998"/>
    <n v="2574.4"/>
    <n v="2284.9"/>
    <m/>
    <m/>
    <m/>
    <m/>
    <x v="0"/>
    <x v="0"/>
    <m/>
  </r>
  <r>
    <s v=""/>
    <s v=" LPP_6.07.04.09"/>
    <s v="Labor Planning Package - 6.07.04.09"/>
    <s v="6.07.04.09"/>
    <x v="0"/>
    <d v="2025-12-18T00:00:00"/>
    <d v="1930-08-19T00:00:00"/>
    <s v="egolnar"/>
    <s v="tuozzolo"/>
    <n v="795399.27"/>
    <m/>
    <s v="C"/>
    <s v="Labor"/>
    <s v="TEC"/>
    <m/>
    <s v="BNL"/>
    <s v="Const"/>
    <s v="INST"/>
    <x v="5"/>
    <m/>
    <m/>
    <m/>
    <m/>
    <m/>
    <m/>
    <m/>
    <m/>
    <m/>
    <m/>
    <n v="134836.51999999999"/>
    <n v="170248.13"/>
    <n v="170248.13"/>
    <n v="169567.14"/>
    <n v="150499.34"/>
    <m/>
    <m/>
    <m/>
    <m/>
    <x v="0"/>
    <x v="0"/>
    <m/>
  </r>
  <r>
    <s v=""/>
    <s v=" LPP_6.07.04.09"/>
    <s v="Labor Planning Package - 6.07.04.09"/>
    <s v="6.07.04.09"/>
    <x v="0"/>
    <d v="2025-12-18T00:00:00"/>
    <d v="1930-08-19T00:00:00"/>
    <s v="egolnar"/>
    <s v="tuozzolo"/>
    <n v="186534.24"/>
    <m/>
    <s v="C"/>
    <s v="Labor"/>
    <s v="TEC"/>
    <m/>
    <s v="BNL"/>
    <s v="Const"/>
    <s v="INST"/>
    <x v="5"/>
    <m/>
    <m/>
    <m/>
    <m/>
    <m/>
    <m/>
    <m/>
    <m/>
    <m/>
    <m/>
    <n v="31621.39"/>
    <n v="39925.99"/>
    <n v="39925.99"/>
    <n v="39766.29"/>
    <n v="35294.58"/>
    <m/>
    <m/>
    <m/>
    <m/>
    <x v="0"/>
    <x v="0"/>
    <m/>
  </r>
  <r>
    <s v=""/>
    <s v=" LPP_6.07.04.09"/>
    <s v="Labor Planning Package - 6.07.04.09"/>
    <s v="6.07.04.09"/>
    <x v="0"/>
    <d v="2025-12-18T00:00:00"/>
    <d v="1930-08-19T00:00:00"/>
    <s v="egolnar"/>
    <s v="tuozzolo"/>
    <n v="23886.46"/>
    <m/>
    <s v="C"/>
    <s v="Labor"/>
    <s v="TEC"/>
    <m/>
    <s v="BNL"/>
    <s v="Const"/>
    <s v="INST"/>
    <x v="5"/>
    <m/>
    <m/>
    <m/>
    <m/>
    <m/>
    <m/>
    <m/>
    <m/>
    <m/>
    <m/>
    <n v="4049.25"/>
    <n v="5112.68"/>
    <n v="5112.68"/>
    <n v="5092.2299999999996"/>
    <n v="4519.6099999999997"/>
    <m/>
    <m/>
    <m/>
    <m/>
    <x v="0"/>
    <x v="0"/>
    <m/>
  </r>
  <r>
    <s v=""/>
    <s v=" LPP_6.07.04.09"/>
    <s v="Labor Planning Package - 6.07.04.09"/>
    <s v="6.07.04.09"/>
    <x v="0"/>
    <d v="2025-12-18T00:00:00"/>
    <d v="1930-08-19T00:00:00"/>
    <s v="egolnar"/>
    <s v="tuozzolo"/>
    <n v="7202.09"/>
    <m/>
    <s v="C"/>
    <s v="Labor"/>
    <s v="TEC"/>
    <m/>
    <s v="BNL"/>
    <s v="Const"/>
    <s v="INST"/>
    <x v="5"/>
    <m/>
    <m/>
    <m/>
    <m/>
    <m/>
    <m/>
    <m/>
    <m/>
    <m/>
    <m/>
    <n v="1220.9000000000001"/>
    <n v="1541.54"/>
    <n v="1541.54"/>
    <n v="1535.38"/>
    <n v="1362.72"/>
    <m/>
    <m/>
    <m/>
    <m/>
    <x v="0"/>
    <x v="0"/>
    <m/>
  </r>
  <r>
    <s v=""/>
    <s v=" LPP_6.07.04.09"/>
    <s v="Labor Planning Package - 6.07.04.09"/>
    <s v="6.07.04.09"/>
    <x v="0"/>
    <d v="2025-12-18T00:00:00"/>
    <d v="1930-08-19T00:00:00"/>
    <s v="egolnar"/>
    <s v="tuozzolo"/>
    <n v="569253.51"/>
    <m/>
    <s v="C"/>
    <s v="Labor"/>
    <s v="TEC"/>
    <m/>
    <s v="BNL"/>
    <s v="Const"/>
    <s v="INST"/>
    <x v="5"/>
    <m/>
    <m/>
    <m/>
    <m/>
    <m/>
    <m/>
    <m/>
    <m/>
    <m/>
    <m/>
    <n v="96500.17"/>
    <n v="121843.65"/>
    <n v="121843.65"/>
    <n v="121356.27"/>
    <n v="107709.78"/>
    <m/>
    <m/>
    <m/>
    <m/>
    <x v="0"/>
    <x v="0"/>
    <m/>
  </r>
  <r>
    <s v=""/>
    <s v=" LPP_6.07.04.09"/>
    <s v="Labor Planning Package - 6.07.04.09"/>
    <s v="6.07.04.09"/>
    <x v="0"/>
    <d v="2025-12-18T00:00:00"/>
    <d v="1930-08-19T00:00:00"/>
    <s v="egolnar"/>
    <s v="tuozzolo"/>
    <n v="102269.74"/>
    <m/>
    <s v="C"/>
    <s v="Labor"/>
    <s v="TEC"/>
    <m/>
    <s v="BNL"/>
    <s v="Const"/>
    <s v="INST"/>
    <x v="5"/>
    <m/>
    <m/>
    <m/>
    <m/>
    <m/>
    <m/>
    <m/>
    <m/>
    <m/>
    <m/>
    <n v="17336.82"/>
    <n v="21889.93"/>
    <n v="21889.93"/>
    <n v="21802.37"/>
    <n v="19350.689999999999"/>
    <m/>
    <m/>
    <m/>
    <m/>
    <x v="0"/>
    <x v="0"/>
    <m/>
  </r>
  <r>
    <s v=""/>
    <s v=" LPP_6.07.04.09"/>
    <s v="Labor Planning Package - 6.07.04.09"/>
    <s v="6.07.04.09"/>
    <x v="0"/>
    <d v="2025-12-18T00:00:00"/>
    <d v="1930-08-19T00:00:00"/>
    <s v="egolnar"/>
    <s v="tuozzolo"/>
    <n v="4746.8500000000004"/>
    <m/>
    <s v="C"/>
    <s v="Labor"/>
    <s v="TEC"/>
    <m/>
    <s v="BNL"/>
    <s v="Const"/>
    <s v="INST"/>
    <x v="5"/>
    <m/>
    <m/>
    <m/>
    <m/>
    <m/>
    <m/>
    <m/>
    <m/>
    <m/>
    <m/>
    <n v="804.69"/>
    <n v="1016.02"/>
    <n v="1016.02"/>
    <n v="1011.96"/>
    <n v="898.16"/>
    <m/>
    <m/>
    <m/>
    <m/>
    <x v="0"/>
    <x v="0"/>
    <m/>
  </r>
  <r>
    <s v=""/>
    <s v=" LPP_6.07.04.09"/>
    <s v="Labor Planning Package - 6.07.04.09"/>
    <s v="6.07.04.09"/>
    <x v="0"/>
    <d v="2025-12-18T00:00:00"/>
    <d v="1930-08-19T00:00:00"/>
    <s v="egolnar"/>
    <s v="tuozzolo"/>
    <n v="8560.68"/>
    <m/>
    <s v="C"/>
    <s v="Labor"/>
    <s v="TEC"/>
    <m/>
    <s v="BNL"/>
    <s v="Const"/>
    <s v="INST"/>
    <x v="5"/>
    <m/>
    <m/>
    <m/>
    <m/>
    <m/>
    <m/>
    <m/>
    <m/>
    <m/>
    <m/>
    <n v="1451.21"/>
    <n v="1832.34"/>
    <n v="1832.34"/>
    <n v="1825.01"/>
    <n v="1619.78"/>
    <m/>
    <m/>
    <m/>
    <m/>
    <x v="0"/>
    <x v="0"/>
    <m/>
  </r>
  <r>
    <s v=""/>
    <s v=" LPP_6.07.04.09"/>
    <s v="Labor Planning Package - 6.07.04.09"/>
    <s v="6.07.04.09"/>
    <x v="0"/>
    <d v="2025-12-18T00:00:00"/>
    <d v="1930-08-19T00:00:00"/>
    <s v="egolnar"/>
    <s v="tuozzolo"/>
    <n v="48219.360000000001"/>
    <m/>
    <s v="C"/>
    <s v="Labor"/>
    <s v="TEC"/>
    <m/>
    <s v="BNL"/>
    <s v="Const"/>
    <s v="INST"/>
    <x v="5"/>
    <m/>
    <m/>
    <m/>
    <m/>
    <m/>
    <m/>
    <m/>
    <m/>
    <m/>
    <m/>
    <n v="8174.17"/>
    <n v="10320.92"/>
    <n v="10320.92"/>
    <n v="10279.64"/>
    <n v="9123.7000000000007"/>
    <m/>
    <m/>
    <m/>
    <m/>
    <x v="0"/>
    <x v="0"/>
    <m/>
  </r>
  <r>
    <s v=""/>
    <s v=" LPP_6.07.04.09"/>
    <s v="Labor Planning Package - 6.07.04.09"/>
    <s v="6.07.04.09"/>
    <x v="0"/>
    <d v="2025-12-18T00:00:00"/>
    <d v="1930-08-19T00:00:00"/>
    <s v="egolnar"/>
    <s v="tuozzolo"/>
    <n v="4018.28"/>
    <m/>
    <s v="C"/>
    <s v="Labor"/>
    <s v="TEC"/>
    <m/>
    <s v="BNL"/>
    <s v="Const"/>
    <s v="INST"/>
    <x v="5"/>
    <m/>
    <m/>
    <m/>
    <m/>
    <m/>
    <m/>
    <m/>
    <m/>
    <m/>
    <m/>
    <n v="681.18"/>
    <n v="860.08"/>
    <n v="860.08"/>
    <n v="856.64"/>
    <n v="760.31"/>
    <m/>
    <m/>
    <m/>
    <m/>
    <x v="0"/>
    <x v="0"/>
    <m/>
  </r>
  <r>
    <s v=""/>
    <s v=" LPP_6.07.04.09"/>
    <s v="Labor Planning Package - 6.07.04.09"/>
    <s v="6.07.04.09"/>
    <x v="0"/>
    <d v="2025-12-18T00:00:00"/>
    <d v="1930-08-19T00:00:00"/>
    <s v="egolnar"/>
    <s v="tuozzolo"/>
    <n v="63418.94"/>
    <m/>
    <s v="C"/>
    <s v="Labor"/>
    <s v="TEC"/>
    <m/>
    <s v="BNL"/>
    <s v="Const"/>
    <s v="INST"/>
    <x v="5"/>
    <m/>
    <m/>
    <m/>
    <m/>
    <m/>
    <m/>
    <m/>
    <m/>
    <m/>
    <m/>
    <n v="10750.81"/>
    <n v="13574.26"/>
    <n v="13574.26"/>
    <n v="13519.96"/>
    <n v="11999.64"/>
    <m/>
    <m/>
    <m/>
    <m/>
    <x v="0"/>
    <x v="0"/>
    <m/>
  </r>
  <r>
    <s v=""/>
    <s v=" LPP_6.07.04.09"/>
    <s v="Labor Planning Package - 6.07.04.09"/>
    <s v="6.07.04.09"/>
    <x v="0"/>
    <d v="2025-12-18T00:00:00"/>
    <d v="1930-08-19T00:00:00"/>
    <s v="egolnar"/>
    <s v="tuozzolo"/>
    <n v="1327.63"/>
    <m/>
    <s v="C"/>
    <s v="Labor"/>
    <s v="TEC"/>
    <m/>
    <s v="BNL"/>
    <s v="Const"/>
    <s v="INST"/>
    <x v="5"/>
    <m/>
    <m/>
    <m/>
    <m/>
    <m/>
    <m/>
    <m/>
    <m/>
    <m/>
    <m/>
    <n v="225.06"/>
    <n v="284.17"/>
    <n v="284.17"/>
    <n v="283.02999999999997"/>
    <n v="251.21"/>
    <m/>
    <m/>
    <m/>
    <m/>
    <x v="0"/>
    <x v="0"/>
    <m/>
  </r>
  <r>
    <s v=""/>
    <s v=" LPP_6.07.04.09"/>
    <s v="Labor Planning Package - 6.07.04.09"/>
    <s v="6.07.04.09"/>
    <x v="0"/>
    <d v="2025-12-18T00:00:00"/>
    <d v="1930-08-19T00:00:00"/>
    <s v="egolnar"/>
    <s v="tuozzolo"/>
    <n v="4002.38"/>
    <m/>
    <s v="C"/>
    <s v="Labor"/>
    <s v="TEC"/>
    <m/>
    <s v="BNL"/>
    <s v="Const"/>
    <s v="INST"/>
    <x v="5"/>
    <m/>
    <m/>
    <m/>
    <m/>
    <m/>
    <m/>
    <m/>
    <m/>
    <m/>
    <m/>
    <n v="678.49"/>
    <n v="856.67"/>
    <n v="856.67"/>
    <n v="853.25"/>
    <n v="757.3"/>
    <m/>
    <m/>
    <m/>
    <m/>
    <x v="0"/>
    <x v="0"/>
    <m/>
  </r>
  <r>
    <s v=""/>
    <s v=" LPP_6.07.04.09"/>
    <s v="Labor Planning Package - 6.07.04.09"/>
    <s v="6.07.04.09"/>
    <x v="0"/>
    <d v="2025-12-18T00:00:00"/>
    <d v="1930-08-19T00:00:00"/>
    <s v="egolnar"/>
    <s v="tuozzolo"/>
    <n v="3209.09"/>
    <m/>
    <s v="C"/>
    <s v="Labor"/>
    <s v="TEC"/>
    <m/>
    <s v="BNL"/>
    <s v="Const"/>
    <s v="INST"/>
    <x v="5"/>
    <m/>
    <m/>
    <m/>
    <m/>
    <m/>
    <m/>
    <m/>
    <m/>
    <m/>
    <m/>
    <n v="544.01"/>
    <n v="686.88"/>
    <n v="686.88"/>
    <n v="684.13"/>
    <n v="607.20000000000005"/>
    <m/>
    <m/>
    <m/>
    <m/>
    <x v="0"/>
    <x v="0"/>
    <m/>
  </r>
  <r>
    <s v=""/>
    <s v=" LPP_6.07.04.09"/>
    <s v="Labor Planning Package - 6.07.04.09"/>
    <s v="6.07.04.09"/>
    <x v="0"/>
    <d v="2025-12-18T00:00:00"/>
    <d v="1930-08-19T00:00:00"/>
    <s v="egolnar"/>
    <s v="tuozzolo"/>
    <n v="12632.5"/>
    <m/>
    <s v="C"/>
    <s v="Labor"/>
    <s v="TEC"/>
    <m/>
    <s v="BNL"/>
    <s v="Const"/>
    <s v="INST"/>
    <x v="5"/>
    <m/>
    <m/>
    <m/>
    <m/>
    <m/>
    <m/>
    <m/>
    <m/>
    <m/>
    <m/>
    <n v="2141.4699999999998"/>
    <n v="2703.87"/>
    <n v="2703.87"/>
    <n v="2693.06"/>
    <n v="2390.2199999999998"/>
    <m/>
    <m/>
    <m/>
    <m/>
    <x v="0"/>
    <x v="0"/>
    <m/>
  </r>
  <r>
    <s v=""/>
    <s v=" LPP_6.07.04.10"/>
    <s v="Labor Planning Package - 6.07.04.10"/>
    <s v="6.07.04.10"/>
    <x v="0"/>
    <d v="1930-08-21T00:00:00"/>
    <d v="1933-05-20T00:00:00"/>
    <s v="egolnar"/>
    <s v="tuozzolo"/>
    <n v="7693.95"/>
    <m/>
    <s v="C"/>
    <s v="Labor"/>
    <s v="TEC"/>
    <m/>
    <s v="BNL"/>
    <s v="Const"/>
    <s v="INST"/>
    <x v="5"/>
    <m/>
    <m/>
    <m/>
    <m/>
    <m/>
    <m/>
    <m/>
    <m/>
    <m/>
    <m/>
    <m/>
    <m/>
    <m/>
    <m/>
    <n v="313.58"/>
    <n v="2799.84"/>
    <n v="2811.03"/>
    <n v="1769.49"/>
    <m/>
    <x v="0"/>
    <x v="0"/>
    <m/>
  </r>
  <r>
    <s v=""/>
    <s v=" LPP_6.07.04.10"/>
    <s v="Labor Planning Package - 6.07.04.10"/>
    <s v="6.07.04.10"/>
    <x v="0"/>
    <d v="1930-08-21T00:00:00"/>
    <d v="1933-05-20T00:00:00"/>
    <s v="egolnar"/>
    <s v="tuozzolo"/>
    <n v="3100.68"/>
    <m/>
    <s v="C"/>
    <s v="Labor"/>
    <s v="TEC"/>
    <m/>
    <s v="BNL"/>
    <s v="Const"/>
    <s v="INST"/>
    <x v="5"/>
    <m/>
    <m/>
    <m/>
    <m/>
    <m/>
    <m/>
    <m/>
    <m/>
    <m/>
    <m/>
    <m/>
    <m/>
    <m/>
    <m/>
    <n v="126.37"/>
    <n v="1128.3399999999999"/>
    <n v="1132.8499999999999"/>
    <n v="713.11"/>
    <m/>
    <x v="0"/>
    <x v="0"/>
    <m/>
  </r>
  <r>
    <s v=""/>
    <s v=" LPP_6.07.04.10"/>
    <s v="Labor Planning Package - 6.07.04.10"/>
    <s v="6.07.04.10"/>
    <x v="0"/>
    <d v="1930-08-21T00:00:00"/>
    <d v="1933-05-20T00:00:00"/>
    <s v="egolnar"/>
    <s v="tuozzolo"/>
    <n v="170537.35"/>
    <m/>
    <s v="C"/>
    <s v="Labor"/>
    <s v="TEC"/>
    <m/>
    <s v="BNL"/>
    <s v="Const"/>
    <s v="INST"/>
    <x v="5"/>
    <m/>
    <m/>
    <m/>
    <m/>
    <m/>
    <m/>
    <m/>
    <m/>
    <m/>
    <m/>
    <m/>
    <m/>
    <m/>
    <m/>
    <n v="6950.58"/>
    <n v="62058.720000000001"/>
    <n v="62306.95"/>
    <n v="39221.11"/>
    <m/>
    <x v="0"/>
    <x v="0"/>
    <m/>
  </r>
  <r>
    <s v=""/>
    <s v=" LPP_6.07.04.10"/>
    <s v="Labor Planning Package - 6.07.04.10"/>
    <s v="6.07.04.10"/>
    <x v="0"/>
    <d v="1930-08-21T00:00:00"/>
    <d v="1933-05-20T00:00:00"/>
    <s v="egolnar"/>
    <s v="tuozzolo"/>
    <n v="48342.41"/>
    <m/>
    <s v="C"/>
    <s v="Labor"/>
    <s v="TEC"/>
    <m/>
    <s v="BNL"/>
    <s v="Const"/>
    <s v="INST"/>
    <x v="5"/>
    <m/>
    <m/>
    <m/>
    <m/>
    <m/>
    <m/>
    <m/>
    <m/>
    <m/>
    <m/>
    <m/>
    <m/>
    <m/>
    <m/>
    <n v="1970.29"/>
    <n v="17591.849999999999"/>
    <n v="17662.22"/>
    <n v="11118.05"/>
    <m/>
    <x v="0"/>
    <x v="0"/>
    <m/>
  </r>
  <r>
    <s v=""/>
    <s v=" LPP_6.07.04.10"/>
    <s v="Labor Planning Package - 6.07.04.10"/>
    <s v="6.07.04.10"/>
    <x v="0"/>
    <d v="1930-08-21T00:00:00"/>
    <d v="1933-05-20T00:00:00"/>
    <s v="egolnar"/>
    <s v="tuozzolo"/>
    <n v="68604.350000000006"/>
    <m/>
    <s v="C"/>
    <s v="Labor"/>
    <s v="TEC"/>
    <m/>
    <s v="BNL"/>
    <s v="Const"/>
    <s v="INST"/>
    <x v="5"/>
    <m/>
    <m/>
    <m/>
    <m/>
    <m/>
    <m/>
    <m/>
    <m/>
    <m/>
    <m/>
    <m/>
    <m/>
    <m/>
    <m/>
    <n v="2796.1"/>
    <n v="24965.19"/>
    <n v="25065.05"/>
    <n v="15778.01"/>
    <m/>
    <x v="0"/>
    <x v="0"/>
    <m/>
  </r>
  <r>
    <s v=""/>
    <s v=" LPP_6.07.04.10"/>
    <s v="Labor Planning Package - 6.07.04.10"/>
    <s v="6.07.04.10"/>
    <x v="0"/>
    <d v="1930-08-21T00:00:00"/>
    <d v="1933-05-20T00:00:00"/>
    <s v="egolnar"/>
    <s v="tuozzolo"/>
    <n v="68604.350000000006"/>
    <m/>
    <s v="C"/>
    <s v="Labor"/>
    <s v="TEC"/>
    <m/>
    <s v="BNL"/>
    <s v="Const"/>
    <s v="INST"/>
    <x v="5"/>
    <m/>
    <m/>
    <m/>
    <m/>
    <m/>
    <m/>
    <m/>
    <m/>
    <m/>
    <m/>
    <m/>
    <m/>
    <m/>
    <m/>
    <n v="2796.1"/>
    <n v="24965.19"/>
    <n v="25065.05"/>
    <n v="15778.01"/>
    <m/>
    <x v="0"/>
    <x v="0"/>
    <m/>
  </r>
  <r>
    <s v=""/>
    <s v=" LPP_6.07.04.10"/>
    <s v="Labor Planning Package - 6.07.04.10"/>
    <s v="6.07.04.10"/>
    <x v="0"/>
    <d v="1930-08-21T00:00:00"/>
    <d v="1933-05-20T00:00:00"/>
    <s v="egolnar"/>
    <s v="tuozzolo"/>
    <n v="124599.18"/>
    <m/>
    <s v="C"/>
    <s v="Labor"/>
    <s v="TEC"/>
    <m/>
    <s v="BNL"/>
    <s v="Const"/>
    <s v="INST"/>
    <x v="5"/>
    <m/>
    <m/>
    <m/>
    <m/>
    <m/>
    <m/>
    <m/>
    <m/>
    <m/>
    <m/>
    <m/>
    <m/>
    <m/>
    <m/>
    <n v="5078.28"/>
    <n v="45341.77"/>
    <n v="45523.14"/>
    <n v="28656"/>
    <m/>
    <x v="0"/>
    <x v="0"/>
    <m/>
  </r>
  <r>
    <s v=""/>
    <s v=" LPP_6.07.04.10"/>
    <s v="Labor Planning Package - 6.07.04.10"/>
    <s v="6.07.04.10"/>
    <x v="0"/>
    <d v="1930-08-21T00:00:00"/>
    <d v="1933-05-20T00:00:00"/>
    <s v="egolnar"/>
    <s v="tuozzolo"/>
    <n v="3523.5"/>
    <m/>
    <s v="C"/>
    <s v="Labor"/>
    <s v="TEC"/>
    <m/>
    <s v="BNL"/>
    <s v="Const"/>
    <s v="INST"/>
    <x v="5"/>
    <m/>
    <m/>
    <m/>
    <m/>
    <m/>
    <m/>
    <m/>
    <m/>
    <m/>
    <m/>
    <m/>
    <m/>
    <m/>
    <m/>
    <n v="143.61000000000001"/>
    <n v="1282.2"/>
    <n v="1287.33"/>
    <n v="810.36"/>
    <m/>
    <x v="0"/>
    <x v="0"/>
    <m/>
  </r>
  <r>
    <s v=""/>
    <s v=" LPP_6.07.04.10"/>
    <s v="Labor Planning Package - 6.07.04.10"/>
    <s v="6.07.04.10"/>
    <x v="0"/>
    <d v="1930-08-21T00:00:00"/>
    <d v="1933-05-20T00:00:00"/>
    <s v="egolnar"/>
    <s v="tuozzolo"/>
    <n v="150245.67000000001"/>
    <m/>
    <s v="C"/>
    <s v="Labor"/>
    <s v="TEC"/>
    <m/>
    <s v="BNL"/>
    <s v="Const"/>
    <s v="INST"/>
    <x v="5"/>
    <m/>
    <m/>
    <m/>
    <m/>
    <m/>
    <m/>
    <m/>
    <m/>
    <m/>
    <m/>
    <m/>
    <m/>
    <m/>
    <m/>
    <n v="6123.55"/>
    <n v="54674.55"/>
    <n v="54893.25"/>
    <n v="34554.31"/>
    <m/>
    <x v="0"/>
    <x v="0"/>
    <m/>
  </r>
  <r>
    <s v=""/>
    <s v=" LPP_6.07.04.10"/>
    <s v="Labor Planning Package - 6.07.04.10"/>
    <s v="6.07.04.10"/>
    <x v="0"/>
    <d v="1930-08-21T00:00:00"/>
    <d v="1933-05-20T00:00:00"/>
    <s v="egolnar"/>
    <s v="tuozzolo"/>
    <n v="253410.05"/>
    <m/>
    <s v="C"/>
    <s v="Labor"/>
    <s v="TEC"/>
    <m/>
    <s v="BNL"/>
    <s v="Const"/>
    <s v="INST"/>
    <x v="5"/>
    <m/>
    <m/>
    <m/>
    <m/>
    <m/>
    <m/>
    <m/>
    <m/>
    <m/>
    <m/>
    <m/>
    <m/>
    <m/>
    <m/>
    <n v="10328.209999999999"/>
    <n v="92216.18"/>
    <n v="92585.04"/>
    <n v="58280.62"/>
    <m/>
    <x v="0"/>
    <x v="0"/>
    <m/>
  </r>
  <r>
    <s v=""/>
    <s v=" LPP_6.07.04.10"/>
    <s v="Labor Planning Package - 6.07.04.10"/>
    <s v="6.07.04.10"/>
    <x v="0"/>
    <d v="1930-08-21T00:00:00"/>
    <d v="1933-05-20T00:00:00"/>
    <s v="egolnar"/>
    <s v="tuozzolo"/>
    <n v="68604.350000000006"/>
    <m/>
    <s v="C"/>
    <s v="Labor"/>
    <s v="TEC"/>
    <m/>
    <s v="BNL"/>
    <s v="Const"/>
    <s v="INST"/>
    <x v="5"/>
    <m/>
    <m/>
    <m/>
    <m/>
    <m/>
    <m/>
    <m/>
    <m/>
    <m/>
    <m/>
    <m/>
    <m/>
    <m/>
    <m/>
    <n v="2796.1"/>
    <n v="24965.19"/>
    <n v="25065.05"/>
    <n v="15778.01"/>
    <m/>
    <x v="0"/>
    <x v="0"/>
    <m/>
  </r>
  <r>
    <s v=""/>
    <s v=" LPP_6.07.04.10"/>
    <s v="Labor Planning Package - 6.07.04.10"/>
    <s v="6.07.04.10"/>
    <x v="0"/>
    <d v="1930-08-21T00:00:00"/>
    <d v="1933-05-20T00:00:00"/>
    <s v="egolnar"/>
    <s v="tuozzolo"/>
    <n v="187762.3"/>
    <m/>
    <s v="C"/>
    <s v="Labor"/>
    <s v="TEC"/>
    <m/>
    <s v="BNL"/>
    <s v="Const"/>
    <s v="INST"/>
    <x v="5"/>
    <m/>
    <m/>
    <m/>
    <m/>
    <m/>
    <m/>
    <m/>
    <m/>
    <m/>
    <m/>
    <m/>
    <m/>
    <m/>
    <m/>
    <n v="7652.61"/>
    <n v="68326.89"/>
    <n v="68600.2"/>
    <n v="43182.6"/>
    <m/>
    <x v="0"/>
    <x v="0"/>
    <m/>
  </r>
  <r>
    <s v=""/>
    <s v=" LPP_6.07.04.10"/>
    <s v="Labor Planning Package - 6.07.04.10"/>
    <s v="6.07.04.10"/>
    <x v="0"/>
    <d v="1930-08-21T00:00:00"/>
    <d v="1933-05-20T00:00:00"/>
    <s v="egolnar"/>
    <s v="tuozzolo"/>
    <n v="174014.14"/>
    <m/>
    <s v="C"/>
    <s v="Labor"/>
    <s v="TEC"/>
    <m/>
    <s v="BNL"/>
    <s v="Const"/>
    <s v="INST"/>
    <x v="5"/>
    <m/>
    <m/>
    <m/>
    <m/>
    <m/>
    <m/>
    <m/>
    <m/>
    <m/>
    <m/>
    <m/>
    <m/>
    <m/>
    <m/>
    <n v="7092.28"/>
    <n v="63323.92"/>
    <n v="63577.22"/>
    <n v="40020.720000000001"/>
    <m/>
    <x v="0"/>
    <x v="0"/>
    <m/>
  </r>
  <r>
    <s v=""/>
    <s v=" LPP_6.07.04.10"/>
    <s v="Labor Planning Package - 6.07.04.10"/>
    <s v="6.07.04.10"/>
    <x v="0"/>
    <d v="1930-08-21T00:00:00"/>
    <d v="1933-05-20T00:00:00"/>
    <s v="egolnar"/>
    <s v="tuozzolo"/>
    <n v="672142.67"/>
    <m/>
    <s v="C"/>
    <s v="Labor"/>
    <s v="TEC"/>
    <m/>
    <s v="BNL"/>
    <s v="Const"/>
    <s v="INST"/>
    <x v="5"/>
    <m/>
    <m/>
    <m/>
    <m/>
    <m/>
    <m/>
    <m/>
    <m/>
    <m/>
    <m/>
    <m/>
    <m/>
    <m/>
    <m/>
    <n v="27394.46"/>
    <n v="244593.4"/>
    <n v="245571.77"/>
    <n v="154583.03"/>
    <m/>
    <x v="0"/>
    <x v="0"/>
    <m/>
  </r>
  <r>
    <s v=""/>
    <s v=" LPP_6.07.04.10"/>
    <s v="Labor Planning Package - 6.07.04.10"/>
    <s v="6.07.04.10"/>
    <x v="0"/>
    <d v="1930-08-21T00:00:00"/>
    <d v="1933-05-20T00:00:00"/>
    <s v="egolnar"/>
    <s v="tuozzolo"/>
    <n v="167180.53"/>
    <m/>
    <s v="C"/>
    <s v="Labor"/>
    <s v="TEC"/>
    <m/>
    <s v="BNL"/>
    <s v="Const"/>
    <s v="INST"/>
    <x v="5"/>
    <m/>
    <m/>
    <m/>
    <m/>
    <m/>
    <m/>
    <m/>
    <m/>
    <m/>
    <m/>
    <m/>
    <m/>
    <m/>
    <m/>
    <n v="6813.76"/>
    <n v="60837.17"/>
    <n v="61080.52"/>
    <n v="38449.089999999997"/>
    <m/>
    <x v="0"/>
    <x v="0"/>
    <m/>
  </r>
  <r>
    <s v=""/>
    <s v=" LPP_6.07.04.10"/>
    <s v="Labor Planning Package - 6.07.04.10"/>
    <s v="6.07.04.10"/>
    <x v="0"/>
    <d v="1930-08-21T00:00:00"/>
    <d v="1933-05-20T00:00:00"/>
    <s v="egolnar"/>
    <s v="tuozzolo"/>
    <n v="170537.35"/>
    <m/>
    <s v="C"/>
    <s v="Labor"/>
    <s v="TEC"/>
    <m/>
    <s v="BNL"/>
    <s v="Const"/>
    <s v="INST"/>
    <x v="5"/>
    <m/>
    <m/>
    <m/>
    <m/>
    <m/>
    <m/>
    <m/>
    <m/>
    <m/>
    <m/>
    <m/>
    <m/>
    <m/>
    <m/>
    <n v="6950.58"/>
    <n v="62058.720000000001"/>
    <n v="62306.95"/>
    <n v="39221.11"/>
    <m/>
    <x v="0"/>
    <x v="0"/>
    <m/>
  </r>
  <r>
    <s v=""/>
    <s v=" LPP_6.07.04.10"/>
    <s v="Labor Planning Package - 6.07.04.10"/>
    <s v="6.07.04.10"/>
    <x v="0"/>
    <d v="1930-08-21T00:00:00"/>
    <d v="1933-05-20T00:00:00"/>
    <s v="egolnar"/>
    <s v="tuozzolo"/>
    <n v="18305.62"/>
    <m/>
    <s v="C"/>
    <s v="Labor"/>
    <s v="TEC"/>
    <m/>
    <s v="BNL"/>
    <s v="Const"/>
    <s v="INST"/>
    <x v="5"/>
    <m/>
    <m/>
    <m/>
    <m/>
    <m/>
    <m/>
    <m/>
    <m/>
    <m/>
    <m/>
    <m/>
    <m/>
    <m/>
    <m/>
    <n v="746.08"/>
    <n v="6661.43"/>
    <n v="6688.08"/>
    <n v="4210.0200000000004"/>
    <m/>
    <x v="0"/>
    <x v="0"/>
    <m/>
  </r>
  <r>
    <s v=""/>
    <s v=" LPP_6.07.04.10"/>
    <s v="Labor Planning Package - 6.07.04.10"/>
    <s v="6.07.04.10"/>
    <x v="0"/>
    <d v="1930-08-21T00:00:00"/>
    <d v="1933-05-20T00:00:00"/>
    <s v="egolnar"/>
    <s v="tuozzolo"/>
    <n v="418168.86"/>
    <m/>
    <s v="C"/>
    <s v="Labor"/>
    <s v="TEC"/>
    <m/>
    <s v="BNL"/>
    <s v="Const"/>
    <s v="INST"/>
    <x v="5"/>
    <m/>
    <m/>
    <m/>
    <m/>
    <m/>
    <m/>
    <m/>
    <m/>
    <m/>
    <m/>
    <m/>
    <m/>
    <m/>
    <m/>
    <n v="17043.27"/>
    <n v="152172.07"/>
    <n v="152780.76"/>
    <n v="96172.75"/>
    <m/>
    <x v="0"/>
    <x v="0"/>
    <m/>
  </r>
  <r>
    <s v=""/>
    <s v=" LPP_6.07.04.10"/>
    <s v="Labor Planning Package - 6.07.04.10"/>
    <s v="6.07.04.10"/>
    <x v="0"/>
    <d v="1930-08-21T00:00:00"/>
    <d v="1933-05-20T00:00:00"/>
    <s v="egolnar"/>
    <s v="tuozzolo"/>
    <n v="21884.880000000001"/>
    <m/>
    <s v="C"/>
    <s v="Labor"/>
    <s v="TEC"/>
    <m/>
    <s v="BNL"/>
    <s v="Const"/>
    <s v="INST"/>
    <x v="5"/>
    <m/>
    <m/>
    <m/>
    <m/>
    <m/>
    <m/>
    <m/>
    <m/>
    <m/>
    <m/>
    <m/>
    <m/>
    <m/>
    <m/>
    <n v="891.96"/>
    <n v="7963.93"/>
    <n v="7995.78"/>
    <n v="5033.21"/>
    <m/>
    <x v="0"/>
    <x v="0"/>
    <m/>
  </r>
  <r>
    <s v=""/>
    <s v=" LPP_6.07.04.10"/>
    <s v="Labor Planning Package - 6.07.04.10"/>
    <s v="6.07.04.10"/>
    <x v="0"/>
    <d v="1930-08-21T00:00:00"/>
    <d v="1933-05-20T00:00:00"/>
    <s v="egolnar"/>
    <s v="tuozzolo"/>
    <n v="108142.69"/>
    <m/>
    <s v="C"/>
    <s v="Labor"/>
    <s v="TEC"/>
    <m/>
    <s v="BNL"/>
    <s v="Const"/>
    <s v="INST"/>
    <x v="5"/>
    <m/>
    <m/>
    <m/>
    <m/>
    <m/>
    <m/>
    <m/>
    <m/>
    <m/>
    <m/>
    <m/>
    <m/>
    <m/>
    <m/>
    <n v="4407.5600000000004"/>
    <n v="39353.230000000003"/>
    <n v="39510.65"/>
    <n v="24871.24"/>
    <m/>
    <x v="0"/>
    <x v="0"/>
    <m/>
  </r>
  <r>
    <s v=""/>
    <s v=" LPP_6.07.04.10"/>
    <s v="Labor Planning Package - 6.07.04.10"/>
    <s v="6.07.04.10"/>
    <x v="0"/>
    <d v="1930-08-21T00:00:00"/>
    <d v="1933-05-20T00:00:00"/>
    <s v="egolnar"/>
    <s v="tuozzolo"/>
    <n v="281.88"/>
    <m/>
    <s v="C"/>
    <s v="Labor"/>
    <s v="TEC"/>
    <m/>
    <s v="BNL"/>
    <s v="Const"/>
    <s v="INST"/>
    <x v="5"/>
    <m/>
    <m/>
    <m/>
    <m/>
    <m/>
    <m/>
    <m/>
    <m/>
    <m/>
    <m/>
    <m/>
    <m/>
    <m/>
    <m/>
    <n v="11.49"/>
    <n v="102.58"/>
    <n v="102.99"/>
    <n v="64.83"/>
    <m/>
    <x v="0"/>
    <x v="0"/>
    <m/>
  </r>
  <r>
    <s v=""/>
    <s v=" LPP_6.07.04.10"/>
    <s v="Labor Planning Package - 6.07.04.10"/>
    <s v="6.07.04.10"/>
    <x v="0"/>
    <d v="1930-08-21T00:00:00"/>
    <d v="1933-05-20T00:00:00"/>
    <s v="egolnar"/>
    <s v="tuozzolo"/>
    <n v="30463.43"/>
    <m/>
    <s v="C"/>
    <s v="Labor"/>
    <s v="TEC"/>
    <m/>
    <s v="BNL"/>
    <s v="Const"/>
    <s v="INST"/>
    <x v="5"/>
    <m/>
    <m/>
    <m/>
    <m/>
    <m/>
    <m/>
    <m/>
    <m/>
    <m/>
    <m/>
    <m/>
    <m/>
    <m/>
    <m/>
    <n v="1241.5999999999999"/>
    <n v="11085.67"/>
    <n v="11130.02"/>
    <n v="7006.15"/>
    <m/>
    <x v="0"/>
    <x v="0"/>
    <m/>
  </r>
  <r>
    <s v=""/>
    <s v=" LPP_6.07.04.10"/>
    <s v="Labor Planning Package - 6.07.04.10"/>
    <s v="6.07.04.10"/>
    <x v="0"/>
    <d v="1930-08-21T00:00:00"/>
    <d v="1933-05-20T00:00:00"/>
    <s v="egolnar"/>
    <s v="tuozzolo"/>
    <n v="315423.63"/>
    <m/>
    <s v="C"/>
    <s v="Labor"/>
    <s v="TEC"/>
    <m/>
    <s v="BNL"/>
    <s v="Const"/>
    <s v="INST"/>
    <x v="5"/>
    <m/>
    <m/>
    <m/>
    <m/>
    <m/>
    <m/>
    <m/>
    <m/>
    <m/>
    <m/>
    <m/>
    <m/>
    <m/>
    <m/>
    <n v="12855.69"/>
    <n v="114782.98"/>
    <n v="115242.11"/>
    <n v="72542.84"/>
    <m/>
    <x v="0"/>
    <x v="0"/>
    <m/>
  </r>
  <r>
    <s v=""/>
    <s v=" LPP_6.07.04.10"/>
    <s v="Labor Planning Package - 6.07.04.10"/>
    <s v="6.07.04.10"/>
    <x v="0"/>
    <d v="1930-08-21T00:00:00"/>
    <d v="1933-05-20T00:00:00"/>
    <s v="egolnar"/>
    <s v="tuozzolo"/>
    <n v="7693.95"/>
    <m/>
    <s v="C"/>
    <s v="Labor"/>
    <s v="TEC"/>
    <m/>
    <s v="BNL"/>
    <s v="Const"/>
    <s v="INST"/>
    <x v="5"/>
    <m/>
    <m/>
    <m/>
    <m/>
    <m/>
    <m/>
    <m/>
    <m/>
    <m/>
    <m/>
    <m/>
    <m/>
    <m/>
    <m/>
    <n v="313.58"/>
    <n v="2799.84"/>
    <n v="2811.03"/>
    <n v="1769.49"/>
    <m/>
    <x v="0"/>
    <x v="0"/>
    <m/>
  </r>
  <r>
    <s v=""/>
    <s v=" LPP_6.07.04.10"/>
    <s v="Labor Planning Package - 6.07.04.10"/>
    <s v="6.07.04.10"/>
    <x v="0"/>
    <d v="1930-08-21T00:00:00"/>
    <d v="1933-05-20T00:00:00"/>
    <s v="egolnar"/>
    <s v="tuozzolo"/>
    <n v="5259.87"/>
    <m/>
    <s v="C"/>
    <s v="Labor"/>
    <s v="TEC"/>
    <m/>
    <s v="BNL"/>
    <s v="Const"/>
    <s v="INST"/>
    <x v="5"/>
    <m/>
    <m/>
    <m/>
    <m/>
    <m/>
    <m/>
    <m/>
    <m/>
    <m/>
    <m/>
    <m/>
    <m/>
    <m/>
    <m/>
    <n v="214.38"/>
    <n v="1914.07"/>
    <n v="1921.73"/>
    <n v="1209.7"/>
    <m/>
    <x v="0"/>
    <x v="0"/>
    <m/>
  </r>
  <r>
    <s v=""/>
    <s v=" LPP_6.07.04.10"/>
    <s v="Labor Planning Package - 6.07.04.10"/>
    <s v="6.07.04.10"/>
    <x v="0"/>
    <d v="1930-08-21T00:00:00"/>
    <d v="1933-05-20T00:00:00"/>
    <s v="egolnar"/>
    <s v="tuozzolo"/>
    <n v="106409.67"/>
    <m/>
    <s v="C"/>
    <s v="Labor"/>
    <s v="TEC"/>
    <m/>
    <s v="BNL"/>
    <s v="Const"/>
    <s v="INST"/>
    <x v="5"/>
    <m/>
    <m/>
    <m/>
    <m/>
    <m/>
    <m/>
    <m/>
    <m/>
    <m/>
    <m/>
    <m/>
    <m/>
    <m/>
    <m/>
    <n v="4336.93"/>
    <n v="38722.589999999997"/>
    <n v="38877.480000000003"/>
    <n v="24472.68"/>
    <m/>
    <x v="0"/>
    <x v="0"/>
    <m/>
  </r>
  <r>
    <s v=""/>
    <s v=" LPP_6.07.04.10"/>
    <s v="Labor Planning Package - 6.07.04.10"/>
    <s v="6.07.04.10"/>
    <x v="0"/>
    <d v="1930-08-21T00:00:00"/>
    <d v="1933-05-20T00:00:00"/>
    <s v="egolnar"/>
    <s v="tuozzolo"/>
    <n v="8589.39"/>
    <m/>
    <s v="C"/>
    <s v="Labor"/>
    <s v="TEC"/>
    <m/>
    <s v="BNL"/>
    <s v="Const"/>
    <s v="INST"/>
    <x v="5"/>
    <m/>
    <m/>
    <m/>
    <m/>
    <m/>
    <m/>
    <m/>
    <m/>
    <m/>
    <m/>
    <m/>
    <m/>
    <m/>
    <m/>
    <n v="350.08"/>
    <n v="3125.68"/>
    <n v="3138.19"/>
    <n v="1975.44"/>
    <m/>
    <x v="0"/>
    <x v="0"/>
    <m/>
  </r>
  <r>
    <s v=""/>
    <s v=" LPP_6.07.04.10"/>
    <s v="Labor Planning Package - 6.07.04.10"/>
    <s v="6.07.04.10"/>
    <x v="0"/>
    <d v="1930-08-21T00:00:00"/>
    <d v="1933-05-20T00:00:00"/>
    <s v="egolnar"/>
    <s v="tuozzolo"/>
    <n v="25198.06"/>
    <m/>
    <s v="C"/>
    <s v="Labor"/>
    <s v="TEC"/>
    <m/>
    <s v="BNL"/>
    <s v="Const"/>
    <s v="INST"/>
    <x v="5"/>
    <m/>
    <m/>
    <m/>
    <m/>
    <m/>
    <m/>
    <m/>
    <m/>
    <m/>
    <m/>
    <m/>
    <m/>
    <m/>
    <m/>
    <n v="1027"/>
    <n v="9169.6"/>
    <n v="9206.2800000000007"/>
    <n v="5795.19"/>
    <m/>
    <x v="0"/>
    <x v="0"/>
    <m/>
  </r>
  <r>
    <s v=""/>
    <s v=" LPP_6.07.04.10"/>
    <s v="Labor Planning Package - 6.07.04.10"/>
    <s v="6.07.04.10"/>
    <x v="0"/>
    <d v="1930-08-21T00:00:00"/>
    <d v="1933-05-20T00:00:00"/>
    <s v="egolnar"/>
    <s v="tuozzolo"/>
    <n v="33822.080000000002"/>
    <m/>
    <s v="C"/>
    <s v="Labor"/>
    <s v="TEC"/>
    <m/>
    <s v="BNL"/>
    <s v="Const"/>
    <s v="INST"/>
    <x v="5"/>
    <m/>
    <m/>
    <m/>
    <m/>
    <m/>
    <m/>
    <m/>
    <m/>
    <m/>
    <m/>
    <m/>
    <m/>
    <m/>
    <m/>
    <n v="1378.48"/>
    <n v="12307.89"/>
    <n v="12357.12"/>
    <n v="7778.59"/>
    <m/>
    <x v="0"/>
    <x v="0"/>
    <m/>
  </r>
  <r>
    <s v=""/>
    <s v=" LPP_6.07.04.10"/>
    <s v="Labor Planning Package - 6.07.04.10"/>
    <s v="6.07.04.10"/>
    <x v="0"/>
    <d v="1930-08-21T00:00:00"/>
    <d v="1933-05-20T00:00:00"/>
    <s v="egolnar"/>
    <s v="tuozzolo"/>
    <n v="228037.43"/>
    <m/>
    <s v="C"/>
    <s v="Labor"/>
    <s v="TEC"/>
    <m/>
    <s v="BNL"/>
    <s v="Const"/>
    <s v="INST"/>
    <x v="5"/>
    <m/>
    <m/>
    <m/>
    <m/>
    <m/>
    <m/>
    <m/>
    <m/>
    <m/>
    <m/>
    <m/>
    <m/>
    <m/>
    <m/>
    <n v="9294.1"/>
    <n v="82983.05"/>
    <n v="83314.98"/>
    <n v="52445.29"/>
    <m/>
    <x v="0"/>
    <x v="0"/>
    <m/>
  </r>
  <r>
    <s v=""/>
    <s v=" LPP_6.07.04.10"/>
    <s v="Labor Planning Package - 6.07.04.10"/>
    <s v="6.07.04.10"/>
    <x v="0"/>
    <d v="1930-08-21T00:00:00"/>
    <d v="1933-05-20T00:00:00"/>
    <s v="egolnar"/>
    <s v="tuozzolo"/>
    <n v="255954.69"/>
    <m/>
    <s v="C"/>
    <s v="Labor"/>
    <s v="TEC"/>
    <m/>
    <s v="BNL"/>
    <s v="Const"/>
    <s v="INST"/>
    <x v="5"/>
    <m/>
    <m/>
    <m/>
    <m/>
    <m/>
    <m/>
    <m/>
    <m/>
    <m/>
    <m/>
    <m/>
    <m/>
    <m/>
    <m/>
    <n v="10431.92"/>
    <n v="93142.17"/>
    <n v="93514.74"/>
    <n v="58865.86"/>
    <m/>
    <x v="0"/>
    <x v="0"/>
    <m/>
  </r>
  <r>
    <s v=""/>
    <s v=" LPP_6.07.04.10"/>
    <s v="Labor Planning Package - 6.07.04.10"/>
    <s v="6.07.04.10"/>
    <x v="0"/>
    <d v="1930-08-21T00:00:00"/>
    <d v="1933-05-20T00:00:00"/>
    <s v="egolnar"/>
    <s v="tuozzolo"/>
    <n v="219.16"/>
    <m/>
    <s v="C"/>
    <s v="Labor"/>
    <s v="TEC"/>
    <m/>
    <s v="BNL"/>
    <s v="Const"/>
    <s v="INST"/>
    <x v="5"/>
    <m/>
    <m/>
    <m/>
    <m/>
    <m/>
    <m/>
    <m/>
    <m/>
    <m/>
    <m/>
    <m/>
    <m/>
    <m/>
    <m/>
    <n v="8.93"/>
    <n v="79.75"/>
    <n v="80.069999999999993"/>
    <n v="50.4"/>
    <m/>
    <x v="0"/>
    <x v="0"/>
    <m/>
  </r>
  <r>
    <s v=""/>
    <s v=" LPP_6.07.04.10"/>
    <s v="Labor Planning Package - 6.07.04.10"/>
    <s v="6.07.04.10"/>
    <x v="0"/>
    <d v="1930-08-21T00:00:00"/>
    <d v="1933-05-20T00:00:00"/>
    <s v="egolnar"/>
    <s v="tuozzolo"/>
    <n v="46933.01"/>
    <m/>
    <s v="C"/>
    <s v="Labor"/>
    <s v="TEC"/>
    <m/>
    <s v="BNL"/>
    <s v="Const"/>
    <s v="INST"/>
    <x v="5"/>
    <m/>
    <m/>
    <m/>
    <m/>
    <m/>
    <m/>
    <m/>
    <m/>
    <m/>
    <m/>
    <m/>
    <m/>
    <m/>
    <m/>
    <n v="1912.84"/>
    <n v="17078.97"/>
    <n v="17147.28"/>
    <n v="10793.91"/>
    <m/>
    <x v="0"/>
    <x v="0"/>
    <m/>
  </r>
  <r>
    <s v=""/>
    <s v=" LPP_6.07.04.10"/>
    <s v="Labor Planning Package - 6.07.04.10"/>
    <s v="6.07.04.10"/>
    <x v="0"/>
    <d v="1930-08-21T00:00:00"/>
    <d v="1933-05-20T00:00:00"/>
    <s v="egolnar"/>
    <s v="tuozzolo"/>
    <n v="4701.8599999999997"/>
    <m/>
    <s v="C"/>
    <s v="Labor"/>
    <s v="TEC"/>
    <m/>
    <s v="BNL"/>
    <s v="Const"/>
    <s v="INST"/>
    <x v="5"/>
    <m/>
    <m/>
    <m/>
    <m/>
    <m/>
    <m/>
    <m/>
    <m/>
    <m/>
    <m/>
    <m/>
    <m/>
    <m/>
    <m/>
    <n v="191.63"/>
    <n v="1711.01"/>
    <n v="1717.85"/>
    <n v="1081.3599999999999"/>
    <m/>
    <x v="0"/>
    <x v="0"/>
    <m/>
  </r>
  <r>
    <s v=""/>
    <s v=" LPP_6.07.04.10"/>
    <s v="Labor Planning Package - 6.07.04.10"/>
    <s v="6.07.04.10"/>
    <x v="0"/>
    <d v="1930-08-21T00:00:00"/>
    <d v="1933-05-20T00:00:00"/>
    <s v="egolnar"/>
    <s v="tuozzolo"/>
    <n v="116961.58"/>
    <m/>
    <s v="C"/>
    <s v="Labor"/>
    <s v="TEC"/>
    <m/>
    <s v="BNL"/>
    <s v="Const"/>
    <s v="INST"/>
    <x v="5"/>
    <m/>
    <m/>
    <m/>
    <m/>
    <m/>
    <m/>
    <m/>
    <m/>
    <m/>
    <m/>
    <m/>
    <m/>
    <m/>
    <m/>
    <n v="4766.99"/>
    <n v="42562.44"/>
    <n v="42732.69"/>
    <n v="26899.46"/>
    <m/>
    <x v="0"/>
    <x v="0"/>
    <m/>
  </r>
  <r>
    <s v=""/>
    <s v=" LPP_6.07.04.10"/>
    <s v="Labor Planning Package - 6.07.04.10"/>
    <s v="6.07.04.10"/>
    <x v="0"/>
    <d v="1930-08-21T00:00:00"/>
    <d v="1933-05-20T00:00:00"/>
    <s v="egolnar"/>
    <s v="tuozzolo"/>
    <n v="317.91000000000003"/>
    <m/>
    <s v="C"/>
    <s v="Labor"/>
    <s v="TEC"/>
    <m/>
    <s v="BNL"/>
    <s v="Const"/>
    <s v="INST"/>
    <x v="5"/>
    <m/>
    <m/>
    <m/>
    <m/>
    <m/>
    <m/>
    <m/>
    <m/>
    <m/>
    <m/>
    <m/>
    <m/>
    <m/>
    <m/>
    <n v="12.96"/>
    <n v="115.69"/>
    <n v="116.15"/>
    <n v="73.12"/>
    <m/>
    <x v="0"/>
    <x v="0"/>
    <m/>
  </r>
  <r>
    <s v=""/>
    <s v=" LPP_6.07.04.10"/>
    <s v="Labor Planning Package - 6.07.04.10"/>
    <s v="6.07.04.10"/>
    <x v="0"/>
    <d v="1930-08-21T00:00:00"/>
    <d v="1933-05-20T00:00:00"/>
    <s v="egolnar"/>
    <s v="tuozzolo"/>
    <n v="16523.66"/>
    <m/>
    <s v="C"/>
    <s v="Labor"/>
    <s v="TEC"/>
    <m/>
    <s v="BNL"/>
    <s v="Const"/>
    <s v="INST"/>
    <x v="5"/>
    <m/>
    <m/>
    <m/>
    <m/>
    <m/>
    <m/>
    <m/>
    <m/>
    <m/>
    <m/>
    <m/>
    <m/>
    <m/>
    <m/>
    <n v="673.45"/>
    <n v="6012.98"/>
    <n v="6037.03"/>
    <n v="3800.2"/>
    <m/>
    <x v="0"/>
    <x v="0"/>
    <m/>
  </r>
  <r>
    <s v=""/>
    <s v=" LPP_6.07.04.10"/>
    <s v="Labor Planning Package - 6.07.04.10"/>
    <s v="6.07.04.10"/>
    <x v="0"/>
    <d v="1930-08-21T00:00:00"/>
    <d v="1933-05-20T00:00:00"/>
    <s v="egolnar"/>
    <s v="tuozzolo"/>
    <n v="162855.19"/>
    <m/>
    <s v="C"/>
    <s v="Labor"/>
    <s v="TEC"/>
    <m/>
    <s v="BNL"/>
    <s v="Const"/>
    <s v="INST"/>
    <x v="5"/>
    <m/>
    <m/>
    <m/>
    <m/>
    <m/>
    <m/>
    <m/>
    <m/>
    <m/>
    <m/>
    <m/>
    <m/>
    <m/>
    <m/>
    <n v="6637.48"/>
    <n v="59263.17"/>
    <n v="59500.22"/>
    <n v="37454.32"/>
    <m/>
    <x v="0"/>
    <x v="0"/>
    <m/>
  </r>
  <r>
    <s v=""/>
    <s v=" LPP_6.07.04.10"/>
    <s v="Labor Planning Package - 6.07.04.10"/>
    <s v="6.07.04.10"/>
    <x v="0"/>
    <d v="1930-08-21T00:00:00"/>
    <d v="1933-05-20T00:00:00"/>
    <s v="egolnar"/>
    <s v="tuozzolo"/>
    <n v="7693.95"/>
    <m/>
    <s v="C"/>
    <s v="Labor"/>
    <s v="TEC"/>
    <m/>
    <s v="BNL"/>
    <s v="Const"/>
    <s v="INST"/>
    <x v="5"/>
    <m/>
    <m/>
    <m/>
    <m/>
    <m/>
    <m/>
    <m/>
    <m/>
    <m/>
    <m/>
    <m/>
    <m/>
    <m/>
    <m/>
    <n v="313.58"/>
    <n v="2799.84"/>
    <n v="2811.03"/>
    <n v="1769.49"/>
    <m/>
    <x v="0"/>
    <x v="0"/>
    <m/>
  </r>
  <r>
    <s v=""/>
    <s v=" LPP_6.07.04.10"/>
    <s v="Labor Planning Package - 6.07.04.10"/>
    <s v="6.07.04.10"/>
    <x v="0"/>
    <d v="1930-08-21T00:00:00"/>
    <d v="1933-05-20T00:00:00"/>
    <s v="egolnar"/>
    <s v="tuozzolo"/>
    <n v="17335.61"/>
    <m/>
    <s v="C"/>
    <s v="Labor"/>
    <s v="TEC"/>
    <m/>
    <s v="BNL"/>
    <s v="Const"/>
    <s v="INST"/>
    <x v="5"/>
    <m/>
    <m/>
    <m/>
    <m/>
    <m/>
    <m/>
    <m/>
    <m/>
    <m/>
    <m/>
    <m/>
    <m/>
    <m/>
    <m/>
    <n v="706.55"/>
    <n v="6308.45"/>
    <n v="6333.68"/>
    <n v="3986.94"/>
    <m/>
    <x v="0"/>
    <x v="0"/>
    <m/>
  </r>
  <r>
    <s v=""/>
    <s v=" LPP_6.07.04.10"/>
    <s v="Labor Planning Package - 6.07.04.10"/>
    <s v="6.07.04.10"/>
    <x v="0"/>
    <d v="1930-08-21T00:00:00"/>
    <d v="1933-05-20T00:00:00"/>
    <s v="egolnar"/>
    <s v="tuozzolo"/>
    <n v="6794"/>
    <m/>
    <s v="C"/>
    <s v="Labor"/>
    <s v="TEC"/>
    <m/>
    <s v="BNL"/>
    <s v="Const"/>
    <s v="INST"/>
    <x v="5"/>
    <m/>
    <m/>
    <m/>
    <m/>
    <m/>
    <m/>
    <m/>
    <m/>
    <m/>
    <m/>
    <m/>
    <m/>
    <m/>
    <m/>
    <n v="276.89999999999998"/>
    <n v="2472.34"/>
    <n v="2482.23"/>
    <n v="1562.52"/>
    <m/>
    <x v="0"/>
    <x v="0"/>
    <m/>
  </r>
  <r>
    <s v=""/>
    <s v=" LPP_6.07.04.10"/>
    <s v="Labor Planning Package - 6.07.04.10"/>
    <s v="6.07.04.10"/>
    <x v="0"/>
    <d v="1930-08-21T00:00:00"/>
    <d v="1933-05-20T00:00:00"/>
    <s v="egolnar"/>
    <s v="tuozzolo"/>
    <n v="1824749.65"/>
    <m/>
    <s v="C"/>
    <s v="Labor"/>
    <s v="TEC"/>
    <m/>
    <s v="BNL"/>
    <s v="Const"/>
    <s v="INST"/>
    <x v="5"/>
    <m/>
    <m/>
    <m/>
    <m/>
    <m/>
    <m/>
    <m/>
    <m/>
    <m/>
    <m/>
    <m/>
    <m/>
    <m/>
    <m/>
    <n v="74371.16"/>
    <n v="664028.26"/>
    <n v="666684.37"/>
    <n v="419665.86"/>
    <m/>
    <x v="0"/>
    <x v="0"/>
    <m/>
  </r>
  <r>
    <s v=""/>
    <s v=" LPP_6.07.04.10"/>
    <s v="Labor Planning Package - 6.07.04.10"/>
    <s v="6.07.04.10"/>
    <x v="0"/>
    <d v="1930-08-21T00:00:00"/>
    <d v="1933-05-20T00:00:00"/>
    <s v="egolnar"/>
    <s v="tuozzolo"/>
    <n v="2350.9299999999998"/>
    <m/>
    <s v="C"/>
    <s v="Labor"/>
    <s v="TEC"/>
    <m/>
    <s v="BNL"/>
    <s v="Const"/>
    <s v="INST"/>
    <x v="5"/>
    <m/>
    <m/>
    <m/>
    <m/>
    <m/>
    <m/>
    <m/>
    <m/>
    <m/>
    <m/>
    <m/>
    <m/>
    <m/>
    <m/>
    <n v="95.82"/>
    <n v="855.51"/>
    <n v="858.93"/>
    <n v="540.67999999999995"/>
    <m/>
    <x v="0"/>
    <x v="0"/>
    <m/>
  </r>
  <r>
    <s v=""/>
    <s v=" LPP_6.07.04.10"/>
    <s v="Labor Planning Package - 6.07.04.10"/>
    <s v="6.07.04.10"/>
    <x v="0"/>
    <d v="1930-08-21T00:00:00"/>
    <d v="1933-05-20T00:00:00"/>
    <s v="egolnar"/>
    <s v="tuozzolo"/>
    <n v="145027.22"/>
    <m/>
    <s v="C"/>
    <s v="Labor"/>
    <s v="TEC"/>
    <m/>
    <s v="BNL"/>
    <s v="Const"/>
    <s v="INST"/>
    <x v="5"/>
    <m/>
    <m/>
    <m/>
    <m/>
    <m/>
    <m/>
    <m/>
    <m/>
    <m/>
    <m/>
    <m/>
    <m/>
    <m/>
    <m/>
    <n v="5910.86"/>
    <n v="52775.55"/>
    <n v="52986.65"/>
    <n v="33354.15"/>
    <m/>
    <x v="0"/>
    <x v="0"/>
    <m/>
  </r>
  <r>
    <s v=""/>
    <s v=" LPP_6.07.04.10"/>
    <s v="Labor Planning Package - 6.07.04.10"/>
    <s v="6.07.04.10"/>
    <x v="0"/>
    <d v="1930-08-21T00:00:00"/>
    <d v="1933-05-20T00:00:00"/>
    <s v="egolnar"/>
    <s v="tuozzolo"/>
    <n v="35516.870000000003"/>
    <m/>
    <s v="C"/>
    <s v="Labor"/>
    <s v="TEC"/>
    <m/>
    <s v="BNL"/>
    <s v="Const"/>
    <s v="INST"/>
    <x v="5"/>
    <m/>
    <m/>
    <m/>
    <m/>
    <m/>
    <m/>
    <m/>
    <m/>
    <m/>
    <m/>
    <m/>
    <m/>
    <m/>
    <m/>
    <n v="1447.56"/>
    <n v="12924.63"/>
    <n v="12976.32"/>
    <n v="8168.36"/>
    <m/>
    <x v="0"/>
    <x v="0"/>
    <m/>
  </r>
  <r>
    <s v=""/>
    <s v=" LPP_6.07.04.10"/>
    <s v="Labor Planning Package - 6.07.04.10"/>
    <s v="6.07.04.10"/>
    <x v="0"/>
    <d v="1930-08-21T00:00:00"/>
    <d v="1933-05-20T00:00:00"/>
    <s v="egolnar"/>
    <s v="tuozzolo"/>
    <n v="18242.14"/>
    <m/>
    <s v="C"/>
    <s v="Labor"/>
    <s v="TEC"/>
    <m/>
    <s v="BNL"/>
    <s v="Const"/>
    <s v="INST"/>
    <x v="5"/>
    <m/>
    <m/>
    <m/>
    <m/>
    <m/>
    <m/>
    <m/>
    <m/>
    <m/>
    <m/>
    <m/>
    <m/>
    <m/>
    <m/>
    <n v="743.49"/>
    <n v="6638.33"/>
    <n v="6664.89"/>
    <n v="4195.43"/>
    <m/>
    <x v="0"/>
    <x v="0"/>
    <m/>
  </r>
  <r>
    <s v=""/>
    <s v=" LPP_6.07.04.10"/>
    <s v="Labor Planning Package - 6.07.04.10"/>
    <s v="6.07.04.10"/>
    <x v="0"/>
    <d v="1930-08-21T00:00:00"/>
    <d v="1933-05-20T00:00:00"/>
    <s v="egolnar"/>
    <s v="tuozzolo"/>
    <n v="42744.14"/>
    <m/>
    <s v="C"/>
    <s v="Labor"/>
    <s v="TEC"/>
    <m/>
    <s v="BNL"/>
    <s v="Const"/>
    <s v="INST"/>
    <x v="5"/>
    <m/>
    <m/>
    <m/>
    <m/>
    <m/>
    <m/>
    <m/>
    <m/>
    <m/>
    <m/>
    <m/>
    <m/>
    <m/>
    <m/>
    <n v="1742.12"/>
    <n v="15554.64"/>
    <n v="15616.86"/>
    <n v="9830.5300000000007"/>
    <m/>
    <x v="0"/>
    <x v="0"/>
    <m/>
  </r>
  <r>
    <s v=""/>
    <s v=" LPP_6.07.04.10"/>
    <s v="Labor Planning Package - 6.07.04.10"/>
    <s v="6.07.04.10"/>
    <x v="0"/>
    <d v="1930-08-21T00:00:00"/>
    <d v="1933-05-20T00:00:00"/>
    <s v="egolnar"/>
    <s v="tuozzolo"/>
    <n v="13248.36"/>
    <m/>
    <s v="C"/>
    <s v="Labor"/>
    <s v="TEC"/>
    <m/>
    <s v="BNL"/>
    <s v="Const"/>
    <s v="INST"/>
    <x v="5"/>
    <m/>
    <m/>
    <m/>
    <m/>
    <m/>
    <m/>
    <m/>
    <m/>
    <m/>
    <m/>
    <m/>
    <m/>
    <m/>
    <m/>
    <n v="539.96"/>
    <n v="4821.09"/>
    <n v="4840.38"/>
    <n v="3046.93"/>
    <m/>
    <x v="0"/>
    <x v="0"/>
    <m/>
  </r>
  <r>
    <s v=""/>
    <s v=" LPP_6.07.04.10"/>
    <s v="Labor Planning Package - 6.07.04.10"/>
    <s v="6.07.04.10"/>
    <x v="0"/>
    <d v="1930-08-21T00:00:00"/>
    <d v="1933-05-20T00:00:00"/>
    <s v="egolnar"/>
    <s v="tuozzolo"/>
    <n v="563.76"/>
    <m/>
    <s v="C"/>
    <s v="Labor"/>
    <s v="TEC"/>
    <m/>
    <s v="BNL"/>
    <s v="Const"/>
    <s v="INST"/>
    <x v="5"/>
    <m/>
    <m/>
    <m/>
    <m/>
    <m/>
    <m/>
    <m/>
    <m/>
    <m/>
    <m/>
    <m/>
    <m/>
    <m/>
    <m/>
    <n v="22.98"/>
    <n v="205.15"/>
    <n v="205.97"/>
    <n v="129.66"/>
    <m/>
    <x v="0"/>
    <x v="0"/>
    <m/>
  </r>
  <r>
    <s v=""/>
    <s v=" LPP_6.07.04.10"/>
    <s v="Labor Planning Package - 6.07.04.10"/>
    <s v="6.07.04.10"/>
    <x v="0"/>
    <d v="1930-08-21T00:00:00"/>
    <d v="1933-05-20T00:00:00"/>
    <s v="egolnar"/>
    <s v="tuozzolo"/>
    <n v="82027.06"/>
    <m/>
    <s v="C"/>
    <s v="Labor"/>
    <s v="TEC"/>
    <m/>
    <s v="BNL"/>
    <s v="Const"/>
    <s v="INST"/>
    <x v="5"/>
    <m/>
    <m/>
    <m/>
    <m/>
    <m/>
    <m/>
    <m/>
    <m/>
    <m/>
    <m/>
    <m/>
    <m/>
    <m/>
    <m/>
    <n v="3343.17"/>
    <n v="29849.73"/>
    <n v="29969.13"/>
    <n v="18865.03"/>
    <m/>
    <x v="0"/>
    <x v="0"/>
    <m/>
  </r>
  <r>
    <s v=""/>
    <s v=" LPP_6.07.04.10"/>
    <s v="Labor Planning Package - 6.07.04.10"/>
    <s v="6.07.04.10"/>
    <x v="0"/>
    <d v="1930-08-21T00:00:00"/>
    <d v="1933-05-20T00:00:00"/>
    <s v="egolnar"/>
    <s v="tuozzolo"/>
    <n v="141785.60000000001"/>
    <m/>
    <s v="C"/>
    <s v="Labor"/>
    <s v="TEC"/>
    <m/>
    <s v="BNL"/>
    <s v="Const"/>
    <s v="INST"/>
    <x v="5"/>
    <m/>
    <m/>
    <m/>
    <m/>
    <m/>
    <m/>
    <m/>
    <m/>
    <m/>
    <m/>
    <m/>
    <m/>
    <m/>
    <m/>
    <n v="5778.74"/>
    <n v="51595.92"/>
    <n v="51802.31"/>
    <n v="32608.63"/>
    <m/>
    <x v="0"/>
    <x v="0"/>
    <m/>
  </r>
  <r>
    <s v=""/>
    <s v=" LPP_6.07.04.10"/>
    <s v="Labor Planning Package - 6.07.04.10"/>
    <s v="6.07.04.10"/>
    <x v="0"/>
    <d v="1930-08-21T00:00:00"/>
    <d v="1933-05-20T00:00:00"/>
    <s v="egolnar"/>
    <s v="tuozzolo"/>
    <n v="14105.57"/>
    <m/>
    <s v="C"/>
    <s v="Labor"/>
    <s v="TEC"/>
    <m/>
    <s v="BNL"/>
    <s v="Const"/>
    <s v="INST"/>
    <x v="5"/>
    <m/>
    <m/>
    <m/>
    <m/>
    <m/>
    <m/>
    <m/>
    <m/>
    <m/>
    <m/>
    <m/>
    <m/>
    <m/>
    <m/>
    <n v="574.9"/>
    <n v="5133.03"/>
    <n v="5153.5600000000004"/>
    <n v="3244.08"/>
    <m/>
    <x v="0"/>
    <x v="0"/>
    <m/>
  </r>
  <r>
    <s v=""/>
    <s v=" LPP_6.07.04.10"/>
    <s v="Labor Planning Package - 6.07.04.10"/>
    <s v="6.07.04.10"/>
    <x v="0"/>
    <d v="1930-08-21T00:00:00"/>
    <d v="1933-05-20T00:00:00"/>
    <s v="egolnar"/>
    <s v="tuozzolo"/>
    <n v="52361.58"/>
    <m/>
    <s v="C"/>
    <s v="Labor"/>
    <s v="TEC"/>
    <m/>
    <s v="BNL"/>
    <s v="Const"/>
    <s v="INST"/>
    <x v="5"/>
    <m/>
    <m/>
    <m/>
    <m/>
    <m/>
    <m/>
    <m/>
    <m/>
    <m/>
    <m/>
    <m/>
    <m/>
    <m/>
    <m/>
    <n v="2134.1"/>
    <n v="19054.43"/>
    <n v="19130.650000000001"/>
    <n v="12042.4"/>
    <m/>
    <x v="0"/>
    <x v="0"/>
    <m/>
  </r>
  <r>
    <s v=""/>
    <s v=" LPP_6.07.04.10"/>
    <s v="Labor Planning Package - 6.07.04.10"/>
    <s v="6.07.04.10"/>
    <x v="0"/>
    <d v="1930-08-21T00:00:00"/>
    <d v="1933-05-20T00:00:00"/>
    <s v="egolnar"/>
    <s v="tuozzolo"/>
    <n v="222269.55"/>
    <m/>
    <s v="C"/>
    <s v="Labor"/>
    <s v="TEC"/>
    <m/>
    <s v="BNL"/>
    <s v="Const"/>
    <s v="INST"/>
    <x v="5"/>
    <m/>
    <m/>
    <m/>
    <m/>
    <m/>
    <m/>
    <m/>
    <m/>
    <m/>
    <m/>
    <m/>
    <m/>
    <m/>
    <m/>
    <n v="9059.02"/>
    <n v="80884.12"/>
    <n v="81207.649999999994"/>
    <n v="51118.76"/>
    <m/>
    <x v="0"/>
    <x v="0"/>
    <m/>
  </r>
  <r>
    <s v=""/>
    <s v=" LPP_6.07.04.10"/>
    <s v="Labor Planning Package - 6.07.04.10"/>
    <s v="6.07.04.10"/>
    <x v="0"/>
    <d v="1930-08-21T00:00:00"/>
    <d v="1933-05-20T00:00:00"/>
    <s v="egolnar"/>
    <s v="tuozzolo"/>
    <n v="53782.89"/>
    <m/>
    <s v="C"/>
    <s v="Labor"/>
    <s v="TEC"/>
    <m/>
    <s v="BNL"/>
    <s v="Const"/>
    <s v="INST"/>
    <x v="5"/>
    <m/>
    <m/>
    <m/>
    <m/>
    <m/>
    <m/>
    <m/>
    <m/>
    <m/>
    <m/>
    <m/>
    <m/>
    <m/>
    <m/>
    <n v="2192.02"/>
    <n v="19571.650000000001"/>
    <n v="19649.93"/>
    <n v="12369.28"/>
    <m/>
    <x v="0"/>
    <x v="0"/>
    <m/>
  </r>
  <r>
    <s v=""/>
    <s v=" LPP_6.07.04.10"/>
    <s v="Labor Planning Package - 6.07.04.10"/>
    <s v="6.07.04.10"/>
    <x v="0"/>
    <d v="1930-08-21T00:00:00"/>
    <d v="1933-05-20T00:00:00"/>
    <s v="egolnar"/>
    <s v="tuozzolo"/>
    <n v="85210.23"/>
    <m/>
    <s v="C"/>
    <s v="Labor"/>
    <s v="TEC"/>
    <m/>
    <s v="BNL"/>
    <s v="Const"/>
    <s v="INST"/>
    <x v="5"/>
    <m/>
    <m/>
    <m/>
    <m/>
    <m/>
    <m/>
    <m/>
    <m/>
    <m/>
    <m/>
    <m/>
    <m/>
    <m/>
    <m/>
    <n v="3472.91"/>
    <n v="31008.09"/>
    <n v="31132.12"/>
    <n v="19597.11"/>
    <m/>
    <x v="0"/>
    <x v="0"/>
    <m/>
  </r>
  <r>
    <s v=""/>
    <s v=" LPP_6.07.04.10"/>
    <s v="Labor Planning Package - 6.07.04.10"/>
    <s v="6.07.04.10"/>
    <x v="0"/>
    <d v="1930-08-21T00:00:00"/>
    <d v="1933-05-20T00:00:00"/>
    <s v="egolnar"/>
    <s v="tuozzolo"/>
    <n v="986.58"/>
    <m/>
    <s v="C"/>
    <s v="Labor"/>
    <s v="TEC"/>
    <m/>
    <s v="BNL"/>
    <s v="Const"/>
    <s v="INST"/>
    <x v="5"/>
    <m/>
    <m/>
    <m/>
    <m/>
    <m/>
    <m/>
    <m/>
    <m/>
    <m/>
    <m/>
    <m/>
    <m/>
    <m/>
    <m/>
    <n v="40.21"/>
    <n v="359.02"/>
    <n v="360.45"/>
    <n v="226.9"/>
    <m/>
    <x v="0"/>
    <x v="0"/>
    <m/>
  </r>
  <r>
    <s v=""/>
    <s v=" LPP_6.07.04.10"/>
    <s v="Labor Planning Package - 6.07.04.10"/>
    <s v="6.07.04.10"/>
    <x v="0"/>
    <d v="1930-08-21T00:00:00"/>
    <d v="1933-05-20T00:00:00"/>
    <s v="egolnar"/>
    <s v="tuozzolo"/>
    <n v="8766.4599999999991"/>
    <m/>
    <s v="C"/>
    <s v="Labor"/>
    <s v="TEC"/>
    <m/>
    <s v="BNL"/>
    <s v="Const"/>
    <s v="INST"/>
    <x v="5"/>
    <m/>
    <m/>
    <m/>
    <m/>
    <m/>
    <m/>
    <m/>
    <m/>
    <m/>
    <m/>
    <m/>
    <m/>
    <m/>
    <m/>
    <n v="357.29"/>
    <n v="3190.12"/>
    <n v="3202.88"/>
    <n v="2016.16"/>
    <m/>
    <x v="0"/>
    <x v="0"/>
    <m/>
  </r>
  <r>
    <s v=""/>
    <s v=" LPP_6.07.04.10"/>
    <s v="Labor Planning Package - 6.07.04.10"/>
    <s v="6.07.04.10"/>
    <x v="0"/>
    <d v="1930-08-21T00:00:00"/>
    <d v="1933-05-20T00:00:00"/>
    <s v="egolnar"/>
    <s v="tuozzolo"/>
    <n v="28745.19"/>
    <m/>
    <s v="C"/>
    <s v="Labor"/>
    <s v="TEC"/>
    <m/>
    <s v="BNL"/>
    <s v="Const"/>
    <s v="INST"/>
    <x v="5"/>
    <m/>
    <m/>
    <m/>
    <m/>
    <m/>
    <m/>
    <m/>
    <m/>
    <m/>
    <m/>
    <m/>
    <m/>
    <m/>
    <m/>
    <n v="1171.57"/>
    <n v="10460.4"/>
    <n v="10502.25"/>
    <n v="6610.97"/>
    <m/>
    <x v="0"/>
    <x v="0"/>
    <m/>
  </r>
  <r>
    <s v=""/>
    <s v=" LPP_6.07.04.10"/>
    <s v="Labor Planning Package - 6.07.04.10"/>
    <s v="6.07.04.10"/>
    <x v="0"/>
    <d v="1930-08-21T00:00:00"/>
    <d v="1933-05-20T00:00:00"/>
    <s v="egolnar"/>
    <s v="tuozzolo"/>
    <n v="420219.29"/>
    <m/>
    <s v="C"/>
    <s v="Labor"/>
    <s v="TEC"/>
    <m/>
    <s v="BNL"/>
    <s v="Const"/>
    <s v="INST"/>
    <x v="5"/>
    <m/>
    <m/>
    <m/>
    <m/>
    <m/>
    <m/>
    <m/>
    <m/>
    <m/>
    <m/>
    <m/>
    <m/>
    <m/>
    <m/>
    <n v="17126.84"/>
    <n v="152918.23000000001"/>
    <n v="153529.9"/>
    <n v="96644.32"/>
    <m/>
    <x v="0"/>
    <x v="0"/>
    <m/>
  </r>
  <r>
    <s v=""/>
    <s v=" LPP_6.07.04.10"/>
    <s v="Labor Planning Package - 6.07.04.10"/>
    <s v="6.07.04.10"/>
    <x v="0"/>
    <d v="1930-08-21T00:00:00"/>
    <d v="1933-05-20T00:00:00"/>
    <s v="egolnar"/>
    <s v="tuozzolo"/>
    <n v="29483.39"/>
    <m/>
    <s v="C"/>
    <s v="Labor"/>
    <s v="TEC"/>
    <m/>
    <s v="BNL"/>
    <s v="Const"/>
    <s v="INST"/>
    <x v="5"/>
    <m/>
    <m/>
    <m/>
    <m/>
    <m/>
    <m/>
    <m/>
    <m/>
    <m/>
    <m/>
    <m/>
    <m/>
    <m/>
    <m/>
    <n v="1201.6500000000001"/>
    <n v="10729.03"/>
    <n v="10771.95"/>
    <n v="6780.75"/>
    <m/>
    <x v="0"/>
    <x v="0"/>
    <m/>
  </r>
  <r>
    <s v=""/>
    <s v=" LPP_6.07.04.10"/>
    <s v="Labor Planning Package - 6.07.04.10"/>
    <s v="6.07.04.10"/>
    <x v="0"/>
    <d v="1930-08-21T00:00:00"/>
    <d v="1933-05-20T00:00:00"/>
    <s v="egolnar"/>
    <s v="tuozzolo"/>
    <n v="901733.86"/>
    <m/>
    <s v="C"/>
    <s v="Labor"/>
    <s v="TEC"/>
    <m/>
    <s v="BNL"/>
    <s v="Const"/>
    <s v="INST"/>
    <x v="5"/>
    <m/>
    <m/>
    <m/>
    <m/>
    <m/>
    <m/>
    <m/>
    <m/>
    <m/>
    <m/>
    <m/>
    <m/>
    <m/>
    <m/>
    <n v="36751.89"/>
    <n v="328141.87"/>
    <n v="329454.44"/>
    <n v="207385.66"/>
    <m/>
    <x v="0"/>
    <x v="0"/>
    <m/>
  </r>
  <r>
    <s v=""/>
    <s v=" LPP_6.07.04.10"/>
    <s v="Labor Planning Package - 6.07.04.10"/>
    <s v="6.07.04.10"/>
    <x v="0"/>
    <d v="1930-08-21T00:00:00"/>
    <d v="1933-05-20T00:00:00"/>
    <s v="egolnar"/>
    <s v="tuozzolo"/>
    <n v="376732.51"/>
    <m/>
    <s v="C"/>
    <s v="Labor"/>
    <s v="TEC"/>
    <m/>
    <s v="BNL"/>
    <s v="Const"/>
    <s v="INST"/>
    <x v="5"/>
    <m/>
    <m/>
    <m/>
    <m/>
    <m/>
    <m/>
    <m/>
    <m/>
    <m/>
    <m/>
    <m/>
    <m/>
    <m/>
    <m/>
    <n v="15354.45"/>
    <n v="137093.34"/>
    <n v="137641.72"/>
    <n v="86642.99"/>
    <m/>
    <x v="0"/>
    <x v="0"/>
    <m/>
  </r>
  <r>
    <s v=""/>
    <s v=" LPP_6.07.04.10"/>
    <s v="Labor Planning Package - 6.07.04.10"/>
    <s v="6.07.04.10"/>
    <x v="0"/>
    <d v="1930-08-21T00:00:00"/>
    <d v="1933-05-20T00:00:00"/>
    <s v="egolnar"/>
    <s v="tuozzolo"/>
    <n v="7613.84"/>
    <m/>
    <s v="C"/>
    <s v="Labor"/>
    <s v="TEC"/>
    <m/>
    <s v="BNL"/>
    <s v="Const"/>
    <s v="INST"/>
    <x v="5"/>
    <m/>
    <m/>
    <m/>
    <m/>
    <m/>
    <m/>
    <m/>
    <m/>
    <m/>
    <m/>
    <m/>
    <m/>
    <m/>
    <m/>
    <n v="310.32"/>
    <n v="2770.68"/>
    <n v="2781.77"/>
    <n v="1751.08"/>
    <m/>
    <x v="0"/>
    <x v="0"/>
    <m/>
  </r>
  <r>
    <s v=""/>
    <s v=" LPP_6.07.04.10"/>
    <s v="Labor Planning Package - 6.07.04.10"/>
    <s v="6.07.04.10"/>
    <x v="0"/>
    <d v="1930-08-21T00:00:00"/>
    <d v="1933-05-20T00:00:00"/>
    <s v="egolnar"/>
    <s v="tuozzolo"/>
    <n v="40785.449999999997"/>
    <m/>
    <s v="C"/>
    <s v="Labor"/>
    <s v="TEC"/>
    <m/>
    <s v="BNL"/>
    <s v="Const"/>
    <s v="INST"/>
    <x v="5"/>
    <m/>
    <m/>
    <m/>
    <m/>
    <m/>
    <m/>
    <m/>
    <m/>
    <m/>
    <m/>
    <m/>
    <m/>
    <m/>
    <m/>
    <n v="1662.29"/>
    <n v="14841.87"/>
    <n v="14901.23"/>
    <n v="9380.06"/>
    <m/>
    <x v="0"/>
    <x v="0"/>
    <m/>
  </r>
  <r>
    <s v=""/>
    <s v=" LPP_6.07.04.10"/>
    <s v="Labor Planning Package - 6.07.04.10"/>
    <s v="6.07.04.10"/>
    <x v="0"/>
    <d v="1930-08-21T00:00:00"/>
    <d v="1933-05-20T00:00:00"/>
    <s v="egolnar"/>
    <s v="tuozzolo"/>
    <n v="9403.7099999999991"/>
    <m/>
    <s v="C"/>
    <s v="Labor"/>
    <s v="TEC"/>
    <m/>
    <s v="BNL"/>
    <s v="Const"/>
    <s v="INST"/>
    <x v="5"/>
    <m/>
    <m/>
    <m/>
    <m/>
    <m/>
    <m/>
    <m/>
    <m/>
    <m/>
    <m/>
    <m/>
    <m/>
    <m/>
    <m/>
    <n v="383.27"/>
    <n v="3422.02"/>
    <n v="3435.71"/>
    <n v="2162.7199999999998"/>
    <m/>
    <x v="0"/>
    <x v="0"/>
    <m/>
  </r>
  <r>
    <s v=""/>
    <s v=" LPP_6.07.04.10"/>
    <s v="Labor Planning Package - 6.07.04.10"/>
    <s v="6.07.04.10"/>
    <x v="0"/>
    <d v="1930-08-21T00:00:00"/>
    <d v="1933-05-20T00:00:00"/>
    <s v="egolnar"/>
    <s v="tuozzolo"/>
    <n v="13607.72"/>
    <m/>
    <s v="C"/>
    <s v="Labor"/>
    <s v="TEC"/>
    <m/>
    <s v="BNL"/>
    <s v="Const"/>
    <s v="INST"/>
    <x v="5"/>
    <m/>
    <m/>
    <m/>
    <m/>
    <m/>
    <m/>
    <m/>
    <m/>
    <m/>
    <m/>
    <m/>
    <m/>
    <m/>
    <m/>
    <n v="554.61"/>
    <n v="4951.8599999999997"/>
    <n v="4971.67"/>
    <n v="3129.58"/>
    <m/>
    <x v="0"/>
    <x v="0"/>
    <m/>
  </r>
  <r>
    <s v=""/>
    <s v=" LPP_6.07.04.10"/>
    <s v="Labor Planning Package - 6.07.04.10"/>
    <s v="6.07.04.10"/>
    <x v="0"/>
    <d v="1930-08-21T00:00:00"/>
    <d v="1933-05-20T00:00:00"/>
    <s v="egolnar"/>
    <s v="tuozzolo"/>
    <n v="852191.3"/>
    <m/>
    <s v="C"/>
    <s v="Labor"/>
    <s v="TEC"/>
    <m/>
    <s v="BNL"/>
    <s v="Const"/>
    <s v="INST"/>
    <x v="5"/>
    <m/>
    <m/>
    <m/>
    <m/>
    <m/>
    <m/>
    <m/>
    <m/>
    <m/>
    <m/>
    <m/>
    <m/>
    <m/>
    <m/>
    <n v="34732.69"/>
    <n v="310113.28000000003"/>
    <n v="311353.73"/>
    <n v="195991.6"/>
    <m/>
    <x v="0"/>
    <x v="0"/>
    <m/>
  </r>
  <r>
    <s v=""/>
    <s v=" LPP_6.07.04.10"/>
    <s v="Labor Planning Package - 6.07.04.10"/>
    <s v="6.07.04.10"/>
    <x v="0"/>
    <d v="1930-08-21T00:00:00"/>
    <d v="1933-05-20T00:00:00"/>
    <s v="egolnar"/>
    <s v="tuozzolo"/>
    <n v="199852.9"/>
    <m/>
    <s v="C"/>
    <s v="Labor"/>
    <s v="TEC"/>
    <m/>
    <s v="BNL"/>
    <s v="Const"/>
    <s v="INST"/>
    <x v="5"/>
    <m/>
    <m/>
    <m/>
    <m/>
    <m/>
    <m/>
    <m/>
    <m/>
    <m/>
    <m/>
    <m/>
    <m/>
    <m/>
    <m/>
    <n v="8145.39"/>
    <n v="72726.67"/>
    <n v="73017.58"/>
    <n v="45963.26"/>
    <m/>
    <x v="0"/>
    <x v="0"/>
    <m/>
  </r>
  <r>
    <s v=""/>
    <s v=" LPP_6.07.04.10"/>
    <s v="Labor Planning Package - 6.07.04.10"/>
    <s v="6.07.04.10"/>
    <x v="0"/>
    <d v="1930-08-21T00:00:00"/>
    <d v="1933-05-20T00:00:00"/>
    <s v="egolnar"/>
    <s v="tuozzolo"/>
    <n v="25591.97"/>
    <m/>
    <s v="C"/>
    <s v="Labor"/>
    <s v="TEC"/>
    <m/>
    <s v="BNL"/>
    <s v="Const"/>
    <s v="INST"/>
    <x v="5"/>
    <m/>
    <m/>
    <m/>
    <m/>
    <m/>
    <m/>
    <m/>
    <m/>
    <m/>
    <m/>
    <m/>
    <m/>
    <m/>
    <m/>
    <n v="1043.05"/>
    <n v="9312.94"/>
    <n v="9350.19"/>
    <n v="5885.78"/>
    <m/>
    <x v="0"/>
    <x v="0"/>
    <m/>
  </r>
  <r>
    <s v=""/>
    <s v=" LPP_6.07.04.10"/>
    <s v="Labor Planning Package - 6.07.04.10"/>
    <s v="6.07.04.10"/>
    <x v="0"/>
    <d v="1930-08-21T00:00:00"/>
    <d v="1933-05-20T00:00:00"/>
    <s v="egolnar"/>
    <s v="tuozzolo"/>
    <n v="7716.33"/>
    <m/>
    <s v="C"/>
    <s v="Labor"/>
    <s v="TEC"/>
    <m/>
    <s v="BNL"/>
    <s v="Const"/>
    <s v="INST"/>
    <x v="5"/>
    <m/>
    <m/>
    <m/>
    <m/>
    <m/>
    <m/>
    <m/>
    <m/>
    <m/>
    <m/>
    <m/>
    <m/>
    <m/>
    <m/>
    <n v="314.49"/>
    <n v="2807.98"/>
    <n v="2819.21"/>
    <n v="1774.64"/>
    <m/>
    <x v="0"/>
    <x v="0"/>
    <m/>
  </r>
  <r>
    <s v=""/>
    <s v=" LPP_6.07.04.10"/>
    <s v="Labor Planning Package - 6.07.04.10"/>
    <s v="6.07.04.10"/>
    <x v="0"/>
    <d v="1930-08-21T00:00:00"/>
    <d v="1933-05-20T00:00:00"/>
    <s v="egolnar"/>
    <s v="tuozzolo"/>
    <n v="609898.59"/>
    <m/>
    <s v="C"/>
    <s v="Labor"/>
    <s v="TEC"/>
    <m/>
    <s v="BNL"/>
    <s v="Const"/>
    <s v="INST"/>
    <x v="5"/>
    <m/>
    <m/>
    <m/>
    <m/>
    <m/>
    <m/>
    <m/>
    <m/>
    <m/>
    <m/>
    <m/>
    <m/>
    <m/>
    <m/>
    <n v="24857.58"/>
    <n v="221942.72"/>
    <n v="222830.49"/>
    <n v="140267.79999999999"/>
    <m/>
    <x v="0"/>
    <x v="0"/>
    <m/>
  </r>
  <r>
    <s v=""/>
    <s v=" LPP_6.07.04.10"/>
    <s v="Labor Planning Package - 6.07.04.10"/>
    <s v="6.07.04.10"/>
    <x v="0"/>
    <d v="1930-08-21T00:00:00"/>
    <d v="1933-05-20T00:00:00"/>
    <s v="egolnar"/>
    <s v="tuozzolo"/>
    <n v="109571.86"/>
    <m/>
    <s v="C"/>
    <s v="Labor"/>
    <s v="TEC"/>
    <m/>
    <s v="BNL"/>
    <s v="Const"/>
    <s v="INST"/>
    <x v="5"/>
    <m/>
    <m/>
    <m/>
    <m/>
    <m/>
    <m/>
    <m/>
    <m/>
    <m/>
    <m/>
    <m/>
    <m/>
    <m/>
    <m/>
    <n v="4465.8100000000004"/>
    <n v="39873.31"/>
    <n v="40032.800000000003"/>
    <n v="25199.93"/>
    <m/>
    <x v="0"/>
    <x v="0"/>
    <m/>
  </r>
  <r>
    <s v=""/>
    <s v=" LPP_6.07.04.10"/>
    <s v="Labor Planning Package - 6.07.04.10"/>
    <s v="6.07.04.10"/>
    <x v="0"/>
    <d v="1930-08-21T00:00:00"/>
    <d v="1933-05-20T00:00:00"/>
    <s v="egolnar"/>
    <s v="tuozzolo"/>
    <n v="5085.78"/>
    <m/>
    <s v="C"/>
    <s v="Labor"/>
    <s v="TEC"/>
    <m/>
    <s v="BNL"/>
    <s v="Const"/>
    <s v="INST"/>
    <x v="5"/>
    <m/>
    <m/>
    <m/>
    <m/>
    <m/>
    <m/>
    <m/>
    <m/>
    <m/>
    <m/>
    <m/>
    <m/>
    <m/>
    <m/>
    <n v="207.28"/>
    <n v="1850.72"/>
    <n v="1858.12"/>
    <n v="1169.6600000000001"/>
    <m/>
    <x v="0"/>
    <x v="0"/>
    <m/>
  </r>
  <r>
    <s v=""/>
    <s v=" LPP_6.07.04.10"/>
    <s v="Labor Planning Package - 6.07.04.10"/>
    <s v="6.07.04.10"/>
    <x v="0"/>
    <d v="1930-08-21T00:00:00"/>
    <d v="1933-05-20T00:00:00"/>
    <s v="egolnar"/>
    <s v="tuozzolo"/>
    <n v="9171.92"/>
    <m/>
    <s v="C"/>
    <s v="Labor"/>
    <s v="TEC"/>
    <m/>
    <s v="BNL"/>
    <s v="Const"/>
    <s v="INST"/>
    <x v="5"/>
    <m/>
    <m/>
    <m/>
    <m/>
    <m/>
    <m/>
    <m/>
    <m/>
    <m/>
    <m/>
    <m/>
    <m/>
    <m/>
    <m/>
    <n v="373.82"/>
    <n v="3337.67"/>
    <n v="3351.02"/>
    <n v="2109.41"/>
    <m/>
    <x v="0"/>
    <x v="0"/>
    <m/>
  </r>
  <r>
    <s v=""/>
    <s v=" LPP_6.07.04.10"/>
    <s v="Labor Planning Package - 6.07.04.10"/>
    <s v="6.07.04.10"/>
    <x v="0"/>
    <d v="1930-08-21T00:00:00"/>
    <d v="1933-05-20T00:00:00"/>
    <s v="egolnar"/>
    <s v="tuozzolo"/>
    <n v="51662.26"/>
    <m/>
    <s v="C"/>
    <s v="Labor"/>
    <s v="TEC"/>
    <m/>
    <s v="BNL"/>
    <s v="Const"/>
    <s v="INST"/>
    <x v="5"/>
    <m/>
    <m/>
    <m/>
    <m/>
    <m/>
    <m/>
    <m/>
    <m/>
    <m/>
    <m/>
    <m/>
    <m/>
    <m/>
    <m/>
    <n v="2105.59"/>
    <n v="18799.95"/>
    <n v="18875.150000000001"/>
    <n v="11881.57"/>
    <m/>
    <x v="0"/>
    <x v="0"/>
    <m/>
  </r>
  <r>
    <s v=""/>
    <s v=" LPP_6.07.04.10"/>
    <s v="Labor Planning Package - 6.07.04.10"/>
    <s v="6.07.04.10"/>
    <x v="0"/>
    <d v="1930-08-21T00:00:00"/>
    <d v="1933-05-20T00:00:00"/>
    <s v="egolnar"/>
    <s v="tuozzolo"/>
    <n v="4305.1899999999996"/>
    <m/>
    <s v="C"/>
    <s v="Labor"/>
    <s v="TEC"/>
    <m/>
    <s v="BNL"/>
    <s v="Const"/>
    <s v="INST"/>
    <x v="5"/>
    <m/>
    <m/>
    <m/>
    <m/>
    <m/>
    <m/>
    <m/>
    <m/>
    <m/>
    <m/>
    <m/>
    <m/>
    <m/>
    <m/>
    <n v="175.47"/>
    <n v="1566.66"/>
    <n v="1572.93"/>
    <n v="990.13"/>
    <m/>
    <x v="0"/>
    <x v="0"/>
    <m/>
  </r>
  <r>
    <s v=""/>
    <s v=" LPP_6.07.04.10"/>
    <s v="Labor Planning Package - 6.07.04.10"/>
    <s v="6.07.04.10"/>
    <x v="0"/>
    <d v="1930-08-21T00:00:00"/>
    <d v="1933-05-20T00:00:00"/>
    <s v="egolnar"/>
    <s v="tuozzolo"/>
    <n v="67947.100000000006"/>
    <m/>
    <s v="C"/>
    <s v="Labor"/>
    <s v="TEC"/>
    <m/>
    <s v="BNL"/>
    <s v="Const"/>
    <s v="INST"/>
    <x v="5"/>
    <m/>
    <m/>
    <m/>
    <m/>
    <m/>
    <m/>
    <m/>
    <m/>
    <m/>
    <m/>
    <m/>
    <m/>
    <m/>
    <m/>
    <n v="2769.31"/>
    <n v="24726.02"/>
    <n v="24824.92"/>
    <n v="15626.85"/>
    <m/>
    <x v="0"/>
    <x v="0"/>
    <m/>
  </r>
  <r>
    <s v=""/>
    <s v=" LPP_6.07.04.10"/>
    <s v="Labor Planning Package - 6.07.04.10"/>
    <s v="6.07.04.10"/>
    <x v="0"/>
    <d v="1930-08-21T00:00:00"/>
    <d v="1933-05-20T00:00:00"/>
    <s v="egolnar"/>
    <s v="tuozzolo"/>
    <n v="1496.05"/>
    <m/>
    <s v="C"/>
    <s v="Labor"/>
    <s v="TEC"/>
    <m/>
    <s v="BNL"/>
    <s v="Const"/>
    <s v="INST"/>
    <x v="5"/>
    <m/>
    <m/>
    <m/>
    <m/>
    <m/>
    <m/>
    <m/>
    <m/>
    <m/>
    <m/>
    <m/>
    <m/>
    <m/>
    <m/>
    <n v="60.97"/>
    <n v="544.41"/>
    <n v="546.59"/>
    <n v="344.07"/>
    <m/>
    <x v="0"/>
    <x v="0"/>
    <m/>
  </r>
  <r>
    <s v=""/>
    <s v=" LPP_6.07.04.10"/>
    <s v="Labor Planning Package - 6.07.04.10"/>
    <s v="6.07.04.10"/>
    <x v="0"/>
    <d v="1930-08-21T00:00:00"/>
    <d v="1933-05-20T00:00:00"/>
    <s v="egolnar"/>
    <s v="tuozzolo"/>
    <n v="4510.08"/>
    <m/>
    <s v="C"/>
    <s v="Labor"/>
    <s v="TEC"/>
    <m/>
    <s v="BNL"/>
    <s v="Const"/>
    <s v="INST"/>
    <x v="5"/>
    <m/>
    <m/>
    <m/>
    <m/>
    <m/>
    <m/>
    <m/>
    <m/>
    <m/>
    <m/>
    <m/>
    <m/>
    <m/>
    <m/>
    <n v="183.82"/>
    <n v="1641.22"/>
    <n v="1647.79"/>
    <n v="1037.25"/>
    <m/>
    <x v="0"/>
    <x v="0"/>
    <m/>
  </r>
  <r>
    <s v=""/>
    <s v=" LPP_6.07.04.10"/>
    <s v="Labor Planning Package - 6.07.04.10"/>
    <s v="6.07.04.10"/>
    <x v="0"/>
    <d v="1930-08-21T00:00:00"/>
    <d v="1933-05-20T00:00:00"/>
    <s v="egolnar"/>
    <s v="tuozzolo"/>
    <n v="3616.16"/>
    <m/>
    <s v="C"/>
    <s v="Labor"/>
    <s v="TEC"/>
    <m/>
    <s v="BNL"/>
    <s v="Const"/>
    <s v="INST"/>
    <x v="5"/>
    <m/>
    <m/>
    <m/>
    <m/>
    <m/>
    <m/>
    <m/>
    <m/>
    <m/>
    <m/>
    <m/>
    <m/>
    <m/>
    <m/>
    <n v="147.38"/>
    <n v="1315.93"/>
    <n v="1321.19"/>
    <n v="831.66"/>
    <m/>
    <x v="0"/>
    <x v="0"/>
    <m/>
  </r>
  <r>
    <s v=""/>
    <s v=" LPP_6.07.04.10"/>
    <s v="Labor Planning Package - 6.07.04.10"/>
    <s v="6.07.04.10"/>
    <x v="0"/>
    <d v="1930-08-21T00:00:00"/>
    <d v="1933-05-20T00:00:00"/>
    <s v="egolnar"/>
    <s v="tuozzolo"/>
    <n v="14234.94"/>
    <m/>
    <s v="C"/>
    <s v="Labor"/>
    <s v="TEC"/>
    <m/>
    <s v="BNL"/>
    <s v="Const"/>
    <s v="INST"/>
    <x v="5"/>
    <m/>
    <m/>
    <m/>
    <m/>
    <m/>
    <m/>
    <m/>
    <m/>
    <m/>
    <m/>
    <m/>
    <m/>
    <m/>
    <m/>
    <n v="580.16999999999996"/>
    <n v="5180.1099999999997"/>
    <n v="5200.83"/>
    <n v="3273.83"/>
    <m/>
    <x v="0"/>
    <x v="0"/>
    <m/>
  </r>
  <r>
    <s v=""/>
    <s v=" LPP_6.07.04.11"/>
    <s v="Labor Planning Package - 6.07.04.11"/>
    <s v="6.07.04.11"/>
    <x v="0"/>
    <d v="2026-02-03T00:00:00"/>
    <d v="1930-11-19T00:00:00"/>
    <s v="egolnar"/>
    <s v="tuozzolo"/>
    <n v="6871.37"/>
    <m/>
    <s v="C"/>
    <s v="Labor"/>
    <s v="TEC"/>
    <m/>
    <s v="BNL"/>
    <s v="Const"/>
    <s v="INST"/>
    <x v="5"/>
    <m/>
    <m/>
    <m/>
    <m/>
    <m/>
    <m/>
    <m/>
    <m/>
    <m/>
    <m/>
    <n v="961.19"/>
    <n v="1430.34"/>
    <n v="1430.34"/>
    <n v="1424.62"/>
    <n v="1430.34"/>
    <n v="194.52"/>
    <m/>
    <m/>
    <m/>
    <x v="0"/>
    <x v="0"/>
    <m/>
  </r>
  <r>
    <s v=""/>
    <s v=" LPP_6.07.04.11"/>
    <s v="Labor Planning Package - 6.07.04.11"/>
    <s v="6.07.04.11"/>
    <x v="0"/>
    <d v="2026-02-03T00:00:00"/>
    <d v="1930-11-19T00:00:00"/>
    <s v="egolnar"/>
    <s v="tuozzolo"/>
    <n v="2769.18"/>
    <m/>
    <s v="C"/>
    <s v="Labor"/>
    <s v="TEC"/>
    <m/>
    <s v="BNL"/>
    <s v="Const"/>
    <s v="INST"/>
    <x v="5"/>
    <m/>
    <m/>
    <m/>
    <m/>
    <m/>
    <m/>
    <m/>
    <m/>
    <m/>
    <m/>
    <n v="387.36"/>
    <n v="576.42999999999995"/>
    <n v="576.42999999999995"/>
    <n v="574.13"/>
    <n v="576.42999999999995"/>
    <n v="78.39"/>
    <m/>
    <m/>
    <m/>
    <x v="0"/>
    <x v="0"/>
    <m/>
  </r>
  <r>
    <s v=""/>
    <s v=" LPP_6.07.04.11"/>
    <s v="Labor Planning Package - 6.07.04.11"/>
    <s v="6.07.04.11"/>
    <x v="0"/>
    <d v="2026-02-03T00:00:00"/>
    <d v="1930-11-19T00:00:00"/>
    <s v="egolnar"/>
    <s v="tuozzolo"/>
    <n v="152304.81"/>
    <m/>
    <s v="C"/>
    <s v="Labor"/>
    <s v="TEC"/>
    <m/>
    <s v="BNL"/>
    <s v="Const"/>
    <s v="INST"/>
    <x v="5"/>
    <m/>
    <m/>
    <m/>
    <m/>
    <m/>
    <m/>
    <m/>
    <m/>
    <m/>
    <m/>
    <n v="21304.92"/>
    <n v="31703.75"/>
    <n v="31703.75"/>
    <n v="31576.93"/>
    <n v="31703.75"/>
    <n v="4311.71"/>
    <m/>
    <m/>
    <m/>
    <x v="0"/>
    <x v="0"/>
    <m/>
  </r>
  <r>
    <s v=""/>
    <s v=" LPP_6.07.04.11"/>
    <s v="Labor Planning Package - 6.07.04.11"/>
    <s v="6.07.04.11"/>
    <x v="0"/>
    <d v="2026-02-03T00:00:00"/>
    <d v="1930-11-19T00:00:00"/>
    <s v="egolnar"/>
    <s v="tuozzolo"/>
    <n v="43174.01"/>
    <m/>
    <s v="C"/>
    <s v="Labor"/>
    <s v="TEC"/>
    <m/>
    <s v="BNL"/>
    <s v="Const"/>
    <s v="INST"/>
    <x v="5"/>
    <m/>
    <m/>
    <m/>
    <m/>
    <m/>
    <m/>
    <m/>
    <m/>
    <m/>
    <m/>
    <n v="6039.33"/>
    <n v="8987.1"/>
    <n v="8987.1"/>
    <n v="8951.15"/>
    <n v="8987.1"/>
    <n v="1222.24"/>
    <m/>
    <m/>
    <m/>
    <x v="0"/>
    <x v="0"/>
    <m/>
  </r>
  <r>
    <s v=""/>
    <s v=" LPP_6.07.04.11"/>
    <s v="Labor Planning Package - 6.07.04.11"/>
    <s v="6.07.04.11"/>
    <x v="0"/>
    <d v="2026-02-03T00:00:00"/>
    <d v="1930-11-19T00:00:00"/>
    <s v="egolnar"/>
    <s v="tuozzolo"/>
    <n v="61269.7"/>
    <m/>
    <s v="C"/>
    <s v="Labor"/>
    <s v="TEC"/>
    <m/>
    <s v="BNL"/>
    <s v="Const"/>
    <s v="INST"/>
    <x v="5"/>
    <m/>
    <m/>
    <m/>
    <m/>
    <m/>
    <m/>
    <m/>
    <m/>
    <m/>
    <m/>
    <n v="8570.6200000000008"/>
    <n v="12753.89"/>
    <n v="12753.89"/>
    <n v="12702.88"/>
    <n v="12753.89"/>
    <n v="1734.53"/>
    <m/>
    <m/>
    <m/>
    <x v="0"/>
    <x v="0"/>
    <m/>
  </r>
  <r>
    <s v=""/>
    <s v=" LPP_6.07.04.11"/>
    <s v="Labor Planning Package - 6.07.04.11"/>
    <s v="6.07.04.11"/>
    <x v="0"/>
    <d v="2026-02-03T00:00:00"/>
    <d v="1930-11-19T00:00:00"/>
    <s v="egolnar"/>
    <s v="tuozzolo"/>
    <n v="61269.7"/>
    <m/>
    <s v="C"/>
    <s v="Labor"/>
    <s v="TEC"/>
    <m/>
    <s v="BNL"/>
    <s v="Const"/>
    <s v="INST"/>
    <x v="5"/>
    <m/>
    <m/>
    <m/>
    <m/>
    <m/>
    <m/>
    <m/>
    <m/>
    <m/>
    <m/>
    <n v="8570.6200000000008"/>
    <n v="12753.89"/>
    <n v="12753.89"/>
    <n v="12702.88"/>
    <n v="12753.89"/>
    <n v="1734.53"/>
    <m/>
    <m/>
    <m/>
    <x v="0"/>
    <x v="0"/>
    <m/>
  </r>
  <r>
    <s v=""/>
    <s v=" LPP_6.07.04.11"/>
    <s v="Labor Planning Package - 6.07.04.11"/>
    <s v="6.07.04.11"/>
    <x v="0"/>
    <d v="2026-02-03T00:00:00"/>
    <d v="1930-11-19T00:00:00"/>
    <s v="egolnar"/>
    <s v="tuozzolo"/>
    <n v="111278"/>
    <m/>
    <s v="C"/>
    <s v="Labor"/>
    <s v="TEC"/>
    <m/>
    <s v="BNL"/>
    <s v="Const"/>
    <s v="INST"/>
    <x v="5"/>
    <m/>
    <m/>
    <m/>
    <m/>
    <m/>
    <m/>
    <m/>
    <m/>
    <m/>
    <m/>
    <n v="15565.95"/>
    <n v="23163.61"/>
    <n v="23163.61"/>
    <n v="23070.959999999999"/>
    <n v="23163.61"/>
    <n v="3150.25"/>
    <m/>
    <m/>
    <m/>
    <x v="0"/>
    <x v="0"/>
    <m/>
  </r>
  <r>
    <s v=""/>
    <s v=" LPP_6.07.04.11"/>
    <s v="Labor Planning Package - 6.07.04.11"/>
    <s v="6.07.04.11"/>
    <x v="0"/>
    <d v="2026-02-03T00:00:00"/>
    <d v="1930-11-19T00:00:00"/>
    <s v="egolnar"/>
    <s v="tuozzolo"/>
    <n v="3146.79"/>
    <m/>
    <s v="C"/>
    <s v="Labor"/>
    <s v="TEC"/>
    <m/>
    <s v="BNL"/>
    <s v="Const"/>
    <s v="INST"/>
    <x v="5"/>
    <m/>
    <m/>
    <m/>
    <m/>
    <m/>
    <m/>
    <m/>
    <m/>
    <m/>
    <m/>
    <n v="440.18"/>
    <n v="655.04"/>
    <n v="655.04"/>
    <n v="652.41999999999996"/>
    <n v="655.04"/>
    <n v="89.08"/>
    <m/>
    <m/>
    <m/>
    <x v="0"/>
    <x v="0"/>
    <m/>
  </r>
  <r>
    <s v=""/>
    <s v=" LPP_6.07.04.11"/>
    <s v="Labor Planning Package - 6.07.04.11"/>
    <s v="6.07.04.11"/>
    <x v="0"/>
    <d v="2026-02-03T00:00:00"/>
    <d v="1930-11-19T00:00:00"/>
    <s v="egolnar"/>
    <s v="tuozzolo"/>
    <n v="134182.56"/>
    <m/>
    <s v="C"/>
    <s v="Labor"/>
    <s v="TEC"/>
    <m/>
    <s v="BNL"/>
    <s v="Const"/>
    <s v="INST"/>
    <x v="5"/>
    <m/>
    <m/>
    <m/>
    <m/>
    <m/>
    <m/>
    <m/>
    <m/>
    <m/>
    <m/>
    <n v="18769.919999999998"/>
    <n v="27931.42"/>
    <n v="27931.42"/>
    <n v="27819.7"/>
    <n v="27931.42"/>
    <n v="3798.68"/>
    <m/>
    <m/>
    <m/>
    <x v="0"/>
    <x v="0"/>
    <m/>
  </r>
  <r>
    <s v=""/>
    <s v=" LPP_6.07.04.11"/>
    <s v="Labor Planning Package - 6.07.04.11"/>
    <s v="6.07.04.11"/>
    <x v="0"/>
    <d v="2026-02-03T00:00:00"/>
    <d v="1930-11-19T00:00:00"/>
    <s v="egolnar"/>
    <s v="tuozzolo"/>
    <n v="226317.4"/>
    <m/>
    <s v="C"/>
    <s v="Labor"/>
    <s v="TEC"/>
    <m/>
    <s v="BNL"/>
    <s v="Const"/>
    <s v="INST"/>
    <x v="5"/>
    <m/>
    <m/>
    <m/>
    <m/>
    <m/>
    <m/>
    <m/>
    <m/>
    <m/>
    <m/>
    <n v="31658.05"/>
    <n v="47110.2"/>
    <n v="47110.2"/>
    <n v="46921.760000000002"/>
    <n v="47110.2"/>
    <n v="6406.99"/>
    <m/>
    <m/>
    <m/>
    <x v="0"/>
    <x v="0"/>
    <m/>
  </r>
  <r>
    <s v=""/>
    <s v=" LPP_6.07.04.11"/>
    <s v="Labor Planning Package - 6.07.04.11"/>
    <s v="6.07.04.11"/>
    <x v="0"/>
    <d v="2026-02-03T00:00:00"/>
    <d v="1930-11-19T00:00:00"/>
    <s v="egolnar"/>
    <s v="tuozzolo"/>
    <n v="61269.7"/>
    <m/>
    <s v="C"/>
    <s v="Labor"/>
    <s v="TEC"/>
    <m/>
    <s v="BNL"/>
    <s v="Const"/>
    <s v="INST"/>
    <x v="5"/>
    <m/>
    <m/>
    <m/>
    <m/>
    <m/>
    <m/>
    <m/>
    <m/>
    <m/>
    <m/>
    <n v="8570.6200000000008"/>
    <n v="12753.89"/>
    <n v="12753.89"/>
    <n v="12702.88"/>
    <n v="12753.89"/>
    <n v="1734.53"/>
    <m/>
    <m/>
    <m/>
    <x v="0"/>
    <x v="0"/>
    <m/>
  </r>
  <r>
    <s v=""/>
    <s v=" LPP_6.07.04.11"/>
    <s v="Labor Planning Package - 6.07.04.11"/>
    <s v="6.07.04.11"/>
    <x v="0"/>
    <d v="2026-02-03T00:00:00"/>
    <d v="1930-11-19T00:00:00"/>
    <s v="egolnar"/>
    <s v="tuozzolo"/>
    <n v="167688.20000000001"/>
    <m/>
    <s v="C"/>
    <s v="Labor"/>
    <s v="TEC"/>
    <m/>
    <s v="BNL"/>
    <s v="Const"/>
    <s v="INST"/>
    <x v="5"/>
    <m/>
    <m/>
    <m/>
    <m/>
    <m/>
    <m/>
    <m/>
    <m/>
    <m/>
    <m/>
    <n v="23456.799999999999"/>
    <n v="34905.949999999997"/>
    <n v="34905.949999999997"/>
    <n v="34766.33"/>
    <n v="34905.949999999997"/>
    <n v="4747.21"/>
    <m/>
    <m/>
    <m/>
    <x v="0"/>
    <x v="0"/>
    <m/>
  </r>
  <r>
    <s v=""/>
    <s v=" LPP_6.07.04.11"/>
    <s v="Labor Planning Package - 6.07.04.11"/>
    <s v="6.07.04.11"/>
    <x v="0"/>
    <d v="2026-02-03T00:00:00"/>
    <d v="1930-11-19T00:00:00"/>
    <s v="egolnar"/>
    <s v="tuozzolo"/>
    <n v="155409.89000000001"/>
    <m/>
    <s v="C"/>
    <s v="Labor"/>
    <s v="TEC"/>
    <m/>
    <s v="BNL"/>
    <s v="Const"/>
    <s v="INST"/>
    <x v="5"/>
    <m/>
    <m/>
    <m/>
    <m/>
    <m/>
    <m/>
    <m/>
    <m/>
    <m/>
    <m/>
    <n v="21739.27"/>
    <n v="32350.1"/>
    <n v="32350.1"/>
    <n v="32220.7"/>
    <n v="32350.1"/>
    <n v="4399.62"/>
    <m/>
    <m/>
    <m/>
    <x v="0"/>
    <x v="0"/>
    <m/>
  </r>
  <r>
    <s v=""/>
    <s v=" LPP_6.07.04.11"/>
    <s v="Labor Planning Package - 6.07.04.11"/>
    <s v="6.07.04.11"/>
    <x v="0"/>
    <d v="2026-02-03T00:00:00"/>
    <d v="1930-11-19T00:00:00"/>
    <s v="egolnar"/>
    <s v="tuozzolo"/>
    <n v="600282.35"/>
    <m/>
    <s v="C"/>
    <s v="Labor"/>
    <s v="TEC"/>
    <m/>
    <s v="BNL"/>
    <s v="Const"/>
    <s v="INST"/>
    <x v="5"/>
    <m/>
    <m/>
    <m/>
    <m/>
    <m/>
    <m/>
    <m/>
    <m/>
    <m/>
    <m/>
    <n v="83969.55"/>
    <n v="124954.69"/>
    <n v="124954.69"/>
    <n v="124454.87"/>
    <n v="124954.69"/>
    <n v="16993.84"/>
    <m/>
    <m/>
    <m/>
    <x v="0"/>
    <x v="0"/>
    <m/>
  </r>
  <r>
    <s v=""/>
    <s v=" LPP_6.07.04.11"/>
    <s v="Labor Planning Package - 6.07.04.11"/>
    <s v="6.07.04.11"/>
    <x v="0"/>
    <d v="2026-02-03T00:00:00"/>
    <d v="1930-11-19T00:00:00"/>
    <s v="egolnar"/>
    <s v="tuozzolo"/>
    <n v="149306.88"/>
    <m/>
    <s v="C"/>
    <s v="Labor"/>
    <s v="TEC"/>
    <m/>
    <s v="BNL"/>
    <s v="Const"/>
    <s v="INST"/>
    <x v="5"/>
    <m/>
    <m/>
    <m/>
    <m/>
    <m/>
    <m/>
    <m/>
    <m/>
    <m/>
    <m/>
    <n v="20885.560000000001"/>
    <n v="31079.7"/>
    <n v="31079.7"/>
    <n v="30955.38"/>
    <n v="31079.7"/>
    <n v="4226.84"/>
    <m/>
    <m/>
    <m/>
    <x v="0"/>
    <x v="0"/>
    <m/>
  </r>
  <r>
    <s v=""/>
    <s v=" LPP_6.07.04.11"/>
    <s v="Labor Planning Package - 6.07.04.11"/>
    <s v="6.07.04.11"/>
    <x v="0"/>
    <d v="2026-02-03T00:00:00"/>
    <d v="1930-11-19T00:00:00"/>
    <s v="egolnar"/>
    <s v="tuozzolo"/>
    <n v="152304.81"/>
    <m/>
    <s v="C"/>
    <s v="Labor"/>
    <s v="TEC"/>
    <m/>
    <s v="BNL"/>
    <s v="Const"/>
    <s v="INST"/>
    <x v="5"/>
    <m/>
    <m/>
    <m/>
    <m/>
    <m/>
    <m/>
    <m/>
    <m/>
    <m/>
    <m/>
    <n v="21304.92"/>
    <n v="31703.75"/>
    <n v="31703.75"/>
    <n v="31576.93"/>
    <n v="31703.75"/>
    <n v="4311.71"/>
    <m/>
    <m/>
    <m/>
    <x v="0"/>
    <x v="0"/>
    <m/>
  </r>
  <r>
    <s v=""/>
    <s v=" LPP_6.07.04.11"/>
    <s v="Labor Planning Package - 6.07.04.11"/>
    <s v="6.07.04.11"/>
    <x v="0"/>
    <d v="2026-02-03T00:00:00"/>
    <d v="1930-11-19T00:00:00"/>
    <s v="egolnar"/>
    <s v="tuozzolo"/>
    <n v="16348.52"/>
    <m/>
    <s v="C"/>
    <s v="Labor"/>
    <s v="TEC"/>
    <m/>
    <s v="BNL"/>
    <s v="Const"/>
    <s v="INST"/>
    <x v="5"/>
    <m/>
    <m/>
    <m/>
    <m/>
    <m/>
    <m/>
    <m/>
    <m/>
    <m/>
    <m/>
    <n v="2286.89"/>
    <n v="3403.11"/>
    <n v="3403.11"/>
    <n v="3389.49"/>
    <n v="3403.11"/>
    <n v="462.83"/>
    <m/>
    <m/>
    <m/>
    <x v="0"/>
    <x v="0"/>
    <m/>
  </r>
  <r>
    <s v=""/>
    <s v=" LPP_6.07.04.11"/>
    <s v="Labor Planning Package - 6.07.04.11"/>
    <s v="6.07.04.11"/>
    <x v="0"/>
    <d v="2026-02-03T00:00:00"/>
    <d v="1930-11-19T00:00:00"/>
    <s v="egolnar"/>
    <s v="tuozzolo"/>
    <n v="373461.47"/>
    <m/>
    <s v="C"/>
    <s v="Labor"/>
    <s v="TEC"/>
    <m/>
    <s v="BNL"/>
    <s v="Const"/>
    <s v="INST"/>
    <x v="5"/>
    <m/>
    <m/>
    <m/>
    <m/>
    <m/>
    <m/>
    <m/>
    <m/>
    <m/>
    <m/>
    <n v="52241.07"/>
    <n v="77739.69"/>
    <n v="77739.69"/>
    <n v="77428.73"/>
    <n v="77739.69"/>
    <n v="10572.6"/>
    <m/>
    <m/>
    <m/>
    <x v="0"/>
    <x v="0"/>
    <m/>
  </r>
  <r>
    <s v=""/>
    <s v=" LPP_6.07.04.11"/>
    <s v="Labor Planning Package - 6.07.04.11"/>
    <s v="6.07.04.11"/>
    <x v="0"/>
    <d v="2026-02-03T00:00:00"/>
    <d v="1930-11-19T00:00:00"/>
    <s v="egolnar"/>
    <s v="tuozzolo"/>
    <n v="19545.12"/>
    <m/>
    <s v="C"/>
    <s v="Labor"/>
    <s v="TEC"/>
    <m/>
    <s v="BNL"/>
    <s v="Const"/>
    <s v="INST"/>
    <x v="5"/>
    <m/>
    <m/>
    <m/>
    <m/>
    <m/>
    <m/>
    <m/>
    <m/>
    <m/>
    <m/>
    <n v="2734.04"/>
    <n v="4068.51"/>
    <n v="4068.51"/>
    <n v="4052.23"/>
    <n v="4068.51"/>
    <n v="553.33000000000004"/>
    <m/>
    <m/>
    <m/>
    <x v="0"/>
    <x v="0"/>
    <m/>
  </r>
  <r>
    <s v=""/>
    <s v=" LPP_6.07.04.11"/>
    <s v="Labor Planning Package - 6.07.04.11"/>
    <s v="6.07.04.11"/>
    <x v="0"/>
    <d v="2026-02-03T00:00:00"/>
    <d v="1930-11-19T00:00:00"/>
    <s v="egolnar"/>
    <s v="tuozzolo"/>
    <n v="96580.9"/>
    <m/>
    <s v="C"/>
    <s v="Labor"/>
    <s v="TEC"/>
    <m/>
    <s v="BNL"/>
    <s v="Const"/>
    <s v="INST"/>
    <x v="5"/>
    <m/>
    <m/>
    <m/>
    <m/>
    <m/>
    <m/>
    <m/>
    <m/>
    <m/>
    <m/>
    <n v="13510.07"/>
    <n v="20104.27"/>
    <n v="20104.27"/>
    <n v="20023.849999999999"/>
    <n v="20104.27"/>
    <n v="2734.17"/>
    <m/>
    <m/>
    <m/>
    <x v="0"/>
    <x v="0"/>
    <m/>
  </r>
  <r>
    <s v=""/>
    <s v=" LPP_6.07.04.11"/>
    <s v="Labor Planning Package - 6.07.04.11"/>
    <s v="6.07.04.11"/>
    <x v="0"/>
    <d v="2026-02-03T00:00:00"/>
    <d v="1930-11-19T00:00:00"/>
    <s v="egolnar"/>
    <s v="tuozzolo"/>
    <n v="251.74"/>
    <m/>
    <s v="C"/>
    <s v="Labor"/>
    <s v="TEC"/>
    <m/>
    <s v="BNL"/>
    <s v="Const"/>
    <s v="INST"/>
    <x v="5"/>
    <m/>
    <m/>
    <m/>
    <m/>
    <m/>
    <m/>
    <m/>
    <m/>
    <m/>
    <m/>
    <n v="35.21"/>
    <n v="52.4"/>
    <n v="52.4"/>
    <n v="52.19"/>
    <n v="52.4"/>
    <n v="7.13"/>
    <m/>
    <m/>
    <m/>
    <x v="0"/>
    <x v="0"/>
    <m/>
  </r>
  <r>
    <s v=""/>
    <s v=" LPP_6.07.04.11"/>
    <s v="Labor Planning Package - 6.07.04.11"/>
    <s v="6.07.04.11"/>
    <x v="0"/>
    <d v="2026-02-03T00:00:00"/>
    <d v="1930-11-19T00:00:00"/>
    <s v="egolnar"/>
    <s v="tuozzolo"/>
    <n v="27206.52"/>
    <m/>
    <s v="C"/>
    <s v="Labor"/>
    <s v="TEC"/>
    <m/>
    <s v="BNL"/>
    <s v="Const"/>
    <s v="INST"/>
    <x v="5"/>
    <m/>
    <m/>
    <m/>
    <m/>
    <m/>
    <m/>
    <m/>
    <m/>
    <m/>
    <m/>
    <n v="3805.74"/>
    <n v="5663.3"/>
    <n v="5663.3"/>
    <n v="5640.65"/>
    <n v="5663.3"/>
    <n v="770.21"/>
    <m/>
    <m/>
    <m/>
    <x v="0"/>
    <x v="0"/>
    <m/>
  </r>
  <r>
    <s v=""/>
    <s v=" LPP_6.07.04.11"/>
    <s v="Labor Planning Package - 6.07.04.11"/>
    <s v="6.07.04.11"/>
    <x v="0"/>
    <d v="2026-02-03T00:00:00"/>
    <d v="1930-11-19T00:00:00"/>
    <s v="egolnar"/>
    <s v="tuozzolo"/>
    <n v="281700.96000000002"/>
    <m/>
    <s v="C"/>
    <s v="Labor"/>
    <s v="TEC"/>
    <m/>
    <s v="BNL"/>
    <s v="Const"/>
    <s v="INST"/>
    <x v="5"/>
    <m/>
    <m/>
    <m/>
    <m/>
    <m/>
    <m/>
    <m/>
    <m/>
    <m/>
    <m/>
    <n v="39405.300000000003"/>
    <n v="58638.83"/>
    <n v="58638.83"/>
    <n v="58404.28"/>
    <n v="58638.83"/>
    <n v="7974.88"/>
    <m/>
    <m/>
    <m/>
    <x v="0"/>
    <x v="0"/>
    <m/>
  </r>
  <r>
    <s v=""/>
    <s v=" LPP_6.07.04.11"/>
    <s v="Labor Planning Package - 6.07.04.11"/>
    <s v="6.07.04.11"/>
    <x v="0"/>
    <d v="2026-02-03T00:00:00"/>
    <d v="1930-11-19T00:00:00"/>
    <s v="egolnar"/>
    <s v="tuozzolo"/>
    <n v="6871.37"/>
    <m/>
    <s v="C"/>
    <s v="Labor"/>
    <s v="TEC"/>
    <m/>
    <s v="BNL"/>
    <s v="Const"/>
    <s v="INST"/>
    <x v="5"/>
    <m/>
    <m/>
    <m/>
    <m/>
    <m/>
    <m/>
    <m/>
    <m/>
    <m/>
    <m/>
    <n v="961.19"/>
    <n v="1430.34"/>
    <n v="1430.34"/>
    <n v="1424.62"/>
    <n v="1430.34"/>
    <n v="194.52"/>
    <m/>
    <m/>
    <m/>
    <x v="0"/>
    <x v="0"/>
    <m/>
  </r>
  <r>
    <s v=""/>
    <s v=" LPP_6.07.04.11"/>
    <s v="Labor Planning Package - 6.07.04.11"/>
    <s v="6.07.04.11"/>
    <x v="0"/>
    <d v="2026-02-03T00:00:00"/>
    <d v="1930-11-19T00:00:00"/>
    <s v="egolnar"/>
    <s v="tuozzolo"/>
    <n v="4697.53"/>
    <m/>
    <s v="C"/>
    <s v="Labor"/>
    <s v="TEC"/>
    <m/>
    <s v="BNL"/>
    <s v="Const"/>
    <s v="INST"/>
    <x v="5"/>
    <m/>
    <m/>
    <m/>
    <m/>
    <m/>
    <m/>
    <m/>
    <m/>
    <m/>
    <m/>
    <n v="657.11"/>
    <n v="977.84"/>
    <n v="977.84"/>
    <n v="973.93"/>
    <n v="977.84"/>
    <n v="132.97999999999999"/>
    <m/>
    <m/>
    <m/>
    <x v="0"/>
    <x v="0"/>
    <m/>
  </r>
  <r>
    <s v=""/>
    <s v=" LPP_6.07.04.11"/>
    <s v="Labor Planning Package - 6.07.04.11"/>
    <s v="6.07.04.11"/>
    <x v="0"/>
    <d v="2026-02-03T00:00:00"/>
    <d v="1930-11-19T00:00:00"/>
    <s v="egolnar"/>
    <s v="tuozzolo"/>
    <n v="95033.17"/>
    <m/>
    <s v="C"/>
    <s v="Labor"/>
    <s v="TEC"/>
    <m/>
    <s v="BNL"/>
    <s v="Const"/>
    <s v="INST"/>
    <x v="5"/>
    <m/>
    <m/>
    <m/>
    <m/>
    <m/>
    <m/>
    <m/>
    <m/>
    <m/>
    <m/>
    <n v="13293.57"/>
    <n v="19782.09"/>
    <n v="19782.09"/>
    <n v="19702.96"/>
    <n v="19782.09"/>
    <n v="2690.36"/>
    <m/>
    <m/>
    <m/>
    <x v="0"/>
    <x v="0"/>
    <m/>
  </r>
  <r>
    <s v=""/>
    <s v=" LPP_6.07.04.11"/>
    <s v="Labor Planning Package - 6.07.04.11"/>
    <s v="6.07.04.11"/>
    <x v="0"/>
    <d v="2026-02-03T00:00:00"/>
    <d v="1930-11-19T00:00:00"/>
    <s v="egolnar"/>
    <s v="tuozzolo"/>
    <n v="7671.08"/>
    <m/>
    <s v="C"/>
    <s v="Labor"/>
    <s v="TEC"/>
    <m/>
    <s v="BNL"/>
    <s v="Const"/>
    <s v="INST"/>
    <x v="5"/>
    <m/>
    <m/>
    <m/>
    <m/>
    <m/>
    <m/>
    <m/>
    <m/>
    <m/>
    <m/>
    <n v="1073.06"/>
    <n v="1596.81"/>
    <n v="1596.81"/>
    <n v="1590.42"/>
    <n v="1596.81"/>
    <n v="217.16"/>
    <m/>
    <m/>
    <m/>
    <x v="0"/>
    <x v="0"/>
    <m/>
  </r>
  <r>
    <s v=""/>
    <s v=" LPP_6.07.04.11"/>
    <s v="Labor Planning Package - 6.07.04.11"/>
    <s v="6.07.04.11"/>
    <x v="0"/>
    <d v="2026-02-03T00:00:00"/>
    <d v="1930-11-19T00:00:00"/>
    <s v="egolnar"/>
    <s v="tuozzolo"/>
    <n v="22504.080000000002"/>
    <m/>
    <s v="C"/>
    <s v="Labor"/>
    <s v="TEC"/>
    <m/>
    <s v="BNL"/>
    <s v="Const"/>
    <s v="INST"/>
    <x v="5"/>
    <m/>
    <m/>
    <m/>
    <m/>
    <m/>
    <m/>
    <m/>
    <m/>
    <m/>
    <m/>
    <n v="3147.95"/>
    <n v="4684.4399999999996"/>
    <n v="4684.4399999999996"/>
    <n v="4665.71"/>
    <n v="4684.4399999999996"/>
    <n v="637.09"/>
    <m/>
    <m/>
    <m/>
    <x v="0"/>
    <x v="0"/>
    <m/>
  </r>
  <r>
    <s v=""/>
    <s v=" LPP_6.07.04.11"/>
    <s v="Labor Planning Package - 6.07.04.11"/>
    <s v="6.07.04.11"/>
    <x v="0"/>
    <d v="2026-02-03T00:00:00"/>
    <d v="1930-11-19T00:00:00"/>
    <s v="egolnar"/>
    <s v="tuozzolo"/>
    <n v="30206.09"/>
    <m/>
    <s v="C"/>
    <s v="Labor"/>
    <s v="TEC"/>
    <m/>
    <s v="BNL"/>
    <s v="Const"/>
    <s v="INST"/>
    <x v="5"/>
    <m/>
    <m/>
    <m/>
    <m/>
    <m/>
    <m/>
    <m/>
    <m/>
    <m/>
    <m/>
    <n v="4225.33"/>
    <n v="6287.69"/>
    <n v="6287.69"/>
    <n v="6262.54"/>
    <n v="6287.69"/>
    <n v="855.13"/>
    <m/>
    <m/>
    <m/>
    <x v="0"/>
    <x v="0"/>
    <m/>
  </r>
  <r>
    <s v=""/>
    <s v=" LPP_6.07.04.11"/>
    <s v="Labor Planning Package - 6.07.04.11"/>
    <s v="6.07.04.11"/>
    <x v="0"/>
    <d v="2026-02-03T00:00:00"/>
    <d v="1930-11-19T00:00:00"/>
    <s v="egolnar"/>
    <s v="tuozzolo"/>
    <n v="203657.42"/>
    <m/>
    <s v="C"/>
    <s v="Labor"/>
    <s v="TEC"/>
    <m/>
    <s v="BNL"/>
    <s v="Const"/>
    <s v="INST"/>
    <x v="5"/>
    <m/>
    <m/>
    <m/>
    <m/>
    <m/>
    <m/>
    <m/>
    <m/>
    <m/>
    <m/>
    <n v="28488.3"/>
    <n v="42393.3"/>
    <n v="42393.3"/>
    <n v="42223.73"/>
    <n v="42393.3"/>
    <n v="5765.49"/>
    <m/>
    <m/>
    <m/>
    <x v="0"/>
    <x v="0"/>
    <m/>
  </r>
  <r>
    <s v=""/>
    <s v=" LPP_6.07.04.11"/>
    <s v="Labor Planning Package - 6.07.04.11"/>
    <s v="6.07.04.11"/>
    <x v="0"/>
    <d v="2026-02-03T00:00:00"/>
    <d v="1930-11-19T00:00:00"/>
    <s v="egolnar"/>
    <s v="tuozzolo"/>
    <n v="228589.99"/>
    <m/>
    <s v="C"/>
    <s v="Labor"/>
    <s v="TEC"/>
    <m/>
    <s v="BNL"/>
    <s v="Const"/>
    <s v="INST"/>
    <x v="5"/>
    <m/>
    <m/>
    <m/>
    <m/>
    <m/>
    <m/>
    <m/>
    <m/>
    <m/>
    <m/>
    <n v="31975.95"/>
    <n v="47583.26"/>
    <n v="47583.26"/>
    <n v="47392.93"/>
    <n v="47583.26"/>
    <n v="6471.33"/>
    <m/>
    <m/>
    <m/>
    <x v="0"/>
    <x v="0"/>
    <m/>
  </r>
  <r>
    <s v=""/>
    <s v=" LPP_6.07.04.11"/>
    <s v="Labor Planning Package - 6.07.04.11"/>
    <s v="6.07.04.11"/>
    <x v="0"/>
    <d v="2026-02-03T00:00:00"/>
    <d v="1930-11-19T00:00:00"/>
    <s v="egolnar"/>
    <s v="tuozzolo"/>
    <n v="195.73"/>
    <m/>
    <s v="C"/>
    <s v="Labor"/>
    <s v="TEC"/>
    <m/>
    <s v="BNL"/>
    <s v="Const"/>
    <s v="INST"/>
    <x v="5"/>
    <m/>
    <m/>
    <m/>
    <m/>
    <m/>
    <m/>
    <m/>
    <m/>
    <m/>
    <m/>
    <n v="27.38"/>
    <n v="40.74"/>
    <n v="40.74"/>
    <n v="40.58"/>
    <n v="40.74"/>
    <n v="5.54"/>
    <m/>
    <m/>
    <m/>
    <x v="0"/>
    <x v="0"/>
    <m/>
  </r>
  <r>
    <s v=""/>
    <s v=" LPP_6.07.04.11"/>
    <s v="Labor Planning Package - 6.07.04.11"/>
    <s v="6.07.04.11"/>
    <x v="0"/>
    <d v="2026-02-03T00:00:00"/>
    <d v="1930-11-19T00:00:00"/>
    <s v="egolnar"/>
    <s v="tuozzolo"/>
    <n v="41915.29"/>
    <m/>
    <s v="C"/>
    <s v="Labor"/>
    <s v="TEC"/>
    <m/>
    <s v="BNL"/>
    <s v="Const"/>
    <s v="INST"/>
    <x v="5"/>
    <m/>
    <m/>
    <m/>
    <m/>
    <m/>
    <m/>
    <m/>
    <m/>
    <m/>
    <m/>
    <n v="5863.26"/>
    <n v="8725.08"/>
    <n v="8725.08"/>
    <n v="8690.18"/>
    <n v="8725.08"/>
    <n v="1186.6099999999999"/>
    <m/>
    <m/>
    <m/>
    <x v="0"/>
    <x v="0"/>
    <m/>
  </r>
  <r>
    <s v=""/>
    <s v=" LPP_6.07.04.11"/>
    <s v="Labor Planning Package - 6.07.04.11"/>
    <s v="6.07.04.11"/>
    <x v="0"/>
    <d v="2026-02-03T00:00:00"/>
    <d v="1930-11-19T00:00:00"/>
    <s v="egolnar"/>
    <s v="tuozzolo"/>
    <n v="4199.17"/>
    <m/>
    <s v="C"/>
    <s v="Labor"/>
    <s v="TEC"/>
    <m/>
    <s v="BNL"/>
    <s v="Const"/>
    <s v="INST"/>
    <x v="5"/>
    <m/>
    <m/>
    <m/>
    <m/>
    <m/>
    <m/>
    <m/>
    <m/>
    <m/>
    <m/>
    <n v="587.39"/>
    <n v="874.1"/>
    <n v="874.1"/>
    <n v="870.6"/>
    <n v="874.1"/>
    <n v="118.87"/>
    <m/>
    <m/>
    <m/>
    <x v="0"/>
    <x v="0"/>
    <m/>
  </r>
  <r>
    <s v=""/>
    <s v=" LPP_6.07.04.11"/>
    <s v="Labor Planning Package - 6.07.04.11"/>
    <s v="6.07.04.11"/>
    <x v="0"/>
    <d v="2026-02-03T00:00:00"/>
    <d v="1930-11-19T00:00:00"/>
    <s v="egolnar"/>
    <s v="tuozzolo"/>
    <n v="104456.95"/>
    <m/>
    <s v="C"/>
    <s v="Labor"/>
    <s v="TEC"/>
    <m/>
    <s v="BNL"/>
    <s v="Const"/>
    <s v="INST"/>
    <x v="5"/>
    <m/>
    <m/>
    <m/>
    <m/>
    <m/>
    <m/>
    <m/>
    <m/>
    <m/>
    <m/>
    <n v="14611.8"/>
    <n v="21743.74"/>
    <n v="21743.74"/>
    <n v="21656.77"/>
    <n v="21743.74"/>
    <n v="2957.15"/>
    <m/>
    <m/>
    <m/>
    <x v="0"/>
    <x v="0"/>
    <m/>
  </r>
  <r>
    <s v=""/>
    <s v=" LPP_6.07.04.11"/>
    <s v="Labor Planning Package - 6.07.04.11"/>
    <s v="6.07.04.11"/>
    <x v="0"/>
    <d v="2026-02-03T00:00:00"/>
    <d v="1930-11-19T00:00:00"/>
    <s v="egolnar"/>
    <s v="tuozzolo"/>
    <n v="297.81"/>
    <m/>
    <s v="C"/>
    <s v="Labor"/>
    <s v="TEC"/>
    <m/>
    <s v="BNL"/>
    <s v="Const"/>
    <s v="INST"/>
    <x v="5"/>
    <m/>
    <m/>
    <m/>
    <m/>
    <m/>
    <m/>
    <m/>
    <m/>
    <m/>
    <m/>
    <n v="41.66"/>
    <n v="61.99"/>
    <n v="61.99"/>
    <n v="61.74"/>
    <n v="61.99"/>
    <n v="8.43"/>
    <m/>
    <m/>
    <m/>
    <x v="0"/>
    <x v="0"/>
    <m/>
  </r>
  <r>
    <s v=""/>
    <s v=" LPP_6.07.04.11"/>
    <s v="Labor Planning Package - 6.07.04.11"/>
    <s v="6.07.04.11"/>
    <x v="0"/>
    <d v="2026-02-03T00:00:00"/>
    <d v="1930-11-19T00:00:00"/>
    <s v="egolnar"/>
    <s v="tuozzolo"/>
    <n v="14757.08"/>
    <m/>
    <s v="C"/>
    <s v="Labor"/>
    <s v="TEC"/>
    <m/>
    <s v="BNL"/>
    <s v="Const"/>
    <s v="INST"/>
    <x v="5"/>
    <m/>
    <m/>
    <m/>
    <m/>
    <m/>
    <m/>
    <m/>
    <m/>
    <m/>
    <m/>
    <n v="2064.27"/>
    <n v="3071.83"/>
    <n v="3071.83"/>
    <n v="3059.54"/>
    <n v="3071.83"/>
    <n v="417.77"/>
    <m/>
    <m/>
    <m/>
    <x v="0"/>
    <x v="0"/>
    <m/>
  </r>
  <r>
    <s v=""/>
    <s v=" LPP_6.07.04.11"/>
    <s v="Labor Planning Package - 6.07.04.11"/>
    <s v="6.07.04.11"/>
    <x v="0"/>
    <d v="2026-02-03T00:00:00"/>
    <d v="1930-11-19T00:00:00"/>
    <s v="egolnar"/>
    <s v="tuozzolo"/>
    <n v="145443.97"/>
    <m/>
    <s v="C"/>
    <s v="Labor"/>
    <s v="TEC"/>
    <m/>
    <s v="BNL"/>
    <s v="Const"/>
    <s v="INST"/>
    <x v="5"/>
    <m/>
    <m/>
    <m/>
    <m/>
    <m/>
    <m/>
    <m/>
    <m/>
    <m/>
    <m/>
    <n v="20345.2"/>
    <n v="30275.599999999999"/>
    <n v="30275.599999999999"/>
    <n v="30154.49"/>
    <n v="30275.599999999999"/>
    <n v="4117.4799999999996"/>
    <m/>
    <m/>
    <m/>
    <x v="0"/>
    <x v="0"/>
    <m/>
  </r>
  <r>
    <s v=""/>
    <s v=" LPP_6.07.04.11"/>
    <s v="Labor Planning Package - 6.07.04.11"/>
    <s v="6.07.04.11"/>
    <x v="0"/>
    <d v="2026-02-03T00:00:00"/>
    <d v="1930-11-19T00:00:00"/>
    <s v="egolnar"/>
    <s v="tuozzolo"/>
    <n v="6871.37"/>
    <m/>
    <s v="C"/>
    <s v="Labor"/>
    <s v="TEC"/>
    <m/>
    <s v="BNL"/>
    <s v="Const"/>
    <s v="INST"/>
    <x v="5"/>
    <m/>
    <m/>
    <m/>
    <m/>
    <m/>
    <m/>
    <m/>
    <m/>
    <m/>
    <m/>
    <n v="961.19"/>
    <n v="1430.34"/>
    <n v="1430.34"/>
    <n v="1424.62"/>
    <n v="1430.34"/>
    <n v="194.52"/>
    <m/>
    <m/>
    <m/>
    <x v="0"/>
    <x v="0"/>
    <m/>
  </r>
  <r>
    <s v=""/>
    <s v=" LPP_6.07.04.11"/>
    <s v="Labor Planning Package - 6.07.04.11"/>
    <s v="6.07.04.11"/>
    <x v="0"/>
    <d v="2026-02-03T00:00:00"/>
    <d v="1930-11-19T00:00:00"/>
    <s v="egolnar"/>
    <s v="tuozzolo"/>
    <n v="15482.22"/>
    <m/>
    <s v="C"/>
    <s v="Labor"/>
    <s v="TEC"/>
    <m/>
    <s v="BNL"/>
    <s v="Const"/>
    <s v="INST"/>
    <x v="5"/>
    <m/>
    <m/>
    <m/>
    <m/>
    <m/>
    <m/>
    <m/>
    <m/>
    <m/>
    <m/>
    <n v="2165.71"/>
    <n v="3222.78"/>
    <n v="3222.78"/>
    <n v="3209.89"/>
    <n v="3222.78"/>
    <n v="438.3"/>
    <m/>
    <m/>
    <m/>
    <x v="0"/>
    <x v="0"/>
    <m/>
  </r>
  <r>
    <s v=""/>
    <s v=" LPP_6.07.04.11"/>
    <s v="Labor Planning Package - 6.07.04.11"/>
    <s v="6.07.04.11"/>
    <x v="0"/>
    <d v="2026-02-03T00:00:00"/>
    <d v="1930-11-19T00:00:00"/>
    <s v="egolnar"/>
    <s v="tuozzolo"/>
    <n v="6067.64"/>
    <m/>
    <s v="C"/>
    <s v="Labor"/>
    <s v="TEC"/>
    <m/>
    <s v="BNL"/>
    <s v="Const"/>
    <s v="INST"/>
    <x v="5"/>
    <m/>
    <m/>
    <m/>
    <m/>
    <m/>
    <m/>
    <m/>
    <m/>
    <m/>
    <m/>
    <n v="848.76"/>
    <n v="1263.04"/>
    <n v="1263.04"/>
    <n v="1257.99"/>
    <n v="1263.04"/>
    <n v="171.77"/>
    <m/>
    <m/>
    <m/>
    <x v="0"/>
    <x v="0"/>
    <m/>
  </r>
  <r>
    <s v=""/>
    <s v=" LPP_6.07.04.11"/>
    <s v="Labor Planning Package - 6.07.04.11"/>
    <s v="6.07.04.11"/>
    <x v="0"/>
    <d v="2026-02-03T00:00:00"/>
    <d v="1930-11-19T00:00:00"/>
    <s v="egolnar"/>
    <s v="tuozzolo"/>
    <n v="1629661.47"/>
    <m/>
    <s v="C"/>
    <s v="Labor"/>
    <s v="TEC"/>
    <m/>
    <s v="BNL"/>
    <s v="Const"/>
    <s v="INST"/>
    <x v="5"/>
    <m/>
    <m/>
    <m/>
    <m/>
    <m/>
    <m/>
    <m/>
    <m/>
    <m/>
    <m/>
    <n v="227962.64"/>
    <n v="339230.12"/>
    <n v="339230.12"/>
    <n v="337873.2"/>
    <n v="339230.12"/>
    <n v="46135.29"/>
    <m/>
    <m/>
    <m/>
    <x v="0"/>
    <x v="0"/>
    <m/>
  </r>
  <r>
    <s v=""/>
    <s v=" LPP_6.07.04.11"/>
    <s v="Labor Planning Package - 6.07.04.11"/>
    <s v="6.07.04.11"/>
    <x v="0"/>
    <d v="2026-02-03T00:00:00"/>
    <d v="1930-11-19T00:00:00"/>
    <s v="egolnar"/>
    <s v="tuozzolo"/>
    <n v="2099.58"/>
    <m/>
    <s v="C"/>
    <s v="Labor"/>
    <s v="TEC"/>
    <m/>
    <s v="BNL"/>
    <s v="Const"/>
    <s v="INST"/>
    <x v="5"/>
    <m/>
    <m/>
    <m/>
    <m/>
    <m/>
    <m/>
    <m/>
    <m/>
    <m/>
    <m/>
    <n v="293.7"/>
    <n v="437.05"/>
    <n v="437.05"/>
    <n v="435.3"/>
    <n v="437.05"/>
    <n v="59.44"/>
    <m/>
    <m/>
    <m/>
    <x v="0"/>
    <x v="0"/>
    <m/>
  </r>
  <r>
    <s v=""/>
    <s v=" LPP_6.07.04.11"/>
    <s v="Labor Planning Package - 6.07.04.11"/>
    <s v="6.07.04.11"/>
    <x v="0"/>
    <d v="2026-02-03T00:00:00"/>
    <d v="1930-11-19T00:00:00"/>
    <s v="egolnar"/>
    <s v="tuozzolo"/>
    <n v="129522.02"/>
    <m/>
    <s v="C"/>
    <s v="Labor"/>
    <s v="TEC"/>
    <m/>
    <s v="BNL"/>
    <s v="Const"/>
    <s v="INST"/>
    <x v="5"/>
    <m/>
    <m/>
    <m/>
    <m/>
    <m/>
    <m/>
    <m/>
    <m/>
    <m/>
    <m/>
    <n v="18117.98"/>
    <n v="26961.29"/>
    <n v="26961.29"/>
    <n v="26853.439999999999"/>
    <n v="26961.29"/>
    <n v="3666.74"/>
    <m/>
    <m/>
    <m/>
    <x v="0"/>
    <x v="0"/>
    <m/>
  </r>
  <r>
    <s v=""/>
    <s v=" LPP_6.07.04.11"/>
    <s v="Labor Planning Package - 6.07.04.11"/>
    <s v="6.07.04.11"/>
    <x v="0"/>
    <d v="2026-02-03T00:00:00"/>
    <d v="1930-11-19T00:00:00"/>
    <s v="egolnar"/>
    <s v="tuozzolo"/>
    <n v="31719.68"/>
    <m/>
    <s v="C"/>
    <s v="Labor"/>
    <s v="TEC"/>
    <m/>
    <s v="BNL"/>
    <s v="Const"/>
    <s v="INST"/>
    <x v="5"/>
    <m/>
    <m/>
    <m/>
    <m/>
    <m/>
    <m/>
    <m/>
    <m/>
    <m/>
    <m/>
    <n v="4437.0600000000004"/>
    <n v="6602.76"/>
    <n v="6602.76"/>
    <n v="6576.35"/>
    <n v="6602.76"/>
    <n v="897.98"/>
    <m/>
    <m/>
    <m/>
    <x v="0"/>
    <x v="0"/>
    <m/>
  </r>
  <r>
    <s v=""/>
    <s v=" LPP_6.07.04.11"/>
    <s v="Labor Planning Package - 6.07.04.11"/>
    <s v="6.07.04.11"/>
    <x v="0"/>
    <d v="2026-02-03T00:00:00"/>
    <d v="1930-11-19T00:00:00"/>
    <s v="egolnar"/>
    <s v="tuozzolo"/>
    <n v="16291.83"/>
    <m/>
    <s v="C"/>
    <s v="Labor"/>
    <s v="TEC"/>
    <m/>
    <s v="BNL"/>
    <s v="Const"/>
    <s v="INST"/>
    <x v="5"/>
    <m/>
    <m/>
    <m/>
    <m/>
    <m/>
    <m/>
    <m/>
    <m/>
    <m/>
    <m/>
    <n v="2278.96"/>
    <n v="3391.3"/>
    <n v="3391.3"/>
    <n v="3377.74"/>
    <n v="3391.3"/>
    <n v="461.22"/>
    <m/>
    <m/>
    <m/>
    <x v="0"/>
    <x v="0"/>
    <m/>
  </r>
  <r>
    <s v=""/>
    <s v=" LPP_6.07.04.11"/>
    <s v="Labor Planning Package - 6.07.04.11"/>
    <s v="6.07.04.11"/>
    <x v="0"/>
    <d v="2026-02-03T00:00:00"/>
    <d v="1930-11-19T00:00:00"/>
    <s v="egolnar"/>
    <s v="tuozzolo"/>
    <n v="38174.269999999997"/>
    <m/>
    <s v="C"/>
    <s v="Labor"/>
    <s v="TEC"/>
    <m/>
    <s v="BNL"/>
    <s v="Const"/>
    <s v="INST"/>
    <x v="5"/>
    <m/>
    <m/>
    <m/>
    <m/>
    <m/>
    <m/>
    <m/>
    <m/>
    <m/>
    <m/>
    <n v="5339.95"/>
    <n v="7946.35"/>
    <n v="7946.35"/>
    <n v="7914.57"/>
    <n v="7946.35"/>
    <n v="1080.7"/>
    <m/>
    <m/>
    <m/>
    <x v="0"/>
    <x v="0"/>
    <m/>
  </r>
  <r>
    <s v=""/>
    <s v=" LPP_6.07.04.11"/>
    <s v="Labor Planning Package - 6.07.04.11"/>
    <s v="6.07.04.11"/>
    <x v="0"/>
    <d v="2026-02-03T00:00:00"/>
    <d v="1930-11-19T00:00:00"/>
    <s v="egolnar"/>
    <s v="tuozzolo"/>
    <n v="11831.94"/>
    <m/>
    <s v="C"/>
    <s v="Labor"/>
    <s v="TEC"/>
    <m/>
    <s v="BNL"/>
    <s v="Const"/>
    <s v="INST"/>
    <x v="5"/>
    <m/>
    <m/>
    <m/>
    <m/>
    <m/>
    <m/>
    <m/>
    <m/>
    <m/>
    <m/>
    <n v="1655.09"/>
    <n v="2462.9299999999998"/>
    <n v="2462.9299999999998"/>
    <n v="2453.08"/>
    <n v="2462.9299999999998"/>
    <n v="334.96"/>
    <m/>
    <m/>
    <m/>
    <x v="0"/>
    <x v="0"/>
    <m/>
  </r>
  <r>
    <s v=""/>
    <s v=" LPP_6.07.04.11"/>
    <s v="Labor Planning Package - 6.07.04.11"/>
    <s v="6.07.04.11"/>
    <x v="0"/>
    <d v="2026-02-03T00:00:00"/>
    <d v="1930-11-19T00:00:00"/>
    <s v="egolnar"/>
    <s v="tuozzolo"/>
    <n v="503.49"/>
    <m/>
    <s v="C"/>
    <s v="Labor"/>
    <s v="TEC"/>
    <m/>
    <s v="BNL"/>
    <s v="Const"/>
    <s v="INST"/>
    <x v="5"/>
    <m/>
    <m/>
    <m/>
    <m/>
    <m/>
    <m/>
    <m/>
    <m/>
    <m/>
    <m/>
    <n v="70.430000000000007"/>
    <n v="104.81"/>
    <n v="104.81"/>
    <n v="104.39"/>
    <n v="104.81"/>
    <n v="14.25"/>
    <m/>
    <m/>
    <m/>
    <x v="0"/>
    <x v="0"/>
    <m/>
  </r>
  <r>
    <s v=""/>
    <s v=" LPP_6.07.04.11"/>
    <s v="Labor Planning Package - 6.07.04.11"/>
    <s v="6.07.04.11"/>
    <x v="0"/>
    <d v="2026-02-03T00:00:00"/>
    <d v="1930-11-19T00:00:00"/>
    <s v="egolnar"/>
    <s v="tuozzolo"/>
    <n v="73257.36"/>
    <m/>
    <s v="C"/>
    <s v="Labor"/>
    <s v="TEC"/>
    <m/>
    <s v="BNL"/>
    <s v="Const"/>
    <s v="INST"/>
    <x v="5"/>
    <m/>
    <m/>
    <m/>
    <m/>
    <m/>
    <m/>
    <m/>
    <m/>
    <m/>
    <m/>
    <n v="10247.49"/>
    <n v="15249.24"/>
    <n v="15249.24"/>
    <n v="15188.24"/>
    <n v="15249.24"/>
    <n v="2073.9"/>
    <m/>
    <m/>
    <m/>
    <x v="0"/>
    <x v="0"/>
    <m/>
  </r>
  <r>
    <s v=""/>
    <s v=" LPP_6.07.04.11"/>
    <s v="Labor Planning Package - 6.07.04.11"/>
    <s v="6.07.04.11"/>
    <x v="0"/>
    <d v="2026-02-03T00:00:00"/>
    <d v="1930-11-19T00:00:00"/>
    <s v="egolnar"/>
    <s v="tuozzolo"/>
    <n v="126626.97"/>
    <m/>
    <s v="C"/>
    <s v="Labor"/>
    <s v="TEC"/>
    <m/>
    <s v="BNL"/>
    <s v="Const"/>
    <s v="INST"/>
    <x v="5"/>
    <m/>
    <m/>
    <m/>
    <m/>
    <m/>
    <m/>
    <m/>
    <m/>
    <m/>
    <m/>
    <n v="17713.02"/>
    <n v="26358.65"/>
    <n v="26358.65"/>
    <n v="26253.22"/>
    <n v="26358.65"/>
    <n v="3584.78"/>
    <m/>
    <m/>
    <m/>
    <x v="0"/>
    <x v="0"/>
    <m/>
  </r>
  <r>
    <s v=""/>
    <s v=" LPP_6.07.04.11"/>
    <s v="Labor Planning Package - 6.07.04.11"/>
    <s v="6.07.04.11"/>
    <x v="0"/>
    <d v="2026-02-03T00:00:00"/>
    <d v="1930-11-19T00:00:00"/>
    <s v="egolnar"/>
    <s v="tuozzolo"/>
    <n v="12597.51"/>
    <m/>
    <s v="C"/>
    <s v="Labor"/>
    <s v="TEC"/>
    <m/>
    <s v="BNL"/>
    <s v="Const"/>
    <s v="INST"/>
    <x v="5"/>
    <m/>
    <m/>
    <m/>
    <m/>
    <m/>
    <m/>
    <m/>
    <m/>
    <m/>
    <m/>
    <n v="1762.18"/>
    <n v="2622.3"/>
    <n v="2622.3"/>
    <n v="2611.81"/>
    <n v="2622.3"/>
    <n v="356.62"/>
    <m/>
    <m/>
    <m/>
    <x v="0"/>
    <x v="0"/>
    <m/>
  </r>
  <r>
    <s v=""/>
    <s v=" LPP_6.07.04.11"/>
    <s v="Labor Planning Package - 6.07.04.11"/>
    <s v="6.07.04.11"/>
    <x v="0"/>
    <d v="2026-02-03T00:00:00"/>
    <d v="1930-11-19T00:00:00"/>
    <s v="egolnar"/>
    <s v="tuozzolo"/>
    <n v="46763.48"/>
    <m/>
    <s v="C"/>
    <s v="Labor"/>
    <s v="TEC"/>
    <m/>
    <s v="BNL"/>
    <s v="Const"/>
    <s v="INST"/>
    <x v="5"/>
    <m/>
    <m/>
    <m/>
    <m/>
    <m/>
    <m/>
    <m/>
    <m/>
    <m/>
    <m/>
    <n v="6541.44"/>
    <n v="9734.2800000000007"/>
    <n v="9734.2800000000007"/>
    <n v="9695.34"/>
    <n v="9734.2800000000007"/>
    <n v="1323.87"/>
    <m/>
    <m/>
    <m/>
    <x v="0"/>
    <x v="0"/>
    <m/>
  </r>
  <r>
    <s v=""/>
    <s v=" LPP_6.07.04.11"/>
    <s v="Labor Planning Package - 6.07.04.11"/>
    <s v="6.07.04.11"/>
    <x v="0"/>
    <d v="2026-02-03T00:00:00"/>
    <d v="1930-11-19T00:00:00"/>
    <s v="egolnar"/>
    <s v="tuozzolo"/>
    <n v="198506.2"/>
    <m/>
    <s v="C"/>
    <s v="Labor"/>
    <s v="TEC"/>
    <m/>
    <s v="BNL"/>
    <s v="Const"/>
    <s v="INST"/>
    <x v="5"/>
    <m/>
    <m/>
    <m/>
    <m/>
    <m/>
    <m/>
    <m/>
    <m/>
    <m/>
    <m/>
    <n v="27767.73"/>
    <n v="41321.019999999997"/>
    <n v="41321.019999999997"/>
    <n v="41155.74"/>
    <n v="41321.019999999997"/>
    <n v="5619.66"/>
    <m/>
    <m/>
    <m/>
    <x v="0"/>
    <x v="0"/>
    <m/>
  </r>
  <r>
    <s v=""/>
    <s v=" LPP_6.07.04.11"/>
    <s v="Labor Planning Package - 6.07.04.11"/>
    <s v="6.07.04.11"/>
    <x v="0"/>
    <d v="2026-02-03T00:00:00"/>
    <d v="1930-11-19T00:00:00"/>
    <s v="egolnar"/>
    <s v="tuozzolo"/>
    <n v="48032.83"/>
    <m/>
    <s v="C"/>
    <s v="Labor"/>
    <s v="TEC"/>
    <m/>
    <s v="BNL"/>
    <s v="Const"/>
    <s v="INST"/>
    <x v="5"/>
    <m/>
    <m/>
    <m/>
    <m/>
    <m/>
    <m/>
    <m/>
    <m/>
    <m/>
    <m/>
    <n v="6719"/>
    <n v="9998.51"/>
    <n v="9998.51"/>
    <n v="9958.51"/>
    <n v="9998.51"/>
    <n v="1359.79"/>
    <m/>
    <m/>
    <m/>
    <x v="0"/>
    <x v="0"/>
    <m/>
  </r>
  <r>
    <s v=""/>
    <s v=" LPP_6.07.04.11"/>
    <s v="Labor Planning Package - 6.07.04.11"/>
    <s v="6.07.04.11"/>
    <x v="0"/>
    <d v="2026-02-03T00:00:00"/>
    <d v="1930-11-19T00:00:00"/>
    <s v="egolnar"/>
    <s v="tuozzolo"/>
    <n v="76100.210000000006"/>
    <m/>
    <s v="C"/>
    <s v="Labor"/>
    <s v="TEC"/>
    <m/>
    <s v="BNL"/>
    <s v="Const"/>
    <s v="INST"/>
    <x v="5"/>
    <m/>
    <m/>
    <m/>
    <m/>
    <m/>
    <m/>
    <m/>
    <m/>
    <m/>
    <m/>
    <n v="10645.16"/>
    <n v="15841.01"/>
    <n v="15841.01"/>
    <n v="15777.64"/>
    <n v="15841.01"/>
    <n v="2154.38"/>
    <m/>
    <m/>
    <m/>
    <x v="0"/>
    <x v="0"/>
    <m/>
  </r>
  <r>
    <s v=""/>
    <s v=" LPP_6.07.04.11"/>
    <s v="Labor Planning Package - 6.07.04.11"/>
    <s v="6.07.04.11"/>
    <x v="0"/>
    <d v="2026-02-03T00:00:00"/>
    <d v="1930-11-19T00:00:00"/>
    <s v="egolnar"/>
    <s v="tuozzolo"/>
    <n v="881.1"/>
    <m/>
    <s v="C"/>
    <s v="Labor"/>
    <s v="TEC"/>
    <m/>
    <s v="BNL"/>
    <s v="Const"/>
    <s v="INST"/>
    <x v="5"/>
    <m/>
    <m/>
    <m/>
    <m/>
    <m/>
    <m/>
    <m/>
    <m/>
    <m/>
    <m/>
    <n v="123.25"/>
    <n v="183.41"/>
    <n v="183.41"/>
    <n v="182.68"/>
    <n v="183.41"/>
    <n v="24.94"/>
    <m/>
    <m/>
    <m/>
    <x v="0"/>
    <x v="0"/>
    <m/>
  </r>
  <r>
    <s v=""/>
    <s v=" LPP_6.07.04.11"/>
    <s v="Labor Planning Package - 6.07.04.11"/>
    <s v="6.07.04.11"/>
    <x v="0"/>
    <d v="2026-02-03T00:00:00"/>
    <d v="1930-11-19T00:00:00"/>
    <s v="egolnar"/>
    <s v="tuozzolo"/>
    <n v="7829.21"/>
    <m/>
    <s v="C"/>
    <s v="Labor"/>
    <s v="TEC"/>
    <m/>
    <s v="BNL"/>
    <s v="Const"/>
    <s v="INST"/>
    <x v="5"/>
    <m/>
    <m/>
    <m/>
    <m/>
    <m/>
    <m/>
    <m/>
    <m/>
    <m/>
    <m/>
    <n v="1095.18"/>
    <n v="1629.73"/>
    <n v="1629.73"/>
    <n v="1623.21"/>
    <n v="1629.73"/>
    <n v="221.65"/>
    <m/>
    <m/>
    <m/>
    <x v="0"/>
    <x v="0"/>
    <m/>
  </r>
  <r>
    <s v=""/>
    <s v=" LPP_6.07.04.11"/>
    <s v="Labor Planning Package - 6.07.04.11"/>
    <s v="6.07.04.11"/>
    <x v="0"/>
    <d v="2026-02-03T00:00:00"/>
    <d v="1930-11-19T00:00:00"/>
    <s v="egolnar"/>
    <s v="tuozzolo"/>
    <n v="25671.97"/>
    <m/>
    <s v="C"/>
    <s v="Labor"/>
    <s v="TEC"/>
    <m/>
    <s v="BNL"/>
    <s v="Const"/>
    <s v="INST"/>
    <x v="5"/>
    <m/>
    <m/>
    <m/>
    <m/>
    <m/>
    <m/>
    <m/>
    <m/>
    <m/>
    <m/>
    <n v="3591.08"/>
    <n v="5343.87"/>
    <n v="5343.87"/>
    <n v="5322.5"/>
    <n v="5343.87"/>
    <n v="726.77"/>
    <m/>
    <m/>
    <m/>
    <x v="0"/>
    <x v="0"/>
    <m/>
  </r>
  <r>
    <s v=""/>
    <s v=" LPP_6.07.04.11"/>
    <s v="Labor Planning Package - 6.07.04.11"/>
    <s v="6.07.04.11"/>
    <x v="0"/>
    <d v="2026-02-03T00:00:00"/>
    <d v="1930-11-19T00:00:00"/>
    <s v="egolnar"/>
    <s v="tuozzolo"/>
    <n v="375292.68"/>
    <m/>
    <s v="C"/>
    <s v="Labor"/>
    <s v="TEC"/>
    <m/>
    <s v="BNL"/>
    <s v="Const"/>
    <s v="INST"/>
    <x v="5"/>
    <m/>
    <m/>
    <m/>
    <m/>
    <m/>
    <m/>
    <m/>
    <m/>
    <m/>
    <m/>
    <n v="52497.23"/>
    <n v="78120.88"/>
    <n v="78120.88"/>
    <n v="77808.39"/>
    <n v="78120.88"/>
    <n v="10624.44"/>
    <m/>
    <m/>
    <m/>
    <x v="0"/>
    <x v="0"/>
    <m/>
  </r>
  <r>
    <s v=""/>
    <s v=" LPP_6.07.04.11"/>
    <s v="Labor Planning Package - 6.07.04.11"/>
    <s v="6.07.04.11"/>
    <x v="0"/>
    <d v="2026-02-03T00:00:00"/>
    <d v="1930-11-19T00:00:00"/>
    <s v="egolnar"/>
    <s v="tuozzolo"/>
    <n v="26331.25"/>
    <m/>
    <s v="C"/>
    <s v="Labor"/>
    <s v="TEC"/>
    <m/>
    <s v="BNL"/>
    <s v="Const"/>
    <s v="INST"/>
    <x v="5"/>
    <m/>
    <m/>
    <m/>
    <m/>
    <m/>
    <m/>
    <m/>
    <m/>
    <m/>
    <m/>
    <n v="3683.31"/>
    <n v="5481.11"/>
    <n v="5481.11"/>
    <n v="5459.19"/>
    <n v="5481.11"/>
    <n v="745.43"/>
    <m/>
    <m/>
    <m/>
    <x v="0"/>
    <x v="0"/>
    <m/>
  </r>
  <r>
    <s v=""/>
    <s v=" LPP_6.07.04.11"/>
    <s v="Labor Planning Package - 6.07.04.11"/>
    <s v="6.07.04.11"/>
    <x v="0"/>
    <d v="2026-02-03T00:00:00"/>
    <d v="1930-11-19T00:00:00"/>
    <s v="egolnar"/>
    <s v="tuozzolo"/>
    <n v="805327.42"/>
    <m/>
    <s v="C"/>
    <s v="Labor"/>
    <s v="TEC"/>
    <m/>
    <s v="BNL"/>
    <s v="Const"/>
    <s v="INST"/>
    <x v="5"/>
    <m/>
    <m/>
    <m/>
    <m/>
    <m/>
    <m/>
    <m/>
    <m/>
    <m/>
    <m/>
    <n v="112651.96"/>
    <n v="167636.85"/>
    <n v="167636.85"/>
    <n v="166966.29999999999"/>
    <n v="167636.85"/>
    <n v="22798.62"/>
    <m/>
    <m/>
    <m/>
    <x v="0"/>
    <x v="0"/>
    <m/>
  </r>
  <r>
    <s v=""/>
    <s v=" LPP_6.07.04.11"/>
    <s v="Labor Planning Package - 6.07.04.11"/>
    <s v="6.07.04.11"/>
    <x v="0"/>
    <d v="2026-02-03T00:00:00"/>
    <d v="1930-11-19T00:00:00"/>
    <s v="egolnar"/>
    <s v="tuozzolo"/>
    <n v="336455.17"/>
    <m/>
    <s v="C"/>
    <s v="Labor"/>
    <s v="TEC"/>
    <m/>
    <s v="BNL"/>
    <s v="Const"/>
    <s v="INST"/>
    <x v="5"/>
    <m/>
    <m/>
    <m/>
    <m/>
    <m/>
    <m/>
    <m/>
    <m/>
    <m/>
    <m/>
    <n v="47064.5"/>
    <n v="70036.460000000006"/>
    <n v="70036.460000000006"/>
    <n v="69756.320000000007"/>
    <n v="70036.460000000006"/>
    <n v="9524.9599999999991"/>
    <m/>
    <m/>
    <m/>
    <x v="0"/>
    <x v="0"/>
    <m/>
  </r>
  <r>
    <s v=""/>
    <s v=" LPP_6.07.04.11"/>
    <s v="Labor Planning Package - 6.07.04.11"/>
    <s v="6.07.04.11"/>
    <x v="0"/>
    <d v="2026-02-03T00:00:00"/>
    <d v="1930-11-19T00:00:00"/>
    <s v="egolnar"/>
    <s v="tuozzolo"/>
    <n v="6799.83"/>
    <m/>
    <s v="C"/>
    <s v="Labor"/>
    <s v="TEC"/>
    <m/>
    <s v="BNL"/>
    <s v="Const"/>
    <s v="INST"/>
    <x v="5"/>
    <m/>
    <m/>
    <m/>
    <m/>
    <m/>
    <m/>
    <m/>
    <m/>
    <m/>
    <m/>
    <n v="951.18"/>
    <n v="1415.45"/>
    <n v="1415.45"/>
    <n v="1409.79"/>
    <n v="1415.45"/>
    <n v="192.5"/>
    <m/>
    <m/>
    <m/>
    <x v="0"/>
    <x v="0"/>
    <m/>
  </r>
  <r>
    <s v=""/>
    <s v=" LPP_6.07.04.11"/>
    <s v="Labor Planning Package - 6.07.04.11"/>
    <s v="6.07.04.11"/>
    <x v="0"/>
    <d v="2026-02-03T00:00:00"/>
    <d v="1930-11-19T00:00:00"/>
    <s v="egolnar"/>
    <s v="tuozzolo"/>
    <n v="36424.99"/>
    <m/>
    <s v="C"/>
    <s v="Labor"/>
    <s v="TEC"/>
    <m/>
    <s v="BNL"/>
    <s v="Const"/>
    <s v="INST"/>
    <x v="5"/>
    <m/>
    <m/>
    <m/>
    <m/>
    <m/>
    <m/>
    <m/>
    <m/>
    <m/>
    <m/>
    <n v="5095.25"/>
    <n v="7582.22"/>
    <n v="7582.22"/>
    <n v="7551.89"/>
    <n v="7582.22"/>
    <n v="1031.18"/>
    <m/>
    <m/>
    <m/>
    <x v="0"/>
    <x v="0"/>
    <m/>
  </r>
  <r>
    <s v=""/>
    <s v=" LPP_6.07.04.11"/>
    <s v="Labor Planning Package - 6.07.04.11"/>
    <s v="6.07.04.11"/>
    <x v="0"/>
    <d v="2026-02-03T00:00:00"/>
    <d v="1930-11-19T00:00:00"/>
    <s v="egolnar"/>
    <s v="tuozzolo"/>
    <n v="8398.34"/>
    <m/>
    <s v="C"/>
    <s v="Labor"/>
    <s v="TEC"/>
    <m/>
    <s v="BNL"/>
    <s v="Const"/>
    <s v="INST"/>
    <x v="5"/>
    <m/>
    <m/>
    <m/>
    <m/>
    <m/>
    <m/>
    <m/>
    <m/>
    <m/>
    <m/>
    <n v="1174.79"/>
    <n v="1748.2"/>
    <n v="1748.2"/>
    <n v="1741.21"/>
    <n v="1748.2"/>
    <n v="237.75"/>
    <m/>
    <m/>
    <m/>
    <x v="0"/>
    <x v="0"/>
    <m/>
  </r>
  <r>
    <s v=""/>
    <s v=" LPP_6.07.04.11"/>
    <s v="Labor Planning Package - 6.07.04.11"/>
    <s v="6.07.04.11"/>
    <x v="0"/>
    <d v="2026-02-03T00:00:00"/>
    <d v="1930-11-19T00:00:00"/>
    <s v="egolnar"/>
    <s v="tuozzolo"/>
    <n v="12152.89"/>
    <m/>
    <s v="C"/>
    <s v="Labor"/>
    <s v="TEC"/>
    <m/>
    <s v="BNL"/>
    <s v="Const"/>
    <s v="INST"/>
    <x v="5"/>
    <m/>
    <m/>
    <m/>
    <m/>
    <m/>
    <m/>
    <m/>
    <m/>
    <m/>
    <m/>
    <n v="1699.99"/>
    <n v="2529.7399999999998"/>
    <n v="2529.7399999999998"/>
    <n v="2519.62"/>
    <n v="2529.7399999999998"/>
    <n v="344.05"/>
    <m/>
    <m/>
    <m/>
    <x v="0"/>
    <x v="0"/>
    <m/>
  </r>
  <r>
    <s v=""/>
    <s v=" LPP_6.07.04.11"/>
    <s v="Labor Planning Package - 6.07.04.11"/>
    <s v="6.07.04.11"/>
    <x v="0"/>
    <d v="2026-02-03T00:00:00"/>
    <d v="1930-11-19T00:00:00"/>
    <s v="egolnar"/>
    <s v="tuozzolo"/>
    <n v="798297.04"/>
    <m/>
    <s v="C"/>
    <s v="Labor"/>
    <s v="TEC"/>
    <m/>
    <s v="BNL"/>
    <s v="Const"/>
    <s v="INST"/>
    <x v="5"/>
    <m/>
    <m/>
    <m/>
    <m/>
    <m/>
    <m/>
    <m/>
    <m/>
    <m/>
    <m/>
    <n v="111668.53"/>
    <n v="166173.4"/>
    <n v="166173.4"/>
    <n v="165508.71"/>
    <n v="166173.4"/>
    <n v="22599.59"/>
    <m/>
    <m/>
    <m/>
    <x v="0"/>
    <x v="0"/>
    <m/>
  </r>
  <r>
    <s v=""/>
    <s v=" LPP_6.07.04.11"/>
    <s v="Labor Planning Package - 6.07.04.11"/>
    <s v="6.07.04.11"/>
    <x v="0"/>
    <d v="2026-02-03T00:00:00"/>
    <d v="1930-11-19T00:00:00"/>
    <s v="egolnar"/>
    <s v="tuozzolo"/>
    <n v="187213.81"/>
    <m/>
    <s v="C"/>
    <s v="Labor"/>
    <s v="TEC"/>
    <m/>
    <s v="BNL"/>
    <s v="Const"/>
    <s v="INST"/>
    <x v="5"/>
    <m/>
    <m/>
    <m/>
    <m/>
    <m/>
    <m/>
    <m/>
    <m/>
    <m/>
    <m/>
    <n v="26188.11"/>
    <n v="38970.400000000001"/>
    <n v="38970.400000000001"/>
    <n v="38814.519999999997"/>
    <n v="38970.400000000001"/>
    <n v="5299.98"/>
    <m/>
    <m/>
    <m/>
    <x v="0"/>
    <x v="0"/>
    <m/>
  </r>
  <r>
    <s v=""/>
    <s v=" LPP_6.07.04.11"/>
    <s v="Labor Planning Package - 6.07.04.11"/>
    <s v="6.07.04.11"/>
    <x v="0"/>
    <d v="2026-02-03T00:00:00"/>
    <d v="1930-11-19T00:00:00"/>
    <s v="egolnar"/>
    <s v="tuozzolo"/>
    <n v="23973.48"/>
    <m/>
    <s v="C"/>
    <s v="Labor"/>
    <s v="TEC"/>
    <m/>
    <s v="BNL"/>
    <s v="Const"/>
    <s v="INST"/>
    <x v="5"/>
    <m/>
    <m/>
    <m/>
    <m/>
    <m/>
    <m/>
    <m/>
    <m/>
    <m/>
    <m/>
    <n v="3353.49"/>
    <n v="4990.32"/>
    <n v="4990.32"/>
    <n v="4970.3599999999997"/>
    <n v="4990.32"/>
    <n v="678.68"/>
    <m/>
    <m/>
    <m/>
    <x v="0"/>
    <x v="0"/>
    <m/>
  </r>
  <r>
    <s v=""/>
    <s v=" LPP_6.07.04.11"/>
    <s v="Labor Planning Package - 6.07.04.11"/>
    <s v="6.07.04.11"/>
    <x v="0"/>
    <d v="2026-02-03T00:00:00"/>
    <d v="1930-11-19T00:00:00"/>
    <s v="egolnar"/>
    <s v="tuozzolo"/>
    <n v="7228.33"/>
    <m/>
    <s v="C"/>
    <s v="Labor"/>
    <s v="TEC"/>
    <m/>
    <s v="BNL"/>
    <s v="Const"/>
    <s v="INST"/>
    <x v="5"/>
    <m/>
    <m/>
    <m/>
    <m/>
    <m/>
    <m/>
    <m/>
    <m/>
    <m/>
    <m/>
    <n v="1011.12"/>
    <n v="1504.65"/>
    <n v="1504.65"/>
    <n v="1498.63"/>
    <n v="1504.65"/>
    <n v="204.63"/>
    <m/>
    <m/>
    <m/>
    <x v="0"/>
    <x v="0"/>
    <m/>
  </r>
  <r>
    <s v=""/>
    <s v=" LPP_6.07.04.11"/>
    <s v="Labor Planning Package - 6.07.04.11"/>
    <s v="6.07.04.11"/>
    <x v="0"/>
    <d v="2026-02-03T00:00:00"/>
    <d v="1930-11-19T00:00:00"/>
    <s v="egolnar"/>
    <s v="tuozzolo"/>
    <n v="571327.4"/>
    <m/>
    <s v="C"/>
    <s v="Labor"/>
    <s v="TEC"/>
    <m/>
    <s v="BNL"/>
    <s v="Const"/>
    <s v="INST"/>
    <x v="5"/>
    <m/>
    <m/>
    <m/>
    <m/>
    <m/>
    <m/>
    <m/>
    <m/>
    <m/>
    <m/>
    <n v="79919.240000000005"/>
    <n v="118927.44"/>
    <n v="118927.44"/>
    <n v="118451.73"/>
    <n v="118927.44"/>
    <n v="16174.13"/>
    <m/>
    <m/>
    <m/>
    <x v="0"/>
    <x v="0"/>
    <m/>
  </r>
  <r>
    <s v=""/>
    <s v=" LPP_6.07.04.11"/>
    <s v="Labor Planning Package - 6.07.04.11"/>
    <s v="6.07.04.11"/>
    <x v="0"/>
    <d v="2026-02-03T00:00:00"/>
    <d v="1930-11-19T00:00:00"/>
    <s v="egolnar"/>
    <s v="tuozzolo"/>
    <n v="102642.32"/>
    <m/>
    <s v="C"/>
    <s v="Labor"/>
    <s v="TEC"/>
    <m/>
    <s v="BNL"/>
    <s v="Const"/>
    <s v="INST"/>
    <x v="5"/>
    <m/>
    <m/>
    <m/>
    <m/>
    <m/>
    <m/>
    <m/>
    <m/>
    <m/>
    <m/>
    <n v="14357.96"/>
    <n v="21366.01"/>
    <n v="21366.01"/>
    <n v="21280.55"/>
    <n v="21366.01"/>
    <n v="2905.78"/>
    <m/>
    <m/>
    <m/>
    <x v="0"/>
    <x v="0"/>
    <m/>
  </r>
  <r>
    <s v=""/>
    <s v=" LPP_6.07.04.11"/>
    <s v="Labor Planning Package - 6.07.04.11"/>
    <s v="6.07.04.11"/>
    <x v="0"/>
    <d v="2026-02-03T00:00:00"/>
    <d v="1930-11-19T00:00:00"/>
    <s v="egolnar"/>
    <s v="tuozzolo"/>
    <n v="4764.1499999999996"/>
    <m/>
    <s v="C"/>
    <s v="Labor"/>
    <s v="TEC"/>
    <m/>
    <s v="BNL"/>
    <s v="Const"/>
    <s v="INST"/>
    <x v="5"/>
    <m/>
    <m/>
    <m/>
    <m/>
    <m/>
    <m/>
    <m/>
    <m/>
    <m/>
    <m/>
    <n v="666.43"/>
    <n v="991.7"/>
    <n v="991.7"/>
    <n v="987.74"/>
    <n v="991.7"/>
    <n v="134.87"/>
    <m/>
    <m/>
    <m/>
    <x v="0"/>
    <x v="0"/>
    <m/>
  </r>
  <r>
    <s v=""/>
    <s v=" LPP_6.07.04.11"/>
    <s v="Labor Planning Package - 6.07.04.11"/>
    <s v="6.07.04.11"/>
    <x v="0"/>
    <d v="2026-02-03T00:00:00"/>
    <d v="1930-11-19T00:00:00"/>
    <s v="egolnar"/>
    <s v="tuozzolo"/>
    <n v="8591.8700000000008"/>
    <m/>
    <s v="C"/>
    <s v="Labor"/>
    <s v="TEC"/>
    <m/>
    <s v="BNL"/>
    <s v="Const"/>
    <s v="INST"/>
    <x v="5"/>
    <m/>
    <m/>
    <m/>
    <m/>
    <m/>
    <m/>
    <m/>
    <m/>
    <m/>
    <m/>
    <n v="1201.8599999999999"/>
    <n v="1788.48"/>
    <n v="1788.48"/>
    <n v="1781.33"/>
    <n v="1788.48"/>
    <n v="243.23"/>
    <m/>
    <m/>
    <m/>
    <x v="0"/>
    <x v="0"/>
    <m/>
  </r>
  <r>
    <s v=""/>
    <s v=" LPP_6.07.04.11"/>
    <s v="Labor Planning Package - 6.07.04.11"/>
    <s v="6.07.04.11"/>
    <x v="0"/>
    <d v="2026-02-03T00:00:00"/>
    <d v="1930-11-19T00:00:00"/>
    <s v="egolnar"/>
    <s v="tuozzolo"/>
    <n v="48395.03"/>
    <m/>
    <s v="C"/>
    <s v="Labor"/>
    <s v="TEC"/>
    <m/>
    <s v="BNL"/>
    <s v="Const"/>
    <s v="INST"/>
    <x v="5"/>
    <m/>
    <m/>
    <m/>
    <m/>
    <m/>
    <m/>
    <m/>
    <m/>
    <m/>
    <m/>
    <n v="6769.66"/>
    <n v="10073.9"/>
    <n v="10073.9"/>
    <n v="10033.61"/>
    <n v="10073.9"/>
    <n v="1370.05"/>
    <m/>
    <m/>
    <m/>
    <x v="0"/>
    <x v="0"/>
    <m/>
  </r>
  <r>
    <s v=""/>
    <s v=" LPP_6.07.04.11"/>
    <s v="Labor Planning Package - 6.07.04.11"/>
    <s v="6.07.04.11"/>
    <x v="0"/>
    <d v="2026-02-03T00:00:00"/>
    <d v="1930-11-19T00:00:00"/>
    <s v="egolnar"/>
    <s v="tuozzolo"/>
    <n v="4032.92"/>
    <m/>
    <s v="C"/>
    <s v="Labor"/>
    <s v="TEC"/>
    <m/>
    <s v="BNL"/>
    <s v="Const"/>
    <s v="INST"/>
    <x v="5"/>
    <m/>
    <m/>
    <m/>
    <m/>
    <m/>
    <m/>
    <m/>
    <m/>
    <m/>
    <m/>
    <n v="564.14"/>
    <n v="839.49"/>
    <n v="839.49"/>
    <n v="836.13"/>
    <n v="839.49"/>
    <n v="114.17"/>
    <m/>
    <m/>
    <m/>
    <x v="0"/>
    <x v="0"/>
    <m/>
  </r>
  <r>
    <s v=""/>
    <s v=" LPP_6.07.04.11"/>
    <s v="Labor Planning Package - 6.07.04.11"/>
    <s v="6.07.04.11"/>
    <x v="0"/>
    <d v="2026-02-03T00:00:00"/>
    <d v="1930-11-19T00:00:00"/>
    <s v="egolnar"/>
    <s v="tuozzolo"/>
    <n v="63649.99"/>
    <m/>
    <s v="C"/>
    <s v="Labor"/>
    <s v="TEC"/>
    <m/>
    <s v="BNL"/>
    <s v="Const"/>
    <s v="INST"/>
    <x v="5"/>
    <m/>
    <m/>
    <m/>
    <m/>
    <m/>
    <m/>
    <m/>
    <m/>
    <m/>
    <m/>
    <n v="8903.58"/>
    <n v="13249.37"/>
    <n v="13249.37"/>
    <n v="13196.38"/>
    <n v="13249.37"/>
    <n v="1801.91"/>
    <m/>
    <m/>
    <m/>
    <x v="0"/>
    <x v="0"/>
    <m/>
  </r>
  <r>
    <s v=""/>
    <s v=" LPP_6.07.04.11"/>
    <s v="Labor Planning Package - 6.07.04.11"/>
    <s v="6.07.04.11"/>
    <x v="0"/>
    <d v="2026-02-03T00:00:00"/>
    <d v="1930-11-19T00:00:00"/>
    <s v="egolnar"/>
    <s v="tuozzolo"/>
    <n v="1336.1"/>
    <m/>
    <s v="C"/>
    <s v="Labor"/>
    <s v="TEC"/>
    <m/>
    <s v="BNL"/>
    <s v="Const"/>
    <s v="INST"/>
    <x v="5"/>
    <m/>
    <m/>
    <m/>
    <m/>
    <m/>
    <m/>
    <m/>
    <m/>
    <m/>
    <m/>
    <n v="186.9"/>
    <n v="278.12"/>
    <n v="278.12"/>
    <n v="277.01"/>
    <n v="278.12"/>
    <n v="37.82"/>
    <m/>
    <m/>
    <m/>
    <x v="0"/>
    <x v="0"/>
    <m/>
  </r>
  <r>
    <s v=""/>
    <s v=" LPP_6.07.04.11"/>
    <s v="Labor Planning Package - 6.07.04.11"/>
    <s v="6.07.04.11"/>
    <x v="0"/>
    <d v="2026-02-03T00:00:00"/>
    <d v="1930-11-19T00:00:00"/>
    <s v="egolnar"/>
    <s v="tuozzolo"/>
    <n v="4027.9"/>
    <m/>
    <s v="C"/>
    <s v="Labor"/>
    <s v="TEC"/>
    <m/>
    <s v="BNL"/>
    <s v="Const"/>
    <s v="INST"/>
    <x v="5"/>
    <m/>
    <m/>
    <m/>
    <m/>
    <m/>
    <m/>
    <m/>
    <m/>
    <m/>
    <m/>
    <n v="563.44000000000005"/>
    <n v="838.45"/>
    <n v="838.45"/>
    <n v="835.09"/>
    <n v="838.45"/>
    <n v="114.03"/>
    <m/>
    <m/>
    <m/>
    <x v="0"/>
    <x v="0"/>
    <m/>
  </r>
  <r>
    <s v=""/>
    <s v=" LPP_6.07.04.11"/>
    <s v="Labor Planning Package - 6.07.04.11"/>
    <s v="6.07.04.11"/>
    <x v="0"/>
    <d v="2026-02-03T00:00:00"/>
    <d v="1930-11-19T00:00:00"/>
    <s v="egolnar"/>
    <s v="tuozzolo"/>
    <n v="3229.55"/>
    <m/>
    <s v="C"/>
    <s v="Labor"/>
    <s v="TEC"/>
    <m/>
    <s v="BNL"/>
    <s v="Const"/>
    <s v="INST"/>
    <x v="5"/>
    <m/>
    <m/>
    <m/>
    <m/>
    <m/>
    <m/>
    <m/>
    <m/>
    <m/>
    <m/>
    <n v="451.76"/>
    <n v="672.26"/>
    <n v="672.26"/>
    <n v="669.57"/>
    <n v="672.26"/>
    <n v="91.43"/>
    <m/>
    <m/>
    <m/>
    <x v="0"/>
    <x v="0"/>
    <m/>
  </r>
  <r>
    <s v=""/>
    <s v=" LPP_6.07.04.11"/>
    <s v="Labor Planning Package - 6.07.04.11"/>
    <s v="6.07.04.11"/>
    <x v="0"/>
    <d v="2026-02-03T00:00:00"/>
    <d v="1930-11-19T00:00:00"/>
    <s v="egolnar"/>
    <s v="tuozzolo"/>
    <n v="12713.05"/>
    <m/>
    <s v="C"/>
    <s v="Labor"/>
    <s v="TEC"/>
    <m/>
    <s v="BNL"/>
    <s v="Const"/>
    <s v="INST"/>
    <x v="5"/>
    <m/>
    <m/>
    <m/>
    <m/>
    <m/>
    <m/>
    <m/>
    <m/>
    <m/>
    <m/>
    <n v="1778.34"/>
    <n v="2646.35"/>
    <n v="2646.35"/>
    <n v="2635.76"/>
    <n v="2646.35"/>
    <n v="359.91"/>
    <m/>
    <m/>
    <m/>
    <x v="0"/>
    <x v="0"/>
    <m/>
  </r>
  <r>
    <s v=""/>
    <s v=" LPP_6.07.04.12"/>
    <s v="Labor Planning Package - 6.07.04.12"/>
    <s v="6.07.04.12"/>
    <x v="0"/>
    <d v="2028-07-28T00:00:00"/>
    <d v="1931-03-17T00:00:00"/>
    <s v="egolnar"/>
    <s v="tuozzolo"/>
    <n v="7213.09"/>
    <m/>
    <s v="C"/>
    <s v="Labor"/>
    <s v="TEC"/>
    <m/>
    <s v="BNL"/>
    <s v="Const"/>
    <s v="INST"/>
    <x v="5"/>
    <m/>
    <m/>
    <m/>
    <m/>
    <m/>
    <m/>
    <m/>
    <m/>
    <m/>
    <m/>
    <m/>
    <m/>
    <n v="494.8"/>
    <n v="2737.9"/>
    <n v="2748.89"/>
    <n v="1231.5"/>
    <m/>
    <m/>
    <m/>
    <x v="0"/>
    <x v="0"/>
    <m/>
  </r>
  <r>
    <s v=""/>
    <s v=" LPP_6.07.04.12"/>
    <s v="Labor Planning Package - 6.07.04.12"/>
    <s v="6.07.04.12"/>
    <x v="0"/>
    <d v="2028-07-28T00:00:00"/>
    <d v="1931-03-17T00:00:00"/>
    <s v="egolnar"/>
    <s v="tuozzolo"/>
    <n v="2906.89"/>
    <m/>
    <s v="C"/>
    <s v="Labor"/>
    <s v="TEC"/>
    <m/>
    <s v="BNL"/>
    <s v="Const"/>
    <s v="INST"/>
    <x v="5"/>
    <m/>
    <m/>
    <m/>
    <m/>
    <m/>
    <m/>
    <m/>
    <m/>
    <m/>
    <m/>
    <m/>
    <m/>
    <n v="199.41"/>
    <n v="1103.3800000000001"/>
    <n v="1107.81"/>
    <n v="496.3"/>
    <m/>
    <m/>
    <m/>
    <x v="0"/>
    <x v="0"/>
    <m/>
  </r>
  <r>
    <s v=""/>
    <s v=" LPP_6.07.04.12"/>
    <s v="Labor Planning Package - 6.07.04.12"/>
    <s v="6.07.04.12"/>
    <x v="0"/>
    <d v="2028-07-28T00:00:00"/>
    <d v="1931-03-17T00:00:00"/>
    <s v="egolnar"/>
    <s v="tuozzolo"/>
    <n v="159879.12"/>
    <m/>
    <s v="C"/>
    <s v="Labor"/>
    <s v="TEC"/>
    <m/>
    <s v="BNL"/>
    <s v="Const"/>
    <s v="INST"/>
    <x v="5"/>
    <m/>
    <m/>
    <m/>
    <m/>
    <m/>
    <m/>
    <m/>
    <m/>
    <m/>
    <m/>
    <m/>
    <m/>
    <n v="10967.32"/>
    <n v="60685.82"/>
    <n v="60929.54"/>
    <n v="27296.44"/>
    <m/>
    <m/>
    <m/>
    <x v="0"/>
    <x v="0"/>
    <m/>
  </r>
  <r>
    <s v=""/>
    <s v=" LPP_6.07.04.12"/>
    <s v="Labor Planning Package - 6.07.04.12"/>
    <s v="6.07.04.12"/>
    <x v="0"/>
    <d v="2028-07-28T00:00:00"/>
    <d v="1931-03-17T00:00:00"/>
    <s v="egolnar"/>
    <s v="tuozzolo"/>
    <n v="45321.11"/>
    <m/>
    <s v="C"/>
    <s v="Labor"/>
    <s v="TEC"/>
    <m/>
    <s v="BNL"/>
    <s v="Const"/>
    <s v="INST"/>
    <x v="5"/>
    <m/>
    <m/>
    <m/>
    <m/>
    <m/>
    <m/>
    <m/>
    <m/>
    <m/>
    <m/>
    <m/>
    <m/>
    <n v="3108.92"/>
    <n v="17202.68"/>
    <n v="17271.759999999998"/>
    <n v="7737.75"/>
    <m/>
    <m/>
    <m/>
    <x v="0"/>
    <x v="0"/>
    <m/>
  </r>
  <r>
    <s v=""/>
    <s v=" LPP_6.07.04.12"/>
    <s v="Labor Planning Package - 6.07.04.12"/>
    <s v="6.07.04.12"/>
    <x v="0"/>
    <d v="2028-07-28T00:00:00"/>
    <d v="1931-03-17T00:00:00"/>
    <s v="egolnar"/>
    <s v="tuozzolo"/>
    <n v="64316.72"/>
    <m/>
    <s v="C"/>
    <s v="Labor"/>
    <s v="TEC"/>
    <m/>
    <s v="BNL"/>
    <s v="Const"/>
    <s v="INST"/>
    <x v="5"/>
    <m/>
    <m/>
    <m/>
    <m/>
    <m/>
    <m/>
    <m/>
    <m/>
    <m/>
    <m/>
    <m/>
    <m/>
    <n v="4411.97"/>
    <n v="24412.9"/>
    <n v="24510.95"/>
    <n v="10980.9"/>
    <m/>
    <m/>
    <m/>
    <x v="0"/>
    <x v="0"/>
    <m/>
  </r>
  <r>
    <s v=""/>
    <s v=" LPP_6.07.04.12"/>
    <s v="Labor Planning Package - 6.07.04.12"/>
    <s v="6.07.04.12"/>
    <x v="0"/>
    <d v="2028-07-28T00:00:00"/>
    <d v="1931-03-17T00:00:00"/>
    <s v="egolnar"/>
    <s v="tuozzolo"/>
    <n v="64316.72"/>
    <m/>
    <s v="C"/>
    <s v="Labor"/>
    <s v="TEC"/>
    <m/>
    <s v="BNL"/>
    <s v="Const"/>
    <s v="INST"/>
    <x v="5"/>
    <m/>
    <m/>
    <m/>
    <m/>
    <m/>
    <m/>
    <m/>
    <m/>
    <m/>
    <m/>
    <m/>
    <m/>
    <n v="4411.97"/>
    <n v="24412.9"/>
    <n v="24510.95"/>
    <n v="10980.9"/>
    <m/>
    <m/>
    <m/>
    <x v="0"/>
    <x v="0"/>
    <m/>
  </r>
  <r>
    <s v=""/>
    <s v=" LPP_6.07.04.12"/>
    <s v="Labor Planning Package - 6.07.04.12"/>
    <s v="6.07.04.12"/>
    <x v="0"/>
    <d v="2028-07-28T00:00:00"/>
    <d v="1931-03-17T00:00:00"/>
    <s v="egolnar"/>
    <s v="tuozzolo"/>
    <n v="116811.99"/>
    <m/>
    <s v="C"/>
    <s v="Labor"/>
    <s v="TEC"/>
    <m/>
    <s v="BNL"/>
    <s v="Const"/>
    <s v="INST"/>
    <x v="5"/>
    <m/>
    <m/>
    <m/>
    <m/>
    <m/>
    <m/>
    <m/>
    <m/>
    <m/>
    <m/>
    <m/>
    <m/>
    <n v="8013.02"/>
    <n v="44338.7"/>
    <n v="44516.76"/>
    <n v="19943.509999999998"/>
    <m/>
    <m/>
    <m/>
    <x v="0"/>
    <x v="0"/>
    <m/>
  </r>
  <r>
    <s v=""/>
    <s v=" LPP_6.07.04.12"/>
    <s v="Labor Planning Package - 6.07.04.12"/>
    <s v="6.07.04.12"/>
    <x v="0"/>
    <d v="2028-07-28T00:00:00"/>
    <d v="1931-03-17T00:00:00"/>
    <s v="egolnar"/>
    <s v="tuozzolo"/>
    <n v="3303.29"/>
    <m/>
    <s v="C"/>
    <s v="Labor"/>
    <s v="TEC"/>
    <m/>
    <s v="BNL"/>
    <s v="Const"/>
    <s v="INST"/>
    <x v="5"/>
    <m/>
    <m/>
    <m/>
    <m/>
    <m/>
    <m/>
    <m/>
    <m/>
    <m/>
    <m/>
    <m/>
    <m/>
    <n v="226.6"/>
    <n v="1253.8399999999999"/>
    <n v="1258.8699999999999"/>
    <n v="563.98"/>
    <m/>
    <m/>
    <m/>
    <x v="0"/>
    <x v="0"/>
    <m/>
  </r>
  <r>
    <s v=""/>
    <s v=" LPP_6.07.04.12"/>
    <s v="Labor Planning Package - 6.07.04.12"/>
    <s v="6.07.04.12"/>
    <x v="0"/>
    <d v="2028-07-28T00:00:00"/>
    <d v="1931-03-17T00:00:00"/>
    <s v="egolnar"/>
    <s v="tuozzolo"/>
    <n v="140855.62"/>
    <m/>
    <s v="C"/>
    <s v="Labor"/>
    <s v="TEC"/>
    <m/>
    <s v="BNL"/>
    <s v="Const"/>
    <s v="INST"/>
    <x v="5"/>
    <m/>
    <m/>
    <m/>
    <m/>
    <m/>
    <m/>
    <m/>
    <m/>
    <m/>
    <m/>
    <m/>
    <m/>
    <n v="9662.35"/>
    <n v="53465.01"/>
    <n v="53679.73"/>
    <n v="24048.52"/>
    <m/>
    <m/>
    <m/>
    <x v="0"/>
    <x v="0"/>
    <m/>
  </r>
  <r>
    <s v=""/>
    <s v=" LPP_6.07.04.12"/>
    <s v="Labor Planning Package - 6.07.04.12"/>
    <s v="6.07.04.12"/>
    <x v="0"/>
    <d v="2028-07-28T00:00:00"/>
    <d v="1931-03-17T00:00:00"/>
    <s v="egolnar"/>
    <s v="tuozzolo"/>
    <n v="237572.44"/>
    <m/>
    <s v="C"/>
    <s v="Labor"/>
    <s v="TEC"/>
    <m/>
    <s v="BNL"/>
    <s v="Const"/>
    <s v="INST"/>
    <x v="5"/>
    <m/>
    <m/>
    <m/>
    <m/>
    <m/>
    <m/>
    <m/>
    <m/>
    <m/>
    <m/>
    <m/>
    <m/>
    <n v="16296.89"/>
    <n v="90176.12"/>
    <n v="90538.28"/>
    <n v="40561.15"/>
    <m/>
    <m/>
    <m/>
    <x v="0"/>
    <x v="0"/>
    <m/>
  </r>
  <r>
    <s v=""/>
    <s v=" LPP_6.07.04.12"/>
    <s v="Labor Planning Package - 6.07.04.12"/>
    <s v="6.07.04.12"/>
    <x v="0"/>
    <d v="2028-07-28T00:00:00"/>
    <d v="1931-03-17T00:00:00"/>
    <s v="egolnar"/>
    <s v="tuozzolo"/>
    <n v="64316.72"/>
    <m/>
    <s v="C"/>
    <s v="Labor"/>
    <s v="TEC"/>
    <m/>
    <s v="BNL"/>
    <s v="Const"/>
    <s v="INST"/>
    <x v="5"/>
    <m/>
    <m/>
    <m/>
    <m/>
    <m/>
    <m/>
    <m/>
    <m/>
    <m/>
    <m/>
    <m/>
    <m/>
    <n v="4411.97"/>
    <n v="24412.9"/>
    <n v="24510.95"/>
    <n v="10980.9"/>
    <m/>
    <m/>
    <m/>
    <x v="0"/>
    <x v="0"/>
    <m/>
  </r>
  <r>
    <s v=""/>
    <s v=" LPP_6.07.04.12"/>
    <s v="Labor Planning Package - 6.07.04.12"/>
    <s v="6.07.04.12"/>
    <x v="0"/>
    <d v="2028-07-28T00:00:00"/>
    <d v="1931-03-17T00:00:00"/>
    <s v="egolnar"/>
    <s v="tuozzolo"/>
    <n v="176027.54"/>
    <m/>
    <s v="C"/>
    <s v="Labor"/>
    <s v="TEC"/>
    <m/>
    <s v="BNL"/>
    <s v="Const"/>
    <s v="INST"/>
    <x v="5"/>
    <m/>
    <m/>
    <m/>
    <m/>
    <m/>
    <m/>
    <m/>
    <m/>
    <m/>
    <m/>
    <m/>
    <m/>
    <n v="12075.06"/>
    <n v="66815.33"/>
    <n v="67083.67"/>
    <n v="30053.48"/>
    <m/>
    <m/>
    <m/>
    <x v="0"/>
    <x v="0"/>
    <m/>
  </r>
  <r>
    <s v=""/>
    <s v=" LPP_6.07.04.12"/>
    <s v="Labor Planning Package - 6.07.04.12"/>
    <s v="6.07.04.12"/>
    <x v="0"/>
    <d v="2028-07-28T00:00:00"/>
    <d v="1931-03-17T00:00:00"/>
    <s v="egolnar"/>
    <s v="tuozzolo"/>
    <n v="163138.62"/>
    <m/>
    <s v="C"/>
    <s v="Labor"/>
    <s v="TEC"/>
    <m/>
    <s v="BNL"/>
    <s v="Const"/>
    <s v="INST"/>
    <x v="5"/>
    <m/>
    <m/>
    <m/>
    <m/>
    <m/>
    <m/>
    <m/>
    <m/>
    <m/>
    <m/>
    <m/>
    <m/>
    <n v="11190.91"/>
    <n v="61923.040000000001"/>
    <n v="62171.73"/>
    <n v="27852.94"/>
    <m/>
    <m/>
    <m/>
    <x v="0"/>
    <x v="0"/>
    <m/>
  </r>
  <r>
    <s v=""/>
    <s v=" LPP_6.07.04.12"/>
    <s v="Labor Planning Package - 6.07.04.12"/>
    <s v="6.07.04.12"/>
    <x v="0"/>
    <d v="2028-07-28T00:00:00"/>
    <d v="1931-03-17T00:00:00"/>
    <s v="egolnar"/>
    <s v="tuozzolo"/>
    <n v="630135.13"/>
    <m/>
    <s v="C"/>
    <s v="Labor"/>
    <s v="TEC"/>
    <m/>
    <s v="BNL"/>
    <s v="Const"/>
    <s v="INST"/>
    <x v="5"/>
    <m/>
    <m/>
    <m/>
    <m/>
    <m/>
    <m/>
    <m/>
    <m/>
    <m/>
    <m/>
    <m/>
    <m/>
    <n v="43225.73"/>
    <n v="239182.39"/>
    <n v="240142.96"/>
    <n v="107584.05"/>
    <m/>
    <m/>
    <m/>
    <x v="0"/>
    <x v="0"/>
    <m/>
  </r>
  <r>
    <s v=""/>
    <s v=" LPP_6.07.04.12"/>
    <s v="Labor Planning Package - 6.07.04.12"/>
    <s v="6.07.04.12"/>
    <x v="0"/>
    <d v="2028-07-28T00:00:00"/>
    <d v="1931-03-17T00:00:00"/>
    <s v="egolnar"/>
    <s v="tuozzolo"/>
    <n v="156732.1"/>
    <m/>
    <s v="C"/>
    <s v="Labor"/>
    <s v="TEC"/>
    <m/>
    <s v="BNL"/>
    <s v="Const"/>
    <s v="INST"/>
    <x v="5"/>
    <m/>
    <m/>
    <m/>
    <m/>
    <m/>
    <m/>
    <m/>
    <m/>
    <m/>
    <m/>
    <m/>
    <m/>
    <n v="10751.44"/>
    <n v="59491.3"/>
    <n v="59730.22"/>
    <n v="26759.14"/>
    <m/>
    <m/>
    <m/>
    <x v="0"/>
    <x v="0"/>
    <m/>
  </r>
  <r>
    <s v=""/>
    <s v=" LPP_6.07.04.12"/>
    <s v="Labor Planning Package - 6.07.04.12"/>
    <s v="6.07.04.12"/>
    <x v="0"/>
    <d v="2028-07-28T00:00:00"/>
    <d v="1931-03-17T00:00:00"/>
    <s v="egolnar"/>
    <s v="tuozzolo"/>
    <n v="159879.12"/>
    <m/>
    <s v="C"/>
    <s v="Labor"/>
    <s v="TEC"/>
    <m/>
    <s v="BNL"/>
    <s v="Const"/>
    <s v="INST"/>
    <x v="5"/>
    <m/>
    <m/>
    <m/>
    <m/>
    <m/>
    <m/>
    <m/>
    <m/>
    <m/>
    <m/>
    <m/>
    <m/>
    <n v="10967.32"/>
    <n v="60685.82"/>
    <n v="60929.54"/>
    <n v="27296.44"/>
    <m/>
    <m/>
    <m/>
    <x v="0"/>
    <x v="0"/>
    <m/>
  </r>
  <r>
    <s v=""/>
    <s v=" LPP_6.07.04.12"/>
    <s v="Labor Planning Package - 6.07.04.12"/>
    <s v="6.07.04.12"/>
    <x v="0"/>
    <d v="2028-07-28T00:00:00"/>
    <d v="1931-03-17T00:00:00"/>
    <s v="egolnar"/>
    <s v="tuozzolo"/>
    <n v="17161.560000000001"/>
    <m/>
    <s v="C"/>
    <s v="Labor"/>
    <s v="TEC"/>
    <m/>
    <s v="BNL"/>
    <s v="Const"/>
    <s v="INST"/>
    <x v="5"/>
    <m/>
    <m/>
    <m/>
    <m/>
    <m/>
    <m/>
    <m/>
    <m/>
    <m/>
    <m/>
    <m/>
    <m/>
    <n v="1177.24"/>
    <n v="6514.07"/>
    <n v="6540.23"/>
    <n v="2930.02"/>
    <m/>
    <m/>
    <m/>
    <x v="0"/>
    <x v="0"/>
    <m/>
  </r>
  <r>
    <s v=""/>
    <s v=" LPP_6.07.04.12"/>
    <s v="Labor Planning Package - 6.07.04.12"/>
    <s v="6.07.04.12"/>
    <x v="0"/>
    <d v="2028-07-28T00:00:00"/>
    <d v="1931-03-17T00:00:00"/>
    <s v="egolnar"/>
    <s v="tuozzolo"/>
    <n v="392034.16"/>
    <m/>
    <s v="C"/>
    <s v="Labor"/>
    <s v="TEC"/>
    <m/>
    <s v="BNL"/>
    <s v="Const"/>
    <s v="INST"/>
    <x v="5"/>
    <m/>
    <m/>
    <m/>
    <m/>
    <m/>
    <m/>
    <m/>
    <m/>
    <m/>
    <m/>
    <m/>
    <m/>
    <n v="26892.59"/>
    <n v="148805.65"/>
    <n v="149403.26"/>
    <n v="66932.66"/>
    <m/>
    <m/>
    <m/>
    <x v="0"/>
    <x v="0"/>
    <m/>
  </r>
  <r>
    <s v=""/>
    <s v=" LPP_6.07.04.12"/>
    <s v="Labor Planning Package - 6.07.04.12"/>
    <s v="6.07.04.12"/>
    <x v="0"/>
    <d v="2028-07-28T00:00:00"/>
    <d v="1931-03-17T00:00:00"/>
    <s v="egolnar"/>
    <s v="tuozzolo"/>
    <n v="20517.12"/>
    <m/>
    <s v="C"/>
    <s v="Labor"/>
    <s v="TEC"/>
    <m/>
    <s v="BNL"/>
    <s v="Const"/>
    <s v="INST"/>
    <x v="5"/>
    <m/>
    <m/>
    <m/>
    <m/>
    <m/>
    <m/>
    <m/>
    <m/>
    <m/>
    <m/>
    <m/>
    <m/>
    <n v="1407.42"/>
    <n v="7787.75"/>
    <n v="7819.02"/>
    <n v="3502.93"/>
    <m/>
    <m/>
    <m/>
    <x v="0"/>
    <x v="0"/>
    <m/>
  </r>
  <r>
    <s v=""/>
    <s v=" LPP_6.07.04.12"/>
    <s v="Labor Planning Package - 6.07.04.12"/>
    <s v="6.07.04.12"/>
    <x v="0"/>
    <d v="2028-07-28T00:00:00"/>
    <d v="1931-03-17T00:00:00"/>
    <s v="egolnar"/>
    <s v="tuozzolo"/>
    <n v="101383.99"/>
    <m/>
    <s v="C"/>
    <s v="Labor"/>
    <s v="TEC"/>
    <m/>
    <s v="BNL"/>
    <s v="Const"/>
    <s v="INST"/>
    <x v="5"/>
    <m/>
    <m/>
    <m/>
    <m/>
    <m/>
    <m/>
    <m/>
    <m/>
    <m/>
    <m/>
    <m/>
    <m/>
    <n v="6954.69"/>
    <n v="38482.639999999999"/>
    <n v="38637.19"/>
    <n v="17309.46"/>
    <m/>
    <m/>
    <m/>
    <x v="0"/>
    <x v="0"/>
    <m/>
  </r>
  <r>
    <s v=""/>
    <s v=" LPP_6.07.04.12"/>
    <s v="Labor Planning Package - 6.07.04.12"/>
    <s v="6.07.04.12"/>
    <x v="0"/>
    <d v="2028-07-28T00:00:00"/>
    <d v="1931-03-17T00:00:00"/>
    <s v="egolnar"/>
    <s v="tuozzolo"/>
    <n v="264.26"/>
    <m/>
    <s v="C"/>
    <s v="Labor"/>
    <s v="TEC"/>
    <m/>
    <s v="BNL"/>
    <s v="Const"/>
    <s v="INST"/>
    <x v="5"/>
    <m/>
    <m/>
    <m/>
    <m/>
    <m/>
    <m/>
    <m/>
    <m/>
    <m/>
    <m/>
    <m/>
    <m/>
    <n v="18.13"/>
    <n v="100.31"/>
    <n v="100.71"/>
    <n v="45.12"/>
    <m/>
    <m/>
    <m/>
    <x v="0"/>
    <x v="0"/>
    <m/>
  </r>
  <r>
    <s v=""/>
    <s v=" LPP_6.07.04.12"/>
    <s v="Labor Planning Package - 6.07.04.12"/>
    <s v="6.07.04.12"/>
    <x v="0"/>
    <d v="2028-07-28T00:00:00"/>
    <d v="1931-03-17T00:00:00"/>
    <s v="egolnar"/>
    <s v="tuozzolo"/>
    <n v="28559.53"/>
    <m/>
    <s v="C"/>
    <s v="Labor"/>
    <s v="TEC"/>
    <m/>
    <s v="BNL"/>
    <s v="Const"/>
    <s v="INST"/>
    <x v="5"/>
    <m/>
    <m/>
    <m/>
    <m/>
    <m/>
    <m/>
    <m/>
    <m/>
    <m/>
    <m/>
    <m/>
    <m/>
    <n v="1959.11"/>
    <n v="10840.43"/>
    <n v="10883.97"/>
    <n v="4876.0200000000004"/>
    <m/>
    <m/>
    <m/>
    <x v="0"/>
    <x v="0"/>
    <m/>
  </r>
  <r>
    <s v=""/>
    <s v=" LPP_6.07.04.12"/>
    <s v="Labor Planning Package - 6.07.04.12"/>
    <s v="6.07.04.12"/>
    <x v="0"/>
    <d v="2028-07-28T00:00:00"/>
    <d v="1931-03-17T00:00:00"/>
    <s v="egolnar"/>
    <s v="tuozzolo"/>
    <n v="295710.3"/>
    <m/>
    <s v="C"/>
    <s v="Labor"/>
    <s v="TEC"/>
    <m/>
    <s v="BNL"/>
    <s v="Const"/>
    <s v="INST"/>
    <x v="5"/>
    <m/>
    <m/>
    <m/>
    <m/>
    <m/>
    <m/>
    <m/>
    <m/>
    <m/>
    <m/>
    <m/>
    <m/>
    <n v="20285.009999999998"/>
    <n v="112243.7"/>
    <n v="112694.47"/>
    <n v="50487.12"/>
    <m/>
    <m/>
    <m/>
    <x v="0"/>
    <x v="0"/>
    <m/>
  </r>
  <r>
    <s v=""/>
    <s v=" LPP_6.07.04.12"/>
    <s v="Labor Planning Package - 6.07.04.12"/>
    <s v="6.07.04.12"/>
    <x v="0"/>
    <d v="2028-07-28T00:00:00"/>
    <d v="1931-03-17T00:00:00"/>
    <s v="egolnar"/>
    <s v="tuozzolo"/>
    <n v="7213.09"/>
    <m/>
    <s v="C"/>
    <s v="Labor"/>
    <s v="TEC"/>
    <m/>
    <s v="BNL"/>
    <s v="Const"/>
    <s v="INST"/>
    <x v="5"/>
    <m/>
    <m/>
    <m/>
    <m/>
    <m/>
    <m/>
    <m/>
    <m/>
    <m/>
    <m/>
    <m/>
    <m/>
    <n v="494.8"/>
    <n v="2737.9"/>
    <n v="2748.89"/>
    <n v="1231.5"/>
    <m/>
    <m/>
    <m/>
    <x v="0"/>
    <x v="0"/>
    <m/>
  </r>
  <r>
    <s v=""/>
    <s v=" LPP_6.07.04.12"/>
    <s v="Labor Planning Package - 6.07.04.12"/>
    <s v="6.07.04.12"/>
    <x v="0"/>
    <d v="2028-07-28T00:00:00"/>
    <d v="1931-03-17T00:00:00"/>
    <s v="egolnar"/>
    <s v="tuozzolo"/>
    <n v="4931.1400000000003"/>
    <m/>
    <s v="C"/>
    <s v="Labor"/>
    <s v="TEC"/>
    <m/>
    <s v="BNL"/>
    <s v="Const"/>
    <s v="INST"/>
    <x v="5"/>
    <m/>
    <m/>
    <m/>
    <m/>
    <m/>
    <m/>
    <m/>
    <m/>
    <m/>
    <m/>
    <m/>
    <m/>
    <n v="338.26"/>
    <n v="1871.73"/>
    <n v="1879.25"/>
    <n v="841.9"/>
    <m/>
    <m/>
    <m/>
    <x v="0"/>
    <x v="0"/>
    <m/>
  </r>
  <r>
    <s v=""/>
    <s v=" LPP_6.07.04.12"/>
    <s v="Labor Planning Package - 6.07.04.12"/>
    <s v="6.07.04.12"/>
    <x v="0"/>
    <d v="2028-07-28T00:00:00"/>
    <d v="1931-03-17T00:00:00"/>
    <s v="egolnar"/>
    <s v="tuozzolo"/>
    <n v="99759.28"/>
    <m/>
    <s v="C"/>
    <s v="Labor"/>
    <s v="TEC"/>
    <m/>
    <s v="BNL"/>
    <s v="Const"/>
    <s v="INST"/>
    <x v="5"/>
    <m/>
    <m/>
    <m/>
    <m/>
    <m/>
    <m/>
    <m/>
    <m/>
    <m/>
    <m/>
    <m/>
    <m/>
    <n v="6843.24"/>
    <n v="37865.949999999997"/>
    <n v="38018.019999999997"/>
    <n v="17032.07"/>
    <m/>
    <m/>
    <m/>
    <x v="0"/>
    <x v="0"/>
    <m/>
  </r>
  <r>
    <s v=""/>
    <s v=" LPP_6.07.04.12"/>
    <s v="Labor Planning Package - 6.07.04.12"/>
    <s v="6.07.04.12"/>
    <x v="0"/>
    <d v="2028-07-28T00:00:00"/>
    <d v="1931-03-17T00:00:00"/>
    <s v="egolnar"/>
    <s v="tuozzolo"/>
    <n v="8052.57"/>
    <m/>
    <s v="C"/>
    <s v="Labor"/>
    <s v="TEC"/>
    <m/>
    <s v="BNL"/>
    <s v="Const"/>
    <s v="INST"/>
    <x v="5"/>
    <m/>
    <m/>
    <m/>
    <m/>
    <m/>
    <m/>
    <m/>
    <m/>
    <m/>
    <m/>
    <m/>
    <m/>
    <n v="552.39"/>
    <n v="3056.54"/>
    <n v="3068.81"/>
    <n v="1374.83"/>
    <m/>
    <m/>
    <m/>
    <x v="0"/>
    <x v="0"/>
    <m/>
  </r>
  <r>
    <s v=""/>
    <s v=" LPP_6.07.04.12"/>
    <s v="Labor Planning Package - 6.07.04.12"/>
    <s v="6.07.04.12"/>
    <x v="0"/>
    <d v="2028-07-28T00:00:00"/>
    <d v="1931-03-17T00:00:00"/>
    <s v="egolnar"/>
    <s v="tuozzolo"/>
    <n v="23623.23"/>
    <m/>
    <s v="C"/>
    <s v="Labor"/>
    <s v="TEC"/>
    <m/>
    <s v="BNL"/>
    <s v="Const"/>
    <s v="INST"/>
    <x v="5"/>
    <m/>
    <m/>
    <m/>
    <m/>
    <m/>
    <m/>
    <m/>
    <m/>
    <m/>
    <m/>
    <m/>
    <m/>
    <n v="1620.5"/>
    <n v="8966.75"/>
    <n v="9002.76"/>
    <n v="4033.23"/>
    <m/>
    <m/>
    <m/>
    <x v="0"/>
    <x v="0"/>
    <m/>
  </r>
  <r>
    <s v=""/>
    <s v=" LPP_6.07.04.12"/>
    <s v="Labor Planning Package - 6.07.04.12"/>
    <s v="6.07.04.12"/>
    <x v="0"/>
    <d v="2028-07-28T00:00:00"/>
    <d v="1931-03-17T00:00:00"/>
    <s v="egolnar"/>
    <s v="tuozzolo"/>
    <n v="31708.27"/>
    <m/>
    <s v="C"/>
    <s v="Labor"/>
    <s v="TEC"/>
    <m/>
    <s v="BNL"/>
    <s v="Const"/>
    <s v="INST"/>
    <x v="5"/>
    <m/>
    <m/>
    <m/>
    <m/>
    <m/>
    <m/>
    <m/>
    <m/>
    <m/>
    <m/>
    <m/>
    <m/>
    <n v="2175.11"/>
    <n v="12035.61"/>
    <n v="12083.94"/>
    <n v="5413.61"/>
    <m/>
    <m/>
    <m/>
    <x v="0"/>
    <x v="0"/>
    <m/>
  </r>
  <r>
    <s v=""/>
    <s v=" LPP_6.07.04.12"/>
    <s v="Labor Planning Package - 6.07.04.12"/>
    <s v="6.07.04.12"/>
    <x v="0"/>
    <d v="2028-07-28T00:00:00"/>
    <d v="1931-03-17T00:00:00"/>
    <s v="egolnar"/>
    <s v="tuozzolo"/>
    <n v="213785.56"/>
    <m/>
    <s v="C"/>
    <s v="Labor"/>
    <s v="TEC"/>
    <m/>
    <s v="BNL"/>
    <s v="Const"/>
    <s v="INST"/>
    <x v="5"/>
    <m/>
    <m/>
    <m/>
    <m/>
    <m/>
    <m/>
    <m/>
    <m/>
    <m/>
    <m/>
    <m/>
    <m/>
    <n v="14665.17"/>
    <n v="81147.259999999995"/>
    <n v="81473.149999999994"/>
    <n v="36499.97"/>
    <m/>
    <m/>
    <m/>
    <x v="0"/>
    <x v="0"/>
    <m/>
  </r>
  <r>
    <s v=""/>
    <s v=" LPP_6.07.04.12"/>
    <s v="Labor Planning Package - 6.07.04.12"/>
    <s v="6.07.04.12"/>
    <x v="0"/>
    <d v="2028-07-28T00:00:00"/>
    <d v="1931-03-17T00:00:00"/>
    <s v="egolnar"/>
    <s v="tuozzolo"/>
    <n v="239958.05"/>
    <m/>
    <s v="C"/>
    <s v="Labor"/>
    <s v="TEC"/>
    <m/>
    <s v="BNL"/>
    <s v="Const"/>
    <s v="INST"/>
    <x v="5"/>
    <m/>
    <m/>
    <m/>
    <m/>
    <m/>
    <m/>
    <m/>
    <m/>
    <m/>
    <m/>
    <m/>
    <m/>
    <n v="16460.54"/>
    <n v="91081.64"/>
    <n v="91447.43"/>
    <n v="40968.449999999997"/>
    <m/>
    <m/>
    <m/>
    <x v="0"/>
    <x v="0"/>
    <m/>
  </r>
  <r>
    <s v=""/>
    <s v=" LPP_6.07.04.12"/>
    <s v="Labor Planning Package - 6.07.04.12"/>
    <s v="6.07.04.12"/>
    <x v="0"/>
    <d v="2028-07-28T00:00:00"/>
    <d v="1931-03-17T00:00:00"/>
    <s v="egolnar"/>
    <s v="tuozzolo"/>
    <n v="205.46"/>
    <m/>
    <s v="C"/>
    <s v="Labor"/>
    <s v="TEC"/>
    <m/>
    <s v="BNL"/>
    <s v="Const"/>
    <s v="INST"/>
    <x v="5"/>
    <m/>
    <m/>
    <m/>
    <m/>
    <m/>
    <m/>
    <m/>
    <m/>
    <m/>
    <m/>
    <m/>
    <m/>
    <n v="14.09"/>
    <n v="77.989999999999995"/>
    <n v="78.3"/>
    <n v="35.08"/>
    <m/>
    <m/>
    <m/>
    <x v="0"/>
    <x v="0"/>
    <m/>
  </r>
  <r>
    <s v=""/>
    <s v=" LPP_6.07.04.12"/>
    <s v="Labor Planning Package - 6.07.04.12"/>
    <s v="6.07.04.12"/>
    <x v="0"/>
    <d v="2028-07-28T00:00:00"/>
    <d v="1931-03-17T00:00:00"/>
    <s v="egolnar"/>
    <s v="tuozzolo"/>
    <n v="43999.79"/>
    <m/>
    <s v="C"/>
    <s v="Labor"/>
    <s v="TEC"/>
    <m/>
    <s v="BNL"/>
    <s v="Const"/>
    <s v="INST"/>
    <x v="5"/>
    <m/>
    <m/>
    <m/>
    <m/>
    <m/>
    <m/>
    <m/>
    <m/>
    <m/>
    <m/>
    <m/>
    <m/>
    <n v="3018.28"/>
    <n v="16701.14"/>
    <n v="16768.21"/>
    <n v="7512.16"/>
    <m/>
    <m/>
    <m/>
    <x v="0"/>
    <x v="0"/>
    <m/>
  </r>
  <r>
    <s v=""/>
    <s v=" LPP_6.07.04.12"/>
    <s v="Labor Planning Package - 6.07.04.12"/>
    <s v="6.07.04.12"/>
    <x v="0"/>
    <d v="2028-07-28T00:00:00"/>
    <d v="1931-03-17T00:00:00"/>
    <s v="egolnar"/>
    <s v="tuozzolo"/>
    <n v="4408"/>
    <m/>
    <s v="C"/>
    <s v="Labor"/>
    <s v="TEC"/>
    <m/>
    <s v="BNL"/>
    <s v="Const"/>
    <s v="INST"/>
    <x v="5"/>
    <m/>
    <m/>
    <m/>
    <m/>
    <m/>
    <m/>
    <m/>
    <m/>
    <m/>
    <m/>
    <m/>
    <m/>
    <n v="302.38"/>
    <n v="1673.16"/>
    <n v="1679.88"/>
    <n v="752.59"/>
    <m/>
    <m/>
    <m/>
    <x v="0"/>
    <x v="0"/>
    <m/>
  </r>
  <r>
    <s v=""/>
    <s v=" LPP_6.07.04.12"/>
    <s v="Labor Planning Package - 6.07.04.12"/>
    <s v="6.07.04.12"/>
    <x v="0"/>
    <d v="2028-07-28T00:00:00"/>
    <d v="1931-03-17T00:00:00"/>
    <s v="egolnar"/>
    <s v="tuozzolo"/>
    <n v="109651.72"/>
    <m/>
    <s v="C"/>
    <s v="Labor"/>
    <s v="TEC"/>
    <m/>
    <s v="BNL"/>
    <s v="Const"/>
    <s v="INST"/>
    <x v="5"/>
    <m/>
    <m/>
    <m/>
    <m/>
    <m/>
    <m/>
    <m/>
    <m/>
    <m/>
    <m/>
    <m/>
    <m/>
    <n v="7521.84"/>
    <n v="41620.85"/>
    <n v="41788"/>
    <n v="18721.02"/>
    <m/>
    <m/>
    <m/>
    <x v="0"/>
    <x v="0"/>
    <m/>
  </r>
  <r>
    <s v=""/>
    <s v=" LPP_6.07.04.12"/>
    <s v="Labor Planning Package - 6.07.04.12"/>
    <s v="6.07.04.12"/>
    <x v="0"/>
    <d v="2028-07-28T00:00:00"/>
    <d v="1931-03-17T00:00:00"/>
    <s v="egolnar"/>
    <s v="tuozzolo"/>
    <n v="306.3"/>
    <m/>
    <s v="C"/>
    <s v="Labor"/>
    <s v="TEC"/>
    <m/>
    <s v="BNL"/>
    <s v="Const"/>
    <s v="INST"/>
    <x v="5"/>
    <m/>
    <m/>
    <m/>
    <m/>
    <m/>
    <m/>
    <m/>
    <m/>
    <m/>
    <m/>
    <m/>
    <m/>
    <n v="21.01"/>
    <n v="116.26"/>
    <n v="116.73"/>
    <n v="52.29"/>
    <m/>
    <m/>
    <m/>
    <x v="0"/>
    <x v="0"/>
    <m/>
  </r>
  <r>
    <s v=""/>
    <s v=" LPP_6.07.04.12"/>
    <s v="Labor Planning Package - 6.07.04.12"/>
    <s v="6.07.04.12"/>
    <x v="0"/>
    <d v="2028-07-28T00:00:00"/>
    <d v="1931-03-17T00:00:00"/>
    <s v="egolnar"/>
    <s v="tuozzolo"/>
    <n v="15490.96"/>
    <m/>
    <s v="C"/>
    <s v="Labor"/>
    <s v="TEC"/>
    <m/>
    <s v="BNL"/>
    <s v="Const"/>
    <s v="INST"/>
    <x v="5"/>
    <m/>
    <m/>
    <m/>
    <m/>
    <m/>
    <m/>
    <m/>
    <m/>
    <m/>
    <m/>
    <m/>
    <m/>
    <n v="1062.6400000000001"/>
    <n v="5879.96"/>
    <n v="5903.57"/>
    <n v="2644.8"/>
    <m/>
    <m/>
    <m/>
    <x v="0"/>
    <x v="0"/>
    <m/>
  </r>
  <r>
    <s v=""/>
    <s v=" LPP_6.07.04.12"/>
    <s v="Labor Planning Package - 6.07.04.12"/>
    <s v="6.07.04.12"/>
    <x v="0"/>
    <d v="2028-07-28T00:00:00"/>
    <d v="1931-03-17T00:00:00"/>
    <s v="egolnar"/>
    <s v="tuozzolo"/>
    <n v="152677.07999999999"/>
    <m/>
    <s v="C"/>
    <s v="Labor"/>
    <s v="TEC"/>
    <m/>
    <s v="BNL"/>
    <s v="Const"/>
    <s v="INST"/>
    <x v="5"/>
    <m/>
    <m/>
    <m/>
    <m/>
    <m/>
    <m/>
    <m/>
    <m/>
    <m/>
    <m/>
    <m/>
    <m/>
    <n v="10473.27"/>
    <n v="57952.12"/>
    <n v="58184.86"/>
    <n v="26066.82"/>
    <m/>
    <m/>
    <m/>
    <x v="0"/>
    <x v="0"/>
    <m/>
  </r>
  <r>
    <s v=""/>
    <s v=" LPP_6.07.04.12"/>
    <s v="Labor Planning Package - 6.07.04.12"/>
    <s v="6.07.04.12"/>
    <x v="0"/>
    <d v="2028-07-28T00:00:00"/>
    <d v="1931-03-17T00:00:00"/>
    <s v="egolnar"/>
    <s v="tuozzolo"/>
    <n v="7213.09"/>
    <m/>
    <s v="C"/>
    <s v="Labor"/>
    <s v="TEC"/>
    <m/>
    <s v="BNL"/>
    <s v="Const"/>
    <s v="INST"/>
    <x v="5"/>
    <m/>
    <m/>
    <m/>
    <m/>
    <m/>
    <m/>
    <m/>
    <m/>
    <m/>
    <m/>
    <m/>
    <m/>
    <n v="494.8"/>
    <n v="2737.9"/>
    <n v="2748.89"/>
    <n v="1231.5"/>
    <m/>
    <m/>
    <m/>
    <x v="0"/>
    <x v="0"/>
    <m/>
  </r>
  <r>
    <s v=""/>
    <s v=" LPP_6.07.04.12"/>
    <s v="Labor Planning Package - 6.07.04.12"/>
    <s v="6.07.04.12"/>
    <x v="0"/>
    <d v="2028-07-28T00:00:00"/>
    <d v="1931-03-17T00:00:00"/>
    <s v="egolnar"/>
    <s v="tuozzolo"/>
    <n v="16252.17"/>
    <m/>
    <s v="C"/>
    <s v="Labor"/>
    <s v="TEC"/>
    <m/>
    <s v="BNL"/>
    <s v="Const"/>
    <s v="INST"/>
    <x v="5"/>
    <m/>
    <m/>
    <m/>
    <m/>
    <m/>
    <m/>
    <m/>
    <m/>
    <m/>
    <m/>
    <m/>
    <m/>
    <n v="1114.8599999999999"/>
    <n v="6168.89"/>
    <n v="6193.66"/>
    <n v="2774.76"/>
    <m/>
    <m/>
    <m/>
    <x v="0"/>
    <x v="0"/>
    <m/>
  </r>
  <r>
    <s v=""/>
    <s v=" LPP_6.07.04.12"/>
    <s v="Labor Planning Package - 6.07.04.12"/>
    <s v="6.07.04.12"/>
    <x v="0"/>
    <d v="2028-07-28T00:00:00"/>
    <d v="1931-03-17T00:00:00"/>
    <s v="egolnar"/>
    <s v="tuozzolo"/>
    <n v="6369.39"/>
    <m/>
    <s v="C"/>
    <s v="Labor"/>
    <s v="TEC"/>
    <m/>
    <s v="BNL"/>
    <s v="Const"/>
    <s v="INST"/>
    <x v="5"/>
    <m/>
    <m/>
    <m/>
    <m/>
    <m/>
    <m/>
    <m/>
    <m/>
    <m/>
    <m/>
    <m/>
    <m/>
    <n v="436.92"/>
    <n v="2417.65"/>
    <n v="2427.36"/>
    <n v="1087.46"/>
    <m/>
    <m/>
    <m/>
    <x v="0"/>
    <x v="0"/>
    <m/>
  </r>
  <r>
    <s v=""/>
    <s v=" LPP_6.07.04.12"/>
    <s v="Labor Planning Package - 6.07.04.12"/>
    <s v="6.07.04.12"/>
    <x v="0"/>
    <d v="2028-07-28T00:00:00"/>
    <d v="1931-03-17T00:00:00"/>
    <s v="egolnar"/>
    <s v="tuozzolo"/>
    <n v="1710706.55"/>
    <m/>
    <s v="C"/>
    <s v="Labor"/>
    <s v="TEC"/>
    <m/>
    <s v="BNL"/>
    <s v="Const"/>
    <s v="INST"/>
    <x v="5"/>
    <m/>
    <m/>
    <m/>
    <m/>
    <m/>
    <m/>
    <m/>
    <m/>
    <m/>
    <m/>
    <m/>
    <m/>
    <n v="117350.3"/>
    <n v="649338.31000000006"/>
    <n v="651946.09"/>
    <n v="292071.84999999998"/>
    <m/>
    <m/>
    <m/>
    <x v="0"/>
    <x v="0"/>
    <m/>
  </r>
  <r>
    <s v=""/>
    <s v=" LPP_6.07.04.12"/>
    <s v="Labor Planning Package - 6.07.04.12"/>
    <s v="6.07.04.12"/>
    <x v="0"/>
    <d v="2028-07-28T00:00:00"/>
    <d v="1931-03-17T00:00:00"/>
    <s v="egolnar"/>
    <s v="tuozzolo"/>
    <n v="2204"/>
    <m/>
    <s v="C"/>
    <s v="Labor"/>
    <s v="TEC"/>
    <m/>
    <s v="BNL"/>
    <s v="Const"/>
    <s v="INST"/>
    <x v="5"/>
    <m/>
    <m/>
    <m/>
    <m/>
    <m/>
    <m/>
    <m/>
    <m/>
    <m/>
    <m/>
    <m/>
    <m/>
    <n v="151.19"/>
    <n v="836.58"/>
    <n v="839.94"/>
    <n v="376.29"/>
    <m/>
    <m/>
    <m/>
    <x v="0"/>
    <x v="0"/>
    <m/>
  </r>
  <r>
    <s v=""/>
    <s v=" LPP_6.07.04.12"/>
    <s v="Labor Planning Package - 6.07.04.12"/>
    <s v="6.07.04.12"/>
    <x v="0"/>
    <d v="2028-07-28T00:00:00"/>
    <d v="1931-03-17T00:00:00"/>
    <s v="egolnar"/>
    <s v="tuozzolo"/>
    <n v="135963.32"/>
    <m/>
    <s v="C"/>
    <s v="Labor"/>
    <s v="TEC"/>
    <m/>
    <s v="BNL"/>
    <s v="Const"/>
    <s v="INST"/>
    <x v="5"/>
    <m/>
    <m/>
    <m/>
    <m/>
    <m/>
    <m/>
    <m/>
    <m/>
    <m/>
    <m/>
    <m/>
    <m/>
    <n v="9326.75"/>
    <n v="51608.03"/>
    <n v="51815.29"/>
    <n v="23213.25"/>
    <m/>
    <m/>
    <m/>
    <x v="0"/>
    <x v="0"/>
    <m/>
  </r>
  <r>
    <s v=""/>
    <s v=" LPP_6.07.04.12"/>
    <s v="Labor Planning Package - 6.07.04.12"/>
    <s v="6.07.04.12"/>
    <x v="0"/>
    <d v="2028-07-28T00:00:00"/>
    <d v="1931-03-17T00:00:00"/>
    <s v="egolnar"/>
    <s v="tuozzolo"/>
    <n v="33297.14"/>
    <m/>
    <s v="C"/>
    <s v="Labor"/>
    <s v="TEC"/>
    <m/>
    <s v="BNL"/>
    <s v="Const"/>
    <s v="INST"/>
    <x v="5"/>
    <m/>
    <m/>
    <m/>
    <m/>
    <m/>
    <m/>
    <m/>
    <m/>
    <m/>
    <m/>
    <m/>
    <m/>
    <n v="2284.1"/>
    <n v="12638.7"/>
    <n v="12689.46"/>
    <n v="5684.88"/>
    <m/>
    <m/>
    <m/>
    <x v="0"/>
    <x v="0"/>
    <m/>
  </r>
  <r>
    <s v=""/>
    <s v=" LPP_6.07.04.12"/>
    <s v="Labor Planning Package - 6.07.04.12"/>
    <s v="6.07.04.12"/>
    <x v="0"/>
    <d v="2028-07-28T00:00:00"/>
    <d v="1931-03-17T00:00:00"/>
    <s v="egolnar"/>
    <s v="tuozzolo"/>
    <n v="17102.04"/>
    <m/>
    <s v="C"/>
    <s v="Labor"/>
    <s v="TEC"/>
    <m/>
    <s v="BNL"/>
    <s v="Const"/>
    <s v="INST"/>
    <x v="5"/>
    <m/>
    <m/>
    <m/>
    <m/>
    <m/>
    <m/>
    <m/>
    <m/>
    <m/>
    <m/>
    <m/>
    <m/>
    <n v="1173.1600000000001"/>
    <n v="6491.48"/>
    <n v="6517.55"/>
    <n v="2919.86"/>
    <m/>
    <m/>
    <m/>
    <x v="0"/>
    <x v="0"/>
    <m/>
  </r>
  <r>
    <s v=""/>
    <s v=" LPP_6.07.04.12"/>
    <s v="Labor Planning Package - 6.07.04.12"/>
    <s v="6.07.04.12"/>
    <x v="0"/>
    <d v="2028-07-28T00:00:00"/>
    <d v="1931-03-17T00:00:00"/>
    <s v="egolnar"/>
    <s v="tuozzolo"/>
    <n v="40072.720000000001"/>
    <m/>
    <s v="C"/>
    <s v="Labor"/>
    <s v="TEC"/>
    <m/>
    <s v="BNL"/>
    <s v="Const"/>
    <s v="INST"/>
    <x v="5"/>
    <m/>
    <m/>
    <m/>
    <m/>
    <m/>
    <m/>
    <m/>
    <m/>
    <m/>
    <m/>
    <m/>
    <m/>
    <n v="2748.89"/>
    <n v="15210.53"/>
    <n v="15271.62"/>
    <n v="6841.68"/>
    <m/>
    <m/>
    <m/>
    <x v="0"/>
    <x v="0"/>
    <m/>
  </r>
  <r>
    <s v=""/>
    <s v=" LPP_6.07.04.12"/>
    <s v="Labor Planning Package - 6.07.04.12"/>
    <s v="6.07.04.12"/>
    <x v="0"/>
    <d v="2028-07-28T00:00:00"/>
    <d v="1931-03-17T00:00:00"/>
    <s v="egolnar"/>
    <s v="tuozzolo"/>
    <n v="12420.36"/>
    <m/>
    <s v="C"/>
    <s v="Labor"/>
    <s v="TEC"/>
    <m/>
    <s v="BNL"/>
    <s v="Const"/>
    <s v="INST"/>
    <x v="5"/>
    <m/>
    <m/>
    <m/>
    <m/>
    <m/>
    <m/>
    <m/>
    <m/>
    <m/>
    <m/>
    <m/>
    <m/>
    <n v="852.01"/>
    <n v="4714.4399999999996"/>
    <n v="4733.37"/>
    <n v="2120.5500000000002"/>
    <m/>
    <m/>
    <m/>
    <x v="0"/>
    <x v="0"/>
    <m/>
  </r>
  <r>
    <s v=""/>
    <s v=" LPP_6.07.04.12"/>
    <s v="Labor Planning Package - 6.07.04.12"/>
    <s v="6.07.04.12"/>
    <x v="0"/>
    <d v="2028-07-28T00:00:00"/>
    <d v="1931-03-17T00:00:00"/>
    <s v="egolnar"/>
    <s v="tuozzolo"/>
    <n v="528.53"/>
    <m/>
    <s v="C"/>
    <s v="Labor"/>
    <s v="TEC"/>
    <m/>
    <s v="BNL"/>
    <s v="Const"/>
    <s v="INST"/>
    <x v="5"/>
    <m/>
    <m/>
    <m/>
    <m/>
    <m/>
    <m/>
    <m/>
    <m/>
    <m/>
    <m/>
    <m/>
    <m/>
    <n v="36.26"/>
    <n v="200.62"/>
    <n v="201.42"/>
    <n v="90.23"/>
    <m/>
    <m/>
    <m/>
    <x v="0"/>
    <x v="0"/>
    <m/>
  </r>
  <r>
    <s v=""/>
    <s v=" LPP_6.07.04.12"/>
    <s v="Labor Planning Package - 6.07.04.12"/>
    <s v="6.07.04.12"/>
    <x v="0"/>
    <d v="2028-07-28T00:00:00"/>
    <d v="1931-03-17T00:00:00"/>
    <s v="egolnar"/>
    <s v="tuozzolo"/>
    <n v="76900.53"/>
    <m/>
    <s v="C"/>
    <s v="Labor"/>
    <s v="TEC"/>
    <m/>
    <s v="BNL"/>
    <s v="Const"/>
    <s v="INST"/>
    <x v="5"/>
    <m/>
    <m/>
    <m/>
    <m/>
    <m/>
    <m/>
    <m/>
    <m/>
    <m/>
    <m/>
    <m/>
    <m/>
    <n v="5275.19"/>
    <n v="29189.38"/>
    <n v="29306.61"/>
    <n v="13129.36"/>
    <m/>
    <m/>
    <m/>
    <x v="0"/>
    <x v="0"/>
    <m/>
  </r>
  <r>
    <s v=""/>
    <s v=" LPP_6.07.04.12"/>
    <s v="Labor Planning Package - 6.07.04.12"/>
    <s v="6.07.04.12"/>
    <x v="0"/>
    <d v="2028-07-28T00:00:00"/>
    <d v="1931-03-17T00:00:00"/>
    <s v="egolnar"/>
    <s v="tuozzolo"/>
    <n v="132924.29"/>
    <m/>
    <s v="C"/>
    <s v="Labor"/>
    <s v="TEC"/>
    <m/>
    <s v="BNL"/>
    <s v="Const"/>
    <s v="INST"/>
    <x v="5"/>
    <m/>
    <m/>
    <m/>
    <m/>
    <m/>
    <m/>
    <m/>
    <m/>
    <m/>
    <m/>
    <m/>
    <m/>
    <n v="9118.2800000000007"/>
    <n v="50454.49"/>
    <n v="50657.120000000003"/>
    <n v="22694.39"/>
    <m/>
    <m/>
    <m/>
    <x v="0"/>
    <x v="0"/>
    <m/>
  </r>
  <r>
    <s v=""/>
    <s v=" LPP_6.07.04.12"/>
    <s v="Labor Planning Package - 6.07.04.12"/>
    <s v="6.07.04.12"/>
    <x v="0"/>
    <d v="2028-07-28T00:00:00"/>
    <d v="1931-03-17T00:00:00"/>
    <s v="egolnar"/>
    <s v="tuozzolo"/>
    <n v="13224"/>
    <m/>
    <s v="C"/>
    <s v="Labor"/>
    <s v="TEC"/>
    <m/>
    <s v="BNL"/>
    <s v="Const"/>
    <s v="INST"/>
    <x v="5"/>
    <m/>
    <m/>
    <m/>
    <m/>
    <m/>
    <m/>
    <m/>
    <m/>
    <m/>
    <m/>
    <m/>
    <m/>
    <n v="907.13"/>
    <n v="5019.4799999999996"/>
    <n v="5039.63"/>
    <n v="2257.7600000000002"/>
    <m/>
    <m/>
    <m/>
    <x v="0"/>
    <x v="0"/>
    <m/>
  </r>
  <r>
    <s v=""/>
    <s v=" LPP_6.07.04.12"/>
    <s v="Labor Planning Package - 6.07.04.12"/>
    <s v="6.07.04.12"/>
    <x v="0"/>
    <d v="2028-07-28T00:00:00"/>
    <d v="1931-03-17T00:00:00"/>
    <s v="egolnar"/>
    <s v="tuozzolo"/>
    <n v="49089.09"/>
    <m/>
    <s v="C"/>
    <s v="Labor"/>
    <s v="TEC"/>
    <m/>
    <s v="BNL"/>
    <s v="Const"/>
    <s v="INST"/>
    <x v="5"/>
    <m/>
    <m/>
    <m/>
    <m/>
    <m/>
    <m/>
    <m/>
    <m/>
    <m/>
    <m/>
    <m/>
    <m/>
    <n v="3367.39"/>
    <n v="18632.900000000001"/>
    <n v="18707.73"/>
    <n v="8381.06"/>
    <m/>
    <m/>
    <m/>
    <x v="0"/>
    <x v="0"/>
    <m/>
  </r>
  <r>
    <s v=""/>
    <s v=" LPP_6.07.04.12"/>
    <s v="Labor Planning Package - 6.07.04.12"/>
    <s v="6.07.04.12"/>
    <x v="0"/>
    <d v="2028-07-28T00:00:00"/>
    <d v="1931-03-17T00:00:00"/>
    <s v="egolnar"/>
    <s v="tuozzolo"/>
    <n v="208378.16"/>
    <m/>
    <s v="C"/>
    <s v="Labor"/>
    <s v="TEC"/>
    <m/>
    <s v="BNL"/>
    <s v="Const"/>
    <s v="INST"/>
    <x v="5"/>
    <m/>
    <m/>
    <m/>
    <m/>
    <m/>
    <m/>
    <m/>
    <m/>
    <m/>
    <m/>
    <m/>
    <m/>
    <n v="14294.23"/>
    <n v="79094.759999999995"/>
    <n v="79412.41"/>
    <n v="35576.76"/>
    <m/>
    <m/>
    <m/>
    <x v="0"/>
    <x v="0"/>
    <m/>
  </r>
  <r>
    <s v=""/>
    <s v=" LPP_6.07.04.12"/>
    <s v="Labor Planning Package - 6.07.04.12"/>
    <s v="6.07.04.12"/>
    <x v="0"/>
    <d v="2028-07-28T00:00:00"/>
    <d v="1931-03-17T00:00:00"/>
    <s v="egolnar"/>
    <s v="tuozzolo"/>
    <n v="50421.57"/>
    <m/>
    <s v="C"/>
    <s v="Labor"/>
    <s v="TEC"/>
    <m/>
    <s v="BNL"/>
    <s v="Const"/>
    <s v="INST"/>
    <x v="5"/>
    <m/>
    <m/>
    <m/>
    <m/>
    <m/>
    <m/>
    <m/>
    <m/>
    <m/>
    <m/>
    <m/>
    <m/>
    <n v="3458.8"/>
    <n v="19138.669999999998"/>
    <n v="19215.54"/>
    <n v="8608.56"/>
    <m/>
    <m/>
    <m/>
    <x v="0"/>
    <x v="0"/>
    <m/>
  </r>
  <r>
    <s v=""/>
    <s v=" LPP_6.07.04.12"/>
    <s v="Labor Planning Package - 6.07.04.12"/>
    <s v="6.07.04.12"/>
    <x v="0"/>
    <d v="2028-07-28T00:00:00"/>
    <d v="1931-03-17T00:00:00"/>
    <s v="egolnar"/>
    <s v="tuozzolo"/>
    <n v="79884.77"/>
    <m/>
    <s v="C"/>
    <s v="Labor"/>
    <s v="TEC"/>
    <m/>
    <s v="BNL"/>
    <s v="Const"/>
    <s v="INST"/>
    <x v="5"/>
    <m/>
    <m/>
    <m/>
    <m/>
    <m/>
    <m/>
    <m/>
    <m/>
    <m/>
    <m/>
    <m/>
    <m/>
    <n v="5479.9"/>
    <n v="30322.12"/>
    <n v="30443.89"/>
    <n v="13638.86"/>
    <m/>
    <m/>
    <m/>
    <x v="0"/>
    <x v="0"/>
    <m/>
  </r>
  <r>
    <s v=""/>
    <s v=" LPP_6.07.04.12"/>
    <s v="Labor Planning Package - 6.07.04.12"/>
    <s v="6.07.04.12"/>
    <x v="0"/>
    <d v="2028-07-28T00:00:00"/>
    <d v="1931-03-17T00:00:00"/>
    <s v="egolnar"/>
    <s v="tuozzolo"/>
    <n v="924.92"/>
    <m/>
    <s v="C"/>
    <s v="Labor"/>
    <s v="TEC"/>
    <m/>
    <s v="BNL"/>
    <s v="Const"/>
    <s v="INST"/>
    <x v="5"/>
    <m/>
    <m/>
    <m/>
    <m/>
    <m/>
    <m/>
    <m/>
    <m/>
    <m/>
    <m/>
    <m/>
    <m/>
    <n v="63.45"/>
    <n v="351.07"/>
    <n v="352.48"/>
    <n v="157.91"/>
    <m/>
    <m/>
    <m/>
    <x v="0"/>
    <x v="0"/>
    <m/>
  </r>
  <r>
    <s v=""/>
    <s v=" LPP_6.07.04.12"/>
    <s v="Labor Planning Package - 6.07.04.12"/>
    <s v="6.07.04.12"/>
    <x v="0"/>
    <d v="2028-07-28T00:00:00"/>
    <d v="1931-03-17T00:00:00"/>
    <s v="egolnar"/>
    <s v="tuozzolo"/>
    <n v="8218.57"/>
    <m/>
    <s v="C"/>
    <s v="Labor"/>
    <s v="TEC"/>
    <m/>
    <s v="BNL"/>
    <s v="Const"/>
    <s v="INST"/>
    <x v="5"/>
    <m/>
    <m/>
    <m/>
    <m/>
    <m/>
    <m/>
    <m/>
    <m/>
    <m/>
    <m/>
    <m/>
    <m/>
    <n v="563.77"/>
    <n v="3119.55"/>
    <n v="3132.08"/>
    <n v="1403.17"/>
    <m/>
    <m/>
    <m/>
    <x v="0"/>
    <x v="0"/>
    <m/>
  </r>
  <r>
    <s v=""/>
    <s v=" LPP_6.07.04.12"/>
    <s v="Labor Planning Package - 6.07.04.12"/>
    <s v="6.07.04.12"/>
    <x v="0"/>
    <d v="2028-07-28T00:00:00"/>
    <d v="1931-03-17T00:00:00"/>
    <s v="egolnar"/>
    <s v="tuozzolo"/>
    <n v="26948.67"/>
    <m/>
    <s v="C"/>
    <s v="Labor"/>
    <s v="TEC"/>
    <m/>
    <s v="BNL"/>
    <s v="Const"/>
    <s v="INST"/>
    <x v="5"/>
    <m/>
    <m/>
    <m/>
    <m/>
    <m/>
    <m/>
    <m/>
    <m/>
    <m/>
    <m/>
    <m/>
    <m/>
    <n v="1848.61"/>
    <n v="10228.99"/>
    <n v="10270.07"/>
    <n v="4600.99"/>
    <m/>
    <m/>
    <m/>
    <x v="0"/>
    <x v="0"/>
    <m/>
  </r>
  <r>
    <s v=""/>
    <s v=" LPP_6.07.04.12"/>
    <s v="Labor Planning Package - 6.07.04.12"/>
    <s v="6.07.04.12"/>
    <x v="0"/>
    <d v="2028-07-28T00:00:00"/>
    <d v="1931-03-17T00:00:00"/>
    <s v="egolnar"/>
    <s v="tuozzolo"/>
    <n v="393956.45"/>
    <m/>
    <s v="C"/>
    <s v="Labor"/>
    <s v="TEC"/>
    <m/>
    <s v="BNL"/>
    <s v="Const"/>
    <s v="INST"/>
    <x v="5"/>
    <m/>
    <m/>
    <m/>
    <m/>
    <m/>
    <m/>
    <m/>
    <m/>
    <m/>
    <m/>
    <m/>
    <m/>
    <n v="27024.45"/>
    <n v="149535.29999999999"/>
    <n v="150135.84"/>
    <n v="67260.850000000006"/>
    <m/>
    <m/>
    <m/>
    <x v="0"/>
    <x v="0"/>
    <m/>
  </r>
  <r>
    <s v=""/>
    <s v=" LPP_6.07.04.12"/>
    <s v="Labor Planning Package - 6.07.04.12"/>
    <s v="6.07.04.12"/>
    <x v="0"/>
    <d v="2028-07-28T00:00:00"/>
    <d v="1931-03-17T00:00:00"/>
    <s v="egolnar"/>
    <s v="tuozzolo"/>
    <n v="27640.74"/>
    <m/>
    <s v="C"/>
    <s v="Labor"/>
    <s v="TEC"/>
    <m/>
    <s v="BNL"/>
    <s v="Const"/>
    <s v="INST"/>
    <x v="5"/>
    <m/>
    <m/>
    <m/>
    <m/>
    <m/>
    <m/>
    <m/>
    <m/>
    <m/>
    <m/>
    <m/>
    <m/>
    <n v="1896.09"/>
    <n v="10491.68"/>
    <n v="10533.82"/>
    <n v="4719.1499999999996"/>
    <m/>
    <m/>
    <m/>
    <x v="0"/>
    <x v="0"/>
    <m/>
  </r>
  <r>
    <s v=""/>
    <s v=" LPP_6.07.04.12"/>
    <s v="Labor Planning Package - 6.07.04.12"/>
    <s v="6.07.04.12"/>
    <x v="0"/>
    <d v="2028-07-28T00:00:00"/>
    <d v="1931-03-17T00:00:00"/>
    <s v="egolnar"/>
    <s v="tuozzolo"/>
    <n v="845377.35"/>
    <m/>
    <s v="C"/>
    <s v="Labor"/>
    <s v="TEC"/>
    <m/>
    <s v="BNL"/>
    <s v="Const"/>
    <s v="INST"/>
    <x v="5"/>
    <m/>
    <m/>
    <m/>
    <m/>
    <m/>
    <m/>
    <m/>
    <m/>
    <m/>
    <m/>
    <m/>
    <m/>
    <n v="57990.82"/>
    <n v="320882.56"/>
    <n v="322171.25"/>
    <n v="144332.72"/>
    <m/>
    <m/>
    <m/>
    <x v="0"/>
    <x v="0"/>
    <m/>
  </r>
  <r>
    <s v=""/>
    <s v=" LPP_6.07.04.12"/>
    <s v="Labor Planning Package - 6.07.04.12"/>
    <s v="6.07.04.12"/>
    <x v="0"/>
    <d v="2028-07-28T00:00:00"/>
    <d v="1931-03-17T00:00:00"/>
    <s v="egolnar"/>
    <s v="tuozzolo"/>
    <n v="353187.5"/>
    <m/>
    <s v="C"/>
    <s v="Labor"/>
    <s v="TEC"/>
    <m/>
    <s v="BNL"/>
    <s v="Const"/>
    <s v="INST"/>
    <x v="5"/>
    <m/>
    <m/>
    <m/>
    <m/>
    <m/>
    <m/>
    <m/>
    <m/>
    <m/>
    <m/>
    <m/>
    <m/>
    <n v="24227.8"/>
    <n v="134060.5"/>
    <n v="134598.9"/>
    <n v="60300.31"/>
    <m/>
    <m/>
    <m/>
    <x v="0"/>
    <x v="0"/>
    <m/>
  </r>
  <r>
    <s v=""/>
    <s v=" LPP_6.07.04.12"/>
    <s v="Labor Planning Package - 6.07.04.12"/>
    <s v="6.07.04.12"/>
    <x v="0"/>
    <d v="2028-07-28T00:00:00"/>
    <d v="1931-03-17T00:00:00"/>
    <s v="egolnar"/>
    <s v="tuozzolo"/>
    <n v="7137.99"/>
    <m/>
    <s v="C"/>
    <s v="Labor"/>
    <s v="TEC"/>
    <m/>
    <s v="BNL"/>
    <s v="Const"/>
    <s v="INST"/>
    <x v="5"/>
    <m/>
    <m/>
    <m/>
    <m/>
    <m/>
    <m/>
    <m/>
    <m/>
    <m/>
    <m/>
    <m/>
    <m/>
    <n v="489.65"/>
    <n v="2709.39"/>
    <n v="2720.27"/>
    <n v="1218.68"/>
    <m/>
    <m/>
    <m/>
    <x v="0"/>
    <x v="0"/>
    <m/>
  </r>
  <r>
    <s v=""/>
    <s v=" LPP_6.07.04.12"/>
    <s v="Labor Planning Package - 6.07.04.12"/>
    <s v="6.07.04.12"/>
    <x v="0"/>
    <d v="2028-07-28T00:00:00"/>
    <d v="1931-03-17T00:00:00"/>
    <s v="egolnar"/>
    <s v="tuozzolo"/>
    <n v="38236.449999999997"/>
    <m/>
    <s v="C"/>
    <s v="Labor"/>
    <s v="TEC"/>
    <m/>
    <s v="BNL"/>
    <s v="Const"/>
    <s v="INST"/>
    <x v="5"/>
    <m/>
    <m/>
    <m/>
    <m/>
    <m/>
    <m/>
    <m/>
    <m/>
    <m/>
    <m/>
    <m/>
    <m/>
    <n v="2622.93"/>
    <n v="14513.53"/>
    <n v="14571.82"/>
    <n v="6528.17"/>
    <m/>
    <m/>
    <m/>
    <x v="0"/>
    <x v="0"/>
    <m/>
  </r>
  <r>
    <s v=""/>
    <s v=" LPP_6.07.04.12"/>
    <s v="Labor Planning Package - 6.07.04.12"/>
    <s v="6.07.04.12"/>
    <x v="0"/>
    <d v="2028-07-28T00:00:00"/>
    <d v="1931-03-17T00:00:00"/>
    <s v="egolnar"/>
    <s v="tuozzolo"/>
    <n v="8816"/>
    <m/>
    <s v="C"/>
    <s v="Labor"/>
    <s v="TEC"/>
    <m/>
    <s v="BNL"/>
    <s v="Const"/>
    <s v="INST"/>
    <x v="5"/>
    <m/>
    <m/>
    <m/>
    <m/>
    <m/>
    <m/>
    <m/>
    <m/>
    <m/>
    <m/>
    <m/>
    <m/>
    <n v="604.76"/>
    <n v="3346.32"/>
    <n v="3359.76"/>
    <n v="1505.17"/>
    <m/>
    <m/>
    <m/>
    <x v="0"/>
    <x v="0"/>
    <m/>
  </r>
  <r>
    <s v=""/>
    <s v=" LPP_6.07.04.12"/>
    <s v="Labor Planning Package - 6.07.04.12"/>
    <s v="6.07.04.12"/>
    <x v="0"/>
    <d v="2028-07-28T00:00:00"/>
    <d v="1931-03-17T00:00:00"/>
    <s v="egolnar"/>
    <s v="tuozzolo"/>
    <n v="12757.26"/>
    <m/>
    <s v="C"/>
    <s v="Labor"/>
    <s v="TEC"/>
    <m/>
    <s v="BNL"/>
    <s v="Const"/>
    <s v="INST"/>
    <x v="5"/>
    <m/>
    <m/>
    <m/>
    <m/>
    <m/>
    <m/>
    <m/>
    <m/>
    <m/>
    <m/>
    <m/>
    <m/>
    <n v="875.12"/>
    <n v="4842.32"/>
    <n v="4861.76"/>
    <n v="2178.0700000000002"/>
    <m/>
    <m/>
    <m/>
    <x v="0"/>
    <x v="0"/>
    <m/>
  </r>
  <r>
    <s v=""/>
    <s v=" LPP_6.07.04.12"/>
    <s v="Labor Planning Package - 6.07.04.12"/>
    <s v="6.07.04.12"/>
    <x v="0"/>
    <d v="2028-07-28T00:00:00"/>
    <d v="1931-03-17T00:00:00"/>
    <s v="egolnar"/>
    <s v="tuozzolo"/>
    <n v="821069.37"/>
    <m/>
    <s v="C"/>
    <s v="Labor"/>
    <s v="TEC"/>
    <m/>
    <s v="BNL"/>
    <s v="Const"/>
    <s v="INST"/>
    <x v="5"/>
    <m/>
    <m/>
    <m/>
    <m/>
    <m/>
    <m/>
    <m/>
    <m/>
    <m/>
    <m/>
    <m/>
    <m/>
    <n v="56323.360000000001"/>
    <n v="311655.90999999997"/>
    <n v="312907.53999999998"/>
    <n v="140182.57"/>
    <m/>
    <m/>
    <m/>
    <x v="0"/>
    <x v="0"/>
    <m/>
  </r>
  <r>
    <s v=""/>
    <s v=" LPP_6.07.04.12"/>
    <s v="Labor Planning Package - 6.07.04.12"/>
    <s v="6.07.04.12"/>
    <x v="0"/>
    <d v="2028-07-28T00:00:00"/>
    <d v="1931-03-17T00:00:00"/>
    <s v="egolnar"/>
    <s v="tuozzolo"/>
    <n v="192554.3"/>
    <m/>
    <s v="C"/>
    <s v="Labor"/>
    <s v="TEC"/>
    <m/>
    <s v="BNL"/>
    <s v="Const"/>
    <s v="INST"/>
    <x v="5"/>
    <m/>
    <m/>
    <m/>
    <m/>
    <m/>
    <m/>
    <m/>
    <m/>
    <m/>
    <m/>
    <m/>
    <m/>
    <n v="13208.76"/>
    <n v="73088.45"/>
    <n v="73381.97"/>
    <n v="32875.120000000003"/>
    <m/>
    <m/>
    <m/>
    <x v="0"/>
    <x v="0"/>
    <m/>
  </r>
  <r>
    <s v=""/>
    <s v=" LPP_6.07.04.12"/>
    <s v="Labor Planning Package - 6.07.04.12"/>
    <s v="6.07.04.12"/>
    <x v="0"/>
    <d v="2028-07-28T00:00:00"/>
    <d v="1931-03-17T00:00:00"/>
    <s v="egolnar"/>
    <s v="tuozzolo"/>
    <n v="24657.35"/>
    <m/>
    <s v="C"/>
    <s v="Labor"/>
    <s v="TEC"/>
    <m/>
    <s v="BNL"/>
    <s v="Const"/>
    <s v="INST"/>
    <x v="5"/>
    <m/>
    <m/>
    <m/>
    <m/>
    <m/>
    <m/>
    <m/>
    <m/>
    <m/>
    <m/>
    <m/>
    <m/>
    <n v="1691.43"/>
    <n v="9359.27"/>
    <n v="9396.86"/>
    <n v="4209.79"/>
    <m/>
    <m/>
    <m/>
    <x v="0"/>
    <x v="0"/>
    <m/>
  </r>
  <r>
    <s v=""/>
    <s v=" LPP_6.07.04.12"/>
    <s v="Labor Planning Package - 6.07.04.12"/>
    <s v="6.07.04.12"/>
    <x v="0"/>
    <d v="2028-07-28T00:00:00"/>
    <d v="1931-03-17T00:00:00"/>
    <s v="egolnar"/>
    <s v="tuozzolo"/>
    <n v="7434.53"/>
    <m/>
    <s v="C"/>
    <s v="Labor"/>
    <s v="TEC"/>
    <m/>
    <s v="BNL"/>
    <s v="Const"/>
    <s v="INST"/>
    <x v="5"/>
    <m/>
    <m/>
    <m/>
    <m/>
    <m/>
    <m/>
    <m/>
    <m/>
    <m/>
    <m/>
    <m/>
    <m/>
    <n v="509.99"/>
    <n v="2821.95"/>
    <n v="2833.28"/>
    <n v="1269.31"/>
    <m/>
    <m/>
    <m/>
    <x v="0"/>
    <x v="0"/>
    <m/>
  </r>
  <r>
    <s v=""/>
    <s v=" LPP_6.07.04.12"/>
    <s v="Labor Planning Package - 6.07.04.12"/>
    <s v="6.07.04.12"/>
    <x v="0"/>
    <d v="2028-07-28T00:00:00"/>
    <d v="1931-03-17T00:00:00"/>
    <s v="egolnar"/>
    <s v="tuozzolo"/>
    <n v="587625.17000000004"/>
    <m/>
    <s v="C"/>
    <s v="Labor"/>
    <s v="TEC"/>
    <m/>
    <s v="BNL"/>
    <s v="Const"/>
    <s v="INST"/>
    <x v="5"/>
    <m/>
    <m/>
    <m/>
    <m/>
    <m/>
    <m/>
    <m/>
    <m/>
    <m/>
    <m/>
    <m/>
    <m/>
    <n v="40309.65"/>
    <n v="223046.75"/>
    <n v="223942.52"/>
    <n v="100326.25"/>
    <m/>
    <m/>
    <m/>
    <x v="0"/>
    <x v="0"/>
    <m/>
  </r>
  <r>
    <s v=""/>
    <s v=" LPP_6.07.04.12"/>
    <s v="Labor Planning Package - 6.07.04.12"/>
    <s v="6.07.04.12"/>
    <x v="0"/>
    <d v="2028-07-28T00:00:00"/>
    <d v="1931-03-17T00:00:00"/>
    <s v="egolnar"/>
    <s v="tuozzolo"/>
    <n v="105570.31"/>
    <m/>
    <s v="C"/>
    <s v="Labor"/>
    <s v="TEC"/>
    <m/>
    <s v="BNL"/>
    <s v="Const"/>
    <s v="INST"/>
    <x v="5"/>
    <m/>
    <m/>
    <m/>
    <m/>
    <m/>
    <m/>
    <m/>
    <m/>
    <m/>
    <m/>
    <m/>
    <m/>
    <n v="7241.87"/>
    <n v="40071.660000000003"/>
    <n v="40232.589999999997"/>
    <n v="18024.2"/>
    <m/>
    <m/>
    <m/>
    <x v="0"/>
    <x v="0"/>
    <m/>
  </r>
  <r>
    <s v=""/>
    <s v=" LPP_6.07.04.12"/>
    <s v="Labor Planning Package - 6.07.04.12"/>
    <s v="6.07.04.12"/>
    <x v="0"/>
    <d v="2028-07-28T00:00:00"/>
    <d v="1931-03-17T00:00:00"/>
    <s v="egolnar"/>
    <s v="tuozzolo"/>
    <n v="4900.05"/>
    <m/>
    <s v="C"/>
    <s v="Labor"/>
    <s v="TEC"/>
    <m/>
    <s v="BNL"/>
    <s v="Const"/>
    <s v="INST"/>
    <x v="5"/>
    <m/>
    <m/>
    <m/>
    <m/>
    <m/>
    <m/>
    <m/>
    <m/>
    <m/>
    <m/>
    <m/>
    <m/>
    <n v="336.13"/>
    <n v="1859.93"/>
    <n v="1867.4"/>
    <n v="836.6"/>
    <m/>
    <m/>
    <m/>
    <x v="0"/>
    <x v="0"/>
    <m/>
  </r>
  <r>
    <s v=""/>
    <s v=" LPP_6.07.04.12"/>
    <s v="Labor Planning Package - 6.07.04.12"/>
    <s v="6.07.04.12"/>
    <x v="0"/>
    <d v="2028-07-28T00:00:00"/>
    <d v="1931-03-17T00:00:00"/>
    <s v="egolnar"/>
    <s v="tuozzolo"/>
    <n v="8836.9599999999991"/>
    <m/>
    <s v="C"/>
    <s v="Labor"/>
    <s v="TEC"/>
    <m/>
    <s v="BNL"/>
    <s v="Const"/>
    <s v="INST"/>
    <x v="5"/>
    <m/>
    <m/>
    <m/>
    <m/>
    <m/>
    <m/>
    <m/>
    <m/>
    <m/>
    <m/>
    <m/>
    <m/>
    <n v="606.19000000000005"/>
    <n v="3354.27"/>
    <n v="3367.75"/>
    <n v="1508.75"/>
    <m/>
    <m/>
    <m/>
    <x v="0"/>
    <x v="0"/>
    <m/>
  </r>
  <r>
    <s v=""/>
    <s v=" LPP_6.07.04.12"/>
    <s v="Labor Planning Package - 6.07.04.12"/>
    <s v="6.07.04.12"/>
    <x v="0"/>
    <d v="2028-07-28T00:00:00"/>
    <d v="1931-03-17T00:00:00"/>
    <s v="egolnar"/>
    <s v="tuozzolo"/>
    <n v="49775.56"/>
    <m/>
    <s v="C"/>
    <s v="Labor"/>
    <s v="TEC"/>
    <m/>
    <s v="BNL"/>
    <s v="Const"/>
    <s v="INST"/>
    <x v="5"/>
    <m/>
    <m/>
    <m/>
    <m/>
    <m/>
    <m/>
    <m/>
    <m/>
    <m/>
    <m/>
    <m/>
    <m/>
    <n v="3414.48"/>
    <n v="18893.47"/>
    <n v="18969.34"/>
    <n v="8498.27"/>
    <m/>
    <m/>
    <m/>
    <x v="0"/>
    <x v="0"/>
    <m/>
  </r>
  <r>
    <s v=""/>
    <s v=" LPP_6.07.04.12"/>
    <s v="Labor Planning Package - 6.07.04.12"/>
    <s v="6.07.04.12"/>
    <x v="0"/>
    <d v="2028-07-28T00:00:00"/>
    <d v="1931-03-17T00:00:00"/>
    <s v="egolnar"/>
    <s v="tuozzolo"/>
    <n v="4147.96"/>
    <m/>
    <s v="C"/>
    <s v="Labor"/>
    <s v="TEC"/>
    <m/>
    <s v="BNL"/>
    <s v="Const"/>
    <s v="INST"/>
    <x v="5"/>
    <m/>
    <m/>
    <m/>
    <m/>
    <m/>
    <m/>
    <m/>
    <m/>
    <m/>
    <m/>
    <m/>
    <m/>
    <n v="284.54000000000002"/>
    <n v="1574.45"/>
    <n v="1580.78"/>
    <n v="708.19"/>
    <m/>
    <m/>
    <m/>
    <x v="0"/>
    <x v="0"/>
    <m/>
  </r>
  <r>
    <s v=""/>
    <s v=" LPP_6.07.04.12"/>
    <s v="Labor Planning Package - 6.07.04.12"/>
    <s v="6.07.04.12"/>
    <x v="0"/>
    <d v="2028-07-28T00:00:00"/>
    <d v="1931-03-17T00:00:00"/>
    <s v="egolnar"/>
    <s v="tuozzolo"/>
    <n v="65465.68"/>
    <m/>
    <s v="C"/>
    <s v="Labor"/>
    <s v="TEC"/>
    <m/>
    <s v="BNL"/>
    <s v="Const"/>
    <s v="INST"/>
    <x v="5"/>
    <m/>
    <m/>
    <m/>
    <m/>
    <m/>
    <m/>
    <m/>
    <m/>
    <m/>
    <m/>
    <m/>
    <m/>
    <n v="4490.79"/>
    <n v="24849.02"/>
    <n v="24948.81"/>
    <n v="11177.07"/>
    <m/>
    <m/>
    <m/>
    <x v="0"/>
    <x v="0"/>
    <m/>
  </r>
  <r>
    <s v=""/>
    <s v=" LPP_6.07.04.12"/>
    <s v="Labor Planning Package - 6.07.04.12"/>
    <s v="6.07.04.12"/>
    <x v="0"/>
    <d v="2028-07-28T00:00:00"/>
    <d v="1931-03-17T00:00:00"/>
    <s v="egolnar"/>
    <s v="tuozzolo"/>
    <n v="1402.55"/>
    <m/>
    <s v="C"/>
    <s v="Labor"/>
    <s v="TEC"/>
    <m/>
    <s v="BNL"/>
    <s v="Const"/>
    <s v="INST"/>
    <x v="5"/>
    <m/>
    <m/>
    <m/>
    <m/>
    <m/>
    <m/>
    <m/>
    <m/>
    <m/>
    <m/>
    <m/>
    <m/>
    <n v="96.21"/>
    <n v="532.37"/>
    <n v="534.51"/>
    <n v="239.46"/>
    <m/>
    <m/>
    <m/>
    <x v="0"/>
    <x v="0"/>
    <m/>
  </r>
  <r>
    <s v=""/>
    <s v=" LPP_6.07.04.12"/>
    <s v="Labor Planning Package - 6.07.04.12"/>
    <s v="6.07.04.12"/>
    <x v="0"/>
    <d v="2028-07-28T00:00:00"/>
    <d v="1931-03-17T00:00:00"/>
    <s v="egolnar"/>
    <s v="tuozzolo"/>
    <n v="4228.21"/>
    <m/>
    <s v="C"/>
    <s v="Labor"/>
    <s v="TEC"/>
    <m/>
    <s v="BNL"/>
    <s v="Const"/>
    <s v="INST"/>
    <x v="5"/>
    <m/>
    <m/>
    <m/>
    <m/>
    <m/>
    <m/>
    <m/>
    <m/>
    <m/>
    <m/>
    <m/>
    <m/>
    <n v="290.04000000000002"/>
    <n v="1604.91"/>
    <n v="1611.36"/>
    <n v="721.89"/>
    <m/>
    <m/>
    <m/>
    <x v="0"/>
    <x v="0"/>
    <m/>
  </r>
  <r>
    <s v=""/>
    <s v=" LPP_6.07.04.12"/>
    <s v="Labor Planning Package - 6.07.04.12"/>
    <s v="6.07.04.12"/>
    <x v="0"/>
    <d v="2028-07-28T00:00:00"/>
    <d v="1931-03-17T00:00:00"/>
    <s v="egolnar"/>
    <s v="tuozzolo"/>
    <n v="3390.16"/>
    <m/>
    <s v="C"/>
    <s v="Labor"/>
    <s v="TEC"/>
    <m/>
    <s v="BNL"/>
    <s v="Const"/>
    <s v="INST"/>
    <x v="5"/>
    <m/>
    <m/>
    <m/>
    <m/>
    <m/>
    <m/>
    <m/>
    <m/>
    <m/>
    <m/>
    <m/>
    <m/>
    <n v="232.56"/>
    <n v="1286.81"/>
    <n v="1291.98"/>
    <n v="578.80999999999995"/>
    <m/>
    <m/>
    <m/>
    <x v="0"/>
    <x v="0"/>
    <m/>
  </r>
  <r>
    <s v=""/>
    <s v=" LPP_6.07.04.12"/>
    <s v="Labor Planning Package - 6.07.04.12"/>
    <s v="6.07.04.12"/>
    <x v="0"/>
    <d v="2028-07-28T00:00:00"/>
    <d v="1931-03-17T00:00:00"/>
    <s v="egolnar"/>
    <s v="tuozzolo"/>
    <n v="13345.28"/>
    <m/>
    <s v="C"/>
    <s v="Labor"/>
    <s v="TEC"/>
    <m/>
    <s v="BNL"/>
    <s v="Const"/>
    <s v="INST"/>
    <x v="5"/>
    <m/>
    <m/>
    <m/>
    <m/>
    <m/>
    <m/>
    <m/>
    <m/>
    <m/>
    <m/>
    <m/>
    <m/>
    <n v="915.45"/>
    <n v="5065.51"/>
    <n v="5085.8599999999997"/>
    <n v="2278.46"/>
    <m/>
    <m/>
    <m/>
    <x v="0"/>
    <x v="0"/>
    <m/>
  </r>
  <r>
    <s v=""/>
    <s v=" HR_0601_0125"/>
    <s v="BPM System Materials - Vendor Support by BNL"/>
    <s v="6.05.07.06.01"/>
    <x v="0"/>
    <d v="2026-10-05T00:00:00"/>
    <d v="2027-05-12T00:00:00"/>
    <s v="mahmed"/>
    <s v="gassner"/>
    <n v="14624.35"/>
    <s v="CON"/>
    <s v="C"/>
    <s v="Labor"/>
    <s v="TEC"/>
    <m/>
    <s v="BNL"/>
    <s v="Const"/>
    <s v="SHC"/>
    <x v="9"/>
    <s v="S.P129"/>
    <s v="APP00174"/>
    <m/>
    <m/>
    <m/>
    <m/>
    <m/>
    <m/>
    <m/>
    <m/>
    <m/>
    <n v="14624.35"/>
    <m/>
    <m/>
    <m/>
    <m/>
    <m/>
    <m/>
    <m/>
    <x v="0"/>
    <x v="0"/>
    <m/>
  </r>
  <r>
    <s v=""/>
    <s v=" HR_0601_0145"/>
    <s v="BPM System Materials - Test and Final Acceptance"/>
    <s v="6.05.07.06.01"/>
    <x v="0"/>
    <d v="2027-05-13T00:00:00"/>
    <d v="2027-05-26T00:00:00"/>
    <s v="mahmed"/>
    <s v="gassner"/>
    <n v="21936.52"/>
    <s v="CON"/>
    <s v="C"/>
    <s v="Labor"/>
    <s v="TEC"/>
    <m/>
    <s v="BNL"/>
    <s v="Const"/>
    <s v="SHC"/>
    <x v="8"/>
    <s v="S.P129"/>
    <s v="APP00174"/>
    <m/>
    <m/>
    <m/>
    <m/>
    <m/>
    <m/>
    <m/>
    <m/>
    <m/>
    <n v="21936.52"/>
    <m/>
    <m/>
    <m/>
    <m/>
    <m/>
    <m/>
    <m/>
    <x v="0"/>
    <x v="0"/>
    <m/>
  </r>
  <r>
    <s v=""/>
    <s v=" HR_0602_1045"/>
    <s v="SHC Charge and Current Monitors Materials - Vendor Support by BNL"/>
    <s v="6.05.07.06.02"/>
    <x v="0"/>
    <d v="2026-10-05T00:00:00"/>
    <d v="2027-05-12T00:00:00"/>
    <s v="mahmed"/>
    <s v="gassner"/>
    <n v="14624.35"/>
    <s v="CON"/>
    <s v="C"/>
    <s v="Labor"/>
    <s v="TEC"/>
    <m/>
    <s v="BNL"/>
    <s v="Const"/>
    <s v="SHC"/>
    <x v="9"/>
    <s v="S.P131"/>
    <s v="APP00176"/>
    <m/>
    <m/>
    <m/>
    <m/>
    <m/>
    <m/>
    <m/>
    <m/>
    <m/>
    <n v="14624.35"/>
    <m/>
    <m/>
    <m/>
    <m/>
    <m/>
    <m/>
    <m/>
    <x v="0"/>
    <x v="0"/>
    <m/>
  </r>
  <r>
    <s v=""/>
    <s v=" HR_0602_1065"/>
    <s v="SHC Charge and Current Monitors Materials - Test and Final Acceptance"/>
    <s v="6.05.07.06.02"/>
    <x v="0"/>
    <d v="2027-05-13T00:00:00"/>
    <d v="2027-05-26T00:00:00"/>
    <s v="mahmed"/>
    <s v="gassner"/>
    <n v="26323.83"/>
    <s v="CON"/>
    <s v="C"/>
    <s v="Labor"/>
    <s v="TEC"/>
    <m/>
    <s v="BNL"/>
    <s v="Const"/>
    <s v="SHC"/>
    <x v="8"/>
    <s v="S.P131"/>
    <s v="APP00176"/>
    <m/>
    <m/>
    <m/>
    <m/>
    <m/>
    <m/>
    <m/>
    <m/>
    <m/>
    <n v="26323.83"/>
    <m/>
    <m/>
    <m/>
    <m/>
    <m/>
    <m/>
    <m/>
    <x v="0"/>
    <x v="0"/>
    <m/>
  </r>
  <r>
    <s v=""/>
    <s v=" HR_0706_4125"/>
    <s v="SHC Profile and Emittance Monitors - Materials - Vendor Support by BNL"/>
    <s v="6.05.07.06.03"/>
    <x v="0"/>
    <d v="2026-10-05T00:00:00"/>
    <d v="2027-05-12T00:00:00"/>
    <s v="mahmed"/>
    <s v="gassner"/>
    <n v="29248.7"/>
    <s v="CON"/>
    <s v="C"/>
    <s v="Labor"/>
    <s v="TEC"/>
    <m/>
    <s v="BNL"/>
    <s v="Const"/>
    <s v="SHC"/>
    <x v="9"/>
    <s v="S.P141"/>
    <s v="APP00163"/>
    <m/>
    <m/>
    <m/>
    <m/>
    <m/>
    <m/>
    <m/>
    <m/>
    <m/>
    <n v="29248.7"/>
    <m/>
    <m/>
    <m/>
    <m/>
    <m/>
    <m/>
    <m/>
    <x v="0"/>
    <x v="0"/>
    <m/>
  </r>
  <r>
    <s v=""/>
    <s v=" HR_0706_4145"/>
    <s v="SHC Profile and Emittance Monitors - Materials - Test and Final Acceptance"/>
    <s v="6.05.07.06.03"/>
    <x v="0"/>
    <d v="2027-05-13T00:00:00"/>
    <d v="2027-07-23T00:00:00"/>
    <s v="mahmed"/>
    <s v="gassner"/>
    <n v="52647.65"/>
    <s v="CON"/>
    <s v="C"/>
    <s v="Labor"/>
    <s v="TEC"/>
    <m/>
    <s v="BNL"/>
    <s v="Const"/>
    <s v="SHC"/>
    <x v="8"/>
    <s v="S.P141"/>
    <s v="APP00163"/>
    <m/>
    <m/>
    <m/>
    <m/>
    <m/>
    <m/>
    <m/>
    <m/>
    <m/>
    <n v="52647.65"/>
    <m/>
    <m/>
    <m/>
    <m/>
    <m/>
    <m/>
    <m/>
    <x v="0"/>
    <x v="0"/>
    <m/>
  </r>
  <r>
    <s v=""/>
    <s v=" HR_0706_8120"/>
    <s v="SHC Synchrotron Radiation Monitors - Materials - Vendor Support by BNL"/>
    <s v="6.05.07.06.05"/>
    <x v="0"/>
    <d v="2026-10-05T00:00:00"/>
    <d v="2027-05-12T00:00:00"/>
    <s v="mahmed"/>
    <s v="gassner"/>
    <n v="14624.35"/>
    <s v="CON"/>
    <s v="C"/>
    <s v="Labor"/>
    <s v="TEC"/>
    <m/>
    <s v="BNL"/>
    <s v="Const"/>
    <s v="SHC"/>
    <x v="9"/>
    <s v="S.P139"/>
    <s v="APP00165"/>
    <m/>
    <m/>
    <m/>
    <m/>
    <m/>
    <m/>
    <m/>
    <m/>
    <m/>
    <n v="14624.35"/>
    <m/>
    <m/>
    <m/>
    <m/>
    <m/>
    <m/>
    <m/>
    <x v="0"/>
    <x v="0"/>
    <m/>
  </r>
  <r>
    <s v=""/>
    <s v=" HR_0706_8140"/>
    <s v="SHC Synchrotron Radiation Monitors - Materials - Test and Final Acceptance"/>
    <s v="6.05.07.06.05"/>
    <x v="0"/>
    <d v="2027-05-13T00:00:00"/>
    <d v="2027-05-26T00:00:00"/>
    <s v="mahmed"/>
    <s v="gassner"/>
    <n v="14624.35"/>
    <s v="CON"/>
    <s v="C"/>
    <s v="Labor"/>
    <s v="TEC"/>
    <m/>
    <s v="BNL"/>
    <s v="Const"/>
    <s v="SHC"/>
    <x v="8"/>
    <s v="S.P139"/>
    <s v="APP00165"/>
    <m/>
    <m/>
    <m/>
    <m/>
    <m/>
    <m/>
    <m/>
    <m/>
    <m/>
    <n v="14624.35"/>
    <m/>
    <m/>
    <m/>
    <m/>
    <m/>
    <m/>
    <m/>
    <x v="0"/>
    <x v="0"/>
    <m/>
  </r>
  <r>
    <s v=""/>
    <s v=" E05_02050"/>
    <s v="SHC Beam Loss Monitors - Materials - Vendor Support by BNL"/>
    <s v="6.05.07.06.04"/>
    <x v="0"/>
    <d v="2026-10-05T00:00:00"/>
    <d v="2027-05-12T00:00:00"/>
    <s v="mahmed"/>
    <s v="gassner"/>
    <n v="14624.35"/>
    <s v="CON"/>
    <s v="C"/>
    <s v="Labor"/>
    <s v="TEC"/>
    <m/>
    <s v="BNL"/>
    <s v="Const"/>
    <s v="SHC"/>
    <x v="9"/>
    <s v="P.S109"/>
    <m/>
    <m/>
    <m/>
    <m/>
    <m/>
    <m/>
    <m/>
    <m/>
    <m/>
    <m/>
    <n v="14624.35"/>
    <m/>
    <m/>
    <m/>
    <m/>
    <m/>
    <m/>
    <m/>
    <x v="0"/>
    <x v="0"/>
    <m/>
  </r>
  <r>
    <s v=""/>
    <s v=" E05_02070"/>
    <s v="SHC Beam Loss Monitors - Materials - Test and Final Acceptance"/>
    <s v="6.05.07.06.04"/>
    <x v="0"/>
    <d v="2027-05-13T00:00:00"/>
    <d v="2027-05-26T00:00:00"/>
    <s v="mahmed"/>
    <s v="gassner"/>
    <n v="14624.35"/>
    <s v="CON"/>
    <s v="C"/>
    <s v="Labor"/>
    <s v="TEC"/>
    <m/>
    <s v="BNL"/>
    <s v="Const"/>
    <s v="SHC"/>
    <x v="8"/>
    <s v="P.S109"/>
    <m/>
    <m/>
    <m/>
    <m/>
    <m/>
    <m/>
    <m/>
    <m/>
    <m/>
    <m/>
    <n v="14624.35"/>
    <m/>
    <m/>
    <m/>
    <m/>
    <m/>
    <m/>
    <m/>
    <x v="0"/>
    <x v="0"/>
    <m/>
  </r>
  <r>
    <s v=""/>
    <s v=" RD_0303_7359"/>
    <s v="B1pF Oversight"/>
    <s v="6.02.03.03.02"/>
    <x v="0"/>
    <d v="2022-12-02T00:00:00"/>
    <d v="2025-05-08T00:00:00"/>
    <s v="jtolle"/>
    <s v="hwitte"/>
    <n v="70201.789999999994"/>
    <s v="CON"/>
    <s v="C"/>
    <s v="Labor"/>
    <s v="OPC"/>
    <m/>
    <s v="BNL"/>
    <s v="R&amp;D"/>
    <s v="SC_MAG"/>
    <x v="3"/>
    <m/>
    <m/>
    <m/>
    <m/>
    <m/>
    <m/>
    <m/>
    <n v="24092.240000000002"/>
    <n v="28818.47"/>
    <n v="17291.080000000002"/>
    <m/>
    <m/>
    <m/>
    <m/>
    <m/>
    <m/>
    <m/>
    <m/>
    <m/>
    <x v="0"/>
    <x v="0"/>
    <m/>
  </r>
  <r>
    <s v=""/>
    <s v=" IR_0206_1365"/>
    <s v="IR BPM Pick-up Materials - Vendor Support by BNL"/>
    <s v="6.06.02.05.01"/>
    <x v="0"/>
    <d v="2027-10-22T00:00:00"/>
    <d v="2028-08-09T00:00:00"/>
    <s v="mahmed"/>
    <s v="gassner"/>
    <n v="15136.2"/>
    <s v="CON"/>
    <s v="C"/>
    <s v="Labor"/>
    <s v="TEC"/>
    <m/>
    <s v="BNL"/>
    <s v="Const"/>
    <s v="INS"/>
    <x v="9"/>
    <s v="S.P135"/>
    <s v="APP00169"/>
    <m/>
    <m/>
    <m/>
    <m/>
    <m/>
    <m/>
    <m/>
    <m/>
    <m/>
    <m/>
    <n v="15136.2"/>
    <m/>
    <m/>
    <m/>
    <m/>
    <m/>
    <m/>
    <x v="0"/>
    <x v="0"/>
    <m/>
  </r>
  <r>
    <s v=""/>
    <s v=" RD_0303_7359"/>
    <s v="B1pF Oversight"/>
    <s v="6.02.03.03.02"/>
    <x v="0"/>
    <d v="2022-12-02T00:00:00"/>
    <d v="2025-05-08T00:00:00"/>
    <s v="jtolle"/>
    <s v="hwitte"/>
    <n v="53846.71"/>
    <s v="CON"/>
    <s v="C"/>
    <s v="Labor"/>
    <s v="OPC"/>
    <m/>
    <s v="BNL"/>
    <s v="R&amp;D"/>
    <s v="SC_MAG"/>
    <x v="3"/>
    <m/>
    <m/>
    <m/>
    <m/>
    <m/>
    <m/>
    <m/>
    <n v="18479.41"/>
    <n v="22104.560000000001"/>
    <n v="13262.74"/>
    <m/>
    <m/>
    <m/>
    <m/>
    <m/>
    <m/>
    <m/>
    <m/>
    <m/>
    <x v="0"/>
    <x v="0"/>
    <m/>
  </r>
  <r>
    <s v=""/>
    <s v=" RD_0303_7359"/>
    <s v="B1pF Oversight"/>
    <s v="6.02.03.03.02"/>
    <x v="0"/>
    <d v="2022-12-02T00:00:00"/>
    <d v="2025-05-08T00:00:00"/>
    <s v="jtolle"/>
    <s v="hwitte"/>
    <n v="150907.22"/>
    <s v="CON"/>
    <s v="C"/>
    <s v="Labor"/>
    <s v="OPC"/>
    <m/>
    <s v="BNL"/>
    <s v="R&amp;D"/>
    <s v="SC_MAG"/>
    <x v="3"/>
    <m/>
    <m/>
    <m/>
    <m/>
    <m/>
    <m/>
    <m/>
    <n v="51789.18"/>
    <n v="61948.78"/>
    <n v="37169.26"/>
    <m/>
    <m/>
    <m/>
    <m/>
    <m/>
    <m/>
    <m/>
    <m/>
    <m/>
    <x v="0"/>
    <x v="0"/>
    <m/>
  </r>
  <r>
    <s v=""/>
    <s v=" RD_0303_7570"/>
    <s v="Model File Manipulation &amp; Refine (Add Spacers, etc.)"/>
    <s v="6.02.03.03.02"/>
    <x v="0"/>
    <d v="2023-06-01T00:00:00"/>
    <d v="2023-06-09T00:00:00"/>
    <s v="jtolle"/>
    <s v="hwitte"/>
    <n v="1752.34"/>
    <s v="CON"/>
    <s v="C"/>
    <s v="Labor"/>
    <s v="OPC"/>
    <m/>
    <s v="BNL"/>
    <s v="R&amp;D"/>
    <s v="SC_MAG"/>
    <x v="3"/>
    <m/>
    <m/>
    <m/>
    <m/>
    <m/>
    <m/>
    <m/>
    <n v="1752.34"/>
    <m/>
    <m/>
    <m/>
    <m/>
    <m/>
    <m/>
    <m/>
    <m/>
    <m/>
    <m/>
    <m/>
    <x v="0"/>
    <x v="0"/>
    <m/>
  </r>
  <r>
    <s v=""/>
    <s v=" RD_0303_7580"/>
    <s v="Finalize Coil Parts Models"/>
    <s v="6.02.03.03.02"/>
    <x v="0"/>
    <d v="2023-06-12T00:00:00"/>
    <d v="2023-07-10T00:00:00"/>
    <s v="jtolle"/>
    <s v="hwitte"/>
    <n v="5097.71"/>
    <s v="CON"/>
    <s v="C"/>
    <s v="Labor"/>
    <s v="OPC"/>
    <m/>
    <s v="BNL"/>
    <s v="R&amp;D"/>
    <s v="SC_MAG"/>
    <x v="3"/>
    <m/>
    <m/>
    <m/>
    <m/>
    <m/>
    <m/>
    <m/>
    <n v="5097.71"/>
    <m/>
    <m/>
    <m/>
    <m/>
    <m/>
    <m/>
    <m/>
    <m/>
    <m/>
    <m/>
    <m/>
    <x v="0"/>
    <x v="0"/>
    <m/>
  </r>
  <r>
    <s v=""/>
    <s v=" RD_0303_7590"/>
    <s v="Assembly &amp; Parts Drawings"/>
    <s v="6.02.03.03.02"/>
    <x v="0"/>
    <d v="2023-07-11T00:00:00"/>
    <d v="2023-07-31T00:00:00"/>
    <s v="jtolle"/>
    <s v="hwitte"/>
    <n v="3823.28"/>
    <s v="CON"/>
    <s v="C"/>
    <s v="Labor"/>
    <s v="OPC"/>
    <m/>
    <s v="BNL"/>
    <s v="R&amp;D"/>
    <s v="SC_MAG"/>
    <x v="3"/>
    <m/>
    <m/>
    <m/>
    <m/>
    <m/>
    <m/>
    <m/>
    <n v="3823.28"/>
    <m/>
    <m/>
    <m/>
    <m/>
    <m/>
    <m/>
    <m/>
    <m/>
    <m/>
    <m/>
    <m/>
    <x v="0"/>
    <x v="0"/>
    <m/>
  </r>
  <r>
    <s v=""/>
    <s v=" RD_0303_7600"/>
    <s v="Coil Assembly - Checking"/>
    <s v="6.02.03.03.02"/>
    <x v="0"/>
    <d v="2023-08-01T00:00:00"/>
    <d v="2023-08-24T00:00:00"/>
    <s v="jtolle"/>
    <s v="hwitte"/>
    <n v="4619.8"/>
    <s v="CON"/>
    <s v="C"/>
    <s v="Labor"/>
    <s v="OPC"/>
    <m/>
    <s v="BNL"/>
    <s v="R&amp;D"/>
    <s v="SC_MAG"/>
    <x v="3"/>
    <m/>
    <m/>
    <m/>
    <m/>
    <m/>
    <m/>
    <m/>
    <n v="4619.8"/>
    <m/>
    <m/>
    <m/>
    <m/>
    <m/>
    <m/>
    <m/>
    <m/>
    <m/>
    <m/>
    <m/>
    <x v="0"/>
    <x v="0"/>
    <m/>
  </r>
  <r>
    <s v=""/>
    <s v=" RD_0303_7600"/>
    <s v="Coil Assembly - Checking"/>
    <s v="6.02.03.03.02"/>
    <x v="0"/>
    <d v="2023-08-01T00:00:00"/>
    <d v="2023-08-24T00:00:00"/>
    <s v="jtolle"/>
    <s v="hwitte"/>
    <n v="20474.5"/>
    <s v="CON"/>
    <s v="C"/>
    <s v="Labor"/>
    <s v="OPC"/>
    <m/>
    <s v="BNL"/>
    <s v="R&amp;D"/>
    <s v="SC_MAG"/>
    <x v="3"/>
    <m/>
    <m/>
    <m/>
    <m/>
    <m/>
    <m/>
    <m/>
    <n v="20474.5"/>
    <m/>
    <m/>
    <m/>
    <m/>
    <m/>
    <m/>
    <m/>
    <m/>
    <m/>
    <m/>
    <m/>
    <x v="0"/>
    <x v="0"/>
    <m/>
  </r>
  <r>
    <s v=""/>
    <s v=" RD_0303_7590"/>
    <s v="Assembly &amp; Parts Drawings"/>
    <s v="6.02.03.03.02"/>
    <x v="0"/>
    <d v="2023-07-11T00:00:00"/>
    <d v="2023-07-31T00:00:00"/>
    <s v="jtolle"/>
    <s v="hwitte"/>
    <n v="17062.09"/>
    <s v="CON"/>
    <s v="C"/>
    <s v="Labor"/>
    <s v="OPC"/>
    <m/>
    <s v="BNL"/>
    <s v="R&amp;D"/>
    <s v="SC_MAG"/>
    <x v="3"/>
    <m/>
    <m/>
    <m/>
    <m/>
    <m/>
    <m/>
    <m/>
    <n v="17062.09"/>
    <m/>
    <m/>
    <m/>
    <m/>
    <m/>
    <m/>
    <m/>
    <m/>
    <m/>
    <m/>
    <m/>
    <x v="0"/>
    <x v="0"/>
    <m/>
  </r>
  <r>
    <s v=""/>
    <s v=" RD_0303_7580"/>
    <s v="Finalize Coil Parts Models"/>
    <s v="6.02.03.03.02"/>
    <x v="0"/>
    <d v="2023-06-12T00:00:00"/>
    <d v="2023-07-10T00:00:00"/>
    <s v="jtolle"/>
    <s v="hwitte"/>
    <n v="22749.45"/>
    <s v="CON"/>
    <s v="C"/>
    <s v="Labor"/>
    <s v="OPC"/>
    <m/>
    <s v="BNL"/>
    <s v="R&amp;D"/>
    <s v="SC_MAG"/>
    <x v="3"/>
    <m/>
    <m/>
    <m/>
    <m/>
    <m/>
    <m/>
    <m/>
    <n v="22749.45"/>
    <m/>
    <m/>
    <m/>
    <m/>
    <m/>
    <m/>
    <m/>
    <m/>
    <m/>
    <m/>
    <m/>
    <x v="0"/>
    <x v="0"/>
    <m/>
  </r>
  <r>
    <s v=""/>
    <s v=" RD_0303_7570"/>
    <s v="Model File Manipulation &amp; Refine (Add Spacers, etc.)"/>
    <s v="6.02.03.03.02"/>
    <x v="0"/>
    <d v="2023-06-01T00:00:00"/>
    <d v="2023-06-09T00:00:00"/>
    <s v="jtolle"/>
    <s v="hwitte"/>
    <n v="7962.31"/>
    <s v="CON"/>
    <s v="C"/>
    <s v="Labor"/>
    <s v="OPC"/>
    <m/>
    <s v="BNL"/>
    <s v="R&amp;D"/>
    <s v="SC_MAG"/>
    <x v="3"/>
    <m/>
    <m/>
    <m/>
    <m/>
    <m/>
    <m/>
    <m/>
    <n v="7962.31"/>
    <m/>
    <m/>
    <m/>
    <m/>
    <m/>
    <m/>
    <m/>
    <m/>
    <m/>
    <m/>
    <m/>
    <x v="0"/>
    <x v="0"/>
    <m/>
  </r>
  <r>
    <s v=""/>
    <s v=" RD_0303_7610"/>
    <s v="Collar Assembly"/>
    <s v="6.02.03.03.02"/>
    <x v="0"/>
    <d v="2023-04-19T00:00:00"/>
    <d v="2023-05-31T00:00:00"/>
    <s v="jtolle"/>
    <s v="hwitte"/>
    <n v="25488.55"/>
    <s v="CON"/>
    <s v="C"/>
    <s v="Labor"/>
    <s v="OPC"/>
    <m/>
    <s v="BNL"/>
    <s v="R&amp;D"/>
    <s v="SC_MAG"/>
    <x v="3"/>
    <m/>
    <m/>
    <m/>
    <m/>
    <m/>
    <m/>
    <m/>
    <n v="25488.55"/>
    <m/>
    <m/>
    <m/>
    <m/>
    <m/>
    <m/>
    <m/>
    <m/>
    <m/>
    <m/>
    <m/>
    <x v="0"/>
    <x v="0"/>
    <m/>
  </r>
  <r>
    <s v=""/>
    <s v=" RD_0303_7620"/>
    <s v="Strain Guage Assembly"/>
    <s v="6.02.03.03.02"/>
    <x v="0"/>
    <d v="2023-05-17T00:00:00"/>
    <d v="2023-05-31T00:00:00"/>
    <s v="jtolle"/>
    <s v="hwitte"/>
    <n v="12744.27"/>
    <s v="CON"/>
    <s v="C"/>
    <s v="Labor"/>
    <s v="OPC"/>
    <m/>
    <s v="BNL"/>
    <s v="R&amp;D"/>
    <s v="SC_MAG"/>
    <x v="3"/>
    <m/>
    <m/>
    <m/>
    <m/>
    <m/>
    <m/>
    <m/>
    <n v="12744.27"/>
    <m/>
    <m/>
    <m/>
    <m/>
    <m/>
    <m/>
    <m/>
    <m/>
    <m/>
    <m/>
    <m/>
    <x v="0"/>
    <x v="0"/>
    <m/>
  </r>
  <r>
    <s v=""/>
    <s v=" RD_0303_7640"/>
    <s v="Yoke/Shell Welding Assembly"/>
    <s v="6.02.03.03.02"/>
    <x v="0"/>
    <d v="2023-06-01T00:00:00"/>
    <d v="2023-07-14T00:00:00"/>
    <s v="jtolle"/>
    <s v="hwitte"/>
    <n v="19116.41"/>
    <s v="CON"/>
    <s v="C"/>
    <s v="Labor"/>
    <s v="OPC"/>
    <m/>
    <s v="BNL"/>
    <s v="R&amp;D"/>
    <s v="SC_MAG"/>
    <x v="3"/>
    <m/>
    <m/>
    <m/>
    <m/>
    <m/>
    <m/>
    <m/>
    <n v="19116.41"/>
    <m/>
    <m/>
    <m/>
    <m/>
    <m/>
    <m/>
    <m/>
    <m/>
    <m/>
    <m/>
    <m/>
    <x v="0"/>
    <x v="0"/>
    <m/>
  </r>
  <r>
    <s v=""/>
    <s v=" RD_0303_7660"/>
    <s v="End Plate / Lead Splice Assembly"/>
    <s v="6.02.03.03.02"/>
    <x v="0"/>
    <d v="2023-07-17T00:00:00"/>
    <d v="2023-08-03T00:00:00"/>
    <s v="jtolle"/>
    <s v="hwitte"/>
    <n v="19116.41"/>
    <s v="CON"/>
    <s v="C"/>
    <s v="Labor"/>
    <s v="OPC"/>
    <m/>
    <s v="BNL"/>
    <s v="R&amp;D"/>
    <s v="SC_MAG"/>
    <x v="3"/>
    <m/>
    <m/>
    <m/>
    <m/>
    <m/>
    <m/>
    <m/>
    <n v="19116.41"/>
    <m/>
    <m/>
    <m/>
    <m/>
    <m/>
    <m/>
    <m/>
    <m/>
    <m/>
    <m/>
    <m/>
    <x v="0"/>
    <x v="0"/>
    <m/>
  </r>
  <r>
    <s v=""/>
    <s v=" E06_02040"/>
    <s v="IR BPM Pick-up -  Components (various) - Vendor Support by BNL"/>
    <s v="6.06.02.05.01"/>
    <x v="0"/>
    <d v="2026-07-20T00:00:00"/>
    <d v="2027-07-19T00:00:00"/>
    <s v="mahmed"/>
    <s v="gassner"/>
    <n v="14521.48"/>
    <s v="CON"/>
    <s v="C"/>
    <s v="Labor"/>
    <s v="TEC"/>
    <m/>
    <s v="BNL"/>
    <s v="Const"/>
    <s v="INS"/>
    <x v="9"/>
    <s v="P.S110"/>
    <m/>
    <m/>
    <m/>
    <m/>
    <m/>
    <m/>
    <m/>
    <m/>
    <m/>
    <n v="3020.47"/>
    <n v="11501.01"/>
    <m/>
    <m/>
    <m/>
    <m/>
    <m/>
    <m/>
    <m/>
    <x v="0"/>
    <x v="0"/>
    <m/>
  </r>
  <r>
    <s v=""/>
    <s v=" E06_02060"/>
    <s v="IR BPM Pick-up - Components (various) - Test and Final Acceptance"/>
    <s v="6.06.02.05.01"/>
    <x v="0"/>
    <d v="2027-07-20T00:00:00"/>
    <d v="2027-08-02T00:00:00"/>
    <s v="mahmed"/>
    <s v="gassner"/>
    <n v="14624.35"/>
    <s v="CON"/>
    <s v="C"/>
    <s v="Labor"/>
    <s v="TEC"/>
    <m/>
    <s v="BNL"/>
    <s v="Const"/>
    <s v="INS"/>
    <x v="8"/>
    <s v="P.S110"/>
    <m/>
    <m/>
    <m/>
    <m/>
    <m/>
    <m/>
    <m/>
    <m/>
    <m/>
    <m/>
    <n v="14624.35"/>
    <m/>
    <m/>
    <m/>
    <m/>
    <m/>
    <m/>
    <m/>
    <x v="0"/>
    <x v="0"/>
    <m/>
  </r>
  <r>
    <s v=""/>
    <s v=" RD_0303_7630"/>
    <s v="Strain Guage Assembly - Checking"/>
    <s v="6.02.03.03.02"/>
    <x v="0"/>
    <d v="2023-06-01T00:00:00"/>
    <d v="2023-06-21T00:00:00"/>
    <s v="jtolle"/>
    <s v="hwitte"/>
    <n v="17062.09"/>
    <s v="CON"/>
    <s v="C"/>
    <s v="Labor"/>
    <s v="OPC"/>
    <m/>
    <s v="BNL"/>
    <s v="R&amp;D"/>
    <s v="SC_MAG"/>
    <x v="3"/>
    <m/>
    <m/>
    <m/>
    <m/>
    <m/>
    <m/>
    <m/>
    <n v="17062.09"/>
    <m/>
    <m/>
    <m/>
    <m/>
    <m/>
    <m/>
    <m/>
    <m/>
    <m/>
    <m/>
    <m/>
    <x v="0"/>
    <x v="0"/>
    <m/>
  </r>
  <r>
    <s v=""/>
    <s v=" RD_0303_7650"/>
    <s v="Yoke/Shell Welding Assembly - Checking"/>
    <s v="6.02.03.03.02"/>
    <x v="0"/>
    <d v="2023-07-17T00:00:00"/>
    <d v="2023-08-04T00:00:00"/>
    <s v="jtolle"/>
    <s v="hwitte"/>
    <n v="17062.09"/>
    <s v="CON"/>
    <s v="C"/>
    <s v="Labor"/>
    <s v="OPC"/>
    <m/>
    <s v="BNL"/>
    <s v="R&amp;D"/>
    <s v="SC_MAG"/>
    <x v="3"/>
    <m/>
    <m/>
    <m/>
    <m/>
    <m/>
    <m/>
    <m/>
    <n v="17062.09"/>
    <m/>
    <m/>
    <m/>
    <m/>
    <m/>
    <m/>
    <m/>
    <m/>
    <m/>
    <m/>
    <m/>
    <x v="0"/>
    <x v="0"/>
    <m/>
  </r>
  <r>
    <s v=""/>
    <s v=" RD_0303_7670"/>
    <s v="End Plate / Lead Splice Assembly - Checking"/>
    <s v="6.02.03.03.02"/>
    <x v="0"/>
    <d v="2023-08-04T00:00:00"/>
    <d v="2023-08-24T00:00:00"/>
    <s v="jtolle"/>
    <s v="hwitte"/>
    <n v="17062.09"/>
    <s v="CON"/>
    <s v="C"/>
    <s v="Labor"/>
    <s v="OPC"/>
    <m/>
    <s v="BNL"/>
    <s v="R&amp;D"/>
    <s v="SC_MAG"/>
    <x v="3"/>
    <m/>
    <m/>
    <m/>
    <m/>
    <m/>
    <m/>
    <m/>
    <n v="17062.09"/>
    <m/>
    <m/>
    <m/>
    <m/>
    <m/>
    <m/>
    <m/>
    <m/>
    <m/>
    <m/>
    <m/>
    <x v="0"/>
    <x v="0"/>
    <m/>
  </r>
  <r>
    <s v=""/>
    <s v=" E06_02060"/>
    <s v="IR BPM Pick-up - Components (various) - Test and Final Acceptance"/>
    <s v="6.06.02.05.01"/>
    <x v="0"/>
    <d v="2027-07-20T00:00:00"/>
    <d v="2027-08-02T00:00:00"/>
    <s v="mahmed"/>
    <s v="gassner"/>
    <n v="14624.35"/>
    <s v="CON"/>
    <s v="C"/>
    <s v="Labor"/>
    <s v="TEC"/>
    <m/>
    <s v="BNL"/>
    <s v="Const"/>
    <s v="INS"/>
    <x v="8"/>
    <s v="P.S110"/>
    <m/>
    <m/>
    <m/>
    <m/>
    <m/>
    <m/>
    <m/>
    <m/>
    <m/>
    <m/>
    <n v="14624.35"/>
    <m/>
    <m/>
    <m/>
    <m/>
    <m/>
    <m/>
    <m/>
    <x v="0"/>
    <x v="0"/>
    <m/>
  </r>
  <r>
    <s v=""/>
    <s v=" E06_02070"/>
    <s v="IR BPM Electronics -  module procurement - Prepare Spec/SOW/APP"/>
    <s v="6.06.02.05.01"/>
    <x v="0"/>
    <d v="2027-02-23T00:00:00"/>
    <d v="2027-04-19T00:00:00"/>
    <s v="mahmed"/>
    <s v="gassner"/>
    <n v="14624.35"/>
    <s v="EDIA"/>
    <s v="C"/>
    <s v="Labor"/>
    <s v="TEC"/>
    <m/>
    <s v="BNL"/>
    <s v="Const"/>
    <s v="INS"/>
    <x v="10"/>
    <s v="P.S111"/>
    <m/>
    <m/>
    <m/>
    <m/>
    <m/>
    <m/>
    <m/>
    <m/>
    <m/>
    <m/>
    <n v="14624.35"/>
    <m/>
    <m/>
    <m/>
    <m/>
    <m/>
    <m/>
    <m/>
    <x v="0"/>
    <x v="0"/>
    <m/>
  </r>
  <r>
    <s v=""/>
    <s v=" E06_03010"/>
    <s v="IR BPM Electronics -  module procurement - Vendor Support by BNL"/>
    <s v="6.06.02.05.01"/>
    <x v="0"/>
    <d v="2027-09-29T00:00:00"/>
    <d v="2028-09-27T00:00:00"/>
    <s v="mahmed"/>
    <s v="gassner"/>
    <n v="15132.11"/>
    <s v="CON"/>
    <s v="C"/>
    <s v="Labor"/>
    <s v="TEC"/>
    <m/>
    <s v="BNL"/>
    <s v="Const"/>
    <s v="INS"/>
    <x v="9"/>
    <s v="P.S111"/>
    <m/>
    <m/>
    <m/>
    <m/>
    <m/>
    <m/>
    <m/>
    <m/>
    <m/>
    <m/>
    <n v="121.06"/>
    <n v="15011.05"/>
    <m/>
    <m/>
    <m/>
    <m/>
    <m/>
    <m/>
    <x v="0"/>
    <x v="0"/>
    <m/>
  </r>
  <r>
    <s v=""/>
    <s v=" RD_0303_7680"/>
    <s v="Tooling Design - Initial Winding Test"/>
    <s v="6.02.03.03.02"/>
    <x v="0"/>
    <d v="2023-02-02T00:00:00"/>
    <d v="2023-02-09T00:00:00"/>
    <s v="jtolle"/>
    <s v="hwitte"/>
    <n v="2843.68"/>
    <s v="CON"/>
    <s v="C"/>
    <s v="Labor"/>
    <s v="OPC"/>
    <m/>
    <s v="BNL"/>
    <s v="R&amp;D"/>
    <s v="SC_MAG"/>
    <x v="3"/>
    <m/>
    <m/>
    <m/>
    <m/>
    <m/>
    <m/>
    <m/>
    <n v="2843.68"/>
    <m/>
    <m/>
    <m/>
    <m/>
    <m/>
    <m/>
    <m/>
    <m/>
    <m/>
    <m/>
    <m/>
    <x v="0"/>
    <x v="0"/>
    <m/>
  </r>
  <r>
    <s v=""/>
    <s v=" RD_0303_7690"/>
    <s v="12&quot; Press - Coil Curing"/>
    <s v="6.02.03.03.02"/>
    <x v="0"/>
    <d v="2023-02-10T00:00:00"/>
    <d v="2023-05-05T00:00:00"/>
    <s v="jtolle"/>
    <s v="hwitte"/>
    <n v="12744.27"/>
    <s v="CON"/>
    <s v="C"/>
    <s v="Labor"/>
    <s v="OPC"/>
    <m/>
    <s v="BNL"/>
    <s v="R&amp;D"/>
    <s v="SC_MAG"/>
    <x v="3"/>
    <m/>
    <m/>
    <m/>
    <m/>
    <m/>
    <m/>
    <m/>
    <n v="12744.27"/>
    <m/>
    <m/>
    <m/>
    <m/>
    <m/>
    <m/>
    <m/>
    <m/>
    <m/>
    <m/>
    <m/>
    <x v="0"/>
    <x v="0"/>
    <m/>
  </r>
  <r>
    <s v=""/>
    <s v=" RD_0303_7700"/>
    <s v="12&quot; Press - Azithmul Size Press"/>
    <s v="6.02.03.03.02"/>
    <x v="0"/>
    <d v="2023-04-03T00:00:00"/>
    <d v="2023-05-05T00:00:00"/>
    <s v="jtolle"/>
    <s v="hwitte"/>
    <n v="12744.27"/>
    <s v="CON"/>
    <s v="C"/>
    <s v="Labor"/>
    <s v="OPC"/>
    <m/>
    <s v="BNL"/>
    <s v="R&amp;D"/>
    <s v="SC_MAG"/>
    <x v="3"/>
    <m/>
    <m/>
    <m/>
    <m/>
    <m/>
    <m/>
    <m/>
    <n v="12744.27"/>
    <m/>
    <m/>
    <m/>
    <m/>
    <m/>
    <m/>
    <m/>
    <m/>
    <m/>
    <m/>
    <m/>
    <x v="0"/>
    <x v="0"/>
    <m/>
  </r>
  <r>
    <s v=""/>
    <s v=" RD_0303_7710"/>
    <s v="12&quot; Press - 12&quot; Coil Collaring"/>
    <s v="6.02.03.03.02"/>
    <x v="0"/>
    <d v="2023-02-10T00:00:00"/>
    <d v="2023-03-13T00:00:00"/>
    <s v="jtolle"/>
    <s v="hwitte"/>
    <n v="19116.41"/>
    <s v="CON"/>
    <s v="C"/>
    <s v="Labor"/>
    <s v="OPC"/>
    <m/>
    <s v="BNL"/>
    <s v="R&amp;D"/>
    <s v="SC_MAG"/>
    <x v="3"/>
    <m/>
    <m/>
    <m/>
    <m/>
    <m/>
    <m/>
    <m/>
    <n v="19116.41"/>
    <m/>
    <m/>
    <m/>
    <m/>
    <m/>
    <m/>
    <m/>
    <m/>
    <m/>
    <m/>
    <m/>
    <x v="0"/>
    <x v="0"/>
    <m/>
  </r>
  <r>
    <s v=""/>
    <s v=" RD_0303_7720"/>
    <s v="12&quot; Press - 3m Coil Rotating"/>
    <s v="6.02.03.03.02"/>
    <x v="0"/>
    <d v="2023-05-09T00:00:00"/>
    <d v="2023-05-22T00:00:00"/>
    <s v="jtolle"/>
    <s v="hwitte"/>
    <n v="12744.27"/>
    <s v="CON"/>
    <s v="C"/>
    <s v="Labor"/>
    <s v="OPC"/>
    <m/>
    <s v="BNL"/>
    <s v="R&amp;D"/>
    <s v="SC_MAG"/>
    <x v="3"/>
    <m/>
    <m/>
    <m/>
    <m/>
    <m/>
    <m/>
    <m/>
    <n v="12744.27"/>
    <m/>
    <m/>
    <m/>
    <m/>
    <m/>
    <m/>
    <m/>
    <m/>
    <m/>
    <m/>
    <m/>
    <x v="0"/>
    <x v="0"/>
    <m/>
  </r>
  <r>
    <s v=""/>
    <s v=" RD_0303_7730"/>
    <s v="12&quot; Press - Checking"/>
    <s v="6.02.03.03.02"/>
    <x v="0"/>
    <d v="2023-05-23T00:00:00"/>
    <d v="2023-05-26T00:00:00"/>
    <s v="jtolle"/>
    <s v="hwitte"/>
    <n v="4549.8900000000003"/>
    <s v="CON"/>
    <s v="C"/>
    <s v="Labor"/>
    <s v="OPC"/>
    <m/>
    <s v="BNL"/>
    <s v="R&amp;D"/>
    <s v="SC_MAG"/>
    <x v="3"/>
    <m/>
    <m/>
    <m/>
    <m/>
    <m/>
    <m/>
    <m/>
    <n v="4549.8900000000003"/>
    <m/>
    <m/>
    <m/>
    <m/>
    <m/>
    <m/>
    <m/>
    <m/>
    <m/>
    <m/>
    <m/>
    <x v="0"/>
    <x v="0"/>
    <m/>
  </r>
  <r>
    <s v=""/>
    <s v=" RD_0303_7740"/>
    <s v="Cable/Wedge Insulating Line - Electric Short Indicator"/>
    <s v="6.02.03.03.02"/>
    <x v="0"/>
    <d v="2023-06-08T00:00:00"/>
    <d v="2023-06-14T00:00:00"/>
    <s v="jtolle"/>
    <s v="hwitte"/>
    <n v="1593.03"/>
    <s v="CON"/>
    <s v="C"/>
    <s v="Labor"/>
    <s v="OPC"/>
    <m/>
    <s v="BNL"/>
    <s v="R&amp;D"/>
    <s v="SC_MAG"/>
    <x v="3"/>
    <m/>
    <m/>
    <m/>
    <m/>
    <m/>
    <m/>
    <m/>
    <n v="1593.03"/>
    <m/>
    <m/>
    <m/>
    <m/>
    <m/>
    <m/>
    <m/>
    <m/>
    <m/>
    <m/>
    <m/>
    <x v="0"/>
    <x v="0"/>
    <m/>
  </r>
  <r>
    <s v=""/>
    <s v=" RD_0303_7750"/>
    <s v="Cable/Wedge Insulating Line - Lump Detector"/>
    <s v="6.02.03.03.02"/>
    <x v="0"/>
    <d v="2023-06-15T00:00:00"/>
    <d v="2023-06-21T00:00:00"/>
    <s v="jtolle"/>
    <s v="hwitte"/>
    <n v="1593.03"/>
    <s v="CON"/>
    <s v="C"/>
    <s v="Labor"/>
    <s v="OPC"/>
    <m/>
    <s v="BNL"/>
    <s v="R&amp;D"/>
    <s v="SC_MAG"/>
    <x v="3"/>
    <m/>
    <m/>
    <m/>
    <m/>
    <m/>
    <m/>
    <m/>
    <n v="1593.03"/>
    <m/>
    <m/>
    <m/>
    <m/>
    <m/>
    <m/>
    <m/>
    <m/>
    <m/>
    <m/>
    <m/>
    <x v="0"/>
    <x v="0"/>
    <m/>
  </r>
  <r>
    <s v=""/>
    <s v=" RD_0303_7760"/>
    <s v="Cable/Wedge Insulating Line - Cable Guides"/>
    <s v="6.02.03.03.02"/>
    <x v="0"/>
    <d v="2023-06-22T00:00:00"/>
    <d v="2023-07-06T00:00:00"/>
    <s v="jtolle"/>
    <s v="hwitte"/>
    <n v="4779.1000000000004"/>
    <s v="CON"/>
    <s v="C"/>
    <s v="Labor"/>
    <s v="OPC"/>
    <m/>
    <s v="BNL"/>
    <s v="R&amp;D"/>
    <s v="SC_MAG"/>
    <x v="3"/>
    <m/>
    <m/>
    <m/>
    <m/>
    <m/>
    <m/>
    <m/>
    <n v="4779.1000000000004"/>
    <m/>
    <m/>
    <m/>
    <m/>
    <m/>
    <m/>
    <m/>
    <m/>
    <m/>
    <m/>
    <m/>
    <x v="0"/>
    <x v="0"/>
    <m/>
  </r>
  <r>
    <s v=""/>
    <s v=" RD_0303_7770"/>
    <s v="Cable/Wedge Insulating Line - Assembly"/>
    <s v="6.02.03.03.02"/>
    <x v="0"/>
    <d v="2023-07-07T00:00:00"/>
    <d v="2023-07-13T00:00:00"/>
    <s v="jtolle"/>
    <s v="hwitte"/>
    <n v="1593.03"/>
    <s v="CON"/>
    <s v="C"/>
    <s v="Labor"/>
    <s v="OPC"/>
    <m/>
    <s v="BNL"/>
    <s v="R&amp;D"/>
    <s v="SC_MAG"/>
    <x v="3"/>
    <m/>
    <m/>
    <m/>
    <m/>
    <m/>
    <m/>
    <m/>
    <n v="1593.03"/>
    <m/>
    <m/>
    <m/>
    <m/>
    <m/>
    <m/>
    <m/>
    <m/>
    <m/>
    <m/>
    <m/>
    <x v="0"/>
    <x v="0"/>
    <m/>
  </r>
  <r>
    <s v=""/>
    <s v=" RD_0303_7740"/>
    <s v="Cable/Wedge Insulating Line - Electric Short Indicator"/>
    <s v="6.02.03.03.02"/>
    <x v="0"/>
    <d v="2023-06-08T00:00:00"/>
    <d v="2023-06-14T00:00:00"/>
    <s v="jtolle"/>
    <s v="hwitte"/>
    <n v="4829.97"/>
    <s v="CON"/>
    <s v="C"/>
    <s v="Labor"/>
    <s v="OPC"/>
    <m/>
    <s v="BNL"/>
    <s v="R&amp;D"/>
    <s v="SC_MAG"/>
    <x v="3"/>
    <m/>
    <m/>
    <m/>
    <m/>
    <m/>
    <m/>
    <m/>
    <n v="4829.97"/>
    <m/>
    <m/>
    <m/>
    <m/>
    <m/>
    <m/>
    <m/>
    <m/>
    <m/>
    <m/>
    <m/>
    <x v="0"/>
    <x v="0"/>
    <m/>
  </r>
  <r>
    <s v=""/>
    <s v=" RD_0303_7750"/>
    <s v="Cable/Wedge Insulating Line - Lump Detector"/>
    <s v="6.02.03.03.02"/>
    <x v="0"/>
    <d v="2023-06-15T00:00:00"/>
    <d v="2023-06-21T00:00:00"/>
    <s v="jtolle"/>
    <s v="hwitte"/>
    <n v="4829.97"/>
    <s v="CON"/>
    <s v="C"/>
    <s v="Labor"/>
    <s v="OPC"/>
    <m/>
    <s v="BNL"/>
    <s v="R&amp;D"/>
    <s v="SC_MAG"/>
    <x v="3"/>
    <m/>
    <m/>
    <m/>
    <m/>
    <m/>
    <m/>
    <m/>
    <n v="4829.97"/>
    <m/>
    <m/>
    <m/>
    <m/>
    <m/>
    <m/>
    <m/>
    <m/>
    <m/>
    <m/>
    <m/>
    <x v="0"/>
    <x v="0"/>
    <m/>
  </r>
  <r>
    <s v=""/>
    <s v=" RD_0303_7760"/>
    <s v="Cable/Wedge Insulating Line - Cable Guides"/>
    <s v="6.02.03.03.02"/>
    <x v="0"/>
    <d v="2023-06-22T00:00:00"/>
    <d v="2023-07-06T00:00:00"/>
    <s v="jtolle"/>
    <s v="hwitte"/>
    <n v="14489.91"/>
    <s v="CON"/>
    <s v="C"/>
    <s v="Labor"/>
    <s v="OPC"/>
    <m/>
    <s v="BNL"/>
    <s v="R&amp;D"/>
    <s v="SC_MAG"/>
    <x v="3"/>
    <m/>
    <m/>
    <m/>
    <m/>
    <m/>
    <m/>
    <m/>
    <n v="14489.91"/>
    <m/>
    <m/>
    <m/>
    <m/>
    <m/>
    <m/>
    <m/>
    <m/>
    <m/>
    <m/>
    <m/>
    <x v="0"/>
    <x v="0"/>
    <m/>
  </r>
  <r>
    <s v=""/>
    <s v=" RD_0303_7770"/>
    <s v="Cable/Wedge Insulating Line - Assembly"/>
    <s v="6.02.03.03.02"/>
    <x v="0"/>
    <d v="2023-07-07T00:00:00"/>
    <d v="2023-07-13T00:00:00"/>
    <s v="jtolle"/>
    <s v="hwitte"/>
    <n v="4829.97"/>
    <s v="CON"/>
    <s v="C"/>
    <s v="Labor"/>
    <s v="OPC"/>
    <m/>
    <s v="BNL"/>
    <s v="R&amp;D"/>
    <s v="SC_MAG"/>
    <x v="3"/>
    <m/>
    <m/>
    <m/>
    <m/>
    <m/>
    <m/>
    <m/>
    <n v="4829.97"/>
    <m/>
    <m/>
    <m/>
    <m/>
    <m/>
    <m/>
    <m/>
    <m/>
    <m/>
    <m/>
    <m/>
    <x v="0"/>
    <x v="0"/>
    <m/>
  </r>
  <r>
    <s v=""/>
    <s v=" RD_0303_7780"/>
    <s v="Cable/Wedge Insulating Line - Checking"/>
    <s v="6.02.03.03.02"/>
    <x v="0"/>
    <d v="2023-07-14T00:00:00"/>
    <d v="2023-07-18T00:00:00"/>
    <s v="jtolle"/>
    <s v="hwitte"/>
    <n v="3412.42"/>
    <s v="CON"/>
    <s v="C"/>
    <s v="Labor"/>
    <s v="OPC"/>
    <m/>
    <s v="BNL"/>
    <s v="R&amp;D"/>
    <s v="SC_MAG"/>
    <x v="3"/>
    <m/>
    <m/>
    <m/>
    <m/>
    <m/>
    <m/>
    <m/>
    <n v="3412.42"/>
    <m/>
    <m/>
    <m/>
    <m/>
    <m/>
    <m/>
    <m/>
    <m/>
    <m/>
    <m/>
    <m/>
    <x v="0"/>
    <x v="0"/>
    <m/>
  </r>
  <r>
    <s v=""/>
    <s v=" RD_0303_7790"/>
    <s v="Winding Mandrel - Finalize Models"/>
    <s v="6.02.03.03.02"/>
    <x v="0"/>
    <d v="2022-12-02T00:00:00"/>
    <d v="2023-02-01T00:00:00"/>
    <s v="jtolle"/>
    <s v="hwitte"/>
    <n v="47791.03"/>
    <s v="CON"/>
    <s v="C"/>
    <s v="Labor"/>
    <s v="OPC"/>
    <m/>
    <s v="BNL"/>
    <s v="R&amp;D"/>
    <s v="SC_MAG"/>
    <x v="3"/>
    <m/>
    <m/>
    <m/>
    <m/>
    <m/>
    <m/>
    <m/>
    <n v="47791.03"/>
    <m/>
    <m/>
    <m/>
    <m/>
    <m/>
    <m/>
    <m/>
    <m/>
    <m/>
    <m/>
    <m/>
    <x v="0"/>
    <x v="0"/>
    <m/>
  </r>
  <r>
    <s v=""/>
    <s v=" RD_0303_7800"/>
    <s v="Winding Mandrel - Create Drawings"/>
    <s v="6.02.03.03.02"/>
    <x v="0"/>
    <d v="2023-02-02T00:00:00"/>
    <d v="2023-03-16T00:00:00"/>
    <s v="jtolle"/>
    <s v="hwitte"/>
    <n v="38232.82"/>
    <s v="CON"/>
    <s v="C"/>
    <s v="Labor"/>
    <s v="OPC"/>
    <m/>
    <s v="BNL"/>
    <s v="R&amp;D"/>
    <s v="SC_MAG"/>
    <x v="3"/>
    <m/>
    <m/>
    <m/>
    <m/>
    <m/>
    <m/>
    <m/>
    <n v="38232.82"/>
    <m/>
    <m/>
    <m/>
    <m/>
    <m/>
    <m/>
    <m/>
    <m/>
    <m/>
    <m/>
    <m/>
    <x v="0"/>
    <x v="0"/>
    <m/>
  </r>
  <r>
    <s v=""/>
    <s v=" RD_0303_7810"/>
    <s v="Winding Mandrel - Checking"/>
    <s v="6.02.03.03.02"/>
    <x v="0"/>
    <d v="2023-03-17T00:00:00"/>
    <d v="2023-03-22T00:00:00"/>
    <s v="jtolle"/>
    <s v="hwitte"/>
    <n v="4549.8900000000003"/>
    <s v="CON"/>
    <s v="C"/>
    <s v="Labor"/>
    <s v="OPC"/>
    <m/>
    <s v="BNL"/>
    <s v="R&amp;D"/>
    <s v="SC_MAG"/>
    <x v="3"/>
    <m/>
    <m/>
    <m/>
    <m/>
    <m/>
    <m/>
    <m/>
    <n v="4549.8900000000003"/>
    <m/>
    <m/>
    <m/>
    <m/>
    <m/>
    <m/>
    <m/>
    <m/>
    <m/>
    <m/>
    <m/>
    <x v="0"/>
    <x v="0"/>
    <m/>
  </r>
  <r>
    <s v=""/>
    <s v=" RD_0303_7820"/>
    <s v="Winding Machine - Shuttle Base, Mandrel Drive, &amp; Tail Stock Mount"/>
    <s v="6.02.03.03.02"/>
    <x v="0"/>
    <d v="2023-02-10T00:00:00"/>
    <d v="2023-05-09T00:00:00"/>
    <s v="jtolle"/>
    <s v="hwitte"/>
    <n v="955.82"/>
    <s v="CON"/>
    <s v="C"/>
    <s v="Labor"/>
    <s v="OPC"/>
    <m/>
    <s v="BNL"/>
    <s v="R&amp;D"/>
    <s v="SC_MAG"/>
    <x v="3"/>
    <m/>
    <m/>
    <m/>
    <m/>
    <m/>
    <m/>
    <m/>
    <n v="955.82"/>
    <m/>
    <m/>
    <m/>
    <m/>
    <m/>
    <m/>
    <m/>
    <m/>
    <m/>
    <m/>
    <m/>
    <x v="0"/>
    <x v="0"/>
    <m/>
  </r>
  <r>
    <s v=""/>
    <s v=" RD_0303_7830"/>
    <s v="Winding Machine - Mandrel Rotation Supports"/>
    <s v="6.02.03.03.02"/>
    <x v="0"/>
    <d v="2023-04-26T00:00:00"/>
    <d v="2023-05-09T00:00:00"/>
    <s v="jtolle"/>
    <s v="hwitte"/>
    <n v="3186.07"/>
    <s v="CON"/>
    <s v="C"/>
    <s v="Labor"/>
    <s v="OPC"/>
    <m/>
    <s v="BNL"/>
    <s v="R&amp;D"/>
    <s v="SC_MAG"/>
    <x v="3"/>
    <m/>
    <m/>
    <m/>
    <m/>
    <m/>
    <m/>
    <m/>
    <n v="3186.07"/>
    <m/>
    <m/>
    <m/>
    <m/>
    <m/>
    <m/>
    <m/>
    <m/>
    <m/>
    <m/>
    <m/>
    <x v="0"/>
    <x v="0"/>
    <m/>
  </r>
  <r>
    <s v=""/>
    <s v=" RD_0303_7840"/>
    <s v="Winding Machine - Cable Pulley Payout &amp; Tension"/>
    <s v="6.02.03.03.02"/>
    <x v="0"/>
    <d v="2023-04-26T00:00:00"/>
    <d v="2023-05-02T00:00:00"/>
    <s v="jtolle"/>
    <s v="hwitte"/>
    <n v="1593.03"/>
    <s v="CON"/>
    <s v="C"/>
    <s v="Labor"/>
    <s v="OPC"/>
    <m/>
    <s v="BNL"/>
    <s v="R&amp;D"/>
    <s v="SC_MAG"/>
    <x v="3"/>
    <m/>
    <m/>
    <m/>
    <m/>
    <m/>
    <m/>
    <m/>
    <n v="1593.03"/>
    <m/>
    <m/>
    <m/>
    <m/>
    <m/>
    <m/>
    <m/>
    <m/>
    <m/>
    <m/>
    <m/>
    <x v="0"/>
    <x v="0"/>
    <m/>
  </r>
  <r>
    <s v=""/>
    <s v=" RD_0303_7850"/>
    <s v="Winding Machine - Assembly"/>
    <s v="6.02.03.03.02"/>
    <x v="0"/>
    <d v="2023-05-10T00:00:00"/>
    <d v="2023-05-23T00:00:00"/>
    <s v="jtolle"/>
    <s v="hwitte"/>
    <n v="3186.07"/>
    <s v="CON"/>
    <s v="C"/>
    <s v="Labor"/>
    <s v="OPC"/>
    <m/>
    <s v="BNL"/>
    <s v="R&amp;D"/>
    <s v="SC_MAG"/>
    <x v="3"/>
    <m/>
    <m/>
    <m/>
    <m/>
    <m/>
    <m/>
    <m/>
    <n v="3186.07"/>
    <m/>
    <m/>
    <m/>
    <m/>
    <m/>
    <m/>
    <m/>
    <m/>
    <m/>
    <m/>
    <m/>
    <x v="0"/>
    <x v="0"/>
    <m/>
  </r>
  <r>
    <s v=""/>
    <s v=" RD_0303_7820"/>
    <s v="Winding Machine - Shuttle Base, Mandrel Drive, &amp; Tail Stock Mount"/>
    <s v="6.02.03.03.02"/>
    <x v="0"/>
    <d v="2023-02-10T00:00:00"/>
    <d v="2023-05-09T00:00:00"/>
    <s v="jtolle"/>
    <s v="hwitte"/>
    <n v="2897.98"/>
    <s v="CON"/>
    <s v="C"/>
    <s v="Labor"/>
    <s v="OPC"/>
    <m/>
    <s v="BNL"/>
    <s v="R&amp;D"/>
    <s v="SC_MAG"/>
    <x v="3"/>
    <m/>
    <m/>
    <m/>
    <m/>
    <m/>
    <m/>
    <m/>
    <n v="2897.98"/>
    <m/>
    <m/>
    <m/>
    <m/>
    <m/>
    <m/>
    <m/>
    <m/>
    <m/>
    <m/>
    <m/>
    <x v="0"/>
    <x v="0"/>
    <m/>
  </r>
  <r>
    <s v=""/>
    <s v=" RD_0303_7830"/>
    <s v="Winding Machine - Mandrel Rotation Supports"/>
    <s v="6.02.03.03.02"/>
    <x v="0"/>
    <d v="2023-04-26T00:00:00"/>
    <d v="2023-05-09T00:00:00"/>
    <s v="jtolle"/>
    <s v="hwitte"/>
    <n v="9659.94"/>
    <s v="CON"/>
    <s v="C"/>
    <s v="Labor"/>
    <s v="OPC"/>
    <m/>
    <s v="BNL"/>
    <s v="R&amp;D"/>
    <s v="SC_MAG"/>
    <x v="3"/>
    <m/>
    <m/>
    <m/>
    <m/>
    <m/>
    <m/>
    <m/>
    <n v="9659.94"/>
    <m/>
    <m/>
    <m/>
    <m/>
    <m/>
    <m/>
    <m/>
    <m/>
    <m/>
    <m/>
    <m/>
    <x v="0"/>
    <x v="0"/>
    <m/>
  </r>
  <r>
    <s v=""/>
    <s v=" RD_0303_7840"/>
    <s v="Winding Machine - Cable Pulley Payout &amp; Tension"/>
    <s v="6.02.03.03.02"/>
    <x v="0"/>
    <d v="2023-04-26T00:00:00"/>
    <d v="2023-05-02T00:00:00"/>
    <s v="jtolle"/>
    <s v="hwitte"/>
    <n v="4829.97"/>
    <s v="CON"/>
    <s v="C"/>
    <s v="Labor"/>
    <s v="OPC"/>
    <m/>
    <s v="BNL"/>
    <s v="R&amp;D"/>
    <s v="SC_MAG"/>
    <x v="3"/>
    <m/>
    <m/>
    <m/>
    <m/>
    <m/>
    <m/>
    <m/>
    <n v="4829.97"/>
    <m/>
    <m/>
    <m/>
    <m/>
    <m/>
    <m/>
    <m/>
    <m/>
    <m/>
    <m/>
    <m/>
    <x v="0"/>
    <x v="0"/>
    <m/>
  </r>
  <r>
    <s v=""/>
    <s v=" RD_0303_7850"/>
    <s v="Winding Machine - Assembly"/>
    <s v="6.02.03.03.02"/>
    <x v="0"/>
    <d v="2023-05-10T00:00:00"/>
    <d v="2023-05-23T00:00:00"/>
    <s v="jtolle"/>
    <s v="hwitte"/>
    <n v="9659.94"/>
    <s v="CON"/>
    <s v="C"/>
    <s v="Labor"/>
    <s v="OPC"/>
    <m/>
    <s v="BNL"/>
    <s v="R&amp;D"/>
    <s v="SC_MAG"/>
    <x v="3"/>
    <m/>
    <m/>
    <m/>
    <m/>
    <m/>
    <m/>
    <m/>
    <n v="9659.94"/>
    <m/>
    <m/>
    <m/>
    <m/>
    <m/>
    <m/>
    <m/>
    <m/>
    <m/>
    <m/>
    <m/>
    <x v="0"/>
    <x v="0"/>
    <m/>
  </r>
  <r>
    <s v=""/>
    <s v=" RD_0303_7860"/>
    <s v="Winding Machine - Checking"/>
    <s v="6.02.03.03.02"/>
    <x v="0"/>
    <d v="2023-05-24T00:00:00"/>
    <d v="2023-05-31T00:00:00"/>
    <s v="jtolle"/>
    <s v="hwitte"/>
    <n v="5687.36"/>
    <s v="CON"/>
    <s v="C"/>
    <s v="Labor"/>
    <s v="OPC"/>
    <m/>
    <s v="BNL"/>
    <s v="R&amp;D"/>
    <s v="SC_MAG"/>
    <x v="3"/>
    <m/>
    <m/>
    <m/>
    <m/>
    <m/>
    <m/>
    <m/>
    <n v="5687.36"/>
    <m/>
    <m/>
    <m/>
    <m/>
    <m/>
    <m/>
    <m/>
    <m/>
    <m/>
    <m/>
    <m/>
    <x v="0"/>
    <x v="0"/>
    <m/>
  </r>
  <r>
    <s v=""/>
    <s v=" RD_0303_7870"/>
    <s v="Curing Fixture - Finalize Models"/>
    <s v="6.02.03.03.02"/>
    <x v="0"/>
    <d v="2023-03-17T00:00:00"/>
    <d v="2023-03-30T00:00:00"/>
    <s v="jtolle"/>
    <s v="hwitte"/>
    <n v="15930.34"/>
    <s v="CON"/>
    <s v="C"/>
    <s v="Labor"/>
    <s v="OPC"/>
    <m/>
    <s v="BNL"/>
    <s v="R&amp;D"/>
    <s v="SC_MAG"/>
    <x v="3"/>
    <m/>
    <m/>
    <m/>
    <m/>
    <m/>
    <m/>
    <m/>
    <n v="15930.34"/>
    <m/>
    <m/>
    <m/>
    <m/>
    <m/>
    <m/>
    <m/>
    <m/>
    <m/>
    <m/>
    <m/>
    <x v="0"/>
    <x v="0"/>
    <m/>
  </r>
  <r>
    <s v=""/>
    <s v=" RD_0303_7880"/>
    <s v="Curing Fixture - Create Drawings"/>
    <s v="6.02.03.03.02"/>
    <x v="0"/>
    <d v="2023-03-31T00:00:00"/>
    <d v="2023-04-20T00:00:00"/>
    <s v="jtolle"/>
    <s v="hwitte"/>
    <n v="23895.51"/>
    <s v="CON"/>
    <s v="C"/>
    <s v="Labor"/>
    <s v="OPC"/>
    <m/>
    <s v="BNL"/>
    <s v="R&amp;D"/>
    <s v="SC_MAG"/>
    <x v="3"/>
    <m/>
    <m/>
    <m/>
    <m/>
    <m/>
    <m/>
    <m/>
    <n v="23895.51"/>
    <m/>
    <m/>
    <m/>
    <m/>
    <m/>
    <m/>
    <m/>
    <m/>
    <m/>
    <m/>
    <m/>
    <x v="0"/>
    <x v="0"/>
    <m/>
  </r>
  <r>
    <s v=""/>
    <s v=" RD_0303_7890"/>
    <s v="Curing Fixture - Checking"/>
    <s v="6.02.03.03.02"/>
    <x v="0"/>
    <d v="2023-04-21T00:00:00"/>
    <d v="2023-04-27T00:00:00"/>
    <s v="jtolle"/>
    <s v="hwitte"/>
    <n v="5687.36"/>
    <s v="CON"/>
    <s v="C"/>
    <s v="Labor"/>
    <s v="OPC"/>
    <m/>
    <s v="BNL"/>
    <s v="R&amp;D"/>
    <s v="SC_MAG"/>
    <x v="3"/>
    <m/>
    <m/>
    <m/>
    <m/>
    <m/>
    <m/>
    <m/>
    <n v="5687.36"/>
    <m/>
    <m/>
    <m/>
    <m/>
    <m/>
    <m/>
    <m/>
    <m/>
    <m/>
    <m/>
    <m/>
    <x v="0"/>
    <x v="0"/>
    <m/>
  </r>
  <r>
    <s v=""/>
    <s v=" RD_0303_7950"/>
    <s v="Curing Press - Checking"/>
    <s v="6.02.03.03.02"/>
    <x v="0"/>
    <d v="2023-07-05T00:00:00"/>
    <d v="2023-07-10T00:00:00"/>
    <s v="jtolle"/>
    <s v="hwitte"/>
    <n v="4549.8900000000003"/>
    <s v="CON"/>
    <s v="C"/>
    <s v="Labor"/>
    <s v="OPC"/>
    <m/>
    <s v="BNL"/>
    <s v="R&amp;D"/>
    <s v="SC_MAG"/>
    <x v="3"/>
    <m/>
    <m/>
    <m/>
    <m/>
    <m/>
    <m/>
    <m/>
    <n v="4549.8900000000003"/>
    <m/>
    <m/>
    <m/>
    <m/>
    <m/>
    <m/>
    <m/>
    <m/>
    <m/>
    <m/>
    <m/>
    <x v="0"/>
    <x v="0"/>
    <m/>
  </r>
  <r>
    <s v=""/>
    <s v=" RD_0303_7980"/>
    <s v="Coil Rollover Fixture - Checking"/>
    <s v="6.02.03.03.02"/>
    <x v="0"/>
    <d v="2023-06-14T00:00:00"/>
    <d v="2023-06-20T00:00:00"/>
    <s v="jtolle"/>
    <s v="hwitte"/>
    <n v="2274.94"/>
    <s v="CON"/>
    <s v="C"/>
    <s v="Labor"/>
    <s v="OPC"/>
    <m/>
    <s v="BNL"/>
    <s v="R&amp;D"/>
    <s v="SC_MAG"/>
    <x v="3"/>
    <m/>
    <m/>
    <m/>
    <m/>
    <m/>
    <m/>
    <m/>
    <n v="2274.94"/>
    <m/>
    <m/>
    <m/>
    <m/>
    <m/>
    <m/>
    <m/>
    <m/>
    <m/>
    <m/>
    <m/>
    <x v="0"/>
    <x v="0"/>
    <m/>
  </r>
  <r>
    <s v=""/>
    <s v=" RD_0303_8030"/>
    <s v="Collaring Press - Checking"/>
    <s v="6.02.03.03.02"/>
    <x v="0"/>
    <d v="2023-06-21T00:00:00"/>
    <d v="2023-06-23T00:00:00"/>
    <s v="jtolle"/>
    <s v="hwitte"/>
    <n v="3412.42"/>
    <s v="CON"/>
    <s v="C"/>
    <s v="Labor"/>
    <s v="OPC"/>
    <m/>
    <s v="BNL"/>
    <s v="R&amp;D"/>
    <s v="SC_MAG"/>
    <x v="3"/>
    <m/>
    <m/>
    <m/>
    <m/>
    <m/>
    <m/>
    <m/>
    <n v="3412.42"/>
    <m/>
    <m/>
    <m/>
    <m/>
    <m/>
    <m/>
    <m/>
    <m/>
    <m/>
    <m/>
    <m/>
    <x v="0"/>
    <x v="0"/>
    <m/>
  </r>
  <r>
    <s v=""/>
    <s v=" RD_0303_8060"/>
    <s v="Shell/End Plate Welding Fixture - Checking"/>
    <s v="6.02.03.03.02"/>
    <x v="0"/>
    <d v="2023-07-19T00:00:00"/>
    <d v="2023-07-20T00:00:00"/>
    <s v="jtolle"/>
    <s v="hwitte"/>
    <n v="2274.94"/>
    <s v="CON"/>
    <s v="C"/>
    <s v="Labor"/>
    <s v="OPC"/>
    <m/>
    <s v="BNL"/>
    <s v="R&amp;D"/>
    <s v="SC_MAG"/>
    <x v="3"/>
    <m/>
    <m/>
    <m/>
    <m/>
    <m/>
    <m/>
    <m/>
    <n v="2274.94"/>
    <m/>
    <m/>
    <m/>
    <m/>
    <m/>
    <m/>
    <m/>
    <m/>
    <m/>
    <m/>
    <m/>
    <x v="0"/>
    <x v="0"/>
    <m/>
  </r>
  <r>
    <s v=""/>
    <s v=" RD_0303_8090"/>
    <s v="Solder Fixtures - Checking"/>
    <s v="6.02.03.03.02"/>
    <x v="0"/>
    <d v="2023-08-23T00:00:00"/>
    <d v="2023-08-24T00:00:00"/>
    <s v="jtolle"/>
    <s v="hwitte"/>
    <n v="2274.94"/>
    <s v="CON"/>
    <s v="C"/>
    <s v="Labor"/>
    <s v="OPC"/>
    <m/>
    <s v="BNL"/>
    <s v="R&amp;D"/>
    <s v="SC_MAG"/>
    <x v="3"/>
    <m/>
    <m/>
    <m/>
    <m/>
    <m/>
    <m/>
    <m/>
    <n v="2274.94"/>
    <m/>
    <m/>
    <m/>
    <m/>
    <m/>
    <m/>
    <m/>
    <m/>
    <m/>
    <m/>
    <m/>
    <x v="0"/>
    <x v="0"/>
    <m/>
  </r>
  <r>
    <s v=""/>
    <s v=" RD_0303_8120"/>
    <s v="Top Hat/Dewar - Checking"/>
    <s v="6.02.03.03.02"/>
    <x v="0"/>
    <d v="2023-10-20T00:00:00"/>
    <d v="2023-10-26T00:00:00"/>
    <s v="jtolle"/>
    <s v="hwitte"/>
    <n v="5886.42"/>
    <s v="CON"/>
    <s v="C"/>
    <s v="Labor"/>
    <s v="OPC"/>
    <m/>
    <s v="BNL"/>
    <s v="R&amp;D"/>
    <s v="SC_MAG"/>
    <x v="3"/>
    <m/>
    <m/>
    <m/>
    <m/>
    <m/>
    <m/>
    <m/>
    <m/>
    <n v="5886.42"/>
    <m/>
    <m/>
    <m/>
    <m/>
    <m/>
    <m/>
    <m/>
    <m/>
    <m/>
    <m/>
    <x v="0"/>
    <x v="0"/>
    <m/>
  </r>
  <r>
    <s v=""/>
    <s v=" RD_0303_7900"/>
    <s v="Curing Press - Base Mods"/>
    <s v="6.02.03.03.02"/>
    <x v="0"/>
    <d v="2023-04-28T00:00:00"/>
    <d v="2023-05-12T00:00:00"/>
    <s v="jtolle"/>
    <s v="hwitte"/>
    <n v="7965.17"/>
    <s v="CON"/>
    <s v="C"/>
    <s v="Labor"/>
    <s v="OPC"/>
    <m/>
    <s v="BNL"/>
    <s v="R&amp;D"/>
    <s v="SC_MAG"/>
    <x v="3"/>
    <m/>
    <m/>
    <m/>
    <m/>
    <m/>
    <m/>
    <m/>
    <n v="7965.17"/>
    <m/>
    <m/>
    <m/>
    <m/>
    <m/>
    <m/>
    <m/>
    <m/>
    <m/>
    <m/>
    <m/>
    <x v="0"/>
    <x v="0"/>
    <m/>
  </r>
  <r>
    <s v=""/>
    <s v=" RD_0303_7910"/>
    <s v="Curing Press - Top Hat Mods"/>
    <s v="6.02.03.03.02"/>
    <x v="0"/>
    <d v="2023-05-15T00:00:00"/>
    <d v="2023-05-19T00:00:00"/>
    <s v="jtolle"/>
    <s v="hwitte"/>
    <n v="7965.17"/>
    <s v="CON"/>
    <s v="C"/>
    <s v="Labor"/>
    <s v="OPC"/>
    <m/>
    <s v="BNL"/>
    <s v="R&amp;D"/>
    <s v="SC_MAG"/>
    <x v="3"/>
    <m/>
    <m/>
    <m/>
    <m/>
    <m/>
    <m/>
    <m/>
    <n v="7965.17"/>
    <m/>
    <m/>
    <m/>
    <m/>
    <m/>
    <m/>
    <m/>
    <m/>
    <m/>
    <m/>
    <m/>
    <x v="0"/>
    <x v="0"/>
    <m/>
  </r>
  <r>
    <s v=""/>
    <s v=" RD_0303_7920"/>
    <s v="Curing Press - New Load Plates"/>
    <s v="6.02.03.03.02"/>
    <x v="0"/>
    <d v="2023-05-22T00:00:00"/>
    <d v="2023-05-26T00:00:00"/>
    <s v="jtolle"/>
    <s v="hwitte"/>
    <n v="7965.17"/>
    <s v="CON"/>
    <s v="C"/>
    <s v="Labor"/>
    <s v="OPC"/>
    <m/>
    <s v="BNL"/>
    <s v="R&amp;D"/>
    <s v="SC_MAG"/>
    <x v="3"/>
    <m/>
    <m/>
    <m/>
    <m/>
    <m/>
    <m/>
    <m/>
    <n v="7965.17"/>
    <m/>
    <m/>
    <m/>
    <m/>
    <m/>
    <m/>
    <m/>
    <m/>
    <m/>
    <m/>
    <m/>
    <x v="0"/>
    <x v="0"/>
    <m/>
  </r>
  <r>
    <s v=""/>
    <s v=" RD_0303_7930"/>
    <s v="Curing Press - Assembly"/>
    <s v="6.02.03.03.02"/>
    <x v="0"/>
    <d v="2023-05-30T00:00:00"/>
    <d v="2023-06-05T00:00:00"/>
    <s v="jtolle"/>
    <s v="hwitte"/>
    <n v="7965.17"/>
    <s v="CON"/>
    <s v="C"/>
    <s v="Labor"/>
    <s v="OPC"/>
    <m/>
    <s v="BNL"/>
    <s v="R&amp;D"/>
    <s v="SC_MAG"/>
    <x v="3"/>
    <m/>
    <m/>
    <m/>
    <m/>
    <m/>
    <m/>
    <m/>
    <n v="7965.17"/>
    <m/>
    <m/>
    <m/>
    <m/>
    <m/>
    <m/>
    <m/>
    <m/>
    <m/>
    <m/>
    <m/>
    <x v="0"/>
    <x v="0"/>
    <m/>
  </r>
  <r>
    <s v=""/>
    <s v=" RD_0303_7940"/>
    <s v="Curing Press - Create Drawings"/>
    <s v="6.02.03.03.02"/>
    <x v="0"/>
    <d v="2023-06-06T00:00:00"/>
    <d v="2023-07-03T00:00:00"/>
    <s v="jtolle"/>
    <s v="hwitte"/>
    <n v="31860.69"/>
    <s v="CON"/>
    <s v="C"/>
    <s v="Labor"/>
    <s v="OPC"/>
    <m/>
    <s v="BNL"/>
    <s v="R&amp;D"/>
    <s v="SC_MAG"/>
    <x v="3"/>
    <m/>
    <m/>
    <m/>
    <m/>
    <m/>
    <m/>
    <m/>
    <n v="31860.69"/>
    <m/>
    <m/>
    <m/>
    <m/>
    <m/>
    <m/>
    <m/>
    <m/>
    <m/>
    <m/>
    <m/>
    <x v="0"/>
    <x v="0"/>
    <m/>
  </r>
  <r>
    <s v=""/>
    <s v=" RD_0303_7960"/>
    <s v="Coil Rollover Fixture - Create Models"/>
    <s v="6.02.03.03.02"/>
    <x v="0"/>
    <d v="2023-05-23T00:00:00"/>
    <d v="2023-06-06T00:00:00"/>
    <s v="jtolle"/>
    <s v="hwitte"/>
    <n v="15930.34"/>
    <s v="CON"/>
    <s v="C"/>
    <s v="Labor"/>
    <s v="OPC"/>
    <m/>
    <s v="BNL"/>
    <s v="R&amp;D"/>
    <s v="SC_MAG"/>
    <x v="3"/>
    <m/>
    <m/>
    <m/>
    <m/>
    <m/>
    <m/>
    <m/>
    <n v="15930.34"/>
    <m/>
    <m/>
    <m/>
    <m/>
    <m/>
    <m/>
    <m/>
    <m/>
    <m/>
    <m/>
    <m/>
    <x v="0"/>
    <x v="0"/>
    <m/>
  </r>
  <r>
    <s v=""/>
    <s v=" RD_0303_7970"/>
    <s v="Coil Rollover Fixture - Create Drawings"/>
    <s v="6.02.03.03.02"/>
    <x v="0"/>
    <d v="2023-06-07T00:00:00"/>
    <d v="2023-06-13T00:00:00"/>
    <s v="jtolle"/>
    <s v="hwitte"/>
    <n v="4779.1000000000004"/>
    <s v="CON"/>
    <s v="C"/>
    <s v="Labor"/>
    <s v="OPC"/>
    <m/>
    <s v="BNL"/>
    <s v="R&amp;D"/>
    <s v="SC_MAG"/>
    <x v="3"/>
    <m/>
    <m/>
    <m/>
    <m/>
    <m/>
    <m/>
    <m/>
    <n v="4779.1000000000004"/>
    <m/>
    <m/>
    <m/>
    <m/>
    <m/>
    <m/>
    <m/>
    <m/>
    <m/>
    <m/>
    <m/>
    <x v="0"/>
    <x v="0"/>
    <m/>
  </r>
  <r>
    <s v=""/>
    <s v=" RD_0303_7990"/>
    <s v="Collaring Press - Main Press Mods"/>
    <s v="6.02.03.03.02"/>
    <x v="0"/>
    <d v="2023-05-09T00:00:00"/>
    <d v="2023-05-15T00:00:00"/>
    <s v="jtolle"/>
    <s v="hwitte"/>
    <n v="7965.17"/>
    <s v="CON"/>
    <s v="C"/>
    <s v="Labor"/>
    <s v="OPC"/>
    <m/>
    <s v="BNL"/>
    <s v="R&amp;D"/>
    <s v="SC_MAG"/>
    <x v="3"/>
    <m/>
    <m/>
    <m/>
    <m/>
    <m/>
    <m/>
    <m/>
    <n v="7965.17"/>
    <m/>
    <m/>
    <m/>
    <m/>
    <m/>
    <m/>
    <m/>
    <m/>
    <m/>
    <m/>
    <m/>
    <x v="0"/>
    <x v="0"/>
    <m/>
  </r>
  <r>
    <s v=""/>
    <s v=" RD_0303_8000"/>
    <s v="Collaring Press - Side Pusher Mods"/>
    <s v="6.02.03.03.02"/>
    <x v="0"/>
    <d v="2023-05-16T00:00:00"/>
    <d v="2023-05-22T00:00:00"/>
    <s v="jtolle"/>
    <s v="hwitte"/>
    <n v="7965.17"/>
    <s v="CON"/>
    <s v="C"/>
    <s v="Labor"/>
    <s v="OPC"/>
    <m/>
    <s v="BNL"/>
    <s v="R&amp;D"/>
    <s v="SC_MAG"/>
    <x v="3"/>
    <m/>
    <m/>
    <m/>
    <m/>
    <m/>
    <m/>
    <m/>
    <n v="7965.17"/>
    <m/>
    <m/>
    <m/>
    <m/>
    <m/>
    <m/>
    <m/>
    <m/>
    <m/>
    <m/>
    <m/>
    <x v="0"/>
    <x v="0"/>
    <m/>
  </r>
  <r>
    <s v=""/>
    <s v=" RD_0303_8010"/>
    <s v="Collaring Press - Conveyor/Delivery Mods"/>
    <s v="6.02.03.03.02"/>
    <x v="0"/>
    <d v="2023-05-23T00:00:00"/>
    <d v="2023-05-30T00:00:00"/>
    <s v="jtolle"/>
    <s v="hwitte"/>
    <n v="7965.17"/>
    <s v="CON"/>
    <s v="C"/>
    <s v="Labor"/>
    <s v="OPC"/>
    <m/>
    <s v="BNL"/>
    <s v="R&amp;D"/>
    <s v="SC_MAG"/>
    <x v="3"/>
    <m/>
    <m/>
    <m/>
    <m/>
    <m/>
    <m/>
    <m/>
    <n v="7965.17"/>
    <m/>
    <m/>
    <m/>
    <m/>
    <m/>
    <m/>
    <m/>
    <m/>
    <m/>
    <m/>
    <m/>
    <x v="0"/>
    <x v="0"/>
    <m/>
  </r>
  <r>
    <s v=""/>
    <s v=" RD_0303_8020"/>
    <s v="Collaring Press - Create Drawings"/>
    <s v="6.02.03.03.02"/>
    <x v="0"/>
    <d v="2023-05-31T00:00:00"/>
    <d v="2023-06-20T00:00:00"/>
    <s v="jtolle"/>
    <s v="hwitte"/>
    <n v="31860.69"/>
    <s v="CON"/>
    <s v="C"/>
    <s v="Labor"/>
    <s v="OPC"/>
    <m/>
    <s v="BNL"/>
    <s v="R&amp;D"/>
    <s v="SC_MAG"/>
    <x v="3"/>
    <m/>
    <m/>
    <m/>
    <m/>
    <m/>
    <m/>
    <m/>
    <n v="31860.69"/>
    <m/>
    <m/>
    <m/>
    <m/>
    <m/>
    <m/>
    <m/>
    <m/>
    <m/>
    <m/>
    <m/>
    <x v="0"/>
    <x v="0"/>
    <m/>
  </r>
  <r>
    <s v=""/>
    <s v=" RD_0303_8040"/>
    <s v="Shell/End Plate Welding Fixture - Create Models"/>
    <s v="6.02.03.03.02"/>
    <x v="0"/>
    <d v="2023-07-05T00:00:00"/>
    <d v="2023-07-11T00:00:00"/>
    <s v="jtolle"/>
    <s v="hwitte"/>
    <n v="7965.17"/>
    <s v="CON"/>
    <s v="C"/>
    <s v="Labor"/>
    <s v="OPC"/>
    <m/>
    <s v="BNL"/>
    <s v="R&amp;D"/>
    <s v="SC_MAG"/>
    <x v="3"/>
    <m/>
    <m/>
    <m/>
    <m/>
    <m/>
    <m/>
    <m/>
    <n v="7965.17"/>
    <m/>
    <m/>
    <m/>
    <m/>
    <m/>
    <m/>
    <m/>
    <m/>
    <m/>
    <m/>
    <m/>
    <x v="0"/>
    <x v="0"/>
    <m/>
  </r>
  <r>
    <s v=""/>
    <s v=" RD_0303_8050"/>
    <s v="Shell/End Plate Welding Fixture - Create Drawings"/>
    <s v="6.02.03.03.02"/>
    <x v="0"/>
    <d v="2023-07-12T00:00:00"/>
    <d v="2023-07-18T00:00:00"/>
    <s v="jtolle"/>
    <s v="hwitte"/>
    <n v="7965.17"/>
    <s v="CON"/>
    <s v="C"/>
    <s v="Labor"/>
    <s v="OPC"/>
    <m/>
    <s v="BNL"/>
    <s v="R&amp;D"/>
    <s v="SC_MAG"/>
    <x v="3"/>
    <m/>
    <m/>
    <m/>
    <m/>
    <m/>
    <m/>
    <m/>
    <n v="7965.17"/>
    <m/>
    <m/>
    <m/>
    <m/>
    <m/>
    <m/>
    <m/>
    <m/>
    <m/>
    <m/>
    <m/>
    <x v="0"/>
    <x v="0"/>
    <m/>
  </r>
  <r>
    <s v=""/>
    <s v=" RD_0303_8070"/>
    <s v="Solder Fixtures - Create Models"/>
    <s v="6.02.03.03.02"/>
    <x v="0"/>
    <d v="2023-08-04T00:00:00"/>
    <d v="2023-08-15T00:00:00"/>
    <s v="jtolle"/>
    <s v="hwitte"/>
    <n v="2548.85"/>
    <s v="CON"/>
    <s v="C"/>
    <s v="Labor"/>
    <s v="OPC"/>
    <m/>
    <s v="BNL"/>
    <s v="R&amp;D"/>
    <s v="SC_MAG"/>
    <x v="3"/>
    <m/>
    <m/>
    <m/>
    <m/>
    <m/>
    <m/>
    <m/>
    <n v="2548.85"/>
    <m/>
    <m/>
    <m/>
    <m/>
    <m/>
    <m/>
    <m/>
    <m/>
    <m/>
    <m/>
    <m/>
    <x v="0"/>
    <x v="0"/>
    <m/>
  </r>
  <r>
    <s v=""/>
    <s v=" RD_0303_8080"/>
    <s v="Solder Fixtures - Create Drawings"/>
    <s v="6.02.03.03.02"/>
    <x v="0"/>
    <d v="2023-08-16T00:00:00"/>
    <d v="2023-08-22T00:00:00"/>
    <s v="jtolle"/>
    <s v="hwitte"/>
    <n v="1593.03"/>
    <s v="CON"/>
    <s v="C"/>
    <s v="Labor"/>
    <s v="OPC"/>
    <m/>
    <s v="BNL"/>
    <s v="R&amp;D"/>
    <s v="SC_MAG"/>
    <x v="3"/>
    <m/>
    <m/>
    <m/>
    <m/>
    <m/>
    <m/>
    <m/>
    <n v="1593.03"/>
    <m/>
    <m/>
    <m/>
    <m/>
    <m/>
    <m/>
    <m/>
    <m/>
    <m/>
    <m/>
    <m/>
    <x v="0"/>
    <x v="0"/>
    <m/>
  </r>
  <r>
    <s v=""/>
    <s v=" RD_0303_8100"/>
    <s v="Top Hat/Dewar - Create Models"/>
    <s v="6.02.03.03.02"/>
    <x v="0"/>
    <d v="2023-08-23T00:00:00"/>
    <d v="2023-09-20T00:00:00"/>
    <s v="jtolle"/>
    <s v="hwitte"/>
    <n v="6372.14"/>
    <s v="CON"/>
    <s v="C"/>
    <s v="Labor"/>
    <s v="OPC"/>
    <m/>
    <s v="BNL"/>
    <s v="R&amp;D"/>
    <s v="SC_MAG"/>
    <x v="3"/>
    <m/>
    <m/>
    <m/>
    <m/>
    <m/>
    <m/>
    <m/>
    <n v="6372.14"/>
    <m/>
    <m/>
    <m/>
    <m/>
    <m/>
    <m/>
    <m/>
    <m/>
    <m/>
    <m/>
    <m/>
    <x v="0"/>
    <x v="0"/>
    <m/>
  </r>
  <r>
    <s v=""/>
    <s v=" RD_0303_8110"/>
    <s v="Top Hat/Dewar - Create Drawings"/>
    <s v="6.02.03.03.02"/>
    <x v="0"/>
    <d v="2023-09-21T00:00:00"/>
    <d v="2023-10-19T00:00:00"/>
    <s v="jtolle"/>
    <s v="hwitte"/>
    <n v="6517.1"/>
    <s v="CON"/>
    <s v="C"/>
    <s v="Labor"/>
    <s v="OPC"/>
    <m/>
    <s v="BNL"/>
    <s v="R&amp;D"/>
    <s v="SC_MAG"/>
    <x v="3"/>
    <m/>
    <m/>
    <m/>
    <m/>
    <m/>
    <m/>
    <m/>
    <n v="2280.9899999999998"/>
    <n v="4236.12"/>
    <m/>
    <m/>
    <m/>
    <m/>
    <m/>
    <m/>
    <m/>
    <m/>
    <m/>
    <m/>
    <x v="0"/>
    <x v="0"/>
    <m/>
  </r>
  <r>
    <s v=""/>
    <s v=" RD_0303_8110"/>
    <s v="Top Hat/Dewar - Create Drawings"/>
    <s v="6.02.03.03.02"/>
    <x v="0"/>
    <d v="2023-09-21T00:00:00"/>
    <d v="2023-10-19T00:00:00"/>
    <s v="jtolle"/>
    <s v="hwitte"/>
    <n v="19759.41"/>
    <s v="CON"/>
    <s v="C"/>
    <s v="Labor"/>
    <s v="OPC"/>
    <m/>
    <s v="BNL"/>
    <s v="R&amp;D"/>
    <s v="SC_MAG"/>
    <x v="3"/>
    <m/>
    <m/>
    <m/>
    <m/>
    <m/>
    <m/>
    <m/>
    <n v="6915.79"/>
    <n v="12843.62"/>
    <m/>
    <m/>
    <m/>
    <m/>
    <m/>
    <m/>
    <m/>
    <m/>
    <m/>
    <m/>
    <x v="0"/>
    <x v="0"/>
    <m/>
  </r>
  <r>
    <s v=""/>
    <s v=" RD_0303_8100"/>
    <s v="Top Hat/Dewar - Create Models"/>
    <s v="6.02.03.03.02"/>
    <x v="0"/>
    <d v="2023-08-23T00:00:00"/>
    <d v="2023-09-20T00:00:00"/>
    <s v="jtolle"/>
    <s v="hwitte"/>
    <n v="19319.88"/>
    <s v="CON"/>
    <s v="C"/>
    <s v="Labor"/>
    <s v="OPC"/>
    <m/>
    <s v="BNL"/>
    <s v="R&amp;D"/>
    <s v="SC_MAG"/>
    <x v="3"/>
    <m/>
    <m/>
    <m/>
    <m/>
    <m/>
    <m/>
    <m/>
    <n v="19319.88"/>
    <m/>
    <m/>
    <m/>
    <m/>
    <m/>
    <m/>
    <m/>
    <m/>
    <m/>
    <m/>
    <m/>
    <x v="0"/>
    <x v="0"/>
    <m/>
  </r>
  <r>
    <s v=""/>
    <s v=" RD_0303_8080"/>
    <s v="Solder Fixtures - Create Drawings"/>
    <s v="6.02.03.03.02"/>
    <x v="0"/>
    <d v="2023-08-16T00:00:00"/>
    <d v="2023-08-22T00:00:00"/>
    <s v="jtolle"/>
    <s v="hwitte"/>
    <n v="4829.97"/>
    <s v="CON"/>
    <s v="C"/>
    <s v="Labor"/>
    <s v="OPC"/>
    <m/>
    <s v="BNL"/>
    <s v="R&amp;D"/>
    <s v="SC_MAG"/>
    <x v="3"/>
    <m/>
    <m/>
    <m/>
    <m/>
    <m/>
    <m/>
    <m/>
    <n v="4829.97"/>
    <m/>
    <m/>
    <m/>
    <m/>
    <m/>
    <m/>
    <m/>
    <m/>
    <m/>
    <m/>
    <m/>
    <x v="0"/>
    <x v="0"/>
    <m/>
  </r>
  <r>
    <s v=""/>
    <s v=" RD_0303_8070"/>
    <s v="Solder Fixtures - Create Models"/>
    <s v="6.02.03.03.02"/>
    <x v="0"/>
    <d v="2023-08-04T00:00:00"/>
    <d v="2023-08-15T00:00:00"/>
    <s v="jtolle"/>
    <s v="hwitte"/>
    <n v="7727.95"/>
    <s v="CON"/>
    <s v="C"/>
    <s v="Labor"/>
    <s v="OPC"/>
    <m/>
    <s v="BNL"/>
    <s v="R&amp;D"/>
    <s v="SC_MAG"/>
    <x v="3"/>
    <m/>
    <m/>
    <m/>
    <m/>
    <m/>
    <m/>
    <m/>
    <n v="7727.95"/>
    <m/>
    <m/>
    <m/>
    <m/>
    <m/>
    <m/>
    <m/>
    <m/>
    <m/>
    <m/>
    <m/>
    <x v="0"/>
    <x v="0"/>
    <m/>
  </r>
  <r>
    <s v=""/>
    <s v=" E06_03080"/>
    <s v="Orbit Feedback - Procurement (material) - Vendor Support by BNL"/>
    <s v="6.06.02.05.02"/>
    <x v="0"/>
    <d v="2026-12-11T00:00:00"/>
    <d v="2027-12-10T00:00:00"/>
    <s v="mahmed"/>
    <s v="gassner"/>
    <n v="14720.58"/>
    <s v="CON"/>
    <s v="C"/>
    <s v="Labor"/>
    <s v="TEC"/>
    <m/>
    <s v="BNL"/>
    <s v="Const"/>
    <s v="INS"/>
    <x v="9"/>
    <s v="P.S112"/>
    <m/>
    <m/>
    <m/>
    <m/>
    <m/>
    <m/>
    <m/>
    <m/>
    <m/>
    <m/>
    <n v="11953.11"/>
    <n v="2767.47"/>
    <m/>
    <m/>
    <m/>
    <m/>
    <m/>
    <m/>
    <x v="0"/>
    <x v="0"/>
    <m/>
  </r>
  <r>
    <s v=""/>
    <s v=" E06_03100"/>
    <s v="Orbit Feedback - Procurement (material) - Test and Final Acceptance"/>
    <s v="6.06.02.05.02"/>
    <x v="0"/>
    <d v="2027-12-13T00:00:00"/>
    <d v="2027-12-27T00:00:00"/>
    <s v="mahmed"/>
    <s v="gassner"/>
    <n v="15136.2"/>
    <s v="CON"/>
    <s v="C"/>
    <s v="Labor"/>
    <s v="TEC"/>
    <m/>
    <s v="BNL"/>
    <s v="Const"/>
    <s v="INS"/>
    <x v="8"/>
    <s v="P.S112"/>
    <m/>
    <m/>
    <m/>
    <m/>
    <m/>
    <m/>
    <m/>
    <m/>
    <m/>
    <m/>
    <m/>
    <n v="15136.2"/>
    <m/>
    <m/>
    <m/>
    <m/>
    <m/>
    <m/>
    <x v="0"/>
    <x v="0"/>
    <m/>
  </r>
  <r>
    <s v=""/>
    <s v=" E06_03150"/>
    <s v="BLM Material - Pin Diode Loss Monitor - Vendor Support by BNL"/>
    <s v="6.06.02.05.03"/>
    <x v="0"/>
    <d v="2025-12-10T00:00:00"/>
    <d v="2027-05-04T00:00:00"/>
    <s v="mahmed"/>
    <s v="gassner"/>
    <n v="14336.1"/>
    <s v="CON"/>
    <s v="C"/>
    <s v="Labor"/>
    <s v="TEC"/>
    <m/>
    <s v="BNL"/>
    <s v="Const"/>
    <s v="INS"/>
    <x v="9"/>
    <s v="P.S191"/>
    <m/>
    <m/>
    <m/>
    <m/>
    <m/>
    <m/>
    <m/>
    <m/>
    <m/>
    <n v="8355.9"/>
    <n v="5980.2"/>
    <m/>
    <m/>
    <m/>
    <m/>
    <m/>
    <m/>
    <m/>
    <x v="0"/>
    <x v="0"/>
    <m/>
  </r>
  <r>
    <s v=""/>
    <s v=" E06_03170"/>
    <s v="BLM Material - Pin Diode Loss Monitor - Test and Final Acceptance"/>
    <s v="6.06.02.05.03"/>
    <x v="0"/>
    <d v="2027-05-05T00:00:00"/>
    <d v="2027-05-18T00:00:00"/>
    <s v="mahmed"/>
    <s v="gassner"/>
    <n v="21936.52"/>
    <s v="CON"/>
    <s v="C"/>
    <s v="Labor"/>
    <s v="TEC"/>
    <m/>
    <s v="BNL"/>
    <s v="Const"/>
    <s v="INS"/>
    <x v="8"/>
    <s v="P.S191"/>
    <m/>
    <m/>
    <m/>
    <m/>
    <m/>
    <m/>
    <m/>
    <m/>
    <m/>
    <m/>
    <n v="21936.52"/>
    <m/>
    <m/>
    <m/>
    <m/>
    <m/>
    <m/>
    <m/>
    <x v="0"/>
    <x v="0"/>
    <m/>
  </r>
  <r>
    <s v=""/>
    <s v=" E06_03220"/>
    <s v="BLM Material - RHIC Loss Monitor - Vendor Support by BNL"/>
    <s v="6.06.02.05.03"/>
    <x v="0"/>
    <d v="2025-12-10T00:00:00"/>
    <d v="2027-05-04T00:00:00"/>
    <s v="mahmed"/>
    <s v="gassner"/>
    <n v="14336.1"/>
    <s v="CON"/>
    <s v="C"/>
    <s v="Labor"/>
    <s v="TEC"/>
    <m/>
    <s v="BNL"/>
    <s v="Const"/>
    <s v="INS"/>
    <x v="9"/>
    <s v="P.S192"/>
    <m/>
    <m/>
    <m/>
    <m/>
    <m/>
    <m/>
    <m/>
    <m/>
    <m/>
    <n v="8355.9"/>
    <n v="5980.2"/>
    <m/>
    <m/>
    <m/>
    <m/>
    <m/>
    <m/>
    <m/>
    <x v="0"/>
    <x v="0"/>
    <m/>
  </r>
  <r>
    <s v=""/>
    <s v=" E06_03240"/>
    <s v="BLM Material - RHIC Loss Monitor - Test and Final Acceptance"/>
    <s v="6.06.02.05.03"/>
    <x v="0"/>
    <d v="2027-05-05T00:00:00"/>
    <d v="2027-05-18T00:00:00"/>
    <s v="mahmed"/>
    <s v="gassner"/>
    <n v="21936.52"/>
    <s v="CON"/>
    <s v="C"/>
    <s v="Labor"/>
    <s v="TEC"/>
    <m/>
    <s v="BNL"/>
    <s v="Const"/>
    <s v="INS"/>
    <x v="8"/>
    <s v="P.S192"/>
    <m/>
    <m/>
    <m/>
    <m/>
    <m/>
    <m/>
    <m/>
    <m/>
    <m/>
    <m/>
    <n v="21936.52"/>
    <m/>
    <m/>
    <m/>
    <m/>
    <m/>
    <m/>
    <m/>
    <x v="0"/>
    <x v="0"/>
    <m/>
  </r>
  <r>
    <s v=""/>
    <s v=" RD_0303_7610"/>
    <s v="Collar Assembly"/>
    <s v="6.02.03.03.02"/>
    <x v="0"/>
    <d v="2023-04-19T00:00:00"/>
    <d v="2023-05-31T00:00:00"/>
    <s v="jtolle"/>
    <s v="hwitte"/>
    <n v="23895.51"/>
    <s v="CON"/>
    <s v="C"/>
    <s v="Labor"/>
    <s v="OPC"/>
    <m/>
    <s v="BNL"/>
    <s v="R&amp;D"/>
    <s v="SC_MAG"/>
    <x v="3"/>
    <m/>
    <m/>
    <m/>
    <m/>
    <m/>
    <m/>
    <m/>
    <n v="23895.51"/>
    <m/>
    <m/>
    <m/>
    <m/>
    <m/>
    <m/>
    <m/>
    <m/>
    <m/>
    <m/>
    <m/>
    <x v="0"/>
    <x v="0"/>
    <m/>
  </r>
  <r>
    <s v=""/>
    <s v=" RD_0303_7690"/>
    <s v="12&quot; Press - Coil Curing"/>
    <s v="6.02.03.03.02"/>
    <x v="0"/>
    <d v="2023-02-10T00:00:00"/>
    <d v="2023-05-05T00:00:00"/>
    <s v="jtolle"/>
    <s v="hwitte"/>
    <n v="15611.74"/>
    <s v="CON"/>
    <s v="C"/>
    <s v="Labor"/>
    <s v="OPC"/>
    <m/>
    <s v="BNL"/>
    <s v="R&amp;D"/>
    <s v="SC_MAG"/>
    <x v="3"/>
    <m/>
    <m/>
    <m/>
    <m/>
    <m/>
    <m/>
    <m/>
    <n v="15611.74"/>
    <m/>
    <m/>
    <m/>
    <m/>
    <m/>
    <m/>
    <m/>
    <m/>
    <m/>
    <m/>
    <m/>
    <x v="0"/>
    <x v="0"/>
    <m/>
  </r>
  <r>
    <s v=""/>
    <s v=" EJ_0304_7400"/>
    <s v="HSR Collimators Material - Vendor Support by BNL"/>
    <s v="6.06.03.02.02"/>
    <x v="0"/>
    <d v="2026-09-15T00:00:00"/>
    <d v="2027-09-14T00:00:00"/>
    <s v="mahmed"/>
    <s v="gassner"/>
    <n v="14600.61"/>
    <s v="CON"/>
    <s v="C"/>
    <s v="Labor"/>
    <s v="TEC"/>
    <m/>
    <s v="BNL"/>
    <s v="Const"/>
    <s v="AD"/>
    <x v="9"/>
    <s v="S.P128"/>
    <s v="APP00173"/>
    <m/>
    <m/>
    <m/>
    <m/>
    <m/>
    <m/>
    <m/>
    <m/>
    <n v="700.83"/>
    <n v="13899.78"/>
    <m/>
    <m/>
    <m/>
    <m/>
    <m/>
    <m/>
    <m/>
    <x v="0"/>
    <x v="0"/>
    <m/>
  </r>
  <r>
    <s v=""/>
    <s v=" RD_0303_8130"/>
    <s v="Tool Fab - Initial Winding Test"/>
    <s v="6.02.03.03.02"/>
    <x v="0"/>
    <d v="2023-02-10T00:00:00"/>
    <d v="2023-03-24T00:00:00"/>
    <s v="jtolle"/>
    <s v="hwitte"/>
    <n v="3412.42"/>
    <s v="CON"/>
    <s v="C"/>
    <s v="Labor"/>
    <s v="OPC"/>
    <m/>
    <s v="BNL"/>
    <s v="R&amp;D"/>
    <s v="SC_MAG"/>
    <x v="3"/>
    <m/>
    <m/>
    <m/>
    <m/>
    <m/>
    <m/>
    <m/>
    <n v="3412.42"/>
    <m/>
    <m/>
    <m/>
    <m/>
    <m/>
    <m/>
    <m/>
    <m/>
    <m/>
    <m/>
    <m/>
    <x v="0"/>
    <x v="0"/>
    <m/>
  </r>
  <r>
    <s v=""/>
    <s v=" RD_0303_8130"/>
    <s v="Tool Fab - Initial Winding Test"/>
    <s v="6.02.03.03.02"/>
    <x v="0"/>
    <d v="2023-02-10T00:00:00"/>
    <d v="2023-03-24T00:00:00"/>
    <s v="jtolle"/>
    <s v="hwitte"/>
    <n v="3823.28"/>
    <s v="CON"/>
    <s v="C"/>
    <s v="Labor"/>
    <s v="OPC"/>
    <m/>
    <s v="BNL"/>
    <s v="R&amp;D"/>
    <s v="SC_MAG"/>
    <x v="3"/>
    <m/>
    <m/>
    <m/>
    <m/>
    <m/>
    <m/>
    <m/>
    <n v="3823.28"/>
    <m/>
    <m/>
    <m/>
    <m/>
    <m/>
    <m/>
    <m/>
    <m/>
    <m/>
    <m/>
    <m/>
    <x v="0"/>
    <x v="0"/>
    <m/>
  </r>
  <r>
    <s v=""/>
    <s v=" RD_0303_8140"/>
    <s v="12&quot; Press Mods"/>
    <s v="6.02.03.03.02"/>
    <x v="0"/>
    <d v="2023-11-06T00:00:00"/>
    <d v="2024-04-02T00:00:00"/>
    <s v="jtolle"/>
    <s v="hwitte"/>
    <n v="13190.32"/>
    <s v="CON"/>
    <s v="C"/>
    <s v="Labor"/>
    <s v="OPC"/>
    <m/>
    <s v="BNL"/>
    <s v="R&amp;D"/>
    <s v="SC_MAG"/>
    <x v="3"/>
    <m/>
    <m/>
    <m/>
    <m/>
    <m/>
    <m/>
    <m/>
    <m/>
    <n v="13190.32"/>
    <m/>
    <m/>
    <m/>
    <m/>
    <m/>
    <m/>
    <m/>
    <m/>
    <m/>
    <m/>
    <x v="0"/>
    <x v="0"/>
    <m/>
  </r>
  <r>
    <s v=""/>
    <s v=" RD_0303_8150"/>
    <s v="Insulating Line Mods"/>
    <s v="6.02.03.03.02"/>
    <x v="0"/>
    <d v="2023-11-06T00:00:00"/>
    <d v="2024-03-05T00:00:00"/>
    <s v="jtolle"/>
    <s v="hwitte"/>
    <n v="10552.26"/>
    <s v="CON"/>
    <s v="C"/>
    <s v="Labor"/>
    <s v="OPC"/>
    <m/>
    <s v="BNL"/>
    <s v="R&amp;D"/>
    <s v="SC_MAG"/>
    <x v="3"/>
    <m/>
    <m/>
    <m/>
    <m/>
    <m/>
    <m/>
    <m/>
    <m/>
    <n v="10552.26"/>
    <m/>
    <m/>
    <m/>
    <m/>
    <m/>
    <m/>
    <m/>
    <m/>
    <m/>
    <m/>
    <x v="0"/>
    <x v="0"/>
    <m/>
  </r>
  <r>
    <s v=""/>
    <s v=" RD_0303_8160"/>
    <s v="Winding Mandrel Assembly"/>
    <s v="6.02.03.03.02"/>
    <x v="0"/>
    <d v="2023-11-06T00:00:00"/>
    <d v="2024-04-30T00:00:00"/>
    <s v="jtolle"/>
    <s v="hwitte"/>
    <n v="15828.39"/>
    <s v="CON"/>
    <s v="C"/>
    <s v="Labor"/>
    <s v="OPC"/>
    <m/>
    <s v="BNL"/>
    <s v="R&amp;D"/>
    <s v="SC_MAG"/>
    <x v="3"/>
    <m/>
    <m/>
    <m/>
    <m/>
    <m/>
    <m/>
    <m/>
    <m/>
    <n v="15828.39"/>
    <m/>
    <m/>
    <m/>
    <m/>
    <m/>
    <m/>
    <m/>
    <m/>
    <m/>
    <m/>
    <x v="0"/>
    <x v="0"/>
    <m/>
  </r>
  <r>
    <s v=""/>
    <s v=" RD_0303_8170"/>
    <s v="Winding Machine"/>
    <s v="6.02.03.03.02"/>
    <x v="0"/>
    <d v="2023-11-06T00:00:00"/>
    <d v="2024-04-02T00:00:00"/>
    <s v="jtolle"/>
    <s v="hwitte"/>
    <n v="13190.32"/>
    <s v="CON"/>
    <s v="C"/>
    <s v="Labor"/>
    <s v="OPC"/>
    <m/>
    <s v="BNL"/>
    <s v="R&amp;D"/>
    <s v="SC_MAG"/>
    <x v="3"/>
    <m/>
    <m/>
    <m/>
    <m/>
    <m/>
    <m/>
    <m/>
    <m/>
    <n v="13190.32"/>
    <m/>
    <m/>
    <m/>
    <m/>
    <m/>
    <m/>
    <m/>
    <m/>
    <m/>
    <m/>
    <x v="0"/>
    <x v="0"/>
    <m/>
  </r>
  <r>
    <s v=""/>
    <s v=" RD_0303_8180"/>
    <s v="Curing Fixture Assembly"/>
    <s v="6.02.03.03.02"/>
    <x v="0"/>
    <d v="2023-11-06T00:00:00"/>
    <d v="2024-04-30T00:00:00"/>
    <s v="jtolle"/>
    <s v="hwitte"/>
    <n v="15828.39"/>
    <s v="CON"/>
    <s v="C"/>
    <s v="Labor"/>
    <s v="OPC"/>
    <m/>
    <s v="BNL"/>
    <s v="R&amp;D"/>
    <s v="SC_MAG"/>
    <x v="3"/>
    <m/>
    <m/>
    <m/>
    <m/>
    <m/>
    <m/>
    <m/>
    <m/>
    <n v="15828.39"/>
    <m/>
    <m/>
    <m/>
    <m/>
    <m/>
    <m/>
    <m/>
    <m/>
    <m/>
    <m/>
    <x v="0"/>
    <x v="0"/>
    <m/>
  </r>
  <r>
    <s v=""/>
    <s v=" RD_0303_8190"/>
    <s v="Curing Press Mods"/>
    <s v="6.02.03.03.02"/>
    <x v="0"/>
    <d v="2023-11-06T00:00:00"/>
    <d v="2024-04-30T00:00:00"/>
    <s v="jtolle"/>
    <s v="hwitte"/>
    <n v="15828.39"/>
    <s v="CON"/>
    <s v="C"/>
    <s v="Labor"/>
    <s v="OPC"/>
    <m/>
    <s v="BNL"/>
    <s v="R&amp;D"/>
    <s v="SC_MAG"/>
    <x v="3"/>
    <m/>
    <m/>
    <m/>
    <m/>
    <m/>
    <m/>
    <m/>
    <m/>
    <n v="15828.39"/>
    <m/>
    <m/>
    <m/>
    <m/>
    <m/>
    <m/>
    <m/>
    <m/>
    <m/>
    <m/>
    <x v="0"/>
    <x v="0"/>
    <m/>
  </r>
  <r>
    <s v=""/>
    <s v=" RD_0303_8200"/>
    <s v="Coil Rollover Fixture"/>
    <s v="6.02.03.03.02"/>
    <x v="0"/>
    <d v="2023-11-06T00:00:00"/>
    <d v="2024-03-05T00:00:00"/>
    <s v="jtolle"/>
    <s v="hwitte"/>
    <n v="10552.26"/>
    <s v="CON"/>
    <s v="C"/>
    <s v="Labor"/>
    <s v="OPC"/>
    <m/>
    <s v="BNL"/>
    <s v="R&amp;D"/>
    <s v="SC_MAG"/>
    <x v="3"/>
    <m/>
    <m/>
    <m/>
    <m/>
    <m/>
    <m/>
    <m/>
    <m/>
    <n v="10552.26"/>
    <m/>
    <m/>
    <m/>
    <m/>
    <m/>
    <m/>
    <m/>
    <m/>
    <m/>
    <m/>
    <x v="0"/>
    <x v="0"/>
    <m/>
  </r>
  <r>
    <s v=""/>
    <s v=" RD_0303_8210"/>
    <s v="Collaring Press Mods"/>
    <s v="6.02.03.03.02"/>
    <x v="0"/>
    <d v="2023-06-26T00:00:00"/>
    <d v="2023-11-16T00:00:00"/>
    <s v="jtolle"/>
    <s v="hwitte"/>
    <n v="12887.01"/>
    <s v="CON"/>
    <s v="C"/>
    <s v="Labor"/>
    <s v="OPC"/>
    <m/>
    <s v="BNL"/>
    <s v="R&amp;D"/>
    <s v="SC_MAG"/>
    <x v="3"/>
    <m/>
    <m/>
    <m/>
    <m/>
    <m/>
    <m/>
    <m/>
    <n v="8763.17"/>
    <n v="4123.84"/>
    <m/>
    <m/>
    <m/>
    <m/>
    <m/>
    <m/>
    <m/>
    <m/>
    <m/>
    <m/>
    <x v="0"/>
    <x v="0"/>
    <m/>
  </r>
  <r>
    <s v=""/>
    <s v=" RD_0303_8220"/>
    <s v="Shell / End Plate Welding Fixtures"/>
    <s v="6.02.03.03.02"/>
    <x v="0"/>
    <d v="2023-11-06T00:00:00"/>
    <d v="2024-02-05T00:00:00"/>
    <s v="jtolle"/>
    <s v="hwitte"/>
    <n v="7914.19"/>
    <s v="CON"/>
    <s v="C"/>
    <s v="Labor"/>
    <s v="OPC"/>
    <m/>
    <s v="BNL"/>
    <s v="R&amp;D"/>
    <s v="SC_MAG"/>
    <x v="3"/>
    <m/>
    <m/>
    <m/>
    <m/>
    <m/>
    <m/>
    <m/>
    <m/>
    <n v="7914.19"/>
    <m/>
    <m/>
    <m/>
    <m/>
    <m/>
    <m/>
    <m/>
    <m/>
    <m/>
    <m/>
    <x v="0"/>
    <x v="0"/>
    <m/>
  </r>
  <r>
    <s v=""/>
    <s v=" RD_0303_8230"/>
    <s v="Solder Fixtures"/>
    <s v="6.02.03.03.02"/>
    <x v="0"/>
    <d v="2023-11-06T00:00:00"/>
    <d v="2024-04-02T00:00:00"/>
    <s v="jtolle"/>
    <s v="hwitte"/>
    <n v="13190.32"/>
    <s v="CON"/>
    <s v="C"/>
    <s v="Labor"/>
    <s v="OPC"/>
    <m/>
    <s v="BNL"/>
    <s v="R&amp;D"/>
    <s v="SC_MAG"/>
    <x v="3"/>
    <m/>
    <m/>
    <m/>
    <m/>
    <m/>
    <m/>
    <m/>
    <m/>
    <n v="13190.32"/>
    <m/>
    <m/>
    <m/>
    <m/>
    <m/>
    <m/>
    <m/>
    <m/>
    <m/>
    <m/>
    <x v="0"/>
    <x v="0"/>
    <m/>
  </r>
  <r>
    <s v=""/>
    <s v=" RD_0303_8240"/>
    <s v="Top Hat / Dewar Mods"/>
    <s v="6.02.03.03.02"/>
    <x v="0"/>
    <d v="2023-11-06T00:00:00"/>
    <d v="2024-04-02T00:00:00"/>
    <s v="jtolle"/>
    <s v="hwitte"/>
    <n v="13190.32"/>
    <s v="CON"/>
    <s v="C"/>
    <s v="Labor"/>
    <s v="OPC"/>
    <m/>
    <s v="BNL"/>
    <s v="R&amp;D"/>
    <s v="SC_MAG"/>
    <x v="3"/>
    <m/>
    <m/>
    <m/>
    <m/>
    <m/>
    <m/>
    <m/>
    <m/>
    <n v="13190.32"/>
    <m/>
    <m/>
    <m/>
    <m/>
    <m/>
    <m/>
    <m/>
    <m/>
    <m/>
    <m/>
    <x v="0"/>
    <x v="0"/>
    <m/>
  </r>
  <r>
    <s v=""/>
    <s v=" RD_0303_8250"/>
    <s v="Install Tooling - Initial Winding Test"/>
    <s v="6.02.03.03.02"/>
    <x v="0"/>
    <d v="2023-03-27T00:00:00"/>
    <d v="2023-03-28T00:00:00"/>
    <s v="jtolle"/>
    <s v="hwitte"/>
    <n v="1931.99"/>
    <s v="CON"/>
    <s v="C"/>
    <s v="Labor"/>
    <s v="OPC"/>
    <m/>
    <s v="BNL"/>
    <s v="R&amp;D"/>
    <s v="SC_MAG"/>
    <x v="3"/>
    <m/>
    <m/>
    <m/>
    <m/>
    <m/>
    <m/>
    <m/>
    <n v="1931.99"/>
    <m/>
    <m/>
    <m/>
    <m/>
    <m/>
    <m/>
    <m/>
    <m/>
    <m/>
    <m/>
    <m/>
    <x v="0"/>
    <x v="0"/>
    <m/>
  </r>
  <r>
    <s v=""/>
    <s v=" RD_0303_8260"/>
    <s v="Install 12&quot; Press Mods"/>
    <s v="6.02.03.03.02"/>
    <x v="0"/>
    <d v="2024-04-03T00:00:00"/>
    <d v="2024-04-16T00:00:00"/>
    <s v="jtolle"/>
    <s v="hwitte"/>
    <n v="9998.0400000000009"/>
    <s v="CON"/>
    <s v="C"/>
    <s v="Labor"/>
    <s v="OPC"/>
    <m/>
    <s v="BNL"/>
    <s v="R&amp;D"/>
    <s v="SC_MAG"/>
    <x v="3"/>
    <m/>
    <m/>
    <m/>
    <m/>
    <m/>
    <m/>
    <m/>
    <m/>
    <n v="9998.0400000000009"/>
    <m/>
    <m/>
    <m/>
    <m/>
    <m/>
    <m/>
    <m/>
    <m/>
    <m/>
    <m/>
    <x v="0"/>
    <x v="0"/>
    <m/>
  </r>
  <r>
    <s v=""/>
    <s v=" RD_0303_8260"/>
    <s v="Install 12&quot; Press Mods"/>
    <s v="6.02.03.03.02"/>
    <x v="0"/>
    <d v="2024-04-03T00:00:00"/>
    <d v="2024-04-16T00:00:00"/>
    <s v="jtolle"/>
    <s v="hwitte"/>
    <n v="3297.58"/>
    <s v="CON"/>
    <s v="C"/>
    <s v="Labor"/>
    <s v="OPC"/>
    <m/>
    <s v="BNL"/>
    <s v="R&amp;D"/>
    <s v="SC_MAG"/>
    <x v="3"/>
    <m/>
    <m/>
    <m/>
    <m/>
    <m/>
    <m/>
    <m/>
    <m/>
    <n v="3297.58"/>
    <m/>
    <m/>
    <m/>
    <m/>
    <m/>
    <m/>
    <m/>
    <m/>
    <m/>
    <m/>
    <x v="0"/>
    <x v="0"/>
    <m/>
  </r>
  <r>
    <s v=""/>
    <s v=" RD_0303_8270"/>
    <s v="Install Cable Wrapping Line"/>
    <s v="6.02.03.03.02"/>
    <x v="0"/>
    <d v="2024-03-06T00:00:00"/>
    <d v="2024-04-04T00:00:00"/>
    <s v="jtolle"/>
    <s v="hwitte"/>
    <n v="27494.61"/>
    <s v="CON"/>
    <s v="C"/>
    <s v="Labor"/>
    <s v="OPC"/>
    <m/>
    <s v="BNL"/>
    <s v="R&amp;D"/>
    <s v="SC_MAG"/>
    <x v="3"/>
    <m/>
    <m/>
    <m/>
    <m/>
    <m/>
    <m/>
    <m/>
    <m/>
    <n v="27494.61"/>
    <m/>
    <m/>
    <m/>
    <m/>
    <m/>
    <m/>
    <m/>
    <m/>
    <m/>
    <m/>
    <x v="0"/>
    <x v="0"/>
    <m/>
  </r>
  <r>
    <s v=""/>
    <s v=" RD_0303_8280"/>
    <s v="Install Wedge Wrapping Line"/>
    <s v="6.02.03.03.02"/>
    <x v="0"/>
    <d v="2024-04-05T00:00:00"/>
    <d v="2024-04-18T00:00:00"/>
    <s v="jtolle"/>
    <s v="hwitte"/>
    <n v="9998.0400000000009"/>
    <s v="CON"/>
    <s v="C"/>
    <s v="Labor"/>
    <s v="OPC"/>
    <m/>
    <s v="BNL"/>
    <s v="R&amp;D"/>
    <s v="SC_MAG"/>
    <x v="3"/>
    <m/>
    <m/>
    <m/>
    <m/>
    <m/>
    <m/>
    <m/>
    <m/>
    <n v="9998.0400000000009"/>
    <m/>
    <m/>
    <m/>
    <m/>
    <m/>
    <m/>
    <m/>
    <m/>
    <m/>
    <m/>
    <x v="0"/>
    <x v="0"/>
    <m/>
  </r>
  <r>
    <s v=""/>
    <s v=" RD_0303_8290"/>
    <s v="Install Winding Machine"/>
    <s v="6.02.03.03.02"/>
    <x v="0"/>
    <d v="2024-04-03T00:00:00"/>
    <d v="2024-04-30T00:00:00"/>
    <s v="jtolle"/>
    <s v="hwitte"/>
    <n v="39992.160000000003"/>
    <s v="CON"/>
    <s v="C"/>
    <s v="Labor"/>
    <s v="OPC"/>
    <m/>
    <s v="BNL"/>
    <s v="R&amp;D"/>
    <s v="SC_MAG"/>
    <x v="3"/>
    <m/>
    <m/>
    <m/>
    <m/>
    <m/>
    <m/>
    <m/>
    <m/>
    <n v="39992.160000000003"/>
    <m/>
    <m/>
    <m/>
    <m/>
    <m/>
    <m/>
    <m/>
    <m/>
    <m/>
    <m/>
    <x v="0"/>
    <x v="0"/>
    <m/>
  </r>
  <r>
    <s v=""/>
    <s v=" RD_0303_8300"/>
    <s v="Install Winding Mandrel"/>
    <s v="6.02.03.03.02"/>
    <x v="0"/>
    <d v="2024-05-01T00:00:00"/>
    <d v="2024-05-14T00:00:00"/>
    <s v="jtolle"/>
    <s v="hwitte"/>
    <n v="19996.080000000002"/>
    <s v="CON"/>
    <s v="C"/>
    <s v="Labor"/>
    <s v="OPC"/>
    <m/>
    <s v="BNL"/>
    <s v="R&amp;D"/>
    <s v="SC_MAG"/>
    <x v="3"/>
    <m/>
    <m/>
    <m/>
    <m/>
    <m/>
    <m/>
    <m/>
    <m/>
    <n v="19996.080000000002"/>
    <m/>
    <m/>
    <m/>
    <m/>
    <m/>
    <m/>
    <m/>
    <m/>
    <m/>
    <m/>
    <x v="0"/>
    <x v="0"/>
    <m/>
  </r>
  <r>
    <s v=""/>
    <s v=" RD_0303_8310"/>
    <s v="Install Curing Pushers"/>
    <s v="6.02.03.03.02"/>
    <x v="0"/>
    <d v="2024-05-15T00:00:00"/>
    <d v="2024-05-21T00:00:00"/>
    <s v="jtolle"/>
    <s v="hwitte"/>
    <n v="9998.0400000000009"/>
    <s v="CON"/>
    <s v="C"/>
    <s v="Labor"/>
    <s v="OPC"/>
    <m/>
    <s v="BNL"/>
    <s v="R&amp;D"/>
    <s v="SC_MAG"/>
    <x v="3"/>
    <m/>
    <m/>
    <m/>
    <m/>
    <m/>
    <m/>
    <m/>
    <m/>
    <n v="9998.0400000000009"/>
    <m/>
    <m/>
    <m/>
    <m/>
    <m/>
    <m/>
    <m/>
    <m/>
    <m/>
    <m/>
    <x v="0"/>
    <x v="0"/>
    <m/>
  </r>
  <r>
    <s v=""/>
    <s v=" RD_0303_8320"/>
    <s v="Install Formblock Assembly"/>
    <s v="6.02.03.03.02"/>
    <x v="0"/>
    <d v="2024-05-22T00:00:00"/>
    <d v="2024-06-03T00:00:00"/>
    <s v="jtolle"/>
    <s v="hwitte"/>
    <n v="19996.080000000002"/>
    <s v="CON"/>
    <s v="C"/>
    <s v="Labor"/>
    <s v="OPC"/>
    <m/>
    <s v="BNL"/>
    <s v="R&amp;D"/>
    <s v="SC_MAG"/>
    <x v="3"/>
    <m/>
    <m/>
    <m/>
    <m/>
    <m/>
    <m/>
    <m/>
    <m/>
    <n v="19996.080000000002"/>
    <m/>
    <m/>
    <m/>
    <m/>
    <m/>
    <m/>
    <m/>
    <m/>
    <m/>
    <m/>
    <x v="0"/>
    <x v="0"/>
    <m/>
  </r>
  <r>
    <s v=""/>
    <s v=" RD_0303_8330"/>
    <s v="Install Curing Press"/>
    <s v="6.02.03.03.02"/>
    <x v="0"/>
    <d v="2024-05-01T00:00:00"/>
    <d v="2024-05-29T00:00:00"/>
    <s v="jtolle"/>
    <s v="hwitte"/>
    <n v="39992.160000000003"/>
    <s v="CON"/>
    <s v="C"/>
    <s v="Labor"/>
    <s v="OPC"/>
    <m/>
    <s v="BNL"/>
    <s v="R&amp;D"/>
    <s v="SC_MAG"/>
    <x v="3"/>
    <m/>
    <m/>
    <m/>
    <m/>
    <m/>
    <m/>
    <m/>
    <m/>
    <n v="39992.160000000003"/>
    <m/>
    <m/>
    <m/>
    <m/>
    <m/>
    <m/>
    <m/>
    <m/>
    <m/>
    <m/>
    <x v="0"/>
    <x v="0"/>
    <m/>
  </r>
  <r>
    <s v=""/>
    <s v=" RD_0303_8340"/>
    <s v="Install Collar Assembly and Rotating Station"/>
    <s v="6.02.03.03.02"/>
    <x v="0"/>
    <d v="2024-05-30T00:00:00"/>
    <d v="2024-06-05T00:00:00"/>
    <s v="jtolle"/>
    <s v="hwitte"/>
    <n v="9998.0400000000009"/>
    <s v="CON"/>
    <s v="C"/>
    <s v="Labor"/>
    <s v="OPC"/>
    <m/>
    <s v="BNL"/>
    <s v="R&amp;D"/>
    <s v="SC_MAG"/>
    <x v="3"/>
    <m/>
    <m/>
    <m/>
    <m/>
    <m/>
    <m/>
    <m/>
    <m/>
    <n v="9998.0400000000009"/>
    <m/>
    <m/>
    <m/>
    <m/>
    <m/>
    <m/>
    <m/>
    <m/>
    <m/>
    <m/>
    <x v="0"/>
    <x v="0"/>
    <m/>
  </r>
  <r>
    <s v=""/>
    <s v=" RD_0303_8350"/>
    <s v="Install Collaring Press"/>
    <s v="6.02.03.03.02"/>
    <x v="0"/>
    <d v="2024-06-06T00:00:00"/>
    <d v="2024-07-18T00:00:00"/>
    <s v="jtolle"/>
    <s v="hwitte"/>
    <n v="59988.24"/>
    <s v="CON"/>
    <s v="C"/>
    <s v="Labor"/>
    <s v="OPC"/>
    <m/>
    <s v="BNL"/>
    <s v="R&amp;D"/>
    <s v="SC_MAG"/>
    <x v="3"/>
    <m/>
    <m/>
    <m/>
    <m/>
    <m/>
    <m/>
    <m/>
    <m/>
    <n v="59988.24"/>
    <m/>
    <m/>
    <m/>
    <m/>
    <m/>
    <m/>
    <m/>
    <m/>
    <m/>
    <m/>
    <x v="0"/>
    <x v="0"/>
    <m/>
  </r>
  <r>
    <s v=""/>
    <s v=" RD_0303_8360"/>
    <s v="Install Yoke/Shell/End Plate Assembly Fixture"/>
    <s v="6.02.03.03.02"/>
    <x v="0"/>
    <d v="2024-07-19T00:00:00"/>
    <d v="2024-08-15T00:00:00"/>
    <s v="jtolle"/>
    <s v="hwitte"/>
    <n v="39992.160000000003"/>
    <s v="CON"/>
    <s v="C"/>
    <s v="Labor"/>
    <s v="OPC"/>
    <m/>
    <s v="BNL"/>
    <s v="R&amp;D"/>
    <s v="SC_MAG"/>
    <x v="3"/>
    <m/>
    <m/>
    <m/>
    <m/>
    <m/>
    <m/>
    <m/>
    <m/>
    <n v="39992.160000000003"/>
    <m/>
    <m/>
    <m/>
    <m/>
    <m/>
    <m/>
    <m/>
    <m/>
    <m/>
    <m/>
    <x v="0"/>
    <x v="0"/>
    <m/>
  </r>
  <r>
    <s v=""/>
    <s v=" RD_0303_8370"/>
    <s v="Install Interconnect Fixtures"/>
    <s v="6.02.03.03.02"/>
    <x v="0"/>
    <d v="2024-08-26T00:00:00"/>
    <d v="2024-09-09T00:00:00"/>
    <s v="jtolle"/>
    <s v="hwitte"/>
    <n v="14997.06"/>
    <s v="CON"/>
    <s v="C"/>
    <s v="Labor"/>
    <s v="OPC"/>
    <m/>
    <s v="BNL"/>
    <s v="R&amp;D"/>
    <s v="SC_MAG"/>
    <x v="3"/>
    <m/>
    <m/>
    <m/>
    <m/>
    <m/>
    <m/>
    <m/>
    <m/>
    <n v="14997.06"/>
    <m/>
    <m/>
    <m/>
    <m/>
    <m/>
    <m/>
    <m/>
    <m/>
    <m/>
    <m/>
    <x v="0"/>
    <x v="0"/>
    <m/>
  </r>
  <r>
    <s v=""/>
    <s v=" RD_0303_8380"/>
    <s v="Install Dewar Mods"/>
    <s v="6.02.03.03.02"/>
    <x v="0"/>
    <d v="2024-09-10T00:00:00"/>
    <d v="2024-10-07T00:00:00"/>
    <s v="jtolle"/>
    <s v="hwitte"/>
    <n v="20171.04"/>
    <s v="CON"/>
    <s v="C"/>
    <s v="Labor"/>
    <s v="OPC"/>
    <m/>
    <s v="BNL"/>
    <s v="R&amp;D"/>
    <s v="SC_MAG"/>
    <x v="3"/>
    <m/>
    <m/>
    <m/>
    <m/>
    <m/>
    <m/>
    <m/>
    <m/>
    <n v="15128.28"/>
    <n v="5042.76"/>
    <m/>
    <m/>
    <m/>
    <m/>
    <m/>
    <m/>
    <m/>
    <m/>
    <m/>
    <x v="0"/>
    <x v="0"/>
    <m/>
  </r>
  <r>
    <s v=""/>
    <s v=" RD_0303_8270"/>
    <s v="Install Cable Wrapping Line"/>
    <s v="6.02.03.03.02"/>
    <x v="0"/>
    <d v="2024-03-06T00:00:00"/>
    <d v="2024-04-04T00:00:00"/>
    <s v="jtolle"/>
    <s v="hwitte"/>
    <n v="7254.68"/>
    <s v="CON"/>
    <s v="C"/>
    <s v="Labor"/>
    <s v="OPC"/>
    <m/>
    <s v="BNL"/>
    <s v="R&amp;D"/>
    <s v="SC_MAG"/>
    <x v="3"/>
    <m/>
    <m/>
    <m/>
    <m/>
    <m/>
    <m/>
    <m/>
    <m/>
    <n v="7254.68"/>
    <m/>
    <m/>
    <m/>
    <m/>
    <m/>
    <m/>
    <m/>
    <m/>
    <m/>
    <m/>
    <x v="0"/>
    <x v="0"/>
    <m/>
  </r>
  <r>
    <s v=""/>
    <s v=" RD_0303_8280"/>
    <s v="Install Wedge Wrapping Line"/>
    <s v="6.02.03.03.02"/>
    <x v="0"/>
    <d v="2024-04-05T00:00:00"/>
    <d v="2024-04-18T00:00:00"/>
    <s v="jtolle"/>
    <s v="hwitte"/>
    <n v="3297.58"/>
    <s v="CON"/>
    <s v="C"/>
    <s v="Labor"/>
    <s v="OPC"/>
    <m/>
    <s v="BNL"/>
    <s v="R&amp;D"/>
    <s v="SC_MAG"/>
    <x v="3"/>
    <m/>
    <m/>
    <m/>
    <m/>
    <m/>
    <m/>
    <m/>
    <m/>
    <n v="3297.58"/>
    <m/>
    <m/>
    <m/>
    <m/>
    <m/>
    <m/>
    <m/>
    <m/>
    <m/>
    <m/>
    <x v="0"/>
    <x v="0"/>
    <m/>
  </r>
  <r>
    <s v=""/>
    <s v=" RD_0303_8290"/>
    <s v="Install Winding Machine"/>
    <s v="6.02.03.03.02"/>
    <x v="0"/>
    <d v="2024-04-03T00:00:00"/>
    <d v="2024-04-30T00:00:00"/>
    <s v="jtolle"/>
    <s v="hwitte"/>
    <n v="6595.16"/>
    <s v="CON"/>
    <s v="C"/>
    <s v="Labor"/>
    <s v="OPC"/>
    <m/>
    <s v="BNL"/>
    <s v="R&amp;D"/>
    <s v="SC_MAG"/>
    <x v="3"/>
    <m/>
    <m/>
    <m/>
    <m/>
    <m/>
    <m/>
    <m/>
    <m/>
    <n v="6595.16"/>
    <m/>
    <m/>
    <m/>
    <m/>
    <m/>
    <m/>
    <m/>
    <m/>
    <m/>
    <m/>
    <x v="0"/>
    <x v="0"/>
    <m/>
  </r>
  <r>
    <s v=""/>
    <s v=" RD_0303_8300"/>
    <s v="Install Winding Mandrel"/>
    <s v="6.02.03.03.02"/>
    <x v="0"/>
    <d v="2024-05-01T00:00:00"/>
    <d v="2024-05-14T00:00:00"/>
    <s v="jtolle"/>
    <s v="hwitte"/>
    <n v="3297.58"/>
    <s v="CON"/>
    <s v="C"/>
    <s v="Labor"/>
    <s v="OPC"/>
    <m/>
    <s v="BNL"/>
    <s v="R&amp;D"/>
    <s v="SC_MAG"/>
    <x v="3"/>
    <m/>
    <m/>
    <m/>
    <m/>
    <m/>
    <m/>
    <m/>
    <m/>
    <n v="3297.58"/>
    <m/>
    <m/>
    <m/>
    <m/>
    <m/>
    <m/>
    <m/>
    <m/>
    <m/>
    <m/>
    <x v="0"/>
    <x v="0"/>
    <m/>
  </r>
  <r>
    <s v=""/>
    <s v=" RD_0303_8310"/>
    <s v="Install Curing Pushers"/>
    <s v="6.02.03.03.02"/>
    <x v="0"/>
    <d v="2024-05-15T00:00:00"/>
    <d v="2024-05-21T00:00:00"/>
    <s v="jtolle"/>
    <s v="hwitte"/>
    <n v="1648.79"/>
    <s v="CON"/>
    <s v="C"/>
    <s v="Labor"/>
    <s v="OPC"/>
    <m/>
    <s v="BNL"/>
    <s v="R&amp;D"/>
    <s v="SC_MAG"/>
    <x v="3"/>
    <m/>
    <m/>
    <m/>
    <m/>
    <m/>
    <m/>
    <m/>
    <m/>
    <n v="1648.79"/>
    <m/>
    <m/>
    <m/>
    <m/>
    <m/>
    <m/>
    <m/>
    <m/>
    <m/>
    <m/>
    <x v="0"/>
    <x v="0"/>
    <m/>
  </r>
  <r>
    <s v=""/>
    <s v=" RD_0303_8320"/>
    <s v="Install Formblock Assembly"/>
    <s v="6.02.03.03.02"/>
    <x v="0"/>
    <d v="2024-05-22T00:00:00"/>
    <d v="2024-06-03T00:00:00"/>
    <s v="jtolle"/>
    <s v="hwitte"/>
    <n v="3297.58"/>
    <s v="CON"/>
    <s v="C"/>
    <s v="Labor"/>
    <s v="OPC"/>
    <m/>
    <s v="BNL"/>
    <s v="R&amp;D"/>
    <s v="SC_MAG"/>
    <x v="3"/>
    <m/>
    <m/>
    <m/>
    <m/>
    <m/>
    <m/>
    <m/>
    <m/>
    <n v="3297.58"/>
    <m/>
    <m/>
    <m/>
    <m/>
    <m/>
    <m/>
    <m/>
    <m/>
    <m/>
    <m/>
    <x v="0"/>
    <x v="0"/>
    <m/>
  </r>
  <r>
    <s v=""/>
    <s v=" RD_0303_8330"/>
    <s v="Install Curing Press"/>
    <s v="6.02.03.03.02"/>
    <x v="0"/>
    <d v="2024-05-01T00:00:00"/>
    <d v="2024-05-29T00:00:00"/>
    <s v="jtolle"/>
    <s v="hwitte"/>
    <n v="6595.16"/>
    <s v="CON"/>
    <s v="C"/>
    <s v="Labor"/>
    <s v="OPC"/>
    <m/>
    <s v="BNL"/>
    <s v="R&amp;D"/>
    <s v="SC_MAG"/>
    <x v="3"/>
    <m/>
    <m/>
    <m/>
    <m/>
    <m/>
    <m/>
    <m/>
    <m/>
    <n v="6595.16"/>
    <m/>
    <m/>
    <m/>
    <m/>
    <m/>
    <m/>
    <m/>
    <m/>
    <m/>
    <m/>
    <x v="0"/>
    <x v="0"/>
    <m/>
  </r>
  <r>
    <s v=""/>
    <s v=" RD_0303_8340"/>
    <s v="Install Collar Assembly and Rotating Station"/>
    <s v="6.02.03.03.02"/>
    <x v="0"/>
    <d v="2024-05-30T00:00:00"/>
    <d v="2024-06-05T00:00:00"/>
    <s v="jtolle"/>
    <s v="hwitte"/>
    <n v="1648.79"/>
    <s v="CON"/>
    <s v="C"/>
    <s v="Labor"/>
    <s v="OPC"/>
    <m/>
    <s v="BNL"/>
    <s v="R&amp;D"/>
    <s v="SC_MAG"/>
    <x v="3"/>
    <m/>
    <m/>
    <m/>
    <m/>
    <m/>
    <m/>
    <m/>
    <m/>
    <n v="1648.79"/>
    <m/>
    <m/>
    <m/>
    <m/>
    <m/>
    <m/>
    <m/>
    <m/>
    <m/>
    <m/>
    <x v="0"/>
    <x v="0"/>
    <m/>
  </r>
  <r>
    <s v=""/>
    <s v=" RD_0303_8350"/>
    <s v="Install Collaring Press"/>
    <s v="6.02.03.03.02"/>
    <x v="0"/>
    <d v="2024-06-06T00:00:00"/>
    <d v="2024-07-18T00:00:00"/>
    <s v="jtolle"/>
    <s v="hwitte"/>
    <n v="9892.74"/>
    <s v="CON"/>
    <s v="C"/>
    <s v="Labor"/>
    <s v="OPC"/>
    <m/>
    <s v="BNL"/>
    <s v="R&amp;D"/>
    <s v="SC_MAG"/>
    <x v="3"/>
    <m/>
    <m/>
    <m/>
    <m/>
    <m/>
    <m/>
    <m/>
    <m/>
    <n v="9892.74"/>
    <m/>
    <m/>
    <m/>
    <m/>
    <m/>
    <m/>
    <m/>
    <m/>
    <m/>
    <m/>
    <x v="0"/>
    <x v="0"/>
    <m/>
  </r>
  <r>
    <s v=""/>
    <s v=" RD_0303_8360"/>
    <s v="Install Yoke/Shell/End Plate Assembly Fixture"/>
    <s v="6.02.03.03.02"/>
    <x v="0"/>
    <d v="2024-07-19T00:00:00"/>
    <d v="2024-08-15T00:00:00"/>
    <s v="jtolle"/>
    <s v="hwitte"/>
    <n v="6595.16"/>
    <s v="CON"/>
    <s v="C"/>
    <s v="Labor"/>
    <s v="OPC"/>
    <m/>
    <s v="BNL"/>
    <s v="R&amp;D"/>
    <s v="SC_MAG"/>
    <x v="3"/>
    <m/>
    <m/>
    <m/>
    <m/>
    <m/>
    <m/>
    <m/>
    <m/>
    <n v="6595.16"/>
    <m/>
    <m/>
    <m/>
    <m/>
    <m/>
    <m/>
    <m/>
    <m/>
    <m/>
    <m/>
    <x v="0"/>
    <x v="0"/>
    <m/>
  </r>
  <r>
    <s v=""/>
    <s v=" RD_0303_8370"/>
    <s v="Install Interconnect Fixtures"/>
    <s v="6.02.03.03.02"/>
    <x v="0"/>
    <d v="2024-08-26T00:00:00"/>
    <d v="2024-09-09T00:00:00"/>
    <s v="jtolle"/>
    <s v="hwitte"/>
    <n v="3297.58"/>
    <s v="CON"/>
    <s v="C"/>
    <s v="Labor"/>
    <s v="OPC"/>
    <m/>
    <s v="BNL"/>
    <s v="R&amp;D"/>
    <s v="SC_MAG"/>
    <x v="3"/>
    <m/>
    <m/>
    <m/>
    <m/>
    <m/>
    <m/>
    <m/>
    <m/>
    <n v="3297.58"/>
    <m/>
    <m/>
    <m/>
    <m/>
    <m/>
    <m/>
    <m/>
    <m/>
    <m/>
    <m/>
    <x v="0"/>
    <x v="0"/>
    <m/>
  </r>
  <r>
    <s v=""/>
    <s v=" RD_0303_8380"/>
    <s v="Install Dewar Mods"/>
    <s v="6.02.03.03.02"/>
    <x v="0"/>
    <d v="2024-09-10T00:00:00"/>
    <d v="2024-10-07T00:00:00"/>
    <s v="jtolle"/>
    <s v="hwitte"/>
    <n v="6652.87"/>
    <s v="CON"/>
    <s v="C"/>
    <s v="Labor"/>
    <s v="OPC"/>
    <m/>
    <s v="BNL"/>
    <s v="R&amp;D"/>
    <s v="SC_MAG"/>
    <x v="3"/>
    <m/>
    <m/>
    <m/>
    <m/>
    <m/>
    <m/>
    <m/>
    <m/>
    <n v="4989.6499999999996"/>
    <n v="1663.22"/>
    <m/>
    <m/>
    <m/>
    <m/>
    <m/>
    <m/>
    <m/>
    <m/>
    <m/>
    <x v="0"/>
    <x v="0"/>
    <m/>
  </r>
  <r>
    <s v=""/>
    <s v=" RD_0303_8390"/>
    <s v="Prototype - Initial Winding Test"/>
    <s v="6.02.03.03.02"/>
    <x v="0"/>
    <d v="2023-03-29T00:00:00"/>
    <d v="2023-04-04T00:00:00"/>
    <s v="jtolle"/>
    <s v="hwitte"/>
    <n v="3186.07"/>
    <s v="CON"/>
    <s v="C"/>
    <s v="Labor"/>
    <s v="OPC"/>
    <m/>
    <s v="BNL"/>
    <s v="R&amp;D"/>
    <s v="SC_MAG"/>
    <x v="3"/>
    <m/>
    <m/>
    <m/>
    <m/>
    <m/>
    <m/>
    <m/>
    <n v="3186.07"/>
    <m/>
    <m/>
    <m/>
    <m/>
    <m/>
    <m/>
    <m/>
    <m/>
    <m/>
    <m/>
    <m/>
    <x v="0"/>
    <x v="0"/>
    <m/>
  </r>
  <r>
    <s v=""/>
    <s v=" RD_0303_8390"/>
    <s v="Prototype - Initial Winding Test"/>
    <s v="6.02.03.03.02"/>
    <x v="0"/>
    <d v="2023-03-29T00:00:00"/>
    <d v="2023-04-04T00:00:00"/>
    <s v="jtolle"/>
    <s v="hwitte"/>
    <n v="4829.97"/>
    <s v="CON"/>
    <s v="C"/>
    <s v="Labor"/>
    <s v="OPC"/>
    <m/>
    <s v="BNL"/>
    <s v="R&amp;D"/>
    <s v="SC_MAG"/>
    <x v="3"/>
    <m/>
    <m/>
    <m/>
    <m/>
    <m/>
    <m/>
    <m/>
    <n v="4829.97"/>
    <m/>
    <m/>
    <m/>
    <m/>
    <m/>
    <m/>
    <m/>
    <m/>
    <m/>
    <m/>
    <m/>
    <x v="0"/>
    <x v="0"/>
    <m/>
  </r>
  <r>
    <s v=""/>
    <s v=" RD_0303_8182"/>
    <s v="Prototype - 12&quot; Collaring Test *** NEED CABLE PROCUREMENT"/>
    <s v="6.02.03.03.02"/>
    <x v="0"/>
    <d v="2024-07-03T00:00:00"/>
    <d v="2024-08-28T00:00:00"/>
    <s v="jtolle"/>
    <s v="hwitte"/>
    <n v="39992.160000000003"/>
    <s v="CON"/>
    <s v="C"/>
    <s v="Labor"/>
    <s v="OPC"/>
    <m/>
    <s v="BNL"/>
    <s v="R&amp;D"/>
    <s v="SC_MAG"/>
    <x v="3"/>
    <m/>
    <m/>
    <m/>
    <m/>
    <m/>
    <m/>
    <m/>
    <m/>
    <n v="39992.160000000003"/>
    <m/>
    <m/>
    <m/>
    <m/>
    <m/>
    <m/>
    <m/>
    <m/>
    <m/>
    <m/>
    <x v="0"/>
    <x v="0"/>
    <m/>
  </r>
  <r>
    <s v=""/>
    <s v=" RD_0303_8400"/>
    <s v="Create Superconductor Specs &amp; Drawings"/>
    <s v="6.02.03.03.02"/>
    <x v="0"/>
    <d v="2022-12-02T00:00:00"/>
    <d v="2022-12-30T00:00:00"/>
    <s v="jtolle"/>
    <s v="hwitte"/>
    <n v="91758.77"/>
    <s v="CON"/>
    <s v="C"/>
    <s v="Labor"/>
    <s v="OPC"/>
    <m/>
    <s v="BNL"/>
    <s v="R&amp;D"/>
    <s v="SC_MAG"/>
    <x v="3"/>
    <m/>
    <m/>
    <m/>
    <m/>
    <m/>
    <m/>
    <m/>
    <n v="91758.77"/>
    <m/>
    <m/>
    <m/>
    <m/>
    <m/>
    <m/>
    <m/>
    <m/>
    <m/>
    <m/>
    <m/>
    <x v="0"/>
    <x v="0"/>
    <m/>
  </r>
  <r>
    <s v=""/>
    <s v=" RD_0303_8410"/>
    <s v="Coil Parts"/>
    <s v="6.02.03.03.02"/>
    <x v="0"/>
    <d v="2024-02-12T00:00:00"/>
    <d v="2024-07-02T00:00:00"/>
    <s v="jtolle"/>
    <s v="hwitte"/>
    <n v="194722.16"/>
    <s v="CON"/>
    <s v="C"/>
    <s v="Labor"/>
    <s v="OPC"/>
    <m/>
    <s v="BNL"/>
    <s v="R&amp;D"/>
    <s v="SC_MAG"/>
    <x v="3"/>
    <m/>
    <m/>
    <m/>
    <m/>
    <m/>
    <m/>
    <m/>
    <m/>
    <n v="194722.16"/>
    <m/>
    <m/>
    <m/>
    <m/>
    <m/>
    <m/>
    <m/>
    <m/>
    <m/>
    <m/>
    <x v="0"/>
    <x v="0"/>
    <m/>
  </r>
  <r>
    <s v=""/>
    <s v=" RD_0303_8206"/>
    <s v="Subassemblies - Cable Insulation (4) **NEED CABLE PROCUREMENT"/>
    <s v="6.02.03.03.02"/>
    <x v="0"/>
    <d v="2024-07-03T00:00:00"/>
    <d v="2024-07-15T00:00:00"/>
    <s v="jtolle"/>
    <s v="hwitte"/>
    <n v="7998.43"/>
    <s v="CON"/>
    <s v="C"/>
    <s v="Labor"/>
    <s v="OPC"/>
    <m/>
    <s v="BNL"/>
    <s v="R&amp;D"/>
    <s v="SC_MAG"/>
    <x v="3"/>
    <m/>
    <m/>
    <m/>
    <m/>
    <m/>
    <m/>
    <m/>
    <m/>
    <n v="7998.43"/>
    <m/>
    <m/>
    <m/>
    <m/>
    <m/>
    <m/>
    <m/>
    <m/>
    <m/>
    <m/>
    <x v="0"/>
    <x v="0"/>
    <m/>
  </r>
  <r>
    <s v=""/>
    <s v=" RD_0303_8208"/>
    <s v="Subassemblies - Coil Parts (4)"/>
    <s v="6.02.03.03.02"/>
    <x v="0"/>
    <d v="2024-07-03T00:00:00"/>
    <d v="2024-08-23T00:00:00"/>
    <s v="jtolle"/>
    <s v="hwitte"/>
    <n v="31993.73"/>
    <s v="CON"/>
    <s v="C"/>
    <s v="Labor"/>
    <s v="OPC"/>
    <m/>
    <s v="BNL"/>
    <s v="R&amp;D"/>
    <s v="SC_MAG"/>
    <x v="3"/>
    <m/>
    <m/>
    <m/>
    <m/>
    <m/>
    <m/>
    <m/>
    <m/>
    <n v="31993.73"/>
    <m/>
    <m/>
    <m/>
    <m/>
    <m/>
    <m/>
    <m/>
    <m/>
    <m/>
    <m/>
    <x v="0"/>
    <x v="0"/>
    <m/>
  </r>
  <r>
    <s v=""/>
    <s v=" RD_0303_8430"/>
    <s v="Coil #1"/>
    <s v="6.02.03.03.02"/>
    <x v="0"/>
    <d v="2024-08-26T00:00:00"/>
    <d v="2024-09-23T00:00:00"/>
    <s v="jtolle"/>
    <s v="hwitte"/>
    <n v="55989.02"/>
    <s v="CON"/>
    <s v="C"/>
    <s v="Labor"/>
    <s v="OPC"/>
    <m/>
    <s v="BNL"/>
    <s v="R&amp;D"/>
    <s v="SC_MAG"/>
    <x v="3"/>
    <m/>
    <m/>
    <m/>
    <m/>
    <m/>
    <m/>
    <m/>
    <m/>
    <n v="55989.02"/>
    <m/>
    <m/>
    <m/>
    <m/>
    <m/>
    <m/>
    <m/>
    <m/>
    <m/>
    <m/>
    <x v="0"/>
    <x v="0"/>
    <m/>
  </r>
  <r>
    <s v=""/>
    <s v=" RD_0303_8440"/>
    <s v="Coil #2"/>
    <s v="6.02.03.03.02"/>
    <x v="0"/>
    <d v="2024-09-10T00:00:00"/>
    <d v="2024-10-07T00:00:00"/>
    <s v="jtolle"/>
    <s v="hwitte"/>
    <n v="56478.92"/>
    <s v="CON"/>
    <s v="C"/>
    <s v="Labor"/>
    <s v="OPC"/>
    <m/>
    <s v="BNL"/>
    <s v="R&amp;D"/>
    <s v="SC_MAG"/>
    <x v="3"/>
    <m/>
    <m/>
    <m/>
    <m/>
    <m/>
    <m/>
    <m/>
    <m/>
    <n v="42359.19"/>
    <n v="14119.73"/>
    <m/>
    <m/>
    <m/>
    <m/>
    <m/>
    <m/>
    <m/>
    <m/>
    <m/>
    <x v="0"/>
    <x v="0"/>
    <m/>
  </r>
  <r>
    <s v=""/>
    <s v=" RD_0303_8450"/>
    <s v="Cold Mass Parts - Collar Assembly"/>
    <s v="6.02.03.03.02"/>
    <x v="0"/>
    <d v="2024-04-04T00:00:00"/>
    <d v="2024-05-01T00:00:00"/>
    <s v="jtolle"/>
    <s v="hwitte"/>
    <n v="10552.26"/>
    <s v="CON"/>
    <s v="C"/>
    <s v="Labor"/>
    <s v="OPC"/>
    <m/>
    <s v="BNL"/>
    <s v="R&amp;D"/>
    <s v="SC_MAG"/>
    <x v="3"/>
    <m/>
    <m/>
    <m/>
    <m/>
    <m/>
    <m/>
    <m/>
    <m/>
    <n v="10552.26"/>
    <m/>
    <m/>
    <m/>
    <m/>
    <m/>
    <m/>
    <m/>
    <m/>
    <m/>
    <m/>
    <x v="0"/>
    <x v="0"/>
    <m/>
  </r>
  <r>
    <s v=""/>
    <s v=" RD_0303_8460"/>
    <s v="Cold Mass Parts - Shell Welding Assembly"/>
    <s v="6.02.03.03.02"/>
    <x v="0"/>
    <d v="2024-01-23T00:00:00"/>
    <d v="2024-06-12T00:00:00"/>
    <s v="jtolle"/>
    <s v="hwitte"/>
    <n v="24731.86"/>
    <s v="CON"/>
    <s v="C"/>
    <s v="Labor"/>
    <s v="OPC"/>
    <m/>
    <s v="BNL"/>
    <s v="R&amp;D"/>
    <s v="SC_MAG"/>
    <x v="3"/>
    <m/>
    <m/>
    <m/>
    <m/>
    <m/>
    <m/>
    <m/>
    <m/>
    <n v="24731.86"/>
    <m/>
    <m/>
    <m/>
    <m/>
    <m/>
    <m/>
    <m/>
    <m/>
    <m/>
    <m/>
    <x v="0"/>
    <x v="0"/>
    <m/>
  </r>
  <r>
    <s v=""/>
    <s v=" RD_0303_8470"/>
    <s v="Cold Mass Parts - End Plate Assembly"/>
    <s v="6.02.03.03.02"/>
    <x v="0"/>
    <d v="2024-02-12T00:00:00"/>
    <d v="2024-07-02T00:00:00"/>
    <s v="jtolle"/>
    <s v="hwitte"/>
    <n v="24731.86"/>
    <s v="CON"/>
    <s v="C"/>
    <s v="Labor"/>
    <s v="OPC"/>
    <m/>
    <s v="BNL"/>
    <s v="R&amp;D"/>
    <s v="SC_MAG"/>
    <x v="3"/>
    <m/>
    <m/>
    <m/>
    <m/>
    <m/>
    <m/>
    <m/>
    <m/>
    <n v="24731.86"/>
    <m/>
    <m/>
    <m/>
    <m/>
    <m/>
    <m/>
    <m/>
    <m/>
    <m/>
    <m/>
    <x v="0"/>
    <x v="0"/>
    <m/>
  </r>
  <r>
    <s v=""/>
    <s v=" RD_0303_8480"/>
    <s v="Cold Mass Assembly - Assemble Coils into Collars"/>
    <s v="6.02.03.03.02"/>
    <x v="0"/>
    <d v="2024-10-08T00:00:00"/>
    <d v="2024-11-05T00:00:00"/>
    <s v="jtolle"/>
    <s v="hwitte"/>
    <n v="62087.82"/>
    <s v="CON"/>
    <s v="C"/>
    <s v="Labor"/>
    <s v="OPC"/>
    <m/>
    <s v="BNL"/>
    <s v="R&amp;D"/>
    <s v="SC_MAG"/>
    <x v="3"/>
    <m/>
    <m/>
    <m/>
    <m/>
    <m/>
    <m/>
    <m/>
    <m/>
    <m/>
    <n v="62087.82"/>
    <m/>
    <m/>
    <m/>
    <m/>
    <m/>
    <m/>
    <m/>
    <m/>
    <m/>
    <x v="0"/>
    <x v="0"/>
    <m/>
  </r>
  <r>
    <s v=""/>
    <s v=" RD_0303_8490"/>
    <s v="Cold Mass Assembly - Collar Coils"/>
    <s v="6.02.03.03.02"/>
    <x v="0"/>
    <d v="2024-11-06T00:00:00"/>
    <d v="2024-12-06T00:00:00"/>
    <s v="jtolle"/>
    <s v="hwitte"/>
    <n v="62087.82"/>
    <s v="CON"/>
    <s v="C"/>
    <s v="Labor"/>
    <s v="OPC"/>
    <m/>
    <s v="BNL"/>
    <s v="R&amp;D"/>
    <s v="SC_MAG"/>
    <x v="3"/>
    <m/>
    <m/>
    <m/>
    <m/>
    <m/>
    <m/>
    <m/>
    <m/>
    <m/>
    <n v="62087.82"/>
    <m/>
    <m/>
    <m/>
    <m/>
    <m/>
    <m/>
    <m/>
    <m/>
    <m/>
    <x v="0"/>
    <x v="0"/>
    <m/>
  </r>
  <r>
    <s v=""/>
    <s v=" RD_0303_8500"/>
    <s v="Cold Mass Assembly - Warm Measure"/>
    <s v="6.02.03.03.02"/>
    <x v="0"/>
    <d v="2024-12-09T00:00:00"/>
    <d v="2024-12-20T00:00:00"/>
    <s v="jtolle"/>
    <s v="hwitte"/>
    <n v="10347.969999999999"/>
    <s v="CON"/>
    <s v="C"/>
    <s v="Labor"/>
    <s v="OPC"/>
    <m/>
    <s v="BNL"/>
    <s v="R&amp;D"/>
    <s v="SC_MAG"/>
    <x v="3"/>
    <m/>
    <m/>
    <m/>
    <m/>
    <m/>
    <m/>
    <m/>
    <m/>
    <m/>
    <n v="10347.969999999999"/>
    <m/>
    <m/>
    <m/>
    <m/>
    <m/>
    <m/>
    <m/>
    <m/>
    <m/>
    <x v="0"/>
    <x v="0"/>
    <m/>
  </r>
  <r>
    <s v=""/>
    <s v=" RD_0303_8510"/>
    <s v="Cold Mass Assembly - Assemble Yoke"/>
    <s v="6.02.03.03.02"/>
    <x v="0"/>
    <d v="2024-11-06T00:00:00"/>
    <d v="2024-12-06T00:00:00"/>
    <s v="jtolle"/>
    <s v="hwitte"/>
    <n v="62087.82"/>
    <s v="CON"/>
    <s v="C"/>
    <s v="Labor"/>
    <s v="OPC"/>
    <m/>
    <s v="BNL"/>
    <s v="R&amp;D"/>
    <s v="SC_MAG"/>
    <x v="3"/>
    <m/>
    <m/>
    <m/>
    <m/>
    <m/>
    <m/>
    <m/>
    <m/>
    <m/>
    <n v="62087.82"/>
    <m/>
    <m/>
    <m/>
    <m/>
    <m/>
    <m/>
    <m/>
    <m/>
    <m/>
    <x v="0"/>
    <x v="0"/>
    <m/>
  </r>
  <r>
    <s v=""/>
    <s v=" RD_0303_8520"/>
    <s v="Cold Mass Assembly - Install Coils Into Yoke"/>
    <s v="6.02.03.03.02"/>
    <x v="0"/>
    <d v="2024-12-23T00:00:00"/>
    <d v="2025-01-07T00:00:00"/>
    <s v="jtolle"/>
    <s v="hwitte"/>
    <n v="31043.91"/>
    <s v="CON"/>
    <s v="C"/>
    <s v="Labor"/>
    <s v="OPC"/>
    <m/>
    <s v="BNL"/>
    <s v="R&amp;D"/>
    <s v="SC_MAG"/>
    <x v="3"/>
    <m/>
    <m/>
    <m/>
    <m/>
    <m/>
    <m/>
    <m/>
    <m/>
    <m/>
    <n v="31043.91"/>
    <m/>
    <m/>
    <m/>
    <m/>
    <m/>
    <m/>
    <m/>
    <m/>
    <m/>
    <x v="0"/>
    <x v="0"/>
    <m/>
  </r>
  <r>
    <s v=""/>
    <s v=" RD_0303_8530"/>
    <s v="Cold Mass Assembly - Install Shells"/>
    <s v="6.02.03.03.02"/>
    <x v="0"/>
    <d v="2025-01-08T00:00:00"/>
    <d v="2025-01-29T00:00:00"/>
    <s v="jtolle"/>
    <s v="hwitte"/>
    <n v="46565.87"/>
    <s v="CON"/>
    <s v="C"/>
    <s v="Labor"/>
    <s v="OPC"/>
    <m/>
    <s v="BNL"/>
    <s v="R&amp;D"/>
    <s v="SC_MAG"/>
    <x v="3"/>
    <m/>
    <m/>
    <m/>
    <m/>
    <m/>
    <m/>
    <m/>
    <m/>
    <m/>
    <n v="46565.87"/>
    <m/>
    <m/>
    <m/>
    <m/>
    <m/>
    <m/>
    <m/>
    <m/>
    <m/>
    <x v="0"/>
    <x v="0"/>
    <m/>
  </r>
  <r>
    <s v=""/>
    <s v=" RD_0303_8540"/>
    <s v="Cold Mass Assembly - Warm Measure"/>
    <s v="6.02.03.03.02"/>
    <x v="0"/>
    <d v="2025-01-30T00:00:00"/>
    <d v="2025-02-05T00:00:00"/>
    <s v="jtolle"/>
    <s v="hwitte"/>
    <n v="4501.46"/>
    <s v="CON"/>
    <s v="C"/>
    <s v="Labor"/>
    <s v="OPC"/>
    <m/>
    <s v="BNL"/>
    <s v="R&amp;D"/>
    <s v="SC_MAG"/>
    <x v="3"/>
    <m/>
    <m/>
    <m/>
    <m/>
    <m/>
    <m/>
    <m/>
    <m/>
    <m/>
    <n v="4501.46"/>
    <m/>
    <m/>
    <m/>
    <m/>
    <m/>
    <m/>
    <m/>
    <m/>
    <m/>
    <x v="0"/>
    <x v="0"/>
    <m/>
  </r>
  <r>
    <s v=""/>
    <s v=" RD_0303_8540"/>
    <s v="Cold Mass Assembly - Warm Measure"/>
    <s v="6.02.03.03.02"/>
    <x v="0"/>
    <d v="2025-01-30T00:00:00"/>
    <d v="2025-02-05T00:00:00"/>
    <s v="jtolle"/>
    <s v="hwitte"/>
    <n v="8041.63"/>
    <s v="CON"/>
    <s v="C"/>
    <s v="Labor"/>
    <s v="OPC"/>
    <m/>
    <s v="BNL"/>
    <s v="R&amp;D"/>
    <s v="SC_MAG"/>
    <x v="3"/>
    <m/>
    <m/>
    <m/>
    <m/>
    <m/>
    <m/>
    <m/>
    <m/>
    <m/>
    <n v="8041.63"/>
    <m/>
    <m/>
    <m/>
    <m/>
    <m/>
    <m/>
    <m/>
    <m/>
    <m/>
    <x v="0"/>
    <x v="0"/>
    <m/>
  </r>
  <r>
    <s v=""/>
    <s v=" RD_0303_8550"/>
    <s v="Cold Mass Assembly - Install End Plates / Apply Axial Load"/>
    <s v="6.02.03.03.02"/>
    <x v="0"/>
    <d v="2025-02-06T00:00:00"/>
    <d v="2025-02-20T00:00:00"/>
    <s v="jtolle"/>
    <s v="hwitte"/>
    <n v="31043.91"/>
    <s v="CON"/>
    <s v="C"/>
    <s v="Labor"/>
    <s v="OPC"/>
    <m/>
    <s v="BNL"/>
    <s v="R&amp;D"/>
    <s v="SC_MAG"/>
    <x v="3"/>
    <m/>
    <m/>
    <m/>
    <m/>
    <m/>
    <m/>
    <m/>
    <m/>
    <m/>
    <n v="31043.91"/>
    <m/>
    <m/>
    <m/>
    <m/>
    <m/>
    <m/>
    <m/>
    <m/>
    <m/>
    <x v="0"/>
    <x v="0"/>
    <m/>
  </r>
  <r>
    <s v=""/>
    <s v=" RD_0303_8560"/>
    <s v="Cold Mass Assembly - Splice Existing Leads, Perform Electrical Tests"/>
    <s v="6.02.03.03.02"/>
    <x v="0"/>
    <d v="2025-02-21T00:00:00"/>
    <d v="2025-02-27T00:00:00"/>
    <s v="jtolle"/>
    <s v="hwitte"/>
    <n v="5173.99"/>
    <s v="CON"/>
    <s v="C"/>
    <s v="Labor"/>
    <s v="OPC"/>
    <m/>
    <s v="BNL"/>
    <s v="R&amp;D"/>
    <s v="SC_MAG"/>
    <x v="3"/>
    <m/>
    <m/>
    <m/>
    <m/>
    <m/>
    <m/>
    <m/>
    <m/>
    <m/>
    <n v="5173.99"/>
    <m/>
    <m/>
    <m/>
    <m/>
    <m/>
    <m/>
    <m/>
    <m/>
    <m/>
    <x v="0"/>
    <x v="0"/>
    <m/>
  </r>
  <r>
    <s v=""/>
    <s v=" RD_0303_8500"/>
    <s v="Cold Mass Assembly - Warm Measure"/>
    <s v="6.02.03.03.02"/>
    <x v="0"/>
    <d v="2024-12-09T00:00:00"/>
    <d v="2024-12-20T00:00:00"/>
    <s v="jtolle"/>
    <s v="hwitte"/>
    <n v="16083.25"/>
    <s v="CON"/>
    <s v="C"/>
    <s v="Labor"/>
    <s v="OPC"/>
    <m/>
    <s v="BNL"/>
    <s v="R&amp;D"/>
    <s v="SC_MAG"/>
    <x v="3"/>
    <m/>
    <m/>
    <m/>
    <m/>
    <m/>
    <m/>
    <m/>
    <m/>
    <m/>
    <n v="16083.25"/>
    <m/>
    <m/>
    <m/>
    <m/>
    <m/>
    <m/>
    <m/>
    <m/>
    <m/>
    <x v="0"/>
    <x v="0"/>
    <m/>
  </r>
  <r>
    <s v=""/>
    <s v=" RD_0303_8420"/>
    <s v="Practice Coil #1"/>
    <s v="6.02.03.03.02"/>
    <x v="0"/>
    <d v="2024-05-15T00:00:00"/>
    <d v="2024-07-08T00:00:00"/>
    <s v="jtolle"/>
    <s v="hwitte"/>
    <n v="85983.14"/>
    <s v="CON"/>
    <s v="C"/>
    <s v="Labor"/>
    <s v="OPC"/>
    <m/>
    <s v="BNL"/>
    <s v="R&amp;D"/>
    <s v="SC_MAG"/>
    <x v="3"/>
    <m/>
    <m/>
    <m/>
    <m/>
    <m/>
    <m/>
    <m/>
    <m/>
    <n v="85983.14"/>
    <m/>
    <m/>
    <m/>
    <m/>
    <m/>
    <m/>
    <m/>
    <m/>
    <m/>
    <m/>
    <x v="0"/>
    <x v="0"/>
    <m/>
  </r>
  <r>
    <s v=""/>
    <s v=" RD_0303_8182"/>
    <s v="Prototype - 12&quot; Collaring Test *** NEED CABLE PROCUREMENT"/>
    <s v="6.02.03.03.02"/>
    <x v="0"/>
    <d v="2024-07-03T00:00:00"/>
    <d v="2024-08-28T00:00:00"/>
    <s v="jtolle"/>
    <s v="hwitte"/>
    <n v="26380.65"/>
    <s v="CON"/>
    <s v="C"/>
    <s v="Labor"/>
    <s v="OPC"/>
    <m/>
    <s v="BNL"/>
    <s v="R&amp;D"/>
    <s v="SC_MAG"/>
    <x v="3"/>
    <m/>
    <m/>
    <m/>
    <m/>
    <m/>
    <m/>
    <m/>
    <m/>
    <n v="26380.65"/>
    <m/>
    <m/>
    <m/>
    <m/>
    <m/>
    <m/>
    <m/>
    <m/>
    <m/>
    <m/>
    <x v="0"/>
    <x v="0"/>
    <m/>
  </r>
  <r>
    <s v=""/>
    <s v=" RD_0303_8570"/>
    <s v="Prototype Testing - Wiring Stand Install and Test"/>
    <s v="6.02.03.03.02"/>
    <x v="0"/>
    <d v="2025-02-28T00:00:00"/>
    <d v="2025-03-13T00:00:00"/>
    <s v="jtolle"/>
    <s v="hwitte"/>
    <n v="10347.969999999999"/>
    <s v="CON"/>
    <s v="C"/>
    <s v="Labor"/>
    <s v="OPC"/>
    <m/>
    <s v="BNL"/>
    <s v="R&amp;D"/>
    <s v="SC_MAG"/>
    <x v="3"/>
    <m/>
    <m/>
    <m/>
    <m/>
    <m/>
    <m/>
    <m/>
    <m/>
    <m/>
    <n v="10347.969999999999"/>
    <m/>
    <m/>
    <m/>
    <m/>
    <m/>
    <m/>
    <m/>
    <m/>
    <m/>
    <x v="0"/>
    <x v="0"/>
    <m/>
  </r>
  <r>
    <s v=""/>
    <s v=" RD_0303_8580"/>
    <s v="Prototype Testing - Install in Dewar / Start Cryo"/>
    <s v="6.02.03.03.02"/>
    <x v="0"/>
    <d v="2025-03-14T00:00:00"/>
    <d v="2025-03-20T00:00:00"/>
    <s v="jtolle"/>
    <s v="hwitte"/>
    <n v="10347.969999999999"/>
    <s v="CON"/>
    <s v="C"/>
    <s v="Labor"/>
    <s v="OPC"/>
    <m/>
    <s v="BNL"/>
    <s v="R&amp;D"/>
    <s v="SC_MAG"/>
    <x v="3"/>
    <m/>
    <m/>
    <m/>
    <m/>
    <m/>
    <m/>
    <m/>
    <m/>
    <m/>
    <n v="10347.969999999999"/>
    <m/>
    <m/>
    <m/>
    <m/>
    <m/>
    <m/>
    <m/>
    <m/>
    <m/>
    <x v="0"/>
    <x v="0"/>
    <m/>
  </r>
  <r>
    <s v=""/>
    <s v=" RD_0303_8590"/>
    <s v="Prototype Testing - 300K Elct Test &amp; Integ. Field Measurement"/>
    <s v="6.02.03.03.02"/>
    <x v="0"/>
    <d v="2025-03-21T00:00:00"/>
    <d v="2025-03-24T00:00:00"/>
    <s v="jtolle"/>
    <s v="hwitte"/>
    <n v="2069.59"/>
    <s v="CON"/>
    <s v="C"/>
    <s v="Labor"/>
    <s v="OPC"/>
    <m/>
    <s v="BNL"/>
    <s v="R&amp;D"/>
    <s v="SC_MAG"/>
    <x v="3"/>
    <m/>
    <m/>
    <m/>
    <m/>
    <m/>
    <m/>
    <m/>
    <m/>
    <m/>
    <n v="2069.59"/>
    <m/>
    <m/>
    <m/>
    <m/>
    <m/>
    <m/>
    <m/>
    <m/>
    <m/>
    <x v="0"/>
    <x v="0"/>
    <m/>
  </r>
  <r>
    <s v=""/>
    <s v=" RD_0303_8600"/>
    <s v="Prototype Testing - Cool Down to 4.5K"/>
    <s v="6.02.03.03.02"/>
    <x v="0"/>
    <d v="2025-03-25T00:00:00"/>
    <d v="2025-03-26T00:00:00"/>
    <s v="jtolle"/>
    <s v="hwitte"/>
    <n v="2069.59"/>
    <s v="CON"/>
    <s v="C"/>
    <s v="Labor"/>
    <s v="OPC"/>
    <m/>
    <s v="BNL"/>
    <s v="R&amp;D"/>
    <s v="SC_MAG"/>
    <x v="3"/>
    <m/>
    <m/>
    <m/>
    <m/>
    <m/>
    <m/>
    <m/>
    <m/>
    <m/>
    <n v="2069.59"/>
    <m/>
    <m/>
    <m/>
    <m/>
    <m/>
    <m/>
    <m/>
    <m/>
    <m/>
    <x v="0"/>
    <x v="0"/>
    <m/>
  </r>
  <r>
    <s v=""/>
    <s v=" RD_0303_8610"/>
    <s v="Prototype Testing - 4.5K Elect, Heater, Quench, DC Loop, Harmonics"/>
    <s v="6.02.03.03.02"/>
    <x v="0"/>
    <d v="2025-03-27T00:00:00"/>
    <d v="2025-04-23T00:00:00"/>
    <s v="jtolle"/>
    <s v="hwitte"/>
    <n v="62087.82"/>
    <s v="CON"/>
    <s v="C"/>
    <s v="Labor"/>
    <s v="OPC"/>
    <m/>
    <s v="BNL"/>
    <s v="R&amp;D"/>
    <s v="SC_MAG"/>
    <x v="3"/>
    <m/>
    <m/>
    <m/>
    <m/>
    <m/>
    <m/>
    <m/>
    <m/>
    <m/>
    <n v="62087.82"/>
    <m/>
    <m/>
    <m/>
    <m/>
    <m/>
    <m/>
    <m/>
    <m/>
    <m/>
    <x v="0"/>
    <x v="0"/>
    <m/>
  </r>
  <r>
    <s v=""/>
    <s v=" RD_0303_8630"/>
    <s v="Prototype Testing - Remove From Dewar, Test Fixture"/>
    <s v="6.02.03.03.02"/>
    <x v="0"/>
    <d v="2025-04-30T00:00:00"/>
    <d v="2025-05-08T00:00:00"/>
    <s v="jtolle"/>
    <s v="hwitte"/>
    <n v="9571.8700000000008"/>
    <s v="CON"/>
    <s v="C"/>
    <s v="Labor"/>
    <s v="OPC"/>
    <m/>
    <s v="BNL"/>
    <s v="R&amp;D"/>
    <s v="SC_MAG"/>
    <x v="3"/>
    <m/>
    <m/>
    <m/>
    <m/>
    <m/>
    <m/>
    <m/>
    <m/>
    <m/>
    <n v="9571.8700000000008"/>
    <m/>
    <m/>
    <m/>
    <m/>
    <m/>
    <m/>
    <m/>
    <m/>
    <m/>
    <x v="0"/>
    <x v="0"/>
    <m/>
  </r>
  <r>
    <s v=""/>
    <s v=" RD_0303_8630"/>
    <s v="Prototype Testing - Remove From Dewar, Test Fixture"/>
    <s v="6.02.03.03.02"/>
    <x v="0"/>
    <d v="2025-04-30T00:00:00"/>
    <d v="2025-05-08T00:00:00"/>
    <s v="jtolle"/>
    <s v="hwitte"/>
    <n v="2389.1"/>
    <s v="CON"/>
    <s v="C"/>
    <s v="Labor"/>
    <s v="OPC"/>
    <m/>
    <s v="BNL"/>
    <s v="R&amp;D"/>
    <s v="SC_MAG"/>
    <x v="3"/>
    <m/>
    <m/>
    <m/>
    <m/>
    <m/>
    <m/>
    <m/>
    <m/>
    <m/>
    <n v="2389.1"/>
    <m/>
    <m/>
    <m/>
    <m/>
    <m/>
    <m/>
    <m/>
    <m/>
    <m/>
    <x v="0"/>
    <x v="0"/>
    <m/>
  </r>
  <r>
    <s v=""/>
    <s v=" RD_0303_8610"/>
    <s v="Prototype Testing - 4.5K Elect, Heater, Quench, DC Loop, Harmonics"/>
    <s v="6.02.03.03.02"/>
    <x v="0"/>
    <d v="2025-03-27T00:00:00"/>
    <d v="2025-04-23T00:00:00"/>
    <s v="jtolle"/>
    <s v="hwitte"/>
    <n v="13651.99"/>
    <s v="CON"/>
    <s v="C"/>
    <s v="Labor"/>
    <s v="OPC"/>
    <m/>
    <s v="BNL"/>
    <s v="R&amp;D"/>
    <s v="SC_MAG"/>
    <x v="3"/>
    <m/>
    <m/>
    <m/>
    <m/>
    <m/>
    <m/>
    <m/>
    <m/>
    <m/>
    <n v="13651.99"/>
    <m/>
    <m/>
    <m/>
    <m/>
    <m/>
    <m/>
    <m/>
    <m/>
    <m/>
    <x v="0"/>
    <x v="0"/>
    <m/>
  </r>
  <r>
    <s v=""/>
    <s v=" RD_0303_8590"/>
    <s v="Prototype Testing - 300K Elct Test &amp; Integ. Field Measurement"/>
    <s v="6.02.03.03.02"/>
    <x v="0"/>
    <d v="2025-03-21T00:00:00"/>
    <d v="2025-03-24T00:00:00"/>
    <s v="jtolle"/>
    <s v="hwitte"/>
    <n v="1365.2"/>
    <s v="CON"/>
    <s v="C"/>
    <s v="Labor"/>
    <s v="OPC"/>
    <m/>
    <s v="BNL"/>
    <s v="R&amp;D"/>
    <s v="SC_MAG"/>
    <x v="3"/>
    <m/>
    <m/>
    <m/>
    <m/>
    <m/>
    <m/>
    <m/>
    <m/>
    <m/>
    <n v="1365.2"/>
    <m/>
    <m/>
    <m/>
    <m/>
    <m/>
    <m/>
    <m/>
    <m/>
    <m/>
    <x v="0"/>
    <x v="0"/>
    <m/>
  </r>
  <r>
    <s v=""/>
    <s v=" RD_0303_8570"/>
    <s v="Prototype Testing - Wiring Stand Install and Test"/>
    <s v="6.02.03.03.02"/>
    <x v="0"/>
    <d v="2025-02-28T00:00:00"/>
    <d v="2025-03-13T00:00:00"/>
    <s v="jtolle"/>
    <s v="hwitte"/>
    <n v="3413"/>
    <s v="CON"/>
    <s v="C"/>
    <s v="Labor"/>
    <s v="OPC"/>
    <m/>
    <s v="BNL"/>
    <s v="R&amp;D"/>
    <s v="SC_MAG"/>
    <x v="3"/>
    <m/>
    <m/>
    <m/>
    <m/>
    <m/>
    <m/>
    <m/>
    <m/>
    <m/>
    <n v="3413"/>
    <m/>
    <m/>
    <m/>
    <m/>
    <m/>
    <m/>
    <m/>
    <m/>
    <m/>
    <x v="0"/>
    <x v="0"/>
    <m/>
  </r>
  <r>
    <s v=""/>
    <s v=" RD_0303_8570"/>
    <s v="Prototype Testing - Wiring Stand Install and Test"/>
    <s v="6.02.03.03.02"/>
    <x v="0"/>
    <d v="2025-02-28T00:00:00"/>
    <d v="2025-03-13T00:00:00"/>
    <s v="jtolle"/>
    <s v="hwitte"/>
    <n v="2586.9899999999998"/>
    <s v="CON"/>
    <s v="C"/>
    <s v="Labor"/>
    <s v="OPC"/>
    <m/>
    <s v="BNL"/>
    <s v="R&amp;D"/>
    <s v="SC_MAG"/>
    <x v="3"/>
    <m/>
    <m/>
    <m/>
    <m/>
    <m/>
    <m/>
    <m/>
    <m/>
    <m/>
    <n v="2586.9899999999998"/>
    <m/>
    <m/>
    <m/>
    <m/>
    <m/>
    <m/>
    <m/>
    <m/>
    <m/>
    <x v="0"/>
    <x v="0"/>
    <m/>
  </r>
  <r>
    <s v=""/>
    <s v=" RD_0303_8590"/>
    <s v="Prototype Testing - 300K Elct Test &amp; Integ. Field Measurement"/>
    <s v="6.02.03.03.02"/>
    <x v="0"/>
    <d v="2025-03-21T00:00:00"/>
    <d v="2025-03-24T00:00:00"/>
    <s v="jtolle"/>
    <s v="hwitte"/>
    <n v="2069.59"/>
    <s v="CON"/>
    <s v="C"/>
    <s v="Labor"/>
    <s v="OPC"/>
    <m/>
    <s v="BNL"/>
    <s v="R&amp;D"/>
    <s v="SC_MAG"/>
    <x v="3"/>
    <m/>
    <m/>
    <m/>
    <m/>
    <m/>
    <m/>
    <m/>
    <m/>
    <m/>
    <n v="2069.59"/>
    <m/>
    <m/>
    <m/>
    <m/>
    <m/>
    <m/>
    <m/>
    <m/>
    <m/>
    <x v="0"/>
    <x v="0"/>
    <m/>
  </r>
  <r>
    <s v=""/>
    <s v=" RD_0303_8620"/>
    <s v="Prototype Testing - Warmup"/>
    <s v="6.02.03.03.02"/>
    <x v="0"/>
    <d v="2025-04-24T00:00:00"/>
    <d v="2025-04-29T00:00:00"/>
    <s v="jtolle"/>
    <s v="hwitte"/>
    <n v="3601.17"/>
    <s v="CON"/>
    <s v="C"/>
    <s v="Labor"/>
    <s v="OPC"/>
    <m/>
    <s v="BNL"/>
    <s v="R&amp;D"/>
    <s v="SC_MAG"/>
    <x v="3"/>
    <m/>
    <m/>
    <m/>
    <m/>
    <m/>
    <m/>
    <m/>
    <m/>
    <m/>
    <n v="3601.17"/>
    <m/>
    <m/>
    <m/>
    <m/>
    <m/>
    <m/>
    <m/>
    <m/>
    <m/>
    <x v="0"/>
    <x v="0"/>
    <m/>
  </r>
  <r>
    <s v=""/>
    <s v=" RD_0303_8610"/>
    <s v="Prototype Testing - 4.5K Elect, Heater, Quench, DC Loop, Harmonics"/>
    <s v="6.02.03.03.02"/>
    <x v="0"/>
    <d v="2025-03-27T00:00:00"/>
    <d v="2025-04-23T00:00:00"/>
    <s v="jtolle"/>
    <s v="hwitte"/>
    <n v="18005.84"/>
    <s v="CON"/>
    <s v="C"/>
    <s v="Labor"/>
    <s v="OPC"/>
    <m/>
    <s v="BNL"/>
    <s v="R&amp;D"/>
    <s v="SC_MAG"/>
    <x v="3"/>
    <m/>
    <m/>
    <m/>
    <m/>
    <m/>
    <m/>
    <m/>
    <m/>
    <m/>
    <n v="18005.84"/>
    <m/>
    <m/>
    <m/>
    <m/>
    <m/>
    <m/>
    <m/>
    <m/>
    <m/>
    <x v="0"/>
    <x v="0"/>
    <m/>
  </r>
  <r>
    <s v=""/>
    <s v=" RD_0303_8600"/>
    <s v="Prototype Testing - Cool Down to 4.5K"/>
    <s v="6.02.03.03.02"/>
    <x v="0"/>
    <d v="2025-03-25T00:00:00"/>
    <d v="2025-03-26T00:00:00"/>
    <s v="jtolle"/>
    <s v="hwitte"/>
    <n v="1800.58"/>
    <s v="CON"/>
    <s v="C"/>
    <s v="Labor"/>
    <s v="OPC"/>
    <m/>
    <s v="BNL"/>
    <s v="R&amp;D"/>
    <s v="SC_MAG"/>
    <x v="3"/>
    <m/>
    <m/>
    <m/>
    <m/>
    <m/>
    <m/>
    <m/>
    <m/>
    <m/>
    <n v="1800.58"/>
    <m/>
    <m/>
    <m/>
    <m/>
    <m/>
    <m/>
    <m/>
    <m/>
    <m/>
    <x v="0"/>
    <x v="0"/>
    <m/>
  </r>
  <r>
    <s v=""/>
    <s v=" RD_0303_8590"/>
    <s v="Prototype Testing - 300K Elct Test &amp; Integ. Field Measurement"/>
    <s v="6.02.03.03.02"/>
    <x v="0"/>
    <d v="2025-03-21T00:00:00"/>
    <d v="2025-03-24T00:00:00"/>
    <s v="jtolle"/>
    <s v="hwitte"/>
    <n v="1800.58"/>
    <s v="CON"/>
    <s v="C"/>
    <s v="Labor"/>
    <s v="OPC"/>
    <m/>
    <s v="BNL"/>
    <s v="R&amp;D"/>
    <s v="SC_MAG"/>
    <x v="3"/>
    <m/>
    <m/>
    <m/>
    <m/>
    <m/>
    <m/>
    <m/>
    <m/>
    <m/>
    <n v="1800.58"/>
    <m/>
    <m/>
    <m/>
    <m/>
    <m/>
    <m/>
    <m/>
    <m/>
    <m/>
    <x v="0"/>
    <x v="0"/>
    <m/>
  </r>
  <r>
    <s v=""/>
    <s v=" RD_0303_8580"/>
    <s v="Prototype Testing - Install in Dewar / Start Cryo"/>
    <s v="6.02.03.03.02"/>
    <x v="0"/>
    <d v="2025-03-14T00:00:00"/>
    <d v="2025-03-20T00:00:00"/>
    <s v="jtolle"/>
    <s v="hwitte"/>
    <n v="4501.46"/>
    <s v="CON"/>
    <s v="C"/>
    <s v="Labor"/>
    <s v="OPC"/>
    <m/>
    <s v="BNL"/>
    <s v="R&amp;D"/>
    <s v="SC_MAG"/>
    <x v="3"/>
    <m/>
    <m/>
    <m/>
    <m/>
    <m/>
    <m/>
    <m/>
    <m/>
    <m/>
    <n v="4501.46"/>
    <m/>
    <m/>
    <m/>
    <m/>
    <m/>
    <m/>
    <m/>
    <m/>
    <m/>
    <x v="0"/>
    <x v="0"/>
    <m/>
  </r>
  <r>
    <s v=""/>
    <s v=" E08_15365"/>
    <s v="Perform Down Select HOM Scheme (197 MHz Crab R&amp;D)"/>
    <s v="6.08.02.01"/>
    <x v="0"/>
    <d v="2023-03-13T00:00:00"/>
    <d v="2023-03-24T00:00:00"/>
    <s v="pkessler"/>
    <s v="edaly"/>
    <n v="5750.74"/>
    <m/>
    <s v="C"/>
    <s v="Labor"/>
    <s v="OPC"/>
    <m/>
    <s v="JLAB"/>
    <s v="R&amp;D"/>
    <s v="RF"/>
    <x v="3"/>
    <s v="P.S139"/>
    <m/>
    <m/>
    <m/>
    <m/>
    <m/>
    <m/>
    <n v="5750.74"/>
    <m/>
    <m/>
    <m/>
    <m/>
    <m/>
    <m/>
    <m/>
    <m/>
    <m/>
    <m/>
    <m/>
    <x v="0"/>
    <x v="0"/>
    <m/>
  </r>
  <r>
    <s v=""/>
    <s v=" E08_15365"/>
    <s v="Perform Down Select HOM Scheme (197 MHz Crab R&amp;D)"/>
    <s v="6.08.02.01"/>
    <x v="0"/>
    <d v="2023-03-13T00:00:00"/>
    <d v="2023-03-24T00:00:00"/>
    <s v="pkessler"/>
    <s v="edaly"/>
    <n v="9201.18"/>
    <m/>
    <s v="C"/>
    <s v="Labor"/>
    <s v="OPC"/>
    <m/>
    <s v="JLAB"/>
    <s v="R&amp;D"/>
    <s v="RF"/>
    <x v="3"/>
    <s v="P.S139"/>
    <m/>
    <m/>
    <m/>
    <m/>
    <m/>
    <m/>
    <n v="9201.18"/>
    <m/>
    <m/>
    <m/>
    <m/>
    <m/>
    <m/>
    <m/>
    <m/>
    <m/>
    <m/>
    <m/>
    <x v="0"/>
    <x v="0"/>
    <m/>
  </r>
  <r>
    <s v=""/>
    <s v=" E09_17015"/>
    <s v="Preliminary Design: I/O Counts and Cost estimate updates for CD-2 baseline"/>
    <s v="6.09.05.02.01"/>
    <x v="0"/>
    <d v="2022-10-03T00:00:00"/>
    <d v="2023-03-01T00:00:00"/>
    <s v="glayden"/>
    <s v="tallerico"/>
    <n v="25488.55"/>
    <m/>
    <s v="C"/>
    <s v="Labor"/>
    <s v="TEC"/>
    <m/>
    <s v="BNL"/>
    <s v="PED"/>
    <s v="CRYO"/>
    <x v="11"/>
    <m/>
    <m/>
    <m/>
    <m/>
    <m/>
    <m/>
    <m/>
    <n v="25488.55"/>
    <m/>
    <m/>
    <m/>
    <m/>
    <m/>
    <m/>
    <m/>
    <m/>
    <m/>
    <m/>
    <m/>
    <x v="0"/>
    <x v="0"/>
    <m/>
  </r>
  <r>
    <s v=""/>
    <s v=" E09_17016"/>
    <s v="Control System Architecture and Requirements Document, Technical Design Report updates"/>
    <s v="6.09.05.02.01"/>
    <x v="0"/>
    <d v="2022-10-03T00:00:00"/>
    <d v="2023-03-01T00:00:00"/>
    <s v="glayden"/>
    <s v="tallerico"/>
    <n v="25488.55"/>
    <m/>
    <s v="C"/>
    <s v="Labor"/>
    <s v="TEC"/>
    <m/>
    <s v="BNL"/>
    <s v="PED"/>
    <s v="CRYO"/>
    <x v="11"/>
    <m/>
    <m/>
    <m/>
    <m/>
    <m/>
    <m/>
    <m/>
    <n v="25488.55"/>
    <m/>
    <m/>
    <m/>
    <m/>
    <m/>
    <m/>
    <m/>
    <m/>
    <m/>
    <m/>
    <m/>
    <x v="0"/>
    <x v="0"/>
    <m/>
  </r>
  <r>
    <s v=""/>
    <s v=" E09_17023"/>
    <s v="Requirements and definitions for control logic - IR02 Controls System (SRF/ Magnet Modules) - BNL"/>
    <s v="6.09.05.02.01"/>
    <x v="0"/>
    <d v="2025-09-04T00:00:00"/>
    <d v="2025-12-02T00:00:00"/>
    <s v="glayden"/>
    <s v="tallerico"/>
    <n v="27956.99"/>
    <m/>
    <s v="C"/>
    <s v="Labor"/>
    <s v="TEC"/>
    <m/>
    <s v="BNL"/>
    <s v="PED"/>
    <s v="CRYO"/>
    <x v="6"/>
    <m/>
    <m/>
    <m/>
    <m/>
    <m/>
    <m/>
    <m/>
    <m/>
    <m/>
    <n v="8853.0499999999993"/>
    <n v="19103.939999999999"/>
    <m/>
    <m/>
    <m/>
    <m/>
    <m/>
    <m/>
    <m/>
    <m/>
    <x v="0"/>
    <x v="0"/>
    <m/>
  </r>
  <r>
    <s v=""/>
    <s v=" E09_17045"/>
    <s v="Requirements and definitions for control logic - IR06 Controls System (SRF/ Magnet Modules) - BNL"/>
    <s v="6.09.05.02.01"/>
    <x v="0"/>
    <d v="2025-06-10T00:00:00"/>
    <d v="2025-09-03T00:00:00"/>
    <s v="glayden"/>
    <s v="tallerico"/>
    <n v="27303.97"/>
    <m/>
    <s v="C"/>
    <s v="Labor"/>
    <s v="TEC"/>
    <m/>
    <s v="BNL"/>
    <s v="PED"/>
    <s v="CRYO"/>
    <x v="11"/>
    <m/>
    <m/>
    <m/>
    <m/>
    <m/>
    <m/>
    <m/>
    <m/>
    <m/>
    <n v="27303.97"/>
    <m/>
    <m/>
    <m/>
    <m/>
    <m/>
    <m/>
    <m/>
    <m/>
    <m/>
    <x v="0"/>
    <x v="0"/>
    <m/>
  </r>
  <r>
    <s v=""/>
    <s v=" E09_17053"/>
    <s v="Requirements and definitions for control logic - IR10 Controls System (SRF/ Magnet Modules) - BNL"/>
    <s v="6.09.05.02.01"/>
    <x v="0"/>
    <d v="2020-01-03T00:00:00"/>
    <d v="2020-03-30T00:00:00"/>
    <s v="glayden"/>
    <s v="tallerico"/>
    <n v="22989.21"/>
    <m/>
    <s v="C"/>
    <s v="Labor"/>
    <s v="TEC"/>
    <m/>
    <s v="BNL"/>
    <s v="PED"/>
    <s v="CRYO"/>
    <x v="11"/>
    <m/>
    <m/>
    <m/>
    <m/>
    <n v="22989.21"/>
    <m/>
    <m/>
    <m/>
    <m/>
    <m/>
    <m/>
    <m/>
    <m/>
    <m/>
    <m/>
    <m/>
    <m/>
    <m/>
    <m/>
    <x v="0"/>
    <x v="0"/>
    <m/>
  </r>
  <r>
    <s v=""/>
    <s v=" E1011_01210"/>
    <s v="RCV: Engineering Test Article Sensors (RP)"/>
    <s v="6.10.11.01"/>
    <x v="0"/>
    <d v="2027-02-22T00:00:00"/>
    <d v="2027-02-23T00:00:00"/>
    <s v="ewoolsey"/>
    <s v="yfuletova"/>
    <n v="2318.5500000000002"/>
    <m/>
    <s v="C"/>
    <s v="Nonlabor"/>
    <s v="TEC"/>
    <m/>
    <s v="JLAB"/>
    <s v="PED"/>
    <s v="DET"/>
    <x v="11"/>
    <s v="B"/>
    <s v="APP00248"/>
    <m/>
    <m/>
    <m/>
    <m/>
    <m/>
    <m/>
    <m/>
    <m/>
    <m/>
    <n v="2318.5500000000002"/>
    <m/>
    <m/>
    <m/>
    <m/>
    <m/>
    <m/>
    <m/>
    <x v="0"/>
    <x v="0"/>
    <m/>
  </r>
  <r>
    <s v=""/>
    <s v=" E1011_01265"/>
    <s v="RCV: Engineering Test Article Mechanical frame (RP) (OMD)"/>
    <s v="6.10.11.01"/>
    <x v="3"/>
    <d v="2027-03-29T00:00:00"/>
    <d v="2027-03-30T00:00:00"/>
    <s v="ewoolsey"/>
    <s v="yfuletova"/>
    <n v="623.38"/>
    <m/>
    <s v="C"/>
    <s v="Nonlabor"/>
    <s v="TEC"/>
    <m/>
    <s v="JLAB"/>
    <s v="PED"/>
    <s v="DET"/>
    <x v="11"/>
    <s v="B"/>
    <s v="APP00250"/>
    <m/>
    <m/>
    <m/>
    <m/>
    <m/>
    <m/>
    <m/>
    <m/>
    <m/>
    <n v="623.38"/>
    <m/>
    <m/>
    <m/>
    <m/>
    <m/>
    <m/>
    <m/>
    <x v="0"/>
    <x v="0"/>
    <m/>
  </r>
  <r>
    <s v=""/>
    <s v=" E1011_01015"/>
    <s v="Preliminary design - Mechanical frame (OMD)"/>
    <s v="6.10.11.01"/>
    <x v="3"/>
    <d v="2023-02-15T00:00:00"/>
    <d v="2023-09-29T00:00:00"/>
    <s v="ewoolsey"/>
    <s v="yfuletova"/>
    <n v="0"/>
    <m/>
    <s v="C"/>
    <s v="Nonlabor"/>
    <s v="TEC"/>
    <m/>
    <s v="JLAB"/>
    <s v="PED"/>
    <s v="DET"/>
    <x v="11"/>
    <s v="B"/>
    <m/>
    <m/>
    <m/>
    <m/>
    <m/>
    <m/>
    <m/>
    <m/>
    <m/>
    <m/>
    <m/>
    <m/>
    <m/>
    <m/>
    <m/>
    <m/>
    <m/>
    <m/>
    <x v="0"/>
    <x v="0"/>
    <m/>
  </r>
  <r>
    <s v=""/>
    <s v=" E1011_01185"/>
    <s v="RCV: Engineering Test Article Read out ASIC design (RP)"/>
    <s v="6.10.11.01"/>
    <x v="3"/>
    <d v="2027-02-16T00:00:00"/>
    <d v="2027-02-17T00:00:00"/>
    <s v="ewoolsey"/>
    <s v="yfuletova"/>
    <n v="1246.76"/>
    <m/>
    <s v="C"/>
    <s v="Nonlabor"/>
    <s v="TEC"/>
    <m/>
    <s v="JLAB"/>
    <s v="PED"/>
    <s v="DET"/>
    <x v="11"/>
    <s v="B"/>
    <s v="APP00247"/>
    <m/>
    <m/>
    <m/>
    <m/>
    <m/>
    <m/>
    <m/>
    <m/>
    <m/>
    <n v="1246.76"/>
    <m/>
    <m/>
    <m/>
    <m/>
    <m/>
    <m/>
    <m/>
    <x v="0"/>
    <x v="0"/>
    <m/>
  </r>
  <r>
    <s v=""/>
    <s v=" E1011_01295"/>
    <s v="RCV: Engineering Test Article Cooling System (RP) (OMD)"/>
    <s v="6.10.11.01"/>
    <x v="0"/>
    <d v="2027-03-02T00:00:00"/>
    <d v="2027-03-03T00:00:00"/>
    <s v="ewoolsey"/>
    <s v="yfuletova"/>
    <n v="623.38"/>
    <m/>
    <s v="C"/>
    <s v="Nonlabor"/>
    <s v="TEC"/>
    <m/>
    <s v="JLAB"/>
    <s v="PED"/>
    <s v="DET"/>
    <x v="11"/>
    <s v="B"/>
    <s v="APP00262"/>
    <m/>
    <m/>
    <m/>
    <m/>
    <m/>
    <m/>
    <m/>
    <m/>
    <m/>
    <n v="623.38"/>
    <m/>
    <m/>
    <m/>
    <m/>
    <m/>
    <m/>
    <m/>
    <x v="0"/>
    <x v="0"/>
    <m/>
  </r>
  <r>
    <s v=""/>
    <s v=" E1011_01385"/>
    <s v="RCV: Engineering Test Article Mechanical frame (OMD)"/>
    <s v="6.10.11.01"/>
    <x v="0"/>
    <d v="2027-05-05T00:00:00"/>
    <d v="2027-05-05T00:00:00"/>
    <s v="ewoolsey"/>
    <s v="yfuletova"/>
    <n v="579.64"/>
    <m/>
    <s v="C"/>
    <s v="Nonlabor"/>
    <s v="TEC"/>
    <m/>
    <s v="JLAB"/>
    <s v="PED"/>
    <s v="DET"/>
    <x v="11"/>
    <s v="B"/>
    <s v="APP00265"/>
    <m/>
    <m/>
    <m/>
    <m/>
    <m/>
    <m/>
    <m/>
    <m/>
    <m/>
    <n v="579.64"/>
    <m/>
    <m/>
    <m/>
    <m/>
    <m/>
    <m/>
    <m/>
    <x v="0"/>
    <x v="0"/>
    <m/>
  </r>
  <r>
    <s v=""/>
    <s v=" E1011_01115"/>
    <s v="Final  design - Module sensors  arrangement / AC-LGAD (RP)"/>
    <s v="6.10.11.01"/>
    <x v="3"/>
    <d v="2024-12-02T00:00:00"/>
    <d v="2026-03-06T00:00:00"/>
    <s v="ewoolsey"/>
    <s v="yfuletova"/>
    <n v="0"/>
    <m/>
    <s v="C"/>
    <s v="Nonlabor"/>
    <s v="TEC"/>
    <m/>
    <s v="JLAB"/>
    <s v="PED"/>
    <s v="DET"/>
    <x v="6"/>
    <m/>
    <m/>
    <m/>
    <m/>
    <m/>
    <m/>
    <m/>
    <m/>
    <m/>
    <m/>
    <m/>
    <m/>
    <m/>
    <m/>
    <m/>
    <m/>
    <m/>
    <m/>
    <m/>
    <x v="0"/>
    <x v="0"/>
    <m/>
  </r>
  <r>
    <s v=""/>
    <s v=" E1011_02320"/>
    <s v="RCV: Engineering Test Article - read out ASIC  (B0)"/>
    <s v="6.10.11.02"/>
    <x v="0"/>
    <d v="2027-07-09T00:00:00"/>
    <d v="2027-07-09T00:00:00"/>
    <s v="ewoolsey"/>
    <s v="yfuletova"/>
    <n v="1159.27"/>
    <m/>
    <s v="C"/>
    <s v="Nonlabor"/>
    <s v="TEC"/>
    <m/>
    <s v="JLAB"/>
    <s v="PED"/>
    <s v="DET"/>
    <x v="11"/>
    <s v="B"/>
    <m/>
    <m/>
    <m/>
    <m/>
    <m/>
    <m/>
    <m/>
    <m/>
    <m/>
    <m/>
    <n v="1159.27"/>
    <m/>
    <m/>
    <m/>
    <m/>
    <m/>
    <m/>
    <m/>
    <x v="0"/>
    <x v="0"/>
    <m/>
  </r>
  <r>
    <s v=""/>
    <s v=" E1011_02150"/>
    <s v="RQN: Engineering Test Article Frame Materials (B0)"/>
    <s v="6.10.11.02"/>
    <x v="3"/>
    <d v="2027-06-07T00:00:00"/>
    <d v="2027-06-07T00:00:00"/>
    <s v="ewoolsey"/>
    <s v="yfuletova"/>
    <n v="0"/>
    <m/>
    <s v="C"/>
    <s v="Nonlabor"/>
    <s v="TEC"/>
    <m/>
    <s v="JLAB"/>
    <s v="PED"/>
    <s v="DET"/>
    <x v="6"/>
    <s v="B"/>
    <m/>
    <m/>
    <m/>
    <m/>
    <m/>
    <m/>
    <m/>
    <m/>
    <m/>
    <m/>
    <m/>
    <m/>
    <m/>
    <m/>
    <m/>
    <m/>
    <m/>
    <m/>
    <x v="0"/>
    <x v="0"/>
    <m/>
  </r>
  <r>
    <s v=""/>
    <s v=" E1011_02700"/>
    <s v="RCV: Mechanical frame EMCAL/Pre-shower (B0)"/>
    <s v="6.10.11.02"/>
    <x v="0"/>
    <d v="2028-03-02T00:00:00"/>
    <d v="2028-03-02T00:00:00"/>
    <s v="ewoolsey"/>
    <s v="yfuletova"/>
    <n v="3852.48"/>
    <m/>
    <s v="C"/>
    <s v="Nonlabor"/>
    <s v="TEC"/>
    <m/>
    <s v="JLAB"/>
    <s v="Const"/>
    <s v="DET"/>
    <x v="7"/>
    <s v="B"/>
    <m/>
    <m/>
    <m/>
    <m/>
    <m/>
    <m/>
    <m/>
    <m/>
    <m/>
    <m/>
    <m/>
    <n v="3852.48"/>
    <m/>
    <m/>
    <m/>
    <m/>
    <m/>
    <m/>
    <x v="0"/>
    <x v="0"/>
    <m/>
  </r>
  <r>
    <s v=""/>
    <s v=" E1011_02640"/>
    <s v="RCV: Mechanical support structure - Materials (B0)"/>
    <s v="6.10.11.02"/>
    <x v="3"/>
    <d v="2028-04-07T00:00:00"/>
    <d v="2028-04-07T00:00:00"/>
    <s v="ewoolsey"/>
    <s v="yfuletova"/>
    <n v="15409.93"/>
    <m/>
    <s v="C"/>
    <s v="Nonlabor"/>
    <s v="TEC"/>
    <m/>
    <s v="JLAB"/>
    <s v="Const"/>
    <s v="DET"/>
    <x v="7"/>
    <s v="B"/>
    <m/>
    <m/>
    <m/>
    <m/>
    <m/>
    <m/>
    <m/>
    <m/>
    <m/>
    <m/>
    <m/>
    <n v="15409.93"/>
    <m/>
    <m/>
    <m/>
    <m/>
    <m/>
    <m/>
    <x v="0"/>
    <x v="0"/>
    <m/>
  </r>
  <r>
    <s v=""/>
    <s v=" E1011_20180"/>
    <s v="Engineering Test Article Assembly - Non Labor (Low Q2)"/>
    <s v="6.10.11.04"/>
    <x v="0"/>
    <d v="2025-02-12T00:00:00"/>
    <d v="2025-10-15T00:00:00"/>
    <s v="ewoolsey"/>
    <s v="yfuletova"/>
    <n v="547.32000000000005"/>
    <m/>
    <s v="C"/>
    <s v="Nonlabor"/>
    <s v="TEC"/>
    <m/>
    <s v="JLAB"/>
    <s v="PED"/>
    <s v="DET"/>
    <x v="11"/>
    <s v="B"/>
    <m/>
    <m/>
    <m/>
    <m/>
    <m/>
    <m/>
    <m/>
    <m/>
    <n v="515.30999999999995"/>
    <n v="32.01"/>
    <m/>
    <m/>
    <m/>
    <m/>
    <m/>
    <m/>
    <m/>
    <m/>
    <x v="0"/>
    <x v="0"/>
    <m/>
  </r>
  <r>
    <s v=""/>
    <s v=" E1011_20160"/>
    <s v="RCV: Engineering Test Article Hardware Components (Low Q2)"/>
    <s v="6.10.11.04"/>
    <x v="0"/>
    <d v="2025-02-11T00:00:00"/>
    <d v="2025-02-11T00:00:00"/>
    <s v="ewoolsey"/>
    <s v="yfuletova"/>
    <n v="7638.74"/>
    <m/>
    <s v="C"/>
    <s v="Nonlabor"/>
    <s v="TEC"/>
    <m/>
    <s v="JLAB"/>
    <s v="PED"/>
    <s v="DET"/>
    <x v="6"/>
    <s v="B"/>
    <m/>
    <m/>
    <m/>
    <m/>
    <m/>
    <m/>
    <m/>
    <m/>
    <n v="7638.74"/>
    <m/>
    <m/>
    <m/>
    <m/>
    <m/>
    <m/>
    <m/>
    <m/>
    <m/>
    <x v="0"/>
    <x v="0"/>
    <m/>
  </r>
  <r>
    <s v="Contract Award"/>
    <s v=" E1005_11540"/>
    <s v="AWARD: Hadron Endcap EMCal - Forward EMCal - Photosensors"/>
    <s v="6.10.05.03.02"/>
    <x v="0"/>
    <d v="2025-10-01T00:00:00"/>
    <d v="2025-10-01T00:00:00"/>
    <s v="tlewis"/>
    <s v="shura"/>
    <n v="0.01"/>
    <s v="EDIA"/>
    <s v="C"/>
    <s v="Nonlabor"/>
    <s v="TEC"/>
    <s v="CD-3A"/>
    <s v="BNL"/>
    <s v="Const.Procure"/>
    <s v="DET"/>
    <x v="10"/>
    <s v="S.P177"/>
    <s v="APP00528"/>
    <m/>
    <m/>
    <m/>
    <m/>
    <m/>
    <m/>
    <m/>
    <m/>
    <n v="0.01"/>
    <m/>
    <m/>
    <m/>
    <m/>
    <m/>
    <m/>
    <m/>
    <m/>
    <x v="0"/>
    <x v="0"/>
    <m/>
  </r>
  <r>
    <s v=""/>
    <s v=" E1009_10260"/>
    <s v="Final Design - Procurement Support SOW (Slow Controls Integration)"/>
    <s v="6.10.09.02"/>
    <x v="0"/>
    <d v="2020-01-03T00:00:00"/>
    <d v="2020-04-27T00:00:00"/>
    <s v="ewoolsey"/>
    <s v="abbot"/>
    <n v="38268.080000000002"/>
    <m/>
    <s v="C"/>
    <s v="Labor"/>
    <s v="TEC"/>
    <m/>
    <s v="JLAB"/>
    <s v="PED"/>
    <s v="DET"/>
    <x v="10"/>
    <m/>
    <m/>
    <m/>
    <m/>
    <n v="38268.080000000002"/>
    <m/>
    <m/>
    <m/>
    <m/>
    <m/>
    <m/>
    <m/>
    <m/>
    <m/>
    <m/>
    <m/>
    <m/>
    <m/>
    <m/>
    <x v="0"/>
    <x v="0"/>
    <m/>
  </r>
  <r>
    <s v=""/>
    <s v=" E1009_10280"/>
    <s v="Final Design - Procurement Support PPM (Slow Controls Integration)"/>
    <s v="6.10.09.02"/>
    <x v="0"/>
    <d v="2020-04-28T00:00:00"/>
    <d v="2021-01-05T00:00:00"/>
    <s v="ewoolsey"/>
    <s v="abbot"/>
    <n v="19134.04"/>
    <m/>
    <s v="C"/>
    <s v="Labor"/>
    <s v="TEC"/>
    <m/>
    <s v="JLAB"/>
    <s v="PED"/>
    <s v="DET"/>
    <x v="6"/>
    <m/>
    <m/>
    <m/>
    <m/>
    <n v="12125.64"/>
    <n v="7008.4"/>
    <m/>
    <m/>
    <m/>
    <m/>
    <m/>
    <m/>
    <m/>
    <m/>
    <m/>
    <m/>
    <m/>
    <m/>
    <m/>
    <x v="0"/>
    <x v="0"/>
    <m/>
  </r>
  <r>
    <s v=""/>
    <s v=" IR_0301_1180"/>
    <s v="Laser Interaction Vacuum Chamber Preliminary Design (Lepton Polarimetry in ESR)"/>
    <s v="6.10.14.01.01"/>
    <x v="0"/>
    <d v="2023-10-02T00:00:00"/>
    <d v="2024-04-03T00:00:00"/>
    <s v="ewoolsey"/>
    <s v="Gaskell"/>
    <n v="21395.06"/>
    <s v="CON"/>
    <s v="C"/>
    <s v="Labor"/>
    <s v="TEC"/>
    <m/>
    <s v="JLAB"/>
    <s v="PED"/>
    <s v="DET"/>
    <x v="6"/>
    <s v="P.S062"/>
    <m/>
    <m/>
    <m/>
    <m/>
    <m/>
    <m/>
    <m/>
    <n v="21395.06"/>
    <m/>
    <m/>
    <m/>
    <m/>
    <m/>
    <m/>
    <m/>
    <m/>
    <m/>
    <m/>
    <x v="0"/>
    <x v="0"/>
    <m/>
  </r>
  <r>
    <s v=""/>
    <s v=" IR_0301_5635"/>
    <s v="Laser Installation (Lepton Polarimetry in ESR)"/>
    <s v="6.10.14.01.01"/>
    <x v="0"/>
    <d v="2026-11-04T00:00:00"/>
    <d v="2027-11-03T00:00:00"/>
    <s v="ewoolsey"/>
    <s v="Gaskell"/>
    <n v="31257.97"/>
    <s v="CON"/>
    <s v="C"/>
    <s v="Labor"/>
    <s v="TEC"/>
    <m/>
    <s v="JLAB"/>
    <s v="Const"/>
    <s v="DET"/>
    <x v="5"/>
    <m/>
    <m/>
    <m/>
    <m/>
    <m/>
    <m/>
    <m/>
    <m/>
    <m/>
    <m/>
    <m/>
    <n v="28382.240000000002"/>
    <n v="2875.73"/>
    <m/>
    <m/>
    <m/>
    <m/>
    <m/>
    <m/>
    <x v="0"/>
    <x v="0"/>
    <m/>
  </r>
  <r>
    <s v=""/>
    <s v=" IR_0301_5635"/>
    <s v="Laser Installation (Lepton Polarimetry in ESR)"/>
    <s v="6.10.14.01.01"/>
    <x v="0"/>
    <d v="2026-11-04T00:00:00"/>
    <d v="2027-11-03T00:00:00"/>
    <s v="ewoolsey"/>
    <s v="Gaskell"/>
    <n v="77884.45"/>
    <s v="CON"/>
    <s v="C"/>
    <s v="Labor"/>
    <s v="TEC"/>
    <m/>
    <s v="JLAB"/>
    <s v="Const"/>
    <s v="DET"/>
    <x v="5"/>
    <m/>
    <m/>
    <m/>
    <m/>
    <m/>
    <m/>
    <m/>
    <m/>
    <m/>
    <m/>
    <m/>
    <n v="70719.08"/>
    <n v="7165.37"/>
    <m/>
    <m/>
    <m/>
    <m/>
    <m/>
    <m/>
    <x v="0"/>
    <x v="0"/>
    <m/>
  </r>
  <r>
    <s v=""/>
    <s v=" IR_0301_4530"/>
    <s v="Position detectors - First Article (Lepton Polarimetry in ESR)"/>
    <s v="6.10.14.01.01"/>
    <x v="0"/>
    <d v="2024-10-02T00:00:00"/>
    <d v="2025-10-01T00:00:00"/>
    <s v="ewoolsey"/>
    <s v="Gaskell"/>
    <n v="146440.57"/>
    <s v="CON"/>
    <s v="C"/>
    <s v="Labor"/>
    <s v="TEC"/>
    <m/>
    <s v="JLAB"/>
    <s v="PED"/>
    <s v="DET"/>
    <x v="6"/>
    <s v="P.S062"/>
    <m/>
    <m/>
    <m/>
    <m/>
    <m/>
    <m/>
    <m/>
    <m/>
    <n v="145854.81"/>
    <n v="585.76"/>
    <m/>
    <m/>
    <m/>
    <m/>
    <m/>
    <m/>
    <m/>
    <m/>
    <x v="0"/>
    <x v="0"/>
    <m/>
  </r>
  <r>
    <s v=""/>
    <s v=" IR_0301_4550"/>
    <s v="Position detectors - Carrier Board Preliminary Design (Lepton Polarimetry in ESR)"/>
    <s v="6.10.14.01.01"/>
    <x v="0"/>
    <d v="2023-10-02T00:00:00"/>
    <d v="2024-04-03T00:00:00"/>
    <s v="ewoolsey"/>
    <s v="Gaskell"/>
    <n v="17769.78"/>
    <s v="CON"/>
    <s v="C"/>
    <s v="Labor"/>
    <s v="TEC"/>
    <m/>
    <s v="JLAB"/>
    <s v="PED"/>
    <s v="DET"/>
    <x v="6"/>
    <s v="P.S062"/>
    <m/>
    <m/>
    <m/>
    <m/>
    <m/>
    <m/>
    <m/>
    <n v="17769.78"/>
    <m/>
    <m/>
    <m/>
    <m/>
    <m/>
    <m/>
    <m/>
    <m/>
    <m/>
    <m/>
    <x v="0"/>
    <x v="0"/>
    <m/>
  </r>
  <r>
    <s v=""/>
    <s v=" IR_0301_4555"/>
    <s v="Position Detectors - Detector Chamber Preliminary Design (Lepton Polarimetry in ESR)"/>
    <s v="6.10.14.01.01"/>
    <x v="0"/>
    <d v="2023-10-02T00:00:00"/>
    <d v="2024-04-03T00:00:00"/>
    <s v="ewoolsey"/>
    <s v="Gaskell"/>
    <n v="35539.56"/>
    <s v="CON"/>
    <s v="C"/>
    <s v="Labor"/>
    <s v="TEC"/>
    <m/>
    <s v="JLAB"/>
    <s v="PED"/>
    <s v="DET"/>
    <x v="6"/>
    <s v="P.S062"/>
    <m/>
    <m/>
    <m/>
    <m/>
    <m/>
    <m/>
    <m/>
    <n v="35539.56"/>
    <m/>
    <m/>
    <m/>
    <m/>
    <m/>
    <m/>
    <m/>
    <m/>
    <m/>
    <m/>
    <x v="0"/>
    <x v="0"/>
    <m/>
  </r>
  <r>
    <s v=""/>
    <s v=" IR_0301_4730"/>
    <s v="Calorimeter Assembly and Testing (Lepton Polarimetry in RCS)"/>
    <s v="6.10.14.01.02"/>
    <x v="0"/>
    <d v="2026-11-04T00:00:00"/>
    <d v="2027-11-03T00:00:00"/>
    <s v="ewoolsey"/>
    <s v="Gaskell"/>
    <n v="15628.99"/>
    <s v="CON"/>
    <s v="C"/>
    <s v="Labor"/>
    <s v="TEC"/>
    <m/>
    <s v="JLAB"/>
    <s v="Const"/>
    <s v="DET"/>
    <x v="8"/>
    <s v="P.S060"/>
    <m/>
    <m/>
    <m/>
    <m/>
    <m/>
    <m/>
    <m/>
    <m/>
    <m/>
    <m/>
    <n v="14191.12"/>
    <n v="1437.87"/>
    <m/>
    <m/>
    <m/>
    <m/>
    <m/>
    <m/>
    <x v="0"/>
    <x v="0"/>
    <m/>
  </r>
  <r>
    <s v=""/>
    <s v=" IR_0301_4630"/>
    <s v="Laser Development (Lepton Polarimetry in RCS)"/>
    <s v="6.10.14.01.02"/>
    <x v="0"/>
    <d v="2023-10-02T00:00:00"/>
    <d v="2024-09-30T00:00:00"/>
    <s v="ewoolsey"/>
    <s v="Gaskell"/>
    <n v="142158.26"/>
    <s v="CON"/>
    <s v="C"/>
    <s v="Labor"/>
    <s v="TEC"/>
    <m/>
    <s v="JLAB"/>
    <s v="PED"/>
    <s v="DET"/>
    <x v="6"/>
    <s v="P.S060"/>
    <m/>
    <m/>
    <m/>
    <m/>
    <m/>
    <m/>
    <m/>
    <n v="142158.26"/>
    <m/>
    <m/>
    <m/>
    <m/>
    <m/>
    <m/>
    <m/>
    <m/>
    <m/>
    <m/>
    <x v="0"/>
    <x v="0"/>
    <m/>
  </r>
  <r>
    <s v=""/>
    <s v=" IR_0301_4730"/>
    <s v="Calorimeter Assembly and Testing (Lepton Polarimetry in RCS)"/>
    <s v="6.10.14.01.02"/>
    <x v="0"/>
    <d v="2026-11-04T00:00:00"/>
    <d v="2027-11-03T00:00:00"/>
    <s v="ewoolsey"/>
    <s v="Gaskell"/>
    <n v="77884.45"/>
    <s v="CON"/>
    <s v="C"/>
    <s v="Labor"/>
    <s v="TEC"/>
    <m/>
    <s v="JLAB"/>
    <s v="Const"/>
    <s v="DET"/>
    <x v="8"/>
    <s v="P.S060"/>
    <m/>
    <m/>
    <m/>
    <m/>
    <m/>
    <m/>
    <m/>
    <m/>
    <m/>
    <m/>
    <n v="70719.08"/>
    <n v="7165.37"/>
    <m/>
    <m/>
    <m/>
    <m/>
    <m/>
    <m/>
    <x v="0"/>
    <x v="0"/>
    <m/>
  </r>
  <r>
    <s v=""/>
    <s v=" IR_0301_4750"/>
    <s v="Position detectors - detector readout (Lepton Polarimetry in RCS)"/>
    <s v="6.10.14.01.02"/>
    <x v="0"/>
    <d v="2023-10-02T00:00:00"/>
    <d v="2024-09-30T00:00:00"/>
    <s v="ewoolsey"/>
    <s v="Gaskell"/>
    <n v="71079.13"/>
    <s v="CON"/>
    <s v="C"/>
    <s v="Labor"/>
    <s v="TEC"/>
    <m/>
    <s v="JLAB"/>
    <s v="PED"/>
    <s v="DET"/>
    <x v="6"/>
    <s v="P.S060"/>
    <m/>
    <m/>
    <m/>
    <m/>
    <m/>
    <m/>
    <m/>
    <n v="71079.13"/>
    <m/>
    <m/>
    <m/>
    <m/>
    <m/>
    <m/>
    <m/>
    <m/>
    <m/>
    <m/>
    <x v="0"/>
    <x v="0"/>
    <m/>
  </r>
  <r>
    <s v=""/>
    <s v=" IR_0301_4610"/>
    <s v="Laser Interaction Vacuum Chamber Preliminary Design (Lepton Polarimetry in RCS)"/>
    <s v="6.10.14.01.02"/>
    <x v="0"/>
    <d v="2023-01-03T00:00:00"/>
    <d v="2023-06-29T00:00:00"/>
    <s v="ewoolsey"/>
    <s v="Gaskell"/>
    <n v="41543.800000000003"/>
    <s v="CON"/>
    <s v="C"/>
    <s v="Labor"/>
    <s v="TEC"/>
    <m/>
    <s v="JLAB"/>
    <s v="PED"/>
    <s v="DET"/>
    <x v="6"/>
    <s v="P.S060"/>
    <m/>
    <m/>
    <m/>
    <m/>
    <m/>
    <m/>
    <n v="41543.800000000003"/>
    <m/>
    <m/>
    <m/>
    <m/>
    <m/>
    <m/>
    <m/>
    <m/>
    <m/>
    <m/>
    <m/>
    <x v="0"/>
    <x v="0"/>
    <m/>
  </r>
  <r>
    <s v=""/>
    <s v=" IR_0301_4660"/>
    <s v="Laser Installation (Lepton Polarimetry in RCS)"/>
    <s v="6.10.14.01.02"/>
    <x v="0"/>
    <d v="2026-11-04T00:00:00"/>
    <d v="2027-11-03T00:00:00"/>
    <s v="ewoolsey"/>
    <s v="Gaskell"/>
    <n v="31257.97"/>
    <s v="CON"/>
    <s v="C"/>
    <s v="Labor"/>
    <s v="TEC"/>
    <m/>
    <s v="JLAB"/>
    <s v="Const"/>
    <s v="DET"/>
    <x v="5"/>
    <s v="P.S060"/>
    <m/>
    <m/>
    <m/>
    <m/>
    <m/>
    <m/>
    <m/>
    <m/>
    <m/>
    <m/>
    <n v="28382.240000000002"/>
    <n v="2875.73"/>
    <m/>
    <m/>
    <m/>
    <m/>
    <m/>
    <m/>
    <x v="0"/>
    <x v="0"/>
    <m/>
  </r>
  <r>
    <s v=""/>
    <s v=" IR_0301_4660"/>
    <s v="Laser Installation (Lepton Polarimetry in RCS)"/>
    <s v="6.10.14.01.02"/>
    <x v="0"/>
    <d v="2026-11-04T00:00:00"/>
    <d v="2027-11-03T00:00:00"/>
    <s v="ewoolsey"/>
    <s v="Gaskell"/>
    <n v="77884.45"/>
    <s v="CON"/>
    <s v="C"/>
    <s v="Labor"/>
    <s v="TEC"/>
    <m/>
    <s v="JLAB"/>
    <s v="Const"/>
    <s v="DET"/>
    <x v="5"/>
    <s v="P.S060"/>
    <m/>
    <m/>
    <m/>
    <m/>
    <m/>
    <m/>
    <m/>
    <m/>
    <m/>
    <m/>
    <n v="70719.08"/>
    <n v="7165.37"/>
    <m/>
    <m/>
    <m/>
    <m/>
    <m/>
    <m/>
    <x v="0"/>
    <x v="0"/>
    <m/>
  </r>
  <r>
    <s v=""/>
    <s v=" IR_0301_4760"/>
    <s v="Position detectors - Carrier Board Preliminary Design (Lepton Polarimetry in RCS)"/>
    <s v="6.10.14.01.02"/>
    <x v="0"/>
    <d v="2023-10-02T00:00:00"/>
    <d v="2024-04-03T00:00:00"/>
    <s v="ewoolsey"/>
    <s v="Gaskell"/>
    <n v="35539.56"/>
    <s v="CON"/>
    <s v="C"/>
    <s v="Labor"/>
    <s v="TEC"/>
    <m/>
    <s v="JLAB"/>
    <s v="PED"/>
    <s v="DET"/>
    <x v="6"/>
    <s v="P.S060"/>
    <m/>
    <m/>
    <m/>
    <m/>
    <m/>
    <m/>
    <m/>
    <n v="35539.56"/>
    <m/>
    <m/>
    <m/>
    <m/>
    <m/>
    <m/>
    <m/>
    <m/>
    <m/>
    <m/>
    <x v="0"/>
    <x v="0"/>
    <m/>
  </r>
  <r>
    <s v=""/>
    <s v=" IR_0302_5370"/>
    <s v="pCarbon device relocation - installation"/>
    <s v="6.10.14.02.02"/>
    <x v="0"/>
    <d v="2028-09-07T00:00:00"/>
    <d v="2028-12-11T00:00:00"/>
    <s v="tlewis"/>
    <s v="wschmidke"/>
    <n v="15525.25"/>
    <s v="CON"/>
    <s v="C"/>
    <s v="Labor"/>
    <s v="TEC"/>
    <m/>
    <s v="BNL"/>
    <s v="Const"/>
    <s v="DET"/>
    <x v="7"/>
    <m/>
    <m/>
    <m/>
    <m/>
    <m/>
    <m/>
    <m/>
    <m/>
    <m/>
    <m/>
    <m/>
    <m/>
    <n v="4123.8900000000003"/>
    <n v="11401.35"/>
    <m/>
    <m/>
    <m/>
    <m/>
    <m/>
    <x v="0"/>
    <x v="0"/>
    <m/>
  </r>
  <r>
    <s v=""/>
    <s v=" IR_0302_5370"/>
    <s v="pCarbon device relocation - installation"/>
    <s v="6.10.14.02.02"/>
    <x v="0"/>
    <d v="2028-09-07T00:00:00"/>
    <d v="2028-12-11T00:00:00"/>
    <s v="tlewis"/>
    <s v="wschmidke"/>
    <n v="30714.77"/>
    <s v="CON"/>
    <s v="C"/>
    <s v="Labor"/>
    <s v="TEC"/>
    <m/>
    <s v="BNL"/>
    <s v="Const"/>
    <s v="DET"/>
    <x v="7"/>
    <m/>
    <m/>
    <m/>
    <m/>
    <m/>
    <m/>
    <m/>
    <m/>
    <m/>
    <m/>
    <m/>
    <m/>
    <n v="8158.61"/>
    <n v="22556.16"/>
    <m/>
    <m/>
    <m/>
    <m/>
    <m/>
    <x v="0"/>
    <x v="0"/>
    <m/>
  </r>
  <r>
    <s v=""/>
    <s v=" E1005_10410"/>
    <s v="Hadron Endcap EMCal - Preliminary Design"/>
    <s v="6.10.05.03.03"/>
    <x v="0"/>
    <d v="2022-10-03T00:00:00"/>
    <d v="2024-04-01T00:00:00"/>
    <s v="tlewis"/>
    <s v="shura"/>
    <n v="2687.23"/>
    <m/>
    <s v="C"/>
    <s v="Labor"/>
    <s v="TEC"/>
    <m/>
    <s v="BNL"/>
    <s v="PED"/>
    <s v="DET"/>
    <x v="11"/>
    <s v="S.P177"/>
    <m/>
    <m/>
    <m/>
    <m/>
    <m/>
    <m/>
    <n v="1798.71"/>
    <n v="888.52"/>
    <m/>
    <m/>
    <m/>
    <m/>
    <m/>
    <m/>
    <m/>
    <m/>
    <m/>
    <m/>
    <x v="0"/>
    <x v="0"/>
    <m/>
  </r>
  <r>
    <s v=""/>
    <s v=" E1005_10410"/>
    <s v="Hadron Endcap EMCal - Preliminary Design"/>
    <s v="6.10.05.03.03"/>
    <x v="0"/>
    <d v="2022-10-03T00:00:00"/>
    <d v="2024-04-01T00:00:00"/>
    <s v="tlewis"/>
    <s v="shura"/>
    <n v="41964.160000000003"/>
    <m/>
    <s v="C"/>
    <s v="Labor"/>
    <s v="TEC"/>
    <m/>
    <s v="BNL"/>
    <s v="PED"/>
    <s v="DET"/>
    <x v="11"/>
    <s v="S.P177"/>
    <m/>
    <m/>
    <m/>
    <m/>
    <m/>
    <m/>
    <n v="28088.91"/>
    <n v="13875.25"/>
    <m/>
    <m/>
    <m/>
    <m/>
    <m/>
    <m/>
    <m/>
    <m/>
    <m/>
    <m/>
    <x v="0"/>
    <x v="0"/>
    <m/>
  </r>
  <r>
    <s v=""/>
    <s v=" E1005_10515"/>
    <s v="Hadron Endcap EMCal - Final Design"/>
    <s v="6.10.05.03.03"/>
    <x v="3"/>
    <d v="2024-04-02T00:00:00"/>
    <d v="2024-09-30T00:00:00"/>
    <s v="tlewis"/>
    <s v="shura"/>
    <n v="3749.26"/>
    <m/>
    <s v="C"/>
    <s v="Labor"/>
    <s v="TEC"/>
    <m/>
    <s v="BNL"/>
    <s v="PED"/>
    <s v="DET"/>
    <x v="6"/>
    <m/>
    <m/>
    <m/>
    <m/>
    <m/>
    <m/>
    <m/>
    <m/>
    <n v="3749.26"/>
    <m/>
    <m/>
    <m/>
    <m/>
    <m/>
    <m/>
    <m/>
    <m/>
    <m/>
    <m/>
    <x v="0"/>
    <x v="0"/>
    <m/>
  </r>
  <r>
    <s v=""/>
    <s v=" E1005_10515"/>
    <s v="Hadron Endcap EMCal - Final Design"/>
    <s v="6.10.05.03.03"/>
    <x v="3"/>
    <d v="2024-04-02T00:00:00"/>
    <d v="2024-09-30T00:00:00"/>
    <s v="tlewis"/>
    <s v="shura"/>
    <n v="57473.41"/>
    <m/>
    <s v="C"/>
    <s v="Labor"/>
    <s v="TEC"/>
    <m/>
    <s v="BNL"/>
    <s v="PED"/>
    <s v="DET"/>
    <x v="6"/>
    <m/>
    <m/>
    <m/>
    <m/>
    <m/>
    <m/>
    <m/>
    <m/>
    <n v="57473.41"/>
    <m/>
    <m/>
    <m/>
    <m/>
    <m/>
    <m/>
    <m/>
    <m/>
    <m/>
    <m/>
    <x v="0"/>
    <x v="0"/>
    <m/>
  </r>
  <r>
    <s v=""/>
    <s v=" E1005_13785"/>
    <s v="Hadron Endcap EMCal - Procure Molding Forms"/>
    <s v="6.10.05.03.01"/>
    <x v="0"/>
    <d v="2026-03-13T00:00:00"/>
    <d v="2028-03-31T00:00:00"/>
    <s v="tlewis"/>
    <s v="shura"/>
    <n v="17181.330000000002"/>
    <m/>
    <s v="C"/>
    <s v="Nonlabor"/>
    <s v="TEC"/>
    <m/>
    <s v="BNL"/>
    <s v="Const"/>
    <s v="DET"/>
    <x v="9"/>
    <s v="B"/>
    <m/>
    <m/>
    <m/>
    <m/>
    <m/>
    <m/>
    <m/>
    <m/>
    <m/>
    <n v="4713.17"/>
    <n v="8356.68"/>
    <n v="4111.49"/>
    <m/>
    <m/>
    <m/>
    <m/>
    <m/>
    <m/>
    <x v="0"/>
    <x v="0"/>
    <m/>
  </r>
  <r>
    <s v=""/>
    <s v=" E1005_14000"/>
    <s v="Hadron Endcap EMCal - W/SciFi Block production"/>
    <s v="6.10.05.03.01"/>
    <x v="3"/>
    <d v="2026-08-03T00:00:00"/>
    <d v="2029-04-30T00:00:00"/>
    <s v="tlewis"/>
    <s v="shura"/>
    <n v="2039966.01"/>
    <m/>
    <s v="C"/>
    <s v="Labor"/>
    <s v="TEC"/>
    <m/>
    <s v="BNL"/>
    <s v="Const"/>
    <s v="DET"/>
    <x v="9"/>
    <m/>
    <m/>
    <m/>
    <m/>
    <m/>
    <m/>
    <m/>
    <m/>
    <m/>
    <m/>
    <n v="125078.21"/>
    <n v="744513.14"/>
    <n v="744513.14"/>
    <n v="425861.51"/>
    <m/>
    <m/>
    <m/>
    <m/>
    <m/>
    <x v="0"/>
    <x v="0"/>
    <m/>
  </r>
  <r>
    <s v=""/>
    <s v=" E1005_14000"/>
    <s v="Hadron Endcap EMCal - W/SciFi Block production"/>
    <s v="6.10.05.03.01"/>
    <x v="3"/>
    <d v="2026-08-03T00:00:00"/>
    <d v="2029-04-30T00:00:00"/>
    <s v="tlewis"/>
    <s v="shura"/>
    <n v="9905.2099999999991"/>
    <m/>
    <s v="C"/>
    <s v="Labor"/>
    <s v="TEC"/>
    <m/>
    <s v="BNL"/>
    <s v="Const"/>
    <s v="DET"/>
    <x v="9"/>
    <m/>
    <m/>
    <m/>
    <m/>
    <m/>
    <m/>
    <m/>
    <m/>
    <m/>
    <m/>
    <n v="607.33000000000004"/>
    <n v="3615.04"/>
    <n v="3615.04"/>
    <n v="2067.8000000000002"/>
    <m/>
    <m/>
    <m/>
    <m/>
    <m/>
    <x v="0"/>
    <x v="0"/>
    <m/>
  </r>
  <r>
    <s v=""/>
    <s v=" E1005_14000"/>
    <s v="Hadron Endcap EMCal - W/SciFi Block production"/>
    <s v="6.10.05.03.01"/>
    <x v="3"/>
    <d v="2026-08-03T00:00:00"/>
    <d v="2029-04-30T00:00:00"/>
    <s v="tlewis"/>
    <s v="shura"/>
    <n v="236225.06"/>
    <m/>
    <s v="C"/>
    <s v="Labor"/>
    <s v="TEC"/>
    <m/>
    <s v="BNL"/>
    <s v="Const"/>
    <s v="DET"/>
    <x v="9"/>
    <m/>
    <m/>
    <m/>
    <m/>
    <m/>
    <m/>
    <m/>
    <m/>
    <m/>
    <m/>
    <n v="14483.87"/>
    <n v="86213.52"/>
    <n v="86213.52"/>
    <n v="49314.14"/>
    <m/>
    <m/>
    <m/>
    <m/>
    <m/>
    <x v="0"/>
    <x v="0"/>
    <m/>
  </r>
  <r>
    <s v=""/>
    <s v=" E1005_14010"/>
    <s v="Hadron Endcap EMCal - W/SciFi Block QA"/>
    <s v="6.10.05.03.01"/>
    <x v="3"/>
    <d v="2026-08-03T00:00:00"/>
    <d v="2029-04-30T00:00:00"/>
    <s v="tlewis"/>
    <s v="shura"/>
    <n v="3962.34"/>
    <m/>
    <s v="C"/>
    <s v="Labor"/>
    <s v="TEC"/>
    <m/>
    <s v="BNL"/>
    <s v="Const"/>
    <s v="DET"/>
    <x v="8"/>
    <m/>
    <m/>
    <m/>
    <m/>
    <m/>
    <m/>
    <m/>
    <m/>
    <m/>
    <m/>
    <n v="242.95"/>
    <n v="1446.11"/>
    <n v="1446.11"/>
    <n v="827.17"/>
    <m/>
    <m/>
    <m/>
    <m/>
    <m/>
    <x v="0"/>
    <x v="0"/>
    <m/>
  </r>
  <r>
    <s v=""/>
    <s v=" E1005_15120"/>
    <s v="Hadron Endcap EMCal - Superblock production and assembly"/>
    <s v="6.10.05.03.03"/>
    <x v="0"/>
    <d v="2027-04-01T00:00:00"/>
    <d v="2028-12-04T00:00:00"/>
    <s v="tlewis"/>
    <s v="shura"/>
    <n v="28378.14"/>
    <m/>
    <s v="C"/>
    <s v="Labor"/>
    <s v="TEC"/>
    <m/>
    <s v="BNL"/>
    <s v="Const"/>
    <s v="DET"/>
    <x v="7"/>
    <m/>
    <m/>
    <m/>
    <m/>
    <m/>
    <m/>
    <m/>
    <m/>
    <m/>
    <m/>
    <m/>
    <n v="8648.58"/>
    <n v="16891.75"/>
    <n v="2837.81"/>
    <m/>
    <m/>
    <m/>
    <m/>
    <m/>
    <x v="0"/>
    <x v="0"/>
    <m/>
  </r>
  <r>
    <s v=""/>
    <s v=" E1005_15120"/>
    <s v="Hadron Endcap EMCal - Superblock production and assembly"/>
    <s v="6.10.05.03.03"/>
    <x v="0"/>
    <d v="2027-04-01T00:00:00"/>
    <d v="2028-12-04T00:00:00"/>
    <s v="tlewis"/>
    <s v="shura"/>
    <n v="352368.67"/>
    <m/>
    <s v="C"/>
    <s v="Labor"/>
    <s v="TEC"/>
    <m/>
    <s v="BNL"/>
    <s v="Const"/>
    <s v="DET"/>
    <x v="7"/>
    <m/>
    <m/>
    <m/>
    <m/>
    <m/>
    <m/>
    <m/>
    <m/>
    <m/>
    <m/>
    <m/>
    <n v="107388.55"/>
    <n v="209743.26"/>
    <n v="35236.870000000003"/>
    <m/>
    <m/>
    <m/>
    <m/>
    <m/>
    <x v="0"/>
    <x v="0"/>
    <m/>
  </r>
  <r>
    <s v=""/>
    <s v=" E1005_15120"/>
    <s v="Hadron Endcap EMCal - Superblock production and assembly"/>
    <s v="6.10.05.03.03"/>
    <x v="0"/>
    <d v="2027-04-01T00:00:00"/>
    <d v="2028-12-04T00:00:00"/>
    <s v="tlewis"/>
    <s v="shura"/>
    <n v="2148.15"/>
    <m/>
    <s v="C"/>
    <s v="Labor"/>
    <s v="TEC"/>
    <m/>
    <s v="BNL"/>
    <s v="Const"/>
    <s v="DET"/>
    <x v="7"/>
    <m/>
    <m/>
    <m/>
    <m/>
    <m/>
    <m/>
    <m/>
    <m/>
    <m/>
    <m/>
    <m/>
    <n v="654.67999999999995"/>
    <n v="1278.6600000000001"/>
    <n v="214.82"/>
    <m/>
    <m/>
    <m/>
    <m/>
    <m/>
    <x v="0"/>
    <x v="0"/>
    <m/>
  </r>
  <r>
    <s v=""/>
    <s v=" E1005_15130"/>
    <s v="Hadron Endcap EMCal - EMCal stacking"/>
    <s v="6.10.05.03.03"/>
    <x v="0"/>
    <d v="2027-04-01T00:00:00"/>
    <d v="2028-09-26T00:00:00"/>
    <s v="tlewis"/>
    <s v="shura"/>
    <n v="140967.35"/>
    <m/>
    <s v="C"/>
    <s v="Labor"/>
    <s v="TEC"/>
    <m/>
    <s v="BNL"/>
    <s v="Const"/>
    <s v="DET"/>
    <x v="7"/>
    <m/>
    <m/>
    <m/>
    <m/>
    <m/>
    <m/>
    <m/>
    <m/>
    <m/>
    <m/>
    <m/>
    <n v="48116.86"/>
    <n v="92850.49"/>
    <m/>
    <m/>
    <m/>
    <m/>
    <m/>
    <m/>
    <x v="0"/>
    <x v="0"/>
    <m/>
  </r>
  <r>
    <s v=""/>
    <s v=" E1005_15140"/>
    <s v="Hadron Endcap EMCal - EMCal comissioning"/>
    <s v="6.10.05.03.03"/>
    <x v="0"/>
    <d v="2028-09-27T00:00:00"/>
    <d v="2029-03-30T00:00:00"/>
    <s v="tlewis"/>
    <s v="shura"/>
    <n v="68204.990000000005"/>
    <m/>
    <s v="C"/>
    <s v="Labor"/>
    <s v="TEC"/>
    <m/>
    <s v="BNL"/>
    <s v="Const"/>
    <s v="DET"/>
    <x v="8"/>
    <m/>
    <m/>
    <m/>
    <m/>
    <m/>
    <m/>
    <m/>
    <m/>
    <m/>
    <m/>
    <m/>
    <m/>
    <n v="1636.92"/>
    <n v="66568.070000000007"/>
    <m/>
    <m/>
    <m/>
    <m/>
    <m/>
    <x v="0"/>
    <x v="0"/>
    <m/>
  </r>
  <r>
    <s v=""/>
    <s v=" E1005_15140"/>
    <s v="Hadron Endcap EMCal - EMCal comissioning"/>
    <s v="6.10.05.03.03"/>
    <x v="0"/>
    <d v="2028-09-27T00:00:00"/>
    <d v="2029-03-30T00:00:00"/>
    <s v="tlewis"/>
    <s v="shura"/>
    <n v="447.35"/>
    <m/>
    <s v="C"/>
    <s v="Labor"/>
    <s v="TEC"/>
    <m/>
    <s v="BNL"/>
    <s v="Const"/>
    <s v="DET"/>
    <x v="8"/>
    <m/>
    <m/>
    <m/>
    <m/>
    <m/>
    <m/>
    <m/>
    <m/>
    <m/>
    <m/>
    <m/>
    <m/>
    <n v="10.74"/>
    <n v="436.62"/>
    <m/>
    <m/>
    <m/>
    <m/>
    <m/>
    <x v="0"/>
    <x v="0"/>
    <m/>
  </r>
  <r>
    <s v=""/>
    <s v=" E1005_15140"/>
    <s v="Hadron Endcap EMCal - EMCal comissioning"/>
    <s v="6.10.05.03.03"/>
    <x v="0"/>
    <d v="2028-09-27T00:00:00"/>
    <d v="2029-03-30T00:00:00"/>
    <s v="tlewis"/>
    <s v="shura"/>
    <n v="15653.25"/>
    <m/>
    <s v="C"/>
    <s v="Labor"/>
    <s v="TEC"/>
    <m/>
    <s v="BNL"/>
    <s v="Const"/>
    <s v="DET"/>
    <x v="8"/>
    <m/>
    <m/>
    <m/>
    <m/>
    <m/>
    <m/>
    <m/>
    <m/>
    <m/>
    <m/>
    <m/>
    <m/>
    <n v="375.68"/>
    <n v="15277.57"/>
    <m/>
    <m/>
    <m/>
    <m/>
    <m/>
    <x v="0"/>
    <x v="0"/>
    <m/>
  </r>
  <r>
    <s v=""/>
    <s v=" E09_18980"/>
    <s v="Conduct IR06 Forward Magnet 2K Cryostat/Valve Box Bid Evaluation and Decision"/>
    <s v="6.09.04.03"/>
    <x v="0"/>
    <d v="2025-09-04T00:00:00"/>
    <d v="2025-10-03T00:00:00"/>
    <s v="nzandi"/>
    <s v="Yang"/>
    <n v="13400.44"/>
    <m/>
    <s v="C"/>
    <s v="Labor"/>
    <s v="TEC"/>
    <m/>
    <s v="JLAB"/>
    <s v="Const"/>
    <s v="CRYO"/>
    <x v="10"/>
    <s v="S.P209"/>
    <m/>
    <m/>
    <m/>
    <m/>
    <m/>
    <m/>
    <m/>
    <m/>
    <n v="11573.11"/>
    <n v="1827.33"/>
    <m/>
    <m/>
    <m/>
    <m/>
    <m/>
    <m/>
    <m/>
    <m/>
    <x v="0"/>
    <x v="0"/>
    <m/>
  </r>
  <r>
    <s v=""/>
    <s v=" E09_18980"/>
    <s v="Conduct IR06 Forward Magnet 2K Cryostat/Valve Box Bid Evaluation and Decision"/>
    <s v="6.09.04.03"/>
    <x v="0"/>
    <d v="2025-09-04T00:00:00"/>
    <d v="2025-10-03T00:00:00"/>
    <s v="nzandi"/>
    <s v="Yang"/>
    <n v="17260.349999999999"/>
    <m/>
    <s v="C"/>
    <s v="Labor"/>
    <s v="TEC"/>
    <m/>
    <s v="JLAB"/>
    <s v="Const"/>
    <s v="CRYO"/>
    <x v="10"/>
    <s v="S.P209"/>
    <m/>
    <m/>
    <m/>
    <m/>
    <m/>
    <m/>
    <m/>
    <m/>
    <n v="14906.67"/>
    <n v="2353.6799999999998"/>
    <m/>
    <m/>
    <m/>
    <m/>
    <m/>
    <m/>
    <m/>
    <m/>
    <x v="0"/>
    <x v="0"/>
    <m/>
  </r>
  <r>
    <s v=""/>
    <s v=" E08_50010"/>
    <s v="Develop Specification for Electron Beam Welder Chamber Extension (TJ-Facilities)"/>
    <s v="6.08.08.01.01"/>
    <x v="0"/>
    <d v="2022-10-14T00:00:00"/>
    <d v="2022-12-13T00:00:00"/>
    <s v="pkessler"/>
    <s v="edaly"/>
    <n v="8724.68"/>
    <m/>
    <s v="C"/>
    <s v="Labor"/>
    <s v="TEC"/>
    <m/>
    <s v="JLAB"/>
    <s v="PED"/>
    <s v="RF"/>
    <x v="10"/>
    <s v="S.P250"/>
    <m/>
    <m/>
    <m/>
    <m/>
    <m/>
    <m/>
    <n v="8724.68"/>
    <m/>
    <m/>
    <m/>
    <m/>
    <m/>
    <m/>
    <m/>
    <m/>
    <m/>
    <m/>
    <m/>
    <x v="0"/>
    <x v="0"/>
    <m/>
  </r>
  <r>
    <s v=""/>
    <s v=" E08_50010"/>
    <s v="Develop Specification for Electron Beam Welder Chamber Extension (TJ-Facilities)"/>
    <s v="6.08.08.01.01"/>
    <x v="0"/>
    <d v="2022-10-14T00:00:00"/>
    <d v="2022-12-13T00:00:00"/>
    <s v="pkessler"/>
    <s v="edaly"/>
    <n v="5750.74"/>
    <m/>
    <s v="C"/>
    <s v="Labor"/>
    <s v="TEC"/>
    <m/>
    <s v="JLAB"/>
    <s v="PED"/>
    <s v="RF"/>
    <x v="10"/>
    <s v="S.P250"/>
    <m/>
    <m/>
    <m/>
    <m/>
    <m/>
    <m/>
    <n v="5750.74"/>
    <m/>
    <m/>
    <m/>
    <m/>
    <m/>
    <m/>
    <m/>
    <m/>
    <m/>
    <m/>
    <m/>
    <x v="0"/>
    <x v="0"/>
    <m/>
  </r>
  <r>
    <s v=""/>
    <s v=" E08_50010"/>
    <s v="Develop Specification for Electron Beam Welder Chamber Extension (TJ-Facilities)"/>
    <s v="6.08.08.01.01"/>
    <x v="0"/>
    <d v="2022-10-14T00:00:00"/>
    <d v="2022-12-13T00:00:00"/>
    <s v="pkessler"/>
    <s v="edaly"/>
    <n v="3461.98"/>
    <m/>
    <s v="C"/>
    <s v="Labor"/>
    <s v="TEC"/>
    <m/>
    <s v="JLAB"/>
    <s v="PED"/>
    <s v="RF"/>
    <x v="10"/>
    <s v="S.P250"/>
    <m/>
    <m/>
    <m/>
    <m/>
    <m/>
    <m/>
    <n v="3461.98"/>
    <m/>
    <m/>
    <m/>
    <m/>
    <m/>
    <m/>
    <m/>
    <m/>
    <m/>
    <m/>
    <m/>
    <x v="0"/>
    <x v="0"/>
    <m/>
  </r>
  <r>
    <s v=""/>
    <s v=" E09_18990"/>
    <s v="Prepare IR06 Forward Magnet 2K Cryostat/Valve Box Award Documents"/>
    <s v="6.09.04.03"/>
    <x v="0"/>
    <d v="2025-10-06T00:00:00"/>
    <d v="2025-10-10T00:00:00"/>
    <s v="nzandi"/>
    <s v="Yang"/>
    <n v="3141.99"/>
    <m/>
    <s v="C"/>
    <s v="Labor"/>
    <s v="TEC"/>
    <m/>
    <s v="JLAB"/>
    <s v="Const"/>
    <s v="CRYO"/>
    <x v="10"/>
    <s v="S.P209"/>
    <m/>
    <m/>
    <m/>
    <m/>
    <m/>
    <m/>
    <m/>
    <m/>
    <m/>
    <n v="3141.99"/>
    <m/>
    <m/>
    <m/>
    <m/>
    <m/>
    <m/>
    <m/>
    <m/>
    <x v="0"/>
    <x v="0"/>
    <m/>
  </r>
  <r>
    <s v=""/>
    <s v=" E09_18990"/>
    <s v="Prepare IR06 Forward Magnet 2K Cryostat/Valve Box Award Documents"/>
    <s v="6.09.04.03"/>
    <x v="0"/>
    <d v="2025-10-06T00:00:00"/>
    <d v="2025-10-10T00:00:00"/>
    <s v="nzandi"/>
    <s v="Yang"/>
    <n v="4047.02"/>
    <m/>
    <s v="C"/>
    <s v="Labor"/>
    <s v="TEC"/>
    <m/>
    <s v="JLAB"/>
    <s v="Const"/>
    <s v="CRYO"/>
    <x v="10"/>
    <s v="S.P209"/>
    <m/>
    <m/>
    <m/>
    <m/>
    <m/>
    <m/>
    <m/>
    <m/>
    <m/>
    <n v="4047.02"/>
    <m/>
    <m/>
    <m/>
    <m/>
    <m/>
    <m/>
    <m/>
    <m/>
    <x v="0"/>
    <x v="0"/>
    <m/>
  </r>
  <r>
    <s v=""/>
    <s v=" E09_19000"/>
    <s v="Conduct IR06 Forward Magnet 2K Cryostat/Valve Box Negotiations"/>
    <s v="6.09.04.03"/>
    <x v="0"/>
    <d v="2025-10-14T00:00:00"/>
    <d v="2025-10-17T00:00:00"/>
    <s v="nzandi"/>
    <s v="Yang"/>
    <n v="2513.59"/>
    <m/>
    <s v="C"/>
    <s v="Labor"/>
    <s v="TEC"/>
    <m/>
    <s v="JLAB"/>
    <s v="Const"/>
    <s v="CRYO"/>
    <x v="10"/>
    <s v="S.P209"/>
    <m/>
    <m/>
    <m/>
    <m/>
    <m/>
    <m/>
    <m/>
    <m/>
    <m/>
    <n v="2513.59"/>
    <m/>
    <m/>
    <m/>
    <m/>
    <m/>
    <m/>
    <m/>
    <m/>
    <x v="0"/>
    <x v="0"/>
    <m/>
  </r>
  <r>
    <s v=""/>
    <s v=" E09_19000"/>
    <s v="Conduct IR06 Forward Magnet 2K Cryostat/Valve Box Negotiations"/>
    <s v="6.09.04.03"/>
    <x v="0"/>
    <d v="2025-10-14T00:00:00"/>
    <d v="2025-10-17T00:00:00"/>
    <s v="nzandi"/>
    <s v="Yang"/>
    <n v="3237.62"/>
    <m/>
    <s v="C"/>
    <s v="Labor"/>
    <s v="TEC"/>
    <m/>
    <s v="JLAB"/>
    <s v="Const"/>
    <s v="CRYO"/>
    <x v="10"/>
    <s v="S.P209"/>
    <m/>
    <m/>
    <m/>
    <m/>
    <m/>
    <m/>
    <m/>
    <m/>
    <m/>
    <n v="3237.62"/>
    <m/>
    <m/>
    <m/>
    <m/>
    <m/>
    <m/>
    <m/>
    <m/>
    <x v="0"/>
    <x v="0"/>
    <m/>
  </r>
  <r>
    <s v=""/>
    <s v=" E09_19020"/>
    <s v="Send IR06 Forward Magnet 2K Cryostat/Valve Box Procurement Clearance Request to BNL"/>
    <s v="6.09.04.03"/>
    <x v="0"/>
    <d v="2025-10-20T00:00:00"/>
    <d v="2025-10-24T00:00:00"/>
    <s v="nzandi"/>
    <s v="Yang"/>
    <n v="3141.99"/>
    <m/>
    <s v="C"/>
    <s v="Labor"/>
    <s v="TEC"/>
    <m/>
    <s v="JLAB"/>
    <s v="Const"/>
    <s v="CRYO"/>
    <x v="10"/>
    <s v="S.P209"/>
    <m/>
    <m/>
    <m/>
    <m/>
    <m/>
    <m/>
    <m/>
    <m/>
    <m/>
    <n v="3141.99"/>
    <m/>
    <m/>
    <m/>
    <m/>
    <m/>
    <m/>
    <m/>
    <m/>
    <x v="0"/>
    <x v="0"/>
    <m/>
  </r>
  <r>
    <s v=""/>
    <s v=" E09_19020"/>
    <s v="Send IR06 Forward Magnet 2K Cryostat/Valve Box Procurement Clearance Request to BNL"/>
    <s v="6.09.04.03"/>
    <x v="0"/>
    <d v="2025-10-20T00:00:00"/>
    <d v="2025-10-24T00:00:00"/>
    <s v="nzandi"/>
    <s v="Yang"/>
    <n v="4047.02"/>
    <m/>
    <s v="C"/>
    <s v="Labor"/>
    <s v="TEC"/>
    <m/>
    <s v="JLAB"/>
    <s v="Const"/>
    <s v="CRYO"/>
    <x v="10"/>
    <s v="S.P209"/>
    <m/>
    <m/>
    <m/>
    <m/>
    <m/>
    <m/>
    <m/>
    <m/>
    <m/>
    <n v="4047.02"/>
    <m/>
    <m/>
    <m/>
    <m/>
    <m/>
    <m/>
    <m/>
    <m/>
    <x v="0"/>
    <x v="0"/>
    <m/>
  </r>
  <r>
    <s v=""/>
    <s v=" E09_19040"/>
    <s v="Hold Kickoff Meeting for IR06 Forward Magnet 2K Cryostat/Valve Box Vendor Effort"/>
    <s v="6.09.04.03"/>
    <x v="0"/>
    <d v="2025-12-23T00:00:00"/>
    <d v="2025-12-23T00:00:00"/>
    <s v="nzandi"/>
    <s v="Yang"/>
    <n v="628.4"/>
    <m/>
    <s v="C"/>
    <s v="Labor"/>
    <s v="TEC"/>
    <m/>
    <s v="JLAB"/>
    <s v="Const"/>
    <s v="CRYO"/>
    <x v="10"/>
    <s v="S.P209"/>
    <m/>
    <m/>
    <m/>
    <m/>
    <m/>
    <m/>
    <m/>
    <m/>
    <m/>
    <n v="628.4"/>
    <m/>
    <m/>
    <m/>
    <m/>
    <m/>
    <m/>
    <m/>
    <m/>
    <x v="0"/>
    <x v="0"/>
    <m/>
  </r>
  <r>
    <s v=""/>
    <s v=" E09_19040"/>
    <s v="Hold Kickoff Meeting for IR06 Forward Magnet 2K Cryostat/Valve Box Vendor Effort"/>
    <s v="6.09.04.03"/>
    <x v="0"/>
    <d v="2025-12-23T00:00:00"/>
    <d v="2025-12-23T00:00:00"/>
    <s v="nzandi"/>
    <s v="Yang"/>
    <n v="809.4"/>
    <m/>
    <s v="C"/>
    <s v="Labor"/>
    <s v="TEC"/>
    <m/>
    <s v="JLAB"/>
    <s v="Const"/>
    <s v="CRYO"/>
    <x v="10"/>
    <s v="S.P209"/>
    <m/>
    <m/>
    <m/>
    <m/>
    <m/>
    <m/>
    <m/>
    <m/>
    <m/>
    <n v="809.4"/>
    <m/>
    <m/>
    <m/>
    <m/>
    <m/>
    <m/>
    <m/>
    <m/>
    <x v="0"/>
    <x v="0"/>
    <m/>
  </r>
  <r>
    <s v=""/>
    <s v=" E09_19050"/>
    <s v="TR Effort for IR06 Forward Magnet 2K Cryostat/Valve Box Procurement"/>
    <s v="6.09.04.03"/>
    <x v="0"/>
    <d v="2025-12-24T00:00:00"/>
    <d v="2026-12-09T00:00:00"/>
    <s v="nzandi"/>
    <s v="Yang"/>
    <n v="12324.23"/>
    <m/>
    <s v="C"/>
    <s v="Labor"/>
    <s v="TEC"/>
    <m/>
    <s v="JLAB"/>
    <s v="Const"/>
    <s v="CRYO"/>
    <x v="10"/>
    <s v="S.P209"/>
    <m/>
    <m/>
    <m/>
    <m/>
    <m/>
    <m/>
    <m/>
    <m/>
    <m/>
    <n v="9962.09"/>
    <n v="2362.14"/>
    <m/>
    <m/>
    <m/>
    <m/>
    <m/>
    <m/>
    <m/>
    <x v="0"/>
    <x v="0"/>
    <m/>
  </r>
  <r>
    <s v=""/>
    <s v=" E09_19050"/>
    <s v="TR Effort for IR06 Forward Magnet 2K Cryostat/Valve Box Procurement"/>
    <s v="6.09.04.03"/>
    <x v="0"/>
    <d v="2025-12-24T00:00:00"/>
    <d v="2026-12-09T00:00:00"/>
    <s v="nzandi"/>
    <s v="Yang"/>
    <n v="15874.15"/>
    <m/>
    <s v="C"/>
    <s v="Labor"/>
    <s v="TEC"/>
    <m/>
    <s v="JLAB"/>
    <s v="Const"/>
    <s v="CRYO"/>
    <x v="10"/>
    <s v="S.P209"/>
    <m/>
    <m/>
    <m/>
    <m/>
    <m/>
    <m/>
    <m/>
    <m/>
    <m/>
    <n v="12831.6"/>
    <n v="3042.55"/>
    <m/>
    <m/>
    <m/>
    <m/>
    <m/>
    <m/>
    <m/>
    <x v="0"/>
    <x v="0"/>
    <m/>
  </r>
  <r>
    <s v=""/>
    <s v=" E09_19070"/>
    <s v="Conduct IR06 Forward Magnet 2K Cryostat/Valve Box Final Acceptance Test"/>
    <s v="6.09.04.03"/>
    <x v="0"/>
    <d v="2027-02-19T00:00:00"/>
    <d v="2027-02-25T00:00:00"/>
    <s v="nzandi"/>
    <s v="Yang"/>
    <n v="3236.25"/>
    <m/>
    <s v="C"/>
    <s v="Labor"/>
    <s v="TEC"/>
    <m/>
    <s v="JLAB"/>
    <s v="Const"/>
    <s v="CRYO"/>
    <x v="10"/>
    <s v="S.P209"/>
    <m/>
    <m/>
    <m/>
    <m/>
    <m/>
    <m/>
    <m/>
    <m/>
    <m/>
    <m/>
    <n v="3236.25"/>
    <m/>
    <m/>
    <m/>
    <m/>
    <m/>
    <m/>
    <m/>
    <x v="0"/>
    <x v="0"/>
    <m/>
  </r>
  <r>
    <s v=""/>
    <s v=" E09_19070"/>
    <s v="Conduct IR06 Forward Magnet 2K Cryostat/Valve Box Final Acceptance Test"/>
    <s v="6.09.04.03"/>
    <x v="0"/>
    <d v="2027-02-19T00:00:00"/>
    <d v="2027-02-25T00:00:00"/>
    <s v="nzandi"/>
    <s v="Yang"/>
    <n v="4168.4399999999996"/>
    <m/>
    <s v="C"/>
    <s v="Labor"/>
    <s v="TEC"/>
    <m/>
    <s v="JLAB"/>
    <s v="Const"/>
    <s v="CRYO"/>
    <x v="10"/>
    <s v="S.P209"/>
    <m/>
    <m/>
    <m/>
    <m/>
    <m/>
    <m/>
    <m/>
    <m/>
    <m/>
    <m/>
    <n v="4168.4399999999996"/>
    <m/>
    <m/>
    <m/>
    <m/>
    <m/>
    <m/>
    <m/>
    <x v="0"/>
    <x v="0"/>
    <m/>
  </r>
  <r>
    <s v=""/>
    <s v=" AIF_0101_5680"/>
    <s v="Computers, Software &amp; supplies - Design - FY22"/>
    <s v="6.11.01.01"/>
    <x v="0"/>
    <d v="2021-10-01T00:00:00"/>
    <d v="2022-09-30T00:00:00"/>
    <s v="apatil"/>
    <s v="cfolz"/>
    <n v="0"/>
    <s v="EDIA"/>
    <s v="A"/>
    <s v="Nonlabor"/>
    <s v="TEC"/>
    <m/>
    <s v="BNL"/>
    <s v="PED"/>
    <s v="INF"/>
    <x v="0"/>
    <s v="B"/>
    <m/>
    <m/>
    <m/>
    <m/>
    <m/>
    <m/>
    <m/>
    <m/>
    <m/>
    <m/>
    <m/>
    <m/>
    <m/>
    <m/>
    <m/>
    <m/>
    <m/>
    <m/>
    <x v="0"/>
    <x v="0"/>
    <m/>
  </r>
  <r>
    <s v=""/>
    <s v=" AIF_0101_5960"/>
    <s v="Infrastructure Mgt Travel - Design - FY22"/>
    <s v="6.11.01.01"/>
    <x v="0"/>
    <d v="2021-10-01T00:00:00"/>
    <d v="2022-09-30T00:00:00"/>
    <s v="apatil"/>
    <s v="cfolz"/>
    <n v="0"/>
    <s v="EDIA"/>
    <s v="A"/>
    <s v="Nonlabor"/>
    <s v="TEC"/>
    <m/>
    <s v="BNL"/>
    <s v="PED"/>
    <s v="INF"/>
    <x v="0"/>
    <s v="T"/>
    <m/>
    <m/>
    <m/>
    <m/>
    <m/>
    <m/>
    <m/>
    <m/>
    <m/>
    <m/>
    <m/>
    <m/>
    <m/>
    <m/>
    <m/>
    <m/>
    <m/>
    <m/>
    <x v="0"/>
    <x v="0"/>
    <m/>
  </r>
  <r>
    <s v=""/>
    <s v=" AIF_0101_5700"/>
    <s v="Computers, Software &amp; supplies - Design - FY23"/>
    <s v="6.11.01.01"/>
    <x v="0"/>
    <d v="2022-10-03T00:00:00"/>
    <d v="2023-09-29T00:00:00"/>
    <s v="apatil"/>
    <s v="cfolz"/>
    <n v="14337.45"/>
    <s v="EDIA"/>
    <s v="A"/>
    <s v="Nonlabor"/>
    <s v="TEC"/>
    <m/>
    <s v="BNL"/>
    <s v="PED"/>
    <s v="INF"/>
    <x v="0"/>
    <s v="B"/>
    <m/>
    <m/>
    <m/>
    <m/>
    <m/>
    <m/>
    <n v="14337.45"/>
    <m/>
    <m/>
    <m/>
    <m/>
    <m/>
    <m/>
    <m/>
    <m/>
    <m/>
    <m/>
    <m/>
    <x v="0"/>
    <x v="0"/>
    <m/>
  </r>
  <r>
    <s v=""/>
    <s v=" AIF_0101_5980"/>
    <s v="Infrastructure Mgt Travel - Design - FY23"/>
    <s v="6.11.01.01"/>
    <x v="0"/>
    <d v="2022-10-03T00:00:00"/>
    <d v="2023-09-29T00:00:00"/>
    <s v="apatil"/>
    <s v="cfolz"/>
    <n v="7887.11"/>
    <s v="EDIA"/>
    <s v="A"/>
    <s v="Nonlabor"/>
    <s v="TEC"/>
    <m/>
    <s v="BNL"/>
    <s v="PED"/>
    <s v="INF"/>
    <x v="0"/>
    <s v="T"/>
    <m/>
    <m/>
    <m/>
    <m/>
    <m/>
    <m/>
    <n v="7887.11"/>
    <n v="0"/>
    <m/>
    <m/>
    <m/>
    <m/>
    <m/>
    <m/>
    <m/>
    <m/>
    <m/>
    <m/>
    <x v="0"/>
    <x v="0"/>
    <m/>
  </r>
  <r>
    <s v=""/>
    <s v=" AIF_0101_5720"/>
    <s v="Computers, Software &amp; supplies - Design - FY24"/>
    <s v="6.11.01.01"/>
    <x v="0"/>
    <d v="2023-10-02T00:00:00"/>
    <d v="2023-12-29T00:00:00"/>
    <s v="apatil"/>
    <s v="cfolz"/>
    <n v="2703.26"/>
    <s v="EDIA"/>
    <s v="A"/>
    <s v="Nonlabor"/>
    <s v="TEC"/>
    <m/>
    <s v="BNL"/>
    <s v="PED"/>
    <s v="INF"/>
    <x v="0"/>
    <s v="B"/>
    <m/>
    <m/>
    <m/>
    <m/>
    <m/>
    <m/>
    <m/>
    <n v="2703.26"/>
    <m/>
    <m/>
    <m/>
    <m/>
    <m/>
    <m/>
    <m/>
    <m/>
    <m/>
    <m/>
    <x v="0"/>
    <x v="0"/>
    <m/>
  </r>
  <r>
    <s v=""/>
    <s v=" AIF_0101_6000"/>
    <s v="Infrastructure Mgt Travel - Design - FY24"/>
    <s v="6.11.01.01"/>
    <x v="0"/>
    <d v="2023-10-02T00:00:00"/>
    <d v="2023-12-29T00:00:00"/>
    <s v="apatil"/>
    <s v="cfolz"/>
    <n v="4034.26"/>
    <s v="EDIA"/>
    <s v="A"/>
    <s v="Nonlabor"/>
    <s v="TEC"/>
    <m/>
    <s v="BNL"/>
    <s v="PED"/>
    <s v="INF"/>
    <x v="0"/>
    <s v="T"/>
    <m/>
    <m/>
    <m/>
    <m/>
    <m/>
    <m/>
    <m/>
    <n v="4034.26"/>
    <m/>
    <m/>
    <m/>
    <m/>
    <m/>
    <m/>
    <m/>
    <m/>
    <m/>
    <m/>
    <x v="0"/>
    <x v="0"/>
    <m/>
  </r>
  <r>
    <s v=""/>
    <s v=" AIF_0101_5740"/>
    <s v="Computers, Software &amp; supplies - Const - FY24"/>
    <s v="6.11.01.01"/>
    <x v="0"/>
    <d v="2024-01-02T00:00:00"/>
    <d v="2024-09-30T00:00:00"/>
    <s v="apatil"/>
    <s v="cfolz"/>
    <n v="7280.07"/>
    <s v="EDIA"/>
    <s v="A"/>
    <s v="Nonlabor"/>
    <s v="TEC"/>
    <m/>
    <s v="BNL"/>
    <s v="PED"/>
    <s v="INF"/>
    <x v="0"/>
    <s v="B"/>
    <m/>
    <m/>
    <m/>
    <m/>
    <m/>
    <m/>
    <m/>
    <n v="7280.07"/>
    <m/>
    <m/>
    <m/>
    <m/>
    <m/>
    <m/>
    <m/>
    <m/>
    <m/>
    <m/>
    <x v="0"/>
    <x v="0"/>
    <m/>
  </r>
  <r>
    <s v=""/>
    <s v=" AIF_0101_6020"/>
    <s v="Infrastructure Mgt Travel - Const - FY24"/>
    <s v="6.11.01.01"/>
    <x v="0"/>
    <d v="2024-01-02T00:00:00"/>
    <d v="2024-09-30T00:00:00"/>
    <s v="apatil"/>
    <s v="cfolz"/>
    <n v="8068.52"/>
    <s v="EDIA"/>
    <s v="A"/>
    <s v="Nonlabor"/>
    <s v="TEC"/>
    <m/>
    <s v="BNL"/>
    <s v="PED"/>
    <s v="INF"/>
    <x v="0"/>
    <s v="T"/>
    <m/>
    <m/>
    <m/>
    <m/>
    <m/>
    <m/>
    <m/>
    <n v="8068.52"/>
    <m/>
    <m/>
    <m/>
    <m/>
    <m/>
    <m/>
    <m/>
    <m/>
    <m/>
    <m/>
    <x v="0"/>
    <x v="0"/>
    <m/>
  </r>
  <r>
    <s v=""/>
    <s v=" AIF_0101_5760"/>
    <s v="Computers, Software &amp; supplies - Const - FY25"/>
    <s v="6.11.01.01"/>
    <x v="0"/>
    <d v="2024-10-01T00:00:00"/>
    <d v="2025-09-30T00:00:00"/>
    <s v="apatil"/>
    <s v="cfolz"/>
    <n v="9199.8700000000008"/>
    <s v="EDIA"/>
    <s v="A"/>
    <s v="Nonlabor"/>
    <s v="TEC"/>
    <m/>
    <s v="BNL"/>
    <s v="PED"/>
    <s v="INF"/>
    <x v="0"/>
    <s v="B"/>
    <m/>
    <m/>
    <m/>
    <m/>
    <m/>
    <m/>
    <m/>
    <m/>
    <n v="9199.8700000000008"/>
    <m/>
    <m/>
    <m/>
    <m/>
    <m/>
    <m/>
    <m/>
    <m/>
    <m/>
    <x v="0"/>
    <x v="0"/>
    <m/>
  </r>
  <r>
    <s v=""/>
    <s v=" AIF_0101_6040"/>
    <s v="Infrastructure Mgt Travel - Const - FY25"/>
    <s v="6.11.01.01"/>
    <x v="0"/>
    <d v="2024-10-01T00:00:00"/>
    <d v="2025-09-30T00:00:00"/>
    <s v="apatil"/>
    <s v="cfolz"/>
    <n v="8254.09"/>
    <s v="EDIA"/>
    <s v="A"/>
    <s v="Nonlabor"/>
    <s v="TEC"/>
    <m/>
    <s v="BNL"/>
    <s v="PED"/>
    <s v="INF"/>
    <x v="0"/>
    <s v="T"/>
    <m/>
    <m/>
    <m/>
    <m/>
    <m/>
    <m/>
    <m/>
    <m/>
    <n v="8254.09"/>
    <m/>
    <m/>
    <m/>
    <m/>
    <m/>
    <m/>
    <m/>
    <m/>
    <m/>
    <x v="0"/>
    <x v="0"/>
    <m/>
  </r>
  <r>
    <s v=""/>
    <s v=" AIF_0101_5780"/>
    <s v="Computers, Software &amp; supplies - Const - FY26"/>
    <s v="6.11.01.01"/>
    <x v="0"/>
    <d v="2025-10-01T00:00:00"/>
    <d v="2026-09-30T00:00:00"/>
    <s v="apatil"/>
    <s v="cfolz"/>
    <n v="11092.09"/>
    <s v="EDIA"/>
    <s v="A"/>
    <s v="Nonlabor"/>
    <s v="TEC"/>
    <m/>
    <s v="BNL"/>
    <s v="Const"/>
    <s v="INF"/>
    <x v="0"/>
    <s v="B"/>
    <m/>
    <m/>
    <m/>
    <m/>
    <m/>
    <m/>
    <m/>
    <m/>
    <m/>
    <n v="11092.09"/>
    <m/>
    <m/>
    <m/>
    <m/>
    <m/>
    <m/>
    <m/>
    <m/>
    <x v="0"/>
    <x v="0"/>
    <m/>
  </r>
  <r>
    <s v=""/>
    <s v=" AIF_0101_6060"/>
    <s v="Infrastructure Mgt Travel - Const - FY26"/>
    <s v="6.11.01.01"/>
    <x v="0"/>
    <d v="2025-10-01T00:00:00"/>
    <d v="2026-09-30T00:00:00"/>
    <s v="apatil"/>
    <s v="cfolz"/>
    <n v="8443.94"/>
    <s v="EDIA"/>
    <s v="A"/>
    <s v="Nonlabor"/>
    <s v="TEC"/>
    <m/>
    <s v="BNL"/>
    <s v="Const"/>
    <s v="INF"/>
    <x v="0"/>
    <s v="T"/>
    <m/>
    <m/>
    <m/>
    <m/>
    <m/>
    <m/>
    <m/>
    <m/>
    <m/>
    <n v="8443.94"/>
    <m/>
    <m/>
    <m/>
    <m/>
    <m/>
    <m/>
    <m/>
    <m/>
    <x v="0"/>
    <x v="0"/>
    <m/>
  </r>
  <r>
    <s v=""/>
    <s v=" AIF_0101_5800"/>
    <s v="Computers, Software &amp; supplies - Const - FY27"/>
    <s v="6.11.01.01"/>
    <x v="0"/>
    <d v="2026-10-01T00:00:00"/>
    <d v="2027-09-30T00:00:00"/>
    <s v="apatil"/>
    <s v="cfolz"/>
    <n v="7908.66"/>
    <s v="EDIA"/>
    <s v="A"/>
    <s v="Nonlabor"/>
    <s v="TEC"/>
    <m/>
    <s v="BNL"/>
    <s v="Const"/>
    <s v="INF"/>
    <x v="0"/>
    <s v="B"/>
    <m/>
    <m/>
    <m/>
    <m/>
    <m/>
    <m/>
    <m/>
    <m/>
    <m/>
    <m/>
    <n v="7908.66"/>
    <m/>
    <m/>
    <m/>
    <m/>
    <m/>
    <m/>
    <m/>
    <x v="0"/>
    <x v="0"/>
    <m/>
  </r>
  <r>
    <s v=""/>
    <s v=" AIF_0101_6080"/>
    <s v="Infrastructure Mgt Travel - Const - FY27"/>
    <s v="6.11.01.01"/>
    <x v="0"/>
    <d v="2026-10-01T00:00:00"/>
    <d v="2027-09-30T00:00:00"/>
    <s v="apatil"/>
    <s v="cfolz"/>
    <n v="4319.07"/>
    <s v="EDIA"/>
    <s v="A"/>
    <s v="Nonlabor"/>
    <s v="TEC"/>
    <m/>
    <s v="BNL"/>
    <s v="Const"/>
    <s v="INF"/>
    <x v="0"/>
    <s v="T"/>
    <m/>
    <m/>
    <m/>
    <m/>
    <m/>
    <m/>
    <m/>
    <m/>
    <m/>
    <m/>
    <n v="4319.07"/>
    <m/>
    <m/>
    <m/>
    <m/>
    <m/>
    <m/>
    <m/>
    <x v="0"/>
    <x v="0"/>
    <m/>
  </r>
  <r>
    <s v=""/>
    <s v=" AIF_0101_5820"/>
    <s v="Computers, Software &amp; supplies - Const - FY28"/>
    <s v="6.11.01.01"/>
    <x v="0"/>
    <d v="2027-10-01T00:00:00"/>
    <d v="2028-09-29T00:00:00"/>
    <s v="apatil"/>
    <s v="cfolz"/>
    <n v="7504.29"/>
    <s v="EDIA"/>
    <s v="A"/>
    <s v="Nonlabor"/>
    <s v="TEC"/>
    <m/>
    <s v="BNL"/>
    <s v="Const"/>
    <s v="INF"/>
    <x v="0"/>
    <s v="B"/>
    <m/>
    <m/>
    <m/>
    <m/>
    <m/>
    <m/>
    <m/>
    <m/>
    <m/>
    <m/>
    <m/>
    <n v="7504.29"/>
    <m/>
    <m/>
    <m/>
    <m/>
    <m/>
    <m/>
    <x v="0"/>
    <x v="0"/>
    <m/>
  </r>
  <r>
    <s v=""/>
    <s v=" AIF_0101_5840"/>
    <s v="Computers, Software &amp; supplies - Const - FY29"/>
    <s v="6.11.01.01"/>
    <x v="0"/>
    <d v="2028-10-02T00:00:00"/>
    <d v="2029-09-28T00:00:00"/>
    <s v="apatil"/>
    <s v="cfolz"/>
    <n v="7676.88"/>
    <s v="EDIA"/>
    <s v="A"/>
    <s v="Nonlabor"/>
    <s v="TEC"/>
    <m/>
    <s v="BNL"/>
    <s v="Const"/>
    <s v="INF"/>
    <x v="0"/>
    <s v="B"/>
    <m/>
    <m/>
    <m/>
    <m/>
    <m/>
    <m/>
    <m/>
    <m/>
    <m/>
    <m/>
    <m/>
    <m/>
    <n v="7676.88"/>
    <m/>
    <m/>
    <m/>
    <m/>
    <m/>
    <x v="0"/>
    <x v="0"/>
    <m/>
  </r>
  <r>
    <s v=""/>
    <s v=" AIF_0101_5860"/>
    <s v="Computers, Software &amp; supplies - Const - FY30"/>
    <s v="6.11.01.01"/>
    <x v="0"/>
    <d v="2029-10-01T00:00:00"/>
    <d v="1930-09-30T00:00:00"/>
    <s v="apatil"/>
    <s v="cfolz"/>
    <n v="8467"/>
    <s v="EDIA"/>
    <s v="A"/>
    <s v="Nonlabor"/>
    <s v="TEC"/>
    <m/>
    <s v="BNL"/>
    <s v="Const"/>
    <s v="INF"/>
    <x v="0"/>
    <s v="B"/>
    <m/>
    <m/>
    <m/>
    <m/>
    <m/>
    <m/>
    <m/>
    <m/>
    <m/>
    <m/>
    <m/>
    <m/>
    <m/>
    <n v="8467"/>
    <m/>
    <m/>
    <m/>
    <m/>
    <x v="0"/>
    <x v="0"/>
    <m/>
  </r>
  <r>
    <s v=""/>
    <s v=" AIF_0101_5880"/>
    <s v="Computers, Software &amp; supplies - Const - FY31"/>
    <s v="6.11.01.01"/>
    <x v="0"/>
    <d v="1930-10-01T00:00:00"/>
    <d v="1931-05-01T00:00:00"/>
    <s v="apatil"/>
    <s v="cfolz"/>
    <n v="5229.68"/>
    <s v="EDIA"/>
    <s v="A"/>
    <s v="Nonlabor"/>
    <s v="TEC"/>
    <m/>
    <s v="BNL"/>
    <s v="Const"/>
    <s v="INF"/>
    <x v="0"/>
    <s v="B"/>
    <m/>
    <m/>
    <m/>
    <m/>
    <m/>
    <m/>
    <m/>
    <m/>
    <m/>
    <m/>
    <m/>
    <m/>
    <m/>
    <m/>
    <n v="5229.68"/>
    <m/>
    <m/>
    <m/>
    <x v="0"/>
    <x v="0"/>
    <m/>
  </r>
  <r>
    <s v=""/>
    <s v=" AIF_0101_6100"/>
    <s v="Infrastructure Mgt Travel - Const - FY28"/>
    <s v="6.11.01.01"/>
    <x v="0"/>
    <d v="2027-10-01T00:00:00"/>
    <d v="2028-07-06T00:00:00"/>
    <s v="apatil"/>
    <s v="cfolz"/>
    <n v="0"/>
    <s v="EDIA"/>
    <s v="A"/>
    <s v="Nonlabor"/>
    <s v="TEC"/>
    <m/>
    <s v="BNL"/>
    <s v="Const"/>
    <s v="INF"/>
    <x v="0"/>
    <s v="T"/>
    <m/>
    <m/>
    <m/>
    <m/>
    <m/>
    <m/>
    <m/>
    <m/>
    <m/>
    <m/>
    <m/>
    <m/>
    <m/>
    <m/>
    <m/>
    <m/>
    <m/>
    <m/>
    <x v="0"/>
    <x v="0"/>
    <m/>
  </r>
  <r>
    <s v=""/>
    <s v=" AIF_0101_6120"/>
    <s v="Infrastructure Mgt Travel - Const - FY29"/>
    <s v="6.11.01.01"/>
    <x v="0"/>
    <d v="2028-07-07T00:00:00"/>
    <d v="2029-07-06T00:00:00"/>
    <s v="apatil"/>
    <s v="cfolz"/>
    <n v="0"/>
    <s v="EDIA"/>
    <s v="A"/>
    <s v="Nonlabor"/>
    <s v="TEC"/>
    <m/>
    <s v="BNL"/>
    <s v="Const"/>
    <s v="INF"/>
    <x v="0"/>
    <s v="T"/>
    <m/>
    <m/>
    <m/>
    <m/>
    <m/>
    <m/>
    <m/>
    <m/>
    <m/>
    <m/>
    <m/>
    <m/>
    <m/>
    <m/>
    <m/>
    <m/>
    <m/>
    <m/>
    <x v="0"/>
    <x v="0"/>
    <m/>
  </r>
  <r>
    <s v=""/>
    <s v=" AIF_0101_6140"/>
    <s v="Infrastructure Mgt Travel - Const - FY30"/>
    <s v="6.11.01.01"/>
    <x v="0"/>
    <d v="2029-07-09T00:00:00"/>
    <d v="1930-07-08T00:00:00"/>
    <s v="apatil"/>
    <s v="cfolz"/>
    <n v="0"/>
    <s v="EDIA"/>
    <s v="A"/>
    <s v="Nonlabor"/>
    <s v="TEC"/>
    <m/>
    <s v="BNL"/>
    <s v="Const"/>
    <s v="INF"/>
    <x v="0"/>
    <s v="T"/>
    <m/>
    <m/>
    <m/>
    <m/>
    <m/>
    <m/>
    <m/>
    <m/>
    <m/>
    <m/>
    <m/>
    <m/>
    <m/>
    <m/>
    <m/>
    <m/>
    <m/>
    <m/>
    <x v="0"/>
    <x v="0"/>
    <m/>
  </r>
  <r>
    <s v=""/>
    <s v=" AIF_0101_6160"/>
    <s v="Infrastructure Mgt Travel - Const - FY31"/>
    <s v="6.11.01.01"/>
    <x v="0"/>
    <d v="1930-07-09T00:00:00"/>
    <d v="1931-02-05T00:00:00"/>
    <s v="apatil"/>
    <s v="cfolz"/>
    <n v="0"/>
    <s v="EDIA"/>
    <s v="A"/>
    <s v="Nonlabor"/>
    <s v="TEC"/>
    <m/>
    <s v="BNL"/>
    <s v="Const"/>
    <s v="INF"/>
    <x v="0"/>
    <s v="T"/>
    <m/>
    <m/>
    <m/>
    <m/>
    <m/>
    <m/>
    <m/>
    <m/>
    <m/>
    <m/>
    <m/>
    <m/>
    <m/>
    <m/>
    <m/>
    <m/>
    <m/>
    <m/>
    <x v="0"/>
    <x v="0"/>
    <m/>
  </r>
  <r>
    <s v=""/>
    <s v=" IF_0201_1010"/>
    <s v="Clear and Grub Site, light trees"/>
    <s v="6.11.02.01"/>
    <x v="4"/>
    <d v="2025-09-05T00:00:00"/>
    <d v="2025-10-17T00:00:00"/>
    <s v="apatil"/>
    <s v="dnassar"/>
    <n v="28908.91"/>
    <s v="CON"/>
    <s v="C"/>
    <s v="Nonlabor"/>
    <s v="TEC"/>
    <m/>
    <s v="BNL"/>
    <s v="Const"/>
    <s v="INF"/>
    <x v="9"/>
    <s v="D50.APP02.B"/>
    <s v="APP00004"/>
    <m/>
    <m/>
    <m/>
    <m/>
    <m/>
    <m/>
    <m/>
    <n v="17345.349999999999"/>
    <n v="11563.57"/>
    <m/>
    <m/>
    <m/>
    <m/>
    <m/>
    <m/>
    <m/>
    <m/>
    <x v="0"/>
    <x v="0"/>
    <m/>
  </r>
  <r>
    <s v=""/>
    <s v=" IF_0201_1020"/>
    <s v="Grub stumps and remove"/>
    <s v="6.11.02.01"/>
    <x v="4"/>
    <d v="2025-10-20T00:00:00"/>
    <d v="2025-12-03T00:00:00"/>
    <s v="apatil"/>
    <s v="dnassar"/>
    <n v="11351.04"/>
    <s v="CON"/>
    <s v="C"/>
    <s v="Nonlabor"/>
    <s v="TEC"/>
    <m/>
    <s v="BNL"/>
    <s v="Const"/>
    <s v="INF"/>
    <x v="9"/>
    <s v="D50.APP02.B"/>
    <s v="APP00004"/>
    <m/>
    <m/>
    <m/>
    <m/>
    <m/>
    <m/>
    <m/>
    <m/>
    <n v="11351.04"/>
    <m/>
    <m/>
    <m/>
    <m/>
    <m/>
    <m/>
    <m/>
    <m/>
    <x v="0"/>
    <x v="0"/>
    <m/>
  </r>
  <r>
    <s v=""/>
    <s v=" IF_0201_1040"/>
    <s v="Rough grade (75100 - 100000)"/>
    <s v="6.11.02.01"/>
    <x v="4"/>
    <d v="2025-12-04T00:00:00"/>
    <d v="2026-01-16T00:00:00"/>
    <s v="apatil"/>
    <s v="dnassar"/>
    <n v="24044.22"/>
    <s v="CON"/>
    <s v="C"/>
    <s v="Nonlabor"/>
    <s v="TEC"/>
    <m/>
    <s v="BNL"/>
    <s v="Const"/>
    <s v="INF"/>
    <x v="9"/>
    <s v="D50.APP02.B"/>
    <s v="APP00004"/>
    <m/>
    <m/>
    <m/>
    <m/>
    <m/>
    <m/>
    <m/>
    <m/>
    <n v="24044.22"/>
    <m/>
    <m/>
    <m/>
    <m/>
    <m/>
    <m/>
    <m/>
    <m/>
    <x v="0"/>
    <x v="0"/>
    <m/>
  </r>
  <r>
    <s v=""/>
    <s v=" IF_0201_1190"/>
    <s v="Clear and Grub Site, light trees"/>
    <s v="6.11.02.01"/>
    <x v="4"/>
    <d v="2025-09-05T00:00:00"/>
    <d v="2025-10-17T00:00:00"/>
    <s v="apatil"/>
    <s v="dnassar"/>
    <n v="14455.03"/>
    <s v="CON"/>
    <s v="C"/>
    <s v="Nonlabor"/>
    <s v="TEC"/>
    <m/>
    <s v="BNL"/>
    <s v="Const"/>
    <s v="INF"/>
    <x v="9"/>
    <s v="D50.APP02.B"/>
    <s v="APP00004"/>
    <m/>
    <m/>
    <m/>
    <m/>
    <m/>
    <m/>
    <m/>
    <n v="8673.02"/>
    <n v="5782.01"/>
    <m/>
    <m/>
    <m/>
    <m/>
    <m/>
    <m/>
    <m/>
    <m/>
    <x v="0"/>
    <x v="0"/>
    <m/>
  </r>
  <r>
    <s v=""/>
    <s v=" IF_0201_1200"/>
    <s v="Grub stumps and remove"/>
    <s v="6.11.02.01"/>
    <x v="4"/>
    <d v="2025-10-20T00:00:00"/>
    <d v="2025-12-03T00:00:00"/>
    <s v="apatil"/>
    <s v="dnassar"/>
    <n v="5675.52"/>
    <s v="CON"/>
    <s v="C"/>
    <s v="Nonlabor"/>
    <s v="TEC"/>
    <m/>
    <s v="BNL"/>
    <s v="Const"/>
    <s v="INF"/>
    <x v="9"/>
    <s v="D50.APP02.B"/>
    <s v="APP00004"/>
    <m/>
    <m/>
    <m/>
    <m/>
    <m/>
    <m/>
    <m/>
    <m/>
    <n v="5675.52"/>
    <m/>
    <m/>
    <m/>
    <m/>
    <m/>
    <m/>
    <m/>
    <m/>
    <x v="0"/>
    <x v="0"/>
    <m/>
  </r>
  <r>
    <s v=""/>
    <s v=" IF_0201_1210"/>
    <s v="Rough grade (75100 - 100000)"/>
    <s v="6.11.02.01"/>
    <x v="4"/>
    <d v="2025-12-04T00:00:00"/>
    <d v="2026-01-16T00:00:00"/>
    <s v="apatil"/>
    <s v="dnassar"/>
    <n v="12022.68"/>
    <s v="CON"/>
    <s v="C"/>
    <s v="Nonlabor"/>
    <s v="TEC"/>
    <m/>
    <s v="BNL"/>
    <s v="Const"/>
    <s v="INF"/>
    <x v="9"/>
    <s v="D50.APP02.B"/>
    <s v="APP00004"/>
    <m/>
    <m/>
    <m/>
    <m/>
    <m/>
    <m/>
    <m/>
    <m/>
    <n v="12022.68"/>
    <m/>
    <m/>
    <m/>
    <m/>
    <m/>
    <m/>
    <m/>
    <m/>
    <x v="0"/>
    <x v="0"/>
    <m/>
  </r>
  <r>
    <s v=""/>
    <s v=" E0607_101425"/>
    <s v="Post Preliminary Design - Update Power Supplies CD Document (alternatives, questions)"/>
    <s v="6.07.02.06"/>
    <x v="0"/>
    <d v="2024-02-22T00:00:00"/>
    <d v="2024-05-01T00:00:00"/>
    <s v="mahmed"/>
    <s v="jpjamilk"/>
    <n v="38083.85"/>
    <s v="EDIA"/>
    <s v="C"/>
    <s v="Labor"/>
    <s v="TEC"/>
    <m/>
    <s v="BNL"/>
    <s v="PED"/>
    <s v="CONT"/>
    <x v="11"/>
    <m/>
    <m/>
    <m/>
    <m/>
    <m/>
    <m/>
    <m/>
    <m/>
    <n v="38083.85"/>
    <m/>
    <m/>
    <m/>
    <m/>
    <m/>
    <m/>
    <m/>
    <m/>
    <m/>
    <m/>
    <x v="0"/>
    <x v="0"/>
    <m/>
  </r>
  <r>
    <s v=""/>
    <s v=" E0607_101425"/>
    <s v="Post Preliminary Design - Update Power Supplies CD Document (alternatives, questions)"/>
    <s v="6.07.02.06"/>
    <x v="0"/>
    <d v="2024-02-22T00:00:00"/>
    <d v="2024-05-01T00:00:00"/>
    <s v="mahmed"/>
    <s v="jpjamilk"/>
    <n v="38083.85"/>
    <s v="EDIA"/>
    <s v="C"/>
    <s v="Labor"/>
    <s v="TEC"/>
    <m/>
    <s v="BNL"/>
    <s v="PED"/>
    <s v="CONT"/>
    <x v="11"/>
    <m/>
    <m/>
    <m/>
    <m/>
    <m/>
    <m/>
    <m/>
    <m/>
    <n v="38083.85"/>
    <m/>
    <m/>
    <m/>
    <m/>
    <m/>
    <m/>
    <m/>
    <m/>
    <m/>
    <m/>
    <x v="0"/>
    <x v="0"/>
    <m/>
  </r>
  <r>
    <s v=""/>
    <s v=" E0607_100995"/>
    <s v="Post Preliminary Design - Update RF CD Document (alternatives, questions)"/>
    <s v="6.07.02.05"/>
    <x v="0"/>
    <d v="2023-12-08T00:00:00"/>
    <d v="2024-03-06T00:00:00"/>
    <s v="mahmed"/>
    <s v="jpjamilk"/>
    <n v="24941.56"/>
    <s v="EDIA"/>
    <s v="C"/>
    <s v="Labor"/>
    <s v="TEC"/>
    <m/>
    <s v="BNL"/>
    <s v="PED"/>
    <s v="CONT"/>
    <x v="11"/>
    <m/>
    <m/>
    <m/>
    <m/>
    <m/>
    <m/>
    <m/>
    <m/>
    <n v="24941.56"/>
    <m/>
    <m/>
    <m/>
    <m/>
    <m/>
    <m/>
    <m/>
    <m/>
    <m/>
    <m/>
    <x v="0"/>
    <x v="0"/>
    <m/>
  </r>
  <r>
    <s v=""/>
    <s v=" E09_17191"/>
    <s v="Preliminary I/O List for Controls Systems - CD-2"/>
    <s v="6.09.05.02.02"/>
    <x v="0"/>
    <d v="2023-10-24T00:00:00"/>
    <d v="2023-11-21T00:00:00"/>
    <s v="glayden"/>
    <s v="tallerico"/>
    <n v="16487.900000000001"/>
    <m/>
    <s v="C"/>
    <s v="Labor"/>
    <s v="TEC"/>
    <m/>
    <s v="BNL"/>
    <s v="PED"/>
    <s v="CRYO"/>
    <x v="11"/>
    <m/>
    <m/>
    <m/>
    <m/>
    <m/>
    <m/>
    <m/>
    <m/>
    <n v="16487.900000000001"/>
    <m/>
    <m/>
    <m/>
    <m/>
    <m/>
    <m/>
    <m/>
    <m/>
    <m/>
    <m/>
    <x v="0"/>
    <x v="0"/>
    <m/>
  </r>
  <r>
    <s v=""/>
    <s v=" E09_17192"/>
    <s v="Preliminary Wire Run Lists for Controls System - CD-2"/>
    <s v="6.09.05.02.02"/>
    <x v="0"/>
    <d v="2023-10-24T00:00:00"/>
    <d v="2023-12-21T00:00:00"/>
    <s v="glayden"/>
    <s v="tallerico"/>
    <n v="6248.77"/>
    <m/>
    <s v="C"/>
    <s v="Labor"/>
    <s v="TEC"/>
    <m/>
    <s v="BNL"/>
    <s v="PED"/>
    <s v="CRYO"/>
    <x v="11"/>
    <m/>
    <m/>
    <m/>
    <m/>
    <m/>
    <m/>
    <m/>
    <m/>
    <n v="6248.77"/>
    <m/>
    <m/>
    <m/>
    <m/>
    <m/>
    <m/>
    <m/>
    <m/>
    <m/>
    <m/>
    <x v="0"/>
    <x v="0"/>
    <m/>
  </r>
  <r>
    <s v=""/>
    <s v=" E09_17192"/>
    <s v="Preliminary Wire Run Lists for Controls System - CD-2"/>
    <s v="6.09.05.02.02"/>
    <x v="0"/>
    <d v="2023-10-24T00:00:00"/>
    <d v="2023-12-21T00:00:00"/>
    <s v="glayden"/>
    <s v="tallerico"/>
    <n v="5436.54"/>
    <m/>
    <s v="C"/>
    <s v="Labor"/>
    <s v="TEC"/>
    <m/>
    <s v="BNL"/>
    <s v="PED"/>
    <s v="CRYO"/>
    <x v="11"/>
    <m/>
    <m/>
    <m/>
    <m/>
    <m/>
    <m/>
    <m/>
    <m/>
    <n v="5436.54"/>
    <m/>
    <m/>
    <m/>
    <m/>
    <m/>
    <m/>
    <m/>
    <m/>
    <m/>
    <m/>
    <x v="0"/>
    <x v="0"/>
    <m/>
  </r>
  <r>
    <s v=""/>
    <s v=" E0607_101065"/>
    <s v="Post Preliminary Design - Update Instrumentation CD Document (Alternatives, Questions)"/>
    <s v="6.07.02.04"/>
    <x v="0"/>
    <d v="2023-12-27T00:00:00"/>
    <d v="2024-02-23T00:00:00"/>
    <s v="mahmed"/>
    <s v="jpjamilk"/>
    <n v="24941.56"/>
    <s v="EDIA"/>
    <s v="C"/>
    <s v="Labor"/>
    <s v="TEC"/>
    <m/>
    <s v="BNL"/>
    <s v="PED"/>
    <s v="CONT"/>
    <x v="11"/>
    <m/>
    <m/>
    <m/>
    <m/>
    <m/>
    <m/>
    <m/>
    <m/>
    <n v="24941.56"/>
    <m/>
    <m/>
    <m/>
    <m/>
    <m/>
    <m/>
    <m/>
    <m/>
    <m/>
    <m/>
    <x v="0"/>
    <x v="0"/>
    <m/>
  </r>
  <r>
    <s v=""/>
    <s v=" E0607_101065"/>
    <s v="Post Preliminary Design - Update Instrumentation CD Document (Alternatives, Questions)"/>
    <s v="6.07.02.04"/>
    <x v="0"/>
    <d v="2023-12-27T00:00:00"/>
    <d v="2024-02-23T00:00:00"/>
    <s v="mahmed"/>
    <s v="jpjamilk"/>
    <n v="24941.56"/>
    <s v="EDIA"/>
    <s v="C"/>
    <s v="Labor"/>
    <s v="TEC"/>
    <m/>
    <s v="BNL"/>
    <s v="PED"/>
    <s v="CONT"/>
    <x v="11"/>
    <m/>
    <m/>
    <m/>
    <m/>
    <m/>
    <m/>
    <m/>
    <m/>
    <n v="24941.56"/>
    <m/>
    <m/>
    <m/>
    <m/>
    <m/>
    <m/>
    <m/>
    <m/>
    <m/>
    <m/>
    <x v="0"/>
    <x v="0"/>
    <m/>
  </r>
  <r>
    <s v="Contract Award"/>
    <s v=" E0403_15150"/>
    <s v="AWARD- Production Magnets and Material - Vendor B Group 1 - 2 RCS-Magnet-Dipoles"/>
    <s v="6.03.02.02.01.03"/>
    <x v="0"/>
    <d v="2024-07-09T00:00:00"/>
    <d v="2024-07-09T00:00:00"/>
    <s v="ebockhold"/>
    <s v="mwiseman"/>
    <n v="0.01"/>
    <m/>
    <s v="C"/>
    <s v="Nonlabor"/>
    <s v="TEC"/>
    <s v="CD-3A"/>
    <s v="JLAB"/>
    <s v="Const"/>
    <s v="NC_MAG"/>
    <x v="10"/>
    <s v="D.APP37.D"/>
    <s v="APP00506"/>
    <m/>
    <m/>
    <m/>
    <m/>
    <m/>
    <m/>
    <n v="0.01"/>
    <m/>
    <m/>
    <m/>
    <m/>
    <m/>
    <m/>
    <m/>
    <m/>
    <m/>
    <m/>
    <x v="0"/>
    <x v="0"/>
    <m/>
  </r>
  <r>
    <s v=""/>
    <s v=" E0403_15060"/>
    <s v="RCV- Production Magnets Group A2 - 65 thru 128 RCS-Magnet-Dipoles"/>
    <s v="6.03.02.02.01.03"/>
    <x v="0"/>
    <d v="2026-08-07T00:00:00"/>
    <d v="2026-08-07T00:00:00"/>
    <s v="ebockhold"/>
    <s v="mwiseman"/>
    <n v="1241971.3600000001"/>
    <m/>
    <s v="C"/>
    <s v="Nonlabor"/>
    <s v="TEC"/>
    <s v="CD-3A"/>
    <s v="JLAB"/>
    <s v="Const"/>
    <s v="NC_MAG"/>
    <x v="9"/>
    <s v="D.APP37.C"/>
    <s v="APP00506"/>
    <m/>
    <m/>
    <m/>
    <m/>
    <m/>
    <m/>
    <m/>
    <m/>
    <n v="1241971.3600000001"/>
    <m/>
    <m/>
    <m/>
    <m/>
    <m/>
    <m/>
    <m/>
    <m/>
    <x v="0"/>
    <x v="0"/>
    <m/>
  </r>
  <r>
    <s v=""/>
    <s v=" E0403_15040"/>
    <s v="RCV- Production Magnets Group A1 - 1 thru 64 RCS-Magnet-Dipoles"/>
    <s v="6.03.02.02.01.03"/>
    <x v="0"/>
    <d v="2026-03-10T00:00:00"/>
    <d v="2026-03-10T00:00:00"/>
    <s v="ebockhold"/>
    <s v="mwiseman"/>
    <n v="342288.25"/>
    <m/>
    <s v="C"/>
    <s v="Nonlabor"/>
    <s v="TEC"/>
    <s v="CD-3A"/>
    <s v="JLAB"/>
    <s v="Const"/>
    <s v="NC_MAG"/>
    <x v="9"/>
    <s v="D.APP37.C"/>
    <s v="APP00506"/>
    <m/>
    <m/>
    <m/>
    <m/>
    <m/>
    <m/>
    <m/>
    <m/>
    <n v="342288.25"/>
    <m/>
    <m/>
    <m/>
    <m/>
    <m/>
    <m/>
    <m/>
    <m/>
    <x v="0"/>
    <x v="0"/>
    <m/>
  </r>
  <r>
    <s v=""/>
    <s v=" E0403_15160"/>
    <s v="TR Effort for Vendor B Material and Production Magnets Groups B1 and B2-Labor RCS-Magnet-Dipoles"/>
    <s v="6.03.02.02.01.03"/>
    <x v="0"/>
    <d v="2024-07-10T00:00:00"/>
    <d v="2026-08-06T00:00:00"/>
    <s v="ebockhold"/>
    <s v="mwiseman"/>
    <n v="5570.04"/>
    <m/>
    <s v="C"/>
    <s v="Labor"/>
    <s v="TEC"/>
    <s v="CD-3A"/>
    <s v="JLAB"/>
    <s v="Const"/>
    <s v="NC_MAG"/>
    <x v="9"/>
    <s v="D.APP37.D"/>
    <s v="APP00506"/>
    <m/>
    <m/>
    <m/>
    <m/>
    <m/>
    <m/>
    <n v="621.27"/>
    <n v="2677.9"/>
    <n v="2270.86"/>
    <m/>
    <m/>
    <m/>
    <m/>
    <m/>
    <m/>
    <m/>
    <m/>
    <x v="0"/>
    <x v="0"/>
    <m/>
  </r>
  <r>
    <s v=""/>
    <s v=" E0403_15160"/>
    <s v="TR Effort for Vendor B Material and Production Magnets Groups B1 and B2-Labor RCS-Magnet-Dipoles"/>
    <s v="6.03.02.02.01.03"/>
    <x v="0"/>
    <d v="2024-07-10T00:00:00"/>
    <d v="2026-08-06T00:00:00"/>
    <s v="ebockhold"/>
    <s v="mwiseman"/>
    <n v="49770.98"/>
    <m/>
    <s v="C"/>
    <s v="Labor"/>
    <s v="TEC"/>
    <s v="CD-3A"/>
    <s v="JLAB"/>
    <s v="Const"/>
    <s v="NC_MAG"/>
    <x v="9"/>
    <s v="D.APP37.D"/>
    <s v="APP00506"/>
    <m/>
    <m/>
    <m/>
    <m/>
    <m/>
    <m/>
    <n v="5551.38"/>
    <n v="23928.36"/>
    <n v="20291.25"/>
    <m/>
    <m/>
    <m/>
    <m/>
    <m/>
    <m/>
    <m/>
    <m/>
    <x v="0"/>
    <x v="0"/>
    <m/>
  </r>
  <r>
    <s v=""/>
    <s v=" E0403_15170"/>
    <s v="TR Effort for Vendor B Material and Production Magnets Groups B1 and B2-Travel RCS-Magnet-Dipoles"/>
    <s v="6.03.02.02.01.03"/>
    <x v="0"/>
    <d v="2024-07-10T00:00:00"/>
    <d v="2026-08-06T00:00:00"/>
    <s v="ebockhold"/>
    <s v="mwiseman"/>
    <n v="10227.549999999999"/>
    <m/>
    <s v="C"/>
    <s v="Nonlabor"/>
    <s v="TEC"/>
    <s v="CD-3A"/>
    <s v="JLAB"/>
    <s v="Const"/>
    <s v="NC_MAG"/>
    <x v="10"/>
    <s v="T"/>
    <m/>
    <m/>
    <m/>
    <m/>
    <m/>
    <m/>
    <m/>
    <n v="1140.77"/>
    <n v="4917.09"/>
    <n v="4169.6899999999996"/>
    <m/>
    <m/>
    <m/>
    <m/>
    <m/>
    <m/>
    <m/>
    <m/>
    <x v="0"/>
    <x v="0"/>
    <m/>
  </r>
  <r>
    <s v=""/>
    <s v=" E0403_3000"/>
    <s v="Receipt and Incoming Inspection of Production Magnets Group B1 - 1 thru 64 RCS-Magnet-Dipoles"/>
    <s v="6.03.02.02.01.04"/>
    <x v="0"/>
    <d v="2026-03-11T00:00:00"/>
    <d v="2026-07-01T00:00:00"/>
    <s v="ebockhold"/>
    <s v="mwiseman"/>
    <n v="12835.38"/>
    <m/>
    <s v="C"/>
    <s v="Labor"/>
    <s v="TEC"/>
    <s v="CD-3A"/>
    <s v="JLAB"/>
    <s v="Const"/>
    <s v="NC_MAG"/>
    <x v="8"/>
    <s v="D.APP37.D"/>
    <s v="APP00506"/>
    <m/>
    <m/>
    <m/>
    <m/>
    <m/>
    <m/>
    <m/>
    <m/>
    <n v="12835.38"/>
    <m/>
    <m/>
    <m/>
    <m/>
    <m/>
    <m/>
    <m/>
    <m/>
    <x v="0"/>
    <x v="0"/>
    <m/>
  </r>
  <r>
    <s v=""/>
    <s v=" E0403_3020"/>
    <s v="Perform Magnet Measurements on Production Magnets Group B1 - 1 thru 64 RCS-Magnet-Dipoles"/>
    <s v="6.03.02.02.01.04"/>
    <x v="0"/>
    <d v="2026-03-18T00:00:00"/>
    <d v="2026-07-09T00:00:00"/>
    <s v="ebockhold"/>
    <s v="mwiseman"/>
    <n v="31133.46"/>
    <m/>
    <s v="C"/>
    <s v="Labor"/>
    <s v="TEC"/>
    <s v="CD-3A"/>
    <s v="JLAB"/>
    <s v="Const"/>
    <s v="NC_MAG"/>
    <x v="8"/>
    <s v="D.APP37.D"/>
    <s v="APP00506"/>
    <m/>
    <m/>
    <m/>
    <m/>
    <m/>
    <m/>
    <m/>
    <m/>
    <n v="31133.46"/>
    <m/>
    <m/>
    <m/>
    <m/>
    <m/>
    <m/>
    <m/>
    <m/>
    <x v="0"/>
    <x v="0"/>
    <m/>
  </r>
  <r>
    <s v=""/>
    <s v=" E0403_3040"/>
    <s v="Analysis and Final Inspection of Production Magnets Group B1 - 1 thru 64 RCS-Magnet-Dipoles"/>
    <s v="6.03.02.02.01.04"/>
    <x v="0"/>
    <d v="2026-04-08T00:00:00"/>
    <d v="2026-08-25T00:00:00"/>
    <s v="ebockhold"/>
    <s v="mwiseman"/>
    <n v="13202.51"/>
    <m/>
    <s v="C"/>
    <s v="Labor"/>
    <s v="TEC"/>
    <s v="CD-3A"/>
    <s v="JLAB"/>
    <s v="Const"/>
    <s v="NC_MAG"/>
    <x v="8"/>
    <s v="D.APP37.D"/>
    <s v="APP00506"/>
    <m/>
    <m/>
    <m/>
    <m/>
    <m/>
    <m/>
    <m/>
    <m/>
    <n v="13202.51"/>
    <m/>
    <m/>
    <m/>
    <m/>
    <m/>
    <m/>
    <m/>
    <m/>
    <x v="0"/>
    <x v="0"/>
    <m/>
  </r>
  <r>
    <s v=""/>
    <s v=" E0403_3050"/>
    <s v="Receipt and Incoming Inspection of Production Magnets Group B2 - 65 thru 128 RCS-Magnet-Dipoles"/>
    <s v="6.03.02.02.01.04"/>
    <x v="0"/>
    <d v="2026-08-10T00:00:00"/>
    <d v="2026-12-04T00:00:00"/>
    <s v="ebockhold"/>
    <s v="mwiseman"/>
    <n v="13025.26"/>
    <m/>
    <s v="C"/>
    <s v="Labor"/>
    <s v="TEC"/>
    <s v="CD-3A"/>
    <s v="JLAB"/>
    <s v="Const"/>
    <s v="NC_MAG"/>
    <x v="8"/>
    <s v="D.APP37.D"/>
    <s v="APP00506"/>
    <m/>
    <m/>
    <m/>
    <m/>
    <m/>
    <m/>
    <m/>
    <m/>
    <n v="6024.18"/>
    <n v="7001.08"/>
    <m/>
    <m/>
    <m/>
    <m/>
    <m/>
    <m/>
    <m/>
    <x v="0"/>
    <x v="0"/>
    <m/>
  </r>
  <r>
    <s v=""/>
    <s v=" E0403_3070"/>
    <s v="Perform Magnet Measurements on Production Magnets Group B2 - 65 thru 128 RCS-Magnet-Dipoles"/>
    <s v="6.03.02.02.01.04"/>
    <x v="0"/>
    <d v="2026-08-17T00:00:00"/>
    <d v="2026-12-11T00:00:00"/>
    <s v="ebockhold"/>
    <s v="mwiseman"/>
    <n v="31709.54"/>
    <m/>
    <s v="C"/>
    <s v="Labor"/>
    <s v="TEC"/>
    <s v="CD-3A"/>
    <s v="JLAB"/>
    <s v="Const"/>
    <s v="NC_MAG"/>
    <x v="8"/>
    <s v="D.APP37.D"/>
    <s v="APP00506"/>
    <m/>
    <m/>
    <m/>
    <m/>
    <m/>
    <m/>
    <m/>
    <m/>
    <n v="12683.82"/>
    <n v="19025.72"/>
    <m/>
    <m/>
    <m/>
    <m/>
    <m/>
    <m/>
    <m/>
    <x v="0"/>
    <x v="0"/>
    <m/>
  </r>
  <r>
    <s v=""/>
    <s v=" E0403_3090"/>
    <s v="Analysis and Final Inspection of Production Magnets Group B2 - 65 thru 128 RCS-Magnet-Dipoles"/>
    <s v="6.03.02.02.01.04"/>
    <x v="0"/>
    <d v="2026-09-08T00:00:00"/>
    <d v="2027-02-01T00:00:00"/>
    <s v="ebockhold"/>
    <s v="mwiseman"/>
    <n v="13553.81"/>
    <m/>
    <s v="C"/>
    <s v="Labor"/>
    <s v="TEC"/>
    <s v="CD-3A"/>
    <s v="JLAB"/>
    <s v="Const"/>
    <s v="NC_MAG"/>
    <x v="8"/>
    <s v="D.APP37.D"/>
    <s v="APP00506"/>
    <m/>
    <m/>
    <m/>
    <m/>
    <m/>
    <m/>
    <m/>
    <m/>
    <n v="2351.17"/>
    <n v="11202.64"/>
    <m/>
    <m/>
    <m/>
    <m/>
    <m/>
    <m/>
    <m/>
    <x v="0"/>
    <x v="0"/>
    <m/>
  </r>
  <r>
    <s v=""/>
    <s v=" E0403_3100"/>
    <s v="Receipt and Incoming Inspection of Production Magnets Group B3 -129 thru 192 RCS-Magnet-Dipoles"/>
    <s v="6.03.02.02.01.04"/>
    <x v="0"/>
    <d v="2027-02-02T00:00:00"/>
    <d v="2027-05-25T00:00:00"/>
    <s v="ebockhold"/>
    <s v="mwiseman"/>
    <n v="13169.97"/>
    <m/>
    <s v="C"/>
    <s v="Labor"/>
    <s v="TEC"/>
    <m/>
    <s v="JLAB"/>
    <s v="Const"/>
    <s v="NC_MAG"/>
    <x v="8"/>
    <s v="D.APP37.D"/>
    <s v="APP00506"/>
    <m/>
    <m/>
    <m/>
    <m/>
    <m/>
    <m/>
    <m/>
    <m/>
    <m/>
    <n v="13169.97"/>
    <m/>
    <m/>
    <m/>
    <m/>
    <m/>
    <m/>
    <m/>
    <x v="0"/>
    <x v="0"/>
    <m/>
  </r>
  <r>
    <s v=""/>
    <s v=" E0403_3120"/>
    <s v="Perform Magnet Measurements on Production Magnets Group B3 - 129 thru 192 RCS-Magnet-Dipoles"/>
    <s v="6.03.02.02.01.04"/>
    <x v="0"/>
    <d v="2027-02-09T00:00:00"/>
    <d v="2027-06-02T00:00:00"/>
    <s v="ebockhold"/>
    <s v="mwiseman"/>
    <n v="32067.46"/>
    <m/>
    <s v="C"/>
    <s v="Labor"/>
    <s v="TEC"/>
    <m/>
    <s v="JLAB"/>
    <s v="Const"/>
    <s v="NC_MAG"/>
    <x v="8"/>
    <s v="D.APP37.D"/>
    <s v="APP00506"/>
    <m/>
    <m/>
    <m/>
    <m/>
    <m/>
    <m/>
    <m/>
    <m/>
    <m/>
    <n v="32067.46"/>
    <m/>
    <m/>
    <m/>
    <m/>
    <m/>
    <m/>
    <m/>
    <x v="0"/>
    <x v="0"/>
    <m/>
  </r>
  <r>
    <s v=""/>
    <s v=" E0403_3140"/>
    <s v="Analysis and Final Inspection of Production Magnets Group B3  - 129 thru 192 RCS-Magnet-Dipoles"/>
    <s v="6.03.02.02.01.04"/>
    <x v="0"/>
    <d v="2027-03-03T00:00:00"/>
    <d v="2027-07-20T00:00:00"/>
    <s v="ebockhold"/>
    <s v="mwiseman"/>
    <n v="13537.06"/>
    <m/>
    <s v="C"/>
    <s v="Labor"/>
    <s v="TEC"/>
    <m/>
    <s v="JLAB"/>
    <s v="Const"/>
    <s v="NC_MAG"/>
    <x v="8"/>
    <s v="D.APP37.D"/>
    <s v="APP00506"/>
    <m/>
    <m/>
    <m/>
    <m/>
    <m/>
    <m/>
    <m/>
    <m/>
    <m/>
    <n v="13537.06"/>
    <m/>
    <m/>
    <m/>
    <m/>
    <m/>
    <m/>
    <m/>
    <x v="0"/>
    <x v="0"/>
    <m/>
  </r>
  <r>
    <s v=""/>
    <s v=" E0403_3150"/>
    <s v="Receipt and Incoming Inspection of Production Magnets Group B4 - 129 thru 192 RCS-Magnet-Dipoles"/>
    <s v="6.03.02.02.01.04"/>
    <x v="0"/>
    <d v="2027-07-21T00:00:00"/>
    <d v="2027-11-12T00:00:00"/>
    <s v="ebockhold"/>
    <s v="mwiseman"/>
    <n v="13313.19"/>
    <m/>
    <s v="C"/>
    <s v="Labor"/>
    <s v="TEC"/>
    <m/>
    <s v="JLAB"/>
    <s v="Const"/>
    <s v="NC_MAG"/>
    <x v="8"/>
    <s v="D.APP37.D"/>
    <s v="APP00506"/>
    <m/>
    <m/>
    <m/>
    <m/>
    <m/>
    <m/>
    <m/>
    <m/>
    <m/>
    <n v="8487.16"/>
    <n v="4826.03"/>
    <m/>
    <m/>
    <m/>
    <m/>
    <m/>
    <m/>
    <x v="0"/>
    <x v="0"/>
    <m/>
  </r>
  <r>
    <s v=""/>
    <s v=" E0403_3170"/>
    <s v="Perform Magnet Measurements on Production Magnets Group B4 - 193 thru 256 RCS-Magnet-Dipoles"/>
    <s v="6.03.02.02.01.04"/>
    <x v="0"/>
    <d v="2027-07-28T00:00:00"/>
    <d v="2027-11-19T00:00:00"/>
    <s v="ebockhold"/>
    <s v="mwiseman"/>
    <n v="32476.32"/>
    <m/>
    <s v="C"/>
    <s v="Labor"/>
    <s v="TEC"/>
    <m/>
    <s v="JLAB"/>
    <s v="Const"/>
    <s v="NC_MAG"/>
    <x v="8"/>
    <s v="D.APP37.D"/>
    <s v="APP00506"/>
    <m/>
    <m/>
    <m/>
    <m/>
    <m/>
    <m/>
    <m/>
    <m/>
    <m/>
    <n v="18673.89"/>
    <n v="13802.44"/>
    <m/>
    <m/>
    <m/>
    <m/>
    <m/>
    <m/>
    <x v="0"/>
    <x v="0"/>
    <m/>
  </r>
  <r>
    <s v=""/>
    <s v=" E0403_3190"/>
    <s v="Analysis and Final Inspection of Production Magnets Group B4 - 193 thru 256 RCS-Magnet-Dipoles"/>
    <s v="6.03.02.02.01.04"/>
    <x v="0"/>
    <d v="2027-08-18T00:00:00"/>
    <d v="2028-01-11T00:00:00"/>
    <s v="ebockhold"/>
    <s v="mwiseman"/>
    <n v="13814.71"/>
    <m/>
    <s v="C"/>
    <s v="Labor"/>
    <s v="TEC"/>
    <m/>
    <s v="JLAB"/>
    <s v="Const"/>
    <s v="NC_MAG"/>
    <x v="8"/>
    <s v="D.APP37.D"/>
    <s v="APP00506"/>
    <m/>
    <m/>
    <m/>
    <m/>
    <m/>
    <m/>
    <m/>
    <m/>
    <m/>
    <n v="4369.96"/>
    <n v="9444.75"/>
    <m/>
    <m/>
    <m/>
    <m/>
    <m/>
    <m/>
    <x v="0"/>
    <x v="0"/>
    <m/>
  </r>
  <r>
    <s v=""/>
    <s v=" E0403_3200"/>
    <s v="Receipt and Incoming Inspection of Production Magnets Group B5 - 257 thru 320 RCS-Magnet-Dipoles"/>
    <s v="6.03.02.02.01.04"/>
    <x v="0"/>
    <d v="2028-01-12T00:00:00"/>
    <d v="2028-05-04T00:00:00"/>
    <s v="ebockhold"/>
    <s v="mwiseman"/>
    <n v="13565.07"/>
    <m/>
    <s v="C"/>
    <s v="Labor"/>
    <s v="TEC"/>
    <m/>
    <s v="JLAB"/>
    <s v="Const"/>
    <s v="NC_MAG"/>
    <x v="8"/>
    <s v="D.APP37.D"/>
    <s v="APP00506"/>
    <m/>
    <m/>
    <m/>
    <m/>
    <m/>
    <m/>
    <m/>
    <m/>
    <m/>
    <m/>
    <n v="13565.07"/>
    <m/>
    <m/>
    <m/>
    <m/>
    <m/>
    <m/>
    <x v="0"/>
    <x v="0"/>
    <m/>
  </r>
  <r>
    <s v=""/>
    <s v=" E0403_3220"/>
    <s v="Perform Magnet Measurements on Production Magnets Group B5 - 257 thru 320 RCS-Magnet-Dipoles"/>
    <s v="6.03.02.02.01.04"/>
    <x v="0"/>
    <d v="2028-01-20T00:00:00"/>
    <d v="2028-05-11T00:00:00"/>
    <s v="ebockhold"/>
    <s v="mwiseman"/>
    <n v="33029.49"/>
    <m/>
    <s v="C"/>
    <s v="Labor"/>
    <s v="TEC"/>
    <m/>
    <s v="JLAB"/>
    <s v="Const"/>
    <s v="NC_MAG"/>
    <x v="8"/>
    <s v="D.APP37.D"/>
    <s v="APP00506"/>
    <m/>
    <m/>
    <m/>
    <m/>
    <m/>
    <m/>
    <m/>
    <m/>
    <m/>
    <m/>
    <n v="33029.49"/>
    <m/>
    <m/>
    <m/>
    <m/>
    <m/>
    <m/>
    <x v="0"/>
    <x v="0"/>
    <m/>
  </r>
  <r>
    <s v=""/>
    <s v=" E0403_3240"/>
    <s v="Analysis and Final Inspection of Production Magnets Group B5 - 257 thru 320 RCS-Magnet-Dipoles"/>
    <s v="6.03.02.02.01.04"/>
    <x v="0"/>
    <d v="2028-02-10T00:00:00"/>
    <d v="2028-06-28T00:00:00"/>
    <s v="ebockhold"/>
    <s v="mwiseman"/>
    <n v="13943.17"/>
    <m/>
    <s v="C"/>
    <s v="Labor"/>
    <s v="TEC"/>
    <m/>
    <s v="JLAB"/>
    <s v="Const"/>
    <s v="NC_MAG"/>
    <x v="8"/>
    <s v="D.APP37.D"/>
    <s v="APP00506"/>
    <m/>
    <m/>
    <m/>
    <m/>
    <m/>
    <m/>
    <m/>
    <m/>
    <m/>
    <m/>
    <n v="13943.17"/>
    <m/>
    <m/>
    <m/>
    <m/>
    <m/>
    <m/>
    <x v="0"/>
    <x v="0"/>
    <m/>
  </r>
  <r>
    <s v=""/>
    <s v=" E0403_3000"/>
    <s v="Receipt and Incoming Inspection of Production Magnets Group B1 - 1 thru 64 RCS-Magnet-Dipoles"/>
    <s v="6.03.02.02.01.04"/>
    <x v="0"/>
    <d v="2026-03-11T00:00:00"/>
    <d v="2026-07-01T00:00:00"/>
    <s v="ebockhold"/>
    <s v="mwiseman"/>
    <n v="51513.22"/>
    <m/>
    <s v="C"/>
    <s v="Labor"/>
    <s v="TEC"/>
    <s v="CD-3A"/>
    <s v="JLAB"/>
    <s v="Const"/>
    <s v="NC_MAG"/>
    <x v="8"/>
    <s v="D.APP37.D"/>
    <s v="APP00506"/>
    <m/>
    <m/>
    <m/>
    <m/>
    <m/>
    <m/>
    <m/>
    <m/>
    <n v="51513.22"/>
    <m/>
    <m/>
    <m/>
    <m/>
    <m/>
    <m/>
    <m/>
    <m/>
    <x v="0"/>
    <x v="0"/>
    <m/>
  </r>
  <r>
    <s v=""/>
    <s v=" E0403_3020"/>
    <s v="Perform Magnet Measurements on Production Magnets Group B1 - 1 thru 64 RCS-Magnet-Dipoles"/>
    <s v="6.03.02.02.01.04"/>
    <x v="0"/>
    <d v="2026-03-18T00:00:00"/>
    <d v="2026-07-09T00:00:00"/>
    <s v="ebockhold"/>
    <s v="mwiseman"/>
    <n v="37485.1"/>
    <m/>
    <s v="C"/>
    <s v="Labor"/>
    <s v="TEC"/>
    <s v="CD-3A"/>
    <s v="JLAB"/>
    <s v="Const"/>
    <s v="NC_MAG"/>
    <x v="8"/>
    <s v="D.APP37.D"/>
    <s v="APP00506"/>
    <m/>
    <m/>
    <m/>
    <m/>
    <m/>
    <m/>
    <m/>
    <m/>
    <n v="37485.1"/>
    <m/>
    <m/>
    <m/>
    <m/>
    <m/>
    <m/>
    <m/>
    <m/>
    <x v="0"/>
    <x v="0"/>
    <m/>
  </r>
  <r>
    <s v=""/>
    <s v=" E0403_3040"/>
    <s v="Analysis and Final Inspection of Production Magnets Group B1 - 1 thru 64 RCS-Magnet-Dipoles"/>
    <s v="6.03.02.02.01.04"/>
    <x v="0"/>
    <d v="2026-04-08T00:00:00"/>
    <d v="2026-08-25T00:00:00"/>
    <s v="ebockhold"/>
    <s v="mwiseman"/>
    <n v="3056.92"/>
    <m/>
    <s v="C"/>
    <s v="Labor"/>
    <s v="TEC"/>
    <s v="CD-3A"/>
    <s v="JLAB"/>
    <s v="Const"/>
    <s v="NC_MAG"/>
    <x v="8"/>
    <s v="D.APP37.D"/>
    <s v="APP00506"/>
    <m/>
    <m/>
    <m/>
    <m/>
    <m/>
    <m/>
    <m/>
    <m/>
    <n v="3056.92"/>
    <m/>
    <m/>
    <m/>
    <m/>
    <m/>
    <m/>
    <m/>
    <m/>
    <x v="0"/>
    <x v="0"/>
    <m/>
  </r>
  <r>
    <s v=""/>
    <s v=" E0403_3050"/>
    <s v="Receipt and Incoming Inspection of Production Magnets Group B2 - 65 thru 128 RCS-Magnet-Dipoles"/>
    <s v="6.03.02.02.01.04"/>
    <x v="0"/>
    <d v="2026-08-10T00:00:00"/>
    <d v="2026-12-04T00:00:00"/>
    <s v="ebockhold"/>
    <s v="mwiseman"/>
    <n v="52330.33"/>
    <m/>
    <s v="C"/>
    <s v="Labor"/>
    <s v="TEC"/>
    <s v="CD-3A"/>
    <s v="JLAB"/>
    <s v="Const"/>
    <s v="NC_MAG"/>
    <x v="8"/>
    <s v="D.APP37.D"/>
    <s v="APP00506"/>
    <m/>
    <m/>
    <m/>
    <m/>
    <m/>
    <m/>
    <m/>
    <m/>
    <n v="24202.78"/>
    <n v="28127.55"/>
    <m/>
    <m/>
    <m/>
    <m/>
    <m/>
    <m/>
    <m/>
    <x v="0"/>
    <x v="0"/>
    <m/>
  </r>
  <r>
    <s v=""/>
    <s v=" E0403_3070"/>
    <s v="Perform Magnet Measurements on Production Magnets Group B2 - 65 thru 128 RCS-Magnet-Dipoles"/>
    <s v="6.03.02.02.01.04"/>
    <x v="0"/>
    <d v="2026-08-17T00:00:00"/>
    <d v="2026-12-11T00:00:00"/>
    <s v="ebockhold"/>
    <s v="mwiseman"/>
    <n v="38178.71"/>
    <m/>
    <s v="C"/>
    <s v="Labor"/>
    <s v="TEC"/>
    <s v="CD-3A"/>
    <s v="JLAB"/>
    <s v="Const"/>
    <s v="NC_MAG"/>
    <x v="8"/>
    <s v="D.APP37.D"/>
    <s v="APP00506"/>
    <m/>
    <m/>
    <m/>
    <m/>
    <m/>
    <m/>
    <m/>
    <m/>
    <n v="15271.48"/>
    <n v="22907.22"/>
    <m/>
    <m/>
    <m/>
    <m/>
    <m/>
    <m/>
    <m/>
    <x v="0"/>
    <x v="0"/>
    <m/>
  </r>
  <r>
    <s v=""/>
    <s v=" E0403_3090"/>
    <s v="Analysis and Final Inspection of Production Magnets Group B2 - 65 thru 128 RCS-Magnet-Dipoles"/>
    <s v="6.03.02.02.01.04"/>
    <x v="0"/>
    <d v="2026-09-08T00:00:00"/>
    <d v="2027-02-01T00:00:00"/>
    <s v="ebockhold"/>
    <s v="mwiseman"/>
    <n v="3168.73"/>
    <m/>
    <s v="C"/>
    <s v="Labor"/>
    <s v="TEC"/>
    <s v="CD-3A"/>
    <s v="JLAB"/>
    <s v="Const"/>
    <s v="NC_MAG"/>
    <x v="8"/>
    <s v="D.APP37.D"/>
    <s v="APP00506"/>
    <m/>
    <m/>
    <m/>
    <m/>
    <m/>
    <m/>
    <m/>
    <m/>
    <n v="549.67999999999995"/>
    <n v="2619.0500000000002"/>
    <m/>
    <m/>
    <m/>
    <m/>
    <m/>
    <m/>
    <m/>
    <x v="0"/>
    <x v="0"/>
    <m/>
  </r>
  <r>
    <s v=""/>
    <s v=" E0403_3100"/>
    <s v="Receipt and Incoming Inspection of Production Magnets Group B3 -129 thru 192 RCS-Magnet-Dipoles"/>
    <s v="6.03.02.02.01.04"/>
    <x v="0"/>
    <d v="2027-02-02T00:00:00"/>
    <d v="2027-05-25T00:00:00"/>
    <s v="ebockhold"/>
    <s v="mwiseman"/>
    <n v="53085.86"/>
    <m/>
    <s v="C"/>
    <s v="Labor"/>
    <s v="TEC"/>
    <m/>
    <s v="JLAB"/>
    <s v="Const"/>
    <s v="NC_MAG"/>
    <x v="8"/>
    <s v="D.APP37.D"/>
    <s v="APP00506"/>
    <m/>
    <m/>
    <m/>
    <m/>
    <m/>
    <m/>
    <m/>
    <m/>
    <m/>
    <n v="53085.86"/>
    <m/>
    <m/>
    <m/>
    <m/>
    <m/>
    <m/>
    <m/>
    <x v="0"/>
    <x v="0"/>
    <m/>
  </r>
  <r>
    <s v=""/>
    <s v=" E0403_3120"/>
    <s v="Perform Magnet Measurements on Production Magnets Group B3 - 129 thru 192 RCS-Magnet-Dipoles"/>
    <s v="6.03.02.02.01.04"/>
    <x v="0"/>
    <d v="2027-02-09T00:00:00"/>
    <d v="2027-06-02T00:00:00"/>
    <s v="ebockhold"/>
    <s v="mwiseman"/>
    <n v="38609.660000000003"/>
    <m/>
    <s v="C"/>
    <s v="Labor"/>
    <s v="TEC"/>
    <m/>
    <s v="JLAB"/>
    <s v="Const"/>
    <s v="NC_MAG"/>
    <x v="8"/>
    <s v="D.APP37.D"/>
    <s v="APP00506"/>
    <m/>
    <m/>
    <m/>
    <m/>
    <m/>
    <m/>
    <m/>
    <m/>
    <m/>
    <n v="38609.660000000003"/>
    <m/>
    <m/>
    <m/>
    <m/>
    <m/>
    <m/>
    <m/>
    <x v="0"/>
    <x v="0"/>
    <m/>
  </r>
  <r>
    <s v=""/>
    <s v=" E0403_3140"/>
    <s v="Analysis and Final Inspection of Production Magnets Group B3  - 129 thru 192 RCS-Magnet-Dipoles"/>
    <s v="6.03.02.02.01.04"/>
    <x v="0"/>
    <d v="2027-03-03T00:00:00"/>
    <d v="2027-07-20T00:00:00"/>
    <s v="ebockhold"/>
    <s v="mwiseman"/>
    <n v="3178.27"/>
    <m/>
    <s v="C"/>
    <s v="Labor"/>
    <s v="TEC"/>
    <m/>
    <s v="JLAB"/>
    <s v="Const"/>
    <s v="NC_MAG"/>
    <x v="8"/>
    <s v="D.APP37.D"/>
    <s v="APP00506"/>
    <m/>
    <m/>
    <m/>
    <m/>
    <m/>
    <m/>
    <m/>
    <m/>
    <m/>
    <n v="3178.27"/>
    <m/>
    <m/>
    <m/>
    <m/>
    <m/>
    <m/>
    <m/>
    <x v="0"/>
    <x v="0"/>
    <m/>
  </r>
  <r>
    <s v=""/>
    <s v=" E0403_3150"/>
    <s v="Receipt and Incoming Inspection of Production Magnets Group B4 - 129 thru 192 RCS-Magnet-Dipoles"/>
    <s v="6.03.02.02.01.04"/>
    <x v="0"/>
    <d v="2027-07-21T00:00:00"/>
    <d v="2027-11-12T00:00:00"/>
    <s v="ebockhold"/>
    <s v="mwiseman"/>
    <n v="53663.17"/>
    <m/>
    <s v="C"/>
    <s v="Labor"/>
    <s v="TEC"/>
    <m/>
    <s v="JLAB"/>
    <s v="Const"/>
    <s v="NC_MAG"/>
    <x v="8"/>
    <s v="D.APP37.D"/>
    <s v="APP00506"/>
    <m/>
    <m/>
    <m/>
    <m/>
    <m/>
    <m/>
    <m/>
    <m/>
    <m/>
    <n v="34210.269999999997"/>
    <n v="19452.900000000001"/>
    <m/>
    <m/>
    <m/>
    <m/>
    <m/>
    <m/>
    <x v="0"/>
    <x v="0"/>
    <m/>
  </r>
  <r>
    <s v=""/>
    <s v=" E0403_3170"/>
    <s v="Perform Magnet Measurements on Production Magnets Group B4 - 193 thru 256 RCS-Magnet-Dipoles"/>
    <s v="6.03.02.02.01.04"/>
    <x v="0"/>
    <d v="2027-07-28T00:00:00"/>
    <d v="2027-11-19T00:00:00"/>
    <s v="ebockhold"/>
    <s v="mwiseman"/>
    <n v="39101.93"/>
    <m/>
    <s v="C"/>
    <s v="Labor"/>
    <s v="TEC"/>
    <m/>
    <s v="JLAB"/>
    <s v="Const"/>
    <s v="NC_MAG"/>
    <x v="8"/>
    <s v="D.APP37.D"/>
    <s v="APP00506"/>
    <m/>
    <m/>
    <m/>
    <m/>
    <m/>
    <m/>
    <m/>
    <m/>
    <m/>
    <n v="22483.61"/>
    <n v="16618.32"/>
    <m/>
    <m/>
    <m/>
    <m/>
    <m/>
    <m/>
    <x v="0"/>
    <x v="0"/>
    <m/>
  </r>
  <r>
    <s v=""/>
    <s v=" E0403_3190"/>
    <s v="Analysis and Final Inspection of Production Magnets Group B4 - 193 thru 256 RCS-Magnet-Dipoles"/>
    <s v="6.03.02.02.01.04"/>
    <x v="0"/>
    <d v="2027-08-18T00:00:00"/>
    <d v="2028-01-11T00:00:00"/>
    <s v="ebockhold"/>
    <s v="mwiseman"/>
    <n v="3243.45"/>
    <m/>
    <s v="C"/>
    <s v="Labor"/>
    <s v="TEC"/>
    <m/>
    <s v="JLAB"/>
    <s v="Const"/>
    <s v="NC_MAG"/>
    <x v="8"/>
    <s v="D.APP37.D"/>
    <s v="APP00506"/>
    <m/>
    <m/>
    <m/>
    <m/>
    <m/>
    <m/>
    <m/>
    <m/>
    <m/>
    <n v="1025.99"/>
    <n v="2217.46"/>
    <m/>
    <m/>
    <m/>
    <m/>
    <m/>
    <m/>
    <x v="0"/>
    <x v="0"/>
    <m/>
  </r>
  <r>
    <s v=""/>
    <s v=" E0403_3200"/>
    <s v="Receipt and Incoming Inspection of Production Magnets Group B5 - 257 thru 320 RCS-Magnet-Dipoles"/>
    <s v="6.03.02.02.01.04"/>
    <x v="0"/>
    <d v="2028-01-12T00:00:00"/>
    <d v="2028-05-04T00:00:00"/>
    <s v="ebockhold"/>
    <s v="mwiseman"/>
    <n v="54678.44"/>
    <m/>
    <s v="C"/>
    <s v="Labor"/>
    <s v="TEC"/>
    <m/>
    <s v="JLAB"/>
    <s v="Const"/>
    <s v="NC_MAG"/>
    <x v="8"/>
    <s v="D.APP37.D"/>
    <s v="APP00506"/>
    <m/>
    <m/>
    <m/>
    <m/>
    <m/>
    <m/>
    <m/>
    <m/>
    <m/>
    <m/>
    <n v="54678.44"/>
    <m/>
    <m/>
    <m/>
    <m/>
    <m/>
    <m/>
    <x v="0"/>
    <x v="0"/>
    <m/>
  </r>
  <r>
    <s v=""/>
    <s v=" E0403_3220"/>
    <s v="Perform Magnet Measurements on Production Magnets Group B5 - 257 thru 320 RCS-Magnet-Dipoles"/>
    <s v="6.03.02.02.01.04"/>
    <x v="0"/>
    <d v="2028-01-20T00:00:00"/>
    <d v="2028-05-11T00:00:00"/>
    <s v="ebockhold"/>
    <s v="mwiseman"/>
    <n v="39767.949999999997"/>
    <m/>
    <s v="C"/>
    <s v="Labor"/>
    <s v="TEC"/>
    <m/>
    <s v="JLAB"/>
    <s v="Const"/>
    <s v="NC_MAG"/>
    <x v="8"/>
    <s v="D.APP37.D"/>
    <s v="APP00506"/>
    <m/>
    <m/>
    <m/>
    <m/>
    <m/>
    <m/>
    <m/>
    <m/>
    <m/>
    <m/>
    <n v="39767.949999999997"/>
    <m/>
    <m/>
    <m/>
    <m/>
    <m/>
    <m/>
    <x v="0"/>
    <x v="0"/>
    <m/>
  </r>
  <r>
    <s v=""/>
    <s v=" E0403_3240"/>
    <s v="Analysis and Final Inspection of Production Magnets Group B5 - 257 thru 320 RCS-Magnet-Dipoles"/>
    <s v="6.03.02.02.01.04"/>
    <x v="0"/>
    <d v="2028-02-10T00:00:00"/>
    <d v="2028-06-28T00:00:00"/>
    <s v="ebockhold"/>
    <s v="mwiseman"/>
    <n v="3273.61"/>
    <m/>
    <s v="C"/>
    <s v="Labor"/>
    <s v="TEC"/>
    <m/>
    <s v="JLAB"/>
    <s v="Const"/>
    <s v="NC_MAG"/>
    <x v="8"/>
    <s v="D.APP37.D"/>
    <s v="APP00506"/>
    <m/>
    <m/>
    <m/>
    <m/>
    <m/>
    <m/>
    <m/>
    <m/>
    <m/>
    <m/>
    <n v="3273.61"/>
    <m/>
    <m/>
    <m/>
    <m/>
    <m/>
    <m/>
    <x v="0"/>
    <x v="0"/>
    <m/>
  </r>
  <r>
    <s v=""/>
    <s v=" E0403_3000"/>
    <s v="Receipt and Incoming Inspection of Production Magnets Group B1 - 1 thru 64 RCS-Magnet-Dipoles"/>
    <s v="6.03.02.02.01.04"/>
    <x v="0"/>
    <d v="2026-03-11T00:00:00"/>
    <d v="2026-07-01T00:00:00"/>
    <s v="ebockhold"/>
    <s v="mwiseman"/>
    <n v="57382.239999999998"/>
    <m/>
    <s v="C"/>
    <s v="Labor"/>
    <s v="TEC"/>
    <s v="CD-3A"/>
    <s v="JLAB"/>
    <s v="Const"/>
    <s v="NC_MAG"/>
    <x v="8"/>
    <s v="D.APP37.D"/>
    <s v="APP00506"/>
    <m/>
    <m/>
    <m/>
    <m/>
    <m/>
    <m/>
    <m/>
    <m/>
    <n v="57382.239999999998"/>
    <m/>
    <m/>
    <m/>
    <m/>
    <m/>
    <m/>
    <m/>
    <m/>
    <x v="0"/>
    <x v="0"/>
    <m/>
  </r>
  <r>
    <s v=""/>
    <s v=" E0403_3020"/>
    <s v="Perform Magnet Measurements on Production Magnets Group B1 - 1 thru 64 RCS-Magnet-Dipoles"/>
    <s v="6.03.02.02.01.04"/>
    <x v="0"/>
    <d v="2026-03-18T00:00:00"/>
    <d v="2026-07-09T00:00:00"/>
    <s v="ebockhold"/>
    <s v="mwiseman"/>
    <n v="61433.919999999998"/>
    <m/>
    <s v="C"/>
    <s v="Labor"/>
    <s v="TEC"/>
    <s v="CD-3A"/>
    <s v="JLAB"/>
    <s v="Const"/>
    <s v="NC_MAG"/>
    <x v="8"/>
    <s v="D.APP37.D"/>
    <s v="APP00506"/>
    <m/>
    <m/>
    <m/>
    <m/>
    <m/>
    <m/>
    <m/>
    <m/>
    <n v="61433.919999999998"/>
    <m/>
    <m/>
    <m/>
    <m/>
    <m/>
    <m/>
    <m/>
    <m/>
    <x v="0"/>
    <x v="0"/>
    <m/>
  </r>
  <r>
    <s v=""/>
    <s v=" E0403_3040"/>
    <s v="Analysis and Final Inspection of Production Magnets Group B1 - 1 thru 64 RCS-Magnet-Dipoles"/>
    <s v="6.03.02.02.01.04"/>
    <x v="0"/>
    <d v="2026-04-08T00:00:00"/>
    <d v="2026-08-25T00:00:00"/>
    <s v="ebockhold"/>
    <s v="mwiseman"/>
    <n v="11272.41"/>
    <m/>
    <s v="C"/>
    <s v="Labor"/>
    <s v="TEC"/>
    <s v="CD-3A"/>
    <s v="JLAB"/>
    <s v="Const"/>
    <s v="NC_MAG"/>
    <x v="8"/>
    <s v="D.APP37.D"/>
    <s v="APP00506"/>
    <m/>
    <m/>
    <m/>
    <m/>
    <m/>
    <m/>
    <m/>
    <m/>
    <n v="11272.41"/>
    <m/>
    <m/>
    <m/>
    <m/>
    <m/>
    <m/>
    <m/>
    <m/>
    <x v="0"/>
    <x v="0"/>
    <m/>
  </r>
  <r>
    <s v=""/>
    <s v=" E0403_3050"/>
    <s v="Receipt and Incoming Inspection of Production Magnets Group B2 - 65 thru 128 RCS-Magnet-Dipoles"/>
    <s v="6.03.02.02.01.04"/>
    <x v="0"/>
    <d v="2026-08-10T00:00:00"/>
    <d v="2026-12-04T00:00:00"/>
    <s v="ebockhold"/>
    <s v="mwiseman"/>
    <n v="58336.83"/>
    <m/>
    <s v="C"/>
    <s v="Labor"/>
    <s v="TEC"/>
    <s v="CD-3A"/>
    <s v="JLAB"/>
    <s v="Const"/>
    <s v="NC_MAG"/>
    <x v="8"/>
    <s v="D.APP37.D"/>
    <s v="APP00506"/>
    <m/>
    <m/>
    <m/>
    <m/>
    <m/>
    <m/>
    <m/>
    <m/>
    <n v="26980.78"/>
    <n v="31356.04"/>
    <m/>
    <m/>
    <m/>
    <m/>
    <m/>
    <m/>
    <m/>
    <x v="0"/>
    <x v="0"/>
    <m/>
  </r>
  <r>
    <s v=""/>
    <s v=" E0403_3070"/>
    <s v="Perform Magnet Measurements on Production Magnets Group B2 - 65 thru 128 RCS-Magnet-Dipoles"/>
    <s v="6.03.02.02.01.04"/>
    <x v="0"/>
    <d v="2026-08-17T00:00:00"/>
    <d v="2026-12-11T00:00:00"/>
    <s v="ebockhold"/>
    <s v="mwiseman"/>
    <n v="62504.93"/>
    <m/>
    <s v="C"/>
    <s v="Labor"/>
    <s v="TEC"/>
    <s v="CD-3A"/>
    <s v="JLAB"/>
    <s v="Const"/>
    <s v="NC_MAG"/>
    <x v="8"/>
    <s v="D.APP37.D"/>
    <s v="APP00506"/>
    <m/>
    <m/>
    <m/>
    <m/>
    <m/>
    <m/>
    <m/>
    <m/>
    <n v="25001.97"/>
    <n v="37502.959999999999"/>
    <m/>
    <m/>
    <m/>
    <m/>
    <m/>
    <m/>
    <m/>
    <x v="0"/>
    <x v="0"/>
    <m/>
  </r>
  <r>
    <s v=""/>
    <s v=" E0403_3090"/>
    <s v="Analysis and Final Inspection of Production Magnets Group B2 - 65 thru 128 RCS-Magnet-Dipoles"/>
    <s v="6.03.02.02.01.04"/>
    <x v="0"/>
    <d v="2026-09-08T00:00:00"/>
    <d v="2027-02-01T00:00:00"/>
    <s v="ebockhold"/>
    <s v="mwiseman"/>
    <n v="11489.95"/>
    <m/>
    <s v="C"/>
    <s v="Labor"/>
    <s v="TEC"/>
    <s v="CD-3A"/>
    <s v="JLAB"/>
    <s v="Const"/>
    <s v="NC_MAG"/>
    <x v="8"/>
    <s v="D.APP37.D"/>
    <s v="APP00506"/>
    <m/>
    <m/>
    <m/>
    <m/>
    <m/>
    <m/>
    <m/>
    <m/>
    <n v="1993.15"/>
    <n v="9496.7999999999993"/>
    <m/>
    <m/>
    <m/>
    <m/>
    <m/>
    <m/>
    <m/>
    <x v="0"/>
    <x v="0"/>
    <m/>
  </r>
  <r>
    <s v=""/>
    <s v=" E0403_3100"/>
    <s v="Receipt and Incoming Inspection of Production Magnets Group B3 -129 thru 192 RCS-Magnet-Dipoles"/>
    <s v="6.03.02.02.01.04"/>
    <x v="0"/>
    <d v="2027-02-02T00:00:00"/>
    <d v="2027-05-25T00:00:00"/>
    <s v="ebockhold"/>
    <s v="mwiseman"/>
    <n v="59107.57"/>
    <m/>
    <s v="C"/>
    <s v="Labor"/>
    <s v="TEC"/>
    <m/>
    <s v="JLAB"/>
    <s v="Const"/>
    <s v="NC_MAG"/>
    <x v="8"/>
    <s v="D.APP37.D"/>
    <s v="APP00506"/>
    <m/>
    <m/>
    <m/>
    <m/>
    <m/>
    <m/>
    <m/>
    <m/>
    <m/>
    <n v="59107.57"/>
    <m/>
    <m/>
    <m/>
    <m/>
    <m/>
    <m/>
    <m/>
    <x v="0"/>
    <x v="0"/>
    <m/>
  </r>
  <r>
    <s v=""/>
    <s v=" E0403_3120"/>
    <s v="Perform Magnet Measurements on Production Magnets Group B3 - 129 thru 192 RCS-Magnet-Dipoles"/>
    <s v="6.03.02.02.01.04"/>
    <x v="0"/>
    <d v="2027-02-09T00:00:00"/>
    <d v="2027-06-02T00:00:00"/>
    <s v="ebockhold"/>
    <s v="mwiseman"/>
    <n v="63276.94"/>
    <m/>
    <s v="C"/>
    <s v="Labor"/>
    <s v="TEC"/>
    <m/>
    <s v="JLAB"/>
    <s v="Const"/>
    <s v="NC_MAG"/>
    <x v="8"/>
    <s v="D.APP37.D"/>
    <s v="APP00506"/>
    <m/>
    <m/>
    <m/>
    <m/>
    <m/>
    <m/>
    <m/>
    <m/>
    <m/>
    <n v="63276.94"/>
    <m/>
    <m/>
    <m/>
    <m/>
    <m/>
    <m/>
    <m/>
    <x v="0"/>
    <x v="0"/>
    <m/>
  </r>
  <r>
    <s v=""/>
    <s v=" E0403_3140"/>
    <s v="Analysis and Final Inspection of Production Magnets Group B3  - 129 thru 192 RCS-Magnet-Dipoles"/>
    <s v="6.03.02.02.01.04"/>
    <x v="0"/>
    <d v="2027-03-03T00:00:00"/>
    <d v="2027-07-20T00:00:00"/>
    <s v="ebockhold"/>
    <s v="mwiseman"/>
    <n v="11619.69"/>
    <m/>
    <s v="C"/>
    <s v="Labor"/>
    <s v="TEC"/>
    <m/>
    <s v="JLAB"/>
    <s v="Const"/>
    <s v="NC_MAG"/>
    <x v="8"/>
    <s v="D.APP37.D"/>
    <s v="APP00506"/>
    <m/>
    <m/>
    <m/>
    <m/>
    <m/>
    <m/>
    <m/>
    <m/>
    <m/>
    <n v="11619.69"/>
    <m/>
    <m/>
    <m/>
    <m/>
    <m/>
    <m/>
    <m/>
    <x v="0"/>
    <x v="0"/>
    <m/>
  </r>
  <r>
    <s v=""/>
    <s v=" E0403_3150"/>
    <s v="Receipt and Incoming Inspection of Production Magnets Group B4 - 129 thru 192 RCS-Magnet-Dipoles"/>
    <s v="6.03.02.02.01.04"/>
    <x v="0"/>
    <d v="2027-07-21T00:00:00"/>
    <d v="2027-11-12T00:00:00"/>
    <s v="ebockhold"/>
    <s v="mwiseman"/>
    <n v="59750.37"/>
    <m/>
    <s v="C"/>
    <s v="Labor"/>
    <s v="TEC"/>
    <m/>
    <s v="JLAB"/>
    <s v="Const"/>
    <s v="NC_MAG"/>
    <x v="8"/>
    <s v="D.APP37.D"/>
    <s v="APP00506"/>
    <m/>
    <m/>
    <m/>
    <m/>
    <m/>
    <m/>
    <m/>
    <m/>
    <m/>
    <n v="38090.86"/>
    <n v="21659.51"/>
    <m/>
    <m/>
    <m/>
    <m/>
    <m/>
    <m/>
    <x v="0"/>
    <x v="0"/>
    <m/>
  </r>
  <r>
    <s v=""/>
    <s v=" E0403_3170"/>
    <s v="Perform Magnet Measurements on Production Magnets Group B4 - 193 thru 256 RCS-Magnet-Dipoles"/>
    <s v="6.03.02.02.01.04"/>
    <x v="0"/>
    <d v="2027-07-28T00:00:00"/>
    <d v="2027-11-19T00:00:00"/>
    <s v="ebockhold"/>
    <s v="mwiseman"/>
    <n v="64083.72"/>
    <m/>
    <s v="C"/>
    <s v="Labor"/>
    <s v="TEC"/>
    <m/>
    <s v="JLAB"/>
    <s v="Const"/>
    <s v="NC_MAG"/>
    <x v="8"/>
    <s v="D.APP37.D"/>
    <s v="APP00506"/>
    <m/>
    <m/>
    <m/>
    <m/>
    <m/>
    <m/>
    <m/>
    <m/>
    <m/>
    <n v="36848.14"/>
    <n v="27235.58"/>
    <m/>
    <m/>
    <m/>
    <m/>
    <m/>
    <m/>
    <x v="0"/>
    <x v="0"/>
    <m/>
  </r>
  <r>
    <s v=""/>
    <s v=" E0403_3190"/>
    <s v="Analysis and Final Inspection of Production Magnets Group B4 - 193 thru 256 RCS-Magnet-Dipoles"/>
    <s v="6.03.02.02.01.04"/>
    <x v="0"/>
    <d v="2027-08-18T00:00:00"/>
    <d v="2028-01-11T00:00:00"/>
    <s v="ebockhold"/>
    <s v="mwiseman"/>
    <n v="11858.01"/>
    <m/>
    <s v="C"/>
    <s v="Labor"/>
    <s v="TEC"/>
    <m/>
    <s v="JLAB"/>
    <s v="Const"/>
    <s v="NC_MAG"/>
    <x v="8"/>
    <s v="D.APP37.D"/>
    <s v="APP00506"/>
    <m/>
    <m/>
    <m/>
    <m/>
    <m/>
    <m/>
    <m/>
    <m/>
    <m/>
    <n v="3751"/>
    <n v="8107.01"/>
    <m/>
    <m/>
    <m/>
    <m/>
    <m/>
    <m/>
    <x v="0"/>
    <x v="0"/>
    <m/>
  </r>
  <r>
    <s v=""/>
    <s v=" E0403_3200"/>
    <s v="Receipt and Incoming Inspection of Production Magnets Group B5 - 257 thru 320 RCS-Magnet-Dipoles"/>
    <s v="6.03.02.02.01.04"/>
    <x v="0"/>
    <d v="2028-01-12T00:00:00"/>
    <d v="2028-05-04T00:00:00"/>
    <s v="ebockhold"/>
    <s v="mwiseman"/>
    <n v="60880.800000000003"/>
    <m/>
    <s v="C"/>
    <s v="Labor"/>
    <s v="TEC"/>
    <m/>
    <s v="JLAB"/>
    <s v="Const"/>
    <s v="NC_MAG"/>
    <x v="8"/>
    <s v="D.APP37.D"/>
    <s v="APP00506"/>
    <m/>
    <m/>
    <m/>
    <m/>
    <m/>
    <m/>
    <m/>
    <m/>
    <m/>
    <m/>
    <n v="60880.800000000003"/>
    <m/>
    <m/>
    <m/>
    <m/>
    <m/>
    <m/>
    <x v="0"/>
    <x v="0"/>
    <m/>
  </r>
  <r>
    <s v=""/>
    <s v=" E0403_3220"/>
    <s v="Perform Magnet Measurements on Production Magnets Group B5 - 257 thru 320 RCS-Magnet-Dipoles"/>
    <s v="6.03.02.02.01.04"/>
    <x v="0"/>
    <d v="2028-01-20T00:00:00"/>
    <d v="2028-05-11T00:00:00"/>
    <s v="ebockhold"/>
    <s v="mwiseman"/>
    <n v="65175.24"/>
    <m/>
    <s v="C"/>
    <s v="Labor"/>
    <s v="TEC"/>
    <m/>
    <s v="JLAB"/>
    <s v="Const"/>
    <s v="NC_MAG"/>
    <x v="8"/>
    <s v="D.APP37.D"/>
    <s v="APP00506"/>
    <m/>
    <m/>
    <m/>
    <m/>
    <m/>
    <m/>
    <m/>
    <m/>
    <m/>
    <m/>
    <n v="65175.24"/>
    <m/>
    <m/>
    <m/>
    <m/>
    <m/>
    <m/>
    <x v="0"/>
    <x v="0"/>
    <m/>
  </r>
  <r>
    <s v=""/>
    <s v=" E0403_3240"/>
    <s v="Analysis and Final Inspection of Production Magnets Group B5 - 257 thru 320 RCS-Magnet-Dipoles"/>
    <s v="6.03.02.02.01.04"/>
    <x v="0"/>
    <d v="2028-02-10T00:00:00"/>
    <d v="2028-06-28T00:00:00"/>
    <s v="ebockhold"/>
    <s v="mwiseman"/>
    <n v="11968.28"/>
    <m/>
    <s v="C"/>
    <s v="Labor"/>
    <s v="TEC"/>
    <m/>
    <s v="JLAB"/>
    <s v="Const"/>
    <s v="NC_MAG"/>
    <x v="8"/>
    <s v="D.APP37.D"/>
    <s v="APP00506"/>
    <m/>
    <m/>
    <m/>
    <m/>
    <m/>
    <m/>
    <m/>
    <m/>
    <m/>
    <m/>
    <n v="11968.28"/>
    <m/>
    <m/>
    <m/>
    <m/>
    <m/>
    <m/>
    <x v="0"/>
    <x v="0"/>
    <m/>
  </r>
  <r>
    <s v=""/>
    <s v=" E0403_2590"/>
    <s v="Prepare to Ship Production Magnets Group B1 - 1 thru 64 to BNL  RCS-Magnet-Dipoles"/>
    <s v="6.03.02.02.01.05"/>
    <x v="0"/>
    <d v="2026-08-26T00:00:00"/>
    <d v="2026-09-25T00:00:00"/>
    <s v="ebockhold"/>
    <s v="mwiseman"/>
    <n v="2528.04"/>
    <m/>
    <s v="C"/>
    <s v="Labor"/>
    <s v="TEC"/>
    <s v="CD-3A"/>
    <s v="JLAB"/>
    <s v="Const"/>
    <s v="NC_MAG"/>
    <x v="7"/>
    <s v="D.APP37.D"/>
    <s v="APP00506"/>
    <m/>
    <m/>
    <m/>
    <m/>
    <m/>
    <m/>
    <m/>
    <m/>
    <n v="2528.04"/>
    <m/>
    <m/>
    <m/>
    <m/>
    <m/>
    <m/>
    <m/>
    <m/>
    <x v="0"/>
    <x v="0"/>
    <m/>
  </r>
  <r>
    <s v=""/>
    <s v=" E0403_2600"/>
    <s v="Prepare to Ship Production Magnets Group B2 - 65 thru 128 to BNL  RCS-Magnet-Dipoles"/>
    <s v="6.03.02.02.01.05"/>
    <x v="0"/>
    <d v="2027-02-02T00:00:00"/>
    <d v="2027-03-04T00:00:00"/>
    <s v="ebockhold"/>
    <s v="mwiseman"/>
    <n v="2626.52"/>
    <m/>
    <s v="C"/>
    <s v="Labor"/>
    <s v="TEC"/>
    <s v="CD-3A"/>
    <s v="JLAB"/>
    <s v="Const"/>
    <s v="NC_MAG"/>
    <x v="7"/>
    <s v="D.APP37.D"/>
    <s v="APP00506"/>
    <m/>
    <m/>
    <m/>
    <m/>
    <m/>
    <m/>
    <m/>
    <m/>
    <m/>
    <n v="2626.52"/>
    <m/>
    <m/>
    <m/>
    <m/>
    <m/>
    <m/>
    <m/>
    <x v="0"/>
    <x v="0"/>
    <m/>
  </r>
  <r>
    <s v=""/>
    <s v=" E0403_2610"/>
    <s v="Prepare to Ship Production Magnets Group B3 - 129 thru 192 to BNL  RCS-Magnet-Dipoles"/>
    <s v="6.03.02.02.01.05"/>
    <x v="0"/>
    <d v="2027-07-21T00:00:00"/>
    <d v="2027-08-19T00:00:00"/>
    <s v="ebockhold"/>
    <s v="mwiseman"/>
    <n v="2569.6799999999998"/>
    <m/>
    <s v="C"/>
    <s v="Labor"/>
    <s v="TEC"/>
    <m/>
    <s v="JLAB"/>
    <s v="Const"/>
    <s v="NC_MAG"/>
    <x v="7"/>
    <s v="D.APP37.D"/>
    <s v="APP00506"/>
    <m/>
    <m/>
    <m/>
    <m/>
    <m/>
    <m/>
    <m/>
    <m/>
    <m/>
    <n v="2569.6799999999998"/>
    <m/>
    <m/>
    <m/>
    <m/>
    <m/>
    <m/>
    <m/>
    <x v="0"/>
    <x v="0"/>
    <m/>
  </r>
  <r>
    <s v=""/>
    <s v=" E0403_2620"/>
    <s v="Prepare to Ship Production Magnets Group B4 - 193 thru 256 to BNL  RCS-Magnet-Dipoles"/>
    <s v="6.03.02.02.01.05"/>
    <x v="0"/>
    <d v="2028-01-12T00:00:00"/>
    <d v="2028-02-11T00:00:00"/>
    <s v="ebockhold"/>
    <s v="mwiseman"/>
    <n v="2646.77"/>
    <m/>
    <s v="C"/>
    <s v="Labor"/>
    <s v="TEC"/>
    <m/>
    <s v="JLAB"/>
    <s v="Const"/>
    <s v="NC_MAG"/>
    <x v="7"/>
    <s v="D.APP37.D"/>
    <s v="APP00506"/>
    <m/>
    <m/>
    <m/>
    <m/>
    <m/>
    <m/>
    <m/>
    <m/>
    <m/>
    <m/>
    <n v="2646.77"/>
    <m/>
    <m/>
    <m/>
    <m/>
    <m/>
    <m/>
    <x v="0"/>
    <x v="0"/>
    <m/>
  </r>
  <r>
    <s v=""/>
    <s v=" E0403_2630"/>
    <s v="Prepare to Ship Production Magnets Group B5 - 257 thru 320 to BNL  RCS-Magnet-Dipoles"/>
    <s v="6.03.02.02.01.05"/>
    <x v="0"/>
    <d v="2028-06-29T00:00:00"/>
    <d v="2028-07-31T00:00:00"/>
    <s v="ebockhold"/>
    <s v="mwiseman"/>
    <n v="2646.77"/>
    <m/>
    <s v="C"/>
    <s v="Labor"/>
    <s v="TEC"/>
    <m/>
    <s v="JLAB"/>
    <s v="Const"/>
    <s v="NC_MAG"/>
    <x v="7"/>
    <s v="D.APP37.D"/>
    <s v="APP00506"/>
    <m/>
    <m/>
    <m/>
    <m/>
    <m/>
    <m/>
    <m/>
    <m/>
    <m/>
    <m/>
    <n v="2646.77"/>
    <m/>
    <m/>
    <m/>
    <m/>
    <m/>
    <m/>
    <x v="0"/>
    <x v="0"/>
    <m/>
  </r>
  <r>
    <s v=""/>
    <s v=" E0403_2590"/>
    <s v="Prepare to Ship Production Magnets Group B1 - 1 thru 64 to BNL  RCS-Magnet-Dipoles"/>
    <s v="6.03.02.02.01.05"/>
    <x v="0"/>
    <d v="2026-08-26T00:00:00"/>
    <d v="2026-09-25T00:00:00"/>
    <s v="ebockhold"/>
    <s v="mwiseman"/>
    <n v="9131.39"/>
    <m/>
    <s v="C"/>
    <s v="Labor"/>
    <s v="TEC"/>
    <s v="CD-3A"/>
    <s v="JLAB"/>
    <s v="Const"/>
    <s v="NC_MAG"/>
    <x v="7"/>
    <s v="D.APP37.D"/>
    <s v="APP00506"/>
    <m/>
    <m/>
    <m/>
    <m/>
    <m/>
    <m/>
    <m/>
    <m/>
    <n v="9131.39"/>
    <m/>
    <m/>
    <m/>
    <m/>
    <m/>
    <m/>
    <m/>
    <m/>
    <x v="0"/>
    <x v="0"/>
    <m/>
  </r>
  <r>
    <s v=""/>
    <s v=" E0403_2600"/>
    <s v="Prepare to Ship Production Magnets Group B2 - 65 thru 128 to BNL  RCS-Magnet-Dipoles"/>
    <s v="6.03.02.02.01.05"/>
    <x v="0"/>
    <d v="2027-02-02T00:00:00"/>
    <d v="2027-03-04T00:00:00"/>
    <s v="ebockhold"/>
    <s v="mwiseman"/>
    <n v="9408.0499999999993"/>
    <m/>
    <s v="C"/>
    <s v="Labor"/>
    <s v="TEC"/>
    <s v="CD-3A"/>
    <s v="JLAB"/>
    <s v="Const"/>
    <s v="NC_MAG"/>
    <x v="7"/>
    <s v="D.APP37.D"/>
    <s v="APP00506"/>
    <m/>
    <m/>
    <m/>
    <m/>
    <m/>
    <m/>
    <m/>
    <m/>
    <m/>
    <n v="9408.0499999999993"/>
    <m/>
    <m/>
    <m/>
    <m/>
    <m/>
    <m/>
    <m/>
    <x v="0"/>
    <x v="0"/>
    <m/>
  </r>
  <r>
    <s v=""/>
    <s v=" E0403_2610"/>
    <s v="Prepare to Ship Production Magnets Group B3 - 129 thru 192 to BNL  RCS-Magnet-Dipoles"/>
    <s v="6.03.02.02.01.05"/>
    <x v="0"/>
    <d v="2027-07-21T00:00:00"/>
    <d v="2027-08-19T00:00:00"/>
    <s v="ebockhold"/>
    <s v="mwiseman"/>
    <n v="9444.6299999999992"/>
    <m/>
    <s v="C"/>
    <s v="Labor"/>
    <s v="TEC"/>
    <m/>
    <s v="JLAB"/>
    <s v="Const"/>
    <s v="NC_MAG"/>
    <x v="7"/>
    <s v="D.APP37.D"/>
    <s v="APP00506"/>
    <m/>
    <m/>
    <m/>
    <m/>
    <m/>
    <m/>
    <m/>
    <m/>
    <m/>
    <n v="9444.6299999999992"/>
    <m/>
    <m/>
    <m/>
    <m/>
    <m/>
    <m/>
    <m/>
    <x v="0"/>
    <x v="0"/>
    <m/>
  </r>
  <r>
    <s v=""/>
    <s v=" E0403_2620"/>
    <s v="Prepare to Ship Production Magnets Group B4 - 193 thru 256 to BNL  RCS-Magnet-Dipoles"/>
    <s v="6.03.02.02.01.05"/>
    <x v="0"/>
    <d v="2028-01-12T00:00:00"/>
    <d v="2028-02-11T00:00:00"/>
    <s v="ebockhold"/>
    <s v="mwiseman"/>
    <n v="9727.9699999999993"/>
    <m/>
    <s v="C"/>
    <s v="Labor"/>
    <s v="TEC"/>
    <m/>
    <s v="JLAB"/>
    <s v="Const"/>
    <s v="NC_MAG"/>
    <x v="7"/>
    <s v="D.APP37.D"/>
    <s v="APP00506"/>
    <m/>
    <m/>
    <m/>
    <m/>
    <m/>
    <m/>
    <m/>
    <m/>
    <m/>
    <m/>
    <n v="9727.9699999999993"/>
    <m/>
    <m/>
    <m/>
    <m/>
    <m/>
    <m/>
    <x v="0"/>
    <x v="0"/>
    <m/>
  </r>
  <r>
    <s v=""/>
    <s v=" E0403_2630"/>
    <s v="Prepare to Ship Production Magnets Group B5 - 257 thru 320 to BNL  RCS-Magnet-Dipoles"/>
    <s v="6.03.02.02.01.05"/>
    <x v="0"/>
    <d v="2028-06-29T00:00:00"/>
    <d v="2028-07-31T00:00:00"/>
    <s v="ebockhold"/>
    <s v="mwiseman"/>
    <n v="9727.9699999999993"/>
    <m/>
    <s v="C"/>
    <s v="Labor"/>
    <s v="TEC"/>
    <m/>
    <s v="JLAB"/>
    <s v="Const"/>
    <s v="NC_MAG"/>
    <x v="7"/>
    <s v="D.APP37.D"/>
    <s v="APP00506"/>
    <m/>
    <m/>
    <m/>
    <m/>
    <m/>
    <m/>
    <m/>
    <m/>
    <m/>
    <m/>
    <n v="9727.9699999999993"/>
    <m/>
    <m/>
    <m/>
    <m/>
    <m/>
    <m/>
    <x v="0"/>
    <x v="0"/>
    <m/>
  </r>
  <r>
    <s v=""/>
    <s v=" E0403_2590"/>
    <s v="Prepare to Ship Production Magnets Group B1 - 1 thru 64 to BNL  RCS-Magnet-Dipoles"/>
    <s v="6.03.02.02.01.05"/>
    <x v="0"/>
    <d v="2026-08-26T00:00:00"/>
    <d v="2026-09-25T00:00:00"/>
    <s v="ebockhold"/>
    <s v="mwiseman"/>
    <n v="19454.919999999998"/>
    <m/>
    <s v="C"/>
    <s v="Labor"/>
    <s v="TEC"/>
    <s v="CD-3A"/>
    <s v="JLAB"/>
    <s v="Const"/>
    <s v="NC_MAG"/>
    <x v="7"/>
    <s v="D.APP37.D"/>
    <s v="APP00506"/>
    <m/>
    <m/>
    <m/>
    <m/>
    <m/>
    <m/>
    <m/>
    <m/>
    <n v="19454.919999999998"/>
    <m/>
    <m/>
    <m/>
    <m/>
    <m/>
    <m/>
    <m/>
    <m/>
    <x v="0"/>
    <x v="0"/>
    <m/>
  </r>
  <r>
    <s v=""/>
    <s v=" E0403_2600"/>
    <s v="Prepare to Ship Production Magnets Group B2 - 65 thru 128 to BNL  RCS-Magnet-Dipoles"/>
    <s v="6.03.02.02.01.05"/>
    <x v="0"/>
    <d v="2027-02-02T00:00:00"/>
    <d v="2027-03-04T00:00:00"/>
    <s v="ebockhold"/>
    <s v="mwiseman"/>
    <n v="20018.47"/>
    <m/>
    <s v="C"/>
    <s v="Labor"/>
    <s v="TEC"/>
    <s v="CD-3A"/>
    <s v="JLAB"/>
    <s v="Const"/>
    <s v="NC_MAG"/>
    <x v="7"/>
    <s v="D.APP37.D"/>
    <s v="APP00506"/>
    <m/>
    <m/>
    <m/>
    <m/>
    <m/>
    <m/>
    <m/>
    <m/>
    <m/>
    <n v="20018.47"/>
    <m/>
    <m/>
    <m/>
    <m/>
    <m/>
    <m/>
    <m/>
    <x v="0"/>
    <x v="0"/>
    <m/>
  </r>
  <r>
    <s v=""/>
    <s v=" E0403_2610"/>
    <s v="Prepare to Ship Production Magnets Group B3 - 129 thru 192 to BNL  RCS-Magnet-Dipoles"/>
    <s v="6.03.02.02.01.05"/>
    <x v="0"/>
    <d v="2027-07-21T00:00:00"/>
    <d v="2027-08-19T00:00:00"/>
    <s v="ebockhold"/>
    <s v="mwiseman"/>
    <n v="20015.560000000001"/>
    <m/>
    <s v="C"/>
    <s v="Labor"/>
    <s v="TEC"/>
    <m/>
    <s v="JLAB"/>
    <s v="Const"/>
    <s v="NC_MAG"/>
    <x v="7"/>
    <s v="D.APP37.D"/>
    <s v="APP00506"/>
    <m/>
    <m/>
    <m/>
    <m/>
    <m/>
    <m/>
    <m/>
    <m/>
    <m/>
    <n v="20015.560000000001"/>
    <m/>
    <m/>
    <m/>
    <m/>
    <m/>
    <m/>
    <m/>
    <x v="0"/>
    <x v="0"/>
    <m/>
  </r>
  <r>
    <s v=""/>
    <s v=" E0403_2620"/>
    <s v="Prepare to Ship Production Magnets Group B4 - 193 thru 256 to BNL  RCS-Magnet-Dipoles"/>
    <s v="6.03.02.02.01.05"/>
    <x v="0"/>
    <d v="2028-01-12T00:00:00"/>
    <d v="2028-02-11T00:00:00"/>
    <s v="ebockhold"/>
    <s v="mwiseman"/>
    <n v="20616.03"/>
    <m/>
    <s v="C"/>
    <s v="Labor"/>
    <s v="TEC"/>
    <m/>
    <s v="JLAB"/>
    <s v="Const"/>
    <s v="NC_MAG"/>
    <x v="7"/>
    <s v="D.APP37.D"/>
    <s v="APP00506"/>
    <m/>
    <m/>
    <m/>
    <m/>
    <m/>
    <m/>
    <m/>
    <m/>
    <m/>
    <m/>
    <n v="20616.03"/>
    <m/>
    <m/>
    <m/>
    <m/>
    <m/>
    <m/>
    <x v="0"/>
    <x v="0"/>
    <m/>
  </r>
  <r>
    <s v=""/>
    <s v=" E0403_2630"/>
    <s v="Prepare to Ship Production Magnets Group B5 - 257 thru 320 to BNL  RCS-Magnet-Dipoles"/>
    <s v="6.03.02.02.01.05"/>
    <x v="0"/>
    <d v="2028-06-29T00:00:00"/>
    <d v="2028-07-31T00:00:00"/>
    <s v="ebockhold"/>
    <s v="mwiseman"/>
    <n v="20616.03"/>
    <m/>
    <s v="C"/>
    <s v="Labor"/>
    <s v="TEC"/>
    <m/>
    <s v="JLAB"/>
    <s v="Const"/>
    <s v="NC_MAG"/>
    <x v="7"/>
    <s v="D.APP37.D"/>
    <s v="APP00506"/>
    <m/>
    <m/>
    <m/>
    <m/>
    <m/>
    <m/>
    <m/>
    <m/>
    <m/>
    <m/>
    <n v="20616.03"/>
    <m/>
    <m/>
    <m/>
    <m/>
    <m/>
    <m/>
    <x v="0"/>
    <x v="0"/>
    <m/>
  </r>
  <r>
    <s v=""/>
    <s v=" E0403_2595"/>
    <s v="Ship Production Magnets Group B1 - 1 thru 64 to BNL  RCS-Magnet-Dipoles"/>
    <s v="6.03.02.02.01.05"/>
    <x v="0"/>
    <d v="2026-09-28T00:00:00"/>
    <d v="2026-09-28T00:00:00"/>
    <s v="ebockhold"/>
    <s v="mwiseman"/>
    <n v="19602.55"/>
    <m/>
    <s v="C"/>
    <s v="Nonlabor"/>
    <s v="TEC"/>
    <s v="CD-3A"/>
    <s v="JLAB"/>
    <s v="Const"/>
    <s v="NC_MAG"/>
    <x v="9"/>
    <s v="D.APP37.D"/>
    <s v="APP00506"/>
    <m/>
    <m/>
    <m/>
    <m/>
    <m/>
    <m/>
    <m/>
    <m/>
    <n v="19602.55"/>
    <m/>
    <m/>
    <m/>
    <m/>
    <m/>
    <m/>
    <m/>
    <m/>
    <x v="0"/>
    <x v="0"/>
    <m/>
  </r>
  <r>
    <s v=""/>
    <s v=" E0403_2605"/>
    <s v="Ship Production Magnets Group B2 - 65 thru 128 to BNL  RCS-Magnet-Dipoles"/>
    <s v="6.03.02.02.01.05"/>
    <x v="0"/>
    <d v="2027-03-05T00:00:00"/>
    <d v="2027-03-05T00:00:00"/>
    <s v="ebockhold"/>
    <s v="mwiseman"/>
    <n v="20190.64"/>
    <m/>
    <s v="C"/>
    <s v="Nonlabor"/>
    <s v="TEC"/>
    <s v="CD-3A"/>
    <s v="JLAB"/>
    <s v="Const"/>
    <s v="NC_MAG"/>
    <x v="9"/>
    <s v="D.APP37.D"/>
    <s v="APP00506"/>
    <m/>
    <m/>
    <m/>
    <m/>
    <m/>
    <m/>
    <m/>
    <m/>
    <m/>
    <n v="20190.64"/>
    <m/>
    <m/>
    <m/>
    <m/>
    <m/>
    <m/>
    <m/>
    <x v="0"/>
    <x v="0"/>
    <m/>
  </r>
  <r>
    <s v=""/>
    <s v=" E08_50135"/>
    <s v="TR Effort  Electron Beam Welder Chamber Extension Design (TJ-Facilities)"/>
    <s v="6.08.08.01.02"/>
    <x v="1"/>
    <d v="2023-01-18T00:00:00"/>
    <d v="2023-07-11T00:00:00"/>
    <s v="pkessler"/>
    <s v="edaly"/>
    <n v="2875.37"/>
    <m/>
    <s v="C"/>
    <s v="Labor"/>
    <s v="TEC"/>
    <m/>
    <s v="JLAB"/>
    <s v="PED"/>
    <s v="RF"/>
    <x v="9"/>
    <s v="S.P250"/>
    <s v="APP00487"/>
    <m/>
    <m/>
    <m/>
    <m/>
    <m/>
    <n v="2875.37"/>
    <m/>
    <m/>
    <m/>
    <m/>
    <m/>
    <m/>
    <m/>
    <m/>
    <m/>
    <m/>
    <m/>
    <x v="0"/>
    <x v="0"/>
    <m/>
  </r>
  <r>
    <s v=""/>
    <s v=" E08_50135"/>
    <s v="TR Effort  Electron Beam Welder Chamber Extension Design (TJ-Facilities)"/>
    <s v="6.08.08.01.02"/>
    <x v="1"/>
    <d v="2023-01-18T00:00:00"/>
    <d v="2023-07-11T00:00:00"/>
    <s v="pkessler"/>
    <s v="edaly"/>
    <n v="3461.98"/>
    <m/>
    <s v="C"/>
    <s v="Labor"/>
    <s v="TEC"/>
    <m/>
    <s v="JLAB"/>
    <s v="PED"/>
    <s v="RF"/>
    <x v="9"/>
    <s v="S.P250"/>
    <s v="APP00487"/>
    <m/>
    <m/>
    <m/>
    <m/>
    <m/>
    <n v="3461.98"/>
    <m/>
    <m/>
    <m/>
    <m/>
    <m/>
    <m/>
    <m/>
    <m/>
    <m/>
    <m/>
    <m/>
    <x v="0"/>
    <x v="0"/>
    <m/>
  </r>
  <r>
    <s v=""/>
    <s v=" E08_50135"/>
    <s v="TR Effort  Electron Beam Welder Chamber Extension Design (TJ-Facilities)"/>
    <s v="6.08.08.01.02"/>
    <x v="1"/>
    <d v="2023-01-18T00:00:00"/>
    <d v="2023-07-11T00:00:00"/>
    <s v="pkessler"/>
    <s v="edaly"/>
    <n v="4362.34"/>
    <m/>
    <s v="C"/>
    <s v="Labor"/>
    <s v="TEC"/>
    <m/>
    <s v="JLAB"/>
    <s v="PED"/>
    <s v="RF"/>
    <x v="9"/>
    <s v="S.P250"/>
    <s v="APP00487"/>
    <m/>
    <m/>
    <m/>
    <m/>
    <m/>
    <n v="4362.34"/>
    <m/>
    <m/>
    <m/>
    <m/>
    <m/>
    <m/>
    <m/>
    <m/>
    <m/>
    <m/>
    <m/>
    <x v="0"/>
    <x v="0"/>
    <m/>
  </r>
  <r>
    <s v=""/>
    <s v=" E08_50840"/>
    <s v="Install Electron Beam Welder Chamber Extension (TJ-Facilities)"/>
    <s v="6.08.08.01.03"/>
    <x v="1"/>
    <d v="2023-07-13T00:00:00"/>
    <d v="2023-08-09T00:00:00"/>
    <s v="pkessler"/>
    <s v="edaly"/>
    <n v="11501.48"/>
    <m/>
    <s v="C"/>
    <s v="Labor"/>
    <s v="TEC"/>
    <m/>
    <s v="JLAB"/>
    <s v="PED"/>
    <s v="RF"/>
    <x v="7"/>
    <m/>
    <m/>
    <m/>
    <m/>
    <m/>
    <m/>
    <m/>
    <n v="11501.48"/>
    <m/>
    <m/>
    <m/>
    <m/>
    <m/>
    <m/>
    <m/>
    <m/>
    <m/>
    <m/>
    <m/>
    <x v="0"/>
    <x v="0"/>
    <m/>
  </r>
  <r>
    <s v=""/>
    <s v=" E08_50840"/>
    <s v="Install Electron Beam Welder Chamber Extension (TJ-Facilities)"/>
    <s v="6.08.08.01.03"/>
    <x v="1"/>
    <d v="2023-07-13T00:00:00"/>
    <d v="2023-08-09T00:00:00"/>
    <s v="pkessler"/>
    <s v="edaly"/>
    <n v="10385.950000000001"/>
    <m/>
    <s v="C"/>
    <s v="Labor"/>
    <s v="TEC"/>
    <m/>
    <s v="JLAB"/>
    <s v="PED"/>
    <s v="RF"/>
    <x v="7"/>
    <m/>
    <m/>
    <m/>
    <m/>
    <m/>
    <m/>
    <m/>
    <n v="10385.950000000001"/>
    <m/>
    <m/>
    <m/>
    <m/>
    <m/>
    <m/>
    <m/>
    <m/>
    <m/>
    <m/>
    <m/>
    <x v="0"/>
    <x v="0"/>
    <m/>
  </r>
  <r>
    <s v=""/>
    <s v=" E08_50840"/>
    <s v="Install Electron Beam Welder Chamber Extension (TJ-Facilities)"/>
    <s v="6.08.08.01.03"/>
    <x v="1"/>
    <d v="2023-07-13T00:00:00"/>
    <d v="2023-08-09T00:00:00"/>
    <s v="pkessler"/>
    <s v="edaly"/>
    <n v="8724.68"/>
    <m/>
    <s v="C"/>
    <s v="Labor"/>
    <s v="TEC"/>
    <m/>
    <s v="JLAB"/>
    <s v="PED"/>
    <s v="RF"/>
    <x v="7"/>
    <m/>
    <m/>
    <m/>
    <m/>
    <m/>
    <m/>
    <m/>
    <n v="8724.68"/>
    <m/>
    <m/>
    <m/>
    <m/>
    <m/>
    <m/>
    <m/>
    <m/>
    <m/>
    <m/>
    <m/>
    <x v="0"/>
    <x v="0"/>
    <m/>
  </r>
  <r>
    <s v=""/>
    <s v=" E08_50850"/>
    <s v="Commission and Test Electron Beam Welder (TJ-Facilities)"/>
    <s v="6.08.08.01.03"/>
    <x v="1"/>
    <d v="2023-08-10T00:00:00"/>
    <d v="2023-09-07T00:00:00"/>
    <s v="pkessler"/>
    <s v="edaly"/>
    <n v="11501.48"/>
    <m/>
    <s v="C"/>
    <s v="Labor"/>
    <s v="TEC"/>
    <m/>
    <s v="JLAB"/>
    <s v="PED"/>
    <s v="RF"/>
    <x v="4"/>
    <m/>
    <m/>
    <m/>
    <m/>
    <m/>
    <m/>
    <m/>
    <n v="11501.48"/>
    <m/>
    <m/>
    <m/>
    <m/>
    <m/>
    <m/>
    <m/>
    <m/>
    <m/>
    <m/>
    <m/>
    <x v="0"/>
    <x v="0"/>
    <m/>
  </r>
  <r>
    <s v=""/>
    <s v=" E08_50850"/>
    <s v="Commission and Test Electron Beam Welder (TJ-Facilities)"/>
    <s v="6.08.08.01.03"/>
    <x v="1"/>
    <d v="2023-08-10T00:00:00"/>
    <d v="2023-09-07T00:00:00"/>
    <s v="pkessler"/>
    <s v="edaly"/>
    <n v="12116.94"/>
    <m/>
    <s v="C"/>
    <s v="Labor"/>
    <s v="TEC"/>
    <m/>
    <s v="JLAB"/>
    <s v="PED"/>
    <s v="RF"/>
    <x v="4"/>
    <m/>
    <m/>
    <m/>
    <m/>
    <m/>
    <m/>
    <m/>
    <n v="12116.94"/>
    <m/>
    <m/>
    <m/>
    <m/>
    <m/>
    <m/>
    <m/>
    <m/>
    <m/>
    <m/>
    <m/>
    <x v="0"/>
    <x v="0"/>
    <m/>
  </r>
  <r>
    <s v=""/>
    <s v=" E08_50850"/>
    <s v="Commission and Test Electron Beam Welder (TJ-Facilities)"/>
    <s v="6.08.08.01.03"/>
    <x v="1"/>
    <d v="2023-08-10T00:00:00"/>
    <d v="2023-09-07T00:00:00"/>
    <s v="pkessler"/>
    <s v="edaly"/>
    <n v="8724.68"/>
    <m/>
    <s v="C"/>
    <s v="Labor"/>
    <s v="TEC"/>
    <m/>
    <s v="JLAB"/>
    <s v="PED"/>
    <s v="RF"/>
    <x v="4"/>
    <m/>
    <m/>
    <m/>
    <m/>
    <m/>
    <m/>
    <m/>
    <n v="8724.68"/>
    <m/>
    <m/>
    <m/>
    <m/>
    <m/>
    <m/>
    <m/>
    <m/>
    <m/>
    <m/>
    <m/>
    <x v="0"/>
    <x v="0"/>
    <m/>
  </r>
  <r>
    <s v=""/>
    <s v=" E08_50030"/>
    <s v="Develop Specification for Heat Treatment Furnace (TJ-Facilities)"/>
    <s v="6.08.08.01.01"/>
    <x v="1"/>
    <d v="2023-01-13T00:00:00"/>
    <d v="2023-03-13T00:00:00"/>
    <s v="pkessler"/>
    <s v="edaly"/>
    <n v="11501.48"/>
    <m/>
    <s v="C"/>
    <s v="Labor"/>
    <s v="TEC"/>
    <m/>
    <s v="JLAB"/>
    <s v="PED"/>
    <s v="RF"/>
    <x v="10"/>
    <s v="S.P248"/>
    <m/>
    <m/>
    <m/>
    <m/>
    <m/>
    <m/>
    <n v="11501.48"/>
    <m/>
    <m/>
    <m/>
    <m/>
    <m/>
    <m/>
    <m/>
    <m/>
    <m/>
    <m/>
    <m/>
    <x v="0"/>
    <x v="0"/>
    <m/>
  </r>
  <r>
    <s v=""/>
    <s v=" E08_50030"/>
    <s v="Develop Specification for Heat Treatment Furnace (TJ-Facilities)"/>
    <s v="6.08.08.01.01"/>
    <x v="1"/>
    <d v="2023-01-13T00:00:00"/>
    <d v="2023-03-13T00:00:00"/>
    <s v="pkessler"/>
    <s v="edaly"/>
    <n v="3461.98"/>
    <m/>
    <s v="C"/>
    <s v="Labor"/>
    <s v="TEC"/>
    <m/>
    <s v="JLAB"/>
    <s v="PED"/>
    <s v="RF"/>
    <x v="10"/>
    <s v="S.P248"/>
    <m/>
    <m/>
    <m/>
    <m/>
    <m/>
    <m/>
    <n v="3461.98"/>
    <m/>
    <m/>
    <m/>
    <m/>
    <m/>
    <m/>
    <m/>
    <m/>
    <m/>
    <m/>
    <m/>
    <x v="0"/>
    <x v="0"/>
    <m/>
  </r>
  <r>
    <s v=""/>
    <s v=" E08_50030"/>
    <s v="Develop Specification for Heat Treatment Furnace (TJ-Facilities)"/>
    <s v="6.08.08.01.01"/>
    <x v="1"/>
    <d v="2023-01-13T00:00:00"/>
    <d v="2023-03-13T00:00:00"/>
    <s v="pkessler"/>
    <s v="edaly"/>
    <n v="17449.36"/>
    <m/>
    <s v="C"/>
    <s v="Labor"/>
    <s v="TEC"/>
    <m/>
    <s v="JLAB"/>
    <s v="PED"/>
    <s v="RF"/>
    <x v="10"/>
    <s v="S.P248"/>
    <m/>
    <m/>
    <m/>
    <m/>
    <m/>
    <m/>
    <n v="17449.36"/>
    <m/>
    <m/>
    <m/>
    <m/>
    <m/>
    <m/>
    <m/>
    <m/>
    <m/>
    <m/>
    <m/>
    <x v="0"/>
    <x v="0"/>
    <m/>
  </r>
  <r>
    <s v=""/>
    <s v=" E08_50030"/>
    <s v="Develop Specification for Heat Treatment Furnace (TJ-Facilities)"/>
    <s v="6.08.08.01.01"/>
    <x v="1"/>
    <d v="2023-01-13T00:00:00"/>
    <d v="2023-03-13T00:00:00"/>
    <s v="pkessler"/>
    <s v="edaly"/>
    <n v="11501.48"/>
    <m/>
    <s v="C"/>
    <s v="Labor"/>
    <s v="TEC"/>
    <m/>
    <s v="JLAB"/>
    <s v="PED"/>
    <s v="RF"/>
    <x v="10"/>
    <s v="S.P248"/>
    <m/>
    <m/>
    <m/>
    <m/>
    <m/>
    <m/>
    <n v="11501.48"/>
    <m/>
    <m/>
    <m/>
    <m/>
    <m/>
    <m/>
    <m/>
    <m/>
    <m/>
    <m/>
    <m/>
    <x v="0"/>
    <x v="0"/>
    <m/>
  </r>
  <r>
    <s v=""/>
    <s v=" E08_50030"/>
    <s v="Develop Specification for Heat Treatment Furnace (TJ-Facilities)"/>
    <s v="6.08.08.01.01"/>
    <x v="1"/>
    <d v="2023-01-13T00:00:00"/>
    <d v="2023-03-13T00:00:00"/>
    <s v="pkessler"/>
    <s v="edaly"/>
    <n v="3461.98"/>
    <m/>
    <s v="C"/>
    <s v="Labor"/>
    <s v="TEC"/>
    <m/>
    <s v="JLAB"/>
    <s v="PED"/>
    <s v="RF"/>
    <x v="10"/>
    <s v="S.P248"/>
    <m/>
    <m/>
    <m/>
    <m/>
    <m/>
    <m/>
    <n v="3461.98"/>
    <m/>
    <m/>
    <m/>
    <m/>
    <m/>
    <m/>
    <m/>
    <m/>
    <m/>
    <m/>
    <m/>
    <x v="0"/>
    <x v="0"/>
    <m/>
  </r>
  <r>
    <s v=""/>
    <s v=" E08_50275"/>
    <s v="TR Effort  Heat Treatment Furnace Design- Labor (TJ-Facilities)"/>
    <s v="6.08.08.01.02"/>
    <x v="1"/>
    <d v="2024-02-02T00:00:00"/>
    <d v="2024-12-19T00:00:00"/>
    <s v="pkessler"/>
    <s v="edaly"/>
    <n v="3591.86"/>
    <m/>
    <s v="C"/>
    <s v="Labor"/>
    <s v="TEC"/>
    <m/>
    <s v="JLAB"/>
    <s v="Const"/>
    <s v="RF"/>
    <x v="9"/>
    <s v="S.P248"/>
    <s v="APP00489"/>
    <m/>
    <m/>
    <m/>
    <m/>
    <m/>
    <m/>
    <n v="2718.17"/>
    <n v="873.7"/>
    <m/>
    <m/>
    <m/>
    <m/>
    <m/>
    <m/>
    <m/>
    <m/>
    <m/>
    <x v="0"/>
    <x v="0"/>
    <m/>
  </r>
  <r>
    <s v=""/>
    <s v=" E08_50275"/>
    <s v="TR Effort  Heat Treatment Furnace Design- Labor (TJ-Facilities)"/>
    <s v="6.08.08.01.02"/>
    <x v="1"/>
    <d v="2024-02-02T00:00:00"/>
    <d v="2024-12-19T00:00:00"/>
    <s v="pkessler"/>
    <s v="edaly"/>
    <n v="11932.97"/>
    <m/>
    <s v="C"/>
    <s v="Labor"/>
    <s v="TEC"/>
    <m/>
    <s v="JLAB"/>
    <s v="Const"/>
    <s v="RF"/>
    <x v="9"/>
    <s v="S.P248"/>
    <s v="APP00489"/>
    <m/>
    <m/>
    <m/>
    <m/>
    <m/>
    <m/>
    <n v="9030.36"/>
    <n v="2902.61"/>
    <m/>
    <m/>
    <m/>
    <m/>
    <m/>
    <m/>
    <m/>
    <m/>
    <m/>
    <x v="0"/>
    <x v="0"/>
    <m/>
  </r>
  <r>
    <s v=""/>
    <s v=" E08_50275"/>
    <s v="TR Effort  Heat Treatment Furnace Design- Labor (TJ-Facilities)"/>
    <s v="6.08.08.01.02"/>
    <x v="1"/>
    <d v="2024-02-02T00:00:00"/>
    <d v="2024-12-19T00:00:00"/>
    <s v="pkessler"/>
    <s v="edaly"/>
    <n v="7183.73"/>
    <m/>
    <s v="C"/>
    <s v="Labor"/>
    <s v="TEC"/>
    <m/>
    <s v="JLAB"/>
    <s v="Const"/>
    <s v="RF"/>
    <x v="9"/>
    <s v="S.P248"/>
    <s v="APP00489"/>
    <m/>
    <m/>
    <m/>
    <m/>
    <m/>
    <m/>
    <n v="5436.33"/>
    <n v="1747.39"/>
    <m/>
    <m/>
    <m/>
    <m/>
    <m/>
    <m/>
    <m/>
    <m/>
    <m/>
    <x v="0"/>
    <x v="0"/>
    <m/>
  </r>
  <r>
    <s v=""/>
    <s v=" E08_50275"/>
    <s v="TR Effort  Heat Treatment Furnace Design- Labor (TJ-Facilities)"/>
    <s v="6.08.08.01.02"/>
    <x v="1"/>
    <d v="2024-02-02T00:00:00"/>
    <d v="2024-12-19T00:00:00"/>
    <s v="pkessler"/>
    <s v="edaly"/>
    <n v="11932.97"/>
    <m/>
    <s v="C"/>
    <s v="Labor"/>
    <s v="TEC"/>
    <m/>
    <s v="JLAB"/>
    <s v="Const"/>
    <s v="RF"/>
    <x v="9"/>
    <s v="S.P248"/>
    <s v="APP00489"/>
    <m/>
    <m/>
    <m/>
    <m/>
    <m/>
    <m/>
    <n v="9030.36"/>
    <n v="2902.61"/>
    <m/>
    <m/>
    <m/>
    <m/>
    <m/>
    <m/>
    <m/>
    <m/>
    <m/>
    <x v="0"/>
    <x v="0"/>
    <m/>
  </r>
  <r>
    <s v=""/>
    <s v=" E08_50275"/>
    <s v="TR Effort  Heat Treatment Furnace Design- Labor (TJ-Facilities)"/>
    <s v="6.08.08.01.02"/>
    <x v="1"/>
    <d v="2024-02-02T00:00:00"/>
    <d v="2024-12-19T00:00:00"/>
    <s v="pkessler"/>
    <s v="edaly"/>
    <n v="18103.990000000002"/>
    <m/>
    <s v="C"/>
    <s v="Labor"/>
    <s v="TEC"/>
    <m/>
    <s v="JLAB"/>
    <s v="Const"/>
    <s v="RF"/>
    <x v="9"/>
    <s v="S.P248"/>
    <s v="APP00489"/>
    <m/>
    <m/>
    <m/>
    <m/>
    <m/>
    <m/>
    <n v="13700.32"/>
    <n v="4403.67"/>
    <m/>
    <m/>
    <m/>
    <m/>
    <m/>
    <m/>
    <m/>
    <m/>
    <m/>
    <x v="0"/>
    <x v="0"/>
    <m/>
  </r>
  <r>
    <s v=""/>
    <s v=" E08_50900"/>
    <s v="Install Heat Treatment Furnace (TJ-Facilities)"/>
    <s v="6.08.08.01.03"/>
    <x v="1"/>
    <d v="2024-12-23T00:00:00"/>
    <d v="2025-02-20T00:00:00"/>
    <s v="pkessler"/>
    <s v="edaly"/>
    <n v="18302.88"/>
    <m/>
    <s v="C"/>
    <s v="Labor"/>
    <s v="TEC"/>
    <m/>
    <s v="JLAB"/>
    <s v="Const"/>
    <s v="RF"/>
    <x v="5"/>
    <m/>
    <m/>
    <m/>
    <m/>
    <m/>
    <m/>
    <m/>
    <m/>
    <m/>
    <n v="18302.88"/>
    <m/>
    <m/>
    <m/>
    <m/>
    <m/>
    <m/>
    <m/>
    <m/>
    <m/>
    <x v="0"/>
    <x v="0"/>
    <m/>
  </r>
  <r>
    <s v=""/>
    <s v=" E08_50900"/>
    <s v="Install Heat Treatment Furnace (TJ-Facilities)"/>
    <s v="6.08.08.01.03"/>
    <x v="1"/>
    <d v="2024-12-23T00:00:00"/>
    <d v="2025-02-20T00:00:00"/>
    <s v="pkessler"/>
    <s v="edaly"/>
    <n v="14691.27"/>
    <m/>
    <s v="C"/>
    <s v="Labor"/>
    <s v="TEC"/>
    <m/>
    <s v="JLAB"/>
    <s v="Const"/>
    <s v="RF"/>
    <x v="5"/>
    <m/>
    <m/>
    <m/>
    <m/>
    <m/>
    <m/>
    <m/>
    <m/>
    <m/>
    <n v="14691.27"/>
    <m/>
    <m/>
    <m/>
    <m/>
    <m/>
    <m/>
    <m/>
    <m/>
    <m/>
    <x v="0"/>
    <x v="0"/>
    <m/>
  </r>
  <r>
    <s v=""/>
    <s v=" E08_50900"/>
    <s v="Install Heat Treatment Furnace (TJ-Facilities)"/>
    <s v="6.08.08.01.03"/>
    <x v="1"/>
    <d v="2024-12-23T00:00:00"/>
    <d v="2025-02-20T00:00:00"/>
    <s v="pkessler"/>
    <s v="edaly"/>
    <n v="18512.02"/>
    <m/>
    <s v="C"/>
    <s v="Labor"/>
    <s v="TEC"/>
    <m/>
    <s v="JLAB"/>
    <s v="Const"/>
    <s v="RF"/>
    <x v="5"/>
    <m/>
    <m/>
    <m/>
    <m/>
    <m/>
    <m/>
    <m/>
    <m/>
    <m/>
    <n v="18512.02"/>
    <m/>
    <m/>
    <m/>
    <m/>
    <m/>
    <m/>
    <m/>
    <m/>
    <m/>
    <x v="0"/>
    <x v="0"/>
    <m/>
  </r>
  <r>
    <s v=""/>
    <s v=" E08_50910"/>
    <s v="Commission and Test Heat Treatment Furnace (TJ-Facilities)"/>
    <s v="6.08.08.01.03"/>
    <x v="1"/>
    <d v="2025-02-21T00:00:00"/>
    <d v="2025-04-17T00:00:00"/>
    <s v="pkessler"/>
    <s v="edaly"/>
    <n v="3672.82"/>
    <m/>
    <s v="C"/>
    <s v="Labor"/>
    <s v="TEC"/>
    <m/>
    <s v="JLAB"/>
    <s v="Const"/>
    <s v="RF"/>
    <x v="4"/>
    <m/>
    <m/>
    <m/>
    <m/>
    <m/>
    <m/>
    <m/>
    <m/>
    <m/>
    <n v="3672.82"/>
    <m/>
    <m/>
    <m/>
    <m/>
    <m/>
    <m/>
    <m/>
    <m/>
    <m/>
    <x v="0"/>
    <x v="0"/>
    <m/>
  </r>
  <r>
    <s v=""/>
    <s v=" E08_50910"/>
    <s v="Commission and Test Heat Treatment Furnace (TJ-Facilities)"/>
    <s v="6.08.08.01.03"/>
    <x v="1"/>
    <d v="2025-02-21T00:00:00"/>
    <d v="2025-04-17T00:00:00"/>
    <s v="pkessler"/>
    <s v="edaly"/>
    <n v="12201.92"/>
    <m/>
    <s v="C"/>
    <s v="Labor"/>
    <s v="TEC"/>
    <m/>
    <s v="JLAB"/>
    <s v="Const"/>
    <s v="RF"/>
    <x v="4"/>
    <m/>
    <m/>
    <m/>
    <m/>
    <m/>
    <m/>
    <m/>
    <m/>
    <m/>
    <n v="12201.92"/>
    <m/>
    <m/>
    <m/>
    <m/>
    <m/>
    <m/>
    <m/>
    <m/>
    <m/>
    <x v="0"/>
    <x v="0"/>
    <m/>
  </r>
  <r>
    <s v=""/>
    <s v=" E08_50910"/>
    <s v="Commission and Test Heat Treatment Furnace (TJ-Facilities)"/>
    <s v="6.08.08.01.03"/>
    <x v="1"/>
    <d v="2025-02-21T00:00:00"/>
    <d v="2025-04-17T00:00:00"/>
    <s v="pkessler"/>
    <s v="edaly"/>
    <n v="14691.27"/>
    <m/>
    <s v="C"/>
    <s v="Labor"/>
    <s v="TEC"/>
    <m/>
    <s v="JLAB"/>
    <s v="Const"/>
    <s v="RF"/>
    <x v="4"/>
    <m/>
    <m/>
    <m/>
    <m/>
    <m/>
    <m/>
    <m/>
    <m/>
    <m/>
    <n v="14691.27"/>
    <m/>
    <m/>
    <m/>
    <m/>
    <m/>
    <m/>
    <m/>
    <m/>
    <m/>
    <x v="0"/>
    <x v="0"/>
    <m/>
  </r>
  <r>
    <s v=""/>
    <s v=" E08_50910"/>
    <s v="Commission and Test Heat Treatment Furnace (TJ-Facilities)"/>
    <s v="6.08.08.01.03"/>
    <x v="1"/>
    <d v="2025-02-21T00:00:00"/>
    <d v="2025-04-17T00:00:00"/>
    <s v="pkessler"/>
    <s v="edaly"/>
    <n v="12201.92"/>
    <m/>
    <s v="C"/>
    <s v="Labor"/>
    <s v="TEC"/>
    <m/>
    <s v="JLAB"/>
    <s v="Const"/>
    <s v="RF"/>
    <x v="4"/>
    <m/>
    <m/>
    <m/>
    <m/>
    <m/>
    <m/>
    <m/>
    <m/>
    <m/>
    <n v="12201.92"/>
    <m/>
    <m/>
    <m/>
    <m/>
    <m/>
    <m/>
    <m/>
    <m/>
    <m/>
    <x v="0"/>
    <x v="0"/>
    <m/>
  </r>
  <r>
    <s v=""/>
    <s v=" E08_50910"/>
    <s v="Commission and Test Heat Treatment Furnace (TJ-Facilities)"/>
    <s v="6.08.08.01.03"/>
    <x v="1"/>
    <d v="2025-02-21T00:00:00"/>
    <d v="2025-04-17T00:00:00"/>
    <s v="pkessler"/>
    <s v="edaly"/>
    <n v="18512.02"/>
    <m/>
    <s v="C"/>
    <s v="Labor"/>
    <s v="TEC"/>
    <m/>
    <s v="JLAB"/>
    <s v="Const"/>
    <s v="RF"/>
    <x v="4"/>
    <m/>
    <m/>
    <m/>
    <m/>
    <m/>
    <m/>
    <m/>
    <m/>
    <m/>
    <n v="18512.02"/>
    <m/>
    <m/>
    <m/>
    <m/>
    <m/>
    <m/>
    <m/>
    <m/>
    <m/>
    <x v="0"/>
    <x v="0"/>
    <m/>
  </r>
  <r>
    <s v=""/>
    <s v=" E08_50040"/>
    <s v="Develop Specification for Buffered Chemical Polishing Station (TJ-Facilities)"/>
    <s v="6.08.08.01.01"/>
    <x v="1"/>
    <d v="2023-05-23T00:00:00"/>
    <d v="2023-07-19T00:00:00"/>
    <s v="pkessler"/>
    <s v="edaly"/>
    <n v="1730.99"/>
    <m/>
    <s v="C"/>
    <s v="Labor"/>
    <s v="TEC"/>
    <m/>
    <s v="JLAB"/>
    <s v="PED"/>
    <s v="RF"/>
    <x v="10"/>
    <s v="S.P247"/>
    <m/>
    <m/>
    <m/>
    <m/>
    <m/>
    <m/>
    <n v="1730.99"/>
    <m/>
    <m/>
    <m/>
    <m/>
    <m/>
    <m/>
    <m/>
    <m/>
    <m/>
    <m/>
    <m/>
    <x v="0"/>
    <x v="0"/>
    <m/>
  </r>
  <r>
    <s v=""/>
    <s v=" E08_50040"/>
    <s v="Develop Specification for Buffered Chemical Polishing Station (TJ-Facilities)"/>
    <s v="6.08.08.01.01"/>
    <x v="1"/>
    <d v="2023-05-23T00:00:00"/>
    <d v="2023-07-19T00:00:00"/>
    <s v="pkessler"/>
    <s v="edaly"/>
    <n v="5750.74"/>
    <m/>
    <s v="C"/>
    <s v="Labor"/>
    <s v="TEC"/>
    <m/>
    <s v="JLAB"/>
    <s v="PED"/>
    <s v="RF"/>
    <x v="10"/>
    <s v="S.P247"/>
    <m/>
    <m/>
    <m/>
    <m/>
    <m/>
    <m/>
    <n v="5750.74"/>
    <m/>
    <m/>
    <m/>
    <m/>
    <m/>
    <m/>
    <m/>
    <m/>
    <m/>
    <m/>
    <m/>
    <x v="0"/>
    <x v="0"/>
    <m/>
  </r>
  <r>
    <s v=""/>
    <s v=" E08_50040"/>
    <s v="Develop Specification for Buffered Chemical Polishing Station (TJ-Facilities)"/>
    <s v="6.08.08.01.01"/>
    <x v="1"/>
    <d v="2023-05-23T00:00:00"/>
    <d v="2023-07-19T00:00:00"/>
    <s v="pkessler"/>
    <s v="edaly"/>
    <n v="3461.98"/>
    <m/>
    <s v="C"/>
    <s v="Labor"/>
    <s v="TEC"/>
    <m/>
    <s v="JLAB"/>
    <s v="PED"/>
    <s v="RF"/>
    <x v="10"/>
    <s v="S.P247"/>
    <m/>
    <m/>
    <m/>
    <m/>
    <m/>
    <m/>
    <n v="3461.98"/>
    <m/>
    <m/>
    <m/>
    <m/>
    <m/>
    <m/>
    <m/>
    <m/>
    <m/>
    <m/>
    <m/>
    <x v="0"/>
    <x v="0"/>
    <m/>
  </r>
  <r>
    <s v=""/>
    <s v=" E08_50040"/>
    <s v="Develop Specification for Buffered Chemical Polishing Station (TJ-Facilities)"/>
    <s v="6.08.08.01.01"/>
    <x v="1"/>
    <d v="2023-05-23T00:00:00"/>
    <d v="2023-07-19T00:00:00"/>
    <s v="pkessler"/>
    <s v="edaly"/>
    <n v="5750.74"/>
    <m/>
    <s v="C"/>
    <s v="Labor"/>
    <s v="TEC"/>
    <m/>
    <s v="JLAB"/>
    <s v="PED"/>
    <s v="RF"/>
    <x v="10"/>
    <s v="S.P247"/>
    <m/>
    <m/>
    <m/>
    <m/>
    <m/>
    <m/>
    <n v="5750.74"/>
    <m/>
    <m/>
    <m/>
    <m/>
    <m/>
    <m/>
    <m/>
    <m/>
    <m/>
    <m/>
    <m/>
    <x v="0"/>
    <x v="0"/>
    <m/>
  </r>
  <r>
    <s v=""/>
    <s v=" E08_50040"/>
    <s v="Develop Specification for Buffered Chemical Polishing Station (TJ-Facilities)"/>
    <s v="6.08.08.01.01"/>
    <x v="1"/>
    <d v="2023-05-23T00:00:00"/>
    <d v="2023-07-19T00:00:00"/>
    <s v="pkessler"/>
    <s v="edaly"/>
    <n v="26174.03"/>
    <m/>
    <s v="C"/>
    <s v="Labor"/>
    <s v="TEC"/>
    <m/>
    <s v="JLAB"/>
    <s v="PED"/>
    <s v="RF"/>
    <x v="10"/>
    <s v="S.P247"/>
    <m/>
    <m/>
    <m/>
    <m/>
    <m/>
    <m/>
    <n v="26174.03"/>
    <m/>
    <m/>
    <m/>
    <m/>
    <m/>
    <m/>
    <m/>
    <m/>
    <m/>
    <m/>
    <m/>
    <x v="0"/>
    <x v="0"/>
    <m/>
  </r>
  <r>
    <s v=""/>
    <s v=" E08_50345"/>
    <s v="TR Effort  Buffered Chemical Polishing Station Design - Labor (TJ-Facilities)"/>
    <s v="6.08.08.01.02"/>
    <x v="1"/>
    <d v="2024-02-02T00:00:00"/>
    <d v="2024-09-20T00:00:00"/>
    <s v="pkessler"/>
    <s v="edaly"/>
    <n v="11846.52"/>
    <m/>
    <s v="C"/>
    <s v="Labor"/>
    <s v="TEC"/>
    <m/>
    <s v="JLAB"/>
    <s v="Const"/>
    <s v="RF"/>
    <x v="9"/>
    <s v="S.P247"/>
    <s v="APP00490"/>
    <m/>
    <m/>
    <m/>
    <m/>
    <m/>
    <m/>
    <n v="11846.52"/>
    <m/>
    <m/>
    <m/>
    <m/>
    <m/>
    <m/>
    <m/>
    <m/>
    <m/>
    <m/>
    <x v="0"/>
    <x v="0"/>
    <m/>
  </r>
  <r>
    <s v=""/>
    <s v=" E08_50345"/>
    <s v="TR Effort  Buffered Chemical Polishing Station Design - Labor (TJ-Facilities)"/>
    <s v="6.08.08.01.02"/>
    <x v="1"/>
    <d v="2024-02-02T00:00:00"/>
    <d v="2024-09-20T00:00:00"/>
    <s v="pkessler"/>
    <s v="edaly"/>
    <n v="10697.53"/>
    <m/>
    <s v="C"/>
    <s v="Labor"/>
    <s v="TEC"/>
    <m/>
    <s v="JLAB"/>
    <s v="Const"/>
    <s v="RF"/>
    <x v="9"/>
    <s v="S.P247"/>
    <s v="APP00490"/>
    <m/>
    <m/>
    <m/>
    <m/>
    <m/>
    <m/>
    <n v="10697.53"/>
    <m/>
    <m/>
    <m/>
    <m/>
    <m/>
    <m/>
    <m/>
    <m/>
    <m/>
    <m/>
    <x v="0"/>
    <x v="0"/>
    <m/>
  </r>
  <r>
    <s v=""/>
    <s v=" E08_50345"/>
    <s v="TR Effort  Buffered Chemical Polishing Station Design - Labor (TJ-Facilities)"/>
    <s v="6.08.08.01.02"/>
    <x v="1"/>
    <d v="2024-02-02T00:00:00"/>
    <d v="2024-09-20T00:00:00"/>
    <s v="pkessler"/>
    <s v="edaly"/>
    <n v="2961.63"/>
    <m/>
    <s v="C"/>
    <s v="Labor"/>
    <s v="TEC"/>
    <m/>
    <s v="JLAB"/>
    <s v="Const"/>
    <s v="RF"/>
    <x v="9"/>
    <s v="S.P247"/>
    <s v="APP00490"/>
    <m/>
    <m/>
    <m/>
    <m/>
    <m/>
    <m/>
    <n v="2961.63"/>
    <m/>
    <m/>
    <m/>
    <m/>
    <m/>
    <m/>
    <m/>
    <m/>
    <m/>
    <m/>
    <x v="0"/>
    <x v="0"/>
    <m/>
  </r>
  <r>
    <s v=""/>
    <s v=" E08_50345"/>
    <s v="TR Effort  Buffered Chemical Polishing Station Design - Labor (TJ-Facilities)"/>
    <s v="6.08.08.01.02"/>
    <x v="1"/>
    <d v="2024-02-02T00:00:00"/>
    <d v="2024-09-20T00:00:00"/>
    <s v="pkessler"/>
    <s v="edaly"/>
    <n v="8986.42"/>
    <m/>
    <s v="C"/>
    <s v="Labor"/>
    <s v="TEC"/>
    <m/>
    <s v="JLAB"/>
    <s v="Const"/>
    <s v="RF"/>
    <x v="9"/>
    <s v="S.P247"/>
    <s v="APP00490"/>
    <m/>
    <m/>
    <m/>
    <m/>
    <m/>
    <m/>
    <n v="8986.42"/>
    <m/>
    <m/>
    <m/>
    <m/>
    <m/>
    <m/>
    <m/>
    <m/>
    <m/>
    <m/>
    <x v="0"/>
    <x v="0"/>
    <m/>
  </r>
  <r>
    <s v=""/>
    <s v=" E08_50930"/>
    <s v="Install Buffered Chemical Polishing Station (TJ-Facilities)"/>
    <s v="6.08.08.01.03"/>
    <x v="1"/>
    <d v="2024-09-24T00:00:00"/>
    <d v="2024-11-20T00:00:00"/>
    <s v="pkessler"/>
    <s v="edaly"/>
    <n v="3659.45"/>
    <m/>
    <s v="C"/>
    <s v="Labor"/>
    <s v="TEC"/>
    <m/>
    <s v="JLAB"/>
    <s v="Const"/>
    <s v="RF"/>
    <x v="5"/>
    <m/>
    <m/>
    <m/>
    <m/>
    <m/>
    <m/>
    <m/>
    <m/>
    <n v="457.43"/>
    <n v="3202.02"/>
    <m/>
    <m/>
    <m/>
    <m/>
    <m/>
    <m/>
    <m/>
    <m/>
    <m/>
    <x v="0"/>
    <x v="0"/>
    <m/>
  </r>
  <r>
    <s v=""/>
    <s v=" E08_50930"/>
    <s v="Install Buffered Chemical Polishing Station (TJ-Facilities)"/>
    <s v="6.08.08.01.03"/>
    <x v="1"/>
    <d v="2024-09-24T00:00:00"/>
    <d v="2024-11-20T00:00:00"/>
    <s v="pkessler"/>
    <s v="edaly"/>
    <n v="12157.49"/>
    <m/>
    <s v="C"/>
    <s v="Labor"/>
    <s v="TEC"/>
    <m/>
    <s v="JLAB"/>
    <s v="Const"/>
    <s v="RF"/>
    <x v="5"/>
    <m/>
    <m/>
    <m/>
    <m/>
    <m/>
    <m/>
    <m/>
    <m/>
    <n v="1519.69"/>
    <n v="10637.81"/>
    <m/>
    <m/>
    <m/>
    <m/>
    <m/>
    <m/>
    <m/>
    <m/>
    <m/>
    <x v="0"/>
    <x v="0"/>
    <m/>
  </r>
  <r>
    <s v=""/>
    <s v=" E08_50930"/>
    <s v="Install Buffered Chemical Polishing Station (TJ-Facilities)"/>
    <s v="6.08.08.01.03"/>
    <x v="1"/>
    <d v="2024-09-24T00:00:00"/>
    <d v="2024-11-20T00:00:00"/>
    <s v="pkessler"/>
    <s v="edaly"/>
    <n v="14637.78"/>
    <m/>
    <s v="C"/>
    <s v="Labor"/>
    <s v="TEC"/>
    <m/>
    <s v="JLAB"/>
    <s v="Const"/>
    <s v="RF"/>
    <x v="5"/>
    <m/>
    <m/>
    <m/>
    <m/>
    <m/>
    <m/>
    <m/>
    <m/>
    <n v="1829.72"/>
    <n v="12808.06"/>
    <m/>
    <m/>
    <m/>
    <m/>
    <m/>
    <m/>
    <m/>
    <m/>
    <m/>
    <x v="0"/>
    <x v="0"/>
    <m/>
  </r>
  <r>
    <s v=""/>
    <s v=" E08_50930"/>
    <s v="Install Buffered Chemical Polishing Station (TJ-Facilities)"/>
    <s v="6.08.08.01.03"/>
    <x v="1"/>
    <d v="2024-09-24T00:00:00"/>
    <d v="2024-11-20T00:00:00"/>
    <s v="pkessler"/>
    <s v="edaly"/>
    <n v="18444.62"/>
    <m/>
    <s v="C"/>
    <s v="Labor"/>
    <s v="TEC"/>
    <m/>
    <s v="JLAB"/>
    <s v="Const"/>
    <s v="RF"/>
    <x v="5"/>
    <m/>
    <m/>
    <m/>
    <m/>
    <m/>
    <m/>
    <m/>
    <m/>
    <n v="2305.58"/>
    <n v="16139.05"/>
    <m/>
    <m/>
    <m/>
    <m/>
    <m/>
    <m/>
    <m/>
    <m/>
    <m/>
    <x v="0"/>
    <x v="0"/>
    <m/>
  </r>
  <r>
    <s v=""/>
    <s v=" E08_50347"/>
    <s v="TR Effort  Buffered Chemical Polishing Station Design - Travel (TJ-Facilities)"/>
    <s v="6.08.08.01.02"/>
    <x v="1"/>
    <d v="2024-02-02T00:00:00"/>
    <d v="2024-09-20T00:00:00"/>
    <s v="pkessler"/>
    <s v="edaly"/>
    <n v="8422.2199999999993"/>
    <m/>
    <s v="C"/>
    <s v="Nonlabor"/>
    <s v="TEC"/>
    <m/>
    <s v="JLAB"/>
    <s v="Const"/>
    <s v="RF"/>
    <x v="9"/>
    <s v="T"/>
    <m/>
    <m/>
    <m/>
    <m/>
    <m/>
    <m/>
    <m/>
    <n v="8422.2199999999993"/>
    <m/>
    <m/>
    <m/>
    <m/>
    <m/>
    <m/>
    <m/>
    <m/>
    <m/>
    <m/>
    <x v="0"/>
    <x v="0"/>
    <m/>
  </r>
  <r>
    <s v=""/>
    <s v=" E08_50940"/>
    <s v="Commission and Test Buffered Chemical Polishing Station (TJ-Facilities)"/>
    <s v="6.08.08.01.03"/>
    <x v="1"/>
    <d v="2024-11-21T00:00:00"/>
    <d v="2024-12-20T00:00:00"/>
    <s v="pkessler"/>
    <s v="edaly"/>
    <n v="12201.92"/>
    <m/>
    <s v="C"/>
    <s v="Labor"/>
    <s v="TEC"/>
    <m/>
    <s v="JLAB"/>
    <s v="Const"/>
    <s v="RF"/>
    <x v="4"/>
    <m/>
    <m/>
    <m/>
    <m/>
    <m/>
    <m/>
    <m/>
    <m/>
    <m/>
    <n v="12201.92"/>
    <m/>
    <m/>
    <m/>
    <m/>
    <m/>
    <m/>
    <m/>
    <m/>
    <m/>
    <x v="0"/>
    <x v="0"/>
    <m/>
  </r>
  <r>
    <s v=""/>
    <s v=" E08_50940"/>
    <s v="Commission and Test Buffered Chemical Polishing Station (TJ-Facilities)"/>
    <s v="6.08.08.01.03"/>
    <x v="1"/>
    <d v="2024-11-21T00:00:00"/>
    <d v="2024-12-20T00:00:00"/>
    <s v="pkessler"/>
    <s v="edaly"/>
    <n v="22036.91"/>
    <m/>
    <s v="C"/>
    <s v="Labor"/>
    <s v="TEC"/>
    <m/>
    <s v="JLAB"/>
    <s v="Const"/>
    <s v="RF"/>
    <x v="4"/>
    <m/>
    <m/>
    <m/>
    <m/>
    <m/>
    <m/>
    <m/>
    <m/>
    <m/>
    <n v="22036.91"/>
    <m/>
    <m/>
    <m/>
    <m/>
    <m/>
    <m/>
    <m/>
    <m/>
    <m/>
    <x v="0"/>
    <x v="0"/>
    <m/>
  </r>
  <r>
    <s v=""/>
    <s v=" E08_50940"/>
    <s v="Commission and Test Buffered Chemical Polishing Station (TJ-Facilities)"/>
    <s v="6.08.08.01.03"/>
    <x v="1"/>
    <d v="2024-11-21T00:00:00"/>
    <d v="2024-12-20T00:00:00"/>
    <s v="pkessler"/>
    <s v="edaly"/>
    <n v="9256.01"/>
    <m/>
    <s v="C"/>
    <s v="Labor"/>
    <s v="TEC"/>
    <m/>
    <s v="JLAB"/>
    <s v="Const"/>
    <s v="RF"/>
    <x v="4"/>
    <m/>
    <m/>
    <m/>
    <m/>
    <m/>
    <m/>
    <m/>
    <m/>
    <m/>
    <n v="9256.01"/>
    <m/>
    <m/>
    <m/>
    <m/>
    <m/>
    <m/>
    <m/>
    <m/>
    <m/>
    <x v="0"/>
    <x v="0"/>
    <m/>
  </r>
  <r>
    <s v=""/>
    <s v=" E08_50940"/>
    <s v="Commission and Test Buffered Chemical Polishing Station (TJ-Facilities)"/>
    <s v="6.08.08.01.03"/>
    <x v="1"/>
    <d v="2024-11-21T00:00:00"/>
    <d v="2024-12-20T00:00:00"/>
    <s v="pkessler"/>
    <s v="edaly"/>
    <n v="3050.48"/>
    <m/>
    <s v="C"/>
    <s v="Labor"/>
    <s v="TEC"/>
    <m/>
    <s v="JLAB"/>
    <s v="Const"/>
    <s v="RF"/>
    <x v="4"/>
    <m/>
    <m/>
    <m/>
    <m/>
    <m/>
    <m/>
    <m/>
    <m/>
    <m/>
    <n v="3050.48"/>
    <m/>
    <m/>
    <m/>
    <m/>
    <m/>
    <m/>
    <m/>
    <m/>
    <m/>
    <x v="0"/>
    <x v="0"/>
    <m/>
  </r>
  <r>
    <s v=""/>
    <s v=" E08_50050"/>
    <s v="Develop Specification for High Pressure Rinse Station (TJ-Facilities)"/>
    <s v="6.08.08.01.01"/>
    <x v="1"/>
    <d v="2023-03-14T00:00:00"/>
    <d v="2023-05-22T00:00:00"/>
    <s v="pkessler"/>
    <s v="edaly"/>
    <n v="5750.74"/>
    <m/>
    <s v="C"/>
    <s v="Labor"/>
    <s v="TEC"/>
    <m/>
    <s v="JLAB"/>
    <s v="PED"/>
    <s v="RF"/>
    <x v="10"/>
    <s v="S.P246"/>
    <m/>
    <m/>
    <m/>
    <m/>
    <m/>
    <m/>
    <n v="5750.74"/>
    <m/>
    <m/>
    <m/>
    <m/>
    <m/>
    <m/>
    <m/>
    <m/>
    <m/>
    <m/>
    <m/>
    <x v="0"/>
    <x v="0"/>
    <m/>
  </r>
  <r>
    <s v=""/>
    <s v=" E08_50050"/>
    <s v="Develop Specification for High Pressure Rinse Station (TJ-Facilities)"/>
    <s v="6.08.08.01.01"/>
    <x v="1"/>
    <d v="2023-03-14T00:00:00"/>
    <d v="2023-05-22T00:00:00"/>
    <s v="pkessler"/>
    <s v="edaly"/>
    <n v="3461.98"/>
    <m/>
    <s v="C"/>
    <s v="Labor"/>
    <s v="TEC"/>
    <m/>
    <s v="JLAB"/>
    <s v="PED"/>
    <s v="RF"/>
    <x v="10"/>
    <s v="S.P246"/>
    <m/>
    <m/>
    <m/>
    <m/>
    <m/>
    <m/>
    <n v="3461.98"/>
    <m/>
    <m/>
    <m/>
    <m/>
    <m/>
    <m/>
    <m/>
    <m/>
    <m/>
    <m/>
    <m/>
    <x v="0"/>
    <x v="0"/>
    <m/>
  </r>
  <r>
    <s v=""/>
    <s v=" E08_50050"/>
    <s v="Develop Specification for High Pressure Rinse Station (TJ-Facilities)"/>
    <s v="6.08.08.01.01"/>
    <x v="1"/>
    <d v="2023-03-14T00:00:00"/>
    <d v="2023-05-22T00:00:00"/>
    <s v="pkessler"/>
    <s v="edaly"/>
    <n v="8724.68"/>
    <m/>
    <s v="C"/>
    <s v="Labor"/>
    <s v="TEC"/>
    <m/>
    <s v="JLAB"/>
    <s v="PED"/>
    <s v="RF"/>
    <x v="10"/>
    <s v="S.P246"/>
    <m/>
    <m/>
    <m/>
    <m/>
    <m/>
    <m/>
    <n v="8724.68"/>
    <m/>
    <m/>
    <m/>
    <m/>
    <m/>
    <m/>
    <m/>
    <m/>
    <m/>
    <m/>
    <m/>
    <x v="0"/>
    <x v="0"/>
    <m/>
  </r>
  <r>
    <s v=""/>
    <s v=" E08_50277"/>
    <s v="TR Effort  Heat Treatment Furnace Design- Travel (TJ-Facilities)"/>
    <s v="6.08.08.01.02"/>
    <x v="1"/>
    <d v="2024-02-02T00:00:00"/>
    <d v="2024-12-19T00:00:00"/>
    <s v="pkessler"/>
    <s v="edaly"/>
    <n v="11311.58"/>
    <m/>
    <s v="C"/>
    <s v="Nonlabor"/>
    <s v="TEC"/>
    <m/>
    <s v="JLAB"/>
    <s v="Const"/>
    <s v="RF"/>
    <x v="9"/>
    <s v="T"/>
    <m/>
    <m/>
    <m/>
    <m/>
    <m/>
    <m/>
    <m/>
    <n v="8560.11"/>
    <n v="2751.46"/>
    <m/>
    <m/>
    <m/>
    <m/>
    <m/>
    <m/>
    <m/>
    <m/>
    <m/>
    <x v="0"/>
    <x v="0"/>
    <m/>
  </r>
  <r>
    <s v=""/>
    <s v=" E08_50415"/>
    <s v="TR Effort  High Pressure Rinse Station Design - Labor (TJ-Facilities)"/>
    <s v="6.08.08.01.02"/>
    <x v="1"/>
    <d v="2024-02-02T00:00:00"/>
    <d v="2024-09-20T00:00:00"/>
    <s v="pkessler"/>
    <s v="edaly"/>
    <n v="11846.52"/>
    <m/>
    <s v="C"/>
    <s v="Labor"/>
    <s v="TEC"/>
    <m/>
    <s v="JLAB"/>
    <s v="Const"/>
    <s v="RF"/>
    <x v="9"/>
    <s v="S.P246"/>
    <s v="APP00491"/>
    <m/>
    <m/>
    <m/>
    <m/>
    <m/>
    <m/>
    <n v="11846.52"/>
    <m/>
    <m/>
    <m/>
    <m/>
    <m/>
    <m/>
    <m/>
    <m/>
    <m/>
    <m/>
    <x v="0"/>
    <x v="0"/>
    <m/>
  </r>
  <r>
    <s v=""/>
    <s v=" E08_50415"/>
    <s v="TR Effort  High Pressure Rinse Station Design - Labor (TJ-Facilities)"/>
    <s v="6.08.08.01.02"/>
    <x v="1"/>
    <d v="2024-02-02T00:00:00"/>
    <d v="2024-09-20T00:00:00"/>
    <s v="pkessler"/>
    <s v="edaly"/>
    <n v="10697.53"/>
    <m/>
    <s v="C"/>
    <s v="Labor"/>
    <s v="TEC"/>
    <m/>
    <s v="JLAB"/>
    <s v="Const"/>
    <s v="RF"/>
    <x v="9"/>
    <s v="S.P246"/>
    <s v="APP00491"/>
    <m/>
    <m/>
    <m/>
    <m/>
    <m/>
    <m/>
    <n v="10697.53"/>
    <m/>
    <m/>
    <m/>
    <m/>
    <m/>
    <m/>
    <m/>
    <m/>
    <m/>
    <m/>
    <x v="0"/>
    <x v="0"/>
    <m/>
  </r>
  <r>
    <s v=""/>
    <s v=" E08_50415"/>
    <s v="TR Effort  High Pressure Rinse Station Design - Labor (TJ-Facilities)"/>
    <s v="6.08.08.01.02"/>
    <x v="1"/>
    <d v="2024-02-02T00:00:00"/>
    <d v="2024-09-20T00:00:00"/>
    <s v="pkessler"/>
    <s v="edaly"/>
    <n v="8986.42"/>
    <m/>
    <s v="C"/>
    <s v="Labor"/>
    <s v="TEC"/>
    <m/>
    <s v="JLAB"/>
    <s v="Const"/>
    <s v="RF"/>
    <x v="9"/>
    <s v="S.P246"/>
    <s v="APP00491"/>
    <m/>
    <m/>
    <m/>
    <m/>
    <m/>
    <m/>
    <n v="8986.42"/>
    <m/>
    <m/>
    <m/>
    <m/>
    <m/>
    <m/>
    <m/>
    <m/>
    <m/>
    <m/>
    <x v="0"/>
    <x v="0"/>
    <m/>
  </r>
  <r>
    <s v=""/>
    <s v=" E08_50417"/>
    <s v="TR Effort  High Pressure Rinse Station Design - Travel (TJ-Facilities)"/>
    <s v="6.08.08.01.02"/>
    <x v="1"/>
    <d v="2024-02-02T00:00:00"/>
    <d v="2024-09-20T00:00:00"/>
    <s v="pkessler"/>
    <s v="edaly"/>
    <n v="8422.2199999999993"/>
    <m/>
    <s v="C"/>
    <s v="Nonlabor"/>
    <s v="TEC"/>
    <m/>
    <s v="JLAB"/>
    <s v="Const"/>
    <s v="RF"/>
    <x v="9"/>
    <s v="T"/>
    <m/>
    <m/>
    <m/>
    <m/>
    <m/>
    <m/>
    <m/>
    <n v="8422.2199999999993"/>
    <m/>
    <m/>
    <m/>
    <m/>
    <m/>
    <m/>
    <m/>
    <m/>
    <m/>
    <m/>
    <x v="0"/>
    <x v="0"/>
    <m/>
  </r>
  <r>
    <s v=""/>
    <s v=" E08_50960"/>
    <s v="Install High Pressure Rinse Station (TJ-Facilities)"/>
    <s v="6.08.08.01.03"/>
    <x v="1"/>
    <d v="2024-09-24T00:00:00"/>
    <d v="2024-11-20T00:00:00"/>
    <s v="pkessler"/>
    <s v="edaly"/>
    <n v="12157.49"/>
    <m/>
    <s v="C"/>
    <s v="Labor"/>
    <s v="TEC"/>
    <m/>
    <s v="JLAB"/>
    <s v="Const"/>
    <s v="RF"/>
    <x v="5"/>
    <m/>
    <m/>
    <m/>
    <m/>
    <m/>
    <m/>
    <m/>
    <m/>
    <n v="1519.69"/>
    <n v="10637.81"/>
    <m/>
    <m/>
    <m/>
    <m/>
    <m/>
    <m/>
    <m/>
    <m/>
    <m/>
    <x v="0"/>
    <x v="0"/>
    <m/>
  </r>
  <r>
    <s v=""/>
    <s v=" E08_50960"/>
    <s v="Install High Pressure Rinse Station (TJ-Facilities)"/>
    <s v="6.08.08.01.03"/>
    <x v="1"/>
    <d v="2024-09-24T00:00:00"/>
    <d v="2024-11-20T00:00:00"/>
    <s v="pkessler"/>
    <s v="edaly"/>
    <n v="21956.68"/>
    <m/>
    <s v="C"/>
    <s v="Labor"/>
    <s v="TEC"/>
    <m/>
    <s v="JLAB"/>
    <s v="Const"/>
    <s v="RF"/>
    <x v="5"/>
    <m/>
    <m/>
    <m/>
    <m/>
    <m/>
    <m/>
    <m/>
    <m/>
    <n v="2744.58"/>
    <n v="19212.09"/>
    <m/>
    <m/>
    <m/>
    <m/>
    <m/>
    <m/>
    <m/>
    <m/>
    <m/>
    <x v="0"/>
    <x v="0"/>
    <m/>
  </r>
  <r>
    <s v=""/>
    <s v=" E08_50960"/>
    <s v="Install High Pressure Rinse Station (TJ-Facilities)"/>
    <s v="6.08.08.01.03"/>
    <x v="1"/>
    <d v="2024-09-24T00:00:00"/>
    <d v="2024-11-20T00:00:00"/>
    <s v="pkessler"/>
    <s v="edaly"/>
    <n v="9222.31"/>
    <m/>
    <s v="C"/>
    <s v="Labor"/>
    <s v="TEC"/>
    <m/>
    <s v="JLAB"/>
    <s v="Const"/>
    <s v="RF"/>
    <x v="5"/>
    <m/>
    <m/>
    <m/>
    <m/>
    <m/>
    <m/>
    <m/>
    <m/>
    <n v="1152.79"/>
    <n v="8069.52"/>
    <m/>
    <m/>
    <m/>
    <m/>
    <m/>
    <m/>
    <m/>
    <m/>
    <m/>
    <x v="0"/>
    <x v="0"/>
    <m/>
  </r>
  <r>
    <s v=""/>
    <s v=" E08_50970"/>
    <s v="Commission and Test High Pressure Rinse Station (TJ-Facilities)"/>
    <s v="6.08.08.01.03"/>
    <x v="1"/>
    <d v="2024-11-21T00:00:00"/>
    <d v="2024-12-20T00:00:00"/>
    <s v="pkessler"/>
    <s v="edaly"/>
    <n v="12201.92"/>
    <m/>
    <s v="C"/>
    <s v="Labor"/>
    <s v="TEC"/>
    <m/>
    <s v="JLAB"/>
    <s v="Const"/>
    <s v="RF"/>
    <x v="4"/>
    <m/>
    <m/>
    <m/>
    <m/>
    <m/>
    <m/>
    <m/>
    <m/>
    <m/>
    <n v="12201.92"/>
    <m/>
    <m/>
    <m/>
    <m/>
    <m/>
    <m/>
    <m/>
    <m/>
    <m/>
    <x v="0"/>
    <x v="0"/>
    <m/>
  </r>
  <r>
    <s v=""/>
    <s v=" E08_50970"/>
    <s v="Commission and Test High Pressure Rinse Station (TJ-Facilities)"/>
    <s v="6.08.08.01.03"/>
    <x v="1"/>
    <d v="2024-11-21T00:00:00"/>
    <d v="2024-12-20T00:00:00"/>
    <s v="pkessler"/>
    <s v="edaly"/>
    <n v="25709.72"/>
    <m/>
    <s v="C"/>
    <s v="Labor"/>
    <s v="TEC"/>
    <m/>
    <s v="JLAB"/>
    <s v="Const"/>
    <s v="RF"/>
    <x v="4"/>
    <m/>
    <m/>
    <m/>
    <m/>
    <m/>
    <m/>
    <m/>
    <m/>
    <m/>
    <n v="25709.72"/>
    <m/>
    <m/>
    <m/>
    <m/>
    <m/>
    <m/>
    <m/>
    <m/>
    <m/>
    <x v="0"/>
    <x v="0"/>
    <m/>
  </r>
  <r>
    <s v=""/>
    <s v=" E08_50970"/>
    <s v="Commission and Test High Pressure Rinse Station (TJ-Facilities)"/>
    <s v="6.08.08.01.03"/>
    <x v="1"/>
    <d v="2024-11-21T00:00:00"/>
    <d v="2024-12-20T00:00:00"/>
    <s v="pkessler"/>
    <s v="edaly"/>
    <n v="4628.01"/>
    <m/>
    <s v="C"/>
    <s v="Labor"/>
    <s v="TEC"/>
    <m/>
    <s v="JLAB"/>
    <s v="Const"/>
    <s v="RF"/>
    <x v="4"/>
    <m/>
    <m/>
    <m/>
    <m/>
    <m/>
    <m/>
    <m/>
    <m/>
    <m/>
    <n v="4628.01"/>
    <m/>
    <m/>
    <m/>
    <m/>
    <m/>
    <m/>
    <m/>
    <m/>
    <m/>
    <x v="0"/>
    <x v="0"/>
    <m/>
  </r>
  <r>
    <s v=""/>
    <s v=" HR_0601_09996"/>
    <s v="HSR BPM Buttons - Preliminary Design"/>
    <s v="6.05.05.01"/>
    <x v="0"/>
    <d v="2022-01-21T00:00:00"/>
    <d v="2022-06-13T00:00:00"/>
    <s v="mahmed"/>
    <s v="gassner"/>
    <n v="0"/>
    <s v="EDIA"/>
    <s v="C"/>
    <s v="Labor"/>
    <s v="TEC"/>
    <m/>
    <s v="BNL"/>
    <s v="PED"/>
    <s v="INS"/>
    <x v="11"/>
    <s v="S.P142"/>
    <m/>
    <m/>
    <m/>
    <m/>
    <m/>
    <m/>
    <m/>
    <m/>
    <m/>
    <m/>
    <m/>
    <m/>
    <m/>
    <m/>
    <m/>
    <m/>
    <m/>
    <m/>
    <x v="0"/>
    <x v="0"/>
    <m/>
  </r>
  <r>
    <s v=""/>
    <s v=" HR_0601_09996"/>
    <s v="HSR BPM Buttons - Preliminary Design"/>
    <s v="6.05.05.01"/>
    <x v="0"/>
    <d v="2022-01-21T00:00:00"/>
    <d v="2022-06-13T00:00:00"/>
    <s v="mahmed"/>
    <s v="gassner"/>
    <n v="0"/>
    <s v="EDIA"/>
    <s v="C"/>
    <s v="Labor"/>
    <s v="TEC"/>
    <m/>
    <s v="BNL"/>
    <s v="PED"/>
    <s v="INS"/>
    <x v="11"/>
    <s v="S.P142"/>
    <m/>
    <m/>
    <m/>
    <m/>
    <m/>
    <m/>
    <m/>
    <m/>
    <m/>
    <m/>
    <m/>
    <m/>
    <m/>
    <m/>
    <m/>
    <m/>
    <m/>
    <m/>
    <x v="0"/>
    <x v="0"/>
    <m/>
  </r>
  <r>
    <s v=""/>
    <s v=" HR_0601_09996"/>
    <s v="HSR BPM Buttons - Preliminary Design"/>
    <s v="6.05.05.01"/>
    <x v="0"/>
    <d v="2022-01-21T00:00:00"/>
    <d v="2022-06-13T00:00:00"/>
    <s v="mahmed"/>
    <s v="gassner"/>
    <n v="0"/>
    <s v="EDIA"/>
    <s v="C"/>
    <s v="Labor"/>
    <s v="TEC"/>
    <m/>
    <s v="BNL"/>
    <s v="PED"/>
    <s v="INS"/>
    <x v="11"/>
    <s v="S.P142"/>
    <m/>
    <m/>
    <m/>
    <m/>
    <m/>
    <m/>
    <m/>
    <m/>
    <m/>
    <m/>
    <m/>
    <m/>
    <m/>
    <m/>
    <m/>
    <m/>
    <m/>
    <m/>
    <x v="0"/>
    <x v="0"/>
    <m/>
  </r>
  <r>
    <s v=""/>
    <s v=" HR_0601_09996"/>
    <s v="HSR BPM Buttons - Preliminary Design"/>
    <s v="6.05.05.01"/>
    <x v="0"/>
    <d v="2022-01-21T00:00:00"/>
    <d v="2022-06-13T00:00:00"/>
    <s v="mahmed"/>
    <s v="gassner"/>
    <n v="0"/>
    <s v="EDIA"/>
    <s v="C"/>
    <s v="Labor"/>
    <s v="TEC"/>
    <m/>
    <s v="BNL"/>
    <s v="PED"/>
    <s v="INS"/>
    <x v="11"/>
    <s v="S.P142"/>
    <m/>
    <m/>
    <m/>
    <m/>
    <m/>
    <m/>
    <m/>
    <m/>
    <m/>
    <m/>
    <m/>
    <m/>
    <m/>
    <m/>
    <m/>
    <m/>
    <m/>
    <m/>
    <x v="0"/>
    <x v="0"/>
    <m/>
  </r>
  <r>
    <s v=""/>
    <s v=" HR_0601_09996"/>
    <s v="HSR BPM Buttons - Preliminary Design"/>
    <s v="6.05.05.01"/>
    <x v="0"/>
    <d v="2022-01-21T00:00:00"/>
    <d v="2022-06-13T00:00:00"/>
    <s v="mahmed"/>
    <s v="gassner"/>
    <n v="0"/>
    <s v="EDIA"/>
    <s v="C"/>
    <s v="Labor"/>
    <s v="TEC"/>
    <m/>
    <s v="BNL"/>
    <s v="PED"/>
    <s v="INS"/>
    <x v="11"/>
    <s v="S.P142"/>
    <m/>
    <m/>
    <m/>
    <m/>
    <m/>
    <m/>
    <m/>
    <m/>
    <m/>
    <m/>
    <m/>
    <m/>
    <m/>
    <m/>
    <m/>
    <m/>
    <m/>
    <m/>
    <x v="0"/>
    <x v="0"/>
    <m/>
  </r>
  <r>
    <s v=""/>
    <s v=" HR_0601_09996"/>
    <s v="HSR BPM Buttons - Preliminary Design"/>
    <s v="6.05.05.01"/>
    <x v="0"/>
    <d v="2022-01-21T00:00:00"/>
    <d v="2022-06-13T00:00:00"/>
    <s v="mahmed"/>
    <s v="gassner"/>
    <n v="0"/>
    <s v="EDIA"/>
    <s v="C"/>
    <s v="Labor"/>
    <s v="TEC"/>
    <m/>
    <s v="BNL"/>
    <s v="PED"/>
    <s v="INS"/>
    <x v="11"/>
    <s v="S.P142"/>
    <m/>
    <m/>
    <m/>
    <m/>
    <m/>
    <m/>
    <m/>
    <m/>
    <m/>
    <m/>
    <m/>
    <m/>
    <m/>
    <m/>
    <m/>
    <m/>
    <m/>
    <m/>
    <x v="0"/>
    <x v="0"/>
    <m/>
  </r>
  <r>
    <s v=""/>
    <s v=" HR_0601_09997"/>
    <s v="HSR BPM Buttons - Collect parameters for Final Design"/>
    <s v="6.05.05.01"/>
    <x v="0"/>
    <d v="2022-06-14T00:00:00"/>
    <d v="2022-09-28T00:00:00"/>
    <s v="mahmed"/>
    <s v="gassner"/>
    <n v="0"/>
    <s v="EDIA"/>
    <s v="C"/>
    <s v="Labor"/>
    <s v="TEC"/>
    <m/>
    <s v="BNL"/>
    <s v="PED"/>
    <s v="INS"/>
    <x v="11"/>
    <s v="S.P142"/>
    <m/>
    <m/>
    <m/>
    <m/>
    <m/>
    <m/>
    <m/>
    <m/>
    <m/>
    <m/>
    <m/>
    <m/>
    <m/>
    <m/>
    <m/>
    <m/>
    <m/>
    <m/>
    <x v="0"/>
    <x v="0"/>
    <m/>
  </r>
  <r>
    <s v=""/>
    <s v=" HR_0601_09997"/>
    <s v="HSR BPM Buttons - Collect parameters for Final Design"/>
    <s v="6.05.05.01"/>
    <x v="0"/>
    <d v="2022-06-14T00:00:00"/>
    <d v="2022-09-28T00:00:00"/>
    <s v="mahmed"/>
    <s v="gassner"/>
    <n v="0"/>
    <s v="EDIA"/>
    <s v="C"/>
    <s v="Labor"/>
    <s v="TEC"/>
    <m/>
    <s v="BNL"/>
    <s v="PED"/>
    <s v="INS"/>
    <x v="11"/>
    <s v="S.P142"/>
    <m/>
    <m/>
    <m/>
    <m/>
    <m/>
    <m/>
    <m/>
    <m/>
    <m/>
    <m/>
    <m/>
    <m/>
    <m/>
    <m/>
    <m/>
    <m/>
    <m/>
    <m/>
    <x v="0"/>
    <x v="0"/>
    <m/>
  </r>
  <r>
    <s v=""/>
    <s v=" E08_50060"/>
    <s v="Develop Specification for Horizontal Electro Polish Station (TJ-Facilities)"/>
    <s v="6.08.08.01.01"/>
    <x v="1"/>
    <d v="2023-05-23T00:00:00"/>
    <d v="2023-08-02T00:00:00"/>
    <s v="pkessler"/>
    <s v="edaly"/>
    <n v="11501.48"/>
    <m/>
    <s v="C"/>
    <s v="Labor"/>
    <s v="TEC"/>
    <m/>
    <s v="JLAB"/>
    <s v="PED"/>
    <s v="RF"/>
    <x v="10"/>
    <s v="S.P245"/>
    <m/>
    <m/>
    <m/>
    <m/>
    <m/>
    <m/>
    <n v="11501.48"/>
    <m/>
    <m/>
    <m/>
    <m/>
    <m/>
    <m/>
    <m/>
    <m/>
    <m/>
    <m/>
    <m/>
    <x v="0"/>
    <x v="0"/>
    <m/>
  </r>
  <r>
    <s v=""/>
    <s v=" E08_50060"/>
    <s v="Develop Specification for Horizontal Electro Polish Station (TJ-Facilities)"/>
    <s v="6.08.08.01.01"/>
    <x v="1"/>
    <d v="2023-05-23T00:00:00"/>
    <d v="2023-08-02T00:00:00"/>
    <s v="pkessler"/>
    <s v="edaly"/>
    <n v="6923.97"/>
    <m/>
    <s v="C"/>
    <s v="Labor"/>
    <s v="TEC"/>
    <m/>
    <s v="JLAB"/>
    <s v="PED"/>
    <s v="RF"/>
    <x v="10"/>
    <s v="S.P245"/>
    <m/>
    <m/>
    <m/>
    <m/>
    <m/>
    <m/>
    <n v="6923.97"/>
    <m/>
    <m/>
    <m/>
    <m/>
    <m/>
    <m/>
    <m/>
    <m/>
    <m/>
    <m/>
    <m/>
    <x v="0"/>
    <x v="0"/>
    <m/>
  </r>
  <r>
    <s v=""/>
    <s v=" E08_50060"/>
    <s v="Develop Specification for Horizontal Electro Polish Station (TJ-Facilities)"/>
    <s v="6.08.08.01.01"/>
    <x v="1"/>
    <d v="2023-05-23T00:00:00"/>
    <d v="2023-08-02T00:00:00"/>
    <s v="pkessler"/>
    <s v="edaly"/>
    <n v="2875.37"/>
    <m/>
    <s v="C"/>
    <s v="Labor"/>
    <s v="TEC"/>
    <m/>
    <s v="JLAB"/>
    <s v="PED"/>
    <s v="RF"/>
    <x v="10"/>
    <s v="S.P245"/>
    <m/>
    <m/>
    <m/>
    <m/>
    <m/>
    <m/>
    <n v="2875.37"/>
    <m/>
    <m/>
    <m/>
    <m/>
    <m/>
    <m/>
    <m/>
    <m/>
    <m/>
    <m/>
    <m/>
    <x v="0"/>
    <x v="0"/>
    <m/>
  </r>
  <r>
    <s v=""/>
    <s v=" E08_50060"/>
    <s v="Develop Specification for Horizontal Electro Polish Station (TJ-Facilities)"/>
    <s v="6.08.08.01.01"/>
    <x v="1"/>
    <d v="2023-05-23T00:00:00"/>
    <d v="2023-08-02T00:00:00"/>
    <s v="pkessler"/>
    <s v="edaly"/>
    <n v="17449.36"/>
    <m/>
    <s v="C"/>
    <s v="Labor"/>
    <s v="TEC"/>
    <m/>
    <s v="JLAB"/>
    <s v="PED"/>
    <s v="RF"/>
    <x v="10"/>
    <s v="S.P245"/>
    <m/>
    <m/>
    <m/>
    <m/>
    <m/>
    <m/>
    <n v="17449.36"/>
    <m/>
    <m/>
    <m/>
    <m/>
    <m/>
    <m/>
    <m/>
    <m/>
    <m/>
    <m/>
    <m/>
    <x v="0"/>
    <x v="0"/>
    <m/>
  </r>
  <r>
    <s v=""/>
    <s v=" HR_0601_09999"/>
    <s v="HSR BPM Buttons - Final Design"/>
    <s v="6.05.05.01"/>
    <x v="1"/>
    <d v="2023-06-27T00:00:00"/>
    <d v="2023-10-31T00:00:00"/>
    <s v="mahmed"/>
    <s v="gassner"/>
    <n v="16064.16"/>
    <s v="EDIA"/>
    <s v="C"/>
    <s v="Labor"/>
    <s v="TEC"/>
    <m/>
    <s v="BNL"/>
    <s v="PED"/>
    <s v="INS"/>
    <x v="6"/>
    <s v="S.P142"/>
    <m/>
    <m/>
    <m/>
    <m/>
    <m/>
    <m/>
    <n v="12208.76"/>
    <n v="3855.4"/>
    <m/>
    <m/>
    <m/>
    <m/>
    <m/>
    <m/>
    <m/>
    <m/>
    <m/>
    <m/>
    <x v="0"/>
    <x v="0"/>
    <m/>
  </r>
  <r>
    <s v=""/>
    <s v=" E08_50487"/>
    <s v="TR Effort  Horizontal Electro Polish Station Design - Travel  (TJ-Facilities)"/>
    <s v="6.08.08.01.02"/>
    <x v="1"/>
    <d v="2024-02-02T00:00:00"/>
    <d v="2024-10-21T00:00:00"/>
    <s v="pkessler"/>
    <s v="edaly"/>
    <n v="8441.66"/>
    <m/>
    <s v="C"/>
    <s v="Nonlabor"/>
    <s v="TEC"/>
    <m/>
    <s v="JLAB"/>
    <s v="Const"/>
    <s v="RF"/>
    <x v="9"/>
    <s v="T"/>
    <m/>
    <m/>
    <m/>
    <m/>
    <m/>
    <m/>
    <m/>
    <n v="7792.3"/>
    <n v="649.36"/>
    <m/>
    <m/>
    <m/>
    <m/>
    <m/>
    <m/>
    <m/>
    <m/>
    <m/>
    <x v="0"/>
    <x v="0"/>
    <m/>
  </r>
  <r>
    <s v=""/>
    <s v=" E08_50485"/>
    <s v="TR Effort  Horizontal Electro Polish Station Design - Labor  (TJ-Facilities)"/>
    <s v="6.08.08.01.02"/>
    <x v="1"/>
    <d v="2024-02-02T00:00:00"/>
    <d v="2024-10-21T00:00:00"/>
    <s v="pkessler"/>
    <s v="edaly"/>
    <n v="17810.79"/>
    <m/>
    <s v="C"/>
    <s v="Labor"/>
    <s v="TEC"/>
    <m/>
    <s v="JLAB"/>
    <s v="Const"/>
    <s v="RF"/>
    <x v="9"/>
    <s v="S.P245"/>
    <s v="APP00492"/>
    <m/>
    <m/>
    <m/>
    <m/>
    <m/>
    <m/>
    <n v="16440.73"/>
    <n v="1370.06"/>
    <m/>
    <m/>
    <m/>
    <m/>
    <m/>
    <m/>
    <m/>
    <m/>
    <m/>
    <x v="0"/>
    <x v="0"/>
    <m/>
  </r>
  <r>
    <s v=""/>
    <s v=" E08_50485"/>
    <s v="TR Effort  Horizontal Electro Polish Station Design - Labor  (TJ-Facilities)"/>
    <s v="6.08.08.01.02"/>
    <x v="1"/>
    <d v="2024-02-02T00:00:00"/>
    <d v="2024-10-21T00:00:00"/>
    <s v="pkessler"/>
    <s v="edaly"/>
    <n v="7148.14"/>
    <m/>
    <s v="C"/>
    <s v="Labor"/>
    <s v="TEC"/>
    <m/>
    <s v="JLAB"/>
    <s v="Const"/>
    <s v="RF"/>
    <x v="9"/>
    <s v="S.P245"/>
    <s v="APP00492"/>
    <m/>
    <m/>
    <m/>
    <m/>
    <m/>
    <m/>
    <n v="6598.29"/>
    <n v="549.86"/>
    <m/>
    <m/>
    <m/>
    <m/>
    <m/>
    <m/>
    <m/>
    <m/>
    <m/>
    <x v="0"/>
    <x v="0"/>
    <m/>
  </r>
  <r>
    <s v=""/>
    <s v=" E08_50485"/>
    <s v="TR Effort  Horizontal Electro Polish Station Design - Labor  (TJ-Facilities)"/>
    <s v="6.08.08.01.02"/>
    <x v="1"/>
    <d v="2024-02-02T00:00:00"/>
    <d v="2024-10-21T00:00:00"/>
    <s v="pkessler"/>
    <s v="edaly"/>
    <n v="9007.16"/>
    <m/>
    <s v="C"/>
    <s v="Labor"/>
    <s v="TEC"/>
    <m/>
    <s v="JLAB"/>
    <s v="Const"/>
    <s v="RF"/>
    <x v="9"/>
    <s v="S.P245"/>
    <s v="APP00492"/>
    <m/>
    <m/>
    <m/>
    <m/>
    <m/>
    <m/>
    <n v="8314.2999999999993"/>
    <n v="692.86"/>
    <m/>
    <m/>
    <m/>
    <m/>
    <m/>
    <m/>
    <m/>
    <m/>
    <m/>
    <x v="0"/>
    <x v="0"/>
    <m/>
  </r>
  <r>
    <s v=""/>
    <s v=" E08_50485"/>
    <s v="TR Effort  Horizontal Electro Polish Station Design - Labor  (TJ-Facilities)"/>
    <s v="6.08.08.01.02"/>
    <x v="1"/>
    <d v="2024-02-02T00:00:00"/>
    <d v="2024-10-21T00:00:00"/>
    <s v="pkessler"/>
    <s v="edaly"/>
    <n v="2968.46"/>
    <m/>
    <s v="C"/>
    <s v="Labor"/>
    <s v="TEC"/>
    <m/>
    <s v="JLAB"/>
    <s v="Const"/>
    <s v="RF"/>
    <x v="9"/>
    <s v="S.P245"/>
    <s v="APP00492"/>
    <m/>
    <m/>
    <m/>
    <m/>
    <m/>
    <m/>
    <n v="2740.12"/>
    <n v="228.34"/>
    <m/>
    <m/>
    <m/>
    <m/>
    <m/>
    <m/>
    <m/>
    <m/>
    <m/>
    <x v="0"/>
    <x v="0"/>
    <m/>
  </r>
  <r>
    <s v=""/>
    <s v=" E08_50990"/>
    <s v="Install Horizontal Electro Polish Station (TJ-Facilities)"/>
    <s v="6.08.08.01.03"/>
    <x v="1"/>
    <d v="2024-10-23T00:00:00"/>
    <d v="2024-12-20T00:00:00"/>
    <s v="pkessler"/>
    <s v="edaly"/>
    <n v="12201.92"/>
    <m/>
    <s v="C"/>
    <s v="Labor"/>
    <s v="TEC"/>
    <m/>
    <s v="JLAB"/>
    <s v="Const"/>
    <s v="RF"/>
    <x v="5"/>
    <m/>
    <m/>
    <m/>
    <m/>
    <m/>
    <m/>
    <m/>
    <m/>
    <m/>
    <n v="12201.92"/>
    <m/>
    <m/>
    <m/>
    <m/>
    <m/>
    <m/>
    <m/>
    <m/>
    <m/>
    <x v="0"/>
    <x v="0"/>
    <m/>
  </r>
  <r>
    <s v=""/>
    <s v=" E08_50990"/>
    <s v="Install Horizontal Electro Polish Station (TJ-Facilities)"/>
    <s v="6.08.08.01.03"/>
    <x v="1"/>
    <d v="2024-10-23T00:00:00"/>
    <d v="2024-12-20T00:00:00"/>
    <s v="pkessler"/>
    <s v="edaly"/>
    <n v="22036.91"/>
    <m/>
    <s v="C"/>
    <s v="Labor"/>
    <s v="TEC"/>
    <m/>
    <s v="JLAB"/>
    <s v="Const"/>
    <s v="RF"/>
    <x v="5"/>
    <m/>
    <m/>
    <m/>
    <m/>
    <m/>
    <m/>
    <m/>
    <m/>
    <m/>
    <n v="22036.91"/>
    <m/>
    <m/>
    <m/>
    <m/>
    <m/>
    <m/>
    <m/>
    <m/>
    <m/>
    <x v="0"/>
    <x v="0"/>
    <m/>
  </r>
  <r>
    <s v=""/>
    <s v=" E08_50990"/>
    <s v="Install Horizontal Electro Polish Station (TJ-Facilities)"/>
    <s v="6.08.08.01.03"/>
    <x v="1"/>
    <d v="2024-10-23T00:00:00"/>
    <d v="2024-12-20T00:00:00"/>
    <s v="pkessler"/>
    <s v="edaly"/>
    <n v="9256.01"/>
    <m/>
    <s v="C"/>
    <s v="Labor"/>
    <s v="TEC"/>
    <m/>
    <s v="JLAB"/>
    <s v="Const"/>
    <s v="RF"/>
    <x v="5"/>
    <m/>
    <m/>
    <m/>
    <m/>
    <m/>
    <m/>
    <m/>
    <m/>
    <m/>
    <n v="9256.01"/>
    <m/>
    <m/>
    <m/>
    <m/>
    <m/>
    <m/>
    <m/>
    <m/>
    <m/>
    <x v="0"/>
    <x v="0"/>
    <m/>
  </r>
  <r>
    <s v=""/>
    <s v=" E08_51000"/>
    <s v="Commission and Test Horizontal Electro Polish Station (TJ-Facilities)"/>
    <s v="6.08.08.01.03"/>
    <x v="1"/>
    <d v="2024-12-23T00:00:00"/>
    <d v="2025-01-22T00:00:00"/>
    <s v="pkessler"/>
    <s v="edaly"/>
    <n v="24403.83"/>
    <m/>
    <s v="C"/>
    <s v="Labor"/>
    <s v="TEC"/>
    <m/>
    <s v="JLAB"/>
    <s v="Const"/>
    <s v="RF"/>
    <x v="4"/>
    <m/>
    <m/>
    <m/>
    <m/>
    <m/>
    <m/>
    <m/>
    <m/>
    <m/>
    <n v="24403.83"/>
    <m/>
    <m/>
    <m/>
    <m/>
    <m/>
    <m/>
    <m/>
    <m/>
    <m/>
    <x v="0"/>
    <x v="0"/>
    <m/>
  </r>
  <r>
    <s v=""/>
    <s v=" E08_51000"/>
    <s v="Commission and Test Horizontal Electro Polish Station (TJ-Facilities)"/>
    <s v="6.08.08.01.03"/>
    <x v="1"/>
    <d v="2024-12-23T00:00:00"/>
    <d v="2025-01-22T00:00:00"/>
    <s v="pkessler"/>
    <s v="edaly"/>
    <n v="29382.54"/>
    <m/>
    <s v="C"/>
    <s v="Labor"/>
    <s v="TEC"/>
    <m/>
    <s v="JLAB"/>
    <s v="Const"/>
    <s v="RF"/>
    <x v="4"/>
    <m/>
    <m/>
    <m/>
    <m/>
    <m/>
    <m/>
    <m/>
    <m/>
    <m/>
    <n v="29382.54"/>
    <m/>
    <m/>
    <m/>
    <m/>
    <m/>
    <m/>
    <m/>
    <m/>
    <m/>
    <x v="0"/>
    <x v="0"/>
    <m/>
  </r>
  <r>
    <s v=""/>
    <s v=" E08_51000"/>
    <s v="Commission and Test Horizontal Electro Polish Station (TJ-Facilities)"/>
    <s v="6.08.08.01.03"/>
    <x v="1"/>
    <d v="2024-12-23T00:00:00"/>
    <d v="2025-01-22T00:00:00"/>
    <s v="pkessler"/>
    <s v="edaly"/>
    <n v="13884.02"/>
    <m/>
    <s v="C"/>
    <s v="Labor"/>
    <s v="TEC"/>
    <m/>
    <s v="JLAB"/>
    <s v="Const"/>
    <s v="RF"/>
    <x v="4"/>
    <m/>
    <m/>
    <m/>
    <m/>
    <m/>
    <m/>
    <m/>
    <m/>
    <m/>
    <n v="13884.02"/>
    <m/>
    <m/>
    <m/>
    <m/>
    <m/>
    <m/>
    <m/>
    <m/>
    <m/>
    <x v="0"/>
    <x v="0"/>
    <m/>
  </r>
  <r>
    <s v=""/>
    <s v=" E08_51000"/>
    <s v="Commission and Test Horizontal Electro Polish Station (TJ-Facilities)"/>
    <s v="6.08.08.01.03"/>
    <x v="1"/>
    <d v="2024-12-23T00:00:00"/>
    <d v="2025-01-22T00:00:00"/>
    <s v="pkessler"/>
    <s v="edaly"/>
    <n v="12201.92"/>
    <m/>
    <s v="C"/>
    <s v="Labor"/>
    <s v="TEC"/>
    <m/>
    <s v="JLAB"/>
    <s v="Const"/>
    <s v="RF"/>
    <x v="4"/>
    <m/>
    <m/>
    <m/>
    <m/>
    <m/>
    <m/>
    <m/>
    <m/>
    <m/>
    <n v="12201.92"/>
    <m/>
    <m/>
    <m/>
    <m/>
    <m/>
    <m/>
    <m/>
    <m/>
    <m/>
    <x v="0"/>
    <x v="0"/>
    <m/>
  </r>
  <r>
    <s v=""/>
    <s v=" E08_51000"/>
    <s v="Commission and Test Horizontal Electro Polish Station (TJ-Facilities)"/>
    <s v="6.08.08.01.03"/>
    <x v="1"/>
    <d v="2024-12-23T00:00:00"/>
    <d v="2025-01-22T00:00:00"/>
    <s v="pkessler"/>
    <s v="edaly"/>
    <n v="3672.82"/>
    <m/>
    <s v="C"/>
    <s v="Labor"/>
    <s v="TEC"/>
    <m/>
    <s v="JLAB"/>
    <s v="Const"/>
    <s v="RF"/>
    <x v="4"/>
    <m/>
    <m/>
    <m/>
    <m/>
    <m/>
    <m/>
    <m/>
    <m/>
    <m/>
    <n v="3672.82"/>
    <m/>
    <m/>
    <m/>
    <m/>
    <m/>
    <m/>
    <m/>
    <m/>
    <m/>
    <x v="0"/>
    <x v="0"/>
    <m/>
  </r>
  <r>
    <s v=""/>
    <s v=" E08_50070"/>
    <s v="Develop Specification for Ultrasonic Cleaning Station (TJ-Facilities)"/>
    <s v="6.08.08.01.01"/>
    <x v="1"/>
    <d v="2023-08-03T00:00:00"/>
    <d v="2023-09-28T00:00:00"/>
    <s v="pkessler"/>
    <s v="edaly"/>
    <n v="11501.48"/>
    <m/>
    <s v="C"/>
    <s v="Labor"/>
    <s v="TEC"/>
    <m/>
    <s v="JLAB"/>
    <s v="PED"/>
    <s v="RF"/>
    <x v="10"/>
    <s v="P.S134"/>
    <m/>
    <m/>
    <m/>
    <m/>
    <m/>
    <m/>
    <n v="11501.48"/>
    <m/>
    <m/>
    <m/>
    <m/>
    <m/>
    <m/>
    <m/>
    <m/>
    <m/>
    <m/>
    <m/>
    <x v="0"/>
    <x v="0"/>
    <m/>
  </r>
  <r>
    <s v=""/>
    <s v=" E08_50070"/>
    <s v="Develop Specification for Ultrasonic Cleaning Station (TJ-Facilities)"/>
    <s v="6.08.08.01.01"/>
    <x v="1"/>
    <d v="2023-08-03T00:00:00"/>
    <d v="2023-09-28T00:00:00"/>
    <s v="pkessler"/>
    <s v="edaly"/>
    <n v="3461.98"/>
    <m/>
    <s v="C"/>
    <s v="Labor"/>
    <s v="TEC"/>
    <m/>
    <s v="JLAB"/>
    <s v="PED"/>
    <s v="RF"/>
    <x v="10"/>
    <s v="P.S134"/>
    <m/>
    <m/>
    <m/>
    <m/>
    <m/>
    <m/>
    <n v="3461.98"/>
    <m/>
    <m/>
    <m/>
    <m/>
    <m/>
    <m/>
    <m/>
    <m/>
    <m/>
    <m/>
    <m/>
    <x v="0"/>
    <x v="0"/>
    <m/>
  </r>
  <r>
    <s v=""/>
    <s v=" E08_50070"/>
    <s v="Develop Specification for Ultrasonic Cleaning Station (TJ-Facilities)"/>
    <s v="6.08.08.01.01"/>
    <x v="1"/>
    <d v="2023-08-03T00:00:00"/>
    <d v="2023-09-28T00:00:00"/>
    <s v="pkessler"/>
    <s v="edaly"/>
    <n v="2875.37"/>
    <m/>
    <s v="C"/>
    <s v="Labor"/>
    <s v="TEC"/>
    <m/>
    <s v="JLAB"/>
    <s v="PED"/>
    <s v="RF"/>
    <x v="10"/>
    <s v="P.S134"/>
    <m/>
    <m/>
    <m/>
    <m/>
    <m/>
    <m/>
    <n v="2875.37"/>
    <m/>
    <m/>
    <m/>
    <m/>
    <m/>
    <m/>
    <m/>
    <m/>
    <m/>
    <m/>
    <m/>
    <x v="0"/>
    <x v="0"/>
    <m/>
  </r>
  <r>
    <s v=""/>
    <s v=" E08_50070"/>
    <s v="Develop Specification for Ultrasonic Cleaning Station (TJ-Facilities)"/>
    <s v="6.08.08.01.01"/>
    <x v="1"/>
    <d v="2023-08-03T00:00:00"/>
    <d v="2023-09-28T00:00:00"/>
    <s v="pkessler"/>
    <s v="edaly"/>
    <n v="8724.68"/>
    <m/>
    <s v="C"/>
    <s v="Labor"/>
    <s v="TEC"/>
    <m/>
    <s v="JLAB"/>
    <s v="PED"/>
    <s v="RF"/>
    <x v="10"/>
    <s v="P.S134"/>
    <m/>
    <m/>
    <m/>
    <m/>
    <m/>
    <m/>
    <n v="8724.68"/>
    <m/>
    <m/>
    <m/>
    <m/>
    <m/>
    <m/>
    <m/>
    <m/>
    <m/>
    <m/>
    <m/>
    <x v="0"/>
    <x v="0"/>
    <m/>
  </r>
  <r>
    <s v=""/>
    <s v=" E08_50080"/>
    <s v="Develop Specification for Fumehood (TJ-Facilities)"/>
    <s v="6.08.08.01.01"/>
    <x v="1"/>
    <d v="2022-10-14T00:00:00"/>
    <d v="2022-11-18T00:00:00"/>
    <s v="pkessler"/>
    <s v="edaly"/>
    <n v="5750.74"/>
    <m/>
    <s v="C"/>
    <s v="Labor"/>
    <s v="TEC"/>
    <m/>
    <s v="JLAB"/>
    <s v="PED"/>
    <s v="RF"/>
    <x v="10"/>
    <s v="P.S454"/>
    <m/>
    <m/>
    <m/>
    <m/>
    <m/>
    <m/>
    <n v="5750.74"/>
    <m/>
    <m/>
    <m/>
    <m/>
    <m/>
    <m/>
    <m/>
    <m/>
    <m/>
    <m/>
    <m/>
    <x v="0"/>
    <x v="0"/>
    <m/>
  </r>
  <r>
    <s v=""/>
    <s v=" E08_50080"/>
    <s v="Develop Specification for Fumehood (TJ-Facilities)"/>
    <s v="6.08.08.01.01"/>
    <x v="1"/>
    <d v="2022-10-14T00:00:00"/>
    <d v="2022-11-18T00:00:00"/>
    <s v="pkessler"/>
    <s v="edaly"/>
    <n v="3461.98"/>
    <m/>
    <s v="C"/>
    <s v="Labor"/>
    <s v="TEC"/>
    <m/>
    <s v="JLAB"/>
    <s v="PED"/>
    <s v="RF"/>
    <x v="10"/>
    <s v="P.S454"/>
    <m/>
    <m/>
    <m/>
    <m/>
    <m/>
    <m/>
    <n v="3461.98"/>
    <m/>
    <m/>
    <m/>
    <m/>
    <m/>
    <m/>
    <m/>
    <m/>
    <m/>
    <m/>
    <m/>
    <x v="0"/>
    <x v="0"/>
    <m/>
  </r>
  <r>
    <s v=""/>
    <s v=" E08_50080"/>
    <s v="Develop Specification for Fumehood (TJ-Facilities)"/>
    <s v="6.08.08.01.01"/>
    <x v="1"/>
    <d v="2022-10-14T00:00:00"/>
    <d v="2022-11-18T00:00:00"/>
    <s v="pkessler"/>
    <s v="edaly"/>
    <n v="8724.68"/>
    <m/>
    <s v="C"/>
    <s v="Labor"/>
    <s v="TEC"/>
    <m/>
    <s v="JLAB"/>
    <s v="PED"/>
    <s v="RF"/>
    <x v="10"/>
    <s v="P.S454"/>
    <m/>
    <m/>
    <m/>
    <m/>
    <m/>
    <m/>
    <n v="8724.68"/>
    <m/>
    <m/>
    <m/>
    <m/>
    <m/>
    <m/>
    <m/>
    <m/>
    <m/>
    <m/>
    <m/>
    <x v="0"/>
    <x v="0"/>
    <m/>
  </r>
  <r>
    <s v=""/>
    <s v=" E08_50090"/>
    <s v="Develop Specification for Dewar #9 (TJ-Facilities)"/>
    <s v="6.08.08.01.01"/>
    <x v="1"/>
    <d v="2023-09-29T00:00:00"/>
    <d v="2023-10-27T00:00:00"/>
    <s v="pkessler"/>
    <s v="edaly"/>
    <n v="21363.9"/>
    <m/>
    <s v="C"/>
    <s v="Labor"/>
    <s v="TEC"/>
    <m/>
    <s v="JLAB"/>
    <s v="PED"/>
    <s v="RF"/>
    <x v="10"/>
    <s v="S.P244"/>
    <m/>
    <m/>
    <m/>
    <m/>
    <m/>
    <m/>
    <n v="1068.19"/>
    <n v="20295.7"/>
    <m/>
    <m/>
    <m/>
    <m/>
    <m/>
    <m/>
    <m/>
    <m/>
    <m/>
    <m/>
    <x v="0"/>
    <x v="0"/>
    <m/>
  </r>
  <r>
    <s v=""/>
    <s v=" E08_50090"/>
    <s v="Develop Specification for Dewar #9 (TJ-Facilities)"/>
    <s v="6.08.08.01.01"/>
    <x v="1"/>
    <d v="2023-09-29T00:00:00"/>
    <d v="2023-10-27T00:00:00"/>
    <s v="pkessler"/>
    <s v="edaly"/>
    <n v="23658.54"/>
    <m/>
    <s v="C"/>
    <s v="Labor"/>
    <s v="TEC"/>
    <m/>
    <s v="JLAB"/>
    <s v="PED"/>
    <s v="RF"/>
    <x v="10"/>
    <s v="S.P244"/>
    <m/>
    <m/>
    <m/>
    <m/>
    <m/>
    <m/>
    <n v="1182.93"/>
    <n v="22475.61"/>
    <m/>
    <m/>
    <m/>
    <m/>
    <m/>
    <m/>
    <m/>
    <m/>
    <m/>
    <m/>
    <x v="0"/>
    <x v="0"/>
    <m/>
  </r>
  <r>
    <s v=""/>
    <s v=" E08_50090"/>
    <s v="Develop Specification for Dewar #9 (TJ-Facilities)"/>
    <s v="6.08.08.01.01"/>
    <x v="1"/>
    <d v="2023-09-29T00:00:00"/>
    <d v="2023-10-27T00:00:00"/>
    <s v="pkessler"/>
    <s v="edaly"/>
    <n v="7121.3"/>
    <m/>
    <s v="C"/>
    <s v="Labor"/>
    <s v="TEC"/>
    <m/>
    <s v="JLAB"/>
    <s v="PED"/>
    <s v="RF"/>
    <x v="10"/>
    <s v="S.P244"/>
    <m/>
    <m/>
    <m/>
    <m/>
    <m/>
    <m/>
    <n v="356.06"/>
    <n v="6765.23"/>
    <m/>
    <m/>
    <m/>
    <m/>
    <m/>
    <m/>
    <m/>
    <m/>
    <m/>
    <m/>
    <x v="0"/>
    <x v="0"/>
    <m/>
  </r>
  <r>
    <s v=""/>
    <s v=" E08_50090"/>
    <s v="Develop Specification for Dewar #9 (TJ-Facilities)"/>
    <s v="6.08.08.01.01"/>
    <x v="1"/>
    <d v="2023-09-29T00:00:00"/>
    <d v="2023-10-27T00:00:00"/>
    <s v="pkessler"/>
    <s v="edaly"/>
    <n v="5914.63"/>
    <m/>
    <s v="C"/>
    <s v="Labor"/>
    <s v="TEC"/>
    <m/>
    <s v="JLAB"/>
    <s v="PED"/>
    <s v="RF"/>
    <x v="10"/>
    <s v="S.P244"/>
    <m/>
    <m/>
    <m/>
    <m/>
    <m/>
    <m/>
    <n v="295.73"/>
    <n v="5618.9"/>
    <m/>
    <m/>
    <m/>
    <m/>
    <m/>
    <m/>
    <m/>
    <m/>
    <m/>
    <m/>
    <x v="0"/>
    <x v="0"/>
    <m/>
  </r>
  <r>
    <s v=""/>
    <s v=" E08_50090"/>
    <s v="Develop Specification for Dewar #9 (TJ-Facilities)"/>
    <s v="6.08.08.01.01"/>
    <x v="1"/>
    <d v="2023-09-29T00:00:00"/>
    <d v="2023-10-27T00:00:00"/>
    <s v="pkessler"/>
    <s v="edaly"/>
    <n v="26919.99"/>
    <m/>
    <s v="C"/>
    <s v="Labor"/>
    <s v="TEC"/>
    <m/>
    <s v="JLAB"/>
    <s v="PED"/>
    <s v="RF"/>
    <x v="10"/>
    <s v="S.P244"/>
    <m/>
    <m/>
    <m/>
    <m/>
    <m/>
    <m/>
    <n v="1346"/>
    <n v="25573.99"/>
    <m/>
    <m/>
    <m/>
    <m/>
    <m/>
    <m/>
    <m/>
    <m/>
    <m/>
    <m/>
    <x v="0"/>
    <x v="0"/>
    <m/>
  </r>
  <r>
    <s v=""/>
    <s v=" E08_50100"/>
    <s v="Develop Specification for Bake Box (TJ-Facilities)"/>
    <s v="6.08.08.01.01"/>
    <x v="1"/>
    <d v="2023-11-30T00:00:00"/>
    <d v="2023-12-28T00:00:00"/>
    <s v="pkessler"/>
    <s v="edaly"/>
    <n v="5923.26"/>
    <m/>
    <s v="C"/>
    <s v="Labor"/>
    <s v="TEC"/>
    <m/>
    <s v="JLAB"/>
    <s v="PED"/>
    <s v="RF"/>
    <x v="10"/>
    <s v="P.S132"/>
    <m/>
    <m/>
    <m/>
    <m/>
    <m/>
    <m/>
    <m/>
    <n v="5923.26"/>
    <m/>
    <m/>
    <m/>
    <m/>
    <m/>
    <m/>
    <m/>
    <m/>
    <m/>
    <m/>
    <x v="0"/>
    <x v="0"/>
    <m/>
  </r>
  <r>
    <s v=""/>
    <s v=" E08_50100"/>
    <s v="Develop Specification for Bake Box (TJ-Facilities)"/>
    <s v="6.08.08.01.01"/>
    <x v="1"/>
    <d v="2023-11-30T00:00:00"/>
    <d v="2023-12-28T00:00:00"/>
    <s v="pkessler"/>
    <s v="edaly"/>
    <n v="1782.92"/>
    <m/>
    <s v="C"/>
    <s v="Labor"/>
    <s v="TEC"/>
    <m/>
    <s v="JLAB"/>
    <s v="PED"/>
    <s v="RF"/>
    <x v="10"/>
    <s v="P.S132"/>
    <m/>
    <m/>
    <m/>
    <m/>
    <m/>
    <m/>
    <m/>
    <n v="1782.92"/>
    <m/>
    <m/>
    <m/>
    <m/>
    <m/>
    <m/>
    <m/>
    <m/>
    <m/>
    <m/>
    <x v="0"/>
    <x v="0"/>
    <m/>
  </r>
  <r>
    <s v=""/>
    <s v=" E08_50100"/>
    <s v="Develop Specification for Bake Box (TJ-Facilities)"/>
    <s v="6.08.08.01.01"/>
    <x v="1"/>
    <d v="2023-11-30T00:00:00"/>
    <d v="2023-12-28T00:00:00"/>
    <s v="pkessler"/>
    <s v="edaly"/>
    <n v="2961.63"/>
    <m/>
    <s v="C"/>
    <s v="Labor"/>
    <s v="TEC"/>
    <m/>
    <s v="JLAB"/>
    <s v="PED"/>
    <s v="RF"/>
    <x v="10"/>
    <s v="P.S132"/>
    <m/>
    <m/>
    <m/>
    <m/>
    <m/>
    <m/>
    <m/>
    <n v="2961.63"/>
    <m/>
    <m/>
    <m/>
    <m/>
    <m/>
    <m/>
    <m/>
    <m/>
    <m/>
    <m/>
    <x v="0"/>
    <x v="0"/>
    <m/>
  </r>
  <r>
    <s v=""/>
    <s v=" E08_50100"/>
    <s v="Develop Specification for Bake Box (TJ-Facilities)"/>
    <s v="6.08.08.01.01"/>
    <x v="1"/>
    <d v="2023-11-30T00:00:00"/>
    <d v="2023-12-28T00:00:00"/>
    <s v="pkessler"/>
    <s v="edaly"/>
    <n v="8986.42"/>
    <m/>
    <s v="C"/>
    <s v="Labor"/>
    <s v="TEC"/>
    <m/>
    <s v="JLAB"/>
    <s v="PED"/>
    <s v="RF"/>
    <x v="10"/>
    <s v="P.S132"/>
    <m/>
    <m/>
    <m/>
    <m/>
    <m/>
    <m/>
    <m/>
    <n v="8986.42"/>
    <m/>
    <m/>
    <m/>
    <m/>
    <m/>
    <m/>
    <m/>
    <m/>
    <m/>
    <m/>
    <x v="0"/>
    <x v="0"/>
    <m/>
  </r>
  <r>
    <s v=""/>
    <s v=" E08_51020"/>
    <s v="Install Ultrasonic Cleaning Station (TJ-Facilities)"/>
    <s v="6.08.08.01.03"/>
    <x v="1"/>
    <d v="2024-05-31T00:00:00"/>
    <d v="2024-06-27T00:00:00"/>
    <s v="pkessler"/>
    <s v="edaly"/>
    <n v="11846.52"/>
    <m/>
    <s v="C"/>
    <s v="Labor"/>
    <s v="TEC"/>
    <m/>
    <s v="JLAB"/>
    <s v="Const"/>
    <s v="RF"/>
    <x v="5"/>
    <m/>
    <m/>
    <m/>
    <m/>
    <m/>
    <m/>
    <m/>
    <m/>
    <n v="11846.52"/>
    <m/>
    <m/>
    <m/>
    <m/>
    <m/>
    <m/>
    <m/>
    <m/>
    <m/>
    <m/>
    <x v="0"/>
    <x v="0"/>
    <m/>
  </r>
  <r>
    <s v=""/>
    <s v=" E08_51020"/>
    <s v="Install Ultrasonic Cleaning Station (TJ-Facilities)"/>
    <s v="6.08.08.01.03"/>
    <x v="1"/>
    <d v="2024-05-31T00:00:00"/>
    <d v="2024-06-27T00:00:00"/>
    <s v="pkessler"/>
    <s v="edaly"/>
    <n v="7131.69"/>
    <m/>
    <s v="C"/>
    <s v="Labor"/>
    <s v="TEC"/>
    <m/>
    <s v="JLAB"/>
    <s v="Const"/>
    <s v="RF"/>
    <x v="5"/>
    <m/>
    <m/>
    <m/>
    <m/>
    <m/>
    <m/>
    <m/>
    <m/>
    <n v="7131.69"/>
    <m/>
    <m/>
    <m/>
    <m/>
    <m/>
    <m/>
    <m/>
    <m/>
    <m/>
    <m/>
    <x v="0"/>
    <x v="0"/>
    <m/>
  </r>
  <r>
    <s v=""/>
    <s v=" E08_51020"/>
    <s v="Install Ultrasonic Cleaning Station (TJ-Facilities)"/>
    <s v="6.08.08.01.03"/>
    <x v="1"/>
    <d v="2024-05-31T00:00:00"/>
    <d v="2024-06-27T00:00:00"/>
    <s v="pkessler"/>
    <s v="edaly"/>
    <n v="8986.42"/>
    <m/>
    <s v="C"/>
    <s v="Labor"/>
    <s v="TEC"/>
    <m/>
    <s v="JLAB"/>
    <s v="Const"/>
    <s v="RF"/>
    <x v="5"/>
    <m/>
    <m/>
    <m/>
    <m/>
    <m/>
    <m/>
    <m/>
    <m/>
    <n v="8986.42"/>
    <m/>
    <m/>
    <m/>
    <m/>
    <m/>
    <m/>
    <m/>
    <m/>
    <m/>
    <m/>
    <x v="0"/>
    <x v="0"/>
    <m/>
  </r>
  <r>
    <s v=""/>
    <s v=" E08_51030"/>
    <s v="Commission and Test Ultrasonic Cleaning Station (TJ-Facilities)"/>
    <s v="6.08.08.01.03"/>
    <x v="1"/>
    <d v="2024-06-28T00:00:00"/>
    <d v="2024-07-26T00:00:00"/>
    <s v="pkessler"/>
    <s v="edaly"/>
    <n v="17769.78"/>
    <m/>
    <s v="C"/>
    <s v="Labor"/>
    <s v="TEC"/>
    <m/>
    <s v="JLAB"/>
    <s v="Const"/>
    <s v="RF"/>
    <x v="4"/>
    <m/>
    <m/>
    <m/>
    <m/>
    <m/>
    <m/>
    <m/>
    <m/>
    <n v="17769.78"/>
    <m/>
    <m/>
    <m/>
    <m/>
    <m/>
    <m/>
    <m/>
    <m/>
    <m/>
    <m/>
    <x v="0"/>
    <x v="0"/>
    <m/>
  </r>
  <r>
    <s v=""/>
    <s v=" E08_51030"/>
    <s v="Commission and Test Ultrasonic Cleaning Station (TJ-Facilities)"/>
    <s v="6.08.08.01.03"/>
    <x v="1"/>
    <d v="2024-06-28T00:00:00"/>
    <d v="2024-07-26T00:00:00"/>
    <s v="pkessler"/>
    <s v="edaly"/>
    <n v="14263.37"/>
    <m/>
    <s v="C"/>
    <s v="Labor"/>
    <s v="TEC"/>
    <m/>
    <s v="JLAB"/>
    <s v="Const"/>
    <s v="RF"/>
    <x v="4"/>
    <m/>
    <m/>
    <m/>
    <m/>
    <m/>
    <m/>
    <m/>
    <m/>
    <n v="14263.37"/>
    <m/>
    <m/>
    <m/>
    <m/>
    <m/>
    <m/>
    <m/>
    <m/>
    <m/>
    <m/>
    <x v="0"/>
    <x v="0"/>
    <m/>
  </r>
  <r>
    <s v=""/>
    <s v=" E08_51030"/>
    <s v="Commission and Test Ultrasonic Cleaning Station (TJ-Facilities)"/>
    <s v="6.08.08.01.03"/>
    <x v="1"/>
    <d v="2024-06-28T00:00:00"/>
    <d v="2024-07-26T00:00:00"/>
    <s v="pkessler"/>
    <s v="edaly"/>
    <n v="2961.63"/>
    <m/>
    <s v="C"/>
    <s v="Labor"/>
    <s v="TEC"/>
    <m/>
    <s v="JLAB"/>
    <s v="Const"/>
    <s v="RF"/>
    <x v="4"/>
    <m/>
    <m/>
    <m/>
    <m/>
    <m/>
    <m/>
    <m/>
    <m/>
    <n v="2961.63"/>
    <m/>
    <m/>
    <m/>
    <m/>
    <m/>
    <m/>
    <m/>
    <m/>
    <m/>
    <m/>
    <x v="0"/>
    <x v="0"/>
    <m/>
  </r>
  <r>
    <s v=""/>
    <s v=" E08_51030"/>
    <s v="Commission and Test Ultrasonic Cleaning Station (TJ-Facilities)"/>
    <s v="6.08.08.01.03"/>
    <x v="1"/>
    <d v="2024-06-28T00:00:00"/>
    <d v="2024-07-26T00:00:00"/>
    <s v="pkessler"/>
    <s v="edaly"/>
    <n v="8986.42"/>
    <m/>
    <s v="C"/>
    <s v="Labor"/>
    <s v="TEC"/>
    <m/>
    <s v="JLAB"/>
    <s v="Const"/>
    <s v="RF"/>
    <x v="4"/>
    <m/>
    <m/>
    <m/>
    <m/>
    <m/>
    <m/>
    <m/>
    <m/>
    <n v="8986.42"/>
    <m/>
    <m/>
    <m/>
    <m/>
    <m/>
    <m/>
    <m/>
    <m/>
    <m/>
    <m/>
    <x v="0"/>
    <x v="0"/>
    <m/>
  </r>
  <r>
    <s v=""/>
    <s v=" E08_51050"/>
    <s v="Install Fumehood (TJ-Facilities)"/>
    <s v="6.08.08.01.03"/>
    <x v="1"/>
    <d v="2024-10-01T00:00:00"/>
    <d v="2024-10-22T00:00:00"/>
    <s v="pkessler"/>
    <s v="edaly"/>
    <n v="6100.96"/>
    <m/>
    <s v="C"/>
    <s v="Labor"/>
    <s v="TEC"/>
    <m/>
    <s v="JLAB"/>
    <s v="Const"/>
    <s v="RF"/>
    <x v="5"/>
    <m/>
    <m/>
    <m/>
    <m/>
    <m/>
    <m/>
    <m/>
    <m/>
    <m/>
    <n v="6100.96"/>
    <m/>
    <m/>
    <m/>
    <m/>
    <m/>
    <m/>
    <m/>
    <m/>
    <m/>
    <x v="0"/>
    <x v="0"/>
    <m/>
  </r>
  <r>
    <s v=""/>
    <s v=" E08_51050"/>
    <s v="Install Fumehood (TJ-Facilities)"/>
    <s v="6.08.08.01.03"/>
    <x v="1"/>
    <d v="2024-10-01T00:00:00"/>
    <d v="2024-10-22T00:00:00"/>
    <s v="pkessler"/>
    <s v="edaly"/>
    <n v="11018.45"/>
    <m/>
    <s v="C"/>
    <s v="Labor"/>
    <s v="TEC"/>
    <m/>
    <s v="JLAB"/>
    <s v="Const"/>
    <s v="RF"/>
    <x v="5"/>
    <m/>
    <m/>
    <m/>
    <m/>
    <m/>
    <m/>
    <m/>
    <m/>
    <m/>
    <n v="11018.45"/>
    <m/>
    <m/>
    <m/>
    <m/>
    <m/>
    <m/>
    <m/>
    <m/>
    <m/>
    <x v="0"/>
    <x v="0"/>
    <m/>
  </r>
  <r>
    <s v=""/>
    <s v=" E08_51060"/>
    <s v="Commission and Test Fumehood (TJ-Facilities)"/>
    <s v="6.08.08.01.03"/>
    <x v="1"/>
    <d v="2024-10-23T00:00:00"/>
    <d v="2024-10-29T00:00:00"/>
    <s v="pkessler"/>
    <s v="edaly"/>
    <n v="6100.96"/>
    <m/>
    <s v="C"/>
    <s v="Labor"/>
    <s v="TEC"/>
    <m/>
    <s v="JLAB"/>
    <s v="Const"/>
    <s v="RF"/>
    <x v="4"/>
    <m/>
    <m/>
    <m/>
    <m/>
    <m/>
    <m/>
    <m/>
    <m/>
    <m/>
    <n v="6100.96"/>
    <m/>
    <m/>
    <m/>
    <m/>
    <m/>
    <m/>
    <m/>
    <m/>
    <m/>
    <x v="0"/>
    <x v="0"/>
    <m/>
  </r>
  <r>
    <s v=""/>
    <s v=" E08_51060"/>
    <s v="Commission and Test Fumehood (TJ-Facilities)"/>
    <s v="6.08.08.01.03"/>
    <x v="1"/>
    <d v="2024-10-23T00:00:00"/>
    <d v="2024-10-29T00:00:00"/>
    <s v="pkessler"/>
    <s v="edaly"/>
    <n v="12854.86"/>
    <m/>
    <s v="C"/>
    <s v="Labor"/>
    <s v="TEC"/>
    <m/>
    <s v="JLAB"/>
    <s v="Const"/>
    <s v="RF"/>
    <x v="4"/>
    <m/>
    <m/>
    <m/>
    <m/>
    <m/>
    <m/>
    <m/>
    <m/>
    <m/>
    <n v="12854.86"/>
    <m/>
    <m/>
    <m/>
    <m/>
    <m/>
    <m/>
    <m/>
    <m/>
    <m/>
    <x v="0"/>
    <x v="0"/>
    <m/>
  </r>
  <r>
    <s v=""/>
    <s v=" E08_51080"/>
    <s v="Install Dewar #9 (TJ-Facilities)"/>
    <s v="6.08.08.01.03"/>
    <x v="1"/>
    <d v="2024-11-21T00:00:00"/>
    <d v="2025-01-22T00:00:00"/>
    <s v="pkessler"/>
    <s v="edaly"/>
    <n v="1836.41"/>
    <m/>
    <s v="C"/>
    <s v="Labor"/>
    <s v="TEC"/>
    <m/>
    <s v="JLAB"/>
    <s v="Const"/>
    <s v="RF"/>
    <x v="5"/>
    <m/>
    <m/>
    <m/>
    <m/>
    <m/>
    <m/>
    <m/>
    <m/>
    <m/>
    <n v="1836.41"/>
    <m/>
    <m/>
    <m/>
    <m/>
    <m/>
    <m/>
    <m/>
    <m/>
    <m/>
    <x v="0"/>
    <x v="0"/>
    <m/>
  </r>
  <r>
    <s v=""/>
    <s v=" E08_51080"/>
    <s v="Install Dewar #9 (TJ-Facilities)"/>
    <s v="6.08.08.01.03"/>
    <x v="1"/>
    <d v="2024-11-21T00:00:00"/>
    <d v="2025-01-22T00:00:00"/>
    <s v="pkessler"/>
    <s v="edaly"/>
    <n v="12201.92"/>
    <m/>
    <s v="C"/>
    <s v="Labor"/>
    <s v="TEC"/>
    <m/>
    <s v="JLAB"/>
    <s v="Const"/>
    <s v="RF"/>
    <x v="5"/>
    <m/>
    <m/>
    <m/>
    <m/>
    <m/>
    <m/>
    <m/>
    <m/>
    <m/>
    <n v="12201.92"/>
    <m/>
    <m/>
    <m/>
    <m/>
    <m/>
    <m/>
    <m/>
    <m/>
    <m/>
    <x v="0"/>
    <x v="0"/>
    <m/>
  </r>
  <r>
    <s v=""/>
    <s v=" E08_51080"/>
    <s v="Install Dewar #9 (TJ-Facilities)"/>
    <s v="6.08.08.01.03"/>
    <x v="1"/>
    <d v="2024-11-21T00:00:00"/>
    <d v="2025-01-22T00:00:00"/>
    <s v="pkessler"/>
    <s v="edaly"/>
    <n v="3672.82"/>
    <m/>
    <s v="C"/>
    <s v="Labor"/>
    <s v="TEC"/>
    <m/>
    <s v="JLAB"/>
    <s v="Const"/>
    <s v="RF"/>
    <x v="5"/>
    <m/>
    <m/>
    <m/>
    <m/>
    <m/>
    <m/>
    <m/>
    <m/>
    <m/>
    <n v="3672.82"/>
    <m/>
    <m/>
    <m/>
    <m/>
    <m/>
    <m/>
    <m/>
    <m/>
    <m/>
    <x v="0"/>
    <x v="0"/>
    <m/>
  </r>
  <r>
    <s v=""/>
    <s v=" E08_51080"/>
    <s v="Install Dewar #9 (TJ-Facilities)"/>
    <s v="6.08.08.01.03"/>
    <x v="1"/>
    <d v="2024-11-21T00:00:00"/>
    <d v="2025-01-22T00:00:00"/>
    <s v="pkessler"/>
    <s v="edaly"/>
    <n v="9256.01"/>
    <m/>
    <s v="C"/>
    <s v="Labor"/>
    <s v="TEC"/>
    <m/>
    <s v="JLAB"/>
    <s v="Const"/>
    <s v="RF"/>
    <x v="5"/>
    <m/>
    <m/>
    <m/>
    <m/>
    <m/>
    <m/>
    <m/>
    <m/>
    <m/>
    <n v="9256.01"/>
    <m/>
    <m/>
    <m/>
    <m/>
    <m/>
    <m/>
    <m/>
    <m/>
    <m/>
    <x v="0"/>
    <x v="0"/>
    <m/>
  </r>
  <r>
    <s v=""/>
    <s v=" E08_51090"/>
    <s v="Commission and Test Dewar #9 (TJ-Facilities)"/>
    <s v="6.08.08.01.03"/>
    <x v="1"/>
    <d v="2025-01-23T00:00:00"/>
    <d v="2025-03-20T00:00:00"/>
    <s v="pkessler"/>
    <s v="edaly"/>
    <n v="1836.41"/>
    <m/>
    <s v="C"/>
    <s v="Labor"/>
    <s v="TEC"/>
    <m/>
    <s v="JLAB"/>
    <s v="Const"/>
    <s v="RF"/>
    <x v="4"/>
    <m/>
    <m/>
    <m/>
    <m/>
    <m/>
    <m/>
    <m/>
    <m/>
    <m/>
    <n v="1836.41"/>
    <m/>
    <m/>
    <m/>
    <m/>
    <m/>
    <m/>
    <m/>
    <m/>
    <m/>
    <x v="0"/>
    <x v="0"/>
    <m/>
  </r>
  <r>
    <s v=""/>
    <s v=" E08_51090"/>
    <s v="Commission and Test Dewar #9 (TJ-Facilities)"/>
    <s v="6.08.08.01.03"/>
    <x v="1"/>
    <d v="2025-01-23T00:00:00"/>
    <d v="2025-03-20T00:00:00"/>
    <s v="pkessler"/>
    <s v="edaly"/>
    <n v="24403.83"/>
    <m/>
    <s v="C"/>
    <s v="Labor"/>
    <s v="TEC"/>
    <m/>
    <s v="JLAB"/>
    <s v="Const"/>
    <s v="RF"/>
    <x v="4"/>
    <m/>
    <m/>
    <m/>
    <m/>
    <m/>
    <m/>
    <m/>
    <m/>
    <m/>
    <n v="24403.83"/>
    <m/>
    <m/>
    <m/>
    <m/>
    <m/>
    <m/>
    <m/>
    <m/>
    <m/>
    <x v="0"/>
    <x v="0"/>
    <m/>
  </r>
  <r>
    <s v=""/>
    <s v=" E08_51090"/>
    <s v="Commission and Test Dewar #9 (TJ-Facilities)"/>
    <s v="6.08.08.01.03"/>
    <x v="1"/>
    <d v="2025-01-23T00:00:00"/>
    <d v="2025-03-20T00:00:00"/>
    <s v="pkessler"/>
    <s v="edaly"/>
    <n v="14691.27"/>
    <m/>
    <s v="C"/>
    <s v="Labor"/>
    <s v="TEC"/>
    <m/>
    <s v="JLAB"/>
    <s v="Const"/>
    <s v="RF"/>
    <x v="4"/>
    <m/>
    <m/>
    <m/>
    <m/>
    <m/>
    <m/>
    <m/>
    <m/>
    <m/>
    <n v="14691.27"/>
    <m/>
    <m/>
    <m/>
    <m/>
    <m/>
    <m/>
    <m/>
    <m/>
    <m/>
    <x v="0"/>
    <x v="0"/>
    <m/>
  </r>
  <r>
    <s v=""/>
    <s v=" E08_51090"/>
    <s v="Commission and Test Dewar #9 (TJ-Facilities)"/>
    <s v="6.08.08.01.03"/>
    <x v="1"/>
    <d v="2025-01-23T00:00:00"/>
    <d v="2025-03-20T00:00:00"/>
    <s v="pkessler"/>
    <s v="edaly"/>
    <n v="6100.96"/>
    <m/>
    <s v="C"/>
    <s v="Labor"/>
    <s v="TEC"/>
    <m/>
    <s v="JLAB"/>
    <s v="Const"/>
    <s v="RF"/>
    <x v="4"/>
    <m/>
    <m/>
    <m/>
    <m/>
    <m/>
    <m/>
    <m/>
    <m/>
    <m/>
    <n v="6100.96"/>
    <m/>
    <m/>
    <m/>
    <m/>
    <m/>
    <m/>
    <m/>
    <m/>
    <m/>
    <x v="0"/>
    <x v="0"/>
    <m/>
  </r>
  <r>
    <s v=""/>
    <s v=" E08_51090"/>
    <s v="Commission and Test Dewar #9 (TJ-Facilities)"/>
    <s v="6.08.08.01.03"/>
    <x v="1"/>
    <d v="2025-01-23T00:00:00"/>
    <d v="2025-03-20T00:00:00"/>
    <s v="pkessler"/>
    <s v="edaly"/>
    <n v="9256.01"/>
    <m/>
    <s v="C"/>
    <s v="Labor"/>
    <s v="TEC"/>
    <m/>
    <s v="JLAB"/>
    <s v="Const"/>
    <s v="RF"/>
    <x v="4"/>
    <m/>
    <m/>
    <m/>
    <m/>
    <m/>
    <m/>
    <m/>
    <m/>
    <m/>
    <n v="9256.01"/>
    <m/>
    <m/>
    <m/>
    <m/>
    <m/>
    <m/>
    <m/>
    <m/>
    <m/>
    <x v="0"/>
    <x v="0"/>
    <m/>
  </r>
  <r>
    <s v=""/>
    <s v=" E08_51110"/>
    <s v="Install Bake Box (TJ-Facilities)"/>
    <s v="6.08.08.01.03"/>
    <x v="1"/>
    <d v="2024-07-24T00:00:00"/>
    <d v="2024-09-18T00:00:00"/>
    <s v="pkessler"/>
    <s v="edaly"/>
    <n v="5923.26"/>
    <m/>
    <s v="C"/>
    <s v="Labor"/>
    <s v="TEC"/>
    <m/>
    <s v="JLAB"/>
    <s v="Const"/>
    <s v="RF"/>
    <x v="5"/>
    <m/>
    <m/>
    <m/>
    <m/>
    <m/>
    <m/>
    <m/>
    <m/>
    <n v="5923.26"/>
    <m/>
    <m/>
    <m/>
    <m/>
    <m/>
    <m/>
    <m/>
    <m/>
    <m/>
    <m/>
    <x v="0"/>
    <x v="0"/>
    <m/>
  </r>
  <r>
    <s v=""/>
    <s v=" E08_51110"/>
    <s v="Install Bake Box (TJ-Facilities)"/>
    <s v="6.08.08.01.03"/>
    <x v="1"/>
    <d v="2024-07-24T00:00:00"/>
    <d v="2024-09-18T00:00:00"/>
    <s v="pkessler"/>
    <s v="edaly"/>
    <n v="3565.84"/>
    <m/>
    <s v="C"/>
    <s v="Labor"/>
    <s v="TEC"/>
    <m/>
    <s v="JLAB"/>
    <s v="Const"/>
    <s v="RF"/>
    <x v="5"/>
    <m/>
    <m/>
    <m/>
    <m/>
    <m/>
    <m/>
    <m/>
    <m/>
    <n v="3565.84"/>
    <m/>
    <m/>
    <m/>
    <m/>
    <m/>
    <m/>
    <m/>
    <m/>
    <m/>
    <m/>
    <x v="0"/>
    <x v="0"/>
    <m/>
  </r>
  <r>
    <s v=""/>
    <s v=" E08_51120"/>
    <s v="Commission and Test Bake Box (TJ-Facilities)"/>
    <s v="6.08.08.01.03"/>
    <x v="1"/>
    <d v="2024-09-19T00:00:00"/>
    <d v="2024-11-15T00:00:00"/>
    <s v="pkessler"/>
    <s v="edaly"/>
    <n v="12130.84"/>
    <m/>
    <s v="C"/>
    <s v="Labor"/>
    <s v="TEC"/>
    <m/>
    <s v="JLAB"/>
    <s v="Const"/>
    <s v="RF"/>
    <x v="4"/>
    <m/>
    <m/>
    <m/>
    <m/>
    <m/>
    <m/>
    <m/>
    <m/>
    <n v="2426.17"/>
    <n v="9704.67"/>
    <m/>
    <m/>
    <m/>
    <m/>
    <m/>
    <m/>
    <m/>
    <m/>
    <m/>
    <x v="0"/>
    <x v="0"/>
    <m/>
  </r>
  <r>
    <s v=""/>
    <s v=" E08_51120"/>
    <s v="Commission and Test Bake Box (TJ-Facilities)"/>
    <s v="6.08.08.01.03"/>
    <x v="1"/>
    <d v="2024-09-19T00:00:00"/>
    <d v="2024-11-15T00:00:00"/>
    <s v="pkessler"/>
    <s v="edaly"/>
    <n v="12779.98"/>
    <m/>
    <s v="C"/>
    <s v="Labor"/>
    <s v="TEC"/>
    <m/>
    <s v="JLAB"/>
    <s v="Const"/>
    <s v="RF"/>
    <x v="4"/>
    <m/>
    <m/>
    <m/>
    <m/>
    <m/>
    <m/>
    <m/>
    <m/>
    <n v="2556"/>
    <n v="10223.98"/>
    <m/>
    <m/>
    <m/>
    <m/>
    <m/>
    <m/>
    <m/>
    <m/>
    <m/>
    <x v="0"/>
    <x v="0"/>
    <m/>
  </r>
  <r>
    <s v=""/>
    <s v=" E08_51120"/>
    <s v="Commission and Test Bake Box (TJ-Facilities)"/>
    <s v="6.08.08.01.03"/>
    <x v="1"/>
    <d v="2024-09-19T00:00:00"/>
    <d v="2024-11-15T00:00:00"/>
    <s v="pkessler"/>
    <s v="edaly"/>
    <n v="3032.71"/>
    <m/>
    <s v="C"/>
    <s v="Labor"/>
    <s v="TEC"/>
    <m/>
    <s v="JLAB"/>
    <s v="Const"/>
    <s v="RF"/>
    <x v="4"/>
    <m/>
    <m/>
    <m/>
    <m/>
    <m/>
    <m/>
    <m/>
    <m/>
    <n v="606.54"/>
    <n v="2426.17"/>
    <m/>
    <m/>
    <m/>
    <m/>
    <m/>
    <m/>
    <m/>
    <m/>
    <m/>
    <x v="0"/>
    <x v="0"/>
    <m/>
  </r>
  <r>
    <s v=""/>
    <s v=" E08_50555"/>
    <s v="TR Effort  Ultrasonic Cleaning Station Design (TJ-Facilities)"/>
    <s v="6.08.08.01.02"/>
    <x v="1"/>
    <d v="2024-02-02T00:00:00"/>
    <d v="2024-05-29T00:00:00"/>
    <s v="pkessler"/>
    <s v="edaly"/>
    <n v="2961.63"/>
    <m/>
    <s v="C"/>
    <s v="Labor"/>
    <s v="TEC"/>
    <m/>
    <s v="JLAB"/>
    <s v="Const"/>
    <s v="RF"/>
    <x v="9"/>
    <s v="P.S134"/>
    <m/>
    <m/>
    <m/>
    <m/>
    <m/>
    <m/>
    <m/>
    <n v="2961.63"/>
    <m/>
    <m/>
    <m/>
    <m/>
    <m/>
    <m/>
    <m/>
    <m/>
    <m/>
    <m/>
    <x v="0"/>
    <x v="0"/>
    <m/>
  </r>
  <r>
    <s v=""/>
    <s v=" E08_50555"/>
    <s v="TR Effort  Ultrasonic Cleaning Station Design (TJ-Facilities)"/>
    <s v="6.08.08.01.02"/>
    <x v="1"/>
    <d v="2024-02-02T00:00:00"/>
    <d v="2024-05-29T00:00:00"/>
    <s v="pkessler"/>
    <s v="edaly"/>
    <n v="1782.92"/>
    <m/>
    <s v="C"/>
    <s v="Labor"/>
    <s v="TEC"/>
    <m/>
    <s v="JLAB"/>
    <s v="Const"/>
    <s v="RF"/>
    <x v="9"/>
    <s v="P.S134"/>
    <m/>
    <m/>
    <m/>
    <m/>
    <m/>
    <m/>
    <m/>
    <n v="1782.92"/>
    <m/>
    <m/>
    <m/>
    <m/>
    <m/>
    <m/>
    <m/>
    <m/>
    <m/>
    <m/>
    <x v="0"/>
    <x v="0"/>
    <m/>
  </r>
  <r>
    <s v=""/>
    <s v=" E08_50555"/>
    <s v="TR Effort  Ultrasonic Cleaning Station Design (TJ-Facilities)"/>
    <s v="6.08.08.01.02"/>
    <x v="1"/>
    <d v="2024-02-02T00:00:00"/>
    <d v="2024-05-29T00:00:00"/>
    <s v="pkessler"/>
    <s v="edaly"/>
    <n v="8986.42"/>
    <m/>
    <s v="C"/>
    <s v="Labor"/>
    <s v="TEC"/>
    <m/>
    <s v="JLAB"/>
    <s v="Const"/>
    <s v="RF"/>
    <x v="9"/>
    <s v="P.S134"/>
    <m/>
    <m/>
    <m/>
    <m/>
    <m/>
    <m/>
    <m/>
    <n v="8986.42"/>
    <m/>
    <m/>
    <m/>
    <m/>
    <m/>
    <m/>
    <m/>
    <m/>
    <m/>
    <m/>
    <x v="0"/>
    <x v="0"/>
    <m/>
  </r>
  <r>
    <s v=""/>
    <s v=" E08_50625"/>
    <s v="TR Effort  Fumehood Design (TJ-Facilities)"/>
    <s v="6.08.08.01.02"/>
    <x v="1"/>
    <d v="2024-02-02T00:00:00"/>
    <d v="2024-09-27T00:00:00"/>
    <s v="pkessler"/>
    <s v="edaly"/>
    <n v="2961.63"/>
    <m/>
    <s v="C"/>
    <s v="Labor"/>
    <s v="TEC"/>
    <m/>
    <s v="JLAB"/>
    <s v="Const"/>
    <s v="RF"/>
    <x v="9"/>
    <s v="P.S454"/>
    <m/>
    <m/>
    <m/>
    <m/>
    <m/>
    <m/>
    <m/>
    <n v="2961.63"/>
    <m/>
    <m/>
    <m/>
    <m/>
    <m/>
    <m/>
    <m/>
    <m/>
    <m/>
    <m/>
    <x v="0"/>
    <x v="0"/>
    <m/>
  </r>
  <r>
    <s v=""/>
    <s v=" E08_50625"/>
    <s v="TR Effort  Fumehood Design (TJ-Facilities)"/>
    <s v="6.08.08.01.02"/>
    <x v="1"/>
    <d v="2024-02-02T00:00:00"/>
    <d v="2024-09-27T00:00:00"/>
    <s v="pkessler"/>
    <s v="edaly"/>
    <n v="3565.84"/>
    <m/>
    <s v="C"/>
    <s v="Labor"/>
    <s v="TEC"/>
    <m/>
    <s v="JLAB"/>
    <s v="Const"/>
    <s v="RF"/>
    <x v="9"/>
    <s v="P.S454"/>
    <m/>
    <m/>
    <m/>
    <m/>
    <m/>
    <m/>
    <m/>
    <n v="3565.84"/>
    <m/>
    <m/>
    <m/>
    <m/>
    <m/>
    <m/>
    <m/>
    <m/>
    <m/>
    <m/>
    <x v="0"/>
    <x v="0"/>
    <m/>
  </r>
  <r>
    <s v=""/>
    <s v=" E08_50625"/>
    <s v="TR Effort  Fumehood Design (TJ-Facilities)"/>
    <s v="6.08.08.01.02"/>
    <x v="1"/>
    <d v="2024-02-02T00:00:00"/>
    <d v="2024-09-27T00:00:00"/>
    <s v="pkessler"/>
    <s v="edaly"/>
    <n v="4493.21"/>
    <m/>
    <s v="C"/>
    <s v="Labor"/>
    <s v="TEC"/>
    <m/>
    <s v="JLAB"/>
    <s v="Const"/>
    <s v="RF"/>
    <x v="9"/>
    <s v="P.S454"/>
    <m/>
    <m/>
    <m/>
    <m/>
    <m/>
    <m/>
    <m/>
    <n v="4493.21"/>
    <m/>
    <m/>
    <m/>
    <m/>
    <m/>
    <m/>
    <m/>
    <m/>
    <m/>
    <m/>
    <x v="0"/>
    <x v="0"/>
    <m/>
  </r>
  <r>
    <s v=""/>
    <s v=" E08_50697"/>
    <s v="TR Effort  Dewar #9 Design - Travel (TJ-Facilities)"/>
    <s v="6.08.08.01.02"/>
    <x v="1"/>
    <d v="2024-02-02T00:00:00"/>
    <d v="2024-11-19T00:00:00"/>
    <s v="pkessler"/>
    <s v="edaly"/>
    <n v="5643.17"/>
    <m/>
    <s v="C"/>
    <s v="Nonlabor"/>
    <s v="TEC"/>
    <m/>
    <s v="JLAB"/>
    <s v="Const"/>
    <s v="RF"/>
    <x v="9"/>
    <s v="T"/>
    <m/>
    <m/>
    <m/>
    <m/>
    <m/>
    <m/>
    <m/>
    <n v="4693.33"/>
    <n v="949.84"/>
    <m/>
    <m/>
    <m/>
    <m/>
    <m/>
    <m/>
    <m/>
    <m/>
    <m/>
    <x v="0"/>
    <x v="0"/>
    <m/>
  </r>
  <r>
    <s v=""/>
    <s v=" E08_50695"/>
    <s v="TR Effort  Dewar #9 Design - Labor (TJ-Facilities)"/>
    <s v="6.08.08.01.02"/>
    <x v="1"/>
    <d v="2024-02-02T00:00:00"/>
    <d v="2024-11-19T00:00:00"/>
    <s v="pkessler"/>
    <s v="edaly"/>
    <n v="9031.7999999999993"/>
    <m/>
    <s v="C"/>
    <s v="Labor"/>
    <s v="TEC"/>
    <m/>
    <s v="JLAB"/>
    <s v="Const"/>
    <s v="RF"/>
    <x v="9"/>
    <s v="S.P244"/>
    <s v="APP00495"/>
    <m/>
    <m/>
    <m/>
    <m/>
    <m/>
    <m/>
    <n v="7511.59"/>
    <n v="1520.2"/>
    <m/>
    <m/>
    <m/>
    <m/>
    <m/>
    <m/>
    <m/>
    <m/>
    <m/>
    <x v="0"/>
    <x v="0"/>
    <m/>
  </r>
  <r>
    <s v=""/>
    <s v=" E08_50695"/>
    <s v="TR Effort  Dewar #9 Design - Labor (TJ-Facilities)"/>
    <s v="6.08.08.01.02"/>
    <x v="1"/>
    <d v="2024-02-02T00:00:00"/>
    <d v="2024-11-19T00:00:00"/>
    <s v="pkessler"/>
    <s v="edaly"/>
    <n v="5953.17"/>
    <m/>
    <s v="C"/>
    <s v="Labor"/>
    <s v="TEC"/>
    <m/>
    <s v="JLAB"/>
    <s v="Const"/>
    <s v="RF"/>
    <x v="9"/>
    <s v="S.P244"/>
    <s v="APP00495"/>
    <m/>
    <m/>
    <m/>
    <m/>
    <m/>
    <m/>
    <n v="4951.1499999999996"/>
    <n v="1002.02"/>
    <m/>
    <m/>
    <m/>
    <m/>
    <m/>
    <m/>
    <m/>
    <m/>
    <m/>
    <x v="0"/>
    <x v="0"/>
    <m/>
  </r>
  <r>
    <s v=""/>
    <s v=" E08_50695"/>
    <s v="TR Effort  Dewar #9 Design - Labor (TJ-Facilities)"/>
    <s v="6.08.08.01.02"/>
    <x v="1"/>
    <d v="2024-02-02T00:00:00"/>
    <d v="2024-11-19T00:00:00"/>
    <s v="pkessler"/>
    <s v="edaly"/>
    <n v="7167.7"/>
    <m/>
    <s v="C"/>
    <s v="Labor"/>
    <s v="TEC"/>
    <m/>
    <s v="JLAB"/>
    <s v="Const"/>
    <s v="RF"/>
    <x v="9"/>
    <s v="S.P244"/>
    <s v="APP00495"/>
    <m/>
    <m/>
    <m/>
    <m/>
    <m/>
    <m/>
    <n v="5961.25"/>
    <n v="1206.44"/>
    <m/>
    <m/>
    <m/>
    <m/>
    <m/>
    <m/>
    <m/>
    <m/>
    <m/>
    <x v="0"/>
    <x v="0"/>
    <m/>
  </r>
  <r>
    <s v=""/>
    <s v=" E08_50695"/>
    <s v="TR Effort  Dewar #9 Design - Labor (TJ-Facilities)"/>
    <s v="6.08.08.01.02"/>
    <x v="1"/>
    <d v="2024-02-02T00:00:00"/>
    <d v="2024-11-19T00:00:00"/>
    <s v="pkessler"/>
    <s v="edaly"/>
    <n v="11906.34"/>
    <m/>
    <s v="C"/>
    <s v="Labor"/>
    <s v="TEC"/>
    <m/>
    <s v="JLAB"/>
    <s v="Const"/>
    <s v="RF"/>
    <x v="9"/>
    <s v="S.P244"/>
    <s v="APP00495"/>
    <m/>
    <m/>
    <m/>
    <m/>
    <m/>
    <m/>
    <n v="9902.2999999999993"/>
    <n v="2004.04"/>
    <m/>
    <m/>
    <m/>
    <m/>
    <m/>
    <m/>
    <m/>
    <m/>
    <m/>
    <x v="0"/>
    <x v="0"/>
    <m/>
  </r>
  <r>
    <s v=""/>
    <s v=" E08_50695"/>
    <s v="TR Effort  Dewar #9 Design - Labor (TJ-Facilities)"/>
    <s v="6.08.08.01.02"/>
    <x v="1"/>
    <d v="2024-02-02T00:00:00"/>
    <d v="2024-11-19T00:00:00"/>
    <s v="pkessler"/>
    <s v="edaly"/>
    <n v="1791.92"/>
    <m/>
    <s v="C"/>
    <s v="Labor"/>
    <s v="TEC"/>
    <m/>
    <s v="JLAB"/>
    <s v="Const"/>
    <s v="RF"/>
    <x v="9"/>
    <s v="S.P244"/>
    <s v="APP00495"/>
    <m/>
    <m/>
    <m/>
    <m/>
    <m/>
    <m/>
    <n v="1490.31"/>
    <n v="301.61"/>
    <m/>
    <m/>
    <m/>
    <m/>
    <m/>
    <m/>
    <m/>
    <m/>
    <m/>
    <x v="0"/>
    <x v="0"/>
    <m/>
  </r>
  <r>
    <s v=""/>
    <s v=" E08_50817"/>
    <s v="TR Effort Bake Box Fabrication - Travel (TJ-Facilities)"/>
    <s v="6.08.08.01.02"/>
    <x v="1"/>
    <d v="2024-03-01T00:00:00"/>
    <d v="2024-07-22T00:00:00"/>
    <s v="pkessler"/>
    <s v="edaly"/>
    <n v="2807.41"/>
    <m/>
    <s v="C"/>
    <s v="Nonlabor"/>
    <s v="TEC"/>
    <m/>
    <s v="JLAB"/>
    <s v="Const"/>
    <s v="RF"/>
    <x v="9"/>
    <s v="P.S132"/>
    <m/>
    <m/>
    <m/>
    <m/>
    <m/>
    <m/>
    <m/>
    <n v="2807.41"/>
    <m/>
    <m/>
    <m/>
    <m/>
    <m/>
    <m/>
    <m/>
    <m/>
    <m/>
    <m/>
    <x v="0"/>
    <x v="0"/>
    <m/>
  </r>
  <r>
    <s v=""/>
    <s v=" E08_50815"/>
    <s v="TR Effort Bake Box Fabrication - Labor (TJ-Facilities)"/>
    <s v="6.08.08.01.02"/>
    <x v="1"/>
    <d v="2024-03-01T00:00:00"/>
    <d v="2024-07-22T00:00:00"/>
    <s v="pkessler"/>
    <s v="edaly"/>
    <n v="5923.26"/>
    <m/>
    <s v="C"/>
    <s v="Labor"/>
    <s v="TEC"/>
    <m/>
    <s v="JLAB"/>
    <s v="Const"/>
    <s v="RF"/>
    <x v="9"/>
    <s v="P.S132"/>
    <m/>
    <m/>
    <m/>
    <m/>
    <m/>
    <m/>
    <m/>
    <n v="5923.26"/>
    <m/>
    <m/>
    <m/>
    <m/>
    <m/>
    <m/>
    <m/>
    <m/>
    <m/>
    <m/>
    <x v="0"/>
    <x v="0"/>
    <m/>
  </r>
  <r>
    <s v=""/>
    <s v=" E08_50815"/>
    <s v="TR Effort Bake Box Fabrication - Labor (TJ-Facilities)"/>
    <s v="6.08.08.01.02"/>
    <x v="1"/>
    <d v="2024-03-01T00:00:00"/>
    <d v="2024-07-22T00:00:00"/>
    <s v="pkessler"/>
    <s v="edaly"/>
    <n v="1782.92"/>
    <m/>
    <s v="C"/>
    <s v="Labor"/>
    <s v="TEC"/>
    <m/>
    <s v="JLAB"/>
    <s v="Const"/>
    <s v="RF"/>
    <x v="9"/>
    <s v="P.S132"/>
    <m/>
    <m/>
    <m/>
    <m/>
    <m/>
    <m/>
    <m/>
    <n v="1782.92"/>
    <m/>
    <m/>
    <m/>
    <m/>
    <m/>
    <m/>
    <m/>
    <m/>
    <m/>
    <m/>
    <x v="0"/>
    <x v="0"/>
    <m/>
  </r>
  <r>
    <s v=""/>
    <s v=" E08_50815"/>
    <s v="TR Effort Bake Box Fabrication - Labor (TJ-Facilities)"/>
    <s v="6.08.08.01.02"/>
    <x v="1"/>
    <d v="2024-03-01T00:00:00"/>
    <d v="2024-07-22T00:00:00"/>
    <s v="pkessler"/>
    <s v="edaly"/>
    <n v="4493.21"/>
    <m/>
    <s v="C"/>
    <s v="Labor"/>
    <s v="TEC"/>
    <m/>
    <s v="JLAB"/>
    <s v="Const"/>
    <s v="RF"/>
    <x v="9"/>
    <s v="P.S132"/>
    <m/>
    <m/>
    <m/>
    <m/>
    <m/>
    <m/>
    <m/>
    <n v="4493.21"/>
    <m/>
    <m/>
    <m/>
    <m/>
    <m/>
    <m/>
    <m/>
    <m/>
    <m/>
    <m/>
    <x v="0"/>
    <x v="0"/>
    <m/>
  </r>
  <r>
    <s v=""/>
    <s v=" E08_50095"/>
    <s v="Develop Specification for Mis. Tooling (TJ-Facilities)"/>
    <s v="6.08.08.01.01"/>
    <x v="1"/>
    <d v="2023-10-30T00:00:00"/>
    <d v="2023-11-29T00:00:00"/>
    <s v="pkessler"/>
    <s v="edaly"/>
    <n v="21395.06"/>
    <m/>
    <s v="C"/>
    <s v="Labor"/>
    <s v="TEC"/>
    <m/>
    <s v="JLAB"/>
    <s v="PED"/>
    <s v="RF"/>
    <x v="10"/>
    <s v="S.P244"/>
    <m/>
    <m/>
    <m/>
    <m/>
    <m/>
    <m/>
    <m/>
    <n v="21395.06"/>
    <m/>
    <m/>
    <m/>
    <m/>
    <m/>
    <m/>
    <m/>
    <m/>
    <m/>
    <m/>
    <x v="0"/>
    <x v="0"/>
    <m/>
  </r>
  <r>
    <s v=""/>
    <s v=" E08_50095"/>
    <s v="Develop Specification for Mis. Tooling (TJ-Facilities)"/>
    <s v="6.08.08.01.01"/>
    <x v="1"/>
    <d v="2023-10-30T00:00:00"/>
    <d v="2023-11-29T00:00:00"/>
    <s v="pkessler"/>
    <s v="edaly"/>
    <n v="14808.15"/>
    <m/>
    <s v="C"/>
    <s v="Labor"/>
    <s v="TEC"/>
    <m/>
    <s v="JLAB"/>
    <s v="PED"/>
    <s v="RF"/>
    <x v="10"/>
    <s v="S.P244"/>
    <m/>
    <m/>
    <m/>
    <m/>
    <m/>
    <m/>
    <m/>
    <n v="14808.15"/>
    <m/>
    <m/>
    <m/>
    <m/>
    <m/>
    <m/>
    <m/>
    <m/>
    <m/>
    <m/>
    <x v="0"/>
    <x v="0"/>
    <m/>
  </r>
  <r>
    <s v=""/>
    <s v=" E08_50095"/>
    <s v="Develop Specification for Mis. Tooling (TJ-Facilities)"/>
    <s v="6.08.08.01.01"/>
    <x v="1"/>
    <d v="2023-10-30T00:00:00"/>
    <d v="2023-11-29T00:00:00"/>
    <s v="pkessler"/>
    <s v="edaly"/>
    <n v="7131.69"/>
    <m/>
    <s v="C"/>
    <s v="Labor"/>
    <s v="TEC"/>
    <m/>
    <s v="JLAB"/>
    <s v="PED"/>
    <s v="RF"/>
    <x v="10"/>
    <s v="S.P244"/>
    <m/>
    <m/>
    <m/>
    <m/>
    <m/>
    <m/>
    <m/>
    <n v="7131.69"/>
    <m/>
    <m/>
    <m/>
    <m/>
    <m/>
    <m/>
    <m/>
    <m/>
    <m/>
    <m/>
    <x v="0"/>
    <x v="0"/>
    <m/>
  </r>
  <r>
    <s v=""/>
    <s v=" E08_50095"/>
    <s v="Develop Specification for Mis. Tooling (TJ-Facilities)"/>
    <s v="6.08.08.01.01"/>
    <x v="1"/>
    <d v="2023-10-30T00:00:00"/>
    <d v="2023-11-29T00:00:00"/>
    <s v="pkessler"/>
    <s v="edaly"/>
    <n v="5923.26"/>
    <m/>
    <s v="C"/>
    <s v="Labor"/>
    <s v="TEC"/>
    <m/>
    <s v="JLAB"/>
    <s v="PED"/>
    <s v="RF"/>
    <x v="10"/>
    <s v="S.P244"/>
    <m/>
    <m/>
    <m/>
    <m/>
    <m/>
    <m/>
    <m/>
    <n v="5923.26"/>
    <m/>
    <m/>
    <m/>
    <m/>
    <m/>
    <m/>
    <m/>
    <m/>
    <m/>
    <m/>
    <x v="0"/>
    <x v="0"/>
    <m/>
  </r>
  <r>
    <s v=""/>
    <s v=" E08_50095"/>
    <s v="Develop Specification for Mis. Tooling (TJ-Facilities)"/>
    <s v="6.08.08.01.01"/>
    <x v="1"/>
    <d v="2023-10-30T00:00:00"/>
    <d v="2023-11-29T00:00:00"/>
    <s v="pkessler"/>
    <s v="edaly"/>
    <n v="22466.05"/>
    <m/>
    <s v="C"/>
    <s v="Labor"/>
    <s v="TEC"/>
    <m/>
    <s v="JLAB"/>
    <s v="PED"/>
    <s v="RF"/>
    <x v="10"/>
    <s v="S.P244"/>
    <m/>
    <m/>
    <m/>
    <m/>
    <m/>
    <m/>
    <m/>
    <n v="22466.05"/>
    <m/>
    <m/>
    <m/>
    <m/>
    <m/>
    <m/>
    <m/>
    <m/>
    <m/>
    <m/>
    <x v="0"/>
    <x v="0"/>
    <m/>
  </r>
  <r>
    <s v=""/>
    <s v=" EJ_0304_7025"/>
    <s v="TL Profile &amp; Emit Monitors - System Global - Collect parameters for Preliminary Design"/>
    <s v="6.03.03.04.03"/>
    <x v="0"/>
    <d v="2023-01-25T00:00:00"/>
    <d v="2023-03-28T00:00:00"/>
    <s v="mahmed"/>
    <s v="gassner"/>
    <n v="12744.27"/>
    <s v="EDIA"/>
    <s v="C"/>
    <s v="Labor"/>
    <s v="TEC"/>
    <m/>
    <s v="BNL"/>
    <s v="PED"/>
    <s v="INS"/>
    <x v="11"/>
    <m/>
    <m/>
    <m/>
    <m/>
    <m/>
    <m/>
    <m/>
    <n v="12744.27"/>
    <m/>
    <m/>
    <m/>
    <m/>
    <m/>
    <m/>
    <m/>
    <m/>
    <m/>
    <m/>
    <m/>
    <x v="0"/>
    <x v="0"/>
    <m/>
  </r>
  <r>
    <s v=""/>
    <s v=" EJ_0304_7025"/>
    <s v="TL Profile &amp; Emit Monitors - System Global - Collect parameters for Preliminary Design"/>
    <s v="6.03.03.04.03"/>
    <x v="0"/>
    <d v="2023-01-25T00:00:00"/>
    <d v="2023-03-28T00:00:00"/>
    <s v="mahmed"/>
    <s v="gassner"/>
    <n v="13065.85"/>
    <s v="EDIA"/>
    <s v="C"/>
    <s v="Labor"/>
    <s v="TEC"/>
    <m/>
    <s v="BNL"/>
    <s v="PED"/>
    <s v="INS"/>
    <x v="11"/>
    <m/>
    <m/>
    <m/>
    <m/>
    <m/>
    <m/>
    <m/>
    <n v="13065.85"/>
    <m/>
    <m/>
    <m/>
    <m/>
    <m/>
    <m/>
    <m/>
    <m/>
    <m/>
    <m/>
    <m/>
    <x v="0"/>
    <x v="0"/>
    <m/>
  </r>
  <r>
    <s v=""/>
    <s v=" SR_0604_1160"/>
    <s v="ESR Synchrontron and X- ray Radiation Monitors - Preliminary Design - Collect parameters for Final Design"/>
    <s v="6.04.06.04"/>
    <x v="0"/>
    <d v="2023-08-28T00:00:00"/>
    <d v="2023-11-22T00:00:00"/>
    <s v="mahmed"/>
    <s v="gassner"/>
    <n v="6505.95"/>
    <s v="EDIA"/>
    <s v="C"/>
    <s v="Labor"/>
    <s v="TEC"/>
    <m/>
    <s v="BNL"/>
    <s v="PED"/>
    <s v="INS"/>
    <x v="11"/>
    <m/>
    <m/>
    <m/>
    <m/>
    <m/>
    <m/>
    <m/>
    <n v="2602.38"/>
    <n v="3903.57"/>
    <m/>
    <m/>
    <m/>
    <m/>
    <m/>
    <m/>
    <m/>
    <m/>
    <m/>
    <m/>
    <x v="0"/>
    <x v="0"/>
    <m/>
  </r>
  <r>
    <s v=""/>
    <s v=" SR_0604_1160"/>
    <s v="ESR Synchrontron and X- ray Radiation Monitors - Preliminary Design - Collect parameters for Final Design"/>
    <s v="6.04.06.04"/>
    <x v="0"/>
    <d v="2023-08-28T00:00:00"/>
    <d v="2023-11-22T00:00:00"/>
    <s v="mahmed"/>
    <s v="gassner"/>
    <n v="6670.12"/>
    <s v="EDIA"/>
    <s v="C"/>
    <s v="Labor"/>
    <s v="TEC"/>
    <m/>
    <s v="BNL"/>
    <s v="PED"/>
    <s v="INS"/>
    <x v="11"/>
    <m/>
    <m/>
    <m/>
    <m/>
    <m/>
    <m/>
    <m/>
    <n v="2668.05"/>
    <n v="4002.07"/>
    <m/>
    <m/>
    <m/>
    <m/>
    <m/>
    <m/>
    <m/>
    <m/>
    <m/>
    <m/>
    <x v="0"/>
    <x v="0"/>
    <m/>
  </r>
  <r>
    <s v=""/>
    <s v=" E0403_13330"/>
    <s v="TR Effort for First Article Magnet (thru measurement) - Vendor B -Travel RCS-Magnet-Dipoles"/>
    <s v="6.03.02.02.01.03"/>
    <x v="1"/>
    <d v="2024-07-10T00:00:00"/>
    <d v="2025-06-12T00:00:00"/>
    <s v="ebockhold"/>
    <s v="mwiseman"/>
    <n v="13262.05"/>
    <m/>
    <s v="C"/>
    <s v="Nonlabor"/>
    <s v="TEC"/>
    <s v="CD-3A"/>
    <s v="JLAB"/>
    <s v="Const"/>
    <s v="NC_MAG"/>
    <x v="10"/>
    <s v="T"/>
    <m/>
    <m/>
    <m/>
    <m/>
    <m/>
    <m/>
    <m/>
    <n v="3315.51"/>
    <n v="9946.5400000000009"/>
    <m/>
    <m/>
    <m/>
    <m/>
    <m/>
    <m/>
    <m/>
    <m/>
    <m/>
    <x v="0"/>
    <x v="0"/>
    <m/>
  </r>
  <r>
    <s v=""/>
    <s v=" E0403_13320"/>
    <s v="TR Effort for First Article Magnet (thru measurement) - Vendor B - Labor RCS-Magnet-Dipoles"/>
    <s v="6.03.02.02.01.03"/>
    <x v="1"/>
    <d v="2024-07-10T00:00:00"/>
    <d v="2025-06-12T00:00:00"/>
    <s v="ebockhold"/>
    <s v="mwiseman"/>
    <n v="4481.63"/>
    <m/>
    <s v="C"/>
    <s v="Labor"/>
    <s v="TEC"/>
    <s v="CD-3A"/>
    <s v="JLAB"/>
    <s v="Const"/>
    <s v="NC_MAG"/>
    <x v="9"/>
    <s v="D.APP37.B"/>
    <s v="APP00506"/>
    <m/>
    <m/>
    <m/>
    <m/>
    <m/>
    <m/>
    <n v="1120.4100000000001"/>
    <n v="3361.22"/>
    <m/>
    <m/>
    <m/>
    <m/>
    <m/>
    <m/>
    <m/>
    <m/>
    <m/>
    <x v="0"/>
    <x v="0"/>
    <m/>
  </r>
  <r>
    <s v=""/>
    <s v=" E0403_13320"/>
    <s v="TR Effort for First Article Magnet (thru measurement) - Vendor B - Labor RCS-Magnet-Dipoles"/>
    <s v="6.03.02.02.01.03"/>
    <x v="1"/>
    <d v="2024-07-10T00:00:00"/>
    <d v="2025-06-12T00:00:00"/>
    <s v="ebockhold"/>
    <s v="mwiseman"/>
    <n v="31204.32"/>
    <m/>
    <s v="C"/>
    <s v="Labor"/>
    <s v="TEC"/>
    <s v="CD-3A"/>
    <s v="JLAB"/>
    <s v="Const"/>
    <s v="NC_MAG"/>
    <x v="9"/>
    <s v="D.APP37.B"/>
    <s v="APP00506"/>
    <m/>
    <m/>
    <m/>
    <m/>
    <m/>
    <m/>
    <n v="7801.08"/>
    <n v="23403.24"/>
    <m/>
    <m/>
    <m/>
    <m/>
    <m/>
    <m/>
    <m/>
    <m/>
    <m/>
    <x v="0"/>
    <x v="0"/>
    <m/>
  </r>
  <r>
    <s v=""/>
    <s v=" E0403_13350"/>
    <s v="RCV- First Article Magnet Vendor B - RCS-Magnet-Dipoles"/>
    <s v="6.03.02.02.01.03"/>
    <x v="1"/>
    <d v="2025-04-02T00:00:00"/>
    <d v="2025-04-02T00:00:00"/>
    <s v="ebockhold"/>
    <s v="mwiseman"/>
    <n v="95481"/>
    <m/>
    <s v="C"/>
    <s v="Nonlabor"/>
    <s v="TEC"/>
    <s v="CD-3A"/>
    <s v="JLAB"/>
    <s v="Const"/>
    <s v="NC_MAG"/>
    <x v="9"/>
    <s v="D.APP37.B"/>
    <s v="APP00506"/>
    <m/>
    <m/>
    <m/>
    <m/>
    <m/>
    <m/>
    <m/>
    <n v="95481"/>
    <m/>
    <m/>
    <m/>
    <m/>
    <m/>
    <m/>
    <m/>
    <m/>
    <m/>
    <x v="0"/>
    <x v="0"/>
    <m/>
  </r>
  <r>
    <s v=""/>
    <s v=" E0403_13350"/>
    <s v="RCV- First Article Magnet Vendor B - RCS-Magnet-Dipoles"/>
    <s v="6.03.02.02.01.03"/>
    <x v="1"/>
    <d v="2025-04-02T00:00:00"/>
    <d v="2025-04-02T00:00:00"/>
    <s v="ebockhold"/>
    <s v="mwiseman"/>
    <n v="342288.25"/>
    <m/>
    <s v="C"/>
    <s v="Nonlabor"/>
    <s v="TEC"/>
    <s v="CD-3A"/>
    <s v="JLAB"/>
    <s v="Const"/>
    <s v="NC_MAG"/>
    <x v="9"/>
    <s v="D.APP37.B"/>
    <s v="APP00506"/>
    <m/>
    <m/>
    <m/>
    <m/>
    <m/>
    <m/>
    <m/>
    <n v="342288.25"/>
    <m/>
    <m/>
    <m/>
    <m/>
    <m/>
    <m/>
    <m/>
    <m/>
    <m/>
    <x v="0"/>
    <x v="0"/>
    <m/>
  </r>
  <r>
    <s v="Contract Award"/>
    <s v=" E0403_13310"/>
    <s v="AWARD- First Article Magnet - Vendor B - RCS-Magnet-Dipoles"/>
    <s v="6.03.02.02.01.03"/>
    <x v="1"/>
    <d v="2024-07-09T00:00:00"/>
    <d v="2024-07-09T00:00:00"/>
    <s v="ebockhold"/>
    <s v="mwiseman"/>
    <n v="0.01"/>
    <m/>
    <s v="C"/>
    <s v="Nonlabor"/>
    <s v="TEC"/>
    <s v="CD-3A"/>
    <s v="JLAB"/>
    <s v="Const"/>
    <s v="NC_MAG"/>
    <x v="10"/>
    <s v="D.APP37.B"/>
    <s v="APP00506"/>
    <m/>
    <m/>
    <m/>
    <m/>
    <m/>
    <m/>
    <n v="0.01"/>
    <m/>
    <m/>
    <m/>
    <m/>
    <m/>
    <m/>
    <m/>
    <m/>
    <m/>
    <m/>
    <x v="0"/>
    <x v="0"/>
    <m/>
  </r>
  <r>
    <s v=""/>
    <s v=" E09_16081"/>
    <s v="TR Effort for 2K Distribution System Procurement - IR02 - Satellite Plant to Tunnel Transfer Line"/>
    <s v="6.09.04.03"/>
    <x v="0"/>
    <d v="2029-03-19T00:00:00"/>
    <d v="2029-09-19T00:00:00"/>
    <s v="nzandi"/>
    <s v="Yang"/>
    <n v="44633.440000000002"/>
    <m/>
    <s v="C"/>
    <s v="Labor"/>
    <s v="TEC"/>
    <m/>
    <s v="JLAB"/>
    <s v="Const"/>
    <s v="CRYO"/>
    <x v="9"/>
    <s v="D.APP30"/>
    <s v="APP00015"/>
    <m/>
    <m/>
    <m/>
    <m/>
    <m/>
    <m/>
    <m/>
    <m/>
    <m/>
    <m/>
    <m/>
    <n v="44633.440000000002"/>
    <m/>
    <m/>
    <m/>
    <m/>
    <m/>
    <x v="0"/>
    <x v="0"/>
    <m/>
  </r>
  <r>
    <s v=""/>
    <s v=" E09_16081"/>
    <s v="TR Effort for 2K Distribution System Procurement - IR02 - Satellite Plant to Tunnel Transfer Line"/>
    <s v="6.09.04.03"/>
    <x v="0"/>
    <d v="2029-03-19T00:00:00"/>
    <d v="2029-09-19T00:00:00"/>
    <s v="nzandi"/>
    <s v="Yang"/>
    <n v="57489.81"/>
    <m/>
    <s v="C"/>
    <s v="Labor"/>
    <s v="TEC"/>
    <m/>
    <s v="JLAB"/>
    <s v="Const"/>
    <s v="CRYO"/>
    <x v="9"/>
    <s v="D.APP30"/>
    <s v="APP00015"/>
    <m/>
    <m/>
    <m/>
    <m/>
    <m/>
    <m/>
    <m/>
    <m/>
    <m/>
    <m/>
    <m/>
    <n v="57489.81"/>
    <m/>
    <m/>
    <m/>
    <m/>
    <m/>
    <x v="0"/>
    <x v="0"/>
    <m/>
  </r>
  <r>
    <s v=""/>
    <s v=" E09_16084"/>
    <s v="Conduct 2K Distribution System Final Acceptance Test - IR02 - Satellite Plant to Tunnel Transfer Line"/>
    <s v="6.09.04.03"/>
    <x v="0"/>
    <d v="2029-09-21T00:00:00"/>
    <d v="2029-09-27T00:00:00"/>
    <s v="nzandi"/>
    <s v="Yang"/>
    <n v="3433.34"/>
    <m/>
    <s v="C"/>
    <s v="Labor"/>
    <s v="TEC"/>
    <m/>
    <s v="JLAB"/>
    <s v="PED"/>
    <s v="CRYO"/>
    <x v="8"/>
    <s v="D.APP30"/>
    <s v="APP00015"/>
    <m/>
    <m/>
    <m/>
    <m/>
    <m/>
    <m/>
    <m/>
    <m/>
    <m/>
    <m/>
    <m/>
    <n v="3433.34"/>
    <m/>
    <m/>
    <m/>
    <m/>
    <m/>
    <x v="0"/>
    <x v="0"/>
    <m/>
  </r>
  <r>
    <s v=""/>
    <s v=" E09_16084"/>
    <s v="Conduct 2K Distribution System Final Acceptance Test - IR02 - Satellite Plant to Tunnel Transfer Line"/>
    <s v="6.09.04.03"/>
    <x v="0"/>
    <d v="2029-09-21T00:00:00"/>
    <d v="2029-09-27T00:00:00"/>
    <s v="nzandi"/>
    <s v="Yang"/>
    <n v="4422.29"/>
    <m/>
    <s v="C"/>
    <s v="Labor"/>
    <s v="TEC"/>
    <m/>
    <s v="JLAB"/>
    <s v="PED"/>
    <s v="CRYO"/>
    <x v="8"/>
    <s v="D.APP30"/>
    <s v="APP00015"/>
    <m/>
    <m/>
    <m/>
    <m/>
    <m/>
    <m/>
    <m/>
    <m/>
    <m/>
    <m/>
    <m/>
    <n v="4422.29"/>
    <m/>
    <m/>
    <m/>
    <m/>
    <m/>
    <x v="0"/>
    <x v="0"/>
    <m/>
  </r>
  <r>
    <s v=""/>
    <s v=" E09_16141"/>
    <s v="TR Effort for 2K Distribution System Procurement - IR06 - Satellite Plant to Tunnel Transfer Line"/>
    <s v="6.09.04.03"/>
    <x v="0"/>
    <d v="2029-03-19T00:00:00"/>
    <d v="2029-09-19T00:00:00"/>
    <s v="nzandi"/>
    <s v="Yang"/>
    <n v="44633.440000000002"/>
    <m/>
    <s v="C"/>
    <s v="Labor"/>
    <s v="TEC"/>
    <m/>
    <s v="JLAB"/>
    <s v="Const"/>
    <s v="CRYO"/>
    <x v="9"/>
    <s v="D.APP30"/>
    <s v="APP00015"/>
    <m/>
    <m/>
    <m/>
    <m/>
    <m/>
    <m/>
    <m/>
    <m/>
    <m/>
    <m/>
    <m/>
    <n v="44633.440000000002"/>
    <m/>
    <m/>
    <m/>
    <m/>
    <m/>
    <x v="0"/>
    <x v="0"/>
    <m/>
  </r>
  <r>
    <s v=""/>
    <s v=" E09_16141"/>
    <s v="TR Effort for 2K Distribution System Procurement - IR06 - Satellite Plant to Tunnel Transfer Line"/>
    <s v="6.09.04.03"/>
    <x v="0"/>
    <d v="2029-03-19T00:00:00"/>
    <d v="2029-09-19T00:00:00"/>
    <s v="nzandi"/>
    <s v="Yang"/>
    <n v="57489.81"/>
    <m/>
    <s v="C"/>
    <s v="Labor"/>
    <s v="TEC"/>
    <m/>
    <s v="JLAB"/>
    <s v="Const"/>
    <s v="CRYO"/>
    <x v="9"/>
    <s v="D.APP30"/>
    <s v="APP00015"/>
    <m/>
    <m/>
    <m/>
    <m/>
    <m/>
    <m/>
    <m/>
    <m/>
    <m/>
    <m/>
    <m/>
    <n v="57489.81"/>
    <m/>
    <m/>
    <m/>
    <m/>
    <m/>
    <x v="0"/>
    <x v="0"/>
    <m/>
  </r>
  <r>
    <s v=""/>
    <s v=" E09_16144"/>
    <s v="Conduct 2K Distribution System Final Acceptance Test - IR06 - Satellite Plant to Tunnel Transfer Line"/>
    <s v="6.09.04.03"/>
    <x v="0"/>
    <d v="2029-09-21T00:00:00"/>
    <d v="2029-09-27T00:00:00"/>
    <s v="nzandi"/>
    <s v="Yang"/>
    <n v="3433.34"/>
    <m/>
    <s v="C"/>
    <s v="Labor"/>
    <s v="TEC"/>
    <m/>
    <s v="JLAB"/>
    <s v="Const"/>
    <s v="CRYO"/>
    <x v="8"/>
    <m/>
    <m/>
    <m/>
    <m/>
    <m/>
    <m/>
    <m/>
    <m/>
    <m/>
    <m/>
    <m/>
    <m/>
    <m/>
    <n v="3433.34"/>
    <m/>
    <m/>
    <m/>
    <m/>
    <m/>
    <x v="0"/>
    <x v="0"/>
    <m/>
  </r>
  <r>
    <s v=""/>
    <s v=" E09_16144"/>
    <s v="Conduct 2K Distribution System Final Acceptance Test - IR06 - Satellite Plant to Tunnel Transfer Line"/>
    <s v="6.09.04.03"/>
    <x v="0"/>
    <d v="2029-09-21T00:00:00"/>
    <d v="2029-09-27T00:00:00"/>
    <s v="nzandi"/>
    <s v="Yang"/>
    <n v="4422.29"/>
    <m/>
    <s v="C"/>
    <s v="Labor"/>
    <s v="TEC"/>
    <m/>
    <s v="JLAB"/>
    <s v="Const"/>
    <s v="CRYO"/>
    <x v="8"/>
    <m/>
    <m/>
    <m/>
    <m/>
    <m/>
    <m/>
    <m/>
    <m/>
    <m/>
    <m/>
    <m/>
    <m/>
    <m/>
    <n v="4422.29"/>
    <m/>
    <m/>
    <m/>
    <m/>
    <m/>
    <x v="0"/>
    <x v="0"/>
    <m/>
  </r>
  <r>
    <s v=""/>
    <s v=" E09_16201"/>
    <s v="TR Effort for 2K Distribution System Procurement - IR10 - Satellite Plant to Tunnel Transfer Line"/>
    <s v="6.09.04.03"/>
    <x v="0"/>
    <d v="2029-03-19T00:00:00"/>
    <d v="2029-09-19T00:00:00"/>
    <s v="nzandi"/>
    <s v="Yang"/>
    <n v="76653.08"/>
    <m/>
    <s v="C"/>
    <s v="Labor"/>
    <s v="TEC"/>
    <m/>
    <s v="JLAB"/>
    <s v="Const"/>
    <s v="CRYO"/>
    <x v="9"/>
    <s v="D.APP30"/>
    <s v="APP00015"/>
    <m/>
    <m/>
    <m/>
    <m/>
    <m/>
    <m/>
    <m/>
    <m/>
    <m/>
    <m/>
    <m/>
    <n v="76653.08"/>
    <m/>
    <m/>
    <m/>
    <m/>
    <m/>
    <x v="0"/>
    <x v="0"/>
    <m/>
  </r>
  <r>
    <s v=""/>
    <s v=" E09_16201"/>
    <s v="TR Effort for 2K Distribution System Procurement - IR10 - Satellite Plant to Tunnel Transfer Line"/>
    <s v="6.09.04.03"/>
    <x v="0"/>
    <d v="2029-03-19T00:00:00"/>
    <d v="2029-09-19T00:00:00"/>
    <s v="nzandi"/>
    <s v="Yang"/>
    <n v="29755.62"/>
    <m/>
    <s v="C"/>
    <s v="Labor"/>
    <s v="TEC"/>
    <m/>
    <s v="JLAB"/>
    <s v="Const"/>
    <s v="CRYO"/>
    <x v="9"/>
    <s v="D.APP30"/>
    <s v="APP00015"/>
    <m/>
    <m/>
    <m/>
    <m/>
    <m/>
    <m/>
    <m/>
    <m/>
    <m/>
    <m/>
    <m/>
    <n v="29755.62"/>
    <m/>
    <m/>
    <m/>
    <m/>
    <m/>
    <x v="0"/>
    <x v="0"/>
    <m/>
  </r>
  <r>
    <s v=""/>
    <s v=" E09_16204"/>
    <s v="Conduct 2K Distribution System Final Acceptance Test - IR10 - Satellite Plant to Tunnel Transfer Line"/>
    <s v="6.09.04.03"/>
    <x v="0"/>
    <d v="2029-09-21T00:00:00"/>
    <d v="2029-09-27T00:00:00"/>
    <s v="nzandi"/>
    <s v="Yang"/>
    <n v="3433.34"/>
    <m/>
    <s v="C"/>
    <s v="Labor"/>
    <s v="TEC"/>
    <m/>
    <s v="JLAB"/>
    <s v="Const"/>
    <s v="CRYO"/>
    <x v="8"/>
    <m/>
    <m/>
    <m/>
    <m/>
    <m/>
    <m/>
    <m/>
    <m/>
    <m/>
    <m/>
    <m/>
    <m/>
    <m/>
    <n v="3433.34"/>
    <m/>
    <m/>
    <m/>
    <m/>
    <m/>
    <x v="0"/>
    <x v="0"/>
    <m/>
  </r>
  <r>
    <s v=""/>
    <s v=" E09_16204"/>
    <s v="Conduct 2K Distribution System Final Acceptance Test - IR10 - Satellite Plant to Tunnel Transfer Line"/>
    <s v="6.09.04.03"/>
    <x v="0"/>
    <d v="2029-09-21T00:00:00"/>
    <d v="2029-09-27T00:00:00"/>
    <s v="nzandi"/>
    <s v="Yang"/>
    <n v="4422.29"/>
    <m/>
    <s v="C"/>
    <s v="Labor"/>
    <s v="TEC"/>
    <m/>
    <s v="JLAB"/>
    <s v="Const"/>
    <s v="CRYO"/>
    <x v="8"/>
    <m/>
    <m/>
    <m/>
    <m/>
    <m/>
    <m/>
    <m/>
    <m/>
    <m/>
    <m/>
    <m/>
    <m/>
    <m/>
    <n v="4422.29"/>
    <m/>
    <m/>
    <m/>
    <m/>
    <m/>
    <x v="0"/>
    <x v="0"/>
    <m/>
  </r>
  <r>
    <s v=""/>
    <s v=" RD_0303_1150"/>
    <s v="SC Cable - R&amp;D Magnets - BNL Vendor Oversight"/>
    <s v="6.02.03.03.02"/>
    <x v="0"/>
    <d v="2023-11-09T00:00:00"/>
    <d v="2024-11-07T00:00:00"/>
    <s v="jtolle"/>
    <s v="hwitte"/>
    <n v="48867.39"/>
    <s v="EDIA"/>
    <s v="A"/>
    <s v="Labor"/>
    <s v="OPC"/>
    <m/>
    <s v="BNL"/>
    <s v="R&amp;D"/>
    <s v="SC_MAG"/>
    <x v="3"/>
    <s v="P.S425"/>
    <m/>
    <m/>
    <m/>
    <m/>
    <m/>
    <m/>
    <m/>
    <n v="43589.71"/>
    <n v="5277.68"/>
    <m/>
    <m/>
    <m/>
    <m/>
    <m/>
    <m/>
    <m/>
    <m/>
    <m/>
    <x v="0"/>
    <x v="0"/>
    <m/>
  </r>
  <r>
    <s v=""/>
    <s v=" RD_0303_1140"/>
    <s v="SC Cable - R&amp;D Magnets - Lead Time"/>
    <s v="6.02.03.03.02"/>
    <x v="0"/>
    <d v="2023-11-09T00:00:00"/>
    <d v="2024-11-07T00:00:00"/>
    <s v="jtolle"/>
    <s v="hwitte"/>
    <n v="214651.68"/>
    <s v="CON"/>
    <s v="C"/>
    <s v="Nonlabor"/>
    <s v="OPC"/>
    <m/>
    <s v="BNL"/>
    <s v="R&amp;D"/>
    <s v="SC_MAG"/>
    <x v="3"/>
    <s v="P.S425"/>
    <m/>
    <m/>
    <m/>
    <m/>
    <m/>
    <m/>
    <m/>
    <n v="191469.3"/>
    <n v="23182.38"/>
    <m/>
    <m/>
    <m/>
    <m/>
    <m/>
    <m/>
    <m/>
    <m/>
    <m/>
    <x v="0"/>
    <x v="0"/>
    <m/>
  </r>
  <r>
    <s v=""/>
    <s v=" RD_0303_8760"/>
    <s v="SC Cable - Production Magnets - Lead Time"/>
    <s v="6.06.02.07"/>
    <x v="1"/>
    <d v="2024-03-11T00:00:00"/>
    <d v="2025-03-10T00:00:00"/>
    <s v="jtolle"/>
    <s v="hwitte"/>
    <n v="270284.21000000002"/>
    <s v="CON"/>
    <s v="C"/>
    <s v="Nonlabor"/>
    <s v="TEC"/>
    <s v="CD-3A"/>
    <s v="BNL"/>
    <s v="Const.Fabricate"/>
    <s v="SC_MAG"/>
    <x v="9"/>
    <s v="S.P156"/>
    <s v="APP00290"/>
    <m/>
    <m/>
    <m/>
    <m/>
    <m/>
    <m/>
    <n v="154602.57"/>
    <n v="115681.64"/>
    <m/>
    <m/>
    <m/>
    <m/>
    <m/>
    <m/>
    <m/>
    <m/>
    <m/>
    <x v="0"/>
    <x v="0"/>
    <m/>
  </r>
  <r>
    <s v=""/>
    <s v=" RD_0303_1100"/>
    <s v="SC Cable - R&amp;D Magnets - Specs and SOW / APP"/>
    <s v="6.02.03.03.02"/>
    <x v="0"/>
    <d v="2022-10-03T00:00:00"/>
    <d v="2023-01-31T00:00:00"/>
    <s v="jtolle"/>
    <s v="hwitte"/>
    <n v="6372.14"/>
    <s v="EDIA"/>
    <s v="C"/>
    <s v="Labor"/>
    <s v="OPC"/>
    <m/>
    <s v="BNL"/>
    <s v="R&amp;D"/>
    <s v="SC_MAG"/>
    <x v="3"/>
    <s v="P.S425"/>
    <m/>
    <m/>
    <m/>
    <m/>
    <m/>
    <m/>
    <n v="6372.14"/>
    <m/>
    <m/>
    <m/>
    <m/>
    <m/>
    <m/>
    <m/>
    <m/>
    <m/>
    <m/>
    <m/>
    <x v="0"/>
    <x v="0"/>
    <m/>
  </r>
  <r>
    <s v=""/>
    <s v=" RD_0303_1100"/>
    <s v="SC Cable - R&amp;D Magnets - Specs and SOW / APP"/>
    <s v="6.02.03.03.02"/>
    <x v="0"/>
    <d v="2022-10-03T00:00:00"/>
    <d v="2023-01-31T00:00:00"/>
    <s v="jtolle"/>
    <s v="hwitte"/>
    <n v="6532.93"/>
    <s v="EDIA"/>
    <s v="C"/>
    <s v="Labor"/>
    <s v="OPC"/>
    <m/>
    <s v="BNL"/>
    <s v="R&amp;D"/>
    <s v="SC_MAG"/>
    <x v="3"/>
    <s v="P.S425"/>
    <m/>
    <m/>
    <m/>
    <m/>
    <m/>
    <m/>
    <n v="6532.93"/>
    <m/>
    <m/>
    <m/>
    <m/>
    <m/>
    <m/>
    <m/>
    <m/>
    <m/>
    <m/>
    <m/>
    <x v="0"/>
    <x v="0"/>
    <m/>
  </r>
  <r>
    <s v="Contract Award"/>
    <s v=" RD_0303_1130"/>
    <s v="SC Cable - R&amp;D Magnets - Contract Award"/>
    <s v="6.02.03.03.02"/>
    <x v="0"/>
    <d v="2023-11-08T00:00:00"/>
    <d v="2023-11-08T00:00:00"/>
    <s v="jtolle"/>
    <s v="hwitte"/>
    <n v="0.01"/>
    <s v="EDIA"/>
    <s v="C"/>
    <s v="Nonlabor"/>
    <s v="OPC"/>
    <m/>
    <s v="BNL"/>
    <s v="R&amp;D"/>
    <s v="SC_MAG"/>
    <x v="3"/>
    <s v="P.S425"/>
    <m/>
    <m/>
    <m/>
    <m/>
    <m/>
    <m/>
    <m/>
    <n v="0.01"/>
    <m/>
    <m/>
    <m/>
    <m/>
    <m/>
    <m/>
    <m/>
    <m/>
    <m/>
    <m/>
    <x v="0"/>
    <x v="0"/>
    <m/>
  </r>
  <r>
    <s v="Contract Award"/>
    <s v=" RD_0303_8750"/>
    <s v="SC Cable - Production Magnets - Contract Award"/>
    <s v="6.06.02.07"/>
    <x v="1"/>
    <d v="2024-03-08T00:00:00"/>
    <d v="2024-03-08T00:00:00"/>
    <s v="jtolle"/>
    <s v="hwitte"/>
    <n v="0.01"/>
    <s v="EDIA"/>
    <s v="C"/>
    <s v="Nonlabor"/>
    <s v="TEC"/>
    <s v="CD-3A"/>
    <s v="BNL"/>
    <s v="Const.Procure"/>
    <s v="SC_MAG"/>
    <x v="10"/>
    <s v="S.P156"/>
    <s v="APP00290"/>
    <m/>
    <m/>
    <m/>
    <m/>
    <m/>
    <m/>
    <n v="0.01"/>
    <m/>
    <m/>
    <m/>
    <m/>
    <m/>
    <m/>
    <m/>
    <m/>
    <m/>
    <m/>
    <x v="0"/>
    <x v="0"/>
    <m/>
  </r>
  <r>
    <s v=""/>
    <s v=" HR_0205_9960"/>
    <s v="BPM Electronics - Pre- Production Prototype Material - Vendor Fabrication including Delivery"/>
    <s v="6.05.05.01"/>
    <x v="0"/>
    <d v="2023-09-26T00:00:00"/>
    <d v="2023-12-08T00:00:00"/>
    <s v="mahmed"/>
    <s v="gassner"/>
    <n v="85493.87"/>
    <s v="CON"/>
    <s v="C"/>
    <s v="Nonlabor"/>
    <s v="TEC"/>
    <m/>
    <s v="BNL"/>
    <s v="PED"/>
    <s v="INS"/>
    <x v="9"/>
    <s v="P.S504"/>
    <m/>
    <m/>
    <m/>
    <m/>
    <m/>
    <m/>
    <n v="6839.51"/>
    <n v="78654.36"/>
    <m/>
    <m/>
    <m/>
    <m/>
    <m/>
    <m/>
    <m/>
    <m/>
    <m/>
    <m/>
    <x v="0"/>
    <x v="0"/>
    <m/>
  </r>
  <r>
    <s v="Contract Award"/>
    <s v=" HR_0205_9950"/>
    <s v="BPM Electronics - Pre- Production Prototype Material -  Contract Award"/>
    <s v="6.05.05.01"/>
    <x v="0"/>
    <d v="2023-09-25T00:00:00"/>
    <d v="2023-09-25T00:00:00"/>
    <s v="mahmed"/>
    <s v="gassner"/>
    <n v="0.01"/>
    <s v="CON"/>
    <s v="C"/>
    <s v="Nonlabor"/>
    <s v="TEC"/>
    <m/>
    <s v="BNL"/>
    <s v="PED"/>
    <s v="INS"/>
    <x v="10"/>
    <s v="P.S504"/>
    <m/>
    <m/>
    <m/>
    <m/>
    <m/>
    <m/>
    <n v="0.01"/>
    <m/>
    <m/>
    <m/>
    <m/>
    <m/>
    <m/>
    <m/>
    <m/>
    <m/>
    <m/>
    <m/>
    <x v="0"/>
    <x v="0"/>
    <m/>
  </r>
  <r>
    <s v=""/>
    <s v=" HR_0205_9970"/>
    <s v="BPM Electronics - Pre- Production Prototype Material -  Vendor Support by BNL"/>
    <s v="6.05.05.01"/>
    <x v="0"/>
    <d v="2023-09-26T00:00:00"/>
    <d v="2023-12-08T00:00:00"/>
    <s v="mahmed"/>
    <s v="gassner"/>
    <n v="13154.64"/>
    <s v="CON"/>
    <s v="C"/>
    <s v="Labor"/>
    <s v="TEC"/>
    <m/>
    <s v="BNL"/>
    <s v="PED"/>
    <s v="INS"/>
    <x v="9"/>
    <s v="P.S504"/>
    <m/>
    <m/>
    <m/>
    <m/>
    <m/>
    <m/>
    <n v="1052.3699999999999"/>
    <n v="12102.27"/>
    <m/>
    <m/>
    <m/>
    <m/>
    <m/>
    <m/>
    <m/>
    <m/>
    <m/>
    <m/>
    <x v="0"/>
    <x v="0"/>
    <m/>
  </r>
  <r>
    <s v=""/>
    <s v=" HR_0601_9985"/>
    <s v="BPM Electronics - Pre- Production Prototype Material - Test and Final Acceptance"/>
    <s v="6.05.05.01"/>
    <x v="0"/>
    <d v="2023-12-11T00:00:00"/>
    <d v="2023-12-22T00:00:00"/>
    <s v="mahmed"/>
    <s v="gassner"/>
    <n v="2638.06"/>
    <s v="EDIA"/>
    <s v="C"/>
    <s v="Labor"/>
    <s v="TEC"/>
    <m/>
    <s v="BNL"/>
    <s v="PED"/>
    <s v="INS"/>
    <x v="8"/>
    <s v="P.S504"/>
    <m/>
    <m/>
    <m/>
    <m/>
    <m/>
    <m/>
    <m/>
    <n v="2638.06"/>
    <m/>
    <m/>
    <m/>
    <m/>
    <m/>
    <m/>
    <m/>
    <m/>
    <m/>
    <m/>
    <x v="0"/>
    <x v="0"/>
    <m/>
  </r>
  <r>
    <s v=""/>
    <s v=" HR_0601_9985"/>
    <s v="BPM Electronics - Pre- Production Prototype Material - Test and Final Acceptance"/>
    <s v="6.05.05.01"/>
    <x v="0"/>
    <d v="2023-12-11T00:00:00"/>
    <d v="2023-12-22T00:00:00"/>
    <s v="mahmed"/>
    <s v="gassner"/>
    <n v="869.85"/>
    <s v="EDIA"/>
    <s v="C"/>
    <s v="Labor"/>
    <s v="TEC"/>
    <m/>
    <s v="BNL"/>
    <s v="PED"/>
    <s v="INS"/>
    <x v="8"/>
    <s v="P.S504"/>
    <m/>
    <m/>
    <m/>
    <m/>
    <m/>
    <m/>
    <m/>
    <n v="869.85"/>
    <m/>
    <m/>
    <m/>
    <m/>
    <m/>
    <m/>
    <m/>
    <m/>
    <m/>
    <m/>
    <x v="0"/>
    <x v="0"/>
    <m/>
  </r>
  <r>
    <s v=""/>
    <s v=" E1008_10061"/>
    <s v="Tracking - Inner Gas Barrel Tracking Peripheral hardware assembly - In House"/>
    <s v="6.10.08"/>
    <x v="0"/>
    <d v="2029-11-01T00:00:00"/>
    <d v="2029-12-04T00:00:00"/>
    <s v="ewoolsey"/>
    <s v="fbarbosa"/>
    <n v="1788.28"/>
    <m/>
    <s v="C"/>
    <s v="Labor"/>
    <s v="TEC"/>
    <m/>
    <s v="JLAB"/>
    <s v="Const"/>
    <s v="DET"/>
    <x v="7"/>
    <m/>
    <m/>
    <m/>
    <m/>
    <m/>
    <m/>
    <m/>
    <m/>
    <m/>
    <m/>
    <m/>
    <m/>
    <m/>
    <m/>
    <n v="1788.28"/>
    <m/>
    <m/>
    <m/>
    <m/>
    <x v="0"/>
    <x v="0"/>
    <m/>
  </r>
  <r>
    <s v=""/>
    <s v=" E1008_10081"/>
    <s v="Tracking - Inner Gas Barrel Tracking Test specifications including firmware and software"/>
    <s v="6.10.08"/>
    <x v="0"/>
    <d v="2029-12-04T00:00:00"/>
    <d v="1930-01-17T00:00:00"/>
    <s v="ewoolsey"/>
    <s v="fbarbosa"/>
    <n v="12730.83"/>
    <m/>
    <s v="C"/>
    <s v="Labor"/>
    <s v="TEC"/>
    <m/>
    <s v="JLAB"/>
    <s v="Const"/>
    <s v="DET"/>
    <x v="8"/>
    <m/>
    <m/>
    <m/>
    <m/>
    <m/>
    <m/>
    <m/>
    <m/>
    <m/>
    <m/>
    <m/>
    <m/>
    <m/>
    <m/>
    <n v="12730.83"/>
    <m/>
    <m/>
    <m/>
    <m/>
    <x v="0"/>
    <x v="0"/>
    <m/>
  </r>
  <r>
    <s v=""/>
    <s v=" E1008_10121"/>
    <s v="Tracking - Inner Gas Barrel Tracking - Q&amp;A / Testing"/>
    <s v="6.10.08"/>
    <x v="0"/>
    <d v="1930-01-17T00:00:00"/>
    <d v="1930-03-04T00:00:00"/>
    <s v="ewoolsey"/>
    <s v="fbarbosa"/>
    <n v="3832.02"/>
    <m/>
    <s v="C"/>
    <s v="Labor"/>
    <s v="TEC"/>
    <m/>
    <s v="JLAB"/>
    <s v="Const"/>
    <s v="DET"/>
    <x v="8"/>
    <m/>
    <m/>
    <m/>
    <m/>
    <m/>
    <m/>
    <m/>
    <m/>
    <m/>
    <m/>
    <m/>
    <m/>
    <m/>
    <m/>
    <n v="3832.02"/>
    <m/>
    <m/>
    <m/>
    <m/>
    <x v="0"/>
    <x v="0"/>
    <m/>
  </r>
  <r>
    <s v=""/>
    <s v=" IF_0302_1300"/>
    <s v="Overhead 13.8 kV lines - Construction - OH Lines #10 - Roadways, MH's, Concrete Pads, groundings"/>
    <s v="6.11.03.02"/>
    <x v="0"/>
    <d v="2025-09-29T00:00:00"/>
    <d v="2026-01-27T00:00:00"/>
    <s v="apatil"/>
    <s v="nehring"/>
    <n v="0"/>
    <s v="CON"/>
    <s v="C"/>
    <s v="Nonlabor"/>
    <s v="TEC"/>
    <m/>
    <s v="BNL"/>
    <s v="Const"/>
    <s v="INF"/>
    <x v="9"/>
    <s v="D50.APP02.B"/>
    <s v="APP00053"/>
    <m/>
    <m/>
    <m/>
    <m/>
    <m/>
    <m/>
    <m/>
    <m/>
    <m/>
    <m/>
    <m/>
    <m/>
    <m/>
    <m/>
    <m/>
    <m/>
    <m/>
    <x v="0"/>
    <x v="0"/>
    <m/>
  </r>
  <r>
    <s v=""/>
    <s v=" IF_0302_1360"/>
    <s v="Overhead 13.8 kV lines - Construction - OH Lines #9 - Roadways, MH's, Concrete Pads, groundings"/>
    <s v="6.11.03.02"/>
    <x v="0"/>
    <d v="2025-11-12T00:00:00"/>
    <d v="2026-01-27T00:00:00"/>
    <s v="apatil"/>
    <s v="nehring"/>
    <n v="0"/>
    <s v="CON"/>
    <s v="C"/>
    <s v="Nonlabor"/>
    <s v="TEC"/>
    <m/>
    <s v="BNL"/>
    <s v="Const"/>
    <s v="INF"/>
    <x v="9"/>
    <s v="D50.APP02.B"/>
    <s v="APP00053"/>
    <m/>
    <m/>
    <m/>
    <m/>
    <m/>
    <m/>
    <m/>
    <m/>
    <m/>
    <m/>
    <m/>
    <m/>
    <m/>
    <m/>
    <m/>
    <m/>
    <m/>
    <x v="0"/>
    <x v="0"/>
    <m/>
  </r>
  <r>
    <s v=""/>
    <s v=" E09_19090"/>
    <s v="I/O List- Control System: 42 Controls Zones for Beam Screens"/>
    <s v="6.09.05.02.02"/>
    <x v="0"/>
    <d v="2024-02-22T00:00:00"/>
    <d v="2024-03-20T00:00:00"/>
    <s v="glayden"/>
    <s v="tallerico"/>
    <n v="6595.16"/>
    <m/>
    <s v="C"/>
    <s v="Labor"/>
    <s v="TEC"/>
    <m/>
    <s v="BNL"/>
    <s v="PED"/>
    <s v="CRYO"/>
    <x v="11"/>
    <m/>
    <m/>
    <m/>
    <m/>
    <m/>
    <m/>
    <m/>
    <m/>
    <n v="6595.16"/>
    <m/>
    <m/>
    <m/>
    <m/>
    <m/>
    <m/>
    <m/>
    <m/>
    <m/>
    <m/>
    <x v="0"/>
    <x v="0"/>
    <m/>
  </r>
  <r>
    <s v=""/>
    <s v=" E09_19100"/>
    <s v="Wire Run List - Control System: 42 Controls Zones for Beam Screens"/>
    <s v="6.09.05.02.02"/>
    <x v="0"/>
    <d v="2024-03-21T00:00:00"/>
    <d v="2024-06-13T00:00:00"/>
    <s v="glayden"/>
    <s v="tallerico"/>
    <n v="6595.16"/>
    <m/>
    <s v="C"/>
    <s v="Labor"/>
    <s v="TEC"/>
    <m/>
    <s v="BNL"/>
    <s v="PED"/>
    <s v="CRYO"/>
    <x v="11"/>
    <m/>
    <m/>
    <m/>
    <m/>
    <m/>
    <m/>
    <m/>
    <m/>
    <n v="6595.16"/>
    <m/>
    <m/>
    <m/>
    <m/>
    <m/>
    <m/>
    <m/>
    <m/>
    <m/>
    <m/>
    <x v="0"/>
    <x v="0"/>
    <m/>
  </r>
  <r>
    <s v=""/>
    <s v=" E09_19110"/>
    <s v="PLC I/O List - Controls System: 42 Controls Zones for Beam Screens"/>
    <s v="6.09.05.02.02"/>
    <x v="0"/>
    <d v="2024-06-14T00:00:00"/>
    <d v="2024-07-12T00:00:00"/>
    <s v="glayden"/>
    <s v="tallerico"/>
    <n v="6595.16"/>
    <m/>
    <s v="C"/>
    <s v="Labor"/>
    <s v="TEC"/>
    <m/>
    <s v="BNL"/>
    <s v="PED"/>
    <s v="CRYO"/>
    <x v="11"/>
    <m/>
    <m/>
    <m/>
    <m/>
    <m/>
    <m/>
    <m/>
    <m/>
    <n v="6595.16"/>
    <m/>
    <m/>
    <m/>
    <m/>
    <m/>
    <m/>
    <m/>
    <m/>
    <m/>
    <m/>
    <x v="0"/>
    <x v="0"/>
    <m/>
  </r>
  <r>
    <s v=""/>
    <s v=" E09_19120"/>
    <s v="AO PLC cards Active Beam Screen qty 14"/>
    <s v="6.09.05.03"/>
    <x v="0"/>
    <d v="2025-12-10T00:00:00"/>
    <d v="2025-12-10T00:00:00"/>
    <s v="glayden"/>
    <s v="tallerico"/>
    <n v="10195.76"/>
    <m/>
    <s v="C"/>
    <s v="Nonlabor"/>
    <s v="TEC"/>
    <m/>
    <s v="BNL"/>
    <s v="Const"/>
    <s v="CRYO"/>
    <x v="9"/>
    <s v="B"/>
    <m/>
    <m/>
    <m/>
    <m/>
    <m/>
    <m/>
    <m/>
    <m/>
    <m/>
    <n v="10195.76"/>
    <m/>
    <m/>
    <m/>
    <m/>
    <m/>
    <m/>
    <m/>
    <m/>
    <x v="0"/>
    <x v="0"/>
    <m/>
  </r>
  <r>
    <s v=""/>
    <s v=" E09_19130"/>
    <s v="AI PLC cards Active Beam Screen qty 14"/>
    <s v="6.09.05.03"/>
    <x v="0"/>
    <d v="2025-12-10T00:00:00"/>
    <d v="2025-12-10T00:00:00"/>
    <s v="glayden"/>
    <s v="tallerico"/>
    <n v="10195.76"/>
    <m/>
    <s v="C"/>
    <s v="Nonlabor"/>
    <s v="TEC"/>
    <m/>
    <s v="BNL"/>
    <s v="Const"/>
    <s v="CRYO"/>
    <x v="9"/>
    <s v="B"/>
    <m/>
    <m/>
    <m/>
    <m/>
    <m/>
    <m/>
    <m/>
    <m/>
    <m/>
    <n v="10195.76"/>
    <m/>
    <m/>
    <m/>
    <m/>
    <m/>
    <m/>
    <m/>
    <m/>
    <x v="0"/>
    <x v="0"/>
    <m/>
  </r>
  <r>
    <s v=""/>
    <s v=" E09_19140"/>
    <s v="Modbus Ethernet to Serial Gateway Unit Active Beam Screen qty 18"/>
    <s v="6.09.05.03"/>
    <x v="0"/>
    <d v="2025-12-10T00:00:00"/>
    <d v="2025-12-10T00:00:00"/>
    <s v="glayden"/>
    <s v="tallerico"/>
    <n v="12744.7"/>
    <m/>
    <s v="C"/>
    <s v="Nonlabor"/>
    <s v="TEC"/>
    <m/>
    <s v="BNL"/>
    <s v="Const"/>
    <s v="CRYO"/>
    <x v="9"/>
    <s v="B"/>
    <m/>
    <m/>
    <m/>
    <m/>
    <m/>
    <m/>
    <m/>
    <m/>
    <m/>
    <n v="12744.7"/>
    <m/>
    <m/>
    <m/>
    <m/>
    <m/>
    <m/>
    <m/>
    <m/>
    <x v="0"/>
    <x v="0"/>
    <m/>
  </r>
  <r>
    <s v=""/>
    <s v=" E09_19160"/>
    <s v="Connectors, Labels Active Beam Screen qty 2016"/>
    <s v="6.09.05.03"/>
    <x v="0"/>
    <d v="2025-12-10T00:00:00"/>
    <d v="2025-12-10T00:00:00"/>
    <s v="glayden"/>
    <s v="tallerico"/>
    <n v="564.69000000000005"/>
    <m/>
    <s v="C"/>
    <s v="Nonlabor"/>
    <s v="TEC"/>
    <m/>
    <s v="BNL"/>
    <s v="Const"/>
    <s v="CRYO"/>
    <x v="9"/>
    <s v="B"/>
    <m/>
    <m/>
    <m/>
    <m/>
    <m/>
    <m/>
    <m/>
    <m/>
    <m/>
    <n v="564.69000000000005"/>
    <m/>
    <m/>
    <m/>
    <m/>
    <m/>
    <m/>
    <m/>
    <m/>
    <x v="0"/>
    <x v="0"/>
    <m/>
  </r>
  <r>
    <s v=""/>
    <s v=" E09_19200"/>
    <s v="Racks Active Beam Screen qty 7"/>
    <s v="6.09.05.03"/>
    <x v="0"/>
    <d v="2025-12-10T00:00:00"/>
    <d v="2025-12-10T00:00:00"/>
    <s v="glayden"/>
    <s v="tallerico"/>
    <n v="9411.4699999999993"/>
    <m/>
    <s v="C"/>
    <s v="Nonlabor"/>
    <s v="TEC"/>
    <m/>
    <s v="BNL"/>
    <s v="Const"/>
    <s v="CRYO"/>
    <x v="9"/>
    <s v="B"/>
    <m/>
    <m/>
    <m/>
    <m/>
    <m/>
    <m/>
    <m/>
    <m/>
    <m/>
    <n v="9411.4699999999993"/>
    <m/>
    <m/>
    <m/>
    <m/>
    <m/>
    <m/>
    <m/>
    <m/>
    <x v="0"/>
    <x v="0"/>
    <m/>
  </r>
  <r>
    <s v=""/>
    <s v=" E1000_1080"/>
    <s v="Barrel Detector Structures - Barrel HCal -  Preliminary Design Support Structure and Installation Tooling"/>
    <s v="6.10.10.01"/>
    <x v="0"/>
    <d v="2023-06-01T00:00:00"/>
    <d v="2024-02-21T00:00:00"/>
    <s v="tlewis"/>
    <s v="rsharma"/>
    <n v="37965.589999999997"/>
    <s v="EDIA"/>
    <s v="C"/>
    <s v="Labor"/>
    <s v="TEC"/>
    <m/>
    <s v="BNL"/>
    <s v="PED"/>
    <s v="DET"/>
    <x v="11"/>
    <s v="P.S253"/>
    <m/>
    <m/>
    <m/>
    <m/>
    <m/>
    <m/>
    <n v="17928.2"/>
    <n v="20037.400000000001"/>
    <m/>
    <m/>
    <m/>
    <m/>
    <m/>
    <m/>
    <m/>
    <m/>
    <m/>
    <m/>
    <x v="0"/>
    <x v="0"/>
    <m/>
  </r>
  <r>
    <s v=""/>
    <s v=" E1000_1090"/>
    <s v="Barrel Detector Structures - Barrel HCal -  Preliminary Design Review"/>
    <s v="6.10.10.01"/>
    <x v="0"/>
    <d v="2024-02-22T00:00:00"/>
    <d v="2024-02-28T00:00:00"/>
    <s v="tlewis"/>
    <s v="rsharma"/>
    <n v="1648.79"/>
    <s v="EDIA"/>
    <s v="C"/>
    <s v="Labor"/>
    <s v="TEC"/>
    <m/>
    <s v="BNL"/>
    <s v="PED"/>
    <s v="DET"/>
    <x v="11"/>
    <s v="P.S253"/>
    <m/>
    <m/>
    <m/>
    <m/>
    <m/>
    <m/>
    <m/>
    <n v="1648.79"/>
    <m/>
    <m/>
    <m/>
    <m/>
    <m/>
    <m/>
    <m/>
    <m/>
    <m/>
    <m/>
    <x v="0"/>
    <x v="0"/>
    <m/>
  </r>
  <r>
    <s v=""/>
    <s v=" E1000_1160"/>
    <s v="Barrel Detector Structures - Barrel HCal -  Final Design Review"/>
    <s v="6.10.10.01"/>
    <x v="3"/>
    <d v="2024-08-26T00:00:00"/>
    <d v="2024-09-09T00:00:00"/>
    <s v="tlewis"/>
    <s v="rsharma"/>
    <n v="3297.58"/>
    <s v="EDIA"/>
    <s v="C"/>
    <s v="Labor"/>
    <s v="TEC"/>
    <m/>
    <s v="BNL"/>
    <s v="PED"/>
    <s v="DET"/>
    <x v="6"/>
    <s v="P.S253"/>
    <m/>
    <m/>
    <m/>
    <m/>
    <m/>
    <m/>
    <m/>
    <n v="3297.58"/>
    <m/>
    <m/>
    <m/>
    <m/>
    <m/>
    <m/>
    <m/>
    <m/>
    <m/>
    <m/>
    <x v="0"/>
    <x v="0"/>
    <m/>
  </r>
  <r>
    <s v=""/>
    <s v=" E09_19210"/>
    <s v="PLC Programming: Active Beam Screen"/>
    <s v="6.09.05.04"/>
    <x v="0"/>
    <d v="2020-01-03T00:00:00"/>
    <d v="2020-03-16T00:00:00"/>
    <s v="glayden"/>
    <s v="tallerico"/>
    <n v="80252.789999999994"/>
    <m/>
    <s v="C"/>
    <s v="Labor"/>
    <s v="TEC"/>
    <m/>
    <s v="BNL"/>
    <s v="PED"/>
    <s v="CRYO"/>
    <x v="6"/>
    <m/>
    <m/>
    <m/>
    <m/>
    <n v="80252.789999999994"/>
    <m/>
    <m/>
    <m/>
    <m/>
    <m/>
    <m/>
    <m/>
    <m/>
    <m/>
    <m/>
    <m/>
    <m/>
    <m/>
    <m/>
    <x v="0"/>
    <x v="0"/>
    <m/>
  </r>
  <r>
    <s v=""/>
    <s v=" E09_19220"/>
    <s v="HMI Development: Active Beam Screen"/>
    <s v="6.09.05.04"/>
    <x v="0"/>
    <d v="2020-03-17T00:00:00"/>
    <d v="2020-04-13T00:00:00"/>
    <s v="glayden"/>
    <s v="tallerico"/>
    <n v="28736.51"/>
    <m/>
    <s v="C"/>
    <s v="Labor"/>
    <s v="TEC"/>
    <m/>
    <s v="BNL"/>
    <s v="PED"/>
    <s v="CRYO"/>
    <x v="6"/>
    <m/>
    <m/>
    <m/>
    <m/>
    <n v="28736.51"/>
    <m/>
    <m/>
    <m/>
    <m/>
    <m/>
    <m/>
    <m/>
    <m/>
    <m/>
    <m/>
    <m/>
    <m/>
    <m/>
    <m/>
    <x v="0"/>
    <x v="0"/>
    <m/>
  </r>
  <r>
    <s v=""/>
    <s v=" E1000_1205"/>
    <s v="Barrel Detector Structures - Barrel HCal -  Detail Drawings"/>
    <s v="6.10.10.01"/>
    <x v="0"/>
    <d v="2024-09-10T00:00:00"/>
    <d v="2024-10-07T00:00:00"/>
    <s v="tlewis"/>
    <s v="rsharma"/>
    <n v="20171.04"/>
    <s v="EDIA"/>
    <s v="C"/>
    <s v="Labor"/>
    <s v="TEC"/>
    <m/>
    <s v="BNL"/>
    <s v="PED"/>
    <s v="DET"/>
    <x v="6"/>
    <s v="P.S253"/>
    <m/>
    <m/>
    <m/>
    <m/>
    <m/>
    <m/>
    <m/>
    <n v="15128.28"/>
    <n v="5042.76"/>
    <m/>
    <m/>
    <m/>
    <m/>
    <m/>
    <m/>
    <m/>
    <m/>
    <m/>
    <x v="0"/>
    <x v="0"/>
    <m/>
  </r>
  <r>
    <s v=""/>
    <s v=" E09_19230"/>
    <s v="Rack Builds: Actively Cooled Beam Screen I/O 7 racks @ 40 hours/rack"/>
    <s v="6.09.05.05.01"/>
    <x v="0"/>
    <d v="2027-11-30T00:00:00"/>
    <d v="2028-01-27T00:00:00"/>
    <s v="glayden"/>
    <s v="tallerico"/>
    <n v="34935.94"/>
    <m/>
    <s v="C"/>
    <s v="Labor"/>
    <s v="TEC"/>
    <m/>
    <s v="BNL"/>
    <s v="Const"/>
    <s v="CRYO"/>
    <x v="9"/>
    <m/>
    <m/>
    <m/>
    <m/>
    <m/>
    <m/>
    <m/>
    <m/>
    <m/>
    <m/>
    <m/>
    <m/>
    <n v="34935.94"/>
    <m/>
    <m/>
    <m/>
    <m/>
    <m/>
    <m/>
    <x v="0"/>
    <x v="0"/>
    <m/>
  </r>
  <r>
    <s v=""/>
    <s v=" E1000_1614"/>
    <s v="Barrel Detector Structures - Barrel HCal -  Transportation to 1006"/>
    <s v="6.10.10.01"/>
    <x v="0"/>
    <d v="2026-02-25T00:00:00"/>
    <d v="2026-03-10T00:00:00"/>
    <s v="tlewis"/>
    <s v="rsharma"/>
    <n v="4238.9399999999996"/>
    <s v="EDIA"/>
    <s v="C"/>
    <s v="Labor"/>
    <s v="TEC"/>
    <m/>
    <s v="BNL"/>
    <s v="PED"/>
    <s v="DET"/>
    <x v="7"/>
    <s v="P.S253"/>
    <s v="APP00221"/>
    <m/>
    <m/>
    <m/>
    <m/>
    <m/>
    <m/>
    <m/>
    <m/>
    <n v="4238.9399999999996"/>
    <m/>
    <m/>
    <m/>
    <m/>
    <m/>
    <m/>
    <m/>
    <m/>
    <x v="0"/>
    <x v="0"/>
    <m/>
  </r>
  <r>
    <s v=""/>
    <s v=" SR_0501_1390"/>
    <s v="RF-ESR-1 200 Test Power Amplifier High Power Test and Final Acceptance"/>
    <s v="6.08.06.01"/>
    <x v="1"/>
    <d v="2025-06-24T00:00:00"/>
    <d v="2025-09-22T00:00:00"/>
    <s v="jtolle"/>
    <s v="zaltsman"/>
    <n v="37542.959999999999"/>
    <s v="EDIA"/>
    <s v="C"/>
    <s v="Labor"/>
    <s v="TEC"/>
    <m/>
    <s v="BNL"/>
    <s v="Const.Test"/>
    <s v="RF"/>
    <x v="8"/>
    <s v="D.APP23"/>
    <s v="APP00002"/>
    <m/>
    <m/>
    <m/>
    <m/>
    <m/>
    <m/>
    <m/>
    <n v="37542.959999999999"/>
    <m/>
    <m/>
    <m/>
    <m/>
    <m/>
    <m/>
    <m/>
    <m/>
    <m/>
    <x v="0"/>
    <x v="0"/>
    <m/>
  </r>
  <r>
    <s v=""/>
    <s v=" SR_0501_1390"/>
    <s v="RF-ESR-1 200 Test Power Amplifier High Power Test and Final Acceptance"/>
    <s v="6.08.06.01"/>
    <x v="1"/>
    <d v="2025-06-24T00:00:00"/>
    <d v="2025-09-22T00:00:00"/>
    <s v="jtolle"/>
    <s v="zaltsman"/>
    <n v="49516.05"/>
    <s v="EDIA"/>
    <s v="C"/>
    <s v="Labor"/>
    <s v="TEC"/>
    <m/>
    <s v="BNL"/>
    <s v="Const.Test"/>
    <s v="RF"/>
    <x v="8"/>
    <s v="D.APP23"/>
    <s v="APP00002"/>
    <m/>
    <m/>
    <m/>
    <m/>
    <m/>
    <m/>
    <m/>
    <n v="49516.05"/>
    <m/>
    <m/>
    <m/>
    <m/>
    <m/>
    <m/>
    <m/>
    <m/>
    <m/>
    <x v="0"/>
    <x v="0"/>
    <m/>
  </r>
  <r>
    <s v=""/>
    <s v=" SR_0501_1390"/>
    <s v="RF-ESR-1 200 Test Power Amplifier High Power Test and Final Acceptance"/>
    <s v="6.08.06.01"/>
    <x v="1"/>
    <d v="2025-06-24T00:00:00"/>
    <d v="2025-09-22T00:00:00"/>
    <s v="jtolle"/>
    <s v="zaltsman"/>
    <n v="24758.03"/>
    <s v="EDIA"/>
    <s v="C"/>
    <s v="Labor"/>
    <s v="TEC"/>
    <m/>
    <s v="BNL"/>
    <s v="Const.Test"/>
    <s v="RF"/>
    <x v="8"/>
    <s v="D.APP23"/>
    <s v="APP00002"/>
    <m/>
    <m/>
    <m/>
    <m/>
    <m/>
    <m/>
    <m/>
    <n v="24758.03"/>
    <m/>
    <m/>
    <m/>
    <m/>
    <m/>
    <m/>
    <m/>
    <m/>
    <m/>
    <x v="0"/>
    <x v="0"/>
    <m/>
  </r>
  <r>
    <s v=""/>
    <s v=" DE_0700_3720"/>
    <s v="Vendor Effort Detector Solenoid Assembly"/>
    <s v="6.10.07"/>
    <x v="0"/>
    <d v="2026-01-22T00:00:00"/>
    <d v="2028-11-21T00:00:00"/>
    <s v="ewoolsey"/>
    <s v="rrajput"/>
    <n v="0"/>
    <s v="CON"/>
    <s v="C"/>
    <s v="Nonlabor"/>
    <s v="TEC"/>
    <s v="CD-3A"/>
    <s v="JLAB"/>
    <s v="Const"/>
    <s v="DET"/>
    <x v="9"/>
    <s v="D.APP31"/>
    <s v="APP00086"/>
    <m/>
    <m/>
    <m/>
    <m/>
    <m/>
    <m/>
    <m/>
    <m/>
    <m/>
    <m/>
    <m/>
    <m/>
    <m/>
    <m/>
    <m/>
    <m/>
    <m/>
    <x v="0"/>
    <x v="0"/>
    <m/>
  </r>
  <r>
    <s v=""/>
    <s v=" E1000_1612"/>
    <s v="Barrel Detector Structures - Barrel HCal -  Disassembly in 1008"/>
    <s v="6.10.10.01"/>
    <x v="0"/>
    <d v="2026-01-27T00:00:00"/>
    <d v="2026-02-24T00:00:00"/>
    <s v="tlewis"/>
    <s v="rsharma"/>
    <n v="17471.29"/>
    <s v="EDIA"/>
    <s v="C"/>
    <s v="Labor"/>
    <s v="TEC"/>
    <m/>
    <s v="BNL"/>
    <s v="PED"/>
    <s v="DET"/>
    <x v="7"/>
    <s v="P.S253"/>
    <s v="APP00221"/>
    <m/>
    <m/>
    <m/>
    <m/>
    <m/>
    <m/>
    <m/>
    <m/>
    <n v="17471.29"/>
    <m/>
    <m/>
    <m/>
    <m/>
    <m/>
    <m/>
    <m/>
    <m/>
    <x v="0"/>
    <x v="0"/>
    <m/>
  </r>
  <r>
    <s v=""/>
    <s v=" E1000_1500"/>
    <s v="Barrel Detector Structures - Barrel HCal -  Vendor Support by BNL"/>
    <s v="6.10.10.01"/>
    <x v="0"/>
    <d v="2025-12-10T00:00:00"/>
    <d v="2026-01-23T00:00:00"/>
    <s v="tlewis"/>
    <s v="rsharma"/>
    <n v="14129.8"/>
    <s v="CON"/>
    <s v="C"/>
    <s v="Labor"/>
    <s v="TEC"/>
    <m/>
    <s v="BNL"/>
    <s v="Const.Fabricate"/>
    <s v="DET"/>
    <x v="9"/>
    <s v="P.S253"/>
    <s v="APP00221"/>
    <m/>
    <m/>
    <m/>
    <m/>
    <m/>
    <m/>
    <m/>
    <m/>
    <n v="14129.8"/>
    <m/>
    <m/>
    <m/>
    <m/>
    <m/>
    <m/>
    <m/>
    <m/>
    <x v="0"/>
    <x v="0"/>
    <m/>
  </r>
  <r>
    <s v=""/>
    <s v=" E1000_1650"/>
    <s v="Barrel Detector Structures - Barrel HCal -  Pre-Assembly"/>
    <s v="6.10.10.01"/>
    <x v="0"/>
    <d v="2026-03-11T00:00:00"/>
    <d v="2026-03-24T00:00:00"/>
    <s v="tlewis"/>
    <s v="rsharma"/>
    <n v="17471.29"/>
    <s v="CON"/>
    <s v="C"/>
    <s v="Labor"/>
    <s v="TEC"/>
    <m/>
    <s v="BNL"/>
    <s v="Const.Assemble"/>
    <s v="DET"/>
    <x v="7"/>
    <s v="P.S253"/>
    <s v="APP00221"/>
    <m/>
    <m/>
    <m/>
    <m/>
    <m/>
    <m/>
    <m/>
    <m/>
    <n v="17471.29"/>
    <m/>
    <m/>
    <m/>
    <m/>
    <m/>
    <m/>
    <m/>
    <m/>
    <x v="0"/>
    <x v="0"/>
    <m/>
  </r>
  <r>
    <s v=""/>
    <s v=" E1000_1750"/>
    <s v="Barrel Detector Structures - Barrel HCal -  Documentation, Testing and Certification"/>
    <s v="6.10.10.01"/>
    <x v="0"/>
    <d v="2026-05-06T00:00:00"/>
    <d v="2026-05-19T00:00:00"/>
    <s v="tlewis"/>
    <s v="rsharma"/>
    <n v="21194.71"/>
    <s v="CON"/>
    <s v="C"/>
    <s v="Labor"/>
    <s v="TEC"/>
    <m/>
    <s v="BNL"/>
    <s v="Const.Test"/>
    <s v="DET"/>
    <x v="8"/>
    <s v="P.S253"/>
    <s v="APP00221"/>
    <m/>
    <m/>
    <m/>
    <m/>
    <m/>
    <m/>
    <m/>
    <m/>
    <n v="21194.71"/>
    <m/>
    <m/>
    <m/>
    <m/>
    <m/>
    <m/>
    <m/>
    <m/>
    <x v="0"/>
    <x v="0"/>
    <m/>
  </r>
  <r>
    <s v=""/>
    <s v=" E1000_1850"/>
    <s v="Barrel Detector Structures - Barrel HCal -  Final Installation (Top Half)"/>
    <s v="6.10.10.01"/>
    <x v="0"/>
    <d v="2029-03-29T00:00:00"/>
    <d v="2029-04-25T00:00:00"/>
    <s v="tlewis"/>
    <s v="rsharma"/>
    <n v="5811.22"/>
    <s v="CON"/>
    <s v="C"/>
    <s v="Labor"/>
    <s v="TEC"/>
    <m/>
    <s v="BNL"/>
    <s v="Const.Install"/>
    <s v="DET"/>
    <x v="5"/>
    <s v="P.S253"/>
    <s v="APP00221"/>
    <m/>
    <m/>
    <m/>
    <m/>
    <m/>
    <m/>
    <m/>
    <m/>
    <m/>
    <m/>
    <m/>
    <n v="5811.22"/>
    <m/>
    <m/>
    <m/>
    <m/>
    <m/>
    <x v="0"/>
    <x v="0"/>
    <m/>
  </r>
  <r>
    <s v=""/>
    <s v=" E1000_1930"/>
    <s v="Barrel Detector Structures - Solenoid -  Final Design"/>
    <s v="6.10.10.01"/>
    <x v="0"/>
    <d v="2024-04-08T00:00:00"/>
    <d v="2024-08-27T00:00:00"/>
    <s v="tlewis"/>
    <s v="rsharma"/>
    <n v="29678.23"/>
    <s v="EDIA"/>
    <s v="C"/>
    <s v="Labor"/>
    <s v="TEC"/>
    <m/>
    <s v="BNL"/>
    <s v="PED"/>
    <s v="DET"/>
    <x v="6"/>
    <s v="S.P290"/>
    <m/>
    <m/>
    <m/>
    <m/>
    <m/>
    <m/>
    <m/>
    <n v="29678.23"/>
    <m/>
    <m/>
    <m/>
    <m/>
    <m/>
    <m/>
    <m/>
    <m/>
    <m/>
    <m/>
    <x v="0"/>
    <x v="0"/>
    <m/>
  </r>
  <r>
    <s v=""/>
    <s v=" E1000_1890"/>
    <s v="Barrel Detector Structures - Solenoid -  Preliminary Design Support Structure and Installation Tooling"/>
    <s v="6.10.10.01"/>
    <x v="0"/>
    <d v="2023-07-03T00:00:00"/>
    <d v="2024-03-22T00:00:00"/>
    <s v="tlewis"/>
    <s v="rsharma"/>
    <n v="47249"/>
    <s v="EDIA"/>
    <s v="C"/>
    <s v="Labor"/>
    <s v="TEC"/>
    <m/>
    <s v="BNL"/>
    <s v="PED"/>
    <s v="DET"/>
    <x v="11"/>
    <s v="S.P290"/>
    <m/>
    <m/>
    <m/>
    <m/>
    <m/>
    <m/>
    <n v="16537.150000000001"/>
    <n v="30711.85"/>
    <m/>
    <m/>
    <m/>
    <m/>
    <m/>
    <m/>
    <m/>
    <m/>
    <m/>
    <m/>
    <x v="0"/>
    <x v="0"/>
    <m/>
  </r>
  <r>
    <s v=""/>
    <s v=" E1000_1900"/>
    <s v="Barrel Detector Structures - Solenoid -  Preliminary Design Review"/>
    <s v="6.10.10.01"/>
    <x v="0"/>
    <d v="2024-03-25T00:00:00"/>
    <d v="2024-03-29T00:00:00"/>
    <s v="tlewis"/>
    <s v="rsharma"/>
    <n v="1648.79"/>
    <s v="EDIA"/>
    <s v="C"/>
    <s v="Labor"/>
    <s v="TEC"/>
    <m/>
    <s v="BNL"/>
    <s v="PED"/>
    <s v="DET"/>
    <x v="11"/>
    <s v="S.P290"/>
    <m/>
    <m/>
    <m/>
    <m/>
    <m/>
    <m/>
    <m/>
    <n v="1648.79"/>
    <m/>
    <m/>
    <m/>
    <m/>
    <m/>
    <m/>
    <m/>
    <m/>
    <m/>
    <m/>
    <x v="0"/>
    <x v="0"/>
    <m/>
  </r>
  <r>
    <s v=""/>
    <s v=" E1000_1940"/>
    <s v="Barrel Detector Structures - Solenoid -  Final Design Review"/>
    <s v="6.10.10.01"/>
    <x v="3"/>
    <d v="2024-08-28T00:00:00"/>
    <d v="2024-09-04T00:00:00"/>
    <s v="tlewis"/>
    <s v="rsharma"/>
    <n v="3297.58"/>
    <s v="EDIA"/>
    <s v="C"/>
    <s v="Labor"/>
    <s v="TEC"/>
    <m/>
    <s v="BNL"/>
    <s v="PED"/>
    <s v="DET"/>
    <x v="6"/>
    <s v="S.P290"/>
    <m/>
    <m/>
    <m/>
    <m/>
    <m/>
    <m/>
    <m/>
    <n v="3297.58"/>
    <m/>
    <m/>
    <m/>
    <m/>
    <m/>
    <m/>
    <m/>
    <m/>
    <m/>
    <m/>
    <x v="0"/>
    <x v="0"/>
    <m/>
  </r>
  <r>
    <s v=""/>
    <s v=" E1000_1980"/>
    <s v="Barrel Detector Structures - Solenoid -  Detail Drawings"/>
    <s v="6.10.10.01"/>
    <x v="0"/>
    <d v="2024-09-05T00:00:00"/>
    <d v="2024-10-17T00:00:00"/>
    <s v="tlewis"/>
    <s v="rsharma"/>
    <n v="20276.02"/>
    <s v="EDIA"/>
    <s v="C"/>
    <s v="Labor"/>
    <s v="TEC"/>
    <m/>
    <s v="BNL"/>
    <s v="PED"/>
    <s v="DET"/>
    <x v="6"/>
    <s v="S.P290"/>
    <m/>
    <m/>
    <m/>
    <m/>
    <m/>
    <m/>
    <m/>
    <n v="12165.61"/>
    <n v="8110.41"/>
    <m/>
    <m/>
    <m/>
    <m/>
    <m/>
    <m/>
    <m/>
    <m/>
    <m/>
    <x v="0"/>
    <x v="0"/>
    <m/>
  </r>
  <r>
    <s v=""/>
    <s v=" E1000_2040"/>
    <s v="Barrel Detector Structures - Solenoid -  Vendor Support by BNL"/>
    <s v="6.10.10.01"/>
    <x v="0"/>
    <d v="2025-12-10T00:00:00"/>
    <d v="2026-01-23T00:00:00"/>
    <s v="tlewis"/>
    <s v="rsharma"/>
    <n v="21194.71"/>
    <s v="CON"/>
    <s v="C"/>
    <s v="Labor"/>
    <s v="TEC"/>
    <m/>
    <s v="BNL"/>
    <s v="Const.Fabricate"/>
    <s v="DET"/>
    <x v="9"/>
    <s v="S.P290"/>
    <s v="APP00519"/>
    <m/>
    <m/>
    <m/>
    <m/>
    <m/>
    <m/>
    <m/>
    <m/>
    <n v="21194.71"/>
    <m/>
    <m/>
    <m/>
    <m/>
    <m/>
    <m/>
    <m/>
    <m/>
    <x v="0"/>
    <x v="0"/>
    <m/>
  </r>
  <r>
    <s v=""/>
    <s v=" E1000_2070"/>
    <s v="Barrel Detector Structures - Solenoid -  Pre-Assembly"/>
    <s v="6.10.10.01"/>
    <x v="0"/>
    <d v="2026-04-22T00:00:00"/>
    <d v="2026-06-17T00:00:00"/>
    <s v="tlewis"/>
    <s v="rsharma"/>
    <n v="5241.3900000000003"/>
    <s v="CON"/>
    <s v="C"/>
    <s v="Labor"/>
    <s v="TEC"/>
    <m/>
    <s v="BNL"/>
    <s v="Const.Assemble"/>
    <s v="DET"/>
    <x v="7"/>
    <s v="S.P290"/>
    <s v="APP00519"/>
    <m/>
    <m/>
    <m/>
    <m/>
    <m/>
    <m/>
    <m/>
    <m/>
    <n v="5241.3900000000003"/>
    <m/>
    <m/>
    <m/>
    <m/>
    <m/>
    <m/>
    <m/>
    <m/>
    <x v="0"/>
    <x v="0"/>
    <m/>
  </r>
  <r>
    <s v=""/>
    <s v=" E1000_2080"/>
    <s v="Barrel Detector Structures - Solenoid -  Documentation, Testing and Certification"/>
    <s v="6.10.10.01"/>
    <x v="0"/>
    <d v="2026-06-18T00:00:00"/>
    <d v="2026-07-16T00:00:00"/>
    <s v="tlewis"/>
    <s v="rsharma"/>
    <n v="10597.35"/>
    <s v="CON"/>
    <s v="C"/>
    <s v="Labor"/>
    <s v="TEC"/>
    <m/>
    <s v="BNL"/>
    <s v="Const.Test"/>
    <s v="DET"/>
    <x v="8"/>
    <s v="S.P290"/>
    <s v="APP00519"/>
    <m/>
    <m/>
    <m/>
    <m/>
    <m/>
    <m/>
    <m/>
    <m/>
    <n v="10597.35"/>
    <m/>
    <m/>
    <m/>
    <m/>
    <m/>
    <m/>
    <m/>
    <m/>
    <x v="0"/>
    <x v="0"/>
    <m/>
  </r>
  <r>
    <s v=""/>
    <s v=" E1000_2100"/>
    <s v="Barrel Detector Structures - Solenoid -  Final Installation in Assembly Hall"/>
    <s v="6.10.10.01"/>
    <x v="0"/>
    <d v="2029-02-01T00:00:00"/>
    <d v="2029-02-14T00:00:00"/>
    <s v="tlewis"/>
    <s v="rsharma"/>
    <n v="7748.29"/>
    <s v="CON"/>
    <s v="C"/>
    <s v="Labor"/>
    <s v="TEC"/>
    <m/>
    <s v="BNL"/>
    <s v="Const.Install"/>
    <s v="DET"/>
    <x v="5"/>
    <s v="S.P290"/>
    <s v="APP00519"/>
    <m/>
    <m/>
    <m/>
    <m/>
    <m/>
    <m/>
    <m/>
    <m/>
    <m/>
    <m/>
    <m/>
    <n v="7748.29"/>
    <m/>
    <m/>
    <m/>
    <m/>
    <m/>
    <x v="0"/>
    <x v="0"/>
    <m/>
  </r>
  <r>
    <s v=""/>
    <s v=" E1000_2180"/>
    <s v="Barrel Detector Structures - dRICH -  Final Design"/>
    <s v="6.10.10.01"/>
    <x v="0"/>
    <d v="2024-10-16T00:00:00"/>
    <d v="2025-04-10T00:00:00"/>
    <s v="tlewis"/>
    <s v="rsharma"/>
    <n v="42662.45"/>
    <s v="EDIA"/>
    <s v="C"/>
    <s v="Labor"/>
    <s v="TEC"/>
    <m/>
    <s v="BNL"/>
    <s v="PED"/>
    <s v="DET"/>
    <x v="6"/>
    <s v="S.P295"/>
    <m/>
    <m/>
    <m/>
    <m/>
    <m/>
    <m/>
    <m/>
    <m/>
    <n v="42662.45"/>
    <m/>
    <m/>
    <m/>
    <m/>
    <m/>
    <m/>
    <m/>
    <m/>
    <m/>
    <x v="0"/>
    <x v="0"/>
    <m/>
  </r>
  <r>
    <s v=""/>
    <s v=" E1000_2140"/>
    <s v="Barrel Detector Structures - dRICH -  Preliminary Design Support Structure and Installation Tooling"/>
    <s v="6.10.10.01"/>
    <x v="0"/>
    <d v="2023-10-02T00:00:00"/>
    <d v="2024-09-30T00:00:00"/>
    <s v="tlewis"/>
    <s v="rsharma"/>
    <n v="72546.78"/>
    <s v="EDIA"/>
    <s v="C"/>
    <s v="Labor"/>
    <s v="TEC"/>
    <m/>
    <s v="BNL"/>
    <s v="PED"/>
    <s v="DET"/>
    <x v="11"/>
    <s v="S.P295"/>
    <m/>
    <m/>
    <m/>
    <m/>
    <m/>
    <m/>
    <m/>
    <n v="72546.78"/>
    <m/>
    <m/>
    <m/>
    <m/>
    <m/>
    <m/>
    <m/>
    <m/>
    <m/>
    <m/>
    <x v="0"/>
    <x v="0"/>
    <m/>
  </r>
  <r>
    <s v=""/>
    <s v=" E1000_2150"/>
    <s v="Barrel Detector Structures - dRICH -  Preliminary Design Review"/>
    <s v="6.10.10.01"/>
    <x v="0"/>
    <d v="2024-10-01T00:00:00"/>
    <d v="2024-10-07T00:00:00"/>
    <s v="tlewis"/>
    <s v="rsharma"/>
    <n v="1706.5"/>
    <s v="EDIA"/>
    <s v="C"/>
    <s v="Labor"/>
    <s v="TEC"/>
    <m/>
    <s v="BNL"/>
    <s v="PED"/>
    <s v="DET"/>
    <x v="11"/>
    <s v="S.P295"/>
    <m/>
    <m/>
    <m/>
    <m/>
    <m/>
    <m/>
    <m/>
    <m/>
    <n v="1706.5"/>
    <m/>
    <m/>
    <m/>
    <m/>
    <m/>
    <m/>
    <m/>
    <m/>
    <m/>
    <x v="0"/>
    <x v="0"/>
    <m/>
  </r>
  <r>
    <s v=""/>
    <s v=" E1000_2190"/>
    <s v="Barrel Detector Structures - dRICH -  Final Design Review"/>
    <s v="6.10.10.01"/>
    <x v="0"/>
    <d v="2025-04-11T00:00:00"/>
    <d v="2025-04-17T00:00:00"/>
    <s v="tlewis"/>
    <s v="rsharma"/>
    <n v="1706.5"/>
    <s v="EDIA"/>
    <s v="C"/>
    <s v="Labor"/>
    <s v="TEC"/>
    <m/>
    <s v="BNL"/>
    <s v="PED"/>
    <s v="DET"/>
    <x v="6"/>
    <s v="S.P295"/>
    <m/>
    <m/>
    <m/>
    <m/>
    <m/>
    <m/>
    <m/>
    <m/>
    <n v="1706.5"/>
    <m/>
    <m/>
    <m/>
    <m/>
    <m/>
    <m/>
    <m/>
    <m/>
    <m/>
    <x v="0"/>
    <x v="0"/>
    <m/>
  </r>
  <r>
    <s v=""/>
    <s v=" E1000_2225"/>
    <s v="Barrel Detector Structures - dRICH -  Detail Drawings"/>
    <s v="6.10.10.01"/>
    <x v="0"/>
    <d v="2025-04-18T00:00:00"/>
    <d v="2025-07-14T00:00:00"/>
    <s v="tlewis"/>
    <s v="rsharma"/>
    <n v="37252.69"/>
    <s v="EDIA"/>
    <s v="C"/>
    <s v="Labor"/>
    <s v="TEC"/>
    <m/>
    <s v="BNL"/>
    <s v="PED"/>
    <s v="DET"/>
    <x v="6"/>
    <s v="S.P295"/>
    <m/>
    <m/>
    <m/>
    <m/>
    <m/>
    <m/>
    <m/>
    <m/>
    <n v="37252.69"/>
    <m/>
    <m/>
    <m/>
    <m/>
    <m/>
    <m/>
    <m/>
    <m/>
    <m/>
    <x v="0"/>
    <x v="0"/>
    <m/>
  </r>
  <r>
    <s v=""/>
    <s v=" E1000_2290"/>
    <s v="Barrel Detector Structures - dRICH -  Vendor Support by BNL"/>
    <s v="6.10.10.01"/>
    <x v="0"/>
    <d v="2026-01-13T00:00:00"/>
    <d v="2026-02-25T00:00:00"/>
    <s v="tlewis"/>
    <s v="rsharma"/>
    <n v="10597.35"/>
    <s v="CON"/>
    <s v="C"/>
    <s v="Labor"/>
    <s v="TEC"/>
    <m/>
    <s v="BNL"/>
    <s v="Const.Fabricate"/>
    <s v="DET"/>
    <x v="9"/>
    <s v="S.P295"/>
    <s v="APP00524"/>
    <m/>
    <m/>
    <m/>
    <m/>
    <m/>
    <m/>
    <m/>
    <m/>
    <n v="10597.35"/>
    <m/>
    <m/>
    <m/>
    <m/>
    <m/>
    <m/>
    <m/>
    <m/>
    <x v="0"/>
    <x v="0"/>
    <m/>
  </r>
  <r>
    <s v=""/>
    <s v=" E1000_2320"/>
    <s v="Barrel Detector Structures - dRICH -  Pre-Assembly"/>
    <s v="6.10.10.01"/>
    <x v="0"/>
    <d v="2026-07-22T00:00:00"/>
    <d v="2026-08-18T00:00:00"/>
    <s v="tlewis"/>
    <s v="rsharma"/>
    <n v="13161.7"/>
    <s v="CON"/>
    <s v="C"/>
    <s v="Labor"/>
    <s v="TEC"/>
    <m/>
    <s v="BNL"/>
    <s v="Const.Assemble"/>
    <s v="DET"/>
    <x v="7"/>
    <s v="S.P295"/>
    <s v="APP00524"/>
    <m/>
    <m/>
    <m/>
    <m/>
    <m/>
    <m/>
    <m/>
    <m/>
    <n v="13161.7"/>
    <m/>
    <m/>
    <m/>
    <m/>
    <m/>
    <m/>
    <m/>
    <m/>
    <x v="0"/>
    <x v="0"/>
    <m/>
  </r>
  <r>
    <s v=""/>
    <s v=" E1000_2330"/>
    <s v="Barrel Detector Structures - dRICH -  Documentation, Testing and Certification"/>
    <s v="6.10.10.01"/>
    <x v="0"/>
    <d v="2026-08-19T00:00:00"/>
    <d v="2026-09-16T00:00:00"/>
    <s v="tlewis"/>
    <s v="rsharma"/>
    <n v="13246.69"/>
    <s v="CON"/>
    <s v="C"/>
    <s v="Labor"/>
    <s v="TEC"/>
    <m/>
    <s v="BNL"/>
    <s v="Const.Test"/>
    <s v="DET"/>
    <x v="8"/>
    <s v="S.P295"/>
    <s v="APP00524"/>
    <m/>
    <m/>
    <m/>
    <m/>
    <m/>
    <m/>
    <m/>
    <m/>
    <n v="13246.69"/>
    <m/>
    <m/>
    <m/>
    <m/>
    <m/>
    <m/>
    <m/>
    <m/>
    <x v="0"/>
    <x v="0"/>
    <m/>
  </r>
  <r>
    <s v=""/>
    <s v=" E1000_2350"/>
    <s v="Barrel Detector Structures - dRICH -  Final Installation"/>
    <s v="6.10.10.01"/>
    <x v="0"/>
    <d v="1930-04-19T00:00:00"/>
    <d v="1930-05-16T00:00:00"/>
    <s v="tlewis"/>
    <s v="rsharma"/>
    <n v="15103.36"/>
    <s v="CON"/>
    <s v="C"/>
    <s v="Labor"/>
    <s v="TEC"/>
    <m/>
    <s v="BNL"/>
    <s v="Const.Install"/>
    <s v="DET"/>
    <x v="5"/>
    <s v="S.P295"/>
    <s v="APP00524"/>
    <m/>
    <m/>
    <m/>
    <m/>
    <m/>
    <m/>
    <m/>
    <m/>
    <m/>
    <m/>
    <m/>
    <m/>
    <n v="15103.36"/>
    <m/>
    <m/>
    <m/>
    <m/>
    <x v="0"/>
    <x v="0"/>
    <m/>
  </r>
  <r>
    <s v=""/>
    <s v=" E1000_2430"/>
    <s v="Barrel Detector Structures - Barrel EMCal  -  Final Design"/>
    <s v="6.10.10.01"/>
    <x v="0"/>
    <d v="2026-06-23T00:00:00"/>
    <d v="2027-06-22T00:00:00"/>
    <s v="tlewis"/>
    <s v="rsharma"/>
    <n v="90536.72"/>
    <s v="EDIA"/>
    <s v="C"/>
    <s v="Labor"/>
    <s v="TEC"/>
    <m/>
    <s v="BNL"/>
    <s v="PED"/>
    <s v="DET"/>
    <x v="6"/>
    <s v="S.P294"/>
    <m/>
    <m/>
    <m/>
    <m/>
    <m/>
    <m/>
    <m/>
    <m/>
    <m/>
    <n v="25350.28"/>
    <n v="65186.44"/>
    <m/>
    <m/>
    <m/>
    <m/>
    <m/>
    <m/>
    <m/>
    <x v="0"/>
    <x v="0"/>
    <m/>
  </r>
  <r>
    <s v=""/>
    <s v=" E1000_2390"/>
    <s v="Barrel Detector Structures - Barrel EMCal  -  Preliminary Design Support Structure and Installation Tooling"/>
    <s v="6.10.10.01"/>
    <x v="0"/>
    <d v="2023-10-02T00:00:00"/>
    <d v="2024-09-30T00:00:00"/>
    <s v="tlewis"/>
    <s v="rsharma"/>
    <n v="156219.35999999999"/>
    <s v="EDIA"/>
    <s v="C"/>
    <s v="Labor"/>
    <s v="TEC"/>
    <m/>
    <s v="BNL"/>
    <s v="PED"/>
    <s v="DET"/>
    <x v="11"/>
    <s v="S.P294"/>
    <m/>
    <m/>
    <m/>
    <m/>
    <m/>
    <m/>
    <m/>
    <n v="156219.35999999999"/>
    <m/>
    <m/>
    <m/>
    <m/>
    <m/>
    <m/>
    <m/>
    <m/>
    <m/>
    <m/>
    <x v="0"/>
    <x v="0"/>
    <m/>
  </r>
  <r>
    <s v=""/>
    <s v=" E1000_2400"/>
    <s v="Barrel Detector Structures - Barrel EMCal  -  Preliminary Design Review"/>
    <s v="6.10.10.01"/>
    <x v="0"/>
    <d v="2026-06-09T00:00:00"/>
    <d v="2026-06-15T00:00:00"/>
    <s v="tlewis"/>
    <s v="rsharma"/>
    <n v="1766.23"/>
    <s v="EDIA"/>
    <s v="C"/>
    <s v="Labor"/>
    <s v="TEC"/>
    <m/>
    <s v="BNL"/>
    <s v="PED"/>
    <s v="DET"/>
    <x v="11"/>
    <s v="S.P294"/>
    <m/>
    <m/>
    <m/>
    <m/>
    <m/>
    <m/>
    <m/>
    <m/>
    <m/>
    <n v="1766.23"/>
    <m/>
    <m/>
    <m/>
    <m/>
    <m/>
    <m/>
    <m/>
    <m/>
    <x v="0"/>
    <x v="0"/>
    <m/>
  </r>
  <r>
    <s v=""/>
    <s v=" E1000_2440"/>
    <s v="Barrel Detector Structures - Barrel EMCal  -  Final Design Review"/>
    <s v="6.10.10.01"/>
    <x v="0"/>
    <d v="2027-06-23T00:00:00"/>
    <d v="2027-06-29T00:00:00"/>
    <s v="tlewis"/>
    <s v="rsharma"/>
    <n v="3656.09"/>
    <s v="EDIA"/>
    <s v="C"/>
    <s v="Labor"/>
    <s v="TEC"/>
    <m/>
    <s v="BNL"/>
    <s v="PED"/>
    <s v="DET"/>
    <x v="6"/>
    <s v="S.P294"/>
    <m/>
    <m/>
    <m/>
    <m/>
    <m/>
    <m/>
    <m/>
    <m/>
    <m/>
    <m/>
    <n v="3656.09"/>
    <m/>
    <m/>
    <m/>
    <m/>
    <m/>
    <m/>
    <m/>
    <x v="0"/>
    <x v="0"/>
    <m/>
  </r>
  <r>
    <s v=""/>
    <s v=" E1000_2475"/>
    <s v="Barrel Detector Structures - Barrel EMCal  -  Detail Drawings"/>
    <s v="6.10.10.01"/>
    <x v="0"/>
    <d v="2027-06-30T00:00:00"/>
    <d v="2027-10-22T00:00:00"/>
    <s v="tlewis"/>
    <s v="rsharma"/>
    <n v="12512.27"/>
    <s v="EDIA"/>
    <s v="C"/>
    <s v="Labor"/>
    <s v="TEC"/>
    <m/>
    <s v="BNL"/>
    <s v="PED"/>
    <s v="DET"/>
    <x v="6"/>
    <s v="S.P294"/>
    <m/>
    <m/>
    <m/>
    <m/>
    <m/>
    <m/>
    <m/>
    <m/>
    <m/>
    <m/>
    <n v="10166.219999999999"/>
    <n v="2346.0500000000002"/>
    <m/>
    <m/>
    <m/>
    <m/>
    <m/>
    <m/>
    <x v="0"/>
    <x v="0"/>
    <m/>
  </r>
  <r>
    <s v=""/>
    <s v=" E1000_2540"/>
    <s v="Barrel Detector Structures - Barrel EMCal  -  Vendor Support by BNL"/>
    <s v="6.10.10.01"/>
    <x v="0"/>
    <d v="2028-04-24T00:00:00"/>
    <d v="2028-06-05T00:00:00"/>
    <s v="tlewis"/>
    <s v="rsharma"/>
    <n v="45408.6"/>
    <s v="CON"/>
    <s v="C"/>
    <s v="Labor"/>
    <s v="TEC"/>
    <m/>
    <s v="BNL"/>
    <s v="Const.Fabricate"/>
    <s v="DET"/>
    <x v="9"/>
    <s v="S.P294"/>
    <s v="APP00522"/>
    <m/>
    <m/>
    <m/>
    <m/>
    <m/>
    <m/>
    <m/>
    <m/>
    <m/>
    <m/>
    <n v="45408.6"/>
    <m/>
    <m/>
    <m/>
    <m/>
    <m/>
    <m/>
    <x v="0"/>
    <x v="0"/>
    <m/>
  </r>
  <r>
    <s v=""/>
    <s v=" E1000_2570"/>
    <s v="Barrel Detector Structures - Barrel EMCal  -  Pre-Assembly"/>
    <s v="6.10.10.01"/>
    <x v="0"/>
    <d v="2029-02-28T00:00:00"/>
    <d v="2029-03-27T00:00:00"/>
    <s v="tlewis"/>
    <s v="rsharma"/>
    <n v="11749.48"/>
    <s v="CON"/>
    <s v="C"/>
    <s v="Labor"/>
    <s v="TEC"/>
    <m/>
    <s v="BNL"/>
    <s v="Const.Assemble"/>
    <s v="DET"/>
    <x v="7"/>
    <s v="S.P294"/>
    <s v="APP00522"/>
    <m/>
    <m/>
    <m/>
    <m/>
    <m/>
    <m/>
    <m/>
    <m/>
    <m/>
    <m/>
    <m/>
    <n v="11749.48"/>
    <m/>
    <m/>
    <m/>
    <m/>
    <m/>
    <x v="0"/>
    <x v="0"/>
    <m/>
  </r>
  <r>
    <s v=""/>
    <s v=" E1000_2580"/>
    <s v="Barrel Detector Structures - Barrel EMCal  -  Documentation, Testing and Certification"/>
    <s v="6.10.10.01"/>
    <x v="0"/>
    <d v="2029-03-28T00:00:00"/>
    <d v="2029-04-24T00:00:00"/>
    <s v="tlewis"/>
    <s v="rsharma"/>
    <n v="19370.73"/>
    <s v="CON"/>
    <s v="C"/>
    <s v="Labor"/>
    <s v="TEC"/>
    <m/>
    <s v="BNL"/>
    <s v="Const.Test"/>
    <s v="DET"/>
    <x v="8"/>
    <s v="S.P294"/>
    <s v="APP00522"/>
    <m/>
    <m/>
    <m/>
    <m/>
    <m/>
    <m/>
    <m/>
    <m/>
    <m/>
    <m/>
    <m/>
    <n v="19370.73"/>
    <m/>
    <m/>
    <m/>
    <m/>
    <m/>
    <x v="0"/>
    <x v="0"/>
    <m/>
  </r>
  <r>
    <s v=""/>
    <s v=" E1000_2600"/>
    <s v="Barrel Detector Structures - Barrel EMCal  -  Final Installation"/>
    <s v="6.10.10.01"/>
    <x v="0"/>
    <d v="2029-10-24T00:00:00"/>
    <d v="2029-12-21T00:00:00"/>
    <s v="tlewis"/>
    <s v="rsharma"/>
    <n v="24321.41"/>
    <s v="CON"/>
    <s v="C"/>
    <s v="Labor"/>
    <s v="TEC"/>
    <m/>
    <s v="BNL"/>
    <s v="Const.Install"/>
    <s v="DET"/>
    <x v="5"/>
    <s v="S.P294"/>
    <s v="APP00522"/>
    <m/>
    <m/>
    <m/>
    <m/>
    <m/>
    <m/>
    <m/>
    <m/>
    <m/>
    <m/>
    <m/>
    <m/>
    <n v="24321.41"/>
    <m/>
    <m/>
    <m/>
    <m/>
    <x v="0"/>
    <x v="0"/>
    <m/>
  </r>
  <r>
    <s v=""/>
    <s v=" E1000_2930"/>
    <s v="Barrel Detector Structures - Outer MPGD -  Final Design"/>
    <s v="6.10.10.01"/>
    <x v="0"/>
    <d v="2024-08-21T00:00:00"/>
    <d v="2025-04-14T00:00:00"/>
    <s v="tlewis"/>
    <s v="rsharma"/>
    <n v="42409.98"/>
    <s v="EDIA"/>
    <s v="C"/>
    <s v="Labor"/>
    <s v="TEC"/>
    <m/>
    <s v="BNL"/>
    <s v="PED"/>
    <s v="DET"/>
    <x v="6"/>
    <s v="P.S255"/>
    <m/>
    <m/>
    <m/>
    <m/>
    <m/>
    <m/>
    <m/>
    <n v="7421.75"/>
    <n v="34988.239999999998"/>
    <m/>
    <m/>
    <m/>
    <m/>
    <m/>
    <m/>
    <m/>
    <m/>
    <m/>
    <x v="0"/>
    <x v="0"/>
    <m/>
  </r>
  <r>
    <s v=""/>
    <s v=" E1000_2890"/>
    <s v="Barrel Detector Structures - Outer MPGD - Preliminary Design Support Structure and Installation Tooling"/>
    <s v="6.10.10.01"/>
    <x v="0"/>
    <d v="2023-08-01T00:00:00"/>
    <d v="2024-07-30T00:00:00"/>
    <s v="tlewis"/>
    <s v="rsharma"/>
    <n v="54093.61"/>
    <s v="EDIA"/>
    <s v="C"/>
    <s v="Labor"/>
    <s v="TEC"/>
    <m/>
    <s v="BNL"/>
    <s v="PED"/>
    <s v="DET"/>
    <x v="11"/>
    <s v="P.S255"/>
    <m/>
    <m/>
    <m/>
    <m/>
    <m/>
    <m/>
    <n v="9304.1"/>
    <n v="44789.51"/>
    <m/>
    <m/>
    <m/>
    <m/>
    <m/>
    <m/>
    <m/>
    <m/>
    <m/>
    <m/>
    <x v="0"/>
    <x v="0"/>
    <m/>
  </r>
  <r>
    <s v=""/>
    <s v=" E1000_2900"/>
    <s v="Barrel Detector Structures - Outer MPGD -  Preliminary Design Review"/>
    <s v="6.10.10.01"/>
    <x v="0"/>
    <d v="2024-07-31T00:00:00"/>
    <d v="2024-08-06T00:00:00"/>
    <s v="tlewis"/>
    <s v="rsharma"/>
    <n v="1648.79"/>
    <s v="EDIA"/>
    <s v="C"/>
    <s v="Labor"/>
    <s v="TEC"/>
    <m/>
    <s v="BNL"/>
    <s v="PED"/>
    <s v="DET"/>
    <x v="11"/>
    <s v="P.S255"/>
    <m/>
    <m/>
    <m/>
    <m/>
    <m/>
    <m/>
    <m/>
    <n v="1648.79"/>
    <m/>
    <m/>
    <m/>
    <m/>
    <m/>
    <m/>
    <m/>
    <m/>
    <m/>
    <m/>
    <x v="0"/>
    <x v="0"/>
    <m/>
  </r>
  <r>
    <s v=""/>
    <s v=" E1000_2940"/>
    <s v="Barrel Detector Structures - Outer MPGD -  Final Design Review"/>
    <s v="6.10.10.01"/>
    <x v="0"/>
    <d v="2025-04-15T00:00:00"/>
    <d v="2025-04-21T00:00:00"/>
    <s v="tlewis"/>
    <s v="rsharma"/>
    <n v="1706.5"/>
    <s v="EDIA"/>
    <s v="C"/>
    <s v="Labor"/>
    <s v="TEC"/>
    <m/>
    <s v="BNL"/>
    <s v="PED"/>
    <s v="DET"/>
    <x v="6"/>
    <s v="P.S255"/>
    <m/>
    <m/>
    <m/>
    <m/>
    <m/>
    <m/>
    <m/>
    <m/>
    <n v="1706.5"/>
    <m/>
    <m/>
    <m/>
    <m/>
    <m/>
    <m/>
    <m/>
    <m/>
    <m/>
    <x v="0"/>
    <x v="0"/>
    <m/>
  </r>
  <r>
    <s v=""/>
    <s v=" E1000_2975"/>
    <s v="Barrel Detector Structures - Outer MPGD -  Detail Drawings"/>
    <s v="6.10.10.01"/>
    <x v="0"/>
    <d v="2025-04-22T00:00:00"/>
    <d v="2025-09-11T00:00:00"/>
    <s v="tlewis"/>
    <s v="rsharma"/>
    <n v="37252.69"/>
    <s v="EDIA"/>
    <s v="C"/>
    <s v="Labor"/>
    <s v="TEC"/>
    <m/>
    <s v="BNL"/>
    <s v="PED"/>
    <s v="DET"/>
    <x v="6"/>
    <s v="P.S255"/>
    <m/>
    <m/>
    <m/>
    <m/>
    <m/>
    <m/>
    <m/>
    <m/>
    <n v="37252.69"/>
    <m/>
    <m/>
    <m/>
    <m/>
    <m/>
    <m/>
    <m/>
    <m/>
    <m/>
    <x v="0"/>
    <x v="0"/>
    <m/>
  </r>
  <r>
    <s v=""/>
    <s v=" E1000_3040"/>
    <s v="Barrel Detector Structures - Outer MPGD -  Vendor Support by BNL"/>
    <s v="6.10.10.01"/>
    <x v="0"/>
    <d v="2026-03-16T00:00:00"/>
    <d v="2026-04-24T00:00:00"/>
    <s v="tlewis"/>
    <s v="rsharma"/>
    <n v="14129.8"/>
    <s v="CON"/>
    <s v="C"/>
    <s v="Labor"/>
    <s v="TEC"/>
    <m/>
    <s v="BNL"/>
    <s v="Const.Fabricate"/>
    <s v="DET"/>
    <x v="9"/>
    <s v="P.S255"/>
    <m/>
    <m/>
    <m/>
    <m/>
    <m/>
    <m/>
    <m/>
    <m/>
    <m/>
    <n v="14129.8"/>
    <m/>
    <m/>
    <m/>
    <m/>
    <m/>
    <m/>
    <m/>
    <m/>
    <x v="0"/>
    <x v="0"/>
    <m/>
  </r>
  <r>
    <s v=""/>
    <s v=" E1000_3070"/>
    <s v="Barrel Detector Structures - Outer MPGD -  Pre-Assembly"/>
    <s v="6.10.10.01"/>
    <x v="0"/>
    <d v="2026-09-18T00:00:00"/>
    <d v="2026-10-16T00:00:00"/>
    <s v="tlewis"/>
    <s v="rsharma"/>
    <n v="13415.07"/>
    <s v="CON"/>
    <s v="C"/>
    <s v="Labor"/>
    <s v="TEC"/>
    <m/>
    <s v="BNL"/>
    <s v="Const.Assemble"/>
    <s v="DET"/>
    <x v="7"/>
    <s v="P.S255"/>
    <m/>
    <m/>
    <m/>
    <m/>
    <m/>
    <m/>
    <m/>
    <m/>
    <m/>
    <n v="6036.78"/>
    <n v="7378.29"/>
    <m/>
    <m/>
    <m/>
    <m/>
    <m/>
    <m/>
    <m/>
    <x v="0"/>
    <x v="0"/>
    <m/>
  </r>
  <r>
    <s v=""/>
    <s v=" E1000_3080"/>
    <s v="Barrel Detector Structures - Outer MPGD -  Documentation, Testing and Certification"/>
    <s v="6.10.10.01"/>
    <x v="0"/>
    <d v="2026-10-19T00:00:00"/>
    <d v="2026-11-16T00:00:00"/>
    <s v="tlewis"/>
    <s v="rsharma"/>
    <n v="13710.33"/>
    <s v="CON"/>
    <s v="C"/>
    <s v="Labor"/>
    <s v="TEC"/>
    <m/>
    <s v="BNL"/>
    <s v="Const.Test"/>
    <s v="DET"/>
    <x v="8"/>
    <s v="P.S255"/>
    <m/>
    <m/>
    <m/>
    <m/>
    <m/>
    <m/>
    <m/>
    <m/>
    <m/>
    <m/>
    <n v="13710.33"/>
    <m/>
    <m/>
    <m/>
    <m/>
    <m/>
    <m/>
    <m/>
    <x v="0"/>
    <x v="0"/>
    <m/>
  </r>
  <r>
    <s v=""/>
    <s v=" E1000_3100"/>
    <s v="Barrel Detector Structures - Outer MPGD -  Final Installation"/>
    <s v="6.10.10.01"/>
    <x v="0"/>
    <d v="2029-12-24T00:00:00"/>
    <d v="1930-02-06T00:00:00"/>
    <s v="tlewis"/>
    <s v="rsharma"/>
    <n v="30073.06"/>
    <s v="CON"/>
    <s v="C"/>
    <s v="Labor"/>
    <s v="TEC"/>
    <m/>
    <s v="BNL"/>
    <s v="Const.Install"/>
    <s v="DET"/>
    <x v="5"/>
    <s v="P.S255"/>
    <m/>
    <m/>
    <m/>
    <m/>
    <m/>
    <m/>
    <m/>
    <m/>
    <m/>
    <m/>
    <m/>
    <m/>
    <m/>
    <n v="30073.06"/>
    <m/>
    <m/>
    <m/>
    <m/>
    <x v="0"/>
    <x v="0"/>
    <m/>
  </r>
  <r>
    <s v=""/>
    <s v=" E1000_3180"/>
    <s v="Barrel Detector Structures - DIRC -  Final Design"/>
    <s v="6.10.10.01"/>
    <x v="0"/>
    <d v="2024-06-21T00:00:00"/>
    <d v="2025-04-10T00:00:00"/>
    <s v="tlewis"/>
    <s v="rsharma"/>
    <n v="53961.61"/>
    <s v="EDIA"/>
    <s v="C"/>
    <s v="Labor"/>
    <s v="TEC"/>
    <m/>
    <s v="BNL"/>
    <s v="PED"/>
    <s v="DET"/>
    <x v="6"/>
    <s v="P.S262"/>
    <m/>
    <m/>
    <m/>
    <m/>
    <m/>
    <m/>
    <m/>
    <n v="18886.57"/>
    <n v="35075.050000000003"/>
    <m/>
    <m/>
    <m/>
    <m/>
    <m/>
    <m/>
    <m/>
    <m/>
    <m/>
    <x v="0"/>
    <x v="0"/>
    <m/>
  </r>
  <r>
    <s v=""/>
    <s v=" E1000_3140"/>
    <s v="Barrel Detector Structures - DIRC -  Preliminary Design Support Structure and Installation Tooling"/>
    <s v="6.10.10.01"/>
    <x v="0"/>
    <d v="2023-06-01T00:00:00"/>
    <d v="2024-05-30T00:00:00"/>
    <s v="tlewis"/>
    <s v="rsharma"/>
    <n v="39116"/>
    <s v="EDIA"/>
    <s v="C"/>
    <s v="Labor"/>
    <s v="TEC"/>
    <m/>
    <s v="BNL"/>
    <s v="PED"/>
    <s v="DET"/>
    <x v="11"/>
    <s v="P.S262"/>
    <m/>
    <m/>
    <m/>
    <m/>
    <m/>
    <m/>
    <n v="13299.44"/>
    <n v="25816.560000000001"/>
    <m/>
    <m/>
    <m/>
    <m/>
    <m/>
    <m/>
    <m/>
    <m/>
    <m/>
    <m/>
    <x v="0"/>
    <x v="0"/>
    <m/>
  </r>
  <r>
    <s v=""/>
    <s v=" E1000_3150"/>
    <s v="Barrel Detector Structures - DIRC -  Preliminary Design Review"/>
    <s v="6.10.10.01"/>
    <x v="0"/>
    <d v="2024-05-31T00:00:00"/>
    <d v="2024-06-06T00:00:00"/>
    <s v="tlewis"/>
    <s v="rsharma"/>
    <n v="1648.79"/>
    <s v="EDIA"/>
    <s v="C"/>
    <s v="Labor"/>
    <s v="TEC"/>
    <m/>
    <s v="BNL"/>
    <s v="PED"/>
    <s v="DET"/>
    <x v="11"/>
    <s v="P.S262"/>
    <m/>
    <m/>
    <m/>
    <m/>
    <m/>
    <m/>
    <m/>
    <n v="1648.79"/>
    <m/>
    <m/>
    <m/>
    <m/>
    <m/>
    <m/>
    <m/>
    <m/>
    <m/>
    <m/>
    <x v="0"/>
    <x v="0"/>
    <m/>
  </r>
  <r>
    <s v=""/>
    <s v=" E1000_3190"/>
    <s v="Barrel Detector Structures - DIRC -  Final Design Review"/>
    <s v="6.10.10.01"/>
    <x v="0"/>
    <d v="2025-04-11T00:00:00"/>
    <d v="2025-04-17T00:00:00"/>
    <s v="tlewis"/>
    <s v="rsharma"/>
    <n v="1706.5"/>
    <s v="EDIA"/>
    <s v="C"/>
    <s v="Labor"/>
    <s v="TEC"/>
    <m/>
    <s v="BNL"/>
    <s v="PED"/>
    <s v="DET"/>
    <x v="6"/>
    <s v="P.S262"/>
    <m/>
    <m/>
    <m/>
    <m/>
    <m/>
    <m/>
    <m/>
    <m/>
    <n v="1706.5"/>
    <m/>
    <m/>
    <m/>
    <m/>
    <m/>
    <m/>
    <m/>
    <m/>
    <m/>
    <x v="0"/>
    <x v="0"/>
    <m/>
  </r>
  <r>
    <s v=""/>
    <s v=" E1000_3225"/>
    <s v="Barrel Detector Structures - DIRC -  Detail Drawings"/>
    <s v="6.10.10.01"/>
    <x v="0"/>
    <d v="2025-04-18T00:00:00"/>
    <d v="2025-09-09T00:00:00"/>
    <s v="tlewis"/>
    <s v="rsharma"/>
    <n v="4139.1899999999996"/>
    <s v="EDIA"/>
    <s v="C"/>
    <s v="Labor"/>
    <s v="TEC"/>
    <m/>
    <s v="BNL"/>
    <s v="PED"/>
    <s v="DET"/>
    <x v="6"/>
    <s v="P.S262"/>
    <m/>
    <m/>
    <m/>
    <m/>
    <m/>
    <m/>
    <m/>
    <m/>
    <n v="4139.1899999999996"/>
    <m/>
    <m/>
    <m/>
    <m/>
    <m/>
    <m/>
    <m/>
    <m/>
    <m/>
    <x v="0"/>
    <x v="0"/>
    <m/>
  </r>
  <r>
    <s v=""/>
    <s v=" E1000_3290"/>
    <s v="Barrel Detector Structures - DIRC -  Vendor Support by BNL"/>
    <s v="6.10.10.01"/>
    <x v="0"/>
    <d v="2026-03-12T00:00:00"/>
    <d v="2026-04-22T00:00:00"/>
    <s v="tlewis"/>
    <s v="rsharma"/>
    <n v="7064.9"/>
    <s v="CON"/>
    <s v="C"/>
    <s v="Labor"/>
    <s v="TEC"/>
    <m/>
    <s v="BNL"/>
    <s v="Const.Fabricate"/>
    <s v="DET"/>
    <x v="9"/>
    <s v="P.S262"/>
    <m/>
    <m/>
    <m/>
    <m/>
    <m/>
    <m/>
    <m/>
    <m/>
    <m/>
    <n v="7064.9"/>
    <m/>
    <m/>
    <m/>
    <m/>
    <m/>
    <m/>
    <m/>
    <m/>
    <x v="0"/>
    <x v="0"/>
    <m/>
  </r>
  <r>
    <s v=""/>
    <s v=" E1000_3320"/>
    <s v="Barrel Detector Structures - DIRC -  Pre-Assembly"/>
    <s v="6.10.10.01"/>
    <x v="0"/>
    <d v="2026-09-16T00:00:00"/>
    <d v="2026-10-14T00:00:00"/>
    <s v="tlewis"/>
    <s v="rsharma"/>
    <n v="5323.94"/>
    <s v="CON"/>
    <s v="C"/>
    <s v="Labor"/>
    <s v="TEC"/>
    <m/>
    <s v="BNL"/>
    <s v="Const.Assemble"/>
    <s v="DET"/>
    <x v="7"/>
    <s v="P.S262"/>
    <m/>
    <m/>
    <m/>
    <m/>
    <m/>
    <m/>
    <m/>
    <m/>
    <m/>
    <n v="2928.17"/>
    <n v="2395.77"/>
    <m/>
    <m/>
    <m/>
    <m/>
    <m/>
    <m/>
    <m/>
    <x v="0"/>
    <x v="0"/>
    <m/>
  </r>
  <r>
    <s v=""/>
    <s v=" E1000_3330"/>
    <s v="Barrel Detector Structures - DIRC -  Documentation, Testing and Certification"/>
    <s v="6.10.10.01"/>
    <x v="0"/>
    <d v="2026-10-15T00:00:00"/>
    <d v="2026-11-12T00:00:00"/>
    <s v="tlewis"/>
    <s v="rsharma"/>
    <n v="13710.33"/>
    <s v="CON"/>
    <s v="C"/>
    <s v="Labor"/>
    <s v="TEC"/>
    <m/>
    <s v="BNL"/>
    <s v="Const.Test"/>
    <s v="DET"/>
    <x v="8"/>
    <s v="P.S262"/>
    <m/>
    <m/>
    <m/>
    <m/>
    <m/>
    <m/>
    <m/>
    <m/>
    <m/>
    <m/>
    <n v="13710.33"/>
    <m/>
    <m/>
    <m/>
    <m/>
    <m/>
    <m/>
    <m/>
    <x v="0"/>
    <x v="0"/>
    <m/>
  </r>
  <r>
    <s v=""/>
    <s v=" E1000_3350"/>
    <s v="Barrel Detector Structures - DIRC -  Final Installation"/>
    <s v="6.10.10.01"/>
    <x v="0"/>
    <d v="2029-12-24T00:00:00"/>
    <d v="1930-02-06T00:00:00"/>
    <s v="tlewis"/>
    <s v="rsharma"/>
    <n v="30073.06"/>
    <s v="CON"/>
    <s v="C"/>
    <s v="Labor"/>
    <s v="TEC"/>
    <m/>
    <s v="BNL"/>
    <s v="Const.Install"/>
    <s v="DET"/>
    <x v="5"/>
    <s v="P.S262"/>
    <m/>
    <m/>
    <m/>
    <m/>
    <m/>
    <m/>
    <m/>
    <m/>
    <m/>
    <m/>
    <m/>
    <m/>
    <m/>
    <n v="30073.06"/>
    <m/>
    <m/>
    <m/>
    <m/>
    <x v="0"/>
    <x v="0"/>
    <m/>
  </r>
  <r>
    <s v=""/>
    <s v=" E1000_3430"/>
    <s v="Barrel Detector Structures - AC LGAD -  Final Design"/>
    <s v="6.10.10.01"/>
    <x v="0"/>
    <d v="2025-04-29T00:00:00"/>
    <d v="2026-11-02T00:00:00"/>
    <s v="tlewis"/>
    <s v="rsharma"/>
    <n v="157754.64000000001"/>
    <s v="EDIA"/>
    <s v="C"/>
    <s v="Labor"/>
    <s v="TEC"/>
    <m/>
    <s v="BNL"/>
    <s v="PED"/>
    <s v="DET"/>
    <x v="6"/>
    <s v="P.S256"/>
    <m/>
    <m/>
    <m/>
    <m/>
    <m/>
    <m/>
    <m/>
    <m/>
    <n v="44835.53"/>
    <n v="103785.95"/>
    <n v="9133.16"/>
    <m/>
    <m/>
    <m/>
    <m/>
    <m/>
    <m/>
    <m/>
    <x v="0"/>
    <x v="0"/>
    <m/>
  </r>
  <r>
    <s v=""/>
    <s v=" E1000_3390"/>
    <s v="Barrel Detector Structures - AC LGAD -  Preliminary Design Support Structure and Installation Tooling"/>
    <s v="6.10.10.01"/>
    <x v="0"/>
    <d v="2023-07-03T00:00:00"/>
    <d v="2025-04-07T00:00:00"/>
    <s v="tlewis"/>
    <s v="rsharma"/>
    <n v="165746.37"/>
    <s v="EDIA"/>
    <s v="C"/>
    <s v="Labor"/>
    <s v="TEC"/>
    <m/>
    <s v="BNL"/>
    <s v="PED"/>
    <s v="DET"/>
    <x v="11"/>
    <s v="P.S256"/>
    <m/>
    <m/>
    <m/>
    <m/>
    <m/>
    <m/>
    <n v="23731.87"/>
    <n v="94174.080000000002"/>
    <n v="47840.43"/>
    <m/>
    <m/>
    <m/>
    <m/>
    <m/>
    <m/>
    <m/>
    <m/>
    <m/>
    <x v="0"/>
    <x v="0"/>
    <m/>
  </r>
  <r>
    <s v=""/>
    <s v=" E1000_3400"/>
    <s v="Barrel Detector Structures - AC LGAD -  Preliminary Design Review"/>
    <s v="6.10.10.01"/>
    <x v="0"/>
    <d v="2025-04-08T00:00:00"/>
    <d v="2025-04-14T00:00:00"/>
    <s v="tlewis"/>
    <s v="rsharma"/>
    <n v="1706.5"/>
    <s v="EDIA"/>
    <s v="C"/>
    <s v="Labor"/>
    <s v="TEC"/>
    <m/>
    <s v="BNL"/>
    <s v="PED"/>
    <s v="DET"/>
    <x v="11"/>
    <s v="P.S256"/>
    <m/>
    <m/>
    <m/>
    <m/>
    <m/>
    <m/>
    <m/>
    <m/>
    <n v="1706.5"/>
    <m/>
    <m/>
    <m/>
    <m/>
    <m/>
    <m/>
    <m/>
    <m/>
    <m/>
    <x v="0"/>
    <x v="0"/>
    <m/>
  </r>
  <r>
    <s v=""/>
    <s v=" E1000_3440"/>
    <s v="Barrel Detector Structures - AC LGAD -  Final Design Review"/>
    <s v="6.10.10.01"/>
    <x v="0"/>
    <d v="2026-11-03T00:00:00"/>
    <d v="2026-11-09T00:00:00"/>
    <s v="tlewis"/>
    <s v="rsharma"/>
    <n v="3656.09"/>
    <s v="EDIA"/>
    <s v="C"/>
    <s v="Labor"/>
    <s v="TEC"/>
    <m/>
    <s v="BNL"/>
    <s v="PED"/>
    <s v="DET"/>
    <x v="6"/>
    <s v="P.S256"/>
    <m/>
    <m/>
    <m/>
    <m/>
    <m/>
    <m/>
    <m/>
    <m/>
    <m/>
    <m/>
    <n v="3656.09"/>
    <m/>
    <m/>
    <m/>
    <m/>
    <m/>
    <m/>
    <m/>
    <x v="0"/>
    <x v="0"/>
    <m/>
  </r>
  <r>
    <s v=""/>
    <s v=" E1000_3475"/>
    <s v="Barrel Detector Structures - AC LGAD -  Detail Drawings"/>
    <s v="6.10.10.01"/>
    <x v="0"/>
    <d v="2026-11-10T00:00:00"/>
    <d v="2027-04-07T00:00:00"/>
    <s v="tlewis"/>
    <s v="rsharma"/>
    <n v="79812.03"/>
    <s v="EDIA"/>
    <s v="C"/>
    <s v="Labor"/>
    <s v="TEC"/>
    <m/>
    <s v="BNL"/>
    <s v="PED"/>
    <s v="DET"/>
    <x v="6"/>
    <s v="P.S256"/>
    <m/>
    <m/>
    <m/>
    <m/>
    <m/>
    <m/>
    <m/>
    <m/>
    <m/>
    <m/>
    <n v="79812.03"/>
    <m/>
    <m/>
    <m/>
    <m/>
    <m/>
    <m/>
    <m/>
    <x v="0"/>
    <x v="0"/>
    <m/>
  </r>
  <r>
    <s v=""/>
    <s v=" E1000_3540"/>
    <s v="Barrel Detector Structures - AC LGAD -  Vendor Support by BNL"/>
    <s v="6.10.10.01"/>
    <x v="0"/>
    <d v="2027-10-01T00:00:00"/>
    <d v="2027-11-15T00:00:00"/>
    <s v="tlewis"/>
    <s v="rsharma"/>
    <n v="45408.6"/>
    <s v="CON"/>
    <s v="C"/>
    <s v="Labor"/>
    <s v="TEC"/>
    <m/>
    <s v="BNL"/>
    <s v="Const.Fabricate"/>
    <s v="DET"/>
    <x v="9"/>
    <s v="P.S256"/>
    <m/>
    <m/>
    <m/>
    <m/>
    <m/>
    <m/>
    <m/>
    <m/>
    <m/>
    <m/>
    <m/>
    <n v="45408.6"/>
    <m/>
    <m/>
    <m/>
    <m/>
    <m/>
    <m/>
    <x v="0"/>
    <x v="0"/>
    <m/>
  </r>
  <r>
    <s v=""/>
    <s v=" E1000_3570"/>
    <s v="Barrel Detector Structures - AC LGAD -  Pre-Assembly"/>
    <s v="6.10.10.01"/>
    <x v="0"/>
    <d v="2028-04-13T00:00:00"/>
    <d v="2028-06-22T00:00:00"/>
    <s v="tlewis"/>
    <s v="rsharma"/>
    <n v="28073.52"/>
    <s v="CON"/>
    <s v="C"/>
    <s v="Labor"/>
    <s v="TEC"/>
    <m/>
    <s v="BNL"/>
    <s v="Const.Assemble"/>
    <s v="DET"/>
    <x v="7"/>
    <s v="P.S256"/>
    <m/>
    <m/>
    <m/>
    <m/>
    <m/>
    <m/>
    <m/>
    <m/>
    <m/>
    <m/>
    <m/>
    <n v="28073.52"/>
    <m/>
    <m/>
    <m/>
    <m/>
    <m/>
    <m/>
    <x v="0"/>
    <x v="0"/>
    <m/>
  </r>
  <r>
    <s v=""/>
    <s v=" E1000_3580"/>
    <s v="Barrel Detector Structures - AC LGAD -  Documentation, Testing and Certification"/>
    <s v="6.10.10.01"/>
    <x v="0"/>
    <d v="2028-06-23T00:00:00"/>
    <d v="2028-09-18T00:00:00"/>
    <s v="tlewis"/>
    <s v="rsharma"/>
    <n v="56760.75"/>
    <s v="CON"/>
    <s v="C"/>
    <s v="Labor"/>
    <s v="TEC"/>
    <m/>
    <s v="BNL"/>
    <s v="Const.Test"/>
    <s v="DET"/>
    <x v="8"/>
    <s v="P.S256"/>
    <m/>
    <m/>
    <m/>
    <m/>
    <m/>
    <m/>
    <m/>
    <m/>
    <m/>
    <m/>
    <m/>
    <n v="56760.75"/>
    <m/>
    <m/>
    <m/>
    <m/>
    <m/>
    <m/>
    <x v="0"/>
    <x v="0"/>
    <m/>
  </r>
  <r>
    <s v=""/>
    <s v=" E1000_3600"/>
    <s v="Barrel Detector Structures - AC LGAD -  Final Installation"/>
    <s v="6.10.10.01"/>
    <x v="0"/>
    <d v="2029-12-24T00:00:00"/>
    <d v="1930-03-07T00:00:00"/>
    <s v="tlewis"/>
    <s v="rsharma"/>
    <n v="30073.06"/>
    <s v="CON"/>
    <s v="C"/>
    <s v="Labor"/>
    <s v="TEC"/>
    <m/>
    <s v="BNL"/>
    <s v="Const.Install"/>
    <s v="DET"/>
    <x v="5"/>
    <s v="P.S256"/>
    <m/>
    <m/>
    <m/>
    <m/>
    <m/>
    <m/>
    <m/>
    <m/>
    <m/>
    <m/>
    <m/>
    <m/>
    <m/>
    <n v="30073.06"/>
    <m/>
    <m/>
    <m/>
    <m/>
    <x v="0"/>
    <x v="0"/>
    <m/>
  </r>
  <r>
    <s v=""/>
    <s v=" E1000_4180"/>
    <s v="Barrel Detector Structures - pf or mRICH -  Final Design"/>
    <s v="6.10.10.01"/>
    <x v="0"/>
    <d v="2024-09-05T00:00:00"/>
    <d v="2025-03-31T00:00:00"/>
    <s v="tlewis"/>
    <s v="rsharma"/>
    <n v="42476.959999999999"/>
    <s v="EDIA"/>
    <s v="C"/>
    <s v="Labor"/>
    <s v="TEC"/>
    <m/>
    <s v="BNL"/>
    <s v="PED"/>
    <s v="DET"/>
    <x v="6"/>
    <s v="S.P293"/>
    <m/>
    <m/>
    <m/>
    <m/>
    <m/>
    <m/>
    <m/>
    <n v="5461.32"/>
    <n v="37015.64"/>
    <m/>
    <m/>
    <m/>
    <m/>
    <m/>
    <m/>
    <m/>
    <m/>
    <m/>
    <x v="0"/>
    <x v="0"/>
    <m/>
  </r>
  <r>
    <s v=""/>
    <s v=" E1000_4140"/>
    <s v="Barrel Detector Structures - pf or mRICH -  Preliminary Design Support Structure and Installation Tooling"/>
    <s v="6.10.10.01"/>
    <x v="0"/>
    <d v="2023-08-01T00:00:00"/>
    <d v="2024-08-13T00:00:00"/>
    <s v="tlewis"/>
    <s v="rsharma"/>
    <n v="73780.62"/>
    <s v="EDIA"/>
    <s v="C"/>
    <s v="Labor"/>
    <s v="TEC"/>
    <m/>
    <s v="BNL"/>
    <s v="PED"/>
    <s v="DET"/>
    <x v="11"/>
    <s v="S.P293"/>
    <m/>
    <m/>
    <m/>
    <m/>
    <m/>
    <m/>
    <n v="12202.18"/>
    <n v="61578.44"/>
    <m/>
    <m/>
    <m/>
    <m/>
    <m/>
    <m/>
    <m/>
    <m/>
    <m/>
    <m/>
    <x v="0"/>
    <x v="0"/>
    <m/>
  </r>
  <r>
    <s v=""/>
    <s v=" E1000_4150"/>
    <s v="Barrel Detector Structures - pf or mRICH -  Preliminary Design Review"/>
    <s v="6.10.10.01"/>
    <x v="0"/>
    <d v="2024-08-14T00:00:00"/>
    <d v="2024-08-20T00:00:00"/>
    <s v="tlewis"/>
    <s v="rsharma"/>
    <n v="1648.79"/>
    <s v="EDIA"/>
    <s v="C"/>
    <s v="Labor"/>
    <s v="TEC"/>
    <m/>
    <s v="BNL"/>
    <s v="PED"/>
    <s v="DET"/>
    <x v="11"/>
    <s v="S.P293"/>
    <m/>
    <m/>
    <m/>
    <m/>
    <m/>
    <m/>
    <m/>
    <n v="1648.79"/>
    <m/>
    <m/>
    <m/>
    <m/>
    <m/>
    <m/>
    <m/>
    <m/>
    <m/>
    <m/>
    <x v="0"/>
    <x v="0"/>
    <m/>
  </r>
  <r>
    <s v=""/>
    <s v=" E1000_4190"/>
    <s v="Barrel Detector Structures - pf or mRICH -  Final Design Review"/>
    <s v="6.10.10.01"/>
    <x v="0"/>
    <d v="2025-04-01T00:00:00"/>
    <d v="2025-04-07T00:00:00"/>
    <s v="tlewis"/>
    <s v="rsharma"/>
    <n v="1706.5"/>
    <s v="EDIA"/>
    <s v="C"/>
    <s v="Labor"/>
    <s v="TEC"/>
    <m/>
    <s v="BNL"/>
    <s v="PED"/>
    <s v="DET"/>
    <x v="6"/>
    <s v="S.P293"/>
    <m/>
    <m/>
    <m/>
    <m/>
    <m/>
    <m/>
    <m/>
    <m/>
    <n v="1706.5"/>
    <m/>
    <m/>
    <m/>
    <m/>
    <m/>
    <m/>
    <m/>
    <m/>
    <m/>
    <x v="0"/>
    <x v="0"/>
    <m/>
  </r>
  <r>
    <s v=""/>
    <s v=" E1000_4225"/>
    <s v="Barrel Detector Structures - pf or mRICH -  Detail Drawings"/>
    <s v="6.10.10.01"/>
    <x v="0"/>
    <d v="2025-04-08T00:00:00"/>
    <d v="2025-07-01T00:00:00"/>
    <s v="tlewis"/>
    <s v="rsharma"/>
    <n v="6143.39"/>
    <s v="EDIA"/>
    <s v="C"/>
    <s v="Labor"/>
    <s v="TEC"/>
    <m/>
    <s v="BNL"/>
    <s v="PED"/>
    <s v="DET"/>
    <x v="6"/>
    <s v="S.P293"/>
    <m/>
    <m/>
    <m/>
    <m/>
    <m/>
    <m/>
    <m/>
    <m/>
    <n v="6143.39"/>
    <m/>
    <m/>
    <m/>
    <m/>
    <m/>
    <m/>
    <m/>
    <m/>
    <m/>
    <x v="0"/>
    <x v="0"/>
    <m/>
  </r>
  <r>
    <s v=""/>
    <s v=" E1000_4290"/>
    <s v="Barrel Detector Structures - pf or mRICH -  Vendor Support by BNL"/>
    <s v="6.10.10.01"/>
    <x v="0"/>
    <d v="2025-12-31T00:00:00"/>
    <d v="2026-02-12T00:00:00"/>
    <s v="tlewis"/>
    <s v="rsharma"/>
    <n v="21194.71"/>
    <s v="CON"/>
    <s v="C"/>
    <s v="Labor"/>
    <s v="TEC"/>
    <m/>
    <s v="BNL"/>
    <s v="Const.Fabricate"/>
    <s v="DET"/>
    <x v="9"/>
    <s v="S.P293"/>
    <s v="APP00521"/>
    <m/>
    <m/>
    <m/>
    <m/>
    <m/>
    <m/>
    <m/>
    <m/>
    <n v="21194.71"/>
    <m/>
    <m/>
    <m/>
    <m/>
    <m/>
    <m/>
    <m/>
    <m/>
    <x v="0"/>
    <x v="0"/>
    <m/>
  </r>
  <r>
    <s v=""/>
    <s v=" E1000_4320"/>
    <s v="Barrel Detector Structures - pf or mRICH -  Pre-Assembly"/>
    <s v="6.10.10.01"/>
    <x v="0"/>
    <d v="2026-05-28T00:00:00"/>
    <d v="2026-06-24T00:00:00"/>
    <s v="tlewis"/>
    <s v="rsharma"/>
    <n v="937.14"/>
    <s v="CON"/>
    <s v="C"/>
    <s v="Labor"/>
    <s v="TEC"/>
    <m/>
    <s v="BNL"/>
    <s v="Const.Assemble"/>
    <s v="DET"/>
    <x v="7"/>
    <s v="S.P293"/>
    <s v="APP00521"/>
    <m/>
    <m/>
    <m/>
    <m/>
    <m/>
    <m/>
    <m/>
    <m/>
    <n v="937.14"/>
    <m/>
    <m/>
    <m/>
    <m/>
    <m/>
    <m/>
    <m/>
    <m/>
    <x v="0"/>
    <x v="0"/>
    <m/>
  </r>
  <r>
    <s v=""/>
    <s v=" E1000_4330"/>
    <s v="Barrel Detector Structures - pf or mRICH -  Documentation, Testing and Certification"/>
    <s v="6.10.10.01"/>
    <x v="0"/>
    <d v="2026-06-25T00:00:00"/>
    <d v="2026-07-23T00:00:00"/>
    <s v="tlewis"/>
    <s v="rsharma"/>
    <n v="13246.69"/>
    <s v="CON"/>
    <s v="C"/>
    <s v="Labor"/>
    <s v="TEC"/>
    <m/>
    <s v="BNL"/>
    <s v="Const.Test"/>
    <s v="DET"/>
    <x v="8"/>
    <s v="S.P293"/>
    <s v="APP00521"/>
    <m/>
    <m/>
    <m/>
    <m/>
    <m/>
    <m/>
    <m/>
    <m/>
    <n v="13246.69"/>
    <m/>
    <m/>
    <m/>
    <m/>
    <m/>
    <m/>
    <m/>
    <m/>
    <x v="0"/>
    <x v="0"/>
    <m/>
  </r>
  <r>
    <s v=""/>
    <s v=" E1000_4350"/>
    <s v="Barrel Detector Structures - pf or mRICH -  Final Installation"/>
    <s v="6.10.10.01"/>
    <x v="0"/>
    <d v="1930-04-19T00:00:00"/>
    <d v="1930-05-31T00:00:00"/>
    <s v="tlewis"/>
    <s v="rsharma"/>
    <n v="12160.71"/>
    <s v="CON"/>
    <s v="C"/>
    <s v="Labor"/>
    <s v="TEC"/>
    <m/>
    <s v="BNL"/>
    <s v="Const.Install"/>
    <s v="DET"/>
    <x v="5"/>
    <s v="S.P293"/>
    <s v="APP00521"/>
    <m/>
    <m/>
    <m/>
    <m/>
    <m/>
    <m/>
    <m/>
    <m/>
    <m/>
    <m/>
    <m/>
    <m/>
    <n v="12160.71"/>
    <m/>
    <m/>
    <m/>
    <m/>
    <x v="0"/>
    <x v="0"/>
    <m/>
  </r>
  <r>
    <s v=""/>
    <s v=" E1000_4430"/>
    <s v="Barrel Detector Structures - Inner MPGD -  Final Design"/>
    <s v="6.10.10.01"/>
    <x v="0"/>
    <d v="2024-04-12T00:00:00"/>
    <d v="2025-04-11T00:00:00"/>
    <s v="tlewis"/>
    <s v="rsharma"/>
    <n v="75556.320000000007"/>
    <s v="EDIA"/>
    <s v="C"/>
    <s v="Labor"/>
    <s v="TEC"/>
    <m/>
    <s v="BNL"/>
    <s v="PED"/>
    <s v="DET"/>
    <x v="6"/>
    <s v="P.S258"/>
    <m/>
    <m/>
    <m/>
    <m/>
    <m/>
    <m/>
    <m/>
    <n v="35964.81"/>
    <n v="39591.51"/>
    <m/>
    <m/>
    <m/>
    <m/>
    <m/>
    <m/>
    <m/>
    <m/>
    <m/>
    <x v="0"/>
    <x v="0"/>
    <m/>
  </r>
  <r>
    <s v=""/>
    <s v=" E1000_4390"/>
    <s v="Barrel Detector Structures - Inner MPGD -  Preliminary Design Support Structure and Installation Tooling"/>
    <s v="6.10.10.01"/>
    <x v="0"/>
    <d v="2023-03-23T00:00:00"/>
    <d v="2024-03-21T00:00:00"/>
    <s v="tlewis"/>
    <s v="rsharma"/>
    <n v="72850.73"/>
    <s v="EDIA"/>
    <s v="C"/>
    <s v="Labor"/>
    <s v="TEC"/>
    <m/>
    <s v="BNL"/>
    <s v="PED"/>
    <s v="DET"/>
    <x v="11"/>
    <s v="P.S258"/>
    <m/>
    <m/>
    <m/>
    <m/>
    <m/>
    <m/>
    <n v="39047.99"/>
    <n v="33802.74"/>
    <m/>
    <m/>
    <m/>
    <m/>
    <m/>
    <m/>
    <m/>
    <m/>
    <m/>
    <m/>
    <x v="0"/>
    <x v="0"/>
    <m/>
  </r>
  <r>
    <s v=""/>
    <s v=" E1000_4400"/>
    <s v="Barrel Detector Structures - Inner MPGD -  Preliminary Design Review"/>
    <s v="6.10.10.01"/>
    <x v="0"/>
    <d v="2024-03-22T00:00:00"/>
    <d v="2024-03-28T00:00:00"/>
    <s v="tlewis"/>
    <s v="rsharma"/>
    <n v="1648.79"/>
    <s v="EDIA"/>
    <s v="C"/>
    <s v="Labor"/>
    <s v="TEC"/>
    <m/>
    <s v="BNL"/>
    <s v="PED"/>
    <s v="DET"/>
    <x v="11"/>
    <s v="P.S258"/>
    <m/>
    <m/>
    <m/>
    <m/>
    <m/>
    <m/>
    <m/>
    <n v="1648.79"/>
    <m/>
    <m/>
    <m/>
    <m/>
    <m/>
    <m/>
    <m/>
    <m/>
    <m/>
    <m/>
    <x v="0"/>
    <x v="0"/>
    <m/>
  </r>
  <r>
    <s v=""/>
    <s v=" E1000_4440"/>
    <s v="Barrel Detector Structures - Inner MPGD -  Final Design Review"/>
    <s v="6.10.10.01"/>
    <x v="0"/>
    <d v="2025-04-14T00:00:00"/>
    <d v="2025-04-18T00:00:00"/>
    <s v="tlewis"/>
    <s v="rsharma"/>
    <n v="1706.5"/>
    <s v="EDIA"/>
    <s v="C"/>
    <s v="Labor"/>
    <s v="TEC"/>
    <m/>
    <s v="BNL"/>
    <s v="PED"/>
    <s v="DET"/>
    <x v="6"/>
    <s v="P.S258"/>
    <m/>
    <m/>
    <m/>
    <m/>
    <m/>
    <m/>
    <m/>
    <m/>
    <n v="1706.5"/>
    <m/>
    <m/>
    <m/>
    <m/>
    <m/>
    <m/>
    <m/>
    <m/>
    <m/>
    <x v="0"/>
    <x v="0"/>
    <m/>
  </r>
  <r>
    <s v=""/>
    <s v=" E1000_4475"/>
    <s v="Barrel Detector Structures - Inner MPGD -  Detail Drawings"/>
    <s v="6.10.10.01"/>
    <x v="0"/>
    <d v="2025-04-21T00:00:00"/>
    <d v="2025-09-10T00:00:00"/>
    <s v="tlewis"/>
    <s v="rsharma"/>
    <n v="37252.69"/>
    <s v="EDIA"/>
    <s v="C"/>
    <s v="Labor"/>
    <s v="TEC"/>
    <m/>
    <s v="BNL"/>
    <s v="PED"/>
    <s v="DET"/>
    <x v="6"/>
    <s v="P.S258"/>
    <m/>
    <m/>
    <m/>
    <m/>
    <m/>
    <m/>
    <m/>
    <m/>
    <n v="37252.69"/>
    <m/>
    <m/>
    <m/>
    <m/>
    <m/>
    <m/>
    <m/>
    <m/>
    <m/>
    <x v="0"/>
    <x v="0"/>
    <m/>
  </r>
  <r>
    <s v=""/>
    <s v=" E1000_4540"/>
    <s v="Barrel Detector Structures - Inner MPGD -  Vendor Support by BNL"/>
    <s v="6.10.10.01"/>
    <x v="0"/>
    <d v="2026-03-13T00:00:00"/>
    <d v="2026-04-23T00:00:00"/>
    <s v="tlewis"/>
    <s v="rsharma"/>
    <n v="14129.8"/>
    <s v="CON"/>
    <s v="C"/>
    <s v="Labor"/>
    <s v="TEC"/>
    <m/>
    <s v="BNL"/>
    <s v="Const.Fabricate"/>
    <s v="DET"/>
    <x v="9"/>
    <s v="P.S258"/>
    <m/>
    <m/>
    <m/>
    <m/>
    <m/>
    <m/>
    <m/>
    <m/>
    <m/>
    <n v="14129.8"/>
    <m/>
    <m/>
    <m/>
    <m/>
    <m/>
    <m/>
    <m/>
    <m/>
    <x v="0"/>
    <x v="0"/>
    <m/>
  </r>
  <r>
    <s v=""/>
    <s v=" E1000_4570"/>
    <s v="Barrel Detector Structures - Inner MPGD -  Pre-Assembly"/>
    <s v="6.10.10.01"/>
    <x v="0"/>
    <d v="2026-09-17T00:00:00"/>
    <d v="2026-10-15T00:00:00"/>
    <s v="tlewis"/>
    <s v="rsharma"/>
    <n v="13392.03"/>
    <s v="CON"/>
    <s v="C"/>
    <s v="Labor"/>
    <s v="TEC"/>
    <m/>
    <s v="BNL"/>
    <s v="Const.Assemble"/>
    <s v="DET"/>
    <x v="7"/>
    <s v="P.S258"/>
    <m/>
    <m/>
    <m/>
    <m/>
    <m/>
    <m/>
    <m/>
    <m/>
    <m/>
    <n v="6696.02"/>
    <n v="6696.02"/>
    <m/>
    <m/>
    <m/>
    <m/>
    <m/>
    <m/>
    <m/>
    <x v="0"/>
    <x v="0"/>
    <m/>
  </r>
  <r>
    <s v=""/>
    <s v=" E1000_4580"/>
    <s v="Barrel Detector Structures - Inner MPGD -  Documentation, Testing and Certification"/>
    <s v="6.10.10.01"/>
    <x v="0"/>
    <d v="2026-10-16T00:00:00"/>
    <d v="2026-11-13T00:00:00"/>
    <s v="tlewis"/>
    <s v="rsharma"/>
    <n v="13710.33"/>
    <s v="CON"/>
    <s v="C"/>
    <s v="Labor"/>
    <s v="TEC"/>
    <m/>
    <s v="BNL"/>
    <s v="Const.Test"/>
    <s v="DET"/>
    <x v="8"/>
    <s v="P.S258"/>
    <m/>
    <m/>
    <m/>
    <m/>
    <m/>
    <m/>
    <m/>
    <m/>
    <m/>
    <m/>
    <n v="13710.33"/>
    <m/>
    <m/>
    <m/>
    <m/>
    <m/>
    <m/>
    <m/>
    <x v="0"/>
    <x v="0"/>
    <m/>
  </r>
  <r>
    <s v=""/>
    <s v=" E1000_4600"/>
    <s v="Barrel Detector Structures - Inner MPGD -  Final Installation"/>
    <s v="6.10.10.01"/>
    <x v="0"/>
    <d v="2029-12-24T00:00:00"/>
    <d v="1930-02-06T00:00:00"/>
    <s v="tlewis"/>
    <s v="rsharma"/>
    <n v="30073.06"/>
    <s v="CON"/>
    <s v="C"/>
    <s v="Labor"/>
    <s v="TEC"/>
    <m/>
    <s v="BNL"/>
    <s v="Const.Install"/>
    <s v="DET"/>
    <x v="5"/>
    <s v="P.S258"/>
    <m/>
    <m/>
    <m/>
    <m/>
    <m/>
    <m/>
    <m/>
    <m/>
    <m/>
    <m/>
    <m/>
    <m/>
    <m/>
    <n v="30073.06"/>
    <m/>
    <m/>
    <m/>
    <m/>
    <x v="0"/>
    <x v="0"/>
    <m/>
  </r>
  <r>
    <s v=""/>
    <s v=" E1000_4680"/>
    <s v="Barrel Detector Structures - Si Disks -  Final Design"/>
    <s v="6.10.10.01"/>
    <x v="0"/>
    <d v="2024-10-08T00:00:00"/>
    <d v="2025-08-25T00:00:00"/>
    <s v="tlewis"/>
    <s v="rsharma"/>
    <n v="76792.42"/>
    <s v="EDIA"/>
    <s v="C"/>
    <s v="Labor"/>
    <s v="TEC"/>
    <m/>
    <s v="BNL"/>
    <s v="PED"/>
    <s v="DET"/>
    <x v="6"/>
    <s v="P.S259"/>
    <m/>
    <m/>
    <m/>
    <m/>
    <m/>
    <m/>
    <m/>
    <m/>
    <n v="76792.42"/>
    <m/>
    <m/>
    <m/>
    <m/>
    <m/>
    <m/>
    <m/>
    <m/>
    <m/>
    <x v="0"/>
    <x v="0"/>
    <m/>
  </r>
  <r>
    <s v=""/>
    <s v=" E1000_4640"/>
    <s v="Barrel Detector Structures - Si Disks -  Preliminary Design Support Structure and Installation Tooling"/>
    <s v="6.10.10.01"/>
    <x v="0"/>
    <d v="2023-10-02T00:00:00"/>
    <d v="2024-09-30T00:00:00"/>
    <s v="tlewis"/>
    <s v="rsharma"/>
    <n v="82439.520000000004"/>
    <s v="EDIA"/>
    <s v="C"/>
    <s v="Labor"/>
    <s v="TEC"/>
    <m/>
    <s v="BNL"/>
    <s v="PED"/>
    <s v="DET"/>
    <x v="11"/>
    <s v="P.S259"/>
    <m/>
    <m/>
    <m/>
    <m/>
    <m/>
    <m/>
    <m/>
    <n v="82439.520000000004"/>
    <m/>
    <m/>
    <m/>
    <m/>
    <m/>
    <m/>
    <m/>
    <m/>
    <m/>
    <m/>
    <x v="0"/>
    <x v="0"/>
    <m/>
  </r>
  <r>
    <s v=""/>
    <s v=" E1000_4650"/>
    <s v="Barrel Detector Structures - Si Disks -  Preliminary Design Review"/>
    <s v="6.10.10.01"/>
    <x v="0"/>
    <d v="2024-10-01T00:00:00"/>
    <d v="2024-10-07T00:00:00"/>
    <s v="tlewis"/>
    <s v="rsharma"/>
    <n v="1706.5"/>
    <s v="EDIA"/>
    <s v="C"/>
    <s v="Labor"/>
    <s v="TEC"/>
    <m/>
    <s v="BNL"/>
    <s v="PED"/>
    <s v="DET"/>
    <x v="11"/>
    <s v="P.S259"/>
    <m/>
    <m/>
    <m/>
    <m/>
    <m/>
    <m/>
    <m/>
    <m/>
    <n v="1706.5"/>
    <m/>
    <m/>
    <m/>
    <m/>
    <m/>
    <m/>
    <m/>
    <m/>
    <m/>
    <x v="0"/>
    <x v="0"/>
    <m/>
  </r>
  <r>
    <s v=""/>
    <s v=" E1000_4690"/>
    <s v="Barrel Detector Structures - Si Disks -  Final Design Review"/>
    <s v="6.10.10.01"/>
    <x v="0"/>
    <d v="2025-08-26T00:00:00"/>
    <d v="2025-09-02T00:00:00"/>
    <s v="tlewis"/>
    <s v="rsharma"/>
    <n v="1706.5"/>
    <s v="EDIA"/>
    <s v="C"/>
    <s v="Labor"/>
    <s v="TEC"/>
    <m/>
    <s v="BNL"/>
    <s v="PED"/>
    <s v="DET"/>
    <x v="6"/>
    <s v="P.S259"/>
    <m/>
    <m/>
    <m/>
    <m/>
    <m/>
    <m/>
    <m/>
    <m/>
    <n v="1706.5"/>
    <m/>
    <m/>
    <m/>
    <m/>
    <m/>
    <m/>
    <m/>
    <m/>
    <m/>
    <x v="0"/>
    <x v="0"/>
    <m/>
  </r>
  <r>
    <s v=""/>
    <s v=" E1000_4725"/>
    <s v="Barrel Detector Structures - Si Disks -  Detail Drawings"/>
    <s v="6.10.10.01"/>
    <x v="0"/>
    <d v="2025-09-03T00:00:00"/>
    <d v="2026-01-29T00:00:00"/>
    <s v="tlewis"/>
    <s v="rsharma"/>
    <n v="38295.769999999997"/>
    <s v="EDIA"/>
    <s v="C"/>
    <s v="Labor"/>
    <s v="TEC"/>
    <m/>
    <s v="BNL"/>
    <s v="PED"/>
    <s v="DET"/>
    <x v="6"/>
    <s v="P.S259"/>
    <m/>
    <m/>
    <m/>
    <m/>
    <m/>
    <m/>
    <m/>
    <m/>
    <n v="7659.15"/>
    <n v="30636.62"/>
    <m/>
    <m/>
    <m/>
    <m/>
    <m/>
    <m/>
    <m/>
    <m/>
    <x v="0"/>
    <x v="0"/>
    <m/>
  </r>
  <r>
    <s v=""/>
    <s v=" E1000_4790"/>
    <s v="Barrel Detector Structures - Si Disks -  Vendor Support by BNL"/>
    <s v="6.10.10.01"/>
    <x v="0"/>
    <d v="2026-07-27T00:00:00"/>
    <d v="2026-09-04T00:00:00"/>
    <s v="tlewis"/>
    <s v="rsharma"/>
    <n v="14129.8"/>
    <s v="CON"/>
    <s v="C"/>
    <s v="Labor"/>
    <s v="TEC"/>
    <m/>
    <s v="BNL"/>
    <s v="Const.Fabricate"/>
    <s v="DET"/>
    <x v="9"/>
    <s v="P.S259"/>
    <m/>
    <m/>
    <m/>
    <m/>
    <m/>
    <m/>
    <m/>
    <m/>
    <m/>
    <n v="14129.8"/>
    <m/>
    <m/>
    <m/>
    <m/>
    <m/>
    <m/>
    <m/>
    <m/>
    <x v="0"/>
    <x v="0"/>
    <m/>
  </r>
  <r>
    <s v=""/>
    <s v=" E1000_4820"/>
    <s v="Barrel Detector Structures - Si Disks -  Pre-Assembly"/>
    <s v="6.10.10.01"/>
    <x v="0"/>
    <d v="2027-02-05T00:00:00"/>
    <d v="2027-03-05T00:00:00"/>
    <s v="tlewis"/>
    <s v="rsharma"/>
    <n v="13622.36"/>
    <s v="CON"/>
    <s v="C"/>
    <s v="Labor"/>
    <s v="TEC"/>
    <m/>
    <s v="BNL"/>
    <s v="Const.Assemble"/>
    <s v="DET"/>
    <x v="7"/>
    <s v="P.S259"/>
    <m/>
    <m/>
    <m/>
    <m/>
    <m/>
    <m/>
    <m/>
    <m/>
    <m/>
    <m/>
    <n v="13622.36"/>
    <m/>
    <m/>
    <m/>
    <m/>
    <m/>
    <m/>
    <m/>
    <x v="0"/>
    <x v="0"/>
    <m/>
  </r>
  <r>
    <s v=""/>
    <s v=" E1000_4830"/>
    <s v="Barrel Detector Structures - Si Disks -  Documentation, Testing and Certification"/>
    <s v="6.10.10.01"/>
    <x v="0"/>
    <d v="2027-03-08T00:00:00"/>
    <d v="2027-04-02T00:00:00"/>
    <s v="tlewis"/>
    <s v="rsharma"/>
    <n v="13710.33"/>
    <s v="CON"/>
    <s v="C"/>
    <s v="Labor"/>
    <s v="TEC"/>
    <m/>
    <s v="BNL"/>
    <s v="Const.Test"/>
    <s v="DET"/>
    <x v="8"/>
    <s v="P.S259"/>
    <m/>
    <m/>
    <m/>
    <m/>
    <m/>
    <m/>
    <m/>
    <m/>
    <m/>
    <m/>
    <n v="13710.33"/>
    <m/>
    <m/>
    <m/>
    <m/>
    <m/>
    <m/>
    <m/>
    <x v="0"/>
    <x v="0"/>
    <m/>
  </r>
  <r>
    <s v=""/>
    <s v=" E1000_4850"/>
    <s v="Barrel Detector Structures - Si Disks -  Final Installation"/>
    <s v="6.10.10.01"/>
    <x v="0"/>
    <d v="1930-03-08T00:00:00"/>
    <d v="1930-04-18T00:00:00"/>
    <s v="tlewis"/>
    <s v="rsharma"/>
    <n v="30073.06"/>
    <s v="CON"/>
    <s v="C"/>
    <s v="Labor"/>
    <s v="TEC"/>
    <m/>
    <s v="BNL"/>
    <s v="Const.Install"/>
    <s v="DET"/>
    <x v="5"/>
    <s v="P.S259"/>
    <m/>
    <m/>
    <m/>
    <m/>
    <m/>
    <m/>
    <m/>
    <m/>
    <m/>
    <m/>
    <m/>
    <m/>
    <m/>
    <n v="30073.06"/>
    <m/>
    <m/>
    <m/>
    <m/>
    <x v="0"/>
    <x v="0"/>
    <m/>
  </r>
  <r>
    <s v=""/>
    <s v=" E1000_4930"/>
    <s v="Barrel Detector Structures - Silicon Sagita -  Final Design"/>
    <s v="6.10.10.01"/>
    <x v="0"/>
    <d v="2024-10-08T00:00:00"/>
    <d v="2025-10-07T00:00:00"/>
    <s v="tlewis"/>
    <s v="rsharma"/>
    <n v="93923.1"/>
    <s v="EDIA"/>
    <s v="C"/>
    <s v="Labor"/>
    <s v="TEC"/>
    <m/>
    <s v="BNL"/>
    <s v="PED"/>
    <s v="DET"/>
    <x v="6"/>
    <s v="P.S260"/>
    <m/>
    <m/>
    <m/>
    <m/>
    <m/>
    <m/>
    <m/>
    <m/>
    <n v="92044.64"/>
    <n v="1878.46"/>
    <m/>
    <m/>
    <m/>
    <m/>
    <m/>
    <m/>
    <m/>
    <m/>
    <x v="0"/>
    <x v="0"/>
    <m/>
  </r>
  <r>
    <s v=""/>
    <s v=" E1000_4890"/>
    <s v="Barrel Detector Structures - Silicon Sagita -  Preliminary Design Support Structure and Installation Tooling"/>
    <s v="6.10.10.01"/>
    <x v="0"/>
    <d v="2023-10-02T00:00:00"/>
    <d v="2024-09-30T00:00:00"/>
    <s v="tlewis"/>
    <s v="rsharma"/>
    <n v="82439.520000000004"/>
    <s v="EDIA"/>
    <s v="C"/>
    <s v="Labor"/>
    <s v="TEC"/>
    <m/>
    <s v="BNL"/>
    <s v="PED"/>
    <s v="DET"/>
    <x v="11"/>
    <s v="P.S260"/>
    <m/>
    <m/>
    <m/>
    <m/>
    <m/>
    <m/>
    <m/>
    <n v="82439.520000000004"/>
    <m/>
    <m/>
    <m/>
    <m/>
    <m/>
    <m/>
    <m/>
    <m/>
    <m/>
    <m/>
    <x v="0"/>
    <x v="0"/>
    <m/>
  </r>
  <r>
    <s v=""/>
    <s v=" E1000_4900"/>
    <s v="Barrel Detector Structures - Silicon Sagita -  Preliminary Design Review"/>
    <s v="6.10.10.01"/>
    <x v="0"/>
    <d v="2024-10-01T00:00:00"/>
    <d v="2024-10-07T00:00:00"/>
    <s v="tlewis"/>
    <s v="rsharma"/>
    <n v="1706.5"/>
    <s v="EDIA"/>
    <s v="C"/>
    <s v="Labor"/>
    <s v="TEC"/>
    <m/>
    <s v="BNL"/>
    <s v="PED"/>
    <s v="DET"/>
    <x v="11"/>
    <s v="P.S260"/>
    <m/>
    <m/>
    <m/>
    <m/>
    <m/>
    <m/>
    <m/>
    <m/>
    <n v="1706.5"/>
    <m/>
    <m/>
    <m/>
    <m/>
    <m/>
    <m/>
    <m/>
    <m/>
    <m/>
    <x v="0"/>
    <x v="0"/>
    <m/>
  </r>
  <r>
    <s v=""/>
    <s v=" E1000_4940"/>
    <s v="Barrel Detector Structures - Silicon Sagita -  Final Design Review"/>
    <s v="6.10.10.01"/>
    <x v="0"/>
    <d v="2025-10-08T00:00:00"/>
    <d v="2025-10-15T00:00:00"/>
    <s v="tlewis"/>
    <s v="rsharma"/>
    <n v="1766.23"/>
    <s v="EDIA"/>
    <s v="C"/>
    <s v="Labor"/>
    <s v="TEC"/>
    <m/>
    <s v="BNL"/>
    <s v="PED"/>
    <s v="DET"/>
    <x v="6"/>
    <s v="P.S260"/>
    <m/>
    <m/>
    <m/>
    <m/>
    <m/>
    <m/>
    <m/>
    <m/>
    <m/>
    <n v="1766.23"/>
    <m/>
    <m/>
    <m/>
    <m/>
    <m/>
    <m/>
    <m/>
    <m/>
    <x v="0"/>
    <x v="0"/>
    <m/>
  </r>
  <r>
    <s v=""/>
    <s v=" E1000_4975"/>
    <s v="Barrel Detector Structures - Silicon Sagita -  Detail Drawings"/>
    <s v="6.10.10.01"/>
    <x v="0"/>
    <d v="2025-10-16T00:00:00"/>
    <d v="2026-03-13T00:00:00"/>
    <s v="tlewis"/>
    <s v="rsharma"/>
    <n v="38556.54"/>
    <s v="EDIA"/>
    <s v="C"/>
    <s v="Labor"/>
    <s v="TEC"/>
    <m/>
    <s v="BNL"/>
    <s v="PED"/>
    <s v="DET"/>
    <x v="6"/>
    <s v="P.S260"/>
    <m/>
    <m/>
    <m/>
    <m/>
    <m/>
    <m/>
    <m/>
    <m/>
    <m/>
    <n v="38556.54"/>
    <m/>
    <m/>
    <m/>
    <m/>
    <m/>
    <m/>
    <m/>
    <m/>
    <x v="0"/>
    <x v="0"/>
    <m/>
  </r>
  <r>
    <s v=""/>
    <s v=" E1000_5040"/>
    <s v="Barrel Detector Structures - Silicon Sagita -  Vendor Support by BNL"/>
    <s v="6.10.10.01"/>
    <x v="0"/>
    <d v="2026-09-08T00:00:00"/>
    <d v="2026-10-20T00:00:00"/>
    <s v="tlewis"/>
    <s v="rsharma"/>
    <n v="14344.11"/>
    <s v="CON"/>
    <s v="C"/>
    <s v="Labor"/>
    <s v="TEC"/>
    <m/>
    <s v="BNL"/>
    <s v="Const.Fabricate"/>
    <s v="DET"/>
    <x v="9"/>
    <s v="P.S260"/>
    <m/>
    <m/>
    <m/>
    <m/>
    <m/>
    <m/>
    <m/>
    <m/>
    <m/>
    <n v="8128.33"/>
    <n v="6215.78"/>
    <m/>
    <m/>
    <m/>
    <m/>
    <m/>
    <m/>
    <m/>
    <x v="0"/>
    <x v="0"/>
    <m/>
  </r>
  <r>
    <s v=""/>
    <s v=" E1000_5070"/>
    <s v="Barrel Detector Structures - Silicon Sagita -  Pre-Assembly"/>
    <s v="6.10.10.01"/>
    <x v="0"/>
    <d v="2027-03-22T00:00:00"/>
    <d v="2027-04-16T00:00:00"/>
    <s v="tlewis"/>
    <s v="rsharma"/>
    <n v="13622.36"/>
    <s v="CON"/>
    <s v="C"/>
    <s v="Labor"/>
    <s v="TEC"/>
    <m/>
    <s v="BNL"/>
    <s v="Const.Assemble"/>
    <s v="DET"/>
    <x v="7"/>
    <s v="P.S260"/>
    <m/>
    <m/>
    <m/>
    <m/>
    <m/>
    <m/>
    <m/>
    <m/>
    <m/>
    <m/>
    <n v="13622.36"/>
    <m/>
    <m/>
    <m/>
    <m/>
    <m/>
    <m/>
    <m/>
    <x v="0"/>
    <x v="0"/>
    <m/>
  </r>
  <r>
    <s v=""/>
    <s v=" E1000_5080"/>
    <s v="Barrel Detector Structures - Silicon Sagita -  Documentation, Testing and Certification"/>
    <s v="6.10.10.01"/>
    <x v="0"/>
    <d v="2027-04-19T00:00:00"/>
    <d v="2027-05-14T00:00:00"/>
    <s v="tlewis"/>
    <s v="rsharma"/>
    <n v="13710.33"/>
    <s v="CON"/>
    <s v="C"/>
    <s v="Labor"/>
    <s v="TEC"/>
    <m/>
    <s v="BNL"/>
    <s v="Const.Test"/>
    <s v="DET"/>
    <x v="8"/>
    <s v="P.S260"/>
    <m/>
    <m/>
    <m/>
    <m/>
    <m/>
    <m/>
    <m/>
    <m/>
    <m/>
    <m/>
    <n v="13710.33"/>
    <m/>
    <m/>
    <m/>
    <m/>
    <m/>
    <m/>
    <m/>
    <x v="0"/>
    <x v="0"/>
    <m/>
  </r>
  <r>
    <s v=""/>
    <s v=" E1000_5100"/>
    <s v="Barrel Detector Structures - Silicon Sagita -  Final Installation"/>
    <s v="6.10.10.01"/>
    <x v="0"/>
    <d v="1930-03-08T00:00:00"/>
    <d v="1930-04-18T00:00:00"/>
    <s v="tlewis"/>
    <s v="rsharma"/>
    <n v="30073.06"/>
    <s v="CON"/>
    <s v="C"/>
    <s v="Labor"/>
    <s v="TEC"/>
    <m/>
    <s v="BNL"/>
    <s v="Const.Install"/>
    <s v="DET"/>
    <x v="5"/>
    <s v="P.S260"/>
    <m/>
    <m/>
    <m/>
    <m/>
    <m/>
    <m/>
    <m/>
    <m/>
    <m/>
    <m/>
    <m/>
    <m/>
    <m/>
    <n v="30073.06"/>
    <m/>
    <m/>
    <m/>
    <m/>
    <x v="0"/>
    <x v="0"/>
    <m/>
  </r>
  <r>
    <s v=""/>
    <s v=" E1000_5180"/>
    <s v="Barrel Detector Structures - Silicon Vertex -  Final Design"/>
    <s v="6.10.10.01"/>
    <x v="0"/>
    <d v="2024-10-08T00:00:00"/>
    <d v="2025-10-07T00:00:00"/>
    <s v="tlewis"/>
    <s v="rsharma"/>
    <n v="93923.1"/>
    <s v="EDIA"/>
    <s v="C"/>
    <s v="Labor"/>
    <s v="TEC"/>
    <m/>
    <s v="BNL"/>
    <s v="PED"/>
    <s v="DET"/>
    <x v="6"/>
    <s v="P.S261"/>
    <m/>
    <m/>
    <m/>
    <m/>
    <m/>
    <m/>
    <m/>
    <m/>
    <n v="92044.64"/>
    <n v="1878.46"/>
    <m/>
    <m/>
    <m/>
    <m/>
    <m/>
    <m/>
    <m/>
    <m/>
    <x v="0"/>
    <x v="0"/>
    <m/>
  </r>
  <r>
    <s v=""/>
    <s v=" E1000_5140"/>
    <s v="Barrel Detector Structures - Silicon Vertex -  Preliminary Design Support Structure and Installation Tooling"/>
    <s v="6.10.10.01"/>
    <x v="0"/>
    <d v="2023-10-02T00:00:00"/>
    <d v="2024-09-30T00:00:00"/>
    <s v="tlewis"/>
    <s v="rsharma"/>
    <n v="82439.520000000004"/>
    <s v="EDIA"/>
    <s v="C"/>
    <s v="Labor"/>
    <s v="TEC"/>
    <m/>
    <s v="BNL"/>
    <s v="PED"/>
    <s v="DET"/>
    <x v="11"/>
    <s v="P.S261"/>
    <m/>
    <m/>
    <m/>
    <m/>
    <m/>
    <m/>
    <m/>
    <n v="82439.520000000004"/>
    <m/>
    <m/>
    <m/>
    <m/>
    <m/>
    <m/>
    <m/>
    <m/>
    <m/>
    <m/>
    <x v="0"/>
    <x v="0"/>
    <m/>
  </r>
  <r>
    <s v=""/>
    <s v=" E1000_5150"/>
    <s v="Barrel Detector Structures - Silicon Vertex -  Preliminary Design Review"/>
    <s v="6.10.10.01"/>
    <x v="0"/>
    <d v="2024-10-01T00:00:00"/>
    <d v="2024-10-07T00:00:00"/>
    <s v="tlewis"/>
    <s v="rsharma"/>
    <n v="1706.5"/>
    <s v="EDIA"/>
    <s v="C"/>
    <s v="Labor"/>
    <s v="TEC"/>
    <m/>
    <s v="BNL"/>
    <s v="PED"/>
    <s v="DET"/>
    <x v="11"/>
    <s v="P.S261"/>
    <m/>
    <m/>
    <m/>
    <m/>
    <m/>
    <m/>
    <m/>
    <m/>
    <n v="1706.5"/>
    <m/>
    <m/>
    <m/>
    <m/>
    <m/>
    <m/>
    <m/>
    <m/>
    <m/>
    <x v="0"/>
    <x v="0"/>
    <m/>
  </r>
  <r>
    <s v=""/>
    <s v=" E1000_5190"/>
    <s v="Barrel Detector Structures - Silicon Vertex -  Final Design Review"/>
    <s v="6.10.10.01"/>
    <x v="0"/>
    <d v="2025-10-08T00:00:00"/>
    <d v="2025-10-15T00:00:00"/>
    <s v="tlewis"/>
    <s v="rsharma"/>
    <n v="1766.23"/>
    <s v="EDIA"/>
    <s v="C"/>
    <s v="Labor"/>
    <s v="TEC"/>
    <m/>
    <s v="BNL"/>
    <s v="PED"/>
    <s v="DET"/>
    <x v="6"/>
    <s v="P.S261"/>
    <m/>
    <m/>
    <m/>
    <m/>
    <m/>
    <m/>
    <m/>
    <m/>
    <m/>
    <n v="1766.23"/>
    <m/>
    <m/>
    <m/>
    <m/>
    <m/>
    <m/>
    <m/>
    <m/>
    <x v="0"/>
    <x v="0"/>
    <m/>
  </r>
  <r>
    <s v=""/>
    <s v=" E1000_5225"/>
    <s v="Barrel Detector Structures - Silicon Vertex -  Detail Drawings"/>
    <s v="6.10.10.01"/>
    <x v="0"/>
    <d v="2025-10-16T00:00:00"/>
    <d v="2026-03-13T00:00:00"/>
    <s v="tlewis"/>
    <s v="rsharma"/>
    <n v="38556.54"/>
    <s v="EDIA"/>
    <s v="C"/>
    <s v="Labor"/>
    <s v="TEC"/>
    <m/>
    <s v="BNL"/>
    <s v="PED"/>
    <s v="DET"/>
    <x v="6"/>
    <s v="P.S261"/>
    <m/>
    <m/>
    <m/>
    <m/>
    <m/>
    <m/>
    <m/>
    <m/>
    <m/>
    <n v="38556.54"/>
    <m/>
    <m/>
    <m/>
    <m/>
    <m/>
    <m/>
    <m/>
    <m/>
    <x v="0"/>
    <x v="0"/>
    <m/>
  </r>
  <r>
    <s v=""/>
    <s v=" E1000_5290"/>
    <s v="Barrel Detector Structures - Silicon Vertex -  Vendor Support by BNL"/>
    <s v="6.10.10.01"/>
    <x v="0"/>
    <d v="2026-09-08T00:00:00"/>
    <d v="2026-10-20T00:00:00"/>
    <s v="tlewis"/>
    <s v="rsharma"/>
    <n v="14344.11"/>
    <s v="CON"/>
    <s v="C"/>
    <s v="Labor"/>
    <s v="TEC"/>
    <m/>
    <s v="BNL"/>
    <s v="Const.Fabricate"/>
    <s v="DET"/>
    <x v="9"/>
    <s v="P.S261"/>
    <m/>
    <m/>
    <m/>
    <m/>
    <m/>
    <m/>
    <m/>
    <m/>
    <m/>
    <n v="8128.33"/>
    <n v="6215.78"/>
    <m/>
    <m/>
    <m/>
    <m/>
    <m/>
    <m/>
    <m/>
    <x v="0"/>
    <x v="0"/>
    <m/>
  </r>
  <r>
    <s v=""/>
    <s v=" E1000_5320"/>
    <s v="Barrel Detector Structures - Silicon Vertex -  Pre-Assembly"/>
    <s v="6.10.10.01"/>
    <x v="0"/>
    <d v="2027-03-22T00:00:00"/>
    <d v="2027-04-16T00:00:00"/>
    <s v="tlewis"/>
    <s v="rsharma"/>
    <n v="13622.36"/>
    <s v="CON"/>
    <s v="C"/>
    <s v="Labor"/>
    <s v="TEC"/>
    <m/>
    <s v="BNL"/>
    <s v="Const.Assemble"/>
    <s v="DET"/>
    <x v="7"/>
    <s v="P.S261"/>
    <m/>
    <m/>
    <m/>
    <m/>
    <m/>
    <m/>
    <m/>
    <m/>
    <m/>
    <m/>
    <n v="13622.36"/>
    <m/>
    <m/>
    <m/>
    <m/>
    <m/>
    <m/>
    <m/>
    <x v="0"/>
    <x v="0"/>
    <m/>
  </r>
  <r>
    <s v=""/>
    <s v=" E1000_5330"/>
    <s v="Barrel Detector Structures - Silicon Vertex -  Documentation, Testing and Certification"/>
    <s v="6.10.10.01"/>
    <x v="0"/>
    <d v="2027-04-19T00:00:00"/>
    <d v="2027-05-14T00:00:00"/>
    <s v="tlewis"/>
    <s v="rsharma"/>
    <n v="13710.33"/>
    <s v="CON"/>
    <s v="C"/>
    <s v="Labor"/>
    <s v="TEC"/>
    <m/>
    <s v="BNL"/>
    <s v="Const.Test"/>
    <s v="DET"/>
    <x v="8"/>
    <s v="P.S261"/>
    <m/>
    <m/>
    <m/>
    <m/>
    <m/>
    <m/>
    <m/>
    <m/>
    <m/>
    <m/>
    <n v="13710.33"/>
    <m/>
    <m/>
    <m/>
    <m/>
    <m/>
    <m/>
    <m/>
    <x v="0"/>
    <x v="0"/>
    <m/>
  </r>
  <r>
    <s v=""/>
    <s v=" E1000_5350"/>
    <s v="Barrel Detector Structures - Silicon Vertex -  Final Installation"/>
    <s v="6.10.10.01"/>
    <x v="0"/>
    <d v="1930-03-08T00:00:00"/>
    <d v="1930-04-18T00:00:00"/>
    <s v="tlewis"/>
    <s v="rsharma"/>
    <n v="30073.06"/>
    <s v="CON"/>
    <s v="C"/>
    <s v="Labor"/>
    <s v="TEC"/>
    <m/>
    <s v="BNL"/>
    <s v="Const.Install"/>
    <s v="DET"/>
    <x v="5"/>
    <s v="P.S261"/>
    <m/>
    <m/>
    <m/>
    <m/>
    <m/>
    <m/>
    <m/>
    <m/>
    <m/>
    <m/>
    <m/>
    <m/>
    <m/>
    <n v="30073.06"/>
    <m/>
    <m/>
    <m/>
    <m/>
    <x v="0"/>
    <x v="0"/>
    <m/>
  </r>
  <r>
    <s v=""/>
    <s v=" E1000_5430"/>
    <s v="Electron Endcap Structures - EE HCal -  Final Design"/>
    <s v="6.10.10.02"/>
    <x v="0"/>
    <d v="2024-10-23T00:00:00"/>
    <d v="2025-04-17T00:00:00"/>
    <s v="tlewis"/>
    <s v="rsharma"/>
    <n v="42662.45"/>
    <s v="EDIA"/>
    <s v="C"/>
    <s v="Labor"/>
    <s v="TEC"/>
    <m/>
    <s v="BNL"/>
    <s v="PED"/>
    <s v="DET"/>
    <x v="6"/>
    <s v="A.PP085"/>
    <m/>
    <m/>
    <m/>
    <m/>
    <m/>
    <m/>
    <m/>
    <m/>
    <n v="42662.45"/>
    <m/>
    <m/>
    <m/>
    <m/>
    <m/>
    <m/>
    <m/>
    <m/>
    <m/>
    <x v="0"/>
    <x v="0"/>
    <m/>
  </r>
  <r>
    <s v=""/>
    <s v=" E1000_5390"/>
    <s v="Electron Endcap Structures - EE HCal -  Preliminary Design Support Structure and Installation Tooling"/>
    <s v="6.10.10.02"/>
    <x v="0"/>
    <d v="2023-09-01T00:00:00"/>
    <d v="2024-09-30T00:00:00"/>
    <s v="tlewis"/>
    <s v="rsharma"/>
    <n v="90456.320000000007"/>
    <s v="EDIA"/>
    <s v="C"/>
    <s v="Labor"/>
    <s v="TEC"/>
    <m/>
    <s v="BNL"/>
    <s v="PED"/>
    <s v="DET"/>
    <x v="11"/>
    <s v="A.PP085"/>
    <m/>
    <m/>
    <m/>
    <m/>
    <m/>
    <m/>
    <n v="6700.47"/>
    <n v="83755.850000000006"/>
    <m/>
    <m/>
    <m/>
    <m/>
    <m/>
    <m/>
    <m/>
    <m/>
    <m/>
    <m/>
    <x v="0"/>
    <x v="0"/>
    <m/>
  </r>
  <r>
    <s v=""/>
    <s v=" E1000_5400"/>
    <s v="Electron Endcap Structures - EE HCal -  Preliminary Design Review"/>
    <s v="6.10.10.02"/>
    <x v="0"/>
    <d v="2024-10-01T00:00:00"/>
    <d v="2024-10-07T00:00:00"/>
    <s v="tlewis"/>
    <s v="rsharma"/>
    <n v="1706.5"/>
    <s v="EDIA"/>
    <s v="C"/>
    <s v="Labor"/>
    <s v="TEC"/>
    <m/>
    <s v="BNL"/>
    <s v="PED"/>
    <s v="DET"/>
    <x v="11"/>
    <s v="A.PP085"/>
    <m/>
    <m/>
    <m/>
    <m/>
    <m/>
    <m/>
    <m/>
    <m/>
    <n v="1706.5"/>
    <m/>
    <m/>
    <m/>
    <m/>
    <m/>
    <m/>
    <m/>
    <m/>
    <m/>
    <x v="0"/>
    <x v="0"/>
    <m/>
  </r>
  <r>
    <s v=""/>
    <s v=" E1000_5440"/>
    <s v="Electron Endcap Structures - EE HCal -  Final Design Review"/>
    <s v="6.10.10.02"/>
    <x v="0"/>
    <d v="2025-04-18T00:00:00"/>
    <d v="2025-04-24T00:00:00"/>
    <s v="tlewis"/>
    <s v="rsharma"/>
    <n v="1706.5"/>
    <s v="EDIA"/>
    <s v="C"/>
    <s v="Labor"/>
    <s v="TEC"/>
    <m/>
    <s v="BNL"/>
    <s v="PED"/>
    <s v="DET"/>
    <x v="6"/>
    <s v="A.PP085"/>
    <m/>
    <m/>
    <m/>
    <m/>
    <m/>
    <m/>
    <m/>
    <m/>
    <n v="1706.5"/>
    <m/>
    <m/>
    <m/>
    <m/>
    <m/>
    <m/>
    <m/>
    <m/>
    <m/>
    <x v="0"/>
    <x v="0"/>
    <m/>
  </r>
  <r>
    <s v=""/>
    <s v=" E1000_5475"/>
    <s v="Electron Endcap Structures - EE HCal -  Detail Drawings"/>
    <s v="6.10.10.02"/>
    <x v="0"/>
    <d v="2025-04-25T00:00:00"/>
    <d v="2025-08-18T00:00:00"/>
    <s v="tlewis"/>
    <s v="rsharma"/>
    <n v="37252.69"/>
    <s v="EDIA"/>
    <s v="C"/>
    <s v="Labor"/>
    <s v="TEC"/>
    <m/>
    <s v="BNL"/>
    <s v="PED"/>
    <s v="DET"/>
    <x v="6"/>
    <s v="A.PP085"/>
    <m/>
    <m/>
    <m/>
    <m/>
    <m/>
    <m/>
    <m/>
    <m/>
    <n v="37252.69"/>
    <m/>
    <m/>
    <m/>
    <m/>
    <m/>
    <m/>
    <m/>
    <m/>
    <m/>
    <x v="0"/>
    <x v="0"/>
    <m/>
  </r>
  <r>
    <s v=""/>
    <s v=" E1000_5540"/>
    <s v="Electron Endcap Structures - EE HCal -  Vendor Support by BNL"/>
    <s v="6.10.10.02"/>
    <x v="0"/>
    <d v="2026-02-19T00:00:00"/>
    <d v="2026-04-01T00:00:00"/>
    <s v="tlewis"/>
    <s v="rsharma"/>
    <n v="14129.8"/>
    <s v="CON"/>
    <s v="C"/>
    <s v="Labor"/>
    <s v="TEC"/>
    <m/>
    <s v="BNL"/>
    <s v="Const.Fabricate"/>
    <s v="DET"/>
    <x v="9"/>
    <s v="A.PP085"/>
    <s v="APP00585"/>
    <m/>
    <m/>
    <m/>
    <m/>
    <m/>
    <m/>
    <m/>
    <m/>
    <n v="14129.8"/>
    <m/>
    <m/>
    <m/>
    <m/>
    <m/>
    <m/>
    <m/>
    <m/>
    <x v="0"/>
    <x v="0"/>
    <m/>
  </r>
  <r>
    <s v=""/>
    <s v=" E1000_5570"/>
    <s v="Electron Endcap Structures - EE HCal -  Pre-Assembly of Support Structures and Moving Mechanism"/>
    <s v="6.10.10.02"/>
    <x v="0"/>
    <d v="2026-08-25T00:00:00"/>
    <d v="2026-09-22T00:00:00"/>
    <s v="tlewis"/>
    <s v="rsharma"/>
    <n v="13161.7"/>
    <s v="CON"/>
    <s v="C"/>
    <s v="Labor"/>
    <s v="TEC"/>
    <m/>
    <s v="BNL"/>
    <s v="Const.Assemble"/>
    <s v="DET"/>
    <x v="7"/>
    <s v="A.PP085"/>
    <s v="APP00585"/>
    <m/>
    <m/>
    <m/>
    <m/>
    <m/>
    <m/>
    <m/>
    <m/>
    <n v="13161.7"/>
    <m/>
    <m/>
    <m/>
    <m/>
    <m/>
    <m/>
    <m/>
    <m/>
    <x v="0"/>
    <x v="0"/>
    <m/>
  </r>
  <r>
    <s v=""/>
    <s v=" E1000_5580"/>
    <s v="Electron Endcap Structures - EE HCal -  Documentation, Testing and Certification"/>
    <s v="6.10.10.02"/>
    <x v="0"/>
    <d v="2026-09-23T00:00:00"/>
    <d v="2026-10-21T00:00:00"/>
    <s v="tlewis"/>
    <s v="rsharma"/>
    <n v="27142.47"/>
    <s v="CON"/>
    <s v="C"/>
    <s v="Labor"/>
    <s v="TEC"/>
    <m/>
    <s v="BNL"/>
    <s v="Const.Test"/>
    <s v="DET"/>
    <x v="8"/>
    <s v="A.PP085"/>
    <s v="APP00585"/>
    <m/>
    <m/>
    <m/>
    <m/>
    <m/>
    <m/>
    <m/>
    <m/>
    <n v="8142.74"/>
    <n v="18999.73"/>
    <m/>
    <m/>
    <m/>
    <m/>
    <m/>
    <m/>
    <m/>
    <x v="0"/>
    <x v="0"/>
    <m/>
  </r>
  <r>
    <s v=""/>
    <s v=" E1000_5600"/>
    <s v="Electron Endcap Structures - EE HCal -  Final Installation"/>
    <s v="6.10.10.02"/>
    <x v="0"/>
    <d v="2029-06-13T00:00:00"/>
    <d v="2029-08-08T00:00:00"/>
    <s v="tlewis"/>
    <s v="rsharma"/>
    <n v="29056.1"/>
    <s v="CON"/>
    <s v="C"/>
    <s v="Labor"/>
    <s v="TEC"/>
    <m/>
    <s v="BNL"/>
    <s v="Const.Install"/>
    <s v="DET"/>
    <x v="5"/>
    <s v="A.PP085"/>
    <s v="APP00585"/>
    <m/>
    <m/>
    <m/>
    <m/>
    <m/>
    <m/>
    <m/>
    <m/>
    <m/>
    <m/>
    <m/>
    <n v="29056.1"/>
    <m/>
    <m/>
    <m/>
    <m/>
    <m/>
    <x v="0"/>
    <x v="0"/>
    <m/>
  </r>
  <r>
    <s v=""/>
    <s v=" E1000_5680"/>
    <s v="Barrel Detector Structures - EE EMCal -  Final Design"/>
    <s v="6.10.10.01"/>
    <x v="0"/>
    <d v="2024-07-22T00:00:00"/>
    <d v="2025-02-12T00:00:00"/>
    <s v="tlewis"/>
    <s v="rsharma"/>
    <n v="42147.21"/>
    <s v="EDIA"/>
    <s v="C"/>
    <s v="Labor"/>
    <s v="TEC"/>
    <m/>
    <s v="BNL"/>
    <s v="PED"/>
    <s v="DET"/>
    <x v="6"/>
    <s v="S.P355"/>
    <m/>
    <m/>
    <m/>
    <m/>
    <m/>
    <m/>
    <m/>
    <n v="15052.57"/>
    <n v="27094.63"/>
    <m/>
    <m/>
    <m/>
    <m/>
    <m/>
    <m/>
    <m/>
    <m/>
    <m/>
    <x v="0"/>
    <x v="0"/>
    <m/>
  </r>
  <r>
    <s v=""/>
    <s v=" E1000_5640"/>
    <s v="Barrel Detector Structures - EE EMCal -  Preliminary Design Support Structure and Installation Tooling"/>
    <s v="6.10.10.01"/>
    <x v="0"/>
    <d v="2023-06-01T00:00:00"/>
    <d v="2024-06-27T00:00:00"/>
    <s v="tlewis"/>
    <s v="rsharma"/>
    <n v="75036.929999999993"/>
    <s v="EDIA"/>
    <s v="C"/>
    <s v="Labor"/>
    <s v="TEC"/>
    <m/>
    <s v="BNL"/>
    <s v="PED"/>
    <s v="DET"/>
    <x v="11"/>
    <s v="S.P355"/>
    <m/>
    <m/>
    <m/>
    <m/>
    <m/>
    <m/>
    <n v="23622.74"/>
    <n v="51414.19"/>
    <m/>
    <m/>
    <m/>
    <m/>
    <m/>
    <m/>
    <m/>
    <m/>
    <m/>
    <m/>
    <x v="0"/>
    <x v="0"/>
    <m/>
  </r>
  <r>
    <s v=""/>
    <s v=" E1000_5650"/>
    <s v="Barrel Detector Structures - EE EMCal -  Preliminary Design Review"/>
    <s v="6.10.10.01"/>
    <x v="0"/>
    <d v="2024-06-28T00:00:00"/>
    <d v="2024-07-05T00:00:00"/>
    <s v="tlewis"/>
    <s v="rsharma"/>
    <n v="1648.79"/>
    <s v="EDIA"/>
    <s v="C"/>
    <s v="Labor"/>
    <s v="TEC"/>
    <m/>
    <s v="BNL"/>
    <s v="PED"/>
    <s v="DET"/>
    <x v="11"/>
    <s v="S.P355"/>
    <m/>
    <m/>
    <m/>
    <m/>
    <m/>
    <m/>
    <m/>
    <n v="1648.79"/>
    <m/>
    <m/>
    <m/>
    <m/>
    <m/>
    <m/>
    <m/>
    <m/>
    <m/>
    <m/>
    <x v="0"/>
    <x v="0"/>
    <m/>
  </r>
  <r>
    <s v=""/>
    <s v=" E1000_5690"/>
    <s v="Barrel Detector Structures - EE EMCal -  Final Design Review"/>
    <s v="6.10.10.01"/>
    <x v="0"/>
    <d v="2025-02-13T00:00:00"/>
    <d v="2025-02-20T00:00:00"/>
    <s v="tlewis"/>
    <s v="rsharma"/>
    <n v="1706.5"/>
    <s v="EDIA"/>
    <s v="C"/>
    <s v="Labor"/>
    <s v="TEC"/>
    <m/>
    <s v="BNL"/>
    <s v="PED"/>
    <s v="DET"/>
    <x v="6"/>
    <s v="S.P355"/>
    <m/>
    <m/>
    <m/>
    <m/>
    <m/>
    <m/>
    <m/>
    <m/>
    <n v="1706.5"/>
    <m/>
    <m/>
    <m/>
    <m/>
    <m/>
    <m/>
    <m/>
    <m/>
    <m/>
    <x v="0"/>
    <x v="0"/>
    <m/>
  </r>
  <r>
    <s v=""/>
    <s v=" E1000_5725"/>
    <s v="Barrel Detector Structures - EE EMCal -  Detail Drawings"/>
    <s v="6.10.10.01"/>
    <x v="0"/>
    <d v="2025-02-21T00:00:00"/>
    <d v="2025-05-15T00:00:00"/>
    <s v="tlewis"/>
    <s v="rsharma"/>
    <n v="37252.69"/>
    <s v="EDIA"/>
    <s v="C"/>
    <s v="Labor"/>
    <s v="TEC"/>
    <m/>
    <s v="BNL"/>
    <s v="PED"/>
    <s v="DET"/>
    <x v="6"/>
    <s v="S.P355"/>
    <m/>
    <m/>
    <m/>
    <m/>
    <m/>
    <m/>
    <m/>
    <m/>
    <n v="37252.69"/>
    <m/>
    <m/>
    <m/>
    <m/>
    <m/>
    <m/>
    <m/>
    <m/>
    <m/>
    <x v="0"/>
    <x v="0"/>
    <m/>
  </r>
  <r>
    <s v=""/>
    <s v=" E1000_5790"/>
    <s v="Barrel Detector Structures - EE EMCal -  Vendor Support by BNL"/>
    <s v="6.10.10.01"/>
    <x v="0"/>
    <d v="2025-12-10T00:00:00"/>
    <d v="2026-01-23T00:00:00"/>
    <s v="tlewis"/>
    <s v="rsharma"/>
    <n v="14129.8"/>
    <s v="CON"/>
    <s v="C"/>
    <s v="Labor"/>
    <s v="TEC"/>
    <m/>
    <s v="BNL"/>
    <s v="Const.Fabricate"/>
    <s v="DET"/>
    <x v="9"/>
    <s v="S.P355"/>
    <s v="APP00584"/>
    <m/>
    <m/>
    <m/>
    <m/>
    <m/>
    <m/>
    <m/>
    <m/>
    <n v="14129.8"/>
    <m/>
    <m/>
    <m/>
    <m/>
    <m/>
    <m/>
    <m/>
    <m/>
    <x v="0"/>
    <x v="0"/>
    <m/>
  </r>
  <r>
    <s v=""/>
    <s v=" E1000_5820"/>
    <s v="Barrel Detector Structures - EE EMCal -  Pre-Assembly"/>
    <s v="6.10.10.01"/>
    <x v="0"/>
    <d v="2026-05-07T00:00:00"/>
    <d v="2026-06-04T00:00:00"/>
    <s v="tlewis"/>
    <s v="rsharma"/>
    <n v="13161.7"/>
    <s v="CON"/>
    <s v="C"/>
    <s v="Labor"/>
    <s v="TEC"/>
    <m/>
    <s v="BNL"/>
    <s v="Const.Assemble"/>
    <s v="DET"/>
    <x v="7"/>
    <s v="S.P355"/>
    <s v="APP00584"/>
    <m/>
    <m/>
    <m/>
    <m/>
    <m/>
    <m/>
    <m/>
    <m/>
    <n v="13161.7"/>
    <m/>
    <m/>
    <m/>
    <m/>
    <m/>
    <m/>
    <m/>
    <m/>
    <x v="0"/>
    <x v="0"/>
    <m/>
  </r>
  <r>
    <s v=""/>
    <s v=" E1000_5830"/>
    <s v="Barrel Detector Structures - EE EMCal -  Documentation, Testing and Certification"/>
    <s v="6.10.10.01"/>
    <x v="0"/>
    <d v="2026-06-05T00:00:00"/>
    <d v="2026-07-02T00:00:00"/>
    <s v="tlewis"/>
    <s v="rsharma"/>
    <n v="13246.69"/>
    <s v="CON"/>
    <s v="C"/>
    <s v="Labor"/>
    <s v="TEC"/>
    <m/>
    <s v="BNL"/>
    <s v="Const.Test"/>
    <s v="DET"/>
    <x v="8"/>
    <s v="S.P355"/>
    <s v="APP00584"/>
    <m/>
    <m/>
    <m/>
    <m/>
    <m/>
    <m/>
    <m/>
    <m/>
    <n v="13246.69"/>
    <m/>
    <m/>
    <m/>
    <m/>
    <m/>
    <m/>
    <m/>
    <m/>
    <x v="0"/>
    <x v="0"/>
    <m/>
  </r>
  <r>
    <s v=""/>
    <s v=" E1000_5850"/>
    <s v="Barrel Detector Structures - EE EMCal -  Final Installation"/>
    <s v="6.10.10.01"/>
    <x v="0"/>
    <d v="1930-06-03T00:00:00"/>
    <d v="1930-07-29T00:00:00"/>
    <s v="tlewis"/>
    <s v="rsharma"/>
    <n v="30073.06"/>
    <s v="CON"/>
    <s v="C"/>
    <s v="Labor"/>
    <s v="TEC"/>
    <m/>
    <s v="BNL"/>
    <s v="Const.Install"/>
    <s v="DET"/>
    <x v="5"/>
    <s v="S.P355"/>
    <s v="APP00584"/>
    <m/>
    <m/>
    <m/>
    <m/>
    <m/>
    <m/>
    <m/>
    <m/>
    <m/>
    <m/>
    <m/>
    <m/>
    <n v="30073.06"/>
    <m/>
    <m/>
    <m/>
    <m/>
    <x v="0"/>
    <x v="0"/>
    <m/>
  </r>
  <r>
    <s v=""/>
    <s v=" E1000_5930"/>
    <s v="Detector Infrastructure - HE HCal -  Final Design"/>
    <s v="6.10.10.03"/>
    <x v="0"/>
    <d v="2024-08-05T00:00:00"/>
    <d v="2025-01-29T00:00:00"/>
    <s v="tlewis"/>
    <s v="rsharma"/>
    <n v="42181.56"/>
    <s v="EDIA"/>
    <s v="C"/>
    <s v="Labor"/>
    <s v="TEC"/>
    <m/>
    <s v="BNL"/>
    <s v="PED"/>
    <s v="DET"/>
    <x v="6"/>
    <s v="A.PP086"/>
    <m/>
    <m/>
    <m/>
    <m/>
    <m/>
    <m/>
    <m/>
    <n v="14060.52"/>
    <n v="28121.040000000001"/>
    <m/>
    <m/>
    <m/>
    <m/>
    <m/>
    <m/>
    <m/>
    <m/>
    <m/>
    <x v="0"/>
    <x v="0"/>
    <m/>
  </r>
  <r>
    <s v=""/>
    <s v=" E1000_5890"/>
    <s v="Detector Infrastructure - HE HCal -  Preliminary Design Support Structure and Installation Tooling"/>
    <s v="6.10.10.03"/>
    <x v="0"/>
    <d v="2023-06-01T00:00:00"/>
    <d v="2024-07-12T00:00:00"/>
    <s v="tlewis"/>
    <s v="rsharma"/>
    <n v="89752.55"/>
    <s v="EDIA"/>
    <s v="C"/>
    <s v="Labor"/>
    <s v="TEC"/>
    <m/>
    <s v="BNL"/>
    <s v="PED"/>
    <s v="DET"/>
    <x v="11"/>
    <s v="A.PP086"/>
    <m/>
    <m/>
    <m/>
    <m/>
    <m/>
    <m/>
    <n v="27246.31"/>
    <n v="62506.239999999998"/>
    <m/>
    <m/>
    <m/>
    <m/>
    <m/>
    <m/>
    <m/>
    <m/>
    <m/>
    <m/>
    <x v="0"/>
    <x v="0"/>
    <m/>
  </r>
  <r>
    <s v=""/>
    <s v=" E1000_5900"/>
    <s v="Detector Infrastructure - HE HCal -  Preliminary Design Review"/>
    <s v="6.10.10.03"/>
    <x v="0"/>
    <d v="2024-07-15T00:00:00"/>
    <d v="2024-07-19T00:00:00"/>
    <s v="tlewis"/>
    <s v="rsharma"/>
    <n v="1648.79"/>
    <s v="EDIA"/>
    <s v="C"/>
    <s v="Labor"/>
    <s v="TEC"/>
    <m/>
    <s v="BNL"/>
    <s v="PED"/>
    <s v="DET"/>
    <x v="11"/>
    <s v="A.PP086"/>
    <m/>
    <m/>
    <m/>
    <m/>
    <m/>
    <m/>
    <m/>
    <n v="1648.79"/>
    <m/>
    <m/>
    <m/>
    <m/>
    <m/>
    <m/>
    <m/>
    <m/>
    <m/>
    <m/>
    <x v="0"/>
    <x v="0"/>
    <m/>
  </r>
  <r>
    <s v=""/>
    <s v=" E1000_5940"/>
    <s v="Detector Infrastructure - HE HCal -  Final Design Review"/>
    <s v="6.10.10.03"/>
    <x v="0"/>
    <d v="2025-01-30T00:00:00"/>
    <d v="2025-02-05T00:00:00"/>
    <s v="tlewis"/>
    <s v="rsharma"/>
    <n v="1706.5"/>
    <s v="EDIA"/>
    <s v="C"/>
    <s v="Labor"/>
    <s v="TEC"/>
    <m/>
    <s v="BNL"/>
    <s v="PED"/>
    <s v="DET"/>
    <x v="6"/>
    <s v="A.PP086"/>
    <m/>
    <m/>
    <m/>
    <m/>
    <m/>
    <m/>
    <m/>
    <m/>
    <n v="1706.5"/>
    <m/>
    <m/>
    <m/>
    <m/>
    <m/>
    <m/>
    <m/>
    <m/>
    <m/>
    <x v="0"/>
    <x v="0"/>
    <m/>
  </r>
  <r>
    <s v=""/>
    <s v=" E1000_5975"/>
    <s v="Detector Infrastructure - HE HCal -  Detail Drawings"/>
    <s v="6.10.10.03"/>
    <x v="0"/>
    <d v="2025-02-06T00:00:00"/>
    <d v="2025-05-30T00:00:00"/>
    <s v="tlewis"/>
    <s v="rsharma"/>
    <n v="37252.69"/>
    <s v="EDIA"/>
    <s v="C"/>
    <s v="Labor"/>
    <s v="TEC"/>
    <m/>
    <s v="BNL"/>
    <s v="PED"/>
    <s v="DET"/>
    <x v="6"/>
    <s v="A.PP086"/>
    <m/>
    <m/>
    <m/>
    <m/>
    <m/>
    <m/>
    <m/>
    <m/>
    <n v="37252.69"/>
    <m/>
    <m/>
    <m/>
    <m/>
    <m/>
    <m/>
    <m/>
    <m/>
    <m/>
    <x v="0"/>
    <x v="0"/>
    <m/>
  </r>
  <r>
    <s v=""/>
    <s v=" E1000_6040"/>
    <s v="Detector Infrastructure - HE HCal -  Vendor Support by BNL"/>
    <s v="6.10.10.03"/>
    <x v="0"/>
    <d v="2025-12-10T00:00:00"/>
    <d v="2026-01-23T00:00:00"/>
    <s v="tlewis"/>
    <s v="rsharma"/>
    <n v="17662.259999999998"/>
    <s v="CON"/>
    <s v="C"/>
    <s v="Labor"/>
    <s v="TEC"/>
    <m/>
    <s v="BNL"/>
    <s v="Const.Fabricate"/>
    <s v="DET"/>
    <x v="9"/>
    <s v="A.PP086"/>
    <s v="APP00586"/>
    <m/>
    <m/>
    <m/>
    <m/>
    <m/>
    <m/>
    <m/>
    <m/>
    <n v="17662.259999999998"/>
    <m/>
    <m/>
    <m/>
    <m/>
    <m/>
    <m/>
    <m/>
    <m/>
    <x v="0"/>
    <x v="0"/>
    <m/>
  </r>
  <r>
    <s v=""/>
    <s v=" E1000_6070"/>
    <s v="Detector Infrastructure - HE HCal -  Pre-Assembly of Support Structures and Moving Mechanism"/>
    <s v="6.10.10.03"/>
    <x v="0"/>
    <d v="2026-08-28T00:00:00"/>
    <d v="2026-09-25T00:00:00"/>
    <s v="tlewis"/>
    <s v="rsharma"/>
    <n v="13161.7"/>
    <s v="CON"/>
    <s v="C"/>
    <s v="Labor"/>
    <s v="TEC"/>
    <m/>
    <s v="BNL"/>
    <s v="Const.Assemble"/>
    <s v="DET"/>
    <x v="7"/>
    <s v="A.PP086"/>
    <s v="APP00586"/>
    <m/>
    <m/>
    <m/>
    <m/>
    <m/>
    <m/>
    <m/>
    <m/>
    <n v="13161.7"/>
    <m/>
    <m/>
    <m/>
    <m/>
    <m/>
    <m/>
    <m/>
    <m/>
    <x v="0"/>
    <x v="0"/>
    <m/>
  </r>
  <r>
    <s v=""/>
    <s v=" E1000_6080"/>
    <s v="Detector Infrastructure - HE HCal -  Documentation, Testing and Certification"/>
    <s v="6.10.10.03"/>
    <x v="0"/>
    <d v="2026-09-28T00:00:00"/>
    <d v="2026-10-26T00:00:00"/>
    <s v="tlewis"/>
    <s v="rsharma"/>
    <n v="27281.56"/>
    <s v="CON"/>
    <s v="C"/>
    <s v="Labor"/>
    <s v="TEC"/>
    <m/>
    <s v="BNL"/>
    <s v="Const.Test"/>
    <s v="DET"/>
    <x v="8"/>
    <s v="A.PP086"/>
    <s v="APP00586"/>
    <m/>
    <m/>
    <m/>
    <m/>
    <m/>
    <m/>
    <m/>
    <m/>
    <n v="4092.23"/>
    <n v="23189.33"/>
    <m/>
    <m/>
    <m/>
    <m/>
    <m/>
    <m/>
    <m/>
    <x v="0"/>
    <x v="0"/>
    <m/>
  </r>
  <r>
    <s v=""/>
    <s v=" E1000_6100"/>
    <s v="Detector Infrastructure - HE HCal -  Final Installation"/>
    <s v="6.10.10.03"/>
    <x v="0"/>
    <d v="2028-11-30T00:00:00"/>
    <d v="2029-01-29T00:00:00"/>
    <s v="tlewis"/>
    <s v="rsharma"/>
    <n v="14592.62"/>
    <s v="CON"/>
    <s v="C"/>
    <s v="Labor"/>
    <s v="TEC"/>
    <m/>
    <s v="BNL"/>
    <s v="Const.Install"/>
    <s v="DET"/>
    <x v="5"/>
    <s v="A.PP086"/>
    <s v="APP00586"/>
    <m/>
    <m/>
    <m/>
    <m/>
    <m/>
    <m/>
    <m/>
    <m/>
    <m/>
    <m/>
    <m/>
    <n v="14592.62"/>
    <m/>
    <m/>
    <m/>
    <m/>
    <m/>
    <x v="0"/>
    <x v="0"/>
    <m/>
  </r>
  <r>
    <s v=""/>
    <s v=" E1000_6180"/>
    <s v="Detector Infrastructure - HE EMCal -  Final Design"/>
    <s v="6.10.10.03"/>
    <x v="0"/>
    <d v="2024-10-03T00:00:00"/>
    <d v="2025-03-31T00:00:00"/>
    <s v="tlewis"/>
    <s v="rsharma"/>
    <n v="42662.45"/>
    <s v="EDIA"/>
    <s v="C"/>
    <s v="Labor"/>
    <s v="TEC"/>
    <m/>
    <s v="BNL"/>
    <s v="PED"/>
    <s v="DET"/>
    <x v="6"/>
    <s v="S.P356"/>
    <m/>
    <m/>
    <m/>
    <m/>
    <m/>
    <m/>
    <m/>
    <m/>
    <n v="42662.45"/>
    <m/>
    <m/>
    <m/>
    <m/>
    <m/>
    <m/>
    <m/>
    <m/>
    <m/>
    <x v="0"/>
    <x v="0"/>
    <m/>
  </r>
  <r>
    <s v=""/>
    <s v=" E1000_6140"/>
    <s v="Detector Infrastructure - HE EMCal -  Preliminary Design Support Structure and Installation Tooling"/>
    <s v="6.10.10.03"/>
    <x v="0"/>
    <d v="2023-08-01T00:00:00"/>
    <d v="2024-09-11T00:00:00"/>
    <s v="tlewis"/>
    <s v="rsharma"/>
    <n v="90212.54"/>
    <s v="EDIA"/>
    <s v="C"/>
    <s v="Labor"/>
    <s v="TEC"/>
    <m/>
    <s v="BNL"/>
    <s v="PED"/>
    <s v="DET"/>
    <x v="11"/>
    <s v="S.P356"/>
    <m/>
    <m/>
    <m/>
    <m/>
    <m/>
    <m/>
    <n v="13854.07"/>
    <n v="76358.47"/>
    <m/>
    <m/>
    <m/>
    <m/>
    <m/>
    <m/>
    <m/>
    <m/>
    <m/>
    <m/>
    <x v="0"/>
    <x v="0"/>
    <m/>
  </r>
  <r>
    <s v=""/>
    <s v=" E1000_6150"/>
    <s v="Detector Infrastructure - HE EMCal -  Preliminary Design Review"/>
    <s v="6.10.10.03"/>
    <x v="0"/>
    <d v="2024-09-12T00:00:00"/>
    <d v="2024-09-18T00:00:00"/>
    <s v="tlewis"/>
    <s v="rsharma"/>
    <n v="1648.79"/>
    <s v="EDIA"/>
    <s v="C"/>
    <s v="Labor"/>
    <s v="TEC"/>
    <m/>
    <s v="BNL"/>
    <s v="PED"/>
    <s v="DET"/>
    <x v="11"/>
    <s v="S.P356"/>
    <m/>
    <m/>
    <m/>
    <m/>
    <m/>
    <m/>
    <m/>
    <n v="1648.79"/>
    <m/>
    <m/>
    <m/>
    <m/>
    <m/>
    <m/>
    <m/>
    <m/>
    <m/>
    <m/>
    <x v="0"/>
    <x v="0"/>
    <m/>
  </r>
  <r>
    <s v=""/>
    <s v=" E1000_6190"/>
    <s v="Detector Infrastructure - HE EMCal -  Final Design Review"/>
    <s v="6.10.10.03"/>
    <x v="0"/>
    <d v="2025-03-25T00:00:00"/>
    <d v="2025-03-31T00:00:00"/>
    <s v="tlewis"/>
    <s v="rsharma"/>
    <n v="1706.5"/>
    <s v="EDIA"/>
    <s v="C"/>
    <s v="Labor"/>
    <s v="TEC"/>
    <m/>
    <s v="BNL"/>
    <s v="PED"/>
    <s v="DET"/>
    <x v="6"/>
    <s v="S.P356"/>
    <m/>
    <m/>
    <m/>
    <m/>
    <m/>
    <m/>
    <m/>
    <m/>
    <n v="1706.5"/>
    <m/>
    <m/>
    <m/>
    <m/>
    <m/>
    <m/>
    <m/>
    <m/>
    <m/>
    <x v="0"/>
    <x v="0"/>
    <m/>
  </r>
  <r>
    <s v=""/>
    <s v=" E1000_6225"/>
    <s v="Detector Infrastructure - HE EMCal -  Detail Drawings"/>
    <s v="6.10.10.03"/>
    <x v="0"/>
    <d v="2025-04-01T00:00:00"/>
    <d v="2025-07-23T00:00:00"/>
    <s v="tlewis"/>
    <s v="rsharma"/>
    <n v="37252.69"/>
    <s v="EDIA"/>
    <s v="C"/>
    <s v="Labor"/>
    <s v="TEC"/>
    <m/>
    <s v="BNL"/>
    <s v="PED"/>
    <s v="DET"/>
    <x v="6"/>
    <s v="S.P356"/>
    <m/>
    <m/>
    <m/>
    <m/>
    <m/>
    <m/>
    <m/>
    <m/>
    <n v="37252.69"/>
    <m/>
    <m/>
    <m/>
    <m/>
    <m/>
    <m/>
    <m/>
    <m/>
    <m/>
    <x v="0"/>
    <x v="0"/>
    <m/>
  </r>
  <r>
    <s v=""/>
    <s v=" E1000_6290"/>
    <s v="Detector Infrastructure - HE EMCal -  Vendor Support by BNL"/>
    <s v="6.10.10.03"/>
    <x v="0"/>
    <d v="2026-01-23T00:00:00"/>
    <d v="2026-03-06T00:00:00"/>
    <s v="tlewis"/>
    <s v="rsharma"/>
    <n v="14129.8"/>
    <s v="CON"/>
    <s v="C"/>
    <s v="Labor"/>
    <s v="TEC"/>
    <m/>
    <s v="BNL"/>
    <s v="Const.Fabricate"/>
    <s v="DET"/>
    <x v="9"/>
    <s v="S.P356"/>
    <s v="APP00587"/>
    <m/>
    <m/>
    <m/>
    <m/>
    <m/>
    <m/>
    <m/>
    <m/>
    <n v="14129.8"/>
    <m/>
    <m/>
    <m/>
    <m/>
    <m/>
    <m/>
    <m/>
    <m/>
    <x v="0"/>
    <x v="0"/>
    <m/>
  </r>
  <r>
    <s v=""/>
    <s v=" E1000_6320"/>
    <s v="Detector Infrastructure - HE EMCal -  Pre-Assembly"/>
    <s v="6.10.10.03"/>
    <x v="0"/>
    <d v="2026-07-30T00:00:00"/>
    <d v="2026-08-26T00:00:00"/>
    <s v="tlewis"/>
    <s v="rsharma"/>
    <n v="13161.7"/>
    <s v="CON"/>
    <s v="C"/>
    <s v="Labor"/>
    <s v="TEC"/>
    <m/>
    <s v="BNL"/>
    <s v="Const.Assemble"/>
    <s v="DET"/>
    <x v="7"/>
    <s v="S.P356"/>
    <s v="APP00587"/>
    <m/>
    <m/>
    <m/>
    <m/>
    <m/>
    <m/>
    <m/>
    <m/>
    <n v="13161.7"/>
    <m/>
    <m/>
    <m/>
    <m/>
    <m/>
    <m/>
    <m/>
    <m/>
    <x v="0"/>
    <x v="0"/>
    <m/>
  </r>
  <r>
    <s v=""/>
    <s v=" E1000_6330"/>
    <s v="Detector Infrastructure - HE EMCal -  Documentation, Testing and Certification"/>
    <s v="6.10.10.03"/>
    <x v="0"/>
    <d v="2026-08-27T00:00:00"/>
    <d v="2026-09-24T00:00:00"/>
    <s v="tlewis"/>
    <s v="rsharma"/>
    <n v="13246.69"/>
    <s v="CON"/>
    <s v="C"/>
    <s v="Labor"/>
    <s v="TEC"/>
    <m/>
    <s v="BNL"/>
    <s v="Const.Test"/>
    <s v="DET"/>
    <x v="8"/>
    <s v="S.P356"/>
    <s v="APP00587"/>
    <m/>
    <m/>
    <m/>
    <m/>
    <m/>
    <m/>
    <m/>
    <m/>
    <n v="13246.69"/>
    <m/>
    <m/>
    <m/>
    <m/>
    <m/>
    <m/>
    <m/>
    <m/>
    <x v="0"/>
    <x v="0"/>
    <m/>
  </r>
  <r>
    <s v=""/>
    <s v=" E1000_6350"/>
    <s v="Detector Infrastructure - HE EMCal -  Final Installation"/>
    <s v="6.10.10.03"/>
    <x v="0"/>
    <d v="2029-05-01T00:00:00"/>
    <d v="2029-06-12T00:00:00"/>
    <s v="tlewis"/>
    <s v="rsharma"/>
    <n v="29056.1"/>
    <s v="CON"/>
    <s v="C"/>
    <s v="Labor"/>
    <s v="TEC"/>
    <m/>
    <s v="BNL"/>
    <s v="Const.Install"/>
    <s v="DET"/>
    <x v="5"/>
    <s v="S.P356"/>
    <s v="APP00587"/>
    <m/>
    <m/>
    <m/>
    <m/>
    <m/>
    <m/>
    <m/>
    <m/>
    <m/>
    <m/>
    <m/>
    <n v="29056.1"/>
    <m/>
    <m/>
    <m/>
    <m/>
    <m/>
    <x v="0"/>
    <x v="0"/>
    <m/>
  </r>
  <r>
    <s v=""/>
    <s v=" E1000_6430"/>
    <s v="Utilities Integration - Rails for End Caps -  Final Design"/>
    <s v="6.10.10.04"/>
    <x v="0"/>
    <d v="2024-03-15T00:00:00"/>
    <d v="2024-04-25T00:00:00"/>
    <s v="tlewis"/>
    <s v="rsharma"/>
    <n v="9892.74"/>
    <s v="EDIA"/>
    <s v="C"/>
    <s v="Labor"/>
    <s v="TEC"/>
    <m/>
    <s v="BNL"/>
    <s v="PED"/>
    <s v="DET"/>
    <x v="6"/>
    <s v="S.P357"/>
    <m/>
    <m/>
    <m/>
    <m/>
    <m/>
    <m/>
    <m/>
    <n v="9892.74"/>
    <m/>
    <m/>
    <m/>
    <m/>
    <m/>
    <m/>
    <m/>
    <m/>
    <m/>
    <m/>
    <x v="0"/>
    <x v="0"/>
    <m/>
  </r>
  <r>
    <s v=""/>
    <s v=" E1000_6390"/>
    <s v="Utilities Integration - Rails for End Caps -  Preliminary Design"/>
    <s v="6.10.10.04"/>
    <x v="0"/>
    <d v="2023-11-01T00:00:00"/>
    <d v="2024-02-29T00:00:00"/>
    <s v="tlewis"/>
    <s v="rsharma"/>
    <n v="23083.07"/>
    <s v="EDIA"/>
    <s v="C"/>
    <s v="Labor"/>
    <s v="TEC"/>
    <m/>
    <s v="BNL"/>
    <s v="PED"/>
    <s v="DET"/>
    <x v="11"/>
    <s v="S.P357"/>
    <m/>
    <m/>
    <m/>
    <m/>
    <m/>
    <m/>
    <m/>
    <n v="23083.07"/>
    <m/>
    <m/>
    <m/>
    <m/>
    <m/>
    <m/>
    <m/>
    <m/>
    <m/>
    <m/>
    <x v="0"/>
    <x v="0"/>
    <m/>
  </r>
  <r>
    <s v=""/>
    <s v=" E1000_6400"/>
    <s v="Utilities Integration - Rails for End Caps -  Preliminary Design Review"/>
    <s v="6.10.10.04"/>
    <x v="0"/>
    <d v="2024-03-01T00:00:00"/>
    <d v="2024-03-07T00:00:00"/>
    <s v="tlewis"/>
    <s v="rsharma"/>
    <n v="3749.26"/>
    <s v="EDIA"/>
    <s v="C"/>
    <s v="Labor"/>
    <s v="TEC"/>
    <m/>
    <s v="BNL"/>
    <s v="PED"/>
    <s v="DET"/>
    <x v="11"/>
    <s v="S.P357"/>
    <m/>
    <m/>
    <m/>
    <m/>
    <m/>
    <m/>
    <m/>
    <n v="3749.26"/>
    <m/>
    <m/>
    <m/>
    <m/>
    <m/>
    <m/>
    <m/>
    <m/>
    <m/>
    <m/>
    <x v="0"/>
    <x v="0"/>
    <m/>
  </r>
  <r>
    <s v=""/>
    <s v=" E1000_6440"/>
    <s v="Utilities Integration - Rails for End Caps -  Final Design Review"/>
    <s v="6.10.10.04"/>
    <x v="3"/>
    <d v="2024-04-26T00:00:00"/>
    <d v="2024-05-02T00:00:00"/>
    <s v="tlewis"/>
    <s v="rsharma"/>
    <n v="1648.79"/>
    <s v="EDIA"/>
    <s v="C"/>
    <s v="Labor"/>
    <s v="TEC"/>
    <m/>
    <s v="BNL"/>
    <s v="PED"/>
    <s v="DET"/>
    <x v="6"/>
    <s v="S.P357"/>
    <m/>
    <m/>
    <m/>
    <m/>
    <m/>
    <m/>
    <m/>
    <n v="1648.79"/>
    <m/>
    <m/>
    <m/>
    <m/>
    <m/>
    <m/>
    <m/>
    <m/>
    <m/>
    <m/>
    <x v="0"/>
    <x v="0"/>
    <m/>
  </r>
  <r>
    <s v=""/>
    <s v=" E1000_6475"/>
    <s v="Utilities Integration - Rails for End Caps -  Detail Drawings"/>
    <s v="6.10.10.04"/>
    <x v="0"/>
    <d v="2024-05-03T00:00:00"/>
    <d v="2024-05-23T00:00:00"/>
    <s v="tlewis"/>
    <s v="rsharma"/>
    <n v="1978.55"/>
    <s v="EDIA"/>
    <s v="C"/>
    <s v="Labor"/>
    <s v="TEC"/>
    <m/>
    <s v="BNL"/>
    <s v="PED"/>
    <s v="DET"/>
    <x v="6"/>
    <s v="S.P357"/>
    <m/>
    <m/>
    <m/>
    <m/>
    <m/>
    <m/>
    <m/>
    <n v="1978.55"/>
    <m/>
    <m/>
    <m/>
    <m/>
    <m/>
    <m/>
    <m/>
    <m/>
    <m/>
    <m/>
    <x v="0"/>
    <x v="0"/>
    <m/>
  </r>
  <r>
    <s v=""/>
    <s v=" E1000_6540"/>
    <s v="Utilities Integration - Rails for End Caps -  Vendor Support by BNL"/>
    <s v="6.10.10.04"/>
    <x v="0"/>
    <d v="2025-12-10T00:00:00"/>
    <d v="2026-01-23T00:00:00"/>
    <s v="tlewis"/>
    <s v="rsharma"/>
    <n v="17662.259999999998"/>
    <s v="CON"/>
    <s v="C"/>
    <s v="Labor"/>
    <s v="TEC"/>
    <m/>
    <s v="BNL"/>
    <s v="Const.Fabricate"/>
    <s v="DET"/>
    <x v="9"/>
    <s v="S.P357"/>
    <s v="APP00588"/>
    <m/>
    <m/>
    <m/>
    <m/>
    <m/>
    <m/>
    <m/>
    <m/>
    <n v="17662.259999999998"/>
    <m/>
    <m/>
    <m/>
    <m/>
    <m/>
    <m/>
    <m/>
    <m/>
    <x v="0"/>
    <x v="0"/>
    <m/>
  </r>
  <r>
    <s v=""/>
    <s v=" E1000_6600"/>
    <s v="Utilities Integration - Rails for End Caps -  Final Installation"/>
    <s v="6.10.10.04"/>
    <x v="0"/>
    <d v="2026-12-28T00:00:00"/>
    <d v="2027-01-11T00:00:00"/>
    <s v="tlewis"/>
    <s v="rsharma"/>
    <n v="2193.65"/>
    <s v="CON"/>
    <s v="C"/>
    <s v="Labor"/>
    <s v="TEC"/>
    <m/>
    <s v="BNL"/>
    <s v="Const.Install"/>
    <s v="DET"/>
    <x v="5"/>
    <s v="S.P357"/>
    <s v="APP00588"/>
    <m/>
    <m/>
    <m/>
    <m/>
    <m/>
    <m/>
    <m/>
    <m/>
    <m/>
    <n v="2193.65"/>
    <m/>
    <m/>
    <m/>
    <m/>
    <m/>
    <m/>
    <m/>
    <x v="0"/>
    <x v="0"/>
    <m/>
  </r>
  <r>
    <s v=""/>
    <s v=" E1000_6680"/>
    <s v="Utilities Integration - Guide Beams for End Caps -  Final Design"/>
    <s v="6.10.10.04"/>
    <x v="0"/>
    <d v="2024-04-11T00:00:00"/>
    <d v="2024-05-22T00:00:00"/>
    <s v="tlewis"/>
    <s v="rsharma"/>
    <n v="9892.74"/>
    <s v="EDIA"/>
    <s v="C"/>
    <s v="Labor"/>
    <s v="TEC"/>
    <m/>
    <s v="BNL"/>
    <s v="PED"/>
    <s v="DET"/>
    <x v="6"/>
    <s v="S.P358"/>
    <m/>
    <m/>
    <m/>
    <m/>
    <m/>
    <m/>
    <m/>
    <n v="9892.74"/>
    <m/>
    <m/>
    <m/>
    <m/>
    <m/>
    <m/>
    <m/>
    <m/>
    <m/>
    <m/>
    <x v="0"/>
    <x v="0"/>
    <m/>
  </r>
  <r>
    <s v=""/>
    <s v=" E1000_6640"/>
    <s v="Utilities Integration - Guide Beams for End Caps -  Preliminary Design"/>
    <s v="6.10.10.04"/>
    <x v="0"/>
    <d v="2023-12-01T00:00:00"/>
    <d v="2024-03-27T00:00:00"/>
    <s v="tlewis"/>
    <s v="rsharma"/>
    <n v="23083.07"/>
    <s v="EDIA"/>
    <s v="C"/>
    <s v="Labor"/>
    <s v="TEC"/>
    <m/>
    <s v="BNL"/>
    <s v="PED"/>
    <s v="DET"/>
    <x v="11"/>
    <s v="S.P358"/>
    <m/>
    <m/>
    <m/>
    <m/>
    <m/>
    <m/>
    <m/>
    <n v="23083.07"/>
    <m/>
    <m/>
    <m/>
    <m/>
    <m/>
    <m/>
    <m/>
    <m/>
    <m/>
    <m/>
    <x v="0"/>
    <x v="0"/>
    <m/>
  </r>
  <r>
    <s v=""/>
    <s v=" E1000_6650"/>
    <s v="Utilities Integration - Guide Beams for End Caps -  Preliminary Design Review"/>
    <s v="6.10.10.04"/>
    <x v="0"/>
    <d v="2024-03-28T00:00:00"/>
    <d v="2024-04-03T00:00:00"/>
    <s v="tlewis"/>
    <s v="rsharma"/>
    <n v="3749.26"/>
    <s v="EDIA"/>
    <s v="C"/>
    <s v="Labor"/>
    <s v="TEC"/>
    <m/>
    <s v="BNL"/>
    <s v="PED"/>
    <s v="DET"/>
    <x v="11"/>
    <s v="S.P358"/>
    <m/>
    <m/>
    <m/>
    <m/>
    <m/>
    <m/>
    <m/>
    <n v="3749.26"/>
    <m/>
    <m/>
    <m/>
    <m/>
    <m/>
    <m/>
    <m/>
    <m/>
    <m/>
    <m/>
    <x v="0"/>
    <x v="0"/>
    <m/>
  </r>
  <r>
    <s v=""/>
    <s v=" E1000_6690"/>
    <s v="Utilities Integration - Guide Beams for End Caps -  Final Design Review"/>
    <s v="6.10.10.04"/>
    <x v="3"/>
    <d v="2024-05-23T00:00:00"/>
    <d v="2024-05-30T00:00:00"/>
    <s v="tlewis"/>
    <s v="rsharma"/>
    <n v="1648.79"/>
    <s v="EDIA"/>
    <s v="C"/>
    <s v="Labor"/>
    <s v="TEC"/>
    <m/>
    <s v="BNL"/>
    <s v="PED"/>
    <s v="DET"/>
    <x v="6"/>
    <s v="S.P358"/>
    <m/>
    <m/>
    <m/>
    <m/>
    <m/>
    <m/>
    <m/>
    <n v="1648.79"/>
    <m/>
    <m/>
    <m/>
    <m/>
    <m/>
    <m/>
    <m/>
    <m/>
    <m/>
    <m/>
    <x v="0"/>
    <x v="0"/>
    <m/>
  </r>
  <r>
    <s v=""/>
    <s v=" E1000_6725"/>
    <s v="Utilities Integration - Guide Beams for End Caps -  Detail Drawings"/>
    <s v="6.10.10.04"/>
    <x v="0"/>
    <d v="2024-05-31T00:00:00"/>
    <d v="2024-06-20T00:00:00"/>
    <s v="tlewis"/>
    <s v="rsharma"/>
    <n v="1978.55"/>
    <s v="EDIA"/>
    <s v="C"/>
    <s v="Labor"/>
    <s v="TEC"/>
    <m/>
    <s v="BNL"/>
    <s v="PED"/>
    <s v="DET"/>
    <x v="6"/>
    <s v="S.P358"/>
    <m/>
    <m/>
    <m/>
    <m/>
    <m/>
    <m/>
    <m/>
    <n v="1978.55"/>
    <m/>
    <m/>
    <m/>
    <m/>
    <m/>
    <m/>
    <m/>
    <m/>
    <m/>
    <m/>
    <x v="0"/>
    <x v="0"/>
    <m/>
  </r>
  <r>
    <s v=""/>
    <s v=" E1000_6790"/>
    <s v="Utilities Integration - Guide Beams for End Caps -  Vendor Support by BNL"/>
    <s v="6.10.10.04"/>
    <x v="0"/>
    <d v="2025-12-10T00:00:00"/>
    <d v="2026-01-23T00:00:00"/>
    <s v="tlewis"/>
    <s v="rsharma"/>
    <n v="17662.259999999998"/>
    <s v="CON"/>
    <s v="C"/>
    <s v="Labor"/>
    <s v="TEC"/>
    <m/>
    <s v="BNL"/>
    <s v="Const.Fabricate"/>
    <s v="DET"/>
    <x v="9"/>
    <s v="S.P358"/>
    <s v="APP00589"/>
    <m/>
    <m/>
    <m/>
    <m/>
    <m/>
    <m/>
    <m/>
    <m/>
    <n v="17662.259999999998"/>
    <m/>
    <m/>
    <m/>
    <m/>
    <m/>
    <m/>
    <m/>
    <m/>
    <x v="0"/>
    <x v="0"/>
    <m/>
  </r>
  <r>
    <s v=""/>
    <s v=" E1000_6850"/>
    <s v="Utilities Integration - Guide Beams for End Caps -  Final Installation"/>
    <s v="6.10.10.04"/>
    <x v="0"/>
    <d v="2026-12-28T00:00:00"/>
    <d v="2027-01-11T00:00:00"/>
    <s v="tlewis"/>
    <s v="rsharma"/>
    <n v="2924.87"/>
    <s v="CON"/>
    <s v="C"/>
    <s v="Labor"/>
    <s v="TEC"/>
    <m/>
    <s v="BNL"/>
    <s v="Const.Install"/>
    <s v="DET"/>
    <x v="5"/>
    <s v="S.P358"/>
    <s v="APP00589"/>
    <m/>
    <m/>
    <m/>
    <m/>
    <m/>
    <m/>
    <m/>
    <m/>
    <m/>
    <n v="2924.87"/>
    <m/>
    <m/>
    <m/>
    <m/>
    <m/>
    <m/>
    <m/>
    <x v="0"/>
    <x v="0"/>
    <m/>
  </r>
  <r>
    <s v=""/>
    <s v=" E1000_6860"/>
    <s v="Utilities Integration - Chilled Water System and Piping -  Requirements and Calculations"/>
    <s v="6.10.10.04"/>
    <x v="0"/>
    <d v="2023-11-01T00:00:00"/>
    <d v="2024-01-31T00:00:00"/>
    <s v="tlewis"/>
    <s v="rsharma"/>
    <n v="13190.32"/>
    <s v="EDIA"/>
    <s v="C"/>
    <s v="Labor"/>
    <s v="TEC"/>
    <m/>
    <s v="BNL"/>
    <s v="PED"/>
    <s v="DET"/>
    <x v="11"/>
    <m/>
    <m/>
    <m/>
    <m/>
    <m/>
    <m/>
    <m/>
    <m/>
    <n v="13190.32"/>
    <m/>
    <m/>
    <m/>
    <m/>
    <m/>
    <m/>
    <m/>
    <m/>
    <m/>
    <m/>
    <x v="0"/>
    <x v="0"/>
    <m/>
  </r>
  <r>
    <s v=""/>
    <s v=" E1000_6930"/>
    <s v="Utilities Integration - Chilled Water System and Piping -  Final Design"/>
    <s v="6.10.10.04"/>
    <x v="0"/>
    <d v="2024-04-26T00:00:00"/>
    <d v="2024-06-07T00:00:00"/>
    <s v="tlewis"/>
    <s v="rsharma"/>
    <n v="9892.74"/>
    <s v="EDIA"/>
    <s v="C"/>
    <s v="Labor"/>
    <s v="TEC"/>
    <m/>
    <s v="BNL"/>
    <s v="PED"/>
    <s v="DET"/>
    <x v="6"/>
    <m/>
    <m/>
    <m/>
    <m/>
    <m/>
    <m/>
    <m/>
    <m/>
    <n v="9892.74"/>
    <m/>
    <m/>
    <m/>
    <m/>
    <m/>
    <m/>
    <m/>
    <m/>
    <m/>
    <m/>
    <x v="0"/>
    <x v="0"/>
    <m/>
  </r>
  <r>
    <s v=""/>
    <s v=" E1000_6890"/>
    <s v="Utilities Integration - Chilled Water System and Piping -  Preliminary Design"/>
    <s v="6.10.10.04"/>
    <x v="0"/>
    <d v="2024-02-01T00:00:00"/>
    <d v="2024-04-11T00:00:00"/>
    <s v="tlewis"/>
    <s v="rsharma"/>
    <n v="11541.53"/>
    <s v="EDIA"/>
    <s v="C"/>
    <s v="Labor"/>
    <s v="TEC"/>
    <m/>
    <s v="BNL"/>
    <s v="PED"/>
    <s v="DET"/>
    <x v="11"/>
    <m/>
    <m/>
    <m/>
    <m/>
    <m/>
    <m/>
    <m/>
    <m/>
    <n v="11541.53"/>
    <m/>
    <m/>
    <m/>
    <m/>
    <m/>
    <m/>
    <m/>
    <m/>
    <m/>
    <m/>
    <x v="0"/>
    <x v="0"/>
    <m/>
  </r>
  <r>
    <s v=""/>
    <s v=" E1000_6900"/>
    <s v="Utilities Integration - Chilled Water System and Piping -  Preliminary Design Review"/>
    <s v="6.10.10.04"/>
    <x v="0"/>
    <d v="2024-04-12T00:00:00"/>
    <d v="2024-04-18T00:00:00"/>
    <s v="tlewis"/>
    <s v="rsharma"/>
    <n v="1648.79"/>
    <s v="EDIA"/>
    <s v="C"/>
    <s v="Labor"/>
    <s v="TEC"/>
    <m/>
    <s v="BNL"/>
    <s v="PED"/>
    <s v="DET"/>
    <x v="11"/>
    <m/>
    <m/>
    <m/>
    <m/>
    <m/>
    <m/>
    <m/>
    <m/>
    <n v="1648.79"/>
    <m/>
    <m/>
    <m/>
    <m/>
    <m/>
    <m/>
    <m/>
    <m/>
    <m/>
    <m/>
    <x v="0"/>
    <x v="0"/>
    <m/>
  </r>
  <r>
    <s v=""/>
    <s v=" E1000_6940"/>
    <s v="Utilities Integration - Chilled Water System and Piping -  Final Design Review"/>
    <s v="6.10.10.04"/>
    <x v="0"/>
    <d v="2024-06-10T00:00:00"/>
    <d v="2024-06-14T00:00:00"/>
    <s v="tlewis"/>
    <s v="rsharma"/>
    <n v="1648.79"/>
    <s v="EDIA"/>
    <s v="C"/>
    <s v="Labor"/>
    <s v="TEC"/>
    <m/>
    <s v="BNL"/>
    <s v="PED"/>
    <s v="DET"/>
    <x v="6"/>
    <m/>
    <m/>
    <m/>
    <m/>
    <m/>
    <m/>
    <m/>
    <m/>
    <n v="1648.79"/>
    <m/>
    <m/>
    <m/>
    <m/>
    <m/>
    <m/>
    <m/>
    <m/>
    <m/>
    <m/>
    <x v="0"/>
    <x v="0"/>
    <m/>
  </r>
  <r>
    <s v=""/>
    <s v=" E1000_6972"/>
    <s v="Utilities Integration - Chilled Water System and Piping -  Detail Drawings"/>
    <s v="6.10.10.04"/>
    <x v="0"/>
    <d v="2024-06-17T00:00:00"/>
    <d v="2024-07-08T00:00:00"/>
    <s v="tlewis"/>
    <s v="rsharma"/>
    <n v="1978.55"/>
    <s v="EDIA"/>
    <s v="C"/>
    <s v="Labor"/>
    <s v="TEC"/>
    <m/>
    <s v="BNL"/>
    <s v="PED"/>
    <s v="DET"/>
    <x v="6"/>
    <m/>
    <m/>
    <m/>
    <m/>
    <m/>
    <m/>
    <m/>
    <m/>
    <n v="1978.55"/>
    <m/>
    <m/>
    <m/>
    <m/>
    <m/>
    <m/>
    <m/>
    <m/>
    <m/>
    <m/>
    <x v="0"/>
    <x v="0"/>
    <m/>
  </r>
  <r>
    <s v=""/>
    <s v=" E1000_7070"/>
    <s v="Utilities Integration - Chilled Water System and Piping -  Fabrication of Parts"/>
    <s v="6.10.10.04"/>
    <x v="0"/>
    <d v="2026-03-10T00:00:00"/>
    <d v="2026-11-23T00:00:00"/>
    <s v="tlewis"/>
    <s v="rsharma"/>
    <n v="21343.07"/>
    <s v="CON"/>
    <s v="C"/>
    <s v="Labor"/>
    <s v="TEC"/>
    <m/>
    <s v="BNL"/>
    <s v="Const.Fabricate"/>
    <s v="DET"/>
    <x v="9"/>
    <m/>
    <m/>
    <m/>
    <m/>
    <m/>
    <m/>
    <m/>
    <m/>
    <m/>
    <m/>
    <n v="17074.46"/>
    <n v="4268.6099999999997"/>
    <m/>
    <m/>
    <m/>
    <m/>
    <m/>
    <m/>
    <m/>
    <x v="0"/>
    <x v="0"/>
    <m/>
  </r>
  <r>
    <s v=""/>
    <s v=" E1000_7080"/>
    <s v="Utilities Integration - Chilled Water System and Piping -  Documentation, Testing and Certification"/>
    <s v="6.10.10.04"/>
    <x v="0"/>
    <d v="2026-12-11T00:00:00"/>
    <d v="2026-12-24T00:00:00"/>
    <s v="tlewis"/>
    <s v="rsharma"/>
    <n v="18280.43"/>
    <s v="CON"/>
    <s v="C"/>
    <s v="Labor"/>
    <s v="TEC"/>
    <m/>
    <s v="BNL"/>
    <s v="Const.Test"/>
    <s v="DET"/>
    <x v="8"/>
    <m/>
    <m/>
    <m/>
    <m/>
    <m/>
    <m/>
    <m/>
    <m/>
    <m/>
    <m/>
    <m/>
    <n v="18280.43"/>
    <m/>
    <m/>
    <m/>
    <m/>
    <m/>
    <m/>
    <m/>
    <x v="0"/>
    <x v="0"/>
    <m/>
  </r>
  <r>
    <s v=""/>
    <s v=" E1000_7100"/>
    <s v="Utilities Integration - Chilled Water System and Piping -  Final Installation"/>
    <s v="6.10.10.04"/>
    <x v="0"/>
    <d v="2027-01-12T00:00:00"/>
    <d v="2027-01-26T00:00:00"/>
    <s v="tlewis"/>
    <s v="rsharma"/>
    <n v="5424.84"/>
    <s v="CON"/>
    <s v="C"/>
    <s v="Labor"/>
    <s v="TEC"/>
    <m/>
    <s v="BNL"/>
    <s v="Const.Install"/>
    <s v="DET"/>
    <x v="5"/>
    <m/>
    <m/>
    <m/>
    <m/>
    <m/>
    <m/>
    <m/>
    <m/>
    <m/>
    <m/>
    <m/>
    <n v="5424.84"/>
    <m/>
    <m/>
    <m/>
    <m/>
    <m/>
    <m/>
    <m/>
    <x v="0"/>
    <x v="0"/>
    <m/>
  </r>
  <r>
    <s v=""/>
    <s v=" E1000_7110"/>
    <s v="Utilities Integration - Special Cooling Systems for Detectors -  Requirements and Calculations"/>
    <s v="6.10.10.04"/>
    <x v="0"/>
    <d v="2023-10-02T00:00:00"/>
    <d v="2024-01-30T00:00:00"/>
    <s v="tlewis"/>
    <s v="rsharma"/>
    <n v="19785.490000000002"/>
    <s v="EDIA"/>
    <s v="C"/>
    <s v="Labor"/>
    <s v="TEC"/>
    <m/>
    <s v="BNL"/>
    <s v="PED"/>
    <s v="DET"/>
    <x v="11"/>
    <m/>
    <m/>
    <m/>
    <m/>
    <m/>
    <m/>
    <m/>
    <m/>
    <n v="19785.490000000002"/>
    <m/>
    <m/>
    <m/>
    <m/>
    <m/>
    <m/>
    <m/>
    <m/>
    <m/>
    <m/>
    <x v="0"/>
    <x v="0"/>
    <m/>
  </r>
  <r>
    <s v=""/>
    <s v=" E1000_7180"/>
    <s v="Utilities Integration - Special Cooling Systems for Detectors -  Final Design"/>
    <s v="6.10.10.04"/>
    <x v="0"/>
    <d v="2024-12-02T00:00:00"/>
    <d v="2025-08-18T00:00:00"/>
    <s v="tlewis"/>
    <s v="rsharma"/>
    <n v="54607.94"/>
    <s v="EDIA"/>
    <s v="C"/>
    <s v="Labor"/>
    <s v="TEC"/>
    <m/>
    <s v="BNL"/>
    <s v="PED"/>
    <s v="DET"/>
    <x v="6"/>
    <m/>
    <m/>
    <m/>
    <m/>
    <m/>
    <m/>
    <m/>
    <m/>
    <m/>
    <n v="54607.94"/>
    <m/>
    <m/>
    <m/>
    <m/>
    <m/>
    <m/>
    <m/>
    <m/>
    <m/>
    <x v="0"/>
    <x v="0"/>
    <m/>
  </r>
  <r>
    <s v=""/>
    <s v=" E1000_7140"/>
    <s v="Utilities Integration - Special Cooling Systems for Detectors -  Preliminary Design"/>
    <s v="6.10.10.04"/>
    <x v="0"/>
    <d v="2024-01-31T00:00:00"/>
    <d v="2024-11-13T00:00:00"/>
    <s v="tlewis"/>
    <s v="rsharma"/>
    <n v="61325.53"/>
    <s v="EDIA"/>
    <s v="C"/>
    <s v="Labor"/>
    <s v="TEC"/>
    <m/>
    <s v="BNL"/>
    <s v="PED"/>
    <s v="DET"/>
    <x v="11"/>
    <m/>
    <m/>
    <m/>
    <m/>
    <m/>
    <m/>
    <m/>
    <m/>
    <n v="52126.7"/>
    <n v="9198.83"/>
    <m/>
    <m/>
    <m/>
    <m/>
    <m/>
    <m/>
    <m/>
    <m/>
    <m/>
    <x v="0"/>
    <x v="0"/>
    <m/>
  </r>
  <r>
    <s v=""/>
    <s v=" E1000_7150"/>
    <s v="Utilities Integration - Special Cooling Systems for Detectors -  Preliminary Design Review"/>
    <s v="6.10.10.04"/>
    <x v="0"/>
    <d v="2024-11-14T00:00:00"/>
    <d v="2024-11-20T00:00:00"/>
    <s v="tlewis"/>
    <s v="rsharma"/>
    <n v="1706.5"/>
    <s v="EDIA"/>
    <s v="C"/>
    <s v="Labor"/>
    <s v="TEC"/>
    <m/>
    <s v="BNL"/>
    <s v="PED"/>
    <s v="DET"/>
    <x v="11"/>
    <m/>
    <m/>
    <m/>
    <m/>
    <m/>
    <m/>
    <m/>
    <m/>
    <m/>
    <n v="1706.5"/>
    <m/>
    <m/>
    <m/>
    <m/>
    <m/>
    <m/>
    <m/>
    <m/>
    <m/>
    <x v="0"/>
    <x v="0"/>
    <m/>
  </r>
  <r>
    <s v=""/>
    <s v=" E1000_7190"/>
    <s v="Utilities Integration - Special Cooling Systems for Detectors -  Final Design Review"/>
    <s v="6.10.10.04"/>
    <x v="0"/>
    <d v="2025-08-19T00:00:00"/>
    <d v="2025-08-25T00:00:00"/>
    <s v="tlewis"/>
    <s v="rsharma"/>
    <n v="1706.5"/>
    <s v="EDIA"/>
    <s v="C"/>
    <s v="Labor"/>
    <s v="TEC"/>
    <m/>
    <s v="BNL"/>
    <s v="PED"/>
    <s v="DET"/>
    <x v="6"/>
    <m/>
    <m/>
    <m/>
    <m/>
    <m/>
    <m/>
    <m/>
    <m/>
    <m/>
    <n v="1706.5"/>
    <m/>
    <m/>
    <m/>
    <m/>
    <m/>
    <m/>
    <m/>
    <m/>
    <m/>
    <x v="0"/>
    <x v="0"/>
    <m/>
  </r>
  <r>
    <s v=""/>
    <s v=" E1000_7225"/>
    <s v="Utilities Integration - Special Cooling Systems for Detectors -  Detail Drawings"/>
    <s v="6.10.10.04"/>
    <x v="0"/>
    <d v="2025-08-26T00:00:00"/>
    <d v="2025-10-07T00:00:00"/>
    <s v="tlewis"/>
    <s v="rsharma"/>
    <n v="686.58"/>
    <s v="EDIA"/>
    <s v="C"/>
    <s v="Labor"/>
    <s v="TEC"/>
    <m/>
    <s v="BNL"/>
    <s v="PED"/>
    <s v="DET"/>
    <x v="6"/>
    <m/>
    <m/>
    <m/>
    <m/>
    <m/>
    <m/>
    <m/>
    <m/>
    <m/>
    <n v="572.15"/>
    <n v="114.43"/>
    <m/>
    <m/>
    <m/>
    <m/>
    <m/>
    <m/>
    <m/>
    <m/>
    <x v="0"/>
    <x v="0"/>
    <m/>
  </r>
  <r>
    <s v=""/>
    <s v=" E1000_7330"/>
    <s v="Utilities Integration - Special Cooling Systems for Detectors -  Documentation, Testing and Certification"/>
    <s v="6.10.10.04"/>
    <x v="0"/>
    <d v="2027-04-09T00:00:00"/>
    <d v="2027-05-20T00:00:00"/>
    <s v="tlewis"/>
    <s v="rsharma"/>
    <n v="18280.43"/>
    <s v="CON"/>
    <s v="C"/>
    <s v="Labor"/>
    <s v="TEC"/>
    <m/>
    <s v="BNL"/>
    <s v="Const.Test"/>
    <s v="DET"/>
    <x v="8"/>
    <m/>
    <m/>
    <m/>
    <m/>
    <m/>
    <m/>
    <m/>
    <m/>
    <m/>
    <m/>
    <m/>
    <n v="18280.43"/>
    <m/>
    <m/>
    <m/>
    <m/>
    <m/>
    <m/>
    <m/>
    <x v="0"/>
    <x v="0"/>
    <m/>
  </r>
  <r>
    <s v=""/>
    <s v=" E1000_7350"/>
    <s v="Utilities Integration - Special Cooling Systems for Detectors -  Final Installation"/>
    <s v="6.10.10.04"/>
    <x v="0"/>
    <d v="2027-07-20T00:00:00"/>
    <d v="2027-08-30T00:00:00"/>
    <s v="tlewis"/>
    <s v="rsharma"/>
    <n v="27124.18"/>
    <s v="CON"/>
    <s v="C"/>
    <s v="Labor"/>
    <s v="TEC"/>
    <m/>
    <s v="BNL"/>
    <s v="Const.Install"/>
    <s v="DET"/>
    <x v="5"/>
    <m/>
    <m/>
    <m/>
    <m/>
    <m/>
    <m/>
    <m/>
    <m/>
    <m/>
    <m/>
    <m/>
    <n v="27124.18"/>
    <m/>
    <m/>
    <m/>
    <m/>
    <m/>
    <m/>
    <m/>
    <x v="0"/>
    <x v="0"/>
    <m/>
  </r>
  <r>
    <s v=""/>
    <s v=" E1000_7360"/>
    <s v="Utilities Integration - Gas Systems -  Requirements and Calculations"/>
    <s v="6.10.10.04"/>
    <x v="0"/>
    <d v="2023-11-01T00:00:00"/>
    <d v="2024-01-02T00:00:00"/>
    <s v="tlewis"/>
    <s v="rsharma"/>
    <n v="9892.74"/>
    <s v="EDIA"/>
    <s v="C"/>
    <s v="Labor"/>
    <s v="TEC"/>
    <m/>
    <s v="BNL"/>
    <s v="PED"/>
    <s v="DET"/>
    <x v="11"/>
    <m/>
    <m/>
    <m/>
    <m/>
    <m/>
    <m/>
    <m/>
    <m/>
    <n v="9892.74"/>
    <m/>
    <m/>
    <m/>
    <m/>
    <m/>
    <m/>
    <m/>
    <m/>
    <m/>
    <m/>
    <x v="0"/>
    <x v="0"/>
    <m/>
  </r>
  <r>
    <s v=""/>
    <s v=" E1000_7430"/>
    <s v="Utilities Integration - Gas Systems -  Final Design"/>
    <s v="6.10.10.04"/>
    <x v="0"/>
    <d v="2024-03-29T00:00:00"/>
    <d v="2024-05-31T00:00:00"/>
    <s v="tlewis"/>
    <s v="rsharma"/>
    <n v="9892.74"/>
    <s v="EDIA"/>
    <s v="C"/>
    <s v="Labor"/>
    <s v="TEC"/>
    <m/>
    <s v="BNL"/>
    <s v="PED"/>
    <s v="DET"/>
    <x v="6"/>
    <m/>
    <m/>
    <m/>
    <m/>
    <m/>
    <m/>
    <m/>
    <m/>
    <n v="9892.74"/>
    <m/>
    <m/>
    <m/>
    <m/>
    <m/>
    <m/>
    <m/>
    <m/>
    <m/>
    <m/>
    <x v="0"/>
    <x v="0"/>
    <m/>
  </r>
  <r>
    <s v=""/>
    <s v=" E1000_7390"/>
    <s v="Utilities Integration - Gas Systems -  Preliminary Design"/>
    <s v="6.10.10.04"/>
    <x v="0"/>
    <d v="2024-01-03T00:00:00"/>
    <d v="2024-03-14T00:00:00"/>
    <s v="tlewis"/>
    <s v="rsharma"/>
    <n v="12365.93"/>
    <s v="EDIA"/>
    <s v="C"/>
    <s v="Labor"/>
    <s v="TEC"/>
    <m/>
    <s v="BNL"/>
    <s v="PED"/>
    <s v="DET"/>
    <x v="11"/>
    <m/>
    <m/>
    <m/>
    <m/>
    <m/>
    <m/>
    <m/>
    <m/>
    <n v="12365.93"/>
    <m/>
    <m/>
    <m/>
    <m/>
    <m/>
    <m/>
    <m/>
    <m/>
    <m/>
    <m/>
    <x v="0"/>
    <x v="0"/>
    <m/>
  </r>
  <r>
    <s v=""/>
    <s v=" E1000_7400"/>
    <s v="Utilities Integration - Gas Systems -  Preliminary Design Review"/>
    <s v="6.10.10.04"/>
    <x v="0"/>
    <d v="2024-03-15T00:00:00"/>
    <d v="2024-03-21T00:00:00"/>
    <s v="tlewis"/>
    <s v="rsharma"/>
    <n v="824.4"/>
    <s v="EDIA"/>
    <s v="C"/>
    <s v="Labor"/>
    <s v="TEC"/>
    <m/>
    <s v="BNL"/>
    <s v="PED"/>
    <s v="DET"/>
    <x v="11"/>
    <m/>
    <m/>
    <m/>
    <m/>
    <m/>
    <m/>
    <m/>
    <m/>
    <n v="824.4"/>
    <m/>
    <m/>
    <m/>
    <m/>
    <m/>
    <m/>
    <m/>
    <m/>
    <m/>
    <m/>
    <x v="0"/>
    <x v="0"/>
    <m/>
  </r>
  <r>
    <s v=""/>
    <s v=" E1000_7440"/>
    <s v="Utilities Integration - Gas Systems -  Final Design Review"/>
    <s v="6.10.10.04"/>
    <x v="0"/>
    <d v="2024-06-03T00:00:00"/>
    <d v="2024-06-07T00:00:00"/>
    <s v="tlewis"/>
    <s v="rsharma"/>
    <n v="1648.79"/>
    <s v="EDIA"/>
    <s v="C"/>
    <s v="Labor"/>
    <s v="TEC"/>
    <m/>
    <s v="BNL"/>
    <s v="PED"/>
    <s v="DET"/>
    <x v="6"/>
    <m/>
    <m/>
    <m/>
    <m/>
    <m/>
    <m/>
    <m/>
    <m/>
    <n v="1648.79"/>
    <m/>
    <m/>
    <m/>
    <m/>
    <m/>
    <m/>
    <m/>
    <m/>
    <m/>
    <m/>
    <x v="0"/>
    <x v="0"/>
    <m/>
  </r>
  <r>
    <s v=""/>
    <s v=" E1000_7475"/>
    <s v="Utilities Integration - Gas Systems -  Detail Drawings"/>
    <s v="6.10.10.04"/>
    <x v="0"/>
    <d v="2024-06-10T00:00:00"/>
    <d v="2024-07-22T00:00:00"/>
    <s v="tlewis"/>
    <s v="rsharma"/>
    <n v="1978.55"/>
    <s v="EDIA"/>
    <s v="C"/>
    <s v="Labor"/>
    <s v="TEC"/>
    <m/>
    <s v="BNL"/>
    <s v="PED"/>
    <s v="DET"/>
    <x v="6"/>
    <m/>
    <m/>
    <m/>
    <m/>
    <m/>
    <m/>
    <m/>
    <m/>
    <n v="1978.55"/>
    <m/>
    <m/>
    <m/>
    <m/>
    <m/>
    <m/>
    <m/>
    <m/>
    <m/>
    <m/>
    <x v="0"/>
    <x v="0"/>
    <m/>
  </r>
  <r>
    <s v=""/>
    <s v=" E1000_7580"/>
    <s v="Utilities Integration - Gas Systems -  Documentation, Testing and Certification"/>
    <s v="6.10.10.04"/>
    <x v="0"/>
    <d v="2026-11-09T00:00:00"/>
    <d v="2026-12-23T00:00:00"/>
    <s v="tlewis"/>
    <s v="rsharma"/>
    <n v="18280.43"/>
    <s v="CON"/>
    <s v="C"/>
    <s v="Labor"/>
    <s v="TEC"/>
    <m/>
    <s v="BNL"/>
    <s v="Const.Test"/>
    <s v="DET"/>
    <x v="8"/>
    <m/>
    <m/>
    <m/>
    <m/>
    <m/>
    <m/>
    <m/>
    <m/>
    <m/>
    <m/>
    <m/>
    <n v="18280.43"/>
    <m/>
    <m/>
    <m/>
    <m/>
    <m/>
    <m/>
    <m/>
    <x v="0"/>
    <x v="0"/>
    <m/>
  </r>
  <r>
    <s v=""/>
    <s v=" E1000_7600"/>
    <s v="Utilities Integration - Gas Systems -  Final Installation"/>
    <s v="6.10.10.04"/>
    <x v="0"/>
    <d v="2027-01-26T00:00:00"/>
    <d v="2027-02-08T00:00:00"/>
    <s v="tlewis"/>
    <s v="rsharma"/>
    <n v="5424.84"/>
    <s v="CON"/>
    <s v="C"/>
    <s v="Labor"/>
    <s v="TEC"/>
    <m/>
    <s v="BNL"/>
    <s v="Const.Install"/>
    <s v="DET"/>
    <x v="5"/>
    <m/>
    <m/>
    <m/>
    <m/>
    <m/>
    <m/>
    <m/>
    <m/>
    <m/>
    <m/>
    <m/>
    <n v="5424.84"/>
    <m/>
    <m/>
    <m/>
    <m/>
    <m/>
    <m/>
    <m/>
    <x v="0"/>
    <x v="0"/>
    <m/>
  </r>
  <r>
    <s v=""/>
    <s v=" E1000_7680"/>
    <s v="Utilities Integration - Pulling Mechanisms for Endcaps -  Final Design"/>
    <s v="6.10.10.04"/>
    <x v="0"/>
    <d v="2024-10-17T00:00:00"/>
    <d v="2025-08-05T00:00:00"/>
    <s v="tlewis"/>
    <s v="rsharma"/>
    <n v="147458.57999999999"/>
    <s v="EDIA"/>
    <s v="C"/>
    <s v="Labor"/>
    <s v="TEC"/>
    <m/>
    <s v="BNL"/>
    <s v="PED"/>
    <s v="DET"/>
    <x v="6"/>
    <s v="S.P359"/>
    <m/>
    <m/>
    <m/>
    <m/>
    <m/>
    <m/>
    <m/>
    <m/>
    <n v="147458.57999999999"/>
    <m/>
    <m/>
    <m/>
    <m/>
    <m/>
    <m/>
    <m/>
    <m/>
    <m/>
    <x v="0"/>
    <x v="0"/>
    <m/>
  </r>
  <r>
    <s v=""/>
    <s v=" E1000_7640"/>
    <s v="Utilities Integration - Pulling Mechanisms for Endcaps -  Preliminary Design Support Structure and Installation Tooling"/>
    <s v="6.10.10.04"/>
    <x v="0"/>
    <d v="2023-11-01T00:00:00"/>
    <d v="2024-08-19T00:00:00"/>
    <s v="tlewis"/>
    <s v="rsharma"/>
    <n v="59356.46"/>
    <s v="EDIA"/>
    <s v="C"/>
    <s v="Labor"/>
    <s v="TEC"/>
    <m/>
    <s v="BNL"/>
    <s v="PED"/>
    <s v="DET"/>
    <x v="11"/>
    <s v="S.P359"/>
    <m/>
    <m/>
    <m/>
    <m/>
    <m/>
    <m/>
    <m/>
    <n v="59356.46"/>
    <m/>
    <m/>
    <m/>
    <m/>
    <m/>
    <m/>
    <m/>
    <m/>
    <m/>
    <m/>
    <x v="0"/>
    <x v="0"/>
    <m/>
  </r>
  <r>
    <s v=""/>
    <s v=" E1000_7650"/>
    <s v="Utilities Integration - Pulling Mechanisms for Endcaps -  Preliminary Design Review"/>
    <s v="6.10.10.04"/>
    <x v="0"/>
    <d v="2024-08-20T00:00:00"/>
    <d v="2024-09-17T00:00:00"/>
    <s v="tlewis"/>
    <s v="rsharma"/>
    <n v="6595.16"/>
    <s v="EDIA"/>
    <s v="C"/>
    <s v="Labor"/>
    <s v="TEC"/>
    <m/>
    <s v="BNL"/>
    <s v="PED"/>
    <s v="DET"/>
    <x v="11"/>
    <s v="S.P359"/>
    <m/>
    <m/>
    <m/>
    <m/>
    <m/>
    <m/>
    <m/>
    <n v="6595.16"/>
    <m/>
    <m/>
    <m/>
    <m/>
    <m/>
    <m/>
    <m/>
    <m/>
    <m/>
    <m/>
    <x v="0"/>
    <x v="0"/>
    <m/>
  </r>
  <r>
    <s v=""/>
    <s v=" E1000_7690"/>
    <s v="Utilities Integration - Pulling Mechanisms for Endcaps -  Final Design Review"/>
    <s v="6.10.10.04"/>
    <x v="3"/>
    <d v="2025-08-06T00:00:00"/>
    <d v="2025-08-12T00:00:00"/>
    <s v="tlewis"/>
    <s v="rsharma"/>
    <n v="3413"/>
    <s v="EDIA"/>
    <s v="C"/>
    <s v="Labor"/>
    <s v="TEC"/>
    <m/>
    <s v="BNL"/>
    <s v="PED"/>
    <s v="DET"/>
    <x v="6"/>
    <s v="S.P359"/>
    <m/>
    <m/>
    <m/>
    <m/>
    <m/>
    <m/>
    <m/>
    <m/>
    <n v="3413"/>
    <m/>
    <m/>
    <m/>
    <m/>
    <m/>
    <m/>
    <m/>
    <m/>
    <m/>
    <x v="0"/>
    <x v="0"/>
    <m/>
  </r>
  <r>
    <s v=""/>
    <s v=" E1000_7725"/>
    <s v="Utilities Integration - Pulling Mechanisms for Endcaps -  Detail Drawings"/>
    <s v="6.10.10.04"/>
    <x v="0"/>
    <d v="2025-08-13T00:00:00"/>
    <d v="2026-04-06T00:00:00"/>
    <s v="tlewis"/>
    <s v="rsharma"/>
    <n v="21042.400000000001"/>
    <s v="EDIA"/>
    <s v="C"/>
    <s v="Labor"/>
    <s v="TEC"/>
    <m/>
    <s v="BNL"/>
    <s v="PED"/>
    <s v="DET"/>
    <x v="6"/>
    <s v="S.P359"/>
    <m/>
    <m/>
    <m/>
    <m/>
    <m/>
    <m/>
    <m/>
    <m/>
    <n v="4471.51"/>
    <n v="16570.89"/>
    <m/>
    <m/>
    <m/>
    <m/>
    <m/>
    <m/>
    <m/>
    <m/>
    <x v="0"/>
    <x v="0"/>
    <m/>
  </r>
  <r>
    <s v=""/>
    <s v=" E1000_7830"/>
    <s v="Utilities Integration - Pulling Mechanisms for Endcaps -  Documentation, Testing and Certification"/>
    <s v="6.10.10.04"/>
    <x v="0"/>
    <d v="2027-05-11T00:00:00"/>
    <d v="2027-06-08T00:00:00"/>
    <s v="tlewis"/>
    <s v="rsharma"/>
    <n v="18280.43"/>
    <s v="CON"/>
    <s v="C"/>
    <s v="Labor"/>
    <s v="TEC"/>
    <m/>
    <s v="BNL"/>
    <s v="Const.Test"/>
    <s v="DET"/>
    <x v="8"/>
    <s v="S.P359"/>
    <s v="APP00590"/>
    <m/>
    <m/>
    <m/>
    <m/>
    <m/>
    <m/>
    <m/>
    <m/>
    <m/>
    <n v="18280.43"/>
    <m/>
    <m/>
    <m/>
    <m/>
    <m/>
    <m/>
    <m/>
    <x v="0"/>
    <x v="0"/>
    <m/>
  </r>
  <r>
    <s v=""/>
    <s v=" E1000_7850"/>
    <s v="Utilities Integration - Pulling Mechanisms for Endcaps -  Final Installation"/>
    <s v="6.10.10.04"/>
    <x v="0"/>
    <d v="2027-08-05T00:00:00"/>
    <d v="2027-09-01T00:00:00"/>
    <s v="tlewis"/>
    <s v="rsharma"/>
    <n v="2193.65"/>
    <s v="CON"/>
    <s v="C"/>
    <s v="Labor"/>
    <s v="TEC"/>
    <m/>
    <s v="BNL"/>
    <s v="Const.Install"/>
    <s v="DET"/>
    <x v="5"/>
    <s v="S.P359"/>
    <s v="APP00590"/>
    <m/>
    <m/>
    <m/>
    <m/>
    <m/>
    <m/>
    <m/>
    <m/>
    <m/>
    <n v="2193.65"/>
    <m/>
    <m/>
    <m/>
    <m/>
    <m/>
    <m/>
    <m/>
    <x v="0"/>
    <x v="0"/>
    <m/>
  </r>
  <r>
    <s v=""/>
    <s v=" E1000_7930"/>
    <s v="Utilities Integration - Pulling Mechanisms for EPIC -  Final Design"/>
    <s v="6.10.10.04"/>
    <x v="0"/>
    <d v="2024-03-21T00:00:00"/>
    <d v="2024-05-15T00:00:00"/>
    <s v="tlewis"/>
    <s v="rsharma"/>
    <n v="9892.74"/>
    <s v="EDIA"/>
    <s v="C"/>
    <s v="Labor"/>
    <s v="TEC"/>
    <m/>
    <s v="BNL"/>
    <s v="PED"/>
    <s v="DET"/>
    <x v="6"/>
    <s v="P.S539"/>
    <m/>
    <m/>
    <m/>
    <m/>
    <m/>
    <m/>
    <m/>
    <n v="9892.74"/>
    <m/>
    <m/>
    <m/>
    <m/>
    <m/>
    <m/>
    <m/>
    <m/>
    <m/>
    <m/>
    <x v="0"/>
    <x v="0"/>
    <m/>
  </r>
  <r>
    <s v=""/>
    <s v=" E1000_7890"/>
    <s v="Utilities Integration - Pulling Mechanisms for EPIC -  Preliminary Design"/>
    <s v="6.10.10.04"/>
    <x v="0"/>
    <d v="2023-12-01T00:00:00"/>
    <d v="2024-02-28T00:00:00"/>
    <s v="tlewis"/>
    <s v="rsharma"/>
    <n v="22495.59"/>
    <s v="EDIA"/>
    <s v="C"/>
    <s v="Labor"/>
    <s v="TEC"/>
    <m/>
    <s v="BNL"/>
    <s v="PED"/>
    <s v="DET"/>
    <x v="11"/>
    <s v="P.S539"/>
    <m/>
    <m/>
    <m/>
    <m/>
    <m/>
    <m/>
    <m/>
    <n v="22495.59"/>
    <m/>
    <m/>
    <m/>
    <m/>
    <m/>
    <m/>
    <m/>
    <m/>
    <m/>
    <m/>
    <x v="0"/>
    <x v="0"/>
    <m/>
  </r>
  <r>
    <s v=""/>
    <s v=" E1000_7900"/>
    <s v="Utilities Integration - Pulling Mechanisms for EPIC -  Preliminary Design Review"/>
    <s v="6.10.10.04"/>
    <x v="0"/>
    <d v="2024-02-29T00:00:00"/>
    <d v="2024-03-06T00:00:00"/>
    <s v="tlewis"/>
    <s v="rsharma"/>
    <n v="1648.79"/>
    <s v="EDIA"/>
    <s v="C"/>
    <s v="Labor"/>
    <s v="TEC"/>
    <m/>
    <s v="BNL"/>
    <s v="PED"/>
    <s v="DET"/>
    <x v="11"/>
    <s v="P.S539"/>
    <m/>
    <m/>
    <m/>
    <m/>
    <m/>
    <m/>
    <m/>
    <n v="1648.79"/>
    <m/>
    <m/>
    <m/>
    <m/>
    <m/>
    <m/>
    <m/>
    <m/>
    <m/>
    <m/>
    <x v="0"/>
    <x v="0"/>
    <m/>
  </r>
  <r>
    <s v=""/>
    <s v=" E1000_7940"/>
    <s v="Utilities Integration - Pulling Mechanisms for EPIC -  Final Design Review"/>
    <s v="6.10.10.04"/>
    <x v="3"/>
    <d v="2024-05-16T00:00:00"/>
    <d v="2024-05-22T00:00:00"/>
    <s v="tlewis"/>
    <s v="rsharma"/>
    <n v="1648.79"/>
    <s v="EDIA"/>
    <s v="C"/>
    <s v="Labor"/>
    <s v="TEC"/>
    <m/>
    <s v="BNL"/>
    <s v="PED"/>
    <s v="DET"/>
    <x v="6"/>
    <s v="P.S539"/>
    <m/>
    <m/>
    <m/>
    <m/>
    <m/>
    <m/>
    <m/>
    <n v="1648.79"/>
    <m/>
    <m/>
    <m/>
    <m/>
    <m/>
    <m/>
    <m/>
    <m/>
    <m/>
    <m/>
    <x v="0"/>
    <x v="0"/>
    <m/>
  </r>
  <r>
    <s v=""/>
    <s v=" E1000_7975"/>
    <s v="Utilities Integration - Pulling Mechanisms for EPIC -  Detail Drawings"/>
    <s v="6.10.10.04"/>
    <x v="0"/>
    <d v="2024-05-23T00:00:00"/>
    <d v="2024-07-05T00:00:00"/>
    <s v="tlewis"/>
    <s v="rsharma"/>
    <n v="1978.55"/>
    <s v="EDIA"/>
    <s v="C"/>
    <s v="Labor"/>
    <s v="TEC"/>
    <m/>
    <s v="BNL"/>
    <s v="PED"/>
    <s v="DET"/>
    <x v="6"/>
    <s v="P.S539"/>
    <m/>
    <m/>
    <m/>
    <m/>
    <m/>
    <m/>
    <m/>
    <n v="1978.55"/>
    <m/>
    <m/>
    <m/>
    <m/>
    <m/>
    <m/>
    <m/>
    <m/>
    <m/>
    <m/>
    <x v="0"/>
    <x v="0"/>
    <m/>
  </r>
  <r>
    <s v=""/>
    <s v=" E1000_8080"/>
    <s v="Utilities Integration - Pulling Mechanisms for EPIC -  Documentation, Testing and Certification"/>
    <s v="6.10.10.04"/>
    <x v="0"/>
    <d v="2026-07-17T00:00:00"/>
    <d v="2026-08-27T00:00:00"/>
    <s v="tlewis"/>
    <s v="rsharma"/>
    <n v="17662.259999999998"/>
    <s v="CON"/>
    <s v="C"/>
    <s v="Labor"/>
    <s v="TEC"/>
    <m/>
    <s v="BNL"/>
    <s v="Const.Test"/>
    <s v="DET"/>
    <x v="8"/>
    <s v="P.S539"/>
    <m/>
    <m/>
    <m/>
    <m/>
    <m/>
    <m/>
    <m/>
    <m/>
    <m/>
    <n v="17662.259999999998"/>
    <m/>
    <m/>
    <m/>
    <m/>
    <m/>
    <m/>
    <m/>
    <m/>
    <x v="0"/>
    <x v="0"/>
    <m/>
  </r>
  <r>
    <s v=""/>
    <s v=" E1000_8100"/>
    <s v="Utilities Integration - Pulling Mechanisms for EPIC -  Final Installation"/>
    <s v="6.10.10.04"/>
    <x v="0"/>
    <d v="2026-10-27T00:00:00"/>
    <d v="2026-11-24T00:00:00"/>
    <s v="tlewis"/>
    <s v="rsharma"/>
    <n v="2193.65"/>
    <s v="CON"/>
    <s v="C"/>
    <s v="Labor"/>
    <s v="TEC"/>
    <m/>
    <s v="BNL"/>
    <s v="Const.Install"/>
    <s v="DET"/>
    <x v="5"/>
    <s v="P.S539"/>
    <m/>
    <m/>
    <m/>
    <m/>
    <m/>
    <m/>
    <m/>
    <m/>
    <m/>
    <m/>
    <n v="2193.65"/>
    <m/>
    <m/>
    <m/>
    <m/>
    <m/>
    <m/>
    <m/>
    <x v="0"/>
    <x v="0"/>
    <m/>
  </r>
  <r>
    <s v=""/>
    <s v=" E1000_8110"/>
    <s v="Utilities Integration - Power -  Requirements and Calculations"/>
    <s v="6.10.10.04"/>
    <x v="0"/>
    <d v="2023-11-01T00:00:00"/>
    <d v="2024-01-17T00:00:00"/>
    <s v="tlewis"/>
    <s v="rsharma"/>
    <n v="13190.32"/>
    <s v="EDIA"/>
    <s v="C"/>
    <s v="Labor"/>
    <s v="TEC"/>
    <m/>
    <s v="BNL"/>
    <s v="PED"/>
    <s v="DET"/>
    <x v="11"/>
    <m/>
    <m/>
    <m/>
    <m/>
    <m/>
    <m/>
    <m/>
    <m/>
    <n v="13190.32"/>
    <m/>
    <m/>
    <m/>
    <m/>
    <m/>
    <m/>
    <m/>
    <m/>
    <m/>
    <m/>
    <x v="0"/>
    <x v="0"/>
    <m/>
  </r>
  <r>
    <s v=""/>
    <s v=" E1000_8180"/>
    <s v="Utilities Integration - Power -  Final Design"/>
    <s v="6.10.10.04"/>
    <x v="0"/>
    <d v="2024-05-24T00:00:00"/>
    <d v="2024-07-08T00:00:00"/>
    <s v="tlewis"/>
    <s v="rsharma"/>
    <n v="9892.74"/>
    <s v="EDIA"/>
    <s v="C"/>
    <s v="Labor"/>
    <s v="TEC"/>
    <m/>
    <s v="BNL"/>
    <s v="PED"/>
    <s v="DET"/>
    <x v="6"/>
    <m/>
    <m/>
    <m/>
    <m/>
    <m/>
    <m/>
    <m/>
    <m/>
    <n v="9892.74"/>
    <m/>
    <m/>
    <m/>
    <m/>
    <m/>
    <m/>
    <m/>
    <m/>
    <m/>
    <m/>
    <x v="0"/>
    <x v="0"/>
    <m/>
  </r>
  <r>
    <s v=""/>
    <s v=" E1000_8140"/>
    <s v="Utilities Integration - Power -  Preliminary Design"/>
    <s v="6.10.10.04"/>
    <x v="0"/>
    <d v="2024-01-18T00:00:00"/>
    <d v="2024-05-09T00:00:00"/>
    <s v="tlewis"/>
    <s v="rsharma"/>
    <n v="19785.490000000002"/>
    <s v="EDIA"/>
    <s v="C"/>
    <s v="Labor"/>
    <s v="TEC"/>
    <m/>
    <s v="BNL"/>
    <s v="PED"/>
    <s v="DET"/>
    <x v="11"/>
    <m/>
    <m/>
    <m/>
    <m/>
    <m/>
    <m/>
    <m/>
    <m/>
    <n v="19785.490000000002"/>
    <m/>
    <m/>
    <m/>
    <m/>
    <m/>
    <m/>
    <m/>
    <m/>
    <m/>
    <m/>
    <x v="0"/>
    <x v="0"/>
    <m/>
  </r>
  <r>
    <s v=""/>
    <s v=" E1000_8150"/>
    <s v="Utilities Integration - Power -  Preliminary Design Review"/>
    <s v="6.10.10.04"/>
    <x v="0"/>
    <d v="2024-05-10T00:00:00"/>
    <d v="2024-05-16T00:00:00"/>
    <s v="tlewis"/>
    <s v="rsharma"/>
    <n v="824.4"/>
    <s v="EDIA"/>
    <s v="C"/>
    <s v="Labor"/>
    <s v="TEC"/>
    <m/>
    <s v="BNL"/>
    <s v="PED"/>
    <s v="DET"/>
    <x v="11"/>
    <m/>
    <m/>
    <m/>
    <m/>
    <m/>
    <m/>
    <m/>
    <m/>
    <n v="824.4"/>
    <m/>
    <m/>
    <m/>
    <m/>
    <m/>
    <m/>
    <m/>
    <m/>
    <m/>
    <m/>
    <x v="0"/>
    <x v="0"/>
    <m/>
  </r>
  <r>
    <s v=""/>
    <s v=" E1000_8190"/>
    <s v="Utilities Integration - Power -  Final Design Review"/>
    <s v="6.10.10.04"/>
    <x v="0"/>
    <d v="2024-07-09T00:00:00"/>
    <d v="2024-07-15T00:00:00"/>
    <s v="tlewis"/>
    <s v="rsharma"/>
    <n v="1648.79"/>
    <s v="EDIA"/>
    <s v="C"/>
    <s v="Labor"/>
    <s v="TEC"/>
    <m/>
    <s v="BNL"/>
    <s v="PED"/>
    <s v="DET"/>
    <x v="6"/>
    <m/>
    <m/>
    <m/>
    <m/>
    <m/>
    <m/>
    <m/>
    <m/>
    <n v="1648.79"/>
    <m/>
    <m/>
    <m/>
    <m/>
    <m/>
    <m/>
    <m/>
    <m/>
    <m/>
    <m/>
    <x v="0"/>
    <x v="0"/>
    <m/>
  </r>
  <r>
    <s v=""/>
    <s v=" E1000_8225"/>
    <s v="Utilities Integration - Power -  Detail Drawings"/>
    <s v="6.10.10.04"/>
    <x v="0"/>
    <d v="2024-07-16T00:00:00"/>
    <d v="2024-08-26T00:00:00"/>
    <s v="tlewis"/>
    <s v="rsharma"/>
    <n v="1978.55"/>
    <s v="EDIA"/>
    <s v="C"/>
    <s v="Labor"/>
    <s v="TEC"/>
    <m/>
    <s v="BNL"/>
    <s v="PED"/>
    <s v="DET"/>
    <x v="6"/>
    <m/>
    <m/>
    <m/>
    <m/>
    <m/>
    <m/>
    <m/>
    <m/>
    <n v="1978.55"/>
    <m/>
    <m/>
    <m/>
    <m/>
    <m/>
    <m/>
    <m/>
    <m/>
    <m/>
    <m/>
    <x v="0"/>
    <x v="0"/>
    <m/>
  </r>
  <r>
    <s v=""/>
    <s v=" E1000_8330"/>
    <s v="Utilities Integration - Power -  Documentation, Testing and Certification"/>
    <s v="6.10.10.04"/>
    <x v="0"/>
    <d v="2026-03-23T00:00:00"/>
    <d v="2026-05-15T00:00:00"/>
    <s v="tlewis"/>
    <s v="rsharma"/>
    <n v="31792.06"/>
    <s v="CON"/>
    <s v="C"/>
    <s v="Labor"/>
    <s v="TEC"/>
    <m/>
    <s v="BNL"/>
    <s v="Const.Test"/>
    <s v="DET"/>
    <x v="8"/>
    <m/>
    <m/>
    <m/>
    <m/>
    <m/>
    <m/>
    <m/>
    <m/>
    <m/>
    <m/>
    <n v="31792.06"/>
    <m/>
    <m/>
    <m/>
    <m/>
    <m/>
    <m/>
    <m/>
    <m/>
    <x v="0"/>
    <x v="0"/>
    <m/>
  </r>
  <r>
    <s v=""/>
    <s v=" E1000_8350"/>
    <s v="Utilities Integration - Power -  Final Installation"/>
    <s v="6.10.10.04"/>
    <x v="0"/>
    <d v="2026-05-18T00:00:00"/>
    <d v="2026-06-08T00:00:00"/>
    <s v="tlewis"/>
    <s v="rsharma"/>
    <n v="5241.3900000000003"/>
    <s v="CON"/>
    <s v="C"/>
    <s v="Labor"/>
    <s v="TEC"/>
    <m/>
    <s v="BNL"/>
    <s v="Const.Install"/>
    <s v="DET"/>
    <x v="5"/>
    <m/>
    <m/>
    <m/>
    <m/>
    <m/>
    <m/>
    <m/>
    <m/>
    <m/>
    <m/>
    <n v="5241.3900000000003"/>
    <m/>
    <m/>
    <m/>
    <m/>
    <m/>
    <m/>
    <m/>
    <m/>
    <x v="0"/>
    <x v="0"/>
    <m/>
  </r>
  <r>
    <s v=""/>
    <s v=" E1000_2000"/>
    <s v="Barrel Detector Structures - Solenoid -  Prepare Spec/SOW"/>
    <s v="6.10.10.01"/>
    <x v="0"/>
    <d v="2024-10-18T00:00:00"/>
    <d v="2024-10-31T00:00:00"/>
    <s v="tlewis"/>
    <s v="rsharma"/>
    <n v="10238.99"/>
    <s v="EDIA"/>
    <s v="C"/>
    <s v="Labor"/>
    <s v="TEC"/>
    <m/>
    <s v="BNL"/>
    <s v="PED"/>
    <s v="DET"/>
    <x v="10"/>
    <s v="S.P290"/>
    <m/>
    <m/>
    <m/>
    <m/>
    <m/>
    <m/>
    <m/>
    <m/>
    <n v="10238.99"/>
    <m/>
    <m/>
    <m/>
    <m/>
    <m/>
    <m/>
    <m/>
    <m/>
    <m/>
    <x v="0"/>
    <x v="0"/>
    <m/>
  </r>
  <r>
    <s v=""/>
    <s v=" E1000_2250"/>
    <s v="Barrel Detector Structures - dRICH -  Prepare Spec/SOW"/>
    <s v="6.10.10.01"/>
    <x v="0"/>
    <d v="2025-07-15T00:00:00"/>
    <d v="2025-07-28T00:00:00"/>
    <s v="tlewis"/>
    <s v="rsharma"/>
    <n v="6825.99"/>
    <s v="EDIA"/>
    <s v="C"/>
    <s v="Labor"/>
    <s v="TEC"/>
    <m/>
    <s v="BNL"/>
    <s v="PED"/>
    <s v="DET"/>
    <x v="10"/>
    <s v="S.P295"/>
    <m/>
    <m/>
    <m/>
    <m/>
    <m/>
    <m/>
    <m/>
    <m/>
    <n v="6825.99"/>
    <m/>
    <m/>
    <m/>
    <m/>
    <m/>
    <m/>
    <m/>
    <m/>
    <m/>
    <x v="0"/>
    <x v="0"/>
    <m/>
  </r>
  <r>
    <s v=""/>
    <s v=" E09_18585"/>
    <s v="Install Rack and Wire up - Actively Cooled Beam Screen"/>
    <s v="6.09.05.05.02"/>
    <x v="0"/>
    <d v="2027-07-20T00:00:00"/>
    <d v="2027-08-16T00:00:00"/>
    <s v="glayden"/>
    <s v="tallerico"/>
    <n v="45809.72"/>
    <m/>
    <s v="C"/>
    <s v="Labor"/>
    <s v="TEC"/>
    <m/>
    <s v="BNL"/>
    <s v="Const"/>
    <s v="CRYO"/>
    <x v="5"/>
    <m/>
    <m/>
    <m/>
    <m/>
    <m/>
    <m/>
    <m/>
    <m/>
    <m/>
    <m/>
    <m/>
    <n v="45809.72"/>
    <m/>
    <m/>
    <m/>
    <m/>
    <m/>
    <m/>
    <m/>
    <x v="0"/>
    <x v="0"/>
    <m/>
  </r>
  <r>
    <s v=""/>
    <s v=" E1000_3000"/>
    <s v="Barrel Detector Structures - Outer MPGD -  Prepare Spec/SOW"/>
    <s v="6.10.10.01"/>
    <x v="0"/>
    <d v="2025-09-12T00:00:00"/>
    <d v="2025-09-25T00:00:00"/>
    <s v="tlewis"/>
    <s v="rsharma"/>
    <n v="6825.99"/>
    <s v="EDIA"/>
    <s v="C"/>
    <s v="Labor"/>
    <s v="TEC"/>
    <m/>
    <s v="BNL"/>
    <s v="PED"/>
    <s v="DET"/>
    <x v="10"/>
    <s v="P.S255"/>
    <m/>
    <m/>
    <m/>
    <m/>
    <m/>
    <m/>
    <m/>
    <m/>
    <n v="6825.99"/>
    <m/>
    <m/>
    <m/>
    <m/>
    <m/>
    <m/>
    <m/>
    <m/>
    <m/>
    <x v="0"/>
    <x v="0"/>
    <m/>
  </r>
  <r>
    <s v=""/>
    <s v=" E1000_3250"/>
    <s v="Barrel Detector Structures - DIRC -  Prepare Spec/SOW"/>
    <s v="6.10.10.01"/>
    <x v="0"/>
    <d v="2025-09-10T00:00:00"/>
    <d v="2025-09-23T00:00:00"/>
    <s v="tlewis"/>
    <s v="rsharma"/>
    <n v="54607.94"/>
    <s v="EDIA"/>
    <s v="C"/>
    <s v="Labor"/>
    <s v="TEC"/>
    <m/>
    <s v="BNL"/>
    <s v="PED"/>
    <s v="DET"/>
    <x v="10"/>
    <s v="P.S262"/>
    <m/>
    <m/>
    <m/>
    <m/>
    <m/>
    <m/>
    <m/>
    <m/>
    <n v="54607.94"/>
    <m/>
    <m/>
    <m/>
    <m/>
    <m/>
    <m/>
    <m/>
    <m/>
    <m/>
    <x v="0"/>
    <x v="0"/>
    <m/>
  </r>
  <r>
    <s v=""/>
    <s v=" E1000_3500"/>
    <s v="Barrel Detector Structures - AC LGAD -  Prepare Spec/SOW"/>
    <s v="6.10.10.01"/>
    <x v="0"/>
    <d v="2027-04-08T00:00:00"/>
    <d v="2027-04-21T00:00:00"/>
    <s v="tlewis"/>
    <s v="rsharma"/>
    <n v="7312.17"/>
    <s v="EDIA"/>
    <s v="C"/>
    <s v="Labor"/>
    <s v="TEC"/>
    <m/>
    <s v="BNL"/>
    <s v="PED"/>
    <s v="DET"/>
    <x v="10"/>
    <s v="P.S256"/>
    <m/>
    <m/>
    <m/>
    <m/>
    <m/>
    <m/>
    <m/>
    <m/>
    <m/>
    <m/>
    <n v="7312.17"/>
    <m/>
    <m/>
    <m/>
    <m/>
    <m/>
    <m/>
    <m/>
    <x v="0"/>
    <x v="0"/>
    <m/>
  </r>
  <r>
    <s v=""/>
    <s v=" E1000_4250"/>
    <s v="Barrel Detector Structures - pf or mRICH -  Prepare Spec/SOW"/>
    <s v="6.10.10.01"/>
    <x v="0"/>
    <d v="2025-07-02T00:00:00"/>
    <d v="2025-07-16T00:00:00"/>
    <s v="tlewis"/>
    <s v="rsharma"/>
    <n v="3413"/>
    <s v="EDIA"/>
    <s v="C"/>
    <s v="Labor"/>
    <s v="TEC"/>
    <m/>
    <s v="BNL"/>
    <s v="PED"/>
    <s v="DET"/>
    <x v="10"/>
    <s v="S.P293"/>
    <m/>
    <m/>
    <m/>
    <m/>
    <m/>
    <m/>
    <m/>
    <m/>
    <n v="3413"/>
    <m/>
    <m/>
    <m/>
    <m/>
    <m/>
    <m/>
    <m/>
    <m/>
    <m/>
    <x v="0"/>
    <x v="0"/>
    <m/>
  </r>
  <r>
    <s v=""/>
    <s v=" E1000_4500"/>
    <s v="Barrel Detector Structures - Inner MPGD -  Design/Prepare Spec/SOW"/>
    <s v="6.10.10.01"/>
    <x v="0"/>
    <d v="2025-09-11T00:00:00"/>
    <d v="2025-09-24T00:00:00"/>
    <s v="tlewis"/>
    <s v="rsharma"/>
    <n v="6825.99"/>
    <s v="EDIA"/>
    <s v="C"/>
    <s v="Labor"/>
    <s v="TEC"/>
    <m/>
    <s v="BNL"/>
    <s v="PED"/>
    <s v="DET"/>
    <x v="10"/>
    <s v="P.S258"/>
    <m/>
    <m/>
    <m/>
    <m/>
    <m/>
    <m/>
    <m/>
    <m/>
    <n v="6825.99"/>
    <m/>
    <m/>
    <m/>
    <m/>
    <m/>
    <m/>
    <m/>
    <m/>
    <m/>
    <x v="0"/>
    <x v="0"/>
    <m/>
  </r>
  <r>
    <s v=""/>
    <s v=" E1000_4750"/>
    <s v="Barrel Detector Structures - Si Disks -  Design/Prepare Spec/SOW"/>
    <s v="6.10.10.01"/>
    <x v="0"/>
    <d v="2026-01-30T00:00:00"/>
    <d v="2026-02-12T00:00:00"/>
    <s v="tlewis"/>
    <s v="rsharma"/>
    <n v="7064.9"/>
    <s v="EDIA"/>
    <s v="C"/>
    <s v="Labor"/>
    <s v="TEC"/>
    <m/>
    <s v="BNL"/>
    <s v="PED"/>
    <s v="DET"/>
    <x v="10"/>
    <s v="P.S259"/>
    <m/>
    <m/>
    <m/>
    <m/>
    <m/>
    <m/>
    <m/>
    <m/>
    <m/>
    <n v="7064.9"/>
    <m/>
    <m/>
    <m/>
    <m/>
    <m/>
    <m/>
    <m/>
    <m/>
    <x v="0"/>
    <x v="0"/>
    <m/>
  </r>
  <r>
    <s v=""/>
    <s v=" E1000_5000"/>
    <s v="Barrel Detector Structures - Silicon Sagita -  Prepare Spec/SOW"/>
    <s v="6.10.10.01"/>
    <x v="0"/>
    <d v="2026-03-16T00:00:00"/>
    <d v="2026-03-27T00:00:00"/>
    <s v="tlewis"/>
    <s v="rsharma"/>
    <n v="7064.9"/>
    <s v="EDIA"/>
    <s v="C"/>
    <s v="Labor"/>
    <s v="TEC"/>
    <m/>
    <s v="BNL"/>
    <s v="PED"/>
    <s v="DET"/>
    <x v="10"/>
    <s v="P.S260"/>
    <m/>
    <m/>
    <m/>
    <m/>
    <m/>
    <m/>
    <m/>
    <m/>
    <m/>
    <n v="7064.9"/>
    <m/>
    <m/>
    <m/>
    <m/>
    <m/>
    <m/>
    <m/>
    <m/>
    <x v="0"/>
    <x v="0"/>
    <m/>
  </r>
  <r>
    <s v=""/>
    <s v=" E1000_5250"/>
    <s v="Barrel Detector Structures - Silicon Vertex -  Prepare Spec/SOW"/>
    <s v="6.10.10.01"/>
    <x v="0"/>
    <d v="2026-03-16T00:00:00"/>
    <d v="2026-03-27T00:00:00"/>
    <s v="tlewis"/>
    <s v="rsharma"/>
    <n v="7064.9"/>
    <s v="EDIA"/>
    <s v="C"/>
    <s v="Labor"/>
    <s v="TEC"/>
    <m/>
    <s v="BNL"/>
    <s v="PED"/>
    <s v="DET"/>
    <x v="10"/>
    <s v="P.S261"/>
    <m/>
    <m/>
    <m/>
    <m/>
    <m/>
    <m/>
    <m/>
    <m/>
    <m/>
    <n v="7064.9"/>
    <m/>
    <m/>
    <m/>
    <m/>
    <m/>
    <m/>
    <m/>
    <m/>
    <x v="0"/>
    <x v="0"/>
    <m/>
  </r>
  <r>
    <s v=""/>
    <s v=" E1000_5500"/>
    <s v="Electron Endcap Structures - EE HCal -  Prepare Spec/SOW"/>
    <s v="6.10.10.02"/>
    <x v="0"/>
    <d v="2025-08-19T00:00:00"/>
    <d v="2025-09-02T00:00:00"/>
    <s v="tlewis"/>
    <s v="rsharma"/>
    <n v="6825.99"/>
    <s v="EDIA"/>
    <s v="C"/>
    <s v="Labor"/>
    <s v="TEC"/>
    <m/>
    <s v="BNL"/>
    <s v="PED"/>
    <s v="DET"/>
    <x v="10"/>
    <s v="A.PP085"/>
    <m/>
    <m/>
    <m/>
    <m/>
    <m/>
    <m/>
    <m/>
    <m/>
    <n v="6825.99"/>
    <m/>
    <m/>
    <m/>
    <m/>
    <m/>
    <m/>
    <m/>
    <m/>
    <m/>
    <x v="0"/>
    <x v="0"/>
    <m/>
  </r>
  <r>
    <s v=""/>
    <s v=" E1000_5750"/>
    <s v="Barrel Detector Structures - EE EMCal -  Prepare Spec/SOW"/>
    <s v="6.10.10.01"/>
    <x v="0"/>
    <d v="2025-05-16T00:00:00"/>
    <d v="2025-05-30T00:00:00"/>
    <s v="tlewis"/>
    <s v="rsharma"/>
    <n v="6825.99"/>
    <s v="EDIA"/>
    <s v="C"/>
    <s v="Labor"/>
    <s v="TEC"/>
    <m/>
    <s v="BNL"/>
    <s v="PED"/>
    <s v="DET"/>
    <x v="10"/>
    <s v="S.P355"/>
    <m/>
    <m/>
    <m/>
    <m/>
    <m/>
    <m/>
    <m/>
    <m/>
    <n v="6825.99"/>
    <m/>
    <m/>
    <m/>
    <m/>
    <m/>
    <m/>
    <m/>
    <m/>
    <m/>
    <x v="0"/>
    <x v="0"/>
    <m/>
  </r>
  <r>
    <s v=""/>
    <s v=" E1000_0770"/>
    <s v="Barrel Detector Structures - Cradle -  Final Design"/>
    <s v="6.10.10.01"/>
    <x v="0"/>
    <d v="2023-08-09T00:00:00"/>
    <d v="2023-10-04T00:00:00"/>
    <s v="tlewis"/>
    <s v="rsharma"/>
    <n v="4791.6499999999996"/>
    <s v="EDIA"/>
    <s v="C"/>
    <s v="Labor"/>
    <s v="TEC"/>
    <m/>
    <s v="BNL"/>
    <s v="PED"/>
    <s v="DET"/>
    <x v="6"/>
    <s v="S.P354"/>
    <m/>
    <m/>
    <m/>
    <m/>
    <m/>
    <m/>
    <n v="4432.2700000000004"/>
    <n v="359.37"/>
    <m/>
    <m/>
    <m/>
    <m/>
    <m/>
    <m/>
    <m/>
    <m/>
    <m/>
    <m/>
    <x v="0"/>
    <x v="0"/>
    <m/>
  </r>
  <r>
    <s v=""/>
    <s v=" E1000_0730"/>
    <s v="Barrel Detector Structures - Cradle -  Preliminary Design Support Structure and Installation Tooling"/>
    <s v="6.10.10.01"/>
    <x v="0"/>
    <d v="2023-05-01T00:00:00"/>
    <d v="2023-07-25T00:00:00"/>
    <s v="tlewis"/>
    <s v="rsharma"/>
    <n v="5097.71"/>
    <s v="EDIA"/>
    <s v="C"/>
    <s v="Labor"/>
    <s v="TEC"/>
    <m/>
    <s v="BNL"/>
    <s v="PED"/>
    <s v="DET"/>
    <x v="11"/>
    <s v="S.P354"/>
    <m/>
    <m/>
    <m/>
    <m/>
    <m/>
    <m/>
    <n v="5097.71"/>
    <m/>
    <m/>
    <m/>
    <m/>
    <m/>
    <m/>
    <m/>
    <m/>
    <m/>
    <m/>
    <m/>
    <x v="0"/>
    <x v="0"/>
    <m/>
  </r>
  <r>
    <s v=""/>
    <s v=" E1000_0740"/>
    <s v="Barrel Detector Structures - Cradle -  Preliminary Design Review"/>
    <s v="6.10.10.01"/>
    <x v="0"/>
    <d v="2023-07-26T00:00:00"/>
    <d v="2023-08-01T00:00:00"/>
    <s v="tlewis"/>
    <s v="rsharma"/>
    <n v="318.61"/>
    <s v="EDIA"/>
    <s v="C"/>
    <s v="Labor"/>
    <s v="TEC"/>
    <m/>
    <s v="BNL"/>
    <s v="PED"/>
    <s v="DET"/>
    <x v="11"/>
    <s v="S.P354"/>
    <m/>
    <m/>
    <m/>
    <m/>
    <m/>
    <m/>
    <n v="318.61"/>
    <m/>
    <m/>
    <m/>
    <m/>
    <m/>
    <m/>
    <m/>
    <m/>
    <m/>
    <m/>
    <m/>
    <x v="0"/>
    <x v="0"/>
    <m/>
  </r>
  <r>
    <s v=""/>
    <s v=" E1000_0780"/>
    <s v="Barrel Detector Structures - Cradle -  Final Design Review"/>
    <s v="6.10.10.01"/>
    <x v="3"/>
    <d v="2023-10-05T00:00:00"/>
    <d v="2023-10-12T00:00:00"/>
    <s v="tlewis"/>
    <s v="rsharma"/>
    <n v="1648.79"/>
    <s v="EDIA"/>
    <s v="C"/>
    <s v="Labor"/>
    <s v="TEC"/>
    <m/>
    <s v="BNL"/>
    <s v="PED"/>
    <s v="DET"/>
    <x v="6"/>
    <s v="S.P354"/>
    <m/>
    <m/>
    <m/>
    <m/>
    <m/>
    <m/>
    <m/>
    <n v="1648.79"/>
    <m/>
    <m/>
    <m/>
    <m/>
    <m/>
    <m/>
    <m/>
    <m/>
    <m/>
    <m/>
    <x v="0"/>
    <x v="0"/>
    <m/>
  </r>
  <r>
    <s v=""/>
    <s v=" E1000_0815"/>
    <s v="Barrel Detector Structures - Cradle -  Detail Drawings"/>
    <s v="6.10.10.01"/>
    <x v="0"/>
    <d v="2023-10-13T00:00:00"/>
    <d v="2023-10-26T00:00:00"/>
    <s v="tlewis"/>
    <s v="rsharma"/>
    <n v="9998.0400000000009"/>
    <s v="EDIA"/>
    <s v="C"/>
    <s v="Labor"/>
    <s v="TEC"/>
    <m/>
    <s v="BNL"/>
    <s v="PED"/>
    <s v="DET"/>
    <x v="6"/>
    <s v="S.P354"/>
    <m/>
    <m/>
    <m/>
    <m/>
    <m/>
    <m/>
    <m/>
    <n v="9998.0400000000009"/>
    <m/>
    <m/>
    <m/>
    <m/>
    <m/>
    <m/>
    <m/>
    <m/>
    <m/>
    <m/>
    <x v="0"/>
    <x v="0"/>
    <m/>
  </r>
  <r>
    <s v=""/>
    <s v=" E1000_0860"/>
    <s v="Barrel Detector Structures - Cradle - Vendor Support by BNL"/>
    <s v="6.10.10.01"/>
    <x v="0"/>
    <d v="2025-12-10T00:00:00"/>
    <d v="2026-03-09T00:00:00"/>
    <s v="tlewis"/>
    <s v="rsharma"/>
    <n v="7064.9"/>
    <s v="CON"/>
    <s v="C"/>
    <s v="Labor"/>
    <s v="TEC"/>
    <m/>
    <s v="BNL"/>
    <s v="Const.Fabricate"/>
    <s v="DET"/>
    <x v="9"/>
    <s v="S.P354"/>
    <s v="APP00583"/>
    <m/>
    <m/>
    <m/>
    <m/>
    <m/>
    <m/>
    <m/>
    <m/>
    <n v="7064.9"/>
    <m/>
    <m/>
    <m/>
    <m/>
    <m/>
    <m/>
    <m/>
    <m/>
    <x v="0"/>
    <x v="0"/>
    <m/>
  </r>
  <r>
    <s v=""/>
    <s v=" E1000_0890"/>
    <s v="Barrel Detector Structures - Cradle -  Assembly of Spacers and Pistons"/>
    <s v="6.10.10.01"/>
    <x v="0"/>
    <d v="2026-06-11T00:00:00"/>
    <d v="2026-06-24T00:00:00"/>
    <s v="tlewis"/>
    <s v="rsharma"/>
    <n v="8735.64"/>
    <s v="CON"/>
    <s v="C"/>
    <s v="Labor"/>
    <s v="TEC"/>
    <m/>
    <s v="BNL"/>
    <s v="Const.Assemble"/>
    <s v="DET"/>
    <x v="7"/>
    <s v="S.P354"/>
    <s v="APP00583"/>
    <m/>
    <m/>
    <m/>
    <m/>
    <m/>
    <m/>
    <m/>
    <m/>
    <n v="8735.64"/>
    <m/>
    <m/>
    <m/>
    <m/>
    <m/>
    <m/>
    <m/>
    <m/>
    <x v="0"/>
    <x v="0"/>
    <m/>
  </r>
  <r>
    <s v=""/>
    <s v=" E1000_0900"/>
    <s v="Barrel Detector Structures - Cradle -  Documentation, Testing and Certification"/>
    <s v="6.10.10.01"/>
    <x v="0"/>
    <d v="2026-07-10T00:00:00"/>
    <d v="2026-07-23T00:00:00"/>
    <s v="tlewis"/>
    <s v="rsharma"/>
    <n v="10597.35"/>
    <s v="CON"/>
    <s v="C"/>
    <s v="Labor"/>
    <s v="TEC"/>
    <m/>
    <s v="BNL"/>
    <s v="Const.Test"/>
    <s v="DET"/>
    <x v="8"/>
    <s v="S.P354"/>
    <s v="APP00583"/>
    <m/>
    <m/>
    <m/>
    <m/>
    <m/>
    <m/>
    <m/>
    <m/>
    <n v="10597.35"/>
    <m/>
    <m/>
    <m/>
    <m/>
    <m/>
    <m/>
    <m/>
    <m/>
    <x v="0"/>
    <x v="0"/>
    <m/>
  </r>
  <r>
    <s v=""/>
    <s v=" E1000_0920"/>
    <s v="Barrel Detector Structures - Cradle -  Final Installation"/>
    <s v="6.10.10.01"/>
    <x v="0"/>
    <d v="2028-11-27T00:00:00"/>
    <d v="2028-12-01T00:00:00"/>
    <s v="tlewis"/>
    <s v="rsharma"/>
    <n v="5811.22"/>
    <s v="CON"/>
    <s v="C"/>
    <s v="Labor"/>
    <s v="TEC"/>
    <m/>
    <s v="BNL"/>
    <s v="Const.Install"/>
    <s v="DET"/>
    <x v="5"/>
    <s v="S.P354"/>
    <s v="APP00583"/>
    <m/>
    <m/>
    <m/>
    <m/>
    <m/>
    <m/>
    <m/>
    <m/>
    <m/>
    <m/>
    <m/>
    <n v="5811.22"/>
    <m/>
    <m/>
    <m/>
    <m/>
    <m/>
    <x v="0"/>
    <x v="0"/>
    <m/>
  </r>
  <r>
    <s v=""/>
    <s v=" E1000_0820"/>
    <s v="Barrel Detector Structures - Cradle -  Prepare Spec/SOW"/>
    <s v="6.10.10.01"/>
    <x v="0"/>
    <d v="2023-10-27T00:00:00"/>
    <d v="2023-11-09T00:00:00"/>
    <s v="tlewis"/>
    <s v="rsharma"/>
    <n v="9892.74"/>
    <s v="EDIA"/>
    <s v="C"/>
    <s v="Labor"/>
    <s v="TEC"/>
    <m/>
    <s v="BNL"/>
    <s v="PED"/>
    <s v="DET"/>
    <x v="10"/>
    <s v="S.P354"/>
    <m/>
    <m/>
    <m/>
    <m/>
    <m/>
    <m/>
    <m/>
    <n v="9892.74"/>
    <m/>
    <m/>
    <m/>
    <m/>
    <m/>
    <m/>
    <m/>
    <m/>
    <m/>
    <m/>
    <x v="0"/>
    <x v="0"/>
    <m/>
  </r>
  <r>
    <s v=""/>
    <s v=" E1000_6000"/>
    <s v="Detector Infrastructure - HE HCal -  Prepare Spec/SOW"/>
    <s v="6.10.10.03"/>
    <x v="0"/>
    <d v="2025-06-02T00:00:00"/>
    <d v="2025-06-13T00:00:00"/>
    <s v="tlewis"/>
    <s v="rsharma"/>
    <n v="6825.99"/>
    <s v="EDIA"/>
    <s v="C"/>
    <s v="Labor"/>
    <s v="TEC"/>
    <m/>
    <s v="BNL"/>
    <s v="PED"/>
    <s v="DET"/>
    <x v="10"/>
    <s v="A.PP086"/>
    <m/>
    <m/>
    <m/>
    <m/>
    <m/>
    <m/>
    <m/>
    <m/>
    <n v="6825.99"/>
    <m/>
    <m/>
    <m/>
    <m/>
    <m/>
    <m/>
    <m/>
    <m/>
    <m/>
    <x v="0"/>
    <x v="0"/>
    <m/>
  </r>
  <r>
    <s v=""/>
    <s v=" E1000_6250"/>
    <s v="Detector Infrastructure - HE EMCal -  Prepare Spec/SOW"/>
    <s v="6.10.10.03"/>
    <x v="0"/>
    <d v="2025-07-24T00:00:00"/>
    <d v="2025-08-06T00:00:00"/>
    <s v="tlewis"/>
    <s v="rsharma"/>
    <n v="6825.99"/>
    <s v="EDIA"/>
    <s v="C"/>
    <s v="Labor"/>
    <s v="TEC"/>
    <m/>
    <s v="BNL"/>
    <s v="PED"/>
    <s v="DET"/>
    <x v="10"/>
    <s v="S.P356"/>
    <m/>
    <m/>
    <m/>
    <m/>
    <m/>
    <m/>
    <m/>
    <m/>
    <n v="6825.99"/>
    <m/>
    <m/>
    <m/>
    <m/>
    <m/>
    <m/>
    <m/>
    <m/>
    <m/>
    <x v="0"/>
    <x v="0"/>
    <m/>
  </r>
  <r>
    <s v=""/>
    <s v=" E1000_6500"/>
    <s v="Utilities Integration - Rails for End Caps -  Prepare Spec/SOW"/>
    <s v="6.10.10.04"/>
    <x v="0"/>
    <d v="2024-05-24T00:00:00"/>
    <d v="2024-06-07T00:00:00"/>
    <s v="tlewis"/>
    <s v="rsharma"/>
    <n v="6595.16"/>
    <s v="EDIA"/>
    <s v="C"/>
    <s v="Labor"/>
    <s v="TEC"/>
    <m/>
    <s v="BNL"/>
    <s v="PED"/>
    <s v="DET"/>
    <x v="10"/>
    <s v="S.P357"/>
    <m/>
    <m/>
    <m/>
    <m/>
    <m/>
    <m/>
    <m/>
    <n v="6595.16"/>
    <m/>
    <m/>
    <m/>
    <m/>
    <m/>
    <m/>
    <m/>
    <m/>
    <m/>
    <m/>
    <x v="0"/>
    <x v="0"/>
    <m/>
  </r>
  <r>
    <s v=""/>
    <s v=" E1000_6750"/>
    <s v="Utilities Integration - Guide Beams for End Caps -  Prepare Spec/SOW"/>
    <s v="6.10.10.04"/>
    <x v="0"/>
    <d v="2024-06-21T00:00:00"/>
    <d v="2024-07-05T00:00:00"/>
    <s v="tlewis"/>
    <s v="rsharma"/>
    <n v="6595.16"/>
    <s v="EDIA"/>
    <s v="C"/>
    <s v="Labor"/>
    <s v="TEC"/>
    <m/>
    <s v="BNL"/>
    <s v="PED"/>
    <s v="DET"/>
    <x v="10"/>
    <s v="S.P358"/>
    <m/>
    <m/>
    <m/>
    <m/>
    <m/>
    <m/>
    <m/>
    <n v="6595.16"/>
    <m/>
    <m/>
    <m/>
    <m/>
    <m/>
    <m/>
    <m/>
    <m/>
    <m/>
    <m/>
    <x v="0"/>
    <x v="0"/>
    <m/>
  </r>
  <r>
    <s v=""/>
    <s v=" E1000_8430"/>
    <s v="Barrel Detector Structures - Flux Return Bars -  Final Design"/>
    <s v="6.10.10.01"/>
    <x v="0"/>
    <d v="2023-06-30T00:00:00"/>
    <d v="2023-08-25T00:00:00"/>
    <s v="tlewis"/>
    <s v="rsharma"/>
    <n v="4779.1000000000004"/>
    <s v="EDIA"/>
    <s v="C"/>
    <s v="Labor"/>
    <s v="TEC"/>
    <m/>
    <s v="BNL"/>
    <s v="PED"/>
    <s v="DET"/>
    <x v="6"/>
    <s v="S.P292"/>
    <m/>
    <m/>
    <m/>
    <m/>
    <m/>
    <m/>
    <n v="4779.1000000000004"/>
    <m/>
    <m/>
    <m/>
    <m/>
    <m/>
    <m/>
    <m/>
    <m/>
    <m/>
    <m/>
    <m/>
    <x v="0"/>
    <x v="0"/>
    <m/>
  </r>
  <r>
    <s v=""/>
    <s v=" E1000_8390"/>
    <s v="Barrel Detector Structures - Flux Return Bars -  Preliminary Design Support Structure and Installation Tooling"/>
    <s v="6.10.10.01"/>
    <x v="0"/>
    <d v="2023-03-23T00:00:00"/>
    <d v="2023-06-15T00:00:00"/>
    <s v="tlewis"/>
    <s v="rsharma"/>
    <n v="5097.71"/>
    <s v="EDIA"/>
    <s v="C"/>
    <s v="Labor"/>
    <s v="TEC"/>
    <m/>
    <s v="BNL"/>
    <s v="PED"/>
    <s v="DET"/>
    <x v="11"/>
    <s v="S.P292"/>
    <m/>
    <m/>
    <m/>
    <m/>
    <m/>
    <m/>
    <n v="5097.71"/>
    <m/>
    <m/>
    <m/>
    <m/>
    <m/>
    <m/>
    <m/>
    <m/>
    <m/>
    <m/>
    <m/>
    <x v="0"/>
    <x v="0"/>
    <m/>
  </r>
  <r>
    <s v=""/>
    <s v=" E1000_8400"/>
    <s v="Barrel Detector Structures - Flux Return Bars -  Preliminary Design Review"/>
    <s v="6.10.10.01"/>
    <x v="0"/>
    <d v="2023-06-16T00:00:00"/>
    <d v="2023-06-22T00:00:00"/>
    <s v="tlewis"/>
    <s v="rsharma"/>
    <n v="1593.03"/>
    <s v="EDIA"/>
    <s v="C"/>
    <s v="Labor"/>
    <s v="TEC"/>
    <m/>
    <s v="BNL"/>
    <s v="PED"/>
    <s v="DET"/>
    <x v="11"/>
    <s v="S.P292"/>
    <m/>
    <m/>
    <m/>
    <m/>
    <m/>
    <m/>
    <n v="1593.03"/>
    <m/>
    <m/>
    <m/>
    <m/>
    <m/>
    <m/>
    <m/>
    <m/>
    <m/>
    <m/>
    <m/>
    <x v="0"/>
    <x v="0"/>
    <m/>
  </r>
  <r>
    <s v=""/>
    <s v=" E1000_8440"/>
    <s v="Barrel Detector Structures - Flux Return Bars -  Final Design Review"/>
    <s v="6.10.10.01"/>
    <x v="3"/>
    <d v="2023-08-28T00:00:00"/>
    <d v="2023-09-01T00:00:00"/>
    <s v="tlewis"/>
    <s v="rsharma"/>
    <n v="1593.03"/>
    <s v="EDIA"/>
    <s v="C"/>
    <s v="Labor"/>
    <s v="TEC"/>
    <m/>
    <s v="BNL"/>
    <s v="PED"/>
    <s v="DET"/>
    <x v="6"/>
    <s v="S.P292"/>
    <m/>
    <m/>
    <m/>
    <m/>
    <m/>
    <m/>
    <n v="1593.03"/>
    <m/>
    <m/>
    <m/>
    <m/>
    <m/>
    <m/>
    <m/>
    <m/>
    <m/>
    <m/>
    <m/>
    <x v="0"/>
    <x v="0"/>
    <m/>
  </r>
  <r>
    <s v=""/>
    <s v=" E1000_8475"/>
    <s v="Barrel Detector Structures - Flux Return Bars -  Detail Drawings"/>
    <s v="6.10.10.01"/>
    <x v="0"/>
    <d v="2023-09-05T00:00:00"/>
    <d v="2023-10-17T00:00:00"/>
    <s v="tlewis"/>
    <s v="rsharma"/>
    <n v="9783.91"/>
    <s v="EDIA"/>
    <s v="C"/>
    <s v="Labor"/>
    <s v="TEC"/>
    <m/>
    <s v="BNL"/>
    <s v="PED"/>
    <s v="DET"/>
    <x v="6"/>
    <s v="S.P292"/>
    <m/>
    <m/>
    <m/>
    <m/>
    <m/>
    <m/>
    <n v="6196.48"/>
    <n v="3587.43"/>
    <m/>
    <m/>
    <m/>
    <m/>
    <m/>
    <m/>
    <m/>
    <m/>
    <m/>
    <m/>
    <x v="0"/>
    <x v="0"/>
    <m/>
  </r>
  <r>
    <s v=""/>
    <s v=" E1000_8520"/>
    <s v="Barrel Detector Structures - Flux Return Bars -  Vendor Support by BNL"/>
    <s v="6.10.10.01"/>
    <x v="0"/>
    <d v="2025-12-10T00:00:00"/>
    <d v="2026-01-23T00:00:00"/>
    <s v="tlewis"/>
    <s v="rsharma"/>
    <n v="10597.35"/>
    <s v="CON"/>
    <s v="C"/>
    <s v="Labor"/>
    <s v="TEC"/>
    <m/>
    <s v="BNL"/>
    <s v="Const.Fabricate"/>
    <s v="DET"/>
    <x v="9"/>
    <s v="S.P292"/>
    <s v="APP00520"/>
    <m/>
    <m/>
    <m/>
    <m/>
    <m/>
    <m/>
    <m/>
    <m/>
    <n v="10597.35"/>
    <m/>
    <m/>
    <m/>
    <m/>
    <m/>
    <m/>
    <m/>
    <m/>
    <x v="0"/>
    <x v="0"/>
    <m/>
  </r>
  <r>
    <s v=""/>
    <s v=" E1000_8590"/>
    <s v="Barrel Detector Structures - Flux Return Bars -  Final Installation (Bottom Half)"/>
    <s v="6.10.10.01"/>
    <x v="0"/>
    <d v="2028-12-04T00:00:00"/>
    <d v="2029-01-02T00:00:00"/>
    <s v="tlewis"/>
    <s v="rsharma"/>
    <n v="2970.18"/>
    <s v="CON"/>
    <s v="C"/>
    <s v="Labor"/>
    <s v="TEC"/>
    <m/>
    <s v="BNL"/>
    <s v="Const.Install"/>
    <s v="DET"/>
    <x v="5"/>
    <s v="S.P292"/>
    <s v="APP00520"/>
    <m/>
    <m/>
    <m/>
    <m/>
    <m/>
    <m/>
    <m/>
    <m/>
    <m/>
    <m/>
    <m/>
    <n v="2970.18"/>
    <m/>
    <m/>
    <m/>
    <m/>
    <m/>
    <x v="0"/>
    <x v="0"/>
    <m/>
  </r>
  <r>
    <s v=""/>
    <s v=" E1000_8480"/>
    <s v="Barrel Detector Structures - Flux Return Bars -  Prepare Spec/SOW"/>
    <s v="6.10.10.01"/>
    <x v="0"/>
    <d v="2023-10-18T00:00:00"/>
    <d v="2023-10-31T00:00:00"/>
    <s v="tlewis"/>
    <s v="rsharma"/>
    <n v="3297.58"/>
    <s v="EDIA"/>
    <s v="C"/>
    <s v="Labor"/>
    <s v="TEC"/>
    <m/>
    <s v="BNL"/>
    <s v="PED"/>
    <s v="DET"/>
    <x v="10"/>
    <s v="S.P292"/>
    <m/>
    <m/>
    <m/>
    <m/>
    <m/>
    <m/>
    <m/>
    <n v="3297.58"/>
    <m/>
    <m/>
    <m/>
    <m/>
    <m/>
    <m/>
    <m/>
    <m/>
    <m/>
    <m/>
    <x v="0"/>
    <x v="0"/>
    <m/>
  </r>
  <r>
    <s v=""/>
    <s v=" E1000_7510"/>
    <s v="Utilities Integration - Gas Systems -  Fabrication of Parts"/>
    <s v="6.10.10.04"/>
    <x v="0"/>
    <d v="2026-01-23T00:00:00"/>
    <d v="2026-10-07T00:00:00"/>
    <s v="tlewis"/>
    <s v="rsharma"/>
    <n v="21215.31"/>
    <s v="EDIA"/>
    <s v="C"/>
    <s v="Labor"/>
    <s v="TEC"/>
    <m/>
    <s v="BNL"/>
    <s v="PED"/>
    <s v="DET"/>
    <x v="10"/>
    <m/>
    <m/>
    <m/>
    <m/>
    <m/>
    <m/>
    <m/>
    <m/>
    <m/>
    <m/>
    <n v="20626"/>
    <n v="589.32000000000005"/>
    <m/>
    <m/>
    <m/>
    <m/>
    <m/>
    <m/>
    <m/>
    <x v="0"/>
    <x v="0"/>
    <m/>
  </r>
  <r>
    <s v=""/>
    <s v=" E1000_7750"/>
    <s v="Utilities Integration - Pulling Mechanisms for Endcaps -  Prepare Spec/SOW"/>
    <s v="6.10.10.04"/>
    <x v="0"/>
    <d v="2026-04-07T00:00:00"/>
    <d v="2026-04-20T00:00:00"/>
    <s v="tlewis"/>
    <s v="rsharma"/>
    <n v="7064.9"/>
    <s v="EDIA"/>
    <s v="C"/>
    <s v="Labor"/>
    <s v="TEC"/>
    <m/>
    <s v="BNL"/>
    <s v="PED"/>
    <s v="DET"/>
    <x v="10"/>
    <s v="S.P359"/>
    <m/>
    <m/>
    <m/>
    <m/>
    <m/>
    <m/>
    <m/>
    <m/>
    <m/>
    <n v="7064.9"/>
    <m/>
    <m/>
    <m/>
    <m/>
    <m/>
    <m/>
    <m/>
    <m/>
    <x v="0"/>
    <x v="0"/>
    <m/>
  </r>
  <r>
    <s v=""/>
    <s v=" E1000_8000"/>
    <s v="Utilities Integration - Pulling Mechanisms for EPIC -  Prepare Spec/SOW"/>
    <s v="6.10.10.04"/>
    <x v="0"/>
    <d v="2024-07-08T00:00:00"/>
    <d v="2024-07-19T00:00:00"/>
    <s v="tlewis"/>
    <s v="rsharma"/>
    <n v="6595.16"/>
    <s v="EDIA"/>
    <s v="C"/>
    <s v="Labor"/>
    <s v="TEC"/>
    <m/>
    <s v="BNL"/>
    <s v="PED"/>
    <s v="DET"/>
    <x v="10"/>
    <s v="P.S539"/>
    <m/>
    <m/>
    <m/>
    <m/>
    <m/>
    <m/>
    <m/>
    <n v="6595.16"/>
    <m/>
    <m/>
    <m/>
    <m/>
    <m/>
    <m/>
    <m/>
    <m/>
    <m/>
    <m/>
    <x v="0"/>
    <x v="0"/>
    <m/>
  </r>
  <r>
    <s v=""/>
    <s v=" AIF_0101_6170"/>
    <s v="Infrastructure Management - FY22"/>
    <s v="6.11.01.01"/>
    <x v="0"/>
    <d v="2021-10-01T00:00:00"/>
    <d v="2022-09-30T00:00:00"/>
    <s v="apatil"/>
    <s v="cfolz"/>
    <n v="0"/>
    <s v="EDIA"/>
    <s v="A"/>
    <s v="Labor"/>
    <s v="TEC"/>
    <m/>
    <s v="BNL"/>
    <s v="PED"/>
    <s v="INF"/>
    <x v="0"/>
    <m/>
    <m/>
    <m/>
    <m/>
    <m/>
    <m/>
    <m/>
    <m/>
    <m/>
    <m/>
    <m/>
    <m/>
    <m/>
    <m/>
    <m/>
    <m/>
    <m/>
    <m/>
    <m/>
    <x v="0"/>
    <x v="0"/>
    <m/>
  </r>
  <r>
    <s v=""/>
    <s v=" AIF_0101_6180"/>
    <s v="Infrastructure Management - FY23"/>
    <s v="6.11.01.01"/>
    <x v="0"/>
    <d v="2022-10-03T00:00:00"/>
    <d v="2023-09-29T00:00:00"/>
    <s v="apatil"/>
    <s v="cfolz"/>
    <n v="525701.31000000006"/>
    <s v="EDIA"/>
    <s v="A"/>
    <s v="Labor"/>
    <s v="TEC"/>
    <m/>
    <s v="BNL"/>
    <s v="PED"/>
    <s v="INF"/>
    <x v="0"/>
    <m/>
    <m/>
    <m/>
    <m/>
    <m/>
    <m/>
    <m/>
    <n v="525701.31000000006"/>
    <m/>
    <m/>
    <m/>
    <m/>
    <m/>
    <m/>
    <m/>
    <m/>
    <m/>
    <m/>
    <m/>
    <x v="0"/>
    <x v="0"/>
    <m/>
  </r>
  <r>
    <s v=""/>
    <s v=" AIF_0101_6190"/>
    <s v="Infrastructure Management - FY24"/>
    <s v="6.11.01.01"/>
    <x v="0"/>
    <d v="2023-10-02T00:00:00"/>
    <d v="2024-09-30T00:00:00"/>
    <s v="apatil"/>
    <s v="cfolz"/>
    <n v="712277.49"/>
    <s v="EDIA"/>
    <s v="A"/>
    <s v="Labor"/>
    <s v="TEC"/>
    <m/>
    <s v="BNL"/>
    <s v="PED"/>
    <s v="INF"/>
    <x v="0"/>
    <m/>
    <m/>
    <m/>
    <m/>
    <m/>
    <m/>
    <m/>
    <m/>
    <n v="712277.49"/>
    <m/>
    <m/>
    <m/>
    <m/>
    <m/>
    <m/>
    <m/>
    <m/>
    <m/>
    <m/>
    <x v="0"/>
    <x v="0"/>
    <m/>
  </r>
  <r>
    <s v=""/>
    <s v=" AIF_0101_6200"/>
    <s v="Infrastructure Management - FY25"/>
    <s v="6.11.01.01"/>
    <x v="0"/>
    <d v="2024-10-01T00:00:00"/>
    <d v="2025-09-30T00:00:00"/>
    <s v="apatil"/>
    <s v="cfolz"/>
    <n v="313995.65999999997"/>
    <s v="EDIA"/>
    <s v="A"/>
    <s v="Labor"/>
    <s v="TEC"/>
    <m/>
    <s v="BNL"/>
    <s v="PED"/>
    <s v="INF"/>
    <x v="0"/>
    <m/>
    <m/>
    <m/>
    <m/>
    <m/>
    <m/>
    <m/>
    <m/>
    <m/>
    <n v="313995.65999999997"/>
    <m/>
    <m/>
    <m/>
    <m/>
    <m/>
    <m/>
    <m/>
    <m/>
    <m/>
    <x v="0"/>
    <x v="0"/>
    <m/>
  </r>
  <r>
    <s v=""/>
    <s v=" AIF_0101_6210"/>
    <s v="Infrastructure Management - FY26"/>
    <s v="6.11.01.01"/>
    <x v="0"/>
    <d v="2025-10-01T00:00:00"/>
    <d v="2026-09-30T00:00:00"/>
    <s v="apatil"/>
    <s v="cfolz"/>
    <n v="543997.48"/>
    <s v="EDIA"/>
    <s v="A"/>
    <s v="Labor"/>
    <s v="TEC"/>
    <m/>
    <s v="BNL"/>
    <s v="Const"/>
    <s v="INF"/>
    <x v="0"/>
    <m/>
    <m/>
    <m/>
    <m/>
    <m/>
    <m/>
    <m/>
    <m/>
    <m/>
    <m/>
    <n v="543997.48"/>
    <m/>
    <m/>
    <m/>
    <m/>
    <m/>
    <m/>
    <m/>
    <m/>
    <x v="0"/>
    <x v="0"/>
    <m/>
  </r>
  <r>
    <s v=""/>
    <s v=" AIF_0101_6220"/>
    <s v="Infrastructure Management - FY27"/>
    <s v="6.11.01.01"/>
    <x v="0"/>
    <d v="2026-10-01T00:00:00"/>
    <d v="2027-09-30T00:00:00"/>
    <s v="apatil"/>
    <s v="cfolz"/>
    <n v="563037.39"/>
    <s v="EDIA"/>
    <s v="A"/>
    <s v="Labor"/>
    <s v="TEC"/>
    <m/>
    <s v="BNL"/>
    <s v="Const"/>
    <s v="INF"/>
    <x v="0"/>
    <m/>
    <m/>
    <m/>
    <m/>
    <m/>
    <m/>
    <m/>
    <m/>
    <m/>
    <m/>
    <m/>
    <n v="563037.39"/>
    <m/>
    <m/>
    <m/>
    <m/>
    <m/>
    <m/>
    <m/>
    <x v="0"/>
    <x v="0"/>
    <m/>
  </r>
  <r>
    <s v=""/>
    <s v=" AIF_0101_6230"/>
    <s v="Infrastructure Management - FY28"/>
    <s v="6.11.01.01"/>
    <x v="0"/>
    <d v="2027-10-01T00:00:00"/>
    <d v="2028-09-29T00:00:00"/>
    <s v="apatil"/>
    <s v="cfolz"/>
    <n v="665992.80000000005"/>
    <s v="EDIA"/>
    <s v="A"/>
    <s v="Labor"/>
    <s v="TEC"/>
    <m/>
    <s v="BNL"/>
    <s v="Const"/>
    <s v="INF"/>
    <x v="0"/>
    <m/>
    <m/>
    <m/>
    <m/>
    <m/>
    <m/>
    <m/>
    <m/>
    <m/>
    <m/>
    <m/>
    <m/>
    <n v="665992.80000000005"/>
    <m/>
    <m/>
    <m/>
    <m/>
    <m/>
    <m/>
    <x v="0"/>
    <x v="0"/>
    <m/>
  </r>
  <r>
    <s v=""/>
    <s v=" AIF_0101_6240"/>
    <s v="Infrastructure Management - FY29"/>
    <s v="6.11.01.01"/>
    <x v="0"/>
    <d v="2028-10-02T00:00:00"/>
    <d v="2029-09-28T00:00:00"/>
    <s v="apatil"/>
    <s v="cfolz"/>
    <n v="689302.55"/>
    <s v="EDIA"/>
    <s v="A"/>
    <s v="Labor"/>
    <s v="TEC"/>
    <m/>
    <s v="BNL"/>
    <s v="Const"/>
    <s v="INF"/>
    <x v="0"/>
    <m/>
    <m/>
    <m/>
    <m/>
    <m/>
    <m/>
    <m/>
    <m/>
    <m/>
    <m/>
    <m/>
    <m/>
    <m/>
    <n v="689302.55"/>
    <n v="0"/>
    <m/>
    <m/>
    <m/>
    <m/>
    <x v="0"/>
    <x v="0"/>
    <m/>
  </r>
  <r>
    <s v=""/>
    <s v=" AIF_0101_6250"/>
    <s v="Infrastructure Management - FY30"/>
    <s v="6.11.01.01"/>
    <x v="0"/>
    <d v="2029-10-01T00:00:00"/>
    <d v="1930-09-30T00:00:00"/>
    <s v="apatil"/>
    <s v="cfolz"/>
    <n v="713428.14"/>
    <s v="EDIA"/>
    <s v="A"/>
    <s v="Labor"/>
    <s v="TEC"/>
    <m/>
    <s v="BNL"/>
    <s v="Const"/>
    <s v="INF"/>
    <x v="0"/>
    <m/>
    <m/>
    <m/>
    <m/>
    <m/>
    <m/>
    <m/>
    <m/>
    <m/>
    <m/>
    <m/>
    <m/>
    <m/>
    <m/>
    <n v="713428.14"/>
    <m/>
    <m/>
    <m/>
    <m/>
    <x v="0"/>
    <x v="0"/>
    <m/>
  </r>
  <r>
    <s v=""/>
    <s v=" AIF_0101_6260"/>
    <s v="Infrastructure Management - FY31"/>
    <s v="6.11.01.01"/>
    <x v="0"/>
    <d v="1930-10-01T00:00:00"/>
    <d v="1931-04-30T00:00:00"/>
    <s v="apatil"/>
    <s v="cfolz"/>
    <n v="479958.78"/>
    <s v="EDIA"/>
    <s v="A"/>
    <s v="Labor"/>
    <s v="TEC"/>
    <m/>
    <s v="BNL"/>
    <s v="Const"/>
    <s v="INF"/>
    <x v="0"/>
    <m/>
    <m/>
    <m/>
    <m/>
    <m/>
    <m/>
    <m/>
    <m/>
    <m/>
    <m/>
    <m/>
    <m/>
    <m/>
    <m/>
    <m/>
    <n v="479958.78"/>
    <m/>
    <m/>
    <m/>
    <x v="0"/>
    <x v="0"/>
    <m/>
  </r>
  <r>
    <s v=""/>
    <s v=" AIF_0101_6170"/>
    <s v="Infrastructure Management - FY22"/>
    <s v="6.11.01.01"/>
    <x v="0"/>
    <d v="2021-10-01T00:00:00"/>
    <d v="2022-09-30T00:00:00"/>
    <s v="apatil"/>
    <s v="cfolz"/>
    <n v="0"/>
    <s v="EDIA"/>
    <s v="A"/>
    <s v="Labor"/>
    <s v="TEC"/>
    <m/>
    <s v="BNL"/>
    <s v="PED"/>
    <s v="INF"/>
    <x v="0"/>
    <m/>
    <m/>
    <m/>
    <m/>
    <m/>
    <m/>
    <m/>
    <m/>
    <m/>
    <m/>
    <m/>
    <m/>
    <m/>
    <m/>
    <m/>
    <m/>
    <m/>
    <m/>
    <m/>
    <x v="0"/>
    <x v="0"/>
    <m/>
  </r>
  <r>
    <s v=""/>
    <s v=" AIF_0101_6180"/>
    <s v="Infrastructure Management - FY23"/>
    <s v="6.11.01.01"/>
    <x v="0"/>
    <d v="2022-10-03T00:00:00"/>
    <d v="2023-09-29T00:00:00"/>
    <s v="apatil"/>
    <s v="cfolz"/>
    <n v="28037.4"/>
    <s v="EDIA"/>
    <s v="A"/>
    <s v="Labor"/>
    <s v="TEC"/>
    <m/>
    <s v="BNL"/>
    <s v="PED"/>
    <s v="INF"/>
    <x v="0"/>
    <m/>
    <m/>
    <m/>
    <m/>
    <m/>
    <m/>
    <m/>
    <n v="28037.4"/>
    <n v="0"/>
    <m/>
    <m/>
    <m/>
    <m/>
    <m/>
    <m/>
    <m/>
    <m/>
    <m/>
    <m/>
    <x v="0"/>
    <x v="0"/>
    <m/>
  </r>
  <r>
    <s v=""/>
    <s v=" AIF_0101_6180"/>
    <s v="Infrastructure Management - FY23"/>
    <s v="6.11.01.01"/>
    <x v="0"/>
    <d v="2022-10-03T00:00:00"/>
    <d v="2023-09-29T00:00:00"/>
    <s v="apatil"/>
    <s v="cfolz"/>
    <n v="106259.35"/>
    <s v="EDIA"/>
    <s v="A"/>
    <s v="Labor"/>
    <s v="TEC"/>
    <m/>
    <s v="BNL"/>
    <s v="PED"/>
    <s v="INF"/>
    <x v="0"/>
    <m/>
    <m/>
    <m/>
    <m/>
    <m/>
    <m/>
    <m/>
    <n v="106259.35"/>
    <m/>
    <m/>
    <m/>
    <m/>
    <m/>
    <m/>
    <m/>
    <m/>
    <m/>
    <m/>
    <m/>
    <x v="0"/>
    <x v="0"/>
    <m/>
  </r>
  <r>
    <s v=""/>
    <s v=" AIF_0101_6190"/>
    <s v="Infrastructure Management - FY24"/>
    <s v="6.11.01.01"/>
    <x v="0"/>
    <d v="2023-10-02T00:00:00"/>
    <d v="2024-09-30T00:00:00"/>
    <s v="apatil"/>
    <s v="cfolz"/>
    <n v="219956.86"/>
    <s v="EDIA"/>
    <s v="A"/>
    <s v="Labor"/>
    <s v="TEC"/>
    <m/>
    <s v="BNL"/>
    <s v="PED"/>
    <s v="INF"/>
    <x v="0"/>
    <m/>
    <m/>
    <m/>
    <m/>
    <m/>
    <m/>
    <m/>
    <m/>
    <n v="219956.86"/>
    <m/>
    <m/>
    <m/>
    <m/>
    <m/>
    <m/>
    <m/>
    <m/>
    <m/>
    <m/>
    <x v="0"/>
    <x v="0"/>
    <m/>
  </r>
  <r>
    <s v=""/>
    <s v=" AIF_0101_6200"/>
    <s v="Infrastructure Management - FY25"/>
    <s v="6.11.01.01"/>
    <x v="0"/>
    <d v="2024-10-01T00:00:00"/>
    <d v="2025-09-30T00:00:00"/>
    <s v="apatil"/>
    <s v="cfolz"/>
    <n v="227655.35"/>
    <s v="EDIA"/>
    <s v="A"/>
    <s v="Labor"/>
    <s v="TEC"/>
    <m/>
    <s v="BNL"/>
    <s v="PED"/>
    <s v="INF"/>
    <x v="0"/>
    <m/>
    <m/>
    <m/>
    <m/>
    <m/>
    <m/>
    <m/>
    <m/>
    <m/>
    <n v="227655.35"/>
    <m/>
    <m/>
    <m/>
    <m/>
    <m/>
    <m/>
    <m/>
    <m/>
    <m/>
    <x v="0"/>
    <x v="0"/>
    <m/>
  </r>
  <r>
    <s v=""/>
    <s v=" AIF_0101_6210"/>
    <s v="Infrastructure Management - FY26"/>
    <s v="6.11.01.01"/>
    <x v="0"/>
    <d v="2025-10-01T00:00:00"/>
    <d v="2026-09-30T00:00:00"/>
    <s v="apatil"/>
    <s v="cfolz"/>
    <n v="235623.29"/>
    <s v="EDIA"/>
    <s v="A"/>
    <s v="Labor"/>
    <s v="TEC"/>
    <m/>
    <s v="BNL"/>
    <s v="Const"/>
    <s v="INF"/>
    <x v="0"/>
    <m/>
    <m/>
    <m/>
    <m/>
    <m/>
    <m/>
    <m/>
    <m/>
    <m/>
    <m/>
    <n v="235623.29"/>
    <m/>
    <m/>
    <m/>
    <m/>
    <m/>
    <m/>
    <m/>
    <m/>
    <x v="0"/>
    <x v="0"/>
    <m/>
  </r>
  <r>
    <s v=""/>
    <s v=" AIF_0101_6220"/>
    <s v="Infrastructure Management - FY27"/>
    <s v="6.11.01.01"/>
    <x v="0"/>
    <d v="2026-10-01T00:00:00"/>
    <d v="2027-09-30T00:00:00"/>
    <s v="apatil"/>
    <s v="cfolz"/>
    <n v="243870.11"/>
    <s v="EDIA"/>
    <s v="A"/>
    <s v="Labor"/>
    <s v="TEC"/>
    <m/>
    <s v="BNL"/>
    <s v="Const"/>
    <s v="INF"/>
    <x v="0"/>
    <m/>
    <m/>
    <m/>
    <m/>
    <m/>
    <m/>
    <m/>
    <m/>
    <m/>
    <m/>
    <m/>
    <n v="243870.11"/>
    <m/>
    <m/>
    <m/>
    <m/>
    <m/>
    <m/>
    <m/>
    <x v="0"/>
    <x v="0"/>
    <m/>
  </r>
  <r>
    <s v=""/>
    <s v=" AIF_0101_6230"/>
    <s v="Infrastructure Management - FY28"/>
    <s v="6.11.01.01"/>
    <x v="0"/>
    <d v="2027-10-01T00:00:00"/>
    <d v="2028-09-29T00:00:00"/>
    <s v="apatil"/>
    <s v="cfolz"/>
    <n v="252405.56"/>
    <s v="EDIA"/>
    <s v="A"/>
    <s v="Labor"/>
    <s v="TEC"/>
    <m/>
    <s v="BNL"/>
    <s v="Const"/>
    <s v="INF"/>
    <x v="0"/>
    <m/>
    <m/>
    <m/>
    <m/>
    <m/>
    <m/>
    <m/>
    <m/>
    <m/>
    <m/>
    <m/>
    <m/>
    <n v="252405.56"/>
    <m/>
    <m/>
    <m/>
    <m/>
    <m/>
    <m/>
    <x v="0"/>
    <x v="0"/>
    <m/>
  </r>
  <r>
    <s v=""/>
    <s v=" AIF_0101_6240"/>
    <s v="Infrastructure Management - FY29"/>
    <s v="6.11.01.01"/>
    <x v="0"/>
    <d v="2028-10-02T00:00:00"/>
    <d v="2029-09-28T00:00:00"/>
    <s v="apatil"/>
    <s v="cfolz"/>
    <n v="261239.76"/>
    <s v="EDIA"/>
    <s v="A"/>
    <s v="Labor"/>
    <s v="TEC"/>
    <m/>
    <s v="BNL"/>
    <s v="Const"/>
    <s v="INF"/>
    <x v="0"/>
    <m/>
    <m/>
    <m/>
    <m/>
    <m/>
    <m/>
    <m/>
    <m/>
    <m/>
    <m/>
    <m/>
    <m/>
    <m/>
    <n v="261239.76"/>
    <m/>
    <m/>
    <m/>
    <m/>
    <m/>
    <x v="0"/>
    <x v="0"/>
    <m/>
  </r>
  <r>
    <s v=""/>
    <s v=" AIF_0101_6250"/>
    <s v="Infrastructure Management - FY30"/>
    <s v="6.11.01.01"/>
    <x v="0"/>
    <d v="2029-10-01T00:00:00"/>
    <d v="1930-09-30T00:00:00"/>
    <s v="apatil"/>
    <s v="cfolz"/>
    <n v="270383.15000000002"/>
    <s v="EDIA"/>
    <s v="A"/>
    <s v="Labor"/>
    <s v="TEC"/>
    <m/>
    <s v="BNL"/>
    <s v="Const"/>
    <s v="INF"/>
    <x v="0"/>
    <m/>
    <m/>
    <m/>
    <m/>
    <m/>
    <m/>
    <m/>
    <m/>
    <m/>
    <m/>
    <m/>
    <m/>
    <m/>
    <m/>
    <n v="270383.15000000002"/>
    <m/>
    <m/>
    <m/>
    <m/>
    <x v="0"/>
    <x v="0"/>
    <m/>
  </r>
  <r>
    <s v=""/>
    <s v=" AIF_0101_6260"/>
    <s v="Infrastructure Management - FY31"/>
    <s v="6.11.01.01"/>
    <x v="0"/>
    <d v="1930-10-01T00:00:00"/>
    <d v="1931-04-30T00:00:00"/>
    <s v="apatil"/>
    <s v="cfolz"/>
    <n v="181900.26"/>
    <s v="EDIA"/>
    <s v="A"/>
    <s v="Labor"/>
    <s v="TEC"/>
    <m/>
    <s v="BNL"/>
    <s v="Const"/>
    <s v="INF"/>
    <x v="0"/>
    <m/>
    <m/>
    <m/>
    <m/>
    <m/>
    <m/>
    <m/>
    <m/>
    <m/>
    <m/>
    <m/>
    <m/>
    <m/>
    <m/>
    <m/>
    <n v="181900.26"/>
    <m/>
    <m/>
    <m/>
    <x v="0"/>
    <x v="0"/>
    <m/>
  </r>
  <r>
    <s v=""/>
    <s v=" AIF_0101_6210"/>
    <s v="Infrastructure Management - FY26"/>
    <s v="6.11.01.01"/>
    <x v="0"/>
    <d v="2025-10-01T00:00:00"/>
    <d v="2026-09-30T00:00:00"/>
    <s v="apatil"/>
    <s v="cfolz"/>
    <n v="217598.99"/>
    <s v="EDIA"/>
    <s v="A"/>
    <s v="Labor"/>
    <s v="TEC"/>
    <m/>
    <s v="BNL"/>
    <s v="Const"/>
    <s v="INF"/>
    <x v="0"/>
    <m/>
    <m/>
    <m/>
    <m/>
    <m/>
    <m/>
    <m/>
    <m/>
    <m/>
    <m/>
    <n v="217598.99"/>
    <m/>
    <m/>
    <m/>
    <m/>
    <m/>
    <m/>
    <m/>
    <m/>
    <x v="0"/>
    <x v="0"/>
    <m/>
  </r>
  <r>
    <s v=""/>
    <s v=" AIF_0101_6220"/>
    <s v="Infrastructure Management - FY27"/>
    <s v="6.11.01.01"/>
    <x v="0"/>
    <d v="2026-10-01T00:00:00"/>
    <d v="2027-09-30T00:00:00"/>
    <s v="apatil"/>
    <s v="cfolz"/>
    <n v="450429.91"/>
    <s v="EDIA"/>
    <s v="A"/>
    <s v="Labor"/>
    <s v="TEC"/>
    <m/>
    <s v="BNL"/>
    <s v="Const"/>
    <s v="INF"/>
    <x v="0"/>
    <m/>
    <m/>
    <m/>
    <m/>
    <m/>
    <m/>
    <m/>
    <m/>
    <m/>
    <m/>
    <m/>
    <n v="450429.91"/>
    <m/>
    <m/>
    <m/>
    <m/>
    <m/>
    <m/>
    <m/>
    <x v="0"/>
    <x v="0"/>
    <m/>
  </r>
  <r>
    <s v=""/>
    <s v=" AIF_0101_6230"/>
    <s v="Infrastructure Management - FY28"/>
    <s v="6.11.01.01"/>
    <x v="0"/>
    <d v="2027-10-01T00:00:00"/>
    <d v="2028-09-29T00:00:00"/>
    <s v="apatil"/>
    <s v="cfolz"/>
    <n v="466194.96"/>
    <s v="EDIA"/>
    <s v="A"/>
    <s v="Labor"/>
    <s v="TEC"/>
    <m/>
    <s v="BNL"/>
    <s v="Const"/>
    <s v="INF"/>
    <x v="0"/>
    <m/>
    <m/>
    <m/>
    <m/>
    <m/>
    <m/>
    <m/>
    <m/>
    <m/>
    <m/>
    <m/>
    <m/>
    <n v="466194.96"/>
    <m/>
    <m/>
    <m/>
    <m/>
    <m/>
    <m/>
    <x v="0"/>
    <x v="0"/>
    <m/>
  </r>
  <r>
    <s v=""/>
    <s v=" AIF_0101_6240"/>
    <s v="Infrastructure Management - FY29"/>
    <s v="6.11.01.01"/>
    <x v="0"/>
    <d v="2028-10-02T00:00:00"/>
    <d v="2029-09-28T00:00:00"/>
    <s v="apatil"/>
    <s v="cfolz"/>
    <n v="482511.78"/>
    <s v="EDIA"/>
    <s v="A"/>
    <s v="Labor"/>
    <s v="TEC"/>
    <m/>
    <s v="BNL"/>
    <s v="Const"/>
    <s v="INF"/>
    <x v="0"/>
    <m/>
    <m/>
    <m/>
    <m/>
    <m/>
    <m/>
    <m/>
    <m/>
    <m/>
    <m/>
    <m/>
    <m/>
    <m/>
    <n v="482511.78"/>
    <m/>
    <m/>
    <m/>
    <m/>
    <m/>
    <x v="0"/>
    <x v="0"/>
    <m/>
  </r>
  <r>
    <s v=""/>
    <s v=" AIF_0101_6250"/>
    <s v="Infrastructure Management - FY30"/>
    <s v="6.11.01.01"/>
    <x v="0"/>
    <d v="2029-10-01T00:00:00"/>
    <d v="1930-09-30T00:00:00"/>
    <s v="apatil"/>
    <s v="cfolz"/>
    <n v="499399.7"/>
    <s v="EDIA"/>
    <s v="A"/>
    <s v="Labor"/>
    <s v="TEC"/>
    <m/>
    <s v="BNL"/>
    <s v="Const"/>
    <s v="INF"/>
    <x v="0"/>
    <m/>
    <m/>
    <m/>
    <m/>
    <m/>
    <m/>
    <m/>
    <m/>
    <m/>
    <m/>
    <m/>
    <m/>
    <m/>
    <m/>
    <n v="499399.7"/>
    <m/>
    <m/>
    <m/>
    <m/>
    <x v="0"/>
    <x v="0"/>
    <m/>
  </r>
  <r>
    <s v=""/>
    <s v=" AIF_0101_6260"/>
    <s v="Infrastructure Management - FY31"/>
    <s v="6.11.01.01"/>
    <x v="0"/>
    <d v="1930-10-01T00:00:00"/>
    <d v="1931-04-30T00:00:00"/>
    <s v="apatil"/>
    <s v="cfolz"/>
    <n v="332279.15000000002"/>
    <s v="EDIA"/>
    <s v="A"/>
    <s v="Labor"/>
    <s v="TEC"/>
    <m/>
    <s v="BNL"/>
    <s v="Const"/>
    <s v="INF"/>
    <x v="0"/>
    <m/>
    <m/>
    <m/>
    <m/>
    <m/>
    <m/>
    <m/>
    <m/>
    <m/>
    <m/>
    <m/>
    <m/>
    <m/>
    <m/>
    <m/>
    <n v="332279.15000000002"/>
    <m/>
    <m/>
    <m/>
    <x v="0"/>
    <x v="0"/>
    <m/>
  </r>
  <r>
    <s v=""/>
    <s v=" AIF_0101_6310"/>
    <s v="Infrastructure Management - FY27 - NYS"/>
    <s v="6.11.01.01"/>
    <x v="4"/>
    <d v="2026-10-01T00:00:00"/>
    <d v="2027-09-30T00:00:00"/>
    <s v="apatil"/>
    <s v="cfolz"/>
    <n v="42875.8"/>
    <s v="EDIA"/>
    <s v="A"/>
    <s v="Labor"/>
    <s v="TEC"/>
    <m/>
    <s v="BNL"/>
    <s v="Const"/>
    <s v="INF"/>
    <x v="0"/>
    <m/>
    <m/>
    <m/>
    <m/>
    <m/>
    <m/>
    <m/>
    <m/>
    <m/>
    <m/>
    <m/>
    <n v="42875.8"/>
    <m/>
    <m/>
    <m/>
    <m/>
    <m/>
    <m/>
    <m/>
    <x v="0"/>
    <x v="0"/>
    <m/>
  </r>
  <r>
    <s v=""/>
    <s v=" AIF_0101_6270"/>
    <s v="Infrastructure Management - FY23 - NYS"/>
    <s v="6.11.01.01"/>
    <x v="4"/>
    <d v="2023-05-01T00:00:00"/>
    <d v="2023-09-29T00:00:00"/>
    <s v="apatil"/>
    <s v="cfolz"/>
    <n v="37362.6"/>
    <s v="EDIA"/>
    <s v="A"/>
    <s v="Labor"/>
    <s v="TEC"/>
    <m/>
    <s v="BNL"/>
    <s v="PED"/>
    <s v="INF"/>
    <x v="0"/>
    <m/>
    <m/>
    <m/>
    <m/>
    <m/>
    <m/>
    <m/>
    <n v="37362.6"/>
    <m/>
    <m/>
    <m/>
    <m/>
    <m/>
    <m/>
    <m/>
    <m/>
    <m/>
    <m/>
    <m/>
    <x v="0"/>
    <x v="0"/>
    <m/>
  </r>
  <r>
    <s v=""/>
    <s v=" AIF_0101_6280"/>
    <s v="Infrastructure Management - FY24 - NYS"/>
    <s v="6.11.01.01"/>
    <x v="4"/>
    <d v="2023-10-02T00:00:00"/>
    <d v="2024-09-30T00:00:00"/>
    <s v="apatil"/>
    <s v="cfolz"/>
    <n v="38671.599999999999"/>
    <s v="EDIA"/>
    <s v="A"/>
    <s v="Labor"/>
    <s v="TEC"/>
    <m/>
    <s v="BNL"/>
    <s v="PED"/>
    <s v="INF"/>
    <x v="0"/>
    <m/>
    <m/>
    <m/>
    <m/>
    <m/>
    <m/>
    <m/>
    <m/>
    <n v="38671.599999999999"/>
    <m/>
    <m/>
    <m/>
    <m/>
    <m/>
    <m/>
    <m/>
    <m/>
    <m/>
    <m/>
    <x v="0"/>
    <x v="0"/>
    <m/>
  </r>
  <r>
    <s v=""/>
    <s v=" AIF_0101_6290"/>
    <s v="Infrastructure Management - FY25 - NYS"/>
    <s v="6.11.01.01"/>
    <x v="4"/>
    <d v="2024-10-01T00:00:00"/>
    <d v="2025-09-30T00:00:00"/>
    <s v="apatil"/>
    <s v="cfolz"/>
    <n v="80049.2"/>
    <s v="EDIA"/>
    <s v="A"/>
    <s v="Labor"/>
    <s v="TEC"/>
    <m/>
    <s v="BNL"/>
    <s v="PED"/>
    <s v="INF"/>
    <x v="0"/>
    <m/>
    <m/>
    <m/>
    <m/>
    <m/>
    <m/>
    <m/>
    <m/>
    <m/>
    <n v="80049.2"/>
    <m/>
    <m/>
    <m/>
    <m/>
    <m/>
    <m/>
    <m/>
    <m/>
    <m/>
    <x v="0"/>
    <x v="0"/>
    <m/>
  </r>
  <r>
    <s v=""/>
    <s v=" AIF_0101_6300"/>
    <s v="Infrastructure Management - FY26 - NYS"/>
    <s v="6.11.01.01"/>
    <x v="4"/>
    <d v="2025-10-01T00:00:00"/>
    <d v="2026-09-30T00:00:00"/>
    <s v="apatil"/>
    <s v="cfolz"/>
    <n v="82852"/>
    <s v="EDIA"/>
    <s v="A"/>
    <s v="Labor"/>
    <s v="TEC"/>
    <m/>
    <s v="BNL"/>
    <s v="Const"/>
    <s v="INF"/>
    <x v="0"/>
    <m/>
    <m/>
    <m/>
    <m/>
    <m/>
    <m/>
    <m/>
    <m/>
    <m/>
    <m/>
    <n v="82852"/>
    <m/>
    <m/>
    <m/>
    <m/>
    <m/>
    <m/>
    <m/>
    <m/>
    <x v="0"/>
    <x v="0"/>
    <m/>
  </r>
  <r>
    <s v=""/>
    <s v=" AIF_0101_6310"/>
    <s v="Infrastructure Management - FY27 - NYS"/>
    <s v="6.11.01.01"/>
    <x v="4"/>
    <d v="2026-10-01T00:00:00"/>
    <d v="2027-09-30T00:00:00"/>
    <s v="apatil"/>
    <s v="cfolz"/>
    <n v="0"/>
    <s v="EDIA"/>
    <s v="A"/>
    <s v="Labor"/>
    <s v="TEC"/>
    <m/>
    <s v="BNL"/>
    <s v="Const"/>
    <s v="INF"/>
    <x v="0"/>
    <m/>
    <m/>
    <m/>
    <m/>
    <m/>
    <m/>
    <m/>
    <m/>
    <m/>
    <m/>
    <m/>
    <m/>
    <m/>
    <m/>
    <m/>
    <m/>
    <m/>
    <m/>
    <m/>
    <x v="0"/>
    <x v="0"/>
    <m/>
  </r>
  <r>
    <s v=""/>
    <s v=" AIF_0101_6290"/>
    <s v="Infrastructure Management - FY25 - NYS"/>
    <s v="6.11.01.01"/>
    <x v="4"/>
    <d v="2024-10-01T00:00:00"/>
    <d v="2025-09-30T00:00:00"/>
    <s v="apatil"/>
    <s v="cfolz"/>
    <n v="32476"/>
    <s v="EDIA"/>
    <s v="A"/>
    <s v="Labor"/>
    <s v="TEC"/>
    <m/>
    <s v="BNL"/>
    <s v="PED"/>
    <s v="INF"/>
    <x v="0"/>
    <m/>
    <m/>
    <m/>
    <m/>
    <m/>
    <m/>
    <m/>
    <m/>
    <m/>
    <n v="32476"/>
    <m/>
    <m/>
    <m/>
    <m/>
    <m/>
    <m/>
    <m/>
    <m/>
    <m/>
    <x v="0"/>
    <x v="0"/>
    <m/>
  </r>
  <r>
    <s v=""/>
    <s v=" AIF_0101_6300"/>
    <s v="Infrastructure Management - FY26 - NYS"/>
    <s v="6.11.01.01"/>
    <x v="4"/>
    <d v="2025-10-01T00:00:00"/>
    <d v="2026-09-30T00:00:00"/>
    <s v="apatil"/>
    <s v="cfolz"/>
    <n v="35294.699999999997"/>
    <s v="EDIA"/>
    <s v="A"/>
    <s v="Labor"/>
    <s v="TEC"/>
    <m/>
    <s v="BNL"/>
    <s v="Const"/>
    <s v="INF"/>
    <x v="0"/>
    <m/>
    <m/>
    <m/>
    <m/>
    <m/>
    <m/>
    <m/>
    <m/>
    <m/>
    <m/>
    <n v="35294.699999999997"/>
    <m/>
    <m/>
    <m/>
    <m/>
    <m/>
    <m/>
    <m/>
    <m/>
    <x v="0"/>
    <x v="0"/>
    <m/>
  </r>
  <r>
    <s v=""/>
    <s v=" AIF_0101_6310"/>
    <s v="Infrastructure Management - FY27 - NYS"/>
    <s v="6.11.01.01"/>
    <x v="4"/>
    <d v="2026-10-01T00:00:00"/>
    <d v="2027-09-30T00:00:00"/>
    <s v="apatil"/>
    <s v="cfolz"/>
    <n v="8697.5"/>
    <s v="EDIA"/>
    <s v="A"/>
    <s v="Labor"/>
    <s v="TEC"/>
    <m/>
    <s v="BNL"/>
    <s v="Const"/>
    <s v="INF"/>
    <x v="0"/>
    <m/>
    <m/>
    <m/>
    <m/>
    <m/>
    <m/>
    <m/>
    <m/>
    <m/>
    <m/>
    <m/>
    <n v="8697.5"/>
    <m/>
    <m/>
    <m/>
    <m/>
    <m/>
    <m/>
    <m/>
    <x v="0"/>
    <x v="0"/>
    <m/>
  </r>
  <r>
    <s v=""/>
    <s v=" AIF_0101_6310"/>
    <s v="Infrastructure Management - FY27 - NYS"/>
    <s v="6.11.01.01"/>
    <x v="4"/>
    <d v="2026-10-01T00:00:00"/>
    <d v="2027-09-30T00:00:00"/>
    <s v="apatil"/>
    <s v="cfolz"/>
    <n v="0"/>
    <s v="EDIA"/>
    <s v="A"/>
    <s v="Labor"/>
    <s v="TEC"/>
    <m/>
    <s v="BNL"/>
    <s v="Const"/>
    <s v="INF"/>
    <x v="0"/>
    <m/>
    <m/>
    <m/>
    <m/>
    <m/>
    <m/>
    <m/>
    <m/>
    <m/>
    <m/>
    <m/>
    <m/>
    <m/>
    <m/>
    <m/>
    <m/>
    <m/>
    <m/>
    <m/>
    <x v="0"/>
    <x v="0"/>
    <m/>
  </r>
  <r>
    <s v=""/>
    <s v=" AIF_0101_6290"/>
    <s v="Infrastructure Management - FY25 - NYS"/>
    <s v="6.11.01.01"/>
    <x v="4"/>
    <d v="2024-10-01T00:00:00"/>
    <d v="2025-09-30T00:00:00"/>
    <s v="apatil"/>
    <s v="cfolz"/>
    <n v="45729.2"/>
    <s v="EDIA"/>
    <s v="A"/>
    <s v="Labor"/>
    <s v="TEC"/>
    <m/>
    <s v="BNL"/>
    <s v="PED"/>
    <s v="INF"/>
    <x v="0"/>
    <m/>
    <m/>
    <m/>
    <m/>
    <m/>
    <m/>
    <m/>
    <m/>
    <m/>
    <n v="45729.2"/>
    <m/>
    <m/>
    <m/>
    <m/>
    <m/>
    <m/>
    <m/>
    <m/>
    <m/>
    <x v="0"/>
    <x v="0"/>
    <m/>
  </r>
  <r>
    <s v=""/>
    <s v=" AIF_0101_6300"/>
    <s v="Infrastructure Management - FY26 - NYS"/>
    <s v="6.11.01.01"/>
    <x v="4"/>
    <d v="2025-10-01T00:00:00"/>
    <d v="2026-09-30T00:00:00"/>
    <s v="apatil"/>
    <s v="cfolz"/>
    <n v="45179.4"/>
    <s v="EDIA"/>
    <s v="A"/>
    <s v="Labor"/>
    <s v="TEC"/>
    <m/>
    <s v="BNL"/>
    <s v="Const"/>
    <s v="INF"/>
    <x v="0"/>
    <m/>
    <m/>
    <m/>
    <m/>
    <m/>
    <m/>
    <m/>
    <m/>
    <m/>
    <m/>
    <n v="45179.4"/>
    <m/>
    <m/>
    <m/>
    <m/>
    <m/>
    <m/>
    <m/>
    <m/>
    <x v="0"/>
    <x v="0"/>
    <m/>
  </r>
  <r>
    <s v=""/>
    <s v=" AIF_0101_6310"/>
    <s v="Infrastructure Management - FY27 - NYS"/>
    <s v="6.11.01.01"/>
    <x v="4"/>
    <d v="2026-10-01T00:00:00"/>
    <d v="2027-09-30T00:00:00"/>
    <s v="apatil"/>
    <s v="cfolz"/>
    <n v="20040.3"/>
    <s v="EDIA"/>
    <s v="A"/>
    <s v="Labor"/>
    <s v="TEC"/>
    <m/>
    <s v="BNL"/>
    <s v="Const"/>
    <s v="INF"/>
    <x v="0"/>
    <m/>
    <m/>
    <m/>
    <m/>
    <m/>
    <m/>
    <m/>
    <m/>
    <m/>
    <m/>
    <m/>
    <n v="20040.3"/>
    <m/>
    <m/>
    <m/>
    <m/>
    <m/>
    <m/>
    <m/>
    <x v="0"/>
    <x v="0"/>
    <m/>
  </r>
  <r>
    <s v=""/>
    <s v=" AIF_0101_6290"/>
    <s v="Infrastructure Management - FY25 - NYS"/>
    <s v="6.11.01.01"/>
    <x v="4"/>
    <d v="2024-10-01T00:00:00"/>
    <d v="2025-09-30T00:00:00"/>
    <s v="apatil"/>
    <s v="cfolz"/>
    <n v="32476"/>
    <s v="EDIA"/>
    <s v="A"/>
    <s v="Labor"/>
    <s v="TEC"/>
    <m/>
    <s v="BNL"/>
    <s v="PED"/>
    <s v="INF"/>
    <x v="0"/>
    <m/>
    <m/>
    <m/>
    <m/>
    <m/>
    <m/>
    <m/>
    <m/>
    <m/>
    <n v="32476"/>
    <m/>
    <m/>
    <m/>
    <m/>
    <m/>
    <m/>
    <m/>
    <m/>
    <m/>
    <x v="0"/>
    <x v="0"/>
    <m/>
  </r>
  <r>
    <s v=""/>
    <s v=" AIF_0101_6300"/>
    <s v="Infrastructure Management - FY26 - NYS"/>
    <s v="6.11.01.01"/>
    <x v="4"/>
    <d v="2025-10-01T00:00:00"/>
    <d v="2026-09-30T00:00:00"/>
    <s v="apatil"/>
    <s v="cfolz"/>
    <n v="35294.699999999997"/>
    <s v="EDIA"/>
    <s v="A"/>
    <s v="Labor"/>
    <s v="TEC"/>
    <m/>
    <s v="BNL"/>
    <s v="Const"/>
    <s v="INF"/>
    <x v="0"/>
    <m/>
    <m/>
    <m/>
    <m/>
    <m/>
    <m/>
    <m/>
    <m/>
    <m/>
    <m/>
    <n v="35294.699999999997"/>
    <m/>
    <m/>
    <m/>
    <m/>
    <m/>
    <m/>
    <m/>
    <m/>
    <x v="0"/>
    <x v="0"/>
    <m/>
  </r>
  <r>
    <s v=""/>
    <s v=" AIF_0101_6310"/>
    <s v="Infrastructure Management - FY27 - NYS"/>
    <s v="6.11.01.01"/>
    <x v="4"/>
    <d v="2026-10-01T00:00:00"/>
    <d v="2027-09-30T00:00:00"/>
    <s v="apatil"/>
    <s v="cfolz"/>
    <n v="8697.5"/>
    <s v="EDIA"/>
    <s v="A"/>
    <s v="Labor"/>
    <s v="TEC"/>
    <m/>
    <s v="BNL"/>
    <s v="Const"/>
    <s v="INF"/>
    <x v="0"/>
    <m/>
    <m/>
    <m/>
    <m/>
    <m/>
    <m/>
    <m/>
    <m/>
    <m/>
    <m/>
    <m/>
    <n v="8697.5"/>
    <m/>
    <m/>
    <m/>
    <m/>
    <m/>
    <m/>
    <m/>
    <x v="0"/>
    <x v="0"/>
    <m/>
  </r>
  <r>
    <s v=""/>
    <s v=" AIF_0101_6300"/>
    <s v="Infrastructure Management - FY26 - NYS"/>
    <s v="6.11.01.01"/>
    <x v="4"/>
    <d v="2025-10-01T00:00:00"/>
    <d v="2026-09-30T00:00:00"/>
    <s v="apatil"/>
    <s v="cfolz"/>
    <n v="39543"/>
    <s v="EDIA"/>
    <s v="A"/>
    <s v="Labor"/>
    <s v="TEC"/>
    <m/>
    <s v="BNL"/>
    <s v="Const"/>
    <s v="INF"/>
    <x v="0"/>
    <m/>
    <m/>
    <m/>
    <m/>
    <m/>
    <m/>
    <m/>
    <m/>
    <m/>
    <m/>
    <n v="39543"/>
    <m/>
    <m/>
    <m/>
    <m/>
    <m/>
    <m/>
    <m/>
    <m/>
    <x v="0"/>
    <x v="0"/>
    <m/>
  </r>
  <r>
    <s v=""/>
    <s v=" AIF_0101_6290"/>
    <s v="Infrastructure Management - FY25 - NYS"/>
    <s v="6.11.01.01"/>
    <x v="4"/>
    <d v="2024-10-01T00:00:00"/>
    <d v="2025-09-30T00:00:00"/>
    <s v="apatil"/>
    <s v="cfolz"/>
    <n v="35723.599999999999"/>
    <s v="EDIA"/>
    <s v="A"/>
    <s v="Labor"/>
    <s v="TEC"/>
    <m/>
    <s v="BNL"/>
    <s v="PED"/>
    <s v="INF"/>
    <x v="0"/>
    <m/>
    <m/>
    <m/>
    <m/>
    <m/>
    <m/>
    <m/>
    <m/>
    <m/>
    <n v="35723.599999999999"/>
    <m/>
    <m/>
    <m/>
    <m/>
    <m/>
    <m/>
    <m/>
    <m/>
    <m/>
    <x v="0"/>
    <x v="0"/>
    <m/>
  </r>
  <r>
    <s v=""/>
    <s v=" AIF_0101_6320"/>
    <s v="Civil Construction Management  - FY23"/>
    <s v="6.11.01.02"/>
    <x v="0"/>
    <d v="2022-10-03T00:00:00"/>
    <d v="2023-09-29T00:00:00"/>
    <s v="apatil"/>
    <s v="cfolz"/>
    <n v="560748.06999999995"/>
    <s v="EDIA"/>
    <s v="A"/>
    <s v="Labor"/>
    <s v="TEC"/>
    <m/>
    <s v="BNL"/>
    <s v="PED"/>
    <s v="INF"/>
    <x v="0"/>
    <m/>
    <m/>
    <m/>
    <m/>
    <m/>
    <m/>
    <m/>
    <n v="560748.06999999995"/>
    <n v="0"/>
    <m/>
    <m/>
    <m/>
    <m/>
    <m/>
    <m/>
    <m/>
    <m/>
    <m/>
    <m/>
    <x v="0"/>
    <x v="0"/>
    <m/>
  </r>
  <r>
    <s v=""/>
    <s v=" AIF_0101_6330"/>
    <s v="Civil Construction Management  - FY24"/>
    <s v="6.11.01.02"/>
    <x v="0"/>
    <d v="2023-10-02T00:00:00"/>
    <d v="2024-09-30T00:00:00"/>
    <s v="apatil"/>
    <s v="cfolz"/>
    <n v="331736.64"/>
    <s v="EDIA"/>
    <s v="A"/>
    <s v="Labor"/>
    <s v="TEC"/>
    <m/>
    <s v="BNL"/>
    <s v="PED"/>
    <s v="INF"/>
    <x v="0"/>
    <m/>
    <m/>
    <m/>
    <m/>
    <m/>
    <m/>
    <m/>
    <m/>
    <n v="331736.64"/>
    <m/>
    <m/>
    <m/>
    <m/>
    <m/>
    <m/>
    <m/>
    <m/>
    <m/>
    <m/>
    <x v="0"/>
    <x v="0"/>
    <m/>
  </r>
  <r>
    <s v=""/>
    <s v=" AIF_0101_6340"/>
    <s v="Civil Construction Management  - FY25"/>
    <s v="6.11.01.02"/>
    <x v="0"/>
    <d v="2024-10-01T00:00:00"/>
    <d v="2025-09-30T00:00:00"/>
    <s v="apatil"/>
    <s v="cfolz"/>
    <n v="352903.82"/>
    <s v="EDIA"/>
    <s v="A"/>
    <s v="Labor"/>
    <s v="TEC"/>
    <m/>
    <s v="BNL"/>
    <s v="PED"/>
    <s v="INF"/>
    <x v="0"/>
    <m/>
    <m/>
    <m/>
    <m/>
    <m/>
    <m/>
    <m/>
    <m/>
    <m/>
    <n v="352903.82"/>
    <m/>
    <m/>
    <m/>
    <m/>
    <m/>
    <m/>
    <m/>
    <m/>
    <m/>
    <x v="0"/>
    <x v="0"/>
    <m/>
  </r>
  <r>
    <s v=""/>
    <s v=" AIF_0101_6350"/>
    <s v="Civil Construction Management  - FY26"/>
    <s v="6.11.01.02"/>
    <x v="0"/>
    <d v="2025-10-01T00:00:00"/>
    <d v="2026-09-30T00:00:00"/>
    <s v="apatil"/>
    <s v="cfolz"/>
    <n v="365255.45"/>
    <s v="EDIA"/>
    <s v="A"/>
    <s v="Labor"/>
    <s v="TEC"/>
    <m/>
    <s v="BNL"/>
    <s v="Const"/>
    <s v="INF"/>
    <x v="0"/>
    <m/>
    <m/>
    <m/>
    <m/>
    <m/>
    <m/>
    <m/>
    <m/>
    <m/>
    <m/>
    <n v="365255.45"/>
    <m/>
    <m/>
    <m/>
    <m/>
    <m/>
    <m/>
    <m/>
    <m/>
    <x v="0"/>
    <x v="0"/>
    <m/>
  </r>
  <r>
    <s v=""/>
    <s v=" AIF_0101_6360"/>
    <s v="Civil Construction Management  - FY27"/>
    <s v="6.11.01.02"/>
    <x v="0"/>
    <d v="2026-10-01T00:00:00"/>
    <d v="2027-09-30T00:00:00"/>
    <s v="apatil"/>
    <s v="cfolz"/>
    <n v="337822.44"/>
    <s v="EDIA"/>
    <s v="A"/>
    <s v="Labor"/>
    <s v="TEC"/>
    <m/>
    <s v="BNL"/>
    <s v="Const"/>
    <s v="INF"/>
    <x v="0"/>
    <m/>
    <m/>
    <m/>
    <m/>
    <m/>
    <m/>
    <m/>
    <m/>
    <m/>
    <m/>
    <m/>
    <n v="337822.44"/>
    <m/>
    <m/>
    <m/>
    <m/>
    <m/>
    <m/>
    <m/>
    <x v="0"/>
    <x v="0"/>
    <m/>
  </r>
  <r>
    <s v=""/>
    <s v=" AIF_0101_6370"/>
    <s v="Civil Construction Management  - FY28"/>
    <s v="6.11.01.02"/>
    <x v="0"/>
    <d v="2027-10-01T00:00:00"/>
    <d v="2028-09-29T00:00:00"/>
    <s v="apatil"/>
    <s v="cfolz"/>
    <n v="665992.80000000005"/>
    <s v="EDIA"/>
    <s v="A"/>
    <s v="Labor"/>
    <s v="TEC"/>
    <m/>
    <s v="BNL"/>
    <s v="Const"/>
    <s v="INF"/>
    <x v="0"/>
    <m/>
    <m/>
    <m/>
    <m/>
    <m/>
    <m/>
    <m/>
    <m/>
    <m/>
    <m/>
    <m/>
    <m/>
    <n v="665992.80000000005"/>
    <m/>
    <m/>
    <m/>
    <m/>
    <m/>
    <m/>
    <x v="0"/>
    <x v="0"/>
    <m/>
  </r>
  <r>
    <s v=""/>
    <s v=" AIF_0101_6380"/>
    <s v="Civil Construction Management  - FY29"/>
    <s v="6.11.01.02"/>
    <x v="0"/>
    <d v="2028-10-02T00:00:00"/>
    <d v="2029-09-28T00:00:00"/>
    <s v="apatil"/>
    <s v="cfolz"/>
    <n v="689302.55"/>
    <s v="EDIA"/>
    <s v="A"/>
    <s v="Labor"/>
    <s v="TEC"/>
    <m/>
    <s v="BNL"/>
    <s v="Const"/>
    <s v="INF"/>
    <x v="0"/>
    <m/>
    <m/>
    <m/>
    <m/>
    <m/>
    <m/>
    <m/>
    <m/>
    <m/>
    <m/>
    <m/>
    <m/>
    <m/>
    <n v="689302.55"/>
    <n v="0"/>
    <m/>
    <m/>
    <m/>
    <m/>
    <x v="0"/>
    <x v="0"/>
    <m/>
  </r>
  <r>
    <s v=""/>
    <s v=" AIF_0101_6390"/>
    <s v="Civil Construction Management  - FY30"/>
    <s v="6.11.01.02"/>
    <x v="0"/>
    <d v="2029-10-01T00:00:00"/>
    <d v="1930-09-30T00:00:00"/>
    <s v="apatil"/>
    <s v="cfolz"/>
    <n v="713428.14"/>
    <s v="EDIA"/>
    <s v="A"/>
    <s v="Labor"/>
    <s v="TEC"/>
    <m/>
    <s v="BNL"/>
    <s v="Const"/>
    <s v="INF"/>
    <x v="0"/>
    <m/>
    <m/>
    <m/>
    <m/>
    <m/>
    <m/>
    <m/>
    <m/>
    <m/>
    <m/>
    <m/>
    <m/>
    <m/>
    <m/>
    <n v="713428.14"/>
    <m/>
    <m/>
    <m/>
    <m/>
    <x v="0"/>
    <x v="0"/>
    <m/>
  </r>
  <r>
    <s v=""/>
    <s v=" AIF_0101_6400"/>
    <s v="Civil Construction Management  - FY31"/>
    <s v="6.11.01.02"/>
    <x v="0"/>
    <d v="1930-10-01T00:00:00"/>
    <d v="1931-04-30T00:00:00"/>
    <s v="apatil"/>
    <s v="cfolz"/>
    <n v="479958.78"/>
    <s v="EDIA"/>
    <s v="A"/>
    <s v="Labor"/>
    <s v="TEC"/>
    <m/>
    <s v="BNL"/>
    <s v="Const"/>
    <s v="INF"/>
    <x v="0"/>
    <m/>
    <m/>
    <m/>
    <m/>
    <m/>
    <m/>
    <m/>
    <m/>
    <m/>
    <m/>
    <m/>
    <m/>
    <m/>
    <m/>
    <m/>
    <n v="479958.78"/>
    <m/>
    <m/>
    <m/>
    <x v="0"/>
    <x v="0"/>
    <m/>
  </r>
  <r>
    <s v=""/>
    <s v=" AIF_0101_6340"/>
    <s v="Civil Construction Management  - FY25"/>
    <s v="6.11.01.02"/>
    <x v="0"/>
    <d v="2024-10-01T00:00:00"/>
    <d v="2025-09-30T00:00:00"/>
    <s v="apatil"/>
    <s v="cfolz"/>
    <n v="47724.480000000003"/>
    <s v="EDIA"/>
    <s v="A"/>
    <s v="Labor"/>
    <s v="TEC"/>
    <m/>
    <s v="BNL"/>
    <s v="PED"/>
    <s v="INF"/>
    <x v="0"/>
    <m/>
    <m/>
    <m/>
    <m/>
    <m/>
    <m/>
    <m/>
    <m/>
    <m/>
    <n v="47724.480000000003"/>
    <m/>
    <m/>
    <m/>
    <m/>
    <m/>
    <m/>
    <m/>
    <m/>
    <m/>
    <x v="0"/>
    <x v="0"/>
    <m/>
  </r>
  <r>
    <s v=""/>
    <s v=" AIF_0101_6350"/>
    <s v="Civil Construction Management  - FY26"/>
    <s v="6.11.01.02"/>
    <x v="0"/>
    <d v="2025-10-01T00:00:00"/>
    <d v="2026-09-30T00:00:00"/>
    <s v="apatil"/>
    <s v="cfolz"/>
    <n v="48678.97"/>
    <s v="EDIA"/>
    <s v="A"/>
    <s v="Labor"/>
    <s v="TEC"/>
    <m/>
    <s v="BNL"/>
    <s v="Const"/>
    <s v="INF"/>
    <x v="0"/>
    <m/>
    <m/>
    <m/>
    <m/>
    <m/>
    <m/>
    <m/>
    <m/>
    <m/>
    <m/>
    <n v="48678.97"/>
    <m/>
    <m/>
    <m/>
    <m/>
    <m/>
    <m/>
    <m/>
    <m/>
    <x v="0"/>
    <x v="0"/>
    <m/>
  </r>
  <r>
    <s v=""/>
    <s v=" AIF_0101_6360"/>
    <s v="Civil Construction Management  - FY27"/>
    <s v="6.11.01.02"/>
    <x v="0"/>
    <d v="2026-10-01T00:00:00"/>
    <d v="2027-09-30T00:00:00"/>
    <s v="apatil"/>
    <s v="cfolz"/>
    <n v="49652.55"/>
    <s v="EDIA"/>
    <s v="A"/>
    <s v="Labor"/>
    <s v="TEC"/>
    <m/>
    <s v="BNL"/>
    <s v="Const"/>
    <s v="INF"/>
    <x v="0"/>
    <m/>
    <m/>
    <m/>
    <m/>
    <m/>
    <m/>
    <m/>
    <m/>
    <m/>
    <m/>
    <m/>
    <n v="49652.55"/>
    <m/>
    <m/>
    <m/>
    <m/>
    <m/>
    <m/>
    <m/>
    <x v="0"/>
    <x v="0"/>
    <m/>
  </r>
  <r>
    <s v=""/>
    <s v=" AIF_0101_6370"/>
    <s v="Civil Construction Management  - FY28"/>
    <s v="6.11.01.02"/>
    <x v="0"/>
    <d v="2027-10-01T00:00:00"/>
    <d v="2028-09-29T00:00:00"/>
    <s v="apatil"/>
    <s v="cfolz"/>
    <n v="50645.599999999999"/>
    <s v="EDIA"/>
    <s v="A"/>
    <s v="Labor"/>
    <s v="TEC"/>
    <m/>
    <s v="BNL"/>
    <s v="Const"/>
    <s v="INF"/>
    <x v="0"/>
    <m/>
    <m/>
    <m/>
    <m/>
    <m/>
    <m/>
    <m/>
    <m/>
    <m/>
    <m/>
    <m/>
    <m/>
    <n v="50645.599999999999"/>
    <m/>
    <m/>
    <m/>
    <m/>
    <m/>
    <m/>
    <x v="0"/>
    <x v="0"/>
    <m/>
  </r>
  <r>
    <s v=""/>
    <s v=" AIF_0101_6380"/>
    <s v="Civil Construction Management  - FY29"/>
    <s v="6.11.01.02"/>
    <x v="0"/>
    <d v="2028-10-02T00:00:00"/>
    <d v="2029-09-28T00:00:00"/>
    <s v="apatil"/>
    <s v="cfolz"/>
    <n v="25829.26"/>
    <s v="EDIA"/>
    <s v="A"/>
    <s v="Labor"/>
    <s v="TEC"/>
    <m/>
    <s v="BNL"/>
    <s v="Const"/>
    <s v="INF"/>
    <x v="0"/>
    <m/>
    <m/>
    <m/>
    <m/>
    <m/>
    <m/>
    <m/>
    <m/>
    <m/>
    <m/>
    <m/>
    <m/>
    <m/>
    <n v="25829.25"/>
    <n v="0"/>
    <m/>
    <m/>
    <m/>
    <m/>
    <x v="0"/>
    <x v="0"/>
    <m/>
  </r>
  <r>
    <s v=""/>
    <s v=" AIF_0101_6390"/>
    <s v="Civil Construction Management  - FY30"/>
    <s v="6.11.01.02"/>
    <x v="0"/>
    <d v="2029-10-01T00:00:00"/>
    <d v="1930-09-30T00:00:00"/>
    <s v="apatil"/>
    <s v="cfolz"/>
    <n v="26345.84"/>
    <s v="EDIA"/>
    <s v="A"/>
    <s v="Labor"/>
    <s v="TEC"/>
    <m/>
    <s v="BNL"/>
    <s v="Const"/>
    <s v="INF"/>
    <x v="0"/>
    <m/>
    <m/>
    <m/>
    <m/>
    <m/>
    <m/>
    <m/>
    <m/>
    <m/>
    <m/>
    <m/>
    <m/>
    <m/>
    <m/>
    <n v="26345.84"/>
    <m/>
    <m/>
    <m/>
    <m/>
    <x v="0"/>
    <x v="0"/>
    <m/>
  </r>
  <r>
    <s v=""/>
    <s v=" AIF_0101_6400"/>
    <s v="Civil Construction Management  - FY31"/>
    <s v="6.11.01.02"/>
    <x v="0"/>
    <d v="1930-10-01T00:00:00"/>
    <d v="1931-04-30T00:00:00"/>
    <s v="apatil"/>
    <s v="cfolz"/>
    <n v="26872.76"/>
    <s v="EDIA"/>
    <s v="A"/>
    <s v="Labor"/>
    <s v="TEC"/>
    <m/>
    <s v="BNL"/>
    <s v="Const"/>
    <s v="INF"/>
    <x v="0"/>
    <m/>
    <m/>
    <m/>
    <m/>
    <m/>
    <m/>
    <m/>
    <m/>
    <m/>
    <m/>
    <m/>
    <m/>
    <m/>
    <m/>
    <m/>
    <n v="26872.76"/>
    <m/>
    <m/>
    <m/>
    <x v="0"/>
    <x v="0"/>
    <m/>
  </r>
  <r>
    <s v=""/>
    <s v=" AIF_0101_6350"/>
    <s v="Civil Construction Management  - FY26"/>
    <s v="6.11.01.02"/>
    <x v="0"/>
    <d v="2025-10-01T00:00:00"/>
    <d v="2026-09-30T00:00:00"/>
    <s v="apatil"/>
    <s v="cfolz"/>
    <n v="24339.48"/>
    <s v="EDIA"/>
    <s v="A"/>
    <s v="Labor"/>
    <s v="TEC"/>
    <m/>
    <s v="BNL"/>
    <s v="Const"/>
    <s v="INF"/>
    <x v="0"/>
    <m/>
    <m/>
    <m/>
    <m/>
    <m/>
    <m/>
    <m/>
    <m/>
    <m/>
    <m/>
    <n v="24339.48"/>
    <m/>
    <m/>
    <m/>
    <m/>
    <m/>
    <m/>
    <m/>
    <m/>
    <x v="0"/>
    <x v="0"/>
    <m/>
  </r>
  <r>
    <s v=""/>
    <s v=" AIF_0101_6360"/>
    <s v="Civil Construction Management  - FY27"/>
    <s v="6.11.01.02"/>
    <x v="0"/>
    <d v="2026-10-01T00:00:00"/>
    <d v="2027-09-30T00:00:00"/>
    <s v="apatil"/>
    <s v="cfolz"/>
    <n v="24826.27"/>
    <s v="EDIA"/>
    <s v="A"/>
    <s v="Labor"/>
    <s v="TEC"/>
    <m/>
    <s v="BNL"/>
    <s v="Const"/>
    <s v="INF"/>
    <x v="0"/>
    <m/>
    <m/>
    <m/>
    <m/>
    <m/>
    <m/>
    <m/>
    <m/>
    <m/>
    <m/>
    <m/>
    <n v="24826.27"/>
    <m/>
    <m/>
    <m/>
    <m/>
    <m/>
    <m/>
    <m/>
    <x v="0"/>
    <x v="0"/>
    <m/>
  </r>
  <r>
    <s v=""/>
    <s v=" AIF_0101_6370"/>
    <s v="Civil Construction Management  - FY28"/>
    <s v="6.11.01.02"/>
    <x v="0"/>
    <d v="2027-10-01T00:00:00"/>
    <d v="2028-09-29T00:00:00"/>
    <s v="apatil"/>
    <s v="cfolz"/>
    <n v="25322.799999999999"/>
    <s v="EDIA"/>
    <s v="A"/>
    <s v="Labor"/>
    <s v="TEC"/>
    <m/>
    <s v="BNL"/>
    <s v="Const"/>
    <s v="INF"/>
    <x v="0"/>
    <m/>
    <m/>
    <m/>
    <m/>
    <m/>
    <m/>
    <m/>
    <m/>
    <m/>
    <m/>
    <m/>
    <m/>
    <n v="25322.799999999999"/>
    <m/>
    <m/>
    <m/>
    <m/>
    <m/>
    <m/>
    <x v="0"/>
    <x v="0"/>
    <m/>
  </r>
  <r>
    <s v=""/>
    <s v=" AIF_0101_6380"/>
    <s v="Civil Construction Management  - FY29"/>
    <s v="6.11.01.02"/>
    <x v="0"/>
    <d v="2028-10-02T00:00:00"/>
    <d v="2029-09-28T00:00:00"/>
    <s v="apatil"/>
    <s v="cfolz"/>
    <n v="25829.26"/>
    <s v="EDIA"/>
    <s v="A"/>
    <s v="Labor"/>
    <s v="TEC"/>
    <m/>
    <s v="BNL"/>
    <s v="Const"/>
    <s v="INF"/>
    <x v="0"/>
    <m/>
    <m/>
    <m/>
    <m/>
    <m/>
    <m/>
    <m/>
    <m/>
    <m/>
    <m/>
    <m/>
    <m/>
    <m/>
    <n v="25829.25"/>
    <n v="0"/>
    <m/>
    <m/>
    <m/>
    <m/>
    <x v="0"/>
    <x v="0"/>
    <m/>
  </r>
  <r>
    <s v=""/>
    <s v=" AIF_0101_6390"/>
    <s v="Civil Construction Management  - FY30"/>
    <s v="6.11.01.02"/>
    <x v="0"/>
    <d v="2029-10-01T00:00:00"/>
    <d v="1930-09-30T00:00:00"/>
    <s v="apatil"/>
    <s v="cfolz"/>
    <n v="26345.84"/>
    <s v="EDIA"/>
    <s v="A"/>
    <s v="Labor"/>
    <s v="TEC"/>
    <m/>
    <s v="BNL"/>
    <s v="Const"/>
    <s v="INF"/>
    <x v="0"/>
    <m/>
    <m/>
    <m/>
    <m/>
    <m/>
    <m/>
    <m/>
    <m/>
    <m/>
    <m/>
    <m/>
    <m/>
    <m/>
    <m/>
    <n v="26345.84"/>
    <m/>
    <m/>
    <m/>
    <m/>
    <x v="0"/>
    <x v="0"/>
    <m/>
  </r>
  <r>
    <s v=""/>
    <s v=" AIF_0101_6400"/>
    <s v="Civil Construction Management  - FY31"/>
    <s v="6.11.01.02"/>
    <x v="0"/>
    <d v="1930-10-01T00:00:00"/>
    <d v="1931-04-30T00:00:00"/>
    <s v="apatil"/>
    <s v="cfolz"/>
    <n v="26872.76"/>
    <s v="EDIA"/>
    <s v="A"/>
    <s v="Labor"/>
    <s v="TEC"/>
    <m/>
    <s v="BNL"/>
    <s v="Const"/>
    <s v="INF"/>
    <x v="0"/>
    <m/>
    <m/>
    <m/>
    <m/>
    <m/>
    <m/>
    <m/>
    <m/>
    <m/>
    <m/>
    <m/>
    <m/>
    <m/>
    <m/>
    <m/>
    <n v="26872.76"/>
    <m/>
    <m/>
    <m/>
    <x v="0"/>
    <x v="0"/>
    <m/>
  </r>
  <r>
    <s v=""/>
    <s v=" AIF_0101_6340"/>
    <s v="Civil Construction Management  - FY25"/>
    <s v="6.11.01.02"/>
    <x v="0"/>
    <d v="2024-10-01T00:00:00"/>
    <d v="2025-09-30T00:00:00"/>
    <s v="apatil"/>
    <s v="cfolz"/>
    <n v="300343.67"/>
    <s v="EDIA"/>
    <s v="A"/>
    <s v="Labor"/>
    <s v="TEC"/>
    <m/>
    <s v="BNL"/>
    <s v="PED"/>
    <s v="INF"/>
    <x v="0"/>
    <m/>
    <m/>
    <m/>
    <m/>
    <m/>
    <m/>
    <m/>
    <m/>
    <m/>
    <n v="300343.67"/>
    <m/>
    <m/>
    <m/>
    <m/>
    <m/>
    <m/>
    <m/>
    <m/>
    <m/>
    <x v="0"/>
    <x v="0"/>
    <m/>
  </r>
  <r>
    <s v=""/>
    <s v=" AIF_0101_6350"/>
    <s v="Civil Construction Management  - FY26"/>
    <s v="6.11.01.02"/>
    <x v="0"/>
    <d v="2025-10-01T00:00:00"/>
    <d v="2026-09-30T00:00:00"/>
    <s v="apatil"/>
    <s v="cfolz"/>
    <n v="310855.7"/>
    <s v="EDIA"/>
    <s v="A"/>
    <s v="Labor"/>
    <s v="TEC"/>
    <m/>
    <s v="BNL"/>
    <s v="Const"/>
    <s v="INF"/>
    <x v="0"/>
    <m/>
    <m/>
    <m/>
    <m/>
    <m/>
    <m/>
    <m/>
    <m/>
    <m/>
    <m/>
    <n v="310855.7"/>
    <m/>
    <m/>
    <m/>
    <m/>
    <m/>
    <m/>
    <m/>
    <m/>
    <x v="0"/>
    <x v="0"/>
    <m/>
  </r>
  <r>
    <s v=""/>
    <s v=" AIF_0101_6360"/>
    <s v="Civil Construction Management  - FY27"/>
    <s v="6.11.01.02"/>
    <x v="0"/>
    <d v="2026-10-01T00:00:00"/>
    <d v="2027-09-30T00:00:00"/>
    <s v="apatil"/>
    <s v="cfolz"/>
    <n v="321735.65000000002"/>
    <s v="EDIA"/>
    <s v="A"/>
    <s v="Labor"/>
    <s v="TEC"/>
    <m/>
    <s v="BNL"/>
    <s v="Const"/>
    <s v="INF"/>
    <x v="0"/>
    <m/>
    <m/>
    <m/>
    <m/>
    <m/>
    <m/>
    <m/>
    <m/>
    <m/>
    <m/>
    <m/>
    <n v="321735.65000000002"/>
    <m/>
    <m/>
    <m/>
    <m/>
    <m/>
    <m/>
    <m/>
    <x v="0"/>
    <x v="0"/>
    <m/>
  </r>
  <r>
    <s v=""/>
    <s v=" AIF_0101_6370"/>
    <s v="Civil Construction Management  - FY28"/>
    <s v="6.11.01.02"/>
    <x v="0"/>
    <d v="2027-10-01T00:00:00"/>
    <d v="2028-09-29T00:00:00"/>
    <s v="apatil"/>
    <s v="cfolz"/>
    <n v="332996.40000000002"/>
    <s v="EDIA"/>
    <s v="A"/>
    <s v="Labor"/>
    <s v="TEC"/>
    <m/>
    <s v="BNL"/>
    <s v="Const"/>
    <s v="INF"/>
    <x v="0"/>
    <m/>
    <m/>
    <m/>
    <m/>
    <m/>
    <m/>
    <m/>
    <m/>
    <m/>
    <m/>
    <m/>
    <m/>
    <n v="332996.40000000002"/>
    <m/>
    <m/>
    <m/>
    <m/>
    <m/>
    <m/>
    <x v="0"/>
    <x v="0"/>
    <m/>
  </r>
  <r>
    <s v=""/>
    <s v=" AIF_0101_6380"/>
    <s v="Civil Construction Management  - FY29"/>
    <s v="6.11.01.02"/>
    <x v="0"/>
    <d v="2028-10-02T00:00:00"/>
    <d v="2029-09-28T00:00:00"/>
    <s v="apatil"/>
    <s v="cfolz"/>
    <n v="344651.27"/>
    <s v="EDIA"/>
    <s v="A"/>
    <s v="Labor"/>
    <s v="TEC"/>
    <m/>
    <s v="BNL"/>
    <s v="Const"/>
    <s v="INF"/>
    <x v="0"/>
    <m/>
    <m/>
    <m/>
    <m/>
    <m/>
    <m/>
    <m/>
    <m/>
    <m/>
    <m/>
    <m/>
    <m/>
    <m/>
    <n v="344651.27"/>
    <m/>
    <m/>
    <m/>
    <m/>
    <m/>
    <x v="0"/>
    <x v="0"/>
    <m/>
  </r>
  <r>
    <s v=""/>
    <s v=" AIF_0101_6390"/>
    <s v="Civil Construction Management  - FY30"/>
    <s v="6.11.01.02"/>
    <x v="0"/>
    <d v="2029-10-01T00:00:00"/>
    <d v="1930-09-30T00:00:00"/>
    <s v="apatil"/>
    <s v="cfolz"/>
    <n v="356714.07"/>
    <s v="EDIA"/>
    <s v="A"/>
    <s v="Labor"/>
    <s v="TEC"/>
    <m/>
    <s v="BNL"/>
    <s v="Const"/>
    <s v="INF"/>
    <x v="0"/>
    <m/>
    <m/>
    <m/>
    <m/>
    <m/>
    <m/>
    <m/>
    <m/>
    <m/>
    <m/>
    <m/>
    <m/>
    <m/>
    <m/>
    <n v="356714.07"/>
    <m/>
    <m/>
    <m/>
    <m/>
    <x v="0"/>
    <x v="0"/>
    <m/>
  </r>
  <r>
    <s v=""/>
    <s v=" AIF_0101_6400"/>
    <s v="Civil Construction Management  - FY31"/>
    <s v="6.11.01.02"/>
    <x v="0"/>
    <d v="1930-10-01T00:00:00"/>
    <d v="1931-04-30T00:00:00"/>
    <s v="apatil"/>
    <s v="cfolz"/>
    <n v="239979.39"/>
    <s v="EDIA"/>
    <s v="A"/>
    <s v="Labor"/>
    <s v="TEC"/>
    <m/>
    <s v="BNL"/>
    <s v="Const"/>
    <s v="INF"/>
    <x v="0"/>
    <m/>
    <m/>
    <m/>
    <m/>
    <m/>
    <m/>
    <m/>
    <m/>
    <m/>
    <m/>
    <m/>
    <m/>
    <m/>
    <m/>
    <m/>
    <n v="239979.39"/>
    <m/>
    <m/>
    <m/>
    <x v="0"/>
    <x v="0"/>
    <m/>
  </r>
  <r>
    <s v=""/>
    <s v=" AIF_0101_6340"/>
    <s v="Civil Construction Management  - FY25"/>
    <s v="6.11.01.02"/>
    <x v="0"/>
    <d v="2024-10-01T00:00:00"/>
    <d v="2025-09-30T00:00:00"/>
    <s v="apatil"/>
    <s v="cfolz"/>
    <n v="242322.74"/>
    <s v="EDIA"/>
    <s v="A"/>
    <s v="Labor"/>
    <s v="TEC"/>
    <m/>
    <s v="BNL"/>
    <s v="PED"/>
    <s v="INF"/>
    <x v="0"/>
    <m/>
    <m/>
    <m/>
    <m/>
    <m/>
    <m/>
    <m/>
    <m/>
    <m/>
    <n v="242322.74"/>
    <m/>
    <m/>
    <m/>
    <m/>
    <m/>
    <m/>
    <m/>
    <m/>
    <m/>
    <x v="0"/>
    <x v="0"/>
    <m/>
  </r>
  <r>
    <s v=""/>
    <s v=" AIF_0101_6350"/>
    <s v="Civil Construction Management  - FY26"/>
    <s v="6.11.01.02"/>
    <x v="0"/>
    <d v="2025-10-01T00:00:00"/>
    <d v="2026-09-30T00:00:00"/>
    <s v="apatil"/>
    <s v="cfolz"/>
    <n v="233141.78"/>
    <s v="EDIA"/>
    <s v="A"/>
    <s v="Labor"/>
    <s v="TEC"/>
    <m/>
    <s v="BNL"/>
    <s v="Const"/>
    <s v="INF"/>
    <x v="0"/>
    <m/>
    <m/>
    <m/>
    <m/>
    <m/>
    <m/>
    <m/>
    <m/>
    <m/>
    <m/>
    <n v="233141.78"/>
    <m/>
    <m/>
    <m/>
    <m/>
    <m/>
    <m/>
    <m/>
    <m/>
    <x v="0"/>
    <x v="0"/>
    <m/>
  </r>
  <r>
    <s v=""/>
    <s v=" AIF_0101_6360"/>
    <s v="Civil Construction Management  - FY27"/>
    <s v="6.11.01.02"/>
    <x v="0"/>
    <d v="2026-10-01T00:00:00"/>
    <d v="2027-09-30T00:00:00"/>
    <s v="apatil"/>
    <s v="cfolz"/>
    <n v="321735.65000000002"/>
    <s v="EDIA"/>
    <s v="A"/>
    <s v="Labor"/>
    <s v="TEC"/>
    <m/>
    <s v="BNL"/>
    <s v="Const"/>
    <s v="INF"/>
    <x v="0"/>
    <m/>
    <m/>
    <m/>
    <m/>
    <m/>
    <m/>
    <m/>
    <m/>
    <m/>
    <m/>
    <m/>
    <n v="321735.65000000002"/>
    <m/>
    <m/>
    <m/>
    <m/>
    <m/>
    <m/>
    <m/>
    <x v="0"/>
    <x v="0"/>
    <m/>
  </r>
  <r>
    <s v=""/>
    <s v=" AIF_0101_6370"/>
    <s v="Civil Construction Management  - FY28"/>
    <s v="6.11.01.02"/>
    <x v="0"/>
    <d v="2027-10-01T00:00:00"/>
    <d v="2028-09-29T00:00:00"/>
    <s v="apatil"/>
    <s v="cfolz"/>
    <n v="332996.40000000002"/>
    <s v="EDIA"/>
    <s v="A"/>
    <s v="Labor"/>
    <s v="TEC"/>
    <m/>
    <s v="BNL"/>
    <s v="Const"/>
    <s v="INF"/>
    <x v="0"/>
    <m/>
    <m/>
    <m/>
    <m/>
    <m/>
    <m/>
    <m/>
    <m/>
    <m/>
    <m/>
    <m/>
    <m/>
    <n v="332996.40000000002"/>
    <m/>
    <m/>
    <m/>
    <m/>
    <m/>
    <m/>
    <x v="0"/>
    <x v="0"/>
    <m/>
  </r>
  <r>
    <s v=""/>
    <s v=" AIF_0101_6380"/>
    <s v="Civil Construction Management  - FY29"/>
    <s v="6.11.01.02"/>
    <x v="0"/>
    <d v="2028-10-02T00:00:00"/>
    <d v="2029-09-28T00:00:00"/>
    <s v="apatil"/>
    <s v="cfolz"/>
    <n v="344651.27"/>
    <s v="EDIA"/>
    <s v="A"/>
    <s v="Labor"/>
    <s v="TEC"/>
    <m/>
    <s v="BNL"/>
    <s v="Const"/>
    <s v="INF"/>
    <x v="0"/>
    <m/>
    <m/>
    <m/>
    <m/>
    <m/>
    <m/>
    <m/>
    <m/>
    <m/>
    <m/>
    <m/>
    <m/>
    <m/>
    <n v="344651.27"/>
    <m/>
    <m/>
    <m/>
    <m/>
    <m/>
    <x v="0"/>
    <x v="0"/>
    <m/>
  </r>
  <r>
    <s v=""/>
    <s v=" AIF_0101_6390"/>
    <s v="Civil Construction Management  - FY30"/>
    <s v="6.11.01.02"/>
    <x v="0"/>
    <d v="2029-10-01T00:00:00"/>
    <d v="1930-09-30T00:00:00"/>
    <s v="apatil"/>
    <s v="cfolz"/>
    <n v="356714.07"/>
    <s v="EDIA"/>
    <s v="A"/>
    <s v="Labor"/>
    <s v="TEC"/>
    <m/>
    <s v="BNL"/>
    <s v="Const"/>
    <s v="INF"/>
    <x v="0"/>
    <m/>
    <m/>
    <m/>
    <m/>
    <m/>
    <m/>
    <m/>
    <m/>
    <m/>
    <m/>
    <m/>
    <m/>
    <m/>
    <m/>
    <n v="356714.07"/>
    <m/>
    <m/>
    <m/>
    <m/>
    <x v="0"/>
    <x v="0"/>
    <m/>
  </r>
  <r>
    <s v=""/>
    <s v=" AIF_0101_6400"/>
    <s v="Civil Construction Management  - FY31"/>
    <s v="6.11.01.02"/>
    <x v="0"/>
    <d v="1930-10-01T00:00:00"/>
    <d v="1931-04-30T00:00:00"/>
    <s v="apatil"/>
    <s v="cfolz"/>
    <n v="239979.39"/>
    <s v="EDIA"/>
    <s v="A"/>
    <s v="Labor"/>
    <s v="TEC"/>
    <m/>
    <s v="BNL"/>
    <s v="Const"/>
    <s v="INF"/>
    <x v="0"/>
    <m/>
    <m/>
    <m/>
    <m/>
    <m/>
    <m/>
    <m/>
    <m/>
    <m/>
    <m/>
    <m/>
    <m/>
    <m/>
    <m/>
    <m/>
    <n v="239979.39"/>
    <m/>
    <m/>
    <m/>
    <x v="0"/>
    <x v="0"/>
    <m/>
  </r>
  <r>
    <s v=""/>
    <s v=" AIF_0101_6410"/>
    <s v="Civil Construction Management  - FY24 - NYS"/>
    <s v="6.11.01.02"/>
    <x v="4"/>
    <d v="2023-10-02T00:00:00"/>
    <d v="2024-09-30T00:00:00"/>
    <s v="apatil"/>
    <s v="cfolz"/>
    <n v="17578"/>
    <s v="EDIA"/>
    <s v="A"/>
    <s v="Labor"/>
    <s v="TEC"/>
    <m/>
    <s v="BNL"/>
    <s v="PED"/>
    <s v="INF"/>
    <x v="0"/>
    <m/>
    <m/>
    <m/>
    <m/>
    <m/>
    <m/>
    <m/>
    <m/>
    <n v="17578"/>
    <m/>
    <m/>
    <m/>
    <m/>
    <m/>
    <m/>
    <m/>
    <m/>
    <m/>
    <m/>
    <x v="0"/>
    <x v="0"/>
    <m/>
  </r>
  <r>
    <s v=""/>
    <s v=" AIF_0101_6420"/>
    <s v="Civil Construction Management  - FY25 - NYS"/>
    <s v="6.11.01.02"/>
    <x v="4"/>
    <d v="2024-10-01T00:00:00"/>
    <d v="2025-09-30T00:00:00"/>
    <s v="apatil"/>
    <s v="cfolz"/>
    <n v="40024.6"/>
    <s v="EDIA"/>
    <s v="A"/>
    <s v="Labor"/>
    <s v="TEC"/>
    <m/>
    <s v="BNL"/>
    <s v="PED"/>
    <s v="INF"/>
    <x v="0"/>
    <m/>
    <m/>
    <m/>
    <m/>
    <m/>
    <m/>
    <m/>
    <m/>
    <m/>
    <n v="40024.6"/>
    <m/>
    <m/>
    <m/>
    <m/>
    <m/>
    <m/>
    <m/>
    <m/>
    <m/>
    <x v="0"/>
    <x v="0"/>
    <m/>
  </r>
  <r>
    <s v=""/>
    <s v=" AIF_0101_6430"/>
    <s v="Civil Construction Management  - FY26 - NYS"/>
    <s v="6.11.01.02"/>
    <x v="4"/>
    <d v="2025-10-01T00:00:00"/>
    <d v="2026-09-30T00:00:00"/>
    <s v="apatil"/>
    <s v="cfolz"/>
    <n v="41426"/>
    <s v="EDIA"/>
    <s v="A"/>
    <s v="Labor"/>
    <s v="TEC"/>
    <m/>
    <s v="BNL"/>
    <s v="Const"/>
    <s v="INF"/>
    <x v="0"/>
    <m/>
    <m/>
    <m/>
    <m/>
    <m/>
    <m/>
    <m/>
    <m/>
    <m/>
    <m/>
    <n v="41426"/>
    <m/>
    <m/>
    <m/>
    <m/>
    <m/>
    <m/>
    <m/>
    <m/>
    <x v="0"/>
    <x v="0"/>
    <m/>
  </r>
  <r>
    <s v=""/>
    <s v=" AIF_0101_6440"/>
    <s v="Civil Construction Management  - FY27 - NYS"/>
    <s v="6.11.01.02"/>
    <x v="4"/>
    <d v="2026-10-01T00:00:00"/>
    <d v="2027-09-30T00:00:00"/>
    <s v="apatil"/>
    <s v="cfolz"/>
    <n v="42875.8"/>
    <s v="EDIA"/>
    <s v="A"/>
    <s v="Labor"/>
    <s v="TEC"/>
    <m/>
    <s v="BNL"/>
    <s v="Const"/>
    <s v="INF"/>
    <x v="0"/>
    <m/>
    <m/>
    <m/>
    <m/>
    <m/>
    <m/>
    <m/>
    <m/>
    <m/>
    <m/>
    <m/>
    <n v="42875.8"/>
    <m/>
    <m/>
    <m/>
    <m/>
    <m/>
    <m/>
    <m/>
    <x v="0"/>
    <x v="0"/>
    <m/>
  </r>
  <r>
    <s v=""/>
    <s v=" AIF_0101_6420"/>
    <s v="Civil Construction Management  - FY25 - NYS"/>
    <s v="6.11.01.02"/>
    <x v="4"/>
    <d v="2024-10-01T00:00:00"/>
    <d v="2025-09-30T00:00:00"/>
    <s v="apatil"/>
    <s v="cfolz"/>
    <n v="40024.6"/>
    <s v="EDIA"/>
    <s v="A"/>
    <s v="Labor"/>
    <s v="TEC"/>
    <m/>
    <s v="BNL"/>
    <s v="PED"/>
    <s v="INF"/>
    <x v="0"/>
    <m/>
    <m/>
    <m/>
    <m/>
    <m/>
    <m/>
    <m/>
    <m/>
    <m/>
    <n v="40024.6"/>
    <m/>
    <m/>
    <m/>
    <m/>
    <m/>
    <m/>
    <m/>
    <m/>
    <m/>
    <x v="0"/>
    <x v="0"/>
    <m/>
  </r>
  <r>
    <s v=""/>
    <s v=" AIF_0101_6430"/>
    <s v="Civil Construction Management  - FY26 - NYS"/>
    <s v="6.11.01.02"/>
    <x v="4"/>
    <d v="2025-10-01T00:00:00"/>
    <d v="2026-09-30T00:00:00"/>
    <s v="apatil"/>
    <s v="cfolz"/>
    <n v="82852"/>
    <s v="EDIA"/>
    <s v="A"/>
    <s v="Labor"/>
    <s v="TEC"/>
    <m/>
    <s v="BNL"/>
    <s v="Const"/>
    <s v="INF"/>
    <x v="0"/>
    <m/>
    <m/>
    <m/>
    <m/>
    <m/>
    <m/>
    <m/>
    <m/>
    <m/>
    <m/>
    <n v="82852"/>
    <m/>
    <m/>
    <m/>
    <m/>
    <m/>
    <m/>
    <m/>
    <m/>
    <x v="0"/>
    <x v="0"/>
    <m/>
  </r>
  <r>
    <s v=""/>
    <s v=" AIF_0101_6440"/>
    <s v="Civil Construction Management  - FY27 - NYS"/>
    <s v="6.11.01.02"/>
    <x v="4"/>
    <d v="2026-10-01T00:00:00"/>
    <d v="2027-09-30T00:00:00"/>
    <s v="apatil"/>
    <s v="cfolz"/>
    <n v="42875.8"/>
    <s v="EDIA"/>
    <s v="A"/>
    <s v="Labor"/>
    <s v="TEC"/>
    <m/>
    <s v="BNL"/>
    <s v="Const"/>
    <s v="INF"/>
    <x v="0"/>
    <m/>
    <m/>
    <m/>
    <m/>
    <m/>
    <m/>
    <m/>
    <m/>
    <m/>
    <m/>
    <m/>
    <n v="42875.8"/>
    <m/>
    <m/>
    <m/>
    <m/>
    <m/>
    <m/>
    <m/>
    <x v="0"/>
    <x v="0"/>
    <m/>
  </r>
  <r>
    <s v=""/>
    <s v=" AIF_0101_6450"/>
    <s v="Electrical Power Systems Management - FY22"/>
    <s v="6.11.01.02"/>
    <x v="0"/>
    <d v="2021-10-01T00:00:00"/>
    <d v="2022-09-30T00:00:00"/>
    <s v="apatil"/>
    <s v="cfolz"/>
    <n v="0"/>
    <s v="EDIA"/>
    <s v="A"/>
    <s v="Labor"/>
    <s v="TEC"/>
    <m/>
    <s v="BNL"/>
    <s v="PED"/>
    <s v="INF"/>
    <x v="0"/>
    <m/>
    <m/>
    <m/>
    <m/>
    <m/>
    <m/>
    <m/>
    <m/>
    <m/>
    <m/>
    <m/>
    <m/>
    <m/>
    <m/>
    <m/>
    <m/>
    <m/>
    <m/>
    <m/>
    <x v="0"/>
    <x v="0"/>
    <m/>
  </r>
  <r>
    <s v=""/>
    <s v=" AIF_0101_6460"/>
    <s v="Electrical Power Systems Management - FY23"/>
    <s v="6.11.01.02"/>
    <x v="0"/>
    <d v="2022-10-03T00:00:00"/>
    <d v="2023-09-29T00:00:00"/>
    <s v="apatil"/>
    <s v="cfolz"/>
    <n v="326251.56"/>
    <s v="EDIA"/>
    <s v="A"/>
    <s v="Labor"/>
    <s v="TEC"/>
    <m/>
    <s v="BNL"/>
    <s v="PED"/>
    <s v="INF"/>
    <x v="0"/>
    <m/>
    <m/>
    <m/>
    <m/>
    <m/>
    <m/>
    <m/>
    <n v="326251.56"/>
    <m/>
    <m/>
    <m/>
    <m/>
    <m/>
    <m/>
    <m/>
    <m/>
    <m/>
    <m/>
    <m/>
    <x v="0"/>
    <x v="0"/>
    <m/>
  </r>
  <r>
    <s v=""/>
    <s v=" AIF_0101_6470"/>
    <s v="Electrical Power Systems Management - FY24"/>
    <s v="6.11.01.02"/>
    <x v="0"/>
    <d v="2023-10-02T00:00:00"/>
    <d v="2024-09-30T00:00:00"/>
    <s v="apatil"/>
    <s v="cfolz"/>
    <n v="295461.57"/>
    <s v="EDIA"/>
    <s v="A"/>
    <s v="Labor"/>
    <s v="TEC"/>
    <m/>
    <s v="BNL"/>
    <s v="PED"/>
    <s v="INF"/>
    <x v="0"/>
    <m/>
    <m/>
    <m/>
    <m/>
    <m/>
    <m/>
    <m/>
    <m/>
    <n v="295461.57"/>
    <m/>
    <m/>
    <m/>
    <m/>
    <m/>
    <m/>
    <m/>
    <m/>
    <m/>
    <m/>
    <x v="0"/>
    <x v="0"/>
    <m/>
  </r>
  <r>
    <s v=""/>
    <s v=" AIF_0101_6480"/>
    <s v="Electrical Power Systems Management - FY25"/>
    <s v="6.11.01.02"/>
    <x v="0"/>
    <d v="2024-10-01T00:00:00"/>
    <d v="2025-09-30T00:00:00"/>
    <s v="apatil"/>
    <s v="cfolz"/>
    <n v="262116.62"/>
    <s v="EDIA"/>
    <s v="A"/>
    <s v="Labor"/>
    <s v="TEC"/>
    <m/>
    <s v="BNL"/>
    <s v="PED"/>
    <s v="INF"/>
    <x v="0"/>
    <m/>
    <m/>
    <m/>
    <m/>
    <m/>
    <m/>
    <m/>
    <m/>
    <m/>
    <n v="262116.62"/>
    <m/>
    <m/>
    <m/>
    <m/>
    <m/>
    <m/>
    <m/>
    <m/>
    <m/>
    <x v="0"/>
    <x v="0"/>
    <m/>
  </r>
  <r>
    <s v=""/>
    <s v=" AIF_0101_6490"/>
    <s v="Electrical Power Systems Management - FY26"/>
    <s v="6.11.01.02"/>
    <x v="0"/>
    <d v="2025-10-01T00:00:00"/>
    <d v="2026-09-30T00:00:00"/>
    <s v="apatil"/>
    <s v="cfolz"/>
    <n v="271290.71000000002"/>
    <s v="EDIA"/>
    <s v="A"/>
    <s v="Labor"/>
    <s v="TEC"/>
    <m/>
    <s v="BNL"/>
    <s v="Const"/>
    <s v="INF"/>
    <x v="0"/>
    <m/>
    <m/>
    <m/>
    <m/>
    <m/>
    <m/>
    <m/>
    <m/>
    <m/>
    <m/>
    <n v="271290.71000000002"/>
    <m/>
    <m/>
    <m/>
    <m/>
    <m/>
    <m/>
    <m/>
    <m/>
    <x v="0"/>
    <x v="0"/>
    <m/>
  </r>
  <r>
    <s v=""/>
    <s v=" AIF_0101_6500"/>
    <s v="Electrical Power Systems Management - FY27"/>
    <s v="6.11.01.02"/>
    <x v="0"/>
    <d v="2026-10-01T00:00:00"/>
    <d v="2027-09-30T00:00:00"/>
    <s v="apatil"/>
    <s v="cfolz"/>
    <n v="280785.88"/>
    <s v="EDIA"/>
    <s v="A"/>
    <s v="Labor"/>
    <s v="TEC"/>
    <m/>
    <s v="BNL"/>
    <s v="Const"/>
    <s v="INF"/>
    <x v="0"/>
    <m/>
    <m/>
    <m/>
    <m/>
    <m/>
    <m/>
    <m/>
    <m/>
    <m/>
    <m/>
    <m/>
    <n v="280785.88"/>
    <m/>
    <m/>
    <m/>
    <m/>
    <m/>
    <m/>
    <m/>
    <x v="0"/>
    <x v="0"/>
    <m/>
  </r>
  <r>
    <s v=""/>
    <s v=" AIF_0101_6510"/>
    <s v="Electrical Power Systems Management - FY28"/>
    <s v="6.11.01.02"/>
    <x v="0"/>
    <d v="2027-10-01T00:00:00"/>
    <d v="2028-09-29T00:00:00"/>
    <s v="apatil"/>
    <s v="cfolz"/>
    <n v="387484.52"/>
    <s v="EDIA"/>
    <s v="A"/>
    <s v="Labor"/>
    <s v="TEC"/>
    <m/>
    <s v="BNL"/>
    <s v="Const"/>
    <s v="INF"/>
    <x v="0"/>
    <m/>
    <m/>
    <m/>
    <m/>
    <m/>
    <m/>
    <m/>
    <m/>
    <m/>
    <m/>
    <m/>
    <m/>
    <n v="387484.52"/>
    <m/>
    <m/>
    <m/>
    <m/>
    <m/>
    <m/>
    <x v="0"/>
    <x v="0"/>
    <m/>
  </r>
  <r>
    <s v=""/>
    <s v=" AIF_0101_6520"/>
    <s v="Electrical Power Systems Management - FY29"/>
    <s v="6.11.01.02"/>
    <x v="0"/>
    <d v="2028-10-02T00:00:00"/>
    <d v="2029-09-28T00:00:00"/>
    <s v="apatil"/>
    <s v="cfolz"/>
    <n v="401046.47"/>
    <s v="EDIA"/>
    <s v="A"/>
    <s v="Labor"/>
    <s v="TEC"/>
    <m/>
    <s v="BNL"/>
    <s v="Const"/>
    <s v="INF"/>
    <x v="0"/>
    <m/>
    <m/>
    <m/>
    <m/>
    <m/>
    <m/>
    <m/>
    <m/>
    <m/>
    <m/>
    <m/>
    <m/>
    <m/>
    <n v="401046.47"/>
    <m/>
    <m/>
    <m/>
    <m/>
    <m/>
    <x v="0"/>
    <x v="0"/>
    <m/>
  </r>
  <r>
    <s v=""/>
    <s v=" AIF_0101_6530"/>
    <s v="Electrical Power Systems Management - FY30"/>
    <s v="6.11.01.02"/>
    <x v="0"/>
    <d v="2029-10-01T00:00:00"/>
    <d v="1930-09-30T00:00:00"/>
    <s v="apatil"/>
    <s v="cfolz"/>
    <n v="415083.1"/>
    <s v="EDIA"/>
    <s v="A"/>
    <s v="Labor"/>
    <s v="TEC"/>
    <m/>
    <s v="BNL"/>
    <s v="Const"/>
    <s v="INF"/>
    <x v="0"/>
    <m/>
    <m/>
    <m/>
    <m/>
    <m/>
    <m/>
    <m/>
    <m/>
    <m/>
    <m/>
    <m/>
    <m/>
    <m/>
    <m/>
    <n v="415083.1"/>
    <m/>
    <m/>
    <m/>
    <m/>
    <x v="0"/>
    <x v="0"/>
    <m/>
  </r>
  <r>
    <s v=""/>
    <s v=" AIF_0101_6540"/>
    <s v="Electrical Power Systems Management - FY31"/>
    <s v="6.11.01.02"/>
    <x v="0"/>
    <d v="1930-10-01T00:00:00"/>
    <d v="1931-04-30T00:00:00"/>
    <s v="apatil"/>
    <s v="cfolz"/>
    <n v="279247.15999999997"/>
    <s v="EDIA"/>
    <s v="A"/>
    <s v="Labor"/>
    <s v="TEC"/>
    <m/>
    <s v="BNL"/>
    <s v="Const"/>
    <s v="INF"/>
    <x v="0"/>
    <m/>
    <m/>
    <m/>
    <m/>
    <m/>
    <m/>
    <m/>
    <m/>
    <m/>
    <m/>
    <m/>
    <m/>
    <m/>
    <m/>
    <m/>
    <n v="279247.15999999997"/>
    <m/>
    <m/>
    <m/>
    <x v="0"/>
    <x v="0"/>
    <m/>
  </r>
  <r>
    <s v=""/>
    <s v=" AIF_0101_6490"/>
    <s v="Electrical Power Systems Management - FY26"/>
    <s v="6.11.01.02"/>
    <x v="0"/>
    <d v="2025-10-01T00:00:00"/>
    <d v="2026-09-30T00:00:00"/>
    <s v="apatil"/>
    <s v="cfolz"/>
    <n v="59042.53"/>
    <s v="EDIA"/>
    <s v="A"/>
    <s v="Labor"/>
    <s v="TEC"/>
    <m/>
    <s v="BNL"/>
    <s v="Const"/>
    <s v="INF"/>
    <x v="0"/>
    <m/>
    <m/>
    <m/>
    <m/>
    <m/>
    <m/>
    <m/>
    <m/>
    <m/>
    <m/>
    <n v="59042.53"/>
    <m/>
    <m/>
    <m/>
    <m/>
    <m/>
    <m/>
    <m/>
    <m/>
    <x v="0"/>
    <x v="0"/>
    <m/>
  </r>
  <r>
    <s v=""/>
    <s v=" AIF_0101_6500"/>
    <s v="Electrical Power Systems Management - FY27"/>
    <s v="6.11.01.02"/>
    <x v="0"/>
    <d v="2026-10-01T00:00:00"/>
    <d v="2027-09-30T00:00:00"/>
    <s v="apatil"/>
    <s v="cfolz"/>
    <n v="120446.76"/>
    <s v="EDIA"/>
    <s v="A"/>
    <s v="Labor"/>
    <s v="TEC"/>
    <m/>
    <s v="BNL"/>
    <s v="Const"/>
    <s v="INF"/>
    <x v="0"/>
    <m/>
    <m/>
    <m/>
    <m/>
    <m/>
    <m/>
    <m/>
    <m/>
    <m/>
    <m/>
    <m/>
    <n v="120446.76"/>
    <m/>
    <m/>
    <m/>
    <m/>
    <m/>
    <m/>
    <m/>
    <x v="0"/>
    <x v="0"/>
    <m/>
  </r>
  <r>
    <s v=""/>
    <s v=" AIF_0101_6510"/>
    <s v="Electrical Power Systems Management - FY28"/>
    <s v="6.11.01.02"/>
    <x v="0"/>
    <d v="2027-10-01T00:00:00"/>
    <d v="2028-09-29T00:00:00"/>
    <s v="apatil"/>
    <s v="cfolz"/>
    <n v="122855.7"/>
    <s v="EDIA"/>
    <s v="A"/>
    <s v="Labor"/>
    <s v="TEC"/>
    <m/>
    <s v="BNL"/>
    <s v="Const"/>
    <s v="INF"/>
    <x v="0"/>
    <m/>
    <m/>
    <m/>
    <m/>
    <m/>
    <m/>
    <m/>
    <m/>
    <m/>
    <m/>
    <m/>
    <m/>
    <n v="122855.7"/>
    <m/>
    <m/>
    <m/>
    <m/>
    <m/>
    <m/>
    <x v="0"/>
    <x v="0"/>
    <m/>
  </r>
  <r>
    <s v=""/>
    <s v=" AIF_0101_6520"/>
    <s v="Electrical Power Systems Management - FY29"/>
    <s v="6.11.01.02"/>
    <x v="0"/>
    <d v="2028-10-02T00:00:00"/>
    <d v="2029-09-28T00:00:00"/>
    <s v="apatil"/>
    <s v="cfolz"/>
    <n v="125312.81"/>
    <s v="EDIA"/>
    <s v="A"/>
    <s v="Labor"/>
    <s v="TEC"/>
    <m/>
    <s v="BNL"/>
    <s v="Const"/>
    <s v="INF"/>
    <x v="0"/>
    <m/>
    <m/>
    <m/>
    <m/>
    <m/>
    <m/>
    <m/>
    <m/>
    <m/>
    <m/>
    <m/>
    <m/>
    <m/>
    <n v="125312.81"/>
    <n v="0"/>
    <m/>
    <m/>
    <m/>
    <m/>
    <x v="0"/>
    <x v="0"/>
    <m/>
  </r>
  <r>
    <s v=""/>
    <s v=" AIF_0101_6530"/>
    <s v="Electrical Power Systems Management - FY30"/>
    <s v="6.11.01.02"/>
    <x v="0"/>
    <d v="2029-10-01T00:00:00"/>
    <d v="1930-09-30T00:00:00"/>
    <s v="apatil"/>
    <s v="cfolz"/>
    <n v="127819.07"/>
    <s v="EDIA"/>
    <s v="A"/>
    <s v="Labor"/>
    <s v="TEC"/>
    <m/>
    <s v="BNL"/>
    <s v="Const"/>
    <s v="INF"/>
    <x v="0"/>
    <m/>
    <m/>
    <m/>
    <m/>
    <m/>
    <m/>
    <m/>
    <m/>
    <m/>
    <m/>
    <m/>
    <m/>
    <m/>
    <m/>
    <n v="127819.07"/>
    <m/>
    <m/>
    <m/>
    <m/>
    <x v="0"/>
    <x v="0"/>
    <m/>
  </r>
  <r>
    <s v=""/>
    <s v=" AIF_0101_6540"/>
    <s v="Electrical Power Systems Management - FY31"/>
    <s v="6.11.01.02"/>
    <x v="0"/>
    <d v="1930-10-01T00:00:00"/>
    <d v="1931-04-30T00:00:00"/>
    <s v="apatil"/>
    <s v="cfolz"/>
    <n v="130375.45"/>
    <s v="EDIA"/>
    <s v="A"/>
    <s v="Labor"/>
    <s v="TEC"/>
    <m/>
    <s v="BNL"/>
    <s v="Const"/>
    <s v="INF"/>
    <x v="0"/>
    <m/>
    <m/>
    <m/>
    <m/>
    <m/>
    <m/>
    <m/>
    <m/>
    <m/>
    <m/>
    <m/>
    <m/>
    <m/>
    <m/>
    <m/>
    <n v="130375.45"/>
    <m/>
    <m/>
    <m/>
    <x v="0"/>
    <x v="0"/>
    <m/>
  </r>
  <r>
    <s v=""/>
    <s v=" AIF_0101_6450"/>
    <s v="Electrical Power Systems Management - FY22"/>
    <s v="6.11.01.02"/>
    <x v="0"/>
    <d v="2021-10-01T00:00:00"/>
    <d v="2022-09-30T00:00:00"/>
    <s v="apatil"/>
    <s v="cfolz"/>
    <n v="0"/>
    <s v="EDIA"/>
    <s v="A"/>
    <s v="Labor"/>
    <s v="TEC"/>
    <m/>
    <s v="BNL"/>
    <s v="PED"/>
    <s v="INF"/>
    <x v="0"/>
    <m/>
    <m/>
    <m/>
    <m/>
    <m/>
    <m/>
    <m/>
    <m/>
    <m/>
    <m/>
    <m/>
    <m/>
    <m/>
    <m/>
    <m/>
    <m/>
    <m/>
    <m/>
    <m/>
    <x v="0"/>
    <x v="0"/>
    <m/>
  </r>
  <r>
    <s v=""/>
    <s v=" AIF_0101_6460"/>
    <s v="Electrical Power Systems Management - FY23"/>
    <s v="6.11.01.02"/>
    <x v="0"/>
    <d v="2022-10-03T00:00:00"/>
    <d v="2023-09-29T00:00:00"/>
    <s v="apatil"/>
    <s v="cfolz"/>
    <n v="193778.52"/>
    <s v="EDIA"/>
    <s v="A"/>
    <s v="Labor"/>
    <s v="TEC"/>
    <m/>
    <s v="BNL"/>
    <s v="PED"/>
    <s v="INF"/>
    <x v="0"/>
    <m/>
    <m/>
    <m/>
    <m/>
    <m/>
    <m/>
    <m/>
    <n v="193778.52"/>
    <m/>
    <m/>
    <m/>
    <m/>
    <m/>
    <m/>
    <m/>
    <m/>
    <m/>
    <m/>
    <m/>
    <x v="0"/>
    <x v="0"/>
    <m/>
  </r>
  <r>
    <s v=""/>
    <s v=" AIF_0101_6470"/>
    <s v="Electrical Power Systems Management - FY24"/>
    <s v="6.11.01.02"/>
    <x v="0"/>
    <d v="2023-10-02T00:00:00"/>
    <d v="2024-09-30T00:00:00"/>
    <s v="apatil"/>
    <s v="cfolz"/>
    <n v="200560.76"/>
    <s v="EDIA"/>
    <s v="A"/>
    <s v="Labor"/>
    <s v="TEC"/>
    <m/>
    <s v="BNL"/>
    <s v="PED"/>
    <s v="INF"/>
    <x v="0"/>
    <m/>
    <m/>
    <m/>
    <m/>
    <m/>
    <m/>
    <m/>
    <m/>
    <n v="200560.76"/>
    <m/>
    <m/>
    <m/>
    <m/>
    <m/>
    <m/>
    <m/>
    <m/>
    <m/>
    <m/>
    <x v="0"/>
    <x v="0"/>
    <m/>
  </r>
  <r>
    <s v=""/>
    <s v=" AIF_0101_6480"/>
    <s v="Electrical Power Systems Management - FY25"/>
    <s v="6.11.01.02"/>
    <x v="0"/>
    <d v="2024-10-01T00:00:00"/>
    <d v="2025-09-30T00:00:00"/>
    <s v="apatil"/>
    <s v="cfolz"/>
    <n v="155685.29"/>
    <s v="EDIA"/>
    <s v="A"/>
    <s v="Labor"/>
    <s v="TEC"/>
    <m/>
    <s v="BNL"/>
    <s v="PED"/>
    <s v="INF"/>
    <x v="0"/>
    <m/>
    <m/>
    <m/>
    <m/>
    <m/>
    <m/>
    <m/>
    <m/>
    <m/>
    <n v="155685.29"/>
    <m/>
    <m/>
    <m/>
    <m/>
    <m/>
    <m/>
    <m/>
    <m/>
    <m/>
    <x v="0"/>
    <x v="0"/>
    <m/>
  </r>
  <r>
    <s v=""/>
    <s v=" AIF_0101_6490"/>
    <s v="Electrical Power Systems Management - FY26"/>
    <s v="6.11.01.02"/>
    <x v="0"/>
    <d v="2025-10-01T00:00:00"/>
    <d v="2026-09-30T00:00:00"/>
    <s v="apatil"/>
    <s v="cfolz"/>
    <n v="161134.28"/>
    <s v="EDIA"/>
    <s v="A"/>
    <s v="Labor"/>
    <s v="TEC"/>
    <m/>
    <s v="BNL"/>
    <s v="Const"/>
    <s v="INF"/>
    <x v="0"/>
    <m/>
    <m/>
    <m/>
    <m/>
    <m/>
    <m/>
    <m/>
    <m/>
    <m/>
    <m/>
    <n v="161134.28"/>
    <m/>
    <m/>
    <m/>
    <m/>
    <m/>
    <m/>
    <m/>
    <m/>
    <x v="0"/>
    <x v="0"/>
    <m/>
  </r>
  <r>
    <s v=""/>
    <s v=" AIF_0101_6500"/>
    <s v="Electrical Power Systems Management - FY27"/>
    <s v="6.11.01.02"/>
    <x v="0"/>
    <d v="2026-10-01T00:00:00"/>
    <d v="2027-09-30T00:00:00"/>
    <s v="apatil"/>
    <s v="cfolz"/>
    <n v="166773.98000000001"/>
    <s v="EDIA"/>
    <s v="A"/>
    <s v="Labor"/>
    <s v="TEC"/>
    <m/>
    <s v="BNL"/>
    <s v="Const"/>
    <s v="INF"/>
    <x v="0"/>
    <m/>
    <m/>
    <m/>
    <m/>
    <m/>
    <m/>
    <m/>
    <m/>
    <m/>
    <m/>
    <m/>
    <n v="166773.98000000001"/>
    <m/>
    <m/>
    <m/>
    <m/>
    <m/>
    <m/>
    <m/>
    <x v="0"/>
    <x v="0"/>
    <m/>
  </r>
  <r>
    <s v=""/>
    <s v=" AIF_0101_6510"/>
    <s v="Electrical Power Systems Management - FY28"/>
    <s v="6.11.01.02"/>
    <x v="0"/>
    <d v="2027-10-01T00:00:00"/>
    <d v="2028-09-29T00:00:00"/>
    <s v="apatil"/>
    <s v="cfolz"/>
    <n v="230148.09"/>
    <s v="EDIA"/>
    <s v="A"/>
    <s v="Labor"/>
    <s v="TEC"/>
    <m/>
    <s v="BNL"/>
    <s v="Const"/>
    <s v="INF"/>
    <x v="0"/>
    <m/>
    <m/>
    <m/>
    <m/>
    <m/>
    <m/>
    <m/>
    <m/>
    <m/>
    <m/>
    <m/>
    <m/>
    <n v="230148.09"/>
    <m/>
    <m/>
    <m/>
    <m/>
    <m/>
    <m/>
    <x v="0"/>
    <x v="0"/>
    <m/>
  </r>
  <r>
    <s v=""/>
    <s v=" AIF_0101_6520"/>
    <s v="Electrical Power Systems Management - FY29"/>
    <s v="6.11.01.02"/>
    <x v="0"/>
    <d v="2028-10-02T00:00:00"/>
    <d v="2029-09-28T00:00:00"/>
    <s v="apatil"/>
    <s v="cfolz"/>
    <n v="238203.27"/>
    <s v="EDIA"/>
    <s v="A"/>
    <s v="Labor"/>
    <s v="TEC"/>
    <m/>
    <s v="BNL"/>
    <s v="Const"/>
    <s v="INF"/>
    <x v="0"/>
    <m/>
    <m/>
    <m/>
    <m/>
    <m/>
    <m/>
    <m/>
    <m/>
    <m/>
    <m/>
    <m/>
    <m/>
    <m/>
    <n v="238203.27"/>
    <m/>
    <m/>
    <m/>
    <m/>
    <m/>
    <x v="0"/>
    <x v="0"/>
    <m/>
  </r>
  <r>
    <s v=""/>
    <s v=" AIF_0101_6530"/>
    <s v="Electrical Power Systems Management - FY30"/>
    <s v="6.11.01.02"/>
    <x v="0"/>
    <d v="2029-10-01T00:00:00"/>
    <d v="1930-09-30T00:00:00"/>
    <s v="apatil"/>
    <s v="cfolz"/>
    <n v="246540.39"/>
    <s v="EDIA"/>
    <s v="A"/>
    <s v="Labor"/>
    <s v="TEC"/>
    <m/>
    <s v="BNL"/>
    <s v="Const"/>
    <s v="INF"/>
    <x v="0"/>
    <m/>
    <m/>
    <m/>
    <m/>
    <m/>
    <m/>
    <m/>
    <m/>
    <m/>
    <m/>
    <m/>
    <m/>
    <m/>
    <m/>
    <n v="246540.39"/>
    <m/>
    <m/>
    <m/>
    <m/>
    <x v="0"/>
    <x v="0"/>
    <m/>
  </r>
  <r>
    <s v=""/>
    <s v=" AIF_0101_6540"/>
    <s v="Electrical Power Systems Management - FY31"/>
    <s v="6.11.01.02"/>
    <x v="0"/>
    <d v="1930-10-01T00:00:00"/>
    <d v="1931-04-30T00:00:00"/>
    <s v="apatil"/>
    <s v="cfolz"/>
    <n v="165860.04"/>
    <s v="EDIA"/>
    <s v="A"/>
    <s v="Labor"/>
    <s v="TEC"/>
    <m/>
    <s v="BNL"/>
    <s v="Const"/>
    <s v="INF"/>
    <x v="0"/>
    <m/>
    <m/>
    <m/>
    <m/>
    <m/>
    <m/>
    <m/>
    <m/>
    <m/>
    <m/>
    <m/>
    <m/>
    <m/>
    <m/>
    <m/>
    <n v="165860.04"/>
    <m/>
    <m/>
    <m/>
    <x v="0"/>
    <x v="0"/>
    <m/>
  </r>
  <r>
    <s v=""/>
    <s v=" AIF_0101_6610"/>
    <s v="Infrastructure Engineering Support - Electrical Systems - FY24 - NYS"/>
    <s v="6.11.01.02"/>
    <x v="4"/>
    <d v="2023-10-02T00:00:00"/>
    <d v="2024-09-30T00:00:00"/>
    <s v="apatil"/>
    <s v="cfolz"/>
    <n v="45001"/>
    <s v="EDIA"/>
    <s v="A"/>
    <s v="Labor"/>
    <s v="TEC"/>
    <m/>
    <s v="BNL"/>
    <s v="PED"/>
    <s v="INF"/>
    <x v="0"/>
    <m/>
    <m/>
    <m/>
    <m/>
    <m/>
    <m/>
    <m/>
    <m/>
    <n v="45001"/>
    <m/>
    <m/>
    <m/>
    <m/>
    <m/>
    <m/>
    <m/>
    <m/>
    <m/>
    <m/>
    <x v="0"/>
    <x v="0"/>
    <m/>
  </r>
  <r>
    <s v=""/>
    <s v=" AIF_0101_6620"/>
    <s v="Infrastructure Engineering Support - Electrical Systems - FY25 - NYS"/>
    <s v="6.11.01.02"/>
    <x v="4"/>
    <d v="2024-10-01T00:00:00"/>
    <d v="2025-09-30T00:00:00"/>
    <s v="apatil"/>
    <s v="cfolz"/>
    <n v="93152.4"/>
    <s v="EDIA"/>
    <s v="A"/>
    <s v="Labor"/>
    <s v="TEC"/>
    <m/>
    <s v="BNL"/>
    <s v="PED"/>
    <s v="INF"/>
    <x v="0"/>
    <m/>
    <m/>
    <m/>
    <m/>
    <m/>
    <m/>
    <m/>
    <m/>
    <m/>
    <n v="93152.4"/>
    <m/>
    <m/>
    <m/>
    <m/>
    <m/>
    <m/>
    <m/>
    <m/>
    <m/>
    <x v="0"/>
    <x v="0"/>
    <m/>
  </r>
  <r>
    <s v=""/>
    <s v=" AIF_0101_6630"/>
    <s v="Infrastructure Engineering Support - Electrical Systems - FY26 - NYS"/>
    <s v="6.11.01.02"/>
    <x v="4"/>
    <d v="2025-10-01T00:00:00"/>
    <d v="2026-09-30T00:00:00"/>
    <s v="apatil"/>
    <s v="cfolz"/>
    <n v="96412.800000000003"/>
    <s v="EDIA"/>
    <s v="A"/>
    <s v="Labor"/>
    <s v="TEC"/>
    <m/>
    <s v="BNL"/>
    <s v="PED"/>
    <s v="INF"/>
    <x v="0"/>
    <m/>
    <m/>
    <m/>
    <m/>
    <m/>
    <m/>
    <m/>
    <m/>
    <m/>
    <m/>
    <n v="96412.800000000003"/>
    <m/>
    <m/>
    <m/>
    <m/>
    <m/>
    <m/>
    <m/>
    <m/>
    <x v="0"/>
    <x v="0"/>
    <m/>
  </r>
  <r>
    <s v=""/>
    <s v=" AIF_0101_6640"/>
    <s v="Infrastructure Engineering Support - Electrical Systems - FY27 - NYS"/>
    <s v="6.11.01.02"/>
    <x v="4"/>
    <d v="2026-10-01T00:00:00"/>
    <d v="2027-09-30T00:00:00"/>
    <s v="apatil"/>
    <s v="cfolz"/>
    <n v="49893.8"/>
    <s v="EDIA"/>
    <s v="A"/>
    <s v="Labor"/>
    <s v="TEC"/>
    <m/>
    <s v="BNL"/>
    <s v="PED"/>
    <s v="INF"/>
    <x v="0"/>
    <m/>
    <m/>
    <m/>
    <m/>
    <m/>
    <m/>
    <m/>
    <m/>
    <m/>
    <m/>
    <m/>
    <n v="49893.8"/>
    <m/>
    <m/>
    <m/>
    <m/>
    <m/>
    <m/>
    <m/>
    <x v="0"/>
    <x v="0"/>
    <m/>
  </r>
  <r>
    <s v=""/>
    <s v=" AIF_0101_6620"/>
    <s v="Infrastructure Engineering Support - Electrical Systems - FY25 - NYS"/>
    <s v="6.11.01.02"/>
    <x v="4"/>
    <d v="2024-10-01T00:00:00"/>
    <d v="2025-09-30T00:00:00"/>
    <s v="apatil"/>
    <s v="cfolz"/>
    <n v="55330"/>
    <s v="EDIA"/>
    <s v="A"/>
    <s v="Labor"/>
    <s v="TEC"/>
    <m/>
    <s v="BNL"/>
    <s v="PED"/>
    <s v="INF"/>
    <x v="0"/>
    <m/>
    <m/>
    <m/>
    <m/>
    <m/>
    <m/>
    <m/>
    <m/>
    <m/>
    <n v="55330"/>
    <m/>
    <m/>
    <m/>
    <m/>
    <m/>
    <m/>
    <m/>
    <m/>
    <m/>
    <x v="0"/>
    <x v="0"/>
    <m/>
  </r>
  <r>
    <s v=""/>
    <s v=" AIF_0101_6630"/>
    <s v="Infrastructure Engineering Support - Electrical Systems - FY26 - NYS"/>
    <s v="6.11.01.02"/>
    <x v="4"/>
    <d v="2025-10-01T00:00:00"/>
    <d v="2026-09-30T00:00:00"/>
    <s v="apatil"/>
    <s v="cfolz"/>
    <n v="57266"/>
    <s v="EDIA"/>
    <s v="A"/>
    <s v="Labor"/>
    <s v="TEC"/>
    <m/>
    <s v="BNL"/>
    <s v="PED"/>
    <s v="INF"/>
    <x v="0"/>
    <m/>
    <m/>
    <m/>
    <m/>
    <m/>
    <m/>
    <m/>
    <m/>
    <m/>
    <m/>
    <n v="57266"/>
    <m/>
    <m/>
    <m/>
    <m/>
    <m/>
    <m/>
    <m/>
    <m/>
    <x v="0"/>
    <x v="0"/>
    <m/>
  </r>
  <r>
    <s v=""/>
    <s v=" AIF_0101_6640"/>
    <s v="Infrastructure Engineering Support - Electrical Systems - FY27 - NYS"/>
    <s v="6.11.01.02"/>
    <x v="4"/>
    <d v="2026-10-01T00:00:00"/>
    <d v="2027-09-30T00:00:00"/>
    <s v="apatil"/>
    <s v="cfolz"/>
    <n v="29634"/>
    <s v="EDIA"/>
    <s v="A"/>
    <s v="Labor"/>
    <s v="TEC"/>
    <m/>
    <s v="BNL"/>
    <s v="PED"/>
    <s v="INF"/>
    <x v="0"/>
    <m/>
    <m/>
    <m/>
    <m/>
    <m/>
    <m/>
    <m/>
    <m/>
    <m/>
    <m/>
    <m/>
    <n v="29634"/>
    <m/>
    <m/>
    <m/>
    <m/>
    <m/>
    <m/>
    <m/>
    <x v="0"/>
    <x v="0"/>
    <m/>
  </r>
  <r>
    <s v=""/>
    <s v=" AIF_0101_6650"/>
    <s v="Cooling Systems Management - FY22"/>
    <s v="6.11.01.02"/>
    <x v="0"/>
    <d v="2021-10-01T00:00:00"/>
    <d v="2022-09-30T00:00:00"/>
    <s v="apatil"/>
    <s v="cfolz"/>
    <n v="0"/>
    <s v="EDIA"/>
    <s v="A"/>
    <s v="Labor"/>
    <s v="TEC"/>
    <m/>
    <s v="BNL"/>
    <s v="PED"/>
    <s v="INF"/>
    <x v="0"/>
    <m/>
    <m/>
    <m/>
    <m/>
    <m/>
    <m/>
    <m/>
    <m/>
    <m/>
    <m/>
    <m/>
    <m/>
    <m/>
    <m/>
    <m/>
    <m/>
    <m/>
    <m/>
    <m/>
    <x v="0"/>
    <x v="0"/>
    <m/>
  </r>
  <r>
    <s v=""/>
    <s v=" AIF_0101_6660"/>
    <s v="Cooling Systems Management - FY23"/>
    <s v="6.11.01.02"/>
    <x v="0"/>
    <d v="2022-10-03T00:00:00"/>
    <d v="2023-09-29T00:00:00"/>
    <s v="apatil"/>
    <s v="cfolz"/>
    <n v="326251.56"/>
    <s v="EDIA"/>
    <s v="A"/>
    <s v="Labor"/>
    <s v="TEC"/>
    <m/>
    <s v="BNL"/>
    <s v="PED"/>
    <s v="INF"/>
    <x v="0"/>
    <m/>
    <m/>
    <m/>
    <m/>
    <m/>
    <m/>
    <m/>
    <n v="326251.56"/>
    <m/>
    <m/>
    <m/>
    <m/>
    <m/>
    <m/>
    <m/>
    <m/>
    <m/>
    <m/>
    <m/>
    <x v="0"/>
    <x v="0"/>
    <m/>
  </r>
  <r>
    <s v=""/>
    <s v=" AIF_0101_6670"/>
    <s v="Cooling Systems Management - FY24"/>
    <s v="6.11.01.02"/>
    <x v="0"/>
    <d v="2023-10-02T00:00:00"/>
    <d v="2024-09-30T00:00:00"/>
    <s v="apatil"/>
    <s v="cfolz"/>
    <n v="295461.57"/>
    <s v="EDIA"/>
    <s v="A"/>
    <s v="Labor"/>
    <s v="TEC"/>
    <m/>
    <s v="BNL"/>
    <s v="PED"/>
    <s v="INF"/>
    <x v="0"/>
    <m/>
    <m/>
    <m/>
    <m/>
    <m/>
    <m/>
    <m/>
    <m/>
    <n v="295461.57"/>
    <m/>
    <m/>
    <m/>
    <m/>
    <m/>
    <m/>
    <m/>
    <m/>
    <m/>
    <m/>
    <x v="0"/>
    <x v="0"/>
    <m/>
  </r>
  <r>
    <s v=""/>
    <s v=" AIF_0101_6680"/>
    <s v="Cooling Systems Management - FY25"/>
    <s v="6.11.01.02"/>
    <x v="0"/>
    <d v="2024-10-01T00:00:00"/>
    <d v="2025-09-30T00:00:00"/>
    <s v="apatil"/>
    <s v="cfolz"/>
    <n v="262116.62"/>
    <s v="EDIA"/>
    <s v="A"/>
    <s v="Labor"/>
    <s v="TEC"/>
    <m/>
    <s v="BNL"/>
    <s v="PED"/>
    <s v="INF"/>
    <x v="0"/>
    <m/>
    <m/>
    <m/>
    <m/>
    <m/>
    <m/>
    <m/>
    <m/>
    <m/>
    <n v="262116.62"/>
    <m/>
    <m/>
    <m/>
    <m/>
    <m/>
    <m/>
    <m/>
    <m/>
    <m/>
    <x v="0"/>
    <x v="0"/>
    <m/>
  </r>
  <r>
    <s v=""/>
    <s v=" AIF_0101_6690"/>
    <s v="Cooling Systems Management - FY26"/>
    <s v="6.11.01.02"/>
    <x v="0"/>
    <d v="2025-10-01T00:00:00"/>
    <d v="2026-09-30T00:00:00"/>
    <s v="apatil"/>
    <s v="cfolz"/>
    <n v="271290.71000000002"/>
    <s v="EDIA"/>
    <s v="A"/>
    <s v="Labor"/>
    <s v="TEC"/>
    <m/>
    <s v="BNL"/>
    <s v="Const"/>
    <s v="INF"/>
    <x v="0"/>
    <m/>
    <m/>
    <m/>
    <m/>
    <m/>
    <m/>
    <m/>
    <m/>
    <m/>
    <m/>
    <n v="271290.71000000002"/>
    <m/>
    <m/>
    <m/>
    <m/>
    <m/>
    <m/>
    <m/>
    <m/>
    <x v="0"/>
    <x v="0"/>
    <m/>
  </r>
  <r>
    <s v=""/>
    <s v=" AIF_0101_6700"/>
    <s v="Cooling Systems Management - FY27"/>
    <s v="6.11.01.02"/>
    <x v="0"/>
    <d v="2026-10-01T00:00:00"/>
    <d v="2027-09-30T00:00:00"/>
    <s v="apatil"/>
    <s v="cfolz"/>
    <n v="238242.57"/>
    <s v="EDIA"/>
    <s v="A"/>
    <s v="Labor"/>
    <s v="TEC"/>
    <m/>
    <s v="BNL"/>
    <s v="Const"/>
    <s v="INF"/>
    <x v="0"/>
    <m/>
    <m/>
    <m/>
    <m/>
    <m/>
    <m/>
    <m/>
    <m/>
    <m/>
    <m/>
    <m/>
    <n v="238242.57"/>
    <m/>
    <m/>
    <m/>
    <m/>
    <m/>
    <m/>
    <m/>
    <x v="0"/>
    <x v="0"/>
    <m/>
  </r>
  <r>
    <s v=""/>
    <s v=" AIF_0101_6710"/>
    <s v="Cooling Systems Management - FY28"/>
    <s v="6.11.01.02"/>
    <x v="0"/>
    <d v="2027-10-01T00:00:00"/>
    <d v="2028-09-29T00:00:00"/>
    <s v="apatil"/>
    <s v="cfolz"/>
    <n v="387484.52"/>
    <s v="EDIA"/>
    <s v="A"/>
    <s v="Labor"/>
    <s v="TEC"/>
    <m/>
    <s v="BNL"/>
    <s v="Const"/>
    <s v="INF"/>
    <x v="0"/>
    <m/>
    <m/>
    <m/>
    <m/>
    <m/>
    <m/>
    <m/>
    <m/>
    <m/>
    <m/>
    <m/>
    <m/>
    <n v="387484.52"/>
    <m/>
    <m/>
    <m/>
    <m/>
    <m/>
    <m/>
    <x v="0"/>
    <x v="0"/>
    <m/>
  </r>
  <r>
    <s v=""/>
    <s v=" AIF_0101_6720"/>
    <s v="Cooling Systems Management - FY29"/>
    <s v="6.11.01.02"/>
    <x v="0"/>
    <d v="2028-10-02T00:00:00"/>
    <d v="2029-09-28T00:00:00"/>
    <s v="apatil"/>
    <s v="cfolz"/>
    <n v="401046.47"/>
    <s v="EDIA"/>
    <s v="A"/>
    <s v="Labor"/>
    <s v="TEC"/>
    <m/>
    <s v="BNL"/>
    <s v="Const"/>
    <s v="INF"/>
    <x v="0"/>
    <m/>
    <m/>
    <m/>
    <m/>
    <m/>
    <m/>
    <m/>
    <m/>
    <m/>
    <m/>
    <m/>
    <m/>
    <m/>
    <n v="401046.47"/>
    <m/>
    <m/>
    <m/>
    <m/>
    <m/>
    <x v="0"/>
    <x v="0"/>
    <m/>
  </r>
  <r>
    <s v=""/>
    <s v=" AIF_0101_6730"/>
    <s v="Cooling Systems Management - FY30"/>
    <s v="6.11.01.02"/>
    <x v="0"/>
    <d v="2029-10-01T00:00:00"/>
    <d v="1930-09-30T00:00:00"/>
    <s v="apatil"/>
    <s v="cfolz"/>
    <n v="415083.1"/>
    <s v="EDIA"/>
    <s v="A"/>
    <s v="Labor"/>
    <s v="TEC"/>
    <m/>
    <s v="BNL"/>
    <s v="Const"/>
    <s v="INF"/>
    <x v="0"/>
    <m/>
    <m/>
    <m/>
    <m/>
    <m/>
    <m/>
    <m/>
    <m/>
    <m/>
    <m/>
    <m/>
    <m/>
    <m/>
    <m/>
    <n v="415083.1"/>
    <m/>
    <m/>
    <m/>
    <m/>
    <x v="0"/>
    <x v="0"/>
    <m/>
  </r>
  <r>
    <s v=""/>
    <s v=" AIF_0101_6740"/>
    <s v="Cooling Systems Management - FY31"/>
    <s v="6.11.01.02"/>
    <x v="0"/>
    <d v="1930-10-01T00:00:00"/>
    <d v="1931-04-30T00:00:00"/>
    <s v="apatil"/>
    <s v="cfolz"/>
    <n v="279247.15999999997"/>
    <s v="EDIA"/>
    <s v="A"/>
    <s v="Labor"/>
    <s v="TEC"/>
    <m/>
    <s v="BNL"/>
    <s v="Const"/>
    <s v="INF"/>
    <x v="0"/>
    <m/>
    <m/>
    <m/>
    <m/>
    <m/>
    <m/>
    <m/>
    <m/>
    <m/>
    <m/>
    <m/>
    <m/>
    <m/>
    <m/>
    <m/>
    <n v="279247.15999999997"/>
    <m/>
    <m/>
    <m/>
    <x v="0"/>
    <x v="0"/>
    <m/>
  </r>
  <r>
    <s v=""/>
    <s v=" AIF_0101_6770"/>
    <s v="Infrastructure Engineering Support - Cooling Systems - FY24 - NYS"/>
    <s v="6.11.01.02"/>
    <x v="4"/>
    <d v="2023-10-02T00:00:00"/>
    <d v="2024-09-30T00:00:00"/>
    <s v="apatil"/>
    <s v="cfolz"/>
    <n v="45001"/>
    <s v="EDIA"/>
    <s v="A"/>
    <s v="Labor"/>
    <s v="TEC"/>
    <m/>
    <s v="BNL"/>
    <s v="PED"/>
    <s v="INF"/>
    <x v="0"/>
    <m/>
    <m/>
    <m/>
    <m/>
    <m/>
    <m/>
    <m/>
    <m/>
    <n v="45001"/>
    <m/>
    <m/>
    <m/>
    <m/>
    <m/>
    <m/>
    <m/>
    <m/>
    <m/>
    <m/>
    <x v="0"/>
    <x v="0"/>
    <m/>
  </r>
  <r>
    <s v=""/>
    <s v=" AIF_0101_6780"/>
    <s v="Infrastructure Engineering Support - Cooling Systems - FY25 - NYS"/>
    <s v="6.11.01.02"/>
    <x v="4"/>
    <d v="2024-10-01T00:00:00"/>
    <d v="2025-09-30T00:00:00"/>
    <s v="apatil"/>
    <s v="cfolz"/>
    <n v="93152.4"/>
    <s v="EDIA"/>
    <s v="A"/>
    <s v="Labor"/>
    <s v="TEC"/>
    <m/>
    <s v="BNL"/>
    <s v="PED"/>
    <s v="INF"/>
    <x v="0"/>
    <m/>
    <m/>
    <m/>
    <m/>
    <m/>
    <m/>
    <m/>
    <m/>
    <m/>
    <n v="93152.4"/>
    <m/>
    <m/>
    <m/>
    <m/>
    <m/>
    <m/>
    <m/>
    <m/>
    <m/>
    <x v="0"/>
    <x v="0"/>
    <m/>
  </r>
  <r>
    <s v=""/>
    <s v=" AIF_0101_6790"/>
    <s v="Infrastructure Engineering Support - Cooling Systems - FY26 - NYS"/>
    <s v="6.11.01.02"/>
    <x v="4"/>
    <d v="2025-10-01T00:00:00"/>
    <d v="2026-09-30T00:00:00"/>
    <s v="apatil"/>
    <s v="cfolz"/>
    <n v="96412.800000000003"/>
    <s v="EDIA"/>
    <s v="A"/>
    <s v="Labor"/>
    <s v="TEC"/>
    <m/>
    <s v="BNL"/>
    <s v="PED"/>
    <s v="INF"/>
    <x v="0"/>
    <m/>
    <m/>
    <m/>
    <m/>
    <m/>
    <m/>
    <m/>
    <m/>
    <m/>
    <m/>
    <n v="96412.800000000003"/>
    <m/>
    <m/>
    <m/>
    <m/>
    <m/>
    <m/>
    <m/>
    <m/>
    <x v="0"/>
    <x v="0"/>
    <m/>
  </r>
  <r>
    <s v=""/>
    <s v=" AIF_0101_6800"/>
    <s v="Infrastructure Engineering Support - Cooling Systems - FY27 - NYS"/>
    <s v="6.11.01.02"/>
    <x v="4"/>
    <d v="2026-10-01T00:00:00"/>
    <d v="2027-09-30T00:00:00"/>
    <s v="apatil"/>
    <s v="cfolz"/>
    <n v="99787.6"/>
    <s v="EDIA"/>
    <s v="A"/>
    <s v="Labor"/>
    <s v="TEC"/>
    <m/>
    <s v="BNL"/>
    <s v="PED"/>
    <s v="INF"/>
    <x v="0"/>
    <m/>
    <m/>
    <m/>
    <m/>
    <m/>
    <m/>
    <m/>
    <m/>
    <m/>
    <m/>
    <m/>
    <n v="99787.6"/>
    <m/>
    <m/>
    <m/>
    <m/>
    <m/>
    <m/>
    <m/>
    <x v="0"/>
    <x v="0"/>
    <m/>
  </r>
  <r>
    <s v=""/>
    <s v=" AIF_0101_6660"/>
    <s v="Cooling Systems Management - FY23"/>
    <s v="6.11.01.02"/>
    <x v="0"/>
    <d v="2022-10-03T00:00:00"/>
    <d v="2023-09-29T00:00:00"/>
    <s v="apatil"/>
    <s v="cfolz"/>
    <n v="193778.52"/>
    <s v="EDIA"/>
    <s v="A"/>
    <s v="Labor"/>
    <s v="TEC"/>
    <m/>
    <s v="BNL"/>
    <s v="PED"/>
    <s v="INF"/>
    <x v="0"/>
    <m/>
    <m/>
    <m/>
    <m/>
    <m/>
    <m/>
    <m/>
    <n v="193778.52"/>
    <m/>
    <m/>
    <m/>
    <m/>
    <m/>
    <m/>
    <m/>
    <m/>
    <m/>
    <m/>
    <m/>
    <x v="0"/>
    <x v="0"/>
    <m/>
  </r>
  <r>
    <s v=""/>
    <s v=" AIF_0101_6670"/>
    <s v="Cooling Systems Management - FY24"/>
    <s v="6.11.01.02"/>
    <x v="0"/>
    <d v="2023-10-02T00:00:00"/>
    <d v="2024-09-30T00:00:00"/>
    <s v="apatil"/>
    <s v="cfolz"/>
    <n v="200560.76"/>
    <s v="EDIA"/>
    <s v="A"/>
    <s v="Labor"/>
    <s v="TEC"/>
    <m/>
    <s v="BNL"/>
    <s v="PED"/>
    <s v="INF"/>
    <x v="0"/>
    <m/>
    <m/>
    <m/>
    <m/>
    <m/>
    <m/>
    <m/>
    <m/>
    <n v="200560.76"/>
    <m/>
    <m/>
    <m/>
    <m/>
    <m/>
    <m/>
    <m/>
    <m/>
    <m/>
    <m/>
    <x v="0"/>
    <x v="0"/>
    <m/>
  </r>
  <r>
    <s v=""/>
    <s v=" AIF_0101_6680"/>
    <s v="Cooling Systems Management - FY25"/>
    <s v="6.11.01.02"/>
    <x v="0"/>
    <d v="2024-10-01T00:00:00"/>
    <d v="2025-09-30T00:00:00"/>
    <s v="apatil"/>
    <s v="cfolz"/>
    <n v="207580.39"/>
    <s v="EDIA"/>
    <s v="A"/>
    <s v="Labor"/>
    <s v="TEC"/>
    <m/>
    <s v="BNL"/>
    <s v="PED"/>
    <s v="INF"/>
    <x v="0"/>
    <m/>
    <m/>
    <m/>
    <m/>
    <m/>
    <m/>
    <m/>
    <m/>
    <m/>
    <n v="207580.39"/>
    <m/>
    <m/>
    <m/>
    <m/>
    <m/>
    <m/>
    <m/>
    <m/>
    <m/>
    <x v="0"/>
    <x v="0"/>
    <m/>
  </r>
  <r>
    <s v=""/>
    <s v=" AIF_0101_6690"/>
    <s v="Cooling Systems Management - FY26"/>
    <s v="6.11.01.02"/>
    <x v="0"/>
    <d v="2025-10-01T00:00:00"/>
    <d v="2026-09-30T00:00:00"/>
    <s v="apatil"/>
    <s v="cfolz"/>
    <n v="214845.7"/>
    <s v="EDIA"/>
    <s v="A"/>
    <s v="Labor"/>
    <s v="TEC"/>
    <m/>
    <s v="BNL"/>
    <s v="Const"/>
    <s v="INF"/>
    <x v="0"/>
    <m/>
    <m/>
    <m/>
    <m/>
    <m/>
    <m/>
    <m/>
    <m/>
    <m/>
    <m/>
    <n v="214845.7"/>
    <m/>
    <m/>
    <m/>
    <m/>
    <m/>
    <m/>
    <m/>
    <m/>
    <x v="0"/>
    <x v="0"/>
    <m/>
  </r>
  <r>
    <s v=""/>
    <s v=" AIF_0101_6700"/>
    <s v="Cooling Systems Management - FY27"/>
    <s v="6.11.01.02"/>
    <x v="0"/>
    <d v="2026-10-01T00:00:00"/>
    <d v="2027-09-30T00:00:00"/>
    <s v="apatil"/>
    <s v="cfolz"/>
    <n v="222365.3"/>
    <s v="EDIA"/>
    <s v="A"/>
    <s v="Labor"/>
    <s v="TEC"/>
    <m/>
    <s v="BNL"/>
    <s v="Const"/>
    <s v="INF"/>
    <x v="0"/>
    <m/>
    <m/>
    <m/>
    <m/>
    <m/>
    <m/>
    <m/>
    <m/>
    <m/>
    <m/>
    <m/>
    <n v="222365.3"/>
    <m/>
    <m/>
    <m/>
    <m/>
    <m/>
    <m/>
    <m/>
    <x v="0"/>
    <x v="0"/>
    <m/>
  </r>
  <r>
    <s v=""/>
    <s v=" AIF_0101_6710"/>
    <s v="Cooling Systems Management - FY28"/>
    <s v="6.11.01.02"/>
    <x v="0"/>
    <d v="2027-10-01T00:00:00"/>
    <d v="2028-09-29T00:00:00"/>
    <s v="apatil"/>
    <s v="cfolz"/>
    <n v="230148.09"/>
    <s v="EDIA"/>
    <s v="A"/>
    <s v="Labor"/>
    <s v="TEC"/>
    <m/>
    <s v="BNL"/>
    <s v="Const"/>
    <s v="INF"/>
    <x v="0"/>
    <m/>
    <m/>
    <m/>
    <m/>
    <m/>
    <m/>
    <m/>
    <m/>
    <m/>
    <m/>
    <m/>
    <m/>
    <n v="230148.09"/>
    <m/>
    <m/>
    <m/>
    <m/>
    <m/>
    <m/>
    <x v="0"/>
    <x v="0"/>
    <m/>
  </r>
  <r>
    <s v=""/>
    <s v=" AIF_0101_6720"/>
    <s v="Cooling Systems Management - FY29"/>
    <s v="6.11.01.02"/>
    <x v="0"/>
    <d v="2028-10-02T00:00:00"/>
    <d v="2029-09-28T00:00:00"/>
    <s v="apatil"/>
    <s v="cfolz"/>
    <n v="238203.27"/>
    <s v="EDIA"/>
    <s v="A"/>
    <s v="Labor"/>
    <s v="TEC"/>
    <m/>
    <s v="BNL"/>
    <s v="Const"/>
    <s v="INF"/>
    <x v="0"/>
    <m/>
    <m/>
    <m/>
    <m/>
    <m/>
    <m/>
    <m/>
    <m/>
    <m/>
    <m/>
    <m/>
    <m/>
    <m/>
    <n v="238203.27"/>
    <m/>
    <m/>
    <m/>
    <m/>
    <m/>
    <x v="0"/>
    <x v="0"/>
    <m/>
  </r>
  <r>
    <s v=""/>
    <s v=" AIF_0101_6730"/>
    <s v="Cooling Systems Management - FY30"/>
    <s v="6.11.01.02"/>
    <x v="0"/>
    <d v="2029-10-01T00:00:00"/>
    <d v="1930-09-30T00:00:00"/>
    <s v="apatil"/>
    <s v="cfolz"/>
    <n v="246540.39"/>
    <s v="EDIA"/>
    <s v="A"/>
    <s v="Labor"/>
    <s v="TEC"/>
    <m/>
    <s v="BNL"/>
    <s v="Const"/>
    <s v="INF"/>
    <x v="0"/>
    <m/>
    <m/>
    <m/>
    <m/>
    <m/>
    <m/>
    <m/>
    <m/>
    <m/>
    <m/>
    <m/>
    <m/>
    <m/>
    <m/>
    <n v="246540.39"/>
    <m/>
    <m/>
    <m/>
    <m/>
    <x v="0"/>
    <x v="0"/>
    <m/>
  </r>
  <r>
    <s v=""/>
    <s v=" AIF_0101_6740"/>
    <s v="Cooling Systems Management - FY31"/>
    <s v="6.11.01.02"/>
    <x v="0"/>
    <d v="1930-10-01T00:00:00"/>
    <d v="1931-04-30T00:00:00"/>
    <s v="apatil"/>
    <s v="cfolz"/>
    <n v="165860.04"/>
    <s v="EDIA"/>
    <s v="A"/>
    <s v="Labor"/>
    <s v="TEC"/>
    <m/>
    <s v="BNL"/>
    <s v="Const"/>
    <s v="INF"/>
    <x v="0"/>
    <m/>
    <m/>
    <m/>
    <m/>
    <m/>
    <m/>
    <m/>
    <m/>
    <m/>
    <m/>
    <m/>
    <m/>
    <m/>
    <m/>
    <m/>
    <n v="165860.04"/>
    <m/>
    <m/>
    <m/>
    <x v="0"/>
    <x v="0"/>
    <m/>
  </r>
  <r>
    <s v=""/>
    <s v=" AIF_0101_6700"/>
    <s v="Cooling Systems Management - FY27"/>
    <s v="6.11.01.02"/>
    <x v="0"/>
    <d v="2026-10-01T00:00:00"/>
    <d v="2027-09-30T00:00:00"/>
    <s v="apatil"/>
    <s v="cfolz"/>
    <n v="106085.66"/>
    <s v="EDIA"/>
    <s v="A"/>
    <s v="Labor"/>
    <s v="TEC"/>
    <m/>
    <s v="BNL"/>
    <s v="Const"/>
    <s v="INF"/>
    <x v="0"/>
    <m/>
    <m/>
    <m/>
    <m/>
    <m/>
    <m/>
    <m/>
    <m/>
    <m/>
    <m/>
    <m/>
    <n v="106085.66"/>
    <m/>
    <m/>
    <m/>
    <m/>
    <m/>
    <m/>
    <m/>
    <x v="0"/>
    <x v="0"/>
    <m/>
  </r>
  <r>
    <s v=""/>
    <s v=" AIF_0101_6710"/>
    <s v="Cooling Systems Management - FY28"/>
    <s v="6.11.01.02"/>
    <x v="0"/>
    <d v="2027-10-01T00:00:00"/>
    <d v="2028-09-29T00:00:00"/>
    <s v="apatil"/>
    <s v="cfolz"/>
    <n v="439194.65"/>
    <s v="EDIA"/>
    <s v="A"/>
    <s v="Labor"/>
    <s v="TEC"/>
    <m/>
    <s v="BNL"/>
    <s v="Const"/>
    <s v="INF"/>
    <x v="0"/>
    <m/>
    <m/>
    <m/>
    <m/>
    <m/>
    <m/>
    <m/>
    <m/>
    <m/>
    <m/>
    <m/>
    <m/>
    <n v="439194.65"/>
    <m/>
    <m/>
    <m/>
    <m/>
    <m/>
    <m/>
    <x v="0"/>
    <x v="0"/>
    <m/>
  </r>
  <r>
    <s v=""/>
    <s v=" AIF_0101_6720"/>
    <s v="Cooling Systems Management - FY29"/>
    <s v="6.11.01.02"/>
    <x v="0"/>
    <d v="2028-10-02T00:00:00"/>
    <d v="2029-09-28T00:00:00"/>
    <s v="apatil"/>
    <s v="cfolz"/>
    <n v="454566.46"/>
    <s v="EDIA"/>
    <s v="A"/>
    <s v="Labor"/>
    <s v="TEC"/>
    <m/>
    <s v="BNL"/>
    <s v="Const"/>
    <s v="INF"/>
    <x v="0"/>
    <m/>
    <m/>
    <m/>
    <m/>
    <m/>
    <m/>
    <m/>
    <m/>
    <m/>
    <m/>
    <m/>
    <m/>
    <m/>
    <n v="454566.46"/>
    <n v="0"/>
    <m/>
    <m/>
    <m/>
    <m/>
    <x v="0"/>
    <x v="0"/>
    <m/>
  </r>
  <r>
    <s v=""/>
    <s v=" AIF_0101_6730"/>
    <s v="Cooling Systems Management - FY30"/>
    <s v="6.11.01.02"/>
    <x v="0"/>
    <d v="2029-10-01T00:00:00"/>
    <d v="1930-09-30T00:00:00"/>
    <s v="apatil"/>
    <s v="cfolz"/>
    <n v="0"/>
    <s v="EDIA"/>
    <s v="A"/>
    <s v="Labor"/>
    <s v="TEC"/>
    <m/>
    <s v="BNL"/>
    <s v="Const"/>
    <s v="INF"/>
    <x v="0"/>
    <m/>
    <m/>
    <m/>
    <m/>
    <m/>
    <m/>
    <m/>
    <m/>
    <m/>
    <m/>
    <m/>
    <m/>
    <m/>
    <m/>
    <m/>
    <m/>
    <m/>
    <m/>
    <m/>
    <x v="0"/>
    <x v="0"/>
    <m/>
  </r>
  <r>
    <s v=""/>
    <s v=" AIF_0101_6740"/>
    <s v="Cooling Systems Management - FY31"/>
    <s v="6.11.01.02"/>
    <x v="0"/>
    <d v="1930-10-01T00:00:00"/>
    <d v="1931-04-30T00:00:00"/>
    <s v="apatil"/>
    <s v="cfolz"/>
    <n v="243471.48"/>
    <s v="EDIA"/>
    <s v="A"/>
    <s v="Labor"/>
    <s v="TEC"/>
    <m/>
    <s v="BNL"/>
    <s v="Const"/>
    <s v="INF"/>
    <x v="0"/>
    <m/>
    <m/>
    <m/>
    <m/>
    <m/>
    <m/>
    <m/>
    <m/>
    <m/>
    <m/>
    <m/>
    <m/>
    <m/>
    <m/>
    <m/>
    <n v="243471.48"/>
    <m/>
    <m/>
    <m/>
    <x v="0"/>
    <x v="0"/>
    <m/>
  </r>
  <r>
    <s v=""/>
    <s v=" AIF_0101_6690"/>
    <s v="Cooling Systems Management - FY26"/>
    <s v="6.11.01.02"/>
    <x v="0"/>
    <d v="2025-10-01T00:00:00"/>
    <d v="2026-09-30T00:00:00"/>
    <s v="apatil"/>
    <s v="cfolz"/>
    <n v="24339.48"/>
    <s v="EDIA"/>
    <s v="A"/>
    <s v="Labor"/>
    <s v="TEC"/>
    <m/>
    <s v="BNL"/>
    <s v="Const"/>
    <s v="INF"/>
    <x v="0"/>
    <m/>
    <m/>
    <m/>
    <m/>
    <m/>
    <m/>
    <m/>
    <m/>
    <m/>
    <m/>
    <n v="24339.48"/>
    <m/>
    <m/>
    <m/>
    <m/>
    <m/>
    <m/>
    <m/>
    <m/>
    <x v="0"/>
    <x v="0"/>
    <m/>
  </r>
  <r>
    <s v=""/>
    <s v=" AIF_0101_6700"/>
    <s v="Cooling Systems Management - FY27"/>
    <s v="6.11.01.02"/>
    <x v="0"/>
    <d v="2026-10-01T00:00:00"/>
    <d v="2027-09-30T00:00:00"/>
    <s v="apatil"/>
    <s v="cfolz"/>
    <n v="24826.27"/>
    <s v="EDIA"/>
    <s v="A"/>
    <s v="Labor"/>
    <s v="TEC"/>
    <m/>
    <s v="BNL"/>
    <s v="Const"/>
    <s v="INF"/>
    <x v="0"/>
    <m/>
    <m/>
    <m/>
    <m/>
    <m/>
    <m/>
    <m/>
    <m/>
    <m/>
    <m/>
    <m/>
    <n v="24826.27"/>
    <m/>
    <m/>
    <m/>
    <m/>
    <m/>
    <m/>
    <m/>
    <x v="0"/>
    <x v="0"/>
    <m/>
  </r>
  <r>
    <s v=""/>
    <s v=" AIF_0101_6710"/>
    <s v="Cooling Systems Management - FY28"/>
    <s v="6.11.01.02"/>
    <x v="0"/>
    <d v="2027-10-01T00:00:00"/>
    <d v="2028-09-29T00:00:00"/>
    <s v="apatil"/>
    <s v="cfolz"/>
    <n v="25322.799999999999"/>
    <s v="EDIA"/>
    <s v="A"/>
    <s v="Labor"/>
    <s v="TEC"/>
    <m/>
    <s v="BNL"/>
    <s v="Const"/>
    <s v="INF"/>
    <x v="0"/>
    <m/>
    <m/>
    <m/>
    <m/>
    <m/>
    <m/>
    <m/>
    <m/>
    <m/>
    <m/>
    <m/>
    <m/>
    <n v="25322.799999999999"/>
    <m/>
    <m/>
    <m/>
    <m/>
    <m/>
    <m/>
    <x v="0"/>
    <x v="0"/>
    <m/>
  </r>
  <r>
    <s v=""/>
    <s v=" AIF_0101_6720"/>
    <s v="Cooling Systems Management - FY29"/>
    <s v="6.11.01.02"/>
    <x v="0"/>
    <d v="2028-10-02T00:00:00"/>
    <d v="2029-09-28T00:00:00"/>
    <s v="apatil"/>
    <s v="cfolz"/>
    <n v="25829.26"/>
    <s v="EDIA"/>
    <s v="A"/>
    <s v="Labor"/>
    <s v="TEC"/>
    <m/>
    <s v="BNL"/>
    <s v="Const"/>
    <s v="INF"/>
    <x v="0"/>
    <m/>
    <m/>
    <m/>
    <m/>
    <m/>
    <m/>
    <m/>
    <m/>
    <m/>
    <m/>
    <m/>
    <m/>
    <m/>
    <n v="25829.25"/>
    <n v="0"/>
    <m/>
    <m/>
    <m/>
    <m/>
    <x v="0"/>
    <x v="0"/>
    <m/>
  </r>
  <r>
    <s v=""/>
    <s v=" AIF_0101_6730"/>
    <s v="Cooling Systems Management - FY30"/>
    <s v="6.11.01.02"/>
    <x v="0"/>
    <d v="2029-10-01T00:00:00"/>
    <d v="1930-09-30T00:00:00"/>
    <s v="apatil"/>
    <s v="cfolz"/>
    <n v="26345.84"/>
    <s v="EDIA"/>
    <s v="A"/>
    <s v="Labor"/>
    <s v="TEC"/>
    <m/>
    <s v="BNL"/>
    <s v="Const"/>
    <s v="INF"/>
    <x v="0"/>
    <m/>
    <m/>
    <m/>
    <m/>
    <m/>
    <m/>
    <m/>
    <m/>
    <m/>
    <m/>
    <m/>
    <m/>
    <m/>
    <m/>
    <n v="26345.84"/>
    <m/>
    <m/>
    <m/>
    <m/>
    <x v="0"/>
    <x v="0"/>
    <m/>
  </r>
  <r>
    <s v=""/>
    <s v=" AIF_0101_6740"/>
    <s v="Cooling Systems Management - FY31"/>
    <s v="6.11.01.02"/>
    <x v="0"/>
    <d v="1930-10-01T00:00:00"/>
    <d v="1931-04-30T00:00:00"/>
    <s v="apatil"/>
    <s v="cfolz"/>
    <n v="26872.76"/>
    <s v="EDIA"/>
    <s v="A"/>
    <s v="Labor"/>
    <s v="TEC"/>
    <m/>
    <s v="BNL"/>
    <s v="Const"/>
    <s v="INF"/>
    <x v="0"/>
    <m/>
    <m/>
    <m/>
    <m/>
    <m/>
    <m/>
    <m/>
    <m/>
    <m/>
    <m/>
    <m/>
    <m/>
    <m/>
    <m/>
    <m/>
    <n v="26872.76"/>
    <m/>
    <m/>
    <m/>
    <x v="0"/>
    <x v="0"/>
    <m/>
  </r>
  <r>
    <s v=""/>
    <s v=" AIF_0101_6690"/>
    <s v="Cooling Systems Management - FY26"/>
    <s v="6.11.01.02"/>
    <x v="0"/>
    <d v="2025-10-01T00:00:00"/>
    <d v="2026-09-30T00:00:00"/>
    <s v="apatil"/>
    <s v="cfolz"/>
    <n v="47124.66"/>
    <s v="EDIA"/>
    <s v="A"/>
    <s v="Labor"/>
    <s v="TEC"/>
    <m/>
    <s v="BNL"/>
    <s v="Const"/>
    <s v="INF"/>
    <x v="0"/>
    <m/>
    <m/>
    <m/>
    <m/>
    <m/>
    <m/>
    <m/>
    <m/>
    <m/>
    <m/>
    <n v="47124.66"/>
    <m/>
    <m/>
    <m/>
    <m/>
    <m/>
    <m/>
    <m/>
    <m/>
    <x v="0"/>
    <x v="0"/>
    <m/>
  </r>
  <r>
    <s v=""/>
    <s v=" AIF_0101_6700"/>
    <s v="Cooling Systems Management - FY27"/>
    <s v="6.11.01.02"/>
    <x v="0"/>
    <d v="2026-10-01T00:00:00"/>
    <d v="2027-09-30T00:00:00"/>
    <s v="apatil"/>
    <s v="cfolz"/>
    <n v="24387.01"/>
    <s v="EDIA"/>
    <s v="A"/>
    <s v="Labor"/>
    <s v="TEC"/>
    <m/>
    <s v="BNL"/>
    <s v="Const"/>
    <s v="INF"/>
    <x v="0"/>
    <m/>
    <m/>
    <m/>
    <m/>
    <m/>
    <m/>
    <m/>
    <m/>
    <m/>
    <m/>
    <m/>
    <n v="24387.01"/>
    <m/>
    <m/>
    <m/>
    <m/>
    <m/>
    <m/>
    <m/>
    <x v="0"/>
    <x v="0"/>
    <m/>
  </r>
  <r>
    <s v=""/>
    <s v=" AIF_0101_6710"/>
    <s v="Cooling Systems Management - FY28"/>
    <s v="6.11.01.02"/>
    <x v="0"/>
    <d v="2027-10-01T00:00:00"/>
    <d v="2028-09-29T00:00:00"/>
    <s v="apatil"/>
    <s v="cfolz"/>
    <n v="25240.560000000001"/>
    <s v="EDIA"/>
    <s v="A"/>
    <s v="Labor"/>
    <s v="TEC"/>
    <m/>
    <s v="BNL"/>
    <s v="Const"/>
    <s v="INF"/>
    <x v="0"/>
    <m/>
    <m/>
    <m/>
    <m/>
    <m/>
    <m/>
    <m/>
    <m/>
    <m/>
    <m/>
    <m/>
    <m/>
    <n v="25240.560000000001"/>
    <m/>
    <m/>
    <m/>
    <m/>
    <m/>
    <m/>
    <x v="0"/>
    <x v="0"/>
    <m/>
  </r>
  <r>
    <s v=""/>
    <s v=" AIF_0101_6690"/>
    <s v="Cooling Systems Management - FY26"/>
    <s v="6.11.01.02"/>
    <x v="0"/>
    <d v="2025-10-01T00:00:00"/>
    <d v="2026-09-30T00:00:00"/>
    <s v="apatil"/>
    <s v="cfolz"/>
    <n v="40999.29"/>
    <s v="EDIA"/>
    <s v="A"/>
    <s v="Labor"/>
    <s v="TEC"/>
    <m/>
    <s v="BNL"/>
    <s v="Const"/>
    <s v="INF"/>
    <x v="0"/>
    <m/>
    <m/>
    <m/>
    <m/>
    <m/>
    <m/>
    <m/>
    <m/>
    <m/>
    <m/>
    <n v="40999.29"/>
    <m/>
    <m/>
    <m/>
    <m/>
    <m/>
    <m/>
    <m/>
    <m/>
    <x v="0"/>
    <x v="0"/>
    <m/>
  </r>
  <r>
    <s v=""/>
    <s v=" AIF_0101_6700"/>
    <s v="Cooling Systems Management - FY27"/>
    <s v="6.11.01.02"/>
    <x v="0"/>
    <d v="2026-10-01T00:00:00"/>
    <d v="2027-09-30T00:00:00"/>
    <s v="apatil"/>
    <s v="cfolz"/>
    <n v="212171.33"/>
    <s v="EDIA"/>
    <s v="A"/>
    <s v="Labor"/>
    <s v="TEC"/>
    <m/>
    <s v="BNL"/>
    <s v="Const"/>
    <s v="INF"/>
    <x v="0"/>
    <m/>
    <m/>
    <m/>
    <m/>
    <m/>
    <m/>
    <m/>
    <m/>
    <m/>
    <m/>
    <m/>
    <n v="212171.33"/>
    <m/>
    <m/>
    <m/>
    <m/>
    <m/>
    <m/>
    <m/>
    <x v="0"/>
    <x v="0"/>
    <m/>
  </r>
  <r>
    <s v=""/>
    <s v=" AIF_0101_6710"/>
    <s v="Cooling Systems Management - FY28"/>
    <s v="6.11.01.02"/>
    <x v="0"/>
    <d v="2027-10-01T00:00:00"/>
    <d v="2028-09-29T00:00:00"/>
    <s v="apatil"/>
    <s v="cfolz"/>
    <n v="219597.32"/>
    <s v="EDIA"/>
    <s v="A"/>
    <s v="Labor"/>
    <s v="TEC"/>
    <m/>
    <s v="BNL"/>
    <s v="Const"/>
    <s v="INF"/>
    <x v="0"/>
    <m/>
    <m/>
    <m/>
    <m/>
    <m/>
    <m/>
    <m/>
    <m/>
    <m/>
    <m/>
    <m/>
    <m/>
    <n v="219597.32"/>
    <m/>
    <m/>
    <m/>
    <m/>
    <m/>
    <m/>
    <x v="0"/>
    <x v="0"/>
    <m/>
  </r>
  <r>
    <s v=""/>
    <s v=" AIF_0101_6790"/>
    <s v="Infrastructure Engineering Support - Cooling Systems - FY26 - NYS"/>
    <s v="6.11.01.02"/>
    <x v="4"/>
    <d v="2025-10-01T00:00:00"/>
    <d v="2026-09-30T00:00:00"/>
    <s v="apatil"/>
    <s v="cfolz"/>
    <n v="25669.8"/>
    <s v="EDIA"/>
    <s v="A"/>
    <s v="Labor"/>
    <s v="TEC"/>
    <m/>
    <s v="BNL"/>
    <s v="PED"/>
    <s v="INF"/>
    <x v="0"/>
    <m/>
    <m/>
    <m/>
    <m/>
    <m/>
    <m/>
    <m/>
    <m/>
    <m/>
    <m/>
    <n v="25669.8"/>
    <m/>
    <m/>
    <m/>
    <m/>
    <m/>
    <m/>
    <m/>
    <m/>
    <x v="0"/>
    <x v="0"/>
    <m/>
  </r>
  <r>
    <s v=""/>
    <s v=" AIF_0101_6800"/>
    <s v="Infrastructure Engineering Support - Cooling Systems - FY27 - NYS"/>
    <s v="6.11.01.02"/>
    <x v="4"/>
    <d v="2026-10-01T00:00:00"/>
    <d v="2027-09-30T00:00:00"/>
    <s v="apatil"/>
    <s v="cfolz"/>
    <n v="23616"/>
    <s v="EDIA"/>
    <s v="A"/>
    <s v="Labor"/>
    <s v="TEC"/>
    <m/>
    <s v="BNL"/>
    <s v="PED"/>
    <s v="INF"/>
    <x v="0"/>
    <m/>
    <m/>
    <m/>
    <m/>
    <m/>
    <m/>
    <m/>
    <m/>
    <m/>
    <m/>
    <m/>
    <n v="23616"/>
    <m/>
    <m/>
    <m/>
    <m/>
    <m/>
    <m/>
    <m/>
    <x v="0"/>
    <x v="0"/>
    <m/>
  </r>
  <r>
    <s v=""/>
    <s v=" AIF_0101_6810"/>
    <s v="Infrastructure Engineering Support - Cooling Systems - FY28 - NYS"/>
    <s v="6.11.01.02"/>
    <x v="4"/>
    <d v="2027-10-01T00:00:00"/>
    <d v="2028-06-30T00:00:00"/>
    <s v="apatil"/>
    <s v="cfolz"/>
    <n v="16804.7"/>
    <s v="EDIA"/>
    <s v="A"/>
    <s v="Labor"/>
    <s v="TEC"/>
    <m/>
    <s v="BNL"/>
    <s v="PED"/>
    <s v="INF"/>
    <x v="0"/>
    <m/>
    <m/>
    <m/>
    <m/>
    <m/>
    <m/>
    <m/>
    <m/>
    <m/>
    <m/>
    <m/>
    <m/>
    <n v="16804.7"/>
    <m/>
    <m/>
    <m/>
    <m/>
    <m/>
    <m/>
    <x v="0"/>
    <x v="0"/>
    <m/>
  </r>
  <r>
    <s v=""/>
    <s v=" E08_30842"/>
    <s v="Cavity PRELIMINARY Design  (591 5-Cell Production)"/>
    <s v="6.08.04.02.01.01"/>
    <x v="0"/>
    <d v="2024-06-12T00:00:00"/>
    <d v="2024-12-04T00:00:00"/>
    <s v="pkessler"/>
    <s v="Matalevich"/>
    <n v="78671.33"/>
    <m/>
    <s v="C"/>
    <s v="Labor"/>
    <s v="TEC"/>
    <m/>
    <s v="JLAB"/>
    <s v="PED"/>
    <s v="RF"/>
    <x v="11"/>
    <m/>
    <m/>
    <m/>
    <m/>
    <m/>
    <m/>
    <m/>
    <m/>
    <n v="50480.77"/>
    <n v="28190.560000000001"/>
    <m/>
    <m/>
    <m/>
    <m/>
    <m/>
    <m/>
    <m/>
    <m/>
    <m/>
    <x v="0"/>
    <x v="0"/>
    <m/>
  </r>
  <r>
    <s v=""/>
    <s v=" E08_30840"/>
    <s v="Cavity PRELIMINARY Design  (591 5-Cell Production)"/>
    <s v="6.08.04.02.01.01"/>
    <x v="0"/>
    <d v="2024-06-12T00:00:00"/>
    <d v="2024-12-04T00:00:00"/>
    <s v="pkessler"/>
    <s v="Matalevich"/>
    <n v="38557.17"/>
    <m/>
    <s v="C"/>
    <s v="Labor"/>
    <s v="TEC"/>
    <m/>
    <s v="JLAB"/>
    <s v="PED"/>
    <s v="RF"/>
    <x v="11"/>
    <m/>
    <m/>
    <m/>
    <m/>
    <m/>
    <m/>
    <m/>
    <m/>
    <n v="24740.85"/>
    <n v="13816.32"/>
    <m/>
    <m/>
    <m/>
    <m/>
    <m/>
    <m/>
    <m/>
    <m/>
    <m/>
    <x v="0"/>
    <x v="0"/>
    <m/>
  </r>
  <r>
    <s v=""/>
    <s v=" DE_0400_4660"/>
    <s v="Test &amp; Q.C. Remaining Mirrors (dRICH)"/>
    <s v="6.10.04.02"/>
    <x v="3"/>
    <d v="2028-02-18T00:00:00"/>
    <d v="2028-04-17T00:00:00"/>
    <s v="ewoolsey"/>
    <s v="bzihlmann"/>
    <n v="76040.679999999993"/>
    <s v="CON"/>
    <s v="C"/>
    <s v="Labor"/>
    <s v="TEC"/>
    <m/>
    <s v="JLAB"/>
    <s v="Const"/>
    <s v="DET"/>
    <x v="8"/>
    <m/>
    <m/>
    <m/>
    <m/>
    <m/>
    <m/>
    <m/>
    <m/>
    <m/>
    <m/>
    <m/>
    <m/>
    <n v="76040.679999999993"/>
    <m/>
    <m/>
    <m/>
    <m/>
    <m/>
    <m/>
    <x v="0"/>
    <x v="0"/>
    <m/>
  </r>
  <r>
    <s v=""/>
    <s v=" DE_0400_4660"/>
    <s v="Test &amp; Q.C. Remaining Mirrors (dRICH)"/>
    <s v="6.10.04.02"/>
    <x v="3"/>
    <d v="2028-02-18T00:00:00"/>
    <d v="2028-04-17T00:00:00"/>
    <s v="ewoolsey"/>
    <s v="bzihlmann"/>
    <n v="25380.02"/>
    <s v="CON"/>
    <s v="C"/>
    <s v="Labor"/>
    <s v="TEC"/>
    <m/>
    <s v="JLAB"/>
    <s v="Const"/>
    <s v="DET"/>
    <x v="8"/>
    <m/>
    <m/>
    <m/>
    <m/>
    <m/>
    <m/>
    <m/>
    <m/>
    <m/>
    <m/>
    <m/>
    <m/>
    <n v="25380.02"/>
    <m/>
    <m/>
    <m/>
    <m/>
    <m/>
    <m/>
    <x v="0"/>
    <x v="0"/>
    <m/>
  </r>
  <r>
    <s v=""/>
    <s v=" DE_0400_4660"/>
    <s v="Test &amp; Q.C. Remaining Mirrors (dRICH)"/>
    <s v="6.10.04.02"/>
    <x v="3"/>
    <d v="2028-02-18T00:00:00"/>
    <d v="2028-04-17T00:00:00"/>
    <s v="ewoolsey"/>
    <s v="bzihlmann"/>
    <n v="111111.37"/>
    <s v="CON"/>
    <s v="C"/>
    <s v="Labor"/>
    <s v="TEC"/>
    <m/>
    <s v="JLAB"/>
    <s v="Const"/>
    <s v="DET"/>
    <x v="8"/>
    <m/>
    <m/>
    <m/>
    <m/>
    <m/>
    <m/>
    <m/>
    <m/>
    <m/>
    <m/>
    <m/>
    <m/>
    <n v="111111.37"/>
    <m/>
    <m/>
    <m/>
    <m/>
    <m/>
    <m/>
    <x v="0"/>
    <x v="0"/>
    <m/>
  </r>
  <r>
    <s v=""/>
    <s v=" RD1_0307_2060"/>
    <s v="DES: Inverted gun engineering design"/>
    <s v="6.02.03.07"/>
    <x v="0"/>
    <d v="2022-10-03T00:00:00"/>
    <d v="2023-10-02T00:00:00"/>
    <s v="apatil"/>
    <s v="wange"/>
    <n v="74754.259999999995"/>
    <s v="EDIA"/>
    <s v="C"/>
    <s v="Labor"/>
    <s v="OPC"/>
    <m/>
    <s v="BNL"/>
    <s v="R&amp;D"/>
    <s v="AD"/>
    <x v="3"/>
    <m/>
    <m/>
    <m/>
    <m/>
    <m/>
    <m/>
    <m/>
    <n v="74455.240000000005"/>
    <n v="299.02"/>
    <m/>
    <m/>
    <m/>
    <m/>
    <m/>
    <m/>
    <m/>
    <m/>
    <m/>
    <m/>
    <x v="0"/>
    <x v="0"/>
    <m/>
  </r>
  <r>
    <s v=""/>
    <s v=" RD_0303_8770"/>
    <s v="2D Cross-section - EM Final - Q1A"/>
    <s v="6.02.03.03.01"/>
    <x v="1"/>
    <d v="2022-10-03T00:00:00"/>
    <d v="2022-10-12T00:00:00"/>
    <s v="jtolle"/>
    <s v="hwitte"/>
    <n v="7506.94"/>
    <s v="EDIA"/>
    <s v="C"/>
    <s v="Labor"/>
    <s v="OPC"/>
    <m/>
    <s v="BNL"/>
    <s v="R&amp;D"/>
    <s v="SC_MAG"/>
    <x v="3"/>
    <m/>
    <m/>
    <m/>
    <m/>
    <m/>
    <m/>
    <m/>
    <n v="7506.94"/>
    <m/>
    <m/>
    <m/>
    <m/>
    <m/>
    <m/>
    <m/>
    <m/>
    <m/>
    <m/>
    <m/>
    <x v="0"/>
    <x v="0"/>
    <m/>
  </r>
  <r>
    <s v=""/>
    <s v=" RD_0303_8780"/>
    <s v="2D Cross-section - EM Final - Q1B"/>
    <s v="6.02.03.03.01"/>
    <x v="1"/>
    <d v="2022-10-03T00:00:00"/>
    <d v="2022-10-12T00:00:00"/>
    <s v="jtolle"/>
    <s v="hwitte"/>
    <n v="7506.94"/>
    <s v="EDIA"/>
    <s v="C"/>
    <s v="Labor"/>
    <s v="OPC"/>
    <m/>
    <s v="BNL"/>
    <s v="R&amp;D"/>
    <s v="SC_MAG"/>
    <x v="3"/>
    <m/>
    <m/>
    <m/>
    <m/>
    <m/>
    <m/>
    <m/>
    <n v="7506.94"/>
    <m/>
    <m/>
    <m/>
    <m/>
    <m/>
    <m/>
    <m/>
    <m/>
    <m/>
    <m/>
    <m/>
    <x v="0"/>
    <x v="0"/>
    <m/>
  </r>
  <r>
    <s v=""/>
    <s v=" RD_0303_8790"/>
    <s v="2D Cross-section - EM Final - Q2pF"/>
    <s v="6.02.03.03.01"/>
    <x v="1"/>
    <d v="2022-10-03T00:00:00"/>
    <d v="2022-10-12T00:00:00"/>
    <s v="jtolle"/>
    <s v="hwitte"/>
    <n v="7506.94"/>
    <s v="EDIA"/>
    <s v="C"/>
    <s v="Labor"/>
    <s v="OPC"/>
    <m/>
    <s v="BNL"/>
    <s v="R&amp;D"/>
    <s v="SC_MAG"/>
    <x v="3"/>
    <m/>
    <m/>
    <m/>
    <m/>
    <m/>
    <m/>
    <m/>
    <n v="7506.94"/>
    <m/>
    <m/>
    <m/>
    <m/>
    <m/>
    <m/>
    <m/>
    <m/>
    <m/>
    <m/>
    <m/>
    <x v="0"/>
    <x v="0"/>
    <m/>
  </r>
  <r>
    <s v=""/>
    <s v=" RD_0303_8810"/>
    <s v="2D Cross-section - EM Final - B1ApF"/>
    <s v="6.02.03.03.01"/>
    <x v="1"/>
    <d v="2022-10-03T00:00:00"/>
    <d v="2022-10-12T00:00:00"/>
    <s v="jtolle"/>
    <s v="hwitte"/>
    <n v="7506.94"/>
    <s v="EDIA"/>
    <s v="C"/>
    <s v="Labor"/>
    <s v="OPC"/>
    <m/>
    <s v="BNL"/>
    <s v="R&amp;D"/>
    <s v="SC_MAG"/>
    <x v="3"/>
    <m/>
    <m/>
    <m/>
    <m/>
    <m/>
    <m/>
    <m/>
    <n v="7506.94"/>
    <m/>
    <m/>
    <m/>
    <m/>
    <m/>
    <m/>
    <m/>
    <m/>
    <m/>
    <m/>
    <m/>
    <x v="0"/>
    <x v="0"/>
    <m/>
  </r>
  <r>
    <s v=""/>
    <s v=" RD_0303_8800"/>
    <s v="2D Cross-section - EM Final - B1pF"/>
    <s v="6.02.03.03.01"/>
    <x v="1"/>
    <d v="2022-10-03T00:00:00"/>
    <d v="2022-10-12T00:00:00"/>
    <s v="jtolle"/>
    <s v="hwitte"/>
    <n v="7506.94"/>
    <s v="EDIA"/>
    <s v="C"/>
    <s v="Labor"/>
    <s v="OPC"/>
    <m/>
    <s v="BNL"/>
    <s v="R&amp;D"/>
    <s v="SC_MAG"/>
    <x v="3"/>
    <m/>
    <m/>
    <m/>
    <m/>
    <m/>
    <m/>
    <m/>
    <n v="7506.94"/>
    <m/>
    <m/>
    <m/>
    <m/>
    <m/>
    <m/>
    <m/>
    <m/>
    <m/>
    <m/>
    <m/>
    <x v="0"/>
    <x v="0"/>
    <m/>
  </r>
  <r>
    <s v=""/>
    <s v=" RD_0303_8820"/>
    <s v="2D Cross-section - EM Final - Matching Dipole"/>
    <s v="6.02.03.03.01"/>
    <x v="1"/>
    <d v="2022-10-03T00:00:00"/>
    <d v="2022-10-12T00:00:00"/>
    <s v="jtolle"/>
    <s v="hwitte"/>
    <n v="9010.4699999999993"/>
    <s v="EDIA"/>
    <s v="C"/>
    <s v="Labor"/>
    <s v="OPC"/>
    <m/>
    <s v="BNL"/>
    <s v="R&amp;D"/>
    <s v="SC_MAG"/>
    <x v="3"/>
    <m/>
    <m/>
    <m/>
    <m/>
    <m/>
    <m/>
    <m/>
    <n v="9010.4699999999993"/>
    <m/>
    <m/>
    <m/>
    <m/>
    <m/>
    <m/>
    <m/>
    <m/>
    <m/>
    <m/>
    <m/>
    <x v="0"/>
    <x v="0"/>
    <m/>
  </r>
  <r>
    <s v=""/>
    <s v=" RD_0303_8860"/>
    <s v="2D Design - Crosstalk Final - Q1ApF"/>
    <s v="6.02.03.03.01"/>
    <x v="1"/>
    <d v="2022-10-13T00:00:00"/>
    <d v="2022-10-19T00:00:00"/>
    <s v="jtolle"/>
    <s v="hwitte"/>
    <n v="5630.21"/>
    <s v="EDIA"/>
    <s v="C"/>
    <s v="Labor"/>
    <s v="OPC"/>
    <m/>
    <s v="BNL"/>
    <s v="R&amp;D"/>
    <s v="SC_MAG"/>
    <x v="3"/>
    <m/>
    <m/>
    <m/>
    <m/>
    <m/>
    <m/>
    <m/>
    <n v="5630.21"/>
    <m/>
    <m/>
    <m/>
    <m/>
    <m/>
    <m/>
    <m/>
    <m/>
    <m/>
    <m/>
    <m/>
    <x v="0"/>
    <x v="0"/>
    <m/>
  </r>
  <r>
    <s v=""/>
    <s v=" RD_0303_8870"/>
    <s v="2D Design - Crosstalk Final - Q1BpF"/>
    <s v="6.02.03.03.01"/>
    <x v="1"/>
    <d v="2022-10-20T00:00:00"/>
    <d v="2022-10-26T00:00:00"/>
    <s v="jtolle"/>
    <s v="hwitte"/>
    <n v="5630.21"/>
    <s v="EDIA"/>
    <s v="C"/>
    <s v="Labor"/>
    <s v="OPC"/>
    <m/>
    <s v="BNL"/>
    <s v="R&amp;D"/>
    <s v="SC_MAG"/>
    <x v="3"/>
    <m/>
    <m/>
    <m/>
    <m/>
    <m/>
    <m/>
    <m/>
    <n v="5630.21"/>
    <m/>
    <m/>
    <m/>
    <m/>
    <m/>
    <m/>
    <m/>
    <m/>
    <m/>
    <m/>
    <m/>
    <x v="0"/>
    <x v="0"/>
    <m/>
  </r>
  <r>
    <s v=""/>
    <s v=" RD_0303_8880"/>
    <s v="2D Design - Crosstalk Final - Q2pF"/>
    <s v="6.02.03.03.01"/>
    <x v="1"/>
    <d v="2022-10-27T00:00:00"/>
    <d v="2022-11-02T00:00:00"/>
    <s v="jtolle"/>
    <s v="hwitte"/>
    <n v="5630.21"/>
    <s v="EDIA"/>
    <s v="C"/>
    <s v="Labor"/>
    <s v="OPC"/>
    <m/>
    <s v="BNL"/>
    <s v="R&amp;D"/>
    <s v="SC_MAG"/>
    <x v="3"/>
    <m/>
    <m/>
    <m/>
    <m/>
    <m/>
    <m/>
    <m/>
    <n v="5630.21"/>
    <m/>
    <m/>
    <m/>
    <m/>
    <m/>
    <m/>
    <m/>
    <m/>
    <m/>
    <m/>
    <m/>
    <x v="0"/>
    <x v="0"/>
    <m/>
  </r>
  <r>
    <s v=""/>
    <s v=" RD_0303_8890"/>
    <s v="2D Design - Crosstalk Final - B1pF"/>
    <s v="6.02.03.03.01"/>
    <x v="1"/>
    <d v="2022-11-03T00:00:00"/>
    <d v="2022-11-09T00:00:00"/>
    <s v="jtolle"/>
    <s v="hwitte"/>
    <n v="5630.21"/>
    <s v="EDIA"/>
    <s v="C"/>
    <s v="Labor"/>
    <s v="OPC"/>
    <m/>
    <s v="BNL"/>
    <s v="R&amp;D"/>
    <s v="SC_MAG"/>
    <x v="3"/>
    <m/>
    <m/>
    <m/>
    <m/>
    <m/>
    <m/>
    <m/>
    <n v="5630.21"/>
    <m/>
    <m/>
    <m/>
    <m/>
    <m/>
    <m/>
    <m/>
    <m/>
    <m/>
    <m/>
    <m/>
    <x v="0"/>
    <x v="0"/>
    <m/>
  </r>
  <r>
    <s v=""/>
    <s v=" RD_0303_8900"/>
    <s v="2D Design - Crosstalk Final - B1ApF"/>
    <s v="6.02.03.03.01"/>
    <x v="1"/>
    <d v="2022-11-10T00:00:00"/>
    <d v="2022-11-17T00:00:00"/>
    <s v="jtolle"/>
    <s v="hwitte"/>
    <n v="5630.21"/>
    <s v="EDIA"/>
    <s v="C"/>
    <s v="Labor"/>
    <s v="OPC"/>
    <m/>
    <s v="BNL"/>
    <s v="R&amp;D"/>
    <s v="SC_MAG"/>
    <x v="3"/>
    <m/>
    <m/>
    <m/>
    <m/>
    <m/>
    <m/>
    <m/>
    <n v="5630.21"/>
    <m/>
    <m/>
    <m/>
    <m/>
    <m/>
    <m/>
    <m/>
    <m/>
    <m/>
    <m/>
    <m/>
    <x v="0"/>
    <x v="0"/>
    <m/>
  </r>
  <r>
    <s v=""/>
    <s v=" RD_0303_8910"/>
    <s v="3D Design - Coil Ends (Final) - Matching Dipole"/>
    <s v="6.02.03.03.01"/>
    <x v="1"/>
    <d v="2022-10-13T00:00:00"/>
    <d v="2023-04-21T00:00:00"/>
    <s v="jtolle"/>
    <s v="hwitte"/>
    <n v="189219.79"/>
    <s v="EDIA"/>
    <s v="C"/>
    <s v="Labor"/>
    <s v="OPC"/>
    <m/>
    <s v="BNL"/>
    <s v="R&amp;D"/>
    <s v="SC_MAG"/>
    <x v="3"/>
    <m/>
    <m/>
    <m/>
    <m/>
    <m/>
    <m/>
    <m/>
    <n v="189219.79"/>
    <m/>
    <m/>
    <m/>
    <m/>
    <m/>
    <m/>
    <m/>
    <m/>
    <m/>
    <m/>
    <m/>
    <x v="0"/>
    <x v="0"/>
    <m/>
  </r>
  <r>
    <s v=""/>
    <s v=" RD_0303_8920"/>
    <s v="3D Design - Coil Ends (Final) - Q1ApF"/>
    <s v="6.02.03.03.01"/>
    <x v="1"/>
    <d v="2022-10-13T00:00:00"/>
    <d v="2023-04-21T00:00:00"/>
    <s v="jtolle"/>
    <s v="hwitte"/>
    <n v="157645.84"/>
    <s v="EDIA"/>
    <s v="C"/>
    <s v="Labor"/>
    <s v="OPC"/>
    <m/>
    <s v="BNL"/>
    <s v="R&amp;D"/>
    <s v="SC_MAG"/>
    <x v="3"/>
    <m/>
    <m/>
    <m/>
    <m/>
    <m/>
    <m/>
    <m/>
    <n v="157645.84"/>
    <m/>
    <m/>
    <m/>
    <m/>
    <m/>
    <m/>
    <m/>
    <m/>
    <m/>
    <m/>
    <m/>
    <x v="0"/>
    <x v="0"/>
    <m/>
  </r>
  <r>
    <s v=""/>
    <s v=" RD_0303_8930"/>
    <s v="3D Design - Coil Ends (Final) - B1pF"/>
    <s v="6.02.03.03.01"/>
    <x v="1"/>
    <d v="2022-10-13T00:00:00"/>
    <d v="2023-04-21T00:00:00"/>
    <s v="jtolle"/>
    <s v="hwitte"/>
    <n v="157645.84"/>
    <s v="EDIA"/>
    <s v="C"/>
    <s v="Labor"/>
    <s v="OPC"/>
    <m/>
    <s v="BNL"/>
    <s v="R&amp;D"/>
    <s v="SC_MAG"/>
    <x v="3"/>
    <m/>
    <m/>
    <m/>
    <m/>
    <m/>
    <m/>
    <m/>
    <n v="157645.84"/>
    <m/>
    <m/>
    <m/>
    <m/>
    <m/>
    <m/>
    <m/>
    <m/>
    <m/>
    <m/>
    <m/>
    <x v="0"/>
    <x v="0"/>
    <m/>
  </r>
  <r>
    <s v=""/>
    <s v=" RD_0303_8940"/>
    <s v="3D Design - Coil Ends (Final) - B1ApF"/>
    <s v="6.02.03.03.01"/>
    <x v="1"/>
    <d v="2022-10-13T00:00:00"/>
    <d v="2023-04-21T00:00:00"/>
    <s v="jtolle"/>
    <s v="hwitte"/>
    <n v="157645.84"/>
    <s v="EDIA"/>
    <s v="C"/>
    <s v="Labor"/>
    <s v="OPC"/>
    <m/>
    <s v="BNL"/>
    <s v="R&amp;D"/>
    <s v="SC_MAG"/>
    <x v="3"/>
    <m/>
    <m/>
    <m/>
    <m/>
    <m/>
    <m/>
    <m/>
    <n v="157645.84"/>
    <m/>
    <m/>
    <m/>
    <m/>
    <m/>
    <m/>
    <m/>
    <m/>
    <m/>
    <m/>
    <m/>
    <x v="0"/>
    <x v="0"/>
    <m/>
  </r>
  <r>
    <s v=""/>
    <s v=" RD_0303_8950"/>
    <s v="3D Design - Coil Ends (Final) - Q2pF"/>
    <s v="6.02.03.03.01"/>
    <x v="1"/>
    <d v="2022-10-13T00:00:00"/>
    <d v="2023-04-21T00:00:00"/>
    <s v="jtolle"/>
    <s v="hwitte"/>
    <n v="157645.84"/>
    <s v="EDIA"/>
    <s v="C"/>
    <s v="Labor"/>
    <s v="OPC"/>
    <m/>
    <s v="BNL"/>
    <s v="R&amp;D"/>
    <s v="SC_MAG"/>
    <x v="3"/>
    <m/>
    <m/>
    <m/>
    <m/>
    <m/>
    <m/>
    <m/>
    <n v="157645.84"/>
    <m/>
    <m/>
    <m/>
    <m/>
    <m/>
    <m/>
    <m/>
    <m/>
    <m/>
    <m/>
    <m/>
    <x v="0"/>
    <x v="0"/>
    <m/>
  </r>
  <r>
    <s v=""/>
    <s v=" RD_0303_8960"/>
    <s v="3D Design - Coil Ends (Final) - Q1BpF"/>
    <s v="6.02.03.03.01"/>
    <x v="1"/>
    <d v="2022-10-13T00:00:00"/>
    <d v="2023-04-21T00:00:00"/>
    <s v="jtolle"/>
    <s v="hwitte"/>
    <n v="157645.84"/>
    <s v="EDIA"/>
    <s v="C"/>
    <s v="Labor"/>
    <s v="OPC"/>
    <m/>
    <s v="BNL"/>
    <s v="R&amp;D"/>
    <s v="SC_MAG"/>
    <x v="3"/>
    <m/>
    <m/>
    <m/>
    <m/>
    <m/>
    <m/>
    <m/>
    <n v="157645.84"/>
    <m/>
    <m/>
    <m/>
    <m/>
    <m/>
    <m/>
    <m/>
    <m/>
    <m/>
    <m/>
    <m/>
    <x v="0"/>
    <x v="0"/>
    <m/>
  </r>
  <r>
    <s v=""/>
    <s v=" RD_0303_8970"/>
    <s v="Direct Wind - EM - B0pF"/>
    <s v="6.02.03.03.01"/>
    <x v="1"/>
    <d v="2022-10-03T00:00:00"/>
    <d v="2022-10-13T00:00:00"/>
    <s v="jtolle"/>
    <s v="hwitte"/>
    <n v="7506.94"/>
    <s v="EDIA"/>
    <s v="C"/>
    <s v="Labor"/>
    <s v="OPC"/>
    <m/>
    <s v="BNL"/>
    <s v="R&amp;D"/>
    <s v="SC_MAG"/>
    <x v="3"/>
    <m/>
    <m/>
    <m/>
    <m/>
    <m/>
    <m/>
    <m/>
    <n v="7506.94"/>
    <m/>
    <m/>
    <m/>
    <m/>
    <m/>
    <m/>
    <m/>
    <m/>
    <m/>
    <m/>
    <m/>
    <x v="0"/>
    <x v="0"/>
    <m/>
  </r>
  <r>
    <s v=""/>
    <s v=" RD_0303_8980"/>
    <s v="Direct Wind - EM - Q0eF"/>
    <s v="6.02.03.03.01"/>
    <x v="1"/>
    <d v="2022-10-14T00:00:00"/>
    <d v="2022-10-25T00:00:00"/>
    <s v="jtolle"/>
    <s v="hwitte"/>
    <n v="7506.94"/>
    <s v="EDIA"/>
    <s v="C"/>
    <s v="Labor"/>
    <s v="OPC"/>
    <m/>
    <s v="BNL"/>
    <s v="R&amp;D"/>
    <s v="SC_MAG"/>
    <x v="3"/>
    <m/>
    <m/>
    <m/>
    <m/>
    <m/>
    <m/>
    <m/>
    <n v="7506.94"/>
    <m/>
    <m/>
    <m/>
    <m/>
    <m/>
    <m/>
    <m/>
    <m/>
    <m/>
    <m/>
    <m/>
    <x v="0"/>
    <x v="0"/>
    <m/>
  </r>
  <r>
    <s v=""/>
    <s v=" RD_0303_8990"/>
    <s v="Direct Wind - EM - Q1eF"/>
    <s v="6.02.03.03.01"/>
    <x v="1"/>
    <d v="2022-10-26T00:00:00"/>
    <d v="2022-11-04T00:00:00"/>
    <s v="jtolle"/>
    <s v="hwitte"/>
    <n v="7506.94"/>
    <s v="EDIA"/>
    <s v="C"/>
    <s v="Labor"/>
    <s v="OPC"/>
    <m/>
    <s v="BNL"/>
    <s v="R&amp;D"/>
    <s v="SC_MAG"/>
    <x v="3"/>
    <m/>
    <m/>
    <m/>
    <m/>
    <m/>
    <m/>
    <m/>
    <n v="7506.94"/>
    <m/>
    <m/>
    <m/>
    <m/>
    <m/>
    <m/>
    <m/>
    <m/>
    <m/>
    <m/>
    <m/>
    <x v="0"/>
    <x v="0"/>
    <m/>
  </r>
  <r>
    <s v=""/>
    <s v=" RD_0303_9000"/>
    <s v="Direct Wind - EM - B0ApF"/>
    <s v="6.02.03.03.01"/>
    <x v="1"/>
    <d v="2022-11-07T00:00:00"/>
    <d v="2022-11-17T00:00:00"/>
    <s v="jtolle"/>
    <s v="hwitte"/>
    <n v="7506.94"/>
    <s v="EDIA"/>
    <s v="C"/>
    <s v="Labor"/>
    <s v="OPC"/>
    <m/>
    <s v="BNL"/>
    <s v="R&amp;D"/>
    <s v="SC_MAG"/>
    <x v="3"/>
    <m/>
    <m/>
    <m/>
    <m/>
    <m/>
    <m/>
    <m/>
    <n v="7506.94"/>
    <m/>
    <m/>
    <m/>
    <m/>
    <m/>
    <m/>
    <m/>
    <m/>
    <m/>
    <m/>
    <m/>
    <x v="0"/>
    <x v="0"/>
    <m/>
  </r>
  <r>
    <s v=""/>
    <s v=" RD_0303_9010"/>
    <s v="Direct Wind - EM - Q1eRF"/>
    <s v="6.02.03.03.01"/>
    <x v="1"/>
    <d v="2022-11-18T00:00:00"/>
    <d v="2022-12-01T00:00:00"/>
    <s v="jtolle"/>
    <s v="hwitte"/>
    <n v="7506.94"/>
    <s v="EDIA"/>
    <s v="C"/>
    <s v="Labor"/>
    <s v="OPC"/>
    <m/>
    <s v="BNL"/>
    <s v="R&amp;D"/>
    <s v="SC_MAG"/>
    <x v="3"/>
    <m/>
    <m/>
    <m/>
    <m/>
    <m/>
    <m/>
    <m/>
    <n v="7506.94"/>
    <m/>
    <m/>
    <m/>
    <m/>
    <m/>
    <m/>
    <m/>
    <m/>
    <m/>
    <m/>
    <m/>
    <x v="0"/>
    <x v="0"/>
    <m/>
  </r>
  <r>
    <s v=""/>
    <s v=" RD_0303_9020"/>
    <s v="Direct Wind - EM - Q2eR"/>
    <s v="6.02.03.03.01"/>
    <x v="1"/>
    <d v="2022-12-02T00:00:00"/>
    <d v="2022-12-13T00:00:00"/>
    <s v="jtolle"/>
    <s v="hwitte"/>
    <n v="7506.94"/>
    <s v="EDIA"/>
    <s v="C"/>
    <s v="Labor"/>
    <s v="OPC"/>
    <m/>
    <s v="BNL"/>
    <s v="R&amp;D"/>
    <s v="SC_MAG"/>
    <x v="3"/>
    <m/>
    <m/>
    <m/>
    <m/>
    <m/>
    <m/>
    <m/>
    <n v="7506.94"/>
    <m/>
    <m/>
    <m/>
    <m/>
    <m/>
    <m/>
    <m/>
    <m/>
    <m/>
    <m/>
    <m/>
    <x v="0"/>
    <x v="0"/>
    <m/>
  </r>
  <r>
    <s v=""/>
    <s v=" RD_0303_9030"/>
    <s v="Direct Wind - EM - B2AeR/B2BeR"/>
    <s v="6.02.03.03.01"/>
    <x v="1"/>
    <d v="2022-12-14T00:00:00"/>
    <d v="2022-12-23T00:00:00"/>
    <s v="jtolle"/>
    <s v="hwitte"/>
    <n v="7506.94"/>
    <s v="EDIA"/>
    <s v="C"/>
    <s v="Labor"/>
    <s v="OPC"/>
    <m/>
    <s v="BNL"/>
    <s v="R&amp;D"/>
    <s v="SC_MAG"/>
    <x v="3"/>
    <m/>
    <m/>
    <m/>
    <m/>
    <m/>
    <m/>
    <m/>
    <n v="7506.94"/>
    <m/>
    <m/>
    <m/>
    <m/>
    <m/>
    <m/>
    <m/>
    <m/>
    <m/>
    <m/>
    <m/>
    <x v="0"/>
    <x v="0"/>
    <m/>
  </r>
  <r>
    <s v=""/>
    <s v=" RD_0303_9040"/>
    <s v="Direct Wind - EM - Q1ApR"/>
    <s v="6.02.03.03.01"/>
    <x v="1"/>
    <d v="2022-12-27T00:00:00"/>
    <d v="2023-01-06T00:00:00"/>
    <s v="jtolle"/>
    <s v="hwitte"/>
    <n v="7506.94"/>
    <s v="EDIA"/>
    <s v="C"/>
    <s v="Labor"/>
    <s v="OPC"/>
    <m/>
    <s v="BNL"/>
    <s v="R&amp;D"/>
    <s v="SC_MAG"/>
    <x v="3"/>
    <m/>
    <m/>
    <m/>
    <m/>
    <m/>
    <m/>
    <m/>
    <n v="7506.94"/>
    <m/>
    <m/>
    <m/>
    <m/>
    <m/>
    <m/>
    <m/>
    <m/>
    <m/>
    <m/>
    <m/>
    <x v="0"/>
    <x v="0"/>
    <m/>
  </r>
  <r>
    <s v=""/>
    <s v=" RD_0303_9050"/>
    <s v="Direct Wind - EM - Q1BpR"/>
    <s v="6.02.03.03.01"/>
    <x v="1"/>
    <d v="2023-01-09T00:00:00"/>
    <d v="2023-01-19T00:00:00"/>
    <s v="jtolle"/>
    <s v="hwitte"/>
    <n v="7506.94"/>
    <s v="EDIA"/>
    <s v="C"/>
    <s v="Labor"/>
    <s v="OPC"/>
    <m/>
    <s v="BNL"/>
    <s v="R&amp;D"/>
    <s v="SC_MAG"/>
    <x v="3"/>
    <m/>
    <m/>
    <m/>
    <m/>
    <m/>
    <m/>
    <m/>
    <n v="7506.94"/>
    <m/>
    <m/>
    <m/>
    <m/>
    <m/>
    <m/>
    <m/>
    <m/>
    <m/>
    <m/>
    <m/>
    <x v="0"/>
    <x v="0"/>
    <m/>
  </r>
  <r>
    <s v=""/>
    <s v=" RD_0303_9060"/>
    <s v="Direct Wind - EM - Q2pR"/>
    <s v="6.02.03.03.01"/>
    <x v="1"/>
    <d v="2023-01-20T00:00:00"/>
    <d v="2023-01-31T00:00:00"/>
    <s v="jtolle"/>
    <s v="hwitte"/>
    <n v="7506.94"/>
    <s v="EDIA"/>
    <s v="C"/>
    <s v="Labor"/>
    <s v="OPC"/>
    <m/>
    <s v="BNL"/>
    <s v="R&amp;D"/>
    <s v="SC_MAG"/>
    <x v="3"/>
    <m/>
    <m/>
    <m/>
    <m/>
    <m/>
    <m/>
    <m/>
    <n v="7506.94"/>
    <m/>
    <m/>
    <m/>
    <m/>
    <m/>
    <m/>
    <m/>
    <m/>
    <m/>
    <m/>
    <m/>
    <x v="0"/>
    <x v="0"/>
    <m/>
  </r>
  <r>
    <s v=""/>
    <s v=" RD_0303_9070"/>
    <s v="Direct Wind - EM - Skew Quads"/>
    <s v="6.02.03.03.01"/>
    <x v="1"/>
    <d v="2023-02-01T00:00:00"/>
    <d v="2023-02-10T00:00:00"/>
    <s v="jtolle"/>
    <s v="hwitte"/>
    <n v="7506.94"/>
    <s v="EDIA"/>
    <s v="C"/>
    <s v="Labor"/>
    <s v="OPC"/>
    <m/>
    <s v="BNL"/>
    <s v="R&amp;D"/>
    <s v="SC_MAG"/>
    <x v="3"/>
    <m/>
    <m/>
    <m/>
    <m/>
    <m/>
    <m/>
    <m/>
    <n v="7506.94"/>
    <m/>
    <m/>
    <m/>
    <m/>
    <m/>
    <m/>
    <m/>
    <m/>
    <m/>
    <m/>
    <m/>
    <x v="0"/>
    <x v="0"/>
    <m/>
  </r>
  <r>
    <s v=""/>
    <s v=" RD_0303_9071"/>
    <s v="Direct Wind - Structural Analysis, simple"/>
    <s v="6.02.03.03.01"/>
    <x v="1"/>
    <d v="2023-02-13T00:00:00"/>
    <d v="2023-02-28T00:00:00"/>
    <s v="jtolle"/>
    <s v="hwitte"/>
    <n v="8283.7800000000007"/>
    <s v="EDIA"/>
    <s v="C"/>
    <s v="Labor"/>
    <s v="OPC"/>
    <m/>
    <s v="BNL"/>
    <s v="R&amp;D"/>
    <s v="SC_MAG"/>
    <x v="3"/>
    <m/>
    <m/>
    <m/>
    <m/>
    <m/>
    <m/>
    <m/>
    <n v="8283.7800000000007"/>
    <m/>
    <m/>
    <m/>
    <m/>
    <m/>
    <m/>
    <m/>
    <m/>
    <m/>
    <m/>
    <m/>
    <x v="0"/>
    <x v="0"/>
    <m/>
  </r>
  <r>
    <s v=""/>
    <s v=" RD_0303_9071"/>
    <s v="Direct Wind - Structural Analysis, simple"/>
    <s v="6.02.03.03.01"/>
    <x v="1"/>
    <d v="2023-02-13T00:00:00"/>
    <d v="2023-02-28T00:00:00"/>
    <s v="jtolle"/>
    <s v="hwitte"/>
    <n v="9639.25"/>
    <s v="EDIA"/>
    <s v="C"/>
    <s v="Labor"/>
    <s v="OPC"/>
    <m/>
    <s v="BNL"/>
    <s v="R&amp;D"/>
    <s v="SC_MAG"/>
    <x v="3"/>
    <m/>
    <m/>
    <m/>
    <m/>
    <m/>
    <m/>
    <m/>
    <n v="9639.25"/>
    <m/>
    <m/>
    <m/>
    <m/>
    <m/>
    <m/>
    <m/>
    <m/>
    <m/>
    <m/>
    <m/>
    <x v="0"/>
    <x v="0"/>
    <m/>
  </r>
  <r>
    <s v=""/>
    <s v=" RD_0303_9072"/>
    <s v="Direct Wind - Structural Analysis, FEA"/>
    <s v="6.02.03.03.01"/>
    <x v="1"/>
    <d v="2023-02-13T00:00:00"/>
    <d v="2023-02-28T00:00:00"/>
    <s v="jtolle"/>
    <s v="hwitte"/>
    <n v="38232.82"/>
    <s v="EDIA"/>
    <s v="C"/>
    <s v="Labor"/>
    <s v="OPC"/>
    <m/>
    <s v="BNL"/>
    <s v="R&amp;D"/>
    <s v="SC_MAG"/>
    <x v="3"/>
    <m/>
    <m/>
    <m/>
    <m/>
    <m/>
    <m/>
    <m/>
    <n v="38232.82"/>
    <m/>
    <m/>
    <m/>
    <m/>
    <m/>
    <m/>
    <m/>
    <m/>
    <m/>
    <m/>
    <m/>
    <x v="0"/>
    <x v="0"/>
    <m/>
  </r>
  <r>
    <s v=""/>
    <s v=" RD_0303_9110"/>
    <s v="Direct Wind - Quench Analysis - B0pF"/>
    <s v="6.02.03.03.01"/>
    <x v="1"/>
    <d v="2023-05-12T00:00:00"/>
    <d v="2023-05-22T00:00:00"/>
    <s v="jtolle"/>
    <s v="hwitte"/>
    <n v="7506.94"/>
    <s v="EDIA"/>
    <s v="C"/>
    <s v="Labor"/>
    <s v="OPC"/>
    <m/>
    <s v="BNL"/>
    <s v="R&amp;D"/>
    <s v="SC_MAG"/>
    <x v="3"/>
    <m/>
    <m/>
    <m/>
    <m/>
    <m/>
    <m/>
    <m/>
    <n v="7506.94"/>
    <m/>
    <m/>
    <m/>
    <m/>
    <m/>
    <m/>
    <m/>
    <m/>
    <m/>
    <m/>
    <m/>
    <x v="0"/>
    <x v="0"/>
    <m/>
  </r>
  <r>
    <s v=""/>
    <s v=" RD_0303_9120"/>
    <s v="Direct Wind - Quench Analysis - Q0eF"/>
    <s v="6.02.03.03.01"/>
    <x v="1"/>
    <d v="2023-05-23T00:00:00"/>
    <d v="2023-06-01T00:00:00"/>
    <s v="jtolle"/>
    <s v="hwitte"/>
    <n v="7506.94"/>
    <s v="EDIA"/>
    <s v="C"/>
    <s v="Labor"/>
    <s v="OPC"/>
    <m/>
    <s v="BNL"/>
    <s v="R&amp;D"/>
    <s v="SC_MAG"/>
    <x v="3"/>
    <m/>
    <m/>
    <m/>
    <m/>
    <m/>
    <m/>
    <m/>
    <n v="7506.94"/>
    <m/>
    <m/>
    <m/>
    <m/>
    <m/>
    <m/>
    <m/>
    <m/>
    <m/>
    <m/>
    <m/>
    <x v="0"/>
    <x v="0"/>
    <m/>
  </r>
  <r>
    <s v=""/>
    <s v=" RD_0303_9130"/>
    <s v="Direct Wind - Quench Analysis - Q1eF"/>
    <s v="6.02.03.03.01"/>
    <x v="1"/>
    <d v="2023-06-02T00:00:00"/>
    <d v="2023-06-12T00:00:00"/>
    <s v="jtolle"/>
    <s v="hwitte"/>
    <n v="7506.94"/>
    <s v="EDIA"/>
    <s v="C"/>
    <s v="Labor"/>
    <s v="OPC"/>
    <m/>
    <s v="BNL"/>
    <s v="R&amp;D"/>
    <s v="SC_MAG"/>
    <x v="3"/>
    <m/>
    <m/>
    <m/>
    <m/>
    <m/>
    <m/>
    <m/>
    <n v="7506.94"/>
    <m/>
    <m/>
    <m/>
    <m/>
    <m/>
    <m/>
    <m/>
    <m/>
    <m/>
    <m/>
    <m/>
    <x v="0"/>
    <x v="0"/>
    <m/>
  </r>
  <r>
    <s v=""/>
    <s v=" RD_0303_9090"/>
    <s v="Direct Wind - Quench Analysis - B0ApF"/>
    <s v="6.02.03.03.01"/>
    <x v="1"/>
    <d v="2023-04-06T00:00:00"/>
    <d v="2023-04-24T00:00:00"/>
    <s v="jtolle"/>
    <s v="hwitte"/>
    <n v="15013.89"/>
    <s v="EDIA"/>
    <s v="C"/>
    <s v="Labor"/>
    <s v="OPC"/>
    <m/>
    <s v="BNL"/>
    <s v="R&amp;D"/>
    <s v="SC_MAG"/>
    <x v="3"/>
    <m/>
    <m/>
    <m/>
    <m/>
    <m/>
    <m/>
    <m/>
    <n v="15013.89"/>
    <m/>
    <m/>
    <m/>
    <m/>
    <m/>
    <m/>
    <m/>
    <m/>
    <m/>
    <m/>
    <m/>
    <x v="0"/>
    <x v="0"/>
    <m/>
  </r>
  <r>
    <s v=""/>
    <s v=" RD_0303_9140"/>
    <s v="Direct Wind - Quench Analysis - Q1eRF"/>
    <s v="6.02.03.03.01"/>
    <x v="1"/>
    <d v="2023-06-13T00:00:00"/>
    <d v="2023-06-21T00:00:00"/>
    <s v="jtolle"/>
    <s v="hwitte"/>
    <n v="7506.94"/>
    <s v="EDIA"/>
    <s v="C"/>
    <s v="Labor"/>
    <s v="OPC"/>
    <m/>
    <s v="BNL"/>
    <s v="R&amp;D"/>
    <s v="SC_MAG"/>
    <x v="3"/>
    <m/>
    <m/>
    <m/>
    <m/>
    <m/>
    <m/>
    <m/>
    <n v="7506.94"/>
    <m/>
    <m/>
    <m/>
    <m/>
    <m/>
    <m/>
    <m/>
    <m/>
    <m/>
    <m/>
    <m/>
    <x v="0"/>
    <x v="0"/>
    <m/>
  </r>
  <r>
    <s v=""/>
    <s v=" RD_0303_9150"/>
    <s v="Direct Wind - Quench Analysis - Q2eR"/>
    <s v="6.02.03.03.01"/>
    <x v="1"/>
    <d v="2023-06-22T00:00:00"/>
    <d v="2023-06-30T00:00:00"/>
    <s v="jtolle"/>
    <s v="hwitte"/>
    <n v="7506.94"/>
    <s v="EDIA"/>
    <s v="C"/>
    <s v="Labor"/>
    <s v="OPC"/>
    <m/>
    <s v="BNL"/>
    <s v="R&amp;D"/>
    <s v="SC_MAG"/>
    <x v="3"/>
    <m/>
    <m/>
    <m/>
    <m/>
    <m/>
    <m/>
    <m/>
    <n v="7506.94"/>
    <m/>
    <m/>
    <m/>
    <m/>
    <m/>
    <m/>
    <m/>
    <m/>
    <m/>
    <m/>
    <m/>
    <x v="0"/>
    <x v="0"/>
    <m/>
  </r>
  <r>
    <s v=""/>
    <s v=" RD_0303_9100"/>
    <s v="Direct Wind - Quench Analysis - B2AeR/B2BeR"/>
    <s v="6.02.03.03.01"/>
    <x v="1"/>
    <d v="2023-04-25T00:00:00"/>
    <d v="2023-05-11T00:00:00"/>
    <s v="jtolle"/>
    <s v="hwitte"/>
    <n v="15013.89"/>
    <s v="EDIA"/>
    <s v="C"/>
    <s v="Labor"/>
    <s v="OPC"/>
    <m/>
    <s v="BNL"/>
    <s v="R&amp;D"/>
    <s v="SC_MAG"/>
    <x v="3"/>
    <m/>
    <m/>
    <m/>
    <m/>
    <m/>
    <m/>
    <m/>
    <n v="15013.89"/>
    <m/>
    <m/>
    <m/>
    <m/>
    <m/>
    <m/>
    <m/>
    <m/>
    <m/>
    <m/>
    <m/>
    <x v="0"/>
    <x v="0"/>
    <m/>
  </r>
  <r>
    <s v=""/>
    <s v=" RD_0303_9160"/>
    <s v="Direct Wind - Quench Analysis - Q1ApR"/>
    <s v="6.02.03.03.01"/>
    <x v="1"/>
    <d v="2023-07-03T00:00:00"/>
    <d v="2023-07-12T00:00:00"/>
    <s v="jtolle"/>
    <s v="hwitte"/>
    <n v="7506.94"/>
    <s v="EDIA"/>
    <s v="C"/>
    <s v="Labor"/>
    <s v="OPC"/>
    <m/>
    <s v="BNL"/>
    <s v="R&amp;D"/>
    <s v="SC_MAG"/>
    <x v="3"/>
    <m/>
    <m/>
    <m/>
    <m/>
    <m/>
    <m/>
    <m/>
    <n v="7506.94"/>
    <m/>
    <m/>
    <m/>
    <m/>
    <m/>
    <m/>
    <m/>
    <m/>
    <m/>
    <m/>
    <m/>
    <x v="0"/>
    <x v="0"/>
    <m/>
  </r>
  <r>
    <s v=""/>
    <s v=" RD_0303_9170"/>
    <s v="Direct Wind - Quench Analysis - Q1BpR"/>
    <s v="6.02.03.03.01"/>
    <x v="1"/>
    <d v="2023-07-13T00:00:00"/>
    <d v="2023-07-21T00:00:00"/>
    <s v="jtolle"/>
    <s v="hwitte"/>
    <n v="7506.94"/>
    <s v="EDIA"/>
    <s v="C"/>
    <s v="Labor"/>
    <s v="OPC"/>
    <m/>
    <s v="BNL"/>
    <s v="R&amp;D"/>
    <s v="SC_MAG"/>
    <x v="3"/>
    <m/>
    <m/>
    <m/>
    <m/>
    <m/>
    <m/>
    <m/>
    <n v="7506.94"/>
    <m/>
    <m/>
    <m/>
    <m/>
    <m/>
    <m/>
    <m/>
    <m/>
    <m/>
    <m/>
    <m/>
    <x v="0"/>
    <x v="0"/>
    <m/>
  </r>
  <r>
    <s v=""/>
    <s v=" RD_0303_9180"/>
    <s v="Direct Wind - Quench Analysis - Q2pR"/>
    <s v="6.02.03.03.01"/>
    <x v="1"/>
    <d v="2023-07-24T00:00:00"/>
    <d v="2023-08-01T00:00:00"/>
    <s v="jtolle"/>
    <s v="hwitte"/>
    <n v="7506.94"/>
    <s v="EDIA"/>
    <s v="C"/>
    <s v="Labor"/>
    <s v="OPC"/>
    <m/>
    <s v="BNL"/>
    <s v="R&amp;D"/>
    <s v="SC_MAG"/>
    <x v="3"/>
    <m/>
    <m/>
    <m/>
    <m/>
    <m/>
    <m/>
    <m/>
    <n v="7506.94"/>
    <m/>
    <m/>
    <m/>
    <m/>
    <m/>
    <m/>
    <m/>
    <m/>
    <m/>
    <m/>
    <m/>
    <x v="0"/>
    <x v="0"/>
    <m/>
  </r>
  <r>
    <s v=""/>
    <s v=" RD_0303_9080"/>
    <s v="Direct Wind - Quench Analysis - Skew Quads"/>
    <s v="6.02.03.03.01"/>
    <x v="1"/>
    <d v="2023-03-01T00:00:00"/>
    <d v="2023-04-05T00:00:00"/>
    <s v="jtolle"/>
    <s v="hwitte"/>
    <n v="30027.78"/>
    <s v="EDIA"/>
    <s v="C"/>
    <s v="Labor"/>
    <s v="OPC"/>
    <m/>
    <s v="BNL"/>
    <s v="R&amp;D"/>
    <s v="SC_MAG"/>
    <x v="3"/>
    <m/>
    <m/>
    <m/>
    <m/>
    <m/>
    <m/>
    <m/>
    <n v="30027.78"/>
    <m/>
    <m/>
    <m/>
    <m/>
    <m/>
    <m/>
    <m/>
    <m/>
    <m/>
    <m/>
    <m/>
    <x v="0"/>
    <x v="0"/>
    <m/>
  </r>
  <r>
    <s v=""/>
    <s v=" RD_0303_9190"/>
    <s v="3D Design - Structural Analysis - Matching Dipole"/>
    <s v="6.02.03.03.01"/>
    <x v="1"/>
    <d v="2023-04-24T00:00:00"/>
    <d v="2024-02-09T00:00:00"/>
    <s v="jtolle"/>
    <s v="hwitte"/>
    <n v="53864.98"/>
    <s v="EDIA"/>
    <s v="C"/>
    <s v="Labor"/>
    <s v="OPC"/>
    <m/>
    <s v="BNL"/>
    <s v="R&amp;D"/>
    <s v="SC_MAG"/>
    <x v="3"/>
    <m/>
    <m/>
    <m/>
    <m/>
    <m/>
    <m/>
    <m/>
    <n v="30164.39"/>
    <n v="23700.59"/>
    <m/>
    <m/>
    <m/>
    <m/>
    <m/>
    <m/>
    <m/>
    <m/>
    <m/>
    <m/>
    <x v="0"/>
    <x v="0"/>
    <m/>
  </r>
  <r>
    <s v=""/>
    <s v=" RD_0303_9200"/>
    <s v="3D Design - Structural Analysis - B1pF"/>
    <s v="6.02.03.03.01"/>
    <x v="1"/>
    <d v="2023-04-24T00:00:00"/>
    <d v="2023-06-05T00:00:00"/>
    <s v="jtolle"/>
    <s v="hwitte"/>
    <n v="53048.04"/>
    <s v="EDIA"/>
    <s v="C"/>
    <s v="Labor"/>
    <s v="OPC"/>
    <m/>
    <s v="BNL"/>
    <s v="R&amp;D"/>
    <s v="SC_MAG"/>
    <x v="3"/>
    <m/>
    <m/>
    <m/>
    <m/>
    <m/>
    <m/>
    <m/>
    <n v="53048.04"/>
    <m/>
    <m/>
    <m/>
    <m/>
    <m/>
    <m/>
    <m/>
    <m/>
    <m/>
    <m/>
    <m/>
    <x v="0"/>
    <x v="0"/>
    <m/>
  </r>
  <r>
    <s v=""/>
    <s v=" RD_0303_9210"/>
    <s v="3D Design - Structural Analysis - B1ApF"/>
    <s v="6.02.03.03.01"/>
    <x v="1"/>
    <d v="2023-06-06T00:00:00"/>
    <d v="2023-12-27T00:00:00"/>
    <s v="jtolle"/>
    <s v="hwitte"/>
    <n v="53978.85"/>
    <s v="EDIA"/>
    <s v="C"/>
    <s v="Labor"/>
    <s v="OPC"/>
    <m/>
    <s v="BNL"/>
    <s v="R&amp;D"/>
    <s v="SC_MAG"/>
    <x v="3"/>
    <m/>
    <m/>
    <m/>
    <m/>
    <m/>
    <m/>
    <m/>
    <n v="31616.18"/>
    <n v="22362.67"/>
    <m/>
    <m/>
    <m/>
    <m/>
    <m/>
    <m/>
    <m/>
    <m/>
    <m/>
    <m/>
    <x v="0"/>
    <x v="0"/>
    <m/>
  </r>
  <r>
    <s v=""/>
    <s v=" RD_0303_9220"/>
    <s v="3D Design - Structural Analysis - Q1ApF"/>
    <s v="6.02.03.03.01"/>
    <x v="1"/>
    <d v="2023-04-24T00:00:00"/>
    <d v="2023-06-05T00:00:00"/>
    <s v="jtolle"/>
    <s v="hwitte"/>
    <n v="53207.34"/>
    <s v="EDIA"/>
    <s v="C"/>
    <s v="Labor"/>
    <s v="OPC"/>
    <m/>
    <s v="BNL"/>
    <s v="R&amp;D"/>
    <s v="SC_MAG"/>
    <x v="3"/>
    <m/>
    <m/>
    <m/>
    <m/>
    <m/>
    <m/>
    <m/>
    <n v="53207.34"/>
    <m/>
    <m/>
    <m/>
    <m/>
    <m/>
    <m/>
    <m/>
    <m/>
    <m/>
    <m/>
    <m/>
    <x v="0"/>
    <x v="0"/>
    <m/>
  </r>
  <r>
    <s v=""/>
    <s v=" RD_0303_9230"/>
    <s v="3D Design - Structural Analysis - Q2pF"/>
    <s v="6.02.03.03.01"/>
    <x v="1"/>
    <d v="2023-04-24T00:00:00"/>
    <d v="2023-06-05T00:00:00"/>
    <s v="jtolle"/>
    <s v="hwitte"/>
    <n v="53048.04"/>
    <s v="EDIA"/>
    <s v="C"/>
    <s v="Labor"/>
    <s v="OPC"/>
    <m/>
    <s v="BNL"/>
    <s v="R&amp;D"/>
    <s v="SC_MAG"/>
    <x v="3"/>
    <m/>
    <m/>
    <m/>
    <m/>
    <m/>
    <m/>
    <m/>
    <n v="53048.04"/>
    <m/>
    <m/>
    <m/>
    <m/>
    <m/>
    <m/>
    <m/>
    <m/>
    <m/>
    <m/>
    <m/>
    <x v="0"/>
    <x v="0"/>
    <m/>
  </r>
  <r>
    <s v=""/>
    <s v=" RD_0303_9240"/>
    <s v="3D Design - Structural Analysis - Q1BpF"/>
    <s v="6.02.03.03.01"/>
    <x v="1"/>
    <d v="2023-04-24T00:00:00"/>
    <d v="2023-06-05T00:00:00"/>
    <s v="jtolle"/>
    <s v="hwitte"/>
    <n v="53048.04"/>
    <s v="EDIA"/>
    <s v="C"/>
    <s v="Labor"/>
    <s v="OPC"/>
    <m/>
    <s v="BNL"/>
    <s v="R&amp;D"/>
    <s v="SC_MAG"/>
    <x v="3"/>
    <m/>
    <m/>
    <m/>
    <m/>
    <m/>
    <m/>
    <m/>
    <n v="53048.04"/>
    <m/>
    <m/>
    <m/>
    <m/>
    <m/>
    <m/>
    <m/>
    <m/>
    <m/>
    <m/>
    <m/>
    <x v="0"/>
    <x v="0"/>
    <m/>
  </r>
  <r>
    <s v=""/>
    <s v=" RD_0303_9190"/>
    <s v="3D Design - Structural Analysis - Matching Dipole"/>
    <s v="6.02.03.03.01"/>
    <x v="1"/>
    <d v="2023-04-24T00:00:00"/>
    <d v="2024-02-09T00:00:00"/>
    <s v="jtolle"/>
    <s v="hwitte"/>
    <n v="31433.56"/>
    <s v="EDIA"/>
    <s v="C"/>
    <s v="Labor"/>
    <s v="OPC"/>
    <m/>
    <s v="BNL"/>
    <s v="R&amp;D"/>
    <s v="SC_MAG"/>
    <x v="3"/>
    <m/>
    <m/>
    <m/>
    <m/>
    <m/>
    <m/>
    <m/>
    <n v="17602.79"/>
    <n v="13830.77"/>
    <m/>
    <m/>
    <m/>
    <m/>
    <m/>
    <m/>
    <m/>
    <m/>
    <m/>
    <m/>
    <x v="0"/>
    <x v="0"/>
    <m/>
  </r>
  <r>
    <s v=""/>
    <s v=" RD_0303_9200"/>
    <s v="3D Design - Structural Analysis - B1pF"/>
    <s v="6.02.03.03.01"/>
    <x v="1"/>
    <d v="2023-04-24T00:00:00"/>
    <d v="2023-06-05T00:00:00"/>
    <s v="jtolle"/>
    <s v="hwitte"/>
    <n v="30956.82"/>
    <s v="EDIA"/>
    <s v="C"/>
    <s v="Labor"/>
    <s v="OPC"/>
    <m/>
    <s v="BNL"/>
    <s v="R&amp;D"/>
    <s v="SC_MAG"/>
    <x v="3"/>
    <m/>
    <m/>
    <m/>
    <m/>
    <m/>
    <m/>
    <m/>
    <n v="30956.82"/>
    <m/>
    <m/>
    <m/>
    <m/>
    <m/>
    <m/>
    <m/>
    <m/>
    <m/>
    <m/>
    <m/>
    <x v="0"/>
    <x v="0"/>
    <m/>
  </r>
  <r>
    <s v=""/>
    <s v=" RD_0303_9210"/>
    <s v="3D Design - Structural Analysis - B1ApF"/>
    <s v="6.02.03.03.01"/>
    <x v="1"/>
    <d v="2023-06-06T00:00:00"/>
    <d v="2023-12-27T00:00:00"/>
    <s v="jtolle"/>
    <s v="hwitte"/>
    <n v="31217.64"/>
    <s v="EDIA"/>
    <s v="C"/>
    <s v="Labor"/>
    <s v="OPC"/>
    <m/>
    <s v="BNL"/>
    <s v="R&amp;D"/>
    <s v="SC_MAG"/>
    <x v="3"/>
    <m/>
    <m/>
    <m/>
    <m/>
    <m/>
    <m/>
    <m/>
    <n v="18284.62"/>
    <n v="12933.02"/>
    <m/>
    <m/>
    <m/>
    <m/>
    <m/>
    <m/>
    <m/>
    <m/>
    <m/>
    <m/>
    <x v="0"/>
    <x v="0"/>
    <m/>
  </r>
  <r>
    <s v=""/>
    <s v=" RD_0303_9220"/>
    <s v="3D Design - Structural Analysis - Q1ApF"/>
    <s v="6.02.03.03.01"/>
    <x v="1"/>
    <d v="2023-04-24T00:00:00"/>
    <d v="2023-06-05T00:00:00"/>
    <s v="jtolle"/>
    <s v="hwitte"/>
    <n v="30771.45"/>
    <s v="EDIA"/>
    <s v="C"/>
    <s v="Labor"/>
    <s v="OPC"/>
    <m/>
    <s v="BNL"/>
    <s v="R&amp;D"/>
    <s v="SC_MAG"/>
    <x v="3"/>
    <m/>
    <m/>
    <m/>
    <m/>
    <m/>
    <m/>
    <m/>
    <n v="30771.45"/>
    <m/>
    <m/>
    <m/>
    <m/>
    <m/>
    <m/>
    <m/>
    <m/>
    <m/>
    <m/>
    <m/>
    <x v="0"/>
    <x v="0"/>
    <m/>
  </r>
  <r>
    <s v=""/>
    <s v=" RD_0303_9230"/>
    <s v="3D Design - Structural Analysis - Q2pF"/>
    <s v="6.02.03.03.01"/>
    <x v="1"/>
    <d v="2023-04-24T00:00:00"/>
    <d v="2023-06-05T00:00:00"/>
    <s v="jtolle"/>
    <s v="hwitte"/>
    <n v="30956.82"/>
    <s v="EDIA"/>
    <s v="C"/>
    <s v="Labor"/>
    <s v="OPC"/>
    <m/>
    <s v="BNL"/>
    <s v="R&amp;D"/>
    <s v="SC_MAG"/>
    <x v="3"/>
    <m/>
    <m/>
    <m/>
    <m/>
    <m/>
    <m/>
    <m/>
    <n v="30956.82"/>
    <m/>
    <m/>
    <m/>
    <m/>
    <m/>
    <m/>
    <m/>
    <m/>
    <m/>
    <m/>
    <m/>
    <x v="0"/>
    <x v="0"/>
    <m/>
  </r>
  <r>
    <s v=""/>
    <s v=" RD_0303_9240"/>
    <s v="3D Design - Structural Analysis - Q1BpF"/>
    <s v="6.02.03.03.01"/>
    <x v="1"/>
    <d v="2023-04-24T00:00:00"/>
    <d v="2023-06-05T00:00:00"/>
    <s v="jtolle"/>
    <s v="hwitte"/>
    <n v="30956.82"/>
    <s v="EDIA"/>
    <s v="C"/>
    <s v="Labor"/>
    <s v="OPC"/>
    <m/>
    <s v="BNL"/>
    <s v="R&amp;D"/>
    <s v="SC_MAG"/>
    <x v="3"/>
    <m/>
    <m/>
    <m/>
    <m/>
    <m/>
    <m/>
    <m/>
    <n v="30956.82"/>
    <m/>
    <m/>
    <m/>
    <m/>
    <m/>
    <m/>
    <m/>
    <m/>
    <m/>
    <m/>
    <m/>
    <x v="0"/>
    <x v="0"/>
    <m/>
  </r>
  <r>
    <s v=""/>
    <s v=" RD_0303_9250"/>
    <s v="Tapered DH Design - Q1ABpF EM"/>
    <s v="6.02.03.03.01"/>
    <x v="1"/>
    <d v="2023-02-13T00:00:00"/>
    <d v="2023-02-27T00:00:00"/>
    <s v="jtolle"/>
    <s v="hwitte"/>
    <n v="18020.93"/>
    <s v="EDIA"/>
    <s v="C"/>
    <s v="Labor"/>
    <s v="OPC"/>
    <m/>
    <s v="BNL"/>
    <s v="R&amp;D"/>
    <s v="SC_MAG"/>
    <x v="3"/>
    <m/>
    <m/>
    <m/>
    <m/>
    <m/>
    <m/>
    <m/>
    <n v="18020.93"/>
    <m/>
    <m/>
    <m/>
    <m/>
    <m/>
    <m/>
    <m/>
    <m/>
    <m/>
    <m/>
    <m/>
    <x v="0"/>
    <x v="0"/>
    <m/>
  </r>
  <r>
    <s v=""/>
    <s v=" RD_0303_9260"/>
    <s v="Tapered DH Design - B1/B1ApF EM"/>
    <s v="6.02.03.03.01"/>
    <x v="1"/>
    <d v="2023-02-28T00:00:00"/>
    <d v="2023-03-13T00:00:00"/>
    <s v="jtolle"/>
    <s v="hwitte"/>
    <n v="18020.93"/>
    <s v="EDIA"/>
    <s v="C"/>
    <s v="Labor"/>
    <s v="OPC"/>
    <m/>
    <s v="BNL"/>
    <s v="R&amp;D"/>
    <s v="SC_MAG"/>
    <x v="3"/>
    <m/>
    <m/>
    <m/>
    <m/>
    <m/>
    <m/>
    <m/>
    <n v="18020.93"/>
    <m/>
    <m/>
    <m/>
    <m/>
    <m/>
    <m/>
    <m/>
    <m/>
    <m/>
    <m/>
    <m/>
    <x v="0"/>
    <x v="0"/>
    <m/>
  </r>
  <r>
    <s v=""/>
    <s v=" RD_0303_9270"/>
    <s v="Tapered DH Design - Q2pF EM"/>
    <s v="6.02.03.03.01"/>
    <x v="1"/>
    <d v="2023-03-14T00:00:00"/>
    <d v="2023-03-27T00:00:00"/>
    <s v="jtolle"/>
    <s v="hwitte"/>
    <n v="18020.93"/>
    <s v="EDIA"/>
    <s v="C"/>
    <s v="Labor"/>
    <s v="OPC"/>
    <m/>
    <s v="BNL"/>
    <s v="R&amp;D"/>
    <s v="SC_MAG"/>
    <x v="3"/>
    <m/>
    <m/>
    <m/>
    <m/>
    <m/>
    <m/>
    <m/>
    <n v="18020.93"/>
    <m/>
    <m/>
    <m/>
    <m/>
    <m/>
    <m/>
    <m/>
    <m/>
    <m/>
    <m/>
    <m/>
    <x v="0"/>
    <x v="0"/>
    <m/>
  </r>
  <r>
    <s v=""/>
    <s v=" RD_0303_9300"/>
    <s v="Tapered DH Design - B1/B1ApF SME"/>
    <s v="6.02.03.03.01"/>
    <x v="1"/>
    <d v="2023-03-14T00:00:00"/>
    <d v="2023-04-04T00:00:00"/>
    <s v="jtolle"/>
    <s v="hwitte"/>
    <n v="637.21"/>
    <s v="EDIA"/>
    <s v="C"/>
    <s v="Labor"/>
    <s v="OPC"/>
    <m/>
    <s v="BNL"/>
    <s v="R&amp;D"/>
    <s v="SC_MAG"/>
    <x v="3"/>
    <m/>
    <m/>
    <m/>
    <m/>
    <m/>
    <m/>
    <m/>
    <n v="637.21"/>
    <m/>
    <m/>
    <m/>
    <m/>
    <m/>
    <m/>
    <m/>
    <m/>
    <m/>
    <m/>
    <m/>
    <x v="0"/>
    <x v="0"/>
    <m/>
  </r>
  <r>
    <s v=""/>
    <s v=" RD_0303_9330"/>
    <s v="Tapered DH Design - B1/B1ApF SME - Final"/>
    <s v="6.02.03.03.01"/>
    <x v="1"/>
    <d v="2023-04-05T00:00:00"/>
    <d v="2023-04-26T00:00:00"/>
    <s v="jtolle"/>
    <s v="hwitte"/>
    <n v="637.21"/>
    <s v="EDIA"/>
    <s v="C"/>
    <s v="Labor"/>
    <s v="OPC"/>
    <m/>
    <s v="BNL"/>
    <s v="R&amp;D"/>
    <s v="SC_MAG"/>
    <x v="3"/>
    <m/>
    <m/>
    <m/>
    <m/>
    <m/>
    <m/>
    <m/>
    <n v="637.21"/>
    <m/>
    <m/>
    <m/>
    <m/>
    <m/>
    <m/>
    <m/>
    <m/>
    <m/>
    <m/>
    <m/>
    <x v="0"/>
    <x v="0"/>
    <m/>
  </r>
  <r>
    <s v=""/>
    <s v=" RD_0303_9280"/>
    <s v="Tapered DH Design - Q1ABpF, SME"/>
    <s v="6.02.03.03.01"/>
    <x v="1"/>
    <d v="2023-02-28T00:00:00"/>
    <d v="2023-03-31T00:00:00"/>
    <s v="jtolle"/>
    <s v="hwitte"/>
    <n v="1274.43"/>
    <s v="EDIA"/>
    <s v="C"/>
    <s v="Labor"/>
    <s v="OPC"/>
    <m/>
    <s v="BNL"/>
    <s v="R&amp;D"/>
    <s v="SC_MAG"/>
    <x v="3"/>
    <m/>
    <m/>
    <m/>
    <m/>
    <m/>
    <m/>
    <m/>
    <n v="1274.43"/>
    <m/>
    <m/>
    <m/>
    <m/>
    <m/>
    <m/>
    <m/>
    <m/>
    <m/>
    <m/>
    <m/>
    <x v="0"/>
    <x v="0"/>
    <m/>
  </r>
  <r>
    <s v=""/>
    <s v=" RD_0303_9290"/>
    <s v="Tapered DH Design - Q2pF , SME"/>
    <s v="6.02.03.03.01"/>
    <x v="1"/>
    <d v="2023-03-28T00:00:00"/>
    <d v="2023-04-10T00:00:00"/>
    <s v="jtolle"/>
    <s v="hwitte"/>
    <n v="637.21"/>
    <s v="EDIA"/>
    <s v="C"/>
    <s v="Labor"/>
    <s v="OPC"/>
    <m/>
    <s v="BNL"/>
    <s v="R&amp;D"/>
    <s v="SC_MAG"/>
    <x v="3"/>
    <m/>
    <m/>
    <m/>
    <m/>
    <m/>
    <m/>
    <m/>
    <n v="637.21"/>
    <m/>
    <m/>
    <m/>
    <m/>
    <m/>
    <m/>
    <m/>
    <m/>
    <m/>
    <m/>
    <m/>
    <x v="0"/>
    <x v="0"/>
    <m/>
  </r>
  <r>
    <s v=""/>
    <s v=" RD_0303_9310"/>
    <s v="Tapered DH Design - Q1ABpF, SME - Final"/>
    <s v="6.02.03.03.01"/>
    <x v="1"/>
    <d v="2023-04-03T00:00:00"/>
    <d v="2023-05-04T00:00:00"/>
    <s v="jtolle"/>
    <s v="hwitte"/>
    <n v="1274.43"/>
    <s v="EDIA"/>
    <s v="C"/>
    <s v="Labor"/>
    <s v="OPC"/>
    <m/>
    <s v="BNL"/>
    <s v="R&amp;D"/>
    <s v="SC_MAG"/>
    <x v="3"/>
    <m/>
    <m/>
    <m/>
    <m/>
    <m/>
    <m/>
    <m/>
    <n v="1274.43"/>
    <m/>
    <m/>
    <m/>
    <m/>
    <m/>
    <m/>
    <m/>
    <m/>
    <m/>
    <m/>
    <m/>
    <x v="0"/>
    <x v="0"/>
    <m/>
  </r>
  <r>
    <s v=""/>
    <s v=" RD_0303_9320"/>
    <s v="Tapered DH Design - Q2pF , SME - Final"/>
    <s v="6.02.03.03.01"/>
    <x v="1"/>
    <d v="2023-04-11T00:00:00"/>
    <d v="2023-05-02T00:00:00"/>
    <s v="jtolle"/>
    <s v="hwitte"/>
    <n v="637.21"/>
    <s v="EDIA"/>
    <s v="C"/>
    <s v="Labor"/>
    <s v="OPC"/>
    <m/>
    <s v="BNL"/>
    <s v="R&amp;D"/>
    <s v="SC_MAG"/>
    <x v="3"/>
    <m/>
    <m/>
    <m/>
    <m/>
    <m/>
    <m/>
    <m/>
    <n v="637.21"/>
    <m/>
    <m/>
    <m/>
    <m/>
    <m/>
    <m/>
    <m/>
    <m/>
    <m/>
    <m/>
    <m/>
    <x v="0"/>
    <x v="0"/>
    <m/>
  </r>
  <r>
    <s v=""/>
    <s v=" RD_0303_9300"/>
    <s v="Tapered DH Design - B1/B1ApF SME"/>
    <s v="6.02.03.03.01"/>
    <x v="1"/>
    <d v="2023-03-14T00:00:00"/>
    <d v="2023-04-04T00:00:00"/>
    <s v="jtolle"/>
    <s v="hwitte"/>
    <n v="5734.92"/>
    <s v="EDIA"/>
    <s v="C"/>
    <s v="Labor"/>
    <s v="OPC"/>
    <m/>
    <s v="BNL"/>
    <s v="R&amp;D"/>
    <s v="SC_MAG"/>
    <x v="3"/>
    <m/>
    <m/>
    <m/>
    <m/>
    <m/>
    <m/>
    <m/>
    <n v="5734.92"/>
    <m/>
    <m/>
    <m/>
    <m/>
    <m/>
    <m/>
    <m/>
    <m/>
    <m/>
    <m/>
    <m/>
    <x v="0"/>
    <x v="0"/>
    <m/>
  </r>
  <r>
    <s v=""/>
    <s v=" RD_0303_9300"/>
    <s v="Tapered DH Design - B1/B1ApF SME"/>
    <s v="6.02.03.03.01"/>
    <x v="1"/>
    <d v="2023-03-14T00:00:00"/>
    <d v="2023-04-04T00:00:00"/>
    <s v="jtolle"/>
    <s v="hwitte"/>
    <n v="741.48"/>
    <s v="EDIA"/>
    <s v="C"/>
    <s v="Labor"/>
    <s v="OPC"/>
    <m/>
    <s v="BNL"/>
    <s v="R&amp;D"/>
    <s v="SC_MAG"/>
    <x v="3"/>
    <m/>
    <m/>
    <m/>
    <m/>
    <m/>
    <m/>
    <m/>
    <n v="741.48"/>
    <m/>
    <m/>
    <m/>
    <m/>
    <m/>
    <m/>
    <m/>
    <m/>
    <m/>
    <m/>
    <m/>
    <x v="0"/>
    <x v="0"/>
    <m/>
  </r>
  <r>
    <s v=""/>
    <s v=" RD_0303_9300"/>
    <s v="Tapered DH Design - B1/B1ApF SME"/>
    <s v="6.02.03.03.01"/>
    <x v="1"/>
    <d v="2023-03-14T00:00:00"/>
    <d v="2023-04-04T00:00:00"/>
    <s v="jtolle"/>
    <s v="hwitte"/>
    <n v="15013.89"/>
    <s v="EDIA"/>
    <s v="C"/>
    <s v="Labor"/>
    <s v="OPC"/>
    <m/>
    <s v="BNL"/>
    <s v="R&amp;D"/>
    <s v="SC_MAG"/>
    <x v="3"/>
    <m/>
    <m/>
    <m/>
    <m/>
    <m/>
    <m/>
    <m/>
    <n v="15013.89"/>
    <m/>
    <m/>
    <m/>
    <m/>
    <m/>
    <m/>
    <m/>
    <m/>
    <m/>
    <m/>
    <m/>
    <x v="0"/>
    <x v="0"/>
    <m/>
  </r>
  <r>
    <s v=""/>
    <s v=" RD_0303_9280"/>
    <s v="Tapered DH Design - Q1ABpF, SME"/>
    <s v="6.02.03.03.01"/>
    <x v="1"/>
    <d v="2023-02-28T00:00:00"/>
    <d v="2023-03-31T00:00:00"/>
    <s v="jtolle"/>
    <s v="hwitte"/>
    <n v="5734.92"/>
    <s v="EDIA"/>
    <s v="C"/>
    <s v="Labor"/>
    <s v="OPC"/>
    <m/>
    <s v="BNL"/>
    <s v="R&amp;D"/>
    <s v="SC_MAG"/>
    <x v="3"/>
    <m/>
    <m/>
    <m/>
    <m/>
    <m/>
    <m/>
    <m/>
    <n v="5734.92"/>
    <m/>
    <m/>
    <m/>
    <m/>
    <m/>
    <m/>
    <m/>
    <m/>
    <m/>
    <m/>
    <m/>
    <x v="0"/>
    <x v="0"/>
    <m/>
  </r>
  <r>
    <s v=""/>
    <s v=" RD_0303_9310"/>
    <s v="Tapered DH Design - Q1ABpF, SME - Final"/>
    <s v="6.02.03.03.01"/>
    <x v="1"/>
    <d v="2023-04-03T00:00:00"/>
    <d v="2023-05-04T00:00:00"/>
    <s v="jtolle"/>
    <s v="hwitte"/>
    <n v="5734.92"/>
    <s v="EDIA"/>
    <s v="C"/>
    <s v="Labor"/>
    <s v="OPC"/>
    <m/>
    <s v="BNL"/>
    <s v="R&amp;D"/>
    <s v="SC_MAG"/>
    <x v="3"/>
    <m/>
    <m/>
    <m/>
    <m/>
    <m/>
    <m/>
    <m/>
    <n v="5734.92"/>
    <m/>
    <m/>
    <m/>
    <m/>
    <m/>
    <m/>
    <m/>
    <m/>
    <m/>
    <m/>
    <m/>
    <x v="0"/>
    <x v="0"/>
    <m/>
  </r>
  <r>
    <s v=""/>
    <s v=" RD_0303_9290"/>
    <s v="Tapered DH Design - Q2pF , SME"/>
    <s v="6.02.03.03.01"/>
    <x v="1"/>
    <d v="2023-03-28T00:00:00"/>
    <d v="2023-04-10T00:00:00"/>
    <s v="jtolle"/>
    <s v="hwitte"/>
    <n v="5734.92"/>
    <s v="EDIA"/>
    <s v="C"/>
    <s v="Labor"/>
    <s v="OPC"/>
    <m/>
    <s v="BNL"/>
    <s v="R&amp;D"/>
    <s v="SC_MAG"/>
    <x v="3"/>
    <m/>
    <m/>
    <m/>
    <m/>
    <m/>
    <m/>
    <m/>
    <n v="5734.92"/>
    <m/>
    <m/>
    <m/>
    <m/>
    <m/>
    <m/>
    <m/>
    <m/>
    <m/>
    <m/>
    <m/>
    <x v="0"/>
    <x v="0"/>
    <m/>
  </r>
  <r>
    <s v=""/>
    <s v=" RD_0303_9320"/>
    <s v="Tapered DH Design - Q2pF , SME - Final"/>
    <s v="6.02.03.03.01"/>
    <x v="1"/>
    <d v="2023-04-11T00:00:00"/>
    <d v="2023-05-02T00:00:00"/>
    <s v="jtolle"/>
    <s v="hwitte"/>
    <n v="5734.92"/>
    <s v="EDIA"/>
    <s v="C"/>
    <s v="Labor"/>
    <s v="OPC"/>
    <m/>
    <s v="BNL"/>
    <s v="R&amp;D"/>
    <s v="SC_MAG"/>
    <x v="3"/>
    <m/>
    <m/>
    <m/>
    <m/>
    <m/>
    <m/>
    <m/>
    <n v="5734.92"/>
    <m/>
    <m/>
    <m/>
    <m/>
    <m/>
    <m/>
    <m/>
    <m/>
    <m/>
    <m/>
    <m/>
    <x v="0"/>
    <x v="0"/>
    <m/>
  </r>
  <r>
    <s v=""/>
    <s v=" RD_0303_9280"/>
    <s v="Tapered DH Design - Q1ABpF, SME"/>
    <s v="6.02.03.03.01"/>
    <x v="1"/>
    <d v="2023-02-28T00:00:00"/>
    <d v="2023-03-31T00:00:00"/>
    <s v="jtolle"/>
    <s v="hwitte"/>
    <n v="741.48"/>
    <s v="EDIA"/>
    <s v="C"/>
    <s v="Labor"/>
    <s v="OPC"/>
    <m/>
    <s v="BNL"/>
    <s v="R&amp;D"/>
    <s v="SC_MAG"/>
    <x v="3"/>
    <m/>
    <m/>
    <m/>
    <m/>
    <m/>
    <m/>
    <m/>
    <n v="741.48"/>
    <m/>
    <m/>
    <m/>
    <m/>
    <m/>
    <m/>
    <m/>
    <m/>
    <m/>
    <m/>
    <m/>
    <x v="0"/>
    <x v="0"/>
    <m/>
  </r>
  <r>
    <s v=""/>
    <s v=" RD_0303_9330"/>
    <s v="Tapered DH Design - B1/B1ApF SME - Final"/>
    <s v="6.02.03.03.01"/>
    <x v="1"/>
    <d v="2023-04-05T00:00:00"/>
    <d v="2023-04-26T00:00:00"/>
    <s v="jtolle"/>
    <s v="hwitte"/>
    <n v="741.48"/>
    <s v="EDIA"/>
    <s v="C"/>
    <s v="Labor"/>
    <s v="OPC"/>
    <m/>
    <s v="BNL"/>
    <s v="R&amp;D"/>
    <s v="SC_MAG"/>
    <x v="3"/>
    <m/>
    <m/>
    <m/>
    <m/>
    <m/>
    <m/>
    <m/>
    <n v="741.48"/>
    <m/>
    <m/>
    <m/>
    <m/>
    <m/>
    <m/>
    <m/>
    <m/>
    <m/>
    <m/>
    <m/>
    <x v="0"/>
    <x v="0"/>
    <m/>
  </r>
  <r>
    <s v=""/>
    <s v=" RD_0303_9310"/>
    <s v="Tapered DH Design - Q1ABpF, SME - Final"/>
    <s v="6.02.03.03.01"/>
    <x v="1"/>
    <d v="2023-04-03T00:00:00"/>
    <d v="2023-05-04T00:00:00"/>
    <s v="jtolle"/>
    <s v="hwitte"/>
    <n v="741.48"/>
    <s v="EDIA"/>
    <s v="C"/>
    <s v="Labor"/>
    <s v="OPC"/>
    <m/>
    <s v="BNL"/>
    <s v="R&amp;D"/>
    <s v="SC_MAG"/>
    <x v="3"/>
    <m/>
    <m/>
    <m/>
    <m/>
    <m/>
    <m/>
    <m/>
    <n v="741.48"/>
    <m/>
    <m/>
    <m/>
    <m/>
    <m/>
    <m/>
    <m/>
    <m/>
    <m/>
    <m/>
    <m/>
    <x v="0"/>
    <x v="0"/>
    <m/>
  </r>
  <r>
    <s v=""/>
    <s v=" RD_0303_9290"/>
    <s v="Tapered DH Design - Q2pF , SME"/>
    <s v="6.02.03.03.01"/>
    <x v="1"/>
    <d v="2023-03-28T00:00:00"/>
    <d v="2023-04-10T00:00:00"/>
    <s v="jtolle"/>
    <s v="hwitte"/>
    <n v="741.48"/>
    <s v="EDIA"/>
    <s v="C"/>
    <s v="Labor"/>
    <s v="OPC"/>
    <m/>
    <s v="BNL"/>
    <s v="R&amp;D"/>
    <s v="SC_MAG"/>
    <x v="3"/>
    <m/>
    <m/>
    <m/>
    <m/>
    <m/>
    <m/>
    <m/>
    <n v="741.48"/>
    <m/>
    <m/>
    <m/>
    <m/>
    <m/>
    <m/>
    <m/>
    <m/>
    <m/>
    <m/>
    <m/>
    <x v="0"/>
    <x v="0"/>
    <m/>
  </r>
  <r>
    <s v=""/>
    <s v=" RD_0303_9320"/>
    <s v="Tapered DH Design - Q2pF , SME - Final"/>
    <s v="6.02.03.03.01"/>
    <x v="1"/>
    <d v="2023-04-11T00:00:00"/>
    <d v="2023-05-02T00:00:00"/>
    <s v="jtolle"/>
    <s v="hwitte"/>
    <n v="741.48"/>
    <s v="EDIA"/>
    <s v="C"/>
    <s v="Labor"/>
    <s v="OPC"/>
    <m/>
    <s v="BNL"/>
    <s v="R&amp;D"/>
    <s v="SC_MAG"/>
    <x v="3"/>
    <m/>
    <m/>
    <m/>
    <m/>
    <m/>
    <m/>
    <m/>
    <n v="741.48"/>
    <m/>
    <m/>
    <m/>
    <m/>
    <m/>
    <m/>
    <m/>
    <m/>
    <m/>
    <m/>
    <m/>
    <x v="0"/>
    <x v="0"/>
    <m/>
  </r>
  <r>
    <s v=""/>
    <s v=" RD_0303_9280"/>
    <s v="Tapered DH Design - Q1ABpF, SME"/>
    <s v="6.02.03.03.01"/>
    <x v="1"/>
    <d v="2023-02-28T00:00:00"/>
    <d v="2023-03-31T00:00:00"/>
    <s v="jtolle"/>
    <s v="hwitte"/>
    <n v="45041.67"/>
    <s v="EDIA"/>
    <s v="C"/>
    <s v="Labor"/>
    <s v="OPC"/>
    <m/>
    <s v="BNL"/>
    <s v="R&amp;D"/>
    <s v="SC_MAG"/>
    <x v="3"/>
    <m/>
    <m/>
    <m/>
    <m/>
    <m/>
    <m/>
    <m/>
    <n v="45041.67"/>
    <m/>
    <m/>
    <m/>
    <m/>
    <m/>
    <m/>
    <m/>
    <m/>
    <m/>
    <m/>
    <m/>
    <x v="0"/>
    <x v="0"/>
    <m/>
  </r>
  <r>
    <s v=""/>
    <s v=" RD_0303_9290"/>
    <s v="Tapered DH Design - Q2pF , SME"/>
    <s v="6.02.03.03.01"/>
    <x v="1"/>
    <d v="2023-03-28T00:00:00"/>
    <d v="2023-04-10T00:00:00"/>
    <s v="jtolle"/>
    <s v="hwitte"/>
    <n v="15013.89"/>
    <s v="EDIA"/>
    <s v="C"/>
    <s v="Labor"/>
    <s v="OPC"/>
    <m/>
    <s v="BNL"/>
    <s v="R&amp;D"/>
    <s v="SC_MAG"/>
    <x v="3"/>
    <m/>
    <m/>
    <m/>
    <m/>
    <m/>
    <m/>
    <m/>
    <n v="15013.89"/>
    <m/>
    <m/>
    <m/>
    <m/>
    <m/>
    <m/>
    <m/>
    <m/>
    <m/>
    <m/>
    <m/>
    <x v="0"/>
    <x v="0"/>
    <m/>
  </r>
  <r>
    <s v=""/>
    <s v=" RD_0303_9310"/>
    <s v="Tapered DH Design - Q1ABpF, SME - Final"/>
    <s v="6.02.03.03.01"/>
    <x v="1"/>
    <d v="2023-04-03T00:00:00"/>
    <d v="2023-05-04T00:00:00"/>
    <s v="jtolle"/>
    <s v="hwitte"/>
    <n v="45041.67"/>
    <s v="EDIA"/>
    <s v="C"/>
    <s v="Labor"/>
    <s v="OPC"/>
    <m/>
    <s v="BNL"/>
    <s v="R&amp;D"/>
    <s v="SC_MAG"/>
    <x v="3"/>
    <m/>
    <m/>
    <m/>
    <m/>
    <m/>
    <m/>
    <m/>
    <n v="45041.67"/>
    <m/>
    <m/>
    <m/>
    <m/>
    <m/>
    <m/>
    <m/>
    <m/>
    <m/>
    <m/>
    <m/>
    <x v="0"/>
    <x v="0"/>
    <m/>
  </r>
  <r>
    <s v=""/>
    <s v=" RD_0303_9320"/>
    <s v="Tapered DH Design - Q2pF , SME - Final"/>
    <s v="6.02.03.03.01"/>
    <x v="1"/>
    <d v="2023-04-11T00:00:00"/>
    <d v="2023-05-02T00:00:00"/>
    <s v="jtolle"/>
    <s v="hwitte"/>
    <n v="15013.89"/>
    <s v="EDIA"/>
    <s v="C"/>
    <s v="Labor"/>
    <s v="OPC"/>
    <m/>
    <s v="BNL"/>
    <s v="R&amp;D"/>
    <s v="SC_MAG"/>
    <x v="3"/>
    <m/>
    <m/>
    <m/>
    <m/>
    <m/>
    <m/>
    <m/>
    <n v="15013.89"/>
    <m/>
    <m/>
    <m/>
    <m/>
    <m/>
    <m/>
    <m/>
    <m/>
    <m/>
    <m/>
    <m/>
    <x v="0"/>
    <x v="0"/>
    <m/>
  </r>
  <r>
    <s v=""/>
    <s v=" RD_0303_9330"/>
    <s v="Tapered DH Design - B1/B1ApF SME - Final"/>
    <s v="6.02.03.03.01"/>
    <x v="1"/>
    <d v="2023-04-05T00:00:00"/>
    <d v="2023-04-26T00:00:00"/>
    <s v="jtolle"/>
    <s v="hwitte"/>
    <n v="15013.89"/>
    <s v="EDIA"/>
    <s v="C"/>
    <s v="Labor"/>
    <s v="OPC"/>
    <m/>
    <s v="BNL"/>
    <s v="R&amp;D"/>
    <s v="SC_MAG"/>
    <x v="3"/>
    <m/>
    <m/>
    <m/>
    <m/>
    <m/>
    <m/>
    <m/>
    <n v="15013.89"/>
    <m/>
    <m/>
    <m/>
    <m/>
    <m/>
    <m/>
    <m/>
    <m/>
    <m/>
    <m/>
    <m/>
    <x v="0"/>
    <x v="0"/>
    <m/>
  </r>
  <r>
    <s v=""/>
    <s v=" RD_0303_9330"/>
    <s v="Tapered DH Design - B1/B1ApF SME - Final"/>
    <s v="6.02.03.03.01"/>
    <x v="1"/>
    <d v="2023-04-05T00:00:00"/>
    <d v="2023-04-26T00:00:00"/>
    <s v="jtolle"/>
    <s v="hwitte"/>
    <n v="5734.92"/>
    <s v="EDIA"/>
    <s v="C"/>
    <s v="Labor"/>
    <s v="OPC"/>
    <m/>
    <s v="BNL"/>
    <s v="R&amp;D"/>
    <s v="SC_MAG"/>
    <x v="3"/>
    <m/>
    <m/>
    <m/>
    <m/>
    <m/>
    <m/>
    <m/>
    <n v="5734.92"/>
    <m/>
    <m/>
    <m/>
    <m/>
    <m/>
    <m/>
    <m/>
    <m/>
    <m/>
    <m/>
    <m/>
    <x v="0"/>
    <x v="0"/>
    <m/>
  </r>
  <r>
    <s v=""/>
    <s v=" RD_0303_9340"/>
    <s v="3D Design - Field Adjustment Features - Q1ApF"/>
    <s v="6.02.03.03.01"/>
    <x v="1"/>
    <d v="2022-11-18T00:00:00"/>
    <d v="2023-01-04T00:00:00"/>
    <s v="jtolle"/>
    <s v="hwitte"/>
    <n v="27212.67"/>
    <s v="EDIA"/>
    <s v="C"/>
    <s v="Labor"/>
    <s v="OPC"/>
    <m/>
    <s v="BNL"/>
    <s v="R&amp;D"/>
    <s v="SC_MAG"/>
    <x v="3"/>
    <m/>
    <m/>
    <m/>
    <m/>
    <m/>
    <m/>
    <m/>
    <n v="27212.67"/>
    <m/>
    <m/>
    <m/>
    <m/>
    <m/>
    <m/>
    <m/>
    <m/>
    <m/>
    <m/>
    <m/>
    <x v="0"/>
    <x v="0"/>
    <m/>
  </r>
  <r>
    <s v=""/>
    <s v=" RD_0303_9350"/>
    <s v="3D Design - Field Adjustment Features - Q1BpF"/>
    <s v="6.02.03.03.01"/>
    <x v="1"/>
    <d v="2023-01-05T00:00:00"/>
    <d v="2023-02-16T00:00:00"/>
    <s v="jtolle"/>
    <s v="hwitte"/>
    <n v="27212.67"/>
    <s v="EDIA"/>
    <s v="C"/>
    <s v="Labor"/>
    <s v="OPC"/>
    <m/>
    <s v="BNL"/>
    <s v="R&amp;D"/>
    <s v="SC_MAG"/>
    <x v="3"/>
    <m/>
    <m/>
    <m/>
    <m/>
    <m/>
    <m/>
    <m/>
    <n v="27212.67"/>
    <m/>
    <m/>
    <m/>
    <m/>
    <m/>
    <m/>
    <m/>
    <m/>
    <m/>
    <m/>
    <m/>
    <x v="0"/>
    <x v="0"/>
    <m/>
  </r>
  <r>
    <s v=""/>
    <s v=" RD_0303_9360"/>
    <s v="3D Design - Field Adjustment Features - Q2pF"/>
    <s v="6.02.03.03.01"/>
    <x v="1"/>
    <d v="2023-02-17T00:00:00"/>
    <d v="2023-03-31T00:00:00"/>
    <s v="jtolle"/>
    <s v="hwitte"/>
    <n v="27212.67"/>
    <s v="EDIA"/>
    <s v="C"/>
    <s v="Labor"/>
    <s v="OPC"/>
    <m/>
    <s v="BNL"/>
    <s v="R&amp;D"/>
    <s v="SC_MAG"/>
    <x v="3"/>
    <m/>
    <m/>
    <m/>
    <m/>
    <m/>
    <m/>
    <m/>
    <n v="27212.67"/>
    <m/>
    <m/>
    <m/>
    <m/>
    <m/>
    <m/>
    <m/>
    <m/>
    <m/>
    <m/>
    <m/>
    <x v="0"/>
    <x v="0"/>
    <m/>
  </r>
  <r>
    <s v=""/>
    <s v=" RD_0303_9370"/>
    <s v="3D Design - Field Adjustment Features - B1pF"/>
    <s v="6.02.03.03.01"/>
    <x v="1"/>
    <d v="2023-04-03T00:00:00"/>
    <d v="2023-05-12T00:00:00"/>
    <s v="jtolle"/>
    <s v="hwitte"/>
    <n v="27212.67"/>
    <s v="EDIA"/>
    <s v="C"/>
    <s v="Labor"/>
    <s v="OPC"/>
    <m/>
    <s v="BNL"/>
    <s v="R&amp;D"/>
    <s v="SC_MAG"/>
    <x v="3"/>
    <m/>
    <m/>
    <m/>
    <m/>
    <m/>
    <m/>
    <m/>
    <n v="27212.67"/>
    <m/>
    <m/>
    <m/>
    <m/>
    <m/>
    <m/>
    <m/>
    <m/>
    <m/>
    <m/>
    <m/>
    <x v="0"/>
    <x v="0"/>
    <m/>
  </r>
  <r>
    <s v=""/>
    <s v=" RD_0303_9380"/>
    <s v="3D Design - Field Adjustment Features - B1ApF"/>
    <s v="6.02.03.03.01"/>
    <x v="1"/>
    <d v="2023-05-15T00:00:00"/>
    <d v="2023-06-26T00:00:00"/>
    <s v="jtolle"/>
    <s v="hwitte"/>
    <n v="27212.67"/>
    <s v="EDIA"/>
    <s v="C"/>
    <s v="Labor"/>
    <s v="OPC"/>
    <m/>
    <s v="BNL"/>
    <s v="R&amp;D"/>
    <s v="SC_MAG"/>
    <x v="3"/>
    <m/>
    <m/>
    <m/>
    <m/>
    <m/>
    <m/>
    <m/>
    <n v="27212.67"/>
    <m/>
    <m/>
    <m/>
    <m/>
    <m/>
    <m/>
    <m/>
    <m/>
    <m/>
    <m/>
    <m/>
    <x v="0"/>
    <x v="0"/>
    <m/>
  </r>
  <r>
    <s v=""/>
    <s v=" RD_0303_9390"/>
    <s v="3D Design - Field Adjustment Features - Matching Dipole"/>
    <s v="6.02.03.03.01"/>
    <x v="1"/>
    <d v="2023-06-27T00:00:00"/>
    <d v="2023-08-08T00:00:00"/>
    <s v="jtolle"/>
    <s v="hwitte"/>
    <n v="27212.67"/>
    <s v="EDIA"/>
    <s v="C"/>
    <s v="Labor"/>
    <s v="OPC"/>
    <m/>
    <s v="BNL"/>
    <s v="R&amp;D"/>
    <s v="SC_MAG"/>
    <x v="3"/>
    <m/>
    <m/>
    <m/>
    <m/>
    <m/>
    <m/>
    <m/>
    <n v="27212.67"/>
    <m/>
    <m/>
    <m/>
    <m/>
    <m/>
    <m/>
    <m/>
    <m/>
    <m/>
    <m/>
    <m/>
    <x v="0"/>
    <x v="0"/>
    <m/>
  </r>
  <r>
    <s v=""/>
    <s v=" RD_0303_9400"/>
    <s v="Preliminary Quench Analysis - Q1ApF"/>
    <s v="6.02.03.03.01"/>
    <x v="1"/>
    <d v="2023-06-06T00:00:00"/>
    <d v="2023-06-15T00:00:00"/>
    <s v="jtolle"/>
    <s v="hwitte"/>
    <n v="7506.94"/>
    <s v="EDIA"/>
    <s v="C"/>
    <s v="Labor"/>
    <s v="OPC"/>
    <m/>
    <s v="BNL"/>
    <s v="R&amp;D"/>
    <s v="SC_MAG"/>
    <x v="3"/>
    <m/>
    <m/>
    <m/>
    <m/>
    <m/>
    <m/>
    <m/>
    <n v="7506.94"/>
    <m/>
    <m/>
    <m/>
    <m/>
    <m/>
    <m/>
    <m/>
    <m/>
    <m/>
    <m/>
    <m/>
    <x v="0"/>
    <x v="0"/>
    <m/>
  </r>
  <r>
    <s v=""/>
    <s v=" RD_0303_9410"/>
    <s v="Preliminary Quench Analysis - Q1BpF"/>
    <s v="6.02.03.03.01"/>
    <x v="1"/>
    <d v="2023-06-16T00:00:00"/>
    <d v="2023-06-27T00:00:00"/>
    <s v="jtolle"/>
    <s v="hwitte"/>
    <n v="7506.94"/>
    <s v="EDIA"/>
    <s v="C"/>
    <s v="Labor"/>
    <s v="OPC"/>
    <m/>
    <s v="BNL"/>
    <s v="R&amp;D"/>
    <s v="SC_MAG"/>
    <x v="3"/>
    <m/>
    <m/>
    <m/>
    <m/>
    <m/>
    <m/>
    <m/>
    <n v="7506.94"/>
    <m/>
    <m/>
    <m/>
    <m/>
    <m/>
    <m/>
    <m/>
    <m/>
    <m/>
    <m/>
    <m/>
    <x v="0"/>
    <x v="0"/>
    <m/>
  </r>
  <r>
    <s v=""/>
    <s v=" RD_0303_9420"/>
    <s v="Preliminary Quench Analysis - Q2pF"/>
    <s v="6.02.03.03.01"/>
    <x v="1"/>
    <d v="2023-06-28T00:00:00"/>
    <d v="2023-07-10T00:00:00"/>
    <s v="jtolle"/>
    <s v="hwitte"/>
    <n v="7506.94"/>
    <s v="EDIA"/>
    <s v="C"/>
    <s v="Labor"/>
    <s v="OPC"/>
    <m/>
    <s v="BNL"/>
    <s v="R&amp;D"/>
    <s v="SC_MAG"/>
    <x v="3"/>
    <m/>
    <m/>
    <m/>
    <m/>
    <m/>
    <m/>
    <m/>
    <n v="7506.94"/>
    <m/>
    <m/>
    <m/>
    <m/>
    <m/>
    <m/>
    <m/>
    <m/>
    <m/>
    <m/>
    <m/>
    <x v="0"/>
    <x v="0"/>
    <m/>
  </r>
  <r>
    <s v=""/>
    <s v=" RD_0303_9430"/>
    <s v="Preliminary Quench Analysis - B1pF"/>
    <s v="6.02.03.03.01"/>
    <x v="1"/>
    <d v="2023-07-11T00:00:00"/>
    <d v="2023-07-20T00:00:00"/>
    <s v="jtolle"/>
    <s v="hwitte"/>
    <n v="7506.94"/>
    <s v="EDIA"/>
    <s v="C"/>
    <s v="Labor"/>
    <s v="OPC"/>
    <m/>
    <s v="BNL"/>
    <s v="R&amp;D"/>
    <s v="SC_MAG"/>
    <x v="3"/>
    <m/>
    <m/>
    <m/>
    <m/>
    <m/>
    <m/>
    <m/>
    <n v="7506.94"/>
    <m/>
    <m/>
    <m/>
    <m/>
    <m/>
    <m/>
    <m/>
    <m/>
    <m/>
    <m/>
    <m/>
    <x v="0"/>
    <x v="0"/>
    <m/>
  </r>
  <r>
    <s v=""/>
    <s v=" RD_0303_9440"/>
    <s v="Preliminary Quench Analysis - B1ApF"/>
    <s v="6.02.03.03.01"/>
    <x v="1"/>
    <d v="2023-07-21T00:00:00"/>
    <d v="2023-08-01T00:00:00"/>
    <s v="jtolle"/>
    <s v="hwitte"/>
    <n v="7506.94"/>
    <s v="EDIA"/>
    <s v="C"/>
    <s v="Labor"/>
    <s v="OPC"/>
    <m/>
    <s v="BNL"/>
    <s v="R&amp;D"/>
    <s v="SC_MAG"/>
    <x v="3"/>
    <m/>
    <m/>
    <m/>
    <m/>
    <m/>
    <m/>
    <m/>
    <n v="7506.94"/>
    <m/>
    <m/>
    <m/>
    <m/>
    <m/>
    <m/>
    <m/>
    <m/>
    <m/>
    <m/>
    <m/>
    <x v="0"/>
    <x v="0"/>
    <m/>
  </r>
  <r>
    <s v=""/>
    <s v=" RD_0303_9450"/>
    <s v="Preliminary Quench Analysis - Matching Dipole"/>
    <s v="6.02.03.03.01"/>
    <x v="1"/>
    <d v="2023-08-02T00:00:00"/>
    <d v="2023-08-11T00:00:00"/>
    <s v="jtolle"/>
    <s v="hwitte"/>
    <n v="7506.94"/>
    <s v="EDIA"/>
    <s v="C"/>
    <s v="Labor"/>
    <s v="OPC"/>
    <m/>
    <s v="BNL"/>
    <s v="R&amp;D"/>
    <s v="SC_MAG"/>
    <x v="3"/>
    <m/>
    <m/>
    <m/>
    <m/>
    <m/>
    <m/>
    <m/>
    <n v="7506.94"/>
    <m/>
    <m/>
    <m/>
    <m/>
    <m/>
    <m/>
    <m/>
    <m/>
    <m/>
    <m/>
    <m/>
    <x v="0"/>
    <x v="0"/>
    <m/>
  </r>
  <r>
    <s v=""/>
    <s v=" RD_0303_9460"/>
    <s v="Final Quench Analysis - Q1ApF"/>
    <s v="6.02.03.03.01"/>
    <x v="1"/>
    <d v="2023-08-14T00:00:00"/>
    <d v="2023-08-23T00:00:00"/>
    <s v="jtolle"/>
    <s v="hwitte"/>
    <n v="7506.94"/>
    <s v="EDIA"/>
    <s v="C"/>
    <s v="Labor"/>
    <s v="OPC"/>
    <m/>
    <s v="BNL"/>
    <s v="R&amp;D"/>
    <s v="SC_MAG"/>
    <x v="3"/>
    <m/>
    <m/>
    <m/>
    <m/>
    <m/>
    <m/>
    <m/>
    <n v="7506.94"/>
    <m/>
    <m/>
    <m/>
    <m/>
    <m/>
    <m/>
    <m/>
    <m/>
    <m/>
    <m/>
    <m/>
    <x v="0"/>
    <x v="0"/>
    <m/>
  </r>
  <r>
    <s v=""/>
    <s v=" RD_0303_9470"/>
    <s v="Final Quench Analysis - Q1BpF"/>
    <s v="6.02.03.03.01"/>
    <x v="1"/>
    <d v="2023-08-24T00:00:00"/>
    <d v="2023-09-05T00:00:00"/>
    <s v="jtolle"/>
    <s v="hwitte"/>
    <n v="7506.94"/>
    <s v="EDIA"/>
    <s v="C"/>
    <s v="Labor"/>
    <s v="OPC"/>
    <m/>
    <s v="BNL"/>
    <s v="R&amp;D"/>
    <s v="SC_MAG"/>
    <x v="3"/>
    <m/>
    <m/>
    <m/>
    <m/>
    <m/>
    <m/>
    <m/>
    <n v="7506.94"/>
    <m/>
    <m/>
    <m/>
    <m/>
    <m/>
    <m/>
    <m/>
    <m/>
    <m/>
    <m/>
    <m/>
    <x v="0"/>
    <x v="0"/>
    <m/>
  </r>
  <r>
    <s v=""/>
    <s v=" RD_0303_9500"/>
    <s v="Final Quench Analysis - Q2pF"/>
    <s v="6.02.03.03.01"/>
    <x v="1"/>
    <d v="2023-09-06T00:00:00"/>
    <d v="2023-09-15T00:00:00"/>
    <s v="jtolle"/>
    <s v="hwitte"/>
    <n v="7506.94"/>
    <s v="EDIA"/>
    <s v="C"/>
    <s v="Labor"/>
    <s v="OPC"/>
    <m/>
    <s v="BNL"/>
    <s v="R&amp;D"/>
    <s v="SC_MAG"/>
    <x v="3"/>
    <m/>
    <m/>
    <m/>
    <m/>
    <m/>
    <m/>
    <m/>
    <n v="7506.94"/>
    <m/>
    <m/>
    <m/>
    <m/>
    <m/>
    <m/>
    <m/>
    <m/>
    <m/>
    <m/>
    <m/>
    <x v="0"/>
    <x v="0"/>
    <m/>
  </r>
  <r>
    <s v=""/>
    <s v=" RD_0303_9510"/>
    <s v="Final Quench Analysis - B1pF"/>
    <s v="6.02.03.03.01"/>
    <x v="1"/>
    <d v="2023-09-18T00:00:00"/>
    <d v="2023-09-27T00:00:00"/>
    <s v="jtolle"/>
    <s v="hwitte"/>
    <n v="7506.94"/>
    <s v="EDIA"/>
    <s v="C"/>
    <s v="Labor"/>
    <s v="OPC"/>
    <m/>
    <s v="BNL"/>
    <s v="R&amp;D"/>
    <s v="SC_MAG"/>
    <x v="3"/>
    <m/>
    <m/>
    <m/>
    <m/>
    <m/>
    <m/>
    <m/>
    <n v="7506.94"/>
    <m/>
    <m/>
    <m/>
    <m/>
    <m/>
    <m/>
    <m/>
    <m/>
    <m/>
    <m/>
    <m/>
    <x v="0"/>
    <x v="0"/>
    <m/>
  </r>
  <r>
    <s v=""/>
    <s v=" RD_0303_9520"/>
    <s v="Final Quench Analysis - B1ApF"/>
    <s v="6.02.03.03.01"/>
    <x v="1"/>
    <d v="2023-09-28T00:00:00"/>
    <d v="2023-10-10T00:00:00"/>
    <s v="jtolle"/>
    <s v="hwitte"/>
    <n v="7704"/>
    <s v="EDIA"/>
    <s v="C"/>
    <s v="Labor"/>
    <s v="OPC"/>
    <m/>
    <s v="BNL"/>
    <s v="R&amp;D"/>
    <s v="SC_MAG"/>
    <x v="3"/>
    <m/>
    <m/>
    <m/>
    <m/>
    <m/>
    <m/>
    <m/>
    <n v="1926"/>
    <n v="5778"/>
    <m/>
    <m/>
    <m/>
    <m/>
    <m/>
    <m/>
    <m/>
    <m/>
    <m/>
    <m/>
    <x v="0"/>
    <x v="0"/>
    <m/>
  </r>
  <r>
    <s v=""/>
    <s v=" RD_0303_9530"/>
    <s v="Final Quench Analysis - Matching Dipole"/>
    <s v="6.02.03.03.01"/>
    <x v="1"/>
    <d v="2023-10-11T00:00:00"/>
    <d v="2023-10-20T00:00:00"/>
    <s v="jtolle"/>
    <s v="hwitte"/>
    <n v="7769.69"/>
    <s v="EDIA"/>
    <s v="C"/>
    <s v="Labor"/>
    <s v="OPC"/>
    <m/>
    <s v="BNL"/>
    <s v="R&amp;D"/>
    <s v="SC_MAG"/>
    <x v="3"/>
    <m/>
    <m/>
    <m/>
    <m/>
    <m/>
    <m/>
    <m/>
    <m/>
    <n v="7769.69"/>
    <m/>
    <m/>
    <m/>
    <m/>
    <m/>
    <m/>
    <m/>
    <m/>
    <m/>
    <m/>
    <x v="0"/>
    <x v="0"/>
    <m/>
  </r>
  <r>
    <s v=""/>
    <s v=" RD_0303_9560"/>
    <s v="Cryostat Design / Thermal - Cold Testing Cryostat"/>
    <s v="6.02.03.03.01"/>
    <x v="1"/>
    <d v="2023-06-01T00:00:00"/>
    <d v="2023-09-29T00:00:00"/>
    <s v="jtolle"/>
    <s v="hwitte"/>
    <n v="107529.81"/>
    <s v="EDIA"/>
    <s v="C"/>
    <s v="Labor"/>
    <s v="OPC"/>
    <m/>
    <s v="BNL"/>
    <s v="R&amp;D"/>
    <s v="SC_MAG"/>
    <x v="3"/>
    <m/>
    <m/>
    <m/>
    <m/>
    <m/>
    <m/>
    <m/>
    <n v="107529.81"/>
    <m/>
    <m/>
    <m/>
    <m/>
    <m/>
    <m/>
    <m/>
    <m/>
    <m/>
    <m/>
    <m/>
    <x v="0"/>
    <x v="0"/>
    <m/>
  </r>
  <r>
    <s v=""/>
    <s v=" RD_0303_9560"/>
    <s v="Cryostat Design / Thermal - Cold Testing Cryostat"/>
    <s v="6.02.03.03.01"/>
    <x v="1"/>
    <d v="2023-06-01T00:00:00"/>
    <d v="2023-09-29T00:00:00"/>
    <s v="jtolle"/>
    <s v="hwitte"/>
    <n v="107529.81"/>
    <s v="EDIA"/>
    <s v="C"/>
    <s v="Labor"/>
    <s v="OPC"/>
    <m/>
    <s v="BNL"/>
    <s v="R&amp;D"/>
    <s v="SC_MAG"/>
    <x v="3"/>
    <m/>
    <m/>
    <m/>
    <m/>
    <m/>
    <m/>
    <m/>
    <n v="107529.81"/>
    <m/>
    <m/>
    <m/>
    <m/>
    <m/>
    <m/>
    <m/>
    <m/>
    <m/>
    <m/>
    <m/>
    <x v="0"/>
    <x v="0"/>
    <m/>
  </r>
  <r>
    <s v=""/>
    <s v=" RD_0303_9550"/>
    <s v="Cryostat Design / Thermal - Forward Side Cryostat Design &amp; Integration"/>
    <s v="6.02.03.03.01"/>
    <x v="1"/>
    <d v="2023-06-01T00:00:00"/>
    <d v="2023-09-29T00:00:00"/>
    <s v="jtolle"/>
    <s v="hwitte"/>
    <n v="2224.44"/>
    <s v="EDIA"/>
    <s v="C"/>
    <s v="Labor"/>
    <s v="OPC"/>
    <m/>
    <s v="BNL"/>
    <s v="R&amp;D"/>
    <s v="SC_MAG"/>
    <x v="3"/>
    <m/>
    <m/>
    <m/>
    <m/>
    <m/>
    <m/>
    <m/>
    <n v="2224.44"/>
    <m/>
    <m/>
    <m/>
    <m/>
    <m/>
    <m/>
    <m/>
    <m/>
    <m/>
    <m/>
    <m/>
    <x v="0"/>
    <x v="0"/>
    <m/>
  </r>
  <r>
    <s v=""/>
    <s v=" RD_0303_9540"/>
    <s v="Cryostat Design / Thermal - Forward Side Engineering Analysis"/>
    <s v="6.02.03.03.01"/>
    <x v="1"/>
    <d v="2023-06-01T00:00:00"/>
    <d v="2023-08-24T00:00:00"/>
    <s v="jtolle"/>
    <s v="hwitte"/>
    <n v="79014.5"/>
    <s v="EDIA"/>
    <s v="C"/>
    <s v="Labor"/>
    <s v="OPC"/>
    <m/>
    <s v="BNL"/>
    <s v="R&amp;D"/>
    <s v="SC_MAG"/>
    <x v="3"/>
    <m/>
    <m/>
    <m/>
    <m/>
    <m/>
    <m/>
    <m/>
    <n v="79014.5"/>
    <m/>
    <m/>
    <m/>
    <m/>
    <m/>
    <m/>
    <m/>
    <m/>
    <m/>
    <m/>
    <m/>
    <x v="0"/>
    <x v="0"/>
    <m/>
  </r>
  <r>
    <s v=""/>
    <s v=" RD_0303_9550"/>
    <s v="Cryostat Design / Thermal - Forward Side Cryostat Design &amp; Integration"/>
    <s v="6.02.03.03.01"/>
    <x v="1"/>
    <d v="2023-06-01T00:00:00"/>
    <d v="2023-09-29T00:00:00"/>
    <s v="jtolle"/>
    <s v="hwitte"/>
    <n v="331669.74"/>
    <s v="EDIA"/>
    <s v="C"/>
    <s v="Labor"/>
    <s v="OPC"/>
    <m/>
    <s v="BNL"/>
    <s v="R&amp;D"/>
    <s v="SC_MAG"/>
    <x v="3"/>
    <m/>
    <m/>
    <m/>
    <m/>
    <m/>
    <m/>
    <m/>
    <n v="331669.74"/>
    <m/>
    <m/>
    <m/>
    <m/>
    <m/>
    <m/>
    <m/>
    <m/>
    <m/>
    <m/>
    <m/>
    <x v="0"/>
    <x v="0"/>
    <m/>
  </r>
  <r>
    <s v=""/>
    <s v=" RD_0303_9560"/>
    <s v="Cryostat Design / Thermal - Cold Testing Cryostat"/>
    <s v="6.02.03.03.01"/>
    <x v="1"/>
    <d v="2023-06-01T00:00:00"/>
    <d v="2023-09-29T00:00:00"/>
    <s v="jtolle"/>
    <s v="hwitte"/>
    <n v="215059.63"/>
    <s v="EDIA"/>
    <s v="C"/>
    <s v="Labor"/>
    <s v="OPC"/>
    <m/>
    <s v="BNL"/>
    <s v="R&amp;D"/>
    <s v="SC_MAG"/>
    <x v="3"/>
    <m/>
    <m/>
    <m/>
    <m/>
    <m/>
    <m/>
    <m/>
    <n v="215059.63"/>
    <m/>
    <m/>
    <m/>
    <m/>
    <m/>
    <m/>
    <m/>
    <m/>
    <m/>
    <m/>
    <m/>
    <x v="0"/>
    <x v="0"/>
    <m/>
  </r>
  <r>
    <s v=""/>
    <s v=" RD_0303_9580"/>
    <s v="Cryostat Design / Thermal - Matching Dipole Cryostat Design &amp; Integration"/>
    <s v="6.02.03.03.01"/>
    <x v="1"/>
    <d v="2023-10-02T00:00:00"/>
    <d v="2023-11-30T00:00:00"/>
    <s v="jtolle"/>
    <s v="hwitte"/>
    <n v="52761.3"/>
    <s v="EDIA"/>
    <s v="C"/>
    <s v="Labor"/>
    <s v="OPC"/>
    <m/>
    <s v="BNL"/>
    <s v="R&amp;D"/>
    <s v="SC_MAG"/>
    <x v="3"/>
    <m/>
    <m/>
    <m/>
    <m/>
    <m/>
    <m/>
    <m/>
    <m/>
    <n v="52761.3"/>
    <m/>
    <m/>
    <m/>
    <m/>
    <m/>
    <m/>
    <m/>
    <m/>
    <m/>
    <m/>
    <x v="0"/>
    <x v="0"/>
    <m/>
  </r>
  <r>
    <s v=""/>
    <s v=" RD_0303_9570"/>
    <s v="Cryostat Design / Thermal - Rear Side Cryostat Design &amp; Integration"/>
    <s v="6.02.03.03.01"/>
    <x v="1"/>
    <d v="2023-10-02T00:00:00"/>
    <d v="2023-11-30T00:00:00"/>
    <s v="jtolle"/>
    <s v="hwitte"/>
    <n v="34793.89"/>
    <s v="EDIA"/>
    <s v="C"/>
    <s v="Labor"/>
    <s v="OPC"/>
    <m/>
    <s v="BNL"/>
    <s v="R&amp;D"/>
    <s v="SC_MAG"/>
    <x v="3"/>
    <m/>
    <m/>
    <m/>
    <m/>
    <m/>
    <m/>
    <m/>
    <m/>
    <n v="34793.89"/>
    <m/>
    <m/>
    <m/>
    <m/>
    <m/>
    <m/>
    <m/>
    <m/>
    <m/>
    <m/>
    <x v="0"/>
    <x v="0"/>
    <m/>
  </r>
  <r>
    <s v=""/>
    <s v=" RD_0303_9550"/>
    <s v="Cryostat Design / Thermal - Forward Side Cryostat Design &amp; Integration"/>
    <s v="6.02.03.03.01"/>
    <x v="1"/>
    <d v="2023-06-01T00:00:00"/>
    <d v="2023-09-29T00:00:00"/>
    <s v="jtolle"/>
    <s v="hwitte"/>
    <n v="72067.05"/>
    <s v="EDIA"/>
    <s v="C"/>
    <s v="Labor"/>
    <s v="OPC"/>
    <m/>
    <s v="BNL"/>
    <s v="R&amp;D"/>
    <s v="SC_MAG"/>
    <x v="3"/>
    <m/>
    <m/>
    <m/>
    <m/>
    <m/>
    <m/>
    <m/>
    <n v="72067.05"/>
    <m/>
    <m/>
    <m/>
    <m/>
    <m/>
    <m/>
    <m/>
    <m/>
    <m/>
    <m/>
    <m/>
    <x v="0"/>
    <x v="0"/>
    <m/>
  </r>
  <r>
    <s v=""/>
    <s v=" RD_0303_9540"/>
    <s v="Cryostat Design / Thermal - Forward Side Engineering Analysis"/>
    <s v="6.02.03.03.01"/>
    <x v="1"/>
    <d v="2023-06-01T00:00:00"/>
    <d v="2023-08-24T00:00:00"/>
    <s v="jtolle"/>
    <s v="hwitte"/>
    <n v="70523.289999999994"/>
    <s v="EDIA"/>
    <s v="C"/>
    <s v="Labor"/>
    <s v="OPC"/>
    <m/>
    <s v="BNL"/>
    <s v="R&amp;D"/>
    <s v="SC_MAG"/>
    <x v="3"/>
    <m/>
    <m/>
    <m/>
    <m/>
    <m/>
    <m/>
    <m/>
    <n v="70523.289999999994"/>
    <m/>
    <m/>
    <m/>
    <m/>
    <m/>
    <m/>
    <m/>
    <m/>
    <m/>
    <m/>
    <m/>
    <x v="0"/>
    <x v="0"/>
    <m/>
  </r>
  <r>
    <s v=""/>
    <s v=" E0607_100085"/>
    <s v="Controls Management - Q2_FY23"/>
    <s v="6.07.02.01"/>
    <x v="0"/>
    <d v="2023-01-05T00:00:00"/>
    <d v="2023-04-04T00:00:00"/>
    <s v="mahmed"/>
    <s v="jpjamilk"/>
    <n v="28311.91"/>
    <s v="EDIA"/>
    <s v="A"/>
    <s v="Labor"/>
    <s v="TEC"/>
    <m/>
    <s v="BNL"/>
    <s v="PED"/>
    <s v="CONT"/>
    <x v="0"/>
    <m/>
    <m/>
    <m/>
    <m/>
    <m/>
    <m/>
    <m/>
    <n v="28311.91"/>
    <m/>
    <m/>
    <m/>
    <m/>
    <m/>
    <m/>
    <m/>
    <m/>
    <m/>
    <m/>
    <m/>
    <x v="0"/>
    <x v="0"/>
    <m/>
  </r>
  <r>
    <s v=""/>
    <s v=" E0607_100085"/>
    <s v="Controls Management - Q2_FY23"/>
    <s v="6.07.02.01"/>
    <x v="0"/>
    <d v="2023-01-05T00:00:00"/>
    <d v="2023-04-04T00:00:00"/>
    <s v="mahmed"/>
    <s v="jpjamilk"/>
    <n v="41946.63"/>
    <s v="EDIA"/>
    <s v="A"/>
    <s v="Labor"/>
    <s v="TEC"/>
    <m/>
    <s v="BNL"/>
    <s v="PED"/>
    <s v="CONT"/>
    <x v="0"/>
    <m/>
    <m/>
    <m/>
    <m/>
    <m/>
    <m/>
    <m/>
    <n v="41946.63"/>
    <m/>
    <m/>
    <m/>
    <m/>
    <m/>
    <m/>
    <m/>
    <m/>
    <m/>
    <m/>
    <m/>
    <x v="0"/>
    <x v="0"/>
    <m/>
  </r>
  <r>
    <s v=""/>
    <s v=" E0607_100085"/>
    <s v="Controls Management - Q2_FY23"/>
    <s v="6.07.02.01"/>
    <x v="0"/>
    <d v="2023-01-05T00:00:00"/>
    <d v="2023-04-04T00:00:00"/>
    <s v="mahmed"/>
    <s v="jpjamilk"/>
    <n v="24032.06"/>
    <s v="EDIA"/>
    <s v="A"/>
    <s v="Labor"/>
    <s v="TEC"/>
    <m/>
    <s v="BNL"/>
    <s v="PED"/>
    <s v="CONT"/>
    <x v="0"/>
    <m/>
    <m/>
    <m/>
    <m/>
    <m/>
    <m/>
    <m/>
    <n v="24032.06"/>
    <m/>
    <m/>
    <m/>
    <m/>
    <m/>
    <m/>
    <m/>
    <m/>
    <m/>
    <m/>
    <m/>
    <x v="0"/>
    <x v="0"/>
    <m/>
  </r>
  <r>
    <s v=""/>
    <s v=" E0607_100200"/>
    <s v="Controls Management - Q3_FY23"/>
    <s v="6.07.02.01"/>
    <x v="0"/>
    <d v="2023-04-05T00:00:00"/>
    <d v="2023-06-30T00:00:00"/>
    <s v="mahmed"/>
    <s v="jpjamilk"/>
    <n v="28311.91"/>
    <s v="EDIA"/>
    <s v="A"/>
    <s v="Labor"/>
    <s v="TEC"/>
    <m/>
    <s v="BNL"/>
    <s v="PED"/>
    <s v="CONT"/>
    <x v="0"/>
    <m/>
    <m/>
    <m/>
    <m/>
    <m/>
    <m/>
    <m/>
    <n v="28311.91"/>
    <m/>
    <m/>
    <m/>
    <m/>
    <m/>
    <m/>
    <m/>
    <m/>
    <m/>
    <m/>
    <m/>
    <x v="0"/>
    <x v="0"/>
    <m/>
  </r>
  <r>
    <s v=""/>
    <s v=" E0607_100200"/>
    <s v="Controls Management - Q3_FY23"/>
    <s v="6.07.02.01"/>
    <x v="0"/>
    <d v="2023-04-05T00:00:00"/>
    <d v="2023-06-30T00:00:00"/>
    <s v="mahmed"/>
    <s v="jpjamilk"/>
    <n v="41946.63"/>
    <s v="EDIA"/>
    <s v="A"/>
    <s v="Labor"/>
    <s v="TEC"/>
    <m/>
    <s v="BNL"/>
    <s v="PED"/>
    <s v="CONT"/>
    <x v="0"/>
    <m/>
    <m/>
    <m/>
    <m/>
    <m/>
    <m/>
    <m/>
    <n v="41946.63"/>
    <m/>
    <m/>
    <m/>
    <m/>
    <m/>
    <m/>
    <m/>
    <m/>
    <m/>
    <m/>
    <m/>
    <x v="0"/>
    <x v="0"/>
    <m/>
  </r>
  <r>
    <s v=""/>
    <s v=" E0607_100200"/>
    <s v="Controls Management - Q3_FY23"/>
    <s v="6.07.02.01"/>
    <x v="0"/>
    <d v="2023-04-05T00:00:00"/>
    <d v="2023-06-30T00:00:00"/>
    <s v="mahmed"/>
    <s v="jpjamilk"/>
    <n v="24032.06"/>
    <s v="EDIA"/>
    <s v="A"/>
    <s v="Labor"/>
    <s v="TEC"/>
    <m/>
    <s v="BNL"/>
    <s v="PED"/>
    <s v="CONT"/>
    <x v="0"/>
    <m/>
    <m/>
    <m/>
    <m/>
    <m/>
    <m/>
    <m/>
    <n v="24032.06"/>
    <m/>
    <m/>
    <m/>
    <m/>
    <m/>
    <m/>
    <m/>
    <m/>
    <m/>
    <m/>
    <m/>
    <x v="0"/>
    <x v="0"/>
    <m/>
  </r>
  <r>
    <s v=""/>
    <s v=" E0607_100525"/>
    <s v="Controls Management - Q4_FY23"/>
    <s v="6.07.02.01"/>
    <x v="0"/>
    <d v="2023-07-03T00:00:00"/>
    <d v="2023-09-29T00:00:00"/>
    <s v="mahmed"/>
    <s v="jpjamilk"/>
    <n v="28311.91"/>
    <s v="EDIA"/>
    <s v="A"/>
    <s v="Labor"/>
    <s v="TEC"/>
    <m/>
    <s v="BNL"/>
    <s v="PED"/>
    <s v="CONT"/>
    <x v="0"/>
    <m/>
    <m/>
    <m/>
    <m/>
    <m/>
    <m/>
    <m/>
    <n v="28311.91"/>
    <m/>
    <m/>
    <m/>
    <m/>
    <m/>
    <m/>
    <m/>
    <m/>
    <m/>
    <m/>
    <m/>
    <x v="0"/>
    <x v="0"/>
    <m/>
  </r>
  <r>
    <s v=""/>
    <s v=" E0607_100525"/>
    <s v="Controls Management - Q4_FY23"/>
    <s v="6.07.02.01"/>
    <x v="0"/>
    <d v="2023-07-03T00:00:00"/>
    <d v="2023-09-29T00:00:00"/>
    <s v="mahmed"/>
    <s v="jpjamilk"/>
    <n v="41946.63"/>
    <s v="EDIA"/>
    <s v="A"/>
    <s v="Labor"/>
    <s v="TEC"/>
    <m/>
    <s v="BNL"/>
    <s v="PED"/>
    <s v="CONT"/>
    <x v="0"/>
    <m/>
    <m/>
    <m/>
    <m/>
    <m/>
    <m/>
    <m/>
    <n v="41946.63"/>
    <m/>
    <m/>
    <m/>
    <m/>
    <m/>
    <m/>
    <m/>
    <m/>
    <m/>
    <m/>
    <m/>
    <x v="0"/>
    <x v="0"/>
    <m/>
  </r>
  <r>
    <s v=""/>
    <s v=" E0607_100525"/>
    <s v="Controls Management - Q4_FY23"/>
    <s v="6.07.02.01"/>
    <x v="0"/>
    <d v="2023-07-03T00:00:00"/>
    <d v="2023-09-29T00:00:00"/>
    <s v="mahmed"/>
    <s v="jpjamilk"/>
    <n v="24032.06"/>
    <s v="EDIA"/>
    <s v="A"/>
    <s v="Labor"/>
    <s v="TEC"/>
    <m/>
    <s v="BNL"/>
    <s v="PED"/>
    <s v="CONT"/>
    <x v="0"/>
    <m/>
    <m/>
    <m/>
    <m/>
    <m/>
    <m/>
    <m/>
    <n v="24032.06"/>
    <m/>
    <m/>
    <m/>
    <m/>
    <m/>
    <m/>
    <m/>
    <m/>
    <m/>
    <m/>
    <m/>
    <x v="0"/>
    <x v="0"/>
    <m/>
  </r>
  <r>
    <s v=""/>
    <s v=" SR_0200_1110"/>
    <s v="ESR Dipole - First Article - Vendor I - Vendor Support by BNL"/>
    <s v="6.04.02.01"/>
    <x v="1"/>
    <d v="2025-12-10T00:00:00"/>
    <d v="2026-09-24T00:00:00"/>
    <s v="jtolle"/>
    <s v="hwitte"/>
    <n v="60934.78"/>
    <s v="EDIA"/>
    <s v="C"/>
    <s v="Labor"/>
    <s v="TEC"/>
    <m/>
    <s v="BNL"/>
    <s v="Const.Fabricate"/>
    <s v="NC_MAG"/>
    <x v="9"/>
    <s v="D25.APP09.A"/>
    <s v="APP00538"/>
    <m/>
    <m/>
    <m/>
    <m/>
    <m/>
    <m/>
    <m/>
    <m/>
    <n v="60934.78"/>
    <m/>
    <m/>
    <m/>
    <m/>
    <m/>
    <m/>
    <m/>
    <m/>
    <x v="0"/>
    <x v="0"/>
    <m/>
  </r>
  <r>
    <s v=""/>
    <s v=" SR_0200_1110"/>
    <s v="ESR Dipole - First Article - Vendor I - Vendor Support by BNL"/>
    <s v="6.04.02.01"/>
    <x v="1"/>
    <d v="2025-12-10T00:00:00"/>
    <d v="2026-09-24T00:00:00"/>
    <s v="jtolle"/>
    <s v="hwitte"/>
    <n v="62472.35"/>
    <s v="EDIA"/>
    <s v="C"/>
    <s v="Labor"/>
    <s v="TEC"/>
    <m/>
    <s v="BNL"/>
    <s v="Const.Fabricate"/>
    <s v="NC_MAG"/>
    <x v="9"/>
    <s v="D25.APP09.A"/>
    <s v="APP00538"/>
    <m/>
    <m/>
    <m/>
    <m/>
    <m/>
    <m/>
    <m/>
    <m/>
    <n v="62472.35"/>
    <m/>
    <m/>
    <m/>
    <m/>
    <m/>
    <m/>
    <m/>
    <m/>
    <x v="0"/>
    <x v="0"/>
    <m/>
  </r>
  <r>
    <s v=""/>
    <s v=" SR_0200_2025"/>
    <s v="ESR Sextupole - Vendor I - First Article - Vendor Support by BNL"/>
    <s v="6.04.02.02"/>
    <x v="1"/>
    <d v="2024-10-04T00:00:00"/>
    <d v="2025-07-24T00:00:00"/>
    <s v="jtolle"/>
    <s v="hwitte"/>
    <n v="0"/>
    <s v="EDIA"/>
    <s v="C"/>
    <s v="Labor"/>
    <s v="TEC"/>
    <m/>
    <s v="BNL"/>
    <s v="Const.Fabricate"/>
    <s v="NC_MAG"/>
    <x v="9"/>
    <s v="D.APP43.A"/>
    <s v="APP00049"/>
    <m/>
    <m/>
    <m/>
    <m/>
    <m/>
    <m/>
    <m/>
    <m/>
    <m/>
    <m/>
    <m/>
    <m/>
    <m/>
    <m/>
    <m/>
    <m/>
    <m/>
    <x v="0"/>
    <x v="0"/>
    <m/>
  </r>
  <r>
    <s v=""/>
    <s v=" SR_0200_2025"/>
    <s v="ESR Sextupole - Vendor I - First Article - Vendor Support by BNL"/>
    <s v="6.04.02.02"/>
    <x v="1"/>
    <d v="2024-10-04T00:00:00"/>
    <d v="2025-07-24T00:00:00"/>
    <s v="jtolle"/>
    <s v="hwitte"/>
    <n v="0"/>
    <s v="EDIA"/>
    <s v="C"/>
    <s v="Labor"/>
    <s v="TEC"/>
    <m/>
    <s v="BNL"/>
    <s v="Const.Fabricate"/>
    <s v="NC_MAG"/>
    <x v="9"/>
    <s v="D.APP43.A"/>
    <s v="APP00049"/>
    <m/>
    <m/>
    <m/>
    <m/>
    <m/>
    <m/>
    <m/>
    <m/>
    <m/>
    <m/>
    <m/>
    <m/>
    <m/>
    <m/>
    <m/>
    <m/>
    <m/>
    <x v="0"/>
    <x v="0"/>
    <m/>
  </r>
  <r>
    <s v=""/>
    <s v=" EJ_0201_2430"/>
    <s v="RCS Sextupole - Vendor I - First Article - Vendor Support by BNL"/>
    <s v="6.03.02.01.02"/>
    <x v="1"/>
    <d v="2024-09-27T00:00:00"/>
    <d v="2025-07-17T00:00:00"/>
    <s v="jtolle"/>
    <s v="hwitte"/>
    <n v="58854.28"/>
    <s v="EDIA"/>
    <s v="C"/>
    <s v="Labor"/>
    <s v="TEC"/>
    <s v="CD-3A"/>
    <s v="BNL"/>
    <s v="Const.Fabricate"/>
    <s v="NC_MAG"/>
    <x v="9"/>
    <s v="D.APP44.A"/>
    <s v="APP00205"/>
    <m/>
    <m/>
    <m/>
    <m/>
    <m/>
    <m/>
    <n v="588.54"/>
    <n v="58265.73"/>
    <m/>
    <m/>
    <m/>
    <m/>
    <m/>
    <m/>
    <m/>
    <m/>
    <m/>
    <x v="0"/>
    <x v="0"/>
    <m/>
  </r>
  <r>
    <s v=""/>
    <s v=" EJ_0201_2430"/>
    <s v="RCS Sextupole - Vendor I - First Article - Vendor Support by BNL"/>
    <s v="6.03.02.01.02"/>
    <x v="1"/>
    <d v="2024-09-27T00:00:00"/>
    <d v="2025-07-17T00:00:00"/>
    <s v="jtolle"/>
    <s v="hwitte"/>
    <n v="60339.35"/>
    <s v="EDIA"/>
    <s v="C"/>
    <s v="Labor"/>
    <s v="TEC"/>
    <s v="CD-3A"/>
    <s v="BNL"/>
    <s v="Const.Fabricate"/>
    <s v="NC_MAG"/>
    <x v="9"/>
    <s v="D.APP44.A"/>
    <s v="APP00205"/>
    <m/>
    <m/>
    <m/>
    <m/>
    <m/>
    <m/>
    <n v="603.39"/>
    <n v="59735.96"/>
    <m/>
    <m/>
    <m/>
    <m/>
    <m/>
    <m/>
    <m/>
    <m/>
    <m/>
    <x v="0"/>
    <x v="0"/>
    <m/>
  </r>
  <r>
    <s v=""/>
    <s v=" EJ_0201_2100"/>
    <s v="RCS Quad - Vendor I - First Article - Vendor Support by BNL"/>
    <s v="6.03.02.01.01"/>
    <x v="1"/>
    <d v="2024-09-27T00:00:00"/>
    <d v="2025-07-17T00:00:00"/>
    <s v="jtolle"/>
    <s v="hwitte"/>
    <n v="58854.28"/>
    <s v="EDIA"/>
    <s v="C"/>
    <s v="Labor"/>
    <s v="TEC"/>
    <s v="CD-3A"/>
    <s v="BNL"/>
    <s v="Const.Fabricate"/>
    <s v="NC_MAG"/>
    <x v="9"/>
    <s v="D.APP42.A"/>
    <s v="APP00047"/>
    <m/>
    <m/>
    <m/>
    <m/>
    <m/>
    <m/>
    <n v="588.54"/>
    <n v="58265.73"/>
    <m/>
    <m/>
    <m/>
    <m/>
    <m/>
    <m/>
    <m/>
    <m/>
    <m/>
    <x v="0"/>
    <x v="0"/>
    <m/>
  </r>
  <r>
    <s v=""/>
    <s v=" EJ_0201_2100"/>
    <s v="RCS Quad - Vendor I - First Article - Vendor Support by BNL"/>
    <s v="6.03.02.01.01"/>
    <x v="1"/>
    <d v="2024-09-27T00:00:00"/>
    <d v="2025-07-17T00:00:00"/>
    <s v="jtolle"/>
    <s v="hwitte"/>
    <n v="60339.35"/>
    <s v="EDIA"/>
    <s v="C"/>
    <s v="Labor"/>
    <s v="TEC"/>
    <s v="CD-3A"/>
    <s v="BNL"/>
    <s v="Const.Fabricate"/>
    <s v="NC_MAG"/>
    <x v="9"/>
    <s v="D.APP42.A"/>
    <s v="APP00047"/>
    <m/>
    <m/>
    <m/>
    <m/>
    <m/>
    <m/>
    <n v="603.39"/>
    <n v="59735.96"/>
    <m/>
    <m/>
    <m/>
    <m/>
    <m/>
    <m/>
    <m/>
    <m/>
    <m/>
    <x v="0"/>
    <x v="0"/>
    <m/>
  </r>
  <r>
    <s v=""/>
    <s v=" HR_0601_9995"/>
    <s v="BPM Electronics -  Module - Vendor Support by BNL"/>
    <s v="6.05.05.01"/>
    <x v="0"/>
    <d v="2025-12-10T00:00:00"/>
    <d v="2026-09-24T00:00:00"/>
    <s v="mahmed"/>
    <s v="gassner"/>
    <n v="14129.8"/>
    <s v="CON"/>
    <s v="C"/>
    <s v="Labor"/>
    <s v="TEC"/>
    <m/>
    <s v="BNL"/>
    <s v="Const"/>
    <s v="INS"/>
    <x v="9"/>
    <s v="S.P053"/>
    <s v="APP00181"/>
    <m/>
    <m/>
    <m/>
    <m/>
    <m/>
    <m/>
    <m/>
    <m/>
    <n v="14129.8"/>
    <m/>
    <m/>
    <m/>
    <m/>
    <m/>
    <m/>
    <m/>
    <m/>
    <x v="0"/>
    <x v="0"/>
    <m/>
  </r>
  <r>
    <s v=""/>
    <s v=" HR_0601_9996"/>
    <s v="BPM Electronics -  Module - Test and Final Acceptance"/>
    <s v="6.05.05.01"/>
    <x v="0"/>
    <d v="2026-09-25T00:00:00"/>
    <d v="2027-03-30T00:00:00"/>
    <s v="mahmed"/>
    <s v="gassner"/>
    <n v="29217.040000000001"/>
    <s v="CON"/>
    <s v="C"/>
    <s v="Labor"/>
    <s v="TEC"/>
    <m/>
    <s v="BNL"/>
    <s v="Const"/>
    <s v="INS"/>
    <x v="9"/>
    <s v="S.P053"/>
    <s v="APP00181"/>
    <m/>
    <m/>
    <m/>
    <m/>
    <m/>
    <m/>
    <m/>
    <m/>
    <n v="934.95"/>
    <n v="28282.1"/>
    <m/>
    <m/>
    <m/>
    <m/>
    <m/>
    <m/>
    <m/>
    <x v="0"/>
    <x v="0"/>
    <m/>
  </r>
  <r>
    <s v=""/>
    <s v=" SR_0200_2930"/>
    <s v="ESR Dipole - First Article - Vendor II - Vendor Support by BNL"/>
    <s v="6.04.02.01"/>
    <x v="1"/>
    <d v="2025-12-10T00:00:00"/>
    <d v="2026-09-24T00:00:00"/>
    <s v="jtolle"/>
    <s v="hwitte"/>
    <n v="60934.78"/>
    <s v="EDIA"/>
    <s v="C"/>
    <s v="Labor"/>
    <s v="TEC"/>
    <m/>
    <s v="BNL"/>
    <s v="Const.Fabricate"/>
    <s v="NC_MAG"/>
    <x v="9"/>
    <s v="D25.APP09.C"/>
    <s v="APP00538"/>
    <m/>
    <m/>
    <m/>
    <m/>
    <m/>
    <m/>
    <m/>
    <m/>
    <n v="60934.78"/>
    <m/>
    <m/>
    <m/>
    <m/>
    <m/>
    <m/>
    <m/>
    <m/>
    <x v="0"/>
    <x v="0"/>
    <m/>
  </r>
  <r>
    <s v=""/>
    <s v=" SR_0200_2930"/>
    <s v="ESR Dipole - First Article - Vendor II - Vendor Support by BNL"/>
    <s v="6.04.02.01"/>
    <x v="1"/>
    <d v="2025-12-10T00:00:00"/>
    <d v="2026-09-24T00:00:00"/>
    <s v="jtolle"/>
    <s v="hwitte"/>
    <n v="62472.35"/>
    <s v="EDIA"/>
    <s v="C"/>
    <s v="Labor"/>
    <s v="TEC"/>
    <m/>
    <s v="BNL"/>
    <s v="Const.Fabricate"/>
    <s v="NC_MAG"/>
    <x v="9"/>
    <s v="D25.APP09.C"/>
    <s v="APP00538"/>
    <m/>
    <m/>
    <m/>
    <m/>
    <m/>
    <m/>
    <m/>
    <m/>
    <n v="62472.35"/>
    <m/>
    <m/>
    <m/>
    <m/>
    <m/>
    <m/>
    <m/>
    <m/>
    <x v="0"/>
    <x v="0"/>
    <m/>
  </r>
  <r>
    <s v=""/>
    <s v=" SR_0200_2861"/>
    <s v="ESR Sextupole - Vendor II - First Article - Vendor Support by BNL"/>
    <s v="6.04.02.02"/>
    <x v="1"/>
    <d v="2024-10-04T00:00:00"/>
    <d v="2025-07-24T00:00:00"/>
    <s v="jtolle"/>
    <s v="hwitte"/>
    <n v="0"/>
    <s v="EDIA"/>
    <s v="C"/>
    <s v="Labor"/>
    <s v="TEC"/>
    <m/>
    <s v="BNL"/>
    <s v="Const.Fabricate"/>
    <s v="NC_MAG"/>
    <x v="9"/>
    <s v="D.APP43.C"/>
    <s v="APP00049"/>
    <m/>
    <m/>
    <m/>
    <m/>
    <m/>
    <m/>
    <m/>
    <m/>
    <m/>
    <m/>
    <m/>
    <m/>
    <m/>
    <m/>
    <m/>
    <m/>
    <m/>
    <x v="0"/>
    <x v="0"/>
    <m/>
  </r>
  <r>
    <s v=""/>
    <s v=" SR_0200_2861"/>
    <s v="ESR Sextupole - Vendor II - First Article - Vendor Support by BNL"/>
    <s v="6.04.02.02"/>
    <x v="1"/>
    <d v="2024-10-04T00:00:00"/>
    <d v="2025-07-24T00:00:00"/>
    <s v="jtolle"/>
    <s v="hwitte"/>
    <n v="0"/>
    <s v="EDIA"/>
    <s v="C"/>
    <s v="Labor"/>
    <s v="TEC"/>
    <m/>
    <s v="BNL"/>
    <s v="Const.Fabricate"/>
    <s v="NC_MAG"/>
    <x v="9"/>
    <s v="D.APP43.C"/>
    <s v="APP00049"/>
    <m/>
    <m/>
    <m/>
    <m/>
    <m/>
    <m/>
    <m/>
    <m/>
    <m/>
    <m/>
    <m/>
    <m/>
    <m/>
    <m/>
    <m/>
    <m/>
    <m/>
    <x v="0"/>
    <x v="0"/>
    <m/>
  </r>
  <r>
    <s v=""/>
    <s v=" EJ_0201_2580"/>
    <s v="RCS Sextupole - Vendor II - First Article - Vendor Support by BNL"/>
    <s v="6.03.02.01.02"/>
    <x v="1"/>
    <d v="2024-09-27T00:00:00"/>
    <d v="2025-07-17T00:00:00"/>
    <s v="jtolle"/>
    <s v="hwitte"/>
    <n v="58854.28"/>
    <s v="EDIA"/>
    <s v="C"/>
    <s v="Labor"/>
    <s v="TEC"/>
    <s v="CD-3A"/>
    <s v="BNL"/>
    <s v="Const.Fabricate"/>
    <s v="NC_MAG"/>
    <x v="9"/>
    <s v="D.APP44.C"/>
    <s v="APP00205"/>
    <m/>
    <m/>
    <m/>
    <m/>
    <m/>
    <m/>
    <n v="588.54"/>
    <n v="58265.73"/>
    <m/>
    <m/>
    <m/>
    <m/>
    <m/>
    <m/>
    <m/>
    <m/>
    <m/>
    <x v="0"/>
    <x v="0"/>
    <m/>
  </r>
  <r>
    <s v=""/>
    <s v=" EJ_0201_2580"/>
    <s v="RCS Sextupole - Vendor II - First Article - Vendor Support by BNL"/>
    <s v="6.03.02.01.02"/>
    <x v="1"/>
    <d v="2024-09-27T00:00:00"/>
    <d v="2025-07-17T00:00:00"/>
    <s v="jtolle"/>
    <s v="hwitte"/>
    <n v="60339.35"/>
    <s v="EDIA"/>
    <s v="C"/>
    <s v="Labor"/>
    <s v="TEC"/>
    <s v="CD-3A"/>
    <s v="BNL"/>
    <s v="Const.Fabricate"/>
    <s v="NC_MAG"/>
    <x v="9"/>
    <s v="D.APP44.C"/>
    <s v="APP00205"/>
    <m/>
    <m/>
    <m/>
    <m/>
    <m/>
    <m/>
    <n v="603.39"/>
    <n v="59735.96"/>
    <m/>
    <m/>
    <m/>
    <m/>
    <m/>
    <m/>
    <m/>
    <m/>
    <m/>
    <x v="0"/>
    <x v="0"/>
    <m/>
  </r>
  <r>
    <s v=""/>
    <s v=" EJ_0201_2150"/>
    <s v="RCS Quad - Vendor II - First Article - Vendor Support by BNL"/>
    <s v="6.03.02.01.01"/>
    <x v="1"/>
    <d v="2024-09-27T00:00:00"/>
    <d v="2025-07-17T00:00:00"/>
    <s v="jtolle"/>
    <s v="hwitte"/>
    <n v="58854.28"/>
    <s v="EDIA"/>
    <s v="C"/>
    <s v="Labor"/>
    <s v="TEC"/>
    <s v="CD-3A"/>
    <s v="BNL"/>
    <s v="Const.Fabricate"/>
    <s v="NC_MAG"/>
    <x v="9"/>
    <s v="D.APP42.C"/>
    <s v="APP00047"/>
    <m/>
    <m/>
    <m/>
    <m/>
    <m/>
    <m/>
    <n v="588.54"/>
    <n v="58265.73"/>
    <m/>
    <m/>
    <m/>
    <m/>
    <m/>
    <m/>
    <m/>
    <m/>
    <m/>
    <x v="0"/>
    <x v="0"/>
    <m/>
  </r>
  <r>
    <s v=""/>
    <s v=" EJ_0201_2150"/>
    <s v="RCS Quad - Vendor II - First Article - Vendor Support by BNL"/>
    <s v="6.03.02.01.01"/>
    <x v="1"/>
    <d v="2024-09-27T00:00:00"/>
    <d v="2025-07-17T00:00:00"/>
    <s v="jtolle"/>
    <s v="hwitte"/>
    <n v="60339.35"/>
    <s v="EDIA"/>
    <s v="C"/>
    <s v="Labor"/>
    <s v="TEC"/>
    <s v="CD-3A"/>
    <s v="BNL"/>
    <s v="Const.Fabricate"/>
    <s v="NC_MAG"/>
    <x v="9"/>
    <s v="D.APP42.C"/>
    <s v="APP00047"/>
    <m/>
    <m/>
    <m/>
    <m/>
    <m/>
    <m/>
    <n v="603.39"/>
    <n v="59735.96"/>
    <m/>
    <m/>
    <m/>
    <m/>
    <m/>
    <m/>
    <m/>
    <m/>
    <m/>
    <x v="0"/>
    <x v="0"/>
    <m/>
  </r>
  <r>
    <s v=""/>
    <s v=" PM_0200_1405"/>
    <s v="ESH - FY23 Labor_Q2"/>
    <s v="6.01.02.01"/>
    <x v="0"/>
    <d v="2023-01-03T00:00:00"/>
    <d v="2023-03-31T00:00:00"/>
    <s v="kkrug"/>
    <s v="stiegler"/>
    <n v="0"/>
    <s v="EDIA"/>
    <s v="A"/>
    <s v="Labor"/>
    <s v="TEC"/>
    <m/>
    <s v="BNL"/>
    <s v="PED"/>
    <s v="PM"/>
    <x v="0"/>
    <m/>
    <m/>
    <m/>
    <m/>
    <m/>
    <m/>
    <m/>
    <m/>
    <m/>
    <m/>
    <m/>
    <m/>
    <m/>
    <m/>
    <m/>
    <m/>
    <m/>
    <m/>
    <m/>
    <x v="0"/>
    <x v="0"/>
    <m/>
  </r>
  <r>
    <s v=""/>
    <s v=" PM_0200_1405"/>
    <s v="ESH - FY23 Labor_Q2"/>
    <s v="6.01.02.01"/>
    <x v="0"/>
    <d v="2023-01-03T00:00:00"/>
    <d v="2023-03-31T00:00:00"/>
    <s v="kkrug"/>
    <s v="stiegler"/>
    <n v="35046.75"/>
    <s v="EDIA"/>
    <s v="A"/>
    <s v="Labor"/>
    <s v="TEC"/>
    <m/>
    <s v="BNL"/>
    <s v="PED"/>
    <s v="PM"/>
    <x v="0"/>
    <m/>
    <m/>
    <m/>
    <m/>
    <m/>
    <m/>
    <m/>
    <n v="35046.75"/>
    <m/>
    <m/>
    <m/>
    <m/>
    <m/>
    <m/>
    <m/>
    <m/>
    <m/>
    <m/>
    <m/>
    <x v="0"/>
    <x v="0"/>
    <m/>
  </r>
  <r>
    <s v=""/>
    <s v=" PM_0200_1405"/>
    <s v="ESH - FY23 Labor_Q2"/>
    <s v="6.01.02.01"/>
    <x v="0"/>
    <d v="2023-01-03T00:00:00"/>
    <d v="2023-03-31T00:00:00"/>
    <s v="kkrug"/>
    <s v="stiegler"/>
    <n v="81562.89"/>
    <s v="EDIA"/>
    <s v="A"/>
    <s v="Labor"/>
    <s v="TEC"/>
    <m/>
    <s v="BNL"/>
    <s v="PED"/>
    <s v="PM"/>
    <x v="0"/>
    <m/>
    <m/>
    <m/>
    <m/>
    <m/>
    <m/>
    <m/>
    <n v="81562.89"/>
    <m/>
    <m/>
    <m/>
    <m/>
    <m/>
    <m/>
    <m/>
    <m/>
    <m/>
    <m/>
    <m/>
    <x v="0"/>
    <x v="0"/>
    <m/>
  </r>
  <r>
    <s v=""/>
    <s v=" PM_0200_1405"/>
    <s v="ESH - FY23 Labor_Q2"/>
    <s v="6.01.02.01"/>
    <x v="0"/>
    <d v="2023-01-03T00:00:00"/>
    <d v="2023-03-31T00:00:00"/>
    <s v="kkrug"/>
    <s v="stiegler"/>
    <n v="0"/>
    <s v="EDIA"/>
    <s v="A"/>
    <s v="Labor"/>
    <s v="TEC"/>
    <m/>
    <s v="BNL"/>
    <s v="PED"/>
    <s v="PM"/>
    <x v="0"/>
    <m/>
    <m/>
    <m/>
    <m/>
    <m/>
    <m/>
    <m/>
    <m/>
    <m/>
    <m/>
    <m/>
    <m/>
    <m/>
    <m/>
    <m/>
    <m/>
    <m/>
    <m/>
    <m/>
    <x v="0"/>
    <x v="0"/>
    <m/>
  </r>
  <r>
    <s v=""/>
    <s v=" PM_0200_1410"/>
    <s v="ESH - FY23 Labor_Q3"/>
    <s v="6.01.02.01"/>
    <x v="0"/>
    <d v="2023-04-03T00:00:00"/>
    <d v="2023-06-30T00:00:00"/>
    <s v="kkrug"/>
    <s v="stiegler"/>
    <n v="17444.2"/>
    <s v="EDIA"/>
    <s v="A"/>
    <s v="Labor"/>
    <s v="TEC"/>
    <m/>
    <s v="BNL"/>
    <s v="PED"/>
    <s v="PM"/>
    <x v="0"/>
    <m/>
    <m/>
    <m/>
    <m/>
    <m/>
    <m/>
    <m/>
    <n v="17444.2"/>
    <m/>
    <m/>
    <m/>
    <m/>
    <m/>
    <m/>
    <m/>
    <m/>
    <m/>
    <m/>
    <m/>
    <x v="0"/>
    <x v="0"/>
    <m/>
  </r>
  <r>
    <s v=""/>
    <s v=" PM_0200_1410"/>
    <s v="ESH - FY23 Labor_Q3"/>
    <s v="6.01.02.01"/>
    <x v="0"/>
    <d v="2023-04-03T00:00:00"/>
    <d v="2023-06-30T00:00:00"/>
    <s v="kkrug"/>
    <s v="stiegler"/>
    <n v="52570.13"/>
    <s v="EDIA"/>
    <s v="A"/>
    <s v="Labor"/>
    <s v="TEC"/>
    <m/>
    <s v="BNL"/>
    <s v="PED"/>
    <s v="PM"/>
    <x v="0"/>
    <m/>
    <m/>
    <m/>
    <m/>
    <m/>
    <m/>
    <m/>
    <n v="52570.13"/>
    <m/>
    <m/>
    <m/>
    <m/>
    <m/>
    <m/>
    <m/>
    <m/>
    <m/>
    <m/>
    <m/>
    <x v="0"/>
    <x v="0"/>
    <m/>
  </r>
  <r>
    <s v=""/>
    <s v=" PM_0200_1410"/>
    <s v="ESH - FY23 Labor_Q3"/>
    <s v="6.01.02.01"/>
    <x v="0"/>
    <d v="2023-04-03T00:00:00"/>
    <d v="2023-06-30T00:00:00"/>
    <s v="kkrug"/>
    <s v="stiegler"/>
    <n v="81562.89"/>
    <s v="EDIA"/>
    <s v="A"/>
    <s v="Labor"/>
    <s v="TEC"/>
    <m/>
    <s v="BNL"/>
    <s v="PED"/>
    <s v="PM"/>
    <x v="0"/>
    <m/>
    <m/>
    <m/>
    <m/>
    <m/>
    <m/>
    <m/>
    <n v="81562.89"/>
    <m/>
    <m/>
    <m/>
    <m/>
    <m/>
    <m/>
    <m/>
    <m/>
    <m/>
    <m/>
    <m/>
    <x v="0"/>
    <x v="0"/>
    <m/>
  </r>
  <r>
    <s v=""/>
    <s v=" PM_0200_1410"/>
    <s v="ESH - FY23 Labor_Q3"/>
    <s v="6.01.02.01"/>
    <x v="0"/>
    <d v="2023-04-03T00:00:00"/>
    <d v="2023-06-30T00:00:00"/>
    <s v="kkrug"/>
    <s v="stiegler"/>
    <n v="0"/>
    <s v="EDIA"/>
    <s v="A"/>
    <s v="Labor"/>
    <s v="TEC"/>
    <m/>
    <s v="BNL"/>
    <s v="PED"/>
    <s v="PM"/>
    <x v="0"/>
    <m/>
    <m/>
    <m/>
    <m/>
    <m/>
    <m/>
    <m/>
    <m/>
    <m/>
    <m/>
    <m/>
    <m/>
    <m/>
    <m/>
    <m/>
    <m/>
    <m/>
    <m/>
    <m/>
    <x v="0"/>
    <x v="0"/>
    <m/>
  </r>
  <r>
    <s v=""/>
    <s v=" PM_0200_1415"/>
    <s v="ESH - FY23 Labor_Q4"/>
    <s v="6.01.02.01"/>
    <x v="0"/>
    <d v="2023-07-03T00:00:00"/>
    <d v="2023-09-29T00:00:00"/>
    <s v="kkrug"/>
    <s v="stiegler"/>
    <n v="17444.2"/>
    <s v="EDIA"/>
    <s v="A"/>
    <s v="Labor"/>
    <s v="TEC"/>
    <m/>
    <s v="BNL"/>
    <s v="PED"/>
    <s v="PM"/>
    <x v="0"/>
    <m/>
    <m/>
    <m/>
    <m/>
    <m/>
    <m/>
    <m/>
    <n v="17444.2"/>
    <m/>
    <m/>
    <m/>
    <m/>
    <m/>
    <m/>
    <m/>
    <m/>
    <m/>
    <m/>
    <m/>
    <x v="0"/>
    <x v="0"/>
    <m/>
  </r>
  <r>
    <s v=""/>
    <s v=" PM_0200_1415"/>
    <s v="ESH - FY23 Labor_Q4"/>
    <s v="6.01.02.01"/>
    <x v="0"/>
    <d v="2023-07-03T00:00:00"/>
    <d v="2023-09-29T00:00:00"/>
    <s v="kkrug"/>
    <s v="stiegler"/>
    <n v="70093.509999999995"/>
    <s v="EDIA"/>
    <s v="A"/>
    <s v="Labor"/>
    <s v="TEC"/>
    <m/>
    <s v="BNL"/>
    <s v="PED"/>
    <s v="PM"/>
    <x v="0"/>
    <m/>
    <m/>
    <m/>
    <m/>
    <m/>
    <m/>
    <m/>
    <n v="70093.509999999995"/>
    <m/>
    <m/>
    <m/>
    <m/>
    <m/>
    <m/>
    <m/>
    <m/>
    <m/>
    <m/>
    <m/>
    <x v="0"/>
    <x v="0"/>
    <m/>
  </r>
  <r>
    <s v=""/>
    <s v=" PM_0200_1415"/>
    <s v="ESH - FY23 Labor_Q4"/>
    <s v="6.01.02.01"/>
    <x v="0"/>
    <d v="2023-07-03T00:00:00"/>
    <d v="2023-09-29T00:00:00"/>
    <s v="kkrug"/>
    <s v="stiegler"/>
    <n v="81562.89"/>
    <s v="EDIA"/>
    <s v="A"/>
    <s v="Labor"/>
    <s v="TEC"/>
    <m/>
    <s v="BNL"/>
    <s v="PED"/>
    <s v="PM"/>
    <x v="0"/>
    <m/>
    <m/>
    <m/>
    <m/>
    <m/>
    <m/>
    <m/>
    <n v="81562.89"/>
    <m/>
    <m/>
    <m/>
    <m/>
    <m/>
    <m/>
    <m/>
    <m/>
    <m/>
    <m/>
    <m/>
    <x v="0"/>
    <x v="0"/>
    <m/>
  </r>
  <r>
    <s v=""/>
    <s v=" PM_0200_1415"/>
    <s v="ESH - FY23 Labor_Q4"/>
    <s v="6.01.02.01"/>
    <x v="0"/>
    <d v="2023-07-03T00:00:00"/>
    <d v="2023-09-29T00:00:00"/>
    <s v="kkrug"/>
    <s v="stiegler"/>
    <n v="53896.639999999999"/>
    <s v="EDIA"/>
    <s v="A"/>
    <s v="Labor"/>
    <s v="TEC"/>
    <m/>
    <s v="BNL"/>
    <s v="PED"/>
    <s v="PM"/>
    <x v="0"/>
    <m/>
    <m/>
    <m/>
    <m/>
    <m/>
    <m/>
    <m/>
    <n v="53896.639999999999"/>
    <m/>
    <m/>
    <m/>
    <m/>
    <m/>
    <m/>
    <m/>
    <m/>
    <m/>
    <m/>
    <m/>
    <x v="0"/>
    <x v="0"/>
    <m/>
  </r>
  <r>
    <s v=""/>
    <s v=" RD_0303_3334"/>
    <s v="B1pF Prototype Material - Coil Parts - Vendor Support by BNL"/>
    <s v="6.02.03.03.02"/>
    <x v="0"/>
    <d v="2024-02-12T00:00:00"/>
    <d v="2024-07-02T00:00:00"/>
    <s v="jtolle"/>
    <s v="hwitte"/>
    <n v="1648.79"/>
    <s v="EDIA"/>
    <s v="C"/>
    <s v="Labor"/>
    <s v="OPC"/>
    <m/>
    <s v="BNL"/>
    <s v="R&amp;D"/>
    <s v="SC_MAG"/>
    <x v="3"/>
    <s v="S.P079"/>
    <s v="APP00090"/>
    <m/>
    <m/>
    <m/>
    <m/>
    <m/>
    <m/>
    <n v="1648.79"/>
    <m/>
    <m/>
    <m/>
    <m/>
    <m/>
    <m/>
    <m/>
    <m/>
    <m/>
    <m/>
    <x v="0"/>
    <x v="0"/>
    <m/>
  </r>
  <r>
    <s v=""/>
    <s v=" E04_00721"/>
    <s v="ESR Synchrontron and X- ray Radiation Monitors - Materials - x-Ray - Ready for Installation"/>
    <s v="6.04.06.04"/>
    <x v="0"/>
    <d v="2027-09-29T00:00:00"/>
    <d v="2028-02-25T00:00:00"/>
    <s v="mahmed"/>
    <s v="gassner"/>
    <n v="45377.89"/>
    <s v="CON"/>
    <s v="C"/>
    <s v="Labor"/>
    <s v="TEC"/>
    <m/>
    <s v="BNL"/>
    <s v="Const"/>
    <s v="INS"/>
    <x v="8"/>
    <s v="P.S095"/>
    <m/>
    <m/>
    <m/>
    <m/>
    <m/>
    <m/>
    <m/>
    <m/>
    <m/>
    <m/>
    <n v="907.56"/>
    <n v="44470.33"/>
    <m/>
    <m/>
    <m/>
    <m/>
    <m/>
    <m/>
    <x v="0"/>
    <x v="0"/>
    <m/>
  </r>
  <r>
    <s v="Contract Award"/>
    <s v=" E1005_11260"/>
    <s v="AWARD: Electron Endcap EMCal - Backward EMCal Photosensors"/>
    <s v="6.10.05.01.02"/>
    <x v="0"/>
    <d v="2024-02-01T00:00:00"/>
    <d v="2024-02-01T00:00:00"/>
    <s v="tlewis"/>
    <s v="shura"/>
    <n v="0.01"/>
    <s v="EDIA"/>
    <s v="C"/>
    <s v="Nonlabor"/>
    <s v="TEC"/>
    <s v="CD-3A"/>
    <s v="BNL"/>
    <s v="Const.Procure"/>
    <s v="DET"/>
    <x v="10"/>
    <s v="S.P287"/>
    <s v="APP00526"/>
    <m/>
    <m/>
    <m/>
    <m/>
    <m/>
    <m/>
    <n v="0.01"/>
    <m/>
    <m/>
    <m/>
    <m/>
    <m/>
    <m/>
    <m/>
    <m/>
    <m/>
    <m/>
    <x v="0"/>
    <x v="0"/>
    <m/>
  </r>
  <r>
    <s v=""/>
    <s v=" EJ_0402_7861"/>
    <s v="Spin Rotator - Ready for Installation"/>
    <s v="6.03.04.02.06"/>
    <x v="0"/>
    <d v="2027-07-21T00:00:00"/>
    <d v="2027-10-14T00:00:00"/>
    <s v="mahmed"/>
    <s v="gassner"/>
    <n v="7350.56"/>
    <s v="CON"/>
    <s v="C"/>
    <s v="Labor"/>
    <s v="TEC"/>
    <m/>
    <s v="BNL"/>
    <s v="Const"/>
    <s v="INS"/>
    <x v="8"/>
    <s v="P.S088"/>
    <m/>
    <m/>
    <m/>
    <m/>
    <m/>
    <m/>
    <m/>
    <m/>
    <m/>
    <m/>
    <n v="6247.98"/>
    <n v="1102.58"/>
    <m/>
    <m/>
    <m/>
    <m/>
    <m/>
    <m/>
    <x v="0"/>
    <x v="0"/>
    <m/>
  </r>
  <r>
    <s v=""/>
    <s v=" EJ_0402_7861"/>
    <s v="Spin Rotator - Ready for Installation"/>
    <s v="6.03.04.02.06"/>
    <x v="0"/>
    <d v="2027-07-21T00:00:00"/>
    <d v="2027-10-14T00:00:00"/>
    <s v="mahmed"/>
    <s v="gassner"/>
    <n v="12118.48"/>
    <s v="CON"/>
    <s v="C"/>
    <s v="Labor"/>
    <s v="TEC"/>
    <m/>
    <s v="BNL"/>
    <s v="Const"/>
    <s v="INS"/>
    <x v="8"/>
    <s v="P.S088"/>
    <m/>
    <m/>
    <m/>
    <m/>
    <m/>
    <m/>
    <m/>
    <m/>
    <m/>
    <m/>
    <n v="10300.709999999999"/>
    <n v="1817.77"/>
    <m/>
    <m/>
    <m/>
    <m/>
    <m/>
    <m/>
    <x v="0"/>
    <x v="0"/>
    <m/>
  </r>
  <r>
    <s v=""/>
    <s v=" EJ_0402_7861"/>
    <s v="Spin Rotator - Ready for Installation"/>
    <s v="6.03.04.02.06"/>
    <x v="0"/>
    <d v="2027-07-21T00:00:00"/>
    <d v="2027-10-14T00:00:00"/>
    <s v="mahmed"/>
    <s v="gassner"/>
    <n v="2940.23"/>
    <s v="CON"/>
    <s v="C"/>
    <s v="Labor"/>
    <s v="TEC"/>
    <m/>
    <s v="BNL"/>
    <s v="Const"/>
    <s v="INS"/>
    <x v="8"/>
    <s v="P.S088"/>
    <m/>
    <m/>
    <m/>
    <m/>
    <m/>
    <m/>
    <m/>
    <m/>
    <m/>
    <m/>
    <n v="2499.19"/>
    <n v="441.03"/>
    <m/>
    <m/>
    <m/>
    <m/>
    <m/>
    <m/>
    <x v="0"/>
    <x v="0"/>
    <m/>
  </r>
  <r>
    <s v=""/>
    <s v=" EJ_0402_7861"/>
    <s v="Spin Rotator - Ready for Installation"/>
    <s v="6.03.04.02.06"/>
    <x v="0"/>
    <d v="2027-07-21T00:00:00"/>
    <d v="2027-10-14T00:00:00"/>
    <s v="mahmed"/>
    <s v="gassner"/>
    <n v="12118.48"/>
    <s v="CON"/>
    <s v="C"/>
    <s v="Labor"/>
    <s v="TEC"/>
    <m/>
    <s v="BNL"/>
    <s v="Const"/>
    <s v="INS"/>
    <x v="8"/>
    <s v="P.S088"/>
    <m/>
    <m/>
    <m/>
    <m/>
    <m/>
    <m/>
    <m/>
    <m/>
    <m/>
    <m/>
    <n v="10300.709999999999"/>
    <n v="1817.77"/>
    <m/>
    <m/>
    <m/>
    <m/>
    <m/>
    <m/>
    <x v="0"/>
    <x v="0"/>
    <m/>
  </r>
  <r>
    <s v=""/>
    <s v=" EJ_0402_7861"/>
    <s v="Spin Rotator - Ready for Installation"/>
    <s v="6.03.04.02.06"/>
    <x v="0"/>
    <d v="2027-07-21T00:00:00"/>
    <d v="2027-10-14T00:00:00"/>
    <s v="mahmed"/>
    <s v="gassner"/>
    <n v="7536.04"/>
    <s v="CON"/>
    <s v="C"/>
    <s v="Labor"/>
    <s v="TEC"/>
    <m/>
    <s v="BNL"/>
    <s v="Const"/>
    <s v="INS"/>
    <x v="8"/>
    <s v="P.S088"/>
    <m/>
    <m/>
    <m/>
    <m/>
    <m/>
    <m/>
    <m/>
    <m/>
    <m/>
    <m/>
    <n v="6405.63"/>
    <n v="1130.4100000000001"/>
    <m/>
    <m/>
    <m/>
    <m/>
    <m/>
    <m/>
    <x v="0"/>
    <x v="0"/>
    <m/>
  </r>
  <r>
    <s v=""/>
    <s v=" EJ_0402_7861"/>
    <s v="Spin Rotator - Ready for Installation"/>
    <s v="6.03.04.02.06"/>
    <x v="0"/>
    <d v="2027-07-21T00:00:00"/>
    <d v="2027-10-14T00:00:00"/>
    <s v="mahmed"/>
    <s v="gassner"/>
    <n v="1267.49"/>
    <s v="CON"/>
    <s v="C"/>
    <s v="Labor"/>
    <s v="TEC"/>
    <m/>
    <s v="BNL"/>
    <s v="Const"/>
    <s v="INS"/>
    <x v="8"/>
    <s v="P.S088"/>
    <m/>
    <m/>
    <m/>
    <m/>
    <m/>
    <m/>
    <m/>
    <m/>
    <m/>
    <m/>
    <n v="1077.3699999999999"/>
    <n v="190.12"/>
    <m/>
    <m/>
    <m/>
    <m/>
    <m/>
    <m/>
    <x v="0"/>
    <x v="0"/>
    <m/>
  </r>
  <r>
    <s v=""/>
    <s v=" EJ_0402_7861"/>
    <s v="Spin Rotator - Ready for Installation"/>
    <s v="6.03.04.02.06"/>
    <x v="0"/>
    <d v="2027-07-21T00:00:00"/>
    <d v="2027-10-14T00:00:00"/>
    <s v="mahmed"/>
    <s v="gassner"/>
    <n v="2228.64"/>
    <s v="CON"/>
    <s v="C"/>
    <s v="Labor"/>
    <s v="TEC"/>
    <m/>
    <s v="BNL"/>
    <s v="Const"/>
    <s v="INS"/>
    <x v="8"/>
    <s v="P.S088"/>
    <m/>
    <m/>
    <m/>
    <m/>
    <m/>
    <m/>
    <m/>
    <m/>
    <m/>
    <m/>
    <n v="1894.34"/>
    <n v="334.3"/>
    <m/>
    <m/>
    <m/>
    <m/>
    <m/>
    <m/>
    <x v="0"/>
    <x v="0"/>
    <m/>
  </r>
  <r>
    <s v=""/>
    <s v=" EJ_0402_7861"/>
    <s v="Spin Rotator - Ready for Installation"/>
    <s v="6.03.04.02.06"/>
    <x v="0"/>
    <d v="2027-07-21T00:00:00"/>
    <d v="2027-10-14T00:00:00"/>
    <s v="mahmed"/>
    <s v="gassner"/>
    <n v="8553.33"/>
    <s v="CON"/>
    <s v="C"/>
    <s v="Labor"/>
    <s v="TEC"/>
    <m/>
    <s v="BNL"/>
    <s v="Const"/>
    <s v="INS"/>
    <x v="8"/>
    <s v="P.S088"/>
    <m/>
    <m/>
    <m/>
    <m/>
    <m/>
    <m/>
    <m/>
    <m/>
    <m/>
    <m/>
    <n v="7270.33"/>
    <n v="1283"/>
    <m/>
    <m/>
    <m/>
    <m/>
    <m/>
    <m/>
    <x v="0"/>
    <x v="0"/>
    <m/>
  </r>
  <r>
    <s v=""/>
    <s v=" EJ_0201_2070"/>
    <s v="RCS Quad - Vendor II - First Article - Travel to Vet Vendor Prior to Contract Award"/>
    <s v="6.03.02.01.01"/>
    <x v="1"/>
    <d v="2024-09-19T00:00:00"/>
    <d v="2024-09-25T00:00:00"/>
    <s v="jtolle"/>
    <s v="hwitte"/>
    <n v="4706.6400000000003"/>
    <s v="CON"/>
    <s v="C"/>
    <s v="Nonlabor"/>
    <s v="TEC"/>
    <m/>
    <s v="BNL"/>
    <s v="Const.Procure"/>
    <s v="NC_MAG"/>
    <x v="10"/>
    <s v="T"/>
    <m/>
    <m/>
    <m/>
    <m/>
    <m/>
    <m/>
    <m/>
    <n v="4706.6400000000003"/>
    <m/>
    <m/>
    <m/>
    <m/>
    <m/>
    <m/>
    <m/>
    <m/>
    <m/>
    <m/>
    <x v="0"/>
    <x v="0"/>
    <m/>
  </r>
  <r>
    <s v=""/>
    <s v=" EJ_0201_2060"/>
    <s v="RCS Quad - Vendor I - First Article - Travel to Vet Vendor Prior to Contract Award"/>
    <s v="6.03.02.01.01"/>
    <x v="1"/>
    <d v="2024-09-19T00:00:00"/>
    <d v="2024-09-25T00:00:00"/>
    <s v="jtolle"/>
    <s v="hwitte"/>
    <n v="4706.6400000000003"/>
    <s v="CON"/>
    <s v="C"/>
    <s v="Nonlabor"/>
    <s v="TEC"/>
    <m/>
    <s v="BNL"/>
    <s v="Const.Procure"/>
    <s v="NC_MAG"/>
    <x v="10"/>
    <s v="T"/>
    <m/>
    <m/>
    <m/>
    <m/>
    <m/>
    <m/>
    <m/>
    <n v="4706.6400000000003"/>
    <m/>
    <m/>
    <m/>
    <m/>
    <m/>
    <m/>
    <m/>
    <m/>
    <m/>
    <m/>
    <x v="0"/>
    <x v="0"/>
    <m/>
  </r>
  <r>
    <s v=""/>
    <s v=" EJ_0201_2400"/>
    <s v="RCS Sextupole - Vendor I - First Article - Travel to Vet Vendor Prior to Contract Award"/>
    <s v="6.03.02.01.02"/>
    <x v="1"/>
    <d v="2024-09-19T00:00:00"/>
    <d v="2024-09-25T00:00:00"/>
    <s v="jtolle"/>
    <s v="hwitte"/>
    <n v="4706.6400000000003"/>
    <s v="CON"/>
    <s v="C"/>
    <s v="Nonlabor"/>
    <s v="TEC"/>
    <m/>
    <s v="BNL"/>
    <s v="Const.Procure"/>
    <s v="NC_MAG"/>
    <x v="10"/>
    <s v="T"/>
    <m/>
    <m/>
    <m/>
    <m/>
    <m/>
    <m/>
    <m/>
    <n v="4706.6400000000003"/>
    <m/>
    <m/>
    <m/>
    <m/>
    <m/>
    <m/>
    <m/>
    <m/>
    <m/>
    <m/>
    <x v="0"/>
    <x v="0"/>
    <m/>
  </r>
  <r>
    <s v=""/>
    <s v=" EJ_0201_2550"/>
    <s v="RCS Sextupole - Vendor II - First Article - Travel to Vet Vendor Prior to Contract Award"/>
    <s v="6.03.02.01.02"/>
    <x v="1"/>
    <d v="2024-09-19T00:00:00"/>
    <d v="2024-09-25T00:00:00"/>
    <s v="jtolle"/>
    <s v="hwitte"/>
    <n v="4706.6400000000003"/>
    <s v="CON"/>
    <s v="C"/>
    <s v="Nonlabor"/>
    <s v="TEC"/>
    <m/>
    <s v="BNL"/>
    <s v="Const.Procure"/>
    <s v="NC_MAG"/>
    <x v="10"/>
    <s v="T"/>
    <s v="APP00205"/>
    <m/>
    <m/>
    <m/>
    <m/>
    <m/>
    <m/>
    <n v="4706.6400000000003"/>
    <m/>
    <m/>
    <m/>
    <m/>
    <m/>
    <m/>
    <m/>
    <m/>
    <m/>
    <m/>
    <x v="0"/>
    <x v="0"/>
    <m/>
  </r>
  <r>
    <s v=""/>
    <s v=" SR_0200_1075"/>
    <s v="ESR Dipole - First Article - Vendor I - Travel to Vet Vendor Prior to Contract Award"/>
    <s v="6.04.02.01"/>
    <x v="1"/>
    <d v="2024-11-01T00:00:00"/>
    <d v="2024-11-07T00:00:00"/>
    <s v="jtolle"/>
    <s v="hwitte"/>
    <n v="4814.8900000000003"/>
    <s v="CON"/>
    <s v="C"/>
    <s v="Nonlabor"/>
    <s v="TEC"/>
    <m/>
    <s v="BNL"/>
    <s v="Const.Procure"/>
    <s v="NC_MAG"/>
    <x v="10"/>
    <s v="T"/>
    <m/>
    <m/>
    <m/>
    <m/>
    <m/>
    <m/>
    <m/>
    <m/>
    <n v="4814.8900000000003"/>
    <m/>
    <m/>
    <m/>
    <m/>
    <m/>
    <m/>
    <m/>
    <m/>
    <m/>
    <x v="0"/>
    <x v="0"/>
    <m/>
  </r>
  <r>
    <s v=""/>
    <s v=" SR_0200_2865"/>
    <s v="ESR Dipole - First Article - Vendor II - Travel to Vet Vendor Prior to Contract Award"/>
    <s v="6.04.02.01"/>
    <x v="1"/>
    <d v="2024-11-01T00:00:00"/>
    <d v="2024-11-07T00:00:00"/>
    <s v="jtolle"/>
    <s v="hwitte"/>
    <n v="4814.8900000000003"/>
    <s v="CON"/>
    <s v="C"/>
    <s v="Nonlabor"/>
    <s v="TEC"/>
    <m/>
    <s v="BNL"/>
    <s v="Const.Procure"/>
    <s v="NC_MAG"/>
    <x v="10"/>
    <s v="T"/>
    <m/>
    <m/>
    <m/>
    <m/>
    <m/>
    <m/>
    <m/>
    <m/>
    <n v="4814.8900000000003"/>
    <m/>
    <m/>
    <m/>
    <m/>
    <m/>
    <m/>
    <m/>
    <m/>
    <m/>
    <x v="0"/>
    <x v="0"/>
    <m/>
  </r>
  <r>
    <s v=""/>
    <s v=" SR_0200_1995"/>
    <s v="ESR Sextupole - Vendor I - First Article - Travel to Vet Vendor Prior to Contract Award"/>
    <s v="6.04.02.02"/>
    <x v="1"/>
    <d v="2024-09-26T00:00:00"/>
    <d v="2024-10-02T00:00:00"/>
    <s v="jtolle"/>
    <s v="hwitte"/>
    <n v="4749.9399999999996"/>
    <s v="CON"/>
    <s v="C"/>
    <s v="Nonlabor"/>
    <s v="TEC"/>
    <m/>
    <s v="BNL"/>
    <s v="Const.Procure"/>
    <s v="NC_MAG"/>
    <x v="10"/>
    <s v="T"/>
    <m/>
    <m/>
    <m/>
    <m/>
    <m/>
    <m/>
    <m/>
    <n v="2849.96"/>
    <n v="1899.97"/>
    <m/>
    <m/>
    <m/>
    <m/>
    <m/>
    <m/>
    <m/>
    <m/>
    <m/>
    <x v="0"/>
    <x v="0"/>
    <m/>
  </r>
  <r>
    <s v=""/>
    <s v=" SR_0200_4845"/>
    <s v="ESR Sextupole - Vendor II - First Article - Travel to Vet Vendor Prior to Contract Award"/>
    <s v="6.04.02.02"/>
    <x v="1"/>
    <d v="2024-09-26T00:00:00"/>
    <d v="2024-10-02T00:00:00"/>
    <s v="jtolle"/>
    <s v="hwitte"/>
    <n v="4749.9399999999996"/>
    <s v="CON"/>
    <s v="C"/>
    <s v="Nonlabor"/>
    <s v="TEC"/>
    <m/>
    <s v="BNL"/>
    <s v="Const.Procure"/>
    <s v="NC_MAG"/>
    <x v="10"/>
    <s v="T"/>
    <m/>
    <m/>
    <m/>
    <m/>
    <m/>
    <m/>
    <m/>
    <n v="2849.96"/>
    <n v="1899.97"/>
    <m/>
    <m/>
    <m/>
    <m/>
    <m/>
    <m/>
    <m/>
    <m/>
    <m/>
    <x v="0"/>
    <x v="0"/>
    <m/>
  </r>
  <r>
    <s v=""/>
    <s v=" PM_0101_1300"/>
    <s v="Director - FY23 Labor"/>
    <s v="6.01.01.01.01"/>
    <x v="1"/>
    <d v="2022-10-03T00:00:00"/>
    <d v="2023-09-29T00:00:00"/>
    <s v="kkrug"/>
    <s v="llari"/>
    <n v="140187.01999999999"/>
    <s v="EDIA"/>
    <s v="A"/>
    <s v="Labor"/>
    <s v="TEC"/>
    <m/>
    <s v="BNL"/>
    <s v="PED.Design"/>
    <s v="PM"/>
    <x v="0"/>
    <m/>
    <m/>
    <m/>
    <m/>
    <m/>
    <m/>
    <m/>
    <n v="140187.01999999999"/>
    <m/>
    <m/>
    <m/>
    <m/>
    <m/>
    <m/>
    <m/>
    <m/>
    <m/>
    <m/>
    <m/>
    <x v="0"/>
    <x v="0"/>
    <m/>
  </r>
  <r>
    <s v=""/>
    <s v=" PM_0101_1360"/>
    <s v="Director - FY24 Labor"/>
    <s v="6.01.01.01.01"/>
    <x v="1"/>
    <d v="2023-10-02T00:00:00"/>
    <d v="2024-09-30T00:00:00"/>
    <s v="kkrug"/>
    <s v="llari"/>
    <n v="131903.24"/>
    <s v="EDIA"/>
    <s v="A"/>
    <s v="Labor"/>
    <s v="TEC"/>
    <m/>
    <s v="BNL"/>
    <s v="PED"/>
    <s v="PM"/>
    <x v="0"/>
    <m/>
    <m/>
    <m/>
    <m/>
    <m/>
    <m/>
    <m/>
    <m/>
    <n v="131903.24"/>
    <m/>
    <m/>
    <m/>
    <m/>
    <m/>
    <m/>
    <m/>
    <m/>
    <m/>
    <m/>
    <x v="0"/>
    <x v="0"/>
    <m/>
  </r>
  <r>
    <s v=""/>
    <s v=" PM_0101_1420"/>
    <s v="Director - FY25 Labor"/>
    <s v="6.01.01.01.01"/>
    <x v="0"/>
    <d v="2024-10-01T00:00:00"/>
    <d v="2025-09-30T00:00:00"/>
    <s v="kkrug"/>
    <s v="llari"/>
    <n v="150171.84"/>
    <s v="EDIA"/>
    <s v="A"/>
    <s v="Labor"/>
    <s v="TEC"/>
    <m/>
    <s v="BNL"/>
    <s v="Const"/>
    <s v="PM"/>
    <x v="0"/>
    <m/>
    <m/>
    <m/>
    <m/>
    <m/>
    <m/>
    <m/>
    <m/>
    <m/>
    <n v="150171.84"/>
    <m/>
    <m/>
    <m/>
    <m/>
    <m/>
    <m/>
    <m/>
    <m/>
    <m/>
    <x v="0"/>
    <x v="0"/>
    <m/>
  </r>
  <r>
    <s v=""/>
    <s v=" IR_0215_1310"/>
    <s v="B2pF B3pF Cryostat - Design"/>
    <s v="6.06.02.01.05"/>
    <x v="0"/>
    <d v="2026-05-26T00:00:00"/>
    <d v="2027-10-29T00:00:00"/>
    <s v="jtolle"/>
    <s v="fmicolon"/>
    <n v="176205.52"/>
    <s v="EDIA"/>
    <s v="C"/>
    <s v="Labor"/>
    <s v="TEC"/>
    <m/>
    <s v="BNL"/>
    <s v="PED"/>
    <s v="SC_MAG"/>
    <x v="6"/>
    <s v="S.P320"/>
    <m/>
    <m/>
    <m/>
    <m/>
    <m/>
    <m/>
    <m/>
    <m/>
    <m/>
    <n v="44051.38"/>
    <n v="122364.95"/>
    <n v="9789.2000000000007"/>
    <m/>
    <m/>
    <m/>
    <m/>
    <m/>
    <m/>
    <x v="0"/>
    <x v="0"/>
    <m/>
  </r>
  <r>
    <s v=""/>
    <s v=" IR_0215_1310"/>
    <s v="B2pF B3pF Cryostat - Design"/>
    <s v="6.06.02.01.05"/>
    <x v="0"/>
    <d v="2026-05-26T00:00:00"/>
    <d v="2027-10-29T00:00:00"/>
    <s v="jtolle"/>
    <s v="fmicolon"/>
    <n v="29058.3"/>
    <s v="EDIA"/>
    <s v="C"/>
    <s v="Labor"/>
    <s v="TEC"/>
    <m/>
    <s v="BNL"/>
    <s v="PED"/>
    <s v="SC_MAG"/>
    <x v="6"/>
    <s v="S.P320"/>
    <m/>
    <m/>
    <m/>
    <m/>
    <m/>
    <m/>
    <m/>
    <m/>
    <m/>
    <n v="7264.57"/>
    <n v="20179.37"/>
    <n v="1614.35"/>
    <m/>
    <m/>
    <m/>
    <m/>
    <m/>
    <m/>
    <x v="0"/>
    <x v="0"/>
    <m/>
  </r>
  <r>
    <s v=""/>
    <s v=" IR_0215_1310"/>
    <s v="B2pF B3pF Cryostat - Design"/>
    <s v="6.06.02.01.05"/>
    <x v="0"/>
    <d v="2026-05-26T00:00:00"/>
    <d v="2027-10-29T00:00:00"/>
    <s v="jtolle"/>
    <s v="fmicolon"/>
    <n v="116233.19"/>
    <s v="EDIA"/>
    <s v="C"/>
    <s v="Labor"/>
    <s v="TEC"/>
    <m/>
    <s v="BNL"/>
    <s v="PED"/>
    <s v="SC_MAG"/>
    <x v="6"/>
    <s v="S.P320"/>
    <m/>
    <m/>
    <m/>
    <m/>
    <m/>
    <m/>
    <m/>
    <m/>
    <m/>
    <n v="29058.3"/>
    <n v="80717.490000000005"/>
    <n v="6457.4"/>
    <m/>
    <m/>
    <m/>
    <m/>
    <m/>
    <m/>
    <x v="0"/>
    <x v="0"/>
    <m/>
  </r>
  <r>
    <s v=""/>
    <s v=" IR_0215_1340"/>
    <s v="QF3_pF Q4pR Cryostat - Design / Prepare Spec / SOW"/>
    <s v="6.06.02.01.05"/>
    <x v="0"/>
    <d v="2027-11-01T00:00:00"/>
    <d v="2029-04-11T00:00:00"/>
    <s v="jtolle"/>
    <s v="fmicolon"/>
    <n v="185887.77"/>
    <s v="EDIA"/>
    <s v="C"/>
    <s v="Labor"/>
    <s v="TEC"/>
    <m/>
    <s v="BNL"/>
    <s v="PED"/>
    <s v="SC_MAG"/>
    <x v="6"/>
    <s v="P.S467"/>
    <m/>
    <m/>
    <m/>
    <m/>
    <m/>
    <m/>
    <m/>
    <m/>
    <m/>
    <m/>
    <m/>
    <n v="118761.63"/>
    <n v="67126.14"/>
    <m/>
    <m/>
    <m/>
    <m/>
    <m/>
    <x v="0"/>
    <x v="0"/>
    <m/>
  </r>
  <r>
    <s v=""/>
    <s v=" IR_0215_1340"/>
    <s v="QF3_pF Q4pR Cryostat - Design / Prepare Spec / SOW"/>
    <s v="6.06.02.01.05"/>
    <x v="0"/>
    <d v="2027-11-01T00:00:00"/>
    <d v="2029-04-11T00:00:00"/>
    <s v="jtolle"/>
    <s v="fmicolon"/>
    <n v="30655.01"/>
    <s v="EDIA"/>
    <s v="C"/>
    <s v="Labor"/>
    <s v="TEC"/>
    <m/>
    <s v="BNL"/>
    <s v="PED"/>
    <s v="SC_MAG"/>
    <x v="6"/>
    <s v="P.S467"/>
    <m/>
    <m/>
    <m/>
    <m/>
    <m/>
    <m/>
    <m/>
    <m/>
    <m/>
    <m/>
    <m/>
    <n v="19585.150000000001"/>
    <n v="11069.86"/>
    <m/>
    <m/>
    <m/>
    <m/>
    <m/>
    <x v="0"/>
    <x v="0"/>
    <m/>
  </r>
  <r>
    <s v=""/>
    <s v=" IR_0215_1340"/>
    <s v="QF3_pF Q4pR Cryostat - Design / Prepare Spec / SOW"/>
    <s v="6.06.02.01.05"/>
    <x v="0"/>
    <d v="2027-11-01T00:00:00"/>
    <d v="2029-04-11T00:00:00"/>
    <s v="jtolle"/>
    <s v="fmicolon"/>
    <n v="122620.04"/>
    <s v="EDIA"/>
    <s v="C"/>
    <s v="Labor"/>
    <s v="TEC"/>
    <m/>
    <s v="BNL"/>
    <s v="PED"/>
    <s v="SC_MAG"/>
    <x v="6"/>
    <s v="P.S467"/>
    <m/>
    <m/>
    <m/>
    <m/>
    <m/>
    <m/>
    <m/>
    <m/>
    <m/>
    <m/>
    <m/>
    <n v="78340.58"/>
    <n v="44279.46"/>
    <m/>
    <m/>
    <m/>
    <m/>
    <m/>
    <x v="0"/>
    <x v="0"/>
    <m/>
  </r>
  <r>
    <s v=""/>
    <s v=" IR_0215_1380"/>
    <s v="Tunnel Feedbox for Matching Section - Design"/>
    <s v="6.06.02.01.05"/>
    <x v="0"/>
    <d v="2026-05-26T00:00:00"/>
    <d v="2028-06-14T00:00:00"/>
    <s v="jtolle"/>
    <s v="fmicolon"/>
    <n v="100361.99"/>
    <s v="EDIA"/>
    <s v="C"/>
    <s v="Labor"/>
    <s v="TEC"/>
    <m/>
    <s v="BNL"/>
    <s v="PED"/>
    <s v="SC_MAG"/>
    <x v="6"/>
    <s v="S.P319"/>
    <m/>
    <m/>
    <m/>
    <m/>
    <m/>
    <m/>
    <m/>
    <m/>
    <m/>
    <n v="17538.990000000002"/>
    <n v="48719.41"/>
    <n v="34103.589999999997"/>
    <m/>
    <m/>
    <m/>
    <m/>
    <m/>
    <m/>
    <x v="0"/>
    <x v="0"/>
    <m/>
  </r>
  <r>
    <s v=""/>
    <s v=" IR_0215_1380"/>
    <s v="Tunnel Feedbox for Matching Section - Design"/>
    <s v="6.06.02.01.05"/>
    <x v="0"/>
    <d v="2026-05-26T00:00:00"/>
    <d v="2028-06-14T00:00:00"/>
    <s v="jtolle"/>
    <s v="fmicolon"/>
    <n v="88271.12"/>
    <s v="EDIA"/>
    <s v="C"/>
    <s v="Labor"/>
    <s v="TEC"/>
    <m/>
    <s v="BNL"/>
    <s v="PED"/>
    <s v="SC_MAG"/>
    <x v="6"/>
    <s v="S.P319"/>
    <m/>
    <m/>
    <m/>
    <m/>
    <m/>
    <m/>
    <m/>
    <m/>
    <m/>
    <n v="15426.02"/>
    <n v="42850.06"/>
    <n v="29995.040000000001"/>
    <m/>
    <m/>
    <m/>
    <m/>
    <m/>
    <m/>
    <x v="0"/>
    <x v="0"/>
    <m/>
  </r>
  <r>
    <s v=""/>
    <s v=" IR_0215_1410"/>
    <s v="Tunnel Feedbox for Matching Section - Assembly"/>
    <s v="6.06.02.01.05"/>
    <x v="0"/>
    <d v="2029-05-14T00:00:00"/>
    <d v="2029-11-05T00:00:00"/>
    <s v="jtolle"/>
    <s v="fmicolon"/>
    <n v="7073.21"/>
    <s v="EDIA"/>
    <s v="C"/>
    <s v="Labor"/>
    <s v="TEC"/>
    <m/>
    <s v="BNL"/>
    <s v="Const.Assemble"/>
    <s v="SC_MAG"/>
    <x v="7"/>
    <s v="S.P319"/>
    <m/>
    <m/>
    <m/>
    <m/>
    <m/>
    <m/>
    <m/>
    <m/>
    <m/>
    <m/>
    <m/>
    <m/>
    <n v="5623.78"/>
    <n v="1449.43"/>
    <m/>
    <m/>
    <m/>
    <m/>
    <x v="0"/>
    <x v="0"/>
    <m/>
  </r>
  <r>
    <s v=""/>
    <s v=" E1005_11083"/>
    <s v="Electron Endcap EMCal - PWO Crystals - Test, Final Acceptance"/>
    <s v="6.10.05.01.01"/>
    <x v="0"/>
    <d v="2027-04-08T00:00:00"/>
    <d v="2027-10-05T00:00:00"/>
    <s v="tlewis"/>
    <s v="shura"/>
    <n v="9378.66"/>
    <s v="EDIA"/>
    <s v="C"/>
    <s v="Labor"/>
    <s v="TEC"/>
    <s v="CD-3A"/>
    <s v="BNL"/>
    <s v="Const"/>
    <s v="DET"/>
    <x v="8"/>
    <s v="A.PP063.D"/>
    <s v="APP00525"/>
    <m/>
    <m/>
    <m/>
    <m/>
    <m/>
    <m/>
    <m/>
    <m/>
    <m/>
    <n v="9155.36"/>
    <n v="223.3"/>
    <m/>
    <m/>
    <m/>
    <m/>
    <m/>
    <m/>
    <x v="0"/>
    <x v="0"/>
    <m/>
  </r>
  <r>
    <s v=""/>
    <s v=" E1005_11062"/>
    <s v="TR Effort: Electron Endcap EMCal - PWO Crystals Batch 1"/>
    <s v="6.10.05.01.01"/>
    <x v="0"/>
    <d v="2024-02-02T00:00:00"/>
    <d v="2024-11-12T00:00:00"/>
    <s v="tlewis"/>
    <s v="shura"/>
    <n v="4247.76"/>
    <m/>
    <s v="C"/>
    <s v="Labor"/>
    <s v="TEC"/>
    <s v="CD-3A"/>
    <s v="BNL"/>
    <s v="Const"/>
    <s v="DET"/>
    <x v="9"/>
    <s v="A.PP063.A"/>
    <s v="APP00525"/>
    <m/>
    <m/>
    <m/>
    <m/>
    <m/>
    <m/>
    <n v="3622.45"/>
    <n v="625.30999999999995"/>
    <m/>
    <m/>
    <m/>
    <m/>
    <m/>
    <m/>
    <m/>
    <m/>
    <m/>
    <x v="0"/>
    <x v="0"/>
    <m/>
  </r>
  <r>
    <s v=""/>
    <s v=" E1005_11145"/>
    <s v="Electron Endcap EMCal - PWO Crystals - Test, Final Acceptance"/>
    <s v="6.10.05.01.01"/>
    <x v="3"/>
    <d v="2028-04-05T00:00:00"/>
    <d v="2028-07-13T00:00:00"/>
    <s v="tlewis"/>
    <s v="shura"/>
    <n v="9698.83"/>
    <s v="EDIA"/>
    <s v="C"/>
    <s v="Labor"/>
    <s v="TEC"/>
    <s v="CD-3A"/>
    <s v="BNL"/>
    <s v="Const"/>
    <s v="DET"/>
    <x v="8"/>
    <s v="S.P162"/>
    <s v="APP00019"/>
    <m/>
    <m/>
    <m/>
    <m/>
    <m/>
    <m/>
    <m/>
    <m/>
    <m/>
    <m/>
    <n v="9698.83"/>
    <m/>
    <m/>
    <m/>
    <m/>
    <m/>
    <m/>
    <x v="0"/>
    <x v="0"/>
    <m/>
  </r>
  <r>
    <s v=""/>
    <s v=" E1005_11138"/>
    <s v="TR Effort: Electron Endcap EMCal PWO Crystals"/>
    <s v="6.10.05.01.01"/>
    <x v="3"/>
    <d v="2024-02-02T00:00:00"/>
    <d v="2028-04-03T00:00:00"/>
    <s v="tlewis"/>
    <s v="shura"/>
    <n v="18072.43"/>
    <m/>
    <s v="C"/>
    <s v="Labor"/>
    <s v="TEC"/>
    <s v="CD-3A"/>
    <s v="BNL"/>
    <s v="Const"/>
    <s v="DET"/>
    <x v="9"/>
    <s v="S.P162"/>
    <s v="APP00019"/>
    <m/>
    <m/>
    <m/>
    <m/>
    <m/>
    <m/>
    <n v="2913.79"/>
    <n v="4336"/>
    <n v="4336"/>
    <n v="4336"/>
    <n v="2150.66"/>
    <m/>
    <m/>
    <m/>
    <m/>
    <m/>
    <m/>
    <x v="0"/>
    <x v="0"/>
    <m/>
  </r>
  <r>
    <s v=""/>
    <s v=" E1005_11215"/>
    <s v="Electron Endcap EMCal - PWO Crystals - Test, Final Acceptance"/>
    <s v="6.10.05.01.01"/>
    <x v="3"/>
    <d v="2028-04-05T00:00:00"/>
    <d v="2028-07-05T00:00:00"/>
    <s v="tlewis"/>
    <s v="shura"/>
    <n v="9698.83"/>
    <s v="EDIA"/>
    <s v="C"/>
    <s v="Labor"/>
    <s v="TEC"/>
    <s v="CD-3A"/>
    <s v="BNL"/>
    <s v="Const"/>
    <s v="DET"/>
    <x v="8"/>
    <s v="S.P160"/>
    <s v="APP00295"/>
    <m/>
    <m/>
    <m/>
    <m/>
    <m/>
    <m/>
    <m/>
    <m/>
    <m/>
    <m/>
    <n v="9698.83"/>
    <m/>
    <m/>
    <m/>
    <m/>
    <m/>
    <m/>
    <x v="0"/>
    <x v="0"/>
    <m/>
  </r>
  <r>
    <s v=""/>
    <s v=" E1005_11208"/>
    <s v="TR Effort: Electron Endcap EMCal - PWO Crystals"/>
    <s v="6.10.05.01.01"/>
    <x v="3"/>
    <d v="2024-02-02T00:00:00"/>
    <d v="2028-04-03T00:00:00"/>
    <s v="tlewis"/>
    <s v="shura"/>
    <n v="18072.43"/>
    <m/>
    <s v="C"/>
    <s v="Labor"/>
    <s v="TEC"/>
    <s v="CD-3A"/>
    <s v="BNL"/>
    <s v="Const"/>
    <s v="DET"/>
    <x v="9"/>
    <s v="S.P160"/>
    <s v="APP00295"/>
    <m/>
    <m/>
    <m/>
    <m/>
    <m/>
    <m/>
    <n v="2913.79"/>
    <n v="4336"/>
    <n v="4336"/>
    <n v="4336"/>
    <n v="2150.66"/>
    <m/>
    <m/>
    <m/>
    <m/>
    <m/>
    <m/>
    <x v="0"/>
    <x v="0"/>
    <m/>
  </r>
  <r>
    <s v=""/>
    <s v=" E1005_11280"/>
    <s v="Electron Endcap EMCal - photosensors - Test, Final Acceptance"/>
    <s v="6.10.05.01.02"/>
    <x v="0"/>
    <d v="2027-01-05T00:00:00"/>
    <d v="2028-01-04T00:00:00"/>
    <s v="tlewis"/>
    <s v="shura"/>
    <n v="9452.19"/>
    <s v="EDIA"/>
    <s v="C"/>
    <s v="Labor"/>
    <s v="TEC"/>
    <s v="CD-3A"/>
    <s v="BNL"/>
    <s v="Const.Test"/>
    <s v="DET"/>
    <x v="8"/>
    <s v="S.P287"/>
    <s v="APP00526"/>
    <m/>
    <m/>
    <m/>
    <m/>
    <m/>
    <m/>
    <m/>
    <m/>
    <m/>
    <n v="7108.05"/>
    <n v="2344.14"/>
    <m/>
    <m/>
    <m/>
    <m/>
    <m/>
    <m/>
    <x v="0"/>
    <x v="0"/>
    <m/>
  </r>
  <r>
    <s v=""/>
    <s v=" E1005_11640"/>
    <s v="Electron Endcap EMCal - Photosensor Mounting Boards - Test, Final Acceptance"/>
    <s v="6.10.05.01.02"/>
    <x v="0"/>
    <d v="2027-03-24T00:00:00"/>
    <d v="2028-09-21T00:00:00"/>
    <s v="tlewis"/>
    <s v="shura"/>
    <n v="9582.57"/>
    <s v="EDIA"/>
    <s v="C"/>
    <s v="Labor"/>
    <s v="TEC"/>
    <m/>
    <s v="BNL"/>
    <s v="Const.Test"/>
    <s v="DET"/>
    <x v="8"/>
    <s v="P.S241"/>
    <m/>
    <m/>
    <m/>
    <m/>
    <m/>
    <m/>
    <m/>
    <m/>
    <m/>
    <m/>
    <n v="3396.99"/>
    <n v="6185.57"/>
    <m/>
    <m/>
    <m/>
    <m/>
    <m/>
    <m/>
    <x v="0"/>
    <x v="0"/>
    <m/>
  </r>
  <r>
    <s v=""/>
    <s v=" E1005_11267"/>
    <s v="TR Effort: Electron Endcap EMCal - Procure photosensors"/>
    <s v="6.10.05.01.02"/>
    <x v="0"/>
    <d v="2024-02-02T00:00:00"/>
    <d v="2027-10-01T00:00:00"/>
    <s v="tlewis"/>
    <s v="shura"/>
    <n v="17895.060000000001"/>
    <m/>
    <s v="C"/>
    <s v="Labor"/>
    <s v="TEC"/>
    <s v="CD-3A"/>
    <s v="BNL"/>
    <s v="Const"/>
    <s v="DET"/>
    <x v="9"/>
    <s v="S.P287"/>
    <s v="APP00526"/>
    <m/>
    <m/>
    <m/>
    <m/>
    <m/>
    <m/>
    <n v="3271.35"/>
    <n v="4868.08"/>
    <n v="4868.08"/>
    <n v="4868.08"/>
    <n v="19.47"/>
    <m/>
    <m/>
    <m/>
    <m/>
    <m/>
    <m/>
    <x v="0"/>
    <x v="0"/>
    <m/>
  </r>
  <r>
    <s v=""/>
    <s v=" E1005_11627"/>
    <s v="Electron Endcap EMCal - Procure photosensor mounting boards - Vendor Support by BNL"/>
    <s v="6.10.05.01.02"/>
    <x v="0"/>
    <d v="2025-12-10T00:00:00"/>
    <d v="2028-06-15T00:00:00"/>
    <s v="tlewis"/>
    <s v="shura"/>
    <n v="18719.740000000002"/>
    <m/>
    <s v="C"/>
    <s v="Labor"/>
    <s v="TEC"/>
    <m/>
    <s v="BNL"/>
    <s v="Const"/>
    <s v="DET"/>
    <x v="9"/>
    <s v="P.S241"/>
    <m/>
    <m/>
    <m/>
    <m/>
    <m/>
    <m/>
    <m/>
    <m/>
    <m/>
    <n v="6061.63"/>
    <n v="7428.47"/>
    <n v="5229.6400000000003"/>
    <m/>
    <m/>
    <m/>
    <m/>
    <m/>
    <m/>
    <x v="0"/>
    <x v="0"/>
    <m/>
  </r>
  <r>
    <s v=""/>
    <s v=" E1005_11350"/>
    <s v="Barrel EMCal - Photosensors - Test, Final Acceptance"/>
    <s v="6.10.05.02.02"/>
    <x v="0"/>
    <d v="2026-07-06T00:00:00"/>
    <d v="2028-01-04T00:00:00"/>
    <s v="tlewis"/>
    <s v="shura"/>
    <n v="9372.69"/>
    <s v="EDIA"/>
    <s v="C"/>
    <s v="Labor"/>
    <s v="TEC"/>
    <s v="CD-3A"/>
    <s v="BNL"/>
    <s v="Const"/>
    <s v="DET"/>
    <x v="8"/>
    <s v="S.P288"/>
    <s v="APP00527"/>
    <m/>
    <m/>
    <m/>
    <m/>
    <m/>
    <m/>
    <m/>
    <m/>
    <n v="1553.76"/>
    <n v="6265.17"/>
    <n v="1553.76"/>
    <m/>
    <m/>
    <m/>
    <m/>
    <m/>
    <m/>
    <x v="0"/>
    <x v="0"/>
    <m/>
  </r>
  <r>
    <s v=""/>
    <s v=" E1005_11710"/>
    <s v="Barrel EMCal - Photosensor Mounting Boards - Test, Final Acceptance"/>
    <s v="6.10.05.02.02"/>
    <x v="0"/>
    <d v="2026-09-18T00:00:00"/>
    <d v="2028-09-18T00:00:00"/>
    <s v="tlewis"/>
    <s v="shura"/>
    <n v="9523.24"/>
    <s v="EDIA"/>
    <s v="C"/>
    <s v="Labor"/>
    <s v="TEC"/>
    <m/>
    <s v="BNL"/>
    <s v="Const"/>
    <s v="DET"/>
    <x v="8"/>
    <s v="P.S241"/>
    <m/>
    <m/>
    <m/>
    <m/>
    <m/>
    <m/>
    <m/>
    <m/>
    <m/>
    <n v="171.42"/>
    <n v="4761.62"/>
    <n v="4590.2"/>
    <m/>
    <m/>
    <m/>
    <m/>
    <m/>
    <m/>
    <x v="0"/>
    <x v="0"/>
    <m/>
  </r>
  <r>
    <s v=""/>
    <s v=" E1005_11337"/>
    <s v="TR Effort: Barrel EMCal - Procure Photosensors"/>
    <s v="6.10.05.02.02"/>
    <x v="0"/>
    <d v="2024-10-02T00:00:00"/>
    <d v="2027-10-04T00:00:00"/>
    <s v="tlewis"/>
    <s v="shura"/>
    <n v="18119.310000000001"/>
    <m/>
    <s v="C"/>
    <s v="Labor"/>
    <s v="TEC"/>
    <s v="CD-3A"/>
    <s v="BNL"/>
    <s v="Const"/>
    <s v="DET"/>
    <x v="9"/>
    <s v="S.P288"/>
    <s v="APP00527"/>
    <m/>
    <m/>
    <m/>
    <m/>
    <m/>
    <m/>
    <m/>
    <n v="6007.6"/>
    <n v="6031.73"/>
    <n v="6031.73"/>
    <n v="48.26"/>
    <m/>
    <m/>
    <m/>
    <m/>
    <m/>
    <m/>
    <x v="0"/>
    <x v="0"/>
    <m/>
  </r>
  <r>
    <s v=""/>
    <s v=" E1005_11697"/>
    <s v="Barrel EMCal - Procure Photosensor Mounting Boards - Vendor Support by BNL"/>
    <s v="6.10.05.02.02"/>
    <x v="0"/>
    <d v="2025-12-10T00:00:00"/>
    <d v="2028-06-15T00:00:00"/>
    <s v="tlewis"/>
    <s v="shura"/>
    <n v="18719.740000000002"/>
    <m/>
    <s v="C"/>
    <s v="Labor"/>
    <s v="TEC"/>
    <m/>
    <s v="BNL"/>
    <s v="Const"/>
    <s v="DET"/>
    <x v="9"/>
    <s v="P.S241"/>
    <m/>
    <m/>
    <m/>
    <m/>
    <m/>
    <m/>
    <m/>
    <m/>
    <m/>
    <n v="6061.63"/>
    <n v="7428.47"/>
    <n v="5229.6400000000003"/>
    <m/>
    <m/>
    <m/>
    <m/>
    <m/>
    <m/>
    <x v="0"/>
    <x v="0"/>
    <m/>
  </r>
  <r>
    <s v=""/>
    <s v=" E1005_11560"/>
    <s v="Hadron Endcap EMCal - Photosensors - Test, Final Acceptance"/>
    <s v="6.10.05.03.02"/>
    <x v="0"/>
    <d v="2026-05-14T00:00:00"/>
    <d v="2027-03-30T00:00:00"/>
    <s v="tlewis"/>
    <s v="shura"/>
    <n v="9229.85"/>
    <s v="EDIA"/>
    <s v="C"/>
    <s v="Labor"/>
    <s v="TEC"/>
    <s v="CD-3A"/>
    <s v="BNL"/>
    <s v="Const.Test"/>
    <s v="DET"/>
    <x v="8"/>
    <s v="S.P177"/>
    <s v="APP00528"/>
    <m/>
    <m/>
    <m/>
    <m/>
    <m/>
    <m/>
    <m/>
    <m/>
    <n v="4106.8599999999997"/>
    <n v="5122.99"/>
    <m/>
    <m/>
    <m/>
    <m/>
    <m/>
    <m/>
    <m/>
    <x v="0"/>
    <x v="0"/>
    <m/>
  </r>
  <r>
    <s v=""/>
    <s v=" E1005_11780"/>
    <s v="Hadron Endcap EMCal - photosensor mounting boards - Test, Final Acceptance"/>
    <s v="6.10.05.03.02"/>
    <x v="0"/>
    <d v="2027-11-15T00:00:00"/>
    <d v="2028-04-28T00:00:00"/>
    <s v="tlewis"/>
    <s v="shura"/>
    <n v="9698.83"/>
    <s v="EDIA"/>
    <s v="C"/>
    <s v="Labor"/>
    <s v="TEC"/>
    <m/>
    <s v="BNL"/>
    <s v="Const.Test"/>
    <s v="DET"/>
    <x v="8"/>
    <s v="P.S243"/>
    <m/>
    <m/>
    <m/>
    <m/>
    <m/>
    <m/>
    <m/>
    <m/>
    <m/>
    <m/>
    <m/>
    <n v="9698.83"/>
    <m/>
    <m/>
    <m/>
    <m/>
    <m/>
    <m/>
    <x v="0"/>
    <x v="0"/>
    <m/>
  </r>
  <r>
    <s v=""/>
    <s v=" E1005_11548"/>
    <s v="TR Effort: Hadron Endcap EMCal - Procure photosensors"/>
    <s v="6.10.05.03.02"/>
    <x v="0"/>
    <d v="2025-10-02T00:00:00"/>
    <d v="2026-12-31T00:00:00"/>
    <s v="tlewis"/>
    <s v="shura"/>
    <n v="18232.64"/>
    <m/>
    <s v="C"/>
    <s v="Labor"/>
    <s v="TEC"/>
    <s v="CD-3A"/>
    <s v="BNL"/>
    <s v="Const"/>
    <s v="DET"/>
    <x v="9"/>
    <s v="S.P177"/>
    <s v="APP00528"/>
    <m/>
    <m/>
    <m/>
    <m/>
    <m/>
    <m/>
    <m/>
    <m/>
    <n v="14644.93"/>
    <n v="3587.71"/>
    <m/>
    <m/>
    <m/>
    <m/>
    <m/>
    <m/>
    <m/>
    <x v="0"/>
    <x v="0"/>
    <m/>
  </r>
  <r>
    <s v=""/>
    <s v=" E1005_11768"/>
    <s v="Hadron Endcap EMCal - Procure photosensor mounting boards - Vendor Support by BNL"/>
    <s v="6.10.05.03.02"/>
    <x v="0"/>
    <d v="2026-04-24T00:00:00"/>
    <d v="2028-02-08T00:00:00"/>
    <s v="tlewis"/>
    <s v="shura"/>
    <n v="18710.53"/>
    <m/>
    <s v="C"/>
    <s v="Labor"/>
    <s v="TEC"/>
    <m/>
    <s v="BNL"/>
    <s v="Const"/>
    <s v="DET"/>
    <x v="9"/>
    <s v="P.S243"/>
    <m/>
    <m/>
    <m/>
    <m/>
    <m/>
    <m/>
    <m/>
    <m/>
    <m/>
    <n v="4646.24"/>
    <n v="10464.51"/>
    <n v="3599.79"/>
    <m/>
    <m/>
    <m/>
    <m/>
    <m/>
    <m/>
    <x v="0"/>
    <x v="0"/>
    <m/>
  </r>
  <r>
    <s v=""/>
    <s v=" E1006_42000"/>
    <s v="TR Effort: Electron Endcap HCal - Absorber Structure"/>
    <s v="6.10.06.01"/>
    <x v="0"/>
    <d v="2024-06-04T00:00:00"/>
    <d v="2025-04-21T00:00:00"/>
    <s v="tlewis"/>
    <s v="ayk"/>
    <n v="0"/>
    <s v="EDIA"/>
    <s v="C"/>
    <s v="Labor"/>
    <s v="TEC"/>
    <s v="CD-3A"/>
    <s v="BNL"/>
    <s v="PED"/>
    <s v="DET"/>
    <x v="10"/>
    <s v="S.P152"/>
    <s v="APP00302"/>
    <m/>
    <m/>
    <m/>
    <m/>
    <m/>
    <m/>
    <m/>
    <m/>
    <m/>
    <m/>
    <m/>
    <m/>
    <m/>
    <m/>
    <m/>
    <m/>
    <m/>
    <x v="0"/>
    <x v="0"/>
    <m/>
  </r>
  <r>
    <s v=""/>
    <s v=" E1006_42020"/>
    <s v="Electron Endcap HCal - Absorber Structure - Test, Final Acceptance"/>
    <s v="6.10.06.01"/>
    <x v="0"/>
    <d v="2025-04-23T00:00:00"/>
    <d v="2025-05-20T00:00:00"/>
    <s v="tlewis"/>
    <s v="ayk"/>
    <n v="0"/>
    <s v="CON"/>
    <s v="C"/>
    <s v="Labor"/>
    <s v="TEC"/>
    <s v="CD-3A"/>
    <s v="BNL"/>
    <s v="Const"/>
    <s v="DET"/>
    <x v="8"/>
    <s v="S.P152"/>
    <s v="APP00302"/>
    <m/>
    <m/>
    <m/>
    <m/>
    <m/>
    <m/>
    <m/>
    <m/>
    <m/>
    <m/>
    <m/>
    <m/>
    <m/>
    <m/>
    <m/>
    <m/>
    <m/>
    <x v="0"/>
    <x v="0"/>
    <m/>
  </r>
  <r>
    <s v=""/>
    <s v=" E1006_43100"/>
    <s v="Barrel HCal - SiPMs - Test, Final Acceptance"/>
    <s v="6.10.06.02"/>
    <x v="0"/>
    <d v="2025-01-02T00:00:00"/>
    <d v="2025-01-30T00:00:00"/>
    <s v="tlewis"/>
    <s v="ayk"/>
    <n v="0"/>
    <s v="CON"/>
    <s v="C"/>
    <s v="Labor"/>
    <s v="TEC"/>
    <s v="CD-3A"/>
    <s v="BNL"/>
    <s v="Const"/>
    <s v="DET"/>
    <x v="8"/>
    <s v="P.S312"/>
    <m/>
    <m/>
    <m/>
    <m/>
    <m/>
    <m/>
    <m/>
    <m/>
    <m/>
    <m/>
    <m/>
    <m/>
    <m/>
    <m/>
    <m/>
    <m/>
    <m/>
    <m/>
    <x v="0"/>
    <x v="0"/>
    <m/>
  </r>
  <r>
    <s v=""/>
    <s v=" E1006_43080"/>
    <s v="TR Effort: Barrel HCal - SiPMs"/>
    <s v="6.10.06.02"/>
    <x v="0"/>
    <d v="2024-05-09T00:00:00"/>
    <d v="2024-12-30T00:00:00"/>
    <s v="tlewis"/>
    <s v="ayk"/>
    <n v="0"/>
    <s v="EDIA"/>
    <s v="C"/>
    <s v="Labor"/>
    <s v="TEC"/>
    <s v="CD-3A"/>
    <s v="BNL"/>
    <s v="PED"/>
    <s v="DET"/>
    <x v="10"/>
    <s v="P.S312"/>
    <m/>
    <m/>
    <m/>
    <m/>
    <m/>
    <m/>
    <m/>
    <m/>
    <m/>
    <m/>
    <m/>
    <m/>
    <m/>
    <m/>
    <m/>
    <m/>
    <m/>
    <m/>
    <x v="0"/>
    <x v="0"/>
    <m/>
  </r>
  <r>
    <s v=""/>
    <s v=" E1006_31890"/>
    <s v="TR Effort: Forward HCal - SiPMs"/>
    <s v="6.10.06.03"/>
    <x v="0"/>
    <d v="2024-02-02T00:00:00"/>
    <d v="2025-01-31T00:00:00"/>
    <s v="tlewis"/>
    <s v="ayk"/>
    <n v="341.96"/>
    <s v="EDIA"/>
    <s v="C"/>
    <s v="Labor"/>
    <s v="TEC"/>
    <s v="CD-3A"/>
    <s v="BNL"/>
    <s v="PED"/>
    <s v="DET"/>
    <x v="10"/>
    <s v="A.PP068.A"/>
    <s v="APP00535"/>
    <m/>
    <m/>
    <m/>
    <m/>
    <m/>
    <m/>
    <n v="229.8"/>
    <n v="112.16"/>
    <m/>
    <m/>
    <m/>
    <m/>
    <m/>
    <m/>
    <m/>
    <m/>
    <m/>
    <x v="0"/>
    <x v="0"/>
    <m/>
  </r>
  <r>
    <s v=""/>
    <s v=" E1006_31960"/>
    <s v="Forward HCal - SiPMs - Test, Final Acceptance"/>
    <s v="6.10.06.03"/>
    <x v="0"/>
    <d v="2028-06-28T00:00:00"/>
    <d v="2028-07-12T00:00:00"/>
    <s v="tlewis"/>
    <s v="ayk"/>
    <n v="0"/>
    <s v="CON"/>
    <s v="C"/>
    <s v="Labor"/>
    <s v="TEC"/>
    <s v="CD-3A"/>
    <s v="BNL"/>
    <s v="Const"/>
    <s v="DET"/>
    <x v="8"/>
    <s v="A.PP068.E"/>
    <s v="APP00535"/>
    <m/>
    <m/>
    <m/>
    <m/>
    <m/>
    <m/>
    <m/>
    <m/>
    <m/>
    <m/>
    <m/>
    <m/>
    <m/>
    <m/>
    <m/>
    <m/>
    <m/>
    <x v="0"/>
    <x v="0"/>
    <m/>
  </r>
  <r>
    <s v=""/>
    <s v=" IR_0215_1310"/>
    <s v="B2pF B3pF Cryostat - Design"/>
    <s v="6.06.02.01.05"/>
    <x v="0"/>
    <d v="2026-05-26T00:00:00"/>
    <d v="2027-10-29T00:00:00"/>
    <s v="jtolle"/>
    <s v="fmicolon"/>
    <n v="20083.43"/>
    <s v="EDIA"/>
    <s v="C"/>
    <s v="Labor"/>
    <s v="TEC"/>
    <m/>
    <s v="BNL"/>
    <s v="PED"/>
    <s v="SC_MAG"/>
    <x v="6"/>
    <s v="S.P320"/>
    <m/>
    <m/>
    <m/>
    <m/>
    <m/>
    <m/>
    <m/>
    <m/>
    <m/>
    <n v="5020.8599999999997"/>
    <n v="13946.83"/>
    <n v="1115.74"/>
    <m/>
    <m/>
    <m/>
    <m/>
    <m/>
    <m/>
    <x v="0"/>
    <x v="0"/>
    <m/>
  </r>
  <r>
    <s v=""/>
    <s v=" IR_0215_1310"/>
    <s v="B2pF B3pF Cryostat - Design"/>
    <s v="6.06.02.01.05"/>
    <x v="0"/>
    <d v="2026-05-26T00:00:00"/>
    <d v="2027-10-29T00:00:00"/>
    <s v="jtolle"/>
    <s v="fmicolon"/>
    <n v="36322.870000000003"/>
    <s v="EDIA"/>
    <s v="C"/>
    <s v="Labor"/>
    <s v="TEC"/>
    <m/>
    <s v="BNL"/>
    <s v="PED"/>
    <s v="SC_MAG"/>
    <x v="6"/>
    <s v="S.P320"/>
    <m/>
    <m/>
    <m/>
    <m/>
    <m/>
    <m/>
    <m/>
    <m/>
    <m/>
    <n v="9080.7199999999993"/>
    <n v="25224.21"/>
    <n v="2017.94"/>
    <m/>
    <m/>
    <m/>
    <m/>
    <m/>
    <m/>
    <x v="0"/>
    <x v="0"/>
    <m/>
  </r>
  <r>
    <s v=""/>
    <s v=" IR_0215_1340"/>
    <s v="QF3_pF Q4pR Cryostat - Design / Prepare Spec / SOW"/>
    <s v="6.06.02.01.05"/>
    <x v="0"/>
    <d v="2027-11-01T00:00:00"/>
    <d v="2029-04-11T00:00:00"/>
    <s v="jtolle"/>
    <s v="fmicolon"/>
    <n v="38318.76"/>
    <s v="EDIA"/>
    <s v="C"/>
    <s v="Labor"/>
    <s v="TEC"/>
    <m/>
    <s v="BNL"/>
    <s v="PED"/>
    <s v="SC_MAG"/>
    <x v="6"/>
    <s v="P.S467"/>
    <m/>
    <m/>
    <m/>
    <m/>
    <m/>
    <m/>
    <m/>
    <m/>
    <m/>
    <m/>
    <m/>
    <n v="24481.43"/>
    <n v="13837.33"/>
    <m/>
    <m/>
    <m/>
    <m/>
    <m/>
    <x v="0"/>
    <x v="0"/>
    <m/>
  </r>
  <r>
    <s v=""/>
    <s v=" IR_0215_1340"/>
    <s v="QF3_pF Q4pR Cryostat - Design / Prepare Spec / SOW"/>
    <s v="6.06.02.01.05"/>
    <x v="0"/>
    <d v="2027-11-01T00:00:00"/>
    <d v="2029-04-11T00:00:00"/>
    <s v="jtolle"/>
    <s v="fmicolon"/>
    <n v="26429.89"/>
    <s v="EDIA"/>
    <s v="C"/>
    <s v="Labor"/>
    <s v="TEC"/>
    <m/>
    <s v="BNL"/>
    <s v="PED"/>
    <s v="SC_MAG"/>
    <x v="6"/>
    <s v="P.S467"/>
    <m/>
    <m/>
    <m/>
    <m/>
    <m/>
    <m/>
    <m/>
    <m/>
    <m/>
    <m/>
    <m/>
    <n v="16885.77"/>
    <n v="9544.1299999999992"/>
    <m/>
    <m/>
    <m/>
    <m/>
    <m/>
    <x v="0"/>
    <x v="0"/>
    <m/>
  </r>
  <r>
    <s v=""/>
    <s v=" IR_0215_1335"/>
    <s v="B2pF B3pF Cryostat - Assembly"/>
    <s v="6.06.02.01.05"/>
    <x v="0"/>
    <d v="2028-07-24T00:00:00"/>
    <d v="2028-10-17T00:00:00"/>
    <s v="jtolle"/>
    <s v="fmicolon"/>
    <n v="80365.97"/>
    <s v="EDIA"/>
    <s v="C"/>
    <s v="Labor"/>
    <s v="TEC"/>
    <m/>
    <s v="BNL"/>
    <s v="Const.Assemble"/>
    <s v="SC_MAG"/>
    <x v="7"/>
    <s v="S.P320"/>
    <m/>
    <m/>
    <m/>
    <m/>
    <m/>
    <m/>
    <m/>
    <m/>
    <m/>
    <m/>
    <m/>
    <n v="65632.210000000006"/>
    <n v="14733.76"/>
    <m/>
    <m/>
    <m/>
    <m/>
    <m/>
    <x v="0"/>
    <x v="0"/>
    <m/>
  </r>
  <r>
    <s v=""/>
    <s v=" IR_0215_1370"/>
    <s v="QF3_pF Q4pR Cryostat - Assembly"/>
    <s v="6.06.02.01.05"/>
    <x v="0"/>
    <d v="1930-01-03T00:00:00"/>
    <d v="1930-03-29T00:00:00"/>
    <s v="jtolle"/>
    <s v="fmicolon"/>
    <n v="85541.14"/>
    <s v="EDIA"/>
    <s v="C"/>
    <s v="Labor"/>
    <s v="TEC"/>
    <m/>
    <s v="BNL"/>
    <s v="Const.Assemble"/>
    <s v="SC_MAG"/>
    <x v="7"/>
    <s v="P.S467"/>
    <m/>
    <m/>
    <m/>
    <m/>
    <m/>
    <m/>
    <m/>
    <m/>
    <m/>
    <m/>
    <m/>
    <m/>
    <m/>
    <n v="85541.14"/>
    <m/>
    <m/>
    <m/>
    <m/>
    <x v="0"/>
    <x v="0"/>
    <m/>
  </r>
  <r>
    <s v=""/>
    <s v=" IR_0215_1410"/>
    <s v="Tunnel Feedbox for Matching Section - Assembly"/>
    <s v="6.06.02.01.05"/>
    <x v="0"/>
    <d v="2029-05-14T00:00:00"/>
    <d v="2029-11-05T00:00:00"/>
    <s v="jtolle"/>
    <s v="fmicolon"/>
    <n v="83241.210000000006"/>
    <s v="EDIA"/>
    <s v="C"/>
    <s v="Labor"/>
    <s v="TEC"/>
    <m/>
    <s v="BNL"/>
    <s v="Const.Assemble"/>
    <s v="SC_MAG"/>
    <x v="7"/>
    <s v="S.P319"/>
    <m/>
    <m/>
    <m/>
    <m/>
    <m/>
    <m/>
    <m/>
    <m/>
    <m/>
    <m/>
    <m/>
    <m/>
    <n v="66183.59"/>
    <n v="17057.63"/>
    <m/>
    <m/>
    <m/>
    <m/>
    <x v="0"/>
    <x v="0"/>
    <m/>
  </r>
  <r>
    <s v=""/>
    <s v=" IR_0215_1410"/>
    <s v="Tunnel Feedbox for Matching Section - Assembly"/>
    <s v="6.06.02.01.05"/>
    <x v="0"/>
    <d v="2029-05-14T00:00:00"/>
    <d v="2029-11-05T00:00:00"/>
    <s v="jtolle"/>
    <s v="fmicolon"/>
    <n v="13526.7"/>
    <s v="EDIA"/>
    <s v="C"/>
    <s v="Labor"/>
    <s v="TEC"/>
    <m/>
    <s v="BNL"/>
    <s v="Const.Assemble"/>
    <s v="SC_MAG"/>
    <x v="7"/>
    <s v="S.P319"/>
    <m/>
    <m/>
    <m/>
    <m/>
    <m/>
    <m/>
    <m/>
    <m/>
    <m/>
    <m/>
    <m/>
    <m/>
    <n v="10754.83"/>
    <n v="2771.86"/>
    <m/>
    <m/>
    <m/>
    <m/>
    <x v="0"/>
    <x v="0"/>
    <m/>
  </r>
  <r>
    <s v=""/>
    <s v=" E09_16950"/>
    <s v="L3 Manager Travel - FY23 - BNL"/>
    <s v="6.09.05.01.01"/>
    <x v="0"/>
    <d v="2022-10-03T00:00:00"/>
    <d v="2023-09-29T00:00:00"/>
    <s v="glayden"/>
    <s v="tallerico"/>
    <n v="3943.56"/>
    <m/>
    <s v="A"/>
    <s v="Nonlabor"/>
    <s v="TEC"/>
    <m/>
    <s v="BNL"/>
    <s v="PED"/>
    <s v="CRYO"/>
    <x v="0"/>
    <s v="T"/>
    <m/>
    <m/>
    <m/>
    <m/>
    <m/>
    <m/>
    <n v="3943.56"/>
    <m/>
    <m/>
    <m/>
    <m/>
    <m/>
    <m/>
    <m/>
    <m/>
    <m/>
    <m/>
    <m/>
    <x v="0"/>
    <x v="0"/>
    <m/>
  </r>
  <r>
    <s v=""/>
    <s v=" E09_16960"/>
    <s v="L3 Manager Travel - FY24 - BNL"/>
    <s v="6.09.05.01.01"/>
    <x v="0"/>
    <d v="2023-10-02T00:00:00"/>
    <d v="2024-09-30T00:00:00"/>
    <s v="glayden"/>
    <s v="tallerico"/>
    <n v="4034.26"/>
    <m/>
    <s v="A"/>
    <s v="Nonlabor"/>
    <s v="TEC"/>
    <m/>
    <s v="BNL"/>
    <s v="PED"/>
    <s v="CRYO"/>
    <x v="0"/>
    <s v="T"/>
    <m/>
    <m/>
    <m/>
    <m/>
    <m/>
    <m/>
    <m/>
    <n v="4034.26"/>
    <m/>
    <m/>
    <m/>
    <m/>
    <m/>
    <m/>
    <m/>
    <m/>
    <m/>
    <m/>
    <x v="0"/>
    <x v="0"/>
    <m/>
  </r>
  <r>
    <s v=""/>
    <s v=" E09_16970"/>
    <s v="L3 Manager Travel - FY25 - BNL"/>
    <s v="6.09.05.01.01"/>
    <x v="0"/>
    <d v="2024-10-01T00:00:00"/>
    <d v="2025-09-30T00:00:00"/>
    <s v="glayden"/>
    <s v="tallerico"/>
    <n v="4127.05"/>
    <m/>
    <s v="A"/>
    <s v="Nonlabor"/>
    <s v="TEC"/>
    <m/>
    <s v="BNL"/>
    <s v="PED"/>
    <s v="CRYO"/>
    <x v="0"/>
    <s v="T"/>
    <m/>
    <m/>
    <m/>
    <m/>
    <m/>
    <m/>
    <m/>
    <m/>
    <n v="4127.05"/>
    <m/>
    <m/>
    <m/>
    <m/>
    <m/>
    <m/>
    <m/>
    <m/>
    <m/>
    <x v="0"/>
    <x v="0"/>
    <m/>
  </r>
  <r>
    <s v=""/>
    <s v=" E09_16980"/>
    <s v="L3 Manager Travel - FY26 - BNL"/>
    <s v="6.09.05.01.01"/>
    <x v="0"/>
    <d v="2025-10-01T00:00:00"/>
    <d v="2026-09-30T00:00:00"/>
    <s v="glayden"/>
    <s v="tallerico"/>
    <n v="4221.97"/>
    <m/>
    <s v="A"/>
    <s v="Nonlabor"/>
    <s v="TEC"/>
    <m/>
    <s v="BNL"/>
    <s v="Const"/>
    <s v="CRYO"/>
    <x v="0"/>
    <s v="T"/>
    <m/>
    <m/>
    <m/>
    <m/>
    <m/>
    <m/>
    <m/>
    <m/>
    <m/>
    <n v="4221.97"/>
    <m/>
    <m/>
    <m/>
    <m/>
    <m/>
    <m/>
    <m/>
    <m/>
    <x v="0"/>
    <x v="0"/>
    <m/>
  </r>
  <r>
    <s v=""/>
    <s v=" E09_16990"/>
    <s v="L3 Manager Travel - FY27 - BNL"/>
    <s v="6.09.05.01.01"/>
    <x v="0"/>
    <d v="2026-10-01T00:00:00"/>
    <d v="2027-09-30T00:00:00"/>
    <s v="glayden"/>
    <s v="tallerico"/>
    <n v="4319.07"/>
    <m/>
    <s v="A"/>
    <s v="Nonlabor"/>
    <s v="TEC"/>
    <m/>
    <s v="BNL"/>
    <s v="Const"/>
    <s v="CRYO"/>
    <x v="0"/>
    <s v="T"/>
    <m/>
    <m/>
    <m/>
    <m/>
    <m/>
    <m/>
    <m/>
    <m/>
    <m/>
    <m/>
    <n v="4319.07"/>
    <m/>
    <m/>
    <m/>
    <m/>
    <m/>
    <m/>
    <m/>
    <x v="0"/>
    <x v="0"/>
    <m/>
  </r>
  <r>
    <s v=""/>
    <s v=" E09_17000"/>
    <s v="L3 Manager Travel - FY28 - BNL"/>
    <s v="6.09.05.01.01"/>
    <x v="0"/>
    <d v="2027-10-01T00:00:00"/>
    <d v="2028-09-29T00:00:00"/>
    <s v="glayden"/>
    <s v="tallerico"/>
    <n v="4418.41"/>
    <m/>
    <s v="A"/>
    <s v="Nonlabor"/>
    <s v="TEC"/>
    <m/>
    <s v="BNL"/>
    <s v="Const"/>
    <s v="CRYO"/>
    <x v="0"/>
    <s v="T"/>
    <m/>
    <m/>
    <m/>
    <m/>
    <m/>
    <m/>
    <m/>
    <m/>
    <m/>
    <m/>
    <m/>
    <n v="4418.41"/>
    <m/>
    <m/>
    <m/>
    <m/>
    <m/>
    <m/>
    <x v="0"/>
    <x v="0"/>
    <m/>
  </r>
  <r>
    <s v=""/>
    <s v=" E09_17010"/>
    <s v="L3 Manager Travel - FY29 - BNL"/>
    <s v="6.09.05.01.01"/>
    <x v="0"/>
    <d v="2028-10-02T00:00:00"/>
    <d v="2029-09-28T00:00:00"/>
    <s v="glayden"/>
    <s v="tallerico"/>
    <n v="4520.04"/>
    <m/>
    <s v="A"/>
    <s v="Nonlabor"/>
    <s v="TEC"/>
    <m/>
    <s v="BNL"/>
    <s v="Const"/>
    <s v="CRYO"/>
    <x v="0"/>
    <s v="T"/>
    <m/>
    <m/>
    <m/>
    <m/>
    <m/>
    <m/>
    <m/>
    <m/>
    <m/>
    <m/>
    <m/>
    <m/>
    <n v="4520.04"/>
    <m/>
    <m/>
    <m/>
    <m/>
    <m/>
    <x v="0"/>
    <x v="0"/>
    <m/>
  </r>
  <r>
    <s v=""/>
    <s v=" E08_37895"/>
    <s v="Cavity Preliminary Design (1773 5-Cell)"/>
    <s v="6.08.04.03.01.01"/>
    <x v="0"/>
    <d v="2024-12-09T00:00:00"/>
    <d v="2025-05-30T00:00:00"/>
    <s v="pkessler"/>
    <s v="Matalevich"/>
    <n v="22955.11"/>
    <m/>
    <s v="C"/>
    <s v="Labor"/>
    <s v="TEC"/>
    <m/>
    <s v="JLAB"/>
    <s v="PED"/>
    <s v="RF"/>
    <x v="6"/>
    <m/>
    <m/>
    <m/>
    <m/>
    <m/>
    <m/>
    <m/>
    <m/>
    <m/>
    <n v="22955.11"/>
    <m/>
    <m/>
    <m/>
    <m/>
    <m/>
    <m/>
    <m/>
    <m/>
    <m/>
    <x v="0"/>
    <x v="0"/>
    <m/>
  </r>
  <r>
    <s v=""/>
    <s v=" E08_37895"/>
    <s v="Cavity Preliminary Design (1773 5-Cell)"/>
    <s v="6.08.04.03.01.01"/>
    <x v="0"/>
    <d v="2024-12-09T00:00:00"/>
    <d v="2025-05-30T00:00:00"/>
    <s v="pkessler"/>
    <s v="Matalevich"/>
    <n v="38130.99"/>
    <m/>
    <s v="C"/>
    <s v="Labor"/>
    <s v="TEC"/>
    <m/>
    <s v="JLAB"/>
    <s v="PED"/>
    <s v="RF"/>
    <x v="6"/>
    <m/>
    <m/>
    <m/>
    <m/>
    <m/>
    <m/>
    <m/>
    <m/>
    <m/>
    <n v="38130.99"/>
    <m/>
    <m/>
    <m/>
    <m/>
    <m/>
    <m/>
    <m/>
    <m/>
    <m/>
    <x v="0"/>
    <x v="0"/>
    <m/>
  </r>
  <r>
    <s v=""/>
    <s v=" SR_0401_1150"/>
    <s v="TR Effort ESR Arc Vacuum Chambers - First Article - Arc 9"/>
    <s v="6.04.05.01"/>
    <x v="1"/>
    <d v="2025-12-10T00:00:00"/>
    <d v="2026-03-09T00:00:00"/>
    <s v="rnavarrol"/>
    <s v="chetzel"/>
    <n v="7064.9"/>
    <s v="EDIA"/>
    <s v="C"/>
    <s v="Labor"/>
    <s v="TEC"/>
    <m/>
    <s v="BNL"/>
    <s v="Const"/>
    <s v="VAC"/>
    <x v="9"/>
    <s v="A.PP080"/>
    <s v="APP00007"/>
    <m/>
    <m/>
    <m/>
    <m/>
    <m/>
    <m/>
    <m/>
    <m/>
    <n v="7064.9"/>
    <m/>
    <m/>
    <m/>
    <m/>
    <m/>
    <m/>
    <m/>
    <m/>
    <x v="0"/>
    <x v="0"/>
    <m/>
  </r>
  <r>
    <s v=""/>
    <s v=" SR_0401_1150"/>
    <s v="TR Effort ESR Arc Vacuum Chambers - First Article - Arc 9"/>
    <s v="6.04.05.01"/>
    <x v="1"/>
    <d v="2025-12-10T00:00:00"/>
    <d v="2026-03-09T00:00:00"/>
    <s v="rnavarrol"/>
    <s v="chetzel"/>
    <n v="28259.61"/>
    <s v="EDIA"/>
    <s v="C"/>
    <s v="Labor"/>
    <s v="TEC"/>
    <m/>
    <s v="BNL"/>
    <s v="Const"/>
    <s v="VAC"/>
    <x v="9"/>
    <s v="A.PP080"/>
    <s v="APP00007"/>
    <m/>
    <m/>
    <m/>
    <m/>
    <m/>
    <m/>
    <m/>
    <m/>
    <n v="28259.61"/>
    <m/>
    <m/>
    <m/>
    <m/>
    <m/>
    <m/>
    <m/>
    <m/>
    <x v="0"/>
    <x v="0"/>
    <m/>
  </r>
  <r>
    <s v=""/>
    <s v=" SR_0401_1150"/>
    <s v="TR Effort ESR Arc Vacuum Chambers - First Article - Arc 9"/>
    <s v="6.04.05.01"/>
    <x v="1"/>
    <d v="2025-12-10T00:00:00"/>
    <d v="2026-03-09T00:00:00"/>
    <s v="rnavarrol"/>
    <s v="chetzel"/>
    <n v="7064.9"/>
    <s v="EDIA"/>
    <s v="C"/>
    <s v="Labor"/>
    <s v="TEC"/>
    <m/>
    <s v="BNL"/>
    <s v="Const"/>
    <s v="VAC"/>
    <x v="9"/>
    <s v="A.PP080"/>
    <s v="APP00007"/>
    <m/>
    <m/>
    <m/>
    <m/>
    <m/>
    <m/>
    <m/>
    <m/>
    <n v="7064.9"/>
    <m/>
    <m/>
    <m/>
    <m/>
    <m/>
    <m/>
    <m/>
    <m/>
    <x v="0"/>
    <x v="0"/>
    <m/>
  </r>
  <r>
    <s v=""/>
    <s v=" E08_44867"/>
    <s v="Cavity Preliminary Design (394 MHz Crab Production)"/>
    <s v="6.08.04.05.01.01"/>
    <x v="0"/>
    <d v="2025-11-18T00:00:00"/>
    <d v="2026-07-02T00:00:00"/>
    <s v="pkessler"/>
    <s v="Matalevich"/>
    <n v="34047.019999999997"/>
    <m/>
    <s v="C"/>
    <s v="Labor"/>
    <s v="TEC"/>
    <m/>
    <s v="JLAB"/>
    <s v="PED"/>
    <s v="RF"/>
    <x v="6"/>
    <m/>
    <m/>
    <m/>
    <m/>
    <m/>
    <m/>
    <m/>
    <m/>
    <m/>
    <m/>
    <n v="34047.019999999997"/>
    <m/>
    <m/>
    <m/>
    <m/>
    <m/>
    <m/>
    <m/>
    <m/>
    <x v="0"/>
    <x v="0"/>
    <m/>
  </r>
  <r>
    <s v=""/>
    <s v=" E08_44867"/>
    <s v="Cavity Preliminary Design (394 MHz Crab Production)"/>
    <s v="6.08.04.05.01.01"/>
    <x v="0"/>
    <d v="2025-11-18T00:00:00"/>
    <d v="2026-07-02T00:00:00"/>
    <s v="pkessler"/>
    <s v="Matalevich"/>
    <n v="45244.71"/>
    <m/>
    <s v="C"/>
    <s v="Labor"/>
    <s v="TEC"/>
    <m/>
    <s v="JLAB"/>
    <s v="PED"/>
    <s v="RF"/>
    <x v="6"/>
    <m/>
    <m/>
    <m/>
    <m/>
    <m/>
    <m/>
    <m/>
    <m/>
    <m/>
    <m/>
    <n v="45244.71"/>
    <m/>
    <m/>
    <m/>
    <m/>
    <m/>
    <m/>
    <m/>
    <m/>
    <x v="0"/>
    <x v="0"/>
    <m/>
  </r>
  <r>
    <s v=""/>
    <s v=" E1011_20352"/>
    <s v="Update Final Design based on Engineering Test Article Testing (Low Q2)"/>
    <s v="6.10.11.04"/>
    <x v="0"/>
    <d v="2025-10-16T00:00:00"/>
    <d v="2025-11-13T00:00:00"/>
    <s v="ewoolsey"/>
    <s v="yfuletova"/>
    <n v="15709.97"/>
    <m/>
    <s v="C"/>
    <s v="Labor"/>
    <s v="TEC"/>
    <m/>
    <s v="JLAB"/>
    <s v="PED"/>
    <s v="DET"/>
    <x v="6"/>
    <m/>
    <m/>
    <m/>
    <m/>
    <m/>
    <m/>
    <m/>
    <m/>
    <m/>
    <m/>
    <n v="15709.97"/>
    <m/>
    <m/>
    <m/>
    <m/>
    <m/>
    <m/>
    <m/>
    <m/>
    <x v="0"/>
    <x v="0"/>
    <m/>
  </r>
  <r>
    <s v=""/>
    <s v=" DE_0700_3640"/>
    <s v="TR Effort - Detector Solenoid Design Build - Labor"/>
    <s v="6.10.07"/>
    <x v="0"/>
    <d v="2024-02-02T00:00:00"/>
    <d v="2029-02-01T00:00:00"/>
    <s v="ewoolsey"/>
    <s v="rrajput"/>
    <n v="466825.51"/>
    <s v="CON"/>
    <s v="C"/>
    <s v="Labor"/>
    <s v="TEC"/>
    <s v="CD-3A"/>
    <s v="JLAB"/>
    <s v="Const"/>
    <s v="DET"/>
    <x v="9"/>
    <s v="D.APP31"/>
    <s v="APP00086"/>
    <m/>
    <m/>
    <m/>
    <m/>
    <m/>
    <m/>
    <n v="62741.35"/>
    <n v="93365.1"/>
    <n v="93365.1"/>
    <n v="93365.1"/>
    <n v="93365.1"/>
    <n v="30623.75"/>
    <m/>
    <m/>
    <m/>
    <m/>
    <m/>
    <x v="0"/>
    <x v="0"/>
    <m/>
  </r>
  <r>
    <s v=""/>
    <s v=" EJ_0301_1219"/>
    <s v="Preliminary Accelerator / Septum Design - Lattice Integration"/>
    <s v="6.03.03.01"/>
    <x v="0"/>
    <d v="2021-10-01T00:00:00"/>
    <d v="2022-09-30T00:00:00"/>
    <s v="jtolle"/>
    <s v="hwitte"/>
    <n v="0"/>
    <s v="EDIA"/>
    <s v="C"/>
    <s v="Labor"/>
    <s v="TEC"/>
    <m/>
    <s v="BNL"/>
    <s v="PED"/>
    <s v="NC_MAG"/>
    <x v="6"/>
    <m/>
    <m/>
    <m/>
    <m/>
    <m/>
    <m/>
    <m/>
    <m/>
    <m/>
    <m/>
    <m/>
    <m/>
    <m/>
    <m/>
    <m/>
    <m/>
    <m/>
    <m/>
    <m/>
    <x v="0"/>
    <x v="0"/>
    <m/>
  </r>
  <r>
    <s v=""/>
    <s v=" RD_0306_5265"/>
    <s v="D6 - A-C Coating - Component Procurements FY24 (&lt;$25k ea) - PO preparation &amp; vendor oversight"/>
    <s v="6.02.03.04"/>
    <x v="0"/>
    <d v="2023-06-23T00:00:00"/>
    <d v="2023-09-18T00:00:00"/>
    <s v="rnavarrol"/>
    <s v="sverdu"/>
    <n v="6532.93"/>
    <s v="EDIA"/>
    <s v="C"/>
    <s v="Labor"/>
    <s v="OPC"/>
    <m/>
    <s v="BNL"/>
    <s v="R&amp;D"/>
    <s v="VAC"/>
    <x v="3"/>
    <m/>
    <m/>
    <m/>
    <m/>
    <m/>
    <m/>
    <m/>
    <n v="6532.93"/>
    <m/>
    <m/>
    <m/>
    <m/>
    <m/>
    <m/>
    <m/>
    <m/>
    <m/>
    <m/>
    <m/>
    <x v="0"/>
    <x v="0"/>
    <m/>
  </r>
  <r>
    <s v=""/>
    <s v=" RD_0306_5265"/>
    <s v="D6 - A-C Coating - Component Procurements FY24 (&lt;$25k ea) - PO preparation &amp; vendor oversight"/>
    <s v="6.02.03.04"/>
    <x v="0"/>
    <d v="2023-06-23T00:00:00"/>
    <d v="2023-09-18T00:00:00"/>
    <s v="rnavarrol"/>
    <s v="sverdu"/>
    <n v="6372.14"/>
    <s v="EDIA"/>
    <s v="C"/>
    <s v="Labor"/>
    <s v="OPC"/>
    <m/>
    <s v="BNL"/>
    <s v="R&amp;D"/>
    <s v="VAC"/>
    <x v="3"/>
    <m/>
    <m/>
    <m/>
    <m/>
    <m/>
    <m/>
    <m/>
    <n v="6372.14"/>
    <m/>
    <m/>
    <m/>
    <m/>
    <m/>
    <m/>
    <m/>
    <m/>
    <m/>
    <m/>
    <m/>
    <x v="0"/>
    <x v="0"/>
    <m/>
  </r>
  <r>
    <s v=""/>
    <s v=" RD_0306_5268"/>
    <s v="D6 - A-C Coating - Component Procurements FY24 (&lt;$25k ea) - Consumables, Coupons, Anode Screens"/>
    <s v="6.02.03.04"/>
    <x v="0"/>
    <d v="2023-09-19T00:00:00"/>
    <d v="2023-12-15T00:00:00"/>
    <s v="rnavarrol"/>
    <s v="sverdu"/>
    <n v="10669.89"/>
    <s v="EDIA"/>
    <s v="C"/>
    <s v="Nonlabor"/>
    <s v="OPC"/>
    <m/>
    <s v="BNL"/>
    <s v="R&amp;D"/>
    <s v="VAC"/>
    <x v="3"/>
    <s v="P"/>
    <m/>
    <m/>
    <m/>
    <m/>
    <m/>
    <m/>
    <n v="1600.48"/>
    <n v="9069.4"/>
    <m/>
    <m/>
    <m/>
    <m/>
    <m/>
    <m/>
    <m/>
    <m/>
    <m/>
    <m/>
    <x v="0"/>
    <x v="0"/>
    <m/>
  </r>
  <r>
    <s v=""/>
    <s v=" HR_0202_2410"/>
    <s v="RHIC Y Main Dipole and Y Main Quad PS - Detail Design, specs and SOW"/>
    <s v="6.05.02.02"/>
    <x v="0"/>
    <d v="2024-07-29T00:00:00"/>
    <d v="2024-10-22T00:00:00"/>
    <s v="apatil"/>
    <s v="bruno"/>
    <n v="0"/>
    <s v="EDIA"/>
    <s v="C"/>
    <s v="Labor"/>
    <s v="TEC"/>
    <m/>
    <s v="BNL"/>
    <s v="PED"/>
    <s v="PS"/>
    <x v="10"/>
    <s v="S.P297"/>
    <m/>
    <m/>
    <m/>
    <m/>
    <m/>
    <m/>
    <m/>
    <m/>
    <m/>
    <m/>
    <m/>
    <m/>
    <m/>
    <m/>
    <m/>
    <m/>
    <m/>
    <m/>
    <x v="0"/>
    <x v="0"/>
    <m/>
  </r>
  <r>
    <s v=""/>
    <s v=" HR_0202_2480"/>
    <s v="RHIC Y Main Dipole and Y Main Quad PS - Vendor Oversight"/>
    <s v="6.05.02.02"/>
    <x v="0"/>
    <d v="2025-12-10T00:00:00"/>
    <d v="2027-11-08T00:00:00"/>
    <s v="apatil"/>
    <s v="bruno"/>
    <n v="0"/>
    <s v="EDIA"/>
    <s v="C"/>
    <s v="Labor"/>
    <s v="TEC"/>
    <m/>
    <s v="BNL"/>
    <s v="Const"/>
    <s v="PS"/>
    <x v="10"/>
    <m/>
    <m/>
    <m/>
    <m/>
    <m/>
    <m/>
    <m/>
    <m/>
    <m/>
    <m/>
    <m/>
    <m/>
    <m/>
    <m/>
    <m/>
    <m/>
    <m/>
    <m/>
    <m/>
    <x v="0"/>
    <x v="0"/>
    <m/>
  </r>
  <r>
    <s v=""/>
    <s v=" HR_0202_2510"/>
    <s v="RHIC Y Main Dipole and Y Main Quad PS - System Test"/>
    <s v="6.05.02.02"/>
    <x v="0"/>
    <d v="2027-11-09T00:00:00"/>
    <d v="2028-02-08T00:00:00"/>
    <s v="apatil"/>
    <s v="bruno"/>
    <n v="0"/>
    <s v="CON"/>
    <s v="C"/>
    <s v="Labor"/>
    <s v="TEC"/>
    <m/>
    <s v="BNL"/>
    <s v="Const"/>
    <s v="PS"/>
    <x v="8"/>
    <m/>
    <m/>
    <m/>
    <m/>
    <m/>
    <m/>
    <m/>
    <m/>
    <m/>
    <m/>
    <m/>
    <m/>
    <m/>
    <m/>
    <m/>
    <m/>
    <m/>
    <m/>
    <m/>
    <x v="0"/>
    <x v="0"/>
    <m/>
  </r>
  <r>
    <s v=""/>
    <s v=" HR_0202_2510"/>
    <s v="RHIC Y Main Dipole and Y Main Quad PS - System Test"/>
    <s v="6.05.02.02"/>
    <x v="0"/>
    <d v="2027-11-09T00:00:00"/>
    <d v="2028-02-08T00:00:00"/>
    <s v="apatil"/>
    <s v="bruno"/>
    <n v="0"/>
    <s v="CON"/>
    <s v="C"/>
    <s v="Labor"/>
    <s v="TEC"/>
    <m/>
    <s v="BNL"/>
    <s v="Const"/>
    <s v="PS"/>
    <x v="8"/>
    <m/>
    <m/>
    <m/>
    <m/>
    <m/>
    <m/>
    <m/>
    <m/>
    <m/>
    <m/>
    <m/>
    <m/>
    <m/>
    <m/>
    <m/>
    <m/>
    <m/>
    <m/>
    <m/>
    <x v="0"/>
    <x v="0"/>
    <m/>
  </r>
  <r>
    <s v=""/>
    <s v=" HR_0202_2510"/>
    <s v="RHIC Y Main Dipole and Y Main Quad PS - System Test"/>
    <s v="6.05.02.02"/>
    <x v="0"/>
    <d v="2027-11-09T00:00:00"/>
    <d v="2028-02-08T00:00:00"/>
    <s v="apatil"/>
    <s v="bruno"/>
    <n v="0"/>
    <s v="CON"/>
    <s v="C"/>
    <s v="Labor"/>
    <s v="TEC"/>
    <m/>
    <s v="BNL"/>
    <s v="Const"/>
    <s v="PS"/>
    <x v="8"/>
    <m/>
    <m/>
    <m/>
    <m/>
    <m/>
    <m/>
    <m/>
    <m/>
    <m/>
    <m/>
    <m/>
    <m/>
    <m/>
    <m/>
    <m/>
    <m/>
    <m/>
    <m/>
    <m/>
    <x v="0"/>
    <x v="0"/>
    <m/>
  </r>
  <r>
    <s v=""/>
    <s v=" HR_0202_2490"/>
    <s v="RHIC Y Main Dipole and Y Main Quad PS - Vendor Support Travel"/>
    <s v="6.05.02.02"/>
    <x v="0"/>
    <d v="2025-12-10T00:00:00"/>
    <d v="2027-11-08T00:00:00"/>
    <s v="apatil"/>
    <s v="bruno"/>
    <n v="0"/>
    <s v="EDIA"/>
    <s v="C"/>
    <s v="Nonlabor"/>
    <s v="TEC"/>
    <m/>
    <s v="BNL"/>
    <s v="Const"/>
    <s v="PS"/>
    <x v="10"/>
    <s v="T"/>
    <m/>
    <m/>
    <m/>
    <m/>
    <m/>
    <m/>
    <m/>
    <m/>
    <m/>
    <m/>
    <m/>
    <m/>
    <m/>
    <m/>
    <m/>
    <m/>
    <m/>
    <m/>
    <x v="0"/>
    <x v="0"/>
    <m/>
  </r>
  <r>
    <s v=""/>
    <s v=" HR_0202_2520"/>
    <s v="IR 4, 10 &amp; 12 Warm D0 PS - Detail Design, specs and SOW"/>
    <s v="6.05.02.02"/>
    <x v="0"/>
    <d v="2024-10-23T00:00:00"/>
    <d v="2025-01-22T00:00:00"/>
    <s v="apatil"/>
    <s v="bruno"/>
    <n v="0"/>
    <s v="EDIA"/>
    <s v="C"/>
    <s v="Labor"/>
    <s v="TEC"/>
    <m/>
    <s v="BNL"/>
    <s v="PED"/>
    <s v="PS"/>
    <x v="10"/>
    <s v="S.P298"/>
    <m/>
    <m/>
    <m/>
    <m/>
    <m/>
    <m/>
    <m/>
    <m/>
    <m/>
    <m/>
    <m/>
    <m/>
    <m/>
    <m/>
    <m/>
    <m/>
    <m/>
    <m/>
    <x v="0"/>
    <x v="0"/>
    <m/>
  </r>
  <r>
    <s v=""/>
    <s v=" HR_0202_2580"/>
    <s v="IR 4, 10 &amp; 12 Warm D0 PS - Vendor Oversight"/>
    <s v="6.05.02.02"/>
    <x v="0"/>
    <d v="2025-12-10T00:00:00"/>
    <d v="2027-05-18T00:00:00"/>
    <s v="apatil"/>
    <s v="bruno"/>
    <n v="0"/>
    <s v="EDIA"/>
    <s v="C"/>
    <s v="Labor"/>
    <s v="TEC"/>
    <m/>
    <s v="BNL"/>
    <s v="Const"/>
    <s v="PS"/>
    <x v="10"/>
    <m/>
    <m/>
    <m/>
    <m/>
    <m/>
    <m/>
    <m/>
    <m/>
    <m/>
    <m/>
    <m/>
    <m/>
    <m/>
    <m/>
    <m/>
    <m/>
    <m/>
    <m/>
    <m/>
    <x v="0"/>
    <x v="0"/>
    <m/>
  </r>
  <r>
    <s v=""/>
    <s v=" HR_0202_2610"/>
    <s v="IR 4, 10 &amp; 12 Warm D0 PS - System Test"/>
    <s v="6.05.02.02"/>
    <x v="0"/>
    <d v="2027-05-19T00:00:00"/>
    <d v="2027-08-12T00:00:00"/>
    <s v="apatil"/>
    <s v="bruno"/>
    <n v="0"/>
    <s v="CON"/>
    <s v="C"/>
    <s v="Labor"/>
    <s v="TEC"/>
    <m/>
    <s v="BNL"/>
    <s v="Const"/>
    <s v="PS"/>
    <x v="8"/>
    <m/>
    <m/>
    <m/>
    <m/>
    <m/>
    <m/>
    <m/>
    <m/>
    <m/>
    <m/>
    <m/>
    <m/>
    <m/>
    <m/>
    <m/>
    <m/>
    <m/>
    <m/>
    <m/>
    <x v="0"/>
    <x v="0"/>
    <m/>
  </r>
  <r>
    <s v=""/>
    <s v=" HR_0202_2610"/>
    <s v="IR 4, 10 &amp; 12 Warm D0 PS - System Test"/>
    <s v="6.05.02.02"/>
    <x v="0"/>
    <d v="2027-05-19T00:00:00"/>
    <d v="2027-08-12T00:00:00"/>
    <s v="apatil"/>
    <s v="bruno"/>
    <n v="0"/>
    <s v="CON"/>
    <s v="C"/>
    <s v="Labor"/>
    <s v="TEC"/>
    <m/>
    <s v="BNL"/>
    <s v="Const"/>
    <s v="PS"/>
    <x v="8"/>
    <m/>
    <m/>
    <m/>
    <m/>
    <m/>
    <m/>
    <m/>
    <m/>
    <m/>
    <m/>
    <m/>
    <m/>
    <m/>
    <m/>
    <m/>
    <m/>
    <m/>
    <m/>
    <m/>
    <x v="0"/>
    <x v="0"/>
    <m/>
  </r>
  <r>
    <s v=""/>
    <s v=" HR_0202_2610"/>
    <s v="IR 4, 10 &amp; 12 Warm D0 PS - System Test"/>
    <s v="6.05.02.02"/>
    <x v="0"/>
    <d v="2027-05-19T00:00:00"/>
    <d v="2027-08-12T00:00:00"/>
    <s v="apatil"/>
    <s v="bruno"/>
    <n v="0"/>
    <s v="CON"/>
    <s v="C"/>
    <s v="Labor"/>
    <s v="TEC"/>
    <m/>
    <s v="BNL"/>
    <s v="Const"/>
    <s v="PS"/>
    <x v="8"/>
    <m/>
    <m/>
    <m/>
    <m/>
    <m/>
    <m/>
    <m/>
    <m/>
    <m/>
    <m/>
    <m/>
    <m/>
    <m/>
    <m/>
    <m/>
    <m/>
    <m/>
    <m/>
    <m/>
    <x v="0"/>
    <x v="0"/>
    <m/>
  </r>
  <r>
    <s v=""/>
    <s v=" HR_0202_2590"/>
    <s v="IR 4, 10 &amp; 12 Warm D0 PS - Vendor Support Travel"/>
    <s v="6.05.02.02"/>
    <x v="0"/>
    <d v="2025-12-10T00:00:00"/>
    <d v="2027-05-18T00:00:00"/>
    <s v="apatil"/>
    <s v="bruno"/>
    <n v="0"/>
    <s v="EDIA"/>
    <s v="C"/>
    <s v="Nonlabor"/>
    <s v="TEC"/>
    <m/>
    <s v="BNL"/>
    <s v="Const"/>
    <s v="PS"/>
    <x v="10"/>
    <s v="T"/>
    <m/>
    <m/>
    <m/>
    <m/>
    <m/>
    <m/>
    <m/>
    <m/>
    <m/>
    <m/>
    <m/>
    <m/>
    <m/>
    <m/>
    <m/>
    <m/>
    <m/>
    <m/>
    <x v="0"/>
    <x v="0"/>
    <m/>
  </r>
  <r>
    <s v=""/>
    <s v=" IR_0202_1170"/>
    <s v="Spin Rotator - Testing (Planning Package)"/>
    <s v="6.06.02.02"/>
    <x v="0"/>
    <d v="2026-03-31T00:00:00"/>
    <d v="2028-12-08T00:00:00"/>
    <s v="jtolle"/>
    <s v="hwitte"/>
    <n v="314295.88"/>
    <s v="CON"/>
    <s v="C"/>
    <s v="Labor"/>
    <s v="TEC"/>
    <m/>
    <s v="BNL"/>
    <s v="Const.Test"/>
    <s v="SC_MAG"/>
    <x v="8"/>
    <s v="D25.APP01"/>
    <s v="APP00005"/>
    <m/>
    <m/>
    <m/>
    <m/>
    <m/>
    <m/>
    <m/>
    <m/>
    <n v="60065.43"/>
    <n v="116405.88"/>
    <n v="116405.88"/>
    <n v="21418.69"/>
    <m/>
    <m/>
    <m/>
    <m/>
    <m/>
    <x v="0"/>
    <x v="0"/>
    <m/>
  </r>
  <r>
    <s v=""/>
    <s v=" IR_0202_1170"/>
    <s v="Spin Rotator - Testing (Planning Package)"/>
    <s v="6.06.02.02"/>
    <x v="0"/>
    <d v="2026-03-31T00:00:00"/>
    <d v="2028-12-08T00:00:00"/>
    <s v="jtolle"/>
    <s v="hwitte"/>
    <n v="255037.28"/>
    <s v="CON"/>
    <s v="C"/>
    <s v="Labor"/>
    <s v="TEC"/>
    <m/>
    <s v="BNL"/>
    <s v="Const.Test"/>
    <s v="SC_MAG"/>
    <x v="8"/>
    <s v="D25.APP01"/>
    <s v="APP00005"/>
    <m/>
    <m/>
    <m/>
    <m/>
    <m/>
    <m/>
    <m/>
    <m/>
    <n v="48740.46"/>
    <n v="94458.25"/>
    <n v="94458.25"/>
    <n v="17380.32"/>
    <m/>
    <m/>
    <m/>
    <m/>
    <m/>
    <x v="0"/>
    <x v="0"/>
    <m/>
  </r>
  <r>
    <s v=""/>
    <s v=" IR_0202_1170"/>
    <s v="Spin Rotator - Testing (Planning Package)"/>
    <s v="6.06.02.02"/>
    <x v="0"/>
    <d v="2026-03-31T00:00:00"/>
    <d v="2028-12-08T00:00:00"/>
    <s v="jtolle"/>
    <s v="hwitte"/>
    <n v="326965.15999999997"/>
    <s v="CON"/>
    <s v="C"/>
    <s v="Labor"/>
    <s v="TEC"/>
    <m/>
    <s v="BNL"/>
    <s v="Const.Test"/>
    <s v="SC_MAG"/>
    <x v="8"/>
    <s v="D25.APP01"/>
    <s v="APP00005"/>
    <m/>
    <m/>
    <m/>
    <m/>
    <m/>
    <m/>
    <m/>
    <m/>
    <n v="62486.67"/>
    <n v="121098.2"/>
    <n v="121098.2"/>
    <n v="22282.07"/>
    <m/>
    <m/>
    <m/>
    <m/>
    <m/>
    <x v="0"/>
    <x v="0"/>
    <m/>
  </r>
  <r>
    <s v=""/>
    <s v=" IR_0202_1170"/>
    <s v="Spin Rotator - Testing (Planning Package)"/>
    <s v="6.06.02.02"/>
    <x v="0"/>
    <d v="2026-03-31T00:00:00"/>
    <d v="2028-12-08T00:00:00"/>
    <s v="jtolle"/>
    <s v="hwitte"/>
    <n v="295807.89"/>
    <s v="CON"/>
    <s v="C"/>
    <s v="Labor"/>
    <s v="TEC"/>
    <m/>
    <s v="BNL"/>
    <s v="Const.Test"/>
    <s v="SC_MAG"/>
    <x v="8"/>
    <s v="D25.APP01"/>
    <s v="APP00005"/>
    <m/>
    <m/>
    <m/>
    <m/>
    <m/>
    <m/>
    <m/>
    <m/>
    <n v="56532.17"/>
    <n v="109558.48"/>
    <n v="109558.48"/>
    <n v="20158.759999999998"/>
    <m/>
    <m/>
    <m/>
    <m/>
    <m/>
    <x v="0"/>
    <x v="0"/>
    <m/>
  </r>
  <r>
    <s v=""/>
    <s v=" IR_0202_1170"/>
    <s v="Spin Rotator - Testing (Planning Package)"/>
    <s v="6.06.02.02"/>
    <x v="0"/>
    <d v="2026-03-31T00:00:00"/>
    <d v="2028-12-08T00:00:00"/>
    <s v="jtolle"/>
    <s v="hwitte"/>
    <n v="112108.65"/>
    <s v="CON"/>
    <s v="C"/>
    <s v="Labor"/>
    <s v="TEC"/>
    <m/>
    <s v="BNL"/>
    <s v="Const.Test"/>
    <s v="SC_MAG"/>
    <x v="8"/>
    <s v="D25.APP01"/>
    <s v="APP00005"/>
    <m/>
    <m/>
    <m/>
    <m/>
    <m/>
    <m/>
    <m/>
    <m/>
    <n v="21425.21"/>
    <n v="41521.72"/>
    <n v="41521.72"/>
    <n v="7640"/>
    <m/>
    <m/>
    <m/>
    <m/>
    <m/>
    <x v="0"/>
    <x v="0"/>
    <m/>
  </r>
  <r>
    <s v=""/>
    <s v=" E1011_01160"/>
    <s v="RCV: Engineering Test Article Cooling System (RP)"/>
    <s v="6.10.11.01"/>
    <x v="0"/>
    <d v="2027-02-24T00:00:00"/>
    <d v="2027-02-25T00:00:00"/>
    <s v="ewoolsey"/>
    <s v="yfuletova"/>
    <n v="2493.52"/>
    <m/>
    <s v="C"/>
    <s v="Nonlabor"/>
    <s v="TEC"/>
    <m/>
    <s v="JLAB"/>
    <s v="Const"/>
    <s v="DET"/>
    <x v="9"/>
    <s v="B"/>
    <s v="APP00244"/>
    <m/>
    <m/>
    <m/>
    <m/>
    <m/>
    <m/>
    <m/>
    <m/>
    <m/>
    <n v="2493.52"/>
    <m/>
    <m/>
    <m/>
    <m/>
    <m/>
    <m/>
    <m/>
    <x v="0"/>
    <x v="0"/>
    <m/>
  </r>
  <r>
    <s v="Contract Award"/>
    <s v=" E1011_01150"/>
    <s v="AWARD: Engineering Test Article Cooling System (RP)"/>
    <s v="6.10.11.01"/>
    <x v="0"/>
    <d v="2026-10-13T00:00:00"/>
    <d v="2026-10-14T00:00:00"/>
    <s v="ewoolsey"/>
    <s v="yfuletova"/>
    <n v="0.01"/>
    <s v="EDIA"/>
    <s v="C"/>
    <s v="Nonlabor"/>
    <s v="TEC"/>
    <m/>
    <s v="JLAB"/>
    <s v="PED"/>
    <s v="DET"/>
    <x v="10"/>
    <s v="B"/>
    <s v="APP00244"/>
    <m/>
    <m/>
    <m/>
    <m/>
    <m/>
    <m/>
    <m/>
    <m/>
    <m/>
    <n v="0.01"/>
    <m/>
    <m/>
    <m/>
    <m/>
    <m/>
    <m/>
    <m/>
    <x v="0"/>
    <x v="0"/>
    <m/>
  </r>
  <r>
    <s v=""/>
    <s v=" IR_0211_6500"/>
    <s v="Direct Wind Magnets 13 - Hadron SQ1"/>
    <s v="6.06.02.01.01"/>
    <x v="0"/>
    <d v="2026-03-12T00:00:00"/>
    <d v="2029-03-12T00:00:00"/>
    <s v="jtolle"/>
    <s v="hwitte"/>
    <n v="14835.9"/>
    <s v="EDIA"/>
    <s v="C"/>
    <s v="Labor"/>
    <s v="TEC"/>
    <m/>
    <s v="BNL"/>
    <s v="Const"/>
    <s v="SC_MAG"/>
    <x v="0"/>
    <m/>
    <m/>
    <m/>
    <m/>
    <m/>
    <m/>
    <m/>
    <m/>
    <m/>
    <m/>
    <n v="2808.93"/>
    <n v="4945.3"/>
    <n v="4945.3"/>
    <n v="2136.37"/>
    <m/>
    <m/>
    <m/>
    <m/>
    <m/>
    <x v="0"/>
    <x v="0"/>
    <m/>
  </r>
  <r>
    <s v=""/>
    <s v=" IR_0211_6610"/>
    <s v="Direct Wind Magnets 13 - Hadron SQ1 - Cold Mass Assembly - Write Specs/ SOW"/>
    <s v="6.06.02.01.01"/>
    <x v="0"/>
    <d v="2026-09-29T00:00:00"/>
    <d v="2026-10-13T00:00:00"/>
    <s v="jtolle"/>
    <s v="hwitte"/>
    <n v="8451.1200000000008"/>
    <s v="EDIA"/>
    <s v="C"/>
    <s v="Labor"/>
    <s v="TEC"/>
    <m/>
    <s v="BNL"/>
    <s v="Const.Procure"/>
    <s v="SC_MAG"/>
    <x v="10"/>
    <s v="P.S384"/>
    <m/>
    <m/>
    <m/>
    <m/>
    <m/>
    <m/>
    <m/>
    <m/>
    <m/>
    <n v="1690.22"/>
    <n v="6760.89"/>
    <m/>
    <m/>
    <m/>
    <m/>
    <m/>
    <m/>
    <m/>
    <x v="0"/>
    <x v="0"/>
    <m/>
  </r>
  <r>
    <s v=""/>
    <s v=" IR_0211_6520"/>
    <s v="Direct Wind Magnets 13 - Hadron SQ1 - Coil Assembly - Write Specs/SOW"/>
    <s v="6.06.02.01.01"/>
    <x v="0"/>
    <d v="2026-05-07T00:00:00"/>
    <d v="2026-05-20T00:00:00"/>
    <s v="jtolle"/>
    <s v="hwitte"/>
    <n v="8220.93"/>
    <s v="EDIA"/>
    <s v="C"/>
    <s v="Labor"/>
    <s v="TEC"/>
    <m/>
    <s v="BNL"/>
    <s v="Const.Procure"/>
    <s v="SC_MAG"/>
    <x v="10"/>
    <s v="P.S383"/>
    <m/>
    <m/>
    <m/>
    <m/>
    <m/>
    <m/>
    <m/>
    <m/>
    <m/>
    <n v="8220.93"/>
    <m/>
    <m/>
    <m/>
    <m/>
    <m/>
    <m/>
    <m/>
    <m/>
    <x v="0"/>
    <x v="0"/>
    <m/>
  </r>
  <r>
    <s v=""/>
    <s v=" IR_0211_6680"/>
    <s v="Direct Wind Magnets 13 - Hadron SQ1 - Vertical Cold Test - Write Specs/ SOW"/>
    <s v="6.06.02.01.01"/>
    <x v="0"/>
    <d v="2026-10-14T00:00:00"/>
    <d v="2026-10-27T00:00:00"/>
    <s v="jtolle"/>
    <s v="hwitte"/>
    <n v="8508.66"/>
    <s v="EDIA"/>
    <s v="C"/>
    <s v="Labor"/>
    <s v="TEC"/>
    <m/>
    <s v="BNL"/>
    <s v="Const.Procure"/>
    <s v="SC_MAG"/>
    <x v="10"/>
    <s v="P.S385"/>
    <m/>
    <m/>
    <m/>
    <m/>
    <m/>
    <m/>
    <m/>
    <m/>
    <m/>
    <m/>
    <n v="8508.66"/>
    <m/>
    <m/>
    <m/>
    <m/>
    <m/>
    <m/>
    <m/>
    <x v="0"/>
    <x v="0"/>
    <m/>
  </r>
  <r>
    <s v=""/>
    <s v=" IR_0211_6740"/>
    <s v="Direct Wind Magnets 13 - Hadron SQ1 - Coil Assembly"/>
    <s v="6.06.02.01.01"/>
    <x v="0"/>
    <d v="2027-09-20T00:00:00"/>
    <d v="2028-03-22T00:00:00"/>
    <s v="jtolle"/>
    <s v="hwitte"/>
    <n v="5851"/>
    <s v="CON"/>
    <s v="C"/>
    <s v="Labor"/>
    <s v="TEC"/>
    <m/>
    <s v="BNL"/>
    <s v="Const"/>
    <s v="SC_MAG"/>
    <x v="7"/>
    <m/>
    <m/>
    <m/>
    <m/>
    <m/>
    <m/>
    <m/>
    <m/>
    <m/>
    <m/>
    <m/>
    <n v="421.27"/>
    <n v="5429.73"/>
    <m/>
    <m/>
    <m/>
    <m/>
    <m/>
    <m/>
    <x v="0"/>
    <x v="0"/>
    <m/>
  </r>
  <r>
    <s v=""/>
    <s v=" IR_0211_6500"/>
    <s v="Direct Wind Magnets 13 - Hadron SQ1"/>
    <s v="6.06.02.01.01"/>
    <x v="0"/>
    <d v="2026-03-12T00:00:00"/>
    <d v="2029-03-12T00:00:00"/>
    <s v="jtolle"/>
    <s v="hwitte"/>
    <n v="24690.33"/>
    <s v="EDIA"/>
    <s v="C"/>
    <s v="Labor"/>
    <s v="TEC"/>
    <m/>
    <s v="BNL"/>
    <s v="Const"/>
    <s v="SC_MAG"/>
    <x v="0"/>
    <m/>
    <m/>
    <m/>
    <m/>
    <m/>
    <m/>
    <m/>
    <m/>
    <m/>
    <m/>
    <n v="4674.7"/>
    <n v="8230.11"/>
    <n v="8230.11"/>
    <n v="3555.4"/>
    <m/>
    <m/>
    <m/>
    <m/>
    <m/>
    <x v="0"/>
    <x v="0"/>
    <m/>
  </r>
  <r>
    <s v=""/>
    <s v=" IR_0211_6500"/>
    <s v="Direct Wind Magnets 13 - Hadron SQ1"/>
    <s v="6.06.02.01.01"/>
    <x v="0"/>
    <d v="2026-03-12T00:00:00"/>
    <d v="2029-03-12T00:00:00"/>
    <s v="jtolle"/>
    <s v="hwitte"/>
    <n v="24690.33"/>
    <s v="EDIA"/>
    <s v="C"/>
    <s v="Labor"/>
    <s v="TEC"/>
    <m/>
    <s v="BNL"/>
    <s v="Const"/>
    <s v="SC_MAG"/>
    <x v="0"/>
    <m/>
    <m/>
    <m/>
    <m/>
    <m/>
    <m/>
    <m/>
    <m/>
    <m/>
    <m/>
    <n v="4674.7"/>
    <n v="8230.11"/>
    <n v="8230.11"/>
    <n v="3555.4"/>
    <m/>
    <m/>
    <m/>
    <m/>
    <m/>
    <x v="0"/>
    <x v="0"/>
    <m/>
  </r>
  <r>
    <s v=""/>
    <s v=" IR_0211_6740"/>
    <s v="Direct Wind Magnets 13 - Hadron SQ1 - Coil Assembly"/>
    <s v="6.06.02.01.01"/>
    <x v="0"/>
    <d v="2027-09-20T00:00:00"/>
    <d v="2028-03-22T00:00:00"/>
    <s v="jtolle"/>
    <s v="hwitte"/>
    <n v="995.74"/>
    <s v="CON"/>
    <s v="C"/>
    <s v="Labor"/>
    <s v="TEC"/>
    <m/>
    <s v="BNL"/>
    <s v="Const"/>
    <s v="SC_MAG"/>
    <x v="7"/>
    <m/>
    <m/>
    <m/>
    <m/>
    <m/>
    <m/>
    <m/>
    <m/>
    <m/>
    <m/>
    <m/>
    <n v="71.69"/>
    <n v="924.05"/>
    <m/>
    <m/>
    <m/>
    <m/>
    <m/>
    <m/>
    <x v="0"/>
    <x v="0"/>
    <m/>
  </r>
  <r>
    <s v=""/>
    <s v=" IR_0211_6500"/>
    <s v="Direct Wind Magnets 13 - Hadron SQ1"/>
    <s v="6.06.02.01.01"/>
    <x v="0"/>
    <d v="2026-03-12T00:00:00"/>
    <d v="2029-03-12T00:00:00"/>
    <s v="jtolle"/>
    <s v="hwitte"/>
    <n v="24690.33"/>
    <s v="EDIA"/>
    <s v="C"/>
    <s v="Labor"/>
    <s v="TEC"/>
    <m/>
    <s v="BNL"/>
    <s v="Const"/>
    <s v="SC_MAG"/>
    <x v="0"/>
    <m/>
    <m/>
    <m/>
    <m/>
    <m/>
    <m/>
    <m/>
    <m/>
    <m/>
    <m/>
    <n v="4674.7"/>
    <n v="8230.11"/>
    <n v="8230.11"/>
    <n v="3555.4"/>
    <m/>
    <m/>
    <m/>
    <m/>
    <m/>
    <x v="0"/>
    <x v="0"/>
    <m/>
  </r>
  <r>
    <s v=""/>
    <s v=" IR_0211_6510"/>
    <s v="Direct Wind Magnets 13 - Hadron SQ1 - Coil Assembly - Design"/>
    <s v="6.06.02.01.01"/>
    <x v="0"/>
    <d v="2026-03-12T00:00:00"/>
    <d v="2026-05-06T00:00:00"/>
    <s v="jtolle"/>
    <s v="hwitte"/>
    <n v="28259.61"/>
    <s v="EDIA"/>
    <s v="C"/>
    <s v="Labor"/>
    <s v="TEC"/>
    <m/>
    <s v="BNL"/>
    <s v="PED"/>
    <s v="SC_MAG"/>
    <x v="6"/>
    <s v="P.S383"/>
    <m/>
    <m/>
    <m/>
    <m/>
    <m/>
    <m/>
    <m/>
    <m/>
    <m/>
    <n v="28259.61"/>
    <m/>
    <m/>
    <m/>
    <m/>
    <m/>
    <m/>
    <m/>
    <m/>
    <x v="0"/>
    <x v="0"/>
    <m/>
  </r>
  <r>
    <s v=""/>
    <s v=" IR_0211_6740"/>
    <s v="Direct Wind Magnets 13 - Hadron SQ1 - Coil Assembly"/>
    <s v="6.06.02.01.01"/>
    <x v="0"/>
    <d v="2027-09-20T00:00:00"/>
    <d v="2028-03-22T00:00:00"/>
    <s v="jtolle"/>
    <s v="hwitte"/>
    <n v="20950.34"/>
    <s v="CON"/>
    <s v="C"/>
    <s v="Labor"/>
    <s v="TEC"/>
    <m/>
    <s v="BNL"/>
    <s v="Const"/>
    <s v="SC_MAG"/>
    <x v="7"/>
    <m/>
    <m/>
    <m/>
    <m/>
    <m/>
    <m/>
    <m/>
    <m/>
    <m/>
    <m/>
    <m/>
    <n v="1508.42"/>
    <n v="19441.919999999998"/>
    <m/>
    <m/>
    <m/>
    <m/>
    <m/>
    <m/>
    <x v="0"/>
    <x v="0"/>
    <m/>
  </r>
  <r>
    <s v=""/>
    <s v=" IR_0211_6660"/>
    <s v="Direct Wind Magnets 13 - Hadron SQ1 - Cold Mass Assembly - Vendor Support by BNL"/>
    <s v="6.06.02.01.01"/>
    <x v="0"/>
    <d v="2027-03-31T00:00:00"/>
    <d v="2027-09-17T00:00:00"/>
    <s v="jtolle"/>
    <s v="hwitte"/>
    <n v="8774.61"/>
    <s v="EDIA"/>
    <s v="C"/>
    <s v="Labor"/>
    <s v="TEC"/>
    <m/>
    <s v="BNL"/>
    <s v="Const.Fabricate"/>
    <s v="SC_MAG"/>
    <x v="9"/>
    <s v="P.S384"/>
    <m/>
    <m/>
    <m/>
    <m/>
    <m/>
    <m/>
    <m/>
    <m/>
    <m/>
    <m/>
    <n v="8774.61"/>
    <m/>
    <m/>
    <m/>
    <m/>
    <m/>
    <m/>
    <m/>
    <x v="0"/>
    <x v="0"/>
    <m/>
  </r>
  <r>
    <s v=""/>
    <s v=" IR_0211_6600"/>
    <s v="Direct Wind Magnets 13 - Hadron SQ1 - Cold Mass Assembly - Design"/>
    <s v="6.06.02.01.01"/>
    <x v="0"/>
    <d v="2026-05-07T00:00:00"/>
    <d v="2026-09-28T00:00:00"/>
    <s v="jtolle"/>
    <s v="hwitte"/>
    <n v="70649.02"/>
    <s v="EDIA"/>
    <s v="C"/>
    <s v="Labor"/>
    <s v="TEC"/>
    <m/>
    <s v="BNL"/>
    <s v="PED"/>
    <s v="SC_MAG"/>
    <x v="6"/>
    <s v="P.S384"/>
    <m/>
    <m/>
    <m/>
    <m/>
    <m/>
    <m/>
    <m/>
    <m/>
    <m/>
    <n v="70649.02"/>
    <m/>
    <m/>
    <m/>
    <m/>
    <m/>
    <m/>
    <m/>
    <m/>
    <x v="0"/>
    <x v="0"/>
    <m/>
  </r>
  <r>
    <s v=""/>
    <s v=" IR_0211_6570"/>
    <s v="Direct Wind Magnets 13 - Hadron SQ1 - Coil Assembly - Vendor Support by BNL"/>
    <s v="6.06.02.01.01"/>
    <x v="0"/>
    <d v="2026-11-02T00:00:00"/>
    <d v="2027-03-02T00:00:00"/>
    <s v="jtolle"/>
    <s v="hwitte"/>
    <n v="5849.74"/>
    <s v="EDIA"/>
    <s v="C"/>
    <s v="Labor"/>
    <s v="TEC"/>
    <m/>
    <s v="BNL"/>
    <s v="Const.Fabricate"/>
    <s v="SC_MAG"/>
    <x v="9"/>
    <s v="P.S383"/>
    <m/>
    <m/>
    <m/>
    <m/>
    <m/>
    <m/>
    <m/>
    <m/>
    <m/>
    <m/>
    <n v="5849.74"/>
    <m/>
    <m/>
    <m/>
    <m/>
    <m/>
    <m/>
    <m/>
    <x v="0"/>
    <x v="0"/>
    <m/>
  </r>
  <r>
    <s v=""/>
    <s v=" IR_0211_6740"/>
    <s v="Direct Wind Magnets 13 - Hadron SQ1 - Coil Assembly"/>
    <s v="6.06.02.01.01"/>
    <x v="0"/>
    <d v="2027-09-20T00:00:00"/>
    <d v="2028-03-22T00:00:00"/>
    <s v="jtolle"/>
    <s v="hwitte"/>
    <n v="9883.15"/>
    <s v="CON"/>
    <s v="C"/>
    <s v="Labor"/>
    <s v="TEC"/>
    <m/>
    <s v="BNL"/>
    <s v="Const"/>
    <s v="SC_MAG"/>
    <x v="7"/>
    <m/>
    <m/>
    <m/>
    <m/>
    <m/>
    <m/>
    <m/>
    <m/>
    <m/>
    <m/>
    <m/>
    <n v="711.59"/>
    <n v="9171.57"/>
    <m/>
    <m/>
    <m/>
    <m/>
    <m/>
    <m/>
    <x v="0"/>
    <x v="0"/>
    <m/>
  </r>
  <r>
    <s v=""/>
    <s v=" IR_0211_6740"/>
    <s v="Direct Wind Magnets 13 - Hadron SQ1 - Coil Assembly"/>
    <s v="6.06.02.01.01"/>
    <x v="0"/>
    <d v="2027-09-20T00:00:00"/>
    <d v="2028-03-22T00:00:00"/>
    <s v="jtolle"/>
    <s v="hwitte"/>
    <n v="55263.53"/>
    <s v="CON"/>
    <s v="C"/>
    <s v="Labor"/>
    <s v="TEC"/>
    <m/>
    <s v="BNL"/>
    <s v="Const"/>
    <s v="SC_MAG"/>
    <x v="7"/>
    <m/>
    <m/>
    <m/>
    <m/>
    <m/>
    <m/>
    <m/>
    <m/>
    <m/>
    <m/>
    <m/>
    <n v="3978.97"/>
    <n v="51284.56"/>
    <m/>
    <m/>
    <m/>
    <m/>
    <m/>
    <m/>
    <x v="0"/>
    <x v="0"/>
    <m/>
  </r>
  <r>
    <s v=""/>
    <s v=" IR_0211_6500"/>
    <s v="Direct Wind Magnets 13 - Hadron SQ1"/>
    <s v="6.06.02.01.01"/>
    <x v="0"/>
    <d v="2026-03-12T00:00:00"/>
    <d v="2029-03-12T00:00:00"/>
    <s v="jtolle"/>
    <s v="hwitte"/>
    <n v="44239.71"/>
    <s v="EDIA"/>
    <s v="C"/>
    <s v="Labor"/>
    <s v="TEC"/>
    <m/>
    <s v="BNL"/>
    <s v="Const"/>
    <s v="SC_MAG"/>
    <x v="0"/>
    <m/>
    <m/>
    <m/>
    <m/>
    <m/>
    <m/>
    <m/>
    <m/>
    <m/>
    <m/>
    <n v="8376.0499999999993"/>
    <n v="14746.57"/>
    <n v="14746.57"/>
    <n v="6370.52"/>
    <m/>
    <m/>
    <m/>
    <m/>
    <m/>
    <x v="0"/>
    <x v="0"/>
    <m/>
  </r>
  <r>
    <s v=""/>
    <s v=" IR_0211_6740"/>
    <s v="Direct Wind Magnets 13 - Hadron SQ1 - Coil Assembly"/>
    <s v="6.06.02.01.01"/>
    <x v="0"/>
    <d v="2027-09-20T00:00:00"/>
    <d v="2028-03-22T00:00:00"/>
    <s v="jtolle"/>
    <s v="hwitte"/>
    <n v="3870.09"/>
    <s v="CON"/>
    <s v="C"/>
    <s v="Labor"/>
    <s v="TEC"/>
    <m/>
    <s v="BNL"/>
    <s v="Const"/>
    <s v="SC_MAG"/>
    <x v="7"/>
    <m/>
    <m/>
    <m/>
    <m/>
    <m/>
    <m/>
    <m/>
    <m/>
    <m/>
    <m/>
    <m/>
    <n v="278.64999999999998"/>
    <n v="3591.44"/>
    <m/>
    <m/>
    <m/>
    <m/>
    <m/>
    <m/>
    <x v="0"/>
    <x v="0"/>
    <m/>
  </r>
  <r>
    <s v=""/>
    <s v=" IR_0211_6500"/>
    <s v="Direct Wind Magnets 13 - Hadron SQ1"/>
    <s v="6.06.02.01.01"/>
    <x v="0"/>
    <d v="2026-03-12T00:00:00"/>
    <d v="2029-03-12T00:00:00"/>
    <s v="jtolle"/>
    <s v="hwitte"/>
    <n v="63378.51"/>
    <s v="EDIA"/>
    <s v="C"/>
    <s v="Labor"/>
    <s v="TEC"/>
    <m/>
    <s v="BNL"/>
    <s v="Const"/>
    <s v="SC_MAG"/>
    <x v="0"/>
    <m/>
    <m/>
    <m/>
    <m/>
    <m/>
    <m/>
    <m/>
    <m/>
    <m/>
    <m/>
    <n v="11999.67"/>
    <n v="21126.17"/>
    <n v="21126.17"/>
    <n v="9126.51"/>
    <m/>
    <m/>
    <m/>
    <m/>
    <m/>
    <x v="0"/>
    <x v="0"/>
    <m/>
  </r>
  <r>
    <s v=""/>
    <s v=" IR_0214_1421"/>
    <s v="Direct Wind Magnets 13 - Hadron SQ1 - Vertical Cold Test"/>
    <s v="6.06.02.01.04"/>
    <x v="0"/>
    <d v="2028-03-23T00:00:00"/>
    <d v="2028-05-19T00:00:00"/>
    <s v="jtolle"/>
    <s v="hwitte"/>
    <n v="3216.44"/>
    <s v="CON"/>
    <s v="C"/>
    <s v="Labor"/>
    <s v="TEC"/>
    <m/>
    <s v="BNL"/>
    <s v="Const.Test"/>
    <s v="SC_MAG"/>
    <x v="8"/>
    <m/>
    <m/>
    <m/>
    <m/>
    <m/>
    <m/>
    <m/>
    <m/>
    <m/>
    <m/>
    <m/>
    <m/>
    <n v="3216.44"/>
    <m/>
    <m/>
    <m/>
    <m/>
    <m/>
    <m/>
    <x v="0"/>
    <x v="0"/>
    <m/>
  </r>
  <r>
    <s v=""/>
    <s v=" IR_0214_1422"/>
    <s v="Direct Wind Magnets 13 - Hadron SQ1 - Cold Mass Assembly"/>
    <s v="6.06.02.01.04"/>
    <x v="0"/>
    <d v="2028-05-22T00:00:00"/>
    <d v="2029-03-12T00:00:00"/>
    <s v="jtolle"/>
    <s v="hwitte"/>
    <n v="30844.55"/>
    <s v="CON"/>
    <s v="C"/>
    <s v="Labor"/>
    <s v="TEC"/>
    <m/>
    <s v="BNL"/>
    <s v="Const"/>
    <s v="SC_MAG"/>
    <x v="7"/>
    <m/>
    <m/>
    <m/>
    <m/>
    <m/>
    <m/>
    <m/>
    <m/>
    <m/>
    <m/>
    <m/>
    <m/>
    <n v="14188.49"/>
    <n v="16656.060000000001"/>
    <m/>
    <m/>
    <m/>
    <m/>
    <m/>
    <x v="0"/>
    <x v="0"/>
    <m/>
  </r>
  <r>
    <s v=""/>
    <s v=" IR_0214_1421"/>
    <s v="Direct Wind Magnets 13 - Hadron SQ1 - Vertical Cold Test"/>
    <s v="6.06.02.01.04"/>
    <x v="0"/>
    <d v="2028-03-23T00:00:00"/>
    <d v="2028-05-19T00:00:00"/>
    <s v="jtolle"/>
    <s v="hwitte"/>
    <n v="10480.780000000001"/>
    <s v="CON"/>
    <s v="C"/>
    <s v="Labor"/>
    <s v="TEC"/>
    <m/>
    <s v="BNL"/>
    <s v="Const.Test"/>
    <s v="SC_MAG"/>
    <x v="8"/>
    <m/>
    <m/>
    <m/>
    <m/>
    <m/>
    <m/>
    <m/>
    <m/>
    <m/>
    <m/>
    <m/>
    <m/>
    <n v="10480.780000000001"/>
    <m/>
    <m/>
    <m/>
    <m/>
    <m/>
    <m/>
    <x v="0"/>
    <x v="0"/>
    <m/>
  </r>
  <r>
    <s v=""/>
    <s v=" IR_0214_1422"/>
    <s v="Direct Wind Magnets 13 - Hadron SQ1 - Cold Mass Assembly"/>
    <s v="6.06.02.01.04"/>
    <x v="0"/>
    <d v="2028-05-22T00:00:00"/>
    <d v="2029-03-12T00:00:00"/>
    <s v="jtolle"/>
    <s v="hwitte"/>
    <n v="11566.71"/>
    <s v="CON"/>
    <s v="C"/>
    <s v="Labor"/>
    <s v="TEC"/>
    <m/>
    <s v="BNL"/>
    <s v="Const"/>
    <s v="SC_MAG"/>
    <x v="7"/>
    <m/>
    <m/>
    <m/>
    <m/>
    <m/>
    <m/>
    <m/>
    <m/>
    <m/>
    <m/>
    <m/>
    <m/>
    <n v="5320.68"/>
    <n v="6246.02"/>
    <m/>
    <m/>
    <m/>
    <m/>
    <m/>
    <x v="0"/>
    <x v="0"/>
    <m/>
  </r>
  <r>
    <s v=""/>
    <s v=" IR_0214_1422"/>
    <s v="Direct Wind Magnets 13 - Hadron SQ1 - Cold Mass Assembly"/>
    <s v="6.06.02.01.04"/>
    <x v="0"/>
    <d v="2028-05-22T00:00:00"/>
    <d v="2029-03-12T00:00:00"/>
    <s v="jtolle"/>
    <s v="hwitte"/>
    <n v="3051.11"/>
    <s v="CON"/>
    <s v="C"/>
    <s v="Labor"/>
    <s v="TEC"/>
    <m/>
    <s v="BNL"/>
    <s v="Const"/>
    <s v="SC_MAG"/>
    <x v="7"/>
    <m/>
    <m/>
    <m/>
    <m/>
    <m/>
    <m/>
    <m/>
    <m/>
    <m/>
    <m/>
    <m/>
    <m/>
    <n v="1403.51"/>
    <n v="1647.6"/>
    <m/>
    <m/>
    <m/>
    <m/>
    <m/>
    <x v="0"/>
    <x v="0"/>
    <m/>
  </r>
  <r>
    <s v=""/>
    <s v=" IR_0214_1421"/>
    <s v="Direct Wind Magnets 13 - Hadron SQ1 - Vertical Cold Test"/>
    <s v="6.06.02.01.04"/>
    <x v="0"/>
    <d v="2028-03-23T00:00:00"/>
    <d v="2028-05-19T00:00:00"/>
    <s v="jtolle"/>
    <s v="hwitte"/>
    <n v="8147.02"/>
    <s v="CON"/>
    <s v="C"/>
    <s v="Labor"/>
    <s v="TEC"/>
    <m/>
    <s v="BNL"/>
    <s v="Const.Test"/>
    <s v="SC_MAG"/>
    <x v="8"/>
    <m/>
    <m/>
    <m/>
    <m/>
    <m/>
    <m/>
    <m/>
    <m/>
    <m/>
    <m/>
    <m/>
    <m/>
    <n v="8147.02"/>
    <m/>
    <m/>
    <m/>
    <m/>
    <m/>
    <m/>
    <x v="0"/>
    <x v="0"/>
    <m/>
  </r>
  <r>
    <s v=""/>
    <s v=" IR_0214_1422"/>
    <s v="Direct Wind Magnets 13 - Hadron SQ1 - Cold Mass Assembly"/>
    <s v="6.06.02.01.04"/>
    <x v="0"/>
    <d v="2028-05-22T00:00:00"/>
    <d v="2029-03-12T00:00:00"/>
    <s v="jtolle"/>
    <s v="hwitte"/>
    <n v="1976.43"/>
    <s v="CON"/>
    <s v="C"/>
    <s v="Labor"/>
    <s v="TEC"/>
    <m/>
    <s v="BNL"/>
    <s v="Const"/>
    <s v="SC_MAG"/>
    <x v="7"/>
    <m/>
    <m/>
    <m/>
    <m/>
    <m/>
    <m/>
    <m/>
    <m/>
    <m/>
    <m/>
    <m/>
    <m/>
    <n v="909.16"/>
    <n v="1067.27"/>
    <m/>
    <m/>
    <m/>
    <m/>
    <m/>
    <x v="0"/>
    <x v="0"/>
    <m/>
  </r>
  <r>
    <s v=""/>
    <s v=" IR_0214_1421"/>
    <s v="Direct Wind Magnets 13 - Hadron SQ1 - Vertical Cold Test"/>
    <s v="6.06.02.01.04"/>
    <x v="0"/>
    <d v="2028-03-23T00:00:00"/>
    <d v="2028-05-19T00:00:00"/>
    <s v="jtolle"/>
    <s v="hwitte"/>
    <n v="27458.69"/>
    <s v="CON"/>
    <s v="C"/>
    <s v="Labor"/>
    <s v="TEC"/>
    <m/>
    <s v="BNL"/>
    <s v="Const.Test"/>
    <s v="SC_MAG"/>
    <x v="8"/>
    <m/>
    <m/>
    <m/>
    <m/>
    <m/>
    <m/>
    <m/>
    <m/>
    <m/>
    <m/>
    <m/>
    <m/>
    <n v="27458.69"/>
    <m/>
    <m/>
    <m/>
    <m/>
    <m/>
    <m/>
    <x v="0"/>
    <x v="0"/>
    <m/>
  </r>
  <r>
    <s v=""/>
    <s v=" IR_0214_1421"/>
    <s v="Direct Wind Magnets 13 - Hadron SQ1 - Vertical Cold Test"/>
    <s v="6.06.02.01.04"/>
    <x v="0"/>
    <d v="2028-03-23T00:00:00"/>
    <d v="2028-05-19T00:00:00"/>
    <s v="jtolle"/>
    <s v="hwitte"/>
    <n v="16297.6"/>
    <s v="CON"/>
    <s v="C"/>
    <s v="Labor"/>
    <s v="TEC"/>
    <m/>
    <s v="BNL"/>
    <s v="Const.Test"/>
    <s v="SC_MAG"/>
    <x v="8"/>
    <m/>
    <m/>
    <m/>
    <m/>
    <m/>
    <m/>
    <m/>
    <m/>
    <m/>
    <m/>
    <m/>
    <m/>
    <n v="16297.6"/>
    <m/>
    <m/>
    <m/>
    <m/>
    <m/>
    <m/>
    <x v="0"/>
    <x v="0"/>
    <m/>
  </r>
  <r>
    <s v=""/>
    <s v=" IR_0214_1422"/>
    <s v="Direct Wind Magnets 13 - Hadron SQ1 - Cold Mass Assembly"/>
    <s v="6.06.02.01.04"/>
    <x v="0"/>
    <d v="2028-05-22T00:00:00"/>
    <d v="2029-03-12T00:00:00"/>
    <s v="jtolle"/>
    <s v="hwitte"/>
    <n v="70138.92"/>
    <s v="CON"/>
    <s v="C"/>
    <s v="Labor"/>
    <s v="TEC"/>
    <m/>
    <s v="BNL"/>
    <s v="Const"/>
    <s v="SC_MAG"/>
    <x v="7"/>
    <m/>
    <m/>
    <m/>
    <m/>
    <m/>
    <m/>
    <m/>
    <m/>
    <m/>
    <m/>
    <m/>
    <m/>
    <n v="32263.9"/>
    <n v="37875.01"/>
    <m/>
    <m/>
    <m/>
    <m/>
    <m/>
    <x v="0"/>
    <x v="0"/>
    <m/>
  </r>
  <r>
    <s v=""/>
    <s v=" IR_0214_1422"/>
    <s v="Direct Wind Magnets 13 - Hadron SQ1 - Cold Mass Assembly"/>
    <s v="6.06.02.01.04"/>
    <x v="0"/>
    <d v="2028-05-22T00:00:00"/>
    <d v="2029-03-12T00:00:00"/>
    <s v="jtolle"/>
    <s v="hwitte"/>
    <n v="3051.11"/>
    <s v="CON"/>
    <s v="C"/>
    <s v="Labor"/>
    <s v="TEC"/>
    <m/>
    <s v="BNL"/>
    <s v="Const"/>
    <s v="SC_MAG"/>
    <x v="7"/>
    <m/>
    <m/>
    <m/>
    <m/>
    <m/>
    <m/>
    <m/>
    <m/>
    <m/>
    <m/>
    <m/>
    <m/>
    <n v="1403.51"/>
    <n v="1647.6"/>
    <m/>
    <m/>
    <m/>
    <m/>
    <m/>
    <x v="0"/>
    <x v="0"/>
    <m/>
  </r>
  <r>
    <s v=""/>
    <s v=" IR_0214_1422"/>
    <s v="Direct Wind Magnets 13 - Hadron SQ1 - Cold Mass Assembly"/>
    <s v="6.06.02.01.04"/>
    <x v="0"/>
    <d v="2028-05-22T00:00:00"/>
    <d v="2029-03-12T00:00:00"/>
    <s v="jtolle"/>
    <s v="hwitte"/>
    <n v="5844.91"/>
    <s v="CON"/>
    <s v="C"/>
    <s v="Labor"/>
    <s v="TEC"/>
    <m/>
    <s v="BNL"/>
    <s v="Const"/>
    <s v="SC_MAG"/>
    <x v="7"/>
    <m/>
    <m/>
    <m/>
    <m/>
    <m/>
    <m/>
    <m/>
    <m/>
    <m/>
    <m/>
    <m/>
    <m/>
    <n v="2688.66"/>
    <n v="3156.25"/>
    <m/>
    <m/>
    <m/>
    <m/>
    <m/>
    <x v="0"/>
    <x v="0"/>
    <m/>
  </r>
  <r>
    <s v=""/>
    <s v=" E1011_01675"/>
    <s v="RCV: Cooling Chiller (OMD) (RP)"/>
    <s v="6.10.11.01"/>
    <x v="3"/>
    <d v="2029-12-05T00:00:00"/>
    <d v="2029-12-06T00:00:00"/>
    <s v="ewoolsey"/>
    <s v="yfuletova"/>
    <n v="16620.88"/>
    <m/>
    <s v="C"/>
    <s v="Nonlabor"/>
    <s v="TEC"/>
    <m/>
    <s v="JLAB"/>
    <s v="Const"/>
    <s v="DET"/>
    <x v="9"/>
    <s v="B"/>
    <m/>
    <m/>
    <m/>
    <m/>
    <m/>
    <m/>
    <m/>
    <m/>
    <m/>
    <m/>
    <m/>
    <m/>
    <m/>
    <n v="16620.88"/>
    <m/>
    <m/>
    <m/>
    <m/>
    <x v="0"/>
    <x v="0"/>
    <m/>
  </r>
  <r>
    <s v="Contract Award"/>
    <s v=" E1011_01665"/>
    <s v="AWARD: Cooling Chiller (OMD) (RP)"/>
    <s v="6.10.11.01"/>
    <x v="0"/>
    <d v="2029-05-01T00:00:00"/>
    <d v="2029-05-02T00:00:00"/>
    <s v="ewoolsey"/>
    <s v="yfuletova"/>
    <n v="0.01"/>
    <s v="EDIA"/>
    <s v="C"/>
    <s v="Nonlabor"/>
    <s v="TEC"/>
    <m/>
    <s v="JLAB"/>
    <s v="PED"/>
    <s v="DET"/>
    <x v="10"/>
    <s v="B"/>
    <m/>
    <m/>
    <m/>
    <m/>
    <m/>
    <m/>
    <m/>
    <m/>
    <m/>
    <m/>
    <m/>
    <m/>
    <n v="0.01"/>
    <m/>
    <m/>
    <m/>
    <m/>
    <m/>
    <x v="0"/>
    <x v="0"/>
    <m/>
  </r>
  <r>
    <s v=""/>
    <s v=" E1011_01355"/>
    <s v="RCV: Engineering Test Article Readout ASICS  (RP) (OMD)"/>
    <s v="6.10.11.01"/>
    <x v="3"/>
    <d v="2027-03-17T00:00:00"/>
    <d v="2027-03-17T00:00:00"/>
    <s v="ewoolsey"/>
    <s v="yfuletova"/>
    <n v="8727.31"/>
    <m/>
    <s v="C"/>
    <s v="Nonlabor"/>
    <s v="TEC"/>
    <m/>
    <s v="JLAB"/>
    <s v="Const"/>
    <s v="DET"/>
    <x v="9"/>
    <s v="B"/>
    <s v="APP00264"/>
    <m/>
    <m/>
    <m/>
    <m/>
    <m/>
    <m/>
    <m/>
    <m/>
    <m/>
    <n v="8727.31"/>
    <m/>
    <m/>
    <m/>
    <m/>
    <m/>
    <m/>
    <m/>
    <x v="0"/>
    <x v="0"/>
    <m/>
  </r>
  <r>
    <s v="Contract Award"/>
    <s v=" E1011_01345"/>
    <s v="AWARD: Engineering Test Article Readout ASICS  (RP) (OMD)"/>
    <s v="6.10.11.01"/>
    <x v="0"/>
    <d v="2026-11-10T00:00:00"/>
    <d v="2026-11-10T00:00:00"/>
    <s v="ewoolsey"/>
    <s v="yfuletova"/>
    <n v="0.01"/>
    <s v="EDIA"/>
    <s v="C"/>
    <s v="Nonlabor"/>
    <s v="TEC"/>
    <m/>
    <s v="JLAB"/>
    <s v="PED"/>
    <s v="DET"/>
    <x v="10"/>
    <s v="B"/>
    <s v="APP00264"/>
    <m/>
    <m/>
    <m/>
    <m/>
    <m/>
    <m/>
    <m/>
    <m/>
    <m/>
    <n v="0.01"/>
    <m/>
    <m/>
    <m/>
    <m/>
    <m/>
    <m/>
    <m/>
    <x v="0"/>
    <x v="0"/>
    <m/>
  </r>
  <r>
    <s v=""/>
    <s v=" E1011_01650"/>
    <s v="RCV: Support Frame (OMD) (RP)"/>
    <s v="6.10.11.01"/>
    <x v="0"/>
    <d v="2029-10-03T00:00:00"/>
    <d v="2029-10-04T00:00:00"/>
    <s v="ewoolsey"/>
    <s v="yfuletova"/>
    <n v="4904.5200000000004"/>
    <m/>
    <s v="C"/>
    <s v="Nonlabor"/>
    <s v="TEC"/>
    <m/>
    <s v="JLAB"/>
    <s v="Const"/>
    <s v="DET"/>
    <x v="9"/>
    <s v="B"/>
    <m/>
    <m/>
    <m/>
    <m/>
    <m/>
    <m/>
    <m/>
    <m/>
    <m/>
    <m/>
    <m/>
    <m/>
    <m/>
    <n v="4904.5200000000004"/>
    <m/>
    <m/>
    <m/>
    <m/>
    <x v="0"/>
    <x v="0"/>
    <m/>
  </r>
  <r>
    <s v="Contract Award"/>
    <s v=" E1011_01640"/>
    <s v="AWARD: Support Frame (OMD) (RP)"/>
    <s v="6.10.11.01"/>
    <x v="0"/>
    <d v="2029-04-10T00:00:00"/>
    <d v="2029-04-11T00:00:00"/>
    <s v="ewoolsey"/>
    <s v="yfuletova"/>
    <n v="0.01"/>
    <s v="EDIA"/>
    <s v="C"/>
    <s v="Nonlabor"/>
    <s v="TEC"/>
    <m/>
    <s v="JLAB"/>
    <s v="PED"/>
    <s v="DET"/>
    <x v="10"/>
    <s v="B"/>
    <m/>
    <m/>
    <m/>
    <m/>
    <m/>
    <m/>
    <m/>
    <m/>
    <m/>
    <m/>
    <m/>
    <m/>
    <n v="0.01"/>
    <m/>
    <m/>
    <m/>
    <m/>
    <m/>
    <x v="0"/>
    <x v="0"/>
    <m/>
  </r>
  <r>
    <s v=""/>
    <s v=" IR_0211_6750"/>
    <s v="Direct Wind Magnets 14 - Hadron SQ2"/>
    <s v="6.06.02.01.01"/>
    <x v="0"/>
    <d v="2026-05-07T00:00:00"/>
    <d v="2029-05-07T00:00:00"/>
    <s v="jtolle"/>
    <s v="hwitte"/>
    <n v="14917.75"/>
    <s v="EDIA"/>
    <s v="C"/>
    <s v="Labor"/>
    <s v="TEC"/>
    <m/>
    <s v="BNL"/>
    <s v="Const"/>
    <s v="SC_MAG"/>
    <x v="0"/>
    <m/>
    <m/>
    <m/>
    <m/>
    <m/>
    <m/>
    <m/>
    <m/>
    <m/>
    <m/>
    <n v="2028.81"/>
    <n v="4972.58"/>
    <n v="4972.58"/>
    <n v="2943.77"/>
    <m/>
    <m/>
    <m/>
    <m/>
    <m/>
    <x v="0"/>
    <x v="0"/>
    <m/>
  </r>
  <r>
    <s v=""/>
    <s v=" IR_0211_6860"/>
    <s v="Direct Wind Magnets 14 - Hadron SQ2 - Cold Mass Assembly - Write Specs/ SOW"/>
    <s v="6.06.02.01.01"/>
    <x v="0"/>
    <d v="2026-11-30T00:00:00"/>
    <d v="2026-12-11T00:00:00"/>
    <s v="jtolle"/>
    <s v="hwitte"/>
    <n v="8508.66"/>
    <s v="EDIA"/>
    <s v="C"/>
    <s v="Labor"/>
    <s v="TEC"/>
    <m/>
    <s v="BNL"/>
    <s v="Const.Procure"/>
    <s v="SC_MAG"/>
    <x v="10"/>
    <s v="P.S387"/>
    <m/>
    <m/>
    <m/>
    <m/>
    <m/>
    <m/>
    <m/>
    <m/>
    <m/>
    <m/>
    <n v="8508.66"/>
    <m/>
    <m/>
    <m/>
    <m/>
    <m/>
    <m/>
    <m/>
    <x v="0"/>
    <x v="0"/>
    <m/>
  </r>
  <r>
    <s v=""/>
    <s v=" IR_0211_6770"/>
    <s v="Direct Wind Magnets 14 - Hadron SQ2 - Coil Assembly - Write Specs/SOW"/>
    <s v="6.06.02.01.01"/>
    <x v="0"/>
    <d v="2026-07-06T00:00:00"/>
    <d v="2026-07-17T00:00:00"/>
    <s v="jtolle"/>
    <s v="hwitte"/>
    <n v="8220.93"/>
    <s v="EDIA"/>
    <s v="C"/>
    <s v="Labor"/>
    <s v="TEC"/>
    <m/>
    <s v="BNL"/>
    <s v="Const.Procure"/>
    <s v="SC_MAG"/>
    <x v="10"/>
    <s v="P.S386"/>
    <m/>
    <m/>
    <m/>
    <m/>
    <m/>
    <m/>
    <m/>
    <m/>
    <m/>
    <n v="8220.93"/>
    <m/>
    <m/>
    <m/>
    <m/>
    <m/>
    <m/>
    <m/>
    <m/>
    <x v="0"/>
    <x v="0"/>
    <m/>
  </r>
  <r>
    <s v=""/>
    <s v=" IR_0211_6930"/>
    <s v="Direct Wind Magnets 14 - Hadron SQ2 - Vertical Cold Test - Write Specs/ SOW"/>
    <s v="6.06.02.01.01"/>
    <x v="0"/>
    <d v="2026-12-14T00:00:00"/>
    <d v="2026-12-28T00:00:00"/>
    <s v="jtolle"/>
    <s v="hwitte"/>
    <n v="8508.66"/>
    <s v="EDIA"/>
    <s v="C"/>
    <s v="Labor"/>
    <s v="TEC"/>
    <m/>
    <s v="BNL"/>
    <s v="Const.Procure"/>
    <s v="SC_MAG"/>
    <x v="10"/>
    <s v="P.S388"/>
    <m/>
    <m/>
    <m/>
    <m/>
    <m/>
    <m/>
    <m/>
    <m/>
    <m/>
    <m/>
    <n v="8508.66"/>
    <m/>
    <m/>
    <m/>
    <m/>
    <m/>
    <m/>
    <m/>
    <x v="0"/>
    <x v="0"/>
    <m/>
  </r>
  <r>
    <s v=""/>
    <s v=" IR_0211_6990"/>
    <s v="Direct Wind Magnets 14 - Hadron SQ2 - Coil Assembly"/>
    <s v="6.06.02.01.01"/>
    <x v="0"/>
    <d v="2027-11-17T00:00:00"/>
    <d v="2028-05-17T00:00:00"/>
    <s v="jtolle"/>
    <s v="hwitte"/>
    <n v="5865.28"/>
    <s v="CON"/>
    <s v="C"/>
    <s v="Labor"/>
    <s v="TEC"/>
    <m/>
    <s v="BNL"/>
    <s v="Const"/>
    <s v="SC_MAG"/>
    <x v="7"/>
    <m/>
    <m/>
    <m/>
    <m/>
    <m/>
    <m/>
    <m/>
    <m/>
    <m/>
    <m/>
    <m/>
    <m/>
    <n v="5865.28"/>
    <m/>
    <m/>
    <m/>
    <m/>
    <m/>
    <m/>
    <x v="0"/>
    <x v="0"/>
    <m/>
  </r>
  <r>
    <s v=""/>
    <s v=" IR_0211_6750"/>
    <s v="Direct Wind Magnets 14 - Hadron SQ2"/>
    <s v="6.06.02.01.01"/>
    <x v="0"/>
    <d v="2026-05-07T00:00:00"/>
    <d v="2029-05-07T00:00:00"/>
    <s v="jtolle"/>
    <s v="hwitte"/>
    <n v="24826.53"/>
    <s v="EDIA"/>
    <s v="C"/>
    <s v="Labor"/>
    <s v="TEC"/>
    <m/>
    <s v="BNL"/>
    <s v="Const"/>
    <s v="SC_MAG"/>
    <x v="0"/>
    <m/>
    <m/>
    <m/>
    <m/>
    <m/>
    <m/>
    <m/>
    <m/>
    <m/>
    <m/>
    <n v="3376.41"/>
    <n v="8275.51"/>
    <n v="8275.51"/>
    <n v="4899.1000000000004"/>
    <m/>
    <m/>
    <m/>
    <m/>
    <m/>
    <x v="0"/>
    <x v="0"/>
    <m/>
  </r>
  <r>
    <s v=""/>
    <s v=" IR_0211_6750"/>
    <s v="Direct Wind Magnets 14 - Hadron SQ2"/>
    <s v="6.06.02.01.01"/>
    <x v="0"/>
    <d v="2026-05-07T00:00:00"/>
    <d v="2029-05-07T00:00:00"/>
    <s v="jtolle"/>
    <s v="hwitte"/>
    <n v="24826.53"/>
    <s v="EDIA"/>
    <s v="C"/>
    <s v="Labor"/>
    <s v="TEC"/>
    <m/>
    <s v="BNL"/>
    <s v="Const"/>
    <s v="SC_MAG"/>
    <x v="0"/>
    <m/>
    <m/>
    <m/>
    <m/>
    <m/>
    <m/>
    <m/>
    <m/>
    <m/>
    <m/>
    <n v="3376.41"/>
    <n v="8275.51"/>
    <n v="8275.51"/>
    <n v="4899.1000000000004"/>
    <m/>
    <m/>
    <m/>
    <m/>
    <m/>
    <x v="0"/>
    <x v="0"/>
    <m/>
  </r>
  <r>
    <s v=""/>
    <s v=" IR_0211_6990"/>
    <s v="Direct Wind Magnets 14 - Hadron SQ2 - Coil Assembly"/>
    <s v="6.06.02.01.01"/>
    <x v="0"/>
    <d v="2027-11-17T00:00:00"/>
    <d v="2028-05-17T00:00:00"/>
    <s v="jtolle"/>
    <s v="hwitte"/>
    <n v="998.17"/>
    <s v="CON"/>
    <s v="C"/>
    <s v="Labor"/>
    <s v="TEC"/>
    <m/>
    <s v="BNL"/>
    <s v="Const"/>
    <s v="SC_MAG"/>
    <x v="7"/>
    <m/>
    <m/>
    <m/>
    <m/>
    <m/>
    <m/>
    <m/>
    <m/>
    <m/>
    <m/>
    <m/>
    <m/>
    <n v="998.17"/>
    <m/>
    <m/>
    <m/>
    <m/>
    <m/>
    <m/>
    <x v="0"/>
    <x v="0"/>
    <m/>
  </r>
  <r>
    <s v=""/>
    <s v=" IR_0211_6750"/>
    <s v="Direct Wind Magnets 14 - Hadron SQ2"/>
    <s v="6.06.02.01.01"/>
    <x v="0"/>
    <d v="2026-05-07T00:00:00"/>
    <d v="2029-05-07T00:00:00"/>
    <s v="jtolle"/>
    <s v="hwitte"/>
    <n v="24826.53"/>
    <s v="EDIA"/>
    <s v="C"/>
    <s v="Labor"/>
    <s v="TEC"/>
    <m/>
    <s v="BNL"/>
    <s v="Const"/>
    <s v="SC_MAG"/>
    <x v="0"/>
    <m/>
    <m/>
    <m/>
    <m/>
    <m/>
    <m/>
    <m/>
    <m/>
    <m/>
    <m/>
    <n v="3376.41"/>
    <n v="8275.51"/>
    <n v="8275.51"/>
    <n v="4899.1000000000004"/>
    <m/>
    <m/>
    <m/>
    <m/>
    <m/>
    <x v="0"/>
    <x v="0"/>
    <m/>
  </r>
  <r>
    <s v=""/>
    <s v=" IR_0211_6760"/>
    <s v="Direct Wind Magnets 14 - Hadron SQ2 - Coil Assembly - Design"/>
    <s v="6.06.02.01.01"/>
    <x v="0"/>
    <d v="2026-05-07T00:00:00"/>
    <d v="2026-07-02T00:00:00"/>
    <s v="jtolle"/>
    <s v="hwitte"/>
    <n v="28259.61"/>
    <s v="EDIA"/>
    <s v="C"/>
    <s v="Labor"/>
    <s v="TEC"/>
    <m/>
    <s v="BNL"/>
    <s v="PED"/>
    <s v="SC_MAG"/>
    <x v="6"/>
    <s v="P.S386"/>
    <m/>
    <m/>
    <m/>
    <m/>
    <m/>
    <m/>
    <m/>
    <m/>
    <m/>
    <n v="28259.61"/>
    <m/>
    <m/>
    <m/>
    <m/>
    <m/>
    <m/>
    <m/>
    <m/>
    <x v="0"/>
    <x v="0"/>
    <m/>
  </r>
  <r>
    <s v=""/>
    <s v=" IR_0211_6990"/>
    <s v="Direct Wind Magnets 14 - Hadron SQ2 - Coil Assembly"/>
    <s v="6.06.02.01.01"/>
    <x v="0"/>
    <d v="2027-11-17T00:00:00"/>
    <d v="2028-05-17T00:00:00"/>
    <s v="jtolle"/>
    <s v="hwitte"/>
    <n v="21001.48"/>
    <s v="CON"/>
    <s v="C"/>
    <s v="Labor"/>
    <s v="TEC"/>
    <m/>
    <s v="BNL"/>
    <s v="Const"/>
    <s v="SC_MAG"/>
    <x v="7"/>
    <m/>
    <m/>
    <m/>
    <m/>
    <m/>
    <m/>
    <m/>
    <m/>
    <m/>
    <m/>
    <m/>
    <m/>
    <n v="21001.48"/>
    <m/>
    <m/>
    <m/>
    <m/>
    <m/>
    <m/>
    <x v="0"/>
    <x v="0"/>
    <m/>
  </r>
  <r>
    <s v=""/>
    <s v=" IR_0211_6910"/>
    <s v="Direct Wind Magnets 14 - Hadron SQ2 - Cold Mass Assembly - Vendor Support by BNL"/>
    <s v="6.06.02.01.01"/>
    <x v="0"/>
    <d v="2027-05-26T00:00:00"/>
    <d v="2027-11-16T00:00:00"/>
    <s v="jtolle"/>
    <s v="hwitte"/>
    <n v="8853.9500000000007"/>
    <s v="EDIA"/>
    <s v="C"/>
    <s v="Labor"/>
    <s v="TEC"/>
    <m/>
    <s v="BNL"/>
    <s v="Const.Fabricate"/>
    <s v="SC_MAG"/>
    <x v="9"/>
    <s v="P.S387"/>
    <m/>
    <m/>
    <m/>
    <m/>
    <m/>
    <m/>
    <m/>
    <m/>
    <m/>
    <m/>
    <n v="6566.68"/>
    <n v="2287.27"/>
    <m/>
    <m/>
    <m/>
    <m/>
    <m/>
    <m/>
    <x v="0"/>
    <x v="0"/>
    <m/>
  </r>
  <r>
    <s v=""/>
    <s v=" IR_0211_6850"/>
    <s v="Direct Wind Magnets 14 - Hadron SQ2 - Cold Mass Assembly - Design"/>
    <s v="6.06.02.01.01"/>
    <x v="0"/>
    <d v="2026-07-06T00:00:00"/>
    <d v="2026-11-25T00:00:00"/>
    <s v="jtolle"/>
    <s v="hwitte"/>
    <n v="71588.66"/>
    <s v="EDIA"/>
    <s v="C"/>
    <s v="Labor"/>
    <s v="TEC"/>
    <m/>
    <s v="BNL"/>
    <s v="PED"/>
    <s v="SC_MAG"/>
    <x v="6"/>
    <s v="P.S387"/>
    <m/>
    <m/>
    <m/>
    <m/>
    <m/>
    <m/>
    <m/>
    <m/>
    <m/>
    <n v="44384.97"/>
    <n v="27203.69"/>
    <m/>
    <m/>
    <m/>
    <m/>
    <m/>
    <m/>
    <m/>
    <x v="0"/>
    <x v="0"/>
    <m/>
  </r>
  <r>
    <s v=""/>
    <s v=" IR_0211_6820"/>
    <s v="Direct Wind Magnets 14 - Hadron SQ2 - Coil Assembly - Vendor Support by BNL"/>
    <s v="6.06.02.01.01"/>
    <x v="0"/>
    <d v="2027-01-04T00:00:00"/>
    <d v="2027-04-27T00:00:00"/>
    <s v="jtolle"/>
    <s v="hwitte"/>
    <n v="5849.74"/>
    <s v="EDIA"/>
    <s v="C"/>
    <s v="Labor"/>
    <s v="TEC"/>
    <m/>
    <s v="BNL"/>
    <s v="Const.Fabricate"/>
    <s v="SC_MAG"/>
    <x v="9"/>
    <s v="P.S386"/>
    <m/>
    <m/>
    <m/>
    <m/>
    <m/>
    <m/>
    <m/>
    <m/>
    <m/>
    <m/>
    <n v="5849.74"/>
    <m/>
    <m/>
    <m/>
    <m/>
    <m/>
    <m/>
    <m/>
    <x v="0"/>
    <x v="0"/>
    <m/>
  </r>
  <r>
    <s v=""/>
    <s v=" IR_0211_6990"/>
    <s v="Direct Wind Magnets 14 - Hadron SQ2 - Coil Assembly"/>
    <s v="6.06.02.01.01"/>
    <x v="0"/>
    <d v="2027-11-17T00:00:00"/>
    <d v="2028-05-17T00:00:00"/>
    <s v="jtolle"/>
    <s v="hwitte"/>
    <n v="9907.27"/>
    <s v="CON"/>
    <s v="C"/>
    <s v="Labor"/>
    <s v="TEC"/>
    <m/>
    <s v="BNL"/>
    <s v="Const"/>
    <s v="SC_MAG"/>
    <x v="7"/>
    <m/>
    <m/>
    <m/>
    <m/>
    <m/>
    <m/>
    <m/>
    <m/>
    <m/>
    <m/>
    <m/>
    <m/>
    <n v="9907.27"/>
    <m/>
    <m/>
    <m/>
    <m/>
    <m/>
    <m/>
    <x v="0"/>
    <x v="0"/>
    <m/>
  </r>
  <r>
    <s v=""/>
    <s v=" IR_0211_6990"/>
    <s v="Direct Wind Magnets 14 - Hadron SQ2 - Coil Assembly"/>
    <s v="6.06.02.01.01"/>
    <x v="0"/>
    <d v="2027-11-17T00:00:00"/>
    <d v="2028-05-17T00:00:00"/>
    <s v="jtolle"/>
    <s v="hwitte"/>
    <n v="55398.42"/>
    <s v="CON"/>
    <s v="C"/>
    <s v="Labor"/>
    <s v="TEC"/>
    <m/>
    <s v="BNL"/>
    <s v="Const"/>
    <s v="SC_MAG"/>
    <x v="7"/>
    <m/>
    <m/>
    <m/>
    <m/>
    <m/>
    <m/>
    <m/>
    <m/>
    <m/>
    <m/>
    <m/>
    <m/>
    <n v="55398.42"/>
    <m/>
    <m/>
    <m/>
    <m/>
    <m/>
    <m/>
    <x v="0"/>
    <x v="0"/>
    <m/>
  </r>
  <r>
    <s v=""/>
    <s v=" IR_0211_6750"/>
    <s v="Direct Wind Magnets 14 - Hadron SQ2"/>
    <s v="6.06.02.01.01"/>
    <x v="0"/>
    <d v="2026-05-07T00:00:00"/>
    <d v="2029-05-07T00:00:00"/>
    <s v="jtolle"/>
    <s v="hwitte"/>
    <n v="44483.76"/>
    <s v="EDIA"/>
    <s v="C"/>
    <s v="Labor"/>
    <s v="TEC"/>
    <m/>
    <s v="BNL"/>
    <s v="Const"/>
    <s v="SC_MAG"/>
    <x v="0"/>
    <m/>
    <m/>
    <m/>
    <m/>
    <m/>
    <m/>
    <m/>
    <m/>
    <m/>
    <m/>
    <n v="6049.79"/>
    <n v="14827.92"/>
    <n v="14827.92"/>
    <n v="8778.1299999999992"/>
    <m/>
    <m/>
    <m/>
    <m/>
    <m/>
    <x v="0"/>
    <x v="0"/>
    <m/>
  </r>
  <r>
    <s v=""/>
    <s v=" IR_0211_6990"/>
    <s v="Direct Wind Magnets 14 - Hadron SQ2 - Coil Assembly"/>
    <s v="6.06.02.01.01"/>
    <x v="0"/>
    <d v="2027-11-17T00:00:00"/>
    <d v="2028-05-17T00:00:00"/>
    <s v="jtolle"/>
    <s v="hwitte"/>
    <n v="3879.53"/>
    <s v="CON"/>
    <s v="C"/>
    <s v="Labor"/>
    <s v="TEC"/>
    <m/>
    <s v="BNL"/>
    <s v="Const"/>
    <s v="SC_MAG"/>
    <x v="7"/>
    <m/>
    <m/>
    <m/>
    <m/>
    <m/>
    <m/>
    <m/>
    <m/>
    <m/>
    <m/>
    <m/>
    <m/>
    <n v="3879.53"/>
    <m/>
    <m/>
    <m/>
    <m/>
    <m/>
    <m/>
    <x v="0"/>
    <x v="0"/>
    <m/>
  </r>
  <r>
    <s v=""/>
    <s v=" IR_0211_6750"/>
    <s v="Direct Wind Magnets 14 - Hadron SQ2"/>
    <s v="6.06.02.01.01"/>
    <x v="0"/>
    <d v="2026-05-07T00:00:00"/>
    <d v="2029-05-07T00:00:00"/>
    <s v="jtolle"/>
    <s v="hwitte"/>
    <n v="63728.15"/>
    <s v="EDIA"/>
    <s v="C"/>
    <s v="Labor"/>
    <s v="TEC"/>
    <m/>
    <s v="BNL"/>
    <s v="Const"/>
    <s v="SC_MAG"/>
    <x v="0"/>
    <m/>
    <m/>
    <m/>
    <m/>
    <m/>
    <m/>
    <m/>
    <m/>
    <m/>
    <m/>
    <n v="8667.0300000000007"/>
    <n v="21242.720000000001"/>
    <n v="21242.720000000001"/>
    <n v="12575.69"/>
    <m/>
    <m/>
    <m/>
    <m/>
    <m/>
    <x v="0"/>
    <x v="0"/>
    <m/>
  </r>
  <r>
    <s v=""/>
    <s v=" IR_0214_1423"/>
    <s v="Direct Wind Magnets 14 - Hadron SQ2 - Vertical Cold Test"/>
    <s v="6.06.02.01.04"/>
    <x v="0"/>
    <d v="2028-05-18T00:00:00"/>
    <d v="2028-07-18T00:00:00"/>
    <s v="jtolle"/>
    <s v="hwitte"/>
    <n v="3216.44"/>
    <s v="CON"/>
    <s v="C"/>
    <s v="Labor"/>
    <s v="TEC"/>
    <m/>
    <s v="BNL"/>
    <s v="Const.Test"/>
    <s v="SC_MAG"/>
    <x v="8"/>
    <m/>
    <m/>
    <m/>
    <m/>
    <m/>
    <m/>
    <m/>
    <m/>
    <m/>
    <m/>
    <m/>
    <m/>
    <n v="3216.44"/>
    <m/>
    <m/>
    <m/>
    <m/>
    <m/>
    <m/>
    <x v="0"/>
    <x v="0"/>
    <m/>
  </r>
  <r>
    <s v=""/>
    <s v=" IR_0214_1424"/>
    <s v="Direct Wind Magnets 14 - Hadron SQ2 - Cold Mass Assembly"/>
    <s v="6.06.02.01.04"/>
    <x v="0"/>
    <d v="2028-07-19T00:00:00"/>
    <d v="2029-05-07T00:00:00"/>
    <s v="jtolle"/>
    <s v="hwitte"/>
    <n v="31056.46"/>
    <s v="CON"/>
    <s v="C"/>
    <s v="Labor"/>
    <s v="TEC"/>
    <m/>
    <s v="BNL"/>
    <s v="Const"/>
    <s v="SC_MAG"/>
    <x v="7"/>
    <m/>
    <m/>
    <m/>
    <m/>
    <m/>
    <m/>
    <m/>
    <m/>
    <m/>
    <m/>
    <m/>
    <m/>
    <n v="8074.68"/>
    <n v="22981.78"/>
    <m/>
    <m/>
    <m/>
    <m/>
    <m/>
    <x v="0"/>
    <x v="0"/>
    <m/>
  </r>
  <r>
    <s v=""/>
    <s v=" IR_0214_1423"/>
    <s v="Direct Wind Magnets 14 - Hadron SQ2 - Vertical Cold Test"/>
    <s v="6.06.02.01.04"/>
    <x v="0"/>
    <d v="2028-05-18T00:00:00"/>
    <d v="2028-07-18T00:00:00"/>
    <s v="jtolle"/>
    <s v="hwitte"/>
    <n v="10480.780000000001"/>
    <s v="CON"/>
    <s v="C"/>
    <s v="Labor"/>
    <s v="TEC"/>
    <m/>
    <s v="BNL"/>
    <s v="Const.Test"/>
    <s v="SC_MAG"/>
    <x v="8"/>
    <m/>
    <m/>
    <m/>
    <m/>
    <m/>
    <m/>
    <m/>
    <m/>
    <m/>
    <m/>
    <m/>
    <m/>
    <n v="10480.780000000001"/>
    <m/>
    <m/>
    <m/>
    <m/>
    <m/>
    <m/>
    <x v="0"/>
    <x v="0"/>
    <m/>
  </r>
  <r>
    <s v=""/>
    <s v=" IR_0214_1424"/>
    <s v="Direct Wind Magnets 14 - Hadron SQ2 - Cold Mass Assembly"/>
    <s v="6.06.02.01.04"/>
    <x v="0"/>
    <d v="2028-07-19T00:00:00"/>
    <d v="2029-05-07T00:00:00"/>
    <s v="jtolle"/>
    <s v="hwitte"/>
    <n v="11646.17"/>
    <s v="CON"/>
    <s v="C"/>
    <s v="Labor"/>
    <s v="TEC"/>
    <m/>
    <s v="BNL"/>
    <s v="Const"/>
    <s v="SC_MAG"/>
    <x v="7"/>
    <m/>
    <m/>
    <m/>
    <m/>
    <m/>
    <m/>
    <m/>
    <m/>
    <m/>
    <m/>
    <m/>
    <m/>
    <n v="3028"/>
    <n v="8618.17"/>
    <m/>
    <m/>
    <m/>
    <m/>
    <m/>
    <x v="0"/>
    <x v="0"/>
    <m/>
  </r>
  <r>
    <s v=""/>
    <s v=" IR_0214_1424"/>
    <s v="Direct Wind Magnets 14 - Hadron SQ2 - Cold Mass Assembly"/>
    <s v="6.06.02.01.04"/>
    <x v="0"/>
    <d v="2028-07-19T00:00:00"/>
    <d v="2029-05-07T00:00:00"/>
    <s v="jtolle"/>
    <s v="hwitte"/>
    <n v="3072.07"/>
    <s v="CON"/>
    <s v="C"/>
    <s v="Labor"/>
    <s v="TEC"/>
    <m/>
    <s v="BNL"/>
    <s v="Const"/>
    <s v="SC_MAG"/>
    <x v="7"/>
    <m/>
    <m/>
    <m/>
    <m/>
    <m/>
    <m/>
    <m/>
    <m/>
    <m/>
    <m/>
    <m/>
    <m/>
    <n v="798.74"/>
    <n v="2273.33"/>
    <m/>
    <m/>
    <m/>
    <m/>
    <m/>
    <x v="0"/>
    <x v="0"/>
    <m/>
  </r>
  <r>
    <s v=""/>
    <s v=" IR_0214_1423"/>
    <s v="Direct Wind Magnets 14 - Hadron SQ2 - Vertical Cold Test"/>
    <s v="6.06.02.01.04"/>
    <x v="0"/>
    <d v="2028-05-18T00:00:00"/>
    <d v="2028-07-18T00:00:00"/>
    <s v="jtolle"/>
    <s v="hwitte"/>
    <n v="8147.02"/>
    <s v="CON"/>
    <s v="C"/>
    <s v="Labor"/>
    <s v="TEC"/>
    <m/>
    <s v="BNL"/>
    <s v="Const.Test"/>
    <s v="SC_MAG"/>
    <x v="8"/>
    <m/>
    <m/>
    <m/>
    <m/>
    <m/>
    <m/>
    <m/>
    <m/>
    <m/>
    <m/>
    <m/>
    <m/>
    <n v="8147.02"/>
    <m/>
    <m/>
    <m/>
    <m/>
    <m/>
    <m/>
    <x v="0"/>
    <x v="0"/>
    <m/>
  </r>
  <r>
    <s v=""/>
    <s v=" IR_0214_1424"/>
    <s v="Direct Wind Magnets 14 - Hadron SQ2 - Cold Mass Assembly"/>
    <s v="6.06.02.01.04"/>
    <x v="0"/>
    <d v="2028-07-19T00:00:00"/>
    <d v="2029-05-07T00:00:00"/>
    <s v="jtolle"/>
    <s v="hwitte"/>
    <n v="1990.01"/>
    <s v="CON"/>
    <s v="C"/>
    <s v="Labor"/>
    <s v="TEC"/>
    <m/>
    <s v="BNL"/>
    <s v="Const"/>
    <s v="SC_MAG"/>
    <x v="7"/>
    <m/>
    <m/>
    <m/>
    <m/>
    <m/>
    <m/>
    <m/>
    <m/>
    <m/>
    <m/>
    <m/>
    <m/>
    <n v="517.4"/>
    <n v="1472.6"/>
    <m/>
    <m/>
    <m/>
    <m/>
    <m/>
    <x v="0"/>
    <x v="0"/>
    <m/>
  </r>
  <r>
    <s v=""/>
    <s v=" IR_0214_1423"/>
    <s v="Direct Wind Magnets 14 - Hadron SQ2 - Vertical Cold Test"/>
    <s v="6.06.02.01.04"/>
    <x v="0"/>
    <d v="2028-05-18T00:00:00"/>
    <d v="2028-07-18T00:00:00"/>
    <s v="jtolle"/>
    <s v="hwitte"/>
    <n v="27458.69"/>
    <s v="CON"/>
    <s v="C"/>
    <s v="Labor"/>
    <s v="TEC"/>
    <m/>
    <s v="BNL"/>
    <s v="Const.Test"/>
    <s v="SC_MAG"/>
    <x v="8"/>
    <m/>
    <m/>
    <m/>
    <m/>
    <m/>
    <m/>
    <m/>
    <m/>
    <m/>
    <m/>
    <m/>
    <m/>
    <n v="27458.69"/>
    <m/>
    <m/>
    <m/>
    <m/>
    <m/>
    <m/>
    <x v="0"/>
    <x v="0"/>
    <m/>
  </r>
  <r>
    <s v=""/>
    <s v=" IR_0214_1423"/>
    <s v="Direct Wind Magnets 14 - Hadron SQ2 - Vertical Cold Test"/>
    <s v="6.06.02.01.04"/>
    <x v="0"/>
    <d v="2028-05-18T00:00:00"/>
    <d v="2028-07-18T00:00:00"/>
    <s v="jtolle"/>
    <s v="hwitte"/>
    <n v="16297.6"/>
    <s v="CON"/>
    <s v="C"/>
    <s v="Labor"/>
    <s v="TEC"/>
    <m/>
    <s v="BNL"/>
    <s v="Const.Test"/>
    <s v="SC_MAG"/>
    <x v="8"/>
    <m/>
    <m/>
    <m/>
    <m/>
    <m/>
    <m/>
    <m/>
    <m/>
    <m/>
    <m/>
    <m/>
    <m/>
    <n v="16297.6"/>
    <m/>
    <m/>
    <m/>
    <m/>
    <m/>
    <m/>
    <x v="0"/>
    <x v="0"/>
    <m/>
  </r>
  <r>
    <s v=""/>
    <s v=" IR_0214_1424"/>
    <s v="Direct Wind Magnets 14 - Hadron SQ2 - Cold Mass Assembly"/>
    <s v="6.06.02.01.04"/>
    <x v="0"/>
    <d v="2028-07-19T00:00:00"/>
    <d v="2029-05-07T00:00:00"/>
    <s v="jtolle"/>
    <s v="hwitte"/>
    <n v="70620.78"/>
    <s v="CON"/>
    <s v="C"/>
    <s v="Labor"/>
    <s v="TEC"/>
    <m/>
    <s v="BNL"/>
    <s v="Const"/>
    <s v="SC_MAG"/>
    <x v="7"/>
    <m/>
    <m/>
    <m/>
    <m/>
    <m/>
    <m/>
    <m/>
    <m/>
    <m/>
    <m/>
    <m/>
    <m/>
    <n v="18361.400000000001"/>
    <n v="52259.38"/>
    <m/>
    <m/>
    <m/>
    <m/>
    <m/>
    <x v="0"/>
    <x v="0"/>
    <m/>
  </r>
  <r>
    <s v=""/>
    <s v=" IR_0214_1424"/>
    <s v="Direct Wind Magnets 14 - Hadron SQ2 - Cold Mass Assembly"/>
    <s v="6.06.02.01.04"/>
    <x v="0"/>
    <d v="2028-07-19T00:00:00"/>
    <d v="2029-05-07T00:00:00"/>
    <s v="jtolle"/>
    <s v="hwitte"/>
    <n v="3072.07"/>
    <s v="CON"/>
    <s v="C"/>
    <s v="Labor"/>
    <s v="TEC"/>
    <m/>
    <s v="BNL"/>
    <s v="Const"/>
    <s v="SC_MAG"/>
    <x v="7"/>
    <m/>
    <m/>
    <m/>
    <m/>
    <m/>
    <m/>
    <m/>
    <m/>
    <m/>
    <m/>
    <m/>
    <m/>
    <n v="798.74"/>
    <n v="2273.33"/>
    <m/>
    <m/>
    <m/>
    <m/>
    <m/>
    <x v="0"/>
    <x v="0"/>
    <m/>
  </r>
  <r>
    <s v=""/>
    <s v=" IR_0214_1424"/>
    <s v="Direct Wind Magnets 14 - Hadron SQ2 - Cold Mass Assembly"/>
    <s v="6.06.02.01.04"/>
    <x v="0"/>
    <d v="2028-07-19T00:00:00"/>
    <d v="2029-05-07T00:00:00"/>
    <s v="jtolle"/>
    <s v="hwitte"/>
    <n v="5885.07"/>
    <s v="CON"/>
    <s v="C"/>
    <s v="Labor"/>
    <s v="TEC"/>
    <m/>
    <s v="BNL"/>
    <s v="Const"/>
    <s v="SC_MAG"/>
    <x v="7"/>
    <m/>
    <m/>
    <m/>
    <m/>
    <m/>
    <m/>
    <m/>
    <m/>
    <m/>
    <m/>
    <m/>
    <m/>
    <n v="1530.12"/>
    <n v="4354.95"/>
    <m/>
    <m/>
    <m/>
    <m/>
    <m/>
    <x v="0"/>
    <x v="0"/>
    <m/>
  </r>
  <r>
    <s v=""/>
    <s v=" IR_0211_7000"/>
    <s v="Direct Wind Magnets 15 - Hadron SQ3"/>
    <s v="6.06.02.01.01"/>
    <x v="0"/>
    <d v="2026-07-06T00:00:00"/>
    <d v="2029-07-03T00:00:00"/>
    <s v="jtolle"/>
    <s v="hwitte"/>
    <n v="14999.59"/>
    <s v="EDIA"/>
    <s v="C"/>
    <s v="Labor"/>
    <s v="TEC"/>
    <m/>
    <s v="BNL"/>
    <s v="Const"/>
    <s v="SC_MAG"/>
    <x v="0"/>
    <m/>
    <m/>
    <m/>
    <m/>
    <m/>
    <m/>
    <m/>
    <m/>
    <m/>
    <m/>
    <n v="1239.97"/>
    <n v="4999.8599999999997"/>
    <n v="4999.8599999999997"/>
    <n v="3759.9"/>
    <m/>
    <m/>
    <m/>
    <m/>
    <m/>
    <x v="0"/>
    <x v="0"/>
    <m/>
  </r>
  <r>
    <s v=""/>
    <s v=" IR_0211_7110"/>
    <s v="Direct Wind Magnets 15 - Hadron SQ3 - Cold Mass Assembly - Write Specs/ SOW"/>
    <s v="6.06.02.01.01"/>
    <x v="0"/>
    <d v="2027-01-28T00:00:00"/>
    <d v="2027-02-10T00:00:00"/>
    <s v="jtolle"/>
    <s v="hwitte"/>
    <n v="8508.66"/>
    <s v="EDIA"/>
    <s v="C"/>
    <s v="Labor"/>
    <s v="TEC"/>
    <m/>
    <s v="BNL"/>
    <s v="Const.Procure"/>
    <s v="SC_MAG"/>
    <x v="10"/>
    <s v="P.S390"/>
    <m/>
    <m/>
    <m/>
    <m/>
    <m/>
    <m/>
    <m/>
    <m/>
    <m/>
    <m/>
    <n v="8508.66"/>
    <m/>
    <m/>
    <m/>
    <m/>
    <m/>
    <m/>
    <m/>
    <x v="0"/>
    <x v="0"/>
    <m/>
  </r>
  <r>
    <s v=""/>
    <s v=" IR_0211_7020"/>
    <s v="Direct Wind Magnets 15 - Hadron SQ3 - Coil Assembly - Write Specs/SOW"/>
    <s v="6.06.02.01.01"/>
    <x v="0"/>
    <d v="2026-08-31T00:00:00"/>
    <d v="2026-09-14T00:00:00"/>
    <s v="jtolle"/>
    <s v="hwitte"/>
    <n v="8220.93"/>
    <s v="EDIA"/>
    <s v="C"/>
    <s v="Labor"/>
    <s v="TEC"/>
    <m/>
    <s v="BNL"/>
    <s v="Const.Procure"/>
    <s v="SC_MAG"/>
    <x v="10"/>
    <s v="P.S389"/>
    <m/>
    <m/>
    <m/>
    <m/>
    <m/>
    <m/>
    <m/>
    <m/>
    <m/>
    <n v="8220.93"/>
    <m/>
    <m/>
    <m/>
    <m/>
    <m/>
    <m/>
    <m/>
    <m/>
    <x v="0"/>
    <x v="0"/>
    <m/>
  </r>
  <r>
    <s v=""/>
    <s v=" IR_0211_7180"/>
    <s v="Direct Wind Magnets 15 - Hadron SQ3 - Vertical Cold Test - Write Specs/ SOW"/>
    <s v="6.06.02.01.01"/>
    <x v="0"/>
    <d v="2027-02-11T00:00:00"/>
    <d v="2027-02-25T00:00:00"/>
    <s v="jtolle"/>
    <s v="hwitte"/>
    <n v="8508.66"/>
    <s v="EDIA"/>
    <s v="C"/>
    <s v="Labor"/>
    <s v="TEC"/>
    <m/>
    <s v="BNL"/>
    <s v="Const.Procure"/>
    <s v="SC_MAG"/>
    <x v="10"/>
    <s v="P.S391"/>
    <m/>
    <m/>
    <m/>
    <m/>
    <m/>
    <m/>
    <m/>
    <m/>
    <m/>
    <m/>
    <n v="8508.66"/>
    <m/>
    <m/>
    <m/>
    <m/>
    <m/>
    <m/>
    <m/>
    <x v="0"/>
    <x v="0"/>
    <m/>
  </r>
  <r>
    <s v=""/>
    <s v=" IR_0211_7240"/>
    <s v="Direct Wind Magnets 15 - Hadron SQ3 - Coil Assembly"/>
    <s v="6.06.02.01.01"/>
    <x v="0"/>
    <d v="2028-01-19T00:00:00"/>
    <d v="2028-07-14T00:00:00"/>
    <s v="jtolle"/>
    <s v="hwitte"/>
    <n v="5865.28"/>
    <s v="CON"/>
    <s v="C"/>
    <s v="Labor"/>
    <s v="TEC"/>
    <m/>
    <s v="BNL"/>
    <s v="Const"/>
    <s v="SC_MAG"/>
    <x v="7"/>
    <m/>
    <m/>
    <m/>
    <m/>
    <m/>
    <m/>
    <m/>
    <m/>
    <m/>
    <m/>
    <m/>
    <m/>
    <n v="5865.28"/>
    <m/>
    <m/>
    <m/>
    <m/>
    <m/>
    <m/>
    <x v="0"/>
    <x v="0"/>
    <m/>
  </r>
  <r>
    <s v=""/>
    <s v=" IR_0211_7000"/>
    <s v="Direct Wind Magnets 15 - Hadron SQ3"/>
    <s v="6.06.02.01.01"/>
    <x v="0"/>
    <d v="2026-07-06T00:00:00"/>
    <d v="2029-07-03T00:00:00"/>
    <s v="jtolle"/>
    <s v="hwitte"/>
    <n v="24962.74"/>
    <s v="EDIA"/>
    <s v="C"/>
    <s v="Labor"/>
    <s v="TEC"/>
    <m/>
    <s v="BNL"/>
    <s v="Const"/>
    <s v="SC_MAG"/>
    <x v="0"/>
    <m/>
    <m/>
    <m/>
    <m/>
    <m/>
    <m/>
    <m/>
    <m/>
    <m/>
    <m/>
    <n v="2063.59"/>
    <n v="8320.91"/>
    <n v="8320.91"/>
    <n v="6257.32"/>
    <m/>
    <m/>
    <m/>
    <m/>
    <m/>
    <x v="0"/>
    <x v="0"/>
    <m/>
  </r>
  <r>
    <s v=""/>
    <s v=" IR_0211_7000"/>
    <s v="Direct Wind Magnets 15 - Hadron SQ3"/>
    <s v="6.06.02.01.01"/>
    <x v="0"/>
    <d v="2026-07-06T00:00:00"/>
    <d v="2029-07-03T00:00:00"/>
    <s v="jtolle"/>
    <s v="hwitte"/>
    <n v="24962.74"/>
    <s v="EDIA"/>
    <s v="C"/>
    <s v="Labor"/>
    <s v="TEC"/>
    <m/>
    <s v="BNL"/>
    <s v="Const"/>
    <s v="SC_MAG"/>
    <x v="0"/>
    <m/>
    <m/>
    <m/>
    <m/>
    <m/>
    <m/>
    <m/>
    <m/>
    <m/>
    <m/>
    <n v="2063.59"/>
    <n v="8320.91"/>
    <n v="8320.91"/>
    <n v="6257.32"/>
    <m/>
    <m/>
    <m/>
    <m/>
    <m/>
    <x v="0"/>
    <x v="0"/>
    <m/>
  </r>
  <r>
    <s v=""/>
    <s v=" IR_0211_7240"/>
    <s v="Direct Wind Magnets 15 - Hadron SQ3 - Coil Assembly"/>
    <s v="6.06.02.01.01"/>
    <x v="0"/>
    <d v="2028-01-19T00:00:00"/>
    <d v="2028-07-14T00:00:00"/>
    <s v="jtolle"/>
    <s v="hwitte"/>
    <n v="998.17"/>
    <s v="CON"/>
    <s v="C"/>
    <s v="Labor"/>
    <s v="TEC"/>
    <m/>
    <s v="BNL"/>
    <s v="Const"/>
    <s v="SC_MAG"/>
    <x v="7"/>
    <m/>
    <m/>
    <m/>
    <m/>
    <m/>
    <m/>
    <m/>
    <m/>
    <m/>
    <m/>
    <m/>
    <m/>
    <n v="998.17"/>
    <m/>
    <m/>
    <m/>
    <m/>
    <m/>
    <m/>
    <x v="0"/>
    <x v="0"/>
    <m/>
  </r>
  <r>
    <s v=""/>
    <s v=" IR_0211_7000"/>
    <s v="Direct Wind Magnets 15 - Hadron SQ3"/>
    <s v="6.06.02.01.01"/>
    <x v="0"/>
    <d v="2026-07-06T00:00:00"/>
    <d v="2029-07-03T00:00:00"/>
    <s v="jtolle"/>
    <s v="hwitte"/>
    <n v="24962.74"/>
    <s v="EDIA"/>
    <s v="C"/>
    <s v="Labor"/>
    <s v="TEC"/>
    <m/>
    <s v="BNL"/>
    <s v="Const"/>
    <s v="SC_MAG"/>
    <x v="0"/>
    <m/>
    <m/>
    <m/>
    <m/>
    <m/>
    <m/>
    <m/>
    <m/>
    <m/>
    <m/>
    <n v="2063.59"/>
    <n v="8320.91"/>
    <n v="8320.91"/>
    <n v="6257.32"/>
    <m/>
    <m/>
    <m/>
    <m/>
    <m/>
    <x v="0"/>
    <x v="0"/>
    <m/>
  </r>
  <r>
    <s v=""/>
    <s v=" IR_0211_7010"/>
    <s v="Direct Wind Magnets 15 - Hadron SQ3 - Coil Assembly - Design"/>
    <s v="6.06.02.01.01"/>
    <x v="0"/>
    <d v="2026-07-06T00:00:00"/>
    <d v="2026-08-28T00:00:00"/>
    <s v="jtolle"/>
    <s v="hwitte"/>
    <n v="28259.61"/>
    <s v="EDIA"/>
    <s v="C"/>
    <s v="Labor"/>
    <s v="TEC"/>
    <m/>
    <s v="BNL"/>
    <s v="PED"/>
    <s v="SC_MAG"/>
    <x v="6"/>
    <s v="P.S389"/>
    <m/>
    <m/>
    <m/>
    <m/>
    <m/>
    <m/>
    <m/>
    <m/>
    <m/>
    <n v="28259.61"/>
    <m/>
    <m/>
    <m/>
    <m/>
    <m/>
    <m/>
    <m/>
    <m/>
    <x v="0"/>
    <x v="0"/>
    <m/>
  </r>
  <r>
    <s v=""/>
    <s v=" IR_0211_7240"/>
    <s v="Direct Wind Magnets 15 - Hadron SQ3 - Coil Assembly"/>
    <s v="6.06.02.01.01"/>
    <x v="0"/>
    <d v="2028-01-19T00:00:00"/>
    <d v="2028-07-14T00:00:00"/>
    <s v="jtolle"/>
    <s v="hwitte"/>
    <n v="21001.48"/>
    <s v="CON"/>
    <s v="C"/>
    <s v="Labor"/>
    <s v="TEC"/>
    <m/>
    <s v="BNL"/>
    <s v="Const"/>
    <s v="SC_MAG"/>
    <x v="7"/>
    <m/>
    <m/>
    <m/>
    <m/>
    <m/>
    <m/>
    <m/>
    <m/>
    <m/>
    <m/>
    <m/>
    <m/>
    <n v="21001.48"/>
    <m/>
    <m/>
    <m/>
    <m/>
    <m/>
    <m/>
    <x v="0"/>
    <x v="0"/>
    <m/>
  </r>
  <r>
    <s v=""/>
    <s v=" IR_0211_7160"/>
    <s v="Direct Wind Magnets 15 - Hadron SQ3 - Cold Mass Assembly - Vendor Support by BNL"/>
    <s v="6.06.02.01.01"/>
    <x v="0"/>
    <d v="2027-07-23T00:00:00"/>
    <d v="2028-01-18T00:00:00"/>
    <s v="jtolle"/>
    <s v="hwitte"/>
    <n v="8956.32"/>
    <s v="EDIA"/>
    <s v="C"/>
    <s v="Labor"/>
    <s v="TEC"/>
    <m/>
    <s v="BNL"/>
    <s v="Const.Fabricate"/>
    <s v="SC_MAG"/>
    <x v="9"/>
    <s v="P.S390"/>
    <m/>
    <m/>
    <m/>
    <m/>
    <m/>
    <m/>
    <m/>
    <m/>
    <m/>
    <m/>
    <n v="3657.16"/>
    <n v="5299.15"/>
    <m/>
    <m/>
    <m/>
    <m/>
    <m/>
    <m/>
    <x v="0"/>
    <x v="0"/>
    <m/>
  </r>
  <r>
    <s v=""/>
    <s v=" IR_0211_7100"/>
    <s v="Direct Wind Magnets 15 - Hadron SQ3 - Cold Mass Assembly - Design"/>
    <s v="6.06.02.01.01"/>
    <x v="0"/>
    <d v="2026-08-31T00:00:00"/>
    <d v="2027-01-27T00:00:00"/>
    <s v="jtolle"/>
    <s v="hwitte"/>
    <n v="72577.740000000005"/>
    <s v="EDIA"/>
    <s v="C"/>
    <s v="Labor"/>
    <s v="TEC"/>
    <m/>
    <s v="BNL"/>
    <s v="PED"/>
    <s v="SC_MAG"/>
    <x v="6"/>
    <s v="P.S390"/>
    <m/>
    <m/>
    <m/>
    <m/>
    <m/>
    <m/>
    <m/>
    <m/>
    <m/>
    <n v="15967.1"/>
    <n v="56610.64"/>
    <m/>
    <m/>
    <m/>
    <m/>
    <m/>
    <m/>
    <m/>
    <x v="0"/>
    <x v="0"/>
    <m/>
  </r>
  <r>
    <s v=""/>
    <s v=" IR_0211_7070"/>
    <s v="Direct Wind Magnets 15 - Hadron SQ3 - Coil Assembly - Vendor Support by BNL"/>
    <s v="6.06.02.01.01"/>
    <x v="0"/>
    <d v="2027-03-03T00:00:00"/>
    <d v="2027-06-23T00:00:00"/>
    <s v="jtolle"/>
    <s v="hwitte"/>
    <n v="5849.74"/>
    <s v="EDIA"/>
    <s v="C"/>
    <s v="Labor"/>
    <s v="TEC"/>
    <m/>
    <s v="BNL"/>
    <s v="Const.Fabricate"/>
    <s v="SC_MAG"/>
    <x v="9"/>
    <s v="P.S389"/>
    <m/>
    <m/>
    <m/>
    <m/>
    <m/>
    <m/>
    <m/>
    <m/>
    <m/>
    <m/>
    <n v="5849.74"/>
    <m/>
    <m/>
    <m/>
    <m/>
    <m/>
    <m/>
    <m/>
    <x v="0"/>
    <x v="0"/>
    <m/>
  </r>
  <r>
    <s v=""/>
    <s v=" IR_0211_7240"/>
    <s v="Direct Wind Magnets 15 - Hadron SQ3 - Coil Assembly"/>
    <s v="6.06.02.01.01"/>
    <x v="0"/>
    <d v="2028-01-19T00:00:00"/>
    <d v="2028-07-14T00:00:00"/>
    <s v="jtolle"/>
    <s v="hwitte"/>
    <n v="9907.27"/>
    <s v="CON"/>
    <s v="C"/>
    <s v="Labor"/>
    <s v="TEC"/>
    <m/>
    <s v="BNL"/>
    <s v="Const"/>
    <s v="SC_MAG"/>
    <x v="7"/>
    <m/>
    <m/>
    <m/>
    <m/>
    <m/>
    <m/>
    <m/>
    <m/>
    <m/>
    <m/>
    <m/>
    <m/>
    <n v="9907.27"/>
    <m/>
    <m/>
    <m/>
    <m/>
    <m/>
    <m/>
    <x v="0"/>
    <x v="0"/>
    <m/>
  </r>
  <r>
    <s v=""/>
    <s v=" IR_0211_7240"/>
    <s v="Direct Wind Magnets 15 - Hadron SQ3 - Coil Assembly"/>
    <s v="6.06.02.01.01"/>
    <x v="0"/>
    <d v="2028-01-19T00:00:00"/>
    <d v="2028-07-14T00:00:00"/>
    <s v="jtolle"/>
    <s v="hwitte"/>
    <n v="55398.42"/>
    <s v="CON"/>
    <s v="C"/>
    <s v="Labor"/>
    <s v="TEC"/>
    <m/>
    <s v="BNL"/>
    <s v="Const"/>
    <s v="SC_MAG"/>
    <x v="7"/>
    <m/>
    <m/>
    <m/>
    <m/>
    <m/>
    <m/>
    <m/>
    <m/>
    <m/>
    <m/>
    <m/>
    <m/>
    <n v="55398.42"/>
    <m/>
    <m/>
    <m/>
    <m/>
    <m/>
    <m/>
    <x v="0"/>
    <x v="0"/>
    <m/>
  </r>
  <r>
    <s v=""/>
    <s v=" IR_0211_7000"/>
    <s v="Direct Wind Magnets 15 - Hadron SQ3"/>
    <s v="6.06.02.01.01"/>
    <x v="0"/>
    <d v="2026-07-06T00:00:00"/>
    <d v="2029-07-03T00:00:00"/>
    <s v="jtolle"/>
    <s v="hwitte"/>
    <n v="44727.81"/>
    <s v="EDIA"/>
    <s v="C"/>
    <s v="Labor"/>
    <s v="TEC"/>
    <m/>
    <s v="BNL"/>
    <s v="Const"/>
    <s v="SC_MAG"/>
    <x v="0"/>
    <m/>
    <m/>
    <m/>
    <m/>
    <m/>
    <m/>
    <m/>
    <m/>
    <m/>
    <m/>
    <n v="3697.5"/>
    <n v="14909.27"/>
    <n v="14909.27"/>
    <n v="11211.77"/>
    <m/>
    <m/>
    <m/>
    <m/>
    <m/>
    <x v="0"/>
    <x v="0"/>
    <m/>
  </r>
  <r>
    <s v=""/>
    <s v=" IR_0211_7240"/>
    <s v="Direct Wind Magnets 15 - Hadron SQ3 - Coil Assembly"/>
    <s v="6.06.02.01.01"/>
    <x v="0"/>
    <d v="2028-01-19T00:00:00"/>
    <d v="2028-07-14T00:00:00"/>
    <s v="jtolle"/>
    <s v="hwitte"/>
    <n v="3879.53"/>
    <s v="CON"/>
    <s v="C"/>
    <s v="Labor"/>
    <s v="TEC"/>
    <m/>
    <s v="BNL"/>
    <s v="Const"/>
    <s v="SC_MAG"/>
    <x v="7"/>
    <m/>
    <m/>
    <m/>
    <m/>
    <m/>
    <m/>
    <m/>
    <m/>
    <m/>
    <m/>
    <m/>
    <m/>
    <n v="3879.53"/>
    <m/>
    <m/>
    <m/>
    <m/>
    <m/>
    <m/>
    <x v="0"/>
    <x v="0"/>
    <m/>
  </r>
  <r>
    <s v=""/>
    <s v=" IR_0211_7000"/>
    <s v="Direct Wind Magnets 15 - Hadron SQ3"/>
    <s v="6.06.02.01.01"/>
    <x v="0"/>
    <d v="2026-07-06T00:00:00"/>
    <d v="2029-07-03T00:00:00"/>
    <s v="jtolle"/>
    <s v="hwitte"/>
    <n v="64077.78"/>
    <s v="EDIA"/>
    <s v="C"/>
    <s v="Labor"/>
    <s v="TEC"/>
    <m/>
    <s v="BNL"/>
    <s v="Const"/>
    <s v="SC_MAG"/>
    <x v="0"/>
    <m/>
    <m/>
    <m/>
    <m/>
    <m/>
    <m/>
    <m/>
    <m/>
    <m/>
    <m/>
    <n v="5297.1"/>
    <n v="21359.26"/>
    <n v="21359.26"/>
    <n v="16062.16"/>
    <m/>
    <m/>
    <m/>
    <m/>
    <m/>
    <x v="0"/>
    <x v="0"/>
    <m/>
  </r>
  <r>
    <s v=""/>
    <s v=" E1011_01625"/>
    <s v="RCV: POT: Moving Stages and Support Frame (OMD) (RP)"/>
    <s v="6.10.11.01"/>
    <x v="0"/>
    <d v="2029-09-26T00:00:00"/>
    <d v="2029-09-27T00:00:00"/>
    <s v="ewoolsey"/>
    <s v="yfuletova"/>
    <n v="31744.46"/>
    <m/>
    <s v="C"/>
    <s v="Nonlabor"/>
    <s v="TEC"/>
    <m/>
    <s v="JLAB"/>
    <s v="Const"/>
    <s v="DET"/>
    <x v="9"/>
    <s v="B"/>
    <m/>
    <m/>
    <m/>
    <m/>
    <m/>
    <m/>
    <m/>
    <m/>
    <m/>
    <m/>
    <m/>
    <m/>
    <n v="31744.46"/>
    <m/>
    <m/>
    <m/>
    <m/>
    <m/>
    <x v="0"/>
    <x v="0"/>
    <m/>
  </r>
  <r>
    <s v="Contract Award"/>
    <s v=" E1011_01615"/>
    <s v="AWARD: POT: Moving Stages and Support Frame (OMD) (RP)"/>
    <s v="6.10.11.01"/>
    <x v="0"/>
    <d v="2029-03-13T00:00:00"/>
    <d v="2029-03-14T00:00:00"/>
    <s v="ewoolsey"/>
    <s v="yfuletova"/>
    <n v="0.01"/>
    <s v="EDIA"/>
    <s v="C"/>
    <s v="Nonlabor"/>
    <s v="TEC"/>
    <m/>
    <s v="JLAB"/>
    <s v="PED"/>
    <s v="DET"/>
    <x v="10"/>
    <s v="B"/>
    <m/>
    <m/>
    <m/>
    <m/>
    <m/>
    <m/>
    <m/>
    <m/>
    <m/>
    <m/>
    <m/>
    <m/>
    <n v="0.01"/>
    <m/>
    <m/>
    <m/>
    <m/>
    <m/>
    <x v="0"/>
    <x v="0"/>
    <m/>
  </r>
  <r>
    <s v=""/>
    <s v=" IR_0214_1425"/>
    <s v="Direct Wind Magnets 15 - Hadron SQ3 - Vertical Cold Test"/>
    <s v="6.06.02.01.04"/>
    <x v="0"/>
    <d v="2028-07-17T00:00:00"/>
    <d v="2028-09-13T00:00:00"/>
    <s v="jtolle"/>
    <s v="hwitte"/>
    <n v="3216.44"/>
    <s v="CON"/>
    <s v="C"/>
    <s v="Labor"/>
    <s v="TEC"/>
    <m/>
    <s v="BNL"/>
    <s v="Const.Test"/>
    <s v="SC_MAG"/>
    <x v="8"/>
    <m/>
    <m/>
    <m/>
    <m/>
    <m/>
    <m/>
    <m/>
    <m/>
    <m/>
    <m/>
    <m/>
    <m/>
    <n v="3216.44"/>
    <m/>
    <m/>
    <m/>
    <m/>
    <m/>
    <m/>
    <x v="0"/>
    <x v="0"/>
    <m/>
  </r>
  <r>
    <s v=""/>
    <s v=" IR_0214_1426"/>
    <s v="Direct Wind Magnets 15 - Hadron SQ3 - Cold Mass Assembly"/>
    <s v="6.06.02.01.04"/>
    <x v="0"/>
    <d v="2028-09-14T00:00:00"/>
    <d v="2029-07-03T00:00:00"/>
    <s v="jtolle"/>
    <s v="hwitte"/>
    <n v="31268.36"/>
    <s v="CON"/>
    <s v="C"/>
    <s v="Labor"/>
    <s v="TEC"/>
    <m/>
    <s v="BNL"/>
    <s v="Const"/>
    <s v="SC_MAG"/>
    <x v="7"/>
    <m/>
    <m/>
    <m/>
    <m/>
    <m/>
    <m/>
    <m/>
    <m/>
    <m/>
    <m/>
    <m/>
    <m/>
    <n v="1876.1"/>
    <n v="29392.26"/>
    <m/>
    <m/>
    <m/>
    <m/>
    <m/>
    <x v="0"/>
    <x v="0"/>
    <m/>
  </r>
  <r>
    <s v=""/>
    <s v=" IR_0214_1425"/>
    <s v="Direct Wind Magnets 15 - Hadron SQ3 - Vertical Cold Test"/>
    <s v="6.06.02.01.04"/>
    <x v="0"/>
    <d v="2028-07-17T00:00:00"/>
    <d v="2028-09-13T00:00:00"/>
    <s v="jtolle"/>
    <s v="hwitte"/>
    <n v="10480.780000000001"/>
    <s v="CON"/>
    <s v="C"/>
    <s v="Labor"/>
    <s v="TEC"/>
    <m/>
    <s v="BNL"/>
    <s v="Const.Test"/>
    <s v="SC_MAG"/>
    <x v="8"/>
    <m/>
    <m/>
    <m/>
    <m/>
    <m/>
    <m/>
    <m/>
    <m/>
    <m/>
    <m/>
    <m/>
    <m/>
    <n v="10480.780000000001"/>
    <m/>
    <m/>
    <m/>
    <m/>
    <m/>
    <m/>
    <x v="0"/>
    <x v="0"/>
    <m/>
  </r>
  <r>
    <s v=""/>
    <s v=" IR_0214_1426"/>
    <s v="Direct Wind Magnets 15 - Hadron SQ3 - Cold Mass Assembly"/>
    <s v="6.06.02.01.04"/>
    <x v="0"/>
    <d v="2028-09-14T00:00:00"/>
    <d v="2029-07-03T00:00:00"/>
    <s v="jtolle"/>
    <s v="hwitte"/>
    <n v="11725.64"/>
    <s v="CON"/>
    <s v="C"/>
    <s v="Labor"/>
    <s v="TEC"/>
    <m/>
    <s v="BNL"/>
    <s v="Const"/>
    <s v="SC_MAG"/>
    <x v="7"/>
    <m/>
    <m/>
    <m/>
    <m/>
    <m/>
    <m/>
    <m/>
    <m/>
    <m/>
    <m/>
    <m/>
    <m/>
    <n v="703.54"/>
    <n v="11022.1"/>
    <m/>
    <m/>
    <m/>
    <m/>
    <m/>
    <x v="0"/>
    <x v="0"/>
    <m/>
  </r>
  <r>
    <s v=""/>
    <s v=" IR_0214_1426"/>
    <s v="Direct Wind Magnets 15 - Hadron SQ3 - Cold Mass Assembly"/>
    <s v="6.06.02.01.04"/>
    <x v="0"/>
    <d v="2028-09-14T00:00:00"/>
    <d v="2029-07-03T00:00:00"/>
    <s v="jtolle"/>
    <s v="hwitte"/>
    <n v="3093.03"/>
    <s v="CON"/>
    <s v="C"/>
    <s v="Labor"/>
    <s v="TEC"/>
    <m/>
    <s v="BNL"/>
    <s v="Const"/>
    <s v="SC_MAG"/>
    <x v="7"/>
    <m/>
    <m/>
    <m/>
    <m/>
    <m/>
    <m/>
    <m/>
    <m/>
    <m/>
    <m/>
    <m/>
    <m/>
    <n v="185.58"/>
    <n v="2907.45"/>
    <m/>
    <m/>
    <m/>
    <m/>
    <m/>
    <x v="0"/>
    <x v="0"/>
    <m/>
  </r>
  <r>
    <s v=""/>
    <s v=" IR_0214_1425"/>
    <s v="Direct Wind Magnets 15 - Hadron SQ3 - Vertical Cold Test"/>
    <s v="6.06.02.01.04"/>
    <x v="0"/>
    <d v="2028-07-17T00:00:00"/>
    <d v="2028-09-13T00:00:00"/>
    <s v="jtolle"/>
    <s v="hwitte"/>
    <n v="8147.02"/>
    <s v="CON"/>
    <s v="C"/>
    <s v="Labor"/>
    <s v="TEC"/>
    <m/>
    <s v="BNL"/>
    <s v="Const.Test"/>
    <s v="SC_MAG"/>
    <x v="8"/>
    <m/>
    <m/>
    <m/>
    <m/>
    <m/>
    <m/>
    <m/>
    <m/>
    <m/>
    <m/>
    <m/>
    <m/>
    <n v="8147.02"/>
    <m/>
    <m/>
    <m/>
    <m/>
    <m/>
    <m/>
    <x v="0"/>
    <x v="0"/>
    <m/>
  </r>
  <r>
    <s v=""/>
    <s v=" IR_0214_1426"/>
    <s v="Direct Wind Magnets 15 - Hadron SQ3 - Cold Mass Assembly"/>
    <s v="6.06.02.01.04"/>
    <x v="0"/>
    <d v="2028-09-14T00:00:00"/>
    <d v="2029-07-03T00:00:00"/>
    <s v="jtolle"/>
    <s v="hwitte"/>
    <n v="2003.58"/>
    <s v="CON"/>
    <s v="C"/>
    <s v="Labor"/>
    <s v="TEC"/>
    <m/>
    <s v="BNL"/>
    <s v="Const"/>
    <s v="SC_MAG"/>
    <x v="7"/>
    <m/>
    <m/>
    <m/>
    <m/>
    <m/>
    <m/>
    <m/>
    <m/>
    <m/>
    <m/>
    <m/>
    <m/>
    <n v="120.22"/>
    <n v="1883.37"/>
    <m/>
    <m/>
    <m/>
    <m/>
    <m/>
    <x v="0"/>
    <x v="0"/>
    <m/>
  </r>
  <r>
    <s v=""/>
    <s v=" IR_0214_1425"/>
    <s v="Direct Wind Magnets 15 - Hadron SQ3 - Vertical Cold Test"/>
    <s v="6.06.02.01.04"/>
    <x v="0"/>
    <d v="2028-07-17T00:00:00"/>
    <d v="2028-09-13T00:00:00"/>
    <s v="jtolle"/>
    <s v="hwitte"/>
    <n v="27458.69"/>
    <s v="CON"/>
    <s v="C"/>
    <s v="Labor"/>
    <s v="TEC"/>
    <m/>
    <s v="BNL"/>
    <s v="Const.Test"/>
    <s v="SC_MAG"/>
    <x v="8"/>
    <m/>
    <m/>
    <m/>
    <m/>
    <m/>
    <m/>
    <m/>
    <m/>
    <m/>
    <m/>
    <m/>
    <m/>
    <n v="27458.69"/>
    <m/>
    <m/>
    <m/>
    <m/>
    <m/>
    <m/>
    <x v="0"/>
    <x v="0"/>
    <m/>
  </r>
  <r>
    <s v=""/>
    <s v=" IR_0214_1425"/>
    <s v="Direct Wind Magnets 15 - Hadron SQ3 - Vertical Cold Test"/>
    <s v="6.06.02.01.04"/>
    <x v="0"/>
    <d v="2028-07-17T00:00:00"/>
    <d v="2028-09-13T00:00:00"/>
    <s v="jtolle"/>
    <s v="hwitte"/>
    <n v="16297.6"/>
    <s v="CON"/>
    <s v="C"/>
    <s v="Labor"/>
    <s v="TEC"/>
    <m/>
    <s v="BNL"/>
    <s v="Const.Test"/>
    <s v="SC_MAG"/>
    <x v="8"/>
    <m/>
    <m/>
    <m/>
    <m/>
    <m/>
    <m/>
    <m/>
    <m/>
    <m/>
    <m/>
    <m/>
    <m/>
    <n v="16297.6"/>
    <m/>
    <m/>
    <m/>
    <m/>
    <m/>
    <m/>
    <x v="0"/>
    <x v="0"/>
    <m/>
  </r>
  <r>
    <s v=""/>
    <s v=" IR_0214_1426"/>
    <s v="Direct Wind Magnets 15 - Hadron SQ3 - Cold Mass Assembly"/>
    <s v="6.06.02.01.04"/>
    <x v="0"/>
    <d v="2028-09-14T00:00:00"/>
    <d v="2029-07-03T00:00:00"/>
    <s v="jtolle"/>
    <s v="hwitte"/>
    <n v="71102.649999999994"/>
    <s v="CON"/>
    <s v="C"/>
    <s v="Labor"/>
    <s v="TEC"/>
    <m/>
    <s v="BNL"/>
    <s v="Const"/>
    <s v="SC_MAG"/>
    <x v="7"/>
    <m/>
    <m/>
    <m/>
    <m/>
    <m/>
    <m/>
    <m/>
    <m/>
    <m/>
    <m/>
    <m/>
    <m/>
    <n v="4266.16"/>
    <n v="66836.490000000005"/>
    <m/>
    <m/>
    <m/>
    <m/>
    <m/>
    <x v="0"/>
    <x v="0"/>
    <m/>
  </r>
  <r>
    <s v=""/>
    <s v=" IR_0214_1426"/>
    <s v="Direct Wind Magnets 15 - Hadron SQ3 - Cold Mass Assembly"/>
    <s v="6.06.02.01.04"/>
    <x v="0"/>
    <d v="2028-09-14T00:00:00"/>
    <d v="2029-07-03T00:00:00"/>
    <s v="jtolle"/>
    <s v="hwitte"/>
    <n v="3093.03"/>
    <s v="CON"/>
    <s v="C"/>
    <s v="Labor"/>
    <s v="TEC"/>
    <m/>
    <s v="BNL"/>
    <s v="Const"/>
    <s v="SC_MAG"/>
    <x v="7"/>
    <m/>
    <m/>
    <m/>
    <m/>
    <m/>
    <m/>
    <m/>
    <m/>
    <m/>
    <m/>
    <m/>
    <m/>
    <n v="185.58"/>
    <n v="2907.45"/>
    <m/>
    <m/>
    <m/>
    <m/>
    <m/>
    <x v="0"/>
    <x v="0"/>
    <m/>
  </r>
  <r>
    <s v=""/>
    <s v=" IR_0214_1426"/>
    <s v="Direct Wind Magnets 15 - Hadron SQ3 - Cold Mass Assembly"/>
    <s v="6.06.02.01.04"/>
    <x v="0"/>
    <d v="2028-09-14T00:00:00"/>
    <d v="2029-07-03T00:00:00"/>
    <s v="jtolle"/>
    <s v="hwitte"/>
    <n v="5925.22"/>
    <s v="CON"/>
    <s v="C"/>
    <s v="Labor"/>
    <s v="TEC"/>
    <m/>
    <s v="BNL"/>
    <s v="Const"/>
    <s v="SC_MAG"/>
    <x v="7"/>
    <m/>
    <m/>
    <m/>
    <m/>
    <m/>
    <m/>
    <m/>
    <m/>
    <m/>
    <m/>
    <m/>
    <m/>
    <n v="355.51"/>
    <n v="5569.71"/>
    <m/>
    <m/>
    <m/>
    <m/>
    <m/>
    <x v="0"/>
    <x v="0"/>
    <m/>
  </r>
  <r>
    <s v=""/>
    <s v=" IR_0211_7250"/>
    <s v="Direct Wind Magnets 16 - Hadron SQ4"/>
    <s v="6.06.02.01.01"/>
    <x v="0"/>
    <d v="2026-08-31T00:00:00"/>
    <d v="2029-08-29T00:00:00"/>
    <s v="jtolle"/>
    <s v="hwitte"/>
    <n v="15081.43"/>
    <s v="EDIA"/>
    <s v="C"/>
    <s v="Labor"/>
    <s v="TEC"/>
    <m/>
    <s v="BNL"/>
    <s v="Const"/>
    <s v="SC_MAG"/>
    <x v="0"/>
    <m/>
    <m/>
    <m/>
    <m/>
    <m/>
    <m/>
    <m/>
    <m/>
    <m/>
    <m/>
    <n v="442.39"/>
    <n v="5027.1400000000003"/>
    <n v="5027.1400000000003"/>
    <n v="4584.75"/>
    <m/>
    <m/>
    <m/>
    <m/>
    <m/>
    <x v="0"/>
    <x v="0"/>
    <m/>
  </r>
  <r>
    <s v=""/>
    <s v=" IR_0211_7360"/>
    <s v="Direct Wind Magnets 16 - Hadron SQ4 - Cold Mass Assembly - Write Specs/ SOW"/>
    <s v="6.06.02.01.01"/>
    <x v="0"/>
    <d v="2027-03-26T00:00:00"/>
    <d v="2027-04-08T00:00:00"/>
    <s v="jtolle"/>
    <s v="hwitte"/>
    <n v="8508.66"/>
    <s v="EDIA"/>
    <s v="C"/>
    <s v="Labor"/>
    <s v="TEC"/>
    <m/>
    <s v="BNL"/>
    <s v="Const.Procure"/>
    <s v="SC_MAG"/>
    <x v="10"/>
    <s v="P.S393"/>
    <m/>
    <m/>
    <m/>
    <m/>
    <m/>
    <m/>
    <m/>
    <m/>
    <m/>
    <m/>
    <n v="8508.66"/>
    <m/>
    <m/>
    <m/>
    <m/>
    <m/>
    <m/>
    <m/>
    <x v="0"/>
    <x v="0"/>
    <m/>
  </r>
  <r>
    <s v=""/>
    <s v=" IR_0211_7270"/>
    <s v="Direct Wind Magnets 16 - Hadron SQ4 - Coil Assembly - Write Specs/SOW"/>
    <s v="6.06.02.01.01"/>
    <x v="0"/>
    <d v="2026-10-28T00:00:00"/>
    <d v="2026-11-10T00:00:00"/>
    <s v="jtolle"/>
    <s v="hwitte"/>
    <n v="8508.66"/>
    <s v="EDIA"/>
    <s v="C"/>
    <s v="Labor"/>
    <s v="TEC"/>
    <m/>
    <s v="BNL"/>
    <s v="Const.Procure"/>
    <s v="SC_MAG"/>
    <x v="10"/>
    <s v="P.S392"/>
    <m/>
    <m/>
    <m/>
    <m/>
    <m/>
    <m/>
    <m/>
    <m/>
    <m/>
    <m/>
    <n v="8508.66"/>
    <m/>
    <m/>
    <m/>
    <m/>
    <m/>
    <m/>
    <m/>
    <x v="0"/>
    <x v="0"/>
    <m/>
  </r>
  <r>
    <s v=""/>
    <s v=" IR_0211_7430"/>
    <s v="Direct Wind Magnets 16 - Hadron SQ4 - Vertical Cold Test - Write Specs/ SOW"/>
    <s v="6.06.02.01.01"/>
    <x v="0"/>
    <d v="2027-04-09T00:00:00"/>
    <d v="2027-04-22T00:00:00"/>
    <s v="jtolle"/>
    <s v="hwitte"/>
    <n v="8508.66"/>
    <s v="EDIA"/>
    <s v="C"/>
    <s v="Labor"/>
    <s v="TEC"/>
    <m/>
    <s v="BNL"/>
    <s v="Const.Procure"/>
    <s v="SC_MAG"/>
    <x v="10"/>
    <s v="P.S394"/>
    <m/>
    <m/>
    <m/>
    <m/>
    <m/>
    <m/>
    <m/>
    <m/>
    <m/>
    <m/>
    <n v="8508.66"/>
    <m/>
    <m/>
    <m/>
    <m/>
    <m/>
    <m/>
    <m/>
    <x v="0"/>
    <x v="0"/>
    <m/>
  </r>
  <r>
    <s v=""/>
    <s v=" IR_0211_7490"/>
    <s v="Direct Wind Magnets 16 - Hadron SQ4 - Coil Assembly"/>
    <s v="6.06.02.01.01"/>
    <x v="0"/>
    <d v="2028-03-16T00:00:00"/>
    <d v="2028-09-11T00:00:00"/>
    <s v="jtolle"/>
    <s v="hwitte"/>
    <n v="5865.28"/>
    <s v="CON"/>
    <s v="C"/>
    <s v="Labor"/>
    <s v="TEC"/>
    <m/>
    <s v="BNL"/>
    <s v="Const"/>
    <s v="SC_MAG"/>
    <x v="7"/>
    <m/>
    <m/>
    <m/>
    <m/>
    <m/>
    <m/>
    <m/>
    <m/>
    <m/>
    <m/>
    <m/>
    <m/>
    <n v="5865.28"/>
    <m/>
    <m/>
    <m/>
    <m/>
    <m/>
    <m/>
    <x v="0"/>
    <x v="0"/>
    <m/>
  </r>
  <r>
    <s v=""/>
    <s v=" IR_0211_7250"/>
    <s v="Direct Wind Magnets 16 - Hadron SQ4"/>
    <s v="6.06.02.01.01"/>
    <x v="0"/>
    <d v="2026-08-31T00:00:00"/>
    <d v="2029-08-29T00:00:00"/>
    <s v="jtolle"/>
    <s v="hwitte"/>
    <n v="25098.95"/>
    <s v="EDIA"/>
    <s v="C"/>
    <s v="Labor"/>
    <s v="TEC"/>
    <m/>
    <s v="BNL"/>
    <s v="Const"/>
    <s v="SC_MAG"/>
    <x v="0"/>
    <m/>
    <m/>
    <m/>
    <m/>
    <m/>
    <m/>
    <m/>
    <m/>
    <m/>
    <m/>
    <n v="736.24"/>
    <n v="8366.32"/>
    <n v="8366.32"/>
    <n v="7630.08"/>
    <m/>
    <m/>
    <m/>
    <m/>
    <m/>
    <x v="0"/>
    <x v="0"/>
    <m/>
  </r>
  <r>
    <s v=""/>
    <s v=" IR_0211_7250"/>
    <s v="Direct Wind Magnets 16 - Hadron SQ4"/>
    <s v="6.06.02.01.01"/>
    <x v="0"/>
    <d v="2026-08-31T00:00:00"/>
    <d v="2029-08-29T00:00:00"/>
    <s v="jtolle"/>
    <s v="hwitte"/>
    <n v="25098.95"/>
    <s v="EDIA"/>
    <s v="C"/>
    <s v="Labor"/>
    <s v="TEC"/>
    <m/>
    <s v="BNL"/>
    <s v="Const"/>
    <s v="SC_MAG"/>
    <x v="0"/>
    <m/>
    <m/>
    <m/>
    <m/>
    <m/>
    <m/>
    <m/>
    <m/>
    <m/>
    <m/>
    <n v="736.24"/>
    <n v="8366.32"/>
    <n v="8366.32"/>
    <n v="7630.08"/>
    <m/>
    <m/>
    <m/>
    <m/>
    <m/>
    <x v="0"/>
    <x v="0"/>
    <m/>
  </r>
  <r>
    <s v=""/>
    <s v=" IR_0211_7490"/>
    <s v="Direct Wind Magnets 16 - Hadron SQ4 - Coil Assembly"/>
    <s v="6.06.02.01.01"/>
    <x v="0"/>
    <d v="2028-03-16T00:00:00"/>
    <d v="2028-09-11T00:00:00"/>
    <s v="jtolle"/>
    <s v="hwitte"/>
    <n v="998.17"/>
    <s v="CON"/>
    <s v="C"/>
    <s v="Labor"/>
    <s v="TEC"/>
    <m/>
    <s v="BNL"/>
    <s v="Const"/>
    <s v="SC_MAG"/>
    <x v="7"/>
    <m/>
    <m/>
    <m/>
    <m/>
    <m/>
    <m/>
    <m/>
    <m/>
    <m/>
    <m/>
    <m/>
    <m/>
    <n v="998.17"/>
    <m/>
    <m/>
    <m/>
    <m/>
    <m/>
    <m/>
    <x v="0"/>
    <x v="0"/>
    <m/>
  </r>
  <r>
    <s v=""/>
    <s v=" IR_0211_7250"/>
    <s v="Direct Wind Magnets 16 - Hadron SQ4"/>
    <s v="6.06.02.01.01"/>
    <x v="0"/>
    <d v="2026-08-31T00:00:00"/>
    <d v="2029-08-29T00:00:00"/>
    <s v="jtolle"/>
    <s v="hwitte"/>
    <n v="25098.95"/>
    <s v="EDIA"/>
    <s v="C"/>
    <s v="Labor"/>
    <s v="TEC"/>
    <m/>
    <s v="BNL"/>
    <s v="Const"/>
    <s v="SC_MAG"/>
    <x v="0"/>
    <m/>
    <m/>
    <m/>
    <m/>
    <m/>
    <m/>
    <m/>
    <m/>
    <m/>
    <m/>
    <n v="736.24"/>
    <n v="8366.32"/>
    <n v="8366.32"/>
    <n v="7630.08"/>
    <m/>
    <m/>
    <m/>
    <m/>
    <m/>
    <x v="0"/>
    <x v="0"/>
    <m/>
  </r>
  <r>
    <s v=""/>
    <s v=" IR_0211_7260"/>
    <s v="Direct Wind Magnets 16 - Hadron SQ4 - Coil Assembly - Design"/>
    <s v="6.06.02.01.01"/>
    <x v="0"/>
    <d v="2026-08-31T00:00:00"/>
    <d v="2026-10-27T00:00:00"/>
    <s v="jtolle"/>
    <s v="hwitte"/>
    <n v="28704.7"/>
    <s v="EDIA"/>
    <s v="C"/>
    <s v="Labor"/>
    <s v="TEC"/>
    <m/>
    <s v="BNL"/>
    <s v="PED"/>
    <s v="SC_MAG"/>
    <x v="6"/>
    <s v="P.S392"/>
    <m/>
    <m/>
    <m/>
    <m/>
    <m/>
    <m/>
    <m/>
    <m/>
    <m/>
    <n v="15787.58"/>
    <n v="12917.11"/>
    <m/>
    <m/>
    <m/>
    <m/>
    <m/>
    <m/>
    <m/>
    <x v="0"/>
    <x v="0"/>
    <m/>
  </r>
  <r>
    <s v=""/>
    <s v=" IR_0211_7490"/>
    <s v="Direct Wind Magnets 16 - Hadron SQ4 - Coil Assembly"/>
    <s v="6.06.02.01.01"/>
    <x v="0"/>
    <d v="2028-03-16T00:00:00"/>
    <d v="2028-09-11T00:00:00"/>
    <s v="jtolle"/>
    <s v="hwitte"/>
    <n v="21001.48"/>
    <s v="CON"/>
    <s v="C"/>
    <s v="Labor"/>
    <s v="TEC"/>
    <m/>
    <s v="BNL"/>
    <s v="Const"/>
    <s v="SC_MAG"/>
    <x v="7"/>
    <m/>
    <m/>
    <m/>
    <m/>
    <m/>
    <m/>
    <m/>
    <m/>
    <m/>
    <m/>
    <m/>
    <m/>
    <n v="21001.48"/>
    <m/>
    <m/>
    <m/>
    <m/>
    <m/>
    <m/>
    <x v="0"/>
    <x v="0"/>
    <m/>
  </r>
  <r>
    <s v=""/>
    <s v=" IR_0211_7410"/>
    <s v="Direct Wind Magnets 16 - Hadron SQ4 - Cold Mass Assembly - Vendor Support by BNL"/>
    <s v="6.06.02.01.01"/>
    <x v="0"/>
    <d v="2027-09-20T00:00:00"/>
    <d v="2028-03-15T00:00:00"/>
    <s v="jtolle"/>
    <s v="hwitte"/>
    <n v="9058.69"/>
    <s v="EDIA"/>
    <s v="C"/>
    <s v="Labor"/>
    <s v="TEC"/>
    <m/>
    <s v="BNL"/>
    <s v="Const.Fabricate"/>
    <s v="SC_MAG"/>
    <x v="9"/>
    <s v="P.S393"/>
    <m/>
    <m/>
    <m/>
    <m/>
    <m/>
    <m/>
    <m/>
    <m/>
    <m/>
    <m/>
    <n v="679.4"/>
    <n v="8379.2900000000009"/>
    <m/>
    <m/>
    <m/>
    <m/>
    <m/>
    <m/>
    <x v="0"/>
    <x v="0"/>
    <m/>
  </r>
  <r>
    <s v=""/>
    <s v=" IR_0211_7350"/>
    <s v="Direct Wind Magnets 16 - Hadron SQ4 - Cold Mass Assembly - Design"/>
    <s v="6.06.02.01.01"/>
    <x v="0"/>
    <d v="2026-10-28T00:00:00"/>
    <d v="2027-03-25T00:00:00"/>
    <s v="jtolle"/>
    <s v="hwitte"/>
    <n v="73121.740000000005"/>
    <s v="EDIA"/>
    <s v="C"/>
    <s v="Labor"/>
    <s v="TEC"/>
    <m/>
    <s v="BNL"/>
    <s v="PED"/>
    <s v="SC_MAG"/>
    <x v="6"/>
    <s v="P.S393"/>
    <m/>
    <m/>
    <m/>
    <m/>
    <m/>
    <m/>
    <m/>
    <m/>
    <m/>
    <m/>
    <n v="73121.740000000005"/>
    <m/>
    <m/>
    <m/>
    <m/>
    <m/>
    <m/>
    <m/>
    <x v="0"/>
    <x v="0"/>
    <m/>
  </r>
  <r>
    <s v=""/>
    <s v=" IR_0211_7320"/>
    <s v="Direct Wind Magnets 16 - Hadron SQ4 - Coil Assembly - Vendor Support by BNL"/>
    <s v="6.06.02.01.01"/>
    <x v="0"/>
    <d v="2027-04-28T00:00:00"/>
    <d v="2027-08-19T00:00:00"/>
    <s v="jtolle"/>
    <s v="hwitte"/>
    <n v="5849.74"/>
    <s v="EDIA"/>
    <s v="C"/>
    <s v="Labor"/>
    <s v="TEC"/>
    <m/>
    <s v="BNL"/>
    <s v="Const.Fabricate"/>
    <s v="SC_MAG"/>
    <x v="9"/>
    <s v="P.S392"/>
    <m/>
    <m/>
    <m/>
    <m/>
    <m/>
    <m/>
    <m/>
    <m/>
    <m/>
    <m/>
    <n v="5849.74"/>
    <m/>
    <m/>
    <m/>
    <m/>
    <m/>
    <m/>
    <m/>
    <x v="0"/>
    <x v="0"/>
    <m/>
  </r>
  <r>
    <s v=""/>
    <s v=" IR_0211_7490"/>
    <s v="Direct Wind Magnets 16 - Hadron SQ4 - Coil Assembly"/>
    <s v="6.06.02.01.01"/>
    <x v="0"/>
    <d v="2028-03-16T00:00:00"/>
    <d v="2028-09-11T00:00:00"/>
    <s v="jtolle"/>
    <s v="hwitte"/>
    <n v="9907.27"/>
    <s v="CON"/>
    <s v="C"/>
    <s v="Labor"/>
    <s v="TEC"/>
    <m/>
    <s v="BNL"/>
    <s v="Const"/>
    <s v="SC_MAG"/>
    <x v="7"/>
    <m/>
    <m/>
    <m/>
    <m/>
    <m/>
    <m/>
    <m/>
    <m/>
    <m/>
    <m/>
    <m/>
    <m/>
    <n v="9907.27"/>
    <m/>
    <m/>
    <m/>
    <m/>
    <m/>
    <m/>
    <x v="0"/>
    <x v="0"/>
    <m/>
  </r>
  <r>
    <s v=""/>
    <s v=" IR_0211_7490"/>
    <s v="Direct Wind Magnets 16 - Hadron SQ4 - Coil Assembly"/>
    <s v="6.06.02.01.01"/>
    <x v="0"/>
    <d v="2028-03-16T00:00:00"/>
    <d v="2028-09-11T00:00:00"/>
    <s v="jtolle"/>
    <s v="hwitte"/>
    <n v="55398.42"/>
    <s v="CON"/>
    <s v="C"/>
    <s v="Labor"/>
    <s v="TEC"/>
    <m/>
    <s v="BNL"/>
    <s v="Const"/>
    <s v="SC_MAG"/>
    <x v="7"/>
    <m/>
    <m/>
    <m/>
    <m/>
    <m/>
    <m/>
    <m/>
    <m/>
    <m/>
    <m/>
    <m/>
    <m/>
    <n v="55398.42"/>
    <m/>
    <m/>
    <m/>
    <m/>
    <m/>
    <m/>
    <x v="0"/>
    <x v="0"/>
    <m/>
  </r>
  <r>
    <s v=""/>
    <s v=" IR_0211_7250"/>
    <s v="Direct Wind Magnets 16 - Hadron SQ4"/>
    <s v="6.06.02.01.01"/>
    <x v="0"/>
    <d v="2026-08-31T00:00:00"/>
    <d v="2029-08-29T00:00:00"/>
    <s v="jtolle"/>
    <s v="hwitte"/>
    <n v="44971.87"/>
    <s v="EDIA"/>
    <s v="C"/>
    <s v="Labor"/>
    <s v="TEC"/>
    <m/>
    <s v="BNL"/>
    <s v="Const"/>
    <s v="SC_MAG"/>
    <x v="0"/>
    <m/>
    <m/>
    <m/>
    <m/>
    <m/>
    <m/>
    <m/>
    <m/>
    <m/>
    <m/>
    <n v="1319.17"/>
    <n v="14990.62"/>
    <n v="14990.62"/>
    <n v="13671.45"/>
    <m/>
    <m/>
    <m/>
    <m/>
    <m/>
    <x v="0"/>
    <x v="0"/>
    <m/>
  </r>
  <r>
    <s v=""/>
    <s v=" IR_0211_7490"/>
    <s v="Direct Wind Magnets 16 - Hadron SQ4 - Coil Assembly"/>
    <s v="6.06.02.01.01"/>
    <x v="0"/>
    <d v="2028-03-16T00:00:00"/>
    <d v="2028-09-11T00:00:00"/>
    <s v="jtolle"/>
    <s v="hwitte"/>
    <n v="3879.53"/>
    <s v="CON"/>
    <s v="C"/>
    <s v="Labor"/>
    <s v="TEC"/>
    <m/>
    <s v="BNL"/>
    <s v="Const"/>
    <s v="SC_MAG"/>
    <x v="7"/>
    <m/>
    <m/>
    <m/>
    <m/>
    <m/>
    <m/>
    <m/>
    <m/>
    <m/>
    <m/>
    <m/>
    <m/>
    <n v="3879.53"/>
    <m/>
    <m/>
    <m/>
    <m/>
    <m/>
    <m/>
    <x v="0"/>
    <x v="0"/>
    <m/>
  </r>
  <r>
    <s v=""/>
    <s v=" IR_0211_7250"/>
    <s v="Direct Wind Magnets 16 - Hadron SQ4"/>
    <s v="6.06.02.01.01"/>
    <x v="0"/>
    <d v="2026-08-31T00:00:00"/>
    <d v="2029-08-29T00:00:00"/>
    <s v="jtolle"/>
    <s v="hwitte"/>
    <n v="64427.41"/>
    <s v="EDIA"/>
    <s v="C"/>
    <s v="Labor"/>
    <s v="TEC"/>
    <m/>
    <s v="BNL"/>
    <s v="Const"/>
    <s v="SC_MAG"/>
    <x v="0"/>
    <m/>
    <m/>
    <m/>
    <m/>
    <m/>
    <m/>
    <m/>
    <m/>
    <m/>
    <m/>
    <n v="1889.87"/>
    <n v="21475.8"/>
    <n v="21475.8"/>
    <n v="19585.93"/>
    <m/>
    <m/>
    <m/>
    <m/>
    <m/>
    <x v="0"/>
    <x v="0"/>
    <m/>
  </r>
  <r>
    <s v=""/>
    <s v=" IR_0214_1427"/>
    <s v="Direct Wind Magnets 16 - Hadron SQ4 - Vertical Cold Test"/>
    <s v="6.06.02.01.04"/>
    <x v="0"/>
    <d v="2028-09-12T00:00:00"/>
    <d v="2028-11-09T00:00:00"/>
    <s v="jtolle"/>
    <s v="hwitte"/>
    <n v="3291.49"/>
    <s v="CON"/>
    <s v="C"/>
    <s v="Labor"/>
    <s v="TEC"/>
    <m/>
    <s v="BNL"/>
    <s v="Const.Test"/>
    <s v="SC_MAG"/>
    <x v="8"/>
    <m/>
    <m/>
    <m/>
    <m/>
    <m/>
    <m/>
    <m/>
    <m/>
    <m/>
    <m/>
    <m/>
    <m/>
    <n v="1097.1600000000001"/>
    <n v="2194.33"/>
    <m/>
    <m/>
    <m/>
    <m/>
    <m/>
    <x v="0"/>
    <x v="0"/>
    <m/>
  </r>
  <r>
    <s v=""/>
    <s v=" IR_0214_1428"/>
    <s v="Direct Wind Magnets 16 - Hadron SQ4 - Cold Mass Assembly"/>
    <s v="6.06.02.01.04"/>
    <x v="0"/>
    <d v="2028-11-13T00:00:00"/>
    <d v="2029-08-29T00:00:00"/>
    <s v="jtolle"/>
    <s v="hwitte"/>
    <n v="31331.93"/>
    <s v="CON"/>
    <s v="C"/>
    <s v="Labor"/>
    <s v="TEC"/>
    <m/>
    <s v="BNL"/>
    <s v="Const"/>
    <s v="SC_MAG"/>
    <x v="7"/>
    <m/>
    <m/>
    <m/>
    <m/>
    <m/>
    <m/>
    <m/>
    <m/>
    <m/>
    <m/>
    <m/>
    <m/>
    <m/>
    <n v="31331.93"/>
    <m/>
    <m/>
    <m/>
    <m/>
    <m/>
    <x v="0"/>
    <x v="0"/>
    <m/>
  </r>
  <r>
    <s v=""/>
    <s v=" IR_0214_1427"/>
    <s v="Direct Wind Magnets 16 - Hadron SQ4 - Vertical Cold Test"/>
    <s v="6.06.02.01.04"/>
    <x v="0"/>
    <d v="2028-09-12T00:00:00"/>
    <d v="2028-11-09T00:00:00"/>
    <s v="jtolle"/>
    <s v="hwitte"/>
    <n v="10725.33"/>
    <s v="CON"/>
    <s v="C"/>
    <s v="Labor"/>
    <s v="TEC"/>
    <m/>
    <s v="BNL"/>
    <s v="Const.Test"/>
    <s v="SC_MAG"/>
    <x v="8"/>
    <m/>
    <m/>
    <m/>
    <m/>
    <m/>
    <m/>
    <m/>
    <m/>
    <m/>
    <m/>
    <m/>
    <m/>
    <n v="3575.11"/>
    <n v="7150.22"/>
    <m/>
    <m/>
    <m/>
    <m/>
    <m/>
    <x v="0"/>
    <x v="0"/>
    <m/>
  </r>
  <r>
    <s v=""/>
    <s v=" IR_0214_1428"/>
    <s v="Direct Wind Magnets 16 - Hadron SQ4 - Cold Mass Assembly"/>
    <s v="6.06.02.01.04"/>
    <x v="0"/>
    <d v="2028-11-13T00:00:00"/>
    <d v="2029-08-29T00:00:00"/>
    <s v="jtolle"/>
    <s v="hwitte"/>
    <n v="11749.48"/>
    <s v="CON"/>
    <s v="C"/>
    <s v="Labor"/>
    <s v="TEC"/>
    <m/>
    <s v="BNL"/>
    <s v="Const"/>
    <s v="SC_MAG"/>
    <x v="7"/>
    <m/>
    <m/>
    <m/>
    <m/>
    <m/>
    <m/>
    <m/>
    <m/>
    <m/>
    <m/>
    <m/>
    <m/>
    <m/>
    <n v="11749.48"/>
    <m/>
    <m/>
    <m/>
    <m/>
    <m/>
    <x v="0"/>
    <x v="0"/>
    <m/>
  </r>
  <r>
    <s v=""/>
    <s v=" IR_0214_1428"/>
    <s v="Direct Wind Magnets 16 - Hadron SQ4 - Cold Mass Assembly"/>
    <s v="6.06.02.01.04"/>
    <x v="0"/>
    <d v="2028-11-13T00:00:00"/>
    <d v="2029-08-29T00:00:00"/>
    <s v="jtolle"/>
    <s v="hwitte"/>
    <n v="3099.32"/>
    <s v="CON"/>
    <s v="C"/>
    <s v="Labor"/>
    <s v="TEC"/>
    <m/>
    <s v="BNL"/>
    <s v="Const"/>
    <s v="SC_MAG"/>
    <x v="7"/>
    <m/>
    <m/>
    <m/>
    <m/>
    <m/>
    <m/>
    <m/>
    <m/>
    <m/>
    <m/>
    <m/>
    <m/>
    <m/>
    <n v="3099.32"/>
    <m/>
    <m/>
    <m/>
    <m/>
    <m/>
    <x v="0"/>
    <x v="0"/>
    <m/>
  </r>
  <r>
    <s v=""/>
    <s v=" IR_0214_1427"/>
    <s v="Direct Wind Magnets 16 - Hadron SQ4 - Vertical Cold Test"/>
    <s v="6.06.02.01.04"/>
    <x v="0"/>
    <d v="2028-09-12T00:00:00"/>
    <d v="2028-11-09T00:00:00"/>
    <s v="jtolle"/>
    <s v="hwitte"/>
    <n v="8337.1200000000008"/>
    <s v="CON"/>
    <s v="C"/>
    <s v="Labor"/>
    <s v="TEC"/>
    <m/>
    <s v="BNL"/>
    <s v="Const.Test"/>
    <s v="SC_MAG"/>
    <x v="8"/>
    <m/>
    <m/>
    <m/>
    <m/>
    <m/>
    <m/>
    <m/>
    <m/>
    <m/>
    <m/>
    <m/>
    <m/>
    <n v="2779.04"/>
    <n v="5558.08"/>
    <m/>
    <m/>
    <m/>
    <m/>
    <m/>
    <x v="0"/>
    <x v="0"/>
    <m/>
  </r>
  <r>
    <s v=""/>
    <s v=" IR_0214_1428"/>
    <s v="Direct Wind Magnets 16 - Hadron SQ4 - Cold Mass Assembly"/>
    <s v="6.06.02.01.04"/>
    <x v="0"/>
    <d v="2028-11-13T00:00:00"/>
    <d v="2029-08-29T00:00:00"/>
    <s v="jtolle"/>
    <s v="hwitte"/>
    <n v="2007.66"/>
    <s v="CON"/>
    <s v="C"/>
    <s v="Labor"/>
    <s v="TEC"/>
    <m/>
    <s v="BNL"/>
    <s v="Const"/>
    <s v="SC_MAG"/>
    <x v="7"/>
    <m/>
    <m/>
    <m/>
    <m/>
    <m/>
    <m/>
    <m/>
    <m/>
    <m/>
    <m/>
    <m/>
    <m/>
    <m/>
    <n v="2007.66"/>
    <m/>
    <m/>
    <m/>
    <m/>
    <m/>
    <x v="0"/>
    <x v="0"/>
    <m/>
  </r>
  <r>
    <s v=""/>
    <s v=" IR_0214_1427"/>
    <s v="Direct Wind Magnets 16 - Hadron SQ4 - Vertical Cold Test"/>
    <s v="6.06.02.01.04"/>
    <x v="0"/>
    <d v="2028-09-12T00:00:00"/>
    <d v="2028-11-09T00:00:00"/>
    <s v="jtolle"/>
    <s v="hwitte"/>
    <n v="28099.39"/>
    <s v="CON"/>
    <s v="C"/>
    <s v="Labor"/>
    <s v="TEC"/>
    <m/>
    <s v="BNL"/>
    <s v="Const.Test"/>
    <s v="SC_MAG"/>
    <x v="8"/>
    <m/>
    <m/>
    <m/>
    <m/>
    <m/>
    <m/>
    <m/>
    <m/>
    <m/>
    <m/>
    <m/>
    <m/>
    <n v="9366.4599999999991"/>
    <n v="18732.93"/>
    <m/>
    <m/>
    <m/>
    <m/>
    <m/>
    <x v="0"/>
    <x v="0"/>
    <m/>
  </r>
  <r>
    <s v=""/>
    <s v=" IR_0214_1427"/>
    <s v="Direct Wind Magnets 16 - Hadron SQ4 - Vertical Cold Test"/>
    <s v="6.06.02.01.04"/>
    <x v="0"/>
    <d v="2028-09-12T00:00:00"/>
    <d v="2028-11-09T00:00:00"/>
    <s v="jtolle"/>
    <s v="hwitte"/>
    <n v="16677.87"/>
    <s v="CON"/>
    <s v="C"/>
    <s v="Labor"/>
    <s v="TEC"/>
    <m/>
    <s v="BNL"/>
    <s v="Const.Test"/>
    <s v="SC_MAG"/>
    <x v="8"/>
    <m/>
    <m/>
    <m/>
    <m/>
    <m/>
    <m/>
    <m/>
    <m/>
    <m/>
    <m/>
    <m/>
    <m/>
    <n v="5559.29"/>
    <n v="11118.58"/>
    <m/>
    <m/>
    <m/>
    <m/>
    <m/>
    <x v="0"/>
    <x v="0"/>
    <m/>
  </r>
  <r>
    <s v=""/>
    <s v=" IR_0214_1428"/>
    <s v="Direct Wind Magnets 16 - Hadron SQ4 - Cold Mass Assembly"/>
    <s v="6.06.02.01.04"/>
    <x v="0"/>
    <d v="2028-11-13T00:00:00"/>
    <d v="2029-08-29T00:00:00"/>
    <s v="jtolle"/>
    <s v="hwitte"/>
    <n v="71247.210000000006"/>
    <s v="CON"/>
    <s v="C"/>
    <s v="Labor"/>
    <s v="TEC"/>
    <m/>
    <s v="BNL"/>
    <s v="Const"/>
    <s v="SC_MAG"/>
    <x v="7"/>
    <m/>
    <m/>
    <m/>
    <m/>
    <m/>
    <m/>
    <m/>
    <m/>
    <m/>
    <m/>
    <m/>
    <m/>
    <m/>
    <n v="71247.210000000006"/>
    <m/>
    <m/>
    <m/>
    <m/>
    <m/>
    <x v="0"/>
    <x v="0"/>
    <m/>
  </r>
  <r>
    <s v=""/>
    <s v=" IR_0214_1428"/>
    <s v="Direct Wind Magnets 16 - Hadron SQ4 - Cold Mass Assembly"/>
    <s v="6.06.02.01.04"/>
    <x v="0"/>
    <d v="2028-11-13T00:00:00"/>
    <d v="2029-08-29T00:00:00"/>
    <s v="jtolle"/>
    <s v="hwitte"/>
    <n v="3099.32"/>
    <s v="CON"/>
    <s v="C"/>
    <s v="Labor"/>
    <s v="TEC"/>
    <m/>
    <s v="BNL"/>
    <s v="Const"/>
    <s v="SC_MAG"/>
    <x v="7"/>
    <m/>
    <m/>
    <m/>
    <m/>
    <m/>
    <m/>
    <m/>
    <m/>
    <m/>
    <m/>
    <m/>
    <m/>
    <m/>
    <n v="3099.32"/>
    <m/>
    <m/>
    <m/>
    <m/>
    <m/>
    <x v="0"/>
    <x v="0"/>
    <m/>
  </r>
  <r>
    <s v=""/>
    <s v=" IR_0214_1428"/>
    <s v="Direct Wind Magnets 16 - Hadron SQ4 - Cold Mass Assembly"/>
    <s v="6.06.02.01.04"/>
    <x v="0"/>
    <d v="2028-11-13T00:00:00"/>
    <d v="2029-08-29T00:00:00"/>
    <s v="jtolle"/>
    <s v="hwitte"/>
    <n v="5937.27"/>
    <s v="CON"/>
    <s v="C"/>
    <s v="Labor"/>
    <s v="TEC"/>
    <m/>
    <s v="BNL"/>
    <s v="Const"/>
    <s v="SC_MAG"/>
    <x v="7"/>
    <m/>
    <m/>
    <m/>
    <m/>
    <m/>
    <m/>
    <m/>
    <m/>
    <m/>
    <m/>
    <m/>
    <m/>
    <m/>
    <n v="5937.27"/>
    <m/>
    <m/>
    <m/>
    <m/>
    <m/>
    <x v="0"/>
    <x v="0"/>
    <m/>
  </r>
  <r>
    <s v=""/>
    <s v=" E1011_03820"/>
    <s v="RCV: Mechanical support/table  (ZDC)"/>
    <s v="6.10.11.03"/>
    <x v="0"/>
    <d v="2026-10-09T00:00:00"/>
    <d v="2026-10-09T00:00:00"/>
    <s v="ewoolsey"/>
    <s v="yfuletova"/>
    <n v="1870.14"/>
    <m/>
    <s v="C"/>
    <s v="Nonlabor"/>
    <s v="TEC"/>
    <m/>
    <s v="JLAB"/>
    <s v="Const"/>
    <s v="DET"/>
    <x v="7"/>
    <s v="B"/>
    <m/>
    <m/>
    <m/>
    <m/>
    <m/>
    <m/>
    <m/>
    <m/>
    <m/>
    <m/>
    <n v="1870.14"/>
    <m/>
    <m/>
    <m/>
    <m/>
    <m/>
    <m/>
    <m/>
    <x v="0"/>
    <x v="0"/>
    <m/>
  </r>
  <r>
    <s v=""/>
    <s v=" DE_0400_0555"/>
    <s v="RCV: Short Bar (hpDIRC)"/>
    <s v="6.10.04.01"/>
    <x v="0"/>
    <d v="2026-02-09T00:00:00"/>
    <d v="2026-02-09T00:00:00"/>
    <s v="ewoolsey"/>
    <s v="bzihlmann"/>
    <n v="363133.5"/>
    <s v="CON"/>
    <s v="C"/>
    <s v="Nonlabor"/>
    <s v="TEC"/>
    <m/>
    <s v="JLAB"/>
    <s v="Const"/>
    <s v="DET"/>
    <x v="9"/>
    <s v="IN.B"/>
    <s v="APP00499"/>
    <m/>
    <m/>
    <m/>
    <m/>
    <m/>
    <m/>
    <m/>
    <m/>
    <n v="363133.5"/>
    <m/>
    <m/>
    <m/>
    <m/>
    <m/>
    <m/>
    <m/>
    <m/>
    <x v="0"/>
    <x v="0"/>
    <m/>
  </r>
  <r>
    <s v=""/>
    <s v=" DE_0400_0555"/>
    <s v="RCV: Short Bar (hpDIRC)"/>
    <s v="6.10.04.01"/>
    <x v="0"/>
    <d v="2026-02-09T00:00:00"/>
    <d v="2026-02-09T00:00:00"/>
    <s v="ewoolsey"/>
    <s v="bzihlmann"/>
    <n v="16882.63"/>
    <s v="CON"/>
    <s v="C"/>
    <s v="Nonlabor"/>
    <s v="TEC"/>
    <m/>
    <s v="JLAB"/>
    <s v="Const"/>
    <s v="DET"/>
    <x v="9"/>
    <s v="IN.B"/>
    <s v="APP00499"/>
    <m/>
    <m/>
    <m/>
    <m/>
    <m/>
    <m/>
    <m/>
    <m/>
    <n v="16882.63"/>
    <m/>
    <m/>
    <m/>
    <m/>
    <m/>
    <m/>
    <m/>
    <m/>
    <x v="0"/>
    <x v="0"/>
    <m/>
  </r>
  <r>
    <s v=""/>
    <s v=" E0607_103170"/>
    <s v="Post Final Design - Update Requirements Document"/>
    <s v="6.07.02.04"/>
    <x v="0"/>
    <d v="2025-03-26T00:00:00"/>
    <d v="2025-06-04T00:00:00"/>
    <s v="mahmed"/>
    <s v="jpjamilk"/>
    <n v="82010.73"/>
    <s v="EDIA"/>
    <s v="C"/>
    <s v="Labor"/>
    <s v="TEC"/>
    <m/>
    <s v="BNL"/>
    <s v="PED"/>
    <s v="CONT"/>
    <x v="6"/>
    <m/>
    <m/>
    <m/>
    <m/>
    <m/>
    <m/>
    <m/>
    <m/>
    <m/>
    <n v="82010.73"/>
    <m/>
    <m/>
    <m/>
    <m/>
    <m/>
    <m/>
    <m/>
    <m/>
    <m/>
    <x v="0"/>
    <x v="0"/>
    <m/>
  </r>
  <r>
    <s v=""/>
    <s v=" E0607_103360"/>
    <s v="Post Final Design - Update Interface Control Document"/>
    <s v="6.07.02.04"/>
    <x v="0"/>
    <d v="2025-06-05T00:00:00"/>
    <d v="2025-08-28T00:00:00"/>
    <s v="mahmed"/>
    <s v="jpjamilk"/>
    <n v="69500.62"/>
    <s v="EDIA"/>
    <s v="C"/>
    <s v="Labor"/>
    <s v="TEC"/>
    <m/>
    <s v="BNL"/>
    <s v="PED"/>
    <s v="CONT"/>
    <x v="6"/>
    <m/>
    <m/>
    <m/>
    <m/>
    <m/>
    <m/>
    <m/>
    <m/>
    <m/>
    <n v="69500.62"/>
    <m/>
    <m/>
    <m/>
    <m/>
    <m/>
    <m/>
    <m/>
    <m/>
    <m/>
    <x v="0"/>
    <x v="0"/>
    <m/>
  </r>
  <r>
    <s v=""/>
    <s v=" E0607_103465"/>
    <s v="Post Final Design - Update HW Specification Document"/>
    <s v="6.07.02.04"/>
    <x v="0"/>
    <d v="2025-08-29T00:00:00"/>
    <d v="2025-11-25T00:00:00"/>
    <s v="mahmed"/>
    <s v="jpjamilk"/>
    <n v="71041.22"/>
    <s v="EDIA"/>
    <s v="C"/>
    <s v="Labor"/>
    <s v="TEC"/>
    <m/>
    <s v="BNL"/>
    <s v="PED"/>
    <s v="CONT"/>
    <x v="6"/>
    <m/>
    <m/>
    <m/>
    <m/>
    <m/>
    <m/>
    <m/>
    <m/>
    <m/>
    <n v="26048.45"/>
    <n v="44992.77"/>
    <m/>
    <m/>
    <m/>
    <m/>
    <m/>
    <m/>
    <m/>
    <m/>
    <x v="0"/>
    <x v="0"/>
    <m/>
  </r>
  <r>
    <s v=""/>
    <s v=" E0607_103715"/>
    <s v="PostFinal Design - Update SW/HW Block Diagrams"/>
    <s v="6.07.02.04"/>
    <x v="0"/>
    <d v="2025-11-26T00:00:00"/>
    <d v="2026-02-25T00:00:00"/>
    <s v="mahmed"/>
    <s v="jpjamilk"/>
    <n v="71933.14"/>
    <s v="EDIA"/>
    <s v="C"/>
    <s v="Labor"/>
    <s v="TEC"/>
    <m/>
    <s v="BNL"/>
    <s v="PED"/>
    <s v="CONT"/>
    <x v="6"/>
    <m/>
    <m/>
    <m/>
    <m/>
    <m/>
    <m/>
    <m/>
    <m/>
    <m/>
    <m/>
    <n v="71933.14"/>
    <m/>
    <m/>
    <m/>
    <m/>
    <m/>
    <m/>
    <m/>
    <m/>
    <x v="0"/>
    <x v="0"/>
    <m/>
  </r>
  <r>
    <s v=""/>
    <s v=" E0607_103835"/>
    <s v="Post Final Design - Update SW Specification Document"/>
    <s v="6.07.02.04"/>
    <x v="0"/>
    <d v="2026-02-26T00:00:00"/>
    <d v="2026-05-28T00:00:00"/>
    <s v="mahmed"/>
    <s v="jpjamilk"/>
    <n v="71933.14"/>
    <s v="EDIA"/>
    <s v="C"/>
    <s v="Labor"/>
    <s v="TEC"/>
    <m/>
    <s v="BNL"/>
    <s v="PED"/>
    <s v="CONT"/>
    <x v="6"/>
    <m/>
    <m/>
    <m/>
    <m/>
    <m/>
    <m/>
    <m/>
    <m/>
    <m/>
    <m/>
    <n v="71933.14"/>
    <m/>
    <m/>
    <m/>
    <m/>
    <m/>
    <m/>
    <m/>
    <m/>
    <x v="0"/>
    <x v="0"/>
    <m/>
  </r>
  <r>
    <s v=""/>
    <s v=" E0607_103170"/>
    <s v="Post Final Design - Update Requirements Document"/>
    <s v="6.07.02.04"/>
    <x v="0"/>
    <d v="2025-03-26T00:00:00"/>
    <d v="2025-06-04T00:00:00"/>
    <s v="mahmed"/>
    <s v="jpjamilk"/>
    <n v="82010.73"/>
    <s v="EDIA"/>
    <s v="C"/>
    <s v="Labor"/>
    <s v="TEC"/>
    <m/>
    <s v="BNL"/>
    <s v="PED"/>
    <s v="CONT"/>
    <x v="6"/>
    <m/>
    <m/>
    <m/>
    <m/>
    <m/>
    <m/>
    <m/>
    <m/>
    <m/>
    <n v="82010.73"/>
    <m/>
    <m/>
    <m/>
    <m/>
    <m/>
    <m/>
    <m/>
    <m/>
    <m/>
    <x v="0"/>
    <x v="0"/>
    <m/>
  </r>
  <r>
    <s v=""/>
    <s v=" E0607_103360"/>
    <s v="Post Final Design - Update Interface Control Document"/>
    <s v="6.07.02.04"/>
    <x v="0"/>
    <d v="2025-06-05T00:00:00"/>
    <d v="2025-08-28T00:00:00"/>
    <s v="mahmed"/>
    <s v="jpjamilk"/>
    <n v="69500.62"/>
    <s v="EDIA"/>
    <s v="C"/>
    <s v="Labor"/>
    <s v="TEC"/>
    <m/>
    <s v="BNL"/>
    <s v="PED"/>
    <s v="CONT"/>
    <x v="6"/>
    <m/>
    <m/>
    <m/>
    <m/>
    <m/>
    <m/>
    <m/>
    <m/>
    <m/>
    <n v="69500.62"/>
    <m/>
    <m/>
    <m/>
    <m/>
    <m/>
    <m/>
    <m/>
    <m/>
    <m/>
    <x v="0"/>
    <x v="0"/>
    <m/>
  </r>
  <r>
    <s v=""/>
    <s v=" E0607_103465"/>
    <s v="Post Final Design - Update HW Specification Document"/>
    <s v="6.07.02.04"/>
    <x v="0"/>
    <d v="2025-08-29T00:00:00"/>
    <d v="2025-11-25T00:00:00"/>
    <s v="mahmed"/>
    <s v="jpjamilk"/>
    <n v="71041.22"/>
    <s v="EDIA"/>
    <s v="C"/>
    <s v="Labor"/>
    <s v="TEC"/>
    <m/>
    <s v="BNL"/>
    <s v="PED"/>
    <s v="CONT"/>
    <x v="6"/>
    <m/>
    <m/>
    <m/>
    <m/>
    <m/>
    <m/>
    <m/>
    <m/>
    <m/>
    <n v="26048.45"/>
    <n v="44992.77"/>
    <m/>
    <m/>
    <m/>
    <m/>
    <m/>
    <m/>
    <m/>
    <m/>
    <x v="0"/>
    <x v="0"/>
    <m/>
  </r>
  <r>
    <s v=""/>
    <s v=" E0607_103715"/>
    <s v="PostFinal Design - Update SW/HW Block Diagrams"/>
    <s v="6.07.02.04"/>
    <x v="0"/>
    <d v="2025-11-26T00:00:00"/>
    <d v="2026-02-25T00:00:00"/>
    <s v="mahmed"/>
    <s v="jpjamilk"/>
    <n v="71933.14"/>
    <s v="EDIA"/>
    <s v="C"/>
    <s v="Labor"/>
    <s v="TEC"/>
    <m/>
    <s v="BNL"/>
    <s v="PED"/>
    <s v="CONT"/>
    <x v="6"/>
    <m/>
    <m/>
    <m/>
    <m/>
    <m/>
    <m/>
    <m/>
    <m/>
    <m/>
    <m/>
    <n v="71933.14"/>
    <m/>
    <m/>
    <m/>
    <m/>
    <m/>
    <m/>
    <m/>
    <m/>
    <x v="0"/>
    <x v="0"/>
    <m/>
  </r>
  <r>
    <s v=""/>
    <s v=" E0607_103835"/>
    <s v="Post Final Design - Update SW Specification Document"/>
    <s v="6.07.02.04"/>
    <x v="0"/>
    <d v="2026-02-26T00:00:00"/>
    <d v="2026-05-28T00:00:00"/>
    <s v="mahmed"/>
    <s v="jpjamilk"/>
    <n v="71933.14"/>
    <s v="EDIA"/>
    <s v="C"/>
    <s v="Labor"/>
    <s v="TEC"/>
    <m/>
    <s v="BNL"/>
    <s v="PED"/>
    <s v="CONT"/>
    <x v="6"/>
    <m/>
    <m/>
    <m/>
    <m/>
    <m/>
    <m/>
    <m/>
    <m/>
    <m/>
    <m/>
    <n v="71933.14"/>
    <m/>
    <m/>
    <m/>
    <m/>
    <m/>
    <m/>
    <m/>
    <m/>
    <x v="0"/>
    <x v="0"/>
    <m/>
  </r>
  <r>
    <s v="Contract Award"/>
    <s v=" DE_0700_3620"/>
    <s v="AWARD:  Detector Solenoid Design Build - Procurement"/>
    <s v="6.10.07"/>
    <x v="0"/>
    <d v="2024-02-01T00:00:00"/>
    <d v="2024-02-01T00:00:00"/>
    <s v="ewoolsey"/>
    <s v="rrajput"/>
    <n v="0.01"/>
    <s v="EDIA"/>
    <s v="C"/>
    <s v="Nonlabor"/>
    <s v="TEC"/>
    <s v="CD-3A"/>
    <s v="JLAB"/>
    <s v="Const.Procure"/>
    <s v="DET"/>
    <x v="10"/>
    <s v="D.APP31"/>
    <s v="APP00086"/>
    <m/>
    <m/>
    <m/>
    <m/>
    <m/>
    <m/>
    <n v="0.01"/>
    <m/>
    <m/>
    <m/>
    <m/>
    <m/>
    <m/>
    <m/>
    <m/>
    <m/>
    <m/>
    <x v="0"/>
    <x v="0"/>
    <m/>
  </r>
  <r>
    <s v="Contract Award"/>
    <s v=" DE_0800_3036"/>
    <s v="Detector Electronics - Contract Award"/>
    <s v="6.10.08"/>
    <x v="0"/>
    <d v="2025-12-09T00:00:00"/>
    <d v="2025-12-09T00:00:00"/>
    <s v="ewoolsey"/>
    <s v="fbarbosa"/>
    <n v="0.01"/>
    <s v="EDIA"/>
    <s v="C"/>
    <s v="Nonlabor"/>
    <s v="TEC"/>
    <m/>
    <s v="JLAB"/>
    <s v="PED"/>
    <s v="DET"/>
    <x v="10"/>
    <m/>
    <s v="APP00016"/>
    <m/>
    <m/>
    <m/>
    <m/>
    <m/>
    <m/>
    <m/>
    <m/>
    <n v="0.01"/>
    <m/>
    <m/>
    <m/>
    <m/>
    <m/>
    <m/>
    <m/>
    <m/>
    <x v="0"/>
    <x v="0"/>
    <m/>
  </r>
  <r>
    <s v="Contract Award"/>
    <s v=" DE_0400_5530"/>
    <s v="Contract Award (CTTL)"/>
    <s v="6.10.04.04.01"/>
    <x v="0"/>
    <d v="2025-08-13T00:00:00"/>
    <d v="2025-08-13T00:00:00"/>
    <s v="ewoolsey"/>
    <s v="bzihlmann"/>
    <n v="0.01"/>
    <s v="EDIA"/>
    <s v="C"/>
    <s v="Nonlabor"/>
    <s v="TEC"/>
    <m/>
    <s v="JLAB"/>
    <s v="Const"/>
    <s v="DET"/>
    <x v="10"/>
    <s v="A.PP062"/>
    <s v="APP00037"/>
    <m/>
    <m/>
    <m/>
    <m/>
    <m/>
    <m/>
    <m/>
    <n v="0.01"/>
    <m/>
    <m/>
    <m/>
    <m/>
    <m/>
    <m/>
    <m/>
    <m/>
    <m/>
    <x v="0"/>
    <x v="0"/>
    <m/>
  </r>
  <r>
    <s v="Contract Award"/>
    <s v=" DE_0400_5830"/>
    <s v="Contract Award (FTTL)"/>
    <s v="6.10.04.04.02"/>
    <x v="0"/>
    <d v="2025-08-13T00:00:00"/>
    <d v="2025-08-13T00:00:00"/>
    <s v="ewoolsey"/>
    <s v="bzihlmann"/>
    <n v="0.01"/>
    <s v="EDIA"/>
    <s v="C"/>
    <s v="Nonlabor"/>
    <s v="TEC"/>
    <m/>
    <s v="JLAB"/>
    <s v="Const"/>
    <s v="DET"/>
    <x v="10"/>
    <s v="S.P065"/>
    <s v="APP00038"/>
    <m/>
    <m/>
    <m/>
    <m/>
    <m/>
    <m/>
    <m/>
    <n v="0.01"/>
    <m/>
    <m/>
    <m/>
    <m/>
    <m/>
    <m/>
    <m/>
    <m/>
    <m/>
    <x v="0"/>
    <x v="0"/>
    <m/>
  </r>
  <r>
    <s v=""/>
    <s v=" E08_01162"/>
    <s v="Prepare Procurement Package for Award - UITF Beam Test Beamline Hardware Procurement - RCS HIK R&amp;D"/>
    <s v="6.08.05.09.02"/>
    <x v="0"/>
    <d v="2022-08-04T00:00:00"/>
    <d v="2022-08-04T00:00:00"/>
    <s v="ebockhold"/>
    <s v="baggett"/>
    <n v="0"/>
    <m/>
    <s v="K"/>
    <s v="Nonlabor"/>
    <s v="OPC"/>
    <m/>
    <s v="JLAB"/>
    <s v="R&amp;D"/>
    <s v="RF"/>
    <x v="3"/>
    <s v="P.S235"/>
    <m/>
    <m/>
    <m/>
    <m/>
    <m/>
    <m/>
    <m/>
    <m/>
    <m/>
    <m/>
    <m/>
    <m/>
    <m/>
    <m/>
    <m/>
    <m/>
    <m/>
    <m/>
    <x v="0"/>
    <x v="0"/>
    <m/>
  </r>
  <r>
    <s v="Contract Award"/>
    <s v=" E1011_20140"/>
    <s v="AWARD: Engineering Test Article Hardware Components Procurement (Low Q2)"/>
    <s v="6.10.11.04"/>
    <x v="0"/>
    <d v="2024-08-14T00:00:00"/>
    <d v="2024-08-14T00:00:00"/>
    <s v="ewoolsey"/>
    <s v="yfuletova"/>
    <n v="0.01"/>
    <m/>
    <s v="C"/>
    <s v="Nonlabor"/>
    <s v="TEC"/>
    <m/>
    <s v="JLAB"/>
    <s v="PED"/>
    <s v="DET"/>
    <x v="11"/>
    <s v="B"/>
    <m/>
    <m/>
    <m/>
    <m/>
    <m/>
    <m/>
    <m/>
    <n v="0.01"/>
    <m/>
    <m/>
    <m/>
    <m/>
    <m/>
    <m/>
    <m/>
    <m/>
    <m/>
    <m/>
    <x v="0"/>
    <x v="0"/>
    <m/>
  </r>
  <r>
    <s v="Contract Award"/>
    <s v=" DE_0400_4850"/>
    <s v="AWARD: Photo Sensors (dRICH)"/>
    <s v="6.10.04.02"/>
    <x v="3"/>
    <d v="2025-03-17T00:00:00"/>
    <d v="2025-03-18T00:00:00"/>
    <s v="ewoolsey"/>
    <s v="bzihlmann"/>
    <n v="0.01"/>
    <s v="CON"/>
    <s v="C"/>
    <s v="Nonlabor"/>
    <s v="TEC"/>
    <m/>
    <s v="JLAB"/>
    <s v="Const"/>
    <s v="DET"/>
    <x v="9"/>
    <s v="IN.A.005"/>
    <s v="APP00088"/>
    <m/>
    <m/>
    <m/>
    <m/>
    <m/>
    <m/>
    <m/>
    <n v="0.01"/>
    <m/>
    <m/>
    <m/>
    <m/>
    <m/>
    <m/>
    <m/>
    <m/>
    <m/>
    <x v="0"/>
    <x v="0"/>
    <m/>
  </r>
  <r>
    <s v="Contract Award"/>
    <s v=" E1011_03810"/>
    <s v="Award: Mechanical support/table  (ZDC)"/>
    <s v="6.10.11.03"/>
    <x v="0"/>
    <d v="2026-02-12T00:00:00"/>
    <d v="2026-02-12T00:00:00"/>
    <s v="ewoolsey"/>
    <s v="yfuletova"/>
    <n v="0.01"/>
    <m/>
    <s v="C"/>
    <s v="Nonlabor"/>
    <s v="TEC"/>
    <m/>
    <s v="JLAB"/>
    <s v="PED"/>
    <s v="DET"/>
    <x v="11"/>
    <s v="B"/>
    <m/>
    <m/>
    <m/>
    <m/>
    <m/>
    <m/>
    <m/>
    <m/>
    <m/>
    <n v="0.01"/>
    <m/>
    <m/>
    <m/>
    <m/>
    <m/>
    <m/>
    <m/>
    <m/>
    <x v="0"/>
    <x v="0"/>
    <m/>
  </r>
  <r>
    <s v="Contract Award"/>
    <s v=" DE_0400_0540"/>
    <s v="AWARD: Short Bar (hpDIRC)"/>
    <s v="6.10.04.01"/>
    <x v="3"/>
    <d v="2025-12-09T00:00:00"/>
    <d v="2025-12-09T00:00:00"/>
    <s v="ewoolsey"/>
    <s v="bzihlmann"/>
    <n v="0.01"/>
    <s v="EDIA"/>
    <s v="C"/>
    <s v="Nonlabor"/>
    <s v="TEC"/>
    <m/>
    <s v="JLAB"/>
    <s v="Const"/>
    <s v="DET"/>
    <x v="9"/>
    <s v="IN.B"/>
    <s v="APP00499"/>
    <m/>
    <m/>
    <m/>
    <m/>
    <m/>
    <m/>
    <m/>
    <m/>
    <n v="0.01"/>
    <m/>
    <m/>
    <m/>
    <m/>
    <m/>
    <m/>
    <m/>
    <m/>
    <x v="0"/>
    <x v="0"/>
    <m/>
  </r>
  <r>
    <s v="Contract Award"/>
    <s v=" DE_0400_0580"/>
    <s v="AWARD: Barbox Assembly Tooling (hpDIRC)"/>
    <s v="6.10.04.01"/>
    <x v="3"/>
    <d v="2025-12-09T00:00:00"/>
    <d v="2025-12-09T00:00:00"/>
    <s v="ewoolsey"/>
    <s v="bzihlmann"/>
    <n v="0.01"/>
    <s v="EDIA"/>
    <s v="C"/>
    <s v="Nonlabor"/>
    <s v="TEC"/>
    <m/>
    <s v="JLAB"/>
    <s v="Const"/>
    <s v="DET"/>
    <x v="9"/>
    <s v="IN.B"/>
    <s v="APP00500"/>
    <m/>
    <m/>
    <m/>
    <m/>
    <m/>
    <m/>
    <m/>
    <m/>
    <n v="0.01"/>
    <m/>
    <m/>
    <m/>
    <m/>
    <m/>
    <m/>
    <m/>
    <m/>
    <x v="0"/>
    <x v="0"/>
    <m/>
  </r>
  <r>
    <s v="Contract Award"/>
    <s v=" DE_0400_0850"/>
    <s v="AWARD: Mirrors (hpDIRC)"/>
    <s v="6.10.04.01"/>
    <x v="0"/>
    <d v="2025-12-09T00:00:00"/>
    <d v="2025-12-09T00:00:00"/>
    <s v="ewoolsey"/>
    <s v="bzihlmann"/>
    <n v="0.01"/>
    <s v="EDIA"/>
    <s v="C"/>
    <s v="Nonlabor"/>
    <s v="TEC"/>
    <m/>
    <s v="JLAB"/>
    <s v="Const"/>
    <s v="DET"/>
    <x v="9"/>
    <s v="B"/>
    <s v="APP00502"/>
    <m/>
    <m/>
    <m/>
    <m/>
    <m/>
    <m/>
    <m/>
    <m/>
    <n v="0.01"/>
    <m/>
    <m/>
    <m/>
    <m/>
    <m/>
    <m/>
    <m/>
    <m/>
    <x v="0"/>
    <x v="0"/>
    <m/>
  </r>
  <r>
    <s v="Contract Award"/>
    <s v=" RD_0307_1028"/>
    <s v="Hadron Injection Pulse Generator - Contract Award"/>
    <s v="6.02.03.05.01"/>
    <x v="0"/>
    <d v="2023-03-27T00:00:00"/>
    <d v="2023-03-27T00:00:00"/>
    <s v="apatil"/>
    <s v="jsandberg"/>
    <n v="0.01"/>
    <s v="EDIA"/>
    <s v="C"/>
    <s v="Nonlabor"/>
    <s v="OPC"/>
    <m/>
    <s v="BNL"/>
    <s v="R&amp;D"/>
    <s v="PD"/>
    <x v="10"/>
    <s v="P.S276"/>
    <m/>
    <m/>
    <m/>
    <m/>
    <m/>
    <m/>
    <n v="0.01"/>
    <m/>
    <m/>
    <m/>
    <m/>
    <m/>
    <m/>
    <m/>
    <m/>
    <m/>
    <m/>
    <m/>
    <x v="0"/>
    <x v="0"/>
    <m/>
  </r>
  <r>
    <s v="Contract Award"/>
    <s v=" RD_0307_1380"/>
    <s v="ESR Pulse Generator - Contract Award"/>
    <s v="6.02.03.05.02"/>
    <x v="1"/>
    <d v="2023-04-12T00:00:00"/>
    <d v="2023-04-12T00:00:00"/>
    <s v="apatil"/>
    <s v="zconway"/>
    <n v="0.01"/>
    <s v="EDIA"/>
    <s v="C"/>
    <s v="Nonlabor"/>
    <s v="OPC"/>
    <m/>
    <s v="BNL"/>
    <s v="R&amp;D"/>
    <s v="PD"/>
    <x v="10"/>
    <s v="P"/>
    <m/>
    <m/>
    <m/>
    <m/>
    <m/>
    <m/>
    <n v="0.01"/>
    <m/>
    <m/>
    <m/>
    <m/>
    <m/>
    <m/>
    <m/>
    <m/>
    <m/>
    <m/>
    <m/>
    <x v="0"/>
    <x v="0"/>
    <m/>
  </r>
  <r>
    <s v="Contract Award"/>
    <s v=" IR_0302_3100"/>
    <s v="RCS-SR Quad, Small Dipole - COTS PS - Award Contract"/>
    <s v="6.03.03.02"/>
    <x v="0"/>
    <d v="2025-02-12T00:00:00"/>
    <d v="2025-02-12T00:00:00"/>
    <s v="apatil"/>
    <s v="bruno"/>
    <n v="0.01"/>
    <s v="EDIA"/>
    <s v="C"/>
    <s v="Nonlabor"/>
    <s v="TEC"/>
    <m/>
    <s v="BNL"/>
    <s v="PED"/>
    <s v="PS"/>
    <x v="10"/>
    <s v="S.P364"/>
    <s v="APP00032"/>
    <m/>
    <m/>
    <m/>
    <m/>
    <m/>
    <m/>
    <m/>
    <n v="0.01"/>
    <m/>
    <m/>
    <m/>
    <m/>
    <m/>
    <m/>
    <m/>
    <m/>
    <m/>
    <x v="0"/>
    <x v="0"/>
    <m/>
  </r>
  <r>
    <s v="Contract Award"/>
    <s v=" EJ_0203_4060"/>
    <s v="RCS Vacuum Utilities (racks) - Contract Award"/>
    <s v="6.03.02.04.05"/>
    <x v="0"/>
    <d v="2025-12-09T00:00:00"/>
    <d v="2025-12-09T00:00:00"/>
    <s v="rnavarrol"/>
    <s v="chetzel"/>
    <n v="0.01"/>
    <s v="EDIA"/>
    <s v="C"/>
    <s v="Nonlabor"/>
    <s v="TEC"/>
    <m/>
    <s v="BNL"/>
    <s v="Const"/>
    <s v="VAC"/>
    <x v="10"/>
    <s v="P"/>
    <m/>
    <m/>
    <m/>
    <m/>
    <m/>
    <m/>
    <m/>
    <m/>
    <m/>
    <n v="0.01"/>
    <m/>
    <m/>
    <m/>
    <m/>
    <m/>
    <m/>
    <m/>
    <m/>
    <x v="0"/>
    <x v="0"/>
    <m/>
  </r>
  <r>
    <s v="Contract Award"/>
    <s v=" HR_0402_2460"/>
    <s v="HR Injection AC &amp; Control Cable - Award Contract"/>
    <s v="6.05.03.02"/>
    <x v="0"/>
    <d v="2025-12-09T00:00:00"/>
    <d v="2025-12-09T00:00:00"/>
    <s v="apatil"/>
    <s v="bruno"/>
    <n v="0.01"/>
    <s v="EDIA"/>
    <s v="C"/>
    <s v="Nonlabor"/>
    <s v="TEC"/>
    <m/>
    <s v="BNL"/>
    <s v="Const"/>
    <s v="PS"/>
    <x v="10"/>
    <s v="B"/>
    <m/>
    <m/>
    <m/>
    <m/>
    <m/>
    <m/>
    <m/>
    <m/>
    <m/>
    <n v="0.01"/>
    <m/>
    <m/>
    <m/>
    <m/>
    <m/>
    <m/>
    <m/>
    <m/>
    <x v="0"/>
    <x v="0"/>
    <m/>
  </r>
  <r>
    <s v="Contract Award"/>
    <s v=" HR_0403_1380"/>
    <s v="HR Inj-Sys Upgrade Vacuum - I&amp;C systems -  Contract Award"/>
    <s v="6.05.03.03"/>
    <x v="0"/>
    <d v="2026-05-20T00:00:00"/>
    <d v="2026-05-20T00:00:00"/>
    <s v="rnavarrol"/>
    <s v="weiss"/>
    <n v="0.01"/>
    <s v="EDIA"/>
    <s v="C"/>
    <s v="Nonlabor"/>
    <s v="TEC"/>
    <m/>
    <s v="BNL"/>
    <s v="Const"/>
    <s v="VAC"/>
    <x v="10"/>
    <s v="P"/>
    <m/>
    <m/>
    <m/>
    <m/>
    <m/>
    <m/>
    <m/>
    <m/>
    <m/>
    <n v="0.01"/>
    <m/>
    <m/>
    <m/>
    <m/>
    <m/>
    <m/>
    <m/>
    <m/>
    <x v="0"/>
    <x v="0"/>
    <m/>
  </r>
  <r>
    <s v="Contract Award"/>
    <s v=" HR_0804_4380"/>
    <s v="Hadron &amp; e-Cooling Vacuum - I&amp;C Systems -  Contract Award"/>
    <s v="6.05.07.05"/>
    <x v="0"/>
    <d v="2026-05-20T00:00:00"/>
    <d v="2026-05-20T00:00:00"/>
    <s v="rnavarrol"/>
    <s v="weiss"/>
    <n v="0.01"/>
    <s v="EDIA"/>
    <s v="C"/>
    <s v="Nonlabor"/>
    <s v="TEC"/>
    <m/>
    <s v="BNL"/>
    <s v="Const"/>
    <s v="VAC"/>
    <x v="10"/>
    <s v="P"/>
    <m/>
    <m/>
    <m/>
    <m/>
    <m/>
    <m/>
    <m/>
    <m/>
    <m/>
    <n v="0.01"/>
    <m/>
    <m/>
    <m/>
    <m/>
    <m/>
    <m/>
    <m/>
    <m/>
    <x v="0"/>
    <x v="0"/>
    <m/>
  </r>
  <r>
    <s v="Contract Award"/>
    <s v=" HR_0804_4160"/>
    <s v="Hadron &amp; e-Cooling Vacuum - Chambers, Bellows, Supports - Contract Award"/>
    <s v="6.05.07.05"/>
    <x v="0"/>
    <d v="2026-05-20T00:00:00"/>
    <d v="2026-05-20T00:00:00"/>
    <s v="rnavarrol"/>
    <s v="weiss"/>
    <n v="0.01"/>
    <s v="EDIA"/>
    <s v="C"/>
    <s v="Nonlabor"/>
    <s v="TEC"/>
    <m/>
    <s v="BNL"/>
    <s v="Const"/>
    <s v="VAC"/>
    <x v="10"/>
    <s v="P"/>
    <m/>
    <m/>
    <m/>
    <m/>
    <m/>
    <m/>
    <m/>
    <m/>
    <m/>
    <n v="0.01"/>
    <m/>
    <m/>
    <m/>
    <m/>
    <m/>
    <m/>
    <m/>
    <m/>
    <x v="0"/>
    <x v="0"/>
    <m/>
  </r>
  <r>
    <s v="Contract Award"/>
    <s v=" HR_0804_4980"/>
    <s v="e-beamlines Baked Vacuum - I&amp;C Systems -  Contract Award"/>
    <s v="6.05.07.05"/>
    <x v="0"/>
    <d v="2026-05-20T00:00:00"/>
    <d v="2026-05-20T00:00:00"/>
    <s v="rnavarrol"/>
    <s v="weiss"/>
    <n v="0.01"/>
    <s v="EDIA"/>
    <s v="C"/>
    <s v="Nonlabor"/>
    <s v="TEC"/>
    <m/>
    <s v="BNL"/>
    <s v="Const"/>
    <s v="VAC"/>
    <x v="10"/>
    <s v="P"/>
    <m/>
    <m/>
    <m/>
    <m/>
    <m/>
    <m/>
    <m/>
    <m/>
    <m/>
    <n v="0.01"/>
    <m/>
    <m/>
    <m/>
    <m/>
    <m/>
    <m/>
    <m/>
    <m/>
    <x v="0"/>
    <x v="0"/>
    <m/>
  </r>
  <r>
    <s v="Contract Award"/>
    <s v=" HR_0804_5580"/>
    <s v="e-loop Return Vacuum - I&amp;C Systems - Contract Award"/>
    <s v="6.05.07.05"/>
    <x v="0"/>
    <d v="2026-05-20T00:00:00"/>
    <d v="2026-05-20T00:00:00"/>
    <s v="rnavarrol"/>
    <s v="weiss"/>
    <n v="0.01"/>
    <s v="EDIA"/>
    <s v="C"/>
    <s v="Nonlabor"/>
    <s v="TEC"/>
    <m/>
    <s v="BNL"/>
    <s v="Const"/>
    <s v="VAC"/>
    <x v="10"/>
    <s v="P"/>
    <m/>
    <m/>
    <m/>
    <m/>
    <m/>
    <m/>
    <m/>
    <m/>
    <m/>
    <n v="0.01"/>
    <m/>
    <m/>
    <m/>
    <m/>
    <m/>
    <m/>
    <m/>
    <m/>
    <x v="0"/>
    <x v="0"/>
    <m/>
  </r>
  <r>
    <s v="Contract Award"/>
    <s v=" HR_0804_4510"/>
    <s v="Hadron &amp; e-Cooling Vacuum - valves and pumps - Contract award"/>
    <s v="6.05.07.05"/>
    <x v="0"/>
    <d v="2026-05-20T00:00:00"/>
    <d v="2026-05-20T00:00:00"/>
    <s v="rnavarrol"/>
    <s v="weiss"/>
    <n v="0.01"/>
    <s v="EDIA"/>
    <s v="C"/>
    <s v="Nonlabor"/>
    <s v="TEC"/>
    <m/>
    <s v="BNL"/>
    <s v="Const"/>
    <s v="VAC"/>
    <x v="10"/>
    <s v="P"/>
    <m/>
    <m/>
    <m/>
    <m/>
    <m/>
    <m/>
    <m/>
    <m/>
    <m/>
    <n v="0.01"/>
    <m/>
    <m/>
    <m/>
    <m/>
    <m/>
    <m/>
    <m/>
    <m/>
    <x v="0"/>
    <x v="0"/>
    <m/>
  </r>
  <r>
    <s v=""/>
    <s v=" IF_0302_1034"/>
    <s v="Overhead 13.8 kV lines - Pad Mount SWs - Procurement Efforts"/>
    <s v="6.11.03.02"/>
    <x v="0"/>
    <d v="2025-09-05T00:00:00"/>
    <d v="2025-09-18T00:00:00"/>
    <s v="apatil"/>
    <s v="nehring"/>
    <n v="0.1"/>
    <s v="EDIA"/>
    <s v="C"/>
    <s v="Nonlabor"/>
    <s v="TEC"/>
    <m/>
    <s v="BNL"/>
    <s v="PED"/>
    <s v="INF"/>
    <x v="10"/>
    <s v="A.PP077"/>
    <s v="APP00045"/>
    <m/>
    <m/>
    <m/>
    <m/>
    <m/>
    <m/>
    <m/>
    <n v="0.1"/>
    <m/>
    <m/>
    <m/>
    <m/>
    <m/>
    <m/>
    <m/>
    <m/>
    <m/>
    <x v="0"/>
    <x v="0"/>
    <m/>
  </r>
  <r>
    <s v="Contract Award"/>
    <s v=" HR_0402_3200"/>
    <s v="ATR DC, AC, Control &amp; Interlock Cable - Award Contract"/>
    <s v="6.05.03.02"/>
    <x v="0"/>
    <d v="2027-01-21T00:00:00"/>
    <d v="2027-01-21T00:00:00"/>
    <s v="apatil"/>
    <s v="bruno"/>
    <n v="0.01"/>
    <s v="EDIA"/>
    <s v="C"/>
    <s v="Nonlabor"/>
    <s v="TEC"/>
    <m/>
    <s v="BNL"/>
    <s v="Const"/>
    <s v="PS"/>
    <x v="10"/>
    <s v="B"/>
    <m/>
    <m/>
    <m/>
    <m/>
    <m/>
    <m/>
    <m/>
    <m/>
    <m/>
    <m/>
    <n v="0.01"/>
    <m/>
    <m/>
    <m/>
    <m/>
    <m/>
    <m/>
    <m/>
    <x v="0"/>
    <x v="0"/>
    <m/>
  </r>
  <r>
    <s v="Contract Award"/>
    <s v=" RD1_0307_2000"/>
    <s v="Solenoid for Gun - Award Contract"/>
    <s v="6.02.03.07"/>
    <x v="0"/>
    <d v="2023-03-03T00:00:00"/>
    <d v="2023-03-03T00:00:00"/>
    <s v="apatil"/>
    <s v="wange"/>
    <n v="0.01"/>
    <s v="EDIA"/>
    <s v="C"/>
    <s v="Nonlabor"/>
    <s v="OPC"/>
    <m/>
    <s v="BNL"/>
    <s v="R&amp;D"/>
    <s v="AD"/>
    <x v="3"/>
    <s v="P"/>
    <m/>
    <m/>
    <m/>
    <m/>
    <m/>
    <m/>
    <n v="0.01"/>
    <m/>
    <m/>
    <m/>
    <m/>
    <m/>
    <m/>
    <m/>
    <m/>
    <m/>
    <m/>
    <m/>
    <x v="0"/>
    <x v="0"/>
    <m/>
  </r>
  <r>
    <s v="Contract Award"/>
    <s v=" RD1_0307_2140"/>
    <s v="Gun Electrodes and Feedthru - Atals - Award Contract"/>
    <s v="6.02.03.07"/>
    <x v="0"/>
    <d v="2022-12-09T00:00:00"/>
    <d v="2022-12-09T00:00:00"/>
    <s v="apatil"/>
    <s v="wange"/>
    <n v="0.01"/>
    <s v="EDIA"/>
    <s v="C"/>
    <s v="Nonlabor"/>
    <s v="OPC"/>
    <m/>
    <s v="BNL"/>
    <s v="R&amp;D"/>
    <s v="AD"/>
    <x v="3"/>
    <s v="P.S274"/>
    <m/>
    <m/>
    <m/>
    <m/>
    <m/>
    <m/>
    <n v="0.01"/>
    <m/>
    <m/>
    <m/>
    <m/>
    <m/>
    <m/>
    <m/>
    <m/>
    <m/>
    <m/>
    <m/>
    <x v="0"/>
    <x v="0"/>
    <m/>
  </r>
  <r>
    <s v="Contract Award"/>
    <s v=" RD1_0307_2860"/>
    <s v="Diagnostic and Instruments - Award Contract"/>
    <s v="6.02.03.07"/>
    <x v="0"/>
    <d v="2023-03-20T00:00:00"/>
    <d v="2023-03-20T00:00:00"/>
    <s v="apatil"/>
    <s v="wange"/>
    <n v="0.01"/>
    <s v="EDIA"/>
    <s v="C"/>
    <s v="Nonlabor"/>
    <s v="OPC"/>
    <m/>
    <s v="BNL"/>
    <s v="R&amp;D"/>
    <s v="AD"/>
    <x v="3"/>
    <s v="S.P266.A"/>
    <s v="APP00013"/>
    <m/>
    <m/>
    <m/>
    <m/>
    <m/>
    <n v="0.01"/>
    <m/>
    <m/>
    <m/>
    <m/>
    <m/>
    <m/>
    <m/>
    <m/>
    <m/>
    <m/>
    <m/>
    <x v="0"/>
    <x v="0"/>
    <m/>
  </r>
  <r>
    <s v="Contract Award"/>
    <s v=" RD1_0307_4120"/>
    <s v="Photocathode Material - Award Contract"/>
    <s v="6.02.03.07"/>
    <x v="0"/>
    <d v="2023-02-16T00:00:00"/>
    <d v="2023-02-16T00:00:00"/>
    <s v="apatil"/>
    <s v="wange"/>
    <n v="0.01"/>
    <s v="EDIA"/>
    <s v="C"/>
    <s v="Nonlabor"/>
    <s v="OPC"/>
    <m/>
    <s v="BNL"/>
    <s v="R&amp;D"/>
    <s v="AD"/>
    <x v="3"/>
    <s v="B"/>
    <m/>
    <m/>
    <m/>
    <m/>
    <m/>
    <m/>
    <n v="0.01"/>
    <m/>
    <m/>
    <m/>
    <m/>
    <m/>
    <m/>
    <m/>
    <m/>
    <m/>
    <m/>
    <m/>
    <x v="0"/>
    <x v="0"/>
    <m/>
  </r>
  <r>
    <s v="Contract Award"/>
    <s v=" RD1_0307_5080"/>
    <s v="Beamline - Award Contract"/>
    <s v="6.02.03.07"/>
    <x v="0"/>
    <d v="2023-06-05T00:00:00"/>
    <d v="2023-06-05T00:00:00"/>
    <s v="apatil"/>
    <s v="wange"/>
    <n v="0.01"/>
    <s v="EDIA"/>
    <s v="C"/>
    <s v="Nonlabor"/>
    <s v="OPC"/>
    <m/>
    <s v="BNL"/>
    <s v="R&amp;D"/>
    <s v="AD"/>
    <x v="3"/>
    <s v="B"/>
    <m/>
    <m/>
    <m/>
    <m/>
    <m/>
    <m/>
    <n v="0.01"/>
    <m/>
    <m/>
    <m/>
    <m/>
    <m/>
    <m/>
    <m/>
    <m/>
    <m/>
    <m/>
    <m/>
    <x v="0"/>
    <x v="0"/>
    <m/>
  </r>
  <r>
    <s v="Contract Award"/>
    <s v=" RD1_0307_5860"/>
    <s v="Vacuum - Award Contract"/>
    <s v="6.02.03.07"/>
    <x v="0"/>
    <d v="2023-06-05T00:00:00"/>
    <d v="2023-06-05T00:00:00"/>
    <s v="apatil"/>
    <s v="wange"/>
    <n v="0.01"/>
    <s v="EDIA"/>
    <s v="C"/>
    <s v="Nonlabor"/>
    <s v="OPC"/>
    <m/>
    <s v="BNL"/>
    <s v="R&amp;D"/>
    <s v="AD"/>
    <x v="3"/>
    <s v="B"/>
    <m/>
    <m/>
    <m/>
    <m/>
    <m/>
    <m/>
    <n v="0.01"/>
    <m/>
    <m/>
    <m/>
    <m/>
    <m/>
    <m/>
    <m/>
    <m/>
    <m/>
    <m/>
    <m/>
    <x v="0"/>
    <x v="0"/>
    <m/>
  </r>
  <r>
    <s v="Contract Award"/>
    <s v=" RD1_0307_6420"/>
    <s v="Magnets for low energy beam transport - Award Contract"/>
    <s v="6.02.03.07"/>
    <x v="0"/>
    <d v="2023-04-14T00:00:00"/>
    <d v="2023-04-14T00:00:00"/>
    <s v="apatil"/>
    <s v="wange"/>
    <n v="0.01"/>
    <s v="EDIA"/>
    <s v="C"/>
    <s v="Nonlabor"/>
    <s v="OPC"/>
    <m/>
    <s v="BNL"/>
    <s v="R&amp;D"/>
    <s v="AD"/>
    <x v="3"/>
    <s v="B"/>
    <m/>
    <m/>
    <m/>
    <m/>
    <m/>
    <m/>
    <n v="0.01"/>
    <m/>
    <m/>
    <m/>
    <m/>
    <m/>
    <m/>
    <m/>
    <m/>
    <m/>
    <m/>
    <m/>
    <x v="0"/>
    <x v="0"/>
    <m/>
  </r>
  <r>
    <s v="Contract Award"/>
    <s v=" RD1_0307_6600"/>
    <s v="Addl equipment - Award Contract"/>
    <s v="6.02.03.07"/>
    <x v="0"/>
    <d v="2023-06-05T00:00:00"/>
    <d v="2023-06-05T00:00:00"/>
    <s v="apatil"/>
    <s v="wange"/>
    <n v="0.01"/>
    <s v="EDIA"/>
    <s v="C"/>
    <s v="Nonlabor"/>
    <s v="OPC"/>
    <m/>
    <s v="BNL"/>
    <s v="R&amp;D"/>
    <s v="AD"/>
    <x v="3"/>
    <s v="P"/>
    <m/>
    <m/>
    <m/>
    <m/>
    <m/>
    <m/>
    <n v="0.01"/>
    <m/>
    <m/>
    <m/>
    <m/>
    <m/>
    <m/>
    <m/>
    <m/>
    <m/>
    <m/>
    <m/>
    <x v="0"/>
    <x v="0"/>
    <m/>
  </r>
  <r>
    <s v="Contract Award"/>
    <s v=" RD1_0307_6680"/>
    <s v="Accessories - Award Contract"/>
    <s v="6.02.03.07"/>
    <x v="0"/>
    <d v="2023-06-05T00:00:00"/>
    <d v="2023-06-05T00:00:00"/>
    <s v="apatil"/>
    <s v="wange"/>
    <n v="0.01"/>
    <s v="EDIA"/>
    <s v="C"/>
    <s v="Nonlabor"/>
    <s v="OPC"/>
    <m/>
    <s v="BNL"/>
    <s v="R&amp;D"/>
    <s v="AD"/>
    <x v="3"/>
    <s v="P"/>
    <m/>
    <m/>
    <m/>
    <m/>
    <m/>
    <m/>
    <n v="0.01"/>
    <m/>
    <m/>
    <m/>
    <m/>
    <m/>
    <m/>
    <m/>
    <m/>
    <m/>
    <m/>
    <m/>
    <x v="0"/>
    <x v="0"/>
    <m/>
  </r>
  <r>
    <s v="Contract Award"/>
    <s v=" RD_0307_2606"/>
    <s v="Vacuum Equipment and Adapters - Award Contract"/>
    <s v="6.02.03.05.01"/>
    <x v="0"/>
    <d v="2023-12-14T00:00:00"/>
    <d v="2023-12-14T00:00:00"/>
    <s v="apatil"/>
    <s v="jsandberg"/>
    <n v="0.01"/>
    <s v="CON"/>
    <s v="C"/>
    <s v="Nonlabor"/>
    <s v="OPC"/>
    <m/>
    <s v="BNL"/>
    <s v="R&amp;D"/>
    <s v="PD"/>
    <x v="3"/>
    <s v="P"/>
    <m/>
    <m/>
    <m/>
    <m/>
    <m/>
    <m/>
    <m/>
    <n v="0.01"/>
    <m/>
    <m/>
    <m/>
    <m/>
    <m/>
    <m/>
    <m/>
    <m/>
    <m/>
    <m/>
    <x v="0"/>
    <x v="0"/>
    <m/>
  </r>
  <r>
    <s v="Contract Award"/>
    <s v=" IR_0302_3186"/>
    <s v="RCS-SR Quad, Small Dipole- PDU+DCCT Chassis+PSC/PSI/REG BTPs - Award Contract"/>
    <s v="6.03.03.02"/>
    <x v="0"/>
    <d v="2024-12-13T00:00:00"/>
    <d v="2024-12-13T00:00:00"/>
    <s v="apatil"/>
    <s v="bruno"/>
    <n v="0.01"/>
    <s v="EDIA"/>
    <s v="C"/>
    <s v="Nonlabor"/>
    <s v="TEC"/>
    <m/>
    <s v="BNL"/>
    <s v="Const"/>
    <s v="PS"/>
    <x v="10"/>
    <s v="P.S008"/>
    <m/>
    <m/>
    <m/>
    <m/>
    <m/>
    <m/>
    <m/>
    <m/>
    <n v="0.01"/>
    <m/>
    <m/>
    <m/>
    <m/>
    <m/>
    <m/>
    <m/>
    <m/>
    <m/>
    <x v="0"/>
    <x v="0"/>
    <m/>
  </r>
  <r>
    <s v="Contract Award"/>
    <s v=" HR_0202_2120"/>
    <s v="New PS (medium PS/ Corrector PS) - PDU+PSC/PSI/REG BTPs - Contract Award"/>
    <s v="6.05.02.02"/>
    <x v="0"/>
    <d v="2025-12-09T00:00:00"/>
    <d v="2025-12-09T00:00:00"/>
    <s v="apatil"/>
    <s v="bruno"/>
    <n v="0.01"/>
    <s v="EDIA"/>
    <s v="C"/>
    <s v="Nonlabor"/>
    <s v="TEC"/>
    <m/>
    <s v="BNL"/>
    <s v="Const"/>
    <s v="PS"/>
    <x v="10"/>
    <s v="B"/>
    <m/>
    <m/>
    <m/>
    <m/>
    <m/>
    <m/>
    <m/>
    <m/>
    <m/>
    <n v="0.01"/>
    <m/>
    <m/>
    <m/>
    <m/>
    <m/>
    <m/>
    <m/>
    <m/>
    <x v="0"/>
    <x v="0"/>
    <m/>
  </r>
  <r>
    <s v="Contract Award"/>
    <s v=" HR_0202_2320"/>
    <s v="HR Straight Sw Mag APS/Warm D0's - PSC/PSI/REG BTPs - Contract Award"/>
    <s v="6.05.02.02"/>
    <x v="0"/>
    <d v="2025-12-09T00:00:00"/>
    <d v="2025-12-09T00:00:00"/>
    <s v="apatil"/>
    <s v="bruno"/>
    <n v="0.01"/>
    <s v="EDIA"/>
    <s v="C"/>
    <s v="Nonlabor"/>
    <s v="TEC"/>
    <m/>
    <s v="BNL"/>
    <s v="Const"/>
    <s v="PS"/>
    <x v="10"/>
    <s v="B"/>
    <m/>
    <m/>
    <m/>
    <m/>
    <m/>
    <m/>
    <m/>
    <m/>
    <m/>
    <n v="0.01"/>
    <m/>
    <m/>
    <m/>
    <m/>
    <m/>
    <m/>
    <m/>
    <m/>
    <x v="0"/>
    <x v="0"/>
    <m/>
  </r>
  <r>
    <s v="Contract Award"/>
    <s v=" HR_0402_3320"/>
    <s v="New PS (medium PS/ Corrector PS) - PDU+PSC/PSI/REG BTPs - Contract Award"/>
    <s v="6.05.03.02"/>
    <x v="0"/>
    <d v="2025-12-09T00:00:00"/>
    <d v="2025-12-09T00:00:00"/>
    <s v="apatil"/>
    <s v="bruno"/>
    <n v="0.01"/>
    <s v="EDIA"/>
    <s v="C"/>
    <s v="Nonlabor"/>
    <s v="TEC"/>
    <m/>
    <s v="BNL"/>
    <s v="Const"/>
    <s v="PS"/>
    <x v="10"/>
    <s v="B"/>
    <m/>
    <m/>
    <m/>
    <m/>
    <m/>
    <m/>
    <m/>
    <m/>
    <m/>
    <n v="0.01"/>
    <m/>
    <m/>
    <m/>
    <m/>
    <m/>
    <m/>
    <m/>
    <m/>
    <x v="0"/>
    <x v="0"/>
    <m/>
  </r>
  <r>
    <s v="Contract Award"/>
    <s v=" HR_0402_5060"/>
    <s v="HR Inj Warm Line Quad/Dipole Lambda -PDU+DCCT Chassis+PSC/PSI/REG BTPs - Award Contract"/>
    <s v="6.05.03.02"/>
    <x v="0"/>
    <d v="2026-01-20T00:00:00"/>
    <d v="2026-01-20T00:00:00"/>
    <s v="apatil"/>
    <s v="bruno"/>
    <n v="0.01"/>
    <s v="EDIA"/>
    <s v="C"/>
    <s v="Nonlabor"/>
    <s v="TEC"/>
    <m/>
    <s v="BNL"/>
    <s v="Const"/>
    <s v="PS"/>
    <x v="10"/>
    <s v="P"/>
    <m/>
    <m/>
    <m/>
    <m/>
    <m/>
    <m/>
    <m/>
    <m/>
    <m/>
    <n v="0.01"/>
    <m/>
    <m/>
    <m/>
    <m/>
    <m/>
    <m/>
    <m/>
    <m/>
    <x v="0"/>
    <x v="0"/>
    <m/>
  </r>
  <r>
    <s v="Contract Award"/>
    <s v=" EJ_0202_1890"/>
    <s v="BBA Supplies  - Award contract"/>
    <s v="6.03.02.03"/>
    <x v="0"/>
    <d v="2025-12-09T00:00:00"/>
    <d v="2025-12-09T00:00:00"/>
    <s v="apatil"/>
    <s v="bruno"/>
    <n v="0.01"/>
    <s v="EDIA"/>
    <s v="C"/>
    <s v="Nonlabor"/>
    <s v="TEC"/>
    <m/>
    <s v="BNL"/>
    <s v="Const"/>
    <s v="PS"/>
    <x v="10"/>
    <s v="P"/>
    <m/>
    <m/>
    <m/>
    <m/>
    <m/>
    <m/>
    <m/>
    <m/>
    <m/>
    <n v="0.01"/>
    <m/>
    <m/>
    <m/>
    <m/>
    <m/>
    <m/>
    <m/>
    <m/>
    <x v="0"/>
    <x v="0"/>
    <m/>
  </r>
  <r>
    <s v="Contract Award"/>
    <s v=" EJ_0202_2030"/>
    <s v="BBA PS PLC's  - Award contract"/>
    <s v="6.03.02.03"/>
    <x v="0"/>
    <d v="2025-12-09T00:00:00"/>
    <d v="2025-12-09T00:00:00"/>
    <s v="apatil"/>
    <s v="bruno"/>
    <n v="0.01"/>
    <s v="EDIA"/>
    <s v="C"/>
    <s v="Nonlabor"/>
    <s v="TEC"/>
    <m/>
    <s v="BNL"/>
    <s v="Const"/>
    <s v="PS"/>
    <x v="10"/>
    <s v="P"/>
    <m/>
    <m/>
    <m/>
    <m/>
    <m/>
    <m/>
    <m/>
    <m/>
    <m/>
    <n v="0.01"/>
    <m/>
    <m/>
    <m/>
    <m/>
    <m/>
    <m/>
    <m/>
    <m/>
    <x v="0"/>
    <x v="0"/>
    <m/>
  </r>
  <r>
    <s v="Contract Award"/>
    <s v=" EJ_0202_2270"/>
    <s v="BBA Switches - Award contract"/>
    <s v="6.03.02.03"/>
    <x v="0"/>
    <d v="2025-12-31T00:00:00"/>
    <d v="2025-12-31T00:00:00"/>
    <s v="apatil"/>
    <s v="bruno"/>
    <n v="0.01"/>
    <s v="EDIA"/>
    <s v="C"/>
    <s v="Nonlabor"/>
    <s v="TEC"/>
    <m/>
    <s v="BNL"/>
    <s v="Const"/>
    <s v="PS"/>
    <x v="10"/>
    <s v="P"/>
    <m/>
    <m/>
    <m/>
    <m/>
    <m/>
    <m/>
    <m/>
    <m/>
    <m/>
    <n v="0.01"/>
    <m/>
    <m/>
    <m/>
    <m/>
    <m/>
    <m/>
    <m/>
    <m/>
    <x v="0"/>
    <x v="0"/>
    <m/>
  </r>
  <r>
    <s v="Contract Award"/>
    <s v=" RD1_0307_1280"/>
    <s v="High Power Faraday Cup - Atlas -  Award Contract"/>
    <s v="6.02.03.07"/>
    <x v="0"/>
    <d v="2023-05-15T00:00:00"/>
    <d v="2023-05-15T00:00:00"/>
    <s v="apatil"/>
    <s v="wange"/>
    <n v="0.01"/>
    <s v="EDIA"/>
    <s v="C"/>
    <s v="Nonlabor"/>
    <s v="OPC"/>
    <m/>
    <s v="BNL"/>
    <s v="R&amp;D"/>
    <s v="AD"/>
    <x v="3"/>
    <s v="P"/>
    <m/>
    <m/>
    <m/>
    <m/>
    <m/>
    <m/>
    <n v="0.01"/>
    <m/>
    <m/>
    <m/>
    <m/>
    <m/>
    <m/>
    <m/>
    <m/>
    <m/>
    <m/>
    <m/>
    <x v="0"/>
    <x v="0"/>
    <m/>
  </r>
  <r>
    <s v="Contract Award"/>
    <s v=" RD1_0307_2380"/>
    <s v="Gun Electrodes and Feedthru - MPF - Award Contract"/>
    <s v="6.02.03.07"/>
    <x v="0"/>
    <d v="2022-12-09T00:00:00"/>
    <d v="2022-12-09T00:00:00"/>
    <s v="apatil"/>
    <s v="wange"/>
    <n v="0.01"/>
    <s v="EDIA"/>
    <s v="C"/>
    <s v="Nonlabor"/>
    <s v="OPC"/>
    <m/>
    <s v="BNL"/>
    <s v="R&amp;D"/>
    <s v="AD"/>
    <x v="3"/>
    <s v="P.S275"/>
    <m/>
    <m/>
    <m/>
    <m/>
    <m/>
    <m/>
    <n v="0.01"/>
    <m/>
    <m/>
    <m/>
    <m/>
    <m/>
    <m/>
    <m/>
    <m/>
    <m/>
    <m/>
    <m/>
    <x v="0"/>
    <x v="0"/>
    <m/>
  </r>
  <r>
    <s v="Contract Award"/>
    <s v=" RD1_0307_2440"/>
    <s v="Gun Electrodes and Feedthru -Award Contract"/>
    <s v="6.02.03.07"/>
    <x v="0"/>
    <d v="2022-07-06T00:00:00"/>
    <d v="2022-07-06T00:00:00"/>
    <s v="apatil"/>
    <s v="wange"/>
    <n v="0.01"/>
    <s v="EDIA"/>
    <s v="C"/>
    <s v="Nonlabor"/>
    <s v="OPC"/>
    <m/>
    <s v="BNL"/>
    <s v="R&amp;D"/>
    <s v="AD"/>
    <x v="3"/>
    <s v="B"/>
    <m/>
    <m/>
    <m/>
    <m/>
    <m/>
    <n v="0.01"/>
    <m/>
    <m/>
    <m/>
    <m/>
    <m/>
    <m/>
    <m/>
    <m/>
    <m/>
    <m/>
    <m/>
    <m/>
    <x v="0"/>
    <x v="0"/>
    <m/>
  </r>
  <r>
    <s v="Contract Award"/>
    <s v=" RD1_0307_1440"/>
    <s v="High Power Faraday Cup - Award Contract"/>
    <s v="6.02.03.07"/>
    <x v="0"/>
    <d v="2023-05-15T00:00:00"/>
    <d v="2023-05-15T00:00:00"/>
    <s v="apatil"/>
    <s v="wange"/>
    <n v="0.01"/>
    <s v="EDIA"/>
    <s v="C"/>
    <s v="Nonlabor"/>
    <s v="OPC"/>
    <m/>
    <s v="BNL"/>
    <s v="R&amp;D"/>
    <s v="AD"/>
    <x v="3"/>
    <s v="B"/>
    <m/>
    <m/>
    <m/>
    <m/>
    <m/>
    <m/>
    <n v="0.01"/>
    <m/>
    <m/>
    <m/>
    <m/>
    <m/>
    <m/>
    <m/>
    <m/>
    <m/>
    <m/>
    <m/>
    <x v="0"/>
    <x v="0"/>
    <m/>
  </r>
  <r>
    <s v="Contract Award"/>
    <s v=" RD1_0307_4280"/>
    <s v="Photocathode material - MDC - Award Contract"/>
    <s v="6.02.03.07"/>
    <x v="0"/>
    <d v="2023-02-16T00:00:00"/>
    <d v="2023-02-16T00:00:00"/>
    <s v="apatil"/>
    <s v="wange"/>
    <n v="0.01"/>
    <s v="EDIA"/>
    <s v="C"/>
    <s v="Nonlabor"/>
    <s v="OPC"/>
    <m/>
    <s v="BNL"/>
    <s v="R&amp;D"/>
    <s v="AD"/>
    <x v="3"/>
    <s v="P"/>
    <m/>
    <m/>
    <m/>
    <m/>
    <m/>
    <m/>
    <n v="0.01"/>
    <m/>
    <m/>
    <m/>
    <m/>
    <m/>
    <m/>
    <m/>
    <m/>
    <m/>
    <m/>
    <m/>
    <x v="0"/>
    <x v="0"/>
    <m/>
  </r>
  <r>
    <s v="Contract Award"/>
    <s v=" RD1_0307_4440"/>
    <s v="Photocathode material - UHVT - Award Contract"/>
    <s v="6.02.03.07"/>
    <x v="0"/>
    <d v="2023-02-16T00:00:00"/>
    <d v="2023-02-16T00:00:00"/>
    <s v="apatil"/>
    <s v="wange"/>
    <n v="0.01"/>
    <s v="EDIA"/>
    <s v="C"/>
    <s v="Nonlabor"/>
    <s v="OPC"/>
    <m/>
    <s v="BNL"/>
    <s v="R&amp;D"/>
    <s v="AD"/>
    <x v="3"/>
    <s v="P"/>
    <m/>
    <m/>
    <m/>
    <m/>
    <m/>
    <m/>
    <n v="0.01"/>
    <m/>
    <m/>
    <m/>
    <m/>
    <m/>
    <m/>
    <m/>
    <m/>
    <m/>
    <m/>
    <m/>
    <x v="0"/>
    <x v="0"/>
    <m/>
  </r>
  <r>
    <s v="Contract Award"/>
    <s v=" RD1_0307_4580"/>
    <s v="Photocathode material - Seas - Award Contract"/>
    <s v="6.02.03.07"/>
    <x v="0"/>
    <d v="2023-02-16T00:00:00"/>
    <d v="2023-02-16T00:00:00"/>
    <s v="apatil"/>
    <s v="wange"/>
    <n v="0.01"/>
    <s v="EDIA"/>
    <s v="C"/>
    <s v="Nonlabor"/>
    <s v="OPC"/>
    <m/>
    <s v="BNL"/>
    <s v="R&amp;D"/>
    <s v="AD"/>
    <x v="3"/>
    <s v="P"/>
    <m/>
    <m/>
    <m/>
    <m/>
    <m/>
    <m/>
    <n v="0.01"/>
    <m/>
    <m/>
    <m/>
    <m/>
    <m/>
    <m/>
    <m/>
    <m/>
    <m/>
    <m/>
    <m/>
    <x v="0"/>
    <x v="0"/>
    <m/>
  </r>
  <r>
    <s v="Contract Award"/>
    <s v=" RD1_0307_4700"/>
    <s v="Photocathode material - THORELAB - Award Contract"/>
    <s v="6.02.03.07"/>
    <x v="0"/>
    <d v="2023-02-16T00:00:00"/>
    <d v="2023-02-16T00:00:00"/>
    <s v="apatil"/>
    <s v="wange"/>
    <n v="0.01"/>
    <s v="EDIA"/>
    <s v="C"/>
    <s v="Nonlabor"/>
    <s v="OPC"/>
    <m/>
    <s v="BNL"/>
    <s v="R&amp;D"/>
    <s v="AD"/>
    <x v="3"/>
    <s v="P"/>
    <m/>
    <m/>
    <m/>
    <m/>
    <m/>
    <m/>
    <n v="0.01"/>
    <m/>
    <m/>
    <m/>
    <m/>
    <m/>
    <m/>
    <m/>
    <m/>
    <m/>
    <m/>
    <m/>
    <x v="0"/>
    <x v="0"/>
    <m/>
  </r>
  <r>
    <s v="Contract Award"/>
    <s v=" RD1_0307_4780"/>
    <s v="Photocathode material - Award Contract"/>
    <s v="6.02.03.07"/>
    <x v="0"/>
    <d v="2023-09-01T00:00:00"/>
    <d v="2023-09-01T00:00:00"/>
    <s v="apatil"/>
    <s v="wange"/>
    <n v="0.01"/>
    <s v="EDIA"/>
    <s v="C"/>
    <s v="Nonlabor"/>
    <s v="OPC"/>
    <m/>
    <s v="BNL"/>
    <s v="R&amp;D"/>
    <s v="AD"/>
    <x v="3"/>
    <s v="B"/>
    <m/>
    <m/>
    <m/>
    <m/>
    <m/>
    <m/>
    <n v="0.01"/>
    <m/>
    <m/>
    <m/>
    <m/>
    <m/>
    <m/>
    <m/>
    <m/>
    <m/>
    <m/>
    <m/>
    <x v="0"/>
    <x v="0"/>
    <m/>
  </r>
  <r>
    <s v="Contract Award"/>
    <s v=" RD_0306_4470"/>
    <s v="D2 - RRR Apparatus - Cold Compressor - Contract Award"/>
    <s v="6.02.03.04"/>
    <x v="0"/>
    <d v="2022-10-14T00:00:00"/>
    <d v="2022-10-14T00:00:00"/>
    <s v="rnavarrol"/>
    <s v="sverdu"/>
    <n v="0.01"/>
    <s v="EDIA"/>
    <s v="C"/>
    <s v="Nonlabor"/>
    <s v="OPC"/>
    <m/>
    <s v="BNL"/>
    <s v="R&amp;D"/>
    <s v="VAC"/>
    <x v="3"/>
    <s v="P.S026"/>
    <m/>
    <m/>
    <m/>
    <m/>
    <m/>
    <m/>
    <n v="0.01"/>
    <m/>
    <m/>
    <m/>
    <m/>
    <m/>
    <m/>
    <m/>
    <m/>
    <m/>
    <m/>
    <m/>
    <x v="0"/>
    <x v="0"/>
    <m/>
  </r>
  <r>
    <s v="Contract Award"/>
    <s v=" RD_0306_4560"/>
    <s v="D2 - RRR Apparatus - Pumping System - Contract Award"/>
    <s v="6.02.03.04"/>
    <x v="0"/>
    <d v="2022-10-14T00:00:00"/>
    <d v="2022-10-14T00:00:00"/>
    <s v="rnavarrol"/>
    <s v="sverdu"/>
    <n v="0.01"/>
    <s v="EDIA"/>
    <s v="C"/>
    <s v="Nonlabor"/>
    <s v="OPC"/>
    <m/>
    <s v="BNL"/>
    <s v="R&amp;D"/>
    <s v="VAC"/>
    <x v="3"/>
    <s v="P.S037"/>
    <m/>
    <m/>
    <m/>
    <m/>
    <m/>
    <m/>
    <n v="0.01"/>
    <m/>
    <m/>
    <m/>
    <m/>
    <m/>
    <m/>
    <m/>
    <m/>
    <m/>
    <m/>
    <m/>
    <x v="0"/>
    <x v="0"/>
    <m/>
  </r>
  <r>
    <s v="Contract Award"/>
    <s v=" RD_0306_4770"/>
    <s v="D3 - SEY apparatus - Benchmark SEY - Contract Award -"/>
    <s v="6.02.03.04"/>
    <x v="0"/>
    <d v="2023-01-06T00:00:00"/>
    <d v="2023-01-06T00:00:00"/>
    <s v="rnavarrol"/>
    <s v="sverdu"/>
    <n v="0.01"/>
    <s v="EDIA"/>
    <s v="C"/>
    <s v="Nonlabor"/>
    <s v="OPC"/>
    <m/>
    <s v="BNL"/>
    <s v="R&amp;D"/>
    <s v="VAC"/>
    <x v="3"/>
    <s v="B"/>
    <m/>
    <m/>
    <m/>
    <m/>
    <m/>
    <m/>
    <n v="0.01"/>
    <m/>
    <m/>
    <m/>
    <m/>
    <m/>
    <m/>
    <m/>
    <m/>
    <m/>
    <m/>
    <m/>
    <x v="0"/>
    <x v="0"/>
    <m/>
  </r>
  <r>
    <s v="Contract Award"/>
    <s v=" RD_0306_3755"/>
    <s v="D1 - Screen Prototype - Beam Pipe Inspection: Mole - Contract Award"/>
    <s v="6.02.03.04"/>
    <x v="0"/>
    <d v="2024-01-08T00:00:00"/>
    <d v="2024-01-08T00:00:00"/>
    <s v="rnavarrol"/>
    <s v="chetzel"/>
    <n v="0.01"/>
    <s v="EDIA"/>
    <s v="C"/>
    <s v="Nonlabor"/>
    <s v="OPC"/>
    <m/>
    <s v="BNL"/>
    <s v="R&amp;D"/>
    <s v="VAC"/>
    <x v="3"/>
    <s v="B"/>
    <m/>
    <m/>
    <m/>
    <m/>
    <m/>
    <m/>
    <m/>
    <n v="0.01"/>
    <m/>
    <m/>
    <m/>
    <m/>
    <m/>
    <m/>
    <m/>
    <m/>
    <m/>
    <m/>
    <x v="0"/>
    <x v="0"/>
    <m/>
  </r>
  <r>
    <s v="Contract Award"/>
    <s v=" RD_0306_3880"/>
    <s v="D1 - Screen Prototype - Beam screen installation validation - Contract Award"/>
    <s v="6.02.03.04"/>
    <x v="0"/>
    <d v="2024-04-16T00:00:00"/>
    <d v="2024-04-16T00:00:00"/>
    <s v="rnavarrol"/>
    <s v="chetzel"/>
    <n v="0.01"/>
    <s v="EDIA"/>
    <s v="C"/>
    <s v="Nonlabor"/>
    <s v="OPC"/>
    <m/>
    <s v="BNL"/>
    <s v="R&amp;D"/>
    <s v="VAC"/>
    <x v="3"/>
    <s v="P.S055"/>
    <m/>
    <m/>
    <m/>
    <m/>
    <m/>
    <m/>
    <m/>
    <n v="0.01"/>
    <m/>
    <m/>
    <m/>
    <m/>
    <m/>
    <m/>
    <m/>
    <m/>
    <m/>
    <m/>
    <x v="0"/>
    <x v="0"/>
    <m/>
  </r>
  <r>
    <s v="Contract Award"/>
    <s v=" RD_0306_3990"/>
    <s v="D1 - Screen Prototype - Flange cutting and welding - Contract Award"/>
    <s v="6.02.03.04"/>
    <x v="0"/>
    <d v="2023-09-13T00:00:00"/>
    <d v="2023-09-13T00:00:00"/>
    <s v="rnavarrol"/>
    <s v="chetzel"/>
    <n v="0.01"/>
    <s v="EDIA"/>
    <s v="C"/>
    <s v="Nonlabor"/>
    <s v="OPC"/>
    <m/>
    <s v="BNL"/>
    <s v="R&amp;D"/>
    <s v="VAC"/>
    <x v="3"/>
    <s v="P.S027"/>
    <m/>
    <m/>
    <m/>
    <m/>
    <m/>
    <m/>
    <n v="0.01"/>
    <m/>
    <m/>
    <m/>
    <m/>
    <m/>
    <m/>
    <m/>
    <m/>
    <m/>
    <m/>
    <m/>
    <x v="0"/>
    <x v="0"/>
    <m/>
  </r>
  <r>
    <s v="Contract Award"/>
    <s v=" RD_0306_4100"/>
    <s v="D1 - Screen Prototype - Automated flange cutting and welding - Contract Award"/>
    <s v="6.02.03.04"/>
    <x v="0"/>
    <d v="2025-03-18T00:00:00"/>
    <d v="2025-03-18T00:00:00"/>
    <s v="rnavarrol"/>
    <s v="chetzel"/>
    <n v="0.01"/>
    <s v="EDIA"/>
    <s v="C"/>
    <s v="Nonlabor"/>
    <s v="OPC"/>
    <m/>
    <s v="BNL"/>
    <s v="R&amp;D"/>
    <s v="VAC"/>
    <x v="3"/>
    <s v="P.S018"/>
    <m/>
    <m/>
    <m/>
    <m/>
    <m/>
    <m/>
    <m/>
    <m/>
    <n v="0.01"/>
    <m/>
    <m/>
    <m/>
    <m/>
    <m/>
    <m/>
    <m/>
    <m/>
    <m/>
    <x v="0"/>
    <x v="0"/>
    <m/>
  </r>
  <r>
    <s v="Contract Award"/>
    <s v=" RD_0306_4320"/>
    <s v="D1 - Screen Prototype - Cold Mass Interconnect (CMI) survey - Contract Award"/>
    <s v="6.02.03.04"/>
    <x v="0"/>
    <d v="2023-07-12T00:00:00"/>
    <d v="2023-07-12T00:00:00"/>
    <s v="rnavarrol"/>
    <s v="chetzel"/>
    <n v="0.01"/>
    <s v="EDIA"/>
    <s v="C"/>
    <s v="Nonlabor"/>
    <s v="OPC"/>
    <m/>
    <s v="BNL"/>
    <s v="R&amp;D"/>
    <s v="VAC"/>
    <x v="3"/>
    <s v="P.S044"/>
    <m/>
    <m/>
    <m/>
    <m/>
    <m/>
    <m/>
    <n v="0.01"/>
    <m/>
    <m/>
    <m/>
    <m/>
    <m/>
    <m/>
    <m/>
    <m/>
    <m/>
    <m/>
    <m/>
    <x v="0"/>
    <x v="0"/>
    <m/>
  </r>
  <r>
    <s v="Contract Award"/>
    <s v=" E0607_101000"/>
    <s v="Compute Servers (Batch 1) (compile/test, project, thin client support) - Prototype - Contract Award"/>
    <s v="6.07.02.12"/>
    <x v="0"/>
    <d v="2023-12-15T00:00:00"/>
    <d v="2023-12-15T00:00:00"/>
    <s v="mahmed"/>
    <s v="jpjamilk"/>
    <n v="0.01"/>
    <s v="EDIA"/>
    <s v="C"/>
    <s v="Nonlabor"/>
    <s v="TEC"/>
    <m/>
    <s v="BNL"/>
    <s v="PED"/>
    <s v="CONT"/>
    <x v="10"/>
    <s v="P.S198.A"/>
    <m/>
    <m/>
    <m/>
    <m/>
    <m/>
    <m/>
    <m/>
    <n v="0.01"/>
    <m/>
    <m/>
    <m/>
    <m/>
    <m/>
    <m/>
    <m/>
    <m/>
    <m/>
    <m/>
    <x v="0"/>
    <x v="0"/>
    <m/>
  </r>
  <r>
    <s v="Contract Award"/>
    <s v=" E0607_101030"/>
    <s v="Network Storage - Prototype - Contract Award"/>
    <s v="6.07.02.12"/>
    <x v="0"/>
    <d v="2023-12-22T00:00:00"/>
    <d v="2023-12-22T00:00:00"/>
    <s v="mahmed"/>
    <s v="jpjamilk"/>
    <n v="0.01"/>
    <s v="EDIA"/>
    <s v="C"/>
    <s v="Nonlabor"/>
    <s v="TEC"/>
    <m/>
    <s v="BNL"/>
    <s v="PED"/>
    <s v="CONT"/>
    <x v="10"/>
    <s v="P.S199"/>
    <m/>
    <m/>
    <m/>
    <m/>
    <m/>
    <m/>
    <m/>
    <n v="0.01"/>
    <m/>
    <m/>
    <m/>
    <m/>
    <m/>
    <m/>
    <m/>
    <m/>
    <m/>
    <m/>
    <x v="0"/>
    <x v="0"/>
    <m/>
  </r>
  <r>
    <s v="Contract Award"/>
    <s v=" E0607_101005"/>
    <s v="Workstations (group offices) (Batch 1) - Prototype - Contract Award"/>
    <s v="6.07.02.12"/>
    <x v="0"/>
    <d v="2023-12-15T00:00:00"/>
    <d v="2023-12-15T00:00:00"/>
    <s v="mahmed"/>
    <s v="jpjamilk"/>
    <n v="0.01"/>
    <s v="EDIA"/>
    <s v="C"/>
    <s v="Nonlabor"/>
    <s v="TEC"/>
    <m/>
    <s v="BNL"/>
    <s v="PED"/>
    <s v="CONT"/>
    <x v="10"/>
    <s v="P.S200.A"/>
    <m/>
    <m/>
    <m/>
    <m/>
    <m/>
    <m/>
    <m/>
    <n v="0.01"/>
    <m/>
    <m/>
    <m/>
    <m/>
    <m/>
    <m/>
    <m/>
    <m/>
    <m/>
    <m/>
    <x v="0"/>
    <x v="0"/>
    <m/>
  </r>
  <r>
    <s v="Contract Award"/>
    <s v=" E0607_101285"/>
    <s v="Thin Clients (lab, field locations) - Prototype - Contract Award"/>
    <s v="6.07.02.12"/>
    <x v="0"/>
    <d v="2024-02-20T00:00:00"/>
    <d v="2024-02-20T00:00:00"/>
    <s v="mahmed"/>
    <s v="jpjamilk"/>
    <n v="0.01"/>
    <s v="EDIA"/>
    <s v="C"/>
    <s v="Nonlabor"/>
    <s v="TEC"/>
    <m/>
    <s v="BNL"/>
    <s v="PED"/>
    <s v="CONT"/>
    <x v="10"/>
    <s v="B"/>
    <m/>
    <m/>
    <m/>
    <m/>
    <m/>
    <m/>
    <m/>
    <n v="0.01"/>
    <m/>
    <m/>
    <m/>
    <m/>
    <m/>
    <m/>
    <m/>
    <m/>
    <m/>
    <m/>
    <x v="0"/>
    <x v="0"/>
    <m/>
  </r>
  <r>
    <s v="Contract Award"/>
    <s v=" E0607_101290"/>
    <s v="Laptops (field testing) - Prototype - Contract Award"/>
    <s v="6.07.02.12"/>
    <x v="0"/>
    <d v="2024-02-20T00:00:00"/>
    <d v="2024-02-20T00:00:00"/>
    <s v="mahmed"/>
    <s v="jpjamilk"/>
    <n v="0.01"/>
    <s v="EDIA"/>
    <s v="C"/>
    <s v="Nonlabor"/>
    <s v="TEC"/>
    <m/>
    <s v="BNL"/>
    <s v="PED"/>
    <s v="CONT"/>
    <x v="10"/>
    <s v="B"/>
    <m/>
    <m/>
    <m/>
    <m/>
    <m/>
    <m/>
    <m/>
    <n v="0.01"/>
    <m/>
    <m/>
    <m/>
    <m/>
    <m/>
    <m/>
    <m/>
    <m/>
    <m/>
    <m/>
    <x v="0"/>
    <x v="0"/>
    <m/>
  </r>
  <r>
    <s v="Contract Award"/>
    <s v=" E0607_101190"/>
    <s v="Networking (Batch 1) - Switches - Prototype - Contract Award"/>
    <s v="6.07.02.12"/>
    <x v="0"/>
    <d v="2024-01-16T00:00:00"/>
    <d v="2024-01-16T00:00:00"/>
    <s v="mahmed"/>
    <s v="jpjamilk"/>
    <n v="0.01"/>
    <s v="EDIA"/>
    <s v="C"/>
    <s v="Nonlabor"/>
    <s v="TEC"/>
    <m/>
    <s v="BNL"/>
    <s v="PED"/>
    <s v="CONT"/>
    <x v="10"/>
    <s v="P.S202.A"/>
    <m/>
    <m/>
    <m/>
    <m/>
    <m/>
    <m/>
    <m/>
    <n v="0.01"/>
    <m/>
    <m/>
    <m/>
    <m/>
    <m/>
    <m/>
    <m/>
    <m/>
    <m/>
    <m/>
    <x v="0"/>
    <x v="0"/>
    <m/>
  </r>
  <r>
    <s v="Contract Award"/>
    <s v=" E0607_101295"/>
    <s v="Networking - Optics - Prototype - Contract Award"/>
    <s v="6.07.02.12"/>
    <x v="0"/>
    <d v="2024-02-20T00:00:00"/>
    <d v="2024-02-20T00:00:00"/>
    <s v="mahmed"/>
    <s v="jpjamilk"/>
    <n v="0.01"/>
    <s v="EDIA"/>
    <s v="C"/>
    <s v="Nonlabor"/>
    <s v="TEC"/>
    <m/>
    <s v="BNL"/>
    <s v="PED"/>
    <s v="CONT"/>
    <x v="10"/>
    <s v="B"/>
    <m/>
    <m/>
    <m/>
    <m/>
    <m/>
    <m/>
    <m/>
    <n v="0.01"/>
    <m/>
    <m/>
    <m/>
    <m/>
    <m/>
    <m/>
    <m/>
    <m/>
    <m/>
    <m/>
    <x v="0"/>
    <x v="0"/>
    <m/>
  </r>
  <r>
    <s v="Contract Award"/>
    <s v=" E0607_101300"/>
    <s v="Networking - Fibers and support equipment - Prototype - Contract Award"/>
    <s v="6.07.02.12"/>
    <x v="0"/>
    <d v="2024-02-20T00:00:00"/>
    <d v="2024-02-20T00:00:00"/>
    <s v="mahmed"/>
    <s v="jpjamilk"/>
    <n v="0.01"/>
    <s v="EDIA"/>
    <s v="C"/>
    <s v="Nonlabor"/>
    <s v="TEC"/>
    <m/>
    <s v="BNL"/>
    <s v="PED"/>
    <s v="CONT"/>
    <x v="10"/>
    <s v="B"/>
    <m/>
    <m/>
    <m/>
    <m/>
    <m/>
    <m/>
    <m/>
    <n v="0.01"/>
    <m/>
    <m/>
    <m/>
    <m/>
    <m/>
    <m/>
    <m/>
    <m/>
    <m/>
    <m/>
    <x v="0"/>
    <x v="0"/>
    <m/>
  </r>
  <r>
    <s v="Contract Award"/>
    <s v=" E0607_101195"/>
    <s v="Networking (Batch 1) - Racks - Prototype - Contract Award"/>
    <s v="6.07.02.12"/>
    <x v="0"/>
    <d v="2024-01-16T00:00:00"/>
    <d v="2024-01-16T00:00:00"/>
    <s v="mahmed"/>
    <s v="jpjamilk"/>
    <n v="0.01"/>
    <s v="EDIA"/>
    <s v="C"/>
    <s v="Nonlabor"/>
    <s v="TEC"/>
    <m/>
    <s v="BNL"/>
    <s v="PED"/>
    <s v="CONT"/>
    <x v="10"/>
    <s v="P.S203.A"/>
    <m/>
    <m/>
    <m/>
    <m/>
    <m/>
    <m/>
    <m/>
    <n v="0.01"/>
    <m/>
    <m/>
    <m/>
    <m/>
    <m/>
    <m/>
    <m/>
    <m/>
    <m/>
    <m/>
    <x v="0"/>
    <x v="0"/>
    <m/>
  </r>
  <r>
    <s v="Contract Award"/>
    <s v=" E0607_100355"/>
    <s v="Networking - Cables - Inter-rack - Prototype - Contract Award"/>
    <s v="6.07.02.12"/>
    <x v="0"/>
    <d v="2023-06-19T00:00:00"/>
    <d v="2023-06-19T00:00:00"/>
    <s v="mahmed"/>
    <s v="jpjamilk"/>
    <n v="0.01"/>
    <s v="EDIA"/>
    <s v="C"/>
    <s v="Nonlabor"/>
    <s v="TEC"/>
    <m/>
    <s v="BNL"/>
    <s v="PED"/>
    <s v="CONT"/>
    <x v="10"/>
    <s v="B"/>
    <m/>
    <m/>
    <m/>
    <m/>
    <m/>
    <m/>
    <n v="0.01"/>
    <m/>
    <m/>
    <m/>
    <m/>
    <m/>
    <m/>
    <m/>
    <m/>
    <m/>
    <m/>
    <m/>
    <x v="0"/>
    <x v="0"/>
    <m/>
  </r>
  <r>
    <s v="Contract Award"/>
    <s v=" E0607_100360"/>
    <s v="Networking - Cables - Intra-rack - Prototype - Contract Award"/>
    <s v="6.07.02.12"/>
    <x v="0"/>
    <d v="2023-06-19T00:00:00"/>
    <d v="2023-06-19T00:00:00"/>
    <s v="mahmed"/>
    <s v="jpjamilk"/>
    <n v="0.01"/>
    <s v="EDIA"/>
    <s v="C"/>
    <s v="Nonlabor"/>
    <s v="TEC"/>
    <m/>
    <s v="BNL"/>
    <s v="PED"/>
    <s v="CONT"/>
    <x v="10"/>
    <s v="B"/>
    <m/>
    <m/>
    <m/>
    <m/>
    <m/>
    <m/>
    <n v="0.01"/>
    <m/>
    <m/>
    <m/>
    <m/>
    <m/>
    <m/>
    <m/>
    <m/>
    <m/>
    <m/>
    <m/>
    <x v="0"/>
    <x v="0"/>
    <m/>
  </r>
  <r>
    <s v="Contract Award"/>
    <s v=" E0607_100365"/>
    <s v="Common Platform - Electronics Components - Prototype - Contract Award"/>
    <s v="6.07.02.12"/>
    <x v="0"/>
    <d v="2023-06-19T00:00:00"/>
    <d v="2023-06-19T00:00:00"/>
    <s v="mahmed"/>
    <s v="jpjamilk"/>
    <n v="0.01"/>
    <s v="EDIA"/>
    <s v="C"/>
    <s v="Nonlabor"/>
    <s v="TEC"/>
    <m/>
    <s v="BNL"/>
    <s v="PED"/>
    <s v="CONT"/>
    <x v="10"/>
    <s v="P.S204"/>
    <m/>
    <m/>
    <m/>
    <m/>
    <m/>
    <m/>
    <n v="0.01"/>
    <m/>
    <m/>
    <m/>
    <m/>
    <m/>
    <m/>
    <m/>
    <m/>
    <m/>
    <m/>
    <m/>
    <x v="0"/>
    <x v="0"/>
    <m/>
  </r>
  <r>
    <s v="Contract Award"/>
    <s v=" E0607_100370"/>
    <s v="Common Platform - Carrier Components - Prototype - Contract Award"/>
    <s v="6.07.02.12"/>
    <x v="0"/>
    <d v="2023-06-19T00:00:00"/>
    <d v="2023-06-19T00:00:00"/>
    <s v="mahmed"/>
    <s v="jpjamilk"/>
    <n v="0.01"/>
    <s v="EDIA"/>
    <s v="C"/>
    <s v="Nonlabor"/>
    <s v="TEC"/>
    <m/>
    <s v="BNL"/>
    <s v="PED"/>
    <s v="CONT"/>
    <x v="10"/>
    <s v="B"/>
    <m/>
    <m/>
    <m/>
    <m/>
    <m/>
    <m/>
    <n v="0.01"/>
    <m/>
    <m/>
    <m/>
    <m/>
    <m/>
    <m/>
    <m/>
    <m/>
    <m/>
    <m/>
    <m/>
    <x v="0"/>
    <x v="0"/>
    <m/>
  </r>
  <r>
    <s v="Contract Award"/>
    <s v=" E0607_100375"/>
    <s v="Common Platform - Daughtercard Components - Prototype - Contract Award"/>
    <s v="6.07.02.12"/>
    <x v="0"/>
    <d v="2023-06-19T00:00:00"/>
    <d v="2023-06-19T00:00:00"/>
    <s v="mahmed"/>
    <s v="jpjamilk"/>
    <n v="0.01"/>
    <s v="EDIA"/>
    <s v="C"/>
    <s v="Nonlabor"/>
    <s v="TEC"/>
    <m/>
    <s v="BNL"/>
    <s v="PED"/>
    <s v="CONT"/>
    <x v="10"/>
    <s v="B"/>
    <m/>
    <m/>
    <m/>
    <m/>
    <m/>
    <m/>
    <n v="0.01"/>
    <m/>
    <m/>
    <m/>
    <m/>
    <m/>
    <m/>
    <m/>
    <m/>
    <m/>
    <m/>
    <m/>
    <x v="0"/>
    <x v="0"/>
    <m/>
  </r>
  <r>
    <s v="Contract Award"/>
    <s v=" E0607_100380"/>
    <s v="Common Platform - Cables and routing equipment - Prototype - Contract Award"/>
    <s v="6.07.02.12"/>
    <x v="0"/>
    <d v="2023-06-19T00:00:00"/>
    <d v="2023-06-19T00:00:00"/>
    <s v="mahmed"/>
    <s v="jpjamilk"/>
    <n v="0.01"/>
    <s v="EDIA"/>
    <s v="C"/>
    <s v="Nonlabor"/>
    <s v="TEC"/>
    <m/>
    <s v="BNL"/>
    <s v="PED"/>
    <s v="CONT"/>
    <x v="10"/>
    <s v="B"/>
    <m/>
    <m/>
    <m/>
    <m/>
    <m/>
    <m/>
    <n v="0.01"/>
    <m/>
    <m/>
    <m/>
    <m/>
    <m/>
    <m/>
    <m/>
    <m/>
    <m/>
    <m/>
    <m/>
    <x v="0"/>
    <x v="0"/>
    <m/>
  </r>
  <r>
    <s v="Contract Award"/>
    <s v=" E0607_100385"/>
    <s v="Common Platform (Batch 1) - Chassis and support equipment - Prototype - Contract Award"/>
    <s v="6.07.02.12"/>
    <x v="0"/>
    <d v="2023-06-19T00:00:00"/>
    <d v="2023-06-19T00:00:00"/>
    <s v="mahmed"/>
    <s v="jpjamilk"/>
    <n v="0.01"/>
    <s v="EDIA"/>
    <s v="C"/>
    <s v="Nonlabor"/>
    <s v="TEC"/>
    <m/>
    <s v="BNL"/>
    <s v="PED"/>
    <s v="CONT"/>
    <x v="10"/>
    <s v="P.S205.A"/>
    <m/>
    <m/>
    <m/>
    <m/>
    <m/>
    <m/>
    <n v="0.01"/>
    <m/>
    <m/>
    <m/>
    <m/>
    <m/>
    <m/>
    <m/>
    <m/>
    <m/>
    <m/>
    <m/>
    <x v="0"/>
    <x v="0"/>
    <m/>
  </r>
  <r>
    <s v="Contract Award"/>
    <s v=" E0607_101955"/>
    <s v="Common Platform - Racks (lab) - Prototype - Contract Award"/>
    <s v="6.07.02.12"/>
    <x v="0"/>
    <d v="2024-06-18T00:00:00"/>
    <d v="2024-06-18T00:00:00"/>
    <s v="mahmed"/>
    <s v="jpjamilk"/>
    <n v="0.01"/>
    <s v="EDIA"/>
    <s v="C"/>
    <s v="Nonlabor"/>
    <s v="TEC"/>
    <m/>
    <s v="BNL"/>
    <s v="PED"/>
    <s v="CONT"/>
    <x v="10"/>
    <s v="B"/>
    <m/>
    <m/>
    <m/>
    <m/>
    <m/>
    <m/>
    <m/>
    <n v="0.01"/>
    <m/>
    <m/>
    <m/>
    <m/>
    <m/>
    <m/>
    <m/>
    <m/>
    <m/>
    <m/>
    <x v="0"/>
    <x v="0"/>
    <m/>
  </r>
  <r>
    <s v="Contract Award"/>
    <s v=" E0607_101200"/>
    <s v="Common Platform - Timing Generation &amp; Distribution - Prototype - Contract Award"/>
    <s v="6.07.02.12"/>
    <x v="0"/>
    <d v="2024-01-16T00:00:00"/>
    <d v="2024-01-16T00:00:00"/>
    <s v="mahmed"/>
    <s v="jpjamilk"/>
    <n v="0.01"/>
    <s v="EDIA"/>
    <s v="C"/>
    <s v="Nonlabor"/>
    <s v="TEC"/>
    <m/>
    <s v="BNL"/>
    <s v="PED"/>
    <s v="CONT"/>
    <x v="10"/>
    <s v="P.S206"/>
    <m/>
    <m/>
    <m/>
    <m/>
    <m/>
    <m/>
    <m/>
    <n v="0.01"/>
    <m/>
    <m/>
    <m/>
    <m/>
    <m/>
    <m/>
    <m/>
    <m/>
    <m/>
    <m/>
    <x v="0"/>
    <x v="0"/>
    <m/>
  </r>
  <r>
    <s v="Contract Award"/>
    <s v=" E0607_101960"/>
    <s v="Common Platform - Machine Protection Distribution - Prototype - Contract Award"/>
    <s v="6.07.02.12"/>
    <x v="0"/>
    <d v="2024-06-18T00:00:00"/>
    <d v="2024-06-18T00:00:00"/>
    <s v="mahmed"/>
    <s v="jpjamilk"/>
    <n v="0.01"/>
    <s v="EDIA"/>
    <s v="C"/>
    <s v="Nonlabor"/>
    <s v="TEC"/>
    <m/>
    <s v="BNL"/>
    <s v="PED"/>
    <s v="CONT"/>
    <x v="10"/>
    <s v="B"/>
    <m/>
    <m/>
    <m/>
    <m/>
    <m/>
    <m/>
    <m/>
    <n v="0.01"/>
    <m/>
    <m/>
    <m/>
    <m/>
    <m/>
    <m/>
    <m/>
    <m/>
    <m/>
    <m/>
    <x v="0"/>
    <x v="0"/>
    <m/>
  </r>
  <r>
    <s v="Contract Award"/>
    <s v=" E0607_101965"/>
    <s v="Terminal Servers (FEC monitoring, lab testing for RS232) - Prototype - Contract Award"/>
    <s v="6.07.02.12"/>
    <x v="0"/>
    <d v="2024-06-18T00:00:00"/>
    <d v="2024-06-18T00:00:00"/>
    <s v="mahmed"/>
    <s v="jpjamilk"/>
    <n v="0.01"/>
    <s v="EDIA"/>
    <s v="C"/>
    <s v="Nonlabor"/>
    <s v="TEC"/>
    <m/>
    <s v="BNL"/>
    <s v="PED"/>
    <s v="CONT"/>
    <x v="10"/>
    <s v="B"/>
    <m/>
    <m/>
    <m/>
    <m/>
    <m/>
    <m/>
    <m/>
    <n v="0.01"/>
    <m/>
    <m/>
    <m/>
    <m/>
    <m/>
    <m/>
    <m/>
    <m/>
    <m/>
    <m/>
    <x v="0"/>
    <x v="0"/>
    <m/>
  </r>
  <r>
    <s v="Contract Award"/>
    <s v=" E0607_101970"/>
    <s v="UPSs (critical systems) - Prototype - Contract Award"/>
    <s v="6.07.02.12"/>
    <x v="0"/>
    <d v="2024-06-18T00:00:00"/>
    <d v="2024-06-18T00:00:00"/>
    <s v="mahmed"/>
    <s v="jpjamilk"/>
    <n v="0.01"/>
    <s v="EDIA"/>
    <s v="C"/>
    <s v="Nonlabor"/>
    <s v="TEC"/>
    <m/>
    <s v="BNL"/>
    <s v="PED"/>
    <s v="CONT"/>
    <x v="10"/>
    <s v="B"/>
    <m/>
    <m/>
    <m/>
    <m/>
    <m/>
    <m/>
    <m/>
    <n v="0.01"/>
    <m/>
    <m/>
    <m/>
    <m/>
    <m/>
    <m/>
    <m/>
    <m/>
    <m/>
    <m/>
    <x v="0"/>
    <x v="0"/>
    <m/>
  </r>
  <r>
    <s v="Contract Award"/>
    <s v=" E0607_101975"/>
    <s v="AC Reset modules - Prototype - Contract Award"/>
    <s v="6.07.02.12"/>
    <x v="0"/>
    <d v="2024-06-18T00:00:00"/>
    <d v="2024-06-18T00:00:00"/>
    <s v="mahmed"/>
    <s v="jpjamilk"/>
    <n v="0.01"/>
    <s v="EDIA"/>
    <s v="C"/>
    <s v="Nonlabor"/>
    <s v="TEC"/>
    <m/>
    <s v="BNL"/>
    <s v="PED"/>
    <s v="CONT"/>
    <x v="10"/>
    <s v="B"/>
    <m/>
    <m/>
    <m/>
    <m/>
    <m/>
    <m/>
    <m/>
    <n v="0.01"/>
    <m/>
    <m/>
    <m/>
    <m/>
    <m/>
    <m/>
    <m/>
    <m/>
    <m/>
    <m/>
    <x v="0"/>
    <x v="0"/>
    <m/>
  </r>
  <r>
    <s v="Contract Award"/>
    <s v=" E0607_101205"/>
    <s v="PLCs - Generic applications - Prototype - Contract Award"/>
    <s v="6.07.02.12"/>
    <x v="0"/>
    <d v="2024-01-16T00:00:00"/>
    <d v="2024-01-16T00:00:00"/>
    <s v="mahmed"/>
    <s v="jpjamilk"/>
    <n v="0.01"/>
    <s v="EDIA"/>
    <s v="C"/>
    <s v="Nonlabor"/>
    <s v="TEC"/>
    <m/>
    <s v="BNL"/>
    <s v="PED"/>
    <s v="CONT"/>
    <x v="10"/>
    <s v="P.S207"/>
    <m/>
    <m/>
    <m/>
    <m/>
    <m/>
    <m/>
    <m/>
    <n v="0.01"/>
    <m/>
    <m/>
    <m/>
    <m/>
    <m/>
    <m/>
    <m/>
    <m/>
    <m/>
    <m/>
    <x v="0"/>
    <x v="0"/>
    <m/>
  </r>
  <r>
    <s v="Contract Award"/>
    <s v=" E0607_100390"/>
    <s v="PLCs - Safety rated - Prototype - Contract Award"/>
    <s v="6.07.02.12"/>
    <x v="0"/>
    <d v="2023-06-19T00:00:00"/>
    <d v="2023-06-19T00:00:00"/>
    <s v="mahmed"/>
    <s v="jpjamilk"/>
    <n v="0.01"/>
    <s v="EDIA"/>
    <s v="C"/>
    <s v="Nonlabor"/>
    <s v="TEC"/>
    <m/>
    <s v="BNL"/>
    <s v="PED"/>
    <s v="CONT"/>
    <x v="10"/>
    <s v="P.S207"/>
    <m/>
    <m/>
    <m/>
    <m/>
    <m/>
    <m/>
    <n v="0.01"/>
    <m/>
    <m/>
    <m/>
    <m/>
    <m/>
    <m/>
    <m/>
    <m/>
    <m/>
    <m/>
    <m/>
    <x v="0"/>
    <x v="0"/>
    <m/>
  </r>
  <r>
    <s v="Contract Award"/>
    <s v=" E0607_101980"/>
    <s v="Lab Test Equipment (Scopes, DSAs, meters, precision PS, board analysis tools) - Prototype - Contract Award"/>
    <s v="6.07.02.12"/>
    <x v="0"/>
    <d v="2024-06-18T00:00:00"/>
    <d v="2024-06-18T00:00:00"/>
    <s v="mahmed"/>
    <s v="jpjamilk"/>
    <n v="0.01"/>
    <s v="EDIA"/>
    <s v="C"/>
    <s v="Nonlabor"/>
    <s v="TEC"/>
    <m/>
    <s v="BNL"/>
    <s v="PED"/>
    <s v="CONT"/>
    <x v="10"/>
    <s v="P.S208"/>
    <m/>
    <m/>
    <m/>
    <m/>
    <m/>
    <m/>
    <m/>
    <n v="0.01"/>
    <m/>
    <m/>
    <m/>
    <m/>
    <m/>
    <m/>
    <m/>
    <m/>
    <m/>
    <m/>
    <x v="0"/>
    <x v="0"/>
    <m/>
  </r>
  <r>
    <s v="Contract Award"/>
    <s v=" E0607_101985"/>
    <s v="Lab Tools (wiring equipment) - Prototype - Contract Award"/>
    <s v="6.07.02.12"/>
    <x v="0"/>
    <d v="2024-06-18T00:00:00"/>
    <d v="2024-06-18T00:00:00"/>
    <s v="mahmed"/>
    <s v="jpjamilk"/>
    <n v="0.01"/>
    <s v="EDIA"/>
    <s v="C"/>
    <s v="Nonlabor"/>
    <s v="TEC"/>
    <m/>
    <s v="BNL"/>
    <s v="PED"/>
    <s v="CONT"/>
    <x v="10"/>
    <s v="B"/>
    <m/>
    <m/>
    <m/>
    <m/>
    <m/>
    <m/>
    <m/>
    <n v="0.01"/>
    <m/>
    <m/>
    <m/>
    <m/>
    <m/>
    <m/>
    <m/>
    <m/>
    <m/>
    <m/>
    <x v="0"/>
    <x v="0"/>
    <m/>
  </r>
  <r>
    <s v="Contract Award"/>
    <s v=" E0607_101990"/>
    <s v="Instrumentation - GigE cameras with ext trigger - Prototype - Contract Award"/>
    <s v="6.07.02.12"/>
    <x v="0"/>
    <d v="2024-06-18T00:00:00"/>
    <d v="2024-06-18T00:00:00"/>
    <s v="mahmed"/>
    <s v="jpjamilk"/>
    <n v="0.01"/>
    <s v="EDIA"/>
    <s v="C"/>
    <s v="Nonlabor"/>
    <s v="TEC"/>
    <m/>
    <s v="BNL"/>
    <s v="PED"/>
    <s v="CONT"/>
    <x v="10"/>
    <s v="B"/>
    <m/>
    <m/>
    <m/>
    <m/>
    <m/>
    <m/>
    <m/>
    <n v="0.01"/>
    <m/>
    <m/>
    <m/>
    <m/>
    <m/>
    <m/>
    <m/>
    <m/>
    <m/>
    <m/>
    <x v="0"/>
    <x v="0"/>
    <m/>
  </r>
  <r>
    <s v="Contract Award"/>
    <s v=" E0607_101995"/>
    <s v="Instrumentation - Motion stages and Motion controllers - Prototype - Contract Award"/>
    <s v="6.07.02.12"/>
    <x v="0"/>
    <d v="2024-06-18T00:00:00"/>
    <d v="2024-06-18T00:00:00"/>
    <s v="mahmed"/>
    <s v="jpjamilk"/>
    <n v="0.01"/>
    <s v="EDIA"/>
    <s v="C"/>
    <s v="Nonlabor"/>
    <s v="TEC"/>
    <m/>
    <s v="BNL"/>
    <s v="PED"/>
    <s v="CONT"/>
    <x v="10"/>
    <s v="B"/>
    <m/>
    <m/>
    <m/>
    <m/>
    <m/>
    <m/>
    <m/>
    <n v="0.01"/>
    <m/>
    <m/>
    <m/>
    <m/>
    <m/>
    <m/>
    <m/>
    <m/>
    <m/>
    <m/>
    <x v="0"/>
    <x v="0"/>
    <m/>
  </r>
  <r>
    <s v="Contract Award"/>
    <s v=" E0607_102000"/>
    <s v="Misc Equipment - Prototype - Contract Award"/>
    <s v="6.07.02.12"/>
    <x v="0"/>
    <d v="2024-06-18T00:00:00"/>
    <d v="2024-06-18T00:00:00"/>
    <s v="mahmed"/>
    <s v="jpjamilk"/>
    <n v="0.01"/>
    <s v="EDIA"/>
    <s v="C"/>
    <s v="Nonlabor"/>
    <s v="TEC"/>
    <m/>
    <s v="BNL"/>
    <s v="PED"/>
    <s v="CONT"/>
    <x v="10"/>
    <s v="B"/>
    <m/>
    <m/>
    <m/>
    <m/>
    <m/>
    <m/>
    <m/>
    <n v="0.01"/>
    <m/>
    <m/>
    <m/>
    <m/>
    <m/>
    <m/>
    <m/>
    <m/>
    <m/>
    <m/>
    <x v="0"/>
    <x v="0"/>
    <m/>
  </r>
  <r>
    <s v="Contract Award"/>
    <s v=" E0607_104685"/>
    <s v="Laptops (field testing) - Implementation - Contract Award"/>
    <s v="6.07.02.12"/>
    <x v="0"/>
    <d v="2026-07-17T00:00:00"/>
    <d v="2026-07-17T00:00:00"/>
    <s v="mahmed"/>
    <s v="jpjamilk"/>
    <n v="0.01"/>
    <s v="EDIA"/>
    <s v="C"/>
    <s v="Nonlabor"/>
    <s v="TEC"/>
    <m/>
    <s v="BNL"/>
    <s v="PED"/>
    <s v="CONT"/>
    <x v="10"/>
    <s v="B"/>
    <m/>
    <m/>
    <m/>
    <m/>
    <m/>
    <m/>
    <m/>
    <m/>
    <m/>
    <n v="0.01"/>
    <m/>
    <m/>
    <m/>
    <m/>
    <m/>
    <m/>
    <m/>
    <m/>
    <x v="0"/>
    <x v="0"/>
    <m/>
  </r>
  <r>
    <s v="Contract Award"/>
    <s v=" E0607_104730"/>
    <s v="Common Platform - Cables and routing equipment - Implementation - Contract Award"/>
    <s v="6.07.02.12"/>
    <x v="0"/>
    <d v="2026-07-17T00:00:00"/>
    <d v="2026-07-17T00:00:00"/>
    <s v="mahmed"/>
    <s v="jpjamilk"/>
    <n v="0.01"/>
    <s v="EDIA"/>
    <s v="C"/>
    <s v="Nonlabor"/>
    <s v="TEC"/>
    <m/>
    <s v="BNL"/>
    <s v="PED"/>
    <s v="CONT"/>
    <x v="10"/>
    <s v="B"/>
    <m/>
    <m/>
    <m/>
    <m/>
    <m/>
    <m/>
    <m/>
    <m/>
    <m/>
    <n v="0.01"/>
    <m/>
    <m/>
    <m/>
    <m/>
    <m/>
    <m/>
    <m/>
    <m/>
    <x v="0"/>
    <x v="0"/>
    <m/>
  </r>
  <r>
    <s v="Contract Award"/>
    <s v=" E0607_104755"/>
    <s v="Terminal Servers (FEC monitoring, field equipment) - Implementation - Contract Award"/>
    <s v="6.07.02.12"/>
    <x v="0"/>
    <d v="2026-07-17T00:00:00"/>
    <d v="2026-07-17T00:00:00"/>
    <s v="mahmed"/>
    <s v="jpjamilk"/>
    <n v="0.01"/>
    <s v="EDIA"/>
    <s v="C"/>
    <s v="Nonlabor"/>
    <s v="TEC"/>
    <m/>
    <s v="BNL"/>
    <s v="PED"/>
    <s v="CONT"/>
    <x v="10"/>
    <s v="B"/>
    <m/>
    <m/>
    <m/>
    <m/>
    <m/>
    <m/>
    <m/>
    <m/>
    <m/>
    <n v="0.01"/>
    <m/>
    <m/>
    <m/>
    <m/>
    <m/>
    <m/>
    <m/>
    <m/>
    <x v="0"/>
    <x v="0"/>
    <m/>
  </r>
  <r>
    <s v="Contract Award"/>
    <s v=" E0607_104780"/>
    <s v="Lab Tools (wiring equipment) - Implementation - Contract Award"/>
    <s v="6.07.02.12"/>
    <x v="0"/>
    <d v="2026-07-17T00:00:00"/>
    <d v="2026-07-17T00:00:00"/>
    <s v="mahmed"/>
    <s v="jpjamilk"/>
    <n v="0.01"/>
    <s v="EDIA"/>
    <s v="C"/>
    <s v="Nonlabor"/>
    <s v="TEC"/>
    <m/>
    <s v="BNL"/>
    <s v="PED"/>
    <s v="CONT"/>
    <x v="10"/>
    <s v="B"/>
    <m/>
    <m/>
    <m/>
    <m/>
    <m/>
    <m/>
    <m/>
    <m/>
    <m/>
    <n v="0.01"/>
    <m/>
    <m/>
    <m/>
    <m/>
    <m/>
    <m/>
    <m/>
    <m/>
    <x v="0"/>
    <x v="0"/>
    <m/>
  </r>
  <r>
    <s v="Contract Award"/>
    <s v=" E0607_104785"/>
    <s v="Instrumentation - GigE cameras with ext trigger - Implementation - Contract Award"/>
    <s v="6.07.02.12"/>
    <x v="0"/>
    <d v="2026-07-17T00:00:00"/>
    <d v="2026-07-17T00:00:00"/>
    <s v="mahmed"/>
    <s v="jpjamilk"/>
    <n v="0.01"/>
    <s v="EDIA"/>
    <s v="C"/>
    <s v="Nonlabor"/>
    <s v="TEC"/>
    <m/>
    <s v="BNL"/>
    <s v="PED"/>
    <s v="CONT"/>
    <x v="10"/>
    <s v="B"/>
    <m/>
    <m/>
    <m/>
    <m/>
    <m/>
    <m/>
    <m/>
    <m/>
    <m/>
    <n v="0.01"/>
    <m/>
    <m/>
    <m/>
    <m/>
    <m/>
    <m/>
    <m/>
    <m/>
    <x v="0"/>
    <x v="0"/>
    <m/>
  </r>
  <r>
    <s v="Contract Award"/>
    <s v=" E0607_104790"/>
    <s v="Lab Tools (wiring equipment) - Implementation - Contract Award"/>
    <s v="6.07.02.12"/>
    <x v="0"/>
    <d v="2026-07-17T00:00:00"/>
    <d v="2026-07-17T00:00:00"/>
    <s v="mahmed"/>
    <s v="jpjamilk"/>
    <n v="0.01"/>
    <s v="EDIA"/>
    <s v="C"/>
    <s v="Nonlabor"/>
    <s v="TEC"/>
    <m/>
    <s v="BNL"/>
    <s v="PED"/>
    <s v="CONT"/>
    <x v="10"/>
    <s v="B"/>
    <m/>
    <m/>
    <m/>
    <m/>
    <m/>
    <m/>
    <m/>
    <m/>
    <m/>
    <n v="0.01"/>
    <m/>
    <m/>
    <m/>
    <m/>
    <m/>
    <m/>
    <m/>
    <m/>
    <x v="0"/>
    <x v="0"/>
    <m/>
  </r>
  <r>
    <s v="Contract Award"/>
    <s v=" E0607_104795"/>
    <s v="Misc Equipment - Implementation - Contract Award"/>
    <s v="6.07.02.12"/>
    <x v="0"/>
    <d v="2026-07-17T00:00:00"/>
    <d v="2026-07-17T00:00:00"/>
    <s v="mahmed"/>
    <s v="jpjamilk"/>
    <n v="0.01"/>
    <s v="EDIA"/>
    <s v="C"/>
    <s v="Nonlabor"/>
    <s v="TEC"/>
    <m/>
    <s v="BNL"/>
    <s v="PED"/>
    <s v="CONT"/>
    <x v="10"/>
    <s v="B"/>
    <m/>
    <m/>
    <m/>
    <m/>
    <m/>
    <m/>
    <m/>
    <m/>
    <m/>
    <n v="0.01"/>
    <m/>
    <m/>
    <m/>
    <m/>
    <m/>
    <m/>
    <m/>
    <m/>
    <x v="0"/>
    <x v="0"/>
    <m/>
  </r>
  <r>
    <s v="Contract Award"/>
    <s v=" RD_0306_5810"/>
    <s v="HSR Bellows Prototype - Contract Award"/>
    <s v="6.02.03.04"/>
    <x v="0"/>
    <d v="2023-05-08T00:00:00"/>
    <d v="2023-05-08T00:00:00"/>
    <s v="rnavarrol"/>
    <s v="chetzel"/>
    <n v="0.01"/>
    <s v="EDIA"/>
    <s v="C"/>
    <s v="Nonlabor"/>
    <s v="OPC"/>
    <m/>
    <s v="BNL"/>
    <s v="R&amp;D"/>
    <s v="VAC"/>
    <x v="3"/>
    <s v="B"/>
    <m/>
    <m/>
    <m/>
    <m/>
    <m/>
    <m/>
    <n v="0.01"/>
    <m/>
    <m/>
    <m/>
    <m/>
    <m/>
    <m/>
    <m/>
    <m/>
    <m/>
    <m/>
    <m/>
    <x v="0"/>
    <x v="0"/>
    <m/>
  </r>
  <r>
    <s v="Contract Award"/>
    <s v=" RD_0203_1415"/>
    <s v="Developement of Virtual Accelerator and its support -  Award Contract"/>
    <s v="6.02.02.03"/>
    <x v="0"/>
    <d v="2024-01-05T00:00:00"/>
    <d v="2024-01-05T00:00:00"/>
    <s v="apatil"/>
    <s v="blednykh"/>
    <n v="0.01"/>
    <s v="EDIA"/>
    <s v="C"/>
    <s v="Nonlabor"/>
    <s v="TEC"/>
    <m/>
    <s v="BNL"/>
    <s v="PED.Design"/>
    <s v="AD"/>
    <x v="10"/>
    <s v="P.S225"/>
    <m/>
    <m/>
    <m/>
    <m/>
    <m/>
    <m/>
    <m/>
    <n v="0.01"/>
    <m/>
    <m/>
    <m/>
    <m/>
    <m/>
    <m/>
    <m/>
    <m/>
    <m/>
    <m/>
    <x v="0"/>
    <x v="0"/>
    <m/>
  </r>
  <r>
    <s v="Contract Award"/>
    <s v=" RD_0203_1445"/>
    <s v="Accelerator Physics Computer Clustur - Award Contract"/>
    <s v="6.02.02.03"/>
    <x v="0"/>
    <d v="2024-01-05T00:00:00"/>
    <d v="2024-01-05T00:00:00"/>
    <s v="apatil"/>
    <s v="blednykh"/>
    <n v="0.01"/>
    <s v="EDIA"/>
    <s v="C"/>
    <s v="Nonlabor"/>
    <s v="TEC"/>
    <m/>
    <s v="BNL"/>
    <s v="PED.Design"/>
    <s v="AD"/>
    <x v="10"/>
    <s v="S.P285"/>
    <s v="APP00058"/>
    <m/>
    <m/>
    <m/>
    <m/>
    <m/>
    <m/>
    <n v="0.01"/>
    <m/>
    <m/>
    <m/>
    <m/>
    <m/>
    <m/>
    <m/>
    <m/>
    <m/>
    <m/>
    <x v="0"/>
    <x v="0"/>
    <m/>
  </r>
  <r>
    <s v="Contract Award"/>
    <s v=" RD_0306_5892"/>
    <s v="D8 - Cryo Vacuum Test System/ Chamber - Contract Award"/>
    <s v="6.02.03.04"/>
    <x v="0"/>
    <d v="2023-09-12T00:00:00"/>
    <d v="2023-09-12T00:00:00"/>
    <s v="rnavarrol"/>
    <s v="chetzel"/>
    <n v="0.01"/>
    <s v="EDIA"/>
    <s v="C"/>
    <s v="Nonlabor"/>
    <s v="OPC"/>
    <m/>
    <s v="BNL"/>
    <s v="R&amp;D"/>
    <s v="VAC"/>
    <x v="3"/>
    <s v="P.S023"/>
    <m/>
    <m/>
    <m/>
    <m/>
    <m/>
    <m/>
    <n v="0.01"/>
    <m/>
    <m/>
    <m/>
    <m/>
    <m/>
    <m/>
    <m/>
    <m/>
    <m/>
    <m/>
    <m/>
    <x v="0"/>
    <x v="0"/>
    <m/>
  </r>
  <r>
    <s v="Contract Award"/>
    <s v=" IF_0103_2450"/>
    <s v="Main CM/CG - Phase I - Award CM/GC Pre-Construction Services - Phase I *"/>
    <s v="6.11.01.04"/>
    <x v="0"/>
    <d v="2025-01-02T00:00:00"/>
    <d v="2025-01-02T00:00:00"/>
    <s v="apatil"/>
    <s v="cfolz"/>
    <n v="0.01"/>
    <s v="EDIA"/>
    <s v="C"/>
    <s v="Nonlabor"/>
    <s v="TEC"/>
    <m/>
    <s v="BNL"/>
    <s v="PED"/>
    <s v="INF"/>
    <x v="10"/>
    <s v="D50.APP02.A"/>
    <s v="APP00004"/>
    <m/>
    <m/>
    <m/>
    <m/>
    <m/>
    <m/>
    <m/>
    <n v="0.01"/>
    <m/>
    <m/>
    <m/>
    <m/>
    <m/>
    <m/>
    <m/>
    <m/>
    <m/>
    <x v="0"/>
    <x v="0"/>
    <m/>
  </r>
  <r>
    <s v="Contract Award"/>
    <s v=" IF_0103_2487"/>
    <s v="Main CM/CG - Phase II - Award CM/GC Pre-Construction Services Contract - Phase II **"/>
    <s v="6.11.01.04"/>
    <x v="4"/>
    <d v="2025-09-04T00:00:00"/>
    <d v="2025-09-04T00:00:00"/>
    <s v="apatil"/>
    <s v="cfolz"/>
    <n v="0.01"/>
    <s v="EDIA"/>
    <s v="C"/>
    <s v="Nonlabor"/>
    <s v="TEC"/>
    <m/>
    <s v="BNL"/>
    <s v="PED"/>
    <s v="INF"/>
    <x v="10"/>
    <s v="D50.APP02.B"/>
    <s v="APP00004"/>
    <m/>
    <m/>
    <m/>
    <m/>
    <m/>
    <m/>
    <m/>
    <n v="0.01"/>
    <m/>
    <m/>
    <m/>
    <m/>
    <m/>
    <m/>
    <m/>
    <m/>
    <m/>
    <x v="0"/>
    <x v="0"/>
    <m/>
  </r>
  <r>
    <s v="Contract Award"/>
    <s v=" E1005_11060"/>
    <s v="AWARD: Electron Endcap EMCal - PWO Crystals Batch 1"/>
    <s v="6.10.05.01.01"/>
    <x v="1"/>
    <d v="2024-02-01T00:00:00"/>
    <d v="2024-02-01T00:00:00"/>
    <s v="tlewis"/>
    <s v="shura"/>
    <n v="0.01"/>
    <s v="EDIA"/>
    <s v="C"/>
    <s v="Nonlabor"/>
    <s v="TEC"/>
    <s v="CD-3A"/>
    <s v="BNL"/>
    <s v="Const.Procure"/>
    <s v="DET"/>
    <x v="10"/>
    <s v="A.PP063.A"/>
    <s v="APP00525"/>
    <m/>
    <m/>
    <m/>
    <m/>
    <m/>
    <m/>
    <n v="0.01"/>
    <m/>
    <m/>
    <m/>
    <m/>
    <m/>
    <m/>
    <m/>
    <m/>
    <m/>
    <m/>
    <x v="0"/>
    <x v="0"/>
    <m/>
  </r>
  <r>
    <s v="Contract Award"/>
    <s v=" E1005_11130"/>
    <s v="AWARD: Electron Endcap EMCal - PWO Crystals"/>
    <s v="6.10.05.01.01"/>
    <x v="3"/>
    <d v="2024-02-01T00:00:00"/>
    <d v="2024-02-01T00:00:00"/>
    <s v="tlewis"/>
    <s v="shura"/>
    <n v="0.01"/>
    <s v="EDIA"/>
    <s v="C"/>
    <s v="Nonlabor"/>
    <s v="TEC"/>
    <s v="CD-3A"/>
    <s v="BNL"/>
    <s v="Const.Procure"/>
    <s v="DET"/>
    <x v="10"/>
    <s v="S.P162"/>
    <s v="APP00019"/>
    <m/>
    <m/>
    <m/>
    <m/>
    <m/>
    <m/>
    <n v="0.01"/>
    <m/>
    <m/>
    <m/>
    <m/>
    <m/>
    <m/>
    <m/>
    <m/>
    <m/>
    <m/>
    <x v="0"/>
    <x v="0"/>
    <m/>
  </r>
  <r>
    <s v="Contract Award"/>
    <s v=" E1005_11200"/>
    <s v="AWARD: Electron Endcap EMCal - PWO Crystals"/>
    <s v="6.10.05.01.01"/>
    <x v="3"/>
    <d v="2024-02-01T00:00:00"/>
    <d v="2024-02-01T00:00:00"/>
    <s v="tlewis"/>
    <s v="shura"/>
    <n v="0.01"/>
    <s v="EDIA"/>
    <s v="C"/>
    <s v="Nonlabor"/>
    <s v="TEC"/>
    <s v="CD-3A"/>
    <s v="BNL"/>
    <s v="Const.Procure"/>
    <s v="DET"/>
    <x v="10"/>
    <s v="S.P160"/>
    <s v="APP00295"/>
    <m/>
    <m/>
    <m/>
    <m/>
    <m/>
    <m/>
    <n v="0.01"/>
    <m/>
    <m/>
    <m/>
    <m/>
    <m/>
    <m/>
    <m/>
    <m/>
    <m/>
    <m/>
    <x v="0"/>
    <x v="0"/>
    <m/>
  </r>
  <r>
    <s v="Contract Award"/>
    <s v=" E1005_11330"/>
    <s v="AWARD: Barrel EMCal - Photosensors"/>
    <s v="6.10.05.02.02"/>
    <x v="0"/>
    <d v="2024-10-01T00:00:00"/>
    <d v="2024-10-01T00:00:00"/>
    <s v="tlewis"/>
    <s v="shura"/>
    <n v="0.01"/>
    <s v="EDIA"/>
    <s v="C"/>
    <s v="Nonlabor"/>
    <s v="TEC"/>
    <s v="CD-3A"/>
    <s v="BNL"/>
    <s v="Const.Procure"/>
    <s v="DET"/>
    <x v="10"/>
    <s v="S.P288"/>
    <s v="APP00527"/>
    <m/>
    <m/>
    <m/>
    <m/>
    <m/>
    <m/>
    <m/>
    <n v="0.01"/>
    <m/>
    <m/>
    <m/>
    <m/>
    <m/>
    <m/>
    <m/>
    <m/>
    <m/>
    <x v="0"/>
    <x v="0"/>
    <m/>
  </r>
  <r>
    <s v="Contract Award"/>
    <s v=" E1006_41980"/>
    <s v="AWARD: Electron Endcap HCal - Absorber Structure"/>
    <s v="6.10.06.01"/>
    <x v="0"/>
    <d v="2024-06-03T00:00:00"/>
    <d v="2024-06-03T00:00:00"/>
    <s v="tlewis"/>
    <s v="ayk"/>
    <n v="0.01"/>
    <s v="EDIA"/>
    <s v="C"/>
    <s v="Nonlabor"/>
    <s v="TEC"/>
    <s v="CD-3A"/>
    <s v="BNL"/>
    <s v="Const.Procure"/>
    <s v="DET"/>
    <x v="10"/>
    <s v="S.P152"/>
    <s v="APP00302"/>
    <m/>
    <m/>
    <m/>
    <m/>
    <m/>
    <m/>
    <n v="0.01"/>
    <m/>
    <m/>
    <m/>
    <m/>
    <m/>
    <m/>
    <m/>
    <m/>
    <m/>
    <m/>
    <x v="0"/>
    <x v="0"/>
    <m/>
  </r>
  <r>
    <s v="Contract Award"/>
    <s v=" E1006_43060"/>
    <s v="AWARD: Barrel HCal - SiPMs"/>
    <s v="6.10.06.02"/>
    <x v="0"/>
    <d v="2024-05-08T00:00:00"/>
    <d v="2024-05-08T00:00:00"/>
    <s v="tlewis"/>
    <s v="ayk"/>
    <n v="0.01"/>
    <s v="EDIA"/>
    <s v="C"/>
    <s v="Nonlabor"/>
    <s v="TEC"/>
    <s v="CD-3A"/>
    <s v="BNL"/>
    <s v="Const.Procure"/>
    <s v="DET"/>
    <x v="10"/>
    <s v="P.S312"/>
    <m/>
    <m/>
    <m/>
    <m/>
    <m/>
    <m/>
    <m/>
    <n v="0.01"/>
    <m/>
    <m/>
    <m/>
    <m/>
    <m/>
    <m/>
    <m/>
    <m/>
    <m/>
    <m/>
    <x v="0"/>
    <x v="0"/>
    <m/>
  </r>
  <r>
    <s v="Contract Award"/>
    <s v=" E1006_31528"/>
    <s v="AWARD: Forward HCal - Procure Module Casing steel"/>
    <s v="6.10.06.03"/>
    <x v="0"/>
    <d v="2024-02-01T00:00:00"/>
    <d v="2024-02-01T00:00:00"/>
    <s v="tlewis"/>
    <s v="ayk"/>
    <n v="0.01"/>
    <s v="EDIA"/>
    <s v="C"/>
    <s v="Nonlabor"/>
    <s v="TEC"/>
    <s v="CD-3A"/>
    <s v="BNL"/>
    <s v="Const.Procure"/>
    <s v="DET"/>
    <x v="10"/>
    <s v="S.P153"/>
    <s v="APP00039"/>
    <m/>
    <m/>
    <m/>
    <m/>
    <m/>
    <m/>
    <n v="0.01"/>
    <m/>
    <m/>
    <m/>
    <m/>
    <m/>
    <m/>
    <m/>
    <m/>
    <m/>
    <m/>
    <x v="0"/>
    <x v="0"/>
    <m/>
  </r>
  <r>
    <s v="Contract Award"/>
    <s v=" E1006_31574"/>
    <s v="AWARD: Forward HCal - Scintilator Tiles"/>
    <s v="6.10.06.03"/>
    <x v="0"/>
    <d v="2024-02-13T00:00:00"/>
    <d v="2024-02-13T00:00:00"/>
    <s v="tlewis"/>
    <s v="ayk"/>
    <n v="0.01"/>
    <s v="EDIA"/>
    <s v="C"/>
    <s v="Nonlabor"/>
    <s v="TEC"/>
    <s v="CD-3A"/>
    <s v="BNL"/>
    <s v="Const.Procure"/>
    <s v="DET"/>
    <x v="10"/>
    <s v="A.PP066.A"/>
    <s v="APP00092"/>
    <m/>
    <m/>
    <m/>
    <m/>
    <m/>
    <m/>
    <n v="0.01"/>
    <m/>
    <m/>
    <m/>
    <m/>
    <m/>
    <m/>
    <m/>
    <m/>
    <m/>
    <m/>
    <x v="0"/>
    <x v="0"/>
    <m/>
  </r>
  <r>
    <s v="Contract Award"/>
    <s v=" E1006_31648"/>
    <s v="AWARD: Forward HCal - Absorber plates steel"/>
    <s v="6.10.06.03"/>
    <x v="0"/>
    <d v="2024-02-13T00:00:00"/>
    <d v="2024-02-13T00:00:00"/>
    <s v="tlewis"/>
    <s v="ayk"/>
    <n v="0.01"/>
    <s v="EDIA"/>
    <s v="C"/>
    <s v="Nonlabor"/>
    <s v="TEC"/>
    <s v="CD-3A"/>
    <s v="BNL"/>
    <s v="Const.Procure"/>
    <s v="DET"/>
    <x v="10"/>
    <s v="A.PP074.A"/>
    <s v="APP00534"/>
    <m/>
    <m/>
    <m/>
    <m/>
    <m/>
    <m/>
    <n v="0.01"/>
    <m/>
    <m/>
    <m/>
    <m/>
    <m/>
    <m/>
    <m/>
    <m/>
    <m/>
    <m/>
    <x v="0"/>
    <x v="0"/>
    <m/>
  </r>
  <r>
    <s v="Contract Award"/>
    <s v=" E1006_31870"/>
    <s v="AWARD: Forward HCal - SiPMs"/>
    <s v="6.10.06.03"/>
    <x v="0"/>
    <d v="2024-02-01T00:00:00"/>
    <d v="2024-02-01T00:00:00"/>
    <s v="tlewis"/>
    <s v="ayk"/>
    <n v="0.01"/>
    <s v="EDIA"/>
    <s v="C"/>
    <s v="Nonlabor"/>
    <s v="TEC"/>
    <s v="CD-3A"/>
    <s v="BNL"/>
    <s v="Const.Procure"/>
    <s v="DET"/>
    <x v="10"/>
    <s v="A.PP068.A"/>
    <s v="APP00535"/>
    <m/>
    <m/>
    <m/>
    <m/>
    <m/>
    <m/>
    <n v="0.01"/>
    <m/>
    <m/>
    <m/>
    <m/>
    <m/>
    <m/>
    <m/>
    <m/>
    <m/>
    <m/>
    <x v="0"/>
    <x v="0"/>
    <m/>
  </r>
  <r>
    <s v="Contract Award"/>
    <s v=" RD1_0307_3241"/>
    <s v="Diagnostic and Instruments - DCCT Material - Award Contract"/>
    <s v="6.02.03.07"/>
    <x v="0"/>
    <d v="2023-04-04T00:00:00"/>
    <d v="2023-04-04T00:00:00"/>
    <s v="apatil"/>
    <s v="wange"/>
    <n v="0.01"/>
    <s v="EDIA"/>
    <s v="C"/>
    <s v="Nonlabor"/>
    <s v="OPC"/>
    <m/>
    <s v="BNL"/>
    <s v="R&amp;D"/>
    <s v="AD"/>
    <x v="3"/>
    <s v="S.P266.C"/>
    <s v="APP00013"/>
    <m/>
    <m/>
    <m/>
    <m/>
    <m/>
    <n v="0.01"/>
    <m/>
    <m/>
    <m/>
    <m/>
    <m/>
    <m/>
    <m/>
    <m/>
    <m/>
    <m/>
    <m/>
    <x v="0"/>
    <x v="0"/>
    <m/>
  </r>
  <r>
    <s v="Contract Award"/>
    <s v=" RD1_0307_3441"/>
    <s v="Diagnostic and Instruments - Profile Monitors Materials - Award Contract"/>
    <s v="6.02.03.07"/>
    <x v="0"/>
    <d v="2023-02-02T00:00:00"/>
    <d v="2023-02-02T00:00:00"/>
    <s v="apatil"/>
    <s v="wange"/>
    <n v="0.01"/>
    <s v="EDIA"/>
    <s v="C"/>
    <s v="Nonlabor"/>
    <s v="OPC"/>
    <m/>
    <s v="BNL"/>
    <s v="R&amp;D"/>
    <s v="AD"/>
    <x v="3"/>
    <s v="S.P266.D"/>
    <s v="APP00013"/>
    <m/>
    <m/>
    <m/>
    <m/>
    <m/>
    <n v="0.01"/>
    <m/>
    <m/>
    <m/>
    <m/>
    <m/>
    <m/>
    <m/>
    <m/>
    <m/>
    <m/>
    <m/>
    <x v="0"/>
    <x v="0"/>
    <m/>
  </r>
  <r>
    <s v="Contract Award"/>
    <s v=" RD1_0307_3641"/>
    <s v="Diagnostic and Instruments - Emittance Slit Material - Award Contract"/>
    <s v="6.02.03.07"/>
    <x v="0"/>
    <d v="2023-03-20T00:00:00"/>
    <d v="2023-03-20T00:00:00"/>
    <s v="apatil"/>
    <s v="wange"/>
    <n v="0.01"/>
    <s v="EDIA"/>
    <s v="C"/>
    <s v="Nonlabor"/>
    <s v="OPC"/>
    <m/>
    <s v="BNL"/>
    <s v="R&amp;D"/>
    <s v="AD"/>
    <x v="3"/>
    <s v="S.P266.E"/>
    <s v="APP00013"/>
    <m/>
    <m/>
    <m/>
    <m/>
    <m/>
    <n v="0.01"/>
    <m/>
    <m/>
    <m/>
    <m/>
    <m/>
    <m/>
    <m/>
    <m/>
    <m/>
    <m/>
    <m/>
    <x v="0"/>
    <x v="0"/>
    <m/>
  </r>
  <r>
    <s v="Contract Award"/>
    <s v=" RD1_0307_3721"/>
    <s v="Diagnostic and Instruments - Beam Loss Monitors Materials - Award Contract"/>
    <s v="6.02.03.07"/>
    <x v="0"/>
    <d v="2023-06-01T00:00:00"/>
    <d v="2023-06-01T00:00:00"/>
    <s v="apatil"/>
    <s v="wange"/>
    <n v="0.01"/>
    <s v="EDIA"/>
    <s v="C"/>
    <s v="Nonlabor"/>
    <s v="OPC"/>
    <m/>
    <s v="BNL"/>
    <s v="R&amp;D"/>
    <s v="AD"/>
    <x v="3"/>
    <s v="S.P266.F"/>
    <s v="APP00013"/>
    <m/>
    <m/>
    <m/>
    <m/>
    <m/>
    <n v="0.01"/>
    <m/>
    <m/>
    <m/>
    <m/>
    <m/>
    <m/>
    <m/>
    <m/>
    <m/>
    <m/>
    <m/>
    <x v="0"/>
    <x v="0"/>
    <m/>
  </r>
  <r>
    <s v=""/>
    <s v=" IR_0211_7500"/>
    <s v="Direct Wind Magnets 17 - Vertical Corrector"/>
    <s v="6.06.02.01.01"/>
    <x v="0"/>
    <d v="2026-10-28T00:00:00"/>
    <d v="2029-10-26T00:00:00"/>
    <s v="jtolle"/>
    <s v="hwitte"/>
    <n v="10148.209999999999"/>
    <s v="EDIA"/>
    <s v="C"/>
    <s v="Labor"/>
    <s v="TEC"/>
    <m/>
    <s v="BNL"/>
    <s v="Const"/>
    <s v="SC_MAG"/>
    <x v="0"/>
    <m/>
    <m/>
    <m/>
    <m/>
    <m/>
    <m/>
    <m/>
    <m/>
    <m/>
    <m/>
    <m/>
    <n v="3139.18"/>
    <n v="3382.73"/>
    <n v="3369.2"/>
    <n v="257.08999999999997"/>
    <m/>
    <m/>
    <m/>
    <m/>
    <x v="0"/>
    <x v="0"/>
    <m/>
  </r>
  <r>
    <s v=""/>
    <s v=" IR_0211_7610"/>
    <s v="Direct Wind Magnets 17 - Vertical Corrector - Cold Mass Assembly - Write Specs/ SOW"/>
    <s v="6.06.02.01.01"/>
    <x v="0"/>
    <d v="2027-05-21T00:00:00"/>
    <d v="2027-06-04T00:00:00"/>
    <s v="jtolle"/>
    <s v="hwitte"/>
    <n v="8508.66"/>
    <s v="EDIA"/>
    <s v="C"/>
    <s v="Labor"/>
    <s v="TEC"/>
    <m/>
    <s v="BNL"/>
    <s v="Const.Procure"/>
    <s v="SC_MAG"/>
    <x v="10"/>
    <s v="P.S396"/>
    <m/>
    <m/>
    <m/>
    <m/>
    <m/>
    <m/>
    <m/>
    <m/>
    <m/>
    <m/>
    <n v="8508.66"/>
    <m/>
    <m/>
    <m/>
    <m/>
    <m/>
    <m/>
    <m/>
    <x v="0"/>
    <x v="0"/>
    <m/>
  </r>
  <r>
    <s v=""/>
    <s v=" IR_0211_7520"/>
    <s v="Direct Wind Magnets 17 - Vertical Corrector - Coil Assembly - Write Specs/SOW"/>
    <s v="6.06.02.01.01"/>
    <x v="0"/>
    <d v="2026-12-29T00:00:00"/>
    <d v="2027-01-12T00:00:00"/>
    <s v="jtolle"/>
    <s v="hwitte"/>
    <n v="8508.66"/>
    <s v="EDIA"/>
    <s v="C"/>
    <s v="Labor"/>
    <s v="TEC"/>
    <m/>
    <s v="BNL"/>
    <s v="Const.Procure"/>
    <s v="SC_MAG"/>
    <x v="10"/>
    <s v="P.S395"/>
    <m/>
    <m/>
    <m/>
    <m/>
    <m/>
    <m/>
    <m/>
    <m/>
    <m/>
    <m/>
    <n v="8508.66"/>
    <m/>
    <m/>
    <m/>
    <m/>
    <m/>
    <m/>
    <m/>
    <x v="0"/>
    <x v="0"/>
    <m/>
  </r>
  <r>
    <s v=""/>
    <s v=" IR_0211_7680"/>
    <s v="Direct Wind Magnets 17 - Vertical Corrector - Vertical Cold Test - Write Specs/ SOW"/>
    <s v="6.06.02.01.01"/>
    <x v="0"/>
    <d v="2027-06-07T00:00:00"/>
    <d v="2027-06-18T00:00:00"/>
    <s v="jtolle"/>
    <s v="hwitte"/>
    <n v="8508.66"/>
    <s v="EDIA"/>
    <s v="C"/>
    <s v="Labor"/>
    <s v="TEC"/>
    <m/>
    <s v="BNL"/>
    <s v="Const.Procure"/>
    <s v="SC_MAG"/>
    <x v="10"/>
    <s v="P.S397"/>
    <m/>
    <m/>
    <m/>
    <m/>
    <m/>
    <m/>
    <m/>
    <m/>
    <m/>
    <m/>
    <n v="8508.66"/>
    <m/>
    <m/>
    <m/>
    <m/>
    <m/>
    <m/>
    <m/>
    <x v="0"/>
    <x v="0"/>
    <m/>
  </r>
  <r>
    <s v=""/>
    <s v=" IR_0211_7740"/>
    <s v="Direct Wind Magnets 17 - Vertical Corrector - Coil Assembly"/>
    <s v="6.06.02.01.01"/>
    <x v="0"/>
    <d v="2028-05-11T00:00:00"/>
    <d v="2028-11-07T00:00:00"/>
    <s v="jtolle"/>
    <s v="hwitte"/>
    <n v="4002.18"/>
    <s v="CON"/>
    <s v="C"/>
    <s v="Labor"/>
    <s v="TEC"/>
    <m/>
    <s v="BNL"/>
    <s v="Const"/>
    <s v="SC_MAG"/>
    <x v="7"/>
    <m/>
    <m/>
    <m/>
    <m/>
    <m/>
    <m/>
    <m/>
    <m/>
    <m/>
    <m/>
    <m/>
    <m/>
    <n v="3169.72"/>
    <n v="832.45"/>
    <m/>
    <m/>
    <m/>
    <m/>
    <m/>
    <x v="0"/>
    <x v="0"/>
    <m/>
  </r>
  <r>
    <s v=""/>
    <s v=" IR_0211_7500"/>
    <s v="Direct Wind Magnets 17 - Vertical Corrector"/>
    <s v="6.06.02.01.01"/>
    <x v="0"/>
    <d v="2026-10-28T00:00:00"/>
    <d v="2029-10-26T00:00:00"/>
    <s v="jtolle"/>
    <s v="hwitte"/>
    <n v="16888.93"/>
    <s v="EDIA"/>
    <s v="C"/>
    <s v="Labor"/>
    <s v="TEC"/>
    <m/>
    <s v="BNL"/>
    <s v="Const"/>
    <s v="SC_MAG"/>
    <x v="0"/>
    <m/>
    <m/>
    <m/>
    <m/>
    <m/>
    <m/>
    <m/>
    <m/>
    <m/>
    <m/>
    <m/>
    <n v="5224.3100000000004"/>
    <n v="5629.64"/>
    <n v="5607.12"/>
    <n v="427.86"/>
    <m/>
    <m/>
    <m/>
    <m/>
    <x v="0"/>
    <x v="0"/>
    <m/>
  </r>
  <r>
    <s v=""/>
    <s v=" IR_0211_7500"/>
    <s v="Direct Wind Magnets 17 - Vertical Corrector"/>
    <s v="6.06.02.01.01"/>
    <x v="0"/>
    <d v="2026-10-28T00:00:00"/>
    <d v="2029-10-26T00:00:00"/>
    <s v="jtolle"/>
    <s v="hwitte"/>
    <n v="16888.93"/>
    <s v="EDIA"/>
    <s v="C"/>
    <s v="Labor"/>
    <s v="TEC"/>
    <m/>
    <s v="BNL"/>
    <s v="Const"/>
    <s v="SC_MAG"/>
    <x v="0"/>
    <m/>
    <m/>
    <m/>
    <m/>
    <m/>
    <m/>
    <m/>
    <m/>
    <m/>
    <m/>
    <m/>
    <n v="5224.3100000000004"/>
    <n v="5629.64"/>
    <n v="5607.12"/>
    <n v="427.86"/>
    <m/>
    <m/>
    <m/>
    <m/>
    <x v="0"/>
    <x v="0"/>
    <m/>
  </r>
  <r>
    <s v=""/>
    <s v=" IR_0211_7740"/>
    <s v="Direct Wind Magnets 17 - Vertical Corrector - Coil Assembly"/>
    <s v="6.06.02.01.01"/>
    <x v="0"/>
    <d v="2028-05-11T00:00:00"/>
    <d v="2028-11-07T00:00:00"/>
    <s v="jtolle"/>
    <s v="hwitte"/>
    <n v="628.4"/>
    <s v="CON"/>
    <s v="C"/>
    <s v="Labor"/>
    <s v="TEC"/>
    <m/>
    <s v="BNL"/>
    <s v="Const"/>
    <s v="SC_MAG"/>
    <x v="7"/>
    <m/>
    <m/>
    <m/>
    <m/>
    <m/>
    <m/>
    <m/>
    <m/>
    <m/>
    <m/>
    <m/>
    <m/>
    <n v="497.69"/>
    <n v="130.71"/>
    <m/>
    <m/>
    <m/>
    <m/>
    <m/>
    <x v="0"/>
    <x v="0"/>
    <m/>
  </r>
  <r>
    <s v=""/>
    <s v=" IR_0211_7500"/>
    <s v="Direct Wind Magnets 17 - Vertical Corrector"/>
    <s v="6.06.02.01.01"/>
    <x v="0"/>
    <d v="2026-10-28T00:00:00"/>
    <d v="2029-10-26T00:00:00"/>
    <s v="jtolle"/>
    <s v="hwitte"/>
    <n v="16888.93"/>
    <s v="EDIA"/>
    <s v="C"/>
    <s v="Labor"/>
    <s v="TEC"/>
    <m/>
    <s v="BNL"/>
    <s v="Const"/>
    <s v="SC_MAG"/>
    <x v="0"/>
    <m/>
    <m/>
    <m/>
    <m/>
    <m/>
    <m/>
    <m/>
    <m/>
    <m/>
    <m/>
    <m/>
    <n v="5224.3100000000004"/>
    <n v="5629.64"/>
    <n v="5607.12"/>
    <n v="427.86"/>
    <m/>
    <m/>
    <m/>
    <m/>
    <x v="0"/>
    <x v="0"/>
    <m/>
  </r>
  <r>
    <s v=""/>
    <s v=" IR_0211_7510"/>
    <s v="Direct Wind Magnets 17 - Vertical Corrector - Coil Assembly - Design"/>
    <s v="6.06.02.01.01"/>
    <x v="0"/>
    <d v="2026-10-28T00:00:00"/>
    <d v="2026-12-28T00:00:00"/>
    <s v="jtolle"/>
    <s v="hwitte"/>
    <n v="19560.07"/>
    <s v="EDIA"/>
    <s v="C"/>
    <s v="Labor"/>
    <s v="TEC"/>
    <m/>
    <s v="BNL"/>
    <s v="PED"/>
    <s v="SC_MAG"/>
    <x v="6"/>
    <s v="P.S395"/>
    <m/>
    <m/>
    <m/>
    <m/>
    <m/>
    <m/>
    <m/>
    <m/>
    <m/>
    <m/>
    <n v="19560.07"/>
    <m/>
    <m/>
    <m/>
    <m/>
    <m/>
    <m/>
    <m/>
    <x v="0"/>
    <x v="0"/>
    <m/>
  </r>
  <r>
    <s v=""/>
    <s v=" IR_0211_7740"/>
    <s v="Direct Wind Magnets 17 - Vertical Corrector - Coil Assembly"/>
    <s v="6.06.02.01.01"/>
    <x v="0"/>
    <d v="2028-05-11T00:00:00"/>
    <d v="2028-11-07T00:00:00"/>
    <s v="jtolle"/>
    <s v="hwitte"/>
    <n v="14102.91"/>
    <s v="CON"/>
    <s v="C"/>
    <s v="Labor"/>
    <s v="TEC"/>
    <m/>
    <s v="BNL"/>
    <s v="Const"/>
    <s v="SC_MAG"/>
    <x v="7"/>
    <m/>
    <m/>
    <m/>
    <m/>
    <m/>
    <m/>
    <m/>
    <m/>
    <m/>
    <m/>
    <m/>
    <m/>
    <n v="11169.51"/>
    <n v="2933.41"/>
    <m/>
    <m/>
    <m/>
    <m/>
    <m/>
    <x v="0"/>
    <x v="0"/>
    <m/>
  </r>
  <r>
    <s v=""/>
    <s v=" IR_0211_7660"/>
    <s v="Direct Wind Magnets 17 - Vertical Corrector - Cold Mass Assembly - Vendor Support by BNL"/>
    <s v="6.06.02.01.01"/>
    <x v="0"/>
    <d v="2027-11-17T00:00:00"/>
    <d v="2028-05-10T00:00:00"/>
    <s v="jtolle"/>
    <s v="hwitte"/>
    <n v="6054.48"/>
    <s v="EDIA"/>
    <s v="C"/>
    <s v="Labor"/>
    <s v="TEC"/>
    <m/>
    <s v="BNL"/>
    <s v="Const.Fabricate"/>
    <s v="SC_MAG"/>
    <x v="9"/>
    <s v="P.S396"/>
    <m/>
    <m/>
    <m/>
    <m/>
    <m/>
    <m/>
    <m/>
    <m/>
    <m/>
    <m/>
    <m/>
    <n v="6054.48"/>
    <m/>
    <m/>
    <m/>
    <m/>
    <m/>
    <m/>
    <x v="0"/>
    <x v="0"/>
    <m/>
  </r>
  <r>
    <s v=""/>
    <s v=" IR_0211_7600"/>
    <s v="Direct Wind Magnets 17 - Vertical Corrector - Cold Mass Assembly - Design"/>
    <s v="6.06.02.01.01"/>
    <x v="0"/>
    <d v="2026-12-29T00:00:00"/>
    <d v="2027-05-20T00:00:00"/>
    <s v="jtolle"/>
    <s v="hwitte"/>
    <n v="48991.57"/>
    <s v="EDIA"/>
    <s v="C"/>
    <s v="Labor"/>
    <s v="TEC"/>
    <m/>
    <s v="BNL"/>
    <s v="PED"/>
    <s v="SC_MAG"/>
    <x v="6"/>
    <s v="P.S396"/>
    <m/>
    <m/>
    <m/>
    <m/>
    <m/>
    <m/>
    <m/>
    <m/>
    <m/>
    <m/>
    <n v="48991.57"/>
    <m/>
    <m/>
    <m/>
    <m/>
    <m/>
    <m/>
    <m/>
    <x v="0"/>
    <x v="0"/>
    <m/>
  </r>
  <r>
    <s v=""/>
    <s v=" IR_0211_7570"/>
    <s v="Direct Wind Magnets 17 - Vertical Corrector - Coil Assembly - Vendor Support by BNL"/>
    <s v="6.06.02.01.01"/>
    <x v="0"/>
    <d v="2027-06-24T00:00:00"/>
    <d v="2027-10-18T00:00:00"/>
    <s v="jtolle"/>
    <s v="hwitte"/>
    <n v="3857.37"/>
    <s v="EDIA"/>
    <s v="C"/>
    <s v="Labor"/>
    <s v="TEC"/>
    <m/>
    <s v="BNL"/>
    <s v="Const.Fabricate"/>
    <s v="SC_MAG"/>
    <x v="9"/>
    <s v="P.S395"/>
    <m/>
    <m/>
    <m/>
    <m/>
    <m/>
    <m/>
    <m/>
    <m/>
    <m/>
    <m/>
    <n v="3326.98"/>
    <n v="530.39"/>
    <m/>
    <m/>
    <m/>
    <m/>
    <m/>
    <m/>
    <x v="0"/>
    <x v="0"/>
    <m/>
  </r>
  <r>
    <s v=""/>
    <s v=" IR_0211_7740"/>
    <s v="Direct Wind Magnets 17 - Vertical Corrector - Coil Assembly"/>
    <s v="6.06.02.01.01"/>
    <x v="0"/>
    <d v="2028-05-11T00:00:00"/>
    <d v="2028-11-07T00:00:00"/>
    <s v="jtolle"/>
    <s v="hwitte"/>
    <n v="6652.93"/>
    <s v="CON"/>
    <s v="C"/>
    <s v="Labor"/>
    <s v="TEC"/>
    <m/>
    <s v="BNL"/>
    <s v="Const"/>
    <s v="SC_MAG"/>
    <x v="7"/>
    <m/>
    <m/>
    <m/>
    <m/>
    <m/>
    <m/>
    <m/>
    <m/>
    <m/>
    <m/>
    <m/>
    <m/>
    <n v="5269.12"/>
    <n v="1383.81"/>
    <m/>
    <m/>
    <m/>
    <m/>
    <m/>
    <x v="0"/>
    <x v="0"/>
    <m/>
  </r>
  <r>
    <s v=""/>
    <s v=" IR_0211_7740"/>
    <s v="Direct Wind Magnets 17 - Vertical Corrector - Coil Assembly"/>
    <s v="6.06.02.01.01"/>
    <x v="0"/>
    <d v="2028-05-11T00:00:00"/>
    <d v="2028-11-07T00:00:00"/>
    <s v="jtolle"/>
    <s v="hwitte"/>
    <n v="37452.5"/>
    <s v="CON"/>
    <s v="C"/>
    <s v="Labor"/>
    <s v="TEC"/>
    <m/>
    <s v="BNL"/>
    <s v="Const"/>
    <s v="SC_MAG"/>
    <x v="7"/>
    <m/>
    <m/>
    <m/>
    <m/>
    <m/>
    <m/>
    <m/>
    <m/>
    <m/>
    <m/>
    <m/>
    <m/>
    <n v="29662.38"/>
    <n v="7790.12"/>
    <m/>
    <m/>
    <m/>
    <m/>
    <m/>
    <x v="0"/>
    <x v="0"/>
    <m/>
  </r>
  <r>
    <s v=""/>
    <s v=" IR_0211_7500"/>
    <s v="Direct Wind Magnets 17 - Vertical Corrector"/>
    <s v="6.06.02.01.01"/>
    <x v="0"/>
    <d v="2026-10-28T00:00:00"/>
    <d v="2029-10-26T00:00:00"/>
    <s v="jtolle"/>
    <s v="hwitte"/>
    <n v="30317.33"/>
    <s v="EDIA"/>
    <s v="C"/>
    <s v="Labor"/>
    <s v="TEC"/>
    <m/>
    <s v="BNL"/>
    <s v="Const"/>
    <s v="SC_MAG"/>
    <x v="0"/>
    <m/>
    <m/>
    <m/>
    <m/>
    <m/>
    <m/>
    <m/>
    <m/>
    <m/>
    <m/>
    <m/>
    <n v="9378.16"/>
    <n v="10105.780000000001"/>
    <n v="10065.35"/>
    <n v="768.04"/>
    <m/>
    <m/>
    <m/>
    <m/>
    <x v="0"/>
    <x v="0"/>
    <m/>
  </r>
  <r>
    <s v=""/>
    <s v=" IR_0211_7740"/>
    <s v="Direct Wind Magnets 17 - Vertical Corrector - Coil Assembly"/>
    <s v="6.06.02.01.01"/>
    <x v="0"/>
    <d v="2028-05-11T00:00:00"/>
    <d v="2028-11-07T00:00:00"/>
    <s v="jtolle"/>
    <s v="hwitte"/>
    <n v="2540.0500000000002"/>
    <s v="CON"/>
    <s v="C"/>
    <s v="Labor"/>
    <s v="TEC"/>
    <m/>
    <s v="BNL"/>
    <s v="Const"/>
    <s v="SC_MAG"/>
    <x v="7"/>
    <m/>
    <m/>
    <m/>
    <m/>
    <m/>
    <m/>
    <m/>
    <m/>
    <m/>
    <m/>
    <m/>
    <m/>
    <n v="2011.72"/>
    <n v="528.33000000000004"/>
    <m/>
    <m/>
    <m/>
    <m/>
    <m/>
    <x v="0"/>
    <x v="0"/>
    <m/>
  </r>
  <r>
    <s v=""/>
    <s v=" IR_0211_7500"/>
    <s v="Direct Wind Magnets 17 - Vertical Corrector"/>
    <s v="6.06.02.01.01"/>
    <x v="0"/>
    <d v="2026-10-28T00:00:00"/>
    <d v="2029-10-26T00:00:00"/>
    <s v="jtolle"/>
    <s v="hwitte"/>
    <n v="43385"/>
    <s v="EDIA"/>
    <s v="C"/>
    <s v="Labor"/>
    <s v="TEC"/>
    <m/>
    <s v="BNL"/>
    <s v="Const"/>
    <s v="SC_MAG"/>
    <x v="0"/>
    <m/>
    <m/>
    <m/>
    <m/>
    <m/>
    <m/>
    <m/>
    <m/>
    <m/>
    <m/>
    <m/>
    <n v="13420.43"/>
    <n v="14461.67"/>
    <n v="14403.82"/>
    <n v="1099.08"/>
    <m/>
    <m/>
    <m/>
    <m/>
    <x v="0"/>
    <x v="0"/>
    <m/>
  </r>
  <r>
    <s v=""/>
    <s v=" IR_0214_1429"/>
    <s v="Direct Wind Magnets 17 - Vertical Corrector - Vertical Cold Test"/>
    <s v="6.06.02.01.04"/>
    <x v="0"/>
    <d v="2028-11-08T00:00:00"/>
    <d v="2029-01-11T00:00:00"/>
    <s v="jtolle"/>
    <s v="hwitte"/>
    <n v="2154.0700000000002"/>
    <s v="CON"/>
    <s v="C"/>
    <s v="Labor"/>
    <s v="TEC"/>
    <m/>
    <s v="BNL"/>
    <s v="Const.Test"/>
    <s v="SC_MAG"/>
    <x v="8"/>
    <m/>
    <m/>
    <m/>
    <m/>
    <m/>
    <m/>
    <m/>
    <m/>
    <m/>
    <m/>
    <m/>
    <m/>
    <m/>
    <n v="2154.0700000000002"/>
    <m/>
    <m/>
    <m/>
    <m/>
    <m/>
    <x v="0"/>
    <x v="0"/>
    <m/>
  </r>
  <r>
    <s v=""/>
    <s v=" IR_0214_1430"/>
    <s v="Direct Wind Magnets 17 - Vertical Corrector - Cold Mass Assembly"/>
    <s v="6.06.02.01.04"/>
    <x v="0"/>
    <d v="2029-01-12T00:00:00"/>
    <d v="2029-10-26T00:00:00"/>
    <s v="jtolle"/>
    <s v="hwitte"/>
    <n v="3143.61"/>
    <s v="CON"/>
    <s v="C"/>
    <s v="Labor"/>
    <s v="TEC"/>
    <m/>
    <s v="BNL"/>
    <s v="Const"/>
    <s v="SC_MAG"/>
    <x v="7"/>
    <m/>
    <m/>
    <m/>
    <m/>
    <m/>
    <m/>
    <m/>
    <m/>
    <m/>
    <m/>
    <m/>
    <m/>
    <m/>
    <n v="2844.97"/>
    <n v="298.64"/>
    <m/>
    <m/>
    <m/>
    <m/>
    <x v="0"/>
    <x v="0"/>
    <m/>
  </r>
  <r>
    <s v=""/>
    <s v=" IR_0214_1429"/>
    <s v="Direct Wind Magnets 17 - Vertical Corrector - Vertical Cold Test"/>
    <s v="6.06.02.01.04"/>
    <x v="0"/>
    <d v="2028-11-08T00:00:00"/>
    <d v="2029-01-11T00:00:00"/>
    <s v="jtolle"/>
    <s v="hwitte"/>
    <n v="7231.74"/>
    <s v="CON"/>
    <s v="C"/>
    <s v="Labor"/>
    <s v="TEC"/>
    <m/>
    <s v="BNL"/>
    <s v="Const.Test"/>
    <s v="SC_MAG"/>
    <x v="8"/>
    <m/>
    <m/>
    <m/>
    <m/>
    <m/>
    <m/>
    <m/>
    <m/>
    <m/>
    <m/>
    <m/>
    <m/>
    <m/>
    <n v="7231.74"/>
    <m/>
    <m/>
    <m/>
    <m/>
    <m/>
    <x v="0"/>
    <x v="0"/>
    <m/>
  </r>
  <r>
    <s v=""/>
    <s v=" IR_0214_1430"/>
    <s v="Direct Wind Magnets 17 - Vertical Corrector - Cold Mass Assembly"/>
    <s v="6.06.02.01.04"/>
    <x v="0"/>
    <d v="2029-01-12T00:00:00"/>
    <d v="2029-10-26T00:00:00"/>
    <s v="jtolle"/>
    <s v="hwitte"/>
    <n v="7859.03"/>
    <s v="CON"/>
    <s v="C"/>
    <s v="Labor"/>
    <s v="TEC"/>
    <m/>
    <s v="BNL"/>
    <s v="Const"/>
    <s v="SC_MAG"/>
    <x v="7"/>
    <m/>
    <m/>
    <m/>
    <m/>
    <m/>
    <m/>
    <m/>
    <m/>
    <m/>
    <m/>
    <m/>
    <m/>
    <m/>
    <n v="7112.42"/>
    <n v="746.61"/>
    <m/>
    <m/>
    <m/>
    <m/>
    <x v="0"/>
    <x v="0"/>
    <m/>
  </r>
  <r>
    <s v=""/>
    <s v=" IR_0214_1430"/>
    <s v="Direct Wind Magnets 17 - Vertical Corrector - Cold Mass Assembly"/>
    <s v="6.06.02.01.04"/>
    <x v="0"/>
    <d v="2029-01-12T00:00:00"/>
    <d v="2029-10-26T00:00:00"/>
    <s v="jtolle"/>
    <s v="hwitte"/>
    <n v="2073.08"/>
    <s v="CON"/>
    <s v="C"/>
    <s v="Labor"/>
    <s v="TEC"/>
    <m/>
    <s v="BNL"/>
    <s v="Const"/>
    <s v="SC_MAG"/>
    <x v="7"/>
    <m/>
    <m/>
    <m/>
    <m/>
    <m/>
    <m/>
    <m/>
    <m/>
    <m/>
    <m/>
    <m/>
    <m/>
    <m/>
    <n v="1876.14"/>
    <n v="196.94"/>
    <m/>
    <m/>
    <m/>
    <m/>
    <x v="0"/>
    <x v="0"/>
    <m/>
  </r>
  <r>
    <s v=""/>
    <s v=" IR_0214_1429"/>
    <s v="Direct Wind Magnets 17 - Vertical Corrector - Vertical Cold Test"/>
    <s v="6.06.02.01.04"/>
    <x v="0"/>
    <d v="2028-11-08T00:00:00"/>
    <d v="2029-01-11T00:00:00"/>
    <s v="jtolle"/>
    <s v="hwitte"/>
    <n v="5621.44"/>
    <s v="CON"/>
    <s v="C"/>
    <s v="Labor"/>
    <s v="TEC"/>
    <m/>
    <s v="BNL"/>
    <s v="Const.Test"/>
    <s v="SC_MAG"/>
    <x v="8"/>
    <m/>
    <m/>
    <m/>
    <m/>
    <m/>
    <m/>
    <m/>
    <m/>
    <m/>
    <m/>
    <m/>
    <m/>
    <m/>
    <n v="5621.44"/>
    <m/>
    <m/>
    <m/>
    <m/>
    <m/>
    <x v="0"/>
    <x v="0"/>
    <m/>
  </r>
  <r>
    <s v=""/>
    <s v=" IR_0214_1430"/>
    <s v="Direct Wind Magnets 17 - Vertical Corrector - Cold Mass Assembly"/>
    <s v="6.06.02.01.04"/>
    <x v="0"/>
    <d v="2029-01-12T00:00:00"/>
    <d v="2029-10-26T00:00:00"/>
    <s v="jtolle"/>
    <s v="hwitte"/>
    <n v="1410.03"/>
    <s v="CON"/>
    <s v="C"/>
    <s v="Labor"/>
    <s v="TEC"/>
    <m/>
    <s v="BNL"/>
    <s v="Const"/>
    <s v="SC_MAG"/>
    <x v="7"/>
    <m/>
    <m/>
    <m/>
    <m/>
    <m/>
    <m/>
    <m/>
    <m/>
    <m/>
    <m/>
    <m/>
    <m/>
    <m/>
    <n v="1276.08"/>
    <n v="133.94999999999999"/>
    <m/>
    <m/>
    <m/>
    <m/>
    <x v="0"/>
    <x v="0"/>
    <m/>
  </r>
  <r>
    <s v=""/>
    <s v=" IR_0214_1429"/>
    <s v="Direct Wind Magnets 17 - Vertical Corrector - Vertical Cold Test"/>
    <s v="6.06.02.01.04"/>
    <x v="0"/>
    <d v="2028-11-08T00:00:00"/>
    <d v="2029-01-11T00:00:00"/>
    <s v="jtolle"/>
    <s v="hwitte"/>
    <n v="19115.66"/>
    <s v="CON"/>
    <s v="C"/>
    <s v="Labor"/>
    <s v="TEC"/>
    <m/>
    <s v="BNL"/>
    <s v="Const.Test"/>
    <s v="SC_MAG"/>
    <x v="8"/>
    <m/>
    <m/>
    <m/>
    <m/>
    <m/>
    <m/>
    <m/>
    <m/>
    <m/>
    <m/>
    <m/>
    <m/>
    <m/>
    <n v="19115.66"/>
    <m/>
    <m/>
    <m/>
    <m/>
    <m/>
    <x v="0"/>
    <x v="0"/>
    <m/>
  </r>
  <r>
    <s v=""/>
    <s v=" IR_0214_1429"/>
    <s v="Direct Wind Magnets 17 - Vertical Corrector - Vertical Cold Test"/>
    <s v="6.06.02.01.04"/>
    <x v="0"/>
    <d v="2028-11-08T00:00:00"/>
    <d v="2029-01-11T00:00:00"/>
    <s v="jtolle"/>
    <s v="hwitte"/>
    <n v="11345.75"/>
    <s v="CON"/>
    <s v="C"/>
    <s v="Labor"/>
    <s v="TEC"/>
    <m/>
    <s v="BNL"/>
    <s v="Const.Test"/>
    <s v="SC_MAG"/>
    <x v="8"/>
    <m/>
    <m/>
    <m/>
    <m/>
    <m/>
    <m/>
    <m/>
    <m/>
    <m/>
    <m/>
    <m/>
    <m/>
    <m/>
    <n v="11345.75"/>
    <m/>
    <m/>
    <m/>
    <m/>
    <m/>
    <x v="0"/>
    <x v="0"/>
    <m/>
  </r>
  <r>
    <s v=""/>
    <s v=" IR_0214_1430"/>
    <s v="Direct Wind Magnets 17 - Vertical Corrector - Cold Mass Assembly"/>
    <s v="6.06.02.01.04"/>
    <x v="0"/>
    <d v="2029-01-12T00:00:00"/>
    <d v="2029-10-26T00:00:00"/>
    <s v="jtolle"/>
    <s v="hwitte"/>
    <n v="47953.919999999998"/>
    <s v="CON"/>
    <s v="C"/>
    <s v="Labor"/>
    <s v="TEC"/>
    <m/>
    <s v="BNL"/>
    <s v="Const"/>
    <s v="SC_MAG"/>
    <x v="7"/>
    <m/>
    <m/>
    <m/>
    <m/>
    <m/>
    <m/>
    <m/>
    <m/>
    <m/>
    <m/>
    <m/>
    <m/>
    <m/>
    <n v="43398.3"/>
    <n v="4555.62"/>
    <m/>
    <m/>
    <m/>
    <m/>
    <x v="0"/>
    <x v="0"/>
    <m/>
  </r>
  <r>
    <s v=""/>
    <s v=" IR_0214_1430"/>
    <s v="Direct Wind Magnets 17 - Vertical Corrector - Cold Mass Assembly"/>
    <s v="6.06.02.01.04"/>
    <x v="0"/>
    <d v="2029-01-12T00:00:00"/>
    <d v="2029-10-26T00:00:00"/>
    <s v="jtolle"/>
    <s v="hwitte"/>
    <n v="13863.73"/>
    <s v="CON"/>
    <s v="C"/>
    <s v="Labor"/>
    <s v="TEC"/>
    <m/>
    <s v="BNL"/>
    <s v="Const"/>
    <s v="SC_MAG"/>
    <x v="7"/>
    <m/>
    <m/>
    <m/>
    <m/>
    <m/>
    <m/>
    <m/>
    <m/>
    <m/>
    <m/>
    <m/>
    <m/>
    <m/>
    <n v="12546.68"/>
    <n v="1317.05"/>
    <m/>
    <m/>
    <m/>
    <m/>
    <x v="0"/>
    <x v="0"/>
    <m/>
  </r>
  <r>
    <s v=""/>
    <s v=" IR_0214_1430"/>
    <s v="Direct Wind Magnets 17 - Vertical Corrector - Cold Mass Assembly"/>
    <s v="6.06.02.01.04"/>
    <x v="0"/>
    <d v="2029-01-12T00:00:00"/>
    <d v="2029-10-26T00:00:00"/>
    <s v="jtolle"/>
    <s v="hwitte"/>
    <n v="4020.98"/>
    <s v="CON"/>
    <s v="C"/>
    <s v="Labor"/>
    <s v="TEC"/>
    <m/>
    <s v="BNL"/>
    <s v="Const"/>
    <s v="SC_MAG"/>
    <x v="7"/>
    <m/>
    <m/>
    <m/>
    <m/>
    <m/>
    <m/>
    <m/>
    <m/>
    <m/>
    <m/>
    <m/>
    <m/>
    <m/>
    <n v="3638.99"/>
    <n v="381.99"/>
    <m/>
    <m/>
    <m/>
    <m/>
    <x v="0"/>
    <x v="0"/>
    <m/>
  </r>
  <r>
    <s v=""/>
    <s v=" SR_0200_4860"/>
    <s v="ESR Dipole - Design (Type 1)"/>
    <s v="6.04.02.01"/>
    <x v="0"/>
    <d v="2023-06-15T00:00:00"/>
    <d v="2023-09-08T00:00:00"/>
    <s v="jtolle"/>
    <s v="hwitte"/>
    <n v="15576.66"/>
    <s v="EDIA"/>
    <s v="C"/>
    <s v="Labor"/>
    <s v="TEC"/>
    <m/>
    <s v="BNL"/>
    <s v="PED"/>
    <s v="NC_MAG"/>
    <x v="6"/>
    <m/>
    <m/>
    <m/>
    <m/>
    <m/>
    <m/>
    <m/>
    <n v="15576.66"/>
    <m/>
    <m/>
    <m/>
    <m/>
    <m/>
    <m/>
    <m/>
    <m/>
    <m/>
    <m/>
    <m/>
    <x v="0"/>
    <x v="0"/>
    <m/>
  </r>
  <r>
    <s v=""/>
    <s v=" SR_0200_4860"/>
    <s v="ESR Dipole - Design (Type 1)"/>
    <s v="6.04.02.01"/>
    <x v="0"/>
    <d v="2023-06-15T00:00:00"/>
    <d v="2023-09-08T00:00:00"/>
    <s v="jtolle"/>
    <s v="hwitte"/>
    <n v="20550.14"/>
    <s v="EDIA"/>
    <s v="C"/>
    <s v="Labor"/>
    <s v="TEC"/>
    <m/>
    <s v="BNL"/>
    <s v="PED"/>
    <s v="NC_MAG"/>
    <x v="6"/>
    <m/>
    <m/>
    <m/>
    <m/>
    <m/>
    <m/>
    <m/>
    <n v="20550.14"/>
    <m/>
    <m/>
    <m/>
    <m/>
    <m/>
    <m/>
    <m/>
    <m/>
    <m/>
    <m/>
    <m/>
    <x v="0"/>
    <x v="0"/>
    <m/>
  </r>
  <r>
    <s v=""/>
    <s v=" SR_0200_4860"/>
    <s v="ESR Dipole - Design (Type 1)"/>
    <s v="6.04.02.01"/>
    <x v="0"/>
    <d v="2023-06-15T00:00:00"/>
    <d v="2023-09-08T00:00:00"/>
    <s v="jtolle"/>
    <s v="hwitte"/>
    <n v="21068.69"/>
    <s v="EDIA"/>
    <s v="C"/>
    <s v="Labor"/>
    <s v="TEC"/>
    <m/>
    <s v="BNL"/>
    <s v="PED"/>
    <s v="NC_MAG"/>
    <x v="6"/>
    <m/>
    <m/>
    <m/>
    <m/>
    <m/>
    <m/>
    <m/>
    <n v="21068.69"/>
    <m/>
    <m/>
    <m/>
    <m/>
    <m/>
    <m/>
    <m/>
    <m/>
    <m/>
    <m/>
    <m/>
    <x v="0"/>
    <x v="0"/>
    <m/>
  </r>
  <r>
    <s v=""/>
    <s v=" SR_0200_4870"/>
    <s v="ESR Dipole - Engineering (Type 1)"/>
    <s v="6.04.02.01"/>
    <x v="0"/>
    <d v="2023-09-11T00:00:00"/>
    <d v="2023-12-07T00:00:00"/>
    <s v="jtolle"/>
    <s v="hwitte"/>
    <n v="15985.54"/>
    <s v="EDIA"/>
    <s v="C"/>
    <s v="Labor"/>
    <s v="TEC"/>
    <m/>
    <s v="BNL"/>
    <s v="PED"/>
    <s v="NC_MAG"/>
    <x v="6"/>
    <m/>
    <m/>
    <m/>
    <m/>
    <m/>
    <m/>
    <m/>
    <n v="3996.39"/>
    <n v="11989.16"/>
    <m/>
    <m/>
    <m/>
    <m/>
    <m/>
    <m/>
    <m/>
    <m/>
    <m/>
    <m/>
    <x v="0"/>
    <x v="0"/>
    <m/>
  </r>
  <r>
    <s v=""/>
    <s v=" SR_0200_4870"/>
    <s v="ESR Dipole - Engineering (Type 1)"/>
    <s v="6.04.02.01"/>
    <x v="0"/>
    <d v="2023-09-11T00:00:00"/>
    <d v="2023-12-07T00:00:00"/>
    <s v="jtolle"/>
    <s v="hwitte"/>
    <n v="21089.58"/>
    <s v="EDIA"/>
    <s v="C"/>
    <s v="Labor"/>
    <s v="TEC"/>
    <m/>
    <s v="BNL"/>
    <s v="PED"/>
    <s v="NC_MAG"/>
    <x v="6"/>
    <m/>
    <m/>
    <m/>
    <m/>
    <m/>
    <m/>
    <m/>
    <n v="5272.4"/>
    <n v="15817.19"/>
    <m/>
    <m/>
    <m/>
    <m/>
    <m/>
    <m/>
    <m/>
    <m/>
    <m/>
    <m/>
    <x v="0"/>
    <x v="0"/>
    <m/>
  </r>
  <r>
    <s v=""/>
    <s v=" SR_0200_4870"/>
    <s v="ESR Dipole - Engineering (Type 1)"/>
    <s v="6.04.02.01"/>
    <x v="0"/>
    <d v="2023-09-11T00:00:00"/>
    <d v="2023-12-07T00:00:00"/>
    <s v="jtolle"/>
    <s v="hwitte"/>
    <n v="21621.74"/>
    <s v="EDIA"/>
    <s v="C"/>
    <s v="Labor"/>
    <s v="TEC"/>
    <m/>
    <s v="BNL"/>
    <s v="PED"/>
    <s v="NC_MAG"/>
    <x v="6"/>
    <m/>
    <m/>
    <m/>
    <m/>
    <m/>
    <m/>
    <m/>
    <n v="5405.43"/>
    <n v="16216.3"/>
    <m/>
    <m/>
    <m/>
    <m/>
    <m/>
    <m/>
    <m/>
    <m/>
    <m/>
    <m/>
    <x v="0"/>
    <x v="0"/>
    <m/>
  </r>
  <r>
    <s v=""/>
    <s v=" SR_0200_4880"/>
    <s v="ESR Dipole - Statement of Work (Type 1)"/>
    <s v="6.04.02.01"/>
    <x v="0"/>
    <d v="2023-12-08T00:00:00"/>
    <d v="2024-03-06T00:00:00"/>
    <s v="jtolle"/>
    <s v="hwitte"/>
    <n v="16121.84"/>
    <s v="EDIA"/>
    <s v="C"/>
    <s v="Labor"/>
    <s v="TEC"/>
    <m/>
    <s v="BNL"/>
    <s v="Const.Procure"/>
    <s v="NC_MAG"/>
    <x v="10"/>
    <m/>
    <m/>
    <m/>
    <m/>
    <m/>
    <m/>
    <m/>
    <m/>
    <n v="16121.84"/>
    <m/>
    <m/>
    <m/>
    <m/>
    <m/>
    <m/>
    <m/>
    <m/>
    <m/>
    <m/>
    <x v="0"/>
    <x v="0"/>
    <m/>
  </r>
  <r>
    <s v=""/>
    <s v=" SR_0200_4880"/>
    <s v="ESR Dipole - Statement of Work (Type 1)"/>
    <s v="6.04.02.01"/>
    <x v="0"/>
    <d v="2023-12-08T00:00:00"/>
    <d v="2024-03-06T00:00:00"/>
    <s v="jtolle"/>
    <s v="hwitte"/>
    <n v="21269.4"/>
    <s v="EDIA"/>
    <s v="C"/>
    <s v="Labor"/>
    <s v="TEC"/>
    <m/>
    <s v="BNL"/>
    <s v="Const.Procure"/>
    <s v="NC_MAG"/>
    <x v="10"/>
    <m/>
    <m/>
    <m/>
    <m/>
    <m/>
    <m/>
    <m/>
    <m/>
    <n v="21269.4"/>
    <m/>
    <m/>
    <m/>
    <m/>
    <m/>
    <m/>
    <m/>
    <m/>
    <m/>
    <m/>
    <x v="0"/>
    <x v="0"/>
    <m/>
  </r>
  <r>
    <s v=""/>
    <s v=" SR_0200_4880"/>
    <s v="ESR Dipole - Statement of Work (Type 1)"/>
    <s v="6.04.02.01"/>
    <x v="0"/>
    <d v="2023-12-08T00:00:00"/>
    <d v="2024-03-06T00:00:00"/>
    <s v="jtolle"/>
    <s v="hwitte"/>
    <n v="21806.09"/>
    <s v="EDIA"/>
    <s v="C"/>
    <s v="Labor"/>
    <s v="TEC"/>
    <m/>
    <s v="BNL"/>
    <s v="Const.Procure"/>
    <s v="NC_MAG"/>
    <x v="10"/>
    <m/>
    <m/>
    <m/>
    <m/>
    <m/>
    <m/>
    <m/>
    <m/>
    <n v="21806.09"/>
    <m/>
    <m/>
    <m/>
    <m/>
    <m/>
    <m/>
    <m/>
    <m/>
    <m/>
    <m/>
    <x v="0"/>
    <x v="0"/>
    <m/>
  </r>
  <r>
    <s v=""/>
    <s v=" E0403_15300"/>
    <s v="TR Effort for First Article Magnet (thru measurement) Vendor A - Travel ESR-Magnet-Quad 1"/>
    <s v="6.04.03.02.01.02"/>
    <x v="1"/>
    <d v="2025-12-10T00:00:00"/>
    <d v="2026-11-10T00:00:00"/>
    <s v="ebockhold"/>
    <s v="mwiseman"/>
    <n v="13809.93"/>
    <m/>
    <s v="C"/>
    <s v="Nonlabor"/>
    <s v="TEC"/>
    <m/>
    <s v="JLAB"/>
    <s v="Const"/>
    <s v="NC_MAG"/>
    <x v="10"/>
    <s v="T"/>
    <m/>
    <m/>
    <m/>
    <m/>
    <m/>
    <m/>
    <m/>
    <m/>
    <m/>
    <n v="12143.21"/>
    <n v="1666.72"/>
    <m/>
    <m/>
    <m/>
    <m/>
    <m/>
    <m/>
    <m/>
    <x v="0"/>
    <x v="0"/>
    <m/>
  </r>
  <r>
    <s v=""/>
    <s v=" E0403_15310"/>
    <s v="TR Effort for First Article Magnet (thru measurement) Vendor A - Labor ESR-Magnet-Quad 1"/>
    <s v="6.04.03.02.01.02"/>
    <x v="1"/>
    <d v="2025-12-10T00:00:00"/>
    <d v="2026-11-10T00:00:00"/>
    <s v="ebockhold"/>
    <s v="mwiseman"/>
    <n v="4666.78"/>
    <m/>
    <s v="C"/>
    <s v="Labor"/>
    <s v="TEC"/>
    <m/>
    <s v="JLAB"/>
    <s v="Const"/>
    <s v="NC_MAG"/>
    <x v="9"/>
    <s v="D.APP38.A"/>
    <s v="APP00510"/>
    <m/>
    <m/>
    <m/>
    <m/>
    <m/>
    <m/>
    <m/>
    <m/>
    <n v="4103.54"/>
    <n v="563.23"/>
    <m/>
    <m/>
    <m/>
    <m/>
    <m/>
    <m/>
    <m/>
    <x v="0"/>
    <x v="0"/>
    <m/>
  </r>
  <r>
    <s v=""/>
    <s v=" E0403_15310"/>
    <s v="TR Effort for First Article Magnet (thru measurement) Vendor A - Labor ESR-Magnet-Quad 1"/>
    <s v="6.04.03.02.01.02"/>
    <x v="1"/>
    <d v="2025-12-10T00:00:00"/>
    <d v="2026-11-10T00:00:00"/>
    <s v="ebockhold"/>
    <s v="mwiseman"/>
    <n v="32493.42"/>
    <m/>
    <s v="C"/>
    <s v="Labor"/>
    <s v="TEC"/>
    <m/>
    <s v="JLAB"/>
    <s v="Const"/>
    <s v="NC_MAG"/>
    <x v="9"/>
    <s v="D.APP38.A"/>
    <s v="APP00510"/>
    <m/>
    <m/>
    <m/>
    <m/>
    <m/>
    <m/>
    <m/>
    <m/>
    <n v="28571.8"/>
    <n v="3921.62"/>
    <m/>
    <m/>
    <m/>
    <m/>
    <m/>
    <m/>
    <m/>
    <x v="0"/>
    <x v="0"/>
    <m/>
  </r>
  <r>
    <s v=""/>
    <s v=" E0403_15320"/>
    <s v="TR Effort for First Article Magnet (thru measurement)  Vendor B-Travel ESR-Magnet-Quad 1"/>
    <s v="6.04.03.02.01.02"/>
    <x v="1"/>
    <d v="2025-12-10T00:00:00"/>
    <d v="2026-11-10T00:00:00"/>
    <s v="ebockhold"/>
    <s v="mwiseman"/>
    <n v="13809.93"/>
    <m/>
    <s v="C"/>
    <s v="Nonlabor"/>
    <s v="TEC"/>
    <m/>
    <s v="JLAB"/>
    <s v="Const"/>
    <s v="NC_MAG"/>
    <x v="10"/>
    <s v="T"/>
    <m/>
    <m/>
    <m/>
    <m/>
    <m/>
    <m/>
    <m/>
    <m/>
    <m/>
    <n v="12143.21"/>
    <n v="1666.72"/>
    <m/>
    <m/>
    <m/>
    <m/>
    <m/>
    <m/>
    <m/>
    <x v="0"/>
    <x v="0"/>
    <m/>
  </r>
  <r>
    <s v=""/>
    <s v=" E0403_15330"/>
    <s v="TR Effort for First Article Magnet (thru measurement)  Vendor B-Labor ESR-Magnet-Quad 1"/>
    <s v="6.04.03.02.01.02"/>
    <x v="1"/>
    <d v="2025-12-10T00:00:00"/>
    <d v="2026-11-10T00:00:00"/>
    <s v="ebockhold"/>
    <s v="mwiseman"/>
    <n v="4666.78"/>
    <m/>
    <s v="C"/>
    <s v="Labor"/>
    <s v="TEC"/>
    <m/>
    <s v="JLAB"/>
    <s v="Const"/>
    <s v="NC_MAG"/>
    <x v="9"/>
    <s v="D.APP38.B"/>
    <s v="APP00510"/>
    <m/>
    <m/>
    <m/>
    <m/>
    <m/>
    <m/>
    <m/>
    <m/>
    <n v="4103.54"/>
    <n v="563.23"/>
    <m/>
    <m/>
    <m/>
    <m/>
    <m/>
    <m/>
    <m/>
    <x v="0"/>
    <x v="0"/>
    <m/>
  </r>
  <r>
    <s v=""/>
    <s v=" E0403_15330"/>
    <s v="TR Effort for First Article Magnet (thru measurement)  Vendor B-Labor ESR-Magnet-Quad 1"/>
    <s v="6.04.03.02.01.02"/>
    <x v="1"/>
    <d v="2025-12-10T00:00:00"/>
    <d v="2026-11-10T00:00:00"/>
    <s v="ebockhold"/>
    <s v="mwiseman"/>
    <n v="32493.42"/>
    <m/>
    <s v="C"/>
    <s v="Labor"/>
    <s v="TEC"/>
    <m/>
    <s v="JLAB"/>
    <s v="Const"/>
    <s v="NC_MAG"/>
    <x v="9"/>
    <s v="D.APP38.B"/>
    <s v="APP00510"/>
    <m/>
    <m/>
    <m/>
    <m/>
    <m/>
    <m/>
    <m/>
    <m/>
    <n v="28571.8"/>
    <n v="3921.62"/>
    <m/>
    <m/>
    <m/>
    <m/>
    <m/>
    <m/>
    <m/>
    <x v="0"/>
    <x v="0"/>
    <m/>
  </r>
  <r>
    <s v=""/>
    <s v=" SR_0200_4890"/>
    <s v="ESR Dipole - Design (Type 2)"/>
    <s v="6.04.02.01"/>
    <x v="0"/>
    <d v="2023-06-15T00:00:00"/>
    <d v="2023-09-08T00:00:00"/>
    <s v="jtolle"/>
    <s v="hwitte"/>
    <n v="15576.66"/>
    <s v="EDIA"/>
    <s v="C"/>
    <s v="Labor"/>
    <s v="TEC"/>
    <m/>
    <s v="BNL"/>
    <s v="PED"/>
    <s v="NC_MAG"/>
    <x v="6"/>
    <m/>
    <m/>
    <m/>
    <m/>
    <m/>
    <m/>
    <m/>
    <n v="15576.66"/>
    <m/>
    <m/>
    <m/>
    <m/>
    <m/>
    <m/>
    <m/>
    <m/>
    <m/>
    <m/>
    <m/>
    <x v="0"/>
    <x v="0"/>
    <m/>
  </r>
  <r>
    <s v=""/>
    <s v=" SR_0200_4890"/>
    <s v="ESR Dipole - Design (Type 2)"/>
    <s v="6.04.02.01"/>
    <x v="0"/>
    <d v="2023-06-15T00:00:00"/>
    <d v="2023-09-08T00:00:00"/>
    <s v="jtolle"/>
    <s v="hwitte"/>
    <n v="20550.14"/>
    <s v="EDIA"/>
    <s v="C"/>
    <s v="Labor"/>
    <s v="TEC"/>
    <m/>
    <s v="BNL"/>
    <s v="PED"/>
    <s v="NC_MAG"/>
    <x v="6"/>
    <m/>
    <m/>
    <m/>
    <m/>
    <m/>
    <m/>
    <m/>
    <n v="20550.14"/>
    <m/>
    <m/>
    <m/>
    <m/>
    <m/>
    <m/>
    <m/>
    <m/>
    <m/>
    <m/>
    <m/>
    <x v="0"/>
    <x v="0"/>
    <m/>
  </r>
  <r>
    <s v=""/>
    <s v=" SR_0200_4890"/>
    <s v="ESR Dipole - Design (Type 2)"/>
    <s v="6.04.02.01"/>
    <x v="0"/>
    <d v="2023-06-15T00:00:00"/>
    <d v="2023-09-08T00:00:00"/>
    <s v="jtolle"/>
    <s v="hwitte"/>
    <n v="21068.69"/>
    <s v="EDIA"/>
    <s v="C"/>
    <s v="Labor"/>
    <s v="TEC"/>
    <m/>
    <s v="BNL"/>
    <s v="PED"/>
    <s v="NC_MAG"/>
    <x v="6"/>
    <m/>
    <m/>
    <m/>
    <m/>
    <m/>
    <m/>
    <m/>
    <n v="21068.69"/>
    <m/>
    <m/>
    <m/>
    <m/>
    <m/>
    <m/>
    <m/>
    <m/>
    <m/>
    <m/>
    <m/>
    <x v="0"/>
    <x v="0"/>
    <m/>
  </r>
  <r>
    <s v=""/>
    <s v=" SR_0200_4900"/>
    <s v="ESR Dipole - Engineering (Type 2)"/>
    <s v="6.04.02.01"/>
    <x v="0"/>
    <d v="2023-09-11T00:00:00"/>
    <d v="2023-12-07T00:00:00"/>
    <s v="jtolle"/>
    <s v="hwitte"/>
    <n v="15985.54"/>
    <s v="EDIA"/>
    <s v="C"/>
    <s v="Labor"/>
    <s v="TEC"/>
    <m/>
    <s v="BNL"/>
    <s v="PED"/>
    <s v="NC_MAG"/>
    <x v="6"/>
    <m/>
    <m/>
    <m/>
    <m/>
    <m/>
    <m/>
    <m/>
    <n v="3996.39"/>
    <n v="11989.16"/>
    <m/>
    <m/>
    <m/>
    <m/>
    <m/>
    <m/>
    <m/>
    <m/>
    <m/>
    <m/>
    <x v="0"/>
    <x v="0"/>
    <m/>
  </r>
  <r>
    <s v=""/>
    <s v=" SR_0200_4900"/>
    <s v="ESR Dipole - Engineering (Type 2)"/>
    <s v="6.04.02.01"/>
    <x v="0"/>
    <d v="2023-09-11T00:00:00"/>
    <d v="2023-12-07T00:00:00"/>
    <s v="jtolle"/>
    <s v="hwitte"/>
    <n v="21089.58"/>
    <s v="EDIA"/>
    <s v="C"/>
    <s v="Labor"/>
    <s v="TEC"/>
    <m/>
    <s v="BNL"/>
    <s v="PED"/>
    <s v="NC_MAG"/>
    <x v="6"/>
    <m/>
    <m/>
    <m/>
    <m/>
    <m/>
    <m/>
    <m/>
    <n v="5272.4"/>
    <n v="15817.19"/>
    <m/>
    <m/>
    <m/>
    <m/>
    <m/>
    <m/>
    <m/>
    <m/>
    <m/>
    <m/>
    <x v="0"/>
    <x v="0"/>
    <m/>
  </r>
  <r>
    <s v=""/>
    <s v=" SR_0200_4900"/>
    <s v="ESR Dipole - Engineering (Type 2)"/>
    <s v="6.04.02.01"/>
    <x v="0"/>
    <d v="2023-09-11T00:00:00"/>
    <d v="2023-12-07T00:00:00"/>
    <s v="jtolle"/>
    <s v="hwitte"/>
    <n v="21621.74"/>
    <s v="EDIA"/>
    <s v="C"/>
    <s v="Labor"/>
    <s v="TEC"/>
    <m/>
    <s v="BNL"/>
    <s v="PED"/>
    <s v="NC_MAG"/>
    <x v="6"/>
    <m/>
    <m/>
    <m/>
    <m/>
    <m/>
    <m/>
    <m/>
    <n v="5405.43"/>
    <n v="16216.3"/>
    <m/>
    <m/>
    <m/>
    <m/>
    <m/>
    <m/>
    <m/>
    <m/>
    <m/>
    <m/>
    <x v="0"/>
    <x v="0"/>
    <m/>
  </r>
  <r>
    <s v=""/>
    <s v=" SR_0200_4910"/>
    <s v="ESR Dipole - Statement of Work (Type 2)"/>
    <s v="6.04.02.01"/>
    <x v="0"/>
    <d v="2023-12-08T00:00:00"/>
    <d v="2024-03-06T00:00:00"/>
    <s v="jtolle"/>
    <s v="hwitte"/>
    <n v="16121.84"/>
    <s v="EDIA"/>
    <s v="C"/>
    <s v="Labor"/>
    <s v="TEC"/>
    <m/>
    <s v="BNL"/>
    <s v="Const.Procure"/>
    <s v="NC_MAG"/>
    <x v="10"/>
    <m/>
    <m/>
    <m/>
    <m/>
    <m/>
    <m/>
    <m/>
    <m/>
    <n v="16121.84"/>
    <m/>
    <m/>
    <m/>
    <m/>
    <m/>
    <m/>
    <m/>
    <m/>
    <m/>
    <m/>
    <x v="0"/>
    <x v="0"/>
    <m/>
  </r>
  <r>
    <s v=""/>
    <s v=" SR_0200_4910"/>
    <s v="ESR Dipole - Statement of Work (Type 2)"/>
    <s v="6.04.02.01"/>
    <x v="0"/>
    <d v="2023-12-08T00:00:00"/>
    <d v="2024-03-06T00:00:00"/>
    <s v="jtolle"/>
    <s v="hwitte"/>
    <n v="21269.4"/>
    <s v="EDIA"/>
    <s v="C"/>
    <s v="Labor"/>
    <s v="TEC"/>
    <m/>
    <s v="BNL"/>
    <s v="Const.Procure"/>
    <s v="NC_MAG"/>
    <x v="10"/>
    <m/>
    <m/>
    <m/>
    <m/>
    <m/>
    <m/>
    <m/>
    <m/>
    <n v="21269.4"/>
    <m/>
    <m/>
    <m/>
    <m/>
    <m/>
    <m/>
    <m/>
    <m/>
    <m/>
    <m/>
    <x v="0"/>
    <x v="0"/>
    <m/>
  </r>
  <r>
    <s v=""/>
    <s v=" SR_0200_4910"/>
    <s v="ESR Dipole - Statement of Work (Type 2)"/>
    <s v="6.04.02.01"/>
    <x v="0"/>
    <d v="2023-12-08T00:00:00"/>
    <d v="2024-03-06T00:00:00"/>
    <s v="jtolle"/>
    <s v="hwitte"/>
    <n v="21806.09"/>
    <s v="EDIA"/>
    <s v="C"/>
    <s v="Labor"/>
    <s v="TEC"/>
    <m/>
    <s v="BNL"/>
    <s v="Const.Procure"/>
    <s v="NC_MAG"/>
    <x v="10"/>
    <m/>
    <m/>
    <m/>
    <m/>
    <m/>
    <m/>
    <m/>
    <m/>
    <n v="21806.09"/>
    <m/>
    <m/>
    <m/>
    <m/>
    <m/>
    <m/>
    <m/>
    <m/>
    <m/>
    <m/>
    <x v="0"/>
    <x v="0"/>
    <m/>
  </r>
  <r>
    <s v=""/>
    <s v=" SR_0200_4920"/>
    <s v="ESR Dipole - Design (Type 3)"/>
    <s v="6.04.02.01"/>
    <x v="0"/>
    <d v="2023-06-15T00:00:00"/>
    <d v="2023-09-08T00:00:00"/>
    <s v="jtolle"/>
    <s v="hwitte"/>
    <n v="15576.66"/>
    <s v="EDIA"/>
    <s v="C"/>
    <s v="Labor"/>
    <s v="TEC"/>
    <m/>
    <s v="BNL"/>
    <s v="PED"/>
    <s v="NC_MAG"/>
    <x v="6"/>
    <m/>
    <m/>
    <m/>
    <m/>
    <m/>
    <m/>
    <m/>
    <n v="15576.66"/>
    <m/>
    <m/>
    <m/>
    <m/>
    <m/>
    <m/>
    <m/>
    <m/>
    <m/>
    <m/>
    <m/>
    <x v="0"/>
    <x v="0"/>
    <m/>
  </r>
  <r>
    <s v=""/>
    <s v=" SR_0200_4920"/>
    <s v="ESR Dipole - Design (Type 3)"/>
    <s v="6.04.02.01"/>
    <x v="0"/>
    <d v="2023-06-15T00:00:00"/>
    <d v="2023-09-08T00:00:00"/>
    <s v="jtolle"/>
    <s v="hwitte"/>
    <n v="20550.14"/>
    <s v="EDIA"/>
    <s v="C"/>
    <s v="Labor"/>
    <s v="TEC"/>
    <m/>
    <s v="BNL"/>
    <s v="PED"/>
    <s v="NC_MAG"/>
    <x v="6"/>
    <m/>
    <m/>
    <m/>
    <m/>
    <m/>
    <m/>
    <m/>
    <n v="20550.14"/>
    <m/>
    <m/>
    <m/>
    <m/>
    <m/>
    <m/>
    <m/>
    <m/>
    <m/>
    <m/>
    <m/>
    <x v="0"/>
    <x v="0"/>
    <m/>
  </r>
  <r>
    <s v=""/>
    <s v=" SR_0200_4920"/>
    <s v="ESR Dipole - Design (Type 3)"/>
    <s v="6.04.02.01"/>
    <x v="0"/>
    <d v="2023-06-15T00:00:00"/>
    <d v="2023-09-08T00:00:00"/>
    <s v="jtolle"/>
    <s v="hwitte"/>
    <n v="21068.69"/>
    <s v="EDIA"/>
    <s v="C"/>
    <s v="Labor"/>
    <s v="TEC"/>
    <m/>
    <s v="BNL"/>
    <s v="PED"/>
    <s v="NC_MAG"/>
    <x v="6"/>
    <m/>
    <m/>
    <m/>
    <m/>
    <m/>
    <m/>
    <m/>
    <n v="21068.69"/>
    <m/>
    <m/>
    <m/>
    <m/>
    <m/>
    <m/>
    <m/>
    <m/>
    <m/>
    <m/>
    <m/>
    <x v="0"/>
    <x v="0"/>
    <m/>
  </r>
  <r>
    <s v=""/>
    <s v=" SR_0200_4930"/>
    <s v="ESR Dipole - Engineering (Type 3)"/>
    <s v="6.04.02.01"/>
    <x v="0"/>
    <d v="2023-09-11T00:00:00"/>
    <d v="2023-12-07T00:00:00"/>
    <s v="jtolle"/>
    <s v="hwitte"/>
    <n v="15985.54"/>
    <s v="EDIA"/>
    <s v="C"/>
    <s v="Labor"/>
    <s v="TEC"/>
    <m/>
    <s v="BNL"/>
    <s v="PED"/>
    <s v="NC_MAG"/>
    <x v="6"/>
    <m/>
    <m/>
    <m/>
    <m/>
    <m/>
    <m/>
    <m/>
    <n v="3996.39"/>
    <n v="11989.16"/>
    <m/>
    <m/>
    <m/>
    <m/>
    <m/>
    <m/>
    <m/>
    <m/>
    <m/>
    <m/>
    <x v="0"/>
    <x v="0"/>
    <m/>
  </r>
  <r>
    <s v=""/>
    <s v=" SR_0200_4930"/>
    <s v="ESR Dipole - Engineering (Type 3)"/>
    <s v="6.04.02.01"/>
    <x v="0"/>
    <d v="2023-09-11T00:00:00"/>
    <d v="2023-12-07T00:00:00"/>
    <s v="jtolle"/>
    <s v="hwitte"/>
    <n v="21089.58"/>
    <s v="EDIA"/>
    <s v="C"/>
    <s v="Labor"/>
    <s v="TEC"/>
    <m/>
    <s v="BNL"/>
    <s v="PED"/>
    <s v="NC_MAG"/>
    <x v="6"/>
    <m/>
    <m/>
    <m/>
    <m/>
    <m/>
    <m/>
    <m/>
    <n v="5272.4"/>
    <n v="15817.19"/>
    <m/>
    <m/>
    <m/>
    <m/>
    <m/>
    <m/>
    <m/>
    <m/>
    <m/>
    <m/>
    <x v="0"/>
    <x v="0"/>
    <m/>
  </r>
  <r>
    <s v=""/>
    <s v=" SR_0200_4930"/>
    <s v="ESR Dipole - Engineering (Type 3)"/>
    <s v="6.04.02.01"/>
    <x v="0"/>
    <d v="2023-09-11T00:00:00"/>
    <d v="2023-12-07T00:00:00"/>
    <s v="jtolle"/>
    <s v="hwitte"/>
    <n v="21621.74"/>
    <s v="EDIA"/>
    <s v="C"/>
    <s v="Labor"/>
    <s v="TEC"/>
    <m/>
    <s v="BNL"/>
    <s v="PED"/>
    <s v="NC_MAG"/>
    <x v="6"/>
    <m/>
    <m/>
    <m/>
    <m/>
    <m/>
    <m/>
    <m/>
    <n v="5405.43"/>
    <n v="16216.3"/>
    <m/>
    <m/>
    <m/>
    <m/>
    <m/>
    <m/>
    <m/>
    <m/>
    <m/>
    <m/>
    <x v="0"/>
    <x v="0"/>
    <m/>
  </r>
  <r>
    <s v=""/>
    <s v=" SR_0200_4940"/>
    <s v="ESR Dipole - Statement of Work (Type 3)"/>
    <s v="6.04.02.01"/>
    <x v="0"/>
    <d v="2023-12-08T00:00:00"/>
    <d v="2024-03-06T00:00:00"/>
    <s v="jtolle"/>
    <s v="hwitte"/>
    <n v="16121.84"/>
    <s v="EDIA"/>
    <s v="C"/>
    <s v="Labor"/>
    <s v="TEC"/>
    <m/>
    <s v="BNL"/>
    <s v="Const.Procure"/>
    <s v="NC_MAG"/>
    <x v="10"/>
    <m/>
    <m/>
    <m/>
    <m/>
    <m/>
    <m/>
    <m/>
    <m/>
    <n v="16121.84"/>
    <m/>
    <m/>
    <m/>
    <m/>
    <m/>
    <m/>
    <m/>
    <m/>
    <m/>
    <m/>
    <x v="0"/>
    <x v="0"/>
    <m/>
  </r>
  <r>
    <s v=""/>
    <s v=" SR_0200_4940"/>
    <s v="ESR Dipole - Statement of Work (Type 3)"/>
    <s v="6.04.02.01"/>
    <x v="0"/>
    <d v="2023-12-08T00:00:00"/>
    <d v="2024-03-06T00:00:00"/>
    <s v="jtolle"/>
    <s v="hwitte"/>
    <n v="21269.4"/>
    <s v="EDIA"/>
    <s v="C"/>
    <s v="Labor"/>
    <s v="TEC"/>
    <m/>
    <s v="BNL"/>
    <s v="Const.Procure"/>
    <s v="NC_MAG"/>
    <x v="10"/>
    <m/>
    <m/>
    <m/>
    <m/>
    <m/>
    <m/>
    <m/>
    <m/>
    <n v="21269.4"/>
    <m/>
    <m/>
    <m/>
    <m/>
    <m/>
    <m/>
    <m/>
    <m/>
    <m/>
    <m/>
    <x v="0"/>
    <x v="0"/>
    <m/>
  </r>
  <r>
    <s v=""/>
    <s v=" SR_0200_4940"/>
    <s v="ESR Dipole - Statement of Work (Type 3)"/>
    <s v="6.04.02.01"/>
    <x v="0"/>
    <d v="2023-12-08T00:00:00"/>
    <d v="2024-03-06T00:00:00"/>
    <s v="jtolle"/>
    <s v="hwitte"/>
    <n v="21806.09"/>
    <s v="EDIA"/>
    <s v="C"/>
    <s v="Labor"/>
    <s v="TEC"/>
    <m/>
    <s v="BNL"/>
    <s v="Const.Procure"/>
    <s v="NC_MAG"/>
    <x v="10"/>
    <m/>
    <m/>
    <m/>
    <m/>
    <m/>
    <m/>
    <m/>
    <m/>
    <n v="21806.09"/>
    <m/>
    <m/>
    <m/>
    <m/>
    <m/>
    <m/>
    <m/>
    <m/>
    <m/>
    <m/>
    <x v="0"/>
    <x v="0"/>
    <m/>
  </r>
  <r>
    <s v=""/>
    <s v=" SR_0200_4950"/>
    <s v="ESR Dipole - Design (Type 4)"/>
    <s v="6.04.02.01"/>
    <x v="0"/>
    <d v="2023-06-15T00:00:00"/>
    <d v="2023-09-08T00:00:00"/>
    <s v="jtolle"/>
    <s v="hwitte"/>
    <n v="15576.66"/>
    <s v="EDIA"/>
    <s v="C"/>
    <s v="Labor"/>
    <s v="TEC"/>
    <m/>
    <s v="BNL"/>
    <s v="PED"/>
    <s v="NC_MAG"/>
    <x v="6"/>
    <m/>
    <m/>
    <m/>
    <m/>
    <m/>
    <m/>
    <m/>
    <n v="15576.66"/>
    <m/>
    <m/>
    <m/>
    <m/>
    <m/>
    <m/>
    <m/>
    <m/>
    <m/>
    <m/>
    <m/>
    <x v="0"/>
    <x v="0"/>
    <m/>
  </r>
  <r>
    <s v=""/>
    <s v=" SR_0200_4950"/>
    <s v="ESR Dipole - Design (Type 4)"/>
    <s v="6.04.02.01"/>
    <x v="0"/>
    <d v="2023-06-15T00:00:00"/>
    <d v="2023-09-08T00:00:00"/>
    <s v="jtolle"/>
    <s v="hwitte"/>
    <n v="20550.14"/>
    <s v="EDIA"/>
    <s v="C"/>
    <s v="Labor"/>
    <s v="TEC"/>
    <m/>
    <s v="BNL"/>
    <s v="PED"/>
    <s v="NC_MAG"/>
    <x v="6"/>
    <m/>
    <m/>
    <m/>
    <m/>
    <m/>
    <m/>
    <m/>
    <n v="20550.14"/>
    <m/>
    <m/>
    <m/>
    <m/>
    <m/>
    <m/>
    <m/>
    <m/>
    <m/>
    <m/>
    <m/>
    <x v="0"/>
    <x v="0"/>
    <m/>
  </r>
  <r>
    <s v=""/>
    <s v=" SR_0200_4950"/>
    <s v="ESR Dipole - Design (Type 4)"/>
    <s v="6.04.02.01"/>
    <x v="0"/>
    <d v="2023-06-15T00:00:00"/>
    <d v="2023-09-08T00:00:00"/>
    <s v="jtolle"/>
    <s v="hwitte"/>
    <n v="21068.69"/>
    <s v="EDIA"/>
    <s v="C"/>
    <s v="Labor"/>
    <s v="TEC"/>
    <m/>
    <s v="BNL"/>
    <s v="PED"/>
    <s v="NC_MAG"/>
    <x v="6"/>
    <m/>
    <m/>
    <m/>
    <m/>
    <m/>
    <m/>
    <m/>
    <n v="21068.69"/>
    <m/>
    <m/>
    <m/>
    <m/>
    <m/>
    <m/>
    <m/>
    <m/>
    <m/>
    <m/>
    <m/>
    <x v="0"/>
    <x v="0"/>
    <m/>
  </r>
  <r>
    <s v=""/>
    <s v=" SR_0200_4960"/>
    <s v="ESR Dipole - Engineering (Type 4)"/>
    <s v="6.04.02.01"/>
    <x v="0"/>
    <d v="2023-09-11T00:00:00"/>
    <d v="2023-12-07T00:00:00"/>
    <s v="jtolle"/>
    <s v="hwitte"/>
    <n v="15985.54"/>
    <s v="EDIA"/>
    <s v="C"/>
    <s v="Labor"/>
    <s v="TEC"/>
    <m/>
    <s v="BNL"/>
    <s v="PED"/>
    <s v="NC_MAG"/>
    <x v="6"/>
    <m/>
    <m/>
    <m/>
    <m/>
    <m/>
    <m/>
    <m/>
    <n v="3996.39"/>
    <n v="11989.16"/>
    <m/>
    <m/>
    <m/>
    <m/>
    <m/>
    <m/>
    <m/>
    <m/>
    <m/>
    <m/>
    <x v="0"/>
    <x v="0"/>
    <m/>
  </r>
  <r>
    <s v=""/>
    <s v=" SR_0200_4960"/>
    <s v="ESR Dipole - Engineering (Type 4)"/>
    <s v="6.04.02.01"/>
    <x v="0"/>
    <d v="2023-09-11T00:00:00"/>
    <d v="2023-12-07T00:00:00"/>
    <s v="jtolle"/>
    <s v="hwitte"/>
    <n v="21089.58"/>
    <s v="EDIA"/>
    <s v="C"/>
    <s v="Labor"/>
    <s v="TEC"/>
    <m/>
    <s v="BNL"/>
    <s v="PED"/>
    <s v="NC_MAG"/>
    <x v="6"/>
    <m/>
    <m/>
    <m/>
    <m/>
    <m/>
    <m/>
    <m/>
    <n v="5272.4"/>
    <n v="15817.19"/>
    <m/>
    <m/>
    <m/>
    <m/>
    <m/>
    <m/>
    <m/>
    <m/>
    <m/>
    <m/>
    <x v="0"/>
    <x v="0"/>
    <m/>
  </r>
  <r>
    <s v=""/>
    <s v=" SR_0200_4960"/>
    <s v="ESR Dipole - Engineering (Type 4)"/>
    <s v="6.04.02.01"/>
    <x v="0"/>
    <d v="2023-09-11T00:00:00"/>
    <d v="2023-12-07T00:00:00"/>
    <s v="jtolle"/>
    <s v="hwitte"/>
    <n v="21621.74"/>
    <s v="EDIA"/>
    <s v="C"/>
    <s v="Labor"/>
    <s v="TEC"/>
    <m/>
    <s v="BNL"/>
    <s v="PED"/>
    <s v="NC_MAG"/>
    <x v="6"/>
    <m/>
    <m/>
    <m/>
    <m/>
    <m/>
    <m/>
    <m/>
    <n v="5405.43"/>
    <n v="16216.3"/>
    <m/>
    <m/>
    <m/>
    <m/>
    <m/>
    <m/>
    <m/>
    <m/>
    <m/>
    <m/>
    <x v="0"/>
    <x v="0"/>
    <m/>
  </r>
  <r>
    <s v=""/>
    <s v=" SR_0200_4970"/>
    <s v="ESR Dipole - Statement of Work (Type 4)"/>
    <s v="6.04.02.01"/>
    <x v="0"/>
    <d v="2023-12-08T00:00:00"/>
    <d v="2024-03-06T00:00:00"/>
    <s v="jtolle"/>
    <s v="hwitte"/>
    <n v="16121.84"/>
    <s v="EDIA"/>
    <s v="C"/>
    <s v="Labor"/>
    <s v="TEC"/>
    <m/>
    <s v="BNL"/>
    <s v="Const.Procure"/>
    <s v="NC_MAG"/>
    <x v="10"/>
    <m/>
    <m/>
    <m/>
    <m/>
    <m/>
    <m/>
    <m/>
    <m/>
    <n v="16121.84"/>
    <m/>
    <m/>
    <m/>
    <m/>
    <m/>
    <m/>
    <m/>
    <m/>
    <m/>
    <m/>
    <x v="0"/>
    <x v="0"/>
    <m/>
  </r>
  <r>
    <s v=""/>
    <s v=" SR_0200_4970"/>
    <s v="ESR Dipole - Statement of Work (Type 4)"/>
    <s v="6.04.02.01"/>
    <x v="0"/>
    <d v="2023-12-08T00:00:00"/>
    <d v="2024-03-06T00:00:00"/>
    <s v="jtolle"/>
    <s v="hwitte"/>
    <n v="21269.4"/>
    <s v="EDIA"/>
    <s v="C"/>
    <s v="Labor"/>
    <s v="TEC"/>
    <m/>
    <s v="BNL"/>
    <s v="Const.Procure"/>
    <s v="NC_MAG"/>
    <x v="10"/>
    <m/>
    <m/>
    <m/>
    <m/>
    <m/>
    <m/>
    <m/>
    <m/>
    <n v="21269.4"/>
    <m/>
    <m/>
    <m/>
    <m/>
    <m/>
    <m/>
    <m/>
    <m/>
    <m/>
    <m/>
    <x v="0"/>
    <x v="0"/>
    <m/>
  </r>
  <r>
    <s v=""/>
    <s v=" SR_0200_4970"/>
    <s v="ESR Dipole - Statement of Work (Type 4)"/>
    <s v="6.04.02.01"/>
    <x v="0"/>
    <d v="2023-12-08T00:00:00"/>
    <d v="2024-03-06T00:00:00"/>
    <s v="jtolle"/>
    <s v="hwitte"/>
    <n v="21806.09"/>
    <s v="EDIA"/>
    <s v="C"/>
    <s v="Labor"/>
    <s v="TEC"/>
    <m/>
    <s v="BNL"/>
    <s v="Const.Procure"/>
    <s v="NC_MAG"/>
    <x v="10"/>
    <m/>
    <m/>
    <m/>
    <m/>
    <m/>
    <m/>
    <m/>
    <m/>
    <n v="21806.09"/>
    <m/>
    <m/>
    <m/>
    <m/>
    <m/>
    <m/>
    <m/>
    <m/>
    <m/>
    <m/>
    <x v="0"/>
    <x v="0"/>
    <m/>
  </r>
  <r>
    <s v=""/>
    <s v=" E0403_10952"/>
    <s v="Perform Magnet Measurements on First Article Magnet Vendor B ESR-Magnet-Quad 1"/>
    <s v="6.04.03.02.01.03"/>
    <x v="1"/>
    <d v="2026-08-31T00:00:00"/>
    <d v="2026-11-10T00:00:00"/>
    <s v="ebockhold"/>
    <s v="mwiseman"/>
    <n v="18912.240000000002"/>
    <m/>
    <s v="C"/>
    <s v="Labor"/>
    <s v="TEC"/>
    <m/>
    <s v="JLAB"/>
    <s v="Const"/>
    <s v="NC_MAG"/>
    <x v="8"/>
    <s v="D.APP38.B"/>
    <s v="APP00510"/>
    <m/>
    <m/>
    <m/>
    <m/>
    <m/>
    <m/>
    <m/>
    <m/>
    <n v="8321.3799999999992"/>
    <n v="10590.85"/>
    <m/>
    <m/>
    <m/>
    <m/>
    <m/>
    <m/>
    <m/>
    <x v="0"/>
    <x v="0"/>
    <m/>
  </r>
  <r>
    <s v=""/>
    <s v=" E0403_10952"/>
    <s v="Perform Magnet Measurements on First Article Magnet Vendor B ESR-Magnet-Quad 1"/>
    <s v="6.04.03.02.01.03"/>
    <x v="1"/>
    <d v="2026-08-31T00:00:00"/>
    <d v="2026-11-10T00:00:00"/>
    <s v="ebockhold"/>
    <s v="mwiseman"/>
    <n v="12779.12"/>
    <m/>
    <s v="C"/>
    <s v="Labor"/>
    <s v="TEC"/>
    <m/>
    <s v="JLAB"/>
    <s v="Const"/>
    <s v="NC_MAG"/>
    <x v="8"/>
    <s v="D.APP38.B"/>
    <s v="APP00510"/>
    <m/>
    <m/>
    <m/>
    <m/>
    <m/>
    <m/>
    <m/>
    <m/>
    <n v="5622.81"/>
    <n v="7156.31"/>
    <m/>
    <m/>
    <m/>
    <m/>
    <m/>
    <m/>
    <m/>
    <x v="0"/>
    <x v="0"/>
    <m/>
  </r>
  <r>
    <s v=""/>
    <s v=" E0403_15995"/>
    <s v="Prepare Procurement Package for Award - Production Magnets Vendor A ESR-Magnet-Quad 1"/>
    <s v="6.04.03.02.01.02"/>
    <x v="0"/>
    <d v="2024-01-05T00:00:00"/>
    <d v="2024-07-29T00:00:00"/>
    <s v="ebockhold"/>
    <s v="mwiseman"/>
    <n v="22888.25"/>
    <m/>
    <s v="C"/>
    <s v="Labor"/>
    <s v="TEC"/>
    <m/>
    <s v="JLAB"/>
    <s v="Const"/>
    <s v="NC_MAG"/>
    <x v="10"/>
    <s v="D.APP38"/>
    <m/>
    <m/>
    <m/>
    <m/>
    <m/>
    <m/>
    <m/>
    <n v="22888.25"/>
    <m/>
    <m/>
    <m/>
    <m/>
    <m/>
    <m/>
    <m/>
    <m/>
    <m/>
    <m/>
    <x v="0"/>
    <x v="0"/>
    <m/>
  </r>
  <r>
    <s v=""/>
    <s v=" E0403_16073"/>
    <s v="Prepare Procurement Package for Award - Production Magnets Vendor B ESR-Magnet-Quad 1"/>
    <s v="6.04.03.02.01.02"/>
    <x v="0"/>
    <d v="2024-01-05T00:00:00"/>
    <d v="2024-07-29T00:00:00"/>
    <s v="ebockhold"/>
    <s v="mwiseman"/>
    <n v="22888.25"/>
    <m/>
    <s v="C"/>
    <s v="Labor"/>
    <s v="TEC"/>
    <m/>
    <s v="JLAB"/>
    <s v="Const"/>
    <s v="NC_MAG"/>
    <x v="10"/>
    <s v="D.APP38"/>
    <m/>
    <m/>
    <m/>
    <m/>
    <m/>
    <m/>
    <m/>
    <n v="22888.25"/>
    <m/>
    <m/>
    <m/>
    <m/>
    <m/>
    <m/>
    <m/>
    <m/>
    <m/>
    <m/>
    <x v="0"/>
    <x v="0"/>
    <m/>
  </r>
  <r>
    <s v=""/>
    <s v=" E0403_16080"/>
    <s v="TR Effort for Vendor B Production Magnets Groups B1 and B2 Travel   ESR-Magnet-Quad 1"/>
    <s v="6.04.03.02.01.02"/>
    <x v="0"/>
    <d v="2027-08-05T00:00:00"/>
    <d v="2028-08-31T00:00:00"/>
    <s v="ebockhold"/>
    <s v="mwiseman"/>
    <n v="11811.82"/>
    <m/>
    <s v="C"/>
    <s v="Nonlabor"/>
    <s v="TEC"/>
    <m/>
    <s v="JLAB"/>
    <s v="Const"/>
    <s v="NC_MAG"/>
    <x v="10"/>
    <s v="T"/>
    <m/>
    <m/>
    <m/>
    <m/>
    <m/>
    <m/>
    <m/>
    <m/>
    <m/>
    <m/>
    <n v="1749.9"/>
    <n v="10061.92"/>
    <m/>
    <m/>
    <m/>
    <m/>
    <m/>
    <m/>
    <x v="0"/>
    <x v="0"/>
    <m/>
  </r>
  <r>
    <s v=""/>
    <s v=" E0403_16079"/>
    <s v="TR Effort for Vendor B Production Magnets Groups B1 and B2 Labor   ESR-Magnet-Quad 1"/>
    <s v="6.04.03.02.01.02"/>
    <x v="0"/>
    <d v="2027-08-05T00:00:00"/>
    <d v="2028-08-31T00:00:00"/>
    <s v="ebockhold"/>
    <s v="mwiseman"/>
    <n v="4760.7"/>
    <m/>
    <s v="C"/>
    <s v="Labor"/>
    <s v="TEC"/>
    <m/>
    <s v="JLAB"/>
    <s v="Const"/>
    <s v="NC_MAG"/>
    <x v="9"/>
    <s v="D.APP38.D"/>
    <s v="APP00510"/>
    <m/>
    <m/>
    <m/>
    <m/>
    <m/>
    <m/>
    <m/>
    <m/>
    <m/>
    <n v="705.29"/>
    <n v="4055.41"/>
    <m/>
    <m/>
    <m/>
    <m/>
    <m/>
    <m/>
    <x v="0"/>
    <x v="0"/>
    <m/>
  </r>
  <r>
    <s v=""/>
    <s v=" E0403_16079"/>
    <s v="TR Effort for Vendor B Production Magnets Groups B1 and B2 Labor   ESR-Magnet-Quad 1"/>
    <s v="6.04.03.02.01.02"/>
    <x v="0"/>
    <d v="2027-08-05T00:00:00"/>
    <d v="2028-08-31T00:00:00"/>
    <s v="ebockhold"/>
    <s v="mwiseman"/>
    <n v="39592.720000000001"/>
    <m/>
    <s v="C"/>
    <s v="Labor"/>
    <s v="TEC"/>
    <m/>
    <s v="JLAB"/>
    <s v="Const"/>
    <s v="NC_MAG"/>
    <x v="9"/>
    <s v="D.APP38.D"/>
    <s v="APP00510"/>
    <m/>
    <m/>
    <m/>
    <m/>
    <m/>
    <m/>
    <m/>
    <m/>
    <m/>
    <n v="5865.59"/>
    <n v="33727.129999999997"/>
    <m/>
    <m/>
    <m/>
    <m/>
    <m/>
    <m/>
    <x v="0"/>
    <x v="0"/>
    <m/>
  </r>
  <r>
    <s v=""/>
    <s v=" E0403_16175"/>
    <s v="Perform Magnet Measurements on Production Magnets Group B1 1 thru 41 ESR-Magnet-Quad 1"/>
    <s v="6.04.03.02.01.03"/>
    <x v="0"/>
    <d v="2028-05-04T00:00:00"/>
    <d v="2028-07-19T00:00:00"/>
    <s v="ebockhold"/>
    <s v="mwiseman"/>
    <n v="21246.58"/>
    <m/>
    <s v="C"/>
    <s v="Labor"/>
    <s v="TEC"/>
    <m/>
    <s v="JLAB"/>
    <s v="Const"/>
    <s v="NC_MAG"/>
    <x v="8"/>
    <s v="D.APP38.D"/>
    <s v="APP00510"/>
    <m/>
    <m/>
    <m/>
    <m/>
    <m/>
    <m/>
    <m/>
    <m/>
    <m/>
    <m/>
    <n v="21246.58"/>
    <m/>
    <m/>
    <m/>
    <m/>
    <m/>
    <m/>
    <x v="0"/>
    <x v="0"/>
    <m/>
  </r>
  <r>
    <s v=""/>
    <s v=" E0403_16255"/>
    <s v="Receipt and Incoming Inspection of Production Magnets Group B3 83 thru 123 ESR-Magnet-Quad 1"/>
    <s v="6.04.03.02.01.03"/>
    <x v="0"/>
    <d v="2029-02-16T00:00:00"/>
    <d v="2029-04-20T00:00:00"/>
    <s v="ebockhold"/>
    <s v="mwiseman"/>
    <n v="9061.02"/>
    <m/>
    <s v="C"/>
    <s v="Labor"/>
    <s v="TEC"/>
    <m/>
    <s v="JLAB"/>
    <s v="Const"/>
    <s v="NC_MAG"/>
    <x v="8"/>
    <s v="D.APP38.D"/>
    <s v="APP00510"/>
    <m/>
    <m/>
    <m/>
    <m/>
    <m/>
    <m/>
    <m/>
    <m/>
    <m/>
    <m/>
    <m/>
    <n v="9061.02"/>
    <m/>
    <m/>
    <m/>
    <m/>
    <m/>
    <x v="0"/>
    <x v="0"/>
    <m/>
  </r>
  <r>
    <s v=""/>
    <s v=" E0403_16275"/>
    <s v="Perform Magnet Measurements on Production Magnets Group B3 83 thru 123 ESR-Magnet-Quad 1"/>
    <s v="6.04.03.02.01.03"/>
    <x v="0"/>
    <d v="2029-02-26T00:00:00"/>
    <d v="2029-05-09T00:00:00"/>
    <s v="ebockhold"/>
    <s v="mwiseman"/>
    <n v="21883.97"/>
    <m/>
    <s v="C"/>
    <s v="Labor"/>
    <s v="TEC"/>
    <m/>
    <s v="JLAB"/>
    <s v="Const"/>
    <s v="NC_MAG"/>
    <x v="8"/>
    <s v="D.APP38.D"/>
    <s v="APP00510"/>
    <m/>
    <m/>
    <m/>
    <m/>
    <m/>
    <m/>
    <m/>
    <m/>
    <m/>
    <m/>
    <m/>
    <n v="21883.97"/>
    <m/>
    <m/>
    <m/>
    <m/>
    <m/>
    <x v="0"/>
    <x v="0"/>
    <m/>
  </r>
  <r>
    <s v=""/>
    <s v=" E0403_16295"/>
    <s v="Analysis and Final Inspection of Production Magnets Group B3 83 thru 123 ESR-Magnet-Quad 1"/>
    <s v="6.04.03.02.01.03"/>
    <x v="0"/>
    <d v="2029-03-19T00:00:00"/>
    <d v="2029-05-18T00:00:00"/>
    <s v="ebockhold"/>
    <s v="mwiseman"/>
    <n v="9805.83"/>
    <m/>
    <s v="C"/>
    <s v="Labor"/>
    <s v="TEC"/>
    <m/>
    <s v="JLAB"/>
    <s v="Const"/>
    <s v="NC_MAG"/>
    <x v="8"/>
    <s v="D.APP38.D"/>
    <s v="APP00510"/>
    <m/>
    <m/>
    <m/>
    <m/>
    <m/>
    <m/>
    <m/>
    <m/>
    <m/>
    <m/>
    <m/>
    <n v="9805.83"/>
    <m/>
    <m/>
    <m/>
    <m/>
    <m/>
    <x v="0"/>
    <x v="0"/>
    <m/>
  </r>
  <r>
    <s v=""/>
    <s v=" E0403_16195"/>
    <s v="Analysis and Final Inspection of Production Magnets Group B1 1 thru 41 ESR-Magnet-Quad 1"/>
    <s v="6.04.03.02.01.03"/>
    <x v="0"/>
    <d v="2028-05-25T00:00:00"/>
    <d v="2028-07-28T00:00:00"/>
    <s v="ebockhold"/>
    <s v="mwiseman"/>
    <n v="9520.2199999999993"/>
    <m/>
    <s v="C"/>
    <s v="Labor"/>
    <s v="TEC"/>
    <m/>
    <s v="JLAB"/>
    <s v="Const"/>
    <s v="NC_MAG"/>
    <x v="8"/>
    <s v="D.APP38.D"/>
    <s v="APP00510"/>
    <m/>
    <m/>
    <m/>
    <m/>
    <m/>
    <m/>
    <m/>
    <m/>
    <m/>
    <m/>
    <n v="9520.2199999999993"/>
    <m/>
    <m/>
    <m/>
    <m/>
    <m/>
    <m/>
    <x v="0"/>
    <x v="0"/>
    <m/>
  </r>
  <r>
    <s v=""/>
    <s v=" E0403_16205"/>
    <s v="Receipt and Incoming Inspection of Production Magnets Group B2 42 thru 82 ESR-Magnet-Quad 1"/>
    <s v="6.04.03.02.01.03"/>
    <x v="0"/>
    <d v="2028-09-05T00:00:00"/>
    <d v="2028-11-07T00:00:00"/>
    <s v="ebockhold"/>
    <s v="mwiseman"/>
    <n v="8986.4699999999993"/>
    <m/>
    <s v="C"/>
    <s v="Labor"/>
    <s v="TEC"/>
    <m/>
    <s v="JLAB"/>
    <s v="Const"/>
    <s v="NC_MAG"/>
    <x v="8"/>
    <s v="D.APP38.D"/>
    <s v="APP00510"/>
    <m/>
    <m/>
    <m/>
    <m/>
    <m/>
    <m/>
    <m/>
    <m/>
    <m/>
    <m/>
    <n v="3794.29"/>
    <n v="5192.18"/>
    <m/>
    <m/>
    <m/>
    <m/>
    <m/>
    <x v="0"/>
    <x v="0"/>
    <m/>
  </r>
  <r>
    <s v=""/>
    <s v=" E0403_16225"/>
    <s v="Perform Magnet Measurements on Production Magnets Group B2 42 thru 82 ESR-Magnet-Quad 1"/>
    <s v="6.04.03.02.01.03"/>
    <x v="0"/>
    <d v="2028-09-12T00:00:00"/>
    <d v="2028-11-29T00:00:00"/>
    <s v="ebockhold"/>
    <s v="mwiseman"/>
    <n v="21769.94"/>
    <m/>
    <s v="C"/>
    <s v="Labor"/>
    <s v="TEC"/>
    <m/>
    <s v="JLAB"/>
    <s v="Const"/>
    <s v="NC_MAG"/>
    <x v="8"/>
    <s v="D.APP38.D"/>
    <s v="APP00510"/>
    <m/>
    <m/>
    <m/>
    <m/>
    <m/>
    <m/>
    <m/>
    <m/>
    <m/>
    <m/>
    <n v="5750.55"/>
    <n v="16019.39"/>
    <m/>
    <m/>
    <m/>
    <m/>
    <m/>
    <x v="0"/>
    <x v="0"/>
    <m/>
  </r>
  <r>
    <s v=""/>
    <s v=" E0403_16245"/>
    <s v="Analysis and Final Inspection of Production Magnets Group B2 42 thru 82 ESR-Magnet-Quad 1"/>
    <s v="6.04.03.02.01.03"/>
    <x v="0"/>
    <d v="2028-10-03T00:00:00"/>
    <d v="2028-12-08T00:00:00"/>
    <s v="ebockhold"/>
    <s v="mwiseman"/>
    <n v="9785.02"/>
    <m/>
    <s v="C"/>
    <s v="Labor"/>
    <s v="TEC"/>
    <m/>
    <s v="JLAB"/>
    <s v="Const"/>
    <s v="NC_MAG"/>
    <x v="8"/>
    <s v="D.APP38.D"/>
    <s v="APP00510"/>
    <m/>
    <m/>
    <m/>
    <m/>
    <m/>
    <m/>
    <m/>
    <m/>
    <m/>
    <m/>
    <m/>
    <n v="9785.02"/>
    <m/>
    <m/>
    <m/>
    <m/>
    <m/>
    <x v="0"/>
    <x v="0"/>
    <m/>
  </r>
  <r>
    <s v=""/>
    <s v=" E0403_16305"/>
    <s v="Receipt and Incoming Inspection of Production Magnets Group B4 124 thru 164 ESR-Magnet-Quad 1"/>
    <s v="6.04.03.02.01.03"/>
    <x v="0"/>
    <d v="2029-07-25T00:00:00"/>
    <d v="2029-09-26T00:00:00"/>
    <s v="ebockhold"/>
    <s v="mwiseman"/>
    <n v="9061.02"/>
    <m/>
    <s v="C"/>
    <s v="Labor"/>
    <s v="TEC"/>
    <m/>
    <s v="JLAB"/>
    <s v="Const"/>
    <s v="NC_MAG"/>
    <x v="8"/>
    <s v="D.APP38.D"/>
    <s v="APP00510"/>
    <m/>
    <m/>
    <m/>
    <m/>
    <m/>
    <m/>
    <m/>
    <m/>
    <m/>
    <m/>
    <m/>
    <n v="9061.02"/>
    <m/>
    <m/>
    <m/>
    <m/>
    <m/>
    <x v="0"/>
    <x v="0"/>
    <m/>
  </r>
  <r>
    <s v=""/>
    <s v=" E0403_16325"/>
    <s v="Perform Magnet Measurements on Production Magnets Group B4 124 thru 164 ESR-Magnet-Quad 1"/>
    <s v="6.04.03.02.01.03"/>
    <x v="0"/>
    <d v="2029-08-01T00:00:00"/>
    <d v="2029-10-16T00:00:00"/>
    <s v="ebockhold"/>
    <s v="mwiseman"/>
    <n v="22020.23"/>
    <m/>
    <s v="C"/>
    <s v="Labor"/>
    <s v="TEC"/>
    <m/>
    <s v="JLAB"/>
    <s v="Const"/>
    <s v="NC_MAG"/>
    <x v="8"/>
    <s v="D.APP38.D"/>
    <s v="APP00510"/>
    <m/>
    <m/>
    <m/>
    <m/>
    <m/>
    <m/>
    <m/>
    <m/>
    <m/>
    <m/>
    <m/>
    <n v="17450"/>
    <n v="4570.24"/>
    <m/>
    <m/>
    <m/>
    <m/>
    <x v="0"/>
    <x v="0"/>
    <m/>
  </r>
  <r>
    <s v=""/>
    <s v=" E0403_16345"/>
    <s v="Analysis and Final Inspection of Production Magnets Group B4 124 thru 164 ESR-Magnet-Quad 1"/>
    <s v="6.04.03.02.01.03"/>
    <x v="0"/>
    <d v="2029-08-22T00:00:00"/>
    <d v="2029-10-25T00:00:00"/>
    <s v="ebockhold"/>
    <s v="mwiseman"/>
    <n v="9923.5"/>
    <m/>
    <s v="C"/>
    <s v="Labor"/>
    <s v="TEC"/>
    <m/>
    <s v="JLAB"/>
    <s v="Const"/>
    <s v="NC_MAG"/>
    <x v="8"/>
    <s v="D.APP38.D"/>
    <s v="APP00510"/>
    <m/>
    <m/>
    <m/>
    <m/>
    <m/>
    <m/>
    <m/>
    <m/>
    <m/>
    <m/>
    <m/>
    <n v="5954.1"/>
    <n v="3969.4"/>
    <m/>
    <m/>
    <m/>
    <m/>
    <x v="0"/>
    <x v="0"/>
    <m/>
  </r>
  <r>
    <s v=""/>
    <s v=" E0403_16355"/>
    <s v="Receipt and Incoming Inspection of Production Magnets Group B5 165 thru 205 ESR-Magnet-Quad 1"/>
    <s v="6.04.03.02.01.03"/>
    <x v="0"/>
    <d v="1930-01-04T00:00:00"/>
    <d v="1930-03-11T00:00:00"/>
    <s v="ebockhold"/>
    <s v="mwiseman"/>
    <n v="9332.85"/>
    <m/>
    <s v="C"/>
    <s v="Labor"/>
    <s v="TEC"/>
    <m/>
    <s v="JLAB"/>
    <s v="Const"/>
    <s v="NC_MAG"/>
    <x v="8"/>
    <s v="D.APP38.D"/>
    <s v="APP00510"/>
    <m/>
    <m/>
    <m/>
    <m/>
    <m/>
    <m/>
    <m/>
    <m/>
    <m/>
    <m/>
    <m/>
    <m/>
    <n v="9332.85"/>
    <m/>
    <m/>
    <m/>
    <m/>
    <x v="0"/>
    <x v="0"/>
    <m/>
  </r>
  <r>
    <s v=""/>
    <s v=" E0403_16375"/>
    <s v="Perform Magnet Measurements on Production Magnets Group B5 165 thru 205 ESR-Magnet-Quad 1"/>
    <s v="6.04.03.02.01.03"/>
    <x v="0"/>
    <d v="1930-01-11T00:00:00"/>
    <d v="1930-03-28T00:00:00"/>
    <s v="ebockhold"/>
    <s v="mwiseman"/>
    <n v="22540.49"/>
    <m/>
    <s v="C"/>
    <s v="Labor"/>
    <s v="TEC"/>
    <m/>
    <s v="JLAB"/>
    <s v="Const"/>
    <s v="NC_MAG"/>
    <x v="8"/>
    <s v="D.APP38.D"/>
    <s v="APP00510"/>
    <m/>
    <m/>
    <m/>
    <m/>
    <m/>
    <m/>
    <m/>
    <m/>
    <m/>
    <m/>
    <m/>
    <m/>
    <n v="22540.49"/>
    <m/>
    <m/>
    <m/>
    <m/>
    <x v="0"/>
    <x v="0"/>
    <m/>
  </r>
  <r>
    <s v=""/>
    <s v=" E0403_16395"/>
    <s v="Analysis and Final Inspection of Production Magnets Group B5 165 thru 205 ESR-Magnet-Quad 1"/>
    <s v="6.04.03.02.01.03"/>
    <x v="0"/>
    <d v="1930-02-04T00:00:00"/>
    <d v="1930-04-08T00:00:00"/>
    <s v="ebockhold"/>
    <s v="mwiseman"/>
    <n v="10100.01"/>
    <m/>
    <s v="C"/>
    <s v="Labor"/>
    <s v="TEC"/>
    <m/>
    <s v="JLAB"/>
    <s v="Const"/>
    <s v="NC_MAG"/>
    <x v="8"/>
    <s v="D.APP38.D"/>
    <s v="APP00510"/>
    <m/>
    <m/>
    <m/>
    <m/>
    <m/>
    <m/>
    <m/>
    <m/>
    <m/>
    <m/>
    <m/>
    <m/>
    <n v="10100.01"/>
    <m/>
    <m/>
    <m/>
    <m/>
    <x v="0"/>
    <x v="0"/>
    <m/>
  </r>
  <r>
    <s v=""/>
    <s v=" E0403_16405"/>
    <s v="Receipt and Incoming Inspection of Production Magnets Group B6 206 thru 247 ESR-Magnet-Quad 1"/>
    <s v="6.04.03.02.01.03"/>
    <x v="0"/>
    <d v="1930-06-12T00:00:00"/>
    <d v="1930-08-14T00:00:00"/>
    <s v="ebockhold"/>
    <s v="mwiseman"/>
    <n v="9332.85"/>
    <m/>
    <s v="C"/>
    <s v="Labor"/>
    <s v="TEC"/>
    <m/>
    <s v="JLAB"/>
    <s v="Const"/>
    <s v="NC_MAG"/>
    <x v="8"/>
    <s v="D.APP38.D"/>
    <s v="APP00510"/>
    <m/>
    <m/>
    <m/>
    <m/>
    <m/>
    <m/>
    <m/>
    <m/>
    <m/>
    <m/>
    <m/>
    <m/>
    <n v="9332.85"/>
    <m/>
    <m/>
    <m/>
    <m/>
    <x v="0"/>
    <x v="0"/>
    <m/>
  </r>
  <r>
    <s v=""/>
    <s v=" E0403_16425"/>
    <s v="Perform Magnet Measurements on Production Magnets Group B6 206 thru 247 ESR-Magnet-Quad 1"/>
    <s v="6.04.03.02.01.03"/>
    <x v="0"/>
    <d v="1930-06-19T00:00:00"/>
    <d v="1930-09-03T00:00:00"/>
    <s v="ebockhold"/>
    <s v="mwiseman"/>
    <n v="22540.49"/>
    <m/>
    <s v="C"/>
    <s v="Labor"/>
    <s v="TEC"/>
    <m/>
    <s v="JLAB"/>
    <s v="Const"/>
    <s v="NC_MAG"/>
    <x v="8"/>
    <s v="D.APP38.D"/>
    <s v="APP00510"/>
    <m/>
    <m/>
    <m/>
    <m/>
    <m/>
    <m/>
    <m/>
    <m/>
    <m/>
    <m/>
    <m/>
    <m/>
    <n v="22540.49"/>
    <m/>
    <m/>
    <m/>
    <m/>
    <x v="0"/>
    <x v="0"/>
    <m/>
  </r>
  <r>
    <s v=""/>
    <s v=" E0403_16445"/>
    <s v="Analysis and Final Inspection of Production Magnets Group B6 206 thru 247 ESR-Magnet-Quad 1"/>
    <s v="6.04.03.02.01.03"/>
    <x v="0"/>
    <d v="1930-07-11T00:00:00"/>
    <d v="1930-09-12T00:00:00"/>
    <s v="ebockhold"/>
    <s v="mwiseman"/>
    <n v="10100.01"/>
    <m/>
    <s v="C"/>
    <s v="Labor"/>
    <s v="TEC"/>
    <m/>
    <s v="JLAB"/>
    <s v="Const"/>
    <s v="NC_MAG"/>
    <x v="8"/>
    <s v="D.APP38.D"/>
    <s v="APP00510"/>
    <m/>
    <m/>
    <m/>
    <m/>
    <m/>
    <m/>
    <m/>
    <m/>
    <m/>
    <m/>
    <m/>
    <m/>
    <n v="10100.01"/>
    <m/>
    <m/>
    <m/>
    <m/>
    <x v="0"/>
    <x v="0"/>
    <m/>
  </r>
  <r>
    <s v=""/>
    <s v=" E0403_16155"/>
    <s v="Receipt and Incoming Inspection of Production Magnets Group B1 1 thru 41 ESR-Magnet-Quad 1"/>
    <s v="6.04.03.02.01.03"/>
    <x v="0"/>
    <d v="2028-04-27T00:00:00"/>
    <d v="2028-06-29T00:00:00"/>
    <s v="ebockhold"/>
    <s v="mwiseman"/>
    <n v="8802.4500000000007"/>
    <m/>
    <s v="C"/>
    <s v="Labor"/>
    <s v="TEC"/>
    <m/>
    <s v="JLAB"/>
    <s v="Const"/>
    <s v="NC_MAG"/>
    <x v="8"/>
    <s v="D.APP38.D"/>
    <s v="APP00510"/>
    <m/>
    <m/>
    <m/>
    <m/>
    <m/>
    <m/>
    <m/>
    <m/>
    <m/>
    <m/>
    <n v="8802.4500000000007"/>
    <m/>
    <m/>
    <m/>
    <m/>
    <m/>
    <m/>
    <x v="0"/>
    <x v="0"/>
    <m/>
  </r>
  <r>
    <s v=""/>
    <s v=" E0403_16175"/>
    <s v="Perform Magnet Measurements on Production Magnets Group B1 1 thru 41 ESR-Magnet-Quad 1"/>
    <s v="6.04.03.02.01.03"/>
    <x v="0"/>
    <d v="2028-05-04T00:00:00"/>
    <d v="2028-07-19T00:00:00"/>
    <s v="ebockhold"/>
    <s v="mwiseman"/>
    <n v="22052.73"/>
    <m/>
    <s v="C"/>
    <s v="Labor"/>
    <s v="TEC"/>
    <m/>
    <s v="JLAB"/>
    <s v="Const"/>
    <s v="NC_MAG"/>
    <x v="8"/>
    <s v="D.APP38.D"/>
    <s v="APP00510"/>
    <m/>
    <m/>
    <m/>
    <m/>
    <m/>
    <m/>
    <m/>
    <m/>
    <m/>
    <m/>
    <n v="22052.73"/>
    <m/>
    <m/>
    <m/>
    <m/>
    <m/>
    <m/>
    <x v="0"/>
    <x v="0"/>
    <m/>
  </r>
  <r>
    <s v=""/>
    <s v=" E0403_16255"/>
    <s v="Receipt and Incoming Inspection of Production Magnets Group B3 83 thru 123 ESR-Magnet-Quad 1"/>
    <s v="6.04.03.02.01.03"/>
    <x v="0"/>
    <d v="2029-02-16T00:00:00"/>
    <d v="2029-04-20T00:00:00"/>
    <s v="ebockhold"/>
    <s v="mwiseman"/>
    <n v="36365.29"/>
    <m/>
    <s v="C"/>
    <s v="Labor"/>
    <s v="TEC"/>
    <m/>
    <s v="JLAB"/>
    <s v="Const"/>
    <s v="NC_MAG"/>
    <x v="8"/>
    <s v="D.APP38.D"/>
    <s v="APP00510"/>
    <m/>
    <m/>
    <m/>
    <m/>
    <m/>
    <m/>
    <m/>
    <m/>
    <m/>
    <m/>
    <m/>
    <n v="36365.29"/>
    <m/>
    <m/>
    <m/>
    <m/>
    <m/>
    <x v="0"/>
    <x v="0"/>
    <m/>
  </r>
  <r>
    <s v=""/>
    <s v=" E0403_16275"/>
    <s v="Perform Magnet Measurements on Production Magnets Group B3 83 thru 123 ESR-Magnet-Quad 1"/>
    <s v="6.04.03.02.01.03"/>
    <x v="0"/>
    <d v="2029-02-26T00:00:00"/>
    <d v="2029-05-09T00:00:00"/>
    <s v="ebockhold"/>
    <s v="mwiseman"/>
    <n v="22714.31"/>
    <m/>
    <s v="C"/>
    <s v="Labor"/>
    <s v="TEC"/>
    <m/>
    <s v="JLAB"/>
    <s v="Const"/>
    <s v="NC_MAG"/>
    <x v="8"/>
    <s v="D.APP38.D"/>
    <s v="APP00510"/>
    <m/>
    <m/>
    <m/>
    <m/>
    <m/>
    <m/>
    <m/>
    <m/>
    <m/>
    <m/>
    <m/>
    <n v="22714.31"/>
    <m/>
    <m/>
    <m/>
    <m/>
    <m/>
    <x v="0"/>
    <x v="0"/>
    <m/>
  </r>
  <r>
    <s v=""/>
    <s v=" E0403_16295"/>
    <s v="Analysis and Final Inspection of Production Magnets Group B3 83 thru 123 ESR-Magnet-Quad 1"/>
    <s v="6.04.03.02.01.03"/>
    <x v="0"/>
    <d v="2029-03-19T00:00:00"/>
    <d v="2029-05-18T00:00:00"/>
    <s v="ebockhold"/>
    <s v="mwiseman"/>
    <n v="2270.4499999999998"/>
    <m/>
    <s v="C"/>
    <s v="Labor"/>
    <s v="TEC"/>
    <m/>
    <s v="JLAB"/>
    <s v="Const"/>
    <s v="NC_MAG"/>
    <x v="8"/>
    <s v="D.APP38.D"/>
    <s v="APP00510"/>
    <m/>
    <m/>
    <m/>
    <m/>
    <m/>
    <m/>
    <m/>
    <m/>
    <m/>
    <m/>
    <m/>
    <n v="2270.4499999999998"/>
    <m/>
    <m/>
    <m/>
    <m/>
    <m/>
    <x v="0"/>
    <x v="0"/>
    <m/>
  </r>
  <r>
    <s v=""/>
    <s v=" E0403_16195"/>
    <s v="Analysis and Final Inspection of Production Magnets Group B1 1 thru 41 ESR-Magnet-Quad 1"/>
    <s v="6.04.03.02.01.03"/>
    <x v="0"/>
    <d v="2028-05-25T00:00:00"/>
    <d v="2028-07-28T00:00:00"/>
    <s v="ebockhold"/>
    <s v="mwiseman"/>
    <n v="2204.3200000000002"/>
    <m/>
    <s v="C"/>
    <s v="Labor"/>
    <s v="TEC"/>
    <m/>
    <s v="JLAB"/>
    <s v="Const"/>
    <s v="NC_MAG"/>
    <x v="8"/>
    <s v="D.APP38.D"/>
    <s v="APP00510"/>
    <m/>
    <m/>
    <m/>
    <m/>
    <m/>
    <m/>
    <m/>
    <m/>
    <m/>
    <m/>
    <n v="2204.3200000000002"/>
    <m/>
    <m/>
    <m/>
    <m/>
    <m/>
    <m/>
    <x v="0"/>
    <x v="0"/>
    <m/>
  </r>
  <r>
    <s v=""/>
    <s v=" E0403_16205"/>
    <s v="Receipt and Incoming Inspection of Production Magnets Group B2 42 thru 82 ESR-Magnet-Quad 1"/>
    <s v="6.04.03.02.01.03"/>
    <x v="0"/>
    <d v="2028-09-05T00:00:00"/>
    <d v="2028-11-07T00:00:00"/>
    <s v="ebockhold"/>
    <s v="mwiseman"/>
    <n v="35929.980000000003"/>
    <m/>
    <s v="C"/>
    <s v="Labor"/>
    <s v="TEC"/>
    <m/>
    <s v="JLAB"/>
    <s v="Const"/>
    <s v="NC_MAG"/>
    <x v="8"/>
    <s v="D.APP38.D"/>
    <s v="APP00510"/>
    <m/>
    <m/>
    <m/>
    <m/>
    <m/>
    <m/>
    <m/>
    <m/>
    <m/>
    <m/>
    <n v="15170.44"/>
    <n v="20759.55"/>
    <m/>
    <m/>
    <m/>
    <m/>
    <m/>
    <x v="0"/>
    <x v="0"/>
    <m/>
  </r>
  <r>
    <s v=""/>
    <s v=" E0403_16225"/>
    <s v="Perform Magnet Measurements on Production Magnets Group B2 42 thru 82 ESR-Magnet-Quad 1"/>
    <s v="6.04.03.02.01.03"/>
    <x v="0"/>
    <d v="2028-09-12T00:00:00"/>
    <d v="2028-11-29T00:00:00"/>
    <s v="ebockhold"/>
    <s v="mwiseman"/>
    <n v="22525.33"/>
    <m/>
    <s v="C"/>
    <s v="Labor"/>
    <s v="TEC"/>
    <m/>
    <s v="JLAB"/>
    <s v="Const"/>
    <s v="NC_MAG"/>
    <x v="8"/>
    <s v="D.APP38.D"/>
    <s v="APP00510"/>
    <m/>
    <m/>
    <m/>
    <m/>
    <m/>
    <m/>
    <m/>
    <m/>
    <m/>
    <m/>
    <n v="5950.09"/>
    <n v="16575.240000000002"/>
    <m/>
    <m/>
    <m/>
    <m/>
    <m/>
    <x v="0"/>
    <x v="0"/>
    <m/>
  </r>
  <r>
    <s v=""/>
    <s v=" E0403_16245"/>
    <s v="Analysis and Final Inspection of Production Magnets Group B2 42 thru 82 ESR-Magnet-Quad 1"/>
    <s v="6.04.03.02.01.03"/>
    <x v="0"/>
    <d v="2028-10-03T00:00:00"/>
    <d v="2028-12-08T00:00:00"/>
    <s v="ebockhold"/>
    <s v="mwiseman"/>
    <n v="2273.58"/>
    <m/>
    <s v="C"/>
    <s v="Labor"/>
    <s v="TEC"/>
    <m/>
    <s v="JLAB"/>
    <s v="Const"/>
    <s v="NC_MAG"/>
    <x v="8"/>
    <s v="D.APP38.D"/>
    <s v="APP00510"/>
    <m/>
    <m/>
    <m/>
    <m/>
    <m/>
    <m/>
    <m/>
    <m/>
    <m/>
    <m/>
    <m/>
    <n v="2273.58"/>
    <m/>
    <m/>
    <m/>
    <m/>
    <m/>
    <x v="0"/>
    <x v="0"/>
    <m/>
  </r>
  <r>
    <s v=""/>
    <s v=" E0403_16305"/>
    <s v="Receipt and Incoming Inspection of Production Magnets Group B4 124 thru 164 ESR-Magnet-Quad 1"/>
    <s v="6.04.03.02.01.03"/>
    <x v="0"/>
    <d v="2029-07-25T00:00:00"/>
    <d v="2029-09-26T00:00:00"/>
    <s v="ebockhold"/>
    <s v="mwiseman"/>
    <n v="36365.29"/>
    <m/>
    <s v="C"/>
    <s v="Labor"/>
    <s v="TEC"/>
    <m/>
    <s v="JLAB"/>
    <s v="Const"/>
    <s v="NC_MAG"/>
    <x v="8"/>
    <s v="D.APP38.D"/>
    <s v="APP00510"/>
    <m/>
    <m/>
    <m/>
    <m/>
    <m/>
    <m/>
    <m/>
    <m/>
    <m/>
    <m/>
    <m/>
    <n v="36365.29"/>
    <m/>
    <m/>
    <m/>
    <m/>
    <m/>
    <x v="0"/>
    <x v="0"/>
    <m/>
  </r>
  <r>
    <s v=""/>
    <s v=" E0403_16325"/>
    <s v="Perform Magnet Measurements on Production Magnets Group B4 124 thru 164 ESR-Magnet-Quad 1"/>
    <s v="6.04.03.02.01.03"/>
    <x v="0"/>
    <d v="2029-08-01T00:00:00"/>
    <d v="2029-10-16T00:00:00"/>
    <s v="ebockhold"/>
    <s v="mwiseman"/>
    <n v="22855.74"/>
    <m/>
    <s v="C"/>
    <s v="Labor"/>
    <s v="TEC"/>
    <m/>
    <s v="JLAB"/>
    <s v="Const"/>
    <s v="NC_MAG"/>
    <x v="8"/>
    <s v="D.APP38.D"/>
    <s v="APP00510"/>
    <m/>
    <m/>
    <m/>
    <m/>
    <m/>
    <m/>
    <m/>
    <m/>
    <m/>
    <m/>
    <m/>
    <n v="18112.09"/>
    <n v="4743.6400000000003"/>
    <m/>
    <m/>
    <m/>
    <m/>
    <x v="0"/>
    <x v="0"/>
    <m/>
  </r>
  <r>
    <s v=""/>
    <s v=" E0403_16345"/>
    <s v="Analysis and Final Inspection of Production Magnets Group B4 124 thru 164 ESR-Magnet-Quad 1"/>
    <s v="6.04.03.02.01.03"/>
    <x v="0"/>
    <d v="2029-08-22T00:00:00"/>
    <d v="2029-10-25T00:00:00"/>
    <s v="ebockhold"/>
    <s v="mwiseman"/>
    <n v="2297.6999999999998"/>
    <m/>
    <s v="C"/>
    <s v="Labor"/>
    <s v="TEC"/>
    <m/>
    <s v="JLAB"/>
    <s v="Const"/>
    <s v="NC_MAG"/>
    <x v="8"/>
    <s v="D.APP38.D"/>
    <s v="APP00510"/>
    <m/>
    <m/>
    <m/>
    <m/>
    <m/>
    <m/>
    <m/>
    <m/>
    <m/>
    <m/>
    <m/>
    <n v="1378.62"/>
    <n v="919.08"/>
    <m/>
    <m/>
    <m/>
    <m/>
    <x v="0"/>
    <x v="0"/>
    <m/>
  </r>
  <r>
    <s v=""/>
    <s v=" E0403_16355"/>
    <s v="Receipt and Incoming Inspection of Production Magnets Group B5 165 thru 205 ESR-Magnet-Quad 1"/>
    <s v="6.04.03.02.01.03"/>
    <x v="0"/>
    <d v="1930-01-04T00:00:00"/>
    <d v="1930-03-11T00:00:00"/>
    <s v="ebockhold"/>
    <s v="mwiseman"/>
    <n v="37456.25"/>
    <m/>
    <s v="C"/>
    <s v="Labor"/>
    <s v="TEC"/>
    <m/>
    <s v="JLAB"/>
    <s v="Const"/>
    <s v="NC_MAG"/>
    <x v="8"/>
    <s v="D.APP38.D"/>
    <s v="APP00510"/>
    <m/>
    <m/>
    <m/>
    <m/>
    <m/>
    <m/>
    <m/>
    <m/>
    <m/>
    <m/>
    <m/>
    <m/>
    <n v="37456.25"/>
    <m/>
    <m/>
    <m/>
    <m/>
    <x v="0"/>
    <x v="0"/>
    <m/>
  </r>
  <r>
    <s v=""/>
    <s v=" E0403_16375"/>
    <s v="Perform Magnet Measurements on Production Magnets Group B5 165 thru 205 ESR-Magnet-Quad 1"/>
    <s v="6.04.03.02.01.03"/>
    <x v="0"/>
    <d v="1930-01-11T00:00:00"/>
    <d v="1930-03-28T00:00:00"/>
    <s v="ebockhold"/>
    <s v="mwiseman"/>
    <n v="23395.74"/>
    <m/>
    <s v="C"/>
    <s v="Labor"/>
    <s v="TEC"/>
    <m/>
    <s v="JLAB"/>
    <s v="Const"/>
    <s v="NC_MAG"/>
    <x v="8"/>
    <s v="D.APP38.D"/>
    <s v="APP00510"/>
    <m/>
    <m/>
    <m/>
    <m/>
    <m/>
    <m/>
    <m/>
    <m/>
    <m/>
    <m/>
    <m/>
    <m/>
    <n v="23395.74"/>
    <m/>
    <m/>
    <m/>
    <m/>
    <x v="0"/>
    <x v="0"/>
    <m/>
  </r>
  <r>
    <s v=""/>
    <s v=" E0403_16395"/>
    <s v="Analysis and Final Inspection of Production Magnets Group B5 165 thru 205 ESR-Magnet-Quad 1"/>
    <s v="6.04.03.02.01.03"/>
    <x v="0"/>
    <d v="1930-02-04T00:00:00"/>
    <d v="1930-04-08T00:00:00"/>
    <s v="ebockhold"/>
    <s v="mwiseman"/>
    <n v="2338.5700000000002"/>
    <m/>
    <s v="C"/>
    <s v="Labor"/>
    <s v="TEC"/>
    <m/>
    <s v="JLAB"/>
    <s v="Const"/>
    <s v="NC_MAG"/>
    <x v="8"/>
    <s v="D.APP38.D"/>
    <s v="APP00510"/>
    <m/>
    <m/>
    <m/>
    <m/>
    <m/>
    <m/>
    <m/>
    <m/>
    <m/>
    <m/>
    <m/>
    <m/>
    <n v="2338.5700000000002"/>
    <m/>
    <m/>
    <m/>
    <m/>
    <x v="0"/>
    <x v="0"/>
    <m/>
  </r>
  <r>
    <s v=""/>
    <s v=" E0403_16405"/>
    <s v="Receipt and Incoming Inspection of Production Magnets Group B6 206 thru 247 ESR-Magnet-Quad 1"/>
    <s v="6.04.03.02.01.03"/>
    <x v="0"/>
    <d v="1930-06-12T00:00:00"/>
    <d v="1930-08-14T00:00:00"/>
    <s v="ebockhold"/>
    <s v="mwiseman"/>
    <n v="37456.25"/>
    <m/>
    <s v="C"/>
    <s v="Labor"/>
    <s v="TEC"/>
    <m/>
    <s v="JLAB"/>
    <s v="Const"/>
    <s v="NC_MAG"/>
    <x v="8"/>
    <s v="D.APP38.D"/>
    <s v="APP00510"/>
    <m/>
    <m/>
    <m/>
    <m/>
    <m/>
    <m/>
    <m/>
    <m/>
    <m/>
    <m/>
    <m/>
    <m/>
    <n v="37456.25"/>
    <m/>
    <m/>
    <m/>
    <m/>
    <x v="0"/>
    <x v="0"/>
    <m/>
  </r>
  <r>
    <s v=""/>
    <s v=" E0403_16425"/>
    <s v="Perform Magnet Measurements on Production Magnets Group B6 206 thru 247 ESR-Magnet-Quad 1"/>
    <s v="6.04.03.02.01.03"/>
    <x v="0"/>
    <d v="1930-06-19T00:00:00"/>
    <d v="1930-09-03T00:00:00"/>
    <s v="ebockhold"/>
    <s v="mwiseman"/>
    <n v="23395.74"/>
    <m/>
    <s v="C"/>
    <s v="Labor"/>
    <s v="TEC"/>
    <m/>
    <s v="JLAB"/>
    <s v="Const"/>
    <s v="NC_MAG"/>
    <x v="8"/>
    <s v="D.APP38.D"/>
    <s v="APP00510"/>
    <m/>
    <m/>
    <m/>
    <m/>
    <m/>
    <m/>
    <m/>
    <m/>
    <m/>
    <m/>
    <m/>
    <m/>
    <n v="23395.74"/>
    <m/>
    <m/>
    <m/>
    <m/>
    <x v="0"/>
    <x v="0"/>
    <m/>
  </r>
  <r>
    <s v=""/>
    <s v=" E0403_16445"/>
    <s v="Analysis and Final Inspection of Production Magnets Group B6 206 thru 247 ESR-Magnet-Quad 1"/>
    <s v="6.04.03.02.01.03"/>
    <x v="0"/>
    <d v="1930-07-11T00:00:00"/>
    <d v="1930-09-12T00:00:00"/>
    <s v="ebockhold"/>
    <s v="mwiseman"/>
    <n v="2338.5700000000002"/>
    <m/>
    <s v="C"/>
    <s v="Labor"/>
    <s v="TEC"/>
    <m/>
    <s v="JLAB"/>
    <s v="Const"/>
    <s v="NC_MAG"/>
    <x v="8"/>
    <s v="D.APP38.D"/>
    <s v="APP00510"/>
    <m/>
    <m/>
    <m/>
    <m/>
    <m/>
    <m/>
    <m/>
    <m/>
    <m/>
    <m/>
    <m/>
    <m/>
    <n v="2338.5700000000002"/>
    <m/>
    <m/>
    <m/>
    <m/>
    <x v="0"/>
    <x v="0"/>
    <m/>
  </r>
  <r>
    <s v=""/>
    <s v=" E0403_16155"/>
    <s v="Receipt and Incoming Inspection of Production Magnets Group B1 1 thru 41 ESR-Magnet-Quad 1"/>
    <s v="6.04.03.02.01.03"/>
    <x v="0"/>
    <d v="2028-04-27T00:00:00"/>
    <d v="2028-06-29T00:00:00"/>
    <s v="ebockhold"/>
    <s v="mwiseman"/>
    <n v="35327.57"/>
    <m/>
    <s v="C"/>
    <s v="Labor"/>
    <s v="TEC"/>
    <m/>
    <s v="JLAB"/>
    <s v="Const"/>
    <s v="NC_MAG"/>
    <x v="8"/>
    <s v="D.APP38.D"/>
    <s v="APP00510"/>
    <m/>
    <m/>
    <m/>
    <m/>
    <m/>
    <m/>
    <m/>
    <m/>
    <m/>
    <m/>
    <n v="35327.57"/>
    <m/>
    <m/>
    <m/>
    <m/>
    <m/>
    <m/>
    <x v="0"/>
    <x v="0"/>
    <m/>
  </r>
  <r>
    <s v=""/>
    <s v=" E0403_16175"/>
    <s v="Perform Magnet Measurements on Production Magnets Group B1 1 thru 41 ESR-Magnet-Quad 1"/>
    <s v="6.04.03.02.01.03"/>
    <x v="0"/>
    <d v="2028-05-04T00:00:00"/>
    <d v="2028-07-19T00:00:00"/>
    <s v="ebockhold"/>
    <s v="mwiseman"/>
    <n v="35238.42"/>
    <m/>
    <s v="C"/>
    <s v="Labor"/>
    <s v="TEC"/>
    <m/>
    <s v="JLAB"/>
    <s v="Const"/>
    <s v="NC_MAG"/>
    <x v="8"/>
    <s v="D.APP38.D"/>
    <s v="APP00510"/>
    <m/>
    <m/>
    <m/>
    <m/>
    <m/>
    <m/>
    <m/>
    <m/>
    <m/>
    <m/>
    <n v="35238.42"/>
    <m/>
    <m/>
    <m/>
    <m/>
    <m/>
    <m/>
    <x v="0"/>
    <x v="0"/>
    <m/>
  </r>
  <r>
    <s v=""/>
    <s v=" E0403_16255"/>
    <s v="Receipt and Incoming Inspection of Production Magnets Group B3 83 thru 123 ESR-Magnet-Quad 1"/>
    <s v="6.04.03.02.01.03"/>
    <x v="0"/>
    <d v="2029-02-16T00:00:00"/>
    <d v="2029-04-20T00:00:00"/>
    <s v="ebockhold"/>
    <s v="mwiseman"/>
    <n v="40564.339999999997"/>
    <m/>
    <s v="C"/>
    <s v="Labor"/>
    <s v="TEC"/>
    <m/>
    <s v="JLAB"/>
    <s v="Const"/>
    <s v="NC_MAG"/>
    <x v="8"/>
    <s v="D.APP38.D"/>
    <s v="APP00510"/>
    <m/>
    <m/>
    <m/>
    <m/>
    <m/>
    <m/>
    <m/>
    <m/>
    <m/>
    <m/>
    <m/>
    <n v="40564.339999999997"/>
    <m/>
    <m/>
    <m/>
    <m/>
    <m/>
    <x v="0"/>
    <x v="0"/>
    <m/>
  </r>
  <r>
    <s v=""/>
    <s v=" E0403_16275"/>
    <s v="Perform Magnet Measurements on Production Magnets Group B3 83 thru 123 ESR-Magnet-Quad 1"/>
    <s v="6.04.03.02.01.03"/>
    <x v="0"/>
    <d v="2029-02-26T00:00:00"/>
    <d v="2029-05-09T00:00:00"/>
    <s v="ebockhold"/>
    <s v="mwiseman"/>
    <n v="36295.57"/>
    <m/>
    <s v="C"/>
    <s v="Labor"/>
    <s v="TEC"/>
    <m/>
    <s v="JLAB"/>
    <s v="Const"/>
    <s v="NC_MAG"/>
    <x v="8"/>
    <s v="D.APP38.D"/>
    <s v="APP00510"/>
    <m/>
    <m/>
    <m/>
    <m/>
    <m/>
    <m/>
    <m/>
    <m/>
    <m/>
    <m/>
    <m/>
    <n v="36295.57"/>
    <m/>
    <m/>
    <m/>
    <m/>
    <m/>
    <x v="0"/>
    <x v="0"/>
    <m/>
  </r>
  <r>
    <s v=""/>
    <s v=" E0403_16295"/>
    <s v="Analysis and Final Inspection of Production Magnets Group B3 83 thru 123 ESR-Magnet-Quad 1"/>
    <s v="6.04.03.02.01.03"/>
    <x v="0"/>
    <d v="2029-03-19T00:00:00"/>
    <d v="2029-05-18T00:00:00"/>
    <s v="ebockhold"/>
    <s v="mwiseman"/>
    <n v="8372.2900000000009"/>
    <m/>
    <s v="C"/>
    <s v="Labor"/>
    <s v="TEC"/>
    <m/>
    <s v="JLAB"/>
    <s v="Const"/>
    <s v="NC_MAG"/>
    <x v="8"/>
    <s v="D.APP38.D"/>
    <s v="APP00510"/>
    <m/>
    <m/>
    <m/>
    <m/>
    <m/>
    <m/>
    <m/>
    <m/>
    <m/>
    <m/>
    <m/>
    <n v="8372.2900000000009"/>
    <m/>
    <m/>
    <m/>
    <m/>
    <m/>
    <x v="0"/>
    <x v="0"/>
    <m/>
  </r>
  <r>
    <s v=""/>
    <s v=" E0403_16195"/>
    <s v="Analysis and Final Inspection of Production Magnets Group B1 1 thru 41 ESR-Magnet-Quad 1"/>
    <s v="6.04.03.02.01.03"/>
    <x v="0"/>
    <d v="2028-05-25T00:00:00"/>
    <d v="2028-07-28T00:00:00"/>
    <s v="ebockhold"/>
    <s v="mwiseman"/>
    <n v="8128.44"/>
    <m/>
    <s v="C"/>
    <s v="Labor"/>
    <s v="TEC"/>
    <m/>
    <s v="JLAB"/>
    <s v="Const"/>
    <s v="NC_MAG"/>
    <x v="8"/>
    <s v="D.APP38.D"/>
    <s v="APP00510"/>
    <m/>
    <m/>
    <m/>
    <m/>
    <m/>
    <m/>
    <m/>
    <m/>
    <m/>
    <m/>
    <n v="8128.44"/>
    <m/>
    <m/>
    <m/>
    <m/>
    <m/>
    <m/>
    <x v="0"/>
    <x v="0"/>
    <m/>
  </r>
  <r>
    <s v=""/>
    <s v=" E0403_16205"/>
    <s v="Receipt and Incoming Inspection of Production Magnets Group B2 42 thru 82 ESR-Magnet-Quad 1"/>
    <s v="6.04.03.02.01.03"/>
    <x v="0"/>
    <d v="2028-09-05T00:00:00"/>
    <d v="2028-11-07T00:00:00"/>
    <s v="ebockhold"/>
    <s v="mwiseman"/>
    <n v="40023.57"/>
    <m/>
    <s v="C"/>
    <s v="Labor"/>
    <s v="TEC"/>
    <m/>
    <s v="JLAB"/>
    <s v="Const"/>
    <s v="NC_MAG"/>
    <x v="8"/>
    <s v="D.APP38.D"/>
    <s v="APP00510"/>
    <m/>
    <m/>
    <m/>
    <m/>
    <m/>
    <m/>
    <m/>
    <m/>
    <m/>
    <m/>
    <n v="16898.84"/>
    <n v="23124.73"/>
    <m/>
    <m/>
    <m/>
    <m/>
    <m/>
    <x v="0"/>
    <x v="0"/>
    <m/>
  </r>
  <r>
    <s v=""/>
    <s v=" E0403_16225"/>
    <s v="Perform Magnet Measurements on Production Magnets Group B2 42 thru 82 ESR-Magnet-Quad 1"/>
    <s v="6.04.03.02.01.03"/>
    <x v="0"/>
    <d v="2028-09-12T00:00:00"/>
    <d v="2028-11-29T00:00:00"/>
    <s v="ebockhold"/>
    <s v="mwiseman"/>
    <n v="35993.599999999999"/>
    <m/>
    <s v="C"/>
    <s v="Labor"/>
    <s v="TEC"/>
    <m/>
    <s v="JLAB"/>
    <s v="Const"/>
    <s v="NC_MAG"/>
    <x v="8"/>
    <s v="D.APP38.D"/>
    <s v="APP00510"/>
    <m/>
    <m/>
    <m/>
    <m/>
    <m/>
    <m/>
    <m/>
    <m/>
    <m/>
    <m/>
    <n v="9507.74"/>
    <n v="26485.86"/>
    <m/>
    <m/>
    <m/>
    <m/>
    <m/>
    <x v="0"/>
    <x v="0"/>
    <m/>
  </r>
  <r>
    <s v=""/>
    <s v=" E0403_16245"/>
    <s v="Analysis and Final Inspection of Production Magnets Group B2 42 thru 82 ESR-Magnet-Quad 1"/>
    <s v="6.04.03.02.01.03"/>
    <x v="0"/>
    <d v="2028-10-03T00:00:00"/>
    <d v="2028-12-08T00:00:00"/>
    <s v="ebockhold"/>
    <s v="mwiseman"/>
    <n v="8383.84"/>
    <m/>
    <s v="C"/>
    <s v="Labor"/>
    <s v="TEC"/>
    <m/>
    <s v="JLAB"/>
    <s v="Const"/>
    <s v="NC_MAG"/>
    <x v="8"/>
    <s v="D.APP38.D"/>
    <s v="APP00510"/>
    <m/>
    <m/>
    <m/>
    <m/>
    <m/>
    <m/>
    <m/>
    <m/>
    <m/>
    <m/>
    <m/>
    <n v="8383.84"/>
    <m/>
    <m/>
    <m/>
    <m/>
    <m/>
    <x v="0"/>
    <x v="0"/>
    <m/>
  </r>
  <r>
    <s v=""/>
    <s v=" E0403_16305"/>
    <s v="Receipt and Incoming Inspection of Production Magnets Group B4 124 thru 164 ESR-Magnet-Quad 1"/>
    <s v="6.04.03.02.01.03"/>
    <x v="0"/>
    <d v="2029-07-25T00:00:00"/>
    <d v="2029-09-26T00:00:00"/>
    <s v="ebockhold"/>
    <s v="mwiseman"/>
    <n v="40564.339999999997"/>
    <m/>
    <s v="C"/>
    <s v="Labor"/>
    <s v="TEC"/>
    <m/>
    <s v="JLAB"/>
    <s v="Const"/>
    <s v="NC_MAG"/>
    <x v="8"/>
    <s v="D.APP38.D"/>
    <s v="APP00510"/>
    <m/>
    <m/>
    <m/>
    <m/>
    <m/>
    <m/>
    <m/>
    <m/>
    <m/>
    <m/>
    <m/>
    <n v="40564.339999999997"/>
    <m/>
    <m/>
    <m/>
    <m/>
    <m/>
    <x v="0"/>
    <x v="0"/>
    <m/>
  </r>
  <r>
    <s v=""/>
    <s v=" E0403_16325"/>
    <s v="Perform Magnet Measurements on Production Magnets Group B4 124 thru 164 ESR-Magnet-Quad 1"/>
    <s v="6.04.03.02.01.03"/>
    <x v="0"/>
    <d v="2029-08-01T00:00:00"/>
    <d v="2029-10-16T00:00:00"/>
    <s v="ebockhold"/>
    <s v="mwiseman"/>
    <n v="36521.56"/>
    <m/>
    <s v="C"/>
    <s v="Labor"/>
    <s v="TEC"/>
    <m/>
    <s v="JLAB"/>
    <s v="Const"/>
    <s v="NC_MAG"/>
    <x v="8"/>
    <s v="D.APP38.D"/>
    <s v="APP00510"/>
    <m/>
    <m/>
    <m/>
    <m/>
    <m/>
    <m/>
    <m/>
    <m/>
    <m/>
    <m/>
    <m/>
    <n v="28941.62"/>
    <n v="7579.95"/>
    <m/>
    <m/>
    <m/>
    <m/>
    <x v="0"/>
    <x v="0"/>
    <m/>
  </r>
  <r>
    <s v=""/>
    <s v=" E0403_16345"/>
    <s v="Analysis and Final Inspection of Production Magnets Group B4 124 thru 164 ESR-Magnet-Quad 1"/>
    <s v="6.04.03.02.01.03"/>
    <x v="0"/>
    <d v="2029-08-22T00:00:00"/>
    <d v="2029-10-25T00:00:00"/>
    <s v="ebockhold"/>
    <s v="mwiseman"/>
    <n v="8472.76"/>
    <m/>
    <s v="C"/>
    <s v="Labor"/>
    <s v="TEC"/>
    <m/>
    <s v="JLAB"/>
    <s v="Const"/>
    <s v="NC_MAG"/>
    <x v="8"/>
    <s v="D.APP38.D"/>
    <s v="APP00510"/>
    <m/>
    <m/>
    <m/>
    <m/>
    <m/>
    <m/>
    <m/>
    <m/>
    <m/>
    <m/>
    <m/>
    <n v="5083.66"/>
    <n v="3389.1"/>
    <m/>
    <m/>
    <m/>
    <m/>
    <x v="0"/>
    <x v="0"/>
    <m/>
  </r>
  <r>
    <s v=""/>
    <s v=" E0403_16355"/>
    <s v="Receipt and Incoming Inspection of Production Magnets Group B5 165 thru 205 ESR-Magnet-Quad 1"/>
    <s v="6.04.03.02.01.03"/>
    <x v="0"/>
    <d v="1930-01-04T00:00:00"/>
    <d v="1930-03-11T00:00:00"/>
    <s v="ebockhold"/>
    <s v="mwiseman"/>
    <n v="41781.269999999997"/>
    <m/>
    <s v="C"/>
    <s v="Labor"/>
    <s v="TEC"/>
    <m/>
    <s v="JLAB"/>
    <s v="Const"/>
    <s v="NC_MAG"/>
    <x v="8"/>
    <s v="D.APP38.D"/>
    <s v="APP00510"/>
    <m/>
    <m/>
    <m/>
    <m/>
    <m/>
    <m/>
    <m/>
    <m/>
    <m/>
    <m/>
    <m/>
    <m/>
    <n v="41781.269999999997"/>
    <m/>
    <m/>
    <m/>
    <m/>
    <x v="0"/>
    <x v="0"/>
    <m/>
  </r>
  <r>
    <s v=""/>
    <s v=" E0403_16375"/>
    <s v="Perform Magnet Measurements on Production Magnets Group B5 165 thru 205 ESR-Magnet-Quad 1"/>
    <s v="6.04.03.02.01.03"/>
    <x v="0"/>
    <d v="1930-01-11T00:00:00"/>
    <d v="1930-03-28T00:00:00"/>
    <s v="ebockhold"/>
    <s v="mwiseman"/>
    <n v="37384.44"/>
    <m/>
    <s v="C"/>
    <s v="Labor"/>
    <s v="TEC"/>
    <m/>
    <s v="JLAB"/>
    <s v="Const"/>
    <s v="NC_MAG"/>
    <x v="8"/>
    <s v="D.APP38.D"/>
    <s v="APP00510"/>
    <m/>
    <m/>
    <m/>
    <m/>
    <m/>
    <m/>
    <m/>
    <m/>
    <m/>
    <m/>
    <m/>
    <m/>
    <n v="37384.44"/>
    <m/>
    <m/>
    <m/>
    <m/>
    <x v="0"/>
    <x v="0"/>
    <m/>
  </r>
  <r>
    <s v=""/>
    <s v=" E0403_16395"/>
    <s v="Analysis and Final Inspection of Production Magnets Group B5 165 thru 205 ESR-Magnet-Quad 1"/>
    <s v="6.04.03.02.01.03"/>
    <x v="0"/>
    <d v="1930-02-04T00:00:00"/>
    <d v="1930-04-08T00:00:00"/>
    <s v="ebockhold"/>
    <s v="mwiseman"/>
    <n v="8623.4599999999991"/>
    <m/>
    <s v="C"/>
    <s v="Labor"/>
    <s v="TEC"/>
    <m/>
    <s v="JLAB"/>
    <s v="Const"/>
    <s v="NC_MAG"/>
    <x v="8"/>
    <s v="D.APP38.D"/>
    <s v="APP00510"/>
    <m/>
    <m/>
    <m/>
    <m/>
    <m/>
    <m/>
    <m/>
    <m/>
    <m/>
    <m/>
    <m/>
    <m/>
    <n v="8623.4599999999991"/>
    <m/>
    <m/>
    <m/>
    <m/>
    <x v="0"/>
    <x v="0"/>
    <m/>
  </r>
  <r>
    <s v=""/>
    <s v=" E0403_16405"/>
    <s v="Receipt and Incoming Inspection of Production Magnets Group B6 206 thru 247 ESR-Magnet-Quad 1"/>
    <s v="6.04.03.02.01.03"/>
    <x v="0"/>
    <d v="1930-06-12T00:00:00"/>
    <d v="1930-08-14T00:00:00"/>
    <s v="ebockhold"/>
    <s v="mwiseman"/>
    <n v="41781.269999999997"/>
    <m/>
    <s v="C"/>
    <s v="Labor"/>
    <s v="TEC"/>
    <m/>
    <s v="JLAB"/>
    <s v="Const"/>
    <s v="NC_MAG"/>
    <x v="8"/>
    <s v="D.APP38.D"/>
    <s v="APP00510"/>
    <m/>
    <m/>
    <m/>
    <m/>
    <m/>
    <m/>
    <m/>
    <m/>
    <m/>
    <m/>
    <m/>
    <m/>
    <n v="41781.269999999997"/>
    <m/>
    <m/>
    <m/>
    <m/>
    <x v="0"/>
    <x v="0"/>
    <m/>
  </r>
  <r>
    <s v=""/>
    <s v=" E0403_16425"/>
    <s v="Perform Magnet Measurements on Production Magnets Group B6 206 thru 247 ESR-Magnet-Quad 1"/>
    <s v="6.04.03.02.01.03"/>
    <x v="0"/>
    <d v="1930-06-19T00:00:00"/>
    <d v="1930-09-03T00:00:00"/>
    <s v="ebockhold"/>
    <s v="mwiseman"/>
    <n v="37384.44"/>
    <m/>
    <s v="C"/>
    <s v="Labor"/>
    <s v="TEC"/>
    <m/>
    <s v="JLAB"/>
    <s v="Const"/>
    <s v="NC_MAG"/>
    <x v="8"/>
    <s v="D.APP38.D"/>
    <s v="APP00510"/>
    <m/>
    <m/>
    <m/>
    <m/>
    <m/>
    <m/>
    <m/>
    <m/>
    <m/>
    <m/>
    <m/>
    <m/>
    <n v="37384.44"/>
    <m/>
    <m/>
    <m/>
    <m/>
    <x v="0"/>
    <x v="0"/>
    <m/>
  </r>
  <r>
    <s v=""/>
    <s v=" E0403_16445"/>
    <s v="Analysis and Final Inspection of Production Magnets Group B6 206 thru 247 ESR-Magnet-Quad 1"/>
    <s v="6.04.03.02.01.03"/>
    <x v="0"/>
    <d v="1930-07-11T00:00:00"/>
    <d v="1930-09-12T00:00:00"/>
    <s v="ebockhold"/>
    <s v="mwiseman"/>
    <n v="8623.4599999999991"/>
    <m/>
    <s v="C"/>
    <s v="Labor"/>
    <s v="TEC"/>
    <m/>
    <s v="JLAB"/>
    <s v="Const"/>
    <s v="NC_MAG"/>
    <x v="8"/>
    <s v="D.APP38.D"/>
    <s v="APP00510"/>
    <m/>
    <m/>
    <m/>
    <m/>
    <m/>
    <m/>
    <m/>
    <m/>
    <m/>
    <m/>
    <m/>
    <m/>
    <n v="8623.4599999999991"/>
    <m/>
    <m/>
    <m/>
    <m/>
    <x v="0"/>
    <x v="0"/>
    <m/>
  </r>
  <r>
    <s v=""/>
    <s v=" E0403_16155"/>
    <s v="Receipt and Incoming Inspection of Production Magnets Group B1 1 thru 41 ESR-Magnet-Quad 1"/>
    <s v="6.04.03.02.01.03"/>
    <x v="0"/>
    <d v="2028-04-27T00:00:00"/>
    <d v="2028-06-29T00:00:00"/>
    <s v="ebockhold"/>
    <s v="mwiseman"/>
    <n v="39352.519999999997"/>
    <m/>
    <s v="C"/>
    <s v="Labor"/>
    <s v="TEC"/>
    <m/>
    <s v="JLAB"/>
    <s v="Const"/>
    <s v="NC_MAG"/>
    <x v="8"/>
    <s v="D.APP38.D"/>
    <s v="APP00510"/>
    <m/>
    <m/>
    <m/>
    <m/>
    <m/>
    <m/>
    <m/>
    <m/>
    <m/>
    <m/>
    <n v="39352.519999999997"/>
    <m/>
    <m/>
    <m/>
    <m/>
    <m/>
    <m/>
    <x v="0"/>
    <x v="0"/>
    <m/>
  </r>
  <r>
    <s v=""/>
    <s v=" E0607_102875"/>
    <s v="Post Final Design - Update Requirements Document"/>
    <s v="6.07.02.05"/>
    <x v="0"/>
    <d v="2024-12-17T00:00:00"/>
    <d v="2025-02-03T00:00:00"/>
    <s v="mahmed"/>
    <s v="jpjamilk"/>
    <n v="35147.46"/>
    <s v="EDIA"/>
    <s v="C"/>
    <s v="Labor"/>
    <s v="TEC"/>
    <m/>
    <s v="BNL"/>
    <s v="PED"/>
    <s v="CONT"/>
    <x v="6"/>
    <m/>
    <m/>
    <m/>
    <m/>
    <m/>
    <m/>
    <m/>
    <m/>
    <m/>
    <n v="35147.46"/>
    <m/>
    <m/>
    <m/>
    <m/>
    <m/>
    <m/>
    <m/>
    <m/>
    <m/>
    <x v="0"/>
    <x v="0"/>
    <m/>
  </r>
  <r>
    <s v=""/>
    <s v=" E0607_102920"/>
    <s v="Post Final Design - Update Interface Control Document"/>
    <s v="6.07.02.05"/>
    <x v="0"/>
    <d v="2025-02-04T00:00:00"/>
    <d v="2025-03-20T00:00:00"/>
    <s v="mahmed"/>
    <s v="jpjamilk"/>
    <n v="29785.98"/>
    <s v="EDIA"/>
    <s v="C"/>
    <s v="Labor"/>
    <s v="TEC"/>
    <m/>
    <s v="BNL"/>
    <s v="PED"/>
    <s v="CONT"/>
    <x v="6"/>
    <m/>
    <m/>
    <m/>
    <m/>
    <m/>
    <m/>
    <m/>
    <m/>
    <m/>
    <n v="29785.98"/>
    <m/>
    <m/>
    <m/>
    <m/>
    <m/>
    <m/>
    <m/>
    <m/>
    <m/>
    <x v="0"/>
    <x v="0"/>
    <m/>
  </r>
  <r>
    <s v=""/>
    <s v=" E0607_103085"/>
    <s v="Post Final Design - Update HW Specification Document"/>
    <s v="6.07.02.05"/>
    <x v="0"/>
    <d v="2025-03-21T00:00:00"/>
    <d v="2025-05-05T00:00:00"/>
    <s v="mahmed"/>
    <s v="jpjamilk"/>
    <n v="29785.98"/>
    <s v="EDIA"/>
    <s v="C"/>
    <s v="Labor"/>
    <s v="TEC"/>
    <m/>
    <s v="BNL"/>
    <s v="PED"/>
    <s v="CONT"/>
    <x v="6"/>
    <m/>
    <m/>
    <m/>
    <m/>
    <m/>
    <m/>
    <m/>
    <m/>
    <m/>
    <n v="29785.98"/>
    <m/>
    <m/>
    <m/>
    <m/>
    <m/>
    <m/>
    <m/>
    <m/>
    <m/>
    <x v="0"/>
    <x v="0"/>
    <m/>
  </r>
  <r>
    <s v=""/>
    <s v=" E0607_103310"/>
    <s v="Post Final Design - Update SW/HW Block Diagrams"/>
    <s v="6.07.02.05"/>
    <x v="0"/>
    <d v="2025-05-06T00:00:00"/>
    <d v="2025-06-19T00:00:00"/>
    <s v="mahmed"/>
    <s v="jpjamilk"/>
    <n v="29785.98"/>
    <s v="EDIA"/>
    <s v="C"/>
    <s v="Labor"/>
    <s v="TEC"/>
    <m/>
    <s v="BNL"/>
    <s v="PED"/>
    <s v="CONT"/>
    <x v="6"/>
    <m/>
    <m/>
    <m/>
    <m/>
    <m/>
    <m/>
    <m/>
    <m/>
    <m/>
    <n v="29785.98"/>
    <m/>
    <m/>
    <m/>
    <m/>
    <m/>
    <m/>
    <m/>
    <m/>
    <m/>
    <x v="0"/>
    <x v="0"/>
    <m/>
  </r>
  <r>
    <s v=""/>
    <s v=" E0607_103390"/>
    <s v="Post Final Design - Update SW Specification Document"/>
    <s v="6.07.02.05"/>
    <x v="0"/>
    <d v="2025-06-20T00:00:00"/>
    <d v="2025-08-05T00:00:00"/>
    <s v="mahmed"/>
    <s v="jpjamilk"/>
    <n v="29785.98"/>
    <s v="EDIA"/>
    <s v="C"/>
    <s v="Labor"/>
    <s v="TEC"/>
    <m/>
    <s v="BNL"/>
    <s v="PED"/>
    <s v="CONT"/>
    <x v="6"/>
    <m/>
    <m/>
    <m/>
    <m/>
    <m/>
    <m/>
    <m/>
    <m/>
    <m/>
    <n v="29785.98"/>
    <m/>
    <m/>
    <m/>
    <m/>
    <m/>
    <m/>
    <m/>
    <m/>
    <m/>
    <x v="0"/>
    <x v="0"/>
    <m/>
  </r>
  <r>
    <s v=""/>
    <s v=" E0403_16455"/>
    <s v="Prepare to Ship Production Magnets Group B1 1 thru 41 Vendor A to BNL  ESR-Magnet-Quad 1"/>
    <s v="6.04.03.02.01.04"/>
    <x v="0"/>
    <d v="2028-07-31T00:00:00"/>
    <d v="2028-08-23T00:00:00"/>
    <s v="ebockhold"/>
    <s v="mwiseman"/>
    <n v="2197.92"/>
    <m/>
    <s v="C"/>
    <s v="Labor"/>
    <s v="TEC"/>
    <m/>
    <s v="JLAB"/>
    <s v="Const"/>
    <s v="NC_MAG"/>
    <x v="7"/>
    <s v="D.APP38.D"/>
    <s v="APP00510"/>
    <m/>
    <m/>
    <m/>
    <m/>
    <m/>
    <m/>
    <m/>
    <m/>
    <m/>
    <m/>
    <n v="2197.92"/>
    <m/>
    <m/>
    <m/>
    <m/>
    <m/>
    <m/>
    <x v="0"/>
    <x v="0"/>
    <m/>
  </r>
  <r>
    <s v=""/>
    <s v=" E0403_16475"/>
    <s v="Prepare to Ship Production Magnets Group B2 1 thru 50 to BNL  ESR-Magnet-Quad 1"/>
    <s v="6.04.03.02.01.04"/>
    <x v="0"/>
    <d v="2028-12-11T00:00:00"/>
    <d v="2029-01-05T00:00:00"/>
    <s v="ebockhold"/>
    <s v="mwiseman"/>
    <n v="2231.67"/>
    <m/>
    <s v="C"/>
    <s v="Labor"/>
    <s v="TEC"/>
    <m/>
    <s v="JLAB"/>
    <s v="Const"/>
    <s v="NC_MAG"/>
    <x v="7"/>
    <s v="D.APP38.D"/>
    <s v="APP00510"/>
    <m/>
    <m/>
    <m/>
    <m/>
    <m/>
    <m/>
    <m/>
    <m/>
    <m/>
    <m/>
    <m/>
    <n v="2231.67"/>
    <m/>
    <m/>
    <m/>
    <m/>
    <m/>
    <x v="0"/>
    <x v="0"/>
    <m/>
  </r>
  <r>
    <s v=""/>
    <s v=" E0403_16495"/>
    <s v="Prepare to Ship Production Magnets Group B3 83 thru 123 to BNL  ESR-Magnet-Quad 1"/>
    <s v="6.04.03.02.01.04"/>
    <x v="0"/>
    <d v="2029-05-21T00:00:00"/>
    <d v="2029-06-14T00:00:00"/>
    <s v="ebockhold"/>
    <s v="mwiseman"/>
    <n v="2263.86"/>
    <m/>
    <s v="C"/>
    <s v="Labor"/>
    <s v="TEC"/>
    <m/>
    <s v="JLAB"/>
    <s v="Const"/>
    <s v="NC_MAG"/>
    <x v="7"/>
    <s v="D.APP38.D"/>
    <s v="APP00510"/>
    <m/>
    <m/>
    <m/>
    <m/>
    <m/>
    <m/>
    <m/>
    <m/>
    <m/>
    <m/>
    <m/>
    <n v="2263.86"/>
    <m/>
    <m/>
    <m/>
    <m/>
    <m/>
    <x v="0"/>
    <x v="0"/>
    <m/>
  </r>
  <r>
    <s v=""/>
    <s v=" E0403_16515"/>
    <s v="Prepare to Ship Production Magnets Group B4 124 thru 164 to BNL  ESR-Magnet-Quad 1"/>
    <s v="6.04.03.02.01.04"/>
    <x v="0"/>
    <d v="2029-10-26T00:00:00"/>
    <d v="2029-11-21T00:00:00"/>
    <s v="ebockhold"/>
    <s v="mwiseman"/>
    <n v="2331.7800000000002"/>
    <m/>
    <s v="C"/>
    <s v="Labor"/>
    <s v="TEC"/>
    <m/>
    <s v="JLAB"/>
    <s v="Const"/>
    <s v="NC_MAG"/>
    <x v="7"/>
    <s v="D.APP38.D"/>
    <s v="APP00510"/>
    <m/>
    <m/>
    <m/>
    <m/>
    <m/>
    <m/>
    <m/>
    <m/>
    <m/>
    <m/>
    <m/>
    <m/>
    <n v="2331.7800000000002"/>
    <m/>
    <m/>
    <m/>
    <m/>
    <x v="0"/>
    <x v="0"/>
    <m/>
  </r>
  <r>
    <s v=""/>
    <s v=" E0403_16535"/>
    <s v="Prepare to Ship Production Magnets Group B5 165 thru 205 to BNL  ESR-Magnet-Quad 1"/>
    <s v="6.04.03.02.01.04"/>
    <x v="0"/>
    <d v="1930-04-09T00:00:00"/>
    <d v="1930-05-02T00:00:00"/>
    <s v="ebockhold"/>
    <s v="mwiseman"/>
    <n v="2331.7800000000002"/>
    <m/>
    <s v="C"/>
    <s v="Labor"/>
    <s v="TEC"/>
    <m/>
    <s v="JLAB"/>
    <s v="Const"/>
    <s v="NC_MAG"/>
    <x v="7"/>
    <s v="D.APP38.D"/>
    <s v="APP00510"/>
    <m/>
    <m/>
    <m/>
    <m/>
    <m/>
    <m/>
    <m/>
    <m/>
    <m/>
    <m/>
    <m/>
    <m/>
    <n v="2331.7800000000002"/>
    <m/>
    <m/>
    <m/>
    <m/>
    <x v="0"/>
    <x v="0"/>
    <m/>
  </r>
  <r>
    <s v=""/>
    <s v=" E0403_16555"/>
    <s v="Prepare to Ship Production Magnets Group B6 206 thru 247 to BNL  ESR-Magnet-Quad 1"/>
    <s v="6.04.03.02.01.04"/>
    <x v="0"/>
    <d v="1930-09-13T00:00:00"/>
    <d v="1930-10-08T00:00:00"/>
    <s v="ebockhold"/>
    <s v="mwiseman"/>
    <n v="2355.09"/>
    <m/>
    <s v="C"/>
    <s v="Labor"/>
    <s v="TEC"/>
    <m/>
    <s v="JLAB"/>
    <s v="Const"/>
    <s v="NC_MAG"/>
    <x v="7"/>
    <s v="D.APP38.D"/>
    <s v="APP00510"/>
    <m/>
    <m/>
    <m/>
    <m/>
    <m/>
    <m/>
    <m/>
    <m/>
    <m/>
    <m/>
    <m/>
    <m/>
    <n v="1570.06"/>
    <n v="785.03"/>
    <m/>
    <m/>
    <m/>
    <x v="0"/>
    <x v="0"/>
    <m/>
  </r>
  <r>
    <s v=""/>
    <s v=" E0403_16455"/>
    <s v="Prepare to Ship Production Magnets Group B1 1 thru 41 Vendor A to BNL  ESR-Magnet-Quad 1"/>
    <s v="6.04.03.02.01.04"/>
    <x v="0"/>
    <d v="2028-07-31T00:00:00"/>
    <d v="2028-08-23T00:00:00"/>
    <s v="ebockhold"/>
    <s v="mwiseman"/>
    <n v="7938.98"/>
    <m/>
    <s v="C"/>
    <s v="Labor"/>
    <s v="TEC"/>
    <m/>
    <s v="JLAB"/>
    <s v="Const"/>
    <s v="NC_MAG"/>
    <x v="7"/>
    <s v="D.APP38.D"/>
    <s v="APP00510"/>
    <m/>
    <m/>
    <m/>
    <m/>
    <m/>
    <m/>
    <m/>
    <m/>
    <m/>
    <m/>
    <n v="7938.98"/>
    <m/>
    <m/>
    <m/>
    <m/>
    <m/>
    <m/>
    <x v="0"/>
    <x v="0"/>
    <m/>
  </r>
  <r>
    <s v=""/>
    <s v=" E0403_16475"/>
    <s v="Prepare to Ship Production Magnets Group B2 1 thru 50 to BNL  ESR-Magnet-Quad 1"/>
    <s v="6.04.03.02.01.04"/>
    <x v="0"/>
    <d v="2028-12-11T00:00:00"/>
    <d v="2029-01-05T00:00:00"/>
    <s v="ebockhold"/>
    <s v="mwiseman"/>
    <n v="8164.23"/>
    <m/>
    <s v="C"/>
    <s v="Labor"/>
    <s v="TEC"/>
    <m/>
    <s v="JLAB"/>
    <s v="Const"/>
    <s v="NC_MAG"/>
    <x v="7"/>
    <s v="D.APP38.D"/>
    <s v="APP00510"/>
    <m/>
    <m/>
    <m/>
    <m/>
    <m/>
    <m/>
    <m/>
    <m/>
    <m/>
    <m/>
    <m/>
    <n v="8164.23"/>
    <m/>
    <m/>
    <m/>
    <m/>
    <m/>
    <x v="0"/>
    <x v="0"/>
    <m/>
  </r>
  <r>
    <s v=""/>
    <s v=" E0403_16495"/>
    <s v="Prepare to Ship Production Magnets Group B3 83 thru 123 to BNL  ESR-Magnet-Quad 1"/>
    <s v="6.04.03.02.01.04"/>
    <x v="0"/>
    <d v="2029-05-21T00:00:00"/>
    <d v="2029-06-14T00:00:00"/>
    <s v="ebockhold"/>
    <s v="mwiseman"/>
    <n v="8177.15"/>
    <m/>
    <s v="C"/>
    <s v="Labor"/>
    <s v="TEC"/>
    <m/>
    <s v="JLAB"/>
    <s v="Const"/>
    <s v="NC_MAG"/>
    <x v="7"/>
    <s v="D.APP38.D"/>
    <s v="APP00510"/>
    <m/>
    <m/>
    <m/>
    <m/>
    <m/>
    <m/>
    <m/>
    <m/>
    <m/>
    <m/>
    <m/>
    <n v="8177.15"/>
    <m/>
    <m/>
    <m/>
    <m/>
    <m/>
    <x v="0"/>
    <x v="0"/>
    <m/>
  </r>
  <r>
    <s v=""/>
    <s v=" E0403_16515"/>
    <s v="Prepare to Ship Production Magnets Group B4 124 thru 164 to BNL  ESR-Magnet-Quad 1"/>
    <s v="6.04.03.02.01.04"/>
    <x v="0"/>
    <d v="2029-10-26T00:00:00"/>
    <d v="2029-11-21T00:00:00"/>
    <s v="ebockhold"/>
    <s v="mwiseman"/>
    <n v="8422.4699999999993"/>
    <m/>
    <s v="C"/>
    <s v="Labor"/>
    <s v="TEC"/>
    <m/>
    <s v="JLAB"/>
    <s v="Const"/>
    <s v="NC_MAG"/>
    <x v="7"/>
    <s v="D.APP38.D"/>
    <s v="APP00510"/>
    <m/>
    <m/>
    <m/>
    <m/>
    <m/>
    <m/>
    <m/>
    <m/>
    <m/>
    <m/>
    <m/>
    <m/>
    <n v="8422.4699999999993"/>
    <m/>
    <m/>
    <m/>
    <m/>
    <x v="0"/>
    <x v="0"/>
    <m/>
  </r>
  <r>
    <s v=""/>
    <s v=" E0403_16535"/>
    <s v="Prepare to Ship Production Magnets Group B5 165 thru 205 to BNL  ESR-Magnet-Quad 1"/>
    <s v="6.04.03.02.01.04"/>
    <x v="0"/>
    <d v="1930-04-09T00:00:00"/>
    <d v="1930-05-02T00:00:00"/>
    <s v="ebockhold"/>
    <s v="mwiseman"/>
    <n v="8422.4699999999993"/>
    <m/>
    <s v="C"/>
    <s v="Labor"/>
    <s v="TEC"/>
    <m/>
    <s v="JLAB"/>
    <s v="Const"/>
    <s v="NC_MAG"/>
    <x v="7"/>
    <s v="D.APP38.D"/>
    <s v="APP00510"/>
    <m/>
    <m/>
    <m/>
    <m/>
    <m/>
    <m/>
    <m/>
    <m/>
    <m/>
    <m/>
    <m/>
    <m/>
    <n v="8422.4699999999993"/>
    <m/>
    <m/>
    <m/>
    <m/>
    <x v="0"/>
    <x v="0"/>
    <m/>
  </r>
  <r>
    <s v=""/>
    <s v=" E0403_16555"/>
    <s v="Prepare to Ship Production Magnets Group B6 206 thru 247 to BNL  ESR-Magnet-Quad 1"/>
    <s v="6.04.03.02.01.04"/>
    <x v="0"/>
    <d v="1930-09-13T00:00:00"/>
    <d v="1930-10-08T00:00:00"/>
    <s v="ebockhold"/>
    <s v="mwiseman"/>
    <n v="8506.69"/>
    <m/>
    <s v="C"/>
    <s v="Labor"/>
    <s v="TEC"/>
    <m/>
    <s v="JLAB"/>
    <s v="Const"/>
    <s v="NC_MAG"/>
    <x v="7"/>
    <s v="D.APP38.D"/>
    <s v="APP00510"/>
    <m/>
    <m/>
    <m/>
    <m/>
    <m/>
    <m/>
    <m/>
    <m/>
    <m/>
    <m/>
    <m/>
    <m/>
    <n v="5671.13"/>
    <n v="2835.56"/>
    <m/>
    <m/>
    <m/>
    <x v="0"/>
    <x v="0"/>
    <m/>
  </r>
  <r>
    <s v=""/>
    <s v=" E0403_16455"/>
    <s v="Prepare to Ship Production Magnets Group B1 1 thru 41 Vendor A to BNL  ESR-Magnet-Quad 1"/>
    <s v="6.04.03.02.01.04"/>
    <x v="0"/>
    <d v="2028-07-31T00:00:00"/>
    <d v="2028-08-23T00:00:00"/>
    <s v="ebockhold"/>
    <s v="mwiseman"/>
    <n v="14637.5"/>
    <m/>
    <s v="C"/>
    <s v="Labor"/>
    <s v="TEC"/>
    <m/>
    <s v="JLAB"/>
    <s v="Const"/>
    <s v="NC_MAG"/>
    <x v="7"/>
    <s v="D.APP38.D"/>
    <s v="APP00510"/>
    <m/>
    <m/>
    <m/>
    <m/>
    <m/>
    <m/>
    <m/>
    <m/>
    <m/>
    <m/>
    <n v="14637.5"/>
    <m/>
    <m/>
    <m/>
    <m/>
    <m/>
    <m/>
    <x v="0"/>
    <x v="0"/>
    <m/>
  </r>
  <r>
    <s v=""/>
    <s v=" E0403_16475"/>
    <s v="Prepare to Ship Production Magnets Group B2 1 thru 50 to BNL  ESR-Magnet-Quad 1"/>
    <s v="6.04.03.02.01.04"/>
    <x v="0"/>
    <d v="2028-12-11T00:00:00"/>
    <d v="2029-01-05T00:00:00"/>
    <s v="ebockhold"/>
    <s v="mwiseman"/>
    <n v="15116.32"/>
    <m/>
    <s v="C"/>
    <s v="Labor"/>
    <s v="TEC"/>
    <m/>
    <s v="JLAB"/>
    <s v="Const"/>
    <s v="NC_MAG"/>
    <x v="7"/>
    <s v="D.APP38.D"/>
    <s v="APP00510"/>
    <m/>
    <m/>
    <m/>
    <m/>
    <m/>
    <m/>
    <m/>
    <m/>
    <m/>
    <m/>
    <m/>
    <n v="15116.32"/>
    <m/>
    <m/>
    <m/>
    <m/>
    <m/>
    <x v="0"/>
    <x v="0"/>
    <m/>
  </r>
  <r>
    <s v=""/>
    <s v=" E0403_16495"/>
    <s v="Prepare to Ship Production Magnets Group B3 83 thru 123 to BNL  ESR-Magnet-Quad 1"/>
    <s v="6.04.03.02.01.04"/>
    <x v="0"/>
    <d v="2029-05-21T00:00:00"/>
    <d v="2029-06-14T00:00:00"/>
    <s v="ebockhold"/>
    <s v="mwiseman"/>
    <n v="15076.62"/>
    <m/>
    <s v="C"/>
    <s v="Labor"/>
    <s v="TEC"/>
    <m/>
    <s v="JLAB"/>
    <s v="Const"/>
    <s v="NC_MAG"/>
    <x v="7"/>
    <s v="D.APP38.D"/>
    <s v="APP00510"/>
    <m/>
    <m/>
    <m/>
    <m/>
    <m/>
    <m/>
    <m/>
    <m/>
    <m/>
    <m/>
    <m/>
    <n v="15076.62"/>
    <m/>
    <m/>
    <m/>
    <m/>
    <m/>
    <x v="0"/>
    <x v="0"/>
    <m/>
  </r>
  <r>
    <s v=""/>
    <s v=" E0403_16515"/>
    <s v="Prepare to Ship Production Magnets Group B4 124 thru 164 to BNL  ESR-Magnet-Quad 1"/>
    <s v="6.04.03.02.01.04"/>
    <x v="0"/>
    <d v="2029-10-26T00:00:00"/>
    <d v="2029-11-21T00:00:00"/>
    <s v="ebockhold"/>
    <s v="mwiseman"/>
    <n v="15528.92"/>
    <m/>
    <s v="C"/>
    <s v="Labor"/>
    <s v="TEC"/>
    <m/>
    <s v="JLAB"/>
    <s v="Const"/>
    <s v="NC_MAG"/>
    <x v="7"/>
    <s v="D.APP38.D"/>
    <s v="APP00510"/>
    <m/>
    <m/>
    <m/>
    <m/>
    <m/>
    <m/>
    <m/>
    <m/>
    <m/>
    <m/>
    <m/>
    <m/>
    <n v="15528.92"/>
    <m/>
    <m/>
    <m/>
    <m/>
    <x v="0"/>
    <x v="0"/>
    <m/>
  </r>
  <r>
    <s v=""/>
    <s v=" E0403_16535"/>
    <s v="Prepare to Ship Production Magnets Group B5 165 thru 205 to BNL  ESR-Magnet-Quad 1"/>
    <s v="6.04.03.02.01.04"/>
    <x v="0"/>
    <d v="1930-04-09T00:00:00"/>
    <d v="1930-05-02T00:00:00"/>
    <s v="ebockhold"/>
    <s v="mwiseman"/>
    <n v="15528.92"/>
    <m/>
    <s v="C"/>
    <s v="Labor"/>
    <s v="TEC"/>
    <m/>
    <s v="JLAB"/>
    <s v="Const"/>
    <s v="NC_MAG"/>
    <x v="7"/>
    <s v="D.APP38.D"/>
    <s v="APP00510"/>
    <m/>
    <m/>
    <m/>
    <m/>
    <m/>
    <m/>
    <m/>
    <m/>
    <m/>
    <m/>
    <m/>
    <m/>
    <n v="15528.92"/>
    <m/>
    <m/>
    <m/>
    <m/>
    <x v="0"/>
    <x v="0"/>
    <m/>
  </r>
  <r>
    <s v=""/>
    <s v=" E0403_16555"/>
    <s v="Prepare to Ship Production Magnets Group B6 206 thru 247 to BNL  ESR-Magnet-Quad 1"/>
    <s v="6.04.03.02.01.04"/>
    <x v="0"/>
    <d v="1930-09-13T00:00:00"/>
    <d v="1930-10-08T00:00:00"/>
    <s v="ebockhold"/>
    <s v="mwiseman"/>
    <n v="15684.21"/>
    <m/>
    <s v="C"/>
    <s v="Labor"/>
    <s v="TEC"/>
    <m/>
    <s v="JLAB"/>
    <s v="Const"/>
    <s v="NC_MAG"/>
    <x v="7"/>
    <s v="D.APP38.D"/>
    <s v="APP00510"/>
    <m/>
    <m/>
    <m/>
    <m/>
    <m/>
    <m/>
    <m/>
    <m/>
    <m/>
    <m/>
    <m/>
    <m/>
    <n v="10456.14"/>
    <n v="5228.07"/>
    <m/>
    <m/>
    <m/>
    <x v="0"/>
    <x v="0"/>
    <m/>
  </r>
  <r>
    <s v=""/>
    <s v=" E0607_103380"/>
    <s v="Post Final Design - Update Requirements Document"/>
    <s v="6.07.02.06"/>
    <x v="0"/>
    <d v="2025-06-16T00:00:00"/>
    <d v="2025-09-30T00:00:00"/>
    <s v="mahmed"/>
    <s v="jpjamilk"/>
    <n v="52125.46"/>
    <s v="EDIA"/>
    <s v="C"/>
    <s v="Labor"/>
    <s v="TEC"/>
    <m/>
    <s v="BNL"/>
    <s v="PED"/>
    <s v="CONT"/>
    <x v="6"/>
    <m/>
    <m/>
    <m/>
    <m/>
    <m/>
    <m/>
    <m/>
    <m/>
    <m/>
    <n v="52125.47"/>
    <m/>
    <m/>
    <m/>
    <m/>
    <m/>
    <m/>
    <m/>
    <m/>
    <m/>
    <x v="0"/>
    <x v="0"/>
    <m/>
  </r>
  <r>
    <s v=""/>
    <s v=" E0607_103610"/>
    <s v="Post Final Design - Update Interface Control Document"/>
    <s v="6.07.02.06"/>
    <x v="0"/>
    <d v="2025-10-01T00:00:00"/>
    <d v="2026-01-22T00:00:00"/>
    <s v="mahmed"/>
    <s v="jpjamilk"/>
    <n v="45728.93"/>
    <s v="EDIA"/>
    <s v="C"/>
    <s v="Labor"/>
    <s v="TEC"/>
    <m/>
    <s v="BNL"/>
    <s v="PED"/>
    <s v="CONT"/>
    <x v="6"/>
    <m/>
    <m/>
    <m/>
    <m/>
    <m/>
    <m/>
    <m/>
    <m/>
    <m/>
    <m/>
    <n v="45728.93"/>
    <m/>
    <m/>
    <m/>
    <m/>
    <m/>
    <m/>
    <m/>
    <m/>
    <x v="0"/>
    <x v="0"/>
    <m/>
  </r>
  <r>
    <s v=""/>
    <s v=" E0607_103830"/>
    <s v="Post Final Design - Update HW Specification Document"/>
    <s v="6.07.02.06"/>
    <x v="0"/>
    <d v="2026-01-23T00:00:00"/>
    <d v="2026-05-08T00:00:00"/>
    <s v="mahmed"/>
    <s v="jpjamilk"/>
    <n v="45728.93"/>
    <s v="EDIA"/>
    <s v="C"/>
    <s v="Labor"/>
    <s v="TEC"/>
    <m/>
    <s v="BNL"/>
    <s v="PED"/>
    <s v="CONT"/>
    <x v="6"/>
    <m/>
    <m/>
    <m/>
    <m/>
    <m/>
    <m/>
    <m/>
    <m/>
    <m/>
    <m/>
    <n v="45728.93"/>
    <m/>
    <m/>
    <m/>
    <m/>
    <m/>
    <m/>
    <m/>
    <m/>
    <x v="0"/>
    <x v="0"/>
    <m/>
  </r>
  <r>
    <s v=""/>
    <s v=" E0607_103950"/>
    <s v="Post Final Design - Update SW/HW Block Diagrams"/>
    <s v="6.07.02.06"/>
    <x v="0"/>
    <d v="2026-05-11T00:00:00"/>
    <d v="2026-08-25T00:00:00"/>
    <s v="mahmed"/>
    <s v="jpjamilk"/>
    <n v="45728.93"/>
    <s v="EDIA"/>
    <s v="C"/>
    <s v="Labor"/>
    <s v="TEC"/>
    <m/>
    <s v="BNL"/>
    <s v="PED"/>
    <s v="CONT"/>
    <x v="6"/>
    <m/>
    <m/>
    <m/>
    <m/>
    <m/>
    <m/>
    <m/>
    <m/>
    <m/>
    <m/>
    <n v="45728.93"/>
    <m/>
    <m/>
    <m/>
    <m/>
    <m/>
    <m/>
    <m/>
    <m/>
    <x v="0"/>
    <x v="0"/>
    <m/>
  </r>
  <r>
    <s v=""/>
    <s v=" E0607_104540"/>
    <s v="Post Final Design - Update SW Specification Document"/>
    <s v="6.07.02.06"/>
    <x v="0"/>
    <d v="2026-08-26T00:00:00"/>
    <d v="2026-12-15T00:00:00"/>
    <s v="mahmed"/>
    <s v="jpjamilk"/>
    <n v="46795.93"/>
    <s v="EDIA"/>
    <s v="C"/>
    <s v="Labor"/>
    <s v="TEC"/>
    <m/>
    <s v="BNL"/>
    <s v="PED"/>
    <s v="CONT"/>
    <x v="6"/>
    <m/>
    <m/>
    <m/>
    <m/>
    <m/>
    <m/>
    <m/>
    <m/>
    <m/>
    <m/>
    <n v="15598.64"/>
    <n v="31197.29"/>
    <m/>
    <m/>
    <m/>
    <m/>
    <m/>
    <m/>
    <m/>
    <x v="0"/>
    <x v="0"/>
    <m/>
  </r>
  <r>
    <s v=""/>
    <s v=" E0607_103380"/>
    <s v="Post Final Design - Update Requirements Document"/>
    <s v="6.07.02.06"/>
    <x v="0"/>
    <d v="2025-06-16T00:00:00"/>
    <d v="2025-09-30T00:00:00"/>
    <s v="mahmed"/>
    <s v="jpjamilk"/>
    <n v="52125.46"/>
    <s v="EDIA"/>
    <s v="C"/>
    <s v="Labor"/>
    <s v="TEC"/>
    <m/>
    <s v="BNL"/>
    <s v="PED"/>
    <s v="CONT"/>
    <x v="6"/>
    <m/>
    <m/>
    <m/>
    <m/>
    <m/>
    <m/>
    <m/>
    <m/>
    <m/>
    <n v="52125.47"/>
    <m/>
    <m/>
    <m/>
    <m/>
    <m/>
    <m/>
    <m/>
    <m/>
    <m/>
    <x v="0"/>
    <x v="0"/>
    <m/>
  </r>
  <r>
    <s v=""/>
    <s v=" E0607_103610"/>
    <s v="Post Final Design - Update Interface Control Document"/>
    <s v="6.07.02.06"/>
    <x v="0"/>
    <d v="2025-10-01T00:00:00"/>
    <d v="2026-01-22T00:00:00"/>
    <s v="mahmed"/>
    <s v="jpjamilk"/>
    <n v="45728.93"/>
    <s v="EDIA"/>
    <s v="C"/>
    <s v="Labor"/>
    <s v="TEC"/>
    <m/>
    <s v="BNL"/>
    <s v="PED"/>
    <s v="CONT"/>
    <x v="6"/>
    <m/>
    <m/>
    <m/>
    <m/>
    <m/>
    <m/>
    <m/>
    <m/>
    <m/>
    <m/>
    <n v="45728.93"/>
    <m/>
    <m/>
    <m/>
    <m/>
    <m/>
    <m/>
    <m/>
    <m/>
    <x v="0"/>
    <x v="0"/>
    <m/>
  </r>
  <r>
    <s v=""/>
    <s v=" E0607_103830"/>
    <s v="Post Final Design - Update HW Specification Document"/>
    <s v="6.07.02.06"/>
    <x v="0"/>
    <d v="2026-01-23T00:00:00"/>
    <d v="2026-05-08T00:00:00"/>
    <s v="mahmed"/>
    <s v="jpjamilk"/>
    <n v="45728.93"/>
    <s v="EDIA"/>
    <s v="C"/>
    <s v="Labor"/>
    <s v="TEC"/>
    <m/>
    <s v="BNL"/>
    <s v="PED"/>
    <s v="CONT"/>
    <x v="6"/>
    <m/>
    <m/>
    <m/>
    <m/>
    <m/>
    <m/>
    <m/>
    <m/>
    <m/>
    <m/>
    <n v="45728.93"/>
    <m/>
    <m/>
    <m/>
    <m/>
    <m/>
    <m/>
    <m/>
    <m/>
    <x v="0"/>
    <x v="0"/>
    <m/>
  </r>
  <r>
    <s v=""/>
    <s v=" E0607_103950"/>
    <s v="Post Final Design - Update SW/HW Block Diagrams"/>
    <s v="6.07.02.06"/>
    <x v="0"/>
    <d v="2026-05-11T00:00:00"/>
    <d v="2026-08-25T00:00:00"/>
    <s v="mahmed"/>
    <s v="jpjamilk"/>
    <n v="45728.93"/>
    <s v="EDIA"/>
    <s v="C"/>
    <s v="Labor"/>
    <s v="TEC"/>
    <m/>
    <s v="BNL"/>
    <s v="PED"/>
    <s v="CONT"/>
    <x v="6"/>
    <m/>
    <m/>
    <m/>
    <m/>
    <m/>
    <m/>
    <m/>
    <m/>
    <m/>
    <m/>
    <n v="45728.93"/>
    <m/>
    <m/>
    <m/>
    <m/>
    <m/>
    <m/>
    <m/>
    <m/>
    <x v="0"/>
    <x v="0"/>
    <m/>
  </r>
  <r>
    <s v=""/>
    <s v=" E0607_104540"/>
    <s v="Post Final Design - Update SW Specification Document"/>
    <s v="6.07.02.06"/>
    <x v="0"/>
    <d v="2026-08-26T00:00:00"/>
    <d v="2026-12-15T00:00:00"/>
    <s v="mahmed"/>
    <s v="jpjamilk"/>
    <n v="46795.93"/>
    <s v="EDIA"/>
    <s v="C"/>
    <s v="Labor"/>
    <s v="TEC"/>
    <m/>
    <s v="BNL"/>
    <s v="PED"/>
    <s v="CONT"/>
    <x v="6"/>
    <m/>
    <m/>
    <m/>
    <m/>
    <m/>
    <m/>
    <m/>
    <m/>
    <m/>
    <m/>
    <n v="15598.64"/>
    <n v="31197.29"/>
    <m/>
    <m/>
    <m/>
    <m/>
    <m/>
    <m/>
    <m/>
    <x v="0"/>
    <x v="0"/>
    <m/>
  </r>
  <r>
    <s v=""/>
    <s v=" E0607_103285"/>
    <s v="Post Final Design - Update Requirements Document"/>
    <s v="6.07.02.07"/>
    <x v="0"/>
    <d v="2025-04-14T00:00:00"/>
    <d v="2025-05-28T00:00:00"/>
    <s v="mahmed"/>
    <s v="jpjamilk"/>
    <n v="26041.919999999998"/>
    <s v="EDIA"/>
    <s v="C"/>
    <s v="Labor"/>
    <s v="TEC"/>
    <m/>
    <s v="BNL"/>
    <s v="PED"/>
    <s v="CONT"/>
    <x v="6"/>
    <m/>
    <m/>
    <m/>
    <m/>
    <m/>
    <m/>
    <m/>
    <m/>
    <m/>
    <n v="26041.919999999998"/>
    <m/>
    <m/>
    <m/>
    <m/>
    <m/>
    <m/>
    <m/>
    <m/>
    <m/>
    <x v="0"/>
    <x v="0"/>
    <m/>
  </r>
  <r>
    <s v=""/>
    <s v=" E0607_103350"/>
    <s v="Post Final Design - Update Interface Control Document"/>
    <s v="6.07.02.07"/>
    <x v="0"/>
    <d v="2025-05-29T00:00:00"/>
    <d v="2025-07-14T00:00:00"/>
    <s v="mahmed"/>
    <s v="jpjamilk"/>
    <n v="22069.42"/>
    <s v="EDIA"/>
    <s v="C"/>
    <s v="Labor"/>
    <s v="TEC"/>
    <m/>
    <s v="BNL"/>
    <s v="PED"/>
    <s v="CONT"/>
    <x v="6"/>
    <m/>
    <m/>
    <m/>
    <m/>
    <m/>
    <m/>
    <m/>
    <m/>
    <m/>
    <n v="22069.42"/>
    <m/>
    <m/>
    <m/>
    <m/>
    <m/>
    <m/>
    <m/>
    <m/>
    <m/>
    <x v="0"/>
    <x v="0"/>
    <m/>
  </r>
  <r>
    <s v=""/>
    <s v=" E0607_103430"/>
    <s v="Post Final Design - Update HW Specification Document"/>
    <s v="6.07.02.07"/>
    <x v="0"/>
    <d v="2025-07-15T00:00:00"/>
    <d v="2025-08-27T00:00:00"/>
    <s v="mahmed"/>
    <s v="jpjamilk"/>
    <n v="22069.42"/>
    <s v="EDIA"/>
    <s v="C"/>
    <s v="Labor"/>
    <s v="TEC"/>
    <m/>
    <s v="BNL"/>
    <s v="PED"/>
    <s v="CONT"/>
    <x v="6"/>
    <m/>
    <m/>
    <m/>
    <m/>
    <m/>
    <m/>
    <m/>
    <m/>
    <m/>
    <n v="22069.42"/>
    <m/>
    <m/>
    <m/>
    <m/>
    <m/>
    <m/>
    <m/>
    <m/>
    <m/>
    <x v="0"/>
    <x v="0"/>
    <m/>
  </r>
  <r>
    <s v=""/>
    <s v=" E0607_103460"/>
    <s v="Post Final Design - Update SW/HW Block Diagrams"/>
    <s v="6.07.02.07"/>
    <x v="0"/>
    <d v="2025-08-28T00:00:00"/>
    <d v="2025-10-14T00:00:00"/>
    <s v="mahmed"/>
    <s v="jpjamilk"/>
    <n v="22286.67"/>
    <s v="EDIA"/>
    <s v="C"/>
    <s v="Labor"/>
    <s v="TEC"/>
    <m/>
    <s v="BNL"/>
    <s v="PED"/>
    <s v="CONT"/>
    <x v="6"/>
    <m/>
    <m/>
    <m/>
    <m/>
    <m/>
    <m/>
    <m/>
    <m/>
    <m/>
    <n v="16018.54"/>
    <n v="6268.13"/>
    <m/>
    <m/>
    <m/>
    <m/>
    <m/>
    <m/>
    <m/>
    <m/>
    <x v="0"/>
    <x v="0"/>
    <m/>
  </r>
  <r>
    <s v=""/>
    <s v=" E0607_103625"/>
    <s v="Post Final Design - Update SW Specification Document"/>
    <s v="6.07.02.07"/>
    <x v="0"/>
    <d v="2025-10-15T00:00:00"/>
    <d v="2025-12-02T00:00:00"/>
    <s v="mahmed"/>
    <s v="jpjamilk"/>
    <n v="22841.85"/>
    <s v="EDIA"/>
    <s v="C"/>
    <s v="Labor"/>
    <s v="TEC"/>
    <m/>
    <s v="BNL"/>
    <s v="PED"/>
    <s v="CONT"/>
    <x v="6"/>
    <m/>
    <m/>
    <m/>
    <m/>
    <m/>
    <m/>
    <m/>
    <m/>
    <m/>
    <m/>
    <n v="22841.85"/>
    <m/>
    <m/>
    <m/>
    <m/>
    <m/>
    <m/>
    <m/>
    <m/>
    <x v="0"/>
    <x v="0"/>
    <m/>
  </r>
  <r>
    <s v=""/>
    <s v=" E0607_102940"/>
    <s v="Post Final Design - Update Requirements Document"/>
    <s v="6.07.02.08"/>
    <x v="0"/>
    <d v="2025-02-05T00:00:00"/>
    <d v="2025-03-21T00:00:00"/>
    <s v="mahmed"/>
    <s v="jpjamilk"/>
    <n v="26041.919999999998"/>
    <s v="EDIA"/>
    <s v="C"/>
    <s v="Labor"/>
    <s v="TEC"/>
    <m/>
    <s v="BNL"/>
    <s v="PED"/>
    <s v="CONT"/>
    <x v="6"/>
    <m/>
    <m/>
    <m/>
    <m/>
    <m/>
    <m/>
    <m/>
    <m/>
    <m/>
    <n v="26041.919999999998"/>
    <m/>
    <m/>
    <m/>
    <m/>
    <m/>
    <m/>
    <m/>
    <m/>
    <m/>
    <x v="0"/>
    <x v="0"/>
    <m/>
  </r>
  <r>
    <s v=""/>
    <s v=" E0607_103095"/>
    <s v="Post Final Design - Update Interface Control Document"/>
    <s v="6.07.02.08"/>
    <x v="0"/>
    <d v="2025-03-24T00:00:00"/>
    <d v="2025-05-06T00:00:00"/>
    <s v="mahmed"/>
    <s v="jpjamilk"/>
    <n v="22069.42"/>
    <s v="EDIA"/>
    <s v="C"/>
    <s v="Labor"/>
    <s v="TEC"/>
    <m/>
    <s v="BNL"/>
    <s v="PED"/>
    <s v="CONT"/>
    <x v="6"/>
    <m/>
    <m/>
    <m/>
    <m/>
    <m/>
    <m/>
    <m/>
    <m/>
    <m/>
    <n v="22069.42"/>
    <m/>
    <m/>
    <m/>
    <m/>
    <m/>
    <m/>
    <m/>
    <m/>
    <m/>
    <x v="0"/>
    <x v="0"/>
    <m/>
  </r>
  <r>
    <s v=""/>
    <s v=" E0607_103315"/>
    <s v="Post Final Design - Update HW Specification Document"/>
    <s v="6.07.02.08"/>
    <x v="0"/>
    <d v="2025-05-07T00:00:00"/>
    <d v="2025-06-20T00:00:00"/>
    <s v="mahmed"/>
    <s v="jpjamilk"/>
    <n v="22069.42"/>
    <s v="EDIA"/>
    <s v="C"/>
    <s v="Labor"/>
    <s v="TEC"/>
    <m/>
    <s v="BNL"/>
    <s v="PED"/>
    <s v="CONT"/>
    <x v="6"/>
    <m/>
    <m/>
    <m/>
    <m/>
    <m/>
    <m/>
    <m/>
    <m/>
    <m/>
    <n v="22069.42"/>
    <m/>
    <m/>
    <m/>
    <m/>
    <m/>
    <m/>
    <m/>
    <m/>
    <m/>
    <x v="0"/>
    <x v="0"/>
    <m/>
  </r>
  <r>
    <s v=""/>
    <s v=" E0607_103395"/>
    <s v="PostFinal Design - Update SW/HW Block Diagrams"/>
    <s v="6.07.02.08"/>
    <x v="0"/>
    <d v="2025-06-23T00:00:00"/>
    <d v="2025-08-06T00:00:00"/>
    <s v="mahmed"/>
    <s v="jpjamilk"/>
    <n v="22069.42"/>
    <s v="EDIA"/>
    <s v="C"/>
    <s v="Labor"/>
    <s v="TEC"/>
    <m/>
    <s v="BNL"/>
    <s v="PED"/>
    <s v="CONT"/>
    <x v="6"/>
    <m/>
    <m/>
    <m/>
    <m/>
    <m/>
    <m/>
    <m/>
    <m/>
    <m/>
    <n v="22069.42"/>
    <m/>
    <m/>
    <m/>
    <m/>
    <m/>
    <m/>
    <m/>
    <m/>
    <m/>
    <x v="0"/>
    <x v="0"/>
    <m/>
  </r>
  <r>
    <s v=""/>
    <s v=" E0607_103445"/>
    <s v="Post Final Design - Update SW Specification Document"/>
    <s v="6.07.02.08"/>
    <x v="0"/>
    <d v="2025-08-07T00:00:00"/>
    <d v="2025-09-22T00:00:00"/>
    <s v="mahmed"/>
    <s v="jpjamilk"/>
    <n v="22069.42"/>
    <s v="EDIA"/>
    <s v="C"/>
    <s v="Labor"/>
    <s v="TEC"/>
    <m/>
    <s v="BNL"/>
    <s v="PED"/>
    <s v="CONT"/>
    <x v="6"/>
    <m/>
    <m/>
    <m/>
    <m/>
    <m/>
    <m/>
    <m/>
    <m/>
    <m/>
    <n v="22069.42"/>
    <m/>
    <m/>
    <m/>
    <m/>
    <m/>
    <m/>
    <m/>
    <m/>
    <m/>
    <x v="0"/>
    <x v="0"/>
    <m/>
  </r>
  <r>
    <s v=""/>
    <s v=" E0607_103030"/>
    <s v="Post Final Design - Update Requirements Document"/>
    <s v="6.07.02.09"/>
    <x v="0"/>
    <d v="2025-02-20T00:00:00"/>
    <d v="2025-04-04T00:00:00"/>
    <s v="mahmed"/>
    <s v="jpjamilk"/>
    <n v="26041.919999999998"/>
    <s v="EDIA"/>
    <s v="C"/>
    <s v="Labor"/>
    <s v="TEC"/>
    <m/>
    <s v="BNL"/>
    <s v="PED"/>
    <s v="CONT"/>
    <x v="6"/>
    <m/>
    <m/>
    <m/>
    <m/>
    <m/>
    <m/>
    <m/>
    <m/>
    <m/>
    <n v="26041.919999999998"/>
    <m/>
    <m/>
    <m/>
    <m/>
    <m/>
    <m/>
    <m/>
    <m/>
    <m/>
    <x v="0"/>
    <x v="0"/>
    <m/>
  </r>
  <r>
    <s v=""/>
    <s v=" E0607_103265"/>
    <s v="Post Final Design - Update Interface Control Document"/>
    <s v="6.07.02.09"/>
    <x v="0"/>
    <d v="2025-04-07T00:00:00"/>
    <d v="2025-05-20T00:00:00"/>
    <s v="mahmed"/>
    <s v="jpjamilk"/>
    <n v="22069.42"/>
    <s v="EDIA"/>
    <s v="C"/>
    <s v="Labor"/>
    <s v="TEC"/>
    <m/>
    <s v="BNL"/>
    <s v="PED"/>
    <s v="CONT"/>
    <x v="6"/>
    <m/>
    <m/>
    <m/>
    <m/>
    <m/>
    <m/>
    <m/>
    <m/>
    <m/>
    <n v="22069.42"/>
    <m/>
    <m/>
    <m/>
    <m/>
    <m/>
    <m/>
    <m/>
    <m/>
    <m/>
    <x v="0"/>
    <x v="0"/>
    <m/>
  </r>
  <r>
    <s v=""/>
    <s v=" E0607_103345"/>
    <s v="Post Final Design - Update HW Specification Document"/>
    <s v="6.07.02.09"/>
    <x v="0"/>
    <d v="2025-05-21T00:00:00"/>
    <d v="2025-07-07T00:00:00"/>
    <s v="mahmed"/>
    <s v="jpjamilk"/>
    <n v="22069.42"/>
    <s v="EDIA"/>
    <s v="C"/>
    <s v="Labor"/>
    <s v="TEC"/>
    <m/>
    <s v="BNL"/>
    <s v="PED"/>
    <s v="CONT"/>
    <x v="6"/>
    <m/>
    <m/>
    <m/>
    <m/>
    <m/>
    <m/>
    <m/>
    <m/>
    <m/>
    <n v="22069.42"/>
    <m/>
    <m/>
    <m/>
    <m/>
    <m/>
    <m/>
    <m/>
    <m/>
    <m/>
    <x v="0"/>
    <x v="0"/>
    <m/>
  </r>
  <r>
    <s v=""/>
    <s v=" E0607_103420"/>
    <s v="Post Final Design - Update SW/HW Block Diagrams"/>
    <s v="6.07.02.09"/>
    <x v="0"/>
    <d v="2025-07-08T00:00:00"/>
    <d v="2025-08-20T00:00:00"/>
    <s v="mahmed"/>
    <s v="jpjamilk"/>
    <n v="22069.42"/>
    <s v="EDIA"/>
    <s v="C"/>
    <s v="Labor"/>
    <s v="TEC"/>
    <m/>
    <s v="BNL"/>
    <s v="PED"/>
    <s v="CONT"/>
    <x v="6"/>
    <m/>
    <m/>
    <m/>
    <m/>
    <m/>
    <m/>
    <m/>
    <m/>
    <m/>
    <n v="22069.42"/>
    <m/>
    <m/>
    <m/>
    <m/>
    <m/>
    <m/>
    <m/>
    <m/>
    <m/>
    <x v="0"/>
    <x v="0"/>
    <m/>
  </r>
  <r>
    <s v=""/>
    <s v=" E0607_103455"/>
    <s v="Post Final Design - Update SW Specification Document"/>
    <s v="6.07.02.09"/>
    <x v="0"/>
    <d v="2025-08-21T00:00:00"/>
    <d v="2025-10-06T00:00:00"/>
    <s v="mahmed"/>
    <s v="jpjamilk"/>
    <n v="22165.98"/>
    <s v="EDIA"/>
    <s v="C"/>
    <s v="Labor"/>
    <s v="TEC"/>
    <m/>
    <s v="BNL"/>
    <s v="PED"/>
    <s v="CONT"/>
    <x v="6"/>
    <m/>
    <m/>
    <m/>
    <m/>
    <m/>
    <m/>
    <m/>
    <m/>
    <m/>
    <n v="19395.23"/>
    <n v="2770.75"/>
    <m/>
    <m/>
    <m/>
    <m/>
    <m/>
    <m/>
    <m/>
    <m/>
    <x v="0"/>
    <x v="0"/>
    <m/>
  </r>
  <r>
    <s v=""/>
    <s v=" E0607_103245"/>
    <s v="Post Final Design - Updated Requirements Document"/>
    <s v="6.07.02.10"/>
    <x v="0"/>
    <d v="2025-03-27T00:00:00"/>
    <d v="2025-05-09T00:00:00"/>
    <s v="mahmed"/>
    <s v="jpjamilk"/>
    <n v="41700.370000000003"/>
    <s v="EDIA"/>
    <s v="C"/>
    <s v="Labor"/>
    <s v="TEC"/>
    <m/>
    <s v="BNL"/>
    <s v="PED"/>
    <s v="CONT"/>
    <x v="6"/>
    <m/>
    <m/>
    <m/>
    <m/>
    <m/>
    <m/>
    <m/>
    <m/>
    <m/>
    <n v="41700.370000000003"/>
    <m/>
    <m/>
    <m/>
    <m/>
    <m/>
    <m/>
    <m/>
    <m/>
    <m/>
    <x v="0"/>
    <x v="0"/>
    <m/>
  </r>
  <r>
    <s v=""/>
    <s v=" E0607_103320"/>
    <s v="Post Final Design - Updated Interface Control Document"/>
    <s v="6.07.02.10"/>
    <x v="0"/>
    <d v="2025-05-12T00:00:00"/>
    <d v="2025-06-25T00:00:00"/>
    <s v="mahmed"/>
    <s v="jpjamilk"/>
    <n v="35346.03"/>
    <s v="EDIA"/>
    <s v="C"/>
    <s v="Labor"/>
    <s v="TEC"/>
    <m/>
    <s v="BNL"/>
    <s v="PED"/>
    <s v="CONT"/>
    <x v="6"/>
    <m/>
    <m/>
    <m/>
    <m/>
    <m/>
    <m/>
    <m/>
    <m/>
    <m/>
    <n v="35346.03"/>
    <m/>
    <m/>
    <m/>
    <m/>
    <m/>
    <m/>
    <m/>
    <m/>
    <m/>
    <x v="0"/>
    <x v="0"/>
    <m/>
  </r>
  <r>
    <s v=""/>
    <s v=" E0607_103405"/>
    <s v="Post Final Design - Updated HW Specification Document"/>
    <s v="6.07.02.10"/>
    <x v="0"/>
    <d v="2025-06-26T00:00:00"/>
    <d v="2025-08-11T00:00:00"/>
    <s v="mahmed"/>
    <s v="jpjamilk"/>
    <n v="35346.03"/>
    <s v="EDIA"/>
    <s v="C"/>
    <s v="Labor"/>
    <s v="TEC"/>
    <m/>
    <s v="BNL"/>
    <s v="PED"/>
    <s v="CONT"/>
    <x v="6"/>
    <m/>
    <m/>
    <m/>
    <m/>
    <m/>
    <m/>
    <m/>
    <m/>
    <m/>
    <n v="35346.03"/>
    <m/>
    <m/>
    <m/>
    <m/>
    <m/>
    <m/>
    <m/>
    <m/>
    <m/>
    <x v="0"/>
    <x v="0"/>
    <m/>
  </r>
  <r>
    <s v=""/>
    <s v=" E0607_103450"/>
    <s v="Post Final Design - Updated SW/HW Block Diagrams"/>
    <s v="6.07.02.10"/>
    <x v="0"/>
    <d v="2025-08-12T00:00:00"/>
    <d v="2025-09-25T00:00:00"/>
    <s v="mahmed"/>
    <s v="jpjamilk"/>
    <n v="35346.03"/>
    <s v="EDIA"/>
    <s v="C"/>
    <s v="Labor"/>
    <s v="TEC"/>
    <m/>
    <s v="BNL"/>
    <s v="PED"/>
    <s v="CONT"/>
    <x v="6"/>
    <m/>
    <m/>
    <m/>
    <m/>
    <m/>
    <m/>
    <m/>
    <m/>
    <m/>
    <n v="35346.03"/>
    <m/>
    <m/>
    <m/>
    <m/>
    <m/>
    <m/>
    <m/>
    <m/>
    <m/>
    <x v="0"/>
    <x v="0"/>
    <m/>
  </r>
  <r>
    <s v=""/>
    <s v=" E0607_103595"/>
    <s v="Post Final Design - Updated SW Specification Document"/>
    <s v="6.07.02.10"/>
    <x v="0"/>
    <d v="2025-09-26T00:00:00"/>
    <d v="2025-11-12T00:00:00"/>
    <s v="mahmed"/>
    <s v="jpjamilk"/>
    <n v="36467.160000000003"/>
    <s v="EDIA"/>
    <s v="C"/>
    <s v="Labor"/>
    <s v="TEC"/>
    <m/>
    <s v="BNL"/>
    <s v="PED"/>
    <s v="CONT"/>
    <x v="6"/>
    <m/>
    <m/>
    <m/>
    <m/>
    <m/>
    <m/>
    <m/>
    <m/>
    <m/>
    <n v="3418.8"/>
    <n v="33048.370000000003"/>
    <m/>
    <m/>
    <m/>
    <m/>
    <m/>
    <m/>
    <m/>
    <m/>
    <x v="0"/>
    <x v="0"/>
    <m/>
  </r>
  <r>
    <s v=""/>
    <s v=" E0607_103340"/>
    <s v="Post Final Design - Update Requirements Document"/>
    <s v="6.07.02.11"/>
    <x v="0"/>
    <d v="2025-05-20T00:00:00"/>
    <d v="2025-06-24T00:00:00"/>
    <s v="mahmed"/>
    <s v="jpjamilk"/>
    <n v="40004.83"/>
    <s v="EDIA"/>
    <s v="C"/>
    <s v="Labor"/>
    <s v="TEC"/>
    <m/>
    <s v="BNL"/>
    <s v="PED"/>
    <s v="CONT"/>
    <x v="6"/>
    <m/>
    <m/>
    <m/>
    <m/>
    <m/>
    <m/>
    <m/>
    <m/>
    <m/>
    <n v="40004.83"/>
    <m/>
    <m/>
    <m/>
    <m/>
    <m/>
    <m/>
    <m/>
    <m/>
    <m/>
    <x v="0"/>
    <x v="0"/>
    <m/>
  </r>
  <r>
    <s v=""/>
    <s v=" E0607_103400"/>
    <s v="Post Final Design - Update Interface Control Document"/>
    <s v="6.07.02.11"/>
    <x v="0"/>
    <d v="2025-06-25T00:00:00"/>
    <d v="2025-07-30T00:00:00"/>
    <s v="mahmed"/>
    <s v="jpjamilk"/>
    <n v="33902.400000000001"/>
    <s v="EDIA"/>
    <s v="C"/>
    <s v="Labor"/>
    <s v="TEC"/>
    <m/>
    <s v="BNL"/>
    <s v="PED"/>
    <s v="CONT"/>
    <x v="6"/>
    <m/>
    <m/>
    <m/>
    <m/>
    <m/>
    <m/>
    <m/>
    <m/>
    <m/>
    <n v="33902.400000000001"/>
    <m/>
    <m/>
    <m/>
    <m/>
    <m/>
    <m/>
    <m/>
    <m/>
    <m/>
    <x v="0"/>
    <x v="0"/>
    <m/>
  </r>
  <r>
    <s v=""/>
    <s v=" E0607_103435"/>
    <s v="Post Final Design - Update HW Specification Document"/>
    <s v="6.07.02.11"/>
    <x v="0"/>
    <d v="2025-07-31T00:00:00"/>
    <d v="2025-09-04T00:00:00"/>
    <s v="mahmed"/>
    <s v="jpjamilk"/>
    <n v="33902.400000000001"/>
    <s v="EDIA"/>
    <s v="C"/>
    <s v="Labor"/>
    <s v="TEC"/>
    <m/>
    <s v="BNL"/>
    <s v="PED"/>
    <s v="CONT"/>
    <x v="6"/>
    <m/>
    <m/>
    <m/>
    <m/>
    <m/>
    <m/>
    <m/>
    <m/>
    <m/>
    <n v="33902.400000000001"/>
    <m/>
    <m/>
    <m/>
    <m/>
    <m/>
    <m/>
    <m/>
    <m/>
    <m/>
    <x v="0"/>
    <x v="0"/>
    <m/>
  </r>
  <r>
    <s v=""/>
    <s v=" E0607_103470"/>
    <s v="Post Final Design - Update SW/HW Block Diagrams"/>
    <s v="6.07.02.11"/>
    <x v="0"/>
    <d v="2025-09-05T00:00:00"/>
    <d v="2025-10-09T00:00:00"/>
    <s v="mahmed"/>
    <s v="jpjamilk"/>
    <n v="34234.639999999999"/>
    <s v="EDIA"/>
    <s v="C"/>
    <s v="Labor"/>
    <s v="TEC"/>
    <m/>
    <s v="BNL"/>
    <s v="PED"/>
    <s v="CONT"/>
    <x v="6"/>
    <m/>
    <m/>
    <m/>
    <m/>
    <m/>
    <m/>
    <m/>
    <m/>
    <m/>
    <n v="24648.94"/>
    <n v="9585.7000000000007"/>
    <m/>
    <m/>
    <m/>
    <m/>
    <m/>
    <m/>
    <m/>
    <m/>
    <x v="0"/>
    <x v="0"/>
    <m/>
  </r>
  <r>
    <s v=""/>
    <s v=" E0607_103620"/>
    <s v="Post Final Design - Update SW Specification Document"/>
    <s v="6.07.02.11"/>
    <x v="0"/>
    <d v="2025-10-10T00:00:00"/>
    <d v="2025-11-17T00:00:00"/>
    <s v="mahmed"/>
    <s v="jpjamilk"/>
    <n v="35088.980000000003"/>
    <s v="EDIA"/>
    <s v="C"/>
    <s v="Labor"/>
    <s v="TEC"/>
    <m/>
    <s v="BNL"/>
    <s v="PED"/>
    <s v="CONT"/>
    <x v="6"/>
    <m/>
    <m/>
    <m/>
    <m/>
    <m/>
    <m/>
    <m/>
    <m/>
    <m/>
    <m/>
    <n v="35088.980000000003"/>
    <m/>
    <m/>
    <m/>
    <m/>
    <m/>
    <m/>
    <m/>
    <m/>
    <x v="0"/>
    <x v="0"/>
    <m/>
  </r>
  <r>
    <s v=""/>
    <s v=" E0607_103340"/>
    <s v="Post Final Design - Update Requirements Document"/>
    <s v="6.07.02.11"/>
    <x v="0"/>
    <d v="2025-05-20T00:00:00"/>
    <d v="2025-06-24T00:00:00"/>
    <s v="mahmed"/>
    <s v="jpjamilk"/>
    <n v="30205.02"/>
    <s v="EDIA"/>
    <s v="C"/>
    <s v="Labor"/>
    <s v="TEC"/>
    <m/>
    <s v="BNL"/>
    <s v="PED"/>
    <s v="CONT"/>
    <x v="6"/>
    <m/>
    <m/>
    <m/>
    <m/>
    <m/>
    <m/>
    <m/>
    <m/>
    <m/>
    <n v="30205.02"/>
    <m/>
    <m/>
    <m/>
    <m/>
    <m/>
    <m/>
    <m/>
    <m/>
    <m/>
    <x v="0"/>
    <x v="0"/>
    <m/>
  </r>
  <r>
    <s v=""/>
    <s v=" E0607_103400"/>
    <s v="Post Final Design - Update Interface Control Document"/>
    <s v="6.07.02.11"/>
    <x v="0"/>
    <d v="2025-06-25T00:00:00"/>
    <d v="2025-07-30T00:00:00"/>
    <s v="mahmed"/>
    <s v="jpjamilk"/>
    <n v="25597.47"/>
    <s v="EDIA"/>
    <s v="C"/>
    <s v="Labor"/>
    <s v="TEC"/>
    <m/>
    <s v="BNL"/>
    <s v="PED"/>
    <s v="CONT"/>
    <x v="6"/>
    <m/>
    <m/>
    <m/>
    <m/>
    <m/>
    <m/>
    <m/>
    <m/>
    <m/>
    <n v="25597.47"/>
    <m/>
    <m/>
    <m/>
    <m/>
    <m/>
    <m/>
    <m/>
    <m/>
    <m/>
    <x v="0"/>
    <x v="0"/>
    <m/>
  </r>
  <r>
    <s v=""/>
    <s v=" E0607_103435"/>
    <s v="Post Final Design - Update HW Specification Document"/>
    <s v="6.07.02.11"/>
    <x v="0"/>
    <d v="2025-07-31T00:00:00"/>
    <d v="2025-09-04T00:00:00"/>
    <s v="mahmed"/>
    <s v="jpjamilk"/>
    <n v="25597.47"/>
    <s v="EDIA"/>
    <s v="C"/>
    <s v="Labor"/>
    <s v="TEC"/>
    <m/>
    <s v="BNL"/>
    <s v="PED"/>
    <s v="CONT"/>
    <x v="6"/>
    <m/>
    <m/>
    <m/>
    <m/>
    <m/>
    <m/>
    <m/>
    <m/>
    <m/>
    <n v="25597.47"/>
    <m/>
    <m/>
    <m/>
    <m/>
    <m/>
    <m/>
    <m/>
    <m/>
    <m/>
    <x v="0"/>
    <x v="0"/>
    <m/>
  </r>
  <r>
    <s v=""/>
    <s v=" E0607_103470"/>
    <s v="Post Final Design - Update SW/HW Block Diagrams"/>
    <s v="6.07.02.11"/>
    <x v="0"/>
    <d v="2025-09-05T00:00:00"/>
    <d v="2025-10-09T00:00:00"/>
    <s v="mahmed"/>
    <s v="jpjamilk"/>
    <n v="25848.33"/>
    <s v="EDIA"/>
    <s v="C"/>
    <s v="Labor"/>
    <s v="TEC"/>
    <m/>
    <s v="BNL"/>
    <s v="PED"/>
    <s v="CONT"/>
    <x v="6"/>
    <m/>
    <m/>
    <m/>
    <m/>
    <m/>
    <m/>
    <m/>
    <m/>
    <m/>
    <n v="18610.8"/>
    <n v="7237.53"/>
    <m/>
    <m/>
    <m/>
    <m/>
    <m/>
    <m/>
    <m/>
    <m/>
    <x v="0"/>
    <x v="0"/>
    <m/>
  </r>
  <r>
    <s v=""/>
    <s v=" E0607_103620"/>
    <s v="Post Final Design - Update SW Specification Document"/>
    <s v="6.07.02.11"/>
    <x v="0"/>
    <d v="2025-10-10T00:00:00"/>
    <d v="2025-11-17T00:00:00"/>
    <s v="mahmed"/>
    <s v="jpjamilk"/>
    <n v="26493.38"/>
    <s v="EDIA"/>
    <s v="C"/>
    <s v="Labor"/>
    <s v="TEC"/>
    <m/>
    <s v="BNL"/>
    <s v="PED"/>
    <s v="CONT"/>
    <x v="6"/>
    <m/>
    <m/>
    <m/>
    <m/>
    <m/>
    <m/>
    <m/>
    <m/>
    <m/>
    <m/>
    <n v="26493.38"/>
    <m/>
    <m/>
    <m/>
    <m/>
    <m/>
    <m/>
    <m/>
    <m/>
    <x v="0"/>
    <x v="0"/>
    <m/>
  </r>
  <r>
    <s v=""/>
    <s v=" E0607_102835"/>
    <s v="Post Final Design - Update Requirements Document"/>
    <s v="6.07.02.13"/>
    <x v="0"/>
    <d v="2024-12-13T00:00:00"/>
    <d v="2025-01-30T00:00:00"/>
    <s v="mahmed"/>
    <s v="jpjamilk"/>
    <n v="0"/>
    <s v="EDIA"/>
    <s v="C"/>
    <s v="Labor"/>
    <s v="TEC"/>
    <m/>
    <s v="BNL"/>
    <s v="PED"/>
    <s v="CONT"/>
    <x v="6"/>
    <m/>
    <m/>
    <m/>
    <m/>
    <m/>
    <m/>
    <m/>
    <m/>
    <m/>
    <m/>
    <m/>
    <m/>
    <m/>
    <m/>
    <m/>
    <m/>
    <m/>
    <m/>
    <m/>
    <x v="0"/>
    <x v="0"/>
    <m/>
  </r>
  <r>
    <s v=""/>
    <s v=" E0607_102840"/>
    <s v="Post Final Design - Update Interface Control Document"/>
    <s v="6.07.02.13"/>
    <x v="0"/>
    <d v="2024-12-13T00:00:00"/>
    <d v="2025-01-30T00:00:00"/>
    <s v="mahmed"/>
    <s v="jpjamilk"/>
    <n v="0"/>
    <s v="EDIA"/>
    <s v="C"/>
    <s v="Labor"/>
    <s v="TEC"/>
    <m/>
    <s v="BNL"/>
    <s v="PED"/>
    <s v="CONT"/>
    <x v="6"/>
    <m/>
    <m/>
    <m/>
    <m/>
    <m/>
    <m/>
    <m/>
    <m/>
    <m/>
    <m/>
    <m/>
    <m/>
    <m/>
    <m/>
    <m/>
    <m/>
    <m/>
    <m/>
    <m/>
    <x v="0"/>
    <x v="0"/>
    <m/>
  </r>
  <r>
    <s v=""/>
    <s v=" E0607_102845"/>
    <s v="Post Final Design - UpdateHW Specification Document"/>
    <s v="6.07.02.13"/>
    <x v="0"/>
    <d v="2024-12-13T00:00:00"/>
    <d v="2025-01-30T00:00:00"/>
    <s v="mahmed"/>
    <s v="jpjamilk"/>
    <n v="0"/>
    <s v="EDIA"/>
    <s v="C"/>
    <s v="Labor"/>
    <s v="TEC"/>
    <m/>
    <s v="BNL"/>
    <s v="PED"/>
    <s v="CONT"/>
    <x v="6"/>
    <m/>
    <m/>
    <m/>
    <m/>
    <m/>
    <m/>
    <m/>
    <m/>
    <m/>
    <m/>
    <m/>
    <m/>
    <m/>
    <m/>
    <m/>
    <m/>
    <m/>
    <m/>
    <m/>
    <x v="0"/>
    <x v="0"/>
    <m/>
  </r>
  <r>
    <s v=""/>
    <s v=" E0607_102850"/>
    <s v="Post Final Design - Update SW/HW Block Diagrams"/>
    <s v="6.07.02.13"/>
    <x v="0"/>
    <d v="2024-12-13T00:00:00"/>
    <d v="2025-01-30T00:00:00"/>
    <s v="mahmed"/>
    <s v="jpjamilk"/>
    <n v="0"/>
    <s v="EDIA"/>
    <s v="C"/>
    <s v="Labor"/>
    <s v="TEC"/>
    <m/>
    <s v="BNL"/>
    <s v="PED"/>
    <s v="CONT"/>
    <x v="6"/>
    <m/>
    <m/>
    <m/>
    <m/>
    <m/>
    <m/>
    <m/>
    <m/>
    <m/>
    <m/>
    <m/>
    <m/>
    <m/>
    <m/>
    <m/>
    <m/>
    <m/>
    <m/>
    <m/>
    <x v="0"/>
    <x v="0"/>
    <m/>
  </r>
  <r>
    <s v=""/>
    <s v=" E0607_102855"/>
    <s v="Post Final Design - Update SW Specification Document"/>
    <s v="6.07.02.13"/>
    <x v="0"/>
    <d v="2024-12-13T00:00:00"/>
    <d v="2025-01-30T00:00:00"/>
    <s v="mahmed"/>
    <s v="jpjamilk"/>
    <n v="0"/>
    <s v="EDIA"/>
    <s v="C"/>
    <s v="Labor"/>
    <s v="TEC"/>
    <m/>
    <s v="BNL"/>
    <s v="PED"/>
    <s v="CONT"/>
    <x v="6"/>
    <m/>
    <m/>
    <m/>
    <m/>
    <m/>
    <m/>
    <m/>
    <m/>
    <m/>
    <m/>
    <m/>
    <m/>
    <m/>
    <m/>
    <m/>
    <m/>
    <m/>
    <m/>
    <m/>
    <x v="0"/>
    <x v="0"/>
    <m/>
  </r>
  <r>
    <s v=""/>
    <s v=" E0607_102835"/>
    <s v="Post Final Design - Update Requirements Document"/>
    <s v="6.07.02.13"/>
    <x v="0"/>
    <d v="2024-12-13T00:00:00"/>
    <d v="2025-01-30T00:00:00"/>
    <s v="mahmed"/>
    <s v="jpjamilk"/>
    <n v="0"/>
    <s v="EDIA"/>
    <s v="C"/>
    <s v="Labor"/>
    <s v="TEC"/>
    <m/>
    <s v="BNL"/>
    <s v="PED"/>
    <s v="CONT"/>
    <x v="6"/>
    <m/>
    <m/>
    <m/>
    <m/>
    <m/>
    <m/>
    <m/>
    <m/>
    <m/>
    <m/>
    <m/>
    <m/>
    <m/>
    <m/>
    <m/>
    <m/>
    <m/>
    <m/>
    <m/>
    <x v="0"/>
    <x v="0"/>
    <m/>
  </r>
  <r>
    <s v=""/>
    <s v=" E0607_102840"/>
    <s v="Post Final Design - Update Interface Control Document"/>
    <s v="6.07.02.13"/>
    <x v="0"/>
    <d v="2024-12-13T00:00:00"/>
    <d v="2025-01-30T00:00:00"/>
    <s v="mahmed"/>
    <s v="jpjamilk"/>
    <n v="0"/>
    <s v="EDIA"/>
    <s v="C"/>
    <s v="Labor"/>
    <s v="TEC"/>
    <m/>
    <s v="BNL"/>
    <s v="PED"/>
    <s v="CONT"/>
    <x v="6"/>
    <m/>
    <m/>
    <m/>
    <m/>
    <m/>
    <m/>
    <m/>
    <m/>
    <m/>
    <m/>
    <m/>
    <m/>
    <m/>
    <m/>
    <m/>
    <m/>
    <m/>
    <m/>
    <m/>
    <x v="0"/>
    <x v="0"/>
    <m/>
  </r>
  <r>
    <s v=""/>
    <s v=" E0607_102845"/>
    <s v="Post Final Design - UpdateHW Specification Document"/>
    <s v="6.07.02.13"/>
    <x v="0"/>
    <d v="2024-12-13T00:00:00"/>
    <d v="2025-01-30T00:00:00"/>
    <s v="mahmed"/>
    <s v="jpjamilk"/>
    <n v="0"/>
    <s v="EDIA"/>
    <s v="C"/>
    <s v="Labor"/>
    <s v="TEC"/>
    <m/>
    <s v="BNL"/>
    <s v="PED"/>
    <s v="CONT"/>
    <x v="6"/>
    <m/>
    <m/>
    <m/>
    <m/>
    <m/>
    <m/>
    <m/>
    <m/>
    <m/>
    <m/>
    <m/>
    <m/>
    <m/>
    <m/>
    <m/>
    <m/>
    <m/>
    <m/>
    <m/>
    <x v="0"/>
    <x v="0"/>
    <m/>
  </r>
  <r>
    <s v=""/>
    <s v=" E0607_102850"/>
    <s v="Post Final Design - Update SW/HW Block Diagrams"/>
    <s v="6.07.02.13"/>
    <x v="0"/>
    <d v="2024-12-13T00:00:00"/>
    <d v="2025-01-30T00:00:00"/>
    <s v="mahmed"/>
    <s v="jpjamilk"/>
    <n v="0"/>
    <s v="EDIA"/>
    <s v="C"/>
    <s v="Labor"/>
    <s v="TEC"/>
    <m/>
    <s v="BNL"/>
    <s v="PED"/>
    <s v="CONT"/>
    <x v="6"/>
    <m/>
    <m/>
    <m/>
    <m/>
    <m/>
    <m/>
    <m/>
    <m/>
    <m/>
    <m/>
    <m/>
    <m/>
    <m/>
    <m/>
    <m/>
    <m/>
    <m/>
    <m/>
    <m/>
    <x v="0"/>
    <x v="0"/>
    <m/>
  </r>
  <r>
    <s v=""/>
    <s v=" E0607_102855"/>
    <s v="Post Final Design - Update SW Specification Document"/>
    <s v="6.07.02.13"/>
    <x v="0"/>
    <d v="2024-12-13T00:00:00"/>
    <d v="2025-01-30T00:00:00"/>
    <s v="mahmed"/>
    <s v="jpjamilk"/>
    <n v="0"/>
    <s v="EDIA"/>
    <s v="C"/>
    <s v="Labor"/>
    <s v="TEC"/>
    <m/>
    <s v="BNL"/>
    <s v="PED"/>
    <s v="CONT"/>
    <x v="6"/>
    <m/>
    <m/>
    <m/>
    <m/>
    <m/>
    <m/>
    <m/>
    <m/>
    <m/>
    <m/>
    <m/>
    <m/>
    <m/>
    <m/>
    <m/>
    <m/>
    <m/>
    <m/>
    <m/>
    <x v="0"/>
    <x v="0"/>
    <m/>
  </r>
  <r>
    <s v=""/>
    <s v=" E1008_17940"/>
    <s v="RCV: Signal Patch Panel (In Kind) - Hadronic Calorimetry - Barrel HCal - Outer"/>
    <s v="6.10.08"/>
    <x v="0"/>
    <d v="2028-09-27T00:00:00"/>
    <d v="2028-09-27T00:00:00"/>
    <s v="ewoolsey"/>
    <s v="fbarbosa"/>
    <n v="123.28"/>
    <m/>
    <s v="C"/>
    <s v="Nonlabor"/>
    <s v="TEC"/>
    <m/>
    <s v="JLAB"/>
    <s v="PED"/>
    <s v="DET"/>
    <x v="9"/>
    <s v="B"/>
    <m/>
    <m/>
    <m/>
    <m/>
    <m/>
    <m/>
    <m/>
    <m/>
    <m/>
    <m/>
    <m/>
    <n v="123.28"/>
    <m/>
    <m/>
    <m/>
    <m/>
    <m/>
    <m/>
    <x v="0"/>
    <x v="0"/>
    <m/>
  </r>
  <r>
    <s v=""/>
    <s v=" E1008_18045"/>
    <s v="RCV: HV Power Patch Panel (In Kind) - Hadronic Calorimetry - Barrel HCal - Outer"/>
    <s v="6.10.08"/>
    <x v="0"/>
    <d v="2029-02-27T00:00:00"/>
    <d v="2029-02-27T00:00:00"/>
    <s v="ewoolsey"/>
    <s v="fbarbosa"/>
    <n v="72.75"/>
    <m/>
    <s v="C"/>
    <s v="Nonlabor"/>
    <s v="TEC"/>
    <m/>
    <s v="JLAB"/>
    <s v="PED"/>
    <s v="DET"/>
    <x v="9"/>
    <s v="B"/>
    <m/>
    <m/>
    <m/>
    <m/>
    <m/>
    <m/>
    <m/>
    <m/>
    <m/>
    <m/>
    <m/>
    <m/>
    <n v="72.75"/>
    <m/>
    <m/>
    <m/>
    <m/>
    <m/>
    <x v="0"/>
    <x v="0"/>
    <m/>
  </r>
  <r>
    <s v=""/>
    <s v=" E1008_17695"/>
    <s v="RCV: PCB Assembly Fabrication - Hadronic Calorimetry - Hadron Endcap HCal"/>
    <s v="6.10.08"/>
    <x v="0"/>
    <d v="2025-11-25T00:00:00"/>
    <d v="2025-11-25T00:00:00"/>
    <s v="ewoolsey"/>
    <s v="fbarbosa"/>
    <n v="363133.5"/>
    <m/>
    <s v="C"/>
    <s v="Nonlabor"/>
    <s v="TEC"/>
    <m/>
    <s v="JLAB"/>
    <s v="PED"/>
    <s v="DET"/>
    <x v="9"/>
    <s v="S.P307"/>
    <m/>
    <m/>
    <m/>
    <m/>
    <m/>
    <m/>
    <m/>
    <m/>
    <m/>
    <n v="363133.5"/>
    <m/>
    <m/>
    <m/>
    <m/>
    <m/>
    <m/>
    <m/>
    <m/>
    <x v="0"/>
    <x v="0"/>
    <m/>
  </r>
  <r>
    <s v=""/>
    <s v=" E1008_17660"/>
    <s v="RCV: Signal Patch Panel Fabrication - Hadronic Calorimetry - Hadron Endcap HCal"/>
    <s v="6.10.08"/>
    <x v="0"/>
    <d v="2028-04-13T00:00:00"/>
    <d v="2028-04-13T00:00:00"/>
    <s v="ewoolsey"/>
    <s v="fbarbosa"/>
    <n v="16889.29"/>
    <m/>
    <s v="C"/>
    <s v="Nonlabor"/>
    <s v="TEC"/>
    <m/>
    <s v="JLAB"/>
    <s v="PED"/>
    <s v="DET"/>
    <x v="9"/>
    <s v="B"/>
    <m/>
    <m/>
    <m/>
    <m/>
    <m/>
    <m/>
    <m/>
    <m/>
    <m/>
    <m/>
    <m/>
    <n v="16889.29"/>
    <m/>
    <m/>
    <m/>
    <m/>
    <m/>
    <m/>
    <x v="0"/>
    <x v="0"/>
    <m/>
  </r>
  <r>
    <s v=""/>
    <s v=" E1008_17765"/>
    <s v="RCV: HV Power Patch Panel Fabrication - Hadronic Calorimetry - Hadron Endcap HCal"/>
    <s v="6.10.08"/>
    <x v="0"/>
    <d v="2027-12-06T00:00:00"/>
    <d v="2027-12-06T00:00:00"/>
    <s v="ewoolsey"/>
    <s v="fbarbosa"/>
    <n v="10735.59"/>
    <m/>
    <s v="C"/>
    <s v="Nonlabor"/>
    <s v="TEC"/>
    <m/>
    <s v="JLAB"/>
    <s v="PED"/>
    <s v="DET"/>
    <x v="9"/>
    <s v="B"/>
    <m/>
    <m/>
    <m/>
    <m/>
    <m/>
    <m/>
    <m/>
    <m/>
    <m/>
    <m/>
    <m/>
    <n v="10735.59"/>
    <m/>
    <m/>
    <m/>
    <m/>
    <m/>
    <m/>
    <x v="0"/>
    <x v="0"/>
    <m/>
  </r>
  <r>
    <s v=""/>
    <s v=" E1008_17695"/>
    <s v="RCV: PCB Assembly Fabrication - Hadronic Calorimetry - Hadron Endcap HCal"/>
    <s v="6.10.08"/>
    <x v="0"/>
    <d v="2025-11-25T00:00:00"/>
    <d v="2025-11-25T00:00:00"/>
    <s v="ewoolsey"/>
    <s v="fbarbosa"/>
    <n v="552624.92000000004"/>
    <m/>
    <s v="C"/>
    <s v="Nonlabor"/>
    <s v="TEC"/>
    <m/>
    <s v="JLAB"/>
    <s v="PED"/>
    <s v="DET"/>
    <x v="9"/>
    <s v="S.P307"/>
    <m/>
    <m/>
    <m/>
    <m/>
    <m/>
    <m/>
    <m/>
    <m/>
    <m/>
    <n v="552624.92000000004"/>
    <m/>
    <m/>
    <m/>
    <m/>
    <m/>
    <m/>
    <m/>
    <m/>
    <x v="0"/>
    <x v="0"/>
    <m/>
  </r>
  <r>
    <s v=""/>
    <s v=" E1008_16670"/>
    <s v="RDO Readout Board - Test specifications including firmware and software"/>
    <s v="6.10.08"/>
    <x v="0"/>
    <d v="2028-03-13T00:00:00"/>
    <d v="2028-08-01T00:00:00"/>
    <s v="ewoolsey"/>
    <s v="fbarbosa"/>
    <n v="40000.089999999997"/>
    <m/>
    <s v="C"/>
    <s v="Labor"/>
    <s v="TEC"/>
    <m/>
    <s v="JLAB"/>
    <s v="PED"/>
    <s v="DET"/>
    <x v="6"/>
    <m/>
    <m/>
    <m/>
    <m/>
    <m/>
    <m/>
    <m/>
    <m/>
    <m/>
    <m/>
    <m/>
    <m/>
    <n v="40000.089999999997"/>
    <m/>
    <m/>
    <m/>
    <m/>
    <m/>
    <m/>
    <x v="0"/>
    <x v="0"/>
    <m/>
  </r>
  <r>
    <s v=""/>
    <s v=" E1008_16720"/>
    <s v="RDO Readout Board - SubSystem performance testing and power measurements"/>
    <s v="6.10.08"/>
    <x v="0"/>
    <d v="2028-12-28T00:00:00"/>
    <d v="2029-05-21T00:00:00"/>
    <s v="ewoolsey"/>
    <s v="fbarbosa"/>
    <n v="19226.71"/>
    <m/>
    <s v="C"/>
    <s v="Labor"/>
    <s v="TEC"/>
    <m/>
    <s v="JLAB"/>
    <s v="PED"/>
    <s v="DET"/>
    <x v="6"/>
    <m/>
    <m/>
    <m/>
    <m/>
    <m/>
    <m/>
    <m/>
    <m/>
    <m/>
    <m/>
    <m/>
    <m/>
    <m/>
    <n v="19226.71"/>
    <m/>
    <m/>
    <m/>
    <m/>
    <m/>
    <x v="0"/>
    <x v="0"/>
    <m/>
  </r>
  <r>
    <s v=""/>
    <s v=" E1008_16730"/>
    <s v="RDO Readout Board - Cooling Implementation and final test"/>
    <s v="6.10.08"/>
    <x v="0"/>
    <d v="2028-12-28T00:00:00"/>
    <d v="2029-05-21T00:00:00"/>
    <s v="ewoolsey"/>
    <s v="fbarbosa"/>
    <n v="19226.71"/>
    <m/>
    <s v="C"/>
    <s v="Labor"/>
    <s v="TEC"/>
    <m/>
    <s v="JLAB"/>
    <s v="PED"/>
    <s v="DET"/>
    <x v="6"/>
    <m/>
    <m/>
    <m/>
    <m/>
    <m/>
    <m/>
    <m/>
    <m/>
    <m/>
    <m/>
    <m/>
    <m/>
    <m/>
    <n v="19226.71"/>
    <m/>
    <m/>
    <m/>
    <m/>
    <m/>
    <x v="0"/>
    <x v="0"/>
    <m/>
  </r>
  <r>
    <s v=""/>
    <s v=" E1008_16750"/>
    <s v="RDO Readout Board - Procurement of RDO"/>
    <s v="6.10.08"/>
    <x v="0"/>
    <d v="2029-10-15T00:00:00"/>
    <d v="1930-03-12T00:00:00"/>
    <s v="ewoolsey"/>
    <s v="fbarbosa"/>
    <n v="42436.1"/>
    <m/>
    <s v="C"/>
    <s v="Labor"/>
    <s v="TEC"/>
    <m/>
    <s v="JLAB"/>
    <s v="PED"/>
    <s v="DET"/>
    <x v="6"/>
    <m/>
    <m/>
    <m/>
    <m/>
    <m/>
    <m/>
    <m/>
    <m/>
    <m/>
    <m/>
    <m/>
    <m/>
    <m/>
    <m/>
    <n v="42436.1"/>
    <m/>
    <m/>
    <m/>
    <m/>
    <x v="0"/>
    <x v="0"/>
    <m/>
  </r>
  <r>
    <s v=""/>
    <s v=" E1008_16680"/>
    <s v="RDO Readout Board - Schematic capture"/>
    <s v="6.10.08"/>
    <x v="0"/>
    <d v="2028-03-13T00:00:00"/>
    <d v="2028-08-01T00:00:00"/>
    <s v="ewoolsey"/>
    <s v="fbarbosa"/>
    <n v="40000.089999999997"/>
    <m/>
    <s v="C"/>
    <s v="Labor"/>
    <s v="TEC"/>
    <m/>
    <s v="JLAB"/>
    <s v="PED"/>
    <s v="DET"/>
    <x v="6"/>
    <m/>
    <m/>
    <m/>
    <m/>
    <m/>
    <m/>
    <m/>
    <m/>
    <m/>
    <m/>
    <m/>
    <m/>
    <n v="40000.089999999997"/>
    <m/>
    <m/>
    <m/>
    <m/>
    <m/>
    <m/>
    <x v="0"/>
    <x v="0"/>
    <m/>
  </r>
  <r>
    <s v=""/>
    <s v=" E1008_16690"/>
    <s v="RDO Readout Board - PCB place and route"/>
    <s v="6.10.08"/>
    <x v="0"/>
    <d v="2028-08-02T00:00:00"/>
    <d v="2028-12-27T00:00:00"/>
    <s v="ewoolsey"/>
    <s v="fbarbosa"/>
    <n v="40696.089999999997"/>
    <m/>
    <s v="C"/>
    <s v="Labor"/>
    <s v="TEC"/>
    <m/>
    <s v="JLAB"/>
    <s v="PED"/>
    <s v="DET"/>
    <x v="6"/>
    <m/>
    <m/>
    <m/>
    <m/>
    <m/>
    <m/>
    <m/>
    <m/>
    <m/>
    <m/>
    <m/>
    <m/>
    <n v="17092.36"/>
    <n v="23603.73"/>
    <m/>
    <m/>
    <m/>
    <m/>
    <m/>
    <x v="0"/>
    <x v="0"/>
    <m/>
  </r>
  <r>
    <s v=""/>
    <s v=" E1008_16660"/>
    <s v="RDO Readout Board - Component evaluation and selection"/>
    <s v="6.10.08"/>
    <x v="0"/>
    <d v="2027-10-14T00:00:00"/>
    <d v="2028-03-10T00:00:00"/>
    <s v="ewoolsey"/>
    <s v="fbarbosa"/>
    <n v="5333.35"/>
    <m/>
    <s v="C"/>
    <s v="Labor"/>
    <s v="TEC"/>
    <m/>
    <s v="JLAB"/>
    <s v="PED"/>
    <s v="DET"/>
    <x v="6"/>
    <m/>
    <m/>
    <m/>
    <m/>
    <m/>
    <m/>
    <m/>
    <m/>
    <m/>
    <m/>
    <m/>
    <m/>
    <n v="5333.35"/>
    <m/>
    <m/>
    <m/>
    <m/>
    <m/>
    <m/>
    <x v="0"/>
    <x v="0"/>
    <m/>
  </r>
  <r>
    <s v=""/>
    <s v=" E1008_16700"/>
    <s v="RDO Readout Board - Q&amp;A / Testing"/>
    <s v="6.10.08"/>
    <x v="0"/>
    <d v="2028-08-02T00:00:00"/>
    <d v="2029-01-26T00:00:00"/>
    <s v="ewoolsey"/>
    <s v="fbarbosa"/>
    <n v="12274.94"/>
    <m/>
    <s v="C"/>
    <s v="Labor"/>
    <s v="TEC"/>
    <m/>
    <s v="JLAB"/>
    <s v="PED"/>
    <s v="DET"/>
    <x v="6"/>
    <m/>
    <m/>
    <m/>
    <m/>
    <m/>
    <m/>
    <m/>
    <m/>
    <m/>
    <m/>
    <m/>
    <m/>
    <n v="4296.2299999999996"/>
    <n v="7978.71"/>
    <m/>
    <m/>
    <m/>
    <m/>
    <m/>
    <x v="0"/>
    <x v="0"/>
    <m/>
  </r>
  <r>
    <s v=""/>
    <s v=" E1008_16710"/>
    <s v="RDO Readout Board - Integration Testing with DAQ and Timing systems"/>
    <s v="6.10.08"/>
    <x v="0"/>
    <d v="2028-08-02T00:00:00"/>
    <d v="2029-01-26T00:00:00"/>
    <s v="ewoolsey"/>
    <s v="fbarbosa"/>
    <n v="19030.71"/>
    <m/>
    <s v="C"/>
    <s v="Labor"/>
    <s v="TEC"/>
    <m/>
    <s v="JLAB"/>
    <s v="PED"/>
    <s v="DET"/>
    <x v="6"/>
    <m/>
    <m/>
    <m/>
    <m/>
    <m/>
    <m/>
    <m/>
    <m/>
    <m/>
    <m/>
    <m/>
    <m/>
    <n v="6660.75"/>
    <n v="12369.96"/>
    <m/>
    <m/>
    <m/>
    <m/>
    <m/>
    <x v="0"/>
    <x v="0"/>
    <m/>
  </r>
  <r>
    <s v=""/>
    <s v=" RD_0303_4050"/>
    <s v="Collared Magnet 1 - Q1ApF - Coil Curing - Lead Time"/>
    <s v="6.02.03.03.02"/>
    <x v="0"/>
    <d v="2023-10-04T00:00:00"/>
    <d v="2023-12-04T00:00:00"/>
    <s v="jtolle"/>
    <s v="hwitte"/>
    <n v="123265.56"/>
    <s v="CON"/>
    <s v="C"/>
    <s v="Nonlabor"/>
    <s v="OPC"/>
    <m/>
    <s v="BNL"/>
    <s v="R&amp;D"/>
    <s v="SC_MAG"/>
    <x v="3"/>
    <s v="P.S414"/>
    <m/>
    <m/>
    <m/>
    <m/>
    <m/>
    <m/>
    <m/>
    <n v="123265.56"/>
    <m/>
    <m/>
    <m/>
    <m/>
    <m/>
    <m/>
    <m/>
    <m/>
    <m/>
    <m/>
    <x v="0"/>
    <x v="0"/>
    <m/>
  </r>
  <r>
    <s v=""/>
    <s v=" RD_0303_4010"/>
    <s v="Collared Magnet 1 - Q1ApF - Coil Curing - Specs and SOW / APP"/>
    <s v="6.02.03.03.02"/>
    <x v="0"/>
    <d v="2023-03-14T00:00:00"/>
    <d v="2023-04-24T00:00:00"/>
    <s v="jtolle"/>
    <s v="hwitte"/>
    <n v="7965.17"/>
    <s v="EDIA"/>
    <s v="C"/>
    <s v="Labor"/>
    <s v="OPC"/>
    <m/>
    <s v="BNL"/>
    <s v="R&amp;D"/>
    <s v="SC_MAG"/>
    <x v="3"/>
    <s v="P.S414"/>
    <m/>
    <m/>
    <m/>
    <m/>
    <m/>
    <m/>
    <n v="7965.17"/>
    <m/>
    <m/>
    <m/>
    <m/>
    <m/>
    <m/>
    <m/>
    <m/>
    <m/>
    <m/>
    <m/>
    <x v="0"/>
    <x v="0"/>
    <m/>
  </r>
  <r>
    <s v="Contract Award"/>
    <s v=" RD_0303_4040"/>
    <s v="Collared Magnet 1 - Q1ApF - Coil Curing - Contract Award"/>
    <s v="6.02.03.03.02"/>
    <x v="0"/>
    <d v="2023-10-03T00:00:00"/>
    <d v="2023-10-03T00:00:00"/>
    <s v="jtolle"/>
    <s v="hwitte"/>
    <n v="0.01"/>
    <s v="EDIA"/>
    <s v="C"/>
    <s v="Nonlabor"/>
    <s v="OPC"/>
    <m/>
    <s v="BNL"/>
    <s v="R&amp;D"/>
    <s v="SC_MAG"/>
    <x v="3"/>
    <s v="P.S414"/>
    <m/>
    <m/>
    <m/>
    <m/>
    <m/>
    <m/>
    <m/>
    <n v="0.01"/>
    <m/>
    <m/>
    <m/>
    <m/>
    <m/>
    <m/>
    <m/>
    <m/>
    <m/>
    <m/>
    <x v="0"/>
    <x v="0"/>
    <m/>
  </r>
  <r>
    <s v=""/>
    <s v=" RD_0303_4080"/>
    <s v="Collared Magnet 1 - Q1ApF - Coil Curing - Tool Fab"/>
    <s v="6.02.03.03.02"/>
    <x v="0"/>
    <d v="2023-03-14T00:00:00"/>
    <d v="2023-08-02T00:00:00"/>
    <s v="jtolle"/>
    <s v="hwitte"/>
    <n v="28674.62"/>
    <s v="EDIA"/>
    <s v="C"/>
    <s v="Labor"/>
    <s v="OPC"/>
    <m/>
    <s v="BNL"/>
    <s v="R&amp;D"/>
    <s v="SC_MAG"/>
    <x v="3"/>
    <m/>
    <m/>
    <m/>
    <m/>
    <m/>
    <m/>
    <m/>
    <n v="28674.62"/>
    <m/>
    <m/>
    <m/>
    <m/>
    <m/>
    <m/>
    <m/>
    <m/>
    <m/>
    <m/>
    <m/>
    <x v="0"/>
    <x v="0"/>
    <m/>
  </r>
  <r>
    <s v=""/>
    <s v=" RD_0303_4090"/>
    <s v="Collared Magnet 1 - Q1ApF - Coil Curing - Install / Commission Tools"/>
    <s v="6.02.03.03.02"/>
    <x v="0"/>
    <d v="2023-08-03T00:00:00"/>
    <d v="2023-09-14T00:00:00"/>
    <s v="jtolle"/>
    <s v="hwitte"/>
    <n v="15930.34"/>
    <s v="EDIA"/>
    <s v="C"/>
    <s v="Labor"/>
    <s v="OPC"/>
    <m/>
    <s v="BNL"/>
    <s v="R&amp;D"/>
    <s v="SC_MAG"/>
    <x v="3"/>
    <m/>
    <m/>
    <m/>
    <m/>
    <m/>
    <m/>
    <m/>
    <n v="15930.34"/>
    <m/>
    <m/>
    <m/>
    <m/>
    <m/>
    <m/>
    <m/>
    <m/>
    <m/>
    <m/>
    <m/>
    <x v="0"/>
    <x v="0"/>
    <m/>
  </r>
  <r>
    <s v=""/>
    <s v=" RD_0303_4110"/>
    <s v="Collared Magnet 1 - Q1ApF - Coil Curing - Test Coil Curing &amp; Impregnation"/>
    <s v="6.02.03.03.02"/>
    <x v="0"/>
    <d v="2023-12-05T00:00:00"/>
    <d v="2023-12-26T00:00:00"/>
    <s v="jtolle"/>
    <s v="hwitte"/>
    <n v="4121.9799999999996"/>
    <s v="EDIA"/>
    <s v="C"/>
    <s v="Labor"/>
    <s v="OPC"/>
    <m/>
    <s v="BNL"/>
    <s v="R&amp;D"/>
    <s v="SC_MAG"/>
    <x v="3"/>
    <m/>
    <m/>
    <m/>
    <m/>
    <m/>
    <m/>
    <m/>
    <m/>
    <n v="4121.9799999999996"/>
    <m/>
    <m/>
    <m/>
    <m/>
    <m/>
    <m/>
    <m/>
    <m/>
    <m/>
    <m/>
    <x v="0"/>
    <x v="0"/>
    <m/>
  </r>
  <r>
    <s v=""/>
    <s v=" E1008_13930"/>
    <s v="Hadronic Calorimetry - Electron Endcap HCal - HV cable system schematics and interface design"/>
    <s v="6.10.08"/>
    <x v="0"/>
    <d v="2023-12-29T00:00:00"/>
    <d v="2024-08-01T00:00:00"/>
    <s v="ewoolsey"/>
    <s v="fbarbosa"/>
    <n v="11410.7"/>
    <m/>
    <s v="C"/>
    <s v="Labor"/>
    <s v="TEC"/>
    <m/>
    <s v="JLAB"/>
    <s v="PED"/>
    <s v="DET"/>
    <x v="6"/>
    <m/>
    <m/>
    <m/>
    <m/>
    <m/>
    <m/>
    <m/>
    <m/>
    <n v="11410.7"/>
    <m/>
    <m/>
    <m/>
    <m/>
    <m/>
    <m/>
    <m/>
    <m/>
    <m/>
    <m/>
    <x v="0"/>
    <x v="0"/>
    <m/>
  </r>
  <r>
    <s v=""/>
    <s v=" E1008_13940"/>
    <s v="Hadronic Calorimetry - Electron Endcap HCal - HV power patch panel fabrication drawings"/>
    <s v="6.10.08"/>
    <x v="0"/>
    <d v="2028-09-06T00:00:00"/>
    <d v="2029-04-13T00:00:00"/>
    <s v="ewoolsey"/>
    <s v="fbarbosa"/>
    <n v="3295.47"/>
    <m/>
    <s v="C"/>
    <s v="Labor"/>
    <s v="TEC"/>
    <m/>
    <s v="JLAB"/>
    <s v="PED"/>
    <s v="DET"/>
    <x v="6"/>
    <m/>
    <m/>
    <m/>
    <m/>
    <m/>
    <m/>
    <m/>
    <m/>
    <m/>
    <m/>
    <m/>
    <m/>
    <n v="395.46"/>
    <n v="2900.02"/>
    <m/>
    <m/>
    <m/>
    <m/>
    <m/>
    <x v="0"/>
    <x v="0"/>
    <m/>
  </r>
  <r>
    <s v=""/>
    <s v=" E1008_13970"/>
    <s v="Hadronic Calorimetry - Electron Endcap HCal - Long power cables and system schematics"/>
    <s v="6.10.08"/>
    <x v="0"/>
    <d v="2029-04-16T00:00:00"/>
    <d v="2029-09-05T00:00:00"/>
    <s v="ewoolsey"/>
    <s v="fbarbosa"/>
    <n v="13228.12"/>
    <m/>
    <s v="C"/>
    <s v="Labor"/>
    <s v="TEC"/>
    <m/>
    <s v="JLAB"/>
    <s v="PED"/>
    <s v="DET"/>
    <x v="6"/>
    <m/>
    <m/>
    <m/>
    <m/>
    <m/>
    <m/>
    <m/>
    <m/>
    <m/>
    <m/>
    <m/>
    <m/>
    <m/>
    <n v="13228.12"/>
    <m/>
    <m/>
    <m/>
    <m/>
    <m/>
    <x v="0"/>
    <x v="0"/>
    <m/>
  </r>
  <r>
    <s v=""/>
    <s v=" E1008_13980"/>
    <s v="Hadronic Calorimetry - Electron Endcap HCal - Power supply evaluation and testing"/>
    <s v="6.10.08"/>
    <x v="0"/>
    <d v="2029-09-06T00:00:00"/>
    <d v="1930-02-01T00:00:00"/>
    <s v="ewoolsey"/>
    <s v="fbarbosa"/>
    <n v="5931.41"/>
    <m/>
    <s v="C"/>
    <s v="Labor"/>
    <s v="TEC"/>
    <m/>
    <s v="JLAB"/>
    <s v="PED"/>
    <s v="DET"/>
    <x v="6"/>
    <m/>
    <m/>
    <m/>
    <m/>
    <m/>
    <m/>
    <m/>
    <m/>
    <m/>
    <m/>
    <m/>
    <m/>
    <m/>
    <n v="1008.34"/>
    <n v="4923.07"/>
    <m/>
    <m/>
    <m/>
    <m/>
    <x v="0"/>
    <x v="0"/>
    <m/>
  </r>
  <r>
    <s v=""/>
    <s v=" E1008_13990"/>
    <s v="Hadronic Calorimetry - Electron Endcap HCal - Power supply connection cable specifications/schematics"/>
    <s v="6.10.08"/>
    <x v="0"/>
    <d v="1930-02-04T00:00:00"/>
    <d v="1930-06-25T00:00:00"/>
    <s v="ewoolsey"/>
    <s v="fbarbosa"/>
    <n v="5960.92"/>
    <m/>
    <s v="C"/>
    <s v="Labor"/>
    <s v="TEC"/>
    <m/>
    <s v="JLAB"/>
    <s v="PED"/>
    <s v="DET"/>
    <x v="6"/>
    <m/>
    <m/>
    <m/>
    <m/>
    <m/>
    <m/>
    <m/>
    <m/>
    <m/>
    <m/>
    <m/>
    <m/>
    <m/>
    <m/>
    <n v="5960.92"/>
    <m/>
    <m/>
    <m/>
    <m/>
    <x v="0"/>
    <x v="0"/>
    <m/>
  </r>
  <r>
    <s v=""/>
    <s v=" E1008_13950"/>
    <s v="Hadronic Calorimetry - Electron Endcap HCal - Signal cable specifiction and interface design"/>
    <s v="6.10.08"/>
    <x v="0"/>
    <d v="2023-12-29T00:00:00"/>
    <d v="2024-08-01T00:00:00"/>
    <s v="ewoolsey"/>
    <s v="fbarbosa"/>
    <n v="11410.7"/>
    <m/>
    <s v="C"/>
    <s v="Labor"/>
    <s v="TEC"/>
    <m/>
    <s v="JLAB"/>
    <s v="PED"/>
    <s v="DET"/>
    <x v="6"/>
    <m/>
    <m/>
    <m/>
    <m/>
    <m/>
    <m/>
    <m/>
    <m/>
    <n v="11410.7"/>
    <m/>
    <m/>
    <m/>
    <m/>
    <m/>
    <m/>
    <m/>
    <m/>
    <m/>
    <m/>
    <x v="0"/>
    <x v="0"/>
    <m/>
  </r>
  <r>
    <s v=""/>
    <s v=" E1008_13960"/>
    <s v="Hadronic Calorimetry - Electron Endcap HCal - Signal patch panel fabrication drawings"/>
    <s v="6.10.08"/>
    <x v="0"/>
    <d v="2024-08-02T00:00:00"/>
    <d v="2025-03-12T00:00:00"/>
    <s v="ewoolsey"/>
    <s v="fbarbosa"/>
    <n v="2914.86"/>
    <m/>
    <s v="C"/>
    <s v="Labor"/>
    <s v="TEC"/>
    <m/>
    <s v="JLAB"/>
    <s v="PED"/>
    <s v="DET"/>
    <x v="6"/>
    <m/>
    <m/>
    <m/>
    <m/>
    <m/>
    <m/>
    <m/>
    <m/>
    <n v="796.73"/>
    <n v="2118.13"/>
    <m/>
    <m/>
    <m/>
    <m/>
    <m/>
    <m/>
    <m/>
    <m/>
    <m/>
    <x v="0"/>
    <x v="0"/>
    <m/>
  </r>
  <r>
    <s v=""/>
    <s v=" E1008_13900"/>
    <s v="Hadronic Calorimetry - Electron Endcap HCal - Component evaluation and selection"/>
    <s v="6.10.08"/>
    <x v="0"/>
    <d v="2023-05-23T00:00:00"/>
    <d v="2023-12-28T00:00:00"/>
    <s v="ewoolsey"/>
    <s v="fbarbosa"/>
    <n v="4654.88"/>
    <m/>
    <s v="C"/>
    <s v="Labor"/>
    <s v="TEC"/>
    <m/>
    <s v="JLAB"/>
    <s v="PED"/>
    <s v="DET"/>
    <x v="6"/>
    <m/>
    <m/>
    <m/>
    <m/>
    <m/>
    <m/>
    <m/>
    <n v="2823.96"/>
    <n v="1830.92"/>
    <m/>
    <m/>
    <m/>
    <m/>
    <m/>
    <m/>
    <m/>
    <m/>
    <m/>
    <m/>
    <x v="0"/>
    <x v="0"/>
    <m/>
  </r>
  <r>
    <s v=""/>
    <s v=" E1008_13902"/>
    <s v="Hadronic Calorimetry - Electron Endcap HCal - Readout HW Implementation"/>
    <s v="6.10.08"/>
    <x v="0"/>
    <d v="2024-02-13T00:00:00"/>
    <d v="2024-08-01T00:00:00"/>
    <s v="ewoolsey"/>
    <s v="fbarbosa"/>
    <n v="35539.56"/>
    <m/>
    <s v="C"/>
    <s v="Labor"/>
    <s v="TEC"/>
    <m/>
    <s v="JLAB"/>
    <s v="PED"/>
    <s v="DET"/>
    <x v="6"/>
    <m/>
    <m/>
    <m/>
    <m/>
    <m/>
    <m/>
    <m/>
    <m/>
    <n v="35539.56"/>
    <m/>
    <m/>
    <m/>
    <m/>
    <m/>
    <m/>
    <m/>
    <m/>
    <m/>
    <m/>
    <x v="0"/>
    <x v="0"/>
    <m/>
  </r>
  <r>
    <s v=""/>
    <s v=" E1008_14120"/>
    <s v="Hadronic Calorimetry - Electron Endcap HCal - Cooling Implementation and final test"/>
    <s v="6.10.08"/>
    <x v="0"/>
    <d v="1931-05-29T00:00:00"/>
    <d v="1931-08-21T00:00:00"/>
    <s v="ewoolsey"/>
    <s v="fbarbosa"/>
    <n v="14205.48"/>
    <m/>
    <s v="C"/>
    <s v="Labor"/>
    <s v="TEC"/>
    <m/>
    <s v="JLAB"/>
    <s v="Const"/>
    <s v="DET"/>
    <x v="8"/>
    <m/>
    <m/>
    <m/>
    <m/>
    <m/>
    <m/>
    <m/>
    <m/>
    <m/>
    <m/>
    <m/>
    <m/>
    <m/>
    <m/>
    <m/>
    <n v="14205.48"/>
    <m/>
    <m/>
    <m/>
    <x v="0"/>
    <x v="0"/>
    <m/>
  </r>
  <r>
    <s v=""/>
    <s v=" E1008_14130"/>
    <s v="Hadronic Calorimetry - Electron Endcap HCal - Cooling Implementation and final test (In Kind)"/>
    <s v="6.10.08"/>
    <x v="0"/>
    <d v="1931-05-29T00:00:00"/>
    <d v="1931-08-21T00:00:00"/>
    <s v="ewoolsey"/>
    <s v="fbarbosa"/>
    <n v="6192.13"/>
    <m/>
    <s v="C"/>
    <s v="Labor"/>
    <s v="TEC"/>
    <m/>
    <s v="JLAB"/>
    <s v="Const"/>
    <s v="DET"/>
    <x v="8"/>
    <m/>
    <m/>
    <m/>
    <m/>
    <m/>
    <m/>
    <m/>
    <m/>
    <m/>
    <m/>
    <m/>
    <m/>
    <m/>
    <m/>
    <m/>
    <n v="6192.13"/>
    <m/>
    <m/>
    <m/>
    <x v="0"/>
    <x v="0"/>
    <m/>
  </r>
  <r>
    <s v=""/>
    <s v=" E1008_13903"/>
    <s v="Hadronic Calorimetry - Electron Endcap HCal - Readout HW Implementation support"/>
    <s v="6.10.08"/>
    <x v="0"/>
    <d v="2024-02-13T00:00:00"/>
    <d v="2024-08-01T00:00:00"/>
    <s v="ewoolsey"/>
    <s v="fbarbosa"/>
    <n v="32092.58"/>
    <m/>
    <s v="C"/>
    <s v="Labor"/>
    <s v="TEC"/>
    <m/>
    <s v="JLAB"/>
    <s v="PED"/>
    <s v="DET"/>
    <x v="6"/>
    <m/>
    <m/>
    <m/>
    <m/>
    <m/>
    <m/>
    <m/>
    <m/>
    <n v="32092.58"/>
    <m/>
    <m/>
    <m/>
    <m/>
    <m/>
    <m/>
    <m/>
    <m/>
    <m/>
    <m/>
    <x v="0"/>
    <x v="0"/>
    <m/>
  </r>
  <r>
    <s v=""/>
    <s v=" E1008_14000"/>
    <s v="Hadronic Calorimetry - Electron Endcap HCal - Peripheral hardware assembly - In House"/>
    <s v="6.10.08"/>
    <x v="0"/>
    <d v="1930-06-26T00:00:00"/>
    <d v="1930-08-07T00:00:00"/>
    <s v="ewoolsey"/>
    <s v="fbarbosa"/>
    <n v="4151.3599999999997"/>
    <m/>
    <s v="C"/>
    <s v="Labor"/>
    <s v="TEC"/>
    <m/>
    <s v="JLAB"/>
    <s v="Const"/>
    <s v="DET"/>
    <x v="7"/>
    <m/>
    <m/>
    <m/>
    <m/>
    <m/>
    <m/>
    <m/>
    <m/>
    <m/>
    <m/>
    <m/>
    <m/>
    <m/>
    <m/>
    <n v="4151.3599999999997"/>
    <m/>
    <m/>
    <m/>
    <m/>
    <x v="0"/>
    <x v="0"/>
    <m/>
  </r>
  <r>
    <s v=""/>
    <s v=" E1008_14010"/>
    <s v="Hadronic Calorimetry - Electron Endcap HCal - Peripheral hardware assembly - In House (In Kind)"/>
    <s v="6.10.08"/>
    <x v="0"/>
    <d v="1930-06-26T00:00:00"/>
    <d v="1930-08-07T00:00:00"/>
    <s v="ewoolsey"/>
    <s v="fbarbosa"/>
    <n v="1809.57"/>
    <m/>
    <s v="C"/>
    <s v="Labor"/>
    <s v="TEC"/>
    <m/>
    <s v="JLAB"/>
    <s v="Const"/>
    <s v="DET"/>
    <x v="7"/>
    <m/>
    <m/>
    <m/>
    <m/>
    <m/>
    <m/>
    <m/>
    <m/>
    <m/>
    <m/>
    <m/>
    <m/>
    <m/>
    <m/>
    <n v="1809.57"/>
    <m/>
    <m/>
    <m/>
    <m/>
    <x v="0"/>
    <x v="0"/>
    <m/>
  </r>
  <r>
    <s v=""/>
    <s v=" E1008_14040"/>
    <s v="Hadronic Calorimetry - Electron Endcap HCal - Q&amp;A / Testing"/>
    <s v="6.10.08"/>
    <x v="0"/>
    <d v="1930-09-20T00:00:00"/>
    <d v="1930-11-18T00:00:00"/>
    <s v="ewoolsey"/>
    <s v="fbarbosa"/>
    <n v="9162.68"/>
    <m/>
    <s v="C"/>
    <s v="Labor"/>
    <s v="TEC"/>
    <m/>
    <s v="JLAB"/>
    <s v="Const"/>
    <s v="DET"/>
    <x v="8"/>
    <m/>
    <m/>
    <m/>
    <m/>
    <m/>
    <m/>
    <m/>
    <m/>
    <m/>
    <m/>
    <m/>
    <m/>
    <m/>
    <m/>
    <n v="1603.47"/>
    <n v="7559.21"/>
    <m/>
    <m/>
    <m/>
    <x v="0"/>
    <x v="0"/>
    <m/>
  </r>
  <r>
    <s v=""/>
    <s v=" E1008_14050"/>
    <s v="Hadronic Calorimetry - Electron Endcap HCal - Q&amp;A / Testing (In Kind)"/>
    <s v="6.10.08"/>
    <x v="0"/>
    <d v="1930-09-20T00:00:00"/>
    <d v="1930-11-18T00:00:00"/>
    <s v="ewoolsey"/>
    <s v="fbarbosa"/>
    <n v="3926.86"/>
    <m/>
    <s v="C"/>
    <s v="Labor"/>
    <s v="TEC"/>
    <m/>
    <s v="JLAB"/>
    <s v="Const"/>
    <s v="DET"/>
    <x v="8"/>
    <m/>
    <m/>
    <m/>
    <m/>
    <m/>
    <m/>
    <m/>
    <m/>
    <m/>
    <m/>
    <m/>
    <m/>
    <m/>
    <m/>
    <n v="687.2"/>
    <n v="3239.66"/>
    <m/>
    <m/>
    <m/>
    <x v="0"/>
    <x v="0"/>
    <m/>
  </r>
  <r>
    <s v=""/>
    <s v=" E1008_14060"/>
    <s v="Hadronic Calorimetry - Electron Endcap HCal - Installation; Board mounting on detector"/>
    <s v="6.10.08"/>
    <x v="0"/>
    <d v="1930-11-19T00:00:00"/>
    <d v="1931-01-03T00:00:00"/>
    <s v="ewoolsey"/>
    <s v="fbarbosa"/>
    <n v="18419.25"/>
    <m/>
    <s v="C"/>
    <s v="Labor"/>
    <s v="TEC"/>
    <m/>
    <s v="JLAB"/>
    <s v="Const"/>
    <s v="DET"/>
    <x v="5"/>
    <m/>
    <m/>
    <m/>
    <m/>
    <m/>
    <m/>
    <m/>
    <m/>
    <m/>
    <m/>
    <m/>
    <m/>
    <m/>
    <m/>
    <m/>
    <n v="18419.25"/>
    <m/>
    <m/>
    <m/>
    <x v="0"/>
    <x v="0"/>
    <m/>
  </r>
  <r>
    <s v=""/>
    <s v=" E1008_14070"/>
    <s v="Hadronic Calorimetry - Electron Endcap HCal - Installation; Board mounting on detector (In Kind)"/>
    <s v="6.10.08"/>
    <x v="0"/>
    <d v="1930-11-19T00:00:00"/>
    <d v="1931-01-03T00:00:00"/>
    <s v="ewoolsey"/>
    <s v="fbarbosa"/>
    <n v="7893.97"/>
    <m/>
    <s v="C"/>
    <s v="Labor"/>
    <s v="TEC"/>
    <m/>
    <s v="JLAB"/>
    <s v="Const"/>
    <s v="DET"/>
    <x v="5"/>
    <m/>
    <m/>
    <m/>
    <m/>
    <m/>
    <m/>
    <m/>
    <m/>
    <m/>
    <m/>
    <m/>
    <m/>
    <m/>
    <m/>
    <m/>
    <n v="7893.97"/>
    <m/>
    <m/>
    <m/>
    <x v="0"/>
    <x v="0"/>
    <m/>
  </r>
  <r>
    <s v=""/>
    <s v=" E1008_14020"/>
    <s v="Hadronic Calorimetry - Electron Endcap HCal - Test specifications including firmware and software"/>
    <s v="6.10.08"/>
    <x v="0"/>
    <d v="1930-08-08T00:00:00"/>
    <d v="1930-09-19T00:00:00"/>
    <s v="ewoolsey"/>
    <s v="fbarbosa"/>
    <n v="29705.27"/>
    <m/>
    <s v="C"/>
    <s v="Labor"/>
    <s v="TEC"/>
    <m/>
    <s v="JLAB"/>
    <s v="Const"/>
    <s v="DET"/>
    <x v="7"/>
    <m/>
    <m/>
    <m/>
    <m/>
    <m/>
    <m/>
    <m/>
    <m/>
    <m/>
    <m/>
    <m/>
    <m/>
    <m/>
    <m/>
    <n v="29705.27"/>
    <m/>
    <m/>
    <m/>
    <m/>
    <x v="0"/>
    <x v="0"/>
    <m/>
  </r>
  <r>
    <s v=""/>
    <s v=" E1008_14030"/>
    <s v="Hadronic Calorimetry - Electron Endcap HCal - Test specifications including firmware and software (In Kind)"/>
    <s v="6.10.08"/>
    <x v="0"/>
    <d v="1930-08-08T00:00:00"/>
    <d v="1930-09-19T00:00:00"/>
    <s v="ewoolsey"/>
    <s v="fbarbosa"/>
    <n v="12730.83"/>
    <m/>
    <s v="C"/>
    <s v="Labor"/>
    <s v="TEC"/>
    <m/>
    <s v="JLAB"/>
    <s v="Const"/>
    <s v="DET"/>
    <x v="7"/>
    <m/>
    <m/>
    <m/>
    <m/>
    <m/>
    <m/>
    <m/>
    <m/>
    <m/>
    <m/>
    <m/>
    <m/>
    <m/>
    <m/>
    <n v="12730.83"/>
    <m/>
    <m/>
    <m/>
    <m/>
    <x v="0"/>
    <x v="0"/>
    <m/>
  </r>
  <r>
    <s v=""/>
    <s v=" E1008_14080"/>
    <s v="Hadronic Calorimetry - Electron Endcap HCal - Integration Testing with DAQ and Timing systems"/>
    <s v="6.10.08"/>
    <x v="0"/>
    <d v="1931-01-06T00:00:00"/>
    <d v="1931-03-04T00:00:00"/>
    <s v="ewoolsey"/>
    <s v="fbarbosa"/>
    <n v="14205.48"/>
    <m/>
    <s v="C"/>
    <s v="Labor"/>
    <s v="TEC"/>
    <m/>
    <s v="JLAB"/>
    <s v="Const"/>
    <s v="DET"/>
    <x v="8"/>
    <m/>
    <m/>
    <m/>
    <m/>
    <m/>
    <m/>
    <m/>
    <m/>
    <m/>
    <m/>
    <m/>
    <m/>
    <m/>
    <m/>
    <m/>
    <n v="14205.48"/>
    <m/>
    <m/>
    <m/>
    <x v="0"/>
    <x v="0"/>
    <m/>
  </r>
  <r>
    <s v=""/>
    <s v=" E1008_14090"/>
    <s v="Hadronic Calorimetry - Electron Endcap HCal - Integration Testing with DAQ and Timing systems (In Kind)"/>
    <s v="6.10.08"/>
    <x v="0"/>
    <d v="1931-01-06T00:00:00"/>
    <d v="1931-03-04T00:00:00"/>
    <s v="ewoolsey"/>
    <s v="fbarbosa"/>
    <n v="6192.13"/>
    <m/>
    <s v="C"/>
    <s v="Labor"/>
    <s v="TEC"/>
    <m/>
    <s v="JLAB"/>
    <s v="Const"/>
    <s v="DET"/>
    <x v="8"/>
    <m/>
    <m/>
    <m/>
    <m/>
    <m/>
    <m/>
    <m/>
    <m/>
    <m/>
    <m/>
    <m/>
    <m/>
    <m/>
    <m/>
    <m/>
    <n v="6192.13"/>
    <m/>
    <m/>
    <m/>
    <x v="0"/>
    <x v="0"/>
    <m/>
  </r>
  <r>
    <s v=""/>
    <s v=" E1008_14100"/>
    <s v="Hadronic Calorimetry - Electron Endcap HCal - SubSystem performance testing and power measurements"/>
    <s v="6.10.08"/>
    <x v="0"/>
    <d v="1931-03-05T00:00:00"/>
    <d v="1931-05-28T00:00:00"/>
    <s v="ewoolsey"/>
    <s v="fbarbosa"/>
    <n v="14205.48"/>
    <m/>
    <s v="C"/>
    <s v="Labor"/>
    <s v="TEC"/>
    <m/>
    <s v="JLAB"/>
    <s v="Const"/>
    <s v="DET"/>
    <x v="8"/>
    <m/>
    <m/>
    <m/>
    <m/>
    <m/>
    <m/>
    <m/>
    <m/>
    <m/>
    <m/>
    <m/>
    <m/>
    <m/>
    <m/>
    <m/>
    <n v="14205.48"/>
    <m/>
    <m/>
    <m/>
    <x v="0"/>
    <x v="0"/>
    <m/>
  </r>
  <r>
    <s v=""/>
    <s v=" E1008_14110"/>
    <s v="Hadronic Calorimetry - Electron Endcap HCal - SubSystem performance testing and power measurements (In Kind)"/>
    <s v="6.10.08"/>
    <x v="0"/>
    <d v="1931-03-05T00:00:00"/>
    <d v="1931-05-28T00:00:00"/>
    <s v="ewoolsey"/>
    <s v="fbarbosa"/>
    <n v="6192.13"/>
    <m/>
    <s v="C"/>
    <s v="Labor"/>
    <s v="TEC"/>
    <m/>
    <s v="JLAB"/>
    <s v="Const"/>
    <s v="DET"/>
    <x v="8"/>
    <m/>
    <m/>
    <m/>
    <m/>
    <m/>
    <m/>
    <m/>
    <m/>
    <m/>
    <m/>
    <m/>
    <m/>
    <m/>
    <m/>
    <m/>
    <n v="6192.13"/>
    <m/>
    <m/>
    <m/>
    <x v="0"/>
    <x v="0"/>
    <m/>
  </r>
  <r>
    <s v=""/>
    <s v=" E1008_14150"/>
    <s v="Hadronic Calorimetry - Electron Endcap HCal - Interface PCB and components (HV, anode, LED)"/>
    <s v="6.10.08"/>
    <x v="0"/>
    <d v="2025-03-18T00:00:00"/>
    <d v="2026-03-31T00:00:00"/>
    <s v="ewoolsey"/>
    <s v="fbarbosa"/>
    <n v="6186.84"/>
    <m/>
    <s v="C"/>
    <s v="Labor"/>
    <s v="TEC"/>
    <m/>
    <s v="JLAB"/>
    <s v="PED"/>
    <s v="DET"/>
    <x v="9"/>
    <m/>
    <m/>
    <m/>
    <m/>
    <m/>
    <m/>
    <m/>
    <m/>
    <m/>
    <n v="3283.79"/>
    <n v="2903.06"/>
    <m/>
    <m/>
    <m/>
    <m/>
    <m/>
    <m/>
    <m/>
    <m/>
    <x v="0"/>
    <x v="0"/>
    <m/>
  </r>
  <r>
    <s v=""/>
    <s v=" E1008_14170"/>
    <s v="Hadronic Calorimetry - Electron Endcap HCal - PCB assembly"/>
    <s v="6.10.08"/>
    <x v="0"/>
    <d v="2026-04-01T00:00:00"/>
    <d v="2027-04-14T00:00:00"/>
    <s v="ewoolsey"/>
    <s v="fbarbosa"/>
    <n v="6379.7"/>
    <m/>
    <s v="C"/>
    <s v="Labor"/>
    <s v="TEC"/>
    <m/>
    <s v="JLAB"/>
    <s v="PED"/>
    <s v="DET"/>
    <x v="9"/>
    <m/>
    <m/>
    <m/>
    <m/>
    <m/>
    <m/>
    <m/>
    <m/>
    <m/>
    <m/>
    <n v="3140.77"/>
    <n v="3238.92"/>
    <m/>
    <m/>
    <m/>
    <m/>
    <m/>
    <m/>
    <m/>
    <x v="0"/>
    <x v="0"/>
    <m/>
  </r>
  <r>
    <s v=""/>
    <s v=" E1008_14190"/>
    <s v="Hadronic Calorimetry - Electron Endcap HCal - Signal cable and connectors"/>
    <s v="6.10.08"/>
    <x v="0"/>
    <d v="2023-01-03T00:00:00"/>
    <d v="2024-01-17T00:00:00"/>
    <s v="ewoolsey"/>
    <s v="fbarbosa"/>
    <n v="5797.85"/>
    <m/>
    <s v="C"/>
    <s v="Labor"/>
    <s v="TEC"/>
    <m/>
    <s v="JLAB"/>
    <s v="PED"/>
    <s v="DET"/>
    <x v="9"/>
    <m/>
    <m/>
    <m/>
    <m/>
    <m/>
    <m/>
    <m/>
    <n v="4214.59"/>
    <n v="1583.26"/>
    <m/>
    <m/>
    <m/>
    <m/>
    <m/>
    <m/>
    <m/>
    <m/>
    <m/>
    <m/>
    <x v="0"/>
    <x v="0"/>
    <m/>
  </r>
  <r>
    <s v=""/>
    <s v=" E1008_14210"/>
    <s v="Hadronic Calorimetry - Electron Endcap HCal - HV cable and connectors at detector"/>
    <s v="6.10.08"/>
    <x v="0"/>
    <d v="2023-01-03T00:00:00"/>
    <d v="2024-01-17T00:00:00"/>
    <s v="ewoolsey"/>
    <s v="fbarbosa"/>
    <n v="5797.85"/>
    <m/>
    <s v="C"/>
    <s v="Labor"/>
    <s v="TEC"/>
    <m/>
    <s v="JLAB"/>
    <s v="PED"/>
    <s v="DET"/>
    <x v="9"/>
    <m/>
    <m/>
    <m/>
    <m/>
    <m/>
    <m/>
    <m/>
    <n v="4214.59"/>
    <n v="1583.26"/>
    <m/>
    <m/>
    <m/>
    <m/>
    <m/>
    <m/>
    <m/>
    <m/>
    <m/>
    <m/>
    <x v="0"/>
    <x v="0"/>
    <m/>
  </r>
  <r>
    <s v=""/>
    <s v=" E1008_14230"/>
    <s v="Hadronic Calorimetry - Electron Endcap HCal - Long signal cables"/>
    <s v="6.10.08"/>
    <x v="0"/>
    <d v="2027-11-18T00:00:00"/>
    <d v="2028-04-13T00:00:00"/>
    <s v="ewoolsey"/>
    <s v="fbarbosa"/>
    <n v="6666.68"/>
    <m/>
    <s v="C"/>
    <s v="Labor"/>
    <s v="TEC"/>
    <m/>
    <s v="JLAB"/>
    <s v="PED"/>
    <s v="DET"/>
    <x v="9"/>
    <m/>
    <m/>
    <m/>
    <m/>
    <m/>
    <m/>
    <m/>
    <m/>
    <m/>
    <m/>
    <m/>
    <m/>
    <n v="6666.68"/>
    <m/>
    <m/>
    <m/>
    <m/>
    <m/>
    <m/>
    <x v="0"/>
    <x v="0"/>
    <m/>
  </r>
  <r>
    <s v=""/>
    <s v=" E1008_14250"/>
    <s v="Hadronic Calorimetry - Electron Endcap HCal - Signal patch panel"/>
    <s v="6.10.08"/>
    <x v="0"/>
    <d v="2028-04-14T00:00:00"/>
    <d v="2028-09-05T00:00:00"/>
    <s v="ewoolsey"/>
    <s v="fbarbosa"/>
    <n v="6666.68"/>
    <m/>
    <s v="C"/>
    <s v="Labor"/>
    <s v="TEC"/>
    <m/>
    <s v="JLAB"/>
    <s v="PED"/>
    <s v="DET"/>
    <x v="9"/>
    <m/>
    <m/>
    <m/>
    <m/>
    <m/>
    <m/>
    <m/>
    <m/>
    <m/>
    <m/>
    <m/>
    <m/>
    <n v="6666.68"/>
    <m/>
    <m/>
    <m/>
    <m/>
    <m/>
    <m/>
    <x v="0"/>
    <x v="0"/>
    <m/>
  </r>
  <r>
    <s v=""/>
    <s v=" E1008_14270"/>
    <s v="Hadronic Calorimetry - Electron Endcap HCal - HV power patch panel"/>
    <s v="6.10.08"/>
    <x v="0"/>
    <d v="2027-02-03T00:00:00"/>
    <d v="2027-06-24T00:00:00"/>
    <s v="ewoolsey"/>
    <s v="fbarbosa"/>
    <n v="6472.51"/>
    <m/>
    <s v="C"/>
    <s v="Labor"/>
    <s v="TEC"/>
    <m/>
    <s v="JLAB"/>
    <s v="PED"/>
    <s v="DET"/>
    <x v="9"/>
    <m/>
    <m/>
    <m/>
    <m/>
    <m/>
    <m/>
    <m/>
    <m/>
    <m/>
    <m/>
    <m/>
    <n v="6472.51"/>
    <m/>
    <m/>
    <m/>
    <m/>
    <m/>
    <m/>
    <m/>
    <x v="0"/>
    <x v="0"/>
    <m/>
  </r>
  <r>
    <s v=""/>
    <s v=" E1008_14290"/>
    <s v="Hadronic Calorimetry - Electron Endcap HCal - Long power cables"/>
    <s v="6.10.08"/>
    <x v="0"/>
    <d v="2027-11-18T00:00:00"/>
    <d v="2028-04-13T00:00:00"/>
    <s v="ewoolsey"/>
    <s v="fbarbosa"/>
    <n v="6666.68"/>
    <m/>
    <s v="C"/>
    <s v="Labor"/>
    <s v="TEC"/>
    <m/>
    <s v="JLAB"/>
    <s v="PED"/>
    <s v="DET"/>
    <x v="9"/>
    <m/>
    <m/>
    <m/>
    <m/>
    <m/>
    <m/>
    <m/>
    <m/>
    <m/>
    <m/>
    <m/>
    <m/>
    <n v="6666.68"/>
    <m/>
    <m/>
    <m/>
    <m/>
    <m/>
    <m/>
    <x v="0"/>
    <x v="0"/>
    <m/>
  </r>
  <r>
    <s v=""/>
    <s v=" E1008_14310"/>
    <s v="Hadronic Calorimetry - Electron Endcap HCal - Power supply"/>
    <s v="6.10.08"/>
    <x v="0"/>
    <d v="2027-07-09T00:00:00"/>
    <d v="2027-12-02T00:00:00"/>
    <s v="ewoolsey"/>
    <s v="fbarbosa"/>
    <n v="6552.12"/>
    <m/>
    <s v="C"/>
    <s v="Labor"/>
    <s v="TEC"/>
    <m/>
    <s v="JLAB"/>
    <s v="PED"/>
    <s v="DET"/>
    <x v="9"/>
    <m/>
    <m/>
    <m/>
    <m/>
    <m/>
    <m/>
    <m/>
    <m/>
    <m/>
    <m/>
    <m/>
    <n v="3865.75"/>
    <n v="2686.37"/>
    <m/>
    <m/>
    <m/>
    <m/>
    <m/>
    <m/>
    <x v="0"/>
    <x v="0"/>
    <m/>
  </r>
  <r>
    <s v=""/>
    <s v=" E1008_14330"/>
    <s v="Hadronic Calorimetry - Electron Endcap HCal - Power supply connection cable"/>
    <s v="6.10.08"/>
    <x v="0"/>
    <d v="2027-11-18T00:00:00"/>
    <d v="2028-04-13T00:00:00"/>
    <s v="ewoolsey"/>
    <s v="fbarbosa"/>
    <n v="6666.68"/>
    <m/>
    <s v="C"/>
    <s v="Labor"/>
    <s v="TEC"/>
    <m/>
    <s v="JLAB"/>
    <s v="PED"/>
    <s v="DET"/>
    <x v="9"/>
    <m/>
    <m/>
    <m/>
    <m/>
    <m/>
    <m/>
    <m/>
    <m/>
    <m/>
    <m/>
    <m/>
    <m/>
    <n v="6666.68"/>
    <m/>
    <m/>
    <m/>
    <m/>
    <m/>
    <m/>
    <x v="0"/>
    <x v="0"/>
    <m/>
  </r>
  <r>
    <s v=""/>
    <s v=" E1008_17870"/>
    <s v="RCV: Interface PCB &amp; Components (HV, Anode, LED) Fabrication - Hadronic Calorimetry - Electron Endcap HCal"/>
    <s v="6.10.08"/>
    <x v="0"/>
    <d v="2025-03-18T00:00:00"/>
    <d v="2025-03-18T00:00:00"/>
    <s v="ewoolsey"/>
    <s v="fbarbosa"/>
    <n v="118036.08"/>
    <m/>
    <s v="C"/>
    <s v="Nonlabor"/>
    <s v="TEC"/>
    <m/>
    <s v="JLAB"/>
    <s v="PED"/>
    <s v="DET"/>
    <x v="9"/>
    <s v="P.S309"/>
    <m/>
    <m/>
    <m/>
    <m/>
    <m/>
    <m/>
    <m/>
    <m/>
    <n v="118036.08"/>
    <m/>
    <m/>
    <m/>
    <m/>
    <m/>
    <m/>
    <m/>
    <m/>
    <m/>
    <x v="0"/>
    <x v="0"/>
    <m/>
  </r>
  <r>
    <s v=""/>
    <s v=" E1008_17800"/>
    <s v="RCV: Signal Patch Panel Fabrication - Hadronic Calorimetry - Electron Endcap HCal"/>
    <s v="6.10.08"/>
    <x v="0"/>
    <d v="2028-04-14T00:00:00"/>
    <d v="2028-04-14T00:00:00"/>
    <s v="ewoolsey"/>
    <s v="fbarbosa"/>
    <n v="1725.91"/>
    <m/>
    <s v="C"/>
    <s v="Nonlabor"/>
    <s v="TEC"/>
    <m/>
    <s v="JLAB"/>
    <s v="PED"/>
    <s v="DET"/>
    <x v="9"/>
    <s v="B"/>
    <m/>
    <m/>
    <m/>
    <m/>
    <m/>
    <m/>
    <m/>
    <m/>
    <m/>
    <m/>
    <m/>
    <n v="1725.91"/>
    <m/>
    <m/>
    <m/>
    <m/>
    <m/>
    <m/>
    <x v="0"/>
    <x v="0"/>
    <m/>
  </r>
  <r>
    <s v=""/>
    <s v=" E1008_17905"/>
    <s v="RCV: HV Power Patch Panel Fabrication - Hadronic Calorimetry - Electron Endcap HCal"/>
    <s v="6.10.08"/>
    <x v="0"/>
    <d v="2027-02-03T00:00:00"/>
    <d v="2027-02-03T00:00:00"/>
    <s v="ewoolsey"/>
    <s v="fbarbosa"/>
    <n v="1097.1500000000001"/>
    <m/>
    <s v="C"/>
    <s v="Nonlabor"/>
    <s v="TEC"/>
    <m/>
    <s v="JLAB"/>
    <s v="PED"/>
    <s v="DET"/>
    <x v="9"/>
    <s v="B"/>
    <m/>
    <m/>
    <m/>
    <m/>
    <m/>
    <m/>
    <m/>
    <m/>
    <m/>
    <m/>
    <n v="1097.1500000000001"/>
    <m/>
    <m/>
    <m/>
    <m/>
    <m/>
    <m/>
    <m/>
    <x v="0"/>
    <x v="0"/>
    <m/>
  </r>
  <r>
    <s v=""/>
    <s v=" E1008_19060"/>
    <s v="RCV: Power Supply Fabrication - Hadronic Calorimetry"/>
    <s v="6.10.08"/>
    <x v="0"/>
    <d v="2027-07-09T00:00:00"/>
    <d v="2027-07-09T00:00:00"/>
    <s v="ewoolsey"/>
    <s v="fbarbosa"/>
    <n v="57974.29"/>
    <m/>
    <s v="C"/>
    <s v="Nonlabor"/>
    <s v="TEC"/>
    <m/>
    <s v="JLAB"/>
    <s v="PED"/>
    <s v="DET"/>
    <x v="9"/>
    <s v="B"/>
    <m/>
    <m/>
    <m/>
    <m/>
    <m/>
    <m/>
    <m/>
    <m/>
    <m/>
    <m/>
    <n v="57974.29"/>
    <m/>
    <m/>
    <m/>
    <m/>
    <m/>
    <m/>
    <m/>
    <x v="0"/>
    <x v="0"/>
    <m/>
  </r>
  <r>
    <s v=""/>
    <s v=" E1008_19025"/>
    <s v="RCV: Power Supply, HV &amp; Signal Cable Fabrication - Hadronic Calorimetry"/>
    <s v="6.10.08"/>
    <x v="0"/>
    <d v="2027-11-18T00:00:00"/>
    <d v="2027-11-18T00:00:00"/>
    <s v="ewoolsey"/>
    <s v="fbarbosa"/>
    <n v="385248.3"/>
    <m/>
    <s v="C"/>
    <s v="Nonlabor"/>
    <s v="TEC"/>
    <m/>
    <s v="JLAB"/>
    <s v="PED"/>
    <s v="DET"/>
    <x v="9"/>
    <s v="B"/>
    <m/>
    <m/>
    <m/>
    <m/>
    <m/>
    <m/>
    <m/>
    <m/>
    <m/>
    <m/>
    <m/>
    <n v="385248.3"/>
    <m/>
    <m/>
    <m/>
    <m/>
    <m/>
    <m/>
    <x v="0"/>
    <x v="0"/>
    <m/>
  </r>
  <r>
    <s v=""/>
    <s v=" RD_0303_4180"/>
    <s v="Collared Magnet 1 - Q1ApF - Coil Winding - BNL Vendor Oversight"/>
    <s v="6.02.03.03.02"/>
    <x v="0"/>
    <d v="2023-11-28T00:00:00"/>
    <d v="2024-01-25T00:00:00"/>
    <s v="jtolle"/>
    <s v="hwitte"/>
    <n v="14839.11"/>
    <s v="EDIA"/>
    <s v="A"/>
    <s v="Labor"/>
    <s v="OPC"/>
    <m/>
    <s v="BNL"/>
    <s v="R&amp;D"/>
    <s v="SC_MAG"/>
    <x v="3"/>
    <s v="P.S415"/>
    <m/>
    <m/>
    <m/>
    <m/>
    <m/>
    <m/>
    <m/>
    <n v="14839.11"/>
    <m/>
    <m/>
    <m/>
    <m/>
    <m/>
    <m/>
    <m/>
    <m/>
    <m/>
    <m/>
    <x v="0"/>
    <x v="0"/>
    <m/>
  </r>
  <r>
    <s v=""/>
    <s v=" RD_0303_4170"/>
    <s v="Collared Magnet 1 - Q1ApF - Coil Winding - Lead Time"/>
    <s v="6.02.03.03.02"/>
    <x v="0"/>
    <d v="2023-11-28T00:00:00"/>
    <d v="2024-01-25T00:00:00"/>
    <s v="jtolle"/>
    <s v="hwitte"/>
    <n v="175247.42"/>
    <s v="CON"/>
    <s v="C"/>
    <s v="Nonlabor"/>
    <s v="OPC"/>
    <m/>
    <s v="BNL"/>
    <s v="R&amp;D"/>
    <s v="SC_MAG"/>
    <x v="3"/>
    <s v="P.S415"/>
    <m/>
    <m/>
    <m/>
    <m/>
    <m/>
    <m/>
    <m/>
    <n v="175247.42"/>
    <m/>
    <m/>
    <m/>
    <m/>
    <m/>
    <m/>
    <m/>
    <m/>
    <m/>
    <m/>
    <x v="0"/>
    <x v="0"/>
    <m/>
  </r>
  <r>
    <s v=""/>
    <s v=" RD_0303_4130"/>
    <s v="Collared Magnet 1 - Q1ApF - Coil Winding - Specs and SOW / APP"/>
    <s v="6.02.03.03.02"/>
    <x v="0"/>
    <d v="2023-05-02T00:00:00"/>
    <d v="2023-06-13T00:00:00"/>
    <s v="jtolle"/>
    <s v="hwitte"/>
    <n v="9558.2099999999991"/>
    <s v="EDIA"/>
    <s v="C"/>
    <s v="Labor"/>
    <s v="OPC"/>
    <m/>
    <s v="BNL"/>
    <s v="R&amp;D"/>
    <s v="SC_MAG"/>
    <x v="3"/>
    <s v="P.S415"/>
    <m/>
    <m/>
    <m/>
    <m/>
    <m/>
    <m/>
    <n v="9558.2099999999991"/>
    <m/>
    <m/>
    <m/>
    <m/>
    <m/>
    <m/>
    <m/>
    <m/>
    <m/>
    <m/>
    <m/>
    <x v="0"/>
    <x v="0"/>
    <m/>
  </r>
  <r>
    <s v="Contract Award"/>
    <s v=" RD_0303_4160"/>
    <s v="Collared Magnet 1 - Q1ApF - Coil Winding - Contract Award"/>
    <s v="6.02.03.03.02"/>
    <x v="0"/>
    <d v="2023-11-27T00:00:00"/>
    <d v="2023-11-27T00:00:00"/>
    <s v="jtolle"/>
    <s v="hwitte"/>
    <n v="0.01"/>
    <s v="EDIA"/>
    <s v="C"/>
    <s v="Nonlabor"/>
    <s v="OPC"/>
    <m/>
    <s v="BNL"/>
    <s v="R&amp;D"/>
    <s v="SC_MAG"/>
    <x v="3"/>
    <s v="P.S415"/>
    <m/>
    <m/>
    <m/>
    <m/>
    <m/>
    <m/>
    <m/>
    <n v="0.01"/>
    <m/>
    <m/>
    <m/>
    <m/>
    <m/>
    <m/>
    <m/>
    <m/>
    <m/>
    <m/>
    <x v="0"/>
    <x v="0"/>
    <m/>
  </r>
  <r>
    <s v=""/>
    <s v=" RD_0303_4120"/>
    <s v="Collared Magnet 1 - Q1ApF - Coil Winding - Engineering / Design"/>
    <s v="6.02.03.03.02"/>
    <x v="0"/>
    <d v="2023-02-06T00:00:00"/>
    <d v="2023-05-01T00:00:00"/>
    <s v="jtolle"/>
    <s v="hwitte"/>
    <n v="94944.84"/>
    <s v="EDIA"/>
    <s v="C"/>
    <s v="Labor"/>
    <s v="OPC"/>
    <m/>
    <s v="BNL"/>
    <s v="R&amp;D"/>
    <s v="SC_MAG"/>
    <x v="3"/>
    <s v="P.S415"/>
    <m/>
    <m/>
    <m/>
    <m/>
    <m/>
    <m/>
    <n v="94944.84"/>
    <m/>
    <m/>
    <m/>
    <m/>
    <m/>
    <m/>
    <m/>
    <m/>
    <m/>
    <m/>
    <m/>
    <x v="0"/>
    <x v="0"/>
    <m/>
  </r>
  <r>
    <s v=""/>
    <s v=" RD_0303_4210"/>
    <s v="Collared Magnet 1 - Q1ApF - Coil Winding - Tool Fab"/>
    <s v="6.02.03.03.02"/>
    <x v="0"/>
    <d v="2023-02-15T00:00:00"/>
    <d v="2023-08-04T00:00:00"/>
    <s v="jtolle"/>
    <s v="hwitte"/>
    <n v="43330.53"/>
    <s v="EDIA"/>
    <s v="C"/>
    <s v="Labor"/>
    <s v="OPC"/>
    <m/>
    <s v="BNL"/>
    <s v="R&amp;D"/>
    <s v="SC_MAG"/>
    <x v="3"/>
    <m/>
    <m/>
    <m/>
    <m/>
    <m/>
    <m/>
    <m/>
    <n v="43330.53"/>
    <m/>
    <m/>
    <m/>
    <m/>
    <m/>
    <m/>
    <m/>
    <m/>
    <m/>
    <m/>
    <m/>
    <x v="0"/>
    <x v="0"/>
    <m/>
  </r>
  <r>
    <s v=""/>
    <s v=" RD_0303_4220"/>
    <s v="Collared Magnet 1 - Q1ApF - Coil Winding - Install / Commission Tools"/>
    <s v="6.02.03.03.02"/>
    <x v="0"/>
    <d v="2023-08-07T00:00:00"/>
    <d v="2023-11-07T00:00:00"/>
    <s v="jtolle"/>
    <s v="hwitte"/>
    <n v="11630.42"/>
    <s v="EDIA"/>
    <s v="C"/>
    <s v="Labor"/>
    <s v="OPC"/>
    <m/>
    <s v="BNL"/>
    <s v="R&amp;D"/>
    <s v="SC_MAG"/>
    <x v="3"/>
    <m/>
    <m/>
    <m/>
    <m/>
    <m/>
    <m/>
    <m/>
    <n v="6978.25"/>
    <n v="4652.17"/>
    <m/>
    <m/>
    <m/>
    <m/>
    <m/>
    <m/>
    <m/>
    <m/>
    <m/>
    <m/>
    <x v="0"/>
    <x v="0"/>
    <m/>
  </r>
  <r>
    <s v=""/>
    <s v=" RD_0303_4230"/>
    <s v="Collared Magnet 1 - Q1ApF - Coil Winding - Wind Practice Coil"/>
    <s v="6.02.03.03.02"/>
    <x v="0"/>
    <d v="2024-01-26T00:00:00"/>
    <d v="2024-02-08T00:00:00"/>
    <s v="jtolle"/>
    <s v="hwitte"/>
    <n v="6595.16"/>
    <s v="EDIA"/>
    <s v="C"/>
    <s v="Labor"/>
    <s v="OPC"/>
    <m/>
    <s v="BNL"/>
    <s v="R&amp;D"/>
    <s v="SC_MAG"/>
    <x v="3"/>
    <m/>
    <m/>
    <m/>
    <m/>
    <m/>
    <m/>
    <m/>
    <m/>
    <n v="6595.16"/>
    <m/>
    <m/>
    <m/>
    <m/>
    <m/>
    <m/>
    <m/>
    <m/>
    <m/>
    <m/>
    <x v="0"/>
    <x v="0"/>
    <m/>
  </r>
  <r>
    <s v=""/>
    <s v=" RD_0303_4230"/>
    <s v="Collared Magnet 1 - Q1ApF - Coil Winding - Wind Practice Coil"/>
    <s v="6.02.03.03.02"/>
    <x v="0"/>
    <d v="2024-01-26T00:00:00"/>
    <d v="2024-02-08T00:00:00"/>
    <s v="jtolle"/>
    <s v="hwitte"/>
    <n v="8698.4699999999993"/>
    <s v="EDIA"/>
    <s v="C"/>
    <s v="Labor"/>
    <s v="OPC"/>
    <m/>
    <s v="BNL"/>
    <s v="R&amp;D"/>
    <s v="SC_MAG"/>
    <x v="3"/>
    <m/>
    <m/>
    <m/>
    <m/>
    <m/>
    <m/>
    <m/>
    <m/>
    <n v="8698.4699999999993"/>
    <m/>
    <m/>
    <m/>
    <m/>
    <m/>
    <m/>
    <m/>
    <m/>
    <m/>
    <m/>
    <x v="0"/>
    <x v="0"/>
    <m/>
  </r>
  <r>
    <s v=""/>
    <s v=" RD_0303_4000"/>
    <s v="Collared Magnet 1 - Q1ApF - Coil Curing - Engineering / Design"/>
    <s v="6.02.03.03.02"/>
    <x v="0"/>
    <d v="2023-02-06T00:00:00"/>
    <d v="2023-03-13T00:00:00"/>
    <s v="jtolle"/>
    <s v="hwitte"/>
    <n v="35046.75"/>
    <s v="EDIA"/>
    <s v="C"/>
    <s v="Labor"/>
    <s v="OPC"/>
    <m/>
    <s v="BNL"/>
    <s v="R&amp;D"/>
    <s v="SC_MAG"/>
    <x v="3"/>
    <s v="P.S414"/>
    <m/>
    <m/>
    <m/>
    <m/>
    <m/>
    <m/>
    <n v="35046.75"/>
    <m/>
    <m/>
    <m/>
    <m/>
    <m/>
    <m/>
    <m/>
    <m/>
    <m/>
    <m/>
    <m/>
    <x v="0"/>
    <x v="0"/>
    <m/>
  </r>
  <r>
    <s v=""/>
    <s v=" DE_0400_6250"/>
    <s v="SiPMT &amp; SiPMT PCBoard (dRICH)"/>
    <s v="6.10.04.02"/>
    <x v="0"/>
    <d v="2027-04-19T00:00:00"/>
    <d v="2029-08-02T00:00:00"/>
    <s v="ewoolsey"/>
    <s v="bzihlmann"/>
    <n v="0"/>
    <s v="CON"/>
    <s v="C"/>
    <s v="Nonlabor"/>
    <s v="TEC"/>
    <s v="CD-3A"/>
    <s v="JLAB"/>
    <s v="Const"/>
    <s v="DET"/>
    <x v="9"/>
    <s v="S.P076"/>
    <s v="APP00068"/>
    <m/>
    <m/>
    <m/>
    <m/>
    <m/>
    <m/>
    <m/>
    <m/>
    <m/>
    <m/>
    <m/>
    <m/>
    <m/>
    <m/>
    <m/>
    <m/>
    <m/>
    <x v="0"/>
    <x v="0"/>
    <m/>
  </r>
  <r>
    <s v=""/>
    <s v=" RD_0303_4200"/>
    <s v="Collared Magnet 1 - Q1ApF - Coil Winding - Superconductor"/>
    <s v="6.02.03.03.02"/>
    <x v="0"/>
    <d v="2023-02-06T00:00:00"/>
    <d v="2023-11-03T00:00:00"/>
    <s v="jtolle"/>
    <s v="hwitte"/>
    <n v="24001.16"/>
    <s v="EDIA"/>
    <s v="C"/>
    <s v="Labor"/>
    <s v="OPC"/>
    <m/>
    <s v="BNL"/>
    <s v="R&amp;D"/>
    <s v="SC_MAG"/>
    <x v="3"/>
    <m/>
    <m/>
    <m/>
    <m/>
    <m/>
    <m/>
    <m/>
    <n v="20969.43"/>
    <n v="3031.73"/>
    <m/>
    <m/>
    <m/>
    <m/>
    <m/>
    <m/>
    <m/>
    <m/>
    <m/>
    <m/>
    <x v="0"/>
    <x v="0"/>
    <m/>
  </r>
  <r>
    <s v=""/>
    <s v=" RD_0303_4000"/>
    <s v="Collared Magnet 1 - Q1ApF - Coil Curing - Engineering / Design"/>
    <s v="6.02.03.03.02"/>
    <x v="0"/>
    <d v="2023-02-06T00:00:00"/>
    <d v="2023-03-13T00:00:00"/>
    <s v="jtolle"/>
    <s v="hwitte"/>
    <n v="5687.36"/>
    <s v="EDIA"/>
    <s v="C"/>
    <s v="Labor"/>
    <s v="OPC"/>
    <m/>
    <s v="BNL"/>
    <s v="R&amp;D"/>
    <s v="SC_MAG"/>
    <x v="3"/>
    <s v="P.S414"/>
    <m/>
    <m/>
    <m/>
    <m/>
    <m/>
    <m/>
    <n v="5687.36"/>
    <m/>
    <m/>
    <m/>
    <m/>
    <m/>
    <m/>
    <m/>
    <m/>
    <m/>
    <m/>
    <m/>
    <x v="0"/>
    <x v="0"/>
    <m/>
  </r>
  <r>
    <s v=""/>
    <s v=" RD_0303_4060"/>
    <s v="Collared Magnet 1 - Q1ApF - Coil Curing - BNL Vendor Oversight"/>
    <s v="6.02.03.03.02"/>
    <x v="0"/>
    <d v="2023-10-04T00:00:00"/>
    <d v="2023-12-04T00:00:00"/>
    <s v="jtolle"/>
    <s v="hwitte"/>
    <n v="19785.490000000002"/>
    <s v="EDIA"/>
    <s v="A"/>
    <s v="Labor"/>
    <s v="OPC"/>
    <m/>
    <s v="BNL"/>
    <s v="R&amp;D"/>
    <s v="SC_MAG"/>
    <x v="3"/>
    <s v="P.S414"/>
    <m/>
    <m/>
    <m/>
    <m/>
    <m/>
    <m/>
    <m/>
    <n v="19785.490000000002"/>
    <m/>
    <m/>
    <m/>
    <m/>
    <m/>
    <m/>
    <m/>
    <m/>
    <m/>
    <m/>
    <x v="0"/>
    <x v="0"/>
    <m/>
  </r>
  <r>
    <s v=""/>
    <s v=" RD_0303_4090"/>
    <s v="Collared Magnet 1 - Q1ApF - Coil Curing - Install / Commission Tools"/>
    <s v="6.02.03.03.02"/>
    <x v="0"/>
    <d v="2023-08-03T00:00:00"/>
    <d v="2023-09-14T00:00:00"/>
    <s v="jtolle"/>
    <s v="hwitte"/>
    <n v="26893.83"/>
    <s v="EDIA"/>
    <s v="C"/>
    <s v="Labor"/>
    <s v="OPC"/>
    <m/>
    <s v="BNL"/>
    <s v="R&amp;D"/>
    <s v="SC_MAG"/>
    <x v="3"/>
    <m/>
    <m/>
    <m/>
    <m/>
    <m/>
    <m/>
    <m/>
    <n v="26893.83"/>
    <m/>
    <m/>
    <m/>
    <m/>
    <m/>
    <m/>
    <m/>
    <m/>
    <m/>
    <m/>
    <m/>
    <x v="0"/>
    <x v="0"/>
    <m/>
  </r>
  <r>
    <s v=""/>
    <s v=" RD_0303_4090"/>
    <s v="Collared Magnet 1 - Q1ApF - Coil Curing - Install / Commission Tools"/>
    <s v="6.02.03.03.02"/>
    <x v="0"/>
    <d v="2023-08-03T00:00:00"/>
    <d v="2023-09-14T00:00:00"/>
    <s v="jtolle"/>
    <s v="hwitte"/>
    <n v="3361.73"/>
    <s v="EDIA"/>
    <s v="C"/>
    <s v="Labor"/>
    <s v="OPC"/>
    <m/>
    <s v="BNL"/>
    <s v="R&amp;D"/>
    <s v="SC_MAG"/>
    <x v="3"/>
    <m/>
    <m/>
    <m/>
    <m/>
    <m/>
    <m/>
    <m/>
    <n v="3361.73"/>
    <m/>
    <m/>
    <m/>
    <m/>
    <m/>
    <m/>
    <m/>
    <m/>
    <m/>
    <m/>
    <m/>
    <x v="0"/>
    <x v="0"/>
    <m/>
  </r>
  <r>
    <s v=""/>
    <s v=" RD_0303_4060"/>
    <s v="Collared Magnet 1 - Q1ApF - Coil Curing - BNL Vendor Oversight"/>
    <s v="6.02.03.03.02"/>
    <x v="0"/>
    <d v="2023-10-04T00:00:00"/>
    <d v="2023-12-04T00:00:00"/>
    <s v="jtolle"/>
    <s v="hwitte"/>
    <n v="9859.75"/>
    <s v="EDIA"/>
    <s v="A"/>
    <s v="Labor"/>
    <s v="OPC"/>
    <m/>
    <s v="BNL"/>
    <s v="R&amp;D"/>
    <s v="SC_MAG"/>
    <x v="3"/>
    <s v="P.S414"/>
    <m/>
    <m/>
    <m/>
    <m/>
    <m/>
    <m/>
    <m/>
    <n v="9859.75"/>
    <m/>
    <m/>
    <m/>
    <m/>
    <m/>
    <m/>
    <m/>
    <m/>
    <m/>
    <m/>
    <x v="0"/>
    <x v="0"/>
    <m/>
  </r>
  <r>
    <s v=""/>
    <s v=" RD_0303_4110"/>
    <s v="Collared Magnet 1 - Q1ApF - Coil Curing - Test Coil Curing &amp; Impregnation"/>
    <s v="6.02.03.03.02"/>
    <x v="0"/>
    <d v="2023-12-05T00:00:00"/>
    <d v="2023-12-26T00:00:00"/>
    <s v="jtolle"/>
    <s v="hwitte"/>
    <n v="26095.42"/>
    <s v="EDIA"/>
    <s v="C"/>
    <s v="Labor"/>
    <s v="OPC"/>
    <m/>
    <s v="BNL"/>
    <s v="R&amp;D"/>
    <s v="SC_MAG"/>
    <x v="3"/>
    <m/>
    <m/>
    <m/>
    <m/>
    <m/>
    <m/>
    <m/>
    <m/>
    <n v="26095.42"/>
    <m/>
    <m/>
    <m/>
    <m/>
    <m/>
    <m/>
    <m/>
    <m/>
    <m/>
    <m/>
    <x v="0"/>
    <x v="0"/>
    <m/>
  </r>
  <r>
    <s v=""/>
    <s v=" HR_0603_2545"/>
    <s v="HSR Collimators - Cryo system modifications for momentum coll- Preliminary Design"/>
    <s v="6.06.03.02.02"/>
    <x v="0"/>
    <d v="2023-08-15T00:00:00"/>
    <d v="2023-10-25T00:00:00"/>
    <s v="mahmed"/>
    <s v="gassner"/>
    <n v="1258.52"/>
    <s v="EDIA"/>
    <s v="C"/>
    <s v="Labor"/>
    <s v="TEC"/>
    <m/>
    <s v="BNL"/>
    <s v="PED"/>
    <s v="AD"/>
    <x v="11"/>
    <m/>
    <m/>
    <m/>
    <m/>
    <m/>
    <m/>
    <m/>
    <n v="830.62"/>
    <n v="427.9"/>
    <m/>
    <m/>
    <m/>
    <m/>
    <m/>
    <m/>
    <m/>
    <m/>
    <m/>
    <m/>
    <x v="0"/>
    <x v="0"/>
    <m/>
  </r>
  <r>
    <s v=""/>
    <s v=" HR_0603_2545"/>
    <s v="HSR Collimators - Cryo system modifications for momentum coll- Preliminary Design"/>
    <s v="6.06.03.02.02"/>
    <x v="0"/>
    <d v="2023-08-15T00:00:00"/>
    <d v="2023-10-25T00:00:00"/>
    <s v="mahmed"/>
    <s v="gassner"/>
    <n v="1660.35"/>
    <s v="EDIA"/>
    <s v="C"/>
    <s v="Labor"/>
    <s v="TEC"/>
    <m/>
    <s v="BNL"/>
    <s v="PED"/>
    <s v="AD"/>
    <x v="11"/>
    <m/>
    <m/>
    <m/>
    <m/>
    <m/>
    <m/>
    <m/>
    <n v="1095.83"/>
    <n v="564.52"/>
    <m/>
    <m/>
    <m/>
    <m/>
    <m/>
    <m/>
    <m/>
    <m/>
    <m/>
    <m/>
    <x v="0"/>
    <x v="0"/>
    <m/>
  </r>
  <r>
    <s v=""/>
    <s v=" HR_0603_2545"/>
    <s v="HSR Collimators - Cryo system modifications for momentum coll- Preliminary Design"/>
    <s v="6.06.03.02.02"/>
    <x v="0"/>
    <d v="2023-08-15T00:00:00"/>
    <d v="2023-10-25T00:00:00"/>
    <s v="mahmed"/>
    <s v="gassner"/>
    <n v="1660.35"/>
    <s v="EDIA"/>
    <s v="C"/>
    <s v="Labor"/>
    <s v="TEC"/>
    <m/>
    <s v="BNL"/>
    <s v="PED"/>
    <s v="AD"/>
    <x v="11"/>
    <m/>
    <m/>
    <m/>
    <m/>
    <m/>
    <m/>
    <m/>
    <n v="1095.83"/>
    <n v="564.52"/>
    <m/>
    <m/>
    <m/>
    <m/>
    <m/>
    <m/>
    <m/>
    <m/>
    <m/>
    <m/>
    <x v="0"/>
    <x v="0"/>
    <m/>
  </r>
  <r>
    <s v=""/>
    <s v=" HR_0603_2545"/>
    <s v="HSR Collimators - Cryo system modifications for momentum coll- Preliminary Design"/>
    <s v="6.06.03.02.02"/>
    <x v="0"/>
    <d v="2023-08-15T00:00:00"/>
    <d v="2023-10-25T00:00:00"/>
    <s v="mahmed"/>
    <s v="gassner"/>
    <n v="1702.25"/>
    <s v="EDIA"/>
    <s v="C"/>
    <s v="Labor"/>
    <s v="TEC"/>
    <m/>
    <s v="BNL"/>
    <s v="PED"/>
    <s v="AD"/>
    <x v="11"/>
    <m/>
    <m/>
    <m/>
    <m/>
    <m/>
    <m/>
    <m/>
    <n v="1123.48"/>
    <n v="578.76"/>
    <m/>
    <m/>
    <m/>
    <m/>
    <m/>
    <m/>
    <m/>
    <m/>
    <m/>
    <m/>
    <x v="0"/>
    <x v="0"/>
    <m/>
  </r>
  <r>
    <s v=""/>
    <s v=" HR_0603_2548"/>
    <s v="HSR Collimators - Vacuum system modifications for momentum coll- Preliminary Design"/>
    <s v="6.06.03.02.02"/>
    <x v="0"/>
    <d v="2023-08-15T00:00:00"/>
    <d v="2023-10-25T00:00:00"/>
    <s v="mahmed"/>
    <s v="gassner"/>
    <n v="1258.52"/>
    <s v="EDIA"/>
    <s v="C"/>
    <s v="Labor"/>
    <s v="TEC"/>
    <m/>
    <s v="BNL"/>
    <s v="PED"/>
    <s v="AD"/>
    <x v="11"/>
    <m/>
    <m/>
    <m/>
    <m/>
    <m/>
    <m/>
    <m/>
    <n v="830.62"/>
    <n v="427.9"/>
    <m/>
    <m/>
    <m/>
    <m/>
    <m/>
    <m/>
    <m/>
    <m/>
    <m/>
    <m/>
    <x v="0"/>
    <x v="0"/>
    <m/>
  </r>
  <r>
    <s v=""/>
    <s v=" HR_0603_2548"/>
    <s v="HSR Collimators - Vacuum system modifications for momentum coll- Preliminary Design"/>
    <s v="6.06.03.02.02"/>
    <x v="0"/>
    <d v="2023-08-15T00:00:00"/>
    <d v="2023-10-25T00:00:00"/>
    <s v="mahmed"/>
    <s v="gassner"/>
    <n v="1660.35"/>
    <s v="EDIA"/>
    <s v="C"/>
    <s v="Labor"/>
    <s v="TEC"/>
    <m/>
    <s v="BNL"/>
    <s v="PED"/>
    <s v="AD"/>
    <x v="11"/>
    <m/>
    <m/>
    <m/>
    <m/>
    <m/>
    <m/>
    <m/>
    <n v="1095.83"/>
    <n v="564.52"/>
    <m/>
    <m/>
    <m/>
    <m/>
    <m/>
    <m/>
    <m/>
    <m/>
    <m/>
    <m/>
    <x v="0"/>
    <x v="0"/>
    <m/>
  </r>
  <r>
    <s v=""/>
    <s v=" HR_0603_2548"/>
    <s v="HSR Collimators - Vacuum system modifications for momentum coll- Preliminary Design"/>
    <s v="6.06.03.02.02"/>
    <x v="0"/>
    <d v="2023-08-15T00:00:00"/>
    <d v="2023-10-25T00:00:00"/>
    <s v="mahmed"/>
    <s v="gassner"/>
    <n v="1660.35"/>
    <s v="EDIA"/>
    <s v="C"/>
    <s v="Labor"/>
    <s v="TEC"/>
    <m/>
    <s v="BNL"/>
    <s v="PED"/>
    <s v="AD"/>
    <x v="11"/>
    <m/>
    <m/>
    <m/>
    <m/>
    <m/>
    <m/>
    <m/>
    <n v="1095.83"/>
    <n v="564.52"/>
    <m/>
    <m/>
    <m/>
    <m/>
    <m/>
    <m/>
    <m/>
    <m/>
    <m/>
    <m/>
    <x v="0"/>
    <x v="0"/>
    <m/>
  </r>
  <r>
    <s v=""/>
    <s v=" HR_0603_2548"/>
    <s v="HSR Collimators - Vacuum system modifications for momentum coll- Preliminary Design"/>
    <s v="6.06.03.02.02"/>
    <x v="0"/>
    <d v="2023-08-15T00:00:00"/>
    <d v="2023-10-25T00:00:00"/>
    <s v="mahmed"/>
    <s v="gassner"/>
    <n v="1702.25"/>
    <s v="EDIA"/>
    <s v="C"/>
    <s v="Labor"/>
    <s v="TEC"/>
    <m/>
    <s v="BNL"/>
    <s v="PED"/>
    <s v="AD"/>
    <x v="11"/>
    <m/>
    <m/>
    <m/>
    <m/>
    <m/>
    <m/>
    <m/>
    <n v="1123.48"/>
    <n v="578.76"/>
    <m/>
    <m/>
    <m/>
    <m/>
    <m/>
    <m/>
    <m/>
    <m/>
    <m/>
    <m/>
    <x v="0"/>
    <x v="0"/>
    <m/>
  </r>
  <r>
    <s v=""/>
    <s v=" HR_0603_2565"/>
    <s v="HSR Collimators - Cryo system modifications for momentum coll- Preliminary Design"/>
    <s v="6.06.03.02.02"/>
    <x v="0"/>
    <d v="2024-01-26T00:00:00"/>
    <d v="2024-06-17T00:00:00"/>
    <s v="mahmed"/>
    <s v="gassner"/>
    <n v="11997.65"/>
    <s v="EDIA"/>
    <s v="C"/>
    <s v="Labor"/>
    <s v="TEC"/>
    <m/>
    <s v="BNL"/>
    <s v="PED"/>
    <s v="AD"/>
    <x v="11"/>
    <m/>
    <m/>
    <m/>
    <m/>
    <m/>
    <m/>
    <m/>
    <m/>
    <n v="11997.65"/>
    <m/>
    <m/>
    <m/>
    <m/>
    <m/>
    <m/>
    <m/>
    <m/>
    <m/>
    <m/>
    <x v="0"/>
    <x v="0"/>
    <m/>
  </r>
  <r>
    <s v=""/>
    <s v=" HR_0603_2565"/>
    <s v="HSR Collimators - Cryo system modifications for momentum coll- Preliminary Design"/>
    <s v="6.06.03.02.02"/>
    <x v="0"/>
    <d v="2024-01-26T00:00:00"/>
    <d v="2024-06-17T00:00:00"/>
    <s v="mahmed"/>
    <s v="gassner"/>
    <n v="15828.39"/>
    <s v="EDIA"/>
    <s v="C"/>
    <s v="Labor"/>
    <s v="TEC"/>
    <m/>
    <s v="BNL"/>
    <s v="PED"/>
    <s v="AD"/>
    <x v="11"/>
    <m/>
    <m/>
    <m/>
    <m/>
    <m/>
    <m/>
    <m/>
    <m/>
    <n v="15828.39"/>
    <m/>
    <m/>
    <m/>
    <m/>
    <m/>
    <m/>
    <m/>
    <m/>
    <m/>
    <m/>
    <x v="0"/>
    <x v="0"/>
    <m/>
  </r>
  <r>
    <s v=""/>
    <s v=" HR_0603_2565"/>
    <s v="HSR Collimators - Cryo system modifications for momentum coll- Preliminary Design"/>
    <s v="6.06.03.02.02"/>
    <x v="0"/>
    <d v="2024-01-26T00:00:00"/>
    <d v="2024-06-17T00:00:00"/>
    <s v="mahmed"/>
    <s v="gassner"/>
    <n v="15828.39"/>
    <s v="EDIA"/>
    <s v="C"/>
    <s v="Labor"/>
    <s v="TEC"/>
    <m/>
    <s v="BNL"/>
    <s v="PED"/>
    <s v="AD"/>
    <x v="11"/>
    <m/>
    <m/>
    <m/>
    <m/>
    <m/>
    <m/>
    <m/>
    <m/>
    <n v="15828.39"/>
    <m/>
    <m/>
    <m/>
    <m/>
    <m/>
    <m/>
    <m/>
    <m/>
    <m/>
    <m/>
    <x v="0"/>
    <x v="0"/>
    <m/>
  </r>
  <r>
    <s v=""/>
    <s v=" HR_0603_2565"/>
    <s v="HSR Collimators - Cryo system modifications for momentum coll- Preliminary Design"/>
    <s v="6.06.03.02.02"/>
    <x v="0"/>
    <d v="2024-01-26T00:00:00"/>
    <d v="2024-06-17T00:00:00"/>
    <s v="mahmed"/>
    <s v="gassner"/>
    <n v="32455.57"/>
    <s v="EDIA"/>
    <s v="C"/>
    <s v="Labor"/>
    <s v="TEC"/>
    <m/>
    <s v="BNL"/>
    <s v="PED"/>
    <s v="AD"/>
    <x v="11"/>
    <m/>
    <m/>
    <m/>
    <m/>
    <m/>
    <m/>
    <m/>
    <m/>
    <n v="32455.57"/>
    <m/>
    <m/>
    <m/>
    <m/>
    <m/>
    <m/>
    <m/>
    <m/>
    <m/>
    <m/>
    <x v="0"/>
    <x v="0"/>
    <m/>
  </r>
  <r>
    <s v=""/>
    <s v=" HR_0603_3010"/>
    <s v="HSR Collimators - Vacuum system modifications for momentum coll- Preliminary Design"/>
    <s v="6.06.03.02.02"/>
    <x v="0"/>
    <d v="2024-01-26T00:00:00"/>
    <d v="2024-06-17T00:00:00"/>
    <s v="mahmed"/>
    <s v="gassner"/>
    <n v="5248.97"/>
    <s v="EDIA"/>
    <s v="C"/>
    <s v="Labor"/>
    <s v="TEC"/>
    <m/>
    <s v="BNL"/>
    <s v="PED"/>
    <s v="AD"/>
    <x v="11"/>
    <m/>
    <m/>
    <m/>
    <m/>
    <m/>
    <m/>
    <m/>
    <m/>
    <n v="5248.97"/>
    <m/>
    <m/>
    <m/>
    <m/>
    <m/>
    <m/>
    <m/>
    <m/>
    <m/>
    <m/>
    <x v="0"/>
    <x v="0"/>
    <m/>
  </r>
  <r>
    <s v=""/>
    <s v=" HR_0603_3010"/>
    <s v="HSR Collimators - Vacuum system modifications for momentum coll- Preliminary Design"/>
    <s v="6.06.03.02.02"/>
    <x v="0"/>
    <d v="2024-01-26T00:00:00"/>
    <d v="2024-06-17T00:00:00"/>
    <s v="mahmed"/>
    <s v="gassner"/>
    <n v="6924.92"/>
    <s v="EDIA"/>
    <s v="C"/>
    <s v="Labor"/>
    <s v="TEC"/>
    <m/>
    <s v="BNL"/>
    <s v="PED"/>
    <s v="AD"/>
    <x v="11"/>
    <m/>
    <m/>
    <m/>
    <m/>
    <m/>
    <m/>
    <m/>
    <m/>
    <n v="6924.92"/>
    <m/>
    <m/>
    <m/>
    <m/>
    <m/>
    <m/>
    <m/>
    <m/>
    <m/>
    <m/>
    <x v="0"/>
    <x v="0"/>
    <m/>
  </r>
  <r>
    <s v=""/>
    <s v=" HR_0603_3010"/>
    <s v="HSR Collimators - Vacuum system modifications for momentum coll- Preliminary Design"/>
    <s v="6.06.03.02.02"/>
    <x v="0"/>
    <d v="2024-01-26T00:00:00"/>
    <d v="2024-06-17T00:00:00"/>
    <s v="mahmed"/>
    <s v="gassner"/>
    <n v="6924.92"/>
    <s v="EDIA"/>
    <s v="C"/>
    <s v="Labor"/>
    <s v="TEC"/>
    <m/>
    <s v="BNL"/>
    <s v="PED"/>
    <s v="AD"/>
    <x v="11"/>
    <m/>
    <m/>
    <m/>
    <m/>
    <m/>
    <m/>
    <m/>
    <m/>
    <n v="6924.92"/>
    <m/>
    <m/>
    <m/>
    <m/>
    <m/>
    <m/>
    <m/>
    <m/>
    <m/>
    <m/>
    <x v="0"/>
    <x v="0"/>
    <m/>
  </r>
  <r>
    <s v=""/>
    <s v=" HR_0603_3010"/>
    <s v="HSR Collimators - Vacuum system modifications for momentum coll- Preliminary Design"/>
    <s v="6.06.03.02.02"/>
    <x v="0"/>
    <d v="2024-01-26T00:00:00"/>
    <d v="2024-06-17T00:00:00"/>
    <s v="mahmed"/>
    <s v="gassner"/>
    <n v="14199.31"/>
    <s v="EDIA"/>
    <s v="C"/>
    <s v="Labor"/>
    <s v="TEC"/>
    <m/>
    <s v="BNL"/>
    <s v="PED"/>
    <s v="AD"/>
    <x v="11"/>
    <m/>
    <m/>
    <m/>
    <m/>
    <m/>
    <m/>
    <m/>
    <m/>
    <n v="14199.31"/>
    <m/>
    <m/>
    <m/>
    <m/>
    <m/>
    <m/>
    <m/>
    <m/>
    <m/>
    <m/>
    <x v="0"/>
    <x v="0"/>
    <m/>
  </r>
  <r>
    <s v=""/>
    <s v=" HR_0603_2585"/>
    <s v="HSR Collimators - Cryo system modifications for momentum coll- Final Design"/>
    <s v="6.06.03.02.02"/>
    <x v="0"/>
    <d v="2024-10-03T00:00:00"/>
    <d v="2025-07-23T00:00:00"/>
    <s v="mahmed"/>
    <s v="gassner"/>
    <n v="15521.96"/>
    <s v="EDIA"/>
    <s v="C"/>
    <s v="Labor"/>
    <s v="TEC"/>
    <m/>
    <s v="BNL"/>
    <s v="PED"/>
    <s v="AD"/>
    <x v="6"/>
    <m/>
    <m/>
    <m/>
    <m/>
    <m/>
    <m/>
    <m/>
    <m/>
    <m/>
    <n v="15521.96"/>
    <m/>
    <m/>
    <m/>
    <m/>
    <m/>
    <m/>
    <m/>
    <m/>
    <m/>
    <x v="0"/>
    <x v="0"/>
    <m/>
  </r>
  <r>
    <s v=""/>
    <s v=" HR_0603_2585"/>
    <s v="HSR Collimators - Cryo system modifications for momentum coll- Final Design"/>
    <s v="6.06.03.02.02"/>
    <x v="0"/>
    <d v="2024-10-03T00:00:00"/>
    <d v="2025-07-23T00:00:00"/>
    <s v="mahmed"/>
    <s v="gassner"/>
    <n v="20477.98"/>
    <s v="EDIA"/>
    <s v="C"/>
    <s v="Labor"/>
    <s v="TEC"/>
    <m/>
    <s v="BNL"/>
    <s v="PED"/>
    <s v="AD"/>
    <x v="6"/>
    <m/>
    <m/>
    <m/>
    <m/>
    <m/>
    <m/>
    <m/>
    <m/>
    <m/>
    <n v="20477.98"/>
    <m/>
    <m/>
    <m/>
    <m/>
    <m/>
    <m/>
    <m/>
    <m/>
    <m/>
    <x v="0"/>
    <x v="0"/>
    <m/>
  </r>
  <r>
    <s v=""/>
    <s v=" HR_0603_2585"/>
    <s v="HSR Collimators - Cryo system modifications for momentum coll- Final Design"/>
    <s v="6.06.03.02.02"/>
    <x v="0"/>
    <d v="2024-10-03T00:00:00"/>
    <d v="2025-07-23T00:00:00"/>
    <s v="mahmed"/>
    <s v="gassner"/>
    <n v="20477.98"/>
    <s v="EDIA"/>
    <s v="C"/>
    <s v="Labor"/>
    <s v="TEC"/>
    <m/>
    <s v="BNL"/>
    <s v="PED"/>
    <s v="AD"/>
    <x v="6"/>
    <m/>
    <m/>
    <m/>
    <m/>
    <m/>
    <m/>
    <m/>
    <m/>
    <m/>
    <n v="20477.98"/>
    <m/>
    <m/>
    <m/>
    <m/>
    <m/>
    <m/>
    <m/>
    <m/>
    <m/>
    <x v="0"/>
    <x v="0"/>
    <m/>
  </r>
  <r>
    <s v=""/>
    <s v=" HR_0603_2585"/>
    <s v="HSR Collimators - Cryo system modifications for momentum coll- Final Design"/>
    <s v="6.06.03.02.02"/>
    <x v="0"/>
    <d v="2024-10-03T00:00:00"/>
    <d v="2025-07-23T00:00:00"/>
    <s v="mahmed"/>
    <s v="gassner"/>
    <n v="20994.7"/>
    <s v="EDIA"/>
    <s v="C"/>
    <s v="Labor"/>
    <s v="TEC"/>
    <m/>
    <s v="BNL"/>
    <s v="PED"/>
    <s v="AD"/>
    <x v="6"/>
    <m/>
    <m/>
    <m/>
    <m/>
    <m/>
    <m/>
    <m/>
    <m/>
    <m/>
    <n v="20994.7"/>
    <m/>
    <m/>
    <m/>
    <m/>
    <m/>
    <m/>
    <m/>
    <m/>
    <m/>
    <x v="0"/>
    <x v="0"/>
    <m/>
  </r>
  <r>
    <s v=""/>
    <s v=" HR_0603_2588"/>
    <s v="HSR Collimators - Vacuum system modifications for momentum coll- Final Design"/>
    <s v="6.06.03.02.02"/>
    <x v="0"/>
    <d v="2024-10-03T00:00:00"/>
    <d v="2025-07-23T00:00:00"/>
    <s v="mahmed"/>
    <s v="gassner"/>
    <n v="5497.36"/>
    <s v="EDIA"/>
    <s v="C"/>
    <s v="Labor"/>
    <s v="TEC"/>
    <m/>
    <s v="BNL"/>
    <s v="PED"/>
    <s v="AD"/>
    <x v="6"/>
    <m/>
    <m/>
    <m/>
    <m/>
    <m/>
    <m/>
    <m/>
    <m/>
    <m/>
    <n v="5497.36"/>
    <m/>
    <m/>
    <m/>
    <m/>
    <m/>
    <m/>
    <m/>
    <m/>
    <m/>
    <x v="0"/>
    <x v="0"/>
    <m/>
  </r>
  <r>
    <s v=""/>
    <s v=" HR_0603_2588"/>
    <s v="HSR Collimators - Vacuum system modifications for momentum coll- Final Design"/>
    <s v="6.06.03.02.02"/>
    <x v="0"/>
    <d v="2024-10-03T00:00:00"/>
    <d v="2025-07-23T00:00:00"/>
    <s v="mahmed"/>
    <s v="gassner"/>
    <n v="7252.62"/>
    <s v="EDIA"/>
    <s v="C"/>
    <s v="Labor"/>
    <s v="TEC"/>
    <m/>
    <s v="BNL"/>
    <s v="PED"/>
    <s v="AD"/>
    <x v="6"/>
    <m/>
    <m/>
    <m/>
    <m/>
    <m/>
    <m/>
    <m/>
    <m/>
    <m/>
    <n v="7252.62"/>
    <m/>
    <m/>
    <m/>
    <m/>
    <m/>
    <m/>
    <m/>
    <m/>
    <m/>
    <x v="0"/>
    <x v="0"/>
    <m/>
  </r>
  <r>
    <s v=""/>
    <s v=" HR_0603_2588"/>
    <s v="HSR Collimators - Vacuum system modifications for momentum coll- Final Design"/>
    <s v="6.06.03.02.02"/>
    <x v="0"/>
    <d v="2024-10-03T00:00:00"/>
    <d v="2025-07-23T00:00:00"/>
    <s v="mahmed"/>
    <s v="gassner"/>
    <n v="7252.62"/>
    <s v="EDIA"/>
    <s v="C"/>
    <s v="Labor"/>
    <s v="TEC"/>
    <m/>
    <s v="BNL"/>
    <s v="PED"/>
    <s v="AD"/>
    <x v="6"/>
    <m/>
    <m/>
    <m/>
    <m/>
    <m/>
    <m/>
    <m/>
    <m/>
    <m/>
    <n v="7252.62"/>
    <m/>
    <m/>
    <m/>
    <m/>
    <m/>
    <m/>
    <m/>
    <m/>
    <m/>
    <x v="0"/>
    <x v="0"/>
    <m/>
  </r>
  <r>
    <s v=""/>
    <s v=" HR_0603_2588"/>
    <s v="HSR Collimators - Vacuum system modifications for momentum coll- Final Design"/>
    <s v="6.06.03.02.02"/>
    <x v="0"/>
    <d v="2024-10-03T00:00:00"/>
    <d v="2025-07-23T00:00:00"/>
    <s v="mahmed"/>
    <s v="gassner"/>
    <n v="7435.62"/>
    <s v="EDIA"/>
    <s v="C"/>
    <s v="Labor"/>
    <s v="TEC"/>
    <m/>
    <s v="BNL"/>
    <s v="PED"/>
    <s v="AD"/>
    <x v="6"/>
    <m/>
    <m/>
    <m/>
    <m/>
    <m/>
    <m/>
    <m/>
    <m/>
    <m/>
    <n v="7435.62"/>
    <m/>
    <m/>
    <m/>
    <m/>
    <m/>
    <m/>
    <m/>
    <m/>
    <m/>
    <x v="0"/>
    <x v="0"/>
    <m/>
  </r>
  <r>
    <s v=""/>
    <s v=" HR_0603_3030"/>
    <s v="HSR Collimators - Cryo mods for Momentum Coll -Assemble the CWT &amp; Buses in the VJP,  Test and Final Acceptance"/>
    <s v="6.06.03.02.02"/>
    <x v="0"/>
    <d v="2027-09-15T00:00:00"/>
    <d v="2028-09-13T00:00:00"/>
    <s v="mahmed"/>
    <s v="gassner"/>
    <n v="15111.63"/>
    <s v="CON"/>
    <s v="C"/>
    <s v="Labor"/>
    <s v="TEC"/>
    <m/>
    <s v="BNL"/>
    <s v="Const"/>
    <s v="AD"/>
    <x v="8"/>
    <s v="S.P302"/>
    <s v="APP00531"/>
    <m/>
    <m/>
    <m/>
    <m/>
    <m/>
    <m/>
    <m/>
    <m/>
    <m/>
    <n v="725.36"/>
    <n v="14386.27"/>
    <m/>
    <m/>
    <m/>
    <m/>
    <m/>
    <m/>
    <x v="0"/>
    <x v="0"/>
    <m/>
  </r>
  <r>
    <s v=""/>
    <s v=" HR_0603_3030"/>
    <s v="HSR Collimators - Cryo mods for Momentum Coll -Assemble the CWT &amp; Buses in the VJP,  Test and Final Acceptance"/>
    <s v="6.06.03.02.02"/>
    <x v="0"/>
    <d v="2027-09-15T00:00:00"/>
    <d v="2028-09-13T00:00:00"/>
    <s v="mahmed"/>
    <s v="gassner"/>
    <n v="15111.63"/>
    <s v="CON"/>
    <s v="C"/>
    <s v="Labor"/>
    <s v="TEC"/>
    <m/>
    <s v="BNL"/>
    <s v="Const"/>
    <s v="AD"/>
    <x v="8"/>
    <s v="S.P302"/>
    <s v="APP00531"/>
    <m/>
    <m/>
    <m/>
    <m/>
    <m/>
    <m/>
    <m/>
    <m/>
    <m/>
    <n v="725.36"/>
    <n v="14386.27"/>
    <m/>
    <m/>
    <m/>
    <m/>
    <m/>
    <m/>
    <x v="0"/>
    <x v="0"/>
    <m/>
  </r>
  <r>
    <s v=""/>
    <s v=" HR_0603_3030"/>
    <s v="HSR Collimators - Cryo mods for Momentum Coll -Assemble the CWT &amp; Buses in the VJP,  Test and Final Acceptance"/>
    <s v="6.06.03.02.02"/>
    <x v="0"/>
    <d v="2027-09-15T00:00:00"/>
    <d v="2028-09-13T00:00:00"/>
    <s v="mahmed"/>
    <s v="gassner"/>
    <n v="9965.49"/>
    <s v="CON"/>
    <s v="C"/>
    <s v="Labor"/>
    <s v="TEC"/>
    <m/>
    <s v="BNL"/>
    <s v="Const"/>
    <s v="AD"/>
    <x v="8"/>
    <s v="S.P302"/>
    <s v="APP00531"/>
    <m/>
    <m/>
    <m/>
    <m/>
    <m/>
    <m/>
    <m/>
    <m/>
    <m/>
    <n v="478.34"/>
    <n v="9487.15"/>
    <m/>
    <m/>
    <m/>
    <m/>
    <m/>
    <m/>
    <x v="0"/>
    <x v="0"/>
    <m/>
  </r>
  <r>
    <s v=""/>
    <s v=" HR_0603_3030"/>
    <s v="HSR Collimators - Cryo mods for Momentum Coll -Assemble the CWT &amp; Buses in the VJP,  Test and Final Acceptance"/>
    <s v="6.06.03.02.02"/>
    <x v="0"/>
    <d v="2027-09-15T00:00:00"/>
    <d v="2028-09-13T00:00:00"/>
    <s v="mahmed"/>
    <s v="gassner"/>
    <n v="15111.63"/>
    <s v="CON"/>
    <s v="C"/>
    <s v="Labor"/>
    <s v="TEC"/>
    <m/>
    <s v="BNL"/>
    <s v="Const"/>
    <s v="AD"/>
    <x v="8"/>
    <s v="S.P302"/>
    <s v="APP00531"/>
    <m/>
    <m/>
    <m/>
    <m/>
    <m/>
    <m/>
    <m/>
    <m/>
    <m/>
    <n v="725.36"/>
    <n v="14386.27"/>
    <m/>
    <m/>
    <m/>
    <m/>
    <m/>
    <m/>
    <x v="0"/>
    <x v="0"/>
    <m/>
  </r>
  <r>
    <s v=""/>
    <s v=" HR_0603_3030"/>
    <s v="HSR Collimators - Cryo mods for Momentum Coll -Assemble the CWT &amp; Buses in the VJP,  Test and Final Acceptance"/>
    <s v="6.06.03.02.02"/>
    <x v="0"/>
    <d v="2027-09-15T00:00:00"/>
    <d v="2028-09-13T00:00:00"/>
    <s v="mahmed"/>
    <s v="gassner"/>
    <n v="9965.49"/>
    <s v="CON"/>
    <s v="C"/>
    <s v="Labor"/>
    <s v="TEC"/>
    <m/>
    <s v="BNL"/>
    <s v="Const"/>
    <s v="AD"/>
    <x v="8"/>
    <s v="S.P302"/>
    <s v="APP00531"/>
    <m/>
    <m/>
    <m/>
    <m/>
    <m/>
    <m/>
    <m/>
    <m/>
    <m/>
    <n v="478.34"/>
    <n v="9487.15"/>
    <m/>
    <m/>
    <m/>
    <m/>
    <m/>
    <m/>
    <x v="0"/>
    <x v="0"/>
    <m/>
  </r>
  <r>
    <s v=""/>
    <s v=" EJ_0304_7430"/>
    <s v="HSR Collimators - Cryo mods for Momentum Coll - Prepare Spec/SOW/APP"/>
    <s v="6.06.03.02.02"/>
    <x v="0"/>
    <d v="2025-12-09T00:00:00"/>
    <d v="2026-04-03T00:00:00"/>
    <s v="mahmed"/>
    <s v="gassner"/>
    <n v="14129.8"/>
    <s v="EDIA"/>
    <s v="C"/>
    <s v="Labor"/>
    <s v="TEC"/>
    <m/>
    <s v="BNL"/>
    <s v="Const"/>
    <s v="AD"/>
    <x v="10"/>
    <s v="S.P302"/>
    <m/>
    <m/>
    <m/>
    <m/>
    <m/>
    <m/>
    <m/>
    <m/>
    <m/>
    <n v="14129.8"/>
    <m/>
    <m/>
    <m/>
    <m/>
    <m/>
    <m/>
    <m/>
    <m/>
    <x v="0"/>
    <x v="0"/>
    <m/>
  </r>
  <r>
    <s v=""/>
    <s v=" EJ_0304_7470"/>
    <s v="HSR Collimators - Cryo mods for Momentum Coll - Vendor Support by BNL"/>
    <s v="6.06.03.02.02"/>
    <x v="0"/>
    <d v="2026-09-15T00:00:00"/>
    <d v="2027-09-14T00:00:00"/>
    <s v="mahmed"/>
    <s v="gassner"/>
    <n v="14600.61"/>
    <s v="CON"/>
    <s v="C"/>
    <s v="Labor"/>
    <s v="TEC"/>
    <m/>
    <s v="BNL"/>
    <s v="Const"/>
    <s v="AD"/>
    <x v="9"/>
    <s v="S.P302"/>
    <s v="APP00531"/>
    <m/>
    <m/>
    <m/>
    <m/>
    <m/>
    <m/>
    <m/>
    <m/>
    <n v="700.83"/>
    <n v="13899.78"/>
    <m/>
    <m/>
    <m/>
    <m/>
    <m/>
    <m/>
    <m/>
    <x v="0"/>
    <x v="0"/>
    <m/>
  </r>
  <r>
    <s v=""/>
    <s v=" HR_0603_3070"/>
    <s v="HSR Collimators - Cryo mods for Momentum Coll - Test and Final Acceptance"/>
    <s v="6.06.03.02.02"/>
    <x v="0"/>
    <d v="2027-09-15T00:00:00"/>
    <d v="2028-09-13T00:00:00"/>
    <s v="mahmed"/>
    <s v="gassner"/>
    <n v="9822.56"/>
    <s v="CON"/>
    <s v="C"/>
    <s v="Labor"/>
    <s v="TEC"/>
    <m/>
    <s v="BNL"/>
    <s v="Const"/>
    <s v="AD"/>
    <x v="8"/>
    <s v="P.S265"/>
    <m/>
    <m/>
    <m/>
    <m/>
    <m/>
    <m/>
    <m/>
    <m/>
    <m/>
    <m/>
    <n v="471.48"/>
    <n v="9351.08"/>
    <m/>
    <m/>
    <m/>
    <m/>
    <m/>
    <m/>
    <x v="0"/>
    <x v="0"/>
    <m/>
  </r>
  <r>
    <s v=""/>
    <s v=" HR_0603_3070"/>
    <s v="HSR Collimators - Cryo mods for Momentum Coll - Test and Final Acceptance"/>
    <s v="6.06.03.02.02"/>
    <x v="0"/>
    <d v="2027-09-15T00:00:00"/>
    <d v="2028-09-13T00:00:00"/>
    <s v="mahmed"/>
    <s v="gassner"/>
    <n v="9822.56"/>
    <s v="CON"/>
    <s v="C"/>
    <s v="Labor"/>
    <s v="TEC"/>
    <m/>
    <s v="BNL"/>
    <s v="Const"/>
    <s v="AD"/>
    <x v="8"/>
    <s v="P.S265"/>
    <m/>
    <m/>
    <m/>
    <m/>
    <m/>
    <m/>
    <m/>
    <m/>
    <m/>
    <m/>
    <n v="471.48"/>
    <n v="9351.08"/>
    <m/>
    <m/>
    <m/>
    <m/>
    <m/>
    <m/>
    <x v="0"/>
    <x v="0"/>
    <m/>
  </r>
  <r>
    <s v=""/>
    <s v=" HR_0603_3070"/>
    <s v="HSR Collimators - Cryo mods for Momentum Coll - Test and Final Acceptance"/>
    <s v="6.06.03.02.02"/>
    <x v="0"/>
    <d v="2027-09-15T00:00:00"/>
    <d v="2028-09-13T00:00:00"/>
    <s v="mahmed"/>
    <s v="gassner"/>
    <n v="6477.57"/>
    <s v="CON"/>
    <s v="C"/>
    <s v="Labor"/>
    <s v="TEC"/>
    <m/>
    <s v="BNL"/>
    <s v="Const"/>
    <s v="AD"/>
    <x v="8"/>
    <s v="P.S265"/>
    <m/>
    <m/>
    <m/>
    <m/>
    <m/>
    <m/>
    <m/>
    <m/>
    <m/>
    <m/>
    <n v="310.92"/>
    <n v="6166.65"/>
    <m/>
    <m/>
    <m/>
    <m/>
    <m/>
    <m/>
    <x v="0"/>
    <x v="0"/>
    <m/>
  </r>
  <r>
    <s v=""/>
    <s v=" HR_0603_3070"/>
    <s v="HSR Collimators - Cryo mods for Momentum Coll - Test and Final Acceptance"/>
    <s v="6.06.03.02.02"/>
    <x v="0"/>
    <d v="2027-09-15T00:00:00"/>
    <d v="2028-09-13T00:00:00"/>
    <s v="mahmed"/>
    <s v="gassner"/>
    <n v="9822.56"/>
    <s v="CON"/>
    <s v="C"/>
    <s v="Labor"/>
    <s v="TEC"/>
    <m/>
    <s v="BNL"/>
    <s v="Const"/>
    <s v="AD"/>
    <x v="8"/>
    <s v="P.S265"/>
    <m/>
    <m/>
    <m/>
    <m/>
    <m/>
    <m/>
    <m/>
    <m/>
    <m/>
    <m/>
    <n v="471.48"/>
    <n v="9351.08"/>
    <m/>
    <m/>
    <m/>
    <m/>
    <m/>
    <m/>
    <x v="0"/>
    <x v="0"/>
    <m/>
  </r>
  <r>
    <s v=""/>
    <s v=" HR_0603_3070"/>
    <s v="HSR Collimators - Cryo mods for Momentum Coll - Test and Final Acceptance"/>
    <s v="6.06.03.02.02"/>
    <x v="0"/>
    <d v="2027-09-15T00:00:00"/>
    <d v="2028-09-13T00:00:00"/>
    <s v="mahmed"/>
    <s v="gassner"/>
    <n v="6477.57"/>
    <s v="CON"/>
    <s v="C"/>
    <s v="Labor"/>
    <s v="TEC"/>
    <m/>
    <s v="BNL"/>
    <s v="Const"/>
    <s v="AD"/>
    <x v="8"/>
    <s v="P.S265"/>
    <m/>
    <m/>
    <m/>
    <m/>
    <m/>
    <m/>
    <m/>
    <m/>
    <m/>
    <m/>
    <n v="310.92"/>
    <n v="6166.65"/>
    <m/>
    <m/>
    <m/>
    <m/>
    <m/>
    <m/>
    <x v="0"/>
    <x v="0"/>
    <m/>
  </r>
  <r>
    <s v=""/>
    <s v=" EJ_0304_7490"/>
    <s v="HSR Collimators - Cryo mods for Momentum Coll - Prepare Spec/SOW/APP"/>
    <s v="6.06.03.02.02"/>
    <x v="0"/>
    <d v="2025-12-09T00:00:00"/>
    <d v="2026-04-03T00:00:00"/>
    <s v="mahmed"/>
    <s v="gassner"/>
    <n v="14129.8"/>
    <s v="EDIA"/>
    <s v="C"/>
    <s v="Labor"/>
    <s v="TEC"/>
    <m/>
    <s v="BNL"/>
    <s v="Const"/>
    <s v="AD"/>
    <x v="10"/>
    <s v="P.S265"/>
    <m/>
    <m/>
    <m/>
    <m/>
    <m/>
    <m/>
    <m/>
    <m/>
    <m/>
    <n v="14129.8"/>
    <m/>
    <m/>
    <m/>
    <m/>
    <m/>
    <m/>
    <m/>
    <m/>
    <x v="0"/>
    <x v="0"/>
    <m/>
  </r>
  <r>
    <s v=""/>
    <s v=" EJ_0304_7530"/>
    <s v="HSR Collimators - Cryo mods for Momentum Coll - Vendor Support by BNL"/>
    <s v="6.06.03.02.02"/>
    <x v="0"/>
    <d v="2026-09-15T00:00:00"/>
    <d v="2027-09-14T00:00:00"/>
    <s v="mahmed"/>
    <s v="gassner"/>
    <n v="14600.61"/>
    <s v="CON"/>
    <s v="C"/>
    <s v="Labor"/>
    <s v="TEC"/>
    <m/>
    <s v="BNL"/>
    <s v="Const"/>
    <s v="AD"/>
    <x v="9"/>
    <s v="P.S265"/>
    <m/>
    <m/>
    <m/>
    <m/>
    <m/>
    <m/>
    <m/>
    <m/>
    <m/>
    <n v="700.83"/>
    <n v="13899.78"/>
    <m/>
    <m/>
    <m/>
    <m/>
    <m/>
    <m/>
    <m/>
    <x v="0"/>
    <x v="0"/>
    <m/>
  </r>
  <r>
    <s v=""/>
    <s v=" RD_0303_4100"/>
    <s v="Collared Magnet 1 - Q1ApF - Coil Curing - Superconductor"/>
    <s v="6.02.03.03.02"/>
    <x v="0"/>
    <d v="2023-02-06T00:00:00"/>
    <d v="2023-11-03T00:00:00"/>
    <s v="jtolle"/>
    <s v="hwitte"/>
    <n v="24801.200000000001"/>
    <s v="EDIA"/>
    <s v="C"/>
    <s v="Labor"/>
    <s v="OPC"/>
    <m/>
    <s v="BNL"/>
    <s v="R&amp;D"/>
    <s v="SC_MAG"/>
    <x v="3"/>
    <m/>
    <m/>
    <m/>
    <m/>
    <m/>
    <m/>
    <m/>
    <n v="21668.41"/>
    <n v="3132.78"/>
    <m/>
    <m/>
    <m/>
    <m/>
    <m/>
    <m/>
    <m/>
    <m/>
    <m/>
    <m/>
    <x v="0"/>
    <x v="0"/>
    <m/>
  </r>
  <r>
    <s v=""/>
    <s v=" RD_0303_4100"/>
    <s v="Collared Magnet 1 - Q1ApF - Coil Curing - Superconductor"/>
    <s v="6.02.03.03.02"/>
    <x v="0"/>
    <d v="2023-02-06T00:00:00"/>
    <d v="2023-11-03T00:00:00"/>
    <s v="jtolle"/>
    <s v="hwitte"/>
    <n v="11425.01"/>
    <s v="EDIA"/>
    <s v="C"/>
    <s v="Labor"/>
    <s v="OPC"/>
    <m/>
    <s v="BNL"/>
    <s v="R&amp;D"/>
    <s v="SC_MAG"/>
    <x v="3"/>
    <m/>
    <m/>
    <m/>
    <m/>
    <m/>
    <m/>
    <m/>
    <n v="9981.85"/>
    <n v="1443.16"/>
    <m/>
    <m/>
    <m/>
    <m/>
    <m/>
    <m/>
    <m/>
    <m/>
    <m/>
    <m/>
    <x v="0"/>
    <x v="0"/>
    <m/>
  </r>
  <r>
    <s v=""/>
    <s v=" HR_0603_2625"/>
    <s v="HSR Collimators - Cryo system modifications for momentum coll- Procurement/fabrication CWT"/>
    <s v="6.06.03.02.02"/>
    <x v="0"/>
    <d v="2025-12-09T00:00:00"/>
    <d v="2026-12-08T00:00:00"/>
    <s v="mahmed"/>
    <s v="gassner"/>
    <n v="35547.06"/>
    <s v="EDIA"/>
    <s v="C"/>
    <s v="Labor"/>
    <s v="TEC"/>
    <m/>
    <s v="BNL"/>
    <s v="Const"/>
    <s v="AD"/>
    <x v="10"/>
    <m/>
    <m/>
    <m/>
    <m/>
    <m/>
    <m/>
    <m/>
    <m/>
    <m/>
    <m/>
    <n v="29148.59"/>
    <n v="6398.47"/>
    <m/>
    <m/>
    <m/>
    <m/>
    <m/>
    <m/>
    <m/>
    <x v="0"/>
    <x v="0"/>
    <m/>
  </r>
  <r>
    <s v=""/>
    <s v=" HR_0603_3090"/>
    <s v="HSR Collimators - Cryo system modifications for momentum coll- Procurement/fabrication VJP"/>
    <s v="6.06.03.02.02"/>
    <x v="0"/>
    <d v="2025-12-09T00:00:00"/>
    <d v="2026-12-08T00:00:00"/>
    <s v="mahmed"/>
    <s v="gassner"/>
    <n v="28437.64"/>
    <s v="EDIA"/>
    <s v="C"/>
    <s v="Labor"/>
    <s v="TEC"/>
    <m/>
    <s v="BNL"/>
    <s v="Const"/>
    <s v="AD"/>
    <x v="10"/>
    <m/>
    <m/>
    <m/>
    <m/>
    <m/>
    <m/>
    <m/>
    <m/>
    <m/>
    <m/>
    <n v="23318.87"/>
    <n v="5118.78"/>
    <m/>
    <m/>
    <m/>
    <m/>
    <m/>
    <m/>
    <m/>
    <x v="0"/>
    <x v="0"/>
    <m/>
  </r>
  <r>
    <s v=""/>
    <s v=" RD_0303_4120"/>
    <s v="Collared Magnet 1 - Q1ApF - Coil Winding - Engineering / Design"/>
    <s v="6.02.03.03.02"/>
    <x v="0"/>
    <d v="2023-02-06T00:00:00"/>
    <d v="2023-05-01T00:00:00"/>
    <s v="jtolle"/>
    <s v="hwitte"/>
    <n v="56873.62"/>
    <s v="EDIA"/>
    <s v="C"/>
    <s v="Labor"/>
    <s v="OPC"/>
    <m/>
    <s v="BNL"/>
    <s v="R&amp;D"/>
    <s v="SC_MAG"/>
    <x v="3"/>
    <s v="P.S415"/>
    <m/>
    <m/>
    <m/>
    <m/>
    <m/>
    <m/>
    <n v="56873.62"/>
    <m/>
    <m/>
    <m/>
    <m/>
    <m/>
    <m/>
    <m/>
    <m/>
    <m/>
    <m/>
    <m/>
    <x v="0"/>
    <x v="0"/>
    <m/>
  </r>
  <r>
    <s v=""/>
    <s v=" RD_0303_4220"/>
    <s v="Collared Magnet 1 - Q1ApF - Coil Winding - Install / Commission Tools"/>
    <s v="6.02.03.03.02"/>
    <x v="0"/>
    <d v="2023-08-07T00:00:00"/>
    <d v="2023-11-07T00:00:00"/>
    <s v="jtolle"/>
    <s v="hwitte"/>
    <n v="40053.31"/>
    <s v="EDIA"/>
    <s v="C"/>
    <s v="Labor"/>
    <s v="OPC"/>
    <m/>
    <s v="BNL"/>
    <s v="R&amp;D"/>
    <s v="SC_MAG"/>
    <x v="3"/>
    <m/>
    <m/>
    <m/>
    <m/>
    <m/>
    <m/>
    <m/>
    <n v="24031.99"/>
    <n v="16021.32"/>
    <m/>
    <m/>
    <m/>
    <m/>
    <m/>
    <m/>
    <m/>
    <m/>
    <m/>
    <m/>
    <x v="0"/>
    <x v="0"/>
    <m/>
  </r>
  <r>
    <s v=""/>
    <s v=" RD_0303_4200"/>
    <s v="Collared Magnet 1 - Q1ApF - Coil Winding - Superconductor"/>
    <s v="6.02.03.03.02"/>
    <x v="0"/>
    <d v="2023-02-06T00:00:00"/>
    <d v="2023-11-03T00:00:00"/>
    <s v="jtolle"/>
    <s v="hwitte"/>
    <n v="20279.400000000001"/>
    <s v="EDIA"/>
    <s v="C"/>
    <s v="Labor"/>
    <s v="OPC"/>
    <m/>
    <s v="BNL"/>
    <s v="R&amp;D"/>
    <s v="SC_MAG"/>
    <x v="3"/>
    <m/>
    <m/>
    <m/>
    <m/>
    <m/>
    <m/>
    <m/>
    <n v="17717.79"/>
    <n v="2561.61"/>
    <m/>
    <m/>
    <m/>
    <m/>
    <m/>
    <m/>
    <m/>
    <m/>
    <m/>
    <m/>
    <x v="0"/>
    <x v="0"/>
    <m/>
  </r>
  <r>
    <s v=""/>
    <s v=" RD_0303_4180"/>
    <s v="Collared Magnet 1 - Q1ApF - Coil Winding - BNL Vendor Oversight"/>
    <s v="6.02.03.03.02"/>
    <x v="0"/>
    <d v="2023-11-28T00:00:00"/>
    <d v="2024-01-25T00:00:00"/>
    <s v="jtolle"/>
    <s v="hwitte"/>
    <n v="13244.44"/>
    <s v="EDIA"/>
    <s v="A"/>
    <s v="Labor"/>
    <s v="OPC"/>
    <m/>
    <s v="BNL"/>
    <s v="R&amp;D"/>
    <s v="SC_MAG"/>
    <x v="3"/>
    <s v="P.S415"/>
    <m/>
    <m/>
    <m/>
    <m/>
    <m/>
    <m/>
    <m/>
    <n v="13244.44"/>
    <m/>
    <m/>
    <m/>
    <m/>
    <m/>
    <m/>
    <m/>
    <m/>
    <m/>
    <m/>
    <x v="0"/>
    <x v="0"/>
    <m/>
  </r>
  <r>
    <s v=""/>
    <s v=" E0607_106370"/>
    <s v="Removals - Networking  Fiber Optic Removals"/>
    <s v="6.07.02.11"/>
    <x v="0"/>
    <d v="2028-06-26T00:00:00"/>
    <d v="2028-11-16T00:00:00"/>
    <s v="mahmed"/>
    <s v="jpjamilk"/>
    <n v="63348.639999999999"/>
    <s v="EDIA"/>
    <s v="C"/>
    <s v="Labor"/>
    <s v="TEC"/>
    <m/>
    <s v="BNL"/>
    <s v="PED"/>
    <s v="CONT"/>
    <x v="9"/>
    <m/>
    <m/>
    <m/>
    <m/>
    <m/>
    <m/>
    <m/>
    <m/>
    <m/>
    <m/>
    <m/>
    <m/>
    <n v="43077.07"/>
    <n v="20271.560000000001"/>
    <m/>
    <m/>
    <m/>
    <m/>
    <m/>
    <x v="0"/>
    <x v="0"/>
    <m/>
  </r>
  <r>
    <s v=""/>
    <s v=" E0607_106370"/>
    <s v="Removals - Networking  Fiber Optic Removals"/>
    <s v="6.07.02.11"/>
    <x v="0"/>
    <d v="2028-06-26T00:00:00"/>
    <d v="2028-11-16T00:00:00"/>
    <s v="mahmed"/>
    <s v="jpjamilk"/>
    <n v="47830.39"/>
    <s v="EDIA"/>
    <s v="C"/>
    <s v="Labor"/>
    <s v="TEC"/>
    <m/>
    <s v="BNL"/>
    <s v="PED"/>
    <s v="CONT"/>
    <x v="9"/>
    <m/>
    <m/>
    <m/>
    <m/>
    <m/>
    <m/>
    <m/>
    <m/>
    <m/>
    <m/>
    <m/>
    <m/>
    <n v="32524.67"/>
    <n v="15305.73"/>
    <m/>
    <m/>
    <m/>
    <m/>
    <m/>
    <x v="0"/>
    <x v="0"/>
    <m/>
  </r>
  <r>
    <s v=""/>
    <s v=" E0607_106370"/>
    <s v="Removals - Networking  Fiber Optic Removals"/>
    <s v="6.07.02.11"/>
    <x v="0"/>
    <d v="2028-06-26T00:00:00"/>
    <d v="2028-11-16T00:00:00"/>
    <s v="mahmed"/>
    <s v="jpjamilk"/>
    <n v="47830.39"/>
    <s v="EDIA"/>
    <s v="C"/>
    <s v="Labor"/>
    <s v="TEC"/>
    <m/>
    <s v="BNL"/>
    <s v="PED"/>
    <s v="CONT"/>
    <x v="9"/>
    <m/>
    <m/>
    <m/>
    <m/>
    <m/>
    <m/>
    <m/>
    <m/>
    <m/>
    <m/>
    <m/>
    <m/>
    <n v="32524.67"/>
    <n v="15305.73"/>
    <m/>
    <m/>
    <m/>
    <m/>
    <m/>
    <x v="0"/>
    <x v="0"/>
    <m/>
  </r>
  <r>
    <s v=""/>
    <s v=" RD_0303_4290"/>
    <s v="Collared Magnet 2 - Q1BpF - Coil Curing - Lead Time"/>
    <s v="6.02.03.03.02"/>
    <x v="0"/>
    <d v="2023-10-04T00:00:00"/>
    <d v="2023-12-04T00:00:00"/>
    <s v="jtolle"/>
    <s v="hwitte"/>
    <n v="123265.56"/>
    <s v="CON"/>
    <s v="C"/>
    <s v="Nonlabor"/>
    <s v="OPC"/>
    <m/>
    <s v="BNL"/>
    <s v="R&amp;D"/>
    <s v="SC_MAG"/>
    <x v="3"/>
    <s v="P.S416"/>
    <m/>
    <m/>
    <m/>
    <m/>
    <m/>
    <m/>
    <m/>
    <n v="123265.56"/>
    <m/>
    <m/>
    <m/>
    <m/>
    <m/>
    <m/>
    <m/>
    <m/>
    <m/>
    <m/>
    <x v="0"/>
    <x v="0"/>
    <m/>
  </r>
  <r>
    <s v=""/>
    <s v=" RD_0303_4250"/>
    <s v="Collared Magnet 2 - Q1BpF - Coil Curing - Specs and SOW / APP"/>
    <s v="6.02.03.03.02"/>
    <x v="0"/>
    <d v="2023-03-14T00:00:00"/>
    <d v="2023-04-24T00:00:00"/>
    <s v="jtolle"/>
    <s v="hwitte"/>
    <n v="7965.17"/>
    <s v="EDIA"/>
    <s v="C"/>
    <s v="Labor"/>
    <s v="OPC"/>
    <m/>
    <s v="BNL"/>
    <s v="R&amp;D"/>
    <s v="SC_MAG"/>
    <x v="3"/>
    <s v="P.S416"/>
    <m/>
    <m/>
    <m/>
    <m/>
    <m/>
    <m/>
    <n v="7965.17"/>
    <m/>
    <m/>
    <m/>
    <m/>
    <m/>
    <m/>
    <m/>
    <m/>
    <m/>
    <m/>
    <m/>
    <x v="0"/>
    <x v="0"/>
    <m/>
  </r>
  <r>
    <s v="Contract Award"/>
    <s v=" RD_0303_4280"/>
    <s v="Collared Magnet 2 - Q1BpF - Coil Curing - Contract Award"/>
    <s v="6.02.03.03.02"/>
    <x v="0"/>
    <d v="2023-10-03T00:00:00"/>
    <d v="2023-10-03T00:00:00"/>
    <s v="jtolle"/>
    <s v="hwitte"/>
    <n v="0.01"/>
    <s v="EDIA"/>
    <s v="C"/>
    <s v="Nonlabor"/>
    <s v="OPC"/>
    <m/>
    <s v="BNL"/>
    <s v="R&amp;D"/>
    <s v="SC_MAG"/>
    <x v="3"/>
    <s v="P.S416"/>
    <m/>
    <m/>
    <m/>
    <m/>
    <m/>
    <m/>
    <m/>
    <n v="0.01"/>
    <m/>
    <m/>
    <m/>
    <m/>
    <m/>
    <m/>
    <m/>
    <m/>
    <m/>
    <m/>
    <x v="0"/>
    <x v="0"/>
    <m/>
  </r>
  <r>
    <s v=""/>
    <s v=" RD_0303_4320"/>
    <s v="Collared Magnet 2 - Q1BpF - Coil Curing - Tool Fab"/>
    <s v="6.02.03.03.02"/>
    <x v="0"/>
    <d v="2023-03-14T00:00:00"/>
    <d v="2023-08-02T00:00:00"/>
    <s v="jtolle"/>
    <s v="hwitte"/>
    <n v="28674.62"/>
    <s v="EDIA"/>
    <s v="C"/>
    <s v="Labor"/>
    <s v="OPC"/>
    <m/>
    <s v="BNL"/>
    <s v="R&amp;D"/>
    <s v="SC_MAG"/>
    <x v="3"/>
    <m/>
    <m/>
    <m/>
    <m/>
    <m/>
    <m/>
    <m/>
    <n v="28674.62"/>
    <m/>
    <m/>
    <m/>
    <m/>
    <m/>
    <m/>
    <m/>
    <m/>
    <m/>
    <m/>
    <m/>
    <x v="0"/>
    <x v="0"/>
    <m/>
  </r>
  <r>
    <s v=""/>
    <s v=" RD_0303_4330"/>
    <s v="Collared Magnet 2 - Q1BpF - Coil Curing - Install / Commission Tools"/>
    <s v="6.02.03.03.02"/>
    <x v="0"/>
    <d v="2023-08-03T00:00:00"/>
    <d v="2023-09-14T00:00:00"/>
    <s v="jtolle"/>
    <s v="hwitte"/>
    <n v="15930.34"/>
    <s v="EDIA"/>
    <s v="C"/>
    <s v="Labor"/>
    <s v="OPC"/>
    <m/>
    <s v="BNL"/>
    <s v="R&amp;D"/>
    <s v="SC_MAG"/>
    <x v="3"/>
    <m/>
    <m/>
    <m/>
    <m/>
    <m/>
    <m/>
    <m/>
    <n v="15930.34"/>
    <m/>
    <m/>
    <m/>
    <m/>
    <m/>
    <m/>
    <m/>
    <m/>
    <m/>
    <m/>
    <m/>
    <x v="0"/>
    <x v="0"/>
    <m/>
  </r>
  <r>
    <s v=""/>
    <s v=" RD_0303_4350"/>
    <s v="Collared Magnet 2 - Q1BpF - Coil Curing - Test Coil Curing &amp; Impregnation"/>
    <s v="6.02.03.03.02"/>
    <x v="0"/>
    <d v="2023-12-05T00:00:00"/>
    <d v="2023-12-26T00:00:00"/>
    <s v="jtolle"/>
    <s v="hwitte"/>
    <n v="4121.9799999999996"/>
    <s v="EDIA"/>
    <s v="C"/>
    <s v="Labor"/>
    <s v="OPC"/>
    <m/>
    <s v="BNL"/>
    <s v="R&amp;D"/>
    <s v="SC_MAG"/>
    <x v="3"/>
    <m/>
    <m/>
    <m/>
    <m/>
    <m/>
    <m/>
    <m/>
    <m/>
    <n v="4121.9799999999996"/>
    <m/>
    <m/>
    <m/>
    <m/>
    <m/>
    <m/>
    <m/>
    <m/>
    <m/>
    <m/>
    <x v="0"/>
    <x v="0"/>
    <m/>
  </r>
  <r>
    <s v=""/>
    <s v=" RD_0303_4420"/>
    <s v="Collared Magnet 2 - Q1BpF - Coil Winding - BNL Vendor Oversight"/>
    <s v="6.02.03.03.02"/>
    <x v="0"/>
    <d v="2023-11-28T00:00:00"/>
    <d v="2024-01-25T00:00:00"/>
    <s v="jtolle"/>
    <s v="hwitte"/>
    <n v="14839.11"/>
    <s v="EDIA"/>
    <s v="A"/>
    <s v="Labor"/>
    <s v="OPC"/>
    <m/>
    <s v="BNL"/>
    <s v="R&amp;D"/>
    <s v="SC_MAG"/>
    <x v="3"/>
    <s v="P.S417"/>
    <m/>
    <m/>
    <m/>
    <m/>
    <m/>
    <m/>
    <m/>
    <n v="14839.11"/>
    <m/>
    <m/>
    <m/>
    <m/>
    <m/>
    <m/>
    <m/>
    <m/>
    <m/>
    <m/>
    <x v="0"/>
    <x v="0"/>
    <m/>
  </r>
  <r>
    <s v=""/>
    <s v=" RD_0303_4410"/>
    <s v="Collared Magnet 2 - Q1BpF - Coil Winding - Lead Time"/>
    <s v="6.02.03.03.02"/>
    <x v="0"/>
    <d v="2023-11-28T00:00:00"/>
    <d v="2024-01-25T00:00:00"/>
    <s v="jtolle"/>
    <s v="hwitte"/>
    <n v="175247.42"/>
    <s v="CON"/>
    <s v="C"/>
    <s v="Nonlabor"/>
    <s v="OPC"/>
    <m/>
    <s v="BNL"/>
    <s v="R&amp;D"/>
    <s v="SC_MAG"/>
    <x v="3"/>
    <s v="P.S417"/>
    <m/>
    <m/>
    <m/>
    <m/>
    <m/>
    <m/>
    <m/>
    <n v="175247.42"/>
    <m/>
    <m/>
    <m/>
    <m/>
    <m/>
    <m/>
    <m/>
    <m/>
    <m/>
    <m/>
    <x v="0"/>
    <x v="0"/>
    <m/>
  </r>
  <r>
    <s v=""/>
    <s v=" RD_0303_4370"/>
    <s v="Collared Magnet 2 - Q1BpF - Coil Winding - Specs and SOW / APP"/>
    <s v="6.02.03.03.02"/>
    <x v="0"/>
    <d v="2023-05-02T00:00:00"/>
    <d v="2023-06-13T00:00:00"/>
    <s v="jtolle"/>
    <s v="hwitte"/>
    <n v="9558.2099999999991"/>
    <s v="EDIA"/>
    <s v="C"/>
    <s v="Labor"/>
    <s v="OPC"/>
    <m/>
    <s v="BNL"/>
    <s v="R&amp;D"/>
    <s v="SC_MAG"/>
    <x v="3"/>
    <s v="P.S417"/>
    <m/>
    <m/>
    <m/>
    <m/>
    <m/>
    <m/>
    <n v="9558.2099999999991"/>
    <m/>
    <m/>
    <m/>
    <m/>
    <m/>
    <m/>
    <m/>
    <m/>
    <m/>
    <m/>
    <m/>
    <x v="0"/>
    <x v="0"/>
    <m/>
  </r>
  <r>
    <s v="Contract Award"/>
    <s v=" RD_0303_4400"/>
    <s v="Collared Magnet 2 - Q1BpF - Coil Winding - Contract Award"/>
    <s v="6.02.03.03.02"/>
    <x v="0"/>
    <d v="2023-11-27T00:00:00"/>
    <d v="2023-11-27T00:00:00"/>
    <s v="jtolle"/>
    <s v="hwitte"/>
    <n v="0.01"/>
    <s v="EDIA"/>
    <s v="C"/>
    <s v="Nonlabor"/>
    <s v="OPC"/>
    <m/>
    <s v="BNL"/>
    <s v="R&amp;D"/>
    <s v="SC_MAG"/>
    <x v="3"/>
    <s v="P.S417"/>
    <m/>
    <m/>
    <m/>
    <m/>
    <m/>
    <m/>
    <m/>
    <n v="0.01"/>
    <m/>
    <m/>
    <m/>
    <m/>
    <m/>
    <m/>
    <m/>
    <m/>
    <m/>
    <m/>
    <x v="0"/>
    <x v="0"/>
    <m/>
  </r>
  <r>
    <s v=""/>
    <s v=" RD_0303_4360"/>
    <s v="Collared Magnet 2 - Q1BpF - Coil Winding - Engineering / Design"/>
    <s v="6.02.03.03.02"/>
    <x v="0"/>
    <d v="2023-02-06T00:00:00"/>
    <d v="2023-05-01T00:00:00"/>
    <s v="jtolle"/>
    <s v="hwitte"/>
    <n v="94944.84"/>
    <s v="EDIA"/>
    <s v="C"/>
    <s v="Labor"/>
    <s v="OPC"/>
    <m/>
    <s v="BNL"/>
    <s v="R&amp;D"/>
    <s v="SC_MAG"/>
    <x v="3"/>
    <s v="P.S417"/>
    <m/>
    <m/>
    <m/>
    <m/>
    <m/>
    <m/>
    <n v="94944.84"/>
    <m/>
    <m/>
    <m/>
    <m/>
    <m/>
    <m/>
    <m/>
    <m/>
    <m/>
    <m/>
    <m/>
    <x v="0"/>
    <x v="0"/>
    <m/>
  </r>
  <r>
    <s v=""/>
    <s v=" RD_0303_4450"/>
    <s v="Collared Magnet 2 - Q1BpF - Coil Winding - Tool Fab"/>
    <s v="6.02.03.03.02"/>
    <x v="0"/>
    <d v="2023-02-15T00:00:00"/>
    <d v="2023-08-04T00:00:00"/>
    <s v="jtolle"/>
    <s v="hwitte"/>
    <n v="43330.53"/>
    <s v="EDIA"/>
    <s v="C"/>
    <s v="Labor"/>
    <s v="OPC"/>
    <m/>
    <s v="BNL"/>
    <s v="R&amp;D"/>
    <s v="SC_MAG"/>
    <x v="3"/>
    <m/>
    <m/>
    <m/>
    <m/>
    <m/>
    <m/>
    <m/>
    <n v="43330.53"/>
    <m/>
    <m/>
    <m/>
    <m/>
    <m/>
    <m/>
    <m/>
    <m/>
    <m/>
    <m/>
    <m/>
    <x v="0"/>
    <x v="0"/>
    <m/>
  </r>
  <r>
    <s v=""/>
    <s v=" RD_0303_4460"/>
    <s v="Collared Magnet 2 - Q1BpF - Coil Winding - Install / Commission Tools"/>
    <s v="6.02.03.03.02"/>
    <x v="0"/>
    <d v="2023-08-07T00:00:00"/>
    <d v="2023-11-07T00:00:00"/>
    <s v="jtolle"/>
    <s v="hwitte"/>
    <n v="11630.42"/>
    <s v="EDIA"/>
    <s v="C"/>
    <s v="Labor"/>
    <s v="OPC"/>
    <m/>
    <s v="BNL"/>
    <s v="R&amp;D"/>
    <s v="SC_MAG"/>
    <x v="3"/>
    <m/>
    <m/>
    <m/>
    <m/>
    <m/>
    <m/>
    <m/>
    <n v="6978.25"/>
    <n v="4652.17"/>
    <m/>
    <m/>
    <m/>
    <m/>
    <m/>
    <m/>
    <m/>
    <m/>
    <m/>
    <m/>
    <x v="0"/>
    <x v="0"/>
    <m/>
  </r>
  <r>
    <s v=""/>
    <s v=" RD_0303_4470"/>
    <s v="Collared Magnet 2 - Q1BpF - Coil Winding - Wind Practice Coil"/>
    <s v="6.02.03.03.02"/>
    <x v="0"/>
    <d v="2024-01-26T00:00:00"/>
    <d v="2024-02-08T00:00:00"/>
    <s v="jtolle"/>
    <s v="hwitte"/>
    <n v="6595.16"/>
    <s v="EDIA"/>
    <s v="C"/>
    <s v="Labor"/>
    <s v="OPC"/>
    <m/>
    <s v="BNL"/>
    <s v="R&amp;D"/>
    <s v="SC_MAG"/>
    <x v="3"/>
    <m/>
    <m/>
    <m/>
    <m/>
    <m/>
    <m/>
    <m/>
    <m/>
    <n v="6595.16"/>
    <m/>
    <m/>
    <m/>
    <m/>
    <m/>
    <m/>
    <m/>
    <m/>
    <m/>
    <m/>
    <x v="0"/>
    <x v="0"/>
    <m/>
  </r>
  <r>
    <s v=""/>
    <s v=" RD_0303_4470"/>
    <s v="Collared Magnet 2 - Q1BpF - Coil Winding - Wind Practice Coil"/>
    <s v="6.02.03.03.02"/>
    <x v="0"/>
    <d v="2024-01-26T00:00:00"/>
    <d v="2024-02-08T00:00:00"/>
    <s v="jtolle"/>
    <s v="hwitte"/>
    <n v="8698.4699999999993"/>
    <s v="EDIA"/>
    <s v="C"/>
    <s v="Labor"/>
    <s v="OPC"/>
    <m/>
    <s v="BNL"/>
    <s v="R&amp;D"/>
    <s v="SC_MAG"/>
    <x v="3"/>
    <m/>
    <m/>
    <m/>
    <m/>
    <m/>
    <m/>
    <m/>
    <m/>
    <n v="8698.4699999999993"/>
    <m/>
    <m/>
    <m/>
    <m/>
    <m/>
    <m/>
    <m/>
    <m/>
    <m/>
    <m/>
    <x v="0"/>
    <x v="0"/>
    <m/>
  </r>
  <r>
    <s v=""/>
    <s v=" RD_0303_4240"/>
    <s v="Collared Magnet 2 - Q1BpF - Coil Curing - Engineering / Design"/>
    <s v="6.02.03.03.02"/>
    <x v="0"/>
    <d v="2023-02-06T00:00:00"/>
    <d v="2023-03-13T00:00:00"/>
    <s v="jtolle"/>
    <s v="hwitte"/>
    <n v="35046.75"/>
    <s v="EDIA"/>
    <s v="C"/>
    <s v="Labor"/>
    <s v="OPC"/>
    <m/>
    <s v="BNL"/>
    <s v="R&amp;D"/>
    <s v="SC_MAG"/>
    <x v="3"/>
    <s v="P.S416"/>
    <m/>
    <m/>
    <m/>
    <m/>
    <m/>
    <m/>
    <n v="35046.75"/>
    <m/>
    <m/>
    <m/>
    <m/>
    <m/>
    <m/>
    <m/>
    <m/>
    <m/>
    <m/>
    <m/>
    <x v="0"/>
    <x v="0"/>
    <m/>
  </r>
  <r>
    <s v=""/>
    <s v=" RD_0303_4440"/>
    <s v="Collared Magnet 2 - Q1BpF - Coil Winding - Superconductor"/>
    <s v="6.02.03.03.02"/>
    <x v="0"/>
    <d v="2023-02-06T00:00:00"/>
    <d v="2023-11-03T00:00:00"/>
    <s v="jtolle"/>
    <s v="hwitte"/>
    <n v="24001.16"/>
    <s v="EDIA"/>
    <s v="C"/>
    <s v="Labor"/>
    <s v="OPC"/>
    <m/>
    <s v="BNL"/>
    <s v="R&amp;D"/>
    <s v="SC_MAG"/>
    <x v="3"/>
    <m/>
    <m/>
    <m/>
    <m/>
    <m/>
    <m/>
    <m/>
    <n v="20969.43"/>
    <n v="3031.73"/>
    <m/>
    <m/>
    <m/>
    <m/>
    <m/>
    <m/>
    <m/>
    <m/>
    <m/>
    <m/>
    <x v="0"/>
    <x v="0"/>
    <m/>
  </r>
  <r>
    <s v=""/>
    <s v=" RD_0303_4240"/>
    <s v="Collared Magnet 2 - Q1BpF - Coil Curing - Engineering / Design"/>
    <s v="6.02.03.03.02"/>
    <x v="0"/>
    <d v="2023-02-06T00:00:00"/>
    <d v="2023-03-13T00:00:00"/>
    <s v="jtolle"/>
    <s v="hwitte"/>
    <n v="5687.36"/>
    <s v="EDIA"/>
    <s v="C"/>
    <s v="Labor"/>
    <s v="OPC"/>
    <m/>
    <s v="BNL"/>
    <s v="R&amp;D"/>
    <s v="SC_MAG"/>
    <x v="3"/>
    <s v="P.S416"/>
    <m/>
    <m/>
    <m/>
    <m/>
    <m/>
    <m/>
    <n v="5687.36"/>
    <m/>
    <m/>
    <m/>
    <m/>
    <m/>
    <m/>
    <m/>
    <m/>
    <m/>
    <m/>
    <m/>
    <x v="0"/>
    <x v="0"/>
    <m/>
  </r>
  <r>
    <s v=""/>
    <s v=" RD_0303_4300"/>
    <s v="Collared Magnet 2 - Q1BpF - Coil Curing - BNL Vendor Oversight"/>
    <s v="6.02.03.03.02"/>
    <x v="0"/>
    <d v="2023-10-04T00:00:00"/>
    <d v="2023-12-04T00:00:00"/>
    <s v="jtolle"/>
    <s v="hwitte"/>
    <n v="19785.490000000002"/>
    <s v="EDIA"/>
    <s v="A"/>
    <s v="Labor"/>
    <s v="OPC"/>
    <m/>
    <s v="BNL"/>
    <s v="R&amp;D"/>
    <s v="SC_MAG"/>
    <x v="3"/>
    <s v="P.S416"/>
    <m/>
    <m/>
    <m/>
    <m/>
    <m/>
    <m/>
    <m/>
    <n v="19785.490000000002"/>
    <m/>
    <m/>
    <m/>
    <m/>
    <m/>
    <m/>
    <m/>
    <m/>
    <m/>
    <m/>
    <x v="0"/>
    <x v="0"/>
    <m/>
  </r>
  <r>
    <s v=""/>
    <s v=" RD_0303_4330"/>
    <s v="Collared Magnet 2 - Q1BpF - Coil Curing - Install / Commission Tools"/>
    <s v="6.02.03.03.02"/>
    <x v="0"/>
    <d v="2023-08-03T00:00:00"/>
    <d v="2023-09-14T00:00:00"/>
    <s v="jtolle"/>
    <s v="hwitte"/>
    <n v="26893.83"/>
    <s v="EDIA"/>
    <s v="C"/>
    <s v="Labor"/>
    <s v="OPC"/>
    <m/>
    <s v="BNL"/>
    <s v="R&amp;D"/>
    <s v="SC_MAG"/>
    <x v="3"/>
    <m/>
    <m/>
    <m/>
    <m/>
    <m/>
    <m/>
    <m/>
    <n v="26893.83"/>
    <m/>
    <m/>
    <m/>
    <m/>
    <m/>
    <m/>
    <m/>
    <m/>
    <m/>
    <m/>
    <m/>
    <x v="0"/>
    <x v="0"/>
    <m/>
  </r>
  <r>
    <s v=""/>
    <s v=" RD_0303_4330"/>
    <s v="Collared Magnet 2 - Q1BpF - Coil Curing - Install / Commission Tools"/>
    <s v="6.02.03.03.02"/>
    <x v="0"/>
    <d v="2023-08-03T00:00:00"/>
    <d v="2023-09-14T00:00:00"/>
    <s v="jtolle"/>
    <s v="hwitte"/>
    <n v="3361.73"/>
    <s v="EDIA"/>
    <s v="C"/>
    <s v="Labor"/>
    <s v="OPC"/>
    <m/>
    <s v="BNL"/>
    <s v="R&amp;D"/>
    <s v="SC_MAG"/>
    <x v="3"/>
    <m/>
    <m/>
    <m/>
    <m/>
    <m/>
    <m/>
    <m/>
    <n v="3361.73"/>
    <m/>
    <m/>
    <m/>
    <m/>
    <m/>
    <m/>
    <m/>
    <m/>
    <m/>
    <m/>
    <m/>
    <x v="0"/>
    <x v="0"/>
    <m/>
  </r>
  <r>
    <s v=""/>
    <s v=" RD_0303_4300"/>
    <s v="Collared Magnet 2 - Q1BpF - Coil Curing - BNL Vendor Oversight"/>
    <s v="6.02.03.03.02"/>
    <x v="0"/>
    <d v="2023-10-04T00:00:00"/>
    <d v="2023-12-04T00:00:00"/>
    <s v="jtolle"/>
    <s v="hwitte"/>
    <n v="9859.75"/>
    <s v="EDIA"/>
    <s v="A"/>
    <s v="Labor"/>
    <s v="OPC"/>
    <m/>
    <s v="BNL"/>
    <s v="R&amp;D"/>
    <s v="SC_MAG"/>
    <x v="3"/>
    <s v="P.S416"/>
    <m/>
    <m/>
    <m/>
    <m/>
    <m/>
    <m/>
    <m/>
    <n v="9859.75"/>
    <m/>
    <m/>
    <m/>
    <m/>
    <m/>
    <m/>
    <m/>
    <m/>
    <m/>
    <m/>
    <x v="0"/>
    <x v="0"/>
    <m/>
  </r>
  <r>
    <s v=""/>
    <s v=" RD_0303_4350"/>
    <s v="Collared Magnet 2 - Q1BpF - Coil Curing - Test Coil Curing &amp; Impregnation"/>
    <s v="6.02.03.03.02"/>
    <x v="0"/>
    <d v="2023-12-05T00:00:00"/>
    <d v="2023-12-26T00:00:00"/>
    <s v="jtolle"/>
    <s v="hwitte"/>
    <n v="26095.42"/>
    <s v="EDIA"/>
    <s v="C"/>
    <s v="Labor"/>
    <s v="OPC"/>
    <m/>
    <s v="BNL"/>
    <s v="R&amp;D"/>
    <s v="SC_MAG"/>
    <x v="3"/>
    <m/>
    <m/>
    <m/>
    <m/>
    <m/>
    <m/>
    <m/>
    <m/>
    <n v="26095.42"/>
    <m/>
    <m/>
    <m/>
    <m/>
    <m/>
    <m/>
    <m/>
    <m/>
    <m/>
    <m/>
    <x v="0"/>
    <x v="0"/>
    <m/>
  </r>
  <r>
    <s v=""/>
    <s v=" RD_0303_4340"/>
    <s v="Collared Magnet 2 - Q1BpF - Coil Curing - Superconductor"/>
    <s v="6.02.03.03.02"/>
    <x v="0"/>
    <d v="2023-02-06T00:00:00"/>
    <d v="2023-11-03T00:00:00"/>
    <s v="jtolle"/>
    <s v="hwitte"/>
    <n v="24801.200000000001"/>
    <s v="EDIA"/>
    <s v="C"/>
    <s v="Labor"/>
    <s v="OPC"/>
    <m/>
    <s v="BNL"/>
    <s v="R&amp;D"/>
    <s v="SC_MAG"/>
    <x v="3"/>
    <m/>
    <m/>
    <m/>
    <m/>
    <m/>
    <m/>
    <m/>
    <n v="21668.41"/>
    <n v="3132.78"/>
    <m/>
    <m/>
    <m/>
    <m/>
    <m/>
    <m/>
    <m/>
    <m/>
    <m/>
    <m/>
    <x v="0"/>
    <x v="0"/>
    <m/>
  </r>
  <r>
    <s v=""/>
    <s v=" RD_0303_4340"/>
    <s v="Collared Magnet 2 - Q1BpF - Coil Curing - Superconductor"/>
    <s v="6.02.03.03.02"/>
    <x v="0"/>
    <d v="2023-02-06T00:00:00"/>
    <d v="2023-11-03T00:00:00"/>
    <s v="jtolle"/>
    <s v="hwitte"/>
    <n v="11425.01"/>
    <s v="EDIA"/>
    <s v="C"/>
    <s v="Labor"/>
    <s v="OPC"/>
    <m/>
    <s v="BNL"/>
    <s v="R&amp;D"/>
    <s v="SC_MAG"/>
    <x v="3"/>
    <m/>
    <m/>
    <m/>
    <m/>
    <m/>
    <m/>
    <m/>
    <n v="9981.85"/>
    <n v="1443.16"/>
    <m/>
    <m/>
    <m/>
    <m/>
    <m/>
    <m/>
    <m/>
    <m/>
    <m/>
    <m/>
    <x v="0"/>
    <x v="0"/>
    <m/>
  </r>
  <r>
    <s v=""/>
    <s v=" RD_0303_4360"/>
    <s v="Collared Magnet 2 - Q1BpF - Coil Winding - Engineering / Design"/>
    <s v="6.02.03.03.02"/>
    <x v="0"/>
    <d v="2023-02-06T00:00:00"/>
    <d v="2023-05-01T00:00:00"/>
    <s v="jtolle"/>
    <s v="hwitte"/>
    <n v="56873.62"/>
    <s v="EDIA"/>
    <s v="C"/>
    <s v="Labor"/>
    <s v="OPC"/>
    <m/>
    <s v="BNL"/>
    <s v="R&amp;D"/>
    <s v="SC_MAG"/>
    <x v="3"/>
    <s v="P.S417"/>
    <m/>
    <m/>
    <m/>
    <m/>
    <m/>
    <m/>
    <n v="56873.62"/>
    <m/>
    <m/>
    <m/>
    <m/>
    <m/>
    <m/>
    <m/>
    <m/>
    <m/>
    <m/>
    <m/>
    <x v="0"/>
    <x v="0"/>
    <m/>
  </r>
  <r>
    <s v=""/>
    <s v=" RD_0303_4460"/>
    <s v="Collared Magnet 2 - Q1BpF - Coil Winding - Install / Commission Tools"/>
    <s v="6.02.03.03.02"/>
    <x v="0"/>
    <d v="2023-08-07T00:00:00"/>
    <d v="2023-11-07T00:00:00"/>
    <s v="jtolle"/>
    <s v="hwitte"/>
    <n v="40053.31"/>
    <s v="EDIA"/>
    <s v="C"/>
    <s v="Labor"/>
    <s v="OPC"/>
    <m/>
    <s v="BNL"/>
    <s v="R&amp;D"/>
    <s v="SC_MAG"/>
    <x v="3"/>
    <m/>
    <m/>
    <m/>
    <m/>
    <m/>
    <m/>
    <m/>
    <n v="24031.99"/>
    <n v="16021.32"/>
    <m/>
    <m/>
    <m/>
    <m/>
    <m/>
    <m/>
    <m/>
    <m/>
    <m/>
    <m/>
    <x v="0"/>
    <x v="0"/>
    <m/>
  </r>
  <r>
    <s v=""/>
    <s v=" RD_0303_4440"/>
    <s v="Collared Magnet 2 - Q1BpF - Coil Winding - Superconductor"/>
    <s v="6.02.03.03.02"/>
    <x v="0"/>
    <d v="2023-02-06T00:00:00"/>
    <d v="2023-11-03T00:00:00"/>
    <s v="jtolle"/>
    <s v="hwitte"/>
    <n v="20279.400000000001"/>
    <s v="EDIA"/>
    <s v="C"/>
    <s v="Labor"/>
    <s v="OPC"/>
    <m/>
    <s v="BNL"/>
    <s v="R&amp;D"/>
    <s v="SC_MAG"/>
    <x v="3"/>
    <m/>
    <m/>
    <m/>
    <m/>
    <m/>
    <m/>
    <m/>
    <n v="17717.79"/>
    <n v="2561.61"/>
    <m/>
    <m/>
    <m/>
    <m/>
    <m/>
    <m/>
    <m/>
    <m/>
    <m/>
    <m/>
    <x v="0"/>
    <x v="0"/>
    <m/>
  </r>
  <r>
    <s v=""/>
    <s v=" RD_0303_4420"/>
    <s v="Collared Magnet 2 - Q1BpF - Coil Winding - BNL Vendor Oversight"/>
    <s v="6.02.03.03.02"/>
    <x v="0"/>
    <d v="2023-11-28T00:00:00"/>
    <d v="2024-01-25T00:00:00"/>
    <s v="jtolle"/>
    <s v="hwitte"/>
    <n v="13244.44"/>
    <s v="EDIA"/>
    <s v="A"/>
    <s v="Labor"/>
    <s v="OPC"/>
    <m/>
    <s v="BNL"/>
    <s v="R&amp;D"/>
    <s v="SC_MAG"/>
    <x v="3"/>
    <s v="P.S417"/>
    <m/>
    <m/>
    <m/>
    <m/>
    <m/>
    <m/>
    <m/>
    <n v="13244.44"/>
    <m/>
    <m/>
    <m/>
    <m/>
    <m/>
    <m/>
    <m/>
    <m/>
    <m/>
    <m/>
    <x v="0"/>
    <x v="0"/>
    <m/>
  </r>
  <r>
    <s v=""/>
    <s v=" RD_0303_4530"/>
    <s v="Collared Magnet 3 - Q2pF - Coil Curing - Lead Time"/>
    <s v="6.02.03.03.02"/>
    <x v="0"/>
    <d v="2024-08-26T00:00:00"/>
    <d v="2024-10-22T00:00:00"/>
    <s v="jtolle"/>
    <s v="hwitte"/>
    <n v="124328.73"/>
    <s v="CON"/>
    <s v="C"/>
    <s v="Nonlabor"/>
    <s v="OPC"/>
    <m/>
    <s v="BNL"/>
    <s v="R&amp;D"/>
    <s v="SC_MAG"/>
    <x v="3"/>
    <s v="P.S418"/>
    <m/>
    <m/>
    <m/>
    <m/>
    <m/>
    <m/>
    <m/>
    <n v="77705.460000000006"/>
    <n v="46623.27"/>
    <m/>
    <m/>
    <m/>
    <m/>
    <m/>
    <m/>
    <m/>
    <m/>
    <m/>
    <x v="0"/>
    <x v="0"/>
    <m/>
  </r>
  <r>
    <s v=""/>
    <s v=" RD_0303_4490"/>
    <s v="Collared Magnet 3 - Q2pF - Coil Curing - Specs and SOW / APP"/>
    <s v="6.02.03.03.02"/>
    <x v="0"/>
    <d v="2024-02-02T00:00:00"/>
    <d v="2024-03-15T00:00:00"/>
    <s v="jtolle"/>
    <s v="hwitte"/>
    <n v="8243.9500000000007"/>
    <s v="EDIA"/>
    <s v="C"/>
    <s v="Labor"/>
    <s v="OPC"/>
    <m/>
    <s v="BNL"/>
    <s v="R&amp;D"/>
    <s v="SC_MAG"/>
    <x v="3"/>
    <s v="P.S418"/>
    <m/>
    <m/>
    <m/>
    <m/>
    <m/>
    <m/>
    <m/>
    <n v="8243.9500000000007"/>
    <m/>
    <m/>
    <m/>
    <m/>
    <m/>
    <m/>
    <m/>
    <m/>
    <m/>
    <m/>
    <x v="0"/>
    <x v="0"/>
    <m/>
  </r>
  <r>
    <s v="Contract Award"/>
    <s v=" RD_0303_4520"/>
    <s v="Collared Magnet 3 - Q2pF - Coil Curing - Contract Award"/>
    <s v="6.02.03.03.02"/>
    <x v="0"/>
    <d v="2024-08-23T00:00:00"/>
    <d v="2024-08-23T00:00:00"/>
    <s v="jtolle"/>
    <s v="hwitte"/>
    <n v="0.01"/>
    <s v="EDIA"/>
    <s v="C"/>
    <s v="Nonlabor"/>
    <s v="OPC"/>
    <m/>
    <s v="BNL"/>
    <s v="R&amp;D"/>
    <s v="SC_MAG"/>
    <x v="3"/>
    <s v="P.S418"/>
    <m/>
    <m/>
    <m/>
    <m/>
    <m/>
    <m/>
    <m/>
    <n v="0.01"/>
    <m/>
    <m/>
    <m/>
    <m/>
    <m/>
    <m/>
    <m/>
    <m/>
    <m/>
    <m/>
    <x v="0"/>
    <x v="0"/>
    <m/>
  </r>
  <r>
    <s v=""/>
    <s v=" RD_0303_4560"/>
    <s v="Collared Magnet 3 - Q2pF - Coil Curing - Tool Fab"/>
    <s v="6.02.03.03.02"/>
    <x v="0"/>
    <d v="2024-02-02T00:00:00"/>
    <d v="2024-06-24T00:00:00"/>
    <s v="jtolle"/>
    <s v="hwitte"/>
    <n v="29678.23"/>
    <s v="EDIA"/>
    <s v="C"/>
    <s v="Labor"/>
    <s v="OPC"/>
    <m/>
    <s v="BNL"/>
    <s v="R&amp;D"/>
    <s v="SC_MAG"/>
    <x v="3"/>
    <m/>
    <m/>
    <m/>
    <m/>
    <m/>
    <m/>
    <m/>
    <m/>
    <n v="29678.23"/>
    <m/>
    <m/>
    <m/>
    <m/>
    <m/>
    <m/>
    <m/>
    <m/>
    <m/>
    <m/>
    <x v="0"/>
    <x v="0"/>
    <m/>
  </r>
  <r>
    <s v=""/>
    <s v=" RD_0303_4570"/>
    <s v="Collared Magnet 3 - Q2pF - Coil Curing - Install / Commission Tools"/>
    <s v="6.02.03.03.02"/>
    <x v="0"/>
    <d v="2024-06-25T00:00:00"/>
    <d v="2024-08-06T00:00:00"/>
    <s v="jtolle"/>
    <s v="hwitte"/>
    <n v="16487.900000000001"/>
    <s v="EDIA"/>
    <s v="C"/>
    <s v="Labor"/>
    <s v="OPC"/>
    <m/>
    <s v="BNL"/>
    <s v="R&amp;D"/>
    <s v="SC_MAG"/>
    <x v="3"/>
    <m/>
    <m/>
    <m/>
    <m/>
    <m/>
    <m/>
    <m/>
    <m/>
    <n v="16487.900000000001"/>
    <m/>
    <m/>
    <m/>
    <m/>
    <m/>
    <m/>
    <m/>
    <m/>
    <m/>
    <m/>
    <x v="0"/>
    <x v="0"/>
    <m/>
  </r>
  <r>
    <s v=""/>
    <s v=" RD_0303_4590"/>
    <s v="Collared Magnet 3 - Q2pF - Coil Curing - Test Coil Curing &amp; Impregnation"/>
    <s v="6.02.03.03.02"/>
    <x v="0"/>
    <d v="2024-10-23T00:00:00"/>
    <d v="2024-11-13T00:00:00"/>
    <s v="jtolle"/>
    <s v="hwitte"/>
    <n v="4266.25"/>
    <s v="EDIA"/>
    <s v="C"/>
    <s v="Labor"/>
    <s v="OPC"/>
    <m/>
    <s v="BNL"/>
    <s v="R&amp;D"/>
    <s v="SC_MAG"/>
    <x v="3"/>
    <m/>
    <m/>
    <m/>
    <m/>
    <m/>
    <m/>
    <m/>
    <m/>
    <m/>
    <n v="4266.25"/>
    <m/>
    <m/>
    <m/>
    <m/>
    <m/>
    <m/>
    <m/>
    <m/>
    <m/>
    <x v="0"/>
    <x v="0"/>
    <m/>
  </r>
  <r>
    <s v=""/>
    <s v=" RD_0303_4660"/>
    <s v="Collared Magnet 3 - Q2pF - Coil Winding - BNL Vendor Oversight"/>
    <s v="6.02.03.03.02"/>
    <x v="0"/>
    <d v="2024-12-02T00:00:00"/>
    <d v="2025-01-29T00:00:00"/>
    <s v="jtolle"/>
    <s v="hwitte"/>
    <n v="15358.48"/>
    <s v="EDIA"/>
    <s v="A"/>
    <s v="Labor"/>
    <s v="OPC"/>
    <m/>
    <s v="BNL"/>
    <s v="R&amp;D"/>
    <s v="SC_MAG"/>
    <x v="3"/>
    <s v="P.S419"/>
    <m/>
    <m/>
    <m/>
    <m/>
    <m/>
    <m/>
    <m/>
    <m/>
    <n v="15358.48"/>
    <m/>
    <m/>
    <m/>
    <m/>
    <m/>
    <m/>
    <m/>
    <m/>
    <m/>
    <x v="0"/>
    <x v="0"/>
    <m/>
  </r>
  <r>
    <s v=""/>
    <s v=" RD_0303_4650"/>
    <s v="Collared Magnet 3 - Q2pF - Coil Winding - Lead Time"/>
    <s v="6.02.03.03.02"/>
    <x v="0"/>
    <d v="2024-12-02T00:00:00"/>
    <d v="2025-01-29T00:00:00"/>
    <s v="jtolle"/>
    <s v="hwitte"/>
    <n v="179278.15"/>
    <s v="CON"/>
    <s v="C"/>
    <s v="Nonlabor"/>
    <s v="OPC"/>
    <m/>
    <s v="BNL"/>
    <s v="R&amp;D"/>
    <s v="SC_MAG"/>
    <x v="3"/>
    <s v="P.S419"/>
    <m/>
    <m/>
    <m/>
    <m/>
    <m/>
    <m/>
    <m/>
    <m/>
    <n v="179278.15"/>
    <m/>
    <m/>
    <m/>
    <m/>
    <m/>
    <m/>
    <m/>
    <m/>
    <m/>
    <x v="0"/>
    <x v="0"/>
    <m/>
  </r>
  <r>
    <s v=""/>
    <s v=" RD_0303_4610"/>
    <s v="Collared Magnet 3 - Q2pF - Coil Winding - Specs and SOW / APP"/>
    <s v="6.02.03.03.02"/>
    <x v="0"/>
    <d v="2024-05-06T00:00:00"/>
    <d v="2024-06-17T00:00:00"/>
    <s v="jtolle"/>
    <s v="hwitte"/>
    <n v="9892.74"/>
    <s v="EDIA"/>
    <s v="C"/>
    <s v="Labor"/>
    <s v="OPC"/>
    <m/>
    <s v="BNL"/>
    <s v="R&amp;D"/>
    <s v="SC_MAG"/>
    <x v="3"/>
    <s v="P.S419"/>
    <m/>
    <m/>
    <m/>
    <m/>
    <m/>
    <m/>
    <m/>
    <n v="9892.74"/>
    <m/>
    <m/>
    <m/>
    <m/>
    <m/>
    <m/>
    <m/>
    <m/>
    <m/>
    <m/>
    <x v="0"/>
    <x v="0"/>
    <m/>
  </r>
  <r>
    <s v="Contract Award"/>
    <s v=" RD_0303_4640"/>
    <s v="Collared Magnet 3 - Q2pF - Coil Winding - Contract Award"/>
    <s v="6.02.03.03.02"/>
    <x v="0"/>
    <d v="2024-11-27T00:00:00"/>
    <d v="2024-11-27T00:00:00"/>
    <s v="jtolle"/>
    <s v="hwitte"/>
    <n v="0.01"/>
    <s v="EDIA"/>
    <s v="C"/>
    <s v="Nonlabor"/>
    <s v="OPC"/>
    <m/>
    <s v="BNL"/>
    <s v="R&amp;D"/>
    <s v="SC_MAG"/>
    <x v="3"/>
    <s v="P.S419"/>
    <m/>
    <m/>
    <m/>
    <m/>
    <m/>
    <m/>
    <m/>
    <m/>
    <n v="0.01"/>
    <m/>
    <m/>
    <m/>
    <m/>
    <m/>
    <m/>
    <m/>
    <m/>
    <m/>
    <x v="0"/>
    <x v="0"/>
    <m/>
  </r>
  <r>
    <s v=""/>
    <s v=" RD_0303_4600"/>
    <s v="Collared Magnet 3 - Q2pF - Coil Winding - Engineering / Design"/>
    <s v="6.02.03.03.02"/>
    <x v="0"/>
    <d v="2024-02-09T00:00:00"/>
    <d v="2024-05-03T00:00:00"/>
    <s v="jtolle"/>
    <s v="hwitte"/>
    <n v="98267.91"/>
    <s v="EDIA"/>
    <s v="C"/>
    <s v="Labor"/>
    <s v="OPC"/>
    <m/>
    <s v="BNL"/>
    <s v="R&amp;D"/>
    <s v="SC_MAG"/>
    <x v="3"/>
    <s v="P.S419"/>
    <m/>
    <m/>
    <m/>
    <m/>
    <m/>
    <m/>
    <m/>
    <n v="98267.91"/>
    <m/>
    <m/>
    <m/>
    <m/>
    <m/>
    <m/>
    <m/>
    <m/>
    <m/>
    <m/>
    <x v="0"/>
    <x v="0"/>
    <m/>
  </r>
  <r>
    <s v=""/>
    <s v=" RD_0303_4690"/>
    <s v="Collared Magnet 3 - Q2pF - Coil Winding - Tool Fab"/>
    <s v="6.02.03.03.02"/>
    <x v="0"/>
    <d v="2024-02-21T00:00:00"/>
    <d v="2024-08-08T00:00:00"/>
    <s v="jtolle"/>
    <s v="hwitte"/>
    <n v="44847.1"/>
    <s v="EDIA"/>
    <s v="C"/>
    <s v="Labor"/>
    <s v="OPC"/>
    <m/>
    <s v="BNL"/>
    <s v="R&amp;D"/>
    <s v="SC_MAG"/>
    <x v="3"/>
    <m/>
    <m/>
    <m/>
    <m/>
    <m/>
    <m/>
    <m/>
    <m/>
    <n v="44847.1"/>
    <m/>
    <m/>
    <m/>
    <m/>
    <m/>
    <m/>
    <m/>
    <m/>
    <m/>
    <m/>
    <x v="0"/>
    <x v="0"/>
    <m/>
  </r>
  <r>
    <s v=""/>
    <s v=" RD_0303_4700"/>
    <s v="Collared Magnet 3 - Q2pF - Coil Winding - Install / Commission Tools"/>
    <s v="6.02.03.03.02"/>
    <x v="0"/>
    <d v="2024-08-09T00:00:00"/>
    <d v="2024-11-12T00:00:00"/>
    <s v="jtolle"/>
    <s v="hwitte"/>
    <n v="12056.67"/>
    <s v="EDIA"/>
    <s v="C"/>
    <s v="Labor"/>
    <s v="OPC"/>
    <m/>
    <s v="BNL"/>
    <s v="R&amp;D"/>
    <s v="SC_MAG"/>
    <x v="3"/>
    <m/>
    <m/>
    <m/>
    <m/>
    <m/>
    <m/>
    <m/>
    <m/>
    <n v="6677.54"/>
    <n v="5379.13"/>
    <m/>
    <m/>
    <m/>
    <m/>
    <m/>
    <m/>
    <m/>
    <m/>
    <m/>
    <x v="0"/>
    <x v="0"/>
    <m/>
  </r>
  <r>
    <s v=""/>
    <s v=" RD_0303_4710"/>
    <s v="Collared Magnet 3 - Q2pF - Coil Winding - Wind Practice Coil"/>
    <s v="6.02.03.03.02"/>
    <x v="0"/>
    <d v="2025-01-30T00:00:00"/>
    <d v="2025-02-12T00:00:00"/>
    <s v="jtolle"/>
    <s v="hwitte"/>
    <n v="6825.99"/>
    <s v="EDIA"/>
    <s v="C"/>
    <s v="Labor"/>
    <s v="OPC"/>
    <m/>
    <s v="BNL"/>
    <s v="R&amp;D"/>
    <s v="SC_MAG"/>
    <x v="3"/>
    <m/>
    <m/>
    <m/>
    <m/>
    <m/>
    <m/>
    <m/>
    <m/>
    <m/>
    <n v="6825.99"/>
    <m/>
    <m/>
    <m/>
    <m/>
    <m/>
    <m/>
    <m/>
    <m/>
    <m/>
    <x v="0"/>
    <x v="0"/>
    <m/>
  </r>
  <r>
    <s v=""/>
    <s v=" RD_0303_4710"/>
    <s v="Collared Magnet 3 - Q2pF - Coil Winding - Wind Practice Coil"/>
    <s v="6.02.03.03.02"/>
    <x v="0"/>
    <d v="2025-01-30T00:00:00"/>
    <d v="2025-02-12T00:00:00"/>
    <s v="jtolle"/>
    <s v="hwitte"/>
    <n v="9002.92"/>
    <s v="EDIA"/>
    <s v="C"/>
    <s v="Labor"/>
    <s v="OPC"/>
    <m/>
    <s v="BNL"/>
    <s v="R&amp;D"/>
    <s v="SC_MAG"/>
    <x v="3"/>
    <m/>
    <m/>
    <m/>
    <m/>
    <m/>
    <m/>
    <m/>
    <m/>
    <m/>
    <n v="9002.92"/>
    <m/>
    <m/>
    <m/>
    <m/>
    <m/>
    <m/>
    <m/>
    <m/>
    <m/>
    <x v="0"/>
    <x v="0"/>
    <m/>
  </r>
  <r>
    <s v=""/>
    <s v=" RD_0303_4480"/>
    <s v="Collared Magnet 3 - Q2pF - Coil Curing - Engineering / Design"/>
    <s v="6.02.03.03.02"/>
    <x v="0"/>
    <d v="2023-12-27T00:00:00"/>
    <d v="2024-02-01T00:00:00"/>
    <s v="jtolle"/>
    <s v="hwitte"/>
    <n v="36273.39"/>
    <s v="EDIA"/>
    <s v="C"/>
    <s v="Labor"/>
    <s v="OPC"/>
    <m/>
    <s v="BNL"/>
    <s v="R&amp;D"/>
    <s v="SC_MAG"/>
    <x v="3"/>
    <s v="P.S418"/>
    <m/>
    <m/>
    <m/>
    <m/>
    <m/>
    <m/>
    <m/>
    <n v="36273.39"/>
    <m/>
    <m/>
    <m/>
    <m/>
    <m/>
    <m/>
    <m/>
    <m/>
    <m/>
    <m/>
    <x v="0"/>
    <x v="0"/>
    <m/>
  </r>
  <r>
    <s v=""/>
    <s v=" RD_0303_4680"/>
    <s v="Collared Magnet 3 - Q2pF - Coil Winding - Superconductor"/>
    <s v="6.02.03.03.02"/>
    <x v="0"/>
    <d v="2024-02-09T00:00:00"/>
    <d v="2024-11-07T00:00:00"/>
    <s v="jtolle"/>
    <s v="hwitte"/>
    <n v="24854.87"/>
    <s v="EDIA"/>
    <s v="C"/>
    <s v="Labor"/>
    <s v="OPC"/>
    <m/>
    <s v="BNL"/>
    <s v="R&amp;D"/>
    <s v="SC_MAG"/>
    <x v="3"/>
    <m/>
    <m/>
    <m/>
    <m/>
    <m/>
    <m/>
    <m/>
    <m/>
    <n v="21322.86"/>
    <n v="3532.01"/>
    <m/>
    <m/>
    <m/>
    <m/>
    <m/>
    <m/>
    <m/>
    <m/>
    <m/>
    <x v="0"/>
    <x v="0"/>
    <m/>
  </r>
  <r>
    <s v=""/>
    <s v=" RD_0303_4480"/>
    <s v="Collared Magnet 3 - Q2pF - Coil Curing - Engineering / Design"/>
    <s v="6.02.03.03.02"/>
    <x v="0"/>
    <d v="2023-12-27T00:00:00"/>
    <d v="2024-02-01T00:00:00"/>
    <s v="jtolle"/>
    <s v="hwitte"/>
    <n v="5886.42"/>
    <s v="EDIA"/>
    <s v="C"/>
    <s v="Labor"/>
    <s v="OPC"/>
    <m/>
    <s v="BNL"/>
    <s v="R&amp;D"/>
    <s v="SC_MAG"/>
    <x v="3"/>
    <s v="P.S418"/>
    <m/>
    <m/>
    <m/>
    <m/>
    <m/>
    <m/>
    <m/>
    <n v="5886.42"/>
    <m/>
    <m/>
    <m/>
    <m/>
    <m/>
    <m/>
    <m/>
    <m/>
    <m/>
    <m/>
    <x v="0"/>
    <x v="0"/>
    <m/>
  </r>
  <r>
    <s v=""/>
    <s v=" RD_0303_4540"/>
    <s v="Collared Magnet 3 - Q2pF - Coil Curing - BNL Vendor Oversight"/>
    <s v="6.02.03.03.02"/>
    <x v="0"/>
    <d v="2024-08-26T00:00:00"/>
    <d v="2024-10-22T00:00:00"/>
    <s v="jtolle"/>
    <s v="hwitte"/>
    <n v="20045.169999999998"/>
    <s v="EDIA"/>
    <s v="A"/>
    <s v="Labor"/>
    <s v="OPC"/>
    <m/>
    <s v="BNL"/>
    <s v="R&amp;D"/>
    <s v="SC_MAG"/>
    <x v="3"/>
    <s v="P.S418"/>
    <m/>
    <m/>
    <m/>
    <m/>
    <m/>
    <m/>
    <m/>
    <n v="12528.23"/>
    <n v="7516.94"/>
    <m/>
    <m/>
    <m/>
    <m/>
    <m/>
    <m/>
    <m/>
    <m/>
    <m/>
    <x v="0"/>
    <x v="0"/>
    <m/>
  </r>
  <r>
    <s v=""/>
    <s v=" RD_0303_4570"/>
    <s v="Collared Magnet 3 - Q2pF - Coil Curing - Install / Commission Tools"/>
    <s v="6.02.03.03.02"/>
    <x v="0"/>
    <d v="2024-06-25T00:00:00"/>
    <d v="2024-08-06T00:00:00"/>
    <s v="jtolle"/>
    <s v="hwitte"/>
    <n v="27835.11"/>
    <s v="EDIA"/>
    <s v="C"/>
    <s v="Labor"/>
    <s v="OPC"/>
    <m/>
    <s v="BNL"/>
    <s v="R&amp;D"/>
    <s v="SC_MAG"/>
    <x v="3"/>
    <m/>
    <m/>
    <m/>
    <m/>
    <m/>
    <m/>
    <m/>
    <m/>
    <n v="27835.11"/>
    <m/>
    <m/>
    <m/>
    <m/>
    <m/>
    <m/>
    <m/>
    <m/>
    <m/>
    <m/>
    <x v="0"/>
    <x v="0"/>
    <m/>
  </r>
  <r>
    <s v=""/>
    <s v=" RD_0303_4570"/>
    <s v="Collared Magnet 3 - Q2pF - Coil Curing - Install / Commission Tools"/>
    <s v="6.02.03.03.02"/>
    <x v="0"/>
    <d v="2024-06-25T00:00:00"/>
    <d v="2024-08-06T00:00:00"/>
    <s v="jtolle"/>
    <s v="hwitte"/>
    <n v="3479.39"/>
    <s v="EDIA"/>
    <s v="C"/>
    <s v="Labor"/>
    <s v="OPC"/>
    <m/>
    <s v="BNL"/>
    <s v="R&amp;D"/>
    <s v="SC_MAG"/>
    <x v="3"/>
    <m/>
    <m/>
    <m/>
    <m/>
    <m/>
    <m/>
    <m/>
    <m/>
    <n v="3479.39"/>
    <m/>
    <m/>
    <m/>
    <m/>
    <m/>
    <m/>
    <m/>
    <m/>
    <m/>
    <m/>
    <x v="0"/>
    <x v="0"/>
    <m/>
  </r>
  <r>
    <s v=""/>
    <s v=" RD_0303_4540"/>
    <s v="Collared Magnet 3 - Q2pF - Coil Curing - BNL Vendor Oversight"/>
    <s v="6.02.03.03.02"/>
    <x v="0"/>
    <d v="2024-08-26T00:00:00"/>
    <d v="2024-10-22T00:00:00"/>
    <s v="jtolle"/>
    <s v="hwitte"/>
    <n v="9989.16"/>
    <s v="EDIA"/>
    <s v="A"/>
    <s v="Labor"/>
    <s v="OPC"/>
    <m/>
    <s v="BNL"/>
    <s v="R&amp;D"/>
    <s v="SC_MAG"/>
    <x v="3"/>
    <s v="P.S418"/>
    <m/>
    <m/>
    <m/>
    <m/>
    <m/>
    <m/>
    <m/>
    <n v="6243.23"/>
    <n v="3745.94"/>
    <m/>
    <m/>
    <m/>
    <m/>
    <m/>
    <m/>
    <m/>
    <m/>
    <m/>
    <x v="0"/>
    <x v="0"/>
    <m/>
  </r>
  <r>
    <s v=""/>
    <s v=" RD_0303_4590"/>
    <s v="Collared Magnet 3 - Q2pF - Coil Curing - Test Coil Curing &amp; Impregnation"/>
    <s v="6.02.03.03.02"/>
    <x v="0"/>
    <d v="2024-10-23T00:00:00"/>
    <d v="2024-11-13T00:00:00"/>
    <s v="jtolle"/>
    <s v="hwitte"/>
    <n v="27008.76"/>
    <s v="EDIA"/>
    <s v="C"/>
    <s v="Labor"/>
    <s v="OPC"/>
    <m/>
    <s v="BNL"/>
    <s v="R&amp;D"/>
    <s v="SC_MAG"/>
    <x v="3"/>
    <m/>
    <m/>
    <m/>
    <m/>
    <m/>
    <m/>
    <m/>
    <m/>
    <m/>
    <n v="27008.76"/>
    <m/>
    <m/>
    <m/>
    <m/>
    <m/>
    <m/>
    <m/>
    <m/>
    <m/>
    <x v="0"/>
    <x v="0"/>
    <m/>
  </r>
  <r>
    <s v=""/>
    <s v=" RD_0303_4580"/>
    <s v="Collared Magnet 3 - Q2pF - Coil Curing - Superconductor"/>
    <s v="6.02.03.03.02"/>
    <x v="0"/>
    <d v="2023-12-27T00:00:00"/>
    <d v="2024-09-25T00:00:00"/>
    <s v="jtolle"/>
    <s v="hwitte"/>
    <n v="25556.25"/>
    <s v="EDIA"/>
    <s v="C"/>
    <s v="Labor"/>
    <s v="OPC"/>
    <m/>
    <s v="BNL"/>
    <s v="R&amp;D"/>
    <s v="SC_MAG"/>
    <x v="3"/>
    <m/>
    <m/>
    <m/>
    <m/>
    <m/>
    <m/>
    <m/>
    <m/>
    <n v="25556.25"/>
    <m/>
    <m/>
    <m/>
    <m/>
    <m/>
    <m/>
    <m/>
    <m/>
    <m/>
    <m/>
    <x v="0"/>
    <x v="0"/>
    <m/>
  </r>
  <r>
    <s v=""/>
    <s v=" RD_0303_4580"/>
    <s v="Collared Magnet 3 - Q2pF - Coil Curing - Superconductor"/>
    <s v="6.02.03.03.02"/>
    <x v="0"/>
    <d v="2023-12-27T00:00:00"/>
    <d v="2024-09-25T00:00:00"/>
    <s v="jtolle"/>
    <s v="hwitte"/>
    <n v="11772.84"/>
    <s v="EDIA"/>
    <s v="C"/>
    <s v="Labor"/>
    <s v="OPC"/>
    <m/>
    <s v="BNL"/>
    <s v="R&amp;D"/>
    <s v="SC_MAG"/>
    <x v="3"/>
    <m/>
    <m/>
    <m/>
    <m/>
    <m/>
    <m/>
    <m/>
    <m/>
    <n v="11772.84"/>
    <m/>
    <m/>
    <m/>
    <m/>
    <m/>
    <m/>
    <m/>
    <m/>
    <m/>
    <m/>
    <x v="0"/>
    <x v="0"/>
    <m/>
  </r>
  <r>
    <s v=""/>
    <s v=" RD_0303_4600"/>
    <s v="Collared Magnet 3 - Q2pF - Coil Winding - Engineering / Design"/>
    <s v="6.02.03.03.02"/>
    <x v="0"/>
    <d v="2024-02-09T00:00:00"/>
    <d v="2024-05-03T00:00:00"/>
    <s v="jtolle"/>
    <s v="hwitte"/>
    <n v="58864.2"/>
    <s v="EDIA"/>
    <s v="C"/>
    <s v="Labor"/>
    <s v="OPC"/>
    <m/>
    <s v="BNL"/>
    <s v="R&amp;D"/>
    <s v="SC_MAG"/>
    <x v="3"/>
    <s v="P.S419"/>
    <m/>
    <m/>
    <m/>
    <m/>
    <m/>
    <m/>
    <m/>
    <n v="58864.2"/>
    <m/>
    <m/>
    <m/>
    <m/>
    <m/>
    <m/>
    <m/>
    <m/>
    <m/>
    <m/>
    <x v="0"/>
    <x v="0"/>
    <m/>
  </r>
  <r>
    <s v=""/>
    <s v=" RD_0303_4700"/>
    <s v="Collared Magnet 3 - Q2pF - Coil Winding - Install / Commission Tools"/>
    <s v="6.02.03.03.02"/>
    <x v="0"/>
    <d v="2024-08-09T00:00:00"/>
    <d v="2024-11-12T00:00:00"/>
    <s v="jtolle"/>
    <s v="hwitte"/>
    <n v="41521.22"/>
    <s v="EDIA"/>
    <s v="C"/>
    <s v="Labor"/>
    <s v="OPC"/>
    <m/>
    <s v="BNL"/>
    <s v="R&amp;D"/>
    <s v="SC_MAG"/>
    <x v="3"/>
    <m/>
    <m/>
    <m/>
    <m/>
    <m/>
    <m/>
    <m/>
    <m/>
    <n v="22996.37"/>
    <n v="18524.849999999999"/>
    <m/>
    <m/>
    <m/>
    <m/>
    <m/>
    <m/>
    <m/>
    <m/>
    <m/>
    <x v="0"/>
    <x v="0"/>
    <m/>
  </r>
  <r>
    <s v=""/>
    <s v=" RD_0303_4680"/>
    <s v="Collared Magnet 3 - Q2pF - Coil Winding - Superconductor"/>
    <s v="6.02.03.03.02"/>
    <x v="0"/>
    <d v="2024-02-09T00:00:00"/>
    <d v="2024-11-07T00:00:00"/>
    <s v="jtolle"/>
    <s v="hwitte"/>
    <n v="21000.720000000001"/>
    <s v="EDIA"/>
    <s v="C"/>
    <s v="Labor"/>
    <s v="OPC"/>
    <m/>
    <s v="BNL"/>
    <s v="R&amp;D"/>
    <s v="SC_MAG"/>
    <x v="3"/>
    <m/>
    <m/>
    <m/>
    <m/>
    <m/>
    <m/>
    <m/>
    <m/>
    <n v="18016.41"/>
    <n v="2984.31"/>
    <m/>
    <m/>
    <m/>
    <m/>
    <m/>
    <m/>
    <m/>
    <m/>
    <m/>
    <x v="0"/>
    <x v="0"/>
    <m/>
  </r>
  <r>
    <s v=""/>
    <s v=" RD_0303_4660"/>
    <s v="Collared Magnet 3 - Q2pF - Coil Winding - BNL Vendor Oversight"/>
    <s v="6.02.03.03.02"/>
    <x v="0"/>
    <d v="2024-12-02T00:00:00"/>
    <d v="2025-01-29T00:00:00"/>
    <s v="jtolle"/>
    <s v="hwitte"/>
    <n v="13708"/>
    <s v="EDIA"/>
    <s v="A"/>
    <s v="Labor"/>
    <s v="OPC"/>
    <m/>
    <s v="BNL"/>
    <s v="R&amp;D"/>
    <s v="SC_MAG"/>
    <x v="3"/>
    <s v="P.S419"/>
    <m/>
    <m/>
    <m/>
    <m/>
    <m/>
    <m/>
    <m/>
    <m/>
    <n v="13708"/>
    <m/>
    <m/>
    <m/>
    <m/>
    <m/>
    <m/>
    <m/>
    <m/>
    <m/>
    <x v="0"/>
    <x v="0"/>
    <m/>
  </r>
  <r>
    <s v=""/>
    <s v=" RD_0303_4770"/>
    <s v="Collared Magnet 4 - B1pF - Coil Curing - Lead Time"/>
    <s v="6.02.03.03.02"/>
    <x v="0"/>
    <d v="2024-08-26T00:00:00"/>
    <d v="2024-10-22T00:00:00"/>
    <s v="jtolle"/>
    <s v="hwitte"/>
    <n v="124328.73"/>
    <s v="CON"/>
    <s v="C"/>
    <s v="Nonlabor"/>
    <s v="OPC"/>
    <m/>
    <s v="BNL"/>
    <s v="R&amp;D"/>
    <s v="SC_MAG"/>
    <x v="3"/>
    <s v="P.S420"/>
    <m/>
    <m/>
    <m/>
    <m/>
    <m/>
    <m/>
    <m/>
    <n v="77705.460000000006"/>
    <n v="46623.27"/>
    <m/>
    <m/>
    <m/>
    <m/>
    <m/>
    <m/>
    <m/>
    <m/>
    <m/>
    <x v="0"/>
    <x v="0"/>
    <m/>
  </r>
  <r>
    <s v=""/>
    <s v=" RD_0303_4730"/>
    <s v="Collared Magnet 4 - B1pF - Coil Curing - Specs and SOW / APP"/>
    <s v="6.02.03.03.02"/>
    <x v="0"/>
    <d v="2024-02-02T00:00:00"/>
    <d v="2024-03-15T00:00:00"/>
    <s v="jtolle"/>
    <s v="hwitte"/>
    <n v="8243.9500000000007"/>
    <s v="EDIA"/>
    <s v="C"/>
    <s v="Labor"/>
    <s v="OPC"/>
    <m/>
    <s v="BNL"/>
    <s v="R&amp;D"/>
    <s v="SC_MAG"/>
    <x v="3"/>
    <s v="P.S420"/>
    <m/>
    <m/>
    <m/>
    <m/>
    <m/>
    <m/>
    <m/>
    <n v="8243.9500000000007"/>
    <m/>
    <m/>
    <m/>
    <m/>
    <m/>
    <m/>
    <m/>
    <m/>
    <m/>
    <m/>
    <x v="0"/>
    <x v="0"/>
    <m/>
  </r>
  <r>
    <s v="Contract Award"/>
    <s v=" RD_0303_4760"/>
    <s v="Collared Magnet 4 - B1pF - Coil Curing - Contract Award"/>
    <s v="6.02.03.03.02"/>
    <x v="0"/>
    <d v="2024-08-23T00:00:00"/>
    <d v="2024-08-23T00:00:00"/>
    <s v="jtolle"/>
    <s v="hwitte"/>
    <n v="0.01"/>
    <s v="EDIA"/>
    <s v="C"/>
    <s v="Nonlabor"/>
    <s v="OPC"/>
    <m/>
    <s v="BNL"/>
    <s v="R&amp;D"/>
    <s v="SC_MAG"/>
    <x v="3"/>
    <s v="P.S420"/>
    <m/>
    <m/>
    <m/>
    <m/>
    <m/>
    <m/>
    <m/>
    <n v="0.01"/>
    <m/>
    <m/>
    <m/>
    <m/>
    <m/>
    <m/>
    <m/>
    <m/>
    <m/>
    <m/>
    <x v="0"/>
    <x v="0"/>
    <m/>
  </r>
  <r>
    <s v=""/>
    <s v=" RD_0303_4800"/>
    <s v="Collared Magnet 4 - B1pF - Coil Curing - Tool Fab"/>
    <s v="6.02.03.03.02"/>
    <x v="0"/>
    <d v="2024-02-02T00:00:00"/>
    <d v="2024-06-24T00:00:00"/>
    <s v="jtolle"/>
    <s v="hwitte"/>
    <n v="29678.23"/>
    <s v="EDIA"/>
    <s v="C"/>
    <s v="Labor"/>
    <s v="OPC"/>
    <m/>
    <s v="BNL"/>
    <s v="R&amp;D"/>
    <s v="SC_MAG"/>
    <x v="3"/>
    <m/>
    <m/>
    <m/>
    <m/>
    <m/>
    <m/>
    <m/>
    <m/>
    <n v="29678.23"/>
    <m/>
    <m/>
    <m/>
    <m/>
    <m/>
    <m/>
    <m/>
    <m/>
    <m/>
    <m/>
    <x v="0"/>
    <x v="0"/>
    <m/>
  </r>
  <r>
    <s v=""/>
    <s v=" RD_0303_4810"/>
    <s v="Collared Magnet 4 - B1pF - Coil Curing - Install / Commission Tools"/>
    <s v="6.02.03.03.02"/>
    <x v="0"/>
    <d v="2024-06-25T00:00:00"/>
    <d v="2024-08-06T00:00:00"/>
    <s v="jtolle"/>
    <s v="hwitte"/>
    <n v="16487.900000000001"/>
    <s v="EDIA"/>
    <s v="C"/>
    <s v="Labor"/>
    <s v="OPC"/>
    <m/>
    <s v="BNL"/>
    <s v="R&amp;D"/>
    <s v="SC_MAG"/>
    <x v="3"/>
    <m/>
    <m/>
    <m/>
    <m/>
    <m/>
    <m/>
    <m/>
    <m/>
    <n v="16487.900000000001"/>
    <m/>
    <m/>
    <m/>
    <m/>
    <m/>
    <m/>
    <m/>
    <m/>
    <m/>
    <m/>
    <x v="0"/>
    <x v="0"/>
    <m/>
  </r>
  <r>
    <s v=""/>
    <s v=" RD_0303_4830"/>
    <s v="Collared Magnet 4 - B1pF - Coil Curing - Test Coil Curing &amp; Impregnation"/>
    <s v="6.02.03.03.02"/>
    <x v="0"/>
    <d v="2024-10-23T00:00:00"/>
    <d v="2024-11-13T00:00:00"/>
    <s v="jtolle"/>
    <s v="hwitte"/>
    <n v="4266.25"/>
    <s v="EDIA"/>
    <s v="C"/>
    <s v="Labor"/>
    <s v="OPC"/>
    <m/>
    <s v="BNL"/>
    <s v="R&amp;D"/>
    <s v="SC_MAG"/>
    <x v="3"/>
    <m/>
    <m/>
    <m/>
    <m/>
    <m/>
    <m/>
    <m/>
    <m/>
    <m/>
    <n v="4266.25"/>
    <m/>
    <m/>
    <m/>
    <m/>
    <m/>
    <m/>
    <m/>
    <m/>
    <m/>
    <x v="0"/>
    <x v="0"/>
    <m/>
  </r>
  <r>
    <s v=""/>
    <s v=" RD_0303_4900"/>
    <s v="Collared Magnet 4 - B1pF - Coil Winding - BNL Vendor Oversight"/>
    <s v="6.02.03.03.02"/>
    <x v="0"/>
    <d v="2024-12-02T00:00:00"/>
    <d v="2025-01-29T00:00:00"/>
    <s v="jtolle"/>
    <s v="hwitte"/>
    <n v="15358.48"/>
    <s v="EDIA"/>
    <s v="A"/>
    <s v="Labor"/>
    <s v="OPC"/>
    <m/>
    <s v="BNL"/>
    <s v="R&amp;D"/>
    <s v="SC_MAG"/>
    <x v="3"/>
    <s v="P.S421"/>
    <m/>
    <m/>
    <m/>
    <m/>
    <m/>
    <m/>
    <m/>
    <m/>
    <n v="15358.48"/>
    <m/>
    <m/>
    <m/>
    <m/>
    <m/>
    <m/>
    <m/>
    <m/>
    <m/>
    <x v="0"/>
    <x v="0"/>
    <m/>
  </r>
  <r>
    <s v=""/>
    <s v=" RD_0303_4890"/>
    <s v="Collared Magnet 4 - B1pF - Coil Winding - Lead Time"/>
    <s v="6.02.03.03.02"/>
    <x v="0"/>
    <d v="2024-12-02T00:00:00"/>
    <d v="2025-01-29T00:00:00"/>
    <s v="jtolle"/>
    <s v="hwitte"/>
    <n v="179278.15"/>
    <s v="CON"/>
    <s v="C"/>
    <s v="Nonlabor"/>
    <s v="OPC"/>
    <m/>
    <s v="BNL"/>
    <s v="R&amp;D"/>
    <s v="SC_MAG"/>
    <x v="3"/>
    <s v="P.S421"/>
    <m/>
    <m/>
    <m/>
    <m/>
    <m/>
    <m/>
    <m/>
    <m/>
    <n v="179278.15"/>
    <m/>
    <m/>
    <m/>
    <m/>
    <m/>
    <m/>
    <m/>
    <m/>
    <m/>
    <x v="0"/>
    <x v="0"/>
    <m/>
  </r>
  <r>
    <s v=""/>
    <s v=" RD_0303_4850"/>
    <s v="Collared Magnet 4 - B1pF - Coil Winding - Specs and SOW / APP"/>
    <s v="6.02.03.03.02"/>
    <x v="0"/>
    <d v="2024-05-06T00:00:00"/>
    <d v="2024-06-17T00:00:00"/>
    <s v="jtolle"/>
    <s v="hwitte"/>
    <n v="9892.74"/>
    <s v="EDIA"/>
    <s v="C"/>
    <s v="Labor"/>
    <s v="OPC"/>
    <m/>
    <s v="BNL"/>
    <s v="R&amp;D"/>
    <s v="SC_MAG"/>
    <x v="3"/>
    <s v="P.S421"/>
    <m/>
    <m/>
    <m/>
    <m/>
    <m/>
    <m/>
    <m/>
    <n v="9892.74"/>
    <m/>
    <m/>
    <m/>
    <m/>
    <m/>
    <m/>
    <m/>
    <m/>
    <m/>
    <m/>
    <x v="0"/>
    <x v="0"/>
    <m/>
  </r>
  <r>
    <s v="Contract Award"/>
    <s v=" RD_0303_4880"/>
    <s v="Collared Magnet 4 - B1pF - Coil Winding - Contract Award"/>
    <s v="6.02.03.03.02"/>
    <x v="0"/>
    <d v="2024-11-27T00:00:00"/>
    <d v="2024-11-27T00:00:00"/>
    <s v="jtolle"/>
    <s v="hwitte"/>
    <n v="0.01"/>
    <s v="EDIA"/>
    <s v="C"/>
    <s v="Nonlabor"/>
    <s v="OPC"/>
    <m/>
    <s v="BNL"/>
    <s v="R&amp;D"/>
    <s v="SC_MAG"/>
    <x v="3"/>
    <s v="P.S421"/>
    <m/>
    <m/>
    <m/>
    <m/>
    <m/>
    <m/>
    <m/>
    <m/>
    <n v="0.01"/>
    <m/>
    <m/>
    <m/>
    <m/>
    <m/>
    <m/>
    <m/>
    <m/>
    <m/>
    <x v="0"/>
    <x v="0"/>
    <m/>
  </r>
  <r>
    <s v=""/>
    <s v=" RD_0303_4840"/>
    <s v="Collared Magnet 4 - B1pF - Coil Winding - Engineering / Design"/>
    <s v="6.02.03.03.02"/>
    <x v="0"/>
    <d v="2024-02-09T00:00:00"/>
    <d v="2024-05-03T00:00:00"/>
    <s v="jtolle"/>
    <s v="hwitte"/>
    <n v="98267.91"/>
    <s v="EDIA"/>
    <s v="C"/>
    <s v="Labor"/>
    <s v="OPC"/>
    <m/>
    <s v="BNL"/>
    <s v="R&amp;D"/>
    <s v="SC_MAG"/>
    <x v="3"/>
    <s v="P.S421"/>
    <m/>
    <m/>
    <m/>
    <m/>
    <m/>
    <m/>
    <m/>
    <n v="98267.91"/>
    <m/>
    <m/>
    <m/>
    <m/>
    <m/>
    <m/>
    <m/>
    <m/>
    <m/>
    <m/>
    <x v="0"/>
    <x v="0"/>
    <m/>
  </r>
  <r>
    <s v=""/>
    <s v=" RD_0303_4930"/>
    <s v="Collared Magnet 4 - B1pF - Coil Winding - Tool Fab"/>
    <s v="6.02.03.03.02"/>
    <x v="0"/>
    <d v="2024-02-21T00:00:00"/>
    <d v="2024-08-08T00:00:00"/>
    <s v="jtolle"/>
    <s v="hwitte"/>
    <n v="44847.1"/>
    <s v="EDIA"/>
    <s v="C"/>
    <s v="Labor"/>
    <s v="OPC"/>
    <m/>
    <s v="BNL"/>
    <s v="R&amp;D"/>
    <s v="SC_MAG"/>
    <x v="3"/>
    <m/>
    <m/>
    <m/>
    <m/>
    <m/>
    <m/>
    <m/>
    <m/>
    <n v="44847.1"/>
    <m/>
    <m/>
    <m/>
    <m/>
    <m/>
    <m/>
    <m/>
    <m/>
    <m/>
    <m/>
    <x v="0"/>
    <x v="0"/>
    <m/>
  </r>
  <r>
    <s v=""/>
    <s v=" RD_0303_4940"/>
    <s v="Collared Magnet 4 - B1pF - Coil Winding - Install / Commission Tools"/>
    <s v="6.02.03.03.02"/>
    <x v="0"/>
    <d v="2024-08-09T00:00:00"/>
    <d v="2024-11-12T00:00:00"/>
    <s v="jtolle"/>
    <s v="hwitte"/>
    <n v="12056.67"/>
    <s v="EDIA"/>
    <s v="C"/>
    <s v="Labor"/>
    <s v="OPC"/>
    <m/>
    <s v="BNL"/>
    <s v="R&amp;D"/>
    <s v="SC_MAG"/>
    <x v="3"/>
    <m/>
    <m/>
    <m/>
    <m/>
    <m/>
    <m/>
    <m/>
    <m/>
    <n v="6677.54"/>
    <n v="5379.13"/>
    <m/>
    <m/>
    <m/>
    <m/>
    <m/>
    <m/>
    <m/>
    <m/>
    <m/>
    <x v="0"/>
    <x v="0"/>
    <m/>
  </r>
  <r>
    <s v=""/>
    <s v=" RD_0303_4950"/>
    <s v="Collared Magnet 4 - B1pF - Coil Winding - Wind Practice Coil"/>
    <s v="6.02.03.03.02"/>
    <x v="0"/>
    <d v="2025-01-30T00:00:00"/>
    <d v="2025-02-12T00:00:00"/>
    <s v="jtolle"/>
    <s v="hwitte"/>
    <n v="6825.99"/>
    <s v="EDIA"/>
    <s v="C"/>
    <s v="Labor"/>
    <s v="OPC"/>
    <m/>
    <s v="BNL"/>
    <s v="R&amp;D"/>
    <s v="SC_MAG"/>
    <x v="3"/>
    <m/>
    <m/>
    <m/>
    <m/>
    <m/>
    <m/>
    <m/>
    <m/>
    <m/>
    <n v="6825.99"/>
    <m/>
    <m/>
    <m/>
    <m/>
    <m/>
    <m/>
    <m/>
    <m/>
    <m/>
    <x v="0"/>
    <x v="0"/>
    <m/>
  </r>
  <r>
    <s v=""/>
    <s v=" RD_0303_4950"/>
    <s v="Collared Magnet 4 - B1pF - Coil Winding - Wind Practice Coil"/>
    <s v="6.02.03.03.02"/>
    <x v="0"/>
    <d v="2025-01-30T00:00:00"/>
    <d v="2025-02-12T00:00:00"/>
    <s v="jtolle"/>
    <s v="hwitte"/>
    <n v="9002.92"/>
    <s v="EDIA"/>
    <s v="C"/>
    <s v="Labor"/>
    <s v="OPC"/>
    <m/>
    <s v="BNL"/>
    <s v="R&amp;D"/>
    <s v="SC_MAG"/>
    <x v="3"/>
    <m/>
    <m/>
    <m/>
    <m/>
    <m/>
    <m/>
    <m/>
    <m/>
    <m/>
    <n v="9002.92"/>
    <m/>
    <m/>
    <m/>
    <m/>
    <m/>
    <m/>
    <m/>
    <m/>
    <m/>
    <x v="0"/>
    <x v="0"/>
    <m/>
  </r>
  <r>
    <s v=""/>
    <s v=" RD_0303_4720"/>
    <s v="Collared Magnet 4 - B1pF - Coil Curing - Engineering / Design"/>
    <s v="6.02.03.03.02"/>
    <x v="0"/>
    <d v="2023-12-27T00:00:00"/>
    <d v="2024-02-01T00:00:00"/>
    <s v="jtolle"/>
    <s v="hwitte"/>
    <n v="36273.39"/>
    <s v="EDIA"/>
    <s v="C"/>
    <s v="Labor"/>
    <s v="OPC"/>
    <m/>
    <s v="BNL"/>
    <s v="R&amp;D"/>
    <s v="SC_MAG"/>
    <x v="3"/>
    <s v="P.S420"/>
    <m/>
    <m/>
    <m/>
    <m/>
    <m/>
    <m/>
    <m/>
    <n v="36273.39"/>
    <m/>
    <m/>
    <m/>
    <m/>
    <m/>
    <m/>
    <m/>
    <m/>
    <m/>
    <m/>
    <x v="0"/>
    <x v="0"/>
    <m/>
  </r>
  <r>
    <s v=""/>
    <s v=" RD_0303_4920"/>
    <s v="Collared Magnet 4 - B1pF - Coil Winding - Superconductor"/>
    <s v="6.02.03.03.02"/>
    <x v="0"/>
    <d v="2024-02-09T00:00:00"/>
    <d v="2024-11-07T00:00:00"/>
    <s v="jtolle"/>
    <s v="hwitte"/>
    <n v="24854.87"/>
    <s v="EDIA"/>
    <s v="C"/>
    <s v="Labor"/>
    <s v="OPC"/>
    <m/>
    <s v="BNL"/>
    <s v="R&amp;D"/>
    <s v="SC_MAG"/>
    <x v="3"/>
    <m/>
    <m/>
    <m/>
    <m/>
    <m/>
    <m/>
    <m/>
    <m/>
    <n v="21322.86"/>
    <n v="3532.01"/>
    <m/>
    <m/>
    <m/>
    <m/>
    <m/>
    <m/>
    <m/>
    <m/>
    <m/>
    <x v="0"/>
    <x v="0"/>
    <m/>
  </r>
  <r>
    <s v=""/>
    <s v=" RD_0303_4720"/>
    <s v="Collared Magnet 4 - B1pF - Coil Curing - Engineering / Design"/>
    <s v="6.02.03.03.02"/>
    <x v="0"/>
    <d v="2023-12-27T00:00:00"/>
    <d v="2024-02-01T00:00:00"/>
    <s v="jtolle"/>
    <s v="hwitte"/>
    <n v="5886.42"/>
    <s v="EDIA"/>
    <s v="C"/>
    <s v="Labor"/>
    <s v="OPC"/>
    <m/>
    <s v="BNL"/>
    <s v="R&amp;D"/>
    <s v="SC_MAG"/>
    <x v="3"/>
    <s v="P.S420"/>
    <m/>
    <m/>
    <m/>
    <m/>
    <m/>
    <m/>
    <m/>
    <n v="5886.42"/>
    <m/>
    <m/>
    <m/>
    <m/>
    <m/>
    <m/>
    <m/>
    <m/>
    <m/>
    <m/>
    <x v="0"/>
    <x v="0"/>
    <m/>
  </r>
  <r>
    <s v=""/>
    <s v=" RD_0303_4780"/>
    <s v="Collared Magnet 4 - B1pF - Coil Curing - BNL Vendor Oversight"/>
    <s v="6.02.03.03.02"/>
    <x v="0"/>
    <d v="2024-08-26T00:00:00"/>
    <d v="2024-10-22T00:00:00"/>
    <s v="jtolle"/>
    <s v="hwitte"/>
    <n v="20045.169999999998"/>
    <s v="EDIA"/>
    <s v="A"/>
    <s v="Labor"/>
    <s v="OPC"/>
    <m/>
    <s v="BNL"/>
    <s v="R&amp;D"/>
    <s v="SC_MAG"/>
    <x v="3"/>
    <s v="P.S420"/>
    <m/>
    <m/>
    <m/>
    <m/>
    <m/>
    <m/>
    <m/>
    <n v="12528.23"/>
    <n v="7516.94"/>
    <m/>
    <m/>
    <m/>
    <m/>
    <m/>
    <m/>
    <m/>
    <m/>
    <m/>
    <x v="0"/>
    <x v="0"/>
    <m/>
  </r>
  <r>
    <s v=""/>
    <s v=" RD_0303_4810"/>
    <s v="Collared Magnet 4 - B1pF - Coil Curing - Install / Commission Tools"/>
    <s v="6.02.03.03.02"/>
    <x v="0"/>
    <d v="2024-06-25T00:00:00"/>
    <d v="2024-08-06T00:00:00"/>
    <s v="jtolle"/>
    <s v="hwitte"/>
    <n v="27835.11"/>
    <s v="EDIA"/>
    <s v="C"/>
    <s v="Labor"/>
    <s v="OPC"/>
    <m/>
    <s v="BNL"/>
    <s v="R&amp;D"/>
    <s v="SC_MAG"/>
    <x v="3"/>
    <m/>
    <m/>
    <m/>
    <m/>
    <m/>
    <m/>
    <m/>
    <m/>
    <n v="27835.11"/>
    <m/>
    <m/>
    <m/>
    <m/>
    <m/>
    <m/>
    <m/>
    <m/>
    <m/>
    <m/>
    <x v="0"/>
    <x v="0"/>
    <m/>
  </r>
  <r>
    <s v=""/>
    <s v=" RD_0303_4810"/>
    <s v="Collared Magnet 4 - B1pF - Coil Curing - Install / Commission Tools"/>
    <s v="6.02.03.03.02"/>
    <x v="0"/>
    <d v="2024-06-25T00:00:00"/>
    <d v="2024-08-06T00:00:00"/>
    <s v="jtolle"/>
    <s v="hwitte"/>
    <n v="3479.39"/>
    <s v="EDIA"/>
    <s v="C"/>
    <s v="Labor"/>
    <s v="OPC"/>
    <m/>
    <s v="BNL"/>
    <s v="R&amp;D"/>
    <s v="SC_MAG"/>
    <x v="3"/>
    <m/>
    <m/>
    <m/>
    <m/>
    <m/>
    <m/>
    <m/>
    <m/>
    <n v="3479.39"/>
    <m/>
    <m/>
    <m/>
    <m/>
    <m/>
    <m/>
    <m/>
    <m/>
    <m/>
    <m/>
    <x v="0"/>
    <x v="0"/>
    <m/>
  </r>
  <r>
    <s v=""/>
    <s v=" RD_0303_4780"/>
    <s v="Collared Magnet 4 - B1pF - Coil Curing - BNL Vendor Oversight"/>
    <s v="6.02.03.03.02"/>
    <x v="0"/>
    <d v="2024-08-26T00:00:00"/>
    <d v="2024-10-22T00:00:00"/>
    <s v="jtolle"/>
    <s v="hwitte"/>
    <n v="9989.16"/>
    <s v="EDIA"/>
    <s v="A"/>
    <s v="Labor"/>
    <s v="OPC"/>
    <m/>
    <s v="BNL"/>
    <s v="R&amp;D"/>
    <s v="SC_MAG"/>
    <x v="3"/>
    <s v="P.S420"/>
    <m/>
    <m/>
    <m/>
    <m/>
    <m/>
    <m/>
    <m/>
    <n v="6243.23"/>
    <n v="3745.94"/>
    <m/>
    <m/>
    <m/>
    <m/>
    <m/>
    <m/>
    <m/>
    <m/>
    <m/>
    <x v="0"/>
    <x v="0"/>
    <m/>
  </r>
  <r>
    <s v=""/>
    <s v=" RD_0303_4830"/>
    <s v="Collared Magnet 4 - B1pF - Coil Curing - Test Coil Curing &amp; Impregnation"/>
    <s v="6.02.03.03.02"/>
    <x v="0"/>
    <d v="2024-10-23T00:00:00"/>
    <d v="2024-11-13T00:00:00"/>
    <s v="jtolle"/>
    <s v="hwitte"/>
    <n v="27008.76"/>
    <s v="EDIA"/>
    <s v="C"/>
    <s v="Labor"/>
    <s v="OPC"/>
    <m/>
    <s v="BNL"/>
    <s v="R&amp;D"/>
    <s v="SC_MAG"/>
    <x v="3"/>
    <m/>
    <m/>
    <m/>
    <m/>
    <m/>
    <m/>
    <m/>
    <m/>
    <m/>
    <n v="27008.76"/>
    <m/>
    <m/>
    <m/>
    <m/>
    <m/>
    <m/>
    <m/>
    <m/>
    <m/>
    <x v="0"/>
    <x v="0"/>
    <m/>
  </r>
  <r>
    <s v=""/>
    <s v=" RD_0303_4820"/>
    <s v="Collared Magnet 4 - B1pF - Coil Curing - Superconductor"/>
    <s v="6.02.03.03.02"/>
    <x v="0"/>
    <d v="2023-12-27T00:00:00"/>
    <d v="2024-09-25T00:00:00"/>
    <s v="jtolle"/>
    <s v="hwitte"/>
    <n v="25556.25"/>
    <s v="EDIA"/>
    <s v="C"/>
    <s v="Labor"/>
    <s v="OPC"/>
    <m/>
    <s v="BNL"/>
    <s v="R&amp;D"/>
    <s v="SC_MAG"/>
    <x v="3"/>
    <m/>
    <m/>
    <m/>
    <m/>
    <m/>
    <m/>
    <m/>
    <m/>
    <n v="25556.25"/>
    <m/>
    <m/>
    <m/>
    <m/>
    <m/>
    <m/>
    <m/>
    <m/>
    <m/>
    <m/>
    <x v="0"/>
    <x v="0"/>
    <m/>
  </r>
  <r>
    <s v=""/>
    <s v=" RD_0303_4820"/>
    <s v="Collared Magnet 4 - B1pF - Coil Curing - Superconductor"/>
    <s v="6.02.03.03.02"/>
    <x v="0"/>
    <d v="2023-12-27T00:00:00"/>
    <d v="2024-09-25T00:00:00"/>
    <s v="jtolle"/>
    <s v="hwitte"/>
    <n v="11772.84"/>
    <s v="EDIA"/>
    <s v="C"/>
    <s v="Labor"/>
    <s v="OPC"/>
    <m/>
    <s v="BNL"/>
    <s v="R&amp;D"/>
    <s v="SC_MAG"/>
    <x v="3"/>
    <m/>
    <m/>
    <m/>
    <m/>
    <m/>
    <m/>
    <m/>
    <m/>
    <n v="11772.84"/>
    <m/>
    <m/>
    <m/>
    <m/>
    <m/>
    <m/>
    <m/>
    <m/>
    <m/>
    <m/>
    <x v="0"/>
    <x v="0"/>
    <m/>
  </r>
  <r>
    <s v=""/>
    <s v=" RD_0303_4840"/>
    <s v="Collared Magnet 4 - B1pF - Coil Winding - Engineering / Design"/>
    <s v="6.02.03.03.02"/>
    <x v="0"/>
    <d v="2024-02-09T00:00:00"/>
    <d v="2024-05-03T00:00:00"/>
    <s v="jtolle"/>
    <s v="hwitte"/>
    <n v="58864.2"/>
    <s v="EDIA"/>
    <s v="C"/>
    <s v="Labor"/>
    <s v="OPC"/>
    <m/>
    <s v="BNL"/>
    <s v="R&amp;D"/>
    <s v="SC_MAG"/>
    <x v="3"/>
    <s v="P.S421"/>
    <m/>
    <m/>
    <m/>
    <m/>
    <m/>
    <m/>
    <m/>
    <n v="58864.2"/>
    <m/>
    <m/>
    <m/>
    <m/>
    <m/>
    <m/>
    <m/>
    <m/>
    <m/>
    <m/>
    <x v="0"/>
    <x v="0"/>
    <m/>
  </r>
  <r>
    <s v=""/>
    <s v=" RD_0303_4940"/>
    <s v="Collared Magnet 4 - B1pF - Coil Winding - Install / Commission Tools"/>
    <s v="6.02.03.03.02"/>
    <x v="0"/>
    <d v="2024-08-09T00:00:00"/>
    <d v="2024-11-12T00:00:00"/>
    <s v="jtolle"/>
    <s v="hwitte"/>
    <n v="41521.22"/>
    <s v="EDIA"/>
    <s v="C"/>
    <s v="Labor"/>
    <s v="OPC"/>
    <m/>
    <s v="BNL"/>
    <s v="R&amp;D"/>
    <s v="SC_MAG"/>
    <x v="3"/>
    <m/>
    <m/>
    <m/>
    <m/>
    <m/>
    <m/>
    <m/>
    <m/>
    <n v="22996.37"/>
    <n v="18524.849999999999"/>
    <m/>
    <m/>
    <m/>
    <m/>
    <m/>
    <m/>
    <m/>
    <m/>
    <m/>
    <x v="0"/>
    <x v="0"/>
    <m/>
  </r>
  <r>
    <s v=""/>
    <s v=" RD_0303_4920"/>
    <s v="Collared Magnet 4 - B1pF - Coil Winding - Superconductor"/>
    <s v="6.02.03.03.02"/>
    <x v="0"/>
    <d v="2024-02-09T00:00:00"/>
    <d v="2024-11-07T00:00:00"/>
    <s v="jtolle"/>
    <s v="hwitte"/>
    <n v="21000.720000000001"/>
    <s v="EDIA"/>
    <s v="C"/>
    <s v="Labor"/>
    <s v="OPC"/>
    <m/>
    <s v="BNL"/>
    <s v="R&amp;D"/>
    <s v="SC_MAG"/>
    <x v="3"/>
    <m/>
    <m/>
    <m/>
    <m/>
    <m/>
    <m/>
    <m/>
    <m/>
    <n v="18016.41"/>
    <n v="2984.31"/>
    <m/>
    <m/>
    <m/>
    <m/>
    <m/>
    <m/>
    <m/>
    <m/>
    <m/>
    <x v="0"/>
    <x v="0"/>
    <m/>
  </r>
  <r>
    <s v=""/>
    <s v=" RD_0303_4900"/>
    <s v="Collared Magnet 4 - B1pF - Coil Winding - BNL Vendor Oversight"/>
    <s v="6.02.03.03.02"/>
    <x v="0"/>
    <d v="2024-12-02T00:00:00"/>
    <d v="2025-01-29T00:00:00"/>
    <s v="jtolle"/>
    <s v="hwitte"/>
    <n v="13708"/>
    <s v="EDIA"/>
    <s v="A"/>
    <s v="Labor"/>
    <s v="OPC"/>
    <m/>
    <s v="BNL"/>
    <s v="R&amp;D"/>
    <s v="SC_MAG"/>
    <x v="3"/>
    <s v="P.S421"/>
    <m/>
    <m/>
    <m/>
    <m/>
    <m/>
    <m/>
    <m/>
    <m/>
    <n v="13708"/>
    <m/>
    <m/>
    <m/>
    <m/>
    <m/>
    <m/>
    <m/>
    <m/>
    <m/>
    <x v="0"/>
    <x v="0"/>
    <m/>
  </r>
  <r>
    <s v=""/>
    <s v=" RD_0303_5010"/>
    <s v="Collared Magnet 5 - B1ApF - Coil Curing - Lead Time"/>
    <s v="6.02.03.03.02"/>
    <x v="0"/>
    <d v="2024-08-26T00:00:00"/>
    <d v="2024-10-22T00:00:00"/>
    <s v="jtolle"/>
    <s v="hwitte"/>
    <n v="124328.73"/>
    <s v="CON"/>
    <s v="C"/>
    <s v="Nonlabor"/>
    <s v="OPC"/>
    <m/>
    <s v="BNL"/>
    <s v="R&amp;D"/>
    <s v="SC_MAG"/>
    <x v="3"/>
    <s v="P.S422"/>
    <m/>
    <m/>
    <m/>
    <m/>
    <m/>
    <m/>
    <m/>
    <n v="77705.460000000006"/>
    <n v="46623.27"/>
    <m/>
    <m/>
    <m/>
    <m/>
    <m/>
    <m/>
    <m/>
    <m/>
    <m/>
    <x v="0"/>
    <x v="0"/>
    <m/>
  </r>
  <r>
    <s v=""/>
    <s v=" RD_0303_4970"/>
    <s v="Collared Magnet 5 - B1ApF - Coil Curing - Specs and SOW / APP"/>
    <s v="6.02.03.03.02"/>
    <x v="0"/>
    <d v="2024-02-02T00:00:00"/>
    <d v="2024-03-15T00:00:00"/>
    <s v="jtolle"/>
    <s v="hwitte"/>
    <n v="8243.9500000000007"/>
    <s v="EDIA"/>
    <s v="C"/>
    <s v="Labor"/>
    <s v="OPC"/>
    <m/>
    <s v="BNL"/>
    <s v="R&amp;D"/>
    <s v="SC_MAG"/>
    <x v="3"/>
    <s v="P.S422"/>
    <m/>
    <m/>
    <m/>
    <m/>
    <m/>
    <m/>
    <m/>
    <n v="8243.9500000000007"/>
    <m/>
    <m/>
    <m/>
    <m/>
    <m/>
    <m/>
    <m/>
    <m/>
    <m/>
    <m/>
    <x v="0"/>
    <x v="0"/>
    <m/>
  </r>
  <r>
    <s v="Contract Award"/>
    <s v=" RD_0303_5000"/>
    <s v="Collared Magnet 5 - B1ApF - Coil Curing - Contract Award"/>
    <s v="6.02.03.03.02"/>
    <x v="0"/>
    <d v="2024-08-23T00:00:00"/>
    <d v="2024-08-23T00:00:00"/>
    <s v="jtolle"/>
    <s v="hwitte"/>
    <n v="0.01"/>
    <s v="EDIA"/>
    <s v="C"/>
    <s v="Nonlabor"/>
    <s v="OPC"/>
    <m/>
    <s v="BNL"/>
    <s v="R&amp;D"/>
    <s v="SC_MAG"/>
    <x v="3"/>
    <s v="P.S422"/>
    <m/>
    <m/>
    <m/>
    <m/>
    <m/>
    <m/>
    <m/>
    <n v="0.01"/>
    <m/>
    <m/>
    <m/>
    <m/>
    <m/>
    <m/>
    <m/>
    <m/>
    <m/>
    <m/>
    <x v="0"/>
    <x v="0"/>
    <m/>
  </r>
  <r>
    <s v=""/>
    <s v=" RD_0303_5040"/>
    <s v="Collared Magnet 5 - B1ApF - Coil Curing - Tool Fab"/>
    <s v="6.02.03.03.02"/>
    <x v="0"/>
    <d v="2024-02-02T00:00:00"/>
    <d v="2024-06-24T00:00:00"/>
    <s v="jtolle"/>
    <s v="hwitte"/>
    <n v="29678.23"/>
    <s v="EDIA"/>
    <s v="C"/>
    <s v="Labor"/>
    <s v="OPC"/>
    <m/>
    <s v="BNL"/>
    <s v="R&amp;D"/>
    <s v="SC_MAG"/>
    <x v="3"/>
    <m/>
    <m/>
    <m/>
    <m/>
    <m/>
    <m/>
    <m/>
    <m/>
    <n v="29678.23"/>
    <m/>
    <m/>
    <m/>
    <m/>
    <m/>
    <m/>
    <m/>
    <m/>
    <m/>
    <m/>
    <x v="0"/>
    <x v="0"/>
    <m/>
  </r>
  <r>
    <s v=""/>
    <s v=" RD_0303_5050"/>
    <s v="Collared Magnet 5 - B1ApF - Coil Curing - Install / Commission Tools"/>
    <s v="6.02.03.03.02"/>
    <x v="0"/>
    <d v="2024-06-25T00:00:00"/>
    <d v="2024-08-06T00:00:00"/>
    <s v="jtolle"/>
    <s v="hwitte"/>
    <n v="16487.900000000001"/>
    <s v="EDIA"/>
    <s v="C"/>
    <s v="Labor"/>
    <s v="OPC"/>
    <m/>
    <s v="BNL"/>
    <s v="R&amp;D"/>
    <s v="SC_MAG"/>
    <x v="3"/>
    <m/>
    <m/>
    <m/>
    <m/>
    <m/>
    <m/>
    <m/>
    <m/>
    <n v="16487.900000000001"/>
    <m/>
    <m/>
    <m/>
    <m/>
    <m/>
    <m/>
    <m/>
    <m/>
    <m/>
    <m/>
    <x v="0"/>
    <x v="0"/>
    <m/>
  </r>
  <r>
    <s v=""/>
    <s v=" RD_0303_5070"/>
    <s v="Collared Magnet 5 - B1ApF - Coil Curing - Test Coil Curing &amp; Impregnation"/>
    <s v="6.02.03.03.02"/>
    <x v="0"/>
    <d v="2024-10-23T00:00:00"/>
    <d v="2024-11-13T00:00:00"/>
    <s v="jtolle"/>
    <s v="hwitte"/>
    <n v="4266.25"/>
    <s v="EDIA"/>
    <s v="C"/>
    <s v="Labor"/>
    <s v="OPC"/>
    <m/>
    <s v="BNL"/>
    <s v="R&amp;D"/>
    <s v="SC_MAG"/>
    <x v="3"/>
    <m/>
    <m/>
    <m/>
    <m/>
    <m/>
    <m/>
    <m/>
    <m/>
    <m/>
    <n v="4266.25"/>
    <m/>
    <m/>
    <m/>
    <m/>
    <m/>
    <m/>
    <m/>
    <m/>
    <m/>
    <x v="0"/>
    <x v="0"/>
    <m/>
  </r>
  <r>
    <s v=""/>
    <s v=" RD_0303_5140"/>
    <s v="Collared Magnet 5 - B1ApF - Coil Winding - BNL Vendor Oversight"/>
    <s v="6.02.03.03.02"/>
    <x v="0"/>
    <d v="2024-12-02T00:00:00"/>
    <d v="2025-01-29T00:00:00"/>
    <s v="jtolle"/>
    <s v="hwitte"/>
    <n v="15358.48"/>
    <s v="EDIA"/>
    <s v="A"/>
    <s v="Labor"/>
    <s v="OPC"/>
    <m/>
    <s v="BNL"/>
    <s v="R&amp;D"/>
    <s v="SC_MAG"/>
    <x v="3"/>
    <s v="P.S423"/>
    <m/>
    <m/>
    <m/>
    <m/>
    <m/>
    <m/>
    <m/>
    <m/>
    <n v="15358.48"/>
    <m/>
    <m/>
    <m/>
    <m/>
    <m/>
    <m/>
    <m/>
    <m/>
    <m/>
    <x v="0"/>
    <x v="0"/>
    <m/>
  </r>
  <r>
    <s v=""/>
    <s v=" RD_0303_5130"/>
    <s v="Collared Magnet 5 - B1ApF - Coil Winding - Lead Time"/>
    <s v="6.02.03.03.02"/>
    <x v="0"/>
    <d v="2024-12-02T00:00:00"/>
    <d v="2025-01-29T00:00:00"/>
    <s v="jtolle"/>
    <s v="hwitte"/>
    <n v="179278.15"/>
    <s v="CON"/>
    <s v="C"/>
    <s v="Nonlabor"/>
    <s v="OPC"/>
    <m/>
    <s v="BNL"/>
    <s v="R&amp;D"/>
    <s v="SC_MAG"/>
    <x v="3"/>
    <s v="P.S423"/>
    <m/>
    <m/>
    <m/>
    <m/>
    <m/>
    <m/>
    <m/>
    <m/>
    <n v="179278.15"/>
    <m/>
    <m/>
    <m/>
    <m/>
    <m/>
    <m/>
    <m/>
    <m/>
    <m/>
    <x v="0"/>
    <x v="0"/>
    <m/>
  </r>
  <r>
    <s v=""/>
    <s v=" RD_0303_5090"/>
    <s v="Collared Magnet 5 - B1ApF - Coil Winding - Specs and SOW / APP"/>
    <s v="6.02.03.03.02"/>
    <x v="0"/>
    <d v="2024-05-06T00:00:00"/>
    <d v="2024-06-17T00:00:00"/>
    <s v="jtolle"/>
    <s v="hwitte"/>
    <n v="9892.74"/>
    <s v="EDIA"/>
    <s v="C"/>
    <s v="Labor"/>
    <s v="OPC"/>
    <m/>
    <s v="BNL"/>
    <s v="R&amp;D"/>
    <s v="SC_MAG"/>
    <x v="3"/>
    <s v="P.S423"/>
    <m/>
    <m/>
    <m/>
    <m/>
    <m/>
    <m/>
    <m/>
    <n v="9892.74"/>
    <m/>
    <m/>
    <m/>
    <m/>
    <m/>
    <m/>
    <m/>
    <m/>
    <m/>
    <m/>
    <x v="0"/>
    <x v="0"/>
    <m/>
  </r>
  <r>
    <s v="Contract Award"/>
    <s v=" RD_0303_5120"/>
    <s v="Collared Magnet 5 - B1ApF - Coil Winding - Contract Award"/>
    <s v="6.02.03.03.02"/>
    <x v="0"/>
    <d v="2024-11-27T00:00:00"/>
    <d v="2024-11-27T00:00:00"/>
    <s v="jtolle"/>
    <s v="hwitte"/>
    <n v="0.01"/>
    <s v="EDIA"/>
    <s v="C"/>
    <s v="Nonlabor"/>
    <s v="OPC"/>
    <m/>
    <s v="BNL"/>
    <s v="R&amp;D"/>
    <s v="SC_MAG"/>
    <x v="3"/>
    <s v="P.S423"/>
    <m/>
    <m/>
    <m/>
    <m/>
    <m/>
    <m/>
    <m/>
    <m/>
    <n v="0.01"/>
    <m/>
    <m/>
    <m/>
    <m/>
    <m/>
    <m/>
    <m/>
    <m/>
    <m/>
    <x v="0"/>
    <x v="0"/>
    <m/>
  </r>
  <r>
    <s v=""/>
    <s v=" RD_0303_5080"/>
    <s v="Collared Magnet 5 - B1ApF - Coil Winding - Engineering / Design"/>
    <s v="6.02.03.03.02"/>
    <x v="0"/>
    <d v="2024-02-09T00:00:00"/>
    <d v="2024-05-03T00:00:00"/>
    <s v="jtolle"/>
    <s v="hwitte"/>
    <n v="98267.91"/>
    <s v="EDIA"/>
    <s v="C"/>
    <s v="Labor"/>
    <s v="OPC"/>
    <m/>
    <s v="BNL"/>
    <s v="R&amp;D"/>
    <s v="SC_MAG"/>
    <x v="3"/>
    <s v="P.S423"/>
    <m/>
    <m/>
    <m/>
    <m/>
    <m/>
    <m/>
    <m/>
    <n v="98267.91"/>
    <m/>
    <m/>
    <m/>
    <m/>
    <m/>
    <m/>
    <m/>
    <m/>
    <m/>
    <m/>
    <x v="0"/>
    <x v="0"/>
    <m/>
  </r>
  <r>
    <s v=""/>
    <s v=" RD_0303_5170"/>
    <s v="Collared Magnet 5 - B1ApF - Coil Winding - Tool Fab"/>
    <s v="6.02.03.03.02"/>
    <x v="0"/>
    <d v="2024-02-21T00:00:00"/>
    <d v="2024-08-08T00:00:00"/>
    <s v="jtolle"/>
    <s v="hwitte"/>
    <n v="44847.1"/>
    <s v="EDIA"/>
    <s v="C"/>
    <s v="Labor"/>
    <s v="OPC"/>
    <m/>
    <s v="BNL"/>
    <s v="R&amp;D"/>
    <s v="SC_MAG"/>
    <x v="3"/>
    <m/>
    <m/>
    <m/>
    <m/>
    <m/>
    <m/>
    <m/>
    <m/>
    <n v="44847.1"/>
    <m/>
    <m/>
    <m/>
    <m/>
    <m/>
    <m/>
    <m/>
    <m/>
    <m/>
    <m/>
    <x v="0"/>
    <x v="0"/>
    <m/>
  </r>
  <r>
    <s v=""/>
    <s v=" RD_0303_5180"/>
    <s v="Collared Magnet 5 - B1ApF - Coil Winding - Install / Commission Tools"/>
    <s v="6.02.03.03.02"/>
    <x v="0"/>
    <d v="2024-08-09T00:00:00"/>
    <d v="2024-11-12T00:00:00"/>
    <s v="jtolle"/>
    <s v="hwitte"/>
    <n v="12056.67"/>
    <s v="EDIA"/>
    <s v="C"/>
    <s v="Labor"/>
    <s v="OPC"/>
    <m/>
    <s v="BNL"/>
    <s v="R&amp;D"/>
    <s v="SC_MAG"/>
    <x v="3"/>
    <m/>
    <m/>
    <m/>
    <m/>
    <m/>
    <m/>
    <m/>
    <m/>
    <n v="6677.54"/>
    <n v="5379.13"/>
    <m/>
    <m/>
    <m/>
    <m/>
    <m/>
    <m/>
    <m/>
    <m/>
    <m/>
    <x v="0"/>
    <x v="0"/>
    <m/>
  </r>
  <r>
    <s v=""/>
    <s v=" RD_0303_5190"/>
    <s v="Collared Magnet 5 - B1ApF - Coil Winding - Wind Practice Coil"/>
    <s v="6.02.03.03.02"/>
    <x v="0"/>
    <d v="2025-01-30T00:00:00"/>
    <d v="2025-02-12T00:00:00"/>
    <s v="jtolle"/>
    <s v="hwitte"/>
    <n v="6825.99"/>
    <s v="EDIA"/>
    <s v="C"/>
    <s v="Labor"/>
    <s v="OPC"/>
    <m/>
    <s v="BNL"/>
    <s v="R&amp;D"/>
    <s v="SC_MAG"/>
    <x v="3"/>
    <m/>
    <m/>
    <m/>
    <m/>
    <m/>
    <m/>
    <m/>
    <m/>
    <m/>
    <n v="6825.99"/>
    <m/>
    <m/>
    <m/>
    <m/>
    <m/>
    <m/>
    <m/>
    <m/>
    <m/>
    <x v="0"/>
    <x v="0"/>
    <m/>
  </r>
  <r>
    <s v=""/>
    <s v=" RD_0303_5190"/>
    <s v="Collared Magnet 5 - B1ApF - Coil Winding - Wind Practice Coil"/>
    <s v="6.02.03.03.02"/>
    <x v="0"/>
    <d v="2025-01-30T00:00:00"/>
    <d v="2025-02-12T00:00:00"/>
    <s v="jtolle"/>
    <s v="hwitte"/>
    <n v="9002.92"/>
    <s v="EDIA"/>
    <s v="C"/>
    <s v="Labor"/>
    <s v="OPC"/>
    <m/>
    <s v="BNL"/>
    <s v="R&amp;D"/>
    <s v="SC_MAG"/>
    <x v="3"/>
    <m/>
    <m/>
    <m/>
    <m/>
    <m/>
    <m/>
    <m/>
    <m/>
    <m/>
    <n v="9002.92"/>
    <m/>
    <m/>
    <m/>
    <m/>
    <m/>
    <m/>
    <m/>
    <m/>
    <m/>
    <x v="0"/>
    <x v="0"/>
    <m/>
  </r>
  <r>
    <s v=""/>
    <s v=" RD_0303_4960"/>
    <s v="Collared Magnet 5 - B1ApF - Coil Curing - Engineering / Design"/>
    <s v="6.02.03.03.02"/>
    <x v="0"/>
    <d v="2023-12-27T00:00:00"/>
    <d v="2024-02-01T00:00:00"/>
    <s v="jtolle"/>
    <s v="hwitte"/>
    <n v="36273.39"/>
    <s v="EDIA"/>
    <s v="C"/>
    <s v="Labor"/>
    <s v="OPC"/>
    <m/>
    <s v="BNL"/>
    <s v="R&amp;D"/>
    <s v="SC_MAG"/>
    <x v="3"/>
    <s v="P.S422"/>
    <m/>
    <m/>
    <m/>
    <m/>
    <m/>
    <m/>
    <m/>
    <n v="36273.39"/>
    <m/>
    <m/>
    <m/>
    <m/>
    <m/>
    <m/>
    <m/>
    <m/>
    <m/>
    <m/>
    <x v="0"/>
    <x v="0"/>
    <m/>
  </r>
  <r>
    <s v=""/>
    <s v=" RD_0303_5160"/>
    <s v="Collared Magnet 5 - B1ApF - Coil Winding - Superconductor"/>
    <s v="6.02.03.03.02"/>
    <x v="0"/>
    <d v="2024-02-09T00:00:00"/>
    <d v="2024-11-07T00:00:00"/>
    <s v="jtolle"/>
    <s v="hwitte"/>
    <n v="24854.87"/>
    <s v="EDIA"/>
    <s v="C"/>
    <s v="Labor"/>
    <s v="OPC"/>
    <m/>
    <s v="BNL"/>
    <s v="R&amp;D"/>
    <s v="SC_MAG"/>
    <x v="3"/>
    <m/>
    <m/>
    <m/>
    <m/>
    <m/>
    <m/>
    <m/>
    <m/>
    <n v="21322.86"/>
    <n v="3532.01"/>
    <m/>
    <m/>
    <m/>
    <m/>
    <m/>
    <m/>
    <m/>
    <m/>
    <m/>
    <x v="0"/>
    <x v="0"/>
    <m/>
  </r>
  <r>
    <s v=""/>
    <s v=" RD_0303_4960"/>
    <s v="Collared Magnet 5 - B1ApF - Coil Curing - Engineering / Design"/>
    <s v="6.02.03.03.02"/>
    <x v="0"/>
    <d v="2023-12-27T00:00:00"/>
    <d v="2024-02-01T00:00:00"/>
    <s v="jtolle"/>
    <s v="hwitte"/>
    <n v="5886.42"/>
    <s v="EDIA"/>
    <s v="C"/>
    <s v="Labor"/>
    <s v="OPC"/>
    <m/>
    <s v="BNL"/>
    <s v="R&amp;D"/>
    <s v="SC_MAG"/>
    <x v="3"/>
    <s v="P.S422"/>
    <m/>
    <m/>
    <m/>
    <m/>
    <m/>
    <m/>
    <m/>
    <n v="5886.42"/>
    <m/>
    <m/>
    <m/>
    <m/>
    <m/>
    <m/>
    <m/>
    <m/>
    <m/>
    <m/>
    <x v="0"/>
    <x v="0"/>
    <m/>
  </r>
  <r>
    <s v=""/>
    <s v=" RD_0303_5020"/>
    <s v="Collared Magnet 5 - B1ApF - Coil Curing - BNL Vendor Oversight"/>
    <s v="6.02.03.03.02"/>
    <x v="0"/>
    <d v="2024-08-26T00:00:00"/>
    <d v="2024-10-22T00:00:00"/>
    <s v="jtolle"/>
    <s v="hwitte"/>
    <n v="20045.169999999998"/>
    <s v="EDIA"/>
    <s v="A"/>
    <s v="Labor"/>
    <s v="OPC"/>
    <m/>
    <s v="BNL"/>
    <s v="R&amp;D"/>
    <s v="SC_MAG"/>
    <x v="3"/>
    <s v="P.S422"/>
    <m/>
    <m/>
    <m/>
    <m/>
    <m/>
    <m/>
    <m/>
    <n v="12528.23"/>
    <n v="7516.94"/>
    <m/>
    <m/>
    <m/>
    <m/>
    <m/>
    <m/>
    <m/>
    <m/>
    <m/>
    <x v="0"/>
    <x v="0"/>
    <m/>
  </r>
  <r>
    <s v=""/>
    <s v=" RD_0303_5050"/>
    <s v="Collared Magnet 5 - B1ApF - Coil Curing - Install / Commission Tools"/>
    <s v="6.02.03.03.02"/>
    <x v="0"/>
    <d v="2024-06-25T00:00:00"/>
    <d v="2024-08-06T00:00:00"/>
    <s v="jtolle"/>
    <s v="hwitte"/>
    <n v="27835.11"/>
    <s v="EDIA"/>
    <s v="C"/>
    <s v="Labor"/>
    <s v="OPC"/>
    <m/>
    <s v="BNL"/>
    <s v="R&amp;D"/>
    <s v="SC_MAG"/>
    <x v="3"/>
    <m/>
    <m/>
    <m/>
    <m/>
    <m/>
    <m/>
    <m/>
    <m/>
    <n v="27835.11"/>
    <m/>
    <m/>
    <m/>
    <m/>
    <m/>
    <m/>
    <m/>
    <m/>
    <m/>
    <m/>
    <x v="0"/>
    <x v="0"/>
    <m/>
  </r>
  <r>
    <s v=""/>
    <s v=" RD_0303_5050"/>
    <s v="Collared Magnet 5 - B1ApF - Coil Curing - Install / Commission Tools"/>
    <s v="6.02.03.03.02"/>
    <x v="0"/>
    <d v="2024-06-25T00:00:00"/>
    <d v="2024-08-06T00:00:00"/>
    <s v="jtolle"/>
    <s v="hwitte"/>
    <n v="3479.39"/>
    <s v="EDIA"/>
    <s v="C"/>
    <s v="Labor"/>
    <s v="OPC"/>
    <m/>
    <s v="BNL"/>
    <s v="R&amp;D"/>
    <s v="SC_MAG"/>
    <x v="3"/>
    <m/>
    <m/>
    <m/>
    <m/>
    <m/>
    <m/>
    <m/>
    <m/>
    <n v="3479.39"/>
    <m/>
    <m/>
    <m/>
    <m/>
    <m/>
    <m/>
    <m/>
    <m/>
    <m/>
    <m/>
    <x v="0"/>
    <x v="0"/>
    <m/>
  </r>
  <r>
    <s v=""/>
    <s v=" RD_0303_5020"/>
    <s v="Collared Magnet 5 - B1ApF - Coil Curing - BNL Vendor Oversight"/>
    <s v="6.02.03.03.02"/>
    <x v="0"/>
    <d v="2024-08-26T00:00:00"/>
    <d v="2024-10-22T00:00:00"/>
    <s v="jtolle"/>
    <s v="hwitte"/>
    <n v="9989.16"/>
    <s v="EDIA"/>
    <s v="A"/>
    <s v="Labor"/>
    <s v="OPC"/>
    <m/>
    <s v="BNL"/>
    <s v="R&amp;D"/>
    <s v="SC_MAG"/>
    <x v="3"/>
    <s v="P.S422"/>
    <m/>
    <m/>
    <m/>
    <m/>
    <m/>
    <m/>
    <m/>
    <n v="6243.23"/>
    <n v="3745.94"/>
    <m/>
    <m/>
    <m/>
    <m/>
    <m/>
    <m/>
    <m/>
    <m/>
    <m/>
    <x v="0"/>
    <x v="0"/>
    <m/>
  </r>
  <r>
    <s v=""/>
    <s v=" RD_0303_5070"/>
    <s v="Collared Magnet 5 - B1ApF - Coil Curing - Test Coil Curing &amp; Impregnation"/>
    <s v="6.02.03.03.02"/>
    <x v="0"/>
    <d v="2024-10-23T00:00:00"/>
    <d v="2024-11-13T00:00:00"/>
    <s v="jtolle"/>
    <s v="hwitte"/>
    <n v="27008.76"/>
    <s v="EDIA"/>
    <s v="C"/>
    <s v="Labor"/>
    <s v="OPC"/>
    <m/>
    <s v="BNL"/>
    <s v="R&amp;D"/>
    <s v="SC_MAG"/>
    <x v="3"/>
    <m/>
    <m/>
    <m/>
    <m/>
    <m/>
    <m/>
    <m/>
    <m/>
    <m/>
    <n v="27008.76"/>
    <m/>
    <m/>
    <m/>
    <m/>
    <m/>
    <m/>
    <m/>
    <m/>
    <m/>
    <x v="0"/>
    <x v="0"/>
    <m/>
  </r>
  <r>
    <s v=""/>
    <s v=" RD_0303_5060"/>
    <s v="Collared Magnet 5 - B1ApF - Coil Curing - Superconductor"/>
    <s v="6.02.03.03.02"/>
    <x v="0"/>
    <d v="2023-12-27T00:00:00"/>
    <d v="2024-09-25T00:00:00"/>
    <s v="jtolle"/>
    <s v="hwitte"/>
    <n v="25556.25"/>
    <s v="EDIA"/>
    <s v="C"/>
    <s v="Labor"/>
    <s v="OPC"/>
    <m/>
    <s v="BNL"/>
    <s v="R&amp;D"/>
    <s v="SC_MAG"/>
    <x v="3"/>
    <m/>
    <m/>
    <m/>
    <m/>
    <m/>
    <m/>
    <m/>
    <m/>
    <n v="25556.25"/>
    <m/>
    <m/>
    <m/>
    <m/>
    <m/>
    <m/>
    <m/>
    <m/>
    <m/>
    <m/>
    <x v="0"/>
    <x v="0"/>
    <m/>
  </r>
  <r>
    <s v=""/>
    <s v=" RD_0303_5060"/>
    <s v="Collared Magnet 5 - B1ApF - Coil Curing - Superconductor"/>
    <s v="6.02.03.03.02"/>
    <x v="0"/>
    <d v="2023-12-27T00:00:00"/>
    <d v="2024-09-25T00:00:00"/>
    <s v="jtolle"/>
    <s v="hwitte"/>
    <n v="11772.84"/>
    <s v="EDIA"/>
    <s v="C"/>
    <s v="Labor"/>
    <s v="OPC"/>
    <m/>
    <s v="BNL"/>
    <s v="R&amp;D"/>
    <s v="SC_MAG"/>
    <x v="3"/>
    <m/>
    <m/>
    <m/>
    <m/>
    <m/>
    <m/>
    <m/>
    <m/>
    <n v="11772.84"/>
    <m/>
    <m/>
    <m/>
    <m/>
    <m/>
    <m/>
    <m/>
    <m/>
    <m/>
    <m/>
    <x v="0"/>
    <x v="0"/>
    <m/>
  </r>
  <r>
    <s v=""/>
    <s v=" RD_0303_5080"/>
    <s v="Collared Magnet 5 - B1ApF - Coil Winding - Engineering / Design"/>
    <s v="6.02.03.03.02"/>
    <x v="0"/>
    <d v="2024-02-09T00:00:00"/>
    <d v="2024-05-03T00:00:00"/>
    <s v="jtolle"/>
    <s v="hwitte"/>
    <n v="58864.2"/>
    <s v="EDIA"/>
    <s v="C"/>
    <s v="Labor"/>
    <s v="OPC"/>
    <m/>
    <s v="BNL"/>
    <s v="R&amp;D"/>
    <s v="SC_MAG"/>
    <x v="3"/>
    <s v="P.S423"/>
    <m/>
    <m/>
    <m/>
    <m/>
    <m/>
    <m/>
    <m/>
    <n v="58864.2"/>
    <m/>
    <m/>
    <m/>
    <m/>
    <m/>
    <m/>
    <m/>
    <m/>
    <m/>
    <m/>
    <x v="0"/>
    <x v="0"/>
    <m/>
  </r>
  <r>
    <s v=""/>
    <s v=" RD_0303_5180"/>
    <s v="Collared Magnet 5 - B1ApF - Coil Winding - Install / Commission Tools"/>
    <s v="6.02.03.03.02"/>
    <x v="0"/>
    <d v="2024-08-09T00:00:00"/>
    <d v="2024-11-12T00:00:00"/>
    <s v="jtolle"/>
    <s v="hwitte"/>
    <n v="41521.22"/>
    <s v="EDIA"/>
    <s v="C"/>
    <s v="Labor"/>
    <s v="OPC"/>
    <m/>
    <s v="BNL"/>
    <s v="R&amp;D"/>
    <s v="SC_MAG"/>
    <x v="3"/>
    <m/>
    <m/>
    <m/>
    <m/>
    <m/>
    <m/>
    <m/>
    <m/>
    <n v="22996.37"/>
    <n v="18524.849999999999"/>
    <m/>
    <m/>
    <m/>
    <m/>
    <m/>
    <m/>
    <m/>
    <m/>
    <m/>
    <x v="0"/>
    <x v="0"/>
    <m/>
  </r>
  <r>
    <s v=""/>
    <s v=" RD_0303_5160"/>
    <s v="Collared Magnet 5 - B1ApF - Coil Winding - Superconductor"/>
    <s v="6.02.03.03.02"/>
    <x v="0"/>
    <d v="2024-02-09T00:00:00"/>
    <d v="2024-11-07T00:00:00"/>
    <s v="jtolle"/>
    <s v="hwitte"/>
    <n v="21000.720000000001"/>
    <s v="EDIA"/>
    <s v="C"/>
    <s v="Labor"/>
    <s v="OPC"/>
    <m/>
    <s v="BNL"/>
    <s v="R&amp;D"/>
    <s v="SC_MAG"/>
    <x v="3"/>
    <m/>
    <m/>
    <m/>
    <m/>
    <m/>
    <m/>
    <m/>
    <m/>
    <n v="18016.41"/>
    <n v="2984.31"/>
    <m/>
    <m/>
    <m/>
    <m/>
    <m/>
    <m/>
    <m/>
    <m/>
    <m/>
    <x v="0"/>
    <x v="0"/>
    <m/>
  </r>
  <r>
    <s v=""/>
    <s v=" RD_0303_5140"/>
    <s v="Collared Magnet 5 - B1ApF - Coil Winding - BNL Vendor Oversight"/>
    <s v="6.02.03.03.02"/>
    <x v="0"/>
    <d v="2024-12-02T00:00:00"/>
    <d v="2025-01-29T00:00:00"/>
    <s v="jtolle"/>
    <s v="hwitte"/>
    <n v="13708"/>
    <s v="EDIA"/>
    <s v="A"/>
    <s v="Labor"/>
    <s v="OPC"/>
    <m/>
    <s v="BNL"/>
    <s v="R&amp;D"/>
    <s v="SC_MAG"/>
    <x v="3"/>
    <s v="P.S423"/>
    <m/>
    <m/>
    <m/>
    <m/>
    <m/>
    <m/>
    <m/>
    <m/>
    <n v="13708"/>
    <m/>
    <m/>
    <m/>
    <m/>
    <m/>
    <m/>
    <m/>
    <m/>
    <m/>
    <x v="0"/>
    <x v="0"/>
    <m/>
  </r>
  <r>
    <s v="Contract Award"/>
    <s v=" E0607_102005"/>
    <s v="Common Platform - PS Controller - Prototype - Contract Award"/>
    <s v="6.07.02.12"/>
    <x v="0"/>
    <d v="2024-06-18T00:00:00"/>
    <d v="2024-06-18T00:00:00"/>
    <s v="mahmed"/>
    <s v="jpjamilk"/>
    <n v="0.01"/>
    <s v="EDIA"/>
    <s v="C"/>
    <s v="Nonlabor"/>
    <s v="TEC"/>
    <m/>
    <s v="BNL"/>
    <s v="PED"/>
    <s v="CONT"/>
    <x v="10"/>
    <s v="P.S266"/>
    <m/>
    <m/>
    <m/>
    <m/>
    <m/>
    <m/>
    <m/>
    <n v="0.01"/>
    <m/>
    <m/>
    <m/>
    <m/>
    <m/>
    <m/>
    <m/>
    <m/>
    <m/>
    <m/>
    <x v="0"/>
    <x v="0"/>
    <m/>
  </r>
  <r>
    <s v=""/>
    <s v=" IR_0211_7750"/>
    <s v="Direct Wind Magnets 18 - Electron SQ1"/>
    <s v="6.06.02.01.01"/>
    <x v="0"/>
    <d v="2026-03-12T00:00:00"/>
    <d v="2029-03-12T00:00:00"/>
    <s v="jtolle"/>
    <s v="hwitte"/>
    <n v="14835.9"/>
    <s v="EDIA"/>
    <s v="C"/>
    <s v="Labor"/>
    <s v="TEC"/>
    <m/>
    <s v="BNL"/>
    <s v="Const"/>
    <s v="SC_MAG"/>
    <x v="0"/>
    <m/>
    <m/>
    <m/>
    <m/>
    <m/>
    <m/>
    <m/>
    <m/>
    <m/>
    <m/>
    <n v="2808.93"/>
    <n v="4945.3"/>
    <n v="4945.3"/>
    <n v="2136.37"/>
    <m/>
    <m/>
    <m/>
    <m/>
    <m/>
    <x v="0"/>
    <x v="0"/>
    <m/>
  </r>
  <r>
    <s v=""/>
    <s v=" IR_0211_7860"/>
    <s v="Direct Wind Magnets 18 - Electron SQ1 - Cold Mass Assembly - Write Specs/ SOW"/>
    <s v="6.06.02.01.01"/>
    <x v="0"/>
    <d v="2026-09-29T00:00:00"/>
    <d v="2026-10-13T00:00:00"/>
    <s v="jtolle"/>
    <s v="hwitte"/>
    <n v="8451.1200000000008"/>
    <s v="EDIA"/>
    <s v="C"/>
    <s v="Labor"/>
    <s v="TEC"/>
    <m/>
    <s v="BNL"/>
    <s v="Const.Procure"/>
    <s v="SC_MAG"/>
    <x v="10"/>
    <s v="P.S399"/>
    <m/>
    <m/>
    <m/>
    <m/>
    <m/>
    <m/>
    <m/>
    <m/>
    <m/>
    <n v="1690.22"/>
    <n v="6760.89"/>
    <m/>
    <m/>
    <m/>
    <m/>
    <m/>
    <m/>
    <m/>
    <x v="0"/>
    <x v="0"/>
    <m/>
  </r>
  <r>
    <s v=""/>
    <s v=" IR_0211_7770"/>
    <s v="Direct Wind Magnets 18 - Electron SQ1 - Coil Assembly - Write Specs/SOW"/>
    <s v="6.06.02.01.01"/>
    <x v="0"/>
    <d v="2026-05-07T00:00:00"/>
    <d v="2026-05-20T00:00:00"/>
    <s v="jtolle"/>
    <s v="hwitte"/>
    <n v="8220.93"/>
    <s v="EDIA"/>
    <s v="C"/>
    <s v="Labor"/>
    <s v="TEC"/>
    <m/>
    <s v="BNL"/>
    <s v="Const.Procure"/>
    <s v="SC_MAG"/>
    <x v="10"/>
    <s v="P.S398"/>
    <m/>
    <m/>
    <m/>
    <m/>
    <m/>
    <m/>
    <m/>
    <m/>
    <m/>
    <n v="8220.93"/>
    <m/>
    <m/>
    <m/>
    <m/>
    <m/>
    <m/>
    <m/>
    <m/>
    <x v="0"/>
    <x v="0"/>
    <m/>
  </r>
  <r>
    <s v=""/>
    <s v=" IR_0211_7930"/>
    <s v="Direct Wind Magnets 18 - Electron SQ1 - Vertical Cold Test - Write Specs/ SOW"/>
    <s v="6.06.02.01.01"/>
    <x v="0"/>
    <d v="2026-10-14T00:00:00"/>
    <d v="2026-10-27T00:00:00"/>
    <s v="jtolle"/>
    <s v="hwitte"/>
    <n v="8508.66"/>
    <s v="EDIA"/>
    <s v="C"/>
    <s v="Labor"/>
    <s v="TEC"/>
    <m/>
    <s v="BNL"/>
    <s v="Const.Procure"/>
    <s v="SC_MAG"/>
    <x v="10"/>
    <s v="P.S400"/>
    <m/>
    <m/>
    <m/>
    <m/>
    <m/>
    <m/>
    <m/>
    <m/>
    <m/>
    <m/>
    <n v="8508.66"/>
    <m/>
    <m/>
    <m/>
    <m/>
    <m/>
    <m/>
    <m/>
    <x v="0"/>
    <x v="0"/>
    <m/>
  </r>
  <r>
    <s v=""/>
    <s v=" IR_0211_7990"/>
    <s v="Direct Wind Magnets 18 - Electron SQ1 - Coil Assembly"/>
    <s v="6.06.02.01.01"/>
    <x v="0"/>
    <d v="2027-09-20T00:00:00"/>
    <d v="2028-03-22T00:00:00"/>
    <s v="jtolle"/>
    <s v="hwitte"/>
    <n v="5851"/>
    <s v="CON"/>
    <s v="C"/>
    <s v="Labor"/>
    <s v="TEC"/>
    <m/>
    <s v="BNL"/>
    <s v="Const"/>
    <s v="SC_MAG"/>
    <x v="7"/>
    <m/>
    <m/>
    <m/>
    <m/>
    <m/>
    <m/>
    <m/>
    <m/>
    <m/>
    <m/>
    <m/>
    <n v="421.27"/>
    <n v="5429.73"/>
    <m/>
    <m/>
    <m/>
    <m/>
    <m/>
    <m/>
    <x v="0"/>
    <x v="0"/>
    <m/>
  </r>
  <r>
    <s v=""/>
    <s v=" IR_0211_7750"/>
    <s v="Direct Wind Magnets 18 - Electron SQ1"/>
    <s v="6.06.02.01.01"/>
    <x v="0"/>
    <d v="2026-03-12T00:00:00"/>
    <d v="2029-03-12T00:00:00"/>
    <s v="jtolle"/>
    <s v="hwitte"/>
    <n v="24690.33"/>
    <s v="EDIA"/>
    <s v="C"/>
    <s v="Labor"/>
    <s v="TEC"/>
    <m/>
    <s v="BNL"/>
    <s v="Const"/>
    <s v="SC_MAG"/>
    <x v="0"/>
    <m/>
    <m/>
    <m/>
    <m/>
    <m/>
    <m/>
    <m/>
    <m/>
    <m/>
    <m/>
    <n v="4674.7"/>
    <n v="8230.11"/>
    <n v="8230.11"/>
    <n v="3555.4"/>
    <m/>
    <m/>
    <m/>
    <m/>
    <m/>
    <x v="0"/>
    <x v="0"/>
    <m/>
  </r>
  <r>
    <s v=""/>
    <s v=" IR_0211_7750"/>
    <s v="Direct Wind Magnets 18 - Electron SQ1"/>
    <s v="6.06.02.01.01"/>
    <x v="0"/>
    <d v="2026-03-12T00:00:00"/>
    <d v="2029-03-12T00:00:00"/>
    <s v="jtolle"/>
    <s v="hwitte"/>
    <n v="24690.33"/>
    <s v="EDIA"/>
    <s v="C"/>
    <s v="Labor"/>
    <s v="TEC"/>
    <m/>
    <s v="BNL"/>
    <s v="Const"/>
    <s v="SC_MAG"/>
    <x v="0"/>
    <m/>
    <m/>
    <m/>
    <m/>
    <m/>
    <m/>
    <m/>
    <m/>
    <m/>
    <m/>
    <n v="4674.7"/>
    <n v="8230.11"/>
    <n v="8230.11"/>
    <n v="3555.4"/>
    <m/>
    <m/>
    <m/>
    <m/>
    <m/>
    <x v="0"/>
    <x v="0"/>
    <m/>
  </r>
  <r>
    <s v=""/>
    <s v=" IR_0211_7990"/>
    <s v="Direct Wind Magnets 18 - Electron SQ1 - Coil Assembly"/>
    <s v="6.06.02.01.01"/>
    <x v="0"/>
    <d v="2027-09-20T00:00:00"/>
    <d v="2028-03-22T00:00:00"/>
    <s v="jtolle"/>
    <s v="hwitte"/>
    <n v="995.74"/>
    <s v="CON"/>
    <s v="C"/>
    <s v="Labor"/>
    <s v="TEC"/>
    <m/>
    <s v="BNL"/>
    <s v="Const"/>
    <s v="SC_MAG"/>
    <x v="7"/>
    <m/>
    <m/>
    <m/>
    <m/>
    <m/>
    <m/>
    <m/>
    <m/>
    <m/>
    <m/>
    <m/>
    <n v="71.69"/>
    <n v="924.05"/>
    <m/>
    <m/>
    <m/>
    <m/>
    <m/>
    <m/>
    <x v="0"/>
    <x v="0"/>
    <m/>
  </r>
  <r>
    <s v=""/>
    <s v=" IR_0211_7750"/>
    <s v="Direct Wind Magnets 18 - Electron SQ1"/>
    <s v="6.06.02.01.01"/>
    <x v="0"/>
    <d v="2026-03-12T00:00:00"/>
    <d v="2029-03-12T00:00:00"/>
    <s v="jtolle"/>
    <s v="hwitte"/>
    <n v="24690.33"/>
    <s v="EDIA"/>
    <s v="C"/>
    <s v="Labor"/>
    <s v="TEC"/>
    <m/>
    <s v="BNL"/>
    <s v="Const"/>
    <s v="SC_MAG"/>
    <x v="0"/>
    <m/>
    <m/>
    <m/>
    <m/>
    <m/>
    <m/>
    <m/>
    <m/>
    <m/>
    <m/>
    <n v="4674.7"/>
    <n v="8230.11"/>
    <n v="8230.11"/>
    <n v="3555.4"/>
    <m/>
    <m/>
    <m/>
    <m/>
    <m/>
    <x v="0"/>
    <x v="0"/>
    <m/>
  </r>
  <r>
    <s v=""/>
    <s v=" IR_0211_7760"/>
    <s v="Direct Wind Magnets 18 - Electron SQ1 - Coil Assembly - Design"/>
    <s v="6.06.02.01.01"/>
    <x v="0"/>
    <d v="2026-03-12T00:00:00"/>
    <d v="2026-05-06T00:00:00"/>
    <s v="jtolle"/>
    <s v="hwitte"/>
    <n v="28259.61"/>
    <s v="EDIA"/>
    <s v="C"/>
    <s v="Labor"/>
    <s v="TEC"/>
    <m/>
    <s v="BNL"/>
    <s v="PED"/>
    <s v="SC_MAG"/>
    <x v="6"/>
    <s v="P.S398"/>
    <m/>
    <m/>
    <m/>
    <m/>
    <m/>
    <m/>
    <m/>
    <m/>
    <m/>
    <n v="28259.61"/>
    <m/>
    <m/>
    <m/>
    <m/>
    <m/>
    <m/>
    <m/>
    <m/>
    <x v="0"/>
    <x v="0"/>
    <m/>
  </r>
  <r>
    <s v=""/>
    <s v=" IR_0211_7990"/>
    <s v="Direct Wind Magnets 18 - Electron SQ1 - Coil Assembly"/>
    <s v="6.06.02.01.01"/>
    <x v="0"/>
    <d v="2027-09-20T00:00:00"/>
    <d v="2028-03-22T00:00:00"/>
    <s v="jtolle"/>
    <s v="hwitte"/>
    <n v="20950.34"/>
    <s v="CON"/>
    <s v="C"/>
    <s v="Labor"/>
    <s v="TEC"/>
    <m/>
    <s v="BNL"/>
    <s v="Const"/>
    <s v="SC_MAG"/>
    <x v="7"/>
    <m/>
    <m/>
    <m/>
    <m/>
    <m/>
    <m/>
    <m/>
    <m/>
    <m/>
    <m/>
    <m/>
    <n v="1508.42"/>
    <n v="19441.919999999998"/>
    <m/>
    <m/>
    <m/>
    <m/>
    <m/>
    <m/>
    <x v="0"/>
    <x v="0"/>
    <m/>
  </r>
  <r>
    <s v=""/>
    <s v=" IR_0211_7910"/>
    <s v="Direct Wind Magnets 18 - Electron SQ1 - Cold Mass Assembly - Vendor Support by BNL"/>
    <s v="6.06.02.01.01"/>
    <x v="0"/>
    <d v="2027-03-31T00:00:00"/>
    <d v="2027-09-17T00:00:00"/>
    <s v="jtolle"/>
    <s v="hwitte"/>
    <n v="8774.61"/>
    <s v="EDIA"/>
    <s v="C"/>
    <s v="Labor"/>
    <s v="TEC"/>
    <m/>
    <s v="BNL"/>
    <s v="Const.Fabricate"/>
    <s v="SC_MAG"/>
    <x v="9"/>
    <s v="P.S399"/>
    <m/>
    <m/>
    <m/>
    <m/>
    <m/>
    <m/>
    <m/>
    <m/>
    <m/>
    <m/>
    <n v="8774.61"/>
    <m/>
    <m/>
    <m/>
    <m/>
    <m/>
    <m/>
    <m/>
    <x v="0"/>
    <x v="0"/>
    <m/>
  </r>
  <r>
    <s v=""/>
    <s v=" IR_0211_7850"/>
    <s v="Direct Wind Magnets 18 - Electron SQ1 - Cold Mass Assembly - Design"/>
    <s v="6.06.02.01.01"/>
    <x v="0"/>
    <d v="2026-05-07T00:00:00"/>
    <d v="2026-09-28T00:00:00"/>
    <s v="jtolle"/>
    <s v="hwitte"/>
    <n v="70649.02"/>
    <s v="EDIA"/>
    <s v="C"/>
    <s v="Labor"/>
    <s v="TEC"/>
    <m/>
    <s v="BNL"/>
    <s v="PED"/>
    <s v="SC_MAG"/>
    <x v="6"/>
    <s v="P.S399"/>
    <m/>
    <m/>
    <m/>
    <m/>
    <m/>
    <m/>
    <m/>
    <m/>
    <m/>
    <n v="70649.02"/>
    <m/>
    <m/>
    <m/>
    <m/>
    <m/>
    <m/>
    <m/>
    <m/>
    <x v="0"/>
    <x v="0"/>
    <m/>
  </r>
  <r>
    <s v=""/>
    <s v=" IR_0211_7820"/>
    <s v="Direct Wind Magnets 18 - Electron SQ1 - Coil Assembly - Vendor Support by BNL"/>
    <s v="6.06.02.01.01"/>
    <x v="0"/>
    <d v="2026-11-02T00:00:00"/>
    <d v="2027-03-02T00:00:00"/>
    <s v="jtolle"/>
    <s v="hwitte"/>
    <n v="5849.74"/>
    <s v="EDIA"/>
    <s v="C"/>
    <s v="Labor"/>
    <s v="TEC"/>
    <m/>
    <s v="BNL"/>
    <s v="Const.Fabricate"/>
    <s v="SC_MAG"/>
    <x v="9"/>
    <s v="P.S398"/>
    <m/>
    <m/>
    <m/>
    <m/>
    <m/>
    <m/>
    <m/>
    <m/>
    <m/>
    <m/>
    <n v="5849.74"/>
    <m/>
    <m/>
    <m/>
    <m/>
    <m/>
    <m/>
    <m/>
    <x v="0"/>
    <x v="0"/>
    <m/>
  </r>
  <r>
    <s v=""/>
    <s v=" IR_0211_7990"/>
    <s v="Direct Wind Magnets 18 - Electron SQ1 - Coil Assembly"/>
    <s v="6.06.02.01.01"/>
    <x v="0"/>
    <d v="2027-09-20T00:00:00"/>
    <d v="2028-03-22T00:00:00"/>
    <s v="jtolle"/>
    <s v="hwitte"/>
    <n v="9883.15"/>
    <s v="CON"/>
    <s v="C"/>
    <s v="Labor"/>
    <s v="TEC"/>
    <m/>
    <s v="BNL"/>
    <s v="Const"/>
    <s v="SC_MAG"/>
    <x v="7"/>
    <m/>
    <m/>
    <m/>
    <m/>
    <m/>
    <m/>
    <m/>
    <m/>
    <m/>
    <m/>
    <m/>
    <n v="711.59"/>
    <n v="9171.57"/>
    <m/>
    <m/>
    <m/>
    <m/>
    <m/>
    <m/>
    <x v="0"/>
    <x v="0"/>
    <m/>
  </r>
  <r>
    <s v=""/>
    <s v=" IR_0211_7990"/>
    <s v="Direct Wind Magnets 18 - Electron SQ1 - Coil Assembly"/>
    <s v="6.06.02.01.01"/>
    <x v="0"/>
    <d v="2027-09-20T00:00:00"/>
    <d v="2028-03-22T00:00:00"/>
    <s v="jtolle"/>
    <s v="hwitte"/>
    <n v="55263.53"/>
    <s v="CON"/>
    <s v="C"/>
    <s v="Labor"/>
    <s v="TEC"/>
    <m/>
    <s v="BNL"/>
    <s v="Const"/>
    <s v="SC_MAG"/>
    <x v="7"/>
    <m/>
    <m/>
    <m/>
    <m/>
    <m/>
    <m/>
    <m/>
    <m/>
    <m/>
    <m/>
    <m/>
    <n v="3978.97"/>
    <n v="51284.56"/>
    <m/>
    <m/>
    <m/>
    <m/>
    <m/>
    <m/>
    <x v="0"/>
    <x v="0"/>
    <m/>
  </r>
  <r>
    <s v=""/>
    <s v=" IR_0211_7750"/>
    <s v="Direct Wind Magnets 18 - Electron SQ1"/>
    <s v="6.06.02.01.01"/>
    <x v="0"/>
    <d v="2026-03-12T00:00:00"/>
    <d v="2029-03-12T00:00:00"/>
    <s v="jtolle"/>
    <s v="hwitte"/>
    <n v="44239.71"/>
    <s v="EDIA"/>
    <s v="C"/>
    <s v="Labor"/>
    <s v="TEC"/>
    <m/>
    <s v="BNL"/>
    <s v="Const"/>
    <s v="SC_MAG"/>
    <x v="0"/>
    <m/>
    <m/>
    <m/>
    <m/>
    <m/>
    <m/>
    <m/>
    <m/>
    <m/>
    <m/>
    <n v="8376.0499999999993"/>
    <n v="14746.57"/>
    <n v="14746.57"/>
    <n v="6370.52"/>
    <m/>
    <m/>
    <m/>
    <m/>
    <m/>
    <x v="0"/>
    <x v="0"/>
    <m/>
  </r>
  <r>
    <s v=""/>
    <s v=" IR_0211_7990"/>
    <s v="Direct Wind Magnets 18 - Electron SQ1 - Coil Assembly"/>
    <s v="6.06.02.01.01"/>
    <x v="0"/>
    <d v="2027-09-20T00:00:00"/>
    <d v="2028-03-22T00:00:00"/>
    <s v="jtolle"/>
    <s v="hwitte"/>
    <n v="3870.09"/>
    <s v="CON"/>
    <s v="C"/>
    <s v="Labor"/>
    <s v="TEC"/>
    <m/>
    <s v="BNL"/>
    <s v="Const"/>
    <s v="SC_MAG"/>
    <x v="7"/>
    <m/>
    <m/>
    <m/>
    <m/>
    <m/>
    <m/>
    <m/>
    <m/>
    <m/>
    <m/>
    <m/>
    <n v="278.64999999999998"/>
    <n v="3591.44"/>
    <m/>
    <m/>
    <m/>
    <m/>
    <m/>
    <m/>
    <x v="0"/>
    <x v="0"/>
    <m/>
  </r>
  <r>
    <s v=""/>
    <s v=" IR_0211_7750"/>
    <s v="Direct Wind Magnets 18 - Electron SQ1"/>
    <s v="6.06.02.01.01"/>
    <x v="0"/>
    <d v="2026-03-12T00:00:00"/>
    <d v="2029-03-12T00:00:00"/>
    <s v="jtolle"/>
    <s v="hwitte"/>
    <n v="63378.51"/>
    <s v="EDIA"/>
    <s v="C"/>
    <s v="Labor"/>
    <s v="TEC"/>
    <m/>
    <s v="BNL"/>
    <s v="Const"/>
    <s v="SC_MAG"/>
    <x v="0"/>
    <m/>
    <m/>
    <m/>
    <m/>
    <m/>
    <m/>
    <m/>
    <m/>
    <m/>
    <m/>
    <n v="11999.67"/>
    <n v="21126.17"/>
    <n v="21126.17"/>
    <n v="9126.51"/>
    <m/>
    <m/>
    <m/>
    <m/>
    <m/>
    <x v="0"/>
    <x v="0"/>
    <m/>
  </r>
  <r>
    <s v=""/>
    <s v=" IR_0214_1431"/>
    <s v="Direct Wind Magnets 18 - Electron SQ1 - Vertical Cold Test"/>
    <s v="6.06.02.01.04"/>
    <x v="0"/>
    <d v="2028-03-23T00:00:00"/>
    <d v="2028-05-19T00:00:00"/>
    <s v="jtolle"/>
    <s v="hwitte"/>
    <n v="3216.44"/>
    <s v="CON"/>
    <s v="C"/>
    <s v="Labor"/>
    <s v="TEC"/>
    <m/>
    <s v="BNL"/>
    <s v="Const.Test"/>
    <s v="SC_MAG"/>
    <x v="8"/>
    <m/>
    <m/>
    <m/>
    <m/>
    <m/>
    <m/>
    <m/>
    <m/>
    <m/>
    <m/>
    <m/>
    <m/>
    <n v="3216.44"/>
    <m/>
    <m/>
    <m/>
    <m/>
    <m/>
    <m/>
    <x v="0"/>
    <x v="0"/>
    <m/>
  </r>
  <r>
    <s v=""/>
    <s v=" IR_0214_1432"/>
    <s v="Direct Wind Magnets 18 - Electron SQ1 - Cold Mass Assembly"/>
    <s v="6.06.02.01.04"/>
    <x v="0"/>
    <d v="2028-05-22T00:00:00"/>
    <d v="2029-03-12T00:00:00"/>
    <s v="jtolle"/>
    <s v="hwitte"/>
    <n v="30844.55"/>
    <s v="CON"/>
    <s v="C"/>
    <s v="Labor"/>
    <s v="TEC"/>
    <m/>
    <s v="BNL"/>
    <s v="Const"/>
    <s v="SC_MAG"/>
    <x v="7"/>
    <m/>
    <m/>
    <m/>
    <m/>
    <m/>
    <m/>
    <m/>
    <m/>
    <m/>
    <m/>
    <m/>
    <m/>
    <n v="14188.49"/>
    <n v="16656.060000000001"/>
    <m/>
    <m/>
    <m/>
    <m/>
    <m/>
    <x v="0"/>
    <x v="0"/>
    <m/>
  </r>
  <r>
    <s v=""/>
    <s v=" IR_0214_1431"/>
    <s v="Direct Wind Magnets 18 - Electron SQ1 - Vertical Cold Test"/>
    <s v="6.06.02.01.04"/>
    <x v="0"/>
    <d v="2028-03-23T00:00:00"/>
    <d v="2028-05-19T00:00:00"/>
    <s v="jtolle"/>
    <s v="hwitte"/>
    <n v="10480.780000000001"/>
    <s v="CON"/>
    <s v="C"/>
    <s v="Labor"/>
    <s v="TEC"/>
    <m/>
    <s v="BNL"/>
    <s v="Const.Test"/>
    <s v="SC_MAG"/>
    <x v="8"/>
    <m/>
    <m/>
    <m/>
    <m/>
    <m/>
    <m/>
    <m/>
    <m/>
    <m/>
    <m/>
    <m/>
    <m/>
    <n v="10480.780000000001"/>
    <m/>
    <m/>
    <m/>
    <m/>
    <m/>
    <m/>
    <x v="0"/>
    <x v="0"/>
    <m/>
  </r>
  <r>
    <s v=""/>
    <s v=" IR_0214_1432"/>
    <s v="Direct Wind Magnets 18 - Electron SQ1 - Cold Mass Assembly"/>
    <s v="6.06.02.01.04"/>
    <x v="0"/>
    <d v="2028-05-22T00:00:00"/>
    <d v="2029-03-12T00:00:00"/>
    <s v="jtolle"/>
    <s v="hwitte"/>
    <n v="11566.71"/>
    <s v="CON"/>
    <s v="C"/>
    <s v="Labor"/>
    <s v="TEC"/>
    <m/>
    <s v="BNL"/>
    <s v="Const"/>
    <s v="SC_MAG"/>
    <x v="7"/>
    <m/>
    <m/>
    <m/>
    <m/>
    <m/>
    <m/>
    <m/>
    <m/>
    <m/>
    <m/>
    <m/>
    <m/>
    <n v="5320.68"/>
    <n v="6246.02"/>
    <m/>
    <m/>
    <m/>
    <m/>
    <m/>
    <x v="0"/>
    <x v="0"/>
    <m/>
  </r>
  <r>
    <s v=""/>
    <s v=" IR_0214_1432"/>
    <s v="Direct Wind Magnets 18 - Electron SQ1 - Cold Mass Assembly"/>
    <s v="6.06.02.01.04"/>
    <x v="0"/>
    <d v="2028-05-22T00:00:00"/>
    <d v="2029-03-12T00:00:00"/>
    <s v="jtolle"/>
    <s v="hwitte"/>
    <n v="3051.11"/>
    <s v="CON"/>
    <s v="C"/>
    <s v="Labor"/>
    <s v="TEC"/>
    <m/>
    <s v="BNL"/>
    <s v="Const"/>
    <s v="SC_MAG"/>
    <x v="7"/>
    <m/>
    <m/>
    <m/>
    <m/>
    <m/>
    <m/>
    <m/>
    <m/>
    <m/>
    <m/>
    <m/>
    <m/>
    <n v="1403.51"/>
    <n v="1647.6"/>
    <m/>
    <m/>
    <m/>
    <m/>
    <m/>
    <x v="0"/>
    <x v="0"/>
    <m/>
  </r>
  <r>
    <s v=""/>
    <s v=" IR_0214_1431"/>
    <s v="Direct Wind Magnets 18 - Electron SQ1 - Vertical Cold Test"/>
    <s v="6.06.02.01.04"/>
    <x v="0"/>
    <d v="2028-03-23T00:00:00"/>
    <d v="2028-05-19T00:00:00"/>
    <s v="jtolle"/>
    <s v="hwitte"/>
    <n v="8147.02"/>
    <s v="CON"/>
    <s v="C"/>
    <s v="Labor"/>
    <s v="TEC"/>
    <m/>
    <s v="BNL"/>
    <s v="Const.Test"/>
    <s v="SC_MAG"/>
    <x v="8"/>
    <m/>
    <m/>
    <m/>
    <m/>
    <m/>
    <m/>
    <m/>
    <m/>
    <m/>
    <m/>
    <m/>
    <m/>
    <n v="8147.02"/>
    <m/>
    <m/>
    <m/>
    <m/>
    <m/>
    <m/>
    <x v="0"/>
    <x v="0"/>
    <m/>
  </r>
  <r>
    <s v=""/>
    <s v=" IR_0214_1432"/>
    <s v="Direct Wind Magnets 18 - Electron SQ1 - Cold Mass Assembly"/>
    <s v="6.06.02.01.04"/>
    <x v="0"/>
    <d v="2028-05-22T00:00:00"/>
    <d v="2029-03-12T00:00:00"/>
    <s v="jtolle"/>
    <s v="hwitte"/>
    <n v="1976.43"/>
    <s v="CON"/>
    <s v="C"/>
    <s v="Labor"/>
    <s v="TEC"/>
    <m/>
    <s v="BNL"/>
    <s v="Const"/>
    <s v="SC_MAG"/>
    <x v="7"/>
    <m/>
    <m/>
    <m/>
    <m/>
    <m/>
    <m/>
    <m/>
    <m/>
    <m/>
    <m/>
    <m/>
    <m/>
    <n v="909.16"/>
    <n v="1067.27"/>
    <m/>
    <m/>
    <m/>
    <m/>
    <m/>
    <x v="0"/>
    <x v="0"/>
    <m/>
  </r>
  <r>
    <s v=""/>
    <s v=" IR_0214_1431"/>
    <s v="Direct Wind Magnets 18 - Electron SQ1 - Vertical Cold Test"/>
    <s v="6.06.02.01.04"/>
    <x v="0"/>
    <d v="2028-03-23T00:00:00"/>
    <d v="2028-05-19T00:00:00"/>
    <s v="jtolle"/>
    <s v="hwitte"/>
    <n v="27458.69"/>
    <s v="CON"/>
    <s v="C"/>
    <s v="Labor"/>
    <s v="TEC"/>
    <m/>
    <s v="BNL"/>
    <s v="Const.Test"/>
    <s v="SC_MAG"/>
    <x v="8"/>
    <m/>
    <m/>
    <m/>
    <m/>
    <m/>
    <m/>
    <m/>
    <m/>
    <m/>
    <m/>
    <m/>
    <m/>
    <n v="27458.69"/>
    <m/>
    <m/>
    <m/>
    <m/>
    <m/>
    <m/>
    <x v="0"/>
    <x v="0"/>
    <m/>
  </r>
  <r>
    <s v=""/>
    <s v=" IR_0214_1431"/>
    <s v="Direct Wind Magnets 18 - Electron SQ1 - Vertical Cold Test"/>
    <s v="6.06.02.01.04"/>
    <x v="0"/>
    <d v="2028-03-23T00:00:00"/>
    <d v="2028-05-19T00:00:00"/>
    <s v="jtolle"/>
    <s v="hwitte"/>
    <n v="16297.6"/>
    <s v="CON"/>
    <s v="C"/>
    <s v="Labor"/>
    <s v="TEC"/>
    <m/>
    <s v="BNL"/>
    <s v="Const.Test"/>
    <s v="SC_MAG"/>
    <x v="8"/>
    <m/>
    <m/>
    <m/>
    <m/>
    <m/>
    <m/>
    <m/>
    <m/>
    <m/>
    <m/>
    <m/>
    <m/>
    <n v="16297.6"/>
    <m/>
    <m/>
    <m/>
    <m/>
    <m/>
    <m/>
    <x v="0"/>
    <x v="0"/>
    <m/>
  </r>
  <r>
    <s v=""/>
    <s v=" IR_0214_1432"/>
    <s v="Direct Wind Magnets 18 - Electron SQ1 - Cold Mass Assembly"/>
    <s v="6.06.02.01.04"/>
    <x v="0"/>
    <d v="2028-05-22T00:00:00"/>
    <d v="2029-03-12T00:00:00"/>
    <s v="jtolle"/>
    <s v="hwitte"/>
    <n v="70138.92"/>
    <s v="CON"/>
    <s v="C"/>
    <s v="Labor"/>
    <s v="TEC"/>
    <m/>
    <s v="BNL"/>
    <s v="Const"/>
    <s v="SC_MAG"/>
    <x v="7"/>
    <m/>
    <m/>
    <m/>
    <m/>
    <m/>
    <m/>
    <m/>
    <m/>
    <m/>
    <m/>
    <m/>
    <m/>
    <n v="32263.9"/>
    <n v="37875.01"/>
    <m/>
    <m/>
    <m/>
    <m/>
    <m/>
    <x v="0"/>
    <x v="0"/>
    <m/>
  </r>
  <r>
    <s v=""/>
    <s v=" IR_0214_1432"/>
    <s v="Direct Wind Magnets 18 - Electron SQ1 - Cold Mass Assembly"/>
    <s v="6.06.02.01.04"/>
    <x v="0"/>
    <d v="2028-05-22T00:00:00"/>
    <d v="2029-03-12T00:00:00"/>
    <s v="jtolle"/>
    <s v="hwitte"/>
    <n v="3051.11"/>
    <s v="CON"/>
    <s v="C"/>
    <s v="Labor"/>
    <s v="TEC"/>
    <m/>
    <s v="BNL"/>
    <s v="Const"/>
    <s v="SC_MAG"/>
    <x v="7"/>
    <m/>
    <m/>
    <m/>
    <m/>
    <m/>
    <m/>
    <m/>
    <m/>
    <m/>
    <m/>
    <m/>
    <m/>
    <n v="1403.51"/>
    <n v="1647.6"/>
    <m/>
    <m/>
    <m/>
    <m/>
    <m/>
    <x v="0"/>
    <x v="0"/>
    <m/>
  </r>
  <r>
    <s v=""/>
    <s v=" IR_0214_1432"/>
    <s v="Direct Wind Magnets 18 - Electron SQ1 - Cold Mass Assembly"/>
    <s v="6.06.02.01.04"/>
    <x v="0"/>
    <d v="2028-05-22T00:00:00"/>
    <d v="2029-03-12T00:00:00"/>
    <s v="jtolle"/>
    <s v="hwitte"/>
    <n v="5844.91"/>
    <s v="CON"/>
    <s v="C"/>
    <s v="Labor"/>
    <s v="TEC"/>
    <m/>
    <s v="BNL"/>
    <s v="Const"/>
    <s v="SC_MAG"/>
    <x v="7"/>
    <m/>
    <m/>
    <m/>
    <m/>
    <m/>
    <m/>
    <m/>
    <m/>
    <m/>
    <m/>
    <m/>
    <m/>
    <n v="2688.66"/>
    <n v="3156.25"/>
    <m/>
    <m/>
    <m/>
    <m/>
    <m/>
    <x v="0"/>
    <x v="0"/>
    <m/>
  </r>
  <r>
    <s v=""/>
    <s v=" IR_0211_8000"/>
    <s v="Direct Wind Magnets 19 - Electron SQ2"/>
    <s v="6.06.02.01.01"/>
    <x v="0"/>
    <d v="2026-05-07T00:00:00"/>
    <d v="2029-05-07T00:00:00"/>
    <s v="jtolle"/>
    <s v="hwitte"/>
    <n v="14917.75"/>
    <s v="EDIA"/>
    <s v="C"/>
    <s v="Labor"/>
    <s v="TEC"/>
    <m/>
    <s v="BNL"/>
    <s v="Const"/>
    <s v="SC_MAG"/>
    <x v="0"/>
    <m/>
    <m/>
    <m/>
    <m/>
    <m/>
    <m/>
    <m/>
    <m/>
    <m/>
    <m/>
    <n v="2028.81"/>
    <n v="4972.58"/>
    <n v="4972.58"/>
    <n v="2943.77"/>
    <m/>
    <m/>
    <m/>
    <m/>
    <m/>
    <x v="0"/>
    <x v="0"/>
    <m/>
  </r>
  <r>
    <s v=""/>
    <s v=" IR_0211_8110"/>
    <s v="Direct Wind Magnets 19 - Electron SQ2 - Cold Mass Assembly - Write Specs/ SOW"/>
    <s v="6.06.02.01.01"/>
    <x v="0"/>
    <d v="2026-11-30T00:00:00"/>
    <d v="2026-12-11T00:00:00"/>
    <s v="jtolle"/>
    <s v="hwitte"/>
    <n v="8508.66"/>
    <s v="EDIA"/>
    <s v="C"/>
    <s v="Labor"/>
    <s v="TEC"/>
    <m/>
    <s v="BNL"/>
    <s v="Const.Procure"/>
    <s v="SC_MAG"/>
    <x v="10"/>
    <s v="P.S402"/>
    <m/>
    <m/>
    <m/>
    <m/>
    <m/>
    <m/>
    <m/>
    <m/>
    <m/>
    <m/>
    <n v="8508.66"/>
    <m/>
    <m/>
    <m/>
    <m/>
    <m/>
    <m/>
    <m/>
    <x v="0"/>
    <x v="0"/>
    <m/>
  </r>
  <r>
    <s v=""/>
    <s v=" IR_0211_8020"/>
    <s v="Direct Wind Magnets 19 - Electron SQ2 - Coil Assembly - Write Specs/SOW"/>
    <s v="6.06.02.01.01"/>
    <x v="0"/>
    <d v="2026-07-06T00:00:00"/>
    <d v="2026-07-17T00:00:00"/>
    <s v="jtolle"/>
    <s v="hwitte"/>
    <n v="8220.93"/>
    <s v="EDIA"/>
    <s v="C"/>
    <s v="Labor"/>
    <s v="TEC"/>
    <m/>
    <s v="BNL"/>
    <s v="Const.Procure"/>
    <s v="SC_MAG"/>
    <x v="10"/>
    <s v="P.S401"/>
    <m/>
    <m/>
    <m/>
    <m/>
    <m/>
    <m/>
    <m/>
    <m/>
    <m/>
    <n v="8220.93"/>
    <m/>
    <m/>
    <m/>
    <m/>
    <m/>
    <m/>
    <m/>
    <m/>
    <x v="0"/>
    <x v="0"/>
    <m/>
  </r>
  <r>
    <s v=""/>
    <s v=" IR_0211_8180"/>
    <s v="Direct Wind Magnets 19 - Electron SQ2 - Vertical Cold Test - Write Specs/ SOW"/>
    <s v="6.06.02.01.01"/>
    <x v="0"/>
    <d v="2026-12-14T00:00:00"/>
    <d v="2026-12-28T00:00:00"/>
    <s v="jtolle"/>
    <s v="hwitte"/>
    <n v="8508.66"/>
    <s v="EDIA"/>
    <s v="C"/>
    <s v="Labor"/>
    <s v="TEC"/>
    <m/>
    <s v="BNL"/>
    <s v="Const.Procure"/>
    <s v="SC_MAG"/>
    <x v="10"/>
    <s v="P.S403"/>
    <m/>
    <m/>
    <m/>
    <m/>
    <m/>
    <m/>
    <m/>
    <m/>
    <m/>
    <m/>
    <n v="8508.66"/>
    <m/>
    <m/>
    <m/>
    <m/>
    <m/>
    <m/>
    <m/>
    <x v="0"/>
    <x v="0"/>
    <m/>
  </r>
  <r>
    <s v=""/>
    <s v=" IR_0211_8240"/>
    <s v="Direct Wind Magnets 19 - Electron SQ2 - Coil Assembly"/>
    <s v="6.06.02.01.01"/>
    <x v="0"/>
    <d v="2027-11-17T00:00:00"/>
    <d v="2028-05-17T00:00:00"/>
    <s v="jtolle"/>
    <s v="hwitte"/>
    <n v="5865.28"/>
    <s v="CON"/>
    <s v="C"/>
    <s v="Labor"/>
    <s v="TEC"/>
    <m/>
    <s v="BNL"/>
    <s v="Const"/>
    <s v="SC_MAG"/>
    <x v="7"/>
    <m/>
    <m/>
    <m/>
    <m/>
    <m/>
    <m/>
    <m/>
    <m/>
    <m/>
    <m/>
    <m/>
    <m/>
    <n v="5865.28"/>
    <m/>
    <m/>
    <m/>
    <m/>
    <m/>
    <m/>
    <x v="0"/>
    <x v="0"/>
    <m/>
  </r>
  <r>
    <s v=""/>
    <s v=" IR_0211_8000"/>
    <s v="Direct Wind Magnets 19 - Electron SQ2"/>
    <s v="6.06.02.01.01"/>
    <x v="0"/>
    <d v="2026-05-07T00:00:00"/>
    <d v="2029-05-07T00:00:00"/>
    <s v="jtolle"/>
    <s v="hwitte"/>
    <n v="24826.53"/>
    <s v="EDIA"/>
    <s v="C"/>
    <s v="Labor"/>
    <s v="TEC"/>
    <m/>
    <s v="BNL"/>
    <s v="Const"/>
    <s v="SC_MAG"/>
    <x v="0"/>
    <m/>
    <m/>
    <m/>
    <m/>
    <m/>
    <m/>
    <m/>
    <m/>
    <m/>
    <m/>
    <n v="3376.41"/>
    <n v="8275.51"/>
    <n v="8275.51"/>
    <n v="4899.1000000000004"/>
    <m/>
    <m/>
    <m/>
    <m/>
    <m/>
    <x v="0"/>
    <x v="0"/>
    <m/>
  </r>
  <r>
    <s v=""/>
    <s v=" IR_0211_8000"/>
    <s v="Direct Wind Magnets 19 - Electron SQ2"/>
    <s v="6.06.02.01.01"/>
    <x v="0"/>
    <d v="2026-05-07T00:00:00"/>
    <d v="2029-05-07T00:00:00"/>
    <s v="jtolle"/>
    <s v="hwitte"/>
    <n v="24826.53"/>
    <s v="EDIA"/>
    <s v="C"/>
    <s v="Labor"/>
    <s v="TEC"/>
    <m/>
    <s v="BNL"/>
    <s v="Const"/>
    <s v="SC_MAG"/>
    <x v="0"/>
    <m/>
    <m/>
    <m/>
    <m/>
    <m/>
    <m/>
    <m/>
    <m/>
    <m/>
    <m/>
    <n v="3376.41"/>
    <n v="8275.51"/>
    <n v="8275.51"/>
    <n v="4899.1000000000004"/>
    <m/>
    <m/>
    <m/>
    <m/>
    <m/>
    <x v="0"/>
    <x v="0"/>
    <m/>
  </r>
  <r>
    <s v=""/>
    <s v=" IR_0211_8240"/>
    <s v="Direct Wind Magnets 19 - Electron SQ2 - Coil Assembly"/>
    <s v="6.06.02.01.01"/>
    <x v="0"/>
    <d v="2027-11-17T00:00:00"/>
    <d v="2028-05-17T00:00:00"/>
    <s v="jtolle"/>
    <s v="hwitte"/>
    <n v="998.17"/>
    <s v="CON"/>
    <s v="C"/>
    <s v="Labor"/>
    <s v="TEC"/>
    <m/>
    <s v="BNL"/>
    <s v="Const"/>
    <s v="SC_MAG"/>
    <x v="7"/>
    <m/>
    <m/>
    <m/>
    <m/>
    <m/>
    <m/>
    <m/>
    <m/>
    <m/>
    <m/>
    <m/>
    <m/>
    <n v="998.17"/>
    <m/>
    <m/>
    <m/>
    <m/>
    <m/>
    <m/>
    <x v="0"/>
    <x v="0"/>
    <m/>
  </r>
  <r>
    <s v=""/>
    <s v=" IR_0211_8000"/>
    <s v="Direct Wind Magnets 19 - Electron SQ2"/>
    <s v="6.06.02.01.01"/>
    <x v="0"/>
    <d v="2026-05-07T00:00:00"/>
    <d v="2029-05-07T00:00:00"/>
    <s v="jtolle"/>
    <s v="hwitte"/>
    <n v="24826.53"/>
    <s v="EDIA"/>
    <s v="C"/>
    <s v="Labor"/>
    <s v="TEC"/>
    <m/>
    <s v="BNL"/>
    <s v="Const"/>
    <s v="SC_MAG"/>
    <x v="0"/>
    <m/>
    <m/>
    <m/>
    <m/>
    <m/>
    <m/>
    <m/>
    <m/>
    <m/>
    <m/>
    <n v="3376.41"/>
    <n v="8275.51"/>
    <n v="8275.51"/>
    <n v="4899.1000000000004"/>
    <m/>
    <m/>
    <m/>
    <m/>
    <m/>
    <x v="0"/>
    <x v="0"/>
    <m/>
  </r>
  <r>
    <s v=""/>
    <s v=" IR_0211_8010"/>
    <s v="Direct Wind Magnets 19 - Electron SQ2 - Coil Assembly - Design"/>
    <s v="6.06.02.01.01"/>
    <x v="0"/>
    <d v="2026-05-07T00:00:00"/>
    <d v="2026-07-02T00:00:00"/>
    <s v="jtolle"/>
    <s v="hwitte"/>
    <n v="28259.61"/>
    <s v="EDIA"/>
    <s v="C"/>
    <s v="Labor"/>
    <s v="TEC"/>
    <m/>
    <s v="BNL"/>
    <s v="PED"/>
    <s v="SC_MAG"/>
    <x v="6"/>
    <s v="P.S401"/>
    <m/>
    <m/>
    <m/>
    <m/>
    <m/>
    <m/>
    <m/>
    <m/>
    <m/>
    <n v="28259.61"/>
    <m/>
    <m/>
    <m/>
    <m/>
    <m/>
    <m/>
    <m/>
    <m/>
    <x v="0"/>
    <x v="0"/>
    <m/>
  </r>
  <r>
    <s v=""/>
    <s v=" IR_0211_8240"/>
    <s v="Direct Wind Magnets 19 - Electron SQ2 - Coil Assembly"/>
    <s v="6.06.02.01.01"/>
    <x v="0"/>
    <d v="2027-11-17T00:00:00"/>
    <d v="2028-05-17T00:00:00"/>
    <s v="jtolle"/>
    <s v="hwitte"/>
    <n v="21001.48"/>
    <s v="CON"/>
    <s v="C"/>
    <s v="Labor"/>
    <s v="TEC"/>
    <m/>
    <s v="BNL"/>
    <s v="Const"/>
    <s v="SC_MAG"/>
    <x v="7"/>
    <m/>
    <m/>
    <m/>
    <m/>
    <m/>
    <m/>
    <m/>
    <m/>
    <m/>
    <m/>
    <m/>
    <m/>
    <n v="21001.48"/>
    <m/>
    <m/>
    <m/>
    <m/>
    <m/>
    <m/>
    <x v="0"/>
    <x v="0"/>
    <m/>
  </r>
  <r>
    <s v=""/>
    <s v=" IR_0211_8160"/>
    <s v="Direct Wind Magnets 19 - Electron SQ2 - Cold Mass Assembly - Vendor Support by BNL"/>
    <s v="6.06.02.01.01"/>
    <x v="0"/>
    <d v="2027-05-26T00:00:00"/>
    <d v="2027-11-16T00:00:00"/>
    <s v="jtolle"/>
    <s v="hwitte"/>
    <n v="8853.9500000000007"/>
    <s v="EDIA"/>
    <s v="C"/>
    <s v="Labor"/>
    <s v="TEC"/>
    <m/>
    <s v="BNL"/>
    <s v="Const.Fabricate"/>
    <s v="SC_MAG"/>
    <x v="9"/>
    <s v="P.S402"/>
    <m/>
    <m/>
    <m/>
    <m/>
    <m/>
    <m/>
    <m/>
    <m/>
    <m/>
    <m/>
    <n v="6566.68"/>
    <n v="2287.27"/>
    <m/>
    <m/>
    <m/>
    <m/>
    <m/>
    <m/>
    <x v="0"/>
    <x v="0"/>
    <m/>
  </r>
  <r>
    <s v=""/>
    <s v=" IR_0211_8100"/>
    <s v="Direct Wind Magnets 19 - Electron SQ2 - Cold Mass Assembly - Design"/>
    <s v="6.06.02.01.01"/>
    <x v="0"/>
    <d v="2026-07-06T00:00:00"/>
    <d v="2026-11-25T00:00:00"/>
    <s v="jtolle"/>
    <s v="hwitte"/>
    <n v="71588.66"/>
    <s v="EDIA"/>
    <s v="C"/>
    <s v="Labor"/>
    <s v="TEC"/>
    <m/>
    <s v="BNL"/>
    <s v="PED"/>
    <s v="SC_MAG"/>
    <x v="6"/>
    <s v="P.S402"/>
    <m/>
    <m/>
    <m/>
    <m/>
    <m/>
    <m/>
    <m/>
    <m/>
    <m/>
    <n v="44384.97"/>
    <n v="27203.69"/>
    <m/>
    <m/>
    <m/>
    <m/>
    <m/>
    <m/>
    <m/>
    <x v="0"/>
    <x v="0"/>
    <m/>
  </r>
  <r>
    <s v=""/>
    <s v=" IR_0211_8070"/>
    <s v="Direct Wind Magnets 19 - Electron SQ2 - Coil Assembly - Vendor Support by BNL"/>
    <s v="6.06.02.01.01"/>
    <x v="0"/>
    <d v="2027-01-04T00:00:00"/>
    <d v="2027-04-27T00:00:00"/>
    <s v="jtolle"/>
    <s v="hwitte"/>
    <n v="5849.74"/>
    <s v="EDIA"/>
    <s v="C"/>
    <s v="Labor"/>
    <s v="TEC"/>
    <m/>
    <s v="BNL"/>
    <s v="Const.Fabricate"/>
    <s v="SC_MAG"/>
    <x v="9"/>
    <s v="P.S401"/>
    <m/>
    <m/>
    <m/>
    <m/>
    <m/>
    <m/>
    <m/>
    <m/>
    <m/>
    <m/>
    <n v="5849.74"/>
    <m/>
    <m/>
    <m/>
    <m/>
    <m/>
    <m/>
    <m/>
    <x v="0"/>
    <x v="0"/>
    <m/>
  </r>
  <r>
    <s v=""/>
    <s v=" IR_0211_8240"/>
    <s v="Direct Wind Magnets 19 - Electron SQ2 - Coil Assembly"/>
    <s v="6.06.02.01.01"/>
    <x v="0"/>
    <d v="2027-11-17T00:00:00"/>
    <d v="2028-05-17T00:00:00"/>
    <s v="jtolle"/>
    <s v="hwitte"/>
    <n v="9907.27"/>
    <s v="CON"/>
    <s v="C"/>
    <s v="Labor"/>
    <s v="TEC"/>
    <m/>
    <s v="BNL"/>
    <s v="Const"/>
    <s v="SC_MAG"/>
    <x v="7"/>
    <m/>
    <m/>
    <m/>
    <m/>
    <m/>
    <m/>
    <m/>
    <m/>
    <m/>
    <m/>
    <m/>
    <m/>
    <n v="9907.27"/>
    <m/>
    <m/>
    <m/>
    <m/>
    <m/>
    <m/>
    <x v="0"/>
    <x v="0"/>
    <m/>
  </r>
  <r>
    <s v=""/>
    <s v=" IR_0211_8240"/>
    <s v="Direct Wind Magnets 19 - Electron SQ2 - Coil Assembly"/>
    <s v="6.06.02.01.01"/>
    <x v="0"/>
    <d v="2027-11-17T00:00:00"/>
    <d v="2028-05-17T00:00:00"/>
    <s v="jtolle"/>
    <s v="hwitte"/>
    <n v="55398.42"/>
    <s v="CON"/>
    <s v="C"/>
    <s v="Labor"/>
    <s v="TEC"/>
    <m/>
    <s v="BNL"/>
    <s v="Const"/>
    <s v="SC_MAG"/>
    <x v="7"/>
    <m/>
    <m/>
    <m/>
    <m/>
    <m/>
    <m/>
    <m/>
    <m/>
    <m/>
    <m/>
    <m/>
    <m/>
    <n v="55398.42"/>
    <m/>
    <m/>
    <m/>
    <m/>
    <m/>
    <m/>
    <x v="0"/>
    <x v="0"/>
    <m/>
  </r>
  <r>
    <s v=""/>
    <s v=" IR_0211_8000"/>
    <s v="Direct Wind Magnets 19 - Electron SQ2"/>
    <s v="6.06.02.01.01"/>
    <x v="0"/>
    <d v="2026-05-07T00:00:00"/>
    <d v="2029-05-07T00:00:00"/>
    <s v="jtolle"/>
    <s v="hwitte"/>
    <n v="44483.76"/>
    <s v="EDIA"/>
    <s v="C"/>
    <s v="Labor"/>
    <s v="TEC"/>
    <m/>
    <s v="BNL"/>
    <s v="Const"/>
    <s v="SC_MAG"/>
    <x v="0"/>
    <m/>
    <m/>
    <m/>
    <m/>
    <m/>
    <m/>
    <m/>
    <m/>
    <m/>
    <m/>
    <n v="6049.79"/>
    <n v="14827.92"/>
    <n v="14827.92"/>
    <n v="8778.1299999999992"/>
    <m/>
    <m/>
    <m/>
    <m/>
    <m/>
    <x v="0"/>
    <x v="0"/>
    <m/>
  </r>
  <r>
    <s v=""/>
    <s v=" IR_0211_8240"/>
    <s v="Direct Wind Magnets 19 - Electron SQ2 - Coil Assembly"/>
    <s v="6.06.02.01.01"/>
    <x v="0"/>
    <d v="2027-11-17T00:00:00"/>
    <d v="2028-05-17T00:00:00"/>
    <s v="jtolle"/>
    <s v="hwitte"/>
    <n v="3879.53"/>
    <s v="CON"/>
    <s v="C"/>
    <s v="Labor"/>
    <s v="TEC"/>
    <m/>
    <s v="BNL"/>
    <s v="Const"/>
    <s v="SC_MAG"/>
    <x v="7"/>
    <m/>
    <m/>
    <m/>
    <m/>
    <m/>
    <m/>
    <m/>
    <m/>
    <m/>
    <m/>
    <m/>
    <m/>
    <n v="3879.53"/>
    <m/>
    <m/>
    <m/>
    <m/>
    <m/>
    <m/>
    <x v="0"/>
    <x v="0"/>
    <m/>
  </r>
  <r>
    <s v=""/>
    <s v=" IR_0211_8000"/>
    <s v="Direct Wind Magnets 19 - Electron SQ2"/>
    <s v="6.06.02.01.01"/>
    <x v="0"/>
    <d v="2026-05-07T00:00:00"/>
    <d v="2029-05-07T00:00:00"/>
    <s v="jtolle"/>
    <s v="hwitte"/>
    <n v="63728.15"/>
    <s v="EDIA"/>
    <s v="C"/>
    <s v="Labor"/>
    <s v="TEC"/>
    <m/>
    <s v="BNL"/>
    <s v="Const"/>
    <s v="SC_MAG"/>
    <x v="0"/>
    <m/>
    <m/>
    <m/>
    <m/>
    <m/>
    <m/>
    <m/>
    <m/>
    <m/>
    <m/>
    <n v="8667.0300000000007"/>
    <n v="21242.720000000001"/>
    <n v="21242.720000000001"/>
    <n v="12575.69"/>
    <m/>
    <m/>
    <m/>
    <m/>
    <m/>
    <x v="0"/>
    <x v="0"/>
    <m/>
  </r>
  <r>
    <s v=""/>
    <s v=" IR_0214_1433"/>
    <s v="Direct Wind Magnets 19 - Electron SQ2 - Vertical Cold Test"/>
    <s v="6.06.02.01.04"/>
    <x v="0"/>
    <d v="2028-05-18T00:00:00"/>
    <d v="2028-07-18T00:00:00"/>
    <s v="jtolle"/>
    <s v="hwitte"/>
    <n v="3216.44"/>
    <s v="CON"/>
    <s v="C"/>
    <s v="Labor"/>
    <s v="TEC"/>
    <m/>
    <s v="BNL"/>
    <s v="Const.Test"/>
    <s v="SC_MAG"/>
    <x v="8"/>
    <m/>
    <m/>
    <m/>
    <m/>
    <m/>
    <m/>
    <m/>
    <m/>
    <m/>
    <m/>
    <m/>
    <m/>
    <n v="3216.44"/>
    <m/>
    <m/>
    <m/>
    <m/>
    <m/>
    <m/>
    <x v="0"/>
    <x v="0"/>
    <m/>
  </r>
  <r>
    <s v=""/>
    <s v=" IR_0214_1434"/>
    <s v="Direct Wind Magnets 19 - Electron SQ2 - Cold Mass Assembly"/>
    <s v="6.06.02.01.04"/>
    <x v="0"/>
    <d v="2028-07-19T00:00:00"/>
    <d v="2029-05-07T00:00:00"/>
    <s v="jtolle"/>
    <s v="hwitte"/>
    <n v="31056.46"/>
    <s v="CON"/>
    <s v="C"/>
    <s v="Labor"/>
    <s v="TEC"/>
    <m/>
    <s v="BNL"/>
    <s v="Const"/>
    <s v="SC_MAG"/>
    <x v="7"/>
    <m/>
    <m/>
    <m/>
    <m/>
    <m/>
    <m/>
    <m/>
    <m/>
    <m/>
    <m/>
    <m/>
    <m/>
    <n v="8074.68"/>
    <n v="22981.78"/>
    <m/>
    <m/>
    <m/>
    <m/>
    <m/>
    <x v="0"/>
    <x v="0"/>
    <m/>
  </r>
  <r>
    <s v=""/>
    <s v=" IR_0214_1433"/>
    <s v="Direct Wind Magnets 19 - Electron SQ2 - Vertical Cold Test"/>
    <s v="6.06.02.01.04"/>
    <x v="0"/>
    <d v="2028-05-18T00:00:00"/>
    <d v="2028-07-18T00:00:00"/>
    <s v="jtolle"/>
    <s v="hwitte"/>
    <n v="10480.780000000001"/>
    <s v="CON"/>
    <s v="C"/>
    <s v="Labor"/>
    <s v="TEC"/>
    <m/>
    <s v="BNL"/>
    <s v="Const.Test"/>
    <s v="SC_MAG"/>
    <x v="8"/>
    <m/>
    <m/>
    <m/>
    <m/>
    <m/>
    <m/>
    <m/>
    <m/>
    <m/>
    <m/>
    <m/>
    <m/>
    <n v="10480.780000000001"/>
    <m/>
    <m/>
    <m/>
    <m/>
    <m/>
    <m/>
    <x v="0"/>
    <x v="0"/>
    <m/>
  </r>
  <r>
    <s v=""/>
    <s v=" IR_0214_1434"/>
    <s v="Direct Wind Magnets 19 - Electron SQ2 - Cold Mass Assembly"/>
    <s v="6.06.02.01.04"/>
    <x v="0"/>
    <d v="2028-07-19T00:00:00"/>
    <d v="2029-05-07T00:00:00"/>
    <s v="jtolle"/>
    <s v="hwitte"/>
    <n v="11646.17"/>
    <s v="CON"/>
    <s v="C"/>
    <s v="Labor"/>
    <s v="TEC"/>
    <m/>
    <s v="BNL"/>
    <s v="Const"/>
    <s v="SC_MAG"/>
    <x v="7"/>
    <m/>
    <m/>
    <m/>
    <m/>
    <m/>
    <m/>
    <m/>
    <m/>
    <m/>
    <m/>
    <m/>
    <m/>
    <n v="3028"/>
    <n v="8618.17"/>
    <m/>
    <m/>
    <m/>
    <m/>
    <m/>
    <x v="0"/>
    <x v="0"/>
    <m/>
  </r>
  <r>
    <s v=""/>
    <s v=" IR_0214_1434"/>
    <s v="Direct Wind Magnets 19 - Electron SQ2 - Cold Mass Assembly"/>
    <s v="6.06.02.01.04"/>
    <x v="0"/>
    <d v="2028-07-19T00:00:00"/>
    <d v="2029-05-07T00:00:00"/>
    <s v="jtolle"/>
    <s v="hwitte"/>
    <n v="3072.07"/>
    <s v="CON"/>
    <s v="C"/>
    <s v="Labor"/>
    <s v="TEC"/>
    <m/>
    <s v="BNL"/>
    <s v="Const"/>
    <s v="SC_MAG"/>
    <x v="7"/>
    <m/>
    <m/>
    <m/>
    <m/>
    <m/>
    <m/>
    <m/>
    <m/>
    <m/>
    <m/>
    <m/>
    <m/>
    <n v="798.74"/>
    <n v="2273.33"/>
    <m/>
    <m/>
    <m/>
    <m/>
    <m/>
    <x v="0"/>
    <x v="0"/>
    <m/>
  </r>
  <r>
    <s v=""/>
    <s v=" IR_0214_1433"/>
    <s v="Direct Wind Magnets 19 - Electron SQ2 - Vertical Cold Test"/>
    <s v="6.06.02.01.04"/>
    <x v="0"/>
    <d v="2028-05-18T00:00:00"/>
    <d v="2028-07-18T00:00:00"/>
    <s v="jtolle"/>
    <s v="hwitte"/>
    <n v="8147.02"/>
    <s v="CON"/>
    <s v="C"/>
    <s v="Labor"/>
    <s v="TEC"/>
    <m/>
    <s v="BNL"/>
    <s v="Const.Test"/>
    <s v="SC_MAG"/>
    <x v="8"/>
    <m/>
    <m/>
    <m/>
    <m/>
    <m/>
    <m/>
    <m/>
    <m/>
    <m/>
    <m/>
    <m/>
    <m/>
    <n v="8147.02"/>
    <m/>
    <m/>
    <m/>
    <m/>
    <m/>
    <m/>
    <x v="0"/>
    <x v="0"/>
    <m/>
  </r>
  <r>
    <s v=""/>
    <s v=" IR_0214_1434"/>
    <s v="Direct Wind Magnets 19 - Electron SQ2 - Cold Mass Assembly"/>
    <s v="6.06.02.01.04"/>
    <x v="0"/>
    <d v="2028-07-19T00:00:00"/>
    <d v="2029-05-07T00:00:00"/>
    <s v="jtolle"/>
    <s v="hwitte"/>
    <n v="1990.01"/>
    <s v="CON"/>
    <s v="C"/>
    <s v="Labor"/>
    <s v="TEC"/>
    <m/>
    <s v="BNL"/>
    <s v="Const"/>
    <s v="SC_MAG"/>
    <x v="7"/>
    <m/>
    <m/>
    <m/>
    <m/>
    <m/>
    <m/>
    <m/>
    <m/>
    <m/>
    <m/>
    <m/>
    <m/>
    <n v="517.4"/>
    <n v="1472.6"/>
    <m/>
    <m/>
    <m/>
    <m/>
    <m/>
    <x v="0"/>
    <x v="0"/>
    <m/>
  </r>
  <r>
    <s v=""/>
    <s v=" IR_0214_1433"/>
    <s v="Direct Wind Magnets 19 - Electron SQ2 - Vertical Cold Test"/>
    <s v="6.06.02.01.04"/>
    <x v="0"/>
    <d v="2028-05-18T00:00:00"/>
    <d v="2028-07-18T00:00:00"/>
    <s v="jtolle"/>
    <s v="hwitte"/>
    <n v="27458.69"/>
    <s v="CON"/>
    <s v="C"/>
    <s v="Labor"/>
    <s v="TEC"/>
    <m/>
    <s v="BNL"/>
    <s v="Const.Test"/>
    <s v="SC_MAG"/>
    <x v="8"/>
    <m/>
    <m/>
    <m/>
    <m/>
    <m/>
    <m/>
    <m/>
    <m/>
    <m/>
    <m/>
    <m/>
    <m/>
    <n v="27458.69"/>
    <m/>
    <m/>
    <m/>
    <m/>
    <m/>
    <m/>
    <x v="0"/>
    <x v="0"/>
    <m/>
  </r>
  <r>
    <s v=""/>
    <s v=" IR_0214_1433"/>
    <s v="Direct Wind Magnets 19 - Electron SQ2 - Vertical Cold Test"/>
    <s v="6.06.02.01.04"/>
    <x v="0"/>
    <d v="2028-05-18T00:00:00"/>
    <d v="2028-07-18T00:00:00"/>
    <s v="jtolle"/>
    <s v="hwitte"/>
    <n v="16297.6"/>
    <s v="CON"/>
    <s v="C"/>
    <s v="Labor"/>
    <s v="TEC"/>
    <m/>
    <s v="BNL"/>
    <s v="Const.Test"/>
    <s v="SC_MAG"/>
    <x v="8"/>
    <m/>
    <m/>
    <m/>
    <m/>
    <m/>
    <m/>
    <m/>
    <m/>
    <m/>
    <m/>
    <m/>
    <m/>
    <n v="16297.6"/>
    <m/>
    <m/>
    <m/>
    <m/>
    <m/>
    <m/>
    <x v="0"/>
    <x v="0"/>
    <m/>
  </r>
  <r>
    <s v=""/>
    <s v=" IR_0214_1434"/>
    <s v="Direct Wind Magnets 19 - Electron SQ2 - Cold Mass Assembly"/>
    <s v="6.06.02.01.04"/>
    <x v="0"/>
    <d v="2028-07-19T00:00:00"/>
    <d v="2029-05-07T00:00:00"/>
    <s v="jtolle"/>
    <s v="hwitte"/>
    <n v="70620.78"/>
    <s v="CON"/>
    <s v="C"/>
    <s v="Labor"/>
    <s v="TEC"/>
    <m/>
    <s v="BNL"/>
    <s v="Const"/>
    <s v="SC_MAG"/>
    <x v="7"/>
    <m/>
    <m/>
    <m/>
    <m/>
    <m/>
    <m/>
    <m/>
    <m/>
    <m/>
    <m/>
    <m/>
    <m/>
    <n v="18361.400000000001"/>
    <n v="52259.38"/>
    <m/>
    <m/>
    <m/>
    <m/>
    <m/>
    <x v="0"/>
    <x v="0"/>
    <m/>
  </r>
  <r>
    <s v=""/>
    <s v=" IR_0214_1434"/>
    <s v="Direct Wind Magnets 19 - Electron SQ2 - Cold Mass Assembly"/>
    <s v="6.06.02.01.04"/>
    <x v="0"/>
    <d v="2028-07-19T00:00:00"/>
    <d v="2029-05-07T00:00:00"/>
    <s v="jtolle"/>
    <s v="hwitte"/>
    <n v="3072.07"/>
    <s v="CON"/>
    <s v="C"/>
    <s v="Labor"/>
    <s v="TEC"/>
    <m/>
    <s v="BNL"/>
    <s v="Const"/>
    <s v="SC_MAG"/>
    <x v="7"/>
    <m/>
    <m/>
    <m/>
    <m/>
    <m/>
    <m/>
    <m/>
    <m/>
    <m/>
    <m/>
    <m/>
    <m/>
    <n v="798.74"/>
    <n v="2273.33"/>
    <m/>
    <m/>
    <m/>
    <m/>
    <m/>
    <x v="0"/>
    <x v="0"/>
    <m/>
  </r>
  <r>
    <s v=""/>
    <s v=" IR_0214_1434"/>
    <s v="Direct Wind Magnets 19 - Electron SQ2 - Cold Mass Assembly"/>
    <s v="6.06.02.01.04"/>
    <x v="0"/>
    <d v="2028-07-19T00:00:00"/>
    <d v="2029-05-07T00:00:00"/>
    <s v="jtolle"/>
    <s v="hwitte"/>
    <n v="5885.07"/>
    <s v="CON"/>
    <s v="C"/>
    <s v="Labor"/>
    <s v="TEC"/>
    <m/>
    <s v="BNL"/>
    <s v="Const"/>
    <s v="SC_MAG"/>
    <x v="7"/>
    <m/>
    <m/>
    <m/>
    <m/>
    <m/>
    <m/>
    <m/>
    <m/>
    <m/>
    <m/>
    <m/>
    <m/>
    <n v="1530.12"/>
    <n v="4354.95"/>
    <m/>
    <m/>
    <m/>
    <m/>
    <m/>
    <x v="0"/>
    <x v="0"/>
    <m/>
  </r>
  <r>
    <s v="Contract Award"/>
    <s v=" DE_0400_6230"/>
    <s v="SiPMs &amp; Mounting Boards - Contract Award (dRICH)"/>
    <s v="6.10.04.02"/>
    <x v="0"/>
    <d v="2027-04-16T00:00:00"/>
    <d v="2027-04-16T00:00:00"/>
    <s v="ewoolsey"/>
    <s v="bzihlmann"/>
    <n v="0.01"/>
    <s v="EDIA"/>
    <s v="C"/>
    <s v="Nonlabor"/>
    <s v="TEC"/>
    <s v="CD-3A"/>
    <s v="JLAB"/>
    <s v="Const.Procure"/>
    <s v="DET"/>
    <x v="10"/>
    <s v="S.P076"/>
    <s v="APP00068"/>
    <m/>
    <m/>
    <m/>
    <m/>
    <m/>
    <m/>
    <m/>
    <m/>
    <m/>
    <n v="0.01"/>
    <m/>
    <m/>
    <m/>
    <m/>
    <m/>
    <m/>
    <m/>
    <x v="0"/>
    <x v="0"/>
    <m/>
  </r>
  <r>
    <s v="Contract Award"/>
    <s v=" E09_11570"/>
    <s v="Award: Satellite Cryogenic Refrigerator Plants (Phase 2) (IR06 IR10)"/>
    <s v="6.09.02.03.01"/>
    <x v="0"/>
    <d v="2025-06-18T00:00:00"/>
    <d v="2025-06-18T00:00:00"/>
    <s v="nzandi"/>
    <s v="Yang"/>
    <n v="0.01"/>
    <m/>
    <s v="C"/>
    <s v="Nonlabor"/>
    <s v="TEC"/>
    <s v="CD-3A"/>
    <s v="JLAB"/>
    <s v="Const"/>
    <s v="CRYO"/>
    <x v="10"/>
    <s v="D25.APP05.B"/>
    <s v="APP00003"/>
    <m/>
    <m/>
    <m/>
    <m/>
    <m/>
    <m/>
    <m/>
    <n v="0.01"/>
    <m/>
    <m/>
    <m/>
    <m/>
    <m/>
    <m/>
    <m/>
    <m/>
    <m/>
    <x v="0"/>
    <x v="0"/>
    <m/>
  </r>
  <r>
    <s v="Contract Award"/>
    <s v=" E09_11615"/>
    <s v="Award: Satellite Cryogenic Refrigerator Plants (Phase 3) (IR06 IR10)"/>
    <s v="6.09.02.03.01"/>
    <x v="0"/>
    <d v="2026-05-29T00:00:00"/>
    <d v="2026-05-29T00:00:00"/>
    <s v="nzandi"/>
    <s v="Yang"/>
    <n v="0.01"/>
    <m/>
    <s v="C"/>
    <s v="Nonlabor"/>
    <s v="TEC"/>
    <s v="CD-3A"/>
    <s v="JLAB"/>
    <s v="Const"/>
    <s v="CRYO"/>
    <x v="10"/>
    <s v="D25.APP05.C"/>
    <s v="APP00003"/>
    <m/>
    <m/>
    <m/>
    <m/>
    <m/>
    <m/>
    <m/>
    <m/>
    <n v="0.01"/>
    <m/>
    <m/>
    <m/>
    <m/>
    <m/>
    <m/>
    <m/>
    <m/>
    <x v="0"/>
    <x v="0"/>
    <m/>
  </r>
  <r>
    <s v=""/>
    <s v=" 30000 _L_FY22"/>
    <s v="6.01.01.01.01 - 30000  - FY22 Labor Actuals"/>
    <s v="6.01.01.01.01"/>
    <x v="0"/>
    <d v="2021-10-01T00:00:00"/>
    <d v="2022-09-30T00:00:00"/>
    <s v="kkrug"/>
    <s v="llari"/>
    <n v="776.57"/>
    <s v="EDIA"/>
    <s v="A"/>
    <s v="Labor"/>
    <s v="OPC"/>
    <m/>
    <s v="BNL"/>
    <s v="ACD"/>
    <s v="PM"/>
    <x v="0"/>
    <s v="ACT"/>
    <m/>
    <m/>
    <m/>
    <m/>
    <m/>
    <n v="776.57"/>
    <m/>
    <m/>
    <m/>
    <m/>
    <m/>
    <m/>
    <m/>
    <m/>
    <m/>
    <m/>
    <m/>
    <m/>
    <x v="0"/>
    <x v="0"/>
    <m/>
  </r>
  <r>
    <s v=""/>
    <s v=" 30041 _L_FY22"/>
    <s v="6.10.01 - 30041  - FY22 Labor Actuals"/>
    <s v="6.10.01"/>
    <x v="0"/>
    <d v="2021-10-01T00:00:00"/>
    <d v="2022-09-30T00:00:00"/>
    <s v="tlewis"/>
    <s v="elke"/>
    <n v="194301.13"/>
    <s v="EDIA"/>
    <s v="A"/>
    <s v="Labor"/>
    <s v="OPC"/>
    <m/>
    <s v="BNL"/>
    <s v="ACD"/>
    <s v="DET"/>
    <x v="0"/>
    <s v="ACT"/>
    <m/>
    <m/>
    <m/>
    <m/>
    <m/>
    <n v="194301.13"/>
    <m/>
    <m/>
    <m/>
    <m/>
    <m/>
    <m/>
    <m/>
    <m/>
    <m/>
    <m/>
    <m/>
    <m/>
    <x v="0"/>
    <x v="0"/>
    <m/>
  </r>
  <r>
    <s v=""/>
    <s v=" 30043 _L_FY22"/>
    <s v="6.10.02 - 30043  - FY22 Labor Actuals"/>
    <s v="6.10.02"/>
    <x v="0"/>
    <d v="2021-10-01T00:00:00"/>
    <d v="2022-09-30T00:00:00"/>
    <s v="tlewis"/>
    <s v="ullrich"/>
    <n v="19501.62"/>
    <s v="EDIA"/>
    <s v="A"/>
    <s v="Labor"/>
    <s v="OPC"/>
    <m/>
    <s v="BNL"/>
    <s v="ACD"/>
    <s v="DET"/>
    <x v="2"/>
    <s v="ACT"/>
    <m/>
    <m/>
    <m/>
    <m/>
    <m/>
    <n v="19501.62"/>
    <m/>
    <m/>
    <m/>
    <m/>
    <m/>
    <m/>
    <m/>
    <m/>
    <m/>
    <m/>
    <m/>
    <m/>
    <x v="0"/>
    <x v="0"/>
    <m/>
  </r>
  <r>
    <s v=""/>
    <s v=" 30046 _L_FY22"/>
    <s v="6.11.01.01 - 30046  - FY22 Labor Actuals"/>
    <s v="6.11.01.01"/>
    <x v="0"/>
    <d v="2021-10-01T00:00:00"/>
    <d v="2022-09-30T00:00:00"/>
    <s v="apatil"/>
    <s v="cfolz"/>
    <n v="304337.40999999997"/>
    <s v="EDIA"/>
    <s v="A"/>
    <s v="Labor"/>
    <s v="OPC"/>
    <m/>
    <s v="BNL"/>
    <s v="ACD"/>
    <s v="INF"/>
    <x v="0"/>
    <s v="ACT"/>
    <m/>
    <m/>
    <m/>
    <m/>
    <m/>
    <n v="304337.40999999997"/>
    <m/>
    <m/>
    <m/>
    <m/>
    <m/>
    <m/>
    <m/>
    <m/>
    <m/>
    <m/>
    <m/>
    <m/>
    <x v="0"/>
    <x v="0"/>
    <m/>
  </r>
  <r>
    <s v=""/>
    <s v=" 30051 _L_FY22"/>
    <s v="6.11.01.02 - 30051  - FY22 Labor Actuals"/>
    <s v="6.11.01.02"/>
    <x v="0"/>
    <d v="2021-10-01T00:00:00"/>
    <d v="2022-09-30T00:00:00"/>
    <s v="apatil"/>
    <s v="cfolz"/>
    <n v="311239.71000000002"/>
    <s v="EDIA"/>
    <s v="A"/>
    <s v="Labor"/>
    <s v="OPC"/>
    <m/>
    <s v="BNL"/>
    <s v="ACD"/>
    <s v="INF"/>
    <x v="2"/>
    <s v="ACT"/>
    <m/>
    <m/>
    <m/>
    <m/>
    <m/>
    <n v="311239.71000000002"/>
    <m/>
    <m/>
    <m/>
    <m/>
    <m/>
    <m/>
    <m/>
    <m/>
    <m/>
    <m/>
    <m/>
    <m/>
    <x v="0"/>
    <x v="0"/>
    <m/>
  </r>
  <r>
    <s v=""/>
    <s v=" 30069 _L_FY22"/>
    <s v="6.01.01.01.01 - 30069  - FY22 Labor Actuals"/>
    <s v="6.01.01.01.01"/>
    <x v="0"/>
    <d v="2021-10-01T00:00:00"/>
    <d v="2022-09-30T00:00:00"/>
    <s v="kkrug"/>
    <s v="llari"/>
    <n v="1692442.89"/>
    <s v="EDIA"/>
    <s v="A"/>
    <s v="Labor"/>
    <s v="OPC"/>
    <m/>
    <s v="BNL"/>
    <s v="ACD"/>
    <s v="PM"/>
    <x v="0"/>
    <s v="ACT"/>
    <m/>
    <m/>
    <m/>
    <m/>
    <m/>
    <n v="1692442.89"/>
    <m/>
    <m/>
    <m/>
    <m/>
    <m/>
    <m/>
    <m/>
    <m/>
    <m/>
    <m/>
    <m/>
    <m/>
    <x v="0"/>
    <x v="0"/>
    <m/>
  </r>
  <r>
    <s v=""/>
    <s v=" 30070 _L_FY22"/>
    <s v="6.01.01.01.02 - 30070  - FY22 Labor Actuals"/>
    <s v="6.01.01.01.02"/>
    <x v="0"/>
    <d v="2021-10-01T00:00:00"/>
    <d v="2022-09-30T00:00:00"/>
    <s v="kkrug"/>
    <s v="llari"/>
    <n v="255811.21"/>
    <s v="EDIA"/>
    <s v="A"/>
    <s v="Labor"/>
    <s v="OPC"/>
    <m/>
    <s v="BNL"/>
    <s v="ACD"/>
    <s v="PM"/>
    <x v="0"/>
    <s v="ACT"/>
    <m/>
    <m/>
    <m/>
    <m/>
    <m/>
    <n v="255811.21"/>
    <m/>
    <m/>
    <m/>
    <m/>
    <m/>
    <m/>
    <m/>
    <m/>
    <m/>
    <m/>
    <m/>
    <m/>
    <x v="0"/>
    <x v="0"/>
    <m/>
  </r>
  <r>
    <s v=""/>
    <s v=" 30072 _L_FY22"/>
    <s v="6.01.02.01 - 30072  - FY22 Labor Actuals"/>
    <s v="6.01.02.01"/>
    <x v="0"/>
    <d v="2021-10-01T00:00:00"/>
    <d v="2022-09-30T00:00:00"/>
    <s v="kkrug"/>
    <s v="stiegler"/>
    <n v="218775.56"/>
    <s v="EDIA"/>
    <s v="A"/>
    <s v="Labor"/>
    <s v="OPC"/>
    <m/>
    <s v="BNL"/>
    <s v="ACD"/>
    <s v="PM"/>
    <x v="0"/>
    <s v="ACT"/>
    <m/>
    <m/>
    <m/>
    <m/>
    <m/>
    <n v="218775.56"/>
    <m/>
    <m/>
    <m/>
    <m/>
    <m/>
    <m/>
    <m/>
    <m/>
    <m/>
    <m/>
    <m/>
    <m/>
    <x v="0"/>
    <x v="0"/>
    <m/>
  </r>
  <r>
    <s v=""/>
    <s v=" 30073 _L_FY22"/>
    <s v="6.01.03.01.01 - 30073  - FY22 Labor Actuals"/>
    <s v="6.01.03.01.01"/>
    <x v="0"/>
    <d v="2021-10-01T00:00:00"/>
    <d v="2022-09-30T00:00:00"/>
    <s v="kkrug"/>
    <s v="lavellec"/>
    <n v="203010.86"/>
    <s v="EDIA"/>
    <s v="A"/>
    <s v="Labor"/>
    <s v="OPC"/>
    <m/>
    <s v="BNL"/>
    <s v="ACD"/>
    <s v="PM"/>
    <x v="0"/>
    <s v="ACT"/>
    <m/>
    <m/>
    <m/>
    <m/>
    <m/>
    <n v="203010.86"/>
    <m/>
    <m/>
    <m/>
    <m/>
    <m/>
    <m/>
    <m/>
    <m/>
    <m/>
    <m/>
    <m/>
    <m/>
    <x v="0"/>
    <x v="0"/>
    <m/>
  </r>
  <r>
    <s v=""/>
    <s v=" 30074 _L_FY22"/>
    <s v="6.01.03.01.02 - 30074  - FY22 Labor Actuals"/>
    <s v="6.01.03.01.02"/>
    <x v="0"/>
    <d v="2021-10-01T00:00:00"/>
    <d v="2022-09-30T00:00:00"/>
    <s v="kkrug"/>
    <s v="hokula"/>
    <n v="136708.89000000001"/>
    <s v="EDIA"/>
    <s v="A"/>
    <s v="Labor"/>
    <s v="OPC"/>
    <m/>
    <s v="BNL"/>
    <s v="ACD"/>
    <s v="PM"/>
    <x v="0"/>
    <s v="ACT"/>
    <m/>
    <m/>
    <m/>
    <m/>
    <m/>
    <n v="136708.89000000001"/>
    <m/>
    <m/>
    <m/>
    <m/>
    <m/>
    <m/>
    <m/>
    <m/>
    <m/>
    <m/>
    <m/>
    <m/>
    <x v="0"/>
    <x v="0"/>
    <m/>
  </r>
  <r>
    <s v=""/>
    <s v=" 30075 _L_FY22"/>
    <s v="6.01.03.01.03 - 30075  - FY22 Labor Actuals"/>
    <s v="6.01.03.01.03"/>
    <x v="0"/>
    <d v="2021-10-01T00:00:00"/>
    <d v="2022-09-30T00:00:00"/>
    <s v="kkrug"/>
    <s v="kkrug"/>
    <n v="660683.05000000005"/>
    <s v="EDIA"/>
    <s v="A"/>
    <s v="Labor"/>
    <s v="OPC"/>
    <m/>
    <s v="BNL"/>
    <s v="ACD"/>
    <s v="PM"/>
    <x v="0"/>
    <s v="ACT"/>
    <m/>
    <m/>
    <m/>
    <m/>
    <m/>
    <n v="660683.05000000005"/>
    <m/>
    <m/>
    <m/>
    <m/>
    <m/>
    <m/>
    <m/>
    <m/>
    <m/>
    <m/>
    <m/>
    <m/>
    <x v="0"/>
    <x v="0"/>
    <m/>
  </r>
  <r>
    <s v=""/>
    <s v=" 30076 _L_FY22"/>
    <s v="6.01.03.01.04 - 30076  - FY22 Labor Actuals"/>
    <s v="6.01.03.01.04"/>
    <x v="0"/>
    <d v="2021-10-01T00:00:00"/>
    <d v="2022-09-30T00:00:00"/>
    <s v="kkrug"/>
    <s v="apetrone"/>
    <n v="235909.64"/>
    <s v="EDIA"/>
    <s v="A"/>
    <s v="Labor"/>
    <s v="OPC"/>
    <m/>
    <s v="BNL"/>
    <s v="ACD"/>
    <s v="PM"/>
    <x v="0"/>
    <s v="ACT"/>
    <m/>
    <m/>
    <m/>
    <m/>
    <m/>
    <n v="235909.64"/>
    <m/>
    <m/>
    <m/>
    <m/>
    <m/>
    <m/>
    <m/>
    <m/>
    <m/>
    <m/>
    <m/>
    <m/>
    <x v="0"/>
    <x v="0"/>
    <m/>
  </r>
  <r>
    <s v=""/>
    <s v=" 30077 _L_FY22"/>
    <s v="6.01.03.01.05 - 30077  - FY22 Labor Actuals"/>
    <s v="6.01.03.01.05"/>
    <x v="0"/>
    <d v="2021-10-01T00:00:00"/>
    <d v="2022-09-30T00:00:00"/>
    <s v="kkrug"/>
    <s v="alexander"/>
    <n v="255622.71"/>
    <s v="EDIA"/>
    <s v="A"/>
    <s v="Labor"/>
    <s v="OPC"/>
    <m/>
    <s v="BNL"/>
    <s v="ACD"/>
    <s v="PM"/>
    <x v="0"/>
    <s v="ACT"/>
    <m/>
    <m/>
    <m/>
    <m/>
    <m/>
    <n v="255622.71"/>
    <m/>
    <m/>
    <m/>
    <m/>
    <m/>
    <m/>
    <m/>
    <m/>
    <m/>
    <m/>
    <m/>
    <m/>
    <x v="0"/>
    <x v="0"/>
    <m/>
  </r>
  <r>
    <s v=""/>
    <s v=" 30078 _L_FY22"/>
    <s v="6.01.03.01.06 - 30078  - FY22 Labor Actuals"/>
    <s v="6.01.03.01.06"/>
    <x v="0"/>
    <d v="2021-10-01T00:00:00"/>
    <d v="2022-09-30T00:00:00"/>
    <s v="kkrug"/>
    <s v="apetrone"/>
    <n v="57350.84"/>
    <s v="EDIA"/>
    <s v="A"/>
    <s v="Labor"/>
    <s v="OPC"/>
    <m/>
    <s v="BNL"/>
    <s v="ACD"/>
    <s v="PM"/>
    <x v="0"/>
    <s v="ACT"/>
    <m/>
    <m/>
    <m/>
    <m/>
    <m/>
    <n v="57350.84"/>
    <m/>
    <m/>
    <m/>
    <m/>
    <m/>
    <m/>
    <m/>
    <m/>
    <m/>
    <m/>
    <m/>
    <m/>
    <x v="0"/>
    <x v="0"/>
    <m/>
  </r>
  <r>
    <s v=""/>
    <s v=" 30079 _L_FY22"/>
    <s v="6.01.03.01.07 - 30079  - FY22 Labor Actuals"/>
    <s v="6.01.03.01.07"/>
    <x v="0"/>
    <d v="2021-10-01T00:00:00"/>
    <d v="2022-09-30T00:00:00"/>
    <s v="kkrug"/>
    <s v="williamsj"/>
    <n v="113087.27"/>
    <s v="EDIA"/>
    <s v="A"/>
    <s v="Labor"/>
    <s v="OPC"/>
    <m/>
    <s v="BNL"/>
    <s v="ACD"/>
    <s v="PM"/>
    <x v="0"/>
    <s v="ACT"/>
    <m/>
    <m/>
    <m/>
    <m/>
    <m/>
    <n v="113087.27"/>
    <m/>
    <m/>
    <m/>
    <m/>
    <m/>
    <m/>
    <m/>
    <m/>
    <m/>
    <m/>
    <m/>
    <m/>
    <x v="0"/>
    <x v="0"/>
    <m/>
  </r>
  <r>
    <s v=""/>
    <s v=" 30080 _L_FY22"/>
    <s v="6.01.04.01 - 30080  - FY22 Labor Actuals"/>
    <s v="6.01.04.01"/>
    <x v="0"/>
    <d v="2021-10-01T00:00:00"/>
    <d v="2022-09-30T00:00:00"/>
    <s v="kkrug"/>
    <s v="porretto"/>
    <n v="199982.25"/>
    <s v="EDIA"/>
    <s v="A"/>
    <s v="Labor"/>
    <s v="OPC"/>
    <m/>
    <s v="BNL"/>
    <s v="ACD"/>
    <s v="PM"/>
    <x v="0"/>
    <s v="ACT"/>
    <m/>
    <m/>
    <m/>
    <m/>
    <m/>
    <n v="199982.25"/>
    <m/>
    <m/>
    <m/>
    <m/>
    <m/>
    <m/>
    <m/>
    <m/>
    <m/>
    <m/>
    <m/>
    <m/>
    <x v="0"/>
    <x v="0"/>
    <m/>
  </r>
  <r>
    <s v=""/>
    <s v=" 30081 _L_FY22"/>
    <s v="6.02.01 - 30081  - FY22 Labor Actuals"/>
    <s v="6.02.01"/>
    <x v="0"/>
    <d v="2021-10-01T00:00:00"/>
    <d v="2022-09-30T00:00:00"/>
    <s v="apatil"/>
    <s v="blaskiewicz"/>
    <n v="74292.37"/>
    <s v="EDIA"/>
    <s v="A"/>
    <s v="Labor"/>
    <s v="OPC"/>
    <m/>
    <s v="BNL"/>
    <s v="ACD"/>
    <s v="AD"/>
    <x v="0"/>
    <s v="ACT"/>
    <m/>
    <m/>
    <m/>
    <m/>
    <m/>
    <n v="74292.37"/>
    <m/>
    <m/>
    <m/>
    <m/>
    <m/>
    <m/>
    <m/>
    <m/>
    <m/>
    <m/>
    <m/>
    <m/>
    <x v="0"/>
    <x v="0"/>
    <m/>
  </r>
  <r>
    <s v=""/>
    <s v=" 30082 _L_FY22"/>
    <s v="6.02.02.01 - 30082  - FY22 Labor Actuals"/>
    <s v="6.02.02.01"/>
    <x v="0"/>
    <d v="2021-10-01T00:00:00"/>
    <d v="2022-09-30T00:00:00"/>
    <s v="apatil"/>
    <s v="montagc"/>
    <n v="1919099.03"/>
    <s v="EDIA"/>
    <s v="C"/>
    <s v="Labor"/>
    <s v="TEC"/>
    <m/>
    <s v="BNL"/>
    <s v="PED.Design"/>
    <s v="AD"/>
    <x v="1"/>
    <s v="ACT"/>
    <m/>
    <m/>
    <m/>
    <m/>
    <m/>
    <n v="1919099.03"/>
    <m/>
    <m/>
    <m/>
    <m/>
    <m/>
    <m/>
    <m/>
    <m/>
    <m/>
    <m/>
    <m/>
    <m/>
    <x v="0"/>
    <x v="0"/>
    <m/>
  </r>
  <r>
    <s v=""/>
    <s v=" 30083 _L_FY22"/>
    <s v="6.02.02.02 - 30083  - FY22 Labor Actuals"/>
    <s v="6.02.02.02"/>
    <x v="0"/>
    <d v="2021-10-01T00:00:00"/>
    <d v="2022-09-30T00:00:00"/>
    <s v="apatil"/>
    <s v="blaskiewicz"/>
    <n v="1237211.3999999999"/>
    <s v="EDIA"/>
    <s v="C"/>
    <s v="Labor"/>
    <s v="OPC"/>
    <m/>
    <s v="BNL"/>
    <s v="R&amp;D"/>
    <s v="AD"/>
    <x v="1"/>
    <s v="ACT"/>
    <m/>
    <m/>
    <m/>
    <m/>
    <m/>
    <n v="1237211.3999999999"/>
    <m/>
    <m/>
    <m/>
    <m/>
    <m/>
    <m/>
    <m/>
    <m/>
    <m/>
    <m/>
    <m/>
    <m/>
    <x v="0"/>
    <x v="0"/>
    <m/>
  </r>
  <r>
    <s v=""/>
    <s v=" 30085 _L_FY22"/>
    <s v="6.02.03.01 - 30085  - FY22 Labor Actuals"/>
    <s v="6.02.03.01"/>
    <x v="0"/>
    <d v="2021-10-01T00:00:00"/>
    <d v="2022-09-30T00:00:00"/>
    <s v="apatil"/>
    <s v="qiowu"/>
    <n v="168297.85"/>
    <s v="EDIA"/>
    <s v="A"/>
    <s v="Labor"/>
    <s v="OPC"/>
    <m/>
    <s v="BNL"/>
    <s v="R&amp;D"/>
    <s v="AD"/>
    <x v="0"/>
    <s v="ACT"/>
    <m/>
    <m/>
    <m/>
    <m/>
    <m/>
    <n v="168297.85"/>
    <m/>
    <m/>
    <m/>
    <m/>
    <m/>
    <m/>
    <m/>
    <m/>
    <m/>
    <m/>
    <m/>
    <m/>
    <x v="0"/>
    <x v="0"/>
    <m/>
  </r>
  <r>
    <s v=""/>
    <s v=" 30086 _L_FY22"/>
    <s v="6.02.03.02 - 30086  - FY22 Labor Actuals"/>
    <s v="6.02.03.02"/>
    <x v="0"/>
    <d v="2021-10-01T00:00:00"/>
    <d v="2022-09-30T00:00:00"/>
    <s v="glayden"/>
    <s v="skaritka"/>
    <n v="132529.14000000001"/>
    <s v="EDIA"/>
    <m/>
    <s v="Labor"/>
    <s v="OPC"/>
    <m/>
    <s v="BNL"/>
    <s v="R&amp;D"/>
    <s v="AD"/>
    <x v="3"/>
    <s v="ACT"/>
    <m/>
    <m/>
    <m/>
    <m/>
    <m/>
    <n v="132529.14000000001"/>
    <m/>
    <m/>
    <m/>
    <m/>
    <m/>
    <m/>
    <m/>
    <m/>
    <m/>
    <m/>
    <m/>
    <m/>
    <x v="0"/>
    <x v="0"/>
    <m/>
  </r>
  <r>
    <s v=""/>
    <s v=" 30087 _L_FY22"/>
    <s v="6.08.02.03.01 - 30087  - FY22 Labor Actuals"/>
    <s v="6.08.02.03.01"/>
    <x v="0"/>
    <d v="2021-10-01T00:00:00"/>
    <d v="2022-09-30T00:00:00"/>
    <s v="jtolle"/>
    <s v="zaltsman"/>
    <n v="450818.31"/>
    <s v="EDIA"/>
    <m/>
    <s v="Labor"/>
    <s v="OPC"/>
    <m/>
    <s v="BNL"/>
    <s v="R&amp;D"/>
    <s v="RF"/>
    <x v="3"/>
    <s v="ACT"/>
    <m/>
    <m/>
    <m/>
    <m/>
    <m/>
    <n v="450818.31"/>
    <m/>
    <m/>
    <m/>
    <m/>
    <m/>
    <m/>
    <m/>
    <m/>
    <m/>
    <m/>
    <m/>
    <m/>
    <x v="0"/>
    <x v="0"/>
    <m/>
  </r>
  <r>
    <s v=""/>
    <s v=" 30088 _L_FY22"/>
    <s v="6.08.02.01 - 30088  - FY22 Labor Actuals"/>
    <s v="6.08.02.01"/>
    <x v="0"/>
    <d v="2021-10-01T00:00:00"/>
    <d v="2022-09-30T00:00:00"/>
    <s v="jtolle"/>
    <s v="zaltsman"/>
    <n v="362827.16"/>
    <s v="EDIA"/>
    <m/>
    <s v="Labor"/>
    <s v="OPC"/>
    <m/>
    <s v="BNL"/>
    <s v="R&amp;D"/>
    <s v="RF"/>
    <x v="3"/>
    <s v="ACT"/>
    <m/>
    <m/>
    <m/>
    <m/>
    <m/>
    <n v="362827.16"/>
    <m/>
    <m/>
    <m/>
    <m/>
    <m/>
    <m/>
    <m/>
    <m/>
    <m/>
    <m/>
    <m/>
    <m/>
    <x v="0"/>
    <x v="0"/>
    <m/>
  </r>
  <r>
    <s v=""/>
    <s v=" 30089 _L_FY22"/>
    <s v="6.02.03.04 - 30089  - FY22 Labor Actuals"/>
    <s v="6.02.03.04"/>
    <x v="0"/>
    <d v="2021-10-01T00:00:00"/>
    <d v="2022-09-30T00:00:00"/>
    <s v="rnavarrol"/>
    <s v="sverdu"/>
    <n v="756014.17"/>
    <s v="EDIA"/>
    <m/>
    <s v="Labor"/>
    <s v="OPC"/>
    <m/>
    <s v="BNL"/>
    <s v="R&amp;D"/>
    <s v="VAC"/>
    <x v="3"/>
    <s v="ACT"/>
    <m/>
    <m/>
    <m/>
    <m/>
    <m/>
    <n v="756014.17"/>
    <m/>
    <m/>
    <m/>
    <m/>
    <m/>
    <m/>
    <m/>
    <m/>
    <m/>
    <m/>
    <m/>
    <m/>
    <x v="0"/>
    <x v="0"/>
    <m/>
  </r>
  <r>
    <s v=""/>
    <s v=" 30090 _L_FY22"/>
    <s v="6.02.03.05.01 - 30090  - FY22 Labor Actuals"/>
    <s v="6.02.03.05.01"/>
    <x v="0"/>
    <d v="2021-10-01T00:00:00"/>
    <d v="2022-09-30T00:00:00"/>
    <s v="apatil"/>
    <s v="jsandberg"/>
    <n v="23227.85"/>
    <s v="EDIA"/>
    <m/>
    <s v="Labor"/>
    <s v="OPC"/>
    <m/>
    <s v="BNL"/>
    <s v="R&amp;D"/>
    <s v="PD"/>
    <x v="3"/>
    <s v="ACT"/>
    <m/>
    <m/>
    <m/>
    <m/>
    <m/>
    <n v="23227.85"/>
    <m/>
    <m/>
    <m/>
    <m/>
    <m/>
    <m/>
    <m/>
    <m/>
    <m/>
    <m/>
    <m/>
    <m/>
    <x v="0"/>
    <x v="0"/>
    <m/>
  </r>
  <r>
    <s v=""/>
    <s v=" 30091 _L_FY22"/>
    <s v="6.08.02.02 - 30091  - FY22 Labor Actuals"/>
    <s v="6.08.02.02"/>
    <x v="0"/>
    <d v="2021-10-01T00:00:00"/>
    <d v="2022-09-30T00:00:00"/>
    <s v="jtolle"/>
    <s v="zaltsman"/>
    <n v="114644.82"/>
    <s v="EDIA"/>
    <m/>
    <s v="Labor"/>
    <s v="OPC"/>
    <m/>
    <s v="BNL"/>
    <s v="R&amp;D"/>
    <s v="RF"/>
    <x v="3"/>
    <s v="ACT"/>
    <m/>
    <m/>
    <m/>
    <m/>
    <m/>
    <n v="114644.82"/>
    <m/>
    <m/>
    <m/>
    <m/>
    <m/>
    <m/>
    <m/>
    <m/>
    <m/>
    <m/>
    <m/>
    <m/>
    <x v="0"/>
    <x v="0"/>
    <m/>
  </r>
  <r>
    <s v=""/>
    <s v=" 30092 _L_FY22"/>
    <s v="6.02.03.06.01 - 30092  - FY22 Labor Actuals"/>
    <s v="6.02.03.06.01"/>
    <x v="0"/>
    <d v="2021-10-01T00:00:00"/>
    <d v="2022-09-30T00:00:00"/>
    <s v="rnavarrol"/>
    <s v="chetzel"/>
    <n v="500638.16"/>
    <s v="EDIA"/>
    <m/>
    <s v="Labor"/>
    <s v="OPC"/>
    <m/>
    <s v="BNL"/>
    <s v="R&amp;D"/>
    <s v="VAC"/>
    <x v="3"/>
    <s v="ACT"/>
    <m/>
    <m/>
    <m/>
    <m/>
    <m/>
    <n v="500638.16"/>
    <m/>
    <m/>
    <m/>
    <m/>
    <m/>
    <m/>
    <m/>
    <m/>
    <m/>
    <m/>
    <m/>
    <m/>
    <x v="0"/>
    <x v="0"/>
    <m/>
  </r>
  <r>
    <s v=""/>
    <s v=" 30093 _L_FY22"/>
    <s v="6.02.03.07 - 30093  - FY22 Labor Actuals"/>
    <s v="6.02.03.07"/>
    <x v="0"/>
    <d v="2021-10-01T00:00:00"/>
    <d v="2022-09-30T00:00:00"/>
    <s v="apatil"/>
    <s v="wange"/>
    <n v="239839.5"/>
    <s v="EDIA"/>
    <m/>
    <s v="Labor"/>
    <s v="OPC"/>
    <m/>
    <s v="BNL"/>
    <s v="R&amp;D"/>
    <s v="AD"/>
    <x v="3"/>
    <s v="ACT"/>
    <m/>
    <m/>
    <m/>
    <m/>
    <m/>
    <n v="239839.5"/>
    <m/>
    <m/>
    <m/>
    <m/>
    <m/>
    <m/>
    <m/>
    <m/>
    <m/>
    <m/>
    <m/>
    <m/>
    <x v="0"/>
    <x v="0"/>
    <m/>
  </r>
  <r>
    <s v=""/>
    <s v=" 30094 _L_FY22"/>
    <s v="6.02.03.03.01 - 30094  - FY22 Labor Actuals"/>
    <s v="6.02.03.03.01"/>
    <x v="0"/>
    <d v="2021-10-01T00:00:00"/>
    <d v="2022-09-30T00:00:00"/>
    <s v="jtolle"/>
    <s v="hwitte"/>
    <n v="834662.11"/>
    <s v="EDIA"/>
    <m/>
    <s v="Labor"/>
    <s v="OPC"/>
    <m/>
    <s v="BNL"/>
    <s v="R&amp;D"/>
    <s v="SC_MAG"/>
    <x v="3"/>
    <s v="ACT"/>
    <m/>
    <m/>
    <m/>
    <m/>
    <m/>
    <n v="834662.11"/>
    <m/>
    <m/>
    <m/>
    <m/>
    <m/>
    <m/>
    <m/>
    <m/>
    <m/>
    <m/>
    <m/>
    <m/>
    <x v="0"/>
    <x v="0"/>
    <m/>
  </r>
  <r>
    <s v=""/>
    <s v=" 30098 _L_FY22"/>
    <s v="6.03.01 - 30098  - FY22 Labor Actuals"/>
    <s v="6.03.01"/>
    <x v="0"/>
    <d v="2021-10-01T00:00:00"/>
    <d v="2022-09-30T00:00:00"/>
    <s v="mahmed"/>
    <s v="vranjbar"/>
    <n v="64112.69"/>
    <s v="EDIA"/>
    <s v="A"/>
    <s v="Labor"/>
    <s v="OPC"/>
    <m/>
    <s v="BNL"/>
    <s v="ACD"/>
    <s v="PM"/>
    <x v="0"/>
    <s v="ACT"/>
    <m/>
    <m/>
    <m/>
    <m/>
    <m/>
    <n v="64112.69"/>
    <m/>
    <m/>
    <m/>
    <m/>
    <m/>
    <m/>
    <m/>
    <m/>
    <m/>
    <m/>
    <m/>
    <m/>
    <x v="0"/>
    <x v="0"/>
    <m/>
  </r>
  <r>
    <s v=""/>
    <s v=" 30100 _L_FY22"/>
    <s v="6.03.02.03 - 30100  - FY22 Labor Actuals"/>
    <s v="6.03.02.03"/>
    <x v="0"/>
    <d v="2021-10-01T00:00:00"/>
    <d v="2022-09-30T00:00:00"/>
    <s v="apatil"/>
    <s v="bruno"/>
    <n v="31407.43"/>
    <s v="EDIA"/>
    <m/>
    <s v="Labor"/>
    <s v="OPC"/>
    <m/>
    <s v="BNL"/>
    <s v="ACD"/>
    <s v="PS"/>
    <x v="2"/>
    <s v="ACT"/>
    <m/>
    <m/>
    <m/>
    <m/>
    <m/>
    <n v="31407.43"/>
    <m/>
    <m/>
    <m/>
    <m/>
    <m/>
    <m/>
    <m/>
    <m/>
    <m/>
    <m/>
    <m/>
    <m/>
    <x v="0"/>
    <x v="0"/>
    <m/>
  </r>
  <r>
    <s v=""/>
    <s v=" 30101 _L_FY22"/>
    <s v="6.03.02.04.01 - 30101  - FY22 Labor Actuals"/>
    <s v="6.03.02.04.01"/>
    <x v="0"/>
    <d v="2021-10-01T00:00:00"/>
    <d v="2022-09-30T00:00:00"/>
    <s v="rnavarrol"/>
    <s v="chetzel"/>
    <n v="3189.82"/>
    <s v="EDIA"/>
    <m/>
    <s v="Labor"/>
    <s v="OPC"/>
    <m/>
    <s v="BNL"/>
    <s v="ACD"/>
    <s v="VAC"/>
    <x v="2"/>
    <s v="ACT"/>
    <m/>
    <m/>
    <m/>
    <m/>
    <m/>
    <n v="3189.82"/>
    <m/>
    <m/>
    <m/>
    <m/>
    <m/>
    <m/>
    <m/>
    <m/>
    <m/>
    <m/>
    <m/>
    <m/>
    <x v="0"/>
    <x v="0"/>
    <m/>
  </r>
  <r>
    <s v=""/>
    <s v=" 30102 _L_FY22"/>
    <s v="6.08.01.01.01 - 30102  - FY22 Labor Actuals"/>
    <s v="6.08.01.01.01"/>
    <x v="0"/>
    <d v="2021-10-01T00:00:00"/>
    <d v="2022-09-30T00:00:00"/>
    <s v="jtolle"/>
    <s v="zaltsman"/>
    <n v="45600.97"/>
    <s v="EDIA"/>
    <s v="A"/>
    <s v="Labor"/>
    <s v="OPC"/>
    <m/>
    <s v="BNL"/>
    <s v="ACD"/>
    <s v="RF"/>
    <x v="2"/>
    <s v="ACT"/>
    <m/>
    <m/>
    <m/>
    <m/>
    <m/>
    <n v="45600.97"/>
    <m/>
    <m/>
    <m/>
    <m/>
    <m/>
    <m/>
    <m/>
    <m/>
    <m/>
    <m/>
    <m/>
    <m/>
    <x v="0"/>
    <x v="0"/>
    <m/>
  </r>
  <r>
    <s v=""/>
    <s v=" 30103 _L_FY22"/>
    <s v="6.03.02.05.01 - 30103  - FY22 Labor Actuals"/>
    <s v="6.03.02.05.01"/>
    <x v="0"/>
    <d v="2021-10-01T00:00:00"/>
    <d v="2022-09-30T00:00:00"/>
    <s v="mahmed"/>
    <s v="gassner"/>
    <n v="15086.82"/>
    <s v="EDIA"/>
    <m/>
    <s v="Labor"/>
    <s v="OPC"/>
    <m/>
    <s v="BNL"/>
    <s v="ACD"/>
    <s v="INS"/>
    <x v="2"/>
    <s v="ACT"/>
    <m/>
    <m/>
    <m/>
    <m/>
    <m/>
    <n v="15086.82"/>
    <m/>
    <m/>
    <m/>
    <m/>
    <m/>
    <m/>
    <m/>
    <m/>
    <m/>
    <m/>
    <m/>
    <m/>
    <x v="0"/>
    <x v="0"/>
    <m/>
  </r>
  <r>
    <s v=""/>
    <s v=" 30105 _L_FY22"/>
    <s v="6.03.03.02 - 30105  - FY22 Labor Actuals"/>
    <s v="6.03.03.02"/>
    <x v="0"/>
    <d v="2021-10-01T00:00:00"/>
    <d v="2022-09-30T00:00:00"/>
    <s v="apatil"/>
    <s v="bruno"/>
    <n v="8328.16"/>
    <s v="EDIA"/>
    <m/>
    <s v="Labor"/>
    <s v="OPC"/>
    <m/>
    <s v="BNL"/>
    <s v="ACD"/>
    <s v="PS"/>
    <x v="2"/>
    <s v="ACT"/>
    <m/>
    <m/>
    <m/>
    <m/>
    <m/>
    <n v="8328.16"/>
    <m/>
    <m/>
    <m/>
    <m/>
    <m/>
    <m/>
    <m/>
    <m/>
    <m/>
    <m/>
    <m/>
    <m/>
    <x v="0"/>
    <x v="0"/>
    <m/>
  </r>
  <r>
    <s v=""/>
    <s v=" 30107 _L_FY22"/>
    <s v="6.03.03.04.01 - 30107  - FY22 Labor Actuals"/>
    <s v="6.03.03.04.01"/>
    <x v="0"/>
    <d v="2021-10-01T00:00:00"/>
    <d v="2022-09-30T00:00:00"/>
    <s v="mahmed"/>
    <s v="gassner"/>
    <n v="363.59"/>
    <s v="EDIA"/>
    <m/>
    <s v="Labor"/>
    <s v="OPC"/>
    <m/>
    <s v="BNL"/>
    <s v="ACD"/>
    <s v="INS"/>
    <x v="2"/>
    <s v="ACT"/>
    <m/>
    <m/>
    <m/>
    <m/>
    <m/>
    <n v="363.59"/>
    <m/>
    <m/>
    <m/>
    <m/>
    <m/>
    <m/>
    <m/>
    <m/>
    <m/>
    <m/>
    <m/>
    <m/>
    <x v="0"/>
    <x v="0"/>
    <m/>
  </r>
  <r>
    <s v=""/>
    <s v=" 30109 _L_FY22"/>
    <s v="6.03.04.01.01 - 30109  - FY22 Labor Actuals"/>
    <s v="6.03.04.01.01"/>
    <x v="0"/>
    <d v="2021-10-01T00:00:00"/>
    <d v="2022-09-30T00:00:00"/>
    <s v="apatil"/>
    <s v="bruno"/>
    <n v="21178.89"/>
    <s v="EDIA"/>
    <m/>
    <s v="Labor"/>
    <s v="OPC"/>
    <m/>
    <s v="BNL"/>
    <s v="ACD"/>
    <s v="PS"/>
    <x v="2"/>
    <s v="ACT"/>
    <m/>
    <m/>
    <m/>
    <m/>
    <m/>
    <n v="21178.89"/>
    <m/>
    <m/>
    <m/>
    <m/>
    <m/>
    <m/>
    <m/>
    <m/>
    <m/>
    <m/>
    <m/>
    <m/>
    <x v="0"/>
    <x v="0"/>
    <m/>
  </r>
  <r>
    <s v=""/>
    <s v=" 30110 _L_FY22"/>
    <s v="6.03.04.01.02 - 30110  - FY22 Labor Actuals"/>
    <s v="6.03.04.01.02"/>
    <x v="0"/>
    <d v="2021-10-01T00:00:00"/>
    <d v="2022-09-30T00:00:00"/>
    <s v="glayden"/>
    <s v="skaritka"/>
    <n v="181.95"/>
    <s v="EDIA"/>
    <m/>
    <s v="Labor"/>
    <s v="OPC"/>
    <m/>
    <s v="BNL"/>
    <s v="ACD"/>
    <s v="INJ"/>
    <x v="2"/>
    <s v="ACT"/>
    <m/>
    <m/>
    <m/>
    <m/>
    <m/>
    <n v="181.95"/>
    <m/>
    <m/>
    <m/>
    <m/>
    <m/>
    <m/>
    <m/>
    <m/>
    <m/>
    <m/>
    <m/>
    <m/>
    <x v="0"/>
    <x v="0"/>
    <m/>
  </r>
  <r>
    <s v=""/>
    <s v=" 30111 _L_FY22"/>
    <s v="6.03.04.01.03 - 30111  - FY22 Labor Actuals"/>
    <s v="6.03.04.01.03"/>
    <x v="0"/>
    <d v="2021-10-01T00:00:00"/>
    <d v="2022-09-30T00:00:00"/>
    <s v="glayden"/>
    <s v="skaritka"/>
    <n v="3635.95"/>
    <s v="EDIA"/>
    <m/>
    <s v="Labor"/>
    <s v="OPC"/>
    <m/>
    <s v="BNL"/>
    <s v="ACD"/>
    <s v="INJ"/>
    <x v="2"/>
    <s v="ACT"/>
    <m/>
    <m/>
    <m/>
    <m/>
    <m/>
    <n v="3635.95"/>
    <m/>
    <m/>
    <m/>
    <m/>
    <m/>
    <m/>
    <m/>
    <m/>
    <m/>
    <m/>
    <m/>
    <m/>
    <x v="0"/>
    <x v="0"/>
    <m/>
  </r>
  <r>
    <s v=""/>
    <s v=" 30112 _L_FY22"/>
    <s v="6.03.04.01.04.01 - 30112  - FY22 Labor Actuals"/>
    <s v="6.03.04.01.04.01"/>
    <x v="0"/>
    <d v="2021-10-01T00:00:00"/>
    <d v="2022-09-30T00:00:00"/>
    <s v="mahmed"/>
    <s v="gassner"/>
    <n v="10204.82"/>
    <s v="EDIA"/>
    <m/>
    <s v="Labor"/>
    <s v="OPC"/>
    <m/>
    <s v="BNL"/>
    <s v="ACD"/>
    <s v="INS"/>
    <x v="2"/>
    <s v="ACT"/>
    <m/>
    <m/>
    <m/>
    <m/>
    <m/>
    <n v="10204.82"/>
    <m/>
    <m/>
    <m/>
    <m/>
    <m/>
    <m/>
    <m/>
    <m/>
    <m/>
    <m/>
    <m/>
    <m/>
    <x v="0"/>
    <x v="0"/>
    <m/>
  </r>
  <r>
    <s v=""/>
    <s v=" 30114 _L_FY22"/>
    <s v="6.04.01 - 30114  - FY22 Labor Actuals"/>
    <s v="6.04.01"/>
    <x v="0"/>
    <d v="2021-10-01T00:00:00"/>
    <d v="2022-09-30T00:00:00"/>
    <s v="rnavarrol"/>
    <s v="montagc"/>
    <n v="12857.1"/>
    <s v="EDIA"/>
    <s v="A"/>
    <s v="Labor"/>
    <s v="OPC"/>
    <m/>
    <s v="BNL"/>
    <s v="ACD"/>
    <s v="PM"/>
    <x v="0"/>
    <s v="ACT"/>
    <m/>
    <m/>
    <m/>
    <m/>
    <m/>
    <n v="12857.1"/>
    <m/>
    <m/>
    <m/>
    <m/>
    <m/>
    <m/>
    <m/>
    <m/>
    <m/>
    <m/>
    <m/>
    <m/>
    <x v="0"/>
    <x v="0"/>
    <m/>
  </r>
  <r>
    <s v=""/>
    <s v=" 30115 _L_FY22"/>
    <s v="6.04.02.01 - 30115  - FY22 Labor Actuals"/>
    <s v="6.04.02.01"/>
    <x v="0"/>
    <d v="2021-10-01T00:00:00"/>
    <d v="2022-09-30T00:00:00"/>
    <s v="jtolle"/>
    <s v="hwitte"/>
    <n v="100804.23"/>
    <s v="EDIA"/>
    <m/>
    <s v="Labor"/>
    <s v="OPC"/>
    <m/>
    <s v="BNL"/>
    <s v="ACD"/>
    <s v="NC_MAG"/>
    <x v="2"/>
    <s v="ACT"/>
    <m/>
    <m/>
    <m/>
    <m/>
    <m/>
    <n v="100804.23"/>
    <m/>
    <m/>
    <m/>
    <m/>
    <m/>
    <m/>
    <m/>
    <m/>
    <m/>
    <m/>
    <m/>
    <m/>
    <x v="0"/>
    <x v="0"/>
    <m/>
  </r>
  <r>
    <s v=""/>
    <s v=" 30116 _L_FY22"/>
    <s v="6.04.04 - 30116  - FY22 Labor Actuals"/>
    <s v="6.04.04"/>
    <x v="0"/>
    <d v="2021-10-01T00:00:00"/>
    <d v="2022-09-30T00:00:00"/>
    <s v="apatil"/>
    <s v="bruno"/>
    <n v="8335.41"/>
    <s v="EDIA"/>
    <m/>
    <s v="Labor"/>
    <s v="OPC"/>
    <m/>
    <s v="BNL"/>
    <s v="ACD"/>
    <s v="PS"/>
    <x v="2"/>
    <s v="ACT"/>
    <m/>
    <m/>
    <m/>
    <m/>
    <m/>
    <n v="8335.41"/>
    <m/>
    <m/>
    <m/>
    <m/>
    <m/>
    <m/>
    <m/>
    <m/>
    <m/>
    <m/>
    <m/>
    <m/>
    <x v="0"/>
    <x v="0"/>
    <m/>
  </r>
  <r>
    <s v=""/>
    <s v=" 30118 _L_FY22"/>
    <s v="6.08.01.01.01 - 30118  - FY22 Labor Actuals"/>
    <s v="6.08.01.01.01"/>
    <x v="0"/>
    <d v="2021-10-01T00:00:00"/>
    <d v="2022-09-30T00:00:00"/>
    <s v="jtolle"/>
    <s v="zaltsman"/>
    <n v="325651.92"/>
    <s v="EDIA"/>
    <s v="A"/>
    <s v="Labor"/>
    <s v="OPC"/>
    <m/>
    <s v="BNL"/>
    <s v="ACD"/>
    <s v="RF"/>
    <x v="2"/>
    <s v="ACT"/>
    <m/>
    <m/>
    <m/>
    <m/>
    <m/>
    <n v="325651.92"/>
    <m/>
    <m/>
    <m/>
    <m/>
    <m/>
    <m/>
    <m/>
    <m/>
    <m/>
    <m/>
    <m/>
    <m/>
    <x v="0"/>
    <x v="0"/>
    <m/>
  </r>
  <r>
    <s v=""/>
    <s v=" 30119 _L_FY22"/>
    <s v="6.04.06.01 - 30119  - FY22 Labor Actuals"/>
    <s v="6.04.06.01"/>
    <x v="0"/>
    <d v="2021-10-01T00:00:00"/>
    <d v="2022-09-30T00:00:00"/>
    <s v="mahmed"/>
    <s v="gassner"/>
    <n v="51775.71"/>
    <s v="EDIA"/>
    <m/>
    <s v="Labor"/>
    <s v="OPC"/>
    <m/>
    <s v="BNL"/>
    <s v="ACD"/>
    <s v="INS"/>
    <x v="2"/>
    <s v="ACT"/>
    <m/>
    <m/>
    <m/>
    <m/>
    <m/>
    <n v="51775.71"/>
    <m/>
    <m/>
    <m/>
    <m/>
    <m/>
    <m/>
    <m/>
    <m/>
    <m/>
    <m/>
    <m/>
    <m/>
    <x v="0"/>
    <x v="0"/>
    <m/>
  </r>
  <r>
    <s v=""/>
    <s v=" 30120 _L_FY22"/>
    <s v="6.05.01 - 30120  - FY22 Labor Actuals"/>
    <s v="6.05.01"/>
    <x v="0"/>
    <d v="2021-10-01T00:00:00"/>
    <d v="2022-09-30T00:00:00"/>
    <s v="jtolle"/>
    <s v="vadimp"/>
    <n v="126080.87"/>
    <s v="EDIA"/>
    <s v="A"/>
    <s v="Labor"/>
    <s v="OPC"/>
    <m/>
    <s v="BNL"/>
    <s v="ACD"/>
    <s v="PM"/>
    <x v="0"/>
    <s v="ACT"/>
    <m/>
    <m/>
    <m/>
    <m/>
    <m/>
    <n v="126080.87"/>
    <m/>
    <m/>
    <m/>
    <m/>
    <m/>
    <m/>
    <m/>
    <m/>
    <m/>
    <m/>
    <m/>
    <m/>
    <x v="0"/>
    <x v="0"/>
    <m/>
  </r>
  <r>
    <s v=""/>
    <s v=" 30121 _L_FY22"/>
    <s v="6.05.02.01 - 30121  - FY22 Labor Actuals"/>
    <s v="6.05.02.01"/>
    <x v="0"/>
    <d v="2021-10-01T00:00:00"/>
    <d v="2022-09-30T00:00:00"/>
    <s v="jtolle"/>
    <s v="mahler"/>
    <n v="363.9"/>
    <s v="EDIA"/>
    <m/>
    <s v="Labor"/>
    <s v="OPC"/>
    <m/>
    <s v="BNL"/>
    <s v="ACD"/>
    <s v="NC_MAG"/>
    <x v="2"/>
    <s v="ACT"/>
    <m/>
    <m/>
    <m/>
    <m/>
    <m/>
    <n v="363.9"/>
    <m/>
    <m/>
    <m/>
    <m/>
    <m/>
    <m/>
    <m/>
    <m/>
    <m/>
    <m/>
    <m/>
    <m/>
    <x v="0"/>
    <x v="0"/>
    <m/>
  </r>
  <r>
    <s v=""/>
    <s v=" 30122 _L_FY22"/>
    <s v="6.05.02.02 - 30122  - FY22 Labor Actuals"/>
    <s v="6.05.02.02"/>
    <x v="0"/>
    <d v="2021-10-01T00:00:00"/>
    <d v="2022-09-30T00:00:00"/>
    <s v="apatil"/>
    <s v="bruno"/>
    <n v="7504.62"/>
    <s v="EDIA"/>
    <m/>
    <s v="Labor"/>
    <s v="OPC"/>
    <m/>
    <s v="BNL"/>
    <s v="ACD"/>
    <s v="PS"/>
    <x v="2"/>
    <s v="ACT"/>
    <m/>
    <m/>
    <m/>
    <m/>
    <m/>
    <n v="7504.62"/>
    <m/>
    <m/>
    <m/>
    <m/>
    <m/>
    <m/>
    <m/>
    <m/>
    <m/>
    <m/>
    <m/>
    <m/>
    <x v="0"/>
    <x v="0"/>
    <m/>
  </r>
  <r>
    <s v=""/>
    <s v=" 30124 _L_FY22"/>
    <s v="6.08.05.04.01 - 30124  - FY22 Labor Actuals"/>
    <s v="6.08.05.04"/>
    <x v="0"/>
    <d v="2021-10-01T00:00:00"/>
    <d v="2022-09-30T00:00:00"/>
    <s v="jtolle"/>
    <s v="zaltsman"/>
    <n v="97093.88"/>
    <s v="EDIA"/>
    <m/>
    <s v="Labor"/>
    <s v="OPC"/>
    <m/>
    <s v="BNL"/>
    <s v="ACD"/>
    <s v="RF"/>
    <x v="2"/>
    <s v="ACT"/>
    <m/>
    <m/>
    <m/>
    <m/>
    <m/>
    <n v="97093.88"/>
    <m/>
    <m/>
    <m/>
    <m/>
    <m/>
    <m/>
    <m/>
    <m/>
    <m/>
    <m/>
    <m/>
    <m/>
    <x v="0"/>
    <x v="0"/>
    <m/>
  </r>
  <r>
    <s v=""/>
    <s v=" 30125 _L_FY22"/>
    <s v="6.05.03.01 - 30125  - FY22 Labor Actuals"/>
    <s v="6.05.03.01"/>
    <x v="0"/>
    <d v="2021-10-01T00:00:00"/>
    <d v="2022-09-30T00:00:00"/>
    <s v="jtolle"/>
    <s v="mahler"/>
    <n v="5071.93"/>
    <s v="EDIA"/>
    <m/>
    <s v="Labor"/>
    <s v="OPC"/>
    <m/>
    <s v="BNL"/>
    <s v="ACD"/>
    <s v="NC_MAG"/>
    <x v="2"/>
    <s v="ACT"/>
    <m/>
    <m/>
    <m/>
    <m/>
    <m/>
    <n v="5071.93"/>
    <m/>
    <m/>
    <m/>
    <m/>
    <m/>
    <m/>
    <m/>
    <m/>
    <m/>
    <m/>
    <m/>
    <m/>
    <x v="0"/>
    <x v="0"/>
    <m/>
  </r>
  <r>
    <s v=""/>
    <s v=" 30126 _L_FY22"/>
    <s v="6.05.03.02 - 30126  - FY22 Labor Actuals"/>
    <s v="6.05.03.02"/>
    <x v="0"/>
    <d v="2021-10-01T00:00:00"/>
    <d v="2022-09-30T00:00:00"/>
    <s v="apatil"/>
    <s v="bruno"/>
    <n v="8464.5"/>
    <s v="EDIA"/>
    <m/>
    <s v="Labor"/>
    <s v="OPC"/>
    <m/>
    <s v="BNL"/>
    <s v="ACD"/>
    <s v="PS"/>
    <x v="2"/>
    <s v="ACT"/>
    <m/>
    <m/>
    <m/>
    <m/>
    <m/>
    <n v="8464.5"/>
    <m/>
    <m/>
    <m/>
    <m/>
    <m/>
    <m/>
    <m/>
    <m/>
    <m/>
    <m/>
    <m/>
    <m/>
    <x v="0"/>
    <x v="0"/>
    <m/>
  </r>
  <r>
    <s v=""/>
    <s v=" 30129 _L_FY22"/>
    <s v="6.05.05.03 - 30129  - FY22 Labor Actuals"/>
    <s v="6.05.05.03"/>
    <x v="0"/>
    <d v="2021-10-01T00:00:00"/>
    <d v="2022-09-30T00:00:00"/>
    <s v="mahmed"/>
    <s v="gassner"/>
    <n v="116177.28"/>
    <s v="EDIA"/>
    <m/>
    <s v="Labor"/>
    <s v="OPC"/>
    <m/>
    <s v="BNL"/>
    <s v="ACD"/>
    <s v="INS"/>
    <x v="2"/>
    <s v="ACT"/>
    <m/>
    <m/>
    <m/>
    <m/>
    <m/>
    <n v="116177.28"/>
    <m/>
    <m/>
    <m/>
    <m/>
    <m/>
    <m/>
    <m/>
    <m/>
    <m/>
    <m/>
    <m/>
    <m/>
    <x v="0"/>
    <x v="0"/>
    <m/>
  </r>
  <r>
    <s v=""/>
    <s v=" 30131 _L_FY22"/>
    <s v="6.05.07.01 - 30131  - FY22 Labor Actuals"/>
    <s v="6.05.07.01"/>
    <x v="0"/>
    <d v="2021-10-01T00:00:00"/>
    <d v="2022-09-30T00:00:00"/>
    <s v="apatil"/>
    <s v="wange"/>
    <n v="141867.26"/>
    <s v="EDIA"/>
    <s v="A"/>
    <s v="Labor"/>
    <s v="OPC"/>
    <m/>
    <s v="BNL"/>
    <s v="ACD"/>
    <s v="SHC"/>
    <x v="0"/>
    <s v="ACT"/>
    <m/>
    <m/>
    <m/>
    <m/>
    <m/>
    <n v="141867.26"/>
    <m/>
    <m/>
    <m/>
    <m/>
    <m/>
    <m/>
    <m/>
    <m/>
    <m/>
    <m/>
    <m/>
    <m/>
    <x v="0"/>
    <x v="0"/>
    <m/>
  </r>
  <r>
    <s v=""/>
    <s v=" 30135 _L_FY22"/>
    <s v="6.06.02.01.02 - 30135  - FY22 Labor Actuals"/>
    <s v="6.06.02.01.02"/>
    <x v="0"/>
    <d v="2021-10-01T00:00:00"/>
    <d v="2022-09-30T00:00:00"/>
    <s v="jtolle"/>
    <s v="hwitte"/>
    <n v="78414.179999999993"/>
    <s v="EDIA"/>
    <m/>
    <s v="Labor"/>
    <s v="OPC"/>
    <m/>
    <s v="BNL"/>
    <s v="ACD"/>
    <s v="SC_MAG"/>
    <x v="2"/>
    <s v="ACT"/>
    <m/>
    <m/>
    <m/>
    <m/>
    <m/>
    <n v="78414.179999999993"/>
    <m/>
    <m/>
    <m/>
    <m/>
    <m/>
    <m/>
    <m/>
    <m/>
    <m/>
    <m/>
    <m/>
    <m/>
    <x v="0"/>
    <x v="0"/>
    <m/>
  </r>
  <r>
    <s v=""/>
    <s v=" 30136 _L_FY22"/>
    <s v="6.06.02.03 - 30136  - FY22 Labor Actuals"/>
    <s v="6.06.02.03"/>
    <x v="0"/>
    <d v="2021-10-01T00:00:00"/>
    <d v="2022-09-30T00:00:00"/>
    <s v="apatil"/>
    <s v="bruno"/>
    <n v="51539.95"/>
    <s v="EDIA"/>
    <m/>
    <s v="Labor"/>
    <s v="OPC"/>
    <m/>
    <s v="BNL"/>
    <s v="ACD"/>
    <s v="PS"/>
    <x v="2"/>
    <s v="ACT"/>
    <m/>
    <m/>
    <m/>
    <m/>
    <m/>
    <n v="51539.95"/>
    <m/>
    <m/>
    <m/>
    <m/>
    <m/>
    <m/>
    <m/>
    <m/>
    <m/>
    <m/>
    <m/>
    <m/>
    <x v="0"/>
    <x v="0"/>
    <m/>
  </r>
  <r>
    <s v=""/>
    <s v=" 30137 _L_FY22"/>
    <s v="6.06.02.04 - 30137  - FY22 Labor Actuals"/>
    <s v="6.06.02.04"/>
    <x v="0"/>
    <d v="2021-10-01T00:00:00"/>
    <d v="2022-09-30T00:00:00"/>
    <s v="rnavarrol"/>
    <s v="chetzel"/>
    <n v="8116.27"/>
    <s v="EDIA"/>
    <m/>
    <s v="Labor"/>
    <s v="OPC"/>
    <m/>
    <s v="BNL"/>
    <s v="ACD"/>
    <s v="VAC"/>
    <x v="2"/>
    <s v="ACT"/>
    <m/>
    <m/>
    <m/>
    <m/>
    <m/>
    <n v="8116.27"/>
    <m/>
    <m/>
    <m/>
    <m/>
    <m/>
    <m/>
    <m/>
    <m/>
    <m/>
    <m/>
    <m/>
    <m/>
    <x v="0"/>
    <x v="0"/>
    <m/>
  </r>
  <r>
    <s v=""/>
    <s v=" 30138 _L_FY22"/>
    <s v="6.08.01.01.01 - 30138  - FY22 Labor Actuals"/>
    <s v="6.08.01.01.01"/>
    <x v="0"/>
    <d v="2021-10-01T00:00:00"/>
    <d v="2022-09-30T00:00:00"/>
    <s v="jtolle"/>
    <s v="zaltsman"/>
    <n v="1142.6199999999999"/>
    <s v="EDIA"/>
    <s v="A"/>
    <s v="Labor"/>
    <s v="OPC"/>
    <m/>
    <s v="BNL"/>
    <s v="ACD"/>
    <s v="RF"/>
    <x v="2"/>
    <s v="ACT"/>
    <m/>
    <m/>
    <m/>
    <m/>
    <m/>
    <n v="1142.6199999999999"/>
    <m/>
    <m/>
    <m/>
    <m/>
    <m/>
    <m/>
    <m/>
    <m/>
    <m/>
    <m/>
    <m/>
    <m/>
    <x v="0"/>
    <x v="0"/>
    <m/>
  </r>
  <r>
    <s v=""/>
    <s v=" 30139 _L_FY22"/>
    <s v="6.06.02.05.01 - 30139  - FY22 Labor Actuals"/>
    <s v="6.06.02.05.01"/>
    <x v="0"/>
    <d v="2021-10-01T00:00:00"/>
    <d v="2022-09-30T00:00:00"/>
    <s v="mahmed"/>
    <s v="gassner"/>
    <n v="17997.97"/>
    <s v="EDIA"/>
    <m/>
    <s v="Labor"/>
    <s v="OPC"/>
    <m/>
    <s v="BNL"/>
    <s v="ACD"/>
    <s v="INS"/>
    <x v="2"/>
    <s v="ACT"/>
    <m/>
    <m/>
    <m/>
    <m/>
    <m/>
    <n v="17997.97"/>
    <m/>
    <m/>
    <m/>
    <m/>
    <m/>
    <m/>
    <m/>
    <m/>
    <m/>
    <m/>
    <m/>
    <m/>
    <x v="0"/>
    <x v="0"/>
    <m/>
  </r>
  <r>
    <s v=""/>
    <s v=" 30140 _L_FY22"/>
    <s v="6.07.01.01 - 30140  - FY22 Labor Actuals"/>
    <s v="6.07.01.01"/>
    <x v="0"/>
    <d v="2021-10-01T00:00:00"/>
    <d v="2022-09-30T00:00:00"/>
    <s v="egolnar"/>
    <s v="tuozzolo"/>
    <n v="669364.87"/>
    <s v="EDIA"/>
    <s v="A"/>
    <s v="Labor"/>
    <s v="OPC"/>
    <m/>
    <s v="BNL"/>
    <s v="ACD"/>
    <s v="PM"/>
    <x v="0"/>
    <s v="ACT"/>
    <m/>
    <m/>
    <m/>
    <m/>
    <m/>
    <n v="669364.87"/>
    <m/>
    <m/>
    <m/>
    <m/>
    <m/>
    <m/>
    <m/>
    <m/>
    <m/>
    <m/>
    <m/>
    <m/>
    <x v="0"/>
    <x v="0"/>
    <m/>
  </r>
  <r>
    <s v=""/>
    <s v=" 30141 _L_FY22"/>
    <s v="6.07.01.02 - 30141  - FY22 Labor Actuals"/>
    <s v="6.07.01.02"/>
    <x v="0"/>
    <d v="2021-10-01T00:00:00"/>
    <d v="2022-09-30T00:00:00"/>
    <s v="egolnar"/>
    <s v="tuozzolo"/>
    <n v="11898.21"/>
    <s v="EDIA"/>
    <s v="A"/>
    <s v="Labor"/>
    <s v="OPC"/>
    <m/>
    <s v="BNL"/>
    <s v="ACD"/>
    <s v="PM"/>
    <x v="0"/>
    <s v="ACT"/>
    <m/>
    <m/>
    <m/>
    <m/>
    <m/>
    <n v="11898.21"/>
    <m/>
    <m/>
    <m/>
    <m/>
    <m/>
    <m/>
    <m/>
    <m/>
    <m/>
    <m/>
    <m/>
    <m/>
    <x v="0"/>
    <x v="0"/>
    <m/>
  </r>
  <r>
    <s v=""/>
    <s v=" 30142 _L_FY22"/>
    <s v="6.09.01 - 30142  - FY22 Labor Actuals"/>
    <s v="6.09.01"/>
    <x v="0"/>
    <d v="2021-10-01T00:00:00"/>
    <d v="2022-09-30T00:00:00"/>
    <s v="glayden"/>
    <s v="ythan"/>
    <n v="30153.19"/>
    <s v="EDIA"/>
    <s v="A"/>
    <s v="Labor"/>
    <s v="OPC"/>
    <m/>
    <s v="BNL"/>
    <s v="ACD"/>
    <s v="CRYO"/>
    <x v="2"/>
    <s v="ACT"/>
    <m/>
    <m/>
    <m/>
    <m/>
    <m/>
    <n v="30153.19"/>
    <m/>
    <m/>
    <m/>
    <m/>
    <m/>
    <m/>
    <m/>
    <m/>
    <m/>
    <m/>
    <m/>
    <m/>
    <x v="0"/>
    <x v="0"/>
    <m/>
  </r>
  <r>
    <s v=""/>
    <s v=" 30143 _L_FY22"/>
    <s v="6.07.02.01 - 30143  - FY22 Labor Actuals"/>
    <s v="6.07.02.01"/>
    <x v="0"/>
    <d v="2021-10-01T00:00:00"/>
    <d v="2022-09-30T00:00:00"/>
    <s v="mahmed"/>
    <s v="jpjamilk"/>
    <n v="61719.56"/>
    <s v="EDIA"/>
    <s v="A"/>
    <s v="Labor"/>
    <s v="OPC"/>
    <m/>
    <s v="BNL"/>
    <s v="ACD"/>
    <s v="CONT"/>
    <x v="2"/>
    <s v="ACT"/>
    <m/>
    <m/>
    <m/>
    <m/>
    <m/>
    <n v="61719.56"/>
    <m/>
    <m/>
    <m/>
    <m/>
    <m/>
    <m/>
    <m/>
    <m/>
    <m/>
    <m/>
    <m/>
    <m/>
    <x v="0"/>
    <x v="0"/>
    <m/>
  </r>
  <r>
    <s v=""/>
    <s v=" 30144 _L_FY22"/>
    <s v="6.07.02.02 - 30144  - FY22 Labor Actuals"/>
    <s v="6.07.02.02"/>
    <x v="0"/>
    <d v="2021-10-01T00:00:00"/>
    <d v="2022-09-30T00:00:00"/>
    <s v="mahmed"/>
    <s v="jpjamilk"/>
    <n v="94167.12"/>
    <s v="EDIA"/>
    <s v="C"/>
    <s v="Labor"/>
    <s v="OPC"/>
    <m/>
    <s v="BNL"/>
    <s v="ACD"/>
    <s v="CONT"/>
    <x v="2"/>
    <s v="ACT"/>
    <m/>
    <m/>
    <m/>
    <m/>
    <m/>
    <n v="94167.12"/>
    <m/>
    <m/>
    <m/>
    <m/>
    <m/>
    <m/>
    <m/>
    <m/>
    <m/>
    <m/>
    <m/>
    <m/>
    <x v="0"/>
    <x v="0"/>
    <m/>
  </r>
  <r>
    <s v=""/>
    <s v=" 30145 _L_FY22"/>
    <s v="6.01.01.01.01 - 30145  - FY22 Labor Actuals"/>
    <s v="6.01.01.01.01"/>
    <x v="0"/>
    <d v="2021-10-01T00:00:00"/>
    <d v="2022-09-30T00:00:00"/>
    <s v="kkrug"/>
    <s v="llari"/>
    <n v="4846.0600000000004"/>
    <s v="EDIA"/>
    <s v="A"/>
    <s v="Labor"/>
    <s v="OPC"/>
    <m/>
    <s v="BNL"/>
    <s v="ACD"/>
    <s v="PM"/>
    <x v="0"/>
    <s v="ACT"/>
    <m/>
    <m/>
    <m/>
    <m/>
    <m/>
    <n v="4846.0600000000004"/>
    <m/>
    <m/>
    <m/>
    <m/>
    <m/>
    <m/>
    <m/>
    <m/>
    <m/>
    <m/>
    <m/>
    <m/>
    <x v="0"/>
    <x v="0"/>
    <m/>
  </r>
  <r>
    <s v=""/>
    <s v=" 30146 _L_FY22"/>
    <s v="6.02.03.08 - 30146  - FY22 Labor Actuals"/>
    <s v="6.02.03.08"/>
    <x v="0"/>
    <d v="2021-10-01T00:00:00"/>
    <d v="2022-09-30T00:00:00"/>
    <s v="tlewis"/>
    <s v="keyser"/>
    <n v="17704.96"/>
    <s v="EDIA"/>
    <m/>
    <s v="Labor"/>
    <s v="OPC"/>
    <m/>
    <s v="BNL"/>
    <s v="R&amp;D"/>
    <s v="AD"/>
    <x v="3"/>
    <s v="ACT"/>
    <m/>
    <m/>
    <m/>
    <m/>
    <m/>
    <n v="17704.96"/>
    <m/>
    <m/>
    <m/>
    <m/>
    <m/>
    <m/>
    <m/>
    <m/>
    <m/>
    <m/>
    <m/>
    <m/>
    <x v="0"/>
    <x v="0"/>
    <m/>
  </r>
  <r>
    <s v=""/>
    <s v=" 30147 _L_FY22"/>
    <s v="6.01.03.01.08 - 30147  - FY22 Labor Actuals"/>
    <s v="6.01.03.01.08"/>
    <x v="0"/>
    <d v="2021-10-01T00:00:00"/>
    <d v="2022-09-30T00:00:00"/>
    <s v="kkrug"/>
    <s v="apetrone"/>
    <n v="10520.95"/>
    <s v="EDIA"/>
    <s v="A"/>
    <s v="Labor"/>
    <s v="OPC"/>
    <m/>
    <s v="BNL"/>
    <s v="ACD"/>
    <s v="PM"/>
    <x v="0"/>
    <s v="ACT"/>
    <m/>
    <m/>
    <m/>
    <m/>
    <m/>
    <n v="10520.95"/>
    <m/>
    <m/>
    <m/>
    <m/>
    <m/>
    <m/>
    <m/>
    <m/>
    <m/>
    <m/>
    <m/>
    <m/>
    <x v="0"/>
    <x v="0"/>
    <m/>
  </r>
  <r>
    <s v=""/>
    <s v=" 30148 _L_FY22"/>
    <s v="6.05.04 - 30148  - FY22 Labor Actuals"/>
    <s v="6.05.04.01"/>
    <x v="0"/>
    <d v="2021-10-01T00:00:00"/>
    <d v="2022-09-30T00:00:00"/>
    <s v="rnavarrol"/>
    <s v="bgallaghe1"/>
    <n v="86116.86"/>
    <s v="EDIA"/>
    <m/>
    <s v="Labor"/>
    <s v="OPC"/>
    <m/>
    <s v="BNL"/>
    <s v="ACD"/>
    <s v="VAC"/>
    <x v="2"/>
    <s v="ACT"/>
    <m/>
    <m/>
    <m/>
    <m/>
    <m/>
    <n v="86116.86"/>
    <m/>
    <m/>
    <m/>
    <m/>
    <m/>
    <m/>
    <m/>
    <m/>
    <m/>
    <m/>
    <m/>
    <m/>
    <x v="0"/>
    <x v="0"/>
    <m/>
  </r>
  <r>
    <s v=""/>
    <s v=" 30149 _L_FY22"/>
    <s v="6.02.03.05.02 - 30149  - FY22 Labor Actuals"/>
    <s v="6.02.03.05.02"/>
    <x v="0"/>
    <d v="2021-10-01T00:00:00"/>
    <d v="2022-09-30T00:00:00"/>
    <s v="apatil"/>
    <s v="zconway"/>
    <n v="18045.310000000001"/>
    <s v="EDIA"/>
    <m/>
    <s v="Labor"/>
    <s v="OPC"/>
    <m/>
    <s v="BNL"/>
    <s v="R&amp;D"/>
    <s v="PD"/>
    <x v="3"/>
    <s v="ACT"/>
    <m/>
    <m/>
    <m/>
    <m/>
    <m/>
    <n v="18045.310000000001"/>
    <m/>
    <m/>
    <m/>
    <m/>
    <m/>
    <m/>
    <m/>
    <m/>
    <m/>
    <m/>
    <m/>
    <m/>
    <x v="0"/>
    <x v="0"/>
    <m/>
  </r>
  <r>
    <s v=""/>
    <s v=" 30150 _L_FY22"/>
    <s v="6.02.03.06.02 - 30150  - FY22 Labor Actuals"/>
    <s v="6.02.03.06.02"/>
    <x v="0"/>
    <d v="2021-10-01T00:00:00"/>
    <d v="2022-09-30T00:00:00"/>
    <s v="rnavarrol"/>
    <s v="chetzel"/>
    <n v="68738.28"/>
    <s v="EDIA"/>
    <m/>
    <s v="Labor"/>
    <s v="OPC"/>
    <m/>
    <s v="BNL"/>
    <s v="R&amp;D"/>
    <s v="VAC"/>
    <x v="3"/>
    <s v="ACT"/>
    <m/>
    <m/>
    <m/>
    <m/>
    <m/>
    <n v="68738.28"/>
    <m/>
    <m/>
    <m/>
    <m/>
    <m/>
    <m/>
    <m/>
    <m/>
    <m/>
    <m/>
    <m/>
    <m/>
    <x v="0"/>
    <x v="0"/>
    <m/>
  </r>
  <r>
    <s v=""/>
    <s v=" 30151 _L_FY22"/>
    <s v="6.08.07.01 - 30151  - FY22 Labor Actuals"/>
    <s v="6.08.07.01"/>
    <x v="0"/>
    <d v="2021-10-01T00:00:00"/>
    <d v="2022-09-30T00:00:00"/>
    <s v="jtolle"/>
    <s v="gnarayan"/>
    <n v="24352.18"/>
    <s v="EDIA"/>
    <m/>
    <s v="Labor"/>
    <s v="OPC"/>
    <m/>
    <s v="BNL"/>
    <s v="ACD"/>
    <s v="RF"/>
    <x v="2"/>
    <s v="ACT"/>
    <m/>
    <m/>
    <m/>
    <m/>
    <m/>
    <n v="24352.18"/>
    <m/>
    <m/>
    <m/>
    <m/>
    <m/>
    <m/>
    <m/>
    <m/>
    <m/>
    <m/>
    <m/>
    <m/>
    <x v="0"/>
    <x v="0"/>
    <m/>
  </r>
  <r>
    <s v=""/>
    <s v=" 30152 _L_FY22"/>
    <s v="6.01.01.01.04 - 30152  - FY22 Labor Actuals"/>
    <s v="6.01.01.01.04"/>
    <x v="0"/>
    <d v="2021-10-01T00:00:00"/>
    <d v="2022-09-30T00:00:00"/>
    <s v="kkrug"/>
    <s v="willeke"/>
    <n v="109828"/>
    <s v="EDIA"/>
    <s v="A"/>
    <s v="Labor"/>
    <s v="OPC"/>
    <m/>
    <s v="BNL"/>
    <s v="ACD"/>
    <s v="PM"/>
    <x v="0"/>
    <s v="ACT"/>
    <m/>
    <m/>
    <m/>
    <m/>
    <m/>
    <n v="109828"/>
    <m/>
    <m/>
    <m/>
    <m/>
    <m/>
    <m/>
    <m/>
    <m/>
    <m/>
    <m/>
    <m/>
    <m/>
    <x v="0"/>
    <x v="0"/>
    <m/>
  </r>
  <r>
    <s v=""/>
    <s v=" 30153 _L_FY22"/>
    <s v="6.08.02.03.02 - 30153  - FY22 Labor Actuals"/>
    <s v="6.08.02.03.02"/>
    <x v="0"/>
    <d v="2021-10-01T00:00:00"/>
    <d v="2022-09-30T00:00:00"/>
    <s v="jtolle"/>
    <s v="zaltsman"/>
    <n v="8658.41"/>
    <s v="EDIA"/>
    <m/>
    <s v="Labor"/>
    <s v="OPC"/>
    <m/>
    <s v="BNL"/>
    <s v="R&amp;D"/>
    <s v="RF"/>
    <x v="3"/>
    <s v="ACT"/>
    <m/>
    <m/>
    <m/>
    <m/>
    <m/>
    <n v="8658.41"/>
    <m/>
    <m/>
    <m/>
    <m/>
    <m/>
    <m/>
    <m/>
    <m/>
    <m/>
    <m/>
    <m/>
    <m/>
    <x v="0"/>
    <x v="0"/>
    <m/>
  </r>
  <r>
    <s v=""/>
    <s v=" 30154 _L_FY22"/>
    <s v="6.08.05.01.01 - 30154  - FY22 Labor Actuals"/>
    <s v="6.08.05.01"/>
    <x v="0"/>
    <d v="2021-10-01T00:00:00"/>
    <d v="2022-09-30T00:00:00"/>
    <s v="jtolle"/>
    <s v="zaltsman"/>
    <n v="1591.91"/>
    <s v="EDIA"/>
    <m/>
    <s v="Labor"/>
    <s v="OPC"/>
    <m/>
    <s v="BNL"/>
    <s v="ACD"/>
    <s v="RF"/>
    <x v="2"/>
    <s v="ACT"/>
    <m/>
    <m/>
    <m/>
    <m/>
    <m/>
    <n v="1591.91"/>
    <m/>
    <m/>
    <m/>
    <m/>
    <m/>
    <m/>
    <m/>
    <m/>
    <m/>
    <m/>
    <m/>
    <m/>
    <x v="0"/>
    <x v="0"/>
    <m/>
  </r>
  <r>
    <s v=""/>
    <s v=" 30155 _L_FY22"/>
    <s v="6.08.05.02.01 - 30155  - FY22 Labor Actuals"/>
    <s v="6.08.05.02"/>
    <x v="0"/>
    <d v="2021-10-01T00:00:00"/>
    <d v="2022-09-30T00:00:00"/>
    <s v="jtolle"/>
    <s v="zaltsman"/>
    <n v="3865.36"/>
    <s v="EDIA"/>
    <m/>
    <s v="Labor"/>
    <s v="OPC"/>
    <m/>
    <s v="BNL"/>
    <s v="ACD"/>
    <s v="RF"/>
    <x v="2"/>
    <s v="ACT"/>
    <m/>
    <m/>
    <m/>
    <m/>
    <m/>
    <n v="3865.36"/>
    <m/>
    <m/>
    <m/>
    <m/>
    <m/>
    <m/>
    <m/>
    <m/>
    <m/>
    <m/>
    <m/>
    <m/>
    <x v="0"/>
    <x v="0"/>
    <m/>
  </r>
  <r>
    <s v=""/>
    <s v=" 30172 _L_FY22"/>
    <s v="6.05.07.03 - 30172  - FY22 Labor Actuals"/>
    <s v="6.05.07.03"/>
    <x v="0"/>
    <d v="2021-10-01T00:00:00"/>
    <d v="2022-09-30T00:00:00"/>
    <s v="apatil"/>
    <s v="wange"/>
    <n v="29320.27"/>
    <s v="EDIA"/>
    <m/>
    <s v="Labor"/>
    <s v="OPC"/>
    <m/>
    <s v="BNL"/>
    <s v="ACD"/>
    <s v="SHC"/>
    <x v="2"/>
    <s v="ACT"/>
    <m/>
    <m/>
    <m/>
    <m/>
    <m/>
    <n v="29320.27"/>
    <m/>
    <m/>
    <m/>
    <m/>
    <m/>
    <m/>
    <m/>
    <m/>
    <m/>
    <m/>
    <m/>
    <m/>
    <x v="0"/>
    <x v="0"/>
    <m/>
  </r>
  <r>
    <s v=""/>
    <s v=" 30186 _L_FY22"/>
    <s v="6.09.03.01.01 - 30186  - FY22 Labor Actuals"/>
    <s v="6.09.03.01.01"/>
    <x v="0"/>
    <d v="2021-10-01T00:00:00"/>
    <d v="2022-09-30T00:00:00"/>
    <s v="glayden"/>
    <s v="ythan"/>
    <n v="3125.85"/>
    <s v="EDIA"/>
    <s v="A"/>
    <s v="Labor"/>
    <s v="OPC"/>
    <m/>
    <s v="BNL"/>
    <s v="ACD"/>
    <s v="CRYO"/>
    <x v="0"/>
    <s v="ACT"/>
    <m/>
    <m/>
    <m/>
    <m/>
    <m/>
    <n v="3125.85"/>
    <m/>
    <m/>
    <m/>
    <m/>
    <m/>
    <m/>
    <m/>
    <m/>
    <m/>
    <m/>
    <m/>
    <m/>
    <x v="0"/>
    <x v="0"/>
    <m/>
  </r>
  <r>
    <s v=""/>
    <s v=" 30192 _L_FY22"/>
    <s v="6.10.05.01.01 - 30192  - FY22 Labor Actuals"/>
    <s v="6.10.05.01.01"/>
    <x v="0"/>
    <d v="2021-10-01T00:00:00"/>
    <d v="2022-09-30T00:00:00"/>
    <s v="tlewis"/>
    <s v="shura"/>
    <n v="8470.18"/>
    <s v="EDIA"/>
    <s v="C"/>
    <s v="Labor"/>
    <s v="OPC"/>
    <m/>
    <s v="BNL"/>
    <s v="ACD"/>
    <s v="DET"/>
    <x v="2"/>
    <s v="ACT"/>
    <m/>
    <m/>
    <m/>
    <m/>
    <m/>
    <n v="8470.18"/>
    <m/>
    <m/>
    <m/>
    <m/>
    <m/>
    <m/>
    <m/>
    <m/>
    <m/>
    <m/>
    <m/>
    <m/>
    <x v="0"/>
    <x v="0"/>
    <m/>
  </r>
  <r>
    <s v=""/>
    <s v=" 30193 _L_FY22"/>
    <s v="6.10.06.01 - 30193  - FY22 Labor Actuals"/>
    <s v="6.10.06.01"/>
    <x v="0"/>
    <d v="2021-10-01T00:00:00"/>
    <d v="2022-09-30T00:00:00"/>
    <s v="tlewis"/>
    <s v="ayk"/>
    <n v="17174.3"/>
    <s v="EDIA"/>
    <m/>
    <s v="Labor"/>
    <s v="OPC"/>
    <m/>
    <s v="BNL"/>
    <s v="ACD"/>
    <s v="DET"/>
    <x v="2"/>
    <s v="ACT"/>
    <m/>
    <m/>
    <m/>
    <m/>
    <m/>
    <n v="17174.3"/>
    <m/>
    <m/>
    <m/>
    <m/>
    <m/>
    <m/>
    <m/>
    <m/>
    <m/>
    <m/>
    <m/>
    <m/>
    <x v="0"/>
    <x v="0"/>
    <m/>
  </r>
  <r>
    <s v=""/>
    <s v=" 30196 _L_FY22"/>
    <s v="6.10.09.01 - 30196  - FY22 Labor Actuals"/>
    <s v="6.10.09.01"/>
    <x v="0"/>
    <d v="2021-10-01T00:00:00"/>
    <d v="2022-09-30T00:00:00"/>
    <s v="tlewis"/>
    <s v="abbot"/>
    <n v="33398.089999999997"/>
    <s v="EDIA"/>
    <s v="C"/>
    <s v="Labor"/>
    <s v="OPC"/>
    <m/>
    <s v="BNL"/>
    <s v="ACD"/>
    <m/>
    <x v="2"/>
    <s v="ACT"/>
    <m/>
    <m/>
    <m/>
    <m/>
    <m/>
    <n v="33398.089999999997"/>
    <m/>
    <m/>
    <m/>
    <m/>
    <m/>
    <m/>
    <m/>
    <m/>
    <m/>
    <m/>
    <m/>
    <m/>
    <x v="0"/>
    <x v="0"/>
    <m/>
  </r>
  <r>
    <s v=""/>
    <s v=" 30197 _L_FY22"/>
    <s v="6.10.10 - 30197  - FY22 Labor Actuals"/>
    <s v="6.10.10"/>
    <x v="0"/>
    <d v="2021-10-01T00:00:00"/>
    <d v="2022-09-30T00:00:00"/>
    <s v="tlewis"/>
    <s v="rsharma"/>
    <n v="95219.95"/>
    <s v="EDIA"/>
    <m/>
    <s v="Labor"/>
    <s v="OPC"/>
    <m/>
    <s v="BNL"/>
    <s v="ACD"/>
    <s v="DET"/>
    <x v="2"/>
    <s v="ACT"/>
    <m/>
    <m/>
    <m/>
    <m/>
    <m/>
    <n v="95219.95"/>
    <m/>
    <m/>
    <m/>
    <m/>
    <m/>
    <m/>
    <m/>
    <m/>
    <m/>
    <m/>
    <m/>
    <m/>
    <x v="0"/>
    <x v="0"/>
    <m/>
  </r>
  <r>
    <s v=""/>
    <s v=" 30203 _L_FY22"/>
    <s v="6.10.14.02.01 - 30203  - FY22 Labor Actuals"/>
    <s v="6.10.14.02.01"/>
    <x v="0"/>
    <d v="2021-10-01T00:00:00"/>
    <d v="2022-09-30T00:00:00"/>
    <s v="tlewis"/>
    <s v="wschmidke"/>
    <n v="13628.8"/>
    <s v="EDIA"/>
    <m/>
    <s v="Labor"/>
    <s v="OPC"/>
    <m/>
    <s v="BNL"/>
    <s v="ACD"/>
    <s v="DET"/>
    <x v="2"/>
    <s v="ACT"/>
    <m/>
    <m/>
    <m/>
    <m/>
    <m/>
    <n v="13628.8"/>
    <m/>
    <m/>
    <m/>
    <m/>
    <m/>
    <m/>
    <m/>
    <m/>
    <m/>
    <m/>
    <m/>
    <m/>
    <x v="0"/>
    <x v="0"/>
    <m/>
  </r>
  <r>
    <s v=""/>
    <s v=" 30205 _L_FY22"/>
    <s v="6.10.14.03 - 30205  - FY22 Labor Actuals"/>
    <s v="6.10.14.03"/>
    <x v="0"/>
    <d v="2021-10-01T00:00:00"/>
    <d v="2022-09-30T00:00:00"/>
    <s v="tlewis"/>
    <s v="keyser"/>
    <n v="4076.14"/>
    <s v="EDIA"/>
    <m/>
    <s v="Labor"/>
    <s v="OPC"/>
    <m/>
    <s v="BNL"/>
    <s v="ACD"/>
    <s v="DET"/>
    <x v="2"/>
    <s v="ACT"/>
    <m/>
    <m/>
    <m/>
    <m/>
    <m/>
    <n v="4076.14"/>
    <m/>
    <m/>
    <m/>
    <m/>
    <m/>
    <m/>
    <m/>
    <m/>
    <m/>
    <m/>
    <m/>
    <m/>
    <x v="0"/>
    <x v="0"/>
    <m/>
  </r>
  <r>
    <s v=""/>
    <s v=" 70160 _L_FY22"/>
    <s v="6.01.01.01.01 - 70160  - FY22 Labor Actuals"/>
    <s v="6.01.01.01.01"/>
    <x v="0"/>
    <d v="2021-10-01T00:00:00"/>
    <d v="2022-09-30T00:00:00"/>
    <s v="kkrug"/>
    <s v="llari"/>
    <n v="458840.34"/>
    <s v="EDIA"/>
    <s v="A"/>
    <s v="Labor"/>
    <s v="TEC"/>
    <m/>
    <s v="BNL"/>
    <s v="PED.Design"/>
    <s v="PM"/>
    <x v="0"/>
    <s v="ACT"/>
    <m/>
    <m/>
    <m/>
    <m/>
    <m/>
    <n v="458840.34"/>
    <m/>
    <m/>
    <m/>
    <m/>
    <m/>
    <m/>
    <m/>
    <m/>
    <m/>
    <m/>
    <m/>
    <m/>
    <x v="0"/>
    <x v="0"/>
    <m/>
  </r>
  <r>
    <s v=""/>
    <s v=" 70161 _L_FY22"/>
    <s v="6.01.01.01.02 - 70161  - FY22 Labor Actuals"/>
    <s v="6.01.01.01.02"/>
    <x v="0"/>
    <d v="2021-10-01T00:00:00"/>
    <d v="2022-09-30T00:00:00"/>
    <s v="kkrug"/>
    <s v="llari"/>
    <n v="288905.34999999998"/>
    <s v="EDIA"/>
    <s v="A"/>
    <s v="Labor"/>
    <s v="TEC"/>
    <m/>
    <s v="BNL"/>
    <s v="PED.Design"/>
    <s v="PM"/>
    <x v="0"/>
    <s v="ACT"/>
    <m/>
    <m/>
    <m/>
    <m/>
    <m/>
    <n v="288905.34999999998"/>
    <m/>
    <m/>
    <m/>
    <m/>
    <m/>
    <m/>
    <m/>
    <m/>
    <m/>
    <m/>
    <m/>
    <m/>
    <x v="0"/>
    <x v="0"/>
    <m/>
  </r>
  <r>
    <s v=""/>
    <s v=" 70163 _L_FY22"/>
    <s v="6.01.02.01 - 70163  - FY22 Labor Actuals"/>
    <s v="6.01.02.01"/>
    <x v="0"/>
    <d v="2021-10-01T00:00:00"/>
    <d v="2022-09-30T00:00:00"/>
    <s v="kkrug"/>
    <s v="stiegler"/>
    <n v="210840.4"/>
    <s v="EDIA"/>
    <s v="A"/>
    <s v="Labor"/>
    <s v="TEC"/>
    <m/>
    <s v="BNL"/>
    <s v="PED.Design"/>
    <s v="PM"/>
    <x v="0"/>
    <s v="ACT"/>
    <m/>
    <m/>
    <m/>
    <m/>
    <m/>
    <n v="210840.4"/>
    <m/>
    <m/>
    <m/>
    <m/>
    <m/>
    <m/>
    <m/>
    <m/>
    <m/>
    <m/>
    <m/>
    <m/>
    <x v="0"/>
    <x v="0"/>
    <m/>
  </r>
  <r>
    <s v=""/>
    <s v=" 70164 _L_FY22"/>
    <s v="6.01.03.01.01 - 70164  - FY22 Labor Actuals"/>
    <s v="6.01.03.01.01"/>
    <x v="0"/>
    <d v="2021-10-01T00:00:00"/>
    <d v="2022-09-30T00:00:00"/>
    <s v="kkrug"/>
    <s v="lavellec"/>
    <n v="174337.91"/>
    <s v="EDIA"/>
    <s v="A"/>
    <s v="Labor"/>
    <s v="TEC"/>
    <m/>
    <s v="BNL"/>
    <s v="PED.Design"/>
    <s v="PM"/>
    <x v="0"/>
    <s v="ACT"/>
    <m/>
    <m/>
    <m/>
    <m/>
    <m/>
    <n v="174337.91"/>
    <m/>
    <m/>
    <m/>
    <m/>
    <m/>
    <m/>
    <m/>
    <m/>
    <m/>
    <m/>
    <m/>
    <m/>
    <x v="0"/>
    <x v="0"/>
    <m/>
  </r>
  <r>
    <s v=""/>
    <s v=" 70165 _L_FY22"/>
    <s v="6.01.03.01.02 - 70165  - FY22 Labor Actuals"/>
    <s v="6.01.03.01.02"/>
    <x v="0"/>
    <d v="2021-10-01T00:00:00"/>
    <d v="2022-09-30T00:00:00"/>
    <s v="kkrug"/>
    <s v="hokula"/>
    <n v="123844.07"/>
    <s v="EDIA"/>
    <s v="A"/>
    <s v="Labor"/>
    <s v="TEC"/>
    <m/>
    <s v="BNL"/>
    <s v="PED.Design"/>
    <s v="PM"/>
    <x v="0"/>
    <s v="ACT"/>
    <m/>
    <m/>
    <m/>
    <m/>
    <m/>
    <n v="123844.07"/>
    <m/>
    <m/>
    <m/>
    <m/>
    <m/>
    <m/>
    <m/>
    <m/>
    <m/>
    <m/>
    <m/>
    <m/>
    <x v="0"/>
    <x v="0"/>
    <m/>
  </r>
  <r>
    <s v=""/>
    <s v=" 70166 _L_FY22"/>
    <s v="6.01.03.01.03 - 70166  - FY22 Labor Actuals"/>
    <s v="6.01.03.01.03"/>
    <x v="0"/>
    <d v="2021-10-01T00:00:00"/>
    <d v="2022-09-30T00:00:00"/>
    <s v="kkrug"/>
    <s v="kkrug"/>
    <n v="719218.43"/>
    <s v="EDIA"/>
    <s v="A"/>
    <s v="Labor"/>
    <s v="TEC"/>
    <m/>
    <s v="BNL"/>
    <s v="PED.Design"/>
    <s v="PM"/>
    <x v="0"/>
    <s v="ACT"/>
    <m/>
    <m/>
    <m/>
    <m/>
    <m/>
    <n v="719218.43"/>
    <m/>
    <m/>
    <m/>
    <m/>
    <m/>
    <m/>
    <m/>
    <m/>
    <m/>
    <m/>
    <m/>
    <m/>
    <x v="0"/>
    <x v="0"/>
    <m/>
  </r>
  <r>
    <s v=""/>
    <s v=" 70167 _L_FY22"/>
    <s v="6.01.03.01.04 - 70167  - FY22 Labor Actuals"/>
    <s v="6.01.03.01.04"/>
    <x v="0"/>
    <d v="2021-10-01T00:00:00"/>
    <d v="2022-09-30T00:00:00"/>
    <s v="kkrug"/>
    <s v="apetrone"/>
    <n v="286785.28999999998"/>
    <s v="EDIA"/>
    <s v="A"/>
    <s v="Labor"/>
    <s v="TEC"/>
    <m/>
    <s v="BNL"/>
    <s v="PED.Design"/>
    <s v="PM"/>
    <x v="0"/>
    <s v="ACT"/>
    <m/>
    <m/>
    <m/>
    <m/>
    <m/>
    <n v="286785.28999999998"/>
    <m/>
    <m/>
    <m/>
    <m/>
    <m/>
    <m/>
    <m/>
    <m/>
    <m/>
    <m/>
    <m/>
    <m/>
    <x v="0"/>
    <x v="0"/>
    <m/>
  </r>
  <r>
    <s v=""/>
    <s v=" 70168 _L_FY22"/>
    <s v="6.01.03.01.05 - 70168  - FY22 Labor Actuals"/>
    <s v="6.01.03.01.05"/>
    <x v="0"/>
    <d v="2021-10-01T00:00:00"/>
    <d v="2022-09-30T00:00:00"/>
    <s v="kkrug"/>
    <s v="alexander"/>
    <n v="251708.71"/>
    <s v="EDIA"/>
    <s v="A"/>
    <s v="Labor"/>
    <s v="TEC"/>
    <m/>
    <s v="BNL"/>
    <s v="PED.Design"/>
    <s v="PM"/>
    <x v="0"/>
    <s v="ACT"/>
    <m/>
    <m/>
    <m/>
    <m/>
    <m/>
    <n v="251708.71"/>
    <m/>
    <m/>
    <m/>
    <m/>
    <m/>
    <m/>
    <m/>
    <m/>
    <m/>
    <m/>
    <m/>
    <m/>
    <x v="0"/>
    <x v="0"/>
    <m/>
  </r>
  <r>
    <s v=""/>
    <s v=" 70169 _L_FY22"/>
    <s v="6.01.03.01.06 - 70169  - FY22 Labor Actuals"/>
    <s v="6.01.03.01.06"/>
    <x v="0"/>
    <d v="2021-10-01T00:00:00"/>
    <d v="2022-09-30T00:00:00"/>
    <s v="kkrug"/>
    <s v="apetrone"/>
    <n v="47768.57"/>
    <s v="EDIA"/>
    <s v="A"/>
    <s v="Labor"/>
    <s v="TEC"/>
    <m/>
    <s v="BNL"/>
    <s v="PED.Design"/>
    <s v="PM"/>
    <x v="0"/>
    <s v="ACT"/>
    <m/>
    <m/>
    <m/>
    <m/>
    <m/>
    <n v="47768.57"/>
    <m/>
    <m/>
    <m/>
    <m/>
    <m/>
    <m/>
    <m/>
    <m/>
    <m/>
    <m/>
    <m/>
    <m/>
    <x v="0"/>
    <x v="0"/>
    <m/>
  </r>
  <r>
    <s v=""/>
    <s v=" 70170 _L_FY22"/>
    <s v="6.01.03.01.07 - 70170  - FY22 Labor Actuals"/>
    <s v="6.01.03.01.07"/>
    <x v="0"/>
    <d v="2021-10-01T00:00:00"/>
    <d v="2022-09-30T00:00:00"/>
    <s v="kkrug"/>
    <s v="williamsj"/>
    <n v="102554.91"/>
    <s v="EDIA"/>
    <s v="A"/>
    <s v="Labor"/>
    <s v="TEC"/>
    <m/>
    <s v="BNL"/>
    <s v="PED.Design"/>
    <s v="PM"/>
    <x v="0"/>
    <s v="ACT"/>
    <m/>
    <m/>
    <m/>
    <m/>
    <m/>
    <n v="102554.91"/>
    <m/>
    <m/>
    <m/>
    <m/>
    <m/>
    <m/>
    <m/>
    <m/>
    <m/>
    <m/>
    <m/>
    <m/>
    <x v="0"/>
    <x v="0"/>
    <m/>
  </r>
  <r>
    <s v=""/>
    <s v=" 70171 _L_FY22"/>
    <s v="6.01.03.01.08 - 70171  - FY22 Labor Actuals"/>
    <s v="6.01.03.01.08"/>
    <x v="0"/>
    <d v="2021-10-01T00:00:00"/>
    <d v="2022-09-30T00:00:00"/>
    <s v="kkrug"/>
    <s v="apetrone"/>
    <n v="3898.93"/>
    <s v="EDIA"/>
    <s v="A"/>
    <s v="Labor"/>
    <s v="TEC"/>
    <m/>
    <s v="BNL"/>
    <s v="PED.Design"/>
    <s v="PM"/>
    <x v="0"/>
    <s v="ACT"/>
    <m/>
    <m/>
    <m/>
    <m/>
    <m/>
    <n v="3898.93"/>
    <m/>
    <m/>
    <m/>
    <m/>
    <m/>
    <m/>
    <m/>
    <m/>
    <m/>
    <m/>
    <m/>
    <m/>
    <x v="0"/>
    <x v="0"/>
    <m/>
  </r>
  <r>
    <s v=""/>
    <s v=" 70172 _L_FY22"/>
    <s v="6.01.04.01 - 70172  - FY22 Labor Actuals"/>
    <s v="6.01.04.01"/>
    <x v="0"/>
    <d v="2021-10-01T00:00:00"/>
    <d v="2022-09-30T00:00:00"/>
    <s v="kkrug"/>
    <s v="porretto"/>
    <n v="300281.64"/>
    <s v="EDIA"/>
    <s v="A"/>
    <s v="Labor"/>
    <s v="TEC"/>
    <m/>
    <s v="BNL"/>
    <s v="PED.Design"/>
    <s v="PM"/>
    <x v="0"/>
    <s v="ACT"/>
    <m/>
    <m/>
    <m/>
    <m/>
    <m/>
    <n v="300281.64"/>
    <m/>
    <m/>
    <m/>
    <m/>
    <m/>
    <m/>
    <m/>
    <m/>
    <m/>
    <m/>
    <m/>
    <m/>
    <x v="0"/>
    <x v="0"/>
    <m/>
  </r>
  <r>
    <s v=""/>
    <s v=" 70173 _L_FY22"/>
    <s v="6.02.01 - 70173  - FY22 Labor Actuals"/>
    <s v="6.02.01"/>
    <x v="0"/>
    <d v="2021-10-01T00:00:00"/>
    <d v="2022-09-30T00:00:00"/>
    <s v="apatil"/>
    <s v="blaskiewicz"/>
    <n v="5540.72"/>
    <s v="EDIA"/>
    <s v="A"/>
    <s v="Labor"/>
    <s v="TEC"/>
    <m/>
    <s v="BNL"/>
    <s v="PED.Design"/>
    <s v="AD"/>
    <x v="0"/>
    <s v="ACT"/>
    <m/>
    <m/>
    <m/>
    <m/>
    <m/>
    <n v="5540.72"/>
    <m/>
    <m/>
    <m/>
    <m/>
    <m/>
    <m/>
    <m/>
    <m/>
    <m/>
    <m/>
    <m/>
    <m/>
    <x v="0"/>
    <x v="0"/>
    <m/>
  </r>
  <r>
    <s v=""/>
    <s v=" 70174 _L_FY22"/>
    <s v="6.02.02.01 - 70174  - FY22 Labor Actuals"/>
    <s v="6.02.02.01"/>
    <x v="0"/>
    <d v="2021-10-01T00:00:00"/>
    <d v="2022-09-30T00:00:00"/>
    <s v="apatil"/>
    <s v="montagc"/>
    <n v="635271.21"/>
    <s v="EDIA"/>
    <s v="C"/>
    <s v="Labor"/>
    <s v="TEC"/>
    <m/>
    <s v="BNL"/>
    <s v="PED.Design"/>
    <s v="AD"/>
    <x v="1"/>
    <s v="ACT"/>
    <m/>
    <m/>
    <m/>
    <m/>
    <m/>
    <n v="635271.21"/>
    <m/>
    <m/>
    <m/>
    <m/>
    <m/>
    <m/>
    <m/>
    <m/>
    <m/>
    <m/>
    <m/>
    <m/>
    <x v="0"/>
    <x v="0"/>
    <m/>
  </r>
  <r>
    <s v=""/>
    <s v=" 70175 _L_FY22"/>
    <s v="6.02.02.02 - 70175  - FY22 Labor Actuals"/>
    <s v="6.02.02.02"/>
    <x v="0"/>
    <d v="2021-10-01T00:00:00"/>
    <d v="2022-09-30T00:00:00"/>
    <s v="apatil"/>
    <s v="blaskiewicz"/>
    <n v="267514.25"/>
    <s v="EDIA"/>
    <s v="C"/>
    <s v="Labor"/>
    <s v="TEC"/>
    <m/>
    <s v="BNL"/>
    <s v="PED.Design"/>
    <s v="AD"/>
    <x v="1"/>
    <s v="ACT"/>
    <m/>
    <m/>
    <m/>
    <m/>
    <m/>
    <n v="267514.25"/>
    <m/>
    <m/>
    <m/>
    <m/>
    <m/>
    <m/>
    <m/>
    <m/>
    <m/>
    <m/>
    <m/>
    <m/>
    <x v="0"/>
    <x v="0"/>
    <m/>
  </r>
  <r>
    <s v=""/>
    <s v=" 70177 _L_FY22"/>
    <s v="6.03.01 - 70177  - FY22 Labor Actuals"/>
    <s v="6.03.01"/>
    <x v="0"/>
    <d v="2021-10-01T00:00:00"/>
    <d v="2022-09-30T00:00:00"/>
    <s v="mahmed"/>
    <s v="vranjbar"/>
    <n v="72714.11"/>
    <s v="EDIA"/>
    <s v="A"/>
    <s v="Labor"/>
    <s v="TEC"/>
    <m/>
    <s v="BNL"/>
    <s v="PED"/>
    <s v="PM"/>
    <x v="0"/>
    <s v="ACT"/>
    <m/>
    <m/>
    <m/>
    <m/>
    <m/>
    <n v="72714.11"/>
    <m/>
    <m/>
    <m/>
    <m/>
    <m/>
    <m/>
    <m/>
    <m/>
    <m/>
    <m/>
    <m/>
    <m/>
    <x v="0"/>
    <x v="0"/>
    <m/>
  </r>
  <r>
    <s v=""/>
    <s v=" 70178 _L_FY22"/>
    <s v="6.03.02.02.01.01 - 70178  - FY22 Labor Actuals"/>
    <s v="6.03.02.02.01.01"/>
    <x v="0"/>
    <d v="2021-10-01T00:00:00"/>
    <d v="2022-09-30T00:00:00"/>
    <s v="jtolle"/>
    <s v="hwitte"/>
    <n v="18157.169999999998"/>
    <s v="EDIA"/>
    <m/>
    <s v="Labor"/>
    <s v="TEC"/>
    <m/>
    <s v="BNL"/>
    <s v="PED"/>
    <s v="NC_MAG"/>
    <x v="14"/>
    <s v="ACT"/>
    <m/>
    <m/>
    <m/>
    <m/>
    <m/>
    <n v="18157.169999999998"/>
    <m/>
    <m/>
    <m/>
    <m/>
    <m/>
    <m/>
    <m/>
    <m/>
    <m/>
    <m/>
    <m/>
    <m/>
    <x v="0"/>
    <x v="0"/>
    <m/>
  </r>
  <r>
    <s v=""/>
    <s v=" 70179 _L_FY22"/>
    <s v="6.03.02.01.01 - 70179  - FY22 Labor Actuals"/>
    <s v="6.03.02.01.01"/>
    <x v="0"/>
    <d v="2021-10-01T00:00:00"/>
    <d v="2022-09-30T00:00:00"/>
    <s v="jtolle"/>
    <s v="hwitte"/>
    <n v="31337.24"/>
    <s v="EDIA"/>
    <m/>
    <s v="Labor"/>
    <s v="TEC"/>
    <m/>
    <s v="BNL"/>
    <s v="PED"/>
    <s v="NC_MAG"/>
    <x v="14"/>
    <s v="ACT"/>
    <m/>
    <m/>
    <m/>
    <m/>
    <m/>
    <n v="31337.24"/>
    <m/>
    <m/>
    <m/>
    <m/>
    <m/>
    <m/>
    <m/>
    <m/>
    <m/>
    <m/>
    <m/>
    <m/>
    <x v="0"/>
    <x v="0"/>
    <m/>
  </r>
  <r>
    <s v=""/>
    <s v=" 70180 _L_FY22"/>
    <s v="6.03.02.01.02 - 70180  - FY22 Labor Actuals"/>
    <s v="6.03.02.01.02"/>
    <x v="0"/>
    <d v="2021-10-01T00:00:00"/>
    <d v="2022-09-30T00:00:00"/>
    <s v="jtolle"/>
    <s v="hwitte"/>
    <n v="27874.240000000002"/>
    <s v="EDIA"/>
    <m/>
    <s v="Labor"/>
    <s v="TEC"/>
    <m/>
    <s v="BNL"/>
    <s v="PED"/>
    <s v="NC_MAG"/>
    <x v="14"/>
    <s v="ACT"/>
    <m/>
    <m/>
    <m/>
    <m/>
    <m/>
    <n v="27874.240000000002"/>
    <m/>
    <m/>
    <m/>
    <m/>
    <m/>
    <m/>
    <m/>
    <m/>
    <m/>
    <m/>
    <m/>
    <m/>
    <x v="0"/>
    <x v="0"/>
    <m/>
  </r>
  <r>
    <s v=""/>
    <s v=" 70181 _L_FY22"/>
    <s v="6.03.02.01.03 - 70181  - FY22 Labor Actuals"/>
    <s v="6.03.02.01.03"/>
    <x v="0"/>
    <d v="2021-10-01T00:00:00"/>
    <d v="2022-09-30T00:00:00"/>
    <s v="jtolle"/>
    <s v="hwitte"/>
    <n v="16940.57"/>
    <s v="EDIA"/>
    <m/>
    <s v="Labor"/>
    <s v="TEC"/>
    <m/>
    <s v="BNL"/>
    <s v="PED"/>
    <s v="NC_MAG"/>
    <x v="14"/>
    <s v="ACT"/>
    <m/>
    <m/>
    <m/>
    <m/>
    <m/>
    <n v="16940.57"/>
    <m/>
    <m/>
    <m/>
    <m/>
    <m/>
    <m/>
    <m/>
    <m/>
    <m/>
    <m/>
    <m/>
    <m/>
    <x v="0"/>
    <x v="0"/>
    <m/>
  </r>
  <r>
    <s v=""/>
    <s v=" 70182 _L_FY22"/>
    <s v="6.03.02.01.04 - 70182  - FY22 Labor Actuals"/>
    <s v="6.03.02.01.04"/>
    <x v="0"/>
    <d v="2021-10-01T00:00:00"/>
    <d v="2022-09-30T00:00:00"/>
    <s v="jtolle"/>
    <s v="hwitte"/>
    <n v="15252.37"/>
    <s v="EDIA"/>
    <m/>
    <s v="Labor"/>
    <s v="TEC"/>
    <m/>
    <s v="BNL"/>
    <s v="PED"/>
    <s v="NC_MAG"/>
    <x v="14"/>
    <s v="ACT"/>
    <m/>
    <m/>
    <m/>
    <m/>
    <m/>
    <n v="15252.37"/>
    <m/>
    <m/>
    <m/>
    <m/>
    <m/>
    <m/>
    <m/>
    <m/>
    <m/>
    <m/>
    <m/>
    <m/>
    <x v="0"/>
    <x v="0"/>
    <m/>
  </r>
  <r>
    <s v=""/>
    <s v=" 70183 _L_FY22"/>
    <s v="6.03.02.03 - 70183  - FY22 Labor Actuals"/>
    <s v="6.03.02.03"/>
    <x v="0"/>
    <d v="2021-10-01T00:00:00"/>
    <d v="2022-09-30T00:00:00"/>
    <s v="apatil"/>
    <s v="bruno"/>
    <n v="73984.56"/>
    <s v="EDIA"/>
    <m/>
    <s v="Labor"/>
    <s v="TEC"/>
    <m/>
    <s v="BNL"/>
    <s v="PED"/>
    <s v="PS"/>
    <x v="14"/>
    <s v="ACT"/>
    <m/>
    <m/>
    <m/>
    <m/>
    <m/>
    <n v="73984.56"/>
    <m/>
    <m/>
    <m/>
    <m/>
    <m/>
    <m/>
    <m/>
    <m/>
    <m/>
    <m/>
    <m/>
    <m/>
    <x v="0"/>
    <x v="0"/>
    <m/>
  </r>
  <r>
    <s v=""/>
    <s v=" 70184 _L_FY22"/>
    <s v="6.03.02.04.01 - 70184  - FY22 Labor Actuals"/>
    <s v="6.03.02.04.01"/>
    <x v="0"/>
    <d v="2021-10-01T00:00:00"/>
    <d v="2022-09-30T00:00:00"/>
    <s v="rnavarrol"/>
    <s v="chetzel"/>
    <n v="31267.41"/>
    <s v="EDIA"/>
    <m/>
    <s v="Labor"/>
    <s v="TEC"/>
    <m/>
    <s v="BNL"/>
    <s v="PED"/>
    <s v="VAC"/>
    <x v="14"/>
    <s v="ACT"/>
    <m/>
    <m/>
    <m/>
    <m/>
    <m/>
    <n v="31267.41"/>
    <m/>
    <m/>
    <m/>
    <m/>
    <m/>
    <m/>
    <m/>
    <m/>
    <m/>
    <m/>
    <m/>
    <m/>
    <x v="0"/>
    <x v="0"/>
    <m/>
  </r>
  <r>
    <s v=""/>
    <s v=" 70190 _L_FY22"/>
    <s v="6.03.02.05.01 - 70190  - FY22 Labor Actuals"/>
    <s v="6.03.02.05.01"/>
    <x v="0"/>
    <d v="2021-10-01T00:00:00"/>
    <d v="2022-09-30T00:00:00"/>
    <s v="mahmed"/>
    <s v="gassner"/>
    <n v="42001.91"/>
    <s v="EDIA"/>
    <m/>
    <s v="Labor"/>
    <s v="TEC"/>
    <m/>
    <s v="BNL"/>
    <s v="PED"/>
    <s v="INS"/>
    <x v="14"/>
    <s v="ACT"/>
    <m/>
    <m/>
    <m/>
    <m/>
    <m/>
    <n v="42001.91"/>
    <m/>
    <m/>
    <m/>
    <m/>
    <m/>
    <m/>
    <m/>
    <m/>
    <m/>
    <m/>
    <m/>
    <m/>
    <x v="0"/>
    <x v="0"/>
    <m/>
  </r>
  <r>
    <s v=""/>
    <s v=" 70191 _L_FY22"/>
    <s v="6.03.02.05.02 - 70191  - FY22 Labor Actuals"/>
    <s v="6.03.02.05.02"/>
    <x v="0"/>
    <d v="2021-10-01T00:00:00"/>
    <d v="2022-09-30T00:00:00"/>
    <s v="mahmed"/>
    <s v="gassner"/>
    <n v="2959.03"/>
    <s v="EDIA"/>
    <m/>
    <s v="Labor"/>
    <s v="TEC"/>
    <m/>
    <s v="BNL"/>
    <s v="PED"/>
    <s v="INS"/>
    <x v="14"/>
    <s v="ACT"/>
    <m/>
    <m/>
    <m/>
    <m/>
    <m/>
    <n v="2959.03"/>
    <m/>
    <m/>
    <m/>
    <m/>
    <m/>
    <m/>
    <m/>
    <m/>
    <m/>
    <m/>
    <m/>
    <m/>
    <x v="0"/>
    <x v="0"/>
    <m/>
  </r>
  <r>
    <s v=""/>
    <s v=" 70192 _L_FY22"/>
    <s v="6.03.02.05.03 - 70192  - FY22 Labor Actuals"/>
    <s v="6.03.02.05.03"/>
    <x v="0"/>
    <d v="2021-10-01T00:00:00"/>
    <d v="2022-09-30T00:00:00"/>
    <s v="mahmed"/>
    <s v="gassner"/>
    <n v="8236.4699999999993"/>
    <s v="EDIA"/>
    <m/>
    <s v="Labor"/>
    <s v="TEC"/>
    <m/>
    <s v="BNL"/>
    <s v="PED"/>
    <s v="INS"/>
    <x v="14"/>
    <s v="ACT"/>
    <m/>
    <m/>
    <m/>
    <m/>
    <m/>
    <n v="8236.4699999999993"/>
    <m/>
    <m/>
    <m/>
    <m/>
    <m/>
    <m/>
    <m/>
    <m/>
    <m/>
    <m/>
    <m/>
    <m/>
    <x v="0"/>
    <x v="0"/>
    <m/>
  </r>
  <r>
    <s v=""/>
    <s v=" 70193 _L_FY22"/>
    <s v="6.03.02.05.04 - 70193  - FY22 Labor Actuals"/>
    <s v="6.03.02.05.04"/>
    <x v="0"/>
    <d v="2021-10-01T00:00:00"/>
    <d v="2022-09-30T00:00:00"/>
    <s v="mahmed"/>
    <s v="gassner"/>
    <n v="4655.8100000000004"/>
    <s v="EDIA"/>
    <m/>
    <s v="Labor"/>
    <s v="TEC"/>
    <m/>
    <s v="BNL"/>
    <s v="PED"/>
    <s v="INS"/>
    <x v="14"/>
    <s v="ACT"/>
    <m/>
    <m/>
    <m/>
    <m/>
    <m/>
    <n v="4655.8100000000004"/>
    <m/>
    <m/>
    <m/>
    <m/>
    <m/>
    <m/>
    <m/>
    <m/>
    <m/>
    <m/>
    <m/>
    <m/>
    <x v="0"/>
    <x v="0"/>
    <m/>
  </r>
  <r>
    <s v=""/>
    <s v=" 70194 _L_FY22"/>
    <s v="6.03.03.01 - 70194  - FY22 Labor Actuals"/>
    <s v="6.03.03.01"/>
    <x v="0"/>
    <d v="2021-10-01T00:00:00"/>
    <d v="2022-09-30T00:00:00"/>
    <s v="jtolle"/>
    <s v="hwitte"/>
    <n v="189198.66"/>
    <s v="EDIA"/>
    <m/>
    <s v="Labor"/>
    <s v="TEC"/>
    <m/>
    <s v="BNL"/>
    <s v="PED"/>
    <s v="NC_MAG"/>
    <x v="14"/>
    <s v="ACT"/>
    <m/>
    <m/>
    <m/>
    <m/>
    <m/>
    <n v="189198.66"/>
    <m/>
    <m/>
    <m/>
    <m/>
    <m/>
    <m/>
    <m/>
    <m/>
    <m/>
    <m/>
    <m/>
    <m/>
    <x v="0"/>
    <x v="0"/>
    <m/>
  </r>
  <r>
    <s v=""/>
    <s v=" 70195 _L_FY22"/>
    <s v="6.03.03.02 - 70195  - FY22 Labor Actuals"/>
    <s v="6.03.03.02"/>
    <x v="0"/>
    <d v="2021-10-01T00:00:00"/>
    <d v="2022-09-30T00:00:00"/>
    <s v="apatil"/>
    <s v="bruno"/>
    <n v="29322.83"/>
    <s v="EDIA"/>
    <m/>
    <s v="Labor"/>
    <s v="TEC"/>
    <m/>
    <s v="BNL"/>
    <s v="PED"/>
    <s v="PS"/>
    <x v="14"/>
    <s v="ACT"/>
    <m/>
    <m/>
    <m/>
    <m/>
    <m/>
    <n v="29322.83"/>
    <m/>
    <m/>
    <m/>
    <m/>
    <m/>
    <m/>
    <m/>
    <m/>
    <m/>
    <m/>
    <m/>
    <m/>
    <x v="0"/>
    <x v="0"/>
    <m/>
  </r>
  <r>
    <s v=""/>
    <s v=" 70196 _L_FY22"/>
    <s v="6.03.03.03 - 70196  - FY22 Labor Actuals"/>
    <s v="6.03.03.03"/>
    <x v="0"/>
    <d v="2021-10-01T00:00:00"/>
    <d v="2022-09-30T00:00:00"/>
    <s v="rnavarrol"/>
    <s v="chetzel"/>
    <n v="3191.65"/>
    <s v="EDIA"/>
    <m/>
    <s v="Labor"/>
    <s v="TEC"/>
    <m/>
    <s v="BNL"/>
    <s v="PED"/>
    <s v="VAC"/>
    <x v="14"/>
    <s v="ACT"/>
    <m/>
    <m/>
    <m/>
    <m/>
    <m/>
    <n v="3191.65"/>
    <m/>
    <m/>
    <m/>
    <m/>
    <m/>
    <m/>
    <m/>
    <m/>
    <m/>
    <m/>
    <m/>
    <m/>
    <x v="0"/>
    <x v="0"/>
    <m/>
  </r>
  <r>
    <s v=""/>
    <s v=" 70197 _L_FY22"/>
    <s v="6.03.03.04.01 - 70197  - FY22 Labor Actuals"/>
    <s v="6.03.03.04.01"/>
    <x v="0"/>
    <d v="2021-10-01T00:00:00"/>
    <d v="2022-09-30T00:00:00"/>
    <s v="mahmed"/>
    <s v="gassner"/>
    <n v="4887.58"/>
    <s v="EDIA"/>
    <m/>
    <s v="Labor"/>
    <s v="TEC"/>
    <m/>
    <s v="BNL"/>
    <s v="PED"/>
    <s v="INS"/>
    <x v="14"/>
    <s v="ACT"/>
    <m/>
    <m/>
    <m/>
    <m/>
    <m/>
    <n v="4887.58"/>
    <m/>
    <m/>
    <m/>
    <m/>
    <m/>
    <m/>
    <m/>
    <m/>
    <m/>
    <m/>
    <m/>
    <m/>
    <x v="0"/>
    <x v="0"/>
    <m/>
  </r>
  <r>
    <s v=""/>
    <s v=" 70198 _L_FY22"/>
    <s v="6.03.03.04.02 - 70198  - FY22 Labor Actuals"/>
    <s v="6.03.03.04.02"/>
    <x v="0"/>
    <d v="2021-10-01T00:00:00"/>
    <d v="2022-09-30T00:00:00"/>
    <s v="mahmed"/>
    <s v="gassner"/>
    <n v="2958.43"/>
    <s v="EDIA"/>
    <m/>
    <s v="Labor"/>
    <s v="TEC"/>
    <m/>
    <s v="BNL"/>
    <s v="PED"/>
    <s v="INS"/>
    <x v="14"/>
    <s v="ACT"/>
    <m/>
    <m/>
    <m/>
    <m/>
    <m/>
    <n v="2958.43"/>
    <m/>
    <m/>
    <m/>
    <m/>
    <m/>
    <m/>
    <m/>
    <m/>
    <m/>
    <m/>
    <m/>
    <m/>
    <x v="0"/>
    <x v="0"/>
    <m/>
  </r>
  <r>
    <s v=""/>
    <s v=" 70199 _L_FY22"/>
    <s v="6.03.03.04.03 - 70199  - FY22 Labor Actuals"/>
    <s v="6.03.03.04.03"/>
    <x v="0"/>
    <d v="2021-10-01T00:00:00"/>
    <d v="2022-09-30T00:00:00"/>
    <s v="mahmed"/>
    <s v="gassner"/>
    <n v="1723.51"/>
    <s v="EDIA"/>
    <m/>
    <s v="Labor"/>
    <s v="TEC"/>
    <m/>
    <s v="BNL"/>
    <s v="PED"/>
    <s v="INS"/>
    <x v="14"/>
    <s v="ACT"/>
    <m/>
    <m/>
    <m/>
    <m/>
    <m/>
    <n v="1723.51"/>
    <m/>
    <m/>
    <m/>
    <m/>
    <m/>
    <m/>
    <m/>
    <m/>
    <m/>
    <m/>
    <m/>
    <m/>
    <x v="0"/>
    <x v="0"/>
    <m/>
  </r>
  <r>
    <s v=""/>
    <s v=" 70200 _L_FY22"/>
    <s v="6.03.03.05.01 - 70200  - FY22 Labor Actuals"/>
    <s v="6.03.03.05.01"/>
    <x v="0"/>
    <d v="2021-10-01T00:00:00"/>
    <d v="2022-09-30T00:00:00"/>
    <s v="mahmed"/>
    <s v="vranjbar"/>
    <n v="2826.44"/>
    <s v="EDIA"/>
    <m/>
    <s v="Labor"/>
    <s v="TEC"/>
    <m/>
    <s v="BNL"/>
    <s v="PED"/>
    <s v="PD"/>
    <x v="14"/>
    <s v="ACT"/>
    <m/>
    <m/>
    <m/>
    <m/>
    <m/>
    <n v="2826.44"/>
    <m/>
    <m/>
    <m/>
    <m/>
    <m/>
    <m/>
    <m/>
    <m/>
    <m/>
    <m/>
    <m/>
    <m/>
    <x v="0"/>
    <x v="0"/>
    <m/>
  </r>
  <r>
    <s v=""/>
    <s v=" 70209 _L_FY22"/>
    <s v="6.03.04.01.01 - 70209  - FY22 Labor Actuals"/>
    <s v="6.03.04.01.01"/>
    <x v="0"/>
    <d v="2021-10-01T00:00:00"/>
    <d v="2022-09-30T00:00:00"/>
    <s v="apatil"/>
    <s v="bruno"/>
    <n v="21706.98"/>
    <s v="EDIA"/>
    <m/>
    <s v="Labor"/>
    <s v="TEC"/>
    <m/>
    <s v="BNL"/>
    <s v="PED"/>
    <s v="PS"/>
    <x v="14"/>
    <s v="ACT"/>
    <m/>
    <m/>
    <m/>
    <m/>
    <m/>
    <n v="21706.98"/>
    <m/>
    <m/>
    <m/>
    <m/>
    <m/>
    <m/>
    <m/>
    <m/>
    <m/>
    <m/>
    <m/>
    <m/>
    <x v="0"/>
    <x v="0"/>
    <m/>
  </r>
  <r>
    <s v=""/>
    <s v=" 70210 _L_FY22"/>
    <s v="6.03.04.01.02 - 70210  - FY22 Labor Actuals"/>
    <s v="6.03.04.01.02"/>
    <x v="0"/>
    <d v="2021-10-01T00:00:00"/>
    <d v="2022-09-30T00:00:00"/>
    <s v="glayden"/>
    <s v="skaritka"/>
    <n v="5375.08"/>
    <s v="EDIA"/>
    <m/>
    <s v="Labor"/>
    <s v="TEC"/>
    <m/>
    <s v="BNL"/>
    <s v="PED"/>
    <s v="INJ"/>
    <x v="14"/>
    <s v="ACT"/>
    <m/>
    <m/>
    <m/>
    <m/>
    <m/>
    <n v="5375.08"/>
    <m/>
    <m/>
    <m/>
    <m/>
    <m/>
    <m/>
    <m/>
    <m/>
    <m/>
    <m/>
    <m/>
    <m/>
    <x v="0"/>
    <x v="0"/>
    <m/>
  </r>
  <r>
    <s v=""/>
    <s v=" 70211 _L_FY22"/>
    <s v="6.03.04.01.03 - 70211  - FY22 Labor Actuals"/>
    <s v="6.03.04.01.03"/>
    <x v="0"/>
    <d v="2021-10-01T00:00:00"/>
    <d v="2022-09-30T00:00:00"/>
    <s v="glayden"/>
    <s v="skaritka"/>
    <n v="76691.649999999994"/>
    <s v="EDIA"/>
    <m/>
    <s v="Labor"/>
    <s v="TEC"/>
    <m/>
    <s v="BNL"/>
    <s v="PED"/>
    <s v="INJ"/>
    <x v="14"/>
    <s v="ACT"/>
    <m/>
    <m/>
    <m/>
    <m/>
    <m/>
    <n v="76691.649999999994"/>
    <m/>
    <m/>
    <m/>
    <m/>
    <m/>
    <m/>
    <m/>
    <m/>
    <m/>
    <m/>
    <m/>
    <m/>
    <x v="0"/>
    <x v="0"/>
    <m/>
  </r>
  <r>
    <s v=""/>
    <s v=" 70214 _L_FY22"/>
    <s v="6.03.04.01.04.03 - 70214  - FY22 Labor Actuals"/>
    <s v="6.03.04.01.04.03"/>
    <x v="0"/>
    <d v="2021-10-01T00:00:00"/>
    <d v="2022-09-30T00:00:00"/>
    <s v="mahmed"/>
    <s v="gassner"/>
    <n v="14711.97"/>
    <s v="EDIA"/>
    <m/>
    <s v="Labor"/>
    <s v="TEC"/>
    <m/>
    <s v="BNL"/>
    <s v="PED"/>
    <s v="INS"/>
    <x v="14"/>
    <s v="ACT"/>
    <m/>
    <m/>
    <m/>
    <m/>
    <m/>
    <n v="14711.97"/>
    <m/>
    <m/>
    <m/>
    <m/>
    <m/>
    <m/>
    <m/>
    <m/>
    <m/>
    <m/>
    <m/>
    <m/>
    <x v="0"/>
    <x v="0"/>
    <m/>
  </r>
  <r>
    <s v=""/>
    <s v=" 70221 _L_FY22"/>
    <s v="6.03.04.02.06 - 70221  - FY22 Labor Actuals"/>
    <s v="6.03.04.02.06"/>
    <x v="0"/>
    <d v="2021-10-01T00:00:00"/>
    <d v="2022-09-30T00:00:00"/>
    <s v="mahmed"/>
    <s v="gassner"/>
    <n v="4416.3"/>
    <s v="EDIA"/>
    <m/>
    <s v="Labor"/>
    <s v="TEC"/>
    <m/>
    <s v="BNL"/>
    <s v="PED"/>
    <s v="INS"/>
    <x v="14"/>
    <s v="ACT"/>
    <m/>
    <m/>
    <m/>
    <m/>
    <m/>
    <n v="4416.3"/>
    <m/>
    <m/>
    <m/>
    <m/>
    <m/>
    <m/>
    <m/>
    <m/>
    <m/>
    <m/>
    <m/>
    <m/>
    <x v="0"/>
    <x v="0"/>
    <m/>
  </r>
  <r>
    <s v=""/>
    <s v=" 70222 _L_FY22"/>
    <s v="6.04.01 - 70222  - FY22 Labor Actuals"/>
    <s v="6.04.01"/>
    <x v="0"/>
    <d v="2021-10-01T00:00:00"/>
    <d v="2022-09-30T00:00:00"/>
    <s v="rnavarrol"/>
    <s v="montagc"/>
    <n v="97711.89"/>
    <s v="EDIA"/>
    <s v="A"/>
    <s v="Labor"/>
    <s v="TEC"/>
    <m/>
    <s v="BNL"/>
    <s v="PED"/>
    <s v="PM"/>
    <x v="0"/>
    <s v="ACT"/>
    <m/>
    <m/>
    <m/>
    <m/>
    <m/>
    <n v="97711.89"/>
    <m/>
    <m/>
    <m/>
    <m/>
    <m/>
    <m/>
    <m/>
    <m/>
    <m/>
    <m/>
    <m/>
    <m/>
    <x v="0"/>
    <x v="0"/>
    <m/>
  </r>
  <r>
    <s v=""/>
    <s v=" 70223 _L_FY22"/>
    <s v="6.04.04 - 70223  - FY22 Labor Actuals"/>
    <s v="6.04.04"/>
    <x v="0"/>
    <d v="2021-10-01T00:00:00"/>
    <d v="2022-09-30T00:00:00"/>
    <s v="apatil"/>
    <s v="bruno"/>
    <n v="31211.56"/>
    <s v="EDIA"/>
    <m/>
    <s v="Labor"/>
    <s v="TEC"/>
    <m/>
    <s v="BNL"/>
    <s v="PED"/>
    <s v="PS"/>
    <x v="14"/>
    <s v="ACT"/>
    <m/>
    <m/>
    <m/>
    <m/>
    <m/>
    <n v="31211.56"/>
    <m/>
    <m/>
    <m/>
    <m/>
    <m/>
    <m/>
    <m/>
    <m/>
    <m/>
    <m/>
    <m/>
    <m/>
    <x v="0"/>
    <x v="0"/>
    <m/>
  </r>
  <r>
    <s v=""/>
    <s v=" 70224 _L_FY22"/>
    <s v="6.04.05.01 - 70224  - FY22 Labor Actuals"/>
    <s v="6.04.05.01"/>
    <x v="0"/>
    <d v="2021-10-01T00:00:00"/>
    <d v="2022-09-30T00:00:00"/>
    <s v="rnavarrol"/>
    <s v="chetzel"/>
    <n v="307.93"/>
    <s v="EDIA"/>
    <m/>
    <s v="Labor"/>
    <s v="TEC"/>
    <m/>
    <s v="BNL"/>
    <s v="PED"/>
    <s v="VAC"/>
    <x v="14"/>
    <s v="ACT"/>
    <m/>
    <m/>
    <m/>
    <m/>
    <m/>
    <n v="307.93"/>
    <m/>
    <m/>
    <m/>
    <m/>
    <m/>
    <m/>
    <m/>
    <m/>
    <m/>
    <m/>
    <m/>
    <m/>
    <x v="0"/>
    <x v="0"/>
    <m/>
  </r>
  <r>
    <s v=""/>
    <s v=" 70231 _L_FY22"/>
    <s v="6.04.06.01 - 70231  - FY22 Labor Actuals"/>
    <s v="6.04.06.01"/>
    <x v="0"/>
    <d v="2021-10-01T00:00:00"/>
    <d v="2022-09-30T00:00:00"/>
    <s v="mahmed"/>
    <s v="gassner"/>
    <n v="56637.440000000002"/>
    <s v="EDIA"/>
    <m/>
    <s v="Labor"/>
    <s v="TEC"/>
    <m/>
    <s v="BNL"/>
    <s v="PED"/>
    <s v="INS"/>
    <x v="14"/>
    <s v="ACT"/>
    <m/>
    <m/>
    <m/>
    <m/>
    <m/>
    <n v="56637.440000000002"/>
    <m/>
    <m/>
    <m/>
    <m/>
    <m/>
    <m/>
    <m/>
    <m/>
    <m/>
    <m/>
    <m/>
    <m/>
    <x v="0"/>
    <x v="0"/>
    <m/>
  </r>
  <r>
    <s v=""/>
    <s v=" 70234 _L_FY22"/>
    <s v="6.04.06.04 - 70234  - FY22 Labor Actuals"/>
    <s v="6.04.06.04"/>
    <x v="0"/>
    <d v="2021-10-01T00:00:00"/>
    <d v="2022-09-30T00:00:00"/>
    <s v="mahmed"/>
    <s v="gassner"/>
    <n v="4446.3500000000004"/>
    <s v="EDIA"/>
    <m/>
    <s v="Labor"/>
    <s v="TEC"/>
    <m/>
    <s v="BNL"/>
    <s v="PED"/>
    <s v="INS"/>
    <x v="14"/>
    <s v="ACT"/>
    <m/>
    <m/>
    <m/>
    <m/>
    <m/>
    <n v="4446.3500000000004"/>
    <m/>
    <m/>
    <m/>
    <m/>
    <m/>
    <m/>
    <m/>
    <m/>
    <m/>
    <m/>
    <m/>
    <m/>
    <x v="0"/>
    <x v="0"/>
    <m/>
  </r>
  <r>
    <s v=""/>
    <s v=" 70235 _L_FY22"/>
    <s v="6.04.06.05 - 70235  - FY22 Labor Actuals"/>
    <s v="6.04.06.05"/>
    <x v="0"/>
    <d v="2021-10-01T00:00:00"/>
    <d v="2022-09-30T00:00:00"/>
    <s v="mahmed"/>
    <s v="gassner"/>
    <n v="6262.87"/>
    <s v="EDIA"/>
    <m/>
    <s v="Labor"/>
    <s v="TEC"/>
    <m/>
    <s v="BNL"/>
    <s v="PED"/>
    <s v="INS"/>
    <x v="14"/>
    <s v="ACT"/>
    <m/>
    <m/>
    <m/>
    <m/>
    <m/>
    <n v="6262.87"/>
    <m/>
    <m/>
    <m/>
    <m/>
    <m/>
    <m/>
    <m/>
    <m/>
    <m/>
    <m/>
    <m/>
    <m/>
    <x v="0"/>
    <x v="0"/>
    <m/>
  </r>
  <r>
    <s v=""/>
    <s v=" 70236 _L_FY22"/>
    <s v="6.05.01 - 70236  - FY22 Labor Actuals"/>
    <s v="6.05.01"/>
    <x v="0"/>
    <d v="2021-10-01T00:00:00"/>
    <d v="2022-09-30T00:00:00"/>
    <s v="jtolle"/>
    <s v="vadimp"/>
    <n v="115461.7"/>
    <s v="EDIA"/>
    <s v="A"/>
    <s v="Labor"/>
    <s v="TEC"/>
    <m/>
    <s v="BNL"/>
    <s v="PED"/>
    <s v="PM"/>
    <x v="0"/>
    <s v="ACT"/>
    <m/>
    <m/>
    <m/>
    <m/>
    <m/>
    <n v="115461.7"/>
    <m/>
    <m/>
    <m/>
    <m/>
    <m/>
    <m/>
    <m/>
    <m/>
    <m/>
    <m/>
    <m/>
    <m/>
    <x v="0"/>
    <x v="0"/>
    <m/>
  </r>
  <r>
    <s v=""/>
    <s v=" 70237 _L_FY22"/>
    <s v="6.05.02.01 - 70237  - FY22 Labor Actuals"/>
    <s v="6.05.02.01"/>
    <x v="0"/>
    <d v="2021-10-01T00:00:00"/>
    <d v="2022-09-30T00:00:00"/>
    <s v="jtolle"/>
    <s v="mahler"/>
    <n v="301807.5"/>
    <s v="EDIA"/>
    <m/>
    <s v="Labor"/>
    <s v="TEC"/>
    <m/>
    <s v="BNL"/>
    <s v="PED"/>
    <s v="NC_MAG"/>
    <x v="14"/>
    <s v="ACT"/>
    <m/>
    <m/>
    <m/>
    <m/>
    <m/>
    <n v="301807.5"/>
    <m/>
    <m/>
    <m/>
    <m/>
    <m/>
    <m/>
    <m/>
    <m/>
    <m/>
    <m/>
    <m/>
    <m/>
    <x v="0"/>
    <x v="0"/>
    <m/>
  </r>
  <r>
    <s v=""/>
    <s v=" 70238 _L_FY22"/>
    <s v="6.05.02.02 - 70238  - FY22 Labor Actuals"/>
    <s v="6.05.02.02"/>
    <x v="0"/>
    <d v="2021-10-01T00:00:00"/>
    <d v="2022-09-30T00:00:00"/>
    <s v="apatil"/>
    <s v="bruno"/>
    <n v="39972.46"/>
    <s v="EDIA"/>
    <m/>
    <s v="Labor"/>
    <s v="TEC"/>
    <m/>
    <s v="BNL"/>
    <s v="PED"/>
    <s v="PS"/>
    <x v="14"/>
    <s v="ACT"/>
    <m/>
    <m/>
    <m/>
    <m/>
    <m/>
    <n v="39972.46"/>
    <m/>
    <m/>
    <m/>
    <m/>
    <m/>
    <m/>
    <m/>
    <m/>
    <m/>
    <m/>
    <m/>
    <m/>
    <x v="0"/>
    <x v="0"/>
    <m/>
  </r>
  <r>
    <s v=""/>
    <s v=" 70239 _L_FY22"/>
    <s v="6.05.02.03.01 - 70239  - FY22 Labor Actuals"/>
    <s v="6.05.02.03.01"/>
    <x v="0"/>
    <d v="2021-10-01T00:00:00"/>
    <d v="2022-09-30T00:00:00"/>
    <s v="rnavarrol"/>
    <s v="weiss"/>
    <n v="5807.1"/>
    <s v="EDIA"/>
    <m/>
    <s v="Labor"/>
    <s v="TEC"/>
    <m/>
    <s v="BNL"/>
    <s v="PED"/>
    <s v="VAC"/>
    <x v="14"/>
    <s v="ACT"/>
    <m/>
    <m/>
    <m/>
    <m/>
    <m/>
    <n v="5807.1"/>
    <m/>
    <m/>
    <m/>
    <m/>
    <m/>
    <m/>
    <m/>
    <m/>
    <m/>
    <m/>
    <m/>
    <m/>
    <x v="0"/>
    <x v="0"/>
    <m/>
  </r>
  <r>
    <s v=""/>
    <s v=" 70240 _L_FY22"/>
    <s v="6.05.03.02 - 70240  - FY22 Labor Actuals"/>
    <s v="6.05.03.02"/>
    <x v="0"/>
    <d v="2021-10-01T00:00:00"/>
    <d v="2022-09-30T00:00:00"/>
    <s v="apatil"/>
    <s v="bruno"/>
    <n v="23196.87"/>
    <s v="EDIA"/>
    <m/>
    <s v="Labor"/>
    <s v="TEC"/>
    <m/>
    <s v="BNL"/>
    <s v="PED"/>
    <s v="PS"/>
    <x v="14"/>
    <s v="ACT"/>
    <m/>
    <m/>
    <m/>
    <m/>
    <m/>
    <n v="23196.87"/>
    <m/>
    <m/>
    <m/>
    <m/>
    <m/>
    <m/>
    <m/>
    <m/>
    <m/>
    <m/>
    <m/>
    <m/>
    <x v="0"/>
    <x v="0"/>
    <m/>
  </r>
  <r>
    <s v=""/>
    <s v=" 70243 _L_FY22"/>
    <s v="6.05.04 - 70243  - FY22 Labor Actuals"/>
    <s v="6.05.04.01"/>
    <x v="0"/>
    <d v="2021-10-01T00:00:00"/>
    <d v="2022-09-30T00:00:00"/>
    <s v="rnavarrol"/>
    <s v="bgallaghe1"/>
    <n v="59966.15"/>
    <s v="EDIA"/>
    <m/>
    <s v="Labor"/>
    <s v="TEC"/>
    <m/>
    <s v="BNL"/>
    <s v="PED"/>
    <s v="VAC"/>
    <x v="14"/>
    <s v="ACT"/>
    <m/>
    <m/>
    <m/>
    <m/>
    <m/>
    <n v="59966.15"/>
    <m/>
    <m/>
    <m/>
    <m/>
    <m/>
    <m/>
    <m/>
    <m/>
    <m/>
    <m/>
    <m/>
    <m/>
    <x v="0"/>
    <x v="0"/>
    <m/>
  </r>
  <r>
    <s v=""/>
    <s v=" 70244 _L_FY22"/>
    <s v="6.05.05.01 - 70244  - FY22 Labor Actuals"/>
    <s v="6.05.05.01"/>
    <x v="0"/>
    <d v="2021-10-01T00:00:00"/>
    <d v="2022-09-30T00:00:00"/>
    <s v="mahmed"/>
    <s v="gassner"/>
    <n v="116961.03"/>
    <s v="EDIA"/>
    <m/>
    <s v="Labor"/>
    <s v="TEC"/>
    <m/>
    <s v="BNL"/>
    <s v="PED"/>
    <s v="INS"/>
    <x v="14"/>
    <s v="ACT"/>
    <m/>
    <m/>
    <m/>
    <m/>
    <m/>
    <n v="116961.03"/>
    <m/>
    <m/>
    <m/>
    <m/>
    <m/>
    <m/>
    <m/>
    <m/>
    <m/>
    <m/>
    <m/>
    <m/>
    <x v="0"/>
    <x v="0"/>
    <m/>
  </r>
  <r>
    <s v=""/>
    <s v=" 70246 _L_FY22"/>
    <s v="6.05.05.03 - 70246  - FY22 Labor Actuals"/>
    <s v="6.05.05.03"/>
    <x v="0"/>
    <d v="2021-10-01T00:00:00"/>
    <d v="2022-09-30T00:00:00"/>
    <s v="mahmed"/>
    <s v="gassner"/>
    <n v="17724.23"/>
    <s v="EDIA"/>
    <m/>
    <s v="Labor"/>
    <s v="TEC"/>
    <m/>
    <s v="BNL"/>
    <s v="PED"/>
    <s v="INS"/>
    <x v="14"/>
    <s v="ACT"/>
    <m/>
    <m/>
    <m/>
    <m/>
    <m/>
    <n v="17724.23"/>
    <m/>
    <m/>
    <m/>
    <m/>
    <m/>
    <m/>
    <m/>
    <m/>
    <m/>
    <m/>
    <m/>
    <m/>
    <x v="0"/>
    <x v="0"/>
    <m/>
  </r>
  <r>
    <s v=""/>
    <s v=" 70248 _L_FY22"/>
    <s v="6.05.07.01 - 70248  - FY22 Labor Actuals"/>
    <s v="6.05.07.01"/>
    <x v="0"/>
    <d v="2021-10-01T00:00:00"/>
    <d v="2022-09-30T00:00:00"/>
    <s v="apatil"/>
    <s v="wange"/>
    <n v="177803.37"/>
    <s v="EDIA"/>
    <s v="A"/>
    <s v="Labor"/>
    <s v="TEC"/>
    <m/>
    <s v="BNL"/>
    <s v="PED"/>
    <s v="SHC"/>
    <x v="0"/>
    <s v="ACT"/>
    <m/>
    <m/>
    <m/>
    <m/>
    <m/>
    <n v="177803.37"/>
    <m/>
    <m/>
    <m/>
    <m/>
    <m/>
    <m/>
    <m/>
    <m/>
    <m/>
    <m/>
    <m/>
    <m/>
    <x v="0"/>
    <x v="0"/>
    <m/>
  </r>
  <r>
    <s v=""/>
    <s v=" 70249 _L_FY22"/>
    <s v="6.05.07.03 - 70249  - FY22 Labor Actuals"/>
    <s v="6.05.07.03"/>
    <x v="0"/>
    <d v="2021-10-01T00:00:00"/>
    <d v="2022-09-30T00:00:00"/>
    <s v="apatil"/>
    <s v="wange"/>
    <n v="196126.27"/>
    <s v="EDIA"/>
    <m/>
    <s v="Labor"/>
    <s v="TEC"/>
    <m/>
    <s v="BNL"/>
    <s v="PED"/>
    <s v="SHC"/>
    <x v="14"/>
    <s v="ACT"/>
    <m/>
    <m/>
    <m/>
    <m/>
    <m/>
    <n v="196126.27"/>
    <m/>
    <m/>
    <m/>
    <m/>
    <m/>
    <m/>
    <m/>
    <m/>
    <m/>
    <m/>
    <m/>
    <m/>
    <x v="0"/>
    <x v="0"/>
    <m/>
  </r>
  <r>
    <s v=""/>
    <s v=" 70250 _L_FY22"/>
    <s v="6.06.01 - 70250  - FY22 Labor Actuals"/>
    <s v="6.06.01"/>
    <x v="0"/>
    <d v="2021-10-01T00:00:00"/>
    <d v="2022-09-30T00:00:00"/>
    <s v="glayden"/>
    <s v="drees"/>
    <n v="452941.34"/>
    <s v="EDIA"/>
    <s v="A"/>
    <s v="Labor"/>
    <s v="TEC"/>
    <m/>
    <s v="BNL"/>
    <s v="PED"/>
    <s v="PM"/>
    <x v="0"/>
    <s v="ACT"/>
    <m/>
    <m/>
    <m/>
    <m/>
    <m/>
    <n v="452941.34"/>
    <m/>
    <m/>
    <m/>
    <m/>
    <m/>
    <m/>
    <m/>
    <m/>
    <m/>
    <m/>
    <m/>
    <m/>
    <x v="0"/>
    <x v="0"/>
    <m/>
  </r>
  <r>
    <s v=""/>
    <s v=" 70257 _L_FY22"/>
    <s v="6.06.02.03 - 70257  - FY22 Labor Actuals"/>
    <s v="6.06.02.03"/>
    <x v="0"/>
    <d v="2021-10-01T00:00:00"/>
    <d v="2022-09-30T00:00:00"/>
    <s v="apatil"/>
    <s v="bruno"/>
    <n v="10358.92"/>
    <s v="EDIA"/>
    <m/>
    <s v="Labor"/>
    <s v="TEC"/>
    <m/>
    <s v="BNL"/>
    <s v="PED"/>
    <s v="PS"/>
    <x v="14"/>
    <s v="ACT"/>
    <m/>
    <m/>
    <m/>
    <m/>
    <m/>
    <n v="10358.92"/>
    <m/>
    <m/>
    <m/>
    <m/>
    <m/>
    <m/>
    <m/>
    <m/>
    <m/>
    <m/>
    <m/>
    <m/>
    <x v="0"/>
    <x v="0"/>
    <m/>
  </r>
  <r>
    <s v=""/>
    <s v=" 70259 _L_FY22"/>
    <s v="6.06.02.05.01 - 70259  - FY22 Labor Actuals"/>
    <s v="6.06.02.05.01"/>
    <x v="0"/>
    <d v="2021-10-01T00:00:00"/>
    <d v="2022-09-30T00:00:00"/>
    <s v="mahmed"/>
    <s v="gassner"/>
    <n v="6399.28"/>
    <s v="EDIA"/>
    <m/>
    <s v="Labor"/>
    <s v="TEC"/>
    <m/>
    <s v="BNL"/>
    <s v="PED"/>
    <s v="INS"/>
    <x v="14"/>
    <s v="ACT"/>
    <m/>
    <m/>
    <m/>
    <m/>
    <m/>
    <n v="6399.28"/>
    <m/>
    <m/>
    <m/>
    <m/>
    <m/>
    <m/>
    <m/>
    <m/>
    <m/>
    <m/>
    <m/>
    <m/>
    <x v="0"/>
    <x v="0"/>
    <m/>
  </r>
  <r>
    <s v=""/>
    <s v=" 70266 _L_FY22"/>
    <s v="6.07.01.01 - 70266  - FY22 Labor Actuals"/>
    <s v="6.07.01.01"/>
    <x v="0"/>
    <d v="2021-10-01T00:00:00"/>
    <d v="2022-09-30T00:00:00"/>
    <s v="egolnar"/>
    <s v="tuozzolo"/>
    <n v="338536.14"/>
    <s v="EDIA"/>
    <s v="A"/>
    <s v="Labor"/>
    <s v="TEC"/>
    <m/>
    <s v="BNL"/>
    <s v="PED"/>
    <s v="PM"/>
    <x v="0"/>
    <s v="ACT"/>
    <m/>
    <m/>
    <m/>
    <m/>
    <m/>
    <n v="338536.14"/>
    <m/>
    <m/>
    <m/>
    <m/>
    <m/>
    <m/>
    <m/>
    <m/>
    <m/>
    <m/>
    <m/>
    <m/>
    <x v="0"/>
    <x v="0"/>
    <m/>
  </r>
  <r>
    <s v=""/>
    <s v=" 70267 _L_FY22"/>
    <s v="6.07.01.02 - 70267  - FY22 Labor Actuals"/>
    <s v="6.07.01.02"/>
    <x v="0"/>
    <d v="2021-10-01T00:00:00"/>
    <d v="2022-09-30T00:00:00"/>
    <s v="egolnar"/>
    <s v="tuozzolo"/>
    <n v="2174.5500000000002"/>
    <s v="EDIA"/>
    <s v="A"/>
    <s v="Labor"/>
    <s v="TEC"/>
    <m/>
    <s v="BNL"/>
    <s v="PED"/>
    <s v="PM"/>
    <x v="0"/>
    <s v="ACT"/>
    <m/>
    <m/>
    <m/>
    <m/>
    <m/>
    <n v="2174.5500000000002"/>
    <m/>
    <m/>
    <m/>
    <m/>
    <m/>
    <m/>
    <m/>
    <m/>
    <m/>
    <m/>
    <m/>
    <m/>
    <x v="0"/>
    <x v="0"/>
    <m/>
  </r>
  <r>
    <s v=""/>
    <s v=" 70268 _L_FY22"/>
    <s v="6.07.02.01 - 70268  - FY22 Labor Actuals"/>
    <s v="6.07.02.01"/>
    <x v="0"/>
    <d v="2021-10-01T00:00:00"/>
    <d v="2022-09-30T00:00:00"/>
    <s v="mahmed"/>
    <s v="jpjamilk"/>
    <n v="143270.93"/>
    <s v="EDIA"/>
    <s v="A"/>
    <s v="Labor"/>
    <s v="TEC"/>
    <m/>
    <s v="BNL"/>
    <s v="PED"/>
    <s v="CONT"/>
    <x v="14"/>
    <s v="ACT"/>
    <m/>
    <m/>
    <m/>
    <m/>
    <m/>
    <n v="143270.93"/>
    <m/>
    <m/>
    <m/>
    <m/>
    <m/>
    <m/>
    <m/>
    <m/>
    <m/>
    <m/>
    <m/>
    <m/>
    <x v="0"/>
    <x v="0"/>
    <m/>
  </r>
  <r>
    <s v=""/>
    <s v=" 70269 _L_FY22"/>
    <s v="6.07.02.02 - 70269  - FY22 Labor Actuals"/>
    <s v="6.07.02.02"/>
    <x v="0"/>
    <d v="2021-10-01T00:00:00"/>
    <d v="2022-09-30T00:00:00"/>
    <s v="mahmed"/>
    <s v="jpjamilk"/>
    <n v="242137.28"/>
    <s v="EDIA"/>
    <s v="C"/>
    <s v="Labor"/>
    <s v="TEC"/>
    <m/>
    <s v="BNL"/>
    <s v="PED"/>
    <s v="CONT"/>
    <x v="14"/>
    <s v="ACT"/>
    <m/>
    <m/>
    <m/>
    <m/>
    <m/>
    <n v="242137.28"/>
    <m/>
    <m/>
    <m/>
    <m/>
    <m/>
    <m/>
    <m/>
    <m/>
    <m/>
    <m/>
    <m/>
    <m/>
    <x v="0"/>
    <x v="0"/>
    <m/>
  </r>
  <r>
    <s v=""/>
    <s v=" 70279 _L_FY22"/>
    <s v="6.07.03.01 - 70279  - FY22 Labor Actuals"/>
    <s v="6.07.03.01"/>
    <x v="0"/>
    <d v="2021-10-01T00:00:00"/>
    <d v="2022-09-30T00:00:00"/>
    <s v="egolnar"/>
    <s v="tuozzolo"/>
    <n v="7009.49"/>
    <s v="EDIA"/>
    <s v="C"/>
    <s v="Labor"/>
    <s v="TEC"/>
    <m/>
    <s v="BNL"/>
    <s v="PED"/>
    <s v="INST"/>
    <x v="14"/>
    <s v="ACT"/>
    <m/>
    <m/>
    <m/>
    <m/>
    <m/>
    <n v="7009.49"/>
    <m/>
    <m/>
    <m/>
    <m/>
    <m/>
    <m/>
    <m/>
    <m/>
    <m/>
    <m/>
    <m/>
    <m/>
    <x v="0"/>
    <x v="0"/>
    <m/>
  </r>
  <r>
    <s v=""/>
    <s v=" 70280 _L_FY22"/>
    <s v="6.07.04.01 - 70280  - FY22 Labor Actuals"/>
    <s v="6.07.04.01"/>
    <x v="0"/>
    <d v="2021-10-01T00:00:00"/>
    <d v="2022-09-30T00:00:00"/>
    <s v="egolnar"/>
    <s v="tuozzolo"/>
    <n v="12850.75"/>
    <s v="EDIA"/>
    <m/>
    <s v="Labor"/>
    <s v="TEC"/>
    <m/>
    <s v="BNL"/>
    <s v="PED"/>
    <s v="INST"/>
    <x v="14"/>
    <s v="ACT"/>
    <m/>
    <m/>
    <m/>
    <m/>
    <m/>
    <n v="12850.75"/>
    <m/>
    <m/>
    <m/>
    <m/>
    <m/>
    <m/>
    <m/>
    <m/>
    <m/>
    <m/>
    <m/>
    <m/>
    <x v="0"/>
    <x v="0"/>
    <m/>
  </r>
  <r>
    <s v=""/>
    <s v=" 70281 _L_FY22"/>
    <s v="6.08.01.01.01 - 70281  - FY22 Labor Actuals"/>
    <s v="6.08.01.01.01"/>
    <x v="0"/>
    <d v="2021-10-01T00:00:00"/>
    <d v="2022-09-30T00:00:00"/>
    <s v="jtolle"/>
    <s v="zaltsman"/>
    <n v="215432.02"/>
    <s v="EDIA"/>
    <s v="A"/>
    <s v="Labor"/>
    <s v="TEC"/>
    <m/>
    <s v="BNL"/>
    <s v="PED"/>
    <s v="RF"/>
    <x v="14"/>
    <s v="ACT"/>
    <m/>
    <m/>
    <m/>
    <m/>
    <m/>
    <n v="215432.02"/>
    <m/>
    <m/>
    <m/>
    <m/>
    <m/>
    <m/>
    <m/>
    <m/>
    <m/>
    <m/>
    <m/>
    <m/>
    <x v="0"/>
    <x v="0"/>
    <m/>
  </r>
  <r>
    <s v=""/>
    <s v=" 70287 _L_FY22"/>
    <s v="6.09.01 - 70287  - FY22 Labor Actuals"/>
    <s v="6.09.01"/>
    <x v="0"/>
    <d v="2021-10-01T00:00:00"/>
    <d v="2022-09-30T00:00:00"/>
    <s v="glayden"/>
    <s v="ythan"/>
    <n v="103325.17"/>
    <s v="EDIA"/>
    <s v="A"/>
    <s v="Labor"/>
    <s v="TEC"/>
    <m/>
    <s v="BNL"/>
    <s v="PED"/>
    <s v="CRYO"/>
    <x v="14"/>
    <s v="ACT"/>
    <m/>
    <m/>
    <m/>
    <m/>
    <m/>
    <n v="103325.17"/>
    <m/>
    <m/>
    <m/>
    <m/>
    <m/>
    <m/>
    <m/>
    <m/>
    <m/>
    <m/>
    <m/>
    <m/>
    <x v="0"/>
    <x v="0"/>
    <m/>
  </r>
  <r>
    <s v=""/>
    <s v=" 70293 _L_FY22"/>
    <s v="6.10.01 - 70293  - FY22 Labor Actuals"/>
    <s v="6.10.01"/>
    <x v="0"/>
    <d v="2021-10-01T00:00:00"/>
    <d v="2022-09-30T00:00:00"/>
    <s v="tlewis"/>
    <s v="elke"/>
    <n v="198691.02"/>
    <s v="EDIA"/>
    <s v="A"/>
    <s v="Labor"/>
    <s v="TEC"/>
    <m/>
    <s v="BNL"/>
    <s v="PED"/>
    <s v="DET"/>
    <x v="0"/>
    <s v="ACT"/>
    <m/>
    <m/>
    <m/>
    <m/>
    <m/>
    <n v="198691.02"/>
    <m/>
    <m/>
    <m/>
    <m/>
    <m/>
    <m/>
    <m/>
    <m/>
    <m/>
    <m/>
    <m/>
    <m/>
    <x v="0"/>
    <x v="0"/>
    <m/>
  </r>
  <r>
    <s v=""/>
    <s v=" 70295 _L_FY22"/>
    <s v="6.10.05.01.01 - 70295  - FY22 Labor Actuals"/>
    <s v="6.10.05.01.01"/>
    <x v="0"/>
    <d v="2021-10-01T00:00:00"/>
    <d v="2022-09-30T00:00:00"/>
    <s v="tlewis"/>
    <s v="shura"/>
    <n v="7422.43"/>
    <s v="EDIA"/>
    <s v="C"/>
    <s v="Labor"/>
    <s v="TEC"/>
    <m/>
    <s v="BNL"/>
    <s v="PED"/>
    <s v="DET"/>
    <x v="14"/>
    <s v="ACT"/>
    <m/>
    <m/>
    <m/>
    <m/>
    <m/>
    <n v="7422.43"/>
    <m/>
    <m/>
    <m/>
    <m/>
    <m/>
    <m/>
    <m/>
    <m/>
    <m/>
    <m/>
    <m/>
    <m/>
    <x v="0"/>
    <x v="0"/>
    <m/>
  </r>
  <r>
    <s v=""/>
    <s v=" 70296 _L_FY22"/>
    <s v="6.10.06.01 - 70296  - FY22 Labor Actuals"/>
    <s v="6.10.06.01"/>
    <x v="0"/>
    <d v="2021-10-01T00:00:00"/>
    <d v="2022-09-30T00:00:00"/>
    <s v="tlewis"/>
    <s v="ayk"/>
    <n v="12653.4"/>
    <s v="EDIA"/>
    <m/>
    <s v="Labor"/>
    <s v="TEC"/>
    <m/>
    <s v="BNL"/>
    <s v="PED"/>
    <s v="DET"/>
    <x v="14"/>
    <s v="ACT"/>
    <m/>
    <m/>
    <m/>
    <m/>
    <m/>
    <n v="12653.4"/>
    <m/>
    <m/>
    <m/>
    <m/>
    <m/>
    <m/>
    <m/>
    <m/>
    <m/>
    <m/>
    <m/>
    <m/>
    <x v="0"/>
    <x v="0"/>
    <m/>
  </r>
  <r>
    <s v=""/>
    <s v=" 70297 _L_FY22"/>
    <s v="6.10.10 - 70297  - FY22 Labor Actuals"/>
    <s v="6.10.10"/>
    <x v="0"/>
    <d v="2021-10-01T00:00:00"/>
    <d v="2022-09-30T00:00:00"/>
    <s v="tlewis"/>
    <s v="rsharma"/>
    <n v="61720.75"/>
    <s v="EDIA"/>
    <m/>
    <s v="Labor"/>
    <s v="TEC"/>
    <m/>
    <s v="BNL"/>
    <s v="PED"/>
    <s v="DET"/>
    <x v="14"/>
    <s v="ACT"/>
    <m/>
    <m/>
    <m/>
    <m/>
    <m/>
    <n v="61720.75"/>
    <m/>
    <m/>
    <m/>
    <m/>
    <m/>
    <m/>
    <m/>
    <m/>
    <m/>
    <m/>
    <m/>
    <m/>
    <x v="0"/>
    <x v="0"/>
    <m/>
  </r>
  <r>
    <s v=""/>
    <s v=" 70298 _L_FY22"/>
    <s v="6.10.14.01.01 - 70298  - FY22 Labor Actuals"/>
    <s v="6.10.14.01.01"/>
    <x v="0"/>
    <d v="2021-10-01T00:00:00"/>
    <d v="2022-09-30T00:00:00"/>
    <s v="tlewis"/>
    <s v="keyser"/>
    <n v="14838.27"/>
    <s v="EDIA"/>
    <m/>
    <s v="Labor"/>
    <s v="TEC"/>
    <m/>
    <s v="BNL"/>
    <s v="PED"/>
    <m/>
    <x v="14"/>
    <s v="ACT"/>
    <m/>
    <m/>
    <m/>
    <m/>
    <m/>
    <n v="14838.27"/>
    <m/>
    <m/>
    <m/>
    <m/>
    <m/>
    <m/>
    <m/>
    <m/>
    <m/>
    <m/>
    <m/>
    <m/>
    <x v="0"/>
    <x v="0"/>
    <m/>
  </r>
  <r>
    <s v=""/>
    <s v=" 70299 _L_FY22"/>
    <s v="6.10.14.02.01 - 70299  - FY22 Labor Actuals"/>
    <s v="6.10.14.02.01"/>
    <x v="0"/>
    <d v="2021-10-01T00:00:00"/>
    <d v="2022-09-30T00:00:00"/>
    <s v="tlewis"/>
    <s v="wschmidke"/>
    <n v="27270.87"/>
    <s v="EDIA"/>
    <m/>
    <s v="Labor"/>
    <s v="TEC"/>
    <m/>
    <s v="BNL"/>
    <s v="PED"/>
    <s v="DET"/>
    <x v="14"/>
    <s v="ACT"/>
    <m/>
    <m/>
    <m/>
    <m/>
    <m/>
    <n v="27270.87"/>
    <m/>
    <m/>
    <m/>
    <m/>
    <m/>
    <m/>
    <m/>
    <m/>
    <m/>
    <m/>
    <m/>
    <m/>
    <x v="0"/>
    <x v="0"/>
    <m/>
  </r>
  <r>
    <s v=""/>
    <s v=" 70300 _L_FY22"/>
    <s v="6.10.14.03 - 70300  - FY22 Labor Actuals"/>
    <s v="6.10.14.03"/>
    <x v="0"/>
    <d v="2021-10-01T00:00:00"/>
    <d v="2022-09-30T00:00:00"/>
    <s v="tlewis"/>
    <s v="keyser"/>
    <n v="4453.45"/>
    <s v="EDIA"/>
    <m/>
    <s v="Labor"/>
    <s v="TEC"/>
    <m/>
    <s v="BNL"/>
    <s v="PED"/>
    <s v="DET"/>
    <x v="14"/>
    <s v="ACT"/>
    <m/>
    <m/>
    <m/>
    <m/>
    <m/>
    <n v="4453.45"/>
    <m/>
    <m/>
    <m/>
    <m/>
    <m/>
    <m/>
    <m/>
    <m/>
    <m/>
    <m/>
    <m/>
    <m/>
    <x v="0"/>
    <x v="0"/>
    <m/>
  </r>
  <r>
    <s v=""/>
    <s v=" 70301 _L_FY22"/>
    <s v="6.11.01.01 - 70301  - FY22 Labor Actuals"/>
    <s v="6.11.01.01"/>
    <x v="0"/>
    <d v="2021-10-01T00:00:00"/>
    <d v="2022-09-30T00:00:00"/>
    <s v="apatil"/>
    <s v="cfolz"/>
    <n v="419733"/>
    <s v="EDIA"/>
    <s v="A"/>
    <s v="Labor"/>
    <s v="TEC"/>
    <m/>
    <s v="BNL"/>
    <s v="PED"/>
    <s v="INF"/>
    <x v="0"/>
    <s v="ACT"/>
    <m/>
    <m/>
    <m/>
    <m/>
    <m/>
    <n v="419733"/>
    <m/>
    <m/>
    <m/>
    <m/>
    <m/>
    <m/>
    <m/>
    <m/>
    <m/>
    <m/>
    <m/>
    <m/>
    <x v="0"/>
    <x v="0"/>
    <m/>
  </r>
  <r>
    <s v=""/>
    <s v=" 70302 _L_FY22"/>
    <s v="6.11.01.02 - 70302  - FY22 Labor Actuals"/>
    <s v="6.11.01.02"/>
    <x v="0"/>
    <d v="2021-10-01T00:00:00"/>
    <d v="2022-09-30T00:00:00"/>
    <s v="apatil"/>
    <s v="cfolz"/>
    <n v="379914.41"/>
    <s v="EDIA"/>
    <s v="A"/>
    <s v="Labor"/>
    <s v="TEC"/>
    <m/>
    <s v="BNL"/>
    <s v="PED"/>
    <s v="INF"/>
    <x v="14"/>
    <s v="ACT"/>
    <m/>
    <m/>
    <m/>
    <m/>
    <m/>
    <n v="379914.41"/>
    <m/>
    <m/>
    <m/>
    <m/>
    <m/>
    <m/>
    <m/>
    <m/>
    <m/>
    <m/>
    <m/>
    <m/>
    <x v="0"/>
    <x v="0"/>
    <m/>
  </r>
  <r>
    <s v=""/>
    <s v=" 70311 _L_FY22"/>
    <s v="6.01.01.01.01 - 70311  - FY22 Labor Actuals"/>
    <s v="6.01.01.01.01"/>
    <x v="0"/>
    <d v="2021-10-01T00:00:00"/>
    <d v="2022-09-30T00:00:00"/>
    <s v="kkrug"/>
    <s v="llari"/>
    <n v="1184.22"/>
    <s v="EDIA"/>
    <s v="A"/>
    <s v="Labor"/>
    <s v="TEC"/>
    <m/>
    <s v="BNL"/>
    <s v="PED.Design"/>
    <s v="PM"/>
    <x v="0"/>
    <s v="ACT"/>
    <m/>
    <m/>
    <m/>
    <m/>
    <m/>
    <n v="1184.22"/>
    <m/>
    <m/>
    <m/>
    <m/>
    <m/>
    <m/>
    <m/>
    <m/>
    <m/>
    <m/>
    <m/>
    <m/>
    <x v="0"/>
    <x v="0"/>
    <m/>
  </r>
  <r>
    <s v=""/>
    <s v=" 70315 _L_FY22"/>
    <s v="6.01.01.01.04 - 70315  - FY22 Labor Actuals"/>
    <s v="6.01.01.01.04"/>
    <x v="0"/>
    <d v="2021-10-01T00:00:00"/>
    <d v="2022-09-30T00:00:00"/>
    <s v="kkrug"/>
    <s v="willeke"/>
    <n v="376739.15"/>
    <s v="EDIA"/>
    <s v="A"/>
    <s v="Labor"/>
    <s v="TEC"/>
    <m/>
    <s v="BNL"/>
    <s v="PED.Design"/>
    <s v="PM"/>
    <x v="0"/>
    <s v="ACT"/>
    <m/>
    <m/>
    <m/>
    <m/>
    <m/>
    <n v="376739.15"/>
    <m/>
    <m/>
    <m/>
    <m/>
    <m/>
    <m/>
    <m/>
    <m/>
    <m/>
    <m/>
    <m/>
    <m/>
    <x v="0"/>
    <x v="0"/>
    <m/>
  </r>
  <r>
    <s v=""/>
    <s v=" 70316 _L_FY22"/>
    <s v="6.04.02.01 - 70316  - FY22 Labor Actuals"/>
    <s v="6.04.02.01"/>
    <x v="0"/>
    <d v="2021-10-01T00:00:00"/>
    <d v="2022-09-30T00:00:00"/>
    <s v="jtolle"/>
    <s v="hwitte"/>
    <n v="74025.179999999993"/>
    <s v="EDIA"/>
    <m/>
    <s v="Labor"/>
    <s v="TEC"/>
    <m/>
    <s v="BNL"/>
    <s v="PED"/>
    <s v="NC_MAG"/>
    <x v="14"/>
    <s v="ACT"/>
    <m/>
    <m/>
    <m/>
    <m/>
    <m/>
    <n v="74025.179999999993"/>
    <m/>
    <m/>
    <m/>
    <m/>
    <m/>
    <m/>
    <m/>
    <m/>
    <m/>
    <m/>
    <m/>
    <m/>
    <x v="0"/>
    <x v="0"/>
    <m/>
  </r>
  <r>
    <s v=""/>
    <s v=" 70330 _L_FY22"/>
    <s v="6.06.03.01.01 - 70330  - FY22 Labor Actuals"/>
    <s v="6.06.03.01.01"/>
    <x v="0"/>
    <d v="2021-10-01T00:00:00"/>
    <d v="2022-09-30T00:00:00"/>
    <s v="glayden"/>
    <s v="drees"/>
    <n v="11914.44"/>
    <s v="EDIA"/>
    <m/>
    <s v="Labor"/>
    <s v="TEC"/>
    <m/>
    <s v="BNL"/>
    <s v="PED"/>
    <s v="AD"/>
    <x v="14"/>
    <s v="ACT"/>
    <m/>
    <m/>
    <m/>
    <m/>
    <m/>
    <n v="11914.44"/>
    <m/>
    <m/>
    <m/>
    <m/>
    <m/>
    <m/>
    <m/>
    <m/>
    <m/>
    <m/>
    <m/>
    <m/>
    <x v="0"/>
    <x v="0"/>
    <m/>
  </r>
  <r>
    <s v=""/>
    <s v=" 70332 _L_FY22"/>
    <s v="6.06.03.02.01 - 70332  - FY22 Labor Actuals"/>
    <s v="6.06.03.02.01"/>
    <x v="0"/>
    <d v="2021-10-01T00:00:00"/>
    <d v="2022-09-30T00:00:00"/>
    <s v="glayden"/>
    <s v="drees"/>
    <n v="11914.44"/>
    <s v="EDIA"/>
    <m/>
    <s v="Labor"/>
    <s v="TEC"/>
    <m/>
    <s v="BNL"/>
    <s v="PED"/>
    <s v="AD"/>
    <x v="14"/>
    <s v="ACT"/>
    <m/>
    <m/>
    <m/>
    <m/>
    <m/>
    <n v="11914.44"/>
    <m/>
    <m/>
    <m/>
    <m/>
    <m/>
    <m/>
    <m/>
    <m/>
    <m/>
    <m/>
    <m/>
    <m/>
    <x v="0"/>
    <x v="0"/>
    <m/>
  </r>
  <r>
    <s v=""/>
    <s v=" 70385 _L_FY22"/>
    <s v="6.08.07.01 - 70385  - FY22 Labor Actuals"/>
    <s v="6.08.07.01"/>
    <x v="0"/>
    <d v="2021-10-01T00:00:00"/>
    <d v="2022-09-30T00:00:00"/>
    <s v="jtolle"/>
    <s v="gnarayan"/>
    <n v="23172.34"/>
    <s v="EDIA"/>
    <m/>
    <s v="Labor"/>
    <s v="TEC"/>
    <m/>
    <s v="BNL"/>
    <s v="PED"/>
    <s v="RF"/>
    <x v="14"/>
    <s v="ACT"/>
    <m/>
    <m/>
    <m/>
    <m/>
    <m/>
    <n v="23172.34"/>
    <m/>
    <m/>
    <m/>
    <m/>
    <m/>
    <m/>
    <m/>
    <m/>
    <m/>
    <m/>
    <m/>
    <m/>
    <x v="0"/>
    <x v="0"/>
    <m/>
  </r>
  <r>
    <s v=""/>
    <s v=" 70389 _L_FY22"/>
    <s v="6.09.03.01.01 - 70389  - FY22 Labor Actuals"/>
    <s v="6.09.03.01.01"/>
    <x v="0"/>
    <d v="2021-10-01T00:00:00"/>
    <d v="2022-09-30T00:00:00"/>
    <s v="glayden"/>
    <s v="ythan"/>
    <n v="35023.29"/>
    <s v="EDIA"/>
    <s v="A"/>
    <s v="Labor"/>
    <s v="TEC"/>
    <m/>
    <s v="BNL"/>
    <s v="PED"/>
    <s v="CRYO"/>
    <x v="0"/>
    <s v="ACT"/>
    <m/>
    <m/>
    <m/>
    <m/>
    <m/>
    <n v="35023.29"/>
    <m/>
    <m/>
    <m/>
    <m/>
    <m/>
    <m/>
    <m/>
    <m/>
    <m/>
    <m/>
    <m/>
    <m/>
    <x v="0"/>
    <x v="0"/>
    <m/>
  </r>
  <r>
    <s v=""/>
    <s v=" 70391 _L_FY22"/>
    <s v="6.09.05.01.01 - 70391  - FY22 Labor Actuals"/>
    <s v="6.09.05.01.01"/>
    <x v="0"/>
    <d v="2021-10-01T00:00:00"/>
    <d v="2022-09-30T00:00:00"/>
    <s v="glayden"/>
    <s v="tallerico"/>
    <n v="2883.06"/>
    <s v="EDIA"/>
    <s v="A"/>
    <s v="Labor"/>
    <s v="TEC"/>
    <m/>
    <s v="BNL"/>
    <s v="PED"/>
    <s v="CRYO"/>
    <x v="0"/>
    <s v="ACT"/>
    <m/>
    <m/>
    <m/>
    <m/>
    <m/>
    <n v="2883.06"/>
    <m/>
    <m/>
    <m/>
    <m/>
    <m/>
    <m/>
    <m/>
    <m/>
    <m/>
    <m/>
    <m/>
    <m/>
    <x v="0"/>
    <x v="0"/>
    <m/>
  </r>
  <r>
    <s v=""/>
    <s v=" 70392 _L_FY22"/>
    <s v="6.09.03.02.02 - 70392  - FY22 Labor Actuals"/>
    <s v="6.09.03.02.02"/>
    <x v="0"/>
    <d v="2021-10-01T00:00:00"/>
    <d v="2022-09-30T00:00:00"/>
    <s v="glayden"/>
    <s v="ythan"/>
    <n v="10472.35"/>
    <s v="EDIA"/>
    <s v="C"/>
    <s v="Labor"/>
    <s v="TEC"/>
    <m/>
    <s v="BNL"/>
    <s v="PED"/>
    <s v="CRYO"/>
    <x v="14"/>
    <s v="ACT"/>
    <m/>
    <m/>
    <m/>
    <m/>
    <m/>
    <n v="10472.35"/>
    <m/>
    <m/>
    <m/>
    <m/>
    <m/>
    <m/>
    <m/>
    <m/>
    <m/>
    <m/>
    <m/>
    <m/>
    <x v="0"/>
    <x v="0"/>
    <m/>
  </r>
  <r>
    <s v=""/>
    <s v=" 70397 _L_FY22"/>
    <s v="6.10.09.01 - 70397  - FY22 Labor Actuals"/>
    <s v="6.10.09.01"/>
    <x v="0"/>
    <d v="2021-10-01T00:00:00"/>
    <d v="2022-09-30T00:00:00"/>
    <s v="tlewis"/>
    <s v="abbot"/>
    <n v="31049.41"/>
    <s v="EDIA"/>
    <s v="C"/>
    <s v="Labor"/>
    <s v="TEC"/>
    <m/>
    <s v="BNL"/>
    <s v="PED"/>
    <m/>
    <x v="14"/>
    <s v="ACT"/>
    <m/>
    <m/>
    <m/>
    <m/>
    <m/>
    <n v="31049.41"/>
    <m/>
    <m/>
    <m/>
    <m/>
    <m/>
    <m/>
    <m/>
    <m/>
    <m/>
    <m/>
    <m/>
    <m/>
    <x v="0"/>
    <x v="0"/>
    <m/>
  </r>
  <r>
    <s v=""/>
    <s v=" 70398 _L_FY22"/>
    <s v="6.10.11.01 - 70398  - FY22 Labor Actuals"/>
    <s v="6.10.11.01"/>
    <x v="0"/>
    <d v="2021-10-01T00:00:00"/>
    <d v="2022-09-30T00:00:00"/>
    <s v="tlewis"/>
    <s v="yfuletova"/>
    <n v="30809.26"/>
    <s v="EDIA"/>
    <m/>
    <s v="Labor"/>
    <s v="TEC"/>
    <m/>
    <s v="BNL"/>
    <s v="PED"/>
    <s v="DET"/>
    <x v="14"/>
    <s v="ACT"/>
    <m/>
    <m/>
    <m/>
    <m/>
    <m/>
    <n v="30809.26"/>
    <m/>
    <m/>
    <m/>
    <m/>
    <m/>
    <m/>
    <m/>
    <m/>
    <m/>
    <m/>
    <m/>
    <m/>
    <x v="0"/>
    <x v="0"/>
    <m/>
  </r>
  <r>
    <s v=""/>
    <s v=" 70406 _L_FY22"/>
    <s v="6.08.05.02.01 - 70406  - FY22 Labor Actuals"/>
    <s v="6.08.05.02"/>
    <x v="0"/>
    <d v="2021-10-01T00:00:00"/>
    <d v="2022-09-30T00:00:00"/>
    <s v="jtolle"/>
    <s v="zaltsman"/>
    <n v="37665.25"/>
    <s v="EDIA"/>
    <m/>
    <s v="Labor"/>
    <s v="TEC"/>
    <m/>
    <s v="BNL"/>
    <s v="PED"/>
    <s v="RF"/>
    <x v="14"/>
    <s v="ACT"/>
    <m/>
    <m/>
    <m/>
    <m/>
    <m/>
    <n v="37665.25"/>
    <m/>
    <m/>
    <m/>
    <m/>
    <m/>
    <m/>
    <m/>
    <m/>
    <m/>
    <m/>
    <m/>
    <m/>
    <x v="0"/>
    <x v="0"/>
    <m/>
  </r>
  <r>
    <s v=""/>
    <s v=" 70407 _L_FY22"/>
    <s v="6.08.05.04.01 - 70407  - FY22 Labor Actuals"/>
    <s v="6.08.05.04"/>
    <x v="0"/>
    <d v="2021-10-01T00:00:00"/>
    <d v="2022-09-30T00:00:00"/>
    <s v="jtolle"/>
    <s v="zaltsman"/>
    <n v="83457.25"/>
    <s v="EDIA"/>
    <m/>
    <s v="Labor"/>
    <s v="TEC"/>
    <m/>
    <s v="BNL"/>
    <s v="PED"/>
    <s v="RF"/>
    <x v="14"/>
    <s v="ACT"/>
    <m/>
    <m/>
    <m/>
    <m/>
    <m/>
    <n v="83457.25"/>
    <m/>
    <m/>
    <m/>
    <m/>
    <m/>
    <m/>
    <m/>
    <m/>
    <m/>
    <m/>
    <m/>
    <m/>
    <x v="0"/>
    <x v="0"/>
    <m/>
  </r>
  <r>
    <s v=""/>
    <s v=" 70408 _L_FY22"/>
    <s v="6.08.06.01 - 70408  - FY22 Labor Actuals"/>
    <s v="6.08.06.01"/>
    <x v="0"/>
    <d v="2021-10-01T00:00:00"/>
    <d v="2022-09-30T00:00:00"/>
    <s v="jtolle"/>
    <s v="zaltsman"/>
    <n v="3389.12"/>
    <s v="EDIA"/>
    <m/>
    <s v="Labor"/>
    <s v="TEC"/>
    <m/>
    <s v="BNL"/>
    <s v="PED"/>
    <s v="RF"/>
    <x v="14"/>
    <s v="ACT"/>
    <m/>
    <m/>
    <m/>
    <m/>
    <m/>
    <n v="3389.12"/>
    <m/>
    <m/>
    <m/>
    <m/>
    <m/>
    <m/>
    <m/>
    <m/>
    <m/>
    <m/>
    <m/>
    <m/>
    <x v="0"/>
    <x v="0"/>
    <m/>
  </r>
  <r>
    <s v=""/>
    <s v=" EIOAPD _L_FY22"/>
    <s v="6.02.02.01 - EIOAPD  - FY22 Labor Actuals"/>
    <s v="6.02.02.01"/>
    <x v="0"/>
    <d v="2021-10-01T00:00:00"/>
    <d v="2022-09-30T00:00:00"/>
    <s v="pkessler"/>
    <s v="Satogata"/>
    <n v="676501.28"/>
    <s v="EDIA"/>
    <s v="C"/>
    <s v="Labor"/>
    <s v="TEC"/>
    <m/>
    <s v="JLAB"/>
    <s v="PED.Design"/>
    <m/>
    <x v="1"/>
    <s v="ACT"/>
    <m/>
    <m/>
    <m/>
    <m/>
    <m/>
    <n v="676501.28"/>
    <m/>
    <m/>
    <m/>
    <m/>
    <m/>
    <m/>
    <m/>
    <m/>
    <m/>
    <m/>
    <m/>
    <m/>
    <x v="0"/>
    <x v="0"/>
    <m/>
  </r>
  <r>
    <s v=""/>
    <s v=" EIOCCM _L_FY22"/>
    <s v="6.08.02.01 - EIOCCM  - FY22 Labor Actuals"/>
    <s v="6.08.02.01"/>
    <x v="0"/>
    <d v="2021-10-01T00:00:00"/>
    <d v="2022-09-30T00:00:00"/>
    <s v="pkessler"/>
    <s v="rrimmer"/>
    <n v="48082.400000000001"/>
    <s v="EDIA"/>
    <m/>
    <s v="Labor"/>
    <s v="OPC"/>
    <m/>
    <s v="JLAB"/>
    <s v="R&amp;D"/>
    <m/>
    <x v="3"/>
    <s v="ACT"/>
    <m/>
    <m/>
    <m/>
    <m/>
    <m/>
    <n v="48082.400000000001"/>
    <m/>
    <m/>
    <m/>
    <m/>
    <m/>
    <m/>
    <m/>
    <m/>
    <m/>
    <m/>
    <m/>
    <m/>
    <x v="0"/>
    <x v="0"/>
    <m/>
  </r>
  <r>
    <s v=""/>
    <s v=" EIOCRY _L_FY22"/>
    <s v="6.09.02.02.01 - EIOCRY  - FY22 Labor Actuals"/>
    <s v="6.09.02.02.01"/>
    <x v="0"/>
    <d v="2021-10-01T00:00:00"/>
    <d v="2022-09-30T00:00:00"/>
    <s v="nzandi"/>
    <s v="Yang"/>
    <n v="121928.05"/>
    <s v="EDIA"/>
    <m/>
    <s v="Labor"/>
    <s v="OPC"/>
    <m/>
    <s v="JLAB"/>
    <s v="ACD"/>
    <m/>
    <x v="2"/>
    <s v="ACT"/>
    <m/>
    <m/>
    <m/>
    <m/>
    <m/>
    <n v="121928.05"/>
    <m/>
    <m/>
    <m/>
    <m/>
    <m/>
    <m/>
    <m/>
    <m/>
    <m/>
    <m/>
    <m/>
    <m/>
    <x v="0"/>
    <x v="0"/>
    <m/>
  </r>
  <r>
    <s v=""/>
    <s v=" EIOCRY-1 _L_FY22"/>
    <s v="6.09.02.01 - EIOCRY-1  - FY22 Labor Actuals"/>
    <s v="6.09.02.01"/>
    <x v="0"/>
    <d v="2021-10-01T00:00:00"/>
    <d v="2022-09-30T00:00:00"/>
    <s v="nzandi"/>
    <s v="Yang"/>
    <n v="13778.1"/>
    <s v="EDIA"/>
    <s v="A"/>
    <s v="Labor"/>
    <s v="OPC"/>
    <m/>
    <s v="JLAB"/>
    <s v="ACD"/>
    <m/>
    <x v="0"/>
    <s v="ACT"/>
    <m/>
    <m/>
    <m/>
    <m/>
    <m/>
    <n v="13778.1"/>
    <m/>
    <m/>
    <m/>
    <m/>
    <m/>
    <m/>
    <m/>
    <m/>
    <m/>
    <m/>
    <m/>
    <m/>
    <x v="0"/>
    <x v="0"/>
    <m/>
  </r>
  <r>
    <s v=""/>
    <s v=" EIOCRY-2 _L_FY22"/>
    <s v="6.09.04.02.01 - EIOCRY-2  - FY22 Labor Actuals"/>
    <s v="6.09.04.02.01"/>
    <x v="0"/>
    <d v="2021-10-01T00:00:00"/>
    <d v="2022-09-30T00:00:00"/>
    <s v="nzandi"/>
    <s v="michalsk"/>
    <n v="28617.45"/>
    <s v="EDIA"/>
    <s v="C"/>
    <s v="Labor"/>
    <s v="OPC"/>
    <m/>
    <s v="JLAB"/>
    <s v="ACD"/>
    <m/>
    <x v="2"/>
    <s v="ACT"/>
    <m/>
    <m/>
    <m/>
    <m/>
    <m/>
    <n v="28617.45"/>
    <m/>
    <m/>
    <m/>
    <m/>
    <m/>
    <m/>
    <m/>
    <m/>
    <m/>
    <m/>
    <m/>
    <m/>
    <x v="0"/>
    <x v="0"/>
    <m/>
  </r>
  <r>
    <s v=""/>
    <s v=" EIOCRY-3 _L_FY22"/>
    <s v="6.09.01 - EIOCRY-3  - FY22 Labor Actuals"/>
    <s v="6.09.01"/>
    <x v="0"/>
    <d v="2021-10-01T00:00:00"/>
    <d v="2022-09-30T00:00:00"/>
    <s v="nzandi"/>
    <s v="michalsk"/>
    <n v="80536.03"/>
    <s v="EDIA"/>
    <s v="A"/>
    <s v="Labor"/>
    <s v="OPC"/>
    <m/>
    <s v="JLAB"/>
    <s v="ACD"/>
    <s v="CRYO"/>
    <x v="2"/>
    <s v="ACT"/>
    <m/>
    <m/>
    <m/>
    <m/>
    <m/>
    <n v="80536.03"/>
    <m/>
    <m/>
    <m/>
    <m/>
    <m/>
    <m/>
    <m/>
    <m/>
    <m/>
    <m/>
    <m/>
    <m/>
    <x v="0"/>
    <x v="0"/>
    <m/>
  </r>
  <r>
    <s v=""/>
    <s v=" EIODDR _L_FY22"/>
    <s v="6.10.02 - EIODDR  - FY22 Labor Actuals"/>
    <s v="6.10.02"/>
    <x v="0"/>
    <d v="2021-10-01T00:00:00"/>
    <d v="2022-09-30T00:00:00"/>
    <s v="ewoolsey"/>
    <s v="rent"/>
    <n v="583444.80000000005"/>
    <s v="EDIA"/>
    <s v="A"/>
    <s v="Labor"/>
    <s v="OPC"/>
    <m/>
    <s v="JLAB"/>
    <s v="ACD"/>
    <m/>
    <x v="2"/>
    <s v="ACT"/>
    <m/>
    <m/>
    <m/>
    <m/>
    <m/>
    <n v="583444.80000000005"/>
    <m/>
    <m/>
    <m/>
    <m/>
    <m/>
    <m/>
    <m/>
    <m/>
    <m/>
    <m/>
    <m/>
    <m/>
    <x v="0"/>
    <x v="0"/>
    <m/>
  </r>
  <r>
    <s v=""/>
    <s v=" EIODRD _L_FY22"/>
    <s v="6.10.02 - EIODRD  - FY22 Labor Actuals"/>
    <s v="6.10.02"/>
    <x v="0"/>
    <d v="2021-10-01T00:00:00"/>
    <d v="2022-09-30T00:00:00"/>
    <s v="ewoolsey"/>
    <s v="rent"/>
    <n v="2259.7600000000002"/>
    <s v="EDIA"/>
    <s v="A"/>
    <s v="Labor"/>
    <s v="OPC"/>
    <m/>
    <s v="JLAB"/>
    <s v="ACD"/>
    <m/>
    <x v="2"/>
    <s v="ACT"/>
    <m/>
    <m/>
    <m/>
    <m/>
    <m/>
    <n v="2259.7600000000002"/>
    <m/>
    <m/>
    <m/>
    <m/>
    <m/>
    <m/>
    <m/>
    <m/>
    <m/>
    <m/>
    <m/>
    <m/>
    <x v="0"/>
    <x v="0"/>
    <m/>
  </r>
  <r>
    <s v=""/>
    <s v=" EIOECM _L_FY22"/>
    <s v="6.08.02.02 - EIOECM  - FY22 Labor Actuals"/>
    <s v="6.08.02.02"/>
    <x v="0"/>
    <d v="2021-10-01T00:00:00"/>
    <d v="2022-09-30T00:00:00"/>
    <s v="pkessler"/>
    <s v="rrimmer"/>
    <n v="113968.65"/>
    <s v="EDIA"/>
    <m/>
    <s v="Labor"/>
    <s v="OPC"/>
    <m/>
    <s v="JLAB"/>
    <s v="R&amp;D"/>
    <m/>
    <x v="3"/>
    <s v="ACT"/>
    <m/>
    <m/>
    <m/>
    <m/>
    <m/>
    <n v="113968.65"/>
    <m/>
    <m/>
    <m/>
    <m/>
    <m/>
    <m/>
    <m/>
    <m/>
    <m/>
    <m/>
    <m/>
    <m/>
    <x v="0"/>
    <x v="0"/>
    <m/>
  </r>
  <r>
    <s v=""/>
    <s v=" EIOESR _L_FY22"/>
    <s v="6.04.03.02.01.01 - EIOESR  - FY22 Labor Actuals"/>
    <s v="6.04.03.02.01.01"/>
    <x v="0"/>
    <d v="2021-10-01T00:00:00"/>
    <d v="2022-09-30T00:00:00"/>
    <s v="ebockhold"/>
    <s v="mwiseman"/>
    <n v="261748.01"/>
    <s v="EDIA"/>
    <m/>
    <s v="Labor"/>
    <s v="OPC"/>
    <m/>
    <s v="JLAB"/>
    <s v="ACD"/>
    <m/>
    <x v="2"/>
    <s v="ACT"/>
    <m/>
    <m/>
    <m/>
    <m/>
    <m/>
    <n v="261748.01"/>
    <m/>
    <m/>
    <m/>
    <m/>
    <m/>
    <m/>
    <m/>
    <m/>
    <m/>
    <m/>
    <m/>
    <m/>
    <x v="0"/>
    <x v="0"/>
    <m/>
  </r>
  <r>
    <s v=""/>
    <s v=" EIOPMO _L_FY22"/>
    <s v="6.01.01.02.01 - EIOPMO  - FY22 Labor Actuals"/>
    <s v="6.01.01.02.01"/>
    <x v="0"/>
    <d v="2021-10-01T00:00:00"/>
    <d v="2022-09-30T00:00:00"/>
    <s v="pkessler"/>
    <s v="alung"/>
    <n v="590877.77"/>
    <s v="EDIA"/>
    <s v="A"/>
    <s v="Labor"/>
    <s v="OPC"/>
    <m/>
    <s v="JLAB"/>
    <s v="ACD"/>
    <m/>
    <x v="0"/>
    <s v="ACT"/>
    <m/>
    <m/>
    <m/>
    <m/>
    <m/>
    <n v="590877.77"/>
    <m/>
    <m/>
    <m/>
    <m/>
    <m/>
    <m/>
    <m/>
    <m/>
    <m/>
    <m/>
    <m/>
    <m/>
    <x v="0"/>
    <x v="0"/>
    <m/>
  </r>
  <r>
    <s v=""/>
    <s v=" EIOSRF_L_FY22"/>
    <s v="6.08.02.01 - EIOSRF  - FY22 Labor Actuals"/>
    <s v="6.08.02.01"/>
    <x v="0"/>
    <d v="2021-10-01T00:00:00"/>
    <d v="2022-09-30T00:00:00"/>
    <s v="pkessler"/>
    <s v="rrimmer"/>
    <n v="541605.86"/>
    <s v="EDIA"/>
    <m/>
    <s v="Labor"/>
    <s v="OPC"/>
    <m/>
    <s v="JLAB"/>
    <s v="R&amp;D"/>
    <m/>
    <x v="3"/>
    <s v="ACT"/>
    <m/>
    <m/>
    <m/>
    <m/>
    <m/>
    <n v="541605.86"/>
    <m/>
    <m/>
    <m/>
    <m/>
    <m/>
    <m/>
    <m/>
    <m/>
    <m/>
    <m/>
    <m/>
    <m/>
    <x v="0"/>
    <x v="0"/>
    <m/>
  </r>
  <r>
    <s v=""/>
    <s v=" EIOSRF-1 _L_FY22"/>
    <s v="6.08.05.09.02 - EIOSRF-1  - FY22 Labor Actuals"/>
    <s v="6.08.05.09.02"/>
    <x v="0"/>
    <d v="2021-10-01T00:00:00"/>
    <d v="2022-09-30T00:00:00"/>
    <s v="ebockhold"/>
    <s v="baggett"/>
    <n v="422670.06"/>
    <s v="EDIA"/>
    <m/>
    <s v="Labor"/>
    <s v="OPC"/>
    <m/>
    <s v="JLAB"/>
    <s v="ACD"/>
    <m/>
    <x v="2"/>
    <s v="ACT"/>
    <m/>
    <m/>
    <m/>
    <m/>
    <m/>
    <n v="422670.06"/>
    <m/>
    <m/>
    <m/>
    <m/>
    <m/>
    <m/>
    <m/>
    <m/>
    <m/>
    <m/>
    <m/>
    <m/>
    <x v="0"/>
    <x v="0"/>
    <m/>
  </r>
  <r>
    <s v=""/>
    <s v=" EIOSRF-2 _L_FY22"/>
    <s v="6.08.01.01.01 - EIOSRF-2  - FY22 Labor Actuals"/>
    <s v="6.08.01.01.01"/>
    <x v="0"/>
    <d v="2021-10-01T00:00:00"/>
    <d v="2022-09-30T00:00:00"/>
    <s v="pkessler"/>
    <s v="edaly"/>
    <n v="332948.02"/>
    <s v="EDIA"/>
    <s v="A"/>
    <s v="Labor"/>
    <s v="OPC"/>
    <m/>
    <s v="JLAB"/>
    <s v="ACD"/>
    <m/>
    <x v="2"/>
    <s v="ACT"/>
    <m/>
    <m/>
    <m/>
    <m/>
    <m/>
    <n v="332948.02"/>
    <m/>
    <m/>
    <m/>
    <m/>
    <m/>
    <m/>
    <m/>
    <m/>
    <m/>
    <m/>
    <m/>
    <m/>
    <x v="0"/>
    <x v="0"/>
    <m/>
  </r>
  <r>
    <s v=""/>
    <s v=" EIOSRF-3 _L_FY22"/>
    <s v="6.08.02.02 - EIOSRF-3  - FY22 Labor Actuals"/>
    <s v="6.08.02.02"/>
    <x v="0"/>
    <d v="2021-10-01T00:00:00"/>
    <d v="2022-09-30T00:00:00"/>
    <s v="pkessler"/>
    <s v="rrimmer"/>
    <n v="627974.36"/>
    <s v="EDIA"/>
    <m/>
    <s v="Labor"/>
    <s v="OPC"/>
    <m/>
    <s v="JLAB"/>
    <s v="R&amp;D"/>
    <m/>
    <x v="3"/>
    <s v="ACT"/>
    <m/>
    <m/>
    <m/>
    <m/>
    <m/>
    <n v="627974.36"/>
    <m/>
    <m/>
    <m/>
    <m/>
    <m/>
    <m/>
    <m/>
    <m/>
    <m/>
    <m/>
    <m/>
    <m/>
    <x v="0"/>
    <x v="0"/>
    <m/>
  </r>
  <r>
    <s v=""/>
    <s v=" EIOSRF-5 _L_FY22"/>
    <s v="6.08.01.01.02 - EIOSRF-5  - FY22 Labor Actuals"/>
    <s v="6.08.01.01.02"/>
    <x v="0"/>
    <d v="2021-10-01T00:00:00"/>
    <d v="2022-09-30T00:00:00"/>
    <s v="pkessler"/>
    <s v="edaly"/>
    <n v="27091.75"/>
    <s v="EDIA"/>
    <s v="A"/>
    <s v="Labor"/>
    <s v="OPC"/>
    <m/>
    <s v="JLAB"/>
    <s v="ACD"/>
    <m/>
    <x v="2"/>
    <s v="ACT"/>
    <m/>
    <m/>
    <m/>
    <m/>
    <m/>
    <n v="27091.75"/>
    <m/>
    <m/>
    <m/>
    <m/>
    <m/>
    <m/>
    <m/>
    <m/>
    <m/>
    <m/>
    <m/>
    <m/>
    <x v="0"/>
    <x v="0"/>
    <m/>
  </r>
  <r>
    <s v=""/>
    <s v=" EIOSRF-6 _L_FY22"/>
    <s v="6.08.08.01.01 - EIOSRF-6  - FY22 Labor Actuals"/>
    <s v="6.08.08.01.01"/>
    <x v="0"/>
    <d v="2021-10-01T00:00:00"/>
    <d v="2022-09-30T00:00:00"/>
    <s v="pkessler"/>
    <s v="edaly"/>
    <n v="7718.88"/>
    <s v="EDIA"/>
    <m/>
    <s v="Labor"/>
    <s v="OPC"/>
    <m/>
    <s v="JLAB"/>
    <s v="ACD"/>
    <m/>
    <x v="2"/>
    <s v="ACT"/>
    <m/>
    <m/>
    <m/>
    <m/>
    <m/>
    <n v="7718.88"/>
    <m/>
    <m/>
    <m/>
    <m/>
    <m/>
    <m/>
    <m/>
    <m/>
    <m/>
    <m/>
    <m/>
    <m/>
    <x v="0"/>
    <x v="0"/>
    <m/>
  </r>
  <r>
    <s v=""/>
    <s v=" EIPCPM _L_FY22"/>
    <s v="6.09.02.01 - EIPCPM  - FY22 Labor Actuals"/>
    <s v="6.09.02.01"/>
    <x v="0"/>
    <d v="2021-10-01T00:00:00"/>
    <d v="2022-09-30T00:00:00"/>
    <s v="nzandi"/>
    <s v="Yang"/>
    <n v="14593.44"/>
    <s v="EDIA"/>
    <s v="A"/>
    <s v="Labor"/>
    <s v="OPC"/>
    <m/>
    <s v="JLAB"/>
    <s v="ACD"/>
    <m/>
    <x v="0"/>
    <s v="ACT"/>
    <m/>
    <m/>
    <m/>
    <m/>
    <m/>
    <n v="14593.44"/>
    <m/>
    <m/>
    <m/>
    <m/>
    <m/>
    <m/>
    <m/>
    <m/>
    <m/>
    <m/>
    <m/>
    <m/>
    <x v="0"/>
    <x v="0"/>
    <m/>
  </r>
  <r>
    <s v=""/>
    <s v=" EIPCRD _L_FY22"/>
    <s v="6.09.04.02.01 - EIPCRD  - FY22 Labor Actuals"/>
    <s v="6.09.04.02.01"/>
    <x v="0"/>
    <d v="2021-10-01T00:00:00"/>
    <d v="2022-09-30T00:00:00"/>
    <s v="nzandi"/>
    <s v="michalsk"/>
    <n v="133005.4"/>
    <s v="EDIA"/>
    <s v="C"/>
    <s v="Labor"/>
    <s v="TEC"/>
    <m/>
    <s v="JLAB"/>
    <s v="PED"/>
    <m/>
    <x v="14"/>
    <s v="ACT"/>
    <m/>
    <m/>
    <m/>
    <m/>
    <m/>
    <n v="133005.4"/>
    <m/>
    <m/>
    <m/>
    <m/>
    <m/>
    <m/>
    <m/>
    <m/>
    <m/>
    <m/>
    <m/>
    <m/>
    <x v="0"/>
    <x v="0"/>
    <m/>
  </r>
  <r>
    <s v=""/>
    <s v=" EIPCRM _L_FY22"/>
    <s v="6.09.01 - EIPCRM  - FY22 Labor Actuals"/>
    <s v="6.09.01"/>
    <x v="0"/>
    <d v="2021-10-01T00:00:00"/>
    <d v="2022-09-30T00:00:00"/>
    <s v="nzandi"/>
    <s v="michalsk"/>
    <n v="24607.33"/>
    <s v="EDIA"/>
    <s v="A"/>
    <s v="Labor"/>
    <s v="TEC"/>
    <m/>
    <s v="JLAB"/>
    <s v="PED"/>
    <s v="CRYO"/>
    <x v="14"/>
    <s v="ACT"/>
    <m/>
    <m/>
    <m/>
    <m/>
    <m/>
    <n v="24607.33"/>
    <m/>
    <m/>
    <m/>
    <m/>
    <m/>
    <m/>
    <m/>
    <m/>
    <m/>
    <m/>
    <m/>
    <m/>
    <x v="0"/>
    <x v="0"/>
    <m/>
  </r>
  <r>
    <s v=""/>
    <s v=" EIPCRS _L_FY22"/>
    <s v="6.09.02.02.01 - EIPCRS  - FY22 Labor Actuals"/>
    <s v="6.09.02.02.01"/>
    <x v="0"/>
    <d v="2021-10-01T00:00:00"/>
    <d v="2022-09-30T00:00:00"/>
    <s v="nzandi"/>
    <s v="Yang"/>
    <n v="173049.48"/>
    <s v="EDIA"/>
    <m/>
    <s v="Labor"/>
    <s v="TEC"/>
    <m/>
    <s v="JLAB"/>
    <s v="PED"/>
    <m/>
    <x v="14"/>
    <s v="ACT"/>
    <m/>
    <m/>
    <m/>
    <m/>
    <m/>
    <n v="173049.48"/>
    <m/>
    <m/>
    <m/>
    <m/>
    <m/>
    <m/>
    <m/>
    <m/>
    <m/>
    <m/>
    <m/>
    <m/>
    <x v="0"/>
    <x v="0"/>
    <m/>
  </r>
  <r>
    <s v=""/>
    <s v=" EIPDAQ _L_FY22"/>
    <s v="6.10.09.01 - EIPDAQ  - FY22 Labor Actuals"/>
    <s v="6.10.09.01"/>
    <x v="0"/>
    <d v="2021-10-01T00:00:00"/>
    <d v="2022-09-30T00:00:00"/>
    <s v="ewoolsey"/>
    <s v="abbot"/>
    <n v="647.61"/>
    <s v="EDIA"/>
    <m/>
    <s v="Labor"/>
    <s v="TEC"/>
    <m/>
    <s v="JLAB"/>
    <s v="PED"/>
    <m/>
    <x v="14"/>
    <s v="ACT"/>
    <m/>
    <m/>
    <m/>
    <m/>
    <m/>
    <n v="647.61"/>
    <m/>
    <m/>
    <m/>
    <m/>
    <m/>
    <m/>
    <m/>
    <m/>
    <m/>
    <m/>
    <m/>
    <m/>
    <x v="0"/>
    <x v="0"/>
    <m/>
  </r>
  <r>
    <s v=""/>
    <s v=" EIPDED _L_FY22"/>
    <s v="6.09.04.02.01 - EIPDED  - FY22 Labor Actuals"/>
    <s v="6.09.04.02.01"/>
    <x v="0"/>
    <d v="2021-10-01T00:00:00"/>
    <d v="2022-09-30T00:00:00"/>
    <s v="nzandi"/>
    <s v="michalsk"/>
    <n v="25553.279999999999"/>
    <s v="EDIA"/>
    <s v="C"/>
    <s v="Labor"/>
    <s v="TEC"/>
    <m/>
    <s v="JLAB"/>
    <s v="PED"/>
    <m/>
    <x v="14"/>
    <s v="ACT"/>
    <m/>
    <m/>
    <m/>
    <m/>
    <m/>
    <n v="25553.279999999999"/>
    <m/>
    <m/>
    <m/>
    <m/>
    <m/>
    <m/>
    <m/>
    <m/>
    <m/>
    <m/>
    <m/>
    <m/>
    <x v="0"/>
    <x v="0"/>
    <m/>
  </r>
  <r>
    <s v=""/>
    <s v=" EIPDET _L_FY22"/>
    <s v="6.10.01 - EIPDET  - FY22 Labor Actuals"/>
    <s v="6.10.01"/>
    <x v="0"/>
    <d v="2021-10-01T00:00:00"/>
    <d v="2022-09-30T00:00:00"/>
    <s v="pkessler"/>
    <s v="rent"/>
    <n v="36181.65"/>
    <s v="EDIA"/>
    <s v="A"/>
    <s v="Labor"/>
    <s v="TEC"/>
    <m/>
    <s v="JLAB"/>
    <s v="PED"/>
    <m/>
    <x v="0"/>
    <s v="ACT"/>
    <m/>
    <m/>
    <m/>
    <m/>
    <m/>
    <n v="36181.65"/>
    <m/>
    <m/>
    <m/>
    <m/>
    <m/>
    <m/>
    <m/>
    <m/>
    <m/>
    <m/>
    <m/>
    <m/>
    <x v="0"/>
    <x v="0"/>
    <m/>
  </r>
  <r>
    <s v=""/>
    <s v=" EIPDPM _L_FY22"/>
    <s v="6.09.04.01.01 - EIPDPM  - FY22 Labor Actuals"/>
    <s v="6.09.04.01.01"/>
    <x v="0"/>
    <d v="2021-10-01T00:00:00"/>
    <d v="2022-09-30T00:00:00"/>
    <s v="nzandi"/>
    <s v="michalsk"/>
    <n v="10770.73"/>
    <s v="EDIA"/>
    <s v="A"/>
    <s v="Labor"/>
    <s v="TEC"/>
    <m/>
    <s v="JLAB"/>
    <s v="PED"/>
    <m/>
    <x v="0"/>
    <s v="ACT"/>
    <m/>
    <m/>
    <m/>
    <m/>
    <m/>
    <n v="10770.73"/>
    <m/>
    <m/>
    <m/>
    <m/>
    <m/>
    <m/>
    <m/>
    <m/>
    <m/>
    <m/>
    <m/>
    <m/>
    <x v="0"/>
    <x v="0"/>
    <m/>
  </r>
  <r>
    <s v=""/>
    <s v=" EIPDTM _L_FY22"/>
    <s v="6.10.07 - EIPDTM  - FY22 Labor Actuals"/>
    <s v="6.10.07"/>
    <x v="0"/>
    <d v="2021-10-01T00:00:00"/>
    <d v="2022-09-30T00:00:00"/>
    <s v="ewoolsey"/>
    <s v="rrajput"/>
    <n v="217655.41"/>
    <s v="EDIA"/>
    <s v="C"/>
    <s v="Labor"/>
    <s v="TEC"/>
    <m/>
    <s v="JLAB"/>
    <s v="PED"/>
    <m/>
    <x v="14"/>
    <s v="ACT"/>
    <m/>
    <m/>
    <m/>
    <m/>
    <m/>
    <n v="217655.41"/>
    <m/>
    <m/>
    <m/>
    <m/>
    <m/>
    <m/>
    <m/>
    <m/>
    <m/>
    <m/>
    <m/>
    <m/>
    <x v="0"/>
    <x v="0"/>
    <m/>
  </r>
  <r>
    <s v=""/>
    <s v=" EIPELC _L_FY22"/>
    <s v="6.10.08 - EIPELC  - FY22 Labor Actuals"/>
    <s v="6.10.08"/>
    <x v="0"/>
    <d v="2021-10-01T00:00:00"/>
    <d v="2022-09-30T00:00:00"/>
    <s v="ewoolsey"/>
    <s v="fbarbosa"/>
    <n v="38769.410000000003"/>
    <s v="EDIA"/>
    <m/>
    <s v="Labor"/>
    <s v="TEC"/>
    <m/>
    <s v="JLAB"/>
    <s v="PED"/>
    <m/>
    <x v="14"/>
    <s v="ACT"/>
    <m/>
    <m/>
    <m/>
    <m/>
    <m/>
    <n v="38769.410000000003"/>
    <m/>
    <m/>
    <m/>
    <m/>
    <m/>
    <m/>
    <m/>
    <m/>
    <m/>
    <m/>
    <m/>
    <m/>
    <x v="0"/>
    <x v="0"/>
    <m/>
  </r>
  <r>
    <s v=""/>
    <s v=" EIPFDS _L_FY22"/>
    <s v="6.08.08.01.01 - EIPFDS  - FY22 Labor Actuals"/>
    <s v="6.08.08.01.01"/>
    <x v="0"/>
    <d v="2021-10-01T00:00:00"/>
    <d v="2022-09-30T00:00:00"/>
    <s v="pkessler"/>
    <s v="edaly"/>
    <n v="2488.42"/>
    <s v="EDIA"/>
    <m/>
    <s v="Labor"/>
    <s v="TEC"/>
    <m/>
    <s v="JLAB"/>
    <s v="PED"/>
    <m/>
    <x v="14"/>
    <s v="ACT"/>
    <m/>
    <m/>
    <m/>
    <m/>
    <m/>
    <n v="2488.42"/>
    <m/>
    <m/>
    <m/>
    <m/>
    <m/>
    <m/>
    <m/>
    <m/>
    <m/>
    <m/>
    <m/>
    <m/>
    <x v="0"/>
    <x v="0"/>
    <m/>
  </r>
  <r>
    <s v=""/>
    <s v=" EIPICH _L_FY22"/>
    <s v="6.10.04.02 - EIPICH  - FY22 Labor Actuals"/>
    <s v="6.10.04.02"/>
    <x v="0"/>
    <d v="2021-10-01T00:00:00"/>
    <d v="2022-09-30T00:00:00"/>
    <s v="ewoolsey"/>
    <s v="bzihlmann"/>
    <n v="493.79"/>
    <s v="EDIA"/>
    <m/>
    <s v="Labor"/>
    <s v="TEC"/>
    <m/>
    <s v="JLAB"/>
    <s v="PED"/>
    <m/>
    <x v="14"/>
    <s v="ACT"/>
    <m/>
    <m/>
    <m/>
    <m/>
    <m/>
    <n v="493.79"/>
    <m/>
    <m/>
    <m/>
    <m/>
    <m/>
    <m/>
    <m/>
    <m/>
    <m/>
    <m/>
    <m/>
    <m/>
    <x v="0"/>
    <x v="0"/>
    <m/>
  </r>
  <r>
    <s v=""/>
    <s v=" EIPIRC _L_FY22"/>
    <s v="6.10.04.01 - EIPIRC  - FY22 Labor Actuals"/>
    <s v="6.10.04.01"/>
    <x v="0"/>
    <d v="2021-10-01T00:00:00"/>
    <d v="2022-09-30T00:00:00"/>
    <s v="ewoolsey"/>
    <s v="bzihlmann"/>
    <n v="342.27"/>
    <s v="EDIA"/>
    <m/>
    <s v="Labor"/>
    <s v="TEC"/>
    <m/>
    <s v="JLAB"/>
    <s v="PED"/>
    <m/>
    <x v="14"/>
    <s v="ACT"/>
    <m/>
    <m/>
    <m/>
    <m/>
    <m/>
    <n v="342.27"/>
    <m/>
    <m/>
    <m/>
    <m/>
    <m/>
    <m/>
    <m/>
    <m/>
    <m/>
    <m/>
    <m/>
    <m/>
    <x v="0"/>
    <x v="0"/>
    <m/>
  </r>
  <r>
    <s v=""/>
    <s v=" EIPLQ2 _L_FY22"/>
    <s v="6.10.11.04 - EIPLQ2  - FY22 Labor Actuals"/>
    <s v="6.10.11.04"/>
    <x v="0"/>
    <d v="2021-10-01T00:00:00"/>
    <d v="2022-09-30T00:00:00"/>
    <s v="ewoolsey"/>
    <s v="yfuletova"/>
    <n v="1173.1099999999999"/>
    <s v="EDIA"/>
    <m/>
    <s v="Labor"/>
    <s v="TEC"/>
    <m/>
    <s v="JLAB"/>
    <s v="PED"/>
    <m/>
    <x v="14"/>
    <s v="ACT"/>
    <m/>
    <m/>
    <m/>
    <m/>
    <m/>
    <n v="1173.1099999999999"/>
    <m/>
    <m/>
    <m/>
    <m/>
    <m/>
    <m/>
    <m/>
    <m/>
    <m/>
    <m/>
    <m/>
    <m/>
    <x v="0"/>
    <x v="0"/>
    <m/>
  </r>
  <r>
    <s v=""/>
    <s v=" EIPMPF _L_FY22"/>
    <s v="6.10.04.03 - EIPMPF  - FY22 Labor Actuals"/>
    <s v="6.10.04.03"/>
    <x v="0"/>
    <d v="2021-10-01T00:00:00"/>
    <d v="2022-09-30T00:00:00"/>
    <s v="ewoolsey"/>
    <s v="bzihlmann"/>
    <n v="15592.66"/>
    <s v="EDIA"/>
    <m/>
    <s v="Labor"/>
    <s v="TEC"/>
    <m/>
    <s v="JLAB"/>
    <s v="PED"/>
    <m/>
    <x v="14"/>
    <s v="ACT"/>
    <m/>
    <m/>
    <m/>
    <m/>
    <m/>
    <n v="15592.66"/>
    <m/>
    <m/>
    <m/>
    <m/>
    <m/>
    <m/>
    <m/>
    <m/>
    <m/>
    <m/>
    <m/>
    <m/>
    <x v="0"/>
    <x v="0"/>
    <m/>
  </r>
  <r>
    <s v=""/>
    <s v=" EIPPM _L_FY22"/>
    <s v="6.01.01.02.01 - EIPPM  - FY22 Labor Actuals"/>
    <s v="6.01.01.02.01"/>
    <x v="0"/>
    <d v="2021-10-01T00:00:00"/>
    <d v="2022-09-30T00:00:00"/>
    <s v="pkessler"/>
    <s v="alung"/>
    <n v="293065.19"/>
    <s v="EDIA"/>
    <s v="A"/>
    <s v="Labor"/>
    <s v="TEC"/>
    <m/>
    <s v="JLAB"/>
    <s v="PED"/>
    <m/>
    <x v="0"/>
    <s v="ACT"/>
    <m/>
    <m/>
    <m/>
    <m/>
    <m/>
    <n v="293065.19"/>
    <m/>
    <m/>
    <m/>
    <m/>
    <m/>
    <m/>
    <m/>
    <m/>
    <m/>
    <m/>
    <m/>
    <m/>
    <x v="0"/>
    <x v="0"/>
    <m/>
  </r>
  <r>
    <s v=""/>
    <s v=" EIPROM _L_FY22"/>
    <s v="6.10.11.01 - EIPROM  - FY22 Labor Actuals"/>
    <s v="6.10.11.01"/>
    <x v="0"/>
    <d v="2021-10-01T00:00:00"/>
    <d v="2022-09-30T00:00:00"/>
    <s v="ewoolsey"/>
    <s v="yfuletova"/>
    <n v="10347.27"/>
    <s v="EDIA"/>
    <m/>
    <s v="Labor"/>
    <s v="TEC"/>
    <m/>
    <s v="JLAB"/>
    <s v="PED"/>
    <m/>
    <x v="14"/>
    <s v="ACT"/>
    <m/>
    <m/>
    <m/>
    <m/>
    <m/>
    <n v="10347.27"/>
    <m/>
    <m/>
    <m/>
    <m/>
    <m/>
    <m/>
    <m/>
    <m/>
    <m/>
    <m/>
    <m/>
    <m/>
    <x v="0"/>
    <x v="0"/>
    <m/>
  </r>
  <r>
    <s v=""/>
    <s v=" EIPRQM _L_FY22"/>
    <s v="6.09.02.02.01 - EIPRQM  - FY22 Labor Actuals"/>
    <s v="6.09.02.02.01"/>
    <x v="0"/>
    <d v="2021-10-01T00:00:00"/>
    <d v="2022-09-30T00:00:00"/>
    <s v="nzandi"/>
    <s v="Yang"/>
    <n v="20615.599999999999"/>
    <s v="EDIA"/>
    <m/>
    <s v="Labor"/>
    <s v="TEC"/>
    <m/>
    <s v="JLAB"/>
    <s v="PED"/>
    <m/>
    <x v="14"/>
    <s v="ACT"/>
    <m/>
    <m/>
    <m/>
    <m/>
    <m/>
    <n v="20615.599999999999"/>
    <m/>
    <m/>
    <m/>
    <m/>
    <m/>
    <m/>
    <m/>
    <m/>
    <m/>
    <m/>
    <m/>
    <m/>
    <x v="0"/>
    <x v="0"/>
    <m/>
  </r>
  <r>
    <s v=""/>
    <s v=" EIPSRA _L_FY22"/>
    <s v="6.08.01.01.01 - EIPSRA  - FY22 Labor Actuals"/>
    <s v="6.08.01.01.01"/>
    <x v="0"/>
    <d v="2021-10-01T00:00:00"/>
    <d v="2022-09-30T00:00:00"/>
    <s v="pkessler"/>
    <s v="edaly"/>
    <n v="21453.119999999999"/>
    <s v="EDIA"/>
    <s v="A"/>
    <s v="Labor"/>
    <s v="TEC"/>
    <m/>
    <s v="JLAB"/>
    <s v="PED"/>
    <m/>
    <x v="14"/>
    <s v="ACT"/>
    <m/>
    <m/>
    <m/>
    <m/>
    <m/>
    <n v="21453.119999999999"/>
    <m/>
    <m/>
    <m/>
    <m/>
    <m/>
    <m/>
    <m/>
    <m/>
    <m/>
    <m/>
    <m/>
    <m/>
    <x v="0"/>
    <x v="0"/>
    <m/>
  </r>
  <r>
    <s v=""/>
    <s v=" EIPSRB _L_FY22"/>
    <s v="6.08.01.01.02 - EIPSRB  - FY22 Labor Actuals"/>
    <s v="6.08.01.01.02"/>
    <x v="0"/>
    <d v="2021-10-01T00:00:00"/>
    <d v="2022-09-30T00:00:00"/>
    <s v="pkessler"/>
    <s v="edaly"/>
    <n v="45199.6"/>
    <s v="EDIA"/>
    <s v="A"/>
    <s v="Labor"/>
    <s v="TEC"/>
    <m/>
    <s v="JLAB"/>
    <s v="PED"/>
    <m/>
    <x v="14"/>
    <s v="ACT"/>
    <m/>
    <m/>
    <m/>
    <m/>
    <m/>
    <n v="45199.6"/>
    <m/>
    <m/>
    <m/>
    <m/>
    <m/>
    <m/>
    <m/>
    <m/>
    <m/>
    <m/>
    <m/>
    <m/>
    <x v="0"/>
    <x v="0"/>
    <m/>
  </r>
  <r>
    <s v=""/>
    <s v=" EIPSRC _L_FY22"/>
    <s v="6.08.03.01.01.01 - EIPSRC  - FY22 Labor Actuals"/>
    <s v="6.08.03.01.01.01"/>
    <x v="0"/>
    <d v="2021-10-01T00:00:00"/>
    <d v="2022-09-30T00:00:00"/>
    <s v="pkessler"/>
    <s v="Matalevich"/>
    <n v="37423.72"/>
    <s v="EDIA"/>
    <m/>
    <s v="Labor"/>
    <s v="TEC"/>
    <m/>
    <s v="JLAB"/>
    <s v="PED"/>
    <m/>
    <x v="14"/>
    <s v="ACT"/>
    <m/>
    <m/>
    <m/>
    <m/>
    <m/>
    <n v="37423.72"/>
    <m/>
    <m/>
    <m/>
    <m/>
    <m/>
    <m/>
    <m/>
    <m/>
    <m/>
    <m/>
    <m/>
    <m/>
    <x v="0"/>
    <x v="0"/>
    <m/>
  </r>
  <r>
    <s v=""/>
    <s v=" EIPSRD _L_FY22"/>
    <s v="6.08.03.01.01.01 - EIPSRD  - FY22 Labor Actuals"/>
    <s v="6.08.03.01.01.01"/>
    <x v="0"/>
    <d v="2021-10-01T00:00:00"/>
    <d v="2022-09-30T00:00:00"/>
    <s v="pkessler"/>
    <s v="Matalevich"/>
    <n v="4400.21"/>
    <s v="EDIA"/>
    <m/>
    <s v="Labor"/>
    <s v="TEC"/>
    <m/>
    <s v="JLAB"/>
    <s v="PED"/>
    <m/>
    <x v="14"/>
    <s v="ACT"/>
    <m/>
    <m/>
    <m/>
    <m/>
    <m/>
    <n v="4400.21"/>
    <m/>
    <m/>
    <m/>
    <m/>
    <m/>
    <m/>
    <m/>
    <m/>
    <m/>
    <m/>
    <m/>
    <m/>
    <x v="0"/>
    <x v="0"/>
    <m/>
  </r>
  <r>
    <s v=""/>
    <s v=" EIPSRF _L_FY22"/>
    <s v="6.08.03.02.01.01 - EIPSRF  - FY22 Labor Actuals"/>
    <s v="6.08.03.02.01.01"/>
    <x v="0"/>
    <d v="2021-10-01T00:00:00"/>
    <d v="2022-09-30T00:00:00"/>
    <s v="pkessler"/>
    <s v="Matalevich"/>
    <n v="59177"/>
    <s v="EDIA"/>
    <m/>
    <s v="Labor"/>
    <s v="TEC"/>
    <m/>
    <s v="JLAB"/>
    <s v="PED"/>
    <m/>
    <x v="14"/>
    <s v="ACT"/>
    <m/>
    <m/>
    <m/>
    <m/>
    <m/>
    <n v="59177"/>
    <m/>
    <m/>
    <m/>
    <m/>
    <m/>
    <m/>
    <m/>
    <m/>
    <m/>
    <m/>
    <m/>
    <m/>
    <x v="0"/>
    <x v="0"/>
    <m/>
  </r>
  <r>
    <s v=""/>
    <s v=" EIPSTR _L_FY22"/>
    <s v="6.10.03.01 - EIPSTR  - FY22 Labor Actuals"/>
    <s v="6.10.03.01"/>
    <x v="0"/>
    <d v="2021-10-01T00:00:00"/>
    <d v="2022-09-30T00:00:00"/>
    <s v="ewoolsey"/>
    <s v="beng"/>
    <n v="1024.83"/>
    <s v="EDIA"/>
    <s v="C"/>
    <s v="Labor"/>
    <s v="TEC"/>
    <m/>
    <s v="JLAB"/>
    <s v="PED"/>
    <m/>
    <x v="14"/>
    <s v="ACT"/>
    <m/>
    <m/>
    <m/>
    <m/>
    <m/>
    <n v="1024.83"/>
    <m/>
    <m/>
    <m/>
    <m/>
    <m/>
    <m/>
    <m/>
    <m/>
    <m/>
    <m/>
    <m/>
    <m/>
    <x v="0"/>
    <x v="0"/>
    <m/>
  </r>
  <r>
    <s v=""/>
    <s v=" EIPTOF _L_FY22"/>
    <s v="6.10.04.04.01 - EIPTOF  - FY22 Labor Actuals"/>
    <s v="6.10.04.04.01"/>
    <x v="0"/>
    <d v="2021-10-01T00:00:00"/>
    <d v="2022-09-30T00:00:00"/>
    <s v="ewoolsey"/>
    <s v="bzihlmann"/>
    <n v="569.58000000000004"/>
    <s v="EDIA"/>
    <m/>
    <s v="Labor"/>
    <s v="TEC"/>
    <m/>
    <s v="JLAB"/>
    <s v="PED"/>
    <m/>
    <x v="14"/>
    <s v="ACT"/>
    <m/>
    <m/>
    <m/>
    <m/>
    <m/>
    <n v="569.58000000000004"/>
    <m/>
    <m/>
    <m/>
    <m/>
    <m/>
    <m/>
    <m/>
    <m/>
    <m/>
    <m/>
    <m/>
    <m/>
    <x v="0"/>
    <x v="0"/>
    <m/>
  </r>
  <r>
    <s v=""/>
    <s v=" EIPZCA _L_FY22"/>
    <s v="6.10.11.03 - EIPZCA  - FY22 Labor Actuals"/>
    <s v="6.10.11.03"/>
    <x v="0"/>
    <d v="2021-10-01T00:00:00"/>
    <d v="2022-09-30T00:00:00"/>
    <s v="ewoolsey"/>
    <s v="yfuletova"/>
    <n v="9504.19"/>
    <s v="EDIA"/>
    <m/>
    <s v="Labor"/>
    <s v="TEC"/>
    <m/>
    <s v="JLAB"/>
    <s v="PED"/>
    <m/>
    <x v="14"/>
    <s v="ACT"/>
    <m/>
    <m/>
    <m/>
    <m/>
    <m/>
    <n v="9504.19"/>
    <m/>
    <m/>
    <m/>
    <m/>
    <m/>
    <m/>
    <m/>
    <m/>
    <m/>
    <m/>
    <m/>
    <m/>
    <x v="0"/>
    <x v="0"/>
    <m/>
  </r>
  <r>
    <s v=""/>
    <s v=" 30000 _M_FY22"/>
    <s v="6.01.01.01.01 - 30000  - FY22 Nonlabor Actuals"/>
    <s v="6.01.01.01.01"/>
    <x v="0"/>
    <d v="2021-10-01T00:00:00"/>
    <d v="2022-09-30T00:00:00"/>
    <s v="kkrug"/>
    <s v="llari"/>
    <n v="0.55000000000000004"/>
    <s v="EDIA"/>
    <s v="A"/>
    <s v="Nonlabor"/>
    <s v="OPC"/>
    <m/>
    <s v="BNL"/>
    <s v="ACD"/>
    <s v="PM"/>
    <x v="0"/>
    <s v="ACT"/>
    <m/>
    <m/>
    <m/>
    <m/>
    <m/>
    <n v="0.55000000000000004"/>
    <m/>
    <m/>
    <m/>
    <m/>
    <m/>
    <m/>
    <m/>
    <m/>
    <m/>
    <m/>
    <m/>
    <m/>
    <x v="0"/>
    <x v="0"/>
    <m/>
  </r>
  <r>
    <s v=""/>
    <s v=" 30013 _M_FY22"/>
    <s v="6.02.02.02 - 30013  - FY22 Nonlabor Actuals"/>
    <s v="6.02.02.02"/>
    <x v="0"/>
    <d v="2021-10-01T00:00:00"/>
    <d v="2022-09-30T00:00:00"/>
    <s v="apatil"/>
    <s v="blaskiewicz"/>
    <n v="-60.91"/>
    <s v="EDIA"/>
    <s v="C"/>
    <s v="Nonlabor"/>
    <s v="OPC"/>
    <m/>
    <s v="BNL"/>
    <s v="R&amp;D"/>
    <s v="AD"/>
    <x v="1"/>
    <s v="ACT"/>
    <m/>
    <m/>
    <m/>
    <m/>
    <m/>
    <n v="-60.91"/>
    <m/>
    <m/>
    <m/>
    <m/>
    <m/>
    <m/>
    <m/>
    <m/>
    <m/>
    <m/>
    <m/>
    <m/>
    <x v="0"/>
    <x v="0"/>
    <m/>
  </r>
  <r>
    <s v=""/>
    <s v=" 30041 _M_FY22"/>
    <s v="6.10.01 - 30041  - FY22 Nonlabor Actuals"/>
    <s v="6.10.01"/>
    <x v="0"/>
    <d v="2021-10-01T00:00:00"/>
    <d v="2022-09-30T00:00:00"/>
    <s v="tlewis"/>
    <s v="elke"/>
    <n v="95.34"/>
    <s v="EDIA"/>
    <s v="A"/>
    <s v="Nonlabor"/>
    <s v="OPC"/>
    <m/>
    <s v="BNL"/>
    <s v="ACD"/>
    <s v="DET"/>
    <x v="0"/>
    <s v="ACT"/>
    <m/>
    <m/>
    <m/>
    <m/>
    <m/>
    <n v="95.34"/>
    <m/>
    <m/>
    <m/>
    <m/>
    <m/>
    <m/>
    <m/>
    <m/>
    <m/>
    <m/>
    <m/>
    <m/>
    <x v="0"/>
    <x v="0"/>
    <m/>
  </r>
  <r>
    <s v=""/>
    <s v=" 30043 _M_FY22"/>
    <s v="6.10.02 - 30043  - FY22 Nonlabor Actuals"/>
    <s v="6.10.02"/>
    <x v="0"/>
    <d v="2021-10-01T00:00:00"/>
    <d v="2022-09-30T00:00:00"/>
    <s v="tlewis"/>
    <s v="ullrich"/>
    <n v="15516.01"/>
    <s v="EDIA"/>
    <s v="A"/>
    <s v="Nonlabor"/>
    <s v="OPC"/>
    <m/>
    <s v="BNL"/>
    <s v="ACD"/>
    <s v="DET"/>
    <x v="2"/>
    <s v="ACT"/>
    <m/>
    <m/>
    <m/>
    <m/>
    <m/>
    <n v="15516.01"/>
    <m/>
    <m/>
    <m/>
    <m/>
    <m/>
    <m/>
    <m/>
    <m/>
    <m/>
    <m/>
    <m/>
    <m/>
    <x v="0"/>
    <x v="0"/>
    <m/>
  </r>
  <r>
    <s v=""/>
    <s v=" 30046 _M_FY22"/>
    <s v="6.11.01.01 - 30046  - FY22 Nonlabor Actuals"/>
    <s v="6.11.01.01"/>
    <x v="0"/>
    <d v="2021-10-01T00:00:00"/>
    <d v="2022-09-30T00:00:00"/>
    <s v="apatil"/>
    <s v="cfolz"/>
    <n v="10066.26"/>
    <s v="EDIA"/>
    <s v="A"/>
    <s v="Nonlabor"/>
    <s v="OPC"/>
    <m/>
    <s v="BNL"/>
    <s v="ACD"/>
    <s v="INF"/>
    <x v="0"/>
    <s v="ACT"/>
    <m/>
    <m/>
    <m/>
    <m/>
    <m/>
    <n v="10066.26"/>
    <m/>
    <m/>
    <m/>
    <m/>
    <m/>
    <m/>
    <m/>
    <m/>
    <m/>
    <m/>
    <m/>
    <m/>
    <x v="0"/>
    <x v="0"/>
    <m/>
  </r>
  <r>
    <s v=""/>
    <s v=" 30051 _M_FY22"/>
    <s v="6.11.01.02 - 30051  - FY22 Nonlabor Actuals"/>
    <s v="6.11.01.02"/>
    <x v="0"/>
    <d v="2021-10-01T00:00:00"/>
    <d v="2022-09-30T00:00:00"/>
    <s v="apatil"/>
    <s v="cfolz"/>
    <n v="120.42"/>
    <s v="EDIA"/>
    <s v="A"/>
    <s v="Nonlabor"/>
    <s v="OPC"/>
    <m/>
    <s v="BNL"/>
    <s v="ACD"/>
    <s v="INF"/>
    <x v="2"/>
    <s v="ACT"/>
    <m/>
    <m/>
    <m/>
    <m/>
    <m/>
    <n v="120.42"/>
    <m/>
    <m/>
    <m/>
    <m/>
    <m/>
    <m/>
    <m/>
    <m/>
    <m/>
    <m/>
    <m/>
    <m/>
    <x v="0"/>
    <x v="0"/>
    <m/>
  </r>
  <r>
    <s v=""/>
    <s v=" 30056 _M_FY22"/>
    <s v="6.11.01.03 - 30056  - FY22 Nonlabor Actuals"/>
    <s v="6.11.01.03"/>
    <x v="0"/>
    <d v="2021-10-01T00:00:00"/>
    <d v="2022-09-30T00:00:00"/>
    <s v="apatil"/>
    <s v="cfolz"/>
    <n v="296.56"/>
    <s v="EDIA"/>
    <m/>
    <s v="Nonlabor"/>
    <s v="OPC"/>
    <m/>
    <s v="BNL"/>
    <s v="ACD"/>
    <s v="INF"/>
    <x v="2"/>
    <s v="ACT"/>
    <m/>
    <m/>
    <m/>
    <m/>
    <m/>
    <n v="296.56"/>
    <m/>
    <m/>
    <m/>
    <m/>
    <m/>
    <m/>
    <m/>
    <m/>
    <m/>
    <m/>
    <m/>
    <m/>
    <x v="0"/>
    <x v="0"/>
    <m/>
  </r>
  <r>
    <s v=""/>
    <s v=" 30069 _M_FY22"/>
    <s v="6.01.01.01.01 - 30069  - FY22 Nonlabor Actuals"/>
    <s v="6.01.01.01.01"/>
    <x v="0"/>
    <d v="2021-10-01T00:00:00"/>
    <d v="2022-09-30T00:00:00"/>
    <s v="kkrug"/>
    <s v="llari"/>
    <n v="12421.77"/>
    <s v="EDIA"/>
    <s v="A"/>
    <s v="Nonlabor"/>
    <s v="OPC"/>
    <m/>
    <s v="BNL"/>
    <s v="ACD"/>
    <s v="PM"/>
    <x v="0"/>
    <s v="ACT"/>
    <m/>
    <m/>
    <m/>
    <m/>
    <m/>
    <n v="12421.77"/>
    <m/>
    <m/>
    <m/>
    <m/>
    <m/>
    <m/>
    <m/>
    <m/>
    <m/>
    <m/>
    <m/>
    <m/>
    <x v="0"/>
    <x v="0"/>
    <m/>
  </r>
  <r>
    <s v=""/>
    <s v=" 30070 _M_FY22"/>
    <s v="6.01.01.01.02 - 30070  - FY22 Nonlabor Actuals"/>
    <s v="6.01.01.01.02"/>
    <x v="0"/>
    <d v="2021-10-01T00:00:00"/>
    <d v="2022-09-30T00:00:00"/>
    <s v="kkrug"/>
    <s v="llari"/>
    <n v="536.4"/>
    <s v="EDIA"/>
    <s v="A"/>
    <s v="Nonlabor"/>
    <s v="OPC"/>
    <m/>
    <s v="BNL"/>
    <s v="ACD"/>
    <s v="PM"/>
    <x v="0"/>
    <s v="ACT"/>
    <m/>
    <m/>
    <m/>
    <m/>
    <m/>
    <n v="536.4"/>
    <m/>
    <m/>
    <m/>
    <m/>
    <m/>
    <m/>
    <m/>
    <m/>
    <m/>
    <m/>
    <m/>
    <m/>
    <x v="0"/>
    <x v="0"/>
    <m/>
  </r>
  <r>
    <s v=""/>
    <s v=" 30071 _M_FY22"/>
    <s v="6.01.01.01.03 - 30071  - FY22 Nonlabor Actuals"/>
    <s v="6.01.01.01.03"/>
    <x v="0"/>
    <d v="2021-10-01T00:00:00"/>
    <d v="2022-09-30T00:00:00"/>
    <s v="kkrug"/>
    <s v="apetrone"/>
    <n v="6022.22"/>
    <s v="EDIA"/>
    <s v="A"/>
    <s v="Nonlabor"/>
    <s v="OPC"/>
    <m/>
    <s v="BNL"/>
    <s v="ACD"/>
    <s v="PM"/>
    <x v="0"/>
    <s v="ACT"/>
    <m/>
    <m/>
    <m/>
    <m/>
    <m/>
    <n v="6022.22"/>
    <m/>
    <m/>
    <m/>
    <m/>
    <m/>
    <m/>
    <m/>
    <m/>
    <m/>
    <m/>
    <m/>
    <m/>
    <x v="0"/>
    <x v="0"/>
    <m/>
  </r>
  <r>
    <s v=""/>
    <s v=" 30072 _M_FY22"/>
    <s v="6.01.02.01 - 30072  - FY22 Nonlabor Actuals"/>
    <s v="6.01.02.01"/>
    <x v="0"/>
    <d v="2021-10-01T00:00:00"/>
    <d v="2022-09-30T00:00:00"/>
    <s v="kkrug"/>
    <s v="stiegler"/>
    <n v="1355.46"/>
    <s v="EDIA"/>
    <s v="A"/>
    <s v="Nonlabor"/>
    <s v="OPC"/>
    <m/>
    <s v="BNL"/>
    <s v="ACD"/>
    <s v="PM"/>
    <x v="0"/>
    <s v="ACT"/>
    <m/>
    <m/>
    <m/>
    <m/>
    <m/>
    <n v="1355.46"/>
    <m/>
    <m/>
    <m/>
    <m/>
    <m/>
    <m/>
    <m/>
    <m/>
    <m/>
    <m/>
    <m/>
    <m/>
    <x v="0"/>
    <x v="0"/>
    <m/>
  </r>
  <r>
    <s v=""/>
    <s v=" 30073 _M_FY22"/>
    <s v="6.01.03.01.01 - 30073  - FY22 Nonlabor Actuals"/>
    <s v="6.01.03.01.01"/>
    <x v="0"/>
    <d v="2021-10-01T00:00:00"/>
    <d v="2022-09-30T00:00:00"/>
    <s v="kkrug"/>
    <s v="lavellec"/>
    <n v="356942.03"/>
    <s v="EDIA"/>
    <s v="A"/>
    <s v="Nonlabor"/>
    <s v="OPC"/>
    <m/>
    <s v="BNL"/>
    <s v="ACD"/>
    <s v="PM"/>
    <x v="0"/>
    <s v="ACT"/>
    <m/>
    <m/>
    <m/>
    <m/>
    <m/>
    <n v="356942.03"/>
    <m/>
    <m/>
    <m/>
    <m/>
    <m/>
    <m/>
    <m/>
    <m/>
    <m/>
    <m/>
    <m/>
    <m/>
    <x v="0"/>
    <x v="0"/>
    <m/>
  </r>
  <r>
    <s v=""/>
    <s v=" 30074 _M_FY22"/>
    <s v="6.01.03.01.02 - 30074  - FY22 Nonlabor Actuals"/>
    <s v="6.01.03.01.02"/>
    <x v="0"/>
    <d v="2021-10-01T00:00:00"/>
    <d v="2022-09-30T00:00:00"/>
    <s v="kkrug"/>
    <s v="hokula"/>
    <n v="651.5"/>
    <s v="EDIA"/>
    <s v="A"/>
    <s v="Nonlabor"/>
    <s v="OPC"/>
    <m/>
    <s v="BNL"/>
    <s v="ACD"/>
    <s v="PM"/>
    <x v="0"/>
    <s v="ACT"/>
    <m/>
    <m/>
    <m/>
    <m/>
    <m/>
    <n v="651.5"/>
    <m/>
    <m/>
    <m/>
    <m/>
    <m/>
    <m/>
    <m/>
    <m/>
    <m/>
    <m/>
    <m/>
    <m/>
    <x v="0"/>
    <x v="0"/>
    <m/>
  </r>
  <r>
    <s v=""/>
    <s v=" 30075 _M_FY22"/>
    <s v="6.01.03.01.03 - 30075  - FY22 Nonlabor Actuals"/>
    <s v="6.01.03.01.03"/>
    <x v="0"/>
    <d v="2021-10-01T00:00:00"/>
    <d v="2022-09-30T00:00:00"/>
    <s v="kkrug"/>
    <s v="kkrug"/>
    <n v="527871.12"/>
    <s v="EDIA"/>
    <s v="A"/>
    <s v="Nonlabor"/>
    <s v="OPC"/>
    <m/>
    <s v="BNL"/>
    <s v="ACD"/>
    <s v="PM"/>
    <x v="0"/>
    <s v="ACT"/>
    <m/>
    <m/>
    <m/>
    <m/>
    <m/>
    <n v="527871.12"/>
    <m/>
    <m/>
    <m/>
    <m/>
    <m/>
    <m/>
    <m/>
    <m/>
    <m/>
    <m/>
    <m/>
    <m/>
    <x v="0"/>
    <x v="0"/>
    <m/>
  </r>
  <r>
    <s v=""/>
    <s v=" 30076 _M_FY22"/>
    <s v="6.01.03.01.04 - 30076  - FY22 Nonlabor Actuals"/>
    <s v="6.01.03.01.04"/>
    <x v="0"/>
    <d v="2021-10-01T00:00:00"/>
    <d v="2022-09-30T00:00:00"/>
    <s v="kkrug"/>
    <s v="apetrone"/>
    <n v="8334"/>
    <s v="EDIA"/>
    <s v="A"/>
    <s v="Nonlabor"/>
    <s v="OPC"/>
    <m/>
    <s v="BNL"/>
    <s v="ACD"/>
    <s v="PM"/>
    <x v="0"/>
    <s v="ACT"/>
    <m/>
    <m/>
    <m/>
    <m/>
    <m/>
    <n v="8334"/>
    <m/>
    <m/>
    <m/>
    <m/>
    <m/>
    <m/>
    <m/>
    <m/>
    <m/>
    <m/>
    <m/>
    <m/>
    <x v="0"/>
    <x v="0"/>
    <m/>
  </r>
  <r>
    <s v=""/>
    <s v=" 30077 _M_FY22"/>
    <s v="6.01.03.01.05 - 30077  - FY22 Nonlabor Actuals"/>
    <s v="6.01.03.01.05"/>
    <x v="0"/>
    <d v="2021-10-01T00:00:00"/>
    <d v="2022-09-30T00:00:00"/>
    <s v="kkrug"/>
    <s v="alexander"/>
    <n v="-32.75"/>
    <s v="EDIA"/>
    <s v="A"/>
    <s v="Nonlabor"/>
    <s v="OPC"/>
    <m/>
    <s v="BNL"/>
    <s v="ACD"/>
    <s v="PM"/>
    <x v="0"/>
    <s v="ACT"/>
    <m/>
    <m/>
    <m/>
    <m/>
    <m/>
    <n v="-32.75"/>
    <m/>
    <m/>
    <m/>
    <m/>
    <m/>
    <m/>
    <m/>
    <m/>
    <m/>
    <m/>
    <m/>
    <m/>
    <x v="0"/>
    <x v="0"/>
    <m/>
  </r>
  <r>
    <s v=""/>
    <s v=" 30078 _M_FY22"/>
    <s v="6.01.03.01.06 - 30078  - FY22 Nonlabor Actuals"/>
    <s v="6.01.03.01.06"/>
    <x v="0"/>
    <d v="2021-10-01T00:00:00"/>
    <d v="2022-09-30T00:00:00"/>
    <s v="kkrug"/>
    <s v="apetrone"/>
    <n v="46971.96"/>
    <s v="EDIA"/>
    <s v="A"/>
    <s v="Nonlabor"/>
    <s v="OPC"/>
    <m/>
    <s v="BNL"/>
    <s v="ACD"/>
    <s v="PM"/>
    <x v="0"/>
    <s v="ACT"/>
    <m/>
    <m/>
    <m/>
    <m/>
    <m/>
    <n v="46971.96"/>
    <m/>
    <m/>
    <m/>
    <m/>
    <m/>
    <m/>
    <m/>
    <m/>
    <m/>
    <m/>
    <m/>
    <m/>
    <x v="0"/>
    <x v="0"/>
    <m/>
  </r>
  <r>
    <s v=""/>
    <s v=" 30079 _M_FY22"/>
    <s v="6.01.03.01.07 - 30079  - FY22 Nonlabor Actuals"/>
    <s v="6.01.03.01.07"/>
    <x v="0"/>
    <d v="2021-10-01T00:00:00"/>
    <d v="2022-09-30T00:00:00"/>
    <s v="kkrug"/>
    <s v="williamsj"/>
    <n v="39713.03"/>
    <s v="EDIA"/>
    <s v="A"/>
    <s v="Nonlabor"/>
    <s v="OPC"/>
    <m/>
    <s v="BNL"/>
    <s v="ACD"/>
    <s v="PM"/>
    <x v="0"/>
    <s v="ACT"/>
    <m/>
    <m/>
    <m/>
    <m/>
    <m/>
    <n v="39713.03"/>
    <m/>
    <m/>
    <m/>
    <m/>
    <m/>
    <m/>
    <m/>
    <m/>
    <m/>
    <m/>
    <m/>
    <m/>
    <x v="0"/>
    <x v="0"/>
    <m/>
  </r>
  <r>
    <s v=""/>
    <s v=" 30080 _M_FY22"/>
    <s v="6.01.04.01 - 30080  - FY22 Nonlabor Actuals"/>
    <s v="6.01.04.01"/>
    <x v="0"/>
    <d v="2021-10-01T00:00:00"/>
    <d v="2022-09-30T00:00:00"/>
    <s v="kkrug"/>
    <s v="porretto"/>
    <n v="-394.23"/>
    <s v="EDIA"/>
    <s v="A"/>
    <s v="Nonlabor"/>
    <s v="OPC"/>
    <m/>
    <s v="BNL"/>
    <s v="ACD"/>
    <s v="PM"/>
    <x v="0"/>
    <s v="ACT"/>
    <m/>
    <m/>
    <m/>
    <m/>
    <m/>
    <n v="-394.23"/>
    <m/>
    <m/>
    <m/>
    <m/>
    <m/>
    <m/>
    <m/>
    <m/>
    <m/>
    <m/>
    <m/>
    <m/>
    <x v="0"/>
    <x v="0"/>
    <m/>
  </r>
  <r>
    <s v=""/>
    <s v=" 30081 _M_FY22"/>
    <s v="6.02.01 - 30081  - FY22 Nonlabor Actuals"/>
    <s v="6.02.01"/>
    <x v="0"/>
    <d v="2021-10-01T00:00:00"/>
    <d v="2022-09-30T00:00:00"/>
    <s v="apatil"/>
    <s v="blaskiewicz"/>
    <n v="62312.18"/>
    <s v="EDIA"/>
    <s v="A"/>
    <s v="Nonlabor"/>
    <s v="OPC"/>
    <m/>
    <s v="BNL"/>
    <s v="ACD"/>
    <s v="AD"/>
    <x v="0"/>
    <s v="ACT"/>
    <m/>
    <m/>
    <m/>
    <m/>
    <m/>
    <n v="62312.18"/>
    <m/>
    <m/>
    <m/>
    <m/>
    <m/>
    <m/>
    <m/>
    <m/>
    <m/>
    <m/>
    <m/>
    <m/>
    <x v="0"/>
    <x v="0"/>
    <m/>
  </r>
  <r>
    <s v=""/>
    <s v=" 30082 _M_FY22"/>
    <s v="6.02.02.01 - 30082  - FY22 Nonlabor Actuals"/>
    <s v="6.02.02.01"/>
    <x v="0"/>
    <d v="2021-10-01T00:00:00"/>
    <d v="2022-09-30T00:00:00"/>
    <s v="apatil"/>
    <s v="montagc"/>
    <n v="451494.63"/>
    <s v="EDIA"/>
    <s v="C"/>
    <s v="Nonlabor"/>
    <s v="TEC"/>
    <m/>
    <s v="BNL"/>
    <s v="PED.Design"/>
    <s v="AD"/>
    <x v="1"/>
    <s v="ACT"/>
    <m/>
    <m/>
    <m/>
    <m/>
    <m/>
    <n v="451494.63"/>
    <m/>
    <m/>
    <m/>
    <m/>
    <m/>
    <m/>
    <m/>
    <m/>
    <m/>
    <m/>
    <m/>
    <m/>
    <x v="0"/>
    <x v="0"/>
    <m/>
  </r>
  <r>
    <s v=""/>
    <s v=" 30083 _M_FY22"/>
    <s v="6.02.02.02 - 30083  - FY22 Nonlabor Actuals"/>
    <s v="6.02.02.02"/>
    <x v="0"/>
    <d v="2021-10-01T00:00:00"/>
    <d v="2022-09-30T00:00:00"/>
    <s v="apatil"/>
    <s v="blaskiewicz"/>
    <n v="148976.60999999999"/>
    <s v="EDIA"/>
    <s v="C"/>
    <s v="Nonlabor"/>
    <s v="OPC"/>
    <m/>
    <s v="BNL"/>
    <s v="R&amp;D"/>
    <s v="AD"/>
    <x v="1"/>
    <s v="ACT"/>
    <m/>
    <m/>
    <m/>
    <m/>
    <m/>
    <n v="148976.60999999999"/>
    <m/>
    <m/>
    <m/>
    <m/>
    <m/>
    <m/>
    <m/>
    <m/>
    <m/>
    <m/>
    <m/>
    <m/>
    <x v="0"/>
    <x v="0"/>
    <m/>
  </r>
  <r>
    <s v=""/>
    <s v=" 30085 _M_FY22"/>
    <s v="6.02.03.01 - 30085  - FY22 Nonlabor Actuals"/>
    <s v="6.02.03.01"/>
    <x v="0"/>
    <d v="2021-10-01T00:00:00"/>
    <d v="2022-09-30T00:00:00"/>
    <s v="apatil"/>
    <s v="qiowu"/>
    <n v="103.86"/>
    <s v="EDIA"/>
    <s v="A"/>
    <s v="Nonlabor"/>
    <s v="OPC"/>
    <m/>
    <s v="BNL"/>
    <s v="R&amp;D"/>
    <s v="AD"/>
    <x v="0"/>
    <s v="ACT"/>
    <m/>
    <m/>
    <m/>
    <m/>
    <m/>
    <n v="103.86"/>
    <m/>
    <m/>
    <m/>
    <m/>
    <m/>
    <m/>
    <m/>
    <m/>
    <m/>
    <m/>
    <m/>
    <m/>
    <x v="0"/>
    <x v="0"/>
    <m/>
  </r>
  <r>
    <s v=""/>
    <s v=" 30086 _M_FY22"/>
    <s v="6.02.03.02 - 30086  - FY22 Nonlabor Actuals"/>
    <s v="6.02.03.02"/>
    <x v="0"/>
    <d v="2021-10-01T00:00:00"/>
    <d v="2022-09-30T00:00:00"/>
    <s v="glayden"/>
    <s v="skaritka"/>
    <n v="53066.18"/>
    <s v="EDIA"/>
    <m/>
    <s v="Nonlabor"/>
    <s v="OPC"/>
    <m/>
    <s v="BNL"/>
    <s v="R&amp;D"/>
    <s v="AD"/>
    <x v="3"/>
    <s v="ACT"/>
    <m/>
    <m/>
    <m/>
    <m/>
    <m/>
    <n v="53066.18"/>
    <m/>
    <m/>
    <m/>
    <m/>
    <m/>
    <m/>
    <m/>
    <m/>
    <m/>
    <m/>
    <m/>
    <m/>
    <x v="0"/>
    <x v="0"/>
    <m/>
  </r>
  <r>
    <s v=""/>
    <s v=" 30087 _M_FY22"/>
    <s v="6.08.02.03.01 - 30087  - FY22 Nonlabor Actuals"/>
    <s v="6.08.02.03.01"/>
    <x v="0"/>
    <d v="2021-10-01T00:00:00"/>
    <d v="2022-09-30T00:00:00"/>
    <s v="jtolle"/>
    <s v="zaltsman"/>
    <n v="92532.57"/>
    <s v="EDIA"/>
    <m/>
    <s v="Nonlabor"/>
    <s v="OPC"/>
    <m/>
    <s v="BNL"/>
    <s v="R&amp;D"/>
    <s v="RF"/>
    <x v="3"/>
    <s v="ACT"/>
    <m/>
    <m/>
    <m/>
    <m/>
    <m/>
    <n v="92532.57"/>
    <m/>
    <m/>
    <m/>
    <m/>
    <m/>
    <m/>
    <m/>
    <m/>
    <m/>
    <m/>
    <m/>
    <m/>
    <x v="0"/>
    <x v="0"/>
    <m/>
  </r>
  <r>
    <s v=""/>
    <s v=" 30088 _M_FY22"/>
    <s v="6.08.02.01 - 30088  - FY22 Nonlabor Actuals"/>
    <s v="6.08.02.01"/>
    <x v="0"/>
    <d v="2021-10-01T00:00:00"/>
    <d v="2022-09-30T00:00:00"/>
    <s v="jtolle"/>
    <s v="zaltsman"/>
    <n v="174477.8"/>
    <s v="EDIA"/>
    <m/>
    <s v="Nonlabor"/>
    <s v="OPC"/>
    <m/>
    <s v="BNL"/>
    <s v="R&amp;D"/>
    <s v="RF"/>
    <x v="3"/>
    <s v="ACT"/>
    <m/>
    <m/>
    <m/>
    <m/>
    <m/>
    <n v="174477.8"/>
    <m/>
    <m/>
    <m/>
    <m/>
    <m/>
    <m/>
    <m/>
    <m/>
    <m/>
    <m/>
    <m/>
    <m/>
    <x v="0"/>
    <x v="0"/>
    <m/>
  </r>
  <r>
    <s v=""/>
    <s v=" 30089 _M_FY22"/>
    <s v="6.02.03.04 - 30089  - FY22 Nonlabor Actuals"/>
    <s v="6.02.03.04"/>
    <x v="0"/>
    <d v="2021-10-01T00:00:00"/>
    <d v="2022-09-30T00:00:00"/>
    <s v="rnavarrol"/>
    <s v="sverdu"/>
    <n v="96945.29"/>
    <s v="EDIA"/>
    <m/>
    <s v="Nonlabor"/>
    <s v="OPC"/>
    <m/>
    <s v="BNL"/>
    <s v="R&amp;D"/>
    <s v="VAC"/>
    <x v="3"/>
    <s v="ACT"/>
    <m/>
    <m/>
    <m/>
    <m/>
    <m/>
    <n v="96945.29"/>
    <m/>
    <m/>
    <m/>
    <m/>
    <m/>
    <m/>
    <m/>
    <m/>
    <m/>
    <m/>
    <m/>
    <m/>
    <x v="0"/>
    <x v="0"/>
    <m/>
  </r>
  <r>
    <s v=""/>
    <s v=" 30090 _M_FY22"/>
    <s v="6.02.03.05.01 - 30090  - FY22 Nonlabor Actuals"/>
    <s v="6.02.03.05.01"/>
    <x v="0"/>
    <d v="2021-10-01T00:00:00"/>
    <d v="2022-09-30T00:00:00"/>
    <s v="apatil"/>
    <s v="jsandberg"/>
    <n v="-44.87"/>
    <s v="EDIA"/>
    <m/>
    <s v="Nonlabor"/>
    <s v="OPC"/>
    <m/>
    <s v="BNL"/>
    <s v="R&amp;D"/>
    <s v="PD"/>
    <x v="3"/>
    <s v="ACT"/>
    <m/>
    <m/>
    <m/>
    <m/>
    <m/>
    <n v="-44.87"/>
    <m/>
    <m/>
    <m/>
    <m/>
    <m/>
    <m/>
    <m/>
    <m/>
    <m/>
    <m/>
    <m/>
    <m/>
    <x v="0"/>
    <x v="0"/>
    <m/>
  </r>
  <r>
    <s v=""/>
    <s v=" 30091 _M_FY22"/>
    <s v="6.08.02.02 - 30091  - FY22 Nonlabor Actuals"/>
    <s v="6.08.02.02"/>
    <x v="0"/>
    <d v="2021-10-01T00:00:00"/>
    <d v="2022-09-30T00:00:00"/>
    <s v="jtolle"/>
    <s v="zaltsman"/>
    <n v="16950.04"/>
    <s v="EDIA"/>
    <m/>
    <s v="Nonlabor"/>
    <s v="OPC"/>
    <m/>
    <s v="BNL"/>
    <s v="R&amp;D"/>
    <s v="RF"/>
    <x v="3"/>
    <s v="ACT"/>
    <m/>
    <m/>
    <m/>
    <m/>
    <m/>
    <n v="16950.04"/>
    <m/>
    <m/>
    <m/>
    <m/>
    <m/>
    <m/>
    <m/>
    <m/>
    <m/>
    <m/>
    <m/>
    <m/>
    <x v="0"/>
    <x v="0"/>
    <m/>
  </r>
  <r>
    <s v=""/>
    <s v=" 30092 _M_FY22"/>
    <s v="6.02.03.06.01 - 30092  - FY22 Nonlabor Actuals"/>
    <s v="6.02.03.06.01"/>
    <x v="0"/>
    <d v="2021-10-01T00:00:00"/>
    <d v="2022-09-30T00:00:00"/>
    <s v="rnavarrol"/>
    <s v="chetzel"/>
    <n v="81269.98"/>
    <s v="EDIA"/>
    <m/>
    <s v="Nonlabor"/>
    <s v="OPC"/>
    <m/>
    <s v="BNL"/>
    <s v="R&amp;D"/>
    <s v="VAC"/>
    <x v="3"/>
    <s v="ACT"/>
    <m/>
    <m/>
    <m/>
    <m/>
    <m/>
    <n v="81269.98"/>
    <m/>
    <m/>
    <m/>
    <m/>
    <m/>
    <m/>
    <m/>
    <m/>
    <m/>
    <m/>
    <m/>
    <m/>
    <x v="0"/>
    <x v="0"/>
    <m/>
  </r>
  <r>
    <s v=""/>
    <s v=" 30093 _M_FY22"/>
    <s v="6.02.03.07 - 30093  - FY22 Nonlabor Actuals"/>
    <s v="6.02.03.07"/>
    <x v="0"/>
    <d v="2021-10-01T00:00:00"/>
    <d v="2022-09-30T00:00:00"/>
    <s v="apatil"/>
    <s v="wange"/>
    <n v="53659.96"/>
    <s v="EDIA"/>
    <m/>
    <s v="Nonlabor"/>
    <s v="OPC"/>
    <m/>
    <s v="BNL"/>
    <s v="R&amp;D"/>
    <s v="AD"/>
    <x v="3"/>
    <s v="ACT"/>
    <m/>
    <m/>
    <m/>
    <m/>
    <m/>
    <n v="53659.96"/>
    <m/>
    <m/>
    <m/>
    <m/>
    <m/>
    <m/>
    <m/>
    <m/>
    <m/>
    <m/>
    <m/>
    <m/>
    <x v="0"/>
    <x v="0"/>
    <m/>
  </r>
  <r>
    <s v=""/>
    <s v=" 30094 _M_FY22"/>
    <s v="6.02.03.03.01 - 30094  - FY22 Nonlabor Actuals"/>
    <s v="6.02.03.03.01"/>
    <x v="0"/>
    <d v="2021-10-01T00:00:00"/>
    <d v="2022-09-30T00:00:00"/>
    <s v="jtolle"/>
    <s v="hwitte"/>
    <n v="157862.49"/>
    <s v="EDIA"/>
    <m/>
    <s v="Nonlabor"/>
    <s v="OPC"/>
    <m/>
    <s v="BNL"/>
    <s v="R&amp;D"/>
    <s v="SC_MAG"/>
    <x v="3"/>
    <s v="ACT"/>
    <m/>
    <m/>
    <m/>
    <m/>
    <m/>
    <n v="157862.49"/>
    <m/>
    <m/>
    <m/>
    <m/>
    <m/>
    <m/>
    <m/>
    <m/>
    <m/>
    <m/>
    <m/>
    <m/>
    <x v="0"/>
    <x v="0"/>
    <m/>
  </r>
  <r>
    <s v=""/>
    <s v=" 30098 _M_FY22"/>
    <s v="6.03.01 - 30098  - FY22 Nonlabor Actuals"/>
    <s v="6.03.01"/>
    <x v="0"/>
    <d v="2021-10-01T00:00:00"/>
    <d v="2022-09-30T00:00:00"/>
    <s v="mahmed"/>
    <s v="vranjbar"/>
    <n v="-134.68"/>
    <s v="EDIA"/>
    <s v="A"/>
    <s v="Nonlabor"/>
    <s v="OPC"/>
    <m/>
    <s v="BNL"/>
    <s v="ACD"/>
    <s v="PM"/>
    <x v="0"/>
    <s v="ACT"/>
    <m/>
    <m/>
    <m/>
    <m/>
    <m/>
    <n v="-134.68"/>
    <m/>
    <m/>
    <m/>
    <m/>
    <m/>
    <m/>
    <m/>
    <m/>
    <m/>
    <m/>
    <m/>
    <m/>
    <x v="0"/>
    <x v="0"/>
    <m/>
  </r>
  <r>
    <s v=""/>
    <s v=" 30099 _M_FY22"/>
    <s v="6.03.02.01.04 - 30099  - FY22 Nonlabor Actuals"/>
    <s v="6.03.02.01.04"/>
    <x v="0"/>
    <d v="2021-10-01T00:00:00"/>
    <d v="2022-09-30T00:00:00"/>
    <s v="jtolle"/>
    <s v="hwitte"/>
    <n v="41983.040000000001"/>
    <s v="EDIA"/>
    <m/>
    <s v="Nonlabor"/>
    <s v="OPC"/>
    <m/>
    <s v="BNL"/>
    <s v="ACD"/>
    <s v="NC_MAG"/>
    <x v="2"/>
    <s v="ACT"/>
    <m/>
    <m/>
    <m/>
    <m/>
    <m/>
    <n v="41983.040000000001"/>
    <m/>
    <m/>
    <m/>
    <m/>
    <m/>
    <m/>
    <m/>
    <m/>
    <m/>
    <m/>
    <m/>
    <m/>
    <x v="0"/>
    <x v="0"/>
    <m/>
  </r>
  <r>
    <s v=""/>
    <s v=" 30100 _M_FY22"/>
    <s v="6.03.02.03 - 30100  - FY22 Nonlabor Actuals"/>
    <s v="6.03.02.03"/>
    <x v="0"/>
    <d v="2021-10-01T00:00:00"/>
    <d v="2022-09-30T00:00:00"/>
    <s v="apatil"/>
    <s v="bruno"/>
    <n v="425.97"/>
    <s v="EDIA"/>
    <m/>
    <s v="Nonlabor"/>
    <s v="OPC"/>
    <m/>
    <s v="BNL"/>
    <s v="ACD"/>
    <s v="PS"/>
    <x v="2"/>
    <s v="ACT"/>
    <m/>
    <m/>
    <m/>
    <m/>
    <m/>
    <n v="425.97"/>
    <m/>
    <m/>
    <m/>
    <m/>
    <m/>
    <m/>
    <m/>
    <m/>
    <m/>
    <m/>
    <m/>
    <m/>
    <x v="0"/>
    <x v="0"/>
    <m/>
  </r>
  <r>
    <s v=""/>
    <s v=" 30101 _M_FY22"/>
    <s v="6.03.02.04.01 - 30101  - FY22 Nonlabor Actuals"/>
    <s v="6.03.02.04.01"/>
    <x v="0"/>
    <d v="2021-10-01T00:00:00"/>
    <d v="2022-09-30T00:00:00"/>
    <s v="rnavarrol"/>
    <s v="chetzel"/>
    <n v="-8.99"/>
    <s v="EDIA"/>
    <m/>
    <s v="Nonlabor"/>
    <s v="OPC"/>
    <m/>
    <s v="BNL"/>
    <s v="ACD"/>
    <s v="VAC"/>
    <x v="2"/>
    <s v="ACT"/>
    <m/>
    <m/>
    <m/>
    <m/>
    <m/>
    <n v="-8.99"/>
    <m/>
    <m/>
    <m/>
    <m/>
    <m/>
    <m/>
    <m/>
    <m/>
    <m/>
    <m/>
    <m/>
    <m/>
    <x v="0"/>
    <x v="0"/>
    <m/>
  </r>
  <r>
    <s v=""/>
    <s v=" 30103 _M_FY22"/>
    <s v="6.03.02.05.01 - 30103  - FY22 Nonlabor Actuals"/>
    <s v="6.03.02.05.01"/>
    <x v="0"/>
    <d v="2021-10-01T00:00:00"/>
    <d v="2022-09-30T00:00:00"/>
    <s v="mahmed"/>
    <s v="gassner"/>
    <n v="-30.46"/>
    <s v="EDIA"/>
    <m/>
    <s v="Nonlabor"/>
    <s v="OPC"/>
    <m/>
    <s v="BNL"/>
    <s v="ACD"/>
    <s v="INS"/>
    <x v="2"/>
    <s v="ACT"/>
    <m/>
    <m/>
    <m/>
    <m/>
    <m/>
    <n v="-30.46"/>
    <m/>
    <m/>
    <m/>
    <m/>
    <m/>
    <m/>
    <m/>
    <m/>
    <m/>
    <m/>
    <m/>
    <m/>
    <x v="0"/>
    <x v="0"/>
    <m/>
  </r>
  <r>
    <s v=""/>
    <s v=" 30105 _M_FY22"/>
    <s v="6.03.03.02 - 30105  - FY22 Nonlabor Actuals"/>
    <s v="6.03.03.02"/>
    <x v="0"/>
    <d v="2021-10-01T00:00:00"/>
    <d v="2022-09-30T00:00:00"/>
    <s v="apatil"/>
    <s v="bruno"/>
    <n v="-16.420000000000002"/>
    <s v="EDIA"/>
    <m/>
    <s v="Nonlabor"/>
    <s v="OPC"/>
    <m/>
    <s v="BNL"/>
    <s v="ACD"/>
    <s v="PS"/>
    <x v="2"/>
    <s v="ACT"/>
    <m/>
    <m/>
    <m/>
    <m/>
    <m/>
    <n v="-16.420000000000002"/>
    <m/>
    <m/>
    <m/>
    <m/>
    <m/>
    <m/>
    <m/>
    <m/>
    <m/>
    <m/>
    <m/>
    <m/>
    <x v="0"/>
    <x v="0"/>
    <m/>
  </r>
  <r>
    <s v=""/>
    <s v=" 30107 _M_FY22"/>
    <s v="6.03.03.04.01 - 30107  - FY22 Nonlabor Actuals"/>
    <s v="6.03.03.04.01"/>
    <x v="0"/>
    <d v="2021-10-01T00:00:00"/>
    <d v="2022-09-30T00:00:00"/>
    <s v="mahmed"/>
    <s v="gassner"/>
    <n v="-0.72"/>
    <s v="EDIA"/>
    <m/>
    <s v="Nonlabor"/>
    <s v="OPC"/>
    <m/>
    <s v="BNL"/>
    <s v="ACD"/>
    <s v="INS"/>
    <x v="2"/>
    <s v="ACT"/>
    <m/>
    <m/>
    <m/>
    <m/>
    <m/>
    <n v="-0.72"/>
    <m/>
    <m/>
    <m/>
    <m/>
    <m/>
    <m/>
    <m/>
    <m/>
    <m/>
    <m/>
    <m/>
    <m/>
    <x v="0"/>
    <x v="0"/>
    <m/>
  </r>
  <r>
    <s v=""/>
    <s v=" 30109 _M_FY22"/>
    <s v="6.03.04.01.01 - 30109  - FY22 Nonlabor Actuals"/>
    <s v="6.03.04.01.01"/>
    <x v="0"/>
    <d v="2021-10-01T00:00:00"/>
    <d v="2022-09-30T00:00:00"/>
    <s v="apatil"/>
    <s v="bruno"/>
    <n v="-41.74"/>
    <s v="EDIA"/>
    <m/>
    <s v="Nonlabor"/>
    <s v="OPC"/>
    <m/>
    <s v="BNL"/>
    <s v="ACD"/>
    <s v="PS"/>
    <x v="2"/>
    <s v="ACT"/>
    <m/>
    <m/>
    <m/>
    <m/>
    <m/>
    <n v="-41.74"/>
    <m/>
    <m/>
    <m/>
    <m/>
    <m/>
    <m/>
    <m/>
    <m/>
    <m/>
    <m/>
    <m/>
    <m/>
    <x v="0"/>
    <x v="0"/>
    <m/>
  </r>
  <r>
    <s v=""/>
    <s v=" 30110 _M_FY22"/>
    <s v="6.03.04.01.02 - 30110  - FY22 Nonlabor Actuals"/>
    <s v="6.03.04.01.02"/>
    <x v="0"/>
    <d v="2021-10-01T00:00:00"/>
    <d v="2022-09-30T00:00:00"/>
    <s v="glayden"/>
    <s v="skaritka"/>
    <n v="-0.51"/>
    <s v="EDIA"/>
    <m/>
    <s v="Nonlabor"/>
    <s v="OPC"/>
    <m/>
    <s v="BNL"/>
    <s v="ACD"/>
    <s v="INJ"/>
    <x v="2"/>
    <s v="ACT"/>
    <m/>
    <m/>
    <m/>
    <m/>
    <m/>
    <n v="-0.51"/>
    <m/>
    <m/>
    <m/>
    <m/>
    <m/>
    <m/>
    <m/>
    <m/>
    <m/>
    <m/>
    <m/>
    <m/>
    <x v="0"/>
    <x v="0"/>
    <m/>
  </r>
  <r>
    <s v=""/>
    <s v=" 30111 _M_FY22"/>
    <s v="6.03.04.01.03 - 30111  - FY22 Nonlabor Actuals"/>
    <s v="6.03.04.01.03"/>
    <x v="0"/>
    <d v="2021-10-01T00:00:00"/>
    <d v="2022-09-30T00:00:00"/>
    <s v="glayden"/>
    <s v="skaritka"/>
    <n v="-7.17"/>
    <s v="EDIA"/>
    <m/>
    <s v="Nonlabor"/>
    <s v="OPC"/>
    <m/>
    <s v="BNL"/>
    <s v="ACD"/>
    <s v="INJ"/>
    <x v="2"/>
    <s v="ACT"/>
    <m/>
    <m/>
    <m/>
    <m/>
    <m/>
    <n v="-7.17"/>
    <m/>
    <m/>
    <m/>
    <m/>
    <m/>
    <m/>
    <m/>
    <m/>
    <m/>
    <m/>
    <m/>
    <m/>
    <x v="0"/>
    <x v="0"/>
    <m/>
  </r>
  <r>
    <s v=""/>
    <s v=" 30112 _M_FY22"/>
    <s v="6.03.04.01.04.01 - 30112  - FY22 Nonlabor Actuals"/>
    <s v="6.03.04.01.04.01"/>
    <x v="0"/>
    <d v="2021-10-01T00:00:00"/>
    <d v="2022-09-30T00:00:00"/>
    <s v="mahmed"/>
    <s v="gassner"/>
    <n v="-20.11"/>
    <s v="EDIA"/>
    <m/>
    <s v="Nonlabor"/>
    <s v="OPC"/>
    <m/>
    <s v="BNL"/>
    <s v="ACD"/>
    <s v="INS"/>
    <x v="2"/>
    <s v="ACT"/>
    <m/>
    <m/>
    <m/>
    <m/>
    <m/>
    <n v="-20.11"/>
    <m/>
    <m/>
    <m/>
    <m/>
    <m/>
    <m/>
    <m/>
    <m/>
    <m/>
    <m/>
    <m/>
    <m/>
    <x v="0"/>
    <x v="0"/>
    <m/>
  </r>
  <r>
    <s v=""/>
    <s v=" 30113 _M_FY22"/>
    <s v="6.03.04.02.01 - 30113  - FY22 Nonlabor Actuals"/>
    <s v="6.03.04.02.01"/>
    <x v="0"/>
    <d v="2021-10-01T00:00:00"/>
    <d v="2022-09-30T00:00:00"/>
    <s v="glayden"/>
    <s v="skaritka"/>
    <n v="62445.4"/>
    <s v="EDIA"/>
    <m/>
    <s v="Nonlabor"/>
    <s v="OPC"/>
    <m/>
    <s v="BNL"/>
    <s v="ACD"/>
    <s v="INJ"/>
    <x v="2"/>
    <s v="ACT"/>
    <m/>
    <m/>
    <m/>
    <m/>
    <m/>
    <n v="62445.4"/>
    <m/>
    <m/>
    <m/>
    <m/>
    <m/>
    <m/>
    <m/>
    <m/>
    <m/>
    <m/>
    <m/>
    <m/>
    <x v="0"/>
    <x v="0"/>
    <m/>
  </r>
  <r>
    <s v=""/>
    <s v=" 30114 _M_FY22"/>
    <s v="6.04.01 - 30114  - FY22 Nonlabor Actuals"/>
    <s v="6.04.01"/>
    <x v="0"/>
    <d v="2021-10-01T00:00:00"/>
    <d v="2022-09-30T00:00:00"/>
    <s v="rnavarrol"/>
    <s v="montagc"/>
    <n v="8142.8"/>
    <s v="EDIA"/>
    <s v="A"/>
    <s v="Nonlabor"/>
    <s v="OPC"/>
    <m/>
    <s v="BNL"/>
    <s v="ACD"/>
    <s v="PM"/>
    <x v="0"/>
    <s v="ACT"/>
    <m/>
    <m/>
    <m/>
    <m/>
    <m/>
    <n v="8142.8"/>
    <m/>
    <m/>
    <m/>
    <m/>
    <m/>
    <m/>
    <m/>
    <m/>
    <m/>
    <m/>
    <m/>
    <m/>
    <x v="0"/>
    <x v="0"/>
    <m/>
  </r>
  <r>
    <s v=""/>
    <s v=" 30115 _M_FY22"/>
    <s v="6.04.02.01 - 30115  - FY22 Nonlabor Actuals"/>
    <s v="6.04.02.01"/>
    <x v="0"/>
    <d v="2021-10-01T00:00:00"/>
    <d v="2022-09-30T00:00:00"/>
    <s v="jtolle"/>
    <s v="hwitte"/>
    <n v="-210.55"/>
    <s v="EDIA"/>
    <m/>
    <s v="Nonlabor"/>
    <s v="OPC"/>
    <m/>
    <s v="BNL"/>
    <s v="ACD"/>
    <s v="NC_MAG"/>
    <x v="2"/>
    <s v="ACT"/>
    <m/>
    <m/>
    <m/>
    <m/>
    <m/>
    <n v="-210.55"/>
    <m/>
    <m/>
    <m/>
    <m/>
    <m/>
    <m/>
    <m/>
    <m/>
    <m/>
    <m/>
    <m/>
    <m/>
    <x v="0"/>
    <x v="0"/>
    <m/>
  </r>
  <r>
    <s v=""/>
    <s v=" 30116 _M_FY22"/>
    <s v="6.04.04 - 30116  - FY22 Nonlabor Actuals"/>
    <s v="6.04.04"/>
    <x v="0"/>
    <d v="2021-10-01T00:00:00"/>
    <d v="2022-09-30T00:00:00"/>
    <s v="apatil"/>
    <s v="bruno"/>
    <n v="-16.43"/>
    <s v="EDIA"/>
    <m/>
    <s v="Nonlabor"/>
    <s v="OPC"/>
    <m/>
    <s v="BNL"/>
    <s v="ACD"/>
    <s v="PS"/>
    <x v="2"/>
    <s v="ACT"/>
    <m/>
    <m/>
    <m/>
    <m/>
    <m/>
    <n v="-16.43"/>
    <m/>
    <m/>
    <m/>
    <m/>
    <m/>
    <m/>
    <m/>
    <m/>
    <m/>
    <m/>
    <m/>
    <m/>
    <x v="0"/>
    <x v="0"/>
    <m/>
  </r>
  <r>
    <s v=""/>
    <s v=" 30118 _M_FY22"/>
    <s v="6.08.01.01.01 - 30118  - FY22 Nonlabor Actuals"/>
    <s v="6.08.01.01.01"/>
    <x v="0"/>
    <d v="2021-10-01T00:00:00"/>
    <d v="2022-09-30T00:00:00"/>
    <s v="jtolle"/>
    <s v="zaltsman"/>
    <n v="27388.75"/>
    <s v="EDIA"/>
    <s v="A"/>
    <s v="Nonlabor"/>
    <s v="OPC"/>
    <m/>
    <s v="BNL"/>
    <s v="ACD"/>
    <s v="RF"/>
    <x v="2"/>
    <s v="ACT"/>
    <m/>
    <m/>
    <m/>
    <m/>
    <m/>
    <n v="27388.75"/>
    <m/>
    <m/>
    <m/>
    <m/>
    <m/>
    <m/>
    <m/>
    <m/>
    <m/>
    <m/>
    <m/>
    <m/>
    <x v="0"/>
    <x v="0"/>
    <m/>
  </r>
  <r>
    <s v=""/>
    <s v=" 30119 _M_FY22"/>
    <s v="6.04.06.01 - 30119  - FY22 Nonlabor Actuals"/>
    <s v="6.04.06.01"/>
    <x v="0"/>
    <d v="2021-10-01T00:00:00"/>
    <d v="2022-09-30T00:00:00"/>
    <s v="mahmed"/>
    <s v="gassner"/>
    <n v="-103.14"/>
    <s v="EDIA"/>
    <m/>
    <s v="Nonlabor"/>
    <s v="OPC"/>
    <m/>
    <s v="BNL"/>
    <s v="ACD"/>
    <s v="INS"/>
    <x v="2"/>
    <s v="ACT"/>
    <m/>
    <m/>
    <m/>
    <m/>
    <m/>
    <n v="-103.14"/>
    <m/>
    <m/>
    <m/>
    <m/>
    <m/>
    <m/>
    <m/>
    <m/>
    <m/>
    <m/>
    <m/>
    <m/>
    <x v="0"/>
    <x v="0"/>
    <m/>
  </r>
  <r>
    <s v=""/>
    <s v=" 30120 _M_FY22"/>
    <s v="6.05.01 - 30120  - FY22 Nonlabor Actuals"/>
    <s v="6.05.01"/>
    <x v="0"/>
    <d v="2021-10-01T00:00:00"/>
    <d v="2022-09-30T00:00:00"/>
    <s v="jtolle"/>
    <s v="vadimp"/>
    <n v="7517.98"/>
    <s v="EDIA"/>
    <s v="A"/>
    <s v="Nonlabor"/>
    <s v="OPC"/>
    <m/>
    <s v="BNL"/>
    <s v="ACD"/>
    <s v="PM"/>
    <x v="0"/>
    <s v="ACT"/>
    <m/>
    <m/>
    <m/>
    <m/>
    <m/>
    <n v="7517.98"/>
    <m/>
    <m/>
    <m/>
    <m/>
    <m/>
    <m/>
    <m/>
    <m/>
    <m/>
    <m/>
    <m/>
    <m/>
    <x v="0"/>
    <x v="0"/>
    <m/>
  </r>
  <r>
    <s v=""/>
    <s v=" 30121 _M_FY22"/>
    <s v="6.05.02.01 - 30121  - FY22 Nonlabor Actuals"/>
    <s v="6.05.02.01"/>
    <x v="0"/>
    <d v="2021-10-01T00:00:00"/>
    <d v="2022-09-30T00:00:00"/>
    <s v="jtolle"/>
    <s v="mahler"/>
    <n v="-1.03"/>
    <s v="EDIA"/>
    <m/>
    <s v="Nonlabor"/>
    <s v="OPC"/>
    <m/>
    <s v="BNL"/>
    <s v="ACD"/>
    <s v="NC_MAG"/>
    <x v="2"/>
    <s v="ACT"/>
    <m/>
    <m/>
    <m/>
    <m/>
    <m/>
    <n v="-1.03"/>
    <m/>
    <m/>
    <m/>
    <m/>
    <m/>
    <m/>
    <m/>
    <m/>
    <m/>
    <m/>
    <m/>
    <m/>
    <x v="0"/>
    <x v="0"/>
    <m/>
  </r>
  <r>
    <s v=""/>
    <s v=" 30122 _M_FY22"/>
    <s v="6.05.02.02 - 30122  - FY22 Nonlabor Actuals"/>
    <s v="6.05.02.02"/>
    <x v="0"/>
    <d v="2021-10-01T00:00:00"/>
    <d v="2022-09-30T00:00:00"/>
    <s v="apatil"/>
    <s v="bruno"/>
    <n v="-14.79"/>
    <s v="EDIA"/>
    <m/>
    <s v="Nonlabor"/>
    <s v="OPC"/>
    <m/>
    <s v="BNL"/>
    <s v="ACD"/>
    <s v="PS"/>
    <x v="2"/>
    <s v="ACT"/>
    <m/>
    <m/>
    <m/>
    <m/>
    <m/>
    <n v="-14.79"/>
    <m/>
    <m/>
    <m/>
    <m/>
    <m/>
    <m/>
    <m/>
    <m/>
    <m/>
    <m/>
    <m/>
    <m/>
    <x v="0"/>
    <x v="0"/>
    <m/>
  </r>
  <r>
    <s v=""/>
    <s v=" 30124 _M_FY22"/>
    <s v="6.08.05.04.01 - 30124  - FY22 Nonlabor Actuals"/>
    <s v="6.08.05.04"/>
    <x v="0"/>
    <d v="2021-10-01T00:00:00"/>
    <d v="2022-09-30T00:00:00"/>
    <s v="jtolle"/>
    <s v="zaltsman"/>
    <n v="-195.83"/>
    <s v="EDIA"/>
    <m/>
    <s v="Nonlabor"/>
    <s v="OPC"/>
    <m/>
    <s v="BNL"/>
    <s v="ACD"/>
    <s v="RF"/>
    <x v="2"/>
    <s v="ACT"/>
    <m/>
    <m/>
    <m/>
    <m/>
    <m/>
    <n v="-195.83"/>
    <m/>
    <m/>
    <m/>
    <m/>
    <m/>
    <m/>
    <m/>
    <m/>
    <m/>
    <m/>
    <m/>
    <m/>
    <x v="0"/>
    <x v="0"/>
    <m/>
  </r>
  <r>
    <s v=""/>
    <s v=" 30125 _M_FY22"/>
    <s v="6.05.03.01 - 30125  - FY22 Nonlabor Actuals"/>
    <s v="6.05.03.01"/>
    <x v="0"/>
    <d v="2021-10-01T00:00:00"/>
    <d v="2022-09-30T00:00:00"/>
    <s v="jtolle"/>
    <s v="mahler"/>
    <n v="-11.53"/>
    <s v="EDIA"/>
    <m/>
    <s v="Nonlabor"/>
    <s v="OPC"/>
    <m/>
    <s v="BNL"/>
    <s v="ACD"/>
    <s v="NC_MAG"/>
    <x v="2"/>
    <s v="ACT"/>
    <m/>
    <m/>
    <m/>
    <m/>
    <m/>
    <n v="-11.53"/>
    <m/>
    <m/>
    <m/>
    <m/>
    <m/>
    <m/>
    <m/>
    <m/>
    <m/>
    <m/>
    <m/>
    <m/>
    <x v="0"/>
    <x v="0"/>
    <m/>
  </r>
  <r>
    <s v=""/>
    <s v=" 30126 _M_FY22"/>
    <s v="6.05.03.02 - 30126  - FY22 Nonlabor Actuals"/>
    <s v="6.05.03.02"/>
    <x v="0"/>
    <d v="2021-10-01T00:00:00"/>
    <d v="2022-09-30T00:00:00"/>
    <s v="apatil"/>
    <s v="bruno"/>
    <n v="-16.68"/>
    <s v="EDIA"/>
    <m/>
    <s v="Nonlabor"/>
    <s v="OPC"/>
    <m/>
    <s v="BNL"/>
    <s v="ACD"/>
    <s v="PS"/>
    <x v="2"/>
    <s v="ACT"/>
    <m/>
    <m/>
    <m/>
    <m/>
    <m/>
    <n v="-16.68"/>
    <m/>
    <m/>
    <m/>
    <m/>
    <m/>
    <m/>
    <m/>
    <m/>
    <m/>
    <m/>
    <m/>
    <m/>
    <x v="0"/>
    <x v="0"/>
    <m/>
  </r>
  <r>
    <s v=""/>
    <s v=" 30129 _M_FY22"/>
    <s v="6.05.05.03 - 30129  - FY22 Nonlabor Actuals"/>
    <s v="6.05.05.03"/>
    <x v="0"/>
    <d v="2021-10-01T00:00:00"/>
    <d v="2022-09-30T00:00:00"/>
    <s v="mahmed"/>
    <s v="gassner"/>
    <n v="-232.83"/>
    <s v="EDIA"/>
    <m/>
    <s v="Nonlabor"/>
    <s v="OPC"/>
    <m/>
    <s v="BNL"/>
    <s v="ACD"/>
    <s v="INS"/>
    <x v="2"/>
    <s v="ACT"/>
    <m/>
    <m/>
    <m/>
    <m/>
    <m/>
    <n v="-232.83"/>
    <m/>
    <m/>
    <m/>
    <m/>
    <m/>
    <m/>
    <m/>
    <m/>
    <m/>
    <m/>
    <m/>
    <m/>
    <x v="0"/>
    <x v="0"/>
    <m/>
  </r>
  <r>
    <s v=""/>
    <s v=" 30131 _M_FY22"/>
    <s v="6.05.07.01 - 30131  - FY22 Nonlabor Actuals"/>
    <s v="6.05.07.01"/>
    <x v="0"/>
    <d v="2021-10-01T00:00:00"/>
    <d v="2022-09-30T00:00:00"/>
    <s v="apatil"/>
    <s v="wange"/>
    <n v="290114.32"/>
    <s v="EDIA"/>
    <s v="A"/>
    <s v="Nonlabor"/>
    <s v="OPC"/>
    <m/>
    <s v="BNL"/>
    <s v="ACD"/>
    <s v="SHC"/>
    <x v="0"/>
    <s v="ACT"/>
    <m/>
    <m/>
    <m/>
    <m/>
    <m/>
    <n v="290114.32"/>
    <m/>
    <m/>
    <m/>
    <m/>
    <m/>
    <m/>
    <m/>
    <m/>
    <m/>
    <m/>
    <m/>
    <m/>
    <x v="0"/>
    <x v="0"/>
    <m/>
  </r>
  <r>
    <s v=""/>
    <s v=" 30134 _M_FY22"/>
    <s v="6.06.01 - 30134  - FY22 Nonlabor Actuals"/>
    <s v="6.06.01"/>
    <x v="0"/>
    <d v="2021-10-01T00:00:00"/>
    <d v="2022-09-30T00:00:00"/>
    <s v="glayden"/>
    <s v="drees"/>
    <n v="17718.63"/>
    <s v="EDIA"/>
    <s v="A"/>
    <s v="Nonlabor"/>
    <s v="OPC"/>
    <m/>
    <s v="BNL"/>
    <s v="ACD"/>
    <s v="PM"/>
    <x v="0"/>
    <s v="ACT"/>
    <m/>
    <m/>
    <m/>
    <m/>
    <m/>
    <n v="17718.63"/>
    <m/>
    <m/>
    <m/>
    <m/>
    <m/>
    <m/>
    <m/>
    <m/>
    <m/>
    <m/>
    <m/>
    <m/>
    <x v="0"/>
    <x v="0"/>
    <m/>
  </r>
  <r>
    <s v=""/>
    <s v=" 30135 _M_FY22"/>
    <s v="6.06.02.01.02 - 30135  - FY22 Nonlabor Actuals"/>
    <s v="6.06.02.01.02"/>
    <x v="0"/>
    <d v="2021-10-01T00:00:00"/>
    <d v="2022-09-30T00:00:00"/>
    <s v="jtolle"/>
    <s v="hwitte"/>
    <n v="-154.57"/>
    <s v="EDIA"/>
    <m/>
    <s v="Nonlabor"/>
    <s v="OPC"/>
    <m/>
    <s v="BNL"/>
    <s v="ACD"/>
    <s v="SC_MAG"/>
    <x v="2"/>
    <s v="ACT"/>
    <m/>
    <m/>
    <m/>
    <m/>
    <m/>
    <n v="-154.57"/>
    <m/>
    <m/>
    <m/>
    <m/>
    <m/>
    <m/>
    <m/>
    <m/>
    <m/>
    <m/>
    <m/>
    <m/>
    <x v="0"/>
    <x v="0"/>
    <m/>
  </r>
  <r>
    <s v=""/>
    <s v=" 30136 _M_FY22"/>
    <s v="6.06.02.03 - 30136  - FY22 Nonlabor Actuals"/>
    <s v="6.06.02.03"/>
    <x v="0"/>
    <d v="2021-10-01T00:00:00"/>
    <d v="2022-09-30T00:00:00"/>
    <s v="apatil"/>
    <s v="bruno"/>
    <n v="-106.9"/>
    <s v="EDIA"/>
    <m/>
    <s v="Nonlabor"/>
    <s v="OPC"/>
    <m/>
    <s v="BNL"/>
    <s v="ACD"/>
    <s v="PS"/>
    <x v="2"/>
    <s v="ACT"/>
    <m/>
    <m/>
    <m/>
    <m/>
    <m/>
    <n v="-106.9"/>
    <m/>
    <m/>
    <m/>
    <m/>
    <m/>
    <m/>
    <m/>
    <m/>
    <m/>
    <m/>
    <m/>
    <m/>
    <x v="0"/>
    <x v="0"/>
    <m/>
  </r>
  <r>
    <s v=""/>
    <s v=" 30137 _M_FY22"/>
    <s v="6.06.02.04 - 30137  - FY22 Nonlabor Actuals"/>
    <s v="6.06.02.04"/>
    <x v="0"/>
    <d v="2021-10-01T00:00:00"/>
    <d v="2022-09-30T00:00:00"/>
    <s v="rnavarrol"/>
    <s v="chetzel"/>
    <n v="-15.99"/>
    <s v="EDIA"/>
    <m/>
    <s v="Nonlabor"/>
    <s v="OPC"/>
    <m/>
    <s v="BNL"/>
    <s v="ACD"/>
    <s v="VAC"/>
    <x v="2"/>
    <s v="ACT"/>
    <m/>
    <m/>
    <m/>
    <m/>
    <m/>
    <n v="-15.99"/>
    <m/>
    <m/>
    <m/>
    <m/>
    <m/>
    <m/>
    <m/>
    <m/>
    <m/>
    <m/>
    <m/>
    <m/>
    <x v="0"/>
    <x v="0"/>
    <m/>
  </r>
  <r>
    <s v=""/>
    <s v=" 30139 _M_FY22"/>
    <s v="6.06.02.05.01 - 30139  - FY22 Nonlabor Actuals"/>
    <s v="6.06.02.05.01"/>
    <x v="0"/>
    <d v="2021-10-01T00:00:00"/>
    <d v="2022-09-30T00:00:00"/>
    <s v="mahmed"/>
    <s v="gassner"/>
    <n v="-35.47"/>
    <s v="EDIA"/>
    <m/>
    <s v="Nonlabor"/>
    <s v="OPC"/>
    <m/>
    <s v="BNL"/>
    <s v="ACD"/>
    <s v="INS"/>
    <x v="2"/>
    <s v="ACT"/>
    <m/>
    <m/>
    <m/>
    <m/>
    <m/>
    <n v="-35.47"/>
    <m/>
    <m/>
    <m/>
    <m/>
    <m/>
    <m/>
    <m/>
    <m/>
    <m/>
    <m/>
    <m/>
    <m/>
    <x v="0"/>
    <x v="0"/>
    <m/>
  </r>
  <r>
    <s v=""/>
    <s v=" 30140 _M_FY22"/>
    <s v="6.07.01.01 - 30140  - FY22 Nonlabor Actuals"/>
    <s v="6.07.01.01"/>
    <x v="0"/>
    <d v="2021-10-01T00:00:00"/>
    <d v="2022-09-30T00:00:00"/>
    <s v="egolnar"/>
    <s v="tuozzolo"/>
    <n v="64358.04"/>
    <s v="EDIA"/>
    <s v="A"/>
    <s v="Nonlabor"/>
    <s v="OPC"/>
    <m/>
    <s v="BNL"/>
    <s v="ACD"/>
    <s v="PM"/>
    <x v="0"/>
    <s v="ACT"/>
    <m/>
    <m/>
    <m/>
    <m/>
    <m/>
    <n v="64358.04"/>
    <m/>
    <m/>
    <m/>
    <m/>
    <m/>
    <m/>
    <m/>
    <m/>
    <m/>
    <m/>
    <m/>
    <m/>
    <x v="0"/>
    <x v="0"/>
    <m/>
  </r>
  <r>
    <s v=""/>
    <s v=" 30141 _M_FY22"/>
    <s v="6.07.01.02 - 30141  - FY22 Nonlabor Actuals"/>
    <s v="6.07.01.02"/>
    <x v="0"/>
    <d v="2021-10-01T00:00:00"/>
    <d v="2022-09-30T00:00:00"/>
    <s v="egolnar"/>
    <s v="tuozzolo"/>
    <n v="156683.88"/>
    <s v="EDIA"/>
    <s v="A"/>
    <s v="Nonlabor"/>
    <s v="OPC"/>
    <m/>
    <s v="BNL"/>
    <s v="ACD"/>
    <s v="PM"/>
    <x v="0"/>
    <s v="ACT"/>
    <m/>
    <m/>
    <m/>
    <m/>
    <m/>
    <n v="156683.88"/>
    <m/>
    <m/>
    <m/>
    <m/>
    <m/>
    <m/>
    <m/>
    <m/>
    <m/>
    <m/>
    <m/>
    <m/>
    <x v="0"/>
    <x v="0"/>
    <m/>
  </r>
  <r>
    <s v=""/>
    <s v=" 30142 _M_FY22"/>
    <s v="6.09.01 - 30142  - FY22 Nonlabor Actuals"/>
    <s v="6.09.01"/>
    <x v="0"/>
    <d v="2021-10-01T00:00:00"/>
    <d v="2022-09-30T00:00:00"/>
    <s v="glayden"/>
    <s v="ythan"/>
    <n v="-73.95"/>
    <s v="EDIA"/>
    <s v="A"/>
    <s v="Nonlabor"/>
    <s v="OPC"/>
    <m/>
    <s v="BNL"/>
    <s v="ACD"/>
    <s v="CRYO"/>
    <x v="2"/>
    <s v="ACT"/>
    <m/>
    <m/>
    <m/>
    <m/>
    <m/>
    <n v="-73.95"/>
    <m/>
    <m/>
    <m/>
    <m/>
    <m/>
    <m/>
    <m/>
    <m/>
    <m/>
    <m/>
    <m/>
    <m/>
    <x v="0"/>
    <x v="0"/>
    <m/>
  </r>
  <r>
    <s v=""/>
    <s v=" 30143 _M_FY22"/>
    <s v="6.07.02.01 - 30143  - FY22 Nonlabor Actuals"/>
    <s v="6.07.02.01"/>
    <x v="0"/>
    <d v="2021-10-01T00:00:00"/>
    <d v="2022-09-30T00:00:00"/>
    <s v="mahmed"/>
    <s v="jpjamilk"/>
    <n v="-126.83"/>
    <s v="EDIA"/>
    <s v="A"/>
    <s v="Nonlabor"/>
    <s v="OPC"/>
    <m/>
    <s v="BNL"/>
    <s v="ACD"/>
    <s v="CONT"/>
    <x v="2"/>
    <s v="ACT"/>
    <m/>
    <m/>
    <m/>
    <m/>
    <m/>
    <n v="-126.83"/>
    <m/>
    <m/>
    <m/>
    <m/>
    <m/>
    <m/>
    <m/>
    <m/>
    <m/>
    <m/>
    <m/>
    <m/>
    <x v="0"/>
    <x v="0"/>
    <m/>
  </r>
  <r>
    <s v=""/>
    <s v=" 30146 _M_FY22"/>
    <s v="6.02.03.08 - 30146  - FY22 Nonlabor Actuals"/>
    <s v="6.02.03.08"/>
    <x v="0"/>
    <d v="2021-10-01T00:00:00"/>
    <d v="2022-09-30T00:00:00"/>
    <s v="tlewis"/>
    <s v="keyser"/>
    <n v="-35.520000000000003"/>
    <s v="EDIA"/>
    <m/>
    <s v="Nonlabor"/>
    <s v="OPC"/>
    <m/>
    <s v="BNL"/>
    <s v="R&amp;D"/>
    <s v="AD"/>
    <x v="3"/>
    <s v="ACT"/>
    <m/>
    <m/>
    <m/>
    <m/>
    <m/>
    <n v="-35.520000000000003"/>
    <m/>
    <m/>
    <m/>
    <m/>
    <m/>
    <m/>
    <m/>
    <m/>
    <m/>
    <m/>
    <m/>
    <m/>
    <x v="0"/>
    <x v="0"/>
    <m/>
  </r>
  <r>
    <s v=""/>
    <s v=" 30147 _M_FY22"/>
    <s v="6.01.03.01.08 - 30147  - FY22 Nonlabor Actuals"/>
    <s v="6.01.03.01.08"/>
    <x v="0"/>
    <d v="2021-10-01T00:00:00"/>
    <d v="2022-09-30T00:00:00"/>
    <s v="kkrug"/>
    <s v="apetrone"/>
    <n v="-20.74"/>
    <s v="EDIA"/>
    <s v="A"/>
    <s v="Nonlabor"/>
    <s v="OPC"/>
    <m/>
    <s v="BNL"/>
    <s v="ACD"/>
    <s v="PM"/>
    <x v="0"/>
    <s v="ACT"/>
    <m/>
    <m/>
    <m/>
    <m/>
    <m/>
    <n v="-20.74"/>
    <m/>
    <m/>
    <m/>
    <m/>
    <m/>
    <m/>
    <m/>
    <m/>
    <m/>
    <m/>
    <m/>
    <m/>
    <x v="0"/>
    <x v="0"/>
    <m/>
  </r>
  <r>
    <s v=""/>
    <s v=" 30148 _M_FY22"/>
    <s v="6.05.04 - 30148  - FY22 Nonlabor Actuals"/>
    <s v="6.05.04.01"/>
    <x v="0"/>
    <d v="2021-10-01T00:00:00"/>
    <d v="2022-09-30T00:00:00"/>
    <s v="rnavarrol"/>
    <s v="bgallaghe1"/>
    <n v="-169.76"/>
    <s v="EDIA"/>
    <m/>
    <s v="Nonlabor"/>
    <s v="OPC"/>
    <m/>
    <s v="BNL"/>
    <s v="ACD"/>
    <s v="VAC"/>
    <x v="2"/>
    <s v="ACT"/>
    <m/>
    <m/>
    <m/>
    <m/>
    <m/>
    <n v="-169.76"/>
    <m/>
    <m/>
    <m/>
    <m/>
    <m/>
    <m/>
    <m/>
    <m/>
    <m/>
    <m/>
    <m/>
    <m/>
    <x v="0"/>
    <x v="0"/>
    <m/>
  </r>
  <r>
    <s v=""/>
    <s v=" 30149 _M_FY22"/>
    <s v="6.02.03.05.02 - 30149  - FY22 Nonlabor Actuals"/>
    <s v="6.02.03.05.02"/>
    <x v="0"/>
    <d v="2021-10-01T00:00:00"/>
    <d v="2022-09-30T00:00:00"/>
    <s v="apatil"/>
    <s v="zconway"/>
    <n v="7795.46"/>
    <s v="EDIA"/>
    <m/>
    <s v="Nonlabor"/>
    <s v="OPC"/>
    <m/>
    <s v="BNL"/>
    <s v="R&amp;D"/>
    <s v="PD"/>
    <x v="3"/>
    <s v="ACT"/>
    <m/>
    <m/>
    <m/>
    <m/>
    <m/>
    <n v="7795.46"/>
    <m/>
    <m/>
    <m/>
    <m/>
    <m/>
    <m/>
    <m/>
    <m/>
    <m/>
    <m/>
    <m/>
    <m/>
    <x v="0"/>
    <x v="0"/>
    <m/>
  </r>
  <r>
    <s v=""/>
    <s v=" 30150 _M_FY22"/>
    <s v="6.02.03.06.02 - 30150  - FY22 Nonlabor Actuals"/>
    <s v="6.02.03.06.02"/>
    <x v="0"/>
    <d v="2021-10-01T00:00:00"/>
    <d v="2022-09-30T00:00:00"/>
    <s v="rnavarrol"/>
    <s v="chetzel"/>
    <n v="-169.85"/>
    <s v="EDIA"/>
    <m/>
    <s v="Nonlabor"/>
    <s v="OPC"/>
    <m/>
    <s v="BNL"/>
    <s v="R&amp;D"/>
    <s v="VAC"/>
    <x v="3"/>
    <s v="ACT"/>
    <m/>
    <m/>
    <m/>
    <m/>
    <m/>
    <n v="-169.85"/>
    <m/>
    <m/>
    <m/>
    <m/>
    <m/>
    <m/>
    <m/>
    <m/>
    <m/>
    <m/>
    <m/>
    <m/>
    <x v="0"/>
    <x v="0"/>
    <m/>
  </r>
  <r>
    <s v=""/>
    <s v=" 30151 _M_FY22"/>
    <s v="6.08.07.01 - 30151  - FY22 Nonlabor Actuals"/>
    <s v="6.08.07.01"/>
    <x v="0"/>
    <d v="2021-10-01T00:00:00"/>
    <d v="2022-09-30T00:00:00"/>
    <s v="jtolle"/>
    <s v="gnarayan"/>
    <n v="-50.16"/>
    <s v="EDIA"/>
    <m/>
    <s v="Nonlabor"/>
    <s v="OPC"/>
    <m/>
    <s v="BNL"/>
    <s v="ACD"/>
    <s v="RF"/>
    <x v="2"/>
    <s v="ACT"/>
    <m/>
    <m/>
    <m/>
    <m/>
    <m/>
    <n v="-50.16"/>
    <m/>
    <m/>
    <m/>
    <m/>
    <m/>
    <m/>
    <m/>
    <m/>
    <m/>
    <m/>
    <m/>
    <m/>
    <x v="0"/>
    <x v="0"/>
    <m/>
  </r>
  <r>
    <s v=""/>
    <s v=" 30152 _M_FY22"/>
    <s v="6.01.01.01.04 - 30152  - FY22 Nonlabor Actuals"/>
    <s v="6.01.01.01.04"/>
    <x v="0"/>
    <d v="2021-10-01T00:00:00"/>
    <d v="2022-09-30T00:00:00"/>
    <s v="kkrug"/>
    <s v="willeke"/>
    <n v="-238.41"/>
    <s v="EDIA"/>
    <s v="A"/>
    <s v="Nonlabor"/>
    <s v="OPC"/>
    <m/>
    <s v="BNL"/>
    <s v="ACD"/>
    <s v="PM"/>
    <x v="0"/>
    <s v="ACT"/>
    <m/>
    <m/>
    <m/>
    <m/>
    <m/>
    <n v="-238.41"/>
    <m/>
    <m/>
    <m/>
    <m/>
    <m/>
    <m/>
    <m/>
    <m/>
    <m/>
    <m/>
    <m/>
    <m/>
    <x v="0"/>
    <x v="0"/>
    <m/>
  </r>
  <r>
    <s v=""/>
    <s v=" 30153 _M_FY22"/>
    <s v="6.08.02.03.02 - 30153  - FY22 Nonlabor Actuals"/>
    <s v="6.08.02.03.02"/>
    <x v="0"/>
    <d v="2021-10-01T00:00:00"/>
    <d v="2022-09-30T00:00:00"/>
    <s v="jtolle"/>
    <s v="zaltsman"/>
    <n v="3104.55"/>
    <s v="EDIA"/>
    <m/>
    <s v="Nonlabor"/>
    <s v="OPC"/>
    <m/>
    <s v="BNL"/>
    <s v="R&amp;D"/>
    <s v="RF"/>
    <x v="3"/>
    <s v="ACT"/>
    <m/>
    <m/>
    <m/>
    <m/>
    <m/>
    <n v="3104.55"/>
    <m/>
    <m/>
    <m/>
    <m/>
    <m/>
    <m/>
    <m/>
    <m/>
    <m/>
    <m/>
    <m/>
    <m/>
    <x v="0"/>
    <x v="0"/>
    <m/>
  </r>
  <r>
    <s v=""/>
    <s v=" 30154 _M_FY22"/>
    <s v="6.08.05.01.01 - 30154  - FY22 Nonlabor Actuals"/>
    <s v="6.08.05.01"/>
    <x v="0"/>
    <d v="2021-10-01T00:00:00"/>
    <d v="2022-09-30T00:00:00"/>
    <s v="jtolle"/>
    <s v="zaltsman"/>
    <n v="47436.38"/>
    <s v="EDIA"/>
    <m/>
    <s v="Nonlabor"/>
    <s v="OPC"/>
    <m/>
    <s v="BNL"/>
    <s v="ACD"/>
    <s v="RF"/>
    <x v="2"/>
    <s v="ACT"/>
    <m/>
    <m/>
    <m/>
    <m/>
    <m/>
    <n v="47436.38"/>
    <m/>
    <m/>
    <m/>
    <m/>
    <m/>
    <m/>
    <m/>
    <m/>
    <m/>
    <m/>
    <m/>
    <m/>
    <x v="0"/>
    <x v="0"/>
    <m/>
  </r>
  <r>
    <s v=""/>
    <s v=" 30155 _M_FY22"/>
    <s v="6.08.05.02.01 - 30155  - FY22 Nonlabor Actuals"/>
    <s v="6.08.05.02"/>
    <x v="0"/>
    <d v="2021-10-01T00:00:00"/>
    <d v="2022-09-30T00:00:00"/>
    <s v="jtolle"/>
    <s v="zaltsman"/>
    <n v="44605.760000000002"/>
    <s v="EDIA"/>
    <m/>
    <s v="Nonlabor"/>
    <s v="OPC"/>
    <m/>
    <s v="BNL"/>
    <s v="ACD"/>
    <s v="RF"/>
    <x v="2"/>
    <s v="ACT"/>
    <m/>
    <m/>
    <m/>
    <m/>
    <m/>
    <n v="44605.760000000002"/>
    <m/>
    <m/>
    <m/>
    <m/>
    <m/>
    <m/>
    <m/>
    <m/>
    <m/>
    <m/>
    <m/>
    <m/>
    <x v="0"/>
    <x v="0"/>
    <m/>
  </r>
  <r>
    <s v=""/>
    <s v=" 30172 _M_FY22"/>
    <s v="6.05.07.03 - 30172  - FY22 Nonlabor Actuals"/>
    <s v="6.05.07.03"/>
    <x v="0"/>
    <d v="2021-10-01T00:00:00"/>
    <d v="2022-09-30T00:00:00"/>
    <s v="apatil"/>
    <s v="wange"/>
    <n v="-57.8"/>
    <s v="EDIA"/>
    <m/>
    <s v="Nonlabor"/>
    <s v="OPC"/>
    <m/>
    <s v="BNL"/>
    <s v="ACD"/>
    <s v="SHC"/>
    <x v="2"/>
    <s v="ACT"/>
    <m/>
    <m/>
    <m/>
    <m/>
    <m/>
    <n v="-57.8"/>
    <m/>
    <m/>
    <m/>
    <m/>
    <m/>
    <m/>
    <m/>
    <m/>
    <m/>
    <m/>
    <m/>
    <m/>
    <x v="0"/>
    <x v="0"/>
    <m/>
  </r>
  <r>
    <s v=""/>
    <s v=" 30186 _M_FY22"/>
    <s v="6.09.03.01.01 - 30186  - FY22 Nonlabor Actuals"/>
    <s v="6.09.03.01.01"/>
    <x v="0"/>
    <d v="2021-10-01T00:00:00"/>
    <d v="2022-09-30T00:00:00"/>
    <s v="glayden"/>
    <s v="ythan"/>
    <n v="-8.81"/>
    <s v="EDIA"/>
    <s v="A"/>
    <s v="Nonlabor"/>
    <s v="OPC"/>
    <m/>
    <s v="BNL"/>
    <s v="ACD"/>
    <s v="CRYO"/>
    <x v="0"/>
    <s v="ACT"/>
    <m/>
    <m/>
    <m/>
    <m/>
    <m/>
    <n v="-8.81"/>
    <m/>
    <m/>
    <m/>
    <m/>
    <m/>
    <m/>
    <m/>
    <m/>
    <m/>
    <m/>
    <m/>
    <m/>
    <x v="0"/>
    <x v="0"/>
    <m/>
  </r>
  <r>
    <s v=""/>
    <s v=" 30192 _M_FY22"/>
    <s v="6.10.05.01.01 - 30192  - FY22 Nonlabor Actuals"/>
    <s v="6.10.05.01.01"/>
    <x v="0"/>
    <d v="2021-10-01T00:00:00"/>
    <d v="2022-09-30T00:00:00"/>
    <s v="tlewis"/>
    <s v="shura"/>
    <n v="-20.76"/>
    <s v="EDIA"/>
    <s v="C"/>
    <s v="Nonlabor"/>
    <s v="OPC"/>
    <m/>
    <s v="BNL"/>
    <s v="ACD"/>
    <s v="DET"/>
    <x v="2"/>
    <s v="ACT"/>
    <m/>
    <m/>
    <m/>
    <m/>
    <m/>
    <n v="-20.76"/>
    <m/>
    <m/>
    <m/>
    <m/>
    <m/>
    <m/>
    <m/>
    <m/>
    <m/>
    <m/>
    <m/>
    <m/>
    <x v="0"/>
    <x v="0"/>
    <m/>
  </r>
  <r>
    <s v=""/>
    <s v=" 30193 _M_FY22"/>
    <s v="6.10.06.01 - 30193  - FY22 Nonlabor Actuals"/>
    <s v="6.10.06.01"/>
    <x v="0"/>
    <d v="2021-10-01T00:00:00"/>
    <d v="2022-09-30T00:00:00"/>
    <s v="tlewis"/>
    <s v="ayk"/>
    <n v="-40.880000000000003"/>
    <s v="EDIA"/>
    <m/>
    <s v="Nonlabor"/>
    <s v="OPC"/>
    <m/>
    <s v="BNL"/>
    <s v="ACD"/>
    <s v="DET"/>
    <x v="2"/>
    <s v="ACT"/>
    <m/>
    <m/>
    <m/>
    <m/>
    <m/>
    <n v="-40.880000000000003"/>
    <m/>
    <m/>
    <m/>
    <m/>
    <m/>
    <m/>
    <m/>
    <m/>
    <m/>
    <m/>
    <m/>
    <m/>
    <x v="0"/>
    <x v="0"/>
    <m/>
  </r>
  <r>
    <s v=""/>
    <s v=" 30196 _M_FY22"/>
    <s v="6.10.09.01 - 30196  - FY22 Nonlabor Actuals"/>
    <s v="6.10.09.01"/>
    <x v="0"/>
    <d v="2021-10-01T00:00:00"/>
    <d v="2022-09-30T00:00:00"/>
    <s v="tlewis"/>
    <s v="abbot"/>
    <n v="-79.88"/>
    <s v="EDIA"/>
    <s v="C"/>
    <s v="Nonlabor"/>
    <s v="OPC"/>
    <m/>
    <s v="BNL"/>
    <s v="ACD"/>
    <m/>
    <x v="2"/>
    <s v="ACT"/>
    <m/>
    <m/>
    <m/>
    <m/>
    <m/>
    <n v="-79.88"/>
    <m/>
    <m/>
    <m/>
    <m/>
    <m/>
    <m/>
    <m/>
    <m/>
    <m/>
    <m/>
    <m/>
    <m/>
    <x v="0"/>
    <x v="0"/>
    <m/>
  </r>
  <r>
    <s v=""/>
    <s v=" 30197 _M_FY22"/>
    <s v="6.10.10 - 30197  - FY22 Nonlabor Actuals"/>
    <s v="6.10.10"/>
    <x v="0"/>
    <d v="2021-10-01T00:00:00"/>
    <d v="2022-09-30T00:00:00"/>
    <s v="tlewis"/>
    <s v="rsharma"/>
    <n v="-235.95"/>
    <s v="EDIA"/>
    <m/>
    <s v="Nonlabor"/>
    <s v="OPC"/>
    <m/>
    <s v="BNL"/>
    <s v="ACD"/>
    <s v="DET"/>
    <x v="2"/>
    <s v="ACT"/>
    <m/>
    <m/>
    <m/>
    <m/>
    <m/>
    <n v="-235.95"/>
    <m/>
    <m/>
    <m/>
    <m/>
    <m/>
    <m/>
    <m/>
    <m/>
    <m/>
    <m/>
    <m/>
    <m/>
    <x v="0"/>
    <x v="0"/>
    <m/>
  </r>
  <r>
    <s v=""/>
    <s v=" 30203 _M_FY22"/>
    <s v="6.10.14.02.01 - 30203  - FY22 Nonlabor Actuals"/>
    <s v="6.10.14.02.01"/>
    <x v="0"/>
    <d v="2021-10-01T00:00:00"/>
    <d v="2022-09-30T00:00:00"/>
    <s v="tlewis"/>
    <s v="wschmidke"/>
    <n v="-33.46"/>
    <s v="EDIA"/>
    <m/>
    <s v="Nonlabor"/>
    <s v="OPC"/>
    <m/>
    <s v="BNL"/>
    <s v="ACD"/>
    <s v="DET"/>
    <x v="2"/>
    <s v="ACT"/>
    <m/>
    <m/>
    <m/>
    <m/>
    <m/>
    <n v="-33.46"/>
    <m/>
    <m/>
    <m/>
    <m/>
    <m/>
    <m/>
    <m/>
    <m/>
    <m/>
    <m/>
    <m/>
    <m/>
    <x v="0"/>
    <x v="0"/>
    <m/>
  </r>
  <r>
    <s v=""/>
    <s v=" 30205 _M_FY22"/>
    <s v="6.10.14.03 - 30205  - FY22 Nonlabor Actuals"/>
    <s v="6.10.14.03"/>
    <x v="0"/>
    <d v="2021-10-01T00:00:00"/>
    <d v="2022-09-30T00:00:00"/>
    <s v="tlewis"/>
    <s v="keyser"/>
    <n v="-10.26"/>
    <s v="EDIA"/>
    <m/>
    <s v="Nonlabor"/>
    <s v="OPC"/>
    <m/>
    <s v="BNL"/>
    <s v="ACD"/>
    <s v="DET"/>
    <x v="2"/>
    <s v="ACT"/>
    <m/>
    <m/>
    <m/>
    <m/>
    <m/>
    <n v="-10.26"/>
    <m/>
    <m/>
    <m/>
    <m/>
    <m/>
    <m/>
    <m/>
    <m/>
    <m/>
    <m/>
    <m/>
    <m/>
    <x v="0"/>
    <x v="0"/>
    <m/>
  </r>
  <r>
    <s v=""/>
    <s v=" 70160 _M_FY22"/>
    <s v="6.01.01.01.01 - 70160  - FY22 Nonlabor Actuals"/>
    <s v="6.01.01.01.01"/>
    <x v="0"/>
    <d v="2021-10-01T00:00:00"/>
    <d v="2022-09-30T00:00:00"/>
    <s v="kkrug"/>
    <s v="llari"/>
    <n v="25467.16"/>
    <s v="EDIA"/>
    <s v="A"/>
    <s v="Nonlabor"/>
    <s v="TEC"/>
    <m/>
    <s v="BNL"/>
    <s v="PED.Design"/>
    <s v="PM"/>
    <x v="0"/>
    <s v="ACT"/>
    <m/>
    <m/>
    <m/>
    <m/>
    <m/>
    <n v="25467.16"/>
    <m/>
    <m/>
    <m/>
    <m/>
    <m/>
    <m/>
    <m/>
    <m/>
    <m/>
    <m/>
    <m/>
    <m/>
    <x v="0"/>
    <x v="0"/>
    <m/>
  </r>
  <r>
    <s v=""/>
    <s v=" 70161 _M_FY22"/>
    <s v="6.01.01.01.02 - 70161  - FY22 Nonlabor Actuals"/>
    <s v="6.01.01.01.02"/>
    <x v="0"/>
    <d v="2021-10-01T00:00:00"/>
    <d v="2022-09-30T00:00:00"/>
    <s v="kkrug"/>
    <s v="llari"/>
    <n v="6544.06"/>
    <s v="EDIA"/>
    <s v="A"/>
    <s v="Nonlabor"/>
    <s v="TEC"/>
    <m/>
    <s v="BNL"/>
    <s v="PED.Design"/>
    <s v="PM"/>
    <x v="0"/>
    <s v="ACT"/>
    <m/>
    <m/>
    <m/>
    <m/>
    <m/>
    <n v="6544.06"/>
    <m/>
    <m/>
    <m/>
    <m/>
    <m/>
    <m/>
    <m/>
    <m/>
    <m/>
    <m/>
    <m/>
    <m/>
    <x v="0"/>
    <x v="0"/>
    <m/>
  </r>
  <r>
    <s v=""/>
    <s v=" 70162 _M_FY22"/>
    <s v="6.01.01.01.03 - 70162  - FY22 Nonlabor Actuals"/>
    <s v="6.01.01.01.03"/>
    <x v="0"/>
    <d v="2021-10-01T00:00:00"/>
    <d v="2022-09-30T00:00:00"/>
    <s v="kkrug"/>
    <s v="apetrone"/>
    <n v="22224.89"/>
    <s v="EDIA"/>
    <s v="A"/>
    <s v="Nonlabor"/>
    <s v="TEC"/>
    <m/>
    <s v="BNL"/>
    <s v="PED.Design"/>
    <s v="PM"/>
    <x v="0"/>
    <s v="ACT"/>
    <m/>
    <m/>
    <m/>
    <m/>
    <m/>
    <n v="22224.89"/>
    <m/>
    <m/>
    <m/>
    <m/>
    <m/>
    <m/>
    <m/>
    <m/>
    <m/>
    <m/>
    <m/>
    <m/>
    <x v="0"/>
    <x v="0"/>
    <m/>
  </r>
  <r>
    <s v=""/>
    <s v=" 70163 _M_FY22"/>
    <s v="6.01.02.01 - 70163  - FY22 Nonlabor Actuals"/>
    <s v="6.01.02.01"/>
    <x v="0"/>
    <d v="2021-10-01T00:00:00"/>
    <d v="2022-09-30T00:00:00"/>
    <s v="kkrug"/>
    <s v="stiegler"/>
    <n v="735.61"/>
    <s v="EDIA"/>
    <s v="A"/>
    <s v="Nonlabor"/>
    <s v="TEC"/>
    <m/>
    <s v="BNL"/>
    <s v="PED.Design"/>
    <s v="PM"/>
    <x v="0"/>
    <s v="ACT"/>
    <m/>
    <m/>
    <m/>
    <m/>
    <m/>
    <n v="735.61"/>
    <m/>
    <m/>
    <m/>
    <m/>
    <m/>
    <m/>
    <m/>
    <m/>
    <m/>
    <m/>
    <m/>
    <m/>
    <x v="0"/>
    <x v="0"/>
    <m/>
  </r>
  <r>
    <s v=""/>
    <s v=" 70164 _M_FY22"/>
    <s v="6.01.03.01.01 - 70164  - FY22 Nonlabor Actuals"/>
    <s v="6.01.03.01.01"/>
    <x v="0"/>
    <d v="2021-10-01T00:00:00"/>
    <d v="2022-09-30T00:00:00"/>
    <s v="kkrug"/>
    <s v="lavellec"/>
    <n v="88315.21"/>
    <s v="EDIA"/>
    <s v="A"/>
    <s v="Nonlabor"/>
    <s v="TEC"/>
    <m/>
    <s v="BNL"/>
    <s v="PED.Design"/>
    <s v="PM"/>
    <x v="0"/>
    <s v="ACT"/>
    <m/>
    <m/>
    <m/>
    <m/>
    <m/>
    <n v="88315.21"/>
    <m/>
    <m/>
    <m/>
    <m/>
    <m/>
    <m/>
    <m/>
    <m/>
    <m/>
    <m/>
    <m/>
    <m/>
    <x v="0"/>
    <x v="0"/>
    <m/>
  </r>
  <r>
    <s v=""/>
    <s v=" 70165 _M_FY22"/>
    <s v="6.01.03.01.02 - 70165  - FY22 Nonlabor Actuals"/>
    <s v="6.01.03.01.02"/>
    <x v="0"/>
    <d v="2021-10-01T00:00:00"/>
    <d v="2022-09-30T00:00:00"/>
    <s v="kkrug"/>
    <s v="hokula"/>
    <n v="490.8"/>
    <s v="EDIA"/>
    <s v="A"/>
    <s v="Nonlabor"/>
    <s v="TEC"/>
    <m/>
    <s v="BNL"/>
    <s v="PED.Design"/>
    <s v="PM"/>
    <x v="0"/>
    <s v="ACT"/>
    <m/>
    <m/>
    <m/>
    <m/>
    <m/>
    <n v="490.8"/>
    <m/>
    <m/>
    <m/>
    <m/>
    <m/>
    <m/>
    <m/>
    <m/>
    <m/>
    <m/>
    <m/>
    <m/>
    <x v="0"/>
    <x v="0"/>
    <m/>
  </r>
  <r>
    <s v=""/>
    <s v=" 70166 _M_FY22"/>
    <s v="6.01.03.01.03 - 70166  - FY22 Nonlabor Actuals"/>
    <s v="6.01.03.01.03"/>
    <x v="0"/>
    <d v="2021-10-01T00:00:00"/>
    <d v="2022-09-30T00:00:00"/>
    <s v="kkrug"/>
    <s v="kkrug"/>
    <n v="489057.1"/>
    <s v="EDIA"/>
    <s v="A"/>
    <s v="Nonlabor"/>
    <s v="TEC"/>
    <m/>
    <s v="BNL"/>
    <s v="PED.Design"/>
    <s v="PM"/>
    <x v="0"/>
    <s v="ACT"/>
    <m/>
    <m/>
    <m/>
    <m/>
    <m/>
    <n v="489057.1"/>
    <m/>
    <m/>
    <m/>
    <m/>
    <m/>
    <m/>
    <m/>
    <m/>
    <m/>
    <m/>
    <m/>
    <m/>
    <x v="0"/>
    <x v="0"/>
    <m/>
  </r>
  <r>
    <s v=""/>
    <s v=" 70167 _M_FY22"/>
    <s v="6.01.03.01.04 - 70167  - FY22 Nonlabor Actuals"/>
    <s v="6.01.03.01.04"/>
    <x v="0"/>
    <d v="2021-10-01T00:00:00"/>
    <d v="2022-09-30T00:00:00"/>
    <s v="kkrug"/>
    <s v="apetrone"/>
    <n v="1421.41"/>
    <s v="EDIA"/>
    <s v="A"/>
    <s v="Nonlabor"/>
    <s v="TEC"/>
    <m/>
    <s v="BNL"/>
    <s v="PED.Design"/>
    <s v="PM"/>
    <x v="0"/>
    <s v="ACT"/>
    <m/>
    <m/>
    <m/>
    <m/>
    <m/>
    <n v="1421.41"/>
    <m/>
    <m/>
    <m/>
    <m/>
    <m/>
    <m/>
    <m/>
    <m/>
    <m/>
    <m/>
    <m/>
    <m/>
    <x v="0"/>
    <x v="0"/>
    <m/>
  </r>
  <r>
    <s v=""/>
    <s v=" 70168 _M_FY22"/>
    <s v="6.01.03.01.05 - 70168  - FY22 Nonlabor Actuals"/>
    <s v="6.01.03.01.05"/>
    <x v="0"/>
    <d v="2021-10-01T00:00:00"/>
    <d v="2022-09-30T00:00:00"/>
    <s v="kkrug"/>
    <s v="alexander"/>
    <n v="1794.62"/>
    <s v="EDIA"/>
    <s v="A"/>
    <s v="Nonlabor"/>
    <s v="TEC"/>
    <m/>
    <s v="BNL"/>
    <s v="PED.Design"/>
    <s v="PM"/>
    <x v="0"/>
    <s v="ACT"/>
    <m/>
    <m/>
    <m/>
    <m/>
    <m/>
    <n v="1794.62"/>
    <m/>
    <m/>
    <m/>
    <m/>
    <m/>
    <m/>
    <m/>
    <m/>
    <m/>
    <m/>
    <m/>
    <m/>
    <x v="0"/>
    <x v="0"/>
    <m/>
  </r>
  <r>
    <s v=""/>
    <s v=" 70169 _M_FY22"/>
    <s v="6.01.03.01.06 - 70169  - FY22 Nonlabor Actuals"/>
    <s v="6.01.03.01.06"/>
    <x v="0"/>
    <d v="2021-10-01T00:00:00"/>
    <d v="2022-09-30T00:00:00"/>
    <s v="kkrug"/>
    <s v="apetrone"/>
    <n v="118539.89"/>
    <s v="EDIA"/>
    <s v="A"/>
    <s v="Nonlabor"/>
    <s v="TEC"/>
    <m/>
    <s v="BNL"/>
    <s v="PED.Design"/>
    <s v="PM"/>
    <x v="0"/>
    <s v="ACT"/>
    <m/>
    <m/>
    <m/>
    <m/>
    <m/>
    <n v="118539.89"/>
    <m/>
    <m/>
    <m/>
    <m/>
    <m/>
    <m/>
    <m/>
    <m/>
    <m/>
    <m/>
    <m/>
    <m/>
    <x v="0"/>
    <x v="0"/>
    <m/>
  </r>
  <r>
    <s v=""/>
    <s v=" 70170 _M_FY22"/>
    <s v="6.01.03.01.07 - 70170  - FY22 Nonlabor Actuals"/>
    <s v="6.01.03.01.07"/>
    <x v="0"/>
    <d v="2021-10-01T00:00:00"/>
    <d v="2022-09-30T00:00:00"/>
    <s v="kkrug"/>
    <s v="williamsj"/>
    <n v="15606.02"/>
    <s v="EDIA"/>
    <s v="A"/>
    <s v="Nonlabor"/>
    <s v="TEC"/>
    <m/>
    <s v="BNL"/>
    <s v="PED.Design"/>
    <s v="PM"/>
    <x v="0"/>
    <s v="ACT"/>
    <m/>
    <m/>
    <m/>
    <m/>
    <m/>
    <n v="15606.02"/>
    <m/>
    <m/>
    <m/>
    <m/>
    <m/>
    <m/>
    <m/>
    <m/>
    <m/>
    <m/>
    <m/>
    <m/>
    <x v="0"/>
    <x v="0"/>
    <m/>
  </r>
  <r>
    <s v=""/>
    <s v=" 70172 _M_FY22"/>
    <s v="6.01.04.01 - 70172  - FY22 Nonlabor Actuals"/>
    <s v="6.01.04.01"/>
    <x v="0"/>
    <d v="2021-10-01T00:00:00"/>
    <d v="2022-09-30T00:00:00"/>
    <s v="kkrug"/>
    <s v="porretto"/>
    <n v="16.739999999999998"/>
    <s v="EDIA"/>
    <s v="A"/>
    <s v="Nonlabor"/>
    <s v="TEC"/>
    <m/>
    <s v="BNL"/>
    <s v="PED.Design"/>
    <s v="PM"/>
    <x v="0"/>
    <s v="ACT"/>
    <m/>
    <m/>
    <m/>
    <m/>
    <m/>
    <n v="16.739999999999998"/>
    <m/>
    <m/>
    <m/>
    <m/>
    <m/>
    <m/>
    <m/>
    <m/>
    <m/>
    <m/>
    <m/>
    <m/>
    <x v="0"/>
    <x v="0"/>
    <m/>
  </r>
  <r>
    <s v=""/>
    <s v=" 70174 _M_FY22"/>
    <s v="6.02.02.01 - 70174  - FY22 Nonlabor Actuals"/>
    <s v="6.02.02.01"/>
    <x v="0"/>
    <d v="2021-10-01T00:00:00"/>
    <d v="2022-09-30T00:00:00"/>
    <s v="apatil"/>
    <s v="montagc"/>
    <n v="24922.17"/>
    <s v="EDIA"/>
    <s v="C"/>
    <s v="Nonlabor"/>
    <s v="TEC"/>
    <m/>
    <s v="BNL"/>
    <s v="PED.Design"/>
    <s v="AD"/>
    <x v="1"/>
    <s v="ACT"/>
    <m/>
    <m/>
    <m/>
    <m/>
    <m/>
    <n v="24922.17"/>
    <m/>
    <m/>
    <m/>
    <m/>
    <m/>
    <m/>
    <m/>
    <m/>
    <m/>
    <m/>
    <m/>
    <m/>
    <x v="0"/>
    <x v="0"/>
    <m/>
  </r>
  <r>
    <s v=""/>
    <s v=" 70177 _M_FY22"/>
    <s v="6.03.01 - 70177  - FY22 Nonlabor Actuals"/>
    <s v="6.03.01"/>
    <x v="0"/>
    <d v="2021-10-01T00:00:00"/>
    <d v="2022-09-30T00:00:00"/>
    <s v="mahmed"/>
    <s v="vranjbar"/>
    <n v="10869.06"/>
    <s v="EDIA"/>
    <s v="A"/>
    <s v="Nonlabor"/>
    <s v="TEC"/>
    <m/>
    <s v="BNL"/>
    <s v="PED.Design"/>
    <s v="PM"/>
    <x v="0"/>
    <s v="ACT"/>
    <m/>
    <m/>
    <m/>
    <m/>
    <m/>
    <n v="10869.06"/>
    <m/>
    <m/>
    <m/>
    <m/>
    <m/>
    <m/>
    <m/>
    <m/>
    <m/>
    <m/>
    <m/>
    <m/>
    <x v="0"/>
    <x v="0"/>
    <m/>
  </r>
  <r>
    <s v=""/>
    <s v=" 70178 _M_FY22"/>
    <s v="6.03.02.02.01.01 - 70178  - FY22 Nonlabor Actuals"/>
    <s v="6.03.02.02.01.01"/>
    <x v="0"/>
    <d v="2021-10-01T00:00:00"/>
    <d v="2022-09-30T00:00:00"/>
    <s v="jtolle"/>
    <s v="hwitte"/>
    <n v="15.43"/>
    <s v="EDIA"/>
    <m/>
    <s v="Nonlabor"/>
    <s v="TEC"/>
    <m/>
    <s v="BNL"/>
    <s v="PED"/>
    <s v="NC_MAG"/>
    <x v="14"/>
    <s v="ACT"/>
    <m/>
    <m/>
    <m/>
    <m/>
    <m/>
    <n v="15.43"/>
    <m/>
    <m/>
    <m/>
    <m/>
    <m/>
    <m/>
    <m/>
    <m/>
    <m/>
    <m/>
    <m/>
    <m/>
    <x v="0"/>
    <x v="0"/>
    <m/>
  </r>
  <r>
    <s v=""/>
    <s v=" 70179 _M_FY22"/>
    <s v="6.03.02.01.01 - 70179  - FY22 Nonlabor Actuals"/>
    <s v="6.03.02.01.01"/>
    <x v="0"/>
    <d v="2021-10-01T00:00:00"/>
    <d v="2022-09-30T00:00:00"/>
    <s v="jtolle"/>
    <s v="hwitte"/>
    <n v="25.44"/>
    <s v="EDIA"/>
    <m/>
    <s v="Nonlabor"/>
    <s v="TEC"/>
    <m/>
    <s v="BNL"/>
    <s v="PED"/>
    <s v="NC_MAG"/>
    <x v="14"/>
    <s v="ACT"/>
    <m/>
    <m/>
    <m/>
    <m/>
    <m/>
    <n v="25.44"/>
    <m/>
    <m/>
    <m/>
    <m/>
    <m/>
    <m/>
    <m/>
    <m/>
    <m/>
    <m/>
    <m/>
    <m/>
    <x v="0"/>
    <x v="0"/>
    <m/>
  </r>
  <r>
    <s v=""/>
    <s v=" 70180 _M_FY22"/>
    <s v="6.03.02.01.02 - 70180  - FY22 Nonlabor Actuals"/>
    <s v="6.03.02.01.02"/>
    <x v="0"/>
    <d v="2021-10-01T00:00:00"/>
    <d v="2022-09-30T00:00:00"/>
    <s v="jtolle"/>
    <s v="hwitte"/>
    <n v="0.7"/>
    <s v="EDIA"/>
    <m/>
    <s v="Nonlabor"/>
    <s v="TEC"/>
    <m/>
    <s v="BNL"/>
    <s v="PED"/>
    <s v="NC_MAG"/>
    <x v="14"/>
    <s v="ACT"/>
    <m/>
    <m/>
    <m/>
    <m/>
    <m/>
    <n v="0.7"/>
    <m/>
    <m/>
    <m/>
    <m/>
    <m/>
    <m/>
    <m/>
    <m/>
    <m/>
    <m/>
    <m/>
    <m/>
    <x v="0"/>
    <x v="0"/>
    <m/>
  </r>
  <r>
    <s v=""/>
    <s v=" 70182 _M_FY22"/>
    <s v="6.03.02.01.04 - 70182  - FY22 Nonlabor Actuals"/>
    <s v="6.03.02.01.04"/>
    <x v="0"/>
    <d v="2021-10-01T00:00:00"/>
    <d v="2022-09-30T00:00:00"/>
    <s v="jtolle"/>
    <s v="hwitte"/>
    <n v="0.3"/>
    <s v="EDIA"/>
    <m/>
    <s v="Nonlabor"/>
    <s v="TEC"/>
    <m/>
    <s v="BNL"/>
    <s v="PED"/>
    <s v="NC_MAG"/>
    <x v="14"/>
    <s v="ACT"/>
    <m/>
    <m/>
    <m/>
    <m/>
    <m/>
    <n v="0.3"/>
    <m/>
    <m/>
    <m/>
    <m/>
    <m/>
    <m/>
    <m/>
    <m/>
    <m/>
    <m/>
    <m/>
    <m/>
    <x v="0"/>
    <x v="0"/>
    <m/>
  </r>
  <r>
    <s v=""/>
    <s v=" 70183 _M_FY22"/>
    <s v="6.03.02.03 - 70183  - FY22 Nonlabor Actuals"/>
    <s v="6.03.02.03"/>
    <x v="0"/>
    <d v="2021-10-01T00:00:00"/>
    <d v="2022-09-30T00:00:00"/>
    <s v="apatil"/>
    <s v="bruno"/>
    <n v="27.74"/>
    <s v="EDIA"/>
    <m/>
    <s v="Nonlabor"/>
    <s v="TEC"/>
    <m/>
    <s v="BNL"/>
    <s v="PED"/>
    <s v="PS"/>
    <x v="14"/>
    <s v="ACT"/>
    <m/>
    <m/>
    <m/>
    <m/>
    <m/>
    <n v="27.74"/>
    <m/>
    <m/>
    <m/>
    <m/>
    <m/>
    <m/>
    <m/>
    <m/>
    <m/>
    <m/>
    <m/>
    <m/>
    <x v="0"/>
    <x v="0"/>
    <m/>
  </r>
  <r>
    <s v=""/>
    <s v=" 70184 _M_FY22"/>
    <s v="6.03.02.04.01 - 70184  - FY22 Nonlabor Actuals"/>
    <s v="6.03.02.04.01"/>
    <x v="0"/>
    <d v="2021-10-01T00:00:00"/>
    <d v="2022-09-30T00:00:00"/>
    <s v="rnavarrol"/>
    <s v="chetzel"/>
    <n v="0.61"/>
    <s v="EDIA"/>
    <m/>
    <s v="Nonlabor"/>
    <s v="TEC"/>
    <m/>
    <s v="BNL"/>
    <s v="PED"/>
    <s v="VAC"/>
    <x v="14"/>
    <s v="ACT"/>
    <m/>
    <m/>
    <m/>
    <m/>
    <m/>
    <n v="0.61"/>
    <m/>
    <m/>
    <m/>
    <m/>
    <m/>
    <m/>
    <m/>
    <m/>
    <m/>
    <m/>
    <m/>
    <m/>
    <x v="0"/>
    <x v="0"/>
    <m/>
  </r>
  <r>
    <s v=""/>
    <s v=" 70190 _M_FY22"/>
    <s v="6.03.02.05.01 - 70190  - FY22 Nonlabor Actuals"/>
    <s v="6.03.02.05.01"/>
    <x v="0"/>
    <d v="2021-10-01T00:00:00"/>
    <d v="2022-09-30T00:00:00"/>
    <s v="mahmed"/>
    <s v="gassner"/>
    <n v="12.3"/>
    <s v="EDIA"/>
    <m/>
    <s v="Nonlabor"/>
    <s v="TEC"/>
    <m/>
    <s v="BNL"/>
    <s v="PED"/>
    <s v="INS"/>
    <x v="14"/>
    <s v="ACT"/>
    <m/>
    <m/>
    <m/>
    <m/>
    <m/>
    <n v="12.3"/>
    <m/>
    <m/>
    <m/>
    <m/>
    <m/>
    <m/>
    <m/>
    <m/>
    <m/>
    <m/>
    <m/>
    <m/>
    <x v="0"/>
    <x v="0"/>
    <m/>
  </r>
  <r>
    <s v=""/>
    <s v=" 70191 _M_FY22"/>
    <s v="6.03.02.05.02 - 70191  - FY22 Nonlabor Actuals"/>
    <s v="6.03.02.05.02"/>
    <x v="0"/>
    <d v="2021-10-01T00:00:00"/>
    <d v="2022-09-30T00:00:00"/>
    <s v="mahmed"/>
    <s v="gassner"/>
    <n v="1.63"/>
    <s v="EDIA"/>
    <m/>
    <s v="Nonlabor"/>
    <s v="TEC"/>
    <m/>
    <s v="BNL"/>
    <s v="PED"/>
    <s v="INS"/>
    <x v="14"/>
    <s v="ACT"/>
    <m/>
    <m/>
    <m/>
    <m/>
    <m/>
    <n v="1.63"/>
    <m/>
    <m/>
    <m/>
    <m/>
    <m/>
    <m/>
    <m/>
    <m/>
    <m/>
    <m/>
    <m/>
    <m/>
    <x v="0"/>
    <x v="0"/>
    <m/>
  </r>
  <r>
    <s v=""/>
    <s v=" 70192 _M_FY22"/>
    <s v="6.03.02.05.03 - 70192  - FY22 Nonlabor Actuals"/>
    <s v="6.03.02.05.03"/>
    <x v="0"/>
    <d v="2021-10-01T00:00:00"/>
    <d v="2022-09-30T00:00:00"/>
    <s v="mahmed"/>
    <s v="gassner"/>
    <n v="4.34"/>
    <s v="EDIA"/>
    <m/>
    <s v="Nonlabor"/>
    <s v="TEC"/>
    <m/>
    <s v="BNL"/>
    <s v="PED"/>
    <s v="INS"/>
    <x v="14"/>
    <s v="ACT"/>
    <m/>
    <m/>
    <m/>
    <m/>
    <m/>
    <n v="4.34"/>
    <m/>
    <m/>
    <m/>
    <m/>
    <m/>
    <m/>
    <m/>
    <m/>
    <m/>
    <m/>
    <m/>
    <m/>
    <x v="0"/>
    <x v="0"/>
    <m/>
  </r>
  <r>
    <s v=""/>
    <s v=" 70194 _M_FY22"/>
    <s v="6.03.03.01 - 70194  - FY22 Nonlabor Actuals"/>
    <s v="6.03.03.01"/>
    <x v="0"/>
    <d v="2021-10-01T00:00:00"/>
    <d v="2022-09-30T00:00:00"/>
    <s v="jtolle"/>
    <s v="hwitte"/>
    <n v="94.39"/>
    <s v="EDIA"/>
    <m/>
    <s v="Nonlabor"/>
    <s v="TEC"/>
    <m/>
    <s v="BNL"/>
    <s v="PED"/>
    <s v="NC_MAG"/>
    <x v="14"/>
    <s v="ACT"/>
    <m/>
    <m/>
    <m/>
    <m/>
    <m/>
    <n v="94.39"/>
    <m/>
    <m/>
    <m/>
    <m/>
    <m/>
    <m/>
    <m/>
    <m/>
    <m/>
    <m/>
    <m/>
    <m/>
    <x v="0"/>
    <x v="0"/>
    <m/>
  </r>
  <r>
    <s v=""/>
    <s v=" 70195 _M_FY22"/>
    <s v="6.03.03.02 - 70195  - FY22 Nonlabor Actuals"/>
    <s v="6.03.03.02"/>
    <x v="0"/>
    <d v="2021-10-01T00:00:00"/>
    <d v="2022-09-30T00:00:00"/>
    <s v="apatil"/>
    <s v="bruno"/>
    <n v="8.7799999999999994"/>
    <s v="EDIA"/>
    <m/>
    <s v="Nonlabor"/>
    <s v="TEC"/>
    <m/>
    <s v="BNL"/>
    <s v="PED"/>
    <s v="PS"/>
    <x v="14"/>
    <s v="ACT"/>
    <m/>
    <m/>
    <m/>
    <m/>
    <m/>
    <n v="8.7799999999999994"/>
    <m/>
    <m/>
    <m/>
    <m/>
    <m/>
    <m/>
    <m/>
    <m/>
    <m/>
    <m/>
    <m/>
    <m/>
    <x v="0"/>
    <x v="0"/>
    <m/>
  </r>
  <r>
    <s v=""/>
    <s v=" 70196 _M_FY22"/>
    <s v="6.03.03.03 - 70196  - FY22 Nonlabor Actuals"/>
    <s v="6.03.03.03"/>
    <x v="0"/>
    <d v="2021-10-01T00:00:00"/>
    <d v="2022-09-30T00:00:00"/>
    <s v="rnavarrol"/>
    <s v="chetzel"/>
    <n v="1.93"/>
    <s v="EDIA"/>
    <m/>
    <s v="Nonlabor"/>
    <s v="TEC"/>
    <m/>
    <s v="BNL"/>
    <s v="PED"/>
    <s v="VAC"/>
    <x v="14"/>
    <s v="ACT"/>
    <m/>
    <m/>
    <m/>
    <m/>
    <m/>
    <n v="1.93"/>
    <m/>
    <m/>
    <m/>
    <m/>
    <m/>
    <m/>
    <m/>
    <m/>
    <m/>
    <m/>
    <m/>
    <m/>
    <x v="0"/>
    <x v="0"/>
    <m/>
  </r>
  <r>
    <s v=""/>
    <s v=" 70197 _M_FY22"/>
    <s v="6.03.03.04.01 - 70197  - FY22 Nonlabor Actuals"/>
    <s v="6.03.03.04.01"/>
    <x v="0"/>
    <d v="2021-10-01T00:00:00"/>
    <d v="2022-09-30T00:00:00"/>
    <s v="mahmed"/>
    <s v="gassner"/>
    <n v="1.5"/>
    <s v="EDIA"/>
    <m/>
    <s v="Nonlabor"/>
    <s v="TEC"/>
    <m/>
    <s v="BNL"/>
    <s v="PED"/>
    <s v="INS"/>
    <x v="14"/>
    <s v="ACT"/>
    <m/>
    <m/>
    <m/>
    <m/>
    <m/>
    <n v="1.5"/>
    <m/>
    <m/>
    <m/>
    <m/>
    <m/>
    <m/>
    <m/>
    <m/>
    <m/>
    <m/>
    <m/>
    <m/>
    <x v="0"/>
    <x v="0"/>
    <m/>
  </r>
  <r>
    <s v=""/>
    <s v=" 70198 _M_FY22"/>
    <s v="6.03.03.04.02 - 70198  - FY22 Nonlabor Actuals"/>
    <s v="6.03.03.04.02"/>
    <x v="0"/>
    <d v="2021-10-01T00:00:00"/>
    <d v="2022-09-30T00:00:00"/>
    <s v="mahmed"/>
    <s v="gassner"/>
    <n v="2.2599999999999998"/>
    <s v="EDIA"/>
    <m/>
    <s v="Nonlabor"/>
    <s v="TEC"/>
    <m/>
    <s v="BNL"/>
    <s v="PED"/>
    <s v="INS"/>
    <x v="14"/>
    <s v="ACT"/>
    <m/>
    <m/>
    <m/>
    <m/>
    <m/>
    <n v="2.2599999999999998"/>
    <m/>
    <m/>
    <m/>
    <m/>
    <m/>
    <m/>
    <m/>
    <m/>
    <m/>
    <m/>
    <m/>
    <m/>
    <x v="0"/>
    <x v="0"/>
    <m/>
  </r>
  <r>
    <s v=""/>
    <s v=" 70199 _M_FY22"/>
    <s v="6.03.03.04.03 - 70199  - FY22 Nonlabor Actuals"/>
    <s v="6.03.03.04.03"/>
    <x v="0"/>
    <d v="2021-10-01T00:00:00"/>
    <d v="2022-09-30T00:00:00"/>
    <s v="mahmed"/>
    <s v="gassner"/>
    <n v="0.6"/>
    <s v="EDIA"/>
    <m/>
    <s v="Nonlabor"/>
    <s v="TEC"/>
    <m/>
    <s v="BNL"/>
    <s v="PED"/>
    <s v="INS"/>
    <x v="14"/>
    <s v="ACT"/>
    <m/>
    <m/>
    <m/>
    <m/>
    <m/>
    <n v="0.6"/>
    <m/>
    <m/>
    <m/>
    <m/>
    <m/>
    <m/>
    <m/>
    <m/>
    <m/>
    <m/>
    <m/>
    <m/>
    <x v="0"/>
    <x v="0"/>
    <m/>
  </r>
  <r>
    <s v=""/>
    <s v=" 70211 _M_FY22"/>
    <s v="6.03.04.01.03 - 70211  - FY22 Nonlabor Actuals"/>
    <s v="6.03.04.01.03"/>
    <x v="0"/>
    <d v="2021-10-01T00:00:00"/>
    <d v="2022-09-30T00:00:00"/>
    <s v="glayden"/>
    <s v="skaritka"/>
    <n v="8845.34"/>
    <s v="EDIA"/>
    <m/>
    <s v="Nonlabor"/>
    <s v="TEC"/>
    <m/>
    <s v="BNL"/>
    <s v="PED"/>
    <s v="INJ"/>
    <x v="14"/>
    <s v="ACT"/>
    <m/>
    <m/>
    <m/>
    <m/>
    <m/>
    <n v="8845.34"/>
    <m/>
    <m/>
    <m/>
    <m/>
    <m/>
    <m/>
    <m/>
    <m/>
    <m/>
    <m/>
    <m/>
    <m/>
    <x v="0"/>
    <x v="0"/>
    <m/>
  </r>
  <r>
    <s v=""/>
    <s v=" 70222 _M_FY22"/>
    <s v="6.04.01 - 70222  - FY22 Nonlabor Actuals"/>
    <s v="6.04.01"/>
    <x v="0"/>
    <d v="2021-10-01T00:00:00"/>
    <d v="2022-09-30T00:00:00"/>
    <s v="rnavarrol"/>
    <s v="montagc"/>
    <n v="34.47"/>
    <s v="EDIA"/>
    <s v="A"/>
    <s v="Nonlabor"/>
    <s v="TEC"/>
    <m/>
    <s v="BNL"/>
    <s v="PED.Design"/>
    <s v="PM"/>
    <x v="0"/>
    <s v="ACT"/>
    <m/>
    <m/>
    <m/>
    <m/>
    <m/>
    <n v="34.47"/>
    <m/>
    <m/>
    <m/>
    <m/>
    <m/>
    <m/>
    <m/>
    <m/>
    <m/>
    <m/>
    <m/>
    <m/>
    <x v="0"/>
    <x v="0"/>
    <m/>
  </r>
  <r>
    <s v=""/>
    <s v=" 70223 _M_FY22"/>
    <s v="6.04.04 - 70223  - FY22 Nonlabor Actuals"/>
    <s v="6.04.04"/>
    <x v="0"/>
    <d v="2021-10-01T00:00:00"/>
    <d v="2022-09-30T00:00:00"/>
    <s v="apatil"/>
    <s v="bruno"/>
    <n v="7.26"/>
    <s v="EDIA"/>
    <m/>
    <s v="Nonlabor"/>
    <s v="TEC"/>
    <m/>
    <s v="BNL"/>
    <s v="PED"/>
    <s v="PS"/>
    <x v="14"/>
    <s v="ACT"/>
    <m/>
    <m/>
    <m/>
    <m/>
    <m/>
    <n v="7.26"/>
    <m/>
    <m/>
    <m/>
    <m/>
    <m/>
    <m/>
    <m/>
    <m/>
    <m/>
    <m/>
    <m/>
    <m/>
    <x v="0"/>
    <x v="0"/>
    <m/>
  </r>
  <r>
    <s v=""/>
    <s v=" 70231 _M_FY22"/>
    <s v="6.04.06.01 - 70231  - FY22 Nonlabor Actuals"/>
    <s v="6.04.06.01"/>
    <x v="0"/>
    <d v="2021-10-01T00:00:00"/>
    <d v="2022-09-30T00:00:00"/>
    <s v="mahmed"/>
    <s v="gassner"/>
    <n v="19.809999999999999"/>
    <s v="EDIA"/>
    <m/>
    <s v="Nonlabor"/>
    <s v="TEC"/>
    <m/>
    <s v="BNL"/>
    <s v="PED"/>
    <s v="INS"/>
    <x v="14"/>
    <s v="ACT"/>
    <m/>
    <m/>
    <m/>
    <m/>
    <m/>
    <n v="19.809999999999999"/>
    <m/>
    <m/>
    <m/>
    <m/>
    <m/>
    <m/>
    <m/>
    <m/>
    <m/>
    <m/>
    <m/>
    <m/>
    <x v="0"/>
    <x v="0"/>
    <m/>
  </r>
  <r>
    <s v=""/>
    <s v=" 70236 _M_FY22"/>
    <s v="6.05.01 - 70236  - FY22 Nonlabor Actuals"/>
    <s v="6.05.01"/>
    <x v="0"/>
    <d v="2021-10-01T00:00:00"/>
    <d v="2022-09-30T00:00:00"/>
    <s v="jtolle"/>
    <s v="vadimp"/>
    <n v="5732.68"/>
    <s v="EDIA"/>
    <s v="A"/>
    <s v="Nonlabor"/>
    <s v="TEC"/>
    <m/>
    <s v="BNL"/>
    <s v="PED.Design"/>
    <s v="PM"/>
    <x v="0"/>
    <s v="ACT"/>
    <m/>
    <m/>
    <m/>
    <m/>
    <m/>
    <n v="5732.68"/>
    <m/>
    <m/>
    <m/>
    <m/>
    <m/>
    <m/>
    <m/>
    <m/>
    <m/>
    <m/>
    <m/>
    <m/>
    <x v="0"/>
    <x v="0"/>
    <m/>
  </r>
  <r>
    <s v=""/>
    <s v=" 70237 _M_FY22"/>
    <s v="6.05.02.01 - 70237  - FY22 Nonlabor Actuals"/>
    <s v="6.05.02.01"/>
    <x v="0"/>
    <d v="2021-10-01T00:00:00"/>
    <d v="2022-09-30T00:00:00"/>
    <s v="jtolle"/>
    <s v="mahler"/>
    <n v="168.4"/>
    <s v="EDIA"/>
    <m/>
    <s v="Nonlabor"/>
    <s v="TEC"/>
    <m/>
    <s v="BNL"/>
    <s v="PED"/>
    <s v="NC_MAG"/>
    <x v="14"/>
    <s v="ACT"/>
    <m/>
    <m/>
    <m/>
    <m/>
    <m/>
    <n v="168.4"/>
    <m/>
    <m/>
    <m/>
    <m/>
    <m/>
    <m/>
    <m/>
    <m/>
    <m/>
    <m/>
    <m/>
    <m/>
    <x v="0"/>
    <x v="0"/>
    <m/>
  </r>
  <r>
    <s v=""/>
    <s v=" 70238 _M_FY22"/>
    <s v="6.05.02.02 - 70238  - FY22 Nonlabor Actuals"/>
    <s v="6.05.02.02"/>
    <x v="0"/>
    <d v="2021-10-01T00:00:00"/>
    <d v="2022-09-30T00:00:00"/>
    <s v="apatil"/>
    <s v="bruno"/>
    <n v="6.44"/>
    <s v="EDIA"/>
    <m/>
    <s v="Nonlabor"/>
    <s v="TEC"/>
    <m/>
    <s v="BNL"/>
    <s v="PED"/>
    <s v="PS"/>
    <x v="14"/>
    <s v="ACT"/>
    <m/>
    <m/>
    <m/>
    <m/>
    <m/>
    <n v="6.44"/>
    <m/>
    <m/>
    <m/>
    <m/>
    <m/>
    <m/>
    <m/>
    <m/>
    <m/>
    <m/>
    <m/>
    <m/>
    <x v="0"/>
    <x v="0"/>
    <m/>
  </r>
  <r>
    <s v=""/>
    <s v=" 70239 _M_FY22"/>
    <s v="6.05.02.03.01 - 70239  - FY22 Nonlabor Actuals"/>
    <s v="6.05.02.03.01"/>
    <x v="0"/>
    <d v="2021-10-01T00:00:00"/>
    <d v="2022-09-30T00:00:00"/>
    <s v="rnavarrol"/>
    <s v="weiss"/>
    <n v="1.03"/>
    <s v="EDIA"/>
    <m/>
    <s v="Nonlabor"/>
    <s v="TEC"/>
    <m/>
    <s v="BNL"/>
    <s v="PED"/>
    <s v="VAC"/>
    <x v="14"/>
    <s v="ACT"/>
    <m/>
    <m/>
    <m/>
    <m/>
    <m/>
    <n v="1.03"/>
    <m/>
    <m/>
    <m/>
    <m/>
    <m/>
    <m/>
    <m/>
    <m/>
    <m/>
    <m/>
    <m/>
    <m/>
    <x v="0"/>
    <x v="0"/>
    <m/>
  </r>
  <r>
    <s v=""/>
    <s v=" 70240 _M_FY22"/>
    <s v="6.05.03.02 - 70240  - FY22 Nonlabor Actuals"/>
    <s v="6.05.03.02"/>
    <x v="0"/>
    <d v="2021-10-01T00:00:00"/>
    <d v="2022-09-30T00:00:00"/>
    <s v="apatil"/>
    <s v="bruno"/>
    <n v="5.66"/>
    <s v="EDIA"/>
    <m/>
    <s v="Nonlabor"/>
    <s v="TEC"/>
    <m/>
    <s v="BNL"/>
    <s v="PED"/>
    <s v="PS"/>
    <x v="14"/>
    <s v="ACT"/>
    <m/>
    <m/>
    <m/>
    <m/>
    <m/>
    <n v="5.66"/>
    <m/>
    <m/>
    <m/>
    <m/>
    <m/>
    <m/>
    <m/>
    <m/>
    <m/>
    <m/>
    <m/>
    <m/>
    <x v="0"/>
    <x v="0"/>
    <m/>
  </r>
  <r>
    <s v=""/>
    <s v=" 70244 _M_FY22"/>
    <s v="6.05.05.01 - 70244  - FY22 Nonlabor Actuals"/>
    <s v="6.05.05.01"/>
    <x v="0"/>
    <d v="2021-10-01T00:00:00"/>
    <d v="2022-09-30T00:00:00"/>
    <s v="mahmed"/>
    <s v="gassner"/>
    <n v="5333.48"/>
    <s v="EDIA"/>
    <m/>
    <s v="Nonlabor"/>
    <s v="TEC"/>
    <m/>
    <s v="BNL"/>
    <s v="PED"/>
    <s v="INS"/>
    <x v="14"/>
    <s v="ACT"/>
    <m/>
    <m/>
    <m/>
    <m/>
    <m/>
    <n v="5333.48"/>
    <m/>
    <m/>
    <m/>
    <m/>
    <m/>
    <m/>
    <m/>
    <m/>
    <m/>
    <m/>
    <m/>
    <m/>
    <x v="0"/>
    <x v="0"/>
    <m/>
  </r>
  <r>
    <s v=""/>
    <s v=" 70248 _M_FY22"/>
    <s v="6.05.07.01 - 70248  - FY22 Nonlabor Actuals"/>
    <s v="6.05.07.01"/>
    <x v="0"/>
    <d v="2021-10-01T00:00:00"/>
    <d v="2022-09-30T00:00:00"/>
    <s v="apatil"/>
    <s v="wange"/>
    <n v="88.54"/>
    <s v="EDIA"/>
    <s v="A"/>
    <s v="Nonlabor"/>
    <s v="TEC"/>
    <m/>
    <s v="BNL"/>
    <s v="PED.Design"/>
    <s v="SHC"/>
    <x v="0"/>
    <s v="ACT"/>
    <m/>
    <m/>
    <m/>
    <m/>
    <m/>
    <n v="88.54"/>
    <m/>
    <m/>
    <m/>
    <m/>
    <m/>
    <m/>
    <m/>
    <m/>
    <m/>
    <m/>
    <m/>
    <m/>
    <x v="0"/>
    <x v="0"/>
    <m/>
  </r>
  <r>
    <s v=""/>
    <s v=" 70249 _M_FY22"/>
    <s v="6.05.07.03 - 70249  - FY22 Nonlabor Actuals"/>
    <s v="6.05.07.03"/>
    <x v="0"/>
    <d v="2021-10-01T00:00:00"/>
    <d v="2022-09-30T00:00:00"/>
    <s v="apatil"/>
    <s v="wange"/>
    <n v="9235.6200000000008"/>
    <s v="EDIA"/>
    <m/>
    <s v="Nonlabor"/>
    <s v="TEC"/>
    <m/>
    <s v="BNL"/>
    <s v="PED"/>
    <s v="SHC"/>
    <x v="14"/>
    <s v="ACT"/>
    <m/>
    <m/>
    <m/>
    <m/>
    <m/>
    <n v="9235.6200000000008"/>
    <m/>
    <m/>
    <m/>
    <m/>
    <m/>
    <m/>
    <m/>
    <m/>
    <m/>
    <m/>
    <m/>
    <m/>
    <x v="0"/>
    <x v="0"/>
    <m/>
  </r>
  <r>
    <s v=""/>
    <s v=" 70250 _M_FY22"/>
    <s v="6.06.01 - 70250  - FY22 Nonlabor Actuals"/>
    <s v="6.06.01"/>
    <x v="0"/>
    <d v="2021-10-01T00:00:00"/>
    <d v="2022-09-30T00:00:00"/>
    <s v="glayden"/>
    <s v="drees"/>
    <n v="394.18"/>
    <s v="EDIA"/>
    <s v="A"/>
    <s v="Nonlabor"/>
    <s v="TEC"/>
    <m/>
    <s v="BNL"/>
    <s v="PED.Design"/>
    <s v="PM"/>
    <x v="0"/>
    <s v="ACT"/>
    <m/>
    <m/>
    <m/>
    <m/>
    <m/>
    <n v="394.18"/>
    <m/>
    <m/>
    <m/>
    <m/>
    <m/>
    <m/>
    <m/>
    <m/>
    <m/>
    <m/>
    <m/>
    <m/>
    <x v="0"/>
    <x v="0"/>
    <m/>
  </r>
  <r>
    <s v=""/>
    <s v=" 70266 _M_FY22"/>
    <s v="6.07.01.01 - 70266  - FY22 Nonlabor Actuals"/>
    <s v="6.07.01.01"/>
    <x v="0"/>
    <d v="2021-10-01T00:00:00"/>
    <d v="2022-09-30T00:00:00"/>
    <s v="egolnar"/>
    <s v="tuozzolo"/>
    <n v="2246.87"/>
    <s v="EDIA"/>
    <s v="A"/>
    <s v="Nonlabor"/>
    <s v="TEC"/>
    <m/>
    <s v="BNL"/>
    <s v="PED.Design"/>
    <s v="PM"/>
    <x v="0"/>
    <s v="ACT"/>
    <m/>
    <m/>
    <m/>
    <m/>
    <m/>
    <n v="2246.87"/>
    <m/>
    <m/>
    <m/>
    <m/>
    <m/>
    <m/>
    <m/>
    <m/>
    <m/>
    <m/>
    <m/>
    <m/>
    <x v="0"/>
    <x v="0"/>
    <m/>
  </r>
  <r>
    <s v=""/>
    <s v=" 70267 _M_FY22"/>
    <s v="6.07.01.02 - 70267  - FY22 Nonlabor Actuals"/>
    <s v="6.07.01.02"/>
    <x v="0"/>
    <d v="2021-10-01T00:00:00"/>
    <d v="2022-09-30T00:00:00"/>
    <s v="egolnar"/>
    <s v="tuozzolo"/>
    <n v="25647.68"/>
    <s v="EDIA"/>
    <s v="A"/>
    <s v="Nonlabor"/>
    <s v="TEC"/>
    <m/>
    <s v="BNL"/>
    <s v="PED.Design"/>
    <s v="PM"/>
    <x v="0"/>
    <s v="ACT"/>
    <m/>
    <m/>
    <m/>
    <m/>
    <m/>
    <n v="25647.68"/>
    <m/>
    <m/>
    <m/>
    <m/>
    <m/>
    <m/>
    <m/>
    <m/>
    <m/>
    <m/>
    <m/>
    <m/>
    <x v="0"/>
    <x v="0"/>
    <m/>
  </r>
  <r>
    <s v=""/>
    <s v=" 70269 _M_FY22"/>
    <s v="6.07.02.02 - 70269  - FY22 Nonlabor Actuals"/>
    <s v="6.07.02.02"/>
    <x v="0"/>
    <d v="2021-10-01T00:00:00"/>
    <d v="2022-09-30T00:00:00"/>
    <s v="mahmed"/>
    <s v="jpjamilk"/>
    <n v="1622.29"/>
    <s v="EDIA"/>
    <s v="C"/>
    <s v="Nonlabor"/>
    <s v="TEC"/>
    <m/>
    <s v="BNL"/>
    <s v="PED"/>
    <s v="CONT"/>
    <x v="14"/>
    <s v="ACT"/>
    <m/>
    <m/>
    <m/>
    <m/>
    <m/>
    <n v="1622.29"/>
    <m/>
    <m/>
    <m/>
    <m/>
    <m/>
    <m/>
    <m/>
    <m/>
    <m/>
    <m/>
    <m/>
    <m/>
    <x v="0"/>
    <x v="0"/>
    <m/>
  </r>
  <r>
    <s v=""/>
    <s v=" 70281 _M_FY22"/>
    <s v="6.08.01.01.01 - 70281  - FY22 Nonlabor Actuals"/>
    <s v="6.08.01.01.01"/>
    <x v="0"/>
    <d v="2021-10-01T00:00:00"/>
    <d v="2022-09-30T00:00:00"/>
    <s v="jtolle"/>
    <s v="zaltsman"/>
    <n v="10576.33"/>
    <s v="EDIA"/>
    <s v="A"/>
    <s v="Nonlabor"/>
    <s v="TEC"/>
    <m/>
    <s v="BNL"/>
    <s v="PED"/>
    <s v="RF"/>
    <x v="14"/>
    <s v="ACT"/>
    <m/>
    <m/>
    <m/>
    <m/>
    <m/>
    <n v="10576.33"/>
    <m/>
    <m/>
    <m/>
    <m/>
    <m/>
    <m/>
    <m/>
    <m/>
    <m/>
    <m/>
    <m/>
    <m/>
    <x v="0"/>
    <x v="0"/>
    <m/>
  </r>
  <r>
    <s v=""/>
    <s v=" 70287 _M_FY22"/>
    <s v="6.09.01 - 70287  - FY22 Nonlabor Actuals"/>
    <s v="6.09.01"/>
    <x v="0"/>
    <d v="2021-10-01T00:00:00"/>
    <d v="2022-09-30T00:00:00"/>
    <s v="glayden"/>
    <s v="ythan"/>
    <n v="46.51"/>
    <s v="EDIA"/>
    <s v="A"/>
    <s v="Nonlabor"/>
    <s v="TEC"/>
    <m/>
    <s v="BNL"/>
    <s v="PED"/>
    <s v="CRYO"/>
    <x v="14"/>
    <s v="ACT"/>
    <m/>
    <m/>
    <m/>
    <m/>
    <m/>
    <n v="46.51"/>
    <m/>
    <m/>
    <m/>
    <m/>
    <m/>
    <m/>
    <m/>
    <m/>
    <m/>
    <m/>
    <m/>
    <m/>
    <x v="0"/>
    <x v="0"/>
    <m/>
  </r>
  <r>
    <s v=""/>
    <s v=" 70293 _M_FY22"/>
    <s v="6.10.01 - 70293  - FY22 Nonlabor Actuals"/>
    <s v="6.10.01"/>
    <x v="0"/>
    <d v="2021-10-01T00:00:00"/>
    <d v="2022-09-30T00:00:00"/>
    <s v="tlewis"/>
    <s v="elke"/>
    <n v="77.930000000000007"/>
    <s v="EDIA"/>
    <s v="A"/>
    <s v="Nonlabor"/>
    <s v="TEC"/>
    <m/>
    <s v="BNL"/>
    <s v="PED.Design"/>
    <s v="DET"/>
    <x v="0"/>
    <s v="ACT"/>
    <m/>
    <m/>
    <m/>
    <m/>
    <m/>
    <n v="77.930000000000007"/>
    <m/>
    <m/>
    <m/>
    <m/>
    <m/>
    <m/>
    <m/>
    <m/>
    <m/>
    <m/>
    <m/>
    <m/>
    <x v="0"/>
    <x v="0"/>
    <m/>
  </r>
  <r>
    <s v=""/>
    <s v=" 70301 _M_FY22"/>
    <s v="6.11.01.01 - 70301  - FY22 Nonlabor Actuals"/>
    <s v="6.11.01.01"/>
    <x v="0"/>
    <d v="2021-10-01T00:00:00"/>
    <d v="2022-09-30T00:00:00"/>
    <s v="apatil"/>
    <s v="cfolz"/>
    <n v="2716.74"/>
    <s v="EDIA"/>
    <s v="A"/>
    <s v="Nonlabor"/>
    <s v="TEC"/>
    <m/>
    <s v="BNL"/>
    <s v="PED.Design"/>
    <s v="INF"/>
    <x v="0"/>
    <s v="ACT"/>
    <m/>
    <m/>
    <m/>
    <m/>
    <m/>
    <n v="2716.74"/>
    <m/>
    <m/>
    <m/>
    <m/>
    <m/>
    <m/>
    <m/>
    <m/>
    <m/>
    <m/>
    <m/>
    <m/>
    <x v="0"/>
    <x v="0"/>
    <m/>
  </r>
  <r>
    <s v=""/>
    <s v=" 70302 _M_FY22"/>
    <s v="6.11.01.02 - 70302  - FY22 Nonlabor Actuals"/>
    <s v="6.11.01.02"/>
    <x v="0"/>
    <d v="2021-10-01T00:00:00"/>
    <d v="2022-09-30T00:00:00"/>
    <s v="apatil"/>
    <s v="cfolz"/>
    <n v="293.83"/>
    <s v="EDIA"/>
    <s v="A"/>
    <s v="Nonlabor"/>
    <s v="TEC"/>
    <m/>
    <s v="BNL"/>
    <s v="PED"/>
    <s v="INF"/>
    <x v="14"/>
    <s v="ACT"/>
    <m/>
    <m/>
    <m/>
    <m/>
    <m/>
    <n v="293.83"/>
    <m/>
    <m/>
    <m/>
    <m/>
    <m/>
    <m/>
    <m/>
    <m/>
    <m/>
    <m/>
    <m/>
    <m/>
    <x v="0"/>
    <x v="0"/>
    <m/>
  </r>
  <r>
    <s v=""/>
    <s v=" 70308 _M_FY22"/>
    <s v="6.11.04.01 - 70308  - FY22 Nonlabor Actuals"/>
    <s v="6.11.04.01"/>
    <x v="0"/>
    <d v="2021-10-01T00:00:00"/>
    <d v="2022-09-30T00:00:00"/>
    <s v="apatil"/>
    <s v="rsrinivas"/>
    <n v="1200"/>
    <s v="EDIA"/>
    <m/>
    <s v="Nonlabor"/>
    <s v="TEC"/>
    <m/>
    <s v="BNL"/>
    <s v="PED"/>
    <s v="INF"/>
    <x v="14"/>
    <s v="ACT"/>
    <m/>
    <m/>
    <m/>
    <m/>
    <m/>
    <n v="1200"/>
    <m/>
    <m/>
    <m/>
    <m/>
    <m/>
    <m/>
    <m/>
    <m/>
    <m/>
    <m/>
    <m/>
    <m/>
    <x v="0"/>
    <x v="0"/>
    <m/>
  </r>
  <r>
    <s v=""/>
    <s v=" 70309 _M_FY22"/>
    <s v="6.11.04.02 - 70309  - FY22 Nonlabor Actuals"/>
    <s v="6.11.04.02"/>
    <x v="0"/>
    <d v="2021-10-01T00:00:00"/>
    <d v="2022-09-30T00:00:00"/>
    <s v="apatil"/>
    <s v="rsrinivas"/>
    <n v="1200"/>
    <s v="EDIA"/>
    <m/>
    <s v="Nonlabor"/>
    <s v="TEC"/>
    <m/>
    <s v="BNL"/>
    <s v="PED"/>
    <s v="INF"/>
    <x v="14"/>
    <s v="ACT"/>
    <m/>
    <m/>
    <m/>
    <m/>
    <m/>
    <n v="1200"/>
    <m/>
    <m/>
    <m/>
    <m/>
    <m/>
    <m/>
    <m/>
    <m/>
    <m/>
    <m/>
    <m/>
    <m/>
    <x v="0"/>
    <x v="0"/>
    <m/>
  </r>
  <r>
    <s v=""/>
    <s v=" 70310 _M_FY22"/>
    <s v="6.11.04.03 - 70310  - FY22 Nonlabor Actuals"/>
    <s v="6.11.04.03"/>
    <x v="0"/>
    <d v="2021-10-01T00:00:00"/>
    <d v="2022-09-30T00:00:00"/>
    <s v="apatil"/>
    <s v="rsrinivas"/>
    <n v="1200"/>
    <s v="EDIA"/>
    <m/>
    <s v="Nonlabor"/>
    <s v="TEC"/>
    <m/>
    <s v="BNL"/>
    <s v="PED"/>
    <s v="INF"/>
    <x v="14"/>
    <s v="ACT"/>
    <m/>
    <m/>
    <m/>
    <m/>
    <m/>
    <n v="1200"/>
    <m/>
    <m/>
    <m/>
    <m/>
    <m/>
    <m/>
    <m/>
    <m/>
    <m/>
    <m/>
    <m/>
    <m/>
    <x v="0"/>
    <x v="0"/>
    <m/>
  </r>
  <r>
    <s v=""/>
    <s v=" 70315 _M_FY22"/>
    <s v="6.01.01.01.04 - 70315  - FY22 Nonlabor Actuals"/>
    <s v="6.01.01.01.04"/>
    <x v="0"/>
    <d v="2021-10-01T00:00:00"/>
    <d v="2022-09-30T00:00:00"/>
    <s v="kkrug"/>
    <s v="willeke"/>
    <n v="17997.59"/>
    <s v="EDIA"/>
    <s v="A"/>
    <s v="Nonlabor"/>
    <s v="TEC"/>
    <m/>
    <s v="BNL"/>
    <s v="PED.Design"/>
    <s v="PM"/>
    <x v="0"/>
    <s v="ACT"/>
    <m/>
    <m/>
    <m/>
    <m/>
    <m/>
    <n v="17997.59"/>
    <m/>
    <m/>
    <m/>
    <m/>
    <m/>
    <m/>
    <m/>
    <m/>
    <m/>
    <m/>
    <m/>
    <m/>
    <x v="0"/>
    <x v="0"/>
    <m/>
  </r>
  <r>
    <s v=""/>
    <s v=" 70405 _M_FY22"/>
    <s v="6.08.05.01.01 - 70405  - FY22 Nonlabor Actuals"/>
    <s v="6.08.05.01"/>
    <x v="0"/>
    <d v="2021-10-01T00:00:00"/>
    <d v="2022-09-30T00:00:00"/>
    <s v="jtolle"/>
    <s v="zaltsman"/>
    <n v="16685.91"/>
    <s v="EDIA"/>
    <m/>
    <s v="Nonlabor"/>
    <s v="TEC"/>
    <m/>
    <s v="BNL"/>
    <s v="PED"/>
    <s v="RF"/>
    <x v="14"/>
    <s v="ACT"/>
    <m/>
    <m/>
    <m/>
    <m/>
    <m/>
    <n v="16685.91"/>
    <m/>
    <m/>
    <m/>
    <m/>
    <m/>
    <m/>
    <m/>
    <m/>
    <m/>
    <m/>
    <m/>
    <m/>
    <x v="0"/>
    <x v="0"/>
    <m/>
  </r>
  <r>
    <s v=""/>
    <s v=" 70406 _M_FY22"/>
    <s v="6.08.05.02.01 - 70406  - FY22 Nonlabor Actuals"/>
    <s v="6.08.05.02"/>
    <x v="0"/>
    <d v="2021-10-01T00:00:00"/>
    <d v="2022-09-30T00:00:00"/>
    <s v="jtolle"/>
    <s v="zaltsman"/>
    <n v="16685.91"/>
    <s v="EDIA"/>
    <m/>
    <s v="Nonlabor"/>
    <s v="TEC"/>
    <m/>
    <s v="BNL"/>
    <s v="PED"/>
    <s v="RF"/>
    <x v="14"/>
    <s v="ACT"/>
    <m/>
    <m/>
    <m/>
    <m/>
    <m/>
    <n v="16685.91"/>
    <m/>
    <m/>
    <m/>
    <m/>
    <m/>
    <m/>
    <m/>
    <m/>
    <m/>
    <m/>
    <m/>
    <m/>
    <x v="0"/>
    <x v="0"/>
    <m/>
  </r>
  <r>
    <s v=""/>
    <s v=" EIOAPD _M_FY22"/>
    <s v="6.02.02.01 - EIOAPD  - FY22 Nonlabor Actuals"/>
    <s v="6.02.02.01"/>
    <x v="0"/>
    <d v="2021-10-01T00:00:00"/>
    <d v="2022-09-30T00:00:00"/>
    <s v="pkessler"/>
    <s v="Satogata"/>
    <n v="145942.76"/>
    <s v="EDIA"/>
    <s v="C"/>
    <s v="Nonlabor"/>
    <s v="OPC"/>
    <m/>
    <s v="JLAB"/>
    <s v="R&amp;D"/>
    <m/>
    <x v="1"/>
    <s v="ACT"/>
    <m/>
    <m/>
    <m/>
    <m/>
    <m/>
    <n v="145942.76"/>
    <m/>
    <m/>
    <m/>
    <m/>
    <m/>
    <m/>
    <m/>
    <m/>
    <m/>
    <m/>
    <m/>
    <m/>
    <x v="0"/>
    <x v="0"/>
    <m/>
  </r>
  <r>
    <s v=""/>
    <s v=" EIODDR _M_FY22"/>
    <s v="6.10.02 - EIODDR  - FY22 Nonlabor Actuals"/>
    <s v="6.10.02"/>
    <x v="0"/>
    <d v="2021-10-01T00:00:00"/>
    <d v="2022-09-30T00:00:00"/>
    <s v="ewoolsey"/>
    <s v="rent"/>
    <n v="57684.38"/>
    <s v="EDIA"/>
    <s v="A"/>
    <s v="Nonlabor"/>
    <s v="OPC"/>
    <m/>
    <s v="JLAB"/>
    <s v="ACD"/>
    <m/>
    <x v="2"/>
    <s v="ACT"/>
    <m/>
    <m/>
    <m/>
    <m/>
    <m/>
    <n v="57684.38"/>
    <m/>
    <m/>
    <m/>
    <m/>
    <m/>
    <m/>
    <m/>
    <m/>
    <m/>
    <m/>
    <m/>
    <m/>
    <x v="0"/>
    <x v="0"/>
    <m/>
  </r>
  <r>
    <s v=""/>
    <s v=" EIOPMO _M_FY22"/>
    <s v="6.01.01.02.01 - EIOPMO  - FY22 Nonlabor Actuals"/>
    <s v="6.01.01.02.01"/>
    <x v="0"/>
    <d v="2021-10-01T00:00:00"/>
    <d v="2022-09-30T00:00:00"/>
    <s v="pkessler"/>
    <s v="alung"/>
    <n v="2362.33"/>
    <s v="EDIA"/>
    <s v="A"/>
    <s v="Nonlabor"/>
    <s v="OPC"/>
    <m/>
    <s v="JLAB"/>
    <s v="ACD"/>
    <m/>
    <x v="0"/>
    <s v="ACT"/>
    <m/>
    <m/>
    <m/>
    <m/>
    <m/>
    <n v="2362.33"/>
    <m/>
    <m/>
    <m/>
    <m/>
    <m/>
    <m/>
    <m/>
    <m/>
    <m/>
    <m/>
    <m/>
    <m/>
    <x v="0"/>
    <x v="0"/>
    <m/>
  </r>
  <r>
    <s v=""/>
    <s v=" EIOSRF _M_FY22"/>
    <s v="6.08.02.01 - EIOSRF  - FY22 Nonlabor Actuals"/>
    <s v="6.08.02.01"/>
    <x v="0"/>
    <d v="2021-10-01T00:00:00"/>
    <d v="2022-09-30T00:00:00"/>
    <s v="pkessler"/>
    <s v="rrimmer"/>
    <n v="855923.68"/>
    <s v="EDIA"/>
    <m/>
    <s v="Nonlabor"/>
    <s v="OPC"/>
    <m/>
    <s v="JLAB"/>
    <s v="R&amp;D"/>
    <m/>
    <x v="3"/>
    <s v="ACT"/>
    <m/>
    <m/>
    <m/>
    <m/>
    <m/>
    <n v="855923.68"/>
    <m/>
    <m/>
    <m/>
    <m/>
    <m/>
    <m/>
    <m/>
    <m/>
    <m/>
    <m/>
    <m/>
    <m/>
    <x v="0"/>
    <x v="0"/>
    <m/>
  </r>
  <r>
    <s v=""/>
    <s v=" EIPCRS _M_FY22"/>
    <s v="6.09.02.02.01 - EIPCRS  - FY22 Nonlabor Actuals"/>
    <s v="6.09.02.02.01"/>
    <x v="0"/>
    <d v="2021-10-01T00:00:00"/>
    <d v="2022-09-30T00:00:00"/>
    <s v="nzandi"/>
    <s v="Yang"/>
    <n v="5654.8"/>
    <s v="EDIA"/>
    <m/>
    <s v="Nonlabor"/>
    <s v="TEC"/>
    <m/>
    <s v="JLAB"/>
    <s v="PED"/>
    <m/>
    <x v="14"/>
    <s v="ACT"/>
    <m/>
    <m/>
    <m/>
    <m/>
    <m/>
    <n v="5654.8"/>
    <m/>
    <m/>
    <m/>
    <m/>
    <m/>
    <m/>
    <m/>
    <m/>
    <m/>
    <m/>
    <m/>
    <m/>
    <x v="0"/>
    <x v="0"/>
    <m/>
  </r>
  <r>
    <s v=""/>
    <s v=" EIPDAQ _M_FY22"/>
    <s v="6.10.09.01 - EIPDAQ  - FY22 Nonlabor Actuals"/>
    <s v="6.10.09.01"/>
    <x v="0"/>
    <d v="2021-10-01T00:00:00"/>
    <d v="2022-09-30T00:00:00"/>
    <s v="ewoolsey"/>
    <s v="abbot"/>
    <n v="643.96"/>
    <s v="EDIA"/>
    <m/>
    <s v="Nonlabor"/>
    <s v="TEC"/>
    <m/>
    <s v="JLAB"/>
    <s v="PED"/>
    <m/>
    <x v="14"/>
    <s v="ACT"/>
    <m/>
    <m/>
    <m/>
    <m/>
    <m/>
    <n v="643.96"/>
    <m/>
    <m/>
    <m/>
    <m/>
    <m/>
    <m/>
    <m/>
    <m/>
    <m/>
    <m/>
    <m/>
    <m/>
    <x v="0"/>
    <x v="0"/>
    <m/>
  </r>
  <r>
    <s v=""/>
    <s v=" EIPDTM _M_FY22"/>
    <s v="6.10.07 - EIPDTM  - FY22 Nonlabor Actuals"/>
    <s v="6.10.07"/>
    <x v="0"/>
    <d v="2021-10-01T00:00:00"/>
    <d v="2022-09-30T00:00:00"/>
    <s v="ewoolsey"/>
    <s v="rrajput"/>
    <n v="369774.18"/>
    <s v="EDIA"/>
    <s v="C"/>
    <s v="Nonlabor"/>
    <s v="TEC"/>
    <m/>
    <s v="JLAB"/>
    <s v="PED"/>
    <m/>
    <x v="14"/>
    <s v="ACT"/>
    <m/>
    <m/>
    <m/>
    <m/>
    <m/>
    <n v="369774.18"/>
    <m/>
    <m/>
    <m/>
    <m/>
    <m/>
    <m/>
    <m/>
    <m/>
    <m/>
    <m/>
    <m/>
    <m/>
    <x v="0"/>
    <x v="0"/>
    <m/>
  </r>
  <r>
    <s v=""/>
    <s v=" EIPPM _M_FY22"/>
    <s v="6.01.01.02.01 - EIPPM  - FY22 Nonlabor Actuals"/>
    <s v="6.01.01.02.01"/>
    <x v="0"/>
    <d v="2021-10-01T00:00:00"/>
    <d v="2022-09-30T00:00:00"/>
    <s v="pkessler"/>
    <s v="alung"/>
    <n v="16799.34"/>
    <s v="EDIA"/>
    <s v="A"/>
    <s v="Nonlabor"/>
    <s v="TEC"/>
    <m/>
    <s v="JLAB"/>
    <s v="PED"/>
    <m/>
    <x v="0"/>
    <s v="ACT"/>
    <m/>
    <m/>
    <m/>
    <m/>
    <m/>
    <n v="16799.34"/>
    <m/>
    <m/>
    <m/>
    <m/>
    <m/>
    <m/>
    <m/>
    <m/>
    <m/>
    <m/>
    <m/>
    <m/>
    <x v="0"/>
    <x v="0"/>
    <m/>
  </r>
  <r>
    <s v=""/>
    <s v=" EIPSRA _M_FY22"/>
    <s v="6.08.01.01.01 - EIPSRA  - FY22 Nonlabor Actuals"/>
    <s v="6.08.01.01.01"/>
    <x v="0"/>
    <d v="2021-10-01T00:00:00"/>
    <d v="2022-09-30T00:00:00"/>
    <s v="pkessler"/>
    <s v="edaly"/>
    <n v="9260.0400000000009"/>
    <s v="EDIA"/>
    <s v="A"/>
    <s v="Nonlabor"/>
    <s v="TEC"/>
    <m/>
    <s v="JLAB"/>
    <s v="PED"/>
    <m/>
    <x v="14"/>
    <s v="ACT"/>
    <m/>
    <m/>
    <m/>
    <m/>
    <m/>
    <n v="9260.0400000000009"/>
    <m/>
    <m/>
    <m/>
    <m/>
    <m/>
    <m/>
    <m/>
    <m/>
    <m/>
    <m/>
    <m/>
    <m/>
    <x v="0"/>
    <x v="0"/>
    <m/>
  </r>
  <r>
    <s v=""/>
    <s v=" EIPSRC _M_FY22"/>
    <s v="6.08.03.01.01.01 - EIPSRC  - FY22 Nonlabor Actuals"/>
    <s v="6.08.03.01.01.01"/>
    <x v="0"/>
    <d v="2021-10-01T00:00:00"/>
    <d v="2022-09-30T00:00:00"/>
    <s v="pkessler"/>
    <s v="Matalevich"/>
    <n v="11011.95"/>
    <s v="EDIA"/>
    <m/>
    <s v="Nonlabor"/>
    <s v="TEC"/>
    <m/>
    <s v="JLAB"/>
    <s v="PED"/>
    <m/>
    <x v="14"/>
    <s v="ACT"/>
    <m/>
    <m/>
    <m/>
    <m/>
    <m/>
    <n v="11011.95"/>
    <m/>
    <m/>
    <m/>
    <m/>
    <m/>
    <m/>
    <m/>
    <m/>
    <m/>
    <m/>
    <m/>
    <m/>
    <x v="0"/>
    <x v="0"/>
    <m/>
  </r>
  <r>
    <s v=""/>
    <s v=" EIPSRE _M_FY22"/>
    <s v="6.08.03.02.01.01 - EIPSRE  - FY22 Nonlabor Actuals"/>
    <s v="6.08.03.02.01.01"/>
    <x v="0"/>
    <d v="2021-10-01T00:00:00"/>
    <d v="2022-09-30T00:00:00"/>
    <s v="pkessler"/>
    <s v="Matalevich"/>
    <n v="11011.96"/>
    <s v="EDIA"/>
    <m/>
    <s v="Nonlabor"/>
    <s v="TEC"/>
    <m/>
    <s v="JLAB"/>
    <s v="PED"/>
    <m/>
    <x v="14"/>
    <s v="ACT"/>
    <m/>
    <m/>
    <m/>
    <m/>
    <m/>
    <n v="11011.96"/>
    <m/>
    <m/>
    <m/>
    <m/>
    <m/>
    <m/>
    <m/>
    <m/>
    <m/>
    <m/>
    <m/>
    <m/>
    <x v="0"/>
    <x v="0"/>
    <m/>
  </r>
  <r>
    <s v=""/>
    <s v=" EIRDET _M_FY22"/>
    <s v="6.10.02 - EIRDET  - FY22 Nonlabor Actuals"/>
    <s v="6.10.02"/>
    <x v="0"/>
    <d v="2021-10-01T00:00:00"/>
    <d v="2022-09-30T00:00:00"/>
    <s v="ewoolsey"/>
    <s v="rent"/>
    <n v="94379.35"/>
    <s v="EDIA"/>
    <s v="A"/>
    <s v="Nonlabor"/>
    <s v="OPC"/>
    <m/>
    <s v="JLAB"/>
    <s v="R&amp;D"/>
    <m/>
    <x v="3"/>
    <s v="ACT"/>
    <m/>
    <m/>
    <m/>
    <m/>
    <m/>
    <n v="94379.35"/>
    <m/>
    <m/>
    <m/>
    <m/>
    <m/>
    <m/>
    <m/>
    <m/>
    <m/>
    <m/>
    <m/>
    <m/>
    <x v="0"/>
    <x v="0"/>
    <m/>
  </r>
  <r>
    <s v=""/>
    <s v=" 30144 _M_FY22"/>
    <s v="6.07.02.02 - 30144  - FY22 Nonlabor Actuals"/>
    <s v="6.07.02.02"/>
    <x v="0"/>
    <d v="2021-10-01T00:00:00"/>
    <d v="2022-09-30T00:00:00"/>
    <s v="mahmed"/>
    <s v="jpjamilk"/>
    <n v="-203.91"/>
    <s v="EDIA"/>
    <s v="C"/>
    <s v="Nonlabor"/>
    <s v="OPC"/>
    <m/>
    <s v="BNL"/>
    <s v="ACD"/>
    <s v="CONT"/>
    <x v="2"/>
    <s v="ACT"/>
    <m/>
    <m/>
    <m/>
    <m/>
    <m/>
    <n v="-203.91"/>
    <m/>
    <m/>
    <m/>
    <m/>
    <m/>
    <m/>
    <m/>
    <m/>
    <m/>
    <m/>
    <m/>
    <m/>
    <x v="0"/>
    <x v="0"/>
    <m/>
  </r>
  <r>
    <s v=""/>
    <s v=" RD_0303_1610"/>
    <s v="Software Licenses - FY24"/>
    <s v="6.02.03.03.02"/>
    <x v="0"/>
    <d v="2023-10-02T00:00:00"/>
    <d v="2024-09-30T00:00:00"/>
    <s v="jtolle"/>
    <s v="hwitte"/>
    <n v="214119.8"/>
    <s v="CON"/>
    <s v="C"/>
    <s v="Nonlabor"/>
    <s v="OPC"/>
    <m/>
    <s v="BNL"/>
    <s v="R&amp;D"/>
    <s v="SC_MAG"/>
    <x v="3"/>
    <s v="P"/>
    <m/>
    <m/>
    <m/>
    <m/>
    <m/>
    <m/>
    <m/>
    <n v="214119.8"/>
    <m/>
    <m/>
    <m/>
    <m/>
    <m/>
    <m/>
    <m/>
    <m/>
    <m/>
    <m/>
    <x v="0"/>
    <x v="0"/>
    <m/>
  </r>
  <r>
    <s v=""/>
    <s v=" AIF_0101_6444"/>
    <s v="Civil Construction Management  - FY28 - NYS"/>
    <s v="6.11.01.02"/>
    <x v="4"/>
    <d v="2027-10-01T00:00:00"/>
    <d v="2028-06-30T00:00:00"/>
    <s v="apatil"/>
    <s v="cfolz"/>
    <n v="44376.2"/>
    <s v="EDIA"/>
    <s v="A"/>
    <s v="Labor"/>
    <s v="TEC"/>
    <m/>
    <s v="BNL"/>
    <s v="Const"/>
    <s v="INF"/>
    <x v="0"/>
    <m/>
    <m/>
    <m/>
    <m/>
    <m/>
    <m/>
    <m/>
    <m/>
    <m/>
    <m/>
    <m/>
    <m/>
    <n v="44376.2"/>
    <m/>
    <m/>
    <m/>
    <m/>
    <m/>
    <m/>
    <x v="0"/>
    <x v="0"/>
    <m/>
  </r>
  <r>
    <s v=""/>
    <s v=" AIF_0101_6444"/>
    <s v="Civil Construction Management  - FY28 - NYS"/>
    <s v="6.11.01.02"/>
    <x v="4"/>
    <d v="2027-10-01T00:00:00"/>
    <d v="2028-06-30T00:00:00"/>
    <s v="apatil"/>
    <s v="cfolz"/>
    <n v="44376.2"/>
    <s v="EDIA"/>
    <s v="A"/>
    <s v="Labor"/>
    <s v="TEC"/>
    <m/>
    <s v="BNL"/>
    <s v="Const"/>
    <s v="INF"/>
    <x v="0"/>
    <m/>
    <m/>
    <m/>
    <m/>
    <m/>
    <m/>
    <m/>
    <m/>
    <m/>
    <m/>
    <m/>
    <m/>
    <n v="44376.2"/>
    <m/>
    <m/>
    <m/>
    <m/>
    <m/>
    <m/>
    <x v="0"/>
    <x v="0"/>
    <m/>
  </r>
  <r>
    <s v=""/>
    <s v=" AIF_0101_6645"/>
    <s v="Infrastructure Engineering Support - Electrical Systems - FY28 - NYS"/>
    <s v="6.11.01.02"/>
    <x v="4"/>
    <d v="2027-10-01T00:00:00"/>
    <d v="2028-06-30T00:00:00"/>
    <s v="apatil"/>
    <s v="cfolz"/>
    <n v="51640.6"/>
    <s v="EDIA"/>
    <s v="A"/>
    <s v="Labor"/>
    <s v="TEC"/>
    <m/>
    <s v="BNL"/>
    <s v="PED"/>
    <s v="INF"/>
    <x v="0"/>
    <m/>
    <m/>
    <m/>
    <m/>
    <m/>
    <m/>
    <m/>
    <m/>
    <m/>
    <m/>
    <m/>
    <m/>
    <n v="51640.6"/>
    <m/>
    <m/>
    <m/>
    <m/>
    <m/>
    <m/>
    <x v="0"/>
    <x v="0"/>
    <m/>
  </r>
  <r>
    <s v=""/>
    <s v=" AIF_0101_6645"/>
    <s v="Infrastructure Engineering Support - Electrical Systems - FY28 - NYS"/>
    <s v="6.11.01.02"/>
    <x v="4"/>
    <d v="2027-10-01T00:00:00"/>
    <d v="2028-06-30T00:00:00"/>
    <s v="apatil"/>
    <s v="cfolz"/>
    <n v="30672.400000000001"/>
    <s v="EDIA"/>
    <s v="A"/>
    <s v="Labor"/>
    <s v="TEC"/>
    <m/>
    <s v="BNL"/>
    <s v="PED"/>
    <s v="INF"/>
    <x v="0"/>
    <m/>
    <m/>
    <m/>
    <m/>
    <m/>
    <m/>
    <m/>
    <m/>
    <m/>
    <m/>
    <m/>
    <m/>
    <n v="30672.400000000001"/>
    <m/>
    <m/>
    <m/>
    <m/>
    <m/>
    <m/>
    <x v="0"/>
    <x v="0"/>
    <m/>
  </r>
  <r>
    <s v=""/>
    <s v=" AIF_0101_6820"/>
    <s v="Infrastructure Management - FY28 - NYS"/>
    <s v="6.11.01.01"/>
    <x v="4"/>
    <d v="2027-10-01T00:00:00"/>
    <d v="2028-06-30T00:00:00"/>
    <s v="apatil"/>
    <s v="cfolz"/>
    <n v="44376.2"/>
    <s v="EDIA"/>
    <s v="A"/>
    <s v="Labor"/>
    <s v="TEC"/>
    <m/>
    <s v="BNL"/>
    <s v="Const"/>
    <s v="INF"/>
    <x v="0"/>
    <m/>
    <m/>
    <m/>
    <m/>
    <m/>
    <m/>
    <m/>
    <m/>
    <m/>
    <m/>
    <m/>
    <m/>
    <n v="44376.2"/>
    <m/>
    <m/>
    <m/>
    <m/>
    <m/>
    <m/>
    <x v="0"/>
    <x v="0"/>
    <m/>
  </r>
  <r>
    <s v=""/>
    <s v=" AIF_0101_6820"/>
    <s v="Infrastructure Management - FY28 - NYS"/>
    <s v="6.11.01.01"/>
    <x v="4"/>
    <d v="2027-10-01T00:00:00"/>
    <d v="2028-06-30T00:00:00"/>
    <s v="apatil"/>
    <s v="cfolz"/>
    <n v="0"/>
    <s v="EDIA"/>
    <s v="A"/>
    <s v="Labor"/>
    <s v="TEC"/>
    <m/>
    <s v="BNL"/>
    <s v="Const"/>
    <s v="INF"/>
    <x v="0"/>
    <m/>
    <m/>
    <m/>
    <m/>
    <m/>
    <m/>
    <m/>
    <m/>
    <m/>
    <m/>
    <m/>
    <m/>
    <m/>
    <m/>
    <m/>
    <m/>
    <m/>
    <m/>
    <m/>
    <x v="0"/>
    <x v="0"/>
    <m/>
  </r>
  <r>
    <s v=""/>
    <s v=" AIF_0101_6820"/>
    <s v="Infrastructure Management - FY28 - NYS"/>
    <s v="6.11.01.01"/>
    <x v="4"/>
    <d v="2027-10-01T00:00:00"/>
    <d v="2028-06-30T00:00:00"/>
    <s v="apatil"/>
    <s v="cfolz"/>
    <n v="9002"/>
    <s v="EDIA"/>
    <s v="A"/>
    <s v="Labor"/>
    <s v="TEC"/>
    <m/>
    <s v="BNL"/>
    <s v="Const"/>
    <s v="INF"/>
    <x v="0"/>
    <m/>
    <m/>
    <m/>
    <m/>
    <m/>
    <m/>
    <m/>
    <m/>
    <m/>
    <m/>
    <m/>
    <m/>
    <n v="9002"/>
    <m/>
    <m/>
    <m/>
    <m/>
    <m/>
    <m/>
    <x v="0"/>
    <x v="0"/>
    <m/>
  </r>
  <r>
    <s v=""/>
    <s v=" AIF_0101_6820"/>
    <s v="Infrastructure Management - FY28 - NYS"/>
    <s v="6.11.01.01"/>
    <x v="4"/>
    <d v="2027-10-01T00:00:00"/>
    <d v="2028-06-30T00:00:00"/>
    <s v="apatil"/>
    <s v="cfolz"/>
    <n v="0"/>
    <s v="EDIA"/>
    <s v="A"/>
    <s v="Labor"/>
    <s v="TEC"/>
    <m/>
    <s v="BNL"/>
    <s v="Const"/>
    <s v="INF"/>
    <x v="0"/>
    <m/>
    <m/>
    <m/>
    <m/>
    <m/>
    <m/>
    <m/>
    <m/>
    <m/>
    <m/>
    <m/>
    <m/>
    <m/>
    <m/>
    <m/>
    <m/>
    <m/>
    <m/>
    <m/>
    <x v="0"/>
    <x v="0"/>
    <m/>
  </r>
  <r>
    <s v=""/>
    <s v=" AIF_0101_6820"/>
    <s v="Infrastructure Management - FY28 - NYS"/>
    <s v="6.11.01.01"/>
    <x v="4"/>
    <d v="2027-10-01T00:00:00"/>
    <d v="2028-06-30T00:00:00"/>
    <s v="apatil"/>
    <s v="cfolz"/>
    <n v="20741.400000000001"/>
    <s v="EDIA"/>
    <s v="A"/>
    <s v="Labor"/>
    <s v="TEC"/>
    <m/>
    <s v="BNL"/>
    <s v="Const"/>
    <s v="INF"/>
    <x v="0"/>
    <m/>
    <m/>
    <m/>
    <m/>
    <m/>
    <m/>
    <m/>
    <m/>
    <m/>
    <m/>
    <m/>
    <m/>
    <n v="20741.400000000001"/>
    <m/>
    <m/>
    <m/>
    <m/>
    <m/>
    <m/>
    <x v="0"/>
    <x v="0"/>
    <m/>
  </r>
  <r>
    <s v=""/>
    <s v=" AIF_0101_6820"/>
    <s v="Infrastructure Management - FY28 - NYS"/>
    <s v="6.11.01.01"/>
    <x v="4"/>
    <d v="2027-10-01T00:00:00"/>
    <d v="2028-06-30T00:00:00"/>
    <s v="apatil"/>
    <s v="cfolz"/>
    <n v="9002"/>
    <s v="EDIA"/>
    <s v="A"/>
    <s v="Labor"/>
    <s v="TEC"/>
    <m/>
    <s v="BNL"/>
    <s v="Const"/>
    <s v="INF"/>
    <x v="0"/>
    <m/>
    <m/>
    <m/>
    <m/>
    <m/>
    <m/>
    <m/>
    <m/>
    <m/>
    <m/>
    <m/>
    <m/>
    <n v="9002"/>
    <m/>
    <m/>
    <m/>
    <m/>
    <m/>
    <m/>
    <x v="0"/>
    <x v="0"/>
    <m/>
  </r>
  <r>
    <s v="Contract Award"/>
    <s v=" E1005_11066"/>
    <s v="AWARD: Electron Endcap EMCal - PWO Crystals Batch 2"/>
    <s v="6.10.05.01.01"/>
    <x v="1"/>
    <d v="2024-11-14T00:00:00"/>
    <d v="2024-11-14T00:00:00"/>
    <s v="tlewis"/>
    <s v="shura"/>
    <n v="0.01"/>
    <s v="EDIA"/>
    <s v="C"/>
    <s v="Nonlabor"/>
    <s v="TEC"/>
    <s v="CD-3A"/>
    <s v="BNL"/>
    <s v="Const.Procure"/>
    <s v="DET"/>
    <x v="10"/>
    <s v="A.PP063.B"/>
    <s v="APP00525"/>
    <m/>
    <m/>
    <m/>
    <m/>
    <m/>
    <m/>
    <m/>
    <n v="0.01"/>
    <m/>
    <m/>
    <m/>
    <m/>
    <m/>
    <m/>
    <m/>
    <m/>
    <m/>
    <x v="0"/>
    <x v="0"/>
    <m/>
  </r>
  <r>
    <s v="Contract Award"/>
    <s v=" E1005_11073"/>
    <s v="AWARD: Electron Endcap EMCal - PWO Crystals Batch 3"/>
    <s v="6.10.05.01.01"/>
    <x v="1"/>
    <d v="2025-09-02T00:00:00"/>
    <d v="2025-09-02T00:00:00"/>
    <s v="tlewis"/>
    <s v="shura"/>
    <n v="0.01"/>
    <s v="EDIA"/>
    <s v="C"/>
    <s v="Nonlabor"/>
    <s v="TEC"/>
    <s v="CD-3A"/>
    <s v="BNL"/>
    <s v="Const.Procure"/>
    <s v="DET"/>
    <x v="10"/>
    <s v="A.PP063.C"/>
    <s v="APP00525"/>
    <m/>
    <m/>
    <m/>
    <m/>
    <m/>
    <m/>
    <m/>
    <n v="0.01"/>
    <m/>
    <m/>
    <m/>
    <m/>
    <m/>
    <m/>
    <m/>
    <m/>
    <m/>
    <x v="0"/>
    <x v="0"/>
    <m/>
  </r>
  <r>
    <s v="Contract Award"/>
    <s v=" E1005_11078"/>
    <s v="AWARD: Electron Endcap EMCal - PWO Crystals Batch 4"/>
    <s v="6.10.05.01.01"/>
    <x v="0"/>
    <d v="2026-06-19T00:00:00"/>
    <d v="2026-06-19T00:00:00"/>
    <s v="tlewis"/>
    <s v="shura"/>
    <n v="0.01"/>
    <s v="EDIA"/>
    <s v="C"/>
    <s v="Nonlabor"/>
    <s v="TEC"/>
    <s v="CD-3A"/>
    <s v="BNL"/>
    <s v="Const.Procure"/>
    <s v="DET"/>
    <x v="10"/>
    <s v="A.PP063.D"/>
    <s v="APP00525"/>
    <m/>
    <m/>
    <m/>
    <m/>
    <m/>
    <m/>
    <m/>
    <m/>
    <n v="0.01"/>
    <m/>
    <m/>
    <m/>
    <m/>
    <m/>
    <m/>
    <m/>
    <m/>
    <x v="0"/>
    <x v="0"/>
    <m/>
  </r>
  <r>
    <s v="Contract Award"/>
    <s v=" E1006_31601"/>
    <s v="AWARD: Forward HCal - Scintilator Tiles"/>
    <s v="6.10.06.03"/>
    <x v="0"/>
    <d v="2025-01-23T00:00:00"/>
    <d v="2025-01-23T00:00:00"/>
    <s v="tlewis"/>
    <s v="ayk"/>
    <n v="0.01"/>
    <s v="EDIA"/>
    <s v="C"/>
    <s v="Nonlabor"/>
    <s v="TEC"/>
    <s v="CD-3A"/>
    <s v="BNL"/>
    <s v="Const.Procure"/>
    <s v="DET"/>
    <x v="10"/>
    <s v="A.PP066.B"/>
    <s v="APP00092"/>
    <m/>
    <m/>
    <m/>
    <m/>
    <m/>
    <m/>
    <m/>
    <n v="0.01"/>
    <m/>
    <m/>
    <m/>
    <m/>
    <m/>
    <m/>
    <m/>
    <m/>
    <m/>
    <x v="0"/>
    <x v="0"/>
    <m/>
  </r>
  <r>
    <s v="Contract Award"/>
    <s v=" E1006_31603"/>
    <s v="AWARD: Forward HCal - Scintilator Tiles"/>
    <s v="6.10.06.03"/>
    <x v="0"/>
    <d v="2026-01-02T00:00:00"/>
    <d v="2026-01-02T00:00:00"/>
    <s v="tlewis"/>
    <s v="ayk"/>
    <n v="0.01"/>
    <s v="EDIA"/>
    <s v="C"/>
    <s v="Nonlabor"/>
    <s v="TEC"/>
    <s v="CD-3A"/>
    <s v="BNL"/>
    <s v="Const.Procure"/>
    <s v="DET"/>
    <x v="10"/>
    <s v="A.PP066.C"/>
    <s v="APP00092"/>
    <m/>
    <m/>
    <m/>
    <m/>
    <m/>
    <m/>
    <m/>
    <m/>
    <n v="0.01"/>
    <m/>
    <m/>
    <m/>
    <m/>
    <m/>
    <m/>
    <m/>
    <m/>
    <x v="0"/>
    <x v="0"/>
    <m/>
  </r>
  <r>
    <s v="Contract Award"/>
    <s v=" E1006_31681"/>
    <s v="AWARD: Forward HCal - Absorber plates steel"/>
    <s v="6.10.06.03"/>
    <x v="0"/>
    <d v="2024-05-13T00:00:00"/>
    <d v="2024-05-13T00:00:00"/>
    <s v="tlewis"/>
    <s v="ayk"/>
    <n v="0.01"/>
    <s v="EDIA"/>
    <s v="C"/>
    <s v="Nonlabor"/>
    <s v="TEC"/>
    <s v="CD-3A"/>
    <s v="BNL"/>
    <s v="Const.Procure"/>
    <s v="DET"/>
    <x v="10"/>
    <s v="A.PP074.B"/>
    <s v="APP00534"/>
    <m/>
    <m/>
    <m/>
    <m/>
    <m/>
    <m/>
    <n v="0.01"/>
    <m/>
    <m/>
    <m/>
    <m/>
    <m/>
    <m/>
    <m/>
    <m/>
    <m/>
    <m/>
    <x v="0"/>
    <x v="0"/>
    <m/>
  </r>
  <r>
    <s v="Contract Award"/>
    <s v=" E1006_31685"/>
    <s v="AWARD: Forward HCal - Absorber plates steel"/>
    <s v="6.10.06.03"/>
    <x v="0"/>
    <d v="2024-08-09T00:00:00"/>
    <d v="2024-08-09T00:00:00"/>
    <s v="tlewis"/>
    <s v="ayk"/>
    <n v="0.01"/>
    <s v="EDIA"/>
    <s v="C"/>
    <s v="Nonlabor"/>
    <s v="TEC"/>
    <s v="CD-3A"/>
    <s v="BNL"/>
    <s v="Const.Procure"/>
    <s v="DET"/>
    <x v="10"/>
    <s v="A.PP074.C"/>
    <s v="APP00534"/>
    <m/>
    <m/>
    <m/>
    <m/>
    <m/>
    <m/>
    <n v="0.01"/>
    <m/>
    <m/>
    <m/>
    <m/>
    <m/>
    <m/>
    <m/>
    <m/>
    <m/>
    <m/>
    <x v="0"/>
    <x v="0"/>
    <m/>
  </r>
  <r>
    <s v=""/>
    <s v=" E0403_13370"/>
    <s v="Prepare Procurement Package for Award - Production Magnets and Material - Vendor A RCS-Magnet-Dipoles"/>
    <s v="6.03.02.02.01.03"/>
    <x v="0"/>
    <d v="2023-12-13T00:00:00"/>
    <d v="2024-07-08T00:00:00"/>
    <s v="ebockhold"/>
    <s v="mwiseman"/>
    <n v="22888.25"/>
    <m/>
    <m/>
    <s v="Labor"/>
    <s v="TEC"/>
    <m/>
    <s v="JLAB"/>
    <s v="Const"/>
    <m/>
    <x v="10"/>
    <s v="D.APP37.C"/>
    <m/>
    <m/>
    <m/>
    <m/>
    <m/>
    <m/>
    <m/>
    <n v="22888.25"/>
    <m/>
    <m/>
    <m/>
    <m/>
    <m/>
    <m/>
    <m/>
    <m/>
    <m/>
    <m/>
    <x v="0"/>
    <x v="0"/>
    <m/>
  </r>
  <r>
    <s v=""/>
    <s v=" E0403_15148"/>
    <s v="Prepare Procurement Package for Award - Production Magnets and Material Vendor B RCS-Magnet-Dipoles"/>
    <s v="6.03.02.02.01.03"/>
    <x v="0"/>
    <d v="2023-12-13T00:00:00"/>
    <d v="2024-07-08T00:00:00"/>
    <s v="ebockhold"/>
    <s v="mwiseman"/>
    <n v="22888.25"/>
    <m/>
    <m/>
    <s v="Labor"/>
    <s v="TEC"/>
    <m/>
    <s v="JLAB"/>
    <s v="Const"/>
    <m/>
    <x v="10"/>
    <s v="D.APP37.D"/>
    <m/>
    <m/>
    <m/>
    <m/>
    <m/>
    <m/>
    <m/>
    <n v="22888.25"/>
    <m/>
    <m/>
    <m/>
    <m/>
    <m/>
    <m/>
    <m/>
    <m/>
    <m/>
    <m/>
    <x v="0"/>
    <x v="0"/>
    <m/>
  </r>
  <r>
    <s v=""/>
    <s v=" E0403_010510"/>
    <s v="Prepare Procurement Package for Award - First Article Magnets ESR-Magnet-Quad 1"/>
    <s v="6.04.03.02.01.02"/>
    <x v="1"/>
    <d v="2024-01-05T00:00:00"/>
    <d v="2024-07-29T00:00:00"/>
    <s v="ebockhold"/>
    <s v="mwiseman"/>
    <n v="22888.25"/>
    <m/>
    <s v="C"/>
    <s v="Labor"/>
    <s v="TEC"/>
    <m/>
    <s v="JLAB"/>
    <s v="Const"/>
    <s v="NC_MAG"/>
    <x v="10"/>
    <s v="D.APP38"/>
    <m/>
    <m/>
    <m/>
    <m/>
    <m/>
    <m/>
    <m/>
    <n v="22888.25"/>
    <m/>
    <m/>
    <m/>
    <m/>
    <m/>
    <m/>
    <m/>
    <m/>
    <m/>
    <m/>
    <x v="0"/>
    <x v="0"/>
    <m/>
  </r>
  <r>
    <s v=""/>
    <s v=" E0403_10010"/>
    <s v="Prepare Procurement Package for Award - Magnet Measurement Stand ESR-Magnet-Correctors"/>
    <s v="6.04.03.03.02"/>
    <x v="0"/>
    <d v="2024-10-23T00:00:00"/>
    <d v="2025-05-20T00:00:00"/>
    <s v="ebockhold"/>
    <s v="mwiseman"/>
    <n v="23574.9"/>
    <m/>
    <s v="C"/>
    <s v="Labor"/>
    <s v="TEC"/>
    <m/>
    <s v="JLAB"/>
    <s v="Const"/>
    <s v="NC_MAG"/>
    <x v="10"/>
    <s v="P.S455"/>
    <m/>
    <m/>
    <m/>
    <m/>
    <m/>
    <m/>
    <m/>
    <m/>
    <n v="23574.9"/>
    <m/>
    <m/>
    <m/>
    <m/>
    <m/>
    <m/>
    <m/>
    <m/>
    <m/>
    <x v="0"/>
    <x v="0"/>
    <m/>
  </r>
  <r>
    <s v=""/>
    <s v=" E0403_1709"/>
    <s v="Perform Mag Measurements on First Article Magnet Vendor A RCS-Magnet-Dipoles"/>
    <s v="6.03.02.02.01.04"/>
    <x v="1"/>
    <d v="2025-04-03T00:00:00"/>
    <d v="2025-06-12T00:00:00"/>
    <s v="ebockhold"/>
    <s v="mwiseman"/>
    <n v="18058.02"/>
    <m/>
    <s v="C"/>
    <s v="Labor"/>
    <s v="TEC"/>
    <s v="CD-3A"/>
    <s v="JLAB"/>
    <s v="Const"/>
    <s v="NC_MAG"/>
    <x v="8"/>
    <s v="D.APP37.A"/>
    <s v="APP00506"/>
    <m/>
    <m/>
    <m/>
    <m/>
    <m/>
    <m/>
    <m/>
    <n v="18058.02"/>
    <m/>
    <m/>
    <m/>
    <m/>
    <m/>
    <m/>
    <m/>
    <m/>
    <m/>
    <x v="0"/>
    <x v="0"/>
    <m/>
  </r>
  <r>
    <s v=""/>
    <s v=" E0403_1709"/>
    <s v="Perform Mag Measurements on First Article Magnet Vendor A RCS-Magnet-Dipoles"/>
    <s v="6.03.02.02.01.04"/>
    <x v="1"/>
    <d v="2025-04-03T00:00:00"/>
    <d v="2025-06-12T00:00:00"/>
    <s v="ebockhold"/>
    <s v="mwiseman"/>
    <n v="12201.92"/>
    <m/>
    <s v="C"/>
    <s v="Labor"/>
    <s v="TEC"/>
    <s v="CD-3A"/>
    <s v="JLAB"/>
    <s v="Const"/>
    <s v="NC_MAG"/>
    <x v="8"/>
    <s v="D.APP37.A"/>
    <s v="APP00506"/>
    <m/>
    <m/>
    <m/>
    <m/>
    <m/>
    <m/>
    <m/>
    <n v="12201.92"/>
    <m/>
    <m/>
    <m/>
    <m/>
    <m/>
    <m/>
    <m/>
    <m/>
    <m/>
    <x v="0"/>
    <x v="0"/>
    <m/>
  </r>
  <r>
    <s v=""/>
    <s v=" E0403_12586"/>
    <s v="Travel for Magnet Measurements on First Article Magnet ESR-Magnet-Correctors"/>
    <s v="6.04.03.03.03"/>
    <x v="0"/>
    <d v="2026-07-02T00:00:00"/>
    <d v="2026-07-30T00:00:00"/>
    <s v="ebockhold"/>
    <s v="mwiseman"/>
    <n v="5403.97"/>
    <m/>
    <s v="C"/>
    <s v="Nonlabor"/>
    <s v="TEC"/>
    <m/>
    <s v="JLAB"/>
    <s v="Const"/>
    <s v="NC_MAG"/>
    <x v="8"/>
    <s v="T"/>
    <m/>
    <m/>
    <m/>
    <m/>
    <m/>
    <m/>
    <m/>
    <m/>
    <m/>
    <n v="5403.97"/>
    <m/>
    <m/>
    <m/>
    <m/>
    <m/>
    <m/>
    <m/>
    <m/>
    <x v="0"/>
    <x v="0"/>
    <m/>
  </r>
  <r>
    <s v=""/>
    <s v=" E08_01275"/>
    <s v="Finalize UITF Documentation - RCS HIK R&amp;D"/>
    <s v="6.08.05.09.02"/>
    <x v="0"/>
    <d v="2022-11-18T00:00:00"/>
    <d v="2023-06-01T00:00:00"/>
    <s v="ebockhold"/>
    <s v="baggett"/>
    <n v="8510.7099999999991"/>
    <m/>
    <s v="K"/>
    <s v="Labor"/>
    <s v="OPC"/>
    <m/>
    <s v="JLAB"/>
    <s v="R&amp;D"/>
    <s v="RF"/>
    <x v="3"/>
    <m/>
    <m/>
    <m/>
    <m/>
    <m/>
    <m/>
    <m/>
    <n v="8510.7099999999991"/>
    <m/>
    <m/>
    <m/>
    <m/>
    <m/>
    <m/>
    <m/>
    <m/>
    <m/>
    <m/>
    <m/>
    <x v="0"/>
    <x v="0"/>
    <m/>
  </r>
  <r>
    <s v=""/>
    <s v=" E08_01275"/>
    <s v="Finalize UITF Documentation - RCS HIK R&amp;D"/>
    <s v="6.08.05.09.02"/>
    <x v="0"/>
    <d v="2022-11-18T00:00:00"/>
    <d v="2023-06-01T00:00:00"/>
    <s v="ebockhold"/>
    <s v="baggett"/>
    <n v="10054.18"/>
    <m/>
    <s v="K"/>
    <s v="Labor"/>
    <s v="OPC"/>
    <m/>
    <s v="JLAB"/>
    <s v="R&amp;D"/>
    <s v="RF"/>
    <x v="3"/>
    <m/>
    <m/>
    <m/>
    <m/>
    <m/>
    <m/>
    <m/>
    <n v="10054.18"/>
    <m/>
    <m/>
    <m/>
    <m/>
    <m/>
    <m/>
    <m/>
    <m/>
    <m/>
    <m/>
    <m/>
    <x v="0"/>
    <x v="0"/>
    <m/>
  </r>
  <r>
    <s v=""/>
    <s v=" E08_01275"/>
    <s v="Finalize UITF Documentation - RCS HIK R&amp;D"/>
    <s v="6.08.05.09.02"/>
    <x v="0"/>
    <d v="2022-11-18T00:00:00"/>
    <d v="2023-06-01T00:00:00"/>
    <s v="ebockhold"/>
    <s v="baggett"/>
    <n v="7407.2"/>
    <m/>
    <s v="K"/>
    <s v="Labor"/>
    <s v="OPC"/>
    <m/>
    <s v="JLAB"/>
    <s v="R&amp;D"/>
    <s v="RF"/>
    <x v="3"/>
    <m/>
    <m/>
    <m/>
    <m/>
    <m/>
    <m/>
    <m/>
    <n v="7407.2"/>
    <m/>
    <m/>
    <m/>
    <m/>
    <m/>
    <m/>
    <m/>
    <m/>
    <m/>
    <m/>
    <m/>
    <x v="0"/>
    <x v="0"/>
    <m/>
  </r>
  <r>
    <s v=""/>
    <s v=" E0403_12309"/>
    <s v="Prepare Procurement Package for Award - Production Magnets - ESR-Magnet-Correctors"/>
    <s v="6.04.03.03.02"/>
    <x v="0"/>
    <d v="2023-06-30T00:00:00"/>
    <d v="2024-01-29T00:00:00"/>
    <s v="ebockhold"/>
    <s v="mwiseman"/>
    <n v="22589.89"/>
    <m/>
    <s v="C"/>
    <s v="Labor"/>
    <s v="TEC"/>
    <m/>
    <s v="JLAB"/>
    <s v="Const"/>
    <s v="NC_MAG"/>
    <x v="10"/>
    <s v="S.P272.B"/>
    <m/>
    <m/>
    <m/>
    <m/>
    <m/>
    <m/>
    <n v="10110.16"/>
    <n v="12479.73"/>
    <m/>
    <m/>
    <m/>
    <m/>
    <m/>
    <m/>
    <m/>
    <m/>
    <m/>
    <m/>
    <x v="0"/>
    <x v="0"/>
    <m/>
  </r>
  <r>
    <s v=""/>
    <s v=" RD_0303_7160"/>
    <s v="SC Strand - Production Magnets - Prepare SOW / APP"/>
    <s v="6.06.02.07"/>
    <x v="0"/>
    <d v="2023-05-31T00:00:00"/>
    <d v="2023-09-21T00:00:00"/>
    <s v="jtolle"/>
    <s v="hwitte"/>
    <n v="0"/>
    <s v="EDIA"/>
    <s v="C"/>
    <s v="Labor"/>
    <s v="TEC"/>
    <m/>
    <s v="BNL"/>
    <s v="Const.Procure"/>
    <s v="SC_MAG"/>
    <x v="10"/>
    <s v="S.P036"/>
    <m/>
    <m/>
    <m/>
    <m/>
    <m/>
    <m/>
    <m/>
    <m/>
    <m/>
    <m/>
    <m/>
    <m/>
    <m/>
    <m/>
    <m/>
    <m/>
    <m/>
    <m/>
    <x v="0"/>
    <x v="0"/>
    <m/>
  </r>
  <r>
    <s v=""/>
    <s v=" RD_0303_7160"/>
    <s v="SC Strand - Production Magnets - Prepare SOW / APP"/>
    <s v="6.06.02.07"/>
    <x v="0"/>
    <d v="2023-05-31T00:00:00"/>
    <d v="2023-09-21T00:00:00"/>
    <s v="jtolle"/>
    <s v="hwitte"/>
    <n v="0"/>
    <s v="EDIA"/>
    <s v="C"/>
    <s v="Labor"/>
    <s v="TEC"/>
    <m/>
    <s v="BNL"/>
    <s v="Const.Procure"/>
    <s v="SC_MAG"/>
    <x v="10"/>
    <s v="S.P036"/>
    <m/>
    <m/>
    <m/>
    <m/>
    <m/>
    <m/>
    <m/>
    <m/>
    <m/>
    <m/>
    <m/>
    <m/>
    <m/>
    <m/>
    <m/>
    <m/>
    <m/>
    <m/>
    <x v="0"/>
    <x v="0"/>
    <m/>
  </r>
  <r>
    <s v=""/>
    <s v=" RD_0303_8720"/>
    <s v="SC Cable - Production Magnets - Prepare SOW / APP"/>
    <s v="6.06.02.07"/>
    <x v="0"/>
    <d v="2023-05-31T00:00:00"/>
    <d v="2023-09-21T00:00:00"/>
    <s v="jtolle"/>
    <s v="hwitte"/>
    <n v="0"/>
    <s v="EDIA"/>
    <s v="C"/>
    <s v="Labor"/>
    <s v="TEC"/>
    <m/>
    <s v="BNL"/>
    <s v="Const.Procure"/>
    <s v="SC_MAG"/>
    <x v="10"/>
    <s v="S.P156"/>
    <m/>
    <m/>
    <m/>
    <m/>
    <m/>
    <m/>
    <m/>
    <m/>
    <m/>
    <m/>
    <m/>
    <m/>
    <m/>
    <m/>
    <m/>
    <m/>
    <m/>
    <m/>
    <x v="0"/>
    <x v="0"/>
    <m/>
  </r>
  <r>
    <s v=""/>
    <s v=" RD_0303_8720"/>
    <s v="SC Cable - Production Magnets - Prepare SOW / APP"/>
    <s v="6.06.02.07"/>
    <x v="0"/>
    <d v="2023-05-31T00:00:00"/>
    <d v="2023-09-21T00:00:00"/>
    <s v="jtolle"/>
    <s v="hwitte"/>
    <n v="0"/>
    <s v="EDIA"/>
    <s v="C"/>
    <s v="Labor"/>
    <s v="TEC"/>
    <m/>
    <s v="BNL"/>
    <s v="Const.Procure"/>
    <s v="SC_MAG"/>
    <x v="10"/>
    <s v="S.P156"/>
    <m/>
    <m/>
    <m/>
    <m/>
    <m/>
    <m/>
    <m/>
    <m/>
    <m/>
    <m/>
    <m/>
    <m/>
    <m/>
    <m/>
    <m/>
    <m/>
    <m/>
    <m/>
    <x v="0"/>
    <x v="0"/>
    <m/>
  </r>
  <r>
    <s v=""/>
    <s v=" RF_0802_3390"/>
    <s v="Braze Test - Purchasing / Manufacture - Travel"/>
    <s v="6.08.02.03.01"/>
    <x v="0"/>
    <d v="2023-05-15T00:00:00"/>
    <d v="2023-12-19T00:00:00"/>
    <s v="jtolle"/>
    <s v="zaltsman"/>
    <n v="6626.01"/>
    <s v="EDIA"/>
    <s v="C"/>
    <s v="Nonlabor"/>
    <s v="OPC"/>
    <m/>
    <s v="BNL"/>
    <s v="R&amp;D"/>
    <s v="RF"/>
    <x v="3"/>
    <s v="T"/>
    <m/>
    <m/>
    <m/>
    <m/>
    <m/>
    <m/>
    <n v="4284.82"/>
    <n v="2341.19"/>
    <m/>
    <m/>
    <m/>
    <m/>
    <m/>
    <m/>
    <m/>
    <m/>
    <m/>
    <m/>
    <x v="0"/>
    <x v="0"/>
    <m/>
  </r>
  <r>
    <s v=""/>
    <s v=" RF_0802_3490"/>
    <s v="Window Assembly Prototypes - Purchasing / Manufacture - Travel"/>
    <s v="6.08.02.03.01"/>
    <x v="0"/>
    <d v="2023-04-27T00:00:00"/>
    <d v="2024-08-19T00:00:00"/>
    <s v="jtolle"/>
    <s v="zaltsman"/>
    <n v="13347.67"/>
    <s v="EDIA"/>
    <s v="C"/>
    <s v="Nonlabor"/>
    <s v="OPC"/>
    <m/>
    <s v="BNL"/>
    <s v="R&amp;D"/>
    <s v="RF"/>
    <x v="3"/>
    <s v="T"/>
    <m/>
    <m/>
    <m/>
    <m/>
    <m/>
    <m/>
    <n v="4408.7700000000004"/>
    <n v="8938.89"/>
    <m/>
    <m/>
    <m/>
    <m/>
    <m/>
    <m/>
    <m/>
    <m/>
    <m/>
    <m/>
    <x v="0"/>
    <x v="0"/>
    <m/>
  </r>
  <r>
    <s v=""/>
    <s v=" RF_0802_3330"/>
    <s v="TiN Coating Samples - Evaluation / Preliminary Design - Travel"/>
    <s v="6.08.02.03.01"/>
    <x v="0"/>
    <d v="2022-10-03T00:00:00"/>
    <d v="2023-02-09T00:00:00"/>
    <s v="jtolle"/>
    <s v="zaltsman"/>
    <n v="1060.82"/>
    <s v="EDIA"/>
    <s v="C"/>
    <s v="Nonlabor"/>
    <s v="OPC"/>
    <m/>
    <s v="BNL"/>
    <s v="R&amp;D"/>
    <s v="RF"/>
    <x v="3"/>
    <s v="T"/>
    <m/>
    <m/>
    <m/>
    <m/>
    <m/>
    <m/>
    <n v="1060.82"/>
    <m/>
    <m/>
    <m/>
    <m/>
    <m/>
    <m/>
    <m/>
    <m/>
    <m/>
    <m/>
    <m/>
    <x v="0"/>
    <x v="0"/>
    <m/>
  </r>
  <r>
    <s v=""/>
    <s v=" RF_0802_3345"/>
    <s v="TiN Coating Mockup, Samples - Evaluation / Preliminary Design - Travel"/>
    <s v="6.08.02.03.01"/>
    <x v="0"/>
    <d v="2022-10-03T00:00:00"/>
    <d v="2023-02-09T00:00:00"/>
    <s v="jtolle"/>
    <s v="zaltsman"/>
    <n v="1202.78"/>
    <s v="EDIA"/>
    <s v="C"/>
    <s v="Nonlabor"/>
    <s v="OPC"/>
    <m/>
    <s v="BNL"/>
    <s v="R&amp;D"/>
    <s v="RF"/>
    <x v="3"/>
    <s v="T"/>
    <m/>
    <m/>
    <m/>
    <m/>
    <m/>
    <m/>
    <n v="1202.78"/>
    <m/>
    <m/>
    <m/>
    <m/>
    <m/>
    <m/>
    <m/>
    <m/>
    <m/>
    <m/>
    <m/>
    <x v="0"/>
    <x v="0"/>
    <m/>
  </r>
  <r>
    <s v=""/>
    <s v=" RD_0306_5680"/>
    <s v="H - Coating POP - Procurement BNL Support"/>
    <s v="6.02.03.04"/>
    <x v="0"/>
    <d v="2023-02-15T00:00:00"/>
    <d v="2023-08-04T00:00:00"/>
    <s v="rnavarrol"/>
    <s v="chetzel"/>
    <n v="3186.07"/>
    <s v="EDIA"/>
    <s v="C"/>
    <s v="Labor"/>
    <s v="OPC"/>
    <m/>
    <s v="BNL"/>
    <s v="R&amp;D"/>
    <s v="VAC"/>
    <x v="3"/>
    <m/>
    <m/>
    <m/>
    <m/>
    <m/>
    <m/>
    <m/>
    <n v="3186.07"/>
    <m/>
    <m/>
    <m/>
    <m/>
    <m/>
    <m/>
    <m/>
    <m/>
    <m/>
    <m/>
    <m/>
    <x v="0"/>
    <x v="0"/>
    <m/>
  </r>
  <r>
    <s v=""/>
    <s v=" IR_0301_5105"/>
    <s v="RCV: Calorimeter Monitoring System (Lepton Polarimetry in ESR)"/>
    <s v="6.10.14.01.01"/>
    <x v="0"/>
    <d v="2026-11-03T00:00:00"/>
    <d v="2026-11-03T00:00:00"/>
    <s v="ewoolsey"/>
    <s v="Gaskell"/>
    <n v="8226.33"/>
    <s v="CON"/>
    <s v="C"/>
    <s v="Nonlabor"/>
    <s v="TEC"/>
    <m/>
    <s v="JLAB"/>
    <s v="Const"/>
    <s v="DET"/>
    <x v="9"/>
    <s v="B"/>
    <m/>
    <m/>
    <m/>
    <m/>
    <m/>
    <m/>
    <m/>
    <m/>
    <m/>
    <m/>
    <n v="8226.33"/>
    <m/>
    <m/>
    <m/>
    <m/>
    <m/>
    <m/>
    <m/>
    <x v="0"/>
    <x v="0"/>
    <m/>
  </r>
  <r>
    <s v=""/>
    <s v=" IR_0301_5140"/>
    <s v="RCV: Calorimeter Machine Shop &amp; Shipping (Lepton Polarimetry in ESR)"/>
    <s v="6.10.14.01.01"/>
    <x v="0"/>
    <d v="2026-11-03T00:00:00"/>
    <d v="2026-11-03T00:00:00"/>
    <s v="ewoolsey"/>
    <s v="Gaskell"/>
    <n v="10282.91"/>
    <s v="CON"/>
    <s v="C"/>
    <s v="Nonlabor"/>
    <s v="TEC"/>
    <m/>
    <s v="JLAB"/>
    <s v="Const"/>
    <s v="DET"/>
    <x v="9"/>
    <s v="B"/>
    <m/>
    <m/>
    <m/>
    <m/>
    <m/>
    <m/>
    <m/>
    <m/>
    <m/>
    <m/>
    <n v="10282.91"/>
    <m/>
    <m/>
    <m/>
    <m/>
    <m/>
    <m/>
    <m/>
    <x v="0"/>
    <x v="0"/>
    <m/>
  </r>
  <r>
    <s v=""/>
    <s v=" IR_0301_5525"/>
    <s v="RCV: Calorimeter Monitoring System (Lepton Polarimetry in RCS)"/>
    <s v="6.10.14.01.02"/>
    <x v="0"/>
    <d v="2026-11-03T00:00:00"/>
    <d v="2026-11-03T00:00:00"/>
    <s v="ewoolsey"/>
    <s v="Gaskell"/>
    <n v="7649.09"/>
    <s v="CON"/>
    <s v="C"/>
    <s v="Nonlabor"/>
    <s v="TEC"/>
    <m/>
    <s v="JLAB"/>
    <s v="Const"/>
    <s v="DET"/>
    <x v="9"/>
    <s v="B"/>
    <m/>
    <m/>
    <m/>
    <m/>
    <m/>
    <m/>
    <m/>
    <m/>
    <m/>
    <m/>
    <n v="7649.09"/>
    <m/>
    <m/>
    <m/>
    <m/>
    <m/>
    <m/>
    <m/>
    <x v="0"/>
    <x v="0"/>
    <m/>
  </r>
  <r>
    <s v=""/>
    <s v=" IR_0301_5560"/>
    <s v="RCV: Calorimeter Machine Shop &amp; Shipping (Lepton Polarimetry in RCS)"/>
    <s v="6.10.14.01.02"/>
    <x v="0"/>
    <d v="2026-11-03T00:00:00"/>
    <d v="2026-11-03T00:00:00"/>
    <s v="ewoolsey"/>
    <s v="Gaskell"/>
    <n v="9561.36"/>
    <s v="CON"/>
    <s v="C"/>
    <s v="Nonlabor"/>
    <s v="TEC"/>
    <m/>
    <s v="JLAB"/>
    <s v="Const"/>
    <s v="DET"/>
    <x v="9"/>
    <s v="B"/>
    <m/>
    <m/>
    <m/>
    <m/>
    <m/>
    <m/>
    <m/>
    <m/>
    <m/>
    <m/>
    <n v="9561.36"/>
    <m/>
    <m/>
    <m/>
    <m/>
    <m/>
    <m/>
    <m/>
    <x v="0"/>
    <x v="0"/>
    <m/>
  </r>
  <r>
    <s v=""/>
    <s v=" EJ_0305_9330"/>
    <s v="HR Machine Protection Beam Abort Kicker Mechanical Components  - Assembly &amp; Test"/>
    <s v="6.06.03.01.01"/>
    <x v="0"/>
    <d v="2025-08-21T00:00:00"/>
    <d v="2025-10-02T00:00:00"/>
    <s v="glayden"/>
    <s v="drees"/>
    <n v="6788.08"/>
    <s v="EDIA"/>
    <s v="C"/>
    <s v="Labor"/>
    <s v="TEC"/>
    <m/>
    <s v="BNL"/>
    <s v="Const"/>
    <s v="AD"/>
    <x v="8"/>
    <s v="S.P089"/>
    <m/>
    <m/>
    <m/>
    <m/>
    <m/>
    <m/>
    <m/>
    <m/>
    <n v="6335.54"/>
    <n v="452.54"/>
    <m/>
    <m/>
    <m/>
    <m/>
    <m/>
    <m/>
    <m/>
    <m/>
    <x v="0"/>
    <x v="0"/>
    <m/>
  </r>
  <r>
    <s v=""/>
    <s v=" EJ_0305_9330"/>
    <s v="HR Machine Protection Beam Abort Kicker Mechanical Components  - Assembly &amp; Test"/>
    <s v="6.06.03.01.01"/>
    <x v="0"/>
    <d v="2025-08-21T00:00:00"/>
    <d v="2025-10-02T00:00:00"/>
    <s v="glayden"/>
    <s v="drees"/>
    <n v="1710.48"/>
    <s v="EDIA"/>
    <s v="C"/>
    <s v="Labor"/>
    <s v="TEC"/>
    <m/>
    <s v="BNL"/>
    <s v="Const"/>
    <s v="AD"/>
    <x v="8"/>
    <s v="S.P089"/>
    <m/>
    <m/>
    <m/>
    <m/>
    <m/>
    <m/>
    <m/>
    <m/>
    <n v="1596.45"/>
    <n v="114.03"/>
    <m/>
    <m/>
    <m/>
    <m/>
    <m/>
    <m/>
    <m/>
    <m/>
    <x v="0"/>
    <x v="0"/>
    <m/>
  </r>
  <r>
    <s v=""/>
    <s v=" EJ_0305_9330"/>
    <s v="HR Machine Protection Beam Abort Kicker Mechanical Components  - Assembly &amp; Test"/>
    <s v="6.06.03.01.01"/>
    <x v="0"/>
    <d v="2025-08-21T00:00:00"/>
    <d v="2025-10-02T00:00:00"/>
    <s v="glayden"/>
    <s v="drees"/>
    <n v="5075.96"/>
    <s v="EDIA"/>
    <s v="C"/>
    <s v="Labor"/>
    <s v="TEC"/>
    <m/>
    <s v="BNL"/>
    <s v="Const"/>
    <s v="AD"/>
    <x v="8"/>
    <s v="S.P089"/>
    <m/>
    <m/>
    <m/>
    <m/>
    <m/>
    <m/>
    <m/>
    <m/>
    <n v="4737.5600000000004"/>
    <n v="338.4"/>
    <m/>
    <m/>
    <m/>
    <m/>
    <m/>
    <m/>
    <m/>
    <m/>
    <x v="0"/>
    <x v="0"/>
    <m/>
  </r>
  <r>
    <s v=""/>
    <s v=" EJ_0305_9330"/>
    <s v="HR Machine Protection Beam Abort Kicker Mechanical Components  - Assembly &amp; Test"/>
    <s v="6.06.03.01.01"/>
    <x v="0"/>
    <d v="2025-08-21T00:00:00"/>
    <d v="2025-10-02T00:00:00"/>
    <s v="glayden"/>
    <s v="drees"/>
    <n v="2255.98"/>
    <s v="EDIA"/>
    <s v="C"/>
    <s v="Labor"/>
    <s v="TEC"/>
    <m/>
    <s v="BNL"/>
    <s v="Const"/>
    <s v="AD"/>
    <x v="8"/>
    <s v="S.P089"/>
    <m/>
    <m/>
    <m/>
    <m/>
    <m/>
    <m/>
    <m/>
    <m/>
    <n v="2105.58"/>
    <n v="150.4"/>
    <m/>
    <m/>
    <m/>
    <m/>
    <m/>
    <m/>
    <m/>
    <m/>
    <x v="0"/>
    <x v="0"/>
    <m/>
  </r>
  <r>
    <s v=""/>
    <s v=" IF_2102_1122.1"/>
    <s v="A/E Design - RCV - Preliminary Design 30%"/>
    <s v="6.11.01.04"/>
    <x v="1"/>
    <d v="2023-10-26T00:00:00"/>
    <d v="2023-10-26T00:00:00"/>
    <s v="apatil"/>
    <s v="cfolz"/>
    <n v="1550299.08"/>
    <s v="EDIA"/>
    <s v="C"/>
    <s v="Nonlabor"/>
    <s v="TEC"/>
    <m/>
    <s v="BNL"/>
    <s v="PED"/>
    <s v="INF"/>
    <x v="11"/>
    <s v="D.APP19.A"/>
    <s v="APP00034"/>
    <m/>
    <m/>
    <m/>
    <m/>
    <m/>
    <m/>
    <n v="1550299.08"/>
    <m/>
    <m/>
    <m/>
    <m/>
    <m/>
    <m/>
    <m/>
    <m/>
    <m/>
    <m/>
    <x v="0"/>
    <x v="0"/>
    <m/>
  </r>
  <r>
    <s v=""/>
    <s v=" EIOPM_L_FY20"/>
    <s v="6.01.01.02.01 - EIOPM - FY20 Labor Actuals"/>
    <s v="6.01.01.02.01"/>
    <x v="0"/>
    <d v="2020-04-02T00:00:00"/>
    <d v="2020-09-30T00:00:00"/>
    <s v="pkessler"/>
    <s v="alung"/>
    <n v="229743.09"/>
    <s v="EDIA"/>
    <s v="A"/>
    <s v="Labor"/>
    <s v="OPC"/>
    <m/>
    <s v="JLAB"/>
    <s v="CDR"/>
    <s v="PM"/>
    <x v="0"/>
    <s v="ACT"/>
    <m/>
    <m/>
    <m/>
    <n v="229743.09"/>
    <m/>
    <m/>
    <m/>
    <m/>
    <m/>
    <m/>
    <m/>
    <m/>
    <m/>
    <m/>
    <m/>
    <m/>
    <m/>
    <m/>
    <x v="0"/>
    <x v="0"/>
    <m/>
  </r>
  <r>
    <s v=""/>
    <s v=" IF_2102_1140.1"/>
    <s v="A/E Design - RCV - Preliminary Design Report Final Including Comments and reconciled cost estimates"/>
    <s v="6.11.01.04"/>
    <x v="1"/>
    <d v="2024-04-08T00:00:00"/>
    <d v="2024-04-08T00:00:00"/>
    <s v="apatil"/>
    <s v="cfolz"/>
    <n v="387574.84"/>
    <s v="EDIA"/>
    <s v="C"/>
    <s v="Nonlabor"/>
    <s v="TEC"/>
    <m/>
    <s v="BNL"/>
    <s v="PED"/>
    <s v="INF"/>
    <x v="11"/>
    <s v="D.APP19.A"/>
    <s v="APP00034"/>
    <m/>
    <m/>
    <m/>
    <m/>
    <m/>
    <m/>
    <n v="387574.84"/>
    <m/>
    <m/>
    <m/>
    <m/>
    <m/>
    <m/>
    <m/>
    <m/>
    <m/>
    <m/>
    <x v="0"/>
    <x v="0"/>
    <m/>
  </r>
  <r>
    <s v=""/>
    <s v=" IF_2102_1145.1"/>
    <s v="A/E Design - RCV -  Detailed Design Review 30% Submittal / Cost Estimate/Conduct Value Engineering (VE) Study"/>
    <s v="6.11.01.04"/>
    <x v="1"/>
    <d v="2024-07-24T00:00:00"/>
    <d v="2024-07-24T00:00:00"/>
    <s v="apatil"/>
    <s v="cfolz"/>
    <n v="1453405.59"/>
    <s v="EDIA"/>
    <s v="C"/>
    <s v="Nonlabor"/>
    <s v="TEC"/>
    <m/>
    <s v="BNL"/>
    <s v="PED"/>
    <s v="INF"/>
    <x v="6"/>
    <s v="D.APP19.A"/>
    <s v="APP00034"/>
    <m/>
    <m/>
    <m/>
    <m/>
    <m/>
    <m/>
    <n v="1453405.59"/>
    <m/>
    <m/>
    <m/>
    <m/>
    <m/>
    <m/>
    <m/>
    <m/>
    <m/>
    <m/>
    <x v="0"/>
    <x v="0"/>
    <m/>
  </r>
  <r>
    <s v=""/>
    <s v=" IF_2102_1124.1"/>
    <s v="A/E Design - RCV - Preliminary Design 60% Review Submittal / Conduct Value Engineering (VE) Study"/>
    <s v="6.11.01.04"/>
    <x v="1"/>
    <d v="2024-03-25T00:00:00"/>
    <d v="2024-03-25T00:00:00"/>
    <s v="apatil"/>
    <s v="cfolz"/>
    <n v="1937874.19"/>
    <s v="EDIA"/>
    <s v="C"/>
    <s v="Nonlabor"/>
    <s v="TEC"/>
    <m/>
    <s v="BNL"/>
    <s v="PED"/>
    <s v="INF"/>
    <x v="11"/>
    <s v="D.APP19.A"/>
    <s v="APP00034"/>
    <m/>
    <m/>
    <m/>
    <m/>
    <m/>
    <m/>
    <n v="1937874.19"/>
    <m/>
    <m/>
    <m/>
    <m/>
    <m/>
    <m/>
    <m/>
    <m/>
    <m/>
    <m/>
    <x v="0"/>
    <x v="0"/>
    <m/>
  </r>
  <r>
    <s v=""/>
    <s v=" IF_2102_1147.1"/>
    <s v="A/E Design - RCV - Procurement Package for (CD-3A) LLP - Electrical Unit Substation"/>
    <s v="6.11.01.04"/>
    <x v="1"/>
    <d v="2024-11-08T00:00:00"/>
    <d v="2024-11-08T00:00:00"/>
    <s v="apatil"/>
    <s v="cfolz"/>
    <n v="1486834.22"/>
    <s v="EDIA"/>
    <s v="C"/>
    <s v="Nonlabor"/>
    <s v="TEC"/>
    <m/>
    <s v="BNL"/>
    <s v="PED"/>
    <s v="INF"/>
    <x v="6"/>
    <s v="D.APP19.A"/>
    <s v="APP00034"/>
    <m/>
    <m/>
    <m/>
    <m/>
    <m/>
    <m/>
    <m/>
    <n v="1486834.22"/>
    <m/>
    <m/>
    <m/>
    <m/>
    <m/>
    <m/>
    <m/>
    <m/>
    <m/>
    <x v="0"/>
    <x v="0"/>
    <m/>
  </r>
  <r>
    <s v=""/>
    <s v=" IF_2102_1162.1"/>
    <s v="A/E Design - RCV - Detailed Design Review 60% Submittal"/>
    <s v="6.11.01.04"/>
    <x v="1"/>
    <d v="2024-11-08T00:00:00"/>
    <d v="2024-11-08T00:00:00"/>
    <s v="apatil"/>
    <s v="cfolz"/>
    <n v="1486834.28"/>
    <s v="EDIA"/>
    <s v="C"/>
    <s v="Nonlabor"/>
    <s v="TEC"/>
    <m/>
    <s v="BNL"/>
    <s v="PED"/>
    <s v="INF"/>
    <x v="6"/>
    <s v="D.APP19.A"/>
    <s v="APP00034"/>
    <m/>
    <m/>
    <m/>
    <m/>
    <m/>
    <m/>
    <m/>
    <n v="1486834.28"/>
    <m/>
    <m/>
    <m/>
    <m/>
    <m/>
    <m/>
    <m/>
    <m/>
    <m/>
    <x v="0"/>
    <x v="0"/>
    <m/>
  </r>
  <r>
    <s v=""/>
    <s v=" IF_2102_1164.1"/>
    <s v="A/E Design - RCV - Detailed Design Review 90% Submittal / Conduct VE Study"/>
    <s v="6.11.01.04"/>
    <x v="1"/>
    <d v="2025-03-25T00:00:00"/>
    <d v="2025-03-25T00:00:00"/>
    <s v="apatil"/>
    <s v="cfolz"/>
    <n v="1784201.13"/>
    <s v="EDIA"/>
    <s v="C"/>
    <s v="Nonlabor"/>
    <s v="TEC"/>
    <m/>
    <s v="BNL"/>
    <s v="PED"/>
    <s v="INF"/>
    <x v="6"/>
    <s v="D.APP19.A"/>
    <s v="APP00034"/>
    <m/>
    <m/>
    <m/>
    <m/>
    <m/>
    <m/>
    <m/>
    <n v="1784201.13"/>
    <m/>
    <m/>
    <m/>
    <m/>
    <m/>
    <m/>
    <m/>
    <m/>
    <m/>
    <x v="0"/>
    <x v="0"/>
    <m/>
  </r>
  <r>
    <s v=""/>
    <s v=" EIOPM-1_L_FY20"/>
    <s v="6.01.01.02.01 - EIOPM-1 - FY20 Labor Actuals"/>
    <s v="6.01.03.02.01"/>
    <x v="0"/>
    <d v="2020-04-02T00:00:00"/>
    <d v="2020-09-30T00:00:00"/>
    <s v="pkessler"/>
    <s v="alung"/>
    <n v="15394.56"/>
    <s v="EDIA"/>
    <s v="A"/>
    <s v="Labor"/>
    <s v="OPC"/>
    <m/>
    <s v="JLAB"/>
    <s v="CDR"/>
    <s v="PM"/>
    <x v="0"/>
    <s v="ACT"/>
    <m/>
    <m/>
    <m/>
    <n v="15394.56"/>
    <m/>
    <m/>
    <m/>
    <m/>
    <m/>
    <m/>
    <m/>
    <m/>
    <m/>
    <m/>
    <m/>
    <m/>
    <m/>
    <m/>
    <x v="0"/>
    <x v="0"/>
    <m/>
  </r>
  <r>
    <s v=""/>
    <s v=" EIOPM-2_L_FY20"/>
    <s v="6.01.03.02.02 - EIOPM-2 - FY20 Labor Actuals"/>
    <s v="6.01.03.02.02"/>
    <x v="0"/>
    <d v="2020-04-02T00:00:00"/>
    <d v="2020-09-30T00:00:00"/>
    <s v="pkessler"/>
    <s v="alung"/>
    <n v="1867.5"/>
    <s v="EDIA"/>
    <s v="A"/>
    <s v="Labor"/>
    <s v="OPC"/>
    <m/>
    <s v="JLAB"/>
    <s v="CDR"/>
    <s v="PM"/>
    <x v="0"/>
    <s v="ACT"/>
    <m/>
    <m/>
    <m/>
    <n v="1867.5"/>
    <m/>
    <m/>
    <m/>
    <m/>
    <m/>
    <m/>
    <m/>
    <m/>
    <m/>
    <m/>
    <m/>
    <m/>
    <m/>
    <m/>
    <x v="0"/>
    <x v="0"/>
    <m/>
  </r>
  <r>
    <s v=""/>
    <s v=" EIOPCD_M_FY20"/>
    <s v="6.02.02.01 - EIOPCD - FY20 Nonlabor Actuals"/>
    <s v="6.02.02.01"/>
    <x v="0"/>
    <d v="2020-04-02T00:00:00"/>
    <d v="2020-09-30T00:00:00"/>
    <s v="pkessler"/>
    <s v="alung"/>
    <n v="22412.04"/>
    <s v="EDIA"/>
    <s v="C"/>
    <s v="Nonlabor"/>
    <s v="OPC"/>
    <m/>
    <s v="JLAB"/>
    <s v="CDR"/>
    <s v="PM"/>
    <x v="2"/>
    <s v="ACT"/>
    <m/>
    <m/>
    <m/>
    <n v="22412.04"/>
    <m/>
    <m/>
    <m/>
    <m/>
    <m/>
    <m/>
    <m/>
    <m/>
    <m/>
    <m/>
    <m/>
    <m/>
    <m/>
    <m/>
    <x v="0"/>
    <x v="0"/>
    <m/>
  </r>
  <r>
    <s v=""/>
    <s v=" EIOACD_L_FY20"/>
    <s v="6.02.02.01 - EIOACD - FY20 Labor Actuals"/>
    <s v="6.02.02.01"/>
    <x v="0"/>
    <d v="2020-04-02T00:00:00"/>
    <d v="2020-09-30T00:00:00"/>
    <s v="pkessler"/>
    <s v="alung"/>
    <n v="366114.53"/>
    <s v="EDIA"/>
    <s v="C"/>
    <s v="Labor"/>
    <s v="OPC"/>
    <m/>
    <s v="JLAB"/>
    <s v="CDR"/>
    <s v="PM"/>
    <x v="2"/>
    <s v="ACT"/>
    <m/>
    <m/>
    <m/>
    <n v="366114.53"/>
    <m/>
    <m/>
    <m/>
    <m/>
    <m/>
    <m/>
    <m/>
    <m/>
    <m/>
    <m/>
    <m/>
    <m/>
    <m/>
    <m/>
    <x v="0"/>
    <x v="0"/>
    <m/>
  </r>
  <r>
    <s v=""/>
    <s v=" EIOPCD_L_FY20"/>
    <s v="6.02.02.01 - EIOPCD - FY20 Labor Actuals"/>
    <s v="6.02.02.01"/>
    <x v="0"/>
    <d v="2020-04-02T00:00:00"/>
    <d v="2020-09-30T00:00:00"/>
    <s v="pkessler"/>
    <s v="alung"/>
    <n v="701600.47"/>
    <s v="EDIA"/>
    <s v="C"/>
    <s v="Labor"/>
    <s v="OPC"/>
    <m/>
    <s v="JLAB"/>
    <s v="CDR"/>
    <s v="PM"/>
    <x v="2"/>
    <s v="ACT"/>
    <m/>
    <m/>
    <m/>
    <n v="701600.47"/>
    <m/>
    <m/>
    <m/>
    <m/>
    <m/>
    <m/>
    <m/>
    <m/>
    <m/>
    <m/>
    <m/>
    <m/>
    <m/>
    <m/>
    <x v="0"/>
    <x v="0"/>
    <m/>
  </r>
  <r>
    <s v=""/>
    <s v=" EIRARD_L_FY20"/>
    <s v="6.02.02.01 - EIRARD - FY20 Labor Actuals"/>
    <s v="6.02.02.01"/>
    <x v="0"/>
    <d v="2020-04-02T00:00:00"/>
    <d v="2020-09-30T00:00:00"/>
    <s v="pkessler"/>
    <s v="alung"/>
    <n v="164076.03"/>
    <s v="EDIA"/>
    <s v="C"/>
    <s v="Labor"/>
    <s v="OPC"/>
    <m/>
    <s v="JLAB"/>
    <s v="CDR"/>
    <s v="PM"/>
    <x v="2"/>
    <s v="ACT"/>
    <m/>
    <m/>
    <m/>
    <n v="164076.03"/>
    <m/>
    <m/>
    <m/>
    <m/>
    <m/>
    <m/>
    <m/>
    <m/>
    <m/>
    <m/>
    <m/>
    <m/>
    <m/>
    <m/>
    <x v="0"/>
    <x v="0"/>
    <m/>
  </r>
  <r>
    <s v=""/>
    <s v=" EIRARD_M_FY20"/>
    <s v="6.02.02.01 - EIRARD - FY20 Nonlabor Actuals"/>
    <s v="6.02.02.01"/>
    <x v="0"/>
    <d v="2020-04-02T00:00:00"/>
    <d v="2020-09-30T00:00:00"/>
    <s v="pkessler"/>
    <s v="alung"/>
    <n v="157332.82"/>
    <s v="EDIA"/>
    <s v="C"/>
    <s v="Nonlabor"/>
    <s v="OPC"/>
    <m/>
    <s v="JLAB"/>
    <s v="CDR"/>
    <s v="PM"/>
    <x v="2"/>
    <s v="ACT"/>
    <m/>
    <m/>
    <m/>
    <n v="157332.82"/>
    <m/>
    <m/>
    <m/>
    <m/>
    <m/>
    <m/>
    <m/>
    <m/>
    <m/>
    <m/>
    <m/>
    <m/>
    <m/>
    <m/>
    <x v="0"/>
    <x v="0"/>
    <m/>
  </r>
  <r>
    <s v=""/>
    <s v=" EIOPCD-1_L_FY20"/>
    <s v="6.06.04 - EIOPCD-1 - FY20 Labor Actuals"/>
    <s v="6.06.04"/>
    <x v="0"/>
    <d v="2020-04-02T00:00:00"/>
    <d v="2020-09-30T00:00:00"/>
    <s v="pkessler"/>
    <s v="alung"/>
    <n v="54968.89"/>
    <s v="EDIA"/>
    <s v="C"/>
    <s v="Labor"/>
    <s v="OPC"/>
    <m/>
    <s v="JLAB"/>
    <s v="CDR"/>
    <s v="PM"/>
    <x v="0"/>
    <s v="ACT"/>
    <m/>
    <m/>
    <m/>
    <n v="54968.89"/>
    <m/>
    <m/>
    <m/>
    <m/>
    <m/>
    <m/>
    <m/>
    <m/>
    <m/>
    <m/>
    <m/>
    <m/>
    <m/>
    <m/>
    <x v="0"/>
    <x v="0"/>
    <m/>
  </r>
  <r>
    <s v=""/>
    <s v=" EIOCRY-4_L_FY20"/>
    <s v="6.09.02.01 - EIOCRY-4 - FY20 Labor Actuals"/>
    <s v="6.09.02.01"/>
    <x v="0"/>
    <d v="2020-04-02T00:00:00"/>
    <d v="2020-09-30T00:00:00"/>
    <s v="pkessler"/>
    <s v="alung"/>
    <n v="17753.05"/>
    <s v="EDIA"/>
    <s v="A"/>
    <s v="Labor"/>
    <s v="OPC"/>
    <m/>
    <s v="JLAB"/>
    <s v="CDR"/>
    <s v="PM"/>
    <x v="0"/>
    <s v="ACT"/>
    <m/>
    <m/>
    <m/>
    <n v="17753.05"/>
    <n v="0"/>
    <m/>
    <m/>
    <m/>
    <m/>
    <m/>
    <m/>
    <m/>
    <m/>
    <m/>
    <m/>
    <m/>
    <m/>
    <m/>
    <x v="0"/>
    <x v="0"/>
    <m/>
  </r>
  <r>
    <s v=""/>
    <s v=" EIOACD-1_L_FY20"/>
    <s v="6.09.02.02.01 - EIOACD-1 - FY20 Labor Actuals"/>
    <s v="6.09.02.02.01"/>
    <x v="0"/>
    <d v="2020-04-02T00:00:00"/>
    <d v="2020-09-30T00:00:00"/>
    <s v="pkessler"/>
    <s v="alung"/>
    <n v="21664.49"/>
    <s v="EDIA"/>
    <s v="C"/>
    <s v="Labor"/>
    <s v="OPC"/>
    <m/>
    <s v="JLAB"/>
    <s v="CDR"/>
    <s v="PM"/>
    <x v="13"/>
    <s v="ACT"/>
    <m/>
    <m/>
    <m/>
    <n v="21664.49"/>
    <m/>
    <m/>
    <m/>
    <m/>
    <m/>
    <m/>
    <m/>
    <m/>
    <m/>
    <m/>
    <m/>
    <m/>
    <m/>
    <m/>
    <x v="0"/>
    <x v="0"/>
    <m/>
  </r>
  <r>
    <s v=""/>
    <s v=" EIODCD_L_FY20"/>
    <s v="6.10.02 - EIODCD - FY20 Labor Actuals"/>
    <s v="6.10.02"/>
    <x v="0"/>
    <d v="2020-04-02T00:00:00"/>
    <d v="2020-09-30T00:00:00"/>
    <s v="ewoolsey"/>
    <s v="alung"/>
    <n v="122851.85"/>
    <s v="EDIA"/>
    <s v="A"/>
    <s v="Labor"/>
    <s v="OPC"/>
    <m/>
    <s v="JLAB"/>
    <s v="CDR"/>
    <s v="PM"/>
    <x v="0"/>
    <s v="ACT"/>
    <m/>
    <m/>
    <m/>
    <n v="122851.85"/>
    <m/>
    <m/>
    <m/>
    <m/>
    <m/>
    <m/>
    <m/>
    <m/>
    <m/>
    <m/>
    <m/>
    <m/>
    <m/>
    <m/>
    <x v="0"/>
    <x v="0"/>
    <m/>
  </r>
  <r>
    <s v=""/>
    <s v=" EIOPM_L_FY21"/>
    <s v="6.01.01.02.01 - EIOPM - FY21 Labor Actuals"/>
    <s v="6.01.01.02.01"/>
    <x v="0"/>
    <d v="2020-10-01T00:00:00"/>
    <d v="2021-09-30T00:00:00"/>
    <s v="pkessler"/>
    <s v="alung"/>
    <n v="413869.38"/>
    <s v="EDIA"/>
    <s v="A"/>
    <s v="Labor"/>
    <s v="OPC"/>
    <m/>
    <s v="JLAB"/>
    <s v="CDR"/>
    <s v="PM"/>
    <x v="0"/>
    <s v="ACT"/>
    <m/>
    <m/>
    <m/>
    <m/>
    <n v="413869.38"/>
    <m/>
    <m/>
    <m/>
    <m/>
    <m/>
    <m/>
    <m/>
    <m/>
    <m/>
    <m/>
    <m/>
    <m/>
    <m/>
    <x v="0"/>
    <x v="0"/>
    <m/>
  </r>
  <r>
    <s v=""/>
    <s v=" EIOPMO_L_FY21"/>
    <s v="6.01.01.02.01 - EIOPMO - FY21 Labor Actuals"/>
    <s v="6.01.01.02.01"/>
    <x v="0"/>
    <d v="2020-10-01T00:00:00"/>
    <d v="2021-09-30T00:00:00"/>
    <s v="pkessler"/>
    <s v="alung"/>
    <n v="402138.79"/>
    <s v="EDIA"/>
    <s v="A"/>
    <s v="Labor"/>
    <s v="OPC"/>
    <m/>
    <s v="JLAB"/>
    <s v="CDR"/>
    <s v="PM"/>
    <x v="0"/>
    <s v="ACT"/>
    <m/>
    <m/>
    <m/>
    <m/>
    <n v="402138.79"/>
    <m/>
    <m/>
    <m/>
    <m/>
    <m/>
    <m/>
    <m/>
    <m/>
    <m/>
    <m/>
    <m/>
    <m/>
    <m/>
    <x v="0"/>
    <x v="0"/>
    <m/>
  </r>
  <r>
    <s v=""/>
    <s v=" EIOPM-1_L_FY21"/>
    <s v="6.01.03.02.01 - EIOPM-1 - FY21 Labor Actuals"/>
    <s v="6.01.03.02.01"/>
    <x v="0"/>
    <d v="2020-10-01T00:00:00"/>
    <d v="2021-09-30T00:00:00"/>
    <s v="pkessler"/>
    <s v="alung"/>
    <n v="37978.33"/>
    <s v="EDIA"/>
    <s v="A"/>
    <s v="Labor"/>
    <s v="OPC"/>
    <m/>
    <s v="JLAB"/>
    <s v="CDR"/>
    <s v="PM"/>
    <x v="0"/>
    <s v="ACT"/>
    <m/>
    <m/>
    <m/>
    <m/>
    <n v="37978.33"/>
    <m/>
    <m/>
    <m/>
    <m/>
    <m/>
    <m/>
    <m/>
    <m/>
    <m/>
    <m/>
    <m/>
    <m/>
    <m/>
    <x v="0"/>
    <x v="0"/>
    <m/>
  </r>
  <r>
    <s v=""/>
    <s v=" EIOPMO-1_L_FY21"/>
    <s v="6.01.03.02.01 - EIOPMO-1 - FY21 Labor Actuals"/>
    <s v="6.01.03.02.01"/>
    <x v="0"/>
    <d v="2020-10-01T00:00:00"/>
    <d v="2021-09-30T00:00:00"/>
    <s v="pkessler"/>
    <s v="alung"/>
    <n v="122083.81"/>
    <s v="EDIA"/>
    <s v="A"/>
    <s v="Labor"/>
    <s v="OPC"/>
    <m/>
    <s v="JLAB"/>
    <s v="CDR"/>
    <s v="PM"/>
    <x v="0"/>
    <s v="ACT"/>
    <m/>
    <m/>
    <m/>
    <m/>
    <n v="122083.81"/>
    <m/>
    <m/>
    <m/>
    <m/>
    <m/>
    <m/>
    <m/>
    <m/>
    <m/>
    <m/>
    <m/>
    <m/>
    <m/>
    <x v="0"/>
    <x v="0"/>
    <m/>
  </r>
  <r>
    <s v=""/>
    <s v=" EIOPM-2_L_FY21"/>
    <s v="6.01.03.02.02 - EIOPM-2 - FY21 Labor Actuals"/>
    <s v="6.01.03.02.02"/>
    <x v="0"/>
    <d v="2020-10-01T00:00:00"/>
    <d v="2021-09-30T00:00:00"/>
    <s v="pkessler"/>
    <s v="alung"/>
    <n v="3947.3"/>
    <s v="EDIA"/>
    <s v="A"/>
    <s v="Labor"/>
    <s v="OPC"/>
    <m/>
    <s v="JLAB"/>
    <s v="CDR"/>
    <s v="PM"/>
    <x v="0"/>
    <s v="ACT"/>
    <m/>
    <m/>
    <m/>
    <m/>
    <n v="3947.3"/>
    <m/>
    <m/>
    <m/>
    <m/>
    <m/>
    <m/>
    <m/>
    <m/>
    <m/>
    <m/>
    <m/>
    <m/>
    <m/>
    <x v="0"/>
    <x v="0"/>
    <m/>
  </r>
  <r>
    <s v=""/>
    <s v=" EIOPMO-2_L_FY21"/>
    <s v="6.01.03.02.02 - EIOPMO-2 - FY21 Labor Actuals"/>
    <s v="6.01.03.02.02"/>
    <x v="0"/>
    <d v="2020-10-01T00:00:00"/>
    <d v="2021-09-30T00:00:00"/>
    <s v="pkessler"/>
    <s v="alung"/>
    <n v="4701.96"/>
    <s v="EDIA"/>
    <s v="A"/>
    <s v="Labor"/>
    <s v="OPC"/>
    <m/>
    <s v="JLAB"/>
    <s v="CDR"/>
    <s v="PM"/>
    <x v="0"/>
    <s v="ACT"/>
    <m/>
    <m/>
    <m/>
    <m/>
    <n v="4701.96"/>
    <m/>
    <m/>
    <m/>
    <m/>
    <m/>
    <m/>
    <m/>
    <m/>
    <m/>
    <m/>
    <m/>
    <m/>
    <m/>
    <x v="0"/>
    <x v="0"/>
    <m/>
  </r>
  <r>
    <s v=""/>
    <s v=" EIOACD_L_FY21"/>
    <s v="6.02.02.01 - EIOACD - FY21 Labor Actuals"/>
    <s v="6.02.02.01"/>
    <x v="0"/>
    <d v="2020-10-01T00:00:00"/>
    <d v="2021-09-30T00:00:00"/>
    <s v="pkessler"/>
    <s v="alung"/>
    <n v="79295.94"/>
    <s v="EDIA"/>
    <s v="C"/>
    <s v="Labor"/>
    <s v="OPC"/>
    <m/>
    <s v="JLAB"/>
    <s v="CDR"/>
    <s v="PM"/>
    <x v="2"/>
    <s v="ACT"/>
    <m/>
    <m/>
    <m/>
    <m/>
    <n v="79295.94"/>
    <m/>
    <m/>
    <m/>
    <m/>
    <m/>
    <m/>
    <m/>
    <m/>
    <m/>
    <m/>
    <m/>
    <m/>
    <m/>
    <x v="0"/>
    <x v="0"/>
    <m/>
  </r>
  <r>
    <s v=""/>
    <s v=" EIOAPD_L_FY21"/>
    <s v="6.02.02.01 - EIOAPD - FY21 Labor Actuals"/>
    <s v="6.02.02.01"/>
    <x v="0"/>
    <d v="2020-10-01T00:00:00"/>
    <d v="2021-09-30T00:00:00"/>
    <s v="pkessler"/>
    <s v="alung"/>
    <n v="348687.09"/>
    <s v="EDIA"/>
    <s v="C"/>
    <s v="Labor"/>
    <s v="OPC"/>
    <m/>
    <s v="JLAB"/>
    <s v="CDR"/>
    <s v="PM"/>
    <x v="2"/>
    <s v="ACT"/>
    <m/>
    <m/>
    <m/>
    <m/>
    <n v="348687.09"/>
    <m/>
    <m/>
    <m/>
    <m/>
    <m/>
    <m/>
    <m/>
    <m/>
    <m/>
    <m/>
    <m/>
    <m/>
    <m/>
    <x v="0"/>
    <x v="0"/>
    <m/>
  </r>
  <r>
    <s v=""/>
    <s v=" EIOAPD_M_FY21"/>
    <s v="6.02.02.01 - EIOAPD - FY21 Nonlabor Actuals"/>
    <s v="6.02.02.01"/>
    <x v="0"/>
    <d v="2020-10-01T00:00:00"/>
    <d v="2021-09-30T00:00:00"/>
    <s v="pkessler"/>
    <s v="alung"/>
    <n v="91502.96"/>
    <s v="EDIA"/>
    <s v="C"/>
    <s v="Nonlabor"/>
    <s v="OPC"/>
    <m/>
    <s v="JLAB"/>
    <s v="CDR"/>
    <s v="PM"/>
    <x v="2"/>
    <s v="ACT"/>
    <m/>
    <m/>
    <m/>
    <m/>
    <n v="91502.96"/>
    <m/>
    <m/>
    <m/>
    <m/>
    <m/>
    <m/>
    <m/>
    <m/>
    <m/>
    <m/>
    <m/>
    <m/>
    <m/>
    <x v="0"/>
    <x v="0"/>
    <m/>
  </r>
  <r>
    <s v=""/>
    <s v=" EIOPCD_L_FY21"/>
    <s v="6.02.02.01 - EIOPCD - FY21 Labor Actuals"/>
    <s v="6.02.02.01"/>
    <x v="0"/>
    <d v="2020-10-01T00:00:00"/>
    <d v="2021-09-30T00:00:00"/>
    <s v="pkessler"/>
    <s v="alung"/>
    <n v="325040.01"/>
    <s v="EDIA"/>
    <s v="C"/>
    <s v="Labor"/>
    <s v="OPC"/>
    <m/>
    <s v="JLAB"/>
    <s v="CDR"/>
    <s v="PM"/>
    <x v="2"/>
    <s v="ACT"/>
    <m/>
    <m/>
    <m/>
    <m/>
    <n v="325040.01"/>
    <m/>
    <m/>
    <m/>
    <m/>
    <m/>
    <m/>
    <m/>
    <m/>
    <m/>
    <m/>
    <m/>
    <m/>
    <m/>
    <x v="0"/>
    <x v="0"/>
    <m/>
  </r>
  <r>
    <s v=""/>
    <s v=" EIOPCD_M_FY21"/>
    <s v="6.02.02.01 - EIOPCD - FY21 Nonlabor Actuals"/>
    <s v="6.02.02.01"/>
    <x v="0"/>
    <d v="2020-10-01T00:00:00"/>
    <d v="2021-09-30T00:00:00"/>
    <s v="pkessler"/>
    <s v="alung"/>
    <n v="44957.53"/>
    <s v="EDIA"/>
    <s v="C"/>
    <s v="Nonlabor"/>
    <s v="OPC"/>
    <m/>
    <s v="JLAB"/>
    <s v="CDR"/>
    <s v="PM"/>
    <x v="2"/>
    <s v="ACT"/>
    <m/>
    <m/>
    <m/>
    <m/>
    <n v="44957.53"/>
    <m/>
    <m/>
    <m/>
    <m/>
    <m/>
    <m/>
    <m/>
    <m/>
    <m/>
    <m/>
    <m/>
    <m/>
    <m/>
    <x v="0"/>
    <x v="0"/>
    <m/>
  </r>
  <r>
    <s v=""/>
    <s v=" EIRARD_L_FY21"/>
    <s v="6.02.02.01 - EIRARD - FY21 Labor Actuals"/>
    <s v="6.02.02.01"/>
    <x v="0"/>
    <d v="2020-10-01T00:00:00"/>
    <d v="2021-09-30T00:00:00"/>
    <s v="pkessler"/>
    <s v="alung"/>
    <n v="191138.33"/>
    <s v="EDIA"/>
    <s v="C"/>
    <s v="Labor"/>
    <s v="OPC"/>
    <m/>
    <s v="JLAB"/>
    <s v="CDR"/>
    <s v="PM"/>
    <x v="2"/>
    <s v="ACT"/>
    <m/>
    <m/>
    <m/>
    <m/>
    <n v="191138.33"/>
    <m/>
    <m/>
    <m/>
    <m/>
    <m/>
    <m/>
    <m/>
    <m/>
    <m/>
    <m/>
    <m/>
    <m/>
    <m/>
    <x v="0"/>
    <x v="0"/>
    <m/>
  </r>
  <r>
    <s v=""/>
    <s v=" EIRARD_M_FY21"/>
    <s v="6.02.02.01 - EIRARD - FY21 Nonlabor Actuals"/>
    <s v="6.02.02.01"/>
    <x v="0"/>
    <d v="2020-10-01T00:00:00"/>
    <d v="2021-09-30T00:00:00"/>
    <s v="pkessler"/>
    <s v="alung"/>
    <n v="120313.08"/>
    <s v="EDIA"/>
    <s v="C"/>
    <s v="Nonlabor"/>
    <s v="OPC"/>
    <m/>
    <s v="JLAB"/>
    <s v="CDR"/>
    <s v="PM"/>
    <x v="2"/>
    <s v="ACT"/>
    <m/>
    <m/>
    <m/>
    <m/>
    <n v="120313.08"/>
    <m/>
    <m/>
    <m/>
    <m/>
    <m/>
    <m/>
    <m/>
    <m/>
    <m/>
    <m/>
    <m/>
    <m/>
    <m/>
    <x v="0"/>
    <x v="0"/>
    <m/>
  </r>
  <r>
    <s v=""/>
    <s v=" EIOESR_L_FY21"/>
    <s v="6.04.03.02.01.01 - EIOESR - FY21 Labor Actuals"/>
    <s v="6.04.03.02.01.01"/>
    <x v="0"/>
    <d v="2020-10-01T00:00:00"/>
    <d v="2021-09-30T00:00:00"/>
    <s v="pkessler"/>
    <s v="alung"/>
    <n v="67979.27"/>
    <s v="EDIA"/>
    <s v="C"/>
    <s v="Labor"/>
    <s v="OPC"/>
    <m/>
    <s v="JLAB"/>
    <s v="CDR"/>
    <s v="PM"/>
    <x v="0"/>
    <s v="ACT"/>
    <m/>
    <m/>
    <m/>
    <m/>
    <n v="67979.27"/>
    <m/>
    <m/>
    <m/>
    <m/>
    <m/>
    <m/>
    <m/>
    <m/>
    <m/>
    <m/>
    <m/>
    <m/>
    <m/>
    <x v="0"/>
    <x v="0"/>
    <m/>
  </r>
  <r>
    <s v=""/>
    <s v=" EIOAPD-1_L_FY21"/>
    <s v="6.06.04 - EIOAPD-1 - FY21 Labor Actuals"/>
    <s v="6.06.04"/>
    <x v="0"/>
    <d v="2020-10-01T00:00:00"/>
    <d v="2021-09-30T00:00:00"/>
    <s v="pkessler"/>
    <s v="alung"/>
    <n v="92849.61"/>
    <s v="EDIA"/>
    <s v="C"/>
    <s v="Labor"/>
    <s v="OPC"/>
    <m/>
    <s v="JLAB"/>
    <s v="CDR"/>
    <s v="PM"/>
    <x v="0"/>
    <s v="ACT"/>
    <m/>
    <m/>
    <m/>
    <m/>
    <n v="92849.61"/>
    <m/>
    <m/>
    <m/>
    <m/>
    <m/>
    <m/>
    <m/>
    <m/>
    <m/>
    <m/>
    <m/>
    <m/>
    <m/>
    <x v="0"/>
    <x v="0"/>
    <m/>
  </r>
  <r>
    <s v=""/>
    <s v=" EIOPCD-1_L_FY21"/>
    <s v="6.06.04 - EIOPCD-1 - FY21 Labor Actuals"/>
    <s v="6.06.04"/>
    <x v="0"/>
    <d v="2020-10-01T00:00:00"/>
    <d v="2021-09-30T00:00:00"/>
    <s v="pkessler"/>
    <s v="alung"/>
    <n v="43174.46"/>
    <s v="EDIA"/>
    <s v="C"/>
    <s v="Labor"/>
    <s v="OPC"/>
    <m/>
    <s v="JLAB"/>
    <s v="CDR"/>
    <s v="PM"/>
    <x v="0"/>
    <s v="ACT"/>
    <m/>
    <m/>
    <m/>
    <m/>
    <n v="43174.46"/>
    <m/>
    <m/>
    <m/>
    <m/>
    <m/>
    <m/>
    <m/>
    <m/>
    <m/>
    <m/>
    <m/>
    <m/>
    <m/>
    <x v="0"/>
    <x v="0"/>
    <m/>
  </r>
  <r>
    <s v=""/>
    <s v=" EIOSRF-2_L_FY21"/>
    <s v="6.08.01.01.01 - EIOSRF-2 - FY21 Labor Actuals"/>
    <s v="6.08.01.01.01"/>
    <x v="0"/>
    <d v="2020-10-01T00:00:00"/>
    <d v="2021-09-30T00:00:00"/>
    <s v="pkessler"/>
    <s v="alung"/>
    <n v="236660.93"/>
    <s v="EDIA"/>
    <s v="A"/>
    <s v="Labor"/>
    <s v="OPC"/>
    <m/>
    <s v="JLAB"/>
    <s v="CDR"/>
    <s v="PM"/>
    <x v="0"/>
    <s v="ACT"/>
    <m/>
    <m/>
    <m/>
    <m/>
    <n v="236660.93"/>
    <m/>
    <m/>
    <m/>
    <m/>
    <m/>
    <m/>
    <m/>
    <m/>
    <m/>
    <m/>
    <m/>
    <m/>
    <m/>
    <x v="0"/>
    <x v="0"/>
    <m/>
  </r>
  <r>
    <s v=""/>
    <s v=" EIOSRF-5_L_FY21"/>
    <s v="6.08.01.01.02 - EIOSRF-5 - FY21 Labor Actuals"/>
    <s v="6.08.01.01.02"/>
    <x v="0"/>
    <d v="2020-10-01T00:00:00"/>
    <d v="2021-09-30T00:00:00"/>
    <s v="pkessler"/>
    <s v="alung"/>
    <n v="3679.52"/>
    <s v="EDIA"/>
    <s v="A"/>
    <s v="Labor"/>
    <s v="OPC"/>
    <m/>
    <s v="JLAB"/>
    <s v="CDR"/>
    <s v="PM"/>
    <x v="0"/>
    <s v="ACT"/>
    <m/>
    <m/>
    <m/>
    <m/>
    <n v="3679.52"/>
    <m/>
    <m/>
    <m/>
    <m/>
    <m/>
    <m/>
    <m/>
    <m/>
    <m/>
    <m/>
    <m/>
    <m/>
    <m/>
    <x v="0"/>
    <x v="0"/>
    <m/>
  </r>
  <r>
    <s v=""/>
    <s v=" EIOSRF_L_FY21"/>
    <s v="6.08.02.01 - EIOSRF - FY21 Labor Actuals"/>
    <s v="6.08.02.01"/>
    <x v="0"/>
    <d v="2020-10-01T00:00:00"/>
    <d v="2021-09-30T00:00:00"/>
    <s v="pkessler"/>
    <s v="alung"/>
    <n v="103306.35"/>
    <s v="EDIA"/>
    <s v="C"/>
    <s v="Labor"/>
    <s v="OPC"/>
    <m/>
    <s v="JLAB"/>
    <s v="CDR"/>
    <s v="PM"/>
    <x v="3"/>
    <s v="ACT"/>
    <m/>
    <m/>
    <m/>
    <m/>
    <n v="103306.35"/>
    <m/>
    <m/>
    <m/>
    <m/>
    <m/>
    <m/>
    <m/>
    <m/>
    <m/>
    <m/>
    <m/>
    <m/>
    <m/>
    <x v="0"/>
    <x v="0"/>
    <m/>
  </r>
  <r>
    <s v=""/>
    <s v=" EIOSRF_M_FY21"/>
    <s v="6.08.02.01 - EIOSRF - FY21 Nonlabor Actuals"/>
    <s v="6.08.02.01"/>
    <x v="0"/>
    <d v="2020-10-01T00:00:00"/>
    <d v="2021-09-30T00:00:00"/>
    <s v="pkessler"/>
    <s v="alung"/>
    <n v="241569.6"/>
    <s v="EDIA"/>
    <s v="C"/>
    <s v="Nonlabor"/>
    <s v="OPC"/>
    <m/>
    <s v="JLAB"/>
    <s v="CDR"/>
    <s v="PM"/>
    <x v="3"/>
    <s v="ACT"/>
    <m/>
    <m/>
    <m/>
    <m/>
    <n v="241569.6"/>
    <m/>
    <m/>
    <m/>
    <m/>
    <m/>
    <m/>
    <m/>
    <m/>
    <m/>
    <m/>
    <m/>
    <m/>
    <m/>
    <x v="0"/>
    <x v="0"/>
    <m/>
  </r>
  <r>
    <s v=""/>
    <s v=" EIOSRF-3_L_FY21"/>
    <s v="6.08.02.02 - EIOSRF-3 - FY21 Labor Actuals"/>
    <s v="6.08.02.02"/>
    <x v="0"/>
    <d v="2020-10-01T00:00:00"/>
    <d v="2021-09-30T00:00:00"/>
    <s v="pkessler"/>
    <s v="alung"/>
    <n v="255969.77"/>
    <s v="EDIA"/>
    <s v="C"/>
    <s v="Labor"/>
    <s v="OPC"/>
    <m/>
    <s v="JLAB"/>
    <s v="CDR"/>
    <s v="PM"/>
    <x v="0"/>
    <s v="ACT"/>
    <m/>
    <m/>
    <m/>
    <m/>
    <n v="255969.77"/>
    <m/>
    <m/>
    <m/>
    <m/>
    <m/>
    <m/>
    <m/>
    <m/>
    <m/>
    <m/>
    <m/>
    <m/>
    <m/>
    <x v="0"/>
    <x v="0"/>
    <m/>
  </r>
  <r>
    <s v=""/>
    <s v=" EIOINJ_L_FY21"/>
    <s v="6.08.05.09.02 - EIOINJ - FY21 Labor Actuals"/>
    <s v="6.08.05.09.02"/>
    <x v="0"/>
    <d v="2020-10-01T00:00:00"/>
    <d v="2021-09-30T00:00:00"/>
    <s v="pkessler"/>
    <s v="alung"/>
    <n v="643.94000000000005"/>
    <s v="EDIA"/>
    <s v="C"/>
    <s v="Labor"/>
    <s v="OPC"/>
    <m/>
    <s v="JLAB"/>
    <s v="CDR"/>
    <s v="PM"/>
    <x v="3"/>
    <s v="ACT"/>
    <m/>
    <m/>
    <m/>
    <m/>
    <n v="643.94000000000005"/>
    <m/>
    <m/>
    <m/>
    <m/>
    <m/>
    <m/>
    <m/>
    <m/>
    <m/>
    <m/>
    <m/>
    <m/>
    <m/>
    <x v="0"/>
    <x v="0"/>
    <m/>
  </r>
  <r>
    <s v=""/>
    <s v=" EIOSRF-1_L_FY21"/>
    <s v="6.08.05.09.02 - EIOSRF-1 - FY21 Labor Actuals"/>
    <s v="6.08.05.09.02"/>
    <x v="0"/>
    <d v="2020-10-01T00:00:00"/>
    <d v="2021-09-30T00:00:00"/>
    <s v="pkessler"/>
    <s v="alung"/>
    <n v="68789.14"/>
    <s v="EDIA"/>
    <s v="C"/>
    <s v="Labor"/>
    <s v="OPC"/>
    <m/>
    <s v="JLAB"/>
    <s v="CDR"/>
    <s v="PM"/>
    <x v="3"/>
    <s v="ACT"/>
    <m/>
    <m/>
    <m/>
    <m/>
    <n v="68789.14"/>
    <m/>
    <m/>
    <m/>
    <m/>
    <m/>
    <m/>
    <m/>
    <m/>
    <m/>
    <m/>
    <m/>
    <m/>
    <m/>
    <x v="0"/>
    <x v="0"/>
    <m/>
  </r>
  <r>
    <s v=""/>
    <s v=" EIOSRF-1_M_FY21"/>
    <s v="6.08.05.09.02 - EIOSRF-1 - FY21 Nonlabor Actuals"/>
    <s v="6.08.05.09.02"/>
    <x v="0"/>
    <d v="2020-10-01T00:00:00"/>
    <d v="2021-09-30T00:00:00"/>
    <s v="pkessler"/>
    <s v="alung"/>
    <n v="85.77"/>
    <s v="EDIA"/>
    <s v="C"/>
    <s v="Nonlabor"/>
    <s v="OPC"/>
    <m/>
    <s v="JLAB"/>
    <s v="CDR"/>
    <s v="PM"/>
    <x v="3"/>
    <s v="ACT"/>
    <m/>
    <m/>
    <m/>
    <m/>
    <n v="85.77"/>
    <m/>
    <m/>
    <m/>
    <m/>
    <m/>
    <m/>
    <m/>
    <m/>
    <m/>
    <m/>
    <m/>
    <m/>
    <m/>
    <x v="0"/>
    <x v="0"/>
    <m/>
  </r>
  <r>
    <s v=""/>
    <s v=" EIOCRY-3_L_FY21"/>
    <s v="6.09.01 - EIOCRY-3 - FY21 Labor Actuals"/>
    <s v="6.09.01"/>
    <x v="0"/>
    <d v="2020-10-01T00:00:00"/>
    <d v="2021-09-30T00:00:00"/>
    <s v="pkessler"/>
    <s v="alung"/>
    <n v="96012.800000000003"/>
    <s v="EDIA"/>
    <s v="A"/>
    <s v="Labor"/>
    <s v="OPC"/>
    <m/>
    <s v="JLAB"/>
    <s v="CDR"/>
    <s v="PM"/>
    <x v="0"/>
    <s v="ACT"/>
    <m/>
    <m/>
    <m/>
    <m/>
    <n v="96012.800000000003"/>
    <m/>
    <m/>
    <m/>
    <m/>
    <m/>
    <m/>
    <m/>
    <m/>
    <m/>
    <m/>
    <m/>
    <m/>
    <m/>
    <x v="0"/>
    <x v="0"/>
    <m/>
  </r>
  <r>
    <s v=""/>
    <s v=" EIOCRY-4_L_FY21"/>
    <s v="6.09.02.01 - EIOCRY-4 - FY21 Labor Actuals"/>
    <s v="6.09.02.01"/>
    <x v="0"/>
    <d v="2020-10-01T00:00:00"/>
    <d v="2021-09-30T00:00:00"/>
    <s v="pkessler"/>
    <s v="alung"/>
    <n v="59908.17"/>
    <s v="EDIA"/>
    <s v="A"/>
    <s v="Labor"/>
    <s v="OPC"/>
    <m/>
    <s v="JLAB"/>
    <s v="CDR"/>
    <s v="PM"/>
    <x v="0"/>
    <s v="ACT"/>
    <m/>
    <m/>
    <m/>
    <m/>
    <n v="59908.17"/>
    <m/>
    <m/>
    <m/>
    <m/>
    <m/>
    <m/>
    <m/>
    <m/>
    <m/>
    <m/>
    <m/>
    <m/>
    <m/>
    <x v="0"/>
    <x v="0"/>
    <m/>
  </r>
  <r>
    <s v=""/>
    <s v=" EIOACD-1_L_FY21"/>
    <s v="6.09.02.02.01 - EIOACD-1 - FY21 Labor Actuals"/>
    <s v="6.09.02.02.01"/>
    <x v="0"/>
    <d v="2020-10-01T00:00:00"/>
    <d v="2021-09-30T00:00:00"/>
    <s v="pkessler"/>
    <s v="alung"/>
    <n v="44643.97"/>
    <s v="EDIA"/>
    <s v="C"/>
    <s v="Labor"/>
    <s v="OPC"/>
    <m/>
    <s v="JLAB"/>
    <s v="CDR"/>
    <s v="PM"/>
    <x v="2"/>
    <s v="ACT"/>
    <m/>
    <m/>
    <m/>
    <m/>
    <n v="44643.97"/>
    <m/>
    <m/>
    <m/>
    <m/>
    <m/>
    <m/>
    <m/>
    <m/>
    <m/>
    <m/>
    <m/>
    <m/>
    <m/>
    <x v="0"/>
    <x v="0"/>
    <m/>
  </r>
  <r>
    <s v=""/>
    <s v=" EIOCRY_L_FY21"/>
    <s v="6.09.02.02.01 - EIOCRY - FY21 Labor Actuals"/>
    <s v="6.09.02.02.01"/>
    <x v="0"/>
    <d v="2020-10-01T00:00:00"/>
    <d v="2021-09-30T00:00:00"/>
    <s v="pkessler"/>
    <s v="alung"/>
    <n v="180295.75"/>
    <s v="EDIA"/>
    <s v="C"/>
    <s v="Labor"/>
    <s v="OPC"/>
    <m/>
    <s v="JLAB"/>
    <s v="CDR"/>
    <s v="PM"/>
    <x v="14"/>
    <s v="ACT"/>
    <m/>
    <m/>
    <m/>
    <m/>
    <n v="180295.75"/>
    <m/>
    <m/>
    <m/>
    <m/>
    <m/>
    <m/>
    <m/>
    <m/>
    <m/>
    <m/>
    <m/>
    <m/>
    <m/>
    <x v="0"/>
    <x v="0"/>
    <m/>
  </r>
  <r>
    <s v=""/>
    <s v=" EIOCRY-5_L_FY21"/>
    <s v="6.09.04.01.01 - EIOCRY-5 - FY21 Labor Actuals"/>
    <s v="6.09.04.01.01"/>
    <x v="0"/>
    <d v="2020-10-01T00:00:00"/>
    <d v="2021-09-30T00:00:00"/>
    <s v="pkessler"/>
    <s v="alung"/>
    <n v="35663.089999999997"/>
    <s v="EDIA"/>
    <s v="A"/>
    <s v="Labor"/>
    <s v="OPC"/>
    <m/>
    <s v="JLAB"/>
    <s v="CDR"/>
    <s v="PM"/>
    <x v="0"/>
    <s v="ACT"/>
    <m/>
    <m/>
    <m/>
    <m/>
    <n v="35663.089999999997"/>
    <m/>
    <m/>
    <m/>
    <m/>
    <m/>
    <m/>
    <m/>
    <m/>
    <m/>
    <m/>
    <m/>
    <m/>
    <m/>
    <x v="0"/>
    <x v="0"/>
    <m/>
  </r>
  <r>
    <s v=""/>
    <s v=" EIOCRY-2_L_FY21"/>
    <s v="6.09.04.02.01 - EIOCRY-2 - FY21 Labor Actuals"/>
    <s v="6.09.04.02.01"/>
    <x v="0"/>
    <d v="2020-10-01T00:00:00"/>
    <d v="2021-09-30T00:00:00"/>
    <s v="nzandi"/>
    <s v="alung"/>
    <n v="31035.73"/>
    <s v="EDIA"/>
    <s v="C"/>
    <s v="Labor"/>
    <s v="OPC"/>
    <m/>
    <s v="JLAB"/>
    <s v="CDR"/>
    <s v="PM"/>
    <x v="2"/>
    <s v="ACT"/>
    <m/>
    <m/>
    <m/>
    <m/>
    <n v="31035.73"/>
    <m/>
    <m/>
    <m/>
    <m/>
    <m/>
    <m/>
    <m/>
    <m/>
    <m/>
    <m/>
    <m/>
    <m/>
    <m/>
    <x v="0"/>
    <x v="0"/>
    <m/>
  </r>
  <r>
    <s v=""/>
    <s v=" EIODCD_L_FY21"/>
    <s v="6.10.02 - EIODCD - FY21 Labor Actuals"/>
    <s v="6.10.02"/>
    <x v="0"/>
    <d v="2020-10-01T00:00:00"/>
    <d v="2021-09-30T00:00:00"/>
    <s v="ewoolsey"/>
    <s v="alung"/>
    <n v="142381.82"/>
    <s v="EDIA"/>
    <s v="A"/>
    <s v="Labor"/>
    <s v="OPC"/>
    <m/>
    <s v="JLAB"/>
    <s v="CDR"/>
    <s v="PM"/>
    <x v="0"/>
    <s v="ACT"/>
    <m/>
    <m/>
    <m/>
    <m/>
    <n v="142381.82"/>
    <m/>
    <m/>
    <m/>
    <m/>
    <m/>
    <m/>
    <m/>
    <m/>
    <m/>
    <m/>
    <m/>
    <m/>
    <m/>
    <x v="0"/>
    <x v="0"/>
    <m/>
  </r>
  <r>
    <s v=""/>
    <s v=" EIODDR_L_FY21"/>
    <s v="6.10.02 - EIODDR - FY21 Labor Actuals"/>
    <s v="6.10.02"/>
    <x v="0"/>
    <d v="2020-10-01T00:00:00"/>
    <d v="2021-09-30T00:00:00"/>
    <s v="ewoolsey"/>
    <s v="alung"/>
    <n v="341346.9"/>
    <s v="EDIA"/>
    <s v="A"/>
    <s v="Labor"/>
    <s v="OPC"/>
    <m/>
    <s v="JLAB"/>
    <s v="CDR"/>
    <s v="PM"/>
    <x v="0"/>
    <s v="ACT"/>
    <m/>
    <m/>
    <m/>
    <m/>
    <n v="341346.9"/>
    <m/>
    <m/>
    <m/>
    <m/>
    <m/>
    <m/>
    <m/>
    <m/>
    <m/>
    <m/>
    <m/>
    <m/>
    <m/>
    <x v="0"/>
    <x v="0"/>
    <m/>
  </r>
  <r>
    <s v=""/>
    <s v=" EIOPMO-1 _M_FY22"/>
    <s v="6.01.03.02.01 - EIOPMO-1 - FY22 NonLabor Actuals"/>
    <s v="6.01.03.02.01"/>
    <x v="0"/>
    <d v="2021-10-01T00:00:00"/>
    <d v="2022-09-30T00:00:00"/>
    <s v="pkessler"/>
    <s v="alung"/>
    <n v="176.65"/>
    <s v="EDIA"/>
    <s v="A"/>
    <s v="Nonlabor"/>
    <s v="OPC"/>
    <m/>
    <s v="JLAB"/>
    <s v="ACD"/>
    <m/>
    <x v="0"/>
    <s v="ACT"/>
    <m/>
    <m/>
    <m/>
    <m/>
    <m/>
    <n v="176.65"/>
    <m/>
    <m/>
    <m/>
    <m/>
    <m/>
    <m/>
    <m/>
    <m/>
    <m/>
    <m/>
    <m/>
    <m/>
    <x v="0"/>
    <x v="0"/>
    <m/>
  </r>
  <r>
    <s v=""/>
    <s v=" EIOPMO-1 _L_FY22"/>
    <s v="6.01.03.02.01 - EIOPMO-1 - FY22 Labor Actuals"/>
    <s v="6.01.03.02.01"/>
    <x v="0"/>
    <d v="2021-10-01T00:00:00"/>
    <d v="2022-09-30T00:00:00"/>
    <s v="pkessler"/>
    <s v="alung"/>
    <n v="148518.74"/>
    <s v="EDIA"/>
    <s v="A"/>
    <s v="Labor"/>
    <s v="OPC"/>
    <m/>
    <s v="JLAB"/>
    <s v="ACD"/>
    <m/>
    <x v="0"/>
    <s v="ACT"/>
    <m/>
    <m/>
    <m/>
    <m/>
    <m/>
    <n v="148518.74"/>
    <m/>
    <m/>
    <m/>
    <m/>
    <m/>
    <m/>
    <m/>
    <m/>
    <m/>
    <m/>
    <m/>
    <m/>
    <x v="0"/>
    <x v="0"/>
    <m/>
  </r>
  <r>
    <s v=""/>
    <s v=" EIPPM-1 _L_FY22"/>
    <s v="6.01.03.02.01 - EIPPM-1 - FY22 Labor Actuals"/>
    <s v="6.01.03.02.01"/>
    <x v="0"/>
    <d v="2021-10-01T00:00:00"/>
    <d v="2022-09-30T00:00:00"/>
    <s v="pkessler"/>
    <s v="alung"/>
    <n v="156444.95000000001"/>
    <s v="EDIA"/>
    <s v="A"/>
    <s v="Labor"/>
    <s v="TEC"/>
    <m/>
    <s v="JLAB"/>
    <s v="PED.Design"/>
    <m/>
    <x v="0"/>
    <s v="ACT"/>
    <m/>
    <m/>
    <m/>
    <m/>
    <m/>
    <n v="156444.95000000001"/>
    <m/>
    <m/>
    <m/>
    <m/>
    <m/>
    <m/>
    <m/>
    <m/>
    <m/>
    <m/>
    <m/>
    <m/>
    <x v="0"/>
    <x v="0"/>
    <m/>
  </r>
  <r>
    <s v=""/>
    <s v=" EIOPMO-2 _L_FY22"/>
    <s v="6.01.03.02.02 - EIOPMO-2 - FY22 Labor Actuals"/>
    <s v="6.01.03.02.02"/>
    <x v="0"/>
    <d v="2021-10-01T00:00:00"/>
    <d v="2022-09-30T00:00:00"/>
    <s v="pkessler"/>
    <s v="alung"/>
    <n v="101194.01"/>
    <s v="EDIA"/>
    <s v="A"/>
    <s v="Labor"/>
    <s v="OPC"/>
    <m/>
    <s v="JLAB"/>
    <s v="ACD"/>
    <m/>
    <x v="0"/>
    <s v="ACT"/>
    <m/>
    <m/>
    <m/>
    <m/>
    <m/>
    <n v="101194.01"/>
    <m/>
    <m/>
    <m/>
    <m/>
    <m/>
    <m/>
    <m/>
    <m/>
    <m/>
    <m/>
    <m/>
    <m/>
    <x v="0"/>
    <x v="0"/>
    <m/>
  </r>
  <r>
    <s v=""/>
    <s v=" EIOPMO-2 _M_FY22"/>
    <s v="6.01.03.02.02 - EIOPMO-2 - FY22 NonLabor Actuals"/>
    <s v="6.01.03.02.02"/>
    <x v="0"/>
    <d v="2021-10-01T00:00:00"/>
    <d v="2022-09-30T00:00:00"/>
    <s v="pkessler"/>
    <s v="alung"/>
    <n v="139632.42000000001"/>
    <s v="EDIA"/>
    <s v="A"/>
    <s v="Nonlabor"/>
    <s v="OPC"/>
    <m/>
    <s v="JLAB"/>
    <s v="ACD"/>
    <m/>
    <x v="0"/>
    <s v="ACT"/>
    <m/>
    <m/>
    <m/>
    <m/>
    <m/>
    <n v="139632.42000000001"/>
    <m/>
    <m/>
    <m/>
    <m/>
    <m/>
    <m/>
    <m/>
    <m/>
    <m/>
    <m/>
    <m/>
    <m/>
    <x v="0"/>
    <x v="0"/>
    <m/>
  </r>
  <r>
    <s v=""/>
    <s v=" EIOCRY-5 _L_FY22"/>
    <s v="6.09.04.01.01 - EIOCRY-5  - FY22 Labor Actuals"/>
    <s v="6.09.04.01.01"/>
    <x v="0"/>
    <d v="2021-10-01T00:00:00"/>
    <d v="2022-09-30T00:00:00"/>
    <s v="nzandi"/>
    <s v="michalsk"/>
    <n v="69693.16"/>
    <s v="EDIA"/>
    <s v="A"/>
    <s v="Labor"/>
    <s v="OPC"/>
    <m/>
    <s v="JLAB"/>
    <s v="ACD"/>
    <m/>
    <x v="0"/>
    <s v="ACT"/>
    <m/>
    <m/>
    <m/>
    <m/>
    <m/>
    <n v="69693.16"/>
    <m/>
    <m/>
    <m/>
    <m/>
    <m/>
    <m/>
    <m/>
    <m/>
    <m/>
    <m/>
    <m/>
    <m/>
    <x v="0"/>
    <x v="0"/>
    <m/>
  </r>
  <r>
    <s v=""/>
    <s v=" EIPPM-4 _M_FY22"/>
    <s v="6.01.03.02.02 - EIPPM-4 - FY22 NonLabor Actuals"/>
    <s v="6.01.03.02.02"/>
    <x v="0"/>
    <d v="2021-10-01T00:00:00"/>
    <d v="2022-09-30T00:00:00"/>
    <s v="pkessler"/>
    <s v="alung"/>
    <n v="194205.46"/>
    <s v="EDIA"/>
    <s v="A"/>
    <s v="Nonlabor"/>
    <s v="TEC"/>
    <m/>
    <s v="JLAB"/>
    <s v="PED.Design"/>
    <m/>
    <x v="0"/>
    <s v="ACT"/>
    <m/>
    <m/>
    <m/>
    <m/>
    <m/>
    <n v="194205.46"/>
    <m/>
    <m/>
    <m/>
    <m/>
    <m/>
    <m/>
    <m/>
    <m/>
    <m/>
    <m/>
    <m/>
    <m/>
    <x v="0"/>
    <x v="0"/>
    <m/>
  </r>
  <r>
    <s v=""/>
    <s v=" EIPPM-4 _L_FY22"/>
    <s v="6.01.03.02.02 - EIPPM-4 - FY22 Labor Actuals"/>
    <s v="6.01.03.02.02"/>
    <x v="0"/>
    <d v="2021-10-01T00:00:00"/>
    <d v="2022-09-30T00:00:00"/>
    <s v="pkessler"/>
    <s v="alung"/>
    <n v="74227.38"/>
    <s v="EDIA"/>
    <s v="A"/>
    <s v="Labor"/>
    <s v="TEC"/>
    <m/>
    <s v="JLAB"/>
    <s v="PED.Design"/>
    <m/>
    <x v="0"/>
    <s v="ACT"/>
    <m/>
    <m/>
    <m/>
    <m/>
    <m/>
    <n v="74227.38"/>
    <m/>
    <m/>
    <m/>
    <m/>
    <m/>
    <m/>
    <m/>
    <m/>
    <m/>
    <m/>
    <m/>
    <m/>
    <x v="0"/>
    <x v="0"/>
    <m/>
  </r>
  <r>
    <s v=""/>
    <s v=" EIPPM-5 _L_FY22"/>
    <s v="6.01.03.02.03 - EIPPM-5 - FY22 Labor Actuals"/>
    <s v="6.01.03.02.03"/>
    <x v="0"/>
    <d v="2021-10-01T00:00:00"/>
    <d v="2022-09-30T00:00:00"/>
    <s v="pkessler"/>
    <s v="alung"/>
    <n v="5583.81"/>
    <s v="EDIA"/>
    <s v="A"/>
    <s v="Labor"/>
    <s v="TEC"/>
    <m/>
    <s v="JLAB"/>
    <s v="PED.Design"/>
    <m/>
    <x v="0"/>
    <s v="ACT"/>
    <m/>
    <m/>
    <m/>
    <m/>
    <m/>
    <n v="5583.81"/>
    <m/>
    <m/>
    <m/>
    <m/>
    <m/>
    <m/>
    <m/>
    <m/>
    <m/>
    <m/>
    <m/>
    <m/>
    <x v="0"/>
    <x v="0"/>
    <m/>
  </r>
  <r>
    <s v=""/>
    <s v=" EIPPM-2 _L_FY22"/>
    <s v="6.01.04.02 - EIPPM-2 - FY22 Labor Actuals"/>
    <s v="6.01.04.02"/>
    <x v="0"/>
    <d v="2021-10-01T00:00:00"/>
    <d v="2022-09-30T00:00:00"/>
    <s v="pkessler"/>
    <s v="alung"/>
    <n v="6244.39"/>
    <s v="EDIA"/>
    <s v="A"/>
    <s v="Labor"/>
    <s v="TEC"/>
    <m/>
    <s v="JLAB"/>
    <s v="PED.Design"/>
    <m/>
    <x v="0"/>
    <s v="ACT"/>
    <m/>
    <m/>
    <m/>
    <m/>
    <m/>
    <n v="6244.39"/>
    <m/>
    <m/>
    <m/>
    <m/>
    <m/>
    <m/>
    <m/>
    <m/>
    <m/>
    <m/>
    <m/>
    <m/>
    <x v="0"/>
    <x v="0"/>
    <m/>
  </r>
  <r>
    <s v=""/>
    <s v=" EIOAPD-1_L_FY22"/>
    <s v="6.06.04 - EIOAPD-1  - FY22 Labor Actuals"/>
    <s v="6.06.04"/>
    <x v="0"/>
    <d v="2021-10-01T00:00:00"/>
    <d v="2022-09-30T00:00:00"/>
    <s v="ebockhold"/>
    <s v="mwiseman"/>
    <n v="184699.91"/>
    <s v="EDIA"/>
    <s v="C"/>
    <s v="Labor"/>
    <s v="OPC"/>
    <m/>
    <s v="JLAB"/>
    <s v="ACD"/>
    <m/>
    <x v="2"/>
    <s v="ACT"/>
    <m/>
    <m/>
    <m/>
    <m/>
    <m/>
    <n v="184699.91"/>
    <m/>
    <m/>
    <m/>
    <m/>
    <m/>
    <m/>
    <m/>
    <m/>
    <m/>
    <m/>
    <m/>
    <m/>
    <x v="0"/>
    <x v="0"/>
    <m/>
  </r>
  <r>
    <s v=""/>
    <s v=" EIOSRF-1 _M_FY22"/>
    <s v="6.08.05.09.02 - EIOSRF-1  - FY22 NonLabor Actuals"/>
    <s v="6.08.05.09.02"/>
    <x v="0"/>
    <d v="2021-10-01T00:00:00"/>
    <d v="2022-09-30T00:00:00"/>
    <s v="ebockhold"/>
    <s v="baggett"/>
    <n v="46101.62"/>
    <s v="EDIA"/>
    <m/>
    <s v="Nonlabor"/>
    <s v="OPC"/>
    <m/>
    <s v="JLAB"/>
    <s v="ACD"/>
    <m/>
    <x v="2"/>
    <s v="ACT"/>
    <m/>
    <m/>
    <m/>
    <m/>
    <m/>
    <n v="46101.62"/>
    <m/>
    <m/>
    <m/>
    <m/>
    <m/>
    <m/>
    <m/>
    <m/>
    <m/>
    <m/>
    <m/>
    <m/>
    <x v="0"/>
    <x v="0"/>
    <m/>
  </r>
  <r>
    <s v=""/>
    <s v=" EIOCRY-4 _L_FY22"/>
    <s v="6.09.02.01 - EIOCRY-4  - FY22 Labor Actuals"/>
    <s v="6.09.02.01"/>
    <x v="0"/>
    <d v="2021-10-01T00:00:00"/>
    <d v="2022-09-30T00:00:00"/>
    <s v="nzandi"/>
    <s v="Yang"/>
    <n v="33440.39"/>
    <s v="EDIA"/>
    <s v="A"/>
    <s v="Labor"/>
    <s v="OPC"/>
    <m/>
    <s v="JLAB"/>
    <s v="ACD"/>
    <m/>
    <x v="0"/>
    <s v="ACT"/>
    <m/>
    <m/>
    <m/>
    <m/>
    <m/>
    <n v="33440.39"/>
    <m/>
    <m/>
    <m/>
    <m/>
    <m/>
    <m/>
    <m/>
    <m/>
    <m/>
    <m/>
    <m/>
    <m/>
    <x v="0"/>
    <x v="0"/>
    <m/>
  </r>
  <r>
    <s v=""/>
    <s v=" E08_24114"/>
    <s v="Inspect Fundamental Power Couplers (591 1-Cell 1st Art)"/>
    <s v="6.08.03.02.03.03"/>
    <x v="1"/>
    <d v="2025-12-16T00:00:00"/>
    <d v="2025-12-22T00:00:00"/>
    <s v="pkessler"/>
    <s v="Matalevich"/>
    <n v="0"/>
    <m/>
    <s v="C"/>
    <s v="Labor"/>
    <s v="TEC"/>
    <s v="CD-3A"/>
    <s v="JLAB"/>
    <s v="Const.Test"/>
    <s v="RF"/>
    <x v="8"/>
    <s v="B"/>
    <m/>
    <m/>
    <m/>
    <m/>
    <m/>
    <m/>
    <m/>
    <m/>
    <m/>
    <m/>
    <m/>
    <m/>
    <m/>
    <m/>
    <m/>
    <m/>
    <m/>
    <m/>
    <x v="0"/>
    <x v="0"/>
    <m/>
  </r>
  <r>
    <s v=""/>
    <s v=" E08_24114"/>
    <s v="Inspect Fundamental Power Couplers (591 1-Cell 1st Art)"/>
    <s v="6.08.03.02.03.03"/>
    <x v="1"/>
    <d v="2025-12-16T00:00:00"/>
    <d v="2025-12-22T00:00:00"/>
    <s v="pkessler"/>
    <s v="Matalevich"/>
    <n v="0"/>
    <m/>
    <s v="C"/>
    <s v="Labor"/>
    <s v="TEC"/>
    <s v="CD-3A"/>
    <s v="JLAB"/>
    <s v="Const.Test"/>
    <s v="RF"/>
    <x v="8"/>
    <s v="B"/>
    <m/>
    <m/>
    <m/>
    <m/>
    <m/>
    <m/>
    <m/>
    <m/>
    <m/>
    <m/>
    <m/>
    <m/>
    <m/>
    <m/>
    <m/>
    <m/>
    <m/>
    <m/>
    <x v="0"/>
    <x v="0"/>
    <m/>
  </r>
  <r>
    <s v=""/>
    <s v=" E08_24116"/>
    <s v="Inspect Beamline Absorbers (591 1-Cell 1st Art)"/>
    <s v="6.08.03.02.03.03"/>
    <x v="1"/>
    <d v="2025-12-16T00:00:00"/>
    <d v="2025-12-22T00:00:00"/>
    <s v="pkessler"/>
    <s v="Matalevich"/>
    <n v="0"/>
    <m/>
    <s v="C"/>
    <s v="Labor"/>
    <s v="TEC"/>
    <s v="CD-3A"/>
    <s v="JLAB"/>
    <s v="Const.Test"/>
    <s v="RF"/>
    <x v="8"/>
    <s v="B"/>
    <m/>
    <m/>
    <m/>
    <m/>
    <m/>
    <m/>
    <m/>
    <m/>
    <m/>
    <m/>
    <m/>
    <m/>
    <m/>
    <m/>
    <m/>
    <m/>
    <m/>
    <m/>
    <x v="0"/>
    <x v="0"/>
    <m/>
  </r>
  <r>
    <s v=""/>
    <s v=" E08_24116"/>
    <s v="Inspect Beamline Absorbers (591 1-Cell 1st Art)"/>
    <s v="6.08.03.02.03.03"/>
    <x v="1"/>
    <d v="2025-12-16T00:00:00"/>
    <d v="2025-12-22T00:00:00"/>
    <s v="pkessler"/>
    <s v="Matalevich"/>
    <n v="0"/>
    <m/>
    <s v="C"/>
    <s v="Labor"/>
    <s v="TEC"/>
    <s v="CD-3A"/>
    <s v="JLAB"/>
    <s v="Const.Test"/>
    <s v="RF"/>
    <x v="8"/>
    <s v="B"/>
    <m/>
    <m/>
    <m/>
    <m/>
    <m/>
    <m/>
    <m/>
    <m/>
    <m/>
    <m/>
    <m/>
    <m/>
    <m/>
    <m/>
    <m/>
    <m/>
    <m/>
    <m/>
    <x v="0"/>
    <x v="0"/>
    <m/>
  </r>
  <r>
    <s v=""/>
    <s v=" E08_51480"/>
    <s v="Inspect Fundamental Power Couplers  (197 Crab First Article)"/>
    <s v="6.08.03.02.03.03"/>
    <x v="1"/>
    <d v="2028-02-16T00:00:00"/>
    <d v="2028-02-23T00:00:00"/>
    <s v="pkessler"/>
    <s v="Matalevich"/>
    <n v="0"/>
    <m/>
    <s v="C"/>
    <s v="Labor"/>
    <s v="TEC"/>
    <s v="CD-3A"/>
    <s v="JLAB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E08_51480"/>
    <s v="Inspect Fundamental Power Couplers  (197 Crab First Article)"/>
    <s v="6.08.03.02.03.03"/>
    <x v="1"/>
    <d v="2028-02-16T00:00:00"/>
    <d v="2028-02-23T00:00:00"/>
    <s v="pkessler"/>
    <s v="Matalevich"/>
    <n v="0"/>
    <m/>
    <s v="C"/>
    <s v="Labor"/>
    <s v="TEC"/>
    <s v="CD-3A"/>
    <s v="JLAB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E08_13465"/>
    <s v="Inspect Fundamental Power Couplers for CM-01 (591 5-Cell Production)"/>
    <s v="6.08.04.02.03.03"/>
    <x v="0"/>
    <d v="2027-09-09T00:00:00"/>
    <d v="2027-09-15T00:00:00"/>
    <s v="pkessler"/>
    <s v="Matalevich"/>
    <n v="2084.2199999999998"/>
    <m/>
    <s v="C"/>
    <s v="Labor"/>
    <s v="TEC"/>
    <m/>
    <s v="JLAB"/>
    <s v="Const"/>
    <s v="RF"/>
    <x v="8"/>
    <m/>
    <m/>
    <m/>
    <m/>
    <m/>
    <m/>
    <m/>
    <m/>
    <m/>
    <m/>
    <m/>
    <n v="2084.2199999999998"/>
    <m/>
    <m/>
    <m/>
    <m/>
    <m/>
    <m/>
    <m/>
    <x v="0"/>
    <x v="0"/>
    <m/>
  </r>
  <r>
    <s v=""/>
    <s v=" E08_13465"/>
    <s v="Inspect Fundamental Power Couplers for CM-01 (591 5-Cell Production)"/>
    <s v="6.08.04.02.03.03"/>
    <x v="0"/>
    <d v="2027-09-09T00:00:00"/>
    <d v="2027-09-15T00:00:00"/>
    <s v="pkessler"/>
    <s v="Matalevich"/>
    <n v="2922.37"/>
    <m/>
    <s v="C"/>
    <s v="Labor"/>
    <s v="TEC"/>
    <m/>
    <s v="JLAB"/>
    <s v="Const"/>
    <s v="RF"/>
    <x v="8"/>
    <m/>
    <m/>
    <m/>
    <m/>
    <m/>
    <m/>
    <m/>
    <m/>
    <m/>
    <m/>
    <m/>
    <n v="2922.37"/>
    <m/>
    <m/>
    <m/>
    <m/>
    <m/>
    <m/>
    <m/>
    <x v="0"/>
    <x v="0"/>
    <m/>
  </r>
  <r>
    <s v=""/>
    <s v=" E08_13475"/>
    <s v="Inspect Beamline Absorbers for CM-01 (591 5-Cell Production)"/>
    <s v="6.08.04.02.03.03"/>
    <x v="0"/>
    <d v="2027-09-09T00:00:00"/>
    <d v="2027-09-15T00:00:00"/>
    <s v="pkessler"/>
    <s v="Matalevich"/>
    <n v="2084.2199999999998"/>
    <m/>
    <s v="C"/>
    <s v="Labor"/>
    <s v="TEC"/>
    <m/>
    <s v="JLAB"/>
    <s v="Const"/>
    <s v="RF"/>
    <x v="8"/>
    <m/>
    <m/>
    <m/>
    <m/>
    <m/>
    <m/>
    <m/>
    <m/>
    <m/>
    <m/>
    <m/>
    <n v="2084.2199999999998"/>
    <m/>
    <m/>
    <m/>
    <m/>
    <m/>
    <m/>
    <m/>
    <x v="0"/>
    <x v="0"/>
    <m/>
  </r>
  <r>
    <s v=""/>
    <s v=" E08_13475"/>
    <s v="Inspect Beamline Absorbers for CM-01 (591 5-Cell Production)"/>
    <s v="6.08.04.02.03.03"/>
    <x v="0"/>
    <d v="2027-09-09T00:00:00"/>
    <d v="2027-09-15T00:00:00"/>
    <s v="pkessler"/>
    <s v="Matalevich"/>
    <n v="2922.37"/>
    <m/>
    <s v="C"/>
    <s v="Labor"/>
    <s v="TEC"/>
    <m/>
    <s v="JLAB"/>
    <s v="Const"/>
    <s v="RF"/>
    <x v="8"/>
    <m/>
    <m/>
    <m/>
    <m/>
    <m/>
    <m/>
    <m/>
    <m/>
    <m/>
    <m/>
    <m/>
    <n v="2922.37"/>
    <m/>
    <m/>
    <m/>
    <m/>
    <m/>
    <m/>
    <m/>
    <x v="0"/>
    <x v="0"/>
    <m/>
  </r>
  <r>
    <s v=""/>
    <s v=" E08_13485"/>
    <s v="Inspect Fundamental Power Couplers for CM-02 (591 5-Cell Production)"/>
    <s v="6.08.04.02.03.03"/>
    <x v="0"/>
    <d v="2027-10-15T00:00:00"/>
    <d v="2027-10-21T00:00:00"/>
    <s v="pkessler"/>
    <s v="Matalevich"/>
    <n v="2146.7399999999998"/>
    <m/>
    <s v="C"/>
    <s v="Labor"/>
    <s v="TEC"/>
    <m/>
    <s v="JLAB"/>
    <s v="Const"/>
    <s v="RF"/>
    <x v="8"/>
    <m/>
    <m/>
    <m/>
    <m/>
    <m/>
    <m/>
    <m/>
    <m/>
    <m/>
    <m/>
    <m/>
    <m/>
    <n v="2146.7399999999998"/>
    <m/>
    <m/>
    <m/>
    <m/>
    <m/>
    <m/>
    <x v="0"/>
    <x v="0"/>
    <m/>
  </r>
  <r>
    <s v=""/>
    <s v=" E08_13485"/>
    <s v="Inspect Fundamental Power Couplers for CM-02 (591 5-Cell Production)"/>
    <s v="6.08.04.02.03.03"/>
    <x v="0"/>
    <d v="2027-10-15T00:00:00"/>
    <d v="2027-10-21T00:00:00"/>
    <s v="pkessler"/>
    <s v="Matalevich"/>
    <n v="3010.04"/>
    <m/>
    <s v="C"/>
    <s v="Labor"/>
    <s v="TEC"/>
    <m/>
    <s v="JLAB"/>
    <s v="Const"/>
    <s v="RF"/>
    <x v="8"/>
    <m/>
    <m/>
    <m/>
    <m/>
    <m/>
    <m/>
    <m/>
    <m/>
    <m/>
    <m/>
    <m/>
    <m/>
    <n v="3010.04"/>
    <m/>
    <m/>
    <m/>
    <m/>
    <m/>
    <m/>
    <x v="0"/>
    <x v="0"/>
    <m/>
  </r>
  <r>
    <s v=""/>
    <s v=" E08_13495"/>
    <s v="Inspect Beamline Absorbers for CM-02 (591 5-Cell Production)"/>
    <s v="6.08.04.02.03.03"/>
    <x v="0"/>
    <d v="2027-10-15T00:00:00"/>
    <d v="2027-10-21T00:00:00"/>
    <s v="pkessler"/>
    <s v="Matalevich"/>
    <n v="2146.7399999999998"/>
    <m/>
    <s v="C"/>
    <s v="Labor"/>
    <s v="TEC"/>
    <m/>
    <s v="JLAB"/>
    <s v="Const"/>
    <s v="RF"/>
    <x v="8"/>
    <m/>
    <m/>
    <m/>
    <m/>
    <m/>
    <m/>
    <m/>
    <m/>
    <m/>
    <m/>
    <m/>
    <m/>
    <n v="2146.7399999999998"/>
    <m/>
    <m/>
    <m/>
    <m/>
    <m/>
    <m/>
    <x v="0"/>
    <x v="0"/>
    <m/>
  </r>
  <r>
    <s v=""/>
    <s v=" E08_13495"/>
    <s v="Inspect Beamline Absorbers for CM-02 (591 5-Cell Production)"/>
    <s v="6.08.04.02.03.03"/>
    <x v="0"/>
    <d v="2027-10-15T00:00:00"/>
    <d v="2027-10-21T00:00:00"/>
    <s v="pkessler"/>
    <s v="Matalevich"/>
    <n v="3010.04"/>
    <m/>
    <s v="C"/>
    <s v="Labor"/>
    <s v="TEC"/>
    <m/>
    <s v="JLAB"/>
    <s v="Const"/>
    <s v="RF"/>
    <x v="8"/>
    <m/>
    <m/>
    <m/>
    <m/>
    <m/>
    <m/>
    <m/>
    <m/>
    <m/>
    <m/>
    <m/>
    <m/>
    <n v="3010.04"/>
    <m/>
    <m/>
    <m/>
    <m/>
    <m/>
    <m/>
    <x v="0"/>
    <x v="0"/>
    <m/>
  </r>
  <r>
    <s v=""/>
    <s v=" E08_13505"/>
    <s v="Inspect Fundamental Power Couplers for CM-03 (591 5-Cell Production)"/>
    <s v="6.08.04.02.03.03"/>
    <x v="0"/>
    <d v="2028-05-24T00:00:00"/>
    <d v="2028-05-31T00:00:00"/>
    <s v="pkessler"/>
    <s v="Matalevich"/>
    <n v="2146.7399999999998"/>
    <m/>
    <s v="C"/>
    <s v="Labor"/>
    <s v="TEC"/>
    <m/>
    <s v="JLAB"/>
    <s v="Const"/>
    <s v="RF"/>
    <x v="8"/>
    <m/>
    <m/>
    <m/>
    <m/>
    <m/>
    <m/>
    <m/>
    <m/>
    <m/>
    <m/>
    <m/>
    <m/>
    <n v="2146.7399999999998"/>
    <m/>
    <m/>
    <m/>
    <m/>
    <m/>
    <m/>
    <x v="0"/>
    <x v="0"/>
    <m/>
  </r>
  <r>
    <s v=""/>
    <s v=" E08_13505"/>
    <s v="Inspect Fundamental Power Couplers for CM-03 (591 5-Cell Production)"/>
    <s v="6.08.04.02.03.03"/>
    <x v="0"/>
    <d v="2028-05-24T00:00:00"/>
    <d v="2028-05-31T00:00:00"/>
    <s v="pkessler"/>
    <s v="Matalevich"/>
    <n v="3010.04"/>
    <m/>
    <s v="C"/>
    <s v="Labor"/>
    <s v="TEC"/>
    <m/>
    <s v="JLAB"/>
    <s v="Const"/>
    <s v="RF"/>
    <x v="8"/>
    <m/>
    <m/>
    <m/>
    <m/>
    <m/>
    <m/>
    <m/>
    <m/>
    <m/>
    <m/>
    <m/>
    <m/>
    <n v="3010.04"/>
    <m/>
    <m/>
    <m/>
    <m/>
    <m/>
    <m/>
    <x v="0"/>
    <x v="0"/>
    <m/>
  </r>
  <r>
    <s v=""/>
    <s v=" E08_13515"/>
    <s v="Inspect Beamline Absorbers for CM-03 (591 5-Cell Production)"/>
    <s v="6.08.04.02.03.03"/>
    <x v="0"/>
    <d v="2028-05-24T00:00:00"/>
    <d v="2028-05-31T00:00:00"/>
    <s v="pkessler"/>
    <s v="Matalevich"/>
    <n v="2146.7399999999998"/>
    <m/>
    <s v="C"/>
    <s v="Labor"/>
    <s v="TEC"/>
    <m/>
    <s v="JLAB"/>
    <s v="Const"/>
    <s v="RF"/>
    <x v="8"/>
    <m/>
    <m/>
    <m/>
    <m/>
    <m/>
    <m/>
    <m/>
    <m/>
    <m/>
    <m/>
    <m/>
    <m/>
    <n v="2146.7399999999998"/>
    <m/>
    <m/>
    <m/>
    <m/>
    <m/>
    <m/>
    <x v="0"/>
    <x v="0"/>
    <m/>
  </r>
  <r>
    <s v=""/>
    <s v=" E08_13515"/>
    <s v="Inspect Beamline Absorbers for CM-03 (591 5-Cell Production)"/>
    <s v="6.08.04.02.03.03"/>
    <x v="0"/>
    <d v="2028-05-24T00:00:00"/>
    <d v="2028-05-31T00:00:00"/>
    <s v="pkessler"/>
    <s v="Matalevich"/>
    <n v="3010.04"/>
    <m/>
    <s v="C"/>
    <s v="Labor"/>
    <s v="TEC"/>
    <m/>
    <s v="JLAB"/>
    <s v="Const"/>
    <s v="RF"/>
    <x v="8"/>
    <m/>
    <m/>
    <m/>
    <m/>
    <m/>
    <m/>
    <m/>
    <m/>
    <m/>
    <m/>
    <m/>
    <m/>
    <n v="3010.04"/>
    <m/>
    <m/>
    <m/>
    <m/>
    <m/>
    <m/>
    <x v="0"/>
    <x v="0"/>
    <m/>
  </r>
  <r>
    <s v=""/>
    <s v=" E08_13525"/>
    <s v="Inspect Fundamental Power Couplers for CM-04 (591 5-Cell Production)"/>
    <s v="6.08.04.02.03.03"/>
    <x v="0"/>
    <d v="2028-08-01T00:00:00"/>
    <d v="2028-08-07T00:00:00"/>
    <s v="pkessler"/>
    <s v="Matalevich"/>
    <n v="2146.7399999999998"/>
    <m/>
    <s v="C"/>
    <s v="Labor"/>
    <s v="TEC"/>
    <m/>
    <s v="JLAB"/>
    <s v="Const"/>
    <s v="RF"/>
    <x v="8"/>
    <m/>
    <m/>
    <m/>
    <m/>
    <m/>
    <m/>
    <m/>
    <m/>
    <m/>
    <m/>
    <m/>
    <m/>
    <n v="2146.7399999999998"/>
    <m/>
    <m/>
    <m/>
    <m/>
    <m/>
    <m/>
    <x v="0"/>
    <x v="0"/>
    <m/>
  </r>
  <r>
    <s v=""/>
    <s v=" E08_13525"/>
    <s v="Inspect Fundamental Power Couplers for CM-04 (591 5-Cell Production)"/>
    <s v="6.08.04.02.03.03"/>
    <x v="0"/>
    <d v="2028-08-01T00:00:00"/>
    <d v="2028-08-07T00:00:00"/>
    <s v="pkessler"/>
    <s v="Matalevich"/>
    <n v="3010.04"/>
    <m/>
    <s v="C"/>
    <s v="Labor"/>
    <s v="TEC"/>
    <m/>
    <s v="JLAB"/>
    <s v="Const"/>
    <s v="RF"/>
    <x v="8"/>
    <m/>
    <m/>
    <m/>
    <m/>
    <m/>
    <m/>
    <m/>
    <m/>
    <m/>
    <m/>
    <m/>
    <m/>
    <n v="3010.04"/>
    <m/>
    <m/>
    <m/>
    <m/>
    <m/>
    <m/>
    <x v="0"/>
    <x v="0"/>
    <m/>
  </r>
  <r>
    <s v=""/>
    <s v=" E08_13535"/>
    <s v="Inspect Beamline Absorbers for CM-04 (591 5-Cell Production)"/>
    <s v="6.08.04.02.03.03"/>
    <x v="0"/>
    <d v="2028-08-01T00:00:00"/>
    <d v="2028-08-07T00:00:00"/>
    <s v="pkessler"/>
    <s v="Matalevich"/>
    <n v="2146.7399999999998"/>
    <m/>
    <s v="C"/>
    <s v="Labor"/>
    <s v="TEC"/>
    <m/>
    <s v="JLAB"/>
    <s v="Const"/>
    <s v="RF"/>
    <x v="8"/>
    <m/>
    <m/>
    <m/>
    <m/>
    <m/>
    <m/>
    <m/>
    <m/>
    <m/>
    <m/>
    <m/>
    <m/>
    <n v="2146.7399999999998"/>
    <m/>
    <m/>
    <m/>
    <m/>
    <m/>
    <m/>
    <x v="0"/>
    <x v="0"/>
    <m/>
  </r>
  <r>
    <s v=""/>
    <s v=" E08_13535"/>
    <s v="Inspect Beamline Absorbers for CM-04 (591 5-Cell Production)"/>
    <s v="6.08.04.02.03.03"/>
    <x v="0"/>
    <d v="2028-08-01T00:00:00"/>
    <d v="2028-08-07T00:00:00"/>
    <s v="pkessler"/>
    <s v="Matalevich"/>
    <n v="3010.04"/>
    <m/>
    <s v="C"/>
    <s v="Labor"/>
    <s v="TEC"/>
    <m/>
    <s v="JLAB"/>
    <s v="Const"/>
    <s v="RF"/>
    <x v="8"/>
    <m/>
    <m/>
    <m/>
    <m/>
    <m/>
    <m/>
    <m/>
    <m/>
    <m/>
    <m/>
    <m/>
    <m/>
    <n v="3010.04"/>
    <m/>
    <m/>
    <m/>
    <m/>
    <m/>
    <m/>
    <x v="0"/>
    <x v="0"/>
    <m/>
  </r>
  <r>
    <s v=""/>
    <s v=" E08_13545"/>
    <s v="Inspect Fundamental Power Couplers for CM-05 (591 5-Cell Production)"/>
    <s v="6.08.04.02.03.03"/>
    <x v="0"/>
    <d v="2028-09-06T00:00:00"/>
    <d v="2028-09-12T00:00:00"/>
    <s v="pkessler"/>
    <s v="Matalevich"/>
    <n v="2146.7399999999998"/>
    <m/>
    <s v="C"/>
    <s v="Labor"/>
    <s v="TEC"/>
    <m/>
    <s v="JLAB"/>
    <s v="Const"/>
    <s v="RF"/>
    <x v="8"/>
    <m/>
    <m/>
    <m/>
    <m/>
    <m/>
    <m/>
    <m/>
    <m/>
    <m/>
    <m/>
    <m/>
    <m/>
    <n v="2146.7399999999998"/>
    <m/>
    <m/>
    <m/>
    <m/>
    <m/>
    <m/>
    <x v="0"/>
    <x v="0"/>
    <m/>
  </r>
  <r>
    <s v=""/>
    <s v=" E08_13545"/>
    <s v="Inspect Fundamental Power Couplers for CM-05 (591 5-Cell Production)"/>
    <s v="6.08.04.02.03.03"/>
    <x v="0"/>
    <d v="2028-09-06T00:00:00"/>
    <d v="2028-09-12T00:00:00"/>
    <s v="pkessler"/>
    <s v="Matalevich"/>
    <n v="3010.04"/>
    <m/>
    <s v="C"/>
    <s v="Labor"/>
    <s v="TEC"/>
    <m/>
    <s v="JLAB"/>
    <s v="Const"/>
    <s v="RF"/>
    <x v="8"/>
    <m/>
    <m/>
    <m/>
    <m/>
    <m/>
    <m/>
    <m/>
    <m/>
    <m/>
    <m/>
    <m/>
    <m/>
    <n v="3010.04"/>
    <m/>
    <m/>
    <m/>
    <m/>
    <m/>
    <m/>
    <x v="0"/>
    <x v="0"/>
    <m/>
  </r>
  <r>
    <s v=""/>
    <s v=" E08_13555"/>
    <s v="Inspect Beamline Absorbers for CM-05 (591 5-Cell Production)"/>
    <s v="6.08.04.02.03.03"/>
    <x v="0"/>
    <d v="2028-09-06T00:00:00"/>
    <d v="2028-09-12T00:00:00"/>
    <s v="pkessler"/>
    <s v="Matalevich"/>
    <n v="2146.7399999999998"/>
    <m/>
    <s v="C"/>
    <s v="Labor"/>
    <s v="TEC"/>
    <m/>
    <s v="JLAB"/>
    <s v="Const"/>
    <s v="RF"/>
    <x v="8"/>
    <m/>
    <m/>
    <m/>
    <m/>
    <m/>
    <m/>
    <m/>
    <m/>
    <m/>
    <m/>
    <m/>
    <m/>
    <n v="2146.7399999999998"/>
    <m/>
    <m/>
    <m/>
    <m/>
    <m/>
    <m/>
    <x v="0"/>
    <x v="0"/>
    <m/>
  </r>
  <r>
    <s v=""/>
    <s v=" E08_13555"/>
    <s v="Inspect Beamline Absorbers for CM-05 (591 5-Cell Production)"/>
    <s v="6.08.04.02.03.03"/>
    <x v="0"/>
    <d v="2028-09-06T00:00:00"/>
    <d v="2028-09-12T00:00:00"/>
    <s v="pkessler"/>
    <s v="Matalevich"/>
    <n v="3010.04"/>
    <m/>
    <s v="C"/>
    <s v="Labor"/>
    <s v="TEC"/>
    <m/>
    <s v="JLAB"/>
    <s v="Const"/>
    <s v="RF"/>
    <x v="8"/>
    <m/>
    <m/>
    <m/>
    <m/>
    <m/>
    <m/>
    <m/>
    <m/>
    <m/>
    <m/>
    <m/>
    <m/>
    <n v="3010.04"/>
    <m/>
    <m/>
    <m/>
    <m/>
    <m/>
    <m/>
    <x v="0"/>
    <x v="0"/>
    <m/>
  </r>
  <r>
    <s v=""/>
    <s v=" E08_13565"/>
    <s v="Inspect Fundamental Power Couplers for CM-06 (591 5-Cell Production)"/>
    <s v="6.08.04.02.03.03"/>
    <x v="0"/>
    <d v="2028-11-14T00:00:00"/>
    <d v="2028-11-20T00:00:00"/>
    <s v="pkessler"/>
    <s v="Matalevich"/>
    <n v="2211.15"/>
    <m/>
    <s v="C"/>
    <s v="Labor"/>
    <s v="TEC"/>
    <m/>
    <s v="JLAB"/>
    <s v="Const"/>
    <s v="RF"/>
    <x v="8"/>
    <m/>
    <m/>
    <m/>
    <m/>
    <m/>
    <m/>
    <m/>
    <m/>
    <m/>
    <m/>
    <m/>
    <m/>
    <m/>
    <n v="2211.15"/>
    <m/>
    <m/>
    <m/>
    <m/>
    <m/>
    <x v="0"/>
    <x v="0"/>
    <m/>
  </r>
  <r>
    <s v=""/>
    <s v=" E08_13565"/>
    <s v="Inspect Fundamental Power Couplers for CM-06 (591 5-Cell Production)"/>
    <s v="6.08.04.02.03.03"/>
    <x v="0"/>
    <d v="2028-11-14T00:00:00"/>
    <d v="2028-11-20T00:00:00"/>
    <s v="pkessler"/>
    <s v="Matalevich"/>
    <n v="3100.34"/>
    <m/>
    <s v="C"/>
    <s v="Labor"/>
    <s v="TEC"/>
    <m/>
    <s v="JLAB"/>
    <s v="Const"/>
    <s v="RF"/>
    <x v="8"/>
    <m/>
    <m/>
    <m/>
    <m/>
    <m/>
    <m/>
    <m/>
    <m/>
    <m/>
    <m/>
    <m/>
    <m/>
    <m/>
    <n v="3100.34"/>
    <m/>
    <m/>
    <m/>
    <m/>
    <m/>
    <x v="0"/>
    <x v="0"/>
    <m/>
  </r>
  <r>
    <s v=""/>
    <s v=" E08_13575"/>
    <s v="Inspect Beamline Absorbers for CM-06 (591 5-Cell Production)"/>
    <s v="6.08.04.02.03.03"/>
    <x v="0"/>
    <d v="2028-11-14T00:00:00"/>
    <d v="2028-11-20T00:00:00"/>
    <s v="pkessler"/>
    <s v="Matalevich"/>
    <n v="2211.15"/>
    <m/>
    <s v="C"/>
    <s v="Labor"/>
    <s v="TEC"/>
    <m/>
    <s v="JLAB"/>
    <s v="Const"/>
    <s v="RF"/>
    <x v="8"/>
    <m/>
    <m/>
    <m/>
    <m/>
    <m/>
    <m/>
    <m/>
    <m/>
    <m/>
    <m/>
    <m/>
    <m/>
    <m/>
    <n v="2211.15"/>
    <m/>
    <m/>
    <m/>
    <m/>
    <m/>
    <x v="0"/>
    <x v="0"/>
    <m/>
  </r>
  <r>
    <s v=""/>
    <s v=" E08_13575"/>
    <s v="Inspect Beamline Absorbers for CM-06 (591 5-Cell Production)"/>
    <s v="6.08.04.02.03.03"/>
    <x v="0"/>
    <d v="2028-11-14T00:00:00"/>
    <d v="2028-11-20T00:00:00"/>
    <s v="pkessler"/>
    <s v="Matalevich"/>
    <n v="3100.34"/>
    <m/>
    <s v="C"/>
    <s v="Labor"/>
    <s v="TEC"/>
    <m/>
    <s v="JLAB"/>
    <s v="Const"/>
    <s v="RF"/>
    <x v="8"/>
    <m/>
    <m/>
    <m/>
    <m/>
    <m/>
    <m/>
    <m/>
    <m/>
    <m/>
    <m/>
    <m/>
    <m/>
    <m/>
    <n v="3100.34"/>
    <m/>
    <m/>
    <m/>
    <m/>
    <m/>
    <x v="0"/>
    <x v="0"/>
    <m/>
  </r>
  <r>
    <s v=""/>
    <s v=" E08_13585"/>
    <s v="Inspect Fundamental Power Couplers for CM-07 (591 5-Cell Production)"/>
    <s v="6.08.04.02.03.03"/>
    <x v="0"/>
    <d v="2029-01-25T00:00:00"/>
    <d v="2029-01-31T00:00:00"/>
    <s v="pkessler"/>
    <s v="Matalevich"/>
    <n v="2211.15"/>
    <m/>
    <s v="C"/>
    <s v="Labor"/>
    <s v="TEC"/>
    <m/>
    <s v="JLAB"/>
    <s v="Const"/>
    <s v="RF"/>
    <x v="8"/>
    <m/>
    <m/>
    <m/>
    <m/>
    <m/>
    <m/>
    <m/>
    <m/>
    <m/>
    <m/>
    <m/>
    <m/>
    <m/>
    <n v="2211.15"/>
    <m/>
    <m/>
    <m/>
    <m/>
    <m/>
    <x v="0"/>
    <x v="0"/>
    <m/>
  </r>
  <r>
    <s v=""/>
    <s v=" E08_13585"/>
    <s v="Inspect Fundamental Power Couplers for CM-07 (591 5-Cell Production)"/>
    <s v="6.08.04.02.03.03"/>
    <x v="0"/>
    <d v="2029-01-25T00:00:00"/>
    <d v="2029-01-31T00:00:00"/>
    <s v="pkessler"/>
    <s v="Matalevich"/>
    <n v="3100.34"/>
    <m/>
    <s v="C"/>
    <s v="Labor"/>
    <s v="TEC"/>
    <m/>
    <s v="JLAB"/>
    <s v="Const"/>
    <s v="RF"/>
    <x v="8"/>
    <m/>
    <m/>
    <m/>
    <m/>
    <m/>
    <m/>
    <m/>
    <m/>
    <m/>
    <m/>
    <m/>
    <m/>
    <m/>
    <n v="3100.34"/>
    <m/>
    <m/>
    <m/>
    <m/>
    <m/>
    <x v="0"/>
    <x v="0"/>
    <m/>
  </r>
  <r>
    <s v=""/>
    <s v=" E08_13595"/>
    <s v="Inspect Beamline Absorbers for CM-07 (591 5-Cell Production)"/>
    <s v="6.08.04.02.03.03"/>
    <x v="0"/>
    <d v="2029-01-25T00:00:00"/>
    <d v="2029-01-31T00:00:00"/>
    <s v="pkessler"/>
    <s v="Matalevich"/>
    <n v="2211.15"/>
    <m/>
    <s v="C"/>
    <s v="Labor"/>
    <s v="TEC"/>
    <m/>
    <s v="JLAB"/>
    <s v="Const"/>
    <s v="RF"/>
    <x v="8"/>
    <m/>
    <m/>
    <m/>
    <m/>
    <m/>
    <m/>
    <m/>
    <m/>
    <m/>
    <m/>
    <m/>
    <m/>
    <m/>
    <n v="2211.15"/>
    <m/>
    <m/>
    <m/>
    <m/>
    <m/>
    <x v="0"/>
    <x v="0"/>
    <m/>
  </r>
  <r>
    <s v=""/>
    <s v=" E08_13595"/>
    <s v="Inspect Beamline Absorbers for CM-07 (591 5-Cell Production)"/>
    <s v="6.08.04.02.03.03"/>
    <x v="0"/>
    <d v="2029-01-25T00:00:00"/>
    <d v="2029-01-31T00:00:00"/>
    <s v="pkessler"/>
    <s v="Matalevich"/>
    <n v="3100.34"/>
    <m/>
    <s v="C"/>
    <s v="Labor"/>
    <s v="TEC"/>
    <m/>
    <s v="JLAB"/>
    <s v="Const"/>
    <s v="RF"/>
    <x v="8"/>
    <m/>
    <m/>
    <m/>
    <m/>
    <m/>
    <m/>
    <m/>
    <m/>
    <m/>
    <m/>
    <m/>
    <m/>
    <m/>
    <n v="3100.34"/>
    <m/>
    <m/>
    <m/>
    <m/>
    <m/>
    <x v="0"/>
    <x v="0"/>
    <m/>
  </r>
  <r>
    <s v=""/>
    <s v=" E08_13605"/>
    <s v="Inspect Fundamental Power Couplers for CM-08 (591 5-Cell Production)"/>
    <s v="6.08.04.02.03.03"/>
    <x v="0"/>
    <d v="2029-04-03T00:00:00"/>
    <d v="2029-04-09T00:00:00"/>
    <s v="pkessler"/>
    <s v="Matalevich"/>
    <n v="2211.15"/>
    <m/>
    <s v="C"/>
    <s v="Labor"/>
    <s v="TEC"/>
    <m/>
    <s v="JLAB"/>
    <s v="Const"/>
    <s v="RF"/>
    <x v="8"/>
    <m/>
    <m/>
    <m/>
    <m/>
    <m/>
    <m/>
    <m/>
    <m/>
    <m/>
    <m/>
    <m/>
    <m/>
    <m/>
    <n v="2211.15"/>
    <m/>
    <m/>
    <m/>
    <m/>
    <m/>
    <x v="0"/>
    <x v="0"/>
    <m/>
  </r>
  <r>
    <s v=""/>
    <s v=" E08_13605"/>
    <s v="Inspect Fundamental Power Couplers for CM-08 (591 5-Cell Production)"/>
    <s v="6.08.04.02.03.03"/>
    <x v="0"/>
    <d v="2029-04-03T00:00:00"/>
    <d v="2029-04-09T00:00:00"/>
    <s v="pkessler"/>
    <s v="Matalevich"/>
    <n v="3100.34"/>
    <m/>
    <s v="C"/>
    <s v="Labor"/>
    <s v="TEC"/>
    <m/>
    <s v="JLAB"/>
    <s v="Const"/>
    <s v="RF"/>
    <x v="8"/>
    <m/>
    <m/>
    <m/>
    <m/>
    <m/>
    <m/>
    <m/>
    <m/>
    <m/>
    <m/>
    <m/>
    <m/>
    <m/>
    <n v="3100.34"/>
    <m/>
    <m/>
    <m/>
    <m/>
    <m/>
    <x v="0"/>
    <x v="0"/>
    <m/>
  </r>
  <r>
    <s v=""/>
    <s v=" E08_13615"/>
    <s v="Inspect Beamline Absorbers for CM-08 (591 5-Cell Production)"/>
    <s v="6.08.04.02.03.03"/>
    <x v="0"/>
    <d v="2029-04-03T00:00:00"/>
    <d v="2029-04-09T00:00:00"/>
    <s v="pkessler"/>
    <s v="Matalevich"/>
    <n v="2211.15"/>
    <m/>
    <s v="C"/>
    <s v="Labor"/>
    <s v="TEC"/>
    <m/>
    <s v="JLAB"/>
    <s v="Const"/>
    <s v="RF"/>
    <x v="8"/>
    <m/>
    <m/>
    <m/>
    <m/>
    <m/>
    <m/>
    <m/>
    <m/>
    <m/>
    <m/>
    <m/>
    <m/>
    <m/>
    <n v="2211.15"/>
    <m/>
    <m/>
    <m/>
    <m/>
    <m/>
    <x v="0"/>
    <x v="0"/>
    <m/>
  </r>
  <r>
    <s v=""/>
    <s v=" E08_13615"/>
    <s v="Inspect Beamline Absorbers for CM-08 (591 5-Cell Production)"/>
    <s v="6.08.04.02.03.03"/>
    <x v="0"/>
    <d v="2029-04-03T00:00:00"/>
    <d v="2029-04-09T00:00:00"/>
    <s v="pkessler"/>
    <s v="Matalevich"/>
    <n v="3100.34"/>
    <m/>
    <s v="C"/>
    <s v="Labor"/>
    <s v="TEC"/>
    <m/>
    <s v="JLAB"/>
    <s v="Const"/>
    <s v="RF"/>
    <x v="8"/>
    <m/>
    <m/>
    <m/>
    <m/>
    <m/>
    <m/>
    <m/>
    <m/>
    <m/>
    <m/>
    <m/>
    <m/>
    <m/>
    <n v="3100.34"/>
    <m/>
    <m/>
    <m/>
    <m/>
    <m/>
    <x v="0"/>
    <x v="0"/>
    <m/>
  </r>
  <r>
    <s v=""/>
    <s v=" E08_13625"/>
    <s v="Inspect Fundamental Power Couplers for CM-09 (591 5-Cell Production)"/>
    <s v="6.08.04.02.03.03"/>
    <x v="0"/>
    <d v="2029-06-08T00:00:00"/>
    <d v="2029-06-14T00:00:00"/>
    <s v="pkessler"/>
    <s v="Matalevich"/>
    <n v="2211.15"/>
    <m/>
    <s v="C"/>
    <s v="Labor"/>
    <s v="TEC"/>
    <m/>
    <s v="JLAB"/>
    <s v="Const"/>
    <s v="RF"/>
    <x v="8"/>
    <m/>
    <m/>
    <m/>
    <m/>
    <m/>
    <m/>
    <m/>
    <m/>
    <m/>
    <m/>
    <m/>
    <m/>
    <m/>
    <n v="2211.15"/>
    <m/>
    <m/>
    <m/>
    <m/>
    <m/>
    <x v="0"/>
    <x v="0"/>
    <m/>
  </r>
  <r>
    <s v=""/>
    <s v=" E08_13625"/>
    <s v="Inspect Fundamental Power Couplers for CM-09 (591 5-Cell Production)"/>
    <s v="6.08.04.02.03.03"/>
    <x v="0"/>
    <d v="2029-06-08T00:00:00"/>
    <d v="2029-06-14T00:00:00"/>
    <s v="pkessler"/>
    <s v="Matalevich"/>
    <n v="3100.34"/>
    <m/>
    <s v="C"/>
    <s v="Labor"/>
    <s v="TEC"/>
    <m/>
    <s v="JLAB"/>
    <s v="Const"/>
    <s v="RF"/>
    <x v="8"/>
    <m/>
    <m/>
    <m/>
    <m/>
    <m/>
    <m/>
    <m/>
    <m/>
    <m/>
    <m/>
    <m/>
    <m/>
    <m/>
    <n v="3100.34"/>
    <m/>
    <m/>
    <m/>
    <m/>
    <m/>
    <x v="0"/>
    <x v="0"/>
    <m/>
  </r>
  <r>
    <s v=""/>
    <s v=" E08_13635"/>
    <s v="Inspect Beamline Absorbers for CM-09 (591 5-Cell Production)"/>
    <s v="6.08.04.02.03.03"/>
    <x v="0"/>
    <d v="2029-06-08T00:00:00"/>
    <d v="2029-06-14T00:00:00"/>
    <s v="pkessler"/>
    <s v="Matalevich"/>
    <n v="2211.15"/>
    <m/>
    <s v="C"/>
    <s v="Labor"/>
    <s v="TEC"/>
    <m/>
    <s v="JLAB"/>
    <s v="Const"/>
    <s v="RF"/>
    <x v="8"/>
    <m/>
    <m/>
    <m/>
    <m/>
    <m/>
    <m/>
    <m/>
    <m/>
    <m/>
    <m/>
    <m/>
    <m/>
    <m/>
    <n v="2211.15"/>
    <m/>
    <m/>
    <m/>
    <m/>
    <m/>
    <x v="0"/>
    <x v="0"/>
    <m/>
  </r>
  <r>
    <s v=""/>
    <s v=" E08_13635"/>
    <s v="Inspect Beamline Absorbers for CM-09 (591 5-Cell Production)"/>
    <s v="6.08.04.02.03.03"/>
    <x v="0"/>
    <d v="2029-06-08T00:00:00"/>
    <d v="2029-06-14T00:00:00"/>
    <s v="pkessler"/>
    <s v="Matalevich"/>
    <n v="3100.34"/>
    <m/>
    <s v="C"/>
    <s v="Labor"/>
    <s v="TEC"/>
    <m/>
    <s v="JLAB"/>
    <s v="Const"/>
    <s v="RF"/>
    <x v="8"/>
    <m/>
    <m/>
    <m/>
    <m/>
    <m/>
    <m/>
    <m/>
    <m/>
    <m/>
    <m/>
    <m/>
    <m/>
    <m/>
    <n v="3100.34"/>
    <m/>
    <m/>
    <m/>
    <m/>
    <m/>
    <x v="0"/>
    <x v="0"/>
    <m/>
  </r>
  <r>
    <s v=""/>
    <s v=" E08_13645"/>
    <s v="Inspect Fundamental Power Couplers for CM-10 (591 5-Cell Production)"/>
    <s v="6.08.04.02.03.03"/>
    <x v="0"/>
    <d v="2029-08-15T00:00:00"/>
    <d v="2029-08-21T00:00:00"/>
    <s v="pkessler"/>
    <s v="Matalevich"/>
    <n v="2211.15"/>
    <m/>
    <s v="C"/>
    <s v="Labor"/>
    <s v="TEC"/>
    <m/>
    <s v="JLAB"/>
    <s v="Const"/>
    <s v="RF"/>
    <x v="8"/>
    <m/>
    <m/>
    <m/>
    <m/>
    <m/>
    <m/>
    <m/>
    <m/>
    <m/>
    <m/>
    <m/>
    <m/>
    <m/>
    <n v="2211.15"/>
    <m/>
    <m/>
    <m/>
    <m/>
    <m/>
    <x v="0"/>
    <x v="0"/>
    <m/>
  </r>
  <r>
    <s v=""/>
    <s v=" E08_13645"/>
    <s v="Inspect Fundamental Power Couplers for CM-10 (591 5-Cell Production)"/>
    <s v="6.08.04.02.03.03"/>
    <x v="0"/>
    <d v="2029-08-15T00:00:00"/>
    <d v="2029-08-21T00:00:00"/>
    <s v="pkessler"/>
    <s v="Matalevich"/>
    <n v="3100.34"/>
    <m/>
    <s v="C"/>
    <s v="Labor"/>
    <s v="TEC"/>
    <m/>
    <s v="JLAB"/>
    <s v="Const"/>
    <s v="RF"/>
    <x v="8"/>
    <m/>
    <m/>
    <m/>
    <m/>
    <m/>
    <m/>
    <m/>
    <m/>
    <m/>
    <m/>
    <m/>
    <m/>
    <m/>
    <n v="3100.34"/>
    <m/>
    <m/>
    <m/>
    <m/>
    <m/>
    <x v="0"/>
    <x v="0"/>
    <m/>
  </r>
  <r>
    <s v=""/>
    <s v=" E08_13665"/>
    <s v="Inspect Fundamental Power Couplers for CM-11 (591 5-Cell Production)"/>
    <s v="6.08.04.02.03.03"/>
    <x v="0"/>
    <d v="2029-10-23T00:00:00"/>
    <d v="2029-10-29T00:00:00"/>
    <s v="pkessler"/>
    <s v="Matalevich"/>
    <n v="2277.48"/>
    <m/>
    <s v="C"/>
    <s v="Labor"/>
    <s v="TEC"/>
    <m/>
    <s v="JLAB"/>
    <s v="Const"/>
    <s v="RF"/>
    <x v="8"/>
    <m/>
    <m/>
    <m/>
    <m/>
    <m/>
    <m/>
    <m/>
    <m/>
    <m/>
    <m/>
    <m/>
    <m/>
    <m/>
    <m/>
    <n v="2277.48"/>
    <m/>
    <m/>
    <m/>
    <m/>
    <x v="0"/>
    <x v="0"/>
    <m/>
  </r>
  <r>
    <s v=""/>
    <s v=" E08_13665"/>
    <s v="Inspect Fundamental Power Couplers for CM-11 (591 5-Cell Production)"/>
    <s v="6.08.04.02.03.03"/>
    <x v="0"/>
    <d v="2029-10-23T00:00:00"/>
    <d v="2029-10-29T00:00:00"/>
    <s v="pkessler"/>
    <s v="Matalevich"/>
    <n v="3193.35"/>
    <m/>
    <s v="C"/>
    <s v="Labor"/>
    <s v="TEC"/>
    <m/>
    <s v="JLAB"/>
    <s v="Const"/>
    <s v="RF"/>
    <x v="8"/>
    <m/>
    <m/>
    <m/>
    <m/>
    <m/>
    <m/>
    <m/>
    <m/>
    <m/>
    <m/>
    <m/>
    <m/>
    <m/>
    <m/>
    <n v="3193.35"/>
    <m/>
    <m/>
    <m/>
    <m/>
    <x v="0"/>
    <x v="0"/>
    <m/>
  </r>
  <r>
    <s v=""/>
    <s v=" E08_13655"/>
    <s v="Inspect Beamline Absorbers for CM-10 (591 5-Cell Production)"/>
    <s v="6.08.04.02.03.03"/>
    <x v="0"/>
    <d v="2029-08-15T00:00:00"/>
    <d v="2029-08-21T00:00:00"/>
    <s v="pkessler"/>
    <s v="Matalevich"/>
    <n v="2211.15"/>
    <m/>
    <s v="C"/>
    <s v="Labor"/>
    <s v="TEC"/>
    <m/>
    <s v="JLAB"/>
    <s v="Const"/>
    <s v="RF"/>
    <x v="8"/>
    <m/>
    <m/>
    <m/>
    <m/>
    <m/>
    <m/>
    <m/>
    <m/>
    <m/>
    <m/>
    <m/>
    <m/>
    <m/>
    <n v="2211.15"/>
    <m/>
    <m/>
    <m/>
    <m/>
    <m/>
    <x v="0"/>
    <x v="0"/>
    <m/>
  </r>
  <r>
    <s v=""/>
    <s v=" E08_13655"/>
    <s v="Inspect Beamline Absorbers for CM-10 (591 5-Cell Production)"/>
    <s v="6.08.04.02.03.03"/>
    <x v="0"/>
    <d v="2029-08-15T00:00:00"/>
    <d v="2029-08-21T00:00:00"/>
    <s v="pkessler"/>
    <s v="Matalevich"/>
    <n v="3100.34"/>
    <m/>
    <s v="C"/>
    <s v="Labor"/>
    <s v="TEC"/>
    <m/>
    <s v="JLAB"/>
    <s v="Const"/>
    <s v="RF"/>
    <x v="8"/>
    <m/>
    <m/>
    <m/>
    <m/>
    <m/>
    <m/>
    <m/>
    <m/>
    <m/>
    <m/>
    <m/>
    <m/>
    <m/>
    <n v="3100.34"/>
    <m/>
    <m/>
    <m/>
    <m/>
    <m/>
    <x v="0"/>
    <x v="0"/>
    <m/>
  </r>
  <r>
    <s v=""/>
    <s v=" E08_13675"/>
    <s v="Inspect Beamline Absorbers for CM-11 (591 5-Cell Production)"/>
    <s v="6.08.04.02.03.03"/>
    <x v="0"/>
    <d v="2029-10-23T00:00:00"/>
    <d v="2029-10-29T00:00:00"/>
    <s v="pkessler"/>
    <s v="Matalevich"/>
    <n v="2277.48"/>
    <m/>
    <s v="C"/>
    <s v="Labor"/>
    <s v="TEC"/>
    <m/>
    <s v="JLAB"/>
    <s v="Const"/>
    <s v="RF"/>
    <x v="8"/>
    <m/>
    <m/>
    <m/>
    <m/>
    <m/>
    <m/>
    <m/>
    <m/>
    <m/>
    <m/>
    <m/>
    <m/>
    <m/>
    <m/>
    <n v="2277.48"/>
    <m/>
    <m/>
    <m/>
    <m/>
    <x v="0"/>
    <x v="0"/>
    <m/>
  </r>
  <r>
    <s v=""/>
    <s v=" E08_13675"/>
    <s v="Inspect Beamline Absorbers for CM-11 (591 5-Cell Production)"/>
    <s v="6.08.04.02.03.03"/>
    <x v="0"/>
    <d v="2029-10-23T00:00:00"/>
    <d v="2029-10-29T00:00:00"/>
    <s v="pkessler"/>
    <s v="Matalevich"/>
    <n v="3193.35"/>
    <m/>
    <s v="C"/>
    <s v="Labor"/>
    <s v="TEC"/>
    <m/>
    <s v="JLAB"/>
    <s v="Const"/>
    <s v="RF"/>
    <x v="8"/>
    <m/>
    <m/>
    <m/>
    <m/>
    <m/>
    <m/>
    <m/>
    <m/>
    <m/>
    <m/>
    <m/>
    <m/>
    <m/>
    <m/>
    <n v="3193.35"/>
    <m/>
    <m/>
    <m/>
    <m/>
    <x v="0"/>
    <x v="0"/>
    <m/>
  </r>
  <r>
    <s v=""/>
    <s v=" E08_13685"/>
    <s v="Inspect Fundamental Power Couplers for CM-12 (591 5-Cell Production)"/>
    <s v="6.08.04.02.03.03"/>
    <x v="0"/>
    <d v="2029-11-30T00:00:00"/>
    <d v="2029-12-06T00:00:00"/>
    <s v="pkessler"/>
    <s v="Matalevich"/>
    <n v="2277.48"/>
    <m/>
    <s v="C"/>
    <s v="Labor"/>
    <s v="TEC"/>
    <m/>
    <s v="JLAB"/>
    <s v="Const"/>
    <s v="RF"/>
    <x v="8"/>
    <m/>
    <m/>
    <m/>
    <m/>
    <m/>
    <m/>
    <m/>
    <m/>
    <m/>
    <m/>
    <m/>
    <m/>
    <m/>
    <m/>
    <n v="2277.48"/>
    <m/>
    <m/>
    <m/>
    <m/>
    <x v="0"/>
    <x v="0"/>
    <m/>
  </r>
  <r>
    <s v=""/>
    <s v=" E08_13685"/>
    <s v="Inspect Fundamental Power Couplers for CM-12 (591 5-Cell Production)"/>
    <s v="6.08.04.02.03.03"/>
    <x v="0"/>
    <d v="2029-11-30T00:00:00"/>
    <d v="2029-12-06T00:00:00"/>
    <s v="pkessler"/>
    <s v="Matalevich"/>
    <n v="3193.35"/>
    <m/>
    <s v="C"/>
    <s v="Labor"/>
    <s v="TEC"/>
    <m/>
    <s v="JLAB"/>
    <s v="Const"/>
    <s v="RF"/>
    <x v="8"/>
    <m/>
    <m/>
    <m/>
    <m/>
    <m/>
    <m/>
    <m/>
    <m/>
    <m/>
    <m/>
    <m/>
    <m/>
    <m/>
    <m/>
    <n v="3193.35"/>
    <m/>
    <m/>
    <m/>
    <m/>
    <x v="0"/>
    <x v="0"/>
    <m/>
  </r>
  <r>
    <s v=""/>
    <s v=" E08_13705"/>
    <s v="Inspect Fundamental Power Couplers for CM-13 (591 5-Cell Production)"/>
    <s v="6.08.04.02.03.03"/>
    <x v="0"/>
    <d v="1930-01-08T00:00:00"/>
    <d v="1930-01-14T00:00:00"/>
    <s v="pkessler"/>
    <s v="Matalevich"/>
    <n v="2277.48"/>
    <m/>
    <s v="C"/>
    <s v="Labor"/>
    <s v="TEC"/>
    <m/>
    <s v="JLAB"/>
    <s v="Const"/>
    <s v="RF"/>
    <x v="8"/>
    <m/>
    <m/>
    <m/>
    <m/>
    <m/>
    <m/>
    <m/>
    <m/>
    <m/>
    <m/>
    <m/>
    <m/>
    <m/>
    <m/>
    <n v="2277.48"/>
    <m/>
    <m/>
    <m/>
    <m/>
    <x v="0"/>
    <x v="0"/>
    <m/>
  </r>
  <r>
    <s v=""/>
    <s v=" E08_13705"/>
    <s v="Inspect Fundamental Power Couplers for CM-13 (591 5-Cell Production)"/>
    <s v="6.08.04.02.03.03"/>
    <x v="0"/>
    <d v="1930-01-08T00:00:00"/>
    <d v="1930-01-14T00:00:00"/>
    <s v="pkessler"/>
    <s v="Matalevich"/>
    <n v="3193.35"/>
    <m/>
    <s v="C"/>
    <s v="Labor"/>
    <s v="TEC"/>
    <m/>
    <s v="JLAB"/>
    <s v="Const"/>
    <s v="RF"/>
    <x v="8"/>
    <m/>
    <m/>
    <m/>
    <m/>
    <m/>
    <m/>
    <m/>
    <m/>
    <m/>
    <m/>
    <m/>
    <m/>
    <m/>
    <m/>
    <n v="3193.35"/>
    <m/>
    <m/>
    <m/>
    <m/>
    <x v="0"/>
    <x v="0"/>
    <m/>
  </r>
  <r>
    <s v=""/>
    <s v=" E08_13695"/>
    <s v="Inspect Beamline Absorbers for CM-12 (591 5-Cell Production)"/>
    <s v="6.08.04.02.03.03"/>
    <x v="0"/>
    <d v="2029-11-30T00:00:00"/>
    <d v="2029-12-06T00:00:00"/>
    <s v="pkessler"/>
    <s v="Matalevich"/>
    <n v="2277.48"/>
    <m/>
    <s v="C"/>
    <s v="Labor"/>
    <s v="TEC"/>
    <m/>
    <s v="JLAB"/>
    <s v="Const"/>
    <s v="RF"/>
    <x v="8"/>
    <m/>
    <m/>
    <m/>
    <m/>
    <m/>
    <m/>
    <m/>
    <m/>
    <m/>
    <m/>
    <m/>
    <m/>
    <m/>
    <m/>
    <n v="2277.48"/>
    <m/>
    <m/>
    <m/>
    <m/>
    <x v="0"/>
    <x v="0"/>
    <m/>
  </r>
  <r>
    <s v=""/>
    <s v=" E08_13695"/>
    <s v="Inspect Beamline Absorbers for CM-12 (591 5-Cell Production)"/>
    <s v="6.08.04.02.03.03"/>
    <x v="0"/>
    <d v="2029-11-30T00:00:00"/>
    <d v="2029-12-06T00:00:00"/>
    <s v="pkessler"/>
    <s v="Matalevich"/>
    <n v="3193.35"/>
    <m/>
    <s v="C"/>
    <s v="Labor"/>
    <s v="TEC"/>
    <m/>
    <s v="JLAB"/>
    <s v="Const"/>
    <s v="RF"/>
    <x v="8"/>
    <m/>
    <m/>
    <m/>
    <m/>
    <m/>
    <m/>
    <m/>
    <m/>
    <m/>
    <m/>
    <m/>
    <m/>
    <m/>
    <m/>
    <n v="3193.35"/>
    <m/>
    <m/>
    <m/>
    <m/>
    <x v="0"/>
    <x v="0"/>
    <m/>
  </r>
  <r>
    <s v=""/>
    <s v=" E08_13715"/>
    <s v="Inspect Beamline Absorbers for CM-13 (591 5-Cell Production)"/>
    <s v="6.08.04.02.03.03"/>
    <x v="0"/>
    <d v="1930-01-08T00:00:00"/>
    <d v="1930-01-14T00:00:00"/>
    <s v="pkessler"/>
    <s v="Matalevich"/>
    <n v="2277.48"/>
    <m/>
    <s v="C"/>
    <s v="Labor"/>
    <s v="TEC"/>
    <m/>
    <s v="JLAB"/>
    <s v="Const"/>
    <s v="RF"/>
    <x v="8"/>
    <m/>
    <m/>
    <m/>
    <m/>
    <m/>
    <m/>
    <m/>
    <m/>
    <m/>
    <m/>
    <m/>
    <m/>
    <m/>
    <m/>
    <n v="2277.48"/>
    <m/>
    <m/>
    <m/>
    <m/>
    <x v="0"/>
    <x v="0"/>
    <m/>
  </r>
  <r>
    <s v=""/>
    <s v=" E08_13715"/>
    <s v="Inspect Beamline Absorbers for CM-13 (591 5-Cell Production)"/>
    <s v="6.08.04.02.03.03"/>
    <x v="0"/>
    <d v="1930-01-08T00:00:00"/>
    <d v="1930-01-14T00:00:00"/>
    <s v="pkessler"/>
    <s v="Matalevich"/>
    <n v="3193.35"/>
    <m/>
    <s v="C"/>
    <s v="Labor"/>
    <s v="TEC"/>
    <m/>
    <s v="JLAB"/>
    <s v="Const"/>
    <s v="RF"/>
    <x v="8"/>
    <m/>
    <m/>
    <m/>
    <m/>
    <m/>
    <m/>
    <m/>
    <m/>
    <m/>
    <m/>
    <m/>
    <m/>
    <m/>
    <m/>
    <n v="3193.35"/>
    <m/>
    <m/>
    <m/>
    <m/>
    <x v="0"/>
    <x v="0"/>
    <m/>
  </r>
  <r>
    <s v=""/>
    <s v=" E08_13725"/>
    <s v="Inspect Fundamental Power Couplers for CM-14 (591 5-Cell Production)"/>
    <s v="6.08.04.02.03.03"/>
    <x v="0"/>
    <d v="1930-02-13T00:00:00"/>
    <d v="1930-02-20T00:00:00"/>
    <s v="pkessler"/>
    <s v="Matalevich"/>
    <n v="2277.48"/>
    <m/>
    <s v="C"/>
    <s v="Labor"/>
    <s v="TEC"/>
    <m/>
    <s v="JLAB"/>
    <s v="Const"/>
    <s v="RF"/>
    <x v="8"/>
    <m/>
    <m/>
    <m/>
    <m/>
    <m/>
    <m/>
    <m/>
    <m/>
    <m/>
    <m/>
    <m/>
    <m/>
    <m/>
    <m/>
    <n v="2277.48"/>
    <m/>
    <m/>
    <m/>
    <m/>
    <x v="0"/>
    <x v="0"/>
    <m/>
  </r>
  <r>
    <s v=""/>
    <s v=" E08_13725"/>
    <s v="Inspect Fundamental Power Couplers for CM-14 (591 5-Cell Production)"/>
    <s v="6.08.04.02.03.03"/>
    <x v="0"/>
    <d v="1930-02-13T00:00:00"/>
    <d v="1930-02-20T00:00:00"/>
    <s v="pkessler"/>
    <s v="Matalevich"/>
    <n v="3193.35"/>
    <m/>
    <s v="C"/>
    <s v="Labor"/>
    <s v="TEC"/>
    <m/>
    <s v="JLAB"/>
    <s v="Const"/>
    <s v="RF"/>
    <x v="8"/>
    <m/>
    <m/>
    <m/>
    <m/>
    <m/>
    <m/>
    <m/>
    <m/>
    <m/>
    <m/>
    <m/>
    <m/>
    <m/>
    <m/>
    <n v="3193.35"/>
    <m/>
    <m/>
    <m/>
    <m/>
    <x v="0"/>
    <x v="0"/>
    <m/>
  </r>
  <r>
    <s v=""/>
    <s v=" E08_13735"/>
    <s v="Inspect Beamline Absorbers for CM-14 (591 5-Cell Production)"/>
    <s v="6.08.04.02.03.03"/>
    <x v="0"/>
    <d v="1930-02-13T00:00:00"/>
    <d v="1930-02-20T00:00:00"/>
    <s v="pkessler"/>
    <s v="Matalevich"/>
    <n v="2277.48"/>
    <m/>
    <s v="C"/>
    <s v="Labor"/>
    <s v="TEC"/>
    <m/>
    <s v="JLAB"/>
    <s v="Const"/>
    <s v="RF"/>
    <x v="8"/>
    <m/>
    <m/>
    <m/>
    <m/>
    <m/>
    <m/>
    <m/>
    <m/>
    <m/>
    <m/>
    <m/>
    <m/>
    <m/>
    <m/>
    <n v="2277.48"/>
    <m/>
    <m/>
    <m/>
    <m/>
    <x v="0"/>
    <x v="0"/>
    <m/>
  </r>
  <r>
    <s v=""/>
    <s v=" E08_13735"/>
    <s v="Inspect Beamline Absorbers for CM-14 (591 5-Cell Production)"/>
    <s v="6.08.04.02.03.03"/>
    <x v="0"/>
    <d v="1930-02-13T00:00:00"/>
    <d v="1930-02-20T00:00:00"/>
    <s v="pkessler"/>
    <s v="Matalevich"/>
    <n v="3193.35"/>
    <m/>
    <s v="C"/>
    <s v="Labor"/>
    <s v="TEC"/>
    <m/>
    <s v="JLAB"/>
    <s v="Const"/>
    <s v="RF"/>
    <x v="8"/>
    <m/>
    <m/>
    <m/>
    <m/>
    <m/>
    <m/>
    <m/>
    <m/>
    <m/>
    <m/>
    <m/>
    <m/>
    <m/>
    <m/>
    <n v="3193.35"/>
    <m/>
    <m/>
    <m/>
    <m/>
    <x v="0"/>
    <x v="0"/>
    <m/>
  </r>
  <r>
    <s v=""/>
    <s v=" E08_13765"/>
    <s v="Inspect Fundamental Power Couplers for CM-01 (1773 5-Cell Production)"/>
    <s v="6.08.04.03.03.03"/>
    <x v="0"/>
    <d v="2028-04-14T00:00:00"/>
    <d v="2028-04-20T00:00:00"/>
    <s v="pkessler"/>
    <s v="Matalevich"/>
    <n v="2146.7399999999998"/>
    <m/>
    <s v="C"/>
    <s v="Labor"/>
    <s v="TEC"/>
    <m/>
    <s v="JLAB"/>
    <s v="Const"/>
    <s v="RF"/>
    <x v="8"/>
    <m/>
    <m/>
    <m/>
    <m/>
    <m/>
    <m/>
    <m/>
    <m/>
    <m/>
    <m/>
    <m/>
    <m/>
    <n v="2146.7399999999998"/>
    <m/>
    <m/>
    <m/>
    <m/>
    <m/>
    <m/>
    <x v="0"/>
    <x v="0"/>
    <m/>
  </r>
  <r>
    <s v=""/>
    <s v=" E08_13765"/>
    <s v="Inspect Fundamental Power Couplers for CM-01 (1773 5-Cell Production)"/>
    <s v="6.08.04.03.03.03"/>
    <x v="0"/>
    <d v="2028-04-14T00:00:00"/>
    <d v="2028-04-20T00:00:00"/>
    <s v="pkessler"/>
    <s v="Matalevich"/>
    <n v="3010.04"/>
    <m/>
    <s v="C"/>
    <s v="Labor"/>
    <s v="TEC"/>
    <m/>
    <s v="JLAB"/>
    <s v="Const"/>
    <s v="RF"/>
    <x v="8"/>
    <m/>
    <m/>
    <m/>
    <m/>
    <m/>
    <m/>
    <m/>
    <m/>
    <m/>
    <m/>
    <m/>
    <m/>
    <n v="3010.04"/>
    <m/>
    <m/>
    <m/>
    <m/>
    <m/>
    <m/>
    <x v="0"/>
    <x v="0"/>
    <m/>
  </r>
  <r>
    <s v=""/>
    <s v=" E08_13775"/>
    <s v="Inspect Beamline Absorbers for CM-01 (1773 5-Cell Production)"/>
    <s v="6.08.04.03.03.03"/>
    <x v="0"/>
    <d v="2028-04-14T00:00:00"/>
    <d v="2028-04-20T00:00:00"/>
    <s v="pkessler"/>
    <s v="Matalevich"/>
    <n v="2146.7399999999998"/>
    <m/>
    <s v="C"/>
    <s v="Labor"/>
    <s v="TEC"/>
    <m/>
    <s v="JLAB"/>
    <s v="Const"/>
    <s v="RF"/>
    <x v="8"/>
    <m/>
    <m/>
    <m/>
    <m/>
    <m/>
    <m/>
    <m/>
    <m/>
    <m/>
    <m/>
    <m/>
    <m/>
    <n v="2146.7399999999998"/>
    <m/>
    <m/>
    <m/>
    <m/>
    <m/>
    <m/>
    <x v="0"/>
    <x v="0"/>
    <m/>
  </r>
  <r>
    <s v=""/>
    <s v=" E08_13775"/>
    <s v="Inspect Beamline Absorbers for CM-01 (1773 5-Cell Production)"/>
    <s v="6.08.04.03.03.03"/>
    <x v="0"/>
    <d v="2028-04-14T00:00:00"/>
    <d v="2028-04-20T00:00:00"/>
    <s v="pkessler"/>
    <s v="Matalevich"/>
    <n v="3010.04"/>
    <m/>
    <s v="C"/>
    <s v="Labor"/>
    <s v="TEC"/>
    <m/>
    <s v="JLAB"/>
    <s v="Const"/>
    <s v="RF"/>
    <x v="8"/>
    <m/>
    <m/>
    <m/>
    <m/>
    <m/>
    <m/>
    <m/>
    <m/>
    <m/>
    <m/>
    <m/>
    <m/>
    <n v="3010.04"/>
    <m/>
    <m/>
    <m/>
    <m/>
    <m/>
    <m/>
    <x v="0"/>
    <x v="0"/>
    <m/>
  </r>
  <r>
    <s v=""/>
    <s v=" E08_13785"/>
    <s v="Inspect Fundamental Power Couplers for CM-02 (1773 5-Cell Production)"/>
    <s v="6.08.04.03.03.03"/>
    <x v="0"/>
    <d v="2028-05-19T00:00:00"/>
    <d v="2028-05-25T00:00:00"/>
    <s v="pkessler"/>
    <s v="Matalevich"/>
    <n v="2146.7399999999998"/>
    <m/>
    <s v="C"/>
    <s v="Labor"/>
    <s v="TEC"/>
    <m/>
    <s v="JLAB"/>
    <s v="Const"/>
    <s v="RF"/>
    <x v="8"/>
    <m/>
    <m/>
    <m/>
    <m/>
    <m/>
    <m/>
    <m/>
    <m/>
    <m/>
    <m/>
    <m/>
    <m/>
    <n v="2146.7399999999998"/>
    <m/>
    <m/>
    <m/>
    <m/>
    <m/>
    <m/>
    <x v="0"/>
    <x v="0"/>
    <m/>
  </r>
  <r>
    <s v=""/>
    <s v=" E08_13785"/>
    <s v="Inspect Fundamental Power Couplers for CM-02 (1773 5-Cell Production)"/>
    <s v="6.08.04.03.03.03"/>
    <x v="0"/>
    <d v="2028-05-19T00:00:00"/>
    <d v="2028-05-25T00:00:00"/>
    <s v="pkessler"/>
    <s v="Matalevich"/>
    <n v="3010.04"/>
    <m/>
    <s v="C"/>
    <s v="Labor"/>
    <s v="TEC"/>
    <m/>
    <s v="JLAB"/>
    <s v="Const"/>
    <s v="RF"/>
    <x v="8"/>
    <m/>
    <m/>
    <m/>
    <m/>
    <m/>
    <m/>
    <m/>
    <m/>
    <m/>
    <m/>
    <m/>
    <m/>
    <n v="3010.04"/>
    <m/>
    <m/>
    <m/>
    <m/>
    <m/>
    <m/>
    <x v="0"/>
    <x v="0"/>
    <m/>
  </r>
  <r>
    <s v=""/>
    <s v=" E08_13795"/>
    <s v="Inspect Beamline Absorbers for CM-02 (1773 5-Cell Production)"/>
    <s v="6.08.04.03.03.03"/>
    <x v="0"/>
    <d v="2028-05-19T00:00:00"/>
    <d v="2028-05-25T00:00:00"/>
    <s v="pkessler"/>
    <s v="Matalevich"/>
    <n v="2146.7399999999998"/>
    <m/>
    <s v="C"/>
    <s v="Labor"/>
    <s v="TEC"/>
    <m/>
    <s v="JLAB"/>
    <s v="Const"/>
    <s v="RF"/>
    <x v="8"/>
    <m/>
    <m/>
    <m/>
    <m/>
    <m/>
    <m/>
    <m/>
    <m/>
    <m/>
    <m/>
    <m/>
    <m/>
    <n v="2146.7399999999998"/>
    <m/>
    <m/>
    <m/>
    <m/>
    <m/>
    <m/>
    <x v="0"/>
    <x v="0"/>
    <m/>
  </r>
  <r>
    <s v=""/>
    <s v=" E08_13795"/>
    <s v="Inspect Beamline Absorbers for CM-02 (1773 5-Cell Production)"/>
    <s v="6.08.04.03.03.03"/>
    <x v="0"/>
    <d v="2028-05-19T00:00:00"/>
    <d v="2028-05-25T00:00:00"/>
    <s v="pkessler"/>
    <s v="Matalevich"/>
    <n v="3010.04"/>
    <m/>
    <s v="C"/>
    <s v="Labor"/>
    <s v="TEC"/>
    <m/>
    <s v="JLAB"/>
    <s v="Const"/>
    <s v="RF"/>
    <x v="8"/>
    <m/>
    <m/>
    <m/>
    <m/>
    <m/>
    <m/>
    <m/>
    <m/>
    <m/>
    <m/>
    <m/>
    <m/>
    <n v="3010.04"/>
    <m/>
    <m/>
    <m/>
    <m/>
    <m/>
    <m/>
    <x v="0"/>
    <x v="0"/>
    <m/>
  </r>
  <r>
    <s v=""/>
    <s v=" E08_13805"/>
    <s v="Inspect Fundamental Power Couplers for CM-03 (1773 5-Cell Production)"/>
    <s v="6.08.04.03.03.03"/>
    <x v="0"/>
    <d v="2028-06-26T00:00:00"/>
    <d v="2028-06-30T00:00:00"/>
    <s v="pkessler"/>
    <s v="Matalevich"/>
    <n v="2146.7399999999998"/>
    <m/>
    <s v="C"/>
    <s v="Labor"/>
    <s v="TEC"/>
    <m/>
    <s v="JLAB"/>
    <s v="Const"/>
    <s v="RF"/>
    <x v="8"/>
    <m/>
    <m/>
    <m/>
    <m/>
    <m/>
    <m/>
    <m/>
    <m/>
    <m/>
    <m/>
    <m/>
    <m/>
    <n v="2146.7399999999998"/>
    <m/>
    <m/>
    <m/>
    <m/>
    <m/>
    <m/>
    <x v="0"/>
    <x v="0"/>
    <m/>
  </r>
  <r>
    <s v=""/>
    <s v=" E08_13805"/>
    <s v="Inspect Fundamental Power Couplers for CM-03 (1773 5-Cell Production)"/>
    <s v="6.08.04.03.03.03"/>
    <x v="0"/>
    <d v="2028-06-26T00:00:00"/>
    <d v="2028-06-30T00:00:00"/>
    <s v="pkessler"/>
    <s v="Matalevich"/>
    <n v="3010.04"/>
    <m/>
    <s v="C"/>
    <s v="Labor"/>
    <s v="TEC"/>
    <m/>
    <s v="JLAB"/>
    <s v="Const"/>
    <s v="RF"/>
    <x v="8"/>
    <m/>
    <m/>
    <m/>
    <m/>
    <m/>
    <m/>
    <m/>
    <m/>
    <m/>
    <m/>
    <m/>
    <m/>
    <n v="3010.04"/>
    <m/>
    <m/>
    <m/>
    <m/>
    <m/>
    <m/>
    <x v="0"/>
    <x v="0"/>
    <m/>
  </r>
  <r>
    <s v=""/>
    <s v=" E08_13815"/>
    <s v="Inspect Beamline Absorbers for CM-03 (1773 5-Cell Production)"/>
    <s v="6.08.04.03.03.03"/>
    <x v="0"/>
    <d v="2028-06-26T00:00:00"/>
    <d v="2028-06-30T00:00:00"/>
    <s v="pkessler"/>
    <s v="Matalevich"/>
    <n v="2146.7399999999998"/>
    <m/>
    <s v="C"/>
    <s v="Labor"/>
    <s v="TEC"/>
    <m/>
    <s v="JLAB"/>
    <s v="Const"/>
    <s v="RF"/>
    <x v="8"/>
    <m/>
    <m/>
    <m/>
    <m/>
    <m/>
    <m/>
    <m/>
    <m/>
    <m/>
    <m/>
    <m/>
    <m/>
    <n v="2146.7399999999998"/>
    <m/>
    <m/>
    <m/>
    <m/>
    <m/>
    <m/>
    <x v="0"/>
    <x v="0"/>
    <m/>
  </r>
  <r>
    <s v=""/>
    <s v=" E08_13815"/>
    <s v="Inspect Beamline Absorbers for CM-03 (1773 5-Cell Production)"/>
    <s v="6.08.04.03.03.03"/>
    <x v="0"/>
    <d v="2028-06-26T00:00:00"/>
    <d v="2028-06-30T00:00:00"/>
    <s v="pkessler"/>
    <s v="Matalevich"/>
    <n v="3010.04"/>
    <m/>
    <s v="C"/>
    <s v="Labor"/>
    <s v="TEC"/>
    <m/>
    <s v="JLAB"/>
    <s v="Const"/>
    <s v="RF"/>
    <x v="8"/>
    <m/>
    <m/>
    <m/>
    <m/>
    <m/>
    <m/>
    <m/>
    <m/>
    <m/>
    <m/>
    <m/>
    <m/>
    <n v="3010.04"/>
    <m/>
    <m/>
    <m/>
    <m/>
    <m/>
    <m/>
    <x v="0"/>
    <x v="0"/>
    <m/>
  </r>
  <r>
    <s v=""/>
    <s v=" E08_13885"/>
    <s v="Inspect Fundamental Power Couplers for CM-01 (394 Crab Production)"/>
    <s v="6.08.04.05.03.03"/>
    <x v="0"/>
    <d v="2028-06-02T00:00:00"/>
    <d v="2028-06-08T00:00:00"/>
    <s v="pkessler"/>
    <s v="Matalevich"/>
    <n v="2146.7399999999998"/>
    <m/>
    <s v="C"/>
    <s v="Labor"/>
    <s v="TEC"/>
    <m/>
    <s v="JLAB"/>
    <s v="Const"/>
    <s v="RF"/>
    <x v="8"/>
    <m/>
    <m/>
    <m/>
    <m/>
    <m/>
    <m/>
    <m/>
    <m/>
    <m/>
    <m/>
    <m/>
    <m/>
    <n v="2146.7399999999998"/>
    <m/>
    <m/>
    <m/>
    <m/>
    <m/>
    <m/>
    <x v="0"/>
    <x v="0"/>
    <m/>
  </r>
  <r>
    <s v=""/>
    <s v=" E08_13885"/>
    <s v="Inspect Fundamental Power Couplers for CM-01 (394 Crab Production)"/>
    <s v="6.08.04.05.03.03"/>
    <x v="0"/>
    <d v="2028-06-02T00:00:00"/>
    <d v="2028-06-08T00:00:00"/>
    <s v="pkessler"/>
    <s v="Matalevich"/>
    <n v="3010.04"/>
    <m/>
    <s v="C"/>
    <s v="Labor"/>
    <s v="TEC"/>
    <m/>
    <s v="JLAB"/>
    <s v="Const"/>
    <s v="RF"/>
    <x v="8"/>
    <m/>
    <m/>
    <m/>
    <m/>
    <m/>
    <m/>
    <m/>
    <m/>
    <m/>
    <m/>
    <m/>
    <m/>
    <n v="3010.04"/>
    <m/>
    <m/>
    <m/>
    <m/>
    <m/>
    <m/>
    <x v="0"/>
    <x v="0"/>
    <m/>
  </r>
  <r>
    <s v=""/>
    <s v=" E08_13895"/>
    <s v="Inspect Fundamental Power Coupler for CM-02 (394 Crab Production)"/>
    <s v="6.08.04.05.03.03"/>
    <x v="0"/>
    <d v="2028-07-10T00:00:00"/>
    <d v="2028-07-14T00:00:00"/>
    <s v="pkessler"/>
    <s v="Matalevich"/>
    <n v="2146.7399999999998"/>
    <m/>
    <s v="C"/>
    <s v="Labor"/>
    <s v="TEC"/>
    <m/>
    <s v="JLAB"/>
    <s v="Const"/>
    <s v="RF"/>
    <x v="8"/>
    <m/>
    <m/>
    <m/>
    <m/>
    <m/>
    <m/>
    <m/>
    <m/>
    <m/>
    <m/>
    <m/>
    <m/>
    <n v="2146.7399999999998"/>
    <m/>
    <m/>
    <m/>
    <m/>
    <m/>
    <m/>
    <x v="0"/>
    <x v="0"/>
    <m/>
  </r>
  <r>
    <s v=""/>
    <s v=" E08_13895"/>
    <s v="Inspect Fundamental Power Coupler for CM-02 (394 Crab Production)"/>
    <s v="6.08.04.05.03.03"/>
    <x v="0"/>
    <d v="2028-07-10T00:00:00"/>
    <d v="2028-07-14T00:00:00"/>
    <s v="pkessler"/>
    <s v="Matalevich"/>
    <n v="3010.04"/>
    <m/>
    <s v="C"/>
    <s v="Labor"/>
    <s v="TEC"/>
    <m/>
    <s v="JLAB"/>
    <s v="Const"/>
    <s v="RF"/>
    <x v="8"/>
    <m/>
    <m/>
    <m/>
    <m/>
    <m/>
    <m/>
    <m/>
    <m/>
    <m/>
    <m/>
    <m/>
    <m/>
    <n v="3010.04"/>
    <m/>
    <m/>
    <m/>
    <m/>
    <m/>
    <m/>
    <x v="0"/>
    <x v="0"/>
    <m/>
  </r>
  <r>
    <s v=""/>
    <s v=" E08_13905"/>
    <s v="Inspect Fundamental Power Couplers for CM-03 (394 Crab Production)"/>
    <s v="6.08.04.05.03.03"/>
    <x v="0"/>
    <d v="2028-08-14T00:00:00"/>
    <d v="2028-08-18T00:00:00"/>
    <s v="pkessler"/>
    <s v="Matalevich"/>
    <n v="2146.7399999999998"/>
    <m/>
    <s v="C"/>
    <s v="Labor"/>
    <s v="TEC"/>
    <m/>
    <s v="JLAB"/>
    <s v="Const"/>
    <s v="RF"/>
    <x v="8"/>
    <m/>
    <m/>
    <m/>
    <m/>
    <m/>
    <m/>
    <m/>
    <m/>
    <m/>
    <m/>
    <m/>
    <m/>
    <n v="2146.7399999999998"/>
    <m/>
    <m/>
    <m/>
    <m/>
    <m/>
    <m/>
    <x v="0"/>
    <x v="0"/>
    <m/>
  </r>
  <r>
    <s v=""/>
    <s v=" E08_13905"/>
    <s v="Inspect Fundamental Power Couplers for CM-03 (394 Crab Production)"/>
    <s v="6.08.04.05.03.03"/>
    <x v="0"/>
    <d v="2028-08-14T00:00:00"/>
    <d v="2028-08-18T00:00:00"/>
    <s v="pkessler"/>
    <s v="Matalevich"/>
    <n v="3010.04"/>
    <m/>
    <s v="C"/>
    <s v="Labor"/>
    <s v="TEC"/>
    <m/>
    <s v="JLAB"/>
    <s v="Const"/>
    <s v="RF"/>
    <x v="8"/>
    <m/>
    <m/>
    <m/>
    <m/>
    <m/>
    <m/>
    <m/>
    <m/>
    <m/>
    <m/>
    <m/>
    <m/>
    <n v="3010.04"/>
    <m/>
    <m/>
    <m/>
    <m/>
    <m/>
    <m/>
    <x v="0"/>
    <x v="0"/>
    <m/>
  </r>
  <r>
    <s v=""/>
    <s v=" E08_13915"/>
    <s v="Inspect Fundamental Power Couplers for CM-04 (394 Crab Production)"/>
    <s v="6.08.04.05.03.03"/>
    <x v="0"/>
    <d v="2028-09-19T00:00:00"/>
    <d v="2028-09-25T00:00:00"/>
    <s v="pkessler"/>
    <s v="Matalevich"/>
    <n v="2146.7399999999998"/>
    <m/>
    <s v="C"/>
    <s v="Labor"/>
    <s v="TEC"/>
    <m/>
    <s v="JLAB"/>
    <s v="Const"/>
    <s v="RF"/>
    <x v="8"/>
    <m/>
    <m/>
    <m/>
    <m/>
    <m/>
    <m/>
    <m/>
    <m/>
    <m/>
    <m/>
    <m/>
    <m/>
    <n v="2146.7399999999998"/>
    <m/>
    <m/>
    <m/>
    <m/>
    <m/>
    <m/>
    <x v="0"/>
    <x v="0"/>
    <m/>
  </r>
  <r>
    <s v=""/>
    <s v=" E08_13915"/>
    <s v="Inspect Fundamental Power Couplers for CM-04 (394 Crab Production)"/>
    <s v="6.08.04.05.03.03"/>
    <x v="0"/>
    <d v="2028-09-19T00:00:00"/>
    <d v="2028-09-25T00:00:00"/>
    <s v="pkessler"/>
    <s v="Matalevich"/>
    <n v="3010.04"/>
    <m/>
    <s v="C"/>
    <s v="Labor"/>
    <s v="TEC"/>
    <m/>
    <s v="JLAB"/>
    <s v="Const"/>
    <s v="RF"/>
    <x v="8"/>
    <m/>
    <m/>
    <m/>
    <m/>
    <m/>
    <m/>
    <m/>
    <m/>
    <m/>
    <m/>
    <m/>
    <m/>
    <n v="3010.04"/>
    <m/>
    <m/>
    <m/>
    <m/>
    <m/>
    <m/>
    <x v="0"/>
    <x v="0"/>
    <m/>
  </r>
  <r>
    <s v=""/>
    <s v=" E08_13925"/>
    <s v="Inspect Fundamental Power Couplers for CM-05 (394 Crab Production)"/>
    <s v="6.08.04.05.03.03"/>
    <x v="0"/>
    <d v="2028-10-25T00:00:00"/>
    <d v="2028-10-31T00:00:00"/>
    <s v="pkessler"/>
    <s v="Matalevich"/>
    <n v="2211.15"/>
    <m/>
    <s v="C"/>
    <s v="Labor"/>
    <s v="TEC"/>
    <m/>
    <s v="JLAB"/>
    <s v="Const"/>
    <s v="RF"/>
    <x v="8"/>
    <m/>
    <m/>
    <m/>
    <m/>
    <m/>
    <m/>
    <m/>
    <m/>
    <m/>
    <m/>
    <m/>
    <m/>
    <m/>
    <n v="2211.15"/>
    <m/>
    <m/>
    <m/>
    <m/>
    <m/>
    <x v="0"/>
    <x v="0"/>
    <m/>
  </r>
  <r>
    <s v=""/>
    <s v=" E08_13925"/>
    <s v="Inspect Fundamental Power Couplers for CM-05 (394 Crab Production)"/>
    <s v="6.08.04.05.03.03"/>
    <x v="0"/>
    <d v="2028-10-25T00:00:00"/>
    <d v="2028-10-31T00:00:00"/>
    <s v="pkessler"/>
    <s v="Matalevich"/>
    <n v="3100.34"/>
    <m/>
    <s v="C"/>
    <s v="Labor"/>
    <s v="TEC"/>
    <m/>
    <s v="JLAB"/>
    <s v="Const"/>
    <s v="RF"/>
    <x v="8"/>
    <m/>
    <m/>
    <m/>
    <m/>
    <m/>
    <m/>
    <m/>
    <m/>
    <m/>
    <m/>
    <m/>
    <m/>
    <m/>
    <n v="3100.34"/>
    <m/>
    <m/>
    <m/>
    <m/>
    <m/>
    <x v="0"/>
    <x v="0"/>
    <m/>
  </r>
  <r>
    <s v=""/>
    <s v=" E08_13935"/>
    <s v="Inspect Fundamental Power Couplers for CM-06 (394 Crab Production)"/>
    <s v="6.08.04.05.03.03"/>
    <x v="0"/>
    <d v="2028-12-04T00:00:00"/>
    <d v="2028-12-08T00:00:00"/>
    <s v="pkessler"/>
    <s v="Matalevich"/>
    <n v="2211.15"/>
    <m/>
    <s v="C"/>
    <s v="Labor"/>
    <s v="TEC"/>
    <m/>
    <s v="JLAB"/>
    <s v="Const"/>
    <s v="RF"/>
    <x v="8"/>
    <m/>
    <m/>
    <m/>
    <m/>
    <m/>
    <m/>
    <m/>
    <m/>
    <m/>
    <m/>
    <m/>
    <m/>
    <m/>
    <n v="2211.15"/>
    <m/>
    <m/>
    <m/>
    <m/>
    <m/>
    <x v="0"/>
    <x v="0"/>
    <m/>
  </r>
  <r>
    <s v=""/>
    <s v=" E08_13935"/>
    <s v="Inspect Fundamental Power Couplers for CM-06 (394 Crab Production)"/>
    <s v="6.08.04.05.03.03"/>
    <x v="0"/>
    <d v="2028-12-04T00:00:00"/>
    <d v="2028-12-08T00:00:00"/>
    <s v="pkessler"/>
    <s v="Matalevich"/>
    <n v="3100.34"/>
    <m/>
    <s v="C"/>
    <s v="Labor"/>
    <s v="TEC"/>
    <m/>
    <s v="JLAB"/>
    <s v="Const"/>
    <s v="RF"/>
    <x v="8"/>
    <m/>
    <m/>
    <m/>
    <m/>
    <m/>
    <m/>
    <m/>
    <m/>
    <m/>
    <m/>
    <m/>
    <m/>
    <m/>
    <n v="3100.34"/>
    <m/>
    <m/>
    <m/>
    <m/>
    <m/>
    <x v="0"/>
    <x v="0"/>
    <m/>
  </r>
  <r>
    <s v=""/>
    <s v=" EJ_0201_2690"/>
    <s v="RCS Corrector - Preliminary Design Verification - Labor"/>
    <s v="6.03.02.01.03"/>
    <x v="0"/>
    <d v="2023-05-04T00:00:00"/>
    <d v="2023-06-01T00:00:00"/>
    <s v="jtolle"/>
    <s v="hwitte"/>
    <n v="6372.14"/>
    <s v="EDIA"/>
    <s v="C"/>
    <s v="Labor"/>
    <s v="TEC"/>
    <m/>
    <s v="BNL"/>
    <s v="PED"/>
    <s v="NC_MAG"/>
    <x v="6"/>
    <s v="B"/>
    <m/>
    <m/>
    <m/>
    <m/>
    <m/>
    <m/>
    <n v="6372.14"/>
    <m/>
    <m/>
    <m/>
    <m/>
    <m/>
    <m/>
    <m/>
    <m/>
    <m/>
    <m/>
    <m/>
    <x v="0"/>
    <x v="0"/>
    <m/>
  </r>
  <r>
    <s v=""/>
    <s v=" EJ_0201_2680"/>
    <s v="RCS Corrector - Preliminary Design Verification - Material"/>
    <s v="6.03.02.01.03"/>
    <x v="0"/>
    <d v="2023-03-09T00:00:00"/>
    <d v="2023-05-03T00:00:00"/>
    <s v="jtolle"/>
    <s v="hwitte"/>
    <n v="10465.290000000001"/>
    <s v="EDIA"/>
    <s v="C"/>
    <s v="Nonlabor"/>
    <s v="TEC"/>
    <m/>
    <s v="BNL"/>
    <s v="PED"/>
    <s v="NC_MAG"/>
    <x v="6"/>
    <s v="B"/>
    <m/>
    <m/>
    <m/>
    <m/>
    <m/>
    <m/>
    <n v="10465.290000000001"/>
    <m/>
    <m/>
    <m/>
    <m/>
    <m/>
    <m/>
    <m/>
    <m/>
    <m/>
    <m/>
    <m/>
    <x v="0"/>
    <x v="0"/>
    <m/>
  </r>
  <r>
    <s v=""/>
    <s v=" IF_2102_1180.1"/>
    <s v="A/E Design - RCV - Conformed Set of Documents (Construction Documents modified to include any addenda)"/>
    <s v="6.11.01.04"/>
    <x v="1"/>
    <d v="2025-07-10T00:00:00"/>
    <d v="2025-07-10T00:00:00"/>
    <s v="apatil"/>
    <s v="cfolz"/>
    <n v="792978.28"/>
    <s v="EDIA"/>
    <s v="C"/>
    <s v="Nonlabor"/>
    <s v="TEC"/>
    <m/>
    <s v="BNL"/>
    <s v="PED"/>
    <s v="INF"/>
    <x v="6"/>
    <s v="D.APP19.A"/>
    <s v="APP00034"/>
    <m/>
    <m/>
    <m/>
    <m/>
    <m/>
    <m/>
    <m/>
    <n v="792978.28"/>
    <m/>
    <m/>
    <m/>
    <m/>
    <m/>
    <m/>
    <m/>
    <m/>
    <m/>
    <x v="0"/>
    <x v="0"/>
    <m/>
  </r>
  <r>
    <s v=""/>
    <s v=" IF_2102_1166.1"/>
    <s v="A/E Design - RCV - Final Construction Bid Issue"/>
    <s v="6.11.01.04"/>
    <x v="1"/>
    <d v="2025-05-13T00:00:00"/>
    <d v="2025-05-13T00:00:00"/>
    <s v="apatil"/>
    <s v="cfolz"/>
    <n v="693856"/>
    <s v="EDIA"/>
    <s v="C"/>
    <s v="Nonlabor"/>
    <s v="TEC"/>
    <m/>
    <s v="BNL"/>
    <s v="PED"/>
    <s v="INF"/>
    <x v="6"/>
    <s v="D.APP19.A"/>
    <s v="APP00034"/>
    <m/>
    <m/>
    <m/>
    <m/>
    <m/>
    <m/>
    <m/>
    <n v="693856"/>
    <m/>
    <m/>
    <m/>
    <m/>
    <m/>
    <m/>
    <m/>
    <m/>
    <m/>
    <x v="0"/>
    <x v="0"/>
    <m/>
  </r>
  <r>
    <s v=""/>
    <s v=" E0403_15066"/>
    <s v="TR Effort for Vendor A Production Magnets Groups A3 thru A6-Labor RCS-Magnet-Dipoles"/>
    <s v="6.03.02.02.01.03"/>
    <x v="0"/>
    <d v="2026-08-07T00:00:00"/>
    <d v="2028-04-17T00:00:00"/>
    <s v="ebockhold"/>
    <s v="mwiseman"/>
    <n v="11299.27"/>
    <m/>
    <s v="C"/>
    <s v="Labor"/>
    <s v="TEC"/>
    <m/>
    <s v="JLAB"/>
    <s v="Const"/>
    <s v="NC_MAG"/>
    <x v="9"/>
    <s v="D.APP37.C"/>
    <s v="APP00506"/>
    <m/>
    <m/>
    <m/>
    <m/>
    <m/>
    <m/>
    <m/>
    <m/>
    <n v="1017.47"/>
    <n v="6693.88"/>
    <n v="3587.92"/>
    <m/>
    <m/>
    <m/>
    <m/>
    <m/>
    <m/>
    <x v="0"/>
    <x v="0"/>
    <m/>
  </r>
  <r>
    <s v=""/>
    <s v=" E0403_15066"/>
    <s v="TR Effort for Vendor A Production Magnets Groups A3 thru A6-Labor RCS-Magnet-Dipoles"/>
    <s v="6.03.02.02.01.03"/>
    <x v="0"/>
    <d v="2026-08-07T00:00:00"/>
    <d v="2028-04-17T00:00:00"/>
    <s v="ebockhold"/>
    <s v="mwiseman"/>
    <n v="106247.93"/>
    <m/>
    <s v="C"/>
    <s v="Labor"/>
    <s v="TEC"/>
    <m/>
    <s v="JLAB"/>
    <s v="Const"/>
    <s v="NC_MAG"/>
    <x v="9"/>
    <s v="D.APP37.C"/>
    <s v="APP00506"/>
    <m/>
    <m/>
    <m/>
    <m/>
    <m/>
    <m/>
    <m/>
    <m/>
    <n v="9567.35"/>
    <n v="62943.09"/>
    <n v="33737.5"/>
    <m/>
    <m/>
    <m/>
    <m/>
    <m/>
    <m/>
    <x v="0"/>
    <x v="0"/>
    <m/>
  </r>
  <r>
    <s v=""/>
    <s v=" E0403_15067"/>
    <s v="TR Effort for Vendor A Production Magnets Groups A3 thru A6-Travel RCS-Magnet-Dipoles"/>
    <s v="6.03.02.02.01.03"/>
    <x v="0"/>
    <d v="2026-08-07T00:00:00"/>
    <d v="2028-04-17T00:00:00"/>
    <s v="ebockhold"/>
    <s v="mwiseman"/>
    <n v="21656.12"/>
    <m/>
    <s v="C"/>
    <s v="Nonlabor"/>
    <s v="TEC"/>
    <m/>
    <s v="JLAB"/>
    <s v="Const"/>
    <s v="NC_MAG"/>
    <x v="10"/>
    <s v="T"/>
    <m/>
    <m/>
    <m/>
    <m/>
    <m/>
    <m/>
    <m/>
    <m/>
    <m/>
    <n v="1950.08"/>
    <n v="12829.45"/>
    <n v="6876.59"/>
    <m/>
    <m/>
    <m/>
    <m/>
    <m/>
    <m/>
    <x v="0"/>
    <x v="0"/>
    <m/>
  </r>
  <r>
    <s v=""/>
    <s v=" E0403_15219"/>
    <s v="TR Effort for Vendor B Production Magnets Groups B3 thru B6-Labor RCS-Magnet-Dipoles"/>
    <s v="6.03.02.02.01.03"/>
    <x v="0"/>
    <d v="2026-08-10T00:00:00"/>
    <d v="2028-04-18T00:00:00"/>
    <s v="ebockhold"/>
    <s v="mwiseman"/>
    <n v="11300.85"/>
    <m/>
    <s v="C"/>
    <s v="Labor"/>
    <s v="TEC"/>
    <m/>
    <s v="JLAB"/>
    <s v="Const"/>
    <s v="NC_MAG"/>
    <x v="9"/>
    <s v="D.APP37.D"/>
    <s v="APP00506"/>
    <m/>
    <m/>
    <m/>
    <m/>
    <m/>
    <m/>
    <m/>
    <m/>
    <n v="990.83"/>
    <n v="6694.81"/>
    <n v="3615.2"/>
    <m/>
    <m/>
    <m/>
    <m/>
    <m/>
    <m/>
    <x v="0"/>
    <x v="0"/>
    <m/>
  </r>
  <r>
    <s v=""/>
    <s v=" E0403_15219"/>
    <s v="TR Effort for Vendor B Production Magnets Groups B3 thru B6-Labor RCS-Magnet-Dipoles"/>
    <s v="6.03.02.02.01.03"/>
    <x v="0"/>
    <d v="2026-08-10T00:00:00"/>
    <d v="2028-04-18T00:00:00"/>
    <s v="ebockhold"/>
    <s v="mwiseman"/>
    <n v="106262.72"/>
    <m/>
    <s v="C"/>
    <s v="Labor"/>
    <s v="TEC"/>
    <m/>
    <s v="JLAB"/>
    <s v="Const"/>
    <s v="NC_MAG"/>
    <x v="9"/>
    <s v="D.APP37.D"/>
    <s v="APP00506"/>
    <m/>
    <m/>
    <m/>
    <m/>
    <m/>
    <m/>
    <m/>
    <m/>
    <n v="9316.8700000000008"/>
    <n v="62951.85"/>
    <n v="33994"/>
    <m/>
    <m/>
    <m/>
    <m/>
    <m/>
    <m/>
    <x v="0"/>
    <x v="0"/>
    <m/>
  </r>
  <r>
    <s v=""/>
    <s v=" E0403_15220"/>
    <s v="TR Effort for Vendor B Production Magnets Groups B3 thru B6-Travel RCS-Magnet-Dipoles"/>
    <s v="6.03.02.02.01.03"/>
    <x v="0"/>
    <d v="2026-08-10T00:00:00"/>
    <d v="2028-04-18T00:00:00"/>
    <s v="ebockhold"/>
    <s v="mwiseman"/>
    <n v="21659.13"/>
    <m/>
    <s v="C"/>
    <s v="Nonlabor"/>
    <s v="TEC"/>
    <m/>
    <s v="JLAB"/>
    <s v="Const"/>
    <s v="NC_MAG"/>
    <x v="10"/>
    <s v="T"/>
    <m/>
    <m/>
    <m/>
    <m/>
    <m/>
    <m/>
    <m/>
    <m/>
    <m/>
    <n v="1899.02"/>
    <n v="12831.24"/>
    <n v="6928.87"/>
    <m/>
    <m/>
    <m/>
    <m/>
    <m/>
    <m/>
    <x v="0"/>
    <x v="0"/>
    <m/>
  </r>
  <r>
    <s v=""/>
    <s v=" E0403_16035"/>
    <s v="TR Effort for Vendor A Production Magnets Groups A3 thru A6 Travel  ESR-Magnet-Quad 1"/>
    <s v="6.04.03.02.01.02"/>
    <x v="0"/>
    <d v="2028-06-09T00:00:00"/>
    <d v="1930-03-15T00:00:00"/>
    <s v="ebockhold"/>
    <s v="mwiseman"/>
    <n v="17692.57"/>
    <m/>
    <s v="C"/>
    <s v="Nonlabor"/>
    <s v="TEC"/>
    <m/>
    <s v="JLAB"/>
    <s v="Const"/>
    <s v="NC_MAG"/>
    <x v="10"/>
    <s v="T"/>
    <m/>
    <m/>
    <m/>
    <m/>
    <m/>
    <m/>
    <m/>
    <m/>
    <m/>
    <m/>
    <m/>
    <n v="3176.62"/>
    <n v="10012.39"/>
    <n v="4503.5600000000004"/>
    <m/>
    <m/>
    <m/>
    <m/>
    <x v="0"/>
    <x v="0"/>
    <m/>
  </r>
  <r>
    <s v=""/>
    <s v=" E0403_16111"/>
    <s v="TR Effort for Vendor B Production Magnets Groups B3 thru B6 Travel   ESR-Magnet-Quad 1"/>
    <s v="6.04.03.02.01.02"/>
    <x v="0"/>
    <d v="2028-09-05T00:00:00"/>
    <d v="1930-06-10T00:00:00"/>
    <s v="ebockhold"/>
    <s v="mwiseman"/>
    <n v="17834.88"/>
    <m/>
    <s v="C"/>
    <s v="Nonlabor"/>
    <s v="TEC"/>
    <m/>
    <s v="JLAB"/>
    <s v="Const"/>
    <s v="NC_MAG"/>
    <x v="10"/>
    <s v="T"/>
    <m/>
    <m/>
    <m/>
    <m/>
    <m/>
    <m/>
    <m/>
    <m/>
    <m/>
    <m/>
    <m/>
    <n v="770.14"/>
    <n v="10092.92"/>
    <n v="6971.82"/>
    <m/>
    <m/>
    <m/>
    <m/>
    <x v="0"/>
    <x v="0"/>
    <m/>
  </r>
  <r>
    <s v=""/>
    <s v=" E0403_16034"/>
    <s v="TR Effort for Vendor A Production Magnets Groups A3 thru A6 Labor  ESR-Magnet-Quad 1"/>
    <s v="6.04.03.02.01.02"/>
    <x v="0"/>
    <d v="2028-06-09T00:00:00"/>
    <d v="1930-03-15T00:00:00"/>
    <s v="ebockhold"/>
    <s v="mwiseman"/>
    <n v="80710.02"/>
    <m/>
    <s v="C"/>
    <s v="Labor"/>
    <s v="TEC"/>
    <m/>
    <s v="JLAB"/>
    <s v="Const"/>
    <s v="NC_MAG"/>
    <x v="10"/>
    <s v="D.APP38.C"/>
    <s v="APP00510"/>
    <m/>
    <m/>
    <m/>
    <m/>
    <m/>
    <m/>
    <m/>
    <m/>
    <m/>
    <m/>
    <n v="14491.12"/>
    <n v="45674.54"/>
    <n v="20544.37"/>
    <m/>
    <m/>
    <m/>
    <m/>
    <x v="0"/>
    <x v="0"/>
    <m/>
  </r>
  <r>
    <s v=""/>
    <s v=" E0403_16034"/>
    <s v="TR Effort for Vendor A Production Magnets Groups A3 thru A6 Labor  ESR-Magnet-Quad 1"/>
    <s v="6.04.03.02.01.02"/>
    <x v="0"/>
    <d v="2028-06-09T00:00:00"/>
    <d v="1930-03-15T00:00:00"/>
    <s v="ebockhold"/>
    <s v="mwiseman"/>
    <n v="9659.7900000000009"/>
    <m/>
    <s v="C"/>
    <s v="Labor"/>
    <s v="TEC"/>
    <m/>
    <s v="JLAB"/>
    <s v="Const"/>
    <s v="NC_MAG"/>
    <x v="10"/>
    <s v="D.APP38.C"/>
    <s v="APP00510"/>
    <m/>
    <m/>
    <m/>
    <m/>
    <m/>
    <m/>
    <m/>
    <m/>
    <m/>
    <m/>
    <n v="1734.37"/>
    <n v="5466.56"/>
    <n v="2458.86"/>
    <m/>
    <m/>
    <m/>
    <m/>
    <x v="0"/>
    <x v="0"/>
    <m/>
  </r>
  <r>
    <s v=""/>
    <s v=" E0403_16110"/>
    <s v="TR Effort for Vendor B Production Magnets Groups B3 thru B6 Labor   ESR-Magnet-Quad 1"/>
    <s v="6.04.03.02.01.02"/>
    <x v="0"/>
    <d v="2028-09-05T00:00:00"/>
    <d v="1930-06-10T00:00:00"/>
    <s v="ebockhold"/>
    <s v="mwiseman"/>
    <n v="9737.49"/>
    <m/>
    <s v="C"/>
    <s v="Labor"/>
    <s v="TEC"/>
    <m/>
    <s v="JLAB"/>
    <s v="Const"/>
    <s v="NC_MAG"/>
    <x v="10"/>
    <s v="D.APP38.D"/>
    <s v="APP00510"/>
    <m/>
    <m/>
    <m/>
    <m/>
    <m/>
    <m/>
    <m/>
    <m/>
    <m/>
    <m/>
    <n v="420.48"/>
    <n v="5510.53"/>
    <n v="3806.47"/>
    <m/>
    <m/>
    <m/>
    <m/>
    <x v="0"/>
    <x v="0"/>
    <m/>
  </r>
  <r>
    <s v=""/>
    <s v=" E0403_16110"/>
    <s v="TR Effort for Vendor B Production Magnets Groups B3 thru B6 Labor   ESR-Magnet-Quad 1"/>
    <s v="6.04.03.02.01.02"/>
    <x v="0"/>
    <d v="2028-09-05T00:00:00"/>
    <d v="1930-06-10T00:00:00"/>
    <s v="ebockhold"/>
    <s v="mwiseman"/>
    <n v="81359.199999999997"/>
    <m/>
    <s v="C"/>
    <s v="Labor"/>
    <s v="TEC"/>
    <m/>
    <s v="JLAB"/>
    <s v="Const"/>
    <s v="NC_MAG"/>
    <x v="10"/>
    <s v="D.APP38.D"/>
    <s v="APP00510"/>
    <m/>
    <m/>
    <m/>
    <m/>
    <m/>
    <m/>
    <m/>
    <m/>
    <m/>
    <m/>
    <n v="3513.24"/>
    <n v="46041.91"/>
    <n v="31804.05"/>
    <m/>
    <m/>
    <m/>
    <m/>
    <x v="0"/>
    <x v="0"/>
    <m/>
  </r>
  <r>
    <s v=""/>
    <s v=" DE_0700_3965"/>
    <s v="RCV:Detector Solenoid Arrival Checks Complete"/>
    <s v="6.10.07"/>
    <x v="0"/>
    <d v="2029-02-22T00:00:00"/>
    <d v="2029-02-22T00:00:00"/>
    <s v="ewoolsey"/>
    <s v="rrajput"/>
    <n v="1129858.5"/>
    <s v="EDIA"/>
    <s v="C"/>
    <s v="Nonlabor"/>
    <s v="TEC"/>
    <s v="CD-3A"/>
    <s v="JLAB"/>
    <s v="Const.Fabricate"/>
    <s v="DET"/>
    <x v="9"/>
    <s v="D.APP31"/>
    <s v="APP00086"/>
    <m/>
    <m/>
    <m/>
    <m/>
    <m/>
    <m/>
    <m/>
    <m/>
    <m/>
    <m/>
    <m/>
    <n v="1129858.5"/>
    <m/>
    <m/>
    <m/>
    <m/>
    <m/>
    <x v="0"/>
    <x v="0"/>
    <m/>
  </r>
  <r>
    <s v=""/>
    <s v=" DE_0700_4150"/>
    <s v="RCV: Solenoid Conductor"/>
    <s v="6.10.07"/>
    <x v="0"/>
    <d v="2025-09-02T00:00:00"/>
    <d v="2025-09-02T00:00:00"/>
    <s v="pkessler"/>
    <s v="rrajput"/>
    <n v="1591350"/>
    <s v="EDIA"/>
    <s v="C"/>
    <s v="Nonlabor"/>
    <s v="TEC"/>
    <s v="CD-3A"/>
    <s v="JLAB"/>
    <s v="Const.Fabricate"/>
    <s v="DET"/>
    <x v="9"/>
    <s v="S.P323"/>
    <s v="APP00085"/>
    <m/>
    <m/>
    <m/>
    <m/>
    <m/>
    <m/>
    <m/>
    <n v="1591350"/>
    <m/>
    <m/>
    <m/>
    <m/>
    <m/>
    <m/>
    <m/>
    <m/>
    <m/>
    <x v="0"/>
    <x v="0"/>
    <m/>
  </r>
  <r>
    <s v=""/>
    <s v=" DE_0700_4150"/>
    <s v="RCV: Solenoid Conductor"/>
    <s v="6.10.07"/>
    <x v="0"/>
    <d v="2025-09-02T00:00:00"/>
    <d v="2025-09-02T00:00:00"/>
    <s v="pkessler"/>
    <s v="rrajput"/>
    <n v="342288.25"/>
    <s v="EDIA"/>
    <s v="C"/>
    <s v="Nonlabor"/>
    <s v="TEC"/>
    <s v="CD-3A"/>
    <s v="JLAB"/>
    <s v="Const.Fabricate"/>
    <s v="DET"/>
    <x v="9"/>
    <s v="S.P323"/>
    <s v="APP00085"/>
    <m/>
    <m/>
    <m/>
    <m/>
    <m/>
    <m/>
    <m/>
    <n v="342288.25"/>
    <m/>
    <m/>
    <m/>
    <m/>
    <m/>
    <m/>
    <m/>
    <m/>
    <m/>
    <x v="0"/>
    <x v="0"/>
    <m/>
  </r>
  <r>
    <s v="Contract Award"/>
    <s v=" DE_0700_4130"/>
    <s v="AWARD:  Solenoid Conductor Procurement"/>
    <s v="6.10.07"/>
    <x v="0"/>
    <d v="2024-02-01T00:00:00"/>
    <d v="2024-02-01T00:00:00"/>
    <s v="pkessler"/>
    <s v="rrajput"/>
    <n v="0.01"/>
    <s v="EDIA"/>
    <s v="C"/>
    <s v="Nonlabor"/>
    <s v="TEC"/>
    <s v="CD-3A"/>
    <s v="JLAB"/>
    <s v="Const.Procure"/>
    <s v="DET"/>
    <x v="10"/>
    <s v="S.P323"/>
    <s v="APP00085"/>
    <m/>
    <m/>
    <m/>
    <m/>
    <m/>
    <m/>
    <n v="0.01"/>
    <m/>
    <m/>
    <m/>
    <m/>
    <m/>
    <m/>
    <m/>
    <m/>
    <m/>
    <m/>
    <x v="0"/>
    <x v="0"/>
    <m/>
  </r>
  <r>
    <s v=""/>
    <s v=" DE_0700_3690"/>
    <s v="RCV: Detector Solenoid Manufacturing Readiness Review Held"/>
    <s v="6.10.07"/>
    <x v="0"/>
    <d v="2025-07-25T00:00:00"/>
    <d v="2025-07-25T00:00:00"/>
    <s v="ewoolsey"/>
    <s v="rrajput"/>
    <n v="4519434"/>
    <s v="EDIA"/>
    <s v="C"/>
    <s v="Nonlabor"/>
    <s v="TEC"/>
    <s v="CD-3A"/>
    <s v="JLAB"/>
    <s v="Const.Fabricate"/>
    <s v="DET"/>
    <x v="9"/>
    <s v="D.APP31"/>
    <s v="APP00086"/>
    <m/>
    <m/>
    <m/>
    <m/>
    <m/>
    <m/>
    <m/>
    <n v="4519434"/>
    <m/>
    <m/>
    <m/>
    <m/>
    <m/>
    <m/>
    <m/>
    <m/>
    <m/>
    <x v="0"/>
    <x v="0"/>
    <m/>
  </r>
  <r>
    <s v="Contract Award"/>
    <s v=" DE_0700_3490"/>
    <s v="AWARD:  Solenoid Sample Coductor - Procurement"/>
    <s v="6.10.07"/>
    <x v="0"/>
    <d v="2023-02-28T00:00:00"/>
    <d v="2023-02-28T00:00:00"/>
    <s v="ewoolsey"/>
    <s v="rrajput"/>
    <n v="0.01"/>
    <s v="EDIA"/>
    <s v="C"/>
    <s v="Nonlabor"/>
    <s v="TEC"/>
    <m/>
    <s v="JLAB"/>
    <s v="PED"/>
    <s v="DET"/>
    <x v="10"/>
    <s v="P.S468"/>
    <s v="APP00212"/>
    <m/>
    <m/>
    <m/>
    <m/>
    <m/>
    <n v="0.01"/>
    <m/>
    <m/>
    <m/>
    <m/>
    <m/>
    <m/>
    <m/>
    <m/>
    <m/>
    <m/>
    <m/>
    <x v="0"/>
    <x v="0"/>
    <m/>
  </r>
  <r>
    <s v=""/>
    <s v=" DE_0700_3510"/>
    <s v="RCV: Solenoid Sample Coductor"/>
    <s v="6.10.07"/>
    <x v="0"/>
    <d v="2023-11-15T00:00:00"/>
    <d v="2023-11-15T00:00:00"/>
    <s v="pkessler"/>
    <s v="rrajput"/>
    <n v="166159.34"/>
    <s v="EDIA"/>
    <s v="C"/>
    <s v="Nonlabor"/>
    <s v="TEC"/>
    <m/>
    <s v="JLAB"/>
    <s v="PED"/>
    <s v="DET"/>
    <x v="10"/>
    <s v="P.S468"/>
    <s v="APP00212"/>
    <m/>
    <m/>
    <m/>
    <m/>
    <m/>
    <m/>
    <n v="166159.34"/>
    <m/>
    <m/>
    <m/>
    <m/>
    <m/>
    <m/>
    <m/>
    <m/>
    <m/>
    <m/>
    <x v="0"/>
    <x v="0"/>
    <m/>
  </r>
  <r>
    <s v="Contract Award"/>
    <s v=" DE_0700_3540"/>
    <s v="AWARD: Detector Solenoid Sample Coductor Testing - Procurement"/>
    <s v="6.10.07"/>
    <x v="0"/>
    <d v="2024-03-04T00:00:00"/>
    <d v="2024-03-04T00:00:00"/>
    <s v="ewoolsey"/>
    <s v="rrajput"/>
    <n v="0.01"/>
    <s v="EDIA"/>
    <s v="C"/>
    <s v="Nonlabor"/>
    <s v="TEC"/>
    <m/>
    <s v="JLAB"/>
    <s v="PED"/>
    <s v="DET"/>
    <x v="10"/>
    <s v="P.S469"/>
    <s v="APP00214"/>
    <m/>
    <m/>
    <m/>
    <m/>
    <m/>
    <m/>
    <n v="0.01"/>
    <m/>
    <m/>
    <m/>
    <m/>
    <m/>
    <m/>
    <m/>
    <m/>
    <m/>
    <m/>
    <x v="0"/>
    <x v="0"/>
    <m/>
  </r>
  <r>
    <s v=""/>
    <s v=" DE_0700_3560"/>
    <s v="RCV: Detector Solenoid Sample Coductor Testing"/>
    <s v="6.10.07"/>
    <x v="0"/>
    <d v="2024-11-19T00:00:00"/>
    <d v="2024-11-25T00:00:00"/>
    <s v="pkessler"/>
    <s v="rrajput"/>
    <n v="57048.04"/>
    <s v="EDIA"/>
    <s v="C"/>
    <s v="Nonlabor"/>
    <s v="TEC"/>
    <m/>
    <s v="JLAB"/>
    <s v="PED"/>
    <s v="DET"/>
    <x v="9"/>
    <s v="P.S469"/>
    <s v="APP00214"/>
    <m/>
    <m/>
    <m/>
    <m/>
    <m/>
    <m/>
    <m/>
    <n v="57048.04"/>
    <m/>
    <m/>
    <m/>
    <m/>
    <m/>
    <m/>
    <m/>
    <m/>
    <m/>
    <x v="0"/>
    <x v="0"/>
    <m/>
  </r>
  <r>
    <s v=""/>
    <s v=" DE_0700_3645"/>
    <s v="TR Effort - Detector Solenoid Design Build - Travel"/>
    <s v="6.10.07"/>
    <x v="0"/>
    <d v="2024-02-02T00:00:00"/>
    <d v="2029-02-01T00:00:00"/>
    <s v="ewoolsey"/>
    <s v="rrajput"/>
    <n v="541856.47"/>
    <s v="CON"/>
    <s v="C"/>
    <s v="Nonlabor"/>
    <s v="TEC"/>
    <m/>
    <s v="JLAB"/>
    <s v="Const"/>
    <s v="DET"/>
    <x v="9"/>
    <s v="T"/>
    <s v="APP00086"/>
    <m/>
    <m/>
    <m/>
    <m/>
    <m/>
    <m/>
    <n v="72825.509999999995"/>
    <n v="108371.29"/>
    <n v="108371.29"/>
    <n v="108371.29"/>
    <n v="108371.29"/>
    <n v="35545.78"/>
    <m/>
    <m/>
    <m/>
    <m/>
    <m/>
    <x v="0"/>
    <x v="0"/>
    <m/>
  </r>
  <r>
    <s v=""/>
    <s v=" IF_0302_1290"/>
    <s v="Overhead 13.8 kV lines - Construction - OH Lines #10 - Clear trees, Site Preparation"/>
    <s v="6.11.03.02"/>
    <x v="0"/>
    <d v="2025-09-08T00:00:00"/>
    <d v="2025-10-20T00:00:00"/>
    <s v="apatil"/>
    <s v="nehring"/>
    <n v="84117.78"/>
    <s v="CON"/>
    <s v="C"/>
    <s v="Nonlabor"/>
    <s v="TEC"/>
    <m/>
    <s v="BNL"/>
    <s v="Const"/>
    <s v="INF"/>
    <x v="9"/>
    <s v="D50.APP02.B"/>
    <s v="APP00053"/>
    <m/>
    <m/>
    <m/>
    <m/>
    <m/>
    <m/>
    <m/>
    <n v="47666.74"/>
    <n v="36451.040000000001"/>
    <m/>
    <m/>
    <m/>
    <m/>
    <m/>
    <m/>
    <m/>
    <m/>
    <x v="0"/>
    <x v="0"/>
    <m/>
  </r>
  <r>
    <s v=""/>
    <s v=" IF_0302_1300"/>
    <s v="Overhead 13.8 kV lines - Construction - OH Lines #10 - Roadways, MH's, Concrete Pads, groundings"/>
    <s v="6.11.03.02"/>
    <x v="0"/>
    <d v="2025-09-29T00:00:00"/>
    <d v="2026-01-27T00:00:00"/>
    <s v="apatil"/>
    <s v="nehring"/>
    <n v="135372.47"/>
    <s v="CON"/>
    <s v="C"/>
    <s v="Nonlabor"/>
    <s v="TEC"/>
    <m/>
    <s v="BNL"/>
    <s v="Const"/>
    <s v="INF"/>
    <x v="9"/>
    <s v="D50.APP02.B"/>
    <s v="APP00053"/>
    <m/>
    <m/>
    <m/>
    <m/>
    <m/>
    <m/>
    <m/>
    <n v="3384.31"/>
    <n v="131988.16"/>
    <m/>
    <m/>
    <m/>
    <m/>
    <m/>
    <m/>
    <m/>
    <m/>
    <x v="0"/>
    <x v="0"/>
    <m/>
  </r>
  <r>
    <s v=""/>
    <s v=" IF_0302_1042"/>
    <s v="Overhead 13.8 kV lines - OH Lines #10 - Pad Mount SW's - Fabrication"/>
    <s v="6.11.03.02"/>
    <x v="0"/>
    <d v="2025-09-19T00:00:00"/>
    <d v="2026-09-18T00:00:00"/>
    <s v="apatil"/>
    <s v="nehring"/>
    <n v="2238182.2599999998"/>
    <s v="CON"/>
    <s v="C"/>
    <s v="Nonlabor"/>
    <s v="TEC"/>
    <m/>
    <s v="BNL"/>
    <s v="Const"/>
    <s v="INF"/>
    <x v="9"/>
    <s v="A.PP077"/>
    <s v="APP00045"/>
    <m/>
    <m/>
    <m/>
    <m/>
    <m/>
    <m/>
    <m/>
    <n v="71621.83"/>
    <n v="2166560.4300000002"/>
    <m/>
    <m/>
    <m/>
    <m/>
    <m/>
    <m/>
    <m/>
    <m/>
    <x v="0"/>
    <x v="0"/>
    <m/>
  </r>
  <r>
    <s v=""/>
    <s v=" IF_0302_1350"/>
    <s v="Overhead 13.8 kV lines - Construction - OH Lines #9 - Clear trees, Site Preparation"/>
    <s v="6.11.03.02"/>
    <x v="0"/>
    <d v="2025-10-21T00:00:00"/>
    <d v="2025-11-18T00:00:00"/>
    <s v="apatil"/>
    <s v="nehring"/>
    <n v="35250.04"/>
    <s v="CON"/>
    <s v="C"/>
    <s v="Nonlabor"/>
    <s v="TEC"/>
    <m/>
    <s v="BNL"/>
    <s v="Const"/>
    <s v="INF"/>
    <x v="9"/>
    <s v="D50.APP02.B"/>
    <s v="APP00053"/>
    <m/>
    <m/>
    <m/>
    <m/>
    <m/>
    <m/>
    <m/>
    <m/>
    <n v="35250.04"/>
    <m/>
    <m/>
    <m/>
    <m/>
    <m/>
    <m/>
    <m/>
    <m/>
    <x v="0"/>
    <x v="0"/>
    <m/>
  </r>
  <r>
    <s v=""/>
    <s v=" IF_0302_1360"/>
    <s v="Overhead 13.8 kV lines - Construction - OH Lines #9 - Roadways, MH's, Concrete Pads, groundings"/>
    <s v="6.11.03.02"/>
    <x v="0"/>
    <d v="2025-11-12T00:00:00"/>
    <d v="2026-01-27T00:00:00"/>
    <s v="apatil"/>
    <s v="nehring"/>
    <n v="45396.49"/>
    <s v="CON"/>
    <s v="C"/>
    <s v="Nonlabor"/>
    <s v="TEC"/>
    <m/>
    <s v="BNL"/>
    <s v="Const"/>
    <s v="INF"/>
    <x v="9"/>
    <s v="D50.APP02.B"/>
    <s v="APP00053"/>
    <m/>
    <m/>
    <m/>
    <m/>
    <m/>
    <m/>
    <m/>
    <m/>
    <n v="45396.49"/>
    <m/>
    <m/>
    <m/>
    <m/>
    <m/>
    <m/>
    <m/>
    <m/>
    <x v="0"/>
    <x v="0"/>
    <m/>
  </r>
  <r>
    <s v=""/>
    <s v=" IF_0302_1043"/>
    <s v="Overhead 13.8 kV lines - OH Lines #9 - Pad Mount SW's - Fabrication"/>
    <s v="6.11.03.02"/>
    <x v="0"/>
    <d v="2025-09-19T00:00:00"/>
    <d v="2026-09-18T00:00:00"/>
    <s v="apatil"/>
    <s v="nehring"/>
    <n v="884804.49"/>
    <s v="CON"/>
    <s v="C"/>
    <s v="Nonlabor"/>
    <s v="TEC"/>
    <m/>
    <s v="BNL"/>
    <s v="Const"/>
    <s v="INF"/>
    <x v="9"/>
    <s v="A.PP077"/>
    <s v="APP00045"/>
    <m/>
    <m/>
    <m/>
    <m/>
    <m/>
    <m/>
    <m/>
    <n v="28313.74"/>
    <n v="856490.75"/>
    <m/>
    <m/>
    <m/>
    <m/>
    <m/>
    <m/>
    <m/>
    <m/>
    <x v="0"/>
    <x v="0"/>
    <m/>
  </r>
  <r>
    <s v=""/>
    <s v=" IF_0302_1410"/>
    <s v="Overhead 13.8 kV lines - Construction - OH Lines #8A - Clear trees, Site Preparation"/>
    <s v="6.11.03.02"/>
    <x v="0"/>
    <d v="2025-11-19T00:00:00"/>
    <d v="2025-11-25T00:00:00"/>
    <s v="apatil"/>
    <s v="nehring"/>
    <n v="22179.72"/>
    <s v="CON"/>
    <s v="C"/>
    <s v="Nonlabor"/>
    <s v="TEC"/>
    <m/>
    <s v="BNL"/>
    <s v="Const"/>
    <s v="INF"/>
    <x v="9"/>
    <s v="D50.APP02.B"/>
    <s v="APP00053"/>
    <m/>
    <m/>
    <m/>
    <m/>
    <m/>
    <m/>
    <m/>
    <m/>
    <n v="22179.72"/>
    <m/>
    <m/>
    <m/>
    <m/>
    <m/>
    <m/>
    <m/>
    <m/>
    <x v="0"/>
    <x v="0"/>
    <m/>
  </r>
  <r>
    <s v=""/>
    <s v=" IF_0302_1044"/>
    <s v="Overhead 13.8 kV lines - OH Lines #8A - Pad Mount SW's - Fabrication"/>
    <s v="6.11.03.02"/>
    <x v="0"/>
    <d v="2025-09-19T00:00:00"/>
    <d v="2026-09-18T00:00:00"/>
    <s v="apatil"/>
    <s v="nehring"/>
    <n v="673553.14"/>
    <s v="CON"/>
    <s v="C"/>
    <s v="Nonlabor"/>
    <s v="TEC"/>
    <m/>
    <s v="BNL"/>
    <s v="Const"/>
    <s v="INF"/>
    <x v="9"/>
    <s v="A.PP077"/>
    <s v="APP00045"/>
    <m/>
    <m/>
    <m/>
    <m/>
    <m/>
    <m/>
    <m/>
    <n v="21553.7"/>
    <n v="651999.43999999994"/>
    <m/>
    <m/>
    <m/>
    <m/>
    <m/>
    <m/>
    <m/>
    <m/>
    <x v="0"/>
    <x v="0"/>
    <m/>
  </r>
  <r>
    <s v=""/>
    <s v=" 30000_M_FY20"/>
    <s v="6.01.01.01.01 - 30000 - FY20 Nonlabor Actuals"/>
    <s v="6.01.01.01.01"/>
    <x v="0"/>
    <d v="2020-04-01T00:00:00"/>
    <d v="2020-09-30T00:00:00"/>
    <s v="kkrug"/>
    <s v="llari"/>
    <n v="1331.45"/>
    <s v="EDIA"/>
    <s v="A"/>
    <s v="Nonlabor"/>
    <s v="OPC"/>
    <m/>
    <s v="BNL"/>
    <s v="CDR"/>
    <s v="PM"/>
    <x v="0"/>
    <s v="ACT"/>
    <m/>
    <m/>
    <m/>
    <n v="1331.45"/>
    <m/>
    <m/>
    <m/>
    <m/>
    <m/>
    <m/>
    <m/>
    <m/>
    <m/>
    <m/>
    <m/>
    <m/>
    <m/>
    <m/>
    <x v="0"/>
    <x v="0"/>
    <m/>
  </r>
  <r>
    <s v=""/>
    <s v=" 30004_M_FY20"/>
    <s v="6.01.03.01.01 - 30004 - FY20 Nonlabor Actuals"/>
    <s v="6.01.03.01.01"/>
    <x v="0"/>
    <d v="2020-04-02T00:00:00"/>
    <d v="2020-09-30T00:00:00"/>
    <s v="kkrug"/>
    <s v="lavellec"/>
    <n v="10858.2"/>
    <s v="EDIA"/>
    <s v="A"/>
    <s v="Nonlabor"/>
    <s v="OPC"/>
    <m/>
    <s v="BNL"/>
    <s v="CDR"/>
    <s v="PM"/>
    <x v="0"/>
    <s v="ACT"/>
    <m/>
    <m/>
    <m/>
    <n v="10858.2"/>
    <m/>
    <m/>
    <m/>
    <m/>
    <m/>
    <m/>
    <m/>
    <m/>
    <m/>
    <m/>
    <m/>
    <m/>
    <m/>
    <m/>
    <x v="0"/>
    <x v="0"/>
    <m/>
  </r>
  <r>
    <s v=""/>
    <s v=" 30007_M_FY20"/>
    <s v="6.01.03.01.04 - 30007 - FY20 Nonlabor Actuals"/>
    <s v="6.01.03.01.04"/>
    <x v="0"/>
    <d v="2020-04-02T00:00:00"/>
    <d v="2020-09-30T00:00:00"/>
    <s v="kkrug"/>
    <s v="apetrone"/>
    <n v="2531.5"/>
    <s v="EDIA"/>
    <s v="A"/>
    <s v="Nonlabor"/>
    <s v="OPC"/>
    <m/>
    <s v="BNL"/>
    <s v="CDR"/>
    <s v="PM"/>
    <x v="0"/>
    <s v="ACT"/>
    <m/>
    <m/>
    <m/>
    <n v="2531.5"/>
    <m/>
    <m/>
    <m/>
    <m/>
    <m/>
    <m/>
    <m/>
    <m/>
    <m/>
    <m/>
    <m/>
    <m/>
    <m/>
    <m/>
    <x v="0"/>
    <x v="0"/>
    <m/>
  </r>
  <r>
    <s v=""/>
    <s v=" 30009_M_FY20"/>
    <s v="6.01.03.01.06 - 30009 - FY20 Nonlabor Actuals"/>
    <s v="6.01.03.01.06"/>
    <x v="0"/>
    <d v="2020-04-02T00:00:00"/>
    <d v="2020-09-30T00:00:00"/>
    <s v="kkrug"/>
    <s v="apetrone"/>
    <n v="44195.03"/>
    <s v="EDIA"/>
    <s v="A"/>
    <s v="Nonlabor"/>
    <s v="OPC"/>
    <m/>
    <s v="BNL"/>
    <s v="CDR"/>
    <s v="PM"/>
    <x v="0"/>
    <s v="ACT"/>
    <m/>
    <m/>
    <m/>
    <n v="44195.03"/>
    <m/>
    <m/>
    <m/>
    <m/>
    <m/>
    <m/>
    <m/>
    <m/>
    <m/>
    <m/>
    <m/>
    <m/>
    <m/>
    <m/>
    <x v="0"/>
    <x v="0"/>
    <m/>
  </r>
  <r>
    <s v=""/>
    <s v=" 30010_M_FY20"/>
    <s v="6.01.03.01.07 - 30010 - FY20 Nonlabor Actuals"/>
    <s v="6.01.03.01.07"/>
    <x v="0"/>
    <d v="2020-04-02T00:00:00"/>
    <d v="2020-09-30T00:00:00"/>
    <s v="kkrug"/>
    <s v="williamsj"/>
    <n v="2462.4"/>
    <s v="EDIA"/>
    <s v="A"/>
    <s v="Nonlabor"/>
    <s v="OPC"/>
    <m/>
    <s v="BNL"/>
    <s v="CDR"/>
    <s v="PM"/>
    <x v="0"/>
    <s v="ACT"/>
    <m/>
    <m/>
    <m/>
    <n v="2462.4"/>
    <m/>
    <m/>
    <m/>
    <m/>
    <m/>
    <m/>
    <m/>
    <m/>
    <m/>
    <m/>
    <m/>
    <m/>
    <m/>
    <m/>
    <x v="0"/>
    <x v="0"/>
    <m/>
  </r>
  <r>
    <s v=""/>
    <s v=" 30012_M_FY20"/>
    <s v="6.02.02.01 - 30012 - FY20 Nonlabor Actuals"/>
    <s v="6.02.02.01"/>
    <x v="0"/>
    <d v="2020-04-02T00:00:00"/>
    <d v="2020-09-30T00:00:00"/>
    <s v="apatil"/>
    <s v="montagc"/>
    <n v="414125.88"/>
    <s v="EDIA"/>
    <s v="C"/>
    <s v="Nonlabor"/>
    <s v="OPC"/>
    <m/>
    <s v="BNL"/>
    <s v="CDR"/>
    <s v="AD"/>
    <x v="1"/>
    <s v="ACT"/>
    <m/>
    <m/>
    <m/>
    <n v="414125.88"/>
    <m/>
    <m/>
    <m/>
    <m/>
    <m/>
    <m/>
    <m/>
    <m/>
    <m/>
    <m/>
    <m/>
    <m/>
    <m/>
    <m/>
    <x v="0"/>
    <x v="0"/>
    <m/>
  </r>
  <r>
    <s v=""/>
    <s v=" 30013_M_FY20"/>
    <s v="6.02.02.02 - 30013 - FY20 Nonlabor Actuals"/>
    <s v="6.02.02.02"/>
    <x v="0"/>
    <d v="2020-04-02T00:00:00"/>
    <d v="2020-09-30T00:00:00"/>
    <s v="apatil"/>
    <s v="blaskiewicz"/>
    <n v="104848.17"/>
    <s v="EDIA"/>
    <s v="C"/>
    <s v="Nonlabor"/>
    <s v="OPC"/>
    <m/>
    <s v="BNL"/>
    <s v="R&amp;D"/>
    <s v="AD"/>
    <x v="1"/>
    <s v="ACT"/>
    <m/>
    <m/>
    <m/>
    <n v="104848.17"/>
    <m/>
    <m/>
    <m/>
    <m/>
    <m/>
    <m/>
    <m/>
    <m/>
    <m/>
    <m/>
    <m/>
    <m/>
    <m/>
    <m/>
    <x v="0"/>
    <x v="0"/>
    <m/>
  </r>
  <r>
    <s v=""/>
    <s v=" 30045_M_FY20"/>
    <s v="6.06.02.01.01 - 30045 - FY20 Nonlabor Actuals"/>
    <s v="6.06.02.01.01"/>
    <x v="0"/>
    <d v="2020-04-02T00:00:00"/>
    <d v="2020-09-30T00:00:00"/>
    <s v="jtolle"/>
    <s v="hwitte"/>
    <n v="269402.61"/>
    <s v="EDIA"/>
    <s v="C"/>
    <s v="Nonlabor"/>
    <s v="OPC"/>
    <m/>
    <s v="BNL"/>
    <s v="CDR"/>
    <s v="SC_MAG"/>
    <x v="2"/>
    <s v="ACT"/>
    <m/>
    <m/>
    <m/>
    <n v="269402.61"/>
    <m/>
    <m/>
    <m/>
    <m/>
    <m/>
    <m/>
    <m/>
    <m/>
    <m/>
    <m/>
    <m/>
    <m/>
    <m/>
    <m/>
    <x v="0"/>
    <x v="0"/>
    <m/>
  </r>
  <r>
    <s v=""/>
    <s v=" 30057_M_FY20"/>
    <s v="6.10.01 - 30057 - FY20 Nonlabor Actuals"/>
    <s v="6.10.01"/>
    <x v="0"/>
    <d v="2020-04-02T00:00:00"/>
    <d v="2020-09-30T00:00:00"/>
    <s v="tlewis"/>
    <s v="elke"/>
    <n v="2408.85"/>
    <s v="EDIA"/>
    <s v="A"/>
    <s v="Nonlabor"/>
    <s v="OPC"/>
    <m/>
    <s v="BNL"/>
    <s v="CDR"/>
    <s v="DET"/>
    <x v="0"/>
    <s v="ACT"/>
    <m/>
    <m/>
    <m/>
    <n v="2408.85"/>
    <m/>
    <m/>
    <m/>
    <m/>
    <m/>
    <m/>
    <m/>
    <m/>
    <m/>
    <m/>
    <m/>
    <m/>
    <m/>
    <m/>
    <x v="0"/>
    <x v="0"/>
    <m/>
  </r>
  <r>
    <s v=""/>
    <s v=" 30055_M_FY20"/>
    <s v="6.11.01.02 - 30055 - FY20 Nonlabor Actuals"/>
    <s v="6.11.01.02"/>
    <x v="0"/>
    <d v="2020-04-02T00:00:00"/>
    <d v="2020-09-30T00:00:00"/>
    <s v="apatil"/>
    <s v="cfolz"/>
    <n v="229852.29"/>
    <s v="EDIA"/>
    <s v="A"/>
    <s v="Nonlabor"/>
    <s v="OPC"/>
    <m/>
    <s v="BNL"/>
    <s v="CDR"/>
    <s v="INF"/>
    <x v="2"/>
    <s v="ACT"/>
    <m/>
    <m/>
    <m/>
    <n v="229852.29"/>
    <m/>
    <m/>
    <m/>
    <m/>
    <m/>
    <m/>
    <m/>
    <m/>
    <m/>
    <m/>
    <m/>
    <m/>
    <m/>
    <m/>
    <x v="0"/>
    <x v="0"/>
    <m/>
  </r>
  <r>
    <s v=""/>
    <s v=" 30069_30000_M_FY21"/>
    <s v="6.01.01.01.01 - 30069_30000 - FY21 Nonlabor Actuals_Q1 &amp; Q2"/>
    <s v="6.01.01.01.01"/>
    <x v="0"/>
    <d v="2020-10-01T00:00:00"/>
    <d v="2021-03-31T00:00:00"/>
    <s v="kkrug"/>
    <s v="llari"/>
    <n v="151.02000000000001"/>
    <s v="EDIA"/>
    <s v="A"/>
    <s v="Nonlabor"/>
    <s v="OPC"/>
    <m/>
    <s v="BNL"/>
    <s v="CDR"/>
    <s v="PM"/>
    <x v="0"/>
    <s v="ACT"/>
    <m/>
    <m/>
    <m/>
    <m/>
    <n v="151.02000000000001"/>
    <m/>
    <m/>
    <m/>
    <m/>
    <m/>
    <m/>
    <m/>
    <m/>
    <m/>
    <m/>
    <m/>
    <m/>
    <m/>
    <x v="0"/>
    <x v="0"/>
    <m/>
  </r>
  <r>
    <s v=""/>
    <s v=" 30072_30003_M_FY21"/>
    <s v="6.01.02.01 - 30072_30003 - FY21 Nonlabor Actuals_Q1 &amp; Q2"/>
    <s v="6.01.02.01"/>
    <x v="0"/>
    <d v="2020-10-01T00:00:00"/>
    <d v="2021-03-31T00:00:00"/>
    <s v="kkrug"/>
    <s v="stiegler"/>
    <n v="134.04"/>
    <s v="EDIA"/>
    <s v="A"/>
    <s v="Nonlabor"/>
    <s v="OPC"/>
    <m/>
    <s v="BNL"/>
    <s v="CDR"/>
    <s v="PM"/>
    <x v="0"/>
    <s v="ACT"/>
    <m/>
    <m/>
    <m/>
    <m/>
    <n v="134.04"/>
    <m/>
    <m/>
    <m/>
    <m/>
    <m/>
    <m/>
    <m/>
    <m/>
    <m/>
    <m/>
    <m/>
    <m/>
    <m/>
    <x v="0"/>
    <x v="0"/>
    <m/>
  </r>
  <r>
    <s v=""/>
    <s v=" IR_0215_1365"/>
    <s v="QF3_pF Q4pR Cryostat - Fabrication Support by BNL"/>
    <s v="6.06.02.01.05"/>
    <x v="0"/>
    <d v="2029-09-21T00:00:00"/>
    <d v="1930-01-02T00:00:00"/>
    <s v="jtolle"/>
    <s v="fmicolon"/>
    <n v="24506.94"/>
    <s v="CON"/>
    <s v="C"/>
    <s v="Labor"/>
    <s v="TEC"/>
    <m/>
    <s v="BNL"/>
    <s v="Const.Fabricate"/>
    <s v="SC_MAG"/>
    <x v="9"/>
    <s v="P.S467"/>
    <m/>
    <m/>
    <m/>
    <m/>
    <m/>
    <m/>
    <m/>
    <m/>
    <m/>
    <m/>
    <m/>
    <m/>
    <n v="2162.38"/>
    <n v="22344.57"/>
    <m/>
    <m/>
    <m/>
    <m/>
    <x v="0"/>
    <x v="0"/>
    <m/>
  </r>
  <r>
    <s v=""/>
    <s v=" IR_0215_1365"/>
    <s v="QF3_pF Q4pR Cryostat - Fabrication Support by BNL"/>
    <s v="6.06.02.01.05"/>
    <x v="0"/>
    <d v="2029-09-21T00:00:00"/>
    <d v="1930-01-02T00:00:00"/>
    <s v="jtolle"/>
    <s v="fmicolon"/>
    <n v="56580.63"/>
    <s v="CON"/>
    <s v="C"/>
    <s v="Labor"/>
    <s v="TEC"/>
    <m/>
    <s v="BNL"/>
    <s v="Const.Fabricate"/>
    <s v="SC_MAG"/>
    <x v="9"/>
    <s v="P.S467"/>
    <m/>
    <m/>
    <m/>
    <m/>
    <m/>
    <m/>
    <m/>
    <m/>
    <m/>
    <m/>
    <m/>
    <m/>
    <n v="4992.41"/>
    <n v="51588.23"/>
    <m/>
    <m/>
    <m/>
    <m/>
    <x v="0"/>
    <x v="0"/>
    <m/>
  </r>
  <r>
    <s v=""/>
    <s v=" 30073_30004_M_FY21_1"/>
    <s v="6.01.03.01.01 - 30073_30003 - FY21 Nonlabor Actuals_Q1 &amp; Q2"/>
    <s v="6.01.03.01.01"/>
    <x v="0"/>
    <d v="2020-10-01T00:00:00"/>
    <d v="2021-03-31T00:00:00"/>
    <s v="kkrug"/>
    <s v="lavellec"/>
    <n v="1494.38"/>
    <s v="EDIA"/>
    <s v="A"/>
    <s v="Nonlabor"/>
    <s v="OPC"/>
    <m/>
    <s v="BNL"/>
    <s v="CDR"/>
    <s v="PM"/>
    <x v="0"/>
    <s v="ACT"/>
    <m/>
    <m/>
    <m/>
    <m/>
    <n v="1494.38"/>
    <m/>
    <m/>
    <m/>
    <m/>
    <m/>
    <m/>
    <m/>
    <m/>
    <m/>
    <m/>
    <m/>
    <m/>
    <m/>
    <x v="0"/>
    <x v="0"/>
    <m/>
  </r>
  <r>
    <s v=""/>
    <s v=" 70163_M_FY21"/>
    <s v="6.01.02.02 - 70163 - FY21 Nonlabor Actuals_Q3 &amp; Q4"/>
    <s v="6.01.02.01"/>
    <x v="0"/>
    <d v="2021-04-01T00:00:00"/>
    <d v="2021-09-30T00:00:00"/>
    <s v="kkrug"/>
    <s v="stiegler"/>
    <n v="0"/>
    <s v="EDIA"/>
    <s v="A"/>
    <s v="Nonlabor"/>
    <s v="TEC"/>
    <m/>
    <s v="BNL"/>
    <s v="PED"/>
    <s v="PM"/>
    <x v="0"/>
    <s v="ACT"/>
    <m/>
    <m/>
    <m/>
    <m/>
    <m/>
    <m/>
    <m/>
    <m/>
    <m/>
    <m/>
    <m/>
    <m/>
    <m/>
    <m/>
    <m/>
    <m/>
    <m/>
    <m/>
    <x v="0"/>
    <x v="0"/>
    <m/>
  </r>
  <r>
    <s v=""/>
    <s v=" 70164_M_FY21"/>
    <s v="6.01.03.01.01 - 70164 - FY21 Nonlabor Actuals_Q3 &amp; Q4"/>
    <s v="6.01.03.01.01"/>
    <x v="0"/>
    <d v="2021-04-01T00:00:00"/>
    <d v="2021-09-30T00:00:00"/>
    <s v="kkrug"/>
    <s v="lavellec"/>
    <n v="28335.8"/>
    <s v="EDIA"/>
    <s v="A"/>
    <s v="Nonlabor"/>
    <s v="TEC"/>
    <m/>
    <s v="BNL"/>
    <s v="PED"/>
    <s v="PM"/>
    <x v="0"/>
    <s v="ACT"/>
    <m/>
    <m/>
    <m/>
    <m/>
    <n v="28335.8"/>
    <m/>
    <m/>
    <m/>
    <m/>
    <m/>
    <m/>
    <m/>
    <m/>
    <m/>
    <m/>
    <m/>
    <m/>
    <m/>
    <x v="0"/>
    <x v="0"/>
    <m/>
  </r>
  <r>
    <s v=""/>
    <s v=" 30074_30005_M_FY21_1"/>
    <s v="6.01.03.01.02 - 30074_30005 - FY21 Nonlabor Actuals_Q1 &amp; Q2"/>
    <s v="6.01.03.01.02"/>
    <x v="0"/>
    <d v="2020-10-01T00:00:00"/>
    <d v="2021-03-31T00:00:00"/>
    <s v="kkrug"/>
    <s v="hokula"/>
    <n v="378.16"/>
    <s v="EDIA"/>
    <s v="A"/>
    <s v="Nonlabor"/>
    <s v="OPC"/>
    <m/>
    <s v="BNL"/>
    <s v="CDR"/>
    <s v="PM"/>
    <x v="0"/>
    <s v="ACT"/>
    <m/>
    <m/>
    <m/>
    <m/>
    <n v="378.16"/>
    <m/>
    <m/>
    <m/>
    <m/>
    <m/>
    <m/>
    <m/>
    <m/>
    <m/>
    <m/>
    <m/>
    <m/>
    <m/>
    <x v="0"/>
    <x v="0"/>
    <m/>
  </r>
  <r>
    <s v=""/>
    <s v=" 30075_30006_M_FY21_1"/>
    <s v="6.01.03.01.03 - 30075_30006 - FY21 Nonlabor Actuals_Q1 &amp; Q2"/>
    <s v="6.01.03.01.03"/>
    <x v="0"/>
    <d v="2020-10-01T00:00:00"/>
    <d v="2021-03-31T00:00:00"/>
    <s v="kkrug"/>
    <s v="kkrug"/>
    <n v="999333.54"/>
    <s v="EDIA"/>
    <s v="A"/>
    <s v="Nonlabor"/>
    <s v="OPC"/>
    <m/>
    <s v="BNL"/>
    <s v="CDR"/>
    <s v="PM"/>
    <x v="0"/>
    <s v="ACT"/>
    <m/>
    <m/>
    <m/>
    <m/>
    <n v="999333.54"/>
    <m/>
    <m/>
    <m/>
    <m/>
    <m/>
    <m/>
    <m/>
    <m/>
    <m/>
    <m/>
    <m/>
    <m/>
    <m/>
    <x v="0"/>
    <x v="0"/>
    <m/>
  </r>
  <r>
    <s v=""/>
    <s v=" 70166_M_FY21"/>
    <s v="6.01.03.01.03 - 70166 - FY21 Nonlabor Actuals_Q3 &amp; Q4"/>
    <s v="6.01.03.01.03"/>
    <x v="0"/>
    <d v="2021-04-01T00:00:00"/>
    <d v="2021-09-30T00:00:00"/>
    <s v="kkrug"/>
    <s v="kkrug"/>
    <n v="240414.01"/>
    <s v="EDIA"/>
    <s v="A"/>
    <s v="Nonlabor"/>
    <s v="TEC"/>
    <m/>
    <s v="BNL"/>
    <s v="PED"/>
    <s v="PM"/>
    <x v="0"/>
    <s v="ACT"/>
    <m/>
    <m/>
    <m/>
    <m/>
    <n v="240414.01"/>
    <m/>
    <m/>
    <m/>
    <m/>
    <m/>
    <m/>
    <m/>
    <m/>
    <m/>
    <m/>
    <m/>
    <m/>
    <m/>
    <x v="0"/>
    <x v="0"/>
    <m/>
  </r>
  <r>
    <s v=""/>
    <s v=" 30076_30007_M_FY21_1"/>
    <s v="6.01.03.01.04 - 30076_30007 - FY21 Nonlabor Actuals_Q1 &amp; Q2"/>
    <s v="6.01.03.01.04"/>
    <x v="0"/>
    <d v="2020-10-01T00:00:00"/>
    <d v="2021-03-31T00:00:00"/>
    <s v="kkrug"/>
    <s v="apetrone"/>
    <n v="722.84"/>
    <s v="EDIA"/>
    <s v="A"/>
    <s v="Nonlabor"/>
    <s v="OPC"/>
    <m/>
    <s v="BNL"/>
    <s v="CDR"/>
    <s v="PM"/>
    <x v="0"/>
    <s v="ACT"/>
    <m/>
    <m/>
    <m/>
    <m/>
    <n v="722.84"/>
    <m/>
    <m/>
    <m/>
    <m/>
    <m/>
    <m/>
    <m/>
    <m/>
    <m/>
    <m/>
    <m/>
    <m/>
    <m/>
    <x v="0"/>
    <x v="0"/>
    <m/>
  </r>
  <r>
    <s v=""/>
    <s v=" 70167_M_FY21"/>
    <s v="6.01.03.01.04 - 70167 - FY21 Nonlabor Actuals_Q3 &amp; Q4"/>
    <s v="6.01.03.01.04"/>
    <x v="0"/>
    <d v="2021-04-01T00:00:00"/>
    <d v="2021-09-30T00:00:00"/>
    <s v="kkrug"/>
    <s v="apetrone"/>
    <n v="137.21"/>
    <s v="EDIA"/>
    <s v="A"/>
    <s v="Nonlabor"/>
    <s v="TEC"/>
    <m/>
    <s v="BNL"/>
    <s v="PED"/>
    <s v="PM"/>
    <x v="0"/>
    <s v="ACT"/>
    <m/>
    <m/>
    <m/>
    <m/>
    <n v="137.21"/>
    <n v="0"/>
    <m/>
    <m/>
    <m/>
    <m/>
    <m/>
    <m/>
    <m/>
    <m/>
    <m/>
    <m/>
    <m/>
    <m/>
    <x v="0"/>
    <x v="0"/>
    <m/>
  </r>
  <r>
    <s v=""/>
    <s v=" 30078_30009_M_FY21_1"/>
    <s v="6.01.03.01.06 - 30078_30009 - FY21 Nonlabor Actuals_Q1 &amp; Q2"/>
    <s v="6.01.03.01.06"/>
    <x v="0"/>
    <d v="2020-10-01T00:00:00"/>
    <d v="2021-03-31T00:00:00"/>
    <s v="kkrug"/>
    <s v="apetrone"/>
    <n v="107055.89"/>
    <s v="EDIA"/>
    <s v="A"/>
    <s v="Nonlabor"/>
    <s v="OPC"/>
    <m/>
    <s v="BNL"/>
    <s v="CDR"/>
    <s v="PM"/>
    <x v="0"/>
    <s v="ACT"/>
    <m/>
    <m/>
    <m/>
    <m/>
    <n v="107055.89"/>
    <m/>
    <m/>
    <m/>
    <m/>
    <m/>
    <m/>
    <m/>
    <m/>
    <m/>
    <m/>
    <m/>
    <m/>
    <m/>
    <x v="0"/>
    <x v="0"/>
    <m/>
  </r>
  <r>
    <s v=""/>
    <s v=" 70169_M_FY21"/>
    <s v="6.01.03.01..06 - 70169 - FY21 Nonlabor  Actuals_Q3 &amp; Q4"/>
    <s v="6.01.03.01.06"/>
    <x v="0"/>
    <d v="2021-04-01T00:00:00"/>
    <d v="2021-09-30T00:00:00"/>
    <s v="kkrug"/>
    <s v="apetrone"/>
    <n v="114.05"/>
    <s v="EDIA"/>
    <s v="A"/>
    <s v="Nonlabor"/>
    <s v="TEC"/>
    <m/>
    <s v="BNL"/>
    <s v="PED"/>
    <s v="PM"/>
    <x v="0"/>
    <s v="ACT"/>
    <m/>
    <m/>
    <m/>
    <m/>
    <n v="114.05"/>
    <m/>
    <m/>
    <m/>
    <m/>
    <m/>
    <m/>
    <m/>
    <m/>
    <m/>
    <m/>
    <m/>
    <m/>
    <m/>
    <x v="0"/>
    <x v="0"/>
    <m/>
  </r>
  <r>
    <s v=""/>
    <s v=" 30079_30010_M_FY21_1"/>
    <s v="6.01.03.01.07 - 30079_30010 - FY21 Nonlabor Actuals_Q1 &amp; Q2"/>
    <s v="6.01.03.01.07"/>
    <x v="0"/>
    <d v="2020-10-01T00:00:00"/>
    <d v="2021-03-31T00:00:00"/>
    <s v="kkrug"/>
    <s v="williamsj"/>
    <n v="1927.84"/>
    <s v="EDIA"/>
    <s v="A"/>
    <s v="Nonlabor"/>
    <s v="OPC"/>
    <m/>
    <s v="BNL"/>
    <s v="CDR"/>
    <s v="PM"/>
    <x v="0"/>
    <s v="ACT"/>
    <m/>
    <m/>
    <m/>
    <m/>
    <n v="1927.84"/>
    <m/>
    <m/>
    <m/>
    <m/>
    <m/>
    <m/>
    <m/>
    <m/>
    <m/>
    <m/>
    <m/>
    <m/>
    <m/>
    <x v="0"/>
    <x v="0"/>
    <m/>
  </r>
  <r>
    <s v=""/>
    <s v=" 70170_M_FY21"/>
    <s v="6.01.03.01.07 - 70170 - FY21 Nonlabor Actuals_Q3 &amp; Q4"/>
    <s v="6.01.03.01.07"/>
    <x v="0"/>
    <d v="2021-04-01T00:00:00"/>
    <d v="2021-09-30T00:00:00"/>
    <s v="kkrug"/>
    <s v="williamsj"/>
    <n v="137.96"/>
    <s v="EDIA"/>
    <s v="A"/>
    <s v="Nonlabor"/>
    <s v="TEC"/>
    <m/>
    <s v="BNL"/>
    <s v="PED"/>
    <s v="PM"/>
    <x v="0"/>
    <s v="ACT"/>
    <m/>
    <m/>
    <m/>
    <m/>
    <n v="137.96"/>
    <m/>
    <m/>
    <m/>
    <m/>
    <m/>
    <m/>
    <m/>
    <m/>
    <m/>
    <m/>
    <m/>
    <m/>
    <m/>
    <x v="0"/>
    <x v="0"/>
    <m/>
  </r>
  <r>
    <s v=""/>
    <s v=" 30147_M_FY21"/>
    <s v="6.01.03.01.08 - 30147 - FY21 Nonlabor Actuals_Q3 &amp; Q4"/>
    <s v="6.01.03.01.08"/>
    <x v="0"/>
    <d v="2021-04-01T00:00:00"/>
    <d v="2021-09-30T00:00:00"/>
    <s v="kkrug"/>
    <s v="apetrone"/>
    <n v="-2.97"/>
    <s v="EDIA"/>
    <s v="A"/>
    <s v="Nonlabor"/>
    <s v="OPC"/>
    <m/>
    <s v="BNL"/>
    <s v="CDR"/>
    <s v="PM"/>
    <x v="0"/>
    <s v="ACT"/>
    <m/>
    <m/>
    <m/>
    <m/>
    <n v="-2.97"/>
    <m/>
    <m/>
    <m/>
    <m/>
    <m/>
    <m/>
    <m/>
    <m/>
    <m/>
    <m/>
    <m/>
    <m/>
    <m/>
    <x v="0"/>
    <x v="0"/>
    <m/>
  </r>
  <r>
    <s v=""/>
    <s v=" 30082_30012_M_FY21_1"/>
    <s v="6.02.02.01 - 30082_30012 - FY21 Nonlabor Actuals_Q1 &amp; Q2"/>
    <s v="6.02.02.01"/>
    <x v="0"/>
    <d v="2020-10-01T00:00:00"/>
    <d v="2021-03-31T00:00:00"/>
    <s v="apatil"/>
    <s v="montagc"/>
    <n v="559566.43999999994"/>
    <s v="EDIA"/>
    <s v="C"/>
    <s v="Nonlabor"/>
    <s v="OPC"/>
    <m/>
    <s v="BNL"/>
    <s v="CDR"/>
    <s v="AD"/>
    <x v="1"/>
    <s v="ACT"/>
    <m/>
    <m/>
    <m/>
    <m/>
    <n v="559566.43999999994"/>
    <m/>
    <m/>
    <m/>
    <m/>
    <m/>
    <m/>
    <m/>
    <m/>
    <m/>
    <m/>
    <m/>
    <m/>
    <m/>
    <x v="0"/>
    <x v="0"/>
    <m/>
  </r>
  <r>
    <s v=""/>
    <s v=" 30083_30013_L_FY21_1"/>
    <s v="6.02.02.02 - 30083_30013 - FY21 Labor Actuals_Q1 &amp; Q2"/>
    <s v="6.02.02.02"/>
    <x v="0"/>
    <d v="2020-10-01T00:00:00"/>
    <d v="2021-03-31T00:00:00"/>
    <s v="apatil"/>
    <s v="blaskiewicz"/>
    <n v="740671.33"/>
    <s v="EDIA"/>
    <s v="C"/>
    <s v="Labor"/>
    <s v="OPC"/>
    <m/>
    <s v="BNL"/>
    <s v="R&amp;D"/>
    <s v="AD"/>
    <x v="1"/>
    <s v="ACT"/>
    <m/>
    <m/>
    <m/>
    <m/>
    <n v="740671.33"/>
    <m/>
    <m/>
    <m/>
    <m/>
    <m/>
    <m/>
    <m/>
    <m/>
    <m/>
    <m/>
    <m/>
    <m/>
    <m/>
    <x v="0"/>
    <x v="0"/>
    <m/>
  </r>
  <r>
    <s v=""/>
    <s v=" ACT_M_FY21"/>
    <s v="6.01.01.01.01 - 30069_30000_30145 - FY21 Nonlabor Actuals_Q3 &amp; Q4"/>
    <s v="6.01.01.01.01"/>
    <x v="0"/>
    <d v="2021-04-01T00:00:00"/>
    <d v="2021-09-30T00:00:00"/>
    <s v="kkrug"/>
    <s v="llari"/>
    <n v="43984"/>
    <s v="EDIA"/>
    <s v="A"/>
    <s v="Nonlabor"/>
    <s v="OPC"/>
    <m/>
    <s v="BNL"/>
    <s v="CDR"/>
    <s v="PM"/>
    <x v="0"/>
    <s v="ACT"/>
    <m/>
    <m/>
    <m/>
    <m/>
    <n v="43984"/>
    <m/>
    <m/>
    <m/>
    <m/>
    <m/>
    <m/>
    <m/>
    <m/>
    <m/>
    <m/>
    <m/>
    <m/>
    <m/>
    <x v="0"/>
    <x v="0"/>
    <m/>
  </r>
  <r>
    <s v=""/>
    <s v=" ACT_M_FY21"/>
    <s v="6.01.01.01.01 - 30069_30000_30145 - FY21 Nonlabor Actuals_Q3 &amp; Q4"/>
    <s v="6.01.01.01.01"/>
    <x v="0"/>
    <d v="2021-04-01T00:00:00"/>
    <d v="2021-09-30T00:00:00"/>
    <s v="kkrug"/>
    <s v="llari"/>
    <n v="-22.69"/>
    <s v="EDIA"/>
    <s v="A"/>
    <s v="Nonlabor"/>
    <s v="OPC"/>
    <m/>
    <s v="BNL"/>
    <s v="CDR"/>
    <s v="PM"/>
    <x v="0"/>
    <s v="ACT"/>
    <m/>
    <m/>
    <m/>
    <m/>
    <n v="-22.69"/>
    <m/>
    <m/>
    <m/>
    <m/>
    <m/>
    <m/>
    <m/>
    <m/>
    <m/>
    <m/>
    <m/>
    <m/>
    <m/>
    <x v="0"/>
    <x v="0"/>
    <m/>
  </r>
  <r>
    <s v=""/>
    <s v=" 30070_30001_M_FY21_2"/>
    <s v="6.01.01.01.02 - 30070_30001 - FY21 Nonlabor Actuals_Q3 &amp; Q4"/>
    <s v="6.01.01.01.02"/>
    <x v="0"/>
    <d v="2021-04-01T00:00:00"/>
    <d v="2021-09-30T00:00:00"/>
    <s v="kkrug"/>
    <s v="llari"/>
    <n v="-584.55999999999995"/>
    <s v="EDIA"/>
    <s v="A"/>
    <s v="Nonlabor"/>
    <s v="OPC"/>
    <m/>
    <s v="BNL"/>
    <s v="CDR"/>
    <s v="PM"/>
    <x v="0"/>
    <s v="ACT"/>
    <m/>
    <m/>
    <m/>
    <m/>
    <n v="-584.55999999999995"/>
    <n v="0"/>
    <m/>
    <m/>
    <m/>
    <m/>
    <m/>
    <m/>
    <m/>
    <m/>
    <m/>
    <m/>
    <m/>
    <m/>
    <x v="0"/>
    <x v="0"/>
    <m/>
  </r>
  <r>
    <s v=""/>
    <s v=" 30072_30003_M_FY21_2"/>
    <s v="6.01.02.01 - 30072_30003 - FY21 Nonlabor Actuals_Q3 &amp; Q4"/>
    <s v="6.01.02.01"/>
    <x v="0"/>
    <d v="2021-04-01T00:00:00"/>
    <d v="2021-09-30T00:00:00"/>
    <s v="kkrug"/>
    <s v="stiegler"/>
    <n v="134.04"/>
    <s v="EDIA"/>
    <s v="A"/>
    <s v="Nonlabor"/>
    <s v="OPC"/>
    <m/>
    <s v="BNL"/>
    <s v="CDR"/>
    <s v="PM"/>
    <x v="0"/>
    <s v="ACT"/>
    <m/>
    <m/>
    <m/>
    <m/>
    <n v="134.04"/>
    <m/>
    <m/>
    <m/>
    <m/>
    <m/>
    <m/>
    <m/>
    <m/>
    <m/>
    <m/>
    <m/>
    <m/>
    <m/>
    <x v="0"/>
    <x v="0"/>
    <m/>
  </r>
  <r>
    <s v=""/>
    <s v=" 30073_30004_M_FY21_2"/>
    <s v="6.01.03.01.01 - 30073_30003 - FY21 Nonlabor Actuals_Q3 &amp; Q4"/>
    <s v="6.01.03.01.01"/>
    <x v="0"/>
    <d v="2021-04-01T00:00:00"/>
    <d v="2021-09-30T00:00:00"/>
    <s v="kkrug"/>
    <s v="lavellec"/>
    <n v="263258.17"/>
    <s v="EDIA"/>
    <s v="A"/>
    <s v="Nonlabor"/>
    <s v="OPC"/>
    <m/>
    <s v="BNL"/>
    <s v="CDR"/>
    <s v="PM"/>
    <x v="0"/>
    <s v="ACT"/>
    <m/>
    <m/>
    <m/>
    <m/>
    <n v="263258.17"/>
    <m/>
    <m/>
    <m/>
    <m/>
    <m/>
    <m/>
    <m/>
    <m/>
    <m/>
    <m/>
    <m/>
    <m/>
    <m/>
    <x v="0"/>
    <x v="0"/>
    <m/>
  </r>
  <r>
    <s v=""/>
    <s v=" 30074_30005_M_FY21_2"/>
    <s v="6.01.03.01.02 - 30074_30005 - FY21 Nonlabor Actuals_Q3 &amp; Q4"/>
    <s v="6.01.03.01.02"/>
    <x v="0"/>
    <d v="2021-04-01T00:00:00"/>
    <d v="2021-09-30T00:00:00"/>
    <s v="kkrug"/>
    <s v="hokula"/>
    <n v="2541.1799999999998"/>
    <s v="EDIA"/>
    <s v="A"/>
    <s v="Nonlabor"/>
    <s v="OPC"/>
    <m/>
    <s v="BNL"/>
    <s v="CDR"/>
    <s v="PM"/>
    <x v="0"/>
    <s v="ACT"/>
    <m/>
    <m/>
    <m/>
    <m/>
    <n v="2541.1799999999998"/>
    <m/>
    <m/>
    <m/>
    <m/>
    <m/>
    <m/>
    <m/>
    <m/>
    <m/>
    <m/>
    <m/>
    <m/>
    <m/>
    <x v="0"/>
    <x v="0"/>
    <m/>
  </r>
  <r>
    <s v=""/>
    <s v=" 30075_30006_M_FY21_2"/>
    <s v="6.01.03.01.03 - 30075_30006 - FY21 Nonlabor Actuals_Q3 &amp; Q4"/>
    <s v="6.01.03.01.03"/>
    <x v="0"/>
    <d v="2021-04-01T00:00:00"/>
    <d v="2021-09-30T00:00:00"/>
    <s v="kkrug"/>
    <s v="kkrug"/>
    <n v="0"/>
    <s v="EDIA"/>
    <s v="A"/>
    <s v="Nonlabor"/>
    <s v="OPC"/>
    <m/>
    <s v="BNL"/>
    <s v="CDR"/>
    <s v="PM"/>
    <x v="0"/>
    <s v="ACT"/>
    <m/>
    <m/>
    <m/>
    <m/>
    <m/>
    <m/>
    <m/>
    <m/>
    <m/>
    <m/>
    <m/>
    <m/>
    <m/>
    <m/>
    <m/>
    <m/>
    <m/>
    <m/>
    <x v="0"/>
    <x v="0"/>
    <m/>
  </r>
  <r>
    <s v=""/>
    <s v=" 30076_30007_M_FY21_2"/>
    <s v="6.01.03.01.04 - 30076_30007 - FY21 Nonlabor Actuals_Q3 &amp; Q4"/>
    <s v="6.01.03.01.04"/>
    <x v="0"/>
    <d v="2021-04-01T00:00:00"/>
    <d v="2021-09-30T00:00:00"/>
    <s v="kkrug"/>
    <s v="apetrone"/>
    <n v="0"/>
    <s v="EDIA"/>
    <s v="A"/>
    <s v="Nonlabor"/>
    <s v="OPC"/>
    <m/>
    <s v="BNL"/>
    <s v="CDR"/>
    <s v="PM"/>
    <x v="0"/>
    <s v="ACT"/>
    <m/>
    <m/>
    <m/>
    <m/>
    <m/>
    <m/>
    <m/>
    <m/>
    <m/>
    <m/>
    <m/>
    <m/>
    <m/>
    <m/>
    <m/>
    <m/>
    <m/>
    <m/>
    <x v="0"/>
    <x v="0"/>
    <m/>
  </r>
  <r>
    <s v=""/>
    <s v=" 30077_30008_M_FY21_2"/>
    <s v="6.01.03.01.05 - 30077_30008 - FY21 Nonlabor Actuals_Q3 &amp; Q4"/>
    <s v="6.01.03.01.05"/>
    <x v="0"/>
    <d v="2021-04-01T00:00:00"/>
    <d v="2021-09-30T00:00:00"/>
    <s v="kkrug"/>
    <s v="alexander"/>
    <n v="-80.83"/>
    <s v="EDIA"/>
    <s v="A"/>
    <s v="Nonlabor"/>
    <s v="OPC"/>
    <m/>
    <s v="BNL"/>
    <s v="CDR"/>
    <s v="PM"/>
    <x v="0"/>
    <s v="ACT"/>
    <m/>
    <m/>
    <m/>
    <m/>
    <n v="-80.83"/>
    <m/>
    <m/>
    <m/>
    <m/>
    <m/>
    <m/>
    <m/>
    <m/>
    <m/>
    <m/>
    <m/>
    <m/>
    <m/>
    <x v="0"/>
    <x v="0"/>
    <m/>
  </r>
  <r>
    <s v=""/>
    <s v=" 30078_30009_M_FY21_2"/>
    <s v="6.01.03.01.06 - 30078_30009 - FY21 Nonlabor Actuals_Q3 &amp; Q4"/>
    <s v="6.01.03.01.06"/>
    <x v="0"/>
    <d v="2021-04-01T00:00:00"/>
    <d v="2021-09-30T00:00:00"/>
    <s v="kkrug"/>
    <s v="apetrone"/>
    <n v="158697.89000000001"/>
    <s v="EDIA"/>
    <s v="A"/>
    <s v="Nonlabor"/>
    <s v="OPC"/>
    <m/>
    <s v="BNL"/>
    <s v="CDR"/>
    <s v="PM"/>
    <x v="0"/>
    <s v="ACT"/>
    <m/>
    <m/>
    <m/>
    <m/>
    <n v="158697.89000000001"/>
    <m/>
    <m/>
    <m/>
    <m/>
    <m/>
    <m/>
    <m/>
    <m/>
    <m/>
    <m/>
    <m/>
    <m/>
    <m/>
    <x v="0"/>
    <x v="0"/>
    <m/>
  </r>
  <r>
    <s v=""/>
    <s v=" 30079_30010_M_FY21_2"/>
    <s v="6.01.03.01.07 - 30079_30010 - FY21 Nonlabor Actuals_Q3 &amp; Q4"/>
    <s v="6.01.03.01.07"/>
    <x v="0"/>
    <d v="2021-04-01T00:00:00"/>
    <d v="2021-09-30T00:00:00"/>
    <s v="kkrug"/>
    <s v="williamsj"/>
    <n v="26440.04"/>
    <s v="EDIA"/>
    <s v="A"/>
    <s v="Nonlabor"/>
    <s v="OPC"/>
    <m/>
    <s v="BNL"/>
    <s v="CDR"/>
    <s v="PM"/>
    <x v="0"/>
    <s v="ACT"/>
    <m/>
    <m/>
    <m/>
    <m/>
    <n v="26440.04"/>
    <m/>
    <m/>
    <m/>
    <m/>
    <m/>
    <m/>
    <m/>
    <m/>
    <m/>
    <m/>
    <m/>
    <m/>
    <m/>
    <x v="0"/>
    <x v="0"/>
    <m/>
  </r>
  <r>
    <s v=""/>
    <s v=" 30080_30058_M_FY21_2"/>
    <s v="6.01.04.01 - 30080_30058 - FY21 Nonlabor Actuals_Q3 &amp; Q4"/>
    <s v="6.01.04.01"/>
    <x v="0"/>
    <d v="2021-04-01T00:00:00"/>
    <d v="2021-09-30T00:00:00"/>
    <s v="kkrug"/>
    <s v="porretto"/>
    <n v="-402.36"/>
    <s v="EDIA"/>
    <s v="A"/>
    <s v="Nonlabor"/>
    <s v="OPC"/>
    <m/>
    <s v="BNL"/>
    <s v="CDR"/>
    <s v="PM"/>
    <x v="0"/>
    <s v="ACT"/>
    <m/>
    <m/>
    <m/>
    <m/>
    <n v="-402.36"/>
    <m/>
    <m/>
    <m/>
    <m/>
    <m/>
    <m/>
    <m/>
    <m/>
    <m/>
    <m/>
    <m/>
    <m/>
    <m/>
    <x v="0"/>
    <x v="0"/>
    <m/>
  </r>
  <r>
    <s v=""/>
    <s v=" 30081_M_FY21"/>
    <s v="6.02.01 - 30081 - FY21 Nonlabor Actuals_Q3 &amp; Q4"/>
    <s v="6.02.01"/>
    <x v="0"/>
    <d v="2021-04-01T00:00:00"/>
    <d v="2021-09-30T00:00:00"/>
    <s v="apatil"/>
    <s v="blaskiewicz"/>
    <n v="530.53"/>
    <s v="EDIA"/>
    <s v="A"/>
    <s v="Nonlabor"/>
    <s v="OPC"/>
    <m/>
    <s v="BNL"/>
    <s v="CDR"/>
    <s v="AD"/>
    <x v="0"/>
    <s v="ACT"/>
    <m/>
    <m/>
    <m/>
    <m/>
    <n v="530.53"/>
    <m/>
    <m/>
    <m/>
    <m/>
    <m/>
    <m/>
    <m/>
    <m/>
    <m/>
    <m/>
    <m/>
    <m/>
    <m/>
    <x v="0"/>
    <x v="0"/>
    <m/>
  </r>
  <r>
    <s v=""/>
    <s v=" 30082_30012_M_FY21_2"/>
    <s v="6.02.02.01 - 30082_30012 - FY21 Nonlabor Actuals_Q3 &amp; Q4"/>
    <s v="6.02.02.01"/>
    <x v="0"/>
    <d v="2021-04-01T00:00:00"/>
    <d v="2021-09-30T00:00:00"/>
    <s v="apatil"/>
    <s v="montagc"/>
    <n v="0"/>
    <s v="EDIA"/>
    <s v="C"/>
    <s v="Nonlabor"/>
    <s v="OPC"/>
    <m/>
    <s v="BNL"/>
    <s v="CDR"/>
    <s v="AD"/>
    <x v="1"/>
    <s v="ACT"/>
    <m/>
    <m/>
    <m/>
    <m/>
    <m/>
    <m/>
    <m/>
    <m/>
    <m/>
    <m/>
    <m/>
    <m/>
    <m/>
    <m/>
    <m/>
    <m/>
    <m/>
    <m/>
    <x v="0"/>
    <x v="0"/>
    <m/>
  </r>
  <r>
    <s v=""/>
    <s v=" 30083_30013_M_FY21_2"/>
    <s v="6.02.02.02 - 30083_30013 - FY21 Nonlabor Actuals_Q3 &amp; Q4"/>
    <s v="6.02.02.02"/>
    <x v="0"/>
    <d v="2021-04-01T00:00:00"/>
    <d v="2021-09-30T00:00:00"/>
    <s v="apatil"/>
    <s v="blaskiewicz"/>
    <n v="112391.61"/>
    <s v="EDIA"/>
    <s v="C"/>
    <s v="Nonlabor"/>
    <s v="OPC"/>
    <m/>
    <s v="BNL"/>
    <s v="R&amp;D"/>
    <s v="AD"/>
    <x v="1"/>
    <s v="ACT"/>
    <m/>
    <m/>
    <m/>
    <m/>
    <n v="112391.61"/>
    <m/>
    <m/>
    <m/>
    <m/>
    <m/>
    <m/>
    <m/>
    <m/>
    <m/>
    <m/>
    <m/>
    <m/>
    <m/>
    <x v="0"/>
    <x v="0"/>
    <m/>
  </r>
  <r>
    <s v=""/>
    <s v=" 30085_30015_M_FY21_1"/>
    <s v="6.02.03.01 - 30085_30015 - FY21 Nonlabor Actuals_Q1 &amp; Q2"/>
    <s v="6.02.03.01"/>
    <x v="0"/>
    <d v="2020-10-01T00:00:00"/>
    <d v="2021-03-31T00:00:00"/>
    <s v="apatil"/>
    <s v="qiowu"/>
    <n v="-37.33"/>
    <s v="EDIA"/>
    <s v="A"/>
    <s v="Nonlabor"/>
    <s v="OPC"/>
    <m/>
    <s v="BNL"/>
    <s v="R&amp;D"/>
    <s v="AD"/>
    <x v="0"/>
    <s v="ACT"/>
    <m/>
    <m/>
    <m/>
    <m/>
    <n v="-37.33"/>
    <m/>
    <m/>
    <m/>
    <m/>
    <m/>
    <m/>
    <m/>
    <m/>
    <m/>
    <m/>
    <m/>
    <m/>
    <m/>
    <x v="0"/>
    <x v="0"/>
    <m/>
  </r>
  <r>
    <s v=""/>
    <s v=" 30085_30015_M_FY21_2"/>
    <s v="6.02.03.01 - 30085_30015 - FY21 Nonlabor Actuals_Q3 &amp; Q4"/>
    <s v="6.02.03.01"/>
    <x v="0"/>
    <d v="2021-04-01T00:00:00"/>
    <d v="2021-09-30T00:00:00"/>
    <s v="apatil"/>
    <s v="qiowu"/>
    <n v="0"/>
    <s v="EDIA"/>
    <s v="A"/>
    <s v="Nonlabor"/>
    <s v="OPC"/>
    <m/>
    <s v="BNL"/>
    <s v="R&amp;D"/>
    <s v="AD"/>
    <x v="0"/>
    <s v="ACT"/>
    <m/>
    <m/>
    <m/>
    <m/>
    <m/>
    <m/>
    <m/>
    <m/>
    <m/>
    <m/>
    <m/>
    <m/>
    <m/>
    <m/>
    <m/>
    <m/>
    <m/>
    <m/>
    <x v="0"/>
    <x v="0"/>
    <m/>
  </r>
  <r>
    <s v=""/>
    <s v=" 30086_M_FY21_2"/>
    <s v="6.02.03.02 - 30086 - FY21 Nonlabor Actuals_Q3 &amp; Q4"/>
    <s v="6.02.03.02"/>
    <x v="0"/>
    <d v="2021-04-01T00:00:00"/>
    <d v="2021-09-30T00:00:00"/>
    <s v="glayden"/>
    <s v="skaritka"/>
    <n v="20660.53"/>
    <s v="EDIA"/>
    <s v="C"/>
    <s v="Nonlabor"/>
    <s v="OPC"/>
    <m/>
    <s v="BNL"/>
    <s v="R&amp;D"/>
    <s v="AD"/>
    <x v="3"/>
    <s v="ACT"/>
    <m/>
    <m/>
    <m/>
    <m/>
    <n v="20660.53"/>
    <m/>
    <m/>
    <m/>
    <m/>
    <m/>
    <m/>
    <m/>
    <m/>
    <m/>
    <m/>
    <m/>
    <m/>
    <m/>
    <x v="0"/>
    <x v="0"/>
    <m/>
  </r>
  <r>
    <s v=""/>
    <s v=" 30094_M_FY21_2"/>
    <s v="6.02.03.03.01 - 30094 - FY21 Nonlabor Actuals_Q3 &amp; Q4"/>
    <s v="6.02.03.03.01"/>
    <x v="0"/>
    <d v="2021-04-01T00:00:00"/>
    <d v="2021-09-30T00:00:00"/>
    <s v="jtolle"/>
    <s v="hwitte"/>
    <n v="3344.44"/>
    <s v="EDIA"/>
    <s v="C"/>
    <s v="Nonlabor"/>
    <s v="OPC"/>
    <m/>
    <s v="BNL"/>
    <s v="R&amp;D"/>
    <s v="SC_MAG"/>
    <x v="3"/>
    <s v="ACT"/>
    <m/>
    <m/>
    <m/>
    <m/>
    <n v="3344.44"/>
    <m/>
    <m/>
    <m/>
    <m/>
    <m/>
    <m/>
    <m/>
    <m/>
    <m/>
    <m/>
    <m/>
    <m/>
    <m/>
    <x v="0"/>
    <x v="0"/>
    <m/>
  </r>
  <r>
    <s v=""/>
    <s v=" 30089_M_FY21_1"/>
    <s v="6.02.03.04 - 30089 - FY21 Nonlabor Actuals_Q1 &amp; Q2"/>
    <s v="6.02.03.04"/>
    <x v="0"/>
    <d v="2020-10-01T00:00:00"/>
    <d v="2021-03-31T00:00:00"/>
    <s v="rnavarrol"/>
    <s v="sverdu"/>
    <n v="17551.349999999999"/>
    <s v="EDIA"/>
    <s v="C"/>
    <s v="Nonlabor"/>
    <s v="OPC"/>
    <m/>
    <s v="BNL"/>
    <s v="R&amp;D"/>
    <s v="VAC"/>
    <x v="3"/>
    <s v="ACT"/>
    <m/>
    <m/>
    <m/>
    <m/>
    <n v="17551.349999999999"/>
    <m/>
    <m/>
    <m/>
    <m/>
    <m/>
    <m/>
    <m/>
    <m/>
    <m/>
    <m/>
    <m/>
    <m/>
    <m/>
    <x v="0"/>
    <x v="0"/>
    <m/>
  </r>
  <r>
    <s v=""/>
    <s v=" 30089_M_FY21_2"/>
    <s v="6.02.03.04 - 30089 - FY21 Nonlabor Actuals_Q3 &amp; Q4"/>
    <s v="6.02.03.04"/>
    <x v="0"/>
    <d v="2021-04-01T00:00:00"/>
    <d v="2021-09-30T00:00:00"/>
    <s v="rnavarrol"/>
    <s v="sverdu"/>
    <n v="17551.349999999999"/>
    <s v="EDIA"/>
    <s v="C"/>
    <s v="Nonlabor"/>
    <s v="OPC"/>
    <m/>
    <s v="BNL"/>
    <s v="R&amp;D"/>
    <s v="VAC"/>
    <x v="3"/>
    <s v="ACT"/>
    <m/>
    <m/>
    <m/>
    <m/>
    <n v="17551.349999999999"/>
    <m/>
    <m/>
    <m/>
    <m/>
    <m/>
    <m/>
    <m/>
    <m/>
    <m/>
    <m/>
    <m/>
    <m/>
    <m/>
    <x v="0"/>
    <x v="0"/>
    <m/>
  </r>
  <r>
    <s v=""/>
    <s v=" 30090_M_FY21_2"/>
    <s v="6.02.03.05.01 - 30090 - FY21 Nonlabor Actuals_Q3 &amp; Q4"/>
    <s v="6.02.03.05.01"/>
    <x v="0"/>
    <d v="2021-04-01T00:00:00"/>
    <d v="2021-09-30T00:00:00"/>
    <s v="apatil"/>
    <s v="jsandberg"/>
    <n v="25918.41"/>
    <s v="EDIA"/>
    <s v="C"/>
    <s v="Nonlabor"/>
    <s v="OPC"/>
    <m/>
    <s v="BNL"/>
    <s v="R&amp;D"/>
    <s v="PD"/>
    <x v="3"/>
    <s v="ACT"/>
    <m/>
    <m/>
    <m/>
    <m/>
    <n v="25918.41"/>
    <m/>
    <m/>
    <m/>
    <m/>
    <m/>
    <m/>
    <m/>
    <m/>
    <m/>
    <m/>
    <m/>
    <m/>
    <m/>
    <x v="0"/>
    <x v="0"/>
    <m/>
  </r>
  <r>
    <s v=""/>
    <s v=" 30092_30020_M_FY21_1"/>
    <s v="6.02.0..06.01 - 30092_30020 - FY21 Nonlabor Actuals_Q1 &amp; Q2"/>
    <s v="6.02.03.06.01"/>
    <x v="0"/>
    <d v="2020-10-01T00:00:00"/>
    <d v="2021-03-31T00:00:00"/>
    <s v="rnavarrol"/>
    <s v="chetzel"/>
    <n v="1861.51"/>
    <s v="EDIA"/>
    <s v="C"/>
    <s v="Nonlabor"/>
    <s v="OPC"/>
    <m/>
    <s v="BNL"/>
    <s v="R&amp;D"/>
    <s v="VAC"/>
    <x v="3"/>
    <s v="ACT"/>
    <m/>
    <m/>
    <m/>
    <m/>
    <n v="1861.51"/>
    <m/>
    <m/>
    <m/>
    <m/>
    <m/>
    <m/>
    <m/>
    <m/>
    <m/>
    <m/>
    <m/>
    <m/>
    <m/>
    <x v="0"/>
    <x v="0"/>
    <m/>
  </r>
  <r>
    <s v=""/>
    <s v=" 30092_30020_M_FY21_2"/>
    <s v="6.02.0..06.01 - 30092_30020 - FY21 Nonlabor Actuals_Q3 &amp; Q4"/>
    <s v="6.02.03.06.01"/>
    <x v="0"/>
    <d v="2021-04-01T00:00:00"/>
    <d v="2021-09-30T00:00:00"/>
    <s v="rnavarrol"/>
    <s v="chetzel"/>
    <n v="0"/>
    <s v="EDIA"/>
    <s v="C"/>
    <s v="Nonlabor"/>
    <s v="OPC"/>
    <m/>
    <s v="BNL"/>
    <s v="R&amp;D"/>
    <s v="VAC"/>
    <x v="3"/>
    <s v="ACT"/>
    <m/>
    <m/>
    <m/>
    <m/>
    <m/>
    <m/>
    <m/>
    <m/>
    <m/>
    <m/>
    <m/>
    <m/>
    <m/>
    <m/>
    <m/>
    <m/>
    <m/>
    <m/>
    <x v="0"/>
    <x v="0"/>
    <m/>
  </r>
  <r>
    <s v=""/>
    <s v=" 30150_M_FY21"/>
    <s v="6.02.03.06.02 - 30150 - FY21 Nonlabor Actuals_Q3 &amp; Q4"/>
    <s v="6.02.03.06.02"/>
    <x v="0"/>
    <d v="2021-04-01T00:00:00"/>
    <d v="2021-09-30T00:00:00"/>
    <s v="rnavarrol"/>
    <s v="chetzel"/>
    <n v="-49.67"/>
    <s v="EDIA"/>
    <s v="C"/>
    <s v="Nonlabor"/>
    <s v="OPC"/>
    <m/>
    <s v="BNL"/>
    <s v="R&amp;D"/>
    <s v="VAC"/>
    <x v="3"/>
    <s v="ACT"/>
    <m/>
    <m/>
    <m/>
    <m/>
    <n v="-49.67"/>
    <m/>
    <m/>
    <m/>
    <m/>
    <m/>
    <m/>
    <m/>
    <m/>
    <m/>
    <m/>
    <m/>
    <m/>
    <m/>
    <x v="0"/>
    <x v="0"/>
    <m/>
  </r>
  <r>
    <s v=""/>
    <s v=" 30093_30021_M_FY21_1"/>
    <s v="6.02.03.07 - 30093_30021 - FY21 Nonlabor Actuals_Q1 &amp; Q2"/>
    <s v="6.02.03.07"/>
    <x v="0"/>
    <d v="2020-10-01T00:00:00"/>
    <d v="2021-03-31T00:00:00"/>
    <s v="apatil"/>
    <s v="wange"/>
    <n v="2844.65"/>
    <s v="EDIA"/>
    <s v="C"/>
    <s v="Nonlabor"/>
    <s v="OPC"/>
    <m/>
    <s v="BNL"/>
    <s v="R&amp;D"/>
    <s v="AD"/>
    <x v="3"/>
    <s v="ACT"/>
    <m/>
    <m/>
    <m/>
    <m/>
    <n v="2844.65"/>
    <m/>
    <m/>
    <m/>
    <m/>
    <m/>
    <m/>
    <m/>
    <m/>
    <m/>
    <m/>
    <m/>
    <m/>
    <m/>
    <x v="0"/>
    <x v="0"/>
    <m/>
  </r>
  <r>
    <s v=""/>
    <s v=" 30093_30021_M_FY21_2"/>
    <s v="6.02.03.07 - 30093_30021 - FY21 Nonlabor Actuals_Q3 &amp; Q4"/>
    <s v="6.02.03.07"/>
    <x v="0"/>
    <d v="2021-04-01T00:00:00"/>
    <d v="2021-09-30T00:00:00"/>
    <s v="apatil"/>
    <s v="wange"/>
    <n v="0"/>
    <s v="EDIA"/>
    <s v="C"/>
    <s v="Nonlabor"/>
    <s v="OPC"/>
    <m/>
    <s v="BNL"/>
    <s v="R&amp;D"/>
    <s v="AD"/>
    <x v="3"/>
    <s v="ACT"/>
    <m/>
    <m/>
    <m/>
    <m/>
    <m/>
    <m/>
    <m/>
    <m/>
    <m/>
    <m/>
    <m/>
    <m/>
    <m/>
    <m/>
    <m/>
    <m/>
    <m/>
    <m/>
    <x v="0"/>
    <x v="0"/>
    <m/>
  </r>
  <r>
    <s v=""/>
    <s v=" 30146_M_FY21"/>
    <s v="6.02.03.08 - 30146 - FY21 Nonlabor Actuals_Q3 &amp; Q4"/>
    <s v="6.02.03.08"/>
    <x v="0"/>
    <d v="2021-04-01T00:00:00"/>
    <d v="2021-09-30T00:00:00"/>
    <s v="tlewis"/>
    <s v="keyser"/>
    <n v="897.95"/>
    <s v="EDIA"/>
    <s v="C"/>
    <s v="Nonlabor"/>
    <s v="OPC"/>
    <m/>
    <s v="BNL"/>
    <s v="R&amp;D"/>
    <s v="AD"/>
    <x v="3"/>
    <s v="ACT"/>
    <m/>
    <m/>
    <m/>
    <m/>
    <n v="897.95"/>
    <m/>
    <m/>
    <m/>
    <m/>
    <m/>
    <m/>
    <m/>
    <m/>
    <m/>
    <m/>
    <m/>
    <m/>
    <m/>
    <x v="0"/>
    <x v="0"/>
    <m/>
  </r>
  <r>
    <s v=""/>
    <s v=" IR_0215_1405"/>
    <s v="Tunnel Feedbox for Matching Section - Fabrication Support"/>
    <s v="6.06.02.01.05"/>
    <x v="0"/>
    <d v="2028-11-29T00:00:00"/>
    <d v="2029-05-11T00:00:00"/>
    <s v="jtolle"/>
    <s v="fmicolon"/>
    <n v="3376.69"/>
    <s v="CON"/>
    <s v="C"/>
    <s v="Labor"/>
    <s v="TEC"/>
    <m/>
    <s v="BNL"/>
    <s v="Const.Fabricate"/>
    <s v="SC_MAG"/>
    <x v="9"/>
    <s v="S.P319"/>
    <s v="APP00560"/>
    <m/>
    <m/>
    <m/>
    <m/>
    <m/>
    <m/>
    <m/>
    <m/>
    <m/>
    <m/>
    <m/>
    <n v="3376.69"/>
    <m/>
    <m/>
    <m/>
    <m/>
    <m/>
    <x v="0"/>
    <x v="0"/>
    <m/>
  </r>
  <r>
    <s v=""/>
    <s v=" IR_0215_1405"/>
    <s v="Tunnel Feedbox for Matching Section - Fabrication Support"/>
    <s v="6.06.02.01.05"/>
    <x v="0"/>
    <d v="2028-11-29T00:00:00"/>
    <d v="2029-05-11T00:00:00"/>
    <s v="jtolle"/>
    <s v="fmicolon"/>
    <n v="3916.49"/>
    <s v="CON"/>
    <s v="C"/>
    <s v="Labor"/>
    <s v="TEC"/>
    <m/>
    <s v="BNL"/>
    <s v="Const.Fabricate"/>
    <s v="SC_MAG"/>
    <x v="9"/>
    <s v="S.P319"/>
    <s v="APP00560"/>
    <m/>
    <m/>
    <m/>
    <m/>
    <m/>
    <m/>
    <m/>
    <m/>
    <m/>
    <m/>
    <m/>
    <n v="3916.49"/>
    <m/>
    <m/>
    <m/>
    <m/>
    <m/>
    <x v="0"/>
    <x v="0"/>
    <m/>
  </r>
  <r>
    <s v=""/>
    <s v=" IR_0215_1405"/>
    <s v="Tunnel Feedbox for Matching Section - Fabrication Support"/>
    <s v="6.06.02.01.05"/>
    <x v="0"/>
    <d v="2028-11-29T00:00:00"/>
    <d v="2029-05-11T00:00:00"/>
    <s v="jtolle"/>
    <s v="fmicolon"/>
    <n v="46997.9"/>
    <s v="CON"/>
    <s v="C"/>
    <s v="Labor"/>
    <s v="TEC"/>
    <m/>
    <s v="BNL"/>
    <s v="Const.Fabricate"/>
    <s v="SC_MAG"/>
    <x v="9"/>
    <s v="S.P319"/>
    <s v="APP00560"/>
    <m/>
    <m/>
    <m/>
    <m/>
    <m/>
    <m/>
    <m/>
    <m/>
    <m/>
    <m/>
    <m/>
    <n v="46997.9"/>
    <m/>
    <m/>
    <m/>
    <m/>
    <m/>
    <x v="0"/>
    <x v="0"/>
    <m/>
  </r>
  <r>
    <s v=""/>
    <s v=" IR_0215_1405"/>
    <s v="Tunnel Feedbox for Matching Section - Fabrication Support"/>
    <s v="6.06.02.01.05"/>
    <x v="0"/>
    <d v="2028-11-29T00:00:00"/>
    <d v="2029-05-11T00:00:00"/>
    <s v="jtolle"/>
    <s v="fmicolon"/>
    <n v="5165.53"/>
    <s v="CON"/>
    <s v="C"/>
    <s v="Labor"/>
    <s v="TEC"/>
    <m/>
    <s v="BNL"/>
    <s v="Const.Fabricate"/>
    <s v="SC_MAG"/>
    <x v="9"/>
    <s v="S.P319"/>
    <s v="APP00560"/>
    <m/>
    <m/>
    <m/>
    <m/>
    <m/>
    <m/>
    <m/>
    <m/>
    <m/>
    <m/>
    <m/>
    <n v="5165.53"/>
    <m/>
    <m/>
    <m/>
    <m/>
    <m/>
    <x v="0"/>
    <x v="0"/>
    <m/>
  </r>
  <r>
    <s v=""/>
    <s v=" 30098_30022_M_FY21_2"/>
    <s v="6.03.01 - 30098_30022 - FY21 Nonlabor Actuals_Q3 &amp; Q4"/>
    <s v="6.03.01"/>
    <x v="0"/>
    <d v="2021-04-01T00:00:00"/>
    <d v="2021-09-30T00:00:00"/>
    <s v="mahmed"/>
    <s v="vranjbar"/>
    <n v="-98.44"/>
    <s v="EDIA"/>
    <s v="A"/>
    <s v="Nonlabor"/>
    <s v="OPC"/>
    <m/>
    <s v="BNL"/>
    <s v="CDR"/>
    <s v="PM"/>
    <x v="0"/>
    <s v="ACT"/>
    <m/>
    <m/>
    <m/>
    <m/>
    <n v="-98.44"/>
    <m/>
    <m/>
    <m/>
    <m/>
    <m/>
    <m/>
    <m/>
    <m/>
    <m/>
    <m/>
    <m/>
    <m/>
    <m/>
    <x v="0"/>
    <x v="0"/>
    <m/>
  </r>
  <r>
    <s v=""/>
    <s v=" 30099_30023_M_FY21_2"/>
    <s v="6.03.02.01.04 - 30099_30023 - FY21 Nonlabor Actuals_Q3 &amp; Q4"/>
    <s v="6.03.02.01.04"/>
    <x v="0"/>
    <d v="2021-04-01T00:00:00"/>
    <d v="2021-09-30T00:00:00"/>
    <s v="jtolle"/>
    <s v="hwitte"/>
    <n v="3313.35"/>
    <s v="EDIA"/>
    <s v="C"/>
    <s v="Nonlabor"/>
    <s v="OPC"/>
    <m/>
    <s v="BNL"/>
    <s v="CDR"/>
    <s v="NC_MAG"/>
    <x v="2"/>
    <s v="ACT"/>
    <m/>
    <m/>
    <m/>
    <m/>
    <n v="3313.35"/>
    <m/>
    <m/>
    <m/>
    <m/>
    <m/>
    <m/>
    <m/>
    <m/>
    <m/>
    <m/>
    <m/>
    <m/>
    <m/>
    <x v="0"/>
    <x v="0"/>
    <m/>
  </r>
  <r>
    <s v=""/>
    <s v=" 30099_30023_M_FY21_1"/>
    <s v="6.03.02.02.01.01 - 30099_30023 - FY21 Nonlabor Actuals_Q1 &amp; Q2"/>
    <s v="6.03.02.02.01.01"/>
    <x v="0"/>
    <d v="2020-10-01T00:00:00"/>
    <d v="2021-03-31T00:00:00"/>
    <s v="jtolle"/>
    <s v="hwitte"/>
    <n v="0"/>
    <s v="EDIA"/>
    <s v="C"/>
    <s v="Nonlabor"/>
    <s v="OPC"/>
    <m/>
    <s v="BNL"/>
    <s v="CDR"/>
    <s v="NC_MAG"/>
    <x v="2"/>
    <s v="ACT"/>
    <m/>
    <m/>
    <m/>
    <m/>
    <m/>
    <m/>
    <m/>
    <m/>
    <m/>
    <m/>
    <m/>
    <m/>
    <m/>
    <m/>
    <m/>
    <m/>
    <m/>
    <m/>
    <x v="0"/>
    <x v="0"/>
    <m/>
  </r>
  <r>
    <s v=""/>
    <s v=" 30100_M_FY21_2"/>
    <s v="6.03.02.03 - 30100_30024 - FY21 Labor Actuals_Q3 &amp; Q4"/>
    <s v="6.03.02.03"/>
    <x v="0"/>
    <d v="2021-04-01T00:00:00"/>
    <d v="2021-09-30T00:00:00"/>
    <s v="apatil"/>
    <s v="bruno"/>
    <n v="-55.02"/>
    <s v="EDIA"/>
    <s v="C"/>
    <s v="Nonlabor"/>
    <s v="OPC"/>
    <m/>
    <s v="BNL"/>
    <s v="CDR"/>
    <s v="PS"/>
    <x v="2"/>
    <s v="ACT"/>
    <m/>
    <m/>
    <m/>
    <m/>
    <n v="-55.02"/>
    <m/>
    <m/>
    <m/>
    <m/>
    <m/>
    <m/>
    <m/>
    <m/>
    <m/>
    <m/>
    <m/>
    <m/>
    <m/>
    <x v="0"/>
    <x v="0"/>
    <m/>
  </r>
  <r>
    <s v=""/>
    <s v=" 30101_30025_M_FY21_1"/>
    <s v="6.03.02.04.01 - 30101_30025 - FY21 Nonlabor Actuals_Q1 &amp; Q2"/>
    <s v="6.03.02.04.01"/>
    <x v="0"/>
    <d v="2020-10-01T00:00:00"/>
    <d v="2021-03-31T00:00:00"/>
    <s v="rnavarrol"/>
    <s v="chetzel"/>
    <n v="89.57"/>
    <s v="EDIA"/>
    <s v="C"/>
    <s v="Nonlabor"/>
    <s v="OPC"/>
    <m/>
    <s v="BNL"/>
    <s v="CDR"/>
    <s v="VAC"/>
    <x v="2"/>
    <s v="ACT"/>
    <m/>
    <m/>
    <m/>
    <m/>
    <n v="89.57"/>
    <m/>
    <m/>
    <m/>
    <m/>
    <m/>
    <m/>
    <m/>
    <m/>
    <m/>
    <m/>
    <m/>
    <m/>
    <m/>
    <x v="0"/>
    <x v="0"/>
    <m/>
  </r>
  <r>
    <s v=""/>
    <s v=" 30101_30025_M_FY21_2"/>
    <s v="6.03.02.04.01 - 30101_30025 - FY21 Nonlabor Actuals_Q3 &amp; Q4"/>
    <s v="6.03.02.04.01"/>
    <x v="0"/>
    <d v="2021-04-01T00:00:00"/>
    <d v="2021-09-30T00:00:00"/>
    <s v="rnavarrol"/>
    <s v="chetzel"/>
    <n v="-37.229999999999997"/>
    <s v="EDIA"/>
    <s v="C"/>
    <s v="Nonlabor"/>
    <s v="OPC"/>
    <m/>
    <s v="BNL"/>
    <s v="CDR"/>
    <s v="VAC"/>
    <x v="2"/>
    <s v="ACT"/>
    <m/>
    <m/>
    <m/>
    <m/>
    <n v="-37.229999999999997"/>
    <m/>
    <m/>
    <m/>
    <m/>
    <m/>
    <m/>
    <m/>
    <m/>
    <m/>
    <m/>
    <m/>
    <m/>
    <m/>
    <x v="0"/>
    <x v="0"/>
    <m/>
  </r>
  <r>
    <s v=""/>
    <s v=" 30103_30027_M_FY21_2"/>
    <s v="6.03.02.05.01 - 30103_30027 - FY21 Nonlabor Actuals_Q3 &amp; Q4"/>
    <s v="6.03.02.05.01"/>
    <x v="0"/>
    <d v="2021-04-01T00:00:00"/>
    <d v="2021-09-30T00:00:00"/>
    <s v="mahmed"/>
    <s v="gassner"/>
    <n v="-91.78"/>
    <s v="EDIA"/>
    <s v="C"/>
    <s v="Nonlabor"/>
    <s v="OPC"/>
    <m/>
    <s v="BNL"/>
    <s v="CDR"/>
    <s v="INS"/>
    <x v="2"/>
    <s v="ACT"/>
    <m/>
    <m/>
    <m/>
    <m/>
    <n v="-91.78"/>
    <m/>
    <m/>
    <m/>
    <m/>
    <m/>
    <m/>
    <m/>
    <m/>
    <m/>
    <m/>
    <m/>
    <m/>
    <m/>
    <x v="0"/>
    <x v="0"/>
    <m/>
  </r>
  <r>
    <s v=""/>
    <s v=" 30104_M_FY21_1"/>
    <s v="6.03.03.01 - 30104 - FY21 Nonlabor Actuals_Q1 &amp; Q2"/>
    <s v="6.03.03.01"/>
    <x v="0"/>
    <d v="2020-10-01T00:00:00"/>
    <d v="2021-03-31T00:00:00"/>
    <s v="jtolle"/>
    <s v="hwitte"/>
    <n v="89.56"/>
    <s v="EDIA"/>
    <s v="C"/>
    <s v="Nonlabor"/>
    <s v="OPC"/>
    <m/>
    <s v="BNL"/>
    <s v="CDR"/>
    <s v="NC_MAG"/>
    <x v="2"/>
    <s v="ACT"/>
    <m/>
    <m/>
    <m/>
    <m/>
    <n v="89.56"/>
    <m/>
    <m/>
    <m/>
    <m/>
    <m/>
    <m/>
    <m/>
    <m/>
    <m/>
    <m/>
    <m/>
    <m/>
    <m/>
    <x v="0"/>
    <x v="0"/>
    <m/>
  </r>
  <r>
    <s v=""/>
    <s v=" 30104_M_FY21_2"/>
    <s v="6.03.03.01 - 30104 - FY21 Nonlabor Actuals_Q3 &amp; Q4"/>
    <s v="6.03.03.01"/>
    <x v="0"/>
    <d v="2021-04-01T00:00:00"/>
    <d v="2021-09-30T00:00:00"/>
    <s v="jtolle"/>
    <s v="hwitte"/>
    <n v="-77.2"/>
    <s v="EDIA"/>
    <s v="C"/>
    <s v="Nonlabor"/>
    <s v="OPC"/>
    <m/>
    <s v="BNL"/>
    <s v="CDR"/>
    <s v="NC_MAG"/>
    <x v="2"/>
    <s v="ACT"/>
    <m/>
    <m/>
    <m/>
    <m/>
    <n v="-77.2"/>
    <m/>
    <m/>
    <m/>
    <m/>
    <m/>
    <m/>
    <m/>
    <m/>
    <m/>
    <m/>
    <m/>
    <m/>
    <m/>
    <x v="0"/>
    <x v="0"/>
    <m/>
  </r>
  <r>
    <s v=""/>
    <s v=" 30105_L_FY21_2"/>
    <s v="6.03.03.02 - 30105 - FY21 Labor Actuals_Q3 &amp; Q4"/>
    <s v="6.03.03.02"/>
    <x v="0"/>
    <d v="2021-04-01T00:00:00"/>
    <d v="2021-09-30T00:00:00"/>
    <s v="apatil"/>
    <s v="bruno"/>
    <n v="8740.43"/>
    <s v="EDIA"/>
    <s v="C"/>
    <s v="Labor"/>
    <s v="OPC"/>
    <m/>
    <s v="BNL"/>
    <s v="CDR"/>
    <s v="PS"/>
    <x v="2"/>
    <s v="ACT"/>
    <m/>
    <m/>
    <m/>
    <m/>
    <n v="8740.43"/>
    <m/>
    <m/>
    <m/>
    <m/>
    <m/>
    <m/>
    <m/>
    <m/>
    <m/>
    <m/>
    <m/>
    <m/>
    <m/>
    <x v="0"/>
    <x v="0"/>
    <m/>
  </r>
  <r>
    <s v=""/>
    <s v=" 30106_30028_M_FY21_1"/>
    <s v="6.03.03.03 - 30106_30028 - FY21 Nonlabor Actuals_Q1 &amp; Q2"/>
    <s v="6.03.03.03"/>
    <x v="0"/>
    <d v="2020-10-01T00:00:00"/>
    <d v="2021-03-31T00:00:00"/>
    <s v="rnavarrol"/>
    <s v="chetzel"/>
    <n v="89.56"/>
    <s v="EDIA"/>
    <s v="C"/>
    <s v="Nonlabor"/>
    <s v="OPC"/>
    <m/>
    <s v="BNL"/>
    <s v="CDR"/>
    <s v="VAC"/>
    <x v="2"/>
    <s v="ACT"/>
    <m/>
    <m/>
    <m/>
    <m/>
    <n v="89.56"/>
    <m/>
    <m/>
    <m/>
    <m/>
    <m/>
    <m/>
    <m/>
    <m/>
    <m/>
    <m/>
    <m/>
    <m/>
    <m/>
    <x v="0"/>
    <x v="0"/>
    <m/>
  </r>
  <r>
    <s v=""/>
    <s v=" 30106_30028_M_FY21_2"/>
    <s v="6.03.03.03 - 30106_30028 - FY21 Nonlabor Actuals_Q3 &amp; Q4"/>
    <s v="6.03.03.03"/>
    <x v="0"/>
    <d v="2021-04-01T00:00:00"/>
    <d v="2021-09-30T00:00:00"/>
    <s v="rnavarrol"/>
    <s v="chetzel"/>
    <n v="-22.94"/>
    <s v="EDIA"/>
    <s v="C"/>
    <s v="Nonlabor"/>
    <s v="OPC"/>
    <m/>
    <s v="BNL"/>
    <s v="CDR"/>
    <s v="VAC"/>
    <x v="2"/>
    <s v="ACT"/>
    <m/>
    <m/>
    <m/>
    <m/>
    <n v="-22.94"/>
    <m/>
    <m/>
    <m/>
    <m/>
    <m/>
    <m/>
    <m/>
    <m/>
    <m/>
    <m/>
    <m/>
    <m/>
    <m/>
    <x v="0"/>
    <x v="0"/>
    <m/>
  </r>
  <r>
    <s v=""/>
    <s v=" 30107_30029_M_FY21_1"/>
    <s v="6.03.03.04.01 - 30107_30029 - FY21 Nonlabor Actuals_Q1 &amp; Q2"/>
    <s v="6.03.03.04.01"/>
    <x v="0"/>
    <d v="2020-10-01T00:00:00"/>
    <d v="2021-03-31T00:00:00"/>
    <s v="mahmed"/>
    <s v="gassner"/>
    <n v="29.41"/>
    <s v="EDIA"/>
    <s v="C"/>
    <s v="Nonlabor"/>
    <s v="OPC"/>
    <m/>
    <s v="BNL"/>
    <s v="CDR"/>
    <s v="INS"/>
    <x v="2"/>
    <s v="ACT"/>
    <m/>
    <m/>
    <m/>
    <m/>
    <n v="29.41"/>
    <m/>
    <m/>
    <m/>
    <m/>
    <m/>
    <m/>
    <m/>
    <m/>
    <m/>
    <m/>
    <m/>
    <m/>
    <m/>
    <x v="0"/>
    <x v="0"/>
    <m/>
  </r>
  <r>
    <s v=""/>
    <s v=" 30107_30029_M_FY21_2"/>
    <s v="6.03.03.04.01 - 30107_30029 - FY21 Nonlabor Actuals_Q3 &amp; Q4"/>
    <s v="6.03.03.04.01"/>
    <x v="0"/>
    <d v="2021-04-01T00:00:00"/>
    <d v="2021-09-30T00:00:00"/>
    <s v="mahmed"/>
    <s v="gassner"/>
    <n v="0"/>
    <s v="EDIA"/>
    <s v="C"/>
    <s v="Nonlabor"/>
    <s v="OPC"/>
    <m/>
    <s v="BNL"/>
    <s v="CDR"/>
    <s v="INS"/>
    <x v="2"/>
    <s v="ACT"/>
    <m/>
    <m/>
    <m/>
    <m/>
    <m/>
    <m/>
    <m/>
    <m/>
    <m/>
    <m/>
    <m/>
    <m/>
    <m/>
    <m/>
    <m/>
    <m/>
    <m/>
    <m/>
    <x v="0"/>
    <x v="0"/>
    <m/>
  </r>
  <r>
    <s v=""/>
    <s v=" IR_0215_1332"/>
    <s v="B2pF B3pF Cryostat - Fabrication Support"/>
    <s v="6.06.02.01.05"/>
    <x v="0"/>
    <d v="2028-04-17T00:00:00"/>
    <d v="2028-07-21T00:00:00"/>
    <s v="jtolle"/>
    <s v="fmicolon"/>
    <n v="52976.7"/>
    <s v="CON"/>
    <s v="C"/>
    <s v="Labor"/>
    <s v="TEC"/>
    <m/>
    <s v="BNL"/>
    <s v="Const.Fabricate"/>
    <s v="SC_MAG"/>
    <x v="9"/>
    <s v="S.P320"/>
    <s v="APP00561"/>
    <m/>
    <m/>
    <m/>
    <m/>
    <m/>
    <m/>
    <m/>
    <m/>
    <m/>
    <m/>
    <n v="52976.7"/>
    <m/>
    <m/>
    <m/>
    <m/>
    <m/>
    <m/>
    <x v="0"/>
    <x v="0"/>
    <m/>
  </r>
  <r>
    <s v=""/>
    <s v=" IR_0215_1332"/>
    <s v="B2pF B3pF Cryostat - Fabrication Support"/>
    <s v="6.06.02.01.05"/>
    <x v="0"/>
    <d v="2028-04-17T00:00:00"/>
    <d v="2028-07-21T00:00:00"/>
    <s v="jtolle"/>
    <s v="fmicolon"/>
    <n v="22945.96"/>
    <s v="CON"/>
    <s v="C"/>
    <s v="Labor"/>
    <s v="TEC"/>
    <m/>
    <s v="BNL"/>
    <s v="Const.Fabricate"/>
    <s v="SC_MAG"/>
    <x v="9"/>
    <s v="S.P320"/>
    <s v="APP00561"/>
    <m/>
    <m/>
    <m/>
    <m/>
    <m/>
    <m/>
    <m/>
    <m/>
    <m/>
    <m/>
    <n v="22945.96"/>
    <m/>
    <m/>
    <m/>
    <m/>
    <m/>
    <m/>
    <x v="0"/>
    <x v="0"/>
    <m/>
  </r>
  <r>
    <s v=""/>
    <s v=" 30108_30030_M_FY21_2"/>
    <s v="6.03.03.05.01 - 30108_30030 - FY21 Nonlabor Actuals_Q3 &amp; Q4"/>
    <s v="6.03.03.05.01"/>
    <x v="0"/>
    <d v="2021-04-01T00:00:00"/>
    <d v="2021-09-30T00:00:00"/>
    <s v="mahmed"/>
    <s v="vranjbar"/>
    <n v="34.79"/>
    <s v="EDIA"/>
    <s v="C"/>
    <s v="Nonlabor"/>
    <s v="OPC"/>
    <m/>
    <s v="BNL"/>
    <s v="CDR"/>
    <s v="PD"/>
    <x v="2"/>
    <s v="ACT"/>
    <m/>
    <m/>
    <m/>
    <m/>
    <n v="34.79"/>
    <m/>
    <m/>
    <m/>
    <m/>
    <m/>
    <m/>
    <m/>
    <m/>
    <m/>
    <m/>
    <m/>
    <m/>
    <m/>
    <x v="0"/>
    <x v="0"/>
    <m/>
  </r>
  <r>
    <s v=""/>
    <s v=" 30109_M_FY21_2"/>
    <s v="6.03.04.01.01 - 30109 - FY21 Nonlabor Actuals_Q3 &amp; Q4"/>
    <s v="6.03.04.01.01"/>
    <x v="0"/>
    <d v="2021-04-01T00:00:00"/>
    <d v="2021-09-30T00:00:00"/>
    <s v="apatil"/>
    <s v="bruno"/>
    <n v="-69.72"/>
    <s v="EDIA"/>
    <s v="C"/>
    <s v="Nonlabor"/>
    <s v="OPC"/>
    <m/>
    <s v="BNL"/>
    <s v="CDR"/>
    <s v="PS"/>
    <x v="2"/>
    <s v="ACT"/>
    <m/>
    <m/>
    <m/>
    <m/>
    <n v="-69.72"/>
    <m/>
    <m/>
    <m/>
    <m/>
    <m/>
    <m/>
    <m/>
    <m/>
    <m/>
    <m/>
    <m/>
    <m/>
    <m/>
    <x v="0"/>
    <x v="0"/>
    <m/>
  </r>
  <r>
    <s v=""/>
    <s v=" 30111_M_FY21_2"/>
    <s v="6.03.04.01.03 - 30111 - FY21 Nonlabor Actuals_Q3 &amp; Q4"/>
    <s v="6.03.04.01.03"/>
    <x v="0"/>
    <d v="2021-04-01T00:00:00"/>
    <d v="2021-09-30T00:00:00"/>
    <s v="glayden"/>
    <s v="skaritka"/>
    <n v="-43.37"/>
    <s v="EDIA"/>
    <s v="C"/>
    <s v="Nonlabor"/>
    <s v="TEC"/>
    <m/>
    <s v="BNL"/>
    <s v="PED"/>
    <s v="INJ"/>
    <x v="14"/>
    <s v="ACT"/>
    <m/>
    <m/>
    <m/>
    <m/>
    <n v="-43.37"/>
    <m/>
    <m/>
    <m/>
    <m/>
    <m/>
    <m/>
    <m/>
    <m/>
    <m/>
    <m/>
    <m/>
    <m/>
    <m/>
    <x v="0"/>
    <x v="0"/>
    <m/>
  </r>
  <r>
    <s v=""/>
    <s v=" 30112_30031_M_FY21_2"/>
    <s v="6.03.04.01.04.01 - 30012_30031 - FY21 Nonlabor Actuals_Q3 &amp; Q4"/>
    <s v="6.03.04.01.04.01"/>
    <x v="0"/>
    <d v="2021-04-01T00:00:00"/>
    <d v="2021-09-30T00:00:00"/>
    <s v="mahmed"/>
    <s v="gassner"/>
    <n v="-45.71"/>
    <s v="EDIA"/>
    <s v="C"/>
    <s v="Nonlabor"/>
    <s v="OPC"/>
    <m/>
    <s v="BNL"/>
    <s v="CDR"/>
    <s v="INS"/>
    <x v="2"/>
    <s v="ACT"/>
    <m/>
    <m/>
    <m/>
    <m/>
    <n v="-45.71"/>
    <m/>
    <m/>
    <m/>
    <m/>
    <m/>
    <m/>
    <m/>
    <m/>
    <m/>
    <m/>
    <m/>
    <m/>
    <m/>
    <x v="0"/>
    <x v="0"/>
    <m/>
  </r>
  <r>
    <s v=""/>
    <s v=" 30114_30032_M_FY21_2"/>
    <s v="6.04.01 - 30114_30032 - FY21 Nonlabor Actuals_Q3 &amp; Q4"/>
    <s v="6.04.01"/>
    <x v="0"/>
    <d v="2021-04-01T00:00:00"/>
    <d v="2021-09-30T00:00:00"/>
    <s v="rnavarrol"/>
    <s v="montagc"/>
    <n v="42.35"/>
    <s v="EDIA"/>
    <s v="A"/>
    <s v="Nonlabor"/>
    <s v="OPC"/>
    <m/>
    <s v="BNL"/>
    <s v="CDR"/>
    <s v="PM"/>
    <x v="0"/>
    <s v="ACT"/>
    <m/>
    <m/>
    <m/>
    <m/>
    <n v="42.35"/>
    <m/>
    <m/>
    <m/>
    <m/>
    <m/>
    <m/>
    <m/>
    <m/>
    <m/>
    <m/>
    <m/>
    <m/>
    <m/>
    <x v="0"/>
    <x v="0"/>
    <m/>
  </r>
  <r>
    <s v=""/>
    <s v=" 30115_30033_M_FY21_1"/>
    <s v="6.04.02.01 - 30115_30033 - FY21 Nonlabor Actuals_Q1 &amp; Q2"/>
    <s v="6.04.02.01"/>
    <x v="0"/>
    <d v="2020-10-01T00:00:00"/>
    <d v="2021-03-31T00:00:00"/>
    <s v="jtolle"/>
    <s v="hwitte"/>
    <n v="2902.74"/>
    <s v="EDIA"/>
    <s v="C"/>
    <s v="Nonlabor"/>
    <s v="OPC"/>
    <m/>
    <s v="BNL"/>
    <s v="CDR"/>
    <s v="NC_MAG"/>
    <x v="2"/>
    <s v="ACT"/>
    <m/>
    <m/>
    <m/>
    <m/>
    <n v="2902.74"/>
    <m/>
    <m/>
    <m/>
    <m/>
    <m/>
    <m/>
    <m/>
    <m/>
    <m/>
    <m/>
    <m/>
    <m/>
    <m/>
    <x v="0"/>
    <x v="0"/>
    <m/>
  </r>
  <r>
    <s v=""/>
    <s v=" 30115_30033_M_FY21_2"/>
    <s v="6.04.02.01 - 30115_30033 - FY21 Nonlabor Actuals_Q3 &amp; Q4"/>
    <s v="6.04.02.01"/>
    <x v="0"/>
    <d v="2021-04-01T00:00:00"/>
    <d v="2021-09-30T00:00:00"/>
    <s v="jtolle"/>
    <s v="hwitte"/>
    <n v="-248.83"/>
    <s v="EDIA"/>
    <s v="C"/>
    <s v="Nonlabor"/>
    <s v="OPC"/>
    <m/>
    <s v="BNL"/>
    <s v="CDR"/>
    <s v="NC_MAG"/>
    <x v="2"/>
    <s v="ACT"/>
    <m/>
    <m/>
    <m/>
    <m/>
    <n v="-248.83"/>
    <m/>
    <m/>
    <m/>
    <m/>
    <m/>
    <m/>
    <m/>
    <m/>
    <m/>
    <m/>
    <m/>
    <m/>
    <m/>
    <x v="0"/>
    <x v="0"/>
    <m/>
  </r>
  <r>
    <s v=""/>
    <s v=" 30116_M_FY21_2"/>
    <s v="6.04.04 - 30116 - FY21 Nonlabor Actuals_Q3 &amp; Q4"/>
    <s v="6.04.04"/>
    <x v="0"/>
    <d v="2021-04-01T00:00:00"/>
    <d v="2021-09-30T00:00:00"/>
    <s v="apatil"/>
    <s v="bruno"/>
    <n v="-88.23"/>
    <s v="EDIA"/>
    <s v="C"/>
    <s v="Nonlabor"/>
    <s v="OPC"/>
    <m/>
    <s v="BNL"/>
    <s v="CDR"/>
    <s v="PS"/>
    <x v="2"/>
    <s v="ACT"/>
    <m/>
    <m/>
    <m/>
    <m/>
    <n v="-88.23"/>
    <m/>
    <m/>
    <m/>
    <m/>
    <m/>
    <m/>
    <m/>
    <m/>
    <m/>
    <m/>
    <m/>
    <m/>
    <m/>
    <x v="0"/>
    <x v="0"/>
    <m/>
  </r>
  <r>
    <s v=""/>
    <s v=" 30119_30035_M_FY21_2"/>
    <s v="6.04.06.01 - 30119_30035 - FY21 Nonlabor Actuals_Q3 &amp; Q4"/>
    <s v="6.04.06.01"/>
    <x v="0"/>
    <d v="2021-04-01T00:00:00"/>
    <d v="2021-09-30T00:00:00"/>
    <s v="mahmed"/>
    <s v="gassner"/>
    <n v="-104.62"/>
    <s v="EDIA"/>
    <s v="C"/>
    <s v="Nonlabor"/>
    <s v="OPC"/>
    <m/>
    <s v="BNL"/>
    <s v="CDR"/>
    <s v="INS"/>
    <x v="2"/>
    <s v="ACT"/>
    <m/>
    <m/>
    <m/>
    <m/>
    <n v="-104.62"/>
    <m/>
    <m/>
    <m/>
    <m/>
    <m/>
    <m/>
    <m/>
    <m/>
    <m/>
    <m/>
    <m/>
    <m/>
    <m/>
    <x v="0"/>
    <x v="0"/>
    <m/>
  </r>
  <r>
    <s v=""/>
    <s v=" 70231_M_FY21"/>
    <s v="6.04.06.01 - 70231 - FY21 Nonlabor Actuals_Q3 &amp; Q4"/>
    <s v="6.04.06.01"/>
    <x v="0"/>
    <d v="2021-04-01T00:00:00"/>
    <d v="2021-09-30T00:00:00"/>
    <s v="mahmed"/>
    <s v="gassner"/>
    <n v="60"/>
    <s v="EDIA"/>
    <s v="C"/>
    <s v="Nonlabor"/>
    <s v="TEC"/>
    <m/>
    <s v="BNL"/>
    <s v="PED"/>
    <s v="INS"/>
    <x v="2"/>
    <s v="ACT"/>
    <m/>
    <m/>
    <m/>
    <m/>
    <n v="60"/>
    <m/>
    <m/>
    <m/>
    <m/>
    <m/>
    <m/>
    <m/>
    <m/>
    <m/>
    <m/>
    <m/>
    <m/>
    <m/>
    <x v="0"/>
    <x v="0"/>
    <m/>
  </r>
  <r>
    <s v=""/>
    <s v=" 30120_30036_M_FY21_2"/>
    <s v="6.05.01 - 30120_30036 - FY21 Nonlabor Actuals_Q3 &amp; Q4"/>
    <s v="6.05.01"/>
    <x v="0"/>
    <d v="2021-04-01T00:00:00"/>
    <d v="2021-09-30T00:00:00"/>
    <s v="jtolle"/>
    <s v="vadimp"/>
    <n v="-257.64999999999998"/>
    <s v="EDIA"/>
    <s v="A"/>
    <s v="Nonlabor"/>
    <s v="TEC"/>
    <m/>
    <s v="BNL"/>
    <s v="PED"/>
    <s v="PM"/>
    <x v="0"/>
    <s v="ACT"/>
    <m/>
    <m/>
    <m/>
    <m/>
    <n v="-257.64999999999998"/>
    <m/>
    <m/>
    <m/>
    <m/>
    <m/>
    <m/>
    <m/>
    <m/>
    <m/>
    <m/>
    <m/>
    <m/>
    <m/>
    <x v="0"/>
    <x v="0"/>
    <m/>
  </r>
  <r>
    <s v=""/>
    <s v=" 30121_M_FY21_2"/>
    <s v="6.05.02.01 - 30121 - FY21 Nonlabor Actuals_Q3 &amp; Q4"/>
    <s v="6.05.02.01"/>
    <x v="0"/>
    <d v="2021-04-01T00:00:00"/>
    <d v="2021-09-30T00:00:00"/>
    <s v="jtolle"/>
    <s v="mahler"/>
    <n v="-21.88"/>
    <s v="EDIA"/>
    <s v="C"/>
    <s v="Nonlabor"/>
    <s v="TEC"/>
    <m/>
    <s v="BNL"/>
    <s v="PED"/>
    <s v="NC_MAG"/>
    <x v="2"/>
    <s v="ACT"/>
    <m/>
    <m/>
    <m/>
    <m/>
    <n v="-21.88"/>
    <m/>
    <m/>
    <m/>
    <m/>
    <m/>
    <m/>
    <m/>
    <m/>
    <m/>
    <m/>
    <m/>
    <m/>
    <m/>
    <x v="0"/>
    <x v="0"/>
    <m/>
  </r>
  <r>
    <s v=""/>
    <s v=" 30122_M_FY21_2"/>
    <s v="6.05.02.02 - 30122 - FY21 Nonlabor Actuals_Q3 &amp; Q4"/>
    <s v="6.05.02.02"/>
    <x v="0"/>
    <d v="2021-04-01T00:00:00"/>
    <d v="2021-09-30T00:00:00"/>
    <s v="apatil"/>
    <s v="bruno"/>
    <n v="-56.37"/>
    <s v="EDIA"/>
    <s v="C"/>
    <s v="Nonlabor"/>
    <s v="TEC"/>
    <m/>
    <s v="BNL"/>
    <s v="PED"/>
    <s v="PS"/>
    <x v="2"/>
    <s v="ACT"/>
    <m/>
    <m/>
    <m/>
    <m/>
    <n v="-56.37"/>
    <m/>
    <m/>
    <m/>
    <m/>
    <m/>
    <m/>
    <m/>
    <m/>
    <m/>
    <m/>
    <m/>
    <m/>
    <m/>
    <x v="0"/>
    <x v="0"/>
    <m/>
  </r>
  <r>
    <s v=""/>
    <s v=" 30123_30037_L_FY21_1"/>
    <s v="6.05.02.03.01 - 30123_30037 - FY21 Labor Actuals_Q1 &amp; Q2"/>
    <s v="6.05.02.03.01"/>
    <x v="0"/>
    <d v="2020-10-01T00:00:00"/>
    <d v="2021-03-31T00:00:00"/>
    <s v="rnavarrol"/>
    <s v="weiss"/>
    <n v="21060.38"/>
    <s v="EDIA"/>
    <s v="C"/>
    <s v="Labor"/>
    <s v="OPC"/>
    <m/>
    <s v="BNL"/>
    <s v="CDR"/>
    <s v="VAC"/>
    <x v="2"/>
    <s v="ACT"/>
    <m/>
    <m/>
    <m/>
    <m/>
    <n v="21060.38"/>
    <m/>
    <m/>
    <m/>
    <m/>
    <m/>
    <m/>
    <m/>
    <m/>
    <m/>
    <m/>
    <m/>
    <m/>
    <m/>
    <x v="0"/>
    <x v="0"/>
    <m/>
  </r>
  <r>
    <s v=""/>
    <s v=" 30123_30037_M_FY21_2"/>
    <s v="6.05.02.03.01 - 30123_30037 - FY21 Nonlabor Actuals_Q3 &amp; Q4"/>
    <s v="6.05.02.03.01"/>
    <x v="0"/>
    <d v="2021-04-01T00:00:00"/>
    <d v="2021-09-30T00:00:00"/>
    <s v="rnavarrol"/>
    <s v="weiss"/>
    <n v="0"/>
    <s v="EDIA"/>
    <s v="C"/>
    <s v="Nonlabor"/>
    <s v="OPC"/>
    <m/>
    <s v="BNL"/>
    <s v="CDR"/>
    <s v="VAC"/>
    <x v="2"/>
    <s v="ACT"/>
    <m/>
    <m/>
    <m/>
    <m/>
    <m/>
    <m/>
    <m/>
    <m/>
    <m/>
    <m/>
    <m/>
    <m/>
    <m/>
    <m/>
    <m/>
    <m/>
    <m/>
    <m/>
    <x v="0"/>
    <x v="0"/>
    <m/>
  </r>
  <r>
    <s v=""/>
    <s v=" 30126_M_FY21_2"/>
    <s v="6.05.03.02 - 30126 - FY21 Nonlabor Actuals_Q3 &amp; Q4"/>
    <s v="6.05.03.02"/>
    <x v="0"/>
    <d v="2021-04-01T00:00:00"/>
    <d v="2021-09-30T00:00:00"/>
    <s v="apatil"/>
    <s v="bruno"/>
    <n v="-53.29"/>
    <s v="EDIA"/>
    <s v="C"/>
    <s v="Nonlabor"/>
    <s v="TEC"/>
    <m/>
    <s v="BNL"/>
    <s v="PED"/>
    <s v="PS"/>
    <x v="2"/>
    <s v="ACT"/>
    <m/>
    <m/>
    <m/>
    <m/>
    <n v="-53.29"/>
    <m/>
    <m/>
    <m/>
    <m/>
    <m/>
    <m/>
    <m/>
    <m/>
    <m/>
    <m/>
    <m/>
    <m/>
    <m/>
    <x v="0"/>
    <x v="0"/>
    <m/>
  </r>
  <r>
    <s v=""/>
    <s v=" 30128_30040_M_FY21_2"/>
    <s v="6.05.03.04 - 30128_30040 - FY21 Nonlabor Actuals_Q3 &amp; Q4"/>
    <s v="6.05.03.04"/>
    <x v="0"/>
    <d v="2021-04-01T00:00:00"/>
    <d v="2021-09-30T00:00:00"/>
    <s v="apatil"/>
    <s v="jsandberg"/>
    <n v="-54.81"/>
    <s v="EDIA"/>
    <s v="C"/>
    <s v="Nonlabor"/>
    <s v="OPC"/>
    <m/>
    <s v="BNL"/>
    <s v="CDR"/>
    <s v="PD"/>
    <x v="2"/>
    <s v="ACT"/>
    <m/>
    <m/>
    <m/>
    <m/>
    <n v="-54.81"/>
    <m/>
    <m/>
    <m/>
    <m/>
    <m/>
    <m/>
    <m/>
    <m/>
    <m/>
    <m/>
    <m/>
    <m/>
    <m/>
    <x v="0"/>
    <x v="0"/>
    <m/>
  </r>
  <r>
    <s v=""/>
    <s v=" 30148_M_FY21"/>
    <s v="6.05.04.01 - 30148 - FY21 Nonlabor Actuals_Q3 &amp; Q4"/>
    <s v="6.05.04.01"/>
    <x v="0"/>
    <d v="2021-04-01T00:00:00"/>
    <d v="2021-09-30T00:00:00"/>
    <s v="rnavarrol"/>
    <s v="bgallaghe1"/>
    <n v="-43.05"/>
    <s v="EDIA"/>
    <s v="C"/>
    <s v="Nonlabor"/>
    <s v="OPC"/>
    <m/>
    <s v="BNL"/>
    <s v="CDR"/>
    <s v="VAC"/>
    <x v="2"/>
    <s v="ACT"/>
    <m/>
    <m/>
    <m/>
    <m/>
    <n v="-43.05"/>
    <m/>
    <m/>
    <m/>
    <m/>
    <m/>
    <m/>
    <m/>
    <m/>
    <m/>
    <m/>
    <m/>
    <m/>
    <m/>
    <x v="0"/>
    <x v="0"/>
    <m/>
  </r>
  <r>
    <s v=""/>
    <s v=" 30129_30042_M_FY21_2"/>
    <s v="6.05.05.03 - 30129_30042 - FY21 Nonlabor Actuals_Q3 &amp; Q4"/>
    <s v="6.05.05.03"/>
    <x v="0"/>
    <d v="2021-04-01T00:00:00"/>
    <d v="2021-09-30T00:00:00"/>
    <s v="mahmed"/>
    <s v="gassner"/>
    <n v="-149.88999999999999"/>
    <s v="EDIA"/>
    <s v="C"/>
    <s v="Nonlabor"/>
    <s v="OPC"/>
    <m/>
    <s v="BNL"/>
    <s v="CDR"/>
    <s v="INS"/>
    <x v="2"/>
    <s v="ACT"/>
    <m/>
    <m/>
    <m/>
    <m/>
    <n v="-149.88999999999999"/>
    <m/>
    <m/>
    <m/>
    <m/>
    <m/>
    <m/>
    <m/>
    <m/>
    <m/>
    <m/>
    <m/>
    <m/>
    <m/>
    <x v="0"/>
    <x v="0"/>
    <m/>
  </r>
  <r>
    <s v=""/>
    <s v=" 30131_M_FY21_2"/>
    <s v="6.05.07.01 - 30131 - FY21 Nonlabor Actuals_Q3 &amp; Q4"/>
    <s v="6.05.07.01"/>
    <x v="0"/>
    <d v="2021-04-01T00:00:00"/>
    <d v="2021-09-30T00:00:00"/>
    <s v="apatil"/>
    <s v="wange"/>
    <n v="17206.689999999999"/>
    <s v="EDIA"/>
    <s v="A"/>
    <s v="Nonlabor"/>
    <s v="OPC"/>
    <m/>
    <s v="BNL"/>
    <s v="CDR"/>
    <s v="SHC"/>
    <x v="0"/>
    <s v="ACT"/>
    <m/>
    <m/>
    <m/>
    <m/>
    <n v="17206.689999999999"/>
    <m/>
    <m/>
    <m/>
    <m/>
    <m/>
    <m/>
    <m/>
    <m/>
    <m/>
    <m/>
    <m/>
    <m/>
    <m/>
    <x v="0"/>
    <x v="0"/>
    <m/>
  </r>
  <r>
    <s v=""/>
    <s v=" 30134_30044_M_FY21_1"/>
    <s v="6.06.01 - 30134_30044 - FY21 Nonlabor Actuals_Q1 &amp; Q2"/>
    <s v="6.06.01"/>
    <x v="0"/>
    <d v="2020-10-01T00:00:00"/>
    <d v="2021-03-31T00:00:00"/>
    <s v="glayden"/>
    <s v="drees"/>
    <n v="27165.35"/>
    <s v="EDIA"/>
    <s v="A"/>
    <s v="Nonlabor"/>
    <s v="OPC"/>
    <m/>
    <s v="BNL"/>
    <s v="CDR"/>
    <s v="PM"/>
    <x v="0"/>
    <s v="ACT"/>
    <m/>
    <m/>
    <m/>
    <m/>
    <n v="27165.35"/>
    <m/>
    <m/>
    <m/>
    <m/>
    <m/>
    <m/>
    <m/>
    <m/>
    <m/>
    <m/>
    <m/>
    <m/>
    <m/>
    <x v="0"/>
    <x v="0"/>
    <m/>
  </r>
  <r>
    <s v=""/>
    <s v=" 30134_30044_M_FY21_2"/>
    <s v="6.06.01 - 30134_30044 - FY21 Nonlabor Actuals_Q3 &amp; Q4"/>
    <s v="6.06.01"/>
    <x v="0"/>
    <d v="2021-04-01T00:00:00"/>
    <d v="2021-09-30T00:00:00"/>
    <s v="glayden"/>
    <s v="drees"/>
    <n v="27165.35"/>
    <s v="EDIA"/>
    <s v="A"/>
    <s v="Nonlabor"/>
    <s v="TEC"/>
    <m/>
    <s v="BNL"/>
    <s v="PED"/>
    <s v="PM"/>
    <x v="0"/>
    <s v="ACT"/>
    <m/>
    <m/>
    <m/>
    <m/>
    <n v="27165.35"/>
    <m/>
    <m/>
    <m/>
    <m/>
    <m/>
    <m/>
    <m/>
    <m/>
    <m/>
    <m/>
    <m/>
    <m/>
    <m/>
    <x v="0"/>
    <x v="0"/>
    <m/>
  </r>
  <r>
    <s v=""/>
    <s v=" 30135_30045_M_FY21_1"/>
    <s v="6.06.02.01.02 - 30135_30045 - FY21 Nonlabor Actuals_Q1 &amp; Q2"/>
    <s v="6.06.02.01.02"/>
    <x v="0"/>
    <d v="2020-10-01T00:00:00"/>
    <d v="2021-03-31T00:00:00"/>
    <s v="jtolle"/>
    <s v="hwitte"/>
    <n v="5799.35"/>
    <s v="EDIA"/>
    <s v="C"/>
    <s v="Nonlabor"/>
    <s v="OPC"/>
    <m/>
    <s v="BNL"/>
    <s v="CDR"/>
    <s v="SC_MAG"/>
    <x v="2"/>
    <s v="ACT"/>
    <m/>
    <m/>
    <m/>
    <m/>
    <n v="5799.35"/>
    <m/>
    <m/>
    <m/>
    <m/>
    <m/>
    <m/>
    <m/>
    <m/>
    <m/>
    <m/>
    <m/>
    <m/>
    <m/>
    <x v="0"/>
    <x v="0"/>
    <m/>
  </r>
  <r>
    <s v=""/>
    <s v=" 30135_30045_M_FY21_2"/>
    <s v="6.06.02.01.02 - 30135_30045 - FY21 Nonlabor Actuals_Q3 &amp; Q4"/>
    <s v="6.06.02.01.02"/>
    <x v="0"/>
    <d v="2021-04-01T00:00:00"/>
    <d v="2021-09-30T00:00:00"/>
    <s v="jtolle"/>
    <s v="hwitte"/>
    <n v="18702.23"/>
    <s v="EDIA"/>
    <s v="C"/>
    <s v="Nonlabor"/>
    <s v="OPC"/>
    <m/>
    <s v="BNL"/>
    <s v="CDR"/>
    <s v="SC_MAG"/>
    <x v="2"/>
    <s v="ACT"/>
    <m/>
    <m/>
    <m/>
    <m/>
    <n v="18702.23"/>
    <m/>
    <m/>
    <m/>
    <m/>
    <m/>
    <m/>
    <m/>
    <m/>
    <m/>
    <m/>
    <m/>
    <m/>
    <m/>
    <x v="0"/>
    <x v="0"/>
    <m/>
  </r>
  <r>
    <s v=""/>
    <s v=" 30136_M_FY21_2"/>
    <s v="6.06.02.03 - 30136 - FY21 Nonlabor Actuals_Q3 &amp; Q4"/>
    <s v="6.06.02.03"/>
    <x v="0"/>
    <d v="2021-04-01T00:00:00"/>
    <d v="2021-09-30T00:00:00"/>
    <s v="apatil"/>
    <s v="bruno"/>
    <n v="-61.83"/>
    <s v="EDIA"/>
    <s v="C"/>
    <s v="Nonlabor"/>
    <s v="OPC"/>
    <m/>
    <s v="BNL"/>
    <s v="CDR"/>
    <s v="PS"/>
    <x v="2"/>
    <s v="ACT"/>
    <m/>
    <m/>
    <m/>
    <m/>
    <n v="-61.83"/>
    <m/>
    <m/>
    <m/>
    <m/>
    <m/>
    <m/>
    <m/>
    <m/>
    <m/>
    <m/>
    <m/>
    <m/>
    <m/>
    <x v="0"/>
    <x v="0"/>
    <m/>
  </r>
  <r>
    <s v=""/>
    <s v=" 30139_30047_M_FY21_2"/>
    <s v="6.06.02.05.01 - 30139_30047 - FY21 Nonlabor Actuals_Q3 &amp; Q4"/>
    <s v="6.06.02.05.01"/>
    <x v="0"/>
    <d v="2021-04-01T00:00:00"/>
    <d v="2021-09-30T00:00:00"/>
    <s v="mahmed"/>
    <s v="gassner"/>
    <n v="-49.54"/>
    <s v="EDIA"/>
    <s v="C"/>
    <s v="Nonlabor"/>
    <s v="OPC"/>
    <m/>
    <s v="BNL"/>
    <s v="CDR"/>
    <s v="INS"/>
    <x v="2"/>
    <s v="ACT"/>
    <m/>
    <m/>
    <m/>
    <m/>
    <n v="-49.54"/>
    <m/>
    <m/>
    <m/>
    <m/>
    <m/>
    <m/>
    <m/>
    <m/>
    <m/>
    <m/>
    <m/>
    <m/>
    <m/>
    <x v="0"/>
    <x v="0"/>
    <m/>
  </r>
  <r>
    <s v=""/>
    <s v=" 30140_30048_M_FY21_1"/>
    <s v="6.07.01.01 - 30140_30048 - FY21 Nonlabor Actuals_Q1 &amp; Q2"/>
    <s v="6.07.01.01"/>
    <x v="0"/>
    <d v="2020-10-01T00:00:00"/>
    <d v="2021-03-31T00:00:00"/>
    <s v="egolnar"/>
    <s v="tuozzolo"/>
    <n v="104984.92"/>
    <s v="EDIA"/>
    <s v="A"/>
    <s v="Nonlabor"/>
    <s v="OPC"/>
    <m/>
    <s v="BNL"/>
    <s v="CDR"/>
    <s v="PM"/>
    <x v="0"/>
    <s v="ACT"/>
    <m/>
    <m/>
    <m/>
    <m/>
    <n v="104984.92"/>
    <m/>
    <m/>
    <m/>
    <m/>
    <m/>
    <m/>
    <m/>
    <m/>
    <m/>
    <m/>
    <m/>
    <m/>
    <m/>
    <x v="0"/>
    <x v="0"/>
    <m/>
  </r>
  <r>
    <s v=""/>
    <s v=" 30140_30048_M_FY21_2"/>
    <s v="6.07.01.01 - 30140_30048 - FY21 Nonlabor Actuals_Q3 &amp; Q4"/>
    <s v="6.07.01.01"/>
    <x v="0"/>
    <d v="2021-04-01T00:00:00"/>
    <d v="2021-09-30T00:00:00"/>
    <s v="egolnar"/>
    <s v="tuozzolo"/>
    <n v="110658.41"/>
    <s v="EDIA"/>
    <s v="A"/>
    <s v="Nonlabor"/>
    <s v="OPC"/>
    <m/>
    <s v="BNL"/>
    <s v="CDR"/>
    <s v="PM"/>
    <x v="0"/>
    <s v="ACT"/>
    <m/>
    <m/>
    <m/>
    <m/>
    <n v="110658.41"/>
    <m/>
    <m/>
    <m/>
    <m/>
    <m/>
    <m/>
    <m/>
    <m/>
    <m/>
    <m/>
    <m/>
    <m/>
    <m/>
    <x v="0"/>
    <x v="0"/>
    <m/>
  </r>
  <r>
    <s v=""/>
    <s v=" 70266_M_FY21"/>
    <s v="6.07.01.01 - 70266 - FY21 Nonlabor Actuals_Q3 &amp; Q4"/>
    <s v="6.07.01.01"/>
    <x v="0"/>
    <d v="2021-04-01T00:00:00"/>
    <d v="2021-09-30T00:00:00"/>
    <s v="egolnar"/>
    <s v="tuozzolo"/>
    <n v="2310"/>
    <s v="EDIA"/>
    <s v="A"/>
    <s v="Nonlabor"/>
    <s v="TEC"/>
    <m/>
    <s v="BNL"/>
    <s v="PED"/>
    <s v="PM"/>
    <x v="0"/>
    <s v="ACT"/>
    <m/>
    <m/>
    <m/>
    <m/>
    <n v="2310"/>
    <m/>
    <m/>
    <m/>
    <m/>
    <m/>
    <m/>
    <m/>
    <m/>
    <m/>
    <m/>
    <m/>
    <m/>
    <m/>
    <x v="0"/>
    <x v="0"/>
    <m/>
  </r>
  <r>
    <s v=""/>
    <s v=" 30141_M_FY21_2"/>
    <s v="6.07.01.02 - 30141 - FY21 Nonlabor Actuals_Q3 &amp; Q4"/>
    <s v="6.07.01.02"/>
    <x v="0"/>
    <d v="2021-04-01T00:00:00"/>
    <d v="2021-09-30T00:00:00"/>
    <s v="egolnar"/>
    <s v="tuozzolo"/>
    <n v="12112.86"/>
    <s v="EDIA"/>
    <s v="A"/>
    <s v="Nonlabor"/>
    <s v="OPC"/>
    <m/>
    <s v="BNL"/>
    <s v="CDR"/>
    <s v="PM"/>
    <x v="0"/>
    <s v="ACT"/>
    <m/>
    <m/>
    <m/>
    <m/>
    <n v="12112.86"/>
    <m/>
    <m/>
    <m/>
    <m/>
    <m/>
    <m/>
    <m/>
    <m/>
    <m/>
    <m/>
    <m/>
    <m/>
    <m/>
    <x v="0"/>
    <x v="0"/>
    <m/>
  </r>
  <r>
    <s v=""/>
    <s v=" 30143_M_FY21_2"/>
    <s v="6.07.02.01 - 30143 - FY21 Nonlabor Actuals_Q3 &amp; Q4"/>
    <s v="6.07.02.01"/>
    <x v="0"/>
    <d v="2021-04-01T00:00:00"/>
    <d v="2021-09-30T00:00:00"/>
    <s v="mahmed"/>
    <s v="jpjamilk"/>
    <n v="-100.69"/>
    <s v="EDIA"/>
    <s v="A"/>
    <s v="Nonlabor"/>
    <s v="OPC"/>
    <m/>
    <s v="BNL"/>
    <s v="CDR"/>
    <s v="CONT"/>
    <x v="2"/>
    <s v="ACT"/>
    <m/>
    <m/>
    <m/>
    <m/>
    <n v="-100.69"/>
    <m/>
    <m/>
    <m/>
    <m/>
    <m/>
    <m/>
    <m/>
    <m/>
    <m/>
    <m/>
    <m/>
    <m/>
    <m/>
    <x v="0"/>
    <x v="0"/>
    <m/>
  </r>
  <r>
    <s v=""/>
    <s v=" 30144_M_FY21_2"/>
    <s v="6.07.02.02 - 30144 - FY21 Nonlabor Actuals_Q3 &amp; Q4"/>
    <s v="6.07.02.02"/>
    <x v="0"/>
    <d v="2021-04-01T00:00:00"/>
    <d v="2021-09-30T00:00:00"/>
    <s v="mahmed"/>
    <s v="jpjamilk"/>
    <n v="33317.24"/>
    <s v="EDIA"/>
    <s v="C"/>
    <s v="Nonlabor"/>
    <s v="OPC"/>
    <m/>
    <s v="BNL"/>
    <s v="CDR"/>
    <s v="CONT"/>
    <x v="2"/>
    <s v="ACT"/>
    <m/>
    <m/>
    <m/>
    <m/>
    <n v="33317.24"/>
    <m/>
    <m/>
    <m/>
    <m/>
    <m/>
    <m/>
    <m/>
    <m/>
    <m/>
    <m/>
    <m/>
    <m/>
    <m/>
    <x v="0"/>
    <x v="0"/>
    <m/>
  </r>
  <r>
    <s v=""/>
    <s v=" 30088_30017_L_FY21_1"/>
    <s v="6.08.02.01 - 30088_30017 - FY21 Labor Actuals_Q1 &amp; Q2"/>
    <s v="6.08.02.01"/>
    <x v="0"/>
    <d v="2020-10-01T00:00:00"/>
    <d v="2021-03-31T00:00:00"/>
    <s v="jtolle"/>
    <s v="zaltsman"/>
    <n v="152167.46"/>
    <s v="EDIA"/>
    <s v="A"/>
    <s v="Labor"/>
    <s v="OPC"/>
    <m/>
    <s v="BNL"/>
    <s v="R&amp;D"/>
    <s v="RF"/>
    <x v="3"/>
    <s v="ACT"/>
    <m/>
    <m/>
    <m/>
    <m/>
    <n v="152167.46"/>
    <m/>
    <m/>
    <m/>
    <m/>
    <m/>
    <m/>
    <m/>
    <m/>
    <m/>
    <m/>
    <m/>
    <m/>
    <m/>
    <x v="0"/>
    <x v="0"/>
    <m/>
  </r>
  <r>
    <s v=""/>
    <s v=" 30088_30017_M_FY21_2"/>
    <s v="6.08.02.01 - 30088_30017 - FY21 Nonlabor Actuals_Q3 &amp; Q4"/>
    <s v="6.08.02.01"/>
    <x v="0"/>
    <d v="2021-04-01T00:00:00"/>
    <d v="2021-09-30T00:00:00"/>
    <s v="jtolle"/>
    <s v="zaltsman"/>
    <n v="91218.31"/>
    <s v="EDIA"/>
    <s v="A"/>
    <s v="Nonlabor"/>
    <s v="OPC"/>
    <m/>
    <s v="BNL"/>
    <s v="R&amp;D"/>
    <s v="RF"/>
    <x v="3"/>
    <s v="ACT"/>
    <m/>
    <m/>
    <m/>
    <m/>
    <n v="91218.31"/>
    <m/>
    <m/>
    <m/>
    <m/>
    <m/>
    <m/>
    <m/>
    <m/>
    <m/>
    <m/>
    <m/>
    <m/>
    <m/>
    <x v="0"/>
    <x v="0"/>
    <m/>
  </r>
  <r>
    <s v=""/>
    <s v=" 30091_30019_M_FY21_2"/>
    <s v="6.08.02.02 - 30091_30019 - FY21 Nonlabor Actuals_Q3 &amp; Q4"/>
    <s v="6.08.02.02"/>
    <x v="0"/>
    <d v="2021-04-01T00:00:00"/>
    <d v="2021-09-30T00:00:00"/>
    <s v="jtolle"/>
    <s v="zaltsman"/>
    <n v="1112.8"/>
    <s v="EDIA"/>
    <s v="A"/>
    <s v="Nonlabor"/>
    <s v="OPC"/>
    <m/>
    <s v="BNL"/>
    <s v="R&amp;D"/>
    <s v="RF"/>
    <x v="3"/>
    <s v="ACT"/>
    <m/>
    <m/>
    <m/>
    <m/>
    <n v="1112.8"/>
    <m/>
    <m/>
    <m/>
    <m/>
    <m/>
    <m/>
    <m/>
    <m/>
    <m/>
    <m/>
    <m/>
    <m/>
    <m/>
    <x v="0"/>
    <x v="0"/>
    <m/>
  </r>
  <r>
    <s v=""/>
    <s v=" 30087_30016_M_FY21_1"/>
    <s v="6.08.02.03.01 - 30087_30016 - FY21 Nonlabor Actuals_Q1 &amp; Q2"/>
    <s v="6.08.02.03.01"/>
    <x v="0"/>
    <d v="2020-10-01T00:00:00"/>
    <d v="2021-03-31T00:00:00"/>
    <s v="jtolle"/>
    <s v="zaltsman"/>
    <n v="13191.15"/>
    <s v="EDIA"/>
    <s v="A"/>
    <s v="Nonlabor"/>
    <s v="OPC"/>
    <m/>
    <s v="BNL"/>
    <s v="R&amp;D"/>
    <s v="RF"/>
    <x v="3"/>
    <s v="ACT"/>
    <m/>
    <m/>
    <m/>
    <m/>
    <n v="13191.15"/>
    <m/>
    <m/>
    <m/>
    <m/>
    <m/>
    <m/>
    <m/>
    <m/>
    <m/>
    <m/>
    <m/>
    <m/>
    <m/>
    <x v="0"/>
    <x v="0"/>
    <m/>
  </r>
  <r>
    <s v=""/>
    <s v=" 30087_30016_M_FY21_2"/>
    <s v="6.08.02.03.01 - 30087_30016 - FY21 Nonlabor Actuals_Q3 &amp; Q4"/>
    <s v="6.08.02.03.01"/>
    <x v="0"/>
    <d v="2021-04-01T00:00:00"/>
    <d v="2021-09-30T00:00:00"/>
    <s v="jtolle"/>
    <s v="zaltsman"/>
    <n v="23786.9"/>
    <s v="EDIA"/>
    <s v="A"/>
    <s v="Nonlabor"/>
    <s v="OPC"/>
    <m/>
    <s v="BNL"/>
    <s v="R&amp;D"/>
    <s v="RF"/>
    <x v="3"/>
    <s v="ACT"/>
    <m/>
    <m/>
    <m/>
    <m/>
    <n v="23786.9"/>
    <m/>
    <m/>
    <m/>
    <m/>
    <m/>
    <m/>
    <m/>
    <m/>
    <m/>
    <m/>
    <m/>
    <m/>
    <m/>
    <x v="0"/>
    <x v="0"/>
    <m/>
  </r>
  <r>
    <s v=""/>
    <s v=" 30118_30034_M_FY21"/>
    <s v="6.08.03.02.01 - 30118_30034 - FY21 Nonlabor Actuals_Q1 &amp; Q2"/>
    <s v="6.08.03.02.01.01"/>
    <x v="0"/>
    <d v="2020-10-01T00:00:00"/>
    <d v="2021-03-31T00:00:00"/>
    <s v="jtolle"/>
    <s v="zaltsman"/>
    <n v="0"/>
    <s v="EDIA"/>
    <s v="A"/>
    <s v="Nonlabor"/>
    <s v="OPC"/>
    <m/>
    <s v="BNL"/>
    <s v="CDR"/>
    <s v="RF"/>
    <x v="2"/>
    <s v="ACT"/>
    <m/>
    <m/>
    <m/>
    <m/>
    <m/>
    <m/>
    <m/>
    <m/>
    <m/>
    <m/>
    <m/>
    <m/>
    <m/>
    <m/>
    <m/>
    <m/>
    <m/>
    <m/>
    <x v="0"/>
    <x v="0"/>
    <m/>
  </r>
  <r>
    <s v=""/>
    <s v=" 30057_30041_M_FY21_1"/>
    <s v="6.10.01 - 30057_30041 - FY21 Nonlabor Actuals_Q1 &amp; Q2"/>
    <s v="6.10.01"/>
    <x v="0"/>
    <d v="2020-10-01T00:00:00"/>
    <d v="2021-03-31T00:00:00"/>
    <s v="tlewis"/>
    <s v="elke"/>
    <n v="33.07"/>
    <s v="EDIA"/>
    <s v="A"/>
    <s v="Nonlabor"/>
    <s v="OPC"/>
    <m/>
    <s v="BNL"/>
    <s v="CDR"/>
    <s v="DET"/>
    <x v="0"/>
    <s v="ACT"/>
    <m/>
    <m/>
    <m/>
    <m/>
    <n v="33.07"/>
    <m/>
    <m/>
    <m/>
    <m/>
    <m/>
    <m/>
    <m/>
    <m/>
    <m/>
    <m/>
    <m/>
    <m/>
    <m/>
    <x v="0"/>
    <x v="0"/>
    <m/>
  </r>
  <r>
    <s v=""/>
    <s v=" 30041_M_FY21_2"/>
    <s v="6.10.01 - 30057_30041 - FY21 Nonlabor Actuals_Q3 &amp; Q4"/>
    <s v="6.10.01"/>
    <x v="0"/>
    <d v="2021-04-01T00:00:00"/>
    <d v="2021-09-30T00:00:00"/>
    <s v="tlewis"/>
    <s v="elke"/>
    <n v="594.89"/>
    <s v="EDIA"/>
    <s v="A"/>
    <s v="Nonlabor"/>
    <s v="OPC"/>
    <m/>
    <s v="BNL"/>
    <s v="CDR"/>
    <s v="DET"/>
    <x v="0"/>
    <s v="ACT"/>
    <m/>
    <m/>
    <m/>
    <m/>
    <n v="594.89"/>
    <m/>
    <m/>
    <m/>
    <m/>
    <m/>
    <m/>
    <m/>
    <m/>
    <m/>
    <m/>
    <m/>
    <m/>
    <m/>
    <x v="0"/>
    <x v="0"/>
    <m/>
  </r>
  <r>
    <s v=""/>
    <s v=" 70293_M_FY21"/>
    <s v="6.10.01 - 70293 - FY21 Nonlabor Actuals_Q3 &amp; Q4"/>
    <s v="6.10.01"/>
    <x v="0"/>
    <d v="2021-04-01T00:00:00"/>
    <d v="2021-09-30T00:00:00"/>
    <s v="tlewis"/>
    <s v="elke"/>
    <n v="0"/>
    <s v="EDIA"/>
    <s v="A"/>
    <s v="Nonlabor"/>
    <s v="TEC"/>
    <m/>
    <s v="BNL"/>
    <s v="PED"/>
    <s v="DET"/>
    <x v="0"/>
    <s v="ACT"/>
    <m/>
    <m/>
    <m/>
    <m/>
    <m/>
    <m/>
    <m/>
    <m/>
    <m/>
    <m/>
    <m/>
    <m/>
    <m/>
    <m/>
    <m/>
    <m/>
    <m/>
    <m/>
    <x v="0"/>
    <x v="0"/>
    <m/>
  </r>
  <r>
    <s v=""/>
    <s v=" 30054_30046_M_FY21_1"/>
    <s v="6.11..01.01 - 30054_30046 - FY21 Nonlabor Actuals_Q1 &amp; Q2"/>
    <s v="6.11.01.01"/>
    <x v="0"/>
    <d v="2020-10-01T00:00:00"/>
    <d v="2021-03-31T00:00:00"/>
    <s v="apatil"/>
    <s v="cfolz"/>
    <n v="7698.13"/>
    <s v="EDIA"/>
    <s v="A"/>
    <s v="Nonlabor"/>
    <s v="OPC"/>
    <m/>
    <s v="BNL"/>
    <s v="CDR"/>
    <s v="INF"/>
    <x v="0"/>
    <s v="ACT"/>
    <m/>
    <m/>
    <m/>
    <m/>
    <n v="7698.13"/>
    <m/>
    <m/>
    <m/>
    <m/>
    <m/>
    <m/>
    <m/>
    <m/>
    <m/>
    <m/>
    <m/>
    <m/>
    <m/>
    <x v="0"/>
    <x v="0"/>
    <m/>
  </r>
  <r>
    <s v=""/>
    <s v=" 30054_30046_M_FY21_2"/>
    <s v="6.11..01.01 - 30054_30046 - FY21 Nonlabor Actuals_Q3 &amp; Q4"/>
    <s v="6.11.01.01"/>
    <x v="0"/>
    <d v="2021-04-01T00:00:00"/>
    <d v="2021-09-30T00:00:00"/>
    <s v="apatil"/>
    <s v="cfolz"/>
    <n v="530.4"/>
    <s v="EDIA"/>
    <s v="A"/>
    <s v="Nonlabor"/>
    <s v="OPC"/>
    <m/>
    <s v="BNL"/>
    <s v="CDR"/>
    <s v="INF"/>
    <x v="0"/>
    <s v="ACT"/>
    <m/>
    <m/>
    <m/>
    <m/>
    <n v="530.4"/>
    <m/>
    <m/>
    <m/>
    <m/>
    <m/>
    <m/>
    <m/>
    <m/>
    <m/>
    <m/>
    <m/>
    <m/>
    <m/>
    <x v="0"/>
    <x v="0"/>
    <m/>
  </r>
  <r>
    <s v=""/>
    <s v=" 70301_M_FY21"/>
    <s v="6.11.01.01 - 70301 - FY21 Nonlabor Actuals_Q3 &amp; Q4"/>
    <s v="6.11.01.01"/>
    <x v="0"/>
    <d v="2021-04-01T00:00:00"/>
    <d v="2021-09-30T00:00:00"/>
    <s v="apatil"/>
    <s v="cfolz"/>
    <n v="1050.02"/>
    <s v="EDIA"/>
    <s v="A"/>
    <s v="Nonlabor"/>
    <s v="TEC"/>
    <m/>
    <s v="BNL"/>
    <s v="PED"/>
    <s v="INF"/>
    <x v="0"/>
    <s v="ACT"/>
    <m/>
    <m/>
    <m/>
    <m/>
    <n v="1050.02"/>
    <m/>
    <m/>
    <m/>
    <m/>
    <m/>
    <m/>
    <m/>
    <m/>
    <m/>
    <m/>
    <m/>
    <m/>
    <m/>
    <x v="0"/>
    <x v="0"/>
    <m/>
  </r>
  <r>
    <s v=""/>
    <s v=" 30055_30051_M_FY21_1"/>
    <s v="6.11.01.02 - 30055_30051 - FY21 Nonlabor Actuals_ Q1 &amp; Q2"/>
    <s v="6.11.01.02"/>
    <x v="0"/>
    <d v="2020-10-01T00:00:00"/>
    <d v="2021-03-31T00:00:00"/>
    <s v="apatil"/>
    <s v="cfolz"/>
    <n v="440077.77"/>
    <s v="EDIA"/>
    <s v="A"/>
    <s v="Nonlabor"/>
    <s v="OPC"/>
    <m/>
    <s v="BNL"/>
    <s v="CDR"/>
    <s v="INF"/>
    <x v="2"/>
    <s v="ACT"/>
    <m/>
    <m/>
    <m/>
    <m/>
    <n v="440077.77"/>
    <m/>
    <m/>
    <m/>
    <m/>
    <m/>
    <m/>
    <m/>
    <m/>
    <m/>
    <m/>
    <m/>
    <m/>
    <m/>
    <x v="0"/>
    <x v="0"/>
    <m/>
  </r>
  <r>
    <s v=""/>
    <s v=" 30055_30051_M_FY21_2"/>
    <s v="6.11.01.02 - 30055_30051 - FY21 Nonlabor Actuals_ Q3 &amp; Q4"/>
    <s v="6.11.01.02"/>
    <x v="0"/>
    <d v="2021-04-01T00:00:00"/>
    <d v="2021-09-30T00:00:00"/>
    <s v="apatil"/>
    <s v="cfolz"/>
    <n v="0"/>
    <s v="EDIA"/>
    <s v="A"/>
    <s v="Nonlabor"/>
    <s v="OPC"/>
    <m/>
    <s v="BNL"/>
    <s v="CDR"/>
    <s v="INF"/>
    <x v="2"/>
    <s v="ACT"/>
    <m/>
    <m/>
    <m/>
    <m/>
    <m/>
    <m/>
    <m/>
    <m/>
    <m/>
    <m/>
    <m/>
    <m/>
    <m/>
    <m/>
    <m/>
    <m/>
    <m/>
    <m/>
    <x v="0"/>
    <x v="0"/>
    <m/>
  </r>
  <r>
    <s v=""/>
    <s v=" 30056_M_FY21_2"/>
    <s v="6.11.03 - 30056 - FY21 Nonlabor Actuals_Q3 &amp; Q4"/>
    <s v="6.11.01.03"/>
    <x v="0"/>
    <d v="2021-04-01T00:00:00"/>
    <d v="2021-09-30T00:00:00"/>
    <s v="apatil"/>
    <s v="cfolz"/>
    <n v="-30.7"/>
    <s v="EDIA"/>
    <s v="C"/>
    <s v="Nonlabor"/>
    <s v="OPC"/>
    <m/>
    <s v="BNL"/>
    <s v="CDR"/>
    <s v="INF"/>
    <x v="2"/>
    <s v="ACT"/>
    <m/>
    <m/>
    <m/>
    <m/>
    <n v="-30.7"/>
    <m/>
    <m/>
    <m/>
    <m/>
    <m/>
    <m/>
    <m/>
    <m/>
    <m/>
    <m/>
    <m/>
    <m/>
    <m/>
    <x v="0"/>
    <x v="0"/>
    <m/>
  </r>
  <r>
    <s v=""/>
    <s v=" ACT_M_FY21_2"/>
    <s v="6.08.01.01.01 - 30102_30118_30124_30132_30138 - FY21 Nonlabor Actuals_Q3 &amp; Q4"/>
    <s v="6.08.01.01.01"/>
    <x v="0"/>
    <d v="2021-04-01T00:00:00"/>
    <d v="2021-09-30T00:00:00"/>
    <s v="jtolle"/>
    <s v="zaltsman"/>
    <n v="7251.4"/>
    <s v="EDIA"/>
    <s v="A"/>
    <s v="Nonlabor"/>
    <s v="OPC"/>
    <m/>
    <s v="BNL"/>
    <s v="CDR"/>
    <s v="RF"/>
    <x v="2"/>
    <s v="ACT"/>
    <m/>
    <m/>
    <m/>
    <m/>
    <n v="7251.4"/>
    <m/>
    <m/>
    <m/>
    <m/>
    <m/>
    <m/>
    <m/>
    <m/>
    <m/>
    <m/>
    <m/>
    <m/>
    <m/>
    <x v="0"/>
    <x v="0"/>
    <m/>
  </r>
  <r>
    <s v=""/>
    <s v=" ACT_M_FY21_2"/>
    <s v="6.08.01.01.01 - 30102_30118_30124_30132_30138 - FY21 Nonlabor Actuals_Q3 &amp; Q4"/>
    <s v="6.08.01.01.01"/>
    <x v="0"/>
    <d v="2021-04-01T00:00:00"/>
    <d v="2021-09-30T00:00:00"/>
    <s v="jtolle"/>
    <s v="zaltsman"/>
    <n v="0"/>
    <s v="EDIA"/>
    <s v="A"/>
    <s v="Nonlabor"/>
    <s v="OPC"/>
    <m/>
    <s v="BNL"/>
    <s v="CDR"/>
    <s v="RF"/>
    <x v="2"/>
    <s v="ACT"/>
    <m/>
    <m/>
    <m/>
    <m/>
    <m/>
    <m/>
    <m/>
    <m/>
    <m/>
    <m/>
    <m/>
    <m/>
    <m/>
    <m/>
    <m/>
    <m/>
    <m/>
    <m/>
    <x v="0"/>
    <x v="0"/>
    <m/>
  </r>
  <r>
    <s v=""/>
    <s v=" ACT_M_FY21_2"/>
    <s v="6.08.01.01.01 - 30102_30118_30124_30132_30138 - FY21 Nonlabor Actuals_Q3 &amp; Q4"/>
    <s v="6.08.01.01.01"/>
    <x v="0"/>
    <d v="2021-04-01T00:00:00"/>
    <d v="2021-09-30T00:00:00"/>
    <s v="jtolle"/>
    <s v="zaltsman"/>
    <n v="0"/>
    <s v="EDIA"/>
    <s v="A"/>
    <s v="Nonlabor"/>
    <s v="OPC"/>
    <m/>
    <s v="BNL"/>
    <s v="CDR"/>
    <s v="RF"/>
    <x v="2"/>
    <s v="ACT"/>
    <m/>
    <m/>
    <m/>
    <m/>
    <m/>
    <m/>
    <m/>
    <m/>
    <m/>
    <m/>
    <m/>
    <m/>
    <m/>
    <m/>
    <m/>
    <m/>
    <m/>
    <m/>
    <x v="0"/>
    <x v="0"/>
    <m/>
  </r>
  <r>
    <s v=""/>
    <s v=" ACT_M_FY21_2"/>
    <s v="6.08.01.01.01 - 30102_30118_30124_30132_30138 - FY21 Nonlabor Actuals_Q3 &amp; Q4"/>
    <s v="6.08.01.01.01"/>
    <x v="0"/>
    <d v="2021-04-01T00:00:00"/>
    <d v="2021-09-30T00:00:00"/>
    <s v="jtolle"/>
    <s v="zaltsman"/>
    <n v="1090.82"/>
    <s v="EDIA"/>
    <s v="A"/>
    <s v="Nonlabor"/>
    <s v="OPC"/>
    <m/>
    <s v="BNL"/>
    <s v="CDR"/>
    <s v="RF"/>
    <x v="2"/>
    <s v="ACT"/>
    <m/>
    <m/>
    <m/>
    <m/>
    <n v="1090.82"/>
    <m/>
    <m/>
    <m/>
    <m/>
    <m/>
    <m/>
    <m/>
    <m/>
    <m/>
    <m/>
    <m/>
    <m/>
    <m/>
    <x v="0"/>
    <x v="0"/>
    <m/>
  </r>
  <r>
    <s v=""/>
    <s v=" ACT_M_FY21_2"/>
    <s v="6.08.01.01.01 - 30102_30118_30124_30132_30138 - FY21 Nonlabor Actuals_Q3 &amp; Q4"/>
    <s v="6.08.01.01.01"/>
    <x v="0"/>
    <d v="2021-04-01T00:00:00"/>
    <d v="2021-09-30T00:00:00"/>
    <s v="jtolle"/>
    <s v="zaltsman"/>
    <n v="-18.97"/>
    <s v="EDIA"/>
    <s v="A"/>
    <s v="Nonlabor"/>
    <s v="OPC"/>
    <m/>
    <s v="BNL"/>
    <s v="CDR"/>
    <s v="RF"/>
    <x v="2"/>
    <s v="ACT"/>
    <m/>
    <m/>
    <m/>
    <m/>
    <n v="-18.97"/>
    <m/>
    <m/>
    <m/>
    <m/>
    <m/>
    <m/>
    <m/>
    <m/>
    <m/>
    <m/>
    <m/>
    <m/>
    <m/>
    <x v="0"/>
    <x v="0"/>
    <m/>
  </r>
  <r>
    <s v=""/>
    <s v=" 30133_30142_M_FY21"/>
    <s v="6.09.01 - 30133_30142_MULT - FY21 Nonlabor Actuals_Q3 &amp; Q4"/>
    <s v="6.09.01"/>
    <x v="0"/>
    <d v="2021-04-01T00:00:00"/>
    <d v="2021-09-30T00:00:00"/>
    <s v="glayden"/>
    <s v="ythan"/>
    <n v="-39.68"/>
    <s v="EDIA"/>
    <s v="A"/>
    <s v="Nonlabor"/>
    <s v="OPC"/>
    <m/>
    <s v="BNL"/>
    <s v="CDR"/>
    <s v="CRYO"/>
    <x v="2"/>
    <s v="ACT"/>
    <m/>
    <m/>
    <m/>
    <m/>
    <n v="-39.68"/>
    <m/>
    <m/>
    <m/>
    <m/>
    <m/>
    <m/>
    <m/>
    <m/>
    <m/>
    <m/>
    <m/>
    <m/>
    <m/>
    <x v="0"/>
    <x v="0"/>
    <m/>
  </r>
  <r>
    <s v=""/>
    <s v=" 30133_30142_M_FY21"/>
    <s v="6.09.01 - 30133_30142_MULT - FY21 Nonlabor Actuals_Q3 &amp; Q4"/>
    <s v="6.09.01"/>
    <x v="0"/>
    <d v="2021-04-01T00:00:00"/>
    <d v="2021-09-30T00:00:00"/>
    <s v="glayden"/>
    <s v="ythan"/>
    <n v="-109.65"/>
    <s v="EDIA"/>
    <s v="A"/>
    <s v="Nonlabor"/>
    <s v="OPC"/>
    <m/>
    <s v="BNL"/>
    <s v="CDR"/>
    <s v="CRYO"/>
    <x v="2"/>
    <s v="ACT"/>
    <m/>
    <m/>
    <m/>
    <m/>
    <n v="-109.65"/>
    <m/>
    <m/>
    <m/>
    <m/>
    <m/>
    <m/>
    <m/>
    <m/>
    <m/>
    <m/>
    <m/>
    <m/>
    <m/>
    <x v="0"/>
    <x v="0"/>
    <m/>
  </r>
  <r>
    <s v=""/>
    <s v=" EJ_0204_1150"/>
    <s v="RF-RCS-5-CM: Incoming QC (CM-01)"/>
    <s v="6.08.04.02.04"/>
    <x v="0"/>
    <d v="2028-05-16T00:00:00"/>
    <d v="2028-05-17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EJ_0204_1150"/>
    <s v="RF-RCS-5-CM: Incoming QC (CM-01)"/>
    <s v="6.08.04.02.04"/>
    <x v="0"/>
    <d v="2028-05-16T00:00:00"/>
    <d v="2028-05-17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EJ_0204_1150"/>
    <s v="RF-RCS-5-CM: Incoming QC (CM-01)"/>
    <s v="6.08.04.02.04"/>
    <x v="0"/>
    <d v="2028-05-16T00:00:00"/>
    <d v="2028-05-17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EJ_0204_1150"/>
    <s v="RF-RCS-5-CM: Incoming QC (CM-01)"/>
    <s v="6.08.04.02.04"/>
    <x v="0"/>
    <d v="2028-05-16T00:00:00"/>
    <d v="2028-05-17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EJ_0204_1150"/>
    <s v="RF-RCS-5-CM: Incoming QC (CM-01)"/>
    <s v="6.08.04.02.04"/>
    <x v="0"/>
    <d v="2028-05-16T00:00:00"/>
    <d v="2028-05-17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EJ_0204_1230"/>
    <s v="RF-RCS-5-CM: High Power Test (CM-03)"/>
    <s v="6.08.04.02.04"/>
    <x v="0"/>
    <d v="2029-01-19T00:00:00"/>
    <d v="2029-03-07T00:00:00"/>
    <s v="jtolle"/>
    <s v="zaltsman"/>
    <n v="27415.439999999999"/>
    <s v="CON"/>
    <s v="C"/>
    <s v="Labor"/>
    <s v="TEC"/>
    <m/>
    <s v="BNL"/>
    <s v="Const.Test"/>
    <s v="RF"/>
    <x v="8"/>
    <m/>
    <m/>
    <m/>
    <m/>
    <m/>
    <m/>
    <m/>
    <m/>
    <m/>
    <m/>
    <m/>
    <m/>
    <m/>
    <n v="27415.439999999999"/>
    <m/>
    <m/>
    <m/>
    <m/>
    <m/>
    <x v="0"/>
    <x v="0"/>
    <m/>
  </r>
  <r>
    <s v=""/>
    <s v=" EJ_0204_1230"/>
    <s v="RF-RCS-5-CM: High Power Test (CM-03)"/>
    <s v="6.08.04.02.04"/>
    <x v="0"/>
    <d v="2029-01-19T00:00:00"/>
    <d v="2029-03-07T00:00:00"/>
    <s v="jtolle"/>
    <s v="zaltsman"/>
    <n v="29830.92"/>
    <s v="CON"/>
    <s v="C"/>
    <s v="Labor"/>
    <s v="TEC"/>
    <m/>
    <s v="BNL"/>
    <s v="Const.Test"/>
    <s v="RF"/>
    <x v="8"/>
    <m/>
    <m/>
    <m/>
    <m/>
    <m/>
    <m/>
    <m/>
    <m/>
    <m/>
    <m/>
    <m/>
    <m/>
    <m/>
    <n v="29830.92"/>
    <m/>
    <m/>
    <m/>
    <m/>
    <m/>
    <x v="0"/>
    <x v="0"/>
    <m/>
  </r>
  <r>
    <s v=""/>
    <s v=" EJ_0204_1230"/>
    <s v="RF-RCS-5-CM: High Power Test (CM-03)"/>
    <s v="6.08.04.02.04"/>
    <x v="0"/>
    <d v="2029-01-19T00:00:00"/>
    <d v="2029-03-07T00:00:00"/>
    <s v="jtolle"/>
    <s v="zaltsman"/>
    <n v="11749.48"/>
    <s v="CON"/>
    <s v="C"/>
    <s v="Labor"/>
    <s v="TEC"/>
    <m/>
    <s v="BNL"/>
    <s v="Const.Test"/>
    <s v="RF"/>
    <x v="8"/>
    <m/>
    <m/>
    <m/>
    <m/>
    <m/>
    <m/>
    <m/>
    <m/>
    <m/>
    <m/>
    <m/>
    <m/>
    <m/>
    <n v="11749.48"/>
    <m/>
    <m/>
    <m/>
    <m/>
    <m/>
    <x v="0"/>
    <x v="0"/>
    <m/>
  </r>
  <r>
    <s v=""/>
    <s v=" EJ_0204_1230"/>
    <s v="RF-RCS-5-CM: High Power Test (CM-03)"/>
    <s v="6.08.04.02.04"/>
    <x v="0"/>
    <d v="2029-01-19T00:00:00"/>
    <d v="2029-03-07T00:00:00"/>
    <s v="jtolle"/>
    <s v="zaltsman"/>
    <n v="85812.33"/>
    <s v="CON"/>
    <s v="C"/>
    <s v="Labor"/>
    <s v="TEC"/>
    <m/>
    <s v="BNL"/>
    <s v="Const.Test"/>
    <s v="RF"/>
    <x v="8"/>
    <m/>
    <m/>
    <m/>
    <m/>
    <m/>
    <m/>
    <m/>
    <m/>
    <m/>
    <m/>
    <m/>
    <m/>
    <m/>
    <n v="85812.33"/>
    <m/>
    <m/>
    <m/>
    <m/>
    <m/>
    <x v="0"/>
    <x v="0"/>
    <m/>
  </r>
  <r>
    <s v=""/>
    <s v=" EJ_0204_1230"/>
    <s v="RF-RCS-5-CM: High Power Test (CM-03)"/>
    <s v="6.08.04.02.04"/>
    <x v="0"/>
    <d v="2029-01-19T00:00:00"/>
    <d v="2029-03-07T00:00:00"/>
    <s v="jtolle"/>
    <s v="zaltsman"/>
    <n v="32297.83"/>
    <s v="CON"/>
    <s v="C"/>
    <s v="Labor"/>
    <s v="TEC"/>
    <m/>
    <s v="BNL"/>
    <s v="Const.Test"/>
    <s v="RF"/>
    <x v="8"/>
    <m/>
    <m/>
    <m/>
    <m/>
    <m/>
    <m/>
    <m/>
    <m/>
    <m/>
    <m/>
    <m/>
    <m/>
    <m/>
    <n v="32297.83"/>
    <m/>
    <m/>
    <m/>
    <m/>
    <m/>
    <x v="0"/>
    <x v="0"/>
    <m/>
  </r>
  <r>
    <s v=""/>
    <s v=" EJ_0204_1170"/>
    <s v="RF-RCS-5-CM: Incoming QC (CM-02)"/>
    <s v="6.08.04.02.04"/>
    <x v="0"/>
    <d v="2028-07-20T00:00:00"/>
    <d v="2028-07-21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EJ_0204_1170"/>
    <s v="RF-RCS-5-CM: Incoming QC (CM-02)"/>
    <s v="6.08.04.02.04"/>
    <x v="0"/>
    <d v="2028-07-20T00:00:00"/>
    <d v="2028-07-21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EJ_0204_1170"/>
    <s v="RF-RCS-5-CM: Incoming QC (CM-02)"/>
    <s v="6.08.04.02.04"/>
    <x v="0"/>
    <d v="2028-07-20T00:00:00"/>
    <d v="2028-07-21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EJ_0204_1170"/>
    <s v="RF-RCS-5-CM: Incoming QC (CM-02)"/>
    <s v="6.08.04.02.04"/>
    <x v="0"/>
    <d v="2028-07-20T00:00:00"/>
    <d v="2028-07-21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EJ_0204_1170"/>
    <s v="RF-RCS-5-CM: Incoming QC (CM-02)"/>
    <s v="6.08.04.02.04"/>
    <x v="0"/>
    <d v="2028-07-20T00:00:00"/>
    <d v="2028-07-21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EJ_0204_1225"/>
    <s v="RF-RCS-5-CM: Incoming QC (CM-03)"/>
    <s v="6.08.04.02.04"/>
    <x v="0"/>
    <d v="2029-01-17T00:00:00"/>
    <d v="2029-01-18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EJ_0204_1225"/>
    <s v="RF-RCS-5-CM: Incoming QC (CM-03)"/>
    <s v="6.08.04.02.04"/>
    <x v="0"/>
    <d v="2029-01-17T00:00:00"/>
    <d v="2029-01-18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EJ_0204_1225"/>
    <s v="RF-RCS-5-CM: Incoming QC (CM-03)"/>
    <s v="6.08.04.02.04"/>
    <x v="0"/>
    <d v="2029-01-17T00:00:00"/>
    <d v="2029-01-18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EJ_0204_1225"/>
    <s v="RF-RCS-5-CM: Incoming QC (CM-03)"/>
    <s v="6.08.04.02.04"/>
    <x v="0"/>
    <d v="2029-01-17T00:00:00"/>
    <d v="2029-01-18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EJ_0204_1225"/>
    <s v="RF-RCS-5-CM: Incoming QC (CM-03)"/>
    <s v="6.08.04.02.04"/>
    <x v="0"/>
    <d v="2029-01-17T00:00:00"/>
    <d v="2029-01-18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EJ_0204_2720"/>
    <s v="RF-HSR-5-CM: Incoming QC (CM-04)"/>
    <s v="6.08.04.02.04"/>
    <x v="0"/>
    <d v="2029-03-26T00:00:00"/>
    <d v="2029-03-27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EJ_0204_2720"/>
    <s v="RF-HSR-5-CM: Incoming QC (CM-04)"/>
    <s v="6.08.04.02.04"/>
    <x v="0"/>
    <d v="2029-03-26T00:00:00"/>
    <d v="2029-03-27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EJ_0204_2720"/>
    <s v="RF-HSR-5-CM: Incoming QC (CM-04)"/>
    <s v="6.08.04.02.04"/>
    <x v="0"/>
    <d v="2029-03-26T00:00:00"/>
    <d v="2029-03-27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EJ_0204_2720"/>
    <s v="RF-HSR-5-CM: Incoming QC (CM-04)"/>
    <s v="6.08.04.02.04"/>
    <x v="0"/>
    <d v="2029-03-26T00:00:00"/>
    <d v="2029-03-27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EJ_0204_2720"/>
    <s v="RF-HSR-5-CM: Incoming QC (CM-04)"/>
    <s v="6.08.04.02.04"/>
    <x v="0"/>
    <d v="2029-03-26T00:00:00"/>
    <d v="2029-03-27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SR_0501_1150"/>
    <s v="RF-ESR-1-CM: Incoming Q.C. (First Article)"/>
    <s v="6.08.03.02.04"/>
    <x v="0"/>
    <d v="2026-11-23T00:00:00"/>
    <d v="2026-11-24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SR_0501_1150"/>
    <s v="RF-ESR-1-CM: Incoming Q.C. (First Article)"/>
    <s v="6.08.03.02.04"/>
    <x v="0"/>
    <d v="2026-11-23T00:00:00"/>
    <d v="2026-11-24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SR_0501_1150"/>
    <s v="RF-ESR-1-CM: Incoming Q.C. (First Article)"/>
    <s v="6.08.03.02.04"/>
    <x v="0"/>
    <d v="2026-11-23T00:00:00"/>
    <d v="2026-11-24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SR_0501_1150"/>
    <s v="RF-ESR-1-CM: Incoming Q.C. (First Article)"/>
    <s v="6.08.03.02.04"/>
    <x v="0"/>
    <d v="2026-11-23T00:00:00"/>
    <d v="2026-11-24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SR_0501_1150"/>
    <s v="RF-ESR-1-CM: Incoming Q.C. (First Article)"/>
    <s v="6.08.03.02.04"/>
    <x v="0"/>
    <d v="2026-11-23T00:00:00"/>
    <d v="2026-11-24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SR_0501_1210"/>
    <s v="RF-ESR-1-CM: Incoming Q.C. (CM-01)"/>
    <s v="6.08.04.01.04"/>
    <x v="0"/>
    <d v="2027-09-17T00:00:00"/>
    <d v="2027-09-20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SR_0501_1210"/>
    <s v="RF-ESR-1-CM: Incoming Q.C. (CM-01)"/>
    <s v="6.08.04.01.04"/>
    <x v="0"/>
    <d v="2027-09-17T00:00:00"/>
    <d v="2027-09-20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SR_0501_1210"/>
    <s v="RF-ESR-1-CM: Incoming Q.C. (CM-01)"/>
    <s v="6.08.04.01.04"/>
    <x v="0"/>
    <d v="2027-09-17T00:00:00"/>
    <d v="2027-09-20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SR_0501_1210"/>
    <s v="RF-ESR-1-CM: Incoming Q.C. (CM-01)"/>
    <s v="6.08.04.01.04"/>
    <x v="0"/>
    <d v="2027-09-17T00:00:00"/>
    <d v="2027-09-20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SR_0501_1210"/>
    <s v="RF-ESR-1-CM: Incoming Q.C. (CM-01)"/>
    <s v="6.08.04.01.04"/>
    <x v="0"/>
    <d v="2027-09-17T00:00:00"/>
    <d v="2027-09-20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SR_0501_12402"/>
    <s v="RF-ESR-1-CM: High Power Test (CM-02)"/>
    <s v="6.08.04.01.04"/>
    <x v="0"/>
    <d v="2027-10-20T00:00:00"/>
    <d v="2027-12-01T00:00:00"/>
    <s v="jtolle"/>
    <s v="zaltsman"/>
    <n v="26488.35"/>
    <s v="EDIA"/>
    <s v="C"/>
    <s v="Labor"/>
    <s v="TEC"/>
    <m/>
    <s v="BNL"/>
    <s v="Const.Test"/>
    <s v="RF"/>
    <x v="8"/>
    <m/>
    <m/>
    <m/>
    <m/>
    <m/>
    <m/>
    <m/>
    <m/>
    <m/>
    <m/>
    <m/>
    <m/>
    <n v="26488.35"/>
    <m/>
    <m/>
    <m/>
    <m/>
    <m/>
    <m/>
    <x v="0"/>
    <x v="0"/>
    <m/>
  </r>
  <r>
    <s v=""/>
    <s v=" SR_0501_12402"/>
    <s v="RF-ESR-1-CM: High Power Test (CM-02)"/>
    <s v="6.08.04.01.04"/>
    <x v="0"/>
    <d v="2027-10-20T00:00:00"/>
    <d v="2027-12-01T00:00:00"/>
    <s v="jtolle"/>
    <s v="zaltsman"/>
    <n v="28822.15"/>
    <s v="EDIA"/>
    <s v="C"/>
    <s v="Labor"/>
    <s v="TEC"/>
    <m/>
    <s v="BNL"/>
    <s v="Const.Test"/>
    <s v="RF"/>
    <x v="8"/>
    <m/>
    <m/>
    <m/>
    <m/>
    <m/>
    <m/>
    <m/>
    <m/>
    <m/>
    <m/>
    <m/>
    <m/>
    <n v="28822.15"/>
    <m/>
    <m/>
    <m/>
    <m/>
    <m/>
    <m/>
    <x v="0"/>
    <x v="0"/>
    <m/>
  </r>
  <r>
    <s v=""/>
    <s v=" SR_0501_12402"/>
    <s v="RF-ESR-1-CM: High Power Test (CM-02)"/>
    <s v="6.08.04.01.04"/>
    <x v="0"/>
    <d v="2027-10-20T00:00:00"/>
    <d v="2027-12-01T00:00:00"/>
    <s v="jtolle"/>
    <s v="zaltsman"/>
    <n v="11387.63"/>
    <s v="EDIA"/>
    <s v="C"/>
    <s v="Labor"/>
    <s v="TEC"/>
    <m/>
    <s v="BNL"/>
    <s v="Const.Test"/>
    <s v="RF"/>
    <x v="8"/>
    <m/>
    <m/>
    <m/>
    <m/>
    <m/>
    <m/>
    <m/>
    <m/>
    <m/>
    <m/>
    <m/>
    <m/>
    <n v="11387.63"/>
    <m/>
    <m/>
    <m/>
    <m/>
    <m/>
    <m/>
    <x v="0"/>
    <x v="0"/>
    <m/>
  </r>
  <r>
    <s v=""/>
    <s v=" SR_0501_12402"/>
    <s v="RF-ESR-1-CM: High Power Test (CM-02)"/>
    <s v="6.08.04.01.04"/>
    <x v="0"/>
    <d v="2027-10-20T00:00:00"/>
    <d v="2027-12-01T00:00:00"/>
    <s v="jtolle"/>
    <s v="zaltsman"/>
    <n v="82887.070000000007"/>
    <s v="EDIA"/>
    <s v="C"/>
    <s v="Labor"/>
    <s v="TEC"/>
    <m/>
    <s v="BNL"/>
    <s v="Const.Test"/>
    <s v="RF"/>
    <x v="8"/>
    <m/>
    <m/>
    <m/>
    <m/>
    <m/>
    <m/>
    <m/>
    <m/>
    <m/>
    <m/>
    <m/>
    <m/>
    <n v="82887.070000000007"/>
    <m/>
    <m/>
    <m/>
    <m/>
    <m/>
    <m/>
    <x v="0"/>
    <x v="0"/>
    <m/>
  </r>
  <r>
    <s v=""/>
    <s v=" SR_0501_12402"/>
    <s v="RF-ESR-1-CM: High Power Test (CM-02)"/>
    <s v="6.08.04.01.04"/>
    <x v="0"/>
    <d v="2027-10-20T00:00:00"/>
    <d v="2027-12-01T00:00:00"/>
    <s v="jtolle"/>
    <s v="zaltsman"/>
    <n v="31205.63"/>
    <s v="EDIA"/>
    <s v="C"/>
    <s v="Labor"/>
    <s v="TEC"/>
    <m/>
    <s v="BNL"/>
    <s v="Const.Test"/>
    <s v="RF"/>
    <x v="8"/>
    <m/>
    <m/>
    <m/>
    <m/>
    <m/>
    <m/>
    <m/>
    <m/>
    <m/>
    <m/>
    <m/>
    <m/>
    <n v="31205.63"/>
    <m/>
    <m/>
    <m/>
    <m/>
    <m/>
    <m/>
    <x v="0"/>
    <x v="0"/>
    <m/>
  </r>
  <r>
    <s v=""/>
    <s v=" SR_0501_12401"/>
    <s v="RF-ESR-1-CM: Incoming Q.C. (CM-02)"/>
    <s v="6.08.04.01.04"/>
    <x v="0"/>
    <d v="2027-10-18T00:00:00"/>
    <d v="2027-10-19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SR_0501_12401"/>
    <s v="RF-ESR-1-CM: Incoming Q.C. (CM-02)"/>
    <s v="6.08.04.01.04"/>
    <x v="0"/>
    <d v="2027-10-18T00:00:00"/>
    <d v="2027-10-19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SR_0501_12401"/>
    <s v="RF-ESR-1-CM: Incoming Q.C. (CM-02)"/>
    <s v="6.08.04.01.04"/>
    <x v="0"/>
    <d v="2027-10-18T00:00:00"/>
    <d v="2027-10-19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SR_0501_12401"/>
    <s v="RF-ESR-1-CM: Incoming Q.C. (CM-02)"/>
    <s v="6.08.04.01.04"/>
    <x v="0"/>
    <d v="2027-10-18T00:00:00"/>
    <d v="2027-10-19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SR_0501_12401"/>
    <s v="RF-ESR-1-CM: Incoming Q.C. (CM-02)"/>
    <s v="6.08.04.01.04"/>
    <x v="0"/>
    <d v="2027-10-18T00:00:00"/>
    <d v="2027-10-19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SR_0501_12405"/>
    <s v="RF-ESR-1-CM: High Power Test (CM-03)"/>
    <s v="6.08.04.01.04"/>
    <x v="0"/>
    <d v="2028-01-27T00:00:00"/>
    <d v="2028-03-07T00:00:00"/>
    <s v="jtolle"/>
    <s v="zaltsman"/>
    <n v="26488.35"/>
    <s v="EDIA"/>
    <s v="C"/>
    <s v="Labor"/>
    <s v="TEC"/>
    <m/>
    <s v="BNL"/>
    <s v="Const.Test"/>
    <s v="RF"/>
    <x v="8"/>
    <m/>
    <m/>
    <m/>
    <m/>
    <m/>
    <m/>
    <m/>
    <m/>
    <m/>
    <m/>
    <m/>
    <m/>
    <n v="26488.35"/>
    <m/>
    <m/>
    <m/>
    <m/>
    <m/>
    <m/>
    <x v="0"/>
    <x v="0"/>
    <m/>
  </r>
  <r>
    <s v=""/>
    <s v=" SR_0501_12405"/>
    <s v="RF-ESR-1-CM: High Power Test (CM-03)"/>
    <s v="6.08.04.01.04"/>
    <x v="0"/>
    <d v="2028-01-27T00:00:00"/>
    <d v="2028-03-07T00:00:00"/>
    <s v="jtolle"/>
    <s v="zaltsman"/>
    <n v="28822.15"/>
    <s v="EDIA"/>
    <s v="C"/>
    <s v="Labor"/>
    <s v="TEC"/>
    <m/>
    <s v="BNL"/>
    <s v="Const.Test"/>
    <s v="RF"/>
    <x v="8"/>
    <m/>
    <m/>
    <m/>
    <m/>
    <m/>
    <m/>
    <m/>
    <m/>
    <m/>
    <m/>
    <m/>
    <m/>
    <n v="28822.15"/>
    <m/>
    <m/>
    <m/>
    <m/>
    <m/>
    <m/>
    <x v="0"/>
    <x v="0"/>
    <m/>
  </r>
  <r>
    <s v=""/>
    <s v=" SR_0501_12405"/>
    <s v="RF-ESR-1-CM: High Power Test (CM-03)"/>
    <s v="6.08.04.01.04"/>
    <x v="0"/>
    <d v="2028-01-27T00:00:00"/>
    <d v="2028-03-07T00:00:00"/>
    <s v="jtolle"/>
    <s v="zaltsman"/>
    <n v="11387.63"/>
    <s v="EDIA"/>
    <s v="C"/>
    <s v="Labor"/>
    <s v="TEC"/>
    <m/>
    <s v="BNL"/>
    <s v="Const.Test"/>
    <s v="RF"/>
    <x v="8"/>
    <m/>
    <m/>
    <m/>
    <m/>
    <m/>
    <m/>
    <m/>
    <m/>
    <m/>
    <m/>
    <m/>
    <m/>
    <n v="11387.63"/>
    <m/>
    <m/>
    <m/>
    <m/>
    <m/>
    <m/>
    <x v="0"/>
    <x v="0"/>
    <m/>
  </r>
  <r>
    <s v=""/>
    <s v=" SR_0501_12405"/>
    <s v="RF-ESR-1-CM: High Power Test (CM-03)"/>
    <s v="6.08.04.01.04"/>
    <x v="0"/>
    <d v="2028-01-27T00:00:00"/>
    <d v="2028-03-07T00:00:00"/>
    <s v="jtolle"/>
    <s v="zaltsman"/>
    <n v="82887.070000000007"/>
    <s v="EDIA"/>
    <s v="C"/>
    <s v="Labor"/>
    <s v="TEC"/>
    <m/>
    <s v="BNL"/>
    <s v="Const.Test"/>
    <s v="RF"/>
    <x v="8"/>
    <m/>
    <m/>
    <m/>
    <m/>
    <m/>
    <m/>
    <m/>
    <m/>
    <m/>
    <m/>
    <m/>
    <m/>
    <n v="82887.070000000007"/>
    <m/>
    <m/>
    <m/>
    <m/>
    <m/>
    <m/>
    <x v="0"/>
    <x v="0"/>
    <m/>
  </r>
  <r>
    <s v=""/>
    <s v=" SR_0501_12405"/>
    <s v="RF-ESR-1-CM: High Power Test (CM-03)"/>
    <s v="6.08.04.01.04"/>
    <x v="0"/>
    <d v="2028-01-27T00:00:00"/>
    <d v="2028-03-07T00:00:00"/>
    <s v="jtolle"/>
    <s v="zaltsman"/>
    <n v="31205.63"/>
    <s v="EDIA"/>
    <s v="C"/>
    <s v="Labor"/>
    <s v="TEC"/>
    <m/>
    <s v="BNL"/>
    <s v="Const.Test"/>
    <s v="RF"/>
    <x v="8"/>
    <m/>
    <m/>
    <m/>
    <m/>
    <m/>
    <m/>
    <m/>
    <m/>
    <m/>
    <m/>
    <m/>
    <m/>
    <n v="31205.63"/>
    <m/>
    <m/>
    <m/>
    <m/>
    <m/>
    <m/>
    <x v="0"/>
    <x v="0"/>
    <m/>
  </r>
  <r>
    <s v=""/>
    <s v=" SR_0501_12404"/>
    <s v="RF-ESR-1-CM: Incoming Q.C. (CM-03)"/>
    <s v="6.08.04.01.04"/>
    <x v="0"/>
    <d v="2028-01-25T00:00:00"/>
    <d v="2028-01-26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SR_0501_12404"/>
    <s v="RF-ESR-1-CM: Incoming Q.C. (CM-03)"/>
    <s v="6.08.04.01.04"/>
    <x v="0"/>
    <d v="2028-01-25T00:00:00"/>
    <d v="2028-01-26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SR_0501_12404"/>
    <s v="RF-ESR-1-CM: Incoming Q.C. (CM-03)"/>
    <s v="6.08.04.01.04"/>
    <x v="0"/>
    <d v="2028-01-25T00:00:00"/>
    <d v="2028-01-26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SR_0501_12404"/>
    <s v="RF-ESR-1-CM: Incoming Q.C. (CM-03)"/>
    <s v="6.08.04.01.04"/>
    <x v="0"/>
    <d v="2028-01-25T00:00:00"/>
    <d v="2028-01-26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SR_0501_12404"/>
    <s v="RF-ESR-1-CM: Incoming Q.C. (CM-03)"/>
    <s v="6.08.04.01.04"/>
    <x v="0"/>
    <d v="2028-01-25T00:00:00"/>
    <d v="2028-01-26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SR_0501_12408"/>
    <s v="RF-ESR-1-CM: High Power Test (CM-04)"/>
    <s v="6.08.04.01.04"/>
    <x v="0"/>
    <d v="2028-06-23T00:00:00"/>
    <d v="2028-08-02T00:00:00"/>
    <s v="jtolle"/>
    <s v="zaltsman"/>
    <n v="26488.35"/>
    <s v="EDIA"/>
    <s v="C"/>
    <s v="Labor"/>
    <s v="TEC"/>
    <m/>
    <s v="BNL"/>
    <s v="Const.Test"/>
    <s v="RF"/>
    <x v="8"/>
    <m/>
    <m/>
    <m/>
    <m/>
    <m/>
    <m/>
    <m/>
    <m/>
    <m/>
    <m/>
    <m/>
    <m/>
    <n v="26488.35"/>
    <m/>
    <m/>
    <m/>
    <m/>
    <m/>
    <m/>
    <x v="0"/>
    <x v="0"/>
    <m/>
  </r>
  <r>
    <s v=""/>
    <s v=" SR_0501_12408"/>
    <s v="RF-ESR-1-CM: High Power Test (CM-04)"/>
    <s v="6.08.04.01.04"/>
    <x v="0"/>
    <d v="2028-06-23T00:00:00"/>
    <d v="2028-08-02T00:00:00"/>
    <s v="jtolle"/>
    <s v="zaltsman"/>
    <n v="28822.15"/>
    <s v="EDIA"/>
    <s v="C"/>
    <s v="Labor"/>
    <s v="TEC"/>
    <m/>
    <s v="BNL"/>
    <s v="Const.Test"/>
    <s v="RF"/>
    <x v="8"/>
    <m/>
    <m/>
    <m/>
    <m/>
    <m/>
    <m/>
    <m/>
    <m/>
    <m/>
    <m/>
    <m/>
    <m/>
    <n v="28822.15"/>
    <m/>
    <m/>
    <m/>
    <m/>
    <m/>
    <m/>
    <x v="0"/>
    <x v="0"/>
    <m/>
  </r>
  <r>
    <s v=""/>
    <s v=" SR_0501_12408"/>
    <s v="RF-ESR-1-CM: High Power Test (CM-04)"/>
    <s v="6.08.04.01.04"/>
    <x v="0"/>
    <d v="2028-06-23T00:00:00"/>
    <d v="2028-08-02T00:00:00"/>
    <s v="jtolle"/>
    <s v="zaltsman"/>
    <n v="11387.63"/>
    <s v="EDIA"/>
    <s v="C"/>
    <s v="Labor"/>
    <s v="TEC"/>
    <m/>
    <s v="BNL"/>
    <s v="Const.Test"/>
    <s v="RF"/>
    <x v="8"/>
    <m/>
    <m/>
    <m/>
    <m/>
    <m/>
    <m/>
    <m/>
    <m/>
    <m/>
    <m/>
    <m/>
    <m/>
    <n v="11387.63"/>
    <m/>
    <m/>
    <m/>
    <m/>
    <m/>
    <m/>
    <x v="0"/>
    <x v="0"/>
    <m/>
  </r>
  <r>
    <s v=""/>
    <s v=" SR_0501_12408"/>
    <s v="RF-ESR-1-CM: High Power Test (CM-04)"/>
    <s v="6.08.04.01.04"/>
    <x v="0"/>
    <d v="2028-06-23T00:00:00"/>
    <d v="2028-08-02T00:00:00"/>
    <s v="jtolle"/>
    <s v="zaltsman"/>
    <n v="82887.070000000007"/>
    <s v="EDIA"/>
    <s v="C"/>
    <s v="Labor"/>
    <s v="TEC"/>
    <m/>
    <s v="BNL"/>
    <s v="Const.Test"/>
    <s v="RF"/>
    <x v="8"/>
    <m/>
    <m/>
    <m/>
    <m/>
    <m/>
    <m/>
    <m/>
    <m/>
    <m/>
    <m/>
    <m/>
    <m/>
    <n v="82887.070000000007"/>
    <m/>
    <m/>
    <m/>
    <m/>
    <m/>
    <m/>
    <x v="0"/>
    <x v="0"/>
    <m/>
  </r>
  <r>
    <s v=""/>
    <s v=" SR_0501_12408"/>
    <s v="RF-ESR-1-CM: High Power Test (CM-04)"/>
    <s v="6.08.04.01.04"/>
    <x v="0"/>
    <d v="2028-06-23T00:00:00"/>
    <d v="2028-08-02T00:00:00"/>
    <s v="jtolle"/>
    <s v="zaltsman"/>
    <n v="31205.63"/>
    <s v="EDIA"/>
    <s v="C"/>
    <s v="Labor"/>
    <s v="TEC"/>
    <m/>
    <s v="BNL"/>
    <s v="Const.Test"/>
    <s v="RF"/>
    <x v="8"/>
    <m/>
    <m/>
    <m/>
    <m/>
    <m/>
    <m/>
    <m/>
    <m/>
    <m/>
    <m/>
    <m/>
    <m/>
    <n v="31205.63"/>
    <m/>
    <m/>
    <m/>
    <m/>
    <m/>
    <m/>
    <x v="0"/>
    <x v="0"/>
    <m/>
  </r>
  <r>
    <s v=""/>
    <s v=" SR_0501_12407"/>
    <s v="RF-ESR-1-CM: Incoming Q.C. (CM-04)"/>
    <s v="6.08.04.01.04"/>
    <x v="0"/>
    <d v="2028-06-21T00:00:00"/>
    <d v="2028-06-22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SR_0501_12407"/>
    <s v="RF-ESR-1-CM: Incoming Q.C. (CM-04)"/>
    <s v="6.08.04.01.04"/>
    <x v="0"/>
    <d v="2028-06-21T00:00:00"/>
    <d v="2028-06-22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SR_0501_12407"/>
    <s v="RF-ESR-1-CM: Incoming Q.C. (CM-04)"/>
    <s v="6.08.04.01.04"/>
    <x v="0"/>
    <d v="2028-06-21T00:00:00"/>
    <d v="2028-06-22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SR_0501_12407"/>
    <s v="RF-ESR-1-CM: Incoming Q.C. (CM-04)"/>
    <s v="6.08.04.01.04"/>
    <x v="0"/>
    <d v="2028-06-21T00:00:00"/>
    <d v="2028-06-22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SR_0501_12407"/>
    <s v="RF-ESR-1-CM: Incoming Q.C. (CM-04)"/>
    <s v="6.08.04.01.04"/>
    <x v="0"/>
    <d v="2028-06-21T00:00:00"/>
    <d v="2028-06-22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SR_0501_12411"/>
    <s v="RF-ESR-1-CM: High Power Test (CM-05)"/>
    <s v="6.08.04.01.04"/>
    <x v="0"/>
    <d v="2028-08-21T00:00:00"/>
    <d v="2028-09-28T00:00:00"/>
    <s v="jtolle"/>
    <s v="zaltsman"/>
    <n v="26488.35"/>
    <s v="EDIA"/>
    <s v="C"/>
    <s v="Labor"/>
    <s v="TEC"/>
    <m/>
    <s v="BNL"/>
    <s v="Const.Test"/>
    <s v="RF"/>
    <x v="8"/>
    <m/>
    <m/>
    <m/>
    <m/>
    <m/>
    <m/>
    <m/>
    <m/>
    <m/>
    <m/>
    <m/>
    <m/>
    <n v="26488.35"/>
    <m/>
    <m/>
    <m/>
    <m/>
    <m/>
    <m/>
    <x v="0"/>
    <x v="0"/>
    <m/>
  </r>
  <r>
    <s v=""/>
    <s v=" SR_0501_12411"/>
    <s v="RF-ESR-1-CM: High Power Test (CM-05)"/>
    <s v="6.08.04.01.04"/>
    <x v="0"/>
    <d v="2028-08-21T00:00:00"/>
    <d v="2028-09-28T00:00:00"/>
    <s v="jtolle"/>
    <s v="zaltsman"/>
    <n v="28822.15"/>
    <s v="EDIA"/>
    <s v="C"/>
    <s v="Labor"/>
    <s v="TEC"/>
    <m/>
    <s v="BNL"/>
    <s v="Const.Test"/>
    <s v="RF"/>
    <x v="8"/>
    <m/>
    <m/>
    <m/>
    <m/>
    <m/>
    <m/>
    <m/>
    <m/>
    <m/>
    <m/>
    <m/>
    <m/>
    <n v="28822.15"/>
    <m/>
    <m/>
    <m/>
    <m/>
    <m/>
    <m/>
    <x v="0"/>
    <x v="0"/>
    <m/>
  </r>
  <r>
    <s v=""/>
    <s v=" SR_0501_12411"/>
    <s v="RF-ESR-1-CM: High Power Test (CM-05)"/>
    <s v="6.08.04.01.04"/>
    <x v="0"/>
    <d v="2028-08-21T00:00:00"/>
    <d v="2028-09-28T00:00:00"/>
    <s v="jtolle"/>
    <s v="zaltsman"/>
    <n v="11387.63"/>
    <s v="EDIA"/>
    <s v="C"/>
    <s v="Labor"/>
    <s v="TEC"/>
    <m/>
    <s v="BNL"/>
    <s v="Const.Test"/>
    <s v="RF"/>
    <x v="8"/>
    <m/>
    <m/>
    <m/>
    <m/>
    <m/>
    <m/>
    <m/>
    <m/>
    <m/>
    <m/>
    <m/>
    <m/>
    <n v="11387.63"/>
    <m/>
    <m/>
    <m/>
    <m/>
    <m/>
    <m/>
    <x v="0"/>
    <x v="0"/>
    <m/>
  </r>
  <r>
    <s v=""/>
    <s v=" SR_0501_12411"/>
    <s v="RF-ESR-1-CM: High Power Test (CM-05)"/>
    <s v="6.08.04.01.04"/>
    <x v="0"/>
    <d v="2028-08-21T00:00:00"/>
    <d v="2028-09-28T00:00:00"/>
    <s v="jtolle"/>
    <s v="zaltsman"/>
    <n v="82887.070000000007"/>
    <s v="EDIA"/>
    <s v="C"/>
    <s v="Labor"/>
    <s v="TEC"/>
    <m/>
    <s v="BNL"/>
    <s v="Const.Test"/>
    <s v="RF"/>
    <x v="8"/>
    <m/>
    <m/>
    <m/>
    <m/>
    <m/>
    <m/>
    <m/>
    <m/>
    <m/>
    <m/>
    <m/>
    <m/>
    <n v="82887.070000000007"/>
    <m/>
    <m/>
    <m/>
    <m/>
    <m/>
    <m/>
    <x v="0"/>
    <x v="0"/>
    <m/>
  </r>
  <r>
    <s v=""/>
    <s v=" SR_0501_12411"/>
    <s v="RF-ESR-1-CM: High Power Test (CM-05)"/>
    <s v="6.08.04.01.04"/>
    <x v="0"/>
    <d v="2028-08-21T00:00:00"/>
    <d v="2028-09-28T00:00:00"/>
    <s v="jtolle"/>
    <s v="zaltsman"/>
    <n v="31205.63"/>
    <s v="EDIA"/>
    <s v="C"/>
    <s v="Labor"/>
    <s v="TEC"/>
    <m/>
    <s v="BNL"/>
    <s v="Const.Test"/>
    <s v="RF"/>
    <x v="8"/>
    <m/>
    <m/>
    <m/>
    <m/>
    <m/>
    <m/>
    <m/>
    <m/>
    <m/>
    <m/>
    <m/>
    <m/>
    <n v="31205.63"/>
    <m/>
    <m/>
    <m/>
    <m/>
    <m/>
    <m/>
    <x v="0"/>
    <x v="0"/>
    <m/>
  </r>
  <r>
    <s v=""/>
    <s v=" SR_0501_12410"/>
    <s v="RF-ESR-1-CM: Incoming Q.C. (CM-05)"/>
    <s v="6.08.04.01.04"/>
    <x v="0"/>
    <d v="2028-08-17T00:00:00"/>
    <d v="2028-08-18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SR_0501_12410"/>
    <s v="RF-ESR-1-CM: Incoming Q.C. (CM-05)"/>
    <s v="6.08.04.01.04"/>
    <x v="0"/>
    <d v="2028-08-17T00:00:00"/>
    <d v="2028-08-18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SR_0501_12410"/>
    <s v="RF-ESR-1-CM: Incoming Q.C. (CM-05)"/>
    <s v="6.08.04.01.04"/>
    <x v="0"/>
    <d v="2028-08-17T00:00:00"/>
    <d v="2028-08-18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SR_0501_12410"/>
    <s v="RF-ESR-1-CM: Incoming Q.C. (CM-05)"/>
    <s v="6.08.04.01.04"/>
    <x v="0"/>
    <d v="2028-08-17T00:00:00"/>
    <d v="2028-08-18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SR_0501_12410"/>
    <s v="RF-ESR-1-CM: Incoming Q.C. (CM-05)"/>
    <s v="6.08.04.01.04"/>
    <x v="0"/>
    <d v="2028-08-17T00:00:00"/>
    <d v="2028-08-18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SR_0501_12414"/>
    <s v="RF-ESR-1-CM: High Power Test (CM-06)"/>
    <s v="6.08.04.01.04"/>
    <x v="0"/>
    <d v="2029-02-16T00:00:00"/>
    <d v="2029-03-28T00:00:00"/>
    <s v="jtolle"/>
    <s v="zaltsman"/>
    <n v="27415.439999999999"/>
    <s v="EDIA"/>
    <s v="C"/>
    <s v="Labor"/>
    <s v="TEC"/>
    <m/>
    <s v="BNL"/>
    <s v="Const.Test"/>
    <s v="RF"/>
    <x v="8"/>
    <m/>
    <m/>
    <m/>
    <m/>
    <m/>
    <m/>
    <m/>
    <m/>
    <m/>
    <m/>
    <m/>
    <m/>
    <m/>
    <n v="27415.439999999999"/>
    <m/>
    <m/>
    <m/>
    <m/>
    <m/>
    <x v="0"/>
    <x v="0"/>
    <m/>
  </r>
  <r>
    <s v=""/>
    <s v=" SR_0501_12414"/>
    <s v="RF-ESR-1-CM: High Power Test (CM-06)"/>
    <s v="6.08.04.01.04"/>
    <x v="0"/>
    <d v="2029-02-16T00:00:00"/>
    <d v="2029-03-28T00:00:00"/>
    <s v="jtolle"/>
    <s v="zaltsman"/>
    <n v="29830.92"/>
    <s v="EDIA"/>
    <s v="C"/>
    <s v="Labor"/>
    <s v="TEC"/>
    <m/>
    <s v="BNL"/>
    <s v="Const.Test"/>
    <s v="RF"/>
    <x v="8"/>
    <m/>
    <m/>
    <m/>
    <m/>
    <m/>
    <m/>
    <m/>
    <m/>
    <m/>
    <m/>
    <m/>
    <m/>
    <m/>
    <n v="29830.92"/>
    <m/>
    <m/>
    <m/>
    <m/>
    <m/>
    <x v="0"/>
    <x v="0"/>
    <m/>
  </r>
  <r>
    <s v=""/>
    <s v=" SR_0501_12414"/>
    <s v="RF-ESR-1-CM: High Power Test (CM-06)"/>
    <s v="6.08.04.01.04"/>
    <x v="0"/>
    <d v="2029-02-16T00:00:00"/>
    <d v="2029-03-28T00:00:00"/>
    <s v="jtolle"/>
    <s v="zaltsman"/>
    <n v="11786.19"/>
    <s v="EDIA"/>
    <s v="C"/>
    <s v="Labor"/>
    <s v="TEC"/>
    <m/>
    <s v="BNL"/>
    <s v="Const.Test"/>
    <s v="RF"/>
    <x v="8"/>
    <m/>
    <m/>
    <m/>
    <m/>
    <m/>
    <m/>
    <m/>
    <m/>
    <m/>
    <m/>
    <m/>
    <m/>
    <m/>
    <n v="11786.19"/>
    <m/>
    <m/>
    <m/>
    <m/>
    <m/>
    <x v="0"/>
    <x v="0"/>
    <m/>
  </r>
  <r>
    <s v=""/>
    <s v=" SR_0501_12414"/>
    <s v="RF-ESR-1-CM: High Power Test (CM-06)"/>
    <s v="6.08.04.01.04"/>
    <x v="0"/>
    <d v="2029-02-16T00:00:00"/>
    <d v="2029-03-28T00:00:00"/>
    <s v="jtolle"/>
    <s v="zaltsman"/>
    <n v="85788.12"/>
    <s v="EDIA"/>
    <s v="C"/>
    <s v="Labor"/>
    <s v="TEC"/>
    <m/>
    <s v="BNL"/>
    <s v="Const.Test"/>
    <s v="RF"/>
    <x v="8"/>
    <m/>
    <m/>
    <m/>
    <m/>
    <m/>
    <m/>
    <m/>
    <m/>
    <m/>
    <m/>
    <m/>
    <m/>
    <m/>
    <n v="85788.12"/>
    <m/>
    <m/>
    <m/>
    <m/>
    <m/>
    <x v="0"/>
    <x v="0"/>
    <m/>
  </r>
  <r>
    <s v=""/>
    <s v=" SR_0501_12414"/>
    <s v="RF-ESR-1-CM: High Power Test (CM-06)"/>
    <s v="6.08.04.01.04"/>
    <x v="0"/>
    <d v="2029-02-16T00:00:00"/>
    <d v="2029-03-28T00:00:00"/>
    <s v="jtolle"/>
    <s v="zaltsman"/>
    <n v="32297.83"/>
    <s v="EDIA"/>
    <s v="C"/>
    <s v="Labor"/>
    <s v="TEC"/>
    <m/>
    <s v="BNL"/>
    <s v="Const.Test"/>
    <s v="RF"/>
    <x v="8"/>
    <m/>
    <m/>
    <m/>
    <m/>
    <m/>
    <m/>
    <m/>
    <m/>
    <m/>
    <m/>
    <m/>
    <m/>
    <m/>
    <n v="32297.83"/>
    <m/>
    <m/>
    <m/>
    <m/>
    <m/>
    <x v="0"/>
    <x v="0"/>
    <m/>
  </r>
  <r>
    <s v=""/>
    <s v=" SR_0501_12413"/>
    <s v="RF-ESR-1-CM: Incoming Q.C. (CM-06)"/>
    <s v="6.08.04.01.04"/>
    <x v="0"/>
    <d v="2029-02-14T00:00:00"/>
    <d v="2029-02-15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SR_0501_12413"/>
    <s v="RF-ESR-1-CM: Incoming Q.C. (CM-06)"/>
    <s v="6.08.04.01.04"/>
    <x v="0"/>
    <d v="2029-02-14T00:00:00"/>
    <d v="2029-02-15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SR_0501_12413"/>
    <s v="RF-ESR-1-CM: Incoming Q.C. (CM-06)"/>
    <s v="6.08.04.01.04"/>
    <x v="0"/>
    <d v="2029-02-14T00:00:00"/>
    <d v="2029-02-15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SR_0501_12413"/>
    <s v="RF-ESR-1-CM: Incoming Q.C. (CM-06)"/>
    <s v="6.08.04.01.04"/>
    <x v="0"/>
    <d v="2029-02-14T00:00:00"/>
    <d v="2029-02-15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SR_0501_12413"/>
    <s v="RF-ESR-1-CM: Incoming Q.C. (CM-06)"/>
    <s v="6.08.04.01.04"/>
    <x v="0"/>
    <d v="2029-02-14T00:00:00"/>
    <d v="2029-02-15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SR_0501_12417"/>
    <s v="RF-ESR-1-CM: High Power Test (CM-07)"/>
    <s v="6.08.04.01.04"/>
    <x v="0"/>
    <d v="2029-04-25T00:00:00"/>
    <d v="2029-06-04T00:00:00"/>
    <s v="jtolle"/>
    <s v="zaltsman"/>
    <n v="27415.439999999999"/>
    <s v="EDIA"/>
    <s v="C"/>
    <s v="Labor"/>
    <s v="TEC"/>
    <m/>
    <s v="BNL"/>
    <s v="Const.Test"/>
    <s v="RF"/>
    <x v="8"/>
    <m/>
    <m/>
    <m/>
    <m/>
    <m/>
    <m/>
    <m/>
    <m/>
    <m/>
    <m/>
    <m/>
    <m/>
    <m/>
    <n v="27415.439999999999"/>
    <m/>
    <m/>
    <m/>
    <m/>
    <m/>
    <x v="0"/>
    <x v="0"/>
    <m/>
  </r>
  <r>
    <s v=""/>
    <s v=" SR_0501_12417"/>
    <s v="RF-ESR-1-CM: High Power Test (CM-07)"/>
    <s v="6.08.04.01.04"/>
    <x v="0"/>
    <d v="2029-04-25T00:00:00"/>
    <d v="2029-06-04T00:00:00"/>
    <s v="jtolle"/>
    <s v="zaltsman"/>
    <n v="29830.92"/>
    <s v="EDIA"/>
    <s v="C"/>
    <s v="Labor"/>
    <s v="TEC"/>
    <m/>
    <s v="BNL"/>
    <s v="Const.Test"/>
    <s v="RF"/>
    <x v="8"/>
    <m/>
    <m/>
    <m/>
    <m/>
    <m/>
    <m/>
    <m/>
    <m/>
    <m/>
    <m/>
    <m/>
    <m/>
    <m/>
    <n v="29830.92"/>
    <m/>
    <m/>
    <m/>
    <m/>
    <m/>
    <x v="0"/>
    <x v="0"/>
    <m/>
  </r>
  <r>
    <s v=""/>
    <s v=" SR_0501_12417"/>
    <s v="RF-ESR-1-CM: High Power Test (CM-07)"/>
    <s v="6.08.04.01.04"/>
    <x v="0"/>
    <d v="2029-04-25T00:00:00"/>
    <d v="2029-06-04T00:00:00"/>
    <s v="jtolle"/>
    <s v="zaltsman"/>
    <n v="11786.19"/>
    <s v="EDIA"/>
    <s v="C"/>
    <s v="Labor"/>
    <s v="TEC"/>
    <m/>
    <s v="BNL"/>
    <s v="Const.Test"/>
    <s v="RF"/>
    <x v="8"/>
    <m/>
    <m/>
    <m/>
    <m/>
    <m/>
    <m/>
    <m/>
    <m/>
    <m/>
    <m/>
    <m/>
    <m/>
    <m/>
    <n v="11786.19"/>
    <m/>
    <m/>
    <m/>
    <m/>
    <m/>
    <x v="0"/>
    <x v="0"/>
    <m/>
  </r>
  <r>
    <s v=""/>
    <s v=" SR_0501_12417"/>
    <s v="RF-ESR-1-CM: High Power Test (CM-07)"/>
    <s v="6.08.04.01.04"/>
    <x v="0"/>
    <d v="2029-04-25T00:00:00"/>
    <d v="2029-06-04T00:00:00"/>
    <s v="jtolle"/>
    <s v="zaltsman"/>
    <n v="85788.12"/>
    <s v="EDIA"/>
    <s v="C"/>
    <s v="Labor"/>
    <s v="TEC"/>
    <m/>
    <s v="BNL"/>
    <s v="Const.Test"/>
    <s v="RF"/>
    <x v="8"/>
    <m/>
    <m/>
    <m/>
    <m/>
    <m/>
    <m/>
    <m/>
    <m/>
    <m/>
    <m/>
    <m/>
    <m/>
    <m/>
    <n v="85788.12"/>
    <m/>
    <m/>
    <m/>
    <m/>
    <m/>
    <x v="0"/>
    <x v="0"/>
    <m/>
  </r>
  <r>
    <s v=""/>
    <s v=" SR_0501_12417"/>
    <s v="RF-ESR-1-CM: High Power Test (CM-07)"/>
    <s v="6.08.04.01.04"/>
    <x v="0"/>
    <d v="2029-04-25T00:00:00"/>
    <d v="2029-06-04T00:00:00"/>
    <s v="jtolle"/>
    <s v="zaltsman"/>
    <n v="32297.83"/>
    <s v="EDIA"/>
    <s v="C"/>
    <s v="Labor"/>
    <s v="TEC"/>
    <m/>
    <s v="BNL"/>
    <s v="Const.Test"/>
    <s v="RF"/>
    <x v="8"/>
    <m/>
    <m/>
    <m/>
    <m/>
    <m/>
    <m/>
    <m/>
    <m/>
    <m/>
    <m/>
    <m/>
    <m/>
    <m/>
    <n v="32297.83"/>
    <m/>
    <m/>
    <m/>
    <m/>
    <m/>
    <x v="0"/>
    <x v="0"/>
    <m/>
  </r>
  <r>
    <s v=""/>
    <s v=" SR_0501_12416"/>
    <s v="RF-ESR-1-CM: Incoming Q.C. (CM-07)"/>
    <s v="6.08.04.01.04"/>
    <x v="0"/>
    <d v="2029-04-23T00:00:00"/>
    <d v="2029-04-24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SR_0501_12416"/>
    <s v="RF-ESR-1-CM: Incoming Q.C. (CM-07)"/>
    <s v="6.08.04.01.04"/>
    <x v="0"/>
    <d v="2029-04-23T00:00:00"/>
    <d v="2029-04-24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SR_0501_12416"/>
    <s v="RF-ESR-1-CM: Incoming Q.C. (CM-07)"/>
    <s v="6.08.04.01.04"/>
    <x v="0"/>
    <d v="2029-04-23T00:00:00"/>
    <d v="2029-04-24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SR_0501_12416"/>
    <s v="RF-ESR-1-CM: Incoming Q.C. (CM-07)"/>
    <s v="6.08.04.01.04"/>
    <x v="0"/>
    <d v="2029-04-23T00:00:00"/>
    <d v="2029-04-24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SR_0501_12416"/>
    <s v="RF-ESR-1-CM: Incoming Q.C. (CM-07)"/>
    <s v="6.08.04.01.04"/>
    <x v="0"/>
    <d v="2029-04-23T00:00:00"/>
    <d v="2029-04-24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SR_0501_12420"/>
    <s v="RF-ESR-1-CM: High Power Test (CM-08)"/>
    <s v="6.08.04.01.04"/>
    <x v="0"/>
    <d v="2029-06-21T00:00:00"/>
    <d v="2029-07-31T00:00:00"/>
    <s v="jtolle"/>
    <s v="zaltsman"/>
    <n v="27415.439999999999"/>
    <s v="EDIA"/>
    <s v="C"/>
    <s v="Labor"/>
    <s v="TEC"/>
    <m/>
    <s v="BNL"/>
    <s v="Const.Test"/>
    <s v="RF"/>
    <x v="8"/>
    <m/>
    <m/>
    <m/>
    <m/>
    <m/>
    <m/>
    <m/>
    <m/>
    <m/>
    <m/>
    <m/>
    <m/>
    <m/>
    <n v="27415.439999999999"/>
    <m/>
    <m/>
    <m/>
    <m/>
    <m/>
    <x v="0"/>
    <x v="0"/>
    <m/>
  </r>
  <r>
    <s v=""/>
    <s v=" SR_0501_12420"/>
    <s v="RF-ESR-1-CM: High Power Test (CM-08)"/>
    <s v="6.08.04.01.04"/>
    <x v="0"/>
    <d v="2029-06-21T00:00:00"/>
    <d v="2029-07-31T00:00:00"/>
    <s v="jtolle"/>
    <s v="zaltsman"/>
    <n v="29830.92"/>
    <s v="EDIA"/>
    <s v="C"/>
    <s v="Labor"/>
    <s v="TEC"/>
    <m/>
    <s v="BNL"/>
    <s v="Const.Test"/>
    <s v="RF"/>
    <x v="8"/>
    <m/>
    <m/>
    <m/>
    <m/>
    <m/>
    <m/>
    <m/>
    <m/>
    <m/>
    <m/>
    <m/>
    <m/>
    <m/>
    <n v="29830.92"/>
    <m/>
    <m/>
    <m/>
    <m/>
    <m/>
    <x v="0"/>
    <x v="0"/>
    <m/>
  </r>
  <r>
    <s v=""/>
    <s v=" SR_0501_12420"/>
    <s v="RF-ESR-1-CM: High Power Test (CM-08)"/>
    <s v="6.08.04.01.04"/>
    <x v="0"/>
    <d v="2029-06-21T00:00:00"/>
    <d v="2029-07-31T00:00:00"/>
    <s v="jtolle"/>
    <s v="zaltsman"/>
    <n v="11786.19"/>
    <s v="EDIA"/>
    <s v="C"/>
    <s v="Labor"/>
    <s v="TEC"/>
    <m/>
    <s v="BNL"/>
    <s v="Const.Test"/>
    <s v="RF"/>
    <x v="8"/>
    <m/>
    <m/>
    <m/>
    <m/>
    <m/>
    <m/>
    <m/>
    <m/>
    <m/>
    <m/>
    <m/>
    <m/>
    <m/>
    <n v="11786.19"/>
    <m/>
    <m/>
    <m/>
    <m/>
    <m/>
    <x v="0"/>
    <x v="0"/>
    <m/>
  </r>
  <r>
    <s v=""/>
    <s v=" SR_0501_12420"/>
    <s v="RF-ESR-1-CM: High Power Test (CM-08)"/>
    <s v="6.08.04.01.04"/>
    <x v="0"/>
    <d v="2029-06-21T00:00:00"/>
    <d v="2029-07-31T00:00:00"/>
    <s v="jtolle"/>
    <s v="zaltsman"/>
    <n v="85788.12"/>
    <s v="EDIA"/>
    <s v="C"/>
    <s v="Labor"/>
    <s v="TEC"/>
    <m/>
    <s v="BNL"/>
    <s v="Const.Test"/>
    <s v="RF"/>
    <x v="8"/>
    <m/>
    <m/>
    <m/>
    <m/>
    <m/>
    <m/>
    <m/>
    <m/>
    <m/>
    <m/>
    <m/>
    <m/>
    <m/>
    <n v="85788.12"/>
    <m/>
    <m/>
    <m/>
    <m/>
    <m/>
    <x v="0"/>
    <x v="0"/>
    <m/>
  </r>
  <r>
    <s v=""/>
    <s v=" SR_0501_12420"/>
    <s v="RF-ESR-1-CM: High Power Test (CM-08)"/>
    <s v="6.08.04.01.04"/>
    <x v="0"/>
    <d v="2029-06-21T00:00:00"/>
    <d v="2029-07-31T00:00:00"/>
    <s v="jtolle"/>
    <s v="zaltsman"/>
    <n v="32297.83"/>
    <s v="EDIA"/>
    <s v="C"/>
    <s v="Labor"/>
    <s v="TEC"/>
    <m/>
    <s v="BNL"/>
    <s v="Const.Test"/>
    <s v="RF"/>
    <x v="8"/>
    <m/>
    <m/>
    <m/>
    <m/>
    <m/>
    <m/>
    <m/>
    <m/>
    <m/>
    <m/>
    <m/>
    <m/>
    <m/>
    <n v="32297.83"/>
    <m/>
    <m/>
    <m/>
    <m/>
    <m/>
    <x v="0"/>
    <x v="0"/>
    <m/>
  </r>
  <r>
    <s v=""/>
    <s v=" SR_0501_12419"/>
    <s v="RF-ESR-1-CM: Incoming Q.C. (CM-08)"/>
    <s v="6.08.04.01.04"/>
    <x v="0"/>
    <d v="2029-06-19T00:00:00"/>
    <d v="2029-06-20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SR_0501_12419"/>
    <s v="RF-ESR-1-CM: Incoming Q.C. (CM-08)"/>
    <s v="6.08.04.01.04"/>
    <x v="0"/>
    <d v="2029-06-19T00:00:00"/>
    <d v="2029-06-20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SR_0501_12419"/>
    <s v="RF-ESR-1-CM: Incoming Q.C. (CM-08)"/>
    <s v="6.08.04.01.04"/>
    <x v="0"/>
    <d v="2029-06-19T00:00:00"/>
    <d v="2029-06-20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SR_0501_12419"/>
    <s v="RF-ESR-1-CM: Incoming Q.C. (CM-08)"/>
    <s v="6.08.04.01.04"/>
    <x v="0"/>
    <d v="2029-06-19T00:00:00"/>
    <d v="2029-06-20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SR_0501_12419"/>
    <s v="RF-ESR-1-CM: Incoming Q.C. (CM-08)"/>
    <s v="6.08.04.01.04"/>
    <x v="0"/>
    <d v="2029-06-19T00:00:00"/>
    <d v="2029-06-20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SR_0501_12423"/>
    <s v="RF-ESR-1-CM: High Power Test (CM-09)"/>
    <s v="6.08.04.01.04"/>
    <x v="0"/>
    <d v="2029-08-17T00:00:00"/>
    <d v="2029-09-26T00:00:00"/>
    <s v="jtolle"/>
    <s v="zaltsman"/>
    <n v="27415.439999999999"/>
    <s v="EDIA"/>
    <s v="C"/>
    <s v="Labor"/>
    <s v="TEC"/>
    <m/>
    <s v="BNL"/>
    <s v="Const.Test"/>
    <s v="RF"/>
    <x v="8"/>
    <m/>
    <m/>
    <m/>
    <m/>
    <m/>
    <m/>
    <m/>
    <m/>
    <m/>
    <m/>
    <m/>
    <m/>
    <m/>
    <n v="27415.439999999999"/>
    <m/>
    <m/>
    <m/>
    <m/>
    <m/>
    <x v="0"/>
    <x v="0"/>
    <m/>
  </r>
  <r>
    <s v=""/>
    <s v=" SR_0501_12423"/>
    <s v="RF-ESR-1-CM: High Power Test (CM-09)"/>
    <s v="6.08.04.01.04"/>
    <x v="0"/>
    <d v="2029-08-17T00:00:00"/>
    <d v="2029-09-26T00:00:00"/>
    <s v="jtolle"/>
    <s v="zaltsman"/>
    <n v="29830.92"/>
    <s v="EDIA"/>
    <s v="C"/>
    <s v="Labor"/>
    <s v="TEC"/>
    <m/>
    <s v="BNL"/>
    <s v="Const.Test"/>
    <s v="RF"/>
    <x v="8"/>
    <m/>
    <m/>
    <m/>
    <m/>
    <m/>
    <m/>
    <m/>
    <m/>
    <m/>
    <m/>
    <m/>
    <m/>
    <m/>
    <n v="29830.92"/>
    <m/>
    <m/>
    <m/>
    <m/>
    <m/>
    <x v="0"/>
    <x v="0"/>
    <m/>
  </r>
  <r>
    <s v=""/>
    <s v=" SR_0501_12423"/>
    <s v="RF-ESR-1-CM: High Power Test (CM-09)"/>
    <s v="6.08.04.01.04"/>
    <x v="0"/>
    <d v="2029-08-17T00:00:00"/>
    <d v="2029-09-26T00:00:00"/>
    <s v="jtolle"/>
    <s v="zaltsman"/>
    <n v="11786.19"/>
    <s v="EDIA"/>
    <s v="C"/>
    <s v="Labor"/>
    <s v="TEC"/>
    <m/>
    <s v="BNL"/>
    <s v="Const.Test"/>
    <s v="RF"/>
    <x v="8"/>
    <m/>
    <m/>
    <m/>
    <m/>
    <m/>
    <m/>
    <m/>
    <m/>
    <m/>
    <m/>
    <m/>
    <m/>
    <m/>
    <n v="11786.19"/>
    <m/>
    <m/>
    <m/>
    <m/>
    <m/>
    <x v="0"/>
    <x v="0"/>
    <m/>
  </r>
  <r>
    <s v=""/>
    <s v=" SR_0501_12423"/>
    <s v="RF-ESR-1-CM: High Power Test (CM-09)"/>
    <s v="6.08.04.01.04"/>
    <x v="0"/>
    <d v="2029-08-17T00:00:00"/>
    <d v="2029-09-26T00:00:00"/>
    <s v="jtolle"/>
    <s v="zaltsman"/>
    <n v="85788.12"/>
    <s v="EDIA"/>
    <s v="C"/>
    <s v="Labor"/>
    <s v="TEC"/>
    <m/>
    <s v="BNL"/>
    <s v="Const.Test"/>
    <s v="RF"/>
    <x v="8"/>
    <m/>
    <m/>
    <m/>
    <m/>
    <m/>
    <m/>
    <m/>
    <m/>
    <m/>
    <m/>
    <m/>
    <m/>
    <m/>
    <n v="85788.12"/>
    <m/>
    <m/>
    <m/>
    <m/>
    <m/>
    <x v="0"/>
    <x v="0"/>
    <m/>
  </r>
  <r>
    <s v=""/>
    <s v=" SR_0501_12423"/>
    <s v="RF-ESR-1-CM: High Power Test (CM-09)"/>
    <s v="6.08.04.01.04"/>
    <x v="0"/>
    <d v="2029-08-17T00:00:00"/>
    <d v="2029-09-26T00:00:00"/>
    <s v="jtolle"/>
    <s v="zaltsman"/>
    <n v="32297.83"/>
    <s v="EDIA"/>
    <s v="C"/>
    <s v="Labor"/>
    <s v="TEC"/>
    <m/>
    <s v="BNL"/>
    <s v="Const.Test"/>
    <s v="RF"/>
    <x v="8"/>
    <m/>
    <m/>
    <m/>
    <m/>
    <m/>
    <m/>
    <m/>
    <m/>
    <m/>
    <m/>
    <m/>
    <m/>
    <m/>
    <n v="32297.83"/>
    <m/>
    <m/>
    <m/>
    <m/>
    <m/>
    <x v="0"/>
    <x v="0"/>
    <m/>
  </r>
  <r>
    <s v=""/>
    <s v=" SR_0501_12422"/>
    <s v="RF-ESR-1-CM: Incoming Q.C. (CM-09)"/>
    <s v="6.08.04.01.04"/>
    <x v="0"/>
    <d v="2029-08-15T00:00:00"/>
    <d v="2029-08-16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SR_0501_12422"/>
    <s v="RF-ESR-1-CM: Incoming Q.C. (CM-09)"/>
    <s v="6.08.04.01.04"/>
    <x v="0"/>
    <d v="2029-08-15T00:00:00"/>
    <d v="2029-08-16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SR_0501_12422"/>
    <s v="RF-ESR-1-CM: Incoming Q.C. (CM-09)"/>
    <s v="6.08.04.01.04"/>
    <x v="0"/>
    <d v="2029-08-15T00:00:00"/>
    <d v="2029-08-16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SR_0501_12422"/>
    <s v="RF-ESR-1-CM: Incoming Q.C. (CM-09)"/>
    <s v="6.08.04.01.04"/>
    <x v="0"/>
    <d v="2029-08-15T00:00:00"/>
    <d v="2029-08-16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SR_0501_12422"/>
    <s v="RF-ESR-1-CM: Incoming Q.C. (CM-09)"/>
    <s v="6.08.04.01.04"/>
    <x v="0"/>
    <d v="2029-08-15T00:00:00"/>
    <d v="2029-08-16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SR_0501_12426"/>
    <s v="RF-ESR-1-CM: High Power Test (CM-10)"/>
    <s v="6.08.04.01.04"/>
    <x v="0"/>
    <d v="2029-10-16T00:00:00"/>
    <d v="2029-11-27T00:00:00"/>
    <s v="jtolle"/>
    <s v="zaltsman"/>
    <n v="28374.98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n v="28374.98"/>
    <m/>
    <m/>
    <m/>
    <m/>
    <x v="0"/>
    <x v="0"/>
    <m/>
  </r>
  <r>
    <s v=""/>
    <s v=" SR_0501_12426"/>
    <s v="RF-ESR-1-CM: High Power Test (CM-10)"/>
    <s v="6.08.04.01.04"/>
    <x v="0"/>
    <d v="2029-10-16T00:00:00"/>
    <d v="2029-11-27T00:00:00"/>
    <s v="jtolle"/>
    <s v="zaltsman"/>
    <n v="30875.01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n v="30875.01"/>
    <m/>
    <m/>
    <m/>
    <m/>
    <x v="0"/>
    <x v="0"/>
    <m/>
  </r>
  <r>
    <s v=""/>
    <s v=" SR_0501_12426"/>
    <s v="RF-ESR-1-CM: High Power Test (CM-10)"/>
    <s v="6.08.04.01.04"/>
    <x v="0"/>
    <d v="2029-10-16T00:00:00"/>
    <d v="2029-11-27T00:00:00"/>
    <s v="jtolle"/>
    <s v="zaltsman"/>
    <n v="12198.71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n v="12198.71"/>
    <m/>
    <m/>
    <m/>
    <m/>
    <x v="0"/>
    <x v="0"/>
    <m/>
  </r>
  <r>
    <s v=""/>
    <s v=" SR_0501_12426"/>
    <s v="RF-ESR-1-CM: High Power Test (CM-10)"/>
    <s v="6.08.04.01.04"/>
    <x v="0"/>
    <d v="2029-10-16T00:00:00"/>
    <d v="2029-11-27T00:00:00"/>
    <s v="jtolle"/>
    <s v="zaltsman"/>
    <n v="88790.7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n v="88790.7"/>
    <m/>
    <m/>
    <m/>
    <m/>
    <x v="0"/>
    <x v="0"/>
    <m/>
  </r>
  <r>
    <s v=""/>
    <s v=" SR_0501_12426"/>
    <s v="RF-ESR-1-CM: High Power Test (CM-10)"/>
    <s v="6.08.04.01.04"/>
    <x v="0"/>
    <d v="2029-10-16T00:00:00"/>
    <d v="2029-11-27T00:00:00"/>
    <s v="jtolle"/>
    <s v="zaltsman"/>
    <n v="33428.26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n v="33428.26"/>
    <m/>
    <m/>
    <m/>
    <m/>
    <x v="0"/>
    <x v="0"/>
    <m/>
  </r>
  <r>
    <s v=""/>
    <s v=" SR_0501_12425"/>
    <s v="RF-ESR-1-CM: Incoming Q.C. (CM-10)"/>
    <s v="6.08.04.01.04"/>
    <x v="0"/>
    <d v="2029-10-12T00:00:00"/>
    <d v="2029-10-15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SR_0501_12425"/>
    <s v="RF-ESR-1-CM: Incoming Q.C. (CM-10)"/>
    <s v="6.08.04.01.04"/>
    <x v="0"/>
    <d v="2029-10-12T00:00:00"/>
    <d v="2029-10-15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SR_0501_12425"/>
    <s v="RF-ESR-1-CM: Incoming Q.C. (CM-10)"/>
    <s v="6.08.04.01.04"/>
    <x v="0"/>
    <d v="2029-10-12T00:00:00"/>
    <d v="2029-10-15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SR_0501_12425"/>
    <s v="RF-ESR-1-CM: Incoming Q.C. (CM-10)"/>
    <s v="6.08.04.01.04"/>
    <x v="0"/>
    <d v="2029-10-12T00:00:00"/>
    <d v="2029-10-15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SR_0501_12425"/>
    <s v="RF-ESR-1-CM: Incoming Q.C. (CM-10)"/>
    <s v="6.08.04.01.04"/>
    <x v="0"/>
    <d v="2029-10-12T00:00:00"/>
    <d v="2029-10-15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SR_0501_12429"/>
    <s v="RF-ESR-1-CM: High Power Test (CM-11)"/>
    <s v="6.08.04.01.04"/>
    <x v="0"/>
    <d v="2029-11-30T00:00:00"/>
    <d v="1930-01-10T00:00:00"/>
    <s v="jtolle"/>
    <s v="zaltsman"/>
    <n v="28374.98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n v="28374.98"/>
    <m/>
    <m/>
    <m/>
    <m/>
    <x v="0"/>
    <x v="0"/>
    <m/>
  </r>
  <r>
    <s v=""/>
    <s v=" SR_0501_12429"/>
    <s v="RF-ESR-1-CM: High Power Test (CM-11)"/>
    <s v="6.08.04.01.04"/>
    <x v="0"/>
    <d v="2029-11-30T00:00:00"/>
    <d v="1930-01-10T00:00:00"/>
    <s v="jtolle"/>
    <s v="zaltsman"/>
    <n v="30875.01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n v="30875.01"/>
    <m/>
    <m/>
    <m/>
    <m/>
    <x v="0"/>
    <x v="0"/>
    <m/>
  </r>
  <r>
    <s v=""/>
    <s v=" SR_0501_12429"/>
    <s v="RF-ESR-1-CM: High Power Test (CM-11)"/>
    <s v="6.08.04.01.04"/>
    <x v="0"/>
    <d v="2029-11-30T00:00:00"/>
    <d v="1930-01-10T00:00:00"/>
    <s v="jtolle"/>
    <s v="zaltsman"/>
    <n v="12198.71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n v="12198.71"/>
    <m/>
    <m/>
    <m/>
    <m/>
    <x v="0"/>
    <x v="0"/>
    <m/>
  </r>
  <r>
    <s v=""/>
    <s v=" SR_0501_12429"/>
    <s v="RF-ESR-1-CM: High Power Test (CM-11)"/>
    <s v="6.08.04.01.04"/>
    <x v="0"/>
    <d v="2029-11-30T00:00:00"/>
    <d v="1930-01-10T00:00:00"/>
    <s v="jtolle"/>
    <s v="zaltsman"/>
    <n v="88790.7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n v="88790.7"/>
    <m/>
    <m/>
    <m/>
    <m/>
    <x v="0"/>
    <x v="0"/>
    <m/>
  </r>
  <r>
    <s v=""/>
    <s v=" SR_0501_12429"/>
    <s v="RF-ESR-1-CM: High Power Test (CM-11)"/>
    <s v="6.08.04.01.04"/>
    <x v="0"/>
    <d v="2029-11-30T00:00:00"/>
    <d v="1930-01-10T00:00:00"/>
    <s v="jtolle"/>
    <s v="zaltsman"/>
    <n v="33428.26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n v="33428.26"/>
    <m/>
    <m/>
    <m/>
    <m/>
    <x v="0"/>
    <x v="0"/>
    <m/>
  </r>
  <r>
    <s v=""/>
    <s v=" SR_0501_12428"/>
    <s v="RF-ESR-1-CM: Incoming Q.C. (CM-11)"/>
    <s v="6.08.04.01.04"/>
    <x v="0"/>
    <d v="2029-11-28T00:00:00"/>
    <d v="2029-11-29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SR_0501_12428"/>
    <s v="RF-ESR-1-CM: Incoming Q.C. (CM-11)"/>
    <s v="6.08.04.01.04"/>
    <x v="0"/>
    <d v="2029-11-28T00:00:00"/>
    <d v="2029-11-29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SR_0501_12428"/>
    <s v="RF-ESR-1-CM: Incoming Q.C. (CM-11)"/>
    <s v="6.08.04.01.04"/>
    <x v="0"/>
    <d v="2029-11-28T00:00:00"/>
    <d v="2029-11-29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SR_0501_12428"/>
    <s v="RF-ESR-1-CM: Incoming Q.C. (CM-11)"/>
    <s v="6.08.04.01.04"/>
    <x v="0"/>
    <d v="2029-11-28T00:00:00"/>
    <d v="2029-11-29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SR_0501_12428"/>
    <s v="RF-ESR-1-CM: Incoming Q.C. (CM-11)"/>
    <s v="6.08.04.01.04"/>
    <x v="0"/>
    <d v="2029-11-28T00:00:00"/>
    <d v="2029-11-29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SR_0501_12432"/>
    <s v="RF-ESR-1-CM: High Power Test (CM-12)"/>
    <s v="6.08.04.01.04"/>
    <x v="0"/>
    <d v="1930-02-13T00:00:00"/>
    <d v="1930-03-25T00:00:00"/>
    <s v="jtolle"/>
    <s v="zaltsman"/>
    <n v="28374.98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n v="28374.98"/>
    <m/>
    <m/>
    <m/>
    <m/>
    <x v="0"/>
    <x v="0"/>
    <m/>
  </r>
  <r>
    <s v=""/>
    <s v=" SR_0501_12432"/>
    <s v="RF-ESR-1-CM: High Power Test (CM-12)"/>
    <s v="6.08.04.01.04"/>
    <x v="0"/>
    <d v="1930-02-13T00:00:00"/>
    <d v="1930-03-25T00:00:00"/>
    <s v="jtolle"/>
    <s v="zaltsman"/>
    <n v="30875.01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n v="30875.01"/>
    <m/>
    <m/>
    <m/>
    <m/>
    <x v="0"/>
    <x v="0"/>
    <m/>
  </r>
  <r>
    <s v=""/>
    <s v=" SR_0501_12432"/>
    <s v="RF-ESR-1-CM: High Power Test (CM-12)"/>
    <s v="6.08.04.01.04"/>
    <x v="0"/>
    <d v="1930-02-13T00:00:00"/>
    <d v="1930-03-25T00:00:00"/>
    <s v="jtolle"/>
    <s v="zaltsman"/>
    <n v="12198.71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n v="12198.71"/>
    <m/>
    <m/>
    <m/>
    <m/>
    <x v="0"/>
    <x v="0"/>
    <m/>
  </r>
  <r>
    <s v=""/>
    <s v=" SR_0501_12432"/>
    <s v="RF-ESR-1-CM: High Power Test (CM-12)"/>
    <s v="6.08.04.01.04"/>
    <x v="0"/>
    <d v="1930-02-13T00:00:00"/>
    <d v="1930-03-25T00:00:00"/>
    <s v="jtolle"/>
    <s v="zaltsman"/>
    <n v="88790.7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n v="88790.7"/>
    <m/>
    <m/>
    <m/>
    <m/>
    <x v="0"/>
    <x v="0"/>
    <m/>
  </r>
  <r>
    <s v=""/>
    <s v=" SR_0501_12432"/>
    <s v="RF-ESR-1-CM: High Power Test (CM-12)"/>
    <s v="6.08.04.01.04"/>
    <x v="0"/>
    <d v="1930-02-13T00:00:00"/>
    <d v="1930-03-25T00:00:00"/>
    <s v="jtolle"/>
    <s v="zaltsman"/>
    <n v="33428.26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n v="33428.26"/>
    <m/>
    <m/>
    <m/>
    <m/>
    <x v="0"/>
    <x v="0"/>
    <m/>
  </r>
  <r>
    <s v=""/>
    <s v=" SR_0501_12431"/>
    <s v="RF-ESR-1-CM: Incoming Q.C. (CM-12)"/>
    <s v="6.08.04.01.04"/>
    <x v="0"/>
    <d v="1930-02-11T00:00:00"/>
    <d v="1930-02-12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SR_0501_12431"/>
    <s v="RF-ESR-1-CM: Incoming Q.C. (CM-12)"/>
    <s v="6.08.04.01.04"/>
    <x v="0"/>
    <d v="1930-02-11T00:00:00"/>
    <d v="1930-02-12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SR_0501_12431"/>
    <s v="RF-ESR-1-CM: Incoming Q.C. (CM-12)"/>
    <s v="6.08.04.01.04"/>
    <x v="0"/>
    <d v="1930-02-11T00:00:00"/>
    <d v="1930-02-12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SR_0501_12431"/>
    <s v="RF-ESR-1-CM: Incoming Q.C. (CM-12)"/>
    <s v="6.08.04.01.04"/>
    <x v="0"/>
    <d v="1930-02-11T00:00:00"/>
    <d v="1930-02-12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SR_0501_12431"/>
    <s v="RF-ESR-1-CM: Incoming Q.C. (CM-12)"/>
    <s v="6.08.04.01.04"/>
    <x v="0"/>
    <d v="1930-02-11T00:00:00"/>
    <d v="1930-02-12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SR_0501_12435"/>
    <s v="RF-ESR-1-CM: High Power Test (CM-13)"/>
    <s v="6.08.04.01.04"/>
    <x v="0"/>
    <d v="1930-04-11T00:00:00"/>
    <d v="1930-05-20T00:00:00"/>
    <s v="jtolle"/>
    <s v="zaltsman"/>
    <n v="28374.98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n v="28374.98"/>
    <m/>
    <m/>
    <m/>
    <m/>
    <x v="0"/>
    <x v="0"/>
    <m/>
  </r>
  <r>
    <s v=""/>
    <s v=" SR_0501_12435"/>
    <s v="RF-ESR-1-CM: High Power Test (CM-13)"/>
    <s v="6.08.04.01.04"/>
    <x v="0"/>
    <d v="1930-04-11T00:00:00"/>
    <d v="1930-05-20T00:00:00"/>
    <s v="jtolle"/>
    <s v="zaltsman"/>
    <n v="30875.01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n v="30875.01"/>
    <m/>
    <m/>
    <m/>
    <m/>
    <x v="0"/>
    <x v="0"/>
    <m/>
  </r>
  <r>
    <s v=""/>
    <s v=" SR_0501_12435"/>
    <s v="RF-ESR-1-CM: High Power Test (CM-13)"/>
    <s v="6.08.04.01.04"/>
    <x v="0"/>
    <d v="1930-04-11T00:00:00"/>
    <d v="1930-05-20T00:00:00"/>
    <s v="jtolle"/>
    <s v="zaltsman"/>
    <n v="12198.71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n v="12198.71"/>
    <m/>
    <m/>
    <m/>
    <m/>
    <x v="0"/>
    <x v="0"/>
    <m/>
  </r>
  <r>
    <s v=""/>
    <s v=" SR_0501_12435"/>
    <s v="RF-ESR-1-CM: High Power Test (CM-13)"/>
    <s v="6.08.04.01.04"/>
    <x v="0"/>
    <d v="1930-04-11T00:00:00"/>
    <d v="1930-05-20T00:00:00"/>
    <s v="jtolle"/>
    <s v="zaltsman"/>
    <n v="88790.7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n v="88790.7"/>
    <m/>
    <m/>
    <m/>
    <m/>
    <x v="0"/>
    <x v="0"/>
    <m/>
  </r>
  <r>
    <s v=""/>
    <s v=" SR_0501_12435"/>
    <s v="RF-ESR-1-CM: High Power Test (CM-13)"/>
    <s v="6.08.04.01.04"/>
    <x v="0"/>
    <d v="1930-04-11T00:00:00"/>
    <d v="1930-05-20T00:00:00"/>
    <s v="jtolle"/>
    <s v="zaltsman"/>
    <n v="33428.26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n v="33428.26"/>
    <m/>
    <m/>
    <m/>
    <m/>
    <x v="0"/>
    <x v="0"/>
    <m/>
  </r>
  <r>
    <s v=""/>
    <s v=" SR_0501_12434"/>
    <s v="RF-ESR-1-CM: Incoming Q.C. (CM-13)"/>
    <s v="6.08.04.01.04"/>
    <x v="0"/>
    <d v="1930-04-09T00:00:00"/>
    <d v="1930-04-10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SR_0501_12434"/>
    <s v="RF-ESR-1-CM: Incoming Q.C. (CM-13)"/>
    <s v="6.08.04.01.04"/>
    <x v="0"/>
    <d v="1930-04-09T00:00:00"/>
    <d v="1930-04-10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SR_0501_12434"/>
    <s v="RF-ESR-1-CM: Incoming Q.C. (CM-13)"/>
    <s v="6.08.04.01.04"/>
    <x v="0"/>
    <d v="1930-04-09T00:00:00"/>
    <d v="1930-04-10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SR_0501_12434"/>
    <s v="RF-ESR-1-CM: Incoming Q.C. (CM-13)"/>
    <s v="6.08.04.01.04"/>
    <x v="0"/>
    <d v="1930-04-09T00:00:00"/>
    <d v="1930-04-10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SR_0501_12434"/>
    <s v="RF-ESR-1-CM: Incoming Q.C. (CM-13)"/>
    <s v="6.08.04.01.04"/>
    <x v="0"/>
    <d v="1930-04-09T00:00:00"/>
    <d v="1930-04-10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SR_0501_12438"/>
    <s v="RF-ESR-1-CM: High Power Test (CM-14)"/>
    <s v="6.08.04.01.04"/>
    <x v="0"/>
    <d v="1930-06-07T00:00:00"/>
    <d v="1930-07-17T00:00:00"/>
    <s v="jtolle"/>
    <s v="zaltsman"/>
    <n v="28374.98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n v="28374.98"/>
    <m/>
    <m/>
    <m/>
    <m/>
    <x v="0"/>
    <x v="0"/>
    <m/>
  </r>
  <r>
    <s v=""/>
    <s v=" SR_0501_12438"/>
    <s v="RF-ESR-1-CM: High Power Test (CM-14)"/>
    <s v="6.08.04.01.04"/>
    <x v="0"/>
    <d v="1930-06-07T00:00:00"/>
    <d v="1930-07-17T00:00:00"/>
    <s v="jtolle"/>
    <s v="zaltsman"/>
    <n v="30875.01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n v="30875.01"/>
    <m/>
    <m/>
    <m/>
    <m/>
    <x v="0"/>
    <x v="0"/>
    <m/>
  </r>
  <r>
    <s v=""/>
    <s v=" SR_0501_12438"/>
    <s v="RF-ESR-1-CM: High Power Test (CM-14)"/>
    <s v="6.08.04.01.04"/>
    <x v="0"/>
    <d v="1930-06-07T00:00:00"/>
    <d v="1930-07-17T00:00:00"/>
    <s v="jtolle"/>
    <s v="zaltsman"/>
    <n v="12198.71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n v="12198.71"/>
    <m/>
    <m/>
    <m/>
    <m/>
    <x v="0"/>
    <x v="0"/>
    <m/>
  </r>
  <r>
    <s v=""/>
    <s v=" SR_0501_12438"/>
    <s v="RF-ESR-1-CM: High Power Test (CM-14)"/>
    <s v="6.08.04.01.04"/>
    <x v="0"/>
    <d v="1930-06-07T00:00:00"/>
    <d v="1930-07-17T00:00:00"/>
    <s v="jtolle"/>
    <s v="zaltsman"/>
    <n v="88790.7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n v="88790.7"/>
    <m/>
    <m/>
    <m/>
    <m/>
    <x v="0"/>
    <x v="0"/>
    <m/>
  </r>
  <r>
    <s v=""/>
    <s v=" SR_0501_12438"/>
    <s v="RF-ESR-1-CM: High Power Test (CM-14)"/>
    <s v="6.08.04.01.04"/>
    <x v="0"/>
    <d v="1930-06-07T00:00:00"/>
    <d v="1930-07-17T00:00:00"/>
    <s v="jtolle"/>
    <s v="zaltsman"/>
    <n v="33428.26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n v="33428.26"/>
    <m/>
    <m/>
    <m/>
    <m/>
    <x v="0"/>
    <x v="0"/>
    <m/>
  </r>
  <r>
    <s v=""/>
    <s v=" SR_0501_12437"/>
    <s v="RF-ESR-1-CM: Incoming Q.C. (CM-14)"/>
    <s v="6.08.04.01.04"/>
    <x v="0"/>
    <d v="1930-06-05T00:00:00"/>
    <d v="1930-06-06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SR_0501_12437"/>
    <s v="RF-ESR-1-CM: Incoming Q.C. (CM-14)"/>
    <s v="6.08.04.01.04"/>
    <x v="0"/>
    <d v="1930-06-05T00:00:00"/>
    <d v="1930-06-06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SR_0501_12437"/>
    <s v="RF-ESR-1-CM: Incoming Q.C. (CM-14)"/>
    <s v="6.08.04.01.04"/>
    <x v="0"/>
    <d v="1930-06-05T00:00:00"/>
    <d v="1930-06-06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SR_0501_12437"/>
    <s v="RF-ESR-1-CM: Incoming Q.C. (CM-14)"/>
    <s v="6.08.04.01.04"/>
    <x v="0"/>
    <d v="1930-06-05T00:00:00"/>
    <d v="1930-06-06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SR_0501_12437"/>
    <s v="RF-ESR-1-CM: Incoming Q.C. (CM-14)"/>
    <s v="6.08.04.01.04"/>
    <x v="0"/>
    <d v="1930-06-05T00:00:00"/>
    <d v="1930-06-06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SR_0501_12441"/>
    <s v="RF-ESR-1-CM: High Power Test (CM-15)"/>
    <s v="6.08.04.01.04"/>
    <x v="0"/>
    <d v="1930-08-05T00:00:00"/>
    <d v="1930-09-12T00:00:00"/>
    <s v="jtolle"/>
    <s v="zaltsman"/>
    <n v="28374.98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n v="28374.98"/>
    <m/>
    <m/>
    <m/>
    <m/>
    <x v="0"/>
    <x v="0"/>
    <m/>
  </r>
  <r>
    <s v=""/>
    <s v=" SR_0501_12441"/>
    <s v="RF-ESR-1-CM: High Power Test (CM-15)"/>
    <s v="6.08.04.01.04"/>
    <x v="0"/>
    <d v="1930-08-05T00:00:00"/>
    <d v="1930-09-12T00:00:00"/>
    <s v="jtolle"/>
    <s v="zaltsman"/>
    <n v="30875.01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n v="30875.01"/>
    <m/>
    <m/>
    <m/>
    <m/>
    <x v="0"/>
    <x v="0"/>
    <m/>
  </r>
  <r>
    <s v=""/>
    <s v=" SR_0501_12441"/>
    <s v="RF-ESR-1-CM: High Power Test (CM-15)"/>
    <s v="6.08.04.01.04"/>
    <x v="0"/>
    <d v="1930-08-05T00:00:00"/>
    <d v="1930-09-12T00:00:00"/>
    <s v="jtolle"/>
    <s v="zaltsman"/>
    <n v="12198.71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n v="12198.71"/>
    <m/>
    <m/>
    <m/>
    <m/>
    <x v="0"/>
    <x v="0"/>
    <m/>
  </r>
  <r>
    <s v=""/>
    <s v=" SR_0501_12441"/>
    <s v="RF-ESR-1-CM: High Power Test (CM-15)"/>
    <s v="6.08.04.01.04"/>
    <x v="0"/>
    <d v="1930-08-05T00:00:00"/>
    <d v="1930-09-12T00:00:00"/>
    <s v="jtolle"/>
    <s v="zaltsman"/>
    <n v="88790.7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n v="88790.7"/>
    <m/>
    <m/>
    <m/>
    <m/>
    <x v="0"/>
    <x v="0"/>
    <m/>
  </r>
  <r>
    <s v=""/>
    <s v=" SR_0501_12441"/>
    <s v="RF-ESR-1-CM: High Power Test (CM-15)"/>
    <s v="6.08.04.01.04"/>
    <x v="0"/>
    <d v="1930-08-05T00:00:00"/>
    <d v="1930-09-12T00:00:00"/>
    <s v="jtolle"/>
    <s v="zaltsman"/>
    <n v="33428.26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n v="33428.26"/>
    <m/>
    <m/>
    <m/>
    <m/>
    <x v="0"/>
    <x v="0"/>
    <m/>
  </r>
  <r>
    <s v=""/>
    <s v=" SR_0501_12440"/>
    <s v="RF-ESR-1-CM: Incoming Q.C. (CM-15)"/>
    <s v="6.08.04.01.04"/>
    <x v="0"/>
    <d v="1930-08-01T00:00:00"/>
    <d v="1930-08-02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SR_0501_12440"/>
    <s v="RF-ESR-1-CM: Incoming Q.C. (CM-15)"/>
    <s v="6.08.04.01.04"/>
    <x v="0"/>
    <d v="1930-08-01T00:00:00"/>
    <d v="1930-08-02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SR_0501_12440"/>
    <s v="RF-ESR-1-CM: Incoming Q.C. (CM-15)"/>
    <s v="6.08.04.01.04"/>
    <x v="0"/>
    <d v="1930-08-01T00:00:00"/>
    <d v="1930-08-02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SR_0501_12440"/>
    <s v="RF-ESR-1-CM: Incoming Q.C. (CM-15)"/>
    <s v="6.08.04.01.04"/>
    <x v="0"/>
    <d v="1930-08-01T00:00:00"/>
    <d v="1930-08-02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SR_0501_12440"/>
    <s v="RF-ESR-1-CM: Incoming Q.C. (CM-15)"/>
    <s v="6.08.04.01.04"/>
    <x v="0"/>
    <d v="1930-08-01T00:00:00"/>
    <d v="1930-08-02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SR_0501_12444"/>
    <s v="RF-ESR-1-CM: High Power Test (CM-16)"/>
    <s v="6.08.04.01.04"/>
    <x v="0"/>
    <d v="1930-10-01T00:00:00"/>
    <d v="1930-11-08T00:00:00"/>
    <s v="jtolle"/>
    <s v="zaltsman"/>
    <n v="29368.11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n v="29368.11"/>
    <m/>
    <m/>
    <m/>
    <x v="0"/>
    <x v="0"/>
    <m/>
  </r>
  <r>
    <s v=""/>
    <s v=" SR_0501_12444"/>
    <s v="RF-ESR-1-CM: High Power Test (CM-16)"/>
    <s v="6.08.04.01.04"/>
    <x v="0"/>
    <d v="1930-10-01T00:00:00"/>
    <d v="1930-11-08T00:00:00"/>
    <s v="jtolle"/>
    <s v="zaltsman"/>
    <n v="31955.63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n v="31955.63"/>
    <m/>
    <m/>
    <m/>
    <x v="0"/>
    <x v="0"/>
    <m/>
  </r>
  <r>
    <s v=""/>
    <s v=" SR_0501_12444"/>
    <s v="RF-ESR-1-CM: High Power Test (CM-16)"/>
    <s v="6.08.04.01.04"/>
    <x v="0"/>
    <d v="1930-10-01T00:00:00"/>
    <d v="1930-11-08T00:00:00"/>
    <s v="jtolle"/>
    <s v="zaltsman"/>
    <n v="12625.66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n v="12625.66"/>
    <m/>
    <m/>
    <m/>
    <x v="0"/>
    <x v="0"/>
    <m/>
  </r>
  <r>
    <s v=""/>
    <s v=" SR_0501_12444"/>
    <s v="RF-ESR-1-CM: High Power Test (CM-16)"/>
    <s v="6.08.04.01.04"/>
    <x v="0"/>
    <d v="1930-10-01T00:00:00"/>
    <d v="1930-11-08T00:00:00"/>
    <s v="jtolle"/>
    <s v="zaltsman"/>
    <n v="91898.38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n v="91898.38"/>
    <m/>
    <m/>
    <m/>
    <x v="0"/>
    <x v="0"/>
    <m/>
  </r>
  <r>
    <s v=""/>
    <s v=" SR_0501_12444"/>
    <s v="RF-ESR-1-CM: High Power Test (CM-16)"/>
    <s v="6.08.04.01.04"/>
    <x v="0"/>
    <d v="1930-10-01T00:00:00"/>
    <d v="1930-11-08T00:00:00"/>
    <s v="jtolle"/>
    <s v="zaltsman"/>
    <n v="34598.239999999998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n v="34598.239999999998"/>
    <m/>
    <m/>
    <m/>
    <x v="0"/>
    <x v="0"/>
    <m/>
  </r>
  <r>
    <s v=""/>
    <s v=" SR_0501_12443"/>
    <s v="RF-ESR-1-CM: Incoming Q.C. (CM-16)"/>
    <s v="6.08.04.01.04"/>
    <x v="0"/>
    <d v="1930-09-27T00:00:00"/>
    <d v="1930-09-30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SR_0501_12443"/>
    <s v="RF-ESR-1-CM: Incoming Q.C. (CM-16)"/>
    <s v="6.08.04.01.04"/>
    <x v="0"/>
    <d v="1930-09-27T00:00:00"/>
    <d v="1930-09-30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SR_0501_12443"/>
    <s v="RF-ESR-1-CM: Incoming Q.C. (CM-16)"/>
    <s v="6.08.04.01.04"/>
    <x v="0"/>
    <d v="1930-09-27T00:00:00"/>
    <d v="1930-09-30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SR_0501_12443"/>
    <s v="RF-ESR-1-CM: Incoming Q.C. (CM-16)"/>
    <s v="6.08.04.01.04"/>
    <x v="0"/>
    <d v="1930-09-27T00:00:00"/>
    <d v="1930-09-30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SR_0501_12443"/>
    <s v="RF-ESR-1-CM: Incoming Q.C. (CM-16)"/>
    <s v="6.08.04.01.04"/>
    <x v="0"/>
    <d v="1930-09-27T00:00:00"/>
    <d v="1930-09-30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HR_0601_10038"/>
    <s v="HSR BPM Buttons - RCV: Design Verification Components Fabrication including  Delivery"/>
    <s v="6.05.05.01"/>
    <x v="1"/>
    <d v="2024-09-30T00:00:00"/>
    <d v="2025-02-11T00:00:00"/>
    <s v="mahmed"/>
    <s v="gassner"/>
    <n v="49272.72"/>
    <s v="EDIA"/>
    <s v="C"/>
    <s v="Nonlabor"/>
    <s v="TEC"/>
    <s v="CD-3A"/>
    <s v="BNL"/>
    <s v="Const"/>
    <s v="INS"/>
    <x v="8"/>
    <s v="S.P142"/>
    <s v="APP00162"/>
    <m/>
    <m/>
    <m/>
    <m/>
    <m/>
    <m/>
    <n v="547.47"/>
    <n v="48725.25"/>
    <m/>
    <m/>
    <m/>
    <m/>
    <m/>
    <m/>
    <m/>
    <m/>
    <m/>
    <x v="0"/>
    <x v="0"/>
    <m/>
  </r>
  <r>
    <s v=""/>
    <s v=" HR_0601_1314"/>
    <s v="HSR BPM Cryo Cables - RCV: Design Verification Components Fabrication including  Delivery"/>
    <s v="6.05.05.01"/>
    <x v="1"/>
    <d v="2024-09-30T00:00:00"/>
    <d v="2025-02-11T00:00:00"/>
    <s v="mahmed"/>
    <s v="gassner"/>
    <n v="674018"/>
    <s v="EDIA"/>
    <s v="C"/>
    <s v="Nonlabor"/>
    <s v="TEC"/>
    <s v="CD-3A"/>
    <s v="BNL"/>
    <s v="Const"/>
    <s v="INS"/>
    <x v="8"/>
    <s v="S.P130"/>
    <s v="APP00175"/>
    <m/>
    <m/>
    <m/>
    <m/>
    <m/>
    <m/>
    <n v="7489.09"/>
    <n v="666528.91"/>
    <m/>
    <m/>
    <m/>
    <m/>
    <m/>
    <m/>
    <m/>
    <m/>
    <m/>
    <x v="0"/>
    <x v="0"/>
    <m/>
  </r>
  <r>
    <s v=""/>
    <s v=" E1008_16825"/>
    <s v="RCV: Fibers Support - Tracking: Outer Gas Barrel Tracking"/>
    <s v="6.10.08"/>
    <x v="0"/>
    <d v="2026-01-23T00:00:00"/>
    <d v="2026-01-23T00:00:00"/>
    <s v="ewoolsey"/>
    <s v="fbarbosa"/>
    <n v="23503.79"/>
    <m/>
    <s v="C"/>
    <s v="Nonlabor"/>
    <s v="TEC"/>
    <m/>
    <s v="JLAB"/>
    <s v="PED"/>
    <s v="DET"/>
    <x v="9"/>
    <s v="B"/>
    <m/>
    <m/>
    <m/>
    <m/>
    <m/>
    <m/>
    <m/>
    <m/>
    <m/>
    <n v="23503.79"/>
    <m/>
    <m/>
    <m/>
    <m/>
    <m/>
    <m/>
    <m/>
    <m/>
    <x v="0"/>
    <x v="0"/>
    <m/>
  </r>
  <r>
    <s v=""/>
    <s v=" E1008_16790"/>
    <s v="RCV: Fibers &amp; Patch Panels - Tracking: Si Tracker for Barrel &amp; Endcaps"/>
    <s v="6.10.08"/>
    <x v="0"/>
    <d v="2026-05-26T00:00:00"/>
    <d v="2026-05-27T00:00:00"/>
    <s v="ewoolsey"/>
    <s v="fbarbosa"/>
    <n v="23503.79"/>
    <m/>
    <s v="C"/>
    <s v="Nonlabor"/>
    <s v="TEC"/>
    <m/>
    <s v="JLAB"/>
    <s v="PED"/>
    <s v="DET"/>
    <x v="9"/>
    <s v="B"/>
    <m/>
    <m/>
    <m/>
    <m/>
    <m/>
    <m/>
    <m/>
    <m/>
    <m/>
    <n v="23503.79"/>
    <m/>
    <m/>
    <m/>
    <m/>
    <m/>
    <m/>
    <m/>
    <m/>
    <x v="0"/>
    <x v="0"/>
    <m/>
  </r>
  <r>
    <s v=""/>
    <s v=" E1008_16895"/>
    <s v="RCV: Fibers - Tracking: Outer Gas Barrel Tracking"/>
    <s v="6.10.08"/>
    <x v="0"/>
    <d v="2026-02-23T00:00:00"/>
    <d v="2026-02-23T00:00:00"/>
    <s v="ewoolsey"/>
    <s v="fbarbosa"/>
    <n v="22819.22"/>
    <m/>
    <s v="C"/>
    <s v="Nonlabor"/>
    <s v="TEC"/>
    <m/>
    <s v="JLAB"/>
    <s v="PED"/>
    <s v="DET"/>
    <x v="9"/>
    <s v="B"/>
    <m/>
    <m/>
    <m/>
    <m/>
    <m/>
    <m/>
    <m/>
    <m/>
    <m/>
    <n v="22819.22"/>
    <m/>
    <m/>
    <m/>
    <m/>
    <m/>
    <m/>
    <m/>
    <m/>
    <x v="0"/>
    <x v="0"/>
    <m/>
  </r>
  <r>
    <s v=""/>
    <s v=" E1008_17105"/>
    <s v="RCV: LV Circuit Board Power Supplies - PID - Electron Endcap PID - mRICH"/>
    <s v="6.10.08"/>
    <x v="0"/>
    <d v="2025-05-14T00:00:00"/>
    <d v="2025-05-14T00:00:00"/>
    <s v="ewoolsey"/>
    <s v="fbarbosa"/>
    <n v="5875.95"/>
    <m/>
    <s v="C"/>
    <s v="Nonlabor"/>
    <s v="TEC"/>
    <m/>
    <s v="JLAB"/>
    <s v="PED"/>
    <s v="DET"/>
    <x v="9"/>
    <s v="B"/>
    <m/>
    <m/>
    <m/>
    <m/>
    <m/>
    <m/>
    <m/>
    <m/>
    <n v="5875.95"/>
    <m/>
    <m/>
    <m/>
    <m/>
    <m/>
    <m/>
    <m/>
    <m/>
    <m/>
    <x v="0"/>
    <x v="0"/>
    <m/>
  </r>
  <r>
    <s v=""/>
    <s v=" E1008_17175"/>
    <s v="RCV: Electronics &amp; Readout Assembly - PID - Electron Endcap PID - mRICH"/>
    <s v="6.10.08"/>
    <x v="0"/>
    <d v="2025-11-24T00:00:00"/>
    <d v="2025-11-25T00:00:00"/>
    <s v="ewoolsey"/>
    <s v="fbarbosa"/>
    <n v="12104.45"/>
    <m/>
    <s v="C"/>
    <s v="Nonlabor"/>
    <s v="TEC"/>
    <m/>
    <s v="JLAB"/>
    <s v="PED"/>
    <s v="DET"/>
    <x v="9"/>
    <s v="B"/>
    <m/>
    <m/>
    <m/>
    <m/>
    <m/>
    <m/>
    <m/>
    <m/>
    <m/>
    <n v="12104.45"/>
    <m/>
    <m/>
    <m/>
    <m/>
    <m/>
    <m/>
    <m/>
    <m/>
    <x v="0"/>
    <x v="0"/>
    <m/>
  </r>
  <r>
    <s v=""/>
    <s v=" ACT_M_FY21_2"/>
    <s v="6.08.01.01.01 - 30102_30118_30124_30132_30138 - FY21 Nonlabor Actuals_Q3 &amp; Q4"/>
    <s v="6.08.01.01.01"/>
    <x v="0"/>
    <d v="2021-04-01T00:00:00"/>
    <d v="2021-09-30T00:00:00"/>
    <s v="jtolle"/>
    <s v="zaltsman"/>
    <n v="174031.93"/>
    <s v="EDIA"/>
    <s v="A"/>
    <s v="Nonlabor"/>
    <s v="OPC"/>
    <m/>
    <s v="BNL"/>
    <s v="CDR"/>
    <s v="RF"/>
    <x v="2"/>
    <s v="ACT"/>
    <m/>
    <m/>
    <m/>
    <m/>
    <n v="174031.93"/>
    <n v="0"/>
    <m/>
    <m/>
    <m/>
    <m/>
    <m/>
    <m/>
    <m/>
    <m/>
    <m/>
    <m/>
    <m/>
    <m/>
    <x v="0"/>
    <x v="0"/>
    <m/>
  </r>
  <r>
    <s v=""/>
    <s v=" PO_0206_1170"/>
    <s v="RCS - Systems Commissioning - SRF Support"/>
    <s v="6.12.02.04"/>
    <x v="0"/>
    <d v="1931-05-08T00:00:00"/>
    <d v="1931-11-03T00:00:00"/>
    <s v="egolnar"/>
    <s v="blednykh"/>
    <n v="2794.28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n v="2275.9899999999998"/>
    <n v="518.29"/>
    <m/>
    <m/>
    <x v="0"/>
    <x v="0"/>
    <m/>
  </r>
  <r>
    <s v=""/>
    <s v=" PO_0206_1170"/>
    <s v="RCS - Systems Commissioning - SRF Support"/>
    <s v="6.12.02.04"/>
    <x v="0"/>
    <d v="1931-05-08T00:00:00"/>
    <d v="1931-11-03T00:00:00"/>
    <s v="egolnar"/>
    <s v="blednykh"/>
    <n v="2794.28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n v="2275.9899999999998"/>
    <n v="518.29"/>
    <m/>
    <m/>
    <x v="0"/>
    <x v="0"/>
    <m/>
  </r>
  <r>
    <s v=""/>
    <s v=" PO_0206_1170"/>
    <s v="RCS - Systems Commissioning - SRF Support"/>
    <s v="6.12.02.04"/>
    <x v="0"/>
    <d v="1931-05-08T00:00:00"/>
    <d v="1931-11-03T00:00:00"/>
    <s v="egolnar"/>
    <s v="blednykh"/>
    <n v="2794.28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n v="2275.9899999999998"/>
    <n v="518.29"/>
    <m/>
    <m/>
    <x v="0"/>
    <x v="0"/>
    <m/>
  </r>
  <r>
    <s v=""/>
    <s v=" PO_0206_1170"/>
    <s v="RCS - Systems Commissioning - SRF Support"/>
    <s v="6.12.02.04"/>
    <x v="0"/>
    <d v="1931-05-08T00:00:00"/>
    <d v="1931-11-03T00:00:00"/>
    <s v="egolnar"/>
    <s v="blednykh"/>
    <n v="2794.28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n v="2275.9899999999998"/>
    <n v="518.29"/>
    <m/>
    <m/>
    <x v="0"/>
    <x v="0"/>
    <m/>
  </r>
  <r>
    <s v=""/>
    <s v=" PO_0206_1170"/>
    <s v="RCS - Systems Commissioning - SRF Support"/>
    <s v="6.12.02.04"/>
    <x v="0"/>
    <d v="1931-05-08T00:00:00"/>
    <d v="1931-11-03T00:00:00"/>
    <s v="egolnar"/>
    <s v="blednykh"/>
    <n v="4321.3100000000004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n v="3519.77"/>
    <n v="801.53"/>
    <m/>
    <m/>
    <x v="0"/>
    <x v="0"/>
    <m/>
  </r>
  <r>
    <s v=""/>
    <s v=" PO_0206_1170"/>
    <s v="RCS - Systems Commissioning - SRF Support"/>
    <s v="6.12.02.04"/>
    <x v="0"/>
    <d v="1931-05-08T00:00:00"/>
    <d v="1931-11-03T00:00:00"/>
    <s v="egolnar"/>
    <s v="blednykh"/>
    <n v="6481.96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n v="5279.66"/>
    <n v="1202.3"/>
    <m/>
    <m/>
    <x v="0"/>
    <x v="0"/>
    <m/>
  </r>
  <r>
    <s v=""/>
    <s v=" PO_0206_1170"/>
    <s v="RCS - Systems Commissioning - SRF Support"/>
    <s v="6.12.02.04"/>
    <x v="0"/>
    <d v="1931-05-08T00:00:00"/>
    <d v="1931-11-03T00:00:00"/>
    <s v="egolnar"/>
    <s v="blednykh"/>
    <n v="10803.27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n v="8799.44"/>
    <n v="2003.83"/>
    <m/>
    <m/>
    <x v="0"/>
    <x v="0"/>
    <m/>
  </r>
  <r>
    <s v=""/>
    <s v=" PO_0206_1170"/>
    <s v="RCS - Systems Commissioning - SRF Support"/>
    <s v="6.12.02.04"/>
    <x v="0"/>
    <d v="1931-05-08T00:00:00"/>
    <d v="1931-11-03T00:00:00"/>
    <s v="egolnar"/>
    <s v="blednykh"/>
    <n v="10803.27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n v="8799.44"/>
    <n v="2003.83"/>
    <m/>
    <m/>
    <x v="0"/>
    <x v="0"/>
    <m/>
  </r>
  <r>
    <s v=""/>
    <s v=" PO_0206_1170"/>
    <s v="RCS - Systems Commissioning - SRF Support"/>
    <s v="6.12.02.04"/>
    <x v="0"/>
    <d v="1931-05-08T00:00:00"/>
    <d v="1931-11-03T00:00:00"/>
    <s v="egolnar"/>
    <s v="blednykh"/>
    <n v="8642.61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n v="7039.55"/>
    <n v="1603.07"/>
    <m/>
    <m/>
    <x v="0"/>
    <x v="0"/>
    <m/>
  </r>
  <r>
    <s v=""/>
    <s v=" PO_0206_1170"/>
    <s v="RCS - Systems Commissioning - SRF Support"/>
    <s v="6.12.02.04"/>
    <x v="0"/>
    <d v="1931-05-08T00:00:00"/>
    <d v="1931-11-03T00:00:00"/>
    <s v="egolnar"/>
    <s v="blednykh"/>
    <n v="3240.98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n v="2639.83"/>
    <n v="601.15"/>
    <m/>
    <m/>
    <x v="0"/>
    <x v="0"/>
    <m/>
  </r>
  <r>
    <s v=""/>
    <s v=" PO_0206_1170"/>
    <s v="RCS - Systems Commissioning - SRF Support"/>
    <s v="6.12.02.04"/>
    <x v="0"/>
    <d v="1931-05-08T00:00:00"/>
    <d v="1931-11-03T00:00:00"/>
    <s v="egolnar"/>
    <s v="blednykh"/>
    <n v="3240.98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n v="2639.83"/>
    <n v="601.15"/>
    <m/>
    <m/>
    <x v="0"/>
    <x v="0"/>
    <m/>
  </r>
  <r>
    <s v=""/>
    <s v=" PO_0206_1170"/>
    <s v="RCS - Systems Commissioning - SRF Support"/>
    <s v="6.12.02.04"/>
    <x v="0"/>
    <d v="1931-05-08T00:00:00"/>
    <d v="1931-11-03T00:00:00"/>
    <s v="egolnar"/>
    <s v="blednykh"/>
    <n v="29168.82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n v="23758.47"/>
    <n v="5410.35"/>
    <m/>
    <m/>
    <x v="0"/>
    <x v="0"/>
    <m/>
  </r>
  <r>
    <s v=""/>
    <s v=" PO_0206_1170"/>
    <s v="RCS - Systems Commissioning - SRF Support"/>
    <s v="6.12.02.04"/>
    <x v="0"/>
    <d v="1931-05-08T00:00:00"/>
    <d v="1931-11-03T00:00:00"/>
    <s v="egolnar"/>
    <s v="blednykh"/>
    <n v="29904.84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n v="24357.97"/>
    <n v="5546.86"/>
    <m/>
    <m/>
    <x v="0"/>
    <x v="0"/>
    <m/>
  </r>
  <r>
    <s v=""/>
    <s v=" ACT_M_FY21_2"/>
    <s v="6.08.01.01.01 - 30102_30118_30124_30132_30138 - FY21 Nonlabor Actuals_Q3 &amp; Q4"/>
    <s v="6.08.01.01.01"/>
    <x v="0"/>
    <d v="2021-04-01T00:00:00"/>
    <d v="2021-09-30T00:00:00"/>
    <s v="jtolle"/>
    <s v="zaltsman"/>
    <n v="37.229999999999997"/>
    <s v="EDIA"/>
    <s v="A"/>
    <s v="Nonlabor"/>
    <s v="OPC"/>
    <m/>
    <s v="BNL"/>
    <s v="CDR"/>
    <s v="RF"/>
    <x v="2"/>
    <s v="ACT"/>
    <m/>
    <m/>
    <m/>
    <m/>
    <n v="37.229999999999997"/>
    <m/>
    <m/>
    <m/>
    <m/>
    <m/>
    <m/>
    <m/>
    <m/>
    <m/>
    <m/>
    <m/>
    <m/>
    <m/>
    <x v="0"/>
    <x v="0"/>
    <m/>
  </r>
  <r>
    <s v=""/>
    <s v=" 30124_M_FY21"/>
    <s v="6.08.05.04 - 30124 - FY21 Nonlabor Actuals_Q1 &amp; Q2"/>
    <s v="6.08.05.04"/>
    <x v="0"/>
    <d v="2020-10-01T00:00:00"/>
    <d v="2021-03-31T00:00:00"/>
    <s v="jtolle"/>
    <s v="zaltsman"/>
    <n v="1078.5999999999999"/>
    <s v="EDIA"/>
    <s v="A"/>
    <s v="Nonlabor"/>
    <s v="OPC"/>
    <m/>
    <s v="BNL"/>
    <s v="CDR"/>
    <s v="RF"/>
    <x v="2"/>
    <s v="ACT"/>
    <m/>
    <m/>
    <m/>
    <m/>
    <n v="1078.5999999999999"/>
    <m/>
    <m/>
    <m/>
    <m/>
    <m/>
    <m/>
    <m/>
    <m/>
    <m/>
    <m/>
    <m/>
    <m/>
    <m/>
    <x v="0"/>
    <x v="0"/>
    <m/>
  </r>
  <r>
    <s v=""/>
    <s v=" PO_0204_1185"/>
    <s v="HSR - Systems Commissioning - SRF Support"/>
    <s v="6.12.02.05"/>
    <x v="0"/>
    <d v="1931-11-13T00:00:00"/>
    <d v="1932-03-10T00:00:00"/>
    <s v="egolnar"/>
    <s v="blednykh"/>
    <n v="2892.08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n v="2892.08"/>
    <m/>
    <m/>
    <x v="0"/>
    <x v="0"/>
    <m/>
  </r>
  <r>
    <s v=""/>
    <s v=" PO_0204_1185"/>
    <s v="HSR - Systems Commissioning - SRF Support"/>
    <s v="6.12.02.05"/>
    <x v="0"/>
    <d v="1931-11-13T00:00:00"/>
    <d v="1932-03-10T00:00:00"/>
    <s v="egolnar"/>
    <s v="blednykh"/>
    <n v="3856.11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n v="3856.11"/>
    <m/>
    <m/>
    <x v="0"/>
    <x v="0"/>
    <m/>
  </r>
  <r>
    <s v=""/>
    <s v=" PO_0204_1185"/>
    <s v="HSR - Systems Commissioning - SRF Support"/>
    <s v="6.12.02.05"/>
    <x v="0"/>
    <d v="1931-11-13T00:00:00"/>
    <d v="1932-03-10T00:00:00"/>
    <s v="egolnar"/>
    <s v="blednykh"/>
    <n v="4472.55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n v="4472.55"/>
    <m/>
    <m/>
    <x v="0"/>
    <x v="0"/>
    <m/>
  </r>
  <r>
    <s v=""/>
    <s v=" PO_0204_1185"/>
    <s v="HSR - Systems Commissioning - SRF Support"/>
    <s v="6.12.02.05"/>
    <x v="0"/>
    <d v="1931-11-13T00:00:00"/>
    <d v="1932-03-10T00:00:00"/>
    <s v="egolnar"/>
    <s v="blednykh"/>
    <n v="3354.41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n v="3354.41"/>
    <m/>
    <m/>
    <x v="0"/>
    <x v="0"/>
    <m/>
  </r>
  <r>
    <s v=""/>
    <s v=" PO_0204_1185"/>
    <s v="HSR - Systems Commissioning - SRF Support"/>
    <s v="6.12.02.05"/>
    <x v="0"/>
    <d v="1931-11-13T00:00:00"/>
    <d v="1932-03-10T00:00:00"/>
    <s v="egolnar"/>
    <s v="blednykh"/>
    <n v="11181.38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n v="11181.38"/>
    <m/>
    <m/>
    <x v="0"/>
    <x v="0"/>
    <m/>
  </r>
  <r>
    <s v=""/>
    <s v=" PO_0204_1185"/>
    <s v="HSR - Systems Commissioning - SRF Support"/>
    <s v="6.12.02.05"/>
    <x v="0"/>
    <d v="1931-11-13T00:00:00"/>
    <d v="1932-03-10T00:00:00"/>
    <s v="egolnar"/>
    <s v="blednykh"/>
    <n v="5784.16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n v="5784.16"/>
    <m/>
    <m/>
    <x v="0"/>
    <x v="0"/>
    <m/>
  </r>
  <r>
    <s v=""/>
    <s v=" PO_0204_1185"/>
    <s v="HSR - Systems Commissioning - SRF Support"/>
    <s v="6.12.02.05"/>
    <x v="0"/>
    <d v="1931-11-13T00:00:00"/>
    <d v="1932-03-10T00:00:00"/>
    <s v="egolnar"/>
    <s v="blednykh"/>
    <n v="6708.83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n v="6708.83"/>
    <m/>
    <m/>
    <x v="0"/>
    <x v="0"/>
    <m/>
  </r>
  <r>
    <s v=""/>
    <s v=" PO_0204_1185"/>
    <s v="HSR - Systems Commissioning - SRF Support"/>
    <s v="6.12.02.05"/>
    <x v="0"/>
    <d v="1931-11-13T00:00:00"/>
    <d v="1932-03-10T00:00:00"/>
    <s v="egolnar"/>
    <s v="blednykh"/>
    <n v="3354.41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n v="3354.41"/>
    <m/>
    <m/>
    <x v="0"/>
    <x v="0"/>
    <m/>
  </r>
  <r>
    <s v=""/>
    <s v=" PO_0204_1185"/>
    <s v="HSR - Systems Commissioning - SRF Support"/>
    <s v="6.12.02.05"/>
    <x v="0"/>
    <d v="1931-11-13T00:00:00"/>
    <d v="1932-03-10T00:00:00"/>
    <s v="egolnar"/>
    <s v="blednykh"/>
    <n v="11181.38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n v="11181.38"/>
    <m/>
    <m/>
    <x v="0"/>
    <x v="0"/>
    <m/>
  </r>
  <r>
    <s v=""/>
    <s v=" PO_0204_1185"/>
    <s v="HSR - Systems Commissioning - SRF Support"/>
    <s v="6.12.02.05"/>
    <x v="0"/>
    <d v="1931-11-13T00:00:00"/>
    <d v="1932-03-10T00:00:00"/>
    <s v="egolnar"/>
    <s v="blednykh"/>
    <n v="17890.21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n v="17890.21"/>
    <m/>
    <m/>
    <x v="0"/>
    <x v="0"/>
    <m/>
  </r>
  <r>
    <s v=""/>
    <s v=" PO_0204_1185"/>
    <s v="HSR - Systems Commissioning - SRF Support"/>
    <s v="6.12.02.05"/>
    <x v="0"/>
    <d v="1931-11-13T00:00:00"/>
    <d v="1932-03-10T00:00:00"/>
    <s v="egolnar"/>
    <s v="blednykh"/>
    <n v="40252.97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n v="40252.97"/>
    <m/>
    <m/>
    <x v="0"/>
    <x v="0"/>
    <m/>
  </r>
  <r>
    <s v=""/>
    <s v=" PO_0204_1185"/>
    <s v="HSR - Systems Commissioning - SRF Support"/>
    <s v="6.12.02.05"/>
    <x v="0"/>
    <d v="1931-11-13T00:00:00"/>
    <d v="1932-03-10T00:00:00"/>
    <s v="egolnar"/>
    <s v="blednykh"/>
    <n v="41268.67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n v="41268.67"/>
    <m/>
    <m/>
    <x v="0"/>
    <x v="0"/>
    <m/>
  </r>
  <r>
    <s v=""/>
    <s v=" PO_0204_1185"/>
    <s v="HSR - Systems Commissioning - SRF Support"/>
    <s v="6.12.02.05"/>
    <x v="0"/>
    <d v="1931-11-13T00:00:00"/>
    <d v="1932-03-10T00:00:00"/>
    <s v="egolnar"/>
    <s v="blednykh"/>
    <n v="2892.08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n v="2892.08"/>
    <m/>
    <m/>
    <x v="0"/>
    <x v="0"/>
    <m/>
  </r>
  <r>
    <s v=""/>
    <s v=" PO_0203_1310"/>
    <s v="ESR - Systems Commissioning - Labor Planning Package"/>
    <s v="6.12.02.06"/>
    <x v="0"/>
    <d v="1931-09-16T00:00:00"/>
    <d v="1932-03-10T00:00:00"/>
    <s v="egolnar"/>
    <s v="blednykh"/>
    <n v="2860.85"/>
    <s v="CON"/>
    <s v="C"/>
    <s v="Labor"/>
    <s v="OPC"/>
    <m/>
    <s v="BNL"/>
    <s v="Pre-Ops"/>
    <s v="COM"/>
    <x v="4"/>
    <s v="B"/>
    <m/>
    <m/>
    <m/>
    <m/>
    <m/>
    <m/>
    <m/>
    <m/>
    <m/>
    <m/>
    <m/>
    <m/>
    <m/>
    <m/>
    <n v="264.45"/>
    <n v="2596.4"/>
    <m/>
    <m/>
    <x v="0"/>
    <x v="0"/>
    <m/>
  </r>
  <r>
    <s v=""/>
    <s v=" PO_0203_1310"/>
    <s v="ESR - Systems Commissioning - Labor Planning Package"/>
    <s v="6.12.02.06"/>
    <x v="0"/>
    <d v="1931-09-16T00:00:00"/>
    <d v="1932-03-10T00:00:00"/>
    <s v="egolnar"/>
    <s v="blednykh"/>
    <n v="6675.32"/>
    <s v="CON"/>
    <s v="C"/>
    <s v="Labor"/>
    <s v="OPC"/>
    <m/>
    <s v="BNL"/>
    <s v="Pre-Ops"/>
    <s v="COM"/>
    <x v="4"/>
    <s v="B"/>
    <m/>
    <m/>
    <m/>
    <m/>
    <m/>
    <m/>
    <m/>
    <m/>
    <m/>
    <m/>
    <m/>
    <m/>
    <m/>
    <m/>
    <n v="617.04999999999995"/>
    <n v="6058.27"/>
    <m/>
    <m/>
    <x v="0"/>
    <x v="0"/>
    <m/>
  </r>
  <r>
    <s v=""/>
    <s v=" PO_0203_1310"/>
    <s v="ESR - Systems Commissioning - Labor Planning Package"/>
    <s v="6.12.02.06"/>
    <x v="0"/>
    <d v="1931-09-16T00:00:00"/>
    <d v="1932-03-10T00:00:00"/>
    <s v="egolnar"/>
    <s v="blednykh"/>
    <n v="4424.26"/>
    <s v="CON"/>
    <s v="C"/>
    <s v="Labor"/>
    <s v="OPC"/>
    <m/>
    <s v="BNL"/>
    <s v="Pre-Ops"/>
    <s v="COM"/>
    <x v="4"/>
    <s v="B"/>
    <m/>
    <m/>
    <m/>
    <m/>
    <m/>
    <m/>
    <m/>
    <m/>
    <m/>
    <m/>
    <m/>
    <m/>
    <m/>
    <m/>
    <n v="408.96"/>
    <n v="4015.29"/>
    <m/>
    <m/>
    <x v="0"/>
    <x v="0"/>
    <m/>
  </r>
  <r>
    <s v=""/>
    <s v=" PO_0203_1310"/>
    <s v="ESR - Systems Commissioning - Labor Planning Package"/>
    <s v="6.12.02.06"/>
    <x v="0"/>
    <d v="1931-09-16T00:00:00"/>
    <d v="1932-03-10T00:00:00"/>
    <s v="egolnar"/>
    <s v="blednykh"/>
    <n v="3318.19"/>
    <s v="CON"/>
    <s v="C"/>
    <s v="Labor"/>
    <s v="OPC"/>
    <m/>
    <s v="BNL"/>
    <s v="Pre-Ops"/>
    <s v="COM"/>
    <x v="4"/>
    <s v="B"/>
    <m/>
    <m/>
    <m/>
    <m/>
    <m/>
    <m/>
    <m/>
    <m/>
    <m/>
    <m/>
    <m/>
    <m/>
    <m/>
    <m/>
    <n v="306.72000000000003"/>
    <n v="3011.47"/>
    <m/>
    <m/>
    <x v="0"/>
    <x v="0"/>
    <m/>
  </r>
  <r>
    <s v=""/>
    <s v=" PO_0203_1310"/>
    <s v="ESR - Systems Commissioning - Labor Planning Package"/>
    <s v="6.12.02.06"/>
    <x v="0"/>
    <d v="1931-09-16T00:00:00"/>
    <d v="1932-03-10T00:00:00"/>
    <s v="egolnar"/>
    <s v="blednykh"/>
    <n v="11060.64"/>
    <s v="CON"/>
    <s v="C"/>
    <s v="Labor"/>
    <s v="OPC"/>
    <m/>
    <s v="BNL"/>
    <s v="Pre-Ops"/>
    <s v="COM"/>
    <x v="4"/>
    <s v="B"/>
    <m/>
    <m/>
    <m/>
    <m/>
    <m/>
    <m/>
    <m/>
    <m/>
    <m/>
    <m/>
    <m/>
    <m/>
    <m/>
    <m/>
    <n v="1022.41"/>
    <n v="10038.23"/>
    <m/>
    <m/>
    <x v="0"/>
    <x v="0"/>
    <m/>
  </r>
  <r>
    <s v=""/>
    <s v=" PO_0203_1310"/>
    <s v="ESR - Systems Commissioning - Labor Planning Package"/>
    <s v="6.12.02.06"/>
    <x v="0"/>
    <d v="1931-09-16T00:00:00"/>
    <d v="1932-03-10T00:00:00"/>
    <s v="egolnar"/>
    <s v="blednykh"/>
    <n v="8582.56"/>
    <s v="CON"/>
    <s v="C"/>
    <s v="Labor"/>
    <s v="OPC"/>
    <m/>
    <s v="BNL"/>
    <s v="Pre-Ops"/>
    <s v="COM"/>
    <x v="4"/>
    <s v="B"/>
    <m/>
    <m/>
    <m/>
    <m/>
    <m/>
    <m/>
    <m/>
    <m/>
    <m/>
    <m/>
    <m/>
    <m/>
    <m/>
    <m/>
    <n v="793.35"/>
    <n v="7789.21"/>
    <m/>
    <m/>
    <x v="0"/>
    <x v="0"/>
    <m/>
  </r>
  <r>
    <s v=""/>
    <s v=" PO_0203_1310"/>
    <s v="ESR - Systems Commissioning - Labor Planning Package"/>
    <s v="6.12.02.06"/>
    <x v="0"/>
    <d v="1931-09-16T00:00:00"/>
    <d v="1932-03-10T00:00:00"/>
    <s v="egolnar"/>
    <s v="blednykh"/>
    <n v="6636.38"/>
    <s v="CON"/>
    <s v="C"/>
    <s v="Labor"/>
    <s v="OPC"/>
    <m/>
    <s v="BNL"/>
    <s v="Pre-Ops"/>
    <s v="COM"/>
    <x v="4"/>
    <s v="B"/>
    <m/>
    <m/>
    <m/>
    <m/>
    <m/>
    <m/>
    <m/>
    <m/>
    <m/>
    <m/>
    <m/>
    <m/>
    <m/>
    <m/>
    <n v="613.45000000000005"/>
    <n v="6022.94"/>
    <m/>
    <m/>
    <x v="0"/>
    <x v="0"/>
    <m/>
  </r>
  <r>
    <s v=""/>
    <s v=" PO_0203_1310"/>
    <s v="ESR - Systems Commissioning - Labor Planning Package"/>
    <s v="6.12.02.06"/>
    <x v="0"/>
    <d v="1931-09-16T00:00:00"/>
    <d v="1932-03-10T00:00:00"/>
    <s v="egolnar"/>
    <s v="blednykh"/>
    <n v="3318.19"/>
    <s v="CON"/>
    <s v="C"/>
    <s v="Labor"/>
    <s v="OPC"/>
    <m/>
    <s v="BNL"/>
    <s v="Pre-Ops"/>
    <s v="COM"/>
    <x v="4"/>
    <s v="B"/>
    <m/>
    <m/>
    <m/>
    <m/>
    <m/>
    <m/>
    <m/>
    <m/>
    <m/>
    <m/>
    <m/>
    <m/>
    <m/>
    <m/>
    <n v="306.72000000000003"/>
    <n v="3011.47"/>
    <m/>
    <m/>
    <x v="0"/>
    <x v="0"/>
    <m/>
  </r>
  <r>
    <s v=""/>
    <s v=" PO_0203_1310"/>
    <s v="ESR - Systems Commissioning - Labor Planning Package"/>
    <s v="6.12.02.06"/>
    <x v="0"/>
    <d v="1931-09-16T00:00:00"/>
    <d v="1932-03-10T00:00:00"/>
    <s v="egolnar"/>
    <s v="blednykh"/>
    <n v="11060.64"/>
    <s v="CON"/>
    <s v="C"/>
    <s v="Labor"/>
    <s v="OPC"/>
    <m/>
    <s v="BNL"/>
    <s v="Pre-Ops"/>
    <s v="COM"/>
    <x v="4"/>
    <s v="B"/>
    <m/>
    <m/>
    <m/>
    <m/>
    <m/>
    <m/>
    <m/>
    <m/>
    <m/>
    <m/>
    <m/>
    <m/>
    <m/>
    <m/>
    <n v="1022.41"/>
    <n v="10038.23"/>
    <m/>
    <m/>
    <x v="0"/>
    <x v="0"/>
    <m/>
  </r>
  <r>
    <s v=""/>
    <s v=" PO_0203_1310"/>
    <s v="ESR - Systems Commissioning - Labor Planning Package"/>
    <s v="6.12.02.06"/>
    <x v="0"/>
    <d v="1931-09-16T00:00:00"/>
    <d v="1932-03-10T00:00:00"/>
    <s v="egolnar"/>
    <s v="blednykh"/>
    <n v="17697.02"/>
    <s v="CON"/>
    <s v="C"/>
    <s v="Labor"/>
    <s v="OPC"/>
    <m/>
    <s v="BNL"/>
    <s v="Pre-Ops"/>
    <s v="COM"/>
    <x v="4"/>
    <s v="B"/>
    <m/>
    <m/>
    <m/>
    <m/>
    <m/>
    <m/>
    <m/>
    <m/>
    <m/>
    <m/>
    <m/>
    <m/>
    <m/>
    <m/>
    <n v="1635.86"/>
    <n v="16061.16"/>
    <m/>
    <m/>
    <x v="0"/>
    <x v="0"/>
    <m/>
  </r>
  <r>
    <s v=""/>
    <s v=" PO_0203_1310"/>
    <s v="ESR - Systems Commissioning - Labor Planning Package"/>
    <s v="6.12.02.06"/>
    <x v="0"/>
    <d v="1931-09-16T00:00:00"/>
    <d v="1932-03-10T00:00:00"/>
    <s v="egolnar"/>
    <s v="blednykh"/>
    <n v="42030.42"/>
    <s v="CON"/>
    <s v="C"/>
    <s v="Labor"/>
    <s v="OPC"/>
    <m/>
    <s v="BNL"/>
    <s v="Pre-Ops"/>
    <s v="COM"/>
    <x v="4"/>
    <s v="B"/>
    <m/>
    <m/>
    <m/>
    <m/>
    <m/>
    <m/>
    <m/>
    <m/>
    <m/>
    <m/>
    <m/>
    <m/>
    <m/>
    <m/>
    <n v="3885.17"/>
    <n v="38145.26"/>
    <m/>
    <m/>
    <x v="0"/>
    <x v="0"/>
    <m/>
  </r>
  <r>
    <s v=""/>
    <s v=" PO_0203_1310"/>
    <s v="ESR - Systems Commissioning - Labor Planning Package"/>
    <s v="6.12.02.06"/>
    <x v="0"/>
    <d v="1931-09-16T00:00:00"/>
    <d v="1932-03-10T00:00:00"/>
    <s v="egolnar"/>
    <s v="blednykh"/>
    <n v="43090.98"/>
    <s v="CON"/>
    <s v="C"/>
    <s v="Labor"/>
    <s v="OPC"/>
    <m/>
    <s v="BNL"/>
    <s v="Pre-Ops"/>
    <s v="COM"/>
    <x v="4"/>
    <s v="B"/>
    <m/>
    <m/>
    <m/>
    <m/>
    <m/>
    <m/>
    <m/>
    <m/>
    <m/>
    <m/>
    <m/>
    <m/>
    <m/>
    <m/>
    <n v="3983.2"/>
    <n v="39107.78"/>
    <m/>
    <m/>
    <x v="0"/>
    <x v="0"/>
    <m/>
  </r>
  <r>
    <s v=""/>
    <s v=" PO_0203_1310"/>
    <s v="ESR - Systems Commissioning - Labor Planning Package"/>
    <s v="6.12.02.06"/>
    <x v="0"/>
    <d v="1931-09-16T00:00:00"/>
    <d v="1932-03-10T00:00:00"/>
    <s v="egolnar"/>
    <s v="blednykh"/>
    <n v="2860.85"/>
    <s v="CON"/>
    <s v="C"/>
    <s v="Labor"/>
    <s v="OPC"/>
    <m/>
    <s v="BNL"/>
    <s v="Pre-Ops"/>
    <s v="COM"/>
    <x v="4"/>
    <s v="B"/>
    <m/>
    <m/>
    <m/>
    <m/>
    <m/>
    <m/>
    <m/>
    <m/>
    <m/>
    <m/>
    <m/>
    <m/>
    <m/>
    <m/>
    <n v="264.45"/>
    <n v="2596.4"/>
    <m/>
    <m/>
    <x v="0"/>
    <x v="0"/>
    <m/>
  </r>
  <r>
    <s v=""/>
    <s v=" PO_0207_1180"/>
    <s v="SHC - Integrated Systems Commissioning - Labor Support"/>
    <s v="6.12.02.07"/>
    <x v="0"/>
    <d v="1932-04-23T00:00:00"/>
    <d v="1932-09-14T00:00:00"/>
    <s v="egolnar"/>
    <s v="blednykh"/>
    <n v="2892.08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n v="2892.08"/>
    <m/>
    <m/>
    <x v="0"/>
    <x v="0"/>
    <m/>
  </r>
  <r>
    <s v=""/>
    <s v=" PO_0207_1180"/>
    <s v="SHC - Integrated Systems Commissioning - Labor Support"/>
    <s v="6.12.02.07"/>
    <x v="0"/>
    <d v="1932-04-23T00:00:00"/>
    <d v="1932-09-14T00:00:00"/>
    <s v="egolnar"/>
    <s v="blednykh"/>
    <n v="4472.55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n v="4472.55"/>
    <m/>
    <m/>
    <x v="0"/>
    <x v="0"/>
    <m/>
  </r>
  <r>
    <s v=""/>
    <s v=" PO_0207_1180"/>
    <s v="SHC - Integrated Systems Commissioning - Labor Support"/>
    <s v="6.12.02.07"/>
    <x v="0"/>
    <d v="1932-04-23T00:00:00"/>
    <d v="1932-09-14T00:00:00"/>
    <s v="egolnar"/>
    <s v="blednykh"/>
    <n v="3354.41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n v="3354.41"/>
    <m/>
    <m/>
    <x v="0"/>
    <x v="0"/>
    <m/>
  </r>
  <r>
    <s v=""/>
    <s v=" PO_0207_1180"/>
    <s v="SHC - Integrated Systems Commissioning - Labor Support"/>
    <s v="6.12.02.07"/>
    <x v="0"/>
    <d v="1932-04-23T00:00:00"/>
    <d v="1932-09-14T00:00:00"/>
    <s v="egolnar"/>
    <s v="blednykh"/>
    <n v="10063.24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n v="10063.24"/>
    <m/>
    <m/>
    <x v="0"/>
    <x v="0"/>
    <m/>
  </r>
  <r>
    <s v=""/>
    <s v=" PO_0207_1180"/>
    <s v="SHC - Integrated Systems Commissioning - Labor Support"/>
    <s v="6.12.02.07"/>
    <x v="0"/>
    <d v="1932-04-23T00:00:00"/>
    <d v="1932-09-14T00:00:00"/>
    <s v="egolnar"/>
    <s v="blednykh"/>
    <n v="2892.08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n v="2892.08"/>
    <m/>
    <m/>
    <x v="0"/>
    <x v="0"/>
    <m/>
  </r>
  <r>
    <s v=""/>
    <s v=" PO_0207_1180"/>
    <s v="SHC - Integrated Systems Commissioning - Labor Support"/>
    <s v="6.12.02.07"/>
    <x v="0"/>
    <d v="1932-04-23T00:00:00"/>
    <d v="1932-09-14T00:00:00"/>
    <s v="egolnar"/>
    <s v="blednykh"/>
    <n v="6708.83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n v="6708.83"/>
    <m/>
    <m/>
    <x v="0"/>
    <x v="0"/>
    <m/>
  </r>
  <r>
    <s v=""/>
    <s v=" PO_0207_1180"/>
    <s v="SHC - Integrated Systems Commissioning - Labor Support"/>
    <s v="6.12.02.07"/>
    <x v="0"/>
    <d v="1932-04-23T00:00:00"/>
    <d v="1932-09-14T00:00:00"/>
    <s v="egolnar"/>
    <s v="blednykh"/>
    <n v="3354.41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n v="3354.41"/>
    <m/>
    <m/>
    <x v="0"/>
    <x v="0"/>
    <m/>
  </r>
  <r>
    <s v=""/>
    <s v=" PO_0207_1180"/>
    <s v="SHC - Integrated Systems Commissioning - Labor Support"/>
    <s v="6.12.02.07"/>
    <x v="0"/>
    <d v="1932-04-23T00:00:00"/>
    <d v="1932-09-14T00:00:00"/>
    <s v="egolnar"/>
    <s v="blednykh"/>
    <n v="10063.24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n v="10063.24"/>
    <m/>
    <m/>
    <x v="0"/>
    <x v="0"/>
    <m/>
  </r>
  <r>
    <s v=""/>
    <s v=" PO_0207_1180"/>
    <s v="SHC - Integrated Systems Commissioning - Labor Support"/>
    <s v="6.12.02.07"/>
    <x v="0"/>
    <d v="1932-04-23T00:00:00"/>
    <d v="1932-09-14T00:00:00"/>
    <s v="egolnar"/>
    <s v="blednykh"/>
    <n v="17890.21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n v="17890.21"/>
    <m/>
    <m/>
    <x v="0"/>
    <x v="0"/>
    <m/>
  </r>
  <r>
    <s v=""/>
    <s v=" PO_0207_1180"/>
    <s v="SHC - Integrated Systems Commissioning - Labor Support"/>
    <s v="6.12.02.07"/>
    <x v="0"/>
    <d v="1932-04-23T00:00:00"/>
    <d v="1932-09-14T00:00:00"/>
    <s v="egolnar"/>
    <s v="blednykh"/>
    <n v="39134.83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n v="39134.83"/>
    <m/>
    <m/>
    <x v="0"/>
    <x v="0"/>
    <m/>
  </r>
  <r>
    <s v=""/>
    <s v=" PO_0207_1180"/>
    <s v="SHC - Integrated Systems Commissioning - Labor Support"/>
    <s v="6.12.02.07"/>
    <x v="0"/>
    <d v="1932-04-23T00:00:00"/>
    <d v="1932-09-14T00:00:00"/>
    <s v="egolnar"/>
    <s v="blednykh"/>
    <n v="2892.08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n v="2892.08"/>
    <m/>
    <m/>
    <x v="0"/>
    <x v="0"/>
    <m/>
  </r>
  <r>
    <s v=""/>
    <s v=" E08_10016"/>
    <s v="295 MHz Cavity (RCS Bunch Merge 1) Tuner - Prepare Spec/SOW/APP"/>
    <s v="6.08.05.01"/>
    <x v="0"/>
    <d v="2024-08-08T00:00:00"/>
    <d v="2024-12-18T00:00:00"/>
    <s v="jtolle"/>
    <s v="zaltsman"/>
    <n v="0"/>
    <s v="CON"/>
    <s v="C"/>
    <s v="Labor"/>
    <s v="TEC"/>
    <m/>
    <s v="BNL"/>
    <s v="Const.Procure"/>
    <s v="RF"/>
    <x v="10"/>
    <s v="P.S476"/>
    <m/>
    <m/>
    <m/>
    <m/>
    <m/>
    <m/>
    <m/>
    <m/>
    <m/>
    <m/>
    <m/>
    <m/>
    <m/>
    <m/>
    <m/>
    <m/>
    <m/>
    <m/>
    <x v="0"/>
    <x v="0"/>
    <m/>
  </r>
  <r>
    <s v=""/>
    <s v=" E08_10016"/>
    <s v="295 MHz Cavity (RCS Bunch Merge 1) Tuner - Prepare Spec/SOW/APP"/>
    <s v="6.08.05.01"/>
    <x v="0"/>
    <d v="2024-08-08T00:00:00"/>
    <d v="2024-12-18T00:00:00"/>
    <s v="jtolle"/>
    <s v="zaltsman"/>
    <n v="0"/>
    <s v="CON"/>
    <s v="C"/>
    <s v="Labor"/>
    <s v="TEC"/>
    <m/>
    <s v="BNL"/>
    <s v="Const.Procure"/>
    <s v="RF"/>
    <x v="10"/>
    <s v="P.S476"/>
    <m/>
    <m/>
    <m/>
    <m/>
    <m/>
    <m/>
    <m/>
    <m/>
    <m/>
    <m/>
    <m/>
    <m/>
    <m/>
    <m/>
    <m/>
    <m/>
    <m/>
    <m/>
    <x v="0"/>
    <x v="0"/>
    <m/>
  </r>
  <r>
    <s v=""/>
    <s v=" E08_10016"/>
    <s v="295 MHz Cavity (RCS Bunch Merge 1) Tuner - Prepare Spec/SOW/APP"/>
    <s v="6.08.05.01"/>
    <x v="0"/>
    <d v="2024-08-08T00:00:00"/>
    <d v="2024-12-18T00:00:00"/>
    <s v="jtolle"/>
    <s v="zaltsman"/>
    <n v="0"/>
    <s v="CON"/>
    <s v="C"/>
    <s v="Labor"/>
    <s v="TEC"/>
    <m/>
    <s v="BNL"/>
    <s v="Const.Procure"/>
    <s v="RF"/>
    <x v="10"/>
    <s v="P.S476"/>
    <m/>
    <m/>
    <m/>
    <m/>
    <m/>
    <m/>
    <m/>
    <m/>
    <m/>
    <m/>
    <m/>
    <m/>
    <m/>
    <m/>
    <m/>
    <m/>
    <m/>
    <m/>
    <x v="0"/>
    <x v="0"/>
    <m/>
  </r>
  <r>
    <s v=""/>
    <s v=" SR_0501_2010"/>
    <s v="RF 200KW PWR: Amplifier - High Power Test (1 of 32)"/>
    <s v="6.08.06.01"/>
    <x v="0"/>
    <d v="2029-02-20T00:00:00"/>
    <d v="2029-03-12T00:00:00"/>
    <s v="jtolle"/>
    <s v="zaltsman"/>
    <n v="42298.11"/>
    <s v="EDIA"/>
    <s v="C"/>
    <s v="Labor"/>
    <s v="TEC"/>
    <m/>
    <s v="BNL"/>
    <s v="Const.Test"/>
    <s v="RF"/>
    <x v="8"/>
    <s v="D50.APP01.A"/>
    <s v="APP00101"/>
    <m/>
    <m/>
    <m/>
    <m/>
    <m/>
    <m/>
    <m/>
    <m/>
    <m/>
    <m/>
    <m/>
    <n v="42298.11"/>
    <m/>
    <m/>
    <m/>
    <m/>
    <m/>
    <x v="0"/>
    <x v="0"/>
    <m/>
  </r>
  <r>
    <s v=""/>
    <s v=" SR_0501_2010"/>
    <s v="RF 200KW PWR: Amplifier - High Power Test (1 of 32)"/>
    <s v="6.08.06.01"/>
    <x v="0"/>
    <d v="2029-02-20T00:00:00"/>
    <d v="2029-03-12T00:00:00"/>
    <s v="jtolle"/>
    <s v="zaltsman"/>
    <n v="9297.9500000000007"/>
    <s v="EDIA"/>
    <s v="C"/>
    <s v="Labor"/>
    <s v="TEC"/>
    <m/>
    <s v="BNL"/>
    <s v="Const.Test"/>
    <s v="RF"/>
    <x v="8"/>
    <s v="D50.APP01.A"/>
    <s v="APP00101"/>
    <m/>
    <m/>
    <m/>
    <m/>
    <m/>
    <m/>
    <m/>
    <m/>
    <m/>
    <m/>
    <m/>
    <n v="9297.9500000000007"/>
    <m/>
    <m/>
    <m/>
    <m/>
    <m/>
    <x v="0"/>
    <x v="0"/>
    <m/>
  </r>
  <r>
    <s v=""/>
    <s v=" SR_0501_2010"/>
    <s v="RF 200KW PWR: Amplifier - High Power Test (1 of 32)"/>
    <s v="6.08.06.01"/>
    <x v="0"/>
    <d v="2029-02-20T00:00:00"/>
    <d v="2029-03-12T00:00:00"/>
    <s v="jtolle"/>
    <s v="zaltsman"/>
    <n v="13946.93"/>
    <s v="EDIA"/>
    <s v="C"/>
    <s v="Labor"/>
    <s v="TEC"/>
    <m/>
    <s v="BNL"/>
    <s v="Const.Test"/>
    <s v="RF"/>
    <x v="8"/>
    <s v="D50.APP01.A"/>
    <s v="APP00101"/>
    <m/>
    <m/>
    <m/>
    <m/>
    <m/>
    <m/>
    <m/>
    <m/>
    <m/>
    <m/>
    <m/>
    <n v="13946.93"/>
    <m/>
    <m/>
    <m/>
    <m/>
    <m/>
    <x v="0"/>
    <x v="0"/>
    <m/>
  </r>
  <r>
    <s v=""/>
    <s v=" E0704_15100"/>
    <s v="RF 200KW PWR: Amplifier - Installation (1 of 32)"/>
    <s v="6.07.04.10"/>
    <x v="0"/>
    <d v="2029-01-05T00:00:00"/>
    <d v="2029-02-16T00:00:00"/>
    <s v="egolnar"/>
    <s v="tuozzolo"/>
    <n v="0"/>
    <s v="EDIA"/>
    <s v="C"/>
    <s v="Labor"/>
    <s v="TEC"/>
    <m/>
    <s v="BNL"/>
    <s v="Const.Install"/>
    <s v="INST"/>
    <x v="15"/>
    <m/>
    <m/>
    <m/>
    <m/>
    <m/>
    <m/>
    <m/>
    <m/>
    <m/>
    <m/>
    <m/>
    <m/>
    <m/>
    <m/>
    <m/>
    <m/>
    <m/>
    <m/>
    <m/>
    <x v="0"/>
    <x v="0"/>
    <m/>
  </r>
  <r>
    <s v=""/>
    <s v=" E0704_15100"/>
    <s v="RF 200KW PWR: Amplifier - Installation (1 of 32)"/>
    <s v="6.07.04.10"/>
    <x v="0"/>
    <d v="2029-01-05T00:00:00"/>
    <d v="2029-02-16T00:00:00"/>
    <s v="egolnar"/>
    <s v="tuozzolo"/>
    <n v="0"/>
    <s v="EDIA"/>
    <s v="C"/>
    <s v="Labor"/>
    <s v="TEC"/>
    <m/>
    <s v="BNL"/>
    <s v="Const.Install"/>
    <s v="INST"/>
    <x v="15"/>
    <m/>
    <m/>
    <m/>
    <m/>
    <m/>
    <m/>
    <m/>
    <m/>
    <m/>
    <m/>
    <m/>
    <m/>
    <m/>
    <m/>
    <m/>
    <m/>
    <m/>
    <m/>
    <m/>
    <x v="0"/>
    <x v="0"/>
    <m/>
  </r>
  <r>
    <s v=""/>
    <s v=" E0704_15100"/>
    <s v="RF 200KW PWR: Amplifier - Installation (1 of 32)"/>
    <s v="6.07.04.10"/>
    <x v="0"/>
    <d v="2029-01-05T00:00:00"/>
    <d v="2029-02-16T00:00:00"/>
    <s v="egolnar"/>
    <s v="tuozzolo"/>
    <n v="0"/>
    <s v="EDIA"/>
    <s v="C"/>
    <s v="Labor"/>
    <s v="TEC"/>
    <m/>
    <s v="BNL"/>
    <s v="Const.Install"/>
    <s v="INST"/>
    <x v="15"/>
    <m/>
    <m/>
    <m/>
    <m/>
    <m/>
    <m/>
    <m/>
    <m/>
    <m/>
    <m/>
    <m/>
    <m/>
    <m/>
    <m/>
    <m/>
    <m/>
    <m/>
    <m/>
    <m/>
    <x v="0"/>
    <x v="0"/>
    <m/>
  </r>
  <r>
    <s v=""/>
    <s v=" 30133_30142_M_FY21"/>
    <s v="6.09.01 - 30133_30142_MULT - FY21 Nonlabor Actuals_Q3 &amp; Q4"/>
    <s v="6.09.01"/>
    <x v="0"/>
    <d v="2021-04-01T00:00:00"/>
    <d v="2021-09-30T00:00:00"/>
    <s v="glayden"/>
    <s v="ythan"/>
    <n v="15.64"/>
    <s v="EDIA"/>
    <s v="A"/>
    <s v="Nonlabor"/>
    <s v="OPC"/>
    <m/>
    <s v="BNL"/>
    <s v="CDR"/>
    <s v="CRYO"/>
    <x v="2"/>
    <s v="ACT"/>
    <m/>
    <m/>
    <m/>
    <m/>
    <n v="15.64"/>
    <m/>
    <m/>
    <m/>
    <m/>
    <m/>
    <m/>
    <m/>
    <m/>
    <m/>
    <m/>
    <m/>
    <m/>
    <m/>
    <x v="0"/>
    <x v="0"/>
    <m/>
  </r>
  <r>
    <s v=""/>
    <s v=" SR_0407_1815"/>
    <s v="Vacuum Support Equipment - Portable Cleanroom Tents - RCV: Vendor Delivery"/>
    <s v="6.04.05.07"/>
    <x v="0"/>
    <d v="2026-01-08T00:00:00"/>
    <d v="2026-01-08T00:00:00"/>
    <s v="rnavarrol"/>
    <s v="chetzel"/>
    <n v="224082.6"/>
    <s v="CON"/>
    <s v="C"/>
    <s v="Nonlabor"/>
    <s v="TEC"/>
    <s v="CD-3A"/>
    <s v="BNL"/>
    <s v="Const"/>
    <s v="VAC"/>
    <x v="9"/>
    <s v="P.S503"/>
    <m/>
    <m/>
    <m/>
    <m/>
    <m/>
    <m/>
    <m/>
    <m/>
    <m/>
    <n v="224082.6"/>
    <m/>
    <m/>
    <m/>
    <m/>
    <m/>
    <m/>
    <m/>
    <m/>
    <x v="0"/>
    <x v="0"/>
    <m/>
  </r>
  <r>
    <s v=""/>
    <s v=" EJ_0203_4221"/>
    <s v="TR Effort: RCS Arc Chambers - First Article Chambers - Arc 9"/>
    <s v="6.03.02.04.01"/>
    <x v="1"/>
    <d v="2024-12-04T00:00:00"/>
    <d v="2025-03-03T00:00:00"/>
    <s v="rnavarrol"/>
    <s v="chetzel"/>
    <n v="13651.99"/>
    <s v="CON"/>
    <s v="C"/>
    <s v="Labor"/>
    <s v="TEC"/>
    <s v="CD-3A"/>
    <s v="BNL"/>
    <s v="Const"/>
    <s v="VAC"/>
    <x v="9"/>
    <s v="A.PP033"/>
    <s v="APP00070"/>
    <m/>
    <m/>
    <m/>
    <m/>
    <m/>
    <m/>
    <m/>
    <n v="13651.99"/>
    <m/>
    <m/>
    <m/>
    <m/>
    <m/>
    <m/>
    <m/>
    <m/>
    <m/>
    <x v="0"/>
    <x v="0"/>
    <m/>
  </r>
  <r>
    <s v=""/>
    <s v=" EJ_0203_4270"/>
    <s v="RCS Arc Chambers - Arc 9 - Deliveries"/>
    <s v="6.03.02.04.01"/>
    <x v="1"/>
    <d v="2025-04-01T00:00:00"/>
    <d v="2025-06-24T00:00:00"/>
    <s v="rnavarrol"/>
    <s v="chetzel"/>
    <n v="6825.99"/>
    <s v="CON"/>
    <s v="C"/>
    <s v="Labor"/>
    <s v="TEC"/>
    <s v="CD-3A"/>
    <s v="BNL"/>
    <s v="Const"/>
    <s v="VAC"/>
    <x v="9"/>
    <s v="A.PP033"/>
    <s v="APP00070"/>
    <m/>
    <m/>
    <m/>
    <m/>
    <m/>
    <m/>
    <m/>
    <n v="6825.99"/>
    <m/>
    <m/>
    <m/>
    <m/>
    <m/>
    <m/>
    <m/>
    <m/>
    <m/>
    <x v="0"/>
    <x v="0"/>
    <m/>
  </r>
  <r>
    <s v=""/>
    <s v=" EJ_0203_4270"/>
    <s v="RCS Arc Chambers - Arc 9 - Deliveries"/>
    <s v="6.03.02.04.01"/>
    <x v="1"/>
    <d v="2025-04-01T00:00:00"/>
    <d v="2025-06-24T00:00:00"/>
    <s v="rnavarrol"/>
    <s v="chetzel"/>
    <n v="27303.97"/>
    <s v="CON"/>
    <s v="C"/>
    <s v="Labor"/>
    <s v="TEC"/>
    <s v="CD-3A"/>
    <s v="BNL"/>
    <s v="Const"/>
    <s v="VAC"/>
    <x v="9"/>
    <s v="A.PP033"/>
    <s v="APP00070"/>
    <m/>
    <m/>
    <m/>
    <m/>
    <m/>
    <m/>
    <m/>
    <n v="27303.97"/>
    <m/>
    <m/>
    <m/>
    <m/>
    <m/>
    <m/>
    <m/>
    <m/>
    <m/>
    <x v="0"/>
    <x v="0"/>
    <m/>
  </r>
  <r>
    <s v=""/>
    <s v=" EJ_0203_4250"/>
    <s v="RCS Arc Chambers - First Article Acceptance Testing - Arc 9"/>
    <s v="6.03.02.04.01"/>
    <x v="1"/>
    <d v="2025-03-04T00:00:00"/>
    <d v="2025-03-31T00:00:00"/>
    <s v="rnavarrol"/>
    <s v="chetzel"/>
    <n v="6314.04"/>
    <s v="CON"/>
    <s v="C"/>
    <s v="Labor"/>
    <s v="TEC"/>
    <s v="CD-3A"/>
    <s v="BNL"/>
    <s v="Const"/>
    <s v="VAC"/>
    <x v="9"/>
    <s v="A.PP033"/>
    <s v="APP00070"/>
    <m/>
    <m/>
    <m/>
    <m/>
    <m/>
    <m/>
    <m/>
    <n v="6314.04"/>
    <m/>
    <m/>
    <m/>
    <m/>
    <m/>
    <m/>
    <m/>
    <m/>
    <m/>
    <x v="0"/>
    <x v="0"/>
    <m/>
  </r>
  <r>
    <s v=""/>
    <s v=" EJ_0203_4250"/>
    <s v="RCS Arc Chambers - First Article Acceptance Testing - Arc 9"/>
    <s v="6.03.02.04.01"/>
    <x v="1"/>
    <d v="2025-03-04T00:00:00"/>
    <d v="2025-03-31T00:00:00"/>
    <s v="rnavarrol"/>
    <s v="chetzel"/>
    <n v="16041.08"/>
    <s v="CON"/>
    <s v="C"/>
    <s v="Labor"/>
    <s v="TEC"/>
    <s v="CD-3A"/>
    <s v="BNL"/>
    <s v="Const"/>
    <s v="VAC"/>
    <x v="9"/>
    <s v="A.PP033"/>
    <s v="APP00070"/>
    <m/>
    <m/>
    <m/>
    <m/>
    <m/>
    <m/>
    <m/>
    <n v="16041.08"/>
    <m/>
    <m/>
    <m/>
    <m/>
    <m/>
    <m/>
    <m/>
    <m/>
    <m/>
    <x v="0"/>
    <x v="0"/>
    <m/>
  </r>
  <r>
    <s v=""/>
    <s v=" EJ_0203_4250"/>
    <s v="RCS Arc Chambers - First Article Acceptance Testing - Arc 9"/>
    <s v="6.03.02.04.01"/>
    <x v="1"/>
    <d v="2025-03-04T00:00:00"/>
    <d v="2025-03-31T00:00:00"/>
    <s v="rnavarrol"/>
    <s v="chetzel"/>
    <n v="7089.8"/>
    <s v="CON"/>
    <s v="C"/>
    <s v="Labor"/>
    <s v="TEC"/>
    <s v="CD-3A"/>
    <s v="BNL"/>
    <s v="Const"/>
    <s v="VAC"/>
    <x v="9"/>
    <s v="A.PP033"/>
    <s v="APP00070"/>
    <m/>
    <m/>
    <m/>
    <m/>
    <m/>
    <m/>
    <m/>
    <n v="7089.8"/>
    <m/>
    <m/>
    <m/>
    <m/>
    <m/>
    <m/>
    <m/>
    <m/>
    <m/>
    <x v="0"/>
    <x v="0"/>
    <m/>
  </r>
  <r>
    <s v=""/>
    <s v=" EJ_0203_4250"/>
    <s v="RCS Arc Chambers - First Article Acceptance Testing - Arc 9"/>
    <s v="6.03.02.04.01"/>
    <x v="1"/>
    <d v="2025-03-04T00:00:00"/>
    <d v="2025-03-31T00:00:00"/>
    <s v="rnavarrol"/>
    <s v="chetzel"/>
    <n v="2328.29"/>
    <s v="CON"/>
    <s v="C"/>
    <s v="Labor"/>
    <s v="TEC"/>
    <s v="CD-3A"/>
    <s v="BNL"/>
    <s v="Const"/>
    <s v="VAC"/>
    <x v="9"/>
    <s v="A.PP033"/>
    <s v="APP00070"/>
    <m/>
    <m/>
    <m/>
    <m/>
    <m/>
    <m/>
    <m/>
    <n v="2328.29"/>
    <m/>
    <m/>
    <m/>
    <m/>
    <m/>
    <m/>
    <m/>
    <m/>
    <m/>
    <x v="0"/>
    <x v="0"/>
    <m/>
  </r>
  <r>
    <s v=""/>
    <s v=" EJ_0203_4280"/>
    <s v="RCS Arc Chambers - Arc 9 - Acceptance Testing"/>
    <s v="6.03.02.04.01"/>
    <x v="1"/>
    <d v="2025-04-29T00:00:00"/>
    <d v="2025-07-23T00:00:00"/>
    <s v="rnavarrol"/>
    <s v="chetzel"/>
    <n v="20477.98"/>
    <s v="CON"/>
    <s v="C"/>
    <s v="Labor"/>
    <s v="TEC"/>
    <s v="CD-3A"/>
    <s v="BNL"/>
    <s v="Const"/>
    <s v="VAC"/>
    <x v="9"/>
    <s v="A.PP033"/>
    <s v="APP00070"/>
    <m/>
    <m/>
    <m/>
    <m/>
    <m/>
    <m/>
    <m/>
    <n v="20477.98"/>
    <m/>
    <m/>
    <m/>
    <m/>
    <m/>
    <m/>
    <m/>
    <m/>
    <m/>
    <x v="0"/>
    <x v="0"/>
    <m/>
  </r>
  <r>
    <s v=""/>
    <s v=" EJ_0203_4280"/>
    <s v="RCS Arc Chambers - Arc 9 - Acceptance Testing"/>
    <s v="6.03.02.04.01"/>
    <x v="1"/>
    <d v="2025-04-29T00:00:00"/>
    <d v="2025-07-23T00:00:00"/>
    <s v="rnavarrol"/>
    <s v="chetzel"/>
    <n v="22507.3"/>
    <s v="CON"/>
    <s v="C"/>
    <s v="Labor"/>
    <s v="TEC"/>
    <s v="CD-3A"/>
    <s v="BNL"/>
    <s v="Const"/>
    <s v="VAC"/>
    <x v="9"/>
    <s v="A.PP033"/>
    <s v="APP00070"/>
    <m/>
    <m/>
    <m/>
    <m/>
    <m/>
    <m/>
    <m/>
    <n v="22507.3"/>
    <m/>
    <m/>
    <m/>
    <m/>
    <m/>
    <m/>
    <m/>
    <m/>
    <m/>
    <x v="0"/>
    <x v="0"/>
    <m/>
  </r>
  <r>
    <s v=""/>
    <s v=" EJ_0203_4280"/>
    <s v="RCS Arc Chambers - Arc 9 - Acceptance Testing"/>
    <s v="6.03.02.04.01"/>
    <x v="1"/>
    <d v="2025-04-29T00:00:00"/>
    <d v="2025-07-23T00:00:00"/>
    <s v="rnavarrol"/>
    <s v="chetzel"/>
    <n v="15521.96"/>
    <s v="CON"/>
    <s v="C"/>
    <s v="Labor"/>
    <s v="TEC"/>
    <s v="CD-3A"/>
    <s v="BNL"/>
    <s v="Const"/>
    <s v="VAC"/>
    <x v="9"/>
    <s v="A.PP033"/>
    <s v="APP00070"/>
    <m/>
    <m/>
    <m/>
    <m/>
    <m/>
    <m/>
    <m/>
    <n v="15521.96"/>
    <m/>
    <m/>
    <m/>
    <m/>
    <m/>
    <m/>
    <m/>
    <m/>
    <m/>
    <x v="0"/>
    <x v="0"/>
    <m/>
  </r>
  <r>
    <s v=""/>
    <s v=" EJ_0203_4400"/>
    <s v="RCS Arc Chambers - Arc 11 Deliveries"/>
    <s v="6.03.02.04.01"/>
    <x v="1"/>
    <d v="2025-06-25T00:00:00"/>
    <d v="2025-09-18T00:00:00"/>
    <s v="rnavarrol"/>
    <s v="chetzel"/>
    <n v="6825.99"/>
    <s v="CON"/>
    <s v="C"/>
    <s v="Labor"/>
    <s v="TEC"/>
    <s v="CD-3A"/>
    <s v="BNL"/>
    <s v="Const"/>
    <s v="VAC"/>
    <x v="9"/>
    <s v="A.PP033"/>
    <s v="APP00070"/>
    <m/>
    <m/>
    <m/>
    <m/>
    <m/>
    <m/>
    <m/>
    <n v="6825.99"/>
    <m/>
    <m/>
    <m/>
    <m/>
    <m/>
    <m/>
    <m/>
    <m/>
    <m/>
    <x v="0"/>
    <x v="0"/>
    <m/>
  </r>
  <r>
    <s v=""/>
    <s v=" EJ_0203_4400"/>
    <s v="RCS Arc Chambers - Arc 11 Deliveries"/>
    <s v="6.03.02.04.01"/>
    <x v="1"/>
    <d v="2025-06-25T00:00:00"/>
    <d v="2025-09-18T00:00:00"/>
    <s v="rnavarrol"/>
    <s v="chetzel"/>
    <n v="27303.97"/>
    <s v="CON"/>
    <s v="C"/>
    <s v="Labor"/>
    <s v="TEC"/>
    <s v="CD-3A"/>
    <s v="BNL"/>
    <s v="Const"/>
    <s v="VAC"/>
    <x v="9"/>
    <s v="A.PP033"/>
    <s v="APP00070"/>
    <m/>
    <m/>
    <m/>
    <m/>
    <m/>
    <m/>
    <m/>
    <n v="27303.97"/>
    <m/>
    <m/>
    <m/>
    <m/>
    <m/>
    <m/>
    <m/>
    <m/>
    <m/>
    <x v="0"/>
    <x v="0"/>
    <m/>
  </r>
  <r>
    <s v=""/>
    <s v=" EJ_0203_4410"/>
    <s v="RCS Arc Chambers - Arc 11 - Acceptance Testing"/>
    <s v="6.03.02.04.01"/>
    <x v="1"/>
    <d v="2025-07-24T00:00:00"/>
    <d v="2025-10-17T00:00:00"/>
    <s v="rnavarrol"/>
    <s v="chetzel"/>
    <n v="20621.32"/>
    <s v="CON"/>
    <s v="C"/>
    <s v="Labor"/>
    <s v="TEC"/>
    <s v="CD-3A"/>
    <s v="BNL"/>
    <s v="Const"/>
    <s v="VAC"/>
    <x v="9"/>
    <s v="A.PP033"/>
    <s v="APP00070"/>
    <m/>
    <m/>
    <m/>
    <m/>
    <m/>
    <m/>
    <m/>
    <n v="16497.060000000001"/>
    <n v="4124.26"/>
    <m/>
    <m/>
    <m/>
    <m/>
    <m/>
    <m/>
    <m/>
    <m/>
    <x v="0"/>
    <x v="0"/>
    <m/>
  </r>
  <r>
    <s v=""/>
    <s v=" EJ_0203_4410"/>
    <s v="RCS Arc Chambers - Arc 11 - Acceptance Testing"/>
    <s v="6.03.02.04.01"/>
    <x v="1"/>
    <d v="2025-07-24T00:00:00"/>
    <d v="2025-10-17T00:00:00"/>
    <s v="rnavarrol"/>
    <s v="chetzel"/>
    <n v="22664.85"/>
    <s v="CON"/>
    <s v="C"/>
    <s v="Labor"/>
    <s v="TEC"/>
    <s v="CD-3A"/>
    <s v="BNL"/>
    <s v="Const"/>
    <s v="VAC"/>
    <x v="9"/>
    <s v="A.PP033"/>
    <s v="APP00070"/>
    <m/>
    <m/>
    <m/>
    <m/>
    <m/>
    <m/>
    <m/>
    <n v="18131.88"/>
    <n v="4532.97"/>
    <m/>
    <m/>
    <m/>
    <m/>
    <m/>
    <m/>
    <m/>
    <m/>
    <x v="0"/>
    <x v="0"/>
    <m/>
  </r>
  <r>
    <s v=""/>
    <s v=" EJ_0203_4410"/>
    <s v="RCS Arc Chambers - Arc 11 - Acceptance Testing"/>
    <s v="6.03.02.04.01"/>
    <x v="1"/>
    <d v="2025-07-24T00:00:00"/>
    <d v="2025-10-17T00:00:00"/>
    <s v="rnavarrol"/>
    <s v="chetzel"/>
    <n v="15630.61"/>
    <s v="CON"/>
    <s v="C"/>
    <s v="Labor"/>
    <s v="TEC"/>
    <s v="CD-3A"/>
    <s v="BNL"/>
    <s v="Const"/>
    <s v="VAC"/>
    <x v="9"/>
    <s v="A.PP033"/>
    <s v="APP00070"/>
    <m/>
    <m/>
    <m/>
    <m/>
    <m/>
    <m/>
    <m/>
    <n v="12504.49"/>
    <n v="3126.12"/>
    <m/>
    <m/>
    <m/>
    <m/>
    <m/>
    <m/>
    <m/>
    <m/>
    <x v="0"/>
    <x v="0"/>
    <m/>
  </r>
  <r>
    <s v=""/>
    <s v=" E0704_15110"/>
    <s v="RF 200KW PWR: Amplifier - Installation (2 of 32)"/>
    <s v="6.07.04.10"/>
    <x v="0"/>
    <d v="2029-02-07T00:00:00"/>
    <d v="2029-03-08T00:00:00"/>
    <s v="egolnar"/>
    <s v="tuozzolo"/>
    <n v="0"/>
    <s v="CON"/>
    <s v="C"/>
    <s v="Nonlabor"/>
    <s v="TEC"/>
    <m/>
    <s v="BNL"/>
    <s v="Const.Install"/>
    <s v="INST"/>
    <x v="15"/>
    <m/>
    <m/>
    <m/>
    <m/>
    <m/>
    <m/>
    <m/>
    <m/>
    <m/>
    <m/>
    <m/>
    <m/>
    <m/>
    <m/>
    <m/>
    <m/>
    <m/>
    <m/>
    <m/>
    <x v="0"/>
    <x v="0"/>
    <m/>
  </r>
  <r>
    <s v=""/>
    <s v=" E0704_15120"/>
    <s v="RF 200KW PWR: Amplifier - Installation (3 of 32)"/>
    <s v="6.07.04.10"/>
    <x v="0"/>
    <d v="2029-03-12T00:00:00"/>
    <d v="2029-04-09T00:00:00"/>
    <s v="egolnar"/>
    <s v="tuozzolo"/>
    <n v="0"/>
    <s v="CON"/>
    <s v="C"/>
    <s v="Nonlabor"/>
    <s v="TEC"/>
    <m/>
    <s v="BNL"/>
    <s v="Const.Install"/>
    <s v="INST"/>
    <x v="15"/>
    <m/>
    <m/>
    <m/>
    <m/>
    <m/>
    <m/>
    <m/>
    <m/>
    <m/>
    <m/>
    <m/>
    <m/>
    <m/>
    <m/>
    <m/>
    <m/>
    <m/>
    <m/>
    <m/>
    <x v="0"/>
    <x v="0"/>
    <m/>
  </r>
  <r>
    <s v=""/>
    <s v=" E0704_15130"/>
    <s v="RF 200KW PWR: Amplifier - Installation (4 of 32)"/>
    <s v="6.07.04.10"/>
    <x v="0"/>
    <d v="2029-04-11T00:00:00"/>
    <d v="2029-05-09T00:00:00"/>
    <s v="egolnar"/>
    <s v="tuozzolo"/>
    <n v="0"/>
    <s v="CON"/>
    <s v="C"/>
    <s v="Nonlabor"/>
    <s v="TEC"/>
    <m/>
    <s v="BNL"/>
    <s v="Const.Install"/>
    <s v="INST"/>
    <x v="15"/>
    <m/>
    <m/>
    <m/>
    <m/>
    <m/>
    <m/>
    <m/>
    <m/>
    <m/>
    <m/>
    <m/>
    <m/>
    <m/>
    <m/>
    <m/>
    <m/>
    <m/>
    <m/>
    <m/>
    <x v="0"/>
    <x v="0"/>
    <m/>
  </r>
  <r>
    <s v=""/>
    <s v=" E0704_15140"/>
    <s v="RF 200KW PWR: Amplifier - Installation (5 of 32)"/>
    <s v="6.07.04.10"/>
    <x v="0"/>
    <d v="2029-05-11T00:00:00"/>
    <d v="2029-06-11T00:00:00"/>
    <s v="egolnar"/>
    <s v="tuozzolo"/>
    <n v="0"/>
    <s v="CON"/>
    <s v="C"/>
    <s v="Nonlabor"/>
    <s v="TEC"/>
    <m/>
    <s v="BNL"/>
    <s v="Const.Install"/>
    <s v="INST"/>
    <x v="15"/>
    <m/>
    <m/>
    <m/>
    <m/>
    <m/>
    <m/>
    <m/>
    <m/>
    <m/>
    <m/>
    <m/>
    <m/>
    <m/>
    <m/>
    <m/>
    <m/>
    <m/>
    <m/>
    <m/>
    <x v="0"/>
    <x v="0"/>
    <m/>
  </r>
  <r>
    <s v=""/>
    <s v=" E0704_15150"/>
    <s v="RF 200KW PWR: Amplifier - Installation (6 of 32)"/>
    <s v="6.07.04.10"/>
    <x v="0"/>
    <d v="2029-06-13T00:00:00"/>
    <d v="2029-07-12T00:00:00"/>
    <s v="egolnar"/>
    <s v="tuozzolo"/>
    <n v="0"/>
    <s v="CON"/>
    <s v="C"/>
    <s v="Nonlabor"/>
    <s v="TEC"/>
    <m/>
    <s v="BNL"/>
    <s v="Const.Install"/>
    <s v="INST"/>
    <x v="15"/>
    <m/>
    <m/>
    <m/>
    <m/>
    <m/>
    <m/>
    <m/>
    <m/>
    <m/>
    <m/>
    <m/>
    <m/>
    <m/>
    <m/>
    <m/>
    <m/>
    <m/>
    <m/>
    <m/>
    <x v="0"/>
    <x v="0"/>
    <m/>
  </r>
  <r>
    <s v=""/>
    <s v=" E0704_15160"/>
    <s v="RF 200KW PWR: Amplifier - Installation (7 of 32)"/>
    <s v="6.07.04.10"/>
    <x v="0"/>
    <d v="2029-07-16T00:00:00"/>
    <d v="2029-08-13T00:00:00"/>
    <s v="egolnar"/>
    <s v="tuozzolo"/>
    <n v="0"/>
    <s v="CON"/>
    <s v="C"/>
    <s v="Nonlabor"/>
    <s v="TEC"/>
    <m/>
    <s v="BNL"/>
    <s v="Const.Install"/>
    <s v="INST"/>
    <x v="15"/>
    <m/>
    <m/>
    <m/>
    <m/>
    <m/>
    <m/>
    <m/>
    <m/>
    <m/>
    <m/>
    <m/>
    <m/>
    <m/>
    <m/>
    <m/>
    <m/>
    <m/>
    <m/>
    <m/>
    <x v="0"/>
    <x v="0"/>
    <m/>
  </r>
  <r>
    <s v=""/>
    <s v=" E0704_15170"/>
    <s v="RF 200KW PWR: Amplifier - Installation (8 of 32)"/>
    <s v="6.07.04.10"/>
    <x v="0"/>
    <d v="2029-08-15T00:00:00"/>
    <d v="2029-09-13T00:00:00"/>
    <s v="egolnar"/>
    <s v="tuozzolo"/>
    <n v="0"/>
    <s v="CON"/>
    <s v="C"/>
    <s v="Nonlabor"/>
    <s v="TEC"/>
    <m/>
    <s v="BNL"/>
    <s v="Const.Install"/>
    <s v="INST"/>
    <x v="15"/>
    <m/>
    <m/>
    <m/>
    <m/>
    <m/>
    <m/>
    <m/>
    <m/>
    <m/>
    <m/>
    <m/>
    <m/>
    <m/>
    <m/>
    <m/>
    <m/>
    <m/>
    <m/>
    <m/>
    <x v="0"/>
    <x v="0"/>
    <m/>
  </r>
  <r>
    <s v=""/>
    <s v=" E0704_15180"/>
    <s v="RF 200KW PWR: Amplifier - Installation (9 of 32)"/>
    <s v="6.07.04.10"/>
    <x v="0"/>
    <d v="2029-09-17T00:00:00"/>
    <d v="2029-10-16T00:00:00"/>
    <s v="egolnar"/>
    <s v="tuozzolo"/>
    <n v="0"/>
    <s v="CON"/>
    <s v="C"/>
    <s v="Nonlabor"/>
    <s v="TEC"/>
    <m/>
    <s v="BNL"/>
    <s v="Const.Install"/>
    <s v="INST"/>
    <x v="15"/>
    <m/>
    <m/>
    <m/>
    <m/>
    <m/>
    <m/>
    <m/>
    <m/>
    <m/>
    <m/>
    <m/>
    <m/>
    <m/>
    <m/>
    <m/>
    <m/>
    <m/>
    <m/>
    <m/>
    <x v="0"/>
    <x v="0"/>
    <m/>
  </r>
  <r>
    <s v=""/>
    <s v=" E0704_15190"/>
    <s v="RF 200KW PWR: Amplifier - Installation (10 of 32)"/>
    <s v="6.07.04.10"/>
    <x v="0"/>
    <d v="2029-10-18T00:00:00"/>
    <d v="2029-11-16T00:00:00"/>
    <s v="egolnar"/>
    <s v="tuozzolo"/>
    <n v="0"/>
    <s v="CON"/>
    <s v="C"/>
    <s v="Nonlabor"/>
    <s v="TEC"/>
    <m/>
    <s v="BNL"/>
    <s v="Const.Install"/>
    <s v="INST"/>
    <x v="15"/>
    <m/>
    <m/>
    <m/>
    <m/>
    <m/>
    <m/>
    <m/>
    <m/>
    <m/>
    <m/>
    <m/>
    <m/>
    <m/>
    <m/>
    <m/>
    <m/>
    <m/>
    <m/>
    <m/>
    <x v="0"/>
    <x v="0"/>
    <m/>
  </r>
  <r>
    <s v=""/>
    <s v=" E0704_15200"/>
    <s v="RF 200KW PWR: Amplifier - Installation (11 of 32)"/>
    <s v="6.07.04.10"/>
    <x v="0"/>
    <d v="2029-11-20T00:00:00"/>
    <d v="2029-12-20T00:00:00"/>
    <s v="egolnar"/>
    <s v="tuozzolo"/>
    <n v="0"/>
    <s v="CON"/>
    <s v="C"/>
    <s v="Nonlabor"/>
    <s v="TEC"/>
    <m/>
    <s v="BNL"/>
    <s v="Const.Install"/>
    <s v="INST"/>
    <x v="15"/>
    <m/>
    <m/>
    <m/>
    <m/>
    <m/>
    <m/>
    <m/>
    <m/>
    <m/>
    <m/>
    <m/>
    <m/>
    <m/>
    <m/>
    <m/>
    <m/>
    <m/>
    <m/>
    <m/>
    <x v="0"/>
    <x v="0"/>
    <m/>
  </r>
  <r>
    <s v=""/>
    <s v=" E0704_15210"/>
    <s v="RF 200KW PWR: Amplifier - Installation (12 of 32)"/>
    <s v="6.07.04.10"/>
    <x v="0"/>
    <d v="2029-12-24T00:00:00"/>
    <d v="1930-01-24T00:00:00"/>
    <s v="egolnar"/>
    <s v="tuozzolo"/>
    <n v="0"/>
    <s v="CON"/>
    <s v="C"/>
    <s v="Nonlabor"/>
    <s v="TEC"/>
    <m/>
    <s v="BNL"/>
    <s v="Const.Install"/>
    <s v="INST"/>
    <x v="15"/>
    <m/>
    <m/>
    <m/>
    <m/>
    <m/>
    <m/>
    <m/>
    <m/>
    <m/>
    <m/>
    <m/>
    <m/>
    <m/>
    <m/>
    <m/>
    <m/>
    <m/>
    <m/>
    <m/>
    <x v="0"/>
    <x v="0"/>
    <m/>
  </r>
  <r>
    <s v=""/>
    <s v=" E0704_15220"/>
    <s v="RF 200KW PWR: Amplifier - Installation (13 of 32)"/>
    <s v="6.07.04.10"/>
    <x v="0"/>
    <d v="1930-01-28T00:00:00"/>
    <d v="1930-02-26T00:00:00"/>
    <s v="egolnar"/>
    <s v="tuozzolo"/>
    <n v="0"/>
    <s v="CON"/>
    <s v="C"/>
    <s v="Nonlabor"/>
    <s v="TEC"/>
    <m/>
    <s v="BNL"/>
    <s v="Const.Install"/>
    <s v="INST"/>
    <x v="15"/>
    <m/>
    <m/>
    <m/>
    <m/>
    <m/>
    <m/>
    <m/>
    <m/>
    <m/>
    <m/>
    <m/>
    <m/>
    <m/>
    <m/>
    <m/>
    <m/>
    <m/>
    <m/>
    <m/>
    <x v="0"/>
    <x v="0"/>
    <m/>
  </r>
  <r>
    <s v=""/>
    <s v=" E0704_15230"/>
    <s v="RF 200KW PWR: Amplifier - Installation (14 of 32)"/>
    <s v="6.07.04.10"/>
    <x v="0"/>
    <d v="1930-02-28T00:00:00"/>
    <d v="1930-03-28T00:00:00"/>
    <s v="egolnar"/>
    <s v="tuozzolo"/>
    <n v="0"/>
    <s v="CON"/>
    <s v="C"/>
    <s v="Nonlabor"/>
    <s v="TEC"/>
    <m/>
    <s v="BNL"/>
    <s v="Const.Install"/>
    <s v="INST"/>
    <x v="15"/>
    <m/>
    <m/>
    <m/>
    <m/>
    <m/>
    <m/>
    <m/>
    <m/>
    <m/>
    <m/>
    <m/>
    <m/>
    <m/>
    <m/>
    <m/>
    <m/>
    <m/>
    <m/>
    <m/>
    <x v="0"/>
    <x v="0"/>
    <m/>
  </r>
  <r>
    <s v=""/>
    <s v=" E0704_15240"/>
    <s v="RF 200KW PWR: Amplifier - Installation (15 of 32)"/>
    <s v="6.07.04.10"/>
    <x v="0"/>
    <d v="1930-04-01T00:00:00"/>
    <d v="1930-04-29T00:00:00"/>
    <s v="egolnar"/>
    <s v="tuozzolo"/>
    <n v="0"/>
    <s v="CON"/>
    <s v="C"/>
    <s v="Nonlabor"/>
    <s v="TEC"/>
    <m/>
    <s v="BNL"/>
    <s v="Const.Install"/>
    <s v="INST"/>
    <x v="15"/>
    <m/>
    <m/>
    <m/>
    <m/>
    <m/>
    <m/>
    <m/>
    <m/>
    <m/>
    <m/>
    <m/>
    <m/>
    <m/>
    <m/>
    <m/>
    <m/>
    <m/>
    <m/>
    <m/>
    <x v="0"/>
    <x v="0"/>
    <m/>
  </r>
  <r>
    <s v=""/>
    <s v=" E0704_15250"/>
    <s v="RF 200KW PWR: Amplifier - Installation (16 of 32)"/>
    <s v="6.07.04.10"/>
    <x v="0"/>
    <d v="1930-05-01T00:00:00"/>
    <d v="1930-05-30T00:00:00"/>
    <s v="egolnar"/>
    <s v="tuozzolo"/>
    <n v="0"/>
    <s v="CON"/>
    <s v="C"/>
    <s v="Nonlabor"/>
    <s v="TEC"/>
    <m/>
    <s v="BNL"/>
    <s v="Const.Install"/>
    <s v="INST"/>
    <x v="15"/>
    <m/>
    <m/>
    <m/>
    <m/>
    <m/>
    <m/>
    <m/>
    <m/>
    <m/>
    <m/>
    <m/>
    <m/>
    <m/>
    <m/>
    <m/>
    <m/>
    <m/>
    <m/>
    <m/>
    <x v="0"/>
    <x v="0"/>
    <m/>
  </r>
  <r>
    <s v=""/>
    <s v=" E0704_15260"/>
    <s v="RF 200KW PWR: Amplifier - Installation (17 of 32)"/>
    <s v="6.07.04.10"/>
    <x v="0"/>
    <d v="1930-06-03T00:00:00"/>
    <d v="1930-07-01T00:00:00"/>
    <s v="egolnar"/>
    <s v="tuozzolo"/>
    <n v="0"/>
    <s v="CON"/>
    <s v="C"/>
    <s v="Nonlabor"/>
    <s v="TEC"/>
    <m/>
    <s v="BNL"/>
    <s v="Const.Install"/>
    <s v="INST"/>
    <x v="15"/>
    <m/>
    <m/>
    <m/>
    <m/>
    <m/>
    <m/>
    <m/>
    <m/>
    <m/>
    <m/>
    <m/>
    <m/>
    <m/>
    <m/>
    <m/>
    <m/>
    <m/>
    <m/>
    <m/>
    <x v="0"/>
    <x v="0"/>
    <m/>
  </r>
  <r>
    <s v=""/>
    <s v=" E0704_15270"/>
    <s v="RF 200KW PWR: Amplifier - Installation (18 of 32)"/>
    <s v="6.07.04.10"/>
    <x v="0"/>
    <d v="1930-07-03T00:00:00"/>
    <d v="1930-08-01T00:00:00"/>
    <s v="egolnar"/>
    <s v="tuozzolo"/>
    <n v="0"/>
    <s v="CON"/>
    <s v="C"/>
    <s v="Nonlabor"/>
    <s v="TEC"/>
    <m/>
    <s v="BNL"/>
    <s v="Const.Install"/>
    <s v="INST"/>
    <x v="15"/>
    <m/>
    <m/>
    <m/>
    <m/>
    <m/>
    <m/>
    <m/>
    <m/>
    <m/>
    <m/>
    <m/>
    <m/>
    <m/>
    <m/>
    <m/>
    <m/>
    <m/>
    <m/>
    <m/>
    <x v="0"/>
    <x v="0"/>
    <m/>
  </r>
  <r>
    <s v=""/>
    <s v=" E0704_15280"/>
    <s v="RF 200KW PWR: Amplifier - Installation (19 of 32)"/>
    <s v="6.07.04.10"/>
    <x v="0"/>
    <d v="1930-08-05T00:00:00"/>
    <d v="1930-09-03T00:00:00"/>
    <s v="egolnar"/>
    <s v="tuozzolo"/>
    <n v="0"/>
    <s v="CON"/>
    <s v="C"/>
    <s v="Nonlabor"/>
    <s v="TEC"/>
    <m/>
    <s v="BNL"/>
    <s v="Const.Install"/>
    <s v="INST"/>
    <x v="15"/>
    <m/>
    <m/>
    <m/>
    <m/>
    <m/>
    <m/>
    <m/>
    <m/>
    <m/>
    <m/>
    <m/>
    <m/>
    <m/>
    <m/>
    <m/>
    <m/>
    <m/>
    <m/>
    <m/>
    <x v="0"/>
    <x v="0"/>
    <m/>
  </r>
  <r>
    <s v=""/>
    <s v=" E0704_15290"/>
    <s v="RF 200KW PWR: Amplifier - Installation (20 of 32)"/>
    <s v="6.07.04.10"/>
    <x v="0"/>
    <d v="1930-09-05T00:00:00"/>
    <d v="1930-10-03T00:00:00"/>
    <s v="egolnar"/>
    <s v="tuozzolo"/>
    <n v="0"/>
    <s v="CON"/>
    <s v="C"/>
    <s v="Nonlabor"/>
    <s v="TEC"/>
    <m/>
    <s v="BNL"/>
    <s v="Const.Install"/>
    <s v="INST"/>
    <x v="15"/>
    <m/>
    <m/>
    <m/>
    <m/>
    <m/>
    <m/>
    <m/>
    <m/>
    <m/>
    <m/>
    <m/>
    <m/>
    <m/>
    <m/>
    <m/>
    <m/>
    <m/>
    <m/>
    <m/>
    <x v="0"/>
    <x v="0"/>
    <m/>
  </r>
  <r>
    <s v=""/>
    <s v=" E0704_15300"/>
    <s v="RF 200KW PWR: Amplifier - Installation (21 of 32)"/>
    <s v="6.07.04.10"/>
    <x v="0"/>
    <d v="1930-10-07T00:00:00"/>
    <d v="1930-11-05T00:00:00"/>
    <s v="egolnar"/>
    <s v="tuozzolo"/>
    <n v="0"/>
    <s v="CON"/>
    <s v="C"/>
    <s v="Nonlabor"/>
    <s v="TEC"/>
    <m/>
    <s v="BNL"/>
    <s v="Const.Install"/>
    <s v="INST"/>
    <x v="15"/>
    <m/>
    <m/>
    <m/>
    <m/>
    <m/>
    <m/>
    <m/>
    <m/>
    <m/>
    <m/>
    <m/>
    <m/>
    <m/>
    <m/>
    <m/>
    <m/>
    <m/>
    <m/>
    <m/>
    <x v="0"/>
    <x v="0"/>
    <m/>
  </r>
  <r>
    <s v=""/>
    <s v=" E0704_15310"/>
    <s v="RF 200KW PWR: Amplifier - Installation (22 of 32)"/>
    <s v="6.07.04.10"/>
    <x v="0"/>
    <d v="1930-11-07T00:00:00"/>
    <d v="1930-12-10T00:00:00"/>
    <s v="egolnar"/>
    <s v="tuozzolo"/>
    <n v="0"/>
    <s v="CON"/>
    <s v="C"/>
    <s v="Nonlabor"/>
    <s v="TEC"/>
    <m/>
    <s v="BNL"/>
    <s v="Const.Install"/>
    <s v="INST"/>
    <x v="15"/>
    <m/>
    <m/>
    <m/>
    <m/>
    <m/>
    <m/>
    <m/>
    <m/>
    <m/>
    <m/>
    <m/>
    <m/>
    <m/>
    <m/>
    <m/>
    <m/>
    <m/>
    <m/>
    <m/>
    <x v="0"/>
    <x v="0"/>
    <m/>
  </r>
  <r>
    <s v=""/>
    <s v=" E0704_15320"/>
    <s v="RF 200KW PWR: Amplifier - Installation (23 of 32)"/>
    <s v="6.07.04.10"/>
    <x v="0"/>
    <d v="1930-12-12T00:00:00"/>
    <d v="1931-01-10T00:00:00"/>
    <s v="egolnar"/>
    <s v="tuozzolo"/>
    <n v="0"/>
    <s v="CON"/>
    <s v="C"/>
    <s v="Nonlabor"/>
    <s v="TEC"/>
    <m/>
    <s v="BNL"/>
    <s v="Const.Install"/>
    <s v="INST"/>
    <x v="15"/>
    <m/>
    <m/>
    <m/>
    <m/>
    <m/>
    <m/>
    <m/>
    <m/>
    <m/>
    <m/>
    <m/>
    <m/>
    <m/>
    <m/>
    <m/>
    <m/>
    <m/>
    <m/>
    <m/>
    <x v="0"/>
    <x v="0"/>
    <m/>
  </r>
  <r>
    <s v=""/>
    <s v=" E0704_15330"/>
    <s v="RF 200KW PWR: Amplifier - Installation (24 of 32)"/>
    <s v="6.07.04.10"/>
    <x v="0"/>
    <d v="1931-01-15T00:00:00"/>
    <d v="1931-02-12T00:00:00"/>
    <s v="egolnar"/>
    <s v="tuozzolo"/>
    <n v="0"/>
    <s v="CON"/>
    <s v="C"/>
    <s v="Nonlabor"/>
    <s v="TEC"/>
    <m/>
    <s v="BNL"/>
    <s v="Const.Install"/>
    <s v="INST"/>
    <x v="15"/>
    <m/>
    <m/>
    <m/>
    <m/>
    <m/>
    <m/>
    <m/>
    <m/>
    <m/>
    <m/>
    <m/>
    <m/>
    <m/>
    <m/>
    <m/>
    <m/>
    <m/>
    <m/>
    <m/>
    <x v="0"/>
    <x v="0"/>
    <m/>
  </r>
  <r>
    <s v=""/>
    <s v=" E0704_15340"/>
    <s v="RF 200KW PWR: Amplifier - Installation (25 of 32)"/>
    <s v="6.07.04.10"/>
    <x v="0"/>
    <d v="1931-02-18T00:00:00"/>
    <d v="1931-03-18T00:00:00"/>
    <s v="egolnar"/>
    <s v="tuozzolo"/>
    <n v="0"/>
    <s v="CON"/>
    <s v="C"/>
    <s v="Nonlabor"/>
    <s v="TEC"/>
    <m/>
    <s v="BNL"/>
    <s v="Const.Install"/>
    <s v="INST"/>
    <x v="15"/>
    <m/>
    <m/>
    <m/>
    <m/>
    <m/>
    <m/>
    <m/>
    <m/>
    <m/>
    <m/>
    <m/>
    <m/>
    <m/>
    <m/>
    <m/>
    <m/>
    <m/>
    <m/>
    <m/>
    <x v="0"/>
    <x v="0"/>
    <m/>
  </r>
  <r>
    <s v=""/>
    <s v=" E0704_15350"/>
    <s v="RF 200KW PWR: Amplifier - Installation (26 of 32)"/>
    <s v="6.07.04.10"/>
    <x v="0"/>
    <d v="1931-03-20T00:00:00"/>
    <d v="1931-04-18T00:00:00"/>
    <s v="egolnar"/>
    <s v="tuozzolo"/>
    <n v="0"/>
    <s v="CON"/>
    <s v="C"/>
    <s v="Nonlabor"/>
    <s v="TEC"/>
    <m/>
    <s v="BNL"/>
    <s v="Const.Install"/>
    <s v="INST"/>
    <x v="15"/>
    <m/>
    <m/>
    <m/>
    <m/>
    <m/>
    <m/>
    <m/>
    <m/>
    <m/>
    <m/>
    <m/>
    <m/>
    <m/>
    <m/>
    <m/>
    <m/>
    <m/>
    <m/>
    <m/>
    <x v="0"/>
    <x v="0"/>
    <m/>
  </r>
  <r>
    <s v=""/>
    <s v=" E0704_15360"/>
    <s v="RF 200KW PWR: Amplifier - Installation (27 of 32)"/>
    <s v="6.07.04.10"/>
    <x v="0"/>
    <d v="1931-04-21T00:00:00"/>
    <d v="1931-05-20T00:00:00"/>
    <s v="egolnar"/>
    <s v="tuozzolo"/>
    <n v="0"/>
    <s v="CON"/>
    <s v="C"/>
    <s v="Nonlabor"/>
    <s v="TEC"/>
    <m/>
    <s v="BNL"/>
    <s v="Const.Install"/>
    <s v="INST"/>
    <x v="15"/>
    <m/>
    <m/>
    <m/>
    <m/>
    <m/>
    <m/>
    <m/>
    <m/>
    <m/>
    <m/>
    <m/>
    <m/>
    <m/>
    <m/>
    <m/>
    <m/>
    <m/>
    <m/>
    <m/>
    <x v="0"/>
    <x v="0"/>
    <m/>
  </r>
  <r>
    <s v=""/>
    <s v=" E0704_15370"/>
    <s v="RF 200KW PWR: Amplifier - Installation (28 of 32)"/>
    <s v="6.07.04.10"/>
    <x v="0"/>
    <d v="1931-05-21T00:00:00"/>
    <d v="1931-06-18T00:00:00"/>
    <s v="egolnar"/>
    <s v="tuozzolo"/>
    <n v="0"/>
    <s v="CON"/>
    <s v="C"/>
    <s v="Nonlabor"/>
    <s v="TEC"/>
    <m/>
    <s v="BNL"/>
    <s v="Const.Install"/>
    <s v="INST"/>
    <x v="15"/>
    <m/>
    <m/>
    <m/>
    <m/>
    <m/>
    <m/>
    <m/>
    <m/>
    <m/>
    <m/>
    <m/>
    <m/>
    <m/>
    <m/>
    <m/>
    <m/>
    <m/>
    <m/>
    <m/>
    <x v="0"/>
    <x v="0"/>
    <m/>
  </r>
  <r>
    <s v=""/>
    <s v=" E0704_15380"/>
    <s v="RF 200KW PWR: Amplifier - Installation (29 of 32)"/>
    <s v="6.07.04.10"/>
    <x v="0"/>
    <d v="1931-06-23T00:00:00"/>
    <d v="1931-07-21T00:00:00"/>
    <s v="egolnar"/>
    <s v="tuozzolo"/>
    <n v="0"/>
    <s v="CON"/>
    <s v="C"/>
    <s v="Nonlabor"/>
    <s v="TEC"/>
    <m/>
    <s v="BNL"/>
    <s v="Const.Install"/>
    <s v="INST"/>
    <x v="15"/>
    <m/>
    <m/>
    <m/>
    <m/>
    <m/>
    <m/>
    <m/>
    <m/>
    <m/>
    <m/>
    <m/>
    <m/>
    <m/>
    <m/>
    <m/>
    <m/>
    <m/>
    <m/>
    <m/>
    <x v="0"/>
    <x v="0"/>
    <m/>
  </r>
  <r>
    <s v=""/>
    <s v=" E0704_15390"/>
    <s v="RF 200KW PWR: Amplifier - Installation (30 of 32)"/>
    <s v="6.07.04.10"/>
    <x v="0"/>
    <d v="1931-07-24T00:00:00"/>
    <d v="1931-08-22T00:00:00"/>
    <s v="egolnar"/>
    <s v="tuozzolo"/>
    <n v="0"/>
    <s v="CON"/>
    <s v="C"/>
    <s v="Nonlabor"/>
    <s v="TEC"/>
    <m/>
    <s v="BNL"/>
    <s v="Const.Install"/>
    <s v="INST"/>
    <x v="15"/>
    <m/>
    <m/>
    <m/>
    <m/>
    <m/>
    <m/>
    <m/>
    <m/>
    <m/>
    <m/>
    <m/>
    <m/>
    <m/>
    <m/>
    <m/>
    <m/>
    <m/>
    <m/>
    <m/>
    <x v="0"/>
    <x v="0"/>
    <m/>
  </r>
  <r>
    <s v=""/>
    <s v=" E0704_15400"/>
    <s v="RF 200KW PWR: Amplifier - Installation (31 of 32)"/>
    <s v="6.07.04.10"/>
    <x v="0"/>
    <d v="1931-08-25T00:00:00"/>
    <d v="1931-09-23T00:00:00"/>
    <s v="egolnar"/>
    <s v="tuozzolo"/>
    <n v="0"/>
    <s v="CON"/>
    <s v="C"/>
    <s v="Nonlabor"/>
    <s v="TEC"/>
    <m/>
    <s v="BNL"/>
    <s v="Const.Install"/>
    <s v="INST"/>
    <x v="15"/>
    <m/>
    <m/>
    <m/>
    <m/>
    <m/>
    <m/>
    <m/>
    <m/>
    <m/>
    <m/>
    <m/>
    <m/>
    <m/>
    <m/>
    <m/>
    <m/>
    <m/>
    <m/>
    <m/>
    <x v="0"/>
    <x v="0"/>
    <m/>
  </r>
  <r>
    <s v=""/>
    <s v=" E0704_15410"/>
    <s v="RF 200KW PWR: Amplifier - Installation (32 of 32)"/>
    <s v="6.07.04.10"/>
    <x v="0"/>
    <d v="1931-09-25T00:00:00"/>
    <d v="1931-10-23T00:00:00"/>
    <s v="egolnar"/>
    <s v="tuozzolo"/>
    <n v="0"/>
    <s v="CON"/>
    <s v="C"/>
    <s v="Nonlabor"/>
    <s v="TEC"/>
    <m/>
    <s v="BNL"/>
    <s v="Const.Install"/>
    <s v="INST"/>
    <x v="15"/>
    <m/>
    <m/>
    <m/>
    <m/>
    <m/>
    <m/>
    <m/>
    <m/>
    <m/>
    <m/>
    <m/>
    <m/>
    <m/>
    <m/>
    <m/>
    <m/>
    <m/>
    <m/>
    <m/>
    <x v="0"/>
    <x v="0"/>
    <m/>
  </r>
  <r>
    <s v=""/>
    <s v=" SR_0501_1290"/>
    <s v="RF-ESR-1 200/400 Test Power Amplifier Prepare RFI"/>
    <s v="6.08.06.01"/>
    <x v="1"/>
    <d v="2023-02-03T00:00:00"/>
    <d v="2023-03-17T00:00:00"/>
    <s v="jtolle"/>
    <s v="zaltsman"/>
    <n v="21505.96"/>
    <s v="EDIA"/>
    <s v="C"/>
    <s v="Labor"/>
    <s v="TEC"/>
    <m/>
    <s v="BNL"/>
    <s v="Const.Procure"/>
    <s v="RF"/>
    <x v="10"/>
    <s v="D.APP23"/>
    <m/>
    <m/>
    <m/>
    <m/>
    <m/>
    <m/>
    <n v="21505.96"/>
    <m/>
    <m/>
    <m/>
    <m/>
    <m/>
    <m/>
    <m/>
    <m/>
    <m/>
    <m/>
    <m/>
    <x v="0"/>
    <x v="0"/>
    <m/>
  </r>
  <r>
    <s v=""/>
    <s v=" RD_0302_1242"/>
    <s v="E-source R&amp;D at Stony Brook University"/>
    <s v="6.02.03.02"/>
    <x v="1"/>
    <d v="2023-07-13T00:00:00"/>
    <d v="2024-02-23T00:00:00"/>
    <s v="glayden"/>
    <s v="skaritka"/>
    <n v="0"/>
    <s v="EDIA"/>
    <s v="C"/>
    <s v="Labor"/>
    <s v="OPC"/>
    <m/>
    <s v="BNL"/>
    <s v="R&amp;D"/>
    <s v="AD"/>
    <x v="3"/>
    <m/>
    <m/>
    <m/>
    <m/>
    <m/>
    <m/>
    <m/>
    <m/>
    <m/>
    <m/>
    <m/>
    <m/>
    <m/>
    <m/>
    <m/>
    <m/>
    <m/>
    <m/>
    <m/>
    <x v="0"/>
    <x v="0"/>
    <m/>
  </r>
  <r>
    <s v=""/>
    <s v=" RD_0302_1242"/>
    <s v="E-source R&amp;D at Stony Brook University"/>
    <s v="6.02.03.02"/>
    <x v="1"/>
    <d v="2023-07-13T00:00:00"/>
    <d v="2024-02-23T00:00:00"/>
    <s v="glayden"/>
    <s v="skaritka"/>
    <n v="0"/>
    <s v="EDIA"/>
    <s v="C"/>
    <s v="Labor"/>
    <s v="OPC"/>
    <m/>
    <s v="BNL"/>
    <s v="R&amp;D"/>
    <s v="AD"/>
    <x v="3"/>
    <m/>
    <m/>
    <m/>
    <m/>
    <m/>
    <m/>
    <m/>
    <m/>
    <m/>
    <m/>
    <m/>
    <m/>
    <m/>
    <m/>
    <m/>
    <m/>
    <m/>
    <m/>
    <m/>
    <x v="0"/>
    <x v="0"/>
    <m/>
  </r>
  <r>
    <s v=""/>
    <s v=" RD_0302_1242"/>
    <s v="E-source R&amp;D at Stony Brook University"/>
    <s v="6.02.03.02"/>
    <x v="1"/>
    <d v="2023-07-13T00:00:00"/>
    <d v="2024-02-23T00:00:00"/>
    <s v="glayden"/>
    <s v="skaritka"/>
    <n v="0"/>
    <s v="EDIA"/>
    <s v="C"/>
    <s v="Labor"/>
    <s v="OPC"/>
    <m/>
    <s v="BNL"/>
    <s v="R&amp;D"/>
    <s v="AD"/>
    <x v="3"/>
    <m/>
    <m/>
    <m/>
    <m/>
    <m/>
    <m/>
    <m/>
    <m/>
    <m/>
    <m/>
    <m/>
    <m/>
    <m/>
    <m/>
    <m/>
    <m/>
    <m/>
    <m/>
    <m/>
    <x v="0"/>
    <x v="0"/>
    <m/>
  </r>
  <r>
    <s v=""/>
    <s v=" RD_0302_1242"/>
    <s v="E-source R&amp;D at Stony Brook University"/>
    <s v="6.02.03.02"/>
    <x v="1"/>
    <d v="2023-07-13T00:00:00"/>
    <d v="2024-02-23T00:00:00"/>
    <s v="glayden"/>
    <s v="skaritka"/>
    <n v="0"/>
    <s v="EDIA"/>
    <s v="C"/>
    <s v="Labor"/>
    <s v="OPC"/>
    <m/>
    <s v="BNL"/>
    <s v="R&amp;D"/>
    <s v="AD"/>
    <x v="3"/>
    <m/>
    <m/>
    <m/>
    <m/>
    <m/>
    <m/>
    <m/>
    <m/>
    <m/>
    <m/>
    <m/>
    <m/>
    <m/>
    <m/>
    <m/>
    <m/>
    <m/>
    <m/>
    <m/>
    <x v="0"/>
    <x v="0"/>
    <m/>
  </r>
  <r>
    <s v=""/>
    <s v=" RD_0302_1244"/>
    <s v="Break Down for e-source and Beam Line System"/>
    <s v="6.02.03.02"/>
    <x v="1"/>
    <d v="2024-02-26T00:00:00"/>
    <d v="2024-05-31T00:00:00"/>
    <s v="glayden"/>
    <s v="skaritka"/>
    <n v="0"/>
    <s v="EDIA"/>
    <s v="C"/>
    <s v="Labor"/>
    <s v="OPC"/>
    <m/>
    <s v="BNL"/>
    <s v="R&amp;D"/>
    <s v="AD"/>
    <x v="3"/>
    <m/>
    <m/>
    <m/>
    <m/>
    <m/>
    <m/>
    <m/>
    <m/>
    <m/>
    <m/>
    <m/>
    <m/>
    <m/>
    <m/>
    <m/>
    <m/>
    <m/>
    <m/>
    <m/>
    <x v="0"/>
    <x v="0"/>
    <m/>
  </r>
  <r>
    <s v=""/>
    <s v=" RD_0302_1244"/>
    <s v="Break Down for e-source and Beam Line System"/>
    <s v="6.02.03.02"/>
    <x v="1"/>
    <d v="2024-02-26T00:00:00"/>
    <d v="2024-05-31T00:00:00"/>
    <s v="glayden"/>
    <s v="skaritka"/>
    <n v="0"/>
    <s v="EDIA"/>
    <s v="C"/>
    <s v="Labor"/>
    <s v="OPC"/>
    <m/>
    <s v="BNL"/>
    <s v="R&amp;D"/>
    <s v="AD"/>
    <x v="3"/>
    <m/>
    <m/>
    <m/>
    <m/>
    <m/>
    <m/>
    <m/>
    <m/>
    <m/>
    <m/>
    <m/>
    <m/>
    <m/>
    <m/>
    <m/>
    <m/>
    <m/>
    <m/>
    <m/>
    <x v="0"/>
    <x v="0"/>
    <m/>
  </r>
  <r>
    <s v=""/>
    <s v=" RD_0302_1244"/>
    <s v="Break Down for e-source and Beam Line System"/>
    <s v="6.02.03.02"/>
    <x v="1"/>
    <d v="2024-02-26T00:00:00"/>
    <d v="2024-05-31T00:00:00"/>
    <s v="glayden"/>
    <s v="skaritka"/>
    <n v="0"/>
    <s v="EDIA"/>
    <s v="C"/>
    <s v="Labor"/>
    <s v="OPC"/>
    <m/>
    <s v="BNL"/>
    <s v="R&amp;D"/>
    <s v="AD"/>
    <x v="3"/>
    <m/>
    <m/>
    <m/>
    <m/>
    <m/>
    <m/>
    <m/>
    <m/>
    <m/>
    <m/>
    <m/>
    <m/>
    <m/>
    <m/>
    <m/>
    <m/>
    <m/>
    <m/>
    <m/>
    <x v="0"/>
    <x v="0"/>
    <m/>
  </r>
  <r>
    <s v=""/>
    <s v=" RD_0302_1244"/>
    <s v="Break Down for e-source and Beam Line System"/>
    <s v="6.02.03.02"/>
    <x v="1"/>
    <d v="2024-02-26T00:00:00"/>
    <d v="2024-05-31T00:00:00"/>
    <s v="glayden"/>
    <s v="skaritka"/>
    <n v="0"/>
    <s v="EDIA"/>
    <s v="C"/>
    <s v="Labor"/>
    <s v="OPC"/>
    <m/>
    <s v="BNL"/>
    <s v="R&amp;D"/>
    <s v="AD"/>
    <x v="3"/>
    <m/>
    <m/>
    <m/>
    <m/>
    <m/>
    <m/>
    <m/>
    <m/>
    <m/>
    <m/>
    <m/>
    <m/>
    <m/>
    <m/>
    <m/>
    <m/>
    <m/>
    <m/>
    <m/>
    <x v="0"/>
    <x v="0"/>
    <m/>
  </r>
  <r>
    <s v=""/>
    <s v=" RD_0302_1246"/>
    <s v="Prepare and Move Gun into Storage at Stony Brook University"/>
    <s v="6.02.03.02"/>
    <x v="1"/>
    <d v="2024-06-03T00:00:00"/>
    <d v="2024-07-03T00:00:00"/>
    <s v="glayden"/>
    <s v="skaritka"/>
    <n v="0"/>
    <s v="EDIA"/>
    <s v="C"/>
    <s v="Labor"/>
    <s v="OPC"/>
    <m/>
    <s v="BNL"/>
    <s v="R&amp;D"/>
    <s v="AD"/>
    <x v="3"/>
    <m/>
    <m/>
    <m/>
    <m/>
    <m/>
    <m/>
    <m/>
    <m/>
    <m/>
    <m/>
    <m/>
    <m/>
    <m/>
    <m/>
    <m/>
    <m/>
    <m/>
    <m/>
    <m/>
    <x v="0"/>
    <x v="0"/>
    <m/>
  </r>
  <r>
    <s v=""/>
    <s v=" RD_0302_1246"/>
    <s v="Prepare and Move Gun into Storage at Stony Brook University"/>
    <s v="6.02.03.02"/>
    <x v="1"/>
    <d v="2024-06-03T00:00:00"/>
    <d v="2024-07-03T00:00:00"/>
    <s v="glayden"/>
    <s v="skaritka"/>
    <n v="0"/>
    <s v="EDIA"/>
    <s v="C"/>
    <s v="Labor"/>
    <s v="OPC"/>
    <m/>
    <s v="BNL"/>
    <s v="R&amp;D"/>
    <s v="AD"/>
    <x v="3"/>
    <m/>
    <m/>
    <m/>
    <m/>
    <m/>
    <m/>
    <m/>
    <m/>
    <m/>
    <m/>
    <m/>
    <m/>
    <m/>
    <m/>
    <m/>
    <m/>
    <m/>
    <m/>
    <m/>
    <x v="0"/>
    <x v="0"/>
    <m/>
  </r>
  <r>
    <s v=""/>
    <s v=" RD_0302_1246"/>
    <s v="Prepare and Move Gun into Storage at Stony Brook University"/>
    <s v="6.02.03.02"/>
    <x v="1"/>
    <d v="2024-06-03T00:00:00"/>
    <d v="2024-07-03T00:00:00"/>
    <s v="glayden"/>
    <s v="skaritka"/>
    <n v="0"/>
    <s v="EDIA"/>
    <s v="C"/>
    <s v="Labor"/>
    <s v="OPC"/>
    <m/>
    <s v="BNL"/>
    <s v="R&amp;D"/>
    <s v="AD"/>
    <x v="3"/>
    <m/>
    <m/>
    <m/>
    <m/>
    <m/>
    <m/>
    <m/>
    <m/>
    <m/>
    <m/>
    <m/>
    <m/>
    <m/>
    <m/>
    <m/>
    <m/>
    <m/>
    <m/>
    <m/>
    <x v="0"/>
    <x v="0"/>
    <m/>
  </r>
  <r>
    <s v=""/>
    <s v=" RD_0302_1246"/>
    <s v="Prepare and Move Gun into Storage at Stony Brook University"/>
    <s v="6.02.03.02"/>
    <x v="1"/>
    <d v="2024-06-03T00:00:00"/>
    <d v="2024-07-03T00:00:00"/>
    <s v="glayden"/>
    <s v="skaritka"/>
    <n v="0"/>
    <s v="EDIA"/>
    <s v="C"/>
    <s v="Labor"/>
    <s v="OPC"/>
    <m/>
    <s v="BNL"/>
    <s v="R&amp;D"/>
    <s v="AD"/>
    <x v="3"/>
    <m/>
    <m/>
    <m/>
    <m/>
    <m/>
    <m/>
    <m/>
    <m/>
    <m/>
    <m/>
    <m/>
    <m/>
    <m/>
    <m/>
    <m/>
    <m/>
    <m/>
    <m/>
    <m/>
    <x v="0"/>
    <x v="0"/>
    <m/>
  </r>
  <r>
    <s v=""/>
    <s v=" RD_0302_1248"/>
    <s v="E-source in Storage at Stony Brook University"/>
    <s v="6.02.03.02"/>
    <x v="1"/>
    <d v="2024-07-05T00:00:00"/>
    <d v="2026-08-31T00:00:00"/>
    <s v="glayden"/>
    <s v="skaritka"/>
    <n v="0"/>
    <s v="EDIA"/>
    <s v="C"/>
    <s v="Labor"/>
    <s v="OPC"/>
    <m/>
    <s v="BNL"/>
    <s v="R&amp;D"/>
    <s v="AD"/>
    <x v="3"/>
    <m/>
    <m/>
    <m/>
    <m/>
    <m/>
    <m/>
    <m/>
    <m/>
    <m/>
    <m/>
    <m/>
    <m/>
    <m/>
    <m/>
    <m/>
    <m/>
    <m/>
    <m/>
    <m/>
    <x v="0"/>
    <x v="0"/>
    <m/>
  </r>
  <r>
    <s v=""/>
    <s v=" RD_0302_1248"/>
    <s v="E-source in Storage at Stony Brook University"/>
    <s v="6.02.03.02"/>
    <x v="1"/>
    <d v="2024-07-05T00:00:00"/>
    <d v="2026-08-31T00:00:00"/>
    <s v="glayden"/>
    <s v="skaritka"/>
    <n v="0"/>
    <s v="EDIA"/>
    <s v="C"/>
    <s v="Labor"/>
    <s v="OPC"/>
    <m/>
    <s v="BNL"/>
    <s v="R&amp;D"/>
    <s v="AD"/>
    <x v="3"/>
    <m/>
    <m/>
    <m/>
    <m/>
    <m/>
    <m/>
    <m/>
    <m/>
    <m/>
    <m/>
    <m/>
    <m/>
    <m/>
    <m/>
    <m/>
    <m/>
    <m/>
    <m/>
    <m/>
    <x v="0"/>
    <x v="0"/>
    <m/>
  </r>
  <r>
    <s v=""/>
    <s v=" RD_0302_1248"/>
    <s v="E-source in Storage at Stony Brook University"/>
    <s v="6.02.03.02"/>
    <x v="1"/>
    <d v="2024-07-05T00:00:00"/>
    <d v="2026-08-31T00:00:00"/>
    <s v="glayden"/>
    <s v="skaritka"/>
    <n v="0"/>
    <s v="EDIA"/>
    <s v="C"/>
    <s v="Labor"/>
    <s v="OPC"/>
    <m/>
    <s v="BNL"/>
    <s v="R&amp;D"/>
    <s v="AD"/>
    <x v="3"/>
    <m/>
    <m/>
    <m/>
    <m/>
    <m/>
    <m/>
    <m/>
    <m/>
    <m/>
    <m/>
    <m/>
    <m/>
    <m/>
    <m/>
    <m/>
    <m/>
    <m/>
    <m/>
    <m/>
    <x v="0"/>
    <x v="0"/>
    <m/>
  </r>
  <r>
    <s v=""/>
    <s v=" RD_0302_1248"/>
    <s v="E-source in Storage at Stony Brook University"/>
    <s v="6.02.03.02"/>
    <x v="1"/>
    <d v="2024-07-05T00:00:00"/>
    <d v="2026-08-31T00:00:00"/>
    <s v="glayden"/>
    <s v="skaritka"/>
    <n v="0"/>
    <s v="EDIA"/>
    <s v="C"/>
    <s v="Labor"/>
    <s v="OPC"/>
    <m/>
    <s v="BNL"/>
    <s v="R&amp;D"/>
    <s v="AD"/>
    <x v="3"/>
    <m/>
    <m/>
    <m/>
    <m/>
    <m/>
    <m/>
    <m/>
    <m/>
    <m/>
    <m/>
    <m/>
    <m/>
    <m/>
    <m/>
    <m/>
    <m/>
    <m/>
    <m/>
    <m/>
    <x v="0"/>
    <x v="0"/>
    <m/>
  </r>
  <r>
    <s v=""/>
    <s v=" EJ_0402_5262"/>
    <s v="Gun - Design e-source Beam Line and Purchase Vacuum System Components"/>
    <s v="6.03.04.02.04"/>
    <x v="1"/>
    <d v="2025-06-03T00:00:00"/>
    <d v="2025-10-23T00:00:00"/>
    <s v="glayden"/>
    <s v="skaritka"/>
    <n v="0"/>
    <s v="EDIA"/>
    <s v="C"/>
    <s v="Labor"/>
    <s v="OPC"/>
    <m/>
    <s v="BNL"/>
    <s v="R&amp;D"/>
    <s v="AD"/>
    <x v="3"/>
    <m/>
    <m/>
    <m/>
    <m/>
    <m/>
    <m/>
    <m/>
    <m/>
    <m/>
    <m/>
    <m/>
    <m/>
    <m/>
    <m/>
    <m/>
    <m/>
    <m/>
    <m/>
    <m/>
    <x v="0"/>
    <x v="0"/>
    <m/>
  </r>
  <r>
    <s v=""/>
    <s v=" EJ_0402_5262"/>
    <s v="Gun - Design e-source Beam Line and Purchase Vacuum System Components"/>
    <s v="6.03.04.02.04"/>
    <x v="1"/>
    <d v="2025-06-03T00:00:00"/>
    <d v="2025-10-23T00:00:00"/>
    <s v="glayden"/>
    <s v="skaritka"/>
    <n v="0"/>
    <s v="EDIA"/>
    <s v="C"/>
    <s v="Labor"/>
    <s v="OPC"/>
    <m/>
    <s v="BNL"/>
    <s v="R&amp;D"/>
    <s v="AD"/>
    <x v="3"/>
    <m/>
    <m/>
    <m/>
    <m/>
    <m/>
    <m/>
    <m/>
    <m/>
    <m/>
    <m/>
    <m/>
    <m/>
    <m/>
    <m/>
    <m/>
    <m/>
    <m/>
    <m/>
    <m/>
    <x v="0"/>
    <x v="0"/>
    <m/>
  </r>
  <r>
    <s v=""/>
    <s v=" EJ_0402_5262"/>
    <s v="Gun - Design e-source Beam Line and Purchase Vacuum System Components"/>
    <s v="6.03.04.02.04"/>
    <x v="1"/>
    <d v="2025-06-03T00:00:00"/>
    <d v="2025-10-23T00:00:00"/>
    <s v="glayden"/>
    <s v="skaritka"/>
    <n v="0"/>
    <s v="EDIA"/>
    <s v="C"/>
    <s v="Labor"/>
    <s v="OPC"/>
    <m/>
    <s v="BNL"/>
    <s v="R&amp;D"/>
    <s v="AD"/>
    <x v="3"/>
    <m/>
    <m/>
    <m/>
    <m/>
    <m/>
    <m/>
    <m/>
    <m/>
    <m/>
    <m/>
    <m/>
    <m/>
    <m/>
    <m/>
    <m/>
    <m/>
    <m/>
    <m/>
    <m/>
    <x v="0"/>
    <x v="0"/>
    <m/>
  </r>
  <r>
    <s v=""/>
    <s v=" EJ_0402_5262"/>
    <s v="Gun - Design e-source Beam Line and Purchase Vacuum System Components"/>
    <s v="6.03.04.02.04"/>
    <x v="1"/>
    <d v="2025-06-03T00:00:00"/>
    <d v="2025-10-23T00:00:00"/>
    <s v="glayden"/>
    <s v="skaritka"/>
    <n v="0"/>
    <s v="EDIA"/>
    <s v="C"/>
    <s v="Labor"/>
    <s v="OPC"/>
    <m/>
    <s v="BNL"/>
    <s v="R&amp;D"/>
    <s v="AD"/>
    <x v="3"/>
    <m/>
    <m/>
    <m/>
    <m/>
    <m/>
    <m/>
    <m/>
    <m/>
    <m/>
    <m/>
    <m/>
    <m/>
    <m/>
    <m/>
    <m/>
    <m/>
    <m/>
    <m/>
    <m/>
    <x v="0"/>
    <x v="0"/>
    <m/>
  </r>
  <r>
    <s v=""/>
    <s v=" EJ_0402_5264"/>
    <s v="Gun - Purchase Design, Materials and Equipment for Gun Room"/>
    <s v="6.03.04.02.04"/>
    <x v="1"/>
    <d v="2025-10-24T00:00:00"/>
    <d v="2026-04-06T00:00:00"/>
    <s v="glayden"/>
    <s v="skaritka"/>
    <n v="0"/>
    <s v="EDIA"/>
    <s v="C"/>
    <s v="Labor"/>
    <s v="OPC"/>
    <m/>
    <s v="BNL"/>
    <s v="R&amp;D"/>
    <s v="AD"/>
    <x v="3"/>
    <m/>
    <m/>
    <m/>
    <m/>
    <m/>
    <m/>
    <m/>
    <m/>
    <m/>
    <m/>
    <m/>
    <m/>
    <m/>
    <m/>
    <m/>
    <m/>
    <m/>
    <m/>
    <m/>
    <x v="0"/>
    <x v="0"/>
    <m/>
  </r>
  <r>
    <s v=""/>
    <s v=" EJ_0402_5264"/>
    <s v="Gun - Purchase Design, Materials and Equipment for Gun Room"/>
    <s v="6.03.04.02.04"/>
    <x v="1"/>
    <d v="2025-10-24T00:00:00"/>
    <d v="2026-04-06T00:00:00"/>
    <s v="glayden"/>
    <s v="skaritka"/>
    <n v="0"/>
    <s v="EDIA"/>
    <s v="C"/>
    <s v="Labor"/>
    <s v="OPC"/>
    <m/>
    <s v="BNL"/>
    <s v="R&amp;D"/>
    <s v="AD"/>
    <x v="3"/>
    <m/>
    <m/>
    <m/>
    <m/>
    <m/>
    <m/>
    <m/>
    <m/>
    <m/>
    <m/>
    <m/>
    <m/>
    <m/>
    <m/>
    <m/>
    <m/>
    <m/>
    <m/>
    <m/>
    <x v="0"/>
    <x v="0"/>
    <m/>
  </r>
  <r>
    <s v=""/>
    <s v=" EJ_0402_5264"/>
    <s v="Gun - Purchase Design, Materials and Equipment for Gun Room"/>
    <s v="6.03.04.02.04"/>
    <x v="1"/>
    <d v="2025-10-24T00:00:00"/>
    <d v="2026-04-06T00:00:00"/>
    <s v="glayden"/>
    <s v="skaritka"/>
    <n v="0"/>
    <s v="EDIA"/>
    <s v="C"/>
    <s v="Labor"/>
    <s v="OPC"/>
    <m/>
    <s v="BNL"/>
    <s v="R&amp;D"/>
    <s v="AD"/>
    <x v="3"/>
    <m/>
    <m/>
    <m/>
    <m/>
    <m/>
    <m/>
    <m/>
    <m/>
    <m/>
    <m/>
    <m/>
    <m/>
    <m/>
    <m/>
    <m/>
    <m/>
    <m/>
    <m/>
    <m/>
    <x v="0"/>
    <x v="0"/>
    <m/>
  </r>
  <r>
    <s v=""/>
    <s v=" EJ_0402_5264"/>
    <s v="Gun - Purchase Design, Materials and Equipment for Gun Room"/>
    <s v="6.03.04.02.04"/>
    <x v="1"/>
    <d v="2025-10-24T00:00:00"/>
    <d v="2026-04-06T00:00:00"/>
    <s v="glayden"/>
    <s v="skaritka"/>
    <n v="0"/>
    <s v="EDIA"/>
    <s v="C"/>
    <s v="Labor"/>
    <s v="OPC"/>
    <m/>
    <s v="BNL"/>
    <s v="R&amp;D"/>
    <s v="AD"/>
    <x v="3"/>
    <m/>
    <m/>
    <m/>
    <m/>
    <m/>
    <m/>
    <m/>
    <m/>
    <m/>
    <m/>
    <m/>
    <m/>
    <m/>
    <m/>
    <m/>
    <m/>
    <m/>
    <m/>
    <m/>
    <x v="0"/>
    <x v="0"/>
    <m/>
  </r>
  <r>
    <s v=""/>
    <s v=" EJ_0402_5266"/>
    <s v="Gun - Set up Infrastructure and Services in 1012D"/>
    <s v="6.03.04.02.04"/>
    <x v="1"/>
    <d v="2027-07-23T00:00:00"/>
    <d v="2027-10-07T00:00:00"/>
    <s v="glayden"/>
    <s v="skaritka"/>
    <n v="0"/>
    <s v="EDIA"/>
    <s v="C"/>
    <s v="Labor"/>
    <s v="OPC"/>
    <m/>
    <s v="BNL"/>
    <s v="R&amp;D"/>
    <s v="AD"/>
    <x v="3"/>
    <m/>
    <m/>
    <m/>
    <m/>
    <m/>
    <m/>
    <m/>
    <m/>
    <m/>
    <m/>
    <m/>
    <m/>
    <m/>
    <m/>
    <m/>
    <m/>
    <m/>
    <m/>
    <m/>
    <x v="0"/>
    <x v="0"/>
    <m/>
  </r>
  <r>
    <s v=""/>
    <s v=" EJ_0402_5266"/>
    <s v="Gun - Set up Infrastructure and Services in 1012D"/>
    <s v="6.03.04.02.04"/>
    <x v="1"/>
    <d v="2027-07-23T00:00:00"/>
    <d v="2027-10-07T00:00:00"/>
    <s v="glayden"/>
    <s v="skaritka"/>
    <n v="0"/>
    <s v="EDIA"/>
    <s v="C"/>
    <s v="Labor"/>
    <s v="OPC"/>
    <m/>
    <s v="BNL"/>
    <s v="R&amp;D"/>
    <s v="AD"/>
    <x v="3"/>
    <m/>
    <m/>
    <m/>
    <m/>
    <m/>
    <m/>
    <m/>
    <m/>
    <m/>
    <m/>
    <m/>
    <m/>
    <m/>
    <m/>
    <m/>
    <m/>
    <m/>
    <m/>
    <m/>
    <x v="0"/>
    <x v="0"/>
    <m/>
  </r>
  <r>
    <s v=""/>
    <s v=" EJ_0402_5266"/>
    <s v="Gun - Set up Infrastructure and Services in 1012D"/>
    <s v="6.03.04.02.04"/>
    <x v="1"/>
    <d v="2027-07-23T00:00:00"/>
    <d v="2027-10-07T00:00:00"/>
    <s v="glayden"/>
    <s v="skaritka"/>
    <n v="0"/>
    <s v="EDIA"/>
    <s v="C"/>
    <s v="Labor"/>
    <s v="OPC"/>
    <m/>
    <s v="BNL"/>
    <s v="R&amp;D"/>
    <s v="AD"/>
    <x v="3"/>
    <m/>
    <m/>
    <m/>
    <m/>
    <m/>
    <m/>
    <m/>
    <m/>
    <m/>
    <m/>
    <m/>
    <m/>
    <m/>
    <m/>
    <m/>
    <m/>
    <m/>
    <m/>
    <m/>
    <x v="0"/>
    <x v="0"/>
    <m/>
  </r>
  <r>
    <s v=""/>
    <s v=" EJ_0402_5266"/>
    <s v="Gun - Set up Infrastructure and Services in 1012D"/>
    <s v="6.03.04.02.04"/>
    <x v="1"/>
    <d v="2027-07-23T00:00:00"/>
    <d v="2027-10-07T00:00:00"/>
    <s v="glayden"/>
    <s v="skaritka"/>
    <n v="0"/>
    <s v="EDIA"/>
    <s v="C"/>
    <s v="Labor"/>
    <s v="OPC"/>
    <m/>
    <s v="BNL"/>
    <s v="R&amp;D"/>
    <s v="AD"/>
    <x v="3"/>
    <m/>
    <m/>
    <m/>
    <m/>
    <m/>
    <m/>
    <m/>
    <m/>
    <m/>
    <m/>
    <m/>
    <m/>
    <m/>
    <m/>
    <m/>
    <m/>
    <m/>
    <m/>
    <m/>
    <x v="0"/>
    <x v="0"/>
    <m/>
  </r>
  <r>
    <s v=""/>
    <s v=" EJ_0402_5270"/>
    <s v="Gun - Move Lab Equipment from e-source Lab at SBU to 1012D"/>
    <s v="6.03.04.02.04"/>
    <x v="1"/>
    <d v="2028-02-01T00:00:00"/>
    <d v="2028-03-02T00:00:00"/>
    <s v="glayden"/>
    <s v="skaritka"/>
    <n v="0"/>
    <s v="EDIA"/>
    <s v="C"/>
    <s v="Labor"/>
    <s v="OPC"/>
    <m/>
    <s v="BNL"/>
    <s v="R&amp;D"/>
    <s v="AD"/>
    <x v="3"/>
    <m/>
    <m/>
    <m/>
    <m/>
    <m/>
    <m/>
    <m/>
    <m/>
    <m/>
    <m/>
    <m/>
    <m/>
    <m/>
    <m/>
    <m/>
    <m/>
    <m/>
    <m/>
    <m/>
    <x v="0"/>
    <x v="0"/>
    <m/>
  </r>
  <r>
    <s v=""/>
    <s v=" EJ_0402_5270"/>
    <s v="Gun - Move Lab Equipment from e-source Lab at SBU to 1012D"/>
    <s v="6.03.04.02.04"/>
    <x v="1"/>
    <d v="2028-02-01T00:00:00"/>
    <d v="2028-03-02T00:00:00"/>
    <s v="glayden"/>
    <s v="skaritka"/>
    <n v="0"/>
    <s v="EDIA"/>
    <s v="C"/>
    <s v="Labor"/>
    <s v="OPC"/>
    <m/>
    <s v="BNL"/>
    <s v="R&amp;D"/>
    <s v="AD"/>
    <x v="3"/>
    <m/>
    <m/>
    <m/>
    <m/>
    <m/>
    <m/>
    <m/>
    <m/>
    <m/>
    <m/>
    <m/>
    <m/>
    <m/>
    <m/>
    <m/>
    <m/>
    <m/>
    <m/>
    <m/>
    <x v="0"/>
    <x v="0"/>
    <m/>
  </r>
  <r>
    <s v=""/>
    <s v=" EJ_0402_5270"/>
    <s v="Gun - Move Lab Equipment from e-source Lab at SBU to 1012D"/>
    <s v="6.03.04.02.04"/>
    <x v="1"/>
    <d v="2028-02-01T00:00:00"/>
    <d v="2028-03-02T00:00:00"/>
    <s v="glayden"/>
    <s v="skaritka"/>
    <n v="0"/>
    <s v="EDIA"/>
    <s v="C"/>
    <s v="Labor"/>
    <s v="OPC"/>
    <m/>
    <s v="BNL"/>
    <s v="R&amp;D"/>
    <s v="AD"/>
    <x v="3"/>
    <m/>
    <m/>
    <m/>
    <m/>
    <m/>
    <m/>
    <m/>
    <m/>
    <m/>
    <m/>
    <m/>
    <m/>
    <m/>
    <m/>
    <m/>
    <m/>
    <m/>
    <m/>
    <m/>
    <x v="0"/>
    <x v="0"/>
    <m/>
  </r>
  <r>
    <s v=""/>
    <s v=" EJ_0402_5270"/>
    <s v="Gun - Move Lab Equipment from e-source Lab at SBU to 1012D"/>
    <s v="6.03.04.02.04"/>
    <x v="1"/>
    <d v="2028-02-01T00:00:00"/>
    <d v="2028-03-02T00:00:00"/>
    <s v="glayden"/>
    <s v="skaritka"/>
    <n v="0"/>
    <s v="EDIA"/>
    <s v="C"/>
    <s v="Labor"/>
    <s v="OPC"/>
    <m/>
    <s v="BNL"/>
    <s v="R&amp;D"/>
    <s v="AD"/>
    <x v="3"/>
    <m/>
    <m/>
    <m/>
    <m/>
    <m/>
    <m/>
    <m/>
    <m/>
    <m/>
    <m/>
    <m/>
    <m/>
    <m/>
    <m/>
    <m/>
    <m/>
    <m/>
    <m/>
    <m/>
    <x v="0"/>
    <x v="0"/>
    <m/>
  </r>
  <r>
    <s v=""/>
    <s v=" EJ_0402_5272"/>
    <s v="Gun - Set up e-source Gun Clean Room, Control Racks, High Voltage Enclosure"/>
    <s v="6.03.04.02.04"/>
    <x v="1"/>
    <d v="2028-03-03T00:00:00"/>
    <d v="2028-04-17T00:00:00"/>
    <s v="glayden"/>
    <s v="skaritka"/>
    <n v="0"/>
    <s v="EDIA"/>
    <s v="C"/>
    <s v="Labor"/>
    <s v="OPC"/>
    <m/>
    <s v="BNL"/>
    <s v="R&amp;D"/>
    <s v="AD"/>
    <x v="3"/>
    <m/>
    <m/>
    <m/>
    <m/>
    <m/>
    <m/>
    <m/>
    <m/>
    <m/>
    <m/>
    <m/>
    <m/>
    <m/>
    <m/>
    <m/>
    <m/>
    <m/>
    <m/>
    <m/>
    <x v="0"/>
    <x v="0"/>
    <m/>
  </r>
  <r>
    <s v=""/>
    <s v=" EJ_0402_5272"/>
    <s v="Gun - Set up e-source Gun Clean Room, Control Racks, High Voltage Enclosure"/>
    <s v="6.03.04.02.04"/>
    <x v="1"/>
    <d v="2028-03-03T00:00:00"/>
    <d v="2028-04-17T00:00:00"/>
    <s v="glayden"/>
    <s v="skaritka"/>
    <n v="0"/>
    <s v="EDIA"/>
    <s v="C"/>
    <s v="Labor"/>
    <s v="OPC"/>
    <m/>
    <s v="BNL"/>
    <s v="R&amp;D"/>
    <s v="AD"/>
    <x v="3"/>
    <m/>
    <m/>
    <m/>
    <m/>
    <m/>
    <m/>
    <m/>
    <m/>
    <m/>
    <m/>
    <m/>
    <m/>
    <m/>
    <m/>
    <m/>
    <m/>
    <m/>
    <m/>
    <m/>
    <x v="0"/>
    <x v="0"/>
    <m/>
  </r>
  <r>
    <s v=""/>
    <s v=" EJ_0402_5272"/>
    <s v="Gun - Set up e-source Gun Clean Room, Control Racks, High Voltage Enclosure"/>
    <s v="6.03.04.02.04"/>
    <x v="1"/>
    <d v="2028-03-03T00:00:00"/>
    <d v="2028-04-17T00:00:00"/>
    <s v="glayden"/>
    <s v="skaritka"/>
    <n v="0"/>
    <s v="EDIA"/>
    <s v="C"/>
    <s v="Labor"/>
    <s v="OPC"/>
    <m/>
    <s v="BNL"/>
    <s v="R&amp;D"/>
    <s v="AD"/>
    <x v="3"/>
    <m/>
    <m/>
    <m/>
    <m/>
    <m/>
    <m/>
    <m/>
    <m/>
    <m/>
    <m/>
    <m/>
    <m/>
    <m/>
    <m/>
    <m/>
    <m/>
    <m/>
    <m/>
    <m/>
    <x v="0"/>
    <x v="0"/>
    <m/>
  </r>
  <r>
    <s v=""/>
    <s v=" EJ_0402_5272"/>
    <s v="Gun - Set up e-source Gun Clean Room, Control Racks, High Voltage Enclosure"/>
    <s v="6.03.04.02.04"/>
    <x v="1"/>
    <d v="2028-03-03T00:00:00"/>
    <d v="2028-04-17T00:00:00"/>
    <s v="glayden"/>
    <s v="skaritka"/>
    <n v="0"/>
    <s v="EDIA"/>
    <s v="C"/>
    <s v="Labor"/>
    <s v="OPC"/>
    <m/>
    <s v="BNL"/>
    <s v="R&amp;D"/>
    <s v="AD"/>
    <x v="3"/>
    <m/>
    <m/>
    <m/>
    <m/>
    <m/>
    <m/>
    <m/>
    <m/>
    <m/>
    <m/>
    <m/>
    <m/>
    <m/>
    <m/>
    <m/>
    <m/>
    <m/>
    <m/>
    <m/>
    <x v="0"/>
    <x v="0"/>
    <m/>
  </r>
  <r>
    <s v=""/>
    <s v=" EJ_0402_5268"/>
    <s v="Gun - Set up Laser Clean Room and Transport Line"/>
    <s v="6.03.04.02.04"/>
    <x v="1"/>
    <d v="2027-10-08T00:00:00"/>
    <d v="2028-01-31T00:00:00"/>
    <s v="glayden"/>
    <s v="skaritka"/>
    <n v="0"/>
    <s v="EDIA"/>
    <s v="C"/>
    <s v="Labor"/>
    <s v="OPC"/>
    <m/>
    <s v="BNL"/>
    <s v="R&amp;D"/>
    <s v="AD"/>
    <x v="3"/>
    <m/>
    <m/>
    <m/>
    <m/>
    <m/>
    <m/>
    <m/>
    <m/>
    <m/>
    <m/>
    <m/>
    <m/>
    <m/>
    <m/>
    <m/>
    <m/>
    <m/>
    <m/>
    <m/>
    <x v="0"/>
    <x v="0"/>
    <m/>
  </r>
  <r>
    <s v=""/>
    <s v=" EJ_0402_5268"/>
    <s v="Gun - Set up Laser Clean Room and Transport Line"/>
    <s v="6.03.04.02.04"/>
    <x v="1"/>
    <d v="2027-10-08T00:00:00"/>
    <d v="2028-01-31T00:00:00"/>
    <s v="glayden"/>
    <s v="skaritka"/>
    <n v="0"/>
    <s v="EDIA"/>
    <s v="C"/>
    <s v="Labor"/>
    <s v="OPC"/>
    <m/>
    <s v="BNL"/>
    <s v="R&amp;D"/>
    <s v="AD"/>
    <x v="3"/>
    <m/>
    <m/>
    <m/>
    <m/>
    <m/>
    <m/>
    <m/>
    <m/>
    <m/>
    <m/>
    <m/>
    <m/>
    <m/>
    <m/>
    <m/>
    <m/>
    <m/>
    <m/>
    <m/>
    <x v="0"/>
    <x v="0"/>
    <m/>
  </r>
  <r>
    <s v=""/>
    <s v=" EJ_0402_5268"/>
    <s v="Gun - Set up Laser Clean Room and Transport Line"/>
    <s v="6.03.04.02.04"/>
    <x v="1"/>
    <d v="2027-10-08T00:00:00"/>
    <d v="2028-01-31T00:00:00"/>
    <s v="glayden"/>
    <s v="skaritka"/>
    <n v="0"/>
    <s v="EDIA"/>
    <s v="C"/>
    <s v="Labor"/>
    <s v="OPC"/>
    <m/>
    <s v="BNL"/>
    <s v="R&amp;D"/>
    <s v="AD"/>
    <x v="3"/>
    <m/>
    <m/>
    <m/>
    <m/>
    <m/>
    <m/>
    <m/>
    <m/>
    <m/>
    <m/>
    <m/>
    <m/>
    <m/>
    <m/>
    <m/>
    <m/>
    <m/>
    <m/>
    <m/>
    <x v="0"/>
    <x v="0"/>
    <m/>
  </r>
  <r>
    <s v=""/>
    <s v=" EJ_0402_5268"/>
    <s v="Gun - Set up Laser Clean Room and Transport Line"/>
    <s v="6.03.04.02.04"/>
    <x v="1"/>
    <d v="2027-10-08T00:00:00"/>
    <d v="2028-01-31T00:00:00"/>
    <s v="glayden"/>
    <s v="skaritka"/>
    <n v="0"/>
    <s v="EDIA"/>
    <s v="C"/>
    <s v="Labor"/>
    <s v="OPC"/>
    <m/>
    <s v="BNL"/>
    <s v="R&amp;D"/>
    <s v="AD"/>
    <x v="3"/>
    <m/>
    <m/>
    <m/>
    <m/>
    <m/>
    <m/>
    <m/>
    <m/>
    <m/>
    <m/>
    <m/>
    <m/>
    <m/>
    <m/>
    <m/>
    <m/>
    <m/>
    <m/>
    <m/>
    <x v="0"/>
    <x v="0"/>
    <m/>
  </r>
  <r>
    <s v=""/>
    <s v=" EJ_0402_5284"/>
    <s v="Gun &amp; Laser - Set up High Voltage Safety Interlocks, e Gun Systems, and ARR in 1012D"/>
    <s v="6.03.04.02.04"/>
    <x v="1"/>
    <d v="2028-10-18T00:00:00"/>
    <d v="2028-11-15T00:00:00"/>
    <s v="glayden"/>
    <s v="skaritka"/>
    <n v="0"/>
    <s v="EDIA"/>
    <s v="C"/>
    <s v="Labor"/>
    <s v="OPC"/>
    <m/>
    <s v="BNL"/>
    <s v="R&amp;D"/>
    <s v="AD"/>
    <x v="3"/>
    <m/>
    <m/>
    <m/>
    <m/>
    <m/>
    <m/>
    <m/>
    <m/>
    <m/>
    <m/>
    <m/>
    <m/>
    <m/>
    <m/>
    <m/>
    <m/>
    <m/>
    <m/>
    <m/>
    <x v="0"/>
    <x v="0"/>
    <m/>
  </r>
  <r>
    <s v=""/>
    <s v=" EJ_0402_5284"/>
    <s v="Gun &amp; Laser - Set up High Voltage Safety Interlocks, e Gun Systems, and ARR in 1012D"/>
    <s v="6.03.04.02.04"/>
    <x v="1"/>
    <d v="2028-10-18T00:00:00"/>
    <d v="2028-11-15T00:00:00"/>
    <s v="glayden"/>
    <s v="skaritka"/>
    <n v="0"/>
    <s v="EDIA"/>
    <s v="C"/>
    <s v="Labor"/>
    <s v="OPC"/>
    <m/>
    <s v="BNL"/>
    <s v="R&amp;D"/>
    <s v="AD"/>
    <x v="3"/>
    <m/>
    <m/>
    <m/>
    <m/>
    <m/>
    <m/>
    <m/>
    <m/>
    <m/>
    <m/>
    <m/>
    <m/>
    <m/>
    <m/>
    <m/>
    <m/>
    <m/>
    <m/>
    <m/>
    <x v="0"/>
    <x v="0"/>
    <m/>
  </r>
  <r>
    <s v=""/>
    <s v=" EJ_0402_5284"/>
    <s v="Gun &amp; Laser - Set up High Voltage Safety Interlocks, e Gun Systems, and ARR in 1012D"/>
    <s v="6.03.04.02.04"/>
    <x v="1"/>
    <d v="2028-10-18T00:00:00"/>
    <d v="2028-11-15T00:00:00"/>
    <s v="glayden"/>
    <s v="skaritka"/>
    <n v="0"/>
    <s v="EDIA"/>
    <s v="C"/>
    <s v="Labor"/>
    <s v="OPC"/>
    <m/>
    <s v="BNL"/>
    <s v="R&amp;D"/>
    <s v="AD"/>
    <x v="3"/>
    <m/>
    <m/>
    <m/>
    <m/>
    <m/>
    <m/>
    <m/>
    <m/>
    <m/>
    <m/>
    <m/>
    <m/>
    <m/>
    <m/>
    <m/>
    <m/>
    <m/>
    <m/>
    <m/>
    <x v="0"/>
    <x v="0"/>
    <m/>
  </r>
  <r>
    <s v=""/>
    <s v=" EJ_0402_5284"/>
    <s v="Gun &amp; Laser - Set up High Voltage Safety Interlocks, e Gun Systems, and ARR in 1012D"/>
    <s v="6.03.04.02.04"/>
    <x v="1"/>
    <d v="2028-10-18T00:00:00"/>
    <d v="2028-11-15T00:00:00"/>
    <s v="glayden"/>
    <s v="skaritka"/>
    <n v="0"/>
    <s v="EDIA"/>
    <s v="C"/>
    <s v="Labor"/>
    <s v="OPC"/>
    <m/>
    <s v="BNL"/>
    <s v="R&amp;D"/>
    <s v="AD"/>
    <x v="3"/>
    <m/>
    <m/>
    <m/>
    <m/>
    <m/>
    <m/>
    <m/>
    <m/>
    <m/>
    <m/>
    <m/>
    <m/>
    <m/>
    <m/>
    <m/>
    <m/>
    <m/>
    <m/>
    <m/>
    <x v="0"/>
    <x v="0"/>
    <m/>
  </r>
  <r>
    <s v=""/>
    <s v=" EJ_0402_5286"/>
    <s v="Gun - e-source High Voltage Conditioning and Beam Line Diagnostic Testing in 1012D"/>
    <s v="6.03.04.02.04"/>
    <x v="1"/>
    <d v="2028-11-16T00:00:00"/>
    <d v="2028-12-08T00:00:00"/>
    <s v="glayden"/>
    <s v="skaritka"/>
    <n v="0"/>
    <s v="EDIA"/>
    <s v="C"/>
    <s v="Labor"/>
    <s v="OPC"/>
    <m/>
    <s v="BNL"/>
    <s v="R&amp;D"/>
    <s v="AD"/>
    <x v="3"/>
    <m/>
    <m/>
    <m/>
    <m/>
    <m/>
    <m/>
    <m/>
    <m/>
    <m/>
    <m/>
    <m/>
    <m/>
    <m/>
    <m/>
    <m/>
    <m/>
    <m/>
    <m/>
    <m/>
    <x v="0"/>
    <x v="0"/>
    <m/>
  </r>
  <r>
    <s v=""/>
    <s v=" EJ_0402_5286"/>
    <s v="Gun - e-source High Voltage Conditioning and Beam Line Diagnostic Testing in 1012D"/>
    <s v="6.03.04.02.04"/>
    <x v="1"/>
    <d v="2028-11-16T00:00:00"/>
    <d v="2028-12-08T00:00:00"/>
    <s v="glayden"/>
    <s v="skaritka"/>
    <n v="0"/>
    <s v="EDIA"/>
    <s v="C"/>
    <s v="Labor"/>
    <s v="OPC"/>
    <m/>
    <s v="BNL"/>
    <s v="R&amp;D"/>
    <s v="AD"/>
    <x v="3"/>
    <m/>
    <m/>
    <m/>
    <m/>
    <m/>
    <m/>
    <m/>
    <m/>
    <m/>
    <m/>
    <m/>
    <m/>
    <m/>
    <m/>
    <m/>
    <m/>
    <m/>
    <m/>
    <m/>
    <x v="0"/>
    <x v="0"/>
    <m/>
  </r>
  <r>
    <s v=""/>
    <s v=" EJ_0402_5286"/>
    <s v="Gun - e-source High Voltage Conditioning and Beam Line Diagnostic Testing in 1012D"/>
    <s v="6.03.04.02.04"/>
    <x v="1"/>
    <d v="2028-11-16T00:00:00"/>
    <d v="2028-12-08T00:00:00"/>
    <s v="glayden"/>
    <s v="skaritka"/>
    <n v="0"/>
    <s v="EDIA"/>
    <s v="C"/>
    <s v="Labor"/>
    <s v="OPC"/>
    <m/>
    <s v="BNL"/>
    <s v="R&amp;D"/>
    <s v="AD"/>
    <x v="3"/>
    <m/>
    <m/>
    <m/>
    <m/>
    <m/>
    <m/>
    <m/>
    <m/>
    <m/>
    <m/>
    <m/>
    <m/>
    <m/>
    <m/>
    <m/>
    <m/>
    <m/>
    <m/>
    <m/>
    <x v="0"/>
    <x v="0"/>
    <m/>
  </r>
  <r>
    <s v=""/>
    <s v=" EJ_0402_5286"/>
    <s v="Gun - e-source High Voltage Conditioning and Beam Line Diagnostic Testing in 1012D"/>
    <s v="6.03.04.02.04"/>
    <x v="1"/>
    <d v="2028-11-16T00:00:00"/>
    <d v="2028-12-08T00:00:00"/>
    <s v="glayden"/>
    <s v="skaritka"/>
    <n v="0"/>
    <s v="EDIA"/>
    <s v="C"/>
    <s v="Labor"/>
    <s v="OPC"/>
    <m/>
    <s v="BNL"/>
    <s v="R&amp;D"/>
    <s v="AD"/>
    <x v="3"/>
    <m/>
    <m/>
    <m/>
    <m/>
    <m/>
    <m/>
    <m/>
    <m/>
    <m/>
    <m/>
    <m/>
    <m/>
    <m/>
    <m/>
    <m/>
    <m/>
    <m/>
    <m/>
    <m/>
    <x v="0"/>
    <x v="0"/>
    <m/>
  </r>
  <r>
    <s v=""/>
    <s v=" EJ_0402_5288"/>
    <s v="Gun &amp; Laser - e-source e Beam Commissioning with Beam to End of End Station in 1012D"/>
    <s v="6.03.04.02.04"/>
    <x v="1"/>
    <d v="2028-12-11T00:00:00"/>
    <d v="2029-01-24T00:00:00"/>
    <s v="glayden"/>
    <s v="skaritka"/>
    <n v="0"/>
    <s v="EDIA"/>
    <s v="C"/>
    <s v="Labor"/>
    <s v="OPC"/>
    <m/>
    <s v="BNL"/>
    <s v="R&amp;D"/>
    <s v="AD"/>
    <x v="3"/>
    <m/>
    <m/>
    <m/>
    <m/>
    <m/>
    <m/>
    <m/>
    <m/>
    <m/>
    <m/>
    <m/>
    <m/>
    <m/>
    <m/>
    <m/>
    <m/>
    <m/>
    <m/>
    <m/>
    <x v="0"/>
    <x v="0"/>
    <m/>
  </r>
  <r>
    <s v=""/>
    <s v=" EJ_0402_5288"/>
    <s v="Gun &amp; Laser - e-source e Beam Commissioning with Beam to End of End Station in 1012D"/>
    <s v="6.03.04.02.04"/>
    <x v="1"/>
    <d v="2028-12-11T00:00:00"/>
    <d v="2029-01-24T00:00:00"/>
    <s v="glayden"/>
    <s v="skaritka"/>
    <n v="0"/>
    <s v="EDIA"/>
    <s v="C"/>
    <s v="Labor"/>
    <s v="OPC"/>
    <m/>
    <s v="BNL"/>
    <s v="R&amp;D"/>
    <s v="AD"/>
    <x v="3"/>
    <m/>
    <m/>
    <m/>
    <m/>
    <m/>
    <m/>
    <m/>
    <m/>
    <m/>
    <m/>
    <m/>
    <m/>
    <m/>
    <m/>
    <m/>
    <m/>
    <m/>
    <m/>
    <m/>
    <x v="0"/>
    <x v="0"/>
    <m/>
  </r>
  <r>
    <s v=""/>
    <s v=" EJ_0402_5288"/>
    <s v="Gun &amp; Laser - e-source e Beam Commissioning with Beam to End of End Station in 1012D"/>
    <s v="6.03.04.02.04"/>
    <x v="1"/>
    <d v="2028-12-11T00:00:00"/>
    <d v="2029-01-24T00:00:00"/>
    <s v="glayden"/>
    <s v="skaritka"/>
    <n v="0"/>
    <s v="EDIA"/>
    <s v="C"/>
    <s v="Labor"/>
    <s v="OPC"/>
    <m/>
    <s v="BNL"/>
    <s v="R&amp;D"/>
    <s v="AD"/>
    <x v="3"/>
    <m/>
    <m/>
    <m/>
    <m/>
    <m/>
    <m/>
    <m/>
    <m/>
    <m/>
    <m/>
    <m/>
    <m/>
    <m/>
    <m/>
    <m/>
    <m/>
    <m/>
    <m/>
    <m/>
    <x v="0"/>
    <x v="0"/>
    <m/>
  </r>
  <r>
    <s v=""/>
    <s v=" EJ_0402_5288"/>
    <s v="Gun &amp; Laser - e-source e Beam Commissioning with Beam to End of End Station in 1012D"/>
    <s v="6.03.04.02.04"/>
    <x v="1"/>
    <d v="2028-12-11T00:00:00"/>
    <d v="2029-01-24T00:00:00"/>
    <s v="glayden"/>
    <s v="skaritka"/>
    <n v="0"/>
    <s v="EDIA"/>
    <s v="C"/>
    <s v="Labor"/>
    <s v="OPC"/>
    <m/>
    <s v="BNL"/>
    <s v="R&amp;D"/>
    <s v="AD"/>
    <x v="3"/>
    <m/>
    <m/>
    <m/>
    <m/>
    <m/>
    <m/>
    <m/>
    <m/>
    <m/>
    <m/>
    <m/>
    <m/>
    <m/>
    <m/>
    <m/>
    <m/>
    <m/>
    <m/>
    <m/>
    <x v="0"/>
    <x v="0"/>
    <m/>
  </r>
  <r>
    <s v=""/>
    <s v=" PO_0202_1500"/>
    <s v="Pre-Injector - Systems Commissioning - Labor Planning Package"/>
    <s v="6.12.02.03"/>
    <x v="0"/>
    <d v="2029-10-26T00:00:00"/>
    <d v="1930-06-05T00:00:00"/>
    <s v="egolnar"/>
    <s v="blednykh"/>
    <n v="38696.980000000003"/>
    <s v="CON"/>
    <s v="C"/>
    <s v="Labor"/>
    <s v="OPC"/>
    <m/>
    <s v="BNL"/>
    <s v="Pre-Ops"/>
    <s v="COM"/>
    <x v="4"/>
    <s v="B"/>
    <m/>
    <m/>
    <m/>
    <m/>
    <m/>
    <m/>
    <m/>
    <m/>
    <m/>
    <m/>
    <m/>
    <m/>
    <m/>
    <n v="38696.980000000003"/>
    <m/>
    <m/>
    <m/>
    <m/>
    <x v="0"/>
    <x v="0"/>
    <m/>
  </r>
  <r>
    <s v=""/>
    <s v=" PO_0202_1500"/>
    <s v="Pre-Injector - Systems Commissioning - Labor Planning Package"/>
    <s v="6.12.02.03"/>
    <x v="0"/>
    <d v="2029-10-26T00:00:00"/>
    <d v="1930-06-05T00:00:00"/>
    <s v="egolnar"/>
    <s v="blednykh"/>
    <n v="41751.75"/>
    <s v="CON"/>
    <s v="C"/>
    <s v="Labor"/>
    <s v="OPC"/>
    <m/>
    <s v="BNL"/>
    <s v="Pre-Ops"/>
    <s v="COM"/>
    <x v="4"/>
    <s v="B"/>
    <m/>
    <m/>
    <m/>
    <m/>
    <m/>
    <m/>
    <m/>
    <m/>
    <m/>
    <m/>
    <m/>
    <m/>
    <m/>
    <n v="41751.75"/>
    <m/>
    <m/>
    <m/>
    <m/>
    <x v="0"/>
    <x v="0"/>
    <m/>
  </r>
  <r>
    <s v=""/>
    <s v=" PO_0202_1500"/>
    <s v="Pre-Injector - Systems Commissioning - Labor Planning Package"/>
    <s v="6.12.02.03"/>
    <x v="0"/>
    <d v="2029-10-26T00:00:00"/>
    <d v="1930-06-05T00:00:00"/>
    <s v="egolnar"/>
    <s v="blednykh"/>
    <n v="100204.21"/>
    <s v="CON"/>
    <s v="C"/>
    <s v="Labor"/>
    <s v="OPC"/>
    <m/>
    <s v="BNL"/>
    <s v="Pre-Ops"/>
    <s v="COM"/>
    <x v="4"/>
    <s v="B"/>
    <m/>
    <m/>
    <m/>
    <m/>
    <m/>
    <m/>
    <m/>
    <m/>
    <m/>
    <m/>
    <m/>
    <m/>
    <m/>
    <n v="100204.21"/>
    <m/>
    <m/>
    <m/>
    <m/>
    <x v="0"/>
    <x v="0"/>
    <m/>
  </r>
  <r>
    <s v=""/>
    <s v=" PO_0202_1500"/>
    <s v="Pre-Injector - Systems Commissioning - Labor Planning Package"/>
    <s v="6.12.02.03"/>
    <x v="0"/>
    <d v="2029-10-26T00:00:00"/>
    <d v="1930-06-05T00:00:00"/>
    <s v="egolnar"/>
    <s v="blednykh"/>
    <n v="48583.58"/>
    <s v="CON"/>
    <s v="C"/>
    <s v="Labor"/>
    <s v="OPC"/>
    <m/>
    <s v="BNL"/>
    <s v="Pre-Ops"/>
    <s v="COM"/>
    <x v="4"/>
    <s v="B"/>
    <m/>
    <m/>
    <m/>
    <m/>
    <m/>
    <m/>
    <m/>
    <m/>
    <m/>
    <m/>
    <m/>
    <m/>
    <m/>
    <n v="48583.58"/>
    <m/>
    <m/>
    <m/>
    <m/>
    <x v="0"/>
    <x v="0"/>
    <m/>
  </r>
  <r>
    <s v=""/>
    <s v=" PO_0202_1500"/>
    <s v="Pre-Injector - Systems Commissioning - Labor Planning Package"/>
    <s v="6.12.02.03"/>
    <x v="0"/>
    <d v="2029-10-26T00:00:00"/>
    <d v="1930-06-05T00:00:00"/>
    <s v="egolnar"/>
    <s v="blednykh"/>
    <n v="68890.39"/>
    <s v="CON"/>
    <s v="C"/>
    <s v="Labor"/>
    <s v="OPC"/>
    <m/>
    <s v="BNL"/>
    <s v="Pre-Ops"/>
    <s v="COM"/>
    <x v="4"/>
    <s v="B"/>
    <m/>
    <m/>
    <m/>
    <m/>
    <m/>
    <m/>
    <m/>
    <m/>
    <m/>
    <m/>
    <m/>
    <m/>
    <m/>
    <n v="68890.39"/>
    <m/>
    <m/>
    <m/>
    <m/>
    <x v="0"/>
    <x v="0"/>
    <m/>
  </r>
  <r>
    <s v=""/>
    <s v=" PO_0202_1500"/>
    <s v="Pre-Injector - Systems Commissioning - Labor Planning Package"/>
    <s v="6.12.02.03"/>
    <x v="0"/>
    <d v="2029-10-26T00:00:00"/>
    <d v="1930-06-05T00:00:00"/>
    <s v="egolnar"/>
    <s v="blednykh"/>
    <n v="4175.18"/>
    <s v="CON"/>
    <s v="C"/>
    <s v="Labor"/>
    <s v="OPC"/>
    <m/>
    <s v="BNL"/>
    <s v="Pre-Ops"/>
    <s v="COM"/>
    <x v="4"/>
    <s v="B"/>
    <m/>
    <m/>
    <m/>
    <m/>
    <m/>
    <m/>
    <m/>
    <m/>
    <m/>
    <m/>
    <m/>
    <m/>
    <m/>
    <n v="4175.18"/>
    <m/>
    <m/>
    <m/>
    <m/>
    <x v="0"/>
    <x v="0"/>
    <m/>
  </r>
  <r>
    <s v=""/>
    <s v=" PO_0202_1500"/>
    <s v="Pre-Injector - Systems Commissioning - Labor Planning Package"/>
    <s v="6.12.02.03"/>
    <x v="0"/>
    <d v="2029-10-26T00:00:00"/>
    <d v="1930-06-05T00:00:00"/>
    <s v="egolnar"/>
    <s v="blednykh"/>
    <n v="3131.38"/>
    <s v="CON"/>
    <s v="C"/>
    <s v="Labor"/>
    <s v="OPC"/>
    <m/>
    <s v="BNL"/>
    <s v="Pre-Ops"/>
    <s v="COM"/>
    <x v="4"/>
    <s v="B"/>
    <m/>
    <m/>
    <m/>
    <m/>
    <m/>
    <m/>
    <m/>
    <m/>
    <m/>
    <m/>
    <m/>
    <m/>
    <m/>
    <n v="3131.38"/>
    <m/>
    <m/>
    <m/>
    <m/>
    <x v="0"/>
    <x v="0"/>
    <m/>
  </r>
  <r>
    <s v=""/>
    <s v=" PO_0202_1500"/>
    <s v="Pre-Injector - Systems Commissioning - Labor Planning Package"/>
    <s v="6.12.02.03"/>
    <x v="0"/>
    <d v="2029-10-26T00:00:00"/>
    <d v="1930-06-05T00:00:00"/>
    <s v="egolnar"/>
    <s v="blednykh"/>
    <n v="169094.6"/>
    <s v="CON"/>
    <s v="C"/>
    <s v="Labor"/>
    <s v="OPC"/>
    <m/>
    <s v="BNL"/>
    <s v="Pre-Ops"/>
    <s v="COM"/>
    <x v="4"/>
    <s v="B"/>
    <m/>
    <m/>
    <m/>
    <m/>
    <m/>
    <m/>
    <m/>
    <m/>
    <m/>
    <m/>
    <m/>
    <m/>
    <m/>
    <n v="169094.6"/>
    <m/>
    <m/>
    <m/>
    <m/>
    <x v="0"/>
    <x v="0"/>
    <m/>
  </r>
  <r>
    <s v=""/>
    <s v=" PO_0202_1500"/>
    <s v="Pre-Injector - Systems Commissioning - Labor Planning Package"/>
    <s v="6.12.02.03"/>
    <x v="0"/>
    <d v="2029-10-26T00:00:00"/>
    <d v="1930-06-05T00:00:00"/>
    <s v="egolnar"/>
    <s v="blednykh"/>
    <n v="6262.76"/>
    <s v="CON"/>
    <s v="C"/>
    <s v="Labor"/>
    <s v="OPC"/>
    <m/>
    <s v="BNL"/>
    <s v="Pre-Ops"/>
    <s v="COM"/>
    <x v="4"/>
    <s v="B"/>
    <m/>
    <m/>
    <m/>
    <m/>
    <m/>
    <m/>
    <m/>
    <m/>
    <m/>
    <m/>
    <m/>
    <m/>
    <m/>
    <n v="6262.76"/>
    <m/>
    <m/>
    <m/>
    <m/>
    <x v="0"/>
    <x v="0"/>
    <m/>
  </r>
  <r>
    <s v=""/>
    <s v=" PO_0202_1500"/>
    <s v="Pre-Injector - Systems Commissioning - Labor Planning Package"/>
    <s v="6.12.02.03"/>
    <x v="0"/>
    <d v="2029-10-26T00:00:00"/>
    <d v="1930-06-05T00:00:00"/>
    <s v="egolnar"/>
    <s v="blednykh"/>
    <n v="103250.81"/>
    <s v="CON"/>
    <s v="C"/>
    <s v="Labor"/>
    <s v="OPC"/>
    <m/>
    <s v="BNL"/>
    <s v="Pre-Ops"/>
    <s v="COM"/>
    <x v="4"/>
    <s v="B"/>
    <m/>
    <m/>
    <m/>
    <m/>
    <m/>
    <m/>
    <m/>
    <m/>
    <m/>
    <m/>
    <m/>
    <m/>
    <m/>
    <n v="103250.81"/>
    <m/>
    <m/>
    <m/>
    <m/>
    <x v="0"/>
    <x v="0"/>
    <m/>
  </r>
  <r>
    <s v=""/>
    <s v=" PO_0202_1500"/>
    <s v="Pre-Injector - Systems Commissioning - Labor Planning Package"/>
    <s v="6.12.02.03"/>
    <x v="0"/>
    <d v="2029-10-26T00:00:00"/>
    <d v="1930-06-05T00:00:00"/>
    <s v="egolnar"/>
    <s v="blednykh"/>
    <n v="3131.38"/>
    <s v="CON"/>
    <s v="C"/>
    <s v="Labor"/>
    <s v="OPC"/>
    <m/>
    <s v="BNL"/>
    <s v="Pre-Ops"/>
    <s v="COM"/>
    <x v="4"/>
    <s v="B"/>
    <m/>
    <m/>
    <m/>
    <m/>
    <m/>
    <m/>
    <m/>
    <m/>
    <m/>
    <m/>
    <m/>
    <m/>
    <m/>
    <n v="3131.38"/>
    <m/>
    <m/>
    <m/>
    <m/>
    <x v="0"/>
    <x v="0"/>
    <m/>
  </r>
  <r>
    <s v=""/>
    <s v=" PO_0202_1500"/>
    <s v="Pre-Injector - Systems Commissioning - Labor Planning Package"/>
    <s v="6.12.02.03"/>
    <x v="0"/>
    <d v="2029-10-26T00:00:00"/>
    <d v="1930-06-05T00:00:00"/>
    <s v="egolnar"/>
    <s v="blednykh"/>
    <n v="12525.53"/>
    <s v="CON"/>
    <s v="C"/>
    <s v="Labor"/>
    <s v="OPC"/>
    <m/>
    <s v="BNL"/>
    <s v="Pre-Ops"/>
    <s v="COM"/>
    <x v="4"/>
    <s v="B"/>
    <m/>
    <m/>
    <m/>
    <m/>
    <m/>
    <m/>
    <m/>
    <m/>
    <m/>
    <m/>
    <m/>
    <m/>
    <m/>
    <n v="12525.53"/>
    <m/>
    <m/>
    <m/>
    <m/>
    <x v="0"/>
    <x v="0"/>
    <m/>
  </r>
  <r>
    <s v=""/>
    <s v=" PO_0202_1500"/>
    <s v="Pre-Injector - Systems Commissioning - Labor Planning Package"/>
    <s v="6.12.02.03"/>
    <x v="0"/>
    <d v="2029-10-26T00:00:00"/>
    <d v="1930-06-05T00:00:00"/>
    <s v="egolnar"/>
    <s v="blednykh"/>
    <n v="16700.7"/>
    <s v="CON"/>
    <s v="C"/>
    <s v="Labor"/>
    <s v="OPC"/>
    <m/>
    <s v="BNL"/>
    <s v="Pre-Ops"/>
    <s v="COM"/>
    <x v="4"/>
    <s v="B"/>
    <m/>
    <m/>
    <m/>
    <m/>
    <m/>
    <m/>
    <m/>
    <m/>
    <m/>
    <m/>
    <m/>
    <m/>
    <m/>
    <n v="16700.7"/>
    <m/>
    <m/>
    <m/>
    <m/>
    <x v="0"/>
    <x v="0"/>
    <m/>
  </r>
  <r>
    <s v=""/>
    <s v=" PO_0202_1500"/>
    <s v="Pre-Injector - Systems Commissioning - Labor Planning Package"/>
    <s v="6.12.02.03"/>
    <x v="0"/>
    <d v="2029-10-26T00:00:00"/>
    <d v="1930-06-05T00:00:00"/>
    <s v="egolnar"/>
    <s v="blednykh"/>
    <n v="42795.55"/>
    <s v="CON"/>
    <s v="C"/>
    <s v="Labor"/>
    <s v="OPC"/>
    <m/>
    <s v="BNL"/>
    <s v="Pre-Ops"/>
    <s v="COM"/>
    <x v="4"/>
    <s v="B"/>
    <m/>
    <m/>
    <m/>
    <m/>
    <m/>
    <m/>
    <m/>
    <m/>
    <m/>
    <m/>
    <m/>
    <m/>
    <m/>
    <n v="42795.55"/>
    <m/>
    <m/>
    <m/>
    <m/>
    <x v="0"/>
    <x v="0"/>
    <m/>
  </r>
  <r>
    <s v=""/>
    <s v=" PO_0202_1500"/>
    <s v="Pre-Injector - Systems Commissioning - Labor Planning Package"/>
    <s v="6.12.02.03"/>
    <x v="0"/>
    <d v="2029-10-26T00:00:00"/>
    <d v="1930-06-05T00:00:00"/>
    <s v="egolnar"/>
    <s v="blednykh"/>
    <n v="77093.94"/>
    <s v="CON"/>
    <s v="C"/>
    <s v="Labor"/>
    <s v="OPC"/>
    <m/>
    <s v="BNL"/>
    <s v="Pre-Ops"/>
    <s v="COM"/>
    <x v="4"/>
    <s v="B"/>
    <m/>
    <m/>
    <m/>
    <m/>
    <m/>
    <m/>
    <m/>
    <m/>
    <m/>
    <m/>
    <m/>
    <m/>
    <m/>
    <n v="77093.94"/>
    <m/>
    <m/>
    <m/>
    <m/>
    <x v="0"/>
    <x v="0"/>
    <m/>
  </r>
  <r>
    <s v=""/>
    <s v=" PO_0202_1500"/>
    <s v="Pre-Injector - Systems Commissioning - Labor Planning Package"/>
    <s v="6.12.02.03"/>
    <x v="0"/>
    <d v="2029-10-26T00:00:00"/>
    <d v="1930-06-05T00:00:00"/>
    <s v="egolnar"/>
    <s v="blednykh"/>
    <n v="24780.2"/>
    <s v="CON"/>
    <s v="C"/>
    <s v="Labor"/>
    <s v="OPC"/>
    <m/>
    <s v="BNL"/>
    <s v="Pre-Ops"/>
    <s v="COM"/>
    <x v="4"/>
    <s v="B"/>
    <m/>
    <m/>
    <m/>
    <m/>
    <m/>
    <m/>
    <m/>
    <m/>
    <m/>
    <m/>
    <m/>
    <m/>
    <m/>
    <n v="24780.2"/>
    <m/>
    <m/>
    <m/>
    <m/>
    <x v="0"/>
    <x v="0"/>
    <m/>
  </r>
  <r>
    <s v=""/>
    <s v=" PO_0202_1500"/>
    <s v="Pre-Injector - Systems Commissioning - Labor Planning Package"/>
    <s v="6.12.02.03"/>
    <x v="0"/>
    <d v="2029-10-26T00:00:00"/>
    <d v="1930-06-05T00:00:00"/>
    <s v="egolnar"/>
    <s v="blednykh"/>
    <n v="43875.41"/>
    <s v="CON"/>
    <s v="C"/>
    <s v="Labor"/>
    <s v="OPC"/>
    <m/>
    <s v="BNL"/>
    <s v="Pre-Ops"/>
    <s v="COM"/>
    <x v="4"/>
    <s v="B"/>
    <m/>
    <m/>
    <m/>
    <m/>
    <m/>
    <m/>
    <m/>
    <m/>
    <m/>
    <m/>
    <m/>
    <m/>
    <m/>
    <n v="43875.41"/>
    <m/>
    <m/>
    <m/>
    <m/>
    <x v="0"/>
    <x v="0"/>
    <m/>
  </r>
  <r>
    <s v=""/>
    <s v=" PO_0202_1500"/>
    <s v="Pre-Injector - Systems Commissioning - Labor Planning Package"/>
    <s v="6.12.02.03"/>
    <x v="0"/>
    <d v="2029-10-26T00:00:00"/>
    <d v="1930-06-05T00:00:00"/>
    <s v="egolnar"/>
    <s v="blednykh"/>
    <n v="12145.9"/>
    <s v="CON"/>
    <s v="C"/>
    <s v="Labor"/>
    <s v="OPC"/>
    <m/>
    <s v="BNL"/>
    <s v="Pre-Ops"/>
    <s v="COM"/>
    <x v="4"/>
    <s v="B"/>
    <m/>
    <m/>
    <m/>
    <m/>
    <m/>
    <m/>
    <m/>
    <m/>
    <m/>
    <m/>
    <m/>
    <m/>
    <m/>
    <n v="12145.9"/>
    <m/>
    <m/>
    <m/>
    <m/>
    <x v="0"/>
    <x v="0"/>
    <m/>
  </r>
  <r>
    <s v=""/>
    <s v=" PO_0202_1500"/>
    <s v="Pre-Injector - Systems Commissioning - Labor Planning Package"/>
    <s v="6.12.02.03"/>
    <x v="0"/>
    <d v="2029-10-26T00:00:00"/>
    <d v="1930-06-05T00:00:00"/>
    <s v="egolnar"/>
    <s v="blednykh"/>
    <n v="118676.67"/>
    <s v="CON"/>
    <s v="C"/>
    <s v="Labor"/>
    <s v="OPC"/>
    <m/>
    <s v="BNL"/>
    <s v="Pre-Ops"/>
    <s v="COM"/>
    <x v="4"/>
    <s v="B"/>
    <m/>
    <m/>
    <m/>
    <m/>
    <m/>
    <m/>
    <m/>
    <m/>
    <m/>
    <m/>
    <m/>
    <m/>
    <m/>
    <n v="118676.67"/>
    <m/>
    <m/>
    <m/>
    <m/>
    <x v="0"/>
    <x v="0"/>
    <m/>
  </r>
  <r>
    <s v=""/>
    <s v=" PO_0202_1500"/>
    <s v="Pre-Injector - Systems Commissioning - Labor Planning Package"/>
    <s v="6.12.02.03"/>
    <x v="0"/>
    <d v="2029-10-26T00:00:00"/>
    <d v="1930-06-05T00:00:00"/>
    <s v="egolnar"/>
    <s v="blednykh"/>
    <n v="118676.67"/>
    <s v="CON"/>
    <s v="C"/>
    <s v="Labor"/>
    <s v="OPC"/>
    <m/>
    <s v="BNL"/>
    <s v="Pre-Ops"/>
    <s v="COM"/>
    <x v="4"/>
    <s v="B"/>
    <m/>
    <m/>
    <m/>
    <m/>
    <m/>
    <m/>
    <m/>
    <m/>
    <m/>
    <m/>
    <m/>
    <m/>
    <m/>
    <n v="118676.67"/>
    <m/>
    <m/>
    <m/>
    <m/>
    <x v="0"/>
    <x v="0"/>
    <m/>
  </r>
  <r>
    <s v=""/>
    <s v=" PO_0202_1500"/>
    <s v="Pre-Injector - Systems Commissioning - Labor Planning Package"/>
    <s v="6.12.02.03"/>
    <x v="0"/>
    <d v="2029-10-26T00:00:00"/>
    <d v="1930-06-05T00:00:00"/>
    <s v="egolnar"/>
    <s v="blednykh"/>
    <n v="237353.34"/>
    <s v="CON"/>
    <s v="C"/>
    <s v="Labor"/>
    <s v="OPC"/>
    <m/>
    <s v="BNL"/>
    <s v="Pre-Ops"/>
    <s v="COM"/>
    <x v="4"/>
    <s v="B"/>
    <m/>
    <m/>
    <m/>
    <m/>
    <m/>
    <m/>
    <m/>
    <m/>
    <m/>
    <m/>
    <m/>
    <m/>
    <m/>
    <n v="237353.34"/>
    <m/>
    <m/>
    <m/>
    <m/>
    <x v="0"/>
    <x v="0"/>
    <m/>
  </r>
  <r>
    <s v=""/>
    <s v=" PO_0202_1500"/>
    <s v="Pre-Injector - Systems Commissioning - Labor Planning Package"/>
    <s v="6.12.02.03"/>
    <x v="0"/>
    <d v="2029-10-26T00:00:00"/>
    <d v="1930-06-05T00:00:00"/>
    <s v="egolnar"/>
    <s v="blednykh"/>
    <n v="61950.49"/>
    <s v="CON"/>
    <s v="C"/>
    <s v="Labor"/>
    <s v="OPC"/>
    <m/>
    <s v="BNL"/>
    <s v="Pre-Ops"/>
    <s v="COM"/>
    <x v="4"/>
    <s v="B"/>
    <m/>
    <m/>
    <m/>
    <m/>
    <m/>
    <m/>
    <m/>
    <m/>
    <m/>
    <m/>
    <m/>
    <m/>
    <m/>
    <n v="61950.49"/>
    <m/>
    <m/>
    <m/>
    <m/>
    <x v="0"/>
    <x v="0"/>
    <m/>
  </r>
  <r>
    <s v=""/>
    <s v=" PO_0202_1500"/>
    <s v="Pre-Injector - Systems Commissioning - Labor Planning Package"/>
    <s v="6.12.02.03"/>
    <x v="0"/>
    <d v="2029-10-26T00:00:00"/>
    <d v="1930-06-05T00:00:00"/>
    <s v="egolnar"/>
    <s v="blednykh"/>
    <n v="38696.980000000003"/>
    <s v="CON"/>
    <s v="C"/>
    <s v="Labor"/>
    <s v="OPC"/>
    <m/>
    <s v="BNL"/>
    <s v="Pre-Ops"/>
    <s v="COM"/>
    <x v="4"/>
    <s v="B"/>
    <m/>
    <m/>
    <m/>
    <m/>
    <m/>
    <m/>
    <m/>
    <m/>
    <m/>
    <m/>
    <m/>
    <m/>
    <m/>
    <n v="38696.980000000003"/>
    <m/>
    <m/>
    <m/>
    <m/>
    <x v="0"/>
    <x v="0"/>
    <m/>
  </r>
  <r>
    <s v=""/>
    <s v=" PO_0202_1510"/>
    <s v="Pre-Injector - Systems Commissioning - Materials Planning Package"/>
    <s v="6.12.02.03"/>
    <x v="0"/>
    <d v="2029-10-26T00:00:00"/>
    <d v="1930-06-05T00:00:00"/>
    <s v="egolnar"/>
    <s v="blednykh"/>
    <n v="2527.83"/>
    <s v="CON"/>
    <s v="C"/>
    <s v="Nonlabor"/>
    <s v="OPC"/>
    <m/>
    <s v="BNL"/>
    <s v="Pre-Ops"/>
    <s v="COM"/>
    <x v="4"/>
    <s v="B"/>
    <m/>
    <m/>
    <m/>
    <m/>
    <m/>
    <m/>
    <m/>
    <m/>
    <m/>
    <m/>
    <m/>
    <m/>
    <m/>
    <n v="2527.83"/>
    <m/>
    <m/>
    <m/>
    <m/>
    <x v="0"/>
    <x v="0"/>
    <m/>
  </r>
  <r>
    <s v=""/>
    <s v=" EJ_0402_3162"/>
    <s v="Laser System - Optics and Optomechanics (Includes Hot Spare Components)"/>
    <s v="6.03.04.02.03"/>
    <x v="0"/>
    <d v="2025-12-09T00:00:00"/>
    <d v="2026-12-08T00:00:00"/>
    <s v="glayden"/>
    <s v="skaritka"/>
    <n v="22501.03"/>
    <s v="CON"/>
    <s v="C"/>
    <s v="Nonlabor"/>
    <s v="TEC"/>
    <m/>
    <s v="BNL"/>
    <s v="Const"/>
    <s v="INJ"/>
    <x v="10"/>
    <s v="B"/>
    <m/>
    <m/>
    <m/>
    <m/>
    <m/>
    <m/>
    <m/>
    <m/>
    <m/>
    <n v="18450.849999999999"/>
    <n v="4050.19"/>
    <m/>
    <m/>
    <m/>
    <m/>
    <m/>
    <m/>
    <m/>
    <x v="0"/>
    <x v="0"/>
    <m/>
  </r>
  <r>
    <s v=""/>
    <s v=" EJ_0402_3165"/>
    <s v="Laser System - Intensity Feedbacks, Intensity Controls, Shutters, Machine Protection (Includes Hot Spare Components)"/>
    <s v="6.03.04.02.03"/>
    <x v="0"/>
    <d v="2025-12-09T00:00:00"/>
    <d v="2026-12-08T00:00:00"/>
    <s v="glayden"/>
    <s v="skaritka"/>
    <n v="22501.03"/>
    <s v="CON"/>
    <s v="C"/>
    <s v="Nonlabor"/>
    <s v="TEC"/>
    <m/>
    <s v="BNL"/>
    <s v="Const"/>
    <s v="INJ"/>
    <x v="10"/>
    <s v="B"/>
    <m/>
    <m/>
    <m/>
    <m/>
    <m/>
    <m/>
    <m/>
    <m/>
    <m/>
    <n v="18450.849999999999"/>
    <n v="4050.19"/>
    <m/>
    <m/>
    <m/>
    <m/>
    <m/>
    <m/>
    <m/>
    <x v="0"/>
    <x v="0"/>
    <m/>
  </r>
  <r>
    <s v="Contract Award"/>
    <s v=" SR_0407_1310"/>
    <s v="AWARD: Vacuum Support Equipment - Clean Assembly Area"/>
    <s v="6.04.05.07"/>
    <x v="0"/>
    <d v="2025-12-22T00:00:00"/>
    <d v="2025-12-22T00:00:00"/>
    <s v="rnavarrol"/>
    <s v="chetzel"/>
    <n v="0.01"/>
    <s v="CON"/>
    <s v="C"/>
    <s v="Nonlabor"/>
    <s v="TEC"/>
    <s v="CD-3A"/>
    <s v="BNL"/>
    <s v="Const"/>
    <s v="VAC"/>
    <x v="9"/>
    <s v="S.P324"/>
    <s v="APP00365"/>
    <m/>
    <m/>
    <m/>
    <m/>
    <m/>
    <m/>
    <m/>
    <m/>
    <n v="0.01"/>
    <m/>
    <m/>
    <m/>
    <m/>
    <m/>
    <m/>
    <m/>
    <m/>
    <x v="0"/>
    <x v="0"/>
    <m/>
  </r>
  <r>
    <s v=""/>
    <s v=" SR_0407_1330"/>
    <s v="RCV: Vacuum Support Equipment - Clean Assembly Area - Vendor Delivery"/>
    <s v="6.04.05.07"/>
    <x v="0"/>
    <d v="2026-05-18T00:00:00"/>
    <d v="2026-05-18T00:00:00"/>
    <s v="rnavarrol"/>
    <s v="chetzel"/>
    <n v="280103.25"/>
    <s v="CON"/>
    <s v="C"/>
    <s v="Nonlabor"/>
    <s v="TEC"/>
    <s v="CD-3A"/>
    <s v="BNL"/>
    <s v="Const"/>
    <s v="VAC"/>
    <x v="9"/>
    <s v="S.P324"/>
    <s v="APP00365"/>
    <m/>
    <m/>
    <m/>
    <m/>
    <m/>
    <m/>
    <m/>
    <m/>
    <n v="280103.25"/>
    <m/>
    <m/>
    <m/>
    <m/>
    <m/>
    <m/>
    <m/>
    <m/>
    <x v="0"/>
    <x v="0"/>
    <m/>
  </r>
  <r>
    <s v=""/>
    <s v=" HR_0601_10069"/>
    <s v="HSR BPM Buttons - Acceptance Testing - Pre a-C Coating Testing (Arc 9)"/>
    <s v="6.05.05.01"/>
    <x v="1"/>
    <d v="2025-08-11T00:00:00"/>
    <d v="2025-08-22T00:00:00"/>
    <s v="mahmed"/>
    <s v="gassner"/>
    <n v="2047.8"/>
    <s v="CON"/>
    <s v="C"/>
    <s v="Labor"/>
    <s v="TEC"/>
    <s v="CD-3A"/>
    <s v="BNL"/>
    <s v="Const"/>
    <s v="INS"/>
    <x v="9"/>
    <s v="S.P142"/>
    <s v="APP00162"/>
    <m/>
    <m/>
    <m/>
    <m/>
    <m/>
    <m/>
    <m/>
    <n v="2047.8"/>
    <m/>
    <m/>
    <m/>
    <m/>
    <m/>
    <m/>
    <m/>
    <m/>
    <m/>
    <x v="0"/>
    <x v="0"/>
    <m/>
  </r>
  <r>
    <s v=""/>
    <s v=" HR_0601_10079"/>
    <s v="HSR BPM Buttons - Acceptance Testing - Pre a-C Coating Testing (Arc 11Y)"/>
    <s v="6.05.05.01"/>
    <x v="1"/>
    <d v="2025-09-09T00:00:00"/>
    <d v="2025-09-22T00:00:00"/>
    <s v="mahmed"/>
    <s v="gassner"/>
    <n v="2047.8"/>
    <s v="CON"/>
    <s v="C"/>
    <s v="Labor"/>
    <s v="TEC"/>
    <s v="CD-3A"/>
    <s v="BNL"/>
    <s v="Const"/>
    <s v="INS"/>
    <x v="9"/>
    <s v="S.P142"/>
    <s v="APP00162"/>
    <m/>
    <m/>
    <m/>
    <m/>
    <m/>
    <m/>
    <m/>
    <n v="2047.8"/>
    <m/>
    <m/>
    <m/>
    <m/>
    <m/>
    <m/>
    <m/>
    <m/>
    <m/>
    <x v="0"/>
    <x v="0"/>
    <m/>
  </r>
  <r>
    <s v=""/>
    <s v=" HR_0601_10089"/>
    <s v="HSR BPM Buttons - Acceptance Testing - Pre a-C Coating Testing (Arc 11B)"/>
    <s v="6.05.05.01"/>
    <x v="1"/>
    <d v="2025-10-07T00:00:00"/>
    <d v="2025-10-21T00:00:00"/>
    <s v="mahmed"/>
    <s v="gassner"/>
    <n v="2119.4699999999998"/>
    <s v="CON"/>
    <s v="C"/>
    <s v="Labor"/>
    <s v="TEC"/>
    <s v="CD-3A"/>
    <s v="BNL"/>
    <s v="Const"/>
    <s v="INS"/>
    <x v="9"/>
    <s v="S.P142"/>
    <s v="APP00162"/>
    <m/>
    <m/>
    <m/>
    <m/>
    <m/>
    <m/>
    <m/>
    <m/>
    <n v="2119.4699999999998"/>
    <m/>
    <m/>
    <m/>
    <m/>
    <m/>
    <m/>
    <m/>
    <m/>
    <x v="0"/>
    <x v="0"/>
    <m/>
  </r>
  <r>
    <s v=""/>
    <s v=" HR_0601_10099"/>
    <s v="HSR BPM Buttons - Acceptance Testing - Pre a-C Coating Testing (Arc 5)"/>
    <s v="6.05.05.01"/>
    <x v="0"/>
    <d v="2025-11-05T00:00:00"/>
    <d v="2025-11-19T00:00:00"/>
    <s v="mahmed"/>
    <s v="gassner"/>
    <n v="2119.4699999999998"/>
    <s v="CON"/>
    <s v="C"/>
    <s v="Labor"/>
    <s v="TEC"/>
    <s v="CD-3A"/>
    <s v="BNL"/>
    <s v="Const"/>
    <s v="INS"/>
    <x v="9"/>
    <s v="S.P142"/>
    <s v="APP00162"/>
    <m/>
    <m/>
    <m/>
    <m/>
    <m/>
    <m/>
    <m/>
    <m/>
    <n v="2119.4699999999998"/>
    <m/>
    <m/>
    <m/>
    <m/>
    <m/>
    <m/>
    <m/>
    <m/>
    <x v="0"/>
    <x v="0"/>
    <m/>
  </r>
  <r>
    <s v=""/>
    <s v=" HR_0601_10109"/>
    <s v="HSR BPM Buttons - Acceptance Testing - Pre a-C Coating Testing (Arc 3)"/>
    <s v="6.05.05.01"/>
    <x v="0"/>
    <d v="2025-12-08T00:00:00"/>
    <d v="2025-12-19T00:00:00"/>
    <s v="mahmed"/>
    <s v="gassner"/>
    <n v="2119.4699999999998"/>
    <s v="CON"/>
    <s v="C"/>
    <s v="Labor"/>
    <s v="TEC"/>
    <s v="CD-3A"/>
    <s v="BNL"/>
    <s v="Const"/>
    <s v="INS"/>
    <x v="9"/>
    <s v="S.P142"/>
    <s v="APP00162"/>
    <m/>
    <m/>
    <m/>
    <m/>
    <m/>
    <m/>
    <m/>
    <m/>
    <n v="2119.4699999999998"/>
    <m/>
    <m/>
    <m/>
    <m/>
    <m/>
    <m/>
    <m/>
    <m/>
    <x v="0"/>
    <x v="0"/>
    <m/>
  </r>
  <r>
    <s v=""/>
    <s v=" HR_0601_10119"/>
    <s v="HSR BPM Buttons - Acceptance Testing - Pre a-C Coating Testing (Arc 1)"/>
    <s v="6.05.05.01"/>
    <x v="0"/>
    <d v="2026-01-07T00:00:00"/>
    <d v="2026-01-21T00:00:00"/>
    <s v="mahmed"/>
    <s v="gassner"/>
    <n v="2119.4699999999998"/>
    <s v="CON"/>
    <s v="C"/>
    <s v="Labor"/>
    <s v="TEC"/>
    <s v="CD-3A"/>
    <s v="BNL"/>
    <s v="Const"/>
    <s v="INS"/>
    <x v="9"/>
    <s v="S.P142"/>
    <s v="APP00162"/>
    <m/>
    <m/>
    <m/>
    <m/>
    <m/>
    <m/>
    <m/>
    <m/>
    <n v="2119.4699999999998"/>
    <m/>
    <m/>
    <m/>
    <m/>
    <m/>
    <m/>
    <m/>
    <m/>
    <x v="0"/>
    <x v="0"/>
    <m/>
  </r>
  <r>
    <s v=""/>
    <s v=" HR_0601_10129"/>
    <s v="HSR BPM Buttons - Acceptance Testing - Pre a-C Coating Testing (Arc 7)"/>
    <s v="6.05.05.01"/>
    <x v="0"/>
    <d v="2026-02-05T00:00:00"/>
    <d v="2026-02-19T00:00:00"/>
    <s v="mahmed"/>
    <s v="gassner"/>
    <n v="2119.4699999999998"/>
    <s v="CON"/>
    <s v="C"/>
    <s v="Labor"/>
    <s v="TEC"/>
    <s v="CD-3A"/>
    <s v="BNL"/>
    <s v="Const"/>
    <s v="INS"/>
    <x v="9"/>
    <s v="S.P142"/>
    <s v="APP00162"/>
    <m/>
    <m/>
    <m/>
    <m/>
    <m/>
    <m/>
    <m/>
    <m/>
    <n v="2119.4699999999998"/>
    <m/>
    <m/>
    <m/>
    <m/>
    <m/>
    <m/>
    <m/>
    <m/>
    <x v="0"/>
    <x v="0"/>
    <m/>
  </r>
  <r>
    <s v="Contract Award"/>
    <s v=" SR_0407_1790"/>
    <s v="Vacuum Support Equipment - Portable Cleanroom Tents - Contract Award"/>
    <s v="6.04.05.07"/>
    <x v="0"/>
    <d v="2025-10-07T00:00:00"/>
    <d v="2025-10-07T00:00:00"/>
    <s v="rnavarrol"/>
    <s v="chetzel"/>
    <n v="0.01"/>
    <s v="CON"/>
    <s v="C"/>
    <s v="Nonlabor"/>
    <s v="TEC"/>
    <s v="CD-3A"/>
    <s v="BNL"/>
    <s v="Const"/>
    <s v="VAC"/>
    <x v="9"/>
    <s v="P.S503"/>
    <m/>
    <m/>
    <m/>
    <m/>
    <m/>
    <m/>
    <m/>
    <m/>
    <m/>
    <n v="0.01"/>
    <m/>
    <m/>
    <m/>
    <m/>
    <m/>
    <m/>
    <m/>
    <m/>
    <x v="0"/>
    <x v="0"/>
    <m/>
  </r>
  <r>
    <s v="Contract Award"/>
    <s v=" EJ_0401_2273"/>
    <s v="400 MeV Linac - Phase 2 - Contract Award"/>
    <s v="6.03.04.01.03"/>
    <x v="1"/>
    <d v="2024-10-07T00:00:00"/>
    <d v="2024-10-07T00:00:00"/>
    <s v="glayden"/>
    <s v="skaritka"/>
    <n v="0.01"/>
    <s v="CON"/>
    <s v="C"/>
    <s v="Nonlabor"/>
    <s v="TEC"/>
    <s v="CD-3A"/>
    <s v="BNL"/>
    <s v="Const.Procure"/>
    <s v="INJ"/>
    <x v="10"/>
    <s v="D25.APP08.B"/>
    <s v="APP00001"/>
    <m/>
    <m/>
    <m/>
    <m/>
    <m/>
    <m/>
    <m/>
    <n v="0.01"/>
    <m/>
    <m/>
    <m/>
    <m/>
    <m/>
    <m/>
    <m/>
    <m/>
    <m/>
    <x v="0"/>
    <x v="0"/>
    <m/>
  </r>
  <r>
    <s v="Contract Award"/>
    <s v=" EJ_0401_2279"/>
    <s v="400 MeV Linac - Phase 3 - Contract Award"/>
    <s v="6.03.04.01.03"/>
    <x v="1"/>
    <d v="2025-04-18T00:00:00"/>
    <d v="2025-04-18T00:00:00"/>
    <s v="glayden"/>
    <s v="skaritka"/>
    <n v="0.01"/>
    <s v="CON"/>
    <s v="C"/>
    <s v="Nonlabor"/>
    <s v="TEC"/>
    <s v="CD-3A"/>
    <s v="BNL"/>
    <s v="Const"/>
    <s v="INJ"/>
    <x v="9"/>
    <s v="D25.APP08.C"/>
    <s v="APP00001"/>
    <m/>
    <m/>
    <m/>
    <m/>
    <m/>
    <m/>
    <m/>
    <n v="0.01"/>
    <m/>
    <m/>
    <m/>
    <m/>
    <m/>
    <m/>
    <m/>
    <m/>
    <m/>
    <x v="0"/>
    <x v="0"/>
    <m/>
  </r>
  <r>
    <s v="Contract Award"/>
    <s v=" IF_0302_1084"/>
    <s v="Overhead 13.8 kV lines - Construction - Award Contract - CM/GC Phase - II"/>
    <s v="6.11.03.02"/>
    <x v="0"/>
    <d v="2025-09-05T00:00:00"/>
    <d v="2025-09-05T00:00:00"/>
    <s v="apatil"/>
    <s v="nehring"/>
    <n v="0.01"/>
    <s v="EDIA"/>
    <s v="C"/>
    <s v="Nonlabor"/>
    <s v="TEC"/>
    <m/>
    <s v="BNL"/>
    <s v="PED"/>
    <s v="INF"/>
    <x v="10"/>
    <s v="D50.APP02.B"/>
    <s v="APP00053"/>
    <m/>
    <m/>
    <m/>
    <m/>
    <m/>
    <m/>
    <m/>
    <n v="0.01"/>
    <m/>
    <m/>
    <m/>
    <m/>
    <m/>
    <m/>
    <m/>
    <m/>
    <m/>
    <x v="0"/>
    <x v="0"/>
    <m/>
  </r>
  <r>
    <s v=""/>
    <s v=" EJ_0402_5282"/>
    <s v="Gun - Install e-source, Beam Line Vacuum, and Cathode Prep Systems and Begin Bake Outs in 1012D"/>
    <s v="6.03.04.02.04"/>
    <x v="1"/>
    <d v="2028-09-15T00:00:00"/>
    <d v="2028-10-17T00:00:00"/>
    <s v="glayden"/>
    <s v="skaritka"/>
    <n v="0"/>
    <s v="EDIA"/>
    <s v="C"/>
    <s v="Labor"/>
    <s v="OPC"/>
    <m/>
    <s v="BNL"/>
    <s v="R&amp;D"/>
    <s v="AD"/>
    <x v="3"/>
    <m/>
    <m/>
    <m/>
    <m/>
    <m/>
    <m/>
    <m/>
    <m/>
    <m/>
    <m/>
    <m/>
    <m/>
    <m/>
    <m/>
    <m/>
    <m/>
    <m/>
    <m/>
    <m/>
    <x v="0"/>
    <x v="0"/>
    <m/>
  </r>
  <r>
    <s v=""/>
    <s v=" EJ_0402_5282"/>
    <s v="Gun - Install e-source, Beam Line Vacuum, and Cathode Prep Systems and Begin Bake Outs in 1012D"/>
    <s v="6.03.04.02.04"/>
    <x v="1"/>
    <d v="2028-09-15T00:00:00"/>
    <d v="2028-10-17T00:00:00"/>
    <s v="glayden"/>
    <s v="skaritka"/>
    <n v="0"/>
    <s v="EDIA"/>
    <s v="C"/>
    <s v="Labor"/>
    <s v="OPC"/>
    <m/>
    <s v="BNL"/>
    <s v="R&amp;D"/>
    <s v="AD"/>
    <x v="3"/>
    <m/>
    <m/>
    <m/>
    <m/>
    <m/>
    <m/>
    <m/>
    <m/>
    <m/>
    <m/>
    <m/>
    <m/>
    <m/>
    <m/>
    <m/>
    <m/>
    <m/>
    <m/>
    <m/>
    <x v="0"/>
    <x v="0"/>
    <m/>
  </r>
  <r>
    <s v=""/>
    <s v=" EJ_0402_5282"/>
    <s v="Gun - Install e-source, Beam Line Vacuum, and Cathode Prep Systems and Begin Bake Outs in 1012D"/>
    <s v="6.03.04.02.04"/>
    <x v="1"/>
    <d v="2028-09-15T00:00:00"/>
    <d v="2028-10-17T00:00:00"/>
    <s v="glayden"/>
    <s v="skaritka"/>
    <n v="0"/>
    <s v="EDIA"/>
    <s v="C"/>
    <s v="Labor"/>
    <s v="OPC"/>
    <m/>
    <s v="BNL"/>
    <s v="R&amp;D"/>
    <s v="AD"/>
    <x v="3"/>
    <m/>
    <m/>
    <m/>
    <m/>
    <m/>
    <m/>
    <m/>
    <m/>
    <m/>
    <m/>
    <m/>
    <m/>
    <m/>
    <m/>
    <m/>
    <m/>
    <m/>
    <m/>
    <m/>
    <x v="0"/>
    <x v="0"/>
    <m/>
  </r>
  <r>
    <s v=""/>
    <s v=" EJ_0402_5282"/>
    <s v="Gun - Install e-source, Beam Line Vacuum, and Cathode Prep Systems and Begin Bake Outs in 1012D"/>
    <s v="6.03.04.02.04"/>
    <x v="1"/>
    <d v="2028-09-15T00:00:00"/>
    <d v="2028-10-17T00:00:00"/>
    <s v="glayden"/>
    <s v="skaritka"/>
    <n v="0"/>
    <s v="EDIA"/>
    <s v="C"/>
    <s v="Labor"/>
    <s v="OPC"/>
    <m/>
    <s v="BNL"/>
    <s v="R&amp;D"/>
    <s v="AD"/>
    <x v="3"/>
    <m/>
    <m/>
    <m/>
    <m/>
    <m/>
    <m/>
    <m/>
    <m/>
    <m/>
    <m/>
    <m/>
    <m/>
    <m/>
    <m/>
    <m/>
    <m/>
    <m/>
    <m/>
    <m/>
    <x v="0"/>
    <x v="0"/>
    <m/>
  </r>
  <r>
    <s v=""/>
    <s v=" EJ_0402_5278"/>
    <s v="Gun &amp; Laser - Set up All e-source Electrical and Laser Systems in 1012D"/>
    <s v="6.03.04.02.04"/>
    <x v="1"/>
    <d v="2028-03-24T00:00:00"/>
    <d v="2028-08-14T00:00:00"/>
    <s v="glayden"/>
    <s v="skaritka"/>
    <n v="0"/>
    <s v="EDIA"/>
    <s v="C"/>
    <s v="Labor"/>
    <s v="OPC"/>
    <m/>
    <s v="BNL"/>
    <s v="R&amp;D"/>
    <s v="AD"/>
    <x v="3"/>
    <m/>
    <m/>
    <m/>
    <m/>
    <m/>
    <m/>
    <m/>
    <m/>
    <m/>
    <m/>
    <m/>
    <m/>
    <m/>
    <m/>
    <m/>
    <m/>
    <m/>
    <m/>
    <m/>
    <x v="0"/>
    <x v="0"/>
    <m/>
  </r>
  <r>
    <s v=""/>
    <s v=" EJ_0402_5278"/>
    <s v="Gun &amp; Laser - Set up All e-source Electrical and Laser Systems in 1012D"/>
    <s v="6.03.04.02.04"/>
    <x v="1"/>
    <d v="2028-03-24T00:00:00"/>
    <d v="2028-08-14T00:00:00"/>
    <s v="glayden"/>
    <s v="skaritka"/>
    <n v="0"/>
    <s v="EDIA"/>
    <s v="C"/>
    <s v="Labor"/>
    <s v="OPC"/>
    <m/>
    <s v="BNL"/>
    <s v="R&amp;D"/>
    <s v="AD"/>
    <x v="3"/>
    <m/>
    <m/>
    <m/>
    <m/>
    <m/>
    <m/>
    <m/>
    <m/>
    <m/>
    <m/>
    <m/>
    <m/>
    <m/>
    <m/>
    <m/>
    <m/>
    <m/>
    <m/>
    <m/>
    <x v="0"/>
    <x v="0"/>
    <m/>
  </r>
  <r>
    <s v=""/>
    <s v=" EJ_0402_5278"/>
    <s v="Gun &amp; Laser - Set up All e-source Electrical and Laser Systems in 1012D"/>
    <s v="6.03.04.02.04"/>
    <x v="1"/>
    <d v="2028-03-24T00:00:00"/>
    <d v="2028-08-14T00:00:00"/>
    <s v="glayden"/>
    <s v="skaritka"/>
    <n v="0"/>
    <s v="EDIA"/>
    <s v="C"/>
    <s v="Labor"/>
    <s v="OPC"/>
    <m/>
    <s v="BNL"/>
    <s v="R&amp;D"/>
    <s v="AD"/>
    <x v="3"/>
    <m/>
    <m/>
    <m/>
    <m/>
    <m/>
    <m/>
    <m/>
    <m/>
    <m/>
    <m/>
    <m/>
    <m/>
    <m/>
    <m/>
    <m/>
    <m/>
    <m/>
    <m/>
    <m/>
    <x v="0"/>
    <x v="0"/>
    <m/>
  </r>
  <r>
    <s v=""/>
    <s v=" EJ_0402_5278"/>
    <s v="Gun &amp; Laser - Set up All e-source Electrical and Laser Systems in 1012D"/>
    <s v="6.03.04.02.04"/>
    <x v="1"/>
    <d v="2028-03-24T00:00:00"/>
    <d v="2028-08-14T00:00:00"/>
    <s v="glayden"/>
    <s v="skaritka"/>
    <n v="0"/>
    <s v="EDIA"/>
    <s v="C"/>
    <s v="Labor"/>
    <s v="OPC"/>
    <m/>
    <s v="BNL"/>
    <s v="R&amp;D"/>
    <s v="AD"/>
    <x v="3"/>
    <m/>
    <m/>
    <m/>
    <m/>
    <m/>
    <m/>
    <m/>
    <m/>
    <m/>
    <m/>
    <m/>
    <m/>
    <m/>
    <m/>
    <m/>
    <m/>
    <m/>
    <m/>
    <m/>
    <x v="0"/>
    <x v="0"/>
    <m/>
  </r>
  <r>
    <s v=""/>
    <s v=" EJ_0402_5280"/>
    <s v="Gun - e-source System Components Vacuum Alignment and Bake Out in 1012D"/>
    <s v="6.03.04.02.04"/>
    <x v="1"/>
    <d v="2028-08-15T00:00:00"/>
    <d v="2028-09-14T00:00:00"/>
    <s v="glayden"/>
    <s v="skaritka"/>
    <n v="0"/>
    <s v="EDIA"/>
    <s v="C"/>
    <s v="Labor"/>
    <s v="OPC"/>
    <m/>
    <s v="BNL"/>
    <s v="R&amp;D"/>
    <s v="AD"/>
    <x v="3"/>
    <m/>
    <m/>
    <m/>
    <m/>
    <m/>
    <m/>
    <m/>
    <m/>
    <m/>
    <m/>
    <m/>
    <m/>
    <m/>
    <m/>
    <m/>
    <m/>
    <m/>
    <m/>
    <m/>
    <x v="0"/>
    <x v="0"/>
    <m/>
  </r>
  <r>
    <s v=""/>
    <s v=" EJ_0402_5280"/>
    <s v="Gun - e-source System Components Vacuum Alignment and Bake Out in 1012D"/>
    <s v="6.03.04.02.04"/>
    <x v="1"/>
    <d v="2028-08-15T00:00:00"/>
    <d v="2028-09-14T00:00:00"/>
    <s v="glayden"/>
    <s v="skaritka"/>
    <n v="0"/>
    <s v="EDIA"/>
    <s v="C"/>
    <s v="Labor"/>
    <s v="OPC"/>
    <m/>
    <s v="BNL"/>
    <s v="R&amp;D"/>
    <s v="AD"/>
    <x v="3"/>
    <m/>
    <m/>
    <m/>
    <m/>
    <m/>
    <m/>
    <m/>
    <m/>
    <m/>
    <m/>
    <m/>
    <m/>
    <m/>
    <m/>
    <m/>
    <m/>
    <m/>
    <m/>
    <m/>
    <x v="0"/>
    <x v="0"/>
    <m/>
  </r>
  <r>
    <s v=""/>
    <s v=" EJ_0402_5280"/>
    <s v="Gun - e-source System Components Vacuum Alignment and Bake Out in 1012D"/>
    <s v="6.03.04.02.04"/>
    <x v="1"/>
    <d v="2028-08-15T00:00:00"/>
    <d v="2028-09-14T00:00:00"/>
    <s v="glayden"/>
    <s v="skaritka"/>
    <n v="0"/>
    <s v="EDIA"/>
    <s v="C"/>
    <s v="Labor"/>
    <s v="OPC"/>
    <m/>
    <s v="BNL"/>
    <s v="R&amp;D"/>
    <s v="AD"/>
    <x v="3"/>
    <m/>
    <m/>
    <m/>
    <m/>
    <m/>
    <m/>
    <m/>
    <m/>
    <m/>
    <m/>
    <m/>
    <m/>
    <m/>
    <m/>
    <m/>
    <m/>
    <m/>
    <m/>
    <m/>
    <x v="0"/>
    <x v="0"/>
    <m/>
  </r>
  <r>
    <s v=""/>
    <s v=" EJ_0402_5280"/>
    <s v="Gun - e-source System Components Vacuum Alignment and Bake Out in 1012D"/>
    <s v="6.03.04.02.04"/>
    <x v="1"/>
    <d v="2028-08-15T00:00:00"/>
    <d v="2028-09-14T00:00:00"/>
    <s v="glayden"/>
    <s v="skaritka"/>
    <n v="0"/>
    <s v="EDIA"/>
    <s v="C"/>
    <s v="Labor"/>
    <s v="OPC"/>
    <m/>
    <s v="BNL"/>
    <s v="R&amp;D"/>
    <s v="AD"/>
    <x v="3"/>
    <m/>
    <m/>
    <m/>
    <m/>
    <m/>
    <m/>
    <m/>
    <m/>
    <m/>
    <m/>
    <m/>
    <m/>
    <m/>
    <m/>
    <m/>
    <m/>
    <m/>
    <m/>
    <m/>
    <x v="0"/>
    <x v="0"/>
    <m/>
  </r>
  <r>
    <s v=""/>
    <s v=" EJ_0402_5276"/>
    <s v="Gun - Move e-source From SBU to BNL 1012D (Labor)"/>
    <s v="6.03.04.02.04"/>
    <x v="0"/>
    <d v="2028-04-18T00:00:00"/>
    <d v="2028-05-17T00:00:00"/>
    <s v="glayden"/>
    <s v="skaritka"/>
    <n v="11472.98"/>
    <s v="EDIA"/>
    <s v="C"/>
    <s v="Labor"/>
    <s v="OPC"/>
    <m/>
    <s v="BNL"/>
    <s v="R&amp;D"/>
    <s v="AD"/>
    <x v="3"/>
    <m/>
    <m/>
    <m/>
    <m/>
    <m/>
    <m/>
    <m/>
    <m/>
    <m/>
    <m/>
    <m/>
    <m/>
    <n v="11472.98"/>
    <m/>
    <m/>
    <m/>
    <m/>
    <m/>
    <m/>
    <x v="0"/>
    <x v="0"/>
    <m/>
  </r>
  <r>
    <s v=""/>
    <s v=" EJ_0402_5276"/>
    <s v="Gun - Move e-source From SBU to BNL 1012D (Labor)"/>
    <s v="6.03.04.02.04"/>
    <x v="0"/>
    <d v="2028-04-18T00:00:00"/>
    <d v="2028-05-17T00:00:00"/>
    <s v="glayden"/>
    <s v="skaritka"/>
    <n v="2201.62"/>
    <s v="EDIA"/>
    <s v="C"/>
    <s v="Labor"/>
    <s v="OPC"/>
    <m/>
    <s v="BNL"/>
    <s v="R&amp;D"/>
    <s v="AD"/>
    <x v="3"/>
    <m/>
    <m/>
    <m/>
    <m/>
    <m/>
    <m/>
    <m/>
    <m/>
    <m/>
    <m/>
    <m/>
    <m/>
    <n v="2201.62"/>
    <m/>
    <m/>
    <m/>
    <m/>
    <m/>
    <m/>
    <x v="0"/>
    <x v="0"/>
    <m/>
  </r>
  <r>
    <s v=""/>
    <s v=" EJ_0402_5274"/>
    <s v="Gun - Move e-source From SBU to BNL 1012D (Material)"/>
    <s v="6.03.04.02.04"/>
    <x v="0"/>
    <d v="2028-04-18T00:00:00"/>
    <d v="2028-05-17T00:00:00"/>
    <s v="glayden"/>
    <s v="skaritka"/>
    <n v="128979.95"/>
    <s v="EDIA"/>
    <s v="C"/>
    <s v="Nonlabor"/>
    <s v="OPC"/>
    <m/>
    <s v="BNL"/>
    <s v="R&amp;D"/>
    <s v="AD"/>
    <x v="3"/>
    <m/>
    <m/>
    <m/>
    <m/>
    <m/>
    <m/>
    <m/>
    <m/>
    <m/>
    <m/>
    <m/>
    <m/>
    <n v="128979.95"/>
    <m/>
    <m/>
    <m/>
    <m/>
    <m/>
    <m/>
    <x v="0"/>
    <x v="0"/>
    <m/>
  </r>
  <r>
    <s v=""/>
    <s v=" HR_0601_1321"/>
    <s v="HSR BPM Cryo Cables - Acceptance Testing (Arc 9)"/>
    <s v="6.05.05.01"/>
    <x v="1"/>
    <d v="2025-08-11T00:00:00"/>
    <d v="2025-08-22T00:00:00"/>
    <s v="mahmed"/>
    <s v="gassner"/>
    <n v="8532.49"/>
    <s v="CON"/>
    <s v="C"/>
    <s v="Labor"/>
    <s v="TEC"/>
    <s v="CD-3A"/>
    <s v="BNL"/>
    <s v="Const"/>
    <s v="INS"/>
    <x v="9"/>
    <s v="S.P130"/>
    <s v="APP00175"/>
    <m/>
    <m/>
    <m/>
    <m/>
    <m/>
    <m/>
    <m/>
    <n v="8532.49"/>
    <m/>
    <m/>
    <m/>
    <m/>
    <m/>
    <m/>
    <m/>
    <m/>
    <m/>
    <x v="0"/>
    <x v="0"/>
    <m/>
  </r>
  <r>
    <s v=""/>
    <s v=" HR_0601_1323"/>
    <s v="HSR BPM Cryo Cables - Acceptance Testing (Arc 11Y)"/>
    <s v="6.05.05.01"/>
    <x v="1"/>
    <d v="2025-09-09T00:00:00"/>
    <d v="2025-09-22T00:00:00"/>
    <s v="mahmed"/>
    <s v="gassner"/>
    <n v="8532.49"/>
    <s v="CON"/>
    <s v="C"/>
    <s v="Labor"/>
    <s v="TEC"/>
    <s v="CD-3A"/>
    <s v="BNL"/>
    <s v="Const"/>
    <s v="INS"/>
    <x v="9"/>
    <s v="S.P130"/>
    <s v="APP00175"/>
    <m/>
    <m/>
    <m/>
    <m/>
    <m/>
    <m/>
    <m/>
    <n v="8532.49"/>
    <m/>
    <m/>
    <m/>
    <m/>
    <m/>
    <m/>
    <m/>
    <m/>
    <m/>
    <x v="0"/>
    <x v="0"/>
    <m/>
  </r>
  <r>
    <s v=""/>
    <s v=" HR_0601_1325"/>
    <s v="HSR BPM Cryo Cables - Acceptance Testing (Arc 11B)"/>
    <s v="6.05.05.01"/>
    <x v="1"/>
    <d v="2025-10-07T00:00:00"/>
    <d v="2025-10-21T00:00:00"/>
    <s v="mahmed"/>
    <s v="gassner"/>
    <n v="8831.1299999999992"/>
    <s v="CON"/>
    <s v="C"/>
    <s v="Labor"/>
    <s v="TEC"/>
    <s v="CD-3A"/>
    <s v="BNL"/>
    <s v="Const"/>
    <s v="INS"/>
    <x v="9"/>
    <s v="S.P130"/>
    <s v="APP00175"/>
    <m/>
    <m/>
    <m/>
    <m/>
    <m/>
    <m/>
    <m/>
    <m/>
    <n v="8831.1299999999992"/>
    <m/>
    <m/>
    <m/>
    <m/>
    <m/>
    <m/>
    <m/>
    <m/>
    <x v="0"/>
    <x v="0"/>
    <m/>
  </r>
  <r>
    <s v=""/>
    <s v=" HR_0601_1327"/>
    <s v="HSR BPM Cryo Cables - Acceptance Testing (Arc 5)"/>
    <s v="6.05.05.01"/>
    <x v="1"/>
    <d v="2025-11-05T00:00:00"/>
    <d v="2025-11-19T00:00:00"/>
    <s v="mahmed"/>
    <s v="gassner"/>
    <n v="8831.1299999999992"/>
    <s v="CON"/>
    <s v="C"/>
    <s v="Labor"/>
    <s v="TEC"/>
    <s v="CD-3A"/>
    <s v="BNL"/>
    <s v="Const"/>
    <s v="INS"/>
    <x v="9"/>
    <s v="S.P130"/>
    <s v="APP00175"/>
    <m/>
    <m/>
    <m/>
    <m/>
    <m/>
    <m/>
    <m/>
    <m/>
    <n v="8831.1299999999992"/>
    <m/>
    <m/>
    <m/>
    <m/>
    <m/>
    <m/>
    <m/>
    <m/>
    <x v="0"/>
    <x v="0"/>
    <m/>
  </r>
  <r>
    <s v=""/>
    <s v=" HR_0601_1329"/>
    <s v="HSR BPM Cryo Cables - Acceptance Testing (Arc 3)"/>
    <s v="6.05.05.01"/>
    <x v="1"/>
    <d v="2025-12-08T00:00:00"/>
    <d v="2025-12-19T00:00:00"/>
    <s v="mahmed"/>
    <s v="gassner"/>
    <n v="8831.1299999999992"/>
    <s v="CON"/>
    <s v="C"/>
    <s v="Labor"/>
    <s v="TEC"/>
    <s v="CD-3A"/>
    <s v="BNL"/>
    <s v="Const"/>
    <s v="INS"/>
    <x v="9"/>
    <s v="S.P130"/>
    <s v="APP00175"/>
    <m/>
    <m/>
    <m/>
    <m/>
    <m/>
    <m/>
    <m/>
    <m/>
    <n v="8831.1299999999992"/>
    <m/>
    <m/>
    <m/>
    <m/>
    <m/>
    <m/>
    <m/>
    <m/>
    <x v="0"/>
    <x v="0"/>
    <m/>
  </r>
  <r>
    <s v=""/>
    <s v=" HR_0601_1332"/>
    <s v="HSR BPM Cryo Cables - Acceptance Testing (Arc 1)"/>
    <s v="6.05.05.01"/>
    <x v="1"/>
    <d v="2026-01-07T00:00:00"/>
    <d v="2026-01-21T00:00:00"/>
    <s v="mahmed"/>
    <s v="gassner"/>
    <n v="8831.1299999999992"/>
    <s v="CON"/>
    <s v="C"/>
    <s v="Labor"/>
    <s v="TEC"/>
    <s v="CD-3A"/>
    <s v="BNL"/>
    <s v="Const"/>
    <s v="INS"/>
    <x v="9"/>
    <s v="S.P130"/>
    <s v="APP00175"/>
    <m/>
    <m/>
    <m/>
    <m/>
    <m/>
    <m/>
    <m/>
    <m/>
    <n v="8831.1299999999992"/>
    <m/>
    <m/>
    <m/>
    <m/>
    <m/>
    <m/>
    <m/>
    <m/>
    <x v="0"/>
    <x v="0"/>
    <m/>
  </r>
  <r>
    <s v=""/>
    <s v=" HR_0601_1334"/>
    <s v="HSR BPM Cryo Cables - Acceptance Testing (Arc 7)"/>
    <s v="6.05.05.01"/>
    <x v="1"/>
    <d v="2026-02-05T00:00:00"/>
    <d v="2026-02-19T00:00:00"/>
    <s v="mahmed"/>
    <s v="gassner"/>
    <n v="8831.1299999999992"/>
    <s v="CON"/>
    <s v="C"/>
    <s v="Labor"/>
    <s v="TEC"/>
    <s v="CD-3A"/>
    <s v="BNL"/>
    <s v="Const"/>
    <s v="INS"/>
    <x v="9"/>
    <s v="S.P130"/>
    <s v="APP00175"/>
    <m/>
    <m/>
    <m/>
    <m/>
    <m/>
    <m/>
    <m/>
    <m/>
    <n v="8831.1299999999992"/>
    <m/>
    <m/>
    <m/>
    <m/>
    <m/>
    <m/>
    <m/>
    <m/>
    <x v="0"/>
    <x v="0"/>
    <m/>
  </r>
  <r>
    <s v=""/>
    <s v=" HR_0601_1288"/>
    <s v="HSR Cryo Cables - Preliminary Design"/>
    <s v="6.05.05.01"/>
    <x v="0"/>
    <d v="2022-01-21T00:00:00"/>
    <d v="2022-06-13T00:00:00"/>
    <s v="mahmed"/>
    <s v="gassner"/>
    <n v="0"/>
    <s v="EDIA"/>
    <s v="C"/>
    <s v="Labor"/>
    <s v="TEC"/>
    <m/>
    <s v="BNL"/>
    <s v="PED"/>
    <s v="INS"/>
    <x v="11"/>
    <s v="S.P130"/>
    <m/>
    <m/>
    <m/>
    <m/>
    <m/>
    <m/>
    <m/>
    <m/>
    <m/>
    <m/>
    <m/>
    <m/>
    <m/>
    <m/>
    <m/>
    <m/>
    <m/>
    <m/>
    <x v="0"/>
    <x v="0"/>
    <m/>
  </r>
  <r>
    <s v=""/>
    <s v=" HR_0601_1288"/>
    <s v="HSR Cryo Cables - Preliminary Design"/>
    <s v="6.05.05.01"/>
    <x v="0"/>
    <d v="2022-01-21T00:00:00"/>
    <d v="2022-06-13T00:00:00"/>
    <s v="mahmed"/>
    <s v="gassner"/>
    <n v="0"/>
    <s v="EDIA"/>
    <s v="C"/>
    <s v="Labor"/>
    <s v="TEC"/>
    <m/>
    <s v="BNL"/>
    <s v="PED"/>
    <s v="INS"/>
    <x v="11"/>
    <s v="S.P130"/>
    <m/>
    <m/>
    <m/>
    <m/>
    <m/>
    <m/>
    <m/>
    <m/>
    <m/>
    <m/>
    <m/>
    <m/>
    <m/>
    <m/>
    <m/>
    <m/>
    <m/>
    <m/>
    <x v="0"/>
    <x v="0"/>
    <m/>
  </r>
  <r>
    <s v=""/>
    <s v=" HR_0601_1288"/>
    <s v="HSR Cryo Cables - Preliminary Design"/>
    <s v="6.05.05.01"/>
    <x v="0"/>
    <d v="2022-01-21T00:00:00"/>
    <d v="2022-06-13T00:00:00"/>
    <s v="mahmed"/>
    <s v="gassner"/>
    <n v="0"/>
    <s v="EDIA"/>
    <s v="C"/>
    <s v="Labor"/>
    <s v="TEC"/>
    <m/>
    <s v="BNL"/>
    <s v="PED"/>
    <s v="INS"/>
    <x v="11"/>
    <s v="S.P130"/>
    <m/>
    <m/>
    <m/>
    <m/>
    <m/>
    <m/>
    <m/>
    <m/>
    <m/>
    <m/>
    <m/>
    <m/>
    <m/>
    <m/>
    <m/>
    <m/>
    <m/>
    <m/>
    <x v="0"/>
    <x v="0"/>
    <m/>
  </r>
  <r>
    <s v=""/>
    <s v=" HR_0601_1288"/>
    <s v="HSR Cryo Cables - Preliminary Design"/>
    <s v="6.05.05.01"/>
    <x v="0"/>
    <d v="2022-01-21T00:00:00"/>
    <d v="2022-06-13T00:00:00"/>
    <s v="mahmed"/>
    <s v="gassner"/>
    <n v="0"/>
    <s v="EDIA"/>
    <s v="C"/>
    <s v="Labor"/>
    <s v="TEC"/>
    <m/>
    <s v="BNL"/>
    <s v="PED"/>
    <s v="INS"/>
    <x v="11"/>
    <s v="S.P130"/>
    <m/>
    <m/>
    <m/>
    <m/>
    <m/>
    <m/>
    <m/>
    <m/>
    <m/>
    <m/>
    <m/>
    <m/>
    <m/>
    <m/>
    <m/>
    <m/>
    <m/>
    <m/>
    <x v="0"/>
    <x v="0"/>
    <m/>
  </r>
  <r>
    <s v=""/>
    <s v=" HR_0601_1288"/>
    <s v="HSR Cryo Cables - Preliminary Design"/>
    <s v="6.05.05.01"/>
    <x v="0"/>
    <d v="2022-01-21T00:00:00"/>
    <d v="2022-06-13T00:00:00"/>
    <s v="mahmed"/>
    <s v="gassner"/>
    <n v="0"/>
    <s v="EDIA"/>
    <s v="C"/>
    <s v="Labor"/>
    <s v="TEC"/>
    <m/>
    <s v="BNL"/>
    <s v="PED"/>
    <s v="INS"/>
    <x v="11"/>
    <s v="S.P130"/>
    <m/>
    <m/>
    <m/>
    <m/>
    <m/>
    <m/>
    <m/>
    <m/>
    <m/>
    <m/>
    <m/>
    <m/>
    <m/>
    <m/>
    <m/>
    <m/>
    <m/>
    <m/>
    <x v="0"/>
    <x v="0"/>
    <m/>
  </r>
  <r>
    <s v=""/>
    <s v=" HR_0601_1288"/>
    <s v="HSR Cryo Cables - Preliminary Design"/>
    <s v="6.05.05.01"/>
    <x v="0"/>
    <d v="2022-01-21T00:00:00"/>
    <d v="2022-06-13T00:00:00"/>
    <s v="mahmed"/>
    <s v="gassner"/>
    <n v="0"/>
    <s v="EDIA"/>
    <s v="C"/>
    <s v="Labor"/>
    <s v="TEC"/>
    <m/>
    <s v="BNL"/>
    <s v="PED"/>
    <s v="INS"/>
    <x v="11"/>
    <s v="S.P130"/>
    <m/>
    <m/>
    <m/>
    <m/>
    <m/>
    <m/>
    <m/>
    <m/>
    <m/>
    <m/>
    <m/>
    <m/>
    <m/>
    <m/>
    <m/>
    <m/>
    <m/>
    <m/>
    <x v="0"/>
    <x v="0"/>
    <m/>
  </r>
  <r>
    <s v=""/>
    <s v=" HR_0601_1291"/>
    <s v="HSR Cryo Cables - Collect parameters for Final Design"/>
    <s v="6.05.05.01"/>
    <x v="0"/>
    <d v="2022-06-14T00:00:00"/>
    <d v="2022-09-28T00:00:00"/>
    <s v="mahmed"/>
    <s v="gassner"/>
    <n v="0"/>
    <s v="EDIA"/>
    <s v="C"/>
    <s v="Labor"/>
    <s v="TEC"/>
    <m/>
    <s v="BNL"/>
    <s v="PED"/>
    <s v="INS"/>
    <x v="11"/>
    <s v="S.P130"/>
    <m/>
    <m/>
    <m/>
    <m/>
    <m/>
    <m/>
    <m/>
    <m/>
    <m/>
    <m/>
    <m/>
    <m/>
    <m/>
    <m/>
    <m/>
    <m/>
    <m/>
    <m/>
    <x v="0"/>
    <x v="0"/>
    <m/>
  </r>
  <r>
    <s v=""/>
    <s v=" HR_0601_1291"/>
    <s v="HSR Cryo Cables - Collect parameters for Final Design"/>
    <s v="6.05.05.01"/>
    <x v="0"/>
    <d v="2022-06-14T00:00:00"/>
    <d v="2022-09-28T00:00:00"/>
    <s v="mahmed"/>
    <s v="gassner"/>
    <n v="0"/>
    <s v="EDIA"/>
    <s v="C"/>
    <s v="Labor"/>
    <s v="TEC"/>
    <m/>
    <s v="BNL"/>
    <s v="PED"/>
    <s v="INS"/>
    <x v="11"/>
    <s v="S.P130"/>
    <m/>
    <m/>
    <m/>
    <m/>
    <m/>
    <m/>
    <m/>
    <m/>
    <m/>
    <m/>
    <m/>
    <m/>
    <m/>
    <m/>
    <m/>
    <m/>
    <m/>
    <m/>
    <x v="0"/>
    <x v="0"/>
    <m/>
  </r>
  <r>
    <s v=""/>
    <s v=" HR_0601_1295"/>
    <s v="HSR Cryo Cables - Final Design"/>
    <s v="6.05.05.01"/>
    <x v="1"/>
    <d v="2023-06-27T00:00:00"/>
    <d v="2023-10-31T00:00:00"/>
    <s v="mahmed"/>
    <s v="gassner"/>
    <n v="16064.16"/>
    <s v="EDIA"/>
    <s v="C"/>
    <s v="Labor"/>
    <s v="TEC"/>
    <m/>
    <s v="BNL"/>
    <s v="PED"/>
    <s v="INS"/>
    <x v="6"/>
    <s v="S.P130"/>
    <m/>
    <m/>
    <m/>
    <m/>
    <m/>
    <m/>
    <n v="12208.76"/>
    <n v="3855.4"/>
    <m/>
    <m/>
    <m/>
    <m/>
    <m/>
    <m/>
    <m/>
    <m/>
    <m/>
    <m/>
    <x v="0"/>
    <x v="0"/>
    <m/>
  </r>
  <r>
    <s v=""/>
    <s v=" DE_0700_3647"/>
    <s v="RCV: Kick Off Meeting Held"/>
    <s v="6.10.07"/>
    <x v="0"/>
    <d v="2024-03-18T00:00:00"/>
    <d v="2024-03-18T00:00:00"/>
    <s v="ewoolsey"/>
    <s v="rrajput"/>
    <n v="2506376.25"/>
    <s v="EDIA"/>
    <s v="C"/>
    <s v="Nonlabor"/>
    <s v="TEC"/>
    <s v="CD-3A"/>
    <s v="JLAB"/>
    <s v="Const.Procure"/>
    <s v="DET"/>
    <x v="9"/>
    <s v="D.APP31"/>
    <s v="APP00086"/>
    <m/>
    <m/>
    <m/>
    <m/>
    <m/>
    <m/>
    <n v="2506376.25"/>
    <m/>
    <m/>
    <m/>
    <m/>
    <m/>
    <m/>
    <m/>
    <m/>
    <m/>
    <m/>
    <x v="0"/>
    <x v="0"/>
    <m/>
  </r>
  <r>
    <s v=""/>
    <s v=" DE_0700_3647"/>
    <s v="RCV: Kick Off Meeting Held"/>
    <s v="6.10.07"/>
    <x v="0"/>
    <d v="2024-03-18T00:00:00"/>
    <d v="2024-03-18T00:00:00"/>
    <s v="ewoolsey"/>
    <s v="rrajput"/>
    <n v="342288.25"/>
    <s v="EDIA"/>
    <s v="C"/>
    <s v="Nonlabor"/>
    <s v="TEC"/>
    <s v="CD-3A"/>
    <s v="JLAB"/>
    <s v="Const.Procure"/>
    <s v="DET"/>
    <x v="9"/>
    <s v="D.APP31"/>
    <s v="APP00086"/>
    <m/>
    <m/>
    <m/>
    <m/>
    <m/>
    <m/>
    <n v="342288.25"/>
    <m/>
    <m/>
    <m/>
    <m/>
    <m/>
    <m/>
    <m/>
    <m/>
    <m/>
    <m/>
    <x v="0"/>
    <x v="0"/>
    <m/>
  </r>
  <r>
    <s v=""/>
    <s v=" DE_0700_3736"/>
    <s v="RCV: Detector Solenoid Shipping Review Held"/>
    <s v="6.10.07"/>
    <x v="0"/>
    <d v="2028-11-22T00:00:00"/>
    <d v="2028-11-22T00:00:00"/>
    <s v="ewoolsey"/>
    <s v="rrajput"/>
    <n v="2824646.25"/>
    <s v="EDIA"/>
    <s v="C"/>
    <s v="Nonlabor"/>
    <s v="TEC"/>
    <s v="CD-3A"/>
    <s v="JLAB"/>
    <s v="Const.Fabricate"/>
    <s v="DET"/>
    <x v="9"/>
    <s v="D.APP31"/>
    <s v="APP00086"/>
    <m/>
    <m/>
    <m/>
    <m/>
    <m/>
    <m/>
    <m/>
    <m/>
    <m/>
    <m/>
    <m/>
    <n v="2824646.25"/>
    <m/>
    <m/>
    <m/>
    <m/>
    <m/>
    <x v="0"/>
    <x v="0"/>
    <m/>
  </r>
  <r>
    <s v=""/>
    <s v=" DE_0700_4220"/>
    <s v="TR Effort Magnet Power Supply"/>
    <s v="6.10.07"/>
    <x v="0"/>
    <d v="2025-12-24T00:00:00"/>
    <d v="2029-12-26T00:00:00"/>
    <s v="ewoolsey"/>
    <s v="rrajput"/>
    <n v="27625.32"/>
    <s v="CON"/>
    <s v="C"/>
    <s v="Labor"/>
    <s v="TEC"/>
    <m/>
    <s v="JLAB"/>
    <s v="Const"/>
    <s v="DET"/>
    <x v="9"/>
    <s v="S.P322"/>
    <m/>
    <m/>
    <m/>
    <m/>
    <m/>
    <m/>
    <m/>
    <m/>
    <m/>
    <n v="5359.14"/>
    <n v="6906.33"/>
    <n v="6906.33"/>
    <n v="6878.7"/>
    <n v="1574.82"/>
    <m/>
    <m/>
    <m/>
    <m/>
    <x v="0"/>
    <x v="0"/>
    <m/>
  </r>
  <r>
    <s v=""/>
    <s v=" HR_0601_1306"/>
    <s v="HSR BPM Cryo Cables - Vendor Support by BNL"/>
    <s v="6.05.05.01"/>
    <x v="1"/>
    <d v="2024-08-09T00:00:00"/>
    <d v="2026-03-05T00:00:00"/>
    <s v="mahmed"/>
    <s v="gassner"/>
    <n v="18888.080000000002"/>
    <s v="CON"/>
    <s v="C"/>
    <s v="Labor"/>
    <s v="TEC"/>
    <s v="CD-3A"/>
    <s v="BNL"/>
    <s v="Const"/>
    <s v="INS"/>
    <x v="9"/>
    <s v="S.P130"/>
    <s v="APP00175"/>
    <m/>
    <m/>
    <m/>
    <m/>
    <m/>
    <m/>
    <n v="1743.52"/>
    <n v="12107.75"/>
    <n v="5036.82"/>
    <m/>
    <m/>
    <m/>
    <m/>
    <m/>
    <m/>
    <m/>
    <m/>
    <x v="0"/>
    <x v="0"/>
    <m/>
  </r>
  <r>
    <s v=""/>
    <s v=" HR_0601_10009"/>
    <s v="HSR BPM Buttons - Vendor Support by BNL"/>
    <s v="6.05.05.01"/>
    <x v="0"/>
    <d v="2024-08-09T00:00:00"/>
    <d v="2026-04-23T00:00:00"/>
    <s v="mahmed"/>
    <s v="gassner"/>
    <n v="18932.59"/>
    <s v="CON"/>
    <s v="C"/>
    <s v="Labor"/>
    <s v="TEC"/>
    <s v="CD-3A"/>
    <s v="BNL"/>
    <s v="Const"/>
    <s v="INS"/>
    <x v="9"/>
    <s v="S.P142"/>
    <s v="APP00162"/>
    <m/>
    <m/>
    <m/>
    <m/>
    <m/>
    <m/>
    <n v="1603.7"/>
    <n v="11136.82"/>
    <n v="6192.07"/>
    <m/>
    <m/>
    <m/>
    <m/>
    <m/>
    <m/>
    <m/>
    <m/>
    <x v="0"/>
    <x v="0"/>
    <m/>
  </r>
  <r>
    <s v=""/>
    <s v=" E1005_10415"/>
    <s v="Hadron Endcap EMCal - Engineering Test Articles"/>
    <s v="6.10.05.03.03"/>
    <x v="0"/>
    <d v="2023-03-02T00:00:00"/>
    <d v="2024-09-30T00:00:00"/>
    <s v="tlewis"/>
    <s v="shura"/>
    <n v="63696.63"/>
    <m/>
    <s v="C"/>
    <s v="Nonlabor"/>
    <s v="TEC"/>
    <m/>
    <s v="BNL"/>
    <s v="PED.Design"/>
    <s v="DET"/>
    <x v="11"/>
    <s v="P.S034"/>
    <m/>
    <m/>
    <m/>
    <m/>
    <m/>
    <m/>
    <n v="23786.46"/>
    <n v="39910.17"/>
    <m/>
    <m/>
    <m/>
    <m/>
    <m/>
    <m/>
    <m/>
    <m/>
    <m/>
    <m/>
    <x v="0"/>
    <x v="0"/>
    <m/>
  </r>
  <r>
    <s v=""/>
    <s v=" E09_13720"/>
    <s v="4K Distribution SD&amp;E - Process Eng HSR Cryo-Distribution, Satellites, and Central Plant Overall System Initial Rev"/>
    <s v="6.09.03.02.02"/>
    <x v="0"/>
    <d v="2020-03-02T00:00:00"/>
    <d v="2020-09-16T00:00:00"/>
    <s v="glayden"/>
    <s v="ythan"/>
    <n v="29730.98"/>
    <m/>
    <s v="C"/>
    <s v="Labor"/>
    <s v="TEC"/>
    <m/>
    <s v="BNL"/>
    <s v="PED"/>
    <s v="CRYO"/>
    <x v="11"/>
    <m/>
    <m/>
    <m/>
    <m/>
    <n v="29730.98"/>
    <m/>
    <m/>
    <m/>
    <m/>
    <m/>
    <m/>
    <m/>
    <m/>
    <m/>
    <m/>
    <m/>
    <m/>
    <m/>
    <m/>
    <x v="0"/>
    <x v="0"/>
    <m/>
  </r>
  <r>
    <s v=""/>
    <s v=" HR_0500_2630"/>
    <s v="Beam Screens - Draft Spec and SOW - Arc beam screens"/>
    <s v="6.05.04.01"/>
    <x v="0"/>
    <d v="2023-03-01T00:00:00"/>
    <d v="2023-03-31T00:00:00"/>
    <s v="rnavarrol"/>
    <s v="bgallaghe1"/>
    <n v="6372.14"/>
    <s v="EDIA"/>
    <s v="C"/>
    <s v="Labor"/>
    <s v="TEC"/>
    <m/>
    <s v="BNL"/>
    <s v="PED"/>
    <s v="VAC"/>
    <x v="11"/>
    <s v="P.S300"/>
    <m/>
    <m/>
    <m/>
    <m/>
    <m/>
    <m/>
    <n v="6372.14"/>
    <m/>
    <m/>
    <m/>
    <m/>
    <m/>
    <m/>
    <m/>
    <m/>
    <m/>
    <m/>
    <m/>
    <x v="0"/>
    <x v="0"/>
    <m/>
  </r>
  <r>
    <s v=""/>
    <s v=" HR_0500_2640"/>
    <s v="Beam Screens - Develop in house fabrication strategy"/>
    <s v="6.05.04.01"/>
    <x v="0"/>
    <d v="2023-03-20T00:00:00"/>
    <d v="2023-03-31T00:00:00"/>
    <s v="rnavarrol"/>
    <s v="bgallaghe1"/>
    <n v="12744.27"/>
    <s v="EDIA"/>
    <s v="C"/>
    <s v="Labor"/>
    <s v="TEC"/>
    <m/>
    <s v="BNL"/>
    <s v="PED"/>
    <s v="VAC"/>
    <x v="11"/>
    <s v="P.S300"/>
    <m/>
    <m/>
    <m/>
    <m/>
    <m/>
    <m/>
    <n v="12744.27"/>
    <m/>
    <m/>
    <m/>
    <m/>
    <m/>
    <m/>
    <m/>
    <m/>
    <m/>
    <m/>
    <m/>
    <x v="0"/>
    <x v="0"/>
    <m/>
  </r>
  <r>
    <s v=""/>
    <s v=" HR_0500_2650"/>
    <s v="Beam Screens - Preliminary design for jump quad"/>
    <s v="6.05.04.01"/>
    <x v="0"/>
    <d v="2023-03-20T00:00:00"/>
    <d v="2023-04-14T00:00:00"/>
    <s v="rnavarrol"/>
    <s v="bgallaghe1"/>
    <n v="9659.94"/>
    <s v="EDIA"/>
    <s v="C"/>
    <s v="Labor"/>
    <s v="TEC"/>
    <m/>
    <s v="BNL"/>
    <s v="PED"/>
    <s v="VAC"/>
    <x v="11"/>
    <s v="P.S300"/>
    <m/>
    <m/>
    <m/>
    <m/>
    <m/>
    <m/>
    <n v="9659.94"/>
    <m/>
    <m/>
    <m/>
    <m/>
    <m/>
    <m/>
    <m/>
    <m/>
    <m/>
    <m/>
    <m/>
    <x v="0"/>
    <x v="0"/>
    <m/>
  </r>
  <r>
    <s v=""/>
    <s v=" HR_0500_2650"/>
    <s v="Beam Screens - Preliminary design for jump quad"/>
    <s v="6.05.04.01"/>
    <x v="0"/>
    <d v="2023-03-20T00:00:00"/>
    <d v="2023-04-14T00:00:00"/>
    <s v="rnavarrol"/>
    <s v="bgallaghe1"/>
    <n v="12744.27"/>
    <s v="EDIA"/>
    <s v="C"/>
    <s v="Labor"/>
    <s v="TEC"/>
    <m/>
    <s v="BNL"/>
    <s v="PED"/>
    <s v="VAC"/>
    <x v="11"/>
    <s v="P.S300"/>
    <m/>
    <m/>
    <m/>
    <m/>
    <m/>
    <m/>
    <n v="12744.27"/>
    <m/>
    <m/>
    <m/>
    <m/>
    <m/>
    <m/>
    <m/>
    <m/>
    <m/>
    <m/>
    <m/>
    <x v="0"/>
    <x v="0"/>
    <m/>
  </r>
  <r>
    <s v=""/>
    <s v=" HR_0500_2660"/>
    <s v="Beam Screens - Preliminary design for warm to cold transition"/>
    <s v="6.05.04.01"/>
    <x v="0"/>
    <d v="2023-03-20T00:00:00"/>
    <d v="2023-04-14T00:00:00"/>
    <s v="rnavarrol"/>
    <s v="bgallaghe1"/>
    <n v="4829.97"/>
    <s v="EDIA"/>
    <s v="C"/>
    <s v="Labor"/>
    <s v="TEC"/>
    <m/>
    <s v="BNL"/>
    <s v="PED"/>
    <s v="VAC"/>
    <x v="11"/>
    <s v="P.S300"/>
    <m/>
    <m/>
    <m/>
    <m/>
    <m/>
    <m/>
    <n v="4829.97"/>
    <m/>
    <m/>
    <m/>
    <m/>
    <m/>
    <m/>
    <m/>
    <m/>
    <m/>
    <m/>
    <m/>
    <x v="0"/>
    <x v="0"/>
    <m/>
  </r>
  <r>
    <s v=""/>
    <s v=" HR_0500_2660"/>
    <s v="Beam Screens - Preliminary design for warm to cold transition"/>
    <s v="6.05.04.01"/>
    <x v="0"/>
    <d v="2023-03-20T00:00:00"/>
    <d v="2023-04-14T00:00:00"/>
    <s v="rnavarrol"/>
    <s v="bgallaghe1"/>
    <n v="12744.27"/>
    <s v="EDIA"/>
    <s v="C"/>
    <s v="Labor"/>
    <s v="TEC"/>
    <m/>
    <s v="BNL"/>
    <s v="PED"/>
    <s v="VAC"/>
    <x v="11"/>
    <s v="P.S300"/>
    <m/>
    <m/>
    <m/>
    <m/>
    <m/>
    <m/>
    <n v="12744.27"/>
    <m/>
    <m/>
    <m/>
    <m/>
    <m/>
    <m/>
    <m/>
    <m/>
    <m/>
    <m/>
    <m/>
    <x v="0"/>
    <x v="0"/>
    <m/>
  </r>
  <r>
    <s v=""/>
    <s v=" HR_0500_2670"/>
    <s v="Beam Screens - Compile thermal budget for beam screen cooling circuits"/>
    <s v="6.05.04.01"/>
    <x v="0"/>
    <d v="2023-04-03T00:00:00"/>
    <d v="2023-04-21T00:00:00"/>
    <s v="rnavarrol"/>
    <s v="bgallaghe1"/>
    <n v="6372.14"/>
    <s v="EDIA"/>
    <s v="C"/>
    <s v="Labor"/>
    <s v="TEC"/>
    <m/>
    <s v="BNL"/>
    <s v="PED"/>
    <s v="VAC"/>
    <x v="11"/>
    <s v="P.S300"/>
    <m/>
    <m/>
    <m/>
    <m/>
    <m/>
    <m/>
    <n v="6372.14"/>
    <m/>
    <m/>
    <m/>
    <m/>
    <m/>
    <m/>
    <m/>
    <m/>
    <m/>
    <m/>
    <m/>
    <x v="0"/>
    <x v="0"/>
    <m/>
  </r>
  <r>
    <s v=""/>
    <s v=" HR_0500_2680"/>
    <s v="Beam Screens - Complete required analysis to support design"/>
    <s v="6.05.04.01"/>
    <x v="0"/>
    <d v="2023-04-10T00:00:00"/>
    <d v="2023-04-28T00:00:00"/>
    <s v="rnavarrol"/>
    <s v="bgallaghe1"/>
    <n v="25488.55"/>
    <s v="EDIA"/>
    <s v="C"/>
    <s v="Labor"/>
    <s v="TEC"/>
    <m/>
    <s v="BNL"/>
    <s v="PED"/>
    <s v="VAC"/>
    <x v="11"/>
    <s v="P.S300"/>
    <m/>
    <m/>
    <m/>
    <m/>
    <m/>
    <m/>
    <n v="25488.55"/>
    <m/>
    <m/>
    <m/>
    <m/>
    <m/>
    <m/>
    <m/>
    <m/>
    <m/>
    <m/>
    <m/>
    <x v="0"/>
    <x v="0"/>
    <m/>
  </r>
  <r>
    <s v=""/>
    <s v=" HR_0500_2690"/>
    <s v="Beam Screens - Preliminary layout of fabrication area"/>
    <s v="6.05.04.01"/>
    <x v="0"/>
    <d v="2023-05-01T00:00:00"/>
    <d v="2023-05-19T00:00:00"/>
    <s v="rnavarrol"/>
    <s v="bgallaghe1"/>
    <n v="12744.27"/>
    <s v="EDIA"/>
    <s v="C"/>
    <s v="Labor"/>
    <s v="TEC"/>
    <m/>
    <s v="BNL"/>
    <s v="PED"/>
    <s v="VAC"/>
    <x v="11"/>
    <s v="P.S300"/>
    <m/>
    <m/>
    <m/>
    <m/>
    <m/>
    <m/>
    <n v="12744.27"/>
    <m/>
    <m/>
    <m/>
    <m/>
    <m/>
    <m/>
    <m/>
    <m/>
    <m/>
    <m/>
    <m/>
    <x v="0"/>
    <x v="0"/>
    <m/>
  </r>
  <r>
    <s v=""/>
    <s v=" HR_0500_2700"/>
    <s v="Beam Screens - Preliminary drawing package - arc beam screens"/>
    <s v="6.05.04.01"/>
    <x v="0"/>
    <d v="2023-05-05T00:00:00"/>
    <d v="2023-06-02T00:00:00"/>
    <s v="rnavarrol"/>
    <s v="bgallaghe1"/>
    <n v="19319.88"/>
    <s v="EDIA"/>
    <s v="C"/>
    <s v="Labor"/>
    <s v="TEC"/>
    <m/>
    <s v="BNL"/>
    <s v="PED"/>
    <s v="VAC"/>
    <x v="11"/>
    <s v="P.S300"/>
    <m/>
    <m/>
    <m/>
    <m/>
    <m/>
    <m/>
    <n v="19319.88"/>
    <m/>
    <m/>
    <m/>
    <m/>
    <m/>
    <m/>
    <m/>
    <m/>
    <m/>
    <m/>
    <m/>
    <x v="0"/>
    <x v="0"/>
    <m/>
  </r>
  <r>
    <s v=""/>
    <s v=" HR_0500_2700"/>
    <s v="Beam Screens - Preliminary drawing package - arc beam screens"/>
    <s v="6.05.04.01"/>
    <x v="0"/>
    <d v="2023-05-05T00:00:00"/>
    <d v="2023-06-02T00:00:00"/>
    <s v="rnavarrol"/>
    <s v="bgallaghe1"/>
    <n v="6372.14"/>
    <s v="EDIA"/>
    <s v="C"/>
    <s v="Labor"/>
    <s v="TEC"/>
    <m/>
    <s v="BNL"/>
    <s v="PED"/>
    <s v="VAC"/>
    <x v="11"/>
    <s v="P.S300"/>
    <m/>
    <m/>
    <m/>
    <m/>
    <m/>
    <m/>
    <n v="6372.14"/>
    <m/>
    <m/>
    <m/>
    <m/>
    <m/>
    <m/>
    <m/>
    <m/>
    <m/>
    <m/>
    <m/>
    <x v="0"/>
    <x v="0"/>
    <m/>
  </r>
  <r>
    <s v=""/>
    <s v=" HR_0500_2710"/>
    <s v="Beam Screens - Preliminary drawing package - cooling tube extraction componets"/>
    <s v="6.05.04.01"/>
    <x v="0"/>
    <d v="2023-05-05T00:00:00"/>
    <d v="2023-06-02T00:00:00"/>
    <s v="rnavarrol"/>
    <s v="bgallaghe1"/>
    <n v="19319.88"/>
    <s v="EDIA"/>
    <s v="C"/>
    <s v="Labor"/>
    <s v="TEC"/>
    <m/>
    <s v="BNL"/>
    <s v="PED"/>
    <s v="VAC"/>
    <x v="11"/>
    <s v="P.S300"/>
    <m/>
    <m/>
    <m/>
    <m/>
    <m/>
    <m/>
    <n v="19319.88"/>
    <m/>
    <m/>
    <m/>
    <m/>
    <m/>
    <m/>
    <m/>
    <m/>
    <m/>
    <m/>
    <m/>
    <x v="0"/>
    <x v="0"/>
    <m/>
  </r>
  <r>
    <s v=""/>
    <s v=" HR_0500_2710"/>
    <s v="Beam Screens - Preliminary drawing package - cooling tube extraction componets"/>
    <s v="6.05.04.01"/>
    <x v="0"/>
    <d v="2023-05-05T00:00:00"/>
    <d v="2023-06-02T00:00:00"/>
    <s v="rnavarrol"/>
    <s v="bgallaghe1"/>
    <n v="6372.14"/>
    <s v="EDIA"/>
    <s v="C"/>
    <s v="Labor"/>
    <s v="TEC"/>
    <m/>
    <s v="BNL"/>
    <s v="PED"/>
    <s v="VAC"/>
    <x v="11"/>
    <s v="P.S300"/>
    <m/>
    <m/>
    <m/>
    <m/>
    <m/>
    <m/>
    <n v="6372.14"/>
    <m/>
    <m/>
    <m/>
    <m/>
    <m/>
    <m/>
    <m/>
    <m/>
    <m/>
    <m/>
    <m/>
    <x v="0"/>
    <x v="0"/>
    <m/>
  </r>
  <r>
    <s v=""/>
    <s v=" HR_0500_2720"/>
    <s v="Beam Screens - Determine arc beam screen lengths and quantities"/>
    <s v="6.05.04.01"/>
    <x v="0"/>
    <d v="2023-04-24T00:00:00"/>
    <d v="2023-06-02T00:00:00"/>
    <s v="rnavarrol"/>
    <s v="bgallaghe1"/>
    <n v="9659.94"/>
    <s v="EDIA"/>
    <s v="C"/>
    <s v="Labor"/>
    <s v="TEC"/>
    <m/>
    <s v="BNL"/>
    <s v="PED"/>
    <s v="VAC"/>
    <x v="11"/>
    <s v="P.S300"/>
    <m/>
    <m/>
    <m/>
    <m/>
    <m/>
    <m/>
    <n v="9659.94"/>
    <m/>
    <m/>
    <m/>
    <m/>
    <m/>
    <m/>
    <m/>
    <m/>
    <m/>
    <m/>
    <m/>
    <x v="0"/>
    <x v="0"/>
    <m/>
  </r>
  <r>
    <s v=""/>
    <s v=" HR_0500_2720"/>
    <s v="Beam Screens - Determine arc beam screen lengths and quantities"/>
    <s v="6.05.04.01"/>
    <x v="0"/>
    <d v="2023-04-24T00:00:00"/>
    <d v="2023-06-02T00:00:00"/>
    <s v="rnavarrol"/>
    <s v="bgallaghe1"/>
    <n v="6372.14"/>
    <s v="EDIA"/>
    <s v="C"/>
    <s v="Labor"/>
    <s v="TEC"/>
    <m/>
    <s v="BNL"/>
    <s v="PED"/>
    <s v="VAC"/>
    <x v="11"/>
    <s v="P.S300"/>
    <m/>
    <m/>
    <m/>
    <m/>
    <m/>
    <m/>
    <n v="6372.14"/>
    <m/>
    <m/>
    <m/>
    <m/>
    <m/>
    <m/>
    <m/>
    <m/>
    <m/>
    <m/>
    <m/>
    <x v="0"/>
    <x v="0"/>
    <m/>
  </r>
  <r>
    <s v=""/>
    <s v=" HR_0500_2730"/>
    <s v="Prepare for System PDR - Arc beam screens"/>
    <s v="6.05.04.01"/>
    <x v="0"/>
    <d v="2023-05-22T00:00:00"/>
    <d v="2023-06-15T00:00:00"/>
    <s v="rnavarrol"/>
    <s v="bgallaghe1"/>
    <n v="4829.97"/>
    <s v="EDIA"/>
    <s v="C"/>
    <s v="Labor"/>
    <s v="TEC"/>
    <m/>
    <s v="BNL"/>
    <s v="PED"/>
    <s v="VAC"/>
    <x v="11"/>
    <s v="P.S300"/>
    <m/>
    <m/>
    <m/>
    <m/>
    <m/>
    <m/>
    <n v="4829.97"/>
    <m/>
    <m/>
    <m/>
    <m/>
    <m/>
    <m/>
    <m/>
    <m/>
    <m/>
    <m/>
    <m/>
    <x v="0"/>
    <x v="0"/>
    <m/>
  </r>
  <r>
    <s v=""/>
    <s v=" HR_0500_2730"/>
    <s v="Prepare for System PDR - Arc beam screens"/>
    <s v="6.05.04.01"/>
    <x v="0"/>
    <d v="2023-05-22T00:00:00"/>
    <d v="2023-06-15T00:00:00"/>
    <s v="rnavarrol"/>
    <s v="bgallaghe1"/>
    <n v="25488.55"/>
    <s v="EDIA"/>
    <s v="C"/>
    <s v="Labor"/>
    <s v="TEC"/>
    <m/>
    <s v="BNL"/>
    <s v="PED"/>
    <s v="VAC"/>
    <x v="11"/>
    <s v="P.S300"/>
    <m/>
    <m/>
    <m/>
    <m/>
    <m/>
    <m/>
    <n v="25488.55"/>
    <m/>
    <m/>
    <m/>
    <m/>
    <m/>
    <m/>
    <m/>
    <m/>
    <m/>
    <m/>
    <m/>
    <x v="0"/>
    <x v="0"/>
    <m/>
  </r>
  <r>
    <s v=""/>
    <s v=" HR_0500_2750"/>
    <s v="Beam Screens - Manufacturing Plan - Arc beam screens"/>
    <s v="6.05.04.01"/>
    <x v="0"/>
    <d v="2023-06-20T00:00:00"/>
    <d v="2023-07-06T00:00:00"/>
    <s v="rnavarrol"/>
    <s v="bgallaghe1"/>
    <n v="12744.27"/>
    <s v="EDIA"/>
    <s v="C"/>
    <s v="Labor"/>
    <s v="TEC"/>
    <m/>
    <s v="BNL"/>
    <s v="PED"/>
    <s v="VAC"/>
    <x v="11"/>
    <s v="P.S300"/>
    <m/>
    <m/>
    <m/>
    <m/>
    <m/>
    <m/>
    <n v="12744.27"/>
    <m/>
    <m/>
    <m/>
    <m/>
    <m/>
    <m/>
    <m/>
    <m/>
    <m/>
    <m/>
    <m/>
    <x v="0"/>
    <x v="0"/>
    <m/>
  </r>
  <r>
    <s v=""/>
    <s v=" HR_0500_2760"/>
    <s v="Beam Screens - Identify required fabrication equipment"/>
    <s v="6.05.04.01"/>
    <x v="0"/>
    <d v="2023-07-07T00:00:00"/>
    <d v="2023-07-19T00:00:00"/>
    <s v="rnavarrol"/>
    <s v="bgallaghe1"/>
    <n v="12744.27"/>
    <s v="EDIA"/>
    <s v="C"/>
    <s v="Labor"/>
    <s v="TEC"/>
    <m/>
    <s v="BNL"/>
    <s v="PED"/>
    <s v="VAC"/>
    <x v="11"/>
    <s v="P.S300"/>
    <m/>
    <m/>
    <m/>
    <m/>
    <m/>
    <m/>
    <n v="12744.27"/>
    <m/>
    <m/>
    <m/>
    <m/>
    <m/>
    <m/>
    <m/>
    <m/>
    <m/>
    <m/>
    <m/>
    <x v="0"/>
    <x v="0"/>
    <m/>
  </r>
  <r>
    <s v=""/>
    <s v=" HR_0500_2770"/>
    <s v="Beam Screens - Define required support equipment"/>
    <s v="6.05.04.01"/>
    <x v="0"/>
    <d v="2023-07-20T00:00:00"/>
    <d v="2023-08-23T00:00:00"/>
    <s v="rnavarrol"/>
    <s v="bgallaghe1"/>
    <n v="25488.55"/>
    <s v="EDIA"/>
    <s v="C"/>
    <s v="Labor"/>
    <s v="TEC"/>
    <m/>
    <s v="BNL"/>
    <s v="PED"/>
    <s v="VAC"/>
    <x v="11"/>
    <s v="P.S300"/>
    <m/>
    <m/>
    <m/>
    <m/>
    <m/>
    <m/>
    <n v="25488.55"/>
    <m/>
    <m/>
    <m/>
    <m/>
    <m/>
    <m/>
    <m/>
    <m/>
    <m/>
    <m/>
    <m/>
    <x v="0"/>
    <x v="0"/>
    <m/>
  </r>
  <r>
    <s v=""/>
    <s v=" HR_0500_2780"/>
    <s v="Beam Screens - Facility layout"/>
    <s v="6.05.04.01"/>
    <x v="0"/>
    <d v="2023-07-20T00:00:00"/>
    <d v="2023-08-23T00:00:00"/>
    <s v="rnavarrol"/>
    <s v="bgallaghe1"/>
    <n v="9659.94"/>
    <s v="EDIA"/>
    <s v="C"/>
    <s v="Labor"/>
    <s v="TEC"/>
    <m/>
    <s v="BNL"/>
    <s v="PED"/>
    <s v="VAC"/>
    <x v="11"/>
    <s v="P.S300"/>
    <m/>
    <m/>
    <m/>
    <m/>
    <m/>
    <m/>
    <n v="9659.94"/>
    <m/>
    <m/>
    <m/>
    <m/>
    <m/>
    <m/>
    <m/>
    <m/>
    <m/>
    <m/>
    <m/>
    <x v="0"/>
    <x v="0"/>
    <m/>
  </r>
  <r>
    <s v=""/>
    <s v=" HR_0500_2780"/>
    <s v="Beam Screens - Facility layout"/>
    <s v="6.05.04.01"/>
    <x v="0"/>
    <d v="2023-07-20T00:00:00"/>
    <d v="2023-08-23T00:00:00"/>
    <s v="rnavarrol"/>
    <s v="bgallaghe1"/>
    <n v="12744.27"/>
    <s v="EDIA"/>
    <s v="C"/>
    <s v="Labor"/>
    <s v="TEC"/>
    <m/>
    <s v="BNL"/>
    <s v="PED"/>
    <s v="VAC"/>
    <x v="11"/>
    <s v="P.S300"/>
    <m/>
    <m/>
    <m/>
    <m/>
    <m/>
    <m/>
    <n v="12744.27"/>
    <m/>
    <m/>
    <m/>
    <m/>
    <m/>
    <m/>
    <m/>
    <m/>
    <m/>
    <m/>
    <m/>
    <x v="0"/>
    <x v="0"/>
    <m/>
  </r>
  <r>
    <s v=""/>
    <s v=" HR_0500_2790"/>
    <s v="Beam Screens - Finalize arc beam screen design"/>
    <s v="6.05.04.01"/>
    <x v="0"/>
    <d v="2023-08-10T00:00:00"/>
    <d v="2023-09-08T00:00:00"/>
    <s v="rnavarrol"/>
    <s v="bgallaghe1"/>
    <n v="9659.94"/>
    <s v="EDIA"/>
    <s v="C"/>
    <s v="Labor"/>
    <s v="TEC"/>
    <m/>
    <s v="BNL"/>
    <s v="PED"/>
    <s v="VAC"/>
    <x v="11"/>
    <s v="P.S300"/>
    <m/>
    <m/>
    <m/>
    <m/>
    <m/>
    <m/>
    <n v="9659.94"/>
    <m/>
    <m/>
    <m/>
    <m/>
    <m/>
    <m/>
    <m/>
    <m/>
    <m/>
    <m/>
    <m/>
    <x v="0"/>
    <x v="0"/>
    <m/>
  </r>
  <r>
    <s v=""/>
    <s v=" HR_0500_2790"/>
    <s v="Beam Screens - Finalize arc beam screen design"/>
    <s v="6.05.04.01"/>
    <x v="0"/>
    <d v="2023-08-10T00:00:00"/>
    <d v="2023-09-08T00:00:00"/>
    <s v="rnavarrol"/>
    <s v="bgallaghe1"/>
    <n v="19116.41"/>
    <s v="EDIA"/>
    <s v="C"/>
    <s v="Labor"/>
    <s v="TEC"/>
    <m/>
    <s v="BNL"/>
    <s v="PED"/>
    <s v="VAC"/>
    <x v="11"/>
    <s v="P.S300"/>
    <m/>
    <m/>
    <m/>
    <m/>
    <m/>
    <m/>
    <n v="19116.41"/>
    <m/>
    <m/>
    <m/>
    <m/>
    <m/>
    <m/>
    <m/>
    <m/>
    <m/>
    <m/>
    <m/>
    <x v="0"/>
    <x v="0"/>
    <m/>
  </r>
  <r>
    <s v=""/>
    <s v=" HR_0500_2891"/>
    <s v="Beam Screens - Finalize drawing package - arc beam screens"/>
    <s v="6.05.04.01"/>
    <x v="0"/>
    <d v="2023-11-22T00:00:00"/>
    <d v="2024-01-18T00:00:00"/>
    <s v="rnavarrol"/>
    <s v="bgallaghe1"/>
    <n v="39992.160000000003"/>
    <s v="EDIA"/>
    <s v="C"/>
    <s v="Labor"/>
    <s v="TEC"/>
    <m/>
    <s v="BNL"/>
    <s v="PED"/>
    <s v="VAC"/>
    <x v="11"/>
    <s v="P.S300"/>
    <m/>
    <m/>
    <m/>
    <m/>
    <m/>
    <m/>
    <m/>
    <n v="39992.160000000003"/>
    <m/>
    <m/>
    <m/>
    <m/>
    <m/>
    <m/>
    <m/>
    <m/>
    <m/>
    <m/>
    <x v="0"/>
    <x v="0"/>
    <m/>
  </r>
  <r>
    <s v=""/>
    <s v=" HR_0500_2891"/>
    <s v="Beam Screens - Finalize drawing package - arc beam screens"/>
    <s v="6.05.04.01"/>
    <x v="0"/>
    <d v="2023-11-22T00:00:00"/>
    <d v="2024-01-18T00:00:00"/>
    <s v="rnavarrol"/>
    <s v="bgallaghe1"/>
    <n v="6595.16"/>
    <s v="EDIA"/>
    <s v="C"/>
    <s v="Labor"/>
    <s v="TEC"/>
    <m/>
    <s v="BNL"/>
    <s v="PED"/>
    <s v="VAC"/>
    <x v="11"/>
    <s v="P.S300"/>
    <m/>
    <m/>
    <m/>
    <m/>
    <m/>
    <m/>
    <m/>
    <n v="6595.16"/>
    <m/>
    <m/>
    <m/>
    <m/>
    <m/>
    <m/>
    <m/>
    <m/>
    <m/>
    <m/>
    <x v="0"/>
    <x v="0"/>
    <m/>
  </r>
  <r>
    <s v=""/>
    <s v=" HR_0500_2893"/>
    <s v="Beam Screens - Finalize Spec and SOW - arc beam screens"/>
    <s v="6.05.04.01"/>
    <x v="0"/>
    <d v="2023-11-22T00:00:00"/>
    <d v="2023-12-28T00:00:00"/>
    <s v="rnavarrol"/>
    <s v="bgallaghe1"/>
    <n v="6595.16"/>
    <s v="EDIA"/>
    <s v="C"/>
    <s v="Labor"/>
    <s v="TEC"/>
    <m/>
    <s v="BNL"/>
    <s v="PED"/>
    <s v="VAC"/>
    <x v="11"/>
    <s v="P.S300"/>
    <m/>
    <m/>
    <m/>
    <m/>
    <m/>
    <m/>
    <m/>
    <n v="6595.16"/>
    <m/>
    <m/>
    <m/>
    <m/>
    <m/>
    <m/>
    <m/>
    <m/>
    <m/>
    <m/>
    <x v="0"/>
    <x v="0"/>
    <m/>
  </r>
  <r>
    <s v=""/>
    <s v=" HR_0500_2896"/>
    <s v="Beam Screens - Finalize drawing package - cooling tube extraction components"/>
    <s v="6.05.04.01"/>
    <x v="0"/>
    <d v="2023-11-22T00:00:00"/>
    <d v="2024-01-18T00:00:00"/>
    <s v="rnavarrol"/>
    <s v="bgallaghe1"/>
    <n v="39992.160000000003"/>
    <s v="EDIA"/>
    <s v="C"/>
    <s v="Labor"/>
    <s v="TEC"/>
    <m/>
    <s v="BNL"/>
    <s v="PED"/>
    <s v="VAC"/>
    <x v="11"/>
    <s v="P.S300"/>
    <m/>
    <m/>
    <m/>
    <m/>
    <m/>
    <m/>
    <m/>
    <n v="39992.160000000003"/>
    <m/>
    <m/>
    <m/>
    <m/>
    <m/>
    <m/>
    <m/>
    <m/>
    <m/>
    <m/>
    <x v="0"/>
    <x v="0"/>
    <m/>
  </r>
  <r>
    <s v=""/>
    <s v=" HR_0500_2896"/>
    <s v="Beam Screens - Finalize drawing package - cooling tube extraction components"/>
    <s v="6.05.04.01"/>
    <x v="0"/>
    <d v="2023-11-22T00:00:00"/>
    <d v="2024-01-18T00:00:00"/>
    <s v="rnavarrol"/>
    <s v="bgallaghe1"/>
    <n v="6595.16"/>
    <s v="EDIA"/>
    <s v="C"/>
    <s v="Labor"/>
    <s v="TEC"/>
    <m/>
    <s v="BNL"/>
    <s v="PED"/>
    <s v="VAC"/>
    <x v="11"/>
    <s v="P.S300"/>
    <m/>
    <m/>
    <m/>
    <m/>
    <m/>
    <m/>
    <m/>
    <n v="6595.16"/>
    <m/>
    <m/>
    <m/>
    <m/>
    <m/>
    <m/>
    <m/>
    <m/>
    <m/>
    <m/>
    <x v="0"/>
    <x v="0"/>
    <m/>
  </r>
  <r>
    <s v=""/>
    <s v=" HR_0500_2898"/>
    <s v="Beam Screens - Finalize Spec and SOW - cooling tube extraction components"/>
    <s v="6.05.04.01"/>
    <x v="0"/>
    <d v="2023-11-22T00:00:00"/>
    <d v="2023-12-28T00:00:00"/>
    <s v="rnavarrol"/>
    <s v="bgallaghe1"/>
    <n v="13190.32"/>
    <s v="EDIA"/>
    <s v="C"/>
    <s v="Labor"/>
    <s v="TEC"/>
    <m/>
    <s v="BNL"/>
    <s v="PED"/>
    <s v="VAC"/>
    <x v="11"/>
    <s v="P.S300"/>
    <m/>
    <m/>
    <m/>
    <m/>
    <m/>
    <m/>
    <m/>
    <n v="13190.32"/>
    <m/>
    <m/>
    <m/>
    <m/>
    <m/>
    <m/>
    <m/>
    <m/>
    <m/>
    <m/>
    <x v="0"/>
    <x v="0"/>
    <m/>
  </r>
  <r>
    <s v=""/>
    <s v=" HR_0500_2840"/>
    <s v="Beam Screens - Finalize jump quad beam screens"/>
    <s v="6.05.04.01"/>
    <x v="0"/>
    <d v="2023-08-24T00:00:00"/>
    <d v="2023-09-21T00:00:00"/>
    <s v="rnavarrol"/>
    <s v="bgallaghe1"/>
    <n v="14489.91"/>
    <s v="EDIA"/>
    <s v="C"/>
    <s v="Labor"/>
    <s v="TEC"/>
    <m/>
    <s v="BNL"/>
    <s v="PED"/>
    <s v="VAC"/>
    <x v="11"/>
    <s v="P.S300"/>
    <m/>
    <m/>
    <m/>
    <m/>
    <m/>
    <m/>
    <n v="14489.91"/>
    <m/>
    <m/>
    <m/>
    <m/>
    <m/>
    <m/>
    <m/>
    <m/>
    <m/>
    <m/>
    <m/>
    <x v="0"/>
    <x v="0"/>
    <m/>
  </r>
  <r>
    <s v=""/>
    <s v=" HR_0500_2840"/>
    <s v="Beam Screens - Finalize jump quad beam screens"/>
    <s v="6.05.04.01"/>
    <x v="0"/>
    <d v="2023-08-24T00:00:00"/>
    <d v="2023-09-21T00:00:00"/>
    <s v="rnavarrol"/>
    <s v="bgallaghe1"/>
    <n v="25488.55"/>
    <s v="EDIA"/>
    <s v="C"/>
    <s v="Labor"/>
    <s v="TEC"/>
    <m/>
    <s v="BNL"/>
    <s v="PED"/>
    <s v="VAC"/>
    <x v="11"/>
    <s v="P.S300"/>
    <m/>
    <m/>
    <m/>
    <m/>
    <m/>
    <m/>
    <n v="25488.55"/>
    <m/>
    <m/>
    <m/>
    <m/>
    <m/>
    <m/>
    <m/>
    <m/>
    <m/>
    <m/>
    <m/>
    <x v="0"/>
    <x v="0"/>
    <m/>
  </r>
  <r>
    <s v=""/>
    <s v=" HR_0500_2850"/>
    <s v="Beam Screens - Jump quad drawing package"/>
    <s v="6.05.04.01"/>
    <x v="0"/>
    <d v="2023-09-22T00:00:00"/>
    <d v="2023-11-01T00:00:00"/>
    <s v="rnavarrol"/>
    <s v="bgallaghe1"/>
    <n v="19851.18"/>
    <s v="EDIA"/>
    <s v="C"/>
    <s v="Labor"/>
    <s v="TEC"/>
    <m/>
    <s v="BNL"/>
    <s v="PED"/>
    <s v="VAC"/>
    <x v="11"/>
    <s v="P.S300"/>
    <m/>
    <m/>
    <m/>
    <m/>
    <m/>
    <m/>
    <n v="4253.82"/>
    <n v="15597.36"/>
    <m/>
    <m/>
    <m/>
    <m/>
    <m/>
    <m/>
    <m/>
    <m/>
    <m/>
    <m/>
    <x v="0"/>
    <x v="0"/>
    <m/>
  </r>
  <r>
    <s v=""/>
    <s v=" HR_0500_2850"/>
    <s v="Beam Screens - Jump quad drawing package"/>
    <s v="6.05.04.01"/>
    <x v="0"/>
    <d v="2023-09-22T00:00:00"/>
    <d v="2023-11-01T00:00:00"/>
    <s v="rnavarrol"/>
    <s v="bgallaghe1"/>
    <n v="6547.37"/>
    <s v="EDIA"/>
    <s v="C"/>
    <s v="Labor"/>
    <s v="TEC"/>
    <m/>
    <s v="BNL"/>
    <s v="PED"/>
    <s v="VAC"/>
    <x v="11"/>
    <s v="P.S300"/>
    <m/>
    <m/>
    <m/>
    <m/>
    <m/>
    <m/>
    <n v="1403.01"/>
    <n v="5144.3599999999997"/>
    <m/>
    <m/>
    <m/>
    <m/>
    <m/>
    <m/>
    <m/>
    <m/>
    <m/>
    <m/>
    <x v="0"/>
    <x v="0"/>
    <m/>
  </r>
  <r>
    <s v=""/>
    <s v=" HR_0500_2860"/>
    <s v="Beam Screens - Document thermal budget"/>
    <s v="6.05.04.01"/>
    <x v="0"/>
    <d v="2023-10-05T00:00:00"/>
    <d v="2023-10-25T00:00:00"/>
    <s v="rnavarrol"/>
    <s v="bgallaghe1"/>
    <n v="13190.32"/>
    <s v="EDIA"/>
    <s v="C"/>
    <s v="Labor"/>
    <s v="TEC"/>
    <m/>
    <s v="BNL"/>
    <s v="PED"/>
    <s v="VAC"/>
    <x v="11"/>
    <s v="P.S300"/>
    <m/>
    <m/>
    <m/>
    <m/>
    <m/>
    <m/>
    <m/>
    <n v="13190.32"/>
    <m/>
    <m/>
    <m/>
    <m/>
    <m/>
    <m/>
    <m/>
    <m/>
    <m/>
    <m/>
    <x v="0"/>
    <x v="0"/>
    <m/>
  </r>
  <r>
    <s v=""/>
    <s v=" HR_0500_2870"/>
    <s v="Beam Screens - Update cryogenic calculation"/>
    <s v="6.05.04.01"/>
    <x v="0"/>
    <d v="2023-10-26T00:00:00"/>
    <d v="2023-11-08T00:00:00"/>
    <s v="rnavarrol"/>
    <s v="bgallaghe1"/>
    <n v="6595.16"/>
    <s v="EDIA"/>
    <s v="C"/>
    <s v="Labor"/>
    <s v="TEC"/>
    <m/>
    <s v="BNL"/>
    <s v="PED"/>
    <s v="VAC"/>
    <x v="11"/>
    <s v="P.S300"/>
    <m/>
    <m/>
    <m/>
    <m/>
    <m/>
    <m/>
    <m/>
    <n v="6595.16"/>
    <m/>
    <m/>
    <m/>
    <m/>
    <m/>
    <m/>
    <m/>
    <m/>
    <m/>
    <m/>
    <x v="0"/>
    <x v="0"/>
    <m/>
  </r>
  <r>
    <s v=""/>
    <s v=" HR_0500_2880"/>
    <s v="Prepare for System FDR - Arc beam screens"/>
    <s v="6.05.04.01"/>
    <x v="0"/>
    <d v="2023-11-02T00:00:00"/>
    <d v="2023-11-17T00:00:00"/>
    <s v="rnavarrol"/>
    <s v="bgallaghe1"/>
    <n v="4999.0200000000004"/>
    <s v="EDIA"/>
    <s v="C"/>
    <s v="Labor"/>
    <s v="TEC"/>
    <m/>
    <s v="BNL"/>
    <s v="PED"/>
    <s v="VAC"/>
    <x v="11"/>
    <s v="P.S300"/>
    <m/>
    <m/>
    <m/>
    <m/>
    <m/>
    <m/>
    <m/>
    <n v="4999.0200000000004"/>
    <m/>
    <m/>
    <m/>
    <m/>
    <m/>
    <m/>
    <m/>
    <m/>
    <m/>
    <m/>
    <x v="0"/>
    <x v="0"/>
    <m/>
  </r>
  <r>
    <s v=""/>
    <s v=" HR_0500_2880"/>
    <s v="Prepare for System FDR - Arc beam screens"/>
    <s v="6.05.04.01"/>
    <x v="0"/>
    <d v="2023-11-02T00:00:00"/>
    <d v="2023-11-17T00:00:00"/>
    <s v="rnavarrol"/>
    <s v="bgallaghe1"/>
    <n v="26380.65"/>
    <s v="EDIA"/>
    <s v="C"/>
    <s v="Labor"/>
    <s v="TEC"/>
    <m/>
    <s v="BNL"/>
    <s v="PED"/>
    <s v="VAC"/>
    <x v="11"/>
    <s v="P.S300"/>
    <m/>
    <m/>
    <m/>
    <m/>
    <m/>
    <m/>
    <m/>
    <n v="26380.65"/>
    <m/>
    <m/>
    <m/>
    <m/>
    <m/>
    <m/>
    <m/>
    <m/>
    <m/>
    <m/>
    <x v="0"/>
    <x v="0"/>
    <m/>
  </r>
  <r>
    <s v=""/>
    <s v=" HR_0500_2900"/>
    <s v="Beam Screens - Installation/integration strategy for warm to cold transitions"/>
    <s v="6.05.04.01"/>
    <x v="0"/>
    <d v="2023-11-02T00:00:00"/>
    <d v="2023-12-06T00:00:00"/>
    <s v="rnavarrol"/>
    <s v="bgallaghe1"/>
    <n v="4999.0200000000004"/>
    <s v="EDIA"/>
    <s v="C"/>
    <s v="Labor"/>
    <s v="TEC"/>
    <m/>
    <s v="BNL"/>
    <s v="PED"/>
    <s v="VAC"/>
    <x v="11"/>
    <m/>
    <m/>
    <m/>
    <m/>
    <m/>
    <m/>
    <m/>
    <m/>
    <n v="4999.0200000000004"/>
    <m/>
    <m/>
    <m/>
    <m/>
    <m/>
    <m/>
    <m/>
    <m/>
    <m/>
    <m/>
    <x v="0"/>
    <x v="0"/>
    <m/>
  </r>
  <r>
    <s v=""/>
    <s v=" HR_0500_2900"/>
    <s v="Beam Screens - Installation/integration strategy for warm to cold transitions"/>
    <s v="6.05.04.01"/>
    <x v="0"/>
    <d v="2023-11-02T00:00:00"/>
    <d v="2023-12-06T00:00:00"/>
    <s v="rnavarrol"/>
    <s v="bgallaghe1"/>
    <n v="26380.65"/>
    <s v="EDIA"/>
    <s v="C"/>
    <s v="Labor"/>
    <s v="TEC"/>
    <m/>
    <s v="BNL"/>
    <s v="PED"/>
    <s v="VAC"/>
    <x v="11"/>
    <m/>
    <m/>
    <m/>
    <m/>
    <m/>
    <m/>
    <m/>
    <m/>
    <n v="26380.65"/>
    <m/>
    <m/>
    <m/>
    <m/>
    <m/>
    <m/>
    <m/>
    <m/>
    <m/>
    <m/>
    <x v="0"/>
    <x v="0"/>
    <m/>
  </r>
  <r>
    <s v=""/>
    <s v=" HR_0500_2910"/>
    <s v="Beam Screens - Warm to cold transition drawing package"/>
    <s v="6.05.04.01"/>
    <x v="0"/>
    <d v="2023-12-07T00:00:00"/>
    <d v="2024-01-10T00:00:00"/>
    <s v="rnavarrol"/>
    <s v="bgallaghe1"/>
    <n v="19996.080000000002"/>
    <s v="EDIA"/>
    <s v="C"/>
    <s v="Labor"/>
    <s v="TEC"/>
    <m/>
    <s v="BNL"/>
    <s v="PED"/>
    <s v="VAC"/>
    <x v="11"/>
    <m/>
    <m/>
    <m/>
    <m/>
    <m/>
    <m/>
    <m/>
    <m/>
    <n v="19996.080000000002"/>
    <m/>
    <m/>
    <m/>
    <m/>
    <m/>
    <m/>
    <m/>
    <m/>
    <m/>
    <m/>
    <x v="0"/>
    <x v="0"/>
    <m/>
  </r>
  <r>
    <s v=""/>
    <s v=" HR_0500_2910"/>
    <s v="Beam Screens - Warm to cold transition drawing package"/>
    <s v="6.05.04.01"/>
    <x v="0"/>
    <d v="2023-12-07T00:00:00"/>
    <d v="2024-01-10T00:00:00"/>
    <s v="rnavarrol"/>
    <s v="bgallaghe1"/>
    <n v="6595.16"/>
    <s v="EDIA"/>
    <s v="C"/>
    <s v="Labor"/>
    <s v="TEC"/>
    <m/>
    <s v="BNL"/>
    <s v="PED"/>
    <s v="VAC"/>
    <x v="11"/>
    <m/>
    <m/>
    <m/>
    <m/>
    <m/>
    <m/>
    <m/>
    <m/>
    <n v="6595.16"/>
    <m/>
    <m/>
    <m/>
    <m/>
    <m/>
    <m/>
    <m/>
    <m/>
    <m/>
    <m/>
    <x v="0"/>
    <x v="0"/>
    <m/>
  </r>
  <r>
    <s v=""/>
    <s v=" HR_0500_2920"/>
    <s v="Beam Screens - Preliminary triplet beam screen design"/>
    <s v="6.05.04.01"/>
    <x v="0"/>
    <d v="2023-11-30T00:00:00"/>
    <d v="2024-01-10T00:00:00"/>
    <s v="rnavarrol"/>
    <s v="bgallaghe1"/>
    <n v="14997.06"/>
    <s v="EDIA"/>
    <s v="C"/>
    <s v="Labor"/>
    <s v="TEC"/>
    <m/>
    <s v="BNL"/>
    <s v="PED"/>
    <s v="VAC"/>
    <x v="11"/>
    <m/>
    <m/>
    <m/>
    <m/>
    <m/>
    <m/>
    <m/>
    <m/>
    <n v="14997.06"/>
    <m/>
    <m/>
    <m/>
    <m/>
    <m/>
    <m/>
    <m/>
    <m/>
    <m/>
    <m/>
    <x v="0"/>
    <x v="0"/>
    <m/>
  </r>
  <r>
    <s v=""/>
    <s v=" HR_0500_2920"/>
    <s v="Beam Screens - Preliminary triplet beam screen design"/>
    <s v="6.05.04.01"/>
    <x v="0"/>
    <d v="2023-11-30T00:00:00"/>
    <d v="2024-01-10T00:00:00"/>
    <s v="rnavarrol"/>
    <s v="bgallaghe1"/>
    <n v="26380.65"/>
    <s v="EDIA"/>
    <s v="C"/>
    <s v="Labor"/>
    <s v="TEC"/>
    <m/>
    <s v="BNL"/>
    <s v="PED"/>
    <s v="VAC"/>
    <x v="11"/>
    <m/>
    <m/>
    <m/>
    <m/>
    <m/>
    <m/>
    <m/>
    <m/>
    <n v="26380.65"/>
    <m/>
    <m/>
    <m/>
    <m/>
    <m/>
    <m/>
    <m/>
    <m/>
    <m/>
    <m/>
    <x v="0"/>
    <x v="0"/>
    <m/>
  </r>
  <r>
    <s v=""/>
    <s v=" HR_0500_2930"/>
    <s v="Beam Screens - Prepare for PDR - Triplet screens, warm to cold transitions"/>
    <s v="6.05.04.01"/>
    <x v="0"/>
    <d v="2024-01-11T00:00:00"/>
    <d v="2024-01-29T00:00:00"/>
    <s v="rnavarrol"/>
    <s v="bgallaghe1"/>
    <n v="4999.0200000000004"/>
    <s v="EDIA"/>
    <s v="C"/>
    <s v="Labor"/>
    <s v="TEC"/>
    <m/>
    <s v="BNL"/>
    <s v="PED"/>
    <s v="VAC"/>
    <x v="11"/>
    <m/>
    <m/>
    <m/>
    <m/>
    <m/>
    <m/>
    <m/>
    <m/>
    <n v="4999.0200000000004"/>
    <m/>
    <m/>
    <m/>
    <m/>
    <m/>
    <m/>
    <m/>
    <m/>
    <m/>
    <m/>
    <x v="0"/>
    <x v="0"/>
    <m/>
  </r>
  <r>
    <s v=""/>
    <s v=" HR_0500_2930"/>
    <s v="Beam Screens - Prepare for PDR - Triplet screens, warm to cold transitions"/>
    <s v="6.05.04.01"/>
    <x v="0"/>
    <d v="2024-01-11T00:00:00"/>
    <d v="2024-01-29T00:00:00"/>
    <s v="rnavarrol"/>
    <s v="bgallaghe1"/>
    <n v="19785.490000000002"/>
    <s v="EDIA"/>
    <s v="C"/>
    <s v="Labor"/>
    <s v="TEC"/>
    <m/>
    <s v="BNL"/>
    <s v="PED"/>
    <s v="VAC"/>
    <x v="11"/>
    <m/>
    <m/>
    <m/>
    <m/>
    <m/>
    <m/>
    <m/>
    <m/>
    <n v="19785.490000000002"/>
    <m/>
    <m/>
    <m/>
    <m/>
    <m/>
    <m/>
    <m/>
    <m/>
    <m/>
    <m/>
    <x v="0"/>
    <x v="0"/>
    <m/>
  </r>
  <r>
    <s v=""/>
    <s v=" HR_0500_2950"/>
    <s v="Beam Screens - Manufacturing Plan - Triplet screens, warm to cold transitions"/>
    <s v="6.05.04.01"/>
    <x v="0"/>
    <d v="2024-01-30T00:00:00"/>
    <d v="2024-02-22T00:00:00"/>
    <s v="rnavarrol"/>
    <s v="bgallaghe1"/>
    <n v="13190.32"/>
    <s v="EDIA"/>
    <s v="C"/>
    <s v="Labor"/>
    <s v="TEC"/>
    <m/>
    <s v="BNL"/>
    <s v="PED"/>
    <s v="VAC"/>
    <x v="11"/>
    <m/>
    <m/>
    <m/>
    <m/>
    <m/>
    <m/>
    <m/>
    <m/>
    <n v="13190.32"/>
    <m/>
    <m/>
    <m/>
    <m/>
    <m/>
    <m/>
    <m/>
    <m/>
    <m/>
    <m/>
    <x v="0"/>
    <x v="0"/>
    <m/>
  </r>
  <r>
    <s v=""/>
    <s v=" HR_0500_2960"/>
    <s v="Beam Screens - Finalize warm to cold transitions"/>
    <s v="6.05.04.01"/>
    <x v="0"/>
    <d v="2024-02-23T00:00:00"/>
    <d v="2024-03-27T00:00:00"/>
    <s v="rnavarrol"/>
    <s v="bgallaghe1"/>
    <n v="9998.0400000000009"/>
    <s v="EDIA"/>
    <s v="C"/>
    <s v="Labor"/>
    <s v="TEC"/>
    <m/>
    <s v="BNL"/>
    <s v="PED"/>
    <s v="VAC"/>
    <x v="11"/>
    <m/>
    <m/>
    <m/>
    <m/>
    <m/>
    <m/>
    <m/>
    <m/>
    <n v="9998.0400000000009"/>
    <m/>
    <m/>
    <m/>
    <m/>
    <m/>
    <m/>
    <m/>
    <m/>
    <m/>
    <m/>
    <x v="0"/>
    <x v="0"/>
    <m/>
  </r>
  <r>
    <s v=""/>
    <s v=" HR_0500_2960"/>
    <s v="Beam Screens - Finalize warm to cold transitions"/>
    <s v="6.05.04.01"/>
    <x v="0"/>
    <d v="2024-02-23T00:00:00"/>
    <d v="2024-03-27T00:00:00"/>
    <s v="rnavarrol"/>
    <s v="bgallaghe1"/>
    <n v="13190.32"/>
    <s v="EDIA"/>
    <s v="C"/>
    <s v="Labor"/>
    <s v="TEC"/>
    <m/>
    <s v="BNL"/>
    <s v="PED"/>
    <s v="VAC"/>
    <x v="11"/>
    <m/>
    <m/>
    <m/>
    <m/>
    <m/>
    <m/>
    <m/>
    <m/>
    <n v="13190.32"/>
    <m/>
    <m/>
    <m/>
    <m/>
    <m/>
    <m/>
    <m/>
    <m/>
    <m/>
    <m/>
    <x v="0"/>
    <x v="0"/>
    <m/>
  </r>
  <r>
    <s v=""/>
    <s v=" HR_0500_2970"/>
    <s v="Beam Screens - Finalize triplet beam screen design"/>
    <s v="6.05.04.01"/>
    <x v="0"/>
    <d v="2024-02-23T00:00:00"/>
    <d v="2024-03-27T00:00:00"/>
    <s v="rnavarrol"/>
    <s v="bgallaghe1"/>
    <n v="9998.0400000000009"/>
    <s v="EDIA"/>
    <s v="C"/>
    <s v="Labor"/>
    <s v="TEC"/>
    <m/>
    <s v="BNL"/>
    <s v="PED"/>
    <s v="VAC"/>
    <x v="11"/>
    <m/>
    <m/>
    <m/>
    <m/>
    <m/>
    <m/>
    <m/>
    <m/>
    <n v="9998.0400000000009"/>
    <m/>
    <m/>
    <m/>
    <m/>
    <m/>
    <m/>
    <m/>
    <m/>
    <m/>
    <m/>
    <x v="0"/>
    <x v="0"/>
    <m/>
  </r>
  <r>
    <s v=""/>
    <s v=" HR_0500_2970"/>
    <s v="Beam Screens - Finalize triplet beam screen design"/>
    <s v="6.05.04.01"/>
    <x v="0"/>
    <d v="2024-02-23T00:00:00"/>
    <d v="2024-03-27T00:00:00"/>
    <s v="rnavarrol"/>
    <s v="bgallaghe1"/>
    <n v="26380.65"/>
    <s v="EDIA"/>
    <s v="C"/>
    <s v="Labor"/>
    <s v="TEC"/>
    <m/>
    <s v="BNL"/>
    <s v="PED"/>
    <s v="VAC"/>
    <x v="11"/>
    <m/>
    <m/>
    <m/>
    <m/>
    <m/>
    <m/>
    <m/>
    <m/>
    <n v="26380.65"/>
    <m/>
    <m/>
    <m/>
    <m/>
    <m/>
    <m/>
    <m/>
    <m/>
    <m/>
    <m/>
    <x v="0"/>
    <x v="0"/>
    <m/>
  </r>
  <r>
    <s v=""/>
    <s v=" HR_0500_3012"/>
    <s v="Beam Screens - Finalize drawing package - triplet beam screens"/>
    <s v="6.05.04.01"/>
    <x v="0"/>
    <d v="2024-04-16T00:00:00"/>
    <d v="2024-05-20T00:00:00"/>
    <s v="rnavarrol"/>
    <s v="bgallaghe1"/>
    <n v="19996.080000000002"/>
    <s v="EDIA"/>
    <s v="C"/>
    <s v="Labor"/>
    <s v="TEC"/>
    <m/>
    <s v="BNL"/>
    <s v="PED"/>
    <s v="VAC"/>
    <x v="11"/>
    <m/>
    <m/>
    <m/>
    <m/>
    <m/>
    <m/>
    <m/>
    <m/>
    <n v="19996.080000000002"/>
    <m/>
    <m/>
    <m/>
    <m/>
    <m/>
    <m/>
    <m/>
    <m/>
    <m/>
    <m/>
    <x v="0"/>
    <x v="0"/>
    <m/>
  </r>
  <r>
    <s v=""/>
    <s v=" HR_0500_3012"/>
    <s v="Beam Screens - Finalize drawing package - triplet beam screens"/>
    <s v="6.05.04.01"/>
    <x v="0"/>
    <d v="2024-04-16T00:00:00"/>
    <d v="2024-05-20T00:00:00"/>
    <s v="rnavarrol"/>
    <s v="bgallaghe1"/>
    <n v="6595.16"/>
    <s v="EDIA"/>
    <s v="C"/>
    <s v="Labor"/>
    <s v="TEC"/>
    <m/>
    <s v="BNL"/>
    <s v="PED"/>
    <s v="VAC"/>
    <x v="11"/>
    <m/>
    <m/>
    <m/>
    <m/>
    <m/>
    <m/>
    <m/>
    <m/>
    <n v="6595.16"/>
    <m/>
    <m/>
    <m/>
    <m/>
    <m/>
    <m/>
    <m/>
    <m/>
    <m/>
    <m/>
    <x v="0"/>
    <x v="0"/>
    <m/>
  </r>
  <r>
    <s v=""/>
    <s v=" HR_0500_3014"/>
    <s v="Beam Screens - Finalize drawing package - warm to cold transitions"/>
    <s v="6.05.04.01"/>
    <x v="0"/>
    <d v="2024-04-16T00:00:00"/>
    <d v="2024-05-20T00:00:00"/>
    <s v="rnavarrol"/>
    <s v="bgallaghe1"/>
    <n v="19996.080000000002"/>
    <s v="EDIA"/>
    <s v="C"/>
    <s v="Labor"/>
    <s v="TEC"/>
    <m/>
    <s v="BNL"/>
    <s v="PED"/>
    <s v="VAC"/>
    <x v="11"/>
    <m/>
    <m/>
    <m/>
    <m/>
    <m/>
    <m/>
    <m/>
    <m/>
    <n v="19996.080000000002"/>
    <m/>
    <m/>
    <m/>
    <m/>
    <m/>
    <m/>
    <m/>
    <m/>
    <m/>
    <m/>
    <x v="0"/>
    <x v="0"/>
    <m/>
  </r>
  <r>
    <s v=""/>
    <s v=" HR_0500_3014"/>
    <s v="Beam Screens - Finalize drawing package - warm to cold transitions"/>
    <s v="6.05.04.01"/>
    <x v="0"/>
    <d v="2024-04-16T00:00:00"/>
    <d v="2024-05-20T00:00:00"/>
    <s v="rnavarrol"/>
    <s v="bgallaghe1"/>
    <n v="6595.16"/>
    <s v="EDIA"/>
    <s v="C"/>
    <s v="Labor"/>
    <s v="TEC"/>
    <m/>
    <s v="BNL"/>
    <s v="PED"/>
    <s v="VAC"/>
    <x v="11"/>
    <m/>
    <m/>
    <m/>
    <m/>
    <m/>
    <m/>
    <m/>
    <m/>
    <n v="6595.16"/>
    <m/>
    <m/>
    <m/>
    <m/>
    <m/>
    <m/>
    <m/>
    <m/>
    <m/>
    <m/>
    <x v="0"/>
    <x v="0"/>
    <m/>
  </r>
  <r>
    <s v=""/>
    <s v=" HR_0500_3000"/>
    <s v="Beam Screens - Prepare for FDR - Triplet screens, warm to cold transitions"/>
    <s v="6.05.04.01"/>
    <x v="0"/>
    <d v="2024-03-28T00:00:00"/>
    <d v="2024-04-15T00:00:00"/>
    <s v="rnavarrol"/>
    <s v="bgallaghe1"/>
    <n v="4999.0200000000004"/>
    <s v="EDIA"/>
    <s v="C"/>
    <s v="Labor"/>
    <s v="TEC"/>
    <m/>
    <s v="BNL"/>
    <s v="PED"/>
    <s v="VAC"/>
    <x v="11"/>
    <m/>
    <m/>
    <m/>
    <m/>
    <m/>
    <m/>
    <m/>
    <m/>
    <n v="4999.0200000000004"/>
    <m/>
    <m/>
    <m/>
    <m/>
    <m/>
    <m/>
    <m/>
    <m/>
    <m/>
    <m/>
    <x v="0"/>
    <x v="0"/>
    <m/>
  </r>
  <r>
    <s v=""/>
    <s v=" HR_0500_3000"/>
    <s v="Beam Screens - Prepare for FDR - Triplet screens, warm to cold transitions"/>
    <s v="6.05.04.01"/>
    <x v="0"/>
    <d v="2024-03-28T00:00:00"/>
    <d v="2024-04-15T00:00:00"/>
    <s v="rnavarrol"/>
    <s v="bgallaghe1"/>
    <n v="26380.65"/>
    <s v="EDIA"/>
    <s v="C"/>
    <s v="Labor"/>
    <s v="TEC"/>
    <m/>
    <s v="BNL"/>
    <s v="PED"/>
    <s v="VAC"/>
    <x v="11"/>
    <m/>
    <m/>
    <m/>
    <m/>
    <m/>
    <m/>
    <m/>
    <m/>
    <n v="26380.65"/>
    <m/>
    <m/>
    <m/>
    <m/>
    <m/>
    <m/>
    <m/>
    <m/>
    <m/>
    <m/>
    <x v="0"/>
    <x v="0"/>
    <m/>
  </r>
  <r>
    <s v="Contract Award"/>
    <s v=" HR_0500_3040"/>
    <s v="AWARD: Beam screen profile"/>
    <s v="6.05.04.01"/>
    <x v="1"/>
    <d v="2024-06-27T00:00:00"/>
    <d v="2024-06-27T00:00:00"/>
    <s v="rnavarrol"/>
    <s v="bgallaghe1"/>
    <n v="0.01"/>
    <s v="EDIA"/>
    <s v="C"/>
    <s v="Nonlabor"/>
    <s v="TEC"/>
    <s v="CD-3A"/>
    <s v="BNL"/>
    <s v="Const"/>
    <s v="VAC"/>
    <x v="10"/>
    <s v="P.S300"/>
    <m/>
    <m/>
    <m/>
    <m/>
    <m/>
    <m/>
    <m/>
    <n v="0.01"/>
    <m/>
    <m/>
    <m/>
    <m/>
    <m/>
    <m/>
    <m/>
    <m/>
    <m/>
    <m/>
    <x v="0"/>
    <x v="0"/>
    <m/>
  </r>
  <r>
    <s v=""/>
    <s v=" HR_0500_3060"/>
    <s v="Beam screen profile - Procurement (assumes tooling and test run covered by R&amp;D)"/>
    <s v="6.05.04.01"/>
    <x v="1"/>
    <d v="2024-06-28T00:00:00"/>
    <d v="2025-02-20T00:00:00"/>
    <s v="rnavarrol"/>
    <s v="bgallaghe1"/>
    <n v="262726.21000000002"/>
    <s v="CON"/>
    <s v="C"/>
    <s v="Nonlabor"/>
    <s v="TEC"/>
    <s v="CD-3A"/>
    <s v="BNL"/>
    <s v="Const"/>
    <s v="VAC"/>
    <x v="9"/>
    <s v="P.S300"/>
    <m/>
    <m/>
    <m/>
    <m/>
    <m/>
    <m/>
    <m/>
    <n v="106732.52"/>
    <n v="155993.69"/>
    <m/>
    <m/>
    <m/>
    <m/>
    <m/>
    <m/>
    <m/>
    <m/>
    <m/>
    <x v="0"/>
    <x v="0"/>
    <m/>
  </r>
  <r>
    <s v=""/>
    <s v=" HR_0500_3030"/>
    <s v="Beam screen profile - PPM Procurement effort with Technical Support"/>
    <s v="6.05.04.01"/>
    <x v="0"/>
    <d v="2024-01-19T00:00:00"/>
    <d v="2024-06-26T00:00:00"/>
    <s v="rnavarrol"/>
    <s v="bgallaghe1"/>
    <n v="989.27"/>
    <s v="EDIA"/>
    <s v="C"/>
    <s v="Labor"/>
    <s v="TEC"/>
    <m/>
    <s v="BNL"/>
    <s v="PED"/>
    <s v="VAC"/>
    <x v="10"/>
    <s v="P.S300"/>
    <m/>
    <m/>
    <m/>
    <m/>
    <m/>
    <m/>
    <m/>
    <n v="989.27"/>
    <m/>
    <m/>
    <m/>
    <m/>
    <m/>
    <m/>
    <m/>
    <m/>
    <m/>
    <m/>
    <x v="0"/>
    <x v="0"/>
    <m/>
  </r>
  <r>
    <s v=""/>
    <s v=" HR_0500_3050"/>
    <s v="TR Effort: Beam screen profile - Fabrication oversight"/>
    <s v="6.05.04.01"/>
    <x v="1"/>
    <d v="2024-06-28T00:00:00"/>
    <d v="2025-02-20T00:00:00"/>
    <s v="rnavarrol"/>
    <s v="bgallaghe1"/>
    <n v="2187.9699999999998"/>
    <s v="EDIA"/>
    <s v="C"/>
    <s v="Labor"/>
    <s v="TEC"/>
    <s v="CD-3A"/>
    <s v="BNL"/>
    <s v="Const"/>
    <s v="VAC"/>
    <x v="9"/>
    <s v="P.S300"/>
    <m/>
    <m/>
    <m/>
    <m/>
    <m/>
    <m/>
    <m/>
    <n v="888.86"/>
    <n v="1299.1099999999999"/>
    <m/>
    <m/>
    <m/>
    <m/>
    <m/>
    <m/>
    <m/>
    <m/>
    <m/>
    <x v="0"/>
    <x v="0"/>
    <m/>
  </r>
  <r>
    <s v=""/>
    <s v=" HR_0500_3100"/>
    <s v="Beam screen profile - Delivery, testing, and acceptance"/>
    <s v="6.05.04.01"/>
    <x v="1"/>
    <d v="2025-08-13T00:00:00"/>
    <d v="2025-11-06T00:00:00"/>
    <s v="rnavarrol"/>
    <s v="bgallaghe1"/>
    <n v="2165.48"/>
    <s v="EDIA"/>
    <s v="C"/>
    <s v="Labor"/>
    <s v="TEC"/>
    <s v="CD-3A"/>
    <s v="BNL"/>
    <s v="Const"/>
    <s v="VAC"/>
    <x v="8"/>
    <s v="P.S300"/>
    <m/>
    <m/>
    <m/>
    <m/>
    <m/>
    <m/>
    <m/>
    <m/>
    <n v="1227.0999999999999"/>
    <n v="938.37"/>
    <m/>
    <m/>
    <m/>
    <m/>
    <m/>
    <m/>
    <m/>
    <m/>
    <x v="0"/>
    <x v="0"/>
    <m/>
  </r>
  <r>
    <s v=""/>
    <s v=" HR_0500_3100"/>
    <s v="Beam screen profile - Delivery, testing, and acceptance"/>
    <s v="6.05.04.01"/>
    <x v="1"/>
    <d v="2025-08-13T00:00:00"/>
    <d v="2025-11-06T00:00:00"/>
    <s v="rnavarrol"/>
    <s v="bgallaghe1"/>
    <n v="1428.04"/>
    <s v="EDIA"/>
    <s v="C"/>
    <s v="Labor"/>
    <s v="TEC"/>
    <s v="CD-3A"/>
    <s v="BNL"/>
    <s v="Const"/>
    <s v="VAC"/>
    <x v="8"/>
    <s v="P.S300"/>
    <m/>
    <m/>
    <m/>
    <m/>
    <m/>
    <m/>
    <m/>
    <m/>
    <n v="809.22"/>
    <n v="618.82000000000005"/>
    <m/>
    <m/>
    <m/>
    <m/>
    <m/>
    <m/>
    <m/>
    <m/>
    <x v="0"/>
    <x v="0"/>
    <m/>
  </r>
  <r>
    <s v="Contract Award"/>
    <s v=" HR_0500_3160"/>
    <s v="AWARD: Beam screens cooling tube"/>
    <s v="6.05.04.01"/>
    <x v="1"/>
    <d v="2024-06-27T00:00:00"/>
    <d v="2024-06-27T00:00:00"/>
    <s v="rnavarrol"/>
    <s v="bgallaghe1"/>
    <n v="0.01"/>
    <s v="EDIA"/>
    <s v="C"/>
    <s v="Nonlabor"/>
    <s v="TEC"/>
    <s v="CD-3A"/>
    <s v="BNL"/>
    <s v="Const"/>
    <s v="VAC"/>
    <x v="10"/>
    <s v="P.S527"/>
    <m/>
    <m/>
    <m/>
    <m/>
    <m/>
    <m/>
    <m/>
    <n v="0.01"/>
    <m/>
    <m/>
    <m/>
    <m/>
    <m/>
    <m/>
    <m/>
    <m/>
    <m/>
    <m/>
    <x v="0"/>
    <x v="0"/>
    <m/>
  </r>
  <r>
    <s v=""/>
    <s v=" HR_0500_3180"/>
    <s v="Beam screens cooling tube - Procurement"/>
    <s v="6.05.04.01"/>
    <x v="1"/>
    <d v="2024-06-28T00:00:00"/>
    <d v="2025-02-20T00:00:00"/>
    <s v="rnavarrol"/>
    <s v="bgallaghe1"/>
    <n v="169077.2"/>
    <s v="CON"/>
    <s v="C"/>
    <s v="Nonlabor"/>
    <s v="TEC"/>
    <s v="CD-3A"/>
    <s v="BNL"/>
    <s v="Const"/>
    <s v="VAC"/>
    <x v="9"/>
    <s v="P.S527"/>
    <m/>
    <m/>
    <m/>
    <m/>
    <m/>
    <m/>
    <m/>
    <n v="68687.61"/>
    <n v="100389.59"/>
    <m/>
    <m/>
    <m/>
    <m/>
    <m/>
    <m/>
    <m/>
    <m/>
    <m/>
    <x v="0"/>
    <x v="0"/>
    <m/>
  </r>
  <r>
    <s v="Contract Award"/>
    <s v=" HR_0500_3270"/>
    <s v="AWARD: Beam screen guides"/>
    <s v="6.05.04.01"/>
    <x v="1"/>
    <d v="2024-06-27T00:00:00"/>
    <d v="2024-06-27T00:00:00"/>
    <s v="rnavarrol"/>
    <s v="bgallaghe1"/>
    <n v="0.01"/>
    <s v="EDIA"/>
    <s v="C"/>
    <s v="Nonlabor"/>
    <s v="TEC"/>
    <s v="CD-3A"/>
    <s v="BNL"/>
    <s v="Const"/>
    <s v="VAC"/>
    <x v="10"/>
    <s v="P.S528"/>
    <m/>
    <m/>
    <m/>
    <m/>
    <m/>
    <m/>
    <m/>
    <n v="0.01"/>
    <m/>
    <m/>
    <m/>
    <m/>
    <m/>
    <m/>
    <m/>
    <m/>
    <m/>
    <m/>
    <x v="0"/>
    <x v="0"/>
    <m/>
  </r>
  <r>
    <s v=""/>
    <s v=" HR_0500_3290"/>
    <s v="Beam screen guides - Procurement"/>
    <s v="6.05.04.01"/>
    <x v="1"/>
    <d v="2024-06-28T00:00:00"/>
    <d v="2025-02-20T00:00:00"/>
    <s v="rnavarrol"/>
    <s v="bgallaghe1"/>
    <n v="265878.78000000003"/>
    <s v="CON"/>
    <s v="C"/>
    <s v="Nonlabor"/>
    <s v="TEC"/>
    <s v="CD-3A"/>
    <s v="BNL"/>
    <s v="Const"/>
    <s v="VAC"/>
    <x v="9"/>
    <s v="P.S528"/>
    <m/>
    <m/>
    <m/>
    <m/>
    <m/>
    <m/>
    <m/>
    <n v="108013.25"/>
    <n v="157865.51999999999"/>
    <m/>
    <m/>
    <m/>
    <m/>
    <m/>
    <m/>
    <m/>
    <m/>
    <m/>
    <x v="0"/>
    <x v="0"/>
    <m/>
  </r>
  <r>
    <s v="Contract Award"/>
    <s v=" HR_0500_3380"/>
    <s v="AWARD: Beam screens miscelleaneous parts"/>
    <s v="6.05.04.01"/>
    <x v="1"/>
    <d v="2024-06-27T00:00:00"/>
    <d v="2024-06-27T00:00:00"/>
    <s v="rnavarrol"/>
    <s v="bgallaghe1"/>
    <n v="0.01"/>
    <s v="EDIA"/>
    <s v="C"/>
    <s v="Nonlabor"/>
    <s v="TEC"/>
    <s v="CD-3A"/>
    <s v="BNL"/>
    <s v="Const"/>
    <s v="VAC"/>
    <x v="10"/>
    <s v="P.S529"/>
    <m/>
    <m/>
    <m/>
    <m/>
    <m/>
    <m/>
    <m/>
    <n v="0.01"/>
    <m/>
    <m/>
    <m/>
    <m/>
    <m/>
    <m/>
    <m/>
    <m/>
    <m/>
    <m/>
    <x v="0"/>
    <x v="0"/>
    <m/>
  </r>
  <r>
    <s v=""/>
    <s v=" HR_0500_3400"/>
    <s v="Beam screens miscelleaneous parts - Procurement (bushings, strain relief, pull bracket)"/>
    <s v="6.05.04.01"/>
    <x v="1"/>
    <d v="2024-06-28T00:00:00"/>
    <d v="2025-02-20T00:00:00"/>
    <s v="rnavarrol"/>
    <s v="bgallaghe1"/>
    <n v="238748.29"/>
    <s v="CON"/>
    <s v="C"/>
    <s v="Nonlabor"/>
    <s v="TEC"/>
    <s v="CD-3A"/>
    <s v="BNL"/>
    <s v="Const"/>
    <s v="VAC"/>
    <x v="9"/>
    <s v="P.S529"/>
    <m/>
    <m/>
    <m/>
    <m/>
    <m/>
    <m/>
    <m/>
    <n v="96991.49"/>
    <n v="141756.79999999999"/>
    <m/>
    <m/>
    <m/>
    <m/>
    <m/>
    <m/>
    <m/>
    <m/>
    <m/>
    <x v="0"/>
    <x v="0"/>
    <m/>
  </r>
  <r>
    <s v="Contract Award"/>
    <s v=" HR_0500_3600"/>
    <s v="AWARD: Laser welding equipment for cooling tube"/>
    <s v="6.05.04.01"/>
    <x v="1"/>
    <d v="2024-06-27T00:00:00"/>
    <d v="2024-06-27T00:00:00"/>
    <s v="rnavarrol"/>
    <s v="bgallaghe1"/>
    <n v="0.01"/>
    <s v="EDIA"/>
    <s v="C"/>
    <s v="Nonlabor"/>
    <s v="TEC"/>
    <s v="CD-3A"/>
    <s v="BNL"/>
    <s v="Const"/>
    <s v="VAC"/>
    <x v="10"/>
    <s v="S.P344"/>
    <s v="APP00138"/>
    <m/>
    <m/>
    <m/>
    <m/>
    <m/>
    <m/>
    <n v="0.01"/>
    <m/>
    <m/>
    <m/>
    <m/>
    <m/>
    <m/>
    <m/>
    <m/>
    <m/>
    <m/>
    <x v="0"/>
    <x v="0"/>
    <m/>
  </r>
  <r>
    <s v=""/>
    <s v=" HR_0500_3620"/>
    <s v="Laser welding equipment for cooling tube - Procurement"/>
    <s v="6.05.04.01"/>
    <x v="1"/>
    <d v="2024-06-28T00:00:00"/>
    <d v="2025-02-20T00:00:00"/>
    <s v="rnavarrol"/>
    <s v="bgallaghe1"/>
    <n v="379826.83"/>
    <s v="CON"/>
    <s v="C"/>
    <s v="Nonlabor"/>
    <s v="TEC"/>
    <s v="CD-3A"/>
    <s v="BNL"/>
    <s v="Const"/>
    <s v="VAC"/>
    <x v="9"/>
    <s v="S.P344"/>
    <s v="APP00138"/>
    <m/>
    <m/>
    <m/>
    <m/>
    <m/>
    <m/>
    <n v="154304.65"/>
    <n v="225522.18"/>
    <m/>
    <m/>
    <m/>
    <m/>
    <m/>
    <m/>
    <m/>
    <m/>
    <m/>
    <x v="0"/>
    <x v="0"/>
    <m/>
  </r>
  <r>
    <s v="Contract Award"/>
    <s v=" HR_0500_3710"/>
    <s v="AWARD: Laser welding equipment for guides and skate brackets"/>
    <s v="6.05.04.01"/>
    <x v="1"/>
    <d v="2024-06-27T00:00:00"/>
    <d v="2024-06-27T00:00:00"/>
    <s v="rnavarrol"/>
    <s v="bgallaghe1"/>
    <n v="0.01"/>
    <s v="EDIA"/>
    <s v="C"/>
    <s v="Nonlabor"/>
    <s v="TEC"/>
    <s v="CD-3A"/>
    <s v="BNL"/>
    <s v="Const"/>
    <s v="VAC"/>
    <x v="10"/>
    <s v="P.S530"/>
    <m/>
    <m/>
    <m/>
    <m/>
    <m/>
    <m/>
    <m/>
    <n v="0.01"/>
    <m/>
    <m/>
    <m/>
    <m/>
    <m/>
    <m/>
    <m/>
    <m/>
    <m/>
    <m/>
    <x v="0"/>
    <x v="0"/>
    <m/>
  </r>
  <r>
    <s v=""/>
    <s v=" HR_0500_3730"/>
    <s v="Laser welding equipment for guides and skate brackets - Procurement"/>
    <s v="6.05.04.01"/>
    <x v="1"/>
    <d v="2024-06-28T00:00:00"/>
    <d v="2025-02-20T00:00:00"/>
    <s v="rnavarrol"/>
    <s v="bgallaghe1"/>
    <n v="217043.9"/>
    <s v="CON"/>
    <s v="C"/>
    <s v="Nonlabor"/>
    <s v="TEC"/>
    <s v="CD-3A"/>
    <s v="BNL"/>
    <s v="Const"/>
    <s v="VAC"/>
    <x v="9"/>
    <s v="P.S530"/>
    <m/>
    <m/>
    <m/>
    <m/>
    <m/>
    <m/>
    <m/>
    <n v="88174.080000000002"/>
    <n v="128869.82"/>
    <m/>
    <m/>
    <m/>
    <m/>
    <m/>
    <m/>
    <m/>
    <m/>
    <m/>
    <x v="0"/>
    <x v="0"/>
    <m/>
  </r>
  <r>
    <s v="Contract Award"/>
    <s v=" HR_0500_3820"/>
    <s v="AWARD: Cutting equipment"/>
    <s v="6.05.04.01"/>
    <x v="1"/>
    <d v="2024-06-27T00:00:00"/>
    <d v="2024-06-27T00:00:00"/>
    <s v="rnavarrol"/>
    <s v="bgallaghe1"/>
    <n v="0.01"/>
    <s v="EDIA"/>
    <s v="C"/>
    <s v="Nonlabor"/>
    <s v="TEC"/>
    <s v="CD-3A"/>
    <s v="BNL"/>
    <s v="Const"/>
    <s v="VAC"/>
    <x v="10"/>
    <s v="P.S531"/>
    <m/>
    <m/>
    <m/>
    <m/>
    <m/>
    <m/>
    <m/>
    <n v="0.01"/>
    <m/>
    <m/>
    <m/>
    <m/>
    <m/>
    <m/>
    <m/>
    <m/>
    <m/>
    <m/>
    <x v="0"/>
    <x v="0"/>
    <m/>
  </r>
  <r>
    <s v=""/>
    <s v=" HR_0500_3840"/>
    <s v="Cutting equipment - Procurement"/>
    <s v="6.05.04.01"/>
    <x v="1"/>
    <d v="2024-06-28T00:00:00"/>
    <d v="2025-02-20T00:00:00"/>
    <s v="rnavarrol"/>
    <s v="bgallaghe1"/>
    <n v="162782.93"/>
    <s v="CON"/>
    <s v="C"/>
    <s v="Nonlabor"/>
    <s v="TEC"/>
    <s v="CD-3A"/>
    <s v="BNL"/>
    <s v="Const"/>
    <s v="VAC"/>
    <x v="9"/>
    <s v="P.S531"/>
    <m/>
    <m/>
    <m/>
    <m/>
    <m/>
    <m/>
    <m/>
    <n v="66130.559999999998"/>
    <n v="96652.36"/>
    <m/>
    <m/>
    <m/>
    <m/>
    <m/>
    <m/>
    <m/>
    <m/>
    <m/>
    <x v="0"/>
    <x v="0"/>
    <m/>
  </r>
  <r>
    <s v="Contract Award"/>
    <s v=" HR_0500_3930"/>
    <s v="AWARD: Part marking equipment"/>
    <s v="6.05.04.01"/>
    <x v="1"/>
    <d v="2024-06-27T00:00:00"/>
    <d v="2024-06-27T00:00:00"/>
    <s v="rnavarrol"/>
    <s v="bgallaghe1"/>
    <n v="0.01"/>
    <s v="EDIA"/>
    <s v="C"/>
    <s v="Nonlabor"/>
    <s v="TEC"/>
    <s v="CD-3A"/>
    <s v="BNL"/>
    <s v="Const"/>
    <s v="VAC"/>
    <x v="10"/>
    <s v="P.S532"/>
    <m/>
    <m/>
    <m/>
    <m/>
    <m/>
    <m/>
    <m/>
    <n v="0.01"/>
    <m/>
    <m/>
    <m/>
    <m/>
    <m/>
    <m/>
    <m/>
    <m/>
    <m/>
    <m/>
    <x v="0"/>
    <x v="0"/>
    <m/>
  </r>
  <r>
    <s v=""/>
    <s v=" HR_0500_3950"/>
    <s v="Part marking equipment - Procurement"/>
    <s v="6.05.04.01"/>
    <x v="1"/>
    <d v="2024-06-28T00:00:00"/>
    <d v="2024-10-22T00:00:00"/>
    <s v="rnavarrol"/>
    <s v="bgallaghe1"/>
    <n v="53760.800000000003"/>
    <s v="CON"/>
    <s v="C"/>
    <s v="Nonlabor"/>
    <s v="TEC"/>
    <s v="CD-3A"/>
    <s v="BNL"/>
    <s v="Const"/>
    <s v="VAC"/>
    <x v="9"/>
    <s v="P.S532"/>
    <m/>
    <m/>
    <m/>
    <m/>
    <m/>
    <m/>
    <m/>
    <n v="43680.65"/>
    <n v="10080.15"/>
    <m/>
    <m/>
    <m/>
    <m/>
    <m/>
    <m/>
    <m/>
    <m/>
    <m/>
    <x v="0"/>
    <x v="0"/>
    <m/>
  </r>
  <r>
    <s v="Contract Award"/>
    <s v=" HR_0500_4040"/>
    <s v="AWARD: Beam Screens fixturing/tooling"/>
    <s v="6.05.04.01"/>
    <x v="1"/>
    <d v="2024-06-27T00:00:00"/>
    <d v="2024-06-27T00:00:00"/>
    <s v="rnavarrol"/>
    <s v="bgallaghe1"/>
    <n v="0.01"/>
    <s v="EDIA"/>
    <s v="C"/>
    <s v="Nonlabor"/>
    <s v="TEC"/>
    <s v="CD-3A"/>
    <s v="BNL"/>
    <s v="Const"/>
    <s v="VAC"/>
    <x v="10"/>
    <s v="P.S533"/>
    <m/>
    <m/>
    <m/>
    <m/>
    <m/>
    <m/>
    <m/>
    <n v="0.01"/>
    <m/>
    <m/>
    <m/>
    <m/>
    <m/>
    <m/>
    <m/>
    <m/>
    <m/>
    <m/>
    <x v="0"/>
    <x v="0"/>
    <m/>
  </r>
  <r>
    <s v=""/>
    <s v=" HR_0500_4060"/>
    <s v="Beam Screens fixturing/tooling - Procurement"/>
    <s v="6.05.04.01"/>
    <x v="1"/>
    <d v="2024-06-28T00:00:00"/>
    <d v="2025-02-20T00:00:00"/>
    <s v="rnavarrol"/>
    <s v="bgallaghe1"/>
    <n v="162782.93"/>
    <s v="CON"/>
    <s v="C"/>
    <s v="Nonlabor"/>
    <s v="TEC"/>
    <s v="CD-3A"/>
    <s v="BNL"/>
    <s v="Const"/>
    <s v="VAC"/>
    <x v="9"/>
    <s v="P.S533"/>
    <m/>
    <m/>
    <m/>
    <m/>
    <m/>
    <m/>
    <m/>
    <n v="66130.559999999998"/>
    <n v="96652.36"/>
    <m/>
    <m/>
    <m/>
    <m/>
    <m/>
    <m/>
    <m/>
    <m/>
    <m/>
    <x v="0"/>
    <x v="0"/>
    <m/>
  </r>
  <r>
    <s v=""/>
    <s v=" HR_0500_4460"/>
    <s v="RF Bellows Upgrade - Preliminary pump port bellows design"/>
    <s v="6.05.04.02"/>
    <x v="0"/>
    <d v="2023-03-01T00:00:00"/>
    <d v="2023-03-24T00:00:00"/>
    <s v="rnavarrol"/>
    <s v="bgallaghe1"/>
    <n v="4829.97"/>
    <s v="EDIA"/>
    <s v="C"/>
    <s v="Labor"/>
    <s v="TEC"/>
    <m/>
    <s v="BNL"/>
    <s v="PED"/>
    <s v="VAC"/>
    <x v="11"/>
    <s v="A.PP079"/>
    <m/>
    <m/>
    <m/>
    <m/>
    <m/>
    <m/>
    <n v="4829.97"/>
    <m/>
    <m/>
    <m/>
    <m/>
    <m/>
    <m/>
    <m/>
    <m/>
    <m/>
    <m/>
    <m/>
    <x v="0"/>
    <x v="0"/>
    <m/>
  </r>
  <r>
    <s v=""/>
    <s v=" HR_0500_4460"/>
    <s v="RF Bellows Upgrade - Preliminary pump port bellows design"/>
    <s v="6.05.04.02"/>
    <x v="0"/>
    <d v="2023-03-01T00:00:00"/>
    <d v="2023-03-24T00:00:00"/>
    <s v="rnavarrol"/>
    <s v="bgallaghe1"/>
    <n v="12744.27"/>
    <s v="EDIA"/>
    <s v="C"/>
    <s v="Labor"/>
    <s v="TEC"/>
    <m/>
    <s v="BNL"/>
    <s v="PED"/>
    <s v="VAC"/>
    <x v="11"/>
    <s v="A.PP079"/>
    <m/>
    <m/>
    <m/>
    <m/>
    <m/>
    <m/>
    <n v="12744.27"/>
    <m/>
    <m/>
    <m/>
    <m/>
    <m/>
    <m/>
    <m/>
    <m/>
    <m/>
    <m/>
    <m/>
    <x v="0"/>
    <x v="0"/>
    <m/>
  </r>
  <r>
    <s v=""/>
    <s v=" HR_0500_4470"/>
    <s v="RF Bellows Upgrade - Update models to new BPM design"/>
    <s v="6.05.04.02"/>
    <x v="0"/>
    <d v="2023-03-27T00:00:00"/>
    <d v="2023-04-28T00:00:00"/>
    <s v="rnavarrol"/>
    <s v="bgallaghe1"/>
    <n v="19319.88"/>
    <s v="EDIA"/>
    <s v="C"/>
    <s v="Labor"/>
    <s v="TEC"/>
    <m/>
    <s v="BNL"/>
    <s v="PED"/>
    <s v="VAC"/>
    <x v="11"/>
    <s v="A.PP079"/>
    <m/>
    <m/>
    <m/>
    <m/>
    <m/>
    <m/>
    <n v="19319.88"/>
    <m/>
    <m/>
    <m/>
    <m/>
    <m/>
    <m/>
    <m/>
    <m/>
    <m/>
    <m/>
    <m/>
    <x v="0"/>
    <x v="0"/>
    <m/>
  </r>
  <r>
    <s v=""/>
    <s v=" HR_0500_4470"/>
    <s v="RF Bellows Upgrade - Update models to new BPM design"/>
    <s v="6.05.04.02"/>
    <x v="0"/>
    <d v="2023-03-27T00:00:00"/>
    <d v="2023-04-28T00:00:00"/>
    <s v="rnavarrol"/>
    <s v="bgallaghe1"/>
    <n v="6372.14"/>
    <s v="EDIA"/>
    <s v="C"/>
    <s v="Labor"/>
    <s v="TEC"/>
    <m/>
    <s v="BNL"/>
    <s v="PED"/>
    <s v="VAC"/>
    <x v="11"/>
    <s v="A.PP079"/>
    <m/>
    <m/>
    <m/>
    <m/>
    <m/>
    <m/>
    <n v="6372.14"/>
    <m/>
    <m/>
    <m/>
    <m/>
    <m/>
    <m/>
    <m/>
    <m/>
    <m/>
    <m/>
    <m/>
    <x v="0"/>
    <x v="0"/>
    <m/>
  </r>
  <r>
    <s v=""/>
    <s v=" HR_0500_4480"/>
    <s v="RF Bellows Upgrade - Preliminary drawing package - interconnect bellows"/>
    <s v="6.05.04.02"/>
    <x v="0"/>
    <d v="2023-05-01T00:00:00"/>
    <d v="2023-06-02T00:00:00"/>
    <s v="rnavarrol"/>
    <s v="bgallaghe1"/>
    <n v="19319.88"/>
    <s v="EDIA"/>
    <s v="C"/>
    <s v="Labor"/>
    <s v="TEC"/>
    <m/>
    <s v="BNL"/>
    <s v="PED"/>
    <s v="VAC"/>
    <x v="11"/>
    <s v="A.PP079"/>
    <m/>
    <m/>
    <m/>
    <m/>
    <m/>
    <m/>
    <n v="19319.88"/>
    <m/>
    <m/>
    <m/>
    <m/>
    <m/>
    <m/>
    <m/>
    <m/>
    <m/>
    <m/>
    <m/>
    <x v="0"/>
    <x v="0"/>
    <m/>
  </r>
  <r>
    <s v=""/>
    <s v=" HR_0500_4480"/>
    <s v="RF Bellows Upgrade - Preliminary drawing package - interconnect bellows"/>
    <s v="6.05.04.02"/>
    <x v="0"/>
    <d v="2023-05-01T00:00:00"/>
    <d v="2023-06-02T00:00:00"/>
    <s v="rnavarrol"/>
    <s v="bgallaghe1"/>
    <n v="6372.14"/>
    <s v="EDIA"/>
    <s v="C"/>
    <s v="Labor"/>
    <s v="TEC"/>
    <m/>
    <s v="BNL"/>
    <s v="PED"/>
    <s v="VAC"/>
    <x v="11"/>
    <s v="A.PP079"/>
    <m/>
    <m/>
    <m/>
    <m/>
    <m/>
    <m/>
    <n v="6372.14"/>
    <m/>
    <m/>
    <m/>
    <m/>
    <m/>
    <m/>
    <m/>
    <m/>
    <m/>
    <m/>
    <m/>
    <x v="0"/>
    <x v="0"/>
    <m/>
  </r>
  <r>
    <s v=""/>
    <s v=" HR_0500_4490"/>
    <s v="RF Bellows Upgrade - Complete required analysis to support design"/>
    <s v="6.05.04.02"/>
    <x v="0"/>
    <d v="2023-05-08T00:00:00"/>
    <d v="2023-05-26T00:00:00"/>
    <s v="rnavarrol"/>
    <s v="bgallaghe1"/>
    <n v="12744.27"/>
    <s v="EDIA"/>
    <s v="C"/>
    <s v="Labor"/>
    <s v="TEC"/>
    <m/>
    <s v="BNL"/>
    <s v="PED"/>
    <s v="VAC"/>
    <x v="11"/>
    <s v="A.PP079"/>
    <m/>
    <m/>
    <m/>
    <m/>
    <m/>
    <m/>
    <n v="12744.27"/>
    <m/>
    <m/>
    <m/>
    <m/>
    <m/>
    <m/>
    <m/>
    <m/>
    <m/>
    <m/>
    <m/>
    <x v="0"/>
    <x v="0"/>
    <m/>
  </r>
  <r>
    <s v=""/>
    <s v=" HR_0500_4500"/>
    <s v="Prepare for System PDR - Interconnect Bellows"/>
    <s v="6.05.04.02"/>
    <x v="0"/>
    <d v="2023-05-30T00:00:00"/>
    <d v="2023-06-15T00:00:00"/>
    <s v="rnavarrol"/>
    <s v="bgallaghe1"/>
    <n v="4829.97"/>
    <s v="EDIA"/>
    <s v="C"/>
    <s v="Labor"/>
    <s v="TEC"/>
    <m/>
    <s v="BNL"/>
    <s v="PED"/>
    <s v="VAC"/>
    <x v="11"/>
    <s v="A.PP079"/>
    <m/>
    <m/>
    <m/>
    <m/>
    <m/>
    <m/>
    <n v="4829.97"/>
    <m/>
    <m/>
    <m/>
    <m/>
    <m/>
    <m/>
    <m/>
    <m/>
    <m/>
    <m/>
    <m/>
    <x v="0"/>
    <x v="0"/>
    <m/>
  </r>
  <r>
    <s v=""/>
    <s v=" HR_0500_4500"/>
    <s v="Prepare for System PDR - Interconnect Bellows"/>
    <s v="6.05.04.02"/>
    <x v="0"/>
    <d v="2023-05-30T00:00:00"/>
    <d v="2023-06-15T00:00:00"/>
    <s v="rnavarrol"/>
    <s v="bgallaghe1"/>
    <n v="12744.27"/>
    <s v="EDIA"/>
    <s v="C"/>
    <s v="Labor"/>
    <s v="TEC"/>
    <m/>
    <s v="BNL"/>
    <s v="PED"/>
    <s v="VAC"/>
    <x v="11"/>
    <s v="A.PP079"/>
    <m/>
    <m/>
    <m/>
    <m/>
    <m/>
    <m/>
    <n v="12744.27"/>
    <m/>
    <m/>
    <m/>
    <m/>
    <m/>
    <m/>
    <m/>
    <m/>
    <m/>
    <m/>
    <m/>
    <x v="0"/>
    <x v="0"/>
    <m/>
  </r>
  <r>
    <s v=""/>
    <s v=" HR_0500_4520"/>
    <s v="RF Bellows Upgrade - Finalize interconnect bellows design"/>
    <s v="6.05.04.02"/>
    <x v="0"/>
    <d v="2023-06-16T00:00:00"/>
    <d v="2023-07-21T00:00:00"/>
    <s v="rnavarrol"/>
    <s v="bgallaghe1"/>
    <n v="4829.97"/>
    <s v="EDIA"/>
    <s v="C"/>
    <s v="Labor"/>
    <s v="TEC"/>
    <m/>
    <s v="BNL"/>
    <s v="PED"/>
    <s v="VAC"/>
    <x v="11"/>
    <s v="A.PP079"/>
    <m/>
    <m/>
    <m/>
    <m/>
    <m/>
    <m/>
    <n v="4829.97"/>
    <m/>
    <m/>
    <m/>
    <m/>
    <m/>
    <m/>
    <m/>
    <m/>
    <m/>
    <m/>
    <m/>
    <x v="0"/>
    <x v="0"/>
    <m/>
  </r>
  <r>
    <s v=""/>
    <s v=" HR_0500_4520"/>
    <s v="RF Bellows Upgrade - Finalize interconnect bellows design"/>
    <s v="6.05.04.02"/>
    <x v="0"/>
    <d v="2023-06-16T00:00:00"/>
    <d v="2023-07-21T00:00:00"/>
    <s v="rnavarrol"/>
    <s v="bgallaghe1"/>
    <n v="25488.55"/>
    <s v="EDIA"/>
    <s v="C"/>
    <s v="Labor"/>
    <s v="TEC"/>
    <m/>
    <s v="BNL"/>
    <s v="PED"/>
    <s v="VAC"/>
    <x v="11"/>
    <s v="A.PP079"/>
    <m/>
    <m/>
    <m/>
    <m/>
    <m/>
    <m/>
    <n v="25488.55"/>
    <m/>
    <m/>
    <m/>
    <m/>
    <m/>
    <m/>
    <m/>
    <m/>
    <m/>
    <m/>
    <m/>
    <x v="0"/>
    <x v="0"/>
    <m/>
  </r>
  <r>
    <s v=""/>
    <s v=" HR_0500_4530"/>
    <s v="RF Bellows Upgrade - Draft Spec and SOW - Interconnect bellows"/>
    <s v="6.05.04.02"/>
    <x v="0"/>
    <d v="2023-07-24T00:00:00"/>
    <d v="2023-08-18T00:00:00"/>
    <s v="rnavarrol"/>
    <s v="bgallaghe1"/>
    <n v="12744.27"/>
    <s v="EDIA"/>
    <s v="C"/>
    <s v="Labor"/>
    <s v="TEC"/>
    <m/>
    <s v="BNL"/>
    <s v="PED"/>
    <s v="VAC"/>
    <x v="11"/>
    <s v="A.PP079"/>
    <m/>
    <m/>
    <m/>
    <m/>
    <m/>
    <m/>
    <n v="12744.27"/>
    <m/>
    <m/>
    <m/>
    <m/>
    <m/>
    <m/>
    <m/>
    <m/>
    <m/>
    <m/>
    <m/>
    <x v="0"/>
    <x v="0"/>
    <m/>
  </r>
  <r>
    <s v=""/>
    <s v=" HR_0500_4540"/>
    <s v="RF Bellows Upgrade - Preliminary fixture and tooling design - Interconnect bellows"/>
    <s v="6.05.04.02"/>
    <x v="0"/>
    <d v="2023-07-17T00:00:00"/>
    <d v="2023-08-18T00:00:00"/>
    <s v="rnavarrol"/>
    <s v="bgallaghe1"/>
    <n v="9659.94"/>
    <s v="EDIA"/>
    <s v="C"/>
    <s v="Labor"/>
    <s v="TEC"/>
    <m/>
    <s v="BNL"/>
    <s v="PED"/>
    <s v="VAC"/>
    <x v="11"/>
    <s v="A.PP079"/>
    <m/>
    <m/>
    <m/>
    <m/>
    <m/>
    <m/>
    <n v="9659.94"/>
    <m/>
    <m/>
    <m/>
    <m/>
    <m/>
    <m/>
    <m/>
    <m/>
    <m/>
    <m/>
    <m/>
    <x v="0"/>
    <x v="0"/>
    <m/>
  </r>
  <r>
    <s v=""/>
    <s v=" HR_0500_4540"/>
    <s v="RF Bellows Upgrade - Preliminary fixture and tooling design - Interconnect bellows"/>
    <s v="6.05.04.02"/>
    <x v="0"/>
    <d v="2023-07-17T00:00:00"/>
    <d v="2023-08-18T00:00:00"/>
    <s v="rnavarrol"/>
    <s v="bgallaghe1"/>
    <n v="12744.27"/>
    <s v="EDIA"/>
    <s v="C"/>
    <s v="Labor"/>
    <s v="TEC"/>
    <m/>
    <s v="BNL"/>
    <s v="PED"/>
    <s v="VAC"/>
    <x v="11"/>
    <s v="A.PP079"/>
    <m/>
    <m/>
    <m/>
    <m/>
    <m/>
    <m/>
    <n v="12744.27"/>
    <m/>
    <m/>
    <m/>
    <m/>
    <m/>
    <m/>
    <m/>
    <m/>
    <m/>
    <m/>
    <m/>
    <x v="0"/>
    <x v="0"/>
    <m/>
  </r>
  <r>
    <s v=""/>
    <s v=" HR_0500_4550"/>
    <s v="RF Bellows Upgrade - Manufacturing Plan - Interconnect bellows"/>
    <s v="6.05.04.02"/>
    <x v="0"/>
    <d v="2023-08-21T00:00:00"/>
    <d v="2023-09-08T00:00:00"/>
    <s v="rnavarrol"/>
    <s v="bgallaghe1"/>
    <n v="12744.27"/>
    <s v="EDIA"/>
    <s v="C"/>
    <s v="Labor"/>
    <s v="TEC"/>
    <m/>
    <s v="BNL"/>
    <s v="PED"/>
    <s v="VAC"/>
    <x v="11"/>
    <s v="A.PP079"/>
    <m/>
    <m/>
    <m/>
    <m/>
    <m/>
    <m/>
    <n v="12744.27"/>
    <m/>
    <m/>
    <m/>
    <m/>
    <m/>
    <m/>
    <m/>
    <m/>
    <m/>
    <m/>
    <m/>
    <x v="0"/>
    <x v="0"/>
    <m/>
  </r>
  <r>
    <s v=""/>
    <s v=" HR_0500_4560"/>
    <s v="RF Bellows Upgrade - Document thermal budget"/>
    <s v="6.05.04.02"/>
    <x v="0"/>
    <d v="2023-09-11T00:00:00"/>
    <d v="2023-10-13T00:00:00"/>
    <s v="rnavarrol"/>
    <s v="bgallaghe1"/>
    <n v="12911.54"/>
    <s v="EDIA"/>
    <s v="C"/>
    <s v="Labor"/>
    <s v="TEC"/>
    <m/>
    <s v="BNL"/>
    <s v="PED"/>
    <s v="VAC"/>
    <x v="11"/>
    <s v="A.PP079"/>
    <m/>
    <m/>
    <m/>
    <m/>
    <m/>
    <m/>
    <n v="8069.71"/>
    <n v="4841.83"/>
    <m/>
    <m/>
    <m/>
    <m/>
    <m/>
    <m/>
    <m/>
    <m/>
    <m/>
    <m/>
    <x v="0"/>
    <x v="0"/>
    <m/>
  </r>
  <r>
    <s v=""/>
    <s v=" HR_0500_4610"/>
    <s v="RF Bellows Upgrade - Finalize drawing package - Interconnect bellows"/>
    <s v="6.05.04.02"/>
    <x v="0"/>
    <d v="2023-11-01T00:00:00"/>
    <d v="2023-12-21T00:00:00"/>
    <s v="rnavarrol"/>
    <s v="bgallaghe1"/>
    <n v="29994.12"/>
    <s v="EDIA"/>
    <s v="C"/>
    <s v="Labor"/>
    <s v="TEC"/>
    <m/>
    <s v="BNL"/>
    <s v="PED"/>
    <s v="VAC"/>
    <x v="11"/>
    <s v="A.PP079"/>
    <m/>
    <m/>
    <m/>
    <m/>
    <m/>
    <m/>
    <m/>
    <n v="29994.12"/>
    <m/>
    <m/>
    <m/>
    <m/>
    <m/>
    <m/>
    <m/>
    <m/>
    <m/>
    <m/>
    <x v="0"/>
    <x v="0"/>
    <m/>
  </r>
  <r>
    <s v=""/>
    <s v=" HR_0500_4610"/>
    <s v="RF Bellows Upgrade - Finalize drawing package - Interconnect bellows"/>
    <s v="6.05.04.02"/>
    <x v="0"/>
    <d v="2023-11-01T00:00:00"/>
    <d v="2023-12-21T00:00:00"/>
    <s v="rnavarrol"/>
    <s v="bgallaghe1"/>
    <n v="6595.16"/>
    <s v="EDIA"/>
    <s v="C"/>
    <s v="Labor"/>
    <s v="TEC"/>
    <m/>
    <s v="BNL"/>
    <s v="PED"/>
    <s v="VAC"/>
    <x v="11"/>
    <s v="A.PP079"/>
    <m/>
    <m/>
    <m/>
    <m/>
    <m/>
    <m/>
    <m/>
    <n v="6595.16"/>
    <m/>
    <m/>
    <m/>
    <m/>
    <m/>
    <m/>
    <m/>
    <m/>
    <m/>
    <m/>
    <x v="0"/>
    <x v="0"/>
    <m/>
  </r>
  <r>
    <s v=""/>
    <s v=" HR_0500_4620"/>
    <s v="RF Bellows Upgrade - Finalize Spec and SOW - Interconnect bellows"/>
    <s v="6.05.04.02"/>
    <x v="0"/>
    <d v="2023-11-16T00:00:00"/>
    <d v="2023-12-21T00:00:00"/>
    <s v="rnavarrol"/>
    <s v="bgallaghe1"/>
    <n v="13190.32"/>
    <s v="EDIA"/>
    <s v="C"/>
    <s v="Labor"/>
    <s v="TEC"/>
    <m/>
    <s v="BNL"/>
    <s v="PED"/>
    <s v="VAC"/>
    <x v="11"/>
    <s v="A.PP079"/>
    <m/>
    <m/>
    <m/>
    <m/>
    <m/>
    <m/>
    <m/>
    <n v="13190.32"/>
    <m/>
    <m/>
    <m/>
    <m/>
    <m/>
    <m/>
    <m/>
    <m/>
    <m/>
    <m/>
    <x v="0"/>
    <x v="0"/>
    <m/>
  </r>
  <r>
    <s v=""/>
    <s v=" HR_0500_4590"/>
    <s v="Prepare for System FDR - Interconnect bellows"/>
    <s v="6.05.04.02"/>
    <x v="0"/>
    <d v="2023-10-16T00:00:00"/>
    <d v="2023-10-31T00:00:00"/>
    <s v="rnavarrol"/>
    <s v="bgallaghe1"/>
    <n v="4999.0200000000004"/>
    <s v="EDIA"/>
    <s v="C"/>
    <s v="Labor"/>
    <s v="TEC"/>
    <m/>
    <s v="BNL"/>
    <s v="PED"/>
    <s v="VAC"/>
    <x v="11"/>
    <s v="A.PP079"/>
    <m/>
    <m/>
    <m/>
    <m/>
    <m/>
    <m/>
    <m/>
    <n v="4999.0200000000004"/>
    <m/>
    <m/>
    <m/>
    <m/>
    <m/>
    <m/>
    <m/>
    <m/>
    <m/>
    <m/>
    <x v="0"/>
    <x v="0"/>
    <m/>
  </r>
  <r>
    <s v=""/>
    <s v=" HR_0500_4590"/>
    <s v="Prepare for System FDR - Interconnect bellows"/>
    <s v="6.05.04.02"/>
    <x v="0"/>
    <d v="2023-10-16T00:00:00"/>
    <d v="2023-10-31T00:00:00"/>
    <s v="rnavarrol"/>
    <s v="bgallaghe1"/>
    <n v="19785.490000000002"/>
    <s v="EDIA"/>
    <s v="C"/>
    <s v="Labor"/>
    <s v="TEC"/>
    <m/>
    <s v="BNL"/>
    <s v="PED"/>
    <s v="VAC"/>
    <x v="11"/>
    <s v="A.PP079"/>
    <m/>
    <m/>
    <m/>
    <m/>
    <m/>
    <m/>
    <m/>
    <n v="19785.490000000002"/>
    <m/>
    <m/>
    <m/>
    <m/>
    <m/>
    <m/>
    <m/>
    <m/>
    <m/>
    <m/>
    <x v="0"/>
    <x v="0"/>
    <m/>
  </r>
  <r>
    <s v=""/>
    <s v=" HR_0500_4770"/>
    <s v="Bellows Weldment - Delivery, testing, and acceptance"/>
    <s v="6.05.04.02"/>
    <x v="1"/>
    <d v="2025-01-28T00:00:00"/>
    <d v="2025-04-22T00:00:00"/>
    <s v="rnavarrol"/>
    <s v="bgallaghe1"/>
    <n v="15358.48"/>
    <s v="EDIA"/>
    <s v="C"/>
    <s v="Labor"/>
    <s v="TEC"/>
    <s v="CD-3A"/>
    <s v="BNL"/>
    <s v="Const"/>
    <s v="VAC"/>
    <x v="8"/>
    <s v="A.PP079"/>
    <s v="APP00128"/>
    <m/>
    <m/>
    <m/>
    <m/>
    <m/>
    <m/>
    <m/>
    <n v="15358.48"/>
    <m/>
    <m/>
    <m/>
    <m/>
    <m/>
    <m/>
    <m/>
    <m/>
    <m/>
    <x v="0"/>
    <x v="0"/>
    <m/>
  </r>
  <r>
    <s v=""/>
    <s v=" HR_0500_4720"/>
    <s v="Bellows Weldment - PPM Procurement effort with Technical Support"/>
    <s v="6.05.04.02"/>
    <x v="1"/>
    <d v="2023-12-22T00:00:00"/>
    <d v="2024-06-03T00:00:00"/>
    <s v="rnavarrol"/>
    <s v="bgallaghe1"/>
    <n v="9892.74"/>
    <s v="EDIA"/>
    <s v="C"/>
    <s v="Labor"/>
    <s v="TEC"/>
    <m/>
    <s v="BNL"/>
    <s v="PED"/>
    <s v="VAC"/>
    <x v="10"/>
    <s v="A.PP079"/>
    <m/>
    <m/>
    <m/>
    <m/>
    <m/>
    <m/>
    <m/>
    <n v="9892.74"/>
    <m/>
    <m/>
    <m/>
    <m/>
    <m/>
    <m/>
    <m/>
    <m/>
    <m/>
    <m/>
    <x v="0"/>
    <x v="0"/>
    <m/>
  </r>
  <r>
    <s v=""/>
    <s v=" HR_0500_4740"/>
    <s v="TR Effort: Bellows Weldment - Vendor Fabrication oversight"/>
    <s v="6.05.04.02"/>
    <x v="1"/>
    <d v="2024-06-05T00:00:00"/>
    <d v="2025-01-27T00:00:00"/>
    <s v="rnavarrol"/>
    <s v="bgallaghe1"/>
    <n v="15092.31"/>
    <s v="EDIA"/>
    <s v="C"/>
    <s v="Labor"/>
    <s v="TEC"/>
    <s v="CD-3A"/>
    <s v="BNL"/>
    <s v="Const"/>
    <s v="VAC"/>
    <x v="9"/>
    <s v="A.PP079"/>
    <s v="APP00128"/>
    <m/>
    <m/>
    <m/>
    <m/>
    <m/>
    <m/>
    <n v="7734.81"/>
    <n v="7357.5"/>
    <m/>
    <m/>
    <m/>
    <m/>
    <m/>
    <m/>
    <m/>
    <m/>
    <m/>
    <x v="0"/>
    <x v="0"/>
    <m/>
  </r>
  <r>
    <s v="Contract Award"/>
    <s v=" HR_0500_4730"/>
    <s v="AWARD: Bellows Weldment"/>
    <s v="6.05.04.02"/>
    <x v="1"/>
    <d v="2024-06-04T00:00:00"/>
    <d v="2024-06-04T00:00:00"/>
    <s v="rnavarrol"/>
    <s v="bgallaghe1"/>
    <n v="0.01"/>
    <s v="EDIA"/>
    <s v="C"/>
    <s v="Nonlabor"/>
    <s v="TEC"/>
    <s v="CD-3A"/>
    <s v="BNL"/>
    <s v="Const"/>
    <s v="VAC"/>
    <x v="10"/>
    <s v="A.PP079"/>
    <s v="APP00128"/>
    <m/>
    <m/>
    <m/>
    <m/>
    <m/>
    <m/>
    <n v="0.01"/>
    <m/>
    <m/>
    <m/>
    <m/>
    <m/>
    <m/>
    <m/>
    <m/>
    <m/>
    <m/>
    <x v="0"/>
    <x v="0"/>
    <m/>
  </r>
  <r>
    <s v=""/>
    <s v=" HR_0500_4750"/>
    <s v="Bellows Weldment - Procurement"/>
    <s v="6.05.04.02"/>
    <x v="1"/>
    <d v="2024-06-05T00:00:00"/>
    <d v="2025-01-27T00:00:00"/>
    <s v="rnavarrol"/>
    <s v="bgallaghe1"/>
    <n v="2977158.8"/>
    <s v="CON"/>
    <s v="C"/>
    <s v="Nonlabor"/>
    <s v="TEC"/>
    <s v="CD-3A"/>
    <s v="BNL"/>
    <s v="Const"/>
    <s v="VAC"/>
    <x v="9"/>
    <s v="A.PP079"/>
    <s v="APP00128"/>
    <m/>
    <m/>
    <m/>
    <m/>
    <m/>
    <m/>
    <n v="1525793.89"/>
    <n v="1451364.92"/>
    <m/>
    <m/>
    <m/>
    <m/>
    <m/>
    <m/>
    <m/>
    <m/>
    <m/>
    <x v="0"/>
    <x v="0"/>
    <m/>
  </r>
  <r>
    <s v=""/>
    <s v=" HR_0500_4770"/>
    <s v="Bellows Weldment - Delivery, testing, and acceptance"/>
    <s v="6.05.04.02"/>
    <x v="1"/>
    <d v="2025-01-28T00:00:00"/>
    <d v="2025-04-22T00:00:00"/>
    <s v="rnavarrol"/>
    <s v="bgallaghe1"/>
    <n v="24758.03"/>
    <s v="EDIA"/>
    <s v="C"/>
    <s v="Labor"/>
    <s v="TEC"/>
    <s v="CD-3A"/>
    <s v="BNL"/>
    <s v="Const"/>
    <s v="VAC"/>
    <x v="8"/>
    <s v="A.PP079"/>
    <s v="APP00128"/>
    <m/>
    <m/>
    <m/>
    <m/>
    <m/>
    <m/>
    <m/>
    <n v="24758.03"/>
    <m/>
    <m/>
    <m/>
    <m/>
    <m/>
    <m/>
    <m/>
    <m/>
    <m/>
    <x v="0"/>
    <x v="0"/>
    <m/>
  </r>
  <r>
    <s v=""/>
    <s v=" HR_0500_4850"/>
    <s v="Bellows helper spring assembly - Delivery, testing, and acceptance"/>
    <s v="6.05.04.02"/>
    <x v="1"/>
    <d v="2025-01-28T00:00:00"/>
    <d v="2025-04-22T00:00:00"/>
    <s v="rnavarrol"/>
    <s v="bgallaghe1"/>
    <n v="15358.48"/>
    <s v="EDIA"/>
    <s v="C"/>
    <s v="Labor"/>
    <s v="TEC"/>
    <s v="CD-3A"/>
    <s v="BNL"/>
    <s v="Const"/>
    <s v="VAC"/>
    <x v="8"/>
    <s v="S.P345"/>
    <s v="APP00577"/>
    <m/>
    <m/>
    <m/>
    <m/>
    <m/>
    <m/>
    <m/>
    <n v="15358.48"/>
    <m/>
    <m/>
    <m/>
    <m/>
    <m/>
    <m/>
    <m/>
    <m/>
    <m/>
    <x v="0"/>
    <x v="0"/>
    <m/>
  </r>
  <r>
    <s v=""/>
    <s v=" HR_0500_4800"/>
    <s v="Bellows helper spring assembly - PPM Procurement effort with Technical Support"/>
    <s v="6.05.04.02"/>
    <x v="1"/>
    <d v="2023-12-22T00:00:00"/>
    <d v="2024-06-03T00:00:00"/>
    <s v="rnavarrol"/>
    <s v="bgallaghe1"/>
    <n v="9892.74"/>
    <s v="EDIA"/>
    <s v="C"/>
    <s v="Labor"/>
    <s v="TEC"/>
    <m/>
    <s v="BNL"/>
    <s v="PED"/>
    <s v="VAC"/>
    <x v="10"/>
    <s v="S.P345"/>
    <m/>
    <m/>
    <m/>
    <m/>
    <m/>
    <m/>
    <m/>
    <n v="9892.74"/>
    <m/>
    <m/>
    <m/>
    <m/>
    <m/>
    <m/>
    <m/>
    <m/>
    <m/>
    <m/>
    <x v="0"/>
    <x v="0"/>
    <m/>
  </r>
  <r>
    <s v=""/>
    <s v=" HR_0500_4820"/>
    <s v="TR Effort: Bellows helper spring assembly - Vendor Fabrication oversight"/>
    <s v="6.05.04.02"/>
    <x v="1"/>
    <d v="2024-06-05T00:00:00"/>
    <d v="2025-01-27T00:00:00"/>
    <s v="rnavarrol"/>
    <s v="bgallaghe1"/>
    <n v="15092.31"/>
    <s v="EDIA"/>
    <s v="C"/>
    <s v="Labor"/>
    <s v="TEC"/>
    <s v="CD-3A"/>
    <s v="BNL"/>
    <s v="Const"/>
    <s v="VAC"/>
    <x v="9"/>
    <s v="S.P345"/>
    <s v="APP00577"/>
    <m/>
    <m/>
    <m/>
    <m/>
    <m/>
    <m/>
    <n v="7734.81"/>
    <n v="7357.5"/>
    <m/>
    <m/>
    <m/>
    <m/>
    <m/>
    <m/>
    <m/>
    <m/>
    <m/>
    <x v="0"/>
    <x v="0"/>
    <m/>
  </r>
  <r>
    <s v="Contract Award"/>
    <s v=" HR_0500_4810"/>
    <s v="AWARD:Bellows helper spring assembly"/>
    <s v="6.05.04.02"/>
    <x v="1"/>
    <d v="2024-06-04T00:00:00"/>
    <d v="2024-06-04T00:00:00"/>
    <s v="rnavarrol"/>
    <s v="bgallaghe1"/>
    <n v="0.01"/>
    <s v="EDIA"/>
    <s v="C"/>
    <s v="Nonlabor"/>
    <s v="TEC"/>
    <s v="CD-3A"/>
    <s v="BNL"/>
    <s v="Const"/>
    <s v="VAC"/>
    <x v="10"/>
    <s v="S.P345"/>
    <s v="APP00577"/>
    <m/>
    <m/>
    <m/>
    <m/>
    <m/>
    <m/>
    <n v="0.01"/>
    <m/>
    <m/>
    <m/>
    <m/>
    <m/>
    <m/>
    <m/>
    <m/>
    <m/>
    <m/>
    <x v="0"/>
    <x v="0"/>
    <m/>
  </r>
  <r>
    <s v=""/>
    <s v=" HR_0500_4850"/>
    <s v="Bellows helper spring assembly - Delivery, testing, and acceptance"/>
    <s v="6.05.04.02"/>
    <x v="1"/>
    <d v="2025-01-28T00:00:00"/>
    <d v="2025-04-22T00:00:00"/>
    <s v="rnavarrol"/>
    <s v="bgallaghe1"/>
    <n v="24758.03"/>
    <s v="EDIA"/>
    <s v="C"/>
    <s v="Labor"/>
    <s v="TEC"/>
    <s v="CD-3A"/>
    <s v="BNL"/>
    <s v="Const"/>
    <s v="VAC"/>
    <x v="8"/>
    <s v="S.P345"/>
    <s v="APP00577"/>
    <m/>
    <m/>
    <m/>
    <m/>
    <m/>
    <m/>
    <m/>
    <n v="24758.03"/>
    <m/>
    <m/>
    <m/>
    <m/>
    <m/>
    <m/>
    <m/>
    <m/>
    <m/>
    <x v="0"/>
    <x v="0"/>
    <m/>
  </r>
  <r>
    <s v=""/>
    <s v=" HR_0500_4930"/>
    <s v="Bellows RF Fingers - Delivery, testing, and acceptance"/>
    <s v="6.05.04.02"/>
    <x v="1"/>
    <d v="2025-01-28T00:00:00"/>
    <d v="2025-04-22T00:00:00"/>
    <s v="rnavarrol"/>
    <s v="bgallaghe1"/>
    <n v="15358.48"/>
    <s v="EDIA"/>
    <s v="C"/>
    <s v="Labor"/>
    <s v="TEC"/>
    <s v="CD-3A"/>
    <s v="BNL"/>
    <s v="Const"/>
    <s v="VAC"/>
    <x v="8"/>
    <s v="S.P346"/>
    <s v="APP00578"/>
    <m/>
    <m/>
    <m/>
    <m/>
    <m/>
    <m/>
    <m/>
    <n v="15358.48"/>
    <m/>
    <m/>
    <m/>
    <m/>
    <m/>
    <m/>
    <m/>
    <m/>
    <m/>
    <x v="0"/>
    <x v="0"/>
    <m/>
  </r>
  <r>
    <s v=""/>
    <s v=" HR_0500_4880"/>
    <s v="Bellows RF Fingers - PPM Procurement effort with Technical Support"/>
    <s v="6.05.04.02"/>
    <x v="1"/>
    <d v="2023-12-22T00:00:00"/>
    <d v="2024-06-03T00:00:00"/>
    <s v="rnavarrol"/>
    <s v="bgallaghe1"/>
    <n v="9892.74"/>
    <s v="EDIA"/>
    <s v="C"/>
    <s v="Labor"/>
    <s v="TEC"/>
    <m/>
    <s v="BNL"/>
    <s v="PED"/>
    <s v="VAC"/>
    <x v="10"/>
    <s v="S.P346"/>
    <m/>
    <m/>
    <m/>
    <m/>
    <m/>
    <m/>
    <m/>
    <n v="9892.74"/>
    <m/>
    <m/>
    <m/>
    <m/>
    <m/>
    <m/>
    <m/>
    <m/>
    <m/>
    <m/>
    <x v="0"/>
    <x v="0"/>
    <m/>
  </r>
  <r>
    <s v=""/>
    <s v=" HR_0500_4900"/>
    <s v="TR Effort: Bellows RF Fingers - Vendor Fabrication oversight"/>
    <s v="6.05.04.02"/>
    <x v="1"/>
    <d v="2024-06-05T00:00:00"/>
    <d v="2025-01-27T00:00:00"/>
    <s v="rnavarrol"/>
    <s v="bgallaghe1"/>
    <n v="15092.31"/>
    <s v="EDIA"/>
    <s v="C"/>
    <s v="Labor"/>
    <s v="TEC"/>
    <s v="CD-3A"/>
    <s v="BNL"/>
    <s v="Const"/>
    <s v="VAC"/>
    <x v="9"/>
    <s v="S.P346"/>
    <s v="APP00578"/>
    <m/>
    <m/>
    <m/>
    <m/>
    <m/>
    <m/>
    <n v="7734.81"/>
    <n v="7357.5"/>
    <m/>
    <m/>
    <m/>
    <m/>
    <m/>
    <m/>
    <m/>
    <m/>
    <m/>
    <x v="0"/>
    <x v="0"/>
    <m/>
  </r>
  <r>
    <s v="Contract Award"/>
    <s v=" HR_0500_4890"/>
    <s v="AWARD:Bellows RF Fingers"/>
    <s v="6.05.04.02"/>
    <x v="1"/>
    <d v="2024-06-04T00:00:00"/>
    <d v="2024-06-04T00:00:00"/>
    <s v="rnavarrol"/>
    <s v="bgallaghe1"/>
    <n v="0.01"/>
    <s v="EDIA"/>
    <s v="C"/>
    <s v="Nonlabor"/>
    <s v="TEC"/>
    <s v="CD-3A"/>
    <s v="BNL"/>
    <s v="Const"/>
    <s v="VAC"/>
    <x v="10"/>
    <s v="S.P346"/>
    <s v="APP00578"/>
    <m/>
    <m/>
    <m/>
    <m/>
    <m/>
    <m/>
    <n v="0.01"/>
    <m/>
    <m/>
    <m/>
    <m/>
    <m/>
    <m/>
    <m/>
    <m/>
    <m/>
    <m/>
    <x v="0"/>
    <x v="0"/>
    <m/>
  </r>
  <r>
    <s v=""/>
    <s v=" HR_0500_4930"/>
    <s v="Bellows RF Fingers - Delivery, testing, and acceptance"/>
    <s v="6.05.04.02"/>
    <x v="1"/>
    <d v="2025-01-28T00:00:00"/>
    <d v="2025-04-22T00:00:00"/>
    <s v="rnavarrol"/>
    <s v="bgallaghe1"/>
    <n v="24758.03"/>
    <s v="EDIA"/>
    <s v="C"/>
    <s v="Labor"/>
    <s v="TEC"/>
    <s v="CD-3A"/>
    <s v="BNL"/>
    <s v="Const"/>
    <s v="VAC"/>
    <x v="8"/>
    <s v="S.P346"/>
    <s v="APP00578"/>
    <m/>
    <m/>
    <m/>
    <m/>
    <m/>
    <m/>
    <m/>
    <n v="24758.03"/>
    <m/>
    <m/>
    <m/>
    <m/>
    <m/>
    <m/>
    <m/>
    <m/>
    <m/>
    <x v="0"/>
    <x v="0"/>
    <m/>
  </r>
  <r>
    <s v=""/>
    <s v=" HR_0500_5010"/>
    <s v="Bellows Components - Delivery, testing, and acceptance"/>
    <s v="6.05.04.02"/>
    <x v="1"/>
    <d v="2025-01-28T00:00:00"/>
    <d v="2025-04-22T00:00:00"/>
    <s v="rnavarrol"/>
    <s v="bgallaghe1"/>
    <n v="15358.48"/>
    <s v="EDIA"/>
    <s v="C"/>
    <s v="Labor"/>
    <s v="TEC"/>
    <s v="CD-3A"/>
    <s v="BNL"/>
    <s v="Const"/>
    <s v="VAC"/>
    <x v="8"/>
    <s v="S.P347"/>
    <s v="APP00579"/>
    <m/>
    <m/>
    <m/>
    <m/>
    <m/>
    <m/>
    <m/>
    <n v="15358.48"/>
    <m/>
    <m/>
    <m/>
    <m/>
    <m/>
    <m/>
    <m/>
    <m/>
    <m/>
    <x v="0"/>
    <x v="0"/>
    <m/>
  </r>
  <r>
    <s v=""/>
    <s v=" HR_0500_4960"/>
    <s v="Bellows Components - PPM Procurement effort with Technical Support"/>
    <s v="6.05.04.02"/>
    <x v="1"/>
    <d v="2023-12-22T00:00:00"/>
    <d v="2024-06-03T00:00:00"/>
    <s v="rnavarrol"/>
    <s v="bgallaghe1"/>
    <n v="9892.74"/>
    <s v="EDIA"/>
    <s v="C"/>
    <s v="Labor"/>
    <s v="TEC"/>
    <m/>
    <s v="BNL"/>
    <s v="PED"/>
    <s v="VAC"/>
    <x v="10"/>
    <s v="S.P347"/>
    <m/>
    <m/>
    <m/>
    <m/>
    <m/>
    <m/>
    <m/>
    <n v="9892.74"/>
    <m/>
    <m/>
    <m/>
    <m/>
    <m/>
    <m/>
    <m/>
    <m/>
    <m/>
    <m/>
    <x v="0"/>
    <x v="0"/>
    <m/>
  </r>
  <r>
    <s v=""/>
    <s v=" HR_0500_4980"/>
    <s v="TR Effort: Bellows Components - Vendor Fabrication oversight"/>
    <s v="6.05.04.02"/>
    <x v="1"/>
    <d v="2024-06-05T00:00:00"/>
    <d v="2025-01-27T00:00:00"/>
    <s v="rnavarrol"/>
    <s v="bgallaghe1"/>
    <n v="15092.31"/>
    <s v="EDIA"/>
    <s v="C"/>
    <s v="Labor"/>
    <s v="TEC"/>
    <s v="CD-3A"/>
    <s v="BNL"/>
    <s v="Const"/>
    <s v="VAC"/>
    <x v="9"/>
    <s v="S.P347"/>
    <s v="APP00579"/>
    <m/>
    <m/>
    <m/>
    <m/>
    <m/>
    <m/>
    <n v="7734.81"/>
    <n v="7357.5"/>
    <m/>
    <m/>
    <m/>
    <m/>
    <m/>
    <m/>
    <m/>
    <m/>
    <m/>
    <x v="0"/>
    <x v="0"/>
    <m/>
  </r>
  <r>
    <s v=""/>
    <s v=" HR_0500_4990"/>
    <s v="Bellows Components - Procurement"/>
    <s v="6.05.04.02"/>
    <x v="1"/>
    <d v="2024-06-05T00:00:00"/>
    <d v="2025-01-27T00:00:00"/>
    <s v="rnavarrol"/>
    <s v="bgallaghe1"/>
    <n v="357259.06"/>
    <s v="CON"/>
    <s v="C"/>
    <s v="Nonlabor"/>
    <s v="TEC"/>
    <s v="CD-3A"/>
    <s v="BNL"/>
    <s v="Const"/>
    <s v="VAC"/>
    <x v="9"/>
    <s v="S.P347"/>
    <s v="APP00579"/>
    <m/>
    <m/>
    <m/>
    <m/>
    <m/>
    <m/>
    <n v="183095.27"/>
    <n v="174163.79"/>
    <m/>
    <m/>
    <m/>
    <m/>
    <m/>
    <m/>
    <m/>
    <m/>
    <m/>
    <x v="0"/>
    <x v="0"/>
    <m/>
  </r>
  <r>
    <s v="Contract Award"/>
    <s v=" HR_0500_4970"/>
    <s v="AWARD:Bellows Components"/>
    <s v="6.05.04.02"/>
    <x v="1"/>
    <d v="2024-06-04T00:00:00"/>
    <d v="2024-06-04T00:00:00"/>
    <s v="rnavarrol"/>
    <s v="bgallaghe1"/>
    <n v="0.01"/>
    <s v="EDIA"/>
    <s v="C"/>
    <s v="Nonlabor"/>
    <s v="TEC"/>
    <s v="CD-3A"/>
    <s v="BNL"/>
    <s v="Const"/>
    <s v="VAC"/>
    <x v="10"/>
    <s v="S.P347"/>
    <s v="APP00579"/>
    <m/>
    <m/>
    <m/>
    <m/>
    <m/>
    <m/>
    <n v="0.01"/>
    <m/>
    <m/>
    <m/>
    <m/>
    <m/>
    <m/>
    <m/>
    <m/>
    <m/>
    <m/>
    <x v="0"/>
    <x v="0"/>
    <m/>
  </r>
  <r>
    <s v=""/>
    <s v=" HR_0500_5010"/>
    <s v="Bellows Components - Delivery, testing, and acceptance"/>
    <s v="6.05.04.02"/>
    <x v="1"/>
    <d v="2025-01-28T00:00:00"/>
    <d v="2025-04-22T00:00:00"/>
    <s v="rnavarrol"/>
    <s v="bgallaghe1"/>
    <n v="0"/>
    <s v="EDIA"/>
    <s v="C"/>
    <s v="Labor"/>
    <s v="TEC"/>
    <s v="CD-3A"/>
    <s v="BNL"/>
    <s v="Const"/>
    <s v="VAC"/>
    <x v="8"/>
    <s v="S.P347"/>
    <s v="APP00579"/>
    <m/>
    <m/>
    <m/>
    <m/>
    <m/>
    <m/>
    <m/>
    <m/>
    <m/>
    <m/>
    <m/>
    <m/>
    <m/>
    <m/>
    <m/>
    <m/>
    <m/>
    <x v="0"/>
    <x v="0"/>
    <m/>
  </r>
  <r>
    <s v=""/>
    <s v=" HR_0500_5010"/>
    <s v="Bellows Components - Delivery, testing, and acceptance"/>
    <s v="6.05.04.02"/>
    <x v="1"/>
    <d v="2025-01-28T00:00:00"/>
    <d v="2025-04-22T00:00:00"/>
    <s v="rnavarrol"/>
    <s v="bgallaghe1"/>
    <n v="24758.03"/>
    <s v="EDIA"/>
    <s v="C"/>
    <s v="Labor"/>
    <s v="TEC"/>
    <s v="CD-3A"/>
    <s v="BNL"/>
    <s v="Const"/>
    <s v="VAC"/>
    <x v="8"/>
    <s v="S.P347"/>
    <s v="APP00579"/>
    <m/>
    <m/>
    <m/>
    <m/>
    <m/>
    <m/>
    <m/>
    <n v="24758.03"/>
    <m/>
    <m/>
    <m/>
    <m/>
    <m/>
    <m/>
    <m/>
    <m/>
    <m/>
    <x v="0"/>
    <x v="0"/>
    <m/>
  </r>
  <r>
    <s v=""/>
    <s v=" HR_0500_5010"/>
    <s v="Bellows Components - Delivery, testing, and acceptance"/>
    <s v="6.05.04.02"/>
    <x v="1"/>
    <d v="2025-01-28T00:00:00"/>
    <d v="2025-04-22T00:00:00"/>
    <s v="rnavarrol"/>
    <s v="bgallaghe1"/>
    <n v="0"/>
    <s v="EDIA"/>
    <s v="C"/>
    <s v="Labor"/>
    <s v="TEC"/>
    <s v="CD-3A"/>
    <s v="BNL"/>
    <s v="Const"/>
    <s v="VAC"/>
    <x v="8"/>
    <s v="S.P347"/>
    <s v="APP00579"/>
    <m/>
    <m/>
    <m/>
    <m/>
    <m/>
    <m/>
    <m/>
    <m/>
    <m/>
    <m/>
    <m/>
    <m/>
    <m/>
    <m/>
    <m/>
    <m/>
    <m/>
    <x v="0"/>
    <x v="0"/>
    <m/>
  </r>
  <r>
    <s v=""/>
    <s v=" HR_0500_5010"/>
    <s v="Bellows Components - Delivery, testing, and acceptance"/>
    <s v="6.05.04.02"/>
    <x v="1"/>
    <d v="2025-01-28T00:00:00"/>
    <d v="2025-04-22T00:00:00"/>
    <s v="rnavarrol"/>
    <s v="bgallaghe1"/>
    <n v="0"/>
    <s v="EDIA"/>
    <s v="C"/>
    <s v="Labor"/>
    <s v="TEC"/>
    <s v="CD-3A"/>
    <s v="BNL"/>
    <s v="Const"/>
    <s v="VAC"/>
    <x v="8"/>
    <s v="S.P347"/>
    <s v="APP00579"/>
    <m/>
    <m/>
    <m/>
    <m/>
    <m/>
    <m/>
    <m/>
    <m/>
    <m/>
    <m/>
    <m/>
    <m/>
    <m/>
    <m/>
    <m/>
    <m/>
    <m/>
    <x v="0"/>
    <x v="0"/>
    <m/>
  </r>
  <r>
    <s v=""/>
    <s v=" HR_0500_5010"/>
    <s v="Bellows Components - Delivery, testing, and acceptance"/>
    <s v="6.05.04.02"/>
    <x v="1"/>
    <d v="2025-01-28T00:00:00"/>
    <d v="2025-04-22T00:00:00"/>
    <s v="rnavarrol"/>
    <s v="bgallaghe1"/>
    <n v="0"/>
    <s v="EDIA"/>
    <s v="C"/>
    <s v="Labor"/>
    <s v="TEC"/>
    <s v="CD-3A"/>
    <s v="BNL"/>
    <s v="Const"/>
    <s v="VAC"/>
    <x v="8"/>
    <s v="S.P347"/>
    <s v="APP00579"/>
    <m/>
    <m/>
    <m/>
    <m/>
    <m/>
    <m/>
    <m/>
    <m/>
    <m/>
    <m/>
    <m/>
    <m/>
    <m/>
    <m/>
    <m/>
    <m/>
    <m/>
    <x v="0"/>
    <x v="0"/>
    <m/>
  </r>
  <r>
    <s v=""/>
    <s v=" HR_0500_4830"/>
    <s v="Bellows helper spring assembly - Procurement"/>
    <s v="6.05.04.02"/>
    <x v="1"/>
    <d v="2024-06-05T00:00:00"/>
    <d v="2025-01-27T00:00:00"/>
    <s v="rnavarrol"/>
    <s v="bgallaghe1"/>
    <n v="387030.64"/>
    <s v="CON"/>
    <s v="C"/>
    <s v="Nonlabor"/>
    <s v="TEC"/>
    <s v="CD-3A"/>
    <s v="BNL"/>
    <s v="Const"/>
    <s v="VAC"/>
    <x v="9"/>
    <s v="S.P345"/>
    <s v="APP00577"/>
    <m/>
    <m/>
    <m/>
    <m/>
    <m/>
    <m/>
    <n v="198353.21"/>
    <n v="188677.44"/>
    <m/>
    <m/>
    <m/>
    <m/>
    <m/>
    <m/>
    <m/>
    <m/>
    <m/>
    <x v="0"/>
    <x v="0"/>
    <m/>
  </r>
  <r>
    <s v=""/>
    <s v=" HR_0500_4910"/>
    <s v="Bellows RF Fingers - Procurement"/>
    <s v="6.05.04.02"/>
    <x v="1"/>
    <d v="2024-06-05T00:00:00"/>
    <d v="2025-01-27T00:00:00"/>
    <s v="rnavarrol"/>
    <s v="bgallaghe1"/>
    <n v="535888.57999999996"/>
    <s v="CON"/>
    <s v="C"/>
    <s v="Nonlabor"/>
    <s v="TEC"/>
    <s v="CD-3A"/>
    <s v="BNL"/>
    <s v="Const"/>
    <s v="VAC"/>
    <x v="9"/>
    <s v="S.P346"/>
    <s v="APP00578"/>
    <m/>
    <m/>
    <m/>
    <m/>
    <m/>
    <m/>
    <n v="274642.90000000002"/>
    <n v="261245.68"/>
    <m/>
    <m/>
    <m/>
    <m/>
    <m/>
    <m/>
    <m/>
    <m/>
    <m/>
    <x v="0"/>
    <x v="0"/>
    <m/>
  </r>
  <r>
    <s v=""/>
    <s v=" HR_0500_5030"/>
    <s v="aC Coating System - Preliminary Design"/>
    <s v="6.05.04.03"/>
    <x v="0"/>
    <d v="2023-04-03T00:00:00"/>
    <d v="2023-04-21T00:00:00"/>
    <s v="rnavarrol"/>
    <s v="bgallaghe1"/>
    <n v="4829.97"/>
    <s v="EDIA"/>
    <s v="C"/>
    <s v="Labor"/>
    <s v="TEC"/>
    <m/>
    <s v="BNL"/>
    <s v="PED"/>
    <s v="VAC"/>
    <x v="11"/>
    <s v="S.P348"/>
    <m/>
    <m/>
    <m/>
    <m/>
    <m/>
    <m/>
    <n v="4829.97"/>
    <m/>
    <m/>
    <m/>
    <m/>
    <m/>
    <m/>
    <m/>
    <m/>
    <m/>
    <m/>
    <m/>
    <x v="0"/>
    <x v="0"/>
    <m/>
  </r>
  <r>
    <s v=""/>
    <s v=" HR_0500_5030"/>
    <s v="aC Coating System - Preliminary Design"/>
    <s v="6.05.04.03"/>
    <x v="0"/>
    <d v="2023-04-03T00:00:00"/>
    <d v="2023-04-21T00:00:00"/>
    <s v="rnavarrol"/>
    <s v="bgallaghe1"/>
    <n v="12744.27"/>
    <s v="EDIA"/>
    <s v="C"/>
    <s v="Labor"/>
    <s v="TEC"/>
    <m/>
    <s v="BNL"/>
    <s v="PED"/>
    <s v="VAC"/>
    <x v="11"/>
    <s v="S.P348"/>
    <m/>
    <m/>
    <m/>
    <m/>
    <m/>
    <m/>
    <n v="12744.27"/>
    <m/>
    <m/>
    <m/>
    <m/>
    <m/>
    <m/>
    <m/>
    <m/>
    <m/>
    <m/>
    <m/>
    <x v="0"/>
    <x v="0"/>
    <m/>
  </r>
  <r>
    <s v=""/>
    <s v=" HR_0500_5040"/>
    <s v="aC Coating System - Preliminary production plan"/>
    <s v="6.05.04.03"/>
    <x v="0"/>
    <d v="2023-04-24T00:00:00"/>
    <d v="2023-06-02T00:00:00"/>
    <s v="rnavarrol"/>
    <s v="bgallaghe1"/>
    <n v="19116.41"/>
    <s v="EDIA"/>
    <s v="C"/>
    <s v="Labor"/>
    <s v="TEC"/>
    <m/>
    <s v="BNL"/>
    <s v="PED"/>
    <s v="VAC"/>
    <x v="11"/>
    <s v="S.P348"/>
    <m/>
    <m/>
    <m/>
    <m/>
    <m/>
    <m/>
    <n v="19116.41"/>
    <m/>
    <m/>
    <m/>
    <m/>
    <m/>
    <m/>
    <m/>
    <m/>
    <m/>
    <m/>
    <m/>
    <x v="0"/>
    <x v="0"/>
    <m/>
  </r>
  <r>
    <s v=""/>
    <s v=" HR_0500_5050"/>
    <s v="aC Coating System - Preliminary drawing package"/>
    <s v="6.05.04.03"/>
    <x v="0"/>
    <d v="2023-04-24T00:00:00"/>
    <d v="2023-05-26T00:00:00"/>
    <s v="rnavarrol"/>
    <s v="bgallaghe1"/>
    <n v="28979.82"/>
    <s v="EDIA"/>
    <s v="C"/>
    <s v="Labor"/>
    <s v="TEC"/>
    <m/>
    <s v="BNL"/>
    <s v="PED"/>
    <s v="VAC"/>
    <x v="11"/>
    <s v="S.P348"/>
    <m/>
    <m/>
    <m/>
    <m/>
    <m/>
    <m/>
    <n v="28979.82"/>
    <m/>
    <m/>
    <m/>
    <m/>
    <m/>
    <m/>
    <m/>
    <m/>
    <m/>
    <m/>
    <m/>
    <x v="0"/>
    <x v="0"/>
    <m/>
  </r>
  <r>
    <s v=""/>
    <s v=" HR_0500_5050"/>
    <s v="aC Coating System - Preliminary drawing package"/>
    <s v="6.05.04.03"/>
    <x v="0"/>
    <d v="2023-04-24T00:00:00"/>
    <d v="2023-05-26T00:00:00"/>
    <s v="rnavarrol"/>
    <s v="bgallaghe1"/>
    <n v="9558.2099999999991"/>
    <s v="EDIA"/>
    <s v="C"/>
    <s v="Labor"/>
    <s v="TEC"/>
    <m/>
    <s v="BNL"/>
    <s v="PED"/>
    <s v="VAC"/>
    <x v="11"/>
    <s v="S.P348"/>
    <m/>
    <m/>
    <m/>
    <m/>
    <m/>
    <m/>
    <n v="9558.2099999999991"/>
    <m/>
    <m/>
    <m/>
    <m/>
    <m/>
    <m/>
    <m/>
    <m/>
    <m/>
    <m/>
    <m/>
    <x v="0"/>
    <x v="0"/>
    <m/>
  </r>
  <r>
    <s v=""/>
    <s v=" HR_0500_5060"/>
    <s v="Prepare for System PDR - aC Coating System"/>
    <s v="6.05.04.03"/>
    <x v="0"/>
    <d v="2023-05-30T00:00:00"/>
    <d v="2023-06-15T00:00:00"/>
    <s v="rnavarrol"/>
    <s v="bgallaghe1"/>
    <n v="4829.97"/>
    <s v="EDIA"/>
    <s v="C"/>
    <s v="Labor"/>
    <s v="TEC"/>
    <m/>
    <s v="BNL"/>
    <s v="PED"/>
    <s v="VAC"/>
    <x v="11"/>
    <s v="S.P348"/>
    <m/>
    <m/>
    <m/>
    <m/>
    <m/>
    <m/>
    <n v="4829.97"/>
    <m/>
    <m/>
    <m/>
    <m/>
    <m/>
    <m/>
    <m/>
    <m/>
    <m/>
    <m/>
    <m/>
    <x v="0"/>
    <x v="0"/>
    <m/>
  </r>
  <r>
    <s v=""/>
    <s v=" HR_0500_5060"/>
    <s v="Prepare for System PDR - aC Coating System"/>
    <s v="6.05.04.03"/>
    <x v="0"/>
    <d v="2023-05-30T00:00:00"/>
    <d v="2023-06-15T00:00:00"/>
    <s v="rnavarrol"/>
    <s v="bgallaghe1"/>
    <n v="12744.27"/>
    <s v="EDIA"/>
    <s v="C"/>
    <s v="Labor"/>
    <s v="TEC"/>
    <m/>
    <s v="BNL"/>
    <s v="PED"/>
    <s v="VAC"/>
    <x v="11"/>
    <s v="S.P348"/>
    <m/>
    <m/>
    <m/>
    <m/>
    <m/>
    <m/>
    <n v="12744.27"/>
    <m/>
    <m/>
    <m/>
    <m/>
    <m/>
    <m/>
    <m/>
    <m/>
    <m/>
    <m/>
    <m/>
    <x v="0"/>
    <x v="0"/>
    <m/>
  </r>
  <r>
    <s v=""/>
    <s v=" HR_0500_5080"/>
    <s v="aC Coating System - Finalize aC coating system"/>
    <s v="6.05.04.03"/>
    <x v="0"/>
    <d v="2023-06-16T00:00:00"/>
    <d v="2023-08-18T00:00:00"/>
    <s v="rnavarrol"/>
    <s v="bgallaghe1"/>
    <n v="9659.94"/>
    <s v="EDIA"/>
    <s v="C"/>
    <s v="Labor"/>
    <s v="TEC"/>
    <m/>
    <s v="BNL"/>
    <s v="PED"/>
    <s v="VAC"/>
    <x v="11"/>
    <s v="S.P348"/>
    <m/>
    <m/>
    <m/>
    <m/>
    <m/>
    <m/>
    <n v="9659.94"/>
    <m/>
    <m/>
    <m/>
    <m/>
    <m/>
    <m/>
    <m/>
    <m/>
    <m/>
    <m/>
    <m/>
    <x v="0"/>
    <x v="0"/>
    <m/>
  </r>
  <r>
    <s v=""/>
    <s v=" HR_0500_5080"/>
    <s v="aC Coating System - Finalize aC coating system"/>
    <s v="6.05.04.03"/>
    <x v="0"/>
    <d v="2023-06-16T00:00:00"/>
    <d v="2023-08-18T00:00:00"/>
    <s v="rnavarrol"/>
    <s v="bgallaghe1"/>
    <n v="50977.1"/>
    <s v="EDIA"/>
    <s v="C"/>
    <s v="Labor"/>
    <s v="TEC"/>
    <m/>
    <s v="BNL"/>
    <s v="PED"/>
    <s v="VAC"/>
    <x v="11"/>
    <s v="S.P348"/>
    <m/>
    <m/>
    <m/>
    <m/>
    <m/>
    <m/>
    <n v="50977.1"/>
    <m/>
    <m/>
    <m/>
    <m/>
    <m/>
    <m/>
    <m/>
    <m/>
    <m/>
    <m/>
    <m/>
    <x v="0"/>
    <x v="0"/>
    <m/>
  </r>
  <r>
    <s v=""/>
    <s v=" HR_0500_5090"/>
    <s v="aC Coating System - Manufacturing plan"/>
    <s v="6.05.04.03"/>
    <x v="0"/>
    <d v="2023-08-21T00:00:00"/>
    <d v="2023-09-08T00:00:00"/>
    <s v="rnavarrol"/>
    <s v="bgallaghe1"/>
    <n v="19116.41"/>
    <s v="EDIA"/>
    <s v="C"/>
    <s v="Labor"/>
    <s v="TEC"/>
    <m/>
    <s v="BNL"/>
    <s v="PED"/>
    <s v="VAC"/>
    <x v="11"/>
    <s v="S.P348"/>
    <m/>
    <m/>
    <m/>
    <m/>
    <m/>
    <m/>
    <n v="19116.41"/>
    <m/>
    <m/>
    <m/>
    <m/>
    <m/>
    <m/>
    <m/>
    <m/>
    <m/>
    <m/>
    <m/>
    <x v="0"/>
    <x v="0"/>
    <m/>
  </r>
  <r>
    <s v=""/>
    <s v=" HR_0500_5142"/>
    <s v="aC Coating System - Finalize drawing package"/>
    <s v="6.05.04.03"/>
    <x v="0"/>
    <d v="2023-11-01T00:00:00"/>
    <d v="2023-12-21T00:00:00"/>
    <s v="rnavarrol"/>
    <s v="bgallaghe1"/>
    <n v="29994.12"/>
    <s v="EDIA"/>
    <s v="C"/>
    <s v="Labor"/>
    <s v="TEC"/>
    <m/>
    <s v="BNL"/>
    <s v="PED"/>
    <s v="VAC"/>
    <x v="11"/>
    <s v="S.P348"/>
    <m/>
    <m/>
    <m/>
    <m/>
    <m/>
    <m/>
    <m/>
    <n v="29994.12"/>
    <m/>
    <m/>
    <m/>
    <m/>
    <m/>
    <m/>
    <m/>
    <m/>
    <m/>
    <m/>
    <x v="0"/>
    <x v="0"/>
    <m/>
  </r>
  <r>
    <s v=""/>
    <s v=" HR_0500_5142"/>
    <s v="aC Coating System - Finalize drawing package"/>
    <s v="6.05.04.03"/>
    <x v="0"/>
    <d v="2023-11-01T00:00:00"/>
    <d v="2023-12-21T00:00:00"/>
    <s v="rnavarrol"/>
    <s v="bgallaghe1"/>
    <n v="9892.74"/>
    <s v="EDIA"/>
    <s v="C"/>
    <s v="Labor"/>
    <s v="TEC"/>
    <m/>
    <s v="BNL"/>
    <s v="PED"/>
    <s v="VAC"/>
    <x v="11"/>
    <s v="S.P348"/>
    <m/>
    <m/>
    <m/>
    <m/>
    <m/>
    <m/>
    <m/>
    <n v="9892.74"/>
    <m/>
    <m/>
    <m/>
    <m/>
    <m/>
    <m/>
    <m/>
    <m/>
    <m/>
    <m/>
    <x v="0"/>
    <x v="0"/>
    <m/>
  </r>
  <r>
    <s v=""/>
    <s v=" HR_0500_5110"/>
    <s v="aC Coating System - Facility layout"/>
    <s v="6.05.04.03"/>
    <x v="0"/>
    <d v="2023-09-11T00:00:00"/>
    <d v="2023-10-13T00:00:00"/>
    <s v="rnavarrol"/>
    <s v="bgallaghe1"/>
    <n v="4893.3599999999997"/>
    <s v="EDIA"/>
    <s v="C"/>
    <s v="Labor"/>
    <s v="TEC"/>
    <m/>
    <s v="BNL"/>
    <s v="PED"/>
    <s v="VAC"/>
    <x v="11"/>
    <s v="S.P348"/>
    <m/>
    <m/>
    <m/>
    <m/>
    <m/>
    <m/>
    <n v="3058.35"/>
    <n v="1835.01"/>
    <m/>
    <m/>
    <m/>
    <m/>
    <m/>
    <m/>
    <m/>
    <m/>
    <m/>
    <m/>
    <x v="0"/>
    <x v="0"/>
    <m/>
  </r>
  <r>
    <s v=""/>
    <s v=" HR_0500_5110"/>
    <s v="aC Coating System - Facility layout"/>
    <s v="6.05.04.03"/>
    <x v="0"/>
    <d v="2023-09-11T00:00:00"/>
    <d v="2023-10-13T00:00:00"/>
    <s v="rnavarrol"/>
    <s v="bgallaghe1"/>
    <n v="19367.310000000001"/>
    <s v="EDIA"/>
    <s v="C"/>
    <s v="Labor"/>
    <s v="TEC"/>
    <m/>
    <s v="BNL"/>
    <s v="PED"/>
    <s v="VAC"/>
    <x v="11"/>
    <s v="S.P348"/>
    <m/>
    <m/>
    <m/>
    <m/>
    <m/>
    <m/>
    <n v="12104.57"/>
    <n v="7262.74"/>
    <m/>
    <m/>
    <m/>
    <m/>
    <m/>
    <m/>
    <m/>
    <m/>
    <m/>
    <m/>
    <x v="0"/>
    <x v="0"/>
    <m/>
  </r>
  <r>
    <s v=""/>
    <s v=" HR_0500_5120"/>
    <s v="aC Coating System - Controls design"/>
    <s v="6.05.04.03"/>
    <x v="0"/>
    <d v="2023-08-25T00:00:00"/>
    <d v="2023-10-13T00:00:00"/>
    <s v="rnavarrol"/>
    <s v="bgallaghe1"/>
    <n v="9749.44"/>
    <s v="EDIA"/>
    <s v="C"/>
    <s v="Labor"/>
    <s v="TEC"/>
    <m/>
    <s v="BNL"/>
    <s v="PED"/>
    <s v="VAC"/>
    <x v="11"/>
    <s v="S.P348"/>
    <m/>
    <m/>
    <m/>
    <m/>
    <m/>
    <m/>
    <n v="7168.7"/>
    <n v="2580.73"/>
    <m/>
    <m/>
    <m/>
    <m/>
    <m/>
    <m/>
    <m/>
    <m/>
    <m/>
    <m/>
    <x v="0"/>
    <x v="0"/>
    <m/>
  </r>
  <r>
    <s v=""/>
    <s v=" HR_0500_5120"/>
    <s v="aC Coating System - Controls design"/>
    <s v="6.05.04.03"/>
    <x v="0"/>
    <d v="2023-08-25T00:00:00"/>
    <d v="2023-10-13T00:00:00"/>
    <s v="rnavarrol"/>
    <s v="bgallaghe1"/>
    <n v="51449.38"/>
    <s v="EDIA"/>
    <s v="C"/>
    <s v="Labor"/>
    <s v="TEC"/>
    <m/>
    <s v="BNL"/>
    <s v="PED"/>
    <s v="VAC"/>
    <x v="11"/>
    <s v="S.P348"/>
    <m/>
    <m/>
    <m/>
    <m/>
    <m/>
    <m/>
    <n v="37830.43"/>
    <n v="13618.95"/>
    <m/>
    <m/>
    <m/>
    <m/>
    <m/>
    <m/>
    <m/>
    <m/>
    <m/>
    <m/>
    <x v="0"/>
    <x v="0"/>
    <m/>
  </r>
  <r>
    <s v=""/>
    <s v=" HR_0500_5130"/>
    <s v="Prepare for System FDR - aC Coating System"/>
    <s v="6.05.04.03"/>
    <x v="0"/>
    <d v="2023-10-16T00:00:00"/>
    <d v="2023-10-31T00:00:00"/>
    <s v="rnavarrol"/>
    <s v="bgallaghe1"/>
    <n v="4999.0200000000004"/>
    <s v="EDIA"/>
    <s v="C"/>
    <s v="Labor"/>
    <s v="TEC"/>
    <m/>
    <s v="BNL"/>
    <s v="PED"/>
    <s v="VAC"/>
    <x v="11"/>
    <s v="S.P348"/>
    <m/>
    <m/>
    <m/>
    <m/>
    <m/>
    <m/>
    <m/>
    <n v="4999.0200000000004"/>
    <m/>
    <m/>
    <m/>
    <m/>
    <m/>
    <m/>
    <m/>
    <m/>
    <m/>
    <m/>
    <x v="0"/>
    <x v="0"/>
    <m/>
  </r>
  <r>
    <s v=""/>
    <s v=" HR_0500_5130"/>
    <s v="Prepare for System FDR - aC Coating System"/>
    <s v="6.05.04.03"/>
    <x v="0"/>
    <d v="2023-10-16T00:00:00"/>
    <d v="2023-10-31T00:00:00"/>
    <s v="rnavarrol"/>
    <s v="bgallaghe1"/>
    <n v="19785.490000000002"/>
    <s v="EDIA"/>
    <s v="C"/>
    <s v="Labor"/>
    <s v="TEC"/>
    <m/>
    <s v="BNL"/>
    <s v="PED"/>
    <s v="VAC"/>
    <x v="11"/>
    <s v="S.P348"/>
    <m/>
    <m/>
    <m/>
    <m/>
    <m/>
    <m/>
    <m/>
    <n v="19785.490000000002"/>
    <m/>
    <m/>
    <m/>
    <m/>
    <m/>
    <m/>
    <m/>
    <m/>
    <m/>
    <m/>
    <x v="0"/>
    <x v="0"/>
    <m/>
  </r>
  <r>
    <s v=""/>
    <s v=" HR_0500_5180"/>
    <s v="TR Effort: Solenoids - Vendor Fabrication Oversight"/>
    <s v="6.05.04.03"/>
    <x v="1"/>
    <d v="2024-06-05T00:00:00"/>
    <d v="2025-01-27T00:00:00"/>
    <s v="rnavarrol"/>
    <s v="bgallaghe1"/>
    <n v="6707.69"/>
    <s v="EDIA"/>
    <s v="C"/>
    <s v="Labor"/>
    <s v="TEC"/>
    <s v="CD-3A"/>
    <s v="BNL"/>
    <s v="Const"/>
    <s v="VAC"/>
    <x v="9"/>
    <s v="S.P348"/>
    <s v="APP00144"/>
    <m/>
    <m/>
    <m/>
    <m/>
    <m/>
    <m/>
    <n v="3437.69"/>
    <n v="3270"/>
    <m/>
    <m/>
    <m/>
    <m/>
    <m/>
    <m/>
    <m/>
    <m/>
    <m/>
    <x v="0"/>
    <x v="0"/>
    <m/>
  </r>
  <r>
    <s v="Contract Award"/>
    <s v=" HR_0500_5170"/>
    <s v="AWARD: Solenoids"/>
    <s v="6.05.04.03"/>
    <x v="1"/>
    <d v="2024-06-04T00:00:00"/>
    <d v="2024-06-04T00:00:00"/>
    <s v="rnavarrol"/>
    <s v="bgallaghe1"/>
    <n v="0.01"/>
    <s v="EDIA"/>
    <s v="C"/>
    <s v="Nonlabor"/>
    <s v="TEC"/>
    <s v="CD-3A"/>
    <s v="BNL"/>
    <s v="Const"/>
    <s v="VAC"/>
    <x v="10"/>
    <s v="S.P348"/>
    <s v="APP00144"/>
    <m/>
    <m/>
    <m/>
    <m/>
    <m/>
    <m/>
    <n v="0.01"/>
    <m/>
    <m/>
    <m/>
    <m/>
    <m/>
    <m/>
    <m/>
    <m/>
    <m/>
    <m/>
    <x v="0"/>
    <x v="0"/>
    <m/>
  </r>
  <r>
    <s v=""/>
    <s v=" HR_0500_5210"/>
    <s v="Solenoids - Delivery and acceptance"/>
    <s v="6.05.04.03"/>
    <x v="1"/>
    <d v="2025-01-28T00:00:00"/>
    <d v="2025-04-22T00:00:00"/>
    <s v="rnavarrol"/>
    <s v="bgallaghe1"/>
    <n v="4152.4799999999996"/>
    <s v="EDIA"/>
    <s v="C"/>
    <s v="Labor"/>
    <s v="TEC"/>
    <s v="CD-3A"/>
    <s v="BNL"/>
    <s v="Const"/>
    <s v="VAC"/>
    <x v="9"/>
    <s v="S.P348"/>
    <s v="APP00144"/>
    <m/>
    <m/>
    <m/>
    <m/>
    <m/>
    <m/>
    <m/>
    <n v="4152.4799999999996"/>
    <m/>
    <m/>
    <m/>
    <m/>
    <m/>
    <m/>
    <m/>
    <m/>
    <m/>
    <x v="0"/>
    <x v="0"/>
    <m/>
  </r>
  <r>
    <s v=""/>
    <s v=" HR_0500_5210"/>
    <s v="Solenoids - Delivery and acceptance"/>
    <s v="6.05.04.03"/>
    <x v="1"/>
    <d v="2025-01-28T00:00:00"/>
    <d v="2025-04-22T00:00:00"/>
    <s v="rnavarrol"/>
    <s v="bgallaghe1"/>
    <n v="5476.78"/>
    <s v="EDIA"/>
    <s v="C"/>
    <s v="Labor"/>
    <s v="TEC"/>
    <s v="CD-3A"/>
    <s v="BNL"/>
    <s v="Const"/>
    <s v="VAC"/>
    <x v="9"/>
    <s v="S.P348"/>
    <s v="APP00144"/>
    <m/>
    <m/>
    <m/>
    <m/>
    <m/>
    <m/>
    <m/>
    <n v="5476.78"/>
    <m/>
    <m/>
    <m/>
    <m/>
    <m/>
    <m/>
    <m/>
    <m/>
    <m/>
    <x v="0"/>
    <x v="0"/>
    <m/>
  </r>
  <r>
    <s v=""/>
    <s v=" HR_0500_5915"/>
    <s v="aC Coating System - System assembly"/>
    <s v="6.05.04.03"/>
    <x v="1"/>
    <d v="2025-04-23T00:00:00"/>
    <d v="2026-04-22T00:00:00"/>
    <s v="rnavarrol"/>
    <s v="bgallaghe1"/>
    <n v="0"/>
    <s v="EDIA"/>
    <s v="C"/>
    <s v="Labor"/>
    <s v="TEC"/>
    <s v="CD-3A"/>
    <s v="BNL"/>
    <s v="Const"/>
    <s v="VAC"/>
    <x v="9"/>
    <s v="S.P348"/>
    <s v="APP00144"/>
    <m/>
    <m/>
    <m/>
    <m/>
    <m/>
    <m/>
    <m/>
    <m/>
    <m/>
    <m/>
    <m/>
    <m/>
    <m/>
    <m/>
    <m/>
    <m/>
    <m/>
    <x v="0"/>
    <x v="0"/>
    <m/>
  </r>
  <r>
    <s v=""/>
    <s v=" HR_0500_5915"/>
    <s v="aC Coating System - System assembly"/>
    <s v="6.05.04.03"/>
    <x v="1"/>
    <d v="2025-04-23T00:00:00"/>
    <d v="2026-04-22T00:00:00"/>
    <s v="rnavarrol"/>
    <s v="bgallaghe1"/>
    <n v="201890.81"/>
    <s v="EDIA"/>
    <s v="C"/>
    <s v="Labor"/>
    <s v="TEC"/>
    <s v="CD-3A"/>
    <s v="BNL"/>
    <s v="Const"/>
    <s v="VAC"/>
    <x v="9"/>
    <s v="S.P348"/>
    <s v="APP00144"/>
    <m/>
    <m/>
    <m/>
    <m/>
    <m/>
    <m/>
    <m/>
    <n v="90447.08"/>
    <n v="111443.72"/>
    <m/>
    <m/>
    <m/>
    <m/>
    <m/>
    <m/>
    <m/>
    <m/>
    <x v="0"/>
    <x v="0"/>
    <m/>
  </r>
  <r>
    <s v=""/>
    <s v=" HR_0500_5914"/>
    <s v="aC Coating System - Software development and testing"/>
    <s v="6.05.04.03"/>
    <x v="1"/>
    <d v="2025-01-28T00:00:00"/>
    <d v="2025-10-10T00:00:00"/>
    <s v="rnavarrol"/>
    <s v="bgallaghe1"/>
    <n v="164078.66"/>
    <s v="EDIA"/>
    <s v="C"/>
    <s v="Labor"/>
    <s v="TEC"/>
    <s v="CD-3A"/>
    <s v="BNL"/>
    <s v="Const"/>
    <s v="VAC"/>
    <x v="9"/>
    <s v="S.P348"/>
    <s v="APP00144"/>
    <m/>
    <m/>
    <m/>
    <m/>
    <m/>
    <m/>
    <m/>
    <n v="156786.28"/>
    <n v="7292.38"/>
    <m/>
    <m/>
    <m/>
    <m/>
    <m/>
    <m/>
    <m/>
    <m/>
    <x v="0"/>
    <x v="0"/>
    <m/>
  </r>
  <r>
    <s v=""/>
    <s v=" HR_0500_5914"/>
    <s v="aC Coating System - Software development and testing"/>
    <s v="6.05.04.03"/>
    <x v="1"/>
    <d v="2025-01-28T00:00:00"/>
    <d v="2025-10-10T00:00:00"/>
    <s v="rnavarrol"/>
    <s v="bgallaghe1"/>
    <n v="36067.69"/>
    <s v="EDIA"/>
    <s v="C"/>
    <s v="Labor"/>
    <s v="TEC"/>
    <s v="CD-3A"/>
    <s v="BNL"/>
    <s v="Const"/>
    <s v="VAC"/>
    <x v="9"/>
    <s v="S.P348"/>
    <s v="APP00144"/>
    <m/>
    <m/>
    <m/>
    <m/>
    <m/>
    <m/>
    <m/>
    <n v="34464.68"/>
    <n v="1603.01"/>
    <m/>
    <m/>
    <m/>
    <m/>
    <m/>
    <m/>
    <m/>
    <m/>
    <x v="0"/>
    <x v="0"/>
    <m/>
  </r>
  <r>
    <s v=""/>
    <s v=" HR_0500_5919"/>
    <s v="aC Coating System - Coating validation"/>
    <s v="6.05.04.05"/>
    <x v="1"/>
    <d v="2025-01-28T00:00:00"/>
    <d v="2025-07-17T00:00:00"/>
    <s v="rnavarrol"/>
    <s v="bgallaghe1"/>
    <n v="300343.67"/>
    <s v="EDIA"/>
    <s v="C"/>
    <s v="Labor"/>
    <s v="TEC"/>
    <m/>
    <s v="BNL"/>
    <s v="Const"/>
    <s v="VAC"/>
    <x v="9"/>
    <s v="S.P059"/>
    <m/>
    <m/>
    <m/>
    <m/>
    <m/>
    <m/>
    <m/>
    <m/>
    <n v="300343.67"/>
    <m/>
    <m/>
    <m/>
    <m/>
    <m/>
    <m/>
    <m/>
    <m/>
    <m/>
    <x v="0"/>
    <x v="0"/>
    <m/>
  </r>
  <r>
    <s v=""/>
    <s v=" HR_0500_5919"/>
    <s v="aC Coating System - Coating validation"/>
    <s v="6.05.04.05"/>
    <x v="1"/>
    <d v="2025-01-28T00:00:00"/>
    <d v="2025-07-17T00:00:00"/>
    <s v="rnavarrol"/>
    <s v="bgallaghe1"/>
    <n v="99032.1"/>
    <s v="EDIA"/>
    <s v="C"/>
    <s v="Labor"/>
    <s v="TEC"/>
    <m/>
    <s v="BNL"/>
    <s v="Const"/>
    <s v="VAC"/>
    <x v="9"/>
    <s v="S.P059"/>
    <m/>
    <m/>
    <m/>
    <m/>
    <m/>
    <m/>
    <m/>
    <m/>
    <n v="99032.1"/>
    <m/>
    <m/>
    <m/>
    <m/>
    <m/>
    <m/>
    <m/>
    <m/>
    <m/>
    <x v="0"/>
    <x v="0"/>
    <m/>
  </r>
  <r>
    <s v=""/>
    <s v=" HR_0500_5160"/>
    <s v="Solenoids - PPM Procurement Effort &amp; Technical Oversight"/>
    <s v="6.05.04.03"/>
    <x v="1"/>
    <d v="2023-12-22T00:00:00"/>
    <d v="2024-06-03T00:00:00"/>
    <s v="rnavarrol"/>
    <s v="bgallaghe1"/>
    <n v="4451.7299999999996"/>
    <s v="EDIA"/>
    <s v="C"/>
    <s v="Labor"/>
    <s v="TEC"/>
    <m/>
    <s v="BNL"/>
    <s v="Const"/>
    <s v="VAC"/>
    <x v="10"/>
    <s v="S.P348"/>
    <m/>
    <m/>
    <m/>
    <m/>
    <m/>
    <m/>
    <m/>
    <n v="4451.7299999999996"/>
    <m/>
    <m/>
    <m/>
    <m/>
    <m/>
    <m/>
    <m/>
    <m/>
    <m/>
    <m/>
    <x v="0"/>
    <x v="0"/>
    <m/>
  </r>
  <r>
    <s v=""/>
    <s v=" HR_0500_5310"/>
    <s v="TR Effort: Controls - Vendor Fabrication Oversight"/>
    <s v="6.05.04.03"/>
    <x v="1"/>
    <d v="2024-06-05T00:00:00"/>
    <d v="2025-01-27T00:00:00"/>
    <s v="rnavarrol"/>
    <s v="bgallaghe1"/>
    <n v="6707.69"/>
    <s v="EDIA"/>
    <s v="C"/>
    <s v="Labor"/>
    <s v="TEC"/>
    <s v="CD-3A"/>
    <s v="BNL"/>
    <s v="Const"/>
    <s v="VAC"/>
    <x v="9"/>
    <s v="P.S534"/>
    <m/>
    <m/>
    <m/>
    <m/>
    <m/>
    <m/>
    <m/>
    <n v="3437.69"/>
    <n v="3270"/>
    <m/>
    <m/>
    <m/>
    <m/>
    <m/>
    <m/>
    <m/>
    <m/>
    <m/>
    <x v="0"/>
    <x v="0"/>
    <m/>
  </r>
  <r>
    <s v="Contract Award"/>
    <s v=" HR_0500_5300"/>
    <s v="AWARD: Controls"/>
    <s v="6.05.04.03"/>
    <x v="1"/>
    <d v="2024-06-04T00:00:00"/>
    <d v="2024-06-04T00:00:00"/>
    <s v="rnavarrol"/>
    <s v="bgallaghe1"/>
    <n v="0.01"/>
    <s v="EDIA"/>
    <s v="C"/>
    <s v="Nonlabor"/>
    <s v="TEC"/>
    <s v="CD-3A"/>
    <s v="BNL"/>
    <s v="Const"/>
    <s v="VAC"/>
    <x v="10"/>
    <s v="P.S534"/>
    <m/>
    <m/>
    <m/>
    <m/>
    <m/>
    <m/>
    <m/>
    <n v="0.01"/>
    <m/>
    <m/>
    <m/>
    <m/>
    <m/>
    <m/>
    <m/>
    <m/>
    <m/>
    <m/>
    <x v="0"/>
    <x v="0"/>
    <m/>
  </r>
  <r>
    <s v=""/>
    <s v=" HR_0500_5340"/>
    <s v="Controls - Delivery and acceptance"/>
    <s v="6.05.04.03"/>
    <x v="1"/>
    <d v="2025-01-28T00:00:00"/>
    <d v="2025-04-22T00:00:00"/>
    <s v="rnavarrol"/>
    <s v="bgallaghe1"/>
    <n v="4095.6"/>
    <s v="EDIA"/>
    <s v="C"/>
    <s v="Labor"/>
    <s v="TEC"/>
    <s v="CD-3A"/>
    <s v="BNL"/>
    <s v="Const"/>
    <s v="VAC"/>
    <x v="9"/>
    <s v="P.S534"/>
    <m/>
    <m/>
    <m/>
    <m/>
    <m/>
    <m/>
    <m/>
    <m/>
    <n v="4095.6"/>
    <m/>
    <m/>
    <m/>
    <m/>
    <m/>
    <m/>
    <m/>
    <m/>
    <m/>
    <x v="0"/>
    <x v="0"/>
    <m/>
  </r>
  <r>
    <s v=""/>
    <s v=" HR_0500_5340"/>
    <s v="Controls - Delivery and acceptance"/>
    <s v="6.05.04.03"/>
    <x v="1"/>
    <d v="2025-01-28T00:00:00"/>
    <d v="2025-04-22T00:00:00"/>
    <s v="rnavarrol"/>
    <s v="bgallaghe1"/>
    <n v="5514.29"/>
    <s v="EDIA"/>
    <s v="C"/>
    <s v="Labor"/>
    <s v="TEC"/>
    <s v="CD-3A"/>
    <s v="BNL"/>
    <s v="Const"/>
    <s v="VAC"/>
    <x v="9"/>
    <s v="P.S534"/>
    <m/>
    <m/>
    <m/>
    <m/>
    <m/>
    <m/>
    <m/>
    <m/>
    <n v="5514.29"/>
    <m/>
    <m/>
    <m/>
    <m/>
    <m/>
    <m/>
    <m/>
    <m/>
    <m/>
    <x v="0"/>
    <x v="0"/>
    <m/>
  </r>
  <r>
    <s v=""/>
    <s v=" HR_0500_5290"/>
    <s v="Controls - PPM Procurement Effort &amp; Technical Oversight"/>
    <s v="6.05.04.03"/>
    <x v="1"/>
    <d v="2023-12-22T00:00:00"/>
    <d v="2024-06-03T00:00:00"/>
    <s v="rnavarrol"/>
    <s v="bgallaghe1"/>
    <n v="4451.7299999999996"/>
    <s v="EDIA"/>
    <s v="C"/>
    <s v="Labor"/>
    <s v="TEC"/>
    <m/>
    <s v="BNL"/>
    <s v="Const"/>
    <s v="VAC"/>
    <x v="10"/>
    <s v="P.S534"/>
    <m/>
    <m/>
    <m/>
    <m/>
    <m/>
    <m/>
    <m/>
    <n v="4451.7299999999996"/>
    <m/>
    <m/>
    <m/>
    <m/>
    <m/>
    <m/>
    <m/>
    <m/>
    <m/>
    <m/>
    <x v="0"/>
    <x v="0"/>
    <m/>
  </r>
  <r>
    <s v=""/>
    <s v=" HR_0500_5390"/>
    <s v="TR Effort: Bake out Equipment - Vendor Fabrication Oversight"/>
    <s v="6.05.04.03"/>
    <x v="1"/>
    <d v="2024-06-05T00:00:00"/>
    <d v="2025-01-27T00:00:00"/>
    <s v="rnavarrol"/>
    <s v="bgallaghe1"/>
    <n v="6707.69"/>
    <s v="EDIA"/>
    <s v="C"/>
    <s v="Labor"/>
    <s v="TEC"/>
    <s v="CD-3A"/>
    <s v="BNL"/>
    <s v="Const"/>
    <s v="VAC"/>
    <x v="9"/>
    <s v="P.S535"/>
    <m/>
    <m/>
    <m/>
    <m/>
    <m/>
    <m/>
    <m/>
    <n v="3437.69"/>
    <n v="3270"/>
    <m/>
    <m/>
    <m/>
    <m/>
    <m/>
    <m/>
    <m/>
    <m/>
    <m/>
    <x v="0"/>
    <x v="0"/>
    <m/>
  </r>
  <r>
    <s v="Contract Award"/>
    <s v=" HR_0500_5380"/>
    <s v="AWARD: Bake out Equipment"/>
    <s v="6.05.04.03"/>
    <x v="1"/>
    <d v="2024-06-04T00:00:00"/>
    <d v="2024-06-04T00:00:00"/>
    <s v="rnavarrol"/>
    <s v="bgallaghe1"/>
    <n v="0.01"/>
    <s v="EDIA"/>
    <s v="C"/>
    <s v="Nonlabor"/>
    <s v="TEC"/>
    <s v="CD-3A"/>
    <s v="BNL"/>
    <s v="Const"/>
    <s v="VAC"/>
    <x v="10"/>
    <s v="P.S535"/>
    <m/>
    <m/>
    <m/>
    <m/>
    <m/>
    <m/>
    <m/>
    <n v="0.01"/>
    <m/>
    <m/>
    <m/>
    <m/>
    <m/>
    <m/>
    <m/>
    <m/>
    <m/>
    <m/>
    <x v="0"/>
    <x v="0"/>
    <m/>
  </r>
  <r>
    <s v=""/>
    <s v=" HR_0500_5420"/>
    <s v="Bake out Equipment - Delivery and acceptance"/>
    <s v="6.05.04.03"/>
    <x v="1"/>
    <d v="2025-01-28T00:00:00"/>
    <d v="2025-04-22T00:00:00"/>
    <s v="rnavarrol"/>
    <s v="bgallaghe1"/>
    <n v="4095.6"/>
    <s v="EDIA"/>
    <s v="C"/>
    <s v="Labor"/>
    <s v="TEC"/>
    <s v="CD-3A"/>
    <s v="BNL"/>
    <s v="Const"/>
    <s v="VAC"/>
    <x v="9"/>
    <s v="P.S535"/>
    <m/>
    <m/>
    <m/>
    <m/>
    <m/>
    <m/>
    <m/>
    <m/>
    <n v="4095.6"/>
    <m/>
    <m/>
    <m/>
    <m/>
    <m/>
    <m/>
    <m/>
    <m/>
    <m/>
    <x v="0"/>
    <x v="0"/>
    <m/>
  </r>
  <r>
    <s v=""/>
    <s v=" HR_0500_5420"/>
    <s v="Bake out Equipment - Delivery and acceptance"/>
    <s v="6.05.04.03"/>
    <x v="1"/>
    <d v="2025-01-28T00:00:00"/>
    <d v="2025-04-22T00:00:00"/>
    <s v="rnavarrol"/>
    <s v="bgallaghe1"/>
    <n v="5514.29"/>
    <s v="EDIA"/>
    <s v="C"/>
    <s v="Labor"/>
    <s v="TEC"/>
    <s v="CD-3A"/>
    <s v="BNL"/>
    <s v="Const"/>
    <s v="VAC"/>
    <x v="9"/>
    <s v="P.S535"/>
    <m/>
    <m/>
    <m/>
    <m/>
    <m/>
    <m/>
    <m/>
    <m/>
    <n v="5514.29"/>
    <m/>
    <m/>
    <m/>
    <m/>
    <m/>
    <m/>
    <m/>
    <m/>
    <m/>
    <x v="0"/>
    <x v="0"/>
    <m/>
  </r>
  <r>
    <s v=""/>
    <s v=" HR_0500_5370"/>
    <s v="Bake out Equipment - PPM Procurement Effort &amp; Technical Oversight"/>
    <s v="6.05.04.03"/>
    <x v="1"/>
    <d v="2023-12-22T00:00:00"/>
    <d v="2024-06-03T00:00:00"/>
    <s v="rnavarrol"/>
    <s v="bgallaghe1"/>
    <n v="4451.7299999999996"/>
    <s v="EDIA"/>
    <s v="C"/>
    <s v="Labor"/>
    <s v="TEC"/>
    <m/>
    <s v="BNL"/>
    <s v="Const"/>
    <s v="VAC"/>
    <x v="10"/>
    <s v="P.S535"/>
    <m/>
    <m/>
    <m/>
    <m/>
    <m/>
    <m/>
    <m/>
    <n v="4451.7299999999996"/>
    <m/>
    <m/>
    <m/>
    <m/>
    <m/>
    <m/>
    <m/>
    <m/>
    <m/>
    <m/>
    <x v="0"/>
    <x v="0"/>
    <m/>
  </r>
  <r>
    <s v=""/>
    <s v=" HR_0500_5470"/>
    <s v="TR Effort: Pumping Stations - Vendor Fabrication Oversight"/>
    <s v="6.05.04.03"/>
    <x v="1"/>
    <d v="2024-06-05T00:00:00"/>
    <d v="2025-01-27T00:00:00"/>
    <s v="rnavarrol"/>
    <s v="bgallaghe1"/>
    <n v="6707.69"/>
    <s v="EDIA"/>
    <s v="C"/>
    <s v="Labor"/>
    <s v="TEC"/>
    <s v="CD-3A"/>
    <s v="BNL"/>
    <s v="Const"/>
    <s v="VAC"/>
    <x v="9"/>
    <s v="P.S536"/>
    <m/>
    <m/>
    <m/>
    <m/>
    <m/>
    <m/>
    <m/>
    <n v="3437.69"/>
    <n v="3270"/>
    <m/>
    <m/>
    <m/>
    <m/>
    <m/>
    <m/>
    <m/>
    <m/>
    <m/>
    <x v="0"/>
    <x v="0"/>
    <m/>
  </r>
  <r>
    <s v="Contract Award"/>
    <s v=" HR_0500_5460"/>
    <s v="AWARD: Pumping Stations"/>
    <s v="6.05.04.03"/>
    <x v="1"/>
    <d v="2024-06-04T00:00:00"/>
    <d v="2024-06-04T00:00:00"/>
    <s v="rnavarrol"/>
    <s v="bgallaghe1"/>
    <n v="0.01"/>
    <s v="EDIA"/>
    <s v="C"/>
    <s v="Nonlabor"/>
    <s v="TEC"/>
    <s v="CD-3A"/>
    <s v="BNL"/>
    <s v="Const"/>
    <s v="VAC"/>
    <x v="10"/>
    <s v="P.S536"/>
    <m/>
    <m/>
    <m/>
    <m/>
    <m/>
    <m/>
    <m/>
    <n v="0.01"/>
    <m/>
    <m/>
    <m/>
    <m/>
    <m/>
    <m/>
    <m/>
    <m/>
    <m/>
    <m/>
    <x v="0"/>
    <x v="0"/>
    <m/>
  </r>
  <r>
    <s v=""/>
    <s v=" HR_0500_5500"/>
    <s v="Pumping Stations - Delivery and acceptance"/>
    <s v="6.05.04.03"/>
    <x v="1"/>
    <d v="2025-01-28T00:00:00"/>
    <d v="2025-04-22T00:00:00"/>
    <s v="rnavarrol"/>
    <s v="bgallaghe1"/>
    <n v="4095.6"/>
    <s v="EDIA"/>
    <s v="C"/>
    <s v="Labor"/>
    <s v="TEC"/>
    <s v="CD-3A"/>
    <s v="BNL"/>
    <s v="Const"/>
    <s v="VAC"/>
    <x v="9"/>
    <s v="P.S536"/>
    <m/>
    <m/>
    <m/>
    <m/>
    <m/>
    <m/>
    <m/>
    <m/>
    <n v="4095.6"/>
    <m/>
    <m/>
    <m/>
    <m/>
    <m/>
    <m/>
    <m/>
    <m/>
    <m/>
    <x v="0"/>
    <x v="0"/>
    <m/>
  </r>
  <r>
    <s v=""/>
    <s v=" HR_0500_5500"/>
    <s v="Pumping Stations - Delivery and acceptance"/>
    <s v="6.05.04.03"/>
    <x v="1"/>
    <d v="2025-01-28T00:00:00"/>
    <d v="2025-04-22T00:00:00"/>
    <s v="rnavarrol"/>
    <s v="bgallaghe1"/>
    <n v="5514.29"/>
    <s v="EDIA"/>
    <s v="C"/>
    <s v="Labor"/>
    <s v="TEC"/>
    <s v="CD-3A"/>
    <s v="BNL"/>
    <s v="Const"/>
    <s v="VAC"/>
    <x v="9"/>
    <s v="P.S536"/>
    <m/>
    <m/>
    <m/>
    <m/>
    <m/>
    <m/>
    <m/>
    <m/>
    <n v="5514.29"/>
    <m/>
    <m/>
    <m/>
    <m/>
    <m/>
    <m/>
    <m/>
    <m/>
    <m/>
    <x v="0"/>
    <x v="0"/>
    <m/>
  </r>
  <r>
    <s v=""/>
    <s v=" HR_0500_5450"/>
    <s v="Pumping Stations - PPM Procurement Effort &amp; Technical Oversight"/>
    <s v="6.05.04.03"/>
    <x v="1"/>
    <d v="2023-12-22T00:00:00"/>
    <d v="2024-06-03T00:00:00"/>
    <s v="rnavarrol"/>
    <s v="bgallaghe1"/>
    <n v="4451.7299999999996"/>
    <s v="EDIA"/>
    <s v="C"/>
    <s v="Labor"/>
    <s v="TEC"/>
    <m/>
    <s v="BNL"/>
    <s v="Const"/>
    <s v="VAC"/>
    <x v="10"/>
    <s v="P.S536"/>
    <m/>
    <m/>
    <m/>
    <m/>
    <m/>
    <m/>
    <m/>
    <n v="4451.7299999999996"/>
    <m/>
    <m/>
    <m/>
    <m/>
    <m/>
    <m/>
    <m/>
    <m/>
    <m/>
    <m/>
    <x v="0"/>
    <x v="0"/>
    <m/>
  </r>
  <r>
    <s v=""/>
    <s v=" HR_0500_5550"/>
    <s v="TR Effort: Power Supplies - Vendor Fabrication Oversight"/>
    <s v="6.05.04.03"/>
    <x v="1"/>
    <d v="2024-06-05T00:00:00"/>
    <d v="2025-01-27T00:00:00"/>
    <s v="rnavarrol"/>
    <s v="bgallaghe1"/>
    <n v="6707.69"/>
    <s v="EDIA"/>
    <s v="C"/>
    <s v="Labor"/>
    <s v="TEC"/>
    <s v="CD-3A"/>
    <s v="BNL"/>
    <s v="Const"/>
    <s v="VAC"/>
    <x v="9"/>
    <s v="P.S537"/>
    <m/>
    <m/>
    <m/>
    <m/>
    <m/>
    <m/>
    <m/>
    <n v="3437.69"/>
    <n v="3270"/>
    <m/>
    <m/>
    <m/>
    <m/>
    <m/>
    <m/>
    <m/>
    <m/>
    <m/>
    <x v="0"/>
    <x v="0"/>
    <m/>
  </r>
  <r>
    <s v="Contract Award"/>
    <s v=" HR_0500_5540"/>
    <s v="AWARD: Power Supplies"/>
    <s v="6.05.04.03"/>
    <x v="1"/>
    <d v="2024-06-04T00:00:00"/>
    <d v="2024-06-04T00:00:00"/>
    <s v="rnavarrol"/>
    <s v="bgallaghe1"/>
    <n v="0.01"/>
    <s v="EDIA"/>
    <s v="C"/>
    <s v="Nonlabor"/>
    <s v="TEC"/>
    <s v="CD-3A"/>
    <s v="BNL"/>
    <s v="Const"/>
    <s v="VAC"/>
    <x v="10"/>
    <s v="P.S537"/>
    <m/>
    <m/>
    <m/>
    <m/>
    <m/>
    <m/>
    <m/>
    <n v="0.01"/>
    <m/>
    <m/>
    <m/>
    <m/>
    <m/>
    <m/>
    <m/>
    <m/>
    <m/>
    <m/>
    <x v="0"/>
    <x v="0"/>
    <m/>
  </r>
  <r>
    <s v=""/>
    <s v=" HR_0500_5580"/>
    <s v="Power Supplies - Delivery and acceptance"/>
    <s v="6.05.04.03"/>
    <x v="1"/>
    <d v="2025-01-28T00:00:00"/>
    <d v="2025-04-22T00:00:00"/>
    <s v="rnavarrol"/>
    <s v="bgallaghe1"/>
    <n v="4095.6"/>
    <s v="EDIA"/>
    <s v="C"/>
    <s v="Labor"/>
    <s v="TEC"/>
    <s v="CD-3A"/>
    <s v="BNL"/>
    <s v="Const"/>
    <s v="VAC"/>
    <x v="9"/>
    <s v="P.S537"/>
    <m/>
    <m/>
    <m/>
    <m/>
    <m/>
    <m/>
    <m/>
    <m/>
    <n v="4095.6"/>
    <m/>
    <m/>
    <m/>
    <m/>
    <m/>
    <m/>
    <m/>
    <m/>
    <m/>
    <x v="0"/>
    <x v="0"/>
    <m/>
  </r>
  <r>
    <s v=""/>
    <s v=" HR_0500_5580"/>
    <s v="Power Supplies - Delivery and acceptance"/>
    <s v="6.05.04.03"/>
    <x v="1"/>
    <d v="2025-01-28T00:00:00"/>
    <d v="2025-04-22T00:00:00"/>
    <s v="rnavarrol"/>
    <s v="bgallaghe1"/>
    <n v="5514.29"/>
    <s v="EDIA"/>
    <s v="C"/>
    <s v="Labor"/>
    <s v="TEC"/>
    <s v="CD-3A"/>
    <s v="BNL"/>
    <s v="Const"/>
    <s v="VAC"/>
    <x v="9"/>
    <s v="P.S537"/>
    <m/>
    <m/>
    <m/>
    <m/>
    <m/>
    <m/>
    <m/>
    <m/>
    <n v="5514.29"/>
    <m/>
    <m/>
    <m/>
    <m/>
    <m/>
    <m/>
    <m/>
    <m/>
    <m/>
    <x v="0"/>
    <x v="0"/>
    <m/>
  </r>
  <r>
    <s v=""/>
    <s v=" HR_0500_5530"/>
    <s v="Power Supplies - PPM Procurement Effort &amp; Technical Oversight"/>
    <s v="6.05.04.03"/>
    <x v="1"/>
    <d v="2023-12-22T00:00:00"/>
    <d v="2024-06-03T00:00:00"/>
    <s v="rnavarrol"/>
    <s v="bgallaghe1"/>
    <n v="4451.7299999999996"/>
    <s v="EDIA"/>
    <s v="C"/>
    <s v="Labor"/>
    <s v="TEC"/>
    <m/>
    <s v="BNL"/>
    <s v="Const"/>
    <s v="VAC"/>
    <x v="10"/>
    <s v="P.S537"/>
    <m/>
    <m/>
    <m/>
    <m/>
    <m/>
    <m/>
    <m/>
    <n v="4451.7299999999996"/>
    <m/>
    <m/>
    <m/>
    <m/>
    <m/>
    <m/>
    <m/>
    <m/>
    <m/>
    <m/>
    <x v="0"/>
    <x v="0"/>
    <m/>
  </r>
  <r>
    <s v=""/>
    <s v=" HR_0500_5630"/>
    <s v="TR Effort: Machined Parts - Vendor Fabrication Oversight"/>
    <s v="6.05.04.03"/>
    <x v="1"/>
    <d v="2024-06-05T00:00:00"/>
    <d v="2025-01-27T00:00:00"/>
    <s v="rnavarrol"/>
    <s v="bgallaghe1"/>
    <n v="6707.69"/>
    <s v="EDIA"/>
    <s v="C"/>
    <s v="Labor"/>
    <s v="TEC"/>
    <s v="CD-3A"/>
    <s v="BNL"/>
    <s v="Const"/>
    <s v="VAC"/>
    <x v="9"/>
    <s v="S.P349"/>
    <s v="APP00580"/>
    <m/>
    <m/>
    <m/>
    <m/>
    <m/>
    <m/>
    <n v="3437.69"/>
    <n v="3270"/>
    <m/>
    <m/>
    <m/>
    <m/>
    <m/>
    <m/>
    <m/>
    <m/>
    <m/>
    <x v="0"/>
    <x v="0"/>
    <m/>
  </r>
  <r>
    <s v="Contract Award"/>
    <s v=" HR_0500_5620"/>
    <s v="AWARD: Machined Parts"/>
    <s v="6.05.04.03"/>
    <x v="1"/>
    <d v="2024-06-04T00:00:00"/>
    <d v="2024-06-04T00:00:00"/>
    <s v="rnavarrol"/>
    <s v="bgallaghe1"/>
    <n v="0.01"/>
    <s v="EDIA"/>
    <s v="C"/>
    <s v="Nonlabor"/>
    <s v="TEC"/>
    <s v="CD-3A"/>
    <s v="BNL"/>
    <s v="Const"/>
    <s v="VAC"/>
    <x v="10"/>
    <s v="S.P349"/>
    <s v="APP00580"/>
    <m/>
    <m/>
    <m/>
    <m/>
    <m/>
    <m/>
    <n v="0.01"/>
    <m/>
    <m/>
    <m/>
    <m/>
    <m/>
    <m/>
    <m/>
    <m/>
    <m/>
    <m/>
    <x v="0"/>
    <x v="0"/>
    <m/>
  </r>
  <r>
    <s v=""/>
    <s v=" HR_0500_5660"/>
    <s v="Machined Parts - Delivery and acceptance"/>
    <s v="6.05.04.03"/>
    <x v="1"/>
    <d v="2025-01-28T00:00:00"/>
    <d v="2025-04-22T00:00:00"/>
    <s v="rnavarrol"/>
    <s v="bgallaghe1"/>
    <n v="4095.6"/>
    <s v="EDIA"/>
    <s v="C"/>
    <s v="Labor"/>
    <s v="TEC"/>
    <s v="CD-3A"/>
    <s v="BNL"/>
    <s v="Const"/>
    <s v="VAC"/>
    <x v="9"/>
    <s v="S.P349"/>
    <s v="APP00580"/>
    <m/>
    <m/>
    <m/>
    <m/>
    <m/>
    <m/>
    <m/>
    <n v="4095.6"/>
    <m/>
    <m/>
    <m/>
    <m/>
    <m/>
    <m/>
    <m/>
    <m/>
    <m/>
    <x v="0"/>
    <x v="0"/>
    <m/>
  </r>
  <r>
    <s v=""/>
    <s v=" HR_0500_5660"/>
    <s v="Machined Parts - Delivery and acceptance"/>
    <s v="6.05.04.03"/>
    <x v="1"/>
    <d v="2025-01-28T00:00:00"/>
    <d v="2025-04-22T00:00:00"/>
    <s v="rnavarrol"/>
    <s v="bgallaghe1"/>
    <n v="5514.29"/>
    <s v="EDIA"/>
    <s v="C"/>
    <s v="Labor"/>
    <s v="TEC"/>
    <s v="CD-3A"/>
    <s v="BNL"/>
    <s v="Const"/>
    <s v="VAC"/>
    <x v="9"/>
    <s v="S.P349"/>
    <s v="APP00580"/>
    <m/>
    <m/>
    <m/>
    <m/>
    <m/>
    <m/>
    <m/>
    <n v="5514.29"/>
    <m/>
    <m/>
    <m/>
    <m/>
    <m/>
    <m/>
    <m/>
    <m/>
    <m/>
    <x v="0"/>
    <x v="0"/>
    <m/>
  </r>
  <r>
    <s v=""/>
    <s v=" HR_0500_5610"/>
    <s v="Machined Parts - PPM Procurement Effort &amp; Technical Oversight"/>
    <s v="6.05.04.03"/>
    <x v="1"/>
    <d v="2023-12-22T00:00:00"/>
    <d v="2024-06-03T00:00:00"/>
    <s v="rnavarrol"/>
    <s v="bgallaghe1"/>
    <n v="4451.7299999999996"/>
    <s v="EDIA"/>
    <s v="C"/>
    <s v="Labor"/>
    <s v="TEC"/>
    <m/>
    <s v="BNL"/>
    <s v="Const"/>
    <s v="VAC"/>
    <x v="10"/>
    <s v="S.P349"/>
    <m/>
    <m/>
    <m/>
    <m/>
    <m/>
    <m/>
    <m/>
    <n v="4451.7299999999996"/>
    <m/>
    <m/>
    <m/>
    <m/>
    <m/>
    <m/>
    <m/>
    <m/>
    <m/>
    <m/>
    <x v="0"/>
    <x v="0"/>
    <m/>
  </r>
  <r>
    <s v=""/>
    <s v=" HR_0500_5710"/>
    <s v="TR Effort: Vacuum/gas injection equipment - Vendor Fabrication Oversight"/>
    <s v="6.05.04.03"/>
    <x v="1"/>
    <d v="2024-06-05T00:00:00"/>
    <d v="2025-01-27T00:00:00"/>
    <s v="rnavarrol"/>
    <s v="bgallaghe1"/>
    <n v="6707.69"/>
    <s v="EDIA"/>
    <s v="C"/>
    <s v="Labor"/>
    <s v="TEC"/>
    <s v="CD-3A"/>
    <s v="BNL"/>
    <s v="Const"/>
    <s v="VAC"/>
    <x v="9"/>
    <s v="P.S538"/>
    <m/>
    <m/>
    <m/>
    <m/>
    <m/>
    <m/>
    <m/>
    <n v="3437.69"/>
    <n v="3270"/>
    <m/>
    <m/>
    <m/>
    <m/>
    <m/>
    <m/>
    <m/>
    <m/>
    <m/>
    <x v="0"/>
    <x v="0"/>
    <m/>
  </r>
  <r>
    <s v="Contract Award"/>
    <s v=" HR_0500_5700"/>
    <s v="AWARD: Vacuum/gas injection equipment"/>
    <s v="6.05.04.03"/>
    <x v="1"/>
    <d v="2024-06-04T00:00:00"/>
    <d v="2024-06-04T00:00:00"/>
    <s v="rnavarrol"/>
    <s v="bgallaghe1"/>
    <n v="0.01"/>
    <s v="EDIA"/>
    <s v="C"/>
    <s v="Nonlabor"/>
    <s v="TEC"/>
    <s v="CD-3A"/>
    <s v="BNL"/>
    <s v="Const"/>
    <s v="VAC"/>
    <x v="10"/>
    <s v="P.S538"/>
    <m/>
    <m/>
    <m/>
    <m/>
    <m/>
    <m/>
    <m/>
    <n v="0.01"/>
    <m/>
    <m/>
    <m/>
    <m/>
    <m/>
    <m/>
    <m/>
    <m/>
    <m/>
    <m/>
    <x v="0"/>
    <x v="0"/>
    <m/>
  </r>
  <r>
    <s v=""/>
    <s v=" HR_0500_5740"/>
    <s v="Vacuum/gas injection equipment - Delivery and acceptance"/>
    <s v="6.05.04.03"/>
    <x v="1"/>
    <d v="2025-01-28T00:00:00"/>
    <d v="2025-04-22T00:00:00"/>
    <s v="rnavarrol"/>
    <s v="bgallaghe1"/>
    <n v="4095.6"/>
    <s v="EDIA"/>
    <s v="C"/>
    <s v="Labor"/>
    <s v="TEC"/>
    <s v="CD-3A"/>
    <s v="BNL"/>
    <s v="Const"/>
    <s v="VAC"/>
    <x v="9"/>
    <s v="P.S538"/>
    <m/>
    <m/>
    <m/>
    <m/>
    <m/>
    <m/>
    <m/>
    <m/>
    <n v="4095.6"/>
    <m/>
    <m/>
    <m/>
    <m/>
    <m/>
    <m/>
    <m/>
    <m/>
    <m/>
    <x v="0"/>
    <x v="0"/>
    <m/>
  </r>
  <r>
    <s v=""/>
    <s v=" HR_0500_5740"/>
    <s v="Vacuum/gas injection equipment - Delivery and acceptance"/>
    <s v="6.05.04.03"/>
    <x v="1"/>
    <d v="2025-01-28T00:00:00"/>
    <d v="2025-04-22T00:00:00"/>
    <s v="rnavarrol"/>
    <s v="bgallaghe1"/>
    <n v="5514.29"/>
    <s v="EDIA"/>
    <s v="C"/>
    <s v="Labor"/>
    <s v="TEC"/>
    <s v="CD-3A"/>
    <s v="BNL"/>
    <s v="Const"/>
    <s v="VAC"/>
    <x v="9"/>
    <s v="P.S538"/>
    <m/>
    <m/>
    <m/>
    <m/>
    <m/>
    <m/>
    <m/>
    <m/>
    <n v="5514.29"/>
    <m/>
    <m/>
    <m/>
    <m/>
    <m/>
    <m/>
    <m/>
    <m/>
    <m/>
    <x v="0"/>
    <x v="0"/>
    <m/>
  </r>
  <r>
    <s v=""/>
    <s v=" HR_0500_5690"/>
    <s v="Vacuum/gas injection equipment - PPM Procurement Effort &amp; Technical Oversight"/>
    <s v="6.05.04.03"/>
    <x v="1"/>
    <d v="2023-12-22T00:00:00"/>
    <d v="2024-06-03T00:00:00"/>
    <s v="rnavarrol"/>
    <s v="bgallaghe1"/>
    <n v="4451.7299999999996"/>
    <s v="EDIA"/>
    <s v="C"/>
    <s v="Labor"/>
    <s v="TEC"/>
    <m/>
    <s v="BNL"/>
    <s v="Const"/>
    <s v="VAC"/>
    <x v="10"/>
    <s v="P.S538"/>
    <m/>
    <m/>
    <m/>
    <m/>
    <m/>
    <m/>
    <m/>
    <n v="4451.7299999999996"/>
    <m/>
    <m/>
    <m/>
    <m/>
    <m/>
    <m/>
    <m/>
    <m/>
    <m/>
    <m/>
    <x v="0"/>
    <x v="0"/>
    <m/>
  </r>
  <r>
    <s v=""/>
    <s v=" HR_0500_5870"/>
    <s v="Coating Tubes - Vendor Fabrication Oversight"/>
    <s v="6.05.04.05"/>
    <x v="1"/>
    <d v="2024-04-01T00:00:00"/>
    <d v="2024-08-20T00:00:00"/>
    <s v="rnavarrol"/>
    <s v="bgallaghe1"/>
    <n v="6595.16"/>
    <s v="EDIA"/>
    <s v="C"/>
    <s v="Labor"/>
    <s v="TEC"/>
    <s v="CD-3A"/>
    <s v="BNL"/>
    <s v="Const"/>
    <s v="VAC"/>
    <x v="9"/>
    <s v="S.P351"/>
    <s v="APP00582"/>
    <m/>
    <m/>
    <m/>
    <m/>
    <m/>
    <m/>
    <n v="6595.16"/>
    <m/>
    <m/>
    <m/>
    <m/>
    <m/>
    <m/>
    <m/>
    <m/>
    <m/>
    <m/>
    <x v="0"/>
    <x v="0"/>
    <m/>
  </r>
  <r>
    <s v="Contract Award"/>
    <s v=" HR_0500_5860"/>
    <s v="Coating Tubes - Contract Award"/>
    <s v="6.05.04.05"/>
    <x v="1"/>
    <d v="2024-03-29T00:00:00"/>
    <d v="2024-03-29T00:00:00"/>
    <s v="rnavarrol"/>
    <s v="bgallaghe1"/>
    <n v="0.01"/>
    <s v="EDIA"/>
    <s v="C"/>
    <s v="Nonlabor"/>
    <s v="TEC"/>
    <s v="CD-3A"/>
    <s v="BNL"/>
    <s v="Const"/>
    <s v="VAC"/>
    <x v="10"/>
    <s v="S.P351"/>
    <s v="APP00582"/>
    <m/>
    <m/>
    <m/>
    <m/>
    <m/>
    <m/>
    <n v="0.01"/>
    <m/>
    <m/>
    <m/>
    <m/>
    <m/>
    <m/>
    <m/>
    <m/>
    <m/>
    <m/>
    <x v="0"/>
    <x v="0"/>
    <m/>
  </r>
  <r>
    <s v=""/>
    <s v=" HR_0500_5900"/>
    <s v="Coating Tubes - Delivery and acceptance"/>
    <s v="6.05.04.05"/>
    <x v="1"/>
    <d v="2024-08-21T00:00:00"/>
    <d v="2024-11-15T00:00:00"/>
    <s v="rnavarrol"/>
    <s v="bgallaghe1"/>
    <n v="4030.96"/>
    <s v="EDIA"/>
    <s v="C"/>
    <s v="Labor"/>
    <s v="TEC"/>
    <s v="CD-3A"/>
    <s v="BNL"/>
    <s v="Const"/>
    <s v="VAC"/>
    <x v="9"/>
    <s v="S.P351"/>
    <s v="APP00582"/>
    <m/>
    <m/>
    <m/>
    <m/>
    <m/>
    <m/>
    <n v="1881.12"/>
    <n v="2149.85"/>
    <m/>
    <m/>
    <m/>
    <m/>
    <m/>
    <m/>
    <m/>
    <m/>
    <m/>
    <x v="0"/>
    <x v="0"/>
    <m/>
  </r>
  <r>
    <s v=""/>
    <s v=" HR_0500_5900"/>
    <s v="Coating Tubes - Delivery and acceptance"/>
    <s v="6.05.04.05"/>
    <x v="1"/>
    <d v="2024-08-21T00:00:00"/>
    <d v="2024-11-15T00:00:00"/>
    <s v="rnavarrol"/>
    <s v="bgallaghe1"/>
    <n v="5427.27"/>
    <s v="EDIA"/>
    <s v="C"/>
    <s v="Labor"/>
    <s v="TEC"/>
    <s v="CD-3A"/>
    <s v="BNL"/>
    <s v="Const"/>
    <s v="VAC"/>
    <x v="9"/>
    <s v="S.P351"/>
    <s v="APP00582"/>
    <m/>
    <m/>
    <m/>
    <m/>
    <m/>
    <m/>
    <n v="2532.7199999999998"/>
    <n v="2894.54"/>
    <m/>
    <m/>
    <m/>
    <m/>
    <m/>
    <m/>
    <m/>
    <m/>
    <m/>
    <x v="0"/>
    <x v="0"/>
    <m/>
  </r>
  <r>
    <s v=""/>
    <s v=" HR_0500_5850"/>
    <s v="Coating Tubes - PPM Procurement Effort &amp; Technical Oversight"/>
    <s v="6.05.04.05"/>
    <x v="1"/>
    <d v="2023-10-16T00:00:00"/>
    <d v="2024-03-28T00:00:00"/>
    <s v="rnavarrol"/>
    <s v="bgallaghe1"/>
    <n v="4451.7299999999996"/>
    <s v="EDIA"/>
    <s v="C"/>
    <s v="Labor"/>
    <s v="TEC"/>
    <m/>
    <s v="BNL"/>
    <s v="Const"/>
    <s v="VAC"/>
    <x v="10"/>
    <s v="S.P351"/>
    <m/>
    <m/>
    <m/>
    <m/>
    <m/>
    <m/>
    <m/>
    <n v="4451.7299999999996"/>
    <m/>
    <m/>
    <m/>
    <m/>
    <m/>
    <m/>
    <m/>
    <m/>
    <m/>
    <m/>
    <x v="0"/>
    <x v="0"/>
    <m/>
  </r>
  <r>
    <s v=""/>
    <s v=" E0403_11912"/>
    <s v="Prepare Procurement Package for Award - Production Magnets and Material ESR-Magnet-Quad 2"/>
    <s v="6.04.03.02.02.02"/>
    <x v="0"/>
    <d v="2023-06-30T00:00:00"/>
    <d v="2024-01-29T00:00:00"/>
    <s v="ebockhold"/>
    <s v="mwiseman"/>
    <n v="22589.89"/>
    <m/>
    <s v="C"/>
    <s v="Labor"/>
    <s v="TEC"/>
    <m/>
    <s v="JLAB"/>
    <s v="Const"/>
    <s v="NC_MAG"/>
    <x v="10"/>
    <s v="S.P271"/>
    <m/>
    <m/>
    <m/>
    <m/>
    <m/>
    <m/>
    <n v="10110.16"/>
    <n v="12479.73"/>
    <m/>
    <m/>
    <m/>
    <m/>
    <m/>
    <m/>
    <m/>
    <m/>
    <m/>
    <m/>
    <x v="0"/>
    <x v="0"/>
    <m/>
  </r>
  <r>
    <s v=""/>
    <s v=" HR_0500_5190"/>
    <s v="Solenoids - Vendor Fabrication"/>
    <s v="6.05.04.03"/>
    <x v="1"/>
    <d v="2024-06-05T00:00:00"/>
    <d v="2025-01-27T00:00:00"/>
    <s v="rnavarrol"/>
    <s v="bgallaghe1"/>
    <n v="500162.68"/>
    <s v="EDIA"/>
    <s v="C"/>
    <s v="Nonlabor"/>
    <s v="TEC"/>
    <s v="CD-3A"/>
    <s v="BNL"/>
    <s v="Const"/>
    <s v="VAC"/>
    <x v="9"/>
    <s v="S.P348"/>
    <s v="APP00144"/>
    <m/>
    <m/>
    <m/>
    <m/>
    <m/>
    <m/>
    <n v="256333.37"/>
    <n v="243829.31"/>
    <m/>
    <m/>
    <m/>
    <m/>
    <m/>
    <m/>
    <m/>
    <m/>
    <m/>
    <x v="0"/>
    <x v="0"/>
    <m/>
  </r>
  <r>
    <s v=""/>
    <s v=" HR_0500_5320"/>
    <s v="Controls - Vendor Fabrication"/>
    <s v="6.05.04.03"/>
    <x v="1"/>
    <d v="2024-06-05T00:00:00"/>
    <d v="2025-01-27T00:00:00"/>
    <s v="rnavarrol"/>
    <s v="bgallaghe1"/>
    <n v="84443.05"/>
    <s v="EDIA"/>
    <s v="C"/>
    <s v="Nonlabor"/>
    <s v="TEC"/>
    <s v="CD-3A"/>
    <s v="BNL"/>
    <s v="Const"/>
    <s v="VAC"/>
    <x v="9"/>
    <s v="P.S534"/>
    <m/>
    <m/>
    <m/>
    <m/>
    <m/>
    <m/>
    <m/>
    <n v="43277.06"/>
    <n v="41165.99"/>
    <m/>
    <m/>
    <m/>
    <m/>
    <m/>
    <m/>
    <m/>
    <m/>
    <m/>
    <x v="0"/>
    <x v="0"/>
    <m/>
  </r>
  <r>
    <s v=""/>
    <s v=" HR_0500_5400"/>
    <s v="Bake out Equipment - Vendor Fabrication"/>
    <s v="6.05.04.03"/>
    <x v="1"/>
    <d v="2024-06-05T00:00:00"/>
    <d v="2025-01-27T00:00:00"/>
    <s v="rnavarrol"/>
    <s v="bgallaghe1"/>
    <n v="48717.14"/>
    <s v="EDIA"/>
    <s v="C"/>
    <s v="Nonlabor"/>
    <s v="TEC"/>
    <s v="CD-3A"/>
    <s v="BNL"/>
    <s v="Const"/>
    <s v="VAC"/>
    <x v="9"/>
    <s v="P.S535"/>
    <m/>
    <m/>
    <m/>
    <m/>
    <m/>
    <m/>
    <m/>
    <n v="24967.54"/>
    <n v="23749.61"/>
    <m/>
    <m/>
    <m/>
    <m/>
    <m/>
    <m/>
    <m/>
    <m/>
    <m/>
    <x v="0"/>
    <x v="0"/>
    <m/>
  </r>
  <r>
    <s v=""/>
    <s v=" HR_0500_5480"/>
    <s v="Pumping Stations - Vendor Fabrication"/>
    <s v="6.05.04.03"/>
    <x v="1"/>
    <d v="2024-06-05T00:00:00"/>
    <d v="2025-01-27T00:00:00"/>
    <s v="rnavarrol"/>
    <s v="bgallaghe1"/>
    <n v="103929.91"/>
    <s v="EDIA"/>
    <s v="C"/>
    <s v="Nonlabor"/>
    <s v="TEC"/>
    <s v="CD-3A"/>
    <s v="BNL"/>
    <s v="Const"/>
    <s v="VAC"/>
    <x v="9"/>
    <s v="P.S536"/>
    <m/>
    <m/>
    <m/>
    <m/>
    <m/>
    <m/>
    <m/>
    <n v="53264.08"/>
    <n v="50665.83"/>
    <m/>
    <m/>
    <m/>
    <m/>
    <m/>
    <m/>
    <m/>
    <m/>
    <m/>
    <x v="0"/>
    <x v="0"/>
    <m/>
  </r>
  <r>
    <s v=""/>
    <s v=" HR_0500_5560"/>
    <s v="Power Supplies - Vendor Fabrication"/>
    <s v="6.05.04.03"/>
    <x v="1"/>
    <d v="2024-06-05T00:00:00"/>
    <d v="2025-01-27T00:00:00"/>
    <s v="rnavarrol"/>
    <s v="bgallaghe1"/>
    <n v="155894.85999999999"/>
    <s v="EDIA"/>
    <s v="C"/>
    <s v="Nonlabor"/>
    <s v="TEC"/>
    <s v="CD-3A"/>
    <s v="BNL"/>
    <s v="Const"/>
    <s v="VAC"/>
    <x v="9"/>
    <s v="P.S537"/>
    <m/>
    <m/>
    <m/>
    <m/>
    <m/>
    <m/>
    <m/>
    <n v="79896.12"/>
    <n v="75998.740000000005"/>
    <m/>
    <m/>
    <m/>
    <m/>
    <m/>
    <m/>
    <m/>
    <m/>
    <m/>
    <x v="0"/>
    <x v="0"/>
    <m/>
  </r>
  <r>
    <s v=""/>
    <s v=" HR_0500_5640"/>
    <s v="Machined Parts - Vendor Fabrication - Machined Parts"/>
    <s v="6.05.04.03"/>
    <x v="1"/>
    <d v="2024-06-05T00:00:00"/>
    <d v="2025-01-27T00:00:00"/>
    <s v="rnavarrol"/>
    <s v="bgallaghe1"/>
    <n v="584605.73"/>
    <s v="EDIA"/>
    <s v="C"/>
    <s v="Nonlabor"/>
    <s v="TEC"/>
    <s v="CD-3A"/>
    <s v="BNL"/>
    <s v="Const"/>
    <s v="VAC"/>
    <x v="9"/>
    <s v="S.P349"/>
    <s v="APP00580"/>
    <m/>
    <m/>
    <m/>
    <m/>
    <m/>
    <m/>
    <n v="299610.44"/>
    <n v="284995.28999999998"/>
    <m/>
    <m/>
    <m/>
    <m/>
    <m/>
    <m/>
    <m/>
    <m/>
    <m/>
    <x v="0"/>
    <x v="0"/>
    <m/>
  </r>
  <r>
    <s v=""/>
    <s v=" HR_0500_5720"/>
    <s v="Vacuum/gas injection equipment - Vendor Fabrication - Vacuum/gas injection equipment"/>
    <s v="6.05.04.03"/>
    <x v="1"/>
    <d v="2024-06-05T00:00:00"/>
    <d v="2025-01-27T00:00:00"/>
    <s v="rnavarrol"/>
    <s v="bgallaghe1"/>
    <n v="164339.17000000001"/>
    <s v="EDIA"/>
    <s v="C"/>
    <s v="Nonlabor"/>
    <s v="TEC"/>
    <s v="CD-3A"/>
    <s v="BNL"/>
    <s v="Const"/>
    <s v="VAC"/>
    <x v="9"/>
    <s v="P.S538"/>
    <m/>
    <m/>
    <m/>
    <m/>
    <m/>
    <m/>
    <m/>
    <n v="84223.82"/>
    <n v="80115.34"/>
    <m/>
    <m/>
    <m/>
    <m/>
    <m/>
    <m/>
    <m/>
    <m/>
    <m/>
    <x v="0"/>
    <x v="0"/>
    <m/>
  </r>
  <r>
    <s v=""/>
    <s v=" HR_0500_6249"/>
    <s v="Amorphous Carbon Coating System - Vendor Fabrication - Consumables for RF Bellows and Beam Screens"/>
    <s v="6.05.04.05"/>
    <x v="1"/>
    <d v="2025-04-23T00:00:00"/>
    <d v="2028-03-07T00:00:00"/>
    <s v="rnavarrol"/>
    <s v="bgallaghe1"/>
    <n v="883816.37"/>
    <s v="EDIA"/>
    <s v="C"/>
    <s v="Nonlabor"/>
    <s v="TEC"/>
    <m/>
    <s v="BNL"/>
    <s v="Const"/>
    <s v="VAC"/>
    <x v="9"/>
    <s v="S.P059"/>
    <m/>
    <m/>
    <m/>
    <m/>
    <m/>
    <m/>
    <m/>
    <m/>
    <n v="138057.79"/>
    <n v="308164.7"/>
    <n v="308164.7"/>
    <n v="129429.18"/>
    <m/>
    <m/>
    <m/>
    <m/>
    <m/>
    <m/>
    <x v="0"/>
    <x v="0"/>
    <m/>
  </r>
  <r>
    <s v=""/>
    <s v=" HR_0500_5880"/>
    <s v="Coating Tubes - Vendor Fabrication - Coating Tubes"/>
    <s v="6.05.04.05"/>
    <x v="1"/>
    <d v="2024-04-01T00:00:00"/>
    <d v="2024-08-20T00:00:00"/>
    <s v="rnavarrol"/>
    <s v="bgallaghe1"/>
    <n v="562064.48"/>
    <s v="EDIA"/>
    <s v="C"/>
    <s v="Nonlabor"/>
    <s v="TEC"/>
    <s v="CD-3A"/>
    <s v="BNL"/>
    <s v="Const"/>
    <s v="VAC"/>
    <x v="9"/>
    <s v="S.P351"/>
    <s v="APP00582"/>
    <m/>
    <m/>
    <m/>
    <m/>
    <m/>
    <m/>
    <n v="562064.47"/>
    <m/>
    <m/>
    <m/>
    <m/>
    <m/>
    <m/>
    <m/>
    <m/>
    <m/>
    <m/>
    <x v="0"/>
    <x v="0"/>
    <m/>
  </r>
  <r>
    <s v=""/>
    <s v=" HR_0500_3150"/>
    <s v="Beam screens cooling tube - PPM Procurement effort with Technical Support"/>
    <s v="6.05.04.01"/>
    <x v="0"/>
    <d v="2024-01-19T00:00:00"/>
    <d v="2024-06-26T00:00:00"/>
    <s v="rnavarrol"/>
    <s v="bgallaghe1"/>
    <n v="989.27"/>
    <s v="EDIA"/>
    <s v="C"/>
    <s v="Labor"/>
    <s v="TEC"/>
    <m/>
    <s v="BNL"/>
    <s v="PED"/>
    <s v="VAC"/>
    <x v="10"/>
    <s v="P.S527"/>
    <m/>
    <m/>
    <m/>
    <m/>
    <m/>
    <m/>
    <m/>
    <n v="989.27"/>
    <m/>
    <m/>
    <m/>
    <m/>
    <m/>
    <m/>
    <m/>
    <m/>
    <m/>
    <m/>
    <x v="0"/>
    <x v="0"/>
    <m/>
  </r>
  <r>
    <s v=""/>
    <s v=" HR_0500_3260"/>
    <s v="Beam screen guides - PPM Procurement effort with Technical Support"/>
    <s v="6.05.04.01"/>
    <x v="0"/>
    <d v="2024-01-19T00:00:00"/>
    <d v="2024-06-26T00:00:00"/>
    <s v="rnavarrol"/>
    <s v="bgallaghe1"/>
    <n v="989.27"/>
    <s v="EDIA"/>
    <s v="C"/>
    <s v="Labor"/>
    <s v="TEC"/>
    <m/>
    <s v="BNL"/>
    <s v="PED"/>
    <s v="VAC"/>
    <x v="10"/>
    <s v="P.S528"/>
    <m/>
    <m/>
    <m/>
    <m/>
    <m/>
    <m/>
    <m/>
    <n v="989.27"/>
    <m/>
    <m/>
    <m/>
    <m/>
    <m/>
    <m/>
    <m/>
    <m/>
    <m/>
    <m/>
    <x v="0"/>
    <x v="0"/>
    <m/>
  </r>
  <r>
    <s v=""/>
    <s v=" HR_0500_3370"/>
    <s v="Beam screens miscelleaneous parts - PPM Procurement effort with Technical Support"/>
    <s v="6.05.04.01"/>
    <x v="0"/>
    <d v="2024-01-19T00:00:00"/>
    <d v="2024-06-26T00:00:00"/>
    <s v="rnavarrol"/>
    <s v="bgallaghe1"/>
    <n v="989.27"/>
    <s v="EDIA"/>
    <s v="C"/>
    <s v="Labor"/>
    <s v="TEC"/>
    <m/>
    <s v="BNL"/>
    <s v="PED"/>
    <s v="VAC"/>
    <x v="10"/>
    <s v="P.S529"/>
    <m/>
    <m/>
    <m/>
    <m/>
    <m/>
    <m/>
    <m/>
    <n v="989.27"/>
    <m/>
    <m/>
    <m/>
    <m/>
    <m/>
    <m/>
    <m/>
    <m/>
    <m/>
    <m/>
    <x v="0"/>
    <x v="0"/>
    <m/>
  </r>
  <r>
    <s v=""/>
    <s v=" HR_0500_3480"/>
    <s v="Interconnect hardware - PPM Procurement effort with Technical Support"/>
    <s v="6.05.04.01"/>
    <x v="0"/>
    <d v="2024-05-21T00:00:00"/>
    <d v="2024-10-29T00:00:00"/>
    <s v="rnavarrol"/>
    <s v="bgallaghe1"/>
    <n v="995.46"/>
    <s v="EDIA"/>
    <s v="C"/>
    <s v="Labor"/>
    <s v="TEC"/>
    <m/>
    <s v="BNL"/>
    <s v="PED"/>
    <s v="VAC"/>
    <x v="10"/>
    <s v="S.P050.A"/>
    <s v="APP00138"/>
    <m/>
    <m/>
    <m/>
    <m/>
    <m/>
    <m/>
    <n v="817.7"/>
    <n v="177.76"/>
    <m/>
    <m/>
    <m/>
    <m/>
    <m/>
    <m/>
    <m/>
    <m/>
    <m/>
    <x v="0"/>
    <x v="0"/>
    <m/>
  </r>
  <r>
    <s v=""/>
    <s v=" HR_0500_3590"/>
    <s v="Laser welding equipment for cooling tube - PPM Procurement effort with Technical Support"/>
    <s v="6.05.04.01"/>
    <x v="0"/>
    <d v="2024-01-19T00:00:00"/>
    <d v="2024-06-26T00:00:00"/>
    <s v="rnavarrol"/>
    <s v="bgallaghe1"/>
    <n v="989.27"/>
    <s v="EDIA"/>
    <s v="C"/>
    <s v="Labor"/>
    <s v="TEC"/>
    <m/>
    <s v="BNL"/>
    <s v="PED"/>
    <s v="VAC"/>
    <x v="10"/>
    <s v="S.P344"/>
    <m/>
    <m/>
    <m/>
    <m/>
    <m/>
    <m/>
    <m/>
    <n v="989.27"/>
    <m/>
    <m/>
    <m/>
    <m/>
    <m/>
    <m/>
    <m/>
    <m/>
    <m/>
    <m/>
    <x v="0"/>
    <x v="0"/>
    <m/>
  </r>
  <r>
    <s v=""/>
    <s v=" HR_0500_3700"/>
    <s v="Laser welding equipment for guides and skate brackets - PPM Procurement effort with Technical Support"/>
    <s v="6.05.04.01"/>
    <x v="0"/>
    <d v="2024-01-19T00:00:00"/>
    <d v="2024-06-26T00:00:00"/>
    <s v="rnavarrol"/>
    <s v="bgallaghe1"/>
    <n v="989.27"/>
    <s v="EDIA"/>
    <s v="C"/>
    <s v="Labor"/>
    <s v="TEC"/>
    <m/>
    <s v="BNL"/>
    <s v="PED"/>
    <s v="VAC"/>
    <x v="10"/>
    <s v="P.S530"/>
    <m/>
    <m/>
    <m/>
    <m/>
    <m/>
    <m/>
    <m/>
    <n v="989.27"/>
    <m/>
    <m/>
    <m/>
    <m/>
    <m/>
    <m/>
    <m/>
    <m/>
    <m/>
    <m/>
    <x v="0"/>
    <x v="0"/>
    <m/>
  </r>
  <r>
    <s v=""/>
    <s v=" HR_0500_3810"/>
    <s v="Cutting equipment - PPM Procurement effort with Technical Support"/>
    <s v="6.05.04.01"/>
    <x v="0"/>
    <d v="2024-01-19T00:00:00"/>
    <d v="2024-06-26T00:00:00"/>
    <s v="rnavarrol"/>
    <s v="bgallaghe1"/>
    <n v="989.27"/>
    <s v="EDIA"/>
    <s v="C"/>
    <s v="Labor"/>
    <s v="TEC"/>
    <m/>
    <s v="BNL"/>
    <s v="PED"/>
    <s v="VAC"/>
    <x v="10"/>
    <s v="P.S531"/>
    <m/>
    <m/>
    <m/>
    <m/>
    <m/>
    <m/>
    <m/>
    <n v="989.27"/>
    <m/>
    <m/>
    <m/>
    <m/>
    <m/>
    <m/>
    <m/>
    <m/>
    <m/>
    <m/>
    <x v="0"/>
    <x v="0"/>
    <m/>
  </r>
  <r>
    <s v=""/>
    <s v=" HR_0500_3920"/>
    <s v="Part marking equipment - PPM Procurement effort with Technical Support"/>
    <s v="6.05.04.01"/>
    <x v="0"/>
    <d v="2024-01-19T00:00:00"/>
    <d v="2024-06-26T00:00:00"/>
    <s v="rnavarrol"/>
    <s v="bgallaghe1"/>
    <n v="989.27"/>
    <s v="EDIA"/>
    <s v="C"/>
    <s v="Labor"/>
    <s v="TEC"/>
    <m/>
    <s v="BNL"/>
    <s v="PED"/>
    <s v="VAC"/>
    <x v="10"/>
    <s v="P.S532"/>
    <m/>
    <m/>
    <m/>
    <m/>
    <m/>
    <m/>
    <m/>
    <n v="989.27"/>
    <m/>
    <m/>
    <m/>
    <m/>
    <m/>
    <m/>
    <m/>
    <m/>
    <m/>
    <m/>
    <x v="0"/>
    <x v="0"/>
    <m/>
  </r>
  <r>
    <s v=""/>
    <s v=" HR_0500_4030"/>
    <s v="Beam Screens fixturing/tooling - PPM Procurement effort with Technical Support"/>
    <s v="6.05.04.01"/>
    <x v="0"/>
    <d v="2024-01-19T00:00:00"/>
    <d v="2024-06-26T00:00:00"/>
    <s v="rnavarrol"/>
    <s v="bgallaghe1"/>
    <n v="989.27"/>
    <s v="EDIA"/>
    <s v="C"/>
    <s v="Labor"/>
    <s v="TEC"/>
    <m/>
    <s v="BNL"/>
    <s v="PED"/>
    <s v="VAC"/>
    <x v="10"/>
    <s v="P.S533"/>
    <m/>
    <m/>
    <m/>
    <m/>
    <m/>
    <m/>
    <m/>
    <n v="989.27"/>
    <m/>
    <m/>
    <m/>
    <m/>
    <m/>
    <m/>
    <m/>
    <m/>
    <m/>
    <m/>
    <x v="0"/>
    <x v="0"/>
    <m/>
  </r>
  <r>
    <s v=""/>
    <s v=" HR_0500_4140"/>
    <s v="Beam Screens for Triplet - PPM Procurement effort with Technical Support"/>
    <s v="6.05.04.01"/>
    <x v="0"/>
    <d v="2024-05-21T00:00:00"/>
    <d v="2024-10-29T00:00:00"/>
    <s v="rnavarrol"/>
    <s v="bgallaghe1"/>
    <n v="995.46"/>
    <s v="EDIA"/>
    <s v="C"/>
    <s v="Labor"/>
    <s v="TEC"/>
    <m/>
    <s v="BNL"/>
    <s v="PED"/>
    <s v="VAC"/>
    <x v="10"/>
    <s v="S.P050.A"/>
    <m/>
    <m/>
    <m/>
    <m/>
    <m/>
    <m/>
    <m/>
    <n v="817.7"/>
    <n v="177.76"/>
    <m/>
    <m/>
    <m/>
    <m/>
    <m/>
    <m/>
    <m/>
    <m/>
    <m/>
    <x v="0"/>
    <x v="0"/>
    <m/>
  </r>
  <r>
    <s v=""/>
    <s v=" HR_0500_4250"/>
    <s v="Warm to cold transition for Arc screens - PPM Procurement effort with Technical Support"/>
    <s v="6.05.04.01"/>
    <x v="0"/>
    <d v="2024-05-21T00:00:00"/>
    <d v="2024-10-29T00:00:00"/>
    <s v="rnavarrol"/>
    <s v="bgallaghe1"/>
    <n v="995.46"/>
    <s v="EDIA"/>
    <s v="C"/>
    <s v="Labor"/>
    <s v="TEC"/>
    <m/>
    <s v="BNL"/>
    <s v="PED"/>
    <s v="VAC"/>
    <x v="10"/>
    <s v="S.P050.A"/>
    <m/>
    <m/>
    <m/>
    <m/>
    <m/>
    <m/>
    <m/>
    <n v="817.7"/>
    <n v="177.76"/>
    <m/>
    <m/>
    <m/>
    <m/>
    <m/>
    <m/>
    <m/>
    <m/>
    <m/>
    <x v="0"/>
    <x v="0"/>
    <m/>
  </r>
  <r>
    <s v=""/>
    <s v=" HR_0500_4360"/>
    <s v="Warm to cold transition for Triplet screens - PPM Procurement effort with Technical Support"/>
    <s v="6.05.04.01"/>
    <x v="0"/>
    <d v="2024-05-21T00:00:00"/>
    <d v="2024-10-29T00:00:00"/>
    <s v="rnavarrol"/>
    <s v="bgallaghe1"/>
    <n v="995.46"/>
    <s v="EDIA"/>
    <s v="C"/>
    <s v="Labor"/>
    <s v="TEC"/>
    <m/>
    <s v="BNL"/>
    <s v="PED"/>
    <s v="VAC"/>
    <x v="10"/>
    <s v="S.P050.A"/>
    <m/>
    <m/>
    <m/>
    <m/>
    <m/>
    <m/>
    <m/>
    <n v="817.7"/>
    <n v="177.76"/>
    <m/>
    <m/>
    <m/>
    <m/>
    <m/>
    <m/>
    <m/>
    <m/>
    <m/>
    <x v="0"/>
    <x v="0"/>
    <m/>
  </r>
  <r>
    <s v=""/>
    <s v=" HR_0500_3170"/>
    <s v="TR Effort: Beam screens cooling tube - Fabrication oversight"/>
    <s v="6.05.04.01"/>
    <x v="1"/>
    <d v="2024-06-28T00:00:00"/>
    <d v="2025-02-20T00:00:00"/>
    <s v="rnavarrol"/>
    <s v="bgallaghe1"/>
    <n v="2019.67"/>
    <s v="EDIA"/>
    <s v="C"/>
    <s v="Labor"/>
    <s v="TEC"/>
    <s v="CD-3A"/>
    <s v="BNL"/>
    <s v="Const"/>
    <s v="VAC"/>
    <x v="9"/>
    <s v="P.S527"/>
    <m/>
    <m/>
    <m/>
    <m/>
    <m/>
    <m/>
    <m/>
    <n v="820.49"/>
    <n v="1199.18"/>
    <m/>
    <m/>
    <m/>
    <m/>
    <m/>
    <m/>
    <m/>
    <m/>
    <m/>
    <x v="0"/>
    <x v="0"/>
    <m/>
  </r>
  <r>
    <s v=""/>
    <s v=" HR_0500_3280"/>
    <s v="TR Effort: Beam screen guides - Fabrication oversight"/>
    <s v="6.05.04.01"/>
    <x v="1"/>
    <d v="2024-06-28T00:00:00"/>
    <d v="2025-02-20T00:00:00"/>
    <s v="rnavarrol"/>
    <s v="bgallaghe1"/>
    <n v="2019.67"/>
    <s v="EDIA"/>
    <s v="C"/>
    <s v="Labor"/>
    <s v="TEC"/>
    <s v="CD-3A"/>
    <s v="BNL"/>
    <s v="Const"/>
    <s v="VAC"/>
    <x v="9"/>
    <s v="P.S528"/>
    <m/>
    <m/>
    <m/>
    <m/>
    <m/>
    <m/>
    <m/>
    <n v="820.49"/>
    <n v="1199.18"/>
    <m/>
    <m/>
    <m/>
    <m/>
    <m/>
    <m/>
    <m/>
    <m/>
    <m/>
    <x v="0"/>
    <x v="0"/>
    <m/>
  </r>
  <r>
    <s v=""/>
    <s v=" HR_0500_3390"/>
    <s v="TR Effort: Beam screens miscelleaneous parts - Fabrication oversight"/>
    <s v="6.05.04.01"/>
    <x v="1"/>
    <d v="2024-06-28T00:00:00"/>
    <d v="2025-02-20T00:00:00"/>
    <s v="rnavarrol"/>
    <s v="bgallaghe1"/>
    <n v="2019.67"/>
    <s v="EDIA"/>
    <s v="C"/>
    <s v="Labor"/>
    <s v="TEC"/>
    <s v="CD-3A"/>
    <s v="BNL"/>
    <s v="Const"/>
    <s v="VAC"/>
    <x v="9"/>
    <s v="P.S529"/>
    <m/>
    <m/>
    <m/>
    <m/>
    <m/>
    <m/>
    <m/>
    <n v="820.49"/>
    <n v="1199.18"/>
    <m/>
    <m/>
    <m/>
    <m/>
    <m/>
    <m/>
    <m/>
    <m/>
    <m/>
    <x v="0"/>
    <x v="0"/>
    <m/>
  </r>
  <r>
    <s v=""/>
    <s v=" HR_0500_3500"/>
    <s v="Interconnect hardware - Fabrication oversight"/>
    <s v="6.05.04.01"/>
    <x v="1"/>
    <d v="2025-12-10T00:00:00"/>
    <d v="2026-07-29T00:00:00"/>
    <s v="rnavarrol"/>
    <s v="bgallaghe1"/>
    <n v="2119.4699999999998"/>
    <s v="EDIA"/>
    <s v="C"/>
    <s v="Labor"/>
    <s v="TEC"/>
    <m/>
    <s v="BNL"/>
    <s v="Const"/>
    <s v="VAC"/>
    <x v="9"/>
    <s v="S.P050.A"/>
    <s v="APP00138"/>
    <m/>
    <m/>
    <m/>
    <m/>
    <m/>
    <m/>
    <m/>
    <m/>
    <n v="2119.4699999999998"/>
    <m/>
    <m/>
    <m/>
    <m/>
    <m/>
    <m/>
    <m/>
    <m/>
    <x v="0"/>
    <x v="0"/>
    <m/>
  </r>
  <r>
    <s v=""/>
    <s v=" HR_0500_3610"/>
    <s v="TR Effort: Laser welding equipment for cooling tube - Fabrication oversight"/>
    <s v="6.05.04.01"/>
    <x v="1"/>
    <d v="2024-06-28T00:00:00"/>
    <d v="2025-02-20T00:00:00"/>
    <s v="rnavarrol"/>
    <s v="bgallaghe1"/>
    <n v="2019.67"/>
    <s v="EDIA"/>
    <s v="C"/>
    <s v="Labor"/>
    <s v="TEC"/>
    <s v="CD-3A"/>
    <s v="BNL"/>
    <s v="Const"/>
    <s v="VAC"/>
    <x v="9"/>
    <s v="S.P344"/>
    <s v="APP00138"/>
    <m/>
    <m/>
    <m/>
    <m/>
    <m/>
    <m/>
    <n v="820.49"/>
    <n v="1199.18"/>
    <m/>
    <m/>
    <m/>
    <m/>
    <m/>
    <m/>
    <m/>
    <m/>
    <m/>
    <x v="0"/>
    <x v="0"/>
    <m/>
  </r>
  <r>
    <s v=""/>
    <s v=" HR_0500_3720"/>
    <s v="TR Effort: Laser welding equipment for guides and skate brackets - Fabrication oversight"/>
    <s v="6.05.04.01"/>
    <x v="1"/>
    <d v="2024-06-28T00:00:00"/>
    <d v="2025-02-20T00:00:00"/>
    <s v="rnavarrol"/>
    <s v="bgallaghe1"/>
    <n v="2019.67"/>
    <s v="EDIA"/>
    <s v="C"/>
    <s v="Labor"/>
    <s v="TEC"/>
    <s v="CD-3A"/>
    <s v="BNL"/>
    <s v="Const"/>
    <s v="VAC"/>
    <x v="9"/>
    <s v="P.S530"/>
    <m/>
    <m/>
    <m/>
    <m/>
    <m/>
    <m/>
    <m/>
    <n v="820.49"/>
    <n v="1199.18"/>
    <m/>
    <m/>
    <m/>
    <m/>
    <m/>
    <m/>
    <m/>
    <m/>
    <m/>
    <x v="0"/>
    <x v="0"/>
    <m/>
  </r>
  <r>
    <s v=""/>
    <s v=" HR_0500_3830"/>
    <s v="TR Effort: Cutting equipment - Fabrication oversight"/>
    <s v="6.05.04.01"/>
    <x v="1"/>
    <d v="2024-06-28T00:00:00"/>
    <d v="2025-02-20T00:00:00"/>
    <s v="rnavarrol"/>
    <s v="bgallaghe1"/>
    <n v="2019.67"/>
    <s v="EDIA"/>
    <s v="C"/>
    <s v="Labor"/>
    <s v="TEC"/>
    <s v="CD-3A"/>
    <s v="BNL"/>
    <s v="Const"/>
    <s v="VAC"/>
    <x v="9"/>
    <s v="P.S531"/>
    <m/>
    <m/>
    <m/>
    <m/>
    <m/>
    <m/>
    <m/>
    <n v="820.49"/>
    <n v="1199.18"/>
    <m/>
    <m/>
    <m/>
    <m/>
    <m/>
    <m/>
    <m/>
    <m/>
    <m/>
    <x v="0"/>
    <x v="0"/>
    <m/>
  </r>
  <r>
    <s v=""/>
    <s v=" HR_0500_3940"/>
    <s v="TR Effort: Part marking equipment - Fabrication oversight"/>
    <s v="6.05.04.01"/>
    <x v="1"/>
    <d v="2024-06-28T00:00:00"/>
    <d v="2024-10-22T00:00:00"/>
    <s v="rnavarrol"/>
    <s v="bgallaghe1"/>
    <n v="1991.53"/>
    <s v="EDIA"/>
    <s v="C"/>
    <s v="Labor"/>
    <s v="TEC"/>
    <s v="CD-3A"/>
    <s v="BNL"/>
    <s v="Const"/>
    <s v="VAC"/>
    <x v="9"/>
    <s v="P.S532"/>
    <m/>
    <m/>
    <m/>
    <m/>
    <m/>
    <m/>
    <m/>
    <n v="1618.12"/>
    <n v="373.41"/>
    <m/>
    <m/>
    <m/>
    <m/>
    <m/>
    <m/>
    <m/>
    <m/>
    <m/>
    <x v="0"/>
    <x v="0"/>
    <m/>
  </r>
  <r>
    <s v=""/>
    <s v=" HR_0500_4050"/>
    <s v="TR Effort: Beam Screens fixturing/tooling - Fabrication oversight"/>
    <s v="6.05.04.01"/>
    <x v="1"/>
    <d v="2024-06-28T00:00:00"/>
    <d v="2025-02-20T00:00:00"/>
    <s v="rnavarrol"/>
    <s v="bgallaghe1"/>
    <n v="2019.67"/>
    <s v="EDIA"/>
    <s v="C"/>
    <s v="Labor"/>
    <s v="TEC"/>
    <s v="CD-3A"/>
    <s v="BNL"/>
    <s v="Const"/>
    <s v="VAC"/>
    <x v="9"/>
    <s v="P.S533"/>
    <m/>
    <m/>
    <m/>
    <m/>
    <m/>
    <m/>
    <m/>
    <n v="820.49"/>
    <n v="1199.18"/>
    <m/>
    <m/>
    <m/>
    <m/>
    <m/>
    <m/>
    <m/>
    <m/>
    <m/>
    <x v="0"/>
    <x v="0"/>
    <m/>
  </r>
  <r>
    <s v=""/>
    <s v=" HR_0500_4160"/>
    <s v="Beam Screens for Triplet - Fabrication oversight"/>
    <s v="6.05.04.01"/>
    <x v="1"/>
    <d v="2025-12-10T00:00:00"/>
    <d v="2026-07-29T00:00:00"/>
    <s v="rnavarrol"/>
    <s v="bgallaghe1"/>
    <n v="2119.4699999999998"/>
    <s v="EDIA"/>
    <s v="C"/>
    <s v="Labor"/>
    <s v="TEC"/>
    <m/>
    <s v="BNL"/>
    <s v="Const"/>
    <s v="VAC"/>
    <x v="9"/>
    <s v="S.P050.A"/>
    <m/>
    <m/>
    <m/>
    <m/>
    <m/>
    <m/>
    <m/>
    <m/>
    <m/>
    <n v="2119.4699999999998"/>
    <m/>
    <m/>
    <m/>
    <m/>
    <m/>
    <m/>
    <m/>
    <m/>
    <x v="0"/>
    <x v="0"/>
    <m/>
  </r>
  <r>
    <s v=""/>
    <s v=" HR_0500_4270"/>
    <s v="Warm to cold transition for Arc screens - Fabrication oversight"/>
    <s v="6.05.04.01"/>
    <x v="1"/>
    <d v="2025-12-10T00:00:00"/>
    <d v="2026-07-29T00:00:00"/>
    <s v="rnavarrol"/>
    <s v="bgallaghe1"/>
    <n v="2119.4699999999998"/>
    <s v="EDIA"/>
    <s v="C"/>
    <s v="Labor"/>
    <s v="TEC"/>
    <m/>
    <s v="BNL"/>
    <s v="Const"/>
    <s v="VAC"/>
    <x v="9"/>
    <s v="S.P050.A"/>
    <m/>
    <m/>
    <m/>
    <m/>
    <m/>
    <m/>
    <m/>
    <m/>
    <m/>
    <n v="2119.4699999999998"/>
    <m/>
    <m/>
    <m/>
    <m/>
    <m/>
    <m/>
    <m/>
    <m/>
    <x v="0"/>
    <x v="0"/>
    <m/>
  </r>
  <r>
    <s v=""/>
    <s v=" HR_0500_4380"/>
    <s v="Warm to cold transition for Triplet screens - Fabrication oversight"/>
    <s v="6.05.04.01"/>
    <x v="1"/>
    <d v="2025-12-10T00:00:00"/>
    <d v="2026-07-29T00:00:00"/>
    <s v="rnavarrol"/>
    <s v="bgallaghe1"/>
    <n v="2119.4699999999998"/>
    <s v="EDIA"/>
    <s v="C"/>
    <s v="Labor"/>
    <s v="TEC"/>
    <m/>
    <s v="BNL"/>
    <s v="Const"/>
    <s v="VAC"/>
    <x v="9"/>
    <s v="S.P050.A"/>
    <m/>
    <m/>
    <m/>
    <m/>
    <m/>
    <m/>
    <m/>
    <m/>
    <m/>
    <n v="2119.4699999999998"/>
    <m/>
    <m/>
    <m/>
    <m/>
    <m/>
    <m/>
    <m/>
    <m/>
    <x v="0"/>
    <x v="0"/>
    <m/>
  </r>
  <r>
    <s v=""/>
    <s v=" HR_0500_3220"/>
    <s v="Beam screens cooling tube - Delivery, testing, and acceptance"/>
    <s v="6.05.04.01"/>
    <x v="1"/>
    <d v="2025-08-12T00:00:00"/>
    <d v="2025-11-05T00:00:00"/>
    <s v="rnavarrol"/>
    <s v="bgallaghe1"/>
    <n v="1427.22"/>
    <s v="EDIA"/>
    <s v="C"/>
    <s v="Labor"/>
    <s v="TEC"/>
    <s v="CD-3A"/>
    <s v="BNL"/>
    <s v="Const"/>
    <s v="VAC"/>
    <x v="8"/>
    <s v="P.S527"/>
    <m/>
    <m/>
    <m/>
    <m/>
    <m/>
    <m/>
    <m/>
    <m/>
    <n v="832.55"/>
    <n v="594.67999999999995"/>
    <m/>
    <m/>
    <m/>
    <m/>
    <m/>
    <m/>
    <m/>
    <m/>
    <x v="0"/>
    <x v="0"/>
    <m/>
  </r>
  <r>
    <s v=""/>
    <s v=" HR_0500_3220"/>
    <s v="Beam screens cooling tube - Delivery, testing, and acceptance"/>
    <s v="6.05.04.01"/>
    <x v="1"/>
    <d v="2025-08-12T00:00:00"/>
    <d v="2025-11-05T00:00:00"/>
    <s v="rnavarrol"/>
    <s v="bgallaghe1"/>
    <n v="2164.23"/>
    <s v="EDIA"/>
    <s v="C"/>
    <s v="Labor"/>
    <s v="TEC"/>
    <s v="CD-3A"/>
    <s v="BNL"/>
    <s v="Const"/>
    <s v="VAC"/>
    <x v="8"/>
    <s v="P.S527"/>
    <m/>
    <m/>
    <m/>
    <m/>
    <m/>
    <m/>
    <m/>
    <m/>
    <n v="1262.47"/>
    <n v="901.76"/>
    <m/>
    <m/>
    <m/>
    <m/>
    <m/>
    <m/>
    <m/>
    <m/>
    <x v="0"/>
    <x v="0"/>
    <m/>
  </r>
  <r>
    <s v=""/>
    <s v=" HR_0500_3330"/>
    <s v="Beam screen guides - Delivery, testing, and acceptance"/>
    <s v="6.05.04.01"/>
    <x v="1"/>
    <d v="2025-08-12T00:00:00"/>
    <d v="2025-11-05T00:00:00"/>
    <s v="rnavarrol"/>
    <s v="bgallaghe1"/>
    <n v="1427.22"/>
    <s v="EDIA"/>
    <s v="C"/>
    <s v="Labor"/>
    <s v="TEC"/>
    <s v="CD-3A"/>
    <s v="BNL"/>
    <s v="Const"/>
    <s v="VAC"/>
    <x v="8"/>
    <s v="P.S528"/>
    <m/>
    <m/>
    <m/>
    <m/>
    <m/>
    <m/>
    <m/>
    <m/>
    <n v="832.55"/>
    <n v="594.67999999999995"/>
    <m/>
    <m/>
    <m/>
    <m/>
    <m/>
    <m/>
    <m/>
    <m/>
    <x v="0"/>
    <x v="0"/>
    <m/>
  </r>
  <r>
    <s v=""/>
    <s v=" HR_0500_3330"/>
    <s v="Beam screen guides - Delivery, testing, and acceptance"/>
    <s v="6.05.04.01"/>
    <x v="1"/>
    <d v="2025-08-12T00:00:00"/>
    <d v="2025-11-05T00:00:00"/>
    <s v="rnavarrol"/>
    <s v="bgallaghe1"/>
    <n v="2164.23"/>
    <s v="EDIA"/>
    <s v="C"/>
    <s v="Labor"/>
    <s v="TEC"/>
    <s v="CD-3A"/>
    <s v="BNL"/>
    <s v="Const"/>
    <s v="VAC"/>
    <x v="8"/>
    <s v="P.S528"/>
    <m/>
    <m/>
    <m/>
    <m/>
    <m/>
    <m/>
    <m/>
    <m/>
    <n v="1262.47"/>
    <n v="901.76"/>
    <m/>
    <m/>
    <m/>
    <m/>
    <m/>
    <m/>
    <m/>
    <m/>
    <x v="0"/>
    <x v="0"/>
    <m/>
  </r>
  <r>
    <s v=""/>
    <s v=" HR_0500_3440"/>
    <s v="Beam screens miscelleaneous parts - Delivery, testing, and acceptance"/>
    <s v="6.05.04.01"/>
    <x v="1"/>
    <d v="2025-05-16T00:00:00"/>
    <d v="2025-08-11T00:00:00"/>
    <s v="rnavarrol"/>
    <s v="bgallaghe1"/>
    <n v="1406.71"/>
    <s v="EDIA"/>
    <s v="C"/>
    <s v="Labor"/>
    <s v="TEC"/>
    <s v="CD-3A"/>
    <s v="BNL"/>
    <s v="Const"/>
    <s v="VAC"/>
    <x v="8"/>
    <s v="P.S529"/>
    <m/>
    <m/>
    <m/>
    <m/>
    <m/>
    <m/>
    <m/>
    <m/>
    <n v="1406.71"/>
    <m/>
    <m/>
    <m/>
    <m/>
    <m/>
    <m/>
    <m/>
    <m/>
    <m/>
    <x v="0"/>
    <x v="0"/>
    <m/>
  </r>
  <r>
    <s v=""/>
    <s v=" HR_0500_3440"/>
    <s v="Beam screens miscelleaneous parts - Delivery, testing, and acceptance"/>
    <s v="6.05.04.01"/>
    <x v="1"/>
    <d v="2025-05-16T00:00:00"/>
    <d v="2025-08-11T00:00:00"/>
    <s v="rnavarrol"/>
    <s v="bgallaghe1"/>
    <n v="2133.12"/>
    <s v="EDIA"/>
    <s v="C"/>
    <s v="Labor"/>
    <s v="TEC"/>
    <s v="CD-3A"/>
    <s v="BNL"/>
    <s v="Const"/>
    <s v="VAC"/>
    <x v="8"/>
    <s v="P.S529"/>
    <m/>
    <m/>
    <m/>
    <m/>
    <m/>
    <m/>
    <m/>
    <m/>
    <n v="2133.12"/>
    <m/>
    <m/>
    <m/>
    <m/>
    <m/>
    <m/>
    <m/>
    <m/>
    <m/>
    <x v="0"/>
    <x v="0"/>
    <m/>
  </r>
  <r>
    <s v=""/>
    <s v=" HR_0500_3550"/>
    <s v="Interconnect hardware - Delivery, testing, and acceptance"/>
    <s v="6.05.04.01"/>
    <x v="1"/>
    <d v="2026-10-26T00:00:00"/>
    <d v="2027-01-25T00:00:00"/>
    <s v="rnavarrol"/>
    <s v="bgallaghe1"/>
    <n v="1506.9"/>
    <s v="EDIA"/>
    <s v="C"/>
    <s v="Labor"/>
    <s v="TEC"/>
    <m/>
    <s v="BNL"/>
    <s v="Const"/>
    <s v="VAC"/>
    <x v="8"/>
    <s v="S.P050.A"/>
    <s v="APP00138"/>
    <m/>
    <m/>
    <m/>
    <m/>
    <m/>
    <m/>
    <m/>
    <m/>
    <m/>
    <n v="1506.9"/>
    <m/>
    <m/>
    <m/>
    <m/>
    <m/>
    <m/>
    <m/>
    <x v="0"/>
    <x v="0"/>
    <m/>
  </r>
  <r>
    <s v=""/>
    <s v=" HR_0500_3550"/>
    <s v="Interconnect hardware - Delivery, testing, and acceptance"/>
    <s v="6.05.04.01"/>
    <x v="1"/>
    <d v="2026-10-26T00:00:00"/>
    <d v="2027-01-25T00:00:00"/>
    <s v="rnavarrol"/>
    <s v="bgallaghe1"/>
    <n v="2285.0500000000002"/>
    <s v="EDIA"/>
    <s v="C"/>
    <s v="Labor"/>
    <s v="TEC"/>
    <m/>
    <s v="BNL"/>
    <s v="Const"/>
    <s v="VAC"/>
    <x v="8"/>
    <s v="S.P050.A"/>
    <s v="APP00138"/>
    <m/>
    <m/>
    <m/>
    <m/>
    <m/>
    <m/>
    <m/>
    <m/>
    <m/>
    <n v="2285.0500000000002"/>
    <m/>
    <m/>
    <m/>
    <m/>
    <m/>
    <m/>
    <m/>
    <x v="0"/>
    <x v="0"/>
    <m/>
  </r>
  <r>
    <s v=""/>
    <s v=" HR_0500_3660"/>
    <s v="Laser welding equipment for cooling tube - Delivery, testing, and acceptance"/>
    <s v="6.05.04.01"/>
    <x v="1"/>
    <d v="2025-05-16T00:00:00"/>
    <d v="2025-08-11T00:00:00"/>
    <s v="rnavarrol"/>
    <s v="bgallaghe1"/>
    <n v="1406.71"/>
    <s v="EDIA"/>
    <s v="C"/>
    <s v="Labor"/>
    <s v="TEC"/>
    <s v="CD-3A"/>
    <s v="BNL"/>
    <s v="Const"/>
    <s v="VAC"/>
    <x v="8"/>
    <s v="S.P344"/>
    <s v="APP00138"/>
    <m/>
    <m/>
    <m/>
    <m/>
    <m/>
    <m/>
    <m/>
    <n v="1406.71"/>
    <m/>
    <m/>
    <m/>
    <m/>
    <m/>
    <m/>
    <m/>
    <m/>
    <m/>
    <x v="0"/>
    <x v="0"/>
    <m/>
  </r>
  <r>
    <s v=""/>
    <s v=" HR_0500_3660"/>
    <s v="Laser welding equipment for cooling tube - Delivery, testing, and acceptance"/>
    <s v="6.05.04.01"/>
    <x v="1"/>
    <d v="2025-05-16T00:00:00"/>
    <d v="2025-08-11T00:00:00"/>
    <s v="rnavarrol"/>
    <s v="bgallaghe1"/>
    <n v="2133.12"/>
    <s v="EDIA"/>
    <s v="C"/>
    <s v="Labor"/>
    <s v="TEC"/>
    <s v="CD-3A"/>
    <s v="BNL"/>
    <s v="Const"/>
    <s v="VAC"/>
    <x v="8"/>
    <s v="S.P344"/>
    <s v="APP00138"/>
    <m/>
    <m/>
    <m/>
    <m/>
    <m/>
    <m/>
    <m/>
    <n v="2133.12"/>
    <m/>
    <m/>
    <m/>
    <m/>
    <m/>
    <m/>
    <m/>
    <m/>
    <m/>
    <x v="0"/>
    <x v="0"/>
    <m/>
  </r>
  <r>
    <s v=""/>
    <s v=" HR_0500_3770"/>
    <s v="Laser welding equipment for guides and skate brackets - Delivery, testing, and acceptance"/>
    <s v="6.05.04.01"/>
    <x v="1"/>
    <d v="2025-05-16T00:00:00"/>
    <d v="2025-08-11T00:00:00"/>
    <s v="rnavarrol"/>
    <s v="bgallaghe1"/>
    <n v="1406.71"/>
    <s v="EDIA"/>
    <s v="C"/>
    <s v="Labor"/>
    <s v="TEC"/>
    <s v="CD-3A"/>
    <s v="BNL"/>
    <s v="Const"/>
    <s v="VAC"/>
    <x v="8"/>
    <s v="P.S530"/>
    <m/>
    <m/>
    <m/>
    <m/>
    <m/>
    <m/>
    <m/>
    <m/>
    <n v="1406.71"/>
    <m/>
    <m/>
    <m/>
    <m/>
    <m/>
    <m/>
    <m/>
    <m/>
    <m/>
    <x v="0"/>
    <x v="0"/>
    <m/>
  </r>
  <r>
    <s v=""/>
    <s v=" HR_0500_3770"/>
    <s v="Laser welding equipment for guides and skate brackets - Delivery, testing, and acceptance"/>
    <s v="6.05.04.01"/>
    <x v="1"/>
    <d v="2025-05-16T00:00:00"/>
    <d v="2025-08-11T00:00:00"/>
    <s v="rnavarrol"/>
    <s v="bgallaghe1"/>
    <n v="2133.12"/>
    <s v="EDIA"/>
    <s v="C"/>
    <s v="Labor"/>
    <s v="TEC"/>
    <s v="CD-3A"/>
    <s v="BNL"/>
    <s v="Const"/>
    <s v="VAC"/>
    <x v="8"/>
    <s v="P.S530"/>
    <m/>
    <m/>
    <m/>
    <m/>
    <m/>
    <m/>
    <m/>
    <m/>
    <n v="2133.12"/>
    <m/>
    <m/>
    <m/>
    <m/>
    <m/>
    <m/>
    <m/>
    <m/>
    <m/>
    <x v="0"/>
    <x v="0"/>
    <m/>
  </r>
  <r>
    <s v=""/>
    <s v=" HR_0500_3880"/>
    <s v="Cutting equipment - Delivery, testing, and acceptance"/>
    <s v="6.05.04.01"/>
    <x v="1"/>
    <d v="2025-05-16T00:00:00"/>
    <d v="2025-08-11T00:00:00"/>
    <s v="rnavarrol"/>
    <s v="bgallaghe1"/>
    <n v="1406.71"/>
    <s v="EDIA"/>
    <s v="C"/>
    <s v="Labor"/>
    <s v="TEC"/>
    <s v="CD-3A"/>
    <s v="BNL"/>
    <s v="Const"/>
    <s v="VAC"/>
    <x v="8"/>
    <s v="P.S531"/>
    <m/>
    <m/>
    <m/>
    <m/>
    <m/>
    <m/>
    <m/>
    <m/>
    <n v="1406.71"/>
    <m/>
    <m/>
    <m/>
    <m/>
    <m/>
    <m/>
    <m/>
    <m/>
    <m/>
    <x v="0"/>
    <x v="0"/>
    <m/>
  </r>
  <r>
    <s v=""/>
    <s v=" HR_0500_3880"/>
    <s v="Cutting equipment - Delivery, testing, and acceptance"/>
    <s v="6.05.04.01"/>
    <x v="1"/>
    <d v="2025-05-16T00:00:00"/>
    <d v="2025-08-11T00:00:00"/>
    <s v="rnavarrol"/>
    <s v="bgallaghe1"/>
    <n v="2133.12"/>
    <s v="EDIA"/>
    <s v="C"/>
    <s v="Labor"/>
    <s v="TEC"/>
    <s v="CD-3A"/>
    <s v="BNL"/>
    <s v="Const"/>
    <s v="VAC"/>
    <x v="8"/>
    <s v="P.S531"/>
    <m/>
    <m/>
    <m/>
    <m/>
    <m/>
    <m/>
    <m/>
    <m/>
    <n v="2133.12"/>
    <m/>
    <m/>
    <m/>
    <m/>
    <m/>
    <m/>
    <m/>
    <m/>
    <m/>
    <x v="0"/>
    <x v="0"/>
    <m/>
  </r>
  <r>
    <s v=""/>
    <s v=" HR_0500_3990"/>
    <s v="Part marking equipment - Delivery, testing, and acceptance"/>
    <s v="6.05.04.01"/>
    <x v="1"/>
    <d v="2025-01-23T00:00:00"/>
    <d v="2025-04-17T00:00:00"/>
    <s v="rnavarrol"/>
    <s v="bgallaghe1"/>
    <n v="1406.71"/>
    <s v="EDIA"/>
    <s v="C"/>
    <s v="Labor"/>
    <s v="TEC"/>
    <s v="CD-3A"/>
    <s v="BNL"/>
    <s v="Const"/>
    <s v="VAC"/>
    <x v="8"/>
    <s v="P.S532"/>
    <m/>
    <m/>
    <m/>
    <m/>
    <m/>
    <m/>
    <m/>
    <m/>
    <n v="1406.71"/>
    <m/>
    <m/>
    <m/>
    <m/>
    <m/>
    <m/>
    <m/>
    <m/>
    <m/>
    <x v="0"/>
    <x v="0"/>
    <m/>
  </r>
  <r>
    <s v=""/>
    <s v=" HR_0500_3990"/>
    <s v="Part marking equipment - Delivery, testing, and acceptance"/>
    <s v="6.05.04.01"/>
    <x v="1"/>
    <d v="2025-01-23T00:00:00"/>
    <d v="2025-04-17T00:00:00"/>
    <s v="rnavarrol"/>
    <s v="bgallaghe1"/>
    <n v="2133.12"/>
    <s v="EDIA"/>
    <s v="C"/>
    <s v="Labor"/>
    <s v="TEC"/>
    <s v="CD-3A"/>
    <s v="BNL"/>
    <s v="Const"/>
    <s v="VAC"/>
    <x v="8"/>
    <s v="P.S532"/>
    <m/>
    <m/>
    <m/>
    <m/>
    <m/>
    <m/>
    <m/>
    <m/>
    <n v="2133.12"/>
    <m/>
    <m/>
    <m/>
    <m/>
    <m/>
    <m/>
    <m/>
    <m/>
    <m/>
    <x v="0"/>
    <x v="0"/>
    <m/>
  </r>
  <r>
    <s v=""/>
    <s v=" HR_0500_4100"/>
    <s v="Beam Screens fixturing/tooling - Delivery, testing, and acceptance"/>
    <s v="6.05.04.01"/>
    <x v="1"/>
    <d v="2025-05-16T00:00:00"/>
    <d v="2025-08-11T00:00:00"/>
    <s v="rnavarrol"/>
    <s v="bgallaghe1"/>
    <n v="1406.71"/>
    <s v="EDIA"/>
    <s v="C"/>
    <s v="Labor"/>
    <s v="TEC"/>
    <s v="CD-3A"/>
    <s v="BNL"/>
    <s v="Const"/>
    <s v="VAC"/>
    <x v="8"/>
    <s v="P.S533"/>
    <m/>
    <m/>
    <m/>
    <m/>
    <m/>
    <m/>
    <m/>
    <m/>
    <n v="1406.71"/>
    <m/>
    <m/>
    <m/>
    <m/>
    <m/>
    <m/>
    <m/>
    <m/>
    <m/>
    <x v="0"/>
    <x v="0"/>
    <m/>
  </r>
  <r>
    <s v=""/>
    <s v=" HR_0500_4100"/>
    <s v="Beam Screens fixturing/tooling - Delivery, testing, and acceptance"/>
    <s v="6.05.04.01"/>
    <x v="1"/>
    <d v="2025-05-16T00:00:00"/>
    <d v="2025-08-11T00:00:00"/>
    <s v="rnavarrol"/>
    <s v="bgallaghe1"/>
    <n v="2133.12"/>
    <s v="EDIA"/>
    <s v="C"/>
    <s v="Labor"/>
    <s v="TEC"/>
    <s v="CD-3A"/>
    <s v="BNL"/>
    <s v="Const"/>
    <s v="VAC"/>
    <x v="8"/>
    <s v="P.S533"/>
    <m/>
    <m/>
    <m/>
    <m/>
    <m/>
    <m/>
    <m/>
    <m/>
    <n v="2133.12"/>
    <m/>
    <m/>
    <m/>
    <m/>
    <m/>
    <m/>
    <m/>
    <m/>
    <m/>
    <x v="0"/>
    <x v="0"/>
    <m/>
  </r>
  <r>
    <s v=""/>
    <s v=" HR_0500_4210"/>
    <s v="Beam Screens for Triplet - Delivery, testing, and acceptance"/>
    <s v="6.05.04.01"/>
    <x v="1"/>
    <d v="2026-10-26T00:00:00"/>
    <d v="2027-01-25T00:00:00"/>
    <s v="rnavarrol"/>
    <s v="bgallaghe1"/>
    <n v="1506.9"/>
    <s v="EDIA"/>
    <s v="C"/>
    <s v="Labor"/>
    <s v="TEC"/>
    <m/>
    <s v="BNL"/>
    <s v="Const"/>
    <s v="VAC"/>
    <x v="8"/>
    <s v="S.P050.A"/>
    <m/>
    <m/>
    <m/>
    <m/>
    <m/>
    <m/>
    <m/>
    <m/>
    <m/>
    <m/>
    <n v="1506.9"/>
    <m/>
    <m/>
    <m/>
    <m/>
    <m/>
    <m/>
    <m/>
    <x v="0"/>
    <x v="0"/>
    <m/>
  </r>
  <r>
    <s v=""/>
    <s v=" HR_0500_4210"/>
    <s v="Beam Screens for Triplet - Delivery, testing, and acceptance"/>
    <s v="6.05.04.01"/>
    <x v="1"/>
    <d v="2026-10-26T00:00:00"/>
    <d v="2027-01-25T00:00:00"/>
    <s v="rnavarrol"/>
    <s v="bgallaghe1"/>
    <n v="2285.0500000000002"/>
    <s v="EDIA"/>
    <s v="C"/>
    <s v="Labor"/>
    <s v="TEC"/>
    <m/>
    <s v="BNL"/>
    <s v="Const"/>
    <s v="VAC"/>
    <x v="8"/>
    <s v="S.P050.A"/>
    <m/>
    <m/>
    <m/>
    <m/>
    <m/>
    <m/>
    <m/>
    <m/>
    <m/>
    <m/>
    <n v="2285.0500000000002"/>
    <m/>
    <m/>
    <m/>
    <m/>
    <m/>
    <m/>
    <m/>
    <x v="0"/>
    <x v="0"/>
    <m/>
  </r>
  <r>
    <s v=""/>
    <s v=" HR_0500_4320"/>
    <s v="Warm to cold transition for Arc screens - Delivery, testing, and acceptance"/>
    <s v="6.05.04.01"/>
    <x v="1"/>
    <d v="2026-10-26T00:00:00"/>
    <d v="2027-01-25T00:00:00"/>
    <s v="rnavarrol"/>
    <s v="bgallaghe1"/>
    <n v="1506.9"/>
    <s v="EDIA"/>
    <s v="C"/>
    <s v="Labor"/>
    <s v="TEC"/>
    <m/>
    <s v="BNL"/>
    <s v="Const"/>
    <s v="VAC"/>
    <x v="8"/>
    <s v="S.P050.A"/>
    <m/>
    <m/>
    <m/>
    <m/>
    <m/>
    <m/>
    <m/>
    <m/>
    <m/>
    <m/>
    <n v="1506.9"/>
    <m/>
    <m/>
    <m/>
    <m/>
    <m/>
    <m/>
    <m/>
    <x v="0"/>
    <x v="0"/>
    <m/>
  </r>
  <r>
    <s v=""/>
    <s v=" HR_0500_4320"/>
    <s v="Warm to cold transition for Arc screens - Delivery, testing, and acceptance"/>
    <s v="6.05.04.01"/>
    <x v="1"/>
    <d v="2026-10-26T00:00:00"/>
    <d v="2027-01-25T00:00:00"/>
    <s v="rnavarrol"/>
    <s v="bgallaghe1"/>
    <n v="2285.0500000000002"/>
    <s v="EDIA"/>
    <s v="C"/>
    <s v="Labor"/>
    <s v="TEC"/>
    <m/>
    <s v="BNL"/>
    <s v="Const"/>
    <s v="VAC"/>
    <x v="8"/>
    <s v="S.P050.A"/>
    <m/>
    <m/>
    <m/>
    <m/>
    <m/>
    <m/>
    <m/>
    <m/>
    <m/>
    <m/>
    <n v="2285.0500000000002"/>
    <m/>
    <m/>
    <m/>
    <m/>
    <m/>
    <m/>
    <m/>
    <x v="0"/>
    <x v="0"/>
    <m/>
  </r>
  <r>
    <s v=""/>
    <s v=" HR_0500_4430"/>
    <s v="Warm to cold transition for Triplet screens - Delivery, testing, and acceptance"/>
    <s v="6.05.04.01"/>
    <x v="1"/>
    <d v="2026-10-26T00:00:00"/>
    <d v="2027-01-25T00:00:00"/>
    <s v="rnavarrol"/>
    <s v="bgallaghe1"/>
    <n v="1506.9"/>
    <s v="EDIA"/>
    <s v="C"/>
    <s v="Labor"/>
    <s v="TEC"/>
    <m/>
    <s v="BNL"/>
    <s v="Const"/>
    <s v="VAC"/>
    <x v="8"/>
    <s v="S.P050.A"/>
    <m/>
    <m/>
    <m/>
    <m/>
    <m/>
    <m/>
    <m/>
    <m/>
    <m/>
    <m/>
    <n v="1506.9"/>
    <m/>
    <m/>
    <m/>
    <m/>
    <m/>
    <m/>
    <m/>
    <x v="0"/>
    <x v="0"/>
    <m/>
  </r>
  <r>
    <s v=""/>
    <s v=" HR_0500_4430"/>
    <s v="Warm to cold transition for Triplet screens - Delivery, testing, and acceptance"/>
    <s v="6.05.04.01"/>
    <x v="1"/>
    <d v="2026-10-26T00:00:00"/>
    <d v="2027-01-25T00:00:00"/>
    <s v="rnavarrol"/>
    <s v="bgallaghe1"/>
    <n v="2285.0500000000002"/>
    <s v="EDIA"/>
    <s v="C"/>
    <s v="Labor"/>
    <s v="TEC"/>
    <m/>
    <s v="BNL"/>
    <s v="Const"/>
    <s v="VAC"/>
    <x v="8"/>
    <s v="S.P050.A"/>
    <m/>
    <m/>
    <m/>
    <m/>
    <m/>
    <m/>
    <m/>
    <m/>
    <m/>
    <m/>
    <n v="2285.0500000000002"/>
    <m/>
    <m/>
    <m/>
    <m/>
    <m/>
    <m/>
    <m/>
    <x v="0"/>
    <x v="0"/>
    <m/>
  </r>
  <r>
    <s v=""/>
    <s v=" HR_0500_5920"/>
    <s v="Cryostat Modifications - engineering design and documentation"/>
    <s v="6.05.04.04"/>
    <x v="0"/>
    <d v="2023-03-01T00:00:00"/>
    <d v="2024-02-28T00:00:00"/>
    <s v="rnavarrol"/>
    <s v="bgallaghe1"/>
    <n v="215493.97"/>
    <s v="EDIA"/>
    <s v="C"/>
    <s v="Labor"/>
    <s v="TEC"/>
    <m/>
    <s v="BNL"/>
    <s v="PED"/>
    <s v="VAC"/>
    <x v="11"/>
    <s v="S.P050.A"/>
    <m/>
    <m/>
    <m/>
    <m/>
    <m/>
    <m/>
    <n v="129296.38"/>
    <n v="86197.59"/>
    <m/>
    <m/>
    <m/>
    <m/>
    <m/>
    <m/>
    <m/>
    <m/>
    <m/>
    <m/>
    <x v="0"/>
    <x v="0"/>
    <m/>
  </r>
  <r>
    <s v=""/>
    <s v=" HR_0500_5920"/>
    <s v="Cryostat Modifications - engineering design and documentation"/>
    <s v="6.05.04.04"/>
    <x v="0"/>
    <d v="2023-03-01T00:00:00"/>
    <d v="2024-02-28T00:00:00"/>
    <s v="rnavarrol"/>
    <s v="bgallaghe1"/>
    <n v="568598.54"/>
    <s v="EDIA"/>
    <s v="C"/>
    <s v="Labor"/>
    <s v="TEC"/>
    <m/>
    <s v="BNL"/>
    <s v="PED"/>
    <s v="VAC"/>
    <x v="11"/>
    <s v="S.P050.A"/>
    <m/>
    <m/>
    <m/>
    <m/>
    <m/>
    <m/>
    <n v="341159.12"/>
    <n v="227439.42"/>
    <m/>
    <m/>
    <m/>
    <m/>
    <m/>
    <m/>
    <m/>
    <m/>
    <m/>
    <m/>
    <x v="0"/>
    <x v="0"/>
    <m/>
  </r>
  <r>
    <s v=""/>
    <s v=" HR_0500_5960"/>
    <s v="Control Valves - Vendor Fabrication Oversight"/>
    <s v="6.05.04.04"/>
    <x v="1"/>
    <d v="2024-08-08T00:00:00"/>
    <d v="2025-04-01T00:00:00"/>
    <s v="rnavarrol"/>
    <s v="bgallaghe1"/>
    <n v="0"/>
    <s v="EDIA"/>
    <s v="C"/>
    <s v="Labor"/>
    <s v="TEC"/>
    <s v="CD-3A"/>
    <s v="BNL"/>
    <s v="Const"/>
    <s v="VAC"/>
    <x v="9"/>
    <s v="S.P350"/>
    <s v="APP00581"/>
    <m/>
    <m/>
    <m/>
    <m/>
    <m/>
    <m/>
    <m/>
    <m/>
    <m/>
    <m/>
    <m/>
    <m/>
    <m/>
    <m/>
    <m/>
    <m/>
    <m/>
    <x v="0"/>
    <x v="0"/>
    <m/>
  </r>
  <r>
    <s v="Contract Award"/>
    <s v=" HR_0500_5950"/>
    <s v="Control Valves - Contract Award"/>
    <s v="6.05.04.04"/>
    <x v="1"/>
    <d v="2024-08-07T00:00:00"/>
    <d v="2024-08-07T00:00:00"/>
    <s v="rnavarrol"/>
    <s v="bgallaghe1"/>
    <n v="0.01"/>
    <s v="EDIA"/>
    <s v="C"/>
    <s v="Nonlabor"/>
    <s v="TEC"/>
    <s v="CD-3A"/>
    <s v="BNL"/>
    <s v="Const"/>
    <s v="VAC"/>
    <x v="10"/>
    <s v="S.P350"/>
    <s v="APP00581"/>
    <m/>
    <m/>
    <m/>
    <m/>
    <m/>
    <m/>
    <n v="0.01"/>
    <m/>
    <m/>
    <m/>
    <m/>
    <m/>
    <m/>
    <m/>
    <m/>
    <m/>
    <m/>
    <x v="0"/>
    <x v="0"/>
    <m/>
  </r>
  <r>
    <s v=""/>
    <s v=" HR_0500_5990"/>
    <s v="Control Valves - Delivery and acceptance"/>
    <s v="6.05.04.04"/>
    <x v="1"/>
    <d v="2025-04-02T00:00:00"/>
    <d v="2025-06-25T00:00:00"/>
    <s v="rnavarrol"/>
    <s v="bgallaghe1"/>
    <n v="0"/>
    <s v="EDIA"/>
    <s v="C"/>
    <s v="Labor"/>
    <s v="TEC"/>
    <s v="CD-3A"/>
    <s v="BNL"/>
    <s v="Const"/>
    <s v="VAC"/>
    <x v="9"/>
    <s v="S.P350"/>
    <s v="APP00581"/>
    <m/>
    <m/>
    <m/>
    <m/>
    <m/>
    <m/>
    <m/>
    <m/>
    <m/>
    <m/>
    <m/>
    <m/>
    <m/>
    <m/>
    <m/>
    <m/>
    <m/>
    <x v="0"/>
    <x v="0"/>
    <m/>
  </r>
  <r>
    <s v=""/>
    <s v=" HR_0500_5990"/>
    <s v="Control Valves - Delivery and acceptance"/>
    <s v="6.05.04.04"/>
    <x v="1"/>
    <d v="2025-04-02T00:00:00"/>
    <d v="2025-06-25T00:00:00"/>
    <s v="rnavarrol"/>
    <s v="bgallaghe1"/>
    <n v="0"/>
    <s v="EDIA"/>
    <s v="C"/>
    <s v="Labor"/>
    <s v="TEC"/>
    <s v="CD-3A"/>
    <s v="BNL"/>
    <s v="Const"/>
    <s v="VAC"/>
    <x v="9"/>
    <s v="S.P350"/>
    <s v="APP00581"/>
    <m/>
    <m/>
    <m/>
    <m/>
    <m/>
    <m/>
    <m/>
    <m/>
    <m/>
    <m/>
    <m/>
    <m/>
    <m/>
    <m/>
    <m/>
    <m/>
    <m/>
    <x v="0"/>
    <x v="0"/>
    <m/>
  </r>
  <r>
    <s v=""/>
    <s v=" HR_0500_5940"/>
    <s v="Control Valves - PPM Procurement Effort &amp; Technical Oversight"/>
    <s v="6.05.04.04"/>
    <x v="1"/>
    <d v="2024-02-29T00:00:00"/>
    <d v="2024-08-06T00:00:00"/>
    <s v="rnavarrol"/>
    <s v="bgallaghe1"/>
    <n v="0"/>
    <s v="EDIA"/>
    <s v="C"/>
    <s v="Labor"/>
    <s v="TEC"/>
    <m/>
    <s v="BNL"/>
    <s v="Const"/>
    <s v="VAC"/>
    <x v="10"/>
    <s v="S.P059"/>
    <m/>
    <m/>
    <m/>
    <m/>
    <m/>
    <m/>
    <m/>
    <m/>
    <m/>
    <m/>
    <m/>
    <m/>
    <m/>
    <m/>
    <m/>
    <m/>
    <m/>
    <m/>
    <x v="0"/>
    <x v="0"/>
    <m/>
  </r>
  <r>
    <s v=""/>
    <s v=" HR_0500_6020"/>
    <s v="Temperature Monitoring - PPM Procurement Effort &amp; Technical Oversight"/>
    <s v="6.05.04.04"/>
    <x v="1"/>
    <d v="2024-02-29T00:00:00"/>
    <d v="2024-08-06T00:00:00"/>
    <s v="rnavarrol"/>
    <s v="bgallaghe1"/>
    <n v="0"/>
    <s v="EDIA"/>
    <s v="C"/>
    <s v="Labor"/>
    <s v="TEC"/>
    <m/>
    <s v="BNL"/>
    <s v="Const"/>
    <s v="VAC"/>
    <x v="10"/>
    <s v="S.P059"/>
    <m/>
    <m/>
    <m/>
    <m/>
    <m/>
    <m/>
    <m/>
    <m/>
    <m/>
    <m/>
    <m/>
    <m/>
    <m/>
    <m/>
    <m/>
    <m/>
    <m/>
    <m/>
    <x v="0"/>
    <x v="0"/>
    <m/>
  </r>
  <r>
    <s v=""/>
    <s v=" HR_0500_6100"/>
    <s v="Controls and I/O - PPM Procurement Effort &amp; Technical Oversight"/>
    <s v="6.05.04.04"/>
    <x v="1"/>
    <d v="2024-02-29T00:00:00"/>
    <d v="2024-08-06T00:00:00"/>
    <s v="rnavarrol"/>
    <s v="bgallaghe1"/>
    <n v="0"/>
    <s v="EDIA"/>
    <s v="C"/>
    <s v="Labor"/>
    <s v="TEC"/>
    <m/>
    <s v="BNL"/>
    <s v="Const"/>
    <s v="VAC"/>
    <x v="10"/>
    <s v="S.P059"/>
    <m/>
    <m/>
    <m/>
    <m/>
    <m/>
    <m/>
    <m/>
    <m/>
    <m/>
    <m/>
    <m/>
    <m/>
    <m/>
    <m/>
    <m/>
    <m/>
    <m/>
    <m/>
    <x v="0"/>
    <x v="0"/>
    <m/>
  </r>
  <r>
    <s v=""/>
    <s v=" HR_0500_6180"/>
    <s v="Mechanical Components - PPM Procurement Effort &amp; Technical Oversight"/>
    <s v="6.05.04.04"/>
    <x v="1"/>
    <d v="2024-02-29T00:00:00"/>
    <d v="2024-08-06T00:00:00"/>
    <s v="rnavarrol"/>
    <s v="bgallaghe1"/>
    <n v="0"/>
    <s v="EDIA"/>
    <s v="C"/>
    <s v="Labor"/>
    <s v="TEC"/>
    <m/>
    <s v="BNL"/>
    <s v="Const"/>
    <s v="VAC"/>
    <x v="10"/>
    <s v="S.P059"/>
    <m/>
    <m/>
    <m/>
    <m/>
    <m/>
    <m/>
    <m/>
    <m/>
    <m/>
    <m/>
    <m/>
    <m/>
    <m/>
    <m/>
    <m/>
    <m/>
    <m/>
    <m/>
    <x v="0"/>
    <x v="0"/>
    <m/>
  </r>
  <r>
    <s v=""/>
    <s v=" HR_0500_5970"/>
    <s v="Control Valves - Vendor Fabrication"/>
    <s v="6.05.04.04"/>
    <x v="1"/>
    <d v="2024-08-08T00:00:00"/>
    <d v="2025-04-01T00:00:00"/>
    <s v="rnavarrol"/>
    <s v="bgallaghe1"/>
    <n v="604688.43000000005"/>
    <s v="EDIA"/>
    <s v="C"/>
    <s v="Nonlabor"/>
    <s v="TEC"/>
    <s v="CD-3A"/>
    <s v="BNL"/>
    <s v="Const"/>
    <s v="VAC"/>
    <x v="9"/>
    <s v="S.P350"/>
    <s v="APP00581"/>
    <m/>
    <m/>
    <m/>
    <m/>
    <m/>
    <m/>
    <n v="139834.20000000001"/>
    <n v="464854.23"/>
    <m/>
    <m/>
    <m/>
    <m/>
    <m/>
    <m/>
    <m/>
    <m/>
    <m/>
    <x v="0"/>
    <x v="0"/>
    <m/>
  </r>
  <r>
    <s v=""/>
    <s v=" E0403_15005"/>
    <s v="RCV- Production Magnet Steel Vendor A  RCS-Magnet-Dipoles"/>
    <s v="6.03.02.02.01.03"/>
    <x v="0"/>
    <d v="2025-04-02T00:00:00"/>
    <d v="2025-04-02T00:00:00"/>
    <s v="ebockhold"/>
    <s v="mwiseman"/>
    <n v="1539365.9"/>
    <m/>
    <s v="C"/>
    <s v="Nonlabor"/>
    <s v="TEC"/>
    <s v="CD-3A"/>
    <s v="JLAB"/>
    <s v="Const"/>
    <s v="NC_MAG"/>
    <x v="9"/>
    <s v="D.APP37.C"/>
    <s v="APP00506"/>
    <m/>
    <m/>
    <m/>
    <m/>
    <m/>
    <m/>
    <m/>
    <n v="1539365.9"/>
    <m/>
    <m/>
    <m/>
    <m/>
    <m/>
    <m/>
    <m/>
    <m/>
    <m/>
    <x v="0"/>
    <x v="0"/>
    <m/>
  </r>
  <r>
    <s v=""/>
    <s v=" E0403_15152"/>
    <s v="RCV- Production Magnet Steel Vendor B  RCS-Magnet-Dipoles"/>
    <s v="6.03.02.02.01.03"/>
    <x v="0"/>
    <d v="2024-12-11T00:00:00"/>
    <d v="2024-12-11T00:00:00"/>
    <s v="ebockhold"/>
    <s v="mwiseman"/>
    <n v="1539365.9"/>
    <m/>
    <s v="C"/>
    <s v="Nonlabor"/>
    <s v="TEC"/>
    <s v="CD-3A"/>
    <s v="JLAB"/>
    <s v="Const"/>
    <s v="NC_MAG"/>
    <x v="9"/>
    <s v="D.APP37.D"/>
    <s v="APP00506"/>
    <m/>
    <m/>
    <m/>
    <m/>
    <m/>
    <m/>
    <m/>
    <n v="1539365.9"/>
    <m/>
    <m/>
    <m/>
    <m/>
    <m/>
    <m/>
    <m/>
    <m/>
    <m/>
    <x v="0"/>
    <x v="0"/>
    <m/>
  </r>
  <r>
    <s v="Contract Award"/>
    <s v=" E1011_03080"/>
    <s v="Award: Engineering Test Article Hardware (ZDC)"/>
    <s v="6.10.11.03"/>
    <x v="0"/>
    <d v="2024-10-16T00:00:00"/>
    <d v="2024-10-16T00:00:00"/>
    <s v="ewoolsey"/>
    <s v="yfuletova"/>
    <n v="0.01"/>
    <m/>
    <s v="C"/>
    <s v="Nonlabor"/>
    <s v="TEC"/>
    <m/>
    <s v="JLAB"/>
    <s v="PED"/>
    <s v="DET"/>
    <x v="11"/>
    <s v="S.P035"/>
    <m/>
    <m/>
    <m/>
    <m/>
    <m/>
    <m/>
    <m/>
    <m/>
    <n v="0.01"/>
    <m/>
    <m/>
    <m/>
    <m/>
    <m/>
    <m/>
    <m/>
    <m/>
    <m/>
    <x v="0"/>
    <x v="0"/>
    <m/>
  </r>
  <r>
    <s v=""/>
    <s v=" E1011_03100"/>
    <s v="RCV: Engineering Test Article Hardware (ZDC)"/>
    <s v="6.10.11.03"/>
    <x v="3"/>
    <d v="2025-03-20T00:00:00"/>
    <d v="2025-03-20T00:00:00"/>
    <s v="ewoolsey"/>
    <s v="yfuletova"/>
    <n v="58759.5"/>
    <m/>
    <s v="C"/>
    <s v="Nonlabor"/>
    <s v="TEC"/>
    <m/>
    <s v="JLAB"/>
    <s v="Const"/>
    <s v="DET"/>
    <x v="9"/>
    <s v="S.P035"/>
    <m/>
    <m/>
    <m/>
    <m/>
    <m/>
    <m/>
    <m/>
    <m/>
    <n v="58759.5"/>
    <m/>
    <m/>
    <m/>
    <m/>
    <m/>
    <m/>
    <m/>
    <m/>
    <m/>
    <x v="0"/>
    <x v="0"/>
    <m/>
  </r>
  <r>
    <s v=""/>
    <s v=" IR_0301_4236"/>
    <s v="Calorimeter Assembly Installation (Lepton Polarimetry in ESR)"/>
    <s v="6.10.14.01.01"/>
    <x v="3"/>
    <d v="2027-11-04T00:00:00"/>
    <d v="2028-11-02T00:00:00"/>
    <s v="ewoolsey"/>
    <s v="Gaskell"/>
    <n v="16097.86"/>
    <s v="CON"/>
    <s v="C"/>
    <s v="Labor"/>
    <s v="TEC"/>
    <m/>
    <s v="JLAB"/>
    <s v="Const"/>
    <s v="DET"/>
    <x v="7"/>
    <s v="P.S062"/>
    <m/>
    <m/>
    <m/>
    <m/>
    <m/>
    <m/>
    <m/>
    <m/>
    <m/>
    <m/>
    <m/>
    <n v="14616.85"/>
    <n v="1481"/>
    <m/>
    <m/>
    <m/>
    <m/>
    <m/>
    <x v="0"/>
    <x v="0"/>
    <m/>
  </r>
  <r>
    <s v=""/>
    <s v=" IR_0301_4236"/>
    <s v="Calorimeter Assembly Installation (Lepton Polarimetry in ESR)"/>
    <s v="6.10.14.01.01"/>
    <x v="3"/>
    <d v="2027-11-04T00:00:00"/>
    <d v="2028-11-02T00:00:00"/>
    <s v="ewoolsey"/>
    <s v="Gaskell"/>
    <n v="80220.990000000005"/>
    <s v="CON"/>
    <s v="C"/>
    <s v="Labor"/>
    <s v="TEC"/>
    <m/>
    <s v="JLAB"/>
    <s v="Const"/>
    <s v="DET"/>
    <x v="7"/>
    <s v="P.S062"/>
    <m/>
    <m/>
    <m/>
    <m/>
    <m/>
    <m/>
    <m/>
    <m/>
    <m/>
    <m/>
    <m/>
    <n v="72840.649999999994"/>
    <n v="7380.33"/>
    <m/>
    <m/>
    <m/>
    <m/>
    <m/>
    <x v="0"/>
    <x v="0"/>
    <m/>
  </r>
  <r>
    <s v=""/>
    <s v=" IR_0301_4735"/>
    <s v="Calorimeter Installation (Lepton Polarimetry in RCS)"/>
    <s v="6.10.14.01.02"/>
    <x v="0"/>
    <d v="2027-11-04T00:00:00"/>
    <d v="2028-11-02T00:00:00"/>
    <s v="ewoolsey"/>
    <s v="Gaskell"/>
    <n v="16097.86"/>
    <s v="CON"/>
    <s v="C"/>
    <s v="Labor"/>
    <s v="TEC"/>
    <m/>
    <s v="JLAB"/>
    <s v="Const"/>
    <s v="DET"/>
    <x v="8"/>
    <s v="P.S060"/>
    <m/>
    <m/>
    <m/>
    <m/>
    <m/>
    <m/>
    <m/>
    <m/>
    <m/>
    <m/>
    <m/>
    <n v="14616.85"/>
    <n v="1481"/>
    <m/>
    <m/>
    <m/>
    <m/>
    <m/>
    <x v="0"/>
    <x v="0"/>
    <m/>
  </r>
  <r>
    <s v=""/>
    <s v=" IR_0301_4735"/>
    <s v="Calorimeter Installation (Lepton Polarimetry in RCS)"/>
    <s v="6.10.14.01.02"/>
    <x v="0"/>
    <d v="2027-11-04T00:00:00"/>
    <d v="2028-11-02T00:00:00"/>
    <s v="ewoolsey"/>
    <s v="Gaskell"/>
    <n v="80220.990000000005"/>
    <s v="CON"/>
    <s v="C"/>
    <s v="Labor"/>
    <s v="TEC"/>
    <m/>
    <s v="JLAB"/>
    <s v="Const"/>
    <s v="DET"/>
    <x v="8"/>
    <s v="P.S060"/>
    <m/>
    <m/>
    <m/>
    <m/>
    <m/>
    <m/>
    <m/>
    <m/>
    <m/>
    <m/>
    <m/>
    <n v="72840.649999999994"/>
    <n v="7380.33"/>
    <m/>
    <m/>
    <m/>
    <m/>
    <m/>
    <x v="0"/>
    <x v="0"/>
    <m/>
  </r>
  <r>
    <s v=""/>
    <s v=" E0607_102688"/>
    <s v="Final Design - HLAs CD3 Prep"/>
    <s v="6.07.02.03"/>
    <x v="0"/>
    <d v="2024-11-25T00:00:00"/>
    <d v="2025-01-07T00:00:00"/>
    <s v="mahmed"/>
    <s v="jpjamilk"/>
    <n v="140129.91"/>
    <s v="EDIA"/>
    <s v="C"/>
    <s v="Labor"/>
    <s v="TEC"/>
    <m/>
    <s v="BNL"/>
    <s v="PED"/>
    <s v="CONT"/>
    <x v="6"/>
    <m/>
    <m/>
    <m/>
    <m/>
    <m/>
    <m/>
    <m/>
    <m/>
    <m/>
    <n v="140129.91"/>
    <m/>
    <m/>
    <m/>
    <m/>
    <m/>
    <m/>
    <m/>
    <m/>
    <m/>
    <x v="0"/>
    <x v="0"/>
    <m/>
  </r>
  <r>
    <s v=""/>
    <s v=" RD_0303_3360"/>
    <s v="B1pF Prototype Material - Collaring Parts - Vendor Manufacturing/ Fabrication"/>
    <s v="6.02.03.03.02"/>
    <x v="0"/>
    <d v="2023-12-08T00:00:00"/>
    <d v="2024-05-01T00:00:00"/>
    <s v="jtolle"/>
    <s v="hwitte"/>
    <n v="546349.15"/>
    <s v="CON"/>
    <s v="C"/>
    <s v="Nonlabor"/>
    <s v="OPC"/>
    <m/>
    <s v="BNL"/>
    <s v="R&amp;D"/>
    <s v="SC_MAG"/>
    <x v="3"/>
    <s v="S.P329"/>
    <s v="APP00107"/>
    <m/>
    <m/>
    <m/>
    <m/>
    <m/>
    <m/>
    <n v="546349.15"/>
    <m/>
    <m/>
    <m/>
    <m/>
    <m/>
    <m/>
    <m/>
    <m/>
    <m/>
    <m/>
    <x v="0"/>
    <x v="0"/>
    <m/>
  </r>
  <r>
    <s v=""/>
    <s v=" RD_0303_3350"/>
    <s v="B1pF Prototype Material - Collaring Parts - Procurement Efforts"/>
    <s v="6.02.03.03.02"/>
    <x v="0"/>
    <d v="2023-06-26T00:00:00"/>
    <d v="2023-12-06T00:00:00"/>
    <s v="jtolle"/>
    <s v="hwitte"/>
    <n v="0"/>
    <s v="EDIA"/>
    <s v="C"/>
    <s v="Labor"/>
    <s v="OPC"/>
    <m/>
    <s v="BNL"/>
    <s v="R&amp;D"/>
    <s v="SC_MAG"/>
    <x v="3"/>
    <s v="S.P329"/>
    <m/>
    <m/>
    <m/>
    <m/>
    <m/>
    <m/>
    <m/>
    <m/>
    <m/>
    <m/>
    <m/>
    <m/>
    <m/>
    <m/>
    <m/>
    <m/>
    <m/>
    <m/>
    <x v="0"/>
    <x v="0"/>
    <m/>
  </r>
  <r>
    <s v="Contract Award"/>
    <s v=" RD_0303_3355"/>
    <s v="B1pF Prototype Material - Collaring Parts - Award Contract"/>
    <s v="6.02.03.03.02"/>
    <x v="0"/>
    <d v="2023-12-07T00:00:00"/>
    <d v="2023-12-07T00:00:00"/>
    <s v="jtolle"/>
    <s v="hwitte"/>
    <n v="0.01"/>
    <s v="EDIA"/>
    <s v="C"/>
    <s v="Nonlabor"/>
    <s v="OPC"/>
    <m/>
    <s v="BNL"/>
    <s v="R&amp;D"/>
    <s v="SC_MAG"/>
    <x v="3"/>
    <s v="S.P329"/>
    <s v="APP00107"/>
    <m/>
    <m/>
    <m/>
    <m/>
    <m/>
    <m/>
    <n v="0.01"/>
    <m/>
    <m/>
    <m/>
    <m/>
    <m/>
    <m/>
    <m/>
    <m/>
    <m/>
    <m/>
    <x v="0"/>
    <x v="0"/>
    <m/>
  </r>
  <r>
    <s v=""/>
    <s v=" RD_0303_3365"/>
    <s v="B1pF Prototype Material - Collaring Parts - Vendor Support by BNL"/>
    <s v="6.02.03.03.02"/>
    <x v="0"/>
    <d v="2023-12-08T00:00:00"/>
    <d v="2024-05-01T00:00:00"/>
    <s v="jtolle"/>
    <s v="hwitte"/>
    <n v="1648.79"/>
    <s v="EDIA"/>
    <s v="C"/>
    <s v="Labor"/>
    <s v="OPC"/>
    <m/>
    <s v="BNL"/>
    <s v="R&amp;D"/>
    <s v="SC_MAG"/>
    <x v="3"/>
    <s v="S.P329"/>
    <s v="APP00107"/>
    <m/>
    <m/>
    <m/>
    <m/>
    <m/>
    <m/>
    <n v="1648.79"/>
    <m/>
    <m/>
    <m/>
    <m/>
    <m/>
    <m/>
    <m/>
    <m/>
    <m/>
    <m/>
    <x v="0"/>
    <x v="0"/>
    <m/>
  </r>
  <r>
    <s v=""/>
    <s v=" RD_0303_1230"/>
    <s v="B1pF Prototype Material - Yoke/Shell Assembly - Lead Time"/>
    <s v="6.02.03.03.02"/>
    <x v="0"/>
    <d v="2024-01-23T00:00:00"/>
    <d v="2024-06-12T00:00:00"/>
    <s v="jtolle"/>
    <s v="hwitte"/>
    <n v="186714.61"/>
    <s v="CON"/>
    <s v="C"/>
    <s v="Nonlabor"/>
    <s v="OPC"/>
    <m/>
    <s v="BNL"/>
    <s v="R&amp;D"/>
    <s v="SC_MAG"/>
    <x v="3"/>
    <s v="P.S505"/>
    <m/>
    <m/>
    <m/>
    <m/>
    <m/>
    <m/>
    <m/>
    <n v="186714.61"/>
    <m/>
    <m/>
    <m/>
    <m/>
    <m/>
    <m/>
    <m/>
    <m/>
    <m/>
    <m/>
    <x v="0"/>
    <x v="0"/>
    <m/>
  </r>
  <r>
    <s v=""/>
    <s v=" RD_0303_1290"/>
    <s v="B1pF Prototype Material - End Plate Assembly - Lead Time"/>
    <s v="6.02.03.03.02"/>
    <x v="0"/>
    <d v="2024-02-12T00:00:00"/>
    <d v="2024-07-02T00:00:00"/>
    <s v="jtolle"/>
    <s v="hwitte"/>
    <n v="85976.59"/>
    <s v="CON"/>
    <s v="C"/>
    <s v="Nonlabor"/>
    <s v="OPC"/>
    <m/>
    <s v="BNL"/>
    <s v="R&amp;D"/>
    <s v="SC_MAG"/>
    <x v="3"/>
    <s v="P.S506"/>
    <m/>
    <m/>
    <m/>
    <m/>
    <m/>
    <m/>
    <m/>
    <n v="85976.59"/>
    <m/>
    <m/>
    <m/>
    <m/>
    <m/>
    <m/>
    <m/>
    <m/>
    <m/>
    <m/>
    <x v="0"/>
    <x v="0"/>
    <m/>
  </r>
  <r>
    <s v=""/>
    <s v=" RD_0303_1210"/>
    <s v="B1pF Prototype Material - Yoke/Shell Assembly - Procurement Efforts"/>
    <s v="6.02.03.03.02"/>
    <x v="0"/>
    <d v="2023-08-07T00:00:00"/>
    <d v="2024-01-19T00:00:00"/>
    <s v="jtolle"/>
    <s v="hwitte"/>
    <n v="0"/>
    <s v="EDIA"/>
    <s v="C"/>
    <s v="Labor"/>
    <s v="OPC"/>
    <m/>
    <s v="BNL"/>
    <s v="R&amp;D"/>
    <s v="SC_MAG"/>
    <x v="3"/>
    <s v="P.S505"/>
    <m/>
    <m/>
    <m/>
    <m/>
    <m/>
    <m/>
    <m/>
    <m/>
    <m/>
    <m/>
    <m/>
    <m/>
    <m/>
    <m/>
    <m/>
    <m/>
    <m/>
    <m/>
    <x v="0"/>
    <x v="0"/>
    <m/>
  </r>
  <r>
    <s v="Contract Award"/>
    <s v=" RD_0303_1220"/>
    <s v="B1pF Prototype Material - Yoke/Shell Assembly - Award Contract"/>
    <s v="6.02.03.03.02"/>
    <x v="0"/>
    <d v="2024-01-22T00:00:00"/>
    <d v="2024-01-22T00:00:00"/>
    <s v="jtolle"/>
    <s v="hwitte"/>
    <n v="0.01"/>
    <s v="EDIA"/>
    <s v="C"/>
    <s v="Nonlabor"/>
    <s v="OPC"/>
    <m/>
    <s v="BNL"/>
    <s v="R&amp;D"/>
    <s v="SC_MAG"/>
    <x v="3"/>
    <s v="P.S505"/>
    <m/>
    <m/>
    <m/>
    <m/>
    <m/>
    <m/>
    <m/>
    <n v="0.01"/>
    <m/>
    <m/>
    <m/>
    <m/>
    <m/>
    <m/>
    <m/>
    <m/>
    <m/>
    <m/>
    <x v="0"/>
    <x v="0"/>
    <m/>
  </r>
  <r>
    <s v=""/>
    <s v=" RD_0303_1235"/>
    <s v="B1pF Prototype Material - Yoke/Shell Assembly - Vendor Support by BNL"/>
    <s v="6.02.03.03.02"/>
    <x v="0"/>
    <d v="2024-01-23T00:00:00"/>
    <d v="2024-06-12T00:00:00"/>
    <s v="jtolle"/>
    <s v="hwitte"/>
    <n v="1648.79"/>
    <s v="EDIA"/>
    <s v="C"/>
    <s v="Labor"/>
    <s v="OPC"/>
    <m/>
    <s v="BNL"/>
    <s v="R&amp;D"/>
    <s v="SC_MAG"/>
    <x v="3"/>
    <s v="P.S505"/>
    <m/>
    <m/>
    <m/>
    <m/>
    <m/>
    <m/>
    <m/>
    <n v="1648.79"/>
    <m/>
    <m/>
    <m/>
    <m/>
    <m/>
    <m/>
    <m/>
    <m/>
    <m/>
    <m/>
    <x v="0"/>
    <x v="0"/>
    <m/>
  </r>
  <r>
    <s v=""/>
    <s v=" RD_0303_1270"/>
    <s v="B1pF Prototype Material - End Plate Assembly - Procurement Efforts"/>
    <s v="6.02.03.03.02"/>
    <x v="0"/>
    <d v="2023-08-25T00:00:00"/>
    <d v="2024-02-08T00:00:00"/>
    <s v="jtolle"/>
    <s v="hwitte"/>
    <n v="0"/>
    <s v="EDIA"/>
    <s v="C"/>
    <s v="Labor"/>
    <s v="OPC"/>
    <m/>
    <s v="BNL"/>
    <s v="R&amp;D"/>
    <s v="SC_MAG"/>
    <x v="3"/>
    <s v="P.S506"/>
    <m/>
    <m/>
    <m/>
    <m/>
    <m/>
    <m/>
    <m/>
    <m/>
    <m/>
    <m/>
    <m/>
    <m/>
    <m/>
    <m/>
    <m/>
    <m/>
    <m/>
    <m/>
    <x v="0"/>
    <x v="0"/>
    <m/>
  </r>
  <r>
    <s v="Contract Award"/>
    <s v=" RD_0303_1280"/>
    <s v="B1pF Prototype Material - End Plate Assembly - Award Contract"/>
    <s v="6.02.03.03.02"/>
    <x v="0"/>
    <d v="2024-02-09T00:00:00"/>
    <d v="2024-02-09T00:00:00"/>
    <s v="jtolle"/>
    <s v="hwitte"/>
    <n v="0.01"/>
    <s v="EDIA"/>
    <s v="C"/>
    <s v="Nonlabor"/>
    <s v="OPC"/>
    <m/>
    <s v="BNL"/>
    <s v="R&amp;D"/>
    <s v="SC_MAG"/>
    <x v="3"/>
    <s v="P.S506"/>
    <m/>
    <m/>
    <m/>
    <m/>
    <m/>
    <m/>
    <m/>
    <n v="0.01"/>
    <m/>
    <m/>
    <m/>
    <m/>
    <m/>
    <m/>
    <m/>
    <m/>
    <m/>
    <m/>
    <x v="0"/>
    <x v="0"/>
    <m/>
  </r>
  <r>
    <s v=""/>
    <s v=" RD_0303_1295"/>
    <s v="B1pF Prototype Material - End Plate Assembly - Vendor Support by BNL"/>
    <s v="6.02.03.03.02"/>
    <x v="0"/>
    <d v="2024-02-12T00:00:00"/>
    <d v="2024-07-02T00:00:00"/>
    <s v="jtolle"/>
    <s v="hwitte"/>
    <n v="0"/>
    <s v="EDIA"/>
    <s v="C"/>
    <s v="Labor"/>
    <s v="OPC"/>
    <m/>
    <s v="BNL"/>
    <s v="R&amp;D"/>
    <s v="SC_MAG"/>
    <x v="3"/>
    <s v="P.S506"/>
    <m/>
    <m/>
    <m/>
    <m/>
    <m/>
    <m/>
    <m/>
    <m/>
    <m/>
    <m/>
    <m/>
    <m/>
    <m/>
    <m/>
    <m/>
    <m/>
    <m/>
    <m/>
    <x v="0"/>
    <x v="0"/>
    <m/>
  </r>
  <r>
    <s v=""/>
    <s v=" E1011_03900"/>
    <s v="p-Veto - Mechanical support/frame/cooling  assembly   (ZDC)"/>
    <s v="6.10.11.03"/>
    <x v="0"/>
    <d v="2027-12-13T00:00:00"/>
    <d v="2028-12-28T00:00:00"/>
    <s v="ewoolsey"/>
    <s v="yfuletova"/>
    <n v="20202.5"/>
    <m/>
    <s v="C"/>
    <s v="Labor"/>
    <s v="TEC"/>
    <m/>
    <s v="JLAB"/>
    <s v="Const"/>
    <s v="DET"/>
    <x v="7"/>
    <m/>
    <m/>
    <m/>
    <m/>
    <m/>
    <m/>
    <m/>
    <m/>
    <m/>
    <m/>
    <m/>
    <m/>
    <n v="15653.08"/>
    <n v="4549.42"/>
    <m/>
    <m/>
    <m/>
    <m/>
    <m/>
    <x v="0"/>
    <x v="0"/>
    <m/>
  </r>
  <r>
    <s v=""/>
    <s v=" E1011_03920"/>
    <s v="EMCAL PbW04 - Mechanical support/frame/cooling  assembly   (ZDC)"/>
    <s v="6.10.11.03"/>
    <x v="0"/>
    <d v="2027-09-01T00:00:00"/>
    <d v="2028-08-07T00:00:00"/>
    <s v="ewoolsey"/>
    <s v="yfuletova"/>
    <n v="20014.259999999998"/>
    <m/>
    <s v="C"/>
    <s v="Labor"/>
    <s v="TEC"/>
    <m/>
    <s v="JLAB"/>
    <s v="Const"/>
    <s v="DET"/>
    <x v="7"/>
    <m/>
    <m/>
    <m/>
    <m/>
    <m/>
    <m/>
    <m/>
    <m/>
    <m/>
    <m/>
    <m/>
    <n v="1803.86"/>
    <n v="18210.400000000001"/>
    <m/>
    <m/>
    <m/>
    <m/>
    <m/>
    <m/>
    <x v="0"/>
    <x v="0"/>
    <m/>
  </r>
  <r>
    <s v=""/>
    <s v=" E1011_03950"/>
    <s v="Imaging W-Si - Si and ASICS testing (ZDC)"/>
    <s v="6.10.11.03"/>
    <x v="0"/>
    <d v="2028-01-13T00:00:00"/>
    <d v="2029-01-11T00:00:00"/>
    <s v="ewoolsey"/>
    <s v="yfuletova"/>
    <n v="14566.09"/>
    <m/>
    <s v="C"/>
    <s v="Labor"/>
    <s v="TEC"/>
    <m/>
    <s v="JLAB"/>
    <s v="Const"/>
    <s v="DET"/>
    <x v="7"/>
    <m/>
    <m/>
    <m/>
    <m/>
    <m/>
    <m/>
    <m/>
    <m/>
    <m/>
    <m/>
    <m/>
    <m/>
    <n v="10604.11"/>
    <n v="3961.98"/>
    <m/>
    <m/>
    <m/>
    <m/>
    <m/>
    <x v="0"/>
    <x v="0"/>
    <m/>
  </r>
  <r>
    <s v=""/>
    <s v=" E1011_03980"/>
    <s v="HCAL Pb-Sci - Mechanical support/frame/cooling  assembly (ZDC)"/>
    <s v="6.10.11.03"/>
    <x v="0"/>
    <d v="2027-08-20T00:00:00"/>
    <d v="2028-07-25T00:00:00"/>
    <s v="ewoolsey"/>
    <s v="yfuletova"/>
    <n v="19993.88"/>
    <m/>
    <s v="C"/>
    <s v="Labor"/>
    <s v="TEC"/>
    <m/>
    <s v="JLAB"/>
    <s v="Const"/>
    <s v="DET"/>
    <x v="7"/>
    <m/>
    <m/>
    <m/>
    <m/>
    <m/>
    <m/>
    <m/>
    <m/>
    <m/>
    <m/>
    <m/>
    <n v="2499.23"/>
    <n v="17494.64"/>
    <m/>
    <m/>
    <m/>
    <m/>
    <m/>
    <m/>
    <x v="0"/>
    <x v="0"/>
    <m/>
  </r>
  <r>
    <s v=""/>
    <s v=" E1011_03985"/>
    <s v="HCAL Pb-Sci— Pb, Sci and ASICS assembly (ZDC)"/>
    <s v="6.10.11.03"/>
    <x v="0"/>
    <d v="2028-01-18T00:00:00"/>
    <d v="2029-07-18T00:00:00"/>
    <s v="ewoolsey"/>
    <s v="yfuletova"/>
    <n v="14675.24"/>
    <m/>
    <s v="C"/>
    <s v="Labor"/>
    <s v="TEC"/>
    <m/>
    <s v="JLAB"/>
    <s v="Const"/>
    <s v="DET"/>
    <x v="7"/>
    <m/>
    <m/>
    <m/>
    <m/>
    <m/>
    <m/>
    <m/>
    <m/>
    <m/>
    <m/>
    <m/>
    <m/>
    <n v="6988.21"/>
    <n v="7687.03"/>
    <m/>
    <m/>
    <m/>
    <m/>
    <m/>
    <x v="0"/>
    <x v="0"/>
    <m/>
  </r>
  <r>
    <s v=""/>
    <s v=" E1011_03990"/>
    <s v="HCAL Pb-Sci— Pb, Sci and ASICS testing (ZDC)"/>
    <s v="6.10.11.03"/>
    <x v="0"/>
    <d v="2028-03-15T00:00:00"/>
    <d v="2029-11-28T00:00:00"/>
    <s v="ewoolsey"/>
    <s v="yfuletova"/>
    <n v="14780.54"/>
    <m/>
    <s v="C"/>
    <s v="Labor"/>
    <s v="TEC"/>
    <m/>
    <s v="JLAB"/>
    <s v="Const"/>
    <s v="DET"/>
    <x v="7"/>
    <m/>
    <m/>
    <m/>
    <m/>
    <m/>
    <m/>
    <m/>
    <m/>
    <m/>
    <m/>
    <m/>
    <m/>
    <n v="4834.76"/>
    <n v="8598.9599999999991"/>
    <n v="1346.83"/>
    <m/>
    <m/>
    <m/>
    <m/>
    <x v="0"/>
    <x v="0"/>
    <m/>
  </r>
  <r>
    <s v=""/>
    <s v=" E1011_03995"/>
    <s v="HCAL Pb-Sci— HV, LV, readout testing (ZDC)"/>
    <s v="6.10.11.03"/>
    <x v="0"/>
    <d v="2028-05-15T00:00:00"/>
    <d v="1930-01-18T00:00:00"/>
    <s v="ewoolsey"/>
    <s v="yfuletova"/>
    <n v="14860.19"/>
    <m/>
    <s v="C"/>
    <s v="Labor"/>
    <s v="TEC"/>
    <m/>
    <s v="JLAB"/>
    <s v="Const"/>
    <s v="DET"/>
    <x v="7"/>
    <m/>
    <m/>
    <m/>
    <m/>
    <m/>
    <m/>
    <m/>
    <m/>
    <m/>
    <m/>
    <m/>
    <m/>
    <n v="3432"/>
    <n v="8809.9699999999993"/>
    <n v="2618.23"/>
    <m/>
    <m/>
    <m/>
    <m/>
    <x v="0"/>
    <x v="0"/>
    <m/>
  </r>
  <r>
    <s v=""/>
    <s v=" E1011_03940"/>
    <s v="Imaging W-Si - Mechanical support/frame/cooling  assembly (ZDC)"/>
    <s v="6.10.11.03"/>
    <x v="0"/>
    <d v="2027-08-30T00:00:00"/>
    <d v="2028-08-25T00:00:00"/>
    <s v="ewoolsey"/>
    <s v="yfuletova"/>
    <n v="20012.95"/>
    <m/>
    <s v="C"/>
    <s v="Labor"/>
    <s v="TEC"/>
    <m/>
    <s v="JLAB"/>
    <s v="Const"/>
    <s v="DET"/>
    <x v="7"/>
    <m/>
    <m/>
    <m/>
    <m/>
    <m/>
    <m/>
    <m/>
    <m/>
    <m/>
    <m/>
    <m/>
    <n v="1848.59"/>
    <n v="18164.36"/>
    <m/>
    <m/>
    <m/>
    <m/>
    <m/>
    <m/>
    <x v="0"/>
    <x v="0"/>
    <m/>
  </r>
  <r>
    <s v=""/>
    <s v=" E1011_03945"/>
    <s v="Imaging W-Si - W, Si and ASICS assembly (ZDC)"/>
    <s v="6.10.11.03"/>
    <x v="0"/>
    <d v="2027-11-30T00:00:00"/>
    <d v="2028-11-17T00:00:00"/>
    <s v="ewoolsey"/>
    <s v="yfuletova"/>
    <n v="14506.58"/>
    <m/>
    <s v="C"/>
    <s v="Labor"/>
    <s v="TEC"/>
    <m/>
    <s v="JLAB"/>
    <s v="Const"/>
    <s v="DET"/>
    <x v="7"/>
    <m/>
    <m/>
    <m/>
    <m/>
    <m/>
    <m/>
    <m/>
    <m/>
    <m/>
    <m/>
    <m/>
    <m/>
    <n v="12552.63"/>
    <n v="1953.95"/>
    <m/>
    <m/>
    <m/>
    <m/>
    <m/>
    <x v="0"/>
    <x v="0"/>
    <m/>
  </r>
  <r>
    <s v=""/>
    <s v=" E1011_03955"/>
    <s v="Imaging W-Si - HV, LV, readout testing (ZDC)"/>
    <s v="6.10.11.03"/>
    <x v="0"/>
    <d v="2028-02-28T00:00:00"/>
    <d v="2029-03-01T00:00:00"/>
    <s v="ewoolsey"/>
    <s v="yfuletova"/>
    <n v="14621.23"/>
    <m/>
    <s v="C"/>
    <s v="Labor"/>
    <s v="TEC"/>
    <m/>
    <s v="JLAB"/>
    <s v="Const"/>
    <s v="DET"/>
    <x v="7"/>
    <m/>
    <m/>
    <m/>
    <m/>
    <m/>
    <m/>
    <m/>
    <m/>
    <m/>
    <m/>
    <m/>
    <m/>
    <n v="8784.2999999999993"/>
    <n v="5836.93"/>
    <m/>
    <m/>
    <m/>
    <m/>
    <m/>
    <x v="0"/>
    <x v="0"/>
    <m/>
  </r>
  <r>
    <s v=""/>
    <s v=" E1011_03960"/>
    <s v="Imaging Pb-Si - Mechanical support/frame/cooling  assembly (ZDC)"/>
    <s v="6.10.11.03"/>
    <x v="0"/>
    <d v="2027-08-30T00:00:00"/>
    <d v="2028-08-17T00:00:00"/>
    <s v="ewoolsey"/>
    <s v="yfuletova"/>
    <n v="20011.62"/>
    <m/>
    <s v="C"/>
    <s v="Labor"/>
    <s v="TEC"/>
    <m/>
    <s v="JLAB"/>
    <s v="Const"/>
    <s v="DET"/>
    <x v="7"/>
    <m/>
    <m/>
    <m/>
    <m/>
    <m/>
    <m/>
    <m/>
    <m/>
    <m/>
    <m/>
    <m/>
    <n v="1894.1"/>
    <n v="18117.509999999998"/>
    <m/>
    <m/>
    <m/>
    <m/>
    <m/>
    <m/>
    <x v="0"/>
    <x v="0"/>
    <m/>
  </r>
  <r>
    <s v=""/>
    <s v=" E1011_03965"/>
    <s v="Imaging Pb-Si - Pb, Si and ASICS assembly (ZDC)"/>
    <s v="6.10.11.03"/>
    <x v="0"/>
    <d v="2027-12-13T00:00:00"/>
    <d v="2029-07-17T00:00:00"/>
    <s v="ewoolsey"/>
    <s v="yfuletova"/>
    <n v="14661.67"/>
    <m/>
    <s v="C"/>
    <s v="Labor"/>
    <s v="TEC"/>
    <m/>
    <s v="JLAB"/>
    <s v="Const"/>
    <s v="DET"/>
    <x v="7"/>
    <m/>
    <m/>
    <m/>
    <m/>
    <m/>
    <m/>
    <m/>
    <m/>
    <m/>
    <m/>
    <m/>
    <m/>
    <n v="7440.8"/>
    <n v="7220.87"/>
    <m/>
    <m/>
    <m/>
    <m/>
    <m/>
    <x v="0"/>
    <x v="0"/>
    <m/>
  </r>
  <r>
    <s v=""/>
    <s v=" E1011_03970"/>
    <s v="Imaging Pb-Si - Si and ASICS testing (ZDC)"/>
    <s v="6.10.11.03"/>
    <x v="0"/>
    <d v="2028-02-16T00:00:00"/>
    <d v="2029-10-24T00:00:00"/>
    <s v="ewoolsey"/>
    <s v="yfuletova"/>
    <n v="14737.34"/>
    <m/>
    <s v="C"/>
    <s v="Labor"/>
    <s v="TEC"/>
    <m/>
    <s v="JLAB"/>
    <s v="Const"/>
    <s v="DET"/>
    <x v="7"/>
    <m/>
    <m/>
    <m/>
    <m/>
    <m/>
    <m/>
    <m/>
    <m/>
    <m/>
    <m/>
    <m/>
    <m/>
    <n v="5513.5"/>
    <n v="8634.35"/>
    <n v="589.49"/>
    <m/>
    <m/>
    <m/>
    <m/>
    <x v="0"/>
    <x v="0"/>
    <m/>
  </r>
  <r>
    <s v=""/>
    <s v=" E1011_03975"/>
    <s v="Imaging Pb-Si - HV, LV, readout testing (ZDC)"/>
    <s v="6.10.11.03"/>
    <x v="0"/>
    <d v="2028-04-28T00:00:00"/>
    <d v="2029-12-17T00:00:00"/>
    <s v="ewoolsey"/>
    <s v="yfuletova"/>
    <n v="14823.95"/>
    <m/>
    <s v="C"/>
    <s v="Labor"/>
    <s v="TEC"/>
    <m/>
    <s v="JLAB"/>
    <s v="Const"/>
    <s v="DET"/>
    <x v="7"/>
    <m/>
    <m/>
    <m/>
    <m/>
    <m/>
    <m/>
    <m/>
    <m/>
    <m/>
    <m/>
    <m/>
    <m/>
    <n v="3914.39"/>
    <n v="9024.85"/>
    <n v="1884.71"/>
    <m/>
    <m/>
    <m/>
    <m/>
    <x v="0"/>
    <x v="0"/>
    <m/>
  </r>
  <r>
    <s v=""/>
    <s v=" E1011_03885"/>
    <s v="RCV: Cooling System  (ZDC)"/>
    <s v="6.10.11.03"/>
    <x v="0"/>
    <d v="2026-10-20T00:00:00"/>
    <d v="2026-10-20T00:00:00"/>
    <s v="ewoolsey"/>
    <s v="yfuletova"/>
    <n v="0"/>
    <m/>
    <s v="C"/>
    <s v="Nonlabor"/>
    <s v="TEC"/>
    <m/>
    <s v="JLAB"/>
    <s v="Const"/>
    <s v="DET"/>
    <x v="7"/>
    <s v="B"/>
    <m/>
    <m/>
    <m/>
    <m/>
    <m/>
    <m/>
    <m/>
    <m/>
    <m/>
    <m/>
    <m/>
    <m/>
    <m/>
    <m/>
    <m/>
    <m/>
    <m/>
    <m/>
    <x v="0"/>
    <x v="0"/>
    <m/>
  </r>
  <r>
    <s v="Contract Award"/>
    <s v=" E1011_03835"/>
    <s v="Award: Cooling System  (ZDC)"/>
    <s v="6.10.11.03"/>
    <x v="0"/>
    <d v="2026-02-12T00:00:00"/>
    <d v="2026-02-12T00:00:00"/>
    <s v="ewoolsey"/>
    <s v="yfuletova"/>
    <n v="0.01"/>
    <m/>
    <s v="C"/>
    <s v="Nonlabor"/>
    <s v="TEC"/>
    <m/>
    <s v="JLAB"/>
    <s v="PED"/>
    <s v="DET"/>
    <x v="11"/>
    <s v="B"/>
    <m/>
    <m/>
    <m/>
    <m/>
    <m/>
    <m/>
    <m/>
    <m/>
    <m/>
    <n v="0.01"/>
    <m/>
    <m/>
    <m/>
    <m/>
    <m/>
    <m/>
    <m/>
    <m/>
    <x v="0"/>
    <x v="0"/>
    <m/>
  </r>
  <r>
    <s v=""/>
    <s v=" E0607_102900"/>
    <s v="Post Final Design - HLAs Requirements Document"/>
    <s v="6.07.02.03"/>
    <x v="0"/>
    <d v="2025-01-08T00:00:00"/>
    <d v="2025-02-12T00:00:00"/>
    <s v="mahmed"/>
    <s v="jpjamilk"/>
    <n v="67804.800000000003"/>
    <s v="EDIA"/>
    <s v="C"/>
    <s v="Labor"/>
    <s v="TEC"/>
    <m/>
    <s v="BNL"/>
    <s v="PED"/>
    <s v="CONT"/>
    <x v="6"/>
    <m/>
    <m/>
    <m/>
    <m/>
    <m/>
    <m/>
    <m/>
    <m/>
    <m/>
    <n v="67804.800000000003"/>
    <m/>
    <m/>
    <m/>
    <m/>
    <m/>
    <m/>
    <m/>
    <m/>
    <m/>
    <x v="0"/>
    <x v="0"/>
    <m/>
  </r>
  <r>
    <s v=""/>
    <s v=" E0607_102965"/>
    <s v="Post Final Design - HLAs Interface Control Document"/>
    <s v="6.07.02.03"/>
    <x v="0"/>
    <d v="2025-02-13T00:00:00"/>
    <d v="2025-03-20T00:00:00"/>
    <s v="mahmed"/>
    <s v="jpjamilk"/>
    <n v="67804.800000000003"/>
    <s v="EDIA"/>
    <s v="C"/>
    <s v="Labor"/>
    <s v="TEC"/>
    <m/>
    <s v="BNL"/>
    <s v="PED"/>
    <s v="CONT"/>
    <x v="6"/>
    <m/>
    <m/>
    <m/>
    <m/>
    <m/>
    <m/>
    <m/>
    <m/>
    <m/>
    <n v="67804.800000000003"/>
    <m/>
    <m/>
    <m/>
    <m/>
    <m/>
    <m/>
    <m/>
    <m/>
    <m/>
    <x v="0"/>
    <x v="0"/>
    <m/>
  </r>
  <r>
    <s v=""/>
    <s v=" E0607_103090"/>
    <s v="Post Final Design - HLAs HW Specification Document"/>
    <s v="6.07.02.03"/>
    <x v="0"/>
    <d v="2025-03-21T00:00:00"/>
    <d v="2025-04-24T00:00:00"/>
    <s v="mahmed"/>
    <s v="jpjamilk"/>
    <n v="67804.800000000003"/>
    <s v="EDIA"/>
    <s v="C"/>
    <s v="Labor"/>
    <s v="TEC"/>
    <m/>
    <s v="BNL"/>
    <s v="PED"/>
    <s v="CONT"/>
    <x v="6"/>
    <m/>
    <m/>
    <m/>
    <m/>
    <m/>
    <m/>
    <m/>
    <m/>
    <m/>
    <n v="67804.800000000003"/>
    <m/>
    <m/>
    <m/>
    <m/>
    <m/>
    <m/>
    <m/>
    <m/>
    <m/>
    <x v="0"/>
    <x v="0"/>
    <m/>
  </r>
  <r>
    <s v=""/>
    <s v=" E0607_103300"/>
    <s v="Post Final Design - HLAs SW/HW Block Diagrams"/>
    <s v="6.07.02.03"/>
    <x v="0"/>
    <d v="2025-04-25T00:00:00"/>
    <d v="2025-05-30T00:00:00"/>
    <s v="mahmed"/>
    <s v="jpjamilk"/>
    <n v="67804.800000000003"/>
    <s v="EDIA"/>
    <s v="C"/>
    <s v="Labor"/>
    <s v="TEC"/>
    <m/>
    <s v="BNL"/>
    <s v="PED"/>
    <s v="CONT"/>
    <x v="6"/>
    <m/>
    <m/>
    <m/>
    <m/>
    <m/>
    <m/>
    <m/>
    <m/>
    <m/>
    <n v="67804.800000000003"/>
    <m/>
    <m/>
    <m/>
    <m/>
    <m/>
    <m/>
    <m/>
    <m/>
    <m/>
    <x v="0"/>
    <x v="0"/>
    <m/>
  </r>
  <r>
    <s v=""/>
    <s v=" E0607_103355"/>
    <s v="Post Final Design - HLAs SW Specification Document"/>
    <s v="6.07.02.03"/>
    <x v="0"/>
    <d v="2025-06-02T00:00:00"/>
    <d v="2025-07-07T00:00:00"/>
    <s v="mahmed"/>
    <s v="jpjamilk"/>
    <n v="67804.800000000003"/>
    <s v="EDIA"/>
    <s v="C"/>
    <s v="Labor"/>
    <s v="TEC"/>
    <m/>
    <s v="BNL"/>
    <s v="PED"/>
    <s v="CONT"/>
    <x v="6"/>
    <m/>
    <m/>
    <m/>
    <m/>
    <m/>
    <m/>
    <m/>
    <m/>
    <m/>
    <n v="67804.800000000003"/>
    <m/>
    <m/>
    <m/>
    <m/>
    <m/>
    <m/>
    <m/>
    <m/>
    <m/>
    <x v="0"/>
    <x v="0"/>
    <m/>
  </r>
  <r>
    <s v=""/>
    <s v=" SR_0601_2048"/>
    <s v="ESR BPM Pick-up -Button &amp; Housing Materials - Post-Acceptance Testing - (Arc 9)"/>
    <s v="6.04.06.01"/>
    <x v="0"/>
    <d v="2028-01-06T00:00:00"/>
    <d v="2028-01-20T00:00:00"/>
    <s v="mahmed"/>
    <s v="gassner"/>
    <n v="1513.62"/>
    <s v="CON"/>
    <s v="C"/>
    <s v="Labor"/>
    <s v="TEC"/>
    <m/>
    <s v="BNL"/>
    <s v="Const"/>
    <s v="INS"/>
    <x v="9"/>
    <s v="S.P133"/>
    <s v="APP00178"/>
    <m/>
    <m/>
    <m/>
    <m/>
    <m/>
    <m/>
    <m/>
    <m/>
    <m/>
    <m/>
    <n v="1513.62"/>
    <m/>
    <m/>
    <m/>
    <m/>
    <m/>
    <m/>
    <x v="0"/>
    <x v="0"/>
    <m/>
  </r>
  <r>
    <s v=""/>
    <s v=" SR_0601_2056"/>
    <s v="ESR BPM Pick-up -Button &amp; Housing Materials - Post-Acceptance Testing - (Arc 11)"/>
    <s v="6.04.06.01"/>
    <x v="0"/>
    <d v="2028-02-04T00:00:00"/>
    <d v="2028-02-17T00:00:00"/>
    <s v="mahmed"/>
    <s v="gassner"/>
    <n v="1513.62"/>
    <s v="CON"/>
    <s v="C"/>
    <s v="Labor"/>
    <s v="TEC"/>
    <m/>
    <s v="BNL"/>
    <s v="Const"/>
    <s v="INS"/>
    <x v="9"/>
    <s v="S.P133"/>
    <s v="APP00178"/>
    <m/>
    <m/>
    <m/>
    <m/>
    <m/>
    <m/>
    <m/>
    <m/>
    <m/>
    <m/>
    <n v="1513.62"/>
    <m/>
    <m/>
    <m/>
    <m/>
    <m/>
    <m/>
    <x v="0"/>
    <x v="0"/>
    <m/>
  </r>
  <r>
    <s v=""/>
    <s v=" SR_0601_2064"/>
    <s v="ESR BPM Pick-up -Button &amp; Housing Materials - Post-Acceptance Testing - (Arc 5)"/>
    <s v="6.04.06.01"/>
    <x v="0"/>
    <d v="2028-02-18T00:00:00"/>
    <d v="2028-03-03T00:00:00"/>
    <s v="mahmed"/>
    <s v="gassner"/>
    <n v="1513.62"/>
    <s v="CON"/>
    <s v="C"/>
    <s v="Labor"/>
    <s v="TEC"/>
    <m/>
    <s v="BNL"/>
    <s v="Const"/>
    <s v="INS"/>
    <x v="9"/>
    <s v="S.P133"/>
    <s v="APP00178"/>
    <m/>
    <m/>
    <m/>
    <m/>
    <m/>
    <m/>
    <m/>
    <m/>
    <m/>
    <m/>
    <n v="1513.62"/>
    <m/>
    <m/>
    <m/>
    <m/>
    <m/>
    <m/>
    <x v="0"/>
    <x v="0"/>
    <m/>
  </r>
  <r>
    <s v=""/>
    <s v=" SR_0601_2072"/>
    <s v="ESR BPM Pick-up -Button &amp; Housing Materials - Post-Acceptance Testing - (Arc  3)"/>
    <s v="6.04.06.01"/>
    <x v="0"/>
    <d v="2028-03-13T00:00:00"/>
    <d v="2028-03-24T00:00:00"/>
    <s v="mahmed"/>
    <s v="gassner"/>
    <n v="1513.62"/>
    <s v="CON"/>
    <s v="C"/>
    <s v="Labor"/>
    <s v="TEC"/>
    <m/>
    <s v="BNL"/>
    <s v="Const"/>
    <s v="INS"/>
    <x v="9"/>
    <s v="S.P133"/>
    <s v="APP00178"/>
    <m/>
    <m/>
    <m/>
    <m/>
    <m/>
    <m/>
    <m/>
    <m/>
    <m/>
    <m/>
    <n v="1513.62"/>
    <m/>
    <m/>
    <m/>
    <m/>
    <m/>
    <m/>
    <x v="0"/>
    <x v="0"/>
    <m/>
  </r>
  <r>
    <s v=""/>
    <s v=" SR_0601_2080"/>
    <s v="ESR BPM Pick-up -Button &amp; Housing Materials - Post-Acceptance Testing - (Arc 1)"/>
    <s v="6.04.06.01"/>
    <x v="0"/>
    <d v="2028-04-17T00:00:00"/>
    <d v="2028-04-28T00:00:00"/>
    <s v="mahmed"/>
    <s v="gassner"/>
    <n v="1513.62"/>
    <s v="CON"/>
    <s v="C"/>
    <s v="Labor"/>
    <s v="TEC"/>
    <m/>
    <s v="BNL"/>
    <s v="Const"/>
    <s v="INS"/>
    <x v="9"/>
    <s v="S.P133"/>
    <s v="APP00178"/>
    <m/>
    <m/>
    <m/>
    <m/>
    <m/>
    <m/>
    <m/>
    <m/>
    <m/>
    <m/>
    <n v="1513.62"/>
    <m/>
    <m/>
    <m/>
    <m/>
    <m/>
    <m/>
    <x v="0"/>
    <x v="0"/>
    <m/>
  </r>
  <r>
    <s v=""/>
    <s v=" SR_0601_2088"/>
    <s v="ESR BPM Pick-up -Button &amp; Housing Materials - Post-Acceptance Testing - (Arc 7)"/>
    <s v="6.04.06.01"/>
    <x v="0"/>
    <d v="2028-05-15T00:00:00"/>
    <d v="2028-05-26T00:00:00"/>
    <s v="mahmed"/>
    <s v="gassner"/>
    <n v="1513.62"/>
    <s v="CON"/>
    <s v="C"/>
    <s v="Labor"/>
    <s v="TEC"/>
    <m/>
    <s v="BNL"/>
    <s v="Const"/>
    <s v="INS"/>
    <x v="9"/>
    <s v="S.P133"/>
    <s v="APP00178"/>
    <m/>
    <m/>
    <m/>
    <m/>
    <m/>
    <m/>
    <m/>
    <m/>
    <m/>
    <m/>
    <n v="1513.62"/>
    <m/>
    <m/>
    <m/>
    <m/>
    <m/>
    <m/>
    <x v="0"/>
    <x v="0"/>
    <m/>
  </r>
  <r>
    <s v=""/>
    <s v=" E1011_03907"/>
    <s v="SVT to Start of p-Veto - Si and ASICS testing (ZDC)"/>
    <s v="6.10.11.03"/>
    <x v="0"/>
    <d v="2028-02-25T00:00:00"/>
    <d v="2028-03-16T00:00:00"/>
    <s v="ewoolsey"/>
    <s v="yfuletova"/>
    <n v="0"/>
    <m/>
    <s v="C"/>
    <s v="Labor"/>
    <s v="TEC"/>
    <m/>
    <s v="JLAB"/>
    <s v="Const"/>
    <s v="DET"/>
    <x v="7"/>
    <m/>
    <m/>
    <m/>
    <m/>
    <m/>
    <m/>
    <m/>
    <m/>
    <m/>
    <m/>
    <m/>
    <m/>
    <m/>
    <m/>
    <m/>
    <m/>
    <m/>
    <m/>
    <m/>
    <x v="0"/>
    <x v="0"/>
    <m/>
  </r>
  <r>
    <s v=""/>
    <s v=" E1011_03912"/>
    <s v="SVT to Start of p-Veto - HV, LV, readout testing (ZDC)"/>
    <s v="6.10.11.03"/>
    <x v="0"/>
    <d v="2028-03-17T00:00:00"/>
    <d v="2028-05-30T00:00:00"/>
    <s v="ewoolsey"/>
    <s v="yfuletova"/>
    <n v="0"/>
    <m/>
    <s v="C"/>
    <s v="Labor"/>
    <s v="TEC"/>
    <m/>
    <s v="JLAB"/>
    <s v="Const"/>
    <s v="DET"/>
    <x v="7"/>
    <m/>
    <m/>
    <m/>
    <m/>
    <m/>
    <m/>
    <m/>
    <m/>
    <m/>
    <m/>
    <m/>
    <m/>
    <m/>
    <m/>
    <m/>
    <m/>
    <m/>
    <m/>
    <m/>
    <x v="0"/>
    <x v="0"/>
    <m/>
  </r>
  <r>
    <s v=""/>
    <s v=" E1011_03917"/>
    <s v="SVT to Start of EMCAL PbW04 - Mechanical support/frame/cooling  assembly"/>
    <s v="6.10.11.03"/>
    <x v="0"/>
    <d v="2027-05-17T00:00:00"/>
    <d v="2027-08-31T00:00:00"/>
    <s v="ewoolsey"/>
    <s v="yfuletova"/>
    <n v="0"/>
    <m/>
    <s v="C"/>
    <s v="Labor"/>
    <s v="TEC"/>
    <m/>
    <s v="JLAB"/>
    <s v="Const"/>
    <s v="DET"/>
    <x v="7"/>
    <m/>
    <m/>
    <m/>
    <m/>
    <m/>
    <m/>
    <m/>
    <m/>
    <m/>
    <m/>
    <m/>
    <m/>
    <m/>
    <m/>
    <m/>
    <m/>
    <m/>
    <m/>
    <m/>
    <x v="0"/>
    <x v="0"/>
    <m/>
  </r>
  <r>
    <s v=""/>
    <s v=" E1011_03922"/>
    <s v="SVT to Start of EMCAL PbWO4 - CAL and ASICS assembly (ZDC)"/>
    <s v="6.10.11.03"/>
    <x v="0"/>
    <d v="2027-09-01T00:00:00"/>
    <d v="2027-10-15T00:00:00"/>
    <s v="ewoolsey"/>
    <s v="yfuletova"/>
    <n v="0"/>
    <m/>
    <s v="C"/>
    <s v="Labor"/>
    <s v="TEC"/>
    <m/>
    <s v="JLAB"/>
    <s v="Const"/>
    <s v="DET"/>
    <x v="7"/>
    <m/>
    <m/>
    <m/>
    <m/>
    <m/>
    <m/>
    <m/>
    <m/>
    <m/>
    <m/>
    <m/>
    <m/>
    <m/>
    <m/>
    <m/>
    <m/>
    <m/>
    <m/>
    <m/>
    <x v="0"/>
    <x v="0"/>
    <m/>
  </r>
  <r>
    <s v=""/>
    <s v=" E1011_03927"/>
    <s v="SVT to Start of EMCAL PbWO4 - CAL and ASICS testing (ZDC)"/>
    <s v="6.10.11.03"/>
    <x v="0"/>
    <d v="2027-10-18T00:00:00"/>
    <d v="2027-12-28T00:00:00"/>
    <s v="ewoolsey"/>
    <s v="yfuletova"/>
    <n v="0"/>
    <m/>
    <s v="C"/>
    <s v="Labor"/>
    <s v="TEC"/>
    <m/>
    <s v="JLAB"/>
    <s v="Const"/>
    <s v="DET"/>
    <x v="7"/>
    <m/>
    <m/>
    <m/>
    <m/>
    <m/>
    <m/>
    <m/>
    <m/>
    <m/>
    <m/>
    <m/>
    <m/>
    <m/>
    <m/>
    <m/>
    <m/>
    <m/>
    <m/>
    <m/>
    <x v="0"/>
    <x v="0"/>
    <m/>
  </r>
  <r>
    <s v=""/>
    <s v=" E1011_03932"/>
    <s v="SVT to Start of EMCAL PbWO4  - HV, LV, readout testing (ZDC)"/>
    <s v="6.10.11.03"/>
    <x v="0"/>
    <d v="2027-12-29T00:00:00"/>
    <d v="2028-03-31T00:00:00"/>
    <s v="ewoolsey"/>
    <s v="yfuletova"/>
    <n v="0"/>
    <m/>
    <s v="C"/>
    <s v="Labor"/>
    <s v="TEC"/>
    <m/>
    <s v="JLAB"/>
    <s v="Const"/>
    <s v="DET"/>
    <x v="7"/>
    <m/>
    <m/>
    <m/>
    <m/>
    <m/>
    <m/>
    <m/>
    <m/>
    <m/>
    <m/>
    <m/>
    <m/>
    <m/>
    <m/>
    <m/>
    <m/>
    <m/>
    <m/>
    <m/>
    <x v="0"/>
    <x v="0"/>
    <m/>
  </r>
  <r>
    <s v=""/>
    <s v=" E1011_03040"/>
    <s v="Support table final design (ZDC)"/>
    <s v="6.10.11.03"/>
    <x v="3"/>
    <d v="2023-09-25T00:00:00"/>
    <d v="2024-09-13T00:00:00"/>
    <s v="ewoolsey"/>
    <s v="yfuletova"/>
    <n v="36528.07"/>
    <m/>
    <s v="C"/>
    <s v="Labor"/>
    <s v="TEC"/>
    <m/>
    <s v="JLAB"/>
    <s v="PED"/>
    <s v="DET"/>
    <x v="6"/>
    <m/>
    <m/>
    <m/>
    <m/>
    <m/>
    <m/>
    <m/>
    <n v="748.53"/>
    <n v="35779.550000000003"/>
    <m/>
    <m/>
    <m/>
    <m/>
    <m/>
    <m/>
    <m/>
    <m/>
    <m/>
    <m/>
    <x v="0"/>
    <x v="0"/>
    <m/>
  </r>
  <r>
    <s v=""/>
    <s v=" E1011_03905"/>
    <s v="p-Veto - Si and ASICS assembly   (ZDC)"/>
    <s v="6.10.11.03"/>
    <x v="0"/>
    <d v="2028-02-25T00:00:00"/>
    <d v="2029-02-05T00:00:00"/>
    <s v="ewoolsey"/>
    <s v="yfuletova"/>
    <n v="14601.82"/>
    <m/>
    <s v="C"/>
    <s v="Labor"/>
    <s v="TEC"/>
    <m/>
    <s v="JLAB"/>
    <s v="Const"/>
    <s v="DET"/>
    <x v="7"/>
    <m/>
    <m/>
    <m/>
    <m/>
    <m/>
    <m/>
    <m/>
    <m/>
    <m/>
    <m/>
    <m/>
    <m/>
    <n v="9426.49"/>
    <n v="5175.33"/>
    <m/>
    <m/>
    <m/>
    <m/>
    <m/>
    <x v="0"/>
    <x v="0"/>
    <m/>
  </r>
  <r>
    <s v=""/>
    <s v=" E1011_03910"/>
    <s v="p-Veto - Si and ASICS testing   (ZDC)"/>
    <s v="6.10.11.03"/>
    <x v="0"/>
    <d v="2028-03-17T00:00:00"/>
    <d v="2029-06-13T00:00:00"/>
    <s v="ewoolsey"/>
    <s v="yfuletova"/>
    <n v="14689.92"/>
    <m/>
    <s v="C"/>
    <s v="Labor"/>
    <s v="TEC"/>
    <m/>
    <s v="JLAB"/>
    <s v="Const"/>
    <s v="DET"/>
    <x v="7"/>
    <m/>
    <m/>
    <m/>
    <m/>
    <m/>
    <m/>
    <m/>
    <m/>
    <m/>
    <m/>
    <m/>
    <m/>
    <n v="6497.47"/>
    <n v="8192.4599999999991"/>
    <m/>
    <m/>
    <m/>
    <m/>
    <m/>
    <x v="0"/>
    <x v="0"/>
    <m/>
  </r>
  <r>
    <s v=""/>
    <s v=" E1011_03925"/>
    <s v="EMCAL PbWO4 - CAL and ASICS assembly   (ZDC)"/>
    <s v="6.10.11.03"/>
    <x v="0"/>
    <d v="2027-10-18T00:00:00"/>
    <d v="2029-05-18T00:00:00"/>
    <s v="ewoolsey"/>
    <s v="yfuletova"/>
    <n v="14619.61"/>
    <m/>
    <s v="C"/>
    <s v="Labor"/>
    <s v="TEC"/>
    <m/>
    <s v="JLAB"/>
    <s v="Const"/>
    <s v="DET"/>
    <x v="7"/>
    <m/>
    <m/>
    <m/>
    <m/>
    <m/>
    <m/>
    <m/>
    <m/>
    <m/>
    <m/>
    <m/>
    <m/>
    <n v="8838.0499999999993"/>
    <n v="5781.56"/>
    <m/>
    <m/>
    <m/>
    <m/>
    <m/>
    <x v="0"/>
    <x v="0"/>
    <m/>
  </r>
  <r>
    <s v=""/>
    <s v=" E1011_03930"/>
    <s v="EMCAL PbWO4 - CAL and ASICS testing (ZDC)"/>
    <s v="6.10.11.03"/>
    <x v="0"/>
    <d v="2027-12-29T00:00:00"/>
    <d v="2029-07-31T00:00:00"/>
    <s v="ewoolsey"/>
    <s v="yfuletova"/>
    <n v="14673.06"/>
    <m/>
    <s v="C"/>
    <s v="Labor"/>
    <s v="TEC"/>
    <m/>
    <s v="JLAB"/>
    <s v="Const"/>
    <s v="DET"/>
    <x v="7"/>
    <m/>
    <m/>
    <m/>
    <m/>
    <m/>
    <m/>
    <m/>
    <m/>
    <m/>
    <m/>
    <m/>
    <m/>
    <n v="7060.72"/>
    <n v="7612.34"/>
    <m/>
    <m/>
    <m/>
    <m/>
    <m/>
    <x v="0"/>
    <x v="0"/>
    <m/>
  </r>
  <r>
    <s v=""/>
    <s v=" E1011_03915"/>
    <s v="p-Veto - HV, LV, readout testing   (ZDC)"/>
    <s v="6.10.11.03"/>
    <x v="0"/>
    <d v="2028-05-31T00:00:00"/>
    <d v="2029-06-26T00:00:00"/>
    <s v="ewoolsey"/>
    <s v="yfuletova"/>
    <n v="14743.07"/>
    <m/>
    <s v="C"/>
    <s v="Labor"/>
    <s v="TEC"/>
    <m/>
    <s v="JLAB"/>
    <s v="Const"/>
    <s v="DET"/>
    <x v="7"/>
    <m/>
    <m/>
    <m/>
    <m/>
    <m/>
    <m/>
    <m/>
    <m/>
    <m/>
    <m/>
    <m/>
    <m/>
    <n v="4713.3999999999996"/>
    <n v="10029.67"/>
    <m/>
    <m/>
    <m/>
    <m/>
    <m/>
    <x v="0"/>
    <x v="0"/>
    <m/>
  </r>
  <r>
    <s v=""/>
    <s v=" E1011_03130"/>
    <s v="Update Final Design based on Engineering Test Article Testing (ZDC)"/>
    <s v="6.10.11.03"/>
    <x v="0"/>
    <d v="2025-06-04T00:00:00"/>
    <d v="2025-07-11T00:00:00"/>
    <s v="ewoolsey"/>
    <s v="yfuletova"/>
    <n v="15252.4"/>
    <m/>
    <s v="C"/>
    <s v="Labor"/>
    <s v="TEC"/>
    <m/>
    <s v="JLAB"/>
    <s v="PED"/>
    <s v="DET"/>
    <x v="6"/>
    <m/>
    <m/>
    <m/>
    <m/>
    <m/>
    <m/>
    <m/>
    <m/>
    <m/>
    <n v="15252.4"/>
    <m/>
    <m/>
    <m/>
    <m/>
    <m/>
    <m/>
    <m/>
    <m/>
    <m/>
    <x v="0"/>
    <x v="0"/>
    <m/>
  </r>
  <r>
    <s v=""/>
    <s v=" EJ_0205_2052"/>
    <s v="RCS BPM Pick-up - Pre -Acceptance Testing - (Arc 9)"/>
    <s v="6.03.02.05.01"/>
    <x v="0"/>
    <d v="2026-12-10T00:00:00"/>
    <d v="2026-12-31T00:00:00"/>
    <s v="mahmed"/>
    <s v="gassner"/>
    <n v="2193.65"/>
    <s v="CON"/>
    <s v="C"/>
    <s v="Labor"/>
    <s v="TEC"/>
    <m/>
    <s v="BNL"/>
    <s v="Const"/>
    <s v="INS"/>
    <x v="9"/>
    <s v="S.P136"/>
    <s v="APP00168"/>
    <m/>
    <m/>
    <m/>
    <m/>
    <m/>
    <m/>
    <m/>
    <m/>
    <m/>
    <n v="2193.65"/>
    <m/>
    <m/>
    <m/>
    <m/>
    <m/>
    <m/>
    <m/>
    <x v="0"/>
    <x v="0"/>
    <m/>
  </r>
  <r>
    <s v=""/>
    <s v=" EJ_0205_2060"/>
    <s v="RCS BPM Pick-up - Pre Acceptance Testing - (Arc 11)"/>
    <s v="6.03.02.05.01"/>
    <x v="0"/>
    <d v="2027-01-11T00:00:00"/>
    <d v="2027-02-01T00:00:00"/>
    <s v="mahmed"/>
    <s v="gassner"/>
    <n v="2193.65"/>
    <s v="CON"/>
    <s v="C"/>
    <s v="Labor"/>
    <s v="TEC"/>
    <m/>
    <s v="BNL"/>
    <s v="Const"/>
    <s v="INS"/>
    <x v="9"/>
    <s v="S.P136"/>
    <s v="APP00168"/>
    <m/>
    <m/>
    <m/>
    <m/>
    <m/>
    <m/>
    <m/>
    <m/>
    <m/>
    <n v="2193.65"/>
    <m/>
    <m/>
    <m/>
    <m/>
    <m/>
    <m/>
    <m/>
    <x v="0"/>
    <x v="0"/>
    <m/>
  </r>
  <r>
    <s v=""/>
    <s v=" EJ_0205_2068"/>
    <s v="RCS BPM Pick-up - Pre-Acceptance Testing - (Arc 5)"/>
    <s v="6.03.02.05.01"/>
    <x v="0"/>
    <d v="2027-02-09T00:00:00"/>
    <d v="2027-03-02T00:00:00"/>
    <s v="mahmed"/>
    <s v="gassner"/>
    <n v="2193.65"/>
    <s v="CON"/>
    <s v="C"/>
    <s v="Labor"/>
    <s v="TEC"/>
    <m/>
    <s v="BNL"/>
    <s v="Const"/>
    <s v="INS"/>
    <x v="9"/>
    <s v="S.P136"/>
    <s v="APP00168"/>
    <m/>
    <m/>
    <m/>
    <m/>
    <m/>
    <m/>
    <m/>
    <m/>
    <m/>
    <n v="2193.65"/>
    <m/>
    <m/>
    <m/>
    <m/>
    <m/>
    <m/>
    <m/>
    <x v="0"/>
    <x v="0"/>
    <m/>
  </r>
  <r>
    <s v=""/>
    <s v=" EJ_0205_2076"/>
    <s v="RCS BPM Pick-up - Pre-Acceptance Testing - (Arc 3)"/>
    <s v="6.03.02.05.01"/>
    <x v="0"/>
    <d v="2027-03-10T00:00:00"/>
    <d v="2027-03-30T00:00:00"/>
    <s v="mahmed"/>
    <s v="gassner"/>
    <n v="2193.65"/>
    <s v="CON"/>
    <s v="C"/>
    <s v="Labor"/>
    <s v="TEC"/>
    <m/>
    <s v="BNL"/>
    <s v="Const"/>
    <s v="INS"/>
    <x v="9"/>
    <s v="S.P136"/>
    <s v="APP00168"/>
    <m/>
    <m/>
    <m/>
    <m/>
    <m/>
    <m/>
    <m/>
    <m/>
    <m/>
    <n v="2193.65"/>
    <m/>
    <m/>
    <m/>
    <m/>
    <m/>
    <m/>
    <m/>
    <x v="0"/>
    <x v="0"/>
    <m/>
  </r>
  <r>
    <s v=""/>
    <s v=" EJ_0205_2084"/>
    <s v="RCS BPM Pick-up - Pre-Acceptance Testing - (Arc 1)"/>
    <s v="6.03.02.05.01"/>
    <x v="0"/>
    <d v="2027-04-07T00:00:00"/>
    <d v="2027-04-27T00:00:00"/>
    <s v="mahmed"/>
    <s v="gassner"/>
    <n v="2193.65"/>
    <s v="CON"/>
    <s v="C"/>
    <s v="Labor"/>
    <s v="TEC"/>
    <m/>
    <s v="BNL"/>
    <s v="Const"/>
    <s v="INS"/>
    <x v="9"/>
    <s v="S.P136"/>
    <s v="APP00168"/>
    <m/>
    <m/>
    <m/>
    <m/>
    <m/>
    <m/>
    <m/>
    <m/>
    <m/>
    <n v="2193.65"/>
    <m/>
    <m/>
    <m/>
    <m/>
    <m/>
    <m/>
    <m/>
    <x v="0"/>
    <x v="0"/>
    <m/>
  </r>
  <r>
    <s v=""/>
    <s v=" EJ_0205_2092"/>
    <s v="RCS BPM Pick-up - Pre-Acceptance Testing - (Arc 7)"/>
    <s v="6.03.02.05.01"/>
    <x v="0"/>
    <d v="2027-05-05T00:00:00"/>
    <d v="2027-05-25T00:00:00"/>
    <s v="mahmed"/>
    <s v="gassner"/>
    <n v="2193.65"/>
    <s v="CON"/>
    <s v="C"/>
    <s v="Labor"/>
    <s v="TEC"/>
    <m/>
    <s v="BNL"/>
    <s v="Const"/>
    <s v="INS"/>
    <x v="9"/>
    <s v="S.P136"/>
    <s v="APP00168"/>
    <m/>
    <m/>
    <m/>
    <m/>
    <m/>
    <m/>
    <m/>
    <m/>
    <m/>
    <n v="2193.65"/>
    <m/>
    <m/>
    <m/>
    <m/>
    <m/>
    <m/>
    <m/>
    <x v="0"/>
    <x v="0"/>
    <m/>
  </r>
  <r>
    <s v=""/>
    <s v=" E1005_11067"/>
    <s v="TR Effort: Electron Endcap EMCal - PWO Crystals Batch 2"/>
    <s v="6.10.05.01.01"/>
    <x v="0"/>
    <d v="2024-11-15T00:00:00"/>
    <d v="2025-08-28T00:00:00"/>
    <s v="tlewis"/>
    <s v="shura"/>
    <n v="4373.8999999999996"/>
    <m/>
    <s v="C"/>
    <s v="Labor"/>
    <s v="TEC"/>
    <s v="CD-3A"/>
    <s v="BNL"/>
    <s v="Const"/>
    <s v="DET"/>
    <x v="9"/>
    <s v="A.PP063.B"/>
    <s v="APP00525"/>
    <m/>
    <m/>
    <m/>
    <m/>
    <m/>
    <m/>
    <m/>
    <n v="4373.8999999999996"/>
    <m/>
    <m/>
    <m/>
    <m/>
    <m/>
    <m/>
    <m/>
    <m/>
    <m/>
    <x v="0"/>
    <x v="0"/>
    <m/>
  </r>
  <r>
    <s v=""/>
    <s v=" E1005_11076"/>
    <s v="TR Effort: Electron Endcap EMCal - PWO Crystals Batch 3"/>
    <s v="6.10.05.01.01"/>
    <x v="0"/>
    <d v="2025-09-03T00:00:00"/>
    <d v="2026-06-17T00:00:00"/>
    <s v="tlewis"/>
    <s v="shura"/>
    <n v="4511.4399999999996"/>
    <m/>
    <s v="C"/>
    <s v="Labor"/>
    <s v="TEC"/>
    <s v="CD-3A"/>
    <s v="BNL"/>
    <s v="Const"/>
    <s v="DET"/>
    <x v="9"/>
    <s v="A.PP063.C"/>
    <s v="APP00525"/>
    <m/>
    <m/>
    <m/>
    <m/>
    <m/>
    <m/>
    <m/>
    <n v="458.01"/>
    <n v="4053.43"/>
    <m/>
    <m/>
    <m/>
    <m/>
    <m/>
    <m/>
    <m/>
    <m/>
    <x v="0"/>
    <x v="0"/>
    <m/>
  </r>
  <r>
    <s v=""/>
    <s v=" E1005_11079"/>
    <s v="TR Effort: Electron Endcap EMCal - PWO Crystals Batch 4"/>
    <s v="6.10.05.01.01"/>
    <x v="0"/>
    <d v="2026-06-22T00:00:00"/>
    <d v="2027-04-06T00:00:00"/>
    <s v="tlewis"/>
    <s v="shura"/>
    <n v="4628.32"/>
    <m/>
    <s v="C"/>
    <s v="Labor"/>
    <s v="TEC"/>
    <s v="CD-3A"/>
    <s v="BNL"/>
    <s v="Const"/>
    <s v="DET"/>
    <x v="9"/>
    <s v="A.PP063.D"/>
    <s v="APP00525"/>
    <m/>
    <m/>
    <m/>
    <m/>
    <m/>
    <m/>
    <m/>
    <m/>
    <n v="1668.08"/>
    <n v="2960.25"/>
    <m/>
    <m/>
    <m/>
    <m/>
    <m/>
    <m/>
    <m/>
    <x v="0"/>
    <x v="0"/>
    <m/>
  </r>
  <r>
    <s v=""/>
    <s v=" EJ_0201_2005"/>
    <s v="RCS Quad - Preliminary Design Review (PDR)"/>
    <s v="6.03.02.01.01"/>
    <x v="1"/>
    <d v="2023-09-11T00:00:00"/>
    <d v="2023-09-15T00:00:00"/>
    <s v="jtolle"/>
    <s v="hwitte"/>
    <n v="0"/>
    <s v="EDIA"/>
    <s v="C"/>
    <s v="Labor"/>
    <s v="TEC"/>
    <m/>
    <s v="BNL"/>
    <s v="PED"/>
    <s v="NC_MAG"/>
    <x v="6"/>
    <s v="D.APP42"/>
    <m/>
    <m/>
    <m/>
    <m/>
    <m/>
    <m/>
    <m/>
    <m/>
    <m/>
    <m/>
    <m/>
    <m/>
    <m/>
    <m/>
    <m/>
    <m/>
    <m/>
    <m/>
    <x v="0"/>
    <x v="0"/>
    <m/>
  </r>
  <r>
    <s v=""/>
    <s v=" EJ_0201_2005"/>
    <s v="RCS Quad - Preliminary Design Review (PDR)"/>
    <s v="6.03.02.01.01"/>
    <x v="1"/>
    <d v="2023-09-11T00:00:00"/>
    <d v="2023-09-15T00:00:00"/>
    <s v="jtolle"/>
    <s v="hwitte"/>
    <n v="0"/>
    <s v="EDIA"/>
    <s v="C"/>
    <s v="Labor"/>
    <s v="TEC"/>
    <m/>
    <s v="BNL"/>
    <s v="PED"/>
    <s v="NC_MAG"/>
    <x v="6"/>
    <s v="D.APP42"/>
    <m/>
    <m/>
    <m/>
    <m/>
    <m/>
    <m/>
    <m/>
    <m/>
    <m/>
    <m/>
    <m/>
    <m/>
    <m/>
    <m/>
    <m/>
    <m/>
    <m/>
    <m/>
    <x v="0"/>
    <x v="0"/>
    <m/>
  </r>
  <r>
    <s v=""/>
    <s v=" EJ_0201_2005"/>
    <s v="RCS Quad - Preliminary Design Review (PDR)"/>
    <s v="6.03.02.01.01"/>
    <x v="1"/>
    <d v="2023-09-11T00:00:00"/>
    <d v="2023-09-15T00:00:00"/>
    <s v="jtolle"/>
    <s v="hwitte"/>
    <n v="0"/>
    <s v="EDIA"/>
    <s v="C"/>
    <s v="Labor"/>
    <s v="TEC"/>
    <m/>
    <s v="BNL"/>
    <s v="PED"/>
    <s v="NC_MAG"/>
    <x v="6"/>
    <s v="D.APP42"/>
    <m/>
    <m/>
    <m/>
    <m/>
    <m/>
    <m/>
    <m/>
    <m/>
    <m/>
    <m/>
    <m/>
    <m/>
    <m/>
    <m/>
    <m/>
    <m/>
    <m/>
    <m/>
    <x v="0"/>
    <x v="0"/>
    <m/>
  </r>
  <r>
    <s v=""/>
    <s v=" EJ_0201_2355"/>
    <s v="RCS Sextupole - Preliminary Design Review (PDR)"/>
    <s v="6.03.02.01.02"/>
    <x v="1"/>
    <d v="2023-09-11T00:00:00"/>
    <d v="2023-09-15T00:00:00"/>
    <s v="jtolle"/>
    <s v="hwitte"/>
    <n v="0"/>
    <s v="EDIA"/>
    <s v="C"/>
    <s v="Labor"/>
    <s v="TEC"/>
    <m/>
    <s v="BNL"/>
    <s v="PED"/>
    <s v="NC_MAG"/>
    <x v="6"/>
    <s v="D.APP44"/>
    <m/>
    <m/>
    <m/>
    <m/>
    <m/>
    <m/>
    <m/>
    <m/>
    <m/>
    <m/>
    <m/>
    <m/>
    <m/>
    <m/>
    <m/>
    <m/>
    <m/>
    <m/>
    <x v="0"/>
    <x v="0"/>
    <m/>
  </r>
  <r>
    <s v=""/>
    <s v=" EJ_0201_2355"/>
    <s v="RCS Sextupole - Preliminary Design Review (PDR)"/>
    <s v="6.03.02.01.02"/>
    <x v="1"/>
    <d v="2023-09-11T00:00:00"/>
    <d v="2023-09-15T00:00:00"/>
    <s v="jtolle"/>
    <s v="hwitte"/>
    <n v="0"/>
    <s v="EDIA"/>
    <s v="C"/>
    <s v="Labor"/>
    <s v="TEC"/>
    <m/>
    <s v="BNL"/>
    <s v="PED"/>
    <s v="NC_MAG"/>
    <x v="6"/>
    <s v="D.APP44"/>
    <m/>
    <m/>
    <m/>
    <m/>
    <m/>
    <m/>
    <m/>
    <m/>
    <m/>
    <m/>
    <m/>
    <m/>
    <m/>
    <m/>
    <m/>
    <m/>
    <m/>
    <m/>
    <x v="0"/>
    <x v="0"/>
    <m/>
  </r>
  <r>
    <s v=""/>
    <s v=" EJ_0201_2355"/>
    <s v="RCS Sextupole - Preliminary Design Review (PDR)"/>
    <s v="6.03.02.01.02"/>
    <x v="1"/>
    <d v="2023-09-11T00:00:00"/>
    <d v="2023-09-15T00:00:00"/>
    <s v="jtolle"/>
    <s v="hwitte"/>
    <n v="0"/>
    <s v="EDIA"/>
    <s v="C"/>
    <s v="Labor"/>
    <s v="TEC"/>
    <m/>
    <s v="BNL"/>
    <s v="PED"/>
    <s v="NC_MAG"/>
    <x v="6"/>
    <s v="D.APP44"/>
    <m/>
    <m/>
    <m/>
    <m/>
    <m/>
    <m/>
    <m/>
    <m/>
    <m/>
    <m/>
    <m/>
    <m/>
    <m/>
    <m/>
    <m/>
    <m/>
    <m/>
    <m/>
    <x v="0"/>
    <x v="0"/>
    <m/>
  </r>
  <r>
    <s v=""/>
    <s v=" EJ_0201_2705"/>
    <s v="RCS Corrector - Preliminary Design Review (PDR)"/>
    <s v="6.03.02.01.03"/>
    <x v="0"/>
    <d v="2024-01-31T00:00:00"/>
    <d v="2024-02-06T00:00:00"/>
    <s v="jtolle"/>
    <s v="hwitte"/>
    <n v="0"/>
    <s v="EDIA"/>
    <s v="C"/>
    <s v="Labor"/>
    <s v="TEC"/>
    <m/>
    <s v="BNL"/>
    <s v="PED"/>
    <s v="NC_MAG"/>
    <x v="6"/>
    <s v="S.P010"/>
    <m/>
    <m/>
    <m/>
    <m/>
    <m/>
    <m/>
    <m/>
    <m/>
    <m/>
    <m/>
    <m/>
    <m/>
    <m/>
    <m/>
    <m/>
    <m/>
    <m/>
    <m/>
    <x v="0"/>
    <x v="0"/>
    <m/>
  </r>
  <r>
    <s v=""/>
    <s v=" EJ_0201_2705"/>
    <s v="RCS Corrector - Preliminary Design Review (PDR)"/>
    <s v="6.03.02.01.03"/>
    <x v="0"/>
    <d v="2024-01-31T00:00:00"/>
    <d v="2024-02-06T00:00:00"/>
    <s v="jtolle"/>
    <s v="hwitte"/>
    <n v="0"/>
    <s v="EDIA"/>
    <s v="C"/>
    <s v="Labor"/>
    <s v="TEC"/>
    <m/>
    <s v="BNL"/>
    <s v="PED"/>
    <s v="NC_MAG"/>
    <x v="6"/>
    <s v="S.P010"/>
    <m/>
    <m/>
    <m/>
    <m/>
    <m/>
    <m/>
    <m/>
    <m/>
    <m/>
    <m/>
    <m/>
    <m/>
    <m/>
    <m/>
    <m/>
    <m/>
    <m/>
    <m/>
    <x v="0"/>
    <x v="0"/>
    <m/>
  </r>
  <r>
    <s v=""/>
    <s v=" EJ_0201_2705"/>
    <s v="RCS Corrector - Preliminary Design Review (PDR)"/>
    <s v="6.03.02.01.03"/>
    <x v="0"/>
    <d v="2024-01-31T00:00:00"/>
    <d v="2024-02-06T00:00:00"/>
    <s v="jtolle"/>
    <s v="hwitte"/>
    <n v="0"/>
    <s v="EDIA"/>
    <s v="C"/>
    <s v="Labor"/>
    <s v="TEC"/>
    <m/>
    <s v="BNL"/>
    <s v="PED"/>
    <s v="NC_MAG"/>
    <x v="6"/>
    <s v="S.P010"/>
    <m/>
    <m/>
    <m/>
    <m/>
    <m/>
    <m/>
    <m/>
    <m/>
    <m/>
    <m/>
    <m/>
    <m/>
    <m/>
    <m/>
    <m/>
    <m/>
    <m/>
    <m/>
    <x v="0"/>
    <x v="0"/>
    <m/>
  </r>
  <r>
    <s v=""/>
    <s v=" EJ_0201_2010"/>
    <s v="RCS Quad - Final Design"/>
    <s v="6.03.02.01.01"/>
    <x v="1"/>
    <d v="2023-09-18T00:00:00"/>
    <d v="2023-10-23T00:00:00"/>
    <s v="jtolle"/>
    <s v="hwitte"/>
    <n v="0"/>
    <s v="EDIA"/>
    <s v="C"/>
    <s v="Nonlabor"/>
    <s v="TEC"/>
    <m/>
    <s v="BNL"/>
    <s v="PED"/>
    <s v="NC_MAG"/>
    <x v="6"/>
    <s v="D.APP42"/>
    <m/>
    <m/>
    <m/>
    <m/>
    <m/>
    <m/>
    <m/>
    <m/>
    <m/>
    <m/>
    <m/>
    <m/>
    <m/>
    <m/>
    <m/>
    <m/>
    <m/>
    <m/>
    <x v="0"/>
    <x v="0"/>
    <m/>
  </r>
  <r>
    <s v=""/>
    <s v=" EJ_0201_2025"/>
    <s v="RCS Quad - Final Design Review (FDR)"/>
    <s v="6.03.02.01.01"/>
    <x v="1"/>
    <d v="2023-10-24T00:00:00"/>
    <d v="2023-10-30T00:00:00"/>
    <s v="jtolle"/>
    <s v="hwitte"/>
    <n v="0"/>
    <s v="EDIA"/>
    <s v="C"/>
    <s v="Nonlabor"/>
    <s v="TEC"/>
    <m/>
    <s v="BNL"/>
    <s v="PED"/>
    <s v="NC_MAG"/>
    <x v="6"/>
    <s v="D.APP42"/>
    <m/>
    <m/>
    <m/>
    <m/>
    <m/>
    <m/>
    <m/>
    <m/>
    <m/>
    <m/>
    <m/>
    <m/>
    <m/>
    <m/>
    <m/>
    <m/>
    <m/>
    <m/>
    <x v="0"/>
    <x v="0"/>
    <m/>
  </r>
  <r>
    <s v=""/>
    <s v=" E0607_102335"/>
    <s v="Final Design - Global Design Technical Review"/>
    <s v="6.07.02.02"/>
    <x v="0"/>
    <d v="2024-08-22T00:00:00"/>
    <d v="2024-08-22T00:00:00"/>
    <s v="mahmed"/>
    <s v="jpjamilk"/>
    <n v="474.77"/>
    <s v="EDIA"/>
    <s v="C"/>
    <s v="Labor"/>
    <s v="TEC"/>
    <m/>
    <s v="BNL"/>
    <s v="PED"/>
    <s v="CONT"/>
    <x v="6"/>
    <m/>
    <m/>
    <m/>
    <m/>
    <m/>
    <m/>
    <m/>
    <m/>
    <n v="474.77"/>
    <m/>
    <m/>
    <m/>
    <m/>
    <m/>
    <m/>
    <m/>
    <m/>
    <m/>
    <m/>
    <x v="0"/>
    <x v="0"/>
    <m/>
  </r>
  <r>
    <s v=""/>
    <s v=" E0607_102335"/>
    <s v="Final Design - Global Design Technical Review"/>
    <s v="6.07.02.02"/>
    <x v="0"/>
    <d v="2024-08-22T00:00:00"/>
    <d v="2024-08-22T00:00:00"/>
    <s v="mahmed"/>
    <s v="jpjamilk"/>
    <n v="727.91"/>
    <s v="EDIA"/>
    <s v="C"/>
    <s v="Labor"/>
    <s v="TEC"/>
    <m/>
    <s v="BNL"/>
    <s v="PED"/>
    <s v="CONT"/>
    <x v="6"/>
    <m/>
    <m/>
    <m/>
    <m/>
    <m/>
    <m/>
    <m/>
    <m/>
    <n v="727.91"/>
    <m/>
    <m/>
    <m/>
    <m/>
    <m/>
    <m/>
    <m/>
    <m/>
    <m/>
    <m/>
    <x v="0"/>
    <x v="0"/>
    <m/>
  </r>
  <r>
    <s v=""/>
    <s v=" E0607_102335"/>
    <s v="Final Design - Global Design Technical Review"/>
    <s v="6.07.02.02"/>
    <x v="0"/>
    <d v="2024-08-22T00:00:00"/>
    <d v="2024-08-22T00:00:00"/>
    <s v="mahmed"/>
    <s v="jpjamilk"/>
    <n v="639.53"/>
    <s v="EDIA"/>
    <s v="C"/>
    <s v="Labor"/>
    <s v="TEC"/>
    <m/>
    <s v="BNL"/>
    <s v="PED"/>
    <s v="CONT"/>
    <x v="6"/>
    <m/>
    <m/>
    <m/>
    <m/>
    <m/>
    <m/>
    <m/>
    <m/>
    <n v="639.53"/>
    <m/>
    <m/>
    <m/>
    <m/>
    <m/>
    <m/>
    <m/>
    <m/>
    <m/>
    <m/>
    <x v="0"/>
    <x v="0"/>
    <m/>
  </r>
  <r>
    <s v=""/>
    <s v=" EJ_0201_2360"/>
    <s v="RCS Sextupole - Final Design"/>
    <s v="6.03.02.01.02"/>
    <x v="1"/>
    <d v="2023-09-18T00:00:00"/>
    <d v="2023-10-23T00:00:00"/>
    <s v="jtolle"/>
    <s v="hwitte"/>
    <n v="0"/>
    <s v="EDIA"/>
    <s v="C"/>
    <s v="Labor"/>
    <s v="TEC"/>
    <m/>
    <s v="BNL"/>
    <s v="PED"/>
    <s v="NC_MAG"/>
    <x v="6"/>
    <s v="D.APP44"/>
    <m/>
    <m/>
    <m/>
    <m/>
    <m/>
    <m/>
    <m/>
    <m/>
    <m/>
    <m/>
    <m/>
    <m/>
    <m/>
    <m/>
    <m/>
    <m/>
    <m/>
    <m/>
    <x v="0"/>
    <x v="0"/>
    <m/>
  </r>
  <r>
    <s v=""/>
    <s v=" EJ_0201_2360"/>
    <s v="RCS Sextupole - Final Design"/>
    <s v="6.03.02.01.02"/>
    <x v="1"/>
    <d v="2023-09-18T00:00:00"/>
    <d v="2023-10-23T00:00:00"/>
    <s v="jtolle"/>
    <s v="hwitte"/>
    <n v="0"/>
    <s v="EDIA"/>
    <s v="C"/>
    <s v="Labor"/>
    <s v="TEC"/>
    <m/>
    <s v="BNL"/>
    <s v="PED"/>
    <s v="NC_MAG"/>
    <x v="6"/>
    <s v="D.APP44"/>
    <m/>
    <m/>
    <m/>
    <m/>
    <m/>
    <m/>
    <m/>
    <m/>
    <m/>
    <m/>
    <m/>
    <m/>
    <m/>
    <m/>
    <m/>
    <m/>
    <m/>
    <m/>
    <x v="0"/>
    <x v="0"/>
    <m/>
  </r>
  <r>
    <s v=""/>
    <s v=" EJ_0201_2360"/>
    <s v="RCS Sextupole - Final Design"/>
    <s v="6.03.02.01.02"/>
    <x v="1"/>
    <d v="2023-09-18T00:00:00"/>
    <d v="2023-10-23T00:00:00"/>
    <s v="jtolle"/>
    <s v="hwitte"/>
    <n v="0"/>
    <s v="EDIA"/>
    <s v="C"/>
    <s v="Labor"/>
    <s v="TEC"/>
    <m/>
    <s v="BNL"/>
    <s v="PED"/>
    <s v="NC_MAG"/>
    <x v="6"/>
    <s v="D.APP44"/>
    <m/>
    <m/>
    <m/>
    <m/>
    <m/>
    <m/>
    <m/>
    <m/>
    <m/>
    <m/>
    <m/>
    <m/>
    <m/>
    <m/>
    <m/>
    <m/>
    <m/>
    <m/>
    <x v="0"/>
    <x v="0"/>
    <m/>
  </r>
  <r>
    <s v=""/>
    <s v=" EJ_0201_2375"/>
    <s v="RCS Sextupole - Final Design Review (FDR)"/>
    <s v="6.03.02.01.02"/>
    <x v="1"/>
    <d v="2023-10-24T00:00:00"/>
    <d v="2023-10-30T00:00:00"/>
    <s v="jtolle"/>
    <s v="hwitte"/>
    <n v="0"/>
    <s v="EDIA"/>
    <s v="C"/>
    <s v="Labor"/>
    <s v="TEC"/>
    <m/>
    <s v="BNL"/>
    <s v="PED"/>
    <s v="NC_MAG"/>
    <x v="6"/>
    <s v="D.APP44"/>
    <m/>
    <m/>
    <m/>
    <m/>
    <m/>
    <m/>
    <m/>
    <m/>
    <m/>
    <m/>
    <m/>
    <m/>
    <m/>
    <m/>
    <m/>
    <m/>
    <m/>
    <m/>
    <x v="0"/>
    <x v="0"/>
    <m/>
  </r>
  <r>
    <s v=""/>
    <s v=" EJ_0201_2375"/>
    <s v="RCS Sextupole - Final Design Review (FDR)"/>
    <s v="6.03.02.01.02"/>
    <x v="1"/>
    <d v="2023-10-24T00:00:00"/>
    <d v="2023-10-30T00:00:00"/>
    <s v="jtolle"/>
    <s v="hwitte"/>
    <n v="0"/>
    <s v="EDIA"/>
    <s v="C"/>
    <s v="Labor"/>
    <s v="TEC"/>
    <m/>
    <s v="BNL"/>
    <s v="PED"/>
    <s v="NC_MAG"/>
    <x v="6"/>
    <s v="D.APP44"/>
    <m/>
    <m/>
    <m/>
    <m/>
    <m/>
    <m/>
    <m/>
    <m/>
    <m/>
    <m/>
    <m/>
    <m/>
    <m/>
    <m/>
    <m/>
    <m/>
    <m/>
    <m/>
    <x v="0"/>
    <x v="0"/>
    <m/>
  </r>
  <r>
    <s v=""/>
    <s v=" EJ_0201_2375"/>
    <s v="RCS Sextupole - Final Design Review (FDR)"/>
    <s v="6.03.02.01.02"/>
    <x v="1"/>
    <d v="2023-10-24T00:00:00"/>
    <d v="2023-10-30T00:00:00"/>
    <s v="jtolle"/>
    <s v="hwitte"/>
    <n v="0"/>
    <s v="EDIA"/>
    <s v="C"/>
    <s v="Labor"/>
    <s v="TEC"/>
    <m/>
    <s v="BNL"/>
    <s v="PED"/>
    <s v="NC_MAG"/>
    <x v="6"/>
    <s v="D.APP44"/>
    <m/>
    <m/>
    <m/>
    <m/>
    <m/>
    <m/>
    <m/>
    <m/>
    <m/>
    <m/>
    <m/>
    <m/>
    <m/>
    <m/>
    <m/>
    <m/>
    <m/>
    <m/>
    <x v="0"/>
    <x v="0"/>
    <m/>
  </r>
  <r>
    <s v=""/>
    <s v=" EJ_0402_3102"/>
    <s v="Laser System - Procurements - Material - Prepare Spec/SOW/APP"/>
    <s v="6.03.04.02.03"/>
    <x v="0"/>
    <d v="2024-09-06T00:00:00"/>
    <d v="2025-01-17T00:00:00"/>
    <s v="glayden"/>
    <s v="skaritka"/>
    <n v="13907.06"/>
    <s v="CON"/>
    <s v="C"/>
    <s v="Labor"/>
    <s v="TEC"/>
    <m/>
    <s v="BNL"/>
    <s v="Const"/>
    <s v="INJ"/>
    <x v="10"/>
    <s v="P.S540"/>
    <m/>
    <m/>
    <m/>
    <m/>
    <m/>
    <m/>
    <m/>
    <n v="2626.89"/>
    <n v="11280.17"/>
    <m/>
    <m/>
    <m/>
    <m/>
    <m/>
    <m/>
    <m/>
    <m/>
    <m/>
    <x v="0"/>
    <x v="0"/>
    <m/>
  </r>
  <r>
    <s v=""/>
    <s v=" EJ_0402_5015"/>
    <s v="Inverted High Voltage DC Gun - Prepare Spec/ SOW"/>
    <s v="6.03.04.02.04"/>
    <x v="0"/>
    <d v="2025-09-25T00:00:00"/>
    <d v="2025-11-21T00:00:00"/>
    <s v="glayden"/>
    <s v="skaritka"/>
    <n v="16386.259999999998"/>
    <s v="EDIA"/>
    <s v="C"/>
    <s v="Labor"/>
    <s v="TEC"/>
    <m/>
    <s v="BNL"/>
    <s v="Const"/>
    <s v="INJ"/>
    <x v="10"/>
    <s v="P.S507"/>
    <m/>
    <m/>
    <m/>
    <m/>
    <m/>
    <m/>
    <m/>
    <m/>
    <n v="1638.63"/>
    <n v="14747.63"/>
    <m/>
    <m/>
    <m/>
    <m/>
    <m/>
    <m/>
    <m/>
    <m/>
    <x v="0"/>
    <x v="0"/>
    <m/>
  </r>
  <r>
    <s v=""/>
    <s v=" EJ_0402_3159"/>
    <s v="Laser System - Procurements - Material - Vendor Support by BNL"/>
    <s v="6.03.04.02.03"/>
    <x v="0"/>
    <d v="2025-12-10T00:00:00"/>
    <d v="2026-12-09T00:00:00"/>
    <s v="glayden"/>
    <s v="skaritka"/>
    <n v="10342.34"/>
    <s v="CON"/>
    <s v="C"/>
    <s v="Labor"/>
    <s v="TEC"/>
    <m/>
    <s v="BNL"/>
    <s v="Const"/>
    <s v="INJ"/>
    <x v="10"/>
    <s v="P.S540"/>
    <m/>
    <m/>
    <m/>
    <m/>
    <m/>
    <m/>
    <m/>
    <m/>
    <m/>
    <n v="8439.35"/>
    <n v="1902.99"/>
    <m/>
    <m/>
    <m/>
    <m/>
    <m/>
    <m/>
    <m/>
    <x v="0"/>
    <x v="0"/>
    <m/>
  </r>
  <r>
    <s v=""/>
    <s v=" EJ_0402_2648"/>
    <s v="Diagnostic Section Materials - Prepare Spec/ SOW"/>
    <s v="6.03.04.02.02"/>
    <x v="0"/>
    <d v="2025-06-16T00:00:00"/>
    <d v="2025-06-27T00:00:00"/>
    <s v="glayden"/>
    <s v="skaritka"/>
    <n v="1706.5"/>
    <s v="EDIA"/>
    <s v="C"/>
    <s v="Labor"/>
    <s v="TEC"/>
    <m/>
    <s v="BNL"/>
    <s v="Const"/>
    <s v="INJ"/>
    <x v="10"/>
    <s v="P.S511"/>
    <m/>
    <m/>
    <m/>
    <m/>
    <m/>
    <m/>
    <m/>
    <m/>
    <n v="1706.5"/>
    <m/>
    <m/>
    <m/>
    <m/>
    <m/>
    <m/>
    <m/>
    <m/>
    <m/>
    <x v="0"/>
    <x v="0"/>
    <m/>
  </r>
  <r>
    <s v=""/>
    <s v=" EJ_0402_2502"/>
    <s v="Transport Line to Diagnostic Section - Prepare Spec/ SOW"/>
    <s v="6.03.04.02.02"/>
    <x v="0"/>
    <d v="2025-05-23T00:00:00"/>
    <d v="2025-06-06T00:00:00"/>
    <s v="glayden"/>
    <s v="skaritka"/>
    <n v="3971.46"/>
    <s v="EDIA"/>
    <s v="C"/>
    <s v="Labor"/>
    <s v="TEC"/>
    <m/>
    <s v="BNL"/>
    <s v="Const"/>
    <s v="INJ"/>
    <x v="10"/>
    <s v="P.S510"/>
    <m/>
    <m/>
    <m/>
    <m/>
    <m/>
    <m/>
    <m/>
    <m/>
    <n v="3971.46"/>
    <m/>
    <m/>
    <m/>
    <m/>
    <m/>
    <m/>
    <m/>
    <m/>
    <m/>
    <x v="0"/>
    <x v="0"/>
    <m/>
  </r>
  <r>
    <s v=""/>
    <s v=" EJ_0402_0042"/>
    <s v="Polarized Source Magnets - Prepare Spec/ SOW"/>
    <s v="6.03.04.02.01"/>
    <x v="0"/>
    <d v="2025-06-16T00:00:00"/>
    <d v="2025-06-27T00:00:00"/>
    <s v="glayden"/>
    <s v="skaritka"/>
    <n v="3971.46"/>
    <s v="EDIA"/>
    <s v="C"/>
    <s v="Labor"/>
    <s v="TEC"/>
    <m/>
    <s v="BNL"/>
    <s v="PED"/>
    <s v="INJ"/>
    <x v="6"/>
    <s v="P.S509"/>
    <m/>
    <m/>
    <m/>
    <m/>
    <m/>
    <m/>
    <m/>
    <m/>
    <n v="3971.46"/>
    <m/>
    <m/>
    <m/>
    <m/>
    <m/>
    <m/>
    <m/>
    <m/>
    <m/>
    <x v="0"/>
    <x v="0"/>
    <m/>
  </r>
  <r>
    <s v=""/>
    <s v=" EJ_0402_6002"/>
    <s v="Cathode Preparation Chamber - Prepare Spec/ SOW"/>
    <s v="6.03.04.02.05"/>
    <x v="0"/>
    <d v="2024-03-26T00:00:00"/>
    <d v="2024-05-20T00:00:00"/>
    <s v="glayden"/>
    <s v="skaritka"/>
    <n v="7674.33"/>
    <s v="EDIA"/>
    <s v="C"/>
    <s v="Labor"/>
    <s v="TEC"/>
    <m/>
    <s v="BNL"/>
    <s v="Const"/>
    <s v="INJ"/>
    <x v="10"/>
    <s v="P.S512"/>
    <m/>
    <m/>
    <m/>
    <m/>
    <m/>
    <m/>
    <m/>
    <n v="7674.33"/>
    <m/>
    <m/>
    <m/>
    <m/>
    <m/>
    <m/>
    <m/>
    <m/>
    <m/>
    <m/>
    <x v="0"/>
    <x v="0"/>
    <m/>
  </r>
  <r>
    <s v=""/>
    <s v=" EJ_0402_6142"/>
    <s v="Cathode Storage Chamber - Prepare Spec/ SOW"/>
    <s v="6.03.04.02.05"/>
    <x v="0"/>
    <d v="2024-05-21T00:00:00"/>
    <d v="2024-07-17T00:00:00"/>
    <s v="glayden"/>
    <s v="skaritka"/>
    <n v="6595.16"/>
    <s v="EDIA"/>
    <s v="C"/>
    <s v="Labor"/>
    <s v="TEC"/>
    <m/>
    <s v="BNL"/>
    <s v="Const"/>
    <s v="INJ"/>
    <x v="10"/>
    <s v="P.S513"/>
    <m/>
    <m/>
    <m/>
    <m/>
    <m/>
    <m/>
    <m/>
    <n v="6595.16"/>
    <m/>
    <m/>
    <m/>
    <m/>
    <m/>
    <m/>
    <m/>
    <m/>
    <m/>
    <m/>
    <x v="0"/>
    <x v="0"/>
    <m/>
  </r>
  <r>
    <s v=""/>
    <s v=" RD1_0307_4921"/>
    <s v="TEST: Cathode Test tech support - FY25"/>
    <s v="6.02.03.07"/>
    <x v="0"/>
    <d v="2024-10-01T00:00:00"/>
    <d v="2025-09-30T00:00:00"/>
    <s v="apatil"/>
    <s v="wange"/>
    <n v="227655.35"/>
    <s v="CON"/>
    <s v="C"/>
    <s v="Labor"/>
    <s v="OPC"/>
    <m/>
    <s v="BNL"/>
    <s v="R&amp;D"/>
    <s v="AD"/>
    <x v="3"/>
    <m/>
    <m/>
    <m/>
    <m/>
    <m/>
    <m/>
    <m/>
    <m/>
    <m/>
    <n v="227655.35"/>
    <m/>
    <m/>
    <m/>
    <m/>
    <m/>
    <m/>
    <m/>
    <m/>
    <m/>
    <x v="0"/>
    <x v="0"/>
    <m/>
  </r>
  <r>
    <s v=""/>
    <s v=" RD1_0307_4922"/>
    <s v="TEST: Cathode Test tech support - FY26"/>
    <s v="6.02.03.07"/>
    <x v="0"/>
    <d v="2025-10-01T00:00:00"/>
    <d v="2026-09-30T00:00:00"/>
    <s v="apatil"/>
    <s v="wange"/>
    <n v="235623.29"/>
    <s v="CON"/>
    <s v="C"/>
    <s v="Labor"/>
    <s v="OPC"/>
    <m/>
    <s v="BNL"/>
    <s v="R&amp;D"/>
    <s v="AD"/>
    <x v="3"/>
    <m/>
    <m/>
    <m/>
    <m/>
    <m/>
    <m/>
    <m/>
    <m/>
    <m/>
    <m/>
    <n v="235623.29"/>
    <m/>
    <m/>
    <m/>
    <m/>
    <m/>
    <m/>
    <m/>
    <m/>
    <x v="0"/>
    <x v="0"/>
    <m/>
  </r>
  <r>
    <s v=""/>
    <s v=" RD1_0307_4923"/>
    <s v="TEST: Cathode Test tech support - FY27"/>
    <s v="6.02.03.07"/>
    <x v="0"/>
    <d v="2026-10-01T00:00:00"/>
    <d v="2027-07-02T00:00:00"/>
    <s v="apatil"/>
    <s v="wange"/>
    <n v="183806.01"/>
    <s v="CON"/>
    <s v="C"/>
    <s v="Labor"/>
    <s v="OPC"/>
    <m/>
    <s v="BNL"/>
    <s v="R&amp;D"/>
    <s v="AD"/>
    <x v="3"/>
    <m/>
    <m/>
    <m/>
    <m/>
    <m/>
    <m/>
    <m/>
    <m/>
    <m/>
    <m/>
    <m/>
    <n v="183806.01"/>
    <m/>
    <m/>
    <m/>
    <m/>
    <m/>
    <m/>
    <m/>
    <x v="0"/>
    <x v="0"/>
    <m/>
  </r>
  <r>
    <s v=""/>
    <s v=" RD1_0307_4941"/>
    <s v="TEST: Final Test of various photocathode materials - Post CD2"/>
    <s v="6.02.03.07"/>
    <x v="0"/>
    <d v="2025-02-03T00:00:00"/>
    <d v="2026-02-27T00:00:00"/>
    <s v="apatil"/>
    <s v="wange"/>
    <n v="167781.44"/>
    <s v="CON"/>
    <s v="C"/>
    <s v="Labor"/>
    <s v="OPC"/>
    <m/>
    <s v="BNL"/>
    <s v="R&amp;D"/>
    <s v="AD"/>
    <x v="3"/>
    <m/>
    <m/>
    <m/>
    <m/>
    <m/>
    <m/>
    <m/>
    <m/>
    <m/>
    <n v="105176.43"/>
    <n v="62605.01"/>
    <m/>
    <m/>
    <m/>
    <m/>
    <m/>
    <m/>
    <m/>
    <m/>
    <x v="0"/>
    <x v="0"/>
    <m/>
  </r>
  <r>
    <s v=""/>
    <s v=" RD1_0307_4941"/>
    <s v="TEST: Final Test of various photocathode materials - Post CD2"/>
    <s v="6.02.03.07"/>
    <x v="0"/>
    <d v="2025-02-03T00:00:00"/>
    <d v="2026-02-27T00:00:00"/>
    <s v="apatil"/>
    <s v="wange"/>
    <n v="51685.59"/>
    <s v="CON"/>
    <s v="C"/>
    <s v="Labor"/>
    <s v="OPC"/>
    <m/>
    <s v="BNL"/>
    <s v="R&amp;D"/>
    <s v="AD"/>
    <x v="3"/>
    <m/>
    <m/>
    <m/>
    <m/>
    <m/>
    <m/>
    <m/>
    <m/>
    <m/>
    <n v="32399.919999999998"/>
    <n v="19285.669999999998"/>
    <m/>
    <m/>
    <m/>
    <m/>
    <m/>
    <m/>
    <m/>
    <m/>
    <x v="0"/>
    <x v="0"/>
    <m/>
  </r>
  <r>
    <s v=""/>
    <s v=" RD1_0307_6721"/>
    <s v="INSTALL: Installation of Beamline Test Equipment"/>
    <s v="6.02.03.07"/>
    <x v="0"/>
    <d v="2024-10-01T00:00:00"/>
    <d v="2025-03-05T00:00:00"/>
    <s v="apatil"/>
    <s v="wange"/>
    <n v="59430.68"/>
    <s v="CON"/>
    <s v="C"/>
    <s v="Labor"/>
    <s v="OPC"/>
    <m/>
    <s v="BNL"/>
    <s v="R&amp;D"/>
    <s v="AD"/>
    <x v="3"/>
    <m/>
    <m/>
    <m/>
    <m/>
    <m/>
    <m/>
    <m/>
    <m/>
    <m/>
    <n v="59430.68"/>
    <m/>
    <m/>
    <m/>
    <m/>
    <m/>
    <m/>
    <m/>
    <m/>
    <m/>
    <x v="0"/>
    <x v="0"/>
    <m/>
  </r>
  <r>
    <s v=""/>
    <s v=" RD1_0307_6721"/>
    <s v="INSTALL: Installation of Beamline Test Equipment"/>
    <s v="6.02.03.07"/>
    <x v="0"/>
    <d v="2024-10-01T00:00:00"/>
    <d v="2025-03-05T00:00:00"/>
    <s v="apatil"/>
    <s v="wange"/>
    <n v="137425.92000000001"/>
    <s v="CON"/>
    <s v="C"/>
    <s v="Labor"/>
    <s v="OPC"/>
    <m/>
    <s v="BNL"/>
    <s v="R&amp;D"/>
    <s v="AD"/>
    <x v="3"/>
    <m/>
    <m/>
    <m/>
    <m/>
    <m/>
    <m/>
    <m/>
    <m/>
    <m/>
    <n v="137425.92000000001"/>
    <m/>
    <m/>
    <m/>
    <m/>
    <m/>
    <m/>
    <m/>
    <m/>
    <m/>
    <x v="0"/>
    <x v="0"/>
    <m/>
  </r>
  <r>
    <s v=""/>
    <s v=" RD1_0307_6721"/>
    <s v="INSTALL: Installation of Beamline Test Equipment"/>
    <s v="6.02.03.07"/>
    <x v="0"/>
    <d v="2024-10-01T00:00:00"/>
    <d v="2025-03-05T00:00:00"/>
    <s v="apatil"/>
    <s v="wange"/>
    <n v="48772.87"/>
    <s v="CON"/>
    <s v="C"/>
    <s v="Labor"/>
    <s v="OPC"/>
    <m/>
    <s v="BNL"/>
    <s v="R&amp;D"/>
    <s v="AD"/>
    <x v="3"/>
    <m/>
    <m/>
    <m/>
    <m/>
    <m/>
    <m/>
    <m/>
    <m/>
    <m/>
    <n v="48772.87"/>
    <m/>
    <m/>
    <m/>
    <m/>
    <m/>
    <m/>
    <m/>
    <m/>
    <m/>
    <x v="0"/>
    <x v="0"/>
    <m/>
  </r>
  <r>
    <s v=""/>
    <s v=" E1006_31522"/>
    <s v="Forward HCal - Module Casing steel - Prepare Spec/SOW/APP"/>
    <s v="6.10.06.03"/>
    <x v="0"/>
    <d v="2023-03-24T00:00:00"/>
    <d v="2023-07-31T00:00:00"/>
    <s v="tlewis"/>
    <s v="ayk"/>
    <n v="0"/>
    <s v="EDIA"/>
    <s v="C"/>
    <s v="Labor"/>
    <s v="TEC"/>
    <m/>
    <s v="BNL"/>
    <s v="PED"/>
    <s v="DET"/>
    <x v="10"/>
    <s v="S.P153"/>
    <m/>
    <m/>
    <m/>
    <m/>
    <m/>
    <m/>
    <m/>
    <m/>
    <m/>
    <m/>
    <m/>
    <m/>
    <m/>
    <m/>
    <m/>
    <m/>
    <m/>
    <m/>
    <x v="0"/>
    <x v="0"/>
    <m/>
  </r>
  <r>
    <s v=""/>
    <s v=" EJ_0201_2710"/>
    <s v="RCS Corrector - Final Design"/>
    <s v="6.03.02.01.03"/>
    <x v="0"/>
    <d v="2024-02-07T00:00:00"/>
    <d v="2024-05-01T00:00:00"/>
    <s v="jtolle"/>
    <s v="hwitte"/>
    <n v="0"/>
    <s v="EDIA"/>
    <s v="C"/>
    <s v="Labor"/>
    <s v="TEC"/>
    <m/>
    <s v="BNL"/>
    <s v="Const.Procure"/>
    <s v="NC_MAG"/>
    <x v="10"/>
    <s v="S.P010"/>
    <m/>
    <m/>
    <m/>
    <m/>
    <m/>
    <m/>
    <m/>
    <m/>
    <m/>
    <m/>
    <m/>
    <m/>
    <m/>
    <m/>
    <m/>
    <m/>
    <m/>
    <m/>
    <x v="0"/>
    <x v="0"/>
    <m/>
  </r>
  <r>
    <s v=""/>
    <s v=" EJ_0201_2710"/>
    <s v="RCS Corrector - Final Design"/>
    <s v="6.03.02.01.03"/>
    <x v="0"/>
    <d v="2024-02-07T00:00:00"/>
    <d v="2024-05-01T00:00:00"/>
    <s v="jtolle"/>
    <s v="hwitte"/>
    <n v="0"/>
    <s v="EDIA"/>
    <s v="C"/>
    <s v="Labor"/>
    <s v="TEC"/>
    <m/>
    <s v="BNL"/>
    <s v="Const.Procure"/>
    <s v="NC_MAG"/>
    <x v="10"/>
    <s v="S.P010"/>
    <m/>
    <m/>
    <m/>
    <m/>
    <m/>
    <m/>
    <m/>
    <m/>
    <m/>
    <m/>
    <m/>
    <m/>
    <m/>
    <m/>
    <m/>
    <m/>
    <m/>
    <m/>
    <x v="0"/>
    <x v="0"/>
    <m/>
  </r>
  <r>
    <s v=""/>
    <s v=" EJ_0201_2710"/>
    <s v="RCS Corrector - Final Design"/>
    <s v="6.03.02.01.03"/>
    <x v="0"/>
    <d v="2024-02-07T00:00:00"/>
    <d v="2024-05-01T00:00:00"/>
    <s v="jtolle"/>
    <s v="hwitte"/>
    <n v="0"/>
    <s v="EDIA"/>
    <s v="C"/>
    <s v="Labor"/>
    <s v="TEC"/>
    <m/>
    <s v="BNL"/>
    <s v="Const.Procure"/>
    <s v="NC_MAG"/>
    <x v="10"/>
    <s v="S.P010"/>
    <m/>
    <m/>
    <m/>
    <m/>
    <m/>
    <m/>
    <m/>
    <m/>
    <m/>
    <m/>
    <m/>
    <m/>
    <m/>
    <m/>
    <m/>
    <m/>
    <m/>
    <m/>
    <x v="0"/>
    <x v="0"/>
    <m/>
  </r>
  <r>
    <s v=""/>
    <s v=" EJ_0201_2720"/>
    <s v="RCS Corrector - Final Design Review (FDR)"/>
    <s v="6.03.02.01.03"/>
    <x v="0"/>
    <d v="2024-05-02T00:00:00"/>
    <d v="2024-05-08T00:00:00"/>
    <s v="jtolle"/>
    <s v="hwitte"/>
    <n v="0"/>
    <s v="EDIA"/>
    <s v="C"/>
    <s v="Labor"/>
    <s v="TEC"/>
    <m/>
    <s v="BNL"/>
    <s v="Const.Procure"/>
    <s v="NC_MAG"/>
    <x v="10"/>
    <s v="S.P010"/>
    <m/>
    <m/>
    <m/>
    <m/>
    <m/>
    <m/>
    <m/>
    <m/>
    <m/>
    <m/>
    <m/>
    <m/>
    <m/>
    <m/>
    <m/>
    <m/>
    <m/>
    <m/>
    <x v="0"/>
    <x v="0"/>
    <m/>
  </r>
  <r>
    <s v=""/>
    <s v=" EJ_0201_2720"/>
    <s v="RCS Corrector - Final Design Review (FDR)"/>
    <s v="6.03.02.01.03"/>
    <x v="0"/>
    <d v="2024-05-02T00:00:00"/>
    <d v="2024-05-08T00:00:00"/>
    <s v="jtolle"/>
    <s v="hwitte"/>
    <n v="0"/>
    <s v="EDIA"/>
    <s v="C"/>
    <s v="Labor"/>
    <s v="TEC"/>
    <m/>
    <s v="BNL"/>
    <s v="Const.Procure"/>
    <s v="NC_MAG"/>
    <x v="10"/>
    <s v="S.P010"/>
    <m/>
    <m/>
    <m/>
    <m/>
    <m/>
    <m/>
    <m/>
    <m/>
    <m/>
    <m/>
    <m/>
    <m/>
    <m/>
    <m/>
    <m/>
    <m/>
    <m/>
    <m/>
    <x v="0"/>
    <x v="0"/>
    <m/>
  </r>
  <r>
    <s v=""/>
    <s v=" EJ_0201_2720"/>
    <s v="RCS Corrector - Final Design Review (FDR)"/>
    <s v="6.03.02.01.03"/>
    <x v="0"/>
    <d v="2024-05-02T00:00:00"/>
    <d v="2024-05-08T00:00:00"/>
    <s v="jtolle"/>
    <s v="hwitte"/>
    <n v="0"/>
    <s v="EDIA"/>
    <s v="C"/>
    <s v="Labor"/>
    <s v="TEC"/>
    <m/>
    <s v="BNL"/>
    <s v="Const.Procure"/>
    <s v="NC_MAG"/>
    <x v="10"/>
    <s v="S.P010"/>
    <m/>
    <m/>
    <m/>
    <m/>
    <m/>
    <m/>
    <m/>
    <m/>
    <m/>
    <m/>
    <m/>
    <m/>
    <m/>
    <m/>
    <m/>
    <m/>
    <m/>
    <m/>
    <x v="0"/>
    <x v="0"/>
    <m/>
  </r>
  <r>
    <s v=""/>
    <s v=" E1006_31574a"/>
    <s v="TR Effort: Forward HCal - Scintilator Tiles"/>
    <s v="6.10.06.03"/>
    <x v="0"/>
    <d v="2024-02-14T00:00:00"/>
    <d v="2025-01-21T00:00:00"/>
    <s v="tlewis"/>
    <s v="ayk"/>
    <n v="500.11"/>
    <s v="EDIA"/>
    <s v="C"/>
    <s v="Labor"/>
    <s v="TEC"/>
    <s v="CD-3A"/>
    <s v="BNL"/>
    <s v="PED"/>
    <s v="DET"/>
    <x v="10"/>
    <s v="A.PP066.A"/>
    <s v="APP00092"/>
    <m/>
    <m/>
    <m/>
    <m/>
    <m/>
    <m/>
    <n v="341.96"/>
    <n v="158.16"/>
    <m/>
    <m/>
    <m/>
    <m/>
    <m/>
    <m/>
    <m/>
    <m/>
    <m/>
    <x v="0"/>
    <x v="0"/>
    <m/>
  </r>
  <r>
    <s v=""/>
    <s v=" RD_0303_1105"/>
    <s v="SC Cable - Review Specs"/>
    <s v="6.06.02.07"/>
    <x v="0"/>
    <d v="2023-05-30T00:00:00"/>
    <d v="2023-05-30T00:00:00"/>
    <s v="jtolle"/>
    <s v="hwitte"/>
    <n v="0"/>
    <s v="EDIA"/>
    <s v="C"/>
    <s v="Labor"/>
    <s v="TEC"/>
    <m/>
    <s v="BNL"/>
    <s v="R&amp;D"/>
    <s v="SC_MAG"/>
    <x v="3"/>
    <s v="S.P156"/>
    <m/>
    <m/>
    <m/>
    <m/>
    <m/>
    <m/>
    <m/>
    <m/>
    <m/>
    <m/>
    <m/>
    <m/>
    <m/>
    <m/>
    <m/>
    <m/>
    <m/>
    <m/>
    <x v="0"/>
    <x v="0"/>
    <m/>
  </r>
  <r>
    <s v=""/>
    <s v=" RD_0303_1105"/>
    <s v="SC Cable - Review Specs"/>
    <s v="6.06.02.07"/>
    <x v="0"/>
    <d v="2023-05-30T00:00:00"/>
    <d v="2023-05-30T00:00:00"/>
    <s v="jtolle"/>
    <s v="hwitte"/>
    <n v="0"/>
    <s v="EDIA"/>
    <s v="C"/>
    <s v="Labor"/>
    <s v="TEC"/>
    <m/>
    <s v="BNL"/>
    <s v="R&amp;D"/>
    <s v="SC_MAG"/>
    <x v="3"/>
    <s v="S.P156"/>
    <m/>
    <m/>
    <m/>
    <m/>
    <m/>
    <m/>
    <m/>
    <m/>
    <m/>
    <m/>
    <m/>
    <m/>
    <m/>
    <m/>
    <m/>
    <m/>
    <m/>
    <m/>
    <x v="0"/>
    <x v="0"/>
    <m/>
  </r>
  <r>
    <s v=""/>
    <s v=" RD_0303_1081"/>
    <s v="SC Strand - Final Design Review (FDR)"/>
    <s v="6.06.02.07"/>
    <x v="0"/>
    <d v="2023-05-30T00:00:00"/>
    <d v="2023-05-30T00:00:00"/>
    <s v="jtolle"/>
    <s v="hwitte"/>
    <n v="0"/>
    <s v="EDIA"/>
    <s v="C"/>
    <s v="Labor"/>
    <s v="TEC"/>
    <m/>
    <s v="BNL"/>
    <s v="R&amp;D"/>
    <s v="SC_MAG"/>
    <x v="3"/>
    <s v="S.P036"/>
    <m/>
    <m/>
    <m/>
    <m/>
    <m/>
    <m/>
    <m/>
    <m/>
    <m/>
    <m/>
    <m/>
    <m/>
    <m/>
    <m/>
    <m/>
    <m/>
    <m/>
    <m/>
    <x v="0"/>
    <x v="0"/>
    <m/>
  </r>
  <r>
    <s v=""/>
    <s v=" RD_0303_1081"/>
    <s v="SC Strand - Final Design Review (FDR)"/>
    <s v="6.06.02.07"/>
    <x v="0"/>
    <d v="2023-05-30T00:00:00"/>
    <d v="2023-05-30T00:00:00"/>
    <s v="jtolle"/>
    <s v="hwitte"/>
    <n v="0"/>
    <s v="EDIA"/>
    <s v="C"/>
    <s v="Labor"/>
    <s v="TEC"/>
    <m/>
    <s v="BNL"/>
    <s v="R&amp;D"/>
    <s v="SC_MAG"/>
    <x v="3"/>
    <s v="S.P036"/>
    <m/>
    <m/>
    <m/>
    <m/>
    <m/>
    <m/>
    <m/>
    <m/>
    <m/>
    <m/>
    <m/>
    <m/>
    <m/>
    <m/>
    <m/>
    <m/>
    <m/>
    <m/>
    <x v="0"/>
    <x v="0"/>
    <m/>
  </r>
  <r>
    <s v=""/>
    <s v=" EJ_0201_2845"/>
    <s v="RCS Girder: Type 1 - Preliminary Design Review (PDR)"/>
    <s v="6.03.02.01.04"/>
    <x v="0"/>
    <d v="2024-03-14T00:00:00"/>
    <d v="2024-03-20T00:00:00"/>
    <s v="jtolle"/>
    <s v="hwitte"/>
    <n v="0"/>
    <s v="EDIA"/>
    <s v="C"/>
    <s v="Labor"/>
    <s v="TEC"/>
    <m/>
    <s v="BNL"/>
    <s v="PED"/>
    <s v="NC_MAG"/>
    <x v="6"/>
    <s v="S.P330"/>
    <m/>
    <m/>
    <m/>
    <m/>
    <m/>
    <m/>
    <m/>
    <m/>
    <m/>
    <m/>
    <m/>
    <m/>
    <m/>
    <m/>
    <m/>
    <m/>
    <m/>
    <m/>
    <x v="0"/>
    <x v="0"/>
    <m/>
  </r>
  <r>
    <s v=""/>
    <s v=" EJ_0201_2850"/>
    <s v="RCS Girder: Type 1 - Final Design"/>
    <s v="6.03.02.01.04"/>
    <x v="0"/>
    <d v="2024-03-21T00:00:00"/>
    <d v="2024-09-09T00:00:00"/>
    <s v="jtolle"/>
    <s v="hwitte"/>
    <n v="0"/>
    <s v="EDIA"/>
    <s v="C"/>
    <s v="Labor"/>
    <s v="TEC"/>
    <m/>
    <s v="BNL"/>
    <s v="PED"/>
    <s v="NC_MAG"/>
    <x v="6"/>
    <s v="S.P330"/>
    <m/>
    <m/>
    <m/>
    <m/>
    <m/>
    <m/>
    <m/>
    <m/>
    <m/>
    <m/>
    <m/>
    <m/>
    <m/>
    <m/>
    <m/>
    <m/>
    <m/>
    <m/>
    <x v="0"/>
    <x v="0"/>
    <m/>
  </r>
  <r>
    <s v=""/>
    <s v=" EJ_0201_2860"/>
    <s v="RCS Girder: Type 1 - Final Design Review (FDR)"/>
    <s v="6.03.02.01.04"/>
    <x v="0"/>
    <d v="2024-09-10T00:00:00"/>
    <d v="2024-09-16T00:00:00"/>
    <s v="jtolle"/>
    <s v="hwitte"/>
    <n v="0"/>
    <s v="EDIA"/>
    <s v="C"/>
    <s v="Labor"/>
    <s v="TEC"/>
    <m/>
    <s v="BNL"/>
    <s v="PED"/>
    <s v="NC_MAG"/>
    <x v="6"/>
    <s v="S.P330"/>
    <m/>
    <m/>
    <m/>
    <m/>
    <m/>
    <m/>
    <m/>
    <m/>
    <m/>
    <m/>
    <m/>
    <m/>
    <m/>
    <m/>
    <m/>
    <m/>
    <m/>
    <m/>
    <x v="0"/>
    <x v="0"/>
    <m/>
  </r>
  <r>
    <s v=""/>
    <s v=" EJ_0201_2985"/>
    <s v="RCS Girder: Type 2 - Preliminary Design Review (PDR)"/>
    <s v="6.03.02.01.04"/>
    <x v="0"/>
    <d v="2024-03-14T00:00:00"/>
    <d v="2024-03-20T00:00:00"/>
    <s v="jtolle"/>
    <s v="hwitte"/>
    <n v="0"/>
    <s v="EDIA"/>
    <s v="C"/>
    <s v="Labor"/>
    <s v="TEC"/>
    <m/>
    <s v="BNL"/>
    <s v="PED"/>
    <s v="NC_MAG"/>
    <x v="6"/>
    <s v="S.P331"/>
    <m/>
    <m/>
    <m/>
    <m/>
    <m/>
    <m/>
    <m/>
    <m/>
    <m/>
    <m/>
    <m/>
    <m/>
    <m/>
    <m/>
    <m/>
    <m/>
    <m/>
    <m/>
    <x v="0"/>
    <x v="0"/>
    <m/>
  </r>
  <r>
    <s v=""/>
    <s v=" EJ_0201_2990"/>
    <s v="RCS Girder: Type 2 - Final Design"/>
    <s v="6.03.02.01.04"/>
    <x v="0"/>
    <d v="2024-03-21T00:00:00"/>
    <d v="2024-09-09T00:00:00"/>
    <s v="jtolle"/>
    <s v="hwitte"/>
    <n v="0"/>
    <s v="EDIA"/>
    <s v="C"/>
    <s v="Labor"/>
    <s v="TEC"/>
    <m/>
    <s v="BNL"/>
    <s v="PED"/>
    <s v="NC_MAG"/>
    <x v="6"/>
    <s v="S.P331"/>
    <m/>
    <m/>
    <m/>
    <m/>
    <m/>
    <m/>
    <m/>
    <m/>
    <m/>
    <m/>
    <m/>
    <m/>
    <m/>
    <m/>
    <m/>
    <m/>
    <m/>
    <m/>
    <x v="0"/>
    <x v="0"/>
    <m/>
  </r>
  <r>
    <s v=""/>
    <s v=" EJ_0201_3000"/>
    <s v="RCS Girder: Type 2 - Final Design Review (FDR)"/>
    <s v="6.03.02.01.04"/>
    <x v="0"/>
    <d v="2024-09-10T00:00:00"/>
    <d v="2024-09-16T00:00:00"/>
    <s v="jtolle"/>
    <s v="hwitte"/>
    <n v="0"/>
    <s v="EDIA"/>
    <s v="C"/>
    <s v="Labor"/>
    <s v="TEC"/>
    <m/>
    <s v="BNL"/>
    <s v="PED"/>
    <s v="NC_MAG"/>
    <x v="6"/>
    <s v="S.P331"/>
    <m/>
    <m/>
    <m/>
    <m/>
    <m/>
    <m/>
    <m/>
    <m/>
    <m/>
    <m/>
    <m/>
    <m/>
    <m/>
    <m/>
    <m/>
    <m/>
    <m/>
    <m/>
    <x v="0"/>
    <x v="0"/>
    <m/>
  </r>
  <r>
    <s v=""/>
    <s v=" EJ_0201_3125"/>
    <s v="RCS Girder: Type 3 - Preliminary Design Review (PDR)"/>
    <s v="6.03.02.01.04"/>
    <x v="0"/>
    <d v="2024-03-14T00:00:00"/>
    <d v="2024-03-20T00:00:00"/>
    <s v="jtolle"/>
    <s v="hwitte"/>
    <n v="0"/>
    <s v="EDIA"/>
    <s v="C"/>
    <s v="Labor"/>
    <s v="TEC"/>
    <m/>
    <s v="BNL"/>
    <s v="PED"/>
    <s v="NC_MAG"/>
    <x v="6"/>
    <s v="S.P332"/>
    <m/>
    <m/>
    <m/>
    <m/>
    <m/>
    <m/>
    <m/>
    <m/>
    <m/>
    <m/>
    <m/>
    <m/>
    <m/>
    <m/>
    <m/>
    <m/>
    <m/>
    <m/>
    <x v="0"/>
    <x v="0"/>
    <m/>
  </r>
  <r>
    <s v=""/>
    <s v=" EJ_0201_3130"/>
    <s v="RCS Girder: Type 3 - Final Design"/>
    <s v="6.03.02.01.04"/>
    <x v="0"/>
    <d v="2024-03-21T00:00:00"/>
    <d v="2024-09-09T00:00:00"/>
    <s v="jtolle"/>
    <s v="hwitte"/>
    <n v="0"/>
    <s v="EDIA"/>
    <s v="C"/>
    <s v="Labor"/>
    <s v="TEC"/>
    <m/>
    <s v="BNL"/>
    <s v="PED"/>
    <s v="NC_MAG"/>
    <x v="6"/>
    <s v="S.P332"/>
    <m/>
    <m/>
    <m/>
    <m/>
    <m/>
    <m/>
    <m/>
    <m/>
    <m/>
    <m/>
    <m/>
    <m/>
    <m/>
    <m/>
    <m/>
    <m/>
    <m/>
    <m/>
    <x v="0"/>
    <x v="0"/>
    <m/>
  </r>
  <r>
    <s v=""/>
    <s v=" EJ_0201_3140"/>
    <s v="RCS Girder: Type 3 - Final Design Review (FDR)"/>
    <s v="6.03.02.01.04"/>
    <x v="0"/>
    <d v="2024-09-10T00:00:00"/>
    <d v="2024-09-16T00:00:00"/>
    <s v="jtolle"/>
    <s v="hwitte"/>
    <n v="0"/>
    <s v="EDIA"/>
    <s v="C"/>
    <s v="Labor"/>
    <s v="TEC"/>
    <m/>
    <s v="BNL"/>
    <s v="PED"/>
    <s v="NC_MAG"/>
    <x v="6"/>
    <s v="S.P332"/>
    <m/>
    <m/>
    <m/>
    <m/>
    <m/>
    <m/>
    <m/>
    <m/>
    <m/>
    <m/>
    <m/>
    <m/>
    <m/>
    <m/>
    <m/>
    <m/>
    <m/>
    <m/>
    <x v="0"/>
    <x v="0"/>
    <m/>
  </r>
  <r>
    <s v=""/>
    <s v=" EJ_0201_3255"/>
    <s v="RCS Girder: Type 4 - Preliminary Design Review (PDR)"/>
    <s v="6.03.02.01.04"/>
    <x v="0"/>
    <d v="2024-03-14T00:00:00"/>
    <d v="2024-03-20T00:00:00"/>
    <s v="jtolle"/>
    <s v="hwitte"/>
    <n v="0"/>
    <s v="EDIA"/>
    <s v="C"/>
    <s v="Labor"/>
    <s v="TEC"/>
    <m/>
    <s v="BNL"/>
    <s v="PED"/>
    <s v="NC_MAG"/>
    <x v="6"/>
    <s v="S.P333"/>
    <m/>
    <m/>
    <m/>
    <m/>
    <m/>
    <m/>
    <m/>
    <m/>
    <m/>
    <m/>
    <m/>
    <m/>
    <m/>
    <m/>
    <m/>
    <m/>
    <m/>
    <m/>
    <x v="0"/>
    <x v="0"/>
    <m/>
  </r>
  <r>
    <s v=""/>
    <s v=" EJ_0201_3260"/>
    <s v="RCS Girder: Type 4 - Final Design"/>
    <s v="6.03.02.01.04"/>
    <x v="0"/>
    <d v="2024-03-21T00:00:00"/>
    <d v="2024-09-09T00:00:00"/>
    <s v="jtolle"/>
    <s v="hwitte"/>
    <n v="0"/>
    <s v="EDIA"/>
    <s v="C"/>
    <s v="Labor"/>
    <s v="TEC"/>
    <m/>
    <s v="BNL"/>
    <s v="PED"/>
    <s v="NC_MAG"/>
    <x v="6"/>
    <s v="S.P333"/>
    <m/>
    <m/>
    <m/>
    <m/>
    <m/>
    <m/>
    <m/>
    <m/>
    <m/>
    <m/>
    <m/>
    <m/>
    <m/>
    <m/>
    <m/>
    <m/>
    <m/>
    <m/>
    <x v="0"/>
    <x v="0"/>
    <m/>
  </r>
  <r>
    <s v=""/>
    <s v=" EJ_0201_3270"/>
    <s v="RCS Girder: Type 4 - Final Design Review (FDR)"/>
    <s v="6.03.02.01.04"/>
    <x v="0"/>
    <d v="2024-09-10T00:00:00"/>
    <d v="2024-09-16T00:00:00"/>
    <s v="jtolle"/>
    <s v="hwitte"/>
    <n v="0"/>
    <s v="EDIA"/>
    <s v="C"/>
    <s v="Labor"/>
    <s v="TEC"/>
    <m/>
    <s v="BNL"/>
    <s v="PED"/>
    <s v="NC_MAG"/>
    <x v="6"/>
    <s v="S.P333"/>
    <m/>
    <m/>
    <m/>
    <m/>
    <m/>
    <m/>
    <m/>
    <m/>
    <m/>
    <m/>
    <m/>
    <m/>
    <m/>
    <m/>
    <m/>
    <m/>
    <m/>
    <m/>
    <x v="0"/>
    <x v="0"/>
    <m/>
  </r>
  <r>
    <s v=""/>
    <s v=" EJ_0201_3385"/>
    <s v="RCS Girder: Type 5 - Preliminary Design Review (PDR)"/>
    <s v="6.03.02.01.04"/>
    <x v="0"/>
    <d v="2024-03-14T00:00:00"/>
    <d v="2024-03-20T00:00:00"/>
    <s v="jtolle"/>
    <s v="hwitte"/>
    <n v="0"/>
    <s v="EDIA"/>
    <s v="C"/>
    <s v="Labor"/>
    <s v="TEC"/>
    <m/>
    <s v="BNL"/>
    <s v="PED"/>
    <s v="NC_MAG"/>
    <x v="6"/>
    <s v="S.P334"/>
    <m/>
    <m/>
    <m/>
    <m/>
    <m/>
    <m/>
    <m/>
    <m/>
    <m/>
    <m/>
    <m/>
    <m/>
    <m/>
    <m/>
    <m/>
    <m/>
    <m/>
    <m/>
    <x v="0"/>
    <x v="0"/>
    <m/>
  </r>
  <r>
    <s v=""/>
    <s v=" EJ_0201_3390"/>
    <s v="RCS Girder: Type 5 - Final Design"/>
    <s v="6.03.02.01.04"/>
    <x v="0"/>
    <d v="2024-03-21T00:00:00"/>
    <d v="2024-09-09T00:00:00"/>
    <s v="jtolle"/>
    <s v="hwitte"/>
    <n v="0"/>
    <s v="EDIA"/>
    <s v="C"/>
    <s v="Labor"/>
    <s v="TEC"/>
    <m/>
    <s v="BNL"/>
    <s v="PED"/>
    <s v="NC_MAG"/>
    <x v="6"/>
    <s v="S.P334"/>
    <m/>
    <m/>
    <m/>
    <m/>
    <m/>
    <m/>
    <m/>
    <m/>
    <m/>
    <m/>
    <m/>
    <m/>
    <m/>
    <m/>
    <m/>
    <m/>
    <m/>
    <m/>
    <x v="0"/>
    <x v="0"/>
    <m/>
  </r>
  <r>
    <s v=""/>
    <s v=" EJ_0201_3400"/>
    <s v="RCS Girder: Type 5 - Final Design Review (FDR)"/>
    <s v="6.03.02.01.04"/>
    <x v="0"/>
    <d v="2024-09-10T00:00:00"/>
    <d v="2024-09-16T00:00:00"/>
    <s v="jtolle"/>
    <s v="hwitte"/>
    <n v="0"/>
    <s v="EDIA"/>
    <s v="C"/>
    <s v="Labor"/>
    <s v="TEC"/>
    <m/>
    <s v="BNL"/>
    <s v="PED"/>
    <s v="NC_MAG"/>
    <x v="6"/>
    <s v="S.P334"/>
    <m/>
    <m/>
    <m/>
    <m/>
    <m/>
    <m/>
    <m/>
    <m/>
    <m/>
    <m/>
    <m/>
    <m/>
    <m/>
    <m/>
    <m/>
    <m/>
    <m/>
    <m/>
    <x v="0"/>
    <x v="0"/>
    <m/>
  </r>
  <r>
    <s v=""/>
    <s v=" HR_0500_6250"/>
    <s v="RF Bellows Assembly - Arc 9"/>
    <s v="6.05.04.05"/>
    <x v="1"/>
    <d v="2025-04-23T00:00:00"/>
    <d v="2025-07-17T00:00:00"/>
    <s v="rnavarrol"/>
    <s v="bgallaghe1"/>
    <n v="44880.9"/>
    <s v="EDIA"/>
    <s v="C"/>
    <s v="Labor"/>
    <s v="TEC"/>
    <m/>
    <s v="BNL"/>
    <s v="Const"/>
    <s v="VAC"/>
    <x v="8"/>
    <m/>
    <m/>
    <m/>
    <m/>
    <m/>
    <m/>
    <m/>
    <m/>
    <m/>
    <n v="44880.9"/>
    <m/>
    <m/>
    <m/>
    <m/>
    <m/>
    <m/>
    <m/>
    <m/>
    <m/>
    <x v="0"/>
    <x v="0"/>
    <m/>
  </r>
  <r>
    <s v=""/>
    <s v=" HR_0500_6250"/>
    <s v="RF Bellows Assembly - Arc 9"/>
    <s v="6.05.04.05"/>
    <x v="1"/>
    <d v="2025-04-23T00:00:00"/>
    <d v="2025-07-17T00:00:00"/>
    <s v="rnavarrol"/>
    <s v="bgallaghe1"/>
    <n v="56605.85"/>
    <s v="EDIA"/>
    <s v="C"/>
    <s v="Labor"/>
    <s v="TEC"/>
    <m/>
    <s v="BNL"/>
    <s v="Const"/>
    <s v="VAC"/>
    <x v="8"/>
    <m/>
    <m/>
    <m/>
    <m/>
    <m/>
    <m/>
    <m/>
    <m/>
    <m/>
    <n v="56605.85"/>
    <m/>
    <m/>
    <m/>
    <m/>
    <m/>
    <m/>
    <m/>
    <m/>
    <m/>
    <x v="0"/>
    <x v="0"/>
    <m/>
  </r>
  <r>
    <s v=""/>
    <s v=" HR_0500_6260"/>
    <s v="RF Bellows Assembly - Arc 11Y"/>
    <s v="6.05.04.05"/>
    <x v="1"/>
    <d v="2025-07-18T00:00:00"/>
    <d v="2025-10-10T00:00:00"/>
    <s v="rnavarrol"/>
    <s v="bgallaghe1"/>
    <n v="45090.35"/>
    <s v="EDIA"/>
    <s v="C"/>
    <s v="Labor"/>
    <s v="TEC"/>
    <m/>
    <s v="BNL"/>
    <s v="Const"/>
    <s v="VAC"/>
    <x v="8"/>
    <m/>
    <m/>
    <m/>
    <m/>
    <m/>
    <m/>
    <m/>
    <m/>
    <m/>
    <n v="39078.300000000003"/>
    <n v="6012.05"/>
    <m/>
    <m/>
    <m/>
    <m/>
    <m/>
    <m/>
    <m/>
    <m/>
    <x v="0"/>
    <x v="0"/>
    <m/>
  </r>
  <r>
    <s v=""/>
    <s v=" HR_0500_6260"/>
    <s v="RF Bellows Assembly - Arc 11Y"/>
    <s v="6.05.04.05"/>
    <x v="1"/>
    <d v="2025-07-18T00:00:00"/>
    <d v="2025-10-10T00:00:00"/>
    <s v="rnavarrol"/>
    <s v="bgallaghe1"/>
    <n v="56870.01"/>
    <s v="EDIA"/>
    <s v="C"/>
    <s v="Labor"/>
    <s v="TEC"/>
    <m/>
    <s v="BNL"/>
    <s v="Const"/>
    <s v="VAC"/>
    <x v="8"/>
    <m/>
    <m/>
    <m/>
    <m/>
    <m/>
    <m/>
    <m/>
    <m/>
    <m/>
    <n v="49287.34"/>
    <n v="7582.67"/>
    <m/>
    <m/>
    <m/>
    <m/>
    <m/>
    <m/>
    <m/>
    <m/>
    <x v="0"/>
    <x v="0"/>
    <m/>
  </r>
  <r>
    <s v=""/>
    <s v=" HR_0500_6270"/>
    <s v="RF Bellows Assembly - Arc 11B"/>
    <s v="6.05.04.05"/>
    <x v="1"/>
    <d v="2025-10-14T00:00:00"/>
    <d v="2026-01-12T00:00:00"/>
    <s v="rnavarrol"/>
    <s v="bgallaghe1"/>
    <n v="46451.73"/>
    <s v="EDIA"/>
    <s v="C"/>
    <s v="Labor"/>
    <s v="TEC"/>
    <m/>
    <s v="BNL"/>
    <s v="Const"/>
    <s v="VAC"/>
    <x v="8"/>
    <m/>
    <m/>
    <m/>
    <m/>
    <m/>
    <m/>
    <m/>
    <m/>
    <m/>
    <m/>
    <n v="46451.73"/>
    <m/>
    <m/>
    <m/>
    <m/>
    <m/>
    <m/>
    <m/>
    <m/>
    <x v="0"/>
    <x v="0"/>
    <m/>
  </r>
  <r>
    <s v=""/>
    <s v=" HR_0500_6270"/>
    <s v="RF Bellows Assembly - Arc 11B"/>
    <s v="6.05.04.05"/>
    <x v="1"/>
    <d v="2025-10-14T00:00:00"/>
    <d v="2026-01-12T00:00:00"/>
    <s v="rnavarrol"/>
    <s v="bgallaghe1"/>
    <n v="58587.05"/>
    <s v="EDIA"/>
    <s v="C"/>
    <s v="Labor"/>
    <s v="TEC"/>
    <m/>
    <s v="BNL"/>
    <s v="Const"/>
    <s v="VAC"/>
    <x v="8"/>
    <m/>
    <m/>
    <m/>
    <m/>
    <m/>
    <m/>
    <m/>
    <m/>
    <m/>
    <m/>
    <n v="58587.05"/>
    <m/>
    <m/>
    <m/>
    <m/>
    <m/>
    <m/>
    <m/>
    <m/>
    <x v="0"/>
    <x v="0"/>
    <m/>
  </r>
  <r>
    <s v=""/>
    <s v=" HR_0500_6280"/>
    <s v="RF Bellows Assembly - Arc 5"/>
    <s v="6.05.04.05"/>
    <x v="1"/>
    <d v="2026-01-13T00:00:00"/>
    <d v="2026-04-08T00:00:00"/>
    <s v="rnavarrol"/>
    <s v="bgallaghe1"/>
    <n v="46451.73"/>
    <s v="EDIA"/>
    <s v="C"/>
    <s v="Labor"/>
    <s v="TEC"/>
    <m/>
    <s v="BNL"/>
    <s v="Const"/>
    <s v="VAC"/>
    <x v="8"/>
    <m/>
    <m/>
    <m/>
    <m/>
    <m/>
    <m/>
    <m/>
    <m/>
    <m/>
    <m/>
    <n v="46451.73"/>
    <m/>
    <m/>
    <m/>
    <m/>
    <m/>
    <m/>
    <m/>
    <m/>
    <x v="0"/>
    <x v="0"/>
    <m/>
  </r>
  <r>
    <s v=""/>
    <s v=" HR_0500_6280"/>
    <s v="RF Bellows Assembly - Arc 5"/>
    <s v="6.05.04.05"/>
    <x v="1"/>
    <d v="2026-01-13T00:00:00"/>
    <d v="2026-04-08T00:00:00"/>
    <s v="rnavarrol"/>
    <s v="bgallaghe1"/>
    <n v="58587.05"/>
    <s v="EDIA"/>
    <s v="C"/>
    <s v="Labor"/>
    <s v="TEC"/>
    <m/>
    <s v="BNL"/>
    <s v="Const"/>
    <s v="VAC"/>
    <x v="8"/>
    <m/>
    <m/>
    <m/>
    <m/>
    <m/>
    <m/>
    <m/>
    <m/>
    <m/>
    <m/>
    <n v="58587.05"/>
    <m/>
    <m/>
    <m/>
    <m/>
    <m/>
    <m/>
    <m/>
    <m/>
    <x v="0"/>
    <x v="0"/>
    <m/>
  </r>
  <r>
    <s v=""/>
    <s v=" HR_0500_6290"/>
    <s v="RF Bellows Assembly - Arc 3"/>
    <s v="6.05.04.05"/>
    <x v="1"/>
    <d v="2026-04-09T00:00:00"/>
    <d v="2026-07-02T00:00:00"/>
    <s v="rnavarrol"/>
    <s v="bgallaghe1"/>
    <n v="46451.73"/>
    <s v="EDIA"/>
    <s v="C"/>
    <s v="Labor"/>
    <s v="TEC"/>
    <m/>
    <s v="BNL"/>
    <s v="Const"/>
    <s v="VAC"/>
    <x v="8"/>
    <m/>
    <m/>
    <m/>
    <m/>
    <m/>
    <m/>
    <m/>
    <m/>
    <m/>
    <m/>
    <n v="46451.73"/>
    <m/>
    <m/>
    <m/>
    <m/>
    <m/>
    <m/>
    <m/>
    <m/>
    <x v="0"/>
    <x v="0"/>
    <m/>
  </r>
  <r>
    <s v=""/>
    <s v=" HR_0500_6290"/>
    <s v="RF Bellows Assembly - Arc 3"/>
    <s v="6.05.04.05"/>
    <x v="1"/>
    <d v="2026-04-09T00:00:00"/>
    <d v="2026-07-02T00:00:00"/>
    <s v="rnavarrol"/>
    <s v="bgallaghe1"/>
    <n v="58587.05"/>
    <s v="EDIA"/>
    <s v="C"/>
    <s v="Labor"/>
    <s v="TEC"/>
    <m/>
    <s v="BNL"/>
    <s v="Const"/>
    <s v="VAC"/>
    <x v="8"/>
    <m/>
    <m/>
    <m/>
    <m/>
    <m/>
    <m/>
    <m/>
    <m/>
    <m/>
    <m/>
    <n v="58587.05"/>
    <m/>
    <m/>
    <m/>
    <m/>
    <m/>
    <m/>
    <m/>
    <m/>
    <x v="0"/>
    <x v="0"/>
    <m/>
  </r>
  <r>
    <s v=""/>
    <s v=" HR_0500_6300"/>
    <s v="RF Bellows Assembly - Arc 1"/>
    <s v="6.05.04.05"/>
    <x v="1"/>
    <d v="2026-07-06T00:00:00"/>
    <d v="2026-09-28T00:00:00"/>
    <s v="rnavarrol"/>
    <s v="bgallaghe1"/>
    <n v="46451.73"/>
    <s v="EDIA"/>
    <s v="C"/>
    <s v="Labor"/>
    <s v="TEC"/>
    <m/>
    <s v="BNL"/>
    <s v="Const"/>
    <s v="VAC"/>
    <x v="8"/>
    <m/>
    <m/>
    <m/>
    <m/>
    <m/>
    <m/>
    <m/>
    <m/>
    <m/>
    <m/>
    <n v="46451.73"/>
    <m/>
    <m/>
    <m/>
    <m/>
    <m/>
    <m/>
    <m/>
    <m/>
    <x v="0"/>
    <x v="0"/>
    <m/>
  </r>
  <r>
    <s v=""/>
    <s v=" HR_0500_6300"/>
    <s v="RF Bellows Assembly - Arc 1"/>
    <s v="6.05.04.05"/>
    <x v="1"/>
    <d v="2026-07-06T00:00:00"/>
    <d v="2026-09-28T00:00:00"/>
    <s v="rnavarrol"/>
    <s v="bgallaghe1"/>
    <n v="58587.05"/>
    <s v="EDIA"/>
    <s v="C"/>
    <s v="Labor"/>
    <s v="TEC"/>
    <m/>
    <s v="BNL"/>
    <s v="Const"/>
    <s v="VAC"/>
    <x v="8"/>
    <m/>
    <m/>
    <m/>
    <m/>
    <m/>
    <m/>
    <m/>
    <m/>
    <m/>
    <m/>
    <n v="58587.05"/>
    <m/>
    <m/>
    <m/>
    <m/>
    <m/>
    <m/>
    <m/>
    <m/>
    <x v="0"/>
    <x v="0"/>
    <m/>
  </r>
  <r>
    <s v=""/>
    <s v=" HR_0500_6310"/>
    <s v="RF Bellows Assembly - Arc 7"/>
    <s v="6.05.04.05"/>
    <x v="1"/>
    <d v="2026-09-29T00:00:00"/>
    <d v="2026-12-28T00:00:00"/>
    <s v="rnavarrol"/>
    <s v="bgallaghe1"/>
    <n v="48023.35"/>
    <s v="EDIA"/>
    <s v="C"/>
    <s v="Labor"/>
    <s v="TEC"/>
    <m/>
    <s v="BNL"/>
    <s v="Const"/>
    <s v="VAC"/>
    <x v="8"/>
    <m/>
    <m/>
    <m/>
    <m/>
    <m/>
    <m/>
    <m/>
    <m/>
    <m/>
    <m/>
    <n v="1600.78"/>
    <n v="46422.57"/>
    <m/>
    <m/>
    <m/>
    <m/>
    <m/>
    <m/>
    <m/>
    <x v="0"/>
    <x v="0"/>
    <m/>
  </r>
  <r>
    <s v=""/>
    <s v=" HR_0500_6310"/>
    <s v="RF Bellows Assembly - Arc 7"/>
    <s v="6.05.04.05"/>
    <x v="1"/>
    <d v="2026-09-29T00:00:00"/>
    <d v="2026-12-28T00:00:00"/>
    <s v="rnavarrol"/>
    <s v="bgallaghe1"/>
    <n v="60569.25"/>
    <s v="EDIA"/>
    <s v="C"/>
    <s v="Labor"/>
    <s v="TEC"/>
    <m/>
    <s v="BNL"/>
    <s v="Const"/>
    <s v="VAC"/>
    <x v="8"/>
    <m/>
    <m/>
    <m/>
    <m/>
    <m/>
    <m/>
    <m/>
    <m/>
    <m/>
    <m/>
    <n v="2018.97"/>
    <n v="58550.27"/>
    <m/>
    <m/>
    <m/>
    <m/>
    <m/>
    <m/>
    <m/>
    <x v="0"/>
    <x v="0"/>
    <m/>
  </r>
  <r>
    <s v=""/>
    <s v=" HR_0500_6320"/>
    <s v="RF button integration - RF Bellows - Assembly - Arc 9"/>
    <s v="6.05.04.05"/>
    <x v="1"/>
    <d v="2025-08-25T00:00:00"/>
    <d v="2025-10-06T00:00:00"/>
    <s v="rnavarrol"/>
    <s v="bgallaghe1"/>
    <n v="21602.22"/>
    <s v="EDIA"/>
    <s v="C"/>
    <s v="Labor"/>
    <s v="TEC"/>
    <m/>
    <s v="BNL"/>
    <s v="Const"/>
    <s v="VAC"/>
    <x v="8"/>
    <m/>
    <m/>
    <m/>
    <m/>
    <m/>
    <m/>
    <m/>
    <m/>
    <m/>
    <n v="18721.919999999998"/>
    <n v="2880.3"/>
    <m/>
    <m/>
    <m/>
    <m/>
    <m/>
    <m/>
    <m/>
    <m/>
    <x v="0"/>
    <x v="0"/>
    <m/>
  </r>
  <r>
    <s v=""/>
    <s v=" HR_0500_6320"/>
    <s v="RF button integration - RF Bellows - Assembly - Arc 9"/>
    <s v="6.05.04.05"/>
    <x v="1"/>
    <d v="2025-08-25T00:00:00"/>
    <d v="2025-10-06T00:00:00"/>
    <s v="rnavarrol"/>
    <s v="bgallaghe1"/>
    <n v="28378.47"/>
    <s v="EDIA"/>
    <s v="C"/>
    <s v="Labor"/>
    <s v="TEC"/>
    <m/>
    <s v="BNL"/>
    <s v="Const"/>
    <s v="VAC"/>
    <x v="8"/>
    <m/>
    <m/>
    <m/>
    <m/>
    <m/>
    <m/>
    <m/>
    <m/>
    <m/>
    <n v="24594.68"/>
    <n v="3783.8"/>
    <m/>
    <m/>
    <m/>
    <m/>
    <m/>
    <m/>
    <m/>
    <m/>
    <x v="0"/>
    <x v="0"/>
    <m/>
  </r>
  <r>
    <s v=""/>
    <s v=" HR_0500_6330"/>
    <s v="RF button integration - RF Bellows - Assembly - Arc 11Y"/>
    <s v="6.05.04.05"/>
    <x v="1"/>
    <d v="2025-09-23T00:00:00"/>
    <d v="2025-11-04T00:00:00"/>
    <s v="rnavarrol"/>
    <s v="bgallaghe1"/>
    <n v="22103.93"/>
    <s v="EDIA"/>
    <s v="C"/>
    <s v="Labor"/>
    <s v="TEC"/>
    <m/>
    <s v="BNL"/>
    <s v="Const"/>
    <s v="VAC"/>
    <x v="8"/>
    <m/>
    <m/>
    <m/>
    <m/>
    <m/>
    <m/>
    <m/>
    <m/>
    <m/>
    <n v="4420.79"/>
    <n v="17683.14"/>
    <m/>
    <m/>
    <m/>
    <m/>
    <m/>
    <m/>
    <m/>
    <m/>
    <x v="0"/>
    <x v="0"/>
    <m/>
  </r>
  <r>
    <s v=""/>
    <s v=" HR_0500_6330"/>
    <s v="RF button integration - RF Bellows - Assembly - Arc 11Y"/>
    <s v="6.05.04.05"/>
    <x v="1"/>
    <d v="2025-09-23T00:00:00"/>
    <d v="2025-11-04T00:00:00"/>
    <s v="rnavarrol"/>
    <s v="bgallaghe1"/>
    <n v="29037.56"/>
    <s v="EDIA"/>
    <s v="C"/>
    <s v="Labor"/>
    <s v="TEC"/>
    <m/>
    <s v="BNL"/>
    <s v="Const"/>
    <s v="VAC"/>
    <x v="8"/>
    <m/>
    <m/>
    <m/>
    <m/>
    <m/>
    <m/>
    <m/>
    <m/>
    <m/>
    <n v="5807.51"/>
    <n v="23230.05"/>
    <m/>
    <m/>
    <m/>
    <m/>
    <m/>
    <m/>
    <m/>
    <m/>
    <x v="0"/>
    <x v="0"/>
    <m/>
  </r>
  <r>
    <s v=""/>
    <s v=" HR_0500_6340"/>
    <s v="RF button integration - RF Bellows - Assembly - Arc 11B"/>
    <s v="6.05.04.05"/>
    <x v="1"/>
    <d v="2025-10-22T00:00:00"/>
    <d v="2025-12-05T00:00:00"/>
    <s v="rnavarrol"/>
    <s v="bgallaghe1"/>
    <n v="22254.44"/>
    <s v="EDIA"/>
    <s v="C"/>
    <s v="Labor"/>
    <s v="TEC"/>
    <m/>
    <s v="BNL"/>
    <s v="Const"/>
    <s v="VAC"/>
    <x v="8"/>
    <m/>
    <m/>
    <m/>
    <m/>
    <m/>
    <m/>
    <m/>
    <m/>
    <m/>
    <m/>
    <n v="22254.44"/>
    <m/>
    <m/>
    <m/>
    <m/>
    <m/>
    <m/>
    <m/>
    <m/>
    <x v="0"/>
    <x v="0"/>
    <m/>
  </r>
  <r>
    <s v=""/>
    <s v=" HR_0500_6340"/>
    <s v="RF button integration - RF Bellows - Assembly - Arc 11B"/>
    <s v="6.05.04.05"/>
    <x v="1"/>
    <d v="2025-10-22T00:00:00"/>
    <d v="2025-12-05T00:00:00"/>
    <s v="rnavarrol"/>
    <s v="bgallaghe1"/>
    <n v="29235.29"/>
    <s v="EDIA"/>
    <s v="C"/>
    <s v="Labor"/>
    <s v="TEC"/>
    <m/>
    <s v="BNL"/>
    <s v="Const"/>
    <s v="VAC"/>
    <x v="8"/>
    <m/>
    <m/>
    <m/>
    <m/>
    <m/>
    <m/>
    <m/>
    <m/>
    <m/>
    <m/>
    <n v="29235.29"/>
    <m/>
    <m/>
    <m/>
    <m/>
    <m/>
    <m/>
    <m/>
    <m/>
    <x v="0"/>
    <x v="0"/>
    <m/>
  </r>
  <r>
    <s v=""/>
    <s v=" HR_0500_6350"/>
    <s v="RF button integration - RF Bellows - Assembly - Arc 5"/>
    <s v="6.05.04.05"/>
    <x v="0"/>
    <d v="2025-11-20T00:00:00"/>
    <d v="2026-01-06T00:00:00"/>
    <s v="rnavarrol"/>
    <s v="bgallaghe1"/>
    <n v="22254.44"/>
    <s v="EDIA"/>
    <s v="C"/>
    <s v="Labor"/>
    <s v="TEC"/>
    <m/>
    <s v="BNL"/>
    <s v="Const"/>
    <s v="VAC"/>
    <x v="8"/>
    <m/>
    <m/>
    <m/>
    <m/>
    <m/>
    <m/>
    <m/>
    <m/>
    <m/>
    <m/>
    <n v="22254.44"/>
    <m/>
    <m/>
    <m/>
    <m/>
    <m/>
    <m/>
    <m/>
    <m/>
    <x v="0"/>
    <x v="0"/>
    <m/>
  </r>
  <r>
    <s v=""/>
    <s v=" HR_0500_6350"/>
    <s v="RF button integration - RF Bellows - Assembly - Arc 5"/>
    <s v="6.05.04.05"/>
    <x v="0"/>
    <d v="2025-11-20T00:00:00"/>
    <d v="2026-01-06T00:00:00"/>
    <s v="rnavarrol"/>
    <s v="bgallaghe1"/>
    <n v="29235.29"/>
    <s v="EDIA"/>
    <s v="C"/>
    <s v="Labor"/>
    <s v="TEC"/>
    <m/>
    <s v="BNL"/>
    <s v="Const"/>
    <s v="VAC"/>
    <x v="8"/>
    <m/>
    <m/>
    <m/>
    <m/>
    <m/>
    <m/>
    <m/>
    <m/>
    <m/>
    <m/>
    <n v="29235.29"/>
    <m/>
    <m/>
    <m/>
    <m/>
    <m/>
    <m/>
    <m/>
    <m/>
    <x v="0"/>
    <x v="0"/>
    <m/>
  </r>
  <r>
    <s v=""/>
    <s v=" HR_0500_6360"/>
    <s v="RF button integration - RF Bellows - Assembly - Arc 3"/>
    <s v="6.05.04.05"/>
    <x v="0"/>
    <d v="2025-12-22T00:00:00"/>
    <d v="2026-02-04T00:00:00"/>
    <s v="rnavarrol"/>
    <s v="bgallaghe1"/>
    <n v="22254.44"/>
    <s v="EDIA"/>
    <s v="C"/>
    <s v="Labor"/>
    <s v="TEC"/>
    <m/>
    <s v="BNL"/>
    <s v="Const"/>
    <s v="VAC"/>
    <x v="8"/>
    <m/>
    <m/>
    <m/>
    <m/>
    <m/>
    <m/>
    <m/>
    <m/>
    <m/>
    <m/>
    <n v="22254.44"/>
    <m/>
    <m/>
    <m/>
    <m/>
    <m/>
    <m/>
    <m/>
    <m/>
    <x v="0"/>
    <x v="0"/>
    <m/>
  </r>
  <r>
    <s v=""/>
    <s v=" HR_0500_6360"/>
    <s v="RF button integration - RF Bellows - Assembly - Arc 3"/>
    <s v="6.05.04.05"/>
    <x v="0"/>
    <d v="2025-12-22T00:00:00"/>
    <d v="2026-02-04T00:00:00"/>
    <s v="rnavarrol"/>
    <s v="bgallaghe1"/>
    <n v="29235.29"/>
    <s v="EDIA"/>
    <s v="C"/>
    <s v="Labor"/>
    <s v="TEC"/>
    <m/>
    <s v="BNL"/>
    <s v="Const"/>
    <s v="VAC"/>
    <x v="8"/>
    <m/>
    <m/>
    <m/>
    <m/>
    <m/>
    <m/>
    <m/>
    <m/>
    <m/>
    <m/>
    <n v="29235.29"/>
    <m/>
    <m/>
    <m/>
    <m/>
    <m/>
    <m/>
    <m/>
    <m/>
    <x v="0"/>
    <x v="0"/>
    <m/>
  </r>
  <r>
    <s v=""/>
    <s v=" HR_0500_6370"/>
    <s v="RF button integration - RF Bellows - Assembly - Arc 1"/>
    <s v="6.05.04.05"/>
    <x v="0"/>
    <d v="2026-01-22T00:00:00"/>
    <d v="2026-03-05T00:00:00"/>
    <s v="rnavarrol"/>
    <s v="bgallaghe1"/>
    <n v="22254.44"/>
    <s v="EDIA"/>
    <s v="C"/>
    <s v="Labor"/>
    <s v="TEC"/>
    <m/>
    <s v="BNL"/>
    <s v="Const"/>
    <s v="VAC"/>
    <x v="8"/>
    <m/>
    <m/>
    <m/>
    <m/>
    <m/>
    <m/>
    <m/>
    <m/>
    <m/>
    <m/>
    <n v="22254.44"/>
    <m/>
    <m/>
    <m/>
    <m/>
    <m/>
    <m/>
    <m/>
    <m/>
    <x v="0"/>
    <x v="0"/>
    <m/>
  </r>
  <r>
    <s v=""/>
    <s v=" HR_0500_6370"/>
    <s v="RF button integration - RF Bellows - Assembly - Arc 1"/>
    <s v="6.05.04.05"/>
    <x v="0"/>
    <d v="2026-01-22T00:00:00"/>
    <d v="2026-03-05T00:00:00"/>
    <s v="rnavarrol"/>
    <s v="bgallaghe1"/>
    <n v="29235.29"/>
    <s v="EDIA"/>
    <s v="C"/>
    <s v="Labor"/>
    <s v="TEC"/>
    <m/>
    <s v="BNL"/>
    <s v="Const"/>
    <s v="VAC"/>
    <x v="8"/>
    <m/>
    <m/>
    <m/>
    <m/>
    <m/>
    <m/>
    <m/>
    <m/>
    <m/>
    <m/>
    <n v="29235.29"/>
    <m/>
    <m/>
    <m/>
    <m/>
    <m/>
    <m/>
    <m/>
    <m/>
    <x v="0"/>
    <x v="0"/>
    <m/>
  </r>
  <r>
    <s v=""/>
    <s v=" HR_0500_6380"/>
    <s v="RF button integration - RF Bellows - Assembly - Arc 7"/>
    <s v="6.05.04.05"/>
    <x v="0"/>
    <d v="2026-02-20T00:00:00"/>
    <d v="2026-04-02T00:00:00"/>
    <s v="rnavarrol"/>
    <s v="bgallaghe1"/>
    <n v="22254.44"/>
    <s v="EDIA"/>
    <s v="C"/>
    <s v="Labor"/>
    <s v="TEC"/>
    <m/>
    <s v="BNL"/>
    <s v="Const"/>
    <s v="VAC"/>
    <x v="8"/>
    <m/>
    <m/>
    <m/>
    <m/>
    <m/>
    <m/>
    <m/>
    <m/>
    <m/>
    <m/>
    <n v="22254.44"/>
    <m/>
    <m/>
    <m/>
    <m/>
    <m/>
    <m/>
    <m/>
    <m/>
    <x v="0"/>
    <x v="0"/>
    <m/>
  </r>
  <r>
    <s v=""/>
    <s v=" HR_0500_6380"/>
    <s v="RF button integration - RF Bellows - Assembly - Arc 7"/>
    <s v="6.05.04.05"/>
    <x v="0"/>
    <d v="2026-02-20T00:00:00"/>
    <d v="2026-04-02T00:00:00"/>
    <s v="rnavarrol"/>
    <s v="bgallaghe1"/>
    <n v="29351.759999999998"/>
    <s v="EDIA"/>
    <s v="C"/>
    <s v="Labor"/>
    <s v="TEC"/>
    <m/>
    <s v="BNL"/>
    <s v="Const"/>
    <s v="VAC"/>
    <x v="8"/>
    <m/>
    <m/>
    <m/>
    <m/>
    <m/>
    <m/>
    <m/>
    <m/>
    <m/>
    <m/>
    <n v="29351.759999999998"/>
    <m/>
    <m/>
    <m/>
    <m/>
    <m/>
    <m/>
    <m/>
    <m/>
    <x v="0"/>
    <x v="0"/>
    <m/>
  </r>
  <r>
    <s v=""/>
    <s v=" HR_0500_6390"/>
    <s v="Beam Screen - Assemby - Arc 9"/>
    <s v="6.05.04.05"/>
    <x v="1"/>
    <d v="2025-12-09T00:00:00"/>
    <d v="2026-04-03T00:00:00"/>
    <s v="rnavarrol"/>
    <s v="bgallaghe1"/>
    <n v="114921.09"/>
    <s v="EDIA"/>
    <s v="C"/>
    <s v="Labor"/>
    <s v="TEC"/>
    <m/>
    <s v="BNL"/>
    <s v="Const"/>
    <s v="VAC"/>
    <x v="9"/>
    <m/>
    <m/>
    <m/>
    <m/>
    <m/>
    <m/>
    <m/>
    <m/>
    <m/>
    <m/>
    <n v="114921.09"/>
    <m/>
    <m/>
    <m/>
    <m/>
    <m/>
    <m/>
    <m/>
    <m/>
    <x v="0"/>
    <x v="0"/>
    <m/>
  </r>
  <r>
    <s v=""/>
    <s v=" HR_0500_6390"/>
    <s v="Beam Screen - Assemby - Arc 9"/>
    <s v="6.05.04.05"/>
    <x v="1"/>
    <d v="2025-12-09T00:00:00"/>
    <d v="2026-04-03T00:00:00"/>
    <s v="rnavarrol"/>
    <s v="bgallaghe1"/>
    <n v="133173.41"/>
    <s v="EDIA"/>
    <s v="C"/>
    <s v="Labor"/>
    <s v="TEC"/>
    <m/>
    <s v="BNL"/>
    <s v="Const"/>
    <s v="VAC"/>
    <x v="9"/>
    <m/>
    <m/>
    <m/>
    <m/>
    <m/>
    <m/>
    <m/>
    <m/>
    <m/>
    <m/>
    <n v="133173.41"/>
    <m/>
    <m/>
    <m/>
    <m/>
    <m/>
    <m/>
    <m/>
    <m/>
    <x v="0"/>
    <x v="0"/>
    <m/>
  </r>
  <r>
    <s v=""/>
    <s v=" HR_0500_6390"/>
    <s v="Beam Screen - Assemby - Arc 9"/>
    <s v="6.05.04.05"/>
    <x v="1"/>
    <d v="2025-12-09T00:00:00"/>
    <d v="2026-04-03T00:00:00"/>
    <s v="rnavarrol"/>
    <s v="bgallaghe1"/>
    <n v="117174.11"/>
    <s v="EDIA"/>
    <s v="C"/>
    <s v="Labor"/>
    <s v="TEC"/>
    <m/>
    <s v="BNL"/>
    <s v="Const"/>
    <s v="VAC"/>
    <x v="9"/>
    <m/>
    <m/>
    <m/>
    <m/>
    <m/>
    <m/>
    <m/>
    <m/>
    <m/>
    <m/>
    <n v="117174.11"/>
    <m/>
    <m/>
    <m/>
    <m/>
    <m/>
    <m/>
    <m/>
    <m/>
    <x v="0"/>
    <x v="0"/>
    <m/>
  </r>
  <r>
    <s v=""/>
    <s v=" HR_0500_6400"/>
    <s v="Beam Screen - Assemby - Arc 11Y"/>
    <s v="6.05.04.05"/>
    <x v="1"/>
    <d v="2026-04-06T00:00:00"/>
    <d v="2026-07-28T00:00:00"/>
    <s v="rnavarrol"/>
    <s v="bgallaghe1"/>
    <n v="133173.41"/>
    <s v="EDIA"/>
    <s v="C"/>
    <s v="Labor"/>
    <s v="TEC"/>
    <m/>
    <s v="BNL"/>
    <s v="Const"/>
    <s v="VAC"/>
    <x v="9"/>
    <m/>
    <m/>
    <m/>
    <m/>
    <m/>
    <m/>
    <m/>
    <m/>
    <m/>
    <m/>
    <n v="133173.41"/>
    <m/>
    <m/>
    <m/>
    <m/>
    <m/>
    <m/>
    <m/>
    <m/>
    <x v="0"/>
    <x v="0"/>
    <m/>
  </r>
  <r>
    <s v=""/>
    <s v=" HR_0500_6400"/>
    <s v="Beam Screen - Assemby - Arc 11Y"/>
    <s v="6.05.04.05"/>
    <x v="1"/>
    <d v="2026-04-06T00:00:00"/>
    <d v="2026-07-28T00:00:00"/>
    <s v="rnavarrol"/>
    <s v="bgallaghe1"/>
    <n v="117174.11"/>
    <s v="EDIA"/>
    <s v="C"/>
    <s v="Labor"/>
    <s v="TEC"/>
    <m/>
    <s v="BNL"/>
    <s v="Const"/>
    <s v="VAC"/>
    <x v="9"/>
    <m/>
    <m/>
    <m/>
    <m/>
    <m/>
    <m/>
    <m/>
    <m/>
    <m/>
    <m/>
    <n v="117174.11"/>
    <m/>
    <m/>
    <m/>
    <m/>
    <m/>
    <m/>
    <m/>
    <m/>
    <x v="0"/>
    <x v="0"/>
    <m/>
  </r>
  <r>
    <s v=""/>
    <s v=" HR_0500_6400"/>
    <s v="Beam Screen - Assemby - Arc 11Y"/>
    <s v="6.05.04.05"/>
    <x v="1"/>
    <d v="2026-04-06T00:00:00"/>
    <d v="2026-07-28T00:00:00"/>
    <s v="rnavarrol"/>
    <s v="bgallaghe1"/>
    <n v="114921.09"/>
    <s v="EDIA"/>
    <s v="C"/>
    <s v="Labor"/>
    <s v="TEC"/>
    <m/>
    <s v="BNL"/>
    <s v="Const"/>
    <s v="VAC"/>
    <x v="9"/>
    <m/>
    <m/>
    <m/>
    <m/>
    <m/>
    <m/>
    <m/>
    <m/>
    <m/>
    <m/>
    <n v="114921.09"/>
    <m/>
    <m/>
    <m/>
    <m/>
    <m/>
    <m/>
    <m/>
    <m/>
    <x v="0"/>
    <x v="0"/>
    <m/>
  </r>
  <r>
    <s v=""/>
    <s v=" HR_0500_6410"/>
    <s v="Beam Screen - Assemby - Arc 11B"/>
    <s v="6.05.04.05"/>
    <x v="1"/>
    <d v="2026-07-29T00:00:00"/>
    <d v="2026-11-20T00:00:00"/>
    <s v="rnavarrol"/>
    <s v="bgallaghe1"/>
    <n v="135212.63"/>
    <s v="EDIA"/>
    <s v="C"/>
    <s v="Labor"/>
    <s v="TEC"/>
    <m/>
    <s v="BNL"/>
    <s v="Const"/>
    <s v="VAC"/>
    <x v="9"/>
    <m/>
    <m/>
    <m/>
    <m/>
    <m/>
    <m/>
    <m/>
    <m/>
    <m/>
    <m/>
    <n v="76057.100000000006"/>
    <n v="59155.519999999997"/>
    <m/>
    <m/>
    <m/>
    <m/>
    <m/>
    <m/>
    <m/>
    <x v="0"/>
    <x v="0"/>
    <m/>
  </r>
  <r>
    <s v=""/>
    <s v=" HR_0500_6410"/>
    <s v="Beam Screen - Assemby - Arc 11B"/>
    <s v="6.05.04.05"/>
    <x v="1"/>
    <d v="2026-07-29T00:00:00"/>
    <d v="2026-11-20T00:00:00"/>
    <s v="rnavarrol"/>
    <s v="bgallaghe1"/>
    <n v="118968.34"/>
    <s v="EDIA"/>
    <s v="C"/>
    <s v="Labor"/>
    <s v="TEC"/>
    <m/>
    <s v="BNL"/>
    <s v="Const"/>
    <s v="VAC"/>
    <x v="9"/>
    <m/>
    <m/>
    <m/>
    <m/>
    <m/>
    <m/>
    <m/>
    <m/>
    <m/>
    <m/>
    <n v="66919.69"/>
    <n v="52048.65"/>
    <m/>
    <m/>
    <m/>
    <m/>
    <m/>
    <m/>
    <m/>
    <x v="0"/>
    <x v="0"/>
    <m/>
  </r>
  <r>
    <s v=""/>
    <s v=" HR_0500_6410"/>
    <s v="Beam Screen - Assemby - Arc 11B"/>
    <s v="6.05.04.05"/>
    <x v="1"/>
    <d v="2026-07-29T00:00:00"/>
    <d v="2026-11-20T00:00:00"/>
    <s v="rnavarrol"/>
    <s v="bgallaghe1"/>
    <n v="115926.65"/>
    <s v="EDIA"/>
    <s v="C"/>
    <s v="Labor"/>
    <s v="TEC"/>
    <m/>
    <s v="BNL"/>
    <s v="Const"/>
    <s v="VAC"/>
    <x v="9"/>
    <m/>
    <m/>
    <m/>
    <m/>
    <m/>
    <m/>
    <m/>
    <m/>
    <m/>
    <m/>
    <n v="65208.74"/>
    <n v="50717.91"/>
    <m/>
    <m/>
    <m/>
    <m/>
    <m/>
    <m/>
    <m/>
    <x v="0"/>
    <x v="0"/>
    <m/>
  </r>
  <r>
    <s v=""/>
    <s v=" HR_0500_6420"/>
    <s v="Beam Screen - Assemby - Arc 5"/>
    <s v="6.05.04.05"/>
    <x v="1"/>
    <d v="2026-11-23T00:00:00"/>
    <d v="2027-03-22T00:00:00"/>
    <s v="rnavarrol"/>
    <s v="bgallaghe1"/>
    <n v="137834.48000000001"/>
    <s v="EDIA"/>
    <s v="C"/>
    <s v="Labor"/>
    <s v="TEC"/>
    <m/>
    <s v="BNL"/>
    <s v="Const"/>
    <s v="VAC"/>
    <x v="9"/>
    <m/>
    <m/>
    <m/>
    <m/>
    <m/>
    <m/>
    <m/>
    <m/>
    <m/>
    <m/>
    <m/>
    <n v="137834.48000000001"/>
    <m/>
    <m/>
    <m/>
    <m/>
    <m/>
    <m/>
    <m/>
    <x v="0"/>
    <x v="0"/>
    <m/>
  </r>
  <r>
    <s v=""/>
    <s v=" HR_0500_6420"/>
    <s v="Beam Screen - Assemby - Arc 5"/>
    <s v="6.05.04.05"/>
    <x v="1"/>
    <d v="2026-11-23T00:00:00"/>
    <d v="2027-03-22T00:00:00"/>
    <s v="rnavarrol"/>
    <s v="bgallaghe1"/>
    <n v="121275.2"/>
    <s v="EDIA"/>
    <s v="C"/>
    <s v="Labor"/>
    <s v="TEC"/>
    <m/>
    <s v="BNL"/>
    <s v="Const"/>
    <s v="VAC"/>
    <x v="9"/>
    <m/>
    <m/>
    <m/>
    <m/>
    <m/>
    <m/>
    <m/>
    <m/>
    <m/>
    <m/>
    <m/>
    <n v="121275.2"/>
    <m/>
    <m/>
    <m/>
    <m/>
    <m/>
    <m/>
    <m/>
    <x v="0"/>
    <x v="0"/>
    <m/>
  </r>
  <r>
    <s v=""/>
    <s v=" HR_0500_6420"/>
    <s v="Beam Screen - Assemby - Arc 5"/>
    <s v="6.05.04.05"/>
    <x v="1"/>
    <d v="2026-11-23T00:00:00"/>
    <d v="2027-03-22T00:00:00"/>
    <s v="rnavarrol"/>
    <s v="bgallaghe1"/>
    <n v="117219.51"/>
    <s v="EDIA"/>
    <s v="C"/>
    <s v="Labor"/>
    <s v="TEC"/>
    <m/>
    <s v="BNL"/>
    <s v="Const"/>
    <s v="VAC"/>
    <x v="9"/>
    <m/>
    <m/>
    <m/>
    <m/>
    <m/>
    <m/>
    <m/>
    <m/>
    <m/>
    <m/>
    <m/>
    <n v="117219.51"/>
    <m/>
    <m/>
    <m/>
    <m/>
    <m/>
    <m/>
    <m/>
    <x v="0"/>
    <x v="0"/>
    <m/>
  </r>
  <r>
    <s v=""/>
    <s v=" HR_0500_6430"/>
    <s v="Beam Screen - Assemby - Arc 3"/>
    <s v="6.05.04.05"/>
    <x v="1"/>
    <d v="2027-03-23T00:00:00"/>
    <d v="2027-07-14T00:00:00"/>
    <s v="rnavarrol"/>
    <s v="bgallaghe1"/>
    <n v="137834.48000000001"/>
    <s v="EDIA"/>
    <s v="C"/>
    <s v="Labor"/>
    <s v="TEC"/>
    <m/>
    <s v="BNL"/>
    <s v="Const"/>
    <s v="VAC"/>
    <x v="9"/>
    <m/>
    <m/>
    <m/>
    <m/>
    <m/>
    <m/>
    <m/>
    <m/>
    <m/>
    <m/>
    <m/>
    <n v="137834.48000000001"/>
    <m/>
    <m/>
    <m/>
    <m/>
    <m/>
    <m/>
    <m/>
    <x v="0"/>
    <x v="0"/>
    <m/>
  </r>
  <r>
    <s v=""/>
    <s v=" HR_0500_6430"/>
    <s v="Beam Screen - Assemby - Arc 3"/>
    <s v="6.05.04.05"/>
    <x v="1"/>
    <d v="2027-03-23T00:00:00"/>
    <d v="2027-07-14T00:00:00"/>
    <s v="rnavarrol"/>
    <s v="bgallaghe1"/>
    <n v="121275.2"/>
    <s v="EDIA"/>
    <s v="C"/>
    <s v="Labor"/>
    <s v="TEC"/>
    <m/>
    <s v="BNL"/>
    <s v="Const"/>
    <s v="VAC"/>
    <x v="9"/>
    <m/>
    <m/>
    <m/>
    <m/>
    <m/>
    <m/>
    <m/>
    <m/>
    <m/>
    <m/>
    <m/>
    <n v="121275.2"/>
    <m/>
    <m/>
    <m/>
    <m/>
    <m/>
    <m/>
    <m/>
    <x v="0"/>
    <x v="0"/>
    <m/>
  </r>
  <r>
    <s v=""/>
    <s v=" HR_0500_6430"/>
    <s v="Beam Screen - Assemby - Arc 3"/>
    <s v="6.05.04.05"/>
    <x v="1"/>
    <d v="2027-03-23T00:00:00"/>
    <d v="2027-07-14T00:00:00"/>
    <s v="rnavarrol"/>
    <s v="bgallaghe1"/>
    <n v="117219.51"/>
    <s v="EDIA"/>
    <s v="C"/>
    <s v="Labor"/>
    <s v="TEC"/>
    <m/>
    <s v="BNL"/>
    <s v="Const"/>
    <s v="VAC"/>
    <x v="9"/>
    <m/>
    <m/>
    <m/>
    <m/>
    <m/>
    <m/>
    <m/>
    <m/>
    <m/>
    <m/>
    <m/>
    <n v="117219.51"/>
    <m/>
    <m/>
    <m/>
    <m/>
    <m/>
    <m/>
    <m/>
    <x v="0"/>
    <x v="0"/>
    <m/>
  </r>
  <r>
    <s v=""/>
    <s v=" HR_0500_6440"/>
    <s v="Beam Screen - Assemby - Arc 1"/>
    <s v="6.05.04.05"/>
    <x v="1"/>
    <d v="2027-07-15T00:00:00"/>
    <d v="2027-11-05T00:00:00"/>
    <s v="rnavarrol"/>
    <s v="bgallaghe1"/>
    <n v="139342.04"/>
    <s v="EDIA"/>
    <s v="C"/>
    <s v="Labor"/>
    <s v="TEC"/>
    <m/>
    <s v="BNL"/>
    <s v="Const"/>
    <s v="VAC"/>
    <x v="9"/>
    <m/>
    <m/>
    <m/>
    <m/>
    <m/>
    <m/>
    <m/>
    <m/>
    <m/>
    <m/>
    <m/>
    <n v="95797.65"/>
    <n v="43544.39"/>
    <m/>
    <m/>
    <m/>
    <m/>
    <m/>
    <m/>
    <x v="0"/>
    <x v="0"/>
    <m/>
  </r>
  <r>
    <s v=""/>
    <s v=" HR_0500_6440"/>
    <s v="Beam Screen - Assemby - Arc 1"/>
    <s v="6.05.04.05"/>
    <x v="1"/>
    <d v="2027-07-15T00:00:00"/>
    <d v="2027-11-05T00:00:00"/>
    <s v="rnavarrol"/>
    <s v="bgallaghe1"/>
    <n v="122601.65"/>
    <s v="EDIA"/>
    <s v="C"/>
    <s v="Labor"/>
    <s v="TEC"/>
    <m/>
    <s v="BNL"/>
    <s v="Const"/>
    <s v="VAC"/>
    <x v="9"/>
    <m/>
    <m/>
    <m/>
    <m/>
    <m/>
    <m/>
    <m/>
    <m/>
    <m/>
    <m/>
    <m/>
    <n v="84288.63"/>
    <n v="38313.019999999997"/>
    <m/>
    <m/>
    <m/>
    <m/>
    <m/>
    <m/>
    <x v="0"/>
    <x v="0"/>
    <m/>
  </r>
  <r>
    <s v=""/>
    <s v=" HR_0500_6440"/>
    <s v="Beam Screen - Assemby - Arc 1"/>
    <s v="6.05.04.05"/>
    <x v="1"/>
    <d v="2027-07-15T00:00:00"/>
    <d v="2027-11-05T00:00:00"/>
    <s v="rnavarrol"/>
    <s v="bgallaghe1"/>
    <n v="117952.13"/>
    <s v="EDIA"/>
    <s v="C"/>
    <s v="Labor"/>
    <s v="TEC"/>
    <m/>
    <s v="BNL"/>
    <s v="Const"/>
    <s v="VAC"/>
    <x v="9"/>
    <m/>
    <m/>
    <m/>
    <m/>
    <m/>
    <m/>
    <m/>
    <m/>
    <m/>
    <m/>
    <m/>
    <n v="81092.09"/>
    <n v="36860.04"/>
    <m/>
    <m/>
    <m/>
    <m/>
    <m/>
    <m/>
    <x v="0"/>
    <x v="0"/>
    <m/>
  </r>
  <r>
    <s v=""/>
    <s v=" HR_0500_6450"/>
    <s v="Beam Screen - Assemby - Arc 7"/>
    <s v="6.05.04.05"/>
    <x v="1"/>
    <d v="2027-11-08T00:00:00"/>
    <d v="2028-03-07T00:00:00"/>
    <s v="rnavarrol"/>
    <s v="bgallaghe1"/>
    <n v="142658.69"/>
    <s v="EDIA"/>
    <s v="C"/>
    <s v="Labor"/>
    <s v="TEC"/>
    <m/>
    <s v="BNL"/>
    <s v="Const"/>
    <s v="VAC"/>
    <x v="9"/>
    <m/>
    <m/>
    <m/>
    <m/>
    <m/>
    <m/>
    <m/>
    <m/>
    <m/>
    <m/>
    <m/>
    <m/>
    <n v="142658.69"/>
    <m/>
    <m/>
    <m/>
    <m/>
    <m/>
    <m/>
    <x v="0"/>
    <x v="0"/>
    <m/>
  </r>
  <r>
    <s v=""/>
    <s v=" HR_0500_6450"/>
    <s v="Beam Screen - Assemby - Arc 7"/>
    <s v="6.05.04.05"/>
    <x v="1"/>
    <d v="2027-11-08T00:00:00"/>
    <d v="2028-03-07T00:00:00"/>
    <s v="rnavarrol"/>
    <s v="bgallaghe1"/>
    <n v="125644.61"/>
    <s v="EDIA"/>
    <s v="C"/>
    <s v="Labor"/>
    <s v="TEC"/>
    <m/>
    <s v="BNL"/>
    <s v="Const"/>
    <s v="VAC"/>
    <x v="9"/>
    <m/>
    <m/>
    <m/>
    <m/>
    <m/>
    <m/>
    <m/>
    <m/>
    <m/>
    <m/>
    <m/>
    <m/>
    <n v="125644.61"/>
    <m/>
    <m/>
    <m/>
    <m/>
    <m/>
    <m/>
    <x v="0"/>
    <x v="0"/>
    <m/>
  </r>
  <r>
    <s v=""/>
    <s v=" HR_0500_6450"/>
    <s v="Beam Screen - Assemby - Arc 7"/>
    <s v="6.05.04.05"/>
    <x v="1"/>
    <d v="2027-11-08T00:00:00"/>
    <d v="2028-03-07T00:00:00"/>
    <s v="rnavarrol"/>
    <s v="bgallaghe1"/>
    <n v="119563.9"/>
    <s v="EDIA"/>
    <s v="C"/>
    <s v="Labor"/>
    <s v="TEC"/>
    <m/>
    <s v="BNL"/>
    <s v="Const"/>
    <s v="VAC"/>
    <x v="9"/>
    <m/>
    <m/>
    <m/>
    <m/>
    <m/>
    <m/>
    <m/>
    <m/>
    <m/>
    <m/>
    <m/>
    <m/>
    <n v="119563.9"/>
    <m/>
    <m/>
    <m/>
    <m/>
    <m/>
    <m/>
    <x v="0"/>
    <x v="0"/>
    <m/>
  </r>
  <r>
    <s v=""/>
    <s v=" HR_0601_10069"/>
    <s v="HSR BPM Buttons - Acceptance Testing - Pre a-C Coating Testing (Arc 9)"/>
    <s v="6.05.05.01"/>
    <x v="1"/>
    <d v="2025-08-11T00:00:00"/>
    <d v="2025-08-22T00:00:00"/>
    <s v="mahmed"/>
    <s v="gassner"/>
    <n v="5851.9"/>
    <s v="CON"/>
    <s v="C"/>
    <s v="Labor"/>
    <s v="TEC"/>
    <s v="CD-3A"/>
    <s v="BNL"/>
    <s v="Const"/>
    <s v="INS"/>
    <x v="9"/>
    <s v="S.P142"/>
    <s v="APP00162"/>
    <m/>
    <m/>
    <m/>
    <m/>
    <m/>
    <m/>
    <m/>
    <n v="5851.9"/>
    <m/>
    <m/>
    <m/>
    <m/>
    <m/>
    <m/>
    <m/>
    <m/>
    <m/>
    <x v="0"/>
    <x v="0"/>
    <m/>
  </r>
  <r>
    <s v=""/>
    <s v=" HR_0601_10079"/>
    <s v="HSR BPM Buttons - Acceptance Testing - Pre a-C Coating Testing (Arc 11Y)"/>
    <s v="6.05.05.01"/>
    <x v="1"/>
    <d v="2025-09-09T00:00:00"/>
    <d v="2025-09-22T00:00:00"/>
    <s v="mahmed"/>
    <s v="gassner"/>
    <n v="5851.9"/>
    <s v="CON"/>
    <s v="C"/>
    <s v="Labor"/>
    <s v="TEC"/>
    <s v="CD-3A"/>
    <s v="BNL"/>
    <s v="Const"/>
    <s v="INS"/>
    <x v="9"/>
    <s v="S.P142"/>
    <s v="APP00162"/>
    <m/>
    <m/>
    <m/>
    <m/>
    <m/>
    <m/>
    <m/>
    <n v="5851.9"/>
    <m/>
    <m/>
    <m/>
    <m/>
    <m/>
    <m/>
    <m/>
    <m/>
    <m/>
    <x v="0"/>
    <x v="0"/>
    <m/>
  </r>
  <r>
    <s v=""/>
    <s v=" HR_0601_10089"/>
    <s v="HSR BPM Buttons - Acceptance Testing - Pre a-C Coating Testing (Arc 11B)"/>
    <s v="6.05.05.01"/>
    <x v="1"/>
    <d v="2025-10-07T00:00:00"/>
    <d v="2025-10-21T00:00:00"/>
    <s v="mahmed"/>
    <s v="gassner"/>
    <n v="6056.71"/>
    <s v="CON"/>
    <s v="C"/>
    <s v="Labor"/>
    <s v="TEC"/>
    <s v="CD-3A"/>
    <s v="BNL"/>
    <s v="Const"/>
    <s v="INS"/>
    <x v="9"/>
    <s v="S.P142"/>
    <s v="APP00162"/>
    <m/>
    <m/>
    <m/>
    <m/>
    <m/>
    <m/>
    <m/>
    <m/>
    <n v="6056.71"/>
    <m/>
    <m/>
    <m/>
    <m/>
    <m/>
    <m/>
    <m/>
    <m/>
    <x v="0"/>
    <x v="0"/>
    <m/>
  </r>
  <r>
    <s v=""/>
    <s v=" HR_0601_10099"/>
    <s v="HSR BPM Buttons - Acceptance Testing - Pre a-C Coating Testing (Arc 5)"/>
    <s v="6.05.05.01"/>
    <x v="0"/>
    <d v="2025-11-05T00:00:00"/>
    <d v="2025-11-19T00:00:00"/>
    <s v="mahmed"/>
    <s v="gassner"/>
    <n v="6056.71"/>
    <s v="CON"/>
    <s v="C"/>
    <s v="Labor"/>
    <s v="TEC"/>
    <s v="CD-3A"/>
    <s v="BNL"/>
    <s v="Const"/>
    <s v="INS"/>
    <x v="9"/>
    <s v="S.P142"/>
    <s v="APP00162"/>
    <m/>
    <m/>
    <m/>
    <m/>
    <m/>
    <m/>
    <m/>
    <m/>
    <n v="6056.71"/>
    <m/>
    <m/>
    <m/>
    <m/>
    <m/>
    <m/>
    <m/>
    <m/>
    <x v="0"/>
    <x v="0"/>
    <m/>
  </r>
  <r>
    <s v=""/>
    <s v=" HR_0601_10109"/>
    <s v="HSR BPM Buttons - Acceptance Testing - Pre a-C Coating Testing (Arc 3)"/>
    <s v="6.05.05.01"/>
    <x v="0"/>
    <d v="2025-12-08T00:00:00"/>
    <d v="2025-12-19T00:00:00"/>
    <s v="mahmed"/>
    <s v="gassner"/>
    <n v="6056.71"/>
    <s v="CON"/>
    <s v="C"/>
    <s v="Labor"/>
    <s v="TEC"/>
    <s v="CD-3A"/>
    <s v="BNL"/>
    <s v="Const"/>
    <s v="INS"/>
    <x v="9"/>
    <s v="S.P142"/>
    <s v="APP00162"/>
    <m/>
    <m/>
    <m/>
    <m/>
    <m/>
    <m/>
    <m/>
    <m/>
    <n v="6056.71"/>
    <m/>
    <m/>
    <m/>
    <m/>
    <m/>
    <m/>
    <m/>
    <m/>
    <x v="0"/>
    <x v="0"/>
    <m/>
  </r>
  <r>
    <s v=""/>
    <s v=" HR_0601_10119"/>
    <s v="HSR BPM Buttons - Acceptance Testing - Pre a-C Coating Testing (Arc 1)"/>
    <s v="6.05.05.01"/>
    <x v="0"/>
    <d v="2026-01-07T00:00:00"/>
    <d v="2026-01-21T00:00:00"/>
    <s v="mahmed"/>
    <s v="gassner"/>
    <n v="6056.71"/>
    <s v="CON"/>
    <s v="C"/>
    <s v="Labor"/>
    <s v="TEC"/>
    <s v="CD-3A"/>
    <s v="BNL"/>
    <s v="Const"/>
    <s v="INS"/>
    <x v="9"/>
    <s v="S.P142"/>
    <s v="APP00162"/>
    <m/>
    <m/>
    <m/>
    <m/>
    <m/>
    <m/>
    <m/>
    <m/>
    <n v="6056.71"/>
    <m/>
    <m/>
    <m/>
    <m/>
    <m/>
    <m/>
    <m/>
    <m/>
    <x v="0"/>
    <x v="0"/>
    <m/>
  </r>
  <r>
    <s v=""/>
    <s v=" HR_0601_10129"/>
    <s v="HSR BPM Buttons - Acceptance Testing - Pre a-C Coating Testing (Arc 7)"/>
    <s v="6.05.05.01"/>
    <x v="0"/>
    <d v="2026-02-05T00:00:00"/>
    <d v="2026-02-19T00:00:00"/>
    <s v="mahmed"/>
    <s v="gassner"/>
    <n v="6056.71"/>
    <s v="CON"/>
    <s v="C"/>
    <s v="Labor"/>
    <s v="TEC"/>
    <s v="CD-3A"/>
    <s v="BNL"/>
    <s v="Const"/>
    <s v="INS"/>
    <x v="9"/>
    <s v="S.P142"/>
    <s v="APP00162"/>
    <m/>
    <m/>
    <m/>
    <m/>
    <m/>
    <m/>
    <m/>
    <m/>
    <n v="6056.71"/>
    <m/>
    <m/>
    <m/>
    <m/>
    <m/>
    <m/>
    <m/>
    <m/>
    <x v="0"/>
    <x v="0"/>
    <m/>
  </r>
  <r>
    <s v=""/>
    <s v=" HR_0601_10069"/>
    <s v="HSR BPM Buttons - Acceptance Testing - Pre a-C Coating Testing (Arc 9)"/>
    <s v="6.05.05.01"/>
    <x v="1"/>
    <d v="2025-08-11T00:00:00"/>
    <d v="2025-08-22T00:00:00"/>
    <s v="mahmed"/>
    <s v="gassner"/>
    <n v="5851.9"/>
    <s v="CON"/>
    <s v="C"/>
    <s v="Labor"/>
    <s v="TEC"/>
    <s v="CD-3A"/>
    <s v="BNL"/>
    <s v="Const"/>
    <s v="INS"/>
    <x v="9"/>
    <s v="S.P142"/>
    <s v="APP00162"/>
    <m/>
    <m/>
    <m/>
    <m/>
    <m/>
    <m/>
    <m/>
    <n v="5851.9"/>
    <m/>
    <m/>
    <m/>
    <m/>
    <m/>
    <m/>
    <m/>
    <m/>
    <m/>
    <x v="0"/>
    <x v="0"/>
    <m/>
  </r>
  <r>
    <s v=""/>
    <s v=" HR_0601_10079"/>
    <s v="HSR BPM Buttons - Acceptance Testing - Pre a-C Coating Testing (Arc 11Y)"/>
    <s v="6.05.05.01"/>
    <x v="1"/>
    <d v="2025-09-09T00:00:00"/>
    <d v="2025-09-22T00:00:00"/>
    <s v="mahmed"/>
    <s v="gassner"/>
    <n v="5851.9"/>
    <s v="CON"/>
    <s v="C"/>
    <s v="Labor"/>
    <s v="TEC"/>
    <s v="CD-3A"/>
    <s v="BNL"/>
    <s v="Const"/>
    <s v="INS"/>
    <x v="9"/>
    <s v="S.P142"/>
    <s v="APP00162"/>
    <m/>
    <m/>
    <m/>
    <m/>
    <m/>
    <m/>
    <m/>
    <n v="5851.9"/>
    <m/>
    <m/>
    <m/>
    <m/>
    <m/>
    <m/>
    <m/>
    <m/>
    <m/>
    <x v="0"/>
    <x v="0"/>
    <m/>
  </r>
  <r>
    <s v=""/>
    <s v=" HR_0601_10089"/>
    <s v="HSR BPM Buttons - Acceptance Testing - Pre a-C Coating Testing (Arc 11B)"/>
    <s v="6.05.05.01"/>
    <x v="1"/>
    <d v="2025-10-07T00:00:00"/>
    <d v="2025-10-21T00:00:00"/>
    <s v="mahmed"/>
    <s v="gassner"/>
    <n v="6056.71"/>
    <s v="CON"/>
    <s v="C"/>
    <s v="Labor"/>
    <s v="TEC"/>
    <s v="CD-3A"/>
    <s v="BNL"/>
    <s v="Const"/>
    <s v="INS"/>
    <x v="9"/>
    <s v="S.P142"/>
    <s v="APP00162"/>
    <m/>
    <m/>
    <m/>
    <m/>
    <m/>
    <m/>
    <m/>
    <m/>
    <n v="6056.71"/>
    <m/>
    <m/>
    <m/>
    <m/>
    <m/>
    <m/>
    <m/>
    <m/>
    <x v="0"/>
    <x v="0"/>
    <m/>
  </r>
  <r>
    <s v=""/>
    <s v=" HR_0601_10099"/>
    <s v="HSR BPM Buttons - Acceptance Testing - Pre a-C Coating Testing (Arc 5)"/>
    <s v="6.05.05.01"/>
    <x v="0"/>
    <d v="2025-11-05T00:00:00"/>
    <d v="2025-11-19T00:00:00"/>
    <s v="mahmed"/>
    <s v="gassner"/>
    <n v="6056.71"/>
    <s v="CON"/>
    <s v="C"/>
    <s v="Labor"/>
    <s v="TEC"/>
    <s v="CD-3A"/>
    <s v="BNL"/>
    <s v="Const"/>
    <s v="INS"/>
    <x v="9"/>
    <s v="S.P142"/>
    <s v="APP00162"/>
    <m/>
    <m/>
    <m/>
    <m/>
    <m/>
    <m/>
    <m/>
    <m/>
    <n v="6056.71"/>
    <m/>
    <m/>
    <m/>
    <m/>
    <m/>
    <m/>
    <m/>
    <m/>
    <x v="0"/>
    <x v="0"/>
    <m/>
  </r>
  <r>
    <s v=""/>
    <s v=" HR_0601_10109"/>
    <s v="HSR BPM Buttons - Acceptance Testing - Pre a-C Coating Testing (Arc 3)"/>
    <s v="6.05.05.01"/>
    <x v="0"/>
    <d v="2025-12-08T00:00:00"/>
    <d v="2025-12-19T00:00:00"/>
    <s v="mahmed"/>
    <s v="gassner"/>
    <n v="6056.71"/>
    <s v="CON"/>
    <s v="C"/>
    <s v="Labor"/>
    <s v="TEC"/>
    <s v="CD-3A"/>
    <s v="BNL"/>
    <s v="Const"/>
    <s v="INS"/>
    <x v="9"/>
    <s v="S.P142"/>
    <s v="APP00162"/>
    <m/>
    <m/>
    <m/>
    <m/>
    <m/>
    <m/>
    <m/>
    <m/>
    <n v="6056.71"/>
    <m/>
    <m/>
    <m/>
    <m/>
    <m/>
    <m/>
    <m/>
    <m/>
    <x v="0"/>
    <x v="0"/>
    <m/>
  </r>
  <r>
    <s v=""/>
    <s v=" HR_0601_10119"/>
    <s v="HSR BPM Buttons - Acceptance Testing - Pre a-C Coating Testing (Arc 1)"/>
    <s v="6.05.05.01"/>
    <x v="0"/>
    <d v="2026-01-07T00:00:00"/>
    <d v="2026-01-21T00:00:00"/>
    <s v="mahmed"/>
    <s v="gassner"/>
    <n v="6056.71"/>
    <s v="CON"/>
    <s v="C"/>
    <s v="Labor"/>
    <s v="TEC"/>
    <s v="CD-3A"/>
    <s v="BNL"/>
    <s v="Const"/>
    <s v="INS"/>
    <x v="9"/>
    <s v="S.P142"/>
    <s v="APP00162"/>
    <m/>
    <m/>
    <m/>
    <m/>
    <m/>
    <m/>
    <m/>
    <m/>
    <n v="6056.71"/>
    <m/>
    <m/>
    <m/>
    <m/>
    <m/>
    <m/>
    <m/>
    <m/>
    <x v="0"/>
    <x v="0"/>
    <m/>
  </r>
  <r>
    <s v=""/>
    <s v=" HR_0601_10129"/>
    <s v="HSR BPM Buttons - Acceptance Testing - Pre a-C Coating Testing (Arc 7)"/>
    <s v="6.05.05.01"/>
    <x v="0"/>
    <d v="2026-02-05T00:00:00"/>
    <d v="2026-02-19T00:00:00"/>
    <s v="mahmed"/>
    <s v="gassner"/>
    <n v="6056.71"/>
    <s v="CON"/>
    <s v="C"/>
    <s v="Labor"/>
    <s v="TEC"/>
    <s v="CD-3A"/>
    <s v="BNL"/>
    <s v="Const"/>
    <s v="INS"/>
    <x v="9"/>
    <s v="S.P142"/>
    <s v="APP00162"/>
    <m/>
    <m/>
    <m/>
    <m/>
    <m/>
    <m/>
    <m/>
    <m/>
    <n v="6056.71"/>
    <m/>
    <m/>
    <m/>
    <m/>
    <m/>
    <m/>
    <m/>
    <m/>
    <x v="0"/>
    <x v="0"/>
    <m/>
  </r>
  <r>
    <s v=""/>
    <s v=" HR_0601_10068"/>
    <s v="HSR BPM Buttons - RCV: Production Units Delivery (Arc 9)"/>
    <s v="6.05.05.01"/>
    <x v="1"/>
    <d v="2025-07-14T00:00:00"/>
    <d v="2025-08-08T00:00:00"/>
    <s v="mahmed"/>
    <s v="gassner"/>
    <n v="49558.84"/>
    <s v="EDIA"/>
    <s v="C"/>
    <s v="Nonlabor"/>
    <s v="TEC"/>
    <s v="CD-3A"/>
    <s v="BNL"/>
    <s v="Const"/>
    <s v="INS"/>
    <x v="8"/>
    <s v="S.P142"/>
    <s v="APP00162"/>
    <m/>
    <m/>
    <m/>
    <m/>
    <m/>
    <m/>
    <m/>
    <n v="49558.84"/>
    <m/>
    <m/>
    <m/>
    <m/>
    <m/>
    <m/>
    <m/>
    <m/>
    <m/>
    <x v="0"/>
    <x v="0"/>
    <m/>
  </r>
  <r>
    <s v=""/>
    <s v=" HR_0601_10078"/>
    <s v="HSR BPM Buttons - RCV: Production Units Delivery (Arc 11Y)"/>
    <s v="6.05.05.01"/>
    <x v="1"/>
    <d v="2025-08-11T00:00:00"/>
    <d v="2025-09-08T00:00:00"/>
    <s v="mahmed"/>
    <s v="gassner"/>
    <n v="49558.84"/>
    <s v="EDIA"/>
    <s v="C"/>
    <s v="Nonlabor"/>
    <s v="TEC"/>
    <s v="CD-3A"/>
    <s v="BNL"/>
    <s v="Const"/>
    <s v="INS"/>
    <x v="8"/>
    <s v="S.P142"/>
    <s v="APP00162"/>
    <m/>
    <m/>
    <m/>
    <m/>
    <m/>
    <m/>
    <m/>
    <n v="49558.84"/>
    <m/>
    <m/>
    <m/>
    <m/>
    <m/>
    <m/>
    <m/>
    <m/>
    <m/>
    <x v="0"/>
    <x v="0"/>
    <m/>
  </r>
  <r>
    <s v=""/>
    <s v=" HR_0601_10088"/>
    <s v="HSR BPM Buttons - RCV: Production Units Delivery (Arc 11B)"/>
    <s v="6.05.05.01"/>
    <x v="1"/>
    <d v="2025-09-09T00:00:00"/>
    <d v="2025-10-06T00:00:00"/>
    <s v="mahmed"/>
    <s v="gassner"/>
    <n v="49786.81"/>
    <s v="EDIA"/>
    <s v="C"/>
    <s v="Nonlabor"/>
    <s v="TEC"/>
    <s v="CD-3A"/>
    <s v="BNL"/>
    <s v="Const"/>
    <s v="INS"/>
    <x v="8"/>
    <s v="S.P142"/>
    <s v="APP00162"/>
    <m/>
    <m/>
    <m/>
    <m/>
    <m/>
    <m/>
    <m/>
    <n v="39829.449999999997"/>
    <n v="9957.36"/>
    <m/>
    <m/>
    <m/>
    <m/>
    <m/>
    <m/>
    <m/>
    <m/>
    <x v="0"/>
    <x v="0"/>
    <m/>
  </r>
  <r>
    <s v=""/>
    <s v=" HR_0601_10098"/>
    <s v="HSR BPM Buttons - RCV: Production Units Delivery (Arc 5)"/>
    <s v="6.05.05.01"/>
    <x v="1"/>
    <d v="2025-10-07T00:00:00"/>
    <d v="2025-11-04T00:00:00"/>
    <s v="mahmed"/>
    <s v="gassner"/>
    <n v="50698.69"/>
    <s v="EDIA"/>
    <s v="C"/>
    <s v="Nonlabor"/>
    <s v="TEC"/>
    <s v="CD-3A"/>
    <s v="BNL"/>
    <s v="Const"/>
    <s v="INS"/>
    <x v="8"/>
    <s v="S.P142"/>
    <s v="APP00162"/>
    <m/>
    <m/>
    <m/>
    <m/>
    <m/>
    <m/>
    <m/>
    <m/>
    <n v="50698.69"/>
    <m/>
    <m/>
    <m/>
    <m/>
    <m/>
    <m/>
    <m/>
    <m/>
    <x v="0"/>
    <x v="0"/>
    <m/>
  </r>
  <r>
    <s v=""/>
    <s v=" HR_0601_10108"/>
    <s v="HSR BPM Buttons - RCV: Production Units Delivery (Arc 3)"/>
    <s v="6.05.05.01"/>
    <x v="1"/>
    <d v="2025-11-05T00:00:00"/>
    <d v="2025-12-05T00:00:00"/>
    <s v="mahmed"/>
    <s v="gassner"/>
    <n v="50698.69"/>
    <s v="EDIA"/>
    <s v="C"/>
    <s v="Nonlabor"/>
    <s v="TEC"/>
    <s v="CD-3A"/>
    <s v="BNL"/>
    <s v="Const"/>
    <s v="INS"/>
    <x v="8"/>
    <s v="S.P142"/>
    <s v="APP00162"/>
    <m/>
    <m/>
    <m/>
    <m/>
    <m/>
    <m/>
    <m/>
    <m/>
    <n v="50698.69"/>
    <m/>
    <m/>
    <m/>
    <m/>
    <m/>
    <m/>
    <m/>
    <m/>
    <x v="0"/>
    <x v="0"/>
    <m/>
  </r>
  <r>
    <s v=""/>
    <s v=" HR_0601_10118"/>
    <s v="HSR BPM Buttons - RCV: Production Units Delivery (Arc 1)"/>
    <s v="6.05.05.01"/>
    <x v="1"/>
    <d v="2025-12-08T00:00:00"/>
    <d v="2026-01-06T00:00:00"/>
    <s v="mahmed"/>
    <s v="gassner"/>
    <n v="50698.69"/>
    <s v="EDIA"/>
    <s v="C"/>
    <s v="Nonlabor"/>
    <s v="TEC"/>
    <s v="CD-3A"/>
    <s v="BNL"/>
    <s v="Const"/>
    <s v="INS"/>
    <x v="8"/>
    <s v="S.P142"/>
    <s v="APP00162"/>
    <m/>
    <m/>
    <m/>
    <m/>
    <m/>
    <m/>
    <m/>
    <m/>
    <n v="50698.69"/>
    <m/>
    <m/>
    <m/>
    <m/>
    <m/>
    <m/>
    <m/>
    <m/>
    <x v="0"/>
    <x v="0"/>
    <m/>
  </r>
  <r>
    <s v=""/>
    <s v=" HR_0601_10128"/>
    <s v="HSR BPM Buttons - RCV: Production Units Delivery (Arc 7)"/>
    <s v="6.05.05.01"/>
    <x v="1"/>
    <d v="2026-01-07T00:00:00"/>
    <d v="2026-02-04T00:00:00"/>
    <s v="mahmed"/>
    <s v="gassner"/>
    <n v="50698.69"/>
    <s v="EDIA"/>
    <s v="C"/>
    <s v="Nonlabor"/>
    <s v="TEC"/>
    <s v="CD-3A"/>
    <s v="BNL"/>
    <s v="Const"/>
    <s v="INS"/>
    <x v="8"/>
    <s v="S.P142"/>
    <s v="APP00162"/>
    <m/>
    <m/>
    <m/>
    <m/>
    <m/>
    <m/>
    <m/>
    <m/>
    <n v="50698.69"/>
    <m/>
    <m/>
    <m/>
    <m/>
    <m/>
    <m/>
    <m/>
    <m/>
    <x v="0"/>
    <x v="0"/>
    <m/>
  </r>
  <r>
    <s v=""/>
    <s v=" IR_0301_1225"/>
    <s v="Calorimeter Support Preliminary Design (Lepton Polarimetry in ESR)"/>
    <s v="6.10.14.01.01"/>
    <x v="0"/>
    <d v="2023-10-02T00:00:00"/>
    <d v="2023-12-29T00:00:00"/>
    <s v="ewoolsey"/>
    <s v="Gaskell"/>
    <n v="8119.72"/>
    <s v="CON"/>
    <s v="C"/>
    <s v="Labor"/>
    <s v="TEC"/>
    <m/>
    <s v="JLAB"/>
    <s v="Const"/>
    <s v="DET"/>
    <x v="5"/>
    <s v="P.S062"/>
    <m/>
    <m/>
    <m/>
    <m/>
    <m/>
    <m/>
    <m/>
    <n v="8119.72"/>
    <m/>
    <m/>
    <m/>
    <m/>
    <m/>
    <m/>
    <m/>
    <m/>
    <m/>
    <m/>
    <x v="0"/>
    <x v="0"/>
    <m/>
  </r>
  <r>
    <s v=""/>
    <s v=" IR_0301_1225"/>
    <s v="Calorimeter Support Preliminary Design (Lepton Polarimetry in ESR)"/>
    <s v="6.10.14.01.01"/>
    <x v="0"/>
    <d v="2023-10-02T00:00:00"/>
    <d v="2023-12-29T00:00:00"/>
    <s v="ewoolsey"/>
    <s v="Gaskell"/>
    <n v="5923.26"/>
    <s v="CON"/>
    <s v="C"/>
    <s v="Labor"/>
    <s v="TEC"/>
    <m/>
    <s v="JLAB"/>
    <s v="Const"/>
    <s v="DET"/>
    <x v="5"/>
    <s v="P.S062"/>
    <m/>
    <m/>
    <m/>
    <m/>
    <m/>
    <m/>
    <m/>
    <n v="5923.26"/>
    <m/>
    <m/>
    <m/>
    <m/>
    <m/>
    <m/>
    <m/>
    <m/>
    <m/>
    <m/>
    <x v="0"/>
    <x v="0"/>
    <m/>
  </r>
  <r>
    <s v=""/>
    <s v=" IR_0301_4850"/>
    <s v="TR EFFORT - TRAVEL: Laser Interaction Vacuum Chamber (Lepton Polarimetry in ESR)"/>
    <s v="6.10.14.01.01"/>
    <x v="0"/>
    <d v="2025-12-10T00:00:00"/>
    <d v="2026-11-02T00:00:00"/>
    <s v="ewoolsey"/>
    <s v="Gaskell"/>
    <n v="2160.25"/>
    <s v="CON"/>
    <s v="C"/>
    <s v="Nonlabor"/>
    <s v="TEC"/>
    <m/>
    <s v="JLAB"/>
    <s v="Const"/>
    <s v="DET"/>
    <x v="9"/>
    <s v="T"/>
    <m/>
    <m/>
    <m/>
    <m/>
    <m/>
    <m/>
    <m/>
    <m/>
    <m/>
    <n v="1949.96"/>
    <n v="210.29"/>
    <m/>
    <m/>
    <m/>
    <m/>
    <m/>
    <m/>
    <m/>
    <x v="0"/>
    <x v="0"/>
    <m/>
  </r>
  <r>
    <s v=""/>
    <s v=" IR_0301_5060"/>
    <s v="TR EFFORT TRAVEL: Position Detectors (Diamond, ASIC, RCS, Electr, Infra) (Lepton Polarimetry in ESR)"/>
    <s v="6.10.14.01.01"/>
    <x v="0"/>
    <d v="2025-12-23T00:00:00"/>
    <d v="2026-09-30T00:00:00"/>
    <s v="ewoolsey"/>
    <s v="Gaskell"/>
    <n v="1858.51"/>
    <s v="CON"/>
    <s v="C"/>
    <s v="Nonlabor"/>
    <s v="TEC"/>
    <m/>
    <s v="JLAB"/>
    <s v="Const"/>
    <s v="DET"/>
    <x v="9"/>
    <s v="T"/>
    <s v="APP00236"/>
    <m/>
    <m/>
    <m/>
    <m/>
    <m/>
    <m/>
    <m/>
    <m/>
    <n v="1858.51"/>
    <m/>
    <m/>
    <m/>
    <m/>
    <m/>
    <m/>
    <m/>
    <m/>
    <x v="0"/>
    <x v="0"/>
    <m/>
  </r>
  <r>
    <s v=""/>
    <s v=" IR_0301_5130"/>
    <s v="TR EFFORT TRAVEL: Calorimeter Machine Shop &amp; Shipping (Lepton Polarimetry in ESR)"/>
    <s v="6.10.14.01.01"/>
    <x v="0"/>
    <d v="2025-12-10T00:00:00"/>
    <d v="2026-11-02T00:00:00"/>
    <s v="ewoolsey"/>
    <s v="Gaskell"/>
    <n v="2160.25"/>
    <s v="CON"/>
    <s v="C"/>
    <s v="Nonlabor"/>
    <s v="TEC"/>
    <m/>
    <s v="JLAB"/>
    <s v="Const"/>
    <s v="DET"/>
    <x v="9"/>
    <s v="T"/>
    <m/>
    <m/>
    <m/>
    <m/>
    <m/>
    <m/>
    <m/>
    <m/>
    <m/>
    <n v="1949.96"/>
    <n v="210.29"/>
    <m/>
    <m/>
    <m/>
    <m/>
    <m/>
    <m/>
    <m/>
    <x v="0"/>
    <x v="0"/>
    <m/>
  </r>
  <r>
    <s v=""/>
    <s v=" IR_0301_5235"/>
    <s v="TR EFFORT TRAVEL: Vacuum Chamber (Lepton Polarimetry in RCS)"/>
    <s v="6.10.14.01.02"/>
    <x v="0"/>
    <d v="2025-12-10T00:00:00"/>
    <d v="2026-11-02T00:00:00"/>
    <s v="ewoolsey"/>
    <s v="Gaskell"/>
    <n v="2160.25"/>
    <s v="CON"/>
    <s v="C"/>
    <s v="Nonlabor"/>
    <s v="TEC"/>
    <m/>
    <s v="JLAB"/>
    <s v="Const"/>
    <s v="DET"/>
    <x v="9"/>
    <s v="T"/>
    <m/>
    <m/>
    <m/>
    <m/>
    <m/>
    <m/>
    <m/>
    <m/>
    <m/>
    <n v="1949.96"/>
    <n v="210.29"/>
    <m/>
    <m/>
    <m/>
    <m/>
    <m/>
    <m/>
    <m/>
    <x v="0"/>
    <x v="0"/>
    <m/>
  </r>
  <r>
    <s v=""/>
    <s v=" IR_0301_5340"/>
    <s v="TR EFFORT TRAVEL: Position Detectors (Diamond, ASIC, RCS, Electr, Infra) (Lepton Polarimetry in RCS)"/>
    <s v="6.10.14.01.02"/>
    <x v="0"/>
    <d v="2025-12-23T00:00:00"/>
    <d v="2026-09-30T00:00:00"/>
    <s v="ewoolsey"/>
    <s v="Gaskell"/>
    <n v="1858.51"/>
    <s v="CON"/>
    <s v="C"/>
    <s v="Nonlabor"/>
    <s v="TEC"/>
    <m/>
    <s v="JLAB"/>
    <s v="Const"/>
    <s v="DET"/>
    <x v="9"/>
    <s v="T"/>
    <s v="APP00236"/>
    <m/>
    <m/>
    <m/>
    <m/>
    <m/>
    <m/>
    <m/>
    <m/>
    <n v="1858.51"/>
    <m/>
    <m/>
    <m/>
    <m/>
    <m/>
    <m/>
    <m/>
    <m/>
    <x v="0"/>
    <x v="0"/>
    <m/>
  </r>
  <r>
    <s v=""/>
    <s v=" IR_0301_5550"/>
    <s v="TR EFFORT TRAVEL: Calorimeter Machine Shop &amp; Shipping (Lepton Polarimetry in RCS)"/>
    <s v="6.10.14.01.02"/>
    <x v="0"/>
    <d v="2025-12-10T00:00:00"/>
    <d v="2026-11-02T00:00:00"/>
    <s v="ewoolsey"/>
    <s v="Gaskell"/>
    <n v="2160.25"/>
    <s v="CON"/>
    <s v="C"/>
    <s v="Nonlabor"/>
    <s v="TEC"/>
    <m/>
    <s v="JLAB"/>
    <s v="Const"/>
    <s v="DET"/>
    <x v="9"/>
    <s v="T"/>
    <m/>
    <m/>
    <m/>
    <m/>
    <m/>
    <m/>
    <m/>
    <m/>
    <m/>
    <n v="1949.96"/>
    <n v="210.29"/>
    <m/>
    <m/>
    <m/>
    <m/>
    <m/>
    <m/>
    <m/>
    <x v="0"/>
    <x v="0"/>
    <m/>
  </r>
  <r>
    <s v=""/>
    <s v=" IR_0301_4740"/>
    <s v="Calorimeter Support Preliminary Design (Lepton Polarimetry in RCS)"/>
    <s v="6.10.14.01.02"/>
    <x v="5"/>
    <d v="2023-10-02T00:00:00"/>
    <d v="2023-12-29T00:00:00"/>
    <m/>
    <s v="Gaskell"/>
    <n v="16239.44"/>
    <m/>
    <m/>
    <s v="Labor"/>
    <m/>
    <m/>
    <s v="JLAB"/>
    <m/>
    <m/>
    <x v="11"/>
    <s v="P.S060"/>
    <m/>
    <m/>
    <m/>
    <m/>
    <m/>
    <m/>
    <m/>
    <n v="16239.44"/>
    <m/>
    <m/>
    <m/>
    <m/>
    <m/>
    <m/>
    <m/>
    <m/>
    <m/>
    <m/>
    <x v="0"/>
    <x v="0"/>
    <m/>
  </r>
  <r>
    <s v=""/>
    <s v=" IR_0301_4740"/>
    <s v="Calorimeter Support Preliminary Design (Lepton Polarimetry in RCS)"/>
    <s v="6.10.14.01.02"/>
    <x v="5"/>
    <d v="2023-10-02T00:00:00"/>
    <d v="2023-12-29T00:00:00"/>
    <m/>
    <s v="Gaskell"/>
    <n v="11846.52"/>
    <m/>
    <m/>
    <s v="Labor"/>
    <m/>
    <m/>
    <s v="JLAB"/>
    <m/>
    <m/>
    <x v="11"/>
    <s v="P.S060"/>
    <m/>
    <m/>
    <m/>
    <m/>
    <m/>
    <m/>
    <m/>
    <n v="11846.52"/>
    <m/>
    <m/>
    <m/>
    <m/>
    <m/>
    <m/>
    <m/>
    <m/>
    <m/>
    <m/>
    <x v="0"/>
    <x v="0"/>
    <m/>
  </r>
  <r>
    <s v=""/>
    <s v=" E08_10026"/>
    <s v="295 MHz Cavity (RCS Bunch Merge 1) Window - Prepare Spec/SOW/APP"/>
    <s v="6.08.05.01"/>
    <x v="0"/>
    <d v="2024-08-08T00:00:00"/>
    <d v="2024-12-18T00:00:00"/>
    <s v="jtolle"/>
    <s v="zaltsman"/>
    <n v="0"/>
    <s v="CON"/>
    <s v="C"/>
    <s v="Labor"/>
    <s v="TEC"/>
    <m/>
    <s v="BNL"/>
    <s v="Const.Procure"/>
    <s v="RF"/>
    <x v="10"/>
    <s v="P.S477"/>
    <m/>
    <m/>
    <m/>
    <m/>
    <m/>
    <m/>
    <m/>
    <m/>
    <m/>
    <m/>
    <m/>
    <m/>
    <m/>
    <m/>
    <m/>
    <m/>
    <m/>
    <m/>
    <x v="0"/>
    <x v="0"/>
    <m/>
  </r>
  <r>
    <s v=""/>
    <s v=" E08_10026"/>
    <s v="295 MHz Cavity (RCS Bunch Merge 1) Window - Prepare Spec/SOW/APP"/>
    <s v="6.08.05.01"/>
    <x v="0"/>
    <d v="2024-08-08T00:00:00"/>
    <d v="2024-12-18T00:00:00"/>
    <s v="jtolle"/>
    <s v="zaltsman"/>
    <n v="0"/>
    <s v="CON"/>
    <s v="C"/>
    <s v="Labor"/>
    <s v="TEC"/>
    <m/>
    <s v="BNL"/>
    <s v="Const.Procure"/>
    <s v="RF"/>
    <x v="10"/>
    <s v="P.S477"/>
    <m/>
    <m/>
    <m/>
    <m/>
    <m/>
    <m/>
    <m/>
    <m/>
    <m/>
    <m/>
    <m/>
    <m/>
    <m/>
    <m/>
    <m/>
    <m/>
    <m/>
    <m/>
    <x v="0"/>
    <x v="0"/>
    <m/>
  </r>
  <r>
    <s v=""/>
    <s v=" E08_10026"/>
    <s v="295 MHz Cavity (RCS Bunch Merge 1) Window - Prepare Spec/SOW/APP"/>
    <s v="6.08.05.01"/>
    <x v="0"/>
    <d v="2024-08-08T00:00:00"/>
    <d v="2024-12-18T00:00:00"/>
    <s v="jtolle"/>
    <s v="zaltsman"/>
    <n v="0"/>
    <s v="CON"/>
    <s v="C"/>
    <s v="Labor"/>
    <s v="TEC"/>
    <m/>
    <s v="BNL"/>
    <s v="Const.Procure"/>
    <s v="RF"/>
    <x v="10"/>
    <s v="P.S477"/>
    <m/>
    <m/>
    <m/>
    <m/>
    <m/>
    <m/>
    <m/>
    <m/>
    <m/>
    <m/>
    <m/>
    <m/>
    <m/>
    <m/>
    <m/>
    <m/>
    <m/>
    <m/>
    <x v="0"/>
    <x v="0"/>
    <m/>
  </r>
  <r>
    <s v=""/>
    <s v=" IR_0301_5610"/>
    <s v="TR EFFORT - TRAVEL: Position detectors - Electron Detector Chamber Fabrication (Lepton Polarimetry in ESR)"/>
    <s v="6.10.14.01.01"/>
    <x v="0"/>
    <d v="2025-12-10T00:00:00"/>
    <d v="2026-11-02T00:00:00"/>
    <s v="ewoolsey"/>
    <s v="Gaskell"/>
    <n v="2160.25"/>
    <s v="CON"/>
    <s v="C"/>
    <s v="Nonlabor"/>
    <s v="TEC"/>
    <m/>
    <s v="JLAB"/>
    <s v="Const"/>
    <s v="DET"/>
    <x v="9"/>
    <s v="T"/>
    <m/>
    <m/>
    <m/>
    <m/>
    <m/>
    <m/>
    <m/>
    <m/>
    <m/>
    <n v="1949.96"/>
    <n v="210.29"/>
    <m/>
    <m/>
    <m/>
    <m/>
    <m/>
    <m/>
    <m/>
    <x v="0"/>
    <x v="0"/>
    <m/>
  </r>
  <r>
    <s v="Contract Award"/>
    <s v=" E1011_02170"/>
    <s v="AWARD: Engineering Test Article Frame Materials (B0)"/>
    <s v="6.10.11.02"/>
    <x v="3"/>
    <d v="2027-07-21T00:00:00"/>
    <d v="2027-07-21T00:00:00"/>
    <s v="ewoolsey"/>
    <s v="yfuletova"/>
    <n v="0.01"/>
    <m/>
    <s v="C"/>
    <s v="Nonlabor"/>
    <s v="TEC"/>
    <m/>
    <s v="JLAB"/>
    <s v="PED"/>
    <s v="DET"/>
    <x v="6"/>
    <s v="B"/>
    <m/>
    <m/>
    <m/>
    <m/>
    <m/>
    <m/>
    <m/>
    <m/>
    <m/>
    <m/>
    <n v="0.01"/>
    <m/>
    <m/>
    <m/>
    <m/>
    <m/>
    <m/>
    <m/>
    <x v="0"/>
    <x v="0"/>
    <m/>
  </r>
  <r>
    <s v=""/>
    <s v=" E1011_02180"/>
    <s v="Vendor Effort Engineering Test Article Frame Materials (B0)"/>
    <s v="6.10.11.02"/>
    <x v="3"/>
    <d v="2027-07-22T00:00:00"/>
    <d v="2027-08-27T00:00:00"/>
    <s v="ewoolsey"/>
    <s v="yfuletova"/>
    <n v="0"/>
    <m/>
    <s v="C"/>
    <s v="Nonlabor"/>
    <s v="TEC"/>
    <m/>
    <s v="JLAB"/>
    <s v="PED"/>
    <s v="DET"/>
    <x v="6"/>
    <s v="B"/>
    <m/>
    <m/>
    <m/>
    <m/>
    <m/>
    <m/>
    <m/>
    <m/>
    <m/>
    <m/>
    <m/>
    <m/>
    <m/>
    <m/>
    <m/>
    <m/>
    <m/>
    <m/>
    <x v="0"/>
    <x v="0"/>
    <m/>
  </r>
  <r>
    <s v=""/>
    <s v=" E1011_02190"/>
    <s v="RCV: Engineering Test Article Frame Materials (B0)"/>
    <s v="6.10.11.02"/>
    <x v="3"/>
    <d v="2027-08-30T00:00:00"/>
    <d v="2027-08-30T00:00:00"/>
    <s v="ewoolsey"/>
    <s v="yfuletova"/>
    <n v="1870.14"/>
    <m/>
    <s v="C"/>
    <s v="Nonlabor"/>
    <s v="TEC"/>
    <m/>
    <s v="JLAB"/>
    <s v="PED"/>
    <s v="DET"/>
    <x v="6"/>
    <s v="B"/>
    <m/>
    <m/>
    <m/>
    <m/>
    <m/>
    <m/>
    <m/>
    <m/>
    <m/>
    <m/>
    <n v="1870.14"/>
    <m/>
    <m/>
    <m/>
    <m/>
    <m/>
    <m/>
    <m/>
    <x v="0"/>
    <x v="0"/>
    <m/>
  </r>
  <r>
    <s v="Contract Award"/>
    <s v=" E1011_02230"/>
    <s v="AWARD: Engineering Test Article AC-LGAD sensors (B0)"/>
    <s v="6.10.11.02"/>
    <x v="3"/>
    <d v="2027-02-12T00:00:00"/>
    <d v="2027-02-12T00:00:00"/>
    <s v="ewoolsey"/>
    <s v="yfuletova"/>
    <n v="0.01"/>
    <m/>
    <s v="C"/>
    <s v="Nonlabor"/>
    <s v="TEC"/>
    <m/>
    <s v="JLAB"/>
    <s v="PED"/>
    <s v="DET"/>
    <x v="6"/>
    <s v="B"/>
    <m/>
    <m/>
    <m/>
    <m/>
    <m/>
    <m/>
    <m/>
    <m/>
    <m/>
    <m/>
    <n v="0.01"/>
    <m/>
    <m/>
    <m/>
    <m/>
    <m/>
    <m/>
    <m/>
    <x v="0"/>
    <x v="0"/>
    <m/>
  </r>
  <r>
    <s v=""/>
    <s v=" E1011_02240"/>
    <s v="Vendor Effort Engineering Test Article AC-LGAD sensors (B0)"/>
    <s v="6.10.11.02"/>
    <x v="3"/>
    <d v="2027-02-16T00:00:00"/>
    <d v="2027-03-24T00:00:00"/>
    <s v="ewoolsey"/>
    <s v="yfuletova"/>
    <n v="0"/>
    <m/>
    <s v="C"/>
    <s v="Nonlabor"/>
    <s v="TEC"/>
    <m/>
    <s v="JLAB"/>
    <s v="PED"/>
    <s v="DET"/>
    <x v="6"/>
    <s v="B"/>
    <m/>
    <m/>
    <m/>
    <m/>
    <m/>
    <m/>
    <m/>
    <m/>
    <m/>
    <m/>
    <m/>
    <m/>
    <m/>
    <m/>
    <m/>
    <m/>
    <m/>
    <m/>
    <x v="0"/>
    <x v="0"/>
    <m/>
  </r>
  <r>
    <s v=""/>
    <s v=" E1011_02250"/>
    <s v="RCV: Engineering Test Article AC-LGAD sensors (B0)"/>
    <s v="6.10.11.02"/>
    <x v="3"/>
    <d v="2027-03-25T00:00:00"/>
    <d v="2027-03-25T00:00:00"/>
    <s v="ewoolsey"/>
    <s v="yfuletova"/>
    <n v="2493.52"/>
    <m/>
    <s v="C"/>
    <s v="Nonlabor"/>
    <s v="TEC"/>
    <m/>
    <s v="JLAB"/>
    <s v="PED"/>
    <s v="DET"/>
    <x v="6"/>
    <s v="B"/>
    <m/>
    <m/>
    <m/>
    <m/>
    <m/>
    <m/>
    <m/>
    <m/>
    <m/>
    <m/>
    <n v="2493.52"/>
    <m/>
    <m/>
    <m/>
    <m/>
    <m/>
    <m/>
    <m/>
    <x v="0"/>
    <x v="0"/>
    <m/>
  </r>
  <r>
    <s v="Contract Award"/>
    <s v=" E1011_02300"/>
    <s v="AWARD: Engineering Test Article - read out ASIC  (B0)"/>
    <s v="6.10.11.02"/>
    <x v="3"/>
    <d v="2027-01-19T00:00:00"/>
    <d v="2027-01-19T00:00:00"/>
    <s v="ewoolsey"/>
    <s v="yfuletova"/>
    <n v="0.01"/>
    <m/>
    <s v="C"/>
    <s v="Nonlabor"/>
    <s v="TEC"/>
    <m/>
    <s v="JLAB"/>
    <s v="PED"/>
    <s v="DET"/>
    <x v="6"/>
    <s v="B"/>
    <m/>
    <m/>
    <m/>
    <m/>
    <m/>
    <m/>
    <m/>
    <m/>
    <m/>
    <m/>
    <n v="0.01"/>
    <m/>
    <m/>
    <m/>
    <m/>
    <m/>
    <m/>
    <m/>
    <x v="0"/>
    <x v="0"/>
    <m/>
  </r>
  <r>
    <s v=""/>
    <s v=" E1011_02310"/>
    <s v="Vendor Effort Engineering Test Article - read out ASIC  (B0)"/>
    <s v="6.10.11.02"/>
    <x v="3"/>
    <d v="2027-01-20T00:00:00"/>
    <d v="2027-07-08T00:00:00"/>
    <s v="ewoolsey"/>
    <s v="yfuletova"/>
    <n v="0"/>
    <m/>
    <s v="C"/>
    <s v="Nonlabor"/>
    <s v="TEC"/>
    <m/>
    <s v="JLAB"/>
    <s v="PED"/>
    <s v="DET"/>
    <x v="6"/>
    <s v="B"/>
    <m/>
    <m/>
    <m/>
    <m/>
    <m/>
    <m/>
    <m/>
    <m/>
    <m/>
    <m/>
    <m/>
    <m/>
    <m/>
    <m/>
    <m/>
    <m/>
    <m/>
    <m/>
    <x v="0"/>
    <x v="0"/>
    <m/>
  </r>
  <r>
    <s v=""/>
    <s v=" E1011_02200"/>
    <s v="Engineering Test Article - Frame  assembly (B0)"/>
    <s v="6.10.11.02"/>
    <x v="0"/>
    <d v="2027-08-31T00:00:00"/>
    <d v="2027-09-15T00:00:00"/>
    <s v="ewoolsey"/>
    <s v="yfuletova"/>
    <n v="3592.08"/>
    <m/>
    <s v="C"/>
    <s v="Labor"/>
    <s v="TEC"/>
    <m/>
    <s v="JLAB"/>
    <s v="PED"/>
    <s v="DET"/>
    <x v="11"/>
    <m/>
    <m/>
    <m/>
    <m/>
    <m/>
    <m/>
    <m/>
    <m/>
    <m/>
    <m/>
    <m/>
    <n v="3592.08"/>
    <m/>
    <m/>
    <m/>
    <m/>
    <m/>
    <m/>
    <m/>
    <x v="0"/>
    <x v="0"/>
    <m/>
  </r>
  <r>
    <s v=""/>
    <s v=" E1005_11270"/>
    <s v="RCV: Electron Endcap EMCal - photosensors - Vendor Delivery"/>
    <s v="6.10.05.01.02"/>
    <x v="0"/>
    <d v="2027-10-04T00:00:00"/>
    <d v="2027-10-04T00:00:00"/>
    <s v="tlewis"/>
    <s v="shura"/>
    <n v="610849.04"/>
    <s v="EDIA"/>
    <s v="C"/>
    <s v="Nonlabor"/>
    <s v="TEC"/>
    <s v="CD-3A"/>
    <s v="BNL"/>
    <s v="Const.Fabricate"/>
    <s v="DET"/>
    <x v="9"/>
    <s v="S.P287"/>
    <s v="APP00526"/>
    <m/>
    <m/>
    <m/>
    <m/>
    <m/>
    <m/>
    <m/>
    <m/>
    <m/>
    <m/>
    <n v="610849.04"/>
    <m/>
    <m/>
    <m/>
    <m/>
    <m/>
    <m/>
    <x v="0"/>
    <x v="0"/>
    <m/>
  </r>
  <r>
    <s v=""/>
    <s v=" E1005_11140"/>
    <s v="RCV: Electron Endcap EMCal - PWO Crystals - Vendor Delivery"/>
    <s v="6.10.05.01.01"/>
    <x v="3"/>
    <d v="2028-04-04T00:00:00"/>
    <d v="2028-04-04T00:00:00"/>
    <s v="tlewis"/>
    <s v="shura"/>
    <n v="776576.55"/>
    <s v="EDIA"/>
    <s v="C"/>
    <s v="Nonlabor"/>
    <s v="TEC"/>
    <s v="CD-3A"/>
    <s v="BNL"/>
    <s v="Const"/>
    <s v="DET"/>
    <x v="9"/>
    <s v="S.P162"/>
    <s v="APP00019"/>
    <m/>
    <m/>
    <m/>
    <m/>
    <m/>
    <m/>
    <m/>
    <m/>
    <m/>
    <m/>
    <n v="776576.55"/>
    <m/>
    <m/>
    <m/>
    <m/>
    <m/>
    <m/>
    <x v="0"/>
    <x v="0"/>
    <m/>
  </r>
  <r>
    <s v=""/>
    <s v=" E1005_11210"/>
    <s v="RCV: Electron Endcap EMCal - PWO Crystals - Vendor Delivery"/>
    <s v="6.10.05.01.01"/>
    <x v="3"/>
    <d v="2028-04-04T00:00:00"/>
    <d v="2028-04-04T00:00:00"/>
    <s v="tlewis"/>
    <s v="shura"/>
    <n v="776576.55"/>
    <s v="EDIA"/>
    <s v="C"/>
    <s v="Nonlabor"/>
    <s v="TEC"/>
    <s v="CD-3A"/>
    <s v="BNL"/>
    <s v="Const"/>
    <s v="DET"/>
    <x v="9"/>
    <s v="S.P160"/>
    <s v="APP00295"/>
    <m/>
    <m/>
    <m/>
    <m/>
    <m/>
    <m/>
    <m/>
    <m/>
    <m/>
    <m/>
    <n v="776576.55"/>
    <m/>
    <m/>
    <m/>
    <m/>
    <m/>
    <m/>
    <x v="0"/>
    <x v="0"/>
    <m/>
  </r>
  <r>
    <s v=""/>
    <s v=" E1005_11340"/>
    <s v="RCV: Barrel EMCal - Photosensors - Vendor Delivery"/>
    <s v="6.10.05.02.02"/>
    <x v="0"/>
    <d v="2027-10-05T00:00:00"/>
    <d v="2027-10-05T00:00:00"/>
    <s v="tlewis"/>
    <s v="shura"/>
    <n v="1650943.36"/>
    <s v="EDIA"/>
    <s v="C"/>
    <s v="Nonlabor"/>
    <s v="TEC"/>
    <s v="CD-3A"/>
    <s v="BNL"/>
    <s v="Const"/>
    <s v="DET"/>
    <x v="9"/>
    <s v="S.P288"/>
    <s v="APP00527"/>
    <m/>
    <m/>
    <m/>
    <m/>
    <m/>
    <m/>
    <m/>
    <m/>
    <m/>
    <m/>
    <n v="1650943.36"/>
    <m/>
    <m/>
    <m/>
    <m/>
    <m/>
    <m/>
    <x v="0"/>
    <x v="0"/>
    <m/>
  </r>
  <r>
    <s v=""/>
    <s v=" E1005_11550"/>
    <s v="RCV: Hadron Endcap EMCal - Photosensors - Vendor Delivery"/>
    <s v="6.10.05.03.02"/>
    <x v="0"/>
    <d v="2027-01-04T00:00:00"/>
    <d v="2027-01-04T00:00:00"/>
    <s v="tlewis"/>
    <s v="shura"/>
    <n v="2003527.88"/>
    <s v="EDIA"/>
    <s v="C"/>
    <s v="Nonlabor"/>
    <s v="TEC"/>
    <s v="CD-3A"/>
    <s v="BNL"/>
    <s v="Const.Fabricate"/>
    <s v="DET"/>
    <x v="9"/>
    <s v="S.P177"/>
    <s v="APP00528"/>
    <m/>
    <m/>
    <m/>
    <m/>
    <m/>
    <m/>
    <m/>
    <m/>
    <m/>
    <n v="2003527.88"/>
    <m/>
    <m/>
    <m/>
    <m/>
    <m/>
    <m/>
    <m/>
    <x v="0"/>
    <x v="0"/>
    <m/>
  </r>
  <r>
    <s v=""/>
    <s v=" E1006_42010"/>
    <s v="RCV: Electron Endcap HCal - Absorber Structure - Vendor Delivery"/>
    <s v="6.10.06.01"/>
    <x v="0"/>
    <d v="2025-04-22T00:00:00"/>
    <d v="2025-04-22T00:00:00"/>
    <s v="tlewis"/>
    <s v="ayk"/>
    <n v="1314267.6000000001"/>
    <s v="CON"/>
    <s v="C"/>
    <s v="Nonlabor"/>
    <s v="TEC"/>
    <s v="CD-3A"/>
    <s v="BNL"/>
    <s v="Const"/>
    <s v="DET"/>
    <x v="9"/>
    <s v="S.P152"/>
    <s v="APP00302"/>
    <m/>
    <m/>
    <m/>
    <m/>
    <m/>
    <m/>
    <m/>
    <n v="1314267.6000000001"/>
    <m/>
    <m/>
    <m/>
    <m/>
    <m/>
    <m/>
    <m/>
    <m/>
    <m/>
    <x v="0"/>
    <x v="0"/>
    <m/>
  </r>
  <r>
    <s v=""/>
    <s v=" E1006_43090"/>
    <s v="RCV: Barrel HCal - SiPMs - Vendor Delivery"/>
    <s v="6.10.06.02"/>
    <x v="0"/>
    <d v="2024-12-31T00:00:00"/>
    <d v="2024-12-31T00:00:00"/>
    <s v="tlewis"/>
    <s v="ayk"/>
    <n v="84113.13"/>
    <s v="CON"/>
    <s v="C"/>
    <s v="Nonlabor"/>
    <s v="TEC"/>
    <s v="CD-3A"/>
    <s v="BNL"/>
    <s v="Const"/>
    <s v="DET"/>
    <x v="9"/>
    <s v="P.S312"/>
    <m/>
    <m/>
    <m/>
    <m/>
    <m/>
    <m/>
    <m/>
    <m/>
    <n v="84113.13"/>
    <m/>
    <m/>
    <m/>
    <m/>
    <m/>
    <m/>
    <m/>
    <m/>
    <m/>
    <x v="0"/>
    <x v="0"/>
    <m/>
  </r>
  <r>
    <s v=""/>
    <s v=" E1006_31562"/>
    <s v="RCV: Forward HCal - Module Casing steel - Vendor Delivery"/>
    <s v="6.10.06.03"/>
    <x v="0"/>
    <d v="2024-04-30T00:00:00"/>
    <d v="2024-04-30T00:00:00"/>
    <s v="tlewis"/>
    <s v="ayk"/>
    <n v="401860.04"/>
    <s v="EDIA"/>
    <s v="C"/>
    <s v="Nonlabor"/>
    <s v="TEC"/>
    <s v="CD-3A"/>
    <s v="BNL"/>
    <s v="Const.Fabricate"/>
    <s v="DET"/>
    <x v="9"/>
    <s v="S.P153"/>
    <s v="APP00039"/>
    <m/>
    <m/>
    <m/>
    <m/>
    <m/>
    <m/>
    <n v="401860.04"/>
    <m/>
    <m/>
    <m/>
    <m/>
    <m/>
    <m/>
    <m/>
    <m/>
    <m/>
    <m/>
    <x v="0"/>
    <x v="0"/>
    <m/>
  </r>
  <r>
    <s v=""/>
    <s v=" E1006_31900"/>
    <s v="RCV: Forward HCal - SiPMs - Vendor Delivery"/>
    <s v="6.10.06.03"/>
    <x v="0"/>
    <d v="2025-02-03T00:00:00"/>
    <d v="2025-02-03T00:00:00"/>
    <s v="tlewis"/>
    <s v="ayk"/>
    <n v="1036120.39"/>
    <s v="EDIA"/>
    <s v="C"/>
    <s v="Nonlabor"/>
    <s v="TEC"/>
    <s v="CD-3A"/>
    <s v="BNL"/>
    <s v="Const.Fabricate"/>
    <s v="DET"/>
    <x v="9"/>
    <s v="A.PP068.A"/>
    <s v="APP00535"/>
    <m/>
    <m/>
    <m/>
    <m/>
    <m/>
    <m/>
    <m/>
    <n v="1036120.39"/>
    <m/>
    <m/>
    <m/>
    <m/>
    <m/>
    <m/>
    <m/>
    <m/>
    <m/>
    <x v="0"/>
    <x v="0"/>
    <m/>
  </r>
  <r>
    <s v=""/>
    <s v=" E08_10196"/>
    <s v="148 MHz Cavity (RCS Bunch Merge 2) Tuner - Prepare Spec/SOW"/>
    <s v="6.08.05.02"/>
    <x v="0"/>
    <d v="2024-08-08T00:00:00"/>
    <d v="2024-12-18T00:00:00"/>
    <s v="jtolle"/>
    <s v="zaltsman"/>
    <n v="0"/>
    <s v="CON"/>
    <s v="C"/>
    <s v="Labor"/>
    <s v="TEC"/>
    <m/>
    <s v="BNL"/>
    <s v="Const.Procure"/>
    <s v="RF"/>
    <x v="10"/>
    <s v="P.S479"/>
    <m/>
    <m/>
    <m/>
    <m/>
    <m/>
    <m/>
    <m/>
    <m/>
    <m/>
    <m/>
    <m/>
    <m/>
    <m/>
    <m/>
    <m/>
    <m/>
    <m/>
    <m/>
    <x v="0"/>
    <x v="0"/>
    <m/>
  </r>
  <r>
    <s v=""/>
    <s v=" E08_10196"/>
    <s v="148 MHz Cavity (RCS Bunch Merge 2) Tuner - Prepare Spec/SOW"/>
    <s v="6.08.05.02"/>
    <x v="0"/>
    <d v="2024-08-08T00:00:00"/>
    <d v="2024-12-18T00:00:00"/>
    <s v="jtolle"/>
    <s v="zaltsman"/>
    <n v="0"/>
    <s v="CON"/>
    <s v="C"/>
    <s v="Labor"/>
    <s v="TEC"/>
    <m/>
    <s v="BNL"/>
    <s v="Const.Procure"/>
    <s v="RF"/>
    <x v="10"/>
    <s v="P.S479"/>
    <m/>
    <m/>
    <m/>
    <m/>
    <m/>
    <m/>
    <m/>
    <m/>
    <m/>
    <m/>
    <m/>
    <m/>
    <m/>
    <m/>
    <m/>
    <m/>
    <m/>
    <m/>
    <x v="0"/>
    <x v="0"/>
    <m/>
  </r>
  <r>
    <s v=""/>
    <s v=" E08_10196"/>
    <s v="148 MHz Cavity (RCS Bunch Merge 2) Tuner - Prepare Spec/SOW"/>
    <s v="6.08.05.02"/>
    <x v="0"/>
    <d v="2024-08-08T00:00:00"/>
    <d v="2024-12-18T00:00:00"/>
    <s v="jtolle"/>
    <s v="zaltsman"/>
    <n v="0"/>
    <s v="CON"/>
    <s v="C"/>
    <s v="Labor"/>
    <s v="TEC"/>
    <m/>
    <s v="BNL"/>
    <s v="Const.Procure"/>
    <s v="RF"/>
    <x v="10"/>
    <s v="P.S479"/>
    <m/>
    <m/>
    <m/>
    <m/>
    <m/>
    <m/>
    <m/>
    <m/>
    <m/>
    <m/>
    <m/>
    <m/>
    <m/>
    <m/>
    <m/>
    <m/>
    <m/>
    <m/>
    <x v="0"/>
    <x v="0"/>
    <m/>
  </r>
  <r>
    <s v=""/>
    <s v=" E08_10206"/>
    <s v="148 MHz Cavity (RCS Bunch Merge 2) Window - Prepare Spec/SOW"/>
    <s v="6.08.05.02"/>
    <x v="0"/>
    <d v="2024-08-08T00:00:00"/>
    <d v="2024-12-18T00:00:00"/>
    <s v="jtolle"/>
    <s v="zaltsman"/>
    <n v="0"/>
    <s v="CON"/>
    <s v="C"/>
    <s v="Labor"/>
    <s v="TEC"/>
    <m/>
    <s v="BNL"/>
    <s v="Const.Procure"/>
    <s v="RF"/>
    <x v="10"/>
    <s v="P.S480"/>
    <m/>
    <m/>
    <m/>
    <m/>
    <m/>
    <m/>
    <m/>
    <m/>
    <m/>
    <m/>
    <m/>
    <m/>
    <m/>
    <m/>
    <m/>
    <m/>
    <m/>
    <m/>
    <x v="0"/>
    <x v="0"/>
    <m/>
  </r>
  <r>
    <s v=""/>
    <s v=" E08_10206"/>
    <s v="148 MHz Cavity (RCS Bunch Merge 2) Window - Prepare Spec/SOW"/>
    <s v="6.08.05.02"/>
    <x v="0"/>
    <d v="2024-08-08T00:00:00"/>
    <d v="2024-12-18T00:00:00"/>
    <s v="jtolle"/>
    <s v="zaltsman"/>
    <n v="0"/>
    <s v="CON"/>
    <s v="C"/>
    <s v="Labor"/>
    <s v="TEC"/>
    <m/>
    <s v="BNL"/>
    <s v="Const.Procure"/>
    <s v="RF"/>
    <x v="10"/>
    <s v="P.S480"/>
    <m/>
    <m/>
    <m/>
    <m/>
    <m/>
    <m/>
    <m/>
    <m/>
    <m/>
    <m/>
    <m/>
    <m/>
    <m/>
    <m/>
    <m/>
    <m/>
    <m/>
    <m/>
    <x v="0"/>
    <x v="0"/>
    <m/>
  </r>
  <r>
    <s v=""/>
    <s v=" E08_10206"/>
    <s v="148 MHz Cavity (RCS Bunch Merge 2) Window - Prepare Spec/SOW"/>
    <s v="6.08.05.02"/>
    <x v="0"/>
    <d v="2024-08-08T00:00:00"/>
    <d v="2024-12-18T00:00:00"/>
    <s v="jtolle"/>
    <s v="zaltsman"/>
    <n v="0"/>
    <s v="CON"/>
    <s v="C"/>
    <s v="Labor"/>
    <s v="TEC"/>
    <m/>
    <s v="BNL"/>
    <s v="Const.Procure"/>
    <s v="RF"/>
    <x v="10"/>
    <s v="P.S480"/>
    <m/>
    <m/>
    <m/>
    <m/>
    <m/>
    <m/>
    <m/>
    <m/>
    <m/>
    <m/>
    <m/>
    <m/>
    <m/>
    <m/>
    <m/>
    <m/>
    <m/>
    <m/>
    <x v="0"/>
    <x v="0"/>
    <m/>
  </r>
  <r>
    <s v=""/>
    <s v=" E08_10216"/>
    <s v="148 MHz Cavity (RCS Bunch Merge 2) Damper - Prepare Spec/SOW"/>
    <s v="6.08.05.02"/>
    <x v="0"/>
    <d v="2024-08-08T00:00:00"/>
    <d v="2024-12-18T00:00:00"/>
    <s v="jtolle"/>
    <s v="zaltsman"/>
    <n v="0"/>
    <s v="CON"/>
    <s v="C"/>
    <s v="Labor"/>
    <s v="TEC"/>
    <m/>
    <s v="BNL"/>
    <s v="Const.Procure"/>
    <s v="RF"/>
    <x v="10"/>
    <s v="P.S481"/>
    <m/>
    <m/>
    <m/>
    <m/>
    <m/>
    <m/>
    <m/>
    <m/>
    <m/>
    <m/>
    <m/>
    <m/>
    <m/>
    <m/>
    <m/>
    <m/>
    <m/>
    <m/>
    <x v="0"/>
    <x v="0"/>
    <m/>
  </r>
  <r>
    <s v=""/>
    <s v=" E08_10216"/>
    <s v="148 MHz Cavity (RCS Bunch Merge 2) Damper - Prepare Spec/SOW"/>
    <s v="6.08.05.02"/>
    <x v="0"/>
    <d v="2024-08-08T00:00:00"/>
    <d v="2024-12-18T00:00:00"/>
    <s v="jtolle"/>
    <s v="zaltsman"/>
    <n v="0"/>
    <s v="CON"/>
    <s v="C"/>
    <s v="Labor"/>
    <s v="TEC"/>
    <m/>
    <s v="BNL"/>
    <s v="Const.Procure"/>
    <s v="RF"/>
    <x v="10"/>
    <s v="P.S481"/>
    <m/>
    <m/>
    <m/>
    <m/>
    <m/>
    <m/>
    <m/>
    <m/>
    <m/>
    <m/>
    <m/>
    <m/>
    <m/>
    <m/>
    <m/>
    <m/>
    <m/>
    <m/>
    <x v="0"/>
    <x v="0"/>
    <m/>
  </r>
  <r>
    <s v=""/>
    <s v=" E08_10216"/>
    <s v="148 MHz Cavity (RCS Bunch Merge 2) Damper - Prepare Spec/SOW"/>
    <s v="6.08.05.02"/>
    <x v="0"/>
    <d v="2024-08-08T00:00:00"/>
    <d v="2024-12-18T00:00:00"/>
    <s v="jtolle"/>
    <s v="zaltsman"/>
    <n v="0"/>
    <s v="CON"/>
    <s v="C"/>
    <s v="Labor"/>
    <s v="TEC"/>
    <m/>
    <s v="BNL"/>
    <s v="Const.Procure"/>
    <s v="RF"/>
    <x v="10"/>
    <s v="P.S481"/>
    <m/>
    <m/>
    <m/>
    <m/>
    <m/>
    <m/>
    <m/>
    <m/>
    <m/>
    <m/>
    <m/>
    <m/>
    <m/>
    <m/>
    <m/>
    <m/>
    <m/>
    <m/>
    <x v="0"/>
    <x v="0"/>
    <m/>
  </r>
  <r>
    <s v=""/>
    <s v=" E1005_11082"/>
    <s v="RCV: Electron Endcap EMCal - PWO Crystals - Vendor Delivery Batch 4"/>
    <s v="6.10.05.01.01"/>
    <x v="0"/>
    <d v="2027-04-07T00:00:00"/>
    <d v="2027-04-07T00:00:00"/>
    <s v="tlewis"/>
    <s v="shura"/>
    <n v="1346478.48"/>
    <s v="EDIA"/>
    <s v="C"/>
    <s v="Nonlabor"/>
    <s v="TEC"/>
    <s v="CD-3A"/>
    <s v="BNL"/>
    <s v="Const"/>
    <s v="DET"/>
    <x v="9"/>
    <s v="A.PP063.D"/>
    <s v="APP00525"/>
    <m/>
    <m/>
    <m/>
    <m/>
    <m/>
    <m/>
    <m/>
    <m/>
    <m/>
    <n v="1346478.48"/>
    <m/>
    <m/>
    <m/>
    <m/>
    <m/>
    <m/>
    <m/>
    <x v="0"/>
    <x v="0"/>
    <m/>
  </r>
  <r>
    <s v=""/>
    <s v=" E1005_11065a"/>
    <s v="RCV: Electron Endcap EMCal - PWO Crystals - Vendor Delivery Batch 1"/>
    <s v="6.10.05.01.01"/>
    <x v="0"/>
    <d v="2024-11-13T00:00:00"/>
    <d v="2024-11-13T00:00:00"/>
    <s v="tlewis"/>
    <s v="shura"/>
    <n v="1286613.22"/>
    <s v="EDIA"/>
    <s v="C"/>
    <s v="Nonlabor"/>
    <s v="TEC"/>
    <s v="CD-3A"/>
    <s v="BNL"/>
    <s v="Const"/>
    <s v="DET"/>
    <x v="9"/>
    <s v="A.PP063.A"/>
    <s v="APP00525"/>
    <m/>
    <m/>
    <m/>
    <m/>
    <m/>
    <m/>
    <m/>
    <n v="1286613.22"/>
    <m/>
    <m/>
    <m/>
    <m/>
    <m/>
    <m/>
    <m/>
    <m/>
    <m/>
    <x v="0"/>
    <x v="0"/>
    <m/>
  </r>
  <r>
    <s v=""/>
    <s v=" E1005_11072a"/>
    <s v="RCV: Electron Endcap EMCal - PWO Crystals - Vendor Delivery Batch 2"/>
    <s v="6.10.05.01.01"/>
    <x v="0"/>
    <d v="2025-08-29T00:00:00"/>
    <d v="2025-08-29T00:00:00"/>
    <s v="tlewis"/>
    <s v="shura"/>
    <n v="1286613.22"/>
    <s v="EDIA"/>
    <s v="C"/>
    <s v="Nonlabor"/>
    <s v="TEC"/>
    <s v="CD-3A"/>
    <s v="BNL"/>
    <s v="Const"/>
    <s v="DET"/>
    <x v="9"/>
    <s v="A.PP063.B"/>
    <s v="APP00525"/>
    <m/>
    <m/>
    <m/>
    <m/>
    <m/>
    <m/>
    <m/>
    <n v="1286613.22"/>
    <m/>
    <m/>
    <m/>
    <m/>
    <m/>
    <m/>
    <m/>
    <m/>
    <m/>
    <x v="0"/>
    <x v="0"/>
    <m/>
  </r>
  <r>
    <s v=""/>
    <s v=" E1005_11077a"/>
    <s v="RCV: Electron Endcap EMCal - PWO Crystals - Vendor Delivery Batch 3"/>
    <s v="6.10.05.01.01"/>
    <x v="0"/>
    <d v="2026-06-18T00:00:00"/>
    <d v="2026-06-18T00:00:00"/>
    <s v="tlewis"/>
    <s v="shura"/>
    <n v="1316205.17"/>
    <s v="EDIA"/>
    <s v="C"/>
    <s v="Nonlabor"/>
    <s v="TEC"/>
    <s v="CD-3A"/>
    <s v="BNL"/>
    <s v="Const"/>
    <s v="DET"/>
    <x v="9"/>
    <s v="A.PP063.C"/>
    <s v="APP00525"/>
    <m/>
    <m/>
    <m/>
    <m/>
    <m/>
    <m/>
    <m/>
    <m/>
    <n v="1316205.17"/>
    <m/>
    <m/>
    <m/>
    <m/>
    <m/>
    <m/>
    <m/>
    <m/>
    <x v="0"/>
    <x v="0"/>
    <m/>
  </r>
  <r>
    <s v=""/>
    <s v=" E1006_31632"/>
    <s v="RCV: Forward HCal - Scintilator Tiles - Vendor Delivery"/>
    <s v="6.10.06.03"/>
    <x v="0"/>
    <d v="2026-12-09T00:00:00"/>
    <d v="2026-12-09T00:00:00"/>
    <s v="tlewis"/>
    <s v="ayk"/>
    <n v="1571492.54"/>
    <s v="EDIA"/>
    <s v="C"/>
    <s v="Nonlabor"/>
    <s v="TEC"/>
    <s v="CD-3A"/>
    <s v="BNL"/>
    <s v="Const.Fabricate"/>
    <s v="DET"/>
    <x v="9"/>
    <s v="A.PP066.C"/>
    <s v="APP00092"/>
    <m/>
    <m/>
    <m/>
    <m/>
    <m/>
    <m/>
    <m/>
    <m/>
    <m/>
    <n v="1571492.54"/>
    <m/>
    <m/>
    <m/>
    <m/>
    <m/>
    <m/>
    <m/>
    <x v="0"/>
    <x v="0"/>
    <m/>
  </r>
  <r>
    <s v=""/>
    <s v=" E1006_31600a"/>
    <s v="RCV: Forward HCal - Scintilator Tiles - Vendor Delivery"/>
    <s v="6.10.06.03"/>
    <x v="0"/>
    <d v="2025-01-22T00:00:00"/>
    <d v="2025-01-22T00:00:00"/>
    <s v="tlewis"/>
    <s v="ayk"/>
    <n v="1501624.11"/>
    <s v="EDIA"/>
    <s v="C"/>
    <s v="Nonlabor"/>
    <s v="TEC"/>
    <s v="CD-3A"/>
    <s v="BNL"/>
    <s v="Const.Fabricate"/>
    <s v="DET"/>
    <x v="9"/>
    <s v="A.PP066.A"/>
    <s v="APP00092"/>
    <m/>
    <m/>
    <m/>
    <m/>
    <m/>
    <m/>
    <m/>
    <n v="1501624.11"/>
    <m/>
    <m/>
    <m/>
    <m/>
    <m/>
    <m/>
    <m/>
    <m/>
    <m/>
    <x v="0"/>
    <x v="0"/>
    <m/>
  </r>
  <r>
    <s v=""/>
    <s v=" E1006_31602a"/>
    <s v="RCV: Forward HCal - Scintilator Tiles - Vendor Delivery"/>
    <s v="6.10.06.03"/>
    <x v="0"/>
    <d v="2025-12-31T00:00:00"/>
    <d v="2025-12-31T00:00:00"/>
    <s v="tlewis"/>
    <s v="ayk"/>
    <n v="1536161.29"/>
    <s v="EDIA"/>
    <s v="C"/>
    <s v="Nonlabor"/>
    <s v="TEC"/>
    <s v="CD-3A"/>
    <s v="BNL"/>
    <s v="Const.Fabricate"/>
    <s v="DET"/>
    <x v="9"/>
    <s v="A.PP066.B"/>
    <s v="APP00092"/>
    <m/>
    <m/>
    <m/>
    <m/>
    <m/>
    <m/>
    <m/>
    <m/>
    <n v="1536161.29"/>
    <m/>
    <m/>
    <m/>
    <m/>
    <m/>
    <m/>
    <m/>
    <m/>
    <x v="0"/>
    <x v="0"/>
    <m/>
  </r>
  <r>
    <s v=""/>
    <s v=" E1011_02340"/>
    <s v="Engineering Test Article  -  read out ASIC  Assembly and Testing (B0)"/>
    <s v="6.10.11.02"/>
    <x v="0"/>
    <d v="2027-05-07T00:00:00"/>
    <d v="2027-09-09T00:00:00"/>
    <s v="ewoolsey"/>
    <s v="yfuletova"/>
    <n v="32362.53"/>
    <m/>
    <s v="C"/>
    <s v="Labor"/>
    <s v="TEC"/>
    <m/>
    <s v="JLAB"/>
    <s v="PED"/>
    <s v="DET"/>
    <x v="11"/>
    <m/>
    <m/>
    <m/>
    <m/>
    <m/>
    <m/>
    <m/>
    <m/>
    <m/>
    <m/>
    <m/>
    <n v="32362.53"/>
    <m/>
    <m/>
    <m/>
    <m/>
    <m/>
    <m/>
    <m/>
    <x v="0"/>
    <x v="0"/>
    <m/>
  </r>
  <r>
    <s v=""/>
    <s v=" RD1_0307_6782"/>
    <s v="TEST: Gun Conditioning and Gun Commissioning - Post CD2"/>
    <s v="6.02.03.07"/>
    <x v="0"/>
    <d v="2025-01-30T00:00:00"/>
    <d v="2025-03-27T00:00:00"/>
    <s v="apatil"/>
    <s v="wange"/>
    <n v="0"/>
    <s v="CON"/>
    <s v="C"/>
    <s v="Labor"/>
    <s v="OPC"/>
    <m/>
    <s v="BNL"/>
    <s v="R&amp;D"/>
    <s v="AD"/>
    <x v="3"/>
    <m/>
    <m/>
    <m/>
    <m/>
    <m/>
    <m/>
    <m/>
    <m/>
    <m/>
    <m/>
    <m/>
    <m/>
    <m/>
    <m/>
    <m/>
    <m/>
    <m/>
    <m/>
    <m/>
    <x v="0"/>
    <x v="0"/>
    <m/>
  </r>
  <r>
    <s v=""/>
    <s v=" RD1_0307_6782"/>
    <s v="TEST: Gun Conditioning and Gun Commissioning - Post CD2"/>
    <s v="6.02.03.07"/>
    <x v="0"/>
    <d v="2025-01-30T00:00:00"/>
    <d v="2025-03-27T00:00:00"/>
    <s v="apatil"/>
    <s v="wange"/>
    <n v="0"/>
    <s v="CON"/>
    <s v="C"/>
    <s v="Labor"/>
    <s v="OPC"/>
    <m/>
    <s v="BNL"/>
    <s v="R&amp;D"/>
    <s v="AD"/>
    <x v="3"/>
    <m/>
    <m/>
    <m/>
    <m/>
    <m/>
    <m/>
    <m/>
    <m/>
    <m/>
    <m/>
    <m/>
    <m/>
    <m/>
    <m/>
    <m/>
    <m/>
    <m/>
    <m/>
    <m/>
    <x v="0"/>
    <x v="0"/>
    <m/>
  </r>
  <r>
    <s v=""/>
    <s v=" E1011_02360"/>
    <s v="Engineering Test Article Sensor Assembly (B0)"/>
    <s v="6.10.11.02"/>
    <x v="3"/>
    <d v="2027-06-07T00:00:00"/>
    <d v="2027-11-05T00:00:00"/>
    <s v="ewoolsey"/>
    <s v="yfuletova"/>
    <n v="31390.43"/>
    <m/>
    <s v="C"/>
    <s v="Labor"/>
    <s v="TEC"/>
    <m/>
    <s v="JLAB"/>
    <s v="PED"/>
    <s v="DET"/>
    <x v="6"/>
    <m/>
    <m/>
    <m/>
    <m/>
    <m/>
    <m/>
    <m/>
    <m/>
    <m/>
    <m/>
    <m/>
    <n v="24056.22"/>
    <n v="7334.21"/>
    <m/>
    <m/>
    <m/>
    <m/>
    <m/>
    <m/>
    <x v="0"/>
    <x v="0"/>
    <m/>
  </r>
  <r>
    <s v=""/>
    <s v=" IR_0207_0950"/>
    <s v="Collared Dipole Design (LBNL) - Prepare SOW/APP"/>
    <s v="6.06.02.06"/>
    <x v="0"/>
    <d v="2023-02-07T00:00:00"/>
    <d v="2023-03-15T00:00:00"/>
    <s v="jtolle"/>
    <s v="hwitte"/>
    <n v="0"/>
    <s v="EDIA"/>
    <s v="C"/>
    <s v="Labor"/>
    <s v="TEC"/>
    <m/>
    <s v="BNL"/>
    <s v="Const.Procure"/>
    <s v="SC_MAG"/>
    <x v="10"/>
    <s v="S.P340"/>
    <m/>
    <m/>
    <m/>
    <m/>
    <m/>
    <m/>
    <m/>
    <m/>
    <m/>
    <m/>
    <m/>
    <m/>
    <m/>
    <m/>
    <m/>
    <m/>
    <m/>
    <m/>
    <x v="0"/>
    <x v="0"/>
    <m/>
  </r>
  <r>
    <s v=""/>
    <s v=" IR_0207_0950"/>
    <s v="Collared Dipole Design (LBNL) - Prepare SOW/APP"/>
    <s v="6.06.02.06"/>
    <x v="0"/>
    <d v="2023-02-07T00:00:00"/>
    <d v="2023-03-15T00:00:00"/>
    <s v="jtolle"/>
    <s v="hwitte"/>
    <n v="0"/>
    <s v="EDIA"/>
    <s v="C"/>
    <s v="Labor"/>
    <s v="TEC"/>
    <m/>
    <s v="BNL"/>
    <s v="Const.Procure"/>
    <s v="SC_MAG"/>
    <x v="10"/>
    <s v="S.P340"/>
    <m/>
    <m/>
    <m/>
    <m/>
    <m/>
    <m/>
    <m/>
    <m/>
    <m/>
    <m/>
    <m/>
    <m/>
    <m/>
    <m/>
    <m/>
    <m/>
    <m/>
    <m/>
    <x v="0"/>
    <x v="0"/>
    <m/>
  </r>
  <r>
    <s v="Contract Award"/>
    <s v=" IR_0207_0990"/>
    <s v="Collared Dipole Design (LBNL) - Award Contract"/>
    <s v="6.06.02.06"/>
    <x v="0"/>
    <d v="2023-08-23T00:00:00"/>
    <d v="2023-08-23T00:00:00"/>
    <s v="jtolle"/>
    <s v="hwitte"/>
    <n v="0.01"/>
    <s v="EDIA"/>
    <s v="C"/>
    <s v="Nonlabor"/>
    <s v="TEC"/>
    <m/>
    <s v="BNL"/>
    <s v="Const.Procure"/>
    <s v="SC_MAG"/>
    <x v="10"/>
    <s v="S.P340"/>
    <s v="APP00576"/>
    <m/>
    <m/>
    <m/>
    <m/>
    <m/>
    <n v="0.01"/>
    <m/>
    <m/>
    <m/>
    <m/>
    <m/>
    <m/>
    <m/>
    <m/>
    <m/>
    <m/>
    <m/>
    <x v="0"/>
    <x v="0"/>
    <m/>
  </r>
  <r>
    <s v=""/>
    <s v=" E1011_02580"/>
    <s v="Vendor Effort Cooling Systems (B0)"/>
    <s v="6.10.11.02"/>
    <x v="0"/>
    <d v="2028-02-01T00:00:00"/>
    <d v="2028-05-23T00:00:00"/>
    <s v="ewoolsey"/>
    <s v="yfuletova"/>
    <n v="0"/>
    <s v="EDIA"/>
    <s v="C"/>
    <s v="Nonlabor"/>
    <s v="TEC"/>
    <m/>
    <s v="JLAB"/>
    <s v="PED"/>
    <s v="DET"/>
    <x v="10"/>
    <s v="B"/>
    <m/>
    <m/>
    <m/>
    <m/>
    <m/>
    <m/>
    <m/>
    <m/>
    <m/>
    <m/>
    <m/>
    <m/>
    <m/>
    <m/>
    <m/>
    <m/>
    <m/>
    <m/>
    <x v="0"/>
    <x v="0"/>
    <m/>
  </r>
  <r>
    <s v="Contract Award"/>
    <s v=" E1011_02570"/>
    <s v="AWARD: Cooling Systems (B0)"/>
    <s v="6.10.11.02"/>
    <x v="0"/>
    <d v="2028-01-31T00:00:00"/>
    <d v="2028-02-01T00:00:00"/>
    <s v="ewoolsey"/>
    <s v="yfuletova"/>
    <n v="0.01"/>
    <s v="EDIA"/>
    <s v="C"/>
    <s v="Nonlabor"/>
    <s v="TEC"/>
    <m/>
    <s v="JLAB"/>
    <s v="PED"/>
    <s v="DET"/>
    <x v="10"/>
    <s v="B"/>
    <m/>
    <m/>
    <m/>
    <m/>
    <m/>
    <m/>
    <m/>
    <m/>
    <m/>
    <m/>
    <m/>
    <n v="0.01"/>
    <m/>
    <m/>
    <m/>
    <m/>
    <m/>
    <m/>
    <x v="0"/>
    <x v="0"/>
    <m/>
  </r>
  <r>
    <s v=""/>
    <s v=" E1011_02630"/>
    <s v="Vendor Effort Mechanical support structure - Materials (B0)"/>
    <s v="6.10.11.02"/>
    <x v="0"/>
    <d v="2028-01-31T00:00:00"/>
    <d v="2028-04-06T00:00:00"/>
    <s v="ewoolsey"/>
    <s v="yfuletova"/>
    <n v="0.62"/>
    <s v="EDIA"/>
    <s v="C"/>
    <s v="Nonlabor"/>
    <s v="TEC"/>
    <m/>
    <s v="JLAB"/>
    <s v="PED"/>
    <s v="DET"/>
    <x v="10"/>
    <s v="B"/>
    <m/>
    <m/>
    <m/>
    <m/>
    <m/>
    <m/>
    <m/>
    <m/>
    <m/>
    <m/>
    <m/>
    <n v="0.62"/>
    <m/>
    <m/>
    <m/>
    <m/>
    <m/>
    <m/>
    <x v="0"/>
    <x v="0"/>
    <m/>
  </r>
  <r>
    <s v="Contract Award"/>
    <s v=" E1011_02620"/>
    <s v="AWARD: Mechanical support structure - Materials (B0)"/>
    <s v="6.10.11.02"/>
    <x v="0"/>
    <d v="2028-01-28T00:00:00"/>
    <d v="2028-01-28T00:00:00"/>
    <s v="ewoolsey"/>
    <s v="yfuletova"/>
    <n v="0.01"/>
    <s v="EDIA"/>
    <s v="C"/>
    <s v="Nonlabor"/>
    <s v="TEC"/>
    <m/>
    <s v="JLAB"/>
    <s v="PED"/>
    <s v="DET"/>
    <x v="10"/>
    <s v="B"/>
    <m/>
    <m/>
    <m/>
    <m/>
    <m/>
    <m/>
    <m/>
    <m/>
    <m/>
    <m/>
    <m/>
    <n v="0.01"/>
    <m/>
    <m/>
    <m/>
    <m/>
    <m/>
    <m/>
    <x v="0"/>
    <x v="0"/>
    <m/>
  </r>
  <r>
    <s v=""/>
    <s v=" E1011_02690"/>
    <s v="Vendor Effort Mechanical frame EMCAL/Pre-shower (B0)"/>
    <s v="6.10.11.02"/>
    <x v="0"/>
    <d v="2027-10-28T00:00:00"/>
    <d v="2028-03-01T00:00:00"/>
    <s v="ewoolsey"/>
    <s v="yfuletova"/>
    <n v="0"/>
    <s v="EDIA"/>
    <s v="C"/>
    <s v="Nonlabor"/>
    <s v="TEC"/>
    <m/>
    <s v="JLAB"/>
    <s v="PED"/>
    <s v="DET"/>
    <x v="10"/>
    <s v="B"/>
    <m/>
    <m/>
    <m/>
    <m/>
    <m/>
    <m/>
    <m/>
    <m/>
    <m/>
    <m/>
    <m/>
    <m/>
    <m/>
    <m/>
    <m/>
    <m/>
    <m/>
    <m/>
    <x v="0"/>
    <x v="0"/>
    <m/>
  </r>
  <r>
    <s v="Contract Award"/>
    <s v=" E1011_02680"/>
    <s v="AWARD: Mechanical frame EMCAL/Pre-shower (B0)"/>
    <s v="6.10.11.02"/>
    <x v="0"/>
    <d v="2027-10-27T00:00:00"/>
    <d v="2027-10-27T00:00:00"/>
    <s v="ewoolsey"/>
    <s v="yfuletova"/>
    <n v="0.01"/>
    <s v="EDIA"/>
    <s v="C"/>
    <s v="Nonlabor"/>
    <s v="TEC"/>
    <m/>
    <s v="JLAB"/>
    <s v="PED"/>
    <s v="DET"/>
    <x v="10"/>
    <s v="B"/>
    <m/>
    <m/>
    <m/>
    <m/>
    <m/>
    <m/>
    <m/>
    <m/>
    <m/>
    <m/>
    <m/>
    <n v="0.01"/>
    <m/>
    <m/>
    <m/>
    <m/>
    <m/>
    <m/>
    <x v="0"/>
    <x v="0"/>
    <m/>
  </r>
  <r>
    <s v=""/>
    <s v=" IR_0301_3774"/>
    <s v="HSR Collimation - Final Design"/>
    <s v="6.06.03.02.01"/>
    <x v="0"/>
    <d v="2023-11-08T00:00:00"/>
    <d v="2024-12-16T00:00:00"/>
    <s v="glayden"/>
    <s v="drees"/>
    <n v="36606.83"/>
    <s v="EDIA"/>
    <s v="C"/>
    <s v="Labor"/>
    <s v="TEC"/>
    <m/>
    <s v="BNL"/>
    <s v="PED"/>
    <s v="AD"/>
    <x v="11"/>
    <m/>
    <m/>
    <m/>
    <m/>
    <m/>
    <m/>
    <m/>
    <m/>
    <n v="29817.919999999998"/>
    <n v="6788.9"/>
    <m/>
    <m/>
    <m/>
    <m/>
    <m/>
    <m/>
    <m/>
    <m/>
    <m/>
    <x v="0"/>
    <x v="0"/>
    <m/>
  </r>
  <r>
    <s v=""/>
    <s v=" IR_0301_3774"/>
    <s v="HSR Collimation - Final Design"/>
    <s v="6.06.03.02.01"/>
    <x v="0"/>
    <d v="2023-11-08T00:00:00"/>
    <d v="2024-12-16T00:00:00"/>
    <s v="glayden"/>
    <s v="drees"/>
    <n v="26541.32"/>
    <s v="EDIA"/>
    <s v="C"/>
    <s v="Labor"/>
    <s v="TEC"/>
    <m/>
    <s v="BNL"/>
    <s v="PED"/>
    <s v="AD"/>
    <x v="11"/>
    <m/>
    <m/>
    <m/>
    <m/>
    <m/>
    <m/>
    <m/>
    <m/>
    <n v="21619.11"/>
    <n v="4922.21"/>
    <m/>
    <m/>
    <m/>
    <m/>
    <m/>
    <m/>
    <m/>
    <m/>
    <m/>
    <x v="0"/>
    <x v="0"/>
    <m/>
  </r>
  <r>
    <s v=""/>
    <s v=" IR_0301_3782"/>
    <s v="ESR Collimation - Final Design"/>
    <s v="6.06.03.02.01"/>
    <x v="0"/>
    <d v="2023-11-28T00:00:00"/>
    <d v="2025-01-02T00:00:00"/>
    <s v="glayden"/>
    <s v="drees"/>
    <n v="41709.94"/>
    <s v="EDIA"/>
    <s v="C"/>
    <s v="Labor"/>
    <s v="TEC"/>
    <m/>
    <s v="BNL"/>
    <s v="PED"/>
    <s v="AD"/>
    <x v="11"/>
    <m/>
    <m/>
    <m/>
    <m/>
    <m/>
    <m/>
    <m/>
    <m/>
    <n v="32306.240000000002"/>
    <n v="9403.69"/>
    <m/>
    <m/>
    <m/>
    <m/>
    <m/>
    <m/>
    <m/>
    <m/>
    <m/>
    <x v="0"/>
    <x v="0"/>
    <m/>
  </r>
  <r>
    <s v=""/>
    <s v=" IR_0301_3782"/>
    <s v="ESR Collimation - Final Design"/>
    <s v="6.06.03.02.01"/>
    <x v="0"/>
    <d v="2023-11-28T00:00:00"/>
    <d v="2025-01-02T00:00:00"/>
    <s v="glayden"/>
    <s v="drees"/>
    <n v="30241.27"/>
    <s v="EDIA"/>
    <s v="C"/>
    <s v="Labor"/>
    <s v="TEC"/>
    <m/>
    <s v="BNL"/>
    <s v="PED"/>
    <s v="AD"/>
    <x v="11"/>
    <m/>
    <m/>
    <m/>
    <m/>
    <m/>
    <m/>
    <m/>
    <m/>
    <n v="23423.24"/>
    <n v="6818.03"/>
    <m/>
    <m/>
    <m/>
    <m/>
    <m/>
    <m/>
    <m/>
    <m/>
    <m/>
    <x v="0"/>
    <x v="0"/>
    <m/>
  </r>
  <r>
    <s v=""/>
    <s v=" E1011_02760"/>
    <s v="Mechanical support structure Assembly - material  for adjustment (B0)"/>
    <s v="6.10.11.02"/>
    <x v="0"/>
    <d v="2028-05-24T00:00:00"/>
    <d v="2028-11-09T00:00:00"/>
    <s v="pkessler"/>
    <s v="yfuletova"/>
    <n v="646.69000000000005"/>
    <m/>
    <s v="C"/>
    <s v="Nonlabor"/>
    <s v="TEC"/>
    <m/>
    <s v="JLAB"/>
    <s v="Const"/>
    <s v="DET"/>
    <x v="7"/>
    <s v="B"/>
    <m/>
    <m/>
    <m/>
    <m/>
    <m/>
    <m/>
    <m/>
    <m/>
    <m/>
    <m/>
    <m/>
    <n v="491.94"/>
    <n v="154.75"/>
    <m/>
    <m/>
    <m/>
    <m/>
    <m/>
    <x v="0"/>
    <x v="0"/>
    <m/>
  </r>
  <r>
    <s v=""/>
    <s v=" EJ_0401_2188"/>
    <s v="400 MeV Linac - Design Review - Engineering Oversight"/>
    <s v="6.03.04.01.03"/>
    <x v="0"/>
    <d v="2024-04-16T00:00:00"/>
    <d v="2025-04-17T00:00:00"/>
    <s v="glayden"/>
    <s v="skaritka"/>
    <n v="34601.93"/>
    <s v="EDIA"/>
    <s v="C"/>
    <s v="Labor"/>
    <s v="TEC"/>
    <m/>
    <s v="BNL"/>
    <s v="PED"/>
    <s v="INJ"/>
    <x v="6"/>
    <s v="D25.APP08.A"/>
    <s v="APP00001"/>
    <m/>
    <m/>
    <m/>
    <m/>
    <m/>
    <m/>
    <n v="16065.18"/>
    <n v="18536.75"/>
    <m/>
    <m/>
    <m/>
    <m/>
    <m/>
    <m/>
    <m/>
    <m/>
    <m/>
    <x v="0"/>
    <x v="0"/>
    <m/>
  </r>
  <r>
    <s v=""/>
    <s v=" E08_10435"/>
    <s v="24.6 MHz Cavity (HSR Capture &amp; Acceleration) - Prepare Spec/SOW"/>
    <s v="6.08.05.04"/>
    <x v="0"/>
    <d v="2025-02-12T00:00:00"/>
    <d v="2025-03-12T00:00:00"/>
    <s v="jtolle"/>
    <s v="zaltsman"/>
    <n v="2155.83"/>
    <s v="CON"/>
    <s v="C"/>
    <s v="Labor"/>
    <s v="TEC"/>
    <m/>
    <s v="BNL"/>
    <s v="Const.Procure"/>
    <s v="RF"/>
    <x v="10"/>
    <s v="P.S485"/>
    <m/>
    <m/>
    <m/>
    <m/>
    <m/>
    <m/>
    <m/>
    <m/>
    <n v="2155.83"/>
    <m/>
    <m/>
    <m/>
    <m/>
    <m/>
    <m/>
    <m/>
    <m/>
    <m/>
    <x v="0"/>
    <x v="0"/>
    <m/>
  </r>
  <r>
    <s v=""/>
    <s v=" E08_10435"/>
    <s v="24.6 MHz Cavity (HSR Capture &amp; Acceleration) - Prepare Spec/SOW"/>
    <s v="6.08.05.04"/>
    <x v="0"/>
    <d v="2025-02-12T00:00:00"/>
    <d v="2025-03-12T00:00:00"/>
    <s v="jtolle"/>
    <s v="zaltsman"/>
    <n v="3309.55"/>
    <s v="CON"/>
    <s v="C"/>
    <s v="Labor"/>
    <s v="TEC"/>
    <m/>
    <s v="BNL"/>
    <s v="Const.Procure"/>
    <s v="RF"/>
    <x v="10"/>
    <s v="P.S485"/>
    <m/>
    <m/>
    <m/>
    <m/>
    <m/>
    <m/>
    <m/>
    <m/>
    <n v="3309.55"/>
    <m/>
    <m/>
    <m/>
    <m/>
    <m/>
    <m/>
    <m/>
    <m/>
    <m/>
    <x v="0"/>
    <x v="0"/>
    <m/>
  </r>
  <r>
    <s v=""/>
    <s v=" E08_10435"/>
    <s v="24.6 MHz Cavity (HSR Capture &amp; Acceleration) - Prepare Spec/SOW"/>
    <s v="6.08.05.04"/>
    <x v="0"/>
    <d v="2025-02-12T00:00:00"/>
    <d v="2025-03-12T00:00:00"/>
    <s v="jtolle"/>
    <s v="zaltsman"/>
    <n v="3309.55"/>
    <s v="CON"/>
    <s v="C"/>
    <s v="Labor"/>
    <s v="TEC"/>
    <m/>
    <s v="BNL"/>
    <s v="Const.Procure"/>
    <s v="RF"/>
    <x v="10"/>
    <s v="P.S485"/>
    <m/>
    <m/>
    <m/>
    <m/>
    <m/>
    <m/>
    <m/>
    <m/>
    <n v="3309.55"/>
    <m/>
    <m/>
    <m/>
    <m/>
    <m/>
    <m/>
    <m/>
    <m/>
    <m/>
    <x v="0"/>
    <x v="0"/>
    <m/>
  </r>
  <r>
    <s v=""/>
    <s v=" E08_10465"/>
    <s v="24.6 MHz Cavity (HSR Capture &amp; Acceleration) Damper - Prepare Spec/SOW"/>
    <s v="6.08.05.04"/>
    <x v="0"/>
    <d v="2025-02-12T00:00:00"/>
    <d v="2025-03-12T00:00:00"/>
    <s v="jtolle"/>
    <s v="zaltsman"/>
    <n v="2155.83"/>
    <s v="CON"/>
    <s v="C"/>
    <s v="Labor"/>
    <s v="TEC"/>
    <m/>
    <s v="BNL"/>
    <s v="Const.Procure"/>
    <s v="RF"/>
    <x v="10"/>
    <s v="P.S484"/>
    <m/>
    <m/>
    <m/>
    <m/>
    <m/>
    <m/>
    <m/>
    <m/>
    <n v="2155.83"/>
    <m/>
    <m/>
    <m/>
    <m/>
    <m/>
    <m/>
    <m/>
    <m/>
    <m/>
    <x v="0"/>
    <x v="0"/>
    <m/>
  </r>
  <r>
    <s v=""/>
    <s v=" E08_10465"/>
    <s v="24.6 MHz Cavity (HSR Capture &amp; Acceleration) Damper - Prepare Spec/SOW"/>
    <s v="6.08.05.04"/>
    <x v="0"/>
    <d v="2025-02-12T00:00:00"/>
    <d v="2025-03-12T00:00:00"/>
    <s v="jtolle"/>
    <s v="zaltsman"/>
    <n v="3309.55"/>
    <s v="CON"/>
    <s v="C"/>
    <s v="Labor"/>
    <s v="TEC"/>
    <m/>
    <s v="BNL"/>
    <s v="Const.Procure"/>
    <s v="RF"/>
    <x v="10"/>
    <s v="P.S484"/>
    <m/>
    <m/>
    <m/>
    <m/>
    <m/>
    <m/>
    <m/>
    <m/>
    <n v="3309.55"/>
    <m/>
    <m/>
    <m/>
    <m/>
    <m/>
    <m/>
    <m/>
    <m/>
    <m/>
    <x v="0"/>
    <x v="0"/>
    <m/>
  </r>
  <r>
    <s v=""/>
    <s v=" E08_10465"/>
    <s v="24.6 MHz Cavity (HSR Capture &amp; Acceleration) Damper - Prepare Spec/SOW"/>
    <s v="6.08.05.04"/>
    <x v="0"/>
    <d v="2025-02-12T00:00:00"/>
    <d v="2025-03-12T00:00:00"/>
    <s v="jtolle"/>
    <s v="zaltsman"/>
    <n v="3309.55"/>
    <s v="CON"/>
    <s v="C"/>
    <s v="Labor"/>
    <s v="TEC"/>
    <m/>
    <s v="BNL"/>
    <s v="Const.Procure"/>
    <s v="RF"/>
    <x v="10"/>
    <s v="P.S484"/>
    <m/>
    <m/>
    <m/>
    <m/>
    <m/>
    <m/>
    <m/>
    <m/>
    <n v="3309.55"/>
    <m/>
    <m/>
    <m/>
    <m/>
    <m/>
    <m/>
    <m/>
    <m/>
    <m/>
    <x v="0"/>
    <x v="0"/>
    <m/>
  </r>
  <r>
    <s v=""/>
    <s v=" E08_10386"/>
    <s v="24.6 MHz Cavity (HSR Capture &amp; Acceleration) Window - Prepare Spec/SOW"/>
    <s v="6.08.05.04"/>
    <x v="0"/>
    <d v="2025-02-12T00:00:00"/>
    <d v="2025-03-12T00:00:00"/>
    <s v="jtolle"/>
    <s v="zaltsman"/>
    <n v="2155.83"/>
    <s v="CON"/>
    <s v="C"/>
    <s v="Labor"/>
    <s v="TEC"/>
    <m/>
    <s v="BNL"/>
    <s v="Const.Procure"/>
    <s v="RF"/>
    <x v="10"/>
    <s v="P.S483"/>
    <m/>
    <m/>
    <m/>
    <m/>
    <m/>
    <m/>
    <m/>
    <m/>
    <n v="2155.83"/>
    <m/>
    <m/>
    <m/>
    <m/>
    <m/>
    <m/>
    <m/>
    <m/>
    <m/>
    <x v="0"/>
    <x v="0"/>
    <m/>
  </r>
  <r>
    <s v=""/>
    <s v=" E08_10386"/>
    <s v="24.6 MHz Cavity (HSR Capture &amp; Acceleration) Window - Prepare Spec/SOW"/>
    <s v="6.08.05.04"/>
    <x v="0"/>
    <d v="2025-02-12T00:00:00"/>
    <d v="2025-03-12T00:00:00"/>
    <s v="jtolle"/>
    <s v="zaltsman"/>
    <n v="3309.55"/>
    <s v="CON"/>
    <s v="C"/>
    <s v="Labor"/>
    <s v="TEC"/>
    <m/>
    <s v="BNL"/>
    <s v="Const.Procure"/>
    <s v="RF"/>
    <x v="10"/>
    <s v="P.S483"/>
    <m/>
    <m/>
    <m/>
    <m/>
    <m/>
    <m/>
    <m/>
    <m/>
    <n v="3309.55"/>
    <m/>
    <m/>
    <m/>
    <m/>
    <m/>
    <m/>
    <m/>
    <m/>
    <m/>
    <x v="0"/>
    <x v="0"/>
    <m/>
  </r>
  <r>
    <s v=""/>
    <s v=" E08_10386"/>
    <s v="24.6 MHz Cavity (HSR Capture &amp; Acceleration) Window - Prepare Spec/SOW"/>
    <s v="6.08.05.04"/>
    <x v="0"/>
    <d v="2025-02-12T00:00:00"/>
    <d v="2025-03-12T00:00:00"/>
    <s v="jtolle"/>
    <s v="zaltsman"/>
    <n v="3309.55"/>
    <s v="CON"/>
    <s v="C"/>
    <s v="Labor"/>
    <s v="TEC"/>
    <m/>
    <s v="BNL"/>
    <s v="Const.Procure"/>
    <s v="RF"/>
    <x v="10"/>
    <s v="P.S483"/>
    <m/>
    <m/>
    <m/>
    <m/>
    <m/>
    <m/>
    <m/>
    <m/>
    <n v="3309.55"/>
    <m/>
    <m/>
    <m/>
    <m/>
    <m/>
    <m/>
    <m/>
    <m/>
    <m/>
    <x v="0"/>
    <x v="0"/>
    <m/>
  </r>
  <r>
    <s v=""/>
    <s v=" E08_10376"/>
    <s v="24.6 MHz Cavity (HSR Capture &amp; Acceleration) Tuner - Prepare Spec/SOW"/>
    <s v="6.08.05.04"/>
    <x v="0"/>
    <d v="2025-02-12T00:00:00"/>
    <d v="2025-03-12T00:00:00"/>
    <s v="jtolle"/>
    <s v="zaltsman"/>
    <n v="0"/>
    <s v="CON"/>
    <s v="C"/>
    <s v="Labor"/>
    <s v="TEC"/>
    <m/>
    <s v="BNL"/>
    <s v="Const.Procure"/>
    <s v="RF"/>
    <x v="10"/>
    <s v="P.S482"/>
    <m/>
    <m/>
    <m/>
    <m/>
    <m/>
    <m/>
    <m/>
    <m/>
    <m/>
    <m/>
    <m/>
    <m/>
    <m/>
    <m/>
    <m/>
    <m/>
    <m/>
    <m/>
    <x v="0"/>
    <x v="0"/>
    <m/>
  </r>
  <r>
    <s v=""/>
    <s v=" E08_10376"/>
    <s v="24.6 MHz Cavity (HSR Capture &amp; Acceleration) Tuner - Prepare Spec/SOW"/>
    <s v="6.08.05.04"/>
    <x v="0"/>
    <d v="2025-02-12T00:00:00"/>
    <d v="2025-03-12T00:00:00"/>
    <s v="jtolle"/>
    <s v="zaltsman"/>
    <n v="0"/>
    <s v="CON"/>
    <s v="C"/>
    <s v="Labor"/>
    <s v="TEC"/>
    <m/>
    <s v="BNL"/>
    <s v="Const.Procure"/>
    <s v="RF"/>
    <x v="10"/>
    <s v="P.S482"/>
    <m/>
    <m/>
    <m/>
    <m/>
    <m/>
    <m/>
    <m/>
    <m/>
    <m/>
    <m/>
    <m/>
    <m/>
    <m/>
    <m/>
    <m/>
    <m/>
    <m/>
    <m/>
    <x v="0"/>
    <x v="0"/>
    <m/>
  </r>
  <r>
    <s v=""/>
    <s v=" E08_10376"/>
    <s v="24.6 MHz Cavity (HSR Capture &amp; Acceleration) Tuner - Prepare Spec/SOW"/>
    <s v="6.08.05.04"/>
    <x v="0"/>
    <d v="2025-02-12T00:00:00"/>
    <d v="2025-03-12T00:00:00"/>
    <s v="jtolle"/>
    <s v="zaltsman"/>
    <n v="0"/>
    <s v="CON"/>
    <s v="C"/>
    <s v="Labor"/>
    <s v="TEC"/>
    <m/>
    <s v="BNL"/>
    <s v="Const.Procure"/>
    <s v="RF"/>
    <x v="10"/>
    <s v="P.S482"/>
    <m/>
    <m/>
    <m/>
    <m/>
    <m/>
    <m/>
    <m/>
    <m/>
    <m/>
    <m/>
    <m/>
    <m/>
    <m/>
    <m/>
    <m/>
    <m/>
    <m/>
    <m/>
    <x v="0"/>
    <x v="0"/>
    <m/>
  </r>
  <r>
    <s v=""/>
    <s v=" E1011_01035"/>
    <s v="Preliminary design - RF shielding  (RP)"/>
    <s v="6.10.11.01"/>
    <x v="3"/>
    <d v="2023-03-28T00:00:00"/>
    <d v="2024-03-29T00:00:00"/>
    <s v="ewoolsey"/>
    <s v="yfuletova"/>
    <n v="52680.98"/>
    <m/>
    <s v="C"/>
    <s v="Labor"/>
    <s v="TEC"/>
    <m/>
    <s v="JLAB"/>
    <s v="PED"/>
    <s v="DET"/>
    <x v="11"/>
    <m/>
    <m/>
    <m/>
    <m/>
    <m/>
    <m/>
    <m/>
    <n v="27277.5"/>
    <n v="25403.48"/>
    <m/>
    <m/>
    <m/>
    <m/>
    <m/>
    <m/>
    <m/>
    <m/>
    <m/>
    <m/>
    <x v="0"/>
    <x v="0"/>
    <m/>
  </r>
  <r>
    <s v=""/>
    <s v=" E1011_01030"/>
    <s v="Preliminary design - RF shielding  (OMD)"/>
    <s v="6.10.11.01"/>
    <x v="3"/>
    <d v="2023-03-28T00:00:00"/>
    <d v="2024-03-29T00:00:00"/>
    <s v="ewoolsey"/>
    <s v="yfuletova"/>
    <n v="0"/>
    <m/>
    <s v="C"/>
    <s v="Nonlabor"/>
    <s v="TEC"/>
    <m/>
    <s v="JLAB"/>
    <s v="PED"/>
    <s v="DET"/>
    <x v="11"/>
    <s v="B"/>
    <m/>
    <m/>
    <m/>
    <m/>
    <m/>
    <m/>
    <m/>
    <m/>
    <m/>
    <m/>
    <m/>
    <m/>
    <m/>
    <m/>
    <m/>
    <m/>
    <m/>
    <m/>
    <x v="0"/>
    <x v="0"/>
    <m/>
  </r>
  <r>
    <s v=""/>
    <s v=" E08_10476"/>
    <s v="24.6 MHz Cavity (HSR Capture &amp; Acceleration) - Power Amplifier - Prepare Spec/SOW"/>
    <s v="6.08.05.04"/>
    <x v="0"/>
    <d v="2025-02-12T00:00:00"/>
    <d v="2025-03-12T00:00:00"/>
    <s v="jtolle"/>
    <s v="zaltsman"/>
    <n v="2155.83"/>
    <s v="CON"/>
    <s v="C"/>
    <s v="Labor"/>
    <s v="TEC"/>
    <m/>
    <s v="BNL"/>
    <s v="Const.Procure"/>
    <s v="RF"/>
    <x v="10"/>
    <s v="P.S486"/>
    <m/>
    <m/>
    <m/>
    <m/>
    <m/>
    <m/>
    <m/>
    <m/>
    <n v="2155.83"/>
    <m/>
    <m/>
    <m/>
    <m/>
    <m/>
    <m/>
    <m/>
    <m/>
    <m/>
    <x v="0"/>
    <x v="0"/>
    <m/>
  </r>
  <r>
    <s v=""/>
    <s v=" E08_10476"/>
    <s v="24.6 MHz Cavity (HSR Capture &amp; Acceleration) - Power Amplifier - Prepare Spec/SOW"/>
    <s v="6.08.05.04"/>
    <x v="0"/>
    <d v="2025-02-12T00:00:00"/>
    <d v="2025-03-12T00:00:00"/>
    <s v="jtolle"/>
    <s v="zaltsman"/>
    <n v="3309.55"/>
    <s v="CON"/>
    <s v="C"/>
    <s v="Labor"/>
    <s v="TEC"/>
    <m/>
    <s v="BNL"/>
    <s v="Const.Procure"/>
    <s v="RF"/>
    <x v="10"/>
    <s v="P.S486"/>
    <m/>
    <m/>
    <m/>
    <m/>
    <m/>
    <m/>
    <m/>
    <m/>
    <n v="3309.55"/>
    <m/>
    <m/>
    <m/>
    <m/>
    <m/>
    <m/>
    <m/>
    <m/>
    <m/>
    <x v="0"/>
    <x v="0"/>
    <m/>
  </r>
  <r>
    <s v=""/>
    <s v=" E08_10476"/>
    <s v="24.6 MHz Cavity (HSR Capture &amp; Acceleration) - Power Amplifier - Prepare Spec/SOW"/>
    <s v="6.08.05.04"/>
    <x v="0"/>
    <d v="2025-02-12T00:00:00"/>
    <d v="2025-03-12T00:00:00"/>
    <s v="jtolle"/>
    <s v="zaltsman"/>
    <n v="3309.55"/>
    <s v="CON"/>
    <s v="C"/>
    <s v="Labor"/>
    <s v="TEC"/>
    <m/>
    <s v="BNL"/>
    <s v="Const.Procure"/>
    <s v="RF"/>
    <x v="10"/>
    <s v="P.S486"/>
    <m/>
    <m/>
    <m/>
    <m/>
    <m/>
    <m/>
    <m/>
    <m/>
    <n v="3309.55"/>
    <m/>
    <m/>
    <m/>
    <m/>
    <m/>
    <m/>
    <m/>
    <m/>
    <m/>
    <x v="0"/>
    <x v="0"/>
    <m/>
  </r>
  <r>
    <s v=""/>
    <s v=" E08_10706"/>
    <s v="98.4 MHz Cavity (HSR Bunch Split 2) Tuner - Prepare Spec/SOW"/>
    <s v="6.08.05.06"/>
    <x v="0"/>
    <d v="2025-08-12T00:00:00"/>
    <d v="2025-09-09T00:00:00"/>
    <s v="jtolle"/>
    <s v="zaltsman"/>
    <n v="2586.9899999999998"/>
    <s v="CON"/>
    <s v="C"/>
    <s v="Labor"/>
    <s v="TEC"/>
    <m/>
    <s v="BNL"/>
    <s v="Const.Procure"/>
    <s v="RF"/>
    <x v="10"/>
    <s v="P.S490"/>
    <m/>
    <m/>
    <m/>
    <m/>
    <m/>
    <m/>
    <m/>
    <m/>
    <n v="2586.9899999999998"/>
    <m/>
    <m/>
    <m/>
    <m/>
    <m/>
    <m/>
    <m/>
    <m/>
    <m/>
    <x v="0"/>
    <x v="0"/>
    <m/>
  </r>
  <r>
    <s v=""/>
    <s v=" E08_10706"/>
    <s v="98.4 MHz Cavity (HSR Bunch Split 2) Tuner - Prepare Spec/SOW"/>
    <s v="6.08.05.06"/>
    <x v="0"/>
    <d v="2025-08-12T00:00:00"/>
    <d v="2025-09-09T00:00:00"/>
    <s v="jtolle"/>
    <s v="zaltsman"/>
    <n v="1985.73"/>
    <s v="CON"/>
    <s v="C"/>
    <s v="Labor"/>
    <s v="TEC"/>
    <m/>
    <s v="BNL"/>
    <s v="Const.Procure"/>
    <s v="RF"/>
    <x v="10"/>
    <s v="P.S490"/>
    <m/>
    <m/>
    <m/>
    <m/>
    <m/>
    <m/>
    <m/>
    <m/>
    <n v="1985.73"/>
    <m/>
    <m/>
    <m/>
    <m/>
    <m/>
    <m/>
    <m/>
    <m/>
    <m/>
    <x v="0"/>
    <x v="0"/>
    <m/>
  </r>
  <r>
    <s v=""/>
    <s v=" E08_10706"/>
    <s v="98.4 MHz Cavity (HSR Bunch Split 2) Tuner - Prepare Spec/SOW"/>
    <s v="6.08.05.06"/>
    <x v="0"/>
    <d v="2025-08-12T00:00:00"/>
    <d v="2025-09-09T00:00:00"/>
    <s v="jtolle"/>
    <s v="zaltsman"/>
    <n v="3971.46"/>
    <s v="CON"/>
    <s v="C"/>
    <s v="Labor"/>
    <s v="TEC"/>
    <m/>
    <s v="BNL"/>
    <s v="Const.Procure"/>
    <s v="RF"/>
    <x v="10"/>
    <s v="P.S490"/>
    <m/>
    <m/>
    <m/>
    <m/>
    <m/>
    <m/>
    <m/>
    <m/>
    <n v="3971.46"/>
    <m/>
    <m/>
    <m/>
    <m/>
    <m/>
    <m/>
    <m/>
    <m/>
    <m/>
    <x v="0"/>
    <x v="0"/>
    <m/>
  </r>
  <r>
    <s v=""/>
    <s v=" E08_10736"/>
    <s v="98.4 MHz Cavity (HSR Bunch Split 2) Window - Prepare Spec/SOW"/>
    <s v="6.08.05.06"/>
    <x v="0"/>
    <d v="2025-08-12T00:00:00"/>
    <d v="2025-09-09T00:00:00"/>
    <s v="jtolle"/>
    <s v="zaltsman"/>
    <n v="2586.9899999999998"/>
    <s v="CON"/>
    <s v="C"/>
    <s v="Labor"/>
    <s v="TEC"/>
    <m/>
    <s v="BNL"/>
    <s v="Const.Procure"/>
    <s v="RF"/>
    <x v="10"/>
    <s v="P.S491"/>
    <m/>
    <m/>
    <m/>
    <m/>
    <m/>
    <m/>
    <m/>
    <m/>
    <n v="2586.9899999999998"/>
    <m/>
    <m/>
    <m/>
    <m/>
    <m/>
    <m/>
    <m/>
    <m/>
    <m/>
    <x v="0"/>
    <x v="0"/>
    <m/>
  </r>
  <r>
    <s v=""/>
    <s v=" E08_10736"/>
    <s v="98.4 MHz Cavity (HSR Bunch Split 2) Window - Prepare Spec/SOW"/>
    <s v="6.08.05.06"/>
    <x v="0"/>
    <d v="2025-08-12T00:00:00"/>
    <d v="2025-09-09T00:00:00"/>
    <s v="jtolle"/>
    <s v="zaltsman"/>
    <n v="1985.73"/>
    <s v="CON"/>
    <s v="C"/>
    <s v="Labor"/>
    <s v="TEC"/>
    <m/>
    <s v="BNL"/>
    <s v="Const.Procure"/>
    <s v="RF"/>
    <x v="10"/>
    <s v="P.S491"/>
    <m/>
    <m/>
    <m/>
    <m/>
    <m/>
    <m/>
    <m/>
    <m/>
    <n v="1985.73"/>
    <m/>
    <m/>
    <m/>
    <m/>
    <m/>
    <m/>
    <m/>
    <m/>
    <m/>
    <x v="0"/>
    <x v="0"/>
    <m/>
  </r>
  <r>
    <s v=""/>
    <s v=" E08_10736"/>
    <s v="98.4 MHz Cavity (HSR Bunch Split 2) Window - Prepare Spec/SOW"/>
    <s v="6.08.05.06"/>
    <x v="0"/>
    <d v="2025-08-12T00:00:00"/>
    <d v="2025-09-09T00:00:00"/>
    <s v="jtolle"/>
    <s v="zaltsman"/>
    <n v="3971.46"/>
    <s v="CON"/>
    <s v="C"/>
    <s v="Labor"/>
    <s v="TEC"/>
    <m/>
    <s v="BNL"/>
    <s v="Const.Procure"/>
    <s v="RF"/>
    <x v="10"/>
    <s v="P.S491"/>
    <m/>
    <m/>
    <m/>
    <m/>
    <m/>
    <m/>
    <m/>
    <m/>
    <n v="3971.46"/>
    <m/>
    <m/>
    <m/>
    <m/>
    <m/>
    <m/>
    <m/>
    <m/>
    <m/>
    <x v="0"/>
    <x v="0"/>
    <m/>
  </r>
  <r>
    <s v=""/>
    <s v=" E08_10790"/>
    <s v="98.4 MHz Cavity (HSR Bunch Split 2) Damper - Prepare Spec/SOW"/>
    <s v="6.08.05.06"/>
    <x v="0"/>
    <d v="2025-08-12T00:00:00"/>
    <d v="2025-09-09T00:00:00"/>
    <s v="jtolle"/>
    <s v="zaltsman"/>
    <n v="2586.9899999999998"/>
    <s v="CON"/>
    <s v="C"/>
    <s v="Labor"/>
    <s v="TEC"/>
    <m/>
    <s v="BNL"/>
    <s v="Const.Procure"/>
    <s v="RF"/>
    <x v="10"/>
    <s v="P.S492"/>
    <m/>
    <m/>
    <m/>
    <m/>
    <m/>
    <m/>
    <m/>
    <m/>
    <n v="2586.9899999999998"/>
    <m/>
    <m/>
    <m/>
    <m/>
    <m/>
    <m/>
    <m/>
    <m/>
    <m/>
    <x v="0"/>
    <x v="0"/>
    <m/>
  </r>
  <r>
    <s v=""/>
    <s v=" E08_10790"/>
    <s v="98.4 MHz Cavity (HSR Bunch Split 2) Damper - Prepare Spec/SOW"/>
    <s v="6.08.05.06"/>
    <x v="0"/>
    <d v="2025-08-12T00:00:00"/>
    <d v="2025-09-09T00:00:00"/>
    <s v="jtolle"/>
    <s v="zaltsman"/>
    <n v="1985.73"/>
    <s v="CON"/>
    <s v="C"/>
    <s v="Labor"/>
    <s v="TEC"/>
    <m/>
    <s v="BNL"/>
    <s v="Const.Procure"/>
    <s v="RF"/>
    <x v="10"/>
    <s v="P.S492"/>
    <m/>
    <m/>
    <m/>
    <m/>
    <m/>
    <m/>
    <m/>
    <m/>
    <n v="1985.73"/>
    <m/>
    <m/>
    <m/>
    <m/>
    <m/>
    <m/>
    <m/>
    <m/>
    <m/>
    <x v="0"/>
    <x v="0"/>
    <m/>
  </r>
  <r>
    <s v=""/>
    <s v=" E08_10790"/>
    <s v="98.4 MHz Cavity (HSR Bunch Split 2) Damper - Prepare Spec/SOW"/>
    <s v="6.08.05.06"/>
    <x v="0"/>
    <d v="2025-08-12T00:00:00"/>
    <d v="2025-09-09T00:00:00"/>
    <s v="jtolle"/>
    <s v="zaltsman"/>
    <n v="3971.46"/>
    <s v="CON"/>
    <s v="C"/>
    <s v="Labor"/>
    <s v="TEC"/>
    <m/>
    <s v="BNL"/>
    <s v="Const.Procure"/>
    <s v="RF"/>
    <x v="10"/>
    <s v="P.S492"/>
    <m/>
    <m/>
    <m/>
    <m/>
    <m/>
    <m/>
    <m/>
    <m/>
    <n v="3971.46"/>
    <m/>
    <m/>
    <m/>
    <m/>
    <m/>
    <m/>
    <m/>
    <m/>
    <m/>
    <x v="0"/>
    <x v="0"/>
    <m/>
  </r>
  <r>
    <s v=""/>
    <s v=" E1011_01095"/>
    <s v="Final design - RF shielding  (RP)"/>
    <s v="6.10.11.01"/>
    <x v="3"/>
    <d v="2024-04-01T00:00:00"/>
    <d v="2026-04-01T00:00:00"/>
    <s v="ewoolsey"/>
    <s v="yfuletova"/>
    <n v="55088.07"/>
    <m/>
    <s v="C"/>
    <s v="Labor"/>
    <s v="TEC"/>
    <m/>
    <s v="JLAB"/>
    <s v="PED"/>
    <s v="DET"/>
    <x v="11"/>
    <m/>
    <m/>
    <m/>
    <m/>
    <m/>
    <m/>
    <m/>
    <m/>
    <n v="14074.4"/>
    <n v="27489.06"/>
    <n v="13524.62"/>
    <m/>
    <m/>
    <m/>
    <m/>
    <m/>
    <m/>
    <m/>
    <m/>
    <x v="0"/>
    <x v="0"/>
    <m/>
  </r>
  <r>
    <s v=""/>
    <s v=" E1011_01090"/>
    <s v="Final design - RF shielding  (OMD)"/>
    <s v="6.10.11.01"/>
    <x v="3"/>
    <d v="2024-04-01T00:00:00"/>
    <d v="2026-04-01T00:00:00"/>
    <s v="ewoolsey"/>
    <s v="yfuletova"/>
    <n v="0"/>
    <m/>
    <s v="C"/>
    <s v="Nonlabor"/>
    <s v="TEC"/>
    <m/>
    <s v="JLAB"/>
    <s v="PED"/>
    <s v="DET"/>
    <x v="11"/>
    <s v="B"/>
    <m/>
    <m/>
    <m/>
    <m/>
    <m/>
    <m/>
    <m/>
    <m/>
    <m/>
    <m/>
    <m/>
    <m/>
    <m/>
    <m/>
    <m/>
    <m/>
    <m/>
    <m/>
    <x v="0"/>
    <x v="0"/>
    <m/>
  </r>
  <r>
    <s v=""/>
    <s v=" E08_10526"/>
    <s v="49.2 MHz Cavity (HSR Bunch Split 1) Tuner: Prepare Spec/SOW"/>
    <s v="6.08.05.05"/>
    <x v="0"/>
    <d v="2025-02-12T00:00:00"/>
    <d v="2025-03-12T00:00:00"/>
    <s v="jtolle"/>
    <s v="zaltsman"/>
    <n v="2586.9899999999998"/>
    <s v="CON"/>
    <s v="C"/>
    <s v="Labor"/>
    <s v="TEC"/>
    <m/>
    <s v="BNL"/>
    <s v="Const.Procure"/>
    <s v="RF"/>
    <x v="10"/>
    <s v="P.S487"/>
    <m/>
    <m/>
    <m/>
    <m/>
    <m/>
    <m/>
    <m/>
    <m/>
    <n v="2586.9899999999998"/>
    <m/>
    <m/>
    <m/>
    <m/>
    <m/>
    <m/>
    <m/>
    <m/>
    <m/>
    <x v="0"/>
    <x v="0"/>
    <m/>
  </r>
  <r>
    <s v=""/>
    <s v=" E08_10526"/>
    <s v="49.2 MHz Cavity (HSR Bunch Split 1) Tuner: Prepare Spec/SOW"/>
    <s v="6.08.05.05"/>
    <x v="0"/>
    <d v="2025-02-12T00:00:00"/>
    <d v="2025-03-12T00:00:00"/>
    <s v="jtolle"/>
    <s v="zaltsman"/>
    <n v="1985.73"/>
    <s v="CON"/>
    <s v="C"/>
    <s v="Labor"/>
    <s v="TEC"/>
    <m/>
    <s v="BNL"/>
    <s v="Const.Procure"/>
    <s v="RF"/>
    <x v="10"/>
    <s v="P.S487"/>
    <m/>
    <m/>
    <m/>
    <m/>
    <m/>
    <m/>
    <m/>
    <m/>
    <n v="1985.73"/>
    <m/>
    <m/>
    <m/>
    <m/>
    <m/>
    <m/>
    <m/>
    <m/>
    <m/>
    <x v="0"/>
    <x v="0"/>
    <m/>
  </r>
  <r>
    <s v=""/>
    <s v=" E08_10526"/>
    <s v="49.2 MHz Cavity (HSR Bunch Split 1) Tuner: Prepare Spec/SOW"/>
    <s v="6.08.05.05"/>
    <x v="0"/>
    <d v="2025-02-12T00:00:00"/>
    <d v="2025-03-12T00:00:00"/>
    <s v="jtolle"/>
    <s v="zaltsman"/>
    <n v="3971.46"/>
    <s v="CON"/>
    <s v="C"/>
    <s v="Labor"/>
    <s v="TEC"/>
    <m/>
    <s v="BNL"/>
    <s v="Const.Procure"/>
    <s v="RF"/>
    <x v="10"/>
    <s v="P.S487"/>
    <m/>
    <m/>
    <m/>
    <m/>
    <m/>
    <m/>
    <m/>
    <m/>
    <n v="3971.46"/>
    <m/>
    <m/>
    <m/>
    <m/>
    <m/>
    <m/>
    <m/>
    <m/>
    <m/>
    <x v="0"/>
    <x v="0"/>
    <m/>
  </r>
  <r>
    <s v=""/>
    <s v=" E08_10536"/>
    <s v="49.2 MHz Cavity (HSR Bunch Split 1) Window: Prepare Spec/SOW"/>
    <s v="6.08.05.05"/>
    <x v="0"/>
    <d v="2025-02-12T00:00:00"/>
    <d v="2025-03-12T00:00:00"/>
    <s v="jtolle"/>
    <s v="zaltsman"/>
    <n v="2586.9899999999998"/>
    <s v="CON"/>
    <s v="C"/>
    <s v="Labor"/>
    <s v="TEC"/>
    <m/>
    <s v="BNL"/>
    <s v="Const.Procure"/>
    <s v="RF"/>
    <x v="10"/>
    <s v="P.S488"/>
    <m/>
    <m/>
    <m/>
    <m/>
    <m/>
    <m/>
    <m/>
    <m/>
    <n v="2586.9899999999998"/>
    <m/>
    <m/>
    <m/>
    <m/>
    <m/>
    <m/>
    <m/>
    <m/>
    <m/>
    <x v="0"/>
    <x v="0"/>
    <m/>
  </r>
  <r>
    <s v=""/>
    <s v=" E08_10536"/>
    <s v="49.2 MHz Cavity (HSR Bunch Split 1) Window: Prepare Spec/SOW"/>
    <s v="6.08.05.05"/>
    <x v="0"/>
    <d v="2025-02-12T00:00:00"/>
    <d v="2025-03-12T00:00:00"/>
    <s v="jtolle"/>
    <s v="zaltsman"/>
    <n v="1985.73"/>
    <s v="CON"/>
    <s v="C"/>
    <s v="Labor"/>
    <s v="TEC"/>
    <m/>
    <s v="BNL"/>
    <s v="Const.Procure"/>
    <s v="RF"/>
    <x v="10"/>
    <s v="P.S488"/>
    <m/>
    <m/>
    <m/>
    <m/>
    <m/>
    <m/>
    <m/>
    <m/>
    <n v="1985.73"/>
    <m/>
    <m/>
    <m/>
    <m/>
    <m/>
    <m/>
    <m/>
    <m/>
    <m/>
    <x v="0"/>
    <x v="0"/>
    <m/>
  </r>
  <r>
    <s v=""/>
    <s v=" E08_10536"/>
    <s v="49.2 MHz Cavity (HSR Bunch Split 1) Window: Prepare Spec/SOW"/>
    <s v="6.08.05.05"/>
    <x v="0"/>
    <d v="2025-02-12T00:00:00"/>
    <d v="2025-03-12T00:00:00"/>
    <s v="jtolle"/>
    <s v="zaltsman"/>
    <n v="3971.46"/>
    <s v="CON"/>
    <s v="C"/>
    <s v="Labor"/>
    <s v="TEC"/>
    <m/>
    <s v="BNL"/>
    <s v="Const.Procure"/>
    <s v="RF"/>
    <x v="10"/>
    <s v="P.S488"/>
    <m/>
    <m/>
    <m/>
    <m/>
    <m/>
    <m/>
    <m/>
    <m/>
    <n v="3971.46"/>
    <m/>
    <m/>
    <m/>
    <m/>
    <m/>
    <m/>
    <m/>
    <m/>
    <m/>
    <x v="0"/>
    <x v="0"/>
    <m/>
  </r>
  <r>
    <s v=""/>
    <s v=" E08_10546"/>
    <s v="49.2 MHz Cavity (HSR Bunch Split 1) Damper: Prepare Spec/SOW"/>
    <s v="6.08.05.05"/>
    <x v="0"/>
    <d v="2025-02-12T00:00:00"/>
    <d v="2025-03-12T00:00:00"/>
    <s v="jtolle"/>
    <s v="zaltsman"/>
    <n v="2586.9899999999998"/>
    <s v="CON"/>
    <s v="C"/>
    <s v="Labor"/>
    <s v="TEC"/>
    <m/>
    <s v="BNL"/>
    <s v="Const.Procure"/>
    <s v="RF"/>
    <x v="10"/>
    <s v="P.S489"/>
    <m/>
    <m/>
    <m/>
    <m/>
    <m/>
    <m/>
    <m/>
    <m/>
    <n v="2586.9899999999998"/>
    <m/>
    <m/>
    <m/>
    <m/>
    <m/>
    <m/>
    <m/>
    <m/>
    <m/>
    <x v="0"/>
    <x v="0"/>
    <m/>
  </r>
  <r>
    <s v=""/>
    <s v=" E08_10546"/>
    <s v="49.2 MHz Cavity (HSR Bunch Split 1) Damper: Prepare Spec/SOW"/>
    <s v="6.08.05.05"/>
    <x v="0"/>
    <d v="2025-02-12T00:00:00"/>
    <d v="2025-03-12T00:00:00"/>
    <s v="jtolle"/>
    <s v="zaltsman"/>
    <n v="1985.73"/>
    <s v="CON"/>
    <s v="C"/>
    <s v="Labor"/>
    <s v="TEC"/>
    <m/>
    <s v="BNL"/>
    <s v="Const.Procure"/>
    <s v="RF"/>
    <x v="10"/>
    <s v="P.S489"/>
    <m/>
    <m/>
    <m/>
    <m/>
    <m/>
    <m/>
    <m/>
    <m/>
    <n v="1985.73"/>
    <m/>
    <m/>
    <m/>
    <m/>
    <m/>
    <m/>
    <m/>
    <m/>
    <m/>
    <x v="0"/>
    <x v="0"/>
    <m/>
  </r>
  <r>
    <s v=""/>
    <s v=" E08_10546"/>
    <s v="49.2 MHz Cavity (HSR Bunch Split 1) Damper: Prepare Spec/SOW"/>
    <s v="6.08.05.05"/>
    <x v="0"/>
    <d v="2025-02-12T00:00:00"/>
    <d v="2025-03-12T00:00:00"/>
    <s v="jtolle"/>
    <s v="zaltsman"/>
    <n v="3971.46"/>
    <s v="CON"/>
    <s v="C"/>
    <s v="Labor"/>
    <s v="TEC"/>
    <m/>
    <s v="BNL"/>
    <s v="Const.Procure"/>
    <s v="RF"/>
    <x v="10"/>
    <s v="P.S489"/>
    <m/>
    <m/>
    <m/>
    <m/>
    <m/>
    <m/>
    <m/>
    <m/>
    <n v="3971.46"/>
    <m/>
    <m/>
    <m/>
    <m/>
    <m/>
    <m/>
    <m/>
    <m/>
    <m/>
    <x v="0"/>
    <x v="0"/>
    <m/>
  </r>
  <r>
    <s v=""/>
    <s v=" E08_10896"/>
    <s v="197 MHz Cavity (HSR Store 1) Window - Prepare Spec/SOW"/>
    <s v="6.08.05.07"/>
    <x v="0"/>
    <d v="2026-02-19T00:00:00"/>
    <d v="2026-03-18T00:00:00"/>
    <s v="jtolle"/>
    <s v="zaltsman"/>
    <n v="2677.54"/>
    <s v="CON"/>
    <s v="C"/>
    <s v="Labor"/>
    <s v="TEC"/>
    <m/>
    <s v="BNL"/>
    <s v="Const.Procure"/>
    <s v="RF"/>
    <x v="10"/>
    <s v="S.P017"/>
    <m/>
    <m/>
    <m/>
    <m/>
    <m/>
    <m/>
    <m/>
    <m/>
    <m/>
    <n v="2677.54"/>
    <m/>
    <m/>
    <m/>
    <m/>
    <m/>
    <m/>
    <m/>
    <m/>
    <x v="0"/>
    <x v="0"/>
    <m/>
  </r>
  <r>
    <s v=""/>
    <s v=" E08_10896"/>
    <s v="197 MHz Cavity (HSR Store 1) Window - Prepare Spec/SOW"/>
    <s v="6.08.05.07"/>
    <x v="0"/>
    <d v="2026-02-19T00:00:00"/>
    <d v="2026-03-18T00:00:00"/>
    <s v="jtolle"/>
    <s v="zaltsman"/>
    <n v="2055.23"/>
    <s v="CON"/>
    <s v="C"/>
    <s v="Labor"/>
    <s v="TEC"/>
    <m/>
    <s v="BNL"/>
    <s v="Const.Procure"/>
    <s v="RF"/>
    <x v="10"/>
    <s v="S.P017"/>
    <m/>
    <m/>
    <m/>
    <m/>
    <m/>
    <m/>
    <m/>
    <m/>
    <m/>
    <n v="2055.23"/>
    <m/>
    <m/>
    <m/>
    <m/>
    <m/>
    <m/>
    <m/>
    <m/>
    <x v="0"/>
    <x v="0"/>
    <m/>
  </r>
  <r>
    <s v=""/>
    <s v=" E08_10896"/>
    <s v="197 MHz Cavity (HSR Store 1) Window - Prepare Spec/SOW"/>
    <s v="6.08.05.07"/>
    <x v="0"/>
    <d v="2026-02-19T00:00:00"/>
    <d v="2026-03-18T00:00:00"/>
    <s v="jtolle"/>
    <s v="zaltsman"/>
    <n v="4110.47"/>
    <s v="CON"/>
    <s v="C"/>
    <s v="Labor"/>
    <s v="TEC"/>
    <m/>
    <s v="BNL"/>
    <s v="Const.Procure"/>
    <s v="RF"/>
    <x v="10"/>
    <s v="S.P017"/>
    <m/>
    <m/>
    <m/>
    <m/>
    <m/>
    <m/>
    <m/>
    <m/>
    <m/>
    <n v="4110.47"/>
    <m/>
    <m/>
    <m/>
    <m/>
    <m/>
    <m/>
    <m/>
    <m/>
    <x v="0"/>
    <x v="0"/>
    <m/>
  </r>
  <r>
    <s v=""/>
    <s v=" E08_10886"/>
    <s v="197 MHz Cavity (HSR Store 1) Tuner - Prepare Spec/SOW"/>
    <s v="6.08.05.07"/>
    <x v="0"/>
    <d v="2026-02-19T00:00:00"/>
    <d v="2026-03-18T00:00:00"/>
    <s v="jtolle"/>
    <s v="zaltsman"/>
    <n v="2677.54"/>
    <s v="CON"/>
    <s v="C"/>
    <s v="Labor"/>
    <s v="TEC"/>
    <m/>
    <s v="BNL"/>
    <s v="Const.Procure"/>
    <s v="RF"/>
    <x v="10"/>
    <s v="S.P155"/>
    <m/>
    <m/>
    <m/>
    <m/>
    <m/>
    <m/>
    <m/>
    <m/>
    <m/>
    <n v="2677.54"/>
    <m/>
    <m/>
    <m/>
    <m/>
    <m/>
    <m/>
    <m/>
    <m/>
    <x v="0"/>
    <x v="0"/>
    <m/>
  </r>
  <r>
    <s v=""/>
    <s v=" E08_10886"/>
    <s v="197 MHz Cavity (HSR Store 1) Tuner - Prepare Spec/SOW"/>
    <s v="6.08.05.07"/>
    <x v="0"/>
    <d v="2026-02-19T00:00:00"/>
    <d v="2026-03-18T00:00:00"/>
    <s v="jtolle"/>
    <s v="zaltsman"/>
    <n v="2055.23"/>
    <s v="CON"/>
    <s v="C"/>
    <s v="Labor"/>
    <s v="TEC"/>
    <m/>
    <s v="BNL"/>
    <s v="Const.Procure"/>
    <s v="RF"/>
    <x v="10"/>
    <s v="S.P155"/>
    <m/>
    <m/>
    <m/>
    <m/>
    <m/>
    <m/>
    <m/>
    <m/>
    <m/>
    <n v="2055.23"/>
    <m/>
    <m/>
    <m/>
    <m/>
    <m/>
    <m/>
    <m/>
    <m/>
    <x v="0"/>
    <x v="0"/>
    <m/>
  </r>
  <r>
    <s v=""/>
    <s v=" E08_10886"/>
    <s v="197 MHz Cavity (HSR Store 1) Tuner - Prepare Spec/SOW"/>
    <s v="6.08.05.07"/>
    <x v="0"/>
    <d v="2026-02-19T00:00:00"/>
    <d v="2026-03-18T00:00:00"/>
    <s v="jtolle"/>
    <s v="zaltsman"/>
    <n v="4110.47"/>
    <s v="CON"/>
    <s v="C"/>
    <s v="Labor"/>
    <s v="TEC"/>
    <m/>
    <s v="BNL"/>
    <s v="Const.Procure"/>
    <s v="RF"/>
    <x v="10"/>
    <s v="S.P155"/>
    <m/>
    <m/>
    <m/>
    <m/>
    <m/>
    <m/>
    <m/>
    <m/>
    <m/>
    <n v="4110.47"/>
    <m/>
    <m/>
    <m/>
    <m/>
    <m/>
    <m/>
    <m/>
    <m/>
    <x v="0"/>
    <x v="0"/>
    <m/>
  </r>
  <r>
    <s v=""/>
    <s v=" E08_10915"/>
    <s v="197 MHz Cavity (HSR Store 1) Damper - Prepare Spec/SOW"/>
    <s v="6.08.05.07"/>
    <x v="0"/>
    <d v="2026-02-19T00:00:00"/>
    <d v="2026-03-18T00:00:00"/>
    <s v="jtolle"/>
    <s v="zaltsman"/>
    <n v="2677.54"/>
    <s v="CON"/>
    <s v="C"/>
    <s v="Labor"/>
    <s v="TEC"/>
    <m/>
    <s v="BNL"/>
    <s v="Const.Procure"/>
    <s v="RF"/>
    <x v="10"/>
    <s v="S.P161"/>
    <m/>
    <m/>
    <m/>
    <m/>
    <m/>
    <m/>
    <m/>
    <m/>
    <m/>
    <n v="2677.54"/>
    <m/>
    <m/>
    <m/>
    <m/>
    <m/>
    <m/>
    <m/>
    <m/>
    <x v="0"/>
    <x v="0"/>
    <m/>
  </r>
  <r>
    <s v=""/>
    <s v=" E08_10915"/>
    <s v="197 MHz Cavity (HSR Store 1) Damper - Prepare Spec/SOW"/>
    <s v="6.08.05.07"/>
    <x v="0"/>
    <d v="2026-02-19T00:00:00"/>
    <d v="2026-03-18T00:00:00"/>
    <s v="jtolle"/>
    <s v="zaltsman"/>
    <n v="2055.23"/>
    <s v="CON"/>
    <s v="C"/>
    <s v="Labor"/>
    <s v="TEC"/>
    <m/>
    <s v="BNL"/>
    <s v="Const.Procure"/>
    <s v="RF"/>
    <x v="10"/>
    <s v="S.P161"/>
    <m/>
    <m/>
    <m/>
    <m/>
    <m/>
    <m/>
    <m/>
    <m/>
    <m/>
    <n v="2055.23"/>
    <m/>
    <m/>
    <m/>
    <m/>
    <m/>
    <m/>
    <m/>
    <m/>
    <x v="0"/>
    <x v="0"/>
    <m/>
  </r>
  <r>
    <s v=""/>
    <s v=" E08_10915"/>
    <s v="197 MHz Cavity (HSR Store 1) Damper - Prepare Spec/SOW"/>
    <s v="6.08.05.07"/>
    <x v="0"/>
    <d v="2026-02-19T00:00:00"/>
    <d v="2026-03-18T00:00:00"/>
    <s v="jtolle"/>
    <s v="zaltsman"/>
    <n v="4110.47"/>
    <s v="CON"/>
    <s v="C"/>
    <s v="Labor"/>
    <s v="TEC"/>
    <m/>
    <s v="BNL"/>
    <s v="Const.Procure"/>
    <s v="RF"/>
    <x v="10"/>
    <s v="S.P161"/>
    <m/>
    <m/>
    <m/>
    <m/>
    <m/>
    <m/>
    <m/>
    <m/>
    <m/>
    <n v="4110.47"/>
    <m/>
    <m/>
    <m/>
    <m/>
    <m/>
    <m/>
    <m/>
    <m/>
    <x v="0"/>
    <x v="0"/>
    <m/>
  </r>
  <r>
    <s v=""/>
    <s v=" E08_10876"/>
    <s v="197 MHz Cavity (HSR Store 1) Manufacturing/Modifications - Prepare Spec/SOW"/>
    <s v="6.08.05.07"/>
    <x v="0"/>
    <d v="2026-02-19T00:00:00"/>
    <d v="2026-03-18T00:00:00"/>
    <s v="jtolle"/>
    <s v="zaltsman"/>
    <n v="2677.54"/>
    <s v="CON"/>
    <s v="C"/>
    <s v="Labor"/>
    <s v="TEC"/>
    <m/>
    <s v="BNL"/>
    <s v="Const.Procure"/>
    <s v="RF"/>
    <x v="10"/>
    <s v="P.S493"/>
    <m/>
    <m/>
    <m/>
    <m/>
    <m/>
    <m/>
    <m/>
    <m/>
    <m/>
    <n v="2677.54"/>
    <m/>
    <m/>
    <m/>
    <m/>
    <m/>
    <m/>
    <m/>
    <m/>
    <x v="0"/>
    <x v="0"/>
    <m/>
  </r>
  <r>
    <s v=""/>
    <s v=" E08_10876"/>
    <s v="197 MHz Cavity (HSR Store 1) Manufacturing/Modifications - Prepare Spec/SOW"/>
    <s v="6.08.05.07"/>
    <x v="0"/>
    <d v="2026-02-19T00:00:00"/>
    <d v="2026-03-18T00:00:00"/>
    <s v="jtolle"/>
    <s v="zaltsman"/>
    <n v="2055.23"/>
    <s v="CON"/>
    <s v="C"/>
    <s v="Labor"/>
    <s v="TEC"/>
    <m/>
    <s v="BNL"/>
    <s v="Const.Procure"/>
    <s v="RF"/>
    <x v="10"/>
    <s v="P.S493"/>
    <m/>
    <m/>
    <m/>
    <m/>
    <m/>
    <m/>
    <m/>
    <m/>
    <m/>
    <n v="2055.23"/>
    <m/>
    <m/>
    <m/>
    <m/>
    <m/>
    <m/>
    <m/>
    <m/>
    <x v="0"/>
    <x v="0"/>
    <m/>
  </r>
  <r>
    <s v=""/>
    <s v=" E08_10876"/>
    <s v="197 MHz Cavity (HSR Store 1) Manufacturing/Modifications - Prepare Spec/SOW"/>
    <s v="6.08.05.07"/>
    <x v="0"/>
    <d v="2026-02-19T00:00:00"/>
    <d v="2026-03-18T00:00:00"/>
    <s v="jtolle"/>
    <s v="zaltsman"/>
    <n v="4110.47"/>
    <s v="CON"/>
    <s v="C"/>
    <s v="Labor"/>
    <s v="TEC"/>
    <m/>
    <s v="BNL"/>
    <s v="Const.Procure"/>
    <s v="RF"/>
    <x v="10"/>
    <s v="P.S493"/>
    <m/>
    <m/>
    <m/>
    <m/>
    <m/>
    <m/>
    <m/>
    <m/>
    <m/>
    <n v="4110.47"/>
    <m/>
    <m/>
    <m/>
    <m/>
    <m/>
    <m/>
    <m/>
    <m/>
    <x v="0"/>
    <x v="0"/>
    <m/>
  </r>
  <r>
    <s v=""/>
    <s v=" E08_10965"/>
    <s v="197 MHz Cavity (HSR Store 1) Power Amplifier - Prepare Spec/SOW"/>
    <s v="6.08.05.07"/>
    <x v="0"/>
    <d v="2026-02-19T00:00:00"/>
    <d v="2026-03-18T00:00:00"/>
    <s v="jtolle"/>
    <s v="zaltsman"/>
    <n v="2677.54"/>
    <s v="CON"/>
    <s v="C"/>
    <s v="Labor"/>
    <s v="TEC"/>
    <m/>
    <s v="BNL"/>
    <s v="Const.Procure"/>
    <s v="RF"/>
    <x v="10"/>
    <s v="P.S494"/>
    <m/>
    <m/>
    <m/>
    <m/>
    <m/>
    <m/>
    <m/>
    <m/>
    <m/>
    <n v="2677.54"/>
    <m/>
    <m/>
    <m/>
    <m/>
    <m/>
    <m/>
    <m/>
    <m/>
    <x v="0"/>
    <x v="0"/>
    <m/>
  </r>
  <r>
    <s v=""/>
    <s v=" E08_10965"/>
    <s v="197 MHz Cavity (HSR Store 1) Power Amplifier - Prepare Spec/SOW"/>
    <s v="6.08.05.07"/>
    <x v="0"/>
    <d v="2026-02-19T00:00:00"/>
    <d v="2026-03-18T00:00:00"/>
    <s v="jtolle"/>
    <s v="zaltsman"/>
    <n v="2055.23"/>
    <s v="CON"/>
    <s v="C"/>
    <s v="Labor"/>
    <s v="TEC"/>
    <m/>
    <s v="BNL"/>
    <s v="Const.Procure"/>
    <s v="RF"/>
    <x v="10"/>
    <s v="P.S494"/>
    <m/>
    <m/>
    <m/>
    <m/>
    <m/>
    <m/>
    <m/>
    <m/>
    <m/>
    <n v="2055.23"/>
    <m/>
    <m/>
    <m/>
    <m/>
    <m/>
    <m/>
    <m/>
    <m/>
    <x v="0"/>
    <x v="0"/>
    <m/>
  </r>
  <r>
    <s v=""/>
    <s v=" E08_10965"/>
    <s v="197 MHz Cavity (HSR Store 1) Power Amplifier - Prepare Spec/SOW"/>
    <s v="6.08.05.07"/>
    <x v="0"/>
    <d v="2026-02-19T00:00:00"/>
    <d v="2026-03-18T00:00:00"/>
    <s v="jtolle"/>
    <s v="zaltsman"/>
    <n v="4110.47"/>
    <s v="CON"/>
    <s v="C"/>
    <s v="Labor"/>
    <s v="TEC"/>
    <m/>
    <s v="BNL"/>
    <s v="Const.Procure"/>
    <s v="RF"/>
    <x v="10"/>
    <s v="P.S494"/>
    <m/>
    <m/>
    <m/>
    <m/>
    <m/>
    <m/>
    <m/>
    <m/>
    <m/>
    <n v="4110.47"/>
    <m/>
    <m/>
    <m/>
    <m/>
    <m/>
    <m/>
    <m/>
    <m/>
    <x v="0"/>
    <x v="0"/>
    <m/>
  </r>
  <r>
    <s v=""/>
    <s v=" E08_12060"/>
    <s v="197 MHz Cavity (ERL Inj) Prepare Spec/SOW"/>
    <s v="6.08.05.08.02"/>
    <x v="0"/>
    <d v="2026-02-19T00:00:00"/>
    <d v="2026-03-18T00:00:00"/>
    <s v="jtolle"/>
    <s v="zaltsman"/>
    <n v="2677.54"/>
    <s v="CON"/>
    <s v="C"/>
    <s v="Labor"/>
    <s v="TEC"/>
    <m/>
    <s v="BNL"/>
    <s v="Const.Procure"/>
    <s v="RF"/>
    <x v="10"/>
    <s v="P.S497"/>
    <m/>
    <m/>
    <m/>
    <m/>
    <m/>
    <m/>
    <m/>
    <m/>
    <m/>
    <n v="2677.54"/>
    <m/>
    <m/>
    <m/>
    <m/>
    <m/>
    <m/>
    <m/>
    <m/>
    <x v="0"/>
    <x v="0"/>
    <m/>
  </r>
  <r>
    <s v=""/>
    <s v=" E08_12060"/>
    <s v="197 MHz Cavity (ERL Inj) Prepare Spec/SOW"/>
    <s v="6.08.05.08.02"/>
    <x v="0"/>
    <d v="2026-02-19T00:00:00"/>
    <d v="2026-03-18T00:00:00"/>
    <s v="jtolle"/>
    <s v="zaltsman"/>
    <n v="2055.23"/>
    <s v="CON"/>
    <s v="C"/>
    <s v="Labor"/>
    <s v="TEC"/>
    <m/>
    <s v="BNL"/>
    <s v="Const.Procure"/>
    <s v="RF"/>
    <x v="10"/>
    <s v="P.S497"/>
    <m/>
    <m/>
    <m/>
    <m/>
    <m/>
    <m/>
    <m/>
    <m/>
    <m/>
    <n v="2055.23"/>
    <m/>
    <m/>
    <m/>
    <m/>
    <m/>
    <m/>
    <m/>
    <m/>
    <x v="0"/>
    <x v="0"/>
    <m/>
  </r>
  <r>
    <s v=""/>
    <s v=" E08_12060"/>
    <s v="197 MHz Cavity (ERL Inj) Prepare Spec/SOW"/>
    <s v="6.08.05.08.02"/>
    <x v="0"/>
    <d v="2026-02-19T00:00:00"/>
    <d v="2026-03-18T00:00:00"/>
    <s v="jtolle"/>
    <s v="zaltsman"/>
    <n v="4110.47"/>
    <s v="CON"/>
    <s v="C"/>
    <s v="Labor"/>
    <s v="TEC"/>
    <m/>
    <s v="BNL"/>
    <s v="Const.Procure"/>
    <s v="RF"/>
    <x v="10"/>
    <s v="P.S497"/>
    <m/>
    <m/>
    <m/>
    <m/>
    <m/>
    <m/>
    <m/>
    <m/>
    <m/>
    <n v="4110.47"/>
    <m/>
    <m/>
    <m/>
    <m/>
    <m/>
    <m/>
    <m/>
    <m/>
    <x v="0"/>
    <x v="0"/>
    <m/>
  </r>
  <r>
    <s v=""/>
    <s v=" RF_0802_3045"/>
    <s v="Vacuum side Outer Conductor: Prepare Spec/SOW"/>
    <s v="6.08.02.03.01"/>
    <x v="0"/>
    <d v="2023-03-28T00:00:00"/>
    <d v="2023-04-10T00:00:00"/>
    <s v="jtolle"/>
    <s v="zaltsman"/>
    <n v="1593.03"/>
    <s v="EDIA"/>
    <s v="C"/>
    <s v="Labor"/>
    <s v="OPC"/>
    <m/>
    <s v="BNL"/>
    <s v="R&amp;D"/>
    <s v="RF"/>
    <x v="3"/>
    <s v="P.S470"/>
    <m/>
    <m/>
    <m/>
    <m/>
    <m/>
    <m/>
    <n v="1593.03"/>
    <m/>
    <m/>
    <m/>
    <m/>
    <m/>
    <m/>
    <m/>
    <m/>
    <m/>
    <m/>
    <m/>
    <x v="0"/>
    <x v="0"/>
    <m/>
  </r>
  <r>
    <s v="Contract Award"/>
    <s v=" RF_0802_3056"/>
    <s v="Vacuum side Outer Conductor: Contract Award"/>
    <s v="6.08.02.03.01"/>
    <x v="0"/>
    <d v="2023-09-19T00:00:00"/>
    <d v="2023-09-19T00:00:00"/>
    <s v="jtolle"/>
    <s v="zaltsman"/>
    <n v="0.01"/>
    <s v="EDIA"/>
    <s v="C"/>
    <s v="Nonlabor"/>
    <s v="OPC"/>
    <m/>
    <s v="BNL"/>
    <s v="R&amp;D"/>
    <s v="RF"/>
    <x v="3"/>
    <s v="P.S470"/>
    <m/>
    <m/>
    <m/>
    <m/>
    <m/>
    <m/>
    <n v="0.01"/>
    <m/>
    <m/>
    <m/>
    <m/>
    <m/>
    <m/>
    <m/>
    <m/>
    <m/>
    <m/>
    <m/>
    <x v="0"/>
    <x v="0"/>
    <m/>
  </r>
  <r>
    <s v="Contract Award"/>
    <s v=" E1011_01175"/>
    <s v="AWARD: Engineering Test Article Read out ASIC design (RP)"/>
    <s v="6.10.11.01"/>
    <x v="0"/>
    <d v="2026-10-19T00:00:00"/>
    <d v="2026-10-20T00:00:00"/>
    <s v="ewoolsey"/>
    <s v="yfuletova"/>
    <n v="0.01"/>
    <s v="EDIA"/>
    <s v="C"/>
    <s v="Nonlabor"/>
    <s v="TEC"/>
    <m/>
    <s v="JLAB"/>
    <s v="PED"/>
    <s v="DET"/>
    <x v="10"/>
    <s v="B"/>
    <s v="APP00247"/>
    <m/>
    <m/>
    <m/>
    <m/>
    <m/>
    <m/>
    <m/>
    <m/>
    <m/>
    <n v="0.01"/>
    <m/>
    <m/>
    <m/>
    <m/>
    <m/>
    <m/>
    <m/>
    <x v="0"/>
    <x v="0"/>
    <m/>
  </r>
  <r>
    <s v="Contract Award"/>
    <s v=" E1011_01200"/>
    <s v="AWARD: Engineering Test Article Sensors (RP)"/>
    <s v="6.10.11.01"/>
    <x v="0"/>
    <d v="2026-10-23T00:00:00"/>
    <d v="2026-10-26T00:00:00"/>
    <s v="ewoolsey"/>
    <s v="yfuletova"/>
    <n v="0.01"/>
    <s v="EDIA"/>
    <s v="C"/>
    <s v="Nonlabor"/>
    <s v="TEC"/>
    <m/>
    <s v="JLAB"/>
    <s v="PED"/>
    <s v="DET"/>
    <x v="10"/>
    <s v="B"/>
    <s v="APP00248"/>
    <m/>
    <m/>
    <m/>
    <m/>
    <m/>
    <m/>
    <m/>
    <m/>
    <m/>
    <n v="0.01"/>
    <m/>
    <m/>
    <m/>
    <m/>
    <m/>
    <m/>
    <m/>
    <x v="0"/>
    <x v="0"/>
    <m/>
  </r>
  <r>
    <s v="Contract Award"/>
    <s v=" E1011_01225"/>
    <s v="AWARD: Engineering Test Article Cables (RP) (OMD)"/>
    <s v="6.10.11.01"/>
    <x v="0"/>
    <d v="2026-10-29T00:00:00"/>
    <d v="2026-10-30T00:00:00"/>
    <s v="ewoolsey"/>
    <s v="yfuletova"/>
    <n v="0.01"/>
    <s v="EDIA"/>
    <s v="C"/>
    <s v="Nonlabor"/>
    <s v="TEC"/>
    <m/>
    <s v="JLAB"/>
    <s v="PED"/>
    <s v="DET"/>
    <x v="10"/>
    <s v="B"/>
    <s v="APP00249"/>
    <m/>
    <m/>
    <m/>
    <m/>
    <m/>
    <m/>
    <m/>
    <m/>
    <m/>
    <n v="0.01"/>
    <m/>
    <m/>
    <m/>
    <m/>
    <m/>
    <m/>
    <m/>
    <x v="0"/>
    <x v="0"/>
    <m/>
  </r>
  <r>
    <s v="Contract Award"/>
    <s v=" E1011_01255"/>
    <s v="AWARD: Engineering Test Article Mechanical frame (RP) (OMD)"/>
    <s v="6.10.11.01"/>
    <x v="0"/>
    <d v="2027-01-27T00:00:00"/>
    <d v="2027-01-28T00:00:00"/>
    <s v="ewoolsey"/>
    <s v="yfuletova"/>
    <n v="0.01"/>
    <s v="EDIA"/>
    <s v="C"/>
    <s v="Nonlabor"/>
    <s v="TEC"/>
    <m/>
    <s v="JLAB"/>
    <s v="PED"/>
    <s v="DET"/>
    <x v="10"/>
    <s v="B"/>
    <s v="APP00250"/>
    <m/>
    <m/>
    <m/>
    <m/>
    <m/>
    <m/>
    <m/>
    <m/>
    <m/>
    <n v="0.01"/>
    <m/>
    <m/>
    <m/>
    <m/>
    <m/>
    <m/>
    <m/>
    <x v="0"/>
    <x v="0"/>
    <m/>
  </r>
  <r>
    <s v="Contract Award"/>
    <s v=" E1011_01285"/>
    <s v="AWARD: Engineering Test Article Cooling System (RP) (OMD)"/>
    <s v="6.10.11.01"/>
    <x v="0"/>
    <d v="2026-11-10T00:00:00"/>
    <d v="2026-11-12T00:00:00"/>
    <s v="ewoolsey"/>
    <s v="yfuletova"/>
    <n v="0.01"/>
    <s v="EDIA"/>
    <s v="C"/>
    <s v="Nonlabor"/>
    <s v="TEC"/>
    <m/>
    <s v="JLAB"/>
    <s v="PED"/>
    <s v="DET"/>
    <x v="10"/>
    <s v="B"/>
    <s v="APP00262"/>
    <m/>
    <m/>
    <m/>
    <m/>
    <m/>
    <m/>
    <m/>
    <m/>
    <m/>
    <n v="0.01"/>
    <m/>
    <m/>
    <m/>
    <m/>
    <m/>
    <m/>
    <m/>
    <x v="0"/>
    <x v="0"/>
    <m/>
  </r>
  <r>
    <s v="Contract Award"/>
    <s v=" E1011_01315"/>
    <s v="AWARD: Engineering Test Article Mechanical frame (RP) (OMD)"/>
    <s v="6.10.11.01"/>
    <x v="0"/>
    <d v="2026-12-11T00:00:00"/>
    <d v="2026-12-14T00:00:00"/>
    <s v="ewoolsey"/>
    <s v="yfuletova"/>
    <n v="0.01"/>
    <s v="EDIA"/>
    <s v="C"/>
    <s v="Nonlabor"/>
    <s v="TEC"/>
    <m/>
    <s v="JLAB"/>
    <s v="PED"/>
    <s v="DET"/>
    <x v="10"/>
    <s v="B"/>
    <s v="APP00250"/>
    <m/>
    <m/>
    <m/>
    <m/>
    <m/>
    <m/>
    <m/>
    <m/>
    <m/>
    <n v="0.01"/>
    <m/>
    <m/>
    <m/>
    <m/>
    <m/>
    <m/>
    <m/>
    <x v="0"/>
    <x v="0"/>
    <m/>
  </r>
  <r>
    <s v=""/>
    <s v=" HR_0500_3110"/>
    <s v="RCV: Beam screen profile - Vendor Delivery - Production Order"/>
    <s v="6.05.04.01"/>
    <x v="1"/>
    <d v="2025-11-07T00:00:00"/>
    <d v="2025-11-07T00:00:00"/>
    <s v="rnavarrol"/>
    <s v="bgallaghe1"/>
    <n v="0"/>
    <s v="CON"/>
    <s v="C"/>
    <s v="Nonlabor"/>
    <s v="TEC"/>
    <s v="CD-3A"/>
    <s v="BNL"/>
    <s v="Const"/>
    <s v="VAC"/>
    <x v="9"/>
    <s v="P.S300"/>
    <m/>
    <m/>
    <m/>
    <m/>
    <m/>
    <m/>
    <m/>
    <m/>
    <m/>
    <m/>
    <m/>
    <m/>
    <m/>
    <m/>
    <m/>
    <m/>
    <m/>
    <m/>
    <x v="0"/>
    <x v="0"/>
    <m/>
  </r>
  <r>
    <s v=""/>
    <s v=" HR_0500_3085"/>
    <s v="RCV: Beam screen profile - Vendor Delivery - First Article"/>
    <s v="6.05.04.01"/>
    <x v="1"/>
    <d v="2025-05-16T00:00:00"/>
    <d v="2025-05-16T00:00:00"/>
    <s v="rnavarrol"/>
    <s v="bgallaghe1"/>
    <n v="0"/>
    <s v="CON"/>
    <s v="C"/>
    <s v="Nonlabor"/>
    <s v="TEC"/>
    <s v="CD-3A"/>
    <s v="BNL"/>
    <s v="Const"/>
    <s v="VAC"/>
    <x v="9"/>
    <s v="P.S300"/>
    <m/>
    <m/>
    <m/>
    <m/>
    <m/>
    <m/>
    <m/>
    <m/>
    <m/>
    <m/>
    <m/>
    <m/>
    <m/>
    <m/>
    <m/>
    <m/>
    <m/>
    <m/>
    <x v="0"/>
    <x v="0"/>
    <m/>
  </r>
  <r>
    <s v="Contract Award"/>
    <s v=" E1011_01375"/>
    <s v="AWARD: Engineering Test Article Mechanical frame (OMD)"/>
    <s v="6.10.11.01"/>
    <x v="0"/>
    <d v="2027-03-30T00:00:00"/>
    <d v="2027-03-30T00:00:00"/>
    <s v="ewoolsey"/>
    <s v="yfuletova"/>
    <n v="0.01"/>
    <s v="EDIA"/>
    <s v="C"/>
    <s v="Nonlabor"/>
    <s v="TEC"/>
    <m/>
    <s v="JLAB"/>
    <s v="PED"/>
    <s v="DET"/>
    <x v="10"/>
    <s v="B"/>
    <s v="APP00265"/>
    <m/>
    <m/>
    <m/>
    <m/>
    <m/>
    <m/>
    <m/>
    <m/>
    <m/>
    <n v="0.01"/>
    <m/>
    <m/>
    <m/>
    <m/>
    <m/>
    <m/>
    <m/>
    <x v="0"/>
    <x v="0"/>
    <m/>
  </r>
  <r>
    <s v=""/>
    <s v=" IR_0301_4560"/>
    <s v="Hold Final Design Review (Lepton Polarimetry in ESR)"/>
    <s v="6.10.14.01.01"/>
    <x v="0"/>
    <d v="2024-10-01T00:00:00"/>
    <d v="2024-10-01T00:00:00"/>
    <s v="ewoolsey"/>
    <s v="Gaskell"/>
    <n v="6100.96"/>
    <s v="CON"/>
    <s v="C"/>
    <s v="Labor"/>
    <s v="TEC"/>
    <m/>
    <s v="JLAB"/>
    <s v="PED"/>
    <s v="DET"/>
    <x v="6"/>
    <s v="P.S062"/>
    <m/>
    <m/>
    <m/>
    <m/>
    <m/>
    <m/>
    <m/>
    <m/>
    <n v="6100.96"/>
    <m/>
    <m/>
    <m/>
    <m/>
    <m/>
    <m/>
    <m/>
    <m/>
    <m/>
    <x v="0"/>
    <x v="0"/>
    <m/>
  </r>
  <r>
    <s v=""/>
    <s v=" IR_0301_4775"/>
    <s v="Hold Final Design Review (Lepton Polarimetry in RCS)"/>
    <s v="6.10.14.01.02"/>
    <x v="0"/>
    <d v="2024-10-01T00:00:00"/>
    <d v="2024-10-01T00:00:00"/>
    <s v="ewoolsey"/>
    <s v="Gaskell"/>
    <n v="36605.75"/>
    <s v="CON"/>
    <s v="C"/>
    <s v="Labor"/>
    <s v="TEC"/>
    <m/>
    <s v="JLAB"/>
    <s v="PED"/>
    <s v="DET"/>
    <x v="6"/>
    <s v="P.S060"/>
    <m/>
    <m/>
    <m/>
    <m/>
    <m/>
    <m/>
    <m/>
    <m/>
    <n v="36605.75"/>
    <m/>
    <m/>
    <m/>
    <m/>
    <m/>
    <m/>
    <m/>
    <m/>
    <m/>
    <x v="0"/>
    <x v="0"/>
    <m/>
  </r>
  <r>
    <s v=""/>
    <s v=" E1011_01430"/>
    <s v="Final design update based on Engineering Test Article  - Cooling  system (RP) (OMD)"/>
    <s v="6.10.11.01"/>
    <x v="0"/>
    <d v="2027-04-08T00:00:00"/>
    <d v="2027-09-28T00:00:00"/>
    <s v="ewoolsey"/>
    <s v="yfuletova"/>
    <n v="0"/>
    <m/>
    <s v="C"/>
    <s v="Labor"/>
    <s v="TEC"/>
    <m/>
    <s v="JLAB"/>
    <s v="PED"/>
    <s v="DET"/>
    <x v="11"/>
    <m/>
    <m/>
    <m/>
    <m/>
    <m/>
    <m/>
    <m/>
    <m/>
    <m/>
    <m/>
    <m/>
    <m/>
    <m/>
    <m/>
    <m/>
    <m/>
    <m/>
    <m/>
    <m/>
    <x v="0"/>
    <x v="0"/>
    <m/>
  </r>
  <r>
    <s v=""/>
    <s v=" E1011_01435"/>
    <s v="Final design update based on Engineering Test Article  - Mechanics  and RF shielding  system (RP) (OMD)"/>
    <s v="6.10.11.01"/>
    <x v="0"/>
    <d v="2027-09-21T00:00:00"/>
    <d v="2027-09-28T00:00:00"/>
    <s v="ewoolsey"/>
    <s v="yfuletova"/>
    <n v="0"/>
    <m/>
    <s v="C"/>
    <s v="Labor"/>
    <s v="TEC"/>
    <m/>
    <s v="JLAB"/>
    <s v="PED"/>
    <s v="DET"/>
    <x v="6"/>
    <m/>
    <m/>
    <m/>
    <m/>
    <m/>
    <m/>
    <m/>
    <m/>
    <m/>
    <m/>
    <m/>
    <m/>
    <m/>
    <m/>
    <m/>
    <m/>
    <m/>
    <m/>
    <m/>
    <x v="0"/>
    <x v="0"/>
    <m/>
  </r>
  <r>
    <s v=""/>
    <s v=" E1011_01440"/>
    <s v="Final design update based on Engineering Test Article  - Sensor/ASICS design (RP) (OMD)"/>
    <s v="6.10.11.01"/>
    <x v="0"/>
    <d v="2027-09-21T00:00:00"/>
    <d v="2027-09-28T00:00:00"/>
    <s v="ewoolsey"/>
    <s v="yfuletova"/>
    <n v="0"/>
    <m/>
    <s v="C"/>
    <s v="Labor"/>
    <s v="TEC"/>
    <m/>
    <s v="JLAB"/>
    <s v="PED"/>
    <s v="DET"/>
    <x v="6"/>
    <m/>
    <m/>
    <m/>
    <m/>
    <m/>
    <m/>
    <m/>
    <m/>
    <m/>
    <m/>
    <m/>
    <m/>
    <m/>
    <m/>
    <m/>
    <m/>
    <m/>
    <m/>
    <m/>
    <x v="0"/>
    <x v="0"/>
    <m/>
  </r>
  <r>
    <s v=""/>
    <s v=" E08_10036"/>
    <s v="295 MHz Cavity (RCS Bunch Merge 1) Damper - Prepare Spec/SOW/APP"/>
    <s v="6.08.05.01"/>
    <x v="0"/>
    <d v="2024-08-08T00:00:00"/>
    <d v="2024-12-18T00:00:00"/>
    <s v="jtolle"/>
    <s v="zaltsman"/>
    <n v="0"/>
    <s v="CON"/>
    <s v="C"/>
    <s v="Labor"/>
    <s v="TEC"/>
    <m/>
    <s v="BNL"/>
    <s v="Const.Procure"/>
    <s v="RF"/>
    <x v="10"/>
    <s v="P.S478"/>
    <m/>
    <m/>
    <m/>
    <m/>
    <m/>
    <m/>
    <m/>
    <m/>
    <m/>
    <m/>
    <m/>
    <m/>
    <m/>
    <m/>
    <m/>
    <m/>
    <m/>
    <m/>
    <x v="0"/>
    <x v="0"/>
    <m/>
  </r>
  <r>
    <s v=""/>
    <s v=" E08_10036"/>
    <s v="295 MHz Cavity (RCS Bunch Merge 1) Damper - Prepare Spec/SOW/APP"/>
    <s v="6.08.05.01"/>
    <x v="0"/>
    <d v="2024-08-08T00:00:00"/>
    <d v="2024-12-18T00:00:00"/>
    <s v="jtolle"/>
    <s v="zaltsman"/>
    <n v="0"/>
    <s v="CON"/>
    <s v="C"/>
    <s v="Labor"/>
    <s v="TEC"/>
    <m/>
    <s v="BNL"/>
    <s v="Const.Procure"/>
    <s v="RF"/>
    <x v="10"/>
    <s v="P.S478"/>
    <m/>
    <m/>
    <m/>
    <m/>
    <m/>
    <m/>
    <m/>
    <m/>
    <m/>
    <m/>
    <m/>
    <m/>
    <m/>
    <m/>
    <m/>
    <m/>
    <m/>
    <m/>
    <x v="0"/>
    <x v="0"/>
    <m/>
  </r>
  <r>
    <s v=""/>
    <s v=" E08_10036"/>
    <s v="295 MHz Cavity (RCS Bunch Merge 1) Damper - Prepare Spec/SOW/APP"/>
    <s v="6.08.05.01"/>
    <x v="0"/>
    <d v="2024-08-08T00:00:00"/>
    <d v="2024-12-18T00:00:00"/>
    <s v="jtolle"/>
    <s v="zaltsman"/>
    <n v="0"/>
    <s v="CON"/>
    <s v="C"/>
    <s v="Labor"/>
    <s v="TEC"/>
    <m/>
    <s v="BNL"/>
    <s v="Const.Procure"/>
    <s v="RF"/>
    <x v="10"/>
    <s v="P.S478"/>
    <m/>
    <m/>
    <m/>
    <m/>
    <m/>
    <m/>
    <m/>
    <m/>
    <m/>
    <m/>
    <m/>
    <m/>
    <m/>
    <m/>
    <m/>
    <m/>
    <m/>
    <m/>
    <x v="0"/>
    <x v="0"/>
    <m/>
  </r>
  <r>
    <s v=""/>
    <s v=" E1011_01700"/>
    <s v="RCV: Cooling Pipes (OMD) (RP)"/>
    <s v="6.10.11.01"/>
    <x v="3"/>
    <d v="2029-11-15T00:00:00"/>
    <d v="2029-11-16T00:00:00"/>
    <s v="ewoolsey"/>
    <s v="yfuletova"/>
    <n v="1498.6"/>
    <m/>
    <s v="C"/>
    <s v="Nonlabor"/>
    <s v="TEC"/>
    <m/>
    <s v="JLAB"/>
    <s v="Const"/>
    <s v="DET"/>
    <x v="9"/>
    <s v="B"/>
    <m/>
    <m/>
    <m/>
    <m/>
    <m/>
    <m/>
    <m/>
    <m/>
    <m/>
    <m/>
    <m/>
    <m/>
    <m/>
    <n v="1498.6"/>
    <m/>
    <m/>
    <m/>
    <m/>
    <x v="0"/>
    <x v="0"/>
    <m/>
  </r>
  <r>
    <s v="Contract Award"/>
    <s v=" E1011_01690"/>
    <s v="AWARD: Cooling Pipes (OMD) (RP)"/>
    <s v="6.10.11.01"/>
    <x v="0"/>
    <d v="2029-05-01T00:00:00"/>
    <d v="2029-05-02T00:00:00"/>
    <s v="ewoolsey"/>
    <s v="yfuletova"/>
    <n v="0.01"/>
    <s v="EDIA"/>
    <s v="C"/>
    <s v="Nonlabor"/>
    <s v="TEC"/>
    <m/>
    <s v="JLAB"/>
    <s v="PED"/>
    <s v="DET"/>
    <x v="10"/>
    <s v="B"/>
    <m/>
    <m/>
    <m/>
    <m/>
    <m/>
    <m/>
    <m/>
    <m/>
    <m/>
    <m/>
    <m/>
    <m/>
    <n v="0.01"/>
    <m/>
    <m/>
    <m/>
    <m/>
    <m/>
    <x v="0"/>
    <x v="0"/>
    <m/>
  </r>
  <r>
    <s v=""/>
    <s v=" HR_0805_1030"/>
    <s v="RF-ERL-5-CM: Incoming QC (CM-05)"/>
    <s v="6.08.04.02.04"/>
    <x v="0"/>
    <d v="2029-05-21T00:00:00"/>
    <d v="2029-05-22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HR_0805_1030"/>
    <s v="RF-ERL-5-CM: Incoming QC (CM-05)"/>
    <s v="6.08.04.02.04"/>
    <x v="0"/>
    <d v="2029-05-21T00:00:00"/>
    <d v="2029-05-22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HR_0805_1030"/>
    <s v="RF-ERL-5-CM: Incoming QC (CM-05)"/>
    <s v="6.08.04.02.04"/>
    <x v="0"/>
    <d v="2029-05-21T00:00:00"/>
    <d v="2029-05-22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HR_0805_1030"/>
    <s v="RF-ERL-5-CM: Incoming QC (CM-05)"/>
    <s v="6.08.04.02.04"/>
    <x v="0"/>
    <d v="2029-05-21T00:00:00"/>
    <d v="2029-05-22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HR_0805_1030"/>
    <s v="RF-ERL-5-CM: Incoming QC (CM-05)"/>
    <s v="6.08.04.02.04"/>
    <x v="0"/>
    <d v="2029-05-21T00:00:00"/>
    <d v="2029-05-22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HR_0805_6730"/>
    <s v="RF-ERL-5-CM: High Power Test (CM-06)"/>
    <s v="6.08.04.02.04"/>
    <x v="0"/>
    <d v="2029-07-20T00:00:00"/>
    <d v="2029-09-06T00:00:00"/>
    <s v="jtolle"/>
    <s v="zaltsman"/>
    <n v="0"/>
    <s v="CON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HR_0805_6730"/>
    <s v="RF-ERL-5-CM: High Power Test (CM-06)"/>
    <s v="6.08.04.02.04"/>
    <x v="0"/>
    <d v="2029-07-20T00:00:00"/>
    <d v="2029-09-06T00:00:00"/>
    <s v="jtolle"/>
    <s v="zaltsman"/>
    <n v="0"/>
    <s v="CON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HR_0805_6730"/>
    <s v="RF-ERL-5-CM: High Power Test (CM-06)"/>
    <s v="6.08.04.02.04"/>
    <x v="0"/>
    <d v="2029-07-20T00:00:00"/>
    <d v="2029-09-06T00:00:00"/>
    <s v="jtolle"/>
    <s v="zaltsman"/>
    <n v="0"/>
    <s v="CON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HR_0805_6730"/>
    <s v="RF-ERL-5-CM: High Power Test (CM-06)"/>
    <s v="6.08.04.02.04"/>
    <x v="0"/>
    <d v="2029-07-20T00:00:00"/>
    <d v="2029-09-06T00:00:00"/>
    <s v="jtolle"/>
    <s v="zaltsman"/>
    <n v="0"/>
    <s v="CON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HR_0805_6730"/>
    <s v="RF-ERL-5-CM: High Power Test (CM-06)"/>
    <s v="6.08.04.02.04"/>
    <x v="0"/>
    <d v="2029-07-20T00:00:00"/>
    <d v="2029-09-06T00:00:00"/>
    <s v="jtolle"/>
    <s v="zaltsman"/>
    <n v="0"/>
    <s v="CON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HR_0805_6720"/>
    <s v="RF-ERL-5-CM: Incoming QC (CM-06)"/>
    <s v="6.08.04.02.04"/>
    <x v="0"/>
    <d v="2029-07-18T00:00:00"/>
    <d v="2029-07-19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HR_0805_6720"/>
    <s v="RF-ERL-5-CM: Incoming QC (CM-06)"/>
    <s v="6.08.04.02.04"/>
    <x v="0"/>
    <d v="2029-07-18T00:00:00"/>
    <d v="2029-07-19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HR_0805_6720"/>
    <s v="RF-ERL-5-CM: Incoming QC (CM-06)"/>
    <s v="6.08.04.02.04"/>
    <x v="0"/>
    <d v="2029-07-18T00:00:00"/>
    <d v="2029-07-19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HR_0805_6720"/>
    <s v="RF-ERL-5-CM: Incoming QC (CM-06)"/>
    <s v="6.08.04.02.04"/>
    <x v="0"/>
    <d v="2029-07-18T00:00:00"/>
    <d v="2029-07-19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HR_0805_6720"/>
    <s v="RF-ERL-5-CM: Incoming QC (CM-06)"/>
    <s v="6.08.04.02.04"/>
    <x v="0"/>
    <d v="2029-07-18T00:00:00"/>
    <d v="2029-07-19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HR_0805_6760"/>
    <s v="RF-ERL-5-CM: High Power Test (CM-07)"/>
    <s v="6.08.04.02.04"/>
    <x v="0"/>
    <d v="2029-09-17T00:00:00"/>
    <d v="2029-11-02T00:00:00"/>
    <s v="jtolle"/>
    <s v="zaltsman"/>
    <n v="0"/>
    <s v="CON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HR_0805_6760"/>
    <s v="RF-ERL-5-CM: High Power Test (CM-07)"/>
    <s v="6.08.04.02.04"/>
    <x v="0"/>
    <d v="2029-09-17T00:00:00"/>
    <d v="2029-11-02T00:00:00"/>
    <s v="jtolle"/>
    <s v="zaltsman"/>
    <n v="0"/>
    <s v="CON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HR_0805_6760"/>
    <s v="RF-ERL-5-CM: High Power Test (CM-07)"/>
    <s v="6.08.04.02.04"/>
    <x v="0"/>
    <d v="2029-09-17T00:00:00"/>
    <d v="2029-11-02T00:00:00"/>
    <s v="jtolle"/>
    <s v="zaltsman"/>
    <n v="0"/>
    <s v="CON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HR_0805_6760"/>
    <s v="RF-ERL-5-CM: High Power Test (CM-07)"/>
    <s v="6.08.04.02.04"/>
    <x v="0"/>
    <d v="2029-09-17T00:00:00"/>
    <d v="2029-11-02T00:00:00"/>
    <s v="jtolle"/>
    <s v="zaltsman"/>
    <n v="0"/>
    <s v="CON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HR_0805_6760"/>
    <s v="RF-ERL-5-CM: High Power Test (CM-07)"/>
    <s v="6.08.04.02.04"/>
    <x v="0"/>
    <d v="2029-09-17T00:00:00"/>
    <d v="2029-11-02T00:00:00"/>
    <s v="jtolle"/>
    <s v="zaltsman"/>
    <n v="0"/>
    <s v="CON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HR_0805_6750"/>
    <s v="RF-ERL-5-CM: Incoming QC (CM-07)"/>
    <s v="6.08.04.02.04"/>
    <x v="0"/>
    <d v="2029-09-13T00:00:00"/>
    <d v="2029-09-14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HR_0805_6750"/>
    <s v="RF-ERL-5-CM: Incoming QC (CM-07)"/>
    <s v="6.08.04.02.04"/>
    <x v="0"/>
    <d v="2029-09-13T00:00:00"/>
    <d v="2029-09-14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HR_0805_6750"/>
    <s v="RF-ERL-5-CM: Incoming QC (CM-07)"/>
    <s v="6.08.04.02.04"/>
    <x v="0"/>
    <d v="2029-09-13T00:00:00"/>
    <d v="2029-09-14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HR_0805_6750"/>
    <s v="RF-ERL-5-CM: Incoming QC (CM-07)"/>
    <s v="6.08.04.02.04"/>
    <x v="0"/>
    <d v="2029-09-13T00:00:00"/>
    <d v="2029-09-14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HR_0805_6750"/>
    <s v="RF-ERL-5-CM: Incoming QC (CM-07)"/>
    <s v="6.08.04.02.04"/>
    <x v="0"/>
    <d v="2029-09-13T00:00:00"/>
    <d v="2029-09-14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HR_0805_6790"/>
    <s v="RF-ERL-5-CM: High Power Test (CM-08)"/>
    <s v="6.08.04.02.04"/>
    <x v="0"/>
    <d v="2029-11-14T00:00:00"/>
    <d v="1930-01-04T00:00:00"/>
    <s v="jtolle"/>
    <s v="zaltsman"/>
    <n v="0"/>
    <s v="CON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HR_0805_6790"/>
    <s v="RF-ERL-5-CM: High Power Test (CM-08)"/>
    <s v="6.08.04.02.04"/>
    <x v="0"/>
    <d v="2029-11-14T00:00:00"/>
    <d v="1930-01-04T00:00:00"/>
    <s v="jtolle"/>
    <s v="zaltsman"/>
    <n v="0"/>
    <s v="CON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HR_0805_6790"/>
    <s v="RF-ERL-5-CM: High Power Test (CM-08)"/>
    <s v="6.08.04.02.04"/>
    <x v="0"/>
    <d v="2029-11-14T00:00:00"/>
    <d v="1930-01-04T00:00:00"/>
    <s v="jtolle"/>
    <s v="zaltsman"/>
    <n v="0"/>
    <s v="CON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HR_0805_6790"/>
    <s v="RF-ERL-5-CM: High Power Test (CM-08)"/>
    <s v="6.08.04.02.04"/>
    <x v="0"/>
    <d v="2029-11-14T00:00:00"/>
    <d v="1930-01-04T00:00:00"/>
    <s v="jtolle"/>
    <s v="zaltsman"/>
    <n v="0"/>
    <s v="CON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HR_0805_6790"/>
    <s v="RF-ERL-5-CM: High Power Test (CM-08)"/>
    <s v="6.08.04.02.04"/>
    <x v="0"/>
    <d v="2029-11-14T00:00:00"/>
    <d v="1930-01-04T00:00:00"/>
    <s v="jtolle"/>
    <s v="zaltsman"/>
    <n v="0"/>
    <s v="CON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HR_0805_6780"/>
    <s v="RF-ERL-5-CM: Incoming QC (CM-08)"/>
    <s v="6.08.04.02.04"/>
    <x v="0"/>
    <d v="2029-11-09T00:00:00"/>
    <d v="2029-11-13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HR_0805_6780"/>
    <s v="RF-ERL-5-CM: Incoming QC (CM-08)"/>
    <s v="6.08.04.02.04"/>
    <x v="0"/>
    <d v="2029-11-09T00:00:00"/>
    <d v="2029-11-13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HR_0805_6780"/>
    <s v="RF-ERL-5-CM: Incoming QC (CM-08)"/>
    <s v="6.08.04.02.04"/>
    <x v="0"/>
    <d v="2029-11-09T00:00:00"/>
    <d v="2029-11-13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HR_0805_6780"/>
    <s v="RF-ERL-5-CM: Incoming QC (CM-08)"/>
    <s v="6.08.04.02.04"/>
    <x v="0"/>
    <d v="2029-11-09T00:00:00"/>
    <d v="2029-11-13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HR_0805_6780"/>
    <s v="RF-ERL-5-CM: Incoming QC (CM-08)"/>
    <s v="6.08.04.02.04"/>
    <x v="0"/>
    <d v="2029-11-09T00:00:00"/>
    <d v="2029-11-13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HR_0805_6820"/>
    <s v="RF-ERL-5-CM: High Power Test (CM-09)"/>
    <s v="6.08.04.02.04"/>
    <x v="0"/>
    <d v="1930-01-15T00:00:00"/>
    <d v="1930-03-05T00:00:00"/>
    <s v="jtolle"/>
    <s v="zaltsman"/>
    <n v="0"/>
    <s v="CON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HR_0805_6820"/>
    <s v="RF-ERL-5-CM: High Power Test (CM-09)"/>
    <s v="6.08.04.02.04"/>
    <x v="0"/>
    <d v="1930-01-15T00:00:00"/>
    <d v="1930-03-05T00:00:00"/>
    <s v="jtolle"/>
    <s v="zaltsman"/>
    <n v="0"/>
    <s v="CON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HR_0805_6820"/>
    <s v="RF-ERL-5-CM: High Power Test (CM-09)"/>
    <s v="6.08.04.02.04"/>
    <x v="0"/>
    <d v="1930-01-15T00:00:00"/>
    <d v="1930-03-05T00:00:00"/>
    <s v="jtolle"/>
    <s v="zaltsman"/>
    <n v="0"/>
    <s v="CON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HR_0805_6820"/>
    <s v="RF-ERL-5-CM: High Power Test (CM-09)"/>
    <s v="6.08.04.02.04"/>
    <x v="0"/>
    <d v="1930-01-15T00:00:00"/>
    <d v="1930-03-05T00:00:00"/>
    <s v="jtolle"/>
    <s v="zaltsman"/>
    <n v="0"/>
    <s v="CON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HR_0805_6820"/>
    <s v="RF-ERL-5-CM: High Power Test (CM-09)"/>
    <s v="6.08.04.02.04"/>
    <x v="0"/>
    <d v="1930-01-15T00:00:00"/>
    <d v="1930-03-05T00:00:00"/>
    <s v="jtolle"/>
    <s v="zaltsman"/>
    <n v="0"/>
    <s v="CON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HR_0805_6810"/>
    <s v="RF-ERL-5-CM: Incoming QC (CM-09)"/>
    <s v="6.08.04.02.04"/>
    <x v="0"/>
    <d v="1930-01-11T00:00:00"/>
    <d v="1930-01-14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HR_0805_6810"/>
    <s v="RF-ERL-5-CM: Incoming QC (CM-09)"/>
    <s v="6.08.04.02.04"/>
    <x v="0"/>
    <d v="1930-01-11T00:00:00"/>
    <d v="1930-01-14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HR_0805_6810"/>
    <s v="RF-ERL-5-CM: Incoming QC (CM-09)"/>
    <s v="6.08.04.02.04"/>
    <x v="0"/>
    <d v="1930-01-11T00:00:00"/>
    <d v="1930-01-14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HR_0805_6810"/>
    <s v="RF-ERL-5-CM: Incoming QC (CM-09)"/>
    <s v="6.08.04.02.04"/>
    <x v="0"/>
    <d v="1930-01-11T00:00:00"/>
    <d v="1930-01-14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HR_0805_6810"/>
    <s v="RF-ERL-5-CM: Incoming QC (CM-09)"/>
    <s v="6.08.04.02.04"/>
    <x v="0"/>
    <d v="1930-01-11T00:00:00"/>
    <d v="1930-01-14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HR_0805_6850"/>
    <s v="RF-ERL-5-CM: High Power Test (CM-10)"/>
    <s v="6.08.04.02.04"/>
    <x v="0"/>
    <d v="1930-03-14T00:00:00"/>
    <d v="1930-04-30T00:00:00"/>
    <s v="jtolle"/>
    <s v="zaltsman"/>
    <n v="0"/>
    <s v="CON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HR_0805_6850"/>
    <s v="RF-ERL-5-CM: High Power Test (CM-10)"/>
    <s v="6.08.04.02.04"/>
    <x v="0"/>
    <d v="1930-03-14T00:00:00"/>
    <d v="1930-04-30T00:00:00"/>
    <s v="jtolle"/>
    <s v="zaltsman"/>
    <n v="0"/>
    <s v="CON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HR_0805_6850"/>
    <s v="RF-ERL-5-CM: High Power Test (CM-10)"/>
    <s v="6.08.04.02.04"/>
    <x v="0"/>
    <d v="1930-03-14T00:00:00"/>
    <d v="1930-04-30T00:00:00"/>
    <s v="jtolle"/>
    <s v="zaltsman"/>
    <n v="0"/>
    <s v="CON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HR_0805_6850"/>
    <s v="RF-ERL-5-CM: High Power Test (CM-10)"/>
    <s v="6.08.04.02.04"/>
    <x v="0"/>
    <d v="1930-03-14T00:00:00"/>
    <d v="1930-04-30T00:00:00"/>
    <s v="jtolle"/>
    <s v="zaltsman"/>
    <n v="0"/>
    <s v="CON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HR_0805_6850"/>
    <s v="RF-ERL-5-CM: High Power Test (CM-10)"/>
    <s v="6.08.04.02.04"/>
    <x v="0"/>
    <d v="1930-03-14T00:00:00"/>
    <d v="1930-04-30T00:00:00"/>
    <s v="jtolle"/>
    <s v="zaltsman"/>
    <n v="0"/>
    <s v="CON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HR_0805_6840"/>
    <s v="RF-ERL-5-CM: Incoming QC (CM-10)"/>
    <s v="6.08.04.02.04"/>
    <x v="0"/>
    <d v="1930-03-12T00:00:00"/>
    <d v="1930-03-13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HR_0805_6840"/>
    <s v="RF-ERL-5-CM: Incoming QC (CM-10)"/>
    <s v="6.08.04.02.04"/>
    <x v="0"/>
    <d v="1930-03-12T00:00:00"/>
    <d v="1930-03-13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HR_0805_6840"/>
    <s v="RF-ERL-5-CM: Incoming QC (CM-10)"/>
    <s v="6.08.04.02.04"/>
    <x v="0"/>
    <d v="1930-03-12T00:00:00"/>
    <d v="1930-03-13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HR_0805_6840"/>
    <s v="RF-ERL-5-CM: Incoming QC (CM-10)"/>
    <s v="6.08.04.02.04"/>
    <x v="0"/>
    <d v="1930-03-12T00:00:00"/>
    <d v="1930-03-13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HR_0805_6840"/>
    <s v="RF-ERL-5-CM: Incoming QC (CM-10)"/>
    <s v="6.08.04.02.04"/>
    <x v="0"/>
    <d v="1930-03-12T00:00:00"/>
    <d v="1930-03-13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HR_0805_6880"/>
    <s v="RF-ERL-5-CM: High Power Test (CM-11)"/>
    <s v="6.08.04.02.04"/>
    <x v="0"/>
    <d v="1930-05-09T00:00:00"/>
    <d v="1930-06-26T00:00:00"/>
    <s v="jtolle"/>
    <s v="zaltsman"/>
    <n v="0"/>
    <s v="CON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HR_0805_6880"/>
    <s v="RF-ERL-5-CM: High Power Test (CM-11)"/>
    <s v="6.08.04.02.04"/>
    <x v="0"/>
    <d v="1930-05-09T00:00:00"/>
    <d v="1930-06-26T00:00:00"/>
    <s v="jtolle"/>
    <s v="zaltsman"/>
    <n v="0"/>
    <s v="CON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HR_0805_6880"/>
    <s v="RF-ERL-5-CM: High Power Test (CM-11)"/>
    <s v="6.08.04.02.04"/>
    <x v="0"/>
    <d v="1930-05-09T00:00:00"/>
    <d v="1930-06-26T00:00:00"/>
    <s v="jtolle"/>
    <s v="zaltsman"/>
    <n v="0"/>
    <s v="CON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HR_0805_6880"/>
    <s v="RF-ERL-5-CM: High Power Test (CM-11)"/>
    <s v="6.08.04.02.04"/>
    <x v="0"/>
    <d v="1930-05-09T00:00:00"/>
    <d v="1930-06-26T00:00:00"/>
    <s v="jtolle"/>
    <s v="zaltsman"/>
    <n v="0"/>
    <s v="CON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HR_0805_6880"/>
    <s v="RF-ERL-5-CM: High Power Test (CM-11)"/>
    <s v="6.08.04.02.04"/>
    <x v="0"/>
    <d v="1930-05-09T00:00:00"/>
    <d v="1930-06-26T00:00:00"/>
    <s v="jtolle"/>
    <s v="zaltsman"/>
    <n v="0"/>
    <s v="CON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HR_0805_6870"/>
    <s v="RF-ERL-5-CM: Incoming QC (CM-11)"/>
    <s v="6.08.04.02.04"/>
    <x v="0"/>
    <d v="1930-05-07T00:00:00"/>
    <d v="1930-05-08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HR_0805_6870"/>
    <s v="RF-ERL-5-CM: Incoming QC (CM-11)"/>
    <s v="6.08.04.02.04"/>
    <x v="0"/>
    <d v="1930-05-07T00:00:00"/>
    <d v="1930-05-08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HR_0805_6870"/>
    <s v="RF-ERL-5-CM: Incoming QC (CM-11)"/>
    <s v="6.08.04.02.04"/>
    <x v="0"/>
    <d v="1930-05-07T00:00:00"/>
    <d v="1930-05-08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HR_0805_6870"/>
    <s v="RF-ERL-5-CM: Incoming QC (CM-11)"/>
    <s v="6.08.04.02.04"/>
    <x v="0"/>
    <d v="1930-05-07T00:00:00"/>
    <d v="1930-05-08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HR_0805_6870"/>
    <s v="RF-ERL-5-CM: Incoming QC (CM-11)"/>
    <s v="6.08.04.02.04"/>
    <x v="0"/>
    <d v="1930-05-07T00:00:00"/>
    <d v="1930-05-08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HR_0805_6910"/>
    <s v="RF-ERL-5-CM: High Power Test (CM-12)"/>
    <s v="6.08.04.02.04"/>
    <x v="0"/>
    <d v="1930-07-08T00:00:00"/>
    <d v="1930-08-22T00:00:00"/>
    <s v="jtolle"/>
    <s v="zaltsman"/>
    <n v="0"/>
    <s v="CON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HR_0805_6910"/>
    <s v="RF-ERL-5-CM: High Power Test (CM-12)"/>
    <s v="6.08.04.02.04"/>
    <x v="0"/>
    <d v="1930-07-08T00:00:00"/>
    <d v="1930-08-22T00:00:00"/>
    <s v="jtolle"/>
    <s v="zaltsman"/>
    <n v="0"/>
    <s v="CON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HR_0805_6910"/>
    <s v="RF-ERL-5-CM: High Power Test (CM-12)"/>
    <s v="6.08.04.02.04"/>
    <x v="0"/>
    <d v="1930-07-08T00:00:00"/>
    <d v="1930-08-22T00:00:00"/>
    <s v="jtolle"/>
    <s v="zaltsman"/>
    <n v="0"/>
    <s v="CON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HR_0805_6910"/>
    <s v="RF-ERL-5-CM: High Power Test (CM-12)"/>
    <s v="6.08.04.02.04"/>
    <x v="0"/>
    <d v="1930-07-08T00:00:00"/>
    <d v="1930-08-22T00:00:00"/>
    <s v="jtolle"/>
    <s v="zaltsman"/>
    <n v="0"/>
    <s v="CON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HR_0805_6910"/>
    <s v="RF-ERL-5-CM: High Power Test (CM-12)"/>
    <s v="6.08.04.02.04"/>
    <x v="0"/>
    <d v="1930-07-08T00:00:00"/>
    <d v="1930-08-22T00:00:00"/>
    <s v="jtolle"/>
    <s v="zaltsman"/>
    <n v="0"/>
    <s v="CON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HR_0805_6900"/>
    <s v="RF-ERL-5-CM: Incoming QC (CM-12)"/>
    <s v="6.08.04.02.04"/>
    <x v="0"/>
    <d v="1930-07-03T00:00:00"/>
    <d v="1930-07-05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HR_0805_6900"/>
    <s v="RF-ERL-5-CM: Incoming QC (CM-12)"/>
    <s v="6.08.04.02.04"/>
    <x v="0"/>
    <d v="1930-07-03T00:00:00"/>
    <d v="1930-07-05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HR_0805_6900"/>
    <s v="RF-ERL-5-CM: Incoming QC (CM-12)"/>
    <s v="6.08.04.02.04"/>
    <x v="0"/>
    <d v="1930-07-03T00:00:00"/>
    <d v="1930-07-05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HR_0805_6900"/>
    <s v="RF-ERL-5-CM: Incoming QC (CM-12)"/>
    <s v="6.08.04.02.04"/>
    <x v="0"/>
    <d v="1930-07-03T00:00:00"/>
    <d v="1930-07-05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HR_0805_6900"/>
    <s v="RF-ERL-5-CM: Incoming QC (CM-12)"/>
    <s v="6.08.04.02.04"/>
    <x v="0"/>
    <d v="1930-07-03T00:00:00"/>
    <d v="1930-07-05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HR_0805_6940"/>
    <s v="RF-ERL-5-CM: High Power Test (CM-13)"/>
    <s v="6.08.04.02.04"/>
    <x v="0"/>
    <d v="1930-09-03T00:00:00"/>
    <d v="1930-10-21T00:00:00"/>
    <s v="jtolle"/>
    <s v="zaltsman"/>
    <n v="0"/>
    <s v="CON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HR_0805_6940"/>
    <s v="RF-ERL-5-CM: High Power Test (CM-13)"/>
    <s v="6.08.04.02.04"/>
    <x v="0"/>
    <d v="1930-09-03T00:00:00"/>
    <d v="1930-10-21T00:00:00"/>
    <s v="jtolle"/>
    <s v="zaltsman"/>
    <n v="0"/>
    <s v="CON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HR_0805_6940"/>
    <s v="RF-ERL-5-CM: High Power Test (CM-13)"/>
    <s v="6.08.04.02.04"/>
    <x v="0"/>
    <d v="1930-09-03T00:00:00"/>
    <d v="1930-10-21T00:00:00"/>
    <s v="jtolle"/>
    <s v="zaltsman"/>
    <n v="0"/>
    <s v="CON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HR_0805_6940"/>
    <s v="RF-ERL-5-CM: High Power Test (CM-13)"/>
    <s v="6.08.04.02.04"/>
    <x v="0"/>
    <d v="1930-09-03T00:00:00"/>
    <d v="1930-10-21T00:00:00"/>
    <s v="jtolle"/>
    <s v="zaltsman"/>
    <n v="0"/>
    <s v="CON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HR_0805_6940"/>
    <s v="RF-ERL-5-CM: High Power Test (CM-13)"/>
    <s v="6.08.04.02.04"/>
    <x v="0"/>
    <d v="1930-09-03T00:00:00"/>
    <d v="1930-10-21T00:00:00"/>
    <s v="jtolle"/>
    <s v="zaltsman"/>
    <n v="0"/>
    <s v="CON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HR_0805_6930"/>
    <s v="RF-ERL-5-CM: Incoming QC (CM-13)"/>
    <s v="6.08.04.02.04"/>
    <x v="0"/>
    <d v="1930-08-29T00:00:00"/>
    <d v="1930-08-30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HR_0805_6930"/>
    <s v="RF-ERL-5-CM: Incoming QC (CM-13)"/>
    <s v="6.08.04.02.04"/>
    <x v="0"/>
    <d v="1930-08-29T00:00:00"/>
    <d v="1930-08-30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HR_0805_6930"/>
    <s v="RF-ERL-5-CM: Incoming QC (CM-13)"/>
    <s v="6.08.04.02.04"/>
    <x v="0"/>
    <d v="1930-08-29T00:00:00"/>
    <d v="1930-08-30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HR_0805_6930"/>
    <s v="RF-ERL-5-CM: Incoming QC (CM-13)"/>
    <s v="6.08.04.02.04"/>
    <x v="0"/>
    <d v="1930-08-29T00:00:00"/>
    <d v="1930-08-30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HR_0805_6930"/>
    <s v="RF-ERL-5-CM: Incoming QC (CM-13)"/>
    <s v="6.08.04.02.04"/>
    <x v="0"/>
    <d v="1930-08-29T00:00:00"/>
    <d v="1930-08-30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HR_0805_6970"/>
    <s v="RF-ERL-5-CM: High Power Test (CM-14)"/>
    <s v="6.08.04.02.04"/>
    <x v="0"/>
    <d v="1930-10-30T00:00:00"/>
    <d v="1930-12-19T00:00:00"/>
    <s v="jtolle"/>
    <s v="zaltsman"/>
    <n v="0"/>
    <s v="CON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HR_0805_6970"/>
    <s v="RF-ERL-5-CM: High Power Test (CM-14)"/>
    <s v="6.08.04.02.04"/>
    <x v="0"/>
    <d v="1930-10-30T00:00:00"/>
    <d v="1930-12-19T00:00:00"/>
    <s v="jtolle"/>
    <s v="zaltsman"/>
    <n v="0"/>
    <s v="CON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HR_0805_6970"/>
    <s v="RF-ERL-5-CM: High Power Test (CM-14)"/>
    <s v="6.08.04.02.04"/>
    <x v="0"/>
    <d v="1930-10-30T00:00:00"/>
    <d v="1930-12-19T00:00:00"/>
    <s v="jtolle"/>
    <s v="zaltsman"/>
    <n v="0"/>
    <s v="CON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HR_0805_6970"/>
    <s v="RF-ERL-5-CM: High Power Test (CM-14)"/>
    <s v="6.08.04.02.04"/>
    <x v="0"/>
    <d v="1930-10-30T00:00:00"/>
    <d v="1930-12-19T00:00:00"/>
    <s v="jtolle"/>
    <s v="zaltsman"/>
    <n v="0"/>
    <s v="CON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HR_0805_6970"/>
    <s v="RF-ERL-5-CM: High Power Test (CM-14)"/>
    <s v="6.08.04.02.04"/>
    <x v="0"/>
    <d v="1930-10-30T00:00:00"/>
    <d v="1930-12-19T00:00:00"/>
    <s v="jtolle"/>
    <s v="zaltsman"/>
    <n v="0"/>
    <s v="CON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HR_0805_6960"/>
    <s v="RF-ERL-5-CM: Incoming QC (CM-14)"/>
    <s v="6.08.04.02.04"/>
    <x v="0"/>
    <d v="1930-10-28T00:00:00"/>
    <d v="1930-10-29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HR_0805_6960"/>
    <s v="RF-ERL-5-CM: Incoming QC (CM-14)"/>
    <s v="6.08.04.02.04"/>
    <x v="0"/>
    <d v="1930-10-28T00:00:00"/>
    <d v="1930-10-29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HR_0805_6960"/>
    <s v="RF-ERL-5-CM: Incoming QC (CM-14)"/>
    <s v="6.08.04.02.04"/>
    <x v="0"/>
    <d v="1930-10-28T00:00:00"/>
    <d v="1930-10-29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HR_0805_6960"/>
    <s v="RF-ERL-5-CM: Incoming QC (CM-14)"/>
    <s v="6.08.04.02.04"/>
    <x v="0"/>
    <d v="1930-10-28T00:00:00"/>
    <d v="1930-10-29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HR_0805_6960"/>
    <s v="RF-ERL-5-CM: Incoming QC (CM-14)"/>
    <s v="6.08.04.02.04"/>
    <x v="0"/>
    <d v="1930-10-28T00:00:00"/>
    <d v="1930-10-29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HR_0805_5135"/>
    <s v="RF-ERL-2-CM: Incoming QC (First Article)"/>
    <s v="6.08.04.03.04"/>
    <x v="0"/>
    <d v="1930-10-01T00:00:00"/>
    <d v="1930-10-02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HR_0805_5135"/>
    <s v="RF-ERL-2-CM: Incoming QC (First Article)"/>
    <s v="6.08.04.03.04"/>
    <x v="0"/>
    <d v="1930-10-01T00:00:00"/>
    <d v="1930-10-02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HR_0805_5135"/>
    <s v="RF-ERL-2-CM: Incoming QC (First Article)"/>
    <s v="6.08.04.03.04"/>
    <x v="0"/>
    <d v="1930-10-01T00:00:00"/>
    <d v="1930-10-02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HR_0805_5135"/>
    <s v="RF-ERL-2-CM: Incoming QC (First Article)"/>
    <s v="6.08.04.03.04"/>
    <x v="0"/>
    <d v="1930-10-01T00:00:00"/>
    <d v="1930-10-02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HR_0805_5135"/>
    <s v="RF-ERL-2-CM: Incoming QC (First Article)"/>
    <s v="6.08.04.03.04"/>
    <x v="0"/>
    <d v="1930-10-01T00:00:00"/>
    <d v="1930-10-02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HR_0805_5195"/>
    <s v="RF-ERL-2-CM: Incoming QC (CM-02)"/>
    <s v="6.08.04.03.04"/>
    <x v="0"/>
    <d v="1930-11-06T00:00:00"/>
    <d v="1930-11-07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HR_0805_5195"/>
    <s v="RF-ERL-2-CM: Incoming QC (CM-02)"/>
    <s v="6.08.04.03.04"/>
    <x v="0"/>
    <d v="1930-11-06T00:00:00"/>
    <d v="1930-11-07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HR_0805_5195"/>
    <s v="RF-ERL-2-CM: Incoming QC (CM-02)"/>
    <s v="6.08.04.03.04"/>
    <x v="0"/>
    <d v="1930-11-06T00:00:00"/>
    <d v="1930-11-07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HR_0805_5195"/>
    <s v="RF-ERL-2-CM: Incoming QC (CM-02)"/>
    <s v="6.08.04.03.04"/>
    <x v="0"/>
    <d v="1930-11-06T00:00:00"/>
    <d v="1930-11-07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HR_0805_5195"/>
    <s v="RF-ERL-2-CM: Incoming QC (CM-02)"/>
    <s v="6.08.04.03.04"/>
    <x v="0"/>
    <d v="1930-11-06T00:00:00"/>
    <d v="1930-11-07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HR_0805_5230"/>
    <s v="RF-ERL-2-CM: High Power Test (CM-03)"/>
    <s v="6.08.04.03.04"/>
    <x v="0"/>
    <d v="1931-02-25T00:00:00"/>
    <d v="1931-05-19T00:00:00"/>
    <s v="jtolle"/>
    <s v="zaltsman"/>
    <n v="0"/>
    <s v="CON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HR_0805_5230"/>
    <s v="RF-ERL-2-CM: High Power Test (CM-03)"/>
    <s v="6.08.04.03.04"/>
    <x v="0"/>
    <d v="1931-02-25T00:00:00"/>
    <d v="1931-05-19T00:00:00"/>
    <s v="jtolle"/>
    <s v="zaltsman"/>
    <n v="0"/>
    <s v="CON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HR_0805_5230"/>
    <s v="RF-ERL-2-CM: High Power Test (CM-03)"/>
    <s v="6.08.04.03.04"/>
    <x v="0"/>
    <d v="1931-02-25T00:00:00"/>
    <d v="1931-05-19T00:00:00"/>
    <s v="jtolle"/>
    <s v="zaltsman"/>
    <n v="0"/>
    <s v="CON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HR_0805_5230"/>
    <s v="RF-ERL-2-CM: High Power Test (CM-03)"/>
    <s v="6.08.04.03.04"/>
    <x v="0"/>
    <d v="1931-02-25T00:00:00"/>
    <d v="1931-05-19T00:00:00"/>
    <s v="jtolle"/>
    <s v="zaltsman"/>
    <n v="0"/>
    <s v="CON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HR_0805_5230"/>
    <s v="RF-ERL-2-CM: High Power Test (CM-03)"/>
    <s v="6.08.04.03.04"/>
    <x v="0"/>
    <d v="1931-02-25T00:00:00"/>
    <d v="1931-05-19T00:00:00"/>
    <s v="jtolle"/>
    <s v="zaltsman"/>
    <n v="0"/>
    <s v="CON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HR_0805_5220"/>
    <s v="RF-ERL-2-CM: Incoming QC (CM-03)"/>
    <s v="6.08.04.03.04"/>
    <x v="0"/>
    <d v="1931-02-21T00:00:00"/>
    <d v="1931-02-24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HR_0805_5220"/>
    <s v="RF-ERL-2-CM: Incoming QC (CM-03)"/>
    <s v="6.08.04.03.04"/>
    <x v="0"/>
    <d v="1931-02-21T00:00:00"/>
    <d v="1931-02-24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HR_0805_5220"/>
    <s v="RF-ERL-2-CM: Incoming QC (CM-03)"/>
    <s v="6.08.04.03.04"/>
    <x v="0"/>
    <d v="1931-02-21T00:00:00"/>
    <d v="1931-02-24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HR_0805_5220"/>
    <s v="RF-ERL-2-CM: Incoming QC (CM-03)"/>
    <s v="6.08.04.03.04"/>
    <x v="0"/>
    <d v="1931-02-21T00:00:00"/>
    <d v="1931-02-24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HR_0805_5220"/>
    <s v="RF-ERL-2-CM: Incoming QC (CM-03)"/>
    <s v="6.08.04.03.04"/>
    <x v="0"/>
    <d v="1931-02-21T00:00:00"/>
    <d v="1931-02-24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IR_0205_1995"/>
    <s v="RF-CRAB-1-CM: Incoming QC (CM-01)"/>
    <s v="6.08.04.04.04"/>
    <x v="0"/>
    <d v="1931-01-06T00:00:00"/>
    <d v="1931-01-07T00:00:00"/>
    <s v="jtolle"/>
    <s v="zaltsman"/>
    <n v="0"/>
    <s v="CON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IR_0205_1995"/>
    <s v="RF-CRAB-1-CM: Incoming QC (CM-01)"/>
    <s v="6.08.04.04.04"/>
    <x v="0"/>
    <d v="1931-01-06T00:00:00"/>
    <d v="1931-01-07T00:00:00"/>
    <s v="jtolle"/>
    <s v="zaltsman"/>
    <n v="0"/>
    <s v="CON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IR_0205_1995"/>
    <s v="RF-CRAB-1-CM: Incoming QC (CM-01)"/>
    <s v="6.08.04.04.04"/>
    <x v="0"/>
    <d v="1931-01-06T00:00:00"/>
    <d v="1931-01-07T00:00:00"/>
    <s v="jtolle"/>
    <s v="zaltsman"/>
    <n v="0"/>
    <s v="CON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IR_0205_1995"/>
    <s v="RF-CRAB-1-CM: Incoming QC (CM-01)"/>
    <s v="6.08.04.04.04"/>
    <x v="0"/>
    <d v="1931-01-06T00:00:00"/>
    <d v="1931-01-07T00:00:00"/>
    <s v="jtolle"/>
    <s v="zaltsman"/>
    <n v="0"/>
    <s v="CON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IR_0205_1995"/>
    <s v="RF-CRAB-1-CM: Incoming QC (CM-01)"/>
    <s v="6.08.04.04.04"/>
    <x v="0"/>
    <d v="1931-01-06T00:00:00"/>
    <d v="1931-01-07T00:00:00"/>
    <s v="jtolle"/>
    <s v="zaltsman"/>
    <n v="0"/>
    <s v="CON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IR_0205_5370"/>
    <s v="RF-CRAB-1-CM: High Power Test (CM-02)"/>
    <s v="6.08.04.04.04"/>
    <x v="0"/>
    <d v="1931-07-22T00:00:00"/>
    <d v="1931-08-18T00:00:00"/>
    <s v="jtolle"/>
    <s v="zaltsman"/>
    <n v="0"/>
    <s v="CON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IR_0205_5370"/>
    <s v="RF-CRAB-1-CM: High Power Test (CM-02)"/>
    <s v="6.08.04.04.04"/>
    <x v="0"/>
    <d v="1931-07-22T00:00:00"/>
    <d v="1931-08-18T00:00:00"/>
    <s v="jtolle"/>
    <s v="zaltsman"/>
    <n v="0"/>
    <s v="CON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IR_0205_5370"/>
    <s v="RF-CRAB-1-CM: High Power Test (CM-02)"/>
    <s v="6.08.04.04.04"/>
    <x v="0"/>
    <d v="1931-07-22T00:00:00"/>
    <d v="1931-08-18T00:00:00"/>
    <s v="jtolle"/>
    <s v="zaltsman"/>
    <n v="0"/>
    <s v="CON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IR_0205_5370"/>
    <s v="RF-CRAB-1-CM: High Power Test (CM-02)"/>
    <s v="6.08.04.04.04"/>
    <x v="0"/>
    <d v="1931-07-22T00:00:00"/>
    <d v="1931-08-18T00:00:00"/>
    <s v="jtolle"/>
    <s v="zaltsman"/>
    <n v="0"/>
    <s v="CON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IR_0205_5370"/>
    <s v="RF-CRAB-1-CM: High Power Test (CM-02)"/>
    <s v="6.08.04.04.04"/>
    <x v="0"/>
    <d v="1931-07-22T00:00:00"/>
    <d v="1931-08-18T00:00:00"/>
    <s v="jtolle"/>
    <s v="zaltsman"/>
    <n v="0"/>
    <s v="CON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IR_0205_5360"/>
    <s v="RF-CRAB-1-CM: Incoming QC (CM-02)"/>
    <s v="6.08.04.04.04"/>
    <x v="0"/>
    <d v="1931-07-18T00:00:00"/>
    <d v="1931-07-21T00:00:00"/>
    <s v="jtolle"/>
    <s v="zaltsman"/>
    <n v="0"/>
    <s v="CON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IR_0205_5360"/>
    <s v="RF-CRAB-1-CM: Incoming QC (CM-02)"/>
    <s v="6.08.04.04.04"/>
    <x v="0"/>
    <d v="1931-07-18T00:00:00"/>
    <d v="1931-07-21T00:00:00"/>
    <s v="jtolle"/>
    <s v="zaltsman"/>
    <n v="0"/>
    <s v="CON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IR_0205_5360"/>
    <s v="RF-CRAB-1-CM: Incoming QC (CM-02)"/>
    <s v="6.08.04.04.04"/>
    <x v="0"/>
    <d v="1931-07-18T00:00:00"/>
    <d v="1931-07-21T00:00:00"/>
    <s v="jtolle"/>
    <s v="zaltsman"/>
    <n v="0"/>
    <s v="CON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IR_0205_5360"/>
    <s v="RF-CRAB-1-CM: Incoming QC (CM-02)"/>
    <s v="6.08.04.04.04"/>
    <x v="0"/>
    <d v="1931-07-18T00:00:00"/>
    <d v="1931-07-21T00:00:00"/>
    <s v="jtolle"/>
    <s v="zaltsman"/>
    <n v="0"/>
    <s v="CON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IR_0205_5360"/>
    <s v="RF-CRAB-1-CM: Incoming QC (CM-02)"/>
    <s v="6.08.04.04.04"/>
    <x v="0"/>
    <d v="1931-07-18T00:00:00"/>
    <d v="1931-07-21T00:00:00"/>
    <s v="jtolle"/>
    <s v="zaltsman"/>
    <n v="0"/>
    <s v="CON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IR_0205_5390"/>
    <s v="RF-CRAB-1-CM: High Power Test (CM-03)"/>
    <s v="6.08.04.04.04"/>
    <x v="0"/>
    <d v="1931-08-19T00:00:00"/>
    <d v="1931-09-15T00:00:00"/>
    <s v="jtolle"/>
    <s v="zaltsman"/>
    <n v="0"/>
    <s v="CON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IR_0205_5390"/>
    <s v="RF-CRAB-1-CM: High Power Test (CM-03)"/>
    <s v="6.08.04.04.04"/>
    <x v="0"/>
    <d v="1931-08-19T00:00:00"/>
    <d v="1931-09-15T00:00:00"/>
    <s v="jtolle"/>
    <s v="zaltsman"/>
    <n v="0"/>
    <s v="CON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IR_0205_5390"/>
    <s v="RF-CRAB-1-CM: High Power Test (CM-03)"/>
    <s v="6.08.04.04.04"/>
    <x v="0"/>
    <d v="1931-08-19T00:00:00"/>
    <d v="1931-09-15T00:00:00"/>
    <s v="jtolle"/>
    <s v="zaltsman"/>
    <n v="0"/>
    <s v="CON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IR_0205_5390"/>
    <s v="RF-CRAB-1-CM: High Power Test (CM-03)"/>
    <s v="6.08.04.04.04"/>
    <x v="0"/>
    <d v="1931-08-19T00:00:00"/>
    <d v="1931-09-15T00:00:00"/>
    <s v="jtolle"/>
    <s v="zaltsman"/>
    <n v="0"/>
    <s v="CON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IR_0205_5390"/>
    <s v="RF-CRAB-1-CM: High Power Test (CM-03)"/>
    <s v="6.08.04.04.04"/>
    <x v="0"/>
    <d v="1931-08-19T00:00:00"/>
    <d v="1931-09-15T00:00:00"/>
    <s v="jtolle"/>
    <s v="zaltsman"/>
    <n v="0"/>
    <s v="CON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IR_0205_5380"/>
    <s v="RF-CRAB-1-CM: Incoming QC (CM-03)"/>
    <s v="6.08.04.04.04"/>
    <x v="0"/>
    <d v="1931-08-15T00:00:00"/>
    <d v="1931-08-18T00:00:00"/>
    <s v="jtolle"/>
    <s v="zaltsman"/>
    <n v="0"/>
    <s v="CON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IR_0205_5380"/>
    <s v="RF-CRAB-1-CM: Incoming QC (CM-03)"/>
    <s v="6.08.04.04.04"/>
    <x v="0"/>
    <d v="1931-08-15T00:00:00"/>
    <d v="1931-08-18T00:00:00"/>
    <s v="jtolle"/>
    <s v="zaltsman"/>
    <n v="0"/>
    <s v="CON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IR_0205_5380"/>
    <s v="RF-CRAB-1-CM: Incoming QC (CM-03)"/>
    <s v="6.08.04.04.04"/>
    <x v="0"/>
    <d v="1931-08-15T00:00:00"/>
    <d v="1931-08-18T00:00:00"/>
    <s v="jtolle"/>
    <s v="zaltsman"/>
    <n v="0"/>
    <s v="CON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IR_0205_5380"/>
    <s v="RF-CRAB-1-CM: Incoming QC (CM-03)"/>
    <s v="6.08.04.04.04"/>
    <x v="0"/>
    <d v="1931-08-15T00:00:00"/>
    <d v="1931-08-18T00:00:00"/>
    <s v="jtolle"/>
    <s v="zaltsman"/>
    <n v="0"/>
    <s v="CON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IR_0205_5380"/>
    <s v="RF-CRAB-1-CM: Incoming QC (CM-03)"/>
    <s v="6.08.04.04.04"/>
    <x v="0"/>
    <d v="1931-08-15T00:00:00"/>
    <d v="1931-08-18T00:00:00"/>
    <s v="jtolle"/>
    <s v="zaltsman"/>
    <n v="0"/>
    <s v="CON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IR_0205_5065"/>
    <s v="RF-CRAB-2-CM: Incoming QC (CM-01)"/>
    <s v="6.08.04.05.04"/>
    <x v="0"/>
    <d v="2029-04-13T00:00:00"/>
    <d v="2029-04-16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IR_0205_5065"/>
    <s v="RF-CRAB-2-CM: Incoming QC (CM-01)"/>
    <s v="6.08.04.05.04"/>
    <x v="0"/>
    <d v="2029-04-13T00:00:00"/>
    <d v="2029-04-16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IR_0205_5065"/>
    <s v="RF-CRAB-2-CM: Incoming QC (CM-01)"/>
    <s v="6.08.04.05.04"/>
    <x v="0"/>
    <d v="2029-04-13T00:00:00"/>
    <d v="2029-04-16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IR_0205_5065"/>
    <s v="RF-CRAB-2-CM: Incoming QC (CM-01)"/>
    <s v="6.08.04.05.04"/>
    <x v="0"/>
    <d v="2029-04-13T00:00:00"/>
    <d v="2029-04-16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IR_0205_5065"/>
    <s v="RF-CRAB-2-CM: Incoming QC (CM-01)"/>
    <s v="6.08.04.05.04"/>
    <x v="0"/>
    <d v="2029-04-13T00:00:00"/>
    <d v="2029-04-16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IR_0205_5095"/>
    <s v="RF-CRAB-2-CM: Incoming QC (CM-02)"/>
    <s v="6.08.04.05.04"/>
    <x v="0"/>
    <d v="2029-05-18T00:00:00"/>
    <d v="2029-05-21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IR_0205_5095"/>
    <s v="RF-CRAB-2-CM: Incoming QC (CM-02)"/>
    <s v="6.08.04.05.04"/>
    <x v="0"/>
    <d v="2029-05-18T00:00:00"/>
    <d v="2029-05-21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IR_0205_5095"/>
    <s v="RF-CRAB-2-CM: Incoming QC (CM-02)"/>
    <s v="6.08.04.05.04"/>
    <x v="0"/>
    <d v="2029-05-18T00:00:00"/>
    <d v="2029-05-21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IR_0205_5095"/>
    <s v="RF-CRAB-2-CM: Incoming QC (CM-02)"/>
    <s v="6.08.04.05.04"/>
    <x v="0"/>
    <d v="2029-05-18T00:00:00"/>
    <d v="2029-05-21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IR_0205_5095"/>
    <s v="RF-CRAB-2-CM: Incoming QC (CM-02)"/>
    <s v="6.08.04.05.04"/>
    <x v="0"/>
    <d v="2029-05-18T00:00:00"/>
    <d v="2029-05-21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IR_0205_5410"/>
    <s v="RF-CRAB-2-CM: High Power Test (CM-03)"/>
    <s v="6.08.04.05.04"/>
    <x v="0"/>
    <d v="2029-10-19T00:00:00"/>
    <d v="2029-12-04T00:00:00"/>
    <s v="jtolle"/>
    <s v="zaltsman"/>
    <n v="0"/>
    <s v="CON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IR_0205_5410"/>
    <s v="RF-CRAB-2-CM: High Power Test (CM-03)"/>
    <s v="6.08.04.05.04"/>
    <x v="0"/>
    <d v="2029-10-19T00:00:00"/>
    <d v="2029-12-04T00:00:00"/>
    <s v="jtolle"/>
    <s v="zaltsman"/>
    <n v="0"/>
    <s v="CON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IR_0205_5410"/>
    <s v="RF-CRAB-2-CM: High Power Test (CM-03)"/>
    <s v="6.08.04.05.04"/>
    <x v="0"/>
    <d v="2029-10-19T00:00:00"/>
    <d v="2029-12-04T00:00:00"/>
    <s v="jtolle"/>
    <s v="zaltsman"/>
    <n v="0"/>
    <s v="CON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IR_0205_5410"/>
    <s v="RF-CRAB-2-CM: High Power Test (CM-03)"/>
    <s v="6.08.04.05.04"/>
    <x v="0"/>
    <d v="2029-10-19T00:00:00"/>
    <d v="2029-12-04T00:00:00"/>
    <s v="jtolle"/>
    <s v="zaltsman"/>
    <n v="0"/>
    <s v="CON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IR_0205_5410"/>
    <s v="RF-CRAB-2-CM: High Power Test (CM-03)"/>
    <s v="6.08.04.05.04"/>
    <x v="0"/>
    <d v="2029-10-19T00:00:00"/>
    <d v="2029-12-04T00:00:00"/>
    <s v="jtolle"/>
    <s v="zaltsman"/>
    <n v="0"/>
    <s v="CON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IR_0205_5400"/>
    <s v="RF-CRAB-2-CM: Incoming QC (CM-03)"/>
    <s v="6.08.04.05.04"/>
    <x v="0"/>
    <d v="2029-08-28T00:00:00"/>
    <d v="2029-08-29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IR_0205_5400"/>
    <s v="RF-CRAB-2-CM: Incoming QC (CM-03)"/>
    <s v="6.08.04.05.04"/>
    <x v="0"/>
    <d v="2029-08-28T00:00:00"/>
    <d v="2029-08-29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IR_0205_5400"/>
    <s v="RF-CRAB-2-CM: Incoming QC (CM-03)"/>
    <s v="6.08.04.05.04"/>
    <x v="0"/>
    <d v="2029-08-28T00:00:00"/>
    <d v="2029-08-29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IR_0205_5400"/>
    <s v="RF-CRAB-2-CM: Incoming QC (CM-03)"/>
    <s v="6.08.04.05.04"/>
    <x v="0"/>
    <d v="2029-08-28T00:00:00"/>
    <d v="2029-08-29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IR_0205_5400"/>
    <s v="RF-CRAB-2-CM: Incoming QC (CM-03)"/>
    <s v="6.08.04.05.04"/>
    <x v="0"/>
    <d v="2029-08-28T00:00:00"/>
    <d v="2029-08-29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IR_0205_5440"/>
    <s v="RF-CRAB-2-CM: High Power Test (CM-04)"/>
    <s v="6.08.04.05.04"/>
    <x v="0"/>
    <d v="2029-12-05T00:00:00"/>
    <d v="1930-01-17T00:00:00"/>
    <s v="jtolle"/>
    <s v="zaltsman"/>
    <n v="0"/>
    <s v="CON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IR_0205_5440"/>
    <s v="RF-CRAB-2-CM: High Power Test (CM-04)"/>
    <s v="6.08.04.05.04"/>
    <x v="0"/>
    <d v="2029-12-05T00:00:00"/>
    <d v="1930-01-17T00:00:00"/>
    <s v="jtolle"/>
    <s v="zaltsman"/>
    <n v="0"/>
    <s v="CON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IR_0205_5440"/>
    <s v="RF-CRAB-2-CM: High Power Test (CM-04)"/>
    <s v="6.08.04.05.04"/>
    <x v="0"/>
    <d v="2029-12-05T00:00:00"/>
    <d v="1930-01-17T00:00:00"/>
    <s v="jtolle"/>
    <s v="zaltsman"/>
    <n v="0"/>
    <s v="CON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IR_0205_5440"/>
    <s v="RF-CRAB-2-CM: High Power Test (CM-04)"/>
    <s v="6.08.04.05.04"/>
    <x v="0"/>
    <d v="2029-12-05T00:00:00"/>
    <d v="1930-01-17T00:00:00"/>
    <s v="jtolle"/>
    <s v="zaltsman"/>
    <n v="0"/>
    <s v="CON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IR_0205_5440"/>
    <s v="RF-CRAB-2-CM: High Power Test (CM-04)"/>
    <s v="6.08.04.05.04"/>
    <x v="0"/>
    <d v="2029-12-05T00:00:00"/>
    <d v="1930-01-17T00:00:00"/>
    <s v="jtolle"/>
    <s v="zaltsman"/>
    <n v="0"/>
    <s v="CON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IR_0205_5430"/>
    <s v="RF-CRAB-2-CM: Incoming QC (CM-04)"/>
    <s v="6.08.04.05.04"/>
    <x v="0"/>
    <d v="2029-10-03T00:00:00"/>
    <d v="2029-10-04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IR_0205_5430"/>
    <s v="RF-CRAB-2-CM: Incoming QC (CM-04)"/>
    <s v="6.08.04.05.04"/>
    <x v="0"/>
    <d v="2029-10-03T00:00:00"/>
    <d v="2029-10-04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IR_0205_5430"/>
    <s v="RF-CRAB-2-CM: Incoming QC (CM-04)"/>
    <s v="6.08.04.05.04"/>
    <x v="0"/>
    <d v="2029-10-03T00:00:00"/>
    <d v="2029-10-04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IR_0205_5430"/>
    <s v="RF-CRAB-2-CM: Incoming QC (CM-04)"/>
    <s v="6.08.04.05.04"/>
    <x v="0"/>
    <d v="2029-10-03T00:00:00"/>
    <d v="2029-10-04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IR_0205_5430"/>
    <s v="RF-CRAB-2-CM: Incoming QC (CM-04)"/>
    <s v="6.08.04.05.04"/>
    <x v="0"/>
    <d v="2029-10-03T00:00:00"/>
    <d v="2029-10-04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IR_0205_5470"/>
    <s v="RF-CRAB-2-CM: High Power Test (CM-05)"/>
    <s v="6.08.04.05.04"/>
    <x v="0"/>
    <d v="1930-01-18T00:00:00"/>
    <d v="1930-03-04T00:00:00"/>
    <s v="jtolle"/>
    <s v="zaltsman"/>
    <n v="0"/>
    <s v="CON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IR_0205_5470"/>
    <s v="RF-CRAB-2-CM: High Power Test (CM-05)"/>
    <s v="6.08.04.05.04"/>
    <x v="0"/>
    <d v="1930-01-18T00:00:00"/>
    <d v="1930-03-04T00:00:00"/>
    <s v="jtolle"/>
    <s v="zaltsman"/>
    <n v="0"/>
    <s v="CON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IR_0205_5470"/>
    <s v="RF-CRAB-2-CM: High Power Test (CM-05)"/>
    <s v="6.08.04.05.04"/>
    <x v="0"/>
    <d v="1930-01-18T00:00:00"/>
    <d v="1930-03-04T00:00:00"/>
    <s v="jtolle"/>
    <s v="zaltsman"/>
    <n v="0"/>
    <s v="CON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IR_0205_5470"/>
    <s v="RF-CRAB-2-CM: High Power Test (CM-05)"/>
    <s v="6.08.04.05.04"/>
    <x v="0"/>
    <d v="1930-01-18T00:00:00"/>
    <d v="1930-03-04T00:00:00"/>
    <s v="jtolle"/>
    <s v="zaltsman"/>
    <n v="0"/>
    <s v="CON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IR_0205_5470"/>
    <s v="RF-CRAB-2-CM: High Power Test (CM-05)"/>
    <s v="6.08.04.05.04"/>
    <x v="0"/>
    <d v="1930-01-18T00:00:00"/>
    <d v="1930-03-04T00:00:00"/>
    <s v="jtolle"/>
    <s v="zaltsman"/>
    <n v="0"/>
    <s v="CON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IR_0205_5460"/>
    <s v="RF-CRAB-2-CM: Incoming QC (CM-05)"/>
    <s v="6.08.04.05.04"/>
    <x v="0"/>
    <d v="2029-12-18T00:00:00"/>
    <d v="2029-12-19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IR_0205_5460"/>
    <s v="RF-CRAB-2-CM: Incoming QC (CM-05)"/>
    <s v="6.08.04.05.04"/>
    <x v="0"/>
    <d v="2029-12-18T00:00:00"/>
    <d v="2029-12-19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IR_0205_5460"/>
    <s v="RF-CRAB-2-CM: Incoming QC (CM-05)"/>
    <s v="6.08.04.05.04"/>
    <x v="0"/>
    <d v="2029-12-18T00:00:00"/>
    <d v="2029-12-19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IR_0205_5460"/>
    <s v="RF-CRAB-2-CM: Incoming QC (CM-05)"/>
    <s v="6.08.04.05.04"/>
    <x v="0"/>
    <d v="2029-12-18T00:00:00"/>
    <d v="2029-12-19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IR_0205_5460"/>
    <s v="RF-CRAB-2-CM: Incoming QC (CM-05)"/>
    <s v="6.08.04.05.04"/>
    <x v="0"/>
    <d v="2029-12-18T00:00:00"/>
    <d v="2029-12-19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IR_0205_5500"/>
    <s v="RF-CRAB-2-CM: High Power Test (CM-06)"/>
    <s v="6.08.04.05.04"/>
    <x v="0"/>
    <d v="1930-03-05T00:00:00"/>
    <d v="1930-04-15T00:00:00"/>
    <s v="jtolle"/>
    <s v="zaltsman"/>
    <n v="0"/>
    <s v="CON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IR_0205_5500"/>
    <s v="RF-CRAB-2-CM: High Power Test (CM-06)"/>
    <s v="6.08.04.05.04"/>
    <x v="0"/>
    <d v="1930-03-05T00:00:00"/>
    <d v="1930-04-15T00:00:00"/>
    <s v="jtolle"/>
    <s v="zaltsman"/>
    <n v="0"/>
    <s v="CON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IR_0205_5500"/>
    <s v="RF-CRAB-2-CM: High Power Test (CM-06)"/>
    <s v="6.08.04.05.04"/>
    <x v="0"/>
    <d v="1930-03-05T00:00:00"/>
    <d v="1930-04-15T00:00:00"/>
    <s v="jtolle"/>
    <s v="zaltsman"/>
    <n v="0"/>
    <s v="CON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IR_0205_5500"/>
    <s v="RF-CRAB-2-CM: High Power Test (CM-06)"/>
    <s v="6.08.04.05.04"/>
    <x v="0"/>
    <d v="1930-03-05T00:00:00"/>
    <d v="1930-04-15T00:00:00"/>
    <s v="jtolle"/>
    <s v="zaltsman"/>
    <n v="0"/>
    <s v="CON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IR_0205_5500"/>
    <s v="RF-CRAB-2-CM: High Power Test (CM-06)"/>
    <s v="6.08.04.05.04"/>
    <x v="0"/>
    <d v="1930-03-05T00:00:00"/>
    <d v="1930-04-15T00:00:00"/>
    <s v="jtolle"/>
    <s v="zaltsman"/>
    <n v="0"/>
    <s v="CON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IR_0205_5490"/>
    <s v="RF-CRAB-2-CM: Incoming QC (CM-06)"/>
    <s v="6.08.04.05.04"/>
    <x v="0"/>
    <d v="1930-01-25T00:00:00"/>
    <d v="1930-01-28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IR_0205_5490"/>
    <s v="RF-CRAB-2-CM: Incoming QC (CM-06)"/>
    <s v="6.08.04.05.04"/>
    <x v="0"/>
    <d v="1930-01-25T00:00:00"/>
    <d v="1930-01-28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IR_0205_5490"/>
    <s v="RF-CRAB-2-CM: Incoming QC (CM-06)"/>
    <s v="6.08.04.05.04"/>
    <x v="0"/>
    <d v="1930-01-25T00:00:00"/>
    <d v="1930-01-28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IR_0205_5490"/>
    <s v="RF-CRAB-2-CM: Incoming QC (CM-06)"/>
    <s v="6.08.04.05.04"/>
    <x v="0"/>
    <d v="1930-01-25T00:00:00"/>
    <d v="1930-01-28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IR_0205_5490"/>
    <s v="RF-CRAB-2-CM: Incoming QC (CM-06)"/>
    <s v="6.08.04.05.04"/>
    <x v="0"/>
    <d v="1930-01-25T00:00:00"/>
    <d v="1930-01-28T00:00:00"/>
    <s v="jtolle"/>
    <s v="zaltsman"/>
    <n v="0"/>
    <s v="EDIA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EJ_0201_3850"/>
    <s v="RCS Sextupole - Magnetic Measurement / Acceptance - AS11"/>
    <s v="6.03.02.01.05"/>
    <x v="0"/>
    <d v="2027-07-23T00:00:00"/>
    <d v="2027-11-16T00:00:00"/>
    <s v="jtolle"/>
    <s v="hwitte"/>
    <n v="1852.84"/>
    <s v="EDIA"/>
    <s v="C"/>
    <s v="Labor"/>
    <s v="TEC"/>
    <m/>
    <s v="BNL"/>
    <s v="Const.Test"/>
    <s v="NC_MAG"/>
    <x v="8"/>
    <m/>
    <m/>
    <m/>
    <m/>
    <m/>
    <m/>
    <m/>
    <m/>
    <m/>
    <m/>
    <m/>
    <n v="1134.8599999999999"/>
    <n v="717.97"/>
    <m/>
    <m/>
    <m/>
    <m/>
    <m/>
    <m/>
    <x v="0"/>
    <x v="0"/>
    <m/>
  </r>
  <r>
    <s v=""/>
    <s v=" EJ_0201_3850"/>
    <s v="RCS Sextupole - Magnetic Measurement / Acceptance - AS11"/>
    <s v="6.03.02.01.05"/>
    <x v="0"/>
    <d v="2027-07-23T00:00:00"/>
    <d v="2027-11-16T00:00:00"/>
    <s v="jtolle"/>
    <s v="hwitte"/>
    <n v="19084.21"/>
    <s v="EDIA"/>
    <s v="C"/>
    <s v="Labor"/>
    <s v="TEC"/>
    <m/>
    <s v="BNL"/>
    <s v="Const.Test"/>
    <s v="NC_MAG"/>
    <x v="8"/>
    <m/>
    <m/>
    <m/>
    <m/>
    <m/>
    <m/>
    <m/>
    <m/>
    <m/>
    <m/>
    <m/>
    <n v="11689.08"/>
    <n v="7395.13"/>
    <m/>
    <m/>
    <m/>
    <m/>
    <m/>
    <m/>
    <x v="0"/>
    <x v="0"/>
    <m/>
  </r>
  <r>
    <s v=""/>
    <s v=" EJ_0201_3850"/>
    <s v="RCS Sextupole - Magnetic Measurement / Acceptance - AS11"/>
    <s v="6.03.02.01.05"/>
    <x v="0"/>
    <d v="2027-07-23T00:00:00"/>
    <d v="2027-11-16T00:00:00"/>
    <s v="jtolle"/>
    <s v="hwitte"/>
    <n v="1852.84"/>
    <s v="EDIA"/>
    <s v="C"/>
    <s v="Labor"/>
    <s v="TEC"/>
    <m/>
    <s v="BNL"/>
    <s v="Const.Test"/>
    <s v="NC_MAG"/>
    <x v="8"/>
    <m/>
    <m/>
    <m/>
    <m/>
    <m/>
    <m/>
    <m/>
    <m/>
    <m/>
    <m/>
    <m/>
    <n v="1134.8599999999999"/>
    <n v="717.97"/>
    <m/>
    <m/>
    <m/>
    <m/>
    <m/>
    <m/>
    <x v="0"/>
    <x v="0"/>
    <m/>
  </r>
  <r>
    <s v=""/>
    <s v=" EJ_0201_3850"/>
    <s v="RCS Sextupole - Magnetic Measurement / Acceptance - AS11"/>
    <s v="6.03.02.01.05"/>
    <x v="0"/>
    <d v="2027-07-23T00:00:00"/>
    <d v="2027-11-16T00:00:00"/>
    <s v="jtolle"/>
    <s v="hwitte"/>
    <n v="44965.81"/>
    <s v="EDIA"/>
    <s v="C"/>
    <s v="Labor"/>
    <s v="TEC"/>
    <m/>
    <s v="BNL"/>
    <s v="Const.Test"/>
    <s v="NC_MAG"/>
    <x v="8"/>
    <m/>
    <m/>
    <m/>
    <m/>
    <m/>
    <m/>
    <m/>
    <m/>
    <m/>
    <m/>
    <m/>
    <n v="27541.56"/>
    <n v="17424.25"/>
    <m/>
    <m/>
    <m/>
    <m/>
    <m/>
    <m/>
    <x v="0"/>
    <x v="0"/>
    <m/>
  </r>
  <r>
    <s v=""/>
    <s v=" EJ_0201_3850"/>
    <s v="RCS Sextupole - Magnetic Measurement / Acceptance - AS11"/>
    <s v="6.03.02.01.05"/>
    <x v="0"/>
    <d v="2027-07-23T00:00:00"/>
    <d v="2027-11-16T00:00:00"/>
    <s v="jtolle"/>
    <s v="hwitte"/>
    <n v="91151.41"/>
    <s v="EDIA"/>
    <s v="C"/>
    <s v="Labor"/>
    <s v="TEC"/>
    <m/>
    <s v="BNL"/>
    <s v="Const.Test"/>
    <s v="NC_MAG"/>
    <x v="8"/>
    <m/>
    <m/>
    <m/>
    <m/>
    <m/>
    <m/>
    <m/>
    <m/>
    <m/>
    <m/>
    <m/>
    <n v="55830.239999999998"/>
    <n v="35321.17"/>
    <m/>
    <m/>
    <m/>
    <m/>
    <m/>
    <m/>
    <x v="0"/>
    <x v="0"/>
    <m/>
  </r>
  <r>
    <s v=""/>
    <s v=" EJ_0201_3860"/>
    <s v="RCS Sextupole - Magnetic Measurement / Acceptance - AS05"/>
    <s v="6.03.02.01.05"/>
    <x v="0"/>
    <d v="2027-11-17T00:00:00"/>
    <d v="2028-03-15T00:00:00"/>
    <s v="jtolle"/>
    <s v="hwitte"/>
    <n v="1892.03"/>
    <s v="EDIA"/>
    <s v="C"/>
    <s v="Labor"/>
    <s v="TEC"/>
    <m/>
    <s v="BNL"/>
    <s v="Const.Test"/>
    <s v="NC_MAG"/>
    <x v="8"/>
    <m/>
    <m/>
    <m/>
    <m/>
    <m/>
    <m/>
    <m/>
    <m/>
    <m/>
    <m/>
    <m/>
    <m/>
    <n v="1892.03"/>
    <m/>
    <m/>
    <m/>
    <m/>
    <m/>
    <m/>
    <x v="0"/>
    <x v="0"/>
    <m/>
  </r>
  <r>
    <s v=""/>
    <s v=" EJ_0201_3860"/>
    <s v="RCS Sextupole - Magnetic Measurement / Acceptance - AS05"/>
    <s v="6.03.02.01.05"/>
    <x v="0"/>
    <d v="2027-11-17T00:00:00"/>
    <d v="2028-03-15T00:00:00"/>
    <s v="jtolle"/>
    <s v="hwitte"/>
    <n v="19487.86"/>
    <s v="EDIA"/>
    <s v="C"/>
    <s v="Labor"/>
    <s v="TEC"/>
    <m/>
    <s v="BNL"/>
    <s v="Const.Test"/>
    <s v="NC_MAG"/>
    <x v="8"/>
    <m/>
    <m/>
    <m/>
    <m/>
    <m/>
    <m/>
    <m/>
    <m/>
    <m/>
    <m/>
    <m/>
    <m/>
    <n v="19487.86"/>
    <m/>
    <m/>
    <m/>
    <m/>
    <m/>
    <m/>
    <x v="0"/>
    <x v="0"/>
    <m/>
  </r>
  <r>
    <s v=""/>
    <s v=" EJ_0201_3860"/>
    <s v="RCS Sextupole - Magnetic Measurement / Acceptance - AS05"/>
    <s v="6.03.02.01.05"/>
    <x v="0"/>
    <d v="2027-11-17T00:00:00"/>
    <d v="2028-03-15T00:00:00"/>
    <s v="jtolle"/>
    <s v="hwitte"/>
    <n v="1892.03"/>
    <s v="EDIA"/>
    <s v="C"/>
    <s v="Labor"/>
    <s v="TEC"/>
    <m/>
    <s v="BNL"/>
    <s v="Const.Test"/>
    <s v="NC_MAG"/>
    <x v="8"/>
    <m/>
    <m/>
    <m/>
    <m/>
    <m/>
    <m/>
    <m/>
    <m/>
    <m/>
    <m/>
    <m/>
    <m/>
    <n v="1892.03"/>
    <m/>
    <m/>
    <m/>
    <m/>
    <m/>
    <m/>
    <x v="0"/>
    <x v="0"/>
    <m/>
  </r>
  <r>
    <s v=""/>
    <s v=" EJ_0201_3860"/>
    <s v="RCS Sextupole - Magnetic Measurement / Acceptance - AS05"/>
    <s v="6.03.02.01.05"/>
    <x v="0"/>
    <d v="2027-11-17T00:00:00"/>
    <d v="2028-03-15T00:00:00"/>
    <s v="jtolle"/>
    <s v="hwitte"/>
    <n v="45916.86"/>
    <s v="EDIA"/>
    <s v="C"/>
    <s v="Labor"/>
    <s v="TEC"/>
    <m/>
    <s v="BNL"/>
    <s v="Const.Test"/>
    <s v="NC_MAG"/>
    <x v="8"/>
    <m/>
    <m/>
    <m/>
    <m/>
    <m/>
    <m/>
    <m/>
    <m/>
    <m/>
    <m/>
    <m/>
    <m/>
    <n v="45916.86"/>
    <m/>
    <m/>
    <m/>
    <m/>
    <m/>
    <m/>
    <x v="0"/>
    <x v="0"/>
    <m/>
  </r>
  <r>
    <s v=""/>
    <s v=" EJ_0201_3860"/>
    <s v="RCS Sextupole - Magnetic Measurement / Acceptance - AS05"/>
    <s v="6.03.02.01.05"/>
    <x v="0"/>
    <d v="2027-11-17T00:00:00"/>
    <d v="2028-03-15T00:00:00"/>
    <s v="jtolle"/>
    <s v="hwitte"/>
    <n v="93079.32"/>
    <s v="EDIA"/>
    <s v="C"/>
    <s v="Labor"/>
    <s v="TEC"/>
    <m/>
    <s v="BNL"/>
    <s v="Const.Test"/>
    <s v="NC_MAG"/>
    <x v="8"/>
    <m/>
    <m/>
    <m/>
    <m/>
    <m/>
    <m/>
    <m/>
    <m/>
    <m/>
    <m/>
    <m/>
    <m/>
    <n v="93079.32"/>
    <m/>
    <m/>
    <m/>
    <m/>
    <m/>
    <m/>
    <x v="0"/>
    <x v="0"/>
    <m/>
  </r>
  <r>
    <s v=""/>
    <s v=" EJ_0201_3870"/>
    <s v="RCS Sextupole - Magnetic Measurement / Acceptance - AS03"/>
    <s v="6.03.02.01.05"/>
    <x v="0"/>
    <d v="2028-03-16T00:00:00"/>
    <d v="2028-07-07T00:00:00"/>
    <s v="jtolle"/>
    <s v="hwitte"/>
    <n v="1892.03"/>
    <s v="EDIA"/>
    <s v="C"/>
    <s v="Labor"/>
    <s v="TEC"/>
    <m/>
    <s v="BNL"/>
    <s v="Const.Test"/>
    <s v="NC_MAG"/>
    <x v="8"/>
    <m/>
    <m/>
    <m/>
    <m/>
    <m/>
    <m/>
    <m/>
    <m/>
    <m/>
    <m/>
    <m/>
    <m/>
    <n v="1892.03"/>
    <m/>
    <m/>
    <m/>
    <m/>
    <m/>
    <m/>
    <x v="0"/>
    <x v="0"/>
    <m/>
  </r>
  <r>
    <s v=""/>
    <s v=" EJ_0201_3870"/>
    <s v="RCS Sextupole - Magnetic Measurement / Acceptance - AS03"/>
    <s v="6.03.02.01.05"/>
    <x v="0"/>
    <d v="2028-03-16T00:00:00"/>
    <d v="2028-07-07T00:00:00"/>
    <s v="jtolle"/>
    <s v="hwitte"/>
    <n v="19487.86"/>
    <s v="EDIA"/>
    <s v="C"/>
    <s v="Labor"/>
    <s v="TEC"/>
    <m/>
    <s v="BNL"/>
    <s v="Const.Test"/>
    <s v="NC_MAG"/>
    <x v="8"/>
    <m/>
    <m/>
    <m/>
    <m/>
    <m/>
    <m/>
    <m/>
    <m/>
    <m/>
    <m/>
    <m/>
    <m/>
    <n v="19487.86"/>
    <m/>
    <m/>
    <m/>
    <m/>
    <m/>
    <m/>
    <x v="0"/>
    <x v="0"/>
    <m/>
  </r>
  <r>
    <s v=""/>
    <s v=" EJ_0201_3870"/>
    <s v="RCS Sextupole - Magnetic Measurement / Acceptance - AS03"/>
    <s v="6.03.02.01.05"/>
    <x v="0"/>
    <d v="2028-03-16T00:00:00"/>
    <d v="2028-07-07T00:00:00"/>
    <s v="jtolle"/>
    <s v="hwitte"/>
    <n v="1892.03"/>
    <s v="EDIA"/>
    <s v="C"/>
    <s v="Labor"/>
    <s v="TEC"/>
    <m/>
    <s v="BNL"/>
    <s v="Const.Test"/>
    <s v="NC_MAG"/>
    <x v="8"/>
    <m/>
    <m/>
    <m/>
    <m/>
    <m/>
    <m/>
    <m/>
    <m/>
    <m/>
    <m/>
    <m/>
    <m/>
    <n v="1892.03"/>
    <m/>
    <m/>
    <m/>
    <m/>
    <m/>
    <m/>
    <x v="0"/>
    <x v="0"/>
    <m/>
  </r>
  <r>
    <s v=""/>
    <s v=" EJ_0201_3870"/>
    <s v="RCS Sextupole - Magnetic Measurement / Acceptance - AS03"/>
    <s v="6.03.02.01.05"/>
    <x v="0"/>
    <d v="2028-03-16T00:00:00"/>
    <d v="2028-07-07T00:00:00"/>
    <s v="jtolle"/>
    <s v="hwitte"/>
    <n v="45916.86"/>
    <s v="EDIA"/>
    <s v="C"/>
    <s v="Labor"/>
    <s v="TEC"/>
    <m/>
    <s v="BNL"/>
    <s v="Const.Test"/>
    <s v="NC_MAG"/>
    <x v="8"/>
    <m/>
    <m/>
    <m/>
    <m/>
    <m/>
    <m/>
    <m/>
    <m/>
    <m/>
    <m/>
    <m/>
    <m/>
    <n v="45916.86"/>
    <m/>
    <m/>
    <m/>
    <m/>
    <m/>
    <m/>
    <x v="0"/>
    <x v="0"/>
    <m/>
  </r>
  <r>
    <s v=""/>
    <s v=" EJ_0201_3870"/>
    <s v="RCS Sextupole - Magnetic Measurement / Acceptance - AS03"/>
    <s v="6.03.02.01.05"/>
    <x v="0"/>
    <d v="2028-03-16T00:00:00"/>
    <d v="2028-07-07T00:00:00"/>
    <s v="jtolle"/>
    <s v="hwitte"/>
    <n v="93079.32"/>
    <s v="EDIA"/>
    <s v="C"/>
    <s v="Labor"/>
    <s v="TEC"/>
    <m/>
    <s v="BNL"/>
    <s v="Const.Test"/>
    <s v="NC_MAG"/>
    <x v="8"/>
    <m/>
    <m/>
    <m/>
    <m/>
    <m/>
    <m/>
    <m/>
    <m/>
    <m/>
    <m/>
    <m/>
    <m/>
    <n v="93079.32"/>
    <m/>
    <m/>
    <m/>
    <m/>
    <m/>
    <m/>
    <x v="0"/>
    <x v="0"/>
    <m/>
  </r>
  <r>
    <s v=""/>
    <s v=" EJ_0201_3880"/>
    <s v="RCS Sextupole - Magnetic Measurement / Acceptance - AS01"/>
    <s v="6.03.02.01.05"/>
    <x v="0"/>
    <d v="2028-07-10T00:00:00"/>
    <d v="2028-10-31T00:00:00"/>
    <s v="jtolle"/>
    <s v="hwitte"/>
    <n v="1909.41"/>
    <s v="EDIA"/>
    <s v="C"/>
    <s v="Labor"/>
    <s v="TEC"/>
    <m/>
    <s v="BNL"/>
    <s v="Const.Test"/>
    <s v="NC_MAG"/>
    <x v="8"/>
    <m/>
    <m/>
    <m/>
    <m/>
    <m/>
    <m/>
    <m/>
    <m/>
    <m/>
    <m/>
    <m/>
    <m/>
    <n v="1408.19"/>
    <n v="501.22"/>
    <m/>
    <m/>
    <m/>
    <m/>
    <m/>
    <x v="0"/>
    <x v="0"/>
    <m/>
  </r>
  <r>
    <s v=""/>
    <s v=" EJ_0201_3880"/>
    <s v="RCS Sextupole - Magnetic Measurement / Acceptance - AS01"/>
    <s v="6.03.02.01.05"/>
    <x v="0"/>
    <d v="2028-07-10T00:00:00"/>
    <d v="2028-10-31T00:00:00"/>
    <s v="jtolle"/>
    <s v="hwitte"/>
    <n v="19666.900000000001"/>
    <s v="EDIA"/>
    <s v="C"/>
    <s v="Labor"/>
    <s v="TEC"/>
    <m/>
    <s v="BNL"/>
    <s v="Const.Test"/>
    <s v="NC_MAG"/>
    <x v="8"/>
    <m/>
    <m/>
    <m/>
    <m/>
    <m/>
    <m/>
    <m/>
    <m/>
    <m/>
    <m/>
    <m/>
    <m/>
    <n v="14504.34"/>
    <n v="5162.5600000000004"/>
    <m/>
    <m/>
    <m/>
    <m/>
    <m/>
    <x v="0"/>
    <x v="0"/>
    <m/>
  </r>
  <r>
    <s v=""/>
    <s v=" EJ_0201_3880"/>
    <s v="RCS Sextupole - Magnetic Measurement / Acceptance - AS01"/>
    <s v="6.03.02.01.05"/>
    <x v="0"/>
    <d v="2028-07-10T00:00:00"/>
    <d v="2028-10-31T00:00:00"/>
    <s v="jtolle"/>
    <s v="hwitte"/>
    <n v="1909.41"/>
    <s v="EDIA"/>
    <s v="C"/>
    <s v="Labor"/>
    <s v="TEC"/>
    <m/>
    <s v="BNL"/>
    <s v="Const.Test"/>
    <s v="NC_MAG"/>
    <x v="8"/>
    <m/>
    <m/>
    <m/>
    <m/>
    <m/>
    <m/>
    <m/>
    <m/>
    <m/>
    <m/>
    <m/>
    <m/>
    <n v="1408.19"/>
    <n v="501.22"/>
    <m/>
    <m/>
    <m/>
    <m/>
    <m/>
    <x v="0"/>
    <x v="0"/>
    <m/>
  </r>
  <r>
    <s v=""/>
    <s v=" EJ_0201_3880"/>
    <s v="RCS Sextupole - Magnetic Measurement / Acceptance - AS01"/>
    <s v="6.03.02.01.05"/>
    <x v="0"/>
    <d v="2028-07-10T00:00:00"/>
    <d v="2028-10-31T00:00:00"/>
    <s v="jtolle"/>
    <s v="hwitte"/>
    <n v="46338.720000000001"/>
    <s v="EDIA"/>
    <s v="C"/>
    <s v="Labor"/>
    <s v="TEC"/>
    <m/>
    <s v="BNL"/>
    <s v="Const.Test"/>
    <s v="NC_MAG"/>
    <x v="8"/>
    <m/>
    <m/>
    <m/>
    <m/>
    <m/>
    <m/>
    <m/>
    <m/>
    <m/>
    <m/>
    <m/>
    <m/>
    <n v="34174.81"/>
    <n v="12163.91"/>
    <m/>
    <m/>
    <m/>
    <m/>
    <m/>
    <x v="0"/>
    <x v="0"/>
    <m/>
  </r>
  <r>
    <s v=""/>
    <s v=" EJ_0201_3880"/>
    <s v="RCS Sextupole - Magnetic Measurement / Acceptance - AS01"/>
    <s v="6.03.02.01.05"/>
    <x v="0"/>
    <d v="2028-07-10T00:00:00"/>
    <d v="2028-10-31T00:00:00"/>
    <s v="jtolle"/>
    <s v="hwitte"/>
    <n v="93934.49"/>
    <s v="EDIA"/>
    <s v="C"/>
    <s v="Labor"/>
    <s v="TEC"/>
    <m/>
    <s v="BNL"/>
    <s v="Const.Test"/>
    <s v="NC_MAG"/>
    <x v="8"/>
    <m/>
    <m/>
    <m/>
    <m/>
    <m/>
    <m/>
    <m/>
    <m/>
    <m/>
    <m/>
    <m/>
    <m/>
    <n v="69276.679999999993"/>
    <n v="24657.8"/>
    <m/>
    <m/>
    <m/>
    <m/>
    <m/>
    <x v="0"/>
    <x v="0"/>
    <m/>
  </r>
  <r>
    <s v=""/>
    <s v=" EJ_0201_3890"/>
    <s v="RCS Sextupole - Magnetic Measurement / Acceptance - AS07"/>
    <s v="6.03.02.01.05"/>
    <x v="0"/>
    <d v="2028-11-01T00:00:00"/>
    <d v="2029-03-01T00:00:00"/>
    <s v="jtolle"/>
    <s v="hwitte"/>
    <n v="1958.25"/>
    <s v="EDIA"/>
    <s v="C"/>
    <s v="Labor"/>
    <s v="TEC"/>
    <m/>
    <s v="BNL"/>
    <s v="Const.Test"/>
    <s v="NC_MAG"/>
    <x v="8"/>
    <m/>
    <m/>
    <m/>
    <m/>
    <m/>
    <m/>
    <m/>
    <m/>
    <m/>
    <m/>
    <m/>
    <m/>
    <m/>
    <n v="1958.25"/>
    <m/>
    <m/>
    <m/>
    <m/>
    <m/>
    <x v="0"/>
    <x v="0"/>
    <m/>
  </r>
  <r>
    <s v=""/>
    <s v=" EJ_0201_3890"/>
    <s v="RCS Sextupole - Magnetic Measurement / Acceptance - AS07"/>
    <s v="6.03.02.01.05"/>
    <x v="0"/>
    <d v="2028-11-01T00:00:00"/>
    <d v="2029-03-01T00:00:00"/>
    <s v="jtolle"/>
    <s v="hwitte"/>
    <n v="20169.93"/>
    <s v="EDIA"/>
    <s v="C"/>
    <s v="Labor"/>
    <s v="TEC"/>
    <m/>
    <s v="BNL"/>
    <s v="Const.Test"/>
    <s v="NC_MAG"/>
    <x v="8"/>
    <m/>
    <m/>
    <m/>
    <m/>
    <m/>
    <m/>
    <m/>
    <m/>
    <m/>
    <m/>
    <m/>
    <m/>
    <m/>
    <n v="20169.93"/>
    <m/>
    <m/>
    <m/>
    <m/>
    <m/>
    <x v="0"/>
    <x v="0"/>
    <m/>
  </r>
  <r>
    <s v=""/>
    <s v=" EJ_0201_3890"/>
    <s v="RCS Sextupole - Magnetic Measurement / Acceptance - AS07"/>
    <s v="6.03.02.01.05"/>
    <x v="0"/>
    <d v="2028-11-01T00:00:00"/>
    <d v="2029-03-01T00:00:00"/>
    <s v="jtolle"/>
    <s v="hwitte"/>
    <n v="1958.25"/>
    <s v="EDIA"/>
    <s v="C"/>
    <s v="Labor"/>
    <s v="TEC"/>
    <m/>
    <s v="BNL"/>
    <s v="Const.Test"/>
    <s v="NC_MAG"/>
    <x v="8"/>
    <m/>
    <m/>
    <m/>
    <m/>
    <m/>
    <m/>
    <m/>
    <m/>
    <m/>
    <m/>
    <m/>
    <m/>
    <m/>
    <n v="1958.25"/>
    <m/>
    <m/>
    <m/>
    <m/>
    <m/>
    <x v="0"/>
    <x v="0"/>
    <m/>
  </r>
  <r>
    <s v=""/>
    <s v=" EJ_0201_3890"/>
    <s v="RCS Sextupole - Magnetic Measurement / Acceptance - AS07"/>
    <s v="6.03.02.01.05"/>
    <x v="0"/>
    <d v="2028-11-01T00:00:00"/>
    <d v="2029-03-01T00:00:00"/>
    <s v="jtolle"/>
    <s v="hwitte"/>
    <n v="47523.95"/>
    <s v="EDIA"/>
    <s v="C"/>
    <s v="Labor"/>
    <s v="TEC"/>
    <m/>
    <s v="BNL"/>
    <s v="Const.Test"/>
    <s v="NC_MAG"/>
    <x v="8"/>
    <m/>
    <m/>
    <m/>
    <m/>
    <m/>
    <m/>
    <m/>
    <m/>
    <m/>
    <m/>
    <m/>
    <m/>
    <m/>
    <n v="47523.95"/>
    <m/>
    <m/>
    <m/>
    <m/>
    <m/>
    <x v="0"/>
    <x v="0"/>
    <m/>
  </r>
  <r>
    <s v=""/>
    <s v=" EJ_0201_3890"/>
    <s v="RCS Sextupole - Magnetic Measurement / Acceptance - AS07"/>
    <s v="6.03.02.01.05"/>
    <x v="0"/>
    <d v="2028-11-01T00:00:00"/>
    <d v="2029-03-01T00:00:00"/>
    <s v="jtolle"/>
    <s v="hwitte"/>
    <n v="96337.1"/>
    <s v="EDIA"/>
    <s v="C"/>
    <s v="Labor"/>
    <s v="TEC"/>
    <m/>
    <s v="BNL"/>
    <s v="Const.Test"/>
    <s v="NC_MAG"/>
    <x v="8"/>
    <m/>
    <m/>
    <m/>
    <m/>
    <m/>
    <m/>
    <m/>
    <m/>
    <m/>
    <m/>
    <m/>
    <m/>
    <m/>
    <n v="96337.1"/>
    <m/>
    <m/>
    <m/>
    <m/>
    <m/>
    <x v="0"/>
    <x v="0"/>
    <m/>
  </r>
  <r>
    <s v=""/>
    <s v=" EJ_0201_3900"/>
    <s v="RCS Quad - Magnetic Measurement / Acceptance - AS11"/>
    <s v="6.03.02.01.05"/>
    <x v="0"/>
    <d v="2027-06-24T00:00:00"/>
    <d v="2027-09-17T00:00:00"/>
    <s v="jtolle"/>
    <s v="hwitte"/>
    <n v="2376.46"/>
    <s v="EDIA"/>
    <s v="C"/>
    <s v="Labor"/>
    <s v="TEC"/>
    <m/>
    <s v="BNL"/>
    <s v="Const.Test"/>
    <s v="NC_MAG"/>
    <x v="8"/>
    <m/>
    <m/>
    <m/>
    <m/>
    <m/>
    <m/>
    <m/>
    <m/>
    <m/>
    <m/>
    <m/>
    <n v="2376.46"/>
    <m/>
    <m/>
    <m/>
    <m/>
    <m/>
    <m/>
    <m/>
    <x v="0"/>
    <x v="0"/>
    <m/>
  </r>
  <r>
    <s v=""/>
    <s v=" EJ_0201_3900"/>
    <s v="RCS Quad - Magnetic Measurement / Acceptance - AS11"/>
    <s v="6.03.02.01.05"/>
    <x v="0"/>
    <d v="2027-06-24T00:00:00"/>
    <d v="2027-09-17T00:00:00"/>
    <s v="jtolle"/>
    <s v="hwitte"/>
    <n v="5849.74"/>
    <s v="EDIA"/>
    <s v="C"/>
    <s v="Labor"/>
    <s v="TEC"/>
    <m/>
    <s v="BNL"/>
    <s v="Const.Test"/>
    <s v="NC_MAG"/>
    <x v="8"/>
    <m/>
    <m/>
    <m/>
    <m/>
    <m/>
    <m/>
    <m/>
    <m/>
    <m/>
    <m/>
    <m/>
    <n v="5849.74"/>
    <m/>
    <m/>
    <m/>
    <m/>
    <m/>
    <m/>
    <m/>
    <x v="0"/>
    <x v="0"/>
    <m/>
  </r>
  <r>
    <s v=""/>
    <s v=" EJ_0201_3900"/>
    <s v="RCS Quad - Magnetic Measurement / Acceptance - AS11"/>
    <s v="6.03.02.01.05"/>
    <x v="0"/>
    <d v="2027-06-24T00:00:00"/>
    <d v="2027-09-17T00:00:00"/>
    <s v="jtolle"/>
    <s v="hwitte"/>
    <n v="2376.46"/>
    <s v="EDIA"/>
    <s v="C"/>
    <s v="Labor"/>
    <s v="TEC"/>
    <m/>
    <s v="BNL"/>
    <s v="Const.Test"/>
    <s v="NC_MAG"/>
    <x v="8"/>
    <m/>
    <m/>
    <m/>
    <m/>
    <m/>
    <m/>
    <m/>
    <m/>
    <m/>
    <m/>
    <m/>
    <n v="2376.46"/>
    <m/>
    <m/>
    <m/>
    <m/>
    <m/>
    <m/>
    <m/>
    <x v="0"/>
    <x v="0"/>
    <m/>
  </r>
  <r>
    <s v=""/>
    <s v=" EJ_0201_3900"/>
    <s v="RCS Quad - Magnetic Measurement / Acceptance - AS11"/>
    <s v="6.03.02.01.05"/>
    <x v="0"/>
    <d v="2027-06-24T00:00:00"/>
    <d v="2027-09-17T00:00:00"/>
    <s v="jtolle"/>
    <s v="hwitte"/>
    <n v="54916.75"/>
    <s v="EDIA"/>
    <s v="C"/>
    <s v="Labor"/>
    <s v="TEC"/>
    <m/>
    <s v="BNL"/>
    <s v="Const.Test"/>
    <s v="NC_MAG"/>
    <x v="8"/>
    <m/>
    <m/>
    <m/>
    <m/>
    <m/>
    <m/>
    <m/>
    <m/>
    <m/>
    <m/>
    <m/>
    <n v="54916.75"/>
    <m/>
    <m/>
    <m/>
    <m/>
    <m/>
    <m/>
    <m/>
    <x v="0"/>
    <x v="0"/>
    <m/>
  </r>
  <r>
    <s v=""/>
    <s v=" EJ_0201_3900"/>
    <s v="RCS Quad - Magnetic Measurement / Acceptance - AS11"/>
    <s v="6.03.02.01.05"/>
    <x v="0"/>
    <d v="2027-06-24T00:00:00"/>
    <d v="2027-09-17T00:00:00"/>
    <s v="jtolle"/>
    <s v="hwitte"/>
    <n v="122962.93"/>
    <s v="EDIA"/>
    <s v="C"/>
    <s v="Labor"/>
    <s v="TEC"/>
    <m/>
    <s v="BNL"/>
    <s v="Const.Test"/>
    <s v="NC_MAG"/>
    <x v="8"/>
    <m/>
    <m/>
    <m/>
    <m/>
    <m/>
    <m/>
    <m/>
    <m/>
    <m/>
    <m/>
    <m/>
    <n v="122962.93"/>
    <m/>
    <m/>
    <m/>
    <m/>
    <m/>
    <m/>
    <m/>
    <x v="0"/>
    <x v="0"/>
    <m/>
  </r>
  <r>
    <s v=""/>
    <s v=" EJ_0201_3910"/>
    <s v="RCS Quad - Magnetic Measurement / Acceptance - AS05"/>
    <s v="6.03.02.01.05"/>
    <x v="0"/>
    <d v="2027-09-20T00:00:00"/>
    <d v="2027-12-16T00:00:00"/>
    <s v="jtolle"/>
    <s v="hwitte"/>
    <n v="2447.16"/>
    <s v="EDIA"/>
    <s v="C"/>
    <s v="Labor"/>
    <s v="TEC"/>
    <m/>
    <s v="BNL"/>
    <s v="Const.Test"/>
    <s v="NC_MAG"/>
    <x v="8"/>
    <m/>
    <m/>
    <m/>
    <m/>
    <m/>
    <m/>
    <m/>
    <m/>
    <m/>
    <m/>
    <m/>
    <n v="367.07"/>
    <n v="2080.08"/>
    <m/>
    <m/>
    <m/>
    <m/>
    <m/>
    <m/>
    <x v="0"/>
    <x v="0"/>
    <m/>
  </r>
  <r>
    <s v=""/>
    <s v=" EJ_0201_3910"/>
    <s v="RCS Quad - Magnetic Measurement / Acceptance - AS05"/>
    <s v="6.03.02.01.05"/>
    <x v="0"/>
    <d v="2027-09-20T00:00:00"/>
    <d v="2027-12-16T00:00:00"/>
    <s v="jtolle"/>
    <s v="hwitte"/>
    <n v="6023.77"/>
    <s v="EDIA"/>
    <s v="C"/>
    <s v="Labor"/>
    <s v="TEC"/>
    <m/>
    <s v="BNL"/>
    <s v="Const.Test"/>
    <s v="NC_MAG"/>
    <x v="8"/>
    <m/>
    <m/>
    <m/>
    <m/>
    <m/>
    <m/>
    <m/>
    <m/>
    <m/>
    <m/>
    <m/>
    <n v="903.57"/>
    <n v="5120.2"/>
    <m/>
    <m/>
    <m/>
    <m/>
    <m/>
    <m/>
    <x v="0"/>
    <x v="0"/>
    <m/>
  </r>
  <r>
    <s v=""/>
    <s v=" EJ_0201_3910"/>
    <s v="RCS Quad - Magnetic Measurement / Acceptance - AS05"/>
    <s v="6.03.02.01.05"/>
    <x v="0"/>
    <d v="2027-09-20T00:00:00"/>
    <d v="2027-12-16T00:00:00"/>
    <s v="jtolle"/>
    <s v="hwitte"/>
    <n v="2447.16"/>
    <s v="EDIA"/>
    <s v="C"/>
    <s v="Labor"/>
    <s v="TEC"/>
    <m/>
    <s v="BNL"/>
    <s v="Const.Test"/>
    <s v="NC_MAG"/>
    <x v="8"/>
    <m/>
    <m/>
    <m/>
    <m/>
    <m/>
    <m/>
    <m/>
    <m/>
    <m/>
    <m/>
    <m/>
    <n v="367.07"/>
    <n v="2080.08"/>
    <m/>
    <m/>
    <m/>
    <m/>
    <m/>
    <m/>
    <x v="0"/>
    <x v="0"/>
    <m/>
  </r>
  <r>
    <s v=""/>
    <s v=" EJ_0201_3910"/>
    <s v="RCS Quad - Magnetic Measurement / Acceptance - AS05"/>
    <s v="6.03.02.01.05"/>
    <x v="0"/>
    <d v="2027-09-20T00:00:00"/>
    <d v="2027-12-16T00:00:00"/>
    <s v="jtolle"/>
    <s v="hwitte"/>
    <n v="56550.52"/>
    <s v="EDIA"/>
    <s v="C"/>
    <s v="Labor"/>
    <s v="TEC"/>
    <m/>
    <s v="BNL"/>
    <s v="Const.Test"/>
    <s v="NC_MAG"/>
    <x v="8"/>
    <m/>
    <m/>
    <m/>
    <m/>
    <m/>
    <m/>
    <m/>
    <m/>
    <m/>
    <m/>
    <m/>
    <n v="8482.58"/>
    <n v="48067.94"/>
    <m/>
    <m/>
    <m/>
    <m/>
    <m/>
    <m/>
    <x v="0"/>
    <x v="0"/>
    <m/>
  </r>
  <r>
    <s v=""/>
    <s v=" EJ_0201_3910"/>
    <s v="RCS Quad - Magnetic Measurement / Acceptance - AS05"/>
    <s v="6.03.02.01.05"/>
    <x v="0"/>
    <d v="2027-09-20T00:00:00"/>
    <d v="2027-12-16T00:00:00"/>
    <s v="jtolle"/>
    <s v="hwitte"/>
    <n v="126621.08"/>
    <s v="EDIA"/>
    <s v="C"/>
    <s v="Labor"/>
    <s v="TEC"/>
    <m/>
    <s v="BNL"/>
    <s v="Const.Test"/>
    <s v="NC_MAG"/>
    <x v="8"/>
    <m/>
    <m/>
    <m/>
    <m/>
    <m/>
    <m/>
    <m/>
    <m/>
    <m/>
    <m/>
    <m/>
    <n v="18993.16"/>
    <n v="107627.91"/>
    <m/>
    <m/>
    <m/>
    <m/>
    <m/>
    <m/>
    <x v="0"/>
    <x v="0"/>
    <m/>
  </r>
  <r>
    <s v=""/>
    <s v=" EJ_0201_3920"/>
    <s v="RCS Quad - Magnetic Measurement / Acceptance - AS03"/>
    <s v="6.03.02.01.05"/>
    <x v="0"/>
    <d v="2027-12-17T00:00:00"/>
    <d v="2028-03-15T00:00:00"/>
    <s v="jtolle"/>
    <s v="hwitte"/>
    <n v="2459.63"/>
    <s v="EDIA"/>
    <s v="C"/>
    <s v="Labor"/>
    <s v="TEC"/>
    <m/>
    <s v="BNL"/>
    <s v="Const.Test"/>
    <s v="NC_MAG"/>
    <x v="8"/>
    <m/>
    <m/>
    <m/>
    <m/>
    <m/>
    <m/>
    <m/>
    <m/>
    <m/>
    <m/>
    <m/>
    <m/>
    <n v="2459.63"/>
    <m/>
    <m/>
    <m/>
    <m/>
    <m/>
    <m/>
    <x v="0"/>
    <x v="0"/>
    <m/>
  </r>
  <r>
    <s v=""/>
    <s v=" EJ_0201_3920"/>
    <s v="RCS Quad - Magnetic Measurement / Acceptance - AS03"/>
    <s v="6.03.02.01.05"/>
    <x v="0"/>
    <d v="2027-12-17T00:00:00"/>
    <d v="2028-03-15T00:00:00"/>
    <s v="jtolle"/>
    <s v="hwitte"/>
    <n v="6054.48"/>
    <s v="EDIA"/>
    <s v="C"/>
    <s v="Labor"/>
    <s v="TEC"/>
    <m/>
    <s v="BNL"/>
    <s v="Const.Test"/>
    <s v="NC_MAG"/>
    <x v="8"/>
    <m/>
    <m/>
    <m/>
    <m/>
    <m/>
    <m/>
    <m/>
    <m/>
    <m/>
    <m/>
    <m/>
    <m/>
    <n v="6054.48"/>
    <m/>
    <m/>
    <m/>
    <m/>
    <m/>
    <m/>
    <x v="0"/>
    <x v="0"/>
    <m/>
  </r>
  <r>
    <s v=""/>
    <s v=" EJ_0201_3920"/>
    <s v="RCS Quad - Magnetic Measurement / Acceptance - AS03"/>
    <s v="6.03.02.01.05"/>
    <x v="0"/>
    <d v="2027-12-17T00:00:00"/>
    <d v="2028-03-15T00:00:00"/>
    <s v="jtolle"/>
    <s v="hwitte"/>
    <n v="2459.63"/>
    <s v="EDIA"/>
    <s v="C"/>
    <s v="Labor"/>
    <s v="TEC"/>
    <m/>
    <s v="BNL"/>
    <s v="Const.Test"/>
    <s v="NC_MAG"/>
    <x v="8"/>
    <m/>
    <m/>
    <m/>
    <m/>
    <m/>
    <m/>
    <m/>
    <m/>
    <m/>
    <m/>
    <m/>
    <m/>
    <n v="2459.63"/>
    <m/>
    <m/>
    <m/>
    <m/>
    <m/>
    <m/>
    <x v="0"/>
    <x v="0"/>
    <m/>
  </r>
  <r>
    <s v=""/>
    <s v=" EJ_0201_3920"/>
    <s v="RCS Quad - Magnetic Measurement / Acceptance - AS03"/>
    <s v="6.03.02.01.05"/>
    <x v="0"/>
    <d v="2027-12-17T00:00:00"/>
    <d v="2028-03-15T00:00:00"/>
    <s v="jtolle"/>
    <s v="hwitte"/>
    <n v="56838.83"/>
    <s v="EDIA"/>
    <s v="C"/>
    <s v="Labor"/>
    <s v="TEC"/>
    <m/>
    <s v="BNL"/>
    <s v="Const.Test"/>
    <s v="NC_MAG"/>
    <x v="8"/>
    <m/>
    <m/>
    <m/>
    <m/>
    <m/>
    <m/>
    <m/>
    <m/>
    <m/>
    <m/>
    <m/>
    <m/>
    <n v="56838.83"/>
    <m/>
    <m/>
    <m/>
    <m/>
    <m/>
    <m/>
    <x v="0"/>
    <x v="0"/>
    <m/>
  </r>
  <r>
    <s v=""/>
    <s v=" EJ_0201_3920"/>
    <s v="RCS Quad - Magnetic Measurement / Acceptance - AS03"/>
    <s v="6.03.02.01.05"/>
    <x v="0"/>
    <d v="2027-12-17T00:00:00"/>
    <d v="2028-03-15T00:00:00"/>
    <s v="jtolle"/>
    <s v="hwitte"/>
    <n v="127266.63"/>
    <s v="EDIA"/>
    <s v="C"/>
    <s v="Labor"/>
    <s v="TEC"/>
    <m/>
    <s v="BNL"/>
    <s v="Const.Test"/>
    <s v="NC_MAG"/>
    <x v="8"/>
    <m/>
    <m/>
    <m/>
    <m/>
    <m/>
    <m/>
    <m/>
    <m/>
    <m/>
    <m/>
    <m/>
    <m/>
    <n v="127266.63"/>
    <m/>
    <m/>
    <m/>
    <m/>
    <m/>
    <m/>
    <x v="0"/>
    <x v="0"/>
    <m/>
  </r>
  <r>
    <s v=""/>
    <s v=" EJ_0201_3930"/>
    <s v="RCS Quad - Magnetic Measurement / Acceptance - AS01"/>
    <s v="6.03.02.01.05"/>
    <x v="0"/>
    <d v="2028-04-26T00:00:00"/>
    <d v="2028-07-20T00:00:00"/>
    <s v="jtolle"/>
    <s v="hwitte"/>
    <n v="2459.63"/>
    <s v="EDIA"/>
    <s v="C"/>
    <s v="Labor"/>
    <s v="TEC"/>
    <m/>
    <s v="BNL"/>
    <s v="Const.Test"/>
    <s v="NC_MAG"/>
    <x v="8"/>
    <m/>
    <m/>
    <m/>
    <m/>
    <m/>
    <m/>
    <m/>
    <m/>
    <m/>
    <m/>
    <m/>
    <m/>
    <n v="2459.63"/>
    <m/>
    <m/>
    <m/>
    <m/>
    <m/>
    <m/>
    <x v="0"/>
    <x v="0"/>
    <m/>
  </r>
  <r>
    <s v=""/>
    <s v=" EJ_0201_3930"/>
    <s v="RCS Quad - Magnetic Measurement / Acceptance - AS01"/>
    <s v="6.03.02.01.05"/>
    <x v="0"/>
    <d v="2028-04-26T00:00:00"/>
    <d v="2028-07-20T00:00:00"/>
    <s v="jtolle"/>
    <s v="hwitte"/>
    <n v="6054.48"/>
    <s v="EDIA"/>
    <s v="C"/>
    <s v="Labor"/>
    <s v="TEC"/>
    <m/>
    <s v="BNL"/>
    <s v="Const.Test"/>
    <s v="NC_MAG"/>
    <x v="8"/>
    <m/>
    <m/>
    <m/>
    <m/>
    <m/>
    <m/>
    <m/>
    <m/>
    <m/>
    <m/>
    <m/>
    <m/>
    <n v="6054.48"/>
    <m/>
    <m/>
    <m/>
    <m/>
    <m/>
    <m/>
    <x v="0"/>
    <x v="0"/>
    <m/>
  </r>
  <r>
    <s v=""/>
    <s v=" EJ_0201_3930"/>
    <s v="RCS Quad - Magnetic Measurement / Acceptance - AS01"/>
    <s v="6.03.02.01.05"/>
    <x v="0"/>
    <d v="2028-04-26T00:00:00"/>
    <d v="2028-07-20T00:00:00"/>
    <s v="jtolle"/>
    <s v="hwitte"/>
    <n v="2459.63"/>
    <s v="EDIA"/>
    <s v="C"/>
    <s v="Labor"/>
    <s v="TEC"/>
    <m/>
    <s v="BNL"/>
    <s v="Const.Test"/>
    <s v="NC_MAG"/>
    <x v="8"/>
    <m/>
    <m/>
    <m/>
    <m/>
    <m/>
    <m/>
    <m/>
    <m/>
    <m/>
    <m/>
    <m/>
    <m/>
    <n v="2459.63"/>
    <m/>
    <m/>
    <m/>
    <m/>
    <m/>
    <m/>
    <x v="0"/>
    <x v="0"/>
    <m/>
  </r>
  <r>
    <s v=""/>
    <s v=" EJ_0201_3930"/>
    <s v="RCS Quad - Magnetic Measurement / Acceptance - AS01"/>
    <s v="6.03.02.01.05"/>
    <x v="0"/>
    <d v="2028-04-26T00:00:00"/>
    <d v="2028-07-20T00:00:00"/>
    <s v="jtolle"/>
    <s v="hwitte"/>
    <n v="56838.83"/>
    <s v="EDIA"/>
    <s v="C"/>
    <s v="Labor"/>
    <s v="TEC"/>
    <m/>
    <s v="BNL"/>
    <s v="Const.Test"/>
    <s v="NC_MAG"/>
    <x v="8"/>
    <m/>
    <m/>
    <m/>
    <m/>
    <m/>
    <m/>
    <m/>
    <m/>
    <m/>
    <m/>
    <m/>
    <m/>
    <n v="56838.83"/>
    <m/>
    <m/>
    <m/>
    <m/>
    <m/>
    <m/>
    <x v="0"/>
    <x v="0"/>
    <m/>
  </r>
  <r>
    <s v=""/>
    <s v=" EJ_0201_3930"/>
    <s v="RCS Quad - Magnetic Measurement / Acceptance - AS01"/>
    <s v="6.03.02.01.05"/>
    <x v="0"/>
    <d v="2028-04-26T00:00:00"/>
    <d v="2028-07-20T00:00:00"/>
    <s v="jtolle"/>
    <s v="hwitte"/>
    <n v="127266.63"/>
    <s v="EDIA"/>
    <s v="C"/>
    <s v="Labor"/>
    <s v="TEC"/>
    <m/>
    <s v="BNL"/>
    <s v="Const.Test"/>
    <s v="NC_MAG"/>
    <x v="8"/>
    <m/>
    <m/>
    <m/>
    <m/>
    <m/>
    <m/>
    <m/>
    <m/>
    <m/>
    <m/>
    <m/>
    <m/>
    <n v="127266.63"/>
    <m/>
    <m/>
    <m/>
    <m/>
    <m/>
    <m/>
    <x v="0"/>
    <x v="0"/>
    <m/>
  </r>
  <r>
    <s v=""/>
    <s v=" EJ_0201_3940"/>
    <s v="RCS Quad - Magnetic Measurement / Acceptance - AS07"/>
    <s v="6.03.02.01.05"/>
    <x v="0"/>
    <d v="2028-09-18T00:00:00"/>
    <d v="2028-12-14T00:00:00"/>
    <s v="jtolle"/>
    <s v="hwitte"/>
    <n v="2531.37"/>
    <s v="EDIA"/>
    <s v="C"/>
    <s v="Labor"/>
    <s v="TEC"/>
    <m/>
    <s v="BNL"/>
    <s v="Const.Test"/>
    <s v="NC_MAG"/>
    <x v="8"/>
    <m/>
    <m/>
    <m/>
    <m/>
    <m/>
    <m/>
    <m/>
    <m/>
    <m/>
    <m/>
    <m/>
    <m/>
    <n v="421.9"/>
    <n v="2109.48"/>
    <m/>
    <m/>
    <m/>
    <m/>
    <m/>
    <x v="0"/>
    <x v="0"/>
    <m/>
  </r>
  <r>
    <s v=""/>
    <s v=" EJ_0201_3940"/>
    <s v="RCS Quad - Magnetic Measurement / Acceptance - AS07"/>
    <s v="6.03.02.01.05"/>
    <x v="0"/>
    <d v="2028-09-18T00:00:00"/>
    <d v="2028-12-14T00:00:00"/>
    <s v="jtolle"/>
    <s v="hwitte"/>
    <n v="6231.07"/>
    <s v="EDIA"/>
    <s v="C"/>
    <s v="Labor"/>
    <s v="TEC"/>
    <m/>
    <s v="BNL"/>
    <s v="Const.Test"/>
    <s v="NC_MAG"/>
    <x v="8"/>
    <m/>
    <m/>
    <m/>
    <m/>
    <m/>
    <m/>
    <m/>
    <m/>
    <m/>
    <m/>
    <m/>
    <m/>
    <n v="1038.51"/>
    <n v="5192.5600000000004"/>
    <m/>
    <m/>
    <m/>
    <m/>
    <m/>
    <x v="0"/>
    <x v="0"/>
    <m/>
  </r>
  <r>
    <s v=""/>
    <s v=" EJ_0201_3940"/>
    <s v="RCS Quad - Magnetic Measurement / Acceptance - AS07"/>
    <s v="6.03.02.01.05"/>
    <x v="0"/>
    <d v="2028-09-18T00:00:00"/>
    <d v="2028-12-14T00:00:00"/>
    <s v="jtolle"/>
    <s v="hwitte"/>
    <n v="2531.37"/>
    <s v="EDIA"/>
    <s v="C"/>
    <s v="Labor"/>
    <s v="TEC"/>
    <m/>
    <s v="BNL"/>
    <s v="Const.Test"/>
    <s v="NC_MAG"/>
    <x v="8"/>
    <m/>
    <m/>
    <m/>
    <m/>
    <m/>
    <m/>
    <m/>
    <m/>
    <m/>
    <m/>
    <m/>
    <m/>
    <n v="421.9"/>
    <n v="2109.48"/>
    <m/>
    <m/>
    <m/>
    <m/>
    <m/>
    <x v="0"/>
    <x v="0"/>
    <m/>
  </r>
  <r>
    <s v=""/>
    <s v=" EJ_0201_3940"/>
    <s v="RCS Quad - Magnetic Measurement / Acceptance - AS07"/>
    <s v="6.03.02.01.05"/>
    <x v="0"/>
    <d v="2028-09-18T00:00:00"/>
    <d v="2028-12-14T00:00:00"/>
    <s v="jtolle"/>
    <s v="hwitte"/>
    <n v="58496.63"/>
    <s v="EDIA"/>
    <s v="C"/>
    <s v="Labor"/>
    <s v="TEC"/>
    <m/>
    <s v="BNL"/>
    <s v="Const.Test"/>
    <s v="NC_MAG"/>
    <x v="8"/>
    <m/>
    <m/>
    <m/>
    <m/>
    <m/>
    <m/>
    <m/>
    <m/>
    <m/>
    <m/>
    <m/>
    <m/>
    <n v="9749.44"/>
    <n v="48747.19"/>
    <m/>
    <m/>
    <m/>
    <m/>
    <m/>
    <x v="0"/>
    <x v="0"/>
    <m/>
  </r>
  <r>
    <s v=""/>
    <s v=" EJ_0201_3940"/>
    <s v="RCS Quad - Magnetic Measurement / Acceptance - AS07"/>
    <s v="6.03.02.01.05"/>
    <x v="0"/>
    <d v="2028-09-18T00:00:00"/>
    <d v="2028-12-14T00:00:00"/>
    <s v="jtolle"/>
    <s v="hwitte"/>
    <n v="130978.58"/>
    <s v="EDIA"/>
    <s v="C"/>
    <s v="Labor"/>
    <s v="TEC"/>
    <m/>
    <s v="BNL"/>
    <s v="Const.Test"/>
    <s v="NC_MAG"/>
    <x v="8"/>
    <m/>
    <m/>
    <m/>
    <m/>
    <m/>
    <m/>
    <m/>
    <m/>
    <m/>
    <m/>
    <m/>
    <m/>
    <n v="21829.759999999998"/>
    <n v="109148.81"/>
    <m/>
    <m/>
    <m/>
    <m/>
    <m/>
    <x v="0"/>
    <x v="0"/>
    <m/>
  </r>
  <r>
    <s v=""/>
    <s v=" EJ_0201_3761"/>
    <s v="RCS Dipole - Mount on Girders &amp; Survey - AS11"/>
    <s v="6.03.02.01.06"/>
    <x v="0"/>
    <d v="2026-12-24T00:00:00"/>
    <d v="2027-04-02T00:00:00"/>
    <s v="jtolle"/>
    <s v="hwitte"/>
    <n v="11997.31"/>
    <s v="CON"/>
    <s v="C"/>
    <s v="Labor"/>
    <s v="TEC"/>
    <m/>
    <s v="BNL"/>
    <s v="Const.Install"/>
    <s v="NC_MAG"/>
    <x v="5"/>
    <m/>
    <m/>
    <m/>
    <m/>
    <m/>
    <m/>
    <m/>
    <m/>
    <m/>
    <m/>
    <m/>
    <n v="11997.31"/>
    <m/>
    <m/>
    <m/>
    <m/>
    <m/>
    <m/>
    <m/>
    <x v="0"/>
    <x v="0"/>
    <m/>
  </r>
  <r>
    <s v=""/>
    <s v=" EJ_0201_3761"/>
    <s v="RCS Dipole - Mount on Girders &amp; Survey - AS11"/>
    <s v="6.03.02.01.06"/>
    <x v="0"/>
    <d v="2026-12-24T00:00:00"/>
    <d v="2027-04-02T00:00:00"/>
    <s v="jtolle"/>
    <s v="hwitte"/>
    <n v="17736.009999999998"/>
    <s v="CON"/>
    <s v="C"/>
    <s v="Labor"/>
    <s v="TEC"/>
    <m/>
    <s v="BNL"/>
    <s v="Const.Install"/>
    <s v="NC_MAG"/>
    <x v="5"/>
    <m/>
    <m/>
    <m/>
    <m/>
    <m/>
    <m/>
    <m/>
    <m/>
    <m/>
    <m/>
    <m/>
    <n v="17736.009999999998"/>
    <m/>
    <m/>
    <m/>
    <m/>
    <m/>
    <m/>
    <m/>
    <x v="0"/>
    <x v="0"/>
    <m/>
  </r>
  <r>
    <s v=""/>
    <s v=" EJ_0201_3762"/>
    <s v="RCS Dipole - Mount on Girders &amp; Survey - AS05"/>
    <s v="6.03.02.01.06"/>
    <x v="0"/>
    <d v="2027-06-15T00:00:00"/>
    <d v="2027-09-20T00:00:00"/>
    <s v="jtolle"/>
    <s v="hwitte"/>
    <n v="11997.31"/>
    <s v="CON"/>
    <s v="C"/>
    <s v="Labor"/>
    <s v="TEC"/>
    <m/>
    <s v="BNL"/>
    <s v="Const.Install"/>
    <s v="NC_MAG"/>
    <x v="5"/>
    <m/>
    <m/>
    <m/>
    <m/>
    <m/>
    <m/>
    <m/>
    <m/>
    <m/>
    <m/>
    <m/>
    <n v="11997.31"/>
    <m/>
    <m/>
    <m/>
    <m/>
    <m/>
    <m/>
    <m/>
    <x v="0"/>
    <x v="0"/>
    <m/>
  </r>
  <r>
    <s v=""/>
    <s v=" EJ_0201_3762"/>
    <s v="RCS Dipole - Mount on Girders &amp; Survey - AS05"/>
    <s v="6.03.02.01.06"/>
    <x v="0"/>
    <d v="2027-06-15T00:00:00"/>
    <d v="2027-09-20T00:00:00"/>
    <s v="jtolle"/>
    <s v="hwitte"/>
    <n v="17736.009999999998"/>
    <s v="CON"/>
    <s v="C"/>
    <s v="Labor"/>
    <s v="TEC"/>
    <m/>
    <s v="BNL"/>
    <s v="Const.Install"/>
    <s v="NC_MAG"/>
    <x v="5"/>
    <m/>
    <m/>
    <m/>
    <m/>
    <m/>
    <m/>
    <m/>
    <m/>
    <m/>
    <m/>
    <m/>
    <n v="17736.009999999998"/>
    <m/>
    <m/>
    <m/>
    <m/>
    <m/>
    <m/>
    <m/>
    <x v="0"/>
    <x v="0"/>
    <m/>
  </r>
  <r>
    <s v=""/>
    <s v=" EJ_0201_3763"/>
    <s v="RCS Dipole - Mount on Girders &amp; Survey - AS03"/>
    <s v="6.03.02.01.06"/>
    <x v="0"/>
    <d v="2027-12-06T00:00:00"/>
    <d v="2028-03-14T00:00:00"/>
    <s v="jtolle"/>
    <s v="hwitte"/>
    <n v="12417.22"/>
    <s v="CON"/>
    <s v="C"/>
    <s v="Labor"/>
    <s v="TEC"/>
    <m/>
    <s v="BNL"/>
    <s v="Const.Install"/>
    <s v="NC_MAG"/>
    <x v="5"/>
    <m/>
    <m/>
    <m/>
    <m/>
    <m/>
    <m/>
    <m/>
    <m/>
    <m/>
    <m/>
    <m/>
    <m/>
    <n v="12417.22"/>
    <m/>
    <m/>
    <m/>
    <m/>
    <m/>
    <m/>
    <x v="0"/>
    <x v="0"/>
    <m/>
  </r>
  <r>
    <s v=""/>
    <s v=" EJ_0201_3763"/>
    <s v="RCS Dipole - Mount on Girders &amp; Survey - AS03"/>
    <s v="6.03.02.01.06"/>
    <x v="0"/>
    <d v="2027-12-06T00:00:00"/>
    <d v="2028-03-14T00:00:00"/>
    <s v="jtolle"/>
    <s v="hwitte"/>
    <n v="18356.77"/>
    <s v="CON"/>
    <s v="C"/>
    <s v="Labor"/>
    <s v="TEC"/>
    <m/>
    <s v="BNL"/>
    <s v="Const.Install"/>
    <s v="NC_MAG"/>
    <x v="5"/>
    <m/>
    <m/>
    <m/>
    <m/>
    <m/>
    <m/>
    <m/>
    <m/>
    <m/>
    <m/>
    <m/>
    <m/>
    <n v="18356.77"/>
    <m/>
    <m/>
    <m/>
    <m/>
    <m/>
    <m/>
    <x v="0"/>
    <x v="0"/>
    <m/>
  </r>
  <r>
    <s v=""/>
    <s v=" EJ_0201_3764"/>
    <s v="RCS Dipole - Mount on Girders &amp; Survey - AS01"/>
    <s v="6.03.02.01.06"/>
    <x v="0"/>
    <d v="2028-05-24T00:00:00"/>
    <d v="2028-08-29T00:00:00"/>
    <s v="jtolle"/>
    <s v="hwitte"/>
    <n v="12417.22"/>
    <s v="CON"/>
    <s v="C"/>
    <s v="Labor"/>
    <s v="TEC"/>
    <m/>
    <s v="BNL"/>
    <s v="Const.Install"/>
    <s v="NC_MAG"/>
    <x v="5"/>
    <m/>
    <m/>
    <m/>
    <m/>
    <m/>
    <m/>
    <m/>
    <m/>
    <m/>
    <m/>
    <m/>
    <m/>
    <n v="12417.22"/>
    <m/>
    <m/>
    <m/>
    <m/>
    <m/>
    <m/>
    <x v="0"/>
    <x v="0"/>
    <m/>
  </r>
  <r>
    <s v=""/>
    <s v=" EJ_0201_3764"/>
    <s v="RCS Dipole - Mount on Girders &amp; Survey - AS01"/>
    <s v="6.03.02.01.06"/>
    <x v="0"/>
    <d v="2028-05-24T00:00:00"/>
    <d v="2028-08-29T00:00:00"/>
    <s v="jtolle"/>
    <s v="hwitte"/>
    <n v="18356.77"/>
    <s v="CON"/>
    <s v="C"/>
    <s v="Labor"/>
    <s v="TEC"/>
    <m/>
    <s v="BNL"/>
    <s v="Const.Install"/>
    <s v="NC_MAG"/>
    <x v="5"/>
    <m/>
    <m/>
    <m/>
    <m/>
    <m/>
    <m/>
    <m/>
    <m/>
    <m/>
    <m/>
    <m/>
    <m/>
    <n v="18356.77"/>
    <m/>
    <m/>
    <m/>
    <m/>
    <m/>
    <m/>
    <x v="0"/>
    <x v="0"/>
    <m/>
  </r>
  <r>
    <s v=""/>
    <s v=" EJ_0201_3765"/>
    <s v="RCS Dipole - Mount on Girders &amp; Survey - AS07"/>
    <s v="6.03.02.01.06"/>
    <x v="0"/>
    <d v="2028-11-13T00:00:00"/>
    <d v="2029-02-22T00:00:00"/>
    <s v="jtolle"/>
    <s v="hwitte"/>
    <n v="12851.82"/>
    <s v="CON"/>
    <s v="C"/>
    <s v="Labor"/>
    <s v="TEC"/>
    <m/>
    <s v="BNL"/>
    <s v="Const.Install"/>
    <s v="NC_MAG"/>
    <x v="5"/>
    <m/>
    <m/>
    <m/>
    <m/>
    <m/>
    <m/>
    <m/>
    <m/>
    <m/>
    <m/>
    <m/>
    <m/>
    <m/>
    <n v="12851.82"/>
    <m/>
    <m/>
    <m/>
    <m/>
    <m/>
    <x v="0"/>
    <x v="0"/>
    <m/>
  </r>
  <r>
    <s v=""/>
    <s v=" EJ_0201_3765"/>
    <s v="RCS Dipole - Mount on Girders &amp; Survey - AS07"/>
    <s v="6.03.02.01.06"/>
    <x v="0"/>
    <d v="2028-11-13T00:00:00"/>
    <d v="2029-02-22T00:00:00"/>
    <s v="jtolle"/>
    <s v="hwitte"/>
    <n v="18999.25"/>
    <s v="CON"/>
    <s v="C"/>
    <s v="Labor"/>
    <s v="TEC"/>
    <m/>
    <s v="BNL"/>
    <s v="Const.Install"/>
    <s v="NC_MAG"/>
    <x v="5"/>
    <m/>
    <m/>
    <m/>
    <m/>
    <m/>
    <m/>
    <m/>
    <m/>
    <m/>
    <m/>
    <m/>
    <m/>
    <m/>
    <n v="18999.25"/>
    <m/>
    <m/>
    <m/>
    <m/>
    <m/>
    <x v="0"/>
    <x v="0"/>
    <m/>
  </r>
  <r>
    <s v=""/>
    <s v=" EJ_0201_3781"/>
    <s v="RCS Corrector - Mount on Girders &amp; Survey - AS11"/>
    <s v="6.03.02.01.06"/>
    <x v="0"/>
    <d v="2027-04-19T00:00:00"/>
    <d v="2027-07-09T00:00:00"/>
    <s v="jtolle"/>
    <s v="hwitte"/>
    <n v="25869.200000000001"/>
    <s v="CON"/>
    <s v="C"/>
    <s v="Labor"/>
    <s v="TEC"/>
    <m/>
    <s v="BNL"/>
    <s v="Const.Install"/>
    <s v="NC_MAG"/>
    <x v="5"/>
    <m/>
    <m/>
    <m/>
    <m/>
    <m/>
    <m/>
    <m/>
    <m/>
    <m/>
    <m/>
    <m/>
    <n v="25869.200000000001"/>
    <m/>
    <m/>
    <m/>
    <m/>
    <m/>
    <m/>
    <m/>
    <x v="0"/>
    <x v="0"/>
    <m/>
  </r>
  <r>
    <s v=""/>
    <s v=" EJ_0201_3781"/>
    <s v="RCS Corrector - Mount on Girders &amp; Survey - AS11"/>
    <s v="6.03.02.01.06"/>
    <x v="0"/>
    <d v="2027-04-19T00:00:00"/>
    <d v="2027-07-09T00:00:00"/>
    <s v="jtolle"/>
    <s v="hwitte"/>
    <n v="38243.269999999997"/>
    <s v="CON"/>
    <s v="C"/>
    <s v="Labor"/>
    <s v="TEC"/>
    <m/>
    <s v="BNL"/>
    <s v="Const.Install"/>
    <s v="NC_MAG"/>
    <x v="5"/>
    <m/>
    <m/>
    <m/>
    <m/>
    <m/>
    <m/>
    <m/>
    <m/>
    <m/>
    <m/>
    <m/>
    <n v="38243.269999999997"/>
    <m/>
    <m/>
    <m/>
    <m/>
    <m/>
    <m/>
    <m/>
    <x v="0"/>
    <x v="0"/>
    <m/>
  </r>
  <r>
    <s v=""/>
    <s v=" EJ_0201_3782"/>
    <s v="RCS Corrector - Mount on Girders &amp; Survey - AS05"/>
    <s v="6.03.02.01.06"/>
    <x v="0"/>
    <d v="2027-07-12T00:00:00"/>
    <d v="2027-09-30T00:00:00"/>
    <s v="jtolle"/>
    <s v="hwitte"/>
    <n v="25869.200000000001"/>
    <s v="CON"/>
    <s v="C"/>
    <s v="Labor"/>
    <s v="TEC"/>
    <m/>
    <s v="BNL"/>
    <s v="Const.Install"/>
    <s v="NC_MAG"/>
    <x v="5"/>
    <m/>
    <m/>
    <m/>
    <m/>
    <m/>
    <m/>
    <m/>
    <m/>
    <m/>
    <m/>
    <m/>
    <n v="25869.200000000001"/>
    <m/>
    <m/>
    <m/>
    <m/>
    <m/>
    <m/>
    <m/>
    <x v="0"/>
    <x v="0"/>
    <m/>
  </r>
  <r>
    <s v=""/>
    <s v=" EJ_0201_3782"/>
    <s v="RCS Corrector - Mount on Girders &amp; Survey - AS05"/>
    <s v="6.03.02.01.06"/>
    <x v="0"/>
    <d v="2027-07-12T00:00:00"/>
    <d v="2027-09-30T00:00:00"/>
    <s v="jtolle"/>
    <s v="hwitte"/>
    <n v="38243.269999999997"/>
    <s v="CON"/>
    <s v="C"/>
    <s v="Labor"/>
    <s v="TEC"/>
    <m/>
    <s v="BNL"/>
    <s v="Const.Install"/>
    <s v="NC_MAG"/>
    <x v="5"/>
    <m/>
    <m/>
    <m/>
    <m/>
    <m/>
    <m/>
    <m/>
    <m/>
    <m/>
    <m/>
    <m/>
    <n v="38243.269999999997"/>
    <m/>
    <m/>
    <m/>
    <m/>
    <m/>
    <m/>
    <m/>
    <x v="0"/>
    <x v="0"/>
    <m/>
  </r>
  <r>
    <s v=""/>
    <s v=" EJ_0201_3783"/>
    <s v="RCS Corrector - Mount on Girders &amp; Survey - AS03"/>
    <s v="6.03.02.01.06"/>
    <x v="0"/>
    <d v="2027-10-01T00:00:00"/>
    <d v="2027-12-28T00:00:00"/>
    <s v="jtolle"/>
    <s v="hwitte"/>
    <n v="26774.62"/>
    <s v="CON"/>
    <s v="C"/>
    <s v="Labor"/>
    <s v="TEC"/>
    <m/>
    <s v="BNL"/>
    <s v="Const.Install"/>
    <s v="NC_MAG"/>
    <x v="5"/>
    <m/>
    <m/>
    <m/>
    <m/>
    <m/>
    <m/>
    <m/>
    <m/>
    <m/>
    <m/>
    <m/>
    <m/>
    <n v="26774.62"/>
    <m/>
    <m/>
    <m/>
    <m/>
    <m/>
    <m/>
    <x v="0"/>
    <x v="0"/>
    <m/>
  </r>
  <r>
    <s v=""/>
    <s v=" EJ_0201_3783"/>
    <s v="RCS Corrector - Mount on Girders &amp; Survey - AS03"/>
    <s v="6.03.02.01.06"/>
    <x v="0"/>
    <d v="2027-10-01T00:00:00"/>
    <d v="2027-12-28T00:00:00"/>
    <s v="jtolle"/>
    <s v="hwitte"/>
    <n v="39581.78"/>
    <s v="CON"/>
    <s v="C"/>
    <s v="Labor"/>
    <s v="TEC"/>
    <m/>
    <s v="BNL"/>
    <s v="Const.Install"/>
    <s v="NC_MAG"/>
    <x v="5"/>
    <m/>
    <m/>
    <m/>
    <m/>
    <m/>
    <m/>
    <m/>
    <m/>
    <m/>
    <m/>
    <m/>
    <m/>
    <n v="39581.78"/>
    <m/>
    <m/>
    <m/>
    <m/>
    <m/>
    <m/>
    <x v="0"/>
    <x v="0"/>
    <m/>
  </r>
  <r>
    <s v=""/>
    <s v=" EJ_0201_3784"/>
    <s v="RCS Corrector - Mount on Girders &amp; Survey - AS01"/>
    <s v="6.03.02.01.06"/>
    <x v="0"/>
    <d v="2027-12-29T00:00:00"/>
    <d v="2028-03-22T00:00:00"/>
    <s v="jtolle"/>
    <s v="hwitte"/>
    <n v="26774.62"/>
    <s v="CON"/>
    <s v="C"/>
    <s v="Labor"/>
    <s v="TEC"/>
    <m/>
    <s v="BNL"/>
    <s v="Const.Install"/>
    <s v="NC_MAG"/>
    <x v="5"/>
    <m/>
    <m/>
    <m/>
    <m/>
    <m/>
    <m/>
    <m/>
    <m/>
    <m/>
    <m/>
    <m/>
    <m/>
    <n v="26774.62"/>
    <m/>
    <m/>
    <m/>
    <m/>
    <m/>
    <m/>
    <x v="0"/>
    <x v="0"/>
    <m/>
  </r>
  <r>
    <s v=""/>
    <s v=" EJ_0201_3784"/>
    <s v="RCS Corrector - Mount on Girders &amp; Survey - AS01"/>
    <s v="6.03.02.01.06"/>
    <x v="0"/>
    <d v="2027-12-29T00:00:00"/>
    <d v="2028-03-22T00:00:00"/>
    <s v="jtolle"/>
    <s v="hwitte"/>
    <n v="39581.78"/>
    <s v="CON"/>
    <s v="C"/>
    <s v="Labor"/>
    <s v="TEC"/>
    <m/>
    <s v="BNL"/>
    <s v="Const.Install"/>
    <s v="NC_MAG"/>
    <x v="5"/>
    <m/>
    <m/>
    <m/>
    <m/>
    <m/>
    <m/>
    <m/>
    <m/>
    <m/>
    <m/>
    <m/>
    <m/>
    <n v="39581.78"/>
    <m/>
    <m/>
    <m/>
    <m/>
    <m/>
    <m/>
    <x v="0"/>
    <x v="0"/>
    <m/>
  </r>
  <r>
    <s v=""/>
    <s v=" EJ_0201_3785"/>
    <s v="RCS Corrector - Mount on Girders &amp; Survey - AS07"/>
    <s v="6.03.02.01.06"/>
    <x v="0"/>
    <d v="2028-03-23T00:00:00"/>
    <d v="2028-06-13T00:00:00"/>
    <s v="jtolle"/>
    <s v="hwitte"/>
    <n v="26774.62"/>
    <s v="CON"/>
    <s v="C"/>
    <s v="Labor"/>
    <s v="TEC"/>
    <m/>
    <s v="BNL"/>
    <s v="Const.Install"/>
    <s v="NC_MAG"/>
    <x v="5"/>
    <m/>
    <m/>
    <m/>
    <m/>
    <m/>
    <m/>
    <m/>
    <m/>
    <m/>
    <m/>
    <m/>
    <m/>
    <n v="26774.62"/>
    <m/>
    <m/>
    <m/>
    <m/>
    <m/>
    <m/>
    <x v="0"/>
    <x v="0"/>
    <m/>
  </r>
  <r>
    <s v=""/>
    <s v=" EJ_0201_3785"/>
    <s v="RCS Corrector - Mount on Girders &amp; Survey - AS07"/>
    <s v="6.03.02.01.06"/>
    <x v="0"/>
    <d v="2028-03-23T00:00:00"/>
    <d v="2028-06-13T00:00:00"/>
    <s v="jtolle"/>
    <s v="hwitte"/>
    <n v="39581.78"/>
    <s v="CON"/>
    <s v="C"/>
    <s v="Labor"/>
    <s v="TEC"/>
    <m/>
    <s v="BNL"/>
    <s v="Const.Install"/>
    <s v="NC_MAG"/>
    <x v="5"/>
    <m/>
    <m/>
    <m/>
    <m/>
    <m/>
    <m/>
    <m/>
    <m/>
    <m/>
    <m/>
    <m/>
    <m/>
    <n v="39581.78"/>
    <m/>
    <m/>
    <m/>
    <m/>
    <m/>
    <m/>
    <x v="0"/>
    <x v="0"/>
    <m/>
  </r>
  <r>
    <s v=""/>
    <s v=" EJ_0201_3791"/>
    <s v="RCS Sextupole - Mount on Girders &amp; Survey - AS11"/>
    <s v="6.03.02.01.06"/>
    <x v="0"/>
    <d v="2027-07-30T00:00:00"/>
    <d v="2027-12-09T00:00:00"/>
    <s v="jtolle"/>
    <s v="hwitte"/>
    <n v="13356.8"/>
    <s v="CON"/>
    <s v="C"/>
    <s v="Labor"/>
    <s v="TEC"/>
    <m/>
    <s v="BNL"/>
    <s v="Const.Install"/>
    <s v="NC_MAG"/>
    <x v="5"/>
    <m/>
    <m/>
    <m/>
    <m/>
    <m/>
    <m/>
    <m/>
    <m/>
    <m/>
    <m/>
    <m/>
    <n v="6529.99"/>
    <n v="6826.81"/>
    <m/>
    <m/>
    <m/>
    <m/>
    <m/>
    <m/>
    <x v="0"/>
    <x v="0"/>
    <m/>
  </r>
  <r>
    <s v=""/>
    <s v=" EJ_0201_3791"/>
    <s v="RCS Sextupole - Mount on Girders &amp; Survey - AS11"/>
    <s v="6.03.02.01.06"/>
    <x v="0"/>
    <d v="2027-07-30T00:00:00"/>
    <d v="2027-12-09T00:00:00"/>
    <s v="jtolle"/>
    <s v="hwitte"/>
    <n v="19745.78"/>
    <s v="CON"/>
    <s v="C"/>
    <s v="Labor"/>
    <s v="TEC"/>
    <m/>
    <s v="BNL"/>
    <s v="Const.Install"/>
    <s v="NC_MAG"/>
    <x v="5"/>
    <m/>
    <m/>
    <m/>
    <m/>
    <m/>
    <m/>
    <m/>
    <m/>
    <m/>
    <m/>
    <m/>
    <n v="9653.49"/>
    <n v="10092.290000000001"/>
    <m/>
    <m/>
    <m/>
    <m/>
    <m/>
    <m/>
    <x v="0"/>
    <x v="0"/>
    <m/>
  </r>
  <r>
    <s v=""/>
    <s v=" EJ_0201_3792"/>
    <s v="RCS Sextupole - Mount on Girders &amp; Survey - AS05"/>
    <s v="6.03.02.01.06"/>
    <x v="0"/>
    <d v="2027-12-10T00:00:00"/>
    <d v="2028-04-19T00:00:00"/>
    <s v="jtolle"/>
    <s v="hwitte"/>
    <n v="13581.33"/>
    <s v="CON"/>
    <s v="C"/>
    <s v="Labor"/>
    <s v="TEC"/>
    <m/>
    <s v="BNL"/>
    <s v="Const.Install"/>
    <s v="NC_MAG"/>
    <x v="5"/>
    <m/>
    <m/>
    <m/>
    <m/>
    <m/>
    <m/>
    <m/>
    <m/>
    <m/>
    <m/>
    <m/>
    <m/>
    <n v="13581.33"/>
    <m/>
    <m/>
    <m/>
    <m/>
    <m/>
    <m/>
    <x v="0"/>
    <x v="0"/>
    <m/>
  </r>
  <r>
    <s v=""/>
    <s v=" EJ_0201_3792"/>
    <s v="RCS Sextupole - Mount on Girders &amp; Survey - AS05"/>
    <s v="6.03.02.01.06"/>
    <x v="0"/>
    <d v="2027-12-10T00:00:00"/>
    <d v="2028-04-19T00:00:00"/>
    <s v="jtolle"/>
    <s v="hwitte"/>
    <n v="20077.72"/>
    <s v="CON"/>
    <s v="C"/>
    <s v="Labor"/>
    <s v="TEC"/>
    <m/>
    <s v="BNL"/>
    <s v="Const.Install"/>
    <s v="NC_MAG"/>
    <x v="5"/>
    <m/>
    <m/>
    <m/>
    <m/>
    <m/>
    <m/>
    <m/>
    <m/>
    <m/>
    <m/>
    <m/>
    <m/>
    <n v="20077.72"/>
    <m/>
    <m/>
    <m/>
    <m/>
    <m/>
    <m/>
    <x v="0"/>
    <x v="0"/>
    <m/>
  </r>
  <r>
    <s v=""/>
    <s v=" EJ_0201_3793"/>
    <s v="RCS Sextupole - Mount on Girders &amp; Survey - AS03"/>
    <s v="6.03.02.01.06"/>
    <x v="0"/>
    <d v="2028-04-20T00:00:00"/>
    <d v="2028-08-25T00:00:00"/>
    <s v="jtolle"/>
    <s v="hwitte"/>
    <n v="13581.33"/>
    <s v="CON"/>
    <s v="C"/>
    <s v="Labor"/>
    <s v="TEC"/>
    <m/>
    <s v="BNL"/>
    <s v="Const.Install"/>
    <s v="NC_MAG"/>
    <x v="5"/>
    <m/>
    <m/>
    <m/>
    <m/>
    <m/>
    <m/>
    <m/>
    <m/>
    <m/>
    <m/>
    <m/>
    <m/>
    <n v="13581.33"/>
    <m/>
    <m/>
    <m/>
    <m/>
    <m/>
    <m/>
    <x v="0"/>
    <x v="0"/>
    <m/>
  </r>
  <r>
    <s v=""/>
    <s v=" EJ_0201_3793"/>
    <s v="RCS Sextupole - Mount on Girders &amp; Survey - AS03"/>
    <s v="6.03.02.01.06"/>
    <x v="0"/>
    <d v="2028-04-20T00:00:00"/>
    <d v="2028-08-25T00:00:00"/>
    <s v="jtolle"/>
    <s v="hwitte"/>
    <n v="20077.72"/>
    <s v="CON"/>
    <s v="C"/>
    <s v="Labor"/>
    <s v="TEC"/>
    <m/>
    <s v="BNL"/>
    <s v="Const.Install"/>
    <s v="NC_MAG"/>
    <x v="5"/>
    <m/>
    <m/>
    <m/>
    <m/>
    <m/>
    <m/>
    <m/>
    <m/>
    <m/>
    <m/>
    <m/>
    <m/>
    <n v="20077.72"/>
    <m/>
    <m/>
    <m/>
    <m/>
    <m/>
    <m/>
    <x v="0"/>
    <x v="0"/>
    <m/>
  </r>
  <r>
    <s v=""/>
    <s v=" EJ_0201_3794"/>
    <s v="RCS Sextupole - Mount on Girders &amp; Survey - AS01"/>
    <s v="6.03.02.01.06"/>
    <x v="0"/>
    <d v="2028-08-28T00:00:00"/>
    <d v="2029-01-09T00:00:00"/>
    <s v="jtolle"/>
    <s v="hwitte"/>
    <n v="13929.92"/>
    <s v="CON"/>
    <s v="C"/>
    <s v="Labor"/>
    <s v="TEC"/>
    <m/>
    <s v="BNL"/>
    <s v="Const.Install"/>
    <s v="NC_MAG"/>
    <x v="5"/>
    <m/>
    <m/>
    <m/>
    <m/>
    <m/>
    <m/>
    <m/>
    <m/>
    <m/>
    <m/>
    <m/>
    <m/>
    <n v="3714.64"/>
    <n v="10215.27"/>
    <m/>
    <m/>
    <m/>
    <m/>
    <m/>
    <x v="0"/>
    <x v="0"/>
    <m/>
  </r>
  <r>
    <s v=""/>
    <s v=" EJ_0201_3794"/>
    <s v="RCS Sextupole - Mount on Girders &amp; Survey - AS01"/>
    <s v="6.03.02.01.06"/>
    <x v="0"/>
    <d v="2028-08-28T00:00:00"/>
    <d v="2029-01-09T00:00:00"/>
    <s v="jtolle"/>
    <s v="hwitte"/>
    <n v="20593.04"/>
    <s v="CON"/>
    <s v="C"/>
    <s v="Labor"/>
    <s v="TEC"/>
    <m/>
    <s v="BNL"/>
    <s v="Const.Install"/>
    <s v="NC_MAG"/>
    <x v="5"/>
    <m/>
    <m/>
    <m/>
    <m/>
    <m/>
    <m/>
    <m/>
    <m/>
    <m/>
    <m/>
    <m/>
    <m/>
    <n v="5491.48"/>
    <n v="15101.57"/>
    <m/>
    <m/>
    <m/>
    <m/>
    <m/>
    <x v="0"/>
    <x v="0"/>
    <m/>
  </r>
  <r>
    <s v=""/>
    <s v=" EJ_0201_3795"/>
    <s v="RCS Sextupole - Mount on Girders &amp; Survey - AS07"/>
    <s v="6.03.02.01.06"/>
    <x v="0"/>
    <d v="2029-01-10T00:00:00"/>
    <d v="2029-05-17T00:00:00"/>
    <s v="jtolle"/>
    <s v="hwitte"/>
    <n v="14056.68"/>
    <s v="CON"/>
    <s v="C"/>
    <s v="Labor"/>
    <s v="TEC"/>
    <m/>
    <s v="BNL"/>
    <s v="Const.Install"/>
    <s v="NC_MAG"/>
    <x v="5"/>
    <m/>
    <m/>
    <m/>
    <m/>
    <m/>
    <m/>
    <m/>
    <m/>
    <m/>
    <m/>
    <m/>
    <m/>
    <m/>
    <n v="14056.68"/>
    <m/>
    <m/>
    <m/>
    <m/>
    <m/>
    <x v="0"/>
    <x v="0"/>
    <m/>
  </r>
  <r>
    <s v=""/>
    <s v=" EJ_0201_3795"/>
    <s v="RCS Sextupole - Mount on Girders &amp; Survey - AS07"/>
    <s v="6.03.02.01.06"/>
    <x v="0"/>
    <d v="2029-01-10T00:00:00"/>
    <d v="2029-05-17T00:00:00"/>
    <s v="jtolle"/>
    <s v="hwitte"/>
    <n v="20780.439999999999"/>
    <s v="CON"/>
    <s v="C"/>
    <s v="Labor"/>
    <s v="TEC"/>
    <m/>
    <s v="BNL"/>
    <s v="Const.Install"/>
    <s v="NC_MAG"/>
    <x v="5"/>
    <m/>
    <m/>
    <m/>
    <m/>
    <m/>
    <m/>
    <m/>
    <m/>
    <m/>
    <m/>
    <m/>
    <m/>
    <m/>
    <n v="20780.439999999999"/>
    <m/>
    <m/>
    <m/>
    <m/>
    <m/>
    <x v="0"/>
    <x v="0"/>
    <m/>
  </r>
  <r>
    <s v=""/>
    <s v=" EJ_0201_3811"/>
    <s v="RCS Quad - Mount on Girders &amp; Survey - AS11"/>
    <s v="6.03.02.01.06"/>
    <x v="0"/>
    <d v="2027-07-01T00:00:00"/>
    <d v="2027-10-08T00:00:00"/>
    <s v="jtolle"/>
    <s v="hwitte"/>
    <n v="16733.810000000001"/>
    <s v="CON"/>
    <s v="C"/>
    <s v="Labor"/>
    <s v="TEC"/>
    <m/>
    <s v="BNL"/>
    <s v="Const.Install"/>
    <s v="NC_MAG"/>
    <x v="5"/>
    <m/>
    <m/>
    <m/>
    <m/>
    <m/>
    <m/>
    <m/>
    <m/>
    <m/>
    <m/>
    <m/>
    <n v="15299.48"/>
    <n v="1434.33"/>
    <m/>
    <m/>
    <m/>
    <m/>
    <m/>
    <m/>
    <x v="0"/>
    <x v="0"/>
    <m/>
  </r>
  <r>
    <s v=""/>
    <s v=" EJ_0201_3811"/>
    <s v="RCS Quad - Mount on Girders &amp; Survey - AS11"/>
    <s v="6.03.02.01.06"/>
    <x v="0"/>
    <d v="2027-07-01T00:00:00"/>
    <d v="2027-10-08T00:00:00"/>
    <s v="jtolle"/>
    <s v="hwitte"/>
    <n v="24738.13"/>
    <s v="CON"/>
    <s v="C"/>
    <s v="Labor"/>
    <s v="TEC"/>
    <m/>
    <s v="BNL"/>
    <s v="Const.Install"/>
    <s v="NC_MAG"/>
    <x v="5"/>
    <m/>
    <m/>
    <m/>
    <m/>
    <m/>
    <m/>
    <m/>
    <m/>
    <m/>
    <m/>
    <m/>
    <n v="22617.72"/>
    <n v="2120.41"/>
    <m/>
    <m/>
    <m/>
    <m/>
    <m/>
    <m/>
    <x v="0"/>
    <x v="0"/>
    <m/>
  </r>
  <r>
    <s v=""/>
    <s v=" EJ_0201_3812"/>
    <s v="RCS Quad - Mount on Girders &amp; Survey - AS05"/>
    <s v="6.03.02.01.06"/>
    <x v="0"/>
    <d v="2027-10-12T00:00:00"/>
    <d v="2028-01-25T00:00:00"/>
    <s v="jtolle"/>
    <s v="hwitte"/>
    <n v="17267.689999999999"/>
    <s v="CON"/>
    <s v="C"/>
    <s v="Labor"/>
    <s v="TEC"/>
    <m/>
    <s v="BNL"/>
    <s v="Const.Install"/>
    <s v="NC_MAG"/>
    <x v="5"/>
    <m/>
    <m/>
    <m/>
    <m/>
    <m/>
    <m/>
    <m/>
    <m/>
    <m/>
    <m/>
    <m/>
    <m/>
    <n v="17267.689999999999"/>
    <m/>
    <m/>
    <m/>
    <m/>
    <m/>
    <m/>
    <x v="0"/>
    <x v="0"/>
    <m/>
  </r>
  <r>
    <s v=""/>
    <s v=" EJ_0201_3812"/>
    <s v="RCS Quad - Mount on Girders &amp; Survey - AS05"/>
    <s v="6.03.02.01.06"/>
    <x v="0"/>
    <d v="2027-10-12T00:00:00"/>
    <d v="2028-01-25T00:00:00"/>
    <s v="jtolle"/>
    <s v="hwitte"/>
    <n v="25527.38"/>
    <s v="CON"/>
    <s v="C"/>
    <s v="Labor"/>
    <s v="TEC"/>
    <m/>
    <s v="BNL"/>
    <s v="Const.Install"/>
    <s v="NC_MAG"/>
    <x v="5"/>
    <m/>
    <m/>
    <m/>
    <m/>
    <m/>
    <m/>
    <m/>
    <m/>
    <m/>
    <m/>
    <m/>
    <m/>
    <n v="25527.38"/>
    <m/>
    <m/>
    <m/>
    <m/>
    <m/>
    <m/>
    <x v="0"/>
    <x v="0"/>
    <m/>
  </r>
  <r>
    <s v=""/>
    <s v=" EJ_0201_3813"/>
    <s v="RCS Quad - Mount on Girders &amp; Survey - AS03"/>
    <s v="6.03.02.01.06"/>
    <x v="0"/>
    <d v="2028-01-26T00:00:00"/>
    <d v="2028-05-03T00:00:00"/>
    <s v="jtolle"/>
    <s v="hwitte"/>
    <n v="17267.689999999999"/>
    <s v="CON"/>
    <s v="C"/>
    <s v="Labor"/>
    <s v="TEC"/>
    <m/>
    <s v="BNL"/>
    <s v="Const.Install"/>
    <s v="NC_MAG"/>
    <x v="5"/>
    <m/>
    <m/>
    <m/>
    <m/>
    <m/>
    <m/>
    <m/>
    <m/>
    <m/>
    <m/>
    <m/>
    <m/>
    <n v="17267.689999999999"/>
    <m/>
    <m/>
    <m/>
    <m/>
    <m/>
    <m/>
    <x v="0"/>
    <x v="0"/>
    <m/>
  </r>
  <r>
    <s v=""/>
    <s v=" EJ_0201_3813"/>
    <s v="RCS Quad - Mount on Girders &amp; Survey - AS03"/>
    <s v="6.03.02.01.06"/>
    <x v="0"/>
    <d v="2028-01-26T00:00:00"/>
    <d v="2028-05-03T00:00:00"/>
    <s v="jtolle"/>
    <s v="hwitte"/>
    <n v="25527.38"/>
    <s v="CON"/>
    <s v="C"/>
    <s v="Labor"/>
    <s v="TEC"/>
    <m/>
    <s v="BNL"/>
    <s v="Const.Install"/>
    <s v="NC_MAG"/>
    <x v="5"/>
    <m/>
    <m/>
    <m/>
    <m/>
    <m/>
    <m/>
    <m/>
    <m/>
    <m/>
    <m/>
    <m/>
    <m/>
    <n v="25527.38"/>
    <m/>
    <m/>
    <m/>
    <m/>
    <m/>
    <m/>
    <x v="0"/>
    <x v="0"/>
    <m/>
  </r>
  <r>
    <s v=""/>
    <s v=" EJ_0201_3814"/>
    <s v="RCS Quad - Mount on Girders &amp; Survey - AS01"/>
    <s v="6.03.02.01.06"/>
    <x v="0"/>
    <d v="2028-05-04T00:00:00"/>
    <d v="2028-08-11T00:00:00"/>
    <s v="jtolle"/>
    <s v="hwitte"/>
    <n v="17267.689999999999"/>
    <s v="CON"/>
    <s v="C"/>
    <s v="Labor"/>
    <s v="TEC"/>
    <m/>
    <s v="BNL"/>
    <s v="Const.Install"/>
    <s v="NC_MAG"/>
    <x v="5"/>
    <m/>
    <m/>
    <m/>
    <m/>
    <m/>
    <m/>
    <m/>
    <m/>
    <m/>
    <m/>
    <m/>
    <m/>
    <n v="17267.689999999999"/>
    <m/>
    <m/>
    <m/>
    <m/>
    <m/>
    <m/>
    <x v="0"/>
    <x v="0"/>
    <m/>
  </r>
  <r>
    <s v=""/>
    <s v=" EJ_0201_3814"/>
    <s v="RCS Quad - Mount on Girders &amp; Survey - AS01"/>
    <s v="6.03.02.01.06"/>
    <x v="0"/>
    <d v="2028-05-04T00:00:00"/>
    <d v="2028-08-11T00:00:00"/>
    <s v="jtolle"/>
    <s v="hwitte"/>
    <n v="25527.38"/>
    <s v="CON"/>
    <s v="C"/>
    <s v="Labor"/>
    <s v="TEC"/>
    <m/>
    <s v="BNL"/>
    <s v="Const.Install"/>
    <s v="NC_MAG"/>
    <x v="5"/>
    <m/>
    <m/>
    <m/>
    <m/>
    <m/>
    <m/>
    <m/>
    <m/>
    <m/>
    <m/>
    <m/>
    <m/>
    <n v="25527.38"/>
    <m/>
    <m/>
    <m/>
    <m/>
    <m/>
    <m/>
    <x v="0"/>
    <x v="0"/>
    <m/>
  </r>
  <r>
    <s v=""/>
    <s v=" EJ_0201_3815"/>
    <s v="RCS Quad - Mount on Girders &amp; Survey - AS07"/>
    <s v="6.03.02.01.06"/>
    <x v="0"/>
    <d v="2028-09-11T00:00:00"/>
    <d v="2028-12-21T00:00:00"/>
    <s v="jtolle"/>
    <s v="hwitte"/>
    <n v="17742.55"/>
    <s v="CON"/>
    <s v="C"/>
    <s v="Labor"/>
    <s v="TEC"/>
    <m/>
    <s v="BNL"/>
    <s v="Const.Install"/>
    <s v="NC_MAG"/>
    <x v="5"/>
    <m/>
    <m/>
    <m/>
    <m/>
    <m/>
    <m/>
    <m/>
    <m/>
    <m/>
    <m/>
    <m/>
    <m/>
    <n v="3801.98"/>
    <n v="13940.58"/>
    <m/>
    <m/>
    <m/>
    <m/>
    <m/>
    <x v="0"/>
    <x v="0"/>
    <m/>
  </r>
  <r>
    <s v=""/>
    <s v=" EJ_0201_3815"/>
    <s v="RCS Quad - Mount on Girders &amp; Survey - AS07"/>
    <s v="6.03.02.01.06"/>
    <x v="0"/>
    <d v="2028-09-11T00:00:00"/>
    <d v="2028-12-21T00:00:00"/>
    <s v="jtolle"/>
    <s v="hwitte"/>
    <n v="26229.38"/>
    <s v="CON"/>
    <s v="C"/>
    <s v="Labor"/>
    <s v="TEC"/>
    <m/>
    <s v="BNL"/>
    <s v="Const.Install"/>
    <s v="NC_MAG"/>
    <x v="5"/>
    <m/>
    <m/>
    <m/>
    <m/>
    <m/>
    <m/>
    <m/>
    <m/>
    <m/>
    <m/>
    <m/>
    <m/>
    <n v="5620.58"/>
    <n v="20608.8"/>
    <m/>
    <m/>
    <m/>
    <m/>
    <m/>
    <x v="0"/>
    <x v="0"/>
    <m/>
  </r>
  <r>
    <s v=""/>
    <s v=" SR_0200_4990"/>
    <s v="ESR Girder: Type 2 - Preliminary Design"/>
    <s v="6.04.02.03"/>
    <x v="0"/>
    <d v="2024-03-14T00:00:00"/>
    <d v="2024-08-30T00:00:00"/>
    <s v="jtolle"/>
    <s v="hwitte"/>
    <n v="0"/>
    <s v="EDIA"/>
    <s v="C"/>
    <s v="Labor"/>
    <s v="TEC"/>
    <m/>
    <s v="BNL"/>
    <s v="PED"/>
    <s v="NC_MAG"/>
    <x v="6"/>
    <s v="S.P336"/>
    <m/>
    <m/>
    <m/>
    <m/>
    <m/>
    <m/>
    <m/>
    <m/>
    <m/>
    <m/>
    <m/>
    <m/>
    <m/>
    <m/>
    <m/>
    <m/>
    <m/>
    <m/>
    <x v="0"/>
    <x v="0"/>
    <m/>
  </r>
  <r>
    <s v=""/>
    <s v=" SR_0200_5180"/>
    <s v="ESR Girder: Type 3 - Preliminary Design"/>
    <s v="6.04.02.03"/>
    <x v="0"/>
    <d v="2024-03-14T00:00:00"/>
    <d v="2024-08-30T00:00:00"/>
    <s v="jtolle"/>
    <s v="hwitte"/>
    <n v="0"/>
    <s v="EDIA"/>
    <s v="C"/>
    <s v="Labor"/>
    <s v="TEC"/>
    <m/>
    <s v="BNL"/>
    <s v="PED"/>
    <s v="NC_MAG"/>
    <x v="6"/>
    <s v="S.P337"/>
    <m/>
    <m/>
    <m/>
    <m/>
    <m/>
    <m/>
    <m/>
    <m/>
    <m/>
    <m/>
    <m/>
    <m/>
    <m/>
    <m/>
    <m/>
    <m/>
    <m/>
    <m/>
    <x v="0"/>
    <x v="0"/>
    <m/>
  </r>
  <r>
    <s v=""/>
    <s v=" SR_0200_5360"/>
    <s v="ESR Girder: Type 4 - Preliminary Design"/>
    <s v="6.04.02.03"/>
    <x v="0"/>
    <d v="2024-03-14T00:00:00"/>
    <d v="2024-08-30T00:00:00"/>
    <s v="jtolle"/>
    <s v="hwitte"/>
    <n v="0"/>
    <s v="EDIA"/>
    <s v="C"/>
    <s v="Labor"/>
    <s v="TEC"/>
    <m/>
    <s v="BNL"/>
    <s v="PED"/>
    <s v="NC_MAG"/>
    <x v="6"/>
    <s v="S.P338"/>
    <m/>
    <m/>
    <m/>
    <m/>
    <m/>
    <m/>
    <m/>
    <m/>
    <m/>
    <m/>
    <m/>
    <m/>
    <m/>
    <m/>
    <m/>
    <m/>
    <m/>
    <m/>
    <x v="0"/>
    <x v="0"/>
    <m/>
  </r>
  <r>
    <s v=""/>
    <s v=" SR_0200_5540"/>
    <s v="ESR Girder: Type 5 - Preliminary Design"/>
    <s v="6.04.02.03"/>
    <x v="0"/>
    <d v="2024-03-14T00:00:00"/>
    <d v="2024-08-30T00:00:00"/>
    <s v="jtolle"/>
    <s v="hwitte"/>
    <n v="0"/>
    <s v="EDIA"/>
    <s v="C"/>
    <s v="Labor"/>
    <s v="TEC"/>
    <m/>
    <s v="BNL"/>
    <s v="PED"/>
    <s v="NC_MAG"/>
    <x v="6"/>
    <s v="S.P339"/>
    <m/>
    <m/>
    <m/>
    <m/>
    <m/>
    <m/>
    <m/>
    <m/>
    <m/>
    <m/>
    <m/>
    <m/>
    <m/>
    <m/>
    <m/>
    <m/>
    <m/>
    <m/>
    <x v="0"/>
    <x v="0"/>
    <m/>
  </r>
  <r>
    <s v=""/>
    <s v=" SR_0200_5030"/>
    <s v="ESR Girder: Type 2 - Engineering"/>
    <s v="6.04.02.03"/>
    <x v="0"/>
    <d v="2024-12-09T00:00:00"/>
    <d v="2025-03-06T00:00:00"/>
    <s v="jtolle"/>
    <s v="hwitte"/>
    <n v="0"/>
    <s v="EDIA"/>
    <s v="C"/>
    <s v="Labor"/>
    <s v="TEC"/>
    <m/>
    <s v="BNL"/>
    <s v="PED"/>
    <s v="NC_MAG"/>
    <x v="6"/>
    <s v="S.P336"/>
    <m/>
    <m/>
    <m/>
    <m/>
    <m/>
    <m/>
    <m/>
    <m/>
    <m/>
    <m/>
    <m/>
    <m/>
    <m/>
    <m/>
    <m/>
    <m/>
    <m/>
    <m/>
    <x v="0"/>
    <x v="0"/>
    <m/>
  </r>
  <r>
    <s v=""/>
    <s v=" SR_0200_5220"/>
    <s v="ESR Girder: Type 3 - Engineering"/>
    <s v="6.04.02.03"/>
    <x v="0"/>
    <d v="2024-12-09T00:00:00"/>
    <d v="2025-03-06T00:00:00"/>
    <s v="jtolle"/>
    <s v="hwitte"/>
    <n v="0"/>
    <s v="EDIA"/>
    <s v="C"/>
    <s v="Labor"/>
    <s v="TEC"/>
    <m/>
    <s v="BNL"/>
    <s v="PED"/>
    <s v="NC_MAG"/>
    <x v="6"/>
    <s v="S.P337"/>
    <m/>
    <m/>
    <m/>
    <m/>
    <m/>
    <m/>
    <m/>
    <m/>
    <m/>
    <m/>
    <m/>
    <m/>
    <m/>
    <m/>
    <m/>
    <m/>
    <m/>
    <m/>
    <x v="0"/>
    <x v="0"/>
    <m/>
  </r>
  <r>
    <s v=""/>
    <s v=" SR_0200_5400"/>
    <s v="ESR Girder: Type 4 - Engineering"/>
    <s v="6.04.02.03"/>
    <x v="0"/>
    <d v="2024-12-09T00:00:00"/>
    <d v="2025-03-06T00:00:00"/>
    <s v="jtolle"/>
    <s v="hwitte"/>
    <n v="0"/>
    <s v="EDIA"/>
    <s v="C"/>
    <s v="Labor"/>
    <s v="TEC"/>
    <m/>
    <s v="BNL"/>
    <s v="PED"/>
    <s v="NC_MAG"/>
    <x v="6"/>
    <s v="S.P338"/>
    <m/>
    <m/>
    <m/>
    <m/>
    <m/>
    <m/>
    <m/>
    <m/>
    <m/>
    <m/>
    <m/>
    <m/>
    <m/>
    <m/>
    <m/>
    <m/>
    <m/>
    <m/>
    <x v="0"/>
    <x v="0"/>
    <m/>
  </r>
  <r>
    <s v=""/>
    <s v=" SR_0200_5580"/>
    <s v="ESR Girder: Type 5 - Engineering"/>
    <s v="6.04.02.03"/>
    <x v="0"/>
    <d v="2024-12-09T00:00:00"/>
    <d v="2025-03-06T00:00:00"/>
    <s v="jtolle"/>
    <s v="hwitte"/>
    <n v="0"/>
    <s v="EDIA"/>
    <s v="C"/>
    <s v="Labor"/>
    <s v="TEC"/>
    <m/>
    <s v="BNL"/>
    <s v="PED"/>
    <s v="NC_MAG"/>
    <x v="6"/>
    <s v="S.P339"/>
    <m/>
    <m/>
    <m/>
    <m/>
    <m/>
    <m/>
    <m/>
    <m/>
    <m/>
    <m/>
    <m/>
    <m/>
    <m/>
    <m/>
    <m/>
    <m/>
    <m/>
    <m/>
    <x v="0"/>
    <x v="0"/>
    <m/>
  </r>
  <r>
    <s v=""/>
    <s v=" SR_0200_5060"/>
    <s v="ESR Girder: Type 2 - Spec/Statement of Work/APP"/>
    <s v="6.04.02.03"/>
    <x v="0"/>
    <d v="2025-03-14T00:00:00"/>
    <d v="2025-06-06T00:00:00"/>
    <s v="jtolle"/>
    <s v="hwitte"/>
    <n v="0"/>
    <s v="EDIA"/>
    <s v="C"/>
    <s v="Labor"/>
    <s v="TEC"/>
    <m/>
    <s v="BNL"/>
    <s v="Const.Procure"/>
    <s v="NC_MAG"/>
    <x v="10"/>
    <s v="S.P336"/>
    <m/>
    <m/>
    <m/>
    <m/>
    <m/>
    <m/>
    <m/>
    <m/>
    <m/>
    <m/>
    <m/>
    <m/>
    <m/>
    <m/>
    <m/>
    <m/>
    <m/>
    <m/>
    <x v="0"/>
    <x v="0"/>
    <m/>
  </r>
  <r>
    <s v=""/>
    <s v=" SR_0200_5250"/>
    <s v="ESR Girder: Type 3 - Spec/Statement of Work/APP"/>
    <s v="6.04.02.03"/>
    <x v="0"/>
    <d v="2025-03-14T00:00:00"/>
    <d v="2025-06-06T00:00:00"/>
    <s v="jtolle"/>
    <s v="hwitte"/>
    <n v="0"/>
    <s v="EDIA"/>
    <s v="C"/>
    <s v="Labor"/>
    <s v="TEC"/>
    <m/>
    <s v="BNL"/>
    <s v="Const.Procure"/>
    <s v="NC_MAG"/>
    <x v="10"/>
    <s v="S.P337"/>
    <m/>
    <m/>
    <m/>
    <m/>
    <m/>
    <m/>
    <m/>
    <m/>
    <m/>
    <m/>
    <m/>
    <m/>
    <m/>
    <m/>
    <m/>
    <m/>
    <m/>
    <m/>
    <x v="0"/>
    <x v="0"/>
    <m/>
  </r>
  <r>
    <s v=""/>
    <s v=" SR_0200_5430"/>
    <s v="ESR Girder: Type 4 - Spec/Statement of Work/APP"/>
    <s v="6.04.02.03"/>
    <x v="0"/>
    <d v="2025-03-14T00:00:00"/>
    <d v="2025-06-06T00:00:00"/>
    <s v="jtolle"/>
    <s v="hwitte"/>
    <n v="0"/>
    <s v="EDIA"/>
    <s v="C"/>
    <s v="Labor"/>
    <s v="TEC"/>
    <m/>
    <s v="BNL"/>
    <s v="Const.Procure"/>
    <s v="NC_MAG"/>
    <x v="10"/>
    <s v="S.P338"/>
    <m/>
    <m/>
    <m/>
    <m/>
    <m/>
    <m/>
    <m/>
    <m/>
    <m/>
    <m/>
    <m/>
    <m/>
    <m/>
    <m/>
    <m/>
    <m/>
    <m/>
    <m/>
    <x v="0"/>
    <x v="0"/>
    <m/>
  </r>
  <r>
    <s v=""/>
    <s v=" SR_0200_5610"/>
    <s v="ESR Girder: Type 5 - Spec/Statement of Work/APP"/>
    <s v="6.04.02.03"/>
    <x v="0"/>
    <d v="2025-03-14T00:00:00"/>
    <d v="2025-06-06T00:00:00"/>
    <s v="jtolle"/>
    <s v="hwitte"/>
    <n v="0"/>
    <s v="EDIA"/>
    <s v="C"/>
    <s v="Labor"/>
    <s v="TEC"/>
    <m/>
    <s v="BNL"/>
    <s v="Const.Procure"/>
    <s v="NC_MAG"/>
    <x v="10"/>
    <s v="S.P339"/>
    <m/>
    <m/>
    <m/>
    <m/>
    <m/>
    <m/>
    <m/>
    <m/>
    <m/>
    <m/>
    <m/>
    <m/>
    <m/>
    <m/>
    <m/>
    <m/>
    <m/>
    <m/>
    <x v="0"/>
    <x v="0"/>
    <m/>
  </r>
  <r>
    <s v=""/>
    <s v=" SR_0200_5000"/>
    <s v="ESR Girder: Type 2 - Preliminary Design Review (PDR)"/>
    <s v="6.04.02.03"/>
    <x v="0"/>
    <d v="2024-09-03T00:00:00"/>
    <d v="2024-09-09T00:00:00"/>
    <s v="jtolle"/>
    <s v="hwitte"/>
    <n v="0"/>
    <s v="EDIA"/>
    <s v="C"/>
    <s v="Labor"/>
    <s v="TEC"/>
    <m/>
    <s v="BNL"/>
    <s v="PED"/>
    <s v="NC_MAG"/>
    <x v="6"/>
    <s v="S.P336"/>
    <m/>
    <m/>
    <m/>
    <m/>
    <m/>
    <m/>
    <m/>
    <m/>
    <m/>
    <m/>
    <m/>
    <m/>
    <m/>
    <m/>
    <m/>
    <m/>
    <m/>
    <m/>
    <x v="0"/>
    <x v="0"/>
    <m/>
  </r>
  <r>
    <s v=""/>
    <s v=" SR_0200_5020"/>
    <s v="ESR Girder: Type 2 - Final Design"/>
    <s v="6.04.02.03"/>
    <x v="0"/>
    <d v="2024-09-10T00:00:00"/>
    <d v="2025-03-06T00:00:00"/>
    <s v="jtolle"/>
    <s v="hwitte"/>
    <n v="0"/>
    <s v="EDIA"/>
    <s v="C"/>
    <s v="Labor"/>
    <s v="TEC"/>
    <m/>
    <s v="BNL"/>
    <s v="PED"/>
    <s v="NC_MAG"/>
    <x v="6"/>
    <s v="S.P336"/>
    <m/>
    <m/>
    <m/>
    <m/>
    <m/>
    <m/>
    <m/>
    <m/>
    <m/>
    <m/>
    <m/>
    <m/>
    <m/>
    <m/>
    <m/>
    <m/>
    <m/>
    <m/>
    <x v="0"/>
    <x v="0"/>
    <m/>
  </r>
  <r>
    <s v=""/>
    <s v=" SR_0200_5040"/>
    <s v="ESR Girder: Type 2 - Final Design Review (FDR)"/>
    <s v="6.04.02.03"/>
    <x v="0"/>
    <d v="2025-03-07T00:00:00"/>
    <d v="2025-03-13T00:00:00"/>
    <s v="jtolle"/>
    <s v="hwitte"/>
    <n v="0"/>
    <s v="EDIA"/>
    <s v="C"/>
    <s v="Labor"/>
    <s v="TEC"/>
    <m/>
    <s v="BNL"/>
    <s v="PED"/>
    <s v="NC_MAG"/>
    <x v="6"/>
    <s v="S.P336"/>
    <m/>
    <m/>
    <m/>
    <m/>
    <m/>
    <m/>
    <m/>
    <m/>
    <m/>
    <m/>
    <m/>
    <m/>
    <m/>
    <m/>
    <m/>
    <m/>
    <m/>
    <m/>
    <x v="0"/>
    <x v="0"/>
    <m/>
  </r>
  <r>
    <s v=""/>
    <s v=" SR_0200_5190"/>
    <s v="ESR Girder: Type 3 - Preliminary Design Review (PDR)"/>
    <s v="6.04.02.03"/>
    <x v="0"/>
    <d v="2024-09-03T00:00:00"/>
    <d v="2024-09-09T00:00:00"/>
    <s v="jtolle"/>
    <s v="hwitte"/>
    <n v="0"/>
    <s v="EDIA"/>
    <s v="C"/>
    <s v="Labor"/>
    <s v="TEC"/>
    <m/>
    <s v="BNL"/>
    <s v="PED"/>
    <s v="NC_MAG"/>
    <x v="6"/>
    <s v="S.P337"/>
    <m/>
    <m/>
    <m/>
    <m/>
    <m/>
    <m/>
    <m/>
    <m/>
    <m/>
    <m/>
    <m/>
    <m/>
    <m/>
    <m/>
    <m/>
    <m/>
    <m/>
    <m/>
    <x v="0"/>
    <x v="0"/>
    <m/>
  </r>
  <r>
    <s v=""/>
    <s v=" SR_0200_5210"/>
    <s v="ESR Girder: Type 3 - Final Design"/>
    <s v="6.04.02.03"/>
    <x v="0"/>
    <d v="2024-09-10T00:00:00"/>
    <d v="2025-03-06T00:00:00"/>
    <s v="jtolle"/>
    <s v="hwitte"/>
    <n v="0"/>
    <s v="EDIA"/>
    <s v="C"/>
    <s v="Labor"/>
    <s v="TEC"/>
    <m/>
    <s v="BNL"/>
    <s v="PED"/>
    <s v="NC_MAG"/>
    <x v="6"/>
    <s v="S.P337"/>
    <m/>
    <m/>
    <m/>
    <m/>
    <m/>
    <m/>
    <m/>
    <m/>
    <m/>
    <m/>
    <m/>
    <m/>
    <m/>
    <m/>
    <m/>
    <m/>
    <m/>
    <m/>
    <x v="0"/>
    <x v="0"/>
    <m/>
  </r>
  <r>
    <s v=""/>
    <s v=" SR_0200_5230"/>
    <s v="ESR Girder: Type 3 - Final Design Review (FDR)"/>
    <s v="6.04.02.03"/>
    <x v="0"/>
    <d v="2025-03-07T00:00:00"/>
    <d v="2025-03-13T00:00:00"/>
    <s v="jtolle"/>
    <s v="hwitte"/>
    <n v="0"/>
    <s v="EDIA"/>
    <s v="C"/>
    <s v="Labor"/>
    <s v="TEC"/>
    <m/>
    <s v="BNL"/>
    <s v="PED"/>
    <s v="NC_MAG"/>
    <x v="6"/>
    <s v="S.P337"/>
    <m/>
    <m/>
    <m/>
    <m/>
    <m/>
    <m/>
    <m/>
    <m/>
    <m/>
    <m/>
    <m/>
    <m/>
    <m/>
    <m/>
    <m/>
    <m/>
    <m/>
    <m/>
    <x v="0"/>
    <x v="0"/>
    <m/>
  </r>
  <r>
    <s v=""/>
    <s v=" SR_0200_5370"/>
    <s v="ESR Girder: Type 4 - Preliminary Design Review (PDR)"/>
    <s v="6.04.02.03"/>
    <x v="0"/>
    <d v="2024-09-03T00:00:00"/>
    <d v="2024-09-09T00:00:00"/>
    <s v="jtolle"/>
    <s v="hwitte"/>
    <n v="0"/>
    <s v="EDIA"/>
    <s v="C"/>
    <s v="Labor"/>
    <s v="TEC"/>
    <m/>
    <s v="BNL"/>
    <s v="PED"/>
    <s v="NC_MAG"/>
    <x v="6"/>
    <s v="S.P338"/>
    <m/>
    <m/>
    <m/>
    <m/>
    <m/>
    <m/>
    <m/>
    <m/>
    <m/>
    <m/>
    <m/>
    <m/>
    <m/>
    <m/>
    <m/>
    <m/>
    <m/>
    <m/>
    <x v="0"/>
    <x v="0"/>
    <m/>
  </r>
  <r>
    <s v=""/>
    <s v=" SR_0200_5390"/>
    <s v="ESR Girder: Type 4 - Final Design"/>
    <s v="6.04.02.03"/>
    <x v="0"/>
    <d v="2024-09-10T00:00:00"/>
    <d v="2025-03-06T00:00:00"/>
    <s v="jtolle"/>
    <s v="hwitte"/>
    <n v="0"/>
    <s v="EDIA"/>
    <s v="C"/>
    <s v="Labor"/>
    <s v="TEC"/>
    <m/>
    <s v="BNL"/>
    <s v="PED"/>
    <s v="NC_MAG"/>
    <x v="6"/>
    <s v="S.P338"/>
    <m/>
    <m/>
    <m/>
    <m/>
    <m/>
    <m/>
    <m/>
    <m/>
    <m/>
    <m/>
    <m/>
    <m/>
    <m/>
    <m/>
    <m/>
    <m/>
    <m/>
    <m/>
    <x v="0"/>
    <x v="0"/>
    <m/>
  </r>
  <r>
    <s v=""/>
    <s v=" SR_0200_5410"/>
    <s v="ESR Girder: Type 4 - Final Design Review (FDR)"/>
    <s v="6.04.02.03"/>
    <x v="0"/>
    <d v="2025-03-07T00:00:00"/>
    <d v="2025-03-13T00:00:00"/>
    <s v="jtolle"/>
    <s v="hwitte"/>
    <n v="0"/>
    <s v="EDIA"/>
    <s v="C"/>
    <s v="Labor"/>
    <s v="TEC"/>
    <m/>
    <s v="BNL"/>
    <s v="PED"/>
    <s v="NC_MAG"/>
    <x v="6"/>
    <s v="S.P338"/>
    <m/>
    <m/>
    <m/>
    <m/>
    <m/>
    <m/>
    <m/>
    <m/>
    <m/>
    <m/>
    <m/>
    <m/>
    <m/>
    <m/>
    <m/>
    <m/>
    <m/>
    <m/>
    <x v="0"/>
    <x v="0"/>
    <m/>
  </r>
  <r>
    <s v=""/>
    <s v=" SR_0200_5550"/>
    <s v="ESR Girder: Type 5 - Preliminary Design Review (PDR)"/>
    <s v="6.04.02.03"/>
    <x v="0"/>
    <d v="2024-09-03T00:00:00"/>
    <d v="2024-09-09T00:00:00"/>
    <s v="jtolle"/>
    <s v="hwitte"/>
    <n v="0"/>
    <s v="EDIA"/>
    <s v="C"/>
    <s v="Labor"/>
    <s v="TEC"/>
    <m/>
    <s v="BNL"/>
    <s v="PED"/>
    <s v="NC_MAG"/>
    <x v="6"/>
    <s v="S.P339"/>
    <m/>
    <m/>
    <m/>
    <m/>
    <m/>
    <m/>
    <m/>
    <m/>
    <m/>
    <m/>
    <m/>
    <m/>
    <m/>
    <m/>
    <m/>
    <m/>
    <m/>
    <m/>
    <x v="0"/>
    <x v="0"/>
    <m/>
  </r>
  <r>
    <s v=""/>
    <s v=" SR_0200_5570"/>
    <s v="ESR Girder: Type 5 - Final Design"/>
    <s v="6.04.02.03"/>
    <x v="0"/>
    <d v="2024-09-10T00:00:00"/>
    <d v="2025-03-06T00:00:00"/>
    <s v="jtolle"/>
    <s v="hwitte"/>
    <n v="0"/>
    <s v="EDIA"/>
    <s v="C"/>
    <s v="Labor"/>
    <s v="TEC"/>
    <m/>
    <s v="BNL"/>
    <s v="PED"/>
    <s v="NC_MAG"/>
    <x v="6"/>
    <s v="S.P339"/>
    <m/>
    <m/>
    <m/>
    <m/>
    <m/>
    <m/>
    <m/>
    <m/>
    <m/>
    <m/>
    <m/>
    <m/>
    <m/>
    <m/>
    <m/>
    <m/>
    <m/>
    <m/>
    <x v="0"/>
    <x v="0"/>
    <m/>
  </r>
  <r>
    <s v=""/>
    <s v=" SR_0200_5590"/>
    <s v="ESR Girder: Type 5 - Final Design Review (FDR)"/>
    <s v="6.04.02.03"/>
    <x v="0"/>
    <d v="2025-03-07T00:00:00"/>
    <d v="2025-03-13T00:00:00"/>
    <s v="jtolle"/>
    <s v="hwitte"/>
    <n v="0"/>
    <s v="EDIA"/>
    <s v="C"/>
    <s v="Labor"/>
    <s v="TEC"/>
    <m/>
    <s v="BNL"/>
    <s v="PED"/>
    <s v="NC_MAG"/>
    <x v="6"/>
    <s v="S.P339"/>
    <m/>
    <m/>
    <m/>
    <m/>
    <m/>
    <m/>
    <m/>
    <m/>
    <m/>
    <m/>
    <m/>
    <m/>
    <m/>
    <m/>
    <m/>
    <m/>
    <m/>
    <m/>
    <x v="0"/>
    <x v="0"/>
    <m/>
  </r>
  <r>
    <s v=""/>
    <s v=" SR_0200_2605"/>
    <s v="ESR Girder: Type 1 - Preliminary Design Review (PDR)"/>
    <s v="6.04.02.03"/>
    <x v="0"/>
    <d v="2024-09-03T00:00:00"/>
    <d v="2024-09-09T00:00:00"/>
    <s v="jtolle"/>
    <s v="hwitte"/>
    <n v="0"/>
    <s v="EDIA"/>
    <s v="C"/>
    <s v="Labor"/>
    <s v="TEC"/>
    <m/>
    <s v="BNL"/>
    <s v="PED"/>
    <s v="NC_MAG"/>
    <x v="6"/>
    <s v="S.P335"/>
    <m/>
    <m/>
    <m/>
    <m/>
    <m/>
    <m/>
    <m/>
    <m/>
    <m/>
    <m/>
    <m/>
    <m/>
    <m/>
    <m/>
    <m/>
    <m/>
    <m/>
    <m/>
    <x v="0"/>
    <x v="0"/>
    <m/>
  </r>
  <r>
    <s v=""/>
    <s v=" SR_0200_2615"/>
    <s v="ESR Girder: Type 1 - Final Design"/>
    <s v="6.04.02.03"/>
    <x v="0"/>
    <d v="2024-09-10T00:00:00"/>
    <d v="2025-03-06T00:00:00"/>
    <s v="jtolle"/>
    <s v="hwitte"/>
    <n v="0"/>
    <s v="EDIA"/>
    <s v="C"/>
    <s v="Labor"/>
    <s v="TEC"/>
    <m/>
    <s v="BNL"/>
    <s v="PED"/>
    <s v="NC_MAG"/>
    <x v="6"/>
    <s v="S.P335"/>
    <m/>
    <m/>
    <m/>
    <m/>
    <m/>
    <m/>
    <m/>
    <m/>
    <m/>
    <m/>
    <m/>
    <m/>
    <m/>
    <m/>
    <m/>
    <m/>
    <m/>
    <m/>
    <x v="0"/>
    <x v="0"/>
    <m/>
  </r>
  <r>
    <s v=""/>
    <s v=" SR_0200_2625"/>
    <s v="ESR Girder: Type 1 - Final Design Review (FDR)"/>
    <s v="6.04.02.03"/>
    <x v="0"/>
    <d v="2025-03-07T00:00:00"/>
    <d v="2025-03-13T00:00:00"/>
    <s v="jtolle"/>
    <s v="hwitte"/>
    <n v="0"/>
    <s v="EDIA"/>
    <s v="C"/>
    <s v="Labor"/>
    <s v="TEC"/>
    <m/>
    <s v="BNL"/>
    <s v="PED"/>
    <s v="NC_MAG"/>
    <x v="6"/>
    <s v="S.P335"/>
    <m/>
    <m/>
    <m/>
    <m/>
    <m/>
    <m/>
    <m/>
    <m/>
    <m/>
    <m/>
    <m/>
    <m/>
    <m/>
    <m/>
    <m/>
    <m/>
    <m/>
    <m/>
    <x v="0"/>
    <x v="0"/>
    <m/>
  </r>
  <r>
    <s v=""/>
    <s v=" SR_0200_2635"/>
    <s v="ESR Girder: Type 1 - Spec/Statement of Work/APP"/>
    <s v="6.04.02.03"/>
    <x v="0"/>
    <d v="2025-03-14T00:00:00"/>
    <d v="2025-06-06T00:00:00"/>
    <s v="jtolle"/>
    <s v="hwitte"/>
    <n v="0"/>
    <s v="EDIA"/>
    <s v="C"/>
    <s v="Labor"/>
    <s v="TEC"/>
    <m/>
    <s v="BNL"/>
    <s v="Const.Procure"/>
    <s v="NC_MAG"/>
    <x v="10"/>
    <s v="S.P335"/>
    <m/>
    <m/>
    <m/>
    <m/>
    <m/>
    <m/>
    <m/>
    <m/>
    <m/>
    <m/>
    <m/>
    <m/>
    <m/>
    <m/>
    <m/>
    <m/>
    <m/>
    <m/>
    <x v="0"/>
    <x v="0"/>
    <m/>
  </r>
  <r>
    <s v=""/>
    <s v=" SR_0200_1401"/>
    <s v="ESR Dipole - Magnetic Measurement / Acceptance - AS01"/>
    <s v="6.04.02.04"/>
    <x v="0"/>
    <d v="2027-12-08T00:00:00"/>
    <d v="2028-04-12T00:00:00"/>
    <s v="jtolle"/>
    <s v="hwitte"/>
    <n v="3784.05"/>
    <s v="EDIA"/>
    <s v="C"/>
    <s v="Labor"/>
    <s v="TEC"/>
    <m/>
    <s v="BNL"/>
    <s v="Const.Test"/>
    <s v="NC_MAG"/>
    <x v="8"/>
    <m/>
    <m/>
    <m/>
    <m/>
    <m/>
    <m/>
    <m/>
    <m/>
    <m/>
    <m/>
    <m/>
    <m/>
    <n v="3784.05"/>
    <m/>
    <m/>
    <m/>
    <m/>
    <m/>
    <m/>
    <x v="0"/>
    <x v="0"/>
    <m/>
  </r>
  <r>
    <s v=""/>
    <s v=" SR_0200_1401"/>
    <s v="ESR Dipole - Magnetic Measurement / Acceptance - AS01"/>
    <s v="6.04.02.04"/>
    <x v="0"/>
    <d v="2027-12-08T00:00:00"/>
    <d v="2028-04-12T00:00:00"/>
    <s v="jtolle"/>
    <s v="hwitte"/>
    <n v="9460.1299999999992"/>
    <s v="EDIA"/>
    <s v="C"/>
    <s v="Labor"/>
    <s v="TEC"/>
    <m/>
    <s v="BNL"/>
    <s v="Const.Test"/>
    <s v="NC_MAG"/>
    <x v="8"/>
    <m/>
    <m/>
    <m/>
    <m/>
    <m/>
    <m/>
    <m/>
    <m/>
    <m/>
    <m/>
    <m/>
    <m/>
    <n v="9460.1200000000008"/>
    <m/>
    <m/>
    <m/>
    <m/>
    <m/>
    <m/>
    <x v="0"/>
    <x v="0"/>
    <m/>
  </r>
  <r>
    <s v=""/>
    <s v=" SR_0200_1401"/>
    <s v="ESR Dipole - Magnetic Measurement / Acceptance - AS01"/>
    <s v="6.04.02.04"/>
    <x v="0"/>
    <d v="2027-12-08T00:00:00"/>
    <d v="2028-04-12T00:00:00"/>
    <s v="jtolle"/>
    <s v="hwitte"/>
    <n v="3784.05"/>
    <s v="EDIA"/>
    <s v="C"/>
    <s v="Labor"/>
    <s v="TEC"/>
    <m/>
    <s v="BNL"/>
    <s v="Const.Test"/>
    <s v="NC_MAG"/>
    <x v="8"/>
    <m/>
    <m/>
    <m/>
    <m/>
    <m/>
    <m/>
    <m/>
    <m/>
    <m/>
    <m/>
    <m/>
    <m/>
    <n v="3784.05"/>
    <m/>
    <m/>
    <m/>
    <m/>
    <m/>
    <m/>
    <x v="0"/>
    <x v="0"/>
    <m/>
  </r>
  <r>
    <s v=""/>
    <s v=" SR_0200_1401"/>
    <s v="ESR Dipole - Magnetic Measurement / Acceptance - AS01"/>
    <s v="6.04.02.04"/>
    <x v="0"/>
    <d v="2027-12-08T00:00:00"/>
    <d v="2028-04-12T00:00:00"/>
    <s v="jtolle"/>
    <s v="hwitte"/>
    <n v="89381.85"/>
    <s v="EDIA"/>
    <s v="C"/>
    <s v="Labor"/>
    <s v="TEC"/>
    <m/>
    <s v="BNL"/>
    <s v="Const.Test"/>
    <s v="NC_MAG"/>
    <x v="8"/>
    <m/>
    <m/>
    <m/>
    <m/>
    <m/>
    <m/>
    <m/>
    <m/>
    <m/>
    <m/>
    <m/>
    <m/>
    <n v="89381.85"/>
    <m/>
    <m/>
    <m/>
    <m/>
    <m/>
    <m/>
    <x v="0"/>
    <x v="0"/>
    <m/>
  </r>
  <r>
    <s v=""/>
    <s v=" SR_0200_1401"/>
    <s v="ESR Dipole - Magnetic Measurement / Acceptance - AS01"/>
    <s v="6.04.02.04"/>
    <x v="0"/>
    <d v="2027-12-08T00:00:00"/>
    <d v="2028-04-12T00:00:00"/>
    <s v="jtolle"/>
    <s v="hwitte"/>
    <n v="200257.79"/>
    <s v="EDIA"/>
    <s v="C"/>
    <s v="Labor"/>
    <s v="TEC"/>
    <m/>
    <s v="BNL"/>
    <s v="Const.Test"/>
    <s v="NC_MAG"/>
    <x v="8"/>
    <m/>
    <m/>
    <m/>
    <m/>
    <m/>
    <m/>
    <m/>
    <m/>
    <m/>
    <m/>
    <m/>
    <m/>
    <n v="200257.79"/>
    <m/>
    <m/>
    <m/>
    <m/>
    <m/>
    <m/>
    <x v="0"/>
    <x v="0"/>
    <m/>
  </r>
  <r>
    <s v=""/>
    <s v=" SR_0200_1402"/>
    <s v="ESR Dipole - Magnetic Measurement / Acceptance - AS07"/>
    <s v="6.04.02.04"/>
    <x v="0"/>
    <d v="2028-05-02T00:00:00"/>
    <d v="2028-09-01T00:00:00"/>
    <s v="jtolle"/>
    <s v="hwitte"/>
    <n v="3784.05"/>
    <s v="EDIA"/>
    <s v="C"/>
    <s v="Labor"/>
    <s v="TEC"/>
    <m/>
    <s v="BNL"/>
    <s v="Const.Test"/>
    <s v="NC_MAG"/>
    <x v="8"/>
    <m/>
    <m/>
    <m/>
    <m/>
    <m/>
    <m/>
    <m/>
    <m/>
    <m/>
    <m/>
    <m/>
    <m/>
    <n v="3784.05"/>
    <m/>
    <m/>
    <m/>
    <m/>
    <m/>
    <m/>
    <x v="0"/>
    <x v="0"/>
    <m/>
  </r>
  <r>
    <s v=""/>
    <s v=" SR_0200_1402"/>
    <s v="ESR Dipole - Magnetic Measurement / Acceptance - AS07"/>
    <s v="6.04.02.04"/>
    <x v="0"/>
    <d v="2028-05-02T00:00:00"/>
    <d v="2028-09-01T00:00:00"/>
    <s v="jtolle"/>
    <s v="hwitte"/>
    <n v="9460.1299999999992"/>
    <s v="EDIA"/>
    <s v="C"/>
    <s v="Labor"/>
    <s v="TEC"/>
    <m/>
    <s v="BNL"/>
    <s v="Const.Test"/>
    <s v="NC_MAG"/>
    <x v="8"/>
    <m/>
    <m/>
    <m/>
    <m/>
    <m/>
    <m/>
    <m/>
    <m/>
    <m/>
    <m/>
    <m/>
    <m/>
    <n v="9460.1200000000008"/>
    <m/>
    <m/>
    <m/>
    <m/>
    <m/>
    <m/>
    <x v="0"/>
    <x v="0"/>
    <m/>
  </r>
  <r>
    <s v=""/>
    <s v=" SR_0200_1402"/>
    <s v="ESR Dipole - Magnetic Measurement / Acceptance - AS07"/>
    <s v="6.04.02.04"/>
    <x v="0"/>
    <d v="2028-05-02T00:00:00"/>
    <d v="2028-09-01T00:00:00"/>
    <s v="jtolle"/>
    <s v="hwitte"/>
    <n v="3784.05"/>
    <s v="EDIA"/>
    <s v="C"/>
    <s v="Labor"/>
    <s v="TEC"/>
    <m/>
    <s v="BNL"/>
    <s v="Const.Test"/>
    <s v="NC_MAG"/>
    <x v="8"/>
    <m/>
    <m/>
    <m/>
    <m/>
    <m/>
    <m/>
    <m/>
    <m/>
    <m/>
    <m/>
    <m/>
    <m/>
    <n v="3784.05"/>
    <m/>
    <m/>
    <m/>
    <m/>
    <m/>
    <m/>
    <x v="0"/>
    <x v="0"/>
    <m/>
  </r>
  <r>
    <s v=""/>
    <s v=" SR_0200_1402"/>
    <s v="ESR Dipole - Magnetic Measurement / Acceptance - AS07"/>
    <s v="6.04.02.04"/>
    <x v="0"/>
    <d v="2028-05-02T00:00:00"/>
    <d v="2028-09-01T00:00:00"/>
    <s v="jtolle"/>
    <s v="hwitte"/>
    <n v="89381.85"/>
    <s v="EDIA"/>
    <s v="C"/>
    <s v="Labor"/>
    <s v="TEC"/>
    <m/>
    <s v="BNL"/>
    <s v="Const.Test"/>
    <s v="NC_MAG"/>
    <x v="8"/>
    <m/>
    <m/>
    <m/>
    <m/>
    <m/>
    <m/>
    <m/>
    <m/>
    <m/>
    <m/>
    <m/>
    <m/>
    <n v="89381.85"/>
    <m/>
    <m/>
    <m/>
    <m/>
    <m/>
    <m/>
    <x v="0"/>
    <x v="0"/>
    <m/>
  </r>
  <r>
    <s v=""/>
    <s v=" SR_0200_1402"/>
    <s v="ESR Dipole - Magnetic Measurement / Acceptance - AS07"/>
    <s v="6.04.02.04"/>
    <x v="0"/>
    <d v="2028-05-02T00:00:00"/>
    <d v="2028-09-01T00:00:00"/>
    <s v="jtolle"/>
    <s v="hwitte"/>
    <n v="200257.79"/>
    <s v="EDIA"/>
    <s v="C"/>
    <s v="Labor"/>
    <s v="TEC"/>
    <m/>
    <s v="BNL"/>
    <s v="Const.Test"/>
    <s v="NC_MAG"/>
    <x v="8"/>
    <m/>
    <m/>
    <m/>
    <m/>
    <m/>
    <m/>
    <m/>
    <m/>
    <m/>
    <m/>
    <m/>
    <m/>
    <n v="200257.79"/>
    <m/>
    <m/>
    <m/>
    <m/>
    <m/>
    <m/>
    <x v="0"/>
    <x v="0"/>
    <m/>
  </r>
  <r>
    <s v=""/>
    <s v=" SR_0200_1403"/>
    <s v="ESR Dipole - Magnetic Measurement / Acceptance - AS09"/>
    <s v="6.04.02.04"/>
    <x v="0"/>
    <d v="2028-09-22T00:00:00"/>
    <d v="2029-01-31T00:00:00"/>
    <s v="jtolle"/>
    <s v="hwitte"/>
    <n v="3907.36"/>
    <s v="EDIA"/>
    <s v="C"/>
    <s v="Labor"/>
    <s v="TEC"/>
    <m/>
    <s v="BNL"/>
    <s v="Const.Test"/>
    <s v="NC_MAG"/>
    <x v="8"/>
    <m/>
    <m/>
    <m/>
    <m/>
    <m/>
    <m/>
    <m/>
    <m/>
    <m/>
    <m/>
    <m/>
    <m/>
    <n v="269.47000000000003"/>
    <n v="3637.88"/>
    <m/>
    <m/>
    <m/>
    <m/>
    <m/>
    <x v="0"/>
    <x v="0"/>
    <m/>
  </r>
  <r>
    <s v=""/>
    <s v=" SR_0200_1403"/>
    <s v="ESR Dipole - Magnetic Measurement / Acceptance - AS09"/>
    <s v="6.04.02.04"/>
    <x v="0"/>
    <d v="2028-09-22T00:00:00"/>
    <d v="2029-01-31T00:00:00"/>
    <s v="jtolle"/>
    <s v="hwitte"/>
    <n v="9768.39"/>
    <s v="EDIA"/>
    <s v="C"/>
    <s v="Labor"/>
    <s v="TEC"/>
    <m/>
    <s v="BNL"/>
    <s v="Const.Test"/>
    <s v="NC_MAG"/>
    <x v="8"/>
    <m/>
    <m/>
    <m/>
    <m/>
    <m/>
    <m/>
    <m/>
    <m/>
    <m/>
    <m/>
    <m/>
    <m/>
    <n v="673.68"/>
    <n v="9094.7099999999991"/>
    <m/>
    <m/>
    <m/>
    <m/>
    <m/>
    <x v="0"/>
    <x v="0"/>
    <m/>
  </r>
  <r>
    <s v=""/>
    <s v=" SR_0200_1403"/>
    <s v="ESR Dipole - Magnetic Measurement / Acceptance - AS09"/>
    <s v="6.04.02.04"/>
    <x v="0"/>
    <d v="2028-09-22T00:00:00"/>
    <d v="2029-01-31T00:00:00"/>
    <s v="jtolle"/>
    <s v="hwitte"/>
    <n v="3907.36"/>
    <s v="EDIA"/>
    <s v="C"/>
    <s v="Labor"/>
    <s v="TEC"/>
    <m/>
    <s v="BNL"/>
    <s v="Const.Test"/>
    <s v="NC_MAG"/>
    <x v="8"/>
    <m/>
    <m/>
    <m/>
    <m/>
    <m/>
    <m/>
    <m/>
    <m/>
    <m/>
    <m/>
    <m/>
    <m/>
    <n v="269.47000000000003"/>
    <n v="3637.88"/>
    <m/>
    <m/>
    <m/>
    <m/>
    <m/>
    <x v="0"/>
    <x v="0"/>
    <m/>
  </r>
  <r>
    <s v=""/>
    <s v=" SR_0200_1403"/>
    <s v="ESR Dipole - Magnetic Measurement / Acceptance - AS09"/>
    <s v="6.04.02.04"/>
    <x v="0"/>
    <d v="2028-09-22T00:00:00"/>
    <d v="2029-01-31T00:00:00"/>
    <s v="jtolle"/>
    <s v="hwitte"/>
    <n v="92294.47"/>
    <s v="EDIA"/>
    <s v="C"/>
    <s v="Labor"/>
    <s v="TEC"/>
    <m/>
    <s v="BNL"/>
    <s v="Const.Test"/>
    <s v="NC_MAG"/>
    <x v="8"/>
    <m/>
    <m/>
    <m/>
    <m/>
    <m/>
    <m/>
    <m/>
    <m/>
    <m/>
    <m/>
    <m/>
    <m/>
    <n v="6365.14"/>
    <n v="85929.33"/>
    <m/>
    <m/>
    <m/>
    <m/>
    <m/>
    <x v="0"/>
    <x v="0"/>
    <m/>
  </r>
  <r>
    <s v=""/>
    <s v=" SR_0200_1403"/>
    <s v="ESR Dipole - Magnetic Measurement / Acceptance - AS09"/>
    <s v="6.04.02.04"/>
    <x v="0"/>
    <d v="2028-09-22T00:00:00"/>
    <d v="2029-01-31T00:00:00"/>
    <s v="jtolle"/>
    <s v="hwitte"/>
    <n v="206783.43"/>
    <s v="EDIA"/>
    <s v="C"/>
    <s v="Labor"/>
    <s v="TEC"/>
    <m/>
    <s v="BNL"/>
    <s v="Const.Test"/>
    <s v="NC_MAG"/>
    <x v="8"/>
    <m/>
    <m/>
    <m/>
    <m/>
    <m/>
    <m/>
    <m/>
    <m/>
    <m/>
    <m/>
    <m/>
    <m/>
    <n v="14260.93"/>
    <n v="192522.5"/>
    <m/>
    <m/>
    <m/>
    <m/>
    <m/>
    <x v="0"/>
    <x v="0"/>
    <m/>
  </r>
  <r>
    <s v=""/>
    <s v=" SR_0200_1404"/>
    <s v="ESR Dipole - Magnetic Measurement / Acceptance - AS11"/>
    <s v="6.04.02.04"/>
    <x v="0"/>
    <d v="2029-02-21T00:00:00"/>
    <d v="2029-06-22T00:00:00"/>
    <s v="jtolle"/>
    <s v="hwitte"/>
    <n v="3916.49"/>
    <s v="EDIA"/>
    <s v="C"/>
    <s v="Labor"/>
    <s v="TEC"/>
    <m/>
    <s v="BNL"/>
    <s v="Const.Test"/>
    <s v="NC_MAG"/>
    <x v="8"/>
    <m/>
    <m/>
    <m/>
    <m/>
    <m/>
    <m/>
    <m/>
    <m/>
    <m/>
    <m/>
    <m/>
    <m/>
    <m/>
    <n v="3916.49"/>
    <m/>
    <m/>
    <m/>
    <m/>
    <m/>
    <x v="0"/>
    <x v="0"/>
    <m/>
  </r>
  <r>
    <s v=""/>
    <s v=" SR_0200_1404"/>
    <s v="ESR Dipole - Magnetic Measurement / Acceptance - AS11"/>
    <s v="6.04.02.04"/>
    <x v="0"/>
    <d v="2029-02-21T00:00:00"/>
    <d v="2029-06-22T00:00:00"/>
    <s v="jtolle"/>
    <s v="hwitte"/>
    <n v="9791.23"/>
    <s v="EDIA"/>
    <s v="C"/>
    <s v="Labor"/>
    <s v="TEC"/>
    <m/>
    <s v="BNL"/>
    <s v="Const.Test"/>
    <s v="NC_MAG"/>
    <x v="8"/>
    <m/>
    <m/>
    <m/>
    <m/>
    <m/>
    <m/>
    <m/>
    <m/>
    <m/>
    <m/>
    <m/>
    <m/>
    <m/>
    <n v="9791.23"/>
    <m/>
    <m/>
    <m/>
    <m/>
    <m/>
    <x v="0"/>
    <x v="0"/>
    <m/>
  </r>
  <r>
    <s v=""/>
    <s v=" SR_0200_1404"/>
    <s v="ESR Dipole - Magnetic Measurement / Acceptance - AS11"/>
    <s v="6.04.02.04"/>
    <x v="0"/>
    <d v="2029-02-21T00:00:00"/>
    <d v="2029-06-22T00:00:00"/>
    <s v="jtolle"/>
    <s v="hwitte"/>
    <n v="3916.49"/>
    <s v="EDIA"/>
    <s v="C"/>
    <s v="Labor"/>
    <s v="TEC"/>
    <m/>
    <s v="BNL"/>
    <s v="Const.Test"/>
    <s v="NC_MAG"/>
    <x v="8"/>
    <m/>
    <m/>
    <m/>
    <m/>
    <m/>
    <m/>
    <m/>
    <m/>
    <m/>
    <m/>
    <m/>
    <m/>
    <m/>
    <n v="3916.49"/>
    <m/>
    <m/>
    <m/>
    <m/>
    <m/>
    <x v="0"/>
    <x v="0"/>
    <m/>
  </r>
  <r>
    <s v=""/>
    <s v=" SR_0200_1404"/>
    <s v="ESR Dipole - Magnetic Measurement / Acceptance - AS11"/>
    <s v="6.04.02.04"/>
    <x v="0"/>
    <d v="2029-02-21T00:00:00"/>
    <d v="2029-06-22T00:00:00"/>
    <s v="jtolle"/>
    <s v="hwitte"/>
    <n v="92510.22"/>
    <s v="EDIA"/>
    <s v="C"/>
    <s v="Labor"/>
    <s v="TEC"/>
    <m/>
    <s v="BNL"/>
    <s v="Const.Test"/>
    <s v="NC_MAG"/>
    <x v="8"/>
    <m/>
    <m/>
    <m/>
    <m/>
    <m/>
    <m/>
    <m/>
    <m/>
    <m/>
    <m/>
    <m/>
    <m/>
    <m/>
    <n v="92510.22"/>
    <m/>
    <m/>
    <m/>
    <m/>
    <m/>
    <x v="0"/>
    <x v="0"/>
    <m/>
  </r>
  <r>
    <s v=""/>
    <s v=" SR_0200_1404"/>
    <s v="ESR Dipole - Magnetic Measurement / Acceptance - AS11"/>
    <s v="6.04.02.04"/>
    <x v="0"/>
    <d v="2029-02-21T00:00:00"/>
    <d v="2029-06-22T00:00:00"/>
    <s v="jtolle"/>
    <s v="hwitte"/>
    <n v="207266.81"/>
    <s v="EDIA"/>
    <s v="C"/>
    <s v="Labor"/>
    <s v="TEC"/>
    <m/>
    <s v="BNL"/>
    <s v="Const.Test"/>
    <s v="NC_MAG"/>
    <x v="8"/>
    <m/>
    <m/>
    <m/>
    <m/>
    <m/>
    <m/>
    <m/>
    <m/>
    <m/>
    <m/>
    <m/>
    <m/>
    <m/>
    <n v="207266.81"/>
    <m/>
    <m/>
    <m/>
    <m/>
    <m/>
    <x v="0"/>
    <x v="0"/>
    <m/>
  </r>
  <r>
    <s v=""/>
    <s v=" SR_0200_1405"/>
    <s v="ESR Dipole - Magnetic Measurement / Acceptance - AS05"/>
    <s v="6.04.02.04"/>
    <x v="0"/>
    <d v="2029-07-13T00:00:00"/>
    <d v="2029-11-15T00:00:00"/>
    <s v="jtolle"/>
    <s v="hwitte"/>
    <n v="3966.91"/>
    <s v="EDIA"/>
    <s v="C"/>
    <s v="Labor"/>
    <s v="TEC"/>
    <m/>
    <s v="BNL"/>
    <s v="Const.Test"/>
    <s v="NC_MAG"/>
    <x v="8"/>
    <m/>
    <m/>
    <m/>
    <m/>
    <m/>
    <m/>
    <m/>
    <m/>
    <m/>
    <m/>
    <m/>
    <m/>
    <m/>
    <n v="2507.8200000000002"/>
    <n v="1459.09"/>
    <m/>
    <m/>
    <m/>
    <m/>
    <x v="0"/>
    <x v="0"/>
    <m/>
  </r>
  <r>
    <s v=""/>
    <s v=" SR_0200_1405"/>
    <s v="ESR Dipole - Magnetic Measurement / Acceptance - AS05"/>
    <s v="6.04.02.04"/>
    <x v="0"/>
    <d v="2029-07-13T00:00:00"/>
    <d v="2029-11-15T00:00:00"/>
    <s v="jtolle"/>
    <s v="hwitte"/>
    <n v="9917.2800000000007"/>
    <s v="EDIA"/>
    <s v="C"/>
    <s v="Labor"/>
    <s v="TEC"/>
    <m/>
    <s v="BNL"/>
    <s v="Const.Test"/>
    <s v="NC_MAG"/>
    <x v="8"/>
    <m/>
    <m/>
    <m/>
    <m/>
    <m/>
    <m/>
    <m/>
    <m/>
    <m/>
    <m/>
    <m/>
    <m/>
    <m/>
    <n v="6269.54"/>
    <n v="3647.73"/>
    <m/>
    <m/>
    <m/>
    <m/>
    <x v="0"/>
    <x v="0"/>
    <m/>
  </r>
  <r>
    <s v=""/>
    <s v=" SR_0200_1405"/>
    <s v="ESR Dipole - Magnetic Measurement / Acceptance - AS05"/>
    <s v="6.04.02.04"/>
    <x v="0"/>
    <d v="2029-07-13T00:00:00"/>
    <d v="2029-11-15T00:00:00"/>
    <s v="jtolle"/>
    <s v="hwitte"/>
    <n v="3966.91"/>
    <s v="EDIA"/>
    <s v="C"/>
    <s v="Labor"/>
    <s v="TEC"/>
    <m/>
    <s v="BNL"/>
    <s v="Const.Test"/>
    <s v="NC_MAG"/>
    <x v="8"/>
    <m/>
    <m/>
    <m/>
    <m/>
    <m/>
    <m/>
    <m/>
    <m/>
    <m/>
    <m/>
    <m/>
    <m/>
    <m/>
    <n v="2507.8200000000002"/>
    <n v="1459.09"/>
    <m/>
    <m/>
    <m/>
    <m/>
    <x v="0"/>
    <x v="0"/>
    <m/>
  </r>
  <r>
    <s v=""/>
    <s v=" SR_0200_1405"/>
    <s v="ESR Dipole - Magnetic Measurement / Acceptance - AS05"/>
    <s v="6.04.02.04"/>
    <x v="0"/>
    <d v="2029-07-13T00:00:00"/>
    <d v="2029-11-15T00:00:00"/>
    <s v="jtolle"/>
    <s v="hwitte"/>
    <n v="93701.15"/>
    <s v="EDIA"/>
    <s v="C"/>
    <s v="Labor"/>
    <s v="TEC"/>
    <m/>
    <s v="BNL"/>
    <s v="Const.Test"/>
    <s v="NC_MAG"/>
    <x v="8"/>
    <m/>
    <m/>
    <m/>
    <m/>
    <m/>
    <m/>
    <m/>
    <m/>
    <m/>
    <m/>
    <m/>
    <m/>
    <m/>
    <n v="59236.36"/>
    <n v="34464.79"/>
    <m/>
    <m/>
    <m/>
    <m/>
    <x v="0"/>
    <x v="0"/>
    <m/>
  </r>
  <r>
    <s v=""/>
    <s v=" SR_0200_1405"/>
    <s v="ESR Dipole - Magnetic Measurement / Acceptance - AS05"/>
    <s v="6.04.02.04"/>
    <x v="0"/>
    <d v="2029-07-13T00:00:00"/>
    <d v="2029-11-15T00:00:00"/>
    <s v="jtolle"/>
    <s v="hwitte"/>
    <n v="209935.07"/>
    <s v="EDIA"/>
    <s v="C"/>
    <s v="Labor"/>
    <s v="TEC"/>
    <m/>
    <s v="BNL"/>
    <s v="Const.Test"/>
    <s v="NC_MAG"/>
    <x v="8"/>
    <m/>
    <m/>
    <m/>
    <m/>
    <m/>
    <m/>
    <m/>
    <m/>
    <m/>
    <m/>
    <m/>
    <m/>
    <m/>
    <n v="132717.57"/>
    <n v="77217.5"/>
    <m/>
    <m/>
    <m/>
    <m/>
    <x v="0"/>
    <x v="0"/>
    <m/>
  </r>
  <r>
    <s v=""/>
    <s v=" SR_0200_2310"/>
    <s v="ESR Sextupole - Magnetic Measurement / Acceptance - AS01"/>
    <s v="6.04.02.04"/>
    <x v="0"/>
    <d v="2027-05-07T00:00:00"/>
    <d v="2027-09-09T00:00:00"/>
    <s v="jtolle"/>
    <s v="hwitte"/>
    <n v="1462.43"/>
    <s v="EDIA"/>
    <s v="C"/>
    <s v="Labor"/>
    <s v="TEC"/>
    <m/>
    <s v="BNL"/>
    <s v="Const.Test"/>
    <s v="NC_MAG"/>
    <x v="8"/>
    <m/>
    <m/>
    <m/>
    <m/>
    <m/>
    <m/>
    <m/>
    <m/>
    <m/>
    <m/>
    <m/>
    <n v="1462.43"/>
    <m/>
    <m/>
    <m/>
    <m/>
    <m/>
    <m/>
    <m/>
    <x v="0"/>
    <x v="0"/>
    <m/>
  </r>
  <r>
    <s v=""/>
    <s v=" SR_0200_2310"/>
    <s v="ESR Sextupole - Magnetic Measurement / Acceptance - AS01"/>
    <s v="6.04.02.04"/>
    <x v="0"/>
    <d v="2027-05-07T00:00:00"/>
    <d v="2027-09-09T00:00:00"/>
    <s v="jtolle"/>
    <s v="hwitte"/>
    <n v="3656.09"/>
    <s v="EDIA"/>
    <s v="C"/>
    <s v="Labor"/>
    <s v="TEC"/>
    <m/>
    <s v="BNL"/>
    <s v="Const.Test"/>
    <s v="NC_MAG"/>
    <x v="8"/>
    <m/>
    <m/>
    <m/>
    <m/>
    <m/>
    <m/>
    <m/>
    <m/>
    <m/>
    <m/>
    <m/>
    <n v="3656.09"/>
    <m/>
    <m/>
    <m/>
    <m/>
    <m/>
    <m/>
    <m/>
    <x v="0"/>
    <x v="0"/>
    <m/>
  </r>
  <r>
    <s v=""/>
    <s v=" SR_0200_2310"/>
    <s v="ESR Sextupole - Magnetic Measurement / Acceptance - AS01"/>
    <s v="6.04.02.04"/>
    <x v="0"/>
    <d v="2027-05-07T00:00:00"/>
    <d v="2027-09-09T00:00:00"/>
    <s v="jtolle"/>
    <s v="hwitte"/>
    <n v="1462.43"/>
    <s v="EDIA"/>
    <s v="C"/>
    <s v="Labor"/>
    <s v="TEC"/>
    <m/>
    <s v="BNL"/>
    <s v="Const.Test"/>
    <s v="NC_MAG"/>
    <x v="8"/>
    <m/>
    <m/>
    <m/>
    <m/>
    <m/>
    <m/>
    <m/>
    <m/>
    <m/>
    <m/>
    <m/>
    <n v="1462.43"/>
    <m/>
    <m/>
    <m/>
    <m/>
    <m/>
    <m/>
    <m/>
    <x v="0"/>
    <x v="0"/>
    <m/>
  </r>
  <r>
    <s v=""/>
    <s v=" SR_0200_2310"/>
    <s v="ESR Sextupole - Magnetic Measurement / Acceptance - AS01"/>
    <s v="6.04.02.04"/>
    <x v="0"/>
    <d v="2027-05-07T00:00:00"/>
    <d v="2027-09-09T00:00:00"/>
    <s v="jtolle"/>
    <s v="hwitte"/>
    <n v="35319.01"/>
    <s v="EDIA"/>
    <s v="C"/>
    <s v="Labor"/>
    <s v="TEC"/>
    <m/>
    <s v="BNL"/>
    <s v="Const.Test"/>
    <s v="NC_MAG"/>
    <x v="8"/>
    <m/>
    <m/>
    <m/>
    <m/>
    <m/>
    <m/>
    <m/>
    <m/>
    <m/>
    <m/>
    <m/>
    <n v="35319.01"/>
    <m/>
    <m/>
    <m/>
    <m/>
    <m/>
    <m/>
    <m/>
    <x v="0"/>
    <x v="0"/>
    <m/>
  </r>
  <r>
    <s v=""/>
    <s v=" SR_0200_2310"/>
    <s v="ESR Sextupole - Magnetic Measurement / Acceptance - AS01"/>
    <s v="6.04.02.04"/>
    <x v="0"/>
    <d v="2027-05-07T00:00:00"/>
    <d v="2027-09-09T00:00:00"/>
    <s v="jtolle"/>
    <s v="hwitte"/>
    <n v="78840.94"/>
    <s v="EDIA"/>
    <s v="C"/>
    <s v="Labor"/>
    <s v="TEC"/>
    <m/>
    <s v="BNL"/>
    <s v="Const.Test"/>
    <s v="NC_MAG"/>
    <x v="8"/>
    <m/>
    <m/>
    <m/>
    <m/>
    <m/>
    <m/>
    <m/>
    <m/>
    <m/>
    <m/>
    <m/>
    <n v="78840.94"/>
    <m/>
    <m/>
    <m/>
    <m/>
    <m/>
    <m/>
    <m/>
    <x v="0"/>
    <x v="0"/>
    <m/>
  </r>
  <r>
    <s v=""/>
    <s v=" SR_0200_2315"/>
    <s v="ESR Sextupole - Magnetic Measurement / Acceptance - AS07"/>
    <s v="6.04.02.04"/>
    <x v="0"/>
    <d v="2027-09-10T00:00:00"/>
    <d v="2028-01-19T00:00:00"/>
    <s v="jtolle"/>
    <s v="hwitte"/>
    <n v="1504.79"/>
    <s v="EDIA"/>
    <s v="C"/>
    <s v="Labor"/>
    <s v="TEC"/>
    <m/>
    <s v="BNL"/>
    <s v="Const.Test"/>
    <s v="NC_MAG"/>
    <x v="8"/>
    <m/>
    <m/>
    <m/>
    <m/>
    <m/>
    <m/>
    <m/>
    <m/>
    <m/>
    <m/>
    <m/>
    <n v="259.45"/>
    <n v="1245.3499999999999"/>
    <m/>
    <m/>
    <m/>
    <m/>
    <m/>
    <m/>
    <x v="0"/>
    <x v="0"/>
    <m/>
  </r>
  <r>
    <s v=""/>
    <s v=" SR_0200_2315"/>
    <s v="ESR Sextupole - Magnetic Measurement / Acceptance - AS07"/>
    <s v="6.04.02.04"/>
    <x v="0"/>
    <d v="2027-09-10T00:00:00"/>
    <d v="2028-01-19T00:00:00"/>
    <s v="jtolle"/>
    <s v="hwitte"/>
    <n v="3761.99"/>
    <s v="EDIA"/>
    <s v="C"/>
    <s v="Labor"/>
    <s v="TEC"/>
    <m/>
    <s v="BNL"/>
    <s v="Const.Test"/>
    <s v="NC_MAG"/>
    <x v="8"/>
    <m/>
    <m/>
    <m/>
    <m/>
    <m/>
    <m/>
    <m/>
    <m/>
    <m/>
    <m/>
    <m/>
    <n v="648.62"/>
    <n v="3113.37"/>
    <m/>
    <m/>
    <m/>
    <m/>
    <m/>
    <m/>
    <x v="0"/>
    <x v="0"/>
    <m/>
  </r>
  <r>
    <s v=""/>
    <s v=" SR_0200_2315"/>
    <s v="ESR Sextupole - Magnetic Measurement / Acceptance - AS07"/>
    <s v="6.04.02.04"/>
    <x v="0"/>
    <d v="2027-09-10T00:00:00"/>
    <d v="2028-01-19T00:00:00"/>
    <s v="jtolle"/>
    <s v="hwitte"/>
    <n v="1504.79"/>
    <s v="EDIA"/>
    <s v="C"/>
    <s v="Labor"/>
    <s v="TEC"/>
    <m/>
    <s v="BNL"/>
    <s v="Const.Test"/>
    <s v="NC_MAG"/>
    <x v="8"/>
    <m/>
    <m/>
    <m/>
    <m/>
    <m/>
    <m/>
    <m/>
    <m/>
    <m/>
    <m/>
    <m/>
    <n v="259.45"/>
    <n v="1245.3499999999999"/>
    <m/>
    <m/>
    <m/>
    <m/>
    <m/>
    <m/>
    <x v="0"/>
    <x v="0"/>
    <m/>
  </r>
  <r>
    <s v=""/>
    <s v=" SR_0200_2315"/>
    <s v="ESR Sextupole - Magnetic Measurement / Acceptance - AS07"/>
    <s v="6.04.02.04"/>
    <x v="0"/>
    <d v="2027-09-10T00:00:00"/>
    <d v="2028-01-19T00:00:00"/>
    <s v="jtolle"/>
    <s v="hwitte"/>
    <n v="36342.04"/>
    <s v="EDIA"/>
    <s v="C"/>
    <s v="Labor"/>
    <s v="TEC"/>
    <m/>
    <s v="BNL"/>
    <s v="Const.Test"/>
    <s v="NC_MAG"/>
    <x v="8"/>
    <m/>
    <m/>
    <m/>
    <m/>
    <m/>
    <m/>
    <m/>
    <m/>
    <m/>
    <m/>
    <m/>
    <n v="6265.87"/>
    <n v="30076.17"/>
    <m/>
    <m/>
    <m/>
    <m/>
    <m/>
    <m/>
    <x v="0"/>
    <x v="0"/>
    <m/>
  </r>
  <r>
    <s v=""/>
    <s v=" SR_0200_2315"/>
    <s v="ESR Sextupole - Magnetic Measurement / Acceptance - AS07"/>
    <s v="6.04.02.04"/>
    <x v="0"/>
    <d v="2027-09-10T00:00:00"/>
    <d v="2028-01-19T00:00:00"/>
    <s v="jtolle"/>
    <s v="hwitte"/>
    <n v="81124.61"/>
    <s v="EDIA"/>
    <s v="C"/>
    <s v="Labor"/>
    <s v="TEC"/>
    <m/>
    <s v="BNL"/>
    <s v="Const.Test"/>
    <s v="NC_MAG"/>
    <x v="8"/>
    <m/>
    <m/>
    <m/>
    <m/>
    <m/>
    <m/>
    <m/>
    <m/>
    <m/>
    <m/>
    <m/>
    <n v="13987"/>
    <n v="67137.600000000006"/>
    <m/>
    <m/>
    <m/>
    <m/>
    <m/>
    <m/>
    <x v="0"/>
    <x v="0"/>
    <m/>
  </r>
  <r>
    <s v=""/>
    <s v=" SR_0200_2320"/>
    <s v="ESR Sextupole - Magnetic Measurement / Acceptance - AS09"/>
    <s v="6.04.02.04"/>
    <x v="0"/>
    <d v="2028-01-20T00:00:00"/>
    <d v="2028-05-22T00:00:00"/>
    <s v="jtolle"/>
    <s v="hwitte"/>
    <n v="1513.62"/>
    <s v="EDIA"/>
    <s v="C"/>
    <s v="Labor"/>
    <s v="TEC"/>
    <m/>
    <s v="BNL"/>
    <s v="Const.Test"/>
    <s v="NC_MAG"/>
    <x v="8"/>
    <m/>
    <m/>
    <m/>
    <m/>
    <m/>
    <m/>
    <m/>
    <m/>
    <m/>
    <m/>
    <m/>
    <m/>
    <n v="1513.62"/>
    <m/>
    <m/>
    <m/>
    <m/>
    <m/>
    <m/>
    <x v="0"/>
    <x v="0"/>
    <m/>
  </r>
  <r>
    <s v=""/>
    <s v=" SR_0200_2320"/>
    <s v="ESR Sextupole - Magnetic Measurement / Acceptance - AS09"/>
    <s v="6.04.02.04"/>
    <x v="0"/>
    <d v="2028-01-20T00:00:00"/>
    <d v="2028-05-22T00:00:00"/>
    <s v="jtolle"/>
    <s v="hwitte"/>
    <n v="3784.05"/>
    <s v="EDIA"/>
    <s v="C"/>
    <s v="Labor"/>
    <s v="TEC"/>
    <m/>
    <s v="BNL"/>
    <s v="Const.Test"/>
    <s v="NC_MAG"/>
    <x v="8"/>
    <m/>
    <m/>
    <m/>
    <m/>
    <m/>
    <m/>
    <m/>
    <m/>
    <m/>
    <m/>
    <m/>
    <m/>
    <n v="3784.05"/>
    <m/>
    <m/>
    <m/>
    <m/>
    <m/>
    <m/>
    <x v="0"/>
    <x v="0"/>
    <m/>
  </r>
  <r>
    <s v=""/>
    <s v=" SR_0200_2320"/>
    <s v="ESR Sextupole - Magnetic Measurement / Acceptance - AS09"/>
    <s v="6.04.02.04"/>
    <x v="0"/>
    <d v="2028-01-20T00:00:00"/>
    <d v="2028-05-22T00:00:00"/>
    <s v="jtolle"/>
    <s v="hwitte"/>
    <n v="1513.62"/>
    <s v="EDIA"/>
    <s v="C"/>
    <s v="Labor"/>
    <s v="TEC"/>
    <m/>
    <s v="BNL"/>
    <s v="Const.Test"/>
    <s v="NC_MAG"/>
    <x v="8"/>
    <m/>
    <m/>
    <m/>
    <m/>
    <m/>
    <m/>
    <m/>
    <m/>
    <m/>
    <m/>
    <m/>
    <m/>
    <n v="1513.62"/>
    <m/>
    <m/>
    <m/>
    <m/>
    <m/>
    <m/>
    <x v="0"/>
    <x v="0"/>
    <m/>
  </r>
  <r>
    <s v=""/>
    <s v=" SR_0200_2320"/>
    <s v="ESR Sextupole - Magnetic Measurement / Acceptance - AS09"/>
    <s v="6.04.02.04"/>
    <x v="0"/>
    <d v="2028-01-20T00:00:00"/>
    <d v="2028-05-22T00:00:00"/>
    <s v="jtolle"/>
    <s v="hwitte"/>
    <n v="36555.17"/>
    <s v="EDIA"/>
    <s v="C"/>
    <s v="Labor"/>
    <s v="TEC"/>
    <m/>
    <s v="BNL"/>
    <s v="Const.Test"/>
    <s v="NC_MAG"/>
    <x v="8"/>
    <m/>
    <m/>
    <m/>
    <m/>
    <m/>
    <m/>
    <m/>
    <m/>
    <m/>
    <m/>
    <m/>
    <m/>
    <n v="36555.17"/>
    <m/>
    <m/>
    <m/>
    <m/>
    <m/>
    <m/>
    <x v="0"/>
    <x v="0"/>
    <m/>
  </r>
  <r>
    <s v=""/>
    <s v=" SR_0200_2320"/>
    <s v="ESR Sextupole - Magnetic Measurement / Acceptance - AS09"/>
    <s v="6.04.02.04"/>
    <x v="0"/>
    <d v="2028-01-20T00:00:00"/>
    <d v="2028-05-22T00:00:00"/>
    <s v="jtolle"/>
    <s v="hwitte"/>
    <n v="81600.37"/>
    <s v="EDIA"/>
    <s v="C"/>
    <s v="Labor"/>
    <s v="TEC"/>
    <m/>
    <s v="BNL"/>
    <s v="Const.Test"/>
    <s v="NC_MAG"/>
    <x v="8"/>
    <m/>
    <m/>
    <m/>
    <m/>
    <m/>
    <m/>
    <m/>
    <m/>
    <m/>
    <m/>
    <m/>
    <m/>
    <n v="81600.37"/>
    <m/>
    <m/>
    <m/>
    <m/>
    <m/>
    <m/>
    <x v="0"/>
    <x v="0"/>
    <m/>
  </r>
  <r>
    <s v=""/>
    <s v=" SR_0200_2325"/>
    <s v="ESR Sextupole - Magnetic Measurement / Acceptance - AS11"/>
    <s v="6.04.02.04"/>
    <x v="0"/>
    <d v="2028-05-23T00:00:00"/>
    <d v="2028-09-25T00:00:00"/>
    <s v="jtolle"/>
    <s v="hwitte"/>
    <n v="1513.62"/>
    <s v="EDIA"/>
    <s v="C"/>
    <s v="Labor"/>
    <s v="TEC"/>
    <m/>
    <s v="BNL"/>
    <s v="Const.Test"/>
    <s v="NC_MAG"/>
    <x v="8"/>
    <m/>
    <m/>
    <m/>
    <m/>
    <m/>
    <m/>
    <m/>
    <m/>
    <m/>
    <m/>
    <m/>
    <m/>
    <n v="1513.62"/>
    <m/>
    <m/>
    <m/>
    <m/>
    <m/>
    <m/>
    <x v="0"/>
    <x v="0"/>
    <m/>
  </r>
  <r>
    <s v=""/>
    <s v=" SR_0200_2325"/>
    <s v="ESR Sextupole - Magnetic Measurement / Acceptance - AS11"/>
    <s v="6.04.02.04"/>
    <x v="0"/>
    <d v="2028-05-23T00:00:00"/>
    <d v="2028-09-25T00:00:00"/>
    <s v="jtolle"/>
    <s v="hwitte"/>
    <n v="3784.05"/>
    <s v="EDIA"/>
    <s v="C"/>
    <s v="Labor"/>
    <s v="TEC"/>
    <m/>
    <s v="BNL"/>
    <s v="Const.Test"/>
    <s v="NC_MAG"/>
    <x v="8"/>
    <m/>
    <m/>
    <m/>
    <m/>
    <m/>
    <m/>
    <m/>
    <m/>
    <m/>
    <m/>
    <m/>
    <m/>
    <n v="3784.05"/>
    <m/>
    <m/>
    <m/>
    <m/>
    <m/>
    <m/>
    <x v="0"/>
    <x v="0"/>
    <m/>
  </r>
  <r>
    <s v=""/>
    <s v=" SR_0200_2325"/>
    <s v="ESR Sextupole - Magnetic Measurement / Acceptance - AS11"/>
    <s v="6.04.02.04"/>
    <x v="0"/>
    <d v="2028-05-23T00:00:00"/>
    <d v="2028-09-25T00:00:00"/>
    <s v="jtolle"/>
    <s v="hwitte"/>
    <n v="1513.62"/>
    <s v="EDIA"/>
    <s v="C"/>
    <s v="Labor"/>
    <s v="TEC"/>
    <m/>
    <s v="BNL"/>
    <s v="Const.Test"/>
    <s v="NC_MAG"/>
    <x v="8"/>
    <m/>
    <m/>
    <m/>
    <m/>
    <m/>
    <m/>
    <m/>
    <m/>
    <m/>
    <m/>
    <m/>
    <m/>
    <n v="1513.62"/>
    <m/>
    <m/>
    <m/>
    <m/>
    <m/>
    <m/>
    <x v="0"/>
    <x v="0"/>
    <m/>
  </r>
  <r>
    <s v=""/>
    <s v=" SR_0200_2325"/>
    <s v="ESR Sextupole - Magnetic Measurement / Acceptance - AS11"/>
    <s v="6.04.02.04"/>
    <x v="0"/>
    <d v="2028-05-23T00:00:00"/>
    <d v="2028-09-25T00:00:00"/>
    <s v="jtolle"/>
    <s v="hwitte"/>
    <n v="36555.17"/>
    <s v="EDIA"/>
    <s v="C"/>
    <s v="Labor"/>
    <s v="TEC"/>
    <m/>
    <s v="BNL"/>
    <s v="Const.Test"/>
    <s v="NC_MAG"/>
    <x v="8"/>
    <m/>
    <m/>
    <m/>
    <m/>
    <m/>
    <m/>
    <m/>
    <m/>
    <m/>
    <m/>
    <m/>
    <m/>
    <n v="36555.17"/>
    <m/>
    <m/>
    <m/>
    <m/>
    <m/>
    <m/>
    <x v="0"/>
    <x v="0"/>
    <m/>
  </r>
  <r>
    <s v=""/>
    <s v=" SR_0200_2325"/>
    <s v="ESR Sextupole - Magnetic Measurement / Acceptance - AS11"/>
    <s v="6.04.02.04"/>
    <x v="0"/>
    <d v="2028-05-23T00:00:00"/>
    <d v="2028-09-25T00:00:00"/>
    <s v="jtolle"/>
    <s v="hwitte"/>
    <n v="81600.37"/>
    <s v="EDIA"/>
    <s v="C"/>
    <s v="Labor"/>
    <s v="TEC"/>
    <m/>
    <s v="BNL"/>
    <s v="Const.Test"/>
    <s v="NC_MAG"/>
    <x v="8"/>
    <m/>
    <m/>
    <m/>
    <m/>
    <m/>
    <m/>
    <m/>
    <m/>
    <m/>
    <m/>
    <m/>
    <m/>
    <n v="81600.37"/>
    <m/>
    <m/>
    <m/>
    <m/>
    <m/>
    <m/>
    <x v="0"/>
    <x v="0"/>
    <m/>
  </r>
  <r>
    <s v=""/>
    <s v=" SR_0200_2330"/>
    <s v="ESR Sextupole - Magnetic Measurement / Acceptance - AS05"/>
    <s v="6.04.02.04"/>
    <x v="0"/>
    <d v="2028-09-26T00:00:00"/>
    <d v="2029-02-02T00:00:00"/>
    <s v="jtolle"/>
    <s v="hwitte"/>
    <n v="1564.16"/>
    <s v="EDIA"/>
    <s v="C"/>
    <s v="Labor"/>
    <s v="TEC"/>
    <m/>
    <s v="BNL"/>
    <s v="Const.Test"/>
    <s v="NC_MAG"/>
    <x v="8"/>
    <m/>
    <m/>
    <m/>
    <m/>
    <m/>
    <m/>
    <m/>
    <m/>
    <m/>
    <m/>
    <m/>
    <m/>
    <n v="71.92"/>
    <n v="1492.25"/>
    <m/>
    <m/>
    <m/>
    <m/>
    <m/>
    <x v="0"/>
    <x v="0"/>
    <m/>
  </r>
  <r>
    <s v=""/>
    <s v=" SR_0200_2330"/>
    <s v="ESR Sextupole - Magnetic Measurement / Acceptance - AS05"/>
    <s v="6.04.02.04"/>
    <x v="0"/>
    <d v="2028-09-26T00:00:00"/>
    <d v="2029-02-02T00:00:00"/>
    <s v="jtolle"/>
    <s v="hwitte"/>
    <n v="3910.4"/>
    <s v="EDIA"/>
    <s v="C"/>
    <s v="Labor"/>
    <s v="TEC"/>
    <m/>
    <s v="BNL"/>
    <s v="Const.Test"/>
    <s v="NC_MAG"/>
    <x v="8"/>
    <m/>
    <m/>
    <m/>
    <m/>
    <m/>
    <m/>
    <m/>
    <m/>
    <m/>
    <m/>
    <m/>
    <m/>
    <n v="179.79"/>
    <n v="3730.61"/>
    <m/>
    <m/>
    <m/>
    <m/>
    <m/>
    <x v="0"/>
    <x v="0"/>
    <m/>
  </r>
  <r>
    <s v=""/>
    <s v=" SR_0200_2330"/>
    <s v="ESR Sextupole - Magnetic Measurement / Acceptance - AS05"/>
    <s v="6.04.02.04"/>
    <x v="0"/>
    <d v="2028-09-26T00:00:00"/>
    <d v="2029-02-02T00:00:00"/>
    <s v="jtolle"/>
    <s v="hwitte"/>
    <n v="1564.16"/>
    <s v="EDIA"/>
    <s v="C"/>
    <s v="Labor"/>
    <s v="TEC"/>
    <m/>
    <s v="BNL"/>
    <s v="Const.Test"/>
    <s v="NC_MAG"/>
    <x v="8"/>
    <m/>
    <m/>
    <m/>
    <m/>
    <m/>
    <m/>
    <m/>
    <m/>
    <m/>
    <m/>
    <m/>
    <m/>
    <n v="71.92"/>
    <n v="1492.25"/>
    <m/>
    <m/>
    <m/>
    <m/>
    <m/>
    <x v="0"/>
    <x v="0"/>
    <m/>
  </r>
  <r>
    <s v=""/>
    <s v=" SR_0200_2330"/>
    <s v="ESR Sextupole - Magnetic Measurement / Acceptance - AS05"/>
    <s v="6.04.02.04"/>
    <x v="0"/>
    <d v="2028-09-26T00:00:00"/>
    <d v="2029-02-02T00:00:00"/>
    <s v="jtolle"/>
    <s v="hwitte"/>
    <n v="37775.78"/>
    <s v="EDIA"/>
    <s v="C"/>
    <s v="Labor"/>
    <s v="TEC"/>
    <m/>
    <s v="BNL"/>
    <s v="Const.Test"/>
    <s v="NC_MAG"/>
    <x v="8"/>
    <m/>
    <m/>
    <m/>
    <m/>
    <m/>
    <m/>
    <m/>
    <m/>
    <m/>
    <m/>
    <m/>
    <m/>
    <n v="1736.82"/>
    <n v="36038.959999999999"/>
    <m/>
    <m/>
    <m/>
    <m/>
    <m/>
    <x v="0"/>
    <x v="0"/>
    <m/>
  </r>
  <r>
    <s v=""/>
    <s v=" SR_0200_2330"/>
    <s v="ESR Sextupole - Magnetic Measurement / Acceptance - AS05"/>
    <s v="6.04.02.04"/>
    <x v="0"/>
    <d v="2028-09-26T00:00:00"/>
    <d v="2029-02-02T00:00:00"/>
    <s v="jtolle"/>
    <s v="hwitte"/>
    <n v="84325.07"/>
    <s v="EDIA"/>
    <s v="C"/>
    <s v="Labor"/>
    <s v="TEC"/>
    <m/>
    <s v="BNL"/>
    <s v="Const.Test"/>
    <s v="NC_MAG"/>
    <x v="8"/>
    <m/>
    <m/>
    <m/>
    <m/>
    <m/>
    <m/>
    <m/>
    <m/>
    <m/>
    <m/>
    <m/>
    <m/>
    <n v="3877.01"/>
    <n v="80448.06"/>
    <m/>
    <m/>
    <m/>
    <m/>
    <m/>
    <x v="0"/>
    <x v="0"/>
    <m/>
  </r>
  <r>
    <s v=""/>
    <s v=" SR_0200_1422"/>
    <s v="ESR Dipole - Mount on Girders &amp; Survey - AS01"/>
    <s v="6.04.02.05"/>
    <x v="0"/>
    <d v="2028-08-11T00:00:00"/>
    <d v="2028-12-18T00:00:00"/>
    <s v="jtolle"/>
    <s v="hwitte"/>
    <n v="24957.8"/>
    <s v="CON"/>
    <s v="C"/>
    <s v="Labor"/>
    <s v="TEC"/>
    <m/>
    <s v="BNL"/>
    <s v="Const.Install"/>
    <s v="NC_MAG"/>
    <x v="7"/>
    <m/>
    <m/>
    <m/>
    <m/>
    <m/>
    <m/>
    <m/>
    <m/>
    <m/>
    <m/>
    <m/>
    <m/>
    <n v="10040.5"/>
    <n v="14917.31"/>
    <m/>
    <m/>
    <m/>
    <m/>
    <m/>
    <x v="0"/>
    <x v="0"/>
    <m/>
  </r>
  <r>
    <s v=""/>
    <s v=" SR_0200_1422"/>
    <s v="ESR Dipole - Mount on Girders &amp; Survey - AS01"/>
    <s v="6.04.02.05"/>
    <x v="0"/>
    <d v="2028-08-11T00:00:00"/>
    <d v="2028-12-18T00:00:00"/>
    <s v="jtolle"/>
    <s v="hwitte"/>
    <n v="36895.919999999998"/>
    <s v="CON"/>
    <s v="C"/>
    <s v="Labor"/>
    <s v="TEC"/>
    <m/>
    <s v="BNL"/>
    <s v="Const.Install"/>
    <s v="NC_MAG"/>
    <x v="7"/>
    <m/>
    <m/>
    <m/>
    <m/>
    <m/>
    <m/>
    <m/>
    <m/>
    <m/>
    <m/>
    <m/>
    <m/>
    <n v="14843.19"/>
    <n v="22052.73"/>
    <m/>
    <m/>
    <m/>
    <m/>
    <m/>
    <x v="0"/>
    <x v="0"/>
    <m/>
  </r>
  <r>
    <s v=""/>
    <s v=" SR_0200_1424"/>
    <s v="ESR Dipole - Mount on Girders &amp; Survey - AS07"/>
    <s v="6.04.02.05"/>
    <x v="0"/>
    <d v="2028-12-19T00:00:00"/>
    <d v="2029-04-24T00:00:00"/>
    <s v="jtolle"/>
    <s v="hwitte"/>
    <n v="25302.02"/>
    <s v="CON"/>
    <s v="C"/>
    <s v="Labor"/>
    <s v="TEC"/>
    <m/>
    <s v="BNL"/>
    <s v="Const.Install"/>
    <s v="NC_MAG"/>
    <x v="7"/>
    <m/>
    <m/>
    <m/>
    <m/>
    <m/>
    <m/>
    <m/>
    <m/>
    <m/>
    <m/>
    <m/>
    <m/>
    <m/>
    <n v="25302.02"/>
    <m/>
    <m/>
    <m/>
    <m/>
    <m/>
    <x v="0"/>
    <x v="0"/>
    <m/>
  </r>
  <r>
    <s v=""/>
    <s v=" SR_0200_1424"/>
    <s v="ESR Dipole - Mount on Girders &amp; Survey - AS07"/>
    <s v="6.04.02.05"/>
    <x v="0"/>
    <d v="2028-12-19T00:00:00"/>
    <d v="2029-04-24T00:00:00"/>
    <s v="jtolle"/>
    <s v="hwitte"/>
    <n v="37404.78"/>
    <s v="CON"/>
    <s v="C"/>
    <s v="Labor"/>
    <s v="TEC"/>
    <m/>
    <s v="BNL"/>
    <s v="Const.Install"/>
    <s v="NC_MAG"/>
    <x v="7"/>
    <m/>
    <m/>
    <m/>
    <m/>
    <m/>
    <m/>
    <m/>
    <m/>
    <m/>
    <m/>
    <m/>
    <m/>
    <m/>
    <n v="37404.78"/>
    <m/>
    <m/>
    <m/>
    <m/>
    <m/>
    <x v="0"/>
    <x v="0"/>
    <m/>
  </r>
  <r>
    <s v=""/>
    <s v=" SR_0200_1426"/>
    <s v="ESR Dipole - Mount on Girders &amp; Survey - AS09"/>
    <s v="6.04.02.05"/>
    <x v="0"/>
    <d v="2029-04-25T00:00:00"/>
    <d v="2029-08-27T00:00:00"/>
    <s v="jtolle"/>
    <s v="hwitte"/>
    <n v="25302.02"/>
    <s v="CON"/>
    <s v="C"/>
    <s v="Labor"/>
    <s v="TEC"/>
    <m/>
    <s v="BNL"/>
    <s v="Const.Install"/>
    <s v="NC_MAG"/>
    <x v="7"/>
    <m/>
    <m/>
    <m/>
    <m/>
    <m/>
    <m/>
    <m/>
    <m/>
    <m/>
    <m/>
    <m/>
    <m/>
    <m/>
    <n v="25302.02"/>
    <m/>
    <m/>
    <m/>
    <m/>
    <m/>
    <x v="0"/>
    <x v="0"/>
    <m/>
  </r>
  <r>
    <s v=""/>
    <s v=" SR_0200_1426"/>
    <s v="ESR Dipole - Mount on Girders &amp; Survey - AS09"/>
    <s v="6.04.02.05"/>
    <x v="0"/>
    <d v="2029-04-25T00:00:00"/>
    <d v="2029-08-27T00:00:00"/>
    <s v="jtolle"/>
    <s v="hwitte"/>
    <n v="37404.78"/>
    <s v="CON"/>
    <s v="C"/>
    <s v="Labor"/>
    <s v="TEC"/>
    <m/>
    <s v="BNL"/>
    <s v="Const.Install"/>
    <s v="NC_MAG"/>
    <x v="7"/>
    <m/>
    <m/>
    <m/>
    <m/>
    <m/>
    <m/>
    <m/>
    <m/>
    <m/>
    <m/>
    <m/>
    <m/>
    <m/>
    <n v="37404.78"/>
    <m/>
    <m/>
    <m/>
    <m/>
    <m/>
    <x v="0"/>
    <x v="0"/>
    <m/>
  </r>
  <r>
    <s v=""/>
    <s v=" SR_0200_1428"/>
    <s v="ESR Dipole - Mount on Girders &amp; Survey - AS11"/>
    <s v="6.04.02.05"/>
    <x v="0"/>
    <d v="2029-08-28T00:00:00"/>
    <d v="1930-01-04T00:00:00"/>
    <s v="jtolle"/>
    <s v="hwitte"/>
    <n v="25953.47"/>
    <s v="CON"/>
    <s v="C"/>
    <s v="Labor"/>
    <s v="TEC"/>
    <m/>
    <s v="BNL"/>
    <s v="Const.Install"/>
    <s v="NC_MAG"/>
    <x v="7"/>
    <m/>
    <m/>
    <m/>
    <m/>
    <m/>
    <m/>
    <m/>
    <m/>
    <m/>
    <m/>
    <m/>
    <m/>
    <m/>
    <n v="6861.26"/>
    <n v="19092.21"/>
    <m/>
    <m/>
    <m/>
    <m/>
    <x v="0"/>
    <x v="0"/>
    <m/>
  </r>
  <r>
    <s v=""/>
    <s v=" SR_0200_1428"/>
    <s v="ESR Dipole - Mount on Girders &amp; Survey - AS11"/>
    <s v="6.04.02.05"/>
    <x v="0"/>
    <d v="2029-08-28T00:00:00"/>
    <d v="1930-01-04T00:00:00"/>
    <s v="jtolle"/>
    <s v="hwitte"/>
    <n v="38367.85"/>
    <s v="CON"/>
    <s v="C"/>
    <s v="Labor"/>
    <s v="TEC"/>
    <m/>
    <s v="BNL"/>
    <s v="Const.Install"/>
    <s v="NC_MAG"/>
    <x v="7"/>
    <m/>
    <m/>
    <m/>
    <m/>
    <m/>
    <m/>
    <m/>
    <m/>
    <m/>
    <m/>
    <m/>
    <m/>
    <m/>
    <n v="10143.219999999999"/>
    <n v="28224.62"/>
    <m/>
    <m/>
    <m/>
    <m/>
    <x v="0"/>
    <x v="0"/>
    <m/>
  </r>
  <r>
    <s v=""/>
    <s v=" SR_0200_1430"/>
    <s v="ESR Dipole - Mount on Girders &amp; Survey - AS05"/>
    <s v="6.04.02.05"/>
    <x v="0"/>
    <d v="1930-01-07T00:00:00"/>
    <d v="1930-05-09T00:00:00"/>
    <s v="jtolle"/>
    <s v="hwitte"/>
    <n v="26187.59"/>
    <s v="CON"/>
    <s v="C"/>
    <s v="Labor"/>
    <s v="TEC"/>
    <m/>
    <s v="BNL"/>
    <s v="Const.Install"/>
    <s v="NC_MAG"/>
    <x v="7"/>
    <m/>
    <m/>
    <m/>
    <m/>
    <m/>
    <m/>
    <m/>
    <m/>
    <m/>
    <m/>
    <m/>
    <m/>
    <m/>
    <m/>
    <n v="26187.59"/>
    <m/>
    <m/>
    <m/>
    <m/>
    <x v="0"/>
    <x v="0"/>
    <m/>
  </r>
  <r>
    <s v=""/>
    <s v=" SR_0200_1430"/>
    <s v="ESR Dipole - Mount on Girders &amp; Survey - AS05"/>
    <s v="6.04.02.05"/>
    <x v="0"/>
    <d v="1930-01-07T00:00:00"/>
    <d v="1930-05-09T00:00:00"/>
    <s v="jtolle"/>
    <s v="hwitte"/>
    <n v="38713.949999999997"/>
    <s v="CON"/>
    <s v="C"/>
    <s v="Labor"/>
    <s v="TEC"/>
    <m/>
    <s v="BNL"/>
    <s v="Const.Install"/>
    <s v="NC_MAG"/>
    <x v="7"/>
    <m/>
    <m/>
    <m/>
    <m/>
    <m/>
    <m/>
    <m/>
    <m/>
    <m/>
    <m/>
    <m/>
    <m/>
    <m/>
    <m/>
    <n v="38713.949999999997"/>
    <m/>
    <m/>
    <m/>
    <m/>
    <x v="0"/>
    <x v="0"/>
    <m/>
  </r>
  <r>
    <s v=""/>
    <s v=" SR_0200_2342"/>
    <s v="ESR Sextupole - Mount on Girders &amp; Survey - AS01"/>
    <s v="6.04.02.05"/>
    <x v="0"/>
    <d v="2027-05-14T00:00:00"/>
    <d v="2027-09-21T00:00:00"/>
    <s v="jtolle"/>
    <s v="hwitte"/>
    <n v="9607.2199999999993"/>
    <s v="CON"/>
    <s v="C"/>
    <s v="Labor"/>
    <s v="TEC"/>
    <m/>
    <s v="BNL"/>
    <s v="Const.Install"/>
    <s v="NC_MAG"/>
    <x v="7"/>
    <m/>
    <m/>
    <m/>
    <m/>
    <m/>
    <m/>
    <m/>
    <m/>
    <m/>
    <m/>
    <m/>
    <n v="9607.2199999999993"/>
    <m/>
    <m/>
    <m/>
    <m/>
    <m/>
    <m/>
    <m/>
    <x v="0"/>
    <x v="0"/>
    <m/>
  </r>
  <r>
    <s v=""/>
    <s v=" SR_0200_2342"/>
    <s v="ESR Sextupole - Mount on Girders &amp; Survey - AS01"/>
    <s v="6.04.02.05"/>
    <x v="0"/>
    <d v="2027-05-14T00:00:00"/>
    <d v="2027-09-21T00:00:00"/>
    <s v="jtolle"/>
    <s v="hwitte"/>
    <n v="14202.66"/>
    <s v="CON"/>
    <s v="C"/>
    <s v="Labor"/>
    <s v="TEC"/>
    <m/>
    <s v="BNL"/>
    <s v="Const.Install"/>
    <s v="NC_MAG"/>
    <x v="7"/>
    <m/>
    <m/>
    <m/>
    <m/>
    <m/>
    <m/>
    <m/>
    <m/>
    <m/>
    <m/>
    <m/>
    <n v="14202.66"/>
    <m/>
    <m/>
    <m/>
    <m/>
    <m/>
    <m/>
    <m/>
    <x v="0"/>
    <x v="0"/>
    <m/>
  </r>
  <r>
    <s v=""/>
    <s v=" SR_0200_2343"/>
    <s v="ESR Sextupole - Mount on Girders &amp; Survey - AS07"/>
    <s v="6.04.02.05"/>
    <x v="0"/>
    <d v="2027-09-22T00:00:00"/>
    <d v="2028-02-03T00:00:00"/>
    <s v="jtolle"/>
    <s v="hwitte"/>
    <n v="9917.32"/>
    <s v="CON"/>
    <s v="C"/>
    <s v="Labor"/>
    <s v="TEC"/>
    <m/>
    <s v="BNL"/>
    <s v="Const.Install"/>
    <s v="NC_MAG"/>
    <x v="7"/>
    <m/>
    <m/>
    <m/>
    <m/>
    <m/>
    <m/>
    <m/>
    <m/>
    <m/>
    <m/>
    <m/>
    <n v="771.35"/>
    <n v="9145.9699999999993"/>
    <m/>
    <m/>
    <m/>
    <m/>
    <m/>
    <m/>
    <x v="0"/>
    <x v="0"/>
    <m/>
  </r>
  <r>
    <s v=""/>
    <s v=" SR_0200_2343"/>
    <s v="ESR Sextupole - Mount on Girders &amp; Survey - AS07"/>
    <s v="6.04.02.05"/>
    <x v="0"/>
    <d v="2027-09-22T00:00:00"/>
    <d v="2028-02-03T00:00:00"/>
    <s v="jtolle"/>
    <s v="hwitte"/>
    <n v="14661.09"/>
    <s v="CON"/>
    <s v="C"/>
    <s v="Labor"/>
    <s v="TEC"/>
    <m/>
    <s v="BNL"/>
    <s v="Const.Install"/>
    <s v="NC_MAG"/>
    <x v="7"/>
    <m/>
    <m/>
    <m/>
    <m/>
    <m/>
    <m/>
    <m/>
    <m/>
    <m/>
    <m/>
    <m/>
    <n v="1140.31"/>
    <n v="13520.79"/>
    <m/>
    <m/>
    <m/>
    <m/>
    <m/>
    <m/>
    <x v="0"/>
    <x v="0"/>
    <m/>
  </r>
  <r>
    <s v=""/>
    <s v=" SR_0200_2344"/>
    <s v="ESR Sextupole - Mount on Girders &amp; Survey - AS09"/>
    <s v="6.04.02.05"/>
    <x v="0"/>
    <d v="2028-02-04T00:00:00"/>
    <d v="2028-06-12T00:00:00"/>
    <s v="jtolle"/>
    <s v="hwitte"/>
    <n v="9943.4699999999993"/>
    <s v="CON"/>
    <s v="C"/>
    <s v="Labor"/>
    <s v="TEC"/>
    <m/>
    <s v="BNL"/>
    <s v="Const.Install"/>
    <s v="NC_MAG"/>
    <x v="7"/>
    <m/>
    <m/>
    <m/>
    <m/>
    <m/>
    <m/>
    <m/>
    <m/>
    <m/>
    <m/>
    <m/>
    <m/>
    <n v="9943.4699999999993"/>
    <m/>
    <m/>
    <m/>
    <m/>
    <m/>
    <m/>
    <x v="0"/>
    <x v="0"/>
    <m/>
  </r>
  <r>
    <s v=""/>
    <s v=" SR_0200_2344"/>
    <s v="ESR Sextupole - Mount on Girders &amp; Survey - AS09"/>
    <s v="6.04.02.05"/>
    <x v="0"/>
    <d v="2028-02-04T00:00:00"/>
    <d v="2028-06-12T00:00:00"/>
    <s v="jtolle"/>
    <s v="hwitte"/>
    <n v="14699.76"/>
    <s v="CON"/>
    <s v="C"/>
    <s v="Labor"/>
    <s v="TEC"/>
    <m/>
    <s v="BNL"/>
    <s v="Const.Install"/>
    <s v="NC_MAG"/>
    <x v="7"/>
    <m/>
    <m/>
    <m/>
    <m/>
    <m/>
    <m/>
    <m/>
    <m/>
    <m/>
    <m/>
    <m/>
    <m/>
    <n v="14699.76"/>
    <m/>
    <m/>
    <m/>
    <m/>
    <m/>
    <m/>
    <x v="0"/>
    <x v="0"/>
    <m/>
  </r>
  <r>
    <s v=""/>
    <s v=" SR_0200_2345"/>
    <s v="ESR Sextupole - Mount on Girders &amp; Survey - AS11"/>
    <s v="6.04.02.05"/>
    <x v="0"/>
    <d v="2028-06-13T00:00:00"/>
    <d v="2028-10-19T00:00:00"/>
    <s v="jtolle"/>
    <s v="hwitte"/>
    <n v="9993.74"/>
    <s v="CON"/>
    <s v="C"/>
    <s v="Labor"/>
    <s v="TEC"/>
    <m/>
    <s v="BNL"/>
    <s v="Const.Install"/>
    <s v="NC_MAG"/>
    <x v="7"/>
    <m/>
    <m/>
    <m/>
    <m/>
    <m/>
    <m/>
    <m/>
    <m/>
    <m/>
    <m/>
    <m/>
    <m/>
    <n v="8550.2000000000007"/>
    <n v="1443.54"/>
    <m/>
    <m/>
    <m/>
    <m/>
    <m/>
    <x v="0"/>
    <x v="0"/>
    <m/>
  </r>
  <r>
    <s v=""/>
    <s v=" SR_0200_2345"/>
    <s v="ESR Sextupole - Mount on Girders &amp; Survey - AS11"/>
    <s v="6.04.02.05"/>
    <x v="0"/>
    <d v="2028-06-13T00:00:00"/>
    <d v="2028-10-19T00:00:00"/>
    <s v="jtolle"/>
    <s v="hwitte"/>
    <n v="14774.07"/>
    <s v="CON"/>
    <s v="C"/>
    <s v="Labor"/>
    <s v="TEC"/>
    <m/>
    <s v="BNL"/>
    <s v="Const.Install"/>
    <s v="NC_MAG"/>
    <x v="7"/>
    <m/>
    <m/>
    <m/>
    <m/>
    <m/>
    <m/>
    <m/>
    <m/>
    <m/>
    <m/>
    <m/>
    <m/>
    <n v="12640.04"/>
    <n v="2134.0300000000002"/>
    <m/>
    <m/>
    <m/>
    <m/>
    <m/>
    <x v="0"/>
    <x v="0"/>
    <m/>
  </r>
  <r>
    <s v=""/>
    <s v=" SR_0200_2346"/>
    <s v="ESR Sextupole - Mount on Girders &amp; Survey - AS05"/>
    <s v="6.04.02.05"/>
    <x v="0"/>
    <d v="2028-10-20T00:00:00"/>
    <d v="2029-03-05T00:00:00"/>
    <s v="jtolle"/>
    <s v="hwitte"/>
    <n v="10291.5"/>
    <s v="CON"/>
    <s v="C"/>
    <s v="Labor"/>
    <s v="TEC"/>
    <m/>
    <s v="BNL"/>
    <s v="Const.Install"/>
    <s v="NC_MAG"/>
    <x v="7"/>
    <m/>
    <m/>
    <m/>
    <m/>
    <m/>
    <m/>
    <m/>
    <m/>
    <m/>
    <m/>
    <m/>
    <m/>
    <m/>
    <n v="10291.5"/>
    <m/>
    <m/>
    <m/>
    <m/>
    <m/>
    <x v="0"/>
    <x v="0"/>
    <m/>
  </r>
  <r>
    <s v=""/>
    <s v=" SR_0200_2346"/>
    <s v="ESR Sextupole - Mount on Girders &amp; Survey - AS05"/>
    <s v="6.04.02.05"/>
    <x v="0"/>
    <d v="2028-10-20T00:00:00"/>
    <d v="2029-03-05T00:00:00"/>
    <s v="jtolle"/>
    <s v="hwitte"/>
    <n v="15214.25"/>
    <s v="CON"/>
    <s v="C"/>
    <s v="Labor"/>
    <s v="TEC"/>
    <m/>
    <s v="BNL"/>
    <s v="Const.Install"/>
    <s v="NC_MAG"/>
    <x v="7"/>
    <m/>
    <m/>
    <m/>
    <m/>
    <m/>
    <m/>
    <m/>
    <m/>
    <m/>
    <m/>
    <m/>
    <m/>
    <m/>
    <n v="15214.25"/>
    <m/>
    <m/>
    <m/>
    <m/>
    <m/>
    <x v="0"/>
    <x v="0"/>
    <m/>
  </r>
  <r>
    <s v=""/>
    <s v=" SR_0200_1882"/>
    <s v="ESR Quad - Mount on Girders &amp; Survey - AS01"/>
    <s v="6.04.02.05"/>
    <x v="0"/>
    <d v="2028-10-04T00:00:00"/>
    <d v="2029-02-06T00:00:00"/>
    <s v="jtolle"/>
    <s v="hwitte"/>
    <n v="16516.599999999999"/>
    <s v="CON"/>
    <s v="C"/>
    <s v="Labor"/>
    <s v="TEC"/>
    <m/>
    <s v="BNL"/>
    <s v="Const.Install"/>
    <s v="NC_MAG"/>
    <x v="7"/>
    <m/>
    <m/>
    <m/>
    <m/>
    <m/>
    <m/>
    <m/>
    <m/>
    <m/>
    <m/>
    <m/>
    <m/>
    <m/>
    <n v="16516.599999999999"/>
    <m/>
    <m/>
    <m/>
    <m/>
    <m/>
    <x v="0"/>
    <x v="0"/>
    <m/>
  </r>
  <r>
    <s v=""/>
    <s v=" SR_0200_1882"/>
    <s v="ESR Quad - Mount on Girders &amp; Survey - AS01"/>
    <s v="6.04.02.05"/>
    <x v="0"/>
    <d v="2028-10-04T00:00:00"/>
    <d v="2029-02-06T00:00:00"/>
    <s v="jtolle"/>
    <s v="hwitte"/>
    <n v="24417.01"/>
    <s v="CON"/>
    <s v="C"/>
    <s v="Labor"/>
    <s v="TEC"/>
    <m/>
    <s v="BNL"/>
    <s v="Const.Install"/>
    <s v="NC_MAG"/>
    <x v="7"/>
    <m/>
    <m/>
    <m/>
    <m/>
    <m/>
    <m/>
    <m/>
    <m/>
    <m/>
    <m/>
    <m/>
    <m/>
    <m/>
    <n v="24417.01"/>
    <m/>
    <m/>
    <m/>
    <m/>
    <m/>
    <x v="0"/>
    <x v="0"/>
    <m/>
  </r>
  <r>
    <s v=""/>
    <s v=" SR_0200_1883"/>
    <s v="ESR Quad - Mount on Girders &amp; Survey - AS07"/>
    <s v="6.04.02.05"/>
    <x v="0"/>
    <d v="2029-03-20T00:00:00"/>
    <d v="2029-07-16T00:00:00"/>
    <s v="jtolle"/>
    <s v="hwitte"/>
    <n v="16516.599999999999"/>
    <s v="CON"/>
    <s v="C"/>
    <s v="Labor"/>
    <s v="TEC"/>
    <m/>
    <s v="BNL"/>
    <s v="Const.Install"/>
    <s v="NC_MAG"/>
    <x v="7"/>
    <m/>
    <m/>
    <m/>
    <m/>
    <m/>
    <m/>
    <m/>
    <m/>
    <m/>
    <m/>
    <m/>
    <m/>
    <m/>
    <n v="16516.599999999999"/>
    <m/>
    <m/>
    <m/>
    <m/>
    <m/>
    <x v="0"/>
    <x v="0"/>
    <m/>
  </r>
  <r>
    <s v=""/>
    <s v=" SR_0200_1883"/>
    <s v="ESR Quad - Mount on Girders &amp; Survey - AS07"/>
    <s v="6.04.02.05"/>
    <x v="0"/>
    <d v="2029-03-20T00:00:00"/>
    <d v="2029-07-16T00:00:00"/>
    <s v="jtolle"/>
    <s v="hwitte"/>
    <n v="24417.01"/>
    <s v="CON"/>
    <s v="C"/>
    <s v="Labor"/>
    <s v="TEC"/>
    <m/>
    <s v="BNL"/>
    <s v="Const.Install"/>
    <s v="NC_MAG"/>
    <x v="7"/>
    <m/>
    <m/>
    <m/>
    <m/>
    <m/>
    <m/>
    <m/>
    <m/>
    <m/>
    <m/>
    <m/>
    <m/>
    <m/>
    <n v="24417.01"/>
    <m/>
    <m/>
    <m/>
    <m/>
    <m/>
    <x v="0"/>
    <x v="0"/>
    <m/>
  </r>
  <r>
    <s v=""/>
    <s v=" SR_0200_1884"/>
    <s v="ESR Quad - Mount on Girders &amp; Survey - AS09"/>
    <s v="6.04.02.05"/>
    <x v="0"/>
    <d v="2029-08-23T00:00:00"/>
    <d v="2029-12-24T00:00:00"/>
    <s v="jtolle"/>
    <s v="hwitte"/>
    <n v="16913.59"/>
    <s v="CON"/>
    <s v="C"/>
    <s v="Labor"/>
    <s v="TEC"/>
    <m/>
    <s v="BNL"/>
    <s v="Const.Install"/>
    <s v="NC_MAG"/>
    <x v="7"/>
    <m/>
    <m/>
    <m/>
    <m/>
    <m/>
    <m/>
    <m/>
    <m/>
    <m/>
    <m/>
    <m/>
    <m/>
    <m/>
    <n v="5298.23"/>
    <n v="11615.36"/>
    <m/>
    <m/>
    <m/>
    <m/>
    <x v="0"/>
    <x v="0"/>
    <m/>
  </r>
  <r>
    <s v=""/>
    <s v=" SR_0200_1884"/>
    <s v="ESR Quad - Mount on Girders &amp; Survey - AS09"/>
    <s v="6.04.02.05"/>
    <x v="0"/>
    <d v="2029-08-23T00:00:00"/>
    <d v="2029-12-24T00:00:00"/>
    <s v="jtolle"/>
    <s v="hwitte"/>
    <n v="25003.9"/>
    <s v="CON"/>
    <s v="C"/>
    <s v="Labor"/>
    <s v="TEC"/>
    <m/>
    <s v="BNL"/>
    <s v="Const.Install"/>
    <s v="NC_MAG"/>
    <x v="7"/>
    <m/>
    <m/>
    <m/>
    <m/>
    <m/>
    <m/>
    <m/>
    <m/>
    <m/>
    <m/>
    <m/>
    <m/>
    <m/>
    <n v="7832.55"/>
    <n v="17171.349999999999"/>
    <m/>
    <m/>
    <m/>
    <m/>
    <x v="0"/>
    <x v="0"/>
    <m/>
  </r>
  <r>
    <s v=""/>
    <s v=" SR_0200_1885"/>
    <s v="ESR Quad - Mount on Girders &amp; Survey - AS11"/>
    <s v="6.04.02.05"/>
    <x v="0"/>
    <d v="1930-02-05T00:00:00"/>
    <d v="1930-06-03T00:00:00"/>
    <s v="jtolle"/>
    <s v="hwitte"/>
    <n v="17094.68"/>
    <s v="CON"/>
    <s v="C"/>
    <s v="Labor"/>
    <s v="TEC"/>
    <m/>
    <s v="BNL"/>
    <s v="Const.Install"/>
    <s v="NC_MAG"/>
    <x v="7"/>
    <m/>
    <m/>
    <m/>
    <m/>
    <m/>
    <m/>
    <m/>
    <m/>
    <m/>
    <m/>
    <m/>
    <m/>
    <m/>
    <m/>
    <n v="17094.68"/>
    <m/>
    <m/>
    <m/>
    <m/>
    <x v="0"/>
    <x v="0"/>
    <m/>
  </r>
  <r>
    <s v=""/>
    <s v=" SR_0200_1885"/>
    <s v="ESR Quad - Mount on Girders &amp; Survey - AS11"/>
    <s v="6.04.02.05"/>
    <x v="0"/>
    <d v="1930-02-05T00:00:00"/>
    <d v="1930-06-03T00:00:00"/>
    <s v="jtolle"/>
    <s v="hwitte"/>
    <n v="25271.61"/>
    <s v="CON"/>
    <s v="C"/>
    <s v="Labor"/>
    <s v="TEC"/>
    <m/>
    <s v="BNL"/>
    <s v="Const.Install"/>
    <s v="NC_MAG"/>
    <x v="7"/>
    <m/>
    <m/>
    <m/>
    <m/>
    <m/>
    <m/>
    <m/>
    <m/>
    <m/>
    <m/>
    <m/>
    <m/>
    <m/>
    <m/>
    <n v="25271.61"/>
    <m/>
    <m/>
    <m/>
    <m/>
    <x v="0"/>
    <x v="0"/>
    <m/>
  </r>
  <r>
    <s v=""/>
    <s v=" SR_0200_1886"/>
    <s v="ESR Quad - Mount on Girders &amp; Survey - AS05"/>
    <s v="6.04.02.05"/>
    <x v="0"/>
    <d v="1930-07-12T00:00:00"/>
    <d v="1930-11-07T00:00:00"/>
    <s v="jtolle"/>
    <s v="hwitte"/>
    <n v="17289.310000000001"/>
    <s v="CON"/>
    <s v="C"/>
    <s v="Labor"/>
    <s v="TEC"/>
    <m/>
    <s v="BNL"/>
    <s v="Const.Install"/>
    <s v="NC_MAG"/>
    <x v="7"/>
    <m/>
    <m/>
    <m/>
    <m/>
    <m/>
    <m/>
    <m/>
    <m/>
    <m/>
    <m/>
    <m/>
    <m/>
    <m/>
    <m/>
    <n v="11665.08"/>
    <n v="5624.23"/>
    <m/>
    <m/>
    <m/>
    <x v="0"/>
    <x v="0"/>
    <m/>
  </r>
  <r>
    <s v=""/>
    <s v=" SR_0200_1886"/>
    <s v="ESR Quad - Mount on Girders &amp; Survey - AS05"/>
    <s v="6.04.02.05"/>
    <x v="0"/>
    <d v="1930-07-12T00:00:00"/>
    <d v="1930-11-07T00:00:00"/>
    <s v="jtolle"/>
    <s v="hwitte"/>
    <n v="25559.34"/>
    <s v="CON"/>
    <s v="C"/>
    <s v="Labor"/>
    <s v="TEC"/>
    <m/>
    <s v="BNL"/>
    <s v="Const.Install"/>
    <s v="NC_MAG"/>
    <x v="7"/>
    <m/>
    <m/>
    <m/>
    <m/>
    <m/>
    <m/>
    <m/>
    <m/>
    <m/>
    <m/>
    <m/>
    <m/>
    <m/>
    <m/>
    <n v="17244.849999999999"/>
    <n v="8314.48"/>
    <m/>
    <m/>
    <m/>
    <x v="0"/>
    <x v="0"/>
    <m/>
  </r>
  <r>
    <s v=""/>
    <s v=" E1000_0895"/>
    <s v="Barrel Detector Structures - Cradle -  Installation of Grounding Anchors"/>
    <s v="6.10.10.01"/>
    <x v="0"/>
    <d v="2026-06-25T00:00:00"/>
    <d v="2026-07-09T00:00:00"/>
    <s v="tlewis"/>
    <s v="rsharma"/>
    <n v="8735.64"/>
    <s v="CON"/>
    <s v="C"/>
    <s v="Labor"/>
    <s v="TEC"/>
    <m/>
    <s v="BNL"/>
    <s v="Const.Assemble"/>
    <s v="DET"/>
    <x v="7"/>
    <s v="S.P354"/>
    <s v="APP00583"/>
    <m/>
    <m/>
    <m/>
    <m/>
    <m/>
    <m/>
    <m/>
    <m/>
    <n v="8735.64"/>
    <m/>
    <m/>
    <m/>
    <m/>
    <m/>
    <m/>
    <m/>
    <m/>
    <x v="0"/>
    <x v="0"/>
    <m/>
  </r>
  <r>
    <s v=""/>
    <s v=" SR_0200_1411"/>
    <s v="ESR Corrector - Mount on Girders &amp; Survey - AS01"/>
    <s v="6.04.02.05"/>
    <x v="0"/>
    <d v="2028-05-15T00:00:00"/>
    <d v="2028-08-29T00:00:00"/>
    <s v="jtolle"/>
    <s v="hwitte"/>
    <n v="15958.06"/>
    <s v="CON"/>
    <s v="C"/>
    <s v="Labor"/>
    <s v="TEC"/>
    <m/>
    <s v="BNL"/>
    <s v="Const.Install"/>
    <s v="NC_MAG"/>
    <x v="7"/>
    <m/>
    <m/>
    <m/>
    <m/>
    <m/>
    <m/>
    <m/>
    <m/>
    <m/>
    <m/>
    <m/>
    <m/>
    <n v="15958.06"/>
    <m/>
    <m/>
    <m/>
    <m/>
    <m/>
    <m/>
    <x v="0"/>
    <x v="0"/>
    <m/>
  </r>
  <r>
    <s v=""/>
    <s v=" SR_0200_1411"/>
    <s v="ESR Corrector - Mount on Girders &amp; Survey - AS01"/>
    <s v="6.04.02.05"/>
    <x v="0"/>
    <d v="2028-05-15T00:00:00"/>
    <d v="2028-08-29T00:00:00"/>
    <s v="jtolle"/>
    <s v="hwitte"/>
    <n v="23591.32"/>
    <s v="CON"/>
    <s v="C"/>
    <s v="Labor"/>
    <s v="TEC"/>
    <m/>
    <s v="BNL"/>
    <s v="Const.Install"/>
    <s v="NC_MAG"/>
    <x v="7"/>
    <m/>
    <m/>
    <m/>
    <m/>
    <m/>
    <m/>
    <m/>
    <m/>
    <m/>
    <m/>
    <m/>
    <m/>
    <n v="23591.32"/>
    <m/>
    <m/>
    <m/>
    <m/>
    <m/>
    <m/>
    <x v="0"/>
    <x v="0"/>
    <m/>
  </r>
  <r>
    <s v=""/>
    <s v=" SR_0200_1412"/>
    <s v="ESR Corrector - Mount on Girders &amp; Survey - AS07"/>
    <s v="6.04.02.05"/>
    <x v="0"/>
    <d v="2028-08-30T00:00:00"/>
    <d v="2028-12-19T00:00:00"/>
    <s v="jtolle"/>
    <s v="hwitte"/>
    <n v="16352.76"/>
    <s v="CON"/>
    <s v="C"/>
    <s v="Labor"/>
    <s v="TEC"/>
    <m/>
    <s v="BNL"/>
    <s v="Const.Install"/>
    <s v="NC_MAG"/>
    <x v="7"/>
    <m/>
    <m/>
    <m/>
    <m/>
    <m/>
    <m/>
    <m/>
    <m/>
    <m/>
    <m/>
    <m/>
    <m/>
    <n v="4796.8100000000004"/>
    <n v="11555.95"/>
    <m/>
    <m/>
    <m/>
    <m/>
    <m/>
    <x v="0"/>
    <x v="0"/>
    <m/>
  </r>
  <r>
    <s v=""/>
    <s v=" SR_0200_1412"/>
    <s v="ESR Corrector - Mount on Girders &amp; Survey - AS07"/>
    <s v="6.04.02.05"/>
    <x v="0"/>
    <d v="2028-08-30T00:00:00"/>
    <d v="2028-12-19T00:00:00"/>
    <s v="jtolle"/>
    <s v="hwitte"/>
    <n v="24174.81"/>
    <s v="CON"/>
    <s v="C"/>
    <s v="Labor"/>
    <s v="TEC"/>
    <m/>
    <s v="BNL"/>
    <s v="Const.Install"/>
    <s v="NC_MAG"/>
    <x v="7"/>
    <m/>
    <m/>
    <m/>
    <m/>
    <m/>
    <m/>
    <m/>
    <m/>
    <m/>
    <m/>
    <m/>
    <m/>
    <n v="7091.28"/>
    <n v="17083.53"/>
    <m/>
    <m/>
    <m/>
    <m/>
    <m/>
    <x v="0"/>
    <x v="0"/>
    <m/>
  </r>
  <r>
    <s v=""/>
    <s v=" SR_0200_1413"/>
    <s v="ESR Corrector - Mount on Girders &amp; Survey - AS09"/>
    <s v="6.04.02.05"/>
    <x v="0"/>
    <d v="2028-12-20T00:00:00"/>
    <d v="2029-04-09T00:00:00"/>
    <s v="jtolle"/>
    <s v="hwitte"/>
    <n v="16516.599999999999"/>
    <s v="CON"/>
    <s v="C"/>
    <s v="Labor"/>
    <s v="TEC"/>
    <m/>
    <s v="BNL"/>
    <s v="Const.Install"/>
    <s v="NC_MAG"/>
    <x v="7"/>
    <m/>
    <m/>
    <m/>
    <m/>
    <m/>
    <m/>
    <m/>
    <m/>
    <m/>
    <m/>
    <m/>
    <m/>
    <m/>
    <n v="16516.599999999999"/>
    <m/>
    <m/>
    <m/>
    <m/>
    <m/>
    <x v="0"/>
    <x v="0"/>
    <m/>
  </r>
  <r>
    <s v=""/>
    <s v=" SR_0200_1413"/>
    <s v="ESR Corrector - Mount on Girders &amp; Survey - AS09"/>
    <s v="6.04.02.05"/>
    <x v="0"/>
    <d v="2028-12-20T00:00:00"/>
    <d v="2029-04-09T00:00:00"/>
    <s v="jtolle"/>
    <s v="hwitte"/>
    <n v="24417.01"/>
    <s v="CON"/>
    <s v="C"/>
    <s v="Labor"/>
    <s v="TEC"/>
    <m/>
    <s v="BNL"/>
    <s v="Const.Install"/>
    <s v="NC_MAG"/>
    <x v="7"/>
    <m/>
    <m/>
    <m/>
    <m/>
    <m/>
    <m/>
    <m/>
    <m/>
    <m/>
    <m/>
    <m/>
    <m/>
    <m/>
    <n v="24417.01"/>
    <m/>
    <m/>
    <m/>
    <m/>
    <m/>
    <x v="0"/>
    <x v="0"/>
    <m/>
  </r>
  <r>
    <s v=""/>
    <s v=" SR_0200_1414"/>
    <s v="ESR Corrector - Mount on Girders &amp; Survey - AS11"/>
    <s v="6.04.02.05"/>
    <x v="0"/>
    <d v="2029-04-10T00:00:00"/>
    <d v="2029-07-25T00:00:00"/>
    <s v="jtolle"/>
    <s v="hwitte"/>
    <n v="16516.599999999999"/>
    <s v="CON"/>
    <s v="C"/>
    <s v="Labor"/>
    <s v="TEC"/>
    <m/>
    <s v="BNL"/>
    <s v="Const.Install"/>
    <s v="NC_MAG"/>
    <x v="7"/>
    <m/>
    <m/>
    <m/>
    <m/>
    <m/>
    <m/>
    <m/>
    <m/>
    <m/>
    <m/>
    <m/>
    <m/>
    <m/>
    <n v="16516.599999999999"/>
    <m/>
    <m/>
    <m/>
    <m/>
    <m/>
    <x v="0"/>
    <x v="0"/>
    <m/>
  </r>
  <r>
    <s v=""/>
    <s v=" SR_0200_1414"/>
    <s v="ESR Corrector - Mount on Girders &amp; Survey - AS11"/>
    <s v="6.04.02.05"/>
    <x v="0"/>
    <d v="2029-04-10T00:00:00"/>
    <d v="2029-07-25T00:00:00"/>
    <s v="jtolle"/>
    <s v="hwitte"/>
    <n v="24417.01"/>
    <s v="CON"/>
    <s v="C"/>
    <s v="Labor"/>
    <s v="TEC"/>
    <m/>
    <s v="BNL"/>
    <s v="Const.Install"/>
    <s v="NC_MAG"/>
    <x v="7"/>
    <m/>
    <m/>
    <m/>
    <m/>
    <m/>
    <m/>
    <m/>
    <m/>
    <m/>
    <m/>
    <m/>
    <m/>
    <m/>
    <n v="24417.01"/>
    <m/>
    <m/>
    <m/>
    <m/>
    <m/>
    <x v="0"/>
    <x v="0"/>
    <m/>
  </r>
  <r>
    <s v=""/>
    <s v=" SR_0200_1415"/>
    <s v="ESR Corrector - Mount on Girders &amp; Survey - AS05"/>
    <s v="6.04.02.05"/>
    <x v="0"/>
    <d v="2029-07-26T00:00:00"/>
    <d v="2029-11-09T00:00:00"/>
    <s v="jtolle"/>
    <s v="hwitte"/>
    <n v="16740.12"/>
    <s v="CON"/>
    <s v="C"/>
    <s v="Labor"/>
    <s v="TEC"/>
    <m/>
    <s v="BNL"/>
    <s v="Const.Install"/>
    <s v="NC_MAG"/>
    <x v="7"/>
    <m/>
    <m/>
    <m/>
    <m/>
    <m/>
    <m/>
    <m/>
    <m/>
    <m/>
    <m/>
    <m/>
    <m/>
    <m/>
    <n v="10267.27"/>
    <n v="6472.85"/>
    <m/>
    <m/>
    <m/>
    <m/>
    <x v="0"/>
    <x v="0"/>
    <m/>
  </r>
  <r>
    <s v=""/>
    <s v=" SR_0200_1415"/>
    <s v="ESR Corrector - Mount on Girders &amp; Survey - AS05"/>
    <s v="6.04.02.05"/>
    <x v="0"/>
    <d v="2029-07-26T00:00:00"/>
    <d v="2029-11-09T00:00:00"/>
    <s v="jtolle"/>
    <s v="hwitte"/>
    <n v="24747.45"/>
    <s v="CON"/>
    <s v="C"/>
    <s v="Labor"/>
    <s v="TEC"/>
    <m/>
    <s v="BNL"/>
    <s v="Const.Install"/>
    <s v="NC_MAG"/>
    <x v="7"/>
    <m/>
    <m/>
    <m/>
    <m/>
    <m/>
    <m/>
    <m/>
    <m/>
    <m/>
    <m/>
    <m/>
    <m/>
    <m/>
    <n v="15178.44"/>
    <n v="9569.02"/>
    <m/>
    <m/>
    <m/>
    <m/>
    <x v="0"/>
    <x v="0"/>
    <m/>
  </r>
  <r>
    <s v=""/>
    <s v=" E1000_1080"/>
    <s v="Barrel Detector Structures - Barrel HCal -  Preliminary Design Support Structure and Installation Tooling"/>
    <s v="6.10.10.01"/>
    <x v="0"/>
    <d v="2023-06-01T00:00:00"/>
    <d v="2024-02-21T00:00:00"/>
    <s v="tlewis"/>
    <s v="rsharma"/>
    <n v="86331.8"/>
    <s v="EDIA"/>
    <s v="C"/>
    <s v="Labor"/>
    <s v="TEC"/>
    <m/>
    <s v="BNL"/>
    <s v="PED"/>
    <s v="DET"/>
    <x v="11"/>
    <s v="P.S253"/>
    <m/>
    <m/>
    <m/>
    <m/>
    <m/>
    <m/>
    <n v="40767.79"/>
    <n v="45564.01"/>
    <m/>
    <m/>
    <m/>
    <m/>
    <m/>
    <m/>
    <m/>
    <m/>
    <m/>
    <m/>
    <x v="0"/>
    <x v="0"/>
    <m/>
  </r>
  <r>
    <s v=""/>
    <s v=" E1000_1655"/>
    <s v="Barrel Detector Structures - Barrel HCal -  Electronics, Services and Cooling Assembly"/>
    <s v="6.10.10.01"/>
    <x v="0"/>
    <d v="2026-03-25T00:00:00"/>
    <d v="2026-05-05T00:00:00"/>
    <s v="tlewis"/>
    <s v="rsharma"/>
    <n v="17471.29"/>
    <s v="CON"/>
    <s v="C"/>
    <s v="Labor"/>
    <s v="TEC"/>
    <m/>
    <s v="BNL"/>
    <s v="Const.Assemble"/>
    <s v="DET"/>
    <x v="7"/>
    <s v="P.S253"/>
    <s v="APP00221"/>
    <m/>
    <m/>
    <m/>
    <m/>
    <m/>
    <m/>
    <m/>
    <m/>
    <n v="17471.29"/>
    <m/>
    <m/>
    <m/>
    <m/>
    <m/>
    <m/>
    <m/>
    <m/>
    <x v="0"/>
    <x v="0"/>
    <m/>
  </r>
  <r>
    <s v=""/>
    <s v=" HR_0801_1472"/>
    <s v="Hadron Cooling Design - Address Technical Review Recommondations"/>
    <s v="6.05.07.03"/>
    <x v="0"/>
    <d v="2023-09-29T00:00:00"/>
    <d v="2023-12-28T00:00:00"/>
    <s v="apatil"/>
    <s v="wange"/>
    <n v="0"/>
    <s v="EDIA"/>
    <s v="A"/>
    <s v="Labor"/>
    <s v="TEC"/>
    <m/>
    <s v="BNL"/>
    <s v="PED"/>
    <s v="SHC"/>
    <x v="11"/>
    <m/>
    <m/>
    <m/>
    <m/>
    <m/>
    <m/>
    <m/>
    <m/>
    <m/>
    <m/>
    <m/>
    <m/>
    <m/>
    <m/>
    <m/>
    <m/>
    <m/>
    <m/>
    <m/>
    <x v="0"/>
    <x v="0"/>
    <m/>
  </r>
  <r>
    <s v=""/>
    <s v=" E1000_1890"/>
    <s v="Barrel Detector Structures - Solenoid -  Preliminary Design Support Structure and Installation Tooling"/>
    <s v="6.10.10.01"/>
    <x v="0"/>
    <d v="2023-07-03T00:00:00"/>
    <d v="2024-03-22T00:00:00"/>
    <s v="tlewis"/>
    <s v="rsharma"/>
    <n v="107441.79"/>
    <s v="EDIA"/>
    <s v="C"/>
    <s v="Labor"/>
    <s v="TEC"/>
    <m/>
    <s v="BNL"/>
    <s v="PED"/>
    <s v="DET"/>
    <x v="11"/>
    <s v="S.P290"/>
    <m/>
    <m/>
    <m/>
    <m/>
    <m/>
    <m/>
    <n v="37604.629999999997"/>
    <n v="69837.16"/>
    <m/>
    <m/>
    <m/>
    <m/>
    <m/>
    <m/>
    <m/>
    <m/>
    <m/>
    <m/>
    <x v="0"/>
    <x v="0"/>
    <m/>
  </r>
  <r>
    <s v=""/>
    <s v=" E1000_2085"/>
    <s v="Barrel Detector Structures - Solenoid -  Assembly"/>
    <s v="6.10.10.01"/>
    <x v="0"/>
    <d v="2026-07-17T00:00:00"/>
    <d v="2026-07-30T00:00:00"/>
    <s v="tlewis"/>
    <s v="rsharma"/>
    <n v="5241.3900000000003"/>
    <s v="CON"/>
    <s v="C"/>
    <s v="Labor"/>
    <s v="TEC"/>
    <m/>
    <s v="BNL"/>
    <s v="Const.Assemble"/>
    <s v="DET"/>
    <x v="7"/>
    <s v="S.P290"/>
    <s v="APP00519"/>
    <m/>
    <m/>
    <m/>
    <m/>
    <m/>
    <m/>
    <m/>
    <m/>
    <n v="5241.3900000000003"/>
    <m/>
    <m/>
    <m/>
    <m/>
    <m/>
    <m/>
    <m/>
    <m/>
    <x v="0"/>
    <x v="0"/>
    <m/>
  </r>
  <r>
    <s v=""/>
    <s v=" E1000_2102"/>
    <s v="Barrel Detector Structures - Solenoid -  Roll into IR"/>
    <s v="6.10.10.01"/>
    <x v="0"/>
    <d v="2029-05-24T00:00:00"/>
    <d v="2029-05-25T00:00:00"/>
    <s v="tlewis"/>
    <s v="rsharma"/>
    <n v="1549.66"/>
    <s v="CON"/>
    <s v="C"/>
    <s v="Labor"/>
    <s v="TEC"/>
    <m/>
    <s v="BNL"/>
    <s v="Const.Install"/>
    <s v="DET"/>
    <x v="5"/>
    <s v="S.P290"/>
    <s v="APP00519"/>
    <m/>
    <m/>
    <m/>
    <m/>
    <m/>
    <m/>
    <m/>
    <m/>
    <m/>
    <m/>
    <m/>
    <n v="1549.66"/>
    <m/>
    <m/>
    <m/>
    <m/>
    <m/>
    <x v="0"/>
    <x v="0"/>
    <m/>
  </r>
  <r>
    <s v="Contract Award"/>
    <s v=" DE_0400_6345"/>
    <s v="AWARD: SiPMs Cooling System (dRICH)"/>
    <s v="6.10.04.02"/>
    <x v="3"/>
    <d v="2025-03-17T00:00:00"/>
    <d v="2025-03-18T00:00:00"/>
    <s v="ewoolsey"/>
    <s v="bzihlmann"/>
    <n v="0.01"/>
    <s v="CON"/>
    <s v="C"/>
    <s v="Nonlabor"/>
    <s v="TEC"/>
    <m/>
    <s v="JLAB"/>
    <s v="Const"/>
    <s v="DET"/>
    <x v="9"/>
    <s v="IN.A.005"/>
    <s v="APP00104"/>
    <m/>
    <m/>
    <m/>
    <m/>
    <m/>
    <m/>
    <m/>
    <n v="0.01"/>
    <m/>
    <m/>
    <m/>
    <m/>
    <m/>
    <m/>
    <m/>
    <m/>
    <m/>
    <x v="0"/>
    <x v="0"/>
    <m/>
  </r>
  <r>
    <s v=""/>
    <s v=" E1000_8600"/>
    <s v="Barrel Detector Structures - Flux Return Bars -  Final Installation (Top Half)"/>
    <s v="6.10.10.01"/>
    <x v="0"/>
    <d v="2029-04-26T00:00:00"/>
    <d v="2029-05-23T00:00:00"/>
    <s v="tlewis"/>
    <s v="rsharma"/>
    <n v="2970.18"/>
    <s v="CON"/>
    <s v="C"/>
    <s v="Labor"/>
    <s v="TEC"/>
    <m/>
    <s v="BNL"/>
    <s v="Const.Install"/>
    <s v="DET"/>
    <x v="5"/>
    <s v="S.P292"/>
    <s v="APP00520"/>
    <m/>
    <m/>
    <m/>
    <m/>
    <m/>
    <m/>
    <m/>
    <m/>
    <m/>
    <m/>
    <m/>
    <n v="2970.18"/>
    <m/>
    <m/>
    <m/>
    <m/>
    <m/>
    <x v="0"/>
    <x v="0"/>
    <m/>
  </r>
  <r>
    <s v=""/>
    <s v=" E1000_2104"/>
    <s v="Barrel Detector Structures - Solenoid -  Prep work in IR"/>
    <s v="6.10.10.01"/>
    <x v="0"/>
    <d v="2029-05-29T00:00:00"/>
    <d v="2029-06-11T00:00:00"/>
    <s v="tlewis"/>
    <s v="rsharma"/>
    <n v="7748.29"/>
    <s v="CON"/>
    <s v="C"/>
    <s v="Labor"/>
    <s v="TEC"/>
    <m/>
    <s v="BNL"/>
    <s v="Const.Install"/>
    <s v="DET"/>
    <x v="5"/>
    <s v="S.P290"/>
    <s v="APP00519"/>
    <m/>
    <m/>
    <m/>
    <m/>
    <m/>
    <m/>
    <m/>
    <m/>
    <m/>
    <m/>
    <m/>
    <n v="7748.29"/>
    <m/>
    <m/>
    <m/>
    <m/>
    <m/>
    <x v="0"/>
    <x v="0"/>
    <m/>
  </r>
  <r>
    <s v=""/>
    <s v=" E1000_2106"/>
    <s v="Barrel Detector Structures - Solenoid -  Magnet Mapping"/>
    <s v="6.10.10.01"/>
    <x v="0"/>
    <d v="2029-06-12T00:00:00"/>
    <d v="2029-08-07T00:00:00"/>
    <s v="tlewis"/>
    <s v="rsharma"/>
    <n v="25181.95"/>
    <s v="CON"/>
    <s v="C"/>
    <s v="Labor"/>
    <s v="TEC"/>
    <m/>
    <s v="BNL"/>
    <s v="Const.Install"/>
    <s v="DET"/>
    <x v="5"/>
    <s v="S.P290"/>
    <s v="APP00519"/>
    <m/>
    <m/>
    <m/>
    <m/>
    <m/>
    <m/>
    <m/>
    <m/>
    <m/>
    <m/>
    <m/>
    <n v="25181.95"/>
    <m/>
    <m/>
    <m/>
    <m/>
    <m/>
    <x v="0"/>
    <x v="0"/>
    <m/>
  </r>
  <r>
    <s v=""/>
    <s v=" E1000_2108"/>
    <s v="Barrel Detector Structures - Solenoid -  Prep work to Roll into Assembly Hall"/>
    <s v="6.10.10.01"/>
    <x v="0"/>
    <d v="2029-08-08T00:00:00"/>
    <d v="2029-08-21T00:00:00"/>
    <s v="tlewis"/>
    <s v="rsharma"/>
    <n v="5811.22"/>
    <s v="CON"/>
    <s v="C"/>
    <s v="Labor"/>
    <s v="TEC"/>
    <m/>
    <s v="BNL"/>
    <s v="Const.Install"/>
    <s v="DET"/>
    <x v="5"/>
    <s v="S.P290"/>
    <s v="APP00519"/>
    <m/>
    <m/>
    <m/>
    <m/>
    <m/>
    <m/>
    <m/>
    <m/>
    <m/>
    <m/>
    <m/>
    <n v="5811.22"/>
    <m/>
    <m/>
    <m/>
    <m/>
    <m/>
    <x v="0"/>
    <x v="0"/>
    <m/>
  </r>
  <r>
    <s v=""/>
    <s v=" E1000_2110"/>
    <s v="Barrel Detector Structures - Solenoid -  Roll back into Assembly Hall"/>
    <s v="6.10.10.01"/>
    <x v="0"/>
    <d v="2029-08-22T00:00:00"/>
    <d v="2029-08-22T00:00:00"/>
    <s v="tlewis"/>
    <s v="rsharma"/>
    <n v="774.83"/>
    <s v="CON"/>
    <s v="C"/>
    <s v="Labor"/>
    <s v="TEC"/>
    <m/>
    <s v="BNL"/>
    <s v="Const.Install"/>
    <s v="DET"/>
    <x v="5"/>
    <s v="S.P290"/>
    <s v="APP00519"/>
    <m/>
    <m/>
    <m/>
    <m/>
    <m/>
    <m/>
    <m/>
    <m/>
    <m/>
    <m/>
    <m/>
    <n v="774.83"/>
    <m/>
    <m/>
    <m/>
    <m/>
    <m/>
    <x v="0"/>
    <x v="0"/>
    <m/>
  </r>
  <r>
    <s v="Contract Award"/>
    <s v=" DE_0400_6380"/>
    <s v="AWARD: Mirror Alignment System (dRICH)"/>
    <s v="6.10.04.02"/>
    <x v="3"/>
    <d v="2025-03-17T00:00:00"/>
    <d v="2025-03-18T00:00:00"/>
    <s v="ewoolsey"/>
    <s v="bzihlmann"/>
    <n v="0.01"/>
    <s v="CON"/>
    <s v="C"/>
    <s v="Nonlabor"/>
    <s v="TEC"/>
    <m/>
    <s v="JLAB"/>
    <s v="Const"/>
    <s v="DET"/>
    <x v="9"/>
    <s v="IN.A.005"/>
    <s v="APP00105"/>
    <m/>
    <m/>
    <m/>
    <m/>
    <m/>
    <m/>
    <m/>
    <n v="0.01"/>
    <m/>
    <m/>
    <m/>
    <m/>
    <m/>
    <m/>
    <m/>
    <m/>
    <m/>
    <x v="0"/>
    <x v="0"/>
    <m/>
  </r>
  <r>
    <s v=""/>
    <s v=" E1000_2390"/>
    <s v="Barrel Detector Structures - Barrel EMCal  -  Preliminary Design Support Structure and Installation Tooling"/>
    <s v="6.10.10.01"/>
    <x v="0"/>
    <d v="2023-10-02T00:00:00"/>
    <d v="2024-09-30T00:00:00"/>
    <s v="tlewis"/>
    <s v="rsharma"/>
    <n v="41219.760000000002"/>
    <s v="EDIA"/>
    <s v="C"/>
    <s v="Labor"/>
    <s v="TEC"/>
    <m/>
    <s v="BNL"/>
    <s v="PED"/>
    <s v="DET"/>
    <x v="11"/>
    <s v="S.P294"/>
    <m/>
    <m/>
    <m/>
    <m/>
    <m/>
    <m/>
    <m/>
    <n v="41219.760000000002"/>
    <m/>
    <m/>
    <m/>
    <m/>
    <m/>
    <m/>
    <m/>
    <m/>
    <m/>
    <m/>
    <x v="0"/>
    <x v="0"/>
    <m/>
  </r>
  <r>
    <s v=""/>
    <s v=" E1000_2395"/>
    <s v="Barrel Detector Structures - Barrel EMCal  -  Preliminary Design Support Structure and Installation Tooling"/>
    <s v="6.10.10.01"/>
    <x v="0"/>
    <d v="2024-10-01T00:00:00"/>
    <d v="2026-06-08T00:00:00"/>
    <s v="tlewis"/>
    <s v="rsharma"/>
    <n v="163977.60999999999"/>
    <s v="EDIA"/>
    <s v="C"/>
    <s v="Labor"/>
    <s v="TEC"/>
    <m/>
    <s v="BNL"/>
    <s v="PED"/>
    <s v="DET"/>
    <x v="11"/>
    <s v="S.P294"/>
    <m/>
    <m/>
    <m/>
    <m/>
    <m/>
    <m/>
    <m/>
    <m/>
    <n v="97605.72"/>
    <n v="66371.89"/>
    <m/>
    <m/>
    <m/>
    <m/>
    <m/>
    <m/>
    <m/>
    <m/>
    <x v="0"/>
    <x v="0"/>
    <m/>
  </r>
  <r>
    <s v=""/>
    <s v=" E1000_2395"/>
    <s v="Barrel Detector Structures - Barrel EMCal  -  Preliminary Design Support Structure and Installation Tooling"/>
    <s v="6.10.10.01"/>
    <x v="0"/>
    <d v="2024-10-01T00:00:00"/>
    <d v="2026-06-08T00:00:00"/>
    <s v="tlewis"/>
    <s v="rsharma"/>
    <n v="43266.84"/>
    <s v="EDIA"/>
    <s v="C"/>
    <s v="Labor"/>
    <s v="TEC"/>
    <m/>
    <s v="BNL"/>
    <s v="PED"/>
    <s v="DET"/>
    <x v="11"/>
    <s v="S.P294"/>
    <m/>
    <m/>
    <m/>
    <m/>
    <m/>
    <m/>
    <m/>
    <m/>
    <n v="25754.07"/>
    <n v="17512.77"/>
    <m/>
    <m/>
    <m/>
    <m/>
    <m/>
    <m/>
    <m/>
    <m/>
    <x v="0"/>
    <x v="0"/>
    <m/>
  </r>
  <r>
    <s v=""/>
    <s v=" E1000_2585"/>
    <s v="Barrel Detector Structures - Barrel EMCal  -  Assembly"/>
    <s v="6.10.10.01"/>
    <x v="0"/>
    <d v="2029-04-25T00:00:00"/>
    <d v="2029-05-22T00:00:00"/>
    <s v="tlewis"/>
    <s v="rsharma"/>
    <n v="11749.48"/>
    <s v="CON"/>
    <s v="C"/>
    <s v="Labor"/>
    <s v="TEC"/>
    <m/>
    <s v="BNL"/>
    <s v="Const.Assemble"/>
    <s v="DET"/>
    <x v="7"/>
    <s v="S.P294"/>
    <s v="APP00522"/>
    <m/>
    <m/>
    <m/>
    <m/>
    <m/>
    <m/>
    <m/>
    <m/>
    <m/>
    <m/>
    <m/>
    <n v="11749.48"/>
    <m/>
    <m/>
    <m/>
    <m/>
    <m/>
    <x v="0"/>
    <x v="0"/>
    <m/>
  </r>
  <r>
    <s v=""/>
    <s v=" E1000_2587"/>
    <s v="Barrel Detector Structures - Barrel EMCal  -  Electronics, Services and Cooling Integration"/>
    <s v="6.10.10.01"/>
    <x v="0"/>
    <d v="2029-05-23T00:00:00"/>
    <d v="2029-06-20T00:00:00"/>
    <s v="tlewis"/>
    <s v="rsharma"/>
    <n v="11749.48"/>
    <s v="CON"/>
    <s v="C"/>
    <s v="Labor"/>
    <s v="TEC"/>
    <m/>
    <s v="BNL"/>
    <s v="Const.Assemble"/>
    <s v="DET"/>
    <x v="7"/>
    <s v="S.P294"/>
    <s v="APP00522"/>
    <m/>
    <m/>
    <m/>
    <m/>
    <m/>
    <m/>
    <m/>
    <m/>
    <m/>
    <m/>
    <m/>
    <n v="11749.48"/>
    <m/>
    <m/>
    <m/>
    <m/>
    <m/>
    <x v="0"/>
    <x v="0"/>
    <m/>
  </r>
  <r>
    <s v=""/>
    <s v=" E1000_2890"/>
    <s v="Barrel Detector Structures - Outer MPGD - Preliminary Design Support Structure and Installation Tooling"/>
    <s v="6.10.10.01"/>
    <x v="0"/>
    <d v="2023-08-01T00:00:00"/>
    <d v="2024-07-30T00:00:00"/>
    <s v="tlewis"/>
    <s v="rsharma"/>
    <n v="160280.67000000001"/>
    <s v="EDIA"/>
    <s v="C"/>
    <s v="Labor"/>
    <s v="TEC"/>
    <m/>
    <s v="BNL"/>
    <s v="PED"/>
    <s v="DET"/>
    <x v="11"/>
    <s v="P.S255"/>
    <m/>
    <m/>
    <m/>
    <m/>
    <m/>
    <m/>
    <n v="27568.27"/>
    <n v="132712.39000000001"/>
    <m/>
    <m/>
    <m/>
    <m/>
    <m/>
    <m/>
    <m/>
    <m/>
    <m/>
    <m/>
    <x v="0"/>
    <x v="0"/>
    <m/>
  </r>
  <r>
    <s v=""/>
    <s v=" E1000_3085"/>
    <s v="Barrel Detector Structures - Outer MPGD -  Assembly"/>
    <s v="6.10.10.01"/>
    <x v="0"/>
    <d v="2026-11-17T00:00:00"/>
    <d v="2026-12-16T00:00:00"/>
    <s v="tlewis"/>
    <s v="rsharma"/>
    <n v="13622.36"/>
    <s v="CON"/>
    <s v="C"/>
    <s v="Labor"/>
    <s v="TEC"/>
    <m/>
    <s v="BNL"/>
    <s v="Const.Assemble"/>
    <s v="DET"/>
    <x v="7"/>
    <s v="P.S255"/>
    <m/>
    <m/>
    <m/>
    <m/>
    <m/>
    <m/>
    <m/>
    <m/>
    <m/>
    <m/>
    <n v="13622.36"/>
    <m/>
    <m/>
    <m/>
    <m/>
    <m/>
    <m/>
    <m/>
    <x v="0"/>
    <x v="0"/>
    <m/>
  </r>
  <r>
    <s v=""/>
    <s v=" E1000_3087"/>
    <s v="Barrel Detector Structures - Outer MPGD -  Electronics, Services and Cooling Integration"/>
    <s v="6.10.10.01"/>
    <x v="0"/>
    <d v="2026-12-17T00:00:00"/>
    <d v="2027-01-15T00:00:00"/>
    <s v="tlewis"/>
    <s v="rsharma"/>
    <n v="13622.36"/>
    <s v="CON"/>
    <s v="C"/>
    <s v="Labor"/>
    <s v="TEC"/>
    <m/>
    <s v="BNL"/>
    <s v="Const.Assemble"/>
    <s v="DET"/>
    <x v="7"/>
    <s v="P.S255"/>
    <m/>
    <m/>
    <m/>
    <m/>
    <m/>
    <m/>
    <m/>
    <m/>
    <m/>
    <m/>
    <n v="13622.36"/>
    <m/>
    <m/>
    <m/>
    <m/>
    <m/>
    <m/>
    <m/>
    <x v="0"/>
    <x v="0"/>
    <m/>
  </r>
  <r>
    <s v=""/>
    <s v=" E1000_3140"/>
    <s v="Barrel Detector Structures - DIRC -  Preliminary Design Support Structure and Installation Tooling"/>
    <s v="6.10.10.01"/>
    <x v="0"/>
    <d v="2023-06-01T00:00:00"/>
    <d v="2024-05-30T00:00:00"/>
    <s v="tlewis"/>
    <s v="rsharma"/>
    <n v="150717.06"/>
    <s v="EDIA"/>
    <s v="C"/>
    <s v="Labor"/>
    <s v="TEC"/>
    <m/>
    <s v="BNL"/>
    <s v="PED"/>
    <s v="DET"/>
    <x v="11"/>
    <s v="P.S262"/>
    <m/>
    <m/>
    <m/>
    <m/>
    <m/>
    <m/>
    <n v="51243.8"/>
    <n v="99473.26"/>
    <m/>
    <m/>
    <m/>
    <m/>
    <m/>
    <m/>
    <m/>
    <m/>
    <m/>
    <m/>
    <x v="0"/>
    <x v="0"/>
    <m/>
  </r>
  <r>
    <s v=""/>
    <s v=" E1000_3335"/>
    <s v="Barrel Detector Structures - DIRC -  Assembly"/>
    <s v="6.10.10.01"/>
    <x v="0"/>
    <d v="2026-11-13T00:00:00"/>
    <d v="2026-12-14T00:00:00"/>
    <s v="tlewis"/>
    <s v="rsharma"/>
    <n v="5424.84"/>
    <s v="CON"/>
    <s v="C"/>
    <s v="Labor"/>
    <s v="TEC"/>
    <m/>
    <s v="BNL"/>
    <s v="Const.Assemble"/>
    <s v="DET"/>
    <x v="7"/>
    <s v="P.S262"/>
    <m/>
    <m/>
    <m/>
    <m/>
    <m/>
    <m/>
    <m/>
    <m/>
    <m/>
    <m/>
    <n v="5424.84"/>
    <m/>
    <m/>
    <m/>
    <m/>
    <m/>
    <m/>
    <m/>
    <x v="0"/>
    <x v="0"/>
    <m/>
  </r>
  <r>
    <s v=""/>
    <s v=" E1000_3337"/>
    <s v="Barrel Detector Structures - DIRC -  Electronics, Services and Cooling Integration"/>
    <s v="6.10.10.01"/>
    <x v="0"/>
    <d v="2026-12-15T00:00:00"/>
    <d v="2027-01-13T00:00:00"/>
    <s v="tlewis"/>
    <s v="rsharma"/>
    <n v="13622.36"/>
    <s v="CON"/>
    <s v="C"/>
    <s v="Labor"/>
    <s v="TEC"/>
    <m/>
    <s v="BNL"/>
    <s v="Const.Assemble"/>
    <s v="DET"/>
    <x v="7"/>
    <s v="P.S262"/>
    <m/>
    <m/>
    <m/>
    <m/>
    <m/>
    <m/>
    <m/>
    <m/>
    <m/>
    <m/>
    <n v="13622.36"/>
    <m/>
    <m/>
    <m/>
    <m/>
    <m/>
    <m/>
    <m/>
    <x v="0"/>
    <x v="0"/>
    <m/>
  </r>
  <r>
    <s v=""/>
    <s v=" E1000_3390"/>
    <s v="Barrel Detector Structures - AC LGAD -  Preliminary Design Support Structure and Installation Tooling"/>
    <s v="6.10.10.01"/>
    <x v="0"/>
    <d v="2023-07-03T00:00:00"/>
    <d v="2025-04-07T00:00:00"/>
    <s v="tlewis"/>
    <s v="rsharma"/>
    <n v="314082.27"/>
    <s v="EDIA"/>
    <s v="C"/>
    <s v="Labor"/>
    <s v="TEC"/>
    <m/>
    <s v="BNL"/>
    <s v="PED"/>
    <s v="DET"/>
    <x v="11"/>
    <s v="P.S256"/>
    <m/>
    <m/>
    <m/>
    <m/>
    <m/>
    <m/>
    <n v="44970.87"/>
    <n v="178455.84"/>
    <n v="90655.57"/>
    <m/>
    <m/>
    <m/>
    <m/>
    <m/>
    <m/>
    <m/>
    <m/>
    <m/>
    <x v="0"/>
    <x v="0"/>
    <m/>
  </r>
  <r>
    <s v=""/>
    <s v=" E1000_3585"/>
    <s v="Barrel Detector Structures - AC LGAD -  Assembly"/>
    <s v="6.10.10.01"/>
    <x v="0"/>
    <d v="2028-09-19T00:00:00"/>
    <d v="2028-12-01T00:00:00"/>
    <s v="tlewis"/>
    <s v="rsharma"/>
    <n v="28879.23"/>
    <s v="CON"/>
    <s v="C"/>
    <s v="Labor"/>
    <s v="TEC"/>
    <m/>
    <s v="BNL"/>
    <s v="Const.Assemble"/>
    <s v="DET"/>
    <x v="7"/>
    <s v="P.S256"/>
    <m/>
    <m/>
    <m/>
    <m/>
    <m/>
    <m/>
    <m/>
    <m/>
    <m/>
    <m/>
    <m/>
    <n v="5198.26"/>
    <n v="23680.97"/>
    <m/>
    <m/>
    <m/>
    <m/>
    <m/>
    <x v="0"/>
    <x v="0"/>
    <m/>
  </r>
  <r>
    <s v=""/>
    <s v=" E1000_3587"/>
    <s v="Barrel Detector Structures - AC LGAD -  Electronics, Services and Cooling Integration"/>
    <s v="6.10.10.01"/>
    <x v="0"/>
    <d v="2028-12-04T00:00:00"/>
    <d v="2029-02-14T00:00:00"/>
    <s v="tlewis"/>
    <s v="rsharma"/>
    <n v="29056.1"/>
    <s v="CON"/>
    <s v="C"/>
    <s v="Labor"/>
    <s v="TEC"/>
    <m/>
    <s v="BNL"/>
    <s v="Const.Assemble"/>
    <s v="DET"/>
    <x v="7"/>
    <s v="P.S256"/>
    <m/>
    <m/>
    <m/>
    <m/>
    <m/>
    <m/>
    <m/>
    <m/>
    <m/>
    <m/>
    <m/>
    <m/>
    <n v="29056.1"/>
    <m/>
    <m/>
    <m/>
    <m/>
    <m/>
    <x v="0"/>
    <x v="0"/>
    <m/>
  </r>
  <r>
    <s v=""/>
    <s v=" E1000_4390"/>
    <s v="Barrel Detector Structures - Inner MPGD -  Preliminary Design Support Structure and Installation Tooling"/>
    <s v="6.10.10.01"/>
    <x v="0"/>
    <d v="2023-03-23T00:00:00"/>
    <d v="2024-03-21T00:00:00"/>
    <s v="tlewis"/>
    <s v="rsharma"/>
    <n v="190200.86"/>
    <s v="EDIA"/>
    <s v="C"/>
    <s v="Labor"/>
    <s v="TEC"/>
    <m/>
    <s v="BNL"/>
    <s v="PED"/>
    <s v="DET"/>
    <x v="11"/>
    <s v="P.S258"/>
    <m/>
    <m/>
    <m/>
    <m/>
    <m/>
    <m/>
    <n v="101947.66"/>
    <n v="88253.2"/>
    <m/>
    <m/>
    <m/>
    <m/>
    <m/>
    <m/>
    <m/>
    <m/>
    <m/>
    <m/>
    <x v="0"/>
    <x v="0"/>
    <m/>
  </r>
  <r>
    <s v=""/>
    <s v=" E1000_4585"/>
    <s v="Barrel Detector Structures - Inner MPGD -  Assembly"/>
    <s v="6.10.10.01"/>
    <x v="0"/>
    <d v="2026-11-16T00:00:00"/>
    <d v="2026-12-15T00:00:00"/>
    <s v="tlewis"/>
    <s v="rsharma"/>
    <n v="13622.36"/>
    <s v="CON"/>
    <s v="C"/>
    <s v="Labor"/>
    <s v="TEC"/>
    <m/>
    <s v="BNL"/>
    <s v="Const.Assemble"/>
    <s v="DET"/>
    <x v="7"/>
    <s v="P.S258"/>
    <m/>
    <m/>
    <m/>
    <m/>
    <m/>
    <m/>
    <m/>
    <m/>
    <m/>
    <m/>
    <n v="13622.36"/>
    <m/>
    <m/>
    <m/>
    <m/>
    <m/>
    <m/>
    <m/>
    <x v="0"/>
    <x v="0"/>
    <m/>
  </r>
  <r>
    <s v=""/>
    <s v=" E1000_4587"/>
    <s v="Barrel Detector Structures - Inner MPGD -  Electronics, Services and Cooling Integration"/>
    <s v="6.10.10.01"/>
    <x v="0"/>
    <d v="2026-12-16T00:00:00"/>
    <d v="2027-01-14T00:00:00"/>
    <s v="tlewis"/>
    <s v="rsharma"/>
    <n v="13622.36"/>
    <s v="CON"/>
    <s v="C"/>
    <s v="Labor"/>
    <s v="TEC"/>
    <m/>
    <s v="BNL"/>
    <s v="Const.Assemble"/>
    <s v="DET"/>
    <x v="7"/>
    <s v="P.S258"/>
    <m/>
    <m/>
    <m/>
    <m/>
    <m/>
    <m/>
    <m/>
    <m/>
    <m/>
    <m/>
    <n v="13622.36"/>
    <m/>
    <m/>
    <m/>
    <m/>
    <m/>
    <m/>
    <m/>
    <x v="0"/>
    <x v="0"/>
    <m/>
  </r>
  <r>
    <s v=""/>
    <s v=" E1000_2140"/>
    <s v="Barrel Detector Structures - dRICH -  Preliminary Design Support Structure and Installation Tooling"/>
    <s v="6.10.10.01"/>
    <x v="0"/>
    <d v="2023-10-02T00:00:00"/>
    <d v="2024-09-30T00:00:00"/>
    <s v="tlewis"/>
    <s v="rsharma"/>
    <n v="194961.77"/>
    <s v="EDIA"/>
    <s v="C"/>
    <s v="Labor"/>
    <s v="TEC"/>
    <m/>
    <s v="BNL"/>
    <s v="PED"/>
    <s v="DET"/>
    <x v="11"/>
    <s v="S.P295"/>
    <m/>
    <m/>
    <m/>
    <m/>
    <m/>
    <m/>
    <m/>
    <n v="194961.77"/>
    <m/>
    <m/>
    <m/>
    <m/>
    <m/>
    <m/>
    <m/>
    <m/>
    <m/>
    <m/>
    <x v="0"/>
    <x v="0"/>
    <m/>
  </r>
  <r>
    <s v=""/>
    <s v=" E1000_2335"/>
    <s v="Barrel Detector Structures - dRICH -  Assembly"/>
    <s v="6.10.10.01"/>
    <x v="0"/>
    <d v="2026-09-17T00:00:00"/>
    <d v="2026-10-15T00:00:00"/>
    <s v="tlewis"/>
    <s v="rsharma"/>
    <n v="13392.03"/>
    <s v="CON"/>
    <s v="C"/>
    <s v="Labor"/>
    <s v="TEC"/>
    <m/>
    <s v="BNL"/>
    <s v="Const.Assemble"/>
    <s v="DET"/>
    <x v="7"/>
    <s v="S.P295"/>
    <s v="APP00524"/>
    <m/>
    <m/>
    <m/>
    <m/>
    <m/>
    <m/>
    <m/>
    <m/>
    <n v="6696.02"/>
    <n v="6696.02"/>
    <m/>
    <m/>
    <m/>
    <m/>
    <m/>
    <m/>
    <m/>
    <x v="0"/>
    <x v="0"/>
    <m/>
  </r>
  <r>
    <s v=""/>
    <s v=" E1000_2337"/>
    <s v="Barrel Detector Structures - dRICH -  Electronics, Services and Cooling Integration"/>
    <s v="6.10.10.01"/>
    <x v="0"/>
    <d v="2026-10-16T00:00:00"/>
    <d v="2026-11-13T00:00:00"/>
    <s v="tlewis"/>
    <s v="rsharma"/>
    <n v="13622.36"/>
    <s v="CON"/>
    <s v="C"/>
    <s v="Labor"/>
    <s v="TEC"/>
    <m/>
    <s v="BNL"/>
    <s v="Const.Assemble"/>
    <s v="DET"/>
    <x v="7"/>
    <s v="S.P295"/>
    <s v="APP00524"/>
    <m/>
    <m/>
    <m/>
    <m/>
    <m/>
    <m/>
    <m/>
    <m/>
    <m/>
    <n v="13622.36"/>
    <m/>
    <m/>
    <m/>
    <m/>
    <m/>
    <m/>
    <m/>
    <x v="0"/>
    <x v="0"/>
    <m/>
  </r>
  <r>
    <s v=""/>
    <s v=" E1000_4140"/>
    <s v="Barrel Detector Structures - pf or mRICH -  Preliminary Design Support Structure and Installation Tooling"/>
    <s v="6.10.10.01"/>
    <x v="0"/>
    <d v="2023-08-01T00:00:00"/>
    <d v="2024-08-13T00:00:00"/>
    <s v="tlewis"/>
    <s v="rsharma"/>
    <n v="192628.63"/>
    <s v="EDIA"/>
    <s v="C"/>
    <s v="Labor"/>
    <s v="TEC"/>
    <m/>
    <s v="BNL"/>
    <s v="PED"/>
    <s v="DET"/>
    <x v="11"/>
    <s v="S.P293"/>
    <m/>
    <m/>
    <m/>
    <m/>
    <m/>
    <m/>
    <n v="31857.81"/>
    <n v="160770.82"/>
    <m/>
    <m/>
    <m/>
    <m/>
    <m/>
    <m/>
    <m/>
    <m/>
    <m/>
    <m/>
    <x v="0"/>
    <x v="0"/>
    <m/>
  </r>
  <r>
    <s v=""/>
    <s v=" E1000_4335"/>
    <s v="Barrel Detector Structures - pf or mRICH -  Assembly"/>
    <s v="6.10.10.01"/>
    <x v="0"/>
    <d v="2026-07-24T00:00:00"/>
    <d v="2026-08-20T00:00:00"/>
    <s v="tlewis"/>
    <s v="rsharma"/>
    <n v="937.14"/>
    <s v="CON"/>
    <s v="C"/>
    <s v="Labor"/>
    <s v="TEC"/>
    <m/>
    <s v="BNL"/>
    <s v="Const.Assemble"/>
    <s v="DET"/>
    <x v="7"/>
    <s v="S.P293"/>
    <s v="APP00521"/>
    <m/>
    <m/>
    <m/>
    <m/>
    <m/>
    <m/>
    <m/>
    <m/>
    <n v="937.14"/>
    <m/>
    <m/>
    <m/>
    <m/>
    <m/>
    <m/>
    <m/>
    <m/>
    <x v="0"/>
    <x v="0"/>
    <m/>
  </r>
  <r>
    <s v=""/>
    <s v=" E1000_4337"/>
    <s v="Barrel Detector Structures - pf or mRICH -  Electronics, Services and Cooling Integration"/>
    <s v="6.10.10.01"/>
    <x v="0"/>
    <d v="2026-08-21T00:00:00"/>
    <d v="2026-09-18T00:00:00"/>
    <s v="tlewis"/>
    <s v="rsharma"/>
    <n v="937.14"/>
    <s v="CON"/>
    <s v="C"/>
    <s v="Labor"/>
    <s v="TEC"/>
    <m/>
    <s v="BNL"/>
    <s v="Const.Assemble"/>
    <s v="DET"/>
    <x v="7"/>
    <s v="S.P293"/>
    <s v="APP00521"/>
    <m/>
    <m/>
    <m/>
    <m/>
    <m/>
    <m/>
    <m/>
    <m/>
    <n v="937.14"/>
    <m/>
    <m/>
    <m/>
    <m/>
    <m/>
    <m/>
    <m/>
    <m/>
    <x v="0"/>
    <x v="0"/>
    <m/>
  </r>
  <r>
    <s v=""/>
    <s v=" E1000_5640"/>
    <s v="Barrel Detector Structures - EE EMCal -  Preliminary Design Support Structure and Installation Tooling"/>
    <s v="6.10.10.01"/>
    <x v="0"/>
    <d v="2023-06-01T00:00:00"/>
    <d v="2024-06-27T00:00:00"/>
    <s v="tlewis"/>
    <s v="rsharma"/>
    <n v="185467.51999999999"/>
    <s v="EDIA"/>
    <s v="C"/>
    <s v="Labor"/>
    <s v="TEC"/>
    <m/>
    <s v="BNL"/>
    <s v="PED"/>
    <s v="DET"/>
    <x v="11"/>
    <s v="S.P355"/>
    <m/>
    <m/>
    <m/>
    <m/>
    <m/>
    <m/>
    <n v="58387.92"/>
    <n v="127079.6"/>
    <m/>
    <m/>
    <m/>
    <m/>
    <m/>
    <m/>
    <m/>
    <m/>
    <m/>
    <m/>
    <x v="0"/>
    <x v="0"/>
    <m/>
  </r>
  <r>
    <s v=""/>
    <s v=" E1000_5835"/>
    <s v="Barrel Detector Structures - EE EMCal -  Assembly"/>
    <s v="6.10.10.01"/>
    <x v="0"/>
    <d v="2026-07-06T00:00:00"/>
    <d v="2026-07-31T00:00:00"/>
    <s v="tlewis"/>
    <s v="rsharma"/>
    <n v="13161.7"/>
    <s v="CON"/>
    <s v="C"/>
    <s v="Labor"/>
    <s v="TEC"/>
    <m/>
    <s v="BNL"/>
    <s v="Const.Assemble"/>
    <s v="DET"/>
    <x v="7"/>
    <s v="S.P355"/>
    <s v="APP00584"/>
    <m/>
    <m/>
    <m/>
    <m/>
    <m/>
    <m/>
    <m/>
    <m/>
    <n v="13161.7"/>
    <m/>
    <m/>
    <m/>
    <m/>
    <m/>
    <m/>
    <m/>
    <m/>
    <x v="0"/>
    <x v="0"/>
    <m/>
  </r>
  <r>
    <s v=""/>
    <s v=" E1000_5837"/>
    <s v="Barrel Detector Structures - EE EMCal -  Electronics, Services and Cooling Integration"/>
    <s v="6.10.10.01"/>
    <x v="0"/>
    <d v="2026-08-03T00:00:00"/>
    <d v="2026-08-28T00:00:00"/>
    <s v="tlewis"/>
    <s v="rsharma"/>
    <n v="13161.7"/>
    <s v="CON"/>
    <s v="C"/>
    <s v="Labor"/>
    <s v="TEC"/>
    <m/>
    <s v="BNL"/>
    <s v="Const.Assemble"/>
    <s v="DET"/>
    <x v="7"/>
    <s v="S.P355"/>
    <s v="APP00584"/>
    <m/>
    <m/>
    <m/>
    <m/>
    <m/>
    <m/>
    <m/>
    <m/>
    <n v="13161.7"/>
    <m/>
    <m/>
    <m/>
    <m/>
    <m/>
    <m/>
    <m/>
    <m/>
    <x v="0"/>
    <x v="0"/>
    <m/>
  </r>
  <r>
    <s v=""/>
    <s v=" E1000_8545"/>
    <s v="Barrel Detector Structures - Flux Return Bars -  Documentation, Testing and Certification"/>
    <s v="6.10.10.01"/>
    <x v="0"/>
    <d v="2026-10-14T00:00:00"/>
    <d v="2026-10-27T00:00:00"/>
    <s v="tlewis"/>
    <s v="rsharma"/>
    <n v="7312.17"/>
    <s v="CON"/>
    <s v="C"/>
    <s v="Labor"/>
    <s v="TEC"/>
    <m/>
    <s v="BNL"/>
    <s v="Const.Fabricate"/>
    <s v="DET"/>
    <x v="9"/>
    <s v="S.P292"/>
    <s v="APP00520"/>
    <m/>
    <m/>
    <m/>
    <m/>
    <m/>
    <m/>
    <m/>
    <m/>
    <m/>
    <n v="7312.17"/>
    <m/>
    <m/>
    <m/>
    <m/>
    <m/>
    <m/>
    <m/>
    <x v="0"/>
    <x v="0"/>
    <m/>
  </r>
  <r>
    <s v=""/>
    <s v=" E1000_4640"/>
    <s v="Barrel Detector Structures - Si Disks -  Preliminary Design Support Structure and Installation Tooling"/>
    <s v="6.10.10.01"/>
    <x v="0"/>
    <d v="2023-10-02T00:00:00"/>
    <d v="2024-09-30T00:00:00"/>
    <s v="tlewis"/>
    <s v="rsharma"/>
    <n v="187463.24"/>
    <s v="EDIA"/>
    <s v="C"/>
    <s v="Labor"/>
    <s v="TEC"/>
    <m/>
    <s v="BNL"/>
    <s v="PED"/>
    <s v="DET"/>
    <x v="11"/>
    <s v="P.S259"/>
    <m/>
    <m/>
    <m/>
    <m/>
    <m/>
    <m/>
    <m/>
    <n v="187463.24"/>
    <m/>
    <m/>
    <m/>
    <m/>
    <m/>
    <m/>
    <m/>
    <m/>
    <m/>
    <m/>
    <x v="0"/>
    <x v="0"/>
    <m/>
  </r>
  <r>
    <s v=""/>
    <s v=" E1000_4835"/>
    <s v="Barrel Detector Structures - Si Disks -  Assembly"/>
    <s v="6.10.10.01"/>
    <x v="0"/>
    <d v="2027-04-05T00:00:00"/>
    <d v="2027-04-30T00:00:00"/>
    <s v="tlewis"/>
    <s v="rsharma"/>
    <n v="13622.36"/>
    <s v="CON"/>
    <s v="C"/>
    <s v="Labor"/>
    <s v="TEC"/>
    <m/>
    <s v="BNL"/>
    <s v="Const.Assemble"/>
    <s v="DET"/>
    <x v="7"/>
    <s v="P.S259"/>
    <m/>
    <m/>
    <m/>
    <m/>
    <m/>
    <m/>
    <m/>
    <m/>
    <m/>
    <m/>
    <n v="13622.36"/>
    <m/>
    <m/>
    <m/>
    <m/>
    <m/>
    <m/>
    <m/>
    <x v="0"/>
    <x v="0"/>
    <m/>
  </r>
  <r>
    <s v=""/>
    <s v=" E1000_4837"/>
    <s v="Barrel Detector Structures - Si Disks -  Electronics, Services and Cooling Integration"/>
    <s v="6.10.10.01"/>
    <x v="0"/>
    <d v="2027-05-03T00:00:00"/>
    <d v="2027-05-28T00:00:00"/>
    <s v="tlewis"/>
    <s v="rsharma"/>
    <n v="13622.36"/>
    <s v="CON"/>
    <s v="C"/>
    <s v="Labor"/>
    <s v="TEC"/>
    <m/>
    <s v="BNL"/>
    <s v="Const.Assemble"/>
    <s v="DET"/>
    <x v="7"/>
    <s v="P.S259"/>
    <m/>
    <m/>
    <m/>
    <m/>
    <m/>
    <m/>
    <m/>
    <m/>
    <m/>
    <m/>
    <n v="13622.36"/>
    <m/>
    <m/>
    <m/>
    <m/>
    <m/>
    <m/>
    <m/>
    <x v="0"/>
    <x v="0"/>
    <m/>
  </r>
  <r>
    <s v=""/>
    <s v=" E1000_4890"/>
    <s v="Barrel Detector Structures - Silicon Sagita -  Preliminary Design Support Structure and Installation Tooling"/>
    <s v="6.10.10.01"/>
    <x v="0"/>
    <d v="2023-10-02T00:00:00"/>
    <d v="2024-09-30T00:00:00"/>
    <s v="tlewis"/>
    <s v="rsharma"/>
    <n v="187463.24"/>
    <s v="EDIA"/>
    <s v="C"/>
    <s v="Labor"/>
    <s v="TEC"/>
    <m/>
    <s v="BNL"/>
    <s v="PED"/>
    <s v="DET"/>
    <x v="11"/>
    <s v="P.S260"/>
    <m/>
    <m/>
    <m/>
    <m/>
    <m/>
    <m/>
    <m/>
    <n v="187463.24"/>
    <m/>
    <m/>
    <m/>
    <m/>
    <m/>
    <m/>
    <m/>
    <m/>
    <m/>
    <m/>
    <x v="0"/>
    <x v="0"/>
    <m/>
  </r>
  <r>
    <s v=""/>
    <s v=" E1000_5140"/>
    <s v="Barrel Detector Structures - Silicon Vertex -  Preliminary Design Support Structure and Installation Tooling"/>
    <s v="6.10.10.01"/>
    <x v="0"/>
    <d v="2023-10-02T00:00:00"/>
    <d v="2024-09-30T00:00:00"/>
    <s v="tlewis"/>
    <s v="rsharma"/>
    <n v="187463.24"/>
    <s v="EDIA"/>
    <s v="C"/>
    <s v="Labor"/>
    <s v="TEC"/>
    <m/>
    <s v="BNL"/>
    <s v="PED"/>
    <s v="DET"/>
    <x v="11"/>
    <s v="P.S261"/>
    <m/>
    <m/>
    <m/>
    <m/>
    <m/>
    <m/>
    <m/>
    <n v="187463.24"/>
    <m/>
    <m/>
    <m/>
    <m/>
    <m/>
    <m/>
    <m/>
    <m/>
    <m/>
    <m/>
    <x v="0"/>
    <x v="0"/>
    <m/>
  </r>
  <r>
    <s v=""/>
    <s v=" E1000_5085"/>
    <s v="Barrel Detector Structures - Silicon Sagita -  Assembly"/>
    <s v="6.10.10.01"/>
    <x v="0"/>
    <d v="2027-05-17T00:00:00"/>
    <d v="2027-06-14T00:00:00"/>
    <s v="tlewis"/>
    <s v="rsharma"/>
    <n v="13622.36"/>
    <s v="CON"/>
    <s v="C"/>
    <s v="Labor"/>
    <s v="TEC"/>
    <m/>
    <s v="BNL"/>
    <s v="Const.Assemble"/>
    <s v="DET"/>
    <x v="7"/>
    <s v="P.S260"/>
    <m/>
    <m/>
    <m/>
    <m/>
    <m/>
    <m/>
    <m/>
    <m/>
    <m/>
    <m/>
    <n v="13622.36"/>
    <m/>
    <m/>
    <m/>
    <m/>
    <m/>
    <m/>
    <m/>
    <x v="0"/>
    <x v="0"/>
    <m/>
  </r>
  <r>
    <s v=""/>
    <s v=" E1000_5087"/>
    <s v="Barrel Detector Structures - Silicon Sagita -  Electronics, Services and Cooling Integration"/>
    <s v="6.10.10.01"/>
    <x v="0"/>
    <d v="2027-06-15T00:00:00"/>
    <d v="2027-07-13T00:00:00"/>
    <s v="tlewis"/>
    <s v="rsharma"/>
    <n v="13622.36"/>
    <s v="CON"/>
    <s v="C"/>
    <s v="Labor"/>
    <s v="TEC"/>
    <m/>
    <s v="BNL"/>
    <s v="Const.Assemble"/>
    <s v="DET"/>
    <x v="7"/>
    <s v="P.S260"/>
    <m/>
    <m/>
    <m/>
    <m/>
    <m/>
    <m/>
    <m/>
    <m/>
    <m/>
    <m/>
    <n v="13622.36"/>
    <m/>
    <m/>
    <m/>
    <m/>
    <m/>
    <m/>
    <m/>
    <x v="0"/>
    <x v="0"/>
    <m/>
  </r>
  <r>
    <s v=""/>
    <s v=" E1000_5335"/>
    <s v="Barrel Detector Structures - Silicon Vertex -  Assembly"/>
    <s v="6.10.10.01"/>
    <x v="0"/>
    <d v="2027-05-17T00:00:00"/>
    <d v="2027-06-14T00:00:00"/>
    <s v="tlewis"/>
    <s v="rsharma"/>
    <n v="13622.36"/>
    <s v="CON"/>
    <s v="C"/>
    <s v="Labor"/>
    <s v="TEC"/>
    <m/>
    <s v="BNL"/>
    <s v="Const.Assemble"/>
    <s v="DET"/>
    <x v="7"/>
    <s v="P.S261"/>
    <m/>
    <m/>
    <m/>
    <m/>
    <m/>
    <m/>
    <m/>
    <m/>
    <m/>
    <m/>
    <n v="13622.36"/>
    <m/>
    <m/>
    <m/>
    <m/>
    <m/>
    <m/>
    <m/>
    <x v="0"/>
    <x v="0"/>
    <m/>
  </r>
  <r>
    <s v=""/>
    <s v=" E1000_5337"/>
    <s v="Barrel Detector Structures - Silicon Vertex -  Electronics, Services and Cooling Integration"/>
    <s v="6.10.10.01"/>
    <x v="0"/>
    <d v="2027-06-15T00:00:00"/>
    <d v="2027-07-13T00:00:00"/>
    <s v="tlewis"/>
    <s v="rsharma"/>
    <n v="13622.36"/>
    <s v="CON"/>
    <s v="C"/>
    <s v="Labor"/>
    <s v="TEC"/>
    <m/>
    <s v="BNL"/>
    <s v="Const.Assemble"/>
    <s v="DET"/>
    <x v="7"/>
    <s v="P.S261"/>
    <m/>
    <m/>
    <m/>
    <m/>
    <m/>
    <m/>
    <m/>
    <m/>
    <m/>
    <m/>
    <n v="13622.36"/>
    <m/>
    <m/>
    <m/>
    <m/>
    <m/>
    <m/>
    <m/>
    <x v="0"/>
    <x v="0"/>
    <m/>
  </r>
  <r>
    <s v=""/>
    <s v=" E1000_5390"/>
    <s v="Electron Endcap Structures - EE HCal -  Preliminary Design Support Structure and Installation Tooling"/>
    <s v="6.10.10.02"/>
    <x v="0"/>
    <d v="2023-09-01T00:00:00"/>
    <d v="2024-09-30T00:00:00"/>
    <s v="tlewis"/>
    <s v="rsharma"/>
    <n v="200706.52"/>
    <s v="EDIA"/>
    <s v="C"/>
    <s v="Labor"/>
    <s v="TEC"/>
    <m/>
    <s v="BNL"/>
    <s v="PED"/>
    <s v="DET"/>
    <x v="11"/>
    <s v="A.PP085"/>
    <m/>
    <m/>
    <m/>
    <m/>
    <m/>
    <m/>
    <n v="14867.15"/>
    <n v="185839.37"/>
    <m/>
    <m/>
    <m/>
    <m/>
    <m/>
    <m/>
    <m/>
    <m/>
    <m/>
    <m/>
    <x v="0"/>
    <x v="0"/>
    <m/>
  </r>
  <r>
    <s v=""/>
    <s v=" E1000_5585"/>
    <s v="Electron Endcap Structures - EE HCal -  Assembly"/>
    <s v="6.10.10.02"/>
    <x v="0"/>
    <d v="2026-10-22T00:00:00"/>
    <d v="2026-11-19T00:00:00"/>
    <s v="tlewis"/>
    <s v="rsharma"/>
    <n v="13622.36"/>
    <s v="CON"/>
    <s v="C"/>
    <s v="Labor"/>
    <s v="TEC"/>
    <m/>
    <s v="BNL"/>
    <s v="Const.Assemble"/>
    <s v="DET"/>
    <x v="7"/>
    <s v="A.PP085"/>
    <s v="APP00585"/>
    <m/>
    <m/>
    <m/>
    <m/>
    <m/>
    <m/>
    <m/>
    <m/>
    <m/>
    <n v="13622.36"/>
    <m/>
    <m/>
    <m/>
    <m/>
    <m/>
    <m/>
    <m/>
    <x v="0"/>
    <x v="0"/>
    <m/>
  </r>
  <r>
    <s v=""/>
    <s v=" E1000_5587"/>
    <s v="Electron Endcap Structures - EE HCal -  Electronics, Services and Cooling Integration"/>
    <s v="6.10.10.02"/>
    <x v="0"/>
    <d v="2026-11-20T00:00:00"/>
    <d v="2026-12-21T00:00:00"/>
    <s v="tlewis"/>
    <s v="rsharma"/>
    <n v="13622.36"/>
    <s v="CON"/>
    <s v="C"/>
    <s v="Labor"/>
    <s v="TEC"/>
    <m/>
    <s v="BNL"/>
    <s v="Const.Assemble"/>
    <s v="DET"/>
    <x v="7"/>
    <s v="A.PP085"/>
    <s v="APP00585"/>
    <m/>
    <m/>
    <m/>
    <m/>
    <m/>
    <m/>
    <m/>
    <m/>
    <m/>
    <n v="13622.36"/>
    <m/>
    <m/>
    <m/>
    <m/>
    <m/>
    <m/>
    <m/>
    <x v="0"/>
    <x v="0"/>
    <m/>
  </r>
  <r>
    <s v=""/>
    <s v=" SR_0200_1005"/>
    <s v="ESR Dipole - Preliminary Design Review (PDR)"/>
    <s v="6.04.02.01"/>
    <x v="1"/>
    <d v="2023-09-11T00:00:00"/>
    <d v="2023-09-15T00:00:00"/>
    <s v="jtolle"/>
    <s v="hwitte"/>
    <n v="0"/>
    <s v="EDIA"/>
    <s v="C"/>
    <s v="Labor"/>
    <s v="TEC"/>
    <m/>
    <s v="BNL"/>
    <s v="PED"/>
    <s v="NC_MAG"/>
    <x v="6"/>
    <s v="D25.APP09"/>
    <m/>
    <m/>
    <m/>
    <m/>
    <m/>
    <m/>
    <m/>
    <m/>
    <m/>
    <m/>
    <m/>
    <m/>
    <m/>
    <m/>
    <m/>
    <m/>
    <m/>
    <m/>
    <x v="0"/>
    <x v="0"/>
    <m/>
  </r>
  <r>
    <s v=""/>
    <s v=" SR_0200_1005"/>
    <s v="ESR Dipole - Preliminary Design Review (PDR)"/>
    <s v="6.04.02.01"/>
    <x v="1"/>
    <d v="2023-09-11T00:00:00"/>
    <d v="2023-09-15T00:00:00"/>
    <s v="jtolle"/>
    <s v="hwitte"/>
    <n v="0"/>
    <s v="EDIA"/>
    <s v="C"/>
    <s v="Labor"/>
    <s v="TEC"/>
    <m/>
    <s v="BNL"/>
    <s v="PED"/>
    <s v="NC_MAG"/>
    <x v="6"/>
    <s v="D25.APP09"/>
    <m/>
    <m/>
    <m/>
    <m/>
    <m/>
    <m/>
    <m/>
    <m/>
    <m/>
    <m/>
    <m/>
    <m/>
    <m/>
    <m/>
    <m/>
    <m/>
    <m/>
    <m/>
    <x v="0"/>
    <x v="0"/>
    <m/>
  </r>
  <r>
    <s v=""/>
    <s v=" SR_0200_1005"/>
    <s v="ESR Dipole - Preliminary Design Review (PDR)"/>
    <s v="6.04.02.01"/>
    <x v="1"/>
    <d v="2023-09-11T00:00:00"/>
    <d v="2023-09-15T00:00:00"/>
    <s v="jtolle"/>
    <s v="hwitte"/>
    <n v="0"/>
    <s v="EDIA"/>
    <s v="C"/>
    <s v="Labor"/>
    <s v="TEC"/>
    <m/>
    <s v="BNL"/>
    <s v="PED"/>
    <s v="NC_MAG"/>
    <x v="6"/>
    <s v="D25.APP09"/>
    <m/>
    <m/>
    <m/>
    <m/>
    <m/>
    <m/>
    <m/>
    <m/>
    <m/>
    <m/>
    <m/>
    <m/>
    <m/>
    <m/>
    <m/>
    <m/>
    <m/>
    <m/>
    <x v="0"/>
    <x v="0"/>
    <m/>
  </r>
  <r>
    <s v=""/>
    <s v=" E1000_5890"/>
    <s v="Detector Infrastructure - HE HCal -  Preliminary Design Support Structure and Installation Tooling"/>
    <s v="6.10.10.03"/>
    <x v="0"/>
    <d v="2023-06-01T00:00:00"/>
    <d v="2024-07-12T00:00:00"/>
    <s v="tlewis"/>
    <s v="rsharma"/>
    <n v="204092.67"/>
    <s v="EDIA"/>
    <s v="C"/>
    <s v="Labor"/>
    <s v="TEC"/>
    <m/>
    <s v="BNL"/>
    <s v="PED"/>
    <s v="DET"/>
    <x v="11"/>
    <s v="A.PP086"/>
    <m/>
    <m/>
    <m/>
    <m/>
    <m/>
    <m/>
    <n v="61956.7"/>
    <n v="142135.97"/>
    <m/>
    <m/>
    <m/>
    <m/>
    <m/>
    <m/>
    <m/>
    <m/>
    <m/>
    <m/>
    <x v="0"/>
    <x v="0"/>
    <m/>
  </r>
  <r>
    <s v=""/>
    <s v=" E1000_6085"/>
    <s v="Detector Infrastructure - HE HCal -  Assembly"/>
    <s v="6.10.10.03"/>
    <x v="0"/>
    <d v="2026-10-27T00:00:00"/>
    <d v="2026-12-10T00:00:00"/>
    <s v="tlewis"/>
    <s v="rsharma"/>
    <n v="13622.36"/>
    <s v="CON"/>
    <s v="C"/>
    <s v="Labor"/>
    <s v="TEC"/>
    <m/>
    <s v="BNL"/>
    <s v="Const.Assemble"/>
    <s v="DET"/>
    <x v="7"/>
    <s v="A.PP086"/>
    <s v="APP00586"/>
    <m/>
    <m/>
    <m/>
    <m/>
    <m/>
    <m/>
    <m/>
    <m/>
    <m/>
    <n v="13622.36"/>
    <m/>
    <m/>
    <m/>
    <m/>
    <m/>
    <m/>
    <m/>
    <x v="0"/>
    <x v="0"/>
    <m/>
  </r>
  <r>
    <s v=""/>
    <s v=" E1000_6087"/>
    <s v="Detector Infrastructure - HE HCal -  Electronics, Services and Cooling Integration"/>
    <s v="6.10.10.03"/>
    <x v="0"/>
    <d v="2026-12-11T00:00:00"/>
    <d v="2027-01-11T00:00:00"/>
    <s v="tlewis"/>
    <s v="rsharma"/>
    <n v="13622.36"/>
    <s v="CON"/>
    <s v="C"/>
    <s v="Labor"/>
    <s v="TEC"/>
    <m/>
    <s v="BNL"/>
    <s v="Const.Assemble"/>
    <s v="DET"/>
    <x v="7"/>
    <s v="A.PP086"/>
    <s v="APP00586"/>
    <m/>
    <m/>
    <m/>
    <m/>
    <m/>
    <m/>
    <m/>
    <m/>
    <m/>
    <n v="13622.36"/>
    <m/>
    <m/>
    <m/>
    <m/>
    <m/>
    <m/>
    <m/>
    <x v="0"/>
    <x v="0"/>
    <m/>
  </r>
  <r>
    <s v=""/>
    <s v=" SR_0200_1935"/>
    <s v="ESR Sextupole - Preliminary Design Review (PDR)"/>
    <s v="6.04.02.02"/>
    <x v="1"/>
    <d v="2023-09-11T00:00:00"/>
    <d v="2023-09-15T00:00:00"/>
    <s v="jtolle"/>
    <s v="hwitte"/>
    <n v="0"/>
    <s v="EDIA"/>
    <s v="C"/>
    <s v="Labor"/>
    <s v="TEC"/>
    <m/>
    <s v="BNL"/>
    <s v="PED"/>
    <s v="NC_MAG"/>
    <x v="6"/>
    <s v="D.APP43"/>
    <m/>
    <m/>
    <m/>
    <m/>
    <m/>
    <m/>
    <m/>
    <m/>
    <m/>
    <m/>
    <m/>
    <m/>
    <m/>
    <m/>
    <m/>
    <m/>
    <m/>
    <m/>
    <x v="0"/>
    <x v="0"/>
    <m/>
  </r>
  <r>
    <s v=""/>
    <s v=" SR_0200_1935"/>
    <s v="ESR Sextupole - Preliminary Design Review (PDR)"/>
    <s v="6.04.02.02"/>
    <x v="1"/>
    <d v="2023-09-11T00:00:00"/>
    <d v="2023-09-15T00:00:00"/>
    <s v="jtolle"/>
    <s v="hwitte"/>
    <n v="0"/>
    <s v="EDIA"/>
    <s v="C"/>
    <s v="Labor"/>
    <s v="TEC"/>
    <m/>
    <s v="BNL"/>
    <s v="PED"/>
    <s v="NC_MAG"/>
    <x v="6"/>
    <s v="D.APP43"/>
    <m/>
    <m/>
    <m/>
    <m/>
    <m/>
    <m/>
    <m/>
    <m/>
    <m/>
    <m/>
    <m/>
    <m/>
    <m/>
    <m/>
    <m/>
    <m/>
    <m/>
    <m/>
    <x v="0"/>
    <x v="0"/>
    <m/>
  </r>
  <r>
    <s v=""/>
    <s v=" SR_0200_1935"/>
    <s v="ESR Sextupole - Preliminary Design Review (PDR)"/>
    <s v="6.04.02.02"/>
    <x v="1"/>
    <d v="2023-09-11T00:00:00"/>
    <d v="2023-09-15T00:00:00"/>
    <s v="jtolle"/>
    <s v="hwitte"/>
    <n v="0"/>
    <s v="EDIA"/>
    <s v="C"/>
    <s v="Labor"/>
    <s v="TEC"/>
    <m/>
    <s v="BNL"/>
    <s v="PED"/>
    <s v="NC_MAG"/>
    <x v="6"/>
    <s v="D.APP43"/>
    <m/>
    <m/>
    <m/>
    <m/>
    <m/>
    <m/>
    <m/>
    <m/>
    <m/>
    <m/>
    <m/>
    <m/>
    <m/>
    <m/>
    <m/>
    <m/>
    <m/>
    <m/>
    <x v="0"/>
    <x v="0"/>
    <m/>
  </r>
  <r>
    <s v=""/>
    <s v=" IR_0205_2065"/>
    <s v="RF-CRAB-1-CM: Incoming QC (First Article CM)"/>
    <s v="6.08.04.04.04"/>
    <x v="0"/>
    <d v="2029-01-10T00:00:00"/>
    <d v="2029-01-11T00:00:00"/>
    <s v="jtolle"/>
    <s v="zaltsman"/>
    <n v="0"/>
    <s v="CON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IR_0205_2065"/>
    <s v="RF-CRAB-1-CM: Incoming QC (First Article CM)"/>
    <s v="6.08.04.04.04"/>
    <x v="0"/>
    <d v="2029-01-10T00:00:00"/>
    <d v="2029-01-11T00:00:00"/>
    <s v="jtolle"/>
    <s v="zaltsman"/>
    <n v="0"/>
    <s v="CON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IR_0205_2065"/>
    <s v="RF-CRAB-1-CM: Incoming QC (First Article CM)"/>
    <s v="6.08.04.04.04"/>
    <x v="0"/>
    <d v="2029-01-10T00:00:00"/>
    <d v="2029-01-11T00:00:00"/>
    <s v="jtolle"/>
    <s v="zaltsman"/>
    <n v="0"/>
    <s v="CON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IR_0205_2065"/>
    <s v="RF-CRAB-1-CM: Incoming QC (First Article CM)"/>
    <s v="6.08.04.04.04"/>
    <x v="0"/>
    <d v="2029-01-10T00:00:00"/>
    <d v="2029-01-11T00:00:00"/>
    <s v="jtolle"/>
    <s v="zaltsman"/>
    <n v="0"/>
    <s v="CON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IR_0205_2065"/>
    <s v="RF-CRAB-1-CM: Incoming QC (First Article CM)"/>
    <s v="6.08.04.04.04"/>
    <x v="0"/>
    <d v="2029-01-10T00:00:00"/>
    <d v="2029-01-11T00:00:00"/>
    <s v="jtolle"/>
    <s v="zaltsman"/>
    <n v="0"/>
    <s v="CON"/>
    <s v="C"/>
    <s v="Labor"/>
    <s v="TEC"/>
    <m/>
    <s v="BNL"/>
    <s v="Const.Test"/>
    <s v="RF"/>
    <x v="8"/>
    <m/>
    <m/>
    <m/>
    <m/>
    <m/>
    <m/>
    <m/>
    <m/>
    <m/>
    <m/>
    <m/>
    <m/>
    <m/>
    <m/>
    <m/>
    <m/>
    <m/>
    <m/>
    <m/>
    <x v="0"/>
    <x v="0"/>
    <m/>
  </r>
  <r>
    <s v=""/>
    <s v=" E1000_6140"/>
    <s v="Detector Infrastructure - HE EMCal -  Preliminary Design Support Structure and Installation Tooling"/>
    <s v="6.10.10.03"/>
    <x v="0"/>
    <d v="2023-08-01T00:00:00"/>
    <d v="2024-09-11T00:00:00"/>
    <s v="tlewis"/>
    <s v="rsharma"/>
    <n v="205138.66"/>
    <s v="EDIA"/>
    <s v="C"/>
    <s v="Labor"/>
    <s v="TEC"/>
    <m/>
    <s v="BNL"/>
    <s v="PED"/>
    <s v="DET"/>
    <x v="11"/>
    <s v="S.P356"/>
    <m/>
    <m/>
    <m/>
    <m/>
    <m/>
    <m/>
    <n v="31503.439999999999"/>
    <n v="173635.23"/>
    <m/>
    <m/>
    <m/>
    <m/>
    <m/>
    <m/>
    <m/>
    <m/>
    <m/>
    <m/>
    <x v="0"/>
    <x v="0"/>
    <m/>
  </r>
  <r>
    <s v=""/>
    <s v=" E1000_6335"/>
    <s v="Detector Infrastructure - HE EMCal -  Assembly"/>
    <s v="6.10.10.03"/>
    <x v="0"/>
    <d v="2026-09-25T00:00:00"/>
    <d v="2026-10-23T00:00:00"/>
    <s v="tlewis"/>
    <s v="rsharma"/>
    <n v="13530.23"/>
    <s v="CON"/>
    <s v="C"/>
    <s v="Labor"/>
    <s v="TEC"/>
    <m/>
    <s v="BNL"/>
    <s v="Const.Assemble"/>
    <s v="DET"/>
    <x v="7"/>
    <s v="S.P356"/>
    <s v="APP00587"/>
    <m/>
    <m/>
    <m/>
    <m/>
    <m/>
    <m/>
    <m/>
    <m/>
    <n v="2706.05"/>
    <n v="10824.19"/>
    <m/>
    <m/>
    <m/>
    <m/>
    <m/>
    <m/>
    <m/>
    <x v="0"/>
    <x v="0"/>
    <m/>
  </r>
  <r>
    <s v=""/>
    <s v=" E1000_6337"/>
    <s v="Detector Infrastructure - HE EMCal -  Electronics, Services and Cooling Integration"/>
    <s v="6.10.10.03"/>
    <x v="0"/>
    <d v="2026-10-26T00:00:00"/>
    <d v="2026-11-23T00:00:00"/>
    <s v="tlewis"/>
    <s v="rsharma"/>
    <n v="13622.36"/>
    <s v="CON"/>
    <s v="C"/>
    <s v="Labor"/>
    <s v="TEC"/>
    <m/>
    <s v="BNL"/>
    <s v="Const.Assemble"/>
    <s v="DET"/>
    <x v="7"/>
    <s v="S.P356"/>
    <s v="APP00587"/>
    <m/>
    <m/>
    <m/>
    <m/>
    <m/>
    <m/>
    <m/>
    <m/>
    <m/>
    <n v="13622.36"/>
    <m/>
    <m/>
    <m/>
    <m/>
    <m/>
    <m/>
    <m/>
    <x v="0"/>
    <x v="0"/>
    <m/>
  </r>
  <r>
    <s v=""/>
    <s v=" E1000_7140"/>
    <s v="Utilities Integration - Special Cooling Systems for Detectors -  Preliminary Design"/>
    <s v="6.10.10.04"/>
    <x v="0"/>
    <d v="2024-01-31T00:00:00"/>
    <d v="2024-11-13T00:00:00"/>
    <s v="tlewis"/>
    <s v="rsharma"/>
    <n v="139451.09"/>
    <s v="EDIA"/>
    <s v="C"/>
    <s v="Labor"/>
    <s v="TEC"/>
    <m/>
    <s v="BNL"/>
    <s v="PED"/>
    <s v="DET"/>
    <x v="11"/>
    <m/>
    <m/>
    <m/>
    <m/>
    <m/>
    <m/>
    <m/>
    <m/>
    <n v="118533.43"/>
    <n v="20917.66"/>
    <m/>
    <m/>
    <m/>
    <m/>
    <m/>
    <m/>
    <m/>
    <m/>
    <m/>
    <x v="0"/>
    <x v="0"/>
    <m/>
  </r>
  <r>
    <s v=""/>
    <s v=" DE_0200_2042"/>
    <s v="eRD101 - Georgia State University - modular RICH (mRICH) - FY23"/>
    <s v="6.10.02"/>
    <x v="0"/>
    <d v="2022-10-03T00:00:00"/>
    <d v="2023-09-29T00:00:00"/>
    <s v="tlewis"/>
    <s v="ullrich"/>
    <n v="62791.74"/>
    <s v="CON"/>
    <s v="C"/>
    <s v="Nonlabor"/>
    <s v="OPC"/>
    <m/>
    <s v="BNL"/>
    <s v="R&amp;D"/>
    <s v="DET"/>
    <x v="3"/>
    <m/>
    <s v="APP00048"/>
    <m/>
    <m/>
    <m/>
    <m/>
    <m/>
    <n v="62791.74"/>
    <m/>
    <m/>
    <m/>
    <m/>
    <m/>
    <m/>
    <m/>
    <m/>
    <m/>
    <m/>
    <m/>
    <x v="0"/>
    <x v="0"/>
    <m/>
  </r>
  <r>
    <s v=""/>
    <s v=" DE_0200_2046"/>
    <s v="eRD103 - high performance DIRC (hpDIRC) - FY23"/>
    <s v="6.10.02"/>
    <x v="0"/>
    <d v="2022-10-03T00:00:00"/>
    <d v="2023-09-29T00:00:00"/>
    <s v="tlewis"/>
    <s v="ullrich"/>
    <n v="240701.67"/>
    <s v="CON"/>
    <s v="C"/>
    <s v="Nonlabor"/>
    <s v="OPC"/>
    <m/>
    <s v="BNL"/>
    <s v="R&amp;D"/>
    <s v="DET"/>
    <x v="3"/>
    <m/>
    <s v="APP00048"/>
    <m/>
    <m/>
    <m/>
    <m/>
    <m/>
    <n v="240701.67"/>
    <m/>
    <m/>
    <m/>
    <m/>
    <m/>
    <m/>
    <m/>
    <m/>
    <m/>
    <m/>
    <m/>
    <x v="0"/>
    <x v="0"/>
    <m/>
  </r>
  <r>
    <s v=""/>
    <s v=" DE_0200_2048"/>
    <s v="eRD104 - Service Reduction - FY23"/>
    <s v="6.10.02"/>
    <x v="0"/>
    <d v="2022-10-03T00:00:00"/>
    <d v="2023-09-29T00:00:00"/>
    <s v="tlewis"/>
    <s v="ullrich"/>
    <n v="91361.98"/>
    <s v="CON"/>
    <s v="C"/>
    <s v="Nonlabor"/>
    <s v="OPC"/>
    <m/>
    <s v="BNL"/>
    <s v="R&amp;D"/>
    <s v="DET"/>
    <x v="3"/>
    <m/>
    <s v="APP00048"/>
    <m/>
    <m/>
    <m/>
    <m/>
    <m/>
    <n v="91361.98"/>
    <n v="0"/>
    <m/>
    <m/>
    <m/>
    <m/>
    <m/>
    <m/>
    <m/>
    <m/>
    <m/>
    <m/>
    <x v="0"/>
    <x v="0"/>
    <m/>
  </r>
  <r>
    <s v=""/>
    <s v=" DE_0200_2050"/>
    <s v="eRD106 - Forward EMCal - FY23"/>
    <s v="6.10.02"/>
    <x v="0"/>
    <d v="2023-04-13T00:00:00"/>
    <d v="2023-09-29T00:00:00"/>
    <s v="tlewis"/>
    <s v="ullrich"/>
    <n v="103711.02"/>
    <s v="CON"/>
    <s v="C"/>
    <s v="Nonlabor"/>
    <s v="OPC"/>
    <m/>
    <s v="BNL"/>
    <s v="R&amp;D"/>
    <s v="DET"/>
    <x v="3"/>
    <m/>
    <s v="APP00048"/>
    <m/>
    <m/>
    <m/>
    <m/>
    <m/>
    <n v="103711.02"/>
    <m/>
    <m/>
    <m/>
    <m/>
    <m/>
    <m/>
    <m/>
    <m/>
    <m/>
    <m/>
    <m/>
    <x v="0"/>
    <x v="0"/>
    <m/>
  </r>
  <r>
    <s v=""/>
    <s v=" DE_0200_2052"/>
    <s v="eRD107 - Forward HCal - FY23"/>
    <s v="6.10.02"/>
    <x v="0"/>
    <d v="2023-04-13T00:00:00"/>
    <d v="2023-09-29T00:00:00"/>
    <s v="tlewis"/>
    <s v="ullrich"/>
    <n v="99210.95"/>
    <s v="CON"/>
    <s v="C"/>
    <s v="Nonlabor"/>
    <s v="OPC"/>
    <m/>
    <s v="BNL"/>
    <s v="R&amp;D"/>
    <s v="DET"/>
    <x v="3"/>
    <m/>
    <s v="APP00048"/>
    <m/>
    <m/>
    <m/>
    <m/>
    <m/>
    <n v="99210.95"/>
    <m/>
    <m/>
    <m/>
    <m/>
    <m/>
    <m/>
    <m/>
    <m/>
    <m/>
    <m/>
    <m/>
    <x v="0"/>
    <x v="0"/>
    <m/>
  </r>
  <r>
    <s v=""/>
    <s v=" DE_0200_2054"/>
    <s v="eRD108 - Micro Patter Gaseous Detectors (MPGDs) - FY23"/>
    <s v="6.10.02"/>
    <x v="0"/>
    <d v="2022-10-03T00:00:00"/>
    <d v="2023-09-29T00:00:00"/>
    <s v="tlewis"/>
    <s v="ullrich"/>
    <n v="13604.88"/>
    <s v="CON"/>
    <s v="C"/>
    <s v="Nonlabor"/>
    <s v="OPC"/>
    <m/>
    <s v="BNL"/>
    <s v="R&amp;D"/>
    <s v="DET"/>
    <x v="3"/>
    <m/>
    <s v="APP00048"/>
    <m/>
    <m/>
    <m/>
    <m/>
    <m/>
    <n v="13604.88"/>
    <m/>
    <m/>
    <m/>
    <m/>
    <m/>
    <m/>
    <m/>
    <m/>
    <m/>
    <m/>
    <m/>
    <x v="0"/>
    <x v="0"/>
    <m/>
  </r>
  <r>
    <s v=""/>
    <s v=" DE_0200_2056"/>
    <s v="eRD110 - Photosensors - FY23"/>
    <s v="6.10.02"/>
    <x v="0"/>
    <d v="2022-10-03T00:00:00"/>
    <d v="2023-09-29T00:00:00"/>
    <s v="tlewis"/>
    <s v="ullrich"/>
    <n v="72210.5"/>
    <s v="CON"/>
    <s v="C"/>
    <s v="Nonlabor"/>
    <s v="OPC"/>
    <m/>
    <s v="BNL"/>
    <s v="R&amp;D"/>
    <s v="DET"/>
    <x v="3"/>
    <m/>
    <s v="APP00048"/>
    <m/>
    <m/>
    <m/>
    <m/>
    <m/>
    <n v="72210.5"/>
    <m/>
    <m/>
    <m/>
    <m/>
    <m/>
    <m/>
    <m/>
    <m/>
    <m/>
    <m/>
    <m/>
    <x v="0"/>
    <x v="0"/>
    <m/>
  </r>
  <r>
    <s v=""/>
    <s v=" DE_0200_2058"/>
    <s v="eRD111 - Si-Tracker - FY23"/>
    <s v="6.10.02"/>
    <x v="0"/>
    <d v="2022-10-03T00:00:00"/>
    <d v="2023-09-29T00:00:00"/>
    <s v="tlewis"/>
    <s v="ullrich"/>
    <n v="58605.62"/>
    <s v="CON"/>
    <s v="C"/>
    <s v="Nonlabor"/>
    <s v="OPC"/>
    <m/>
    <s v="BNL"/>
    <s v="R&amp;D"/>
    <s v="DET"/>
    <x v="3"/>
    <m/>
    <s v="APP00048"/>
    <m/>
    <m/>
    <m/>
    <m/>
    <m/>
    <n v="58605.62"/>
    <m/>
    <m/>
    <m/>
    <m/>
    <m/>
    <m/>
    <m/>
    <m/>
    <m/>
    <m/>
    <m/>
    <x v="0"/>
    <x v="0"/>
    <m/>
  </r>
  <r>
    <s v=""/>
    <s v=" DE_0200_2060"/>
    <s v="eRD112 - AC-LGAD sensor and ASICs - FY23"/>
    <s v="6.10.02"/>
    <x v="0"/>
    <d v="2022-10-03T00:00:00"/>
    <d v="2023-09-29T00:00:00"/>
    <s v="tlewis"/>
    <s v="ullrich"/>
    <n v="245934.32"/>
    <s v="CON"/>
    <s v="C"/>
    <s v="Nonlabor"/>
    <s v="OPC"/>
    <m/>
    <s v="BNL"/>
    <s v="R&amp;D"/>
    <s v="DET"/>
    <x v="3"/>
    <m/>
    <s v="APP00048"/>
    <m/>
    <m/>
    <m/>
    <m/>
    <m/>
    <n v="245934.31"/>
    <m/>
    <m/>
    <m/>
    <m/>
    <m/>
    <m/>
    <m/>
    <m/>
    <m/>
    <m/>
    <m/>
    <x v="0"/>
    <x v="0"/>
    <m/>
  </r>
  <r>
    <s v=""/>
    <s v=" DE_0200_2062"/>
    <s v="eRD113 - MAPS sensors (ITS3) - FY23"/>
    <s v="6.10.02"/>
    <x v="0"/>
    <d v="2023-04-13T00:00:00"/>
    <d v="2023-09-29T00:00:00"/>
    <s v="tlewis"/>
    <s v="ullrich"/>
    <n v="990016.43"/>
    <s v="CON"/>
    <s v="C"/>
    <s v="Nonlabor"/>
    <s v="OPC"/>
    <m/>
    <s v="BNL"/>
    <s v="R&amp;D"/>
    <s v="DET"/>
    <x v="3"/>
    <m/>
    <s v="APP00048"/>
    <m/>
    <m/>
    <m/>
    <m/>
    <m/>
    <n v="990016.43"/>
    <m/>
    <m/>
    <m/>
    <m/>
    <m/>
    <m/>
    <m/>
    <m/>
    <m/>
    <m/>
    <m/>
    <x v="0"/>
    <x v="0"/>
    <m/>
  </r>
  <r>
    <s v=""/>
    <s v=" E1000_6990"/>
    <s v="Utilities Integration - Chilled Water System and Piping -  Vendor Support by BNL"/>
    <s v="6.10.10.04"/>
    <x v="0"/>
    <d v="2025-12-10T00:00:00"/>
    <d v="2026-01-23T00:00:00"/>
    <s v="tlewis"/>
    <s v="rsharma"/>
    <n v="3532.45"/>
    <s v="CON"/>
    <s v="C"/>
    <s v="Labor"/>
    <s v="TEC"/>
    <m/>
    <s v="BNL"/>
    <s v="Const.Fabricate"/>
    <s v="DET"/>
    <x v="9"/>
    <m/>
    <m/>
    <m/>
    <m/>
    <m/>
    <m/>
    <m/>
    <m/>
    <m/>
    <m/>
    <n v="3532.45"/>
    <m/>
    <m/>
    <m/>
    <m/>
    <m/>
    <m/>
    <m/>
    <m/>
    <x v="0"/>
    <x v="0"/>
    <m/>
  </r>
  <r>
    <s v=""/>
    <s v=" E1000_6995"/>
    <s v="Utilities Integration - Chilled Water System and Piping -  Material In Kind"/>
    <s v="6.10.10.04"/>
    <x v="0"/>
    <d v="2026-01-26T00:00:00"/>
    <d v="2026-03-09T00:00:00"/>
    <s v="tlewis"/>
    <s v="rsharma"/>
    <n v="0"/>
    <s v="CON"/>
    <s v="C"/>
    <s v="Labor"/>
    <s v="TEC"/>
    <m/>
    <s v="BNL"/>
    <s v="Const.Fabricate"/>
    <s v="DET"/>
    <x v="9"/>
    <m/>
    <m/>
    <m/>
    <m/>
    <m/>
    <m/>
    <m/>
    <m/>
    <m/>
    <m/>
    <m/>
    <m/>
    <m/>
    <m/>
    <m/>
    <m/>
    <m/>
    <m/>
    <m/>
    <x v="0"/>
    <x v="0"/>
    <m/>
  </r>
  <r>
    <s v=""/>
    <s v=" E1000_7075"/>
    <s v="Utilities Integration - Chilled Water System and Piping -  Vendor Delivery"/>
    <s v="6.10.10.04"/>
    <x v="0"/>
    <d v="2026-11-24T00:00:00"/>
    <d v="2026-11-24T00:00:00"/>
    <s v="tlewis"/>
    <s v="rsharma"/>
    <n v="0"/>
    <s v="CON"/>
    <s v="C"/>
    <s v="Nonlabor"/>
    <s v="TEC"/>
    <m/>
    <s v="BNL"/>
    <s v="Const.Fabricate"/>
    <s v="DET"/>
    <x v="9"/>
    <m/>
    <m/>
    <m/>
    <m/>
    <m/>
    <m/>
    <m/>
    <m/>
    <m/>
    <m/>
    <m/>
    <m/>
    <m/>
    <m/>
    <m/>
    <m/>
    <m/>
    <m/>
    <m/>
    <x v="0"/>
    <x v="0"/>
    <m/>
  </r>
  <r>
    <s v=""/>
    <s v=" E1000_7255"/>
    <s v="Utilities Integration - Special Cooling Systems for Detectors -  Material In Kind"/>
    <s v="6.10.10.04"/>
    <x v="0"/>
    <d v="2026-04-08T00:00:00"/>
    <d v="2026-05-19T00:00:00"/>
    <s v="tlewis"/>
    <s v="rsharma"/>
    <n v="0"/>
    <s v="EDIA"/>
    <s v="C"/>
    <s v="Labor"/>
    <s v="TEC"/>
    <m/>
    <s v="BNL"/>
    <s v="PED"/>
    <s v="DET"/>
    <x v="10"/>
    <m/>
    <m/>
    <m/>
    <m/>
    <m/>
    <m/>
    <m/>
    <m/>
    <m/>
    <m/>
    <m/>
    <m/>
    <m/>
    <m/>
    <m/>
    <m/>
    <m/>
    <m/>
    <m/>
    <x v="0"/>
    <x v="0"/>
    <m/>
  </r>
  <r>
    <s v=""/>
    <s v=" E1000_7295"/>
    <s v="Utilities Integration - Special Cooling Systems for Detectors -  Vendor Delivery"/>
    <s v="6.10.10.04"/>
    <x v="0"/>
    <d v="2027-02-10T00:00:00"/>
    <d v="2027-02-10T00:00:00"/>
    <s v="tlewis"/>
    <s v="rsharma"/>
    <n v="0"/>
    <s v="CON"/>
    <s v="C"/>
    <s v="Nonlabor"/>
    <s v="TEC"/>
    <m/>
    <s v="BNL"/>
    <s v="Const.Fabricate"/>
    <s v="DET"/>
    <x v="9"/>
    <m/>
    <m/>
    <m/>
    <m/>
    <m/>
    <m/>
    <m/>
    <m/>
    <m/>
    <m/>
    <m/>
    <m/>
    <m/>
    <m/>
    <m/>
    <m/>
    <m/>
    <m/>
    <m/>
    <x v="0"/>
    <x v="0"/>
    <m/>
  </r>
  <r>
    <s v=""/>
    <s v=" E1000_7297"/>
    <s v="Utilities Integration - Special Cooling Systems for Detectors -  Pre-Assembly"/>
    <s v="6.10.10.04"/>
    <x v="0"/>
    <d v="2027-02-11T00:00:00"/>
    <d v="2027-04-08T00:00:00"/>
    <s v="tlewis"/>
    <s v="rsharma"/>
    <n v="4752.91"/>
    <s v="CON"/>
    <s v="C"/>
    <s v="Labor"/>
    <s v="TEC"/>
    <m/>
    <s v="BNL"/>
    <s v="Const.Test"/>
    <s v="DET"/>
    <x v="8"/>
    <m/>
    <m/>
    <m/>
    <m/>
    <m/>
    <m/>
    <m/>
    <m/>
    <m/>
    <m/>
    <m/>
    <n v="4752.91"/>
    <m/>
    <m/>
    <m/>
    <m/>
    <m/>
    <m/>
    <m/>
    <x v="0"/>
    <x v="0"/>
    <m/>
  </r>
  <r>
    <s v=""/>
    <s v=" E1000_7335"/>
    <s v="Utilities Integration - Special Cooling Systems for Detectors -  Assembly"/>
    <s v="6.10.10.04"/>
    <x v="0"/>
    <d v="2027-05-21T00:00:00"/>
    <d v="2027-07-19T00:00:00"/>
    <s v="tlewis"/>
    <s v="rsharma"/>
    <n v="4752.91"/>
    <s v="CON"/>
    <s v="C"/>
    <s v="Labor"/>
    <s v="TEC"/>
    <m/>
    <s v="BNL"/>
    <s v="Const.Test"/>
    <s v="DET"/>
    <x v="8"/>
    <m/>
    <m/>
    <m/>
    <m/>
    <m/>
    <m/>
    <m/>
    <m/>
    <m/>
    <m/>
    <m/>
    <n v="4752.91"/>
    <m/>
    <m/>
    <m/>
    <m/>
    <m/>
    <m/>
    <m/>
    <x v="0"/>
    <x v="0"/>
    <m/>
  </r>
  <r>
    <s v=""/>
    <s v=" E1000_7390"/>
    <s v="Utilities Integration - Gas Systems -  Preliminary Design"/>
    <s v="6.10.10.04"/>
    <x v="0"/>
    <d v="2024-01-03T00:00:00"/>
    <d v="2024-03-14T00:00:00"/>
    <s v="tlewis"/>
    <s v="rsharma"/>
    <n v="28119.49"/>
    <s v="EDIA"/>
    <s v="C"/>
    <s v="Labor"/>
    <s v="TEC"/>
    <m/>
    <s v="BNL"/>
    <s v="PED"/>
    <s v="DET"/>
    <x v="11"/>
    <m/>
    <m/>
    <m/>
    <m/>
    <m/>
    <m/>
    <m/>
    <m/>
    <n v="28119.49"/>
    <m/>
    <m/>
    <m/>
    <m/>
    <m/>
    <m/>
    <m/>
    <m/>
    <m/>
    <m/>
    <x v="0"/>
    <x v="0"/>
    <m/>
  </r>
  <r>
    <s v=""/>
    <s v=" E1000_7515"/>
    <s v="Utilities Integration - Gas Systems -  Vendor Delivery"/>
    <s v="6.10.10.04"/>
    <x v="0"/>
    <d v="2026-10-08T00:00:00"/>
    <d v="2026-10-08T00:00:00"/>
    <s v="tlewis"/>
    <s v="rsharma"/>
    <n v="0"/>
    <s v="CON"/>
    <s v="C"/>
    <s v="Nonlabor"/>
    <s v="TEC"/>
    <m/>
    <s v="BNL"/>
    <s v="Const.Fabricate"/>
    <s v="DET"/>
    <x v="9"/>
    <m/>
    <m/>
    <m/>
    <m/>
    <m/>
    <m/>
    <m/>
    <m/>
    <m/>
    <m/>
    <m/>
    <m/>
    <m/>
    <m/>
    <m/>
    <m/>
    <m/>
    <m/>
    <m/>
    <x v="0"/>
    <x v="0"/>
    <m/>
  </r>
  <r>
    <s v=""/>
    <s v=" E1000_7520"/>
    <s v="Utilities Integration - Gas Systems -  Pre-Assembly"/>
    <s v="6.10.10.04"/>
    <x v="0"/>
    <d v="2026-10-09T00:00:00"/>
    <d v="2026-11-06T00:00:00"/>
    <s v="tlewis"/>
    <s v="rsharma"/>
    <n v="5484.13"/>
    <s v="CON"/>
    <s v="C"/>
    <s v="Labor"/>
    <s v="TEC"/>
    <m/>
    <s v="BNL"/>
    <s v="Const.Test"/>
    <s v="DET"/>
    <x v="8"/>
    <m/>
    <m/>
    <m/>
    <m/>
    <m/>
    <m/>
    <m/>
    <m/>
    <m/>
    <m/>
    <m/>
    <n v="5484.13"/>
    <m/>
    <m/>
    <m/>
    <m/>
    <m/>
    <m/>
    <m/>
    <x v="0"/>
    <x v="0"/>
    <m/>
  </r>
  <r>
    <s v=""/>
    <s v=" E1000_7585"/>
    <s v="Utilities Integration - Gas Systems -  Assembly"/>
    <s v="6.10.10.04"/>
    <x v="0"/>
    <d v="2026-12-24T00:00:00"/>
    <d v="2027-01-25T00:00:00"/>
    <s v="tlewis"/>
    <s v="rsharma"/>
    <n v="5484.13"/>
    <s v="CON"/>
    <s v="C"/>
    <s v="Labor"/>
    <s v="TEC"/>
    <m/>
    <s v="BNL"/>
    <s v="Const.Test"/>
    <s v="DET"/>
    <x v="8"/>
    <m/>
    <m/>
    <m/>
    <m/>
    <m/>
    <m/>
    <m/>
    <m/>
    <m/>
    <m/>
    <m/>
    <n v="5484.13"/>
    <m/>
    <m/>
    <m/>
    <m/>
    <m/>
    <m/>
    <m/>
    <x v="0"/>
    <x v="0"/>
    <m/>
  </r>
  <r>
    <s v=""/>
    <s v=" E1000_7890"/>
    <s v="Utilities Integration - Pulling Mechanisms for EPIC -  Preliminary Design"/>
    <s v="6.10.10.04"/>
    <x v="0"/>
    <d v="2023-12-01T00:00:00"/>
    <d v="2024-02-28T00:00:00"/>
    <s v="tlewis"/>
    <s v="rsharma"/>
    <n v="9892.74"/>
    <s v="EDIA"/>
    <s v="C"/>
    <s v="Labor"/>
    <s v="TEC"/>
    <m/>
    <s v="BNL"/>
    <s v="PED"/>
    <s v="DET"/>
    <x v="11"/>
    <s v="P.S539"/>
    <m/>
    <m/>
    <m/>
    <m/>
    <m/>
    <m/>
    <m/>
    <n v="9892.74"/>
    <m/>
    <m/>
    <m/>
    <m/>
    <m/>
    <m/>
    <m/>
    <m/>
    <m/>
    <m/>
    <x v="0"/>
    <x v="0"/>
    <m/>
  </r>
  <r>
    <s v=""/>
    <s v=" E1000_8140"/>
    <s v="Utilities Integration - Power -  Preliminary Design"/>
    <s v="6.10.10.04"/>
    <x v="0"/>
    <d v="2024-01-18T00:00:00"/>
    <d v="2024-05-09T00:00:00"/>
    <s v="tlewis"/>
    <s v="rsharma"/>
    <n v="44991.18"/>
    <s v="EDIA"/>
    <s v="C"/>
    <s v="Labor"/>
    <s v="TEC"/>
    <m/>
    <s v="BNL"/>
    <s v="PED"/>
    <s v="DET"/>
    <x v="11"/>
    <m/>
    <m/>
    <m/>
    <m/>
    <m/>
    <m/>
    <m/>
    <m/>
    <n v="44991.18"/>
    <m/>
    <m/>
    <m/>
    <m/>
    <m/>
    <m/>
    <m/>
    <m/>
    <m/>
    <m/>
    <x v="0"/>
    <x v="0"/>
    <m/>
  </r>
  <r>
    <s v=""/>
    <s v=" E1000_8295"/>
    <s v="Utilities Integration - Power -  Pre-Assembly"/>
    <s v="6.10.10.04"/>
    <x v="0"/>
    <d v="2026-03-09T00:00:00"/>
    <d v="2026-03-20T00:00:00"/>
    <s v="tlewis"/>
    <s v="rsharma"/>
    <n v="1412.98"/>
    <s v="CON"/>
    <s v="C"/>
    <s v="Labor"/>
    <s v="TEC"/>
    <m/>
    <s v="BNL"/>
    <s v="Const.Fabricate"/>
    <s v="DET"/>
    <x v="9"/>
    <m/>
    <m/>
    <m/>
    <m/>
    <m/>
    <m/>
    <m/>
    <m/>
    <m/>
    <m/>
    <n v="1412.98"/>
    <m/>
    <m/>
    <m/>
    <m/>
    <m/>
    <m/>
    <m/>
    <m/>
    <x v="0"/>
    <x v="0"/>
    <m/>
  </r>
  <r>
    <s v=""/>
    <s v=" E1000_0760"/>
    <s v="Barrel Detector Structures - Cradle -  Preliminary Design Complete"/>
    <s v="6.10.10.01"/>
    <x v="0"/>
    <d v="2023-08-02T00:00:00"/>
    <d v="2023-08-08T00:00:00"/>
    <s v="tlewis"/>
    <s v="rsharma"/>
    <n v="318.61"/>
    <s v="EDIA"/>
    <s v="C"/>
    <s v="Labor"/>
    <s v="TEC"/>
    <m/>
    <s v="BNL"/>
    <s v="PED"/>
    <s v="DET"/>
    <x v="11"/>
    <s v="S.P354"/>
    <m/>
    <m/>
    <m/>
    <m/>
    <m/>
    <m/>
    <n v="318.61"/>
    <m/>
    <m/>
    <m/>
    <m/>
    <m/>
    <m/>
    <m/>
    <m/>
    <m/>
    <m/>
    <m/>
    <x v="0"/>
    <x v="0"/>
    <m/>
  </r>
  <r>
    <s v=""/>
    <s v=" E1000_0840"/>
    <s v="Barrel Detector Structures - Cradle -  PPM Procurement Effort"/>
    <s v="6.10.10.01"/>
    <x v="0"/>
    <d v="2023-11-13T00:00:00"/>
    <d v="2024-04-24T00:00:00"/>
    <s v="tlewis"/>
    <s v="rsharma"/>
    <n v="3297.58"/>
    <s v="EDIA"/>
    <s v="C"/>
    <s v="Labor"/>
    <s v="TEC"/>
    <m/>
    <s v="BNL"/>
    <s v="PED"/>
    <s v="DET"/>
    <x v="10"/>
    <s v="S.P354"/>
    <m/>
    <m/>
    <m/>
    <m/>
    <m/>
    <m/>
    <m/>
    <n v="3297.58"/>
    <m/>
    <m/>
    <m/>
    <m/>
    <m/>
    <m/>
    <m/>
    <m/>
    <m/>
    <m/>
    <x v="0"/>
    <x v="0"/>
    <m/>
  </r>
  <r>
    <s v=""/>
    <s v=" E1000_1100"/>
    <s v="Barrel Detector Structures - Barrel HCal -  Preliminary Design Complete"/>
    <s v="6.10.10.01"/>
    <x v="0"/>
    <d v="2024-02-29T00:00:00"/>
    <d v="2024-03-06T00:00:00"/>
    <s v="tlewis"/>
    <s v="rsharma"/>
    <n v="1648.79"/>
    <s v="EDIA"/>
    <s v="C"/>
    <s v="Labor"/>
    <s v="TEC"/>
    <m/>
    <s v="BNL"/>
    <s v="PED"/>
    <s v="DET"/>
    <x v="11"/>
    <s v="P.S253"/>
    <m/>
    <m/>
    <m/>
    <m/>
    <m/>
    <m/>
    <m/>
    <n v="1648.79"/>
    <m/>
    <m/>
    <m/>
    <m/>
    <m/>
    <m/>
    <m/>
    <m/>
    <m/>
    <m/>
    <x v="0"/>
    <x v="0"/>
    <m/>
  </r>
  <r>
    <s v=""/>
    <s v=" E1000_1400"/>
    <s v="Barrel Detector Structures - Barrel HCal -  PPM Procurement Effort"/>
    <s v="6.10.10.01"/>
    <x v="0"/>
    <d v="2024-10-23T00:00:00"/>
    <d v="2025-04-07T00:00:00"/>
    <s v="tlewis"/>
    <s v="rsharma"/>
    <n v="6825.99"/>
    <s v="EDIA"/>
    <s v="C"/>
    <s v="Labor"/>
    <s v="TEC"/>
    <m/>
    <s v="BNL"/>
    <s v="PED"/>
    <s v="DET"/>
    <x v="10"/>
    <s v="P.S253"/>
    <m/>
    <m/>
    <m/>
    <m/>
    <m/>
    <m/>
    <m/>
    <m/>
    <n v="6825.99"/>
    <m/>
    <m/>
    <m/>
    <m/>
    <m/>
    <m/>
    <m/>
    <m/>
    <m/>
    <x v="0"/>
    <x v="0"/>
    <m/>
  </r>
  <r>
    <s v=""/>
    <s v=" E1000_1800"/>
    <s v="Barrel Detector Structures - Barrel HCal -  Final Installation (Bottom Half)"/>
    <s v="6.10.10.01"/>
    <x v="0"/>
    <d v="2029-01-03T00:00:00"/>
    <d v="2029-01-31T00:00:00"/>
    <s v="tlewis"/>
    <s v="rsharma"/>
    <n v="5811.22"/>
    <s v="CON"/>
    <s v="C"/>
    <s v="Labor"/>
    <s v="TEC"/>
    <m/>
    <s v="BNL"/>
    <s v="Const.Install"/>
    <s v="DET"/>
    <x v="5"/>
    <s v="P.S253"/>
    <s v="APP00221"/>
    <m/>
    <m/>
    <m/>
    <m/>
    <m/>
    <m/>
    <m/>
    <m/>
    <m/>
    <m/>
    <m/>
    <n v="5811.22"/>
    <m/>
    <m/>
    <m/>
    <m/>
    <m/>
    <x v="0"/>
    <x v="0"/>
    <m/>
  </r>
  <r>
    <s v=""/>
    <s v=" E1000_1920"/>
    <s v="Barrel Detector Structures - Solenoid -  Preliminary Design Complete"/>
    <s v="6.10.10.01"/>
    <x v="0"/>
    <d v="2024-04-01T00:00:00"/>
    <d v="2024-04-05T00:00:00"/>
    <s v="tlewis"/>
    <s v="rsharma"/>
    <n v="1648.79"/>
    <s v="EDIA"/>
    <s v="C"/>
    <s v="Labor"/>
    <s v="TEC"/>
    <m/>
    <s v="BNL"/>
    <s v="PED"/>
    <s v="DET"/>
    <x v="11"/>
    <s v="S.P290"/>
    <m/>
    <m/>
    <m/>
    <m/>
    <m/>
    <m/>
    <m/>
    <n v="1648.79"/>
    <m/>
    <m/>
    <m/>
    <m/>
    <m/>
    <m/>
    <m/>
    <m/>
    <m/>
    <m/>
    <x v="0"/>
    <x v="0"/>
    <m/>
  </r>
  <r>
    <s v=""/>
    <s v=" E1000_2020"/>
    <s v="Barrel Detector Structures - Solenoid -  PPM Procurement Effort"/>
    <s v="6.10.10.01"/>
    <x v="0"/>
    <d v="2024-11-01T00:00:00"/>
    <d v="2025-04-16T00:00:00"/>
    <s v="tlewis"/>
    <s v="rsharma"/>
    <n v="6825.99"/>
    <s v="EDIA"/>
    <s v="C"/>
    <s v="Labor"/>
    <s v="TEC"/>
    <m/>
    <s v="BNL"/>
    <s v="PED"/>
    <s v="DET"/>
    <x v="10"/>
    <s v="S.P290"/>
    <m/>
    <m/>
    <m/>
    <m/>
    <m/>
    <m/>
    <m/>
    <m/>
    <n v="6825.99"/>
    <m/>
    <m/>
    <m/>
    <m/>
    <m/>
    <m/>
    <m/>
    <m/>
    <m/>
    <x v="0"/>
    <x v="0"/>
    <m/>
  </r>
  <r>
    <s v=""/>
    <s v=" E1000_2170"/>
    <s v="Barrel Detector Structures - dRICH -  Preliminary Design Complete"/>
    <s v="6.10.10.01"/>
    <x v="0"/>
    <d v="2024-10-08T00:00:00"/>
    <d v="2024-10-15T00:00:00"/>
    <s v="tlewis"/>
    <s v="rsharma"/>
    <n v="1706.5"/>
    <s v="EDIA"/>
    <s v="C"/>
    <s v="Labor"/>
    <s v="TEC"/>
    <m/>
    <s v="BNL"/>
    <s v="PED"/>
    <s v="DET"/>
    <x v="11"/>
    <s v="S.P295"/>
    <m/>
    <m/>
    <m/>
    <m/>
    <m/>
    <m/>
    <m/>
    <m/>
    <n v="1706.5"/>
    <m/>
    <m/>
    <m/>
    <m/>
    <m/>
    <m/>
    <m/>
    <m/>
    <m/>
    <x v="0"/>
    <x v="0"/>
    <m/>
  </r>
  <r>
    <s v=""/>
    <s v=" E1000_2270"/>
    <s v="Barrel Detector Structures - dRICH -  PPM Procurement Effort"/>
    <s v="6.10.10.01"/>
    <x v="0"/>
    <d v="2025-07-29T00:00:00"/>
    <d v="2026-01-09T00:00:00"/>
    <s v="tlewis"/>
    <s v="rsharma"/>
    <n v="10453.370000000001"/>
    <s v="EDIA"/>
    <s v="C"/>
    <s v="Labor"/>
    <s v="TEC"/>
    <m/>
    <s v="BNL"/>
    <s v="PED"/>
    <s v="DET"/>
    <x v="10"/>
    <s v="S.P295"/>
    <m/>
    <m/>
    <m/>
    <m/>
    <m/>
    <m/>
    <m/>
    <m/>
    <n v="4200.01"/>
    <n v="6253.35"/>
    <m/>
    <m/>
    <m/>
    <m/>
    <m/>
    <m/>
    <m/>
    <m/>
    <x v="0"/>
    <x v="0"/>
    <m/>
  </r>
  <r>
    <s v=""/>
    <s v=" E1000_2420"/>
    <s v="Barrel Detector Structures - Barrel EMCal  -  Preliminary Design Complete"/>
    <s v="6.10.10.01"/>
    <x v="0"/>
    <d v="2026-06-16T00:00:00"/>
    <d v="2026-06-22T00:00:00"/>
    <s v="tlewis"/>
    <s v="rsharma"/>
    <n v="1766.23"/>
    <s v="EDIA"/>
    <s v="C"/>
    <s v="Labor"/>
    <s v="TEC"/>
    <m/>
    <s v="BNL"/>
    <s v="PED"/>
    <s v="DET"/>
    <x v="11"/>
    <s v="S.P294"/>
    <m/>
    <m/>
    <m/>
    <m/>
    <m/>
    <m/>
    <m/>
    <m/>
    <m/>
    <n v="1766.23"/>
    <m/>
    <m/>
    <m/>
    <m/>
    <m/>
    <m/>
    <m/>
    <m/>
    <x v="0"/>
    <x v="0"/>
    <m/>
  </r>
  <r>
    <s v=""/>
    <s v=" E1000_2520"/>
    <s v="Barrel Detector Structures - Barrel EMCal  -  PPM Procurement Effort"/>
    <s v="6.10.10.01"/>
    <x v="0"/>
    <d v="2027-11-08T00:00:00"/>
    <d v="2028-04-20T00:00:00"/>
    <s v="tlewis"/>
    <s v="rsharma"/>
    <n v="7568.1"/>
    <s v="EDIA"/>
    <s v="C"/>
    <s v="Labor"/>
    <s v="TEC"/>
    <m/>
    <s v="BNL"/>
    <s v="PED"/>
    <s v="DET"/>
    <x v="10"/>
    <s v="S.P294"/>
    <m/>
    <m/>
    <m/>
    <m/>
    <m/>
    <m/>
    <m/>
    <m/>
    <m/>
    <m/>
    <m/>
    <n v="7568.1"/>
    <m/>
    <m/>
    <m/>
    <m/>
    <m/>
    <m/>
    <x v="0"/>
    <x v="0"/>
    <m/>
  </r>
  <r>
    <s v=""/>
    <s v=" E1000_2920"/>
    <s v="Barrel Detector Structures - Outer MPGD -  Preliminary Design Complete"/>
    <s v="6.10.10.01"/>
    <x v="0"/>
    <d v="2024-08-07T00:00:00"/>
    <d v="2024-08-20T00:00:00"/>
    <s v="tlewis"/>
    <s v="rsharma"/>
    <n v="3297.58"/>
    <s v="EDIA"/>
    <s v="C"/>
    <s v="Labor"/>
    <s v="TEC"/>
    <m/>
    <s v="BNL"/>
    <s v="PED"/>
    <s v="DET"/>
    <x v="11"/>
    <s v="P.S255"/>
    <m/>
    <m/>
    <m/>
    <m/>
    <m/>
    <m/>
    <m/>
    <n v="3297.58"/>
    <m/>
    <m/>
    <m/>
    <m/>
    <m/>
    <m/>
    <m/>
    <m/>
    <m/>
    <m/>
    <x v="0"/>
    <x v="0"/>
    <m/>
  </r>
  <r>
    <s v=""/>
    <s v=" E1000_3020"/>
    <s v="Barrel Detector Structures - Outer MPGD -  PPM Procurement Effort"/>
    <s v="6.10.10.01"/>
    <x v="0"/>
    <d v="2025-09-26T00:00:00"/>
    <d v="2026-03-12T00:00:00"/>
    <s v="tlewis"/>
    <s v="rsharma"/>
    <n v="7058.5"/>
    <s v="EDIA"/>
    <s v="C"/>
    <s v="Labor"/>
    <s v="TEC"/>
    <m/>
    <s v="BNL"/>
    <s v="PED"/>
    <s v="DET"/>
    <x v="10"/>
    <s v="P.S255"/>
    <m/>
    <m/>
    <m/>
    <m/>
    <m/>
    <m/>
    <m/>
    <m/>
    <n v="189.07"/>
    <n v="6869.44"/>
    <m/>
    <m/>
    <m/>
    <m/>
    <m/>
    <m/>
    <m/>
    <m/>
    <x v="0"/>
    <x v="0"/>
    <m/>
  </r>
  <r>
    <s v=""/>
    <s v=" E1000_3170"/>
    <s v="Barrel Detector Structures - DIRC -  Preliminary Design Complete"/>
    <s v="6.10.10.01"/>
    <x v="0"/>
    <d v="2024-06-07T00:00:00"/>
    <d v="2024-06-20T00:00:00"/>
    <s v="tlewis"/>
    <s v="rsharma"/>
    <n v="3297.58"/>
    <s v="EDIA"/>
    <s v="C"/>
    <s v="Labor"/>
    <s v="TEC"/>
    <m/>
    <s v="BNL"/>
    <s v="PED"/>
    <s v="DET"/>
    <x v="11"/>
    <s v="P.S262"/>
    <m/>
    <m/>
    <m/>
    <m/>
    <m/>
    <m/>
    <m/>
    <n v="3297.58"/>
    <m/>
    <m/>
    <m/>
    <m/>
    <m/>
    <m/>
    <m/>
    <m/>
    <m/>
    <m/>
    <x v="0"/>
    <x v="0"/>
    <m/>
  </r>
  <r>
    <s v=""/>
    <s v=" E1000_3270"/>
    <s v="Barrel Detector Structures - DIRC -  PPM Procurement Effort"/>
    <s v="6.10.10.01"/>
    <x v="0"/>
    <d v="2025-09-24T00:00:00"/>
    <d v="2026-03-10T00:00:00"/>
    <s v="tlewis"/>
    <s v="rsharma"/>
    <n v="7054.24"/>
    <s v="EDIA"/>
    <s v="C"/>
    <s v="Labor"/>
    <s v="TEC"/>
    <m/>
    <s v="BNL"/>
    <s v="PED"/>
    <s v="DET"/>
    <x v="10"/>
    <s v="P.S262"/>
    <m/>
    <m/>
    <m/>
    <m/>
    <m/>
    <m/>
    <m/>
    <m/>
    <n v="314.92"/>
    <n v="6739.32"/>
    <m/>
    <m/>
    <m/>
    <m/>
    <m/>
    <m/>
    <m/>
    <m/>
    <x v="0"/>
    <x v="0"/>
    <m/>
  </r>
  <r>
    <s v=""/>
    <s v=" E1000_3420"/>
    <s v="Barrel Detector Structures - AC LGAD -  Preliminary Design Complete"/>
    <s v="6.10.10.01"/>
    <x v="0"/>
    <d v="2025-04-15T00:00:00"/>
    <d v="2025-04-28T00:00:00"/>
    <s v="tlewis"/>
    <s v="rsharma"/>
    <n v="1706.5"/>
    <s v="EDIA"/>
    <s v="C"/>
    <s v="Labor"/>
    <s v="TEC"/>
    <m/>
    <s v="BNL"/>
    <s v="PED"/>
    <s v="DET"/>
    <x v="11"/>
    <s v="P.S256"/>
    <m/>
    <m/>
    <m/>
    <m/>
    <m/>
    <m/>
    <m/>
    <m/>
    <n v="1706.5"/>
    <m/>
    <m/>
    <m/>
    <m/>
    <m/>
    <m/>
    <m/>
    <m/>
    <m/>
    <x v="0"/>
    <x v="0"/>
    <m/>
  </r>
  <r>
    <s v=""/>
    <s v=" SR_0200_1020"/>
    <s v="ESR Dipole - Final Design"/>
    <s v="6.04.02.01"/>
    <x v="1"/>
    <d v="2023-09-18T00:00:00"/>
    <d v="2023-12-14T00:00:00"/>
    <s v="jtolle"/>
    <s v="hwitte"/>
    <n v="0"/>
    <s v="EDIA"/>
    <s v="C"/>
    <s v="Labor"/>
    <s v="TEC"/>
    <m/>
    <s v="BNL"/>
    <s v="PED"/>
    <s v="NC_MAG"/>
    <x v="6"/>
    <s v="D25.APP09"/>
    <m/>
    <m/>
    <m/>
    <m/>
    <m/>
    <m/>
    <m/>
    <m/>
    <m/>
    <m/>
    <m/>
    <m/>
    <m/>
    <m/>
    <m/>
    <m/>
    <m/>
    <m/>
    <x v="0"/>
    <x v="0"/>
    <m/>
  </r>
  <r>
    <s v=""/>
    <s v=" SR_0200_1020"/>
    <s v="ESR Dipole - Final Design"/>
    <s v="6.04.02.01"/>
    <x v="1"/>
    <d v="2023-09-18T00:00:00"/>
    <d v="2023-12-14T00:00:00"/>
    <s v="jtolle"/>
    <s v="hwitte"/>
    <n v="0"/>
    <s v="EDIA"/>
    <s v="C"/>
    <s v="Labor"/>
    <s v="TEC"/>
    <m/>
    <s v="BNL"/>
    <s v="PED"/>
    <s v="NC_MAG"/>
    <x v="6"/>
    <s v="D25.APP09"/>
    <m/>
    <m/>
    <m/>
    <m/>
    <m/>
    <m/>
    <m/>
    <m/>
    <m/>
    <m/>
    <m/>
    <m/>
    <m/>
    <m/>
    <m/>
    <m/>
    <m/>
    <m/>
    <x v="0"/>
    <x v="0"/>
    <m/>
  </r>
  <r>
    <s v=""/>
    <s v=" SR_0200_1020"/>
    <s v="ESR Dipole - Final Design"/>
    <s v="6.04.02.01"/>
    <x v="1"/>
    <d v="2023-09-18T00:00:00"/>
    <d v="2023-12-14T00:00:00"/>
    <s v="jtolle"/>
    <s v="hwitte"/>
    <n v="0"/>
    <s v="EDIA"/>
    <s v="C"/>
    <s v="Labor"/>
    <s v="TEC"/>
    <m/>
    <s v="BNL"/>
    <s v="PED"/>
    <s v="NC_MAG"/>
    <x v="6"/>
    <s v="D25.APP09"/>
    <m/>
    <m/>
    <m/>
    <m/>
    <m/>
    <m/>
    <m/>
    <m/>
    <m/>
    <m/>
    <m/>
    <m/>
    <m/>
    <m/>
    <m/>
    <m/>
    <m/>
    <m/>
    <x v="0"/>
    <x v="0"/>
    <m/>
  </r>
  <r>
    <s v=""/>
    <s v=" SR_0200_1025"/>
    <s v="ESR Dipole - Final Design Review (FDR)"/>
    <s v="6.04.02.01"/>
    <x v="1"/>
    <d v="2023-12-15T00:00:00"/>
    <d v="2023-12-21T00:00:00"/>
    <s v="jtolle"/>
    <s v="hwitte"/>
    <n v="0"/>
    <s v="EDIA"/>
    <s v="C"/>
    <s v="Labor"/>
    <s v="TEC"/>
    <m/>
    <s v="BNL"/>
    <s v="PED"/>
    <s v="NC_MAG"/>
    <x v="6"/>
    <s v="D25.APP09"/>
    <m/>
    <m/>
    <m/>
    <m/>
    <m/>
    <m/>
    <m/>
    <m/>
    <m/>
    <m/>
    <m/>
    <m/>
    <m/>
    <m/>
    <m/>
    <m/>
    <m/>
    <m/>
    <x v="0"/>
    <x v="0"/>
    <m/>
  </r>
  <r>
    <s v=""/>
    <s v=" SR_0200_1025"/>
    <s v="ESR Dipole - Final Design Review (FDR)"/>
    <s v="6.04.02.01"/>
    <x v="1"/>
    <d v="2023-12-15T00:00:00"/>
    <d v="2023-12-21T00:00:00"/>
    <s v="jtolle"/>
    <s v="hwitte"/>
    <n v="0"/>
    <s v="EDIA"/>
    <s v="C"/>
    <s v="Labor"/>
    <s v="TEC"/>
    <m/>
    <s v="BNL"/>
    <s v="PED"/>
    <s v="NC_MAG"/>
    <x v="6"/>
    <s v="D25.APP09"/>
    <m/>
    <m/>
    <m/>
    <m/>
    <m/>
    <m/>
    <m/>
    <m/>
    <m/>
    <m/>
    <m/>
    <m/>
    <m/>
    <m/>
    <m/>
    <m/>
    <m/>
    <m/>
    <x v="0"/>
    <x v="0"/>
    <m/>
  </r>
  <r>
    <s v=""/>
    <s v=" SR_0200_1025"/>
    <s v="ESR Dipole - Final Design Review (FDR)"/>
    <s v="6.04.02.01"/>
    <x v="1"/>
    <d v="2023-12-15T00:00:00"/>
    <d v="2023-12-21T00:00:00"/>
    <s v="jtolle"/>
    <s v="hwitte"/>
    <n v="0"/>
    <s v="EDIA"/>
    <s v="C"/>
    <s v="Labor"/>
    <s v="TEC"/>
    <m/>
    <s v="BNL"/>
    <s v="PED"/>
    <s v="NC_MAG"/>
    <x v="6"/>
    <s v="D25.APP09"/>
    <m/>
    <m/>
    <m/>
    <m/>
    <m/>
    <m/>
    <m/>
    <m/>
    <m/>
    <m/>
    <m/>
    <m/>
    <m/>
    <m/>
    <m/>
    <m/>
    <m/>
    <m/>
    <x v="0"/>
    <x v="0"/>
    <m/>
  </r>
  <r>
    <s v=""/>
    <s v=" SR_0200_1950"/>
    <s v="ESR Sextupole - Final Design"/>
    <s v="6.04.02.02"/>
    <x v="1"/>
    <d v="2023-09-18T00:00:00"/>
    <d v="2023-12-14T00:00:00"/>
    <s v="jtolle"/>
    <s v="hwitte"/>
    <n v="0"/>
    <s v="EDIA"/>
    <s v="C"/>
    <s v="Labor"/>
    <s v="TEC"/>
    <m/>
    <s v="BNL"/>
    <s v="PED"/>
    <s v="NC_MAG"/>
    <x v="6"/>
    <s v="D.APP43"/>
    <m/>
    <m/>
    <m/>
    <m/>
    <m/>
    <m/>
    <m/>
    <m/>
    <m/>
    <m/>
    <m/>
    <m/>
    <m/>
    <m/>
    <m/>
    <m/>
    <m/>
    <m/>
    <x v="0"/>
    <x v="0"/>
    <m/>
  </r>
  <r>
    <s v=""/>
    <s v=" SR_0200_1950"/>
    <s v="ESR Sextupole - Final Design"/>
    <s v="6.04.02.02"/>
    <x v="1"/>
    <d v="2023-09-18T00:00:00"/>
    <d v="2023-12-14T00:00:00"/>
    <s v="jtolle"/>
    <s v="hwitte"/>
    <n v="0"/>
    <s v="EDIA"/>
    <s v="C"/>
    <s v="Labor"/>
    <s v="TEC"/>
    <m/>
    <s v="BNL"/>
    <s v="PED"/>
    <s v="NC_MAG"/>
    <x v="6"/>
    <s v="D.APP43"/>
    <m/>
    <m/>
    <m/>
    <m/>
    <m/>
    <m/>
    <m/>
    <m/>
    <m/>
    <m/>
    <m/>
    <m/>
    <m/>
    <m/>
    <m/>
    <m/>
    <m/>
    <m/>
    <x v="0"/>
    <x v="0"/>
    <m/>
  </r>
  <r>
    <s v=""/>
    <s v=" SR_0200_1950"/>
    <s v="ESR Sextupole - Final Design"/>
    <s v="6.04.02.02"/>
    <x v="1"/>
    <d v="2023-09-18T00:00:00"/>
    <d v="2023-12-14T00:00:00"/>
    <s v="jtolle"/>
    <s v="hwitte"/>
    <n v="0"/>
    <s v="EDIA"/>
    <s v="C"/>
    <s v="Labor"/>
    <s v="TEC"/>
    <m/>
    <s v="BNL"/>
    <s v="PED"/>
    <s v="NC_MAG"/>
    <x v="6"/>
    <s v="D.APP43"/>
    <m/>
    <m/>
    <m/>
    <m/>
    <m/>
    <m/>
    <m/>
    <m/>
    <m/>
    <m/>
    <m/>
    <m/>
    <m/>
    <m/>
    <m/>
    <m/>
    <m/>
    <m/>
    <x v="0"/>
    <x v="0"/>
    <m/>
  </r>
  <r>
    <s v=""/>
    <s v=" SR_0200_1955"/>
    <s v="ESR Sextupole - Final Design Review (FDR)"/>
    <s v="6.04.02.02"/>
    <x v="1"/>
    <d v="2023-12-15T00:00:00"/>
    <d v="2023-12-21T00:00:00"/>
    <s v="jtolle"/>
    <s v="hwitte"/>
    <n v="0"/>
    <s v="EDIA"/>
    <s v="C"/>
    <s v="Labor"/>
    <s v="TEC"/>
    <m/>
    <s v="BNL"/>
    <s v="PED"/>
    <s v="NC_MAG"/>
    <x v="6"/>
    <s v="D.APP43"/>
    <m/>
    <m/>
    <m/>
    <m/>
    <m/>
    <m/>
    <m/>
    <m/>
    <m/>
    <m/>
    <m/>
    <m/>
    <m/>
    <m/>
    <m/>
    <m/>
    <m/>
    <m/>
    <x v="0"/>
    <x v="0"/>
    <m/>
  </r>
  <r>
    <s v=""/>
    <s v=" SR_0200_1955"/>
    <s v="ESR Sextupole - Final Design Review (FDR)"/>
    <s v="6.04.02.02"/>
    <x v="1"/>
    <d v="2023-12-15T00:00:00"/>
    <d v="2023-12-21T00:00:00"/>
    <s v="jtolle"/>
    <s v="hwitte"/>
    <n v="0"/>
    <s v="EDIA"/>
    <s v="C"/>
    <s v="Labor"/>
    <s v="TEC"/>
    <m/>
    <s v="BNL"/>
    <s v="PED"/>
    <s v="NC_MAG"/>
    <x v="6"/>
    <s v="D.APP43"/>
    <m/>
    <m/>
    <m/>
    <m/>
    <m/>
    <m/>
    <m/>
    <m/>
    <m/>
    <m/>
    <m/>
    <m/>
    <m/>
    <m/>
    <m/>
    <m/>
    <m/>
    <m/>
    <x v="0"/>
    <x v="0"/>
    <m/>
  </r>
  <r>
    <s v=""/>
    <s v=" SR_0200_1955"/>
    <s v="ESR Sextupole - Final Design Review (FDR)"/>
    <s v="6.04.02.02"/>
    <x v="1"/>
    <d v="2023-12-15T00:00:00"/>
    <d v="2023-12-21T00:00:00"/>
    <s v="jtolle"/>
    <s v="hwitte"/>
    <n v="0"/>
    <s v="EDIA"/>
    <s v="C"/>
    <s v="Labor"/>
    <s v="TEC"/>
    <m/>
    <s v="BNL"/>
    <s v="PED"/>
    <s v="NC_MAG"/>
    <x v="6"/>
    <s v="D.APP43"/>
    <m/>
    <m/>
    <m/>
    <m/>
    <m/>
    <m/>
    <m/>
    <m/>
    <m/>
    <m/>
    <m/>
    <m/>
    <m/>
    <m/>
    <m/>
    <m/>
    <m/>
    <m/>
    <x v="0"/>
    <x v="0"/>
    <m/>
  </r>
  <r>
    <s v=""/>
    <s v=" IR_0207_1010"/>
    <s v="Collared Dipole - Design (LBNL)"/>
    <s v="6.06.02.06"/>
    <x v="0"/>
    <d v="2023-08-24T00:00:00"/>
    <d v="2024-05-21T00:00:00"/>
    <s v="jtolle"/>
    <s v="hwitte"/>
    <n v="0"/>
    <s v="EDIA"/>
    <s v="C"/>
    <s v="Labor"/>
    <s v="TEC"/>
    <m/>
    <s v="BNL"/>
    <s v="PED"/>
    <s v="SC_MAG"/>
    <x v="6"/>
    <s v="S.P340"/>
    <s v="APP00576"/>
    <m/>
    <m/>
    <m/>
    <m/>
    <m/>
    <m/>
    <m/>
    <m/>
    <m/>
    <m/>
    <m/>
    <m/>
    <m/>
    <m/>
    <m/>
    <m/>
    <m/>
    <x v="0"/>
    <x v="0"/>
    <m/>
  </r>
  <r>
    <s v="Contract Award"/>
    <s v=" DE_0400_6430"/>
    <s v="AWARD: Cooling System (dRICH)"/>
    <s v="6.10.04.02"/>
    <x v="3"/>
    <d v="2025-03-17T00:00:00"/>
    <d v="2025-03-18T00:00:00"/>
    <s v="ewoolsey"/>
    <s v="bzihlmann"/>
    <n v="0.01"/>
    <s v="CON"/>
    <s v="C"/>
    <s v="Nonlabor"/>
    <s v="TEC"/>
    <m/>
    <s v="JLAB"/>
    <s v="Const"/>
    <s v="DET"/>
    <x v="9"/>
    <s v="IN.A.005"/>
    <s v="APP00123"/>
    <m/>
    <m/>
    <m/>
    <m/>
    <m/>
    <m/>
    <m/>
    <n v="0.01"/>
    <m/>
    <m/>
    <m/>
    <m/>
    <m/>
    <m/>
    <m/>
    <m/>
    <m/>
    <x v="0"/>
    <x v="0"/>
    <m/>
  </r>
  <r>
    <s v=""/>
    <s v=" IR_0207_1010"/>
    <s v="Collared Dipole - Design (LBNL)"/>
    <s v="6.06.02.06"/>
    <x v="0"/>
    <d v="2023-08-24T00:00:00"/>
    <d v="2024-05-21T00:00:00"/>
    <s v="jtolle"/>
    <s v="hwitte"/>
    <n v="490919.45"/>
    <s v="EDIA"/>
    <s v="C"/>
    <s v="Nonlabor"/>
    <s v="TEC"/>
    <m/>
    <s v="BNL"/>
    <s v="PED"/>
    <s v="SC_MAG"/>
    <x v="6"/>
    <s v="S.P340"/>
    <s v="APP00576"/>
    <m/>
    <m/>
    <m/>
    <m/>
    <m/>
    <n v="68994.080000000002"/>
    <n v="421925.36"/>
    <m/>
    <m/>
    <m/>
    <m/>
    <m/>
    <m/>
    <m/>
    <m/>
    <m/>
    <m/>
    <x v="0"/>
    <x v="0"/>
    <m/>
  </r>
  <r>
    <s v=""/>
    <s v=" E1009_05500"/>
    <s v="Timing Evaluation (Timing Studies)"/>
    <s v="6.10.09.01"/>
    <x v="0"/>
    <d v="2022-10-03T00:00:00"/>
    <d v="2023-03-29T00:00:00"/>
    <s v="ewoolsey"/>
    <s v="abbot"/>
    <n v="29628.799999999999"/>
    <m/>
    <s v="C"/>
    <s v="Labor"/>
    <s v="TEC"/>
    <m/>
    <s v="JLAB"/>
    <s v="PED"/>
    <s v="DET"/>
    <x v="10"/>
    <s v="P.S587"/>
    <m/>
    <m/>
    <m/>
    <m/>
    <m/>
    <m/>
    <n v="29628.799999999999"/>
    <m/>
    <m/>
    <m/>
    <m/>
    <m/>
    <m/>
    <m/>
    <m/>
    <m/>
    <m/>
    <m/>
    <x v="0"/>
    <x v="0"/>
    <m/>
  </r>
  <r>
    <s v=""/>
    <s v=" E1009_05510"/>
    <s v="Timing Protocal Specification (Timing Studies)"/>
    <s v="6.10.09.01"/>
    <x v="0"/>
    <d v="2022-10-03T00:00:00"/>
    <d v="2023-09-18T00:00:00"/>
    <s v="ewoolsey"/>
    <s v="abbot"/>
    <n v="29628.799999999999"/>
    <m/>
    <s v="C"/>
    <s v="Labor"/>
    <s v="TEC"/>
    <m/>
    <s v="JLAB"/>
    <s v="PED"/>
    <s v="DET"/>
    <x v="10"/>
    <s v="P.S587"/>
    <m/>
    <m/>
    <m/>
    <m/>
    <m/>
    <m/>
    <n v="29628.799999999999"/>
    <m/>
    <m/>
    <m/>
    <m/>
    <m/>
    <m/>
    <m/>
    <m/>
    <m/>
    <m/>
    <m/>
    <x v="0"/>
    <x v="0"/>
    <m/>
  </r>
  <r>
    <s v=""/>
    <s v=" E1009_07000"/>
    <s v="Define Specifications (DAM Board Hardware)"/>
    <s v="6.10.09.01"/>
    <x v="0"/>
    <d v="2025-12-09T00:00:00"/>
    <d v="2026-02-05T00:00:00"/>
    <s v="ewoolsey"/>
    <s v="abbot"/>
    <n v="32376.2"/>
    <m/>
    <s v="C"/>
    <s v="Labor"/>
    <s v="TEC"/>
    <m/>
    <s v="JLAB"/>
    <s v="PED"/>
    <s v="DET"/>
    <x v="10"/>
    <s v="A.PP089"/>
    <m/>
    <m/>
    <m/>
    <m/>
    <m/>
    <m/>
    <m/>
    <m/>
    <m/>
    <n v="32376.2"/>
    <m/>
    <m/>
    <m/>
    <m/>
    <m/>
    <m/>
    <m/>
    <m/>
    <x v="0"/>
    <x v="0"/>
    <m/>
  </r>
  <r>
    <s v=""/>
    <s v=" E1009_07010"/>
    <s v="Schematic Designs / Simulations (DAM Board Hardware)"/>
    <s v="6.10.09.01"/>
    <x v="0"/>
    <d v="2026-02-06T00:00:00"/>
    <d v="2026-06-01T00:00:00"/>
    <s v="ewoolsey"/>
    <s v="abbot"/>
    <n v="64752.39"/>
    <m/>
    <s v="C"/>
    <s v="Labor"/>
    <s v="TEC"/>
    <m/>
    <s v="JLAB"/>
    <s v="PED"/>
    <s v="DET"/>
    <x v="10"/>
    <s v="A.PP089"/>
    <m/>
    <m/>
    <m/>
    <m/>
    <m/>
    <m/>
    <m/>
    <m/>
    <m/>
    <n v="64752.39"/>
    <m/>
    <m/>
    <m/>
    <m/>
    <m/>
    <m/>
    <m/>
    <m/>
    <x v="0"/>
    <x v="0"/>
    <m/>
  </r>
  <r>
    <s v=""/>
    <s v=" E1009_07020"/>
    <s v="Review (DAM Board Hardware)"/>
    <s v="6.10.09.01"/>
    <x v="0"/>
    <d v="2026-06-02T00:00:00"/>
    <d v="2026-06-29T00:00:00"/>
    <s v="ewoolsey"/>
    <s v="abbot"/>
    <n v="16188.1"/>
    <m/>
    <s v="C"/>
    <s v="Labor"/>
    <s v="TEC"/>
    <m/>
    <s v="JLAB"/>
    <s v="PED"/>
    <s v="DET"/>
    <x v="10"/>
    <s v="A.PP089"/>
    <m/>
    <m/>
    <m/>
    <m/>
    <m/>
    <m/>
    <m/>
    <m/>
    <m/>
    <n v="16188.1"/>
    <m/>
    <m/>
    <m/>
    <m/>
    <m/>
    <m/>
    <m/>
    <m/>
    <x v="0"/>
    <x v="0"/>
    <m/>
  </r>
  <r>
    <s v=""/>
    <s v=" E1009_07150"/>
    <s v="Component Eval / Schematic Capture (DAM Board Hardware)"/>
    <s v="6.10.09.01"/>
    <x v="0"/>
    <d v="2027-09-15T00:00:00"/>
    <d v="2028-01-13T00:00:00"/>
    <s v="ewoolsey"/>
    <s v="abbot"/>
    <n v="68395.94"/>
    <m/>
    <s v="C"/>
    <s v="Labor"/>
    <s v="TEC"/>
    <m/>
    <s v="JLAB"/>
    <s v="PED"/>
    <s v="DET"/>
    <x v="10"/>
    <s v="A.PP089"/>
    <s v="APP00599"/>
    <m/>
    <m/>
    <m/>
    <m/>
    <m/>
    <m/>
    <m/>
    <m/>
    <m/>
    <n v="10250.49"/>
    <n v="58145.46"/>
    <m/>
    <m/>
    <m/>
    <m/>
    <m/>
    <m/>
    <x v="0"/>
    <x v="0"/>
    <m/>
  </r>
  <r>
    <s v=""/>
    <s v=" E1009_07030"/>
    <s v="PCB Layout / Routing Eng. Article (DAM Board Hardware)"/>
    <s v="6.10.09.01"/>
    <x v="0"/>
    <d v="2026-06-30T00:00:00"/>
    <d v="2026-08-25T00:00:00"/>
    <s v="ewoolsey"/>
    <s v="abbot"/>
    <n v="18599.759999999998"/>
    <m/>
    <s v="C"/>
    <s v="Labor"/>
    <s v="TEC"/>
    <m/>
    <s v="JLAB"/>
    <s v="PED"/>
    <s v="DET"/>
    <x v="10"/>
    <s v="A.PP089"/>
    <m/>
    <m/>
    <m/>
    <m/>
    <m/>
    <m/>
    <m/>
    <m/>
    <m/>
    <n v="18599.759999999998"/>
    <m/>
    <m/>
    <m/>
    <m/>
    <m/>
    <m/>
    <m/>
    <m/>
    <x v="0"/>
    <x v="0"/>
    <m/>
  </r>
  <r>
    <s v=""/>
    <s v=" E1009_07140"/>
    <s v="Perform Acceptance Testing on Eng. Article (DAM Board Hardware)"/>
    <s v="6.10.09.01"/>
    <x v="0"/>
    <d v="2027-05-21T00:00:00"/>
    <d v="2027-09-15T00:00:00"/>
    <s v="ewoolsey"/>
    <s v="abbot"/>
    <n v="38315.51"/>
    <m/>
    <s v="C"/>
    <s v="Labor"/>
    <s v="TEC"/>
    <m/>
    <s v="JLAB"/>
    <s v="PED"/>
    <s v="DET"/>
    <x v="10"/>
    <s v="A.PP089"/>
    <s v="APP00599"/>
    <m/>
    <m/>
    <m/>
    <m/>
    <m/>
    <m/>
    <m/>
    <m/>
    <m/>
    <n v="38315.51"/>
    <m/>
    <m/>
    <m/>
    <m/>
    <m/>
    <m/>
    <m/>
    <x v="0"/>
    <x v="0"/>
    <m/>
  </r>
  <r>
    <s v=""/>
    <s v=" E1009_07160"/>
    <s v="PCB Layout / Routing (DAM Board Hardware)"/>
    <s v="6.10.09.01"/>
    <x v="0"/>
    <d v="2028-01-13T00:00:00"/>
    <d v="2028-03-13T00:00:00"/>
    <s v="ewoolsey"/>
    <s v="abbot"/>
    <n v="19732.490000000002"/>
    <m/>
    <s v="C"/>
    <s v="Labor"/>
    <s v="TEC"/>
    <m/>
    <s v="JLAB"/>
    <s v="PED"/>
    <s v="DET"/>
    <x v="10"/>
    <s v="A.PP089"/>
    <s v="APP00599"/>
    <m/>
    <m/>
    <m/>
    <m/>
    <m/>
    <m/>
    <m/>
    <m/>
    <m/>
    <m/>
    <n v="19732.490000000002"/>
    <m/>
    <m/>
    <m/>
    <m/>
    <m/>
    <m/>
    <x v="0"/>
    <x v="0"/>
    <m/>
  </r>
  <r>
    <s v=""/>
    <s v=" E1009_07170"/>
    <s v="Perform Acceptance Testing for Final Design (DAM Board Hardware)"/>
    <s v="6.10.09.01"/>
    <x v="0"/>
    <d v="2027-05-21T00:00:00"/>
    <d v="2027-11-12T00:00:00"/>
    <s v="ewoolsey"/>
    <s v="abbot"/>
    <n v="57875.73"/>
    <m/>
    <s v="C"/>
    <s v="Labor"/>
    <s v="TEC"/>
    <m/>
    <s v="JLAB"/>
    <s v="PED"/>
    <s v="DET"/>
    <x v="10"/>
    <s v="A.PP089"/>
    <s v="APP00599"/>
    <m/>
    <m/>
    <m/>
    <m/>
    <m/>
    <m/>
    <m/>
    <m/>
    <m/>
    <n v="44366.37"/>
    <n v="13509.36"/>
    <m/>
    <m/>
    <m/>
    <m/>
    <m/>
    <m/>
    <x v="0"/>
    <x v="0"/>
    <m/>
  </r>
  <r>
    <s v=""/>
    <s v=" E1009_07180"/>
    <s v="Simple Readout (DAM Board Firmware)"/>
    <s v="6.10.09.01"/>
    <x v="0"/>
    <d v="2027-05-21T00:00:00"/>
    <d v="2027-09-15T00:00:00"/>
    <s v="ewoolsey"/>
    <s v="abbot"/>
    <n v="66694.960000000006"/>
    <m/>
    <s v="C"/>
    <s v="Labor"/>
    <s v="TEC"/>
    <m/>
    <s v="JLAB"/>
    <s v="PED"/>
    <s v="DET"/>
    <x v="10"/>
    <s v="A.PP089"/>
    <m/>
    <m/>
    <m/>
    <m/>
    <m/>
    <m/>
    <m/>
    <m/>
    <m/>
    <m/>
    <n v="66694.960000000006"/>
    <m/>
    <m/>
    <m/>
    <m/>
    <m/>
    <m/>
    <m/>
    <x v="0"/>
    <x v="0"/>
    <m/>
  </r>
  <r>
    <s v=""/>
    <s v=" E1009_07720"/>
    <s v="Linux Drivers (DAM Board Firmware)"/>
    <s v="6.10.09.01"/>
    <x v="0"/>
    <d v="2028-01-13T00:00:00"/>
    <d v="2028-02-11T00:00:00"/>
    <s v="ewoolsey"/>
    <s v="abbot"/>
    <n v="34347.910000000003"/>
    <m/>
    <s v="C"/>
    <s v="Labor"/>
    <s v="TEC"/>
    <m/>
    <s v="JLAB"/>
    <s v="PED"/>
    <s v="DET"/>
    <x v="10"/>
    <m/>
    <m/>
    <m/>
    <m/>
    <m/>
    <m/>
    <m/>
    <m/>
    <m/>
    <m/>
    <m/>
    <m/>
    <n v="34347.910000000003"/>
    <m/>
    <m/>
    <m/>
    <m/>
    <m/>
    <m/>
    <x v="0"/>
    <x v="0"/>
    <m/>
  </r>
  <r>
    <s v=""/>
    <s v=" E1009_07190"/>
    <s v="Specification (DAM Board Firmware)"/>
    <s v="6.10.09.01"/>
    <x v="0"/>
    <d v="2027-09-15T00:00:00"/>
    <d v="2028-01-13T00:00:00"/>
    <s v="ewoolsey"/>
    <s v="abbot"/>
    <n v="68395.94"/>
    <m/>
    <s v="C"/>
    <s v="Labor"/>
    <s v="TEC"/>
    <m/>
    <s v="JLAB"/>
    <s v="PED"/>
    <s v="DET"/>
    <x v="10"/>
    <s v="A.PP089"/>
    <m/>
    <m/>
    <m/>
    <m/>
    <m/>
    <m/>
    <m/>
    <m/>
    <m/>
    <m/>
    <n v="10250.49"/>
    <n v="58145.46"/>
    <m/>
    <m/>
    <m/>
    <m/>
    <m/>
    <m/>
    <x v="0"/>
    <x v="0"/>
    <m/>
  </r>
  <r>
    <s v=""/>
    <s v=" E1009_07200"/>
    <s v="Data Handling Framework for First Layer (DAM Board Firmware)"/>
    <s v="6.10.09.01"/>
    <x v="0"/>
    <d v="2028-01-13T00:00:00"/>
    <d v="2028-05-08T00:00:00"/>
    <s v="ewoolsey"/>
    <s v="abbot"/>
    <n v="137391.62"/>
    <m/>
    <s v="C"/>
    <s v="Labor"/>
    <s v="TEC"/>
    <m/>
    <s v="JLAB"/>
    <s v="PED"/>
    <s v="DET"/>
    <x v="10"/>
    <s v="A.PP089"/>
    <m/>
    <m/>
    <m/>
    <m/>
    <m/>
    <m/>
    <m/>
    <m/>
    <m/>
    <m/>
    <m/>
    <n v="137391.62"/>
    <m/>
    <m/>
    <m/>
    <m/>
    <m/>
    <m/>
    <x v="0"/>
    <x v="0"/>
    <m/>
  </r>
  <r>
    <s v=""/>
    <s v=" E1009_07205"/>
    <s v="Software Trigger Support (DAM Board Firmware)"/>
    <s v="6.10.09.01"/>
    <x v="0"/>
    <d v="2028-05-08T00:00:00"/>
    <d v="2028-07-05T00:00:00"/>
    <s v="ewoolsey"/>
    <s v="abbot"/>
    <n v="68695.81"/>
    <m/>
    <s v="C"/>
    <s v="Labor"/>
    <s v="TEC"/>
    <m/>
    <s v="JLAB"/>
    <s v="PED"/>
    <s v="DET"/>
    <x v="10"/>
    <s v="A.PP089"/>
    <m/>
    <m/>
    <m/>
    <m/>
    <m/>
    <m/>
    <m/>
    <m/>
    <m/>
    <m/>
    <m/>
    <n v="68695.81"/>
    <m/>
    <m/>
    <m/>
    <m/>
    <m/>
    <m/>
    <x v="0"/>
    <x v="0"/>
    <m/>
  </r>
  <r>
    <s v=""/>
    <s v=" E1009_07700"/>
    <s v="Detector Specific Refinements (DAM Board Firmware)"/>
    <s v="6.10.09.01"/>
    <x v="0"/>
    <d v="2026-11-25T00:00:00"/>
    <d v="2027-03-25T00:00:00"/>
    <s v="ewoolsey"/>
    <s v="abbot"/>
    <n v="133389.92000000001"/>
    <m/>
    <s v="C"/>
    <s v="Labor"/>
    <s v="TEC"/>
    <m/>
    <s v="JLAB"/>
    <s v="PED"/>
    <s v="DET"/>
    <x v="10"/>
    <m/>
    <m/>
    <m/>
    <m/>
    <m/>
    <m/>
    <m/>
    <m/>
    <m/>
    <m/>
    <m/>
    <n v="133389.92000000001"/>
    <m/>
    <m/>
    <m/>
    <m/>
    <m/>
    <m/>
    <m/>
    <x v="0"/>
    <x v="0"/>
    <m/>
  </r>
  <r>
    <s v=""/>
    <s v=" E1009_07710"/>
    <s v="Analysis Algorithms (DAM Board Firmware)"/>
    <s v="6.10.09.01"/>
    <x v="0"/>
    <d v="2028-07-05T00:00:00"/>
    <d v="2028-08-30T00:00:00"/>
    <s v="ewoolsey"/>
    <s v="abbot"/>
    <n v="68695.81"/>
    <m/>
    <s v="C"/>
    <s v="Labor"/>
    <s v="TEC"/>
    <m/>
    <s v="JLAB"/>
    <s v="PED"/>
    <s v="DET"/>
    <x v="10"/>
    <m/>
    <m/>
    <m/>
    <m/>
    <m/>
    <m/>
    <m/>
    <m/>
    <m/>
    <m/>
    <m/>
    <m/>
    <n v="68695.81"/>
    <m/>
    <m/>
    <m/>
    <m/>
    <m/>
    <m/>
    <x v="0"/>
    <x v="0"/>
    <m/>
  </r>
  <r>
    <s v=""/>
    <s v=" E1009_09250"/>
    <s v="Define Specification (GTU Board Hardware)"/>
    <s v="6.10.09.01"/>
    <x v="0"/>
    <d v="2025-12-09T00:00:00"/>
    <d v="2026-02-05T00:00:00"/>
    <s v="ewoolsey"/>
    <s v="abbot"/>
    <n v="32376.2"/>
    <m/>
    <s v="C"/>
    <s v="Labor"/>
    <s v="TEC"/>
    <m/>
    <s v="JLAB"/>
    <s v="PED"/>
    <s v="DET"/>
    <x v="10"/>
    <m/>
    <m/>
    <m/>
    <m/>
    <m/>
    <m/>
    <m/>
    <m/>
    <m/>
    <m/>
    <n v="32376.2"/>
    <m/>
    <m/>
    <m/>
    <m/>
    <m/>
    <m/>
    <m/>
    <m/>
    <x v="0"/>
    <x v="0"/>
    <m/>
  </r>
  <r>
    <s v=""/>
    <s v=" E1009_09260"/>
    <s v="Schematic Design / Simulation (GTU Board Hardware)"/>
    <s v="6.10.09.01"/>
    <x v="0"/>
    <d v="2026-02-06T00:00:00"/>
    <d v="2026-06-01T00:00:00"/>
    <s v="ewoolsey"/>
    <s v="abbot"/>
    <n v="64752.39"/>
    <m/>
    <s v="C"/>
    <s v="Labor"/>
    <s v="TEC"/>
    <m/>
    <s v="JLAB"/>
    <s v="PED"/>
    <s v="DET"/>
    <x v="10"/>
    <m/>
    <m/>
    <m/>
    <m/>
    <m/>
    <m/>
    <m/>
    <m/>
    <m/>
    <m/>
    <n v="64752.39"/>
    <m/>
    <m/>
    <m/>
    <m/>
    <m/>
    <m/>
    <m/>
    <m/>
    <x v="0"/>
    <x v="0"/>
    <m/>
  </r>
  <r>
    <s v=""/>
    <s v=" E1009_09270"/>
    <s v="Conduct Review (GTU Board Hardware)"/>
    <s v="6.10.09.01"/>
    <x v="0"/>
    <d v="2026-06-02T00:00:00"/>
    <d v="2026-06-29T00:00:00"/>
    <s v="ewoolsey"/>
    <s v="abbot"/>
    <n v="16188.1"/>
    <m/>
    <s v="C"/>
    <s v="Labor"/>
    <s v="TEC"/>
    <m/>
    <s v="JLAB"/>
    <s v="PED"/>
    <s v="DET"/>
    <x v="10"/>
    <m/>
    <m/>
    <m/>
    <m/>
    <m/>
    <m/>
    <m/>
    <m/>
    <m/>
    <m/>
    <n v="16188.1"/>
    <m/>
    <m/>
    <m/>
    <m/>
    <m/>
    <m/>
    <m/>
    <m/>
    <x v="0"/>
    <x v="0"/>
    <m/>
  </r>
  <r>
    <s v=""/>
    <s v=" E1009_09330"/>
    <s v="Perform Component Evaluation / Schematic Capture (GTU Board Hardware)"/>
    <s v="6.10.09.01"/>
    <x v="0"/>
    <d v="2027-09-15T00:00:00"/>
    <d v="2028-01-13T00:00:00"/>
    <s v="ewoolsey"/>
    <s v="abbot"/>
    <n v="68395.94"/>
    <m/>
    <s v="C"/>
    <s v="Labor"/>
    <s v="TEC"/>
    <m/>
    <s v="JLAB"/>
    <s v="PED"/>
    <s v="DET"/>
    <x v="10"/>
    <m/>
    <m/>
    <m/>
    <m/>
    <m/>
    <m/>
    <m/>
    <m/>
    <m/>
    <m/>
    <m/>
    <n v="10250.49"/>
    <n v="58145.46"/>
    <m/>
    <m/>
    <m/>
    <m/>
    <m/>
    <m/>
    <x v="0"/>
    <x v="0"/>
    <m/>
  </r>
  <r>
    <s v=""/>
    <s v=" E1009_09280"/>
    <s v="PCB Layout / Routing of Eng. Article (GTU Board Hardware)"/>
    <s v="6.10.09.01"/>
    <x v="0"/>
    <d v="2026-06-30T00:00:00"/>
    <d v="2026-08-25T00:00:00"/>
    <s v="ewoolsey"/>
    <s v="abbot"/>
    <n v="18599.759999999998"/>
    <m/>
    <s v="C"/>
    <s v="Labor"/>
    <s v="TEC"/>
    <m/>
    <s v="JLAB"/>
    <s v="PED"/>
    <s v="DET"/>
    <x v="10"/>
    <m/>
    <m/>
    <m/>
    <m/>
    <m/>
    <m/>
    <m/>
    <m/>
    <m/>
    <m/>
    <n v="18599.759999999998"/>
    <m/>
    <m/>
    <m/>
    <m/>
    <m/>
    <m/>
    <m/>
    <m/>
    <x v="0"/>
    <x v="0"/>
    <m/>
  </r>
  <r>
    <s v=""/>
    <s v=" E1009_09320"/>
    <s v="Perform Acceptance Testing of Eng. Article (GTU Board Hardware)"/>
    <s v="6.10.09.01"/>
    <x v="0"/>
    <d v="2027-05-21T00:00:00"/>
    <d v="2027-09-15T00:00:00"/>
    <s v="ewoolsey"/>
    <s v="abbot"/>
    <n v="38315.51"/>
    <m/>
    <s v="C"/>
    <s v="Labor"/>
    <s v="TEC"/>
    <m/>
    <s v="JLAB"/>
    <s v="PED"/>
    <s v="DET"/>
    <x v="10"/>
    <m/>
    <m/>
    <m/>
    <m/>
    <m/>
    <m/>
    <m/>
    <m/>
    <m/>
    <m/>
    <m/>
    <n v="38315.51"/>
    <m/>
    <m/>
    <m/>
    <m/>
    <m/>
    <m/>
    <m/>
    <x v="0"/>
    <x v="0"/>
    <m/>
  </r>
  <r>
    <s v=""/>
    <s v=" E1009_09340"/>
    <s v="PBC Layout / Routing Final Design (GTU Board Hardware)"/>
    <s v="6.10.09.01"/>
    <x v="0"/>
    <d v="2028-01-13T00:00:00"/>
    <d v="2028-03-13T00:00:00"/>
    <s v="ewoolsey"/>
    <s v="abbot"/>
    <n v="19732.490000000002"/>
    <m/>
    <s v="C"/>
    <s v="Labor"/>
    <s v="TEC"/>
    <m/>
    <s v="JLAB"/>
    <s v="PED"/>
    <s v="DET"/>
    <x v="10"/>
    <m/>
    <m/>
    <m/>
    <m/>
    <m/>
    <m/>
    <m/>
    <m/>
    <m/>
    <m/>
    <m/>
    <m/>
    <n v="19732.490000000002"/>
    <m/>
    <m/>
    <m/>
    <m/>
    <m/>
    <m/>
    <x v="0"/>
    <x v="0"/>
    <m/>
  </r>
  <r>
    <s v=""/>
    <s v=" E1009_09380"/>
    <s v="Perform Acceptance Testing of Final Design (GTU Board Hardware)"/>
    <s v="6.10.09.01"/>
    <x v="0"/>
    <d v="2028-12-04T00:00:00"/>
    <d v="2029-02-01T00:00:00"/>
    <s v="ewoolsey"/>
    <s v="abbot"/>
    <n v="20324.46"/>
    <m/>
    <s v="C"/>
    <s v="Labor"/>
    <s v="TEC"/>
    <m/>
    <s v="JLAB"/>
    <s v="PED"/>
    <s v="DET"/>
    <x v="10"/>
    <m/>
    <m/>
    <m/>
    <m/>
    <m/>
    <m/>
    <m/>
    <m/>
    <m/>
    <m/>
    <m/>
    <m/>
    <m/>
    <n v="20324.46"/>
    <m/>
    <m/>
    <m/>
    <m/>
    <m/>
    <x v="0"/>
    <x v="0"/>
    <m/>
  </r>
  <r>
    <s v=""/>
    <s v=" E1009_09390"/>
    <s v="Define Specifications (GTU Firware)"/>
    <s v="6.10.09.01"/>
    <x v="0"/>
    <d v="2025-12-09T00:00:00"/>
    <d v="2026-04-03T00:00:00"/>
    <s v="ewoolsey"/>
    <s v="abbot"/>
    <n v="32376.2"/>
    <m/>
    <s v="C"/>
    <s v="Labor"/>
    <s v="TEC"/>
    <m/>
    <s v="JLAB"/>
    <s v="PED"/>
    <s v="DET"/>
    <x v="10"/>
    <m/>
    <m/>
    <m/>
    <m/>
    <m/>
    <m/>
    <m/>
    <m/>
    <m/>
    <m/>
    <n v="32376.2"/>
    <m/>
    <m/>
    <m/>
    <m/>
    <m/>
    <m/>
    <m/>
    <m/>
    <x v="0"/>
    <x v="0"/>
    <m/>
  </r>
  <r>
    <s v=""/>
    <s v=" E1009_09400"/>
    <s v="Data Handling Framework (GTU Firware)"/>
    <s v="6.10.09.01"/>
    <x v="0"/>
    <d v="2026-04-06T00:00:00"/>
    <d v="2026-06-29T00:00:00"/>
    <s v="ewoolsey"/>
    <s v="abbot"/>
    <n v="97128.59"/>
    <m/>
    <s v="C"/>
    <s v="Labor"/>
    <s v="TEC"/>
    <m/>
    <s v="JLAB"/>
    <s v="PED"/>
    <s v="DET"/>
    <x v="10"/>
    <m/>
    <m/>
    <m/>
    <m/>
    <m/>
    <m/>
    <m/>
    <m/>
    <m/>
    <m/>
    <n v="97128.59"/>
    <m/>
    <m/>
    <m/>
    <m/>
    <m/>
    <m/>
    <m/>
    <m/>
    <x v="0"/>
    <x v="0"/>
    <m/>
  </r>
  <r>
    <s v=""/>
    <s v=" E1009_09410"/>
    <s v="Linux Drivers (GTU Software)"/>
    <s v="6.10.09.01"/>
    <x v="0"/>
    <d v="2026-04-06T00:00:00"/>
    <d v="2026-05-01T00:00:00"/>
    <s v="ewoolsey"/>
    <s v="abbot"/>
    <n v="32376.2"/>
    <m/>
    <s v="C"/>
    <s v="Labor"/>
    <s v="TEC"/>
    <m/>
    <s v="JLAB"/>
    <s v="PED"/>
    <s v="DET"/>
    <x v="10"/>
    <m/>
    <m/>
    <m/>
    <m/>
    <m/>
    <m/>
    <m/>
    <m/>
    <m/>
    <m/>
    <n v="32376.2"/>
    <m/>
    <m/>
    <m/>
    <m/>
    <m/>
    <m/>
    <m/>
    <m/>
    <x v="0"/>
    <x v="0"/>
    <m/>
  </r>
  <r>
    <s v=""/>
    <s v=" E1009_09415"/>
    <s v="Control Code (GTU Software)"/>
    <s v="6.10.09.01"/>
    <x v="0"/>
    <d v="2026-05-04T00:00:00"/>
    <d v="2026-06-29T00:00:00"/>
    <s v="ewoolsey"/>
    <s v="abbot"/>
    <n v="64752.39"/>
    <m/>
    <s v="C"/>
    <s v="Labor"/>
    <s v="TEC"/>
    <m/>
    <s v="JLAB"/>
    <s v="PED"/>
    <s v="DET"/>
    <x v="10"/>
    <m/>
    <m/>
    <m/>
    <m/>
    <m/>
    <m/>
    <m/>
    <m/>
    <m/>
    <m/>
    <n v="64752.39"/>
    <m/>
    <m/>
    <m/>
    <m/>
    <m/>
    <m/>
    <m/>
    <m/>
    <x v="0"/>
    <x v="0"/>
    <m/>
  </r>
  <r>
    <s v=""/>
    <s v=" E1009_07540"/>
    <s v="Define Specifications (Fiber)"/>
    <s v="6.10.09.01"/>
    <x v="0"/>
    <d v="2026-10-01T00:00:00"/>
    <d v="2027-01-29T00:00:00"/>
    <s v="ewoolsey"/>
    <s v="abbot"/>
    <n v="64725.07"/>
    <m/>
    <s v="C"/>
    <s v="Labor"/>
    <s v="TEC"/>
    <m/>
    <s v="JLAB"/>
    <s v="PED"/>
    <s v="DET"/>
    <x v="10"/>
    <s v="S.P378"/>
    <s v="APP00600"/>
    <m/>
    <m/>
    <m/>
    <m/>
    <m/>
    <m/>
    <m/>
    <m/>
    <m/>
    <n v="64725.07"/>
    <m/>
    <m/>
    <m/>
    <m/>
    <m/>
    <m/>
    <m/>
    <x v="0"/>
    <x v="0"/>
    <m/>
  </r>
  <r>
    <s v=""/>
    <s v=" E1009_07540"/>
    <s v="Define Specifications (Fiber)"/>
    <s v="6.10.09.01"/>
    <x v="0"/>
    <d v="2026-10-01T00:00:00"/>
    <d v="2027-01-29T00:00:00"/>
    <s v="ewoolsey"/>
    <s v="abbot"/>
    <n v="33347.480000000003"/>
    <m/>
    <s v="C"/>
    <s v="Labor"/>
    <s v="TEC"/>
    <m/>
    <s v="JLAB"/>
    <s v="PED"/>
    <s v="DET"/>
    <x v="10"/>
    <s v="S.P378"/>
    <s v="APP00600"/>
    <m/>
    <m/>
    <m/>
    <m/>
    <m/>
    <m/>
    <m/>
    <m/>
    <m/>
    <n v="33347.480000000003"/>
    <m/>
    <m/>
    <m/>
    <m/>
    <m/>
    <m/>
    <m/>
    <x v="0"/>
    <x v="0"/>
    <m/>
  </r>
  <r>
    <s v=""/>
    <s v=" E1009_07550"/>
    <s v="Termination of Trunk Fibers (Fiber)"/>
    <s v="6.10.09.01"/>
    <x v="0"/>
    <d v="2027-10-21T00:00:00"/>
    <d v="2028-12-20T00:00:00"/>
    <s v="ewoolsey"/>
    <s v="abbot"/>
    <n v="234052.97"/>
    <m/>
    <s v="C"/>
    <s v="Labor"/>
    <s v="TEC"/>
    <m/>
    <s v="JLAB"/>
    <s v="PED"/>
    <s v="DET"/>
    <x v="10"/>
    <s v="S.P378"/>
    <s v="APP00600"/>
    <m/>
    <m/>
    <m/>
    <m/>
    <m/>
    <m/>
    <m/>
    <m/>
    <m/>
    <m/>
    <n v="191269.36"/>
    <n v="42783.6"/>
    <m/>
    <m/>
    <m/>
    <m/>
    <m/>
    <x v="0"/>
    <x v="0"/>
    <m/>
  </r>
  <r>
    <s v=""/>
    <s v=" E1009_07560"/>
    <s v="Rigging (Fiber)"/>
    <s v="6.10.09.01"/>
    <x v="0"/>
    <d v="2028-12-20T00:00:00"/>
    <d v="2029-01-05T00:00:00"/>
    <s v="ewoolsey"/>
    <s v="abbot"/>
    <n v="8267.58"/>
    <m/>
    <s v="C"/>
    <s v="Labor"/>
    <s v="TEC"/>
    <m/>
    <s v="JLAB"/>
    <s v="PED"/>
    <s v="DET"/>
    <x v="10"/>
    <s v="S.P378"/>
    <s v="APP00600"/>
    <m/>
    <m/>
    <m/>
    <m/>
    <m/>
    <m/>
    <m/>
    <m/>
    <m/>
    <m/>
    <m/>
    <n v="8267.58"/>
    <m/>
    <m/>
    <m/>
    <m/>
    <m/>
    <x v="0"/>
    <x v="0"/>
    <m/>
  </r>
  <r>
    <s v=""/>
    <s v=" E1009_07570"/>
    <s v="Acceptance Testing (Fiber)"/>
    <s v="6.10.09.01"/>
    <x v="0"/>
    <d v="2029-01-05T00:00:00"/>
    <d v="2029-03-06T00:00:00"/>
    <s v="ewoolsey"/>
    <s v="abbot"/>
    <n v="33070.31"/>
    <m/>
    <s v="C"/>
    <s v="Labor"/>
    <s v="TEC"/>
    <m/>
    <s v="JLAB"/>
    <s v="PED"/>
    <s v="DET"/>
    <x v="10"/>
    <s v="S.P378"/>
    <s v="APP00600"/>
    <m/>
    <m/>
    <m/>
    <m/>
    <m/>
    <m/>
    <m/>
    <m/>
    <m/>
    <m/>
    <m/>
    <n v="33070.31"/>
    <m/>
    <m/>
    <m/>
    <m/>
    <m/>
    <x v="0"/>
    <x v="0"/>
    <m/>
  </r>
  <r>
    <s v=""/>
    <s v=" E1009_07580"/>
    <s v="Installation (Fiber)"/>
    <s v="6.10.09.01"/>
    <x v="0"/>
    <d v="2029-03-06T00:00:00"/>
    <d v="2029-05-01T00:00:00"/>
    <s v="ewoolsey"/>
    <s v="abbot"/>
    <n v="24802.73"/>
    <m/>
    <s v="C"/>
    <s v="Labor"/>
    <s v="TEC"/>
    <m/>
    <s v="JLAB"/>
    <s v="PED"/>
    <s v="DET"/>
    <x v="10"/>
    <s v="S.P378"/>
    <s v="APP00600"/>
    <m/>
    <m/>
    <m/>
    <m/>
    <m/>
    <m/>
    <m/>
    <m/>
    <m/>
    <m/>
    <m/>
    <n v="24802.73"/>
    <m/>
    <m/>
    <m/>
    <m/>
    <m/>
    <x v="0"/>
    <x v="0"/>
    <m/>
  </r>
  <r>
    <s v=""/>
    <s v=" E1009_07730"/>
    <s v="Install DAM Boards (Electronics Installation)"/>
    <s v="6.10.09.01"/>
    <x v="0"/>
    <d v="2029-05-01T00:00:00"/>
    <d v="2029-07-26T00:00:00"/>
    <s v="ewoolsey"/>
    <s v="abbot"/>
    <n v="24802.73"/>
    <m/>
    <s v="C"/>
    <s v="Labor"/>
    <s v="TEC"/>
    <m/>
    <s v="JLAB"/>
    <s v="PED"/>
    <s v="DET"/>
    <x v="10"/>
    <m/>
    <m/>
    <m/>
    <m/>
    <m/>
    <m/>
    <m/>
    <m/>
    <m/>
    <m/>
    <m/>
    <m/>
    <m/>
    <n v="24802.73"/>
    <m/>
    <m/>
    <m/>
    <m/>
    <m/>
    <x v="0"/>
    <x v="0"/>
    <m/>
  </r>
  <r>
    <s v=""/>
    <s v=" E1009_09530"/>
    <s v="Install GTU (Electronics Installation)"/>
    <s v="6.10.09.01"/>
    <x v="0"/>
    <d v="2029-05-01T00:00:00"/>
    <d v="2029-06-27T00:00:00"/>
    <s v="ewoolsey"/>
    <s v="abbot"/>
    <n v="16535.16"/>
    <m/>
    <s v="C"/>
    <s v="Labor"/>
    <s v="TEC"/>
    <m/>
    <s v="JLAB"/>
    <s v="PED"/>
    <s v="DET"/>
    <x v="10"/>
    <m/>
    <m/>
    <m/>
    <m/>
    <m/>
    <m/>
    <m/>
    <m/>
    <m/>
    <m/>
    <m/>
    <m/>
    <m/>
    <n v="16535.16"/>
    <m/>
    <m/>
    <m/>
    <m/>
    <m/>
    <x v="0"/>
    <x v="0"/>
    <m/>
  </r>
  <r>
    <s v=""/>
    <s v=" E1009_06300"/>
    <s v="Define Infrastructure Specification (Computing Infra (Phase 1))"/>
    <s v="6.10.09.01"/>
    <x v="0"/>
    <d v="2025-12-09T00:00:00"/>
    <d v="2026-01-07T00:00:00"/>
    <s v="ewoolsey"/>
    <s v="abbot"/>
    <n v="18851.96"/>
    <m/>
    <s v="C"/>
    <s v="Labor"/>
    <s v="TEC"/>
    <m/>
    <s v="JLAB"/>
    <s v="PED"/>
    <s v="DET"/>
    <x v="10"/>
    <s v="P.S588"/>
    <m/>
    <m/>
    <m/>
    <m/>
    <m/>
    <m/>
    <m/>
    <m/>
    <m/>
    <n v="18851.96"/>
    <m/>
    <m/>
    <m/>
    <m/>
    <m/>
    <m/>
    <m/>
    <m/>
    <x v="0"/>
    <x v="0"/>
    <m/>
  </r>
  <r>
    <s v=""/>
    <s v=" E1009_06310"/>
    <s v="Install Racks (Computing Infra (Phase 1))"/>
    <s v="6.10.09.01"/>
    <x v="0"/>
    <d v="2026-07-02T00:00:00"/>
    <d v="2026-07-30T00:00:00"/>
    <s v="ewoolsey"/>
    <s v="abbot"/>
    <n v="15132.01"/>
    <m/>
    <s v="C"/>
    <s v="Labor"/>
    <s v="TEC"/>
    <m/>
    <s v="JLAB"/>
    <s v="PED"/>
    <s v="DET"/>
    <x v="10"/>
    <s v="P.S588"/>
    <m/>
    <m/>
    <m/>
    <m/>
    <m/>
    <m/>
    <m/>
    <m/>
    <m/>
    <n v="15132.01"/>
    <m/>
    <m/>
    <m/>
    <m/>
    <m/>
    <m/>
    <m/>
    <m/>
    <x v="0"/>
    <x v="0"/>
    <m/>
  </r>
  <r>
    <s v=""/>
    <s v=" E1009_06320"/>
    <s v="Install Swtiches (Computing Infra (Phase 1))"/>
    <s v="6.10.09.01"/>
    <x v="0"/>
    <d v="2026-07-02T00:00:00"/>
    <d v="2026-07-09T00:00:00"/>
    <s v="ewoolsey"/>
    <s v="abbot"/>
    <n v="1891.5"/>
    <m/>
    <s v="C"/>
    <s v="Labor"/>
    <s v="TEC"/>
    <m/>
    <s v="JLAB"/>
    <s v="PED"/>
    <s v="DET"/>
    <x v="10"/>
    <s v="P.S588"/>
    <m/>
    <m/>
    <m/>
    <m/>
    <m/>
    <m/>
    <m/>
    <m/>
    <m/>
    <n v="1891.5"/>
    <m/>
    <m/>
    <m/>
    <m/>
    <m/>
    <m/>
    <m/>
    <m/>
    <x v="0"/>
    <x v="0"/>
    <m/>
  </r>
  <r>
    <s v=""/>
    <s v=" E1009_06330"/>
    <s v="Install Network Cables and Patch Panels (Computing Infra (Phase 1))"/>
    <s v="6.10.09.01"/>
    <x v="0"/>
    <d v="2026-07-10T00:00:00"/>
    <d v="2026-08-20T00:00:00"/>
    <s v="ewoolsey"/>
    <s v="abbot"/>
    <n v="3783"/>
    <m/>
    <s v="C"/>
    <s v="Labor"/>
    <s v="TEC"/>
    <m/>
    <s v="JLAB"/>
    <s v="PED"/>
    <s v="DET"/>
    <x v="10"/>
    <s v="P.S588"/>
    <m/>
    <m/>
    <m/>
    <m/>
    <m/>
    <m/>
    <m/>
    <m/>
    <m/>
    <n v="3783"/>
    <m/>
    <m/>
    <m/>
    <m/>
    <m/>
    <m/>
    <m/>
    <m/>
    <x v="0"/>
    <x v="0"/>
    <m/>
  </r>
  <r>
    <s v=""/>
    <s v=" E1009_06340"/>
    <s v="Install Computer (Computing Infra (Phase 1))"/>
    <s v="6.10.09.01"/>
    <x v="0"/>
    <d v="2026-07-02T00:00:00"/>
    <d v="2026-07-30T00:00:00"/>
    <s v="ewoolsey"/>
    <s v="abbot"/>
    <n v="7566"/>
    <m/>
    <s v="C"/>
    <s v="Labor"/>
    <s v="TEC"/>
    <m/>
    <s v="JLAB"/>
    <s v="PED"/>
    <s v="DET"/>
    <x v="10"/>
    <s v="P.S588"/>
    <m/>
    <m/>
    <m/>
    <m/>
    <m/>
    <m/>
    <m/>
    <m/>
    <m/>
    <n v="7566"/>
    <m/>
    <m/>
    <m/>
    <m/>
    <m/>
    <m/>
    <m/>
    <m/>
    <x v="0"/>
    <x v="0"/>
    <m/>
  </r>
  <r>
    <s v=""/>
    <s v=" E1009_06360"/>
    <s v="Computer System Administration (Computing Infra (Phase 1))"/>
    <s v="6.10.09.01"/>
    <x v="0"/>
    <d v="2026-09-28T00:00:00"/>
    <d v="2026-10-26T00:00:00"/>
    <s v="ewoolsey"/>
    <s v="abbot"/>
    <n v="7758.94"/>
    <m/>
    <s v="C"/>
    <s v="Labor"/>
    <s v="TEC"/>
    <m/>
    <s v="JLAB"/>
    <s v="PED"/>
    <s v="DET"/>
    <x v="10"/>
    <s v="P.S588"/>
    <m/>
    <m/>
    <m/>
    <m/>
    <m/>
    <m/>
    <m/>
    <m/>
    <m/>
    <n v="1163.8399999999999"/>
    <n v="6595.1"/>
    <m/>
    <m/>
    <m/>
    <m/>
    <m/>
    <m/>
    <m/>
    <x v="0"/>
    <x v="0"/>
    <m/>
  </r>
  <r>
    <s v=""/>
    <s v=" E1009_06350"/>
    <s v="Reused Computer Re-Installation (Computing Infra (Phase 1))"/>
    <s v="6.10.09.01"/>
    <x v="0"/>
    <d v="2026-07-31T00:00:00"/>
    <d v="2026-09-25T00:00:00"/>
    <s v="ewoolsey"/>
    <s v="abbot"/>
    <n v="15132.01"/>
    <m/>
    <s v="C"/>
    <s v="Labor"/>
    <s v="TEC"/>
    <m/>
    <s v="JLAB"/>
    <s v="PED"/>
    <s v="DET"/>
    <x v="10"/>
    <s v="P.S588"/>
    <m/>
    <m/>
    <m/>
    <m/>
    <m/>
    <m/>
    <m/>
    <m/>
    <m/>
    <n v="15132.01"/>
    <m/>
    <m/>
    <m/>
    <m/>
    <m/>
    <m/>
    <m/>
    <m/>
    <x v="0"/>
    <x v="0"/>
    <m/>
  </r>
  <r>
    <s v=""/>
    <s v=" E1009_06370"/>
    <s v="Define Infrastructure Specification (Computing Infra (Phase 2))"/>
    <s v="6.10.09.01"/>
    <x v="0"/>
    <d v="2026-01-08T00:00:00"/>
    <d v="2026-02-05T00:00:00"/>
    <s v="ewoolsey"/>
    <s v="abbot"/>
    <n v="18851.96"/>
    <m/>
    <s v="C"/>
    <s v="Labor"/>
    <s v="TEC"/>
    <m/>
    <s v="JLAB"/>
    <s v="PED"/>
    <s v="DET"/>
    <x v="10"/>
    <s v="S.P376"/>
    <m/>
    <m/>
    <m/>
    <m/>
    <m/>
    <m/>
    <m/>
    <m/>
    <m/>
    <n v="18851.96"/>
    <m/>
    <m/>
    <m/>
    <m/>
    <m/>
    <m/>
    <m/>
    <m/>
    <x v="0"/>
    <x v="0"/>
    <m/>
  </r>
  <r>
    <s v=""/>
    <s v=" E1009_06680"/>
    <s v="Install Computer (Computing Infra (Phase 2))"/>
    <s v="6.10.09.01"/>
    <x v="0"/>
    <d v="2027-04-20T00:00:00"/>
    <d v="2027-10-08T00:00:00"/>
    <s v="ewoolsey"/>
    <s v="abbot"/>
    <n v="46816.480000000003"/>
    <m/>
    <s v="C"/>
    <s v="Labor"/>
    <s v="TEC"/>
    <m/>
    <s v="JLAB"/>
    <s v="PED"/>
    <s v="DET"/>
    <x v="10"/>
    <s v="S.P376"/>
    <s v="APP00598"/>
    <m/>
    <m/>
    <m/>
    <m/>
    <m/>
    <m/>
    <m/>
    <m/>
    <m/>
    <n v="44861.73"/>
    <n v="1954.75"/>
    <m/>
    <m/>
    <m/>
    <m/>
    <m/>
    <m/>
    <x v="0"/>
    <x v="0"/>
    <m/>
  </r>
  <r>
    <s v=""/>
    <s v=" E1009_06690"/>
    <s v="Computer System Administration (Computing Infra (Phase 2))"/>
    <s v="6.10.09.01"/>
    <x v="0"/>
    <d v="2027-10-08T00:00:00"/>
    <d v="2028-04-05T00:00:00"/>
    <s v="ewoolsey"/>
    <s v="abbot"/>
    <n v="48160.65"/>
    <m/>
    <s v="C"/>
    <s v="Labor"/>
    <s v="TEC"/>
    <m/>
    <s v="JLAB"/>
    <s v="PED"/>
    <s v="DET"/>
    <x v="10"/>
    <s v="S.P376"/>
    <s v="APP00598"/>
    <m/>
    <m/>
    <m/>
    <m/>
    <m/>
    <m/>
    <m/>
    <m/>
    <m/>
    <m/>
    <n v="48160.65"/>
    <m/>
    <m/>
    <m/>
    <m/>
    <m/>
    <m/>
    <x v="0"/>
    <x v="0"/>
    <m/>
  </r>
  <r>
    <s v=""/>
    <s v=" E1009_06700"/>
    <s v="Define Infrastructure Specification (Computing Infra (Phase 3))"/>
    <s v="6.10.09.01"/>
    <x v="0"/>
    <d v="2026-02-06T00:00:00"/>
    <d v="2026-03-06T00:00:00"/>
    <s v="ewoolsey"/>
    <s v="abbot"/>
    <n v="12567.97"/>
    <m/>
    <s v="C"/>
    <s v="Labor"/>
    <s v="TEC"/>
    <m/>
    <s v="JLAB"/>
    <s v="PED"/>
    <s v="DET"/>
    <x v="10"/>
    <s v="S.P377"/>
    <m/>
    <m/>
    <m/>
    <m/>
    <m/>
    <m/>
    <m/>
    <m/>
    <m/>
    <n v="12567.97"/>
    <m/>
    <m/>
    <m/>
    <m/>
    <m/>
    <m/>
    <m/>
    <m/>
    <x v="0"/>
    <x v="0"/>
    <m/>
  </r>
  <r>
    <s v=""/>
    <s v=" E1009_06995"/>
    <s v="Install Computer (Computing Infra (Phase 3))"/>
    <s v="6.10.09.01"/>
    <x v="0"/>
    <d v="1930-01-22T00:00:00"/>
    <d v="1930-05-15T00:00:00"/>
    <s v="ewoolsey"/>
    <s v="abbot"/>
    <n v="34062.42"/>
    <m/>
    <s v="C"/>
    <s v="Labor"/>
    <s v="TEC"/>
    <m/>
    <s v="JLAB"/>
    <s v="PED"/>
    <s v="DET"/>
    <x v="10"/>
    <s v="S.P377"/>
    <m/>
    <m/>
    <m/>
    <m/>
    <m/>
    <m/>
    <m/>
    <m/>
    <m/>
    <m/>
    <m/>
    <m/>
    <m/>
    <n v="34062.42"/>
    <m/>
    <m/>
    <m/>
    <m/>
    <x v="0"/>
    <x v="0"/>
    <m/>
  </r>
  <r>
    <s v=""/>
    <s v=" E1009_06998"/>
    <s v="Computer System Admin (Computing Infra (Phase 3))"/>
    <s v="6.10.09.01"/>
    <x v="0"/>
    <d v="1930-05-15T00:00:00"/>
    <d v="1930-09-09T00:00:00"/>
    <s v="ewoolsey"/>
    <s v="abbot"/>
    <n v="34062.42"/>
    <m/>
    <s v="C"/>
    <s v="Labor"/>
    <s v="TEC"/>
    <m/>
    <s v="JLAB"/>
    <s v="PED"/>
    <s v="DET"/>
    <x v="10"/>
    <s v="S.P377"/>
    <m/>
    <m/>
    <m/>
    <m/>
    <m/>
    <m/>
    <m/>
    <m/>
    <m/>
    <m/>
    <m/>
    <m/>
    <m/>
    <n v="34062.42"/>
    <m/>
    <m/>
    <m/>
    <m/>
    <x v="0"/>
    <x v="0"/>
    <m/>
  </r>
  <r>
    <s v=""/>
    <s v=" E1009_09830"/>
    <s v="Define Specifications (Software Infrastructure)"/>
    <s v="6.10.09.01"/>
    <x v="0"/>
    <d v="2025-12-09T00:00:00"/>
    <d v="2026-01-07T00:00:00"/>
    <s v="ewoolsey"/>
    <s v="abbot"/>
    <n v="25135.95"/>
    <m/>
    <s v="C"/>
    <s v="Labor"/>
    <s v="TEC"/>
    <m/>
    <s v="JLAB"/>
    <s v="PED"/>
    <s v="DET"/>
    <x v="10"/>
    <m/>
    <m/>
    <m/>
    <m/>
    <m/>
    <m/>
    <m/>
    <m/>
    <m/>
    <m/>
    <n v="25135.95"/>
    <m/>
    <m/>
    <m/>
    <m/>
    <m/>
    <m/>
    <m/>
    <m/>
    <x v="0"/>
    <x v="0"/>
    <m/>
  </r>
  <r>
    <s v=""/>
    <s v=" E1009_09840"/>
    <s v="OS Configuration Management (Software Infrastructure)"/>
    <s v="6.10.09.01"/>
    <x v="0"/>
    <d v="2026-01-08T00:00:00"/>
    <d v="2026-03-06T00:00:00"/>
    <s v="ewoolsey"/>
    <s v="abbot"/>
    <n v="50271.9"/>
    <m/>
    <s v="C"/>
    <s v="Labor"/>
    <s v="TEC"/>
    <m/>
    <s v="JLAB"/>
    <s v="PED"/>
    <s v="DET"/>
    <x v="10"/>
    <m/>
    <m/>
    <m/>
    <m/>
    <m/>
    <m/>
    <m/>
    <m/>
    <m/>
    <m/>
    <n v="50271.9"/>
    <m/>
    <m/>
    <m/>
    <m/>
    <m/>
    <m/>
    <m/>
    <m/>
    <x v="0"/>
    <x v="0"/>
    <m/>
  </r>
  <r>
    <s v=""/>
    <s v=" E1009_09850"/>
    <s v="Logging Framework (Software Infrastructure)"/>
    <s v="6.10.09.01"/>
    <x v="0"/>
    <d v="2026-01-08T00:00:00"/>
    <d v="2026-02-05T00:00:00"/>
    <s v="ewoolsey"/>
    <s v="abbot"/>
    <n v="25135.95"/>
    <m/>
    <s v="C"/>
    <s v="Labor"/>
    <s v="TEC"/>
    <m/>
    <s v="JLAB"/>
    <s v="PED"/>
    <s v="DET"/>
    <x v="10"/>
    <m/>
    <m/>
    <m/>
    <m/>
    <m/>
    <m/>
    <m/>
    <m/>
    <m/>
    <m/>
    <n v="25135.95"/>
    <m/>
    <m/>
    <m/>
    <m/>
    <m/>
    <m/>
    <m/>
    <m/>
    <x v="0"/>
    <x v="0"/>
    <m/>
  </r>
  <r>
    <s v=""/>
    <s v=" E1009_09860"/>
    <s v="Monitoring Framework (Software Infrastructure)"/>
    <s v="6.10.09.01"/>
    <x v="0"/>
    <d v="2026-01-08T00:00:00"/>
    <d v="2026-02-05T00:00:00"/>
    <s v="ewoolsey"/>
    <s v="abbot"/>
    <n v="25135.95"/>
    <m/>
    <s v="C"/>
    <s v="Labor"/>
    <s v="TEC"/>
    <m/>
    <s v="JLAB"/>
    <s v="PED"/>
    <s v="DET"/>
    <x v="10"/>
    <m/>
    <m/>
    <m/>
    <m/>
    <m/>
    <m/>
    <m/>
    <m/>
    <m/>
    <m/>
    <n v="25135.95"/>
    <m/>
    <m/>
    <m/>
    <m/>
    <m/>
    <m/>
    <m/>
    <m/>
    <x v="0"/>
    <x v="0"/>
    <m/>
  </r>
  <r>
    <s v=""/>
    <s v=" E1009_09870"/>
    <s v="Configure Database (Software Infrastructure)"/>
    <s v="6.10.09.01"/>
    <x v="0"/>
    <d v="2026-01-08T00:00:00"/>
    <d v="2026-02-05T00:00:00"/>
    <s v="ewoolsey"/>
    <s v="abbot"/>
    <n v="25135.95"/>
    <m/>
    <s v="C"/>
    <s v="Labor"/>
    <s v="TEC"/>
    <m/>
    <s v="JLAB"/>
    <s v="PED"/>
    <s v="DET"/>
    <x v="10"/>
    <m/>
    <m/>
    <m/>
    <m/>
    <m/>
    <m/>
    <m/>
    <m/>
    <m/>
    <m/>
    <n v="25135.95"/>
    <m/>
    <m/>
    <m/>
    <m/>
    <m/>
    <m/>
    <m/>
    <m/>
    <x v="0"/>
    <x v="0"/>
    <m/>
  </r>
  <r>
    <s v=""/>
    <s v=" E1009_09880"/>
    <s v="Data File Format Libraries (Software Infrastructure)"/>
    <s v="6.10.09.01"/>
    <x v="0"/>
    <d v="2026-01-08T00:00:00"/>
    <d v="2026-02-20T00:00:00"/>
    <s v="ewoolsey"/>
    <s v="abbot"/>
    <n v="37703.919999999998"/>
    <m/>
    <s v="C"/>
    <s v="Labor"/>
    <s v="TEC"/>
    <m/>
    <s v="JLAB"/>
    <s v="PED"/>
    <s v="DET"/>
    <x v="10"/>
    <m/>
    <m/>
    <m/>
    <m/>
    <m/>
    <m/>
    <m/>
    <m/>
    <m/>
    <m/>
    <n v="37703.919999999998"/>
    <m/>
    <m/>
    <m/>
    <m/>
    <m/>
    <m/>
    <m/>
    <m/>
    <x v="0"/>
    <x v="0"/>
    <m/>
  </r>
  <r>
    <s v=""/>
    <s v=" E1009_09890"/>
    <s v="Communication Libraries (Software Infrastructure)"/>
    <s v="6.10.09.01"/>
    <x v="0"/>
    <d v="2026-01-08T00:00:00"/>
    <d v="2026-02-20T00:00:00"/>
    <s v="ewoolsey"/>
    <s v="abbot"/>
    <n v="37703.919999999998"/>
    <m/>
    <s v="C"/>
    <s v="Labor"/>
    <s v="TEC"/>
    <m/>
    <s v="JLAB"/>
    <s v="PED"/>
    <s v="DET"/>
    <x v="10"/>
    <m/>
    <m/>
    <m/>
    <m/>
    <m/>
    <m/>
    <m/>
    <m/>
    <m/>
    <m/>
    <n v="37703.919999999998"/>
    <m/>
    <m/>
    <m/>
    <m/>
    <m/>
    <m/>
    <m/>
    <m/>
    <x v="0"/>
    <x v="0"/>
    <m/>
  </r>
  <r>
    <s v=""/>
    <s v=" E1009_09900"/>
    <s v="Web Server (Software Infrastructure)"/>
    <s v="6.10.09.01"/>
    <x v="0"/>
    <d v="2026-01-08T00:00:00"/>
    <d v="2026-02-05T00:00:00"/>
    <s v="ewoolsey"/>
    <s v="abbot"/>
    <n v="25135.95"/>
    <m/>
    <s v="C"/>
    <s v="Labor"/>
    <s v="TEC"/>
    <m/>
    <s v="JLAB"/>
    <s v="PED"/>
    <s v="DET"/>
    <x v="10"/>
    <m/>
    <m/>
    <m/>
    <m/>
    <m/>
    <m/>
    <m/>
    <m/>
    <m/>
    <m/>
    <n v="25135.95"/>
    <m/>
    <m/>
    <m/>
    <m/>
    <m/>
    <m/>
    <m/>
    <m/>
    <x v="0"/>
    <x v="0"/>
    <m/>
  </r>
  <r>
    <s v=""/>
    <s v=" E1009_09910"/>
    <s v="Configure Web Server Storage (Software Infrastructure)"/>
    <s v="6.10.09.01"/>
    <x v="0"/>
    <d v="2026-01-08T00:00:00"/>
    <d v="2026-03-06T00:00:00"/>
    <s v="ewoolsey"/>
    <s v="abbot"/>
    <n v="50271.9"/>
    <m/>
    <s v="C"/>
    <s v="Labor"/>
    <s v="TEC"/>
    <m/>
    <s v="JLAB"/>
    <s v="PED"/>
    <s v="DET"/>
    <x v="10"/>
    <m/>
    <m/>
    <m/>
    <m/>
    <m/>
    <m/>
    <m/>
    <m/>
    <m/>
    <m/>
    <n v="50271.9"/>
    <m/>
    <m/>
    <m/>
    <m/>
    <m/>
    <m/>
    <m/>
    <m/>
    <x v="0"/>
    <x v="0"/>
    <m/>
  </r>
  <r>
    <s v=""/>
    <s v=" E1009_09920"/>
    <s v="Define Specifications (Readout CPU Software)"/>
    <s v="6.10.09.01"/>
    <x v="0"/>
    <d v="2025-12-09T00:00:00"/>
    <d v="2026-01-07T00:00:00"/>
    <s v="ewoolsey"/>
    <s v="abbot"/>
    <n v="25135.95"/>
    <m/>
    <s v="C"/>
    <s v="Labor"/>
    <s v="TEC"/>
    <m/>
    <s v="JLAB"/>
    <s v="PED"/>
    <s v="DET"/>
    <x v="10"/>
    <m/>
    <m/>
    <m/>
    <m/>
    <m/>
    <m/>
    <m/>
    <m/>
    <m/>
    <m/>
    <n v="25135.95"/>
    <m/>
    <m/>
    <m/>
    <m/>
    <m/>
    <m/>
    <m/>
    <m/>
    <x v="0"/>
    <x v="0"/>
    <m/>
  </r>
  <r>
    <s v=""/>
    <s v=" E1009_09930"/>
    <s v="Felix Readout (Readout CPU Software)"/>
    <s v="6.10.09.01"/>
    <x v="0"/>
    <d v="2026-01-08T00:00:00"/>
    <d v="2026-02-20T00:00:00"/>
    <s v="ewoolsey"/>
    <s v="abbot"/>
    <n v="37703.919999999998"/>
    <m/>
    <s v="C"/>
    <s v="Labor"/>
    <s v="TEC"/>
    <m/>
    <s v="JLAB"/>
    <s v="PED"/>
    <s v="DET"/>
    <x v="10"/>
    <m/>
    <m/>
    <m/>
    <m/>
    <m/>
    <m/>
    <m/>
    <m/>
    <m/>
    <m/>
    <n v="37703.919999999998"/>
    <m/>
    <m/>
    <m/>
    <m/>
    <m/>
    <m/>
    <m/>
    <m/>
    <x v="0"/>
    <x v="0"/>
    <m/>
  </r>
  <r>
    <s v=""/>
    <s v=" E1009_09940"/>
    <s v="Configure Detector Framework (Readout CPU Software)"/>
    <s v="6.10.09.01"/>
    <x v="0"/>
    <d v="2026-01-08T00:00:00"/>
    <d v="2026-02-20T00:00:00"/>
    <s v="ewoolsey"/>
    <s v="abbot"/>
    <n v="37703.919999999998"/>
    <m/>
    <s v="C"/>
    <s v="Labor"/>
    <s v="TEC"/>
    <m/>
    <s v="JLAB"/>
    <s v="PED"/>
    <s v="DET"/>
    <x v="10"/>
    <m/>
    <m/>
    <m/>
    <m/>
    <m/>
    <m/>
    <m/>
    <m/>
    <m/>
    <m/>
    <n v="37703.919999999998"/>
    <m/>
    <m/>
    <m/>
    <m/>
    <m/>
    <m/>
    <m/>
    <m/>
    <x v="0"/>
    <x v="0"/>
    <m/>
  </r>
  <r>
    <s v=""/>
    <s v=" E1009_09950"/>
    <s v="Data Routing Framework (Readout CPU Software)"/>
    <s v="6.10.09.01"/>
    <x v="0"/>
    <d v="2026-02-23T00:00:00"/>
    <d v="2026-04-03T00:00:00"/>
    <s v="ewoolsey"/>
    <s v="abbot"/>
    <n v="37703.919999999998"/>
    <m/>
    <s v="C"/>
    <s v="Labor"/>
    <s v="TEC"/>
    <m/>
    <s v="JLAB"/>
    <s v="PED"/>
    <s v="DET"/>
    <x v="10"/>
    <m/>
    <m/>
    <m/>
    <m/>
    <m/>
    <m/>
    <m/>
    <m/>
    <m/>
    <m/>
    <n v="37703.919999999998"/>
    <m/>
    <m/>
    <m/>
    <m/>
    <m/>
    <m/>
    <m/>
    <m/>
    <x v="0"/>
    <x v="0"/>
    <m/>
  </r>
  <r>
    <s v=""/>
    <s v=" E1009_09960"/>
    <s v="Prompt Analysis Framework (Readout CPU Software)"/>
    <s v="6.10.09.01"/>
    <x v="0"/>
    <d v="2026-04-06T00:00:00"/>
    <d v="2026-05-15T00:00:00"/>
    <s v="ewoolsey"/>
    <s v="abbot"/>
    <n v="37703.919999999998"/>
    <m/>
    <s v="C"/>
    <s v="Labor"/>
    <s v="TEC"/>
    <m/>
    <s v="JLAB"/>
    <s v="PED"/>
    <s v="DET"/>
    <x v="10"/>
    <m/>
    <m/>
    <m/>
    <m/>
    <m/>
    <m/>
    <m/>
    <m/>
    <m/>
    <m/>
    <n v="37703.919999999998"/>
    <m/>
    <m/>
    <m/>
    <m/>
    <m/>
    <m/>
    <m/>
    <m/>
    <x v="0"/>
    <x v="0"/>
    <m/>
  </r>
  <r>
    <s v=""/>
    <s v=" E1009_09970"/>
    <s v="Prompt Analysis Software (Readout CPU Software)"/>
    <s v="6.10.09.01"/>
    <x v="0"/>
    <d v="2026-05-18T00:00:00"/>
    <d v="2026-07-14T00:00:00"/>
    <s v="ewoolsey"/>
    <s v="abbot"/>
    <n v="50271.9"/>
    <m/>
    <s v="C"/>
    <s v="Labor"/>
    <s v="TEC"/>
    <m/>
    <s v="JLAB"/>
    <s v="PED"/>
    <s v="DET"/>
    <x v="10"/>
    <m/>
    <m/>
    <m/>
    <m/>
    <m/>
    <m/>
    <m/>
    <m/>
    <m/>
    <m/>
    <n v="50271.9"/>
    <m/>
    <m/>
    <m/>
    <m/>
    <m/>
    <m/>
    <m/>
    <m/>
    <x v="0"/>
    <x v="0"/>
    <m/>
  </r>
  <r>
    <s v=""/>
    <s v=" E1009_09980"/>
    <s v="Cross Detector Tagger Implementation (Readout CPU Software)"/>
    <s v="6.10.09.01"/>
    <x v="0"/>
    <d v="2026-05-18T00:00:00"/>
    <d v="2026-07-14T00:00:00"/>
    <s v="ewoolsey"/>
    <s v="abbot"/>
    <n v="50271.9"/>
    <m/>
    <s v="C"/>
    <s v="Labor"/>
    <s v="TEC"/>
    <m/>
    <s v="JLAB"/>
    <s v="PED"/>
    <s v="DET"/>
    <x v="10"/>
    <m/>
    <m/>
    <m/>
    <m/>
    <m/>
    <m/>
    <m/>
    <m/>
    <m/>
    <m/>
    <n v="50271.9"/>
    <m/>
    <m/>
    <m/>
    <m/>
    <m/>
    <m/>
    <m/>
    <m/>
    <x v="0"/>
    <x v="0"/>
    <m/>
  </r>
  <r>
    <s v=""/>
    <s v=" E1009_09990"/>
    <s v="Detector Specifications Adaptation (Readout CPU Software)"/>
    <s v="6.10.09.01"/>
    <x v="0"/>
    <d v="2026-07-15T00:00:00"/>
    <d v="2026-10-07T00:00:00"/>
    <s v="ewoolsey"/>
    <s v="abbot"/>
    <n v="75596.37"/>
    <m/>
    <s v="C"/>
    <s v="Labor"/>
    <s v="TEC"/>
    <m/>
    <s v="JLAB"/>
    <s v="PED"/>
    <s v="DET"/>
    <x v="10"/>
    <m/>
    <m/>
    <m/>
    <m/>
    <m/>
    <m/>
    <m/>
    <m/>
    <m/>
    <m/>
    <n v="69296.67"/>
    <n v="6299.7"/>
    <m/>
    <m/>
    <m/>
    <m/>
    <m/>
    <m/>
    <m/>
    <x v="0"/>
    <x v="0"/>
    <m/>
  </r>
  <r>
    <s v=""/>
    <s v=" E1009_09995"/>
    <s v="Error Recovery Mechanisms (Readout CPU Software)"/>
    <s v="6.10.09.01"/>
    <x v="0"/>
    <d v="2026-01-08T00:00:00"/>
    <d v="2026-02-05T00:00:00"/>
    <s v="ewoolsey"/>
    <s v="abbot"/>
    <n v="25135.95"/>
    <m/>
    <s v="C"/>
    <s v="Labor"/>
    <s v="TEC"/>
    <m/>
    <s v="JLAB"/>
    <s v="PED"/>
    <s v="DET"/>
    <x v="10"/>
    <m/>
    <m/>
    <m/>
    <m/>
    <m/>
    <m/>
    <m/>
    <m/>
    <m/>
    <m/>
    <n v="25135.95"/>
    <m/>
    <m/>
    <m/>
    <m/>
    <m/>
    <m/>
    <m/>
    <m/>
    <x v="0"/>
    <x v="0"/>
    <m/>
  </r>
  <r>
    <s v=""/>
    <s v=" E1009_0999600"/>
    <s v="Define Specifications (Timeframe CPU Software)"/>
    <s v="6.10.09.01"/>
    <x v="0"/>
    <d v="2025-12-09T00:00:00"/>
    <d v="2026-01-07T00:00:00"/>
    <s v="ewoolsey"/>
    <s v="abbot"/>
    <n v="25135.95"/>
    <m/>
    <s v="C"/>
    <s v="Labor"/>
    <s v="TEC"/>
    <m/>
    <s v="JLAB"/>
    <s v="PED"/>
    <s v="DET"/>
    <x v="10"/>
    <m/>
    <m/>
    <m/>
    <m/>
    <m/>
    <m/>
    <m/>
    <m/>
    <m/>
    <m/>
    <n v="25135.95"/>
    <m/>
    <m/>
    <m/>
    <m/>
    <m/>
    <m/>
    <m/>
    <m/>
    <x v="0"/>
    <x v="0"/>
    <m/>
  </r>
  <r>
    <s v=""/>
    <s v=" E1009_0999610"/>
    <s v="Data Routing Framework (Timeframe CPU Software)"/>
    <s v="6.10.09.01"/>
    <x v="0"/>
    <d v="2026-01-08T00:00:00"/>
    <d v="2026-04-03T00:00:00"/>
    <s v="ewoolsey"/>
    <s v="abbot"/>
    <n v="75407.850000000006"/>
    <m/>
    <s v="C"/>
    <s v="Labor"/>
    <s v="TEC"/>
    <m/>
    <s v="JLAB"/>
    <s v="PED"/>
    <s v="DET"/>
    <x v="10"/>
    <m/>
    <m/>
    <m/>
    <m/>
    <m/>
    <m/>
    <m/>
    <m/>
    <m/>
    <m/>
    <n v="75407.850000000006"/>
    <m/>
    <m/>
    <m/>
    <m/>
    <m/>
    <m/>
    <m/>
    <m/>
    <x v="0"/>
    <x v="0"/>
    <m/>
  </r>
  <r>
    <s v=""/>
    <s v=" E1009_0999620"/>
    <s v="Assemble Framework (Timeframe CPU Software)"/>
    <s v="6.10.09.01"/>
    <x v="0"/>
    <d v="2026-04-06T00:00:00"/>
    <d v="2026-08-25T00:00:00"/>
    <s v="ewoolsey"/>
    <s v="abbot"/>
    <n v="125679.74"/>
    <m/>
    <s v="C"/>
    <s v="Labor"/>
    <s v="TEC"/>
    <m/>
    <s v="JLAB"/>
    <s v="PED"/>
    <s v="DET"/>
    <x v="10"/>
    <m/>
    <m/>
    <m/>
    <m/>
    <m/>
    <m/>
    <m/>
    <m/>
    <m/>
    <m/>
    <n v="125679.74"/>
    <m/>
    <m/>
    <m/>
    <m/>
    <m/>
    <m/>
    <m/>
    <m/>
    <x v="0"/>
    <x v="0"/>
    <m/>
  </r>
  <r>
    <s v=""/>
    <s v=" E1009_0999630"/>
    <s v="Scaler Framework (Timeframe CPU Software)"/>
    <s v="6.10.09.01"/>
    <x v="0"/>
    <d v="2026-01-08T00:00:00"/>
    <d v="2026-04-03T00:00:00"/>
    <s v="ewoolsey"/>
    <s v="abbot"/>
    <n v="75407.850000000006"/>
    <m/>
    <s v="C"/>
    <s v="Labor"/>
    <s v="TEC"/>
    <m/>
    <s v="JLAB"/>
    <s v="PED"/>
    <s v="DET"/>
    <x v="10"/>
    <m/>
    <m/>
    <m/>
    <m/>
    <m/>
    <m/>
    <m/>
    <m/>
    <m/>
    <m/>
    <n v="75407.850000000006"/>
    <m/>
    <m/>
    <m/>
    <m/>
    <m/>
    <m/>
    <m/>
    <m/>
    <x v="0"/>
    <x v="0"/>
    <m/>
  </r>
  <r>
    <s v=""/>
    <s v=" E1009_0999640"/>
    <s v="Define Specifications (Analysis CPU Software)"/>
    <s v="6.10.09.01"/>
    <x v="0"/>
    <d v="2025-12-09T00:00:00"/>
    <d v="2026-01-07T00:00:00"/>
    <s v="ewoolsey"/>
    <s v="abbot"/>
    <n v="25135.95"/>
    <m/>
    <s v="C"/>
    <s v="Labor"/>
    <s v="TEC"/>
    <m/>
    <s v="JLAB"/>
    <s v="PED"/>
    <s v="DET"/>
    <x v="10"/>
    <m/>
    <m/>
    <m/>
    <m/>
    <m/>
    <m/>
    <m/>
    <m/>
    <m/>
    <m/>
    <n v="25135.95"/>
    <m/>
    <m/>
    <m/>
    <m/>
    <m/>
    <m/>
    <m/>
    <m/>
    <x v="0"/>
    <x v="0"/>
    <m/>
  </r>
  <r>
    <s v=""/>
    <s v=" E1009_0999650"/>
    <s v="Data Routing Framework (Analysis CPU Software)"/>
    <s v="6.10.09.01"/>
    <x v="0"/>
    <d v="2026-01-08T00:00:00"/>
    <d v="2026-02-05T00:00:00"/>
    <s v="ewoolsey"/>
    <s v="abbot"/>
    <n v="25135.95"/>
    <m/>
    <s v="C"/>
    <s v="Labor"/>
    <s v="TEC"/>
    <m/>
    <s v="JLAB"/>
    <s v="PED"/>
    <s v="DET"/>
    <x v="10"/>
    <m/>
    <m/>
    <m/>
    <m/>
    <m/>
    <m/>
    <m/>
    <m/>
    <m/>
    <m/>
    <n v="25135.95"/>
    <m/>
    <m/>
    <m/>
    <m/>
    <m/>
    <m/>
    <m/>
    <m/>
    <x v="0"/>
    <x v="0"/>
    <m/>
  </r>
  <r>
    <s v=""/>
    <s v=" E1009_0999660"/>
    <s v="Analysis Code Interface (Analysis CPU Software)"/>
    <s v="6.10.09.01"/>
    <x v="0"/>
    <d v="2026-02-06T00:00:00"/>
    <d v="2026-05-01T00:00:00"/>
    <s v="ewoolsey"/>
    <s v="abbot"/>
    <n v="75407.850000000006"/>
    <m/>
    <s v="C"/>
    <s v="Labor"/>
    <s v="TEC"/>
    <m/>
    <s v="JLAB"/>
    <s v="PED"/>
    <s v="DET"/>
    <x v="10"/>
    <m/>
    <m/>
    <m/>
    <m/>
    <m/>
    <m/>
    <m/>
    <m/>
    <m/>
    <m/>
    <n v="75407.850000000006"/>
    <m/>
    <m/>
    <m/>
    <m/>
    <m/>
    <m/>
    <m/>
    <m/>
    <x v="0"/>
    <x v="0"/>
    <m/>
  </r>
  <r>
    <s v=""/>
    <s v=" E1009_0999670"/>
    <s v="Analysis Code Modules (Analysis CPU Software)"/>
    <s v="6.10.09.01"/>
    <x v="0"/>
    <d v="2026-05-04T00:00:00"/>
    <d v="2026-10-22T00:00:00"/>
    <s v="ewoolsey"/>
    <s v="abbot"/>
    <n v="151381.25"/>
    <m/>
    <s v="C"/>
    <s v="Labor"/>
    <s v="TEC"/>
    <m/>
    <s v="JLAB"/>
    <s v="PED"/>
    <s v="DET"/>
    <x v="10"/>
    <m/>
    <m/>
    <m/>
    <m/>
    <m/>
    <m/>
    <m/>
    <m/>
    <m/>
    <m/>
    <n v="132458.6"/>
    <n v="18922.66"/>
    <m/>
    <m/>
    <m/>
    <m/>
    <m/>
    <m/>
    <m/>
    <x v="0"/>
    <x v="0"/>
    <m/>
  </r>
  <r>
    <s v=""/>
    <s v=" E1009_0999680"/>
    <s v="Define Specifications (Buffer CPU Software)"/>
    <s v="6.10.09.01"/>
    <x v="0"/>
    <d v="2025-12-09T00:00:00"/>
    <d v="2026-01-07T00:00:00"/>
    <s v="ewoolsey"/>
    <s v="abbot"/>
    <n v="25135.95"/>
    <m/>
    <s v="C"/>
    <s v="Labor"/>
    <s v="TEC"/>
    <m/>
    <s v="JLAB"/>
    <s v="PED"/>
    <s v="DET"/>
    <x v="10"/>
    <m/>
    <m/>
    <m/>
    <m/>
    <m/>
    <m/>
    <m/>
    <m/>
    <m/>
    <m/>
    <n v="25135.95"/>
    <m/>
    <m/>
    <m/>
    <m/>
    <m/>
    <m/>
    <m/>
    <m/>
    <x v="0"/>
    <x v="0"/>
    <m/>
  </r>
  <r>
    <s v=""/>
    <s v=" E1009_0999690"/>
    <s v="Configure Local Storage (Buffer CPU Software)"/>
    <s v="6.10.09.01"/>
    <x v="0"/>
    <d v="2026-01-08T00:00:00"/>
    <d v="2026-02-05T00:00:00"/>
    <s v="ewoolsey"/>
    <s v="abbot"/>
    <n v="25135.95"/>
    <m/>
    <s v="C"/>
    <s v="Labor"/>
    <s v="TEC"/>
    <m/>
    <s v="JLAB"/>
    <s v="PED"/>
    <s v="DET"/>
    <x v="10"/>
    <m/>
    <m/>
    <m/>
    <m/>
    <m/>
    <m/>
    <m/>
    <m/>
    <m/>
    <m/>
    <n v="25135.95"/>
    <m/>
    <m/>
    <m/>
    <m/>
    <m/>
    <m/>
    <m/>
    <m/>
    <x v="0"/>
    <x v="0"/>
    <m/>
  </r>
  <r>
    <s v=""/>
    <s v=" E1009_0999700"/>
    <s v="Data Routing Framework (Buffer CPU Software)"/>
    <s v="6.10.09.01"/>
    <x v="0"/>
    <d v="2026-01-08T00:00:00"/>
    <d v="2026-03-06T00:00:00"/>
    <s v="ewoolsey"/>
    <s v="abbot"/>
    <n v="50271.9"/>
    <m/>
    <s v="C"/>
    <s v="Labor"/>
    <s v="TEC"/>
    <m/>
    <s v="JLAB"/>
    <s v="PED"/>
    <s v="DET"/>
    <x v="10"/>
    <m/>
    <m/>
    <m/>
    <m/>
    <m/>
    <m/>
    <m/>
    <m/>
    <m/>
    <m/>
    <n v="50271.9"/>
    <m/>
    <m/>
    <m/>
    <m/>
    <m/>
    <m/>
    <m/>
    <m/>
    <x v="0"/>
    <x v="0"/>
    <m/>
  </r>
  <r>
    <s v=""/>
    <s v=" E1009_0999710"/>
    <s v="Data Stream Management (Buffer CPU Software)"/>
    <s v="6.10.09.01"/>
    <x v="0"/>
    <d v="2026-03-09T00:00:00"/>
    <d v="2026-05-01T00:00:00"/>
    <s v="ewoolsey"/>
    <s v="abbot"/>
    <n v="50271.9"/>
    <m/>
    <s v="C"/>
    <s v="Labor"/>
    <s v="TEC"/>
    <m/>
    <s v="JLAB"/>
    <s v="PED"/>
    <s v="DET"/>
    <x v="10"/>
    <m/>
    <m/>
    <m/>
    <m/>
    <m/>
    <m/>
    <m/>
    <m/>
    <m/>
    <m/>
    <n v="50271.9"/>
    <m/>
    <m/>
    <m/>
    <m/>
    <m/>
    <m/>
    <m/>
    <m/>
    <x v="0"/>
    <x v="0"/>
    <m/>
  </r>
  <r>
    <s v=""/>
    <s v=" E1009_0999720"/>
    <s v="Define Specifications (Control and Config Software)"/>
    <s v="6.10.09.01"/>
    <x v="0"/>
    <d v="2025-12-09T00:00:00"/>
    <d v="2026-01-07T00:00:00"/>
    <s v="ewoolsey"/>
    <s v="abbot"/>
    <n v="25135.95"/>
    <m/>
    <s v="C"/>
    <s v="Labor"/>
    <s v="TEC"/>
    <m/>
    <s v="JLAB"/>
    <s v="PED"/>
    <s v="DET"/>
    <x v="10"/>
    <m/>
    <m/>
    <m/>
    <m/>
    <m/>
    <m/>
    <m/>
    <m/>
    <m/>
    <m/>
    <n v="25135.95"/>
    <m/>
    <m/>
    <m/>
    <m/>
    <m/>
    <m/>
    <m/>
    <m/>
    <x v="0"/>
    <x v="0"/>
    <m/>
  </r>
  <r>
    <s v=""/>
    <s v=" E1009_0999730"/>
    <s v="Run Control Server (Control and Config Software)"/>
    <s v="6.10.09.01"/>
    <x v="0"/>
    <d v="2026-01-08T00:00:00"/>
    <d v="2026-03-06T00:00:00"/>
    <s v="ewoolsey"/>
    <s v="abbot"/>
    <n v="50271.9"/>
    <m/>
    <s v="C"/>
    <s v="Labor"/>
    <s v="TEC"/>
    <m/>
    <s v="JLAB"/>
    <s v="PED"/>
    <s v="DET"/>
    <x v="10"/>
    <m/>
    <m/>
    <m/>
    <m/>
    <m/>
    <m/>
    <m/>
    <m/>
    <m/>
    <m/>
    <n v="50271.9"/>
    <m/>
    <m/>
    <m/>
    <m/>
    <m/>
    <m/>
    <m/>
    <m/>
    <x v="0"/>
    <x v="0"/>
    <m/>
  </r>
  <r>
    <s v=""/>
    <s v=" E1009_0999740"/>
    <s v="Run Control Interface (Control and Config Software)"/>
    <s v="6.10.09.01"/>
    <x v="0"/>
    <d v="2026-03-09T00:00:00"/>
    <d v="2026-05-01T00:00:00"/>
    <s v="ewoolsey"/>
    <s v="abbot"/>
    <n v="50271.9"/>
    <m/>
    <s v="C"/>
    <s v="Labor"/>
    <s v="TEC"/>
    <m/>
    <s v="JLAB"/>
    <s v="PED"/>
    <s v="DET"/>
    <x v="10"/>
    <m/>
    <m/>
    <m/>
    <m/>
    <m/>
    <m/>
    <m/>
    <m/>
    <m/>
    <m/>
    <n v="50271.9"/>
    <m/>
    <m/>
    <m/>
    <m/>
    <m/>
    <m/>
    <m/>
    <m/>
    <x v="0"/>
    <x v="0"/>
    <m/>
  </r>
  <r>
    <s v=""/>
    <s v=" E1009_0999750"/>
    <s v="DB Server System Administration (Control and Config Software)"/>
    <s v="6.10.09.01"/>
    <x v="0"/>
    <d v="2026-01-08T00:00:00"/>
    <d v="2026-03-06T00:00:00"/>
    <s v="ewoolsey"/>
    <s v="abbot"/>
    <n v="50271.9"/>
    <m/>
    <s v="C"/>
    <s v="Labor"/>
    <s v="TEC"/>
    <m/>
    <s v="JLAB"/>
    <s v="PED"/>
    <s v="DET"/>
    <x v="10"/>
    <m/>
    <m/>
    <m/>
    <m/>
    <m/>
    <m/>
    <m/>
    <m/>
    <m/>
    <m/>
    <n v="50271.9"/>
    <m/>
    <m/>
    <m/>
    <m/>
    <m/>
    <m/>
    <m/>
    <m/>
    <x v="0"/>
    <x v="0"/>
    <m/>
  </r>
  <r>
    <s v=""/>
    <s v=" E1009_0999755"/>
    <s v="DB Setup Tables (Control and Config Software)"/>
    <s v="6.10.09.01"/>
    <x v="0"/>
    <d v="2026-03-09T00:00:00"/>
    <d v="2026-05-01T00:00:00"/>
    <s v="ewoolsey"/>
    <s v="abbot"/>
    <n v="50271.9"/>
    <m/>
    <s v="C"/>
    <s v="Labor"/>
    <s v="TEC"/>
    <m/>
    <s v="JLAB"/>
    <s v="PED"/>
    <s v="DET"/>
    <x v="10"/>
    <m/>
    <m/>
    <m/>
    <m/>
    <m/>
    <m/>
    <m/>
    <m/>
    <m/>
    <m/>
    <n v="50271.9"/>
    <m/>
    <m/>
    <m/>
    <m/>
    <m/>
    <m/>
    <m/>
    <m/>
    <x v="0"/>
    <x v="0"/>
    <m/>
  </r>
  <r>
    <s v=""/>
    <s v=" E1009_0999760"/>
    <s v="DB Data Access Tools (Control and Config Software)"/>
    <s v="6.10.09.01"/>
    <x v="0"/>
    <d v="2026-05-04T00:00:00"/>
    <d v="2026-08-25T00:00:00"/>
    <s v="ewoolsey"/>
    <s v="abbot"/>
    <n v="100543.8"/>
    <m/>
    <s v="C"/>
    <s v="Labor"/>
    <s v="TEC"/>
    <m/>
    <s v="JLAB"/>
    <s v="PED"/>
    <s v="DET"/>
    <x v="10"/>
    <m/>
    <m/>
    <m/>
    <m/>
    <m/>
    <m/>
    <m/>
    <m/>
    <m/>
    <m/>
    <n v="100543.8"/>
    <m/>
    <m/>
    <m/>
    <m/>
    <m/>
    <m/>
    <m/>
    <m/>
    <x v="0"/>
    <x v="0"/>
    <m/>
  </r>
  <r>
    <s v=""/>
    <s v=" E1009_0999770"/>
    <s v="Define Specifications (QA Infrastructure)"/>
    <s v="6.10.09.01"/>
    <x v="0"/>
    <d v="2025-12-09T00:00:00"/>
    <d v="2026-01-07T00:00:00"/>
    <s v="ewoolsey"/>
    <s v="abbot"/>
    <n v="25135.95"/>
    <m/>
    <s v="C"/>
    <s v="Labor"/>
    <s v="TEC"/>
    <m/>
    <s v="JLAB"/>
    <s v="PED"/>
    <s v="DET"/>
    <x v="10"/>
    <m/>
    <m/>
    <m/>
    <m/>
    <m/>
    <m/>
    <m/>
    <m/>
    <m/>
    <m/>
    <n v="25135.95"/>
    <m/>
    <m/>
    <m/>
    <m/>
    <m/>
    <m/>
    <m/>
    <m/>
    <x v="0"/>
    <x v="0"/>
    <m/>
  </r>
  <r>
    <s v=""/>
    <s v=" E1009_0999780"/>
    <s v="Configure QA Data Pool (QA Infrastructure)"/>
    <s v="6.10.09.01"/>
    <x v="0"/>
    <d v="2026-01-08T00:00:00"/>
    <d v="2026-02-05T00:00:00"/>
    <s v="ewoolsey"/>
    <s v="abbot"/>
    <n v="25135.95"/>
    <m/>
    <s v="C"/>
    <s v="Labor"/>
    <s v="TEC"/>
    <m/>
    <s v="JLAB"/>
    <s v="PED"/>
    <s v="DET"/>
    <x v="10"/>
    <m/>
    <m/>
    <m/>
    <m/>
    <m/>
    <m/>
    <m/>
    <m/>
    <m/>
    <m/>
    <n v="25135.95"/>
    <m/>
    <m/>
    <m/>
    <m/>
    <m/>
    <m/>
    <m/>
    <m/>
    <x v="0"/>
    <x v="0"/>
    <m/>
  </r>
  <r>
    <s v=""/>
    <s v=" E1009_0999790"/>
    <s v="Route QA Data (QA Infrastructure)"/>
    <s v="6.10.09.01"/>
    <x v="0"/>
    <d v="2026-02-06T00:00:00"/>
    <d v="2026-04-03T00:00:00"/>
    <s v="ewoolsey"/>
    <s v="abbot"/>
    <n v="50271.9"/>
    <m/>
    <s v="C"/>
    <s v="Labor"/>
    <s v="TEC"/>
    <m/>
    <s v="JLAB"/>
    <s v="PED"/>
    <s v="DET"/>
    <x v="10"/>
    <m/>
    <m/>
    <m/>
    <m/>
    <m/>
    <m/>
    <m/>
    <m/>
    <m/>
    <m/>
    <n v="50271.9"/>
    <m/>
    <m/>
    <m/>
    <m/>
    <m/>
    <m/>
    <m/>
    <m/>
    <x v="0"/>
    <x v="0"/>
    <m/>
  </r>
  <r>
    <s v=""/>
    <s v=" E1009_0999800"/>
    <s v="Analyze QA Infrastructure (QA Infrastructure)"/>
    <s v="6.10.09.01"/>
    <x v="0"/>
    <d v="2026-04-06T00:00:00"/>
    <d v="2026-06-29T00:00:00"/>
    <s v="ewoolsey"/>
    <s v="abbot"/>
    <n v="75407.850000000006"/>
    <m/>
    <s v="C"/>
    <s v="Labor"/>
    <s v="TEC"/>
    <m/>
    <s v="JLAB"/>
    <s v="PED"/>
    <s v="DET"/>
    <x v="10"/>
    <m/>
    <m/>
    <m/>
    <m/>
    <m/>
    <m/>
    <m/>
    <m/>
    <m/>
    <m/>
    <n v="75407.850000000006"/>
    <m/>
    <m/>
    <m/>
    <m/>
    <m/>
    <m/>
    <m/>
    <m/>
    <x v="0"/>
    <x v="0"/>
    <m/>
  </r>
  <r>
    <s v=""/>
    <s v=" E1009_0999810"/>
    <s v="QA Detector Plots (1 task per detector) (QA Plots)"/>
    <s v="6.10.09.01"/>
    <x v="0"/>
    <d v="2026-02-06T00:00:00"/>
    <d v="2027-09-09T00:00:00"/>
    <s v="ewoolsey"/>
    <s v="abbot"/>
    <n v="76736.91"/>
    <m/>
    <s v="C"/>
    <s v="Labor"/>
    <s v="TEC"/>
    <m/>
    <s v="JLAB"/>
    <s v="PED"/>
    <s v="DET"/>
    <x v="10"/>
    <m/>
    <m/>
    <m/>
    <m/>
    <m/>
    <m/>
    <m/>
    <m/>
    <m/>
    <m/>
    <n v="31653.98"/>
    <n v="45082.93"/>
    <m/>
    <m/>
    <m/>
    <m/>
    <m/>
    <m/>
    <m/>
    <x v="0"/>
    <x v="0"/>
    <m/>
  </r>
  <r>
    <s v=""/>
    <s v=" E1009_0999690"/>
    <s v="Configure Local Storage (Buffer CPU Software)"/>
    <s v="6.10.09.01"/>
    <x v="0"/>
    <d v="2026-01-08T00:00:00"/>
    <d v="2026-02-05T00:00:00"/>
    <s v="ewoolsey"/>
    <s v="abbot"/>
    <n v="30264.02"/>
    <m/>
    <s v="C"/>
    <s v="Labor"/>
    <s v="TEC"/>
    <m/>
    <s v="JLAB"/>
    <s v="PED"/>
    <s v="DET"/>
    <x v="10"/>
    <m/>
    <m/>
    <m/>
    <m/>
    <m/>
    <m/>
    <m/>
    <m/>
    <m/>
    <m/>
    <n v="30264.02"/>
    <m/>
    <m/>
    <m/>
    <m/>
    <m/>
    <m/>
    <m/>
    <m/>
    <x v="0"/>
    <x v="0"/>
    <m/>
  </r>
  <r>
    <s v=""/>
    <s v=" E1009_0999780"/>
    <s v="Configure QA Data Pool (QA Infrastructure)"/>
    <s v="6.10.09.01"/>
    <x v="0"/>
    <d v="2026-01-08T00:00:00"/>
    <d v="2026-02-05T00:00:00"/>
    <s v="ewoolsey"/>
    <s v="abbot"/>
    <n v="30264.02"/>
    <m/>
    <s v="C"/>
    <s v="Labor"/>
    <s v="TEC"/>
    <m/>
    <s v="JLAB"/>
    <s v="PED"/>
    <s v="DET"/>
    <x v="10"/>
    <m/>
    <m/>
    <m/>
    <m/>
    <m/>
    <m/>
    <m/>
    <m/>
    <m/>
    <m/>
    <n v="30264.02"/>
    <m/>
    <m/>
    <m/>
    <m/>
    <m/>
    <m/>
    <m/>
    <m/>
    <x v="0"/>
    <x v="0"/>
    <m/>
  </r>
  <r>
    <s v=""/>
    <s v=" E1009_0999820"/>
    <s v="Perform Full System Test and Debug (DAQ Integration)"/>
    <s v="6.10.09.01"/>
    <x v="0"/>
    <d v="2026-01-08T00:00:00"/>
    <d v="2027-11-05T00:00:00"/>
    <s v="ewoolsey"/>
    <s v="abbot"/>
    <n v="76886.91"/>
    <m/>
    <s v="C"/>
    <s v="Labor"/>
    <s v="TEC"/>
    <m/>
    <s v="JLAB"/>
    <s v="PED"/>
    <s v="DET"/>
    <x v="10"/>
    <m/>
    <m/>
    <m/>
    <m/>
    <m/>
    <m/>
    <m/>
    <m/>
    <m/>
    <m/>
    <n v="30921.91"/>
    <n v="41786.36"/>
    <n v="4178.6400000000003"/>
    <m/>
    <m/>
    <m/>
    <m/>
    <m/>
    <m/>
    <x v="0"/>
    <x v="0"/>
    <m/>
  </r>
  <r>
    <s v=""/>
    <s v=" E1009_0999840"/>
    <s v="Prepare/Doc MICRO-DAQ release (DAQ Release)"/>
    <s v="6.10.09.01"/>
    <x v="0"/>
    <d v="2027-09-15T00:00:00"/>
    <d v="2027-09-29T00:00:00"/>
    <s v="ewoolsey"/>
    <s v="abbot"/>
    <n v="12945.01"/>
    <m/>
    <s v="C"/>
    <s v="Labor"/>
    <s v="TEC"/>
    <m/>
    <s v="JLAB"/>
    <s v="PED"/>
    <s v="DET"/>
    <x v="10"/>
    <m/>
    <m/>
    <m/>
    <m/>
    <m/>
    <m/>
    <m/>
    <m/>
    <m/>
    <m/>
    <m/>
    <n v="12945.01"/>
    <m/>
    <m/>
    <m/>
    <m/>
    <m/>
    <m/>
    <m/>
    <x v="0"/>
    <x v="0"/>
    <m/>
  </r>
  <r>
    <s v=""/>
    <s v=" E1009_0999860"/>
    <s v="Prepare/Doc MINI-DAQ release (DAQ Release)"/>
    <s v="6.10.09.01"/>
    <x v="0"/>
    <d v="2027-09-29T00:00:00"/>
    <d v="2027-10-14T00:00:00"/>
    <s v="ewoolsey"/>
    <s v="abbot"/>
    <n v="13256.1"/>
    <m/>
    <s v="C"/>
    <s v="Labor"/>
    <s v="TEC"/>
    <m/>
    <s v="JLAB"/>
    <s v="PED"/>
    <s v="DET"/>
    <x v="10"/>
    <m/>
    <m/>
    <m/>
    <m/>
    <m/>
    <m/>
    <m/>
    <m/>
    <m/>
    <m/>
    <m/>
    <n v="2637.41"/>
    <n v="10618.69"/>
    <m/>
    <m/>
    <m/>
    <m/>
    <m/>
    <m/>
    <x v="0"/>
    <x v="0"/>
    <m/>
  </r>
  <r>
    <s v=""/>
    <s v=" E1009_0999880"/>
    <s v="Prepare/Doc FULL DAQ release (DAQ Release)"/>
    <s v="6.10.09.01"/>
    <x v="0"/>
    <d v="2028-02-11T00:00:00"/>
    <d v="2028-02-28T00:00:00"/>
    <s v="ewoolsey"/>
    <s v="abbot"/>
    <n v="13333.36"/>
    <m/>
    <s v="C"/>
    <s v="Labor"/>
    <s v="TEC"/>
    <m/>
    <s v="JLAB"/>
    <s v="PED"/>
    <s v="DET"/>
    <x v="10"/>
    <m/>
    <m/>
    <m/>
    <m/>
    <m/>
    <m/>
    <m/>
    <m/>
    <m/>
    <m/>
    <m/>
    <m/>
    <n v="13333.36"/>
    <m/>
    <m/>
    <m/>
    <m/>
    <m/>
    <m/>
    <x v="0"/>
    <x v="0"/>
    <m/>
  </r>
  <r>
    <s v=""/>
    <s v=" E1000_0730"/>
    <s v="Barrel Detector Structures - Cradle -  Preliminary Design Support Structure and Installation Tooling"/>
    <s v="6.10.10.01"/>
    <x v="0"/>
    <d v="2023-05-01T00:00:00"/>
    <d v="2023-07-25T00:00:00"/>
    <s v="tlewis"/>
    <s v="rsharma"/>
    <n v="11591.93"/>
    <s v="EDIA"/>
    <s v="C"/>
    <s v="Labor"/>
    <s v="TEC"/>
    <m/>
    <s v="BNL"/>
    <s v="PED"/>
    <s v="DET"/>
    <x v="11"/>
    <s v="S.P354"/>
    <m/>
    <m/>
    <m/>
    <m/>
    <m/>
    <m/>
    <n v="11591.93"/>
    <m/>
    <m/>
    <m/>
    <m/>
    <m/>
    <m/>
    <m/>
    <m/>
    <m/>
    <m/>
    <m/>
    <x v="0"/>
    <x v="0"/>
    <m/>
  </r>
  <r>
    <s v=""/>
    <s v=" E1000_0740"/>
    <s v="Barrel Detector Structures - Cradle -  Preliminary Design Review"/>
    <s v="6.10.10.01"/>
    <x v="0"/>
    <d v="2023-07-26T00:00:00"/>
    <d v="2023-08-01T00:00:00"/>
    <s v="tlewis"/>
    <s v="rsharma"/>
    <n v="905.62"/>
    <s v="EDIA"/>
    <s v="C"/>
    <s v="Labor"/>
    <s v="TEC"/>
    <m/>
    <s v="BNL"/>
    <s v="PED"/>
    <s v="DET"/>
    <x v="11"/>
    <s v="S.P354"/>
    <m/>
    <m/>
    <m/>
    <m/>
    <m/>
    <m/>
    <n v="905.62"/>
    <m/>
    <m/>
    <m/>
    <m/>
    <m/>
    <m/>
    <m/>
    <m/>
    <m/>
    <m/>
    <m/>
    <x v="0"/>
    <x v="0"/>
    <m/>
  </r>
  <r>
    <s v=""/>
    <s v=" E1000_0760"/>
    <s v="Barrel Detector Structures - Cradle -  Preliminary Design Complete"/>
    <s v="6.10.10.01"/>
    <x v="0"/>
    <d v="2023-08-02T00:00:00"/>
    <d v="2023-08-08T00:00:00"/>
    <s v="tlewis"/>
    <s v="rsharma"/>
    <n v="965.99"/>
    <s v="EDIA"/>
    <s v="C"/>
    <s v="Labor"/>
    <s v="TEC"/>
    <m/>
    <s v="BNL"/>
    <s v="PED"/>
    <s v="DET"/>
    <x v="11"/>
    <s v="S.P354"/>
    <m/>
    <m/>
    <m/>
    <m/>
    <m/>
    <m/>
    <n v="965.99"/>
    <m/>
    <m/>
    <m/>
    <m/>
    <m/>
    <m/>
    <m/>
    <m/>
    <m/>
    <m/>
    <m/>
    <x v="0"/>
    <x v="0"/>
    <m/>
  </r>
  <r>
    <s v=""/>
    <s v=" E1000_0770"/>
    <s v="Barrel Detector Structures - Cradle -  Final Design"/>
    <s v="6.10.10.01"/>
    <x v="0"/>
    <d v="2023-08-09T00:00:00"/>
    <d v="2023-10-04T00:00:00"/>
    <s v="tlewis"/>
    <s v="rsharma"/>
    <n v="10895.96"/>
    <s v="EDIA"/>
    <s v="C"/>
    <s v="Labor"/>
    <s v="TEC"/>
    <m/>
    <s v="BNL"/>
    <s v="PED"/>
    <s v="DET"/>
    <x v="6"/>
    <s v="S.P354"/>
    <m/>
    <m/>
    <m/>
    <m/>
    <m/>
    <m/>
    <n v="10078.76"/>
    <n v="817.2"/>
    <m/>
    <m/>
    <m/>
    <m/>
    <m/>
    <m/>
    <m/>
    <m/>
    <m/>
    <m/>
    <x v="0"/>
    <x v="0"/>
    <m/>
  </r>
  <r>
    <s v=""/>
    <s v=" E1000_0780"/>
    <s v="Barrel Detector Structures - Cradle -  Final Design Review"/>
    <s v="6.10.10.01"/>
    <x v="3"/>
    <d v="2023-10-05T00:00:00"/>
    <d v="2023-10-12T00:00:00"/>
    <s v="tlewis"/>
    <s v="rsharma"/>
    <n v="3749.26"/>
    <s v="EDIA"/>
    <s v="C"/>
    <s v="Labor"/>
    <s v="TEC"/>
    <m/>
    <s v="BNL"/>
    <s v="PED"/>
    <s v="DET"/>
    <x v="6"/>
    <s v="S.P354"/>
    <m/>
    <m/>
    <m/>
    <m/>
    <m/>
    <m/>
    <m/>
    <n v="3749.26"/>
    <m/>
    <m/>
    <m/>
    <m/>
    <m/>
    <m/>
    <m/>
    <m/>
    <m/>
    <m/>
    <x v="0"/>
    <x v="0"/>
    <m/>
  </r>
  <r>
    <s v=""/>
    <s v=" E1000_0815"/>
    <s v="Barrel Detector Structures - Cradle -  Detail Drawings"/>
    <s v="6.10.10.01"/>
    <x v="0"/>
    <d v="2023-10-13T00:00:00"/>
    <d v="2023-10-26T00:00:00"/>
    <s v="tlewis"/>
    <s v="rsharma"/>
    <n v="1648.79"/>
    <s v="EDIA"/>
    <s v="C"/>
    <s v="Labor"/>
    <s v="TEC"/>
    <m/>
    <s v="BNL"/>
    <s v="PED"/>
    <s v="DET"/>
    <x v="6"/>
    <s v="S.P354"/>
    <m/>
    <m/>
    <m/>
    <m/>
    <m/>
    <m/>
    <m/>
    <n v="1648.79"/>
    <m/>
    <m/>
    <m/>
    <m/>
    <m/>
    <m/>
    <m/>
    <m/>
    <m/>
    <m/>
    <x v="0"/>
    <x v="0"/>
    <m/>
  </r>
  <r>
    <s v=""/>
    <s v=" E1000_0815"/>
    <s v="Barrel Detector Structures - Cradle -  Detail Drawings"/>
    <s v="6.10.10.01"/>
    <x v="0"/>
    <d v="2023-10-13T00:00:00"/>
    <d v="2023-10-26T00:00:00"/>
    <s v="tlewis"/>
    <s v="rsharma"/>
    <n v="1471.6"/>
    <s v="EDIA"/>
    <s v="C"/>
    <s v="Labor"/>
    <s v="TEC"/>
    <m/>
    <s v="BNL"/>
    <s v="PED"/>
    <s v="DET"/>
    <x v="6"/>
    <s v="S.P354"/>
    <m/>
    <m/>
    <m/>
    <m/>
    <m/>
    <m/>
    <m/>
    <n v="1471.6"/>
    <m/>
    <m/>
    <m/>
    <m/>
    <m/>
    <m/>
    <m/>
    <m/>
    <m/>
    <m/>
    <x v="0"/>
    <x v="0"/>
    <m/>
  </r>
  <r>
    <s v=""/>
    <s v=" E1000_0890"/>
    <s v="Barrel Detector Structures - Cradle -  Assembly of Spacers and Pistons"/>
    <s v="6.10.10.01"/>
    <x v="0"/>
    <d v="2026-06-11T00:00:00"/>
    <d v="2026-06-24T00:00:00"/>
    <s v="tlewis"/>
    <s v="rsharma"/>
    <n v="3532.45"/>
    <s v="CON"/>
    <s v="C"/>
    <s v="Labor"/>
    <s v="TEC"/>
    <m/>
    <s v="BNL"/>
    <s v="Const.Assemble"/>
    <s v="DET"/>
    <x v="7"/>
    <s v="S.P354"/>
    <s v="APP00583"/>
    <m/>
    <m/>
    <m/>
    <m/>
    <m/>
    <m/>
    <m/>
    <m/>
    <n v="3532.45"/>
    <m/>
    <m/>
    <m/>
    <m/>
    <m/>
    <m/>
    <m/>
    <m/>
    <x v="0"/>
    <x v="0"/>
    <m/>
  </r>
  <r>
    <s v=""/>
    <s v=" E1000_0895"/>
    <s v="Barrel Detector Structures - Cradle -  Installation of Grounding Anchors"/>
    <s v="6.10.10.01"/>
    <x v="0"/>
    <d v="2026-06-25T00:00:00"/>
    <d v="2026-07-09T00:00:00"/>
    <s v="tlewis"/>
    <s v="rsharma"/>
    <n v="3532.45"/>
    <s v="CON"/>
    <s v="C"/>
    <s v="Labor"/>
    <s v="TEC"/>
    <m/>
    <s v="BNL"/>
    <s v="Const.Assemble"/>
    <s v="DET"/>
    <x v="7"/>
    <s v="S.P354"/>
    <s v="APP00583"/>
    <m/>
    <m/>
    <m/>
    <m/>
    <m/>
    <m/>
    <m/>
    <m/>
    <n v="3532.45"/>
    <m/>
    <m/>
    <m/>
    <m/>
    <m/>
    <m/>
    <m/>
    <m/>
    <x v="0"/>
    <x v="0"/>
    <m/>
  </r>
  <r>
    <s v=""/>
    <s v=" E1000_0890"/>
    <s v="Barrel Detector Structures - Cradle -  Assembly of Spacers and Pistons"/>
    <s v="6.10.10.01"/>
    <x v="0"/>
    <d v="2026-06-11T00:00:00"/>
    <d v="2026-06-24T00:00:00"/>
    <s v="tlewis"/>
    <s v="rsharma"/>
    <n v="669.38"/>
    <s v="CON"/>
    <s v="C"/>
    <s v="Labor"/>
    <s v="TEC"/>
    <m/>
    <s v="BNL"/>
    <s v="Const.Assemble"/>
    <s v="DET"/>
    <x v="7"/>
    <s v="S.P354"/>
    <s v="APP00583"/>
    <m/>
    <m/>
    <m/>
    <m/>
    <m/>
    <m/>
    <m/>
    <m/>
    <n v="669.38"/>
    <m/>
    <m/>
    <m/>
    <m/>
    <m/>
    <m/>
    <m/>
    <m/>
    <x v="0"/>
    <x v="0"/>
    <m/>
  </r>
  <r>
    <s v=""/>
    <s v=" E1000_0895"/>
    <s v="Barrel Detector Structures - Cradle -  Installation of Grounding Anchors"/>
    <s v="6.10.10.01"/>
    <x v="0"/>
    <d v="2026-06-25T00:00:00"/>
    <d v="2026-07-09T00:00:00"/>
    <s v="tlewis"/>
    <s v="rsharma"/>
    <n v="669.38"/>
    <s v="CON"/>
    <s v="C"/>
    <s v="Labor"/>
    <s v="TEC"/>
    <m/>
    <s v="BNL"/>
    <s v="Const.Assemble"/>
    <s v="DET"/>
    <x v="7"/>
    <s v="S.P354"/>
    <s v="APP00583"/>
    <m/>
    <m/>
    <m/>
    <m/>
    <m/>
    <m/>
    <m/>
    <m/>
    <n v="669.38"/>
    <m/>
    <m/>
    <m/>
    <m/>
    <m/>
    <m/>
    <m/>
    <m/>
    <x v="0"/>
    <x v="0"/>
    <m/>
  </r>
  <r>
    <s v=""/>
    <s v=" E1000_0900"/>
    <s v="Barrel Detector Structures - Cradle -  Documentation, Testing and Certification"/>
    <s v="6.10.10.01"/>
    <x v="0"/>
    <d v="2026-07-10T00:00:00"/>
    <d v="2026-07-23T00:00:00"/>
    <s v="tlewis"/>
    <s v="rsharma"/>
    <n v="6988.52"/>
    <s v="CON"/>
    <s v="C"/>
    <s v="Labor"/>
    <s v="TEC"/>
    <m/>
    <s v="BNL"/>
    <s v="Const.Test"/>
    <s v="DET"/>
    <x v="8"/>
    <s v="S.P354"/>
    <s v="APP00583"/>
    <m/>
    <m/>
    <m/>
    <m/>
    <m/>
    <m/>
    <m/>
    <m/>
    <n v="6988.52"/>
    <m/>
    <m/>
    <m/>
    <m/>
    <m/>
    <m/>
    <m/>
    <m/>
    <x v="0"/>
    <x v="0"/>
    <m/>
  </r>
  <r>
    <s v=""/>
    <s v=" E1000_0920"/>
    <s v="Barrel Detector Structures - Cradle -  Final Installation"/>
    <s v="6.10.10.01"/>
    <x v="0"/>
    <d v="2028-11-27T00:00:00"/>
    <d v="2028-12-01T00:00:00"/>
    <s v="tlewis"/>
    <s v="rsharma"/>
    <n v="445.3"/>
    <s v="CON"/>
    <s v="C"/>
    <s v="Labor"/>
    <s v="TEC"/>
    <m/>
    <s v="BNL"/>
    <s v="Const.Install"/>
    <s v="DET"/>
    <x v="5"/>
    <s v="S.P354"/>
    <s v="APP00583"/>
    <m/>
    <m/>
    <m/>
    <m/>
    <m/>
    <m/>
    <m/>
    <m/>
    <m/>
    <m/>
    <m/>
    <n v="445.3"/>
    <m/>
    <m/>
    <m/>
    <m/>
    <m/>
    <x v="0"/>
    <x v="0"/>
    <m/>
  </r>
  <r>
    <s v=""/>
    <s v=" E1000_0920"/>
    <s v="Barrel Detector Structures - Cradle -  Final Installation"/>
    <s v="6.10.10.01"/>
    <x v="0"/>
    <d v="2028-11-27T00:00:00"/>
    <d v="2028-12-01T00:00:00"/>
    <s v="tlewis"/>
    <s v="rsharma"/>
    <n v="2349.9"/>
    <s v="CON"/>
    <s v="C"/>
    <s v="Labor"/>
    <s v="TEC"/>
    <m/>
    <s v="BNL"/>
    <s v="Const.Install"/>
    <s v="DET"/>
    <x v="5"/>
    <s v="S.P354"/>
    <s v="APP00583"/>
    <m/>
    <m/>
    <m/>
    <m/>
    <m/>
    <m/>
    <m/>
    <m/>
    <m/>
    <m/>
    <m/>
    <n v="2349.9"/>
    <m/>
    <m/>
    <m/>
    <m/>
    <m/>
    <x v="0"/>
    <x v="0"/>
    <m/>
  </r>
  <r>
    <s v=""/>
    <s v=" E1000_1090"/>
    <s v="Barrel Detector Structures - Barrel HCal -  Preliminary Design Review"/>
    <s v="6.10.10.01"/>
    <x v="0"/>
    <d v="2024-02-22T00:00:00"/>
    <d v="2024-02-28T00:00:00"/>
    <s v="tlewis"/>
    <s v="rsharma"/>
    <n v="3749.26"/>
    <s v="EDIA"/>
    <s v="C"/>
    <s v="Labor"/>
    <s v="TEC"/>
    <m/>
    <s v="BNL"/>
    <s v="PED"/>
    <s v="DET"/>
    <x v="11"/>
    <s v="P.S253"/>
    <m/>
    <m/>
    <m/>
    <m/>
    <m/>
    <m/>
    <m/>
    <n v="3749.26"/>
    <m/>
    <m/>
    <m/>
    <m/>
    <m/>
    <m/>
    <m/>
    <m/>
    <m/>
    <m/>
    <x v="0"/>
    <x v="0"/>
    <m/>
  </r>
  <r>
    <s v=""/>
    <s v=" E1000_1100"/>
    <s v="Barrel Detector Structures - Barrel HCal -  Preliminary Design Complete"/>
    <s v="6.10.10.01"/>
    <x v="0"/>
    <d v="2024-02-29T00:00:00"/>
    <d v="2024-03-06T00:00:00"/>
    <s v="tlewis"/>
    <s v="rsharma"/>
    <n v="3749.26"/>
    <s v="EDIA"/>
    <s v="C"/>
    <s v="Labor"/>
    <s v="TEC"/>
    <m/>
    <s v="BNL"/>
    <s v="PED"/>
    <s v="DET"/>
    <x v="11"/>
    <s v="P.S253"/>
    <m/>
    <m/>
    <m/>
    <m/>
    <m/>
    <m/>
    <m/>
    <n v="3749.26"/>
    <m/>
    <m/>
    <m/>
    <m/>
    <m/>
    <m/>
    <m/>
    <m/>
    <m/>
    <m/>
    <x v="0"/>
    <x v="0"/>
    <m/>
  </r>
  <r>
    <s v=""/>
    <s v=" E1000_1150"/>
    <s v="Barrel Detector Structures - Barrel HCal -  Final Design"/>
    <s v="6.10.10.01"/>
    <x v="0"/>
    <d v="2024-03-07T00:00:00"/>
    <d v="2024-08-23T00:00:00"/>
    <s v="tlewis"/>
    <s v="rsharma"/>
    <n v="22495.59"/>
    <s v="EDIA"/>
    <s v="C"/>
    <s v="Labor"/>
    <s v="TEC"/>
    <m/>
    <s v="BNL"/>
    <s v="PED"/>
    <s v="DET"/>
    <x v="6"/>
    <s v="P.S253"/>
    <m/>
    <m/>
    <m/>
    <m/>
    <m/>
    <m/>
    <m/>
    <n v="22495.59"/>
    <m/>
    <m/>
    <m/>
    <m/>
    <m/>
    <m/>
    <m/>
    <m/>
    <m/>
    <m/>
    <x v="0"/>
    <x v="0"/>
    <m/>
  </r>
  <r>
    <s v=""/>
    <s v=" E1000_1160"/>
    <s v="Barrel Detector Structures - Barrel HCal -  Final Design Review"/>
    <s v="6.10.10.01"/>
    <x v="3"/>
    <d v="2024-08-26T00:00:00"/>
    <d v="2024-09-09T00:00:00"/>
    <s v="tlewis"/>
    <s v="rsharma"/>
    <n v="7498.53"/>
    <s v="EDIA"/>
    <s v="C"/>
    <s v="Labor"/>
    <s v="TEC"/>
    <m/>
    <s v="BNL"/>
    <s v="PED"/>
    <s v="DET"/>
    <x v="6"/>
    <s v="P.S253"/>
    <m/>
    <m/>
    <m/>
    <m/>
    <m/>
    <m/>
    <m/>
    <n v="7498.53"/>
    <m/>
    <m/>
    <m/>
    <m/>
    <m/>
    <m/>
    <m/>
    <m/>
    <m/>
    <m/>
    <x v="0"/>
    <x v="0"/>
    <m/>
  </r>
  <r>
    <s v=""/>
    <s v=" E1000_1205"/>
    <s v="Barrel Detector Structures - Barrel HCal -  Detail Drawings"/>
    <s v="6.10.10.01"/>
    <x v="0"/>
    <d v="2024-09-10T00:00:00"/>
    <d v="2024-10-07T00:00:00"/>
    <s v="tlewis"/>
    <s v="rsharma"/>
    <n v="2968.96"/>
    <s v="EDIA"/>
    <s v="C"/>
    <s v="Labor"/>
    <s v="TEC"/>
    <m/>
    <s v="BNL"/>
    <s v="PED"/>
    <s v="DET"/>
    <x v="6"/>
    <s v="P.S253"/>
    <m/>
    <m/>
    <m/>
    <m/>
    <m/>
    <m/>
    <m/>
    <n v="2226.7199999999998"/>
    <n v="742.24"/>
    <m/>
    <m/>
    <m/>
    <m/>
    <m/>
    <m/>
    <m/>
    <m/>
    <m/>
    <x v="0"/>
    <x v="0"/>
    <m/>
  </r>
  <r>
    <s v=""/>
    <s v=" E1000_1205"/>
    <s v="Barrel Detector Structures - Barrel HCal -  Detail Drawings"/>
    <s v="6.10.10.01"/>
    <x v="0"/>
    <d v="2024-09-10T00:00:00"/>
    <d v="2024-10-07T00:00:00"/>
    <s v="tlewis"/>
    <s v="rsharma"/>
    <n v="3326.43"/>
    <s v="EDIA"/>
    <s v="C"/>
    <s v="Labor"/>
    <s v="TEC"/>
    <m/>
    <s v="BNL"/>
    <s v="PED"/>
    <s v="DET"/>
    <x v="6"/>
    <s v="P.S253"/>
    <m/>
    <m/>
    <m/>
    <m/>
    <m/>
    <m/>
    <m/>
    <n v="2494.83"/>
    <n v="831.61"/>
    <m/>
    <m/>
    <m/>
    <m/>
    <m/>
    <m/>
    <m/>
    <m/>
    <m/>
    <x v="0"/>
    <x v="0"/>
    <m/>
  </r>
  <r>
    <s v=""/>
    <s v=" E1000_1612"/>
    <s v="Barrel Detector Structures - Barrel HCal -  Disassembly in 1008"/>
    <s v="6.10.10.01"/>
    <x v="0"/>
    <d v="2026-01-27T00:00:00"/>
    <d v="2026-02-24T00:00:00"/>
    <s v="tlewis"/>
    <s v="rsharma"/>
    <n v="1338.77"/>
    <s v="EDIA"/>
    <s v="C"/>
    <s v="Labor"/>
    <s v="TEC"/>
    <m/>
    <s v="BNL"/>
    <s v="PED"/>
    <s v="DET"/>
    <x v="7"/>
    <s v="P.S253"/>
    <s v="APP00221"/>
    <m/>
    <m/>
    <m/>
    <m/>
    <m/>
    <m/>
    <m/>
    <m/>
    <n v="1338.77"/>
    <m/>
    <m/>
    <m/>
    <m/>
    <m/>
    <m/>
    <m/>
    <m/>
    <x v="0"/>
    <x v="0"/>
    <m/>
  </r>
  <r>
    <s v=""/>
    <s v=" E1000_1612"/>
    <s v="Barrel Detector Structures - Barrel HCal -  Disassembly in 1008"/>
    <s v="6.10.10.01"/>
    <x v="0"/>
    <d v="2026-01-27T00:00:00"/>
    <d v="2026-02-24T00:00:00"/>
    <s v="tlewis"/>
    <s v="rsharma"/>
    <n v="7064.9"/>
    <s v="EDIA"/>
    <s v="C"/>
    <s v="Labor"/>
    <s v="TEC"/>
    <m/>
    <s v="BNL"/>
    <s v="PED"/>
    <s v="DET"/>
    <x v="7"/>
    <s v="P.S253"/>
    <s v="APP00221"/>
    <m/>
    <m/>
    <m/>
    <m/>
    <m/>
    <m/>
    <m/>
    <m/>
    <n v="7064.9"/>
    <m/>
    <m/>
    <m/>
    <m/>
    <m/>
    <m/>
    <m/>
    <m/>
    <x v="0"/>
    <x v="0"/>
    <m/>
  </r>
  <r>
    <s v=""/>
    <s v=" E1000_1614"/>
    <s v="Barrel Detector Structures - Barrel HCal -  Transportation to 1006"/>
    <s v="6.10.10.01"/>
    <x v="0"/>
    <d v="2026-02-25T00:00:00"/>
    <d v="2026-03-10T00:00:00"/>
    <s v="tlewis"/>
    <s v="rsharma"/>
    <n v="803.26"/>
    <s v="EDIA"/>
    <s v="C"/>
    <s v="Labor"/>
    <s v="TEC"/>
    <m/>
    <s v="BNL"/>
    <s v="PED"/>
    <s v="DET"/>
    <x v="7"/>
    <s v="P.S253"/>
    <s v="APP00221"/>
    <m/>
    <m/>
    <m/>
    <m/>
    <m/>
    <m/>
    <m/>
    <m/>
    <n v="803.26"/>
    <m/>
    <m/>
    <m/>
    <m/>
    <m/>
    <m/>
    <m/>
    <m/>
    <x v="0"/>
    <x v="0"/>
    <m/>
  </r>
  <r>
    <s v=""/>
    <s v=" E1000_1614"/>
    <s v="Barrel Detector Structures - Barrel HCal -  Transportation to 1006"/>
    <s v="6.10.10.01"/>
    <x v="0"/>
    <d v="2026-02-25T00:00:00"/>
    <d v="2026-03-10T00:00:00"/>
    <s v="tlewis"/>
    <s v="rsharma"/>
    <n v="10482.77"/>
    <s v="EDIA"/>
    <s v="C"/>
    <s v="Labor"/>
    <s v="TEC"/>
    <m/>
    <s v="BNL"/>
    <s v="PED"/>
    <s v="DET"/>
    <x v="7"/>
    <s v="P.S253"/>
    <s v="APP00221"/>
    <m/>
    <m/>
    <m/>
    <m/>
    <m/>
    <m/>
    <m/>
    <m/>
    <n v="10482.77"/>
    <m/>
    <m/>
    <m/>
    <m/>
    <m/>
    <m/>
    <m/>
    <m/>
    <x v="0"/>
    <x v="0"/>
    <m/>
  </r>
  <r>
    <s v=""/>
    <s v=" E1000_1650"/>
    <s v="Barrel Detector Structures - Barrel HCal -  Pre-Assembly"/>
    <s v="6.10.10.01"/>
    <x v="0"/>
    <d v="2026-03-11T00:00:00"/>
    <d v="2026-03-24T00:00:00"/>
    <s v="tlewis"/>
    <s v="rsharma"/>
    <n v="1338.77"/>
    <s v="CON"/>
    <s v="C"/>
    <s v="Labor"/>
    <s v="TEC"/>
    <m/>
    <s v="BNL"/>
    <s v="Const.Assemble"/>
    <s v="DET"/>
    <x v="7"/>
    <s v="P.S253"/>
    <s v="APP00221"/>
    <m/>
    <m/>
    <m/>
    <m/>
    <m/>
    <m/>
    <m/>
    <m/>
    <n v="1338.77"/>
    <m/>
    <m/>
    <m/>
    <m/>
    <m/>
    <m/>
    <m/>
    <m/>
    <x v="0"/>
    <x v="0"/>
    <m/>
  </r>
  <r>
    <s v=""/>
    <s v=" E1000_1650"/>
    <s v="Barrel Detector Structures - Barrel HCal -  Pre-Assembly"/>
    <s v="6.10.10.01"/>
    <x v="0"/>
    <d v="2026-03-11T00:00:00"/>
    <d v="2026-03-24T00:00:00"/>
    <s v="tlewis"/>
    <s v="rsharma"/>
    <n v="7064.9"/>
    <s v="CON"/>
    <s v="C"/>
    <s v="Labor"/>
    <s v="TEC"/>
    <m/>
    <s v="BNL"/>
    <s v="Const.Assemble"/>
    <s v="DET"/>
    <x v="7"/>
    <s v="P.S253"/>
    <s v="APP00221"/>
    <m/>
    <m/>
    <m/>
    <m/>
    <m/>
    <m/>
    <m/>
    <m/>
    <n v="7064.9"/>
    <m/>
    <m/>
    <m/>
    <m/>
    <m/>
    <m/>
    <m/>
    <m/>
    <x v="0"/>
    <x v="0"/>
    <m/>
  </r>
  <r>
    <s v=""/>
    <s v=" E1000_1655"/>
    <s v="Barrel Detector Structures - Barrel HCal -  Electronics, Services and Cooling Assembly"/>
    <s v="6.10.10.01"/>
    <x v="0"/>
    <d v="2026-03-25T00:00:00"/>
    <d v="2026-05-05T00:00:00"/>
    <s v="tlewis"/>
    <s v="rsharma"/>
    <n v="1338.77"/>
    <s v="CON"/>
    <s v="C"/>
    <s v="Labor"/>
    <s v="TEC"/>
    <m/>
    <s v="BNL"/>
    <s v="Const.Assemble"/>
    <s v="DET"/>
    <x v="7"/>
    <s v="P.S253"/>
    <s v="APP00221"/>
    <m/>
    <m/>
    <m/>
    <m/>
    <m/>
    <m/>
    <m/>
    <m/>
    <n v="1338.77"/>
    <m/>
    <m/>
    <m/>
    <m/>
    <m/>
    <m/>
    <m/>
    <m/>
    <x v="0"/>
    <x v="0"/>
    <m/>
  </r>
  <r>
    <s v=""/>
    <s v=" E1000_1655"/>
    <s v="Barrel Detector Structures - Barrel HCal -  Electronics, Services and Cooling Assembly"/>
    <s v="6.10.10.01"/>
    <x v="0"/>
    <d v="2026-03-25T00:00:00"/>
    <d v="2026-05-05T00:00:00"/>
    <s v="tlewis"/>
    <s v="rsharma"/>
    <n v="7064.9"/>
    <s v="CON"/>
    <s v="C"/>
    <s v="Labor"/>
    <s v="TEC"/>
    <m/>
    <s v="BNL"/>
    <s v="Const.Assemble"/>
    <s v="DET"/>
    <x v="7"/>
    <s v="P.S253"/>
    <s v="APP00221"/>
    <m/>
    <m/>
    <m/>
    <m/>
    <m/>
    <m/>
    <m/>
    <m/>
    <n v="7064.9"/>
    <m/>
    <m/>
    <m/>
    <m/>
    <m/>
    <m/>
    <m/>
    <m/>
    <x v="0"/>
    <x v="0"/>
    <m/>
  </r>
  <r>
    <s v=""/>
    <s v=" E1000_1750"/>
    <s v="Barrel Detector Structures - Barrel HCal -  Documentation, Testing and Certification"/>
    <s v="6.10.10.01"/>
    <x v="0"/>
    <d v="2026-05-06T00:00:00"/>
    <d v="2026-05-19T00:00:00"/>
    <s v="tlewis"/>
    <s v="rsharma"/>
    <n v="13977.03"/>
    <s v="CON"/>
    <s v="C"/>
    <s v="Labor"/>
    <s v="TEC"/>
    <m/>
    <s v="BNL"/>
    <s v="Const.Test"/>
    <s v="DET"/>
    <x v="8"/>
    <s v="P.S253"/>
    <s v="APP00221"/>
    <m/>
    <m/>
    <m/>
    <m/>
    <m/>
    <m/>
    <m/>
    <m/>
    <n v="13977.03"/>
    <m/>
    <m/>
    <m/>
    <m/>
    <m/>
    <m/>
    <m/>
    <m/>
    <x v="0"/>
    <x v="0"/>
    <m/>
  </r>
  <r>
    <s v=""/>
    <s v=" E1000_1850"/>
    <s v="Barrel Detector Structures - Barrel HCal -  Final Installation (Top Half)"/>
    <s v="6.10.10.01"/>
    <x v="0"/>
    <d v="2029-03-29T00:00:00"/>
    <d v="2029-04-25T00:00:00"/>
    <s v="tlewis"/>
    <s v="rsharma"/>
    <n v="445.3"/>
    <s v="CON"/>
    <s v="C"/>
    <s v="Labor"/>
    <s v="TEC"/>
    <m/>
    <s v="BNL"/>
    <s v="Const.Install"/>
    <s v="DET"/>
    <x v="5"/>
    <s v="P.S253"/>
    <s v="APP00221"/>
    <m/>
    <m/>
    <m/>
    <m/>
    <m/>
    <m/>
    <m/>
    <m/>
    <m/>
    <m/>
    <m/>
    <n v="445.3"/>
    <m/>
    <m/>
    <m/>
    <m/>
    <m/>
    <x v="0"/>
    <x v="0"/>
    <m/>
  </r>
  <r>
    <s v=""/>
    <s v=" E1000_1850"/>
    <s v="Barrel Detector Structures - Barrel HCal -  Final Installation (Top Half)"/>
    <s v="6.10.10.01"/>
    <x v="0"/>
    <d v="2029-03-29T00:00:00"/>
    <d v="2029-04-25T00:00:00"/>
    <s v="tlewis"/>
    <s v="rsharma"/>
    <n v="2349.9"/>
    <s v="CON"/>
    <s v="C"/>
    <s v="Labor"/>
    <s v="TEC"/>
    <m/>
    <s v="BNL"/>
    <s v="Const.Install"/>
    <s v="DET"/>
    <x v="5"/>
    <s v="P.S253"/>
    <s v="APP00221"/>
    <m/>
    <m/>
    <m/>
    <m/>
    <m/>
    <m/>
    <m/>
    <m/>
    <m/>
    <m/>
    <m/>
    <n v="2349.9"/>
    <m/>
    <m/>
    <m/>
    <m/>
    <m/>
    <x v="0"/>
    <x v="0"/>
    <m/>
  </r>
  <r>
    <s v=""/>
    <s v=" E1000_1800"/>
    <s v="Barrel Detector Structures - Barrel HCal -  Final Installation (Bottom Half)"/>
    <s v="6.10.10.01"/>
    <x v="0"/>
    <d v="2029-01-03T00:00:00"/>
    <d v="2029-01-31T00:00:00"/>
    <s v="tlewis"/>
    <s v="rsharma"/>
    <n v="445.3"/>
    <s v="CON"/>
    <s v="C"/>
    <s v="Labor"/>
    <s v="TEC"/>
    <m/>
    <s v="BNL"/>
    <s v="Const.Install"/>
    <s v="DET"/>
    <x v="5"/>
    <s v="P.S253"/>
    <s v="APP00221"/>
    <m/>
    <m/>
    <m/>
    <m/>
    <m/>
    <m/>
    <m/>
    <m/>
    <m/>
    <m/>
    <m/>
    <n v="445.3"/>
    <m/>
    <m/>
    <m/>
    <m/>
    <m/>
    <x v="0"/>
    <x v="0"/>
    <m/>
  </r>
  <r>
    <s v=""/>
    <s v=" E1000_1800"/>
    <s v="Barrel Detector Structures - Barrel HCal -  Final Installation (Bottom Half)"/>
    <s v="6.10.10.01"/>
    <x v="0"/>
    <d v="2029-01-03T00:00:00"/>
    <d v="2029-01-31T00:00:00"/>
    <s v="tlewis"/>
    <s v="rsharma"/>
    <n v="2349.9"/>
    <s v="CON"/>
    <s v="C"/>
    <s v="Labor"/>
    <s v="TEC"/>
    <m/>
    <s v="BNL"/>
    <s v="Const.Install"/>
    <s v="DET"/>
    <x v="5"/>
    <s v="P.S253"/>
    <s v="APP00221"/>
    <m/>
    <m/>
    <m/>
    <m/>
    <m/>
    <m/>
    <m/>
    <m/>
    <m/>
    <m/>
    <m/>
    <n v="2349.9"/>
    <m/>
    <m/>
    <m/>
    <m/>
    <m/>
    <x v="0"/>
    <x v="0"/>
    <m/>
  </r>
  <r>
    <s v=""/>
    <s v=" E1000_1900"/>
    <s v="Barrel Detector Structures - Solenoid -  Preliminary Design Review"/>
    <s v="6.10.10.01"/>
    <x v="0"/>
    <d v="2024-03-25T00:00:00"/>
    <d v="2024-03-29T00:00:00"/>
    <s v="tlewis"/>
    <s v="rsharma"/>
    <n v="3749.26"/>
    <s v="EDIA"/>
    <s v="C"/>
    <s v="Labor"/>
    <s v="TEC"/>
    <m/>
    <s v="BNL"/>
    <s v="PED"/>
    <s v="DET"/>
    <x v="11"/>
    <s v="S.P290"/>
    <m/>
    <m/>
    <m/>
    <m/>
    <m/>
    <m/>
    <m/>
    <n v="3749.26"/>
    <m/>
    <m/>
    <m/>
    <m/>
    <m/>
    <m/>
    <m/>
    <m/>
    <m/>
    <m/>
    <x v="0"/>
    <x v="0"/>
    <m/>
  </r>
  <r>
    <s v=""/>
    <s v=" E1000_1920"/>
    <s v="Barrel Detector Structures - Solenoid -  Preliminary Design Complete"/>
    <s v="6.10.10.01"/>
    <x v="0"/>
    <d v="2024-04-01T00:00:00"/>
    <d v="2024-04-05T00:00:00"/>
    <s v="tlewis"/>
    <s v="rsharma"/>
    <n v="3749.26"/>
    <s v="EDIA"/>
    <s v="C"/>
    <s v="Labor"/>
    <s v="TEC"/>
    <m/>
    <s v="BNL"/>
    <s v="PED"/>
    <s v="DET"/>
    <x v="11"/>
    <s v="S.P290"/>
    <m/>
    <m/>
    <m/>
    <m/>
    <m/>
    <m/>
    <m/>
    <n v="3749.26"/>
    <m/>
    <m/>
    <m/>
    <m/>
    <m/>
    <m/>
    <m/>
    <m/>
    <m/>
    <m/>
    <x v="0"/>
    <x v="0"/>
    <m/>
  </r>
  <r>
    <s v=""/>
    <s v=" E1000_1930"/>
    <s v="Barrel Detector Structures - Solenoid -  Final Design"/>
    <s v="6.10.10.01"/>
    <x v="0"/>
    <d v="2024-04-08T00:00:00"/>
    <d v="2024-08-27T00:00:00"/>
    <s v="tlewis"/>
    <s v="rsharma"/>
    <n v="67486.77"/>
    <s v="EDIA"/>
    <s v="C"/>
    <s v="Labor"/>
    <s v="TEC"/>
    <m/>
    <s v="BNL"/>
    <s v="PED"/>
    <s v="DET"/>
    <x v="6"/>
    <s v="S.P290"/>
    <m/>
    <m/>
    <m/>
    <m/>
    <m/>
    <m/>
    <m/>
    <n v="67486.77"/>
    <m/>
    <m/>
    <m/>
    <m/>
    <m/>
    <m/>
    <m/>
    <m/>
    <m/>
    <m/>
    <x v="0"/>
    <x v="0"/>
    <m/>
  </r>
  <r>
    <s v=""/>
    <s v=" E1000_1940"/>
    <s v="Barrel Detector Structures - Solenoid -  Final Design Review"/>
    <s v="6.10.10.01"/>
    <x v="3"/>
    <d v="2024-08-28T00:00:00"/>
    <d v="2024-09-04T00:00:00"/>
    <s v="tlewis"/>
    <s v="rsharma"/>
    <n v="7498.53"/>
    <s v="EDIA"/>
    <s v="C"/>
    <s v="Labor"/>
    <s v="TEC"/>
    <m/>
    <s v="BNL"/>
    <s v="PED"/>
    <s v="DET"/>
    <x v="6"/>
    <s v="S.P290"/>
    <m/>
    <m/>
    <m/>
    <m/>
    <m/>
    <m/>
    <m/>
    <n v="7498.53"/>
    <m/>
    <m/>
    <m/>
    <m/>
    <m/>
    <m/>
    <m/>
    <m/>
    <m/>
    <m/>
    <x v="0"/>
    <x v="0"/>
    <m/>
  </r>
  <r>
    <s v=""/>
    <s v=" E1000_1980"/>
    <s v="Barrel Detector Structures - Solenoid -  Detail Drawings"/>
    <s v="6.10.10.01"/>
    <x v="0"/>
    <d v="2024-09-05T00:00:00"/>
    <d v="2024-10-17T00:00:00"/>
    <s v="tlewis"/>
    <s v="rsharma"/>
    <n v="2984.41"/>
    <s v="EDIA"/>
    <s v="C"/>
    <s v="Labor"/>
    <s v="TEC"/>
    <m/>
    <s v="BNL"/>
    <s v="PED"/>
    <s v="DET"/>
    <x v="6"/>
    <s v="S.P290"/>
    <m/>
    <m/>
    <m/>
    <m/>
    <m/>
    <m/>
    <m/>
    <n v="1790.65"/>
    <n v="1193.77"/>
    <m/>
    <m/>
    <m/>
    <m/>
    <m/>
    <m/>
    <m/>
    <m/>
    <m/>
    <x v="0"/>
    <x v="0"/>
    <m/>
  </r>
  <r>
    <s v=""/>
    <s v=" E1000_1980"/>
    <s v="Barrel Detector Structures - Solenoid -  Detail Drawings"/>
    <s v="6.10.10.01"/>
    <x v="0"/>
    <d v="2024-09-05T00:00:00"/>
    <d v="2024-10-17T00:00:00"/>
    <s v="tlewis"/>
    <s v="rsharma"/>
    <n v="3343.75"/>
    <s v="EDIA"/>
    <s v="C"/>
    <s v="Labor"/>
    <s v="TEC"/>
    <m/>
    <s v="BNL"/>
    <s v="PED"/>
    <s v="DET"/>
    <x v="6"/>
    <s v="S.P290"/>
    <m/>
    <m/>
    <m/>
    <m/>
    <m/>
    <m/>
    <m/>
    <n v="2006.25"/>
    <n v="1337.5"/>
    <m/>
    <m/>
    <m/>
    <m/>
    <m/>
    <m/>
    <m/>
    <m/>
    <m/>
    <x v="0"/>
    <x v="0"/>
    <m/>
  </r>
  <r>
    <s v=""/>
    <s v=" E1000_2070"/>
    <s v="Barrel Detector Structures - Solenoid -  Pre-Assembly"/>
    <s v="6.10.10.01"/>
    <x v="0"/>
    <d v="2026-04-22T00:00:00"/>
    <d v="2026-06-17T00:00:00"/>
    <s v="tlewis"/>
    <s v="rsharma"/>
    <n v="401.63"/>
    <s v="CON"/>
    <s v="C"/>
    <s v="Labor"/>
    <s v="TEC"/>
    <m/>
    <s v="BNL"/>
    <s v="Const.Assemble"/>
    <s v="DET"/>
    <x v="7"/>
    <s v="S.P290"/>
    <s v="APP00519"/>
    <m/>
    <m/>
    <m/>
    <m/>
    <m/>
    <m/>
    <m/>
    <m/>
    <n v="401.63"/>
    <m/>
    <m/>
    <m/>
    <m/>
    <m/>
    <m/>
    <m/>
    <m/>
    <x v="0"/>
    <x v="0"/>
    <m/>
  </r>
  <r>
    <s v=""/>
    <s v=" E1000_2070"/>
    <s v="Barrel Detector Structures - Solenoid -  Pre-Assembly"/>
    <s v="6.10.10.01"/>
    <x v="0"/>
    <d v="2026-04-22T00:00:00"/>
    <d v="2026-06-17T00:00:00"/>
    <s v="tlewis"/>
    <s v="rsharma"/>
    <n v="2119.4699999999998"/>
    <s v="CON"/>
    <s v="C"/>
    <s v="Labor"/>
    <s v="TEC"/>
    <m/>
    <s v="BNL"/>
    <s v="Const.Assemble"/>
    <s v="DET"/>
    <x v="7"/>
    <s v="S.P290"/>
    <s v="APP00519"/>
    <m/>
    <m/>
    <m/>
    <m/>
    <m/>
    <m/>
    <m/>
    <m/>
    <n v="2119.4699999999998"/>
    <m/>
    <m/>
    <m/>
    <m/>
    <m/>
    <m/>
    <m/>
    <m/>
    <x v="0"/>
    <x v="0"/>
    <m/>
  </r>
  <r>
    <s v=""/>
    <s v=" E1000_2085"/>
    <s v="Barrel Detector Structures - Solenoid -  Assembly"/>
    <s v="6.10.10.01"/>
    <x v="0"/>
    <d v="2026-07-17T00:00:00"/>
    <d v="2026-07-30T00:00:00"/>
    <s v="tlewis"/>
    <s v="rsharma"/>
    <n v="401.63"/>
    <s v="CON"/>
    <s v="C"/>
    <s v="Labor"/>
    <s v="TEC"/>
    <m/>
    <s v="BNL"/>
    <s v="Const.Assemble"/>
    <s v="DET"/>
    <x v="7"/>
    <s v="S.P290"/>
    <s v="APP00519"/>
    <m/>
    <m/>
    <m/>
    <m/>
    <m/>
    <m/>
    <m/>
    <m/>
    <n v="401.63"/>
    <m/>
    <m/>
    <m/>
    <m/>
    <m/>
    <m/>
    <m/>
    <m/>
    <x v="0"/>
    <x v="0"/>
    <m/>
  </r>
  <r>
    <s v=""/>
    <s v=" E1000_2085"/>
    <s v="Barrel Detector Structures - Solenoid -  Assembly"/>
    <s v="6.10.10.01"/>
    <x v="0"/>
    <d v="2026-07-17T00:00:00"/>
    <d v="2026-07-30T00:00:00"/>
    <s v="tlewis"/>
    <s v="rsharma"/>
    <n v="2119.4699999999998"/>
    <s v="CON"/>
    <s v="C"/>
    <s v="Labor"/>
    <s v="TEC"/>
    <m/>
    <s v="BNL"/>
    <s v="Const.Assemble"/>
    <s v="DET"/>
    <x v="7"/>
    <s v="S.P290"/>
    <s v="APP00519"/>
    <m/>
    <m/>
    <m/>
    <m/>
    <m/>
    <m/>
    <m/>
    <m/>
    <n v="2119.4699999999998"/>
    <m/>
    <m/>
    <m/>
    <m/>
    <m/>
    <m/>
    <m/>
    <m/>
    <x v="0"/>
    <x v="0"/>
    <m/>
  </r>
  <r>
    <s v=""/>
    <s v=" E1000_2100"/>
    <s v="Barrel Detector Structures - Solenoid -  Final Installation in Assembly Hall"/>
    <s v="6.10.10.01"/>
    <x v="0"/>
    <d v="2029-02-01T00:00:00"/>
    <d v="2029-02-14T00:00:00"/>
    <s v="tlewis"/>
    <s v="rsharma"/>
    <n v="593.73"/>
    <s v="CON"/>
    <s v="C"/>
    <s v="Labor"/>
    <s v="TEC"/>
    <m/>
    <s v="BNL"/>
    <s v="Const.Install"/>
    <s v="DET"/>
    <x v="5"/>
    <s v="S.P290"/>
    <s v="APP00519"/>
    <m/>
    <m/>
    <m/>
    <m/>
    <m/>
    <m/>
    <m/>
    <m/>
    <m/>
    <m/>
    <m/>
    <n v="593.73"/>
    <m/>
    <m/>
    <m/>
    <m/>
    <m/>
    <x v="0"/>
    <x v="0"/>
    <m/>
  </r>
  <r>
    <s v=""/>
    <s v=" E1000_2100"/>
    <s v="Barrel Detector Structures - Solenoid -  Final Installation in Assembly Hall"/>
    <s v="6.10.10.01"/>
    <x v="0"/>
    <d v="2029-02-01T00:00:00"/>
    <d v="2029-02-14T00:00:00"/>
    <s v="tlewis"/>
    <s v="rsharma"/>
    <n v="3133.19"/>
    <s v="CON"/>
    <s v="C"/>
    <s v="Labor"/>
    <s v="TEC"/>
    <m/>
    <s v="BNL"/>
    <s v="Const.Install"/>
    <s v="DET"/>
    <x v="5"/>
    <s v="S.P290"/>
    <s v="APP00519"/>
    <m/>
    <m/>
    <m/>
    <m/>
    <m/>
    <m/>
    <m/>
    <m/>
    <m/>
    <m/>
    <m/>
    <n v="3133.19"/>
    <m/>
    <m/>
    <m/>
    <m/>
    <m/>
    <x v="0"/>
    <x v="0"/>
    <m/>
  </r>
  <r>
    <s v=""/>
    <s v=" E1000_2102"/>
    <s v="Barrel Detector Structures - Solenoid -  Roll into IR"/>
    <s v="6.10.10.01"/>
    <x v="0"/>
    <d v="2029-05-24T00:00:00"/>
    <d v="2029-05-25T00:00:00"/>
    <s v="tlewis"/>
    <s v="rsharma"/>
    <n v="148.43"/>
    <s v="CON"/>
    <s v="C"/>
    <s v="Labor"/>
    <s v="TEC"/>
    <m/>
    <s v="BNL"/>
    <s v="Const.Install"/>
    <s v="DET"/>
    <x v="5"/>
    <s v="S.P290"/>
    <s v="APP00519"/>
    <m/>
    <m/>
    <m/>
    <m/>
    <m/>
    <m/>
    <m/>
    <m/>
    <m/>
    <m/>
    <m/>
    <n v="148.43"/>
    <m/>
    <m/>
    <m/>
    <m/>
    <m/>
    <x v="0"/>
    <x v="0"/>
    <m/>
  </r>
  <r>
    <s v=""/>
    <s v=" E1000_2102"/>
    <s v="Barrel Detector Structures - Solenoid -  Roll into IR"/>
    <s v="6.10.10.01"/>
    <x v="0"/>
    <d v="2029-05-24T00:00:00"/>
    <d v="2029-05-25T00:00:00"/>
    <s v="tlewis"/>
    <s v="rsharma"/>
    <n v="587.47"/>
    <s v="CON"/>
    <s v="C"/>
    <s v="Labor"/>
    <s v="TEC"/>
    <m/>
    <s v="BNL"/>
    <s v="Const.Install"/>
    <s v="DET"/>
    <x v="5"/>
    <s v="S.P290"/>
    <s v="APP00519"/>
    <m/>
    <m/>
    <m/>
    <m/>
    <m/>
    <m/>
    <m/>
    <m/>
    <m/>
    <m/>
    <m/>
    <n v="587.47"/>
    <m/>
    <m/>
    <m/>
    <m/>
    <m/>
    <x v="0"/>
    <x v="0"/>
    <m/>
  </r>
  <r>
    <s v=""/>
    <s v=" E1000_2104"/>
    <s v="Barrel Detector Structures - Solenoid -  Prep work in IR"/>
    <s v="6.10.10.01"/>
    <x v="0"/>
    <d v="2029-05-29T00:00:00"/>
    <d v="2029-06-11T00:00:00"/>
    <s v="tlewis"/>
    <s v="rsharma"/>
    <n v="593.73"/>
    <s v="CON"/>
    <s v="C"/>
    <s v="Labor"/>
    <s v="TEC"/>
    <m/>
    <s v="BNL"/>
    <s v="Const.Install"/>
    <s v="DET"/>
    <x v="5"/>
    <s v="S.P290"/>
    <s v="APP00519"/>
    <m/>
    <m/>
    <m/>
    <m/>
    <m/>
    <m/>
    <m/>
    <m/>
    <m/>
    <m/>
    <m/>
    <n v="593.73"/>
    <m/>
    <m/>
    <m/>
    <m/>
    <m/>
    <x v="0"/>
    <x v="0"/>
    <m/>
  </r>
  <r>
    <s v=""/>
    <s v=" E1000_2104"/>
    <s v="Barrel Detector Structures - Solenoid -  Prep work in IR"/>
    <s v="6.10.10.01"/>
    <x v="0"/>
    <d v="2029-05-29T00:00:00"/>
    <d v="2029-06-11T00:00:00"/>
    <s v="tlewis"/>
    <s v="rsharma"/>
    <n v="3133.19"/>
    <s v="CON"/>
    <s v="C"/>
    <s v="Labor"/>
    <s v="TEC"/>
    <m/>
    <s v="BNL"/>
    <s v="Const.Install"/>
    <s v="DET"/>
    <x v="5"/>
    <s v="S.P290"/>
    <s v="APP00519"/>
    <m/>
    <m/>
    <m/>
    <m/>
    <m/>
    <m/>
    <m/>
    <m/>
    <m/>
    <m/>
    <m/>
    <n v="3133.19"/>
    <m/>
    <m/>
    <m/>
    <m/>
    <m/>
    <x v="0"/>
    <x v="0"/>
    <m/>
  </r>
  <r>
    <s v=""/>
    <s v=" E1000_2106"/>
    <s v="Barrel Detector Structures - Solenoid -  Magnet Mapping"/>
    <s v="6.10.10.01"/>
    <x v="0"/>
    <d v="2029-06-12T00:00:00"/>
    <d v="2029-08-07T00:00:00"/>
    <s v="tlewis"/>
    <s v="rsharma"/>
    <n v="1929.61"/>
    <s v="CON"/>
    <s v="C"/>
    <s v="Labor"/>
    <s v="TEC"/>
    <m/>
    <s v="BNL"/>
    <s v="Const.Install"/>
    <s v="DET"/>
    <x v="5"/>
    <s v="S.P290"/>
    <s v="APP00519"/>
    <m/>
    <m/>
    <m/>
    <m/>
    <m/>
    <m/>
    <m/>
    <m/>
    <m/>
    <m/>
    <m/>
    <n v="1929.61"/>
    <m/>
    <m/>
    <m/>
    <m/>
    <m/>
    <x v="0"/>
    <x v="0"/>
    <m/>
  </r>
  <r>
    <s v=""/>
    <s v=" E1000_2106"/>
    <s v="Barrel Detector Structures - Solenoid -  Magnet Mapping"/>
    <s v="6.10.10.01"/>
    <x v="0"/>
    <d v="2029-06-12T00:00:00"/>
    <d v="2029-08-07T00:00:00"/>
    <s v="tlewis"/>
    <s v="rsharma"/>
    <n v="10182.879999999999"/>
    <s v="CON"/>
    <s v="C"/>
    <s v="Labor"/>
    <s v="TEC"/>
    <m/>
    <s v="BNL"/>
    <s v="Const.Install"/>
    <s v="DET"/>
    <x v="5"/>
    <s v="S.P290"/>
    <s v="APP00519"/>
    <m/>
    <m/>
    <m/>
    <m/>
    <m/>
    <m/>
    <m/>
    <m/>
    <m/>
    <m/>
    <m/>
    <n v="10182.879999999999"/>
    <m/>
    <m/>
    <m/>
    <m/>
    <m/>
    <x v="0"/>
    <x v="0"/>
    <m/>
  </r>
  <r>
    <s v=""/>
    <s v=" E1000_2108"/>
    <s v="Barrel Detector Structures - Solenoid -  Prep work to Roll into Assembly Hall"/>
    <s v="6.10.10.01"/>
    <x v="0"/>
    <d v="2029-08-08T00:00:00"/>
    <d v="2029-08-21T00:00:00"/>
    <s v="tlewis"/>
    <s v="rsharma"/>
    <n v="4898.25"/>
    <s v="CON"/>
    <s v="C"/>
    <s v="Labor"/>
    <s v="TEC"/>
    <m/>
    <s v="BNL"/>
    <s v="Const.Install"/>
    <s v="DET"/>
    <x v="5"/>
    <s v="S.P290"/>
    <s v="APP00519"/>
    <m/>
    <m/>
    <m/>
    <m/>
    <m/>
    <m/>
    <m/>
    <m/>
    <m/>
    <m/>
    <m/>
    <n v="4898.25"/>
    <m/>
    <m/>
    <m/>
    <m/>
    <m/>
    <x v="0"/>
    <x v="0"/>
    <m/>
  </r>
  <r>
    <s v=""/>
    <s v=" E1000_2108"/>
    <s v="Barrel Detector Structures - Solenoid -  Prep work to Roll into Assembly Hall"/>
    <s v="6.10.10.01"/>
    <x v="0"/>
    <d v="2029-08-08T00:00:00"/>
    <d v="2029-08-21T00:00:00"/>
    <s v="tlewis"/>
    <s v="rsharma"/>
    <n v="2349.9"/>
    <s v="CON"/>
    <s v="C"/>
    <s v="Labor"/>
    <s v="TEC"/>
    <m/>
    <s v="BNL"/>
    <s v="Const.Install"/>
    <s v="DET"/>
    <x v="5"/>
    <s v="S.P290"/>
    <s v="APP00519"/>
    <m/>
    <m/>
    <m/>
    <m/>
    <m/>
    <m/>
    <m/>
    <m/>
    <m/>
    <m/>
    <m/>
    <n v="2349.9"/>
    <m/>
    <m/>
    <m/>
    <m/>
    <m/>
    <x v="0"/>
    <x v="0"/>
    <m/>
  </r>
  <r>
    <s v=""/>
    <s v=" E1000_2110"/>
    <s v="Barrel Detector Structures - Solenoid -  Roll back into Assembly Hall"/>
    <s v="6.10.10.01"/>
    <x v="0"/>
    <d v="2029-08-22T00:00:00"/>
    <d v="2029-08-22T00:00:00"/>
    <s v="tlewis"/>
    <s v="rsharma"/>
    <n v="148.43"/>
    <s v="CON"/>
    <s v="C"/>
    <s v="Labor"/>
    <s v="TEC"/>
    <m/>
    <s v="BNL"/>
    <s v="Const.Install"/>
    <s v="DET"/>
    <x v="5"/>
    <s v="S.P290"/>
    <s v="APP00519"/>
    <m/>
    <m/>
    <m/>
    <m/>
    <m/>
    <m/>
    <m/>
    <m/>
    <m/>
    <m/>
    <m/>
    <n v="148.43"/>
    <m/>
    <m/>
    <m/>
    <m/>
    <m/>
    <x v="0"/>
    <x v="0"/>
    <m/>
  </r>
  <r>
    <s v=""/>
    <s v=" E1000_2110"/>
    <s v="Barrel Detector Structures - Solenoid -  Roll back into Assembly Hall"/>
    <s v="6.10.10.01"/>
    <x v="0"/>
    <d v="2029-08-22T00:00:00"/>
    <d v="2029-08-22T00:00:00"/>
    <s v="tlewis"/>
    <s v="rsharma"/>
    <n v="195.82"/>
    <s v="CON"/>
    <s v="C"/>
    <s v="Labor"/>
    <s v="TEC"/>
    <m/>
    <s v="BNL"/>
    <s v="Const.Install"/>
    <s v="DET"/>
    <x v="5"/>
    <s v="S.P290"/>
    <s v="APP00519"/>
    <m/>
    <m/>
    <m/>
    <m/>
    <m/>
    <m/>
    <m/>
    <m/>
    <m/>
    <m/>
    <m/>
    <n v="195.82"/>
    <m/>
    <m/>
    <m/>
    <m/>
    <m/>
    <x v="0"/>
    <x v="0"/>
    <m/>
  </r>
  <r>
    <s v=""/>
    <s v=" E1000_2080"/>
    <s v="Barrel Detector Structures - Solenoid -  Documentation, Testing and Certification"/>
    <s v="6.10.10.01"/>
    <x v="0"/>
    <d v="2026-06-18T00:00:00"/>
    <d v="2026-07-16T00:00:00"/>
    <s v="tlewis"/>
    <s v="rsharma"/>
    <n v="6988.52"/>
    <s v="CON"/>
    <s v="C"/>
    <s v="Labor"/>
    <s v="TEC"/>
    <m/>
    <s v="BNL"/>
    <s v="Const.Test"/>
    <s v="DET"/>
    <x v="8"/>
    <s v="S.P290"/>
    <s v="APP00519"/>
    <m/>
    <m/>
    <m/>
    <m/>
    <m/>
    <m/>
    <m/>
    <m/>
    <n v="6988.52"/>
    <m/>
    <m/>
    <m/>
    <m/>
    <m/>
    <m/>
    <m/>
    <m/>
    <x v="0"/>
    <x v="0"/>
    <m/>
  </r>
  <r>
    <s v=""/>
    <s v=" E1000_2170"/>
    <s v="Barrel Detector Structures - dRICH -  Preliminary Design Complete"/>
    <s v="6.10.10.01"/>
    <x v="0"/>
    <d v="2024-10-08T00:00:00"/>
    <d v="2024-10-15T00:00:00"/>
    <s v="tlewis"/>
    <s v="rsharma"/>
    <n v="3880.49"/>
    <s v="EDIA"/>
    <s v="C"/>
    <s v="Labor"/>
    <s v="TEC"/>
    <m/>
    <s v="BNL"/>
    <s v="PED"/>
    <s v="DET"/>
    <x v="11"/>
    <s v="S.P295"/>
    <m/>
    <m/>
    <m/>
    <m/>
    <m/>
    <m/>
    <m/>
    <m/>
    <n v="3880.49"/>
    <m/>
    <m/>
    <m/>
    <m/>
    <m/>
    <m/>
    <m/>
    <m/>
    <m/>
    <x v="0"/>
    <x v="0"/>
    <m/>
  </r>
  <r>
    <s v=""/>
    <s v=" E1000_2180"/>
    <s v="Barrel Detector Structures - dRICH -  Final Design"/>
    <s v="6.10.10.01"/>
    <x v="0"/>
    <d v="2024-10-16T00:00:00"/>
    <d v="2025-04-10T00:00:00"/>
    <s v="tlewis"/>
    <s v="rsharma"/>
    <n v="97012.22"/>
    <s v="EDIA"/>
    <s v="C"/>
    <s v="Labor"/>
    <s v="TEC"/>
    <m/>
    <s v="BNL"/>
    <s v="PED"/>
    <s v="DET"/>
    <x v="6"/>
    <s v="S.P295"/>
    <m/>
    <m/>
    <m/>
    <m/>
    <m/>
    <m/>
    <m/>
    <m/>
    <n v="97012.22"/>
    <m/>
    <m/>
    <m/>
    <m/>
    <m/>
    <m/>
    <m/>
    <m/>
    <m/>
    <x v="0"/>
    <x v="0"/>
    <m/>
  </r>
  <r>
    <s v=""/>
    <s v=" E1000_2150"/>
    <s v="Barrel Detector Structures - dRICH -  Preliminary Design Review"/>
    <s v="6.10.10.01"/>
    <x v="0"/>
    <d v="2024-10-01T00:00:00"/>
    <d v="2024-10-07T00:00:00"/>
    <s v="tlewis"/>
    <s v="rsharma"/>
    <n v="3880.49"/>
    <s v="EDIA"/>
    <s v="C"/>
    <s v="Labor"/>
    <s v="TEC"/>
    <m/>
    <s v="BNL"/>
    <s v="PED"/>
    <s v="DET"/>
    <x v="11"/>
    <s v="S.P295"/>
    <m/>
    <m/>
    <m/>
    <m/>
    <m/>
    <m/>
    <m/>
    <m/>
    <n v="3880.49"/>
    <m/>
    <m/>
    <m/>
    <m/>
    <m/>
    <m/>
    <m/>
    <m/>
    <m/>
    <x v="0"/>
    <x v="0"/>
    <m/>
  </r>
  <r>
    <s v=""/>
    <s v=" E1000_2190"/>
    <s v="Barrel Detector Structures - dRICH -  Final Design Review"/>
    <s v="6.10.10.01"/>
    <x v="0"/>
    <d v="2025-04-11T00:00:00"/>
    <d v="2025-04-17T00:00:00"/>
    <s v="tlewis"/>
    <s v="rsharma"/>
    <n v="3880.49"/>
    <s v="EDIA"/>
    <s v="C"/>
    <s v="Labor"/>
    <s v="TEC"/>
    <m/>
    <s v="BNL"/>
    <s v="PED"/>
    <s v="DET"/>
    <x v="6"/>
    <s v="S.P295"/>
    <m/>
    <m/>
    <m/>
    <m/>
    <m/>
    <m/>
    <m/>
    <m/>
    <n v="3880.49"/>
    <m/>
    <m/>
    <m/>
    <m/>
    <m/>
    <m/>
    <m/>
    <m/>
    <m/>
    <x v="0"/>
    <x v="0"/>
    <m/>
  </r>
  <r>
    <s v=""/>
    <s v=" E1000_2225"/>
    <s v="Barrel Detector Structures - dRICH -  Detail Drawings"/>
    <s v="6.10.10.01"/>
    <x v="0"/>
    <d v="2025-04-18T00:00:00"/>
    <d v="2025-07-14T00:00:00"/>
    <s v="tlewis"/>
    <s v="rsharma"/>
    <n v="5483.2"/>
    <s v="EDIA"/>
    <s v="C"/>
    <s v="Labor"/>
    <s v="TEC"/>
    <m/>
    <s v="BNL"/>
    <s v="PED"/>
    <s v="DET"/>
    <x v="6"/>
    <s v="S.P295"/>
    <m/>
    <m/>
    <m/>
    <m/>
    <m/>
    <m/>
    <m/>
    <m/>
    <n v="5483.2"/>
    <m/>
    <m/>
    <m/>
    <m/>
    <m/>
    <m/>
    <m/>
    <m/>
    <m/>
    <x v="0"/>
    <x v="0"/>
    <m/>
  </r>
  <r>
    <s v=""/>
    <s v=" E1000_2225"/>
    <s v="Barrel Detector Structures - dRICH -  Detail Drawings"/>
    <s v="6.10.10.01"/>
    <x v="0"/>
    <d v="2025-04-18T00:00:00"/>
    <d v="2025-07-14T00:00:00"/>
    <s v="tlewis"/>
    <s v="rsharma"/>
    <n v="6143.39"/>
    <s v="EDIA"/>
    <s v="C"/>
    <s v="Labor"/>
    <s v="TEC"/>
    <m/>
    <s v="BNL"/>
    <s v="PED"/>
    <s v="DET"/>
    <x v="6"/>
    <s v="S.P295"/>
    <m/>
    <m/>
    <m/>
    <m/>
    <m/>
    <m/>
    <m/>
    <m/>
    <n v="6143.39"/>
    <m/>
    <m/>
    <m/>
    <m/>
    <m/>
    <m/>
    <m/>
    <m/>
    <m/>
    <x v="0"/>
    <x v="0"/>
    <m/>
  </r>
  <r>
    <s v=""/>
    <s v=" E1000_2320"/>
    <s v="Barrel Detector Structures - dRICH -  Pre-Assembly"/>
    <s v="6.10.10.01"/>
    <x v="0"/>
    <d v="2026-07-22T00:00:00"/>
    <d v="2026-08-18T00:00:00"/>
    <s v="tlewis"/>
    <s v="rsharma"/>
    <n v="937.14"/>
    <s v="CON"/>
    <s v="C"/>
    <s v="Labor"/>
    <s v="TEC"/>
    <m/>
    <s v="BNL"/>
    <s v="Const.Assemble"/>
    <s v="DET"/>
    <x v="7"/>
    <s v="S.P295"/>
    <s v="APP00524"/>
    <m/>
    <m/>
    <m/>
    <m/>
    <m/>
    <m/>
    <m/>
    <m/>
    <n v="937.14"/>
    <m/>
    <m/>
    <m/>
    <m/>
    <m/>
    <m/>
    <m/>
    <m/>
    <x v="0"/>
    <x v="0"/>
    <m/>
  </r>
  <r>
    <s v=""/>
    <s v=" E1000_2320"/>
    <s v="Barrel Detector Structures - dRICH -  Pre-Assembly"/>
    <s v="6.10.10.01"/>
    <x v="0"/>
    <d v="2026-07-22T00:00:00"/>
    <d v="2026-08-18T00:00:00"/>
    <s v="tlewis"/>
    <s v="rsharma"/>
    <n v="5298.68"/>
    <s v="CON"/>
    <s v="C"/>
    <s v="Labor"/>
    <s v="TEC"/>
    <m/>
    <s v="BNL"/>
    <s v="Const.Assemble"/>
    <s v="DET"/>
    <x v="7"/>
    <s v="S.P295"/>
    <s v="APP00524"/>
    <m/>
    <m/>
    <m/>
    <m/>
    <m/>
    <m/>
    <m/>
    <m/>
    <n v="5298.68"/>
    <m/>
    <m/>
    <m/>
    <m/>
    <m/>
    <m/>
    <m/>
    <m/>
    <x v="0"/>
    <x v="0"/>
    <m/>
  </r>
  <r>
    <s v=""/>
    <s v=" E1000_2335"/>
    <s v="Barrel Detector Structures - dRICH -  Assembly"/>
    <s v="6.10.10.01"/>
    <x v="0"/>
    <d v="2026-09-17T00:00:00"/>
    <d v="2026-10-15T00:00:00"/>
    <s v="tlewis"/>
    <s v="rsharma"/>
    <n v="953.54"/>
    <s v="CON"/>
    <s v="C"/>
    <s v="Labor"/>
    <s v="TEC"/>
    <m/>
    <s v="BNL"/>
    <s v="Const.Assemble"/>
    <s v="DET"/>
    <x v="7"/>
    <s v="S.P295"/>
    <s v="APP00524"/>
    <m/>
    <m/>
    <m/>
    <m/>
    <m/>
    <m/>
    <m/>
    <m/>
    <n v="476.77"/>
    <n v="476.77"/>
    <m/>
    <m/>
    <m/>
    <m/>
    <m/>
    <m/>
    <m/>
    <x v="0"/>
    <x v="0"/>
    <m/>
  </r>
  <r>
    <s v=""/>
    <s v=" E1000_2335"/>
    <s v="Barrel Detector Structures - dRICH -  Assembly"/>
    <s v="6.10.10.01"/>
    <x v="0"/>
    <d v="2026-09-17T00:00:00"/>
    <d v="2026-10-15T00:00:00"/>
    <s v="tlewis"/>
    <s v="rsharma"/>
    <n v="5391.4"/>
    <s v="CON"/>
    <s v="C"/>
    <s v="Labor"/>
    <s v="TEC"/>
    <m/>
    <s v="BNL"/>
    <s v="Const.Assemble"/>
    <s v="DET"/>
    <x v="7"/>
    <s v="S.P295"/>
    <s v="APP00524"/>
    <m/>
    <m/>
    <m/>
    <m/>
    <m/>
    <m/>
    <m/>
    <m/>
    <n v="2695.7"/>
    <n v="2695.7"/>
    <m/>
    <m/>
    <m/>
    <m/>
    <m/>
    <m/>
    <m/>
    <x v="0"/>
    <x v="0"/>
    <m/>
  </r>
  <r>
    <s v=""/>
    <s v=" E1000_2337"/>
    <s v="Barrel Detector Structures - dRICH -  Electronics, Services and Cooling Integration"/>
    <s v="6.10.10.01"/>
    <x v="0"/>
    <d v="2026-10-16T00:00:00"/>
    <d v="2026-11-13T00:00:00"/>
    <s v="tlewis"/>
    <s v="rsharma"/>
    <n v="969.94"/>
    <s v="CON"/>
    <s v="C"/>
    <s v="Labor"/>
    <s v="TEC"/>
    <m/>
    <s v="BNL"/>
    <s v="Const.Assemble"/>
    <s v="DET"/>
    <x v="7"/>
    <s v="S.P295"/>
    <s v="APP00524"/>
    <m/>
    <m/>
    <m/>
    <m/>
    <m/>
    <m/>
    <m/>
    <m/>
    <m/>
    <n v="969.94"/>
    <m/>
    <m/>
    <m/>
    <m/>
    <m/>
    <m/>
    <m/>
    <x v="0"/>
    <x v="0"/>
    <m/>
  </r>
  <r>
    <s v=""/>
    <s v=" E1000_2337"/>
    <s v="Barrel Detector Structures - dRICH -  Electronics, Services and Cooling Integration"/>
    <s v="6.10.10.01"/>
    <x v="0"/>
    <d v="2026-10-16T00:00:00"/>
    <d v="2026-11-13T00:00:00"/>
    <s v="tlewis"/>
    <s v="rsharma"/>
    <n v="5484.13"/>
    <s v="CON"/>
    <s v="C"/>
    <s v="Labor"/>
    <s v="TEC"/>
    <m/>
    <s v="BNL"/>
    <s v="Const.Assemble"/>
    <s v="DET"/>
    <x v="7"/>
    <s v="S.P295"/>
    <s v="APP00524"/>
    <m/>
    <m/>
    <m/>
    <m/>
    <m/>
    <m/>
    <m/>
    <m/>
    <m/>
    <n v="5484.13"/>
    <m/>
    <m/>
    <m/>
    <m/>
    <m/>
    <m/>
    <m/>
    <x v="0"/>
    <x v="0"/>
    <m/>
  </r>
  <r>
    <s v=""/>
    <s v=" E1000_2350"/>
    <s v="Barrel Detector Structures - dRICH -  Final Installation"/>
    <s v="6.10.10.01"/>
    <x v="0"/>
    <d v="1930-04-19T00:00:00"/>
    <d v="1930-05-16T00:00:00"/>
    <s v="tlewis"/>
    <s v="rsharma"/>
    <n v="1075.3900000000001"/>
    <s v="CON"/>
    <s v="C"/>
    <s v="Labor"/>
    <s v="TEC"/>
    <m/>
    <s v="BNL"/>
    <s v="Const.Install"/>
    <s v="DET"/>
    <x v="5"/>
    <s v="S.P295"/>
    <s v="APP00524"/>
    <m/>
    <m/>
    <m/>
    <m/>
    <m/>
    <m/>
    <m/>
    <m/>
    <m/>
    <m/>
    <m/>
    <m/>
    <n v="1075.3900000000001"/>
    <m/>
    <m/>
    <m/>
    <m/>
    <x v="0"/>
    <x v="0"/>
    <m/>
  </r>
  <r>
    <s v=""/>
    <s v=" E1000_2350"/>
    <s v="Barrel Detector Structures - dRICH -  Final Installation"/>
    <s v="6.10.10.01"/>
    <x v="0"/>
    <d v="1930-04-19T00:00:00"/>
    <d v="1930-05-16T00:00:00"/>
    <s v="tlewis"/>
    <s v="rsharma"/>
    <n v="6080.35"/>
    <s v="CON"/>
    <s v="C"/>
    <s v="Labor"/>
    <s v="TEC"/>
    <m/>
    <s v="BNL"/>
    <s v="Const.Install"/>
    <s v="DET"/>
    <x v="5"/>
    <s v="S.P295"/>
    <s v="APP00524"/>
    <m/>
    <m/>
    <m/>
    <m/>
    <m/>
    <m/>
    <m/>
    <m/>
    <m/>
    <m/>
    <m/>
    <m/>
    <n v="6080.35"/>
    <m/>
    <m/>
    <m/>
    <m/>
    <x v="0"/>
    <x v="0"/>
    <m/>
  </r>
  <r>
    <s v=""/>
    <s v=" E1000_2330"/>
    <s v="Barrel Detector Structures - dRICH -  Documentation, Testing and Certification"/>
    <s v="6.10.10.01"/>
    <x v="0"/>
    <d v="2026-08-19T00:00:00"/>
    <d v="2026-09-16T00:00:00"/>
    <s v="tlewis"/>
    <s v="rsharma"/>
    <n v="8735.64"/>
    <s v="CON"/>
    <s v="C"/>
    <s v="Labor"/>
    <s v="TEC"/>
    <m/>
    <s v="BNL"/>
    <s v="Const.Test"/>
    <s v="DET"/>
    <x v="8"/>
    <s v="S.P295"/>
    <s v="APP00524"/>
    <m/>
    <m/>
    <m/>
    <m/>
    <m/>
    <m/>
    <m/>
    <m/>
    <n v="8735.64"/>
    <m/>
    <m/>
    <m/>
    <m/>
    <m/>
    <m/>
    <m/>
    <m/>
    <x v="0"/>
    <x v="0"/>
    <m/>
  </r>
  <r>
    <s v=""/>
    <s v=" E1000_2420"/>
    <s v="Barrel Detector Structures - Barrel EMCal  -  Preliminary Design Complete"/>
    <s v="6.10.10.01"/>
    <x v="0"/>
    <d v="2026-06-16T00:00:00"/>
    <d v="2026-06-22T00:00:00"/>
    <s v="tlewis"/>
    <s v="rsharma"/>
    <n v="4016.31"/>
    <s v="EDIA"/>
    <s v="C"/>
    <s v="Labor"/>
    <s v="TEC"/>
    <m/>
    <s v="BNL"/>
    <s v="PED"/>
    <s v="DET"/>
    <x v="11"/>
    <s v="S.P294"/>
    <m/>
    <m/>
    <m/>
    <m/>
    <m/>
    <m/>
    <m/>
    <m/>
    <m/>
    <n v="4016.31"/>
    <m/>
    <m/>
    <m/>
    <m/>
    <m/>
    <m/>
    <m/>
    <m/>
    <x v="0"/>
    <x v="0"/>
    <m/>
  </r>
  <r>
    <s v=""/>
    <s v=" E1000_2430"/>
    <s v="Barrel Detector Structures - Barrel EMCal  -  Final Design"/>
    <s v="6.10.10.01"/>
    <x v="0"/>
    <d v="2026-06-23T00:00:00"/>
    <d v="2027-06-22T00:00:00"/>
    <s v="tlewis"/>
    <s v="rsharma"/>
    <n v="205875.85"/>
    <s v="EDIA"/>
    <s v="C"/>
    <s v="Labor"/>
    <s v="TEC"/>
    <m/>
    <s v="BNL"/>
    <s v="PED"/>
    <s v="DET"/>
    <x v="6"/>
    <s v="S.P294"/>
    <m/>
    <m/>
    <m/>
    <m/>
    <m/>
    <m/>
    <m/>
    <m/>
    <m/>
    <n v="57645.24"/>
    <n v="148230.60999999999"/>
    <m/>
    <m/>
    <m/>
    <m/>
    <m/>
    <m/>
    <m/>
    <x v="0"/>
    <x v="0"/>
    <m/>
  </r>
  <r>
    <s v=""/>
    <s v=" E1000_2400"/>
    <s v="Barrel Detector Structures - Barrel EMCal  -  Preliminary Design Review"/>
    <s v="6.10.10.01"/>
    <x v="0"/>
    <d v="2026-06-09T00:00:00"/>
    <d v="2026-06-15T00:00:00"/>
    <s v="tlewis"/>
    <s v="rsharma"/>
    <n v="4016.31"/>
    <s v="EDIA"/>
    <s v="C"/>
    <s v="Labor"/>
    <s v="TEC"/>
    <m/>
    <s v="BNL"/>
    <s v="PED"/>
    <s v="DET"/>
    <x v="11"/>
    <s v="S.P294"/>
    <m/>
    <m/>
    <m/>
    <m/>
    <m/>
    <m/>
    <m/>
    <m/>
    <m/>
    <n v="4016.31"/>
    <m/>
    <m/>
    <m/>
    <m/>
    <m/>
    <m/>
    <m/>
    <m/>
    <x v="0"/>
    <x v="0"/>
    <m/>
  </r>
  <r>
    <s v=""/>
    <s v=" E1000_2440"/>
    <s v="Barrel Detector Structures - Barrel EMCal  -  Final Design Review"/>
    <s v="6.10.10.01"/>
    <x v="0"/>
    <d v="2027-06-23T00:00:00"/>
    <d v="2027-06-29T00:00:00"/>
    <s v="tlewis"/>
    <s v="rsharma"/>
    <n v="8313.75"/>
    <s v="EDIA"/>
    <s v="C"/>
    <s v="Labor"/>
    <s v="TEC"/>
    <m/>
    <s v="BNL"/>
    <s v="PED"/>
    <s v="DET"/>
    <x v="6"/>
    <s v="S.P294"/>
    <m/>
    <m/>
    <m/>
    <m/>
    <m/>
    <m/>
    <m/>
    <m/>
    <m/>
    <m/>
    <n v="8313.75"/>
    <m/>
    <m/>
    <m/>
    <m/>
    <m/>
    <m/>
    <m/>
    <x v="0"/>
    <x v="0"/>
    <m/>
  </r>
  <r>
    <s v=""/>
    <s v=" E1000_2475"/>
    <s v="Barrel Detector Structures - Barrel EMCal  -  Detail Drawings"/>
    <s v="6.10.10.01"/>
    <x v="0"/>
    <d v="2027-06-30T00:00:00"/>
    <d v="2027-10-22T00:00:00"/>
    <s v="tlewis"/>
    <s v="rsharma"/>
    <n v="75872.7"/>
    <s v="EDIA"/>
    <s v="C"/>
    <s v="Labor"/>
    <s v="TEC"/>
    <m/>
    <s v="BNL"/>
    <s v="PED"/>
    <s v="DET"/>
    <x v="6"/>
    <s v="S.P294"/>
    <m/>
    <m/>
    <m/>
    <m/>
    <m/>
    <m/>
    <m/>
    <m/>
    <m/>
    <m/>
    <n v="61646.57"/>
    <n v="14226.13"/>
    <m/>
    <m/>
    <m/>
    <m/>
    <m/>
    <m/>
    <x v="0"/>
    <x v="0"/>
    <m/>
  </r>
  <r>
    <s v=""/>
    <s v=" E1000_2475"/>
    <s v="Barrel Detector Structures - Barrel EMCal  -  Detail Drawings"/>
    <s v="6.10.10.01"/>
    <x v="0"/>
    <d v="2027-06-30T00:00:00"/>
    <d v="2027-10-22T00:00:00"/>
    <s v="tlewis"/>
    <s v="rsharma"/>
    <n v="11167.65"/>
    <s v="EDIA"/>
    <s v="C"/>
    <s v="Labor"/>
    <s v="TEC"/>
    <m/>
    <s v="BNL"/>
    <s v="PED"/>
    <s v="DET"/>
    <x v="6"/>
    <s v="S.P294"/>
    <m/>
    <m/>
    <m/>
    <m/>
    <m/>
    <m/>
    <m/>
    <m/>
    <m/>
    <m/>
    <n v="9073.7199999999993"/>
    <n v="2093.94"/>
    <m/>
    <m/>
    <m/>
    <m/>
    <m/>
    <m/>
    <x v="0"/>
    <x v="0"/>
    <m/>
  </r>
  <r>
    <s v=""/>
    <s v=" E1000_2500"/>
    <s v="Barrel Detector Structures - Barrel EMCal  -  Prepare Spec/SOW"/>
    <s v="6.10.10.01"/>
    <x v="0"/>
    <d v="2027-10-25T00:00:00"/>
    <d v="2027-11-05T00:00:00"/>
    <s v="tlewis"/>
    <s v="rsharma"/>
    <n v="15136.2"/>
    <s v="EDIA"/>
    <s v="C"/>
    <s v="Labor"/>
    <s v="TEC"/>
    <m/>
    <s v="BNL"/>
    <s v="PED"/>
    <s v="DET"/>
    <x v="10"/>
    <s v="S.P294"/>
    <m/>
    <m/>
    <m/>
    <m/>
    <m/>
    <m/>
    <m/>
    <m/>
    <m/>
    <m/>
    <m/>
    <n v="15136.2"/>
    <m/>
    <m/>
    <m/>
    <m/>
    <m/>
    <m/>
    <x v="0"/>
    <x v="0"/>
    <m/>
  </r>
  <r>
    <s v=""/>
    <s v=" E1000_2600"/>
    <s v="Barrel Detector Structures - Barrel EMCal  -  Final Installation"/>
    <s v="6.10.10.01"/>
    <x v="0"/>
    <d v="2029-10-24T00:00:00"/>
    <d v="2029-12-21T00:00:00"/>
    <s v="tlewis"/>
    <s v="rsharma"/>
    <n v="4608.8"/>
    <s v="CON"/>
    <s v="C"/>
    <s v="Labor"/>
    <s v="TEC"/>
    <m/>
    <s v="BNL"/>
    <s v="Const.Install"/>
    <s v="DET"/>
    <x v="5"/>
    <s v="S.P294"/>
    <s v="APP00522"/>
    <m/>
    <m/>
    <m/>
    <m/>
    <m/>
    <m/>
    <m/>
    <m/>
    <m/>
    <m/>
    <m/>
    <m/>
    <n v="4608.8"/>
    <m/>
    <m/>
    <m/>
    <m/>
    <x v="0"/>
    <x v="0"/>
    <m/>
  </r>
  <r>
    <s v=""/>
    <s v=" E1000_2600"/>
    <s v="Barrel Detector Structures - Barrel EMCal  -  Final Installation"/>
    <s v="6.10.10.01"/>
    <x v="0"/>
    <d v="2029-10-24T00:00:00"/>
    <d v="2029-12-21T00:00:00"/>
    <s v="tlewis"/>
    <s v="rsharma"/>
    <n v="60146.12"/>
    <s v="CON"/>
    <s v="C"/>
    <s v="Labor"/>
    <s v="TEC"/>
    <m/>
    <s v="BNL"/>
    <s v="Const.Install"/>
    <s v="DET"/>
    <x v="5"/>
    <s v="S.P294"/>
    <s v="APP00522"/>
    <m/>
    <m/>
    <m/>
    <m/>
    <m/>
    <m/>
    <m/>
    <m/>
    <m/>
    <m/>
    <m/>
    <m/>
    <n v="60146.12"/>
    <m/>
    <m/>
    <m/>
    <m/>
    <x v="0"/>
    <x v="0"/>
    <m/>
  </r>
  <r>
    <s v=""/>
    <s v=" E1000_2570"/>
    <s v="Barrel Detector Structures - Barrel EMCal  -  Pre-Assembly"/>
    <s v="6.10.10.01"/>
    <x v="0"/>
    <d v="2029-02-28T00:00:00"/>
    <d v="2029-03-27T00:00:00"/>
    <s v="tlewis"/>
    <s v="rsharma"/>
    <n v="2226.48"/>
    <s v="CON"/>
    <s v="C"/>
    <s v="Labor"/>
    <s v="TEC"/>
    <m/>
    <s v="BNL"/>
    <s v="Const.Assemble"/>
    <s v="DET"/>
    <x v="7"/>
    <s v="S.P294"/>
    <s v="APP00522"/>
    <m/>
    <m/>
    <m/>
    <m/>
    <m/>
    <m/>
    <m/>
    <m/>
    <m/>
    <m/>
    <m/>
    <n v="2226.48"/>
    <m/>
    <m/>
    <m/>
    <m/>
    <m/>
    <x v="0"/>
    <x v="0"/>
    <m/>
  </r>
  <r>
    <s v=""/>
    <s v=" E1000_2570"/>
    <s v="Barrel Detector Structures - Barrel EMCal  -  Pre-Assembly"/>
    <s v="6.10.10.01"/>
    <x v="0"/>
    <d v="2029-02-28T00:00:00"/>
    <d v="2029-03-27T00:00:00"/>
    <s v="tlewis"/>
    <s v="rsharma"/>
    <n v="29056.1"/>
    <s v="CON"/>
    <s v="C"/>
    <s v="Labor"/>
    <s v="TEC"/>
    <m/>
    <s v="BNL"/>
    <s v="Const.Assemble"/>
    <s v="DET"/>
    <x v="7"/>
    <s v="S.P294"/>
    <s v="APP00522"/>
    <m/>
    <m/>
    <m/>
    <m/>
    <m/>
    <m/>
    <m/>
    <m/>
    <m/>
    <m/>
    <m/>
    <n v="29056.1"/>
    <m/>
    <m/>
    <m/>
    <m/>
    <m/>
    <x v="0"/>
    <x v="0"/>
    <m/>
  </r>
  <r>
    <s v=""/>
    <s v=" E1000_2585"/>
    <s v="Barrel Detector Structures - Barrel EMCal  -  Assembly"/>
    <s v="6.10.10.01"/>
    <x v="0"/>
    <d v="2029-04-25T00:00:00"/>
    <d v="2029-05-22T00:00:00"/>
    <s v="tlewis"/>
    <s v="rsharma"/>
    <n v="2226.48"/>
    <s v="CON"/>
    <s v="C"/>
    <s v="Labor"/>
    <s v="TEC"/>
    <m/>
    <s v="BNL"/>
    <s v="Const.Assemble"/>
    <s v="DET"/>
    <x v="7"/>
    <s v="S.P294"/>
    <s v="APP00522"/>
    <m/>
    <m/>
    <m/>
    <m/>
    <m/>
    <m/>
    <m/>
    <m/>
    <m/>
    <m/>
    <m/>
    <n v="2226.48"/>
    <m/>
    <m/>
    <m/>
    <m/>
    <m/>
    <x v="0"/>
    <x v="0"/>
    <m/>
  </r>
  <r>
    <s v=""/>
    <s v=" E1000_2585"/>
    <s v="Barrel Detector Structures - Barrel EMCal  -  Assembly"/>
    <s v="6.10.10.01"/>
    <x v="0"/>
    <d v="2029-04-25T00:00:00"/>
    <d v="2029-05-22T00:00:00"/>
    <s v="tlewis"/>
    <s v="rsharma"/>
    <n v="29056.1"/>
    <s v="CON"/>
    <s v="C"/>
    <s v="Labor"/>
    <s v="TEC"/>
    <m/>
    <s v="BNL"/>
    <s v="Const.Assemble"/>
    <s v="DET"/>
    <x v="7"/>
    <s v="S.P294"/>
    <s v="APP00522"/>
    <m/>
    <m/>
    <m/>
    <m/>
    <m/>
    <m/>
    <m/>
    <m/>
    <m/>
    <m/>
    <m/>
    <n v="29056.1"/>
    <m/>
    <m/>
    <m/>
    <m/>
    <m/>
    <x v="0"/>
    <x v="0"/>
    <m/>
  </r>
  <r>
    <s v=""/>
    <s v=" E1000_2587"/>
    <s v="Barrel Detector Structures - Barrel EMCal  -  Electronics, Services and Cooling Integration"/>
    <s v="6.10.10.01"/>
    <x v="0"/>
    <d v="2029-05-23T00:00:00"/>
    <d v="2029-06-20T00:00:00"/>
    <s v="tlewis"/>
    <s v="rsharma"/>
    <n v="2226.48"/>
    <s v="CON"/>
    <s v="C"/>
    <s v="Labor"/>
    <s v="TEC"/>
    <m/>
    <s v="BNL"/>
    <s v="Const.Assemble"/>
    <s v="DET"/>
    <x v="7"/>
    <s v="S.P294"/>
    <s v="APP00522"/>
    <m/>
    <m/>
    <m/>
    <m/>
    <m/>
    <m/>
    <m/>
    <m/>
    <m/>
    <m/>
    <m/>
    <n v="2226.48"/>
    <m/>
    <m/>
    <m/>
    <m/>
    <m/>
    <x v="0"/>
    <x v="0"/>
    <m/>
  </r>
  <r>
    <s v=""/>
    <s v=" E1000_2587"/>
    <s v="Barrel Detector Structures - Barrel EMCal  -  Electronics, Services and Cooling Integration"/>
    <s v="6.10.10.01"/>
    <x v="0"/>
    <d v="2029-05-23T00:00:00"/>
    <d v="2029-06-20T00:00:00"/>
    <s v="tlewis"/>
    <s v="rsharma"/>
    <n v="29056.1"/>
    <s v="CON"/>
    <s v="C"/>
    <s v="Labor"/>
    <s v="TEC"/>
    <m/>
    <s v="BNL"/>
    <s v="Const.Assemble"/>
    <s v="DET"/>
    <x v="7"/>
    <s v="S.P294"/>
    <s v="APP00522"/>
    <m/>
    <m/>
    <m/>
    <m/>
    <m/>
    <m/>
    <m/>
    <m/>
    <m/>
    <m/>
    <m/>
    <n v="29056.1"/>
    <m/>
    <m/>
    <m/>
    <m/>
    <m/>
    <x v="0"/>
    <x v="0"/>
    <m/>
  </r>
  <r>
    <s v=""/>
    <s v=" E1000_2580"/>
    <s v="Barrel Detector Structures - Barrel EMCal  -  Documentation, Testing and Certification"/>
    <s v="6.10.10.01"/>
    <x v="0"/>
    <d v="2029-03-28T00:00:00"/>
    <d v="2029-04-24T00:00:00"/>
    <s v="tlewis"/>
    <s v="rsharma"/>
    <n v="29373.69"/>
    <s v="CON"/>
    <s v="C"/>
    <s v="Labor"/>
    <s v="TEC"/>
    <m/>
    <s v="BNL"/>
    <s v="Const.Test"/>
    <s v="DET"/>
    <x v="8"/>
    <s v="S.P294"/>
    <s v="APP00522"/>
    <m/>
    <m/>
    <m/>
    <m/>
    <m/>
    <m/>
    <m/>
    <m/>
    <m/>
    <m/>
    <m/>
    <n v="29373.69"/>
    <m/>
    <m/>
    <m/>
    <m/>
    <m/>
    <x v="0"/>
    <x v="0"/>
    <m/>
  </r>
  <r>
    <s v=""/>
    <s v=" E1000_2920"/>
    <s v="Barrel Detector Structures - Outer MPGD -  Preliminary Design Complete"/>
    <s v="6.10.10.01"/>
    <x v="0"/>
    <d v="2024-08-07T00:00:00"/>
    <d v="2024-08-20T00:00:00"/>
    <s v="tlewis"/>
    <s v="rsharma"/>
    <n v="7498.53"/>
    <s v="EDIA"/>
    <s v="C"/>
    <s v="Labor"/>
    <s v="TEC"/>
    <m/>
    <s v="BNL"/>
    <s v="PED"/>
    <s v="DET"/>
    <x v="11"/>
    <s v="P.S255"/>
    <m/>
    <m/>
    <m/>
    <m/>
    <m/>
    <m/>
    <m/>
    <n v="7498.53"/>
    <m/>
    <m/>
    <m/>
    <m/>
    <m/>
    <m/>
    <m/>
    <m/>
    <m/>
    <m/>
    <x v="0"/>
    <x v="0"/>
    <m/>
  </r>
  <r>
    <s v=""/>
    <s v=" E1000_2930"/>
    <s v="Barrel Detector Structures - Outer MPGD -  Final Design"/>
    <s v="6.10.10.01"/>
    <x v="0"/>
    <d v="2024-08-21T00:00:00"/>
    <d v="2025-04-14T00:00:00"/>
    <s v="tlewis"/>
    <s v="rsharma"/>
    <n v="96438.12"/>
    <s v="EDIA"/>
    <s v="C"/>
    <s v="Labor"/>
    <s v="TEC"/>
    <m/>
    <s v="BNL"/>
    <s v="PED"/>
    <s v="DET"/>
    <x v="6"/>
    <s v="P.S255"/>
    <m/>
    <m/>
    <m/>
    <m/>
    <m/>
    <m/>
    <m/>
    <n v="16876.669999999998"/>
    <n v="79561.45"/>
    <m/>
    <m/>
    <m/>
    <m/>
    <m/>
    <m/>
    <m/>
    <m/>
    <m/>
    <x v="0"/>
    <x v="0"/>
    <m/>
  </r>
  <r>
    <s v=""/>
    <s v=" E1000_2900"/>
    <s v="Barrel Detector Structures - Outer MPGD -  Preliminary Design Review"/>
    <s v="6.10.10.01"/>
    <x v="0"/>
    <d v="2024-07-31T00:00:00"/>
    <d v="2024-08-06T00:00:00"/>
    <s v="tlewis"/>
    <s v="rsharma"/>
    <n v="3749.26"/>
    <s v="EDIA"/>
    <s v="C"/>
    <s v="Labor"/>
    <s v="TEC"/>
    <m/>
    <s v="BNL"/>
    <s v="PED"/>
    <s v="DET"/>
    <x v="11"/>
    <s v="P.S255"/>
    <m/>
    <m/>
    <m/>
    <m/>
    <m/>
    <m/>
    <m/>
    <n v="3749.26"/>
    <m/>
    <m/>
    <m/>
    <m/>
    <m/>
    <m/>
    <m/>
    <m/>
    <m/>
    <m/>
    <x v="0"/>
    <x v="0"/>
    <m/>
  </r>
  <r>
    <s v=""/>
    <s v=" E1000_2940"/>
    <s v="Barrel Detector Structures - Outer MPGD -  Final Design Review"/>
    <s v="6.10.10.01"/>
    <x v="0"/>
    <d v="2025-04-15T00:00:00"/>
    <d v="2025-04-21T00:00:00"/>
    <s v="tlewis"/>
    <s v="rsharma"/>
    <n v="3880.49"/>
    <s v="EDIA"/>
    <s v="C"/>
    <s v="Labor"/>
    <s v="TEC"/>
    <m/>
    <s v="BNL"/>
    <s v="PED"/>
    <s v="DET"/>
    <x v="6"/>
    <s v="P.S255"/>
    <m/>
    <m/>
    <m/>
    <m/>
    <m/>
    <m/>
    <m/>
    <m/>
    <n v="3880.49"/>
    <m/>
    <m/>
    <m/>
    <m/>
    <m/>
    <m/>
    <m/>
    <m/>
    <m/>
    <x v="0"/>
    <x v="0"/>
    <m/>
  </r>
  <r>
    <s v=""/>
    <s v=" E1000_2975"/>
    <s v="Barrel Detector Structures - Outer MPGD -  Detail Drawings"/>
    <s v="6.10.10.01"/>
    <x v="0"/>
    <d v="2025-04-22T00:00:00"/>
    <d v="2025-09-11T00:00:00"/>
    <s v="tlewis"/>
    <s v="rsharma"/>
    <n v="5483.2"/>
    <s v="EDIA"/>
    <s v="C"/>
    <s v="Labor"/>
    <s v="TEC"/>
    <m/>
    <s v="BNL"/>
    <s v="PED"/>
    <s v="DET"/>
    <x v="6"/>
    <s v="P.S255"/>
    <m/>
    <m/>
    <m/>
    <m/>
    <m/>
    <m/>
    <m/>
    <m/>
    <n v="5483.2"/>
    <m/>
    <m/>
    <m/>
    <m/>
    <m/>
    <m/>
    <m/>
    <m/>
    <m/>
    <x v="0"/>
    <x v="0"/>
    <m/>
  </r>
  <r>
    <s v=""/>
    <s v=" E1000_2975"/>
    <s v="Barrel Detector Structures - Outer MPGD -  Detail Drawings"/>
    <s v="6.10.10.01"/>
    <x v="0"/>
    <d v="2025-04-22T00:00:00"/>
    <d v="2025-09-11T00:00:00"/>
    <s v="tlewis"/>
    <s v="rsharma"/>
    <n v="6143.39"/>
    <s v="EDIA"/>
    <s v="C"/>
    <s v="Labor"/>
    <s v="TEC"/>
    <m/>
    <s v="BNL"/>
    <s v="PED"/>
    <s v="DET"/>
    <x v="6"/>
    <s v="P.S255"/>
    <m/>
    <m/>
    <m/>
    <m/>
    <m/>
    <m/>
    <m/>
    <m/>
    <n v="6143.39"/>
    <m/>
    <m/>
    <m/>
    <m/>
    <m/>
    <m/>
    <m/>
    <m/>
    <m/>
    <x v="0"/>
    <x v="0"/>
    <m/>
  </r>
  <r>
    <s v=""/>
    <s v=" E1000_3080"/>
    <s v="Barrel Detector Structures - Outer MPGD -  Documentation, Testing and Certification"/>
    <s v="6.10.10.01"/>
    <x v="0"/>
    <d v="2026-10-19T00:00:00"/>
    <d v="2026-11-16T00:00:00"/>
    <s v="tlewis"/>
    <s v="rsharma"/>
    <n v="9041.39"/>
    <s v="CON"/>
    <s v="C"/>
    <s v="Labor"/>
    <s v="TEC"/>
    <m/>
    <s v="BNL"/>
    <s v="Const.Test"/>
    <s v="DET"/>
    <x v="8"/>
    <s v="P.S255"/>
    <m/>
    <m/>
    <m/>
    <m/>
    <m/>
    <m/>
    <m/>
    <m/>
    <m/>
    <m/>
    <n v="9041.39"/>
    <m/>
    <m/>
    <m/>
    <m/>
    <m/>
    <m/>
    <m/>
    <x v="0"/>
    <x v="0"/>
    <m/>
  </r>
  <r>
    <s v=""/>
    <s v=" E1000_3070"/>
    <s v="Barrel Detector Structures - Outer MPGD -  Pre-Assembly"/>
    <s v="6.10.10.01"/>
    <x v="0"/>
    <d v="2026-09-18T00:00:00"/>
    <d v="2026-10-16T00:00:00"/>
    <s v="tlewis"/>
    <s v="rsharma"/>
    <n v="955.18"/>
    <s v="CON"/>
    <s v="C"/>
    <s v="Labor"/>
    <s v="TEC"/>
    <m/>
    <s v="BNL"/>
    <s v="Const.Assemble"/>
    <s v="DET"/>
    <x v="7"/>
    <s v="P.S255"/>
    <m/>
    <m/>
    <m/>
    <m/>
    <m/>
    <m/>
    <m/>
    <m/>
    <m/>
    <n v="429.83"/>
    <n v="525.35"/>
    <m/>
    <m/>
    <m/>
    <m/>
    <m/>
    <m/>
    <m/>
    <x v="0"/>
    <x v="0"/>
    <m/>
  </r>
  <r>
    <s v=""/>
    <s v=" E1000_3070"/>
    <s v="Barrel Detector Structures - Outer MPGD -  Pre-Assembly"/>
    <s v="6.10.10.01"/>
    <x v="0"/>
    <d v="2026-09-18T00:00:00"/>
    <d v="2026-10-16T00:00:00"/>
    <s v="tlewis"/>
    <s v="rsharma"/>
    <n v="5400.68"/>
    <s v="CON"/>
    <s v="C"/>
    <s v="Labor"/>
    <s v="TEC"/>
    <m/>
    <s v="BNL"/>
    <s v="Const.Assemble"/>
    <s v="DET"/>
    <x v="7"/>
    <s v="P.S255"/>
    <m/>
    <m/>
    <m/>
    <m/>
    <m/>
    <m/>
    <m/>
    <m/>
    <m/>
    <n v="2430.3000000000002"/>
    <n v="2970.37"/>
    <m/>
    <m/>
    <m/>
    <m/>
    <m/>
    <m/>
    <m/>
    <x v="0"/>
    <x v="0"/>
    <m/>
  </r>
  <r>
    <s v=""/>
    <s v=" E1000_3100"/>
    <s v="Barrel Detector Structures - Outer MPGD -  Final Installation"/>
    <s v="6.10.10.01"/>
    <x v="0"/>
    <d v="2029-12-24T00:00:00"/>
    <d v="1930-02-06T00:00:00"/>
    <s v="tlewis"/>
    <s v="rsharma"/>
    <n v="2304.4"/>
    <s v="CON"/>
    <s v="C"/>
    <s v="Labor"/>
    <s v="TEC"/>
    <m/>
    <s v="BNL"/>
    <s v="Const.Install"/>
    <s v="DET"/>
    <x v="5"/>
    <s v="P.S255"/>
    <m/>
    <m/>
    <m/>
    <m/>
    <m/>
    <m/>
    <m/>
    <m/>
    <m/>
    <m/>
    <m/>
    <m/>
    <m/>
    <n v="2304.4"/>
    <m/>
    <m/>
    <m/>
    <m/>
    <x v="0"/>
    <x v="0"/>
    <m/>
  </r>
  <r>
    <s v=""/>
    <s v=" E1000_3100"/>
    <s v="Barrel Detector Structures - Outer MPGD -  Final Installation"/>
    <s v="6.10.10.01"/>
    <x v="0"/>
    <d v="2029-12-24T00:00:00"/>
    <d v="1930-02-06T00:00:00"/>
    <s v="tlewis"/>
    <s v="rsharma"/>
    <n v="12160.71"/>
    <s v="CON"/>
    <s v="C"/>
    <s v="Labor"/>
    <s v="TEC"/>
    <m/>
    <s v="BNL"/>
    <s v="Const.Install"/>
    <s v="DET"/>
    <x v="5"/>
    <s v="P.S255"/>
    <m/>
    <m/>
    <m/>
    <m/>
    <m/>
    <m/>
    <m/>
    <m/>
    <m/>
    <m/>
    <m/>
    <m/>
    <m/>
    <n v="12160.71"/>
    <m/>
    <m/>
    <m/>
    <m/>
    <x v="0"/>
    <x v="0"/>
    <m/>
  </r>
  <r>
    <s v=""/>
    <s v=" E1000_3085"/>
    <s v="Barrel Detector Structures - Outer MPGD -  Assembly"/>
    <s v="6.10.10.01"/>
    <x v="0"/>
    <d v="2026-11-17T00:00:00"/>
    <d v="2026-12-16T00:00:00"/>
    <s v="tlewis"/>
    <s v="rsharma"/>
    <n v="969.94"/>
    <s v="CON"/>
    <s v="C"/>
    <s v="Labor"/>
    <s v="TEC"/>
    <m/>
    <s v="BNL"/>
    <s v="Const.Assemble"/>
    <s v="DET"/>
    <x v="7"/>
    <s v="P.S255"/>
    <m/>
    <m/>
    <m/>
    <m/>
    <m/>
    <m/>
    <m/>
    <m/>
    <m/>
    <m/>
    <n v="969.94"/>
    <m/>
    <m/>
    <m/>
    <m/>
    <m/>
    <m/>
    <m/>
    <x v="0"/>
    <x v="0"/>
    <m/>
  </r>
  <r>
    <s v=""/>
    <s v=" E1000_3085"/>
    <s v="Barrel Detector Structures - Outer MPGD -  Assembly"/>
    <s v="6.10.10.01"/>
    <x v="0"/>
    <d v="2026-11-17T00:00:00"/>
    <d v="2026-12-16T00:00:00"/>
    <s v="tlewis"/>
    <s v="rsharma"/>
    <n v="5484.13"/>
    <s v="CON"/>
    <s v="C"/>
    <s v="Labor"/>
    <s v="TEC"/>
    <m/>
    <s v="BNL"/>
    <s v="Const.Assemble"/>
    <s v="DET"/>
    <x v="7"/>
    <s v="P.S255"/>
    <m/>
    <m/>
    <m/>
    <m/>
    <m/>
    <m/>
    <m/>
    <m/>
    <m/>
    <m/>
    <n v="5484.13"/>
    <m/>
    <m/>
    <m/>
    <m/>
    <m/>
    <m/>
    <m/>
    <x v="0"/>
    <x v="0"/>
    <m/>
  </r>
  <r>
    <s v=""/>
    <s v=" E1000_3087"/>
    <s v="Barrel Detector Structures - Outer MPGD -  Electronics, Services and Cooling Integration"/>
    <s v="6.10.10.01"/>
    <x v="0"/>
    <d v="2026-12-17T00:00:00"/>
    <d v="2027-01-15T00:00:00"/>
    <s v="tlewis"/>
    <s v="rsharma"/>
    <n v="969.94"/>
    <s v="CON"/>
    <s v="C"/>
    <s v="Labor"/>
    <s v="TEC"/>
    <m/>
    <s v="BNL"/>
    <s v="Const.Assemble"/>
    <s v="DET"/>
    <x v="7"/>
    <s v="P.S255"/>
    <m/>
    <m/>
    <m/>
    <m/>
    <m/>
    <m/>
    <m/>
    <m/>
    <m/>
    <m/>
    <n v="969.94"/>
    <m/>
    <m/>
    <m/>
    <m/>
    <m/>
    <m/>
    <m/>
    <x v="0"/>
    <x v="0"/>
    <m/>
  </r>
  <r>
    <s v=""/>
    <s v=" E1000_3087"/>
    <s v="Barrel Detector Structures - Outer MPGD -  Electronics, Services and Cooling Integration"/>
    <s v="6.10.10.01"/>
    <x v="0"/>
    <d v="2026-12-17T00:00:00"/>
    <d v="2027-01-15T00:00:00"/>
    <s v="tlewis"/>
    <s v="rsharma"/>
    <n v="5484.13"/>
    <s v="CON"/>
    <s v="C"/>
    <s v="Labor"/>
    <s v="TEC"/>
    <m/>
    <s v="BNL"/>
    <s v="Const.Assemble"/>
    <s v="DET"/>
    <x v="7"/>
    <s v="P.S255"/>
    <m/>
    <m/>
    <m/>
    <m/>
    <m/>
    <m/>
    <m/>
    <m/>
    <m/>
    <m/>
    <n v="5484.13"/>
    <m/>
    <m/>
    <m/>
    <m/>
    <m/>
    <m/>
    <m/>
    <x v="0"/>
    <x v="0"/>
    <m/>
  </r>
  <r>
    <s v=""/>
    <s v=" E1000_3170"/>
    <s v="Barrel Detector Structures - DIRC -  Preliminary Design Complete"/>
    <s v="6.10.10.01"/>
    <x v="0"/>
    <d v="2024-06-07T00:00:00"/>
    <d v="2024-06-20T00:00:00"/>
    <s v="tlewis"/>
    <s v="rsharma"/>
    <n v="7498.53"/>
    <s v="EDIA"/>
    <s v="C"/>
    <s v="Labor"/>
    <s v="TEC"/>
    <m/>
    <s v="BNL"/>
    <s v="PED"/>
    <s v="DET"/>
    <x v="11"/>
    <s v="P.S262"/>
    <m/>
    <m/>
    <m/>
    <m/>
    <m/>
    <m/>
    <m/>
    <n v="7498.53"/>
    <m/>
    <m/>
    <m/>
    <m/>
    <m/>
    <m/>
    <m/>
    <m/>
    <m/>
    <m/>
    <x v="0"/>
    <x v="0"/>
    <m/>
  </r>
  <r>
    <s v=""/>
    <s v=" E1000_3180"/>
    <s v="Barrel Detector Structures - DIRC -  Final Design"/>
    <s v="6.10.10.01"/>
    <x v="0"/>
    <d v="2024-06-21T00:00:00"/>
    <d v="2025-04-10T00:00:00"/>
    <s v="tlewis"/>
    <s v="rsharma"/>
    <n v="122705.94"/>
    <s v="EDIA"/>
    <s v="C"/>
    <s v="Labor"/>
    <s v="TEC"/>
    <m/>
    <s v="BNL"/>
    <s v="PED"/>
    <s v="DET"/>
    <x v="6"/>
    <s v="P.S262"/>
    <m/>
    <m/>
    <m/>
    <m/>
    <m/>
    <m/>
    <m/>
    <n v="42947.08"/>
    <n v="79758.86"/>
    <m/>
    <m/>
    <m/>
    <m/>
    <m/>
    <m/>
    <m/>
    <m/>
    <m/>
    <x v="0"/>
    <x v="0"/>
    <m/>
  </r>
  <r>
    <s v=""/>
    <s v=" E1000_3150"/>
    <s v="Barrel Detector Structures - DIRC -  Preliminary Design Review"/>
    <s v="6.10.10.01"/>
    <x v="0"/>
    <d v="2024-05-31T00:00:00"/>
    <d v="2024-06-06T00:00:00"/>
    <s v="tlewis"/>
    <s v="rsharma"/>
    <n v="3749.26"/>
    <s v="EDIA"/>
    <s v="C"/>
    <s v="Labor"/>
    <s v="TEC"/>
    <m/>
    <s v="BNL"/>
    <s v="PED"/>
    <s v="DET"/>
    <x v="11"/>
    <s v="P.S262"/>
    <m/>
    <m/>
    <m/>
    <m/>
    <m/>
    <m/>
    <m/>
    <n v="3749.26"/>
    <m/>
    <m/>
    <m/>
    <m/>
    <m/>
    <m/>
    <m/>
    <m/>
    <m/>
    <m/>
    <x v="0"/>
    <x v="0"/>
    <m/>
  </r>
  <r>
    <s v=""/>
    <s v=" E1000_3190"/>
    <s v="Barrel Detector Structures - DIRC -  Final Design Review"/>
    <s v="6.10.10.01"/>
    <x v="0"/>
    <d v="2025-04-11T00:00:00"/>
    <d v="2025-04-17T00:00:00"/>
    <s v="tlewis"/>
    <s v="rsharma"/>
    <n v="3880.49"/>
    <s v="EDIA"/>
    <s v="C"/>
    <s v="Labor"/>
    <s v="TEC"/>
    <m/>
    <s v="BNL"/>
    <s v="PED"/>
    <s v="DET"/>
    <x v="6"/>
    <s v="P.S262"/>
    <m/>
    <m/>
    <m/>
    <m/>
    <m/>
    <m/>
    <m/>
    <m/>
    <n v="3880.49"/>
    <m/>
    <m/>
    <m/>
    <m/>
    <m/>
    <m/>
    <m/>
    <m/>
    <m/>
    <x v="0"/>
    <x v="0"/>
    <m/>
  </r>
  <r>
    <s v=""/>
    <s v=" E1000_3225"/>
    <s v="Barrel Detector Structures - DIRC -  Detail Drawings"/>
    <s v="6.10.10.01"/>
    <x v="0"/>
    <d v="2025-04-18T00:00:00"/>
    <d v="2025-09-09T00:00:00"/>
    <s v="tlewis"/>
    <s v="rsharma"/>
    <n v="609.24"/>
    <s v="EDIA"/>
    <s v="C"/>
    <s v="Labor"/>
    <s v="TEC"/>
    <m/>
    <s v="BNL"/>
    <s v="PED"/>
    <s v="DET"/>
    <x v="6"/>
    <s v="P.S262"/>
    <m/>
    <m/>
    <m/>
    <m/>
    <m/>
    <m/>
    <m/>
    <m/>
    <n v="609.24"/>
    <m/>
    <m/>
    <m/>
    <m/>
    <m/>
    <m/>
    <m/>
    <m/>
    <m/>
    <x v="0"/>
    <x v="0"/>
    <m/>
  </r>
  <r>
    <s v=""/>
    <s v=" E1000_3225"/>
    <s v="Barrel Detector Structures - DIRC -  Detail Drawings"/>
    <s v="6.10.10.01"/>
    <x v="0"/>
    <d v="2025-04-18T00:00:00"/>
    <d v="2025-09-09T00:00:00"/>
    <s v="tlewis"/>
    <s v="rsharma"/>
    <n v="682.6"/>
    <s v="EDIA"/>
    <s v="C"/>
    <s v="Labor"/>
    <s v="TEC"/>
    <m/>
    <s v="BNL"/>
    <s v="PED"/>
    <s v="DET"/>
    <x v="6"/>
    <s v="P.S262"/>
    <m/>
    <m/>
    <m/>
    <m/>
    <m/>
    <m/>
    <m/>
    <m/>
    <n v="682.6"/>
    <m/>
    <m/>
    <m/>
    <m/>
    <m/>
    <m/>
    <m/>
    <m/>
    <m/>
    <x v="0"/>
    <x v="0"/>
    <m/>
  </r>
  <r>
    <s v=""/>
    <s v=" E1000_3330"/>
    <s v="Barrel Detector Structures - DIRC -  Documentation, Testing and Certification"/>
    <s v="6.10.10.01"/>
    <x v="0"/>
    <d v="2026-10-15T00:00:00"/>
    <d v="2026-11-12T00:00:00"/>
    <s v="tlewis"/>
    <s v="rsharma"/>
    <n v="9041.39"/>
    <s v="CON"/>
    <s v="C"/>
    <s v="Labor"/>
    <s v="TEC"/>
    <m/>
    <s v="BNL"/>
    <s v="Const.Test"/>
    <s v="DET"/>
    <x v="8"/>
    <s v="P.S262"/>
    <m/>
    <m/>
    <m/>
    <m/>
    <m/>
    <m/>
    <m/>
    <m/>
    <m/>
    <m/>
    <n v="9041.39"/>
    <m/>
    <m/>
    <m/>
    <m/>
    <m/>
    <m/>
    <m/>
    <x v="0"/>
    <x v="0"/>
    <m/>
  </r>
  <r>
    <s v=""/>
    <s v=" E1000_3350"/>
    <s v="Barrel Detector Structures - DIRC -  Final Installation"/>
    <s v="6.10.10.01"/>
    <x v="0"/>
    <d v="2029-12-24T00:00:00"/>
    <d v="1930-02-06T00:00:00"/>
    <s v="tlewis"/>
    <s v="rsharma"/>
    <n v="2304.4"/>
    <s v="CON"/>
    <s v="C"/>
    <s v="Labor"/>
    <s v="TEC"/>
    <m/>
    <s v="BNL"/>
    <s v="Const.Install"/>
    <s v="DET"/>
    <x v="5"/>
    <s v="P.S262"/>
    <m/>
    <m/>
    <m/>
    <m/>
    <m/>
    <m/>
    <m/>
    <m/>
    <m/>
    <m/>
    <m/>
    <m/>
    <m/>
    <n v="2304.4"/>
    <m/>
    <m/>
    <m/>
    <m/>
    <x v="0"/>
    <x v="0"/>
    <m/>
  </r>
  <r>
    <s v=""/>
    <s v=" E1000_3350"/>
    <s v="Barrel Detector Structures - DIRC -  Final Installation"/>
    <s v="6.10.10.01"/>
    <x v="0"/>
    <d v="2029-12-24T00:00:00"/>
    <d v="1930-02-06T00:00:00"/>
    <s v="tlewis"/>
    <s v="rsharma"/>
    <n v="12160.71"/>
    <s v="CON"/>
    <s v="C"/>
    <s v="Labor"/>
    <s v="TEC"/>
    <m/>
    <s v="BNL"/>
    <s v="Const.Install"/>
    <s v="DET"/>
    <x v="5"/>
    <s v="P.S262"/>
    <m/>
    <m/>
    <m/>
    <m/>
    <m/>
    <m/>
    <m/>
    <m/>
    <m/>
    <m/>
    <m/>
    <m/>
    <m/>
    <n v="12160.71"/>
    <m/>
    <m/>
    <m/>
    <m/>
    <x v="0"/>
    <x v="0"/>
    <m/>
  </r>
  <r>
    <s v=""/>
    <s v=" E1000_3320"/>
    <s v="Barrel Detector Structures - DIRC -  Pre-Assembly"/>
    <s v="6.10.10.01"/>
    <x v="0"/>
    <d v="2026-09-16T00:00:00"/>
    <d v="2026-10-14T00:00:00"/>
    <s v="tlewis"/>
    <s v="rsharma"/>
    <n v="407.96"/>
    <s v="CON"/>
    <s v="C"/>
    <s v="Labor"/>
    <s v="TEC"/>
    <m/>
    <s v="BNL"/>
    <s v="Const.Assemble"/>
    <s v="DET"/>
    <x v="7"/>
    <s v="P.S262"/>
    <m/>
    <m/>
    <m/>
    <m/>
    <m/>
    <m/>
    <m/>
    <m/>
    <m/>
    <n v="224.38"/>
    <n v="183.58"/>
    <m/>
    <m/>
    <m/>
    <m/>
    <m/>
    <m/>
    <m/>
    <x v="0"/>
    <x v="0"/>
    <m/>
  </r>
  <r>
    <s v=""/>
    <s v=" E1000_3320"/>
    <s v="Barrel Detector Structures - DIRC -  Pre-Assembly"/>
    <s v="6.10.10.01"/>
    <x v="0"/>
    <d v="2026-09-16T00:00:00"/>
    <d v="2026-10-14T00:00:00"/>
    <s v="tlewis"/>
    <s v="rsharma"/>
    <n v="2152.85"/>
    <s v="CON"/>
    <s v="C"/>
    <s v="Labor"/>
    <s v="TEC"/>
    <m/>
    <s v="BNL"/>
    <s v="Const.Assemble"/>
    <s v="DET"/>
    <x v="7"/>
    <s v="P.S262"/>
    <m/>
    <m/>
    <m/>
    <m/>
    <m/>
    <m/>
    <m/>
    <m/>
    <m/>
    <n v="1184.07"/>
    <n v="968.78"/>
    <m/>
    <m/>
    <m/>
    <m/>
    <m/>
    <m/>
    <m/>
    <x v="0"/>
    <x v="0"/>
    <m/>
  </r>
  <r>
    <s v=""/>
    <s v=" E1000_3335"/>
    <s v="Barrel Detector Structures - DIRC -  Assembly"/>
    <s v="6.10.10.01"/>
    <x v="0"/>
    <d v="2026-11-13T00:00:00"/>
    <d v="2026-12-14T00:00:00"/>
    <s v="tlewis"/>
    <s v="rsharma"/>
    <n v="415.69"/>
    <s v="CON"/>
    <s v="C"/>
    <s v="Labor"/>
    <s v="TEC"/>
    <m/>
    <s v="BNL"/>
    <s v="Const.Assemble"/>
    <s v="DET"/>
    <x v="7"/>
    <s v="P.S262"/>
    <m/>
    <m/>
    <m/>
    <m/>
    <m/>
    <m/>
    <m/>
    <m/>
    <m/>
    <m/>
    <n v="415.69"/>
    <m/>
    <m/>
    <m/>
    <m/>
    <m/>
    <m/>
    <m/>
    <x v="0"/>
    <x v="0"/>
    <m/>
  </r>
  <r>
    <s v=""/>
    <s v=" E1000_3335"/>
    <s v="Barrel Detector Structures - DIRC -  Assembly"/>
    <s v="6.10.10.01"/>
    <x v="0"/>
    <d v="2026-11-13T00:00:00"/>
    <d v="2026-12-14T00:00:00"/>
    <s v="tlewis"/>
    <s v="rsharma"/>
    <n v="2193.65"/>
    <s v="CON"/>
    <s v="C"/>
    <s v="Labor"/>
    <s v="TEC"/>
    <m/>
    <s v="BNL"/>
    <s v="Const.Assemble"/>
    <s v="DET"/>
    <x v="7"/>
    <s v="P.S262"/>
    <m/>
    <m/>
    <m/>
    <m/>
    <m/>
    <m/>
    <m/>
    <m/>
    <m/>
    <m/>
    <n v="2193.65"/>
    <m/>
    <m/>
    <m/>
    <m/>
    <m/>
    <m/>
    <m/>
    <x v="0"/>
    <x v="0"/>
    <m/>
  </r>
  <r>
    <s v=""/>
    <s v=" E1000_3337"/>
    <s v="Barrel Detector Structures - DIRC -  Electronics, Services and Cooling Integration"/>
    <s v="6.10.10.01"/>
    <x v="0"/>
    <d v="2026-12-15T00:00:00"/>
    <d v="2027-01-13T00:00:00"/>
    <s v="tlewis"/>
    <s v="rsharma"/>
    <n v="969.94"/>
    <s v="CON"/>
    <s v="C"/>
    <s v="Labor"/>
    <s v="TEC"/>
    <m/>
    <s v="BNL"/>
    <s v="Const.Assemble"/>
    <s v="DET"/>
    <x v="7"/>
    <s v="P.S262"/>
    <m/>
    <m/>
    <m/>
    <m/>
    <m/>
    <m/>
    <m/>
    <m/>
    <m/>
    <m/>
    <n v="969.94"/>
    <m/>
    <m/>
    <m/>
    <m/>
    <m/>
    <m/>
    <m/>
    <x v="0"/>
    <x v="0"/>
    <m/>
  </r>
  <r>
    <s v=""/>
    <s v=" E1000_3337"/>
    <s v="Barrel Detector Structures - DIRC -  Electronics, Services and Cooling Integration"/>
    <s v="6.10.10.01"/>
    <x v="0"/>
    <d v="2026-12-15T00:00:00"/>
    <d v="2027-01-13T00:00:00"/>
    <s v="tlewis"/>
    <s v="rsharma"/>
    <n v="5484.13"/>
    <s v="CON"/>
    <s v="C"/>
    <s v="Labor"/>
    <s v="TEC"/>
    <m/>
    <s v="BNL"/>
    <s v="Const.Assemble"/>
    <s v="DET"/>
    <x v="7"/>
    <s v="P.S262"/>
    <m/>
    <m/>
    <m/>
    <m/>
    <m/>
    <m/>
    <m/>
    <m/>
    <m/>
    <m/>
    <n v="5484.13"/>
    <m/>
    <m/>
    <m/>
    <m/>
    <m/>
    <m/>
    <m/>
    <x v="0"/>
    <x v="0"/>
    <m/>
  </r>
  <r>
    <s v=""/>
    <s v=" E1000_3420"/>
    <s v="Barrel Detector Structures - AC LGAD -  Preliminary Design Complete"/>
    <s v="6.10.10.01"/>
    <x v="0"/>
    <d v="2025-04-15T00:00:00"/>
    <d v="2025-04-28T00:00:00"/>
    <s v="tlewis"/>
    <s v="rsharma"/>
    <n v="3880.49"/>
    <s v="EDIA"/>
    <s v="C"/>
    <s v="Labor"/>
    <s v="TEC"/>
    <m/>
    <s v="BNL"/>
    <s v="PED"/>
    <s v="DET"/>
    <x v="11"/>
    <s v="P.S256"/>
    <m/>
    <m/>
    <m/>
    <m/>
    <m/>
    <m/>
    <m/>
    <m/>
    <n v="3880.49"/>
    <m/>
    <m/>
    <m/>
    <m/>
    <m/>
    <m/>
    <m/>
    <m/>
    <m/>
    <x v="0"/>
    <x v="0"/>
    <m/>
  </r>
  <r>
    <s v=""/>
    <s v=" E1000_3430"/>
    <s v="Barrel Detector Structures - AC LGAD -  Final Design"/>
    <s v="6.10.10.01"/>
    <x v="0"/>
    <d v="2025-04-29T00:00:00"/>
    <d v="2026-11-02T00:00:00"/>
    <s v="tlewis"/>
    <s v="rsharma"/>
    <n v="279009.06"/>
    <s v="EDIA"/>
    <s v="C"/>
    <s v="Labor"/>
    <s v="TEC"/>
    <m/>
    <s v="BNL"/>
    <s v="PED"/>
    <s v="DET"/>
    <x v="6"/>
    <s v="P.S256"/>
    <m/>
    <m/>
    <m/>
    <m/>
    <m/>
    <m/>
    <m/>
    <m/>
    <n v="79297.31"/>
    <n v="183558.59"/>
    <n v="16153.16"/>
    <m/>
    <m/>
    <m/>
    <m/>
    <m/>
    <m/>
    <m/>
    <x v="0"/>
    <x v="0"/>
    <m/>
  </r>
  <r>
    <s v=""/>
    <s v=" E1000_3400"/>
    <s v="Barrel Detector Structures - AC LGAD -  Preliminary Design Review"/>
    <s v="6.10.10.01"/>
    <x v="0"/>
    <d v="2025-04-08T00:00:00"/>
    <d v="2025-04-14T00:00:00"/>
    <s v="tlewis"/>
    <s v="rsharma"/>
    <n v="3880.49"/>
    <s v="EDIA"/>
    <s v="C"/>
    <s v="Labor"/>
    <s v="TEC"/>
    <m/>
    <s v="BNL"/>
    <s v="PED"/>
    <s v="DET"/>
    <x v="11"/>
    <s v="P.S256"/>
    <m/>
    <m/>
    <m/>
    <m/>
    <m/>
    <m/>
    <m/>
    <m/>
    <n v="3880.49"/>
    <m/>
    <m/>
    <m/>
    <m/>
    <m/>
    <m/>
    <m/>
    <m/>
    <m/>
    <x v="0"/>
    <x v="0"/>
    <m/>
  </r>
  <r>
    <s v=""/>
    <s v=" E1000_3440"/>
    <s v="Barrel Detector Structures - AC LGAD -  Final Design Review"/>
    <s v="6.10.10.01"/>
    <x v="0"/>
    <d v="2026-11-03T00:00:00"/>
    <d v="2026-11-09T00:00:00"/>
    <s v="tlewis"/>
    <s v="rsharma"/>
    <n v="8313.75"/>
    <s v="EDIA"/>
    <s v="C"/>
    <s v="Labor"/>
    <s v="TEC"/>
    <m/>
    <s v="BNL"/>
    <s v="PED"/>
    <s v="DET"/>
    <x v="6"/>
    <s v="P.S256"/>
    <m/>
    <m/>
    <m/>
    <m/>
    <m/>
    <m/>
    <m/>
    <m/>
    <m/>
    <m/>
    <n v="8313.75"/>
    <m/>
    <m/>
    <m/>
    <m/>
    <m/>
    <m/>
    <m/>
    <x v="0"/>
    <x v="0"/>
    <m/>
  </r>
  <r>
    <s v=""/>
    <s v=" E1000_3475"/>
    <s v="Barrel Detector Structures - AC LGAD -  Detail Drawings"/>
    <s v="6.10.10.01"/>
    <x v="0"/>
    <d v="2026-11-10T00:00:00"/>
    <d v="2027-04-07T00:00:00"/>
    <s v="tlewis"/>
    <s v="rsharma"/>
    <n v="11747.48"/>
    <s v="EDIA"/>
    <s v="C"/>
    <s v="Labor"/>
    <s v="TEC"/>
    <m/>
    <s v="BNL"/>
    <s v="PED"/>
    <s v="DET"/>
    <x v="6"/>
    <s v="P.S256"/>
    <m/>
    <m/>
    <m/>
    <m/>
    <m/>
    <m/>
    <m/>
    <m/>
    <m/>
    <m/>
    <n v="11747.48"/>
    <m/>
    <m/>
    <m/>
    <m/>
    <m/>
    <m/>
    <m/>
    <x v="0"/>
    <x v="0"/>
    <m/>
  </r>
  <r>
    <s v=""/>
    <s v=" E1000_3475"/>
    <s v="Barrel Detector Structures - AC LGAD -  Detail Drawings"/>
    <s v="6.10.10.01"/>
    <x v="0"/>
    <d v="2026-11-10T00:00:00"/>
    <d v="2027-04-07T00:00:00"/>
    <s v="tlewis"/>
    <s v="rsharma"/>
    <n v="13161.91"/>
    <s v="EDIA"/>
    <s v="C"/>
    <s v="Labor"/>
    <s v="TEC"/>
    <m/>
    <s v="BNL"/>
    <s v="PED"/>
    <s v="DET"/>
    <x v="6"/>
    <s v="P.S256"/>
    <m/>
    <m/>
    <m/>
    <m/>
    <m/>
    <m/>
    <m/>
    <m/>
    <m/>
    <m/>
    <n v="13161.91"/>
    <m/>
    <m/>
    <m/>
    <m/>
    <m/>
    <m/>
    <m/>
    <x v="0"/>
    <x v="0"/>
    <m/>
  </r>
  <r>
    <s v=""/>
    <s v=" E1000_3520"/>
    <s v="Barrel Detector Structures - AC LGAD -  PPM Procurement Effort"/>
    <s v="6.10.10.01"/>
    <x v="0"/>
    <d v="2027-04-22T00:00:00"/>
    <d v="2027-09-29T00:00:00"/>
    <s v="tlewis"/>
    <s v="rsharma"/>
    <n v="7312.17"/>
    <s v="EDIA"/>
    <s v="C"/>
    <s v="Labor"/>
    <s v="TEC"/>
    <m/>
    <s v="BNL"/>
    <s v="PED"/>
    <s v="DET"/>
    <x v="10"/>
    <s v="P.S256"/>
    <m/>
    <m/>
    <m/>
    <m/>
    <m/>
    <m/>
    <m/>
    <m/>
    <m/>
    <m/>
    <n v="7312.17"/>
    <m/>
    <m/>
    <m/>
    <m/>
    <m/>
    <m/>
    <m/>
    <x v="0"/>
    <x v="0"/>
    <m/>
  </r>
  <r>
    <s v=""/>
    <s v=" E1000_3580"/>
    <s v="Barrel Detector Structures - AC LGAD -  Documentation, Testing and Certification"/>
    <s v="6.10.10.01"/>
    <x v="0"/>
    <d v="2028-06-23T00:00:00"/>
    <d v="2028-09-18T00:00:00"/>
    <s v="tlewis"/>
    <s v="rsharma"/>
    <n v="37431.360000000001"/>
    <s v="CON"/>
    <s v="C"/>
    <s v="Labor"/>
    <s v="TEC"/>
    <m/>
    <s v="BNL"/>
    <s v="Const.Test"/>
    <s v="DET"/>
    <x v="8"/>
    <s v="P.S256"/>
    <m/>
    <m/>
    <m/>
    <m/>
    <m/>
    <m/>
    <m/>
    <m/>
    <m/>
    <m/>
    <m/>
    <n v="37431.360000000001"/>
    <m/>
    <m/>
    <m/>
    <m/>
    <m/>
    <m/>
    <x v="0"/>
    <x v="0"/>
    <m/>
  </r>
  <r>
    <s v=""/>
    <s v=" E1000_3600"/>
    <s v="Barrel Detector Structures - AC LGAD -  Final Installation"/>
    <s v="6.10.10.01"/>
    <x v="0"/>
    <d v="2029-12-24T00:00:00"/>
    <d v="1930-03-07T00:00:00"/>
    <s v="tlewis"/>
    <s v="rsharma"/>
    <n v="2304.4"/>
    <s v="CON"/>
    <s v="C"/>
    <s v="Labor"/>
    <s v="TEC"/>
    <m/>
    <s v="BNL"/>
    <s v="Const.Install"/>
    <s v="DET"/>
    <x v="5"/>
    <s v="P.S256"/>
    <m/>
    <m/>
    <m/>
    <m/>
    <m/>
    <m/>
    <m/>
    <m/>
    <m/>
    <m/>
    <m/>
    <m/>
    <m/>
    <n v="2304.4"/>
    <m/>
    <m/>
    <m/>
    <m/>
    <x v="0"/>
    <x v="0"/>
    <m/>
  </r>
  <r>
    <s v=""/>
    <s v=" E1000_3600"/>
    <s v="Barrel Detector Structures - AC LGAD -  Final Installation"/>
    <s v="6.10.10.01"/>
    <x v="0"/>
    <d v="2029-12-24T00:00:00"/>
    <d v="1930-03-07T00:00:00"/>
    <s v="tlewis"/>
    <s v="rsharma"/>
    <n v="12160.71"/>
    <s v="CON"/>
    <s v="C"/>
    <s v="Labor"/>
    <s v="TEC"/>
    <m/>
    <s v="BNL"/>
    <s v="Const.Install"/>
    <s v="DET"/>
    <x v="5"/>
    <s v="P.S256"/>
    <m/>
    <m/>
    <m/>
    <m/>
    <m/>
    <m/>
    <m/>
    <m/>
    <m/>
    <m/>
    <m/>
    <m/>
    <m/>
    <n v="12160.71"/>
    <m/>
    <m/>
    <m/>
    <m/>
    <x v="0"/>
    <x v="0"/>
    <m/>
  </r>
  <r>
    <s v=""/>
    <s v=" E1000_3570"/>
    <s v="Barrel Detector Structures - AC LGAD -  Pre-Assembly"/>
    <s v="6.10.10.01"/>
    <x v="0"/>
    <d v="2028-04-13T00:00:00"/>
    <d v="2028-06-22T00:00:00"/>
    <s v="tlewis"/>
    <s v="rsharma"/>
    <n v="2151.1799999999998"/>
    <s v="CON"/>
    <s v="C"/>
    <s v="Labor"/>
    <s v="TEC"/>
    <m/>
    <s v="BNL"/>
    <s v="Const.Assemble"/>
    <s v="DET"/>
    <x v="7"/>
    <s v="P.S256"/>
    <m/>
    <m/>
    <m/>
    <m/>
    <m/>
    <m/>
    <m/>
    <m/>
    <m/>
    <m/>
    <m/>
    <n v="2151.1799999999998"/>
    <m/>
    <m/>
    <m/>
    <m/>
    <m/>
    <m/>
    <x v="0"/>
    <x v="0"/>
    <m/>
  </r>
  <r>
    <s v=""/>
    <s v=" E1000_3570"/>
    <s v="Barrel Detector Structures - AC LGAD -  Pre-Assembly"/>
    <s v="6.10.10.01"/>
    <x v="0"/>
    <d v="2028-04-13T00:00:00"/>
    <d v="2028-06-22T00:00:00"/>
    <s v="tlewis"/>
    <s v="rsharma"/>
    <n v="11352.15"/>
    <s v="CON"/>
    <s v="C"/>
    <s v="Labor"/>
    <s v="TEC"/>
    <m/>
    <s v="BNL"/>
    <s v="Const.Assemble"/>
    <s v="DET"/>
    <x v="7"/>
    <s v="P.S256"/>
    <m/>
    <m/>
    <m/>
    <m/>
    <m/>
    <m/>
    <m/>
    <m/>
    <m/>
    <m/>
    <m/>
    <n v="11352.15"/>
    <m/>
    <m/>
    <m/>
    <m/>
    <m/>
    <m/>
    <x v="0"/>
    <x v="0"/>
    <m/>
  </r>
  <r>
    <s v=""/>
    <s v=" E1000_3585"/>
    <s v="Barrel Detector Structures - AC LGAD -  Assembly"/>
    <s v="6.10.10.01"/>
    <x v="0"/>
    <d v="2028-09-19T00:00:00"/>
    <d v="2028-12-01T00:00:00"/>
    <s v="tlewis"/>
    <s v="rsharma"/>
    <n v="2212.92"/>
    <s v="CON"/>
    <s v="C"/>
    <s v="Labor"/>
    <s v="TEC"/>
    <m/>
    <s v="BNL"/>
    <s v="Const.Assemble"/>
    <s v="DET"/>
    <x v="7"/>
    <s v="P.S256"/>
    <m/>
    <m/>
    <m/>
    <m/>
    <m/>
    <m/>
    <m/>
    <m/>
    <m/>
    <m/>
    <m/>
    <n v="398.33"/>
    <n v="1814.6"/>
    <m/>
    <m/>
    <m/>
    <m/>
    <m/>
    <x v="0"/>
    <x v="0"/>
    <m/>
  </r>
  <r>
    <s v=""/>
    <s v=" E1000_3585"/>
    <s v="Barrel Detector Structures - AC LGAD -  Assembly"/>
    <s v="6.10.10.01"/>
    <x v="0"/>
    <d v="2028-09-19T00:00:00"/>
    <d v="2028-12-01T00:00:00"/>
    <s v="tlewis"/>
    <s v="rsharma"/>
    <n v="11677.96"/>
    <s v="CON"/>
    <s v="C"/>
    <s v="Labor"/>
    <s v="TEC"/>
    <m/>
    <s v="BNL"/>
    <s v="Const.Assemble"/>
    <s v="DET"/>
    <x v="7"/>
    <s v="P.S256"/>
    <m/>
    <m/>
    <m/>
    <m/>
    <m/>
    <m/>
    <m/>
    <m/>
    <m/>
    <m/>
    <m/>
    <n v="2102.0300000000002"/>
    <n v="9575.92"/>
    <m/>
    <m/>
    <m/>
    <m/>
    <m/>
    <x v="0"/>
    <x v="0"/>
    <m/>
  </r>
  <r>
    <s v=""/>
    <s v=" E1000_3587"/>
    <s v="Barrel Detector Structures - AC LGAD -  Electronics, Services and Cooling Integration"/>
    <s v="6.10.10.01"/>
    <x v="0"/>
    <d v="2028-12-04T00:00:00"/>
    <d v="2029-02-14T00:00:00"/>
    <s v="tlewis"/>
    <s v="rsharma"/>
    <n v="2226.48"/>
    <s v="CON"/>
    <s v="C"/>
    <s v="Labor"/>
    <s v="TEC"/>
    <m/>
    <s v="BNL"/>
    <s v="Const.Assemble"/>
    <s v="DET"/>
    <x v="7"/>
    <s v="P.S256"/>
    <m/>
    <m/>
    <m/>
    <m/>
    <m/>
    <m/>
    <m/>
    <m/>
    <m/>
    <m/>
    <m/>
    <m/>
    <n v="2226.48"/>
    <m/>
    <m/>
    <m/>
    <m/>
    <m/>
    <x v="0"/>
    <x v="0"/>
    <m/>
  </r>
  <r>
    <s v=""/>
    <s v=" E1000_3587"/>
    <s v="Barrel Detector Structures - AC LGAD -  Electronics, Services and Cooling Integration"/>
    <s v="6.10.10.01"/>
    <x v="0"/>
    <d v="2028-12-04T00:00:00"/>
    <d v="2029-02-14T00:00:00"/>
    <s v="tlewis"/>
    <s v="rsharma"/>
    <n v="11749.48"/>
    <s v="CON"/>
    <s v="C"/>
    <s v="Labor"/>
    <s v="TEC"/>
    <m/>
    <s v="BNL"/>
    <s v="Const.Assemble"/>
    <s v="DET"/>
    <x v="7"/>
    <s v="P.S256"/>
    <m/>
    <m/>
    <m/>
    <m/>
    <m/>
    <m/>
    <m/>
    <m/>
    <m/>
    <m/>
    <m/>
    <m/>
    <n v="11749.48"/>
    <m/>
    <m/>
    <m/>
    <m/>
    <m/>
    <x v="0"/>
    <x v="0"/>
    <m/>
  </r>
  <r>
    <s v=""/>
    <s v=" E1000_4180"/>
    <s v="Barrel Detector Structures - pf or mRICH -  Final Design"/>
    <s v="6.10.10.01"/>
    <x v="0"/>
    <d v="2024-09-05T00:00:00"/>
    <d v="2025-03-31T00:00:00"/>
    <s v="tlewis"/>
    <s v="rsharma"/>
    <n v="96590.43"/>
    <s v="EDIA"/>
    <s v="C"/>
    <s v="Labor"/>
    <s v="TEC"/>
    <m/>
    <s v="BNL"/>
    <s v="PED"/>
    <s v="DET"/>
    <x v="6"/>
    <s v="S.P293"/>
    <m/>
    <m/>
    <m/>
    <m/>
    <m/>
    <m/>
    <m/>
    <n v="12418.77"/>
    <n v="84171.66"/>
    <m/>
    <m/>
    <m/>
    <m/>
    <m/>
    <m/>
    <m/>
    <m/>
    <m/>
    <x v="0"/>
    <x v="0"/>
    <m/>
  </r>
  <r>
    <s v=""/>
    <s v=" E1000_4150"/>
    <s v="Barrel Detector Structures - pf or mRICH -  Preliminary Design Review"/>
    <s v="6.10.10.01"/>
    <x v="0"/>
    <d v="2024-08-14T00:00:00"/>
    <d v="2024-08-20T00:00:00"/>
    <s v="tlewis"/>
    <s v="rsharma"/>
    <n v="3749.26"/>
    <s v="EDIA"/>
    <s v="C"/>
    <s v="Labor"/>
    <s v="TEC"/>
    <m/>
    <s v="BNL"/>
    <s v="PED"/>
    <s v="DET"/>
    <x v="11"/>
    <s v="S.P293"/>
    <m/>
    <m/>
    <m/>
    <m/>
    <m/>
    <m/>
    <m/>
    <n v="3749.26"/>
    <m/>
    <m/>
    <m/>
    <m/>
    <m/>
    <m/>
    <m/>
    <m/>
    <m/>
    <m/>
    <x v="0"/>
    <x v="0"/>
    <m/>
  </r>
  <r>
    <s v=""/>
    <s v=" E1000_4190"/>
    <s v="Barrel Detector Structures - pf or mRICH -  Final Design Review"/>
    <s v="6.10.10.01"/>
    <x v="0"/>
    <d v="2025-04-01T00:00:00"/>
    <d v="2025-04-07T00:00:00"/>
    <s v="tlewis"/>
    <s v="rsharma"/>
    <n v="3880.49"/>
    <s v="EDIA"/>
    <s v="C"/>
    <s v="Labor"/>
    <s v="TEC"/>
    <m/>
    <s v="BNL"/>
    <s v="PED"/>
    <s v="DET"/>
    <x v="6"/>
    <s v="S.P293"/>
    <m/>
    <m/>
    <m/>
    <m/>
    <m/>
    <m/>
    <m/>
    <m/>
    <n v="3880.49"/>
    <m/>
    <m/>
    <m/>
    <m/>
    <m/>
    <m/>
    <m/>
    <m/>
    <m/>
    <x v="0"/>
    <x v="0"/>
    <m/>
  </r>
  <r>
    <s v=""/>
    <s v=" E1000_4170"/>
    <s v="Barrel Detector Structures - pf or mRICH -  Preliminary Design Complete"/>
    <s v="6.10.10.01"/>
    <x v="0"/>
    <d v="2024-08-21T00:00:00"/>
    <d v="2024-09-04T00:00:00"/>
    <s v="tlewis"/>
    <s v="rsharma"/>
    <n v="3749.26"/>
    <s v="EDIA"/>
    <s v="C"/>
    <s v="Labor"/>
    <s v="TEC"/>
    <m/>
    <s v="BNL"/>
    <s v="PED"/>
    <s v="DET"/>
    <x v="11"/>
    <s v="S.P293"/>
    <m/>
    <m/>
    <m/>
    <m/>
    <m/>
    <m/>
    <m/>
    <n v="3749.26"/>
    <m/>
    <m/>
    <m/>
    <m/>
    <m/>
    <m/>
    <m/>
    <m/>
    <m/>
    <m/>
    <x v="0"/>
    <x v="0"/>
    <m/>
  </r>
  <r>
    <s v=""/>
    <s v=" E1000_4170"/>
    <s v="Barrel Detector Structures - pf or mRICH -  Preliminary Design Complete"/>
    <s v="6.10.10.01"/>
    <x v="0"/>
    <d v="2024-08-21T00:00:00"/>
    <d v="2024-09-04T00:00:00"/>
    <s v="tlewis"/>
    <s v="rsharma"/>
    <n v="1648.79"/>
    <s v="EDIA"/>
    <s v="C"/>
    <s v="Labor"/>
    <s v="TEC"/>
    <m/>
    <s v="BNL"/>
    <s v="PED"/>
    <s v="DET"/>
    <x v="11"/>
    <s v="S.P293"/>
    <m/>
    <m/>
    <m/>
    <m/>
    <m/>
    <m/>
    <m/>
    <n v="1648.79"/>
    <m/>
    <m/>
    <m/>
    <m/>
    <m/>
    <m/>
    <m/>
    <m/>
    <m/>
    <m/>
    <x v="0"/>
    <x v="0"/>
    <m/>
  </r>
  <r>
    <s v=""/>
    <s v=" E1000_4225"/>
    <s v="Barrel Detector Structures - pf or mRICH -  Detail Drawings"/>
    <s v="6.10.10.01"/>
    <x v="0"/>
    <d v="2025-04-08T00:00:00"/>
    <d v="2025-07-01T00:00:00"/>
    <s v="tlewis"/>
    <s v="rsharma"/>
    <n v="37252.69"/>
    <s v="EDIA"/>
    <s v="C"/>
    <s v="Labor"/>
    <s v="TEC"/>
    <m/>
    <s v="BNL"/>
    <s v="PED"/>
    <s v="DET"/>
    <x v="6"/>
    <s v="S.P293"/>
    <m/>
    <m/>
    <m/>
    <m/>
    <m/>
    <m/>
    <m/>
    <m/>
    <n v="37252.69"/>
    <m/>
    <m/>
    <m/>
    <m/>
    <m/>
    <m/>
    <m/>
    <m/>
    <m/>
    <x v="0"/>
    <x v="0"/>
    <m/>
  </r>
  <r>
    <s v=""/>
    <s v=" E1000_4225"/>
    <s v="Barrel Detector Structures - pf or mRICH -  Detail Drawings"/>
    <s v="6.10.10.01"/>
    <x v="0"/>
    <d v="2025-04-08T00:00:00"/>
    <d v="2025-07-01T00:00:00"/>
    <s v="tlewis"/>
    <s v="rsharma"/>
    <n v="5483.2"/>
    <s v="EDIA"/>
    <s v="C"/>
    <s v="Labor"/>
    <s v="TEC"/>
    <m/>
    <s v="BNL"/>
    <s v="PED"/>
    <s v="DET"/>
    <x v="6"/>
    <s v="S.P293"/>
    <m/>
    <m/>
    <m/>
    <m/>
    <m/>
    <m/>
    <m/>
    <m/>
    <n v="5483.2"/>
    <m/>
    <m/>
    <m/>
    <m/>
    <m/>
    <m/>
    <m/>
    <m/>
    <m/>
    <x v="0"/>
    <x v="0"/>
    <m/>
  </r>
  <r>
    <s v=""/>
    <s v=" E1000_4270"/>
    <s v="Barrel Detector Structures - pf or mRICH -  PPM Procurement Effort"/>
    <s v="6.10.10.01"/>
    <x v="0"/>
    <d v="2025-07-17T00:00:00"/>
    <d v="2025-12-29T00:00:00"/>
    <s v="tlewis"/>
    <s v="rsharma"/>
    <n v="3475.92"/>
    <s v="EDIA"/>
    <s v="C"/>
    <s v="Labor"/>
    <s v="TEC"/>
    <m/>
    <s v="BNL"/>
    <s v="PED"/>
    <s v="DET"/>
    <x v="10"/>
    <s v="S.P293"/>
    <m/>
    <m/>
    <m/>
    <m/>
    <m/>
    <m/>
    <m/>
    <m/>
    <n v="1644.86"/>
    <n v="1831.07"/>
    <m/>
    <m/>
    <m/>
    <m/>
    <m/>
    <m/>
    <m/>
    <m/>
    <x v="0"/>
    <x v="0"/>
    <m/>
  </r>
  <r>
    <s v=""/>
    <s v=" E1000_4330"/>
    <s v="Barrel Detector Structures - pf or mRICH -  Documentation, Testing and Certification"/>
    <s v="6.10.10.01"/>
    <x v="0"/>
    <d v="2026-06-25T00:00:00"/>
    <d v="2026-07-23T00:00:00"/>
    <s v="tlewis"/>
    <s v="rsharma"/>
    <n v="10040.77"/>
    <s v="CON"/>
    <s v="C"/>
    <s v="Labor"/>
    <s v="TEC"/>
    <m/>
    <s v="BNL"/>
    <s v="Const.Test"/>
    <s v="DET"/>
    <x v="8"/>
    <s v="S.P293"/>
    <s v="APP00521"/>
    <m/>
    <m/>
    <m/>
    <m/>
    <m/>
    <m/>
    <m/>
    <m/>
    <n v="10040.77"/>
    <m/>
    <m/>
    <m/>
    <m/>
    <m/>
    <m/>
    <m/>
    <m/>
    <x v="0"/>
    <x v="0"/>
    <m/>
  </r>
  <r>
    <s v=""/>
    <s v=" E1000_4320"/>
    <s v="Barrel Detector Structures - pf or mRICH -  Pre-Assembly"/>
    <s v="6.10.10.01"/>
    <x v="0"/>
    <d v="2026-05-28T00:00:00"/>
    <d v="2026-06-24T00:00:00"/>
    <s v="tlewis"/>
    <s v="rsharma"/>
    <n v="5298.68"/>
    <s v="CON"/>
    <s v="C"/>
    <s v="Labor"/>
    <s v="TEC"/>
    <m/>
    <s v="BNL"/>
    <s v="Const.Assemble"/>
    <s v="DET"/>
    <x v="7"/>
    <s v="S.P293"/>
    <s v="APP00521"/>
    <m/>
    <m/>
    <m/>
    <m/>
    <m/>
    <m/>
    <m/>
    <m/>
    <n v="5298.68"/>
    <m/>
    <m/>
    <m/>
    <m/>
    <m/>
    <m/>
    <m/>
    <m/>
    <x v="0"/>
    <x v="0"/>
    <m/>
  </r>
  <r>
    <s v=""/>
    <s v=" E1000_4320"/>
    <s v="Barrel Detector Structures - pf or mRICH -  Pre-Assembly"/>
    <s v="6.10.10.01"/>
    <x v="0"/>
    <d v="2026-05-28T00:00:00"/>
    <d v="2026-06-24T00:00:00"/>
    <s v="tlewis"/>
    <s v="rsharma"/>
    <n v="13161.7"/>
    <s v="CON"/>
    <s v="C"/>
    <s v="Labor"/>
    <s v="TEC"/>
    <m/>
    <s v="BNL"/>
    <s v="Const.Assemble"/>
    <s v="DET"/>
    <x v="7"/>
    <s v="S.P293"/>
    <s v="APP00521"/>
    <m/>
    <m/>
    <m/>
    <m/>
    <m/>
    <m/>
    <m/>
    <m/>
    <n v="13161.7"/>
    <m/>
    <m/>
    <m/>
    <m/>
    <m/>
    <m/>
    <m/>
    <m/>
    <x v="0"/>
    <x v="0"/>
    <m/>
  </r>
  <r>
    <s v=""/>
    <s v=" E1000_4335"/>
    <s v="Barrel Detector Structures - pf or mRICH -  Assembly"/>
    <s v="6.10.10.01"/>
    <x v="0"/>
    <d v="2026-07-24T00:00:00"/>
    <d v="2026-08-20T00:00:00"/>
    <s v="tlewis"/>
    <s v="rsharma"/>
    <n v="5298.68"/>
    <s v="CON"/>
    <s v="C"/>
    <s v="Labor"/>
    <s v="TEC"/>
    <m/>
    <s v="BNL"/>
    <s v="Const.Assemble"/>
    <s v="DET"/>
    <x v="7"/>
    <s v="S.P293"/>
    <s v="APP00521"/>
    <m/>
    <m/>
    <m/>
    <m/>
    <m/>
    <m/>
    <m/>
    <m/>
    <n v="5298.68"/>
    <m/>
    <m/>
    <m/>
    <m/>
    <m/>
    <m/>
    <m/>
    <m/>
    <x v="0"/>
    <x v="0"/>
    <m/>
  </r>
  <r>
    <s v=""/>
    <s v=" E1000_4335"/>
    <s v="Barrel Detector Structures - pf or mRICH -  Assembly"/>
    <s v="6.10.10.01"/>
    <x v="0"/>
    <d v="2026-07-24T00:00:00"/>
    <d v="2026-08-20T00:00:00"/>
    <s v="tlewis"/>
    <s v="rsharma"/>
    <n v="13161.7"/>
    <s v="CON"/>
    <s v="C"/>
    <s v="Labor"/>
    <s v="TEC"/>
    <m/>
    <s v="BNL"/>
    <s v="Const.Assemble"/>
    <s v="DET"/>
    <x v="7"/>
    <s v="S.P293"/>
    <s v="APP00521"/>
    <m/>
    <m/>
    <m/>
    <m/>
    <m/>
    <m/>
    <m/>
    <m/>
    <n v="13161.7"/>
    <m/>
    <m/>
    <m/>
    <m/>
    <m/>
    <m/>
    <m/>
    <m/>
    <x v="0"/>
    <x v="0"/>
    <m/>
  </r>
  <r>
    <s v=""/>
    <s v=" E1000_4337"/>
    <s v="Barrel Detector Structures - pf or mRICH -  Electronics, Services and Cooling Integration"/>
    <s v="6.10.10.01"/>
    <x v="0"/>
    <d v="2026-08-21T00:00:00"/>
    <d v="2026-09-18T00:00:00"/>
    <s v="tlewis"/>
    <s v="rsharma"/>
    <n v="5298.68"/>
    <s v="CON"/>
    <s v="C"/>
    <s v="Labor"/>
    <s v="TEC"/>
    <m/>
    <s v="BNL"/>
    <s v="Const.Assemble"/>
    <s v="DET"/>
    <x v="7"/>
    <s v="S.P293"/>
    <s v="APP00521"/>
    <m/>
    <m/>
    <m/>
    <m/>
    <m/>
    <m/>
    <m/>
    <m/>
    <n v="5298.68"/>
    <m/>
    <m/>
    <m/>
    <m/>
    <m/>
    <m/>
    <m/>
    <m/>
    <x v="0"/>
    <x v="0"/>
    <m/>
  </r>
  <r>
    <s v=""/>
    <s v=" E1000_4337"/>
    <s v="Barrel Detector Structures - pf or mRICH -  Electronics, Services and Cooling Integration"/>
    <s v="6.10.10.01"/>
    <x v="0"/>
    <d v="2026-08-21T00:00:00"/>
    <d v="2026-09-18T00:00:00"/>
    <s v="tlewis"/>
    <s v="rsharma"/>
    <n v="13161.7"/>
    <s v="CON"/>
    <s v="C"/>
    <s v="Labor"/>
    <s v="TEC"/>
    <m/>
    <s v="BNL"/>
    <s v="Const.Assemble"/>
    <s v="DET"/>
    <x v="7"/>
    <s v="S.P293"/>
    <s v="APP00521"/>
    <m/>
    <m/>
    <m/>
    <m/>
    <m/>
    <m/>
    <m/>
    <m/>
    <n v="13161.7"/>
    <m/>
    <m/>
    <m/>
    <m/>
    <m/>
    <m/>
    <m/>
    <m/>
    <x v="0"/>
    <x v="0"/>
    <m/>
  </r>
  <r>
    <s v=""/>
    <s v=" E1000_4350"/>
    <s v="Barrel Detector Structures - pf or mRICH -  Final Installation"/>
    <s v="6.10.10.01"/>
    <x v="0"/>
    <d v="1930-04-19T00:00:00"/>
    <d v="1930-05-31T00:00:00"/>
    <s v="tlewis"/>
    <s v="rsharma"/>
    <n v="2304.4"/>
    <s v="CON"/>
    <s v="C"/>
    <s v="Labor"/>
    <s v="TEC"/>
    <m/>
    <s v="BNL"/>
    <s v="Const.Install"/>
    <s v="DET"/>
    <x v="5"/>
    <s v="S.P293"/>
    <s v="APP00521"/>
    <m/>
    <m/>
    <m/>
    <m/>
    <m/>
    <m/>
    <m/>
    <m/>
    <m/>
    <m/>
    <m/>
    <m/>
    <n v="2304.4"/>
    <m/>
    <m/>
    <m/>
    <m/>
    <x v="0"/>
    <x v="0"/>
    <m/>
  </r>
  <r>
    <s v=""/>
    <s v=" E1000_4350"/>
    <s v="Barrel Detector Structures - pf or mRICH -  Final Installation"/>
    <s v="6.10.10.01"/>
    <x v="0"/>
    <d v="1930-04-19T00:00:00"/>
    <d v="1930-05-31T00:00:00"/>
    <s v="tlewis"/>
    <s v="rsharma"/>
    <n v="30073.06"/>
    <s v="CON"/>
    <s v="C"/>
    <s v="Labor"/>
    <s v="TEC"/>
    <m/>
    <s v="BNL"/>
    <s v="Const.Install"/>
    <s v="DET"/>
    <x v="5"/>
    <s v="S.P293"/>
    <s v="APP00521"/>
    <m/>
    <m/>
    <m/>
    <m/>
    <m/>
    <m/>
    <m/>
    <m/>
    <m/>
    <m/>
    <m/>
    <m/>
    <n v="30073.06"/>
    <m/>
    <m/>
    <m/>
    <m/>
    <x v="0"/>
    <x v="0"/>
    <m/>
  </r>
  <r>
    <s v=""/>
    <s v=" E1000_4430"/>
    <s v="Barrel Detector Structures - Inner MPGD -  Final Design"/>
    <s v="6.10.10.01"/>
    <x v="0"/>
    <d v="2024-04-12T00:00:00"/>
    <d v="2025-04-11T00:00:00"/>
    <s v="tlewis"/>
    <s v="rsharma"/>
    <n v="197264.69"/>
    <s v="EDIA"/>
    <s v="C"/>
    <s v="Labor"/>
    <s v="TEC"/>
    <m/>
    <s v="BNL"/>
    <s v="PED"/>
    <s v="DET"/>
    <x v="6"/>
    <s v="P.S258"/>
    <m/>
    <m/>
    <m/>
    <m/>
    <m/>
    <m/>
    <m/>
    <n v="93897.99"/>
    <n v="103366.7"/>
    <m/>
    <m/>
    <m/>
    <m/>
    <m/>
    <m/>
    <m/>
    <m/>
    <m/>
    <x v="0"/>
    <x v="0"/>
    <m/>
  </r>
  <r>
    <s v=""/>
    <s v=" E1000_4400"/>
    <s v="Barrel Detector Structures - Inner MPGD -  Preliminary Design Review"/>
    <s v="6.10.10.01"/>
    <x v="0"/>
    <d v="2024-03-22T00:00:00"/>
    <d v="2024-03-28T00:00:00"/>
    <s v="tlewis"/>
    <s v="rsharma"/>
    <n v="3749.26"/>
    <s v="EDIA"/>
    <s v="C"/>
    <s v="Labor"/>
    <s v="TEC"/>
    <m/>
    <s v="BNL"/>
    <s v="PED"/>
    <s v="DET"/>
    <x v="11"/>
    <s v="P.S258"/>
    <m/>
    <m/>
    <m/>
    <m/>
    <m/>
    <m/>
    <m/>
    <n v="3749.26"/>
    <m/>
    <m/>
    <m/>
    <m/>
    <m/>
    <m/>
    <m/>
    <m/>
    <m/>
    <m/>
    <x v="0"/>
    <x v="0"/>
    <m/>
  </r>
  <r>
    <s v=""/>
    <s v=" E1000_4440"/>
    <s v="Barrel Detector Structures - Inner MPGD -  Final Design Review"/>
    <s v="6.10.10.01"/>
    <x v="0"/>
    <d v="2025-04-14T00:00:00"/>
    <d v="2025-04-18T00:00:00"/>
    <s v="tlewis"/>
    <s v="rsharma"/>
    <n v="3880.49"/>
    <s v="EDIA"/>
    <s v="C"/>
    <s v="Labor"/>
    <s v="TEC"/>
    <m/>
    <s v="BNL"/>
    <s v="PED"/>
    <s v="DET"/>
    <x v="6"/>
    <s v="P.S258"/>
    <m/>
    <m/>
    <m/>
    <m/>
    <m/>
    <m/>
    <m/>
    <m/>
    <n v="3880.49"/>
    <m/>
    <m/>
    <m/>
    <m/>
    <m/>
    <m/>
    <m/>
    <m/>
    <m/>
    <x v="0"/>
    <x v="0"/>
    <m/>
  </r>
  <r>
    <s v=""/>
    <s v=" E1000_4420"/>
    <s v="Barrel Detector Structures - Inner MPGD -  Preliminary Design Complete"/>
    <s v="6.10.10.01"/>
    <x v="0"/>
    <d v="2024-03-29T00:00:00"/>
    <d v="2024-04-11T00:00:00"/>
    <s v="tlewis"/>
    <s v="rsharma"/>
    <n v="0"/>
    <s v="EDIA"/>
    <s v="C"/>
    <s v="Labor"/>
    <s v="TEC"/>
    <m/>
    <s v="BNL"/>
    <s v="PED"/>
    <s v="DET"/>
    <x v="11"/>
    <s v="P.S258"/>
    <m/>
    <m/>
    <m/>
    <m/>
    <m/>
    <m/>
    <m/>
    <m/>
    <m/>
    <m/>
    <m/>
    <m/>
    <m/>
    <m/>
    <m/>
    <m/>
    <m/>
    <m/>
    <x v="0"/>
    <x v="0"/>
    <m/>
  </r>
  <r>
    <s v=""/>
    <s v=" E1000_4420"/>
    <s v="Barrel Detector Structures - Inner MPGD -  Preliminary Design Complete"/>
    <s v="6.10.10.01"/>
    <x v="0"/>
    <d v="2024-03-29T00:00:00"/>
    <d v="2024-04-11T00:00:00"/>
    <s v="tlewis"/>
    <s v="rsharma"/>
    <n v="0"/>
    <s v="EDIA"/>
    <s v="C"/>
    <s v="Labor"/>
    <s v="TEC"/>
    <m/>
    <s v="BNL"/>
    <s v="PED"/>
    <s v="DET"/>
    <x v="11"/>
    <s v="P.S258"/>
    <m/>
    <m/>
    <m/>
    <m/>
    <m/>
    <m/>
    <m/>
    <m/>
    <m/>
    <m/>
    <m/>
    <m/>
    <m/>
    <m/>
    <m/>
    <m/>
    <m/>
    <m/>
    <x v="0"/>
    <x v="0"/>
    <m/>
  </r>
  <r>
    <s v=""/>
    <s v=" E1000_4475"/>
    <s v="Barrel Detector Structures - Inner MPGD -  Detail Drawings"/>
    <s v="6.10.10.01"/>
    <x v="0"/>
    <d v="2025-04-21T00:00:00"/>
    <d v="2025-09-10T00:00:00"/>
    <s v="tlewis"/>
    <s v="rsharma"/>
    <n v="5483.2"/>
    <s v="EDIA"/>
    <s v="C"/>
    <s v="Labor"/>
    <s v="TEC"/>
    <m/>
    <s v="BNL"/>
    <s v="PED"/>
    <s v="DET"/>
    <x v="6"/>
    <s v="P.S258"/>
    <m/>
    <m/>
    <m/>
    <m/>
    <m/>
    <m/>
    <m/>
    <m/>
    <n v="5483.2"/>
    <m/>
    <m/>
    <m/>
    <m/>
    <m/>
    <m/>
    <m/>
    <m/>
    <m/>
    <x v="0"/>
    <x v="0"/>
    <m/>
  </r>
  <r>
    <s v=""/>
    <s v=" E1000_4475"/>
    <s v="Barrel Detector Structures - Inner MPGD -  Detail Drawings"/>
    <s v="6.10.10.01"/>
    <x v="0"/>
    <d v="2025-04-21T00:00:00"/>
    <d v="2025-09-10T00:00:00"/>
    <s v="tlewis"/>
    <s v="rsharma"/>
    <n v="6143.39"/>
    <s v="EDIA"/>
    <s v="C"/>
    <s v="Labor"/>
    <s v="TEC"/>
    <m/>
    <s v="BNL"/>
    <s v="PED"/>
    <s v="DET"/>
    <x v="6"/>
    <s v="P.S258"/>
    <m/>
    <m/>
    <m/>
    <m/>
    <m/>
    <m/>
    <m/>
    <m/>
    <n v="6143.39"/>
    <m/>
    <m/>
    <m/>
    <m/>
    <m/>
    <m/>
    <m/>
    <m/>
    <m/>
    <x v="0"/>
    <x v="0"/>
    <m/>
  </r>
  <r>
    <s v=""/>
    <s v=" E1000_4520"/>
    <s v="Barrel Detector Structures - Inner MPGD -  PPM Procurement Effort"/>
    <s v="6.10.10.01"/>
    <x v="0"/>
    <d v="2025-09-25T00:00:00"/>
    <d v="2026-03-11T00:00:00"/>
    <s v="tlewis"/>
    <s v="rsharma"/>
    <n v="7056.37"/>
    <s v="EDIA"/>
    <s v="C"/>
    <s v="Labor"/>
    <s v="TEC"/>
    <m/>
    <s v="BNL"/>
    <s v="PED"/>
    <s v="DET"/>
    <x v="10"/>
    <s v="P.S258"/>
    <m/>
    <m/>
    <m/>
    <m/>
    <m/>
    <m/>
    <m/>
    <m/>
    <n v="252.01"/>
    <n v="6804.36"/>
    <m/>
    <m/>
    <m/>
    <m/>
    <m/>
    <m/>
    <m/>
    <m/>
    <x v="0"/>
    <x v="0"/>
    <m/>
  </r>
  <r>
    <s v=""/>
    <s v=" E1000_4580"/>
    <s v="Barrel Detector Structures - Inner MPGD -  Documentation, Testing and Certification"/>
    <s v="6.10.10.01"/>
    <x v="0"/>
    <d v="2026-10-16T00:00:00"/>
    <d v="2026-11-13T00:00:00"/>
    <s v="tlewis"/>
    <s v="rsharma"/>
    <n v="9041.39"/>
    <s v="CON"/>
    <s v="C"/>
    <s v="Labor"/>
    <s v="TEC"/>
    <m/>
    <s v="BNL"/>
    <s v="Const.Test"/>
    <s v="DET"/>
    <x v="8"/>
    <s v="P.S258"/>
    <m/>
    <m/>
    <m/>
    <m/>
    <m/>
    <m/>
    <m/>
    <m/>
    <m/>
    <m/>
    <n v="9041.39"/>
    <m/>
    <m/>
    <m/>
    <m/>
    <m/>
    <m/>
    <m/>
    <x v="0"/>
    <x v="0"/>
    <m/>
  </r>
  <r>
    <s v=""/>
    <s v=" E1000_4600"/>
    <s v="Barrel Detector Structures - Inner MPGD -  Final Installation"/>
    <s v="6.10.10.01"/>
    <x v="0"/>
    <d v="2029-12-24T00:00:00"/>
    <d v="1930-02-06T00:00:00"/>
    <s v="tlewis"/>
    <s v="rsharma"/>
    <n v="2304.4"/>
    <s v="CON"/>
    <s v="C"/>
    <s v="Labor"/>
    <s v="TEC"/>
    <m/>
    <s v="BNL"/>
    <s v="Const.Install"/>
    <s v="DET"/>
    <x v="5"/>
    <s v="P.S258"/>
    <m/>
    <m/>
    <m/>
    <m/>
    <m/>
    <m/>
    <m/>
    <m/>
    <m/>
    <m/>
    <m/>
    <m/>
    <m/>
    <n v="2304.4"/>
    <m/>
    <m/>
    <m/>
    <m/>
    <x v="0"/>
    <x v="0"/>
    <m/>
  </r>
  <r>
    <s v=""/>
    <s v=" E1000_4600"/>
    <s v="Barrel Detector Structures - Inner MPGD -  Final Installation"/>
    <s v="6.10.10.01"/>
    <x v="0"/>
    <d v="2029-12-24T00:00:00"/>
    <d v="1930-02-06T00:00:00"/>
    <s v="tlewis"/>
    <s v="rsharma"/>
    <n v="12160.71"/>
    <s v="CON"/>
    <s v="C"/>
    <s v="Labor"/>
    <s v="TEC"/>
    <m/>
    <s v="BNL"/>
    <s v="Const.Install"/>
    <s v="DET"/>
    <x v="5"/>
    <s v="P.S258"/>
    <m/>
    <m/>
    <m/>
    <m/>
    <m/>
    <m/>
    <m/>
    <m/>
    <m/>
    <m/>
    <m/>
    <m/>
    <m/>
    <n v="12160.71"/>
    <m/>
    <m/>
    <m/>
    <m/>
    <x v="0"/>
    <x v="0"/>
    <m/>
  </r>
  <r>
    <s v=""/>
    <s v=" E1000_4570"/>
    <s v="Barrel Detector Structures - Inner MPGD -  Pre-Assembly"/>
    <s v="6.10.10.01"/>
    <x v="0"/>
    <d v="2026-09-17T00:00:00"/>
    <d v="2026-10-15T00:00:00"/>
    <s v="tlewis"/>
    <s v="rsharma"/>
    <n v="953.54"/>
    <s v="CON"/>
    <s v="C"/>
    <s v="Labor"/>
    <s v="TEC"/>
    <m/>
    <s v="BNL"/>
    <s v="Const.Assemble"/>
    <s v="DET"/>
    <x v="7"/>
    <s v="P.S258"/>
    <m/>
    <m/>
    <m/>
    <m/>
    <m/>
    <m/>
    <m/>
    <m/>
    <m/>
    <n v="476.77"/>
    <n v="476.77"/>
    <m/>
    <m/>
    <m/>
    <m/>
    <m/>
    <m/>
    <m/>
    <x v="0"/>
    <x v="0"/>
    <m/>
  </r>
  <r>
    <s v=""/>
    <s v=" E1000_4570"/>
    <s v="Barrel Detector Structures - Inner MPGD -  Pre-Assembly"/>
    <s v="6.10.10.01"/>
    <x v="0"/>
    <d v="2026-09-17T00:00:00"/>
    <d v="2026-10-15T00:00:00"/>
    <s v="tlewis"/>
    <s v="rsharma"/>
    <n v="5391.4"/>
    <s v="CON"/>
    <s v="C"/>
    <s v="Labor"/>
    <s v="TEC"/>
    <m/>
    <s v="BNL"/>
    <s v="Const.Assemble"/>
    <s v="DET"/>
    <x v="7"/>
    <s v="P.S258"/>
    <m/>
    <m/>
    <m/>
    <m/>
    <m/>
    <m/>
    <m/>
    <m/>
    <m/>
    <n v="2695.7"/>
    <n v="2695.7"/>
    <m/>
    <m/>
    <m/>
    <m/>
    <m/>
    <m/>
    <m/>
    <x v="0"/>
    <x v="0"/>
    <m/>
  </r>
  <r>
    <s v=""/>
    <s v=" E1000_4585"/>
    <s v="Barrel Detector Structures - Inner MPGD -  Assembly"/>
    <s v="6.10.10.01"/>
    <x v="0"/>
    <d v="2026-11-16T00:00:00"/>
    <d v="2026-12-15T00:00:00"/>
    <s v="tlewis"/>
    <s v="rsharma"/>
    <n v="969.94"/>
    <s v="CON"/>
    <s v="C"/>
    <s v="Labor"/>
    <s v="TEC"/>
    <m/>
    <s v="BNL"/>
    <s v="Const.Assemble"/>
    <s v="DET"/>
    <x v="7"/>
    <s v="P.S258"/>
    <m/>
    <m/>
    <m/>
    <m/>
    <m/>
    <m/>
    <m/>
    <m/>
    <m/>
    <m/>
    <n v="969.94"/>
    <m/>
    <m/>
    <m/>
    <m/>
    <m/>
    <m/>
    <m/>
    <x v="0"/>
    <x v="0"/>
    <m/>
  </r>
  <r>
    <s v=""/>
    <s v=" E1000_4585"/>
    <s v="Barrel Detector Structures - Inner MPGD -  Assembly"/>
    <s v="6.10.10.01"/>
    <x v="0"/>
    <d v="2026-11-16T00:00:00"/>
    <d v="2026-12-15T00:00:00"/>
    <s v="tlewis"/>
    <s v="rsharma"/>
    <n v="5484.13"/>
    <s v="CON"/>
    <s v="C"/>
    <s v="Labor"/>
    <s v="TEC"/>
    <m/>
    <s v="BNL"/>
    <s v="Const.Assemble"/>
    <s v="DET"/>
    <x v="7"/>
    <s v="P.S258"/>
    <m/>
    <m/>
    <m/>
    <m/>
    <m/>
    <m/>
    <m/>
    <m/>
    <m/>
    <m/>
    <n v="5484.13"/>
    <m/>
    <m/>
    <m/>
    <m/>
    <m/>
    <m/>
    <m/>
    <x v="0"/>
    <x v="0"/>
    <m/>
  </r>
  <r>
    <s v=""/>
    <s v=" E1000_4587"/>
    <s v="Barrel Detector Structures - Inner MPGD -  Electronics, Services and Cooling Integration"/>
    <s v="6.10.10.01"/>
    <x v="0"/>
    <d v="2026-12-16T00:00:00"/>
    <d v="2027-01-14T00:00:00"/>
    <s v="tlewis"/>
    <s v="rsharma"/>
    <n v="969.94"/>
    <s v="CON"/>
    <s v="C"/>
    <s v="Labor"/>
    <s v="TEC"/>
    <m/>
    <s v="BNL"/>
    <s v="Const.Assemble"/>
    <s v="DET"/>
    <x v="7"/>
    <s v="P.S258"/>
    <m/>
    <m/>
    <m/>
    <m/>
    <m/>
    <m/>
    <m/>
    <m/>
    <m/>
    <m/>
    <n v="969.94"/>
    <m/>
    <m/>
    <m/>
    <m/>
    <m/>
    <m/>
    <m/>
    <x v="0"/>
    <x v="0"/>
    <m/>
  </r>
  <r>
    <s v=""/>
    <s v=" E1000_4587"/>
    <s v="Barrel Detector Structures - Inner MPGD -  Electronics, Services and Cooling Integration"/>
    <s v="6.10.10.01"/>
    <x v="0"/>
    <d v="2026-12-16T00:00:00"/>
    <d v="2027-01-14T00:00:00"/>
    <s v="tlewis"/>
    <s v="rsharma"/>
    <n v="5484.13"/>
    <s v="CON"/>
    <s v="C"/>
    <s v="Labor"/>
    <s v="TEC"/>
    <m/>
    <s v="BNL"/>
    <s v="Const.Assemble"/>
    <s v="DET"/>
    <x v="7"/>
    <s v="P.S258"/>
    <m/>
    <m/>
    <m/>
    <m/>
    <m/>
    <m/>
    <m/>
    <m/>
    <m/>
    <m/>
    <n v="5484.13"/>
    <m/>
    <m/>
    <m/>
    <m/>
    <m/>
    <m/>
    <m/>
    <x v="0"/>
    <x v="0"/>
    <m/>
  </r>
  <r>
    <s v=""/>
    <s v=" E1000_4680"/>
    <s v="Barrel Detector Structures - Si Disks -  Final Design"/>
    <s v="6.10.10.01"/>
    <x v="0"/>
    <d v="2024-10-08T00:00:00"/>
    <d v="2025-08-25T00:00:00"/>
    <s v="tlewis"/>
    <s v="rsharma"/>
    <n v="187556.97"/>
    <s v="EDIA"/>
    <s v="C"/>
    <s v="Labor"/>
    <s v="TEC"/>
    <m/>
    <s v="BNL"/>
    <s v="PED"/>
    <s v="DET"/>
    <x v="6"/>
    <s v="P.S259"/>
    <m/>
    <m/>
    <m/>
    <m/>
    <m/>
    <m/>
    <m/>
    <m/>
    <n v="187556.97"/>
    <m/>
    <m/>
    <m/>
    <m/>
    <m/>
    <m/>
    <m/>
    <m/>
    <m/>
    <x v="0"/>
    <x v="0"/>
    <m/>
  </r>
  <r>
    <s v=""/>
    <s v=" E1000_4650"/>
    <s v="Barrel Detector Structures - Si Disks -  Preliminary Design Review"/>
    <s v="6.10.10.01"/>
    <x v="0"/>
    <d v="2024-10-01T00:00:00"/>
    <d v="2024-10-07T00:00:00"/>
    <s v="tlewis"/>
    <s v="rsharma"/>
    <n v="3880.49"/>
    <s v="EDIA"/>
    <s v="C"/>
    <s v="Labor"/>
    <s v="TEC"/>
    <m/>
    <s v="BNL"/>
    <s v="PED"/>
    <s v="DET"/>
    <x v="11"/>
    <s v="P.S259"/>
    <m/>
    <m/>
    <m/>
    <m/>
    <m/>
    <m/>
    <m/>
    <m/>
    <n v="3880.49"/>
    <m/>
    <m/>
    <m/>
    <m/>
    <m/>
    <m/>
    <m/>
    <m/>
    <m/>
    <x v="0"/>
    <x v="0"/>
    <m/>
  </r>
  <r>
    <s v=""/>
    <s v=" E1000_4690"/>
    <s v="Barrel Detector Structures - Si Disks -  Final Design Review"/>
    <s v="6.10.10.01"/>
    <x v="0"/>
    <d v="2025-08-26T00:00:00"/>
    <d v="2025-09-02T00:00:00"/>
    <s v="tlewis"/>
    <s v="rsharma"/>
    <n v="3880.49"/>
    <s v="EDIA"/>
    <s v="C"/>
    <s v="Labor"/>
    <s v="TEC"/>
    <m/>
    <s v="BNL"/>
    <s v="PED"/>
    <s v="DET"/>
    <x v="6"/>
    <s v="P.S259"/>
    <m/>
    <m/>
    <m/>
    <m/>
    <m/>
    <m/>
    <m/>
    <m/>
    <n v="3880.49"/>
    <m/>
    <m/>
    <m/>
    <m/>
    <m/>
    <m/>
    <m/>
    <m/>
    <m/>
    <x v="0"/>
    <x v="0"/>
    <m/>
  </r>
  <r>
    <s v=""/>
    <s v=" E1000_4725"/>
    <s v="Barrel Detector Structures - Si Disks -  Detail Drawings"/>
    <s v="6.10.10.01"/>
    <x v="0"/>
    <d v="2025-09-03T00:00:00"/>
    <d v="2026-01-29T00:00:00"/>
    <s v="tlewis"/>
    <s v="rsharma"/>
    <n v="5636.73"/>
    <s v="EDIA"/>
    <s v="C"/>
    <s v="Labor"/>
    <s v="TEC"/>
    <m/>
    <s v="BNL"/>
    <s v="PED"/>
    <s v="DET"/>
    <x v="6"/>
    <s v="P.S259"/>
    <m/>
    <m/>
    <m/>
    <m/>
    <m/>
    <m/>
    <m/>
    <m/>
    <n v="1127.3499999999999"/>
    <n v="4509.38"/>
    <m/>
    <m/>
    <m/>
    <m/>
    <m/>
    <m/>
    <m/>
    <m/>
    <x v="0"/>
    <x v="0"/>
    <m/>
  </r>
  <r>
    <s v=""/>
    <s v=" E1000_4725"/>
    <s v="Barrel Detector Structures - Si Disks -  Detail Drawings"/>
    <s v="6.10.10.01"/>
    <x v="0"/>
    <d v="2025-09-03T00:00:00"/>
    <d v="2026-01-29T00:00:00"/>
    <s v="tlewis"/>
    <s v="rsharma"/>
    <n v="6315.41"/>
    <s v="EDIA"/>
    <s v="C"/>
    <s v="Labor"/>
    <s v="TEC"/>
    <m/>
    <s v="BNL"/>
    <s v="PED"/>
    <s v="DET"/>
    <x v="6"/>
    <s v="P.S259"/>
    <m/>
    <m/>
    <m/>
    <m/>
    <m/>
    <m/>
    <m/>
    <m/>
    <n v="1263.08"/>
    <n v="5052.33"/>
    <m/>
    <m/>
    <m/>
    <m/>
    <m/>
    <m/>
    <m/>
    <m/>
    <x v="0"/>
    <x v="0"/>
    <m/>
  </r>
  <r>
    <s v=""/>
    <s v=" E1000_4770"/>
    <s v="Barrel Detector Structures - Si Disks -  PPM Procurement Effort"/>
    <s v="6.10.10.01"/>
    <x v="0"/>
    <d v="2026-02-13T00:00:00"/>
    <d v="2026-07-23T00:00:00"/>
    <s v="tlewis"/>
    <s v="rsharma"/>
    <n v="7064.9"/>
    <s v="EDIA"/>
    <s v="C"/>
    <s v="Labor"/>
    <s v="TEC"/>
    <m/>
    <s v="BNL"/>
    <s v="PED"/>
    <s v="DET"/>
    <x v="10"/>
    <s v="P.S259"/>
    <m/>
    <m/>
    <m/>
    <m/>
    <m/>
    <m/>
    <m/>
    <m/>
    <m/>
    <n v="7064.9"/>
    <m/>
    <m/>
    <m/>
    <m/>
    <m/>
    <m/>
    <m/>
    <m/>
    <x v="0"/>
    <x v="0"/>
    <m/>
  </r>
  <r>
    <s v=""/>
    <s v=" E1000_4830"/>
    <s v="Barrel Detector Structures - Si Disks -  Documentation, Testing and Certification"/>
    <s v="6.10.10.01"/>
    <x v="0"/>
    <d v="2027-03-08T00:00:00"/>
    <d v="2027-04-02T00:00:00"/>
    <s v="tlewis"/>
    <s v="rsharma"/>
    <n v="9041.39"/>
    <s v="CON"/>
    <s v="C"/>
    <s v="Labor"/>
    <s v="TEC"/>
    <m/>
    <s v="BNL"/>
    <s v="Const.Test"/>
    <s v="DET"/>
    <x v="8"/>
    <s v="P.S259"/>
    <m/>
    <m/>
    <m/>
    <m/>
    <m/>
    <m/>
    <m/>
    <m/>
    <m/>
    <m/>
    <n v="9041.39"/>
    <m/>
    <m/>
    <m/>
    <m/>
    <m/>
    <m/>
    <m/>
    <x v="0"/>
    <x v="0"/>
    <m/>
  </r>
  <r>
    <s v=""/>
    <s v=" E1000_4850"/>
    <s v="Barrel Detector Structures - Si Disks -  Final Installation"/>
    <s v="6.10.10.01"/>
    <x v="0"/>
    <d v="1930-03-08T00:00:00"/>
    <d v="1930-04-18T00:00:00"/>
    <s v="tlewis"/>
    <s v="rsharma"/>
    <n v="2304.4"/>
    <s v="CON"/>
    <s v="C"/>
    <s v="Labor"/>
    <s v="TEC"/>
    <m/>
    <s v="BNL"/>
    <s v="Const.Install"/>
    <s v="DET"/>
    <x v="5"/>
    <s v="P.S259"/>
    <m/>
    <m/>
    <m/>
    <m/>
    <m/>
    <m/>
    <m/>
    <m/>
    <m/>
    <m/>
    <m/>
    <m/>
    <m/>
    <n v="2304.4"/>
    <m/>
    <m/>
    <m/>
    <m/>
    <x v="0"/>
    <x v="0"/>
    <m/>
  </r>
  <r>
    <s v=""/>
    <s v=" E1000_4850"/>
    <s v="Barrel Detector Structures - Si Disks -  Final Installation"/>
    <s v="6.10.10.01"/>
    <x v="0"/>
    <d v="1930-03-08T00:00:00"/>
    <d v="1930-04-18T00:00:00"/>
    <s v="tlewis"/>
    <s v="rsharma"/>
    <n v="12160.71"/>
    <s v="CON"/>
    <s v="C"/>
    <s v="Labor"/>
    <s v="TEC"/>
    <m/>
    <s v="BNL"/>
    <s v="Const.Install"/>
    <s v="DET"/>
    <x v="5"/>
    <s v="P.S259"/>
    <m/>
    <m/>
    <m/>
    <m/>
    <m/>
    <m/>
    <m/>
    <m/>
    <m/>
    <m/>
    <m/>
    <m/>
    <m/>
    <n v="12160.71"/>
    <m/>
    <m/>
    <m/>
    <m/>
    <x v="0"/>
    <x v="0"/>
    <m/>
  </r>
  <r>
    <s v=""/>
    <s v=" E1000_4820"/>
    <s v="Barrel Detector Structures - Si Disks -  Pre-Assembly"/>
    <s v="6.10.10.01"/>
    <x v="0"/>
    <d v="2027-02-05T00:00:00"/>
    <d v="2027-03-05T00:00:00"/>
    <s v="tlewis"/>
    <s v="rsharma"/>
    <n v="969.94"/>
    <s v="CON"/>
    <s v="C"/>
    <s v="Labor"/>
    <s v="TEC"/>
    <m/>
    <s v="BNL"/>
    <s v="Const.Assemble"/>
    <s v="DET"/>
    <x v="7"/>
    <s v="P.S259"/>
    <m/>
    <m/>
    <m/>
    <m/>
    <m/>
    <m/>
    <m/>
    <m/>
    <m/>
    <m/>
    <n v="969.94"/>
    <m/>
    <m/>
    <m/>
    <m/>
    <m/>
    <m/>
    <m/>
    <x v="0"/>
    <x v="0"/>
    <m/>
  </r>
  <r>
    <s v=""/>
    <s v=" E1000_4820"/>
    <s v="Barrel Detector Structures - Si Disks -  Pre-Assembly"/>
    <s v="6.10.10.01"/>
    <x v="0"/>
    <d v="2027-02-05T00:00:00"/>
    <d v="2027-03-05T00:00:00"/>
    <s v="tlewis"/>
    <s v="rsharma"/>
    <n v="5484.13"/>
    <s v="CON"/>
    <s v="C"/>
    <s v="Labor"/>
    <s v="TEC"/>
    <m/>
    <s v="BNL"/>
    <s v="Const.Assemble"/>
    <s v="DET"/>
    <x v="7"/>
    <s v="P.S259"/>
    <m/>
    <m/>
    <m/>
    <m/>
    <m/>
    <m/>
    <m/>
    <m/>
    <m/>
    <m/>
    <n v="5484.13"/>
    <m/>
    <m/>
    <m/>
    <m/>
    <m/>
    <m/>
    <m/>
    <x v="0"/>
    <x v="0"/>
    <m/>
  </r>
  <r>
    <s v=""/>
    <s v=" E1000_4835"/>
    <s v="Barrel Detector Structures - Si Disks -  Assembly"/>
    <s v="6.10.10.01"/>
    <x v="0"/>
    <d v="2027-04-05T00:00:00"/>
    <d v="2027-04-30T00:00:00"/>
    <s v="tlewis"/>
    <s v="rsharma"/>
    <n v="969.94"/>
    <s v="CON"/>
    <s v="C"/>
    <s v="Labor"/>
    <s v="TEC"/>
    <m/>
    <s v="BNL"/>
    <s v="Const.Assemble"/>
    <s v="DET"/>
    <x v="7"/>
    <s v="P.S259"/>
    <m/>
    <m/>
    <m/>
    <m/>
    <m/>
    <m/>
    <m/>
    <m/>
    <m/>
    <m/>
    <n v="969.94"/>
    <m/>
    <m/>
    <m/>
    <m/>
    <m/>
    <m/>
    <m/>
    <x v="0"/>
    <x v="0"/>
    <m/>
  </r>
  <r>
    <s v=""/>
    <s v=" E1000_4835"/>
    <s v="Barrel Detector Structures - Si Disks -  Assembly"/>
    <s v="6.10.10.01"/>
    <x v="0"/>
    <d v="2027-04-05T00:00:00"/>
    <d v="2027-04-30T00:00:00"/>
    <s v="tlewis"/>
    <s v="rsharma"/>
    <n v="5484.13"/>
    <s v="CON"/>
    <s v="C"/>
    <s v="Labor"/>
    <s v="TEC"/>
    <m/>
    <s v="BNL"/>
    <s v="Const.Assemble"/>
    <s v="DET"/>
    <x v="7"/>
    <s v="P.S259"/>
    <m/>
    <m/>
    <m/>
    <m/>
    <m/>
    <m/>
    <m/>
    <m/>
    <m/>
    <m/>
    <n v="5484.13"/>
    <m/>
    <m/>
    <m/>
    <m/>
    <m/>
    <m/>
    <m/>
    <x v="0"/>
    <x v="0"/>
    <m/>
  </r>
  <r>
    <s v=""/>
    <s v=" E1000_4837"/>
    <s v="Barrel Detector Structures - Si Disks -  Electronics, Services and Cooling Integration"/>
    <s v="6.10.10.01"/>
    <x v="0"/>
    <d v="2027-05-03T00:00:00"/>
    <d v="2027-05-28T00:00:00"/>
    <s v="tlewis"/>
    <s v="rsharma"/>
    <n v="969.94"/>
    <s v="CON"/>
    <s v="C"/>
    <s v="Labor"/>
    <s v="TEC"/>
    <m/>
    <s v="BNL"/>
    <s v="Const.Assemble"/>
    <s v="DET"/>
    <x v="7"/>
    <s v="P.S259"/>
    <m/>
    <m/>
    <m/>
    <m/>
    <m/>
    <m/>
    <m/>
    <m/>
    <m/>
    <m/>
    <n v="969.94"/>
    <m/>
    <m/>
    <m/>
    <m/>
    <m/>
    <m/>
    <m/>
    <x v="0"/>
    <x v="0"/>
    <m/>
  </r>
  <r>
    <s v=""/>
    <s v=" E1000_4837"/>
    <s v="Barrel Detector Structures - Si Disks -  Electronics, Services and Cooling Integration"/>
    <s v="6.10.10.01"/>
    <x v="0"/>
    <d v="2027-05-03T00:00:00"/>
    <d v="2027-05-28T00:00:00"/>
    <s v="tlewis"/>
    <s v="rsharma"/>
    <n v="5484.13"/>
    <s v="CON"/>
    <s v="C"/>
    <s v="Labor"/>
    <s v="TEC"/>
    <m/>
    <s v="BNL"/>
    <s v="Const.Assemble"/>
    <s v="DET"/>
    <x v="7"/>
    <s v="P.S259"/>
    <m/>
    <m/>
    <m/>
    <m/>
    <m/>
    <m/>
    <m/>
    <m/>
    <m/>
    <m/>
    <n v="5484.13"/>
    <m/>
    <m/>
    <m/>
    <m/>
    <m/>
    <m/>
    <m/>
    <x v="0"/>
    <x v="0"/>
    <m/>
  </r>
  <r>
    <s v=""/>
    <s v=" E1000_4930"/>
    <s v="Barrel Detector Structures - Silicon Sagita -  Final Design"/>
    <s v="6.10.10.01"/>
    <x v="0"/>
    <d v="2024-10-08T00:00:00"/>
    <d v="2025-10-07T00:00:00"/>
    <s v="tlewis"/>
    <s v="rsharma"/>
    <n v="213576.29"/>
    <s v="EDIA"/>
    <s v="C"/>
    <s v="Labor"/>
    <s v="TEC"/>
    <m/>
    <s v="BNL"/>
    <s v="PED"/>
    <s v="DET"/>
    <x v="6"/>
    <s v="P.S260"/>
    <m/>
    <m/>
    <m/>
    <m/>
    <m/>
    <m/>
    <m/>
    <m/>
    <n v="209304.77"/>
    <n v="4271.53"/>
    <m/>
    <m/>
    <m/>
    <m/>
    <m/>
    <m/>
    <m/>
    <m/>
    <x v="0"/>
    <x v="0"/>
    <m/>
  </r>
  <r>
    <s v=""/>
    <s v=" E1000_4900"/>
    <s v="Barrel Detector Structures - Silicon Sagita -  Preliminary Design Review"/>
    <s v="6.10.10.01"/>
    <x v="0"/>
    <d v="2024-10-01T00:00:00"/>
    <d v="2024-10-07T00:00:00"/>
    <s v="tlewis"/>
    <s v="rsharma"/>
    <n v="3880.49"/>
    <s v="EDIA"/>
    <s v="C"/>
    <s v="Labor"/>
    <s v="TEC"/>
    <m/>
    <s v="BNL"/>
    <s v="PED"/>
    <s v="DET"/>
    <x v="11"/>
    <s v="P.S260"/>
    <m/>
    <m/>
    <m/>
    <m/>
    <m/>
    <m/>
    <m/>
    <m/>
    <n v="3880.49"/>
    <m/>
    <m/>
    <m/>
    <m/>
    <m/>
    <m/>
    <m/>
    <m/>
    <m/>
    <x v="0"/>
    <x v="0"/>
    <m/>
  </r>
  <r>
    <s v=""/>
    <s v=" E1000_4940"/>
    <s v="Barrel Detector Structures - Silicon Sagita -  Final Design Review"/>
    <s v="6.10.10.01"/>
    <x v="0"/>
    <d v="2025-10-08T00:00:00"/>
    <d v="2025-10-15T00:00:00"/>
    <s v="tlewis"/>
    <s v="rsharma"/>
    <n v="4016.31"/>
    <s v="EDIA"/>
    <s v="C"/>
    <s v="Labor"/>
    <s v="TEC"/>
    <m/>
    <s v="BNL"/>
    <s v="PED"/>
    <s v="DET"/>
    <x v="6"/>
    <s v="P.S260"/>
    <m/>
    <m/>
    <m/>
    <m/>
    <m/>
    <m/>
    <m/>
    <m/>
    <m/>
    <n v="4016.31"/>
    <m/>
    <m/>
    <m/>
    <m/>
    <m/>
    <m/>
    <m/>
    <m/>
    <x v="0"/>
    <x v="0"/>
    <m/>
  </r>
  <r>
    <s v=""/>
    <s v=" E1000_4975"/>
    <s v="Barrel Detector Structures - Silicon Sagita -  Detail Drawings"/>
    <s v="6.10.10.01"/>
    <x v="0"/>
    <d v="2025-10-16T00:00:00"/>
    <d v="2026-03-13T00:00:00"/>
    <s v="tlewis"/>
    <s v="rsharma"/>
    <n v="5675.11"/>
    <s v="EDIA"/>
    <s v="C"/>
    <s v="Labor"/>
    <s v="TEC"/>
    <m/>
    <s v="BNL"/>
    <s v="PED"/>
    <s v="DET"/>
    <x v="6"/>
    <s v="P.S260"/>
    <m/>
    <m/>
    <m/>
    <m/>
    <m/>
    <m/>
    <m/>
    <m/>
    <m/>
    <n v="5675.11"/>
    <m/>
    <m/>
    <m/>
    <m/>
    <m/>
    <m/>
    <m/>
    <m/>
    <x v="0"/>
    <x v="0"/>
    <m/>
  </r>
  <r>
    <s v=""/>
    <s v=" E1000_4975"/>
    <s v="Barrel Detector Structures - Silicon Sagita -  Detail Drawings"/>
    <s v="6.10.10.01"/>
    <x v="0"/>
    <d v="2025-10-16T00:00:00"/>
    <d v="2026-03-13T00:00:00"/>
    <s v="tlewis"/>
    <s v="rsharma"/>
    <n v="6358.41"/>
    <s v="EDIA"/>
    <s v="C"/>
    <s v="Labor"/>
    <s v="TEC"/>
    <m/>
    <s v="BNL"/>
    <s v="PED"/>
    <s v="DET"/>
    <x v="6"/>
    <s v="P.S260"/>
    <m/>
    <m/>
    <m/>
    <m/>
    <m/>
    <m/>
    <m/>
    <m/>
    <m/>
    <n v="6358.41"/>
    <m/>
    <m/>
    <m/>
    <m/>
    <m/>
    <m/>
    <m/>
    <m/>
    <x v="0"/>
    <x v="0"/>
    <m/>
  </r>
  <r>
    <s v=""/>
    <s v=" E1000_5020"/>
    <s v="Barrel Detector Structures - Silicon Sagita -  PPM Procurement Effort"/>
    <s v="6.10.10.01"/>
    <x v="0"/>
    <d v="2026-03-30T00:00:00"/>
    <d v="2026-09-03T00:00:00"/>
    <s v="tlewis"/>
    <s v="rsharma"/>
    <n v="7064.9"/>
    <s v="EDIA"/>
    <s v="C"/>
    <s v="Labor"/>
    <s v="TEC"/>
    <m/>
    <s v="BNL"/>
    <s v="PED"/>
    <s v="DET"/>
    <x v="10"/>
    <s v="P.S260"/>
    <m/>
    <m/>
    <m/>
    <m/>
    <m/>
    <m/>
    <m/>
    <m/>
    <m/>
    <n v="7064.9"/>
    <m/>
    <m/>
    <m/>
    <m/>
    <m/>
    <m/>
    <m/>
    <m/>
    <x v="0"/>
    <x v="0"/>
    <m/>
  </r>
  <r>
    <s v=""/>
    <s v=" E1000_5080"/>
    <s v="Barrel Detector Structures - Silicon Sagita -  Documentation, Testing and Certification"/>
    <s v="6.10.10.01"/>
    <x v="0"/>
    <d v="2027-04-19T00:00:00"/>
    <d v="2027-05-14T00:00:00"/>
    <s v="tlewis"/>
    <s v="rsharma"/>
    <n v="9041.39"/>
    <s v="CON"/>
    <s v="C"/>
    <s v="Labor"/>
    <s v="TEC"/>
    <m/>
    <s v="BNL"/>
    <s v="Const.Test"/>
    <s v="DET"/>
    <x v="8"/>
    <s v="P.S260"/>
    <m/>
    <m/>
    <m/>
    <m/>
    <m/>
    <m/>
    <m/>
    <m/>
    <m/>
    <m/>
    <n v="9041.39"/>
    <m/>
    <m/>
    <m/>
    <m/>
    <m/>
    <m/>
    <m/>
    <x v="0"/>
    <x v="0"/>
    <m/>
  </r>
  <r>
    <s v=""/>
    <s v=" E1000_5100"/>
    <s v="Barrel Detector Structures - Silicon Sagita -  Final Installation"/>
    <s v="6.10.10.01"/>
    <x v="0"/>
    <d v="1930-03-08T00:00:00"/>
    <d v="1930-04-18T00:00:00"/>
    <s v="tlewis"/>
    <s v="rsharma"/>
    <n v="2304.4"/>
    <s v="CON"/>
    <s v="C"/>
    <s v="Labor"/>
    <s v="TEC"/>
    <m/>
    <s v="BNL"/>
    <s v="Const.Install"/>
    <s v="DET"/>
    <x v="5"/>
    <s v="P.S260"/>
    <m/>
    <m/>
    <m/>
    <m/>
    <m/>
    <m/>
    <m/>
    <m/>
    <m/>
    <m/>
    <m/>
    <m/>
    <m/>
    <n v="2304.4"/>
    <m/>
    <m/>
    <m/>
    <m/>
    <x v="0"/>
    <x v="0"/>
    <m/>
  </r>
  <r>
    <s v=""/>
    <s v=" E1000_5100"/>
    <s v="Barrel Detector Structures - Silicon Sagita -  Final Installation"/>
    <s v="6.10.10.01"/>
    <x v="0"/>
    <d v="1930-03-08T00:00:00"/>
    <d v="1930-04-18T00:00:00"/>
    <s v="tlewis"/>
    <s v="rsharma"/>
    <n v="12160.71"/>
    <s v="CON"/>
    <s v="C"/>
    <s v="Labor"/>
    <s v="TEC"/>
    <m/>
    <s v="BNL"/>
    <s v="Const.Install"/>
    <s v="DET"/>
    <x v="5"/>
    <s v="P.S260"/>
    <m/>
    <m/>
    <m/>
    <m/>
    <m/>
    <m/>
    <m/>
    <m/>
    <m/>
    <m/>
    <m/>
    <m/>
    <m/>
    <n v="12160.71"/>
    <m/>
    <m/>
    <m/>
    <m/>
    <x v="0"/>
    <x v="0"/>
    <m/>
  </r>
  <r>
    <s v=""/>
    <s v=" E1000_5070"/>
    <s v="Barrel Detector Structures - Silicon Sagita -  Pre-Assembly"/>
    <s v="6.10.10.01"/>
    <x v="0"/>
    <d v="2027-03-22T00:00:00"/>
    <d v="2027-04-16T00:00:00"/>
    <s v="tlewis"/>
    <s v="rsharma"/>
    <n v="969.94"/>
    <s v="CON"/>
    <s v="C"/>
    <s v="Labor"/>
    <s v="TEC"/>
    <m/>
    <s v="BNL"/>
    <s v="Const.Assemble"/>
    <s v="DET"/>
    <x v="7"/>
    <s v="P.S260"/>
    <m/>
    <m/>
    <m/>
    <m/>
    <m/>
    <m/>
    <m/>
    <m/>
    <m/>
    <m/>
    <n v="969.94"/>
    <m/>
    <m/>
    <m/>
    <m/>
    <m/>
    <m/>
    <m/>
    <x v="0"/>
    <x v="0"/>
    <m/>
  </r>
  <r>
    <s v=""/>
    <s v=" E1000_5070"/>
    <s v="Barrel Detector Structures - Silicon Sagita -  Pre-Assembly"/>
    <s v="6.10.10.01"/>
    <x v="0"/>
    <d v="2027-03-22T00:00:00"/>
    <d v="2027-04-16T00:00:00"/>
    <s v="tlewis"/>
    <s v="rsharma"/>
    <n v="5484.13"/>
    <s v="CON"/>
    <s v="C"/>
    <s v="Labor"/>
    <s v="TEC"/>
    <m/>
    <s v="BNL"/>
    <s v="Const.Assemble"/>
    <s v="DET"/>
    <x v="7"/>
    <s v="P.S260"/>
    <m/>
    <m/>
    <m/>
    <m/>
    <m/>
    <m/>
    <m/>
    <m/>
    <m/>
    <m/>
    <n v="5484.13"/>
    <m/>
    <m/>
    <m/>
    <m/>
    <m/>
    <m/>
    <m/>
    <x v="0"/>
    <x v="0"/>
    <m/>
  </r>
  <r>
    <s v=""/>
    <s v=" E1000_5085"/>
    <s v="Barrel Detector Structures - Silicon Sagita -  Assembly"/>
    <s v="6.10.10.01"/>
    <x v="0"/>
    <d v="2027-05-17T00:00:00"/>
    <d v="2027-06-14T00:00:00"/>
    <s v="tlewis"/>
    <s v="rsharma"/>
    <n v="969.94"/>
    <s v="CON"/>
    <s v="C"/>
    <s v="Labor"/>
    <s v="TEC"/>
    <m/>
    <s v="BNL"/>
    <s v="Const.Assemble"/>
    <s v="DET"/>
    <x v="7"/>
    <s v="P.S260"/>
    <m/>
    <m/>
    <m/>
    <m/>
    <m/>
    <m/>
    <m/>
    <m/>
    <m/>
    <m/>
    <n v="969.94"/>
    <m/>
    <m/>
    <m/>
    <m/>
    <m/>
    <m/>
    <m/>
    <x v="0"/>
    <x v="0"/>
    <m/>
  </r>
  <r>
    <s v=""/>
    <s v=" E1000_5085"/>
    <s v="Barrel Detector Structures - Silicon Sagita -  Assembly"/>
    <s v="6.10.10.01"/>
    <x v="0"/>
    <d v="2027-05-17T00:00:00"/>
    <d v="2027-06-14T00:00:00"/>
    <s v="tlewis"/>
    <s v="rsharma"/>
    <n v="5484.13"/>
    <s v="CON"/>
    <s v="C"/>
    <s v="Labor"/>
    <s v="TEC"/>
    <m/>
    <s v="BNL"/>
    <s v="Const.Assemble"/>
    <s v="DET"/>
    <x v="7"/>
    <s v="P.S260"/>
    <m/>
    <m/>
    <m/>
    <m/>
    <m/>
    <m/>
    <m/>
    <m/>
    <m/>
    <m/>
    <n v="5484.13"/>
    <m/>
    <m/>
    <m/>
    <m/>
    <m/>
    <m/>
    <m/>
    <x v="0"/>
    <x v="0"/>
    <m/>
  </r>
  <r>
    <s v=""/>
    <s v=" E1000_5087"/>
    <s v="Barrel Detector Structures - Silicon Sagita -  Electronics, Services and Cooling Integration"/>
    <s v="6.10.10.01"/>
    <x v="0"/>
    <d v="2027-06-15T00:00:00"/>
    <d v="2027-07-13T00:00:00"/>
    <s v="tlewis"/>
    <s v="rsharma"/>
    <n v="969.94"/>
    <s v="CON"/>
    <s v="C"/>
    <s v="Labor"/>
    <s v="TEC"/>
    <m/>
    <s v="BNL"/>
    <s v="Const.Assemble"/>
    <s v="DET"/>
    <x v="7"/>
    <s v="P.S260"/>
    <m/>
    <m/>
    <m/>
    <m/>
    <m/>
    <m/>
    <m/>
    <m/>
    <m/>
    <m/>
    <n v="969.94"/>
    <m/>
    <m/>
    <m/>
    <m/>
    <m/>
    <m/>
    <m/>
    <x v="0"/>
    <x v="0"/>
    <m/>
  </r>
  <r>
    <s v=""/>
    <s v=" E1000_5087"/>
    <s v="Barrel Detector Structures - Silicon Sagita -  Electronics, Services and Cooling Integration"/>
    <s v="6.10.10.01"/>
    <x v="0"/>
    <d v="2027-06-15T00:00:00"/>
    <d v="2027-07-13T00:00:00"/>
    <s v="tlewis"/>
    <s v="rsharma"/>
    <n v="5484.13"/>
    <s v="CON"/>
    <s v="C"/>
    <s v="Labor"/>
    <s v="TEC"/>
    <m/>
    <s v="BNL"/>
    <s v="Const.Assemble"/>
    <s v="DET"/>
    <x v="7"/>
    <s v="P.S260"/>
    <m/>
    <m/>
    <m/>
    <m/>
    <m/>
    <m/>
    <m/>
    <m/>
    <m/>
    <m/>
    <n v="5484.13"/>
    <m/>
    <m/>
    <m/>
    <m/>
    <m/>
    <m/>
    <m/>
    <x v="0"/>
    <x v="0"/>
    <m/>
  </r>
  <r>
    <s v=""/>
    <s v=" E1000_5180"/>
    <s v="Barrel Detector Structures - Silicon Vertex -  Final Design"/>
    <s v="6.10.10.01"/>
    <x v="0"/>
    <d v="2024-10-08T00:00:00"/>
    <d v="2025-10-07T00:00:00"/>
    <s v="tlewis"/>
    <s v="rsharma"/>
    <n v="213576.29"/>
    <s v="EDIA"/>
    <s v="C"/>
    <s v="Labor"/>
    <s v="TEC"/>
    <m/>
    <s v="BNL"/>
    <s v="PED"/>
    <s v="DET"/>
    <x v="6"/>
    <s v="P.S261"/>
    <m/>
    <m/>
    <m/>
    <m/>
    <m/>
    <m/>
    <m/>
    <m/>
    <n v="209304.77"/>
    <n v="4271.53"/>
    <m/>
    <m/>
    <m/>
    <m/>
    <m/>
    <m/>
    <m/>
    <m/>
    <x v="0"/>
    <x v="0"/>
    <m/>
  </r>
  <r>
    <s v=""/>
    <s v=" E1000_5150"/>
    <s v="Barrel Detector Structures - Silicon Vertex -  Preliminary Design Review"/>
    <s v="6.10.10.01"/>
    <x v="0"/>
    <d v="2024-10-01T00:00:00"/>
    <d v="2024-10-07T00:00:00"/>
    <s v="tlewis"/>
    <s v="rsharma"/>
    <n v="3880.49"/>
    <s v="EDIA"/>
    <s v="C"/>
    <s v="Labor"/>
    <s v="TEC"/>
    <m/>
    <s v="BNL"/>
    <s v="PED"/>
    <s v="DET"/>
    <x v="11"/>
    <s v="P.S261"/>
    <m/>
    <m/>
    <m/>
    <m/>
    <m/>
    <m/>
    <m/>
    <m/>
    <n v="3880.49"/>
    <m/>
    <m/>
    <m/>
    <m/>
    <m/>
    <m/>
    <m/>
    <m/>
    <m/>
    <x v="0"/>
    <x v="0"/>
    <m/>
  </r>
  <r>
    <s v=""/>
    <s v=" E1000_5190"/>
    <s v="Barrel Detector Structures - Silicon Vertex -  Final Design Review"/>
    <s v="6.10.10.01"/>
    <x v="0"/>
    <d v="2025-10-08T00:00:00"/>
    <d v="2025-10-15T00:00:00"/>
    <s v="tlewis"/>
    <s v="rsharma"/>
    <n v="4016.31"/>
    <s v="EDIA"/>
    <s v="C"/>
    <s v="Labor"/>
    <s v="TEC"/>
    <m/>
    <s v="BNL"/>
    <s v="PED"/>
    <s v="DET"/>
    <x v="6"/>
    <s v="P.S261"/>
    <m/>
    <m/>
    <m/>
    <m/>
    <m/>
    <m/>
    <m/>
    <m/>
    <m/>
    <n v="4016.31"/>
    <m/>
    <m/>
    <m/>
    <m/>
    <m/>
    <m/>
    <m/>
    <m/>
    <x v="0"/>
    <x v="0"/>
    <m/>
  </r>
  <r>
    <s v=""/>
    <s v=" E1000_5225"/>
    <s v="Barrel Detector Structures - Silicon Vertex -  Detail Drawings"/>
    <s v="6.10.10.01"/>
    <x v="0"/>
    <d v="2025-10-16T00:00:00"/>
    <d v="2026-03-13T00:00:00"/>
    <s v="tlewis"/>
    <s v="rsharma"/>
    <n v="5675.11"/>
    <s v="EDIA"/>
    <s v="C"/>
    <s v="Labor"/>
    <s v="TEC"/>
    <m/>
    <s v="BNL"/>
    <s v="PED"/>
    <s v="DET"/>
    <x v="6"/>
    <s v="P.S261"/>
    <m/>
    <m/>
    <m/>
    <m/>
    <m/>
    <m/>
    <m/>
    <m/>
    <m/>
    <n v="5675.11"/>
    <m/>
    <m/>
    <m/>
    <m/>
    <m/>
    <m/>
    <m/>
    <m/>
    <x v="0"/>
    <x v="0"/>
    <m/>
  </r>
  <r>
    <s v=""/>
    <s v=" E1000_5225"/>
    <s v="Barrel Detector Structures - Silicon Vertex -  Detail Drawings"/>
    <s v="6.10.10.01"/>
    <x v="0"/>
    <d v="2025-10-16T00:00:00"/>
    <d v="2026-03-13T00:00:00"/>
    <s v="tlewis"/>
    <s v="rsharma"/>
    <n v="6358.41"/>
    <s v="EDIA"/>
    <s v="C"/>
    <s v="Labor"/>
    <s v="TEC"/>
    <m/>
    <s v="BNL"/>
    <s v="PED"/>
    <s v="DET"/>
    <x v="6"/>
    <s v="P.S261"/>
    <m/>
    <m/>
    <m/>
    <m/>
    <m/>
    <m/>
    <m/>
    <m/>
    <m/>
    <n v="6358.41"/>
    <m/>
    <m/>
    <m/>
    <m/>
    <m/>
    <m/>
    <m/>
    <m/>
    <x v="0"/>
    <x v="0"/>
    <m/>
  </r>
  <r>
    <s v=""/>
    <s v=" E1000_5270"/>
    <s v="Barrel Detector Structures - Silicon Vertex -  PPM Procurement Effort"/>
    <s v="6.10.10.01"/>
    <x v="0"/>
    <d v="2026-03-30T00:00:00"/>
    <d v="2026-09-03T00:00:00"/>
    <s v="tlewis"/>
    <s v="rsharma"/>
    <n v="7064.9"/>
    <s v="EDIA"/>
    <s v="C"/>
    <s v="Labor"/>
    <s v="TEC"/>
    <m/>
    <s v="BNL"/>
    <s v="PED"/>
    <s v="DET"/>
    <x v="10"/>
    <s v="P.S261"/>
    <m/>
    <m/>
    <m/>
    <m/>
    <m/>
    <m/>
    <m/>
    <m/>
    <m/>
    <n v="7064.9"/>
    <m/>
    <m/>
    <m/>
    <m/>
    <m/>
    <m/>
    <m/>
    <m/>
    <x v="0"/>
    <x v="0"/>
    <m/>
  </r>
  <r>
    <s v=""/>
    <s v=" E1000_5330"/>
    <s v="Barrel Detector Structures - Silicon Vertex -  Documentation, Testing and Certification"/>
    <s v="6.10.10.01"/>
    <x v="0"/>
    <d v="2027-04-19T00:00:00"/>
    <d v="2027-05-14T00:00:00"/>
    <s v="tlewis"/>
    <s v="rsharma"/>
    <n v="9041.39"/>
    <s v="CON"/>
    <s v="C"/>
    <s v="Labor"/>
    <s v="TEC"/>
    <m/>
    <s v="BNL"/>
    <s v="Const.Test"/>
    <s v="DET"/>
    <x v="8"/>
    <s v="P.S261"/>
    <m/>
    <m/>
    <m/>
    <m/>
    <m/>
    <m/>
    <m/>
    <m/>
    <m/>
    <m/>
    <n v="9041.39"/>
    <m/>
    <m/>
    <m/>
    <m/>
    <m/>
    <m/>
    <m/>
    <x v="0"/>
    <x v="0"/>
    <m/>
  </r>
  <r>
    <s v=""/>
    <s v=" E1000_5350"/>
    <s v="Barrel Detector Structures - Silicon Vertex -  Final Installation"/>
    <s v="6.10.10.01"/>
    <x v="0"/>
    <d v="1930-03-08T00:00:00"/>
    <d v="1930-04-18T00:00:00"/>
    <s v="tlewis"/>
    <s v="rsharma"/>
    <n v="2304.4"/>
    <s v="CON"/>
    <s v="C"/>
    <s v="Labor"/>
    <s v="TEC"/>
    <m/>
    <s v="BNL"/>
    <s v="Const.Install"/>
    <s v="DET"/>
    <x v="5"/>
    <s v="P.S261"/>
    <m/>
    <m/>
    <m/>
    <m/>
    <m/>
    <m/>
    <m/>
    <m/>
    <m/>
    <m/>
    <m/>
    <m/>
    <m/>
    <n v="2304.4"/>
    <m/>
    <m/>
    <m/>
    <m/>
    <x v="0"/>
    <x v="0"/>
    <m/>
  </r>
  <r>
    <s v=""/>
    <s v=" E1000_5350"/>
    <s v="Barrel Detector Structures - Silicon Vertex -  Final Installation"/>
    <s v="6.10.10.01"/>
    <x v="0"/>
    <d v="1930-03-08T00:00:00"/>
    <d v="1930-04-18T00:00:00"/>
    <s v="tlewis"/>
    <s v="rsharma"/>
    <n v="12160.71"/>
    <s v="CON"/>
    <s v="C"/>
    <s v="Labor"/>
    <s v="TEC"/>
    <m/>
    <s v="BNL"/>
    <s v="Const.Install"/>
    <s v="DET"/>
    <x v="5"/>
    <s v="P.S261"/>
    <m/>
    <m/>
    <m/>
    <m/>
    <m/>
    <m/>
    <m/>
    <m/>
    <m/>
    <m/>
    <m/>
    <m/>
    <m/>
    <n v="12160.71"/>
    <m/>
    <m/>
    <m/>
    <m/>
    <x v="0"/>
    <x v="0"/>
    <m/>
  </r>
  <r>
    <s v=""/>
    <s v=" E1000_5320"/>
    <s v="Barrel Detector Structures - Silicon Vertex -  Pre-Assembly"/>
    <s v="6.10.10.01"/>
    <x v="0"/>
    <d v="2027-03-22T00:00:00"/>
    <d v="2027-04-16T00:00:00"/>
    <s v="tlewis"/>
    <s v="rsharma"/>
    <n v="969.94"/>
    <s v="CON"/>
    <s v="C"/>
    <s v="Labor"/>
    <s v="TEC"/>
    <m/>
    <s v="BNL"/>
    <s v="Const.Assemble"/>
    <s v="DET"/>
    <x v="7"/>
    <s v="P.S261"/>
    <m/>
    <m/>
    <m/>
    <m/>
    <m/>
    <m/>
    <m/>
    <m/>
    <m/>
    <m/>
    <n v="969.94"/>
    <m/>
    <m/>
    <m/>
    <m/>
    <m/>
    <m/>
    <m/>
    <x v="0"/>
    <x v="0"/>
    <m/>
  </r>
  <r>
    <s v=""/>
    <s v=" E1000_5320"/>
    <s v="Barrel Detector Structures - Silicon Vertex -  Pre-Assembly"/>
    <s v="6.10.10.01"/>
    <x v="0"/>
    <d v="2027-03-22T00:00:00"/>
    <d v="2027-04-16T00:00:00"/>
    <s v="tlewis"/>
    <s v="rsharma"/>
    <n v="5484.13"/>
    <s v="CON"/>
    <s v="C"/>
    <s v="Labor"/>
    <s v="TEC"/>
    <m/>
    <s v="BNL"/>
    <s v="Const.Assemble"/>
    <s v="DET"/>
    <x v="7"/>
    <s v="P.S261"/>
    <m/>
    <m/>
    <m/>
    <m/>
    <m/>
    <m/>
    <m/>
    <m/>
    <m/>
    <m/>
    <n v="5484.13"/>
    <m/>
    <m/>
    <m/>
    <m/>
    <m/>
    <m/>
    <m/>
    <x v="0"/>
    <x v="0"/>
    <m/>
  </r>
  <r>
    <s v=""/>
    <s v=" E1000_5335"/>
    <s v="Barrel Detector Structures - Silicon Vertex -  Assembly"/>
    <s v="6.10.10.01"/>
    <x v="0"/>
    <d v="2027-05-17T00:00:00"/>
    <d v="2027-06-14T00:00:00"/>
    <s v="tlewis"/>
    <s v="rsharma"/>
    <n v="969.94"/>
    <s v="CON"/>
    <s v="C"/>
    <s v="Labor"/>
    <s v="TEC"/>
    <m/>
    <s v="BNL"/>
    <s v="Const.Assemble"/>
    <s v="DET"/>
    <x v="7"/>
    <s v="P.S261"/>
    <m/>
    <m/>
    <m/>
    <m/>
    <m/>
    <m/>
    <m/>
    <m/>
    <m/>
    <m/>
    <n v="969.94"/>
    <m/>
    <m/>
    <m/>
    <m/>
    <m/>
    <m/>
    <m/>
    <x v="0"/>
    <x v="0"/>
    <m/>
  </r>
  <r>
    <s v=""/>
    <s v=" E1000_5335"/>
    <s v="Barrel Detector Structures - Silicon Vertex -  Assembly"/>
    <s v="6.10.10.01"/>
    <x v="0"/>
    <d v="2027-05-17T00:00:00"/>
    <d v="2027-06-14T00:00:00"/>
    <s v="tlewis"/>
    <s v="rsharma"/>
    <n v="5484.13"/>
    <s v="CON"/>
    <s v="C"/>
    <s v="Labor"/>
    <s v="TEC"/>
    <m/>
    <s v="BNL"/>
    <s v="Const.Assemble"/>
    <s v="DET"/>
    <x v="7"/>
    <s v="P.S261"/>
    <m/>
    <m/>
    <m/>
    <m/>
    <m/>
    <m/>
    <m/>
    <m/>
    <m/>
    <m/>
    <n v="5484.13"/>
    <m/>
    <m/>
    <m/>
    <m/>
    <m/>
    <m/>
    <m/>
    <x v="0"/>
    <x v="0"/>
    <m/>
  </r>
  <r>
    <s v=""/>
    <s v=" E1000_5337"/>
    <s v="Barrel Detector Structures - Silicon Vertex -  Electronics, Services and Cooling Integration"/>
    <s v="6.10.10.01"/>
    <x v="0"/>
    <d v="2027-06-15T00:00:00"/>
    <d v="2027-07-13T00:00:00"/>
    <s v="tlewis"/>
    <s v="rsharma"/>
    <n v="969.94"/>
    <s v="CON"/>
    <s v="C"/>
    <s v="Labor"/>
    <s v="TEC"/>
    <m/>
    <s v="BNL"/>
    <s v="Const.Assemble"/>
    <s v="DET"/>
    <x v="7"/>
    <s v="P.S261"/>
    <m/>
    <m/>
    <m/>
    <m/>
    <m/>
    <m/>
    <m/>
    <m/>
    <m/>
    <m/>
    <n v="969.94"/>
    <m/>
    <m/>
    <m/>
    <m/>
    <m/>
    <m/>
    <m/>
    <x v="0"/>
    <x v="0"/>
    <m/>
  </r>
  <r>
    <s v=""/>
    <s v=" E1000_5337"/>
    <s v="Barrel Detector Structures - Silicon Vertex -  Electronics, Services and Cooling Integration"/>
    <s v="6.10.10.01"/>
    <x v="0"/>
    <d v="2027-06-15T00:00:00"/>
    <d v="2027-07-13T00:00:00"/>
    <s v="tlewis"/>
    <s v="rsharma"/>
    <n v="5484.13"/>
    <s v="CON"/>
    <s v="C"/>
    <s v="Labor"/>
    <s v="TEC"/>
    <m/>
    <s v="BNL"/>
    <s v="Const.Assemble"/>
    <s v="DET"/>
    <x v="7"/>
    <s v="P.S261"/>
    <m/>
    <m/>
    <m/>
    <m/>
    <m/>
    <m/>
    <m/>
    <m/>
    <m/>
    <m/>
    <n v="5484.13"/>
    <m/>
    <m/>
    <m/>
    <m/>
    <m/>
    <m/>
    <m/>
    <x v="0"/>
    <x v="0"/>
    <m/>
  </r>
  <r>
    <s v=""/>
    <s v=" E1000_5670"/>
    <s v="Barrel Detector Structures - EE EMCal -  Preliminary Design Complete"/>
    <s v="6.10.10.01"/>
    <x v="0"/>
    <d v="2024-07-08T00:00:00"/>
    <d v="2024-07-19T00:00:00"/>
    <s v="tlewis"/>
    <s v="rsharma"/>
    <n v="3749.26"/>
    <s v="EDIA"/>
    <s v="C"/>
    <s v="Labor"/>
    <s v="TEC"/>
    <m/>
    <s v="BNL"/>
    <s v="PED"/>
    <s v="DET"/>
    <x v="11"/>
    <s v="S.P355"/>
    <m/>
    <m/>
    <m/>
    <m/>
    <m/>
    <m/>
    <m/>
    <n v="3749.26"/>
    <m/>
    <m/>
    <m/>
    <m/>
    <m/>
    <m/>
    <m/>
    <m/>
    <m/>
    <m/>
    <x v="0"/>
    <x v="0"/>
    <m/>
  </r>
  <r>
    <s v=""/>
    <s v=" E1000_5680"/>
    <s v="Barrel Detector Structures - EE EMCal -  Final Design"/>
    <s v="6.10.10.01"/>
    <x v="0"/>
    <d v="2024-07-22T00:00:00"/>
    <d v="2025-02-12T00:00:00"/>
    <s v="tlewis"/>
    <s v="rsharma"/>
    <n v="95840.58"/>
    <s v="EDIA"/>
    <s v="C"/>
    <s v="Labor"/>
    <s v="TEC"/>
    <m/>
    <s v="BNL"/>
    <s v="PED"/>
    <s v="DET"/>
    <x v="6"/>
    <s v="S.P355"/>
    <m/>
    <m/>
    <m/>
    <m/>
    <m/>
    <m/>
    <m/>
    <n v="34228.78"/>
    <n v="61611.8"/>
    <m/>
    <m/>
    <m/>
    <m/>
    <m/>
    <m/>
    <m/>
    <m/>
    <m/>
    <x v="0"/>
    <x v="0"/>
    <m/>
  </r>
  <r>
    <s v=""/>
    <s v=" E1000_5650"/>
    <s v="Barrel Detector Structures - EE EMCal -  Preliminary Design Review"/>
    <s v="6.10.10.01"/>
    <x v="0"/>
    <d v="2024-06-28T00:00:00"/>
    <d v="2024-07-05T00:00:00"/>
    <s v="tlewis"/>
    <s v="rsharma"/>
    <n v="3749.26"/>
    <s v="EDIA"/>
    <s v="C"/>
    <s v="Labor"/>
    <s v="TEC"/>
    <m/>
    <s v="BNL"/>
    <s v="PED"/>
    <s v="DET"/>
    <x v="11"/>
    <s v="S.P355"/>
    <m/>
    <m/>
    <m/>
    <m/>
    <m/>
    <m/>
    <m/>
    <n v="3749.26"/>
    <m/>
    <m/>
    <m/>
    <m/>
    <m/>
    <m/>
    <m/>
    <m/>
    <m/>
    <m/>
    <x v="0"/>
    <x v="0"/>
    <m/>
  </r>
  <r>
    <s v=""/>
    <s v=" E1000_5690"/>
    <s v="Barrel Detector Structures - EE EMCal -  Final Design Review"/>
    <s v="6.10.10.01"/>
    <x v="0"/>
    <d v="2025-02-13T00:00:00"/>
    <d v="2025-02-20T00:00:00"/>
    <s v="tlewis"/>
    <s v="rsharma"/>
    <n v="3880.49"/>
    <s v="EDIA"/>
    <s v="C"/>
    <s v="Labor"/>
    <s v="TEC"/>
    <m/>
    <s v="BNL"/>
    <s v="PED"/>
    <s v="DET"/>
    <x v="6"/>
    <s v="S.P355"/>
    <m/>
    <m/>
    <m/>
    <m/>
    <m/>
    <m/>
    <m/>
    <m/>
    <n v="3880.49"/>
    <m/>
    <m/>
    <m/>
    <m/>
    <m/>
    <m/>
    <m/>
    <m/>
    <m/>
    <x v="0"/>
    <x v="0"/>
    <m/>
  </r>
  <r>
    <s v=""/>
    <s v=" E1000_5670"/>
    <s v="Barrel Detector Structures - EE EMCal -  Preliminary Design Complete"/>
    <s v="6.10.10.01"/>
    <x v="0"/>
    <d v="2024-07-08T00:00:00"/>
    <d v="2024-07-19T00:00:00"/>
    <s v="tlewis"/>
    <s v="rsharma"/>
    <n v="1648.79"/>
    <s v="EDIA"/>
    <s v="C"/>
    <s v="Labor"/>
    <s v="TEC"/>
    <m/>
    <s v="BNL"/>
    <s v="PED"/>
    <s v="DET"/>
    <x v="11"/>
    <s v="S.P355"/>
    <m/>
    <m/>
    <m/>
    <m/>
    <m/>
    <m/>
    <m/>
    <n v="1648.79"/>
    <m/>
    <m/>
    <m/>
    <m/>
    <m/>
    <m/>
    <m/>
    <m/>
    <m/>
    <m/>
    <x v="0"/>
    <x v="0"/>
    <m/>
  </r>
  <r>
    <s v=""/>
    <s v=" E1000_5725"/>
    <s v="Barrel Detector Structures - EE EMCal -  Detail Drawings"/>
    <s v="6.10.10.01"/>
    <x v="0"/>
    <d v="2025-02-21T00:00:00"/>
    <d v="2025-05-15T00:00:00"/>
    <s v="tlewis"/>
    <s v="rsharma"/>
    <n v="5483.2"/>
    <s v="EDIA"/>
    <s v="C"/>
    <s v="Labor"/>
    <s v="TEC"/>
    <m/>
    <s v="BNL"/>
    <s v="PED"/>
    <s v="DET"/>
    <x v="6"/>
    <s v="S.P355"/>
    <m/>
    <m/>
    <m/>
    <m/>
    <m/>
    <m/>
    <m/>
    <m/>
    <n v="5483.2"/>
    <m/>
    <m/>
    <m/>
    <m/>
    <m/>
    <m/>
    <m/>
    <m/>
    <m/>
    <x v="0"/>
    <x v="0"/>
    <m/>
  </r>
  <r>
    <s v=""/>
    <s v=" E1000_5725"/>
    <s v="Barrel Detector Structures - EE EMCal -  Detail Drawings"/>
    <s v="6.10.10.01"/>
    <x v="0"/>
    <d v="2025-02-21T00:00:00"/>
    <d v="2025-05-15T00:00:00"/>
    <s v="tlewis"/>
    <s v="rsharma"/>
    <n v="6143.39"/>
    <s v="EDIA"/>
    <s v="C"/>
    <s v="Labor"/>
    <s v="TEC"/>
    <m/>
    <s v="BNL"/>
    <s v="PED"/>
    <s v="DET"/>
    <x v="6"/>
    <s v="S.P355"/>
    <m/>
    <m/>
    <m/>
    <m/>
    <m/>
    <m/>
    <m/>
    <m/>
    <n v="6143.39"/>
    <m/>
    <m/>
    <m/>
    <m/>
    <m/>
    <m/>
    <m/>
    <m/>
    <m/>
    <x v="0"/>
    <x v="0"/>
    <m/>
  </r>
  <r>
    <s v=""/>
    <s v=" E1000_5770"/>
    <s v="Barrel Detector Structures - EE EMCal -  PPM Procurement Effort"/>
    <s v="6.10.10.01"/>
    <x v="0"/>
    <d v="2025-06-02T00:00:00"/>
    <d v="2025-11-07T00:00:00"/>
    <s v="tlewis"/>
    <s v="rsharma"/>
    <n v="6883.59"/>
    <s v="EDIA"/>
    <s v="C"/>
    <s v="Labor"/>
    <s v="TEC"/>
    <m/>
    <s v="BNL"/>
    <s v="PED"/>
    <s v="DET"/>
    <x v="10"/>
    <s v="S.P355"/>
    <m/>
    <m/>
    <m/>
    <m/>
    <m/>
    <m/>
    <m/>
    <m/>
    <n v="5224.1499999999996"/>
    <n v="1659.44"/>
    <m/>
    <m/>
    <m/>
    <m/>
    <m/>
    <m/>
    <m/>
    <m/>
    <x v="0"/>
    <x v="0"/>
    <m/>
  </r>
  <r>
    <s v=""/>
    <s v=" E1000_5830"/>
    <s v="Barrel Detector Structures - EE EMCal -  Documentation, Testing and Certification"/>
    <s v="6.10.10.01"/>
    <x v="0"/>
    <d v="2026-06-05T00:00:00"/>
    <d v="2026-07-02T00:00:00"/>
    <s v="tlewis"/>
    <s v="rsharma"/>
    <n v="8735.64"/>
    <s v="CON"/>
    <s v="C"/>
    <s v="Labor"/>
    <s v="TEC"/>
    <m/>
    <s v="BNL"/>
    <s v="Const.Test"/>
    <s v="DET"/>
    <x v="8"/>
    <s v="S.P355"/>
    <s v="APP00584"/>
    <m/>
    <m/>
    <m/>
    <m/>
    <m/>
    <m/>
    <m/>
    <m/>
    <n v="8735.64"/>
    <m/>
    <m/>
    <m/>
    <m/>
    <m/>
    <m/>
    <m/>
    <m/>
    <x v="0"/>
    <x v="0"/>
    <m/>
  </r>
  <r>
    <s v=""/>
    <s v=" E1000_5820"/>
    <s v="Barrel Detector Structures - EE EMCal -  Pre-Assembly"/>
    <s v="6.10.10.01"/>
    <x v="0"/>
    <d v="2026-05-07T00:00:00"/>
    <d v="2026-06-04T00:00:00"/>
    <s v="tlewis"/>
    <s v="rsharma"/>
    <n v="937.14"/>
    <s v="CON"/>
    <s v="C"/>
    <s v="Labor"/>
    <s v="TEC"/>
    <m/>
    <s v="BNL"/>
    <s v="Const.Assemble"/>
    <s v="DET"/>
    <x v="7"/>
    <s v="S.P355"/>
    <s v="APP00584"/>
    <m/>
    <m/>
    <m/>
    <m/>
    <m/>
    <m/>
    <m/>
    <m/>
    <n v="937.14"/>
    <m/>
    <m/>
    <m/>
    <m/>
    <m/>
    <m/>
    <m/>
    <m/>
    <x v="0"/>
    <x v="0"/>
    <m/>
  </r>
  <r>
    <s v=""/>
    <s v=" E1000_5820"/>
    <s v="Barrel Detector Structures - EE EMCal -  Pre-Assembly"/>
    <s v="6.10.10.01"/>
    <x v="0"/>
    <d v="2026-05-07T00:00:00"/>
    <d v="2026-06-04T00:00:00"/>
    <s v="tlewis"/>
    <s v="rsharma"/>
    <n v="5298.68"/>
    <s v="CON"/>
    <s v="C"/>
    <s v="Labor"/>
    <s v="TEC"/>
    <m/>
    <s v="BNL"/>
    <s v="Const.Assemble"/>
    <s v="DET"/>
    <x v="7"/>
    <s v="S.P355"/>
    <s v="APP00584"/>
    <m/>
    <m/>
    <m/>
    <m/>
    <m/>
    <m/>
    <m/>
    <m/>
    <n v="5298.68"/>
    <m/>
    <m/>
    <m/>
    <m/>
    <m/>
    <m/>
    <m/>
    <m/>
    <x v="0"/>
    <x v="0"/>
    <m/>
  </r>
  <r>
    <s v=""/>
    <s v=" E1000_5850"/>
    <s v="Barrel Detector Structures - EE EMCal -  Final Installation"/>
    <s v="6.10.10.01"/>
    <x v="0"/>
    <d v="1930-06-03T00:00:00"/>
    <d v="1930-07-29T00:00:00"/>
    <s v="tlewis"/>
    <s v="rsharma"/>
    <n v="2304.4"/>
    <s v="CON"/>
    <s v="C"/>
    <s v="Labor"/>
    <s v="TEC"/>
    <m/>
    <s v="BNL"/>
    <s v="Const.Install"/>
    <s v="DET"/>
    <x v="5"/>
    <s v="S.P355"/>
    <s v="APP00584"/>
    <m/>
    <m/>
    <m/>
    <m/>
    <m/>
    <m/>
    <m/>
    <m/>
    <m/>
    <m/>
    <m/>
    <m/>
    <n v="2304.4"/>
    <m/>
    <m/>
    <m/>
    <m/>
    <x v="0"/>
    <x v="0"/>
    <m/>
  </r>
  <r>
    <s v=""/>
    <s v=" E1000_5850"/>
    <s v="Barrel Detector Structures - EE EMCal -  Final Installation"/>
    <s v="6.10.10.01"/>
    <x v="0"/>
    <d v="1930-06-03T00:00:00"/>
    <d v="1930-07-29T00:00:00"/>
    <s v="tlewis"/>
    <s v="rsharma"/>
    <n v="12160.71"/>
    <s v="CON"/>
    <s v="C"/>
    <s v="Labor"/>
    <s v="TEC"/>
    <m/>
    <s v="BNL"/>
    <s v="Const.Install"/>
    <s v="DET"/>
    <x v="5"/>
    <s v="S.P355"/>
    <s v="APP00584"/>
    <m/>
    <m/>
    <m/>
    <m/>
    <m/>
    <m/>
    <m/>
    <m/>
    <m/>
    <m/>
    <m/>
    <m/>
    <n v="12160.71"/>
    <m/>
    <m/>
    <m/>
    <m/>
    <x v="0"/>
    <x v="0"/>
    <m/>
  </r>
  <r>
    <s v=""/>
    <s v=" E1000_5835"/>
    <s v="Barrel Detector Structures - EE EMCal -  Assembly"/>
    <s v="6.10.10.01"/>
    <x v="0"/>
    <d v="2026-07-06T00:00:00"/>
    <d v="2026-07-31T00:00:00"/>
    <s v="tlewis"/>
    <s v="rsharma"/>
    <n v="937.14"/>
    <s v="CON"/>
    <s v="C"/>
    <s v="Labor"/>
    <s v="TEC"/>
    <m/>
    <s v="BNL"/>
    <s v="Const.Assemble"/>
    <s v="DET"/>
    <x v="7"/>
    <s v="S.P355"/>
    <s v="APP00584"/>
    <m/>
    <m/>
    <m/>
    <m/>
    <m/>
    <m/>
    <m/>
    <m/>
    <n v="937.14"/>
    <m/>
    <m/>
    <m/>
    <m/>
    <m/>
    <m/>
    <m/>
    <m/>
    <x v="0"/>
    <x v="0"/>
    <m/>
  </r>
  <r>
    <s v=""/>
    <s v=" E1000_5835"/>
    <s v="Barrel Detector Structures - EE EMCal -  Assembly"/>
    <s v="6.10.10.01"/>
    <x v="0"/>
    <d v="2026-07-06T00:00:00"/>
    <d v="2026-07-31T00:00:00"/>
    <s v="tlewis"/>
    <s v="rsharma"/>
    <n v="5298.68"/>
    <s v="CON"/>
    <s v="C"/>
    <s v="Labor"/>
    <s v="TEC"/>
    <m/>
    <s v="BNL"/>
    <s v="Const.Assemble"/>
    <s v="DET"/>
    <x v="7"/>
    <s v="S.P355"/>
    <s v="APP00584"/>
    <m/>
    <m/>
    <m/>
    <m/>
    <m/>
    <m/>
    <m/>
    <m/>
    <n v="5298.68"/>
    <m/>
    <m/>
    <m/>
    <m/>
    <m/>
    <m/>
    <m/>
    <m/>
    <x v="0"/>
    <x v="0"/>
    <m/>
  </r>
  <r>
    <s v=""/>
    <s v=" E1000_5837"/>
    <s v="Barrel Detector Structures - EE EMCal -  Electronics, Services and Cooling Integration"/>
    <s v="6.10.10.01"/>
    <x v="0"/>
    <d v="2026-08-03T00:00:00"/>
    <d v="2026-08-28T00:00:00"/>
    <s v="tlewis"/>
    <s v="rsharma"/>
    <n v="937.14"/>
    <s v="CON"/>
    <s v="C"/>
    <s v="Labor"/>
    <s v="TEC"/>
    <m/>
    <s v="BNL"/>
    <s v="Const.Assemble"/>
    <s v="DET"/>
    <x v="7"/>
    <s v="S.P355"/>
    <s v="APP00584"/>
    <m/>
    <m/>
    <m/>
    <m/>
    <m/>
    <m/>
    <m/>
    <m/>
    <n v="937.14"/>
    <m/>
    <m/>
    <m/>
    <m/>
    <m/>
    <m/>
    <m/>
    <m/>
    <x v="0"/>
    <x v="0"/>
    <m/>
  </r>
  <r>
    <s v=""/>
    <s v=" E1000_5837"/>
    <s v="Barrel Detector Structures - EE EMCal -  Electronics, Services and Cooling Integration"/>
    <s v="6.10.10.01"/>
    <x v="0"/>
    <d v="2026-08-03T00:00:00"/>
    <d v="2026-08-28T00:00:00"/>
    <s v="tlewis"/>
    <s v="rsharma"/>
    <n v="5298.68"/>
    <s v="CON"/>
    <s v="C"/>
    <s v="Labor"/>
    <s v="TEC"/>
    <m/>
    <s v="BNL"/>
    <s v="Const.Assemble"/>
    <s v="DET"/>
    <x v="7"/>
    <s v="S.P355"/>
    <s v="APP00584"/>
    <m/>
    <m/>
    <m/>
    <m/>
    <m/>
    <m/>
    <m/>
    <m/>
    <n v="5298.68"/>
    <m/>
    <m/>
    <m/>
    <m/>
    <m/>
    <m/>
    <m/>
    <m/>
    <x v="0"/>
    <x v="0"/>
    <m/>
  </r>
  <r>
    <s v=""/>
    <s v=" E1000_8430"/>
    <s v="Barrel Detector Structures - Flux Return Bars -  Final Design"/>
    <s v="6.10.10.01"/>
    <x v="0"/>
    <d v="2023-06-30T00:00:00"/>
    <d v="2023-08-25T00:00:00"/>
    <s v="tlewis"/>
    <s v="rsharma"/>
    <n v="10867.43"/>
    <s v="EDIA"/>
    <s v="C"/>
    <s v="Labor"/>
    <s v="TEC"/>
    <m/>
    <s v="BNL"/>
    <s v="PED"/>
    <s v="DET"/>
    <x v="6"/>
    <s v="S.P292"/>
    <m/>
    <m/>
    <m/>
    <m/>
    <m/>
    <m/>
    <n v="10867.43"/>
    <m/>
    <m/>
    <m/>
    <m/>
    <m/>
    <m/>
    <m/>
    <m/>
    <m/>
    <m/>
    <m/>
    <x v="0"/>
    <x v="0"/>
    <m/>
  </r>
  <r>
    <s v=""/>
    <s v=" E1000_8390"/>
    <s v="Barrel Detector Structures - Flux Return Bars -  Preliminary Design Support Structure and Installation Tooling"/>
    <s v="6.10.10.01"/>
    <x v="0"/>
    <d v="2023-03-23T00:00:00"/>
    <d v="2023-06-15T00:00:00"/>
    <s v="tlewis"/>
    <s v="rsharma"/>
    <n v="11591.93"/>
    <s v="EDIA"/>
    <s v="C"/>
    <s v="Labor"/>
    <s v="TEC"/>
    <m/>
    <s v="BNL"/>
    <s v="PED"/>
    <s v="DET"/>
    <x v="11"/>
    <s v="S.P292"/>
    <m/>
    <m/>
    <m/>
    <m/>
    <m/>
    <m/>
    <n v="11591.93"/>
    <m/>
    <m/>
    <m/>
    <m/>
    <m/>
    <m/>
    <m/>
    <m/>
    <m/>
    <m/>
    <m/>
    <x v="0"/>
    <x v="0"/>
    <m/>
  </r>
  <r>
    <s v=""/>
    <s v=" E1000_8400"/>
    <s v="Barrel Detector Structures - Flux Return Bars -  Preliminary Design Review"/>
    <s v="6.10.10.01"/>
    <x v="0"/>
    <d v="2023-06-16T00:00:00"/>
    <d v="2023-06-22T00:00:00"/>
    <s v="tlewis"/>
    <s v="rsharma"/>
    <n v="3622.48"/>
    <s v="EDIA"/>
    <s v="C"/>
    <s v="Labor"/>
    <s v="TEC"/>
    <m/>
    <s v="BNL"/>
    <s v="PED"/>
    <s v="DET"/>
    <x v="11"/>
    <s v="S.P292"/>
    <m/>
    <m/>
    <m/>
    <m/>
    <m/>
    <m/>
    <n v="3622.48"/>
    <m/>
    <m/>
    <m/>
    <m/>
    <m/>
    <m/>
    <m/>
    <m/>
    <m/>
    <m/>
    <m/>
    <x v="0"/>
    <x v="0"/>
    <m/>
  </r>
  <r>
    <s v=""/>
    <s v=" E1000_8410"/>
    <s v="Barrel Detector Structures - Flux Return Bars -  Preliminary Design Review Complete"/>
    <s v="6.10.10.01"/>
    <x v="0"/>
    <d v="2023-06-23T00:00:00"/>
    <d v="2023-06-29T00:00:00"/>
    <s v="tlewis"/>
    <s v="rsharma"/>
    <n v="3622.48"/>
    <s v="EDIA"/>
    <s v="C"/>
    <s v="Labor"/>
    <s v="TEC"/>
    <m/>
    <s v="BNL"/>
    <s v="PED"/>
    <s v="DET"/>
    <x v="11"/>
    <s v="S.P292"/>
    <m/>
    <m/>
    <m/>
    <m/>
    <m/>
    <m/>
    <n v="3622.48"/>
    <m/>
    <m/>
    <m/>
    <m/>
    <m/>
    <m/>
    <m/>
    <m/>
    <m/>
    <m/>
    <m/>
    <x v="0"/>
    <x v="0"/>
    <m/>
  </r>
  <r>
    <s v=""/>
    <s v=" E1000_8440"/>
    <s v="Barrel Detector Structures - Flux Return Bars -  Final Design Review"/>
    <s v="6.10.10.01"/>
    <x v="3"/>
    <d v="2023-08-28T00:00:00"/>
    <d v="2023-09-01T00:00:00"/>
    <s v="tlewis"/>
    <s v="rsharma"/>
    <n v="3622.48"/>
    <s v="EDIA"/>
    <s v="C"/>
    <s v="Labor"/>
    <s v="TEC"/>
    <m/>
    <s v="BNL"/>
    <s v="PED"/>
    <s v="DET"/>
    <x v="6"/>
    <s v="S.P292"/>
    <m/>
    <m/>
    <m/>
    <m/>
    <m/>
    <m/>
    <n v="3622.48"/>
    <m/>
    <m/>
    <m/>
    <m/>
    <m/>
    <m/>
    <m/>
    <m/>
    <m/>
    <m/>
    <m/>
    <x v="0"/>
    <x v="0"/>
    <m/>
  </r>
  <r>
    <s v=""/>
    <s v=" E1000_8410"/>
    <s v="Barrel Detector Structures - Flux Return Bars -  Preliminary Design Review Complete"/>
    <s v="6.10.10.01"/>
    <x v="0"/>
    <d v="2023-06-23T00:00:00"/>
    <d v="2023-06-29T00:00:00"/>
    <s v="tlewis"/>
    <s v="rsharma"/>
    <n v="1593.03"/>
    <s v="EDIA"/>
    <s v="C"/>
    <s v="Labor"/>
    <s v="TEC"/>
    <m/>
    <s v="BNL"/>
    <s v="PED"/>
    <s v="DET"/>
    <x v="11"/>
    <s v="S.P292"/>
    <m/>
    <m/>
    <m/>
    <m/>
    <m/>
    <m/>
    <n v="1593.03"/>
    <m/>
    <m/>
    <m/>
    <m/>
    <m/>
    <m/>
    <m/>
    <m/>
    <m/>
    <m/>
    <m/>
    <x v="0"/>
    <x v="0"/>
    <m/>
  </r>
  <r>
    <s v=""/>
    <s v=" E1000_8475"/>
    <s v="Barrel Detector Structures - Flux Return Bars -  Detail Drawings"/>
    <s v="6.10.10.01"/>
    <x v="0"/>
    <d v="2023-09-05T00:00:00"/>
    <d v="2023-10-17T00:00:00"/>
    <s v="tlewis"/>
    <s v="rsharma"/>
    <n v="1440.09"/>
    <s v="EDIA"/>
    <s v="C"/>
    <s v="Labor"/>
    <s v="TEC"/>
    <m/>
    <s v="BNL"/>
    <s v="PED"/>
    <s v="DET"/>
    <x v="6"/>
    <s v="S.P292"/>
    <m/>
    <m/>
    <m/>
    <m/>
    <m/>
    <m/>
    <n v="912.06"/>
    <n v="528.03"/>
    <m/>
    <m/>
    <m/>
    <m/>
    <m/>
    <m/>
    <m/>
    <m/>
    <m/>
    <m/>
    <x v="0"/>
    <x v="0"/>
    <m/>
  </r>
  <r>
    <s v=""/>
    <s v=" E1000_8475"/>
    <s v="Barrel Detector Structures - Flux Return Bars -  Detail Drawings"/>
    <s v="6.10.10.01"/>
    <x v="0"/>
    <d v="2023-09-05T00:00:00"/>
    <d v="2023-10-17T00:00:00"/>
    <s v="tlewis"/>
    <s v="rsharma"/>
    <n v="1613.48"/>
    <s v="EDIA"/>
    <s v="C"/>
    <s v="Labor"/>
    <s v="TEC"/>
    <m/>
    <s v="BNL"/>
    <s v="PED"/>
    <s v="DET"/>
    <x v="6"/>
    <s v="S.P292"/>
    <m/>
    <m/>
    <m/>
    <m/>
    <m/>
    <m/>
    <n v="1021.87"/>
    <n v="591.61"/>
    <m/>
    <m/>
    <m/>
    <m/>
    <m/>
    <m/>
    <m/>
    <m/>
    <m/>
    <m/>
    <x v="0"/>
    <x v="0"/>
    <m/>
  </r>
  <r>
    <s v=""/>
    <s v=" E1000_8500"/>
    <s v="Barrel Detector Structures - Flux Return Bars -  PPM Procurement Effort"/>
    <s v="6.10.10.01"/>
    <x v="0"/>
    <d v="2023-11-01T00:00:00"/>
    <d v="2024-04-15T00:00:00"/>
    <s v="tlewis"/>
    <s v="rsharma"/>
    <n v="6595.16"/>
    <s v="EDIA"/>
    <s v="C"/>
    <s v="Labor"/>
    <s v="TEC"/>
    <m/>
    <s v="BNL"/>
    <s v="PED"/>
    <s v="DET"/>
    <x v="10"/>
    <s v="S.P292"/>
    <m/>
    <m/>
    <m/>
    <m/>
    <m/>
    <m/>
    <m/>
    <n v="6595.16"/>
    <m/>
    <m/>
    <m/>
    <m/>
    <m/>
    <m/>
    <m/>
    <m/>
    <m/>
    <m/>
    <x v="0"/>
    <x v="0"/>
    <m/>
  </r>
  <r>
    <s v=""/>
    <s v=" E1000_8545"/>
    <s v="Barrel Detector Structures - Flux Return Bars -  Documentation, Testing and Certification"/>
    <s v="6.10.10.01"/>
    <x v="0"/>
    <d v="2026-10-14T00:00:00"/>
    <d v="2026-10-27T00:00:00"/>
    <s v="tlewis"/>
    <s v="rsharma"/>
    <n v="4822.08"/>
    <s v="CON"/>
    <s v="C"/>
    <s v="Labor"/>
    <s v="TEC"/>
    <m/>
    <s v="BNL"/>
    <s v="Const.Fabricate"/>
    <s v="DET"/>
    <x v="9"/>
    <s v="S.P292"/>
    <s v="APP00520"/>
    <m/>
    <m/>
    <m/>
    <m/>
    <m/>
    <m/>
    <m/>
    <m/>
    <m/>
    <n v="4822.08"/>
    <m/>
    <m/>
    <m/>
    <m/>
    <m/>
    <m/>
    <m/>
    <x v="0"/>
    <x v="0"/>
    <m/>
  </r>
  <r>
    <s v=""/>
    <s v=" E1000_8590"/>
    <s v="Barrel Detector Structures - Flux Return Bars -  Final Installation (Bottom Half)"/>
    <s v="6.10.10.01"/>
    <x v="0"/>
    <d v="2028-12-04T00:00:00"/>
    <d v="2029-01-02T00:00:00"/>
    <s v="tlewis"/>
    <s v="rsharma"/>
    <n v="148.43"/>
    <s v="CON"/>
    <s v="C"/>
    <s v="Labor"/>
    <s v="TEC"/>
    <m/>
    <s v="BNL"/>
    <s v="Const.Install"/>
    <s v="DET"/>
    <x v="5"/>
    <s v="S.P292"/>
    <s v="APP00520"/>
    <m/>
    <m/>
    <m/>
    <m/>
    <m/>
    <m/>
    <m/>
    <m/>
    <m/>
    <m/>
    <m/>
    <n v="148.43"/>
    <m/>
    <m/>
    <m/>
    <m/>
    <m/>
    <x v="0"/>
    <x v="0"/>
    <m/>
  </r>
  <r>
    <s v=""/>
    <s v=" E1000_8590"/>
    <s v="Barrel Detector Structures - Flux Return Bars -  Final Installation (Bottom Half)"/>
    <s v="6.10.10.01"/>
    <x v="0"/>
    <d v="2028-12-04T00:00:00"/>
    <d v="2029-01-02T00:00:00"/>
    <s v="tlewis"/>
    <s v="rsharma"/>
    <n v="1174.95"/>
    <s v="CON"/>
    <s v="C"/>
    <s v="Labor"/>
    <s v="TEC"/>
    <m/>
    <s v="BNL"/>
    <s v="Const.Install"/>
    <s v="DET"/>
    <x v="5"/>
    <s v="S.P292"/>
    <s v="APP00520"/>
    <m/>
    <m/>
    <m/>
    <m/>
    <m/>
    <m/>
    <m/>
    <m/>
    <m/>
    <m/>
    <m/>
    <n v="1174.95"/>
    <m/>
    <m/>
    <m/>
    <m/>
    <m/>
    <x v="0"/>
    <x v="0"/>
    <m/>
  </r>
  <r>
    <s v=""/>
    <s v=" E1000_8600"/>
    <s v="Barrel Detector Structures - Flux Return Bars -  Final Installation (Top Half)"/>
    <s v="6.10.10.01"/>
    <x v="0"/>
    <d v="2029-04-26T00:00:00"/>
    <d v="2029-05-23T00:00:00"/>
    <s v="tlewis"/>
    <s v="rsharma"/>
    <n v="148.43"/>
    <s v="CON"/>
    <s v="C"/>
    <s v="Labor"/>
    <s v="TEC"/>
    <m/>
    <s v="BNL"/>
    <s v="Const.Install"/>
    <s v="DET"/>
    <x v="5"/>
    <s v="S.P292"/>
    <s v="APP00520"/>
    <m/>
    <m/>
    <m/>
    <m/>
    <m/>
    <m/>
    <m/>
    <m/>
    <m/>
    <m/>
    <m/>
    <n v="148.43"/>
    <m/>
    <m/>
    <m/>
    <m/>
    <m/>
    <x v="0"/>
    <x v="0"/>
    <m/>
  </r>
  <r>
    <s v=""/>
    <s v=" E1000_8600"/>
    <s v="Barrel Detector Structures - Flux Return Bars -  Final Installation (Top Half)"/>
    <s v="6.10.10.01"/>
    <x v="0"/>
    <d v="2029-04-26T00:00:00"/>
    <d v="2029-05-23T00:00:00"/>
    <s v="tlewis"/>
    <s v="rsharma"/>
    <n v="1174.95"/>
    <s v="CON"/>
    <s v="C"/>
    <s v="Labor"/>
    <s v="TEC"/>
    <m/>
    <s v="BNL"/>
    <s v="Const.Install"/>
    <s v="DET"/>
    <x v="5"/>
    <s v="S.P292"/>
    <s v="APP00520"/>
    <m/>
    <m/>
    <m/>
    <m/>
    <m/>
    <m/>
    <m/>
    <m/>
    <m/>
    <m/>
    <m/>
    <n v="1174.95"/>
    <m/>
    <m/>
    <m/>
    <m/>
    <m/>
    <x v="0"/>
    <x v="0"/>
    <m/>
  </r>
  <r>
    <s v=""/>
    <s v=" IR_0301_1185"/>
    <s v="Laser Interaction Vacuum Chamber Final Design (Lepton Polarimetry in ESR)"/>
    <s v="6.10.14.01.01"/>
    <x v="0"/>
    <d v="2024-04-04T00:00:00"/>
    <d v="2024-09-30T00:00:00"/>
    <s v="ewoolsey"/>
    <s v="Gaskell"/>
    <n v="21395.06"/>
    <s v="CON"/>
    <s v="C"/>
    <s v="Labor"/>
    <s v="TEC"/>
    <m/>
    <s v="JLAB"/>
    <s v="PED"/>
    <s v="DET"/>
    <x v="6"/>
    <s v="P.S062"/>
    <m/>
    <m/>
    <m/>
    <m/>
    <m/>
    <m/>
    <m/>
    <n v="21395.06"/>
    <m/>
    <m/>
    <m/>
    <m/>
    <m/>
    <m/>
    <m/>
    <m/>
    <m/>
    <m/>
    <x v="0"/>
    <x v="0"/>
    <m/>
  </r>
  <r>
    <s v=""/>
    <s v=" IR_0301_1230"/>
    <s v="Calorimeter Support Final Design (Lepton Polarimetry in ESR)"/>
    <s v="6.10.14.01.01"/>
    <x v="0"/>
    <d v="2024-01-02T00:00:00"/>
    <d v="2024-03-27T00:00:00"/>
    <s v="ewoolsey"/>
    <s v="Gaskell"/>
    <n v="8119.72"/>
    <s v="CON"/>
    <s v="C"/>
    <s v="Labor"/>
    <s v="TEC"/>
    <m/>
    <s v="JLAB"/>
    <s v="Const"/>
    <s v="DET"/>
    <x v="5"/>
    <s v="P.S062"/>
    <m/>
    <m/>
    <m/>
    <m/>
    <m/>
    <m/>
    <m/>
    <n v="8119.72"/>
    <m/>
    <m/>
    <m/>
    <m/>
    <m/>
    <m/>
    <m/>
    <m/>
    <m/>
    <m/>
    <x v="0"/>
    <x v="0"/>
    <m/>
  </r>
  <r>
    <s v=""/>
    <s v=" IR_0301_1230"/>
    <s v="Calorimeter Support Final Design (Lepton Polarimetry in ESR)"/>
    <s v="6.10.14.01.01"/>
    <x v="0"/>
    <d v="2024-01-02T00:00:00"/>
    <d v="2024-03-27T00:00:00"/>
    <s v="ewoolsey"/>
    <s v="Gaskell"/>
    <n v="5923.26"/>
    <s v="CON"/>
    <s v="C"/>
    <s v="Labor"/>
    <s v="TEC"/>
    <m/>
    <s v="JLAB"/>
    <s v="Const"/>
    <s v="DET"/>
    <x v="5"/>
    <s v="P.S062"/>
    <m/>
    <m/>
    <m/>
    <m/>
    <m/>
    <m/>
    <m/>
    <n v="5923.26"/>
    <m/>
    <m/>
    <m/>
    <m/>
    <m/>
    <m/>
    <m/>
    <m/>
    <m/>
    <m/>
    <x v="0"/>
    <x v="0"/>
    <m/>
  </r>
  <r>
    <s v=""/>
    <s v=" IR_0301_4552"/>
    <s v="Position detectors - Carrier Board Final Design (Lepton Polarimetry in ESR)"/>
    <s v="6.10.14.01.01"/>
    <x v="0"/>
    <d v="2024-04-04T00:00:00"/>
    <d v="2024-09-30T00:00:00"/>
    <s v="ewoolsey"/>
    <s v="Gaskell"/>
    <n v="17769.78"/>
    <s v="CON"/>
    <s v="C"/>
    <s v="Labor"/>
    <s v="TEC"/>
    <m/>
    <s v="JLAB"/>
    <s v="PED"/>
    <s v="DET"/>
    <x v="6"/>
    <s v="P.S062"/>
    <m/>
    <m/>
    <m/>
    <m/>
    <m/>
    <m/>
    <m/>
    <n v="17769.78"/>
    <m/>
    <m/>
    <m/>
    <m/>
    <m/>
    <m/>
    <m/>
    <m/>
    <m/>
    <m/>
    <x v="0"/>
    <x v="0"/>
    <m/>
  </r>
  <r>
    <s v=""/>
    <s v=" IR_0301_4556"/>
    <s v="Position Detectors - Detector Chamber Final Design (Lepton Polarimetry in ESR)"/>
    <s v="6.10.14.01.01"/>
    <x v="0"/>
    <d v="2024-04-04T00:00:00"/>
    <d v="2024-09-30T00:00:00"/>
    <s v="ewoolsey"/>
    <s v="Gaskell"/>
    <n v="35539.56"/>
    <s v="CON"/>
    <s v="C"/>
    <s v="Labor"/>
    <s v="TEC"/>
    <m/>
    <s v="JLAB"/>
    <s v="PED"/>
    <s v="DET"/>
    <x v="6"/>
    <s v="P.S062"/>
    <m/>
    <m/>
    <m/>
    <m/>
    <m/>
    <m/>
    <m/>
    <n v="35539.56"/>
    <m/>
    <m/>
    <m/>
    <m/>
    <m/>
    <m/>
    <m/>
    <m/>
    <m/>
    <m/>
    <x v="0"/>
    <x v="0"/>
    <m/>
  </r>
  <r>
    <s v=""/>
    <s v=" IR_0301_4558"/>
    <s v="Hold Preliminary Design Review (Lepton Polarimetry in ESR)"/>
    <s v="6.10.14.01.01"/>
    <x v="0"/>
    <d v="2024-04-04T00:00:00"/>
    <d v="2024-04-04T00:00:00"/>
    <s v="ewoolsey"/>
    <s v="Gaskell"/>
    <n v="5923.26"/>
    <s v="CON"/>
    <s v="C"/>
    <s v="Labor"/>
    <s v="TEC"/>
    <m/>
    <s v="JLAB"/>
    <s v="PED"/>
    <s v="DET"/>
    <x v="6"/>
    <s v="P.S062"/>
    <m/>
    <m/>
    <m/>
    <m/>
    <m/>
    <m/>
    <m/>
    <n v="5923.26"/>
    <m/>
    <m/>
    <m/>
    <m/>
    <m/>
    <m/>
    <m/>
    <m/>
    <m/>
    <m/>
    <x v="0"/>
    <x v="0"/>
    <m/>
  </r>
  <r>
    <s v=""/>
    <s v=" IR_0301_4620"/>
    <s v="Laser Interaction Vacuum Chamber Final Design (Lepton Polarimetry in RCS)"/>
    <s v="6.10.14.01.02"/>
    <x v="0"/>
    <d v="2023-01-03T00:00:00"/>
    <d v="2023-06-29T00:00:00"/>
    <s v="ewoolsey"/>
    <s v="Gaskell"/>
    <n v="41543.800000000003"/>
    <s v="CON"/>
    <s v="C"/>
    <s v="Labor"/>
    <s v="TEC"/>
    <m/>
    <s v="JLAB"/>
    <s v="PED"/>
    <s v="DET"/>
    <x v="6"/>
    <s v="P.S060"/>
    <m/>
    <m/>
    <m/>
    <m/>
    <m/>
    <m/>
    <n v="41543.800000000003"/>
    <m/>
    <m/>
    <m/>
    <m/>
    <m/>
    <m/>
    <m/>
    <m/>
    <m/>
    <m/>
    <m/>
    <x v="0"/>
    <x v="0"/>
    <m/>
  </r>
  <r>
    <s v=""/>
    <s v=" IR_0301_4745"/>
    <s v="Calorimeter Support Final Design (Lepton Polarimetry in RCS)"/>
    <s v="6.10.14.01.02"/>
    <x v="5"/>
    <d v="2024-01-02T00:00:00"/>
    <d v="2024-03-27T00:00:00"/>
    <m/>
    <s v="Gaskell"/>
    <n v="16239.44"/>
    <m/>
    <m/>
    <s v="Labor"/>
    <m/>
    <m/>
    <s v="JLAB"/>
    <m/>
    <m/>
    <x v="6"/>
    <s v="P.S060"/>
    <m/>
    <m/>
    <m/>
    <m/>
    <m/>
    <m/>
    <m/>
    <n v="16239.44"/>
    <m/>
    <m/>
    <m/>
    <m/>
    <m/>
    <m/>
    <m/>
    <m/>
    <m/>
    <m/>
    <x v="0"/>
    <x v="0"/>
    <m/>
  </r>
  <r>
    <s v=""/>
    <s v=" IR_0301_4745"/>
    <s v="Calorimeter Support Final Design (Lepton Polarimetry in RCS)"/>
    <s v="6.10.14.01.02"/>
    <x v="5"/>
    <d v="2024-01-02T00:00:00"/>
    <d v="2024-03-27T00:00:00"/>
    <m/>
    <s v="Gaskell"/>
    <n v="11846.52"/>
    <m/>
    <m/>
    <s v="Labor"/>
    <m/>
    <m/>
    <s v="JLAB"/>
    <m/>
    <m/>
    <x v="6"/>
    <s v="P.S060"/>
    <m/>
    <m/>
    <m/>
    <m/>
    <m/>
    <m/>
    <m/>
    <n v="11846.52"/>
    <m/>
    <m/>
    <m/>
    <m/>
    <m/>
    <m/>
    <m/>
    <m/>
    <m/>
    <m/>
    <x v="0"/>
    <x v="0"/>
    <m/>
  </r>
  <r>
    <s v=""/>
    <s v=" IR_0301_4765"/>
    <s v="Position detectors - Carrier Board Final Design (Lepton Polarimetry in RCS)"/>
    <s v="6.10.14.01.02"/>
    <x v="0"/>
    <d v="2024-04-04T00:00:00"/>
    <d v="2024-09-30T00:00:00"/>
    <s v="ewoolsey"/>
    <s v="Gaskell"/>
    <n v="35539.56"/>
    <s v="CON"/>
    <s v="C"/>
    <s v="Labor"/>
    <s v="TEC"/>
    <m/>
    <s v="JLAB"/>
    <s v="PED"/>
    <s v="DET"/>
    <x v="6"/>
    <s v="P.S060"/>
    <m/>
    <m/>
    <m/>
    <m/>
    <m/>
    <m/>
    <m/>
    <n v="35539.56"/>
    <m/>
    <m/>
    <m/>
    <m/>
    <m/>
    <m/>
    <m/>
    <m/>
    <m/>
    <m/>
    <x v="0"/>
    <x v="0"/>
    <m/>
  </r>
  <r>
    <s v=""/>
    <s v=" IR_0301_4770"/>
    <s v="Hold Preliminary Design Review (Lepton Polarimetry in RCS)"/>
    <s v="6.10.14.01.02"/>
    <x v="0"/>
    <d v="2024-04-04T00:00:00"/>
    <d v="2024-04-04T00:00:00"/>
    <s v="ewoolsey"/>
    <s v="Gaskell"/>
    <n v="35539.56"/>
    <s v="CON"/>
    <s v="C"/>
    <s v="Labor"/>
    <s v="TEC"/>
    <m/>
    <s v="JLAB"/>
    <s v="PED"/>
    <s v="DET"/>
    <x v="6"/>
    <s v="P.S060"/>
    <m/>
    <m/>
    <m/>
    <m/>
    <m/>
    <m/>
    <m/>
    <n v="35539.56"/>
    <m/>
    <m/>
    <m/>
    <m/>
    <m/>
    <m/>
    <m/>
    <m/>
    <m/>
    <m/>
    <x v="0"/>
    <x v="0"/>
    <m/>
  </r>
  <r>
    <s v=""/>
    <s v=" E1000_5400"/>
    <s v="Electron Endcap Structures - EE HCal -  Preliminary Design Review"/>
    <s v="6.10.10.02"/>
    <x v="0"/>
    <d v="2024-10-01T00:00:00"/>
    <d v="2024-10-07T00:00:00"/>
    <s v="tlewis"/>
    <s v="rsharma"/>
    <n v="3880.49"/>
    <s v="EDIA"/>
    <s v="C"/>
    <s v="Labor"/>
    <s v="TEC"/>
    <m/>
    <s v="BNL"/>
    <s v="PED"/>
    <s v="DET"/>
    <x v="11"/>
    <s v="A.PP085"/>
    <m/>
    <m/>
    <m/>
    <m/>
    <m/>
    <m/>
    <m/>
    <m/>
    <n v="3880.49"/>
    <m/>
    <m/>
    <m/>
    <m/>
    <m/>
    <m/>
    <m/>
    <m/>
    <m/>
    <x v="0"/>
    <x v="0"/>
    <m/>
  </r>
  <r>
    <s v=""/>
    <s v=" E1000_5420"/>
    <s v="Electron Endcap Structures - EE HCal -  Preliminary Design Complete"/>
    <s v="6.10.10.02"/>
    <x v="0"/>
    <d v="2024-10-08T00:00:00"/>
    <d v="2024-10-22T00:00:00"/>
    <s v="tlewis"/>
    <s v="rsharma"/>
    <n v="3880.49"/>
    <s v="EDIA"/>
    <s v="C"/>
    <s v="Labor"/>
    <s v="TEC"/>
    <m/>
    <s v="BNL"/>
    <s v="PED"/>
    <s v="DET"/>
    <x v="11"/>
    <s v="A.PP085"/>
    <m/>
    <m/>
    <m/>
    <m/>
    <m/>
    <m/>
    <m/>
    <m/>
    <n v="3880.49"/>
    <m/>
    <m/>
    <m/>
    <m/>
    <m/>
    <m/>
    <m/>
    <m/>
    <m/>
    <x v="0"/>
    <x v="0"/>
    <m/>
  </r>
  <r>
    <s v=""/>
    <s v=" E1000_5420"/>
    <s v="Electron Endcap Structures - EE HCal -  Preliminary Design Complete"/>
    <s v="6.10.10.02"/>
    <x v="0"/>
    <d v="2024-10-08T00:00:00"/>
    <d v="2024-10-22T00:00:00"/>
    <s v="tlewis"/>
    <s v="rsharma"/>
    <n v="1706.5"/>
    <s v="EDIA"/>
    <s v="C"/>
    <s v="Labor"/>
    <s v="TEC"/>
    <m/>
    <s v="BNL"/>
    <s v="PED"/>
    <s v="DET"/>
    <x v="11"/>
    <s v="A.PP085"/>
    <m/>
    <m/>
    <m/>
    <m/>
    <m/>
    <m/>
    <m/>
    <m/>
    <n v="1706.5"/>
    <m/>
    <m/>
    <m/>
    <m/>
    <m/>
    <m/>
    <m/>
    <m/>
    <m/>
    <x v="0"/>
    <x v="0"/>
    <m/>
  </r>
  <r>
    <s v=""/>
    <s v=" E1000_5430"/>
    <s v="Electron Endcap Structures - EE HCal -  Final Design"/>
    <s v="6.10.10.02"/>
    <x v="0"/>
    <d v="2024-10-23T00:00:00"/>
    <d v="2025-04-17T00:00:00"/>
    <s v="tlewis"/>
    <s v="rsharma"/>
    <n v="97012.22"/>
    <s v="EDIA"/>
    <s v="C"/>
    <s v="Labor"/>
    <s v="TEC"/>
    <m/>
    <s v="BNL"/>
    <s v="PED"/>
    <s v="DET"/>
    <x v="6"/>
    <s v="A.PP085"/>
    <m/>
    <m/>
    <m/>
    <m/>
    <m/>
    <m/>
    <m/>
    <m/>
    <n v="97012.22"/>
    <m/>
    <m/>
    <m/>
    <m/>
    <m/>
    <m/>
    <m/>
    <m/>
    <m/>
    <x v="0"/>
    <x v="0"/>
    <m/>
  </r>
  <r>
    <s v=""/>
    <s v=" E1000_5440"/>
    <s v="Electron Endcap Structures - EE HCal -  Final Design Review"/>
    <s v="6.10.10.02"/>
    <x v="0"/>
    <d v="2025-04-18T00:00:00"/>
    <d v="2025-04-24T00:00:00"/>
    <s v="tlewis"/>
    <s v="rsharma"/>
    <n v="3880.49"/>
    <s v="EDIA"/>
    <s v="C"/>
    <s v="Labor"/>
    <s v="TEC"/>
    <m/>
    <s v="BNL"/>
    <s v="PED"/>
    <s v="DET"/>
    <x v="6"/>
    <s v="A.PP085"/>
    <m/>
    <m/>
    <m/>
    <m/>
    <m/>
    <m/>
    <m/>
    <m/>
    <n v="3880.49"/>
    <m/>
    <m/>
    <m/>
    <m/>
    <m/>
    <m/>
    <m/>
    <m/>
    <m/>
    <x v="0"/>
    <x v="0"/>
    <m/>
  </r>
  <r>
    <s v=""/>
    <s v=" E1000_5475"/>
    <s v="Electron Endcap Structures - EE HCal -  Detail Drawings"/>
    <s v="6.10.10.02"/>
    <x v="0"/>
    <d v="2025-04-25T00:00:00"/>
    <d v="2025-08-18T00:00:00"/>
    <s v="tlewis"/>
    <s v="rsharma"/>
    <n v="5483.2"/>
    <s v="EDIA"/>
    <s v="C"/>
    <s v="Labor"/>
    <s v="TEC"/>
    <m/>
    <s v="BNL"/>
    <s v="PED"/>
    <s v="DET"/>
    <x v="6"/>
    <s v="A.PP085"/>
    <m/>
    <m/>
    <m/>
    <m/>
    <m/>
    <m/>
    <m/>
    <m/>
    <n v="5483.2"/>
    <m/>
    <m/>
    <m/>
    <m/>
    <m/>
    <m/>
    <m/>
    <m/>
    <m/>
    <x v="0"/>
    <x v="0"/>
    <m/>
  </r>
  <r>
    <s v=""/>
    <s v=" E1000_5475"/>
    <s v="Electron Endcap Structures - EE HCal -  Detail Drawings"/>
    <s v="6.10.10.02"/>
    <x v="0"/>
    <d v="2025-04-25T00:00:00"/>
    <d v="2025-08-18T00:00:00"/>
    <s v="tlewis"/>
    <s v="rsharma"/>
    <n v="6143.39"/>
    <s v="EDIA"/>
    <s v="C"/>
    <s v="Labor"/>
    <s v="TEC"/>
    <m/>
    <s v="BNL"/>
    <s v="PED"/>
    <s v="DET"/>
    <x v="6"/>
    <s v="A.PP085"/>
    <m/>
    <m/>
    <m/>
    <m/>
    <m/>
    <m/>
    <m/>
    <m/>
    <n v="6143.39"/>
    <m/>
    <m/>
    <m/>
    <m/>
    <m/>
    <m/>
    <m/>
    <m/>
    <m/>
    <x v="0"/>
    <x v="0"/>
    <m/>
  </r>
  <r>
    <s v=""/>
    <s v=" E1000_5520"/>
    <s v="Electron Endcap Structures - EE HCal -  PPM Procurement Effort"/>
    <s v="6.10.10.02"/>
    <x v="0"/>
    <d v="2025-09-03T00:00:00"/>
    <d v="2026-02-17T00:00:00"/>
    <s v="tlewis"/>
    <s v="rsharma"/>
    <n v="7022.24"/>
    <s v="EDIA"/>
    <s v="C"/>
    <s v="Labor"/>
    <s v="TEC"/>
    <m/>
    <s v="BNL"/>
    <s v="PED"/>
    <s v="DET"/>
    <x v="10"/>
    <s v="A.PP085"/>
    <m/>
    <m/>
    <m/>
    <m/>
    <m/>
    <m/>
    <m/>
    <m/>
    <n v="1253.97"/>
    <n v="5768.27"/>
    <m/>
    <m/>
    <m/>
    <m/>
    <m/>
    <m/>
    <m/>
    <m/>
    <x v="0"/>
    <x v="0"/>
    <m/>
  </r>
  <r>
    <s v=""/>
    <s v=" E1000_5580"/>
    <s v="Electron Endcap Structures - EE HCal -  Documentation, Testing and Certification"/>
    <s v="6.10.10.02"/>
    <x v="0"/>
    <d v="2026-09-23T00:00:00"/>
    <d v="2026-10-21T00:00:00"/>
    <s v="tlewis"/>
    <s v="rsharma"/>
    <n v="17899.34"/>
    <s v="CON"/>
    <s v="C"/>
    <s v="Labor"/>
    <s v="TEC"/>
    <m/>
    <s v="BNL"/>
    <s v="Const.Test"/>
    <s v="DET"/>
    <x v="8"/>
    <s v="A.PP085"/>
    <s v="APP00585"/>
    <m/>
    <m/>
    <m/>
    <m/>
    <m/>
    <m/>
    <m/>
    <m/>
    <n v="5369.8"/>
    <n v="12529.53"/>
    <m/>
    <m/>
    <m/>
    <m/>
    <m/>
    <m/>
    <m/>
    <x v="0"/>
    <x v="0"/>
    <m/>
  </r>
  <r>
    <s v=""/>
    <s v=" E1000_5600"/>
    <s v="Electron Endcap Structures - EE HCal -  Final Installation"/>
    <s v="6.10.10.02"/>
    <x v="0"/>
    <d v="2029-06-13T00:00:00"/>
    <d v="2029-08-08T00:00:00"/>
    <s v="tlewis"/>
    <s v="rsharma"/>
    <n v="2226.48"/>
    <s v="CON"/>
    <s v="C"/>
    <s v="Labor"/>
    <s v="TEC"/>
    <m/>
    <s v="BNL"/>
    <s v="Const.Install"/>
    <s v="DET"/>
    <x v="5"/>
    <s v="A.PP085"/>
    <s v="APP00585"/>
    <m/>
    <m/>
    <m/>
    <m/>
    <m/>
    <m/>
    <m/>
    <m/>
    <m/>
    <m/>
    <m/>
    <n v="2226.48"/>
    <m/>
    <m/>
    <m/>
    <m/>
    <m/>
    <x v="0"/>
    <x v="0"/>
    <m/>
  </r>
  <r>
    <s v=""/>
    <s v=" E1000_5600"/>
    <s v="Electron Endcap Structures - EE HCal -  Final Installation"/>
    <s v="6.10.10.02"/>
    <x v="0"/>
    <d v="2029-06-13T00:00:00"/>
    <d v="2029-08-08T00:00:00"/>
    <s v="tlewis"/>
    <s v="rsharma"/>
    <n v="11749.48"/>
    <s v="CON"/>
    <s v="C"/>
    <s v="Labor"/>
    <s v="TEC"/>
    <m/>
    <s v="BNL"/>
    <s v="Const.Install"/>
    <s v="DET"/>
    <x v="5"/>
    <s v="A.PP085"/>
    <s v="APP00585"/>
    <m/>
    <m/>
    <m/>
    <m/>
    <m/>
    <m/>
    <m/>
    <m/>
    <m/>
    <m/>
    <m/>
    <n v="11749.48"/>
    <m/>
    <m/>
    <m/>
    <m/>
    <m/>
    <x v="0"/>
    <x v="0"/>
    <m/>
  </r>
  <r>
    <s v=""/>
    <s v=" E1000_5570"/>
    <s v="Electron Endcap Structures - EE HCal -  Pre-Assembly of Support Structures and Moving Mechanism"/>
    <s v="6.10.10.02"/>
    <x v="0"/>
    <d v="2026-08-25T00:00:00"/>
    <d v="2026-09-22T00:00:00"/>
    <s v="tlewis"/>
    <s v="rsharma"/>
    <n v="937.14"/>
    <s v="CON"/>
    <s v="C"/>
    <s v="Labor"/>
    <s v="TEC"/>
    <m/>
    <s v="BNL"/>
    <s v="Const.Assemble"/>
    <s v="DET"/>
    <x v="7"/>
    <s v="A.PP085"/>
    <s v="APP00585"/>
    <m/>
    <m/>
    <m/>
    <m/>
    <m/>
    <m/>
    <m/>
    <m/>
    <n v="937.14"/>
    <m/>
    <m/>
    <m/>
    <m/>
    <m/>
    <m/>
    <m/>
    <m/>
    <x v="0"/>
    <x v="0"/>
    <m/>
  </r>
  <r>
    <s v=""/>
    <s v=" E1000_5570"/>
    <s v="Electron Endcap Structures - EE HCal -  Pre-Assembly of Support Structures and Moving Mechanism"/>
    <s v="6.10.10.02"/>
    <x v="0"/>
    <d v="2026-08-25T00:00:00"/>
    <d v="2026-09-22T00:00:00"/>
    <s v="tlewis"/>
    <s v="rsharma"/>
    <n v="5298.68"/>
    <s v="CON"/>
    <s v="C"/>
    <s v="Labor"/>
    <s v="TEC"/>
    <m/>
    <s v="BNL"/>
    <s v="Const.Assemble"/>
    <s v="DET"/>
    <x v="7"/>
    <s v="A.PP085"/>
    <s v="APP00585"/>
    <m/>
    <m/>
    <m/>
    <m/>
    <m/>
    <m/>
    <m/>
    <m/>
    <n v="5298.68"/>
    <m/>
    <m/>
    <m/>
    <m/>
    <m/>
    <m/>
    <m/>
    <m/>
    <x v="0"/>
    <x v="0"/>
    <m/>
  </r>
  <r>
    <s v=""/>
    <s v=" E1000_5585"/>
    <s v="Electron Endcap Structures - EE HCal -  Assembly"/>
    <s v="6.10.10.02"/>
    <x v="0"/>
    <d v="2026-10-22T00:00:00"/>
    <d v="2026-11-19T00:00:00"/>
    <s v="tlewis"/>
    <s v="rsharma"/>
    <n v="969.94"/>
    <s v="CON"/>
    <s v="C"/>
    <s v="Labor"/>
    <s v="TEC"/>
    <m/>
    <s v="BNL"/>
    <s v="Const.Assemble"/>
    <s v="DET"/>
    <x v="7"/>
    <s v="A.PP085"/>
    <s v="APP00585"/>
    <m/>
    <m/>
    <m/>
    <m/>
    <m/>
    <m/>
    <m/>
    <m/>
    <m/>
    <n v="969.94"/>
    <m/>
    <m/>
    <m/>
    <m/>
    <m/>
    <m/>
    <m/>
    <x v="0"/>
    <x v="0"/>
    <m/>
  </r>
  <r>
    <s v=""/>
    <s v=" E1000_5585"/>
    <s v="Electron Endcap Structures - EE HCal -  Assembly"/>
    <s v="6.10.10.02"/>
    <x v="0"/>
    <d v="2026-10-22T00:00:00"/>
    <d v="2026-11-19T00:00:00"/>
    <s v="tlewis"/>
    <s v="rsharma"/>
    <n v="5484.13"/>
    <s v="CON"/>
    <s v="C"/>
    <s v="Labor"/>
    <s v="TEC"/>
    <m/>
    <s v="BNL"/>
    <s v="Const.Assemble"/>
    <s v="DET"/>
    <x v="7"/>
    <s v="A.PP085"/>
    <s v="APP00585"/>
    <m/>
    <m/>
    <m/>
    <m/>
    <m/>
    <m/>
    <m/>
    <m/>
    <m/>
    <n v="5484.13"/>
    <m/>
    <m/>
    <m/>
    <m/>
    <m/>
    <m/>
    <m/>
    <x v="0"/>
    <x v="0"/>
    <m/>
  </r>
  <r>
    <s v=""/>
    <s v=" E1000_5587"/>
    <s v="Electron Endcap Structures - EE HCal -  Electronics, Services and Cooling Integration"/>
    <s v="6.10.10.02"/>
    <x v="0"/>
    <d v="2026-11-20T00:00:00"/>
    <d v="2026-12-21T00:00:00"/>
    <s v="tlewis"/>
    <s v="rsharma"/>
    <n v="969.94"/>
    <s v="CON"/>
    <s v="C"/>
    <s v="Labor"/>
    <s v="TEC"/>
    <m/>
    <s v="BNL"/>
    <s v="Const.Assemble"/>
    <s v="DET"/>
    <x v="7"/>
    <s v="A.PP085"/>
    <s v="APP00585"/>
    <m/>
    <m/>
    <m/>
    <m/>
    <m/>
    <m/>
    <m/>
    <m/>
    <m/>
    <n v="969.94"/>
    <m/>
    <m/>
    <m/>
    <m/>
    <m/>
    <m/>
    <m/>
    <x v="0"/>
    <x v="0"/>
    <m/>
  </r>
  <r>
    <s v=""/>
    <s v=" E1000_5587"/>
    <s v="Electron Endcap Structures - EE HCal -  Electronics, Services and Cooling Integration"/>
    <s v="6.10.10.02"/>
    <x v="0"/>
    <d v="2026-11-20T00:00:00"/>
    <d v="2026-12-21T00:00:00"/>
    <s v="tlewis"/>
    <s v="rsharma"/>
    <n v="5484.13"/>
    <s v="CON"/>
    <s v="C"/>
    <s v="Labor"/>
    <s v="TEC"/>
    <m/>
    <s v="BNL"/>
    <s v="Const.Assemble"/>
    <s v="DET"/>
    <x v="7"/>
    <s v="A.PP085"/>
    <s v="APP00585"/>
    <m/>
    <m/>
    <m/>
    <m/>
    <m/>
    <m/>
    <m/>
    <m/>
    <m/>
    <n v="5484.13"/>
    <m/>
    <m/>
    <m/>
    <m/>
    <m/>
    <m/>
    <m/>
    <x v="0"/>
    <x v="0"/>
    <m/>
  </r>
  <r>
    <s v=""/>
    <s v=" E1000_5900"/>
    <s v="Detector Infrastructure - HE HCal -  Preliminary Design Review"/>
    <s v="6.10.10.03"/>
    <x v="0"/>
    <d v="2024-07-15T00:00:00"/>
    <d v="2024-07-19T00:00:00"/>
    <s v="tlewis"/>
    <s v="rsharma"/>
    <n v="3749.26"/>
    <s v="EDIA"/>
    <s v="C"/>
    <s v="Labor"/>
    <s v="TEC"/>
    <m/>
    <s v="BNL"/>
    <s v="PED"/>
    <s v="DET"/>
    <x v="11"/>
    <s v="A.PP086"/>
    <m/>
    <m/>
    <m/>
    <m/>
    <m/>
    <m/>
    <m/>
    <n v="3749.26"/>
    <m/>
    <m/>
    <m/>
    <m/>
    <m/>
    <m/>
    <m/>
    <m/>
    <m/>
    <m/>
    <x v="0"/>
    <x v="0"/>
    <m/>
  </r>
  <r>
    <s v=""/>
    <s v=" E1000_5920"/>
    <s v="Detector Infrastructure - HE HCal -  Preliminary Design Complete"/>
    <s v="6.10.10.03"/>
    <x v="0"/>
    <d v="2024-07-22T00:00:00"/>
    <d v="2024-08-02T00:00:00"/>
    <s v="tlewis"/>
    <s v="rsharma"/>
    <n v="0"/>
    <s v="EDIA"/>
    <s v="C"/>
    <s v="Labor"/>
    <s v="TEC"/>
    <m/>
    <s v="BNL"/>
    <s v="PED"/>
    <s v="DET"/>
    <x v="11"/>
    <s v="A.PP086"/>
    <m/>
    <m/>
    <m/>
    <m/>
    <m/>
    <m/>
    <m/>
    <m/>
    <m/>
    <m/>
    <m/>
    <m/>
    <m/>
    <m/>
    <m/>
    <m/>
    <m/>
    <m/>
    <x v="0"/>
    <x v="0"/>
    <m/>
  </r>
  <r>
    <s v=""/>
    <s v=" E1000_5920"/>
    <s v="Detector Infrastructure - HE HCal -  Preliminary Design Complete"/>
    <s v="6.10.10.03"/>
    <x v="0"/>
    <d v="2024-07-22T00:00:00"/>
    <d v="2024-08-02T00:00:00"/>
    <s v="tlewis"/>
    <s v="rsharma"/>
    <n v="0"/>
    <s v="EDIA"/>
    <s v="C"/>
    <s v="Labor"/>
    <s v="TEC"/>
    <m/>
    <s v="BNL"/>
    <s v="PED"/>
    <s v="DET"/>
    <x v="11"/>
    <s v="A.PP086"/>
    <m/>
    <m/>
    <m/>
    <m/>
    <m/>
    <m/>
    <m/>
    <m/>
    <m/>
    <m/>
    <m/>
    <m/>
    <m/>
    <m/>
    <m/>
    <m/>
    <m/>
    <m/>
    <x v="0"/>
    <x v="0"/>
    <m/>
  </r>
  <r>
    <s v=""/>
    <s v=" E1000_5930"/>
    <s v="Detector Infrastructure - HE HCal -  Final Design"/>
    <s v="6.10.10.03"/>
    <x v="0"/>
    <d v="2024-08-05T00:00:00"/>
    <d v="2025-01-29T00:00:00"/>
    <s v="tlewis"/>
    <s v="rsharma"/>
    <n v="95918.69"/>
    <s v="EDIA"/>
    <s v="C"/>
    <s v="Labor"/>
    <s v="TEC"/>
    <m/>
    <s v="BNL"/>
    <s v="PED"/>
    <s v="DET"/>
    <x v="6"/>
    <s v="A.PP086"/>
    <m/>
    <m/>
    <m/>
    <m/>
    <m/>
    <m/>
    <m/>
    <n v="31972.9"/>
    <n v="63945.79"/>
    <m/>
    <m/>
    <m/>
    <m/>
    <m/>
    <m/>
    <m/>
    <m/>
    <m/>
    <x v="0"/>
    <x v="0"/>
    <m/>
  </r>
  <r>
    <s v=""/>
    <s v=" E1000_5940"/>
    <s v="Detector Infrastructure - HE HCal -  Final Design Review"/>
    <s v="6.10.10.03"/>
    <x v="0"/>
    <d v="2025-01-30T00:00:00"/>
    <d v="2025-02-05T00:00:00"/>
    <s v="tlewis"/>
    <s v="rsharma"/>
    <n v="3880.49"/>
    <s v="EDIA"/>
    <s v="C"/>
    <s v="Labor"/>
    <s v="TEC"/>
    <m/>
    <s v="BNL"/>
    <s v="PED"/>
    <s v="DET"/>
    <x v="6"/>
    <s v="A.PP086"/>
    <m/>
    <m/>
    <m/>
    <m/>
    <m/>
    <m/>
    <m/>
    <m/>
    <n v="3880.49"/>
    <m/>
    <m/>
    <m/>
    <m/>
    <m/>
    <m/>
    <m/>
    <m/>
    <m/>
    <x v="0"/>
    <x v="0"/>
    <m/>
  </r>
  <r>
    <s v=""/>
    <s v=" E1000_5975"/>
    <s v="Detector Infrastructure - HE HCal -  Detail Drawings"/>
    <s v="6.10.10.03"/>
    <x v="0"/>
    <d v="2025-02-06T00:00:00"/>
    <d v="2025-05-30T00:00:00"/>
    <s v="tlewis"/>
    <s v="rsharma"/>
    <n v="5483.2"/>
    <s v="EDIA"/>
    <s v="C"/>
    <s v="Labor"/>
    <s v="TEC"/>
    <m/>
    <s v="BNL"/>
    <s v="PED"/>
    <s v="DET"/>
    <x v="6"/>
    <s v="A.PP086"/>
    <m/>
    <m/>
    <m/>
    <m/>
    <m/>
    <m/>
    <m/>
    <m/>
    <n v="5483.2"/>
    <m/>
    <m/>
    <m/>
    <m/>
    <m/>
    <m/>
    <m/>
    <m/>
    <m/>
    <x v="0"/>
    <x v="0"/>
    <m/>
  </r>
  <r>
    <s v=""/>
    <s v=" E1000_5975"/>
    <s v="Detector Infrastructure - HE HCal -  Detail Drawings"/>
    <s v="6.10.10.03"/>
    <x v="0"/>
    <d v="2025-02-06T00:00:00"/>
    <d v="2025-05-30T00:00:00"/>
    <s v="tlewis"/>
    <s v="rsharma"/>
    <n v="6143.39"/>
    <s v="EDIA"/>
    <s v="C"/>
    <s v="Labor"/>
    <s v="TEC"/>
    <m/>
    <s v="BNL"/>
    <s v="PED"/>
    <s v="DET"/>
    <x v="6"/>
    <s v="A.PP086"/>
    <m/>
    <m/>
    <m/>
    <m/>
    <m/>
    <m/>
    <m/>
    <m/>
    <n v="6143.39"/>
    <m/>
    <m/>
    <m/>
    <m/>
    <m/>
    <m/>
    <m/>
    <m/>
    <m/>
    <x v="0"/>
    <x v="0"/>
    <m/>
  </r>
  <r>
    <s v=""/>
    <s v=" E1000_6020"/>
    <s v="Detector Infrastructure - HE HCal -  PPM Procurement Effort"/>
    <s v="6.10.10.03"/>
    <x v="0"/>
    <d v="2025-06-16T00:00:00"/>
    <d v="2025-11-24T00:00:00"/>
    <s v="tlewis"/>
    <s v="rsharma"/>
    <n v="3452.46"/>
    <s v="EDIA"/>
    <s v="C"/>
    <s v="Labor"/>
    <s v="TEC"/>
    <m/>
    <s v="BNL"/>
    <s v="PED"/>
    <s v="DET"/>
    <x v="10"/>
    <s v="A.PP086"/>
    <m/>
    <m/>
    <m/>
    <m/>
    <m/>
    <m/>
    <m/>
    <m/>
    <n v="2311.91"/>
    <n v="1140.54"/>
    <m/>
    <m/>
    <m/>
    <m/>
    <m/>
    <m/>
    <m/>
    <m/>
    <x v="0"/>
    <x v="0"/>
    <m/>
  </r>
  <r>
    <s v=""/>
    <s v=" E1000_6080"/>
    <s v="Detector Infrastructure - HE HCal -  Documentation, Testing and Certification"/>
    <s v="6.10.10.03"/>
    <x v="0"/>
    <d v="2026-09-28T00:00:00"/>
    <d v="2026-10-26T00:00:00"/>
    <s v="tlewis"/>
    <s v="rsharma"/>
    <n v="17991.060000000001"/>
    <s v="CON"/>
    <s v="C"/>
    <s v="Labor"/>
    <s v="TEC"/>
    <m/>
    <s v="BNL"/>
    <s v="Const.Test"/>
    <s v="DET"/>
    <x v="8"/>
    <s v="A.PP086"/>
    <s v="APP00586"/>
    <m/>
    <m/>
    <m/>
    <m/>
    <m/>
    <m/>
    <m/>
    <m/>
    <n v="2698.66"/>
    <n v="15292.4"/>
    <m/>
    <m/>
    <m/>
    <m/>
    <m/>
    <m/>
    <m/>
    <x v="0"/>
    <x v="0"/>
    <m/>
  </r>
  <r>
    <s v=""/>
    <s v=" E1000_6100"/>
    <s v="Detector Infrastructure - HE HCal -  Final Installation"/>
    <s v="6.10.10.03"/>
    <x v="0"/>
    <d v="2028-11-30T00:00:00"/>
    <d v="2029-01-29T00:00:00"/>
    <s v="tlewis"/>
    <s v="rsharma"/>
    <n v="1039.02"/>
    <s v="CON"/>
    <s v="C"/>
    <s v="Labor"/>
    <s v="TEC"/>
    <m/>
    <s v="BNL"/>
    <s v="Const.Install"/>
    <s v="DET"/>
    <x v="5"/>
    <s v="A.PP086"/>
    <s v="APP00586"/>
    <m/>
    <m/>
    <m/>
    <m/>
    <m/>
    <m/>
    <m/>
    <m/>
    <m/>
    <m/>
    <m/>
    <n v="1039.02"/>
    <m/>
    <m/>
    <m/>
    <m/>
    <m/>
    <x v="0"/>
    <x v="0"/>
    <m/>
  </r>
  <r>
    <s v=""/>
    <s v=" E1000_6100"/>
    <s v="Detector Infrastructure - HE HCal -  Final Installation"/>
    <s v="6.10.10.03"/>
    <x v="0"/>
    <d v="2028-11-30T00:00:00"/>
    <d v="2029-01-29T00:00:00"/>
    <s v="tlewis"/>
    <s v="rsharma"/>
    <n v="5874.74"/>
    <s v="CON"/>
    <s v="C"/>
    <s v="Labor"/>
    <s v="TEC"/>
    <m/>
    <s v="BNL"/>
    <s v="Const.Install"/>
    <s v="DET"/>
    <x v="5"/>
    <s v="A.PP086"/>
    <s v="APP00586"/>
    <m/>
    <m/>
    <m/>
    <m/>
    <m/>
    <m/>
    <m/>
    <m/>
    <m/>
    <m/>
    <m/>
    <n v="5874.74"/>
    <m/>
    <m/>
    <m/>
    <m/>
    <m/>
    <x v="0"/>
    <x v="0"/>
    <m/>
  </r>
  <r>
    <s v=""/>
    <s v=" E1000_6070"/>
    <s v="Detector Infrastructure - HE HCal -  Pre-Assembly of Support Structures and Moving Mechanism"/>
    <s v="6.10.10.03"/>
    <x v="0"/>
    <d v="2026-08-28T00:00:00"/>
    <d v="2026-09-25T00:00:00"/>
    <s v="tlewis"/>
    <s v="rsharma"/>
    <n v="937.14"/>
    <s v="CON"/>
    <s v="C"/>
    <s v="Labor"/>
    <s v="TEC"/>
    <m/>
    <s v="BNL"/>
    <s v="Const.Assemble"/>
    <s v="DET"/>
    <x v="7"/>
    <s v="A.PP086"/>
    <s v="APP00586"/>
    <m/>
    <m/>
    <m/>
    <m/>
    <m/>
    <m/>
    <m/>
    <m/>
    <n v="937.14"/>
    <m/>
    <m/>
    <m/>
    <m/>
    <m/>
    <m/>
    <m/>
    <m/>
    <x v="0"/>
    <x v="0"/>
    <m/>
  </r>
  <r>
    <s v=""/>
    <s v=" E1000_6070"/>
    <s v="Detector Infrastructure - HE HCal -  Pre-Assembly of Support Structures and Moving Mechanism"/>
    <s v="6.10.10.03"/>
    <x v="0"/>
    <d v="2026-08-28T00:00:00"/>
    <d v="2026-09-25T00:00:00"/>
    <s v="tlewis"/>
    <s v="rsharma"/>
    <n v="5298.68"/>
    <s v="CON"/>
    <s v="C"/>
    <s v="Labor"/>
    <s v="TEC"/>
    <m/>
    <s v="BNL"/>
    <s v="Const.Assemble"/>
    <s v="DET"/>
    <x v="7"/>
    <s v="A.PP086"/>
    <s v="APP00586"/>
    <m/>
    <m/>
    <m/>
    <m/>
    <m/>
    <m/>
    <m/>
    <m/>
    <n v="5298.68"/>
    <m/>
    <m/>
    <m/>
    <m/>
    <m/>
    <m/>
    <m/>
    <m/>
    <x v="0"/>
    <x v="0"/>
    <m/>
  </r>
  <r>
    <s v=""/>
    <s v=" E1000_6085"/>
    <s v="Detector Infrastructure - HE HCal -  Assembly"/>
    <s v="6.10.10.03"/>
    <x v="0"/>
    <d v="2026-10-27T00:00:00"/>
    <d v="2026-12-10T00:00:00"/>
    <s v="tlewis"/>
    <s v="rsharma"/>
    <n v="969.94"/>
    <s v="CON"/>
    <s v="C"/>
    <s v="Labor"/>
    <s v="TEC"/>
    <m/>
    <s v="BNL"/>
    <s v="Const.Assemble"/>
    <s v="DET"/>
    <x v="7"/>
    <s v="A.PP086"/>
    <s v="APP00586"/>
    <m/>
    <m/>
    <m/>
    <m/>
    <m/>
    <m/>
    <m/>
    <m/>
    <m/>
    <n v="969.94"/>
    <m/>
    <m/>
    <m/>
    <m/>
    <m/>
    <m/>
    <m/>
    <x v="0"/>
    <x v="0"/>
    <m/>
  </r>
  <r>
    <s v=""/>
    <s v=" E1000_6085"/>
    <s v="Detector Infrastructure - HE HCal -  Assembly"/>
    <s v="6.10.10.03"/>
    <x v="0"/>
    <d v="2026-10-27T00:00:00"/>
    <d v="2026-12-10T00:00:00"/>
    <s v="tlewis"/>
    <s v="rsharma"/>
    <n v="5484.13"/>
    <s v="CON"/>
    <s v="C"/>
    <s v="Labor"/>
    <s v="TEC"/>
    <m/>
    <s v="BNL"/>
    <s v="Const.Assemble"/>
    <s v="DET"/>
    <x v="7"/>
    <s v="A.PP086"/>
    <s v="APP00586"/>
    <m/>
    <m/>
    <m/>
    <m/>
    <m/>
    <m/>
    <m/>
    <m/>
    <m/>
    <n v="5484.13"/>
    <m/>
    <m/>
    <m/>
    <m/>
    <m/>
    <m/>
    <m/>
    <x v="0"/>
    <x v="0"/>
    <m/>
  </r>
  <r>
    <s v=""/>
    <s v=" E1000_6087"/>
    <s v="Detector Infrastructure - HE HCal -  Electronics, Services and Cooling Integration"/>
    <s v="6.10.10.03"/>
    <x v="0"/>
    <d v="2026-12-11T00:00:00"/>
    <d v="2027-01-11T00:00:00"/>
    <s v="tlewis"/>
    <s v="rsharma"/>
    <n v="969.94"/>
    <s v="CON"/>
    <s v="C"/>
    <s v="Labor"/>
    <s v="TEC"/>
    <m/>
    <s v="BNL"/>
    <s v="Const.Assemble"/>
    <s v="DET"/>
    <x v="7"/>
    <s v="A.PP086"/>
    <s v="APP00586"/>
    <m/>
    <m/>
    <m/>
    <m/>
    <m/>
    <m/>
    <m/>
    <m/>
    <m/>
    <n v="969.94"/>
    <m/>
    <m/>
    <m/>
    <m/>
    <m/>
    <m/>
    <m/>
    <x v="0"/>
    <x v="0"/>
    <m/>
  </r>
  <r>
    <s v=""/>
    <s v=" E1000_6087"/>
    <s v="Detector Infrastructure - HE HCal -  Electronics, Services and Cooling Integration"/>
    <s v="6.10.10.03"/>
    <x v="0"/>
    <d v="2026-12-11T00:00:00"/>
    <d v="2027-01-11T00:00:00"/>
    <s v="tlewis"/>
    <s v="rsharma"/>
    <n v="5484.13"/>
    <s v="CON"/>
    <s v="C"/>
    <s v="Labor"/>
    <s v="TEC"/>
    <m/>
    <s v="BNL"/>
    <s v="Const.Assemble"/>
    <s v="DET"/>
    <x v="7"/>
    <s v="A.PP086"/>
    <s v="APP00586"/>
    <m/>
    <m/>
    <m/>
    <m/>
    <m/>
    <m/>
    <m/>
    <m/>
    <m/>
    <n v="5484.13"/>
    <m/>
    <m/>
    <m/>
    <m/>
    <m/>
    <m/>
    <m/>
    <x v="0"/>
    <x v="0"/>
    <m/>
  </r>
  <r>
    <s v=""/>
    <s v=" E1000_6170"/>
    <s v="Detector Infrastructure - HE EMCal -  Preliminary Design Complete"/>
    <s v="6.10.10.03"/>
    <x v="0"/>
    <d v="2024-09-19T00:00:00"/>
    <d v="2024-10-02T00:00:00"/>
    <s v="tlewis"/>
    <s v="rsharma"/>
    <n v="3775.51"/>
    <s v="EDIA"/>
    <s v="C"/>
    <s v="Labor"/>
    <s v="TEC"/>
    <m/>
    <s v="BNL"/>
    <s v="PED"/>
    <s v="DET"/>
    <x v="11"/>
    <s v="S.P356"/>
    <m/>
    <m/>
    <m/>
    <m/>
    <m/>
    <m/>
    <m/>
    <n v="3020.41"/>
    <n v="755.1"/>
    <m/>
    <m/>
    <m/>
    <m/>
    <m/>
    <m/>
    <m/>
    <m/>
    <m/>
    <x v="0"/>
    <x v="0"/>
    <m/>
  </r>
  <r>
    <s v=""/>
    <s v=" E1000_6170"/>
    <s v="Detector Infrastructure - HE EMCal -  Preliminary Design Complete"/>
    <s v="6.10.10.03"/>
    <x v="0"/>
    <d v="2024-09-19T00:00:00"/>
    <d v="2024-10-02T00:00:00"/>
    <s v="tlewis"/>
    <s v="rsharma"/>
    <n v="1660.33"/>
    <s v="EDIA"/>
    <s v="C"/>
    <s v="Labor"/>
    <s v="TEC"/>
    <m/>
    <s v="BNL"/>
    <s v="PED"/>
    <s v="DET"/>
    <x v="11"/>
    <s v="S.P356"/>
    <m/>
    <m/>
    <m/>
    <m/>
    <m/>
    <m/>
    <m/>
    <n v="1328.27"/>
    <n v="332.07"/>
    <m/>
    <m/>
    <m/>
    <m/>
    <m/>
    <m/>
    <m/>
    <m/>
    <m/>
    <x v="0"/>
    <x v="0"/>
    <m/>
  </r>
  <r>
    <s v=""/>
    <s v=" E1000_6150"/>
    <s v="Detector Infrastructure - HE EMCal -  Preliminary Design Review"/>
    <s v="6.10.10.03"/>
    <x v="0"/>
    <d v="2024-09-12T00:00:00"/>
    <d v="2024-09-18T00:00:00"/>
    <s v="tlewis"/>
    <s v="rsharma"/>
    <n v="3749.26"/>
    <s v="EDIA"/>
    <s v="C"/>
    <s v="Labor"/>
    <s v="TEC"/>
    <m/>
    <s v="BNL"/>
    <s v="PED"/>
    <s v="DET"/>
    <x v="11"/>
    <s v="S.P356"/>
    <m/>
    <m/>
    <m/>
    <m/>
    <m/>
    <m/>
    <m/>
    <n v="3749.26"/>
    <m/>
    <m/>
    <m/>
    <m/>
    <m/>
    <m/>
    <m/>
    <m/>
    <m/>
    <m/>
    <x v="0"/>
    <x v="0"/>
    <m/>
  </r>
  <r>
    <s v=""/>
    <s v=" E1000_6180"/>
    <s v="Detector Infrastructure - HE EMCal -  Final Design"/>
    <s v="6.10.10.03"/>
    <x v="0"/>
    <d v="2024-10-03T00:00:00"/>
    <d v="2025-03-31T00:00:00"/>
    <s v="tlewis"/>
    <s v="rsharma"/>
    <n v="97012.22"/>
    <s v="EDIA"/>
    <s v="C"/>
    <s v="Labor"/>
    <s v="TEC"/>
    <m/>
    <s v="BNL"/>
    <s v="PED"/>
    <s v="DET"/>
    <x v="6"/>
    <s v="S.P356"/>
    <m/>
    <m/>
    <m/>
    <m/>
    <m/>
    <m/>
    <m/>
    <m/>
    <n v="97012.22"/>
    <m/>
    <m/>
    <m/>
    <m/>
    <m/>
    <m/>
    <m/>
    <m/>
    <m/>
    <x v="0"/>
    <x v="0"/>
    <m/>
  </r>
  <r>
    <s v=""/>
    <s v=" E1000_6190"/>
    <s v="Detector Infrastructure - HE EMCal -  Final Design Review"/>
    <s v="6.10.10.03"/>
    <x v="0"/>
    <d v="2025-03-25T00:00:00"/>
    <d v="2025-03-31T00:00:00"/>
    <s v="tlewis"/>
    <s v="rsharma"/>
    <n v="3880.49"/>
    <s v="EDIA"/>
    <s v="C"/>
    <s v="Labor"/>
    <s v="TEC"/>
    <m/>
    <s v="BNL"/>
    <s v="PED"/>
    <s v="DET"/>
    <x v="6"/>
    <s v="S.P356"/>
    <m/>
    <m/>
    <m/>
    <m/>
    <m/>
    <m/>
    <m/>
    <m/>
    <n v="3880.49"/>
    <m/>
    <m/>
    <m/>
    <m/>
    <m/>
    <m/>
    <m/>
    <m/>
    <m/>
    <x v="0"/>
    <x v="0"/>
    <m/>
  </r>
  <r>
    <s v=""/>
    <s v=" E1000_6225"/>
    <s v="Detector Infrastructure - HE EMCal -  Detail Drawings"/>
    <s v="6.10.10.03"/>
    <x v="0"/>
    <d v="2025-04-01T00:00:00"/>
    <d v="2025-07-23T00:00:00"/>
    <s v="tlewis"/>
    <s v="rsharma"/>
    <n v="5483.2"/>
    <s v="EDIA"/>
    <s v="C"/>
    <s v="Labor"/>
    <s v="TEC"/>
    <m/>
    <s v="BNL"/>
    <s v="PED"/>
    <s v="DET"/>
    <x v="6"/>
    <s v="S.P356"/>
    <m/>
    <m/>
    <m/>
    <m/>
    <m/>
    <m/>
    <m/>
    <m/>
    <n v="5483.2"/>
    <m/>
    <m/>
    <m/>
    <m/>
    <m/>
    <m/>
    <m/>
    <m/>
    <m/>
    <x v="0"/>
    <x v="0"/>
    <m/>
  </r>
  <r>
    <s v=""/>
    <s v=" E1000_6225"/>
    <s v="Detector Infrastructure - HE EMCal -  Detail Drawings"/>
    <s v="6.10.10.03"/>
    <x v="0"/>
    <d v="2025-04-01T00:00:00"/>
    <d v="2025-07-23T00:00:00"/>
    <s v="tlewis"/>
    <s v="rsharma"/>
    <n v="6143.39"/>
    <s v="EDIA"/>
    <s v="C"/>
    <s v="Labor"/>
    <s v="TEC"/>
    <m/>
    <s v="BNL"/>
    <s v="PED"/>
    <s v="DET"/>
    <x v="6"/>
    <s v="S.P356"/>
    <m/>
    <m/>
    <m/>
    <m/>
    <m/>
    <m/>
    <m/>
    <m/>
    <n v="6143.39"/>
    <m/>
    <m/>
    <m/>
    <m/>
    <m/>
    <m/>
    <m/>
    <m/>
    <m/>
    <x v="0"/>
    <x v="0"/>
    <m/>
  </r>
  <r>
    <s v=""/>
    <s v=" E1000_6270"/>
    <s v="Detector Infrastructure - HE EMCal -  PPM Procurement Effort"/>
    <s v="6.10.10.03"/>
    <x v="0"/>
    <d v="2025-08-07T00:00:00"/>
    <d v="2026-01-21T00:00:00"/>
    <s v="tlewis"/>
    <s v="rsharma"/>
    <n v="6983.84"/>
    <s v="EDIA"/>
    <s v="C"/>
    <s v="Labor"/>
    <s v="TEC"/>
    <m/>
    <s v="BNL"/>
    <s v="PED"/>
    <s v="DET"/>
    <x v="10"/>
    <s v="S.P356"/>
    <m/>
    <m/>
    <m/>
    <m/>
    <m/>
    <m/>
    <m/>
    <m/>
    <n v="2369.52"/>
    <n v="4614.33"/>
    <m/>
    <m/>
    <m/>
    <m/>
    <m/>
    <m/>
    <m/>
    <m/>
    <x v="0"/>
    <x v="0"/>
    <m/>
  </r>
  <r>
    <s v=""/>
    <s v=" E1000_6330"/>
    <s v="Detector Infrastructure - HE EMCal -  Documentation, Testing and Certification"/>
    <s v="6.10.10.03"/>
    <x v="0"/>
    <d v="2026-08-27T00:00:00"/>
    <d v="2026-09-24T00:00:00"/>
    <s v="tlewis"/>
    <s v="rsharma"/>
    <n v="8735.64"/>
    <s v="CON"/>
    <s v="C"/>
    <s v="Labor"/>
    <s v="TEC"/>
    <m/>
    <s v="BNL"/>
    <s v="Const.Test"/>
    <s v="DET"/>
    <x v="8"/>
    <s v="S.P356"/>
    <s v="APP00587"/>
    <m/>
    <m/>
    <m/>
    <m/>
    <m/>
    <m/>
    <m/>
    <m/>
    <n v="8735.64"/>
    <m/>
    <m/>
    <m/>
    <m/>
    <m/>
    <m/>
    <m/>
    <m/>
    <x v="0"/>
    <x v="0"/>
    <m/>
  </r>
  <r>
    <s v=""/>
    <s v=" E1000_6350"/>
    <s v="Detector Infrastructure - HE EMCal -  Final Installation"/>
    <s v="6.10.10.03"/>
    <x v="0"/>
    <d v="2029-05-01T00:00:00"/>
    <d v="2029-06-12T00:00:00"/>
    <s v="tlewis"/>
    <s v="rsharma"/>
    <n v="2226.48"/>
    <s v="CON"/>
    <s v="C"/>
    <s v="Labor"/>
    <s v="TEC"/>
    <m/>
    <s v="BNL"/>
    <s v="Const.Install"/>
    <s v="DET"/>
    <x v="5"/>
    <s v="S.P356"/>
    <s v="APP00587"/>
    <m/>
    <m/>
    <m/>
    <m/>
    <m/>
    <m/>
    <m/>
    <m/>
    <m/>
    <m/>
    <m/>
    <n v="2226.48"/>
    <m/>
    <m/>
    <m/>
    <m/>
    <m/>
    <x v="0"/>
    <x v="0"/>
    <m/>
  </r>
  <r>
    <s v=""/>
    <s v=" E1000_6350"/>
    <s v="Detector Infrastructure - HE EMCal -  Final Installation"/>
    <s v="6.10.10.03"/>
    <x v="0"/>
    <d v="2029-05-01T00:00:00"/>
    <d v="2029-06-12T00:00:00"/>
    <s v="tlewis"/>
    <s v="rsharma"/>
    <n v="11749.48"/>
    <s v="CON"/>
    <s v="C"/>
    <s v="Labor"/>
    <s v="TEC"/>
    <m/>
    <s v="BNL"/>
    <s v="Const.Install"/>
    <s v="DET"/>
    <x v="5"/>
    <s v="S.P356"/>
    <s v="APP00587"/>
    <m/>
    <m/>
    <m/>
    <m/>
    <m/>
    <m/>
    <m/>
    <m/>
    <m/>
    <m/>
    <m/>
    <n v="11749.48"/>
    <m/>
    <m/>
    <m/>
    <m/>
    <m/>
    <x v="0"/>
    <x v="0"/>
    <m/>
  </r>
  <r>
    <s v=""/>
    <s v=" E1000_6320"/>
    <s v="Detector Infrastructure - HE EMCal -  Pre-Assembly"/>
    <s v="6.10.10.03"/>
    <x v="0"/>
    <d v="2026-07-30T00:00:00"/>
    <d v="2026-08-26T00:00:00"/>
    <s v="tlewis"/>
    <s v="rsharma"/>
    <n v="937.14"/>
    <s v="CON"/>
    <s v="C"/>
    <s v="Labor"/>
    <s v="TEC"/>
    <m/>
    <s v="BNL"/>
    <s v="Const.Assemble"/>
    <s v="DET"/>
    <x v="7"/>
    <s v="S.P356"/>
    <s v="APP00587"/>
    <m/>
    <m/>
    <m/>
    <m/>
    <m/>
    <m/>
    <m/>
    <m/>
    <n v="937.14"/>
    <m/>
    <m/>
    <m/>
    <m/>
    <m/>
    <m/>
    <m/>
    <m/>
    <x v="0"/>
    <x v="0"/>
    <m/>
  </r>
  <r>
    <s v=""/>
    <s v=" E1000_6320"/>
    <s v="Detector Infrastructure - HE EMCal -  Pre-Assembly"/>
    <s v="6.10.10.03"/>
    <x v="0"/>
    <d v="2026-07-30T00:00:00"/>
    <d v="2026-08-26T00:00:00"/>
    <s v="tlewis"/>
    <s v="rsharma"/>
    <n v="5298.68"/>
    <s v="CON"/>
    <s v="C"/>
    <s v="Labor"/>
    <s v="TEC"/>
    <m/>
    <s v="BNL"/>
    <s v="Const.Assemble"/>
    <s v="DET"/>
    <x v="7"/>
    <s v="S.P356"/>
    <s v="APP00587"/>
    <m/>
    <m/>
    <m/>
    <m/>
    <m/>
    <m/>
    <m/>
    <m/>
    <n v="5298.68"/>
    <m/>
    <m/>
    <m/>
    <m/>
    <m/>
    <m/>
    <m/>
    <m/>
    <x v="0"/>
    <x v="0"/>
    <m/>
  </r>
  <r>
    <s v=""/>
    <s v=" E1000_6335"/>
    <s v="Detector Infrastructure - HE EMCal -  Assembly"/>
    <s v="6.10.10.03"/>
    <x v="0"/>
    <d v="2026-09-25T00:00:00"/>
    <d v="2026-10-23T00:00:00"/>
    <s v="tlewis"/>
    <s v="rsharma"/>
    <n v="963.38"/>
    <s v="CON"/>
    <s v="C"/>
    <s v="Labor"/>
    <s v="TEC"/>
    <m/>
    <s v="BNL"/>
    <s v="Const.Assemble"/>
    <s v="DET"/>
    <x v="7"/>
    <s v="S.P356"/>
    <s v="APP00587"/>
    <m/>
    <m/>
    <m/>
    <m/>
    <m/>
    <m/>
    <m/>
    <m/>
    <n v="192.68"/>
    <n v="770.7"/>
    <m/>
    <m/>
    <m/>
    <m/>
    <m/>
    <m/>
    <m/>
    <x v="0"/>
    <x v="0"/>
    <m/>
  </r>
  <r>
    <s v=""/>
    <s v=" E1000_6335"/>
    <s v="Detector Infrastructure - HE EMCal -  Assembly"/>
    <s v="6.10.10.03"/>
    <x v="0"/>
    <d v="2026-09-25T00:00:00"/>
    <d v="2026-10-23T00:00:00"/>
    <s v="tlewis"/>
    <s v="rsharma"/>
    <n v="5447.04"/>
    <s v="CON"/>
    <s v="C"/>
    <s v="Labor"/>
    <s v="TEC"/>
    <m/>
    <s v="BNL"/>
    <s v="Const.Assemble"/>
    <s v="DET"/>
    <x v="7"/>
    <s v="S.P356"/>
    <s v="APP00587"/>
    <m/>
    <m/>
    <m/>
    <m/>
    <m/>
    <m/>
    <m/>
    <m/>
    <n v="1089.4100000000001"/>
    <n v="4357.63"/>
    <m/>
    <m/>
    <m/>
    <m/>
    <m/>
    <m/>
    <m/>
    <x v="0"/>
    <x v="0"/>
    <m/>
  </r>
  <r>
    <s v=""/>
    <s v=" E1000_6337"/>
    <s v="Detector Infrastructure - HE EMCal -  Electronics, Services and Cooling Integration"/>
    <s v="6.10.10.03"/>
    <x v="0"/>
    <d v="2026-10-26T00:00:00"/>
    <d v="2026-11-23T00:00:00"/>
    <s v="tlewis"/>
    <s v="rsharma"/>
    <n v="969.94"/>
    <s v="CON"/>
    <s v="C"/>
    <s v="Labor"/>
    <s v="TEC"/>
    <m/>
    <s v="BNL"/>
    <s v="Const.Assemble"/>
    <s v="DET"/>
    <x v="7"/>
    <s v="S.P356"/>
    <s v="APP00587"/>
    <m/>
    <m/>
    <m/>
    <m/>
    <m/>
    <m/>
    <m/>
    <m/>
    <m/>
    <n v="969.94"/>
    <m/>
    <m/>
    <m/>
    <m/>
    <m/>
    <m/>
    <m/>
    <x v="0"/>
    <x v="0"/>
    <m/>
  </r>
  <r>
    <s v=""/>
    <s v=" E1000_6337"/>
    <s v="Detector Infrastructure - HE EMCal -  Electronics, Services and Cooling Integration"/>
    <s v="6.10.10.03"/>
    <x v="0"/>
    <d v="2026-10-26T00:00:00"/>
    <d v="2026-11-23T00:00:00"/>
    <s v="tlewis"/>
    <s v="rsharma"/>
    <n v="5484.13"/>
    <s v="CON"/>
    <s v="C"/>
    <s v="Labor"/>
    <s v="TEC"/>
    <m/>
    <s v="BNL"/>
    <s v="Const.Assemble"/>
    <s v="DET"/>
    <x v="7"/>
    <s v="S.P356"/>
    <s v="APP00587"/>
    <m/>
    <m/>
    <m/>
    <m/>
    <m/>
    <m/>
    <m/>
    <m/>
    <m/>
    <n v="5484.13"/>
    <m/>
    <m/>
    <m/>
    <m/>
    <m/>
    <m/>
    <m/>
    <x v="0"/>
    <x v="0"/>
    <m/>
  </r>
  <r>
    <s v=""/>
    <s v=" E1000_6390"/>
    <s v="Utilities Integration - Rails for End Caps -  Preliminary Design"/>
    <s v="6.10.10.04"/>
    <x v="0"/>
    <d v="2023-11-01T00:00:00"/>
    <d v="2024-02-29T00:00:00"/>
    <s v="tlewis"/>
    <s v="rsharma"/>
    <n v="52489.71"/>
    <s v="EDIA"/>
    <s v="C"/>
    <s v="Labor"/>
    <s v="TEC"/>
    <m/>
    <s v="BNL"/>
    <s v="PED"/>
    <s v="DET"/>
    <x v="11"/>
    <s v="S.P357"/>
    <m/>
    <m/>
    <m/>
    <m/>
    <m/>
    <m/>
    <m/>
    <n v="52489.71"/>
    <m/>
    <m/>
    <m/>
    <m/>
    <m/>
    <m/>
    <m/>
    <m/>
    <m/>
    <m/>
    <x v="0"/>
    <x v="0"/>
    <m/>
  </r>
  <r>
    <s v=""/>
    <s v=" E1000_6400"/>
    <s v="Utilities Integration - Rails for End Caps -  Preliminary Design Review"/>
    <s v="6.10.10.04"/>
    <x v="0"/>
    <d v="2024-03-01T00:00:00"/>
    <d v="2024-03-07T00:00:00"/>
    <s v="tlewis"/>
    <s v="rsharma"/>
    <n v="1648.79"/>
    <s v="EDIA"/>
    <s v="C"/>
    <s v="Labor"/>
    <s v="TEC"/>
    <m/>
    <s v="BNL"/>
    <s v="PED"/>
    <s v="DET"/>
    <x v="11"/>
    <s v="S.P357"/>
    <m/>
    <m/>
    <m/>
    <m/>
    <m/>
    <m/>
    <m/>
    <n v="1648.79"/>
    <m/>
    <m/>
    <m/>
    <m/>
    <m/>
    <m/>
    <m/>
    <m/>
    <m/>
    <m/>
    <x v="0"/>
    <x v="0"/>
    <m/>
  </r>
  <r>
    <s v=""/>
    <s v=" E1000_6420"/>
    <s v="Utilities Integration - Rails for End Caps -  Preliminary Design Complete"/>
    <s v="6.10.10.04"/>
    <x v="0"/>
    <d v="2024-03-08T00:00:00"/>
    <d v="2024-03-14T00:00:00"/>
    <s v="tlewis"/>
    <s v="rsharma"/>
    <n v="3749.26"/>
    <s v="EDIA"/>
    <s v="C"/>
    <s v="Labor"/>
    <s v="TEC"/>
    <m/>
    <s v="BNL"/>
    <s v="PED"/>
    <s v="DET"/>
    <x v="11"/>
    <s v="S.P357"/>
    <m/>
    <m/>
    <m/>
    <m/>
    <m/>
    <m/>
    <m/>
    <n v="3749.26"/>
    <m/>
    <m/>
    <m/>
    <m/>
    <m/>
    <m/>
    <m/>
    <m/>
    <m/>
    <m/>
    <x v="0"/>
    <x v="0"/>
    <m/>
  </r>
  <r>
    <s v=""/>
    <s v=" E1000_6420"/>
    <s v="Utilities Integration - Rails for End Caps -  Preliminary Design Complete"/>
    <s v="6.10.10.04"/>
    <x v="0"/>
    <d v="2024-03-08T00:00:00"/>
    <d v="2024-03-14T00:00:00"/>
    <s v="tlewis"/>
    <s v="rsharma"/>
    <n v="1648.79"/>
    <s v="EDIA"/>
    <s v="C"/>
    <s v="Labor"/>
    <s v="TEC"/>
    <m/>
    <s v="BNL"/>
    <s v="PED"/>
    <s v="DET"/>
    <x v="11"/>
    <s v="S.P357"/>
    <m/>
    <m/>
    <m/>
    <m/>
    <m/>
    <m/>
    <m/>
    <n v="1648.79"/>
    <m/>
    <m/>
    <m/>
    <m/>
    <m/>
    <m/>
    <m/>
    <m/>
    <m/>
    <m/>
    <x v="0"/>
    <x v="0"/>
    <m/>
  </r>
  <r>
    <s v=""/>
    <s v=" E1000_6430"/>
    <s v="Utilities Integration - Rails for End Caps -  Final Design"/>
    <s v="6.10.10.04"/>
    <x v="0"/>
    <d v="2024-03-15T00:00:00"/>
    <d v="2024-04-25T00:00:00"/>
    <s v="tlewis"/>
    <s v="rsharma"/>
    <n v="22495.59"/>
    <s v="EDIA"/>
    <s v="C"/>
    <s v="Labor"/>
    <s v="TEC"/>
    <m/>
    <s v="BNL"/>
    <s v="PED"/>
    <s v="DET"/>
    <x v="6"/>
    <s v="S.P357"/>
    <m/>
    <m/>
    <m/>
    <m/>
    <m/>
    <m/>
    <m/>
    <n v="22495.59"/>
    <m/>
    <m/>
    <m/>
    <m/>
    <m/>
    <m/>
    <m/>
    <m/>
    <m/>
    <m/>
    <x v="0"/>
    <x v="0"/>
    <m/>
  </r>
  <r>
    <s v=""/>
    <s v=" E1000_6440"/>
    <s v="Utilities Integration - Rails for End Caps -  Final Design Review"/>
    <s v="6.10.10.04"/>
    <x v="3"/>
    <d v="2024-04-26T00:00:00"/>
    <d v="2024-05-02T00:00:00"/>
    <s v="tlewis"/>
    <s v="rsharma"/>
    <n v="3749.26"/>
    <s v="EDIA"/>
    <s v="C"/>
    <s v="Labor"/>
    <s v="TEC"/>
    <m/>
    <s v="BNL"/>
    <s v="PED"/>
    <s v="DET"/>
    <x v="6"/>
    <s v="S.P357"/>
    <m/>
    <m/>
    <m/>
    <m/>
    <m/>
    <m/>
    <m/>
    <n v="3749.26"/>
    <m/>
    <m/>
    <m/>
    <m/>
    <m/>
    <m/>
    <m/>
    <m/>
    <m/>
    <m/>
    <x v="0"/>
    <x v="0"/>
    <m/>
  </r>
  <r>
    <s v=""/>
    <s v=" E1000_6475"/>
    <s v="Utilities Integration - Rails for End Caps -  Detail Drawings"/>
    <s v="6.10.10.04"/>
    <x v="0"/>
    <d v="2024-05-03T00:00:00"/>
    <d v="2024-05-23T00:00:00"/>
    <s v="tlewis"/>
    <s v="rsharma"/>
    <n v="11997.65"/>
    <s v="EDIA"/>
    <s v="C"/>
    <s v="Labor"/>
    <s v="TEC"/>
    <m/>
    <s v="BNL"/>
    <s v="PED"/>
    <s v="DET"/>
    <x v="6"/>
    <s v="S.P357"/>
    <m/>
    <m/>
    <m/>
    <m/>
    <m/>
    <m/>
    <m/>
    <n v="11997.65"/>
    <m/>
    <m/>
    <m/>
    <m/>
    <m/>
    <m/>
    <m/>
    <m/>
    <m/>
    <m/>
    <x v="0"/>
    <x v="0"/>
    <m/>
  </r>
  <r>
    <s v=""/>
    <s v=" E1000_6475"/>
    <s v="Utilities Integration - Rails for End Caps -  Detail Drawings"/>
    <s v="6.10.10.04"/>
    <x v="0"/>
    <d v="2024-05-03T00:00:00"/>
    <d v="2024-05-23T00:00:00"/>
    <s v="tlewis"/>
    <s v="rsharma"/>
    <n v="1765.93"/>
    <s v="EDIA"/>
    <s v="C"/>
    <s v="Labor"/>
    <s v="TEC"/>
    <m/>
    <s v="BNL"/>
    <s v="PED"/>
    <s v="DET"/>
    <x v="6"/>
    <s v="S.P357"/>
    <m/>
    <m/>
    <m/>
    <m/>
    <m/>
    <m/>
    <m/>
    <n v="1765.93"/>
    <m/>
    <m/>
    <m/>
    <m/>
    <m/>
    <m/>
    <m/>
    <m/>
    <m/>
    <m/>
    <x v="0"/>
    <x v="0"/>
    <m/>
  </r>
  <r>
    <s v=""/>
    <s v=" E1000_6520"/>
    <s v="Utilities Integration - Rails for End Caps -  PPM Procurement Effort"/>
    <s v="6.10.10.04"/>
    <x v="0"/>
    <d v="2024-06-10T00:00:00"/>
    <d v="2024-11-18T00:00:00"/>
    <s v="tlewis"/>
    <s v="rsharma"/>
    <n v="3331.59"/>
    <s v="EDIA"/>
    <s v="C"/>
    <s v="Labor"/>
    <s v="TEC"/>
    <m/>
    <s v="BNL"/>
    <s v="PED"/>
    <s v="DET"/>
    <x v="10"/>
    <s v="S.P357"/>
    <m/>
    <m/>
    <m/>
    <m/>
    <m/>
    <m/>
    <m/>
    <n v="2349.96"/>
    <n v="981.63"/>
    <m/>
    <m/>
    <m/>
    <m/>
    <m/>
    <m/>
    <m/>
    <m/>
    <m/>
    <x v="0"/>
    <x v="0"/>
    <m/>
  </r>
  <r>
    <s v=""/>
    <s v=" E1000_6565"/>
    <s v="Utilities Integration - Rails for End Caps -  Pre-Assembly"/>
    <s v="6.10.10.04"/>
    <x v="0"/>
    <d v="2026-10-13T00:00:00"/>
    <d v="2026-10-26T00:00:00"/>
    <s v="tlewis"/>
    <s v="rsharma"/>
    <n v="7233.11"/>
    <s v="CON"/>
    <s v="C"/>
    <s v="Labor"/>
    <s v="TEC"/>
    <m/>
    <s v="BNL"/>
    <s v="Const.Fabricate"/>
    <s v="DET"/>
    <x v="9"/>
    <s v="S.P357"/>
    <s v="APP00588"/>
    <m/>
    <m/>
    <m/>
    <m/>
    <m/>
    <m/>
    <m/>
    <m/>
    <m/>
    <n v="7233.11"/>
    <m/>
    <m/>
    <m/>
    <m/>
    <m/>
    <m/>
    <m/>
    <x v="0"/>
    <x v="0"/>
    <m/>
  </r>
  <r>
    <s v=""/>
    <s v=" E1000_6585"/>
    <s v="Utilities Integration - Rails for End Caps -  Assembly"/>
    <s v="6.10.10.04"/>
    <x v="0"/>
    <d v="2026-12-11T00:00:00"/>
    <d v="2026-12-24T00:00:00"/>
    <s v="tlewis"/>
    <s v="rsharma"/>
    <n v="7233.11"/>
    <s v="CON"/>
    <s v="C"/>
    <s v="Labor"/>
    <s v="TEC"/>
    <m/>
    <s v="BNL"/>
    <s v="Const.Fabricate"/>
    <s v="DET"/>
    <x v="9"/>
    <s v="S.P357"/>
    <s v="APP00588"/>
    <m/>
    <m/>
    <m/>
    <m/>
    <m/>
    <m/>
    <m/>
    <m/>
    <m/>
    <n v="7233.11"/>
    <m/>
    <m/>
    <m/>
    <m/>
    <m/>
    <m/>
    <m/>
    <x v="0"/>
    <x v="0"/>
    <m/>
  </r>
  <r>
    <s v=""/>
    <s v=" E1000_6580"/>
    <s v="Utilities Integration - Rails for End Caps -  Documentation, Testing and Certification"/>
    <s v="6.10.10.04"/>
    <x v="0"/>
    <d v="2026-10-27T00:00:00"/>
    <d v="2026-12-10T00:00:00"/>
    <s v="tlewis"/>
    <s v="rsharma"/>
    <n v="12055.19"/>
    <s v="CON"/>
    <s v="C"/>
    <s v="Labor"/>
    <s v="TEC"/>
    <m/>
    <s v="BNL"/>
    <s v="Const.Test"/>
    <s v="DET"/>
    <x v="8"/>
    <s v="S.P357"/>
    <s v="APP00588"/>
    <m/>
    <m/>
    <m/>
    <m/>
    <m/>
    <m/>
    <m/>
    <m/>
    <m/>
    <n v="12055.19"/>
    <m/>
    <m/>
    <m/>
    <m/>
    <m/>
    <m/>
    <m/>
    <x v="0"/>
    <x v="0"/>
    <m/>
  </r>
  <r>
    <s v=""/>
    <s v=" E1000_6580"/>
    <s v="Utilities Integration - Rails for End Caps -  Documentation, Testing and Certification"/>
    <s v="6.10.10.04"/>
    <x v="0"/>
    <d v="2026-10-27T00:00:00"/>
    <d v="2026-12-10T00:00:00"/>
    <s v="tlewis"/>
    <s v="rsharma"/>
    <n v="18280.43"/>
    <s v="CON"/>
    <s v="C"/>
    <s v="Labor"/>
    <s v="TEC"/>
    <m/>
    <s v="BNL"/>
    <s v="Const.Test"/>
    <s v="DET"/>
    <x v="8"/>
    <s v="S.P357"/>
    <s v="APP00588"/>
    <m/>
    <m/>
    <m/>
    <m/>
    <m/>
    <m/>
    <m/>
    <m/>
    <m/>
    <n v="18280.43"/>
    <m/>
    <m/>
    <m/>
    <m/>
    <m/>
    <m/>
    <m/>
    <x v="0"/>
    <x v="0"/>
    <m/>
  </r>
  <r>
    <s v=""/>
    <s v=" E1000_6565"/>
    <s v="Utilities Integration - Rails for End Caps -  Pre-Assembly"/>
    <s v="6.10.10.04"/>
    <x v="0"/>
    <d v="2026-10-13T00:00:00"/>
    <d v="2026-10-26T00:00:00"/>
    <s v="tlewis"/>
    <s v="rsharma"/>
    <n v="554.25"/>
    <s v="CON"/>
    <s v="C"/>
    <s v="Labor"/>
    <s v="TEC"/>
    <m/>
    <s v="BNL"/>
    <s v="Const.Fabricate"/>
    <s v="DET"/>
    <x v="9"/>
    <s v="S.P357"/>
    <s v="APP00588"/>
    <m/>
    <m/>
    <m/>
    <m/>
    <m/>
    <m/>
    <m/>
    <m/>
    <m/>
    <n v="554.25"/>
    <m/>
    <m/>
    <m/>
    <m/>
    <m/>
    <m/>
    <m/>
    <x v="0"/>
    <x v="0"/>
    <m/>
  </r>
  <r>
    <s v=""/>
    <s v=" E1000_6565"/>
    <s v="Utilities Integration - Rails for End Caps -  Pre-Assembly"/>
    <s v="6.10.10.04"/>
    <x v="0"/>
    <d v="2026-10-13T00:00:00"/>
    <d v="2026-10-26T00:00:00"/>
    <s v="tlewis"/>
    <s v="rsharma"/>
    <n v="2924.87"/>
    <s v="CON"/>
    <s v="C"/>
    <s v="Labor"/>
    <s v="TEC"/>
    <m/>
    <s v="BNL"/>
    <s v="Const.Fabricate"/>
    <s v="DET"/>
    <x v="9"/>
    <s v="S.P357"/>
    <s v="APP00588"/>
    <m/>
    <m/>
    <m/>
    <m/>
    <m/>
    <m/>
    <m/>
    <m/>
    <m/>
    <n v="2924.87"/>
    <m/>
    <m/>
    <m/>
    <m/>
    <m/>
    <m/>
    <m/>
    <x v="0"/>
    <x v="0"/>
    <m/>
  </r>
  <r>
    <s v=""/>
    <s v=" E1000_6585"/>
    <s v="Utilities Integration - Rails for End Caps -  Assembly"/>
    <s v="6.10.10.04"/>
    <x v="0"/>
    <d v="2026-12-11T00:00:00"/>
    <d v="2026-12-24T00:00:00"/>
    <s v="tlewis"/>
    <s v="rsharma"/>
    <n v="554.25"/>
    <s v="CON"/>
    <s v="C"/>
    <s v="Labor"/>
    <s v="TEC"/>
    <m/>
    <s v="BNL"/>
    <s v="Const.Fabricate"/>
    <s v="DET"/>
    <x v="9"/>
    <s v="S.P357"/>
    <s v="APP00588"/>
    <m/>
    <m/>
    <m/>
    <m/>
    <m/>
    <m/>
    <m/>
    <m/>
    <m/>
    <n v="554.25"/>
    <m/>
    <m/>
    <m/>
    <m/>
    <m/>
    <m/>
    <m/>
    <x v="0"/>
    <x v="0"/>
    <m/>
  </r>
  <r>
    <s v=""/>
    <s v=" E1000_6585"/>
    <s v="Utilities Integration - Rails for End Caps -  Assembly"/>
    <s v="6.10.10.04"/>
    <x v="0"/>
    <d v="2026-12-11T00:00:00"/>
    <d v="2026-12-24T00:00:00"/>
    <s v="tlewis"/>
    <s v="rsharma"/>
    <n v="2924.87"/>
    <s v="CON"/>
    <s v="C"/>
    <s v="Labor"/>
    <s v="TEC"/>
    <m/>
    <s v="BNL"/>
    <s v="Const.Fabricate"/>
    <s v="DET"/>
    <x v="9"/>
    <s v="S.P357"/>
    <s v="APP00588"/>
    <m/>
    <m/>
    <m/>
    <m/>
    <m/>
    <m/>
    <m/>
    <m/>
    <m/>
    <n v="2924.87"/>
    <m/>
    <m/>
    <m/>
    <m/>
    <m/>
    <m/>
    <m/>
    <x v="0"/>
    <x v="0"/>
    <m/>
  </r>
  <r>
    <s v=""/>
    <s v=" E1000_6600"/>
    <s v="Utilities Integration - Rails for End Caps -  Final Installation"/>
    <s v="6.10.10.04"/>
    <x v="0"/>
    <d v="2026-12-28T00:00:00"/>
    <d v="2027-01-11T00:00:00"/>
    <s v="tlewis"/>
    <s v="rsharma"/>
    <n v="415.69"/>
    <s v="CON"/>
    <s v="C"/>
    <s v="Labor"/>
    <s v="TEC"/>
    <m/>
    <s v="BNL"/>
    <s v="Const.Install"/>
    <s v="DET"/>
    <x v="5"/>
    <s v="S.P357"/>
    <s v="APP00588"/>
    <m/>
    <m/>
    <m/>
    <m/>
    <m/>
    <m/>
    <m/>
    <m/>
    <m/>
    <n v="415.69"/>
    <m/>
    <m/>
    <m/>
    <m/>
    <m/>
    <m/>
    <m/>
    <x v="0"/>
    <x v="0"/>
    <m/>
  </r>
  <r>
    <s v=""/>
    <s v=" E1000_6600"/>
    <s v="Utilities Integration - Rails for End Caps -  Final Installation"/>
    <s v="6.10.10.04"/>
    <x v="0"/>
    <d v="2026-12-28T00:00:00"/>
    <d v="2027-01-11T00:00:00"/>
    <s v="tlewis"/>
    <s v="rsharma"/>
    <n v="5424.84"/>
    <s v="CON"/>
    <s v="C"/>
    <s v="Labor"/>
    <s v="TEC"/>
    <m/>
    <s v="BNL"/>
    <s v="Const.Install"/>
    <s v="DET"/>
    <x v="5"/>
    <s v="S.P357"/>
    <s v="APP00588"/>
    <m/>
    <m/>
    <m/>
    <m/>
    <m/>
    <m/>
    <m/>
    <m/>
    <m/>
    <n v="5424.84"/>
    <m/>
    <m/>
    <m/>
    <m/>
    <m/>
    <m/>
    <m/>
    <x v="0"/>
    <x v="0"/>
    <m/>
  </r>
  <r>
    <s v=""/>
    <s v=" E1000_6640"/>
    <s v="Utilities Integration - Guide Beams for End Caps -  Preliminary Design"/>
    <s v="6.10.10.04"/>
    <x v="0"/>
    <d v="2023-12-01T00:00:00"/>
    <d v="2024-03-27T00:00:00"/>
    <s v="tlewis"/>
    <s v="rsharma"/>
    <n v="52489.71"/>
    <s v="EDIA"/>
    <s v="C"/>
    <s v="Labor"/>
    <s v="TEC"/>
    <m/>
    <s v="BNL"/>
    <s v="PED"/>
    <s v="DET"/>
    <x v="11"/>
    <s v="S.P358"/>
    <m/>
    <m/>
    <m/>
    <m/>
    <m/>
    <m/>
    <m/>
    <n v="52489.71"/>
    <m/>
    <m/>
    <m/>
    <m/>
    <m/>
    <m/>
    <m/>
    <m/>
    <m/>
    <m/>
    <x v="0"/>
    <x v="0"/>
    <m/>
  </r>
  <r>
    <s v=""/>
    <s v=" E1000_6670"/>
    <s v="Utilities Integration - Guide Beams for End Caps -  Preliminary Design Complete"/>
    <s v="6.10.10.04"/>
    <x v="0"/>
    <d v="2024-04-04T00:00:00"/>
    <d v="2024-04-10T00:00:00"/>
    <s v="tlewis"/>
    <s v="rsharma"/>
    <n v="3749.26"/>
    <s v="EDIA"/>
    <s v="C"/>
    <s v="Labor"/>
    <s v="TEC"/>
    <m/>
    <s v="BNL"/>
    <s v="PED"/>
    <s v="DET"/>
    <x v="11"/>
    <s v="S.P358"/>
    <m/>
    <m/>
    <m/>
    <m/>
    <m/>
    <m/>
    <m/>
    <n v="3749.26"/>
    <m/>
    <m/>
    <m/>
    <m/>
    <m/>
    <m/>
    <m/>
    <m/>
    <m/>
    <m/>
    <x v="0"/>
    <x v="0"/>
    <m/>
  </r>
  <r>
    <s v=""/>
    <s v=" E1000_6670"/>
    <s v="Utilities Integration - Guide Beams for End Caps -  Preliminary Design Complete"/>
    <s v="6.10.10.04"/>
    <x v="0"/>
    <d v="2024-04-04T00:00:00"/>
    <d v="2024-04-10T00:00:00"/>
    <s v="tlewis"/>
    <s v="rsharma"/>
    <n v="1648.79"/>
    <s v="EDIA"/>
    <s v="C"/>
    <s v="Labor"/>
    <s v="TEC"/>
    <m/>
    <s v="BNL"/>
    <s v="PED"/>
    <s v="DET"/>
    <x v="11"/>
    <s v="S.P358"/>
    <m/>
    <m/>
    <m/>
    <m/>
    <m/>
    <m/>
    <m/>
    <n v="1648.79"/>
    <m/>
    <m/>
    <m/>
    <m/>
    <m/>
    <m/>
    <m/>
    <m/>
    <m/>
    <m/>
    <x v="0"/>
    <x v="0"/>
    <m/>
  </r>
  <r>
    <s v=""/>
    <s v=" E1000_6680"/>
    <s v="Utilities Integration - Guide Beams for End Caps -  Final Design"/>
    <s v="6.10.10.04"/>
    <x v="0"/>
    <d v="2024-04-11T00:00:00"/>
    <d v="2024-05-22T00:00:00"/>
    <s v="tlewis"/>
    <s v="rsharma"/>
    <n v="22495.59"/>
    <s v="EDIA"/>
    <s v="C"/>
    <s v="Labor"/>
    <s v="TEC"/>
    <m/>
    <s v="BNL"/>
    <s v="PED"/>
    <s v="DET"/>
    <x v="6"/>
    <s v="S.P358"/>
    <m/>
    <m/>
    <m/>
    <m/>
    <m/>
    <m/>
    <m/>
    <n v="22495.59"/>
    <m/>
    <m/>
    <m/>
    <m/>
    <m/>
    <m/>
    <m/>
    <m/>
    <m/>
    <m/>
    <x v="0"/>
    <x v="0"/>
    <m/>
  </r>
  <r>
    <s v=""/>
    <s v=" E1000_6690"/>
    <s v="Utilities Integration - Guide Beams for End Caps -  Final Design Review"/>
    <s v="6.10.10.04"/>
    <x v="3"/>
    <d v="2024-05-23T00:00:00"/>
    <d v="2024-05-30T00:00:00"/>
    <s v="tlewis"/>
    <s v="rsharma"/>
    <n v="3749.26"/>
    <s v="EDIA"/>
    <s v="C"/>
    <s v="Labor"/>
    <s v="TEC"/>
    <m/>
    <s v="BNL"/>
    <s v="PED"/>
    <s v="DET"/>
    <x v="6"/>
    <s v="S.P358"/>
    <m/>
    <m/>
    <m/>
    <m/>
    <m/>
    <m/>
    <m/>
    <n v="3749.26"/>
    <m/>
    <m/>
    <m/>
    <m/>
    <m/>
    <m/>
    <m/>
    <m/>
    <m/>
    <m/>
    <x v="0"/>
    <x v="0"/>
    <m/>
  </r>
  <r>
    <s v=""/>
    <s v=" E1000_6650"/>
    <s v="Utilities Integration - Guide Beams for End Caps -  Preliminary Design Review"/>
    <s v="6.10.10.04"/>
    <x v="0"/>
    <d v="2024-03-28T00:00:00"/>
    <d v="2024-04-03T00:00:00"/>
    <s v="tlewis"/>
    <s v="rsharma"/>
    <n v="1648.79"/>
    <s v="EDIA"/>
    <s v="C"/>
    <s v="Labor"/>
    <s v="TEC"/>
    <m/>
    <s v="BNL"/>
    <s v="PED"/>
    <s v="DET"/>
    <x v="11"/>
    <s v="S.P358"/>
    <m/>
    <m/>
    <m/>
    <m/>
    <m/>
    <m/>
    <m/>
    <n v="1648.79"/>
    <m/>
    <m/>
    <m/>
    <m/>
    <m/>
    <m/>
    <m/>
    <m/>
    <m/>
    <m/>
    <x v="0"/>
    <x v="0"/>
    <m/>
  </r>
  <r>
    <s v=""/>
    <s v=" E1000_6725"/>
    <s v="Utilities Integration - Guide Beams for End Caps -  Detail Drawings"/>
    <s v="6.10.10.04"/>
    <x v="0"/>
    <d v="2024-05-31T00:00:00"/>
    <d v="2024-06-20T00:00:00"/>
    <s v="tlewis"/>
    <s v="rsharma"/>
    <n v="11997.65"/>
    <s v="EDIA"/>
    <s v="C"/>
    <s v="Labor"/>
    <s v="TEC"/>
    <m/>
    <s v="BNL"/>
    <s v="PED"/>
    <s v="DET"/>
    <x v="6"/>
    <s v="S.P358"/>
    <m/>
    <m/>
    <m/>
    <m/>
    <m/>
    <m/>
    <m/>
    <n v="11997.65"/>
    <m/>
    <m/>
    <m/>
    <m/>
    <m/>
    <m/>
    <m/>
    <m/>
    <m/>
    <m/>
    <x v="0"/>
    <x v="0"/>
    <m/>
  </r>
  <r>
    <s v=""/>
    <s v=" E1000_6725"/>
    <s v="Utilities Integration - Guide Beams for End Caps -  Detail Drawings"/>
    <s v="6.10.10.04"/>
    <x v="0"/>
    <d v="2024-05-31T00:00:00"/>
    <d v="2024-06-20T00:00:00"/>
    <s v="tlewis"/>
    <s v="rsharma"/>
    <n v="1765.93"/>
    <s v="EDIA"/>
    <s v="C"/>
    <s v="Labor"/>
    <s v="TEC"/>
    <m/>
    <s v="BNL"/>
    <s v="PED"/>
    <s v="DET"/>
    <x v="6"/>
    <s v="S.P358"/>
    <m/>
    <m/>
    <m/>
    <m/>
    <m/>
    <m/>
    <m/>
    <n v="1765.93"/>
    <m/>
    <m/>
    <m/>
    <m/>
    <m/>
    <m/>
    <m/>
    <m/>
    <m/>
    <m/>
    <x v="0"/>
    <x v="0"/>
    <m/>
  </r>
  <r>
    <s v=""/>
    <s v=" E1000_6770"/>
    <s v="Utilities Integration - Guide Beams for End Caps -  PPM Procurement Effort"/>
    <s v="6.10.10.04"/>
    <x v="0"/>
    <d v="2024-07-08T00:00:00"/>
    <d v="2024-12-17T00:00:00"/>
    <s v="tlewis"/>
    <s v="rsharma"/>
    <n v="3351.17"/>
    <s v="EDIA"/>
    <s v="C"/>
    <s v="Labor"/>
    <s v="TEC"/>
    <m/>
    <s v="BNL"/>
    <s v="PED"/>
    <s v="DET"/>
    <x v="10"/>
    <s v="S.P358"/>
    <m/>
    <m/>
    <m/>
    <m/>
    <m/>
    <m/>
    <m/>
    <n v="1795.27"/>
    <n v="1555.9"/>
    <m/>
    <m/>
    <m/>
    <m/>
    <m/>
    <m/>
    <m/>
    <m/>
    <m/>
    <x v="0"/>
    <x v="0"/>
    <m/>
  </r>
  <r>
    <s v=""/>
    <s v=" E1000_6815"/>
    <s v="Utilities Integration - Guide Beams for End Caps -  Pre-Assembly"/>
    <s v="6.10.10.04"/>
    <x v="0"/>
    <d v="2026-10-13T00:00:00"/>
    <d v="2026-10-26T00:00:00"/>
    <s v="tlewis"/>
    <s v="rsharma"/>
    <n v="2924.87"/>
    <s v="CON"/>
    <s v="C"/>
    <s v="Labor"/>
    <s v="TEC"/>
    <m/>
    <s v="BNL"/>
    <s v="Const.Fabricate"/>
    <s v="DET"/>
    <x v="9"/>
    <s v="S.P358"/>
    <s v="APP00589"/>
    <m/>
    <m/>
    <m/>
    <m/>
    <m/>
    <m/>
    <m/>
    <m/>
    <m/>
    <n v="2924.87"/>
    <m/>
    <m/>
    <m/>
    <m/>
    <m/>
    <m/>
    <m/>
    <x v="0"/>
    <x v="0"/>
    <m/>
  </r>
  <r>
    <s v=""/>
    <s v=" E1000_6835"/>
    <s v="Utilities Integration - Guide Beams for End Caps -  Assembly"/>
    <s v="6.10.10.04"/>
    <x v="0"/>
    <d v="2026-12-11T00:00:00"/>
    <d v="2026-12-24T00:00:00"/>
    <s v="tlewis"/>
    <s v="rsharma"/>
    <n v="2924.87"/>
    <s v="CON"/>
    <s v="C"/>
    <s v="Labor"/>
    <s v="TEC"/>
    <m/>
    <s v="BNL"/>
    <s v="Const.Fabricate"/>
    <s v="DET"/>
    <x v="9"/>
    <s v="S.P358"/>
    <s v="APP00589"/>
    <m/>
    <m/>
    <m/>
    <m/>
    <m/>
    <m/>
    <m/>
    <m/>
    <m/>
    <n v="2924.87"/>
    <m/>
    <m/>
    <m/>
    <m/>
    <m/>
    <m/>
    <m/>
    <x v="0"/>
    <x v="0"/>
    <m/>
  </r>
  <r>
    <s v=""/>
    <s v=" E1000_6830"/>
    <s v="Utilities Integration - Guide Beams for End Caps -  Documentation, Testing and Certification"/>
    <s v="6.10.10.04"/>
    <x v="0"/>
    <d v="2026-10-27T00:00:00"/>
    <d v="2026-12-10T00:00:00"/>
    <s v="tlewis"/>
    <s v="rsharma"/>
    <n v="18280.43"/>
    <s v="CON"/>
    <s v="C"/>
    <s v="Labor"/>
    <s v="TEC"/>
    <m/>
    <s v="BNL"/>
    <s v="Const.Test"/>
    <s v="DET"/>
    <x v="8"/>
    <s v="S.P358"/>
    <s v="APP00589"/>
    <m/>
    <m/>
    <m/>
    <m/>
    <m/>
    <m/>
    <m/>
    <m/>
    <m/>
    <n v="18280.43"/>
    <m/>
    <m/>
    <m/>
    <m/>
    <m/>
    <m/>
    <m/>
    <x v="0"/>
    <x v="0"/>
    <m/>
  </r>
  <r>
    <s v=""/>
    <s v=" E1000_6815"/>
    <s v="Utilities Integration - Guide Beams for End Caps -  Pre-Assembly"/>
    <s v="6.10.10.04"/>
    <x v="0"/>
    <d v="2026-10-13T00:00:00"/>
    <d v="2026-10-26T00:00:00"/>
    <s v="tlewis"/>
    <s v="rsharma"/>
    <n v="554.25"/>
    <s v="CON"/>
    <s v="C"/>
    <s v="Labor"/>
    <s v="TEC"/>
    <m/>
    <s v="BNL"/>
    <s v="Const.Fabricate"/>
    <s v="DET"/>
    <x v="9"/>
    <s v="S.P358"/>
    <s v="APP00589"/>
    <m/>
    <m/>
    <m/>
    <m/>
    <m/>
    <m/>
    <m/>
    <m/>
    <m/>
    <n v="554.25"/>
    <m/>
    <m/>
    <m/>
    <m/>
    <m/>
    <m/>
    <m/>
    <x v="0"/>
    <x v="0"/>
    <m/>
  </r>
  <r>
    <s v=""/>
    <s v=" E1000_6815"/>
    <s v="Utilities Integration - Guide Beams for End Caps -  Pre-Assembly"/>
    <s v="6.10.10.04"/>
    <x v="0"/>
    <d v="2026-10-13T00:00:00"/>
    <d v="2026-10-26T00:00:00"/>
    <s v="tlewis"/>
    <s v="rsharma"/>
    <n v="7233.11"/>
    <s v="CON"/>
    <s v="C"/>
    <s v="Labor"/>
    <s v="TEC"/>
    <m/>
    <s v="BNL"/>
    <s v="Const.Fabricate"/>
    <s v="DET"/>
    <x v="9"/>
    <s v="S.P358"/>
    <s v="APP00589"/>
    <m/>
    <m/>
    <m/>
    <m/>
    <m/>
    <m/>
    <m/>
    <m/>
    <m/>
    <n v="7233.11"/>
    <m/>
    <m/>
    <m/>
    <m/>
    <m/>
    <m/>
    <m/>
    <x v="0"/>
    <x v="0"/>
    <m/>
  </r>
  <r>
    <s v=""/>
    <s v=" E1000_6835"/>
    <s v="Utilities Integration - Guide Beams for End Caps -  Assembly"/>
    <s v="6.10.10.04"/>
    <x v="0"/>
    <d v="2026-12-11T00:00:00"/>
    <d v="2026-12-24T00:00:00"/>
    <s v="tlewis"/>
    <s v="rsharma"/>
    <n v="554.25"/>
    <s v="CON"/>
    <s v="C"/>
    <s v="Labor"/>
    <s v="TEC"/>
    <m/>
    <s v="BNL"/>
    <s v="Const.Fabricate"/>
    <s v="DET"/>
    <x v="9"/>
    <s v="S.P358"/>
    <s v="APP00589"/>
    <m/>
    <m/>
    <m/>
    <m/>
    <m/>
    <m/>
    <m/>
    <m/>
    <m/>
    <n v="554.25"/>
    <m/>
    <m/>
    <m/>
    <m/>
    <m/>
    <m/>
    <m/>
    <x v="0"/>
    <x v="0"/>
    <m/>
  </r>
  <r>
    <s v=""/>
    <s v=" E1000_6835"/>
    <s v="Utilities Integration - Guide Beams for End Caps -  Assembly"/>
    <s v="6.10.10.04"/>
    <x v="0"/>
    <d v="2026-12-11T00:00:00"/>
    <d v="2026-12-24T00:00:00"/>
    <s v="tlewis"/>
    <s v="rsharma"/>
    <n v="7233.11"/>
    <s v="CON"/>
    <s v="C"/>
    <s v="Labor"/>
    <s v="TEC"/>
    <m/>
    <s v="BNL"/>
    <s v="Const.Fabricate"/>
    <s v="DET"/>
    <x v="9"/>
    <s v="S.P358"/>
    <s v="APP00589"/>
    <m/>
    <m/>
    <m/>
    <m/>
    <m/>
    <m/>
    <m/>
    <m/>
    <m/>
    <n v="7233.11"/>
    <m/>
    <m/>
    <m/>
    <m/>
    <m/>
    <m/>
    <m/>
    <x v="0"/>
    <x v="0"/>
    <m/>
  </r>
  <r>
    <s v=""/>
    <s v=" E1000_6850"/>
    <s v="Utilities Integration - Guide Beams for End Caps -  Final Installation"/>
    <s v="6.10.10.04"/>
    <x v="0"/>
    <d v="2026-12-28T00:00:00"/>
    <d v="2027-01-11T00:00:00"/>
    <s v="tlewis"/>
    <s v="rsharma"/>
    <n v="554.25"/>
    <s v="CON"/>
    <s v="C"/>
    <s v="Labor"/>
    <s v="TEC"/>
    <m/>
    <s v="BNL"/>
    <s v="Const.Install"/>
    <s v="DET"/>
    <x v="5"/>
    <s v="S.P358"/>
    <s v="APP00589"/>
    <m/>
    <m/>
    <m/>
    <m/>
    <m/>
    <m/>
    <m/>
    <m/>
    <m/>
    <n v="554.25"/>
    <m/>
    <m/>
    <m/>
    <m/>
    <m/>
    <m/>
    <m/>
    <x v="0"/>
    <x v="0"/>
    <m/>
  </r>
  <r>
    <s v=""/>
    <s v=" E1000_6850"/>
    <s v="Utilities Integration - Guide Beams for End Caps -  Final Installation"/>
    <s v="6.10.10.04"/>
    <x v="0"/>
    <d v="2026-12-28T00:00:00"/>
    <d v="2027-01-11T00:00:00"/>
    <s v="tlewis"/>
    <s v="rsharma"/>
    <n v="7233.11"/>
    <s v="CON"/>
    <s v="C"/>
    <s v="Labor"/>
    <s v="TEC"/>
    <m/>
    <s v="BNL"/>
    <s v="Const.Install"/>
    <s v="DET"/>
    <x v="5"/>
    <s v="S.P358"/>
    <s v="APP00589"/>
    <m/>
    <m/>
    <m/>
    <m/>
    <m/>
    <m/>
    <m/>
    <m/>
    <m/>
    <n v="7233.11"/>
    <m/>
    <m/>
    <m/>
    <m/>
    <m/>
    <m/>
    <m/>
    <x v="0"/>
    <x v="0"/>
    <m/>
  </r>
  <r>
    <s v=""/>
    <s v=" E1000_6830"/>
    <s v="Utilities Integration - Guide Beams for End Caps -  Documentation, Testing and Certification"/>
    <s v="6.10.10.04"/>
    <x v="0"/>
    <d v="2026-10-27T00:00:00"/>
    <d v="2026-12-10T00:00:00"/>
    <s v="tlewis"/>
    <s v="rsharma"/>
    <n v="12055.19"/>
    <s v="CON"/>
    <s v="C"/>
    <s v="Labor"/>
    <s v="TEC"/>
    <m/>
    <s v="BNL"/>
    <s v="Const.Test"/>
    <s v="DET"/>
    <x v="8"/>
    <s v="S.P358"/>
    <s v="APP00589"/>
    <m/>
    <m/>
    <m/>
    <m/>
    <m/>
    <m/>
    <m/>
    <m/>
    <m/>
    <n v="12055.19"/>
    <m/>
    <m/>
    <m/>
    <m/>
    <m/>
    <m/>
    <m/>
    <x v="0"/>
    <x v="0"/>
    <m/>
  </r>
  <r>
    <s v=""/>
    <s v=" E1000_6860"/>
    <s v="Utilities Integration - Chilled Water System and Piping -  Requirements and Calculations"/>
    <s v="6.10.10.04"/>
    <x v="0"/>
    <d v="2023-11-01T00:00:00"/>
    <d v="2024-01-31T00:00:00"/>
    <s v="tlewis"/>
    <s v="rsharma"/>
    <n v="29994.12"/>
    <s v="EDIA"/>
    <s v="C"/>
    <s v="Labor"/>
    <s v="TEC"/>
    <m/>
    <s v="BNL"/>
    <s v="PED"/>
    <s v="DET"/>
    <x v="11"/>
    <m/>
    <m/>
    <m/>
    <m/>
    <m/>
    <m/>
    <m/>
    <m/>
    <n v="29994.12"/>
    <m/>
    <m/>
    <m/>
    <m/>
    <m/>
    <m/>
    <m/>
    <m/>
    <m/>
    <m/>
    <x v="0"/>
    <x v="0"/>
    <m/>
  </r>
  <r>
    <s v=""/>
    <s v=" E1000_6890"/>
    <s v="Utilities Integration - Chilled Water System and Piping -  Preliminary Design"/>
    <s v="6.10.10.04"/>
    <x v="0"/>
    <d v="2024-02-01T00:00:00"/>
    <d v="2024-04-11T00:00:00"/>
    <s v="tlewis"/>
    <s v="rsharma"/>
    <n v="26244.85"/>
    <s v="EDIA"/>
    <s v="C"/>
    <s v="Labor"/>
    <s v="TEC"/>
    <m/>
    <s v="BNL"/>
    <s v="PED"/>
    <s v="DET"/>
    <x v="11"/>
    <m/>
    <m/>
    <m/>
    <m/>
    <m/>
    <m/>
    <m/>
    <m/>
    <n v="26244.85"/>
    <m/>
    <m/>
    <m/>
    <m/>
    <m/>
    <m/>
    <m/>
    <m/>
    <m/>
    <m/>
    <x v="0"/>
    <x v="0"/>
    <m/>
  </r>
  <r>
    <s v=""/>
    <s v=" E1000_6900"/>
    <s v="Utilities Integration - Chilled Water System and Piping -  Preliminary Design Review"/>
    <s v="6.10.10.04"/>
    <x v="0"/>
    <d v="2024-04-12T00:00:00"/>
    <d v="2024-04-18T00:00:00"/>
    <s v="tlewis"/>
    <s v="rsharma"/>
    <n v="3749.26"/>
    <s v="EDIA"/>
    <s v="C"/>
    <s v="Labor"/>
    <s v="TEC"/>
    <m/>
    <s v="BNL"/>
    <s v="PED"/>
    <s v="DET"/>
    <x v="11"/>
    <m/>
    <m/>
    <m/>
    <m/>
    <m/>
    <m/>
    <m/>
    <m/>
    <n v="3749.26"/>
    <m/>
    <m/>
    <m/>
    <m/>
    <m/>
    <m/>
    <m/>
    <m/>
    <m/>
    <m/>
    <x v="0"/>
    <x v="0"/>
    <m/>
  </r>
  <r>
    <s v=""/>
    <s v=" E1000_6930"/>
    <s v="Utilities Integration - Chilled Water System and Piping -  Final Design"/>
    <s v="6.10.10.04"/>
    <x v="0"/>
    <d v="2024-04-26T00:00:00"/>
    <d v="2024-06-07T00:00:00"/>
    <s v="tlewis"/>
    <s v="rsharma"/>
    <n v="22495.59"/>
    <s v="EDIA"/>
    <s v="C"/>
    <s v="Labor"/>
    <s v="TEC"/>
    <m/>
    <s v="BNL"/>
    <s v="PED"/>
    <s v="DET"/>
    <x v="6"/>
    <m/>
    <m/>
    <m/>
    <m/>
    <m/>
    <m/>
    <m/>
    <m/>
    <n v="22495.59"/>
    <m/>
    <m/>
    <m/>
    <m/>
    <m/>
    <m/>
    <m/>
    <m/>
    <m/>
    <m/>
    <x v="0"/>
    <x v="0"/>
    <m/>
  </r>
  <r>
    <s v=""/>
    <s v=" E1000_6940"/>
    <s v="Utilities Integration - Chilled Water System and Piping -  Final Design Review"/>
    <s v="6.10.10.04"/>
    <x v="0"/>
    <d v="2024-06-10T00:00:00"/>
    <d v="2024-06-14T00:00:00"/>
    <s v="tlewis"/>
    <s v="rsharma"/>
    <n v="3749.26"/>
    <s v="EDIA"/>
    <s v="C"/>
    <s v="Labor"/>
    <s v="TEC"/>
    <m/>
    <s v="BNL"/>
    <s v="PED"/>
    <s v="DET"/>
    <x v="6"/>
    <m/>
    <m/>
    <m/>
    <m/>
    <m/>
    <m/>
    <m/>
    <m/>
    <n v="3749.26"/>
    <m/>
    <m/>
    <m/>
    <m/>
    <m/>
    <m/>
    <m/>
    <m/>
    <m/>
    <m/>
    <x v="0"/>
    <x v="0"/>
    <m/>
  </r>
  <r>
    <s v=""/>
    <s v=" E1000_6920"/>
    <s v="Utilities Integration - Chilled Water System and Piping -  Preliminary Design Complete"/>
    <s v="6.10.10.04"/>
    <x v="0"/>
    <d v="2024-04-19T00:00:00"/>
    <d v="2024-04-25T00:00:00"/>
    <s v="tlewis"/>
    <s v="rsharma"/>
    <n v="3749.26"/>
    <s v="EDIA"/>
    <s v="C"/>
    <s v="Labor"/>
    <s v="TEC"/>
    <m/>
    <s v="BNL"/>
    <s v="PED"/>
    <s v="DET"/>
    <x v="11"/>
    <m/>
    <m/>
    <m/>
    <m/>
    <m/>
    <m/>
    <m/>
    <m/>
    <n v="3749.26"/>
    <m/>
    <m/>
    <m/>
    <m/>
    <m/>
    <m/>
    <m/>
    <m/>
    <m/>
    <m/>
    <x v="0"/>
    <x v="0"/>
    <m/>
  </r>
  <r>
    <s v=""/>
    <s v=" E1000_6920"/>
    <s v="Utilities Integration - Chilled Water System and Piping -  Preliminary Design Complete"/>
    <s v="6.10.10.04"/>
    <x v="0"/>
    <d v="2024-04-19T00:00:00"/>
    <d v="2024-04-25T00:00:00"/>
    <s v="tlewis"/>
    <s v="rsharma"/>
    <n v="1648.79"/>
    <s v="EDIA"/>
    <s v="C"/>
    <s v="Labor"/>
    <s v="TEC"/>
    <m/>
    <s v="BNL"/>
    <s v="PED"/>
    <s v="DET"/>
    <x v="11"/>
    <m/>
    <m/>
    <m/>
    <m/>
    <m/>
    <m/>
    <m/>
    <m/>
    <n v="1648.79"/>
    <m/>
    <m/>
    <m/>
    <m/>
    <m/>
    <m/>
    <m/>
    <m/>
    <m/>
    <m/>
    <x v="0"/>
    <x v="0"/>
    <m/>
  </r>
  <r>
    <s v=""/>
    <s v=" E1000_6972"/>
    <s v="Utilities Integration - Chilled Water System and Piping -  Detail Drawings"/>
    <s v="6.10.10.04"/>
    <x v="0"/>
    <d v="2024-06-17T00:00:00"/>
    <d v="2024-07-08T00:00:00"/>
    <s v="tlewis"/>
    <s v="rsharma"/>
    <n v="11997.65"/>
    <s v="EDIA"/>
    <s v="C"/>
    <s v="Labor"/>
    <s v="TEC"/>
    <m/>
    <s v="BNL"/>
    <s v="PED"/>
    <s v="DET"/>
    <x v="6"/>
    <m/>
    <m/>
    <m/>
    <m/>
    <m/>
    <m/>
    <m/>
    <m/>
    <n v="11997.65"/>
    <m/>
    <m/>
    <m/>
    <m/>
    <m/>
    <m/>
    <m/>
    <m/>
    <m/>
    <m/>
    <x v="0"/>
    <x v="0"/>
    <m/>
  </r>
  <r>
    <s v=""/>
    <s v=" E1000_6972"/>
    <s v="Utilities Integration - Chilled Water System and Piping -  Detail Drawings"/>
    <s v="6.10.10.04"/>
    <x v="0"/>
    <d v="2024-06-17T00:00:00"/>
    <d v="2024-07-08T00:00:00"/>
    <s v="tlewis"/>
    <s v="rsharma"/>
    <n v="1765.93"/>
    <s v="EDIA"/>
    <s v="C"/>
    <s v="Labor"/>
    <s v="TEC"/>
    <m/>
    <s v="BNL"/>
    <s v="PED"/>
    <s v="DET"/>
    <x v="6"/>
    <m/>
    <m/>
    <m/>
    <m/>
    <m/>
    <m/>
    <m/>
    <m/>
    <n v="1765.93"/>
    <m/>
    <m/>
    <m/>
    <m/>
    <m/>
    <m/>
    <m/>
    <m/>
    <m/>
    <m/>
    <x v="0"/>
    <x v="0"/>
    <m/>
  </r>
  <r>
    <s v=""/>
    <s v=" E1000_6975"/>
    <s v="Utilities Integration - Chilled Water System and Piping -  Prepare Spec/SOW"/>
    <s v="6.10.10.04"/>
    <x v="0"/>
    <d v="2024-07-09T00:00:00"/>
    <d v="2024-09-03T00:00:00"/>
    <s v="tlewis"/>
    <s v="rsharma"/>
    <n v="6595.16"/>
    <s v="EDIA"/>
    <s v="C"/>
    <s v="Labor"/>
    <s v="TEC"/>
    <m/>
    <s v="BNL"/>
    <s v="PED"/>
    <s v="DET"/>
    <x v="11"/>
    <m/>
    <m/>
    <m/>
    <m/>
    <m/>
    <m/>
    <m/>
    <m/>
    <n v="6595.16"/>
    <m/>
    <m/>
    <m/>
    <m/>
    <m/>
    <m/>
    <m/>
    <m/>
    <m/>
    <m/>
    <x v="0"/>
    <x v="0"/>
    <m/>
  </r>
  <r>
    <s v=""/>
    <s v=" E1000_6980"/>
    <s v="Utilities Integration - Chilled Water System and Piping -  PPM Procurement Effort"/>
    <s v="6.10.10.04"/>
    <x v="0"/>
    <d v="2024-09-04T00:00:00"/>
    <d v="2025-02-18T00:00:00"/>
    <s v="tlewis"/>
    <s v="rsharma"/>
    <n v="6786.83"/>
    <s v="EDIA"/>
    <s v="C"/>
    <s v="Labor"/>
    <s v="TEC"/>
    <m/>
    <s v="BNL"/>
    <s v="PED"/>
    <s v="DET"/>
    <x v="11"/>
    <m/>
    <m/>
    <m/>
    <m/>
    <m/>
    <m/>
    <m/>
    <m/>
    <n v="1151.3399999999999"/>
    <n v="5635.5"/>
    <m/>
    <m/>
    <m/>
    <m/>
    <m/>
    <m/>
    <m/>
    <m/>
    <m/>
    <x v="0"/>
    <x v="0"/>
    <m/>
  </r>
  <r>
    <s v=""/>
    <s v=" E1000_7100"/>
    <s v="Utilities Integration - Chilled Water System and Piping -  Final Installation"/>
    <s v="6.10.10.04"/>
    <x v="0"/>
    <d v="2027-01-12T00:00:00"/>
    <d v="2027-01-26T00:00:00"/>
    <s v="tlewis"/>
    <s v="rsharma"/>
    <n v="2193.65"/>
    <s v="CON"/>
    <s v="C"/>
    <s v="Labor"/>
    <s v="TEC"/>
    <m/>
    <s v="BNL"/>
    <s v="Const.Install"/>
    <s v="DET"/>
    <x v="5"/>
    <m/>
    <m/>
    <m/>
    <m/>
    <m/>
    <m/>
    <m/>
    <m/>
    <m/>
    <m/>
    <m/>
    <n v="2193.65"/>
    <m/>
    <m/>
    <m/>
    <m/>
    <m/>
    <m/>
    <m/>
    <x v="0"/>
    <x v="0"/>
    <m/>
  </r>
  <r>
    <s v=""/>
    <s v=" E1000_7085"/>
    <s v="Utilities Integration - Chilled Water System and Piping -  Assembly"/>
    <s v="6.10.10.04"/>
    <x v="0"/>
    <d v="2026-12-28T00:00:00"/>
    <d v="2027-01-11T00:00:00"/>
    <s v="tlewis"/>
    <s v="rsharma"/>
    <n v="2924.87"/>
    <s v="CON"/>
    <s v="C"/>
    <s v="Labor"/>
    <s v="TEC"/>
    <m/>
    <s v="BNL"/>
    <s v="Const.Fabricate"/>
    <s v="DET"/>
    <x v="9"/>
    <m/>
    <m/>
    <m/>
    <m/>
    <m/>
    <m/>
    <m/>
    <m/>
    <m/>
    <m/>
    <m/>
    <n v="2924.87"/>
    <m/>
    <m/>
    <m/>
    <m/>
    <m/>
    <m/>
    <m/>
    <x v="0"/>
    <x v="0"/>
    <m/>
  </r>
  <r>
    <s v=""/>
    <s v=" E1000_7077"/>
    <s v="Utilities Integration - Chilled Water System and Piping -  Pre-Assembly"/>
    <s v="6.10.10.04"/>
    <x v="0"/>
    <d v="2026-11-25T00:00:00"/>
    <d v="2026-12-10T00:00:00"/>
    <s v="tlewis"/>
    <s v="rsharma"/>
    <n v="2924.87"/>
    <s v="CON"/>
    <s v="C"/>
    <s v="Labor"/>
    <s v="TEC"/>
    <m/>
    <s v="BNL"/>
    <s v="Const.Fabricate"/>
    <s v="DET"/>
    <x v="9"/>
    <m/>
    <m/>
    <m/>
    <m/>
    <m/>
    <m/>
    <m/>
    <m/>
    <m/>
    <m/>
    <m/>
    <n v="2924.87"/>
    <m/>
    <m/>
    <m/>
    <m/>
    <m/>
    <m/>
    <m/>
    <x v="0"/>
    <x v="0"/>
    <m/>
  </r>
  <r>
    <s v=""/>
    <s v=" E1000_7080"/>
    <s v="Utilities Integration - Chilled Water System and Piping -  Documentation, Testing and Certification"/>
    <s v="6.10.10.04"/>
    <x v="0"/>
    <d v="2026-12-11T00:00:00"/>
    <d v="2026-12-24T00:00:00"/>
    <s v="tlewis"/>
    <s v="rsharma"/>
    <n v="12055.19"/>
    <s v="CON"/>
    <s v="C"/>
    <s v="Labor"/>
    <s v="TEC"/>
    <m/>
    <s v="BNL"/>
    <s v="Const.Test"/>
    <s v="DET"/>
    <x v="8"/>
    <m/>
    <m/>
    <m/>
    <m/>
    <m/>
    <m/>
    <m/>
    <m/>
    <m/>
    <m/>
    <m/>
    <n v="12055.19"/>
    <m/>
    <m/>
    <m/>
    <m/>
    <m/>
    <m/>
    <m/>
    <x v="0"/>
    <x v="0"/>
    <m/>
  </r>
  <r>
    <s v=""/>
    <s v=" E1000_7077"/>
    <s v="Utilities Integration - Chilled Water System and Piping -  Pre-Assembly"/>
    <s v="6.10.10.04"/>
    <x v="0"/>
    <d v="2026-11-25T00:00:00"/>
    <d v="2026-12-10T00:00:00"/>
    <s v="tlewis"/>
    <s v="rsharma"/>
    <n v="554.25"/>
    <s v="CON"/>
    <s v="C"/>
    <s v="Labor"/>
    <s v="TEC"/>
    <m/>
    <s v="BNL"/>
    <s v="Const.Fabricate"/>
    <s v="DET"/>
    <x v="9"/>
    <m/>
    <m/>
    <m/>
    <m/>
    <m/>
    <m/>
    <m/>
    <m/>
    <m/>
    <m/>
    <m/>
    <n v="554.25"/>
    <m/>
    <m/>
    <m/>
    <m/>
    <m/>
    <m/>
    <m/>
    <x v="0"/>
    <x v="0"/>
    <m/>
  </r>
  <r>
    <s v=""/>
    <s v=" E1000_7077"/>
    <s v="Utilities Integration - Chilled Water System and Piping -  Pre-Assembly"/>
    <s v="6.10.10.04"/>
    <x v="0"/>
    <d v="2026-11-25T00:00:00"/>
    <d v="2026-12-10T00:00:00"/>
    <s v="tlewis"/>
    <s v="rsharma"/>
    <n v="7233.11"/>
    <s v="CON"/>
    <s v="C"/>
    <s v="Labor"/>
    <s v="TEC"/>
    <m/>
    <s v="BNL"/>
    <s v="Const.Fabricate"/>
    <s v="DET"/>
    <x v="9"/>
    <m/>
    <m/>
    <m/>
    <m/>
    <m/>
    <m/>
    <m/>
    <m/>
    <m/>
    <m/>
    <m/>
    <n v="7233.11"/>
    <m/>
    <m/>
    <m/>
    <m/>
    <m/>
    <m/>
    <m/>
    <x v="0"/>
    <x v="0"/>
    <m/>
  </r>
  <r>
    <s v=""/>
    <s v=" E1000_7085"/>
    <s v="Utilities Integration - Chilled Water System and Piping -  Assembly"/>
    <s v="6.10.10.04"/>
    <x v="0"/>
    <d v="2026-12-28T00:00:00"/>
    <d v="2027-01-11T00:00:00"/>
    <s v="tlewis"/>
    <s v="rsharma"/>
    <n v="554.25"/>
    <s v="CON"/>
    <s v="C"/>
    <s v="Labor"/>
    <s v="TEC"/>
    <m/>
    <s v="BNL"/>
    <s v="Const.Fabricate"/>
    <s v="DET"/>
    <x v="9"/>
    <m/>
    <m/>
    <m/>
    <m/>
    <m/>
    <m/>
    <m/>
    <m/>
    <m/>
    <m/>
    <m/>
    <n v="554.25"/>
    <m/>
    <m/>
    <m/>
    <m/>
    <m/>
    <m/>
    <m/>
    <x v="0"/>
    <x v="0"/>
    <m/>
  </r>
  <r>
    <s v=""/>
    <s v=" E1000_7085"/>
    <s v="Utilities Integration - Chilled Water System and Piping -  Assembly"/>
    <s v="6.10.10.04"/>
    <x v="0"/>
    <d v="2026-12-28T00:00:00"/>
    <d v="2027-01-11T00:00:00"/>
    <s v="tlewis"/>
    <s v="rsharma"/>
    <n v="7233.11"/>
    <s v="CON"/>
    <s v="C"/>
    <s v="Labor"/>
    <s v="TEC"/>
    <m/>
    <s v="BNL"/>
    <s v="Const.Fabricate"/>
    <s v="DET"/>
    <x v="9"/>
    <m/>
    <m/>
    <m/>
    <m/>
    <m/>
    <m/>
    <m/>
    <m/>
    <m/>
    <m/>
    <m/>
    <n v="7233.11"/>
    <m/>
    <m/>
    <m/>
    <m/>
    <m/>
    <m/>
    <m/>
    <x v="0"/>
    <x v="0"/>
    <m/>
  </r>
  <r>
    <s v=""/>
    <s v=" E1000_7100"/>
    <s v="Utilities Integration - Chilled Water System and Piping -  Final Installation"/>
    <s v="6.10.10.04"/>
    <x v="0"/>
    <d v="2027-01-12T00:00:00"/>
    <d v="2027-01-26T00:00:00"/>
    <s v="tlewis"/>
    <s v="rsharma"/>
    <n v="415.69"/>
    <s v="CON"/>
    <s v="C"/>
    <s v="Labor"/>
    <s v="TEC"/>
    <m/>
    <s v="BNL"/>
    <s v="Const.Install"/>
    <s v="DET"/>
    <x v="5"/>
    <m/>
    <m/>
    <m/>
    <m/>
    <m/>
    <m/>
    <m/>
    <m/>
    <m/>
    <m/>
    <m/>
    <n v="415.69"/>
    <m/>
    <m/>
    <m/>
    <m/>
    <m/>
    <m/>
    <m/>
    <x v="0"/>
    <x v="0"/>
    <m/>
  </r>
  <r>
    <s v=""/>
    <s v=" E1000_7110"/>
    <s v="Utilities Integration - Special Cooling Systems for Detectors -  Requirements and Calculations"/>
    <s v="6.10.10.04"/>
    <x v="0"/>
    <d v="2023-10-02T00:00:00"/>
    <d v="2024-01-30T00:00:00"/>
    <s v="tlewis"/>
    <s v="rsharma"/>
    <n v="44991.18"/>
    <s v="EDIA"/>
    <s v="C"/>
    <s v="Labor"/>
    <s v="TEC"/>
    <m/>
    <s v="BNL"/>
    <s v="PED"/>
    <s v="DET"/>
    <x v="11"/>
    <m/>
    <m/>
    <m/>
    <m/>
    <m/>
    <m/>
    <m/>
    <m/>
    <n v="44991.18"/>
    <m/>
    <m/>
    <m/>
    <m/>
    <m/>
    <m/>
    <m/>
    <m/>
    <m/>
    <m/>
    <x v="0"/>
    <x v="0"/>
    <m/>
  </r>
  <r>
    <s v=""/>
    <s v=" E1000_7150"/>
    <s v="Utilities Integration - Special Cooling Systems for Detectors -  Preliminary Design Review"/>
    <s v="6.10.10.04"/>
    <x v="0"/>
    <d v="2024-11-14T00:00:00"/>
    <d v="2024-11-20T00:00:00"/>
    <s v="tlewis"/>
    <s v="rsharma"/>
    <n v="3880.49"/>
    <s v="EDIA"/>
    <s v="C"/>
    <s v="Labor"/>
    <s v="TEC"/>
    <m/>
    <s v="BNL"/>
    <s v="PED"/>
    <s v="DET"/>
    <x v="11"/>
    <m/>
    <m/>
    <m/>
    <m/>
    <m/>
    <m/>
    <m/>
    <m/>
    <m/>
    <n v="3880.49"/>
    <m/>
    <m/>
    <m/>
    <m/>
    <m/>
    <m/>
    <m/>
    <m/>
    <m/>
    <x v="0"/>
    <x v="0"/>
    <m/>
  </r>
  <r>
    <s v=""/>
    <s v=" E1000_7170"/>
    <s v="Utilities Integration - Special Cooling Systems for Detectors -  Preliminary Design Complete"/>
    <s v="6.10.10.04"/>
    <x v="0"/>
    <d v="2024-11-21T00:00:00"/>
    <d v="2024-11-27T00:00:00"/>
    <s v="tlewis"/>
    <s v="rsharma"/>
    <n v="3880.49"/>
    <s v="EDIA"/>
    <s v="C"/>
    <s v="Labor"/>
    <s v="TEC"/>
    <m/>
    <s v="BNL"/>
    <s v="PED"/>
    <s v="DET"/>
    <x v="11"/>
    <m/>
    <m/>
    <m/>
    <m/>
    <m/>
    <m/>
    <m/>
    <m/>
    <m/>
    <n v="3880.49"/>
    <m/>
    <m/>
    <m/>
    <m/>
    <m/>
    <m/>
    <m/>
    <m/>
    <m/>
    <x v="0"/>
    <x v="0"/>
    <m/>
  </r>
  <r>
    <s v=""/>
    <s v=" E1000_7170"/>
    <s v="Utilities Integration - Special Cooling Systems for Detectors -  Preliminary Design Complete"/>
    <s v="6.10.10.04"/>
    <x v="0"/>
    <d v="2024-11-21T00:00:00"/>
    <d v="2024-11-27T00:00:00"/>
    <s v="tlewis"/>
    <s v="rsharma"/>
    <n v="1706.5"/>
    <s v="EDIA"/>
    <s v="C"/>
    <s v="Labor"/>
    <s v="TEC"/>
    <m/>
    <s v="BNL"/>
    <s v="PED"/>
    <s v="DET"/>
    <x v="11"/>
    <m/>
    <m/>
    <m/>
    <m/>
    <m/>
    <m/>
    <m/>
    <m/>
    <m/>
    <n v="1706.5"/>
    <m/>
    <m/>
    <m/>
    <m/>
    <m/>
    <m/>
    <m/>
    <m/>
    <m/>
    <x v="0"/>
    <x v="0"/>
    <m/>
  </r>
  <r>
    <s v=""/>
    <s v=" E1000_7180"/>
    <s v="Utilities Integration - Special Cooling Systems for Detectors -  Final Design"/>
    <s v="6.10.10.04"/>
    <x v="0"/>
    <d v="2024-12-02T00:00:00"/>
    <d v="2025-08-18T00:00:00"/>
    <s v="tlewis"/>
    <s v="rsharma"/>
    <n v="124175.65"/>
    <s v="EDIA"/>
    <s v="C"/>
    <s v="Labor"/>
    <s v="TEC"/>
    <m/>
    <s v="BNL"/>
    <s v="PED"/>
    <s v="DET"/>
    <x v="6"/>
    <m/>
    <m/>
    <m/>
    <m/>
    <m/>
    <m/>
    <m/>
    <m/>
    <m/>
    <n v="124175.65"/>
    <m/>
    <m/>
    <m/>
    <m/>
    <m/>
    <m/>
    <m/>
    <m/>
    <m/>
    <x v="0"/>
    <x v="0"/>
    <m/>
  </r>
  <r>
    <s v=""/>
    <s v=" E1000_7190"/>
    <s v="Utilities Integration - Special Cooling Systems for Detectors -  Final Design Review"/>
    <s v="6.10.10.04"/>
    <x v="0"/>
    <d v="2025-08-19T00:00:00"/>
    <d v="2025-08-25T00:00:00"/>
    <s v="tlewis"/>
    <s v="rsharma"/>
    <n v="3880.49"/>
    <s v="EDIA"/>
    <s v="C"/>
    <s v="Labor"/>
    <s v="TEC"/>
    <m/>
    <s v="BNL"/>
    <s v="PED"/>
    <s v="DET"/>
    <x v="6"/>
    <m/>
    <m/>
    <m/>
    <m/>
    <m/>
    <m/>
    <m/>
    <m/>
    <m/>
    <n v="3880.49"/>
    <m/>
    <m/>
    <m/>
    <m/>
    <m/>
    <m/>
    <m/>
    <m/>
    <m/>
    <x v="0"/>
    <x v="0"/>
    <m/>
  </r>
  <r>
    <s v=""/>
    <s v=" E1000_7225"/>
    <s v="Utilities Integration - Special Cooling Systems for Detectors -  Detail Drawings"/>
    <s v="6.10.10.04"/>
    <x v="0"/>
    <d v="2025-08-26T00:00:00"/>
    <d v="2025-10-07T00:00:00"/>
    <s v="tlewis"/>
    <s v="rsharma"/>
    <n v="4163.33"/>
    <s v="EDIA"/>
    <s v="C"/>
    <s v="Labor"/>
    <s v="TEC"/>
    <m/>
    <s v="BNL"/>
    <s v="PED"/>
    <s v="DET"/>
    <x v="6"/>
    <m/>
    <m/>
    <m/>
    <m/>
    <m/>
    <m/>
    <m/>
    <m/>
    <m/>
    <n v="3469.44"/>
    <n v="693.89"/>
    <m/>
    <m/>
    <m/>
    <m/>
    <m/>
    <m/>
    <m/>
    <m/>
    <x v="0"/>
    <x v="0"/>
    <m/>
  </r>
  <r>
    <s v=""/>
    <s v=" E1000_7225"/>
    <s v="Utilities Integration - Special Cooling Systems for Detectors -  Detail Drawings"/>
    <s v="6.10.10.04"/>
    <x v="0"/>
    <d v="2025-08-26T00:00:00"/>
    <d v="2025-10-07T00:00:00"/>
    <s v="tlewis"/>
    <s v="rsharma"/>
    <n v="612.79999999999995"/>
    <s v="EDIA"/>
    <s v="C"/>
    <s v="Labor"/>
    <s v="TEC"/>
    <m/>
    <s v="BNL"/>
    <s v="PED"/>
    <s v="DET"/>
    <x v="6"/>
    <m/>
    <m/>
    <m/>
    <m/>
    <m/>
    <m/>
    <m/>
    <m/>
    <m/>
    <n v="510.67"/>
    <n v="102.13"/>
    <m/>
    <m/>
    <m/>
    <m/>
    <m/>
    <m/>
    <m/>
    <m/>
    <x v="0"/>
    <x v="0"/>
    <m/>
  </r>
  <r>
    <s v=""/>
    <s v=" E1000_7227"/>
    <s v="Utilities Integration - Special Cooling Systems for Detectors -  Prepare Spec/SOW"/>
    <s v="6.10.10.04"/>
    <x v="0"/>
    <d v="2025-10-08T00:00:00"/>
    <d v="2025-10-22T00:00:00"/>
    <s v="tlewis"/>
    <s v="rsharma"/>
    <n v="7064.9"/>
    <s v="EDIA"/>
    <s v="C"/>
    <s v="Labor"/>
    <s v="TEC"/>
    <m/>
    <s v="BNL"/>
    <s v="PED"/>
    <s v="DET"/>
    <x v="11"/>
    <m/>
    <m/>
    <m/>
    <m/>
    <m/>
    <m/>
    <m/>
    <m/>
    <m/>
    <m/>
    <n v="7064.9"/>
    <m/>
    <m/>
    <m/>
    <m/>
    <m/>
    <m/>
    <m/>
    <m/>
    <x v="0"/>
    <x v="0"/>
    <m/>
  </r>
  <r>
    <s v=""/>
    <s v=" E1000_7231"/>
    <s v="Utilities Integration - Special Cooling Systems for Detectors -  PPM Procurement Effort"/>
    <s v="6.10.10.04"/>
    <x v="0"/>
    <d v="2025-10-23T00:00:00"/>
    <d v="2026-04-07T00:00:00"/>
    <s v="tlewis"/>
    <s v="rsharma"/>
    <n v="3532.45"/>
    <s v="EDIA"/>
    <s v="C"/>
    <s v="Labor"/>
    <s v="TEC"/>
    <m/>
    <s v="BNL"/>
    <s v="PED"/>
    <s v="DET"/>
    <x v="11"/>
    <m/>
    <m/>
    <m/>
    <m/>
    <m/>
    <m/>
    <m/>
    <m/>
    <m/>
    <m/>
    <n v="3532.45"/>
    <m/>
    <m/>
    <m/>
    <m/>
    <m/>
    <m/>
    <m/>
    <m/>
    <x v="0"/>
    <x v="0"/>
    <m/>
  </r>
  <r>
    <s v=""/>
    <s v=" E1000_7250"/>
    <s v="Utilities Integration - Special Cooling Systems for Detectors -  Vendor Support by BNL"/>
    <s v="6.10.10.04"/>
    <x v="0"/>
    <d v="2026-04-08T00:00:00"/>
    <d v="2026-05-19T00:00:00"/>
    <s v="tlewis"/>
    <s v="rsharma"/>
    <n v="3532.45"/>
    <s v="EDIA"/>
    <s v="C"/>
    <s v="Labor"/>
    <s v="TEC"/>
    <m/>
    <s v="BNL"/>
    <s v="PED"/>
    <s v="DET"/>
    <x v="10"/>
    <m/>
    <m/>
    <m/>
    <m/>
    <m/>
    <m/>
    <m/>
    <m/>
    <m/>
    <m/>
    <n v="3532.45"/>
    <m/>
    <m/>
    <m/>
    <m/>
    <m/>
    <m/>
    <m/>
    <m/>
    <x v="0"/>
    <x v="0"/>
    <m/>
  </r>
  <r>
    <s v=""/>
    <s v=" E1000_7297"/>
    <s v="Utilities Integration - Special Cooling Systems for Detectors -  Pre-Assembly"/>
    <s v="6.10.10.04"/>
    <x v="0"/>
    <d v="2027-02-11T00:00:00"/>
    <d v="2027-04-08T00:00:00"/>
    <s v="tlewis"/>
    <s v="rsharma"/>
    <n v="831.38"/>
    <s v="CON"/>
    <s v="C"/>
    <s v="Labor"/>
    <s v="TEC"/>
    <m/>
    <s v="BNL"/>
    <s v="Const.Test"/>
    <s v="DET"/>
    <x v="8"/>
    <m/>
    <m/>
    <m/>
    <m/>
    <m/>
    <m/>
    <m/>
    <m/>
    <m/>
    <m/>
    <m/>
    <n v="831.38"/>
    <m/>
    <m/>
    <m/>
    <m/>
    <m/>
    <m/>
    <m/>
    <x v="0"/>
    <x v="0"/>
    <m/>
  </r>
  <r>
    <s v=""/>
    <s v=" E1000_7297"/>
    <s v="Utilities Integration - Special Cooling Systems for Detectors -  Pre-Assembly"/>
    <s v="6.10.10.04"/>
    <x v="0"/>
    <d v="2027-02-11T00:00:00"/>
    <d v="2027-04-08T00:00:00"/>
    <s v="tlewis"/>
    <s v="rsharma"/>
    <n v="11814.09"/>
    <s v="CON"/>
    <s v="C"/>
    <s v="Labor"/>
    <s v="TEC"/>
    <m/>
    <s v="BNL"/>
    <s v="Const.Test"/>
    <s v="DET"/>
    <x v="8"/>
    <m/>
    <m/>
    <m/>
    <m/>
    <m/>
    <m/>
    <m/>
    <m/>
    <m/>
    <m/>
    <m/>
    <n v="11814.09"/>
    <m/>
    <m/>
    <m/>
    <m/>
    <m/>
    <m/>
    <m/>
    <x v="0"/>
    <x v="0"/>
    <m/>
  </r>
  <r>
    <s v=""/>
    <s v=" E1000_7335"/>
    <s v="Utilities Integration - Special Cooling Systems for Detectors -  Assembly"/>
    <s v="6.10.10.04"/>
    <x v="0"/>
    <d v="2027-05-21T00:00:00"/>
    <d v="2027-07-19T00:00:00"/>
    <s v="tlewis"/>
    <s v="rsharma"/>
    <n v="831.38"/>
    <s v="CON"/>
    <s v="C"/>
    <s v="Labor"/>
    <s v="TEC"/>
    <m/>
    <s v="BNL"/>
    <s v="Const.Test"/>
    <s v="DET"/>
    <x v="8"/>
    <m/>
    <m/>
    <m/>
    <m/>
    <m/>
    <m/>
    <m/>
    <m/>
    <m/>
    <m/>
    <m/>
    <n v="831.38"/>
    <m/>
    <m/>
    <m/>
    <m/>
    <m/>
    <m/>
    <m/>
    <x v="0"/>
    <x v="0"/>
    <m/>
  </r>
  <r>
    <s v=""/>
    <s v=" E1000_7335"/>
    <s v="Utilities Integration - Special Cooling Systems for Detectors -  Assembly"/>
    <s v="6.10.10.04"/>
    <x v="0"/>
    <d v="2027-05-21T00:00:00"/>
    <d v="2027-07-19T00:00:00"/>
    <s v="tlewis"/>
    <s v="rsharma"/>
    <n v="11814.09"/>
    <s v="CON"/>
    <s v="C"/>
    <s v="Labor"/>
    <s v="TEC"/>
    <m/>
    <s v="BNL"/>
    <s v="Const.Test"/>
    <s v="DET"/>
    <x v="8"/>
    <m/>
    <m/>
    <m/>
    <m/>
    <m/>
    <m/>
    <m/>
    <m/>
    <m/>
    <m/>
    <m/>
    <n v="11814.09"/>
    <m/>
    <m/>
    <m/>
    <m/>
    <m/>
    <m/>
    <m/>
    <x v="0"/>
    <x v="0"/>
    <m/>
  </r>
  <r>
    <s v=""/>
    <s v=" E1000_7330"/>
    <s v="Utilities Integration - Special Cooling Systems for Detectors -  Documentation, Testing and Certification"/>
    <s v="6.10.10.04"/>
    <x v="0"/>
    <d v="2027-04-09T00:00:00"/>
    <d v="2027-05-20T00:00:00"/>
    <s v="tlewis"/>
    <s v="rsharma"/>
    <n v="12055.19"/>
    <s v="CON"/>
    <s v="C"/>
    <s v="Labor"/>
    <s v="TEC"/>
    <m/>
    <s v="BNL"/>
    <s v="Const.Test"/>
    <s v="DET"/>
    <x v="8"/>
    <m/>
    <m/>
    <m/>
    <m/>
    <m/>
    <m/>
    <m/>
    <m/>
    <m/>
    <m/>
    <m/>
    <n v="12055.19"/>
    <m/>
    <m/>
    <m/>
    <m/>
    <m/>
    <m/>
    <m/>
    <x v="0"/>
    <x v="0"/>
    <m/>
  </r>
  <r>
    <s v=""/>
    <s v=" E1000_7350"/>
    <s v="Utilities Integration - Special Cooling Systems for Detectors -  Final Installation"/>
    <s v="6.10.10.04"/>
    <x v="0"/>
    <d v="2027-07-20T00:00:00"/>
    <d v="2027-08-30T00:00:00"/>
    <s v="tlewis"/>
    <s v="rsharma"/>
    <n v="2078.44"/>
    <s v="CON"/>
    <s v="C"/>
    <s v="Labor"/>
    <s v="TEC"/>
    <m/>
    <s v="BNL"/>
    <s v="Const.Install"/>
    <s v="DET"/>
    <x v="5"/>
    <m/>
    <m/>
    <m/>
    <m/>
    <m/>
    <m/>
    <m/>
    <m/>
    <m/>
    <m/>
    <m/>
    <n v="2078.44"/>
    <m/>
    <m/>
    <m/>
    <m/>
    <m/>
    <m/>
    <m/>
    <x v="0"/>
    <x v="0"/>
    <m/>
  </r>
  <r>
    <s v=""/>
    <s v=" E1000_7350"/>
    <s v="Utilities Integration - Special Cooling Systems for Detectors -  Final Installation"/>
    <s v="6.10.10.04"/>
    <x v="0"/>
    <d v="2027-07-20T00:00:00"/>
    <d v="2027-08-30T00:00:00"/>
    <s v="tlewis"/>
    <s v="rsharma"/>
    <n v="10968.26"/>
    <s v="CON"/>
    <s v="C"/>
    <s v="Labor"/>
    <s v="TEC"/>
    <m/>
    <s v="BNL"/>
    <s v="Const.Install"/>
    <s v="DET"/>
    <x v="5"/>
    <m/>
    <m/>
    <m/>
    <m/>
    <m/>
    <m/>
    <m/>
    <m/>
    <m/>
    <m/>
    <m/>
    <n v="10968.26"/>
    <m/>
    <m/>
    <m/>
    <m/>
    <m/>
    <m/>
    <m/>
    <x v="0"/>
    <x v="0"/>
    <m/>
  </r>
  <r>
    <s v=""/>
    <s v=" E1000_7290"/>
    <s v="Utilities Integration - Special Cooling Systems for Detectors -  Fabrication of Parts"/>
    <s v="6.10.10.04"/>
    <x v="0"/>
    <d v="2026-05-20T00:00:00"/>
    <d v="2027-02-09T00:00:00"/>
    <s v="tlewis"/>
    <s v="rsharma"/>
    <n v="4737.83"/>
    <s v="CON"/>
    <s v="C"/>
    <s v="Labor"/>
    <s v="TEC"/>
    <m/>
    <s v="BNL"/>
    <s v="Const.Fabricate"/>
    <s v="DET"/>
    <x v="9"/>
    <m/>
    <m/>
    <m/>
    <m/>
    <m/>
    <m/>
    <m/>
    <m/>
    <m/>
    <m/>
    <n v="2447.88"/>
    <n v="2289.9499999999998"/>
    <m/>
    <m/>
    <m/>
    <m/>
    <m/>
    <m/>
    <m/>
    <x v="0"/>
    <x v="0"/>
    <m/>
  </r>
  <r>
    <s v=""/>
    <s v=" E1000_7420"/>
    <s v="Utilities Integration - Gas Systems -  Preliminary Design Complete"/>
    <s v="6.10.10.04"/>
    <x v="0"/>
    <d v="2024-03-22T00:00:00"/>
    <d v="2024-03-28T00:00:00"/>
    <s v="tlewis"/>
    <s v="rsharma"/>
    <n v="0"/>
    <s v="EDIA"/>
    <s v="C"/>
    <s v="Labor"/>
    <s v="TEC"/>
    <m/>
    <s v="BNL"/>
    <s v="PED"/>
    <s v="DET"/>
    <x v="11"/>
    <m/>
    <m/>
    <m/>
    <m/>
    <m/>
    <m/>
    <m/>
    <m/>
    <m/>
    <m/>
    <m/>
    <m/>
    <m/>
    <m/>
    <m/>
    <m/>
    <m/>
    <m/>
    <m/>
    <x v="0"/>
    <x v="0"/>
    <m/>
  </r>
  <r>
    <s v=""/>
    <s v=" E1000_7420"/>
    <s v="Utilities Integration - Gas Systems -  Preliminary Design Complete"/>
    <s v="6.10.10.04"/>
    <x v="0"/>
    <d v="2024-03-22T00:00:00"/>
    <d v="2024-03-28T00:00:00"/>
    <s v="tlewis"/>
    <s v="rsharma"/>
    <n v="0"/>
    <s v="EDIA"/>
    <s v="C"/>
    <s v="Labor"/>
    <s v="TEC"/>
    <m/>
    <s v="BNL"/>
    <s v="PED"/>
    <s v="DET"/>
    <x v="11"/>
    <m/>
    <m/>
    <m/>
    <m/>
    <m/>
    <m/>
    <m/>
    <m/>
    <m/>
    <m/>
    <m/>
    <m/>
    <m/>
    <m/>
    <m/>
    <m/>
    <m/>
    <m/>
    <m/>
    <x v="0"/>
    <x v="0"/>
    <m/>
  </r>
  <r>
    <s v=""/>
    <s v=" E1000_7400"/>
    <s v="Utilities Integration - Gas Systems -  Preliminary Design Review"/>
    <s v="6.10.10.04"/>
    <x v="0"/>
    <d v="2024-03-15T00:00:00"/>
    <d v="2024-03-21T00:00:00"/>
    <s v="tlewis"/>
    <s v="rsharma"/>
    <n v="1874.63"/>
    <s v="EDIA"/>
    <s v="C"/>
    <s v="Labor"/>
    <s v="TEC"/>
    <m/>
    <s v="BNL"/>
    <s v="PED"/>
    <s v="DET"/>
    <x v="11"/>
    <m/>
    <m/>
    <m/>
    <m/>
    <m/>
    <m/>
    <m/>
    <m/>
    <n v="1874.63"/>
    <m/>
    <m/>
    <m/>
    <m/>
    <m/>
    <m/>
    <m/>
    <m/>
    <m/>
    <m/>
    <x v="0"/>
    <x v="0"/>
    <m/>
  </r>
  <r>
    <s v=""/>
    <s v=" E1000_7430"/>
    <s v="Utilities Integration - Gas Systems -  Final Design"/>
    <s v="6.10.10.04"/>
    <x v="0"/>
    <d v="2024-03-29T00:00:00"/>
    <d v="2024-05-31T00:00:00"/>
    <s v="tlewis"/>
    <s v="rsharma"/>
    <n v="22495.59"/>
    <s v="EDIA"/>
    <s v="C"/>
    <s v="Labor"/>
    <s v="TEC"/>
    <m/>
    <s v="BNL"/>
    <s v="PED"/>
    <s v="DET"/>
    <x v="6"/>
    <m/>
    <m/>
    <m/>
    <m/>
    <m/>
    <m/>
    <m/>
    <m/>
    <n v="22495.59"/>
    <m/>
    <m/>
    <m/>
    <m/>
    <m/>
    <m/>
    <m/>
    <m/>
    <m/>
    <m/>
    <x v="0"/>
    <x v="0"/>
    <m/>
  </r>
  <r>
    <s v=""/>
    <s v=" E1000_7440"/>
    <s v="Utilities Integration - Gas Systems -  Final Design Review"/>
    <s v="6.10.10.04"/>
    <x v="0"/>
    <d v="2024-06-03T00:00:00"/>
    <d v="2024-06-07T00:00:00"/>
    <s v="tlewis"/>
    <s v="rsharma"/>
    <n v="3749.26"/>
    <s v="EDIA"/>
    <s v="C"/>
    <s v="Labor"/>
    <s v="TEC"/>
    <m/>
    <s v="BNL"/>
    <s v="PED"/>
    <s v="DET"/>
    <x v="6"/>
    <m/>
    <m/>
    <m/>
    <m/>
    <m/>
    <m/>
    <m/>
    <m/>
    <n v="3749.26"/>
    <m/>
    <m/>
    <m/>
    <m/>
    <m/>
    <m/>
    <m/>
    <m/>
    <m/>
    <m/>
    <x v="0"/>
    <x v="0"/>
    <m/>
  </r>
  <r>
    <s v=""/>
    <s v=" E1000_7360"/>
    <s v="Utilities Integration - Gas Systems -  Requirements and Calculations"/>
    <s v="6.10.10.04"/>
    <x v="0"/>
    <d v="2023-11-01T00:00:00"/>
    <d v="2024-01-02T00:00:00"/>
    <s v="tlewis"/>
    <s v="rsharma"/>
    <n v="22495.59"/>
    <s v="EDIA"/>
    <s v="C"/>
    <s v="Labor"/>
    <s v="TEC"/>
    <m/>
    <s v="BNL"/>
    <s v="PED"/>
    <s v="DET"/>
    <x v="11"/>
    <m/>
    <m/>
    <m/>
    <m/>
    <m/>
    <m/>
    <m/>
    <m/>
    <n v="22495.59"/>
    <m/>
    <m/>
    <m/>
    <m/>
    <m/>
    <m/>
    <m/>
    <m/>
    <m/>
    <m/>
    <x v="0"/>
    <x v="0"/>
    <m/>
  </r>
  <r>
    <s v=""/>
    <s v=" E1000_7475"/>
    <s v="Utilities Integration - Gas Systems -  Detail Drawings"/>
    <s v="6.10.10.04"/>
    <x v="0"/>
    <d v="2024-06-10T00:00:00"/>
    <d v="2024-07-22T00:00:00"/>
    <s v="tlewis"/>
    <s v="rsharma"/>
    <n v="11997.65"/>
    <s v="EDIA"/>
    <s v="C"/>
    <s v="Labor"/>
    <s v="TEC"/>
    <m/>
    <s v="BNL"/>
    <s v="PED"/>
    <s v="DET"/>
    <x v="6"/>
    <m/>
    <m/>
    <m/>
    <m/>
    <m/>
    <m/>
    <m/>
    <m/>
    <n v="11997.65"/>
    <m/>
    <m/>
    <m/>
    <m/>
    <m/>
    <m/>
    <m/>
    <m/>
    <m/>
    <m/>
    <x v="0"/>
    <x v="0"/>
    <m/>
  </r>
  <r>
    <s v=""/>
    <s v=" E1000_7475"/>
    <s v="Utilities Integration - Gas Systems -  Detail Drawings"/>
    <s v="6.10.10.04"/>
    <x v="0"/>
    <d v="2024-06-10T00:00:00"/>
    <d v="2024-07-22T00:00:00"/>
    <s v="tlewis"/>
    <s v="rsharma"/>
    <n v="1765.93"/>
    <s v="EDIA"/>
    <s v="C"/>
    <s v="Labor"/>
    <s v="TEC"/>
    <m/>
    <s v="BNL"/>
    <s v="PED"/>
    <s v="DET"/>
    <x v="6"/>
    <m/>
    <m/>
    <m/>
    <m/>
    <m/>
    <m/>
    <m/>
    <m/>
    <n v="1765.93"/>
    <m/>
    <m/>
    <m/>
    <m/>
    <m/>
    <m/>
    <m/>
    <m/>
    <m/>
    <m/>
    <x v="0"/>
    <x v="0"/>
    <m/>
  </r>
  <r>
    <s v=""/>
    <s v=" E1000_7477"/>
    <s v="Utilities Integration - Gas Systems -  Prepare Spec/SOW"/>
    <s v="6.10.10.04"/>
    <x v="0"/>
    <d v="2024-07-23T00:00:00"/>
    <d v="2024-08-05T00:00:00"/>
    <s v="tlewis"/>
    <s v="rsharma"/>
    <n v="6595.16"/>
    <s v="EDIA"/>
    <s v="C"/>
    <s v="Labor"/>
    <s v="TEC"/>
    <m/>
    <s v="BNL"/>
    <s v="PED"/>
    <s v="DET"/>
    <x v="11"/>
    <m/>
    <m/>
    <m/>
    <m/>
    <m/>
    <m/>
    <m/>
    <m/>
    <n v="6595.16"/>
    <m/>
    <m/>
    <m/>
    <m/>
    <m/>
    <m/>
    <m/>
    <m/>
    <m/>
    <m/>
    <x v="0"/>
    <x v="0"/>
    <m/>
  </r>
  <r>
    <s v=""/>
    <s v=" E1000_7500"/>
    <s v="Utilities Integration - Gas Systems -  Vendor Support by BNL"/>
    <s v="6.10.10.04"/>
    <x v="0"/>
    <d v="2025-12-09T00:00:00"/>
    <d v="2026-01-22T00:00:00"/>
    <s v="tlewis"/>
    <s v="rsharma"/>
    <n v="7064.9"/>
    <s v="EDIA"/>
    <s v="C"/>
    <s v="Labor"/>
    <s v="TEC"/>
    <m/>
    <s v="BNL"/>
    <s v="PED"/>
    <s v="DET"/>
    <x v="10"/>
    <m/>
    <m/>
    <m/>
    <m/>
    <m/>
    <m/>
    <m/>
    <m/>
    <m/>
    <m/>
    <n v="7064.9"/>
    <m/>
    <m/>
    <m/>
    <m/>
    <m/>
    <m/>
    <m/>
    <m/>
    <x v="0"/>
    <x v="0"/>
    <m/>
  </r>
  <r>
    <s v=""/>
    <s v=" E1000_7481"/>
    <s v="Utilities Integration - Gas Systems -  PPM Procurement Effort"/>
    <s v="6.10.10.04"/>
    <x v="0"/>
    <d v="2024-08-06T00:00:00"/>
    <d v="2025-01-17T00:00:00"/>
    <s v="tlewis"/>
    <s v="rsharma"/>
    <n v="3372.81"/>
    <s v="EDIA"/>
    <s v="C"/>
    <s v="Labor"/>
    <s v="TEC"/>
    <m/>
    <s v="BNL"/>
    <s v="PED"/>
    <s v="DET"/>
    <x v="11"/>
    <m/>
    <m/>
    <m/>
    <m/>
    <m/>
    <m/>
    <m/>
    <m/>
    <n v="1174.46"/>
    <n v="2198.35"/>
    <m/>
    <m/>
    <m/>
    <m/>
    <m/>
    <m/>
    <m/>
    <m/>
    <m/>
    <x v="0"/>
    <x v="0"/>
    <m/>
  </r>
  <r>
    <s v=""/>
    <s v=" E1000_7580"/>
    <s v="Utilities Integration - Gas Systems -  Documentation, Testing and Certification"/>
    <s v="6.10.10.04"/>
    <x v="0"/>
    <d v="2026-11-09T00:00:00"/>
    <d v="2026-12-23T00:00:00"/>
    <s v="tlewis"/>
    <s v="rsharma"/>
    <n v="12055.19"/>
    <s v="CON"/>
    <s v="C"/>
    <s v="Labor"/>
    <s v="TEC"/>
    <m/>
    <s v="BNL"/>
    <s v="Const.Test"/>
    <s v="DET"/>
    <x v="8"/>
    <m/>
    <m/>
    <m/>
    <m/>
    <m/>
    <m/>
    <m/>
    <m/>
    <m/>
    <m/>
    <m/>
    <n v="12055.19"/>
    <m/>
    <m/>
    <m/>
    <m/>
    <m/>
    <m/>
    <m/>
    <x v="0"/>
    <x v="0"/>
    <m/>
  </r>
  <r>
    <s v=""/>
    <s v=" E1000_7520"/>
    <s v="Utilities Integration - Gas Systems -  Pre-Assembly"/>
    <s v="6.10.10.04"/>
    <x v="0"/>
    <d v="2026-10-09T00:00:00"/>
    <d v="2026-11-06T00:00:00"/>
    <s v="tlewis"/>
    <s v="rsharma"/>
    <n v="969.94"/>
    <s v="CON"/>
    <s v="C"/>
    <s v="Labor"/>
    <s v="TEC"/>
    <m/>
    <s v="BNL"/>
    <s v="Const.Test"/>
    <s v="DET"/>
    <x v="8"/>
    <m/>
    <m/>
    <m/>
    <m/>
    <m/>
    <m/>
    <m/>
    <m/>
    <m/>
    <m/>
    <m/>
    <n v="969.94"/>
    <m/>
    <m/>
    <m/>
    <m/>
    <m/>
    <m/>
    <m/>
    <x v="0"/>
    <x v="0"/>
    <m/>
  </r>
  <r>
    <s v=""/>
    <s v=" E1000_7520"/>
    <s v="Utilities Integration - Gas Systems -  Pre-Assembly"/>
    <s v="6.10.10.04"/>
    <x v="0"/>
    <d v="2026-10-09T00:00:00"/>
    <d v="2026-11-06T00:00:00"/>
    <s v="tlewis"/>
    <s v="rsharma"/>
    <n v="13622.36"/>
    <s v="CON"/>
    <s v="C"/>
    <s v="Labor"/>
    <s v="TEC"/>
    <m/>
    <s v="BNL"/>
    <s v="Const.Test"/>
    <s v="DET"/>
    <x v="8"/>
    <m/>
    <m/>
    <m/>
    <m/>
    <m/>
    <m/>
    <m/>
    <m/>
    <m/>
    <m/>
    <m/>
    <n v="13622.36"/>
    <m/>
    <m/>
    <m/>
    <m/>
    <m/>
    <m/>
    <m/>
    <x v="0"/>
    <x v="0"/>
    <m/>
  </r>
  <r>
    <s v=""/>
    <s v=" E1000_7585"/>
    <s v="Utilities Integration - Gas Systems -  Assembly"/>
    <s v="6.10.10.04"/>
    <x v="0"/>
    <d v="2026-12-24T00:00:00"/>
    <d v="2027-01-25T00:00:00"/>
    <s v="tlewis"/>
    <s v="rsharma"/>
    <n v="969.94"/>
    <s v="CON"/>
    <s v="C"/>
    <s v="Labor"/>
    <s v="TEC"/>
    <m/>
    <s v="BNL"/>
    <s v="Const.Test"/>
    <s v="DET"/>
    <x v="8"/>
    <m/>
    <m/>
    <m/>
    <m/>
    <m/>
    <m/>
    <m/>
    <m/>
    <m/>
    <m/>
    <m/>
    <n v="969.94"/>
    <m/>
    <m/>
    <m/>
    <m/>
    <m/>
    <m/>
    <m/>
    <x v="0"/>
    <x v="0"/>
    <m/>
  </r>
  <r>
    <s v=""/>
    <s v=" E1000_7585"/>
    <s v="Utilities Integration - Gas Systems -  Assembly"/>
    <s v="6.10.10.04"/>
    <x v="0"/>
    <d v="2026-12-24T00:00:00"/>
    <d v="2027-01-25T00:00:00"/>
    <s v="tlewis"/>
    <s v="rsharma"/>
    <n v="13622.36"/>
    <s v="CON"/>
    <s v="C"/>
    <s v="Labor"/>
    <s v="TEC"/>
    <m/>
    <s v="BNL"/>
    <s v="Const.Test"/>
    <s v="DET"/>
    <x v="8"/>
    <m/>
    <m/>
    <m/>
    <m/>
    <m/>
    <m/>
    <m/>
    <m/>
    <m/>
    <m/>
    <m/>
    <n v="13622.36"/>
    <m/>
    <m/>
    <m/>
    <m/>
    <m/>
    <m/>
    <m/>
    <x v="0"/>
    <x v="0"/>
    <m/>
  </r>
  <r>
    <s v=""/>
    <s v=" E1000_7600"/>
    <s v="Utilities Integration - Gas Systems -  Final Installation"/>
    <s v="6.10.10.04"/>
    <x v="0"/>
    <d v="2027-01-26T00:00:00"/>
    <d v="2027-02-08T00:00:00"/>
    <s v="tlewis"/>
    <s v="rsharma"/>
    <n v="415.69"/>
    <s v="CON"/>
    <s v="C"/>
    <s v="Labor"/>
    <s v="TEC"/>
    <m/>
    <s v="BNL"/>
    <s v="Const.Install"/>
    <s v="DET"/>
    <x v="5"/>
    <m/>
    <m/>
    <m/>
    <m/>
    <m/>
    <m/>
    <m/>
    <m/>
    <m/>
    <m/>
    <m/>
    <n v="415.69"/>
    <m/>
    <m/>
    <m/>
    <m/>
    <m/>
    <m/>
    <m/>
    <x v="0"/>
    <x v="0"/>
    <m/>
  </r>
  <r>
    <s v=""/>
    <s v=" E1000_7600"/>
    <s v="Utilities Integration - Gas Systems -  Final Installation"/>
    <s v="6.10.10.04"/>
    <x v="0"/>
    <d v="2027-01-26T00:00:00"/>
    <d v="2027-02-08T00:00:00"/>
    <s v="tlewis"/>
    <s v="rsharma"/>
    <n v="2193.65"/>
    <s v="CON"/>
    <s v="C"/>
    <s v="Labor"/>
    <s v="TEC"/>
    <m/>
    <s v="BNL"/>
    <s v="Const.Install"/>
    <s v="DET"/>
    <x v="5"/>
    <m/>
    <m/>
    <m/>
    <m/>
    <m/>
    <m/>
    <m/>
    <m/>
    <m/>
    <m/>
    <m/>
    <n v="2193.65"/>
    <m/>
    <m/>
    <m/>
    <m/>
    <m/>
    <m/>
    <m/>
    <x v="0"/>
    <x v="0"/>
    <m/>
  </r>
  <r>
    <s v=""/>
    <s v=" E1000_7640"/>
    <s v="Utilities Integration - Pulling Mechanisms for Endcaps -  Preliminary Design Support Structure and Installation Tooling"/>
    <s v="6.10.10.04"/>
    <x v="0"/>
    <d v="2023-11-01T00:00:00"/>
    <d v="2024-08-19T00:00:00"/>
    <s v="tlewis"/>
    <s v="rsharma"/>
    <n v="134973.53"/>
    <s v="EDIA"/>
    <s v="C"/>
    <s v="Labor"/>
    <s v="TEC"/>
    <m/>
    <s v="BNL"/>
    <s v="PED"/>
    <s v="DET"/>
    <x v="11"/>
    <s v="S.P359"/>
    <m/>
    <m/>
    <m/>
    <m/>
    <m/>
    <m/>
    <m/>
    <n v="134973.53"/>
    <m/>
    <m/>
    <m/>
    <m/>
    <m/>
    <m/>
    <m/>
    <m/>
    <m/>
    <m/>
    <x v="0"/>
    <x v="0"/>
    <m/>
  </r>
  <r>
    <s v=""/>
    <s v=" E1000_7650"/>
    <s v="Utilities Integration - Pulling Mechanisms for Endcaps -  Preliminary Design Review"/>
    <s v="6.10.10.04"/>
    <x v="0"/>
    <d v="2024-08-20T00:00:00"/>
    <d v="2024-09-17T00:00:00"/>
    <s v="tlewis"/>
    <s v="rsharma"/>
    <n v="14997.06"/>
    <s v="EDIA"/>
    <s v="C"/>
    <s v="Labor"/>
    <s v="TEC"/>
    <m/>
    <s v="BNL"/>
    <s v="PED"/>
    <s v="DET"/>
    <x v="11"/>
    <s v="S.P359"/>
    <m/>
    <m/>
    <m/>
    <m/>
    <m/>
    <m/>
    <m/>
    <n v="14997.06"/>
    <m/>
    <m/>
    <m/>
    <m/>
    <m/>
    <m/>
    <m/>
    <m/>
    <m/>
    <m/>
    <x v="0"/>
    <x v="0"/>
    <m/>
  </r>
  <r>
    <s v=""/>
    <s v=" E1000_7690"/>
    <s v="Utilities Integration - Pulling Mechanisms for Endcaps -  Final Design Review"/>
    <s v="6.10.10.04"/>
    <x v="3"/>
    <d v="2025-08-06T00:00:00"/>
    <d v="2025-08-12T00:00:00"/>
    <s v="tlewis"/>
    <s v="rsharma"/>
    <n v="7760.98"/>
    <s v="EDIA"/>
    <s v="C"/>
    <s v="Labor"/>
    <s v="TEC"/>
    <m/>
    <s v="BNL"/>
    <s v="PED"/>
    <s v="DET"/>
    <x v="6"/>
    <s v="S.P359"/>
    <m/>
    <m/>
    <m/>
    <m/>
    <m/>
    <m/>
    <m/>
    <m/>
    <n v="7760.98"/>
    <m/>
    <m/>
    <m/>
    <m/>
    <m/>
    <m/>
    <m/>
    <m/>
    <m/>
    <x v="0"/>
    <x v="0"/>
    <m/>
  </r>
  <r>
    <s v=""/>
    <s v=" E1000_7725"/>
    <s v="Utilities Integration - Pulling Mechanisms for Endcaps -  Detail Drawings"/>
    <s v="6.10.10.04"/>
    <x v="0"/>
    <d v="2025-08-13T00:00:00"/>
    <d v="2026-04-06T00:00:00"/>
    <s v="tlewis"/>
    <s v="rsharma"/>
    <n v="127598.24"/>
    <s v="EDIA"/>
    <s v="C"/>
    <s v="Labor"/>
    <s v="TEC"/>
    <m/>
    <s v="BNL"/>
    <s v="PED"/>
    <s v="DET"/>
    <x v="6"/>
    <s v="S.P359"/>
    <m/>
    <m/>
    <m/>
    <m/>
    <m/>
    <m/>
    <m/>
    <m/>
    <n v="27114.63"/>
    <n v="100483.61"/>
    <m/>
    <m/>
    <m/>
    <m/>
    <m/>
    <m/>
    <m/>
    <m/>
    <x v="0"/>
    <x v="0"/>
    <m/>
  </r>
  <r>
    <s v=""/>
    <s v=" E1000_7680"/>
    <s v="Utilities Integration - Pulling Mechanisms for Endcaps -  Final Design"/>
    <s v="6.10.10.04"/>
    <x v="0"/>
    <d v="2024-10-17T00:00:00"/>
    <d v="2025-08-05T00:00:00"/>
    <s v="tlewis"/>
    <s v="rsharma"/>
    <n v="64846.93"/>
    <s v="EDIA"/>
    <s v="C"/>
    <s v="Labor"/>
    <s v="TEC"/>
    <m/>
    <s v="BNL"/>
    <s v="PED"/>
    <s v="DET"/>
    <x v="6"/>
    <s v="S.P359"/>
    <m/>
    <m/>
    <m/>
    <m/>
    <m/>
    <m/>
    <m/>
    <m/>
    <n v="64846.93"/>
    <m/>
    <m/>
    <m/>
    <m/>
    <m/>
    <m/>
    <m/>
    <m/>
    <m/>
    <x v="0"/>
    <x v="0"/>
    <m/>
  </r>
  <r>
    <s v=""/>
    <s v=" E1000_7670"/>
    <s v="Utilities Integration - Pulling Mechanisms for Endcaps -  Preliminary Design Complete"/>
    <s v="6.10.10.04"/>
    <x v="0"/>
    <d v="2024-09-18T00:00:00"/>
    <d v="2024-10-16T00:00:00"/>
    <s v="tlewis"/>
    <s v="rsharma"/>
    <n v="15285.75"/>
    <s v="EDIA"/>
    <s v="C"/>
    <s v="Labor"/>
    <s v="TEC"/>
    <m/>
    <s v="BNL"/>
    <s v="PED"/>
    <s v="DET"/>
    <x v="11"/>
    <s v="S.P359"/>
    <m/>
    <m/>
    <m/>
    <m/>
    <m/>
    <m/>
    <m/>
    <n v="6878.59"/>
    <n v="8407.16"/>
    <m/>
    <m/>
    <m/>
    <m/>
    <m/>
    <m/>
    <m/>
    <m/>
    <m/>
    <x v="0"/>
    <x v="0"/>
    <m/>
  </r>
  <r>
    <s v=""/>
    <s v=" E1000_7670"/>
    <s v="Utilities Integration - Pulling Mechanisms for Endcaps -  Preliminary Design Complete"/>
    <s v="6.10.10.04"/>
    <x v="0"/>
    <d v="2024-09-18T00:00:00"/>
    <d v="2024-10-16T00:00:00"/>
    <s v="tlewis"/>
    <s v="rsharma"/>
    <n v="6722.12"/>
    <s v="EDIA"/>
    <s v="C"/>
    <s v="Labor"/>
    <s v="TEC"/>
    <m/>
    <s v="BNL"/>
    <s v="PED"/>
    <s v="DET"/>
    <x v="11"/>
    <s v="S.P359"/>
    <m/>
    <m/>
    <m/>
    <m/>
    <m/>
    <m/>
    <m/>
    <n v="3024.95"/>
    <n v="3697.17"/>
    <m/>
    <m/>
    <m/>
    <m/>
    <m/>
    <m/>
    <m/>
    <m/>
    <m/>
    <x v="0"/>
    <x v="0"/>
    <m/>
  </r>
  <r>
    <s v=""/>
    <s v=" E1000_7725"/>
    <s v="Utilities Integration - Pulling Mechanisms for Endcaps -  Detail Drawings"/>
    <s v="6.10.10.04"/>
    <x v="0"/>
    <d v="2025-08-13T00:00:00"/>
    <d v="2026-04-06T00:00:00"/>
    <s v="tlewis"/>
    <s v="rsharma"/>
    <n v="18781.099999999999"/>
    <s v="EDIA"/>
    <s v="C"/>
    <s v="Labor"/>
    <s v="TEC"/>
    <m/>
    <s v="BNL"/>
    <s v="PED"/>
    <s v="DET"/>
    <x v="6"/>
    <s v="S.P359"/>
    <m/>
    <m/>
    <m/>
    <m/>
    <m/>
    <m/>
    <m/>
    <m/>
    <n v="3990.98"/>
    <n v="14790.12"/>
    <m/>
    <m/>
    <m/>
    <m/>
    <m/>
    <m/>
    <m/>
    <m/>
    <x v="0"/>
    <x v="0"/>
    <m/>
  </r>
  <r>
    <s v=""/>
    <s v=" E1000_7770"/>
    <s v="Utilities Integration - Pulling Mechanisms for Endcaps -  PPM Procurement Effort"/>
    <s v="6.10.10.04"/>
    <x v="0"/>
    <d v="2026-04-21T00:00:00"/>
    <d v="2026-09-28T00:00:00"/>
    <s v="tlewis"/>
    <s v="rsharma"/>
    <n v="7064.9"/>
    <s v="EDIA"/>
    <s v="C"/>
    <s v="Labor"/>
    <s v="TEC"/>
    <m/>
    <s v="BNL"/>
    <s v="PED"/>
    <s v="DET"/>
    <x v="10"/>
    <s v="S.P359"/>
    <m/>
    <m/>
    <m/>
    <m/>
    <m/>
    <m/>
    <m/>
    <m/>
    <m/>
    <n v="7064.9"/>
    <m/>
    <m/>
    <m/>
    <m/>
    <m/>
    <m/>
    <m/>
    <m/>
    <x v="0"/>
    <x v="0"/>
    <m/>
  </r>
  <r>
    <s v=""/>
    <s v=" E1000_7790"/>
    <s v="Utilities Integration - Pulling Mechanisms for Endcaps -  Vendor Support by BNL"/>
    <s v="6.10.10.04"/>
    <x v="0"/>
    <d v="2026-09-30T00:00:00"/>
    <d v="2026-11-12T00:00:00"/>
    <s v="tlewis"/>
    <s v="rsharma"/>
    <n v="21911.79"/>
    <s v="CON"/>
    <s v="C"/>
    <s v="Labor"/>
    <s v="TEC"/>
    <m/>
    <s v="BNL"/>
    <s v="Const.Fabricate"/>
    <s v="DET"/>
    <x v="9"/>
    <s v="S.P359"/>
    <s v="APP00590"/>
    <m/>
    <m/>
    <m/>
    <m/>
    <m/>
    <m/>
    <m/>
    <m/>
    <n v="730.39"/>
    <n v="21181.4"/>
    <m/>
    <m/>
    <m/>
    <m/>
    <m/>
    <m/>
    <m/>
    <x v="0"/>
    <x v="0"/>
    <m/>
  </r>
  <r>
    <s v=""/>
    <s v=" E1000_7815"/>
    <s v="Utilities Integration - Pulling Mechanisms for Endcaps -  Pre-Assembly"/>
    <s v="6.10.10.04"/>
    <x v="3"/>
    <d v="2027-04-13T00:00:00"/>
    <d v="2027-05-10T00:00:00"/>
    <s v="tlewis"/>
    <s v="rsharma"/>
    <n v="5484.13"/>
    <s v="CON"/>
    <s v="C"/>
    <s v="Labor"/>
    <s v="TEC"/>
    <m/>
    <s v="BNL"/>
    <s v="Const.Fabricate"/>
    <s v="DET"/>
    <x v="9"/>
    <s v="S.P359"/>
    <s v="APP00590"/>
    <m/>
    <m/>
    <m/>
    <m/>
    <m/>
    <m/>
    <m/>
    <m/>
    <m/>
    <n v="5484.13"/>
    <m/>
    <m/>
    <m/>
    <m/>
    <m/>
    <m/>
    <m/>
    <x v="0"/>
    <x v="0"/>
    <m/>
  </r>
  <r>
    <s v=""/>
    <s v=" E1000_7835"/>
    <s v="Utilities Integration - Pulling Mechanisms for Endcaps -  Assembly"/>
    <s v="6.10.10.04"/>
    <x v="3"/>
    <d v="2027-06-09T00:00:00"/>
    <d v="2027-07-07T00:00:00"/>
    <s v="tlewis"/>
    <s v="rsharma"/>
    <n v="5484.13"/>
    <s v="CON"/>
    <s v="C"/>
    <s v="Labor"/>
    <s v="TEC"/>
    <m/>
    <s v="BNL"/>
    <s v="Const.Fabricate"/>
    <s v="DET"/>
    <x v="9"/>
    <s v="S.P359"/>
    <s v="APP00590"/>
    <m/>
    <m/>
    <m/>
    <m/>
    <m/>
    <m/>
    <m/>
    <m/>
    <m/>
    <n v="5484.13"/>
    <m/>
    <m/>
    <m/>
    <m/>
    <m/>
    <m/>
    <m/>
    <x v="0"/>
    <x v="0"/>
    <m/>
  </r>
  <r>
    <s v=""/>
    <s v=" E1000_7837"/>
    <s v="Utilities Integration - Pulling Mechanisms for Endcaps -  Electronics, Services and Cooling Integration"/>
    <s v="6.10.10.04"/>
    <x v="3"/>
    <d v="2027-07-08T00:00:00"/>
    <d v="2027-08-04T00:00:00"/>
    <s v="tlewis"/>
    <s v="rsharma"/>
    <n v="5484.13"/>
    <s v="CON"/>
    <s v="C"/>
    <s v="Labor"/>
    <s v="TEC"/>
    <m/>
    <s v="BNL"/>
    <s v="Const.Fabricate"/>
    <s v="DET"/>
    <x v="9"/>
    <s v="S.P359"/>
    <s v="APP00590"/>
    <m/>
    <m/>
    <m/>
    <m/>
    <m/>
    <m/>
    <m/>
    <m/>
    <m/>
    <n v="5484.13"/>
    <m/>
    <m/>
    <m/>
    <m/>
    <m/>
    <m/>
    <m/>
    <x v="0"/>
    <x v="0"/>
    <m/>
  </r>
  <r>
    <s v=""/>
    <s v=" E1000_7830"/>
    <s v="Utilities Integration - Pulling Mechanisms for Endcaps -  Documentation, Testing and Certification"/>
    <s v="6.10.10.04"/>
    <x v="0"/>
    <d v="2027-05-11T00:00:00"/>
    <d v="2027-06-08T00:00:00"/>
    <s v="tlewis"/>
    <s v="rsharma"/>
    <n v="12055.19"/>
    <s v="CON"/>
    <s v="C"/>
    <s v="Labor"/>
    <s v="TEC"/>
    <m/>
    <s v="BNL"/>
    <s v="Const.Test"/>
    <s v="DET"/>
    <x v="8"/>
    <s v="S.P359"/>
    <s v="APP00590"/>
    <m/>
    <m/>
    <m/>
    <m/>
    <m/>
    <m/>
    <m/>
    <m/>
    <m/>
    <n v="12055.19"/>
    <m/>
    <m/>
    <m/>
    <m/>
    <m/>
    <m/>
    <m/>
    <x v="0"/>
    <x v="0"/>
    <m/>
  </r>
  <r>
    <s v=""/>
    <s v=" E1000_7850"/>
    <s v="Utilities Integration - Pulling Mechanisms for Endcaps -  Final Installation"/>
    <s v="6.10.10.04"/>
    <x v="0"/>
    <d v="2027-08-05T00:00:00"/>
    <d v="2027-09-01T00:00:00"/>
    <s v="tlewis"/>
    <s v="rsharma"/>
    <n v="415.69"/>
    <s v="CON"/>
    <s v="C"/>
    <s v="Labor"/>
    <s v="TEC"/>
    <m/>
    <s v="BNL"/>
    <s v="Const.Install"/>
    <s v="DET"/>
    <x v="5"/>
    <s v="S.P359"/>
    <s v="APP00590"/>
    <m/>
    <m/>
    <m/>
    <m/>
    <m/>
    <m/>
    <m/>
    <m/>
    <m/>
    <n v="415.69"/>
    <m/>
    <m/>
    <m/>
    <m/>
    <m/>
    <m/>
    <m/>
    <x v="0"/>
    <x v="0"/>
    <m/>
  </r>
  <r>
    <s v=""/>
    <s v=" E1000_7850"/>
    <s v="Utilities Integration - Pulling Mechanisms for Endcaps -  Final Installation"/>
    <s v="6.10.10.04"/>
    <x v="0"/>
    <d v="2027-08-05T00:00:00"/>
    <d v="2027-09-01T00:00:00"/>
    <s v="tlewis"/>
    <s v="rsharma"/>
    <n v="5424.84"/>
    <s v="CON"/>
    <s v="C"/>
    <s v="Labor"/>
    <s v="TEC"/>
    <m/>
    <s v="BNL"/>
    <s v="Const.Install"/>
    <s v="DET"/>
    <x v="5"/>
    <s v="S.P359"/>
    <s v="APP00590"/>
    <m/>
    <m/>
    <m/>
    <m/>
    <m/>
    <m/>
    <m/>
    <m/>
    <m/>
    <n v="5424.84"/>
    <m/>
    <m/>
    <m/>
    <m/>
    <m/>
    <m/>
    <m/>
    <x v="0"/>
    <x v="0"/>
    <m/>
  </r>
  <r>
    <s v=""/>
    <s v=" E1000_7815"/>
    <s v="Utilities Integration - Pulling Mechanisms for Endcaps -  Pre-Assembly"/>
    <s v="6.10.10.04"/>
    <x v="3"/>
    <d v="2027-04-13T00:00:00"/>
    <d v="2027-05-10T00:00:00"/>
    <s v="tlewis"/>
    <s v="rsharma"/>
    <n v="969.94"/>
    <s v="CON"/>
    <s v="C"/>
    <s v="Labor"/>
    <s v="TEC"/>
    <m/>
    <s v="BNL"/>
    <s v="Const.Fabricate"/>
    <s v="DET"/>
    <x v="9"/>
    <s v="S.P359"/>
    <s v="APP00590"/>
    <m/>
    <m/>
    <m/>
    <m/>
    <m/>
    <m/>
    <m/>
    <m/>
    <m/>
    <n v="969.94"/>
    <m/>
    <m/>
    <m/>
    <m/>
    <m/>
    <m/>
    <m/>
    <x v="0"/>
    <x v="0"/>
    <m/>
  </r>
  <r>
    <s v=""/>
    <s v=" E1000_7815"/>
    <s v="Utilities Integration - Pulling Mechanisms for Endcaps -  Pre-Assembly"/>
    <s v="6.10.10.04"/>
    <x v="3"/>
    <d v="2027-04-13T00:00:00"/>
    <d v="2027-05-10T00:00:00"/>
    <s v="tlewis"/>
    <s v="rsharma"/>
    <n v="13622.36"/>
    <s v="CON"/>
    <s v="C"/>
    <s v="Labor"/>
    <s v="TEC"/>
    <m/>
    <s v="BNL"/>
    <s v="Const.Fabricate"/>
    <s v="DET"/>
    <x v="9"/>
    <s v="S.P359"/>
    <s v="APP00590"/>
    <m/>
    <m/>
    <m/>
    <m/>
    <m/>
    <m/>
    <m/>
    <m/>
    <m/>
    <n v="13622.36"/>
    <m/>
    <m/>
    <m/>
    <m/>
    <m/>
    <m/>
    <m/>
    <x v="0"/>
    <x v="0"/>
    <m/>
  </r>
  <r>
    <s v=""/>
    <s v=" E1000_7835"/>
    <s v="Utilities Integration - Pulling Mechanisms for Endcaps -  Assembly"/>
    <s v="6.10.10.04"/>
    <x v="3"/>
    <d v="2027-06-09T00:00:00"/>
    <d v="2027-07-07T00:00:00"/>
    <s v="tlewis"/>
    <s v="rsharma"/>
    <n v="969.94"/>
    <s v="CON"/>
    <s v="C"/>
    <s v="Labor"/>
    <s v="TEC"/>
    <m/>
    <s v="BNL"/>
    <s v="Const.Fabricate"/>
    <s v="DET"/>
    <x v="9"/>
    <s v="S.P359"/>
    <s v="APP00590"/>
    <m/>
    <m/>
    <m/>
    <m/>
    <m/>
    <m/>
    <m/>
    <m/>
    <m/>
    <n v="969.94"/>
    <m/>
    <m/>
    <m/>
    <m/>
    <m/>
    <m/>
    <m/>
    <x v="0"/>
    <x v="0"/>
    <m/>
  </r>
  <r>
    <s v=""/>
    <s v=" E1000_7835"/>
    <s v="Utilities Integration - Pulling Mechanisms for Endcaps -  Assembly"/>
    <s v="6.10.10.04"/>
    <x v="3"/>
    <d v="2027-06-09T00:00:00"/>
    <d v="2027-07-07T00:00:00"/>
    <s v="tlewis"/>
    <s v="rsharma"/>
    <n v="13622.36"/>
    <s v="CON"/>
    <s v="C"/>
    <s v="Labor"/>
    <s v="TEC"/>
    <m/>
    <s v="BNL"/>
    <s v="Const.Fabricate"/>
    <s v="DET"/>
    <x v="9"/>
    <s v="S.P359"/>
    <s v="APP00590"/>
    <m/>
    <m/>
    <m/>
    <m/>
    <m/>
    <m/>
    <m/>
    <m/>
    <m/>
    <n v="13622.36"/>
    <m/>
    <m/>
    <m/>
    <m/>
    <m/>
    <m/>
    <m/>
    <x v="0"/>
    <x v="0"/>
    <m/>
  </r>
  <r>
    <s v=""/>
    <s v=" E1000_7837"/>
    <s v="Utilities Integration - Pulling Mechanisms for Endcaps -  Electronics, Services and Cooling Integration"/>
    <s v="6.10.10.04"/>
    <x v="3"/>
    <d v="2027-07-08T00:00:00"/>
    <d v="2027-08-04T00:00:00"/>
    <s v="tlewis"/>
    <s v="rsharma"/>
    <n v="969.94"/>
    <s v="CON"/>
    <s v="C"/>
    <s v="Labor"/>
    <s v="TEC"/>
    <m/>
    <s v="BNL"/>
    <s v="Const.Fabricate"/>
    <s v="DET"/>
    <x v="9"/>
    <s v="S.P359"/>
    <s v="APP00590"/>
    <m/>
    <m/>
    <m/>
    <m/>
    <m/>
    <m/>
    <m/>
    <m/>
    <m/>
    <n v="969.94"/>
    <m/>
    <m/>
    <m/>
    <m/>
    <m/>
    <m/>
    <m/>
    <x v="0"/>
    <x v="0"/>
    <m/>
  </r>
  <r>
    <s v=""/>
    <s v=" E1000_7837"/>
    <s v="Utilities Integration - Pulling Mechanisms for Endcaps -  Electronics, Services and Cooling Integration"/>
    <s v="6.10.10.04"/>
    <x v="3"/>
    <d v="2027-07-08T00:00:00"/>
    <d v="2027-08-04T00:00:00"/>
    <s v="tlewis"/>
    <s v="rsharma"/>
    <n v="13622.36"/>
    <s v="CON"/>
    <s v="C"/>
    <s v="Labor"/>
    <s v="TEC"/>
    <m/>
    <s v="BNL"/>
    <s v="Const.Fabricate"/>
    <s v="DET"/>
    <x v="9"/>
    <s v="S.P359"/>
    <s v="APP00590"/>
    <m/>
    <m/>
    <m/>
    <m/>
    <m/>
    <m/>
    <m/>
    <m/>
    <m/>
    <n v="13622.36"/>
    <m/>
    <m/>
    <m/>
    <m/>
    <m/>
    <m/>
    <m/>
    <x v="0"/>
    <x v="0"/>
    <m/>
  </r>
  <r>
    <s v=""/>
    <s v=" E1000_7920"/>
    <s v="Utilities Integration - Pulling Mechanisms for EPIC -  Preliminary Design Complete"/>
    <s v="6.10.10.04"/>
    <x v="0"/>
    <d v="2024-03-07T00:00:00"/>
    <d v="2024-03-20T00:00:00"/>
    <s v="tlewis"/>
    <s v="rsharma"/>
    <n v="3749.26"/>
    <s v="EDIA"/>
    <s v="C"/>
    <s v="Labor"/>
    <s v="TEC"/>
    <m/>
    <s v="BNL"/>
    <s v="PED"/>
    <s v="DET"/>
    <x v="11"/>
    <s v="P.S539"/>
    <m/>
    <m/>
    <m/>
    <m/>
    <m/>
    <m/>
    <m/>
    <n v="3749.26"/>
    <m/>
    <m/>
    <m/>
    <m/>
    <m/>
    <m/>
    <m/>
    <m/>
    <m/>
    <m/>
    <x v="0"/>
    <x v="0"/>
    <m/>
  </r>
  <r>
    <s v=""/>
    <s v=" E1000_7920"/>
    <s v="Utilities Integration - Pulling Mechanisms for EPIC -  Preliminary Design Complete"/>
    <s v="6.10.10.04"/>
    <x v="0"/>
    <d v="2024-03-07T00:00:00"/>
    <d v="2024-03-20T00:00:00"/>
    <s v="tlewis"/>
    <s v="rsharma"/>
    <n v="1648.79"/>
    <s v="EDIA"/>
    <s v="C"/>
    <s v="Labor"/>
    <s v="TEC"/>
    <m/>
    <s v="BNL"/>
    <s v="PED"/>
    <s v="DET"/>
    <x v="11"/>
    <s v="P.S539"/>
    <m/>
    <m/>
    <m/>
    <m/>
    <m/>
    <m/>
    <m/>
    <n v="1648.79"/>
    <m/>
    <m/>
    <m/>
    <m/>
    <m/>
    <m/>
    <m/>
    <m/>
    <m/>
    <m/>
    <x v="0"/>
    <x v="0"/>
    <m/>
  </r>
  <r>
    <s v=""/>
    <s v=" E1000_7900"/>
    <s v="Utilities Integration - Pulling Mechanisms for EPIC -  Preliminary Design Review"/>
    <s v="6.10.10.04"/>
    <x v="0"/>
    <d v="2024-02-29T00:00:00"/>
    <d v="2024-03-06T00:00:00"/>
    <s v="tlewis"/>
    <s v="rsharma"/>
    <n v="3749.26"/>
    <s v="EDIA"/>
    <s v="C"/>
    <s v="Labor"/>
    <s v="TEC"/>
    <m/>
    <s v="BNL"/>
    <s v="PED"/>
    <s v="DET"/>
    <x v="11"/>
    <s v="P.S539"/>
    <m/>
    <m/>
    <m/>
    <m/>
    <m/>
    <m/>
    <m/>
    <n v="3749.26"/>
    <m/>
    <m/>
    <m/>
    <m/>
    <m/>
    <m/>
    <m/>
    <m/>
    <m/>
    <m/>
    <x v="0"/>
    <x v="0"/>
    <m/>
  </r>
  <r>
    <s v=""/>
    <s v=" E1000_7930"/>
    <s v="Utilities Integration - Pulling Mechanisms for EPIC -  Final Design"/>
    <s v="6.10.10.04"/>
    <x v="0"/>
    <d v="2024-03-21T00:00:00"/>
    <d v="2024-05-15T00:00:00"/>
    <s v="tlewis"/>
    <s v="rsharma"/>
    <n v="22495.59"/>
    <s v="EDIA"/>
    <s v="C"/>
    <s v="Labor"/>
    <s v="TEC"/>
    <m/>
    <s v="BNL"/>
    <s v="PED"/>
    <s v="DET"/>
    <x v="6"/>
    <s v="P.S539"/>
    <m/>
    <m/>
    <m/>
    <m/>
    <m/>
    <m/>
    <m/>
    <n v="22495.59"/>
    <m/>
    <m/>
    <m/>
    <m/>
    <m/>
    <m/>
    <m/>
    <m/>
    <m/>
    <m/>
    <x v="0"/>
    <x v="0"/>
    <m/>
  </r>
  <r>
    <s v=""/>
    <s v=" E1000_7940"/>
    <s v="Utilities Integration - Pulling Mechanisms for EPIC -  Final Design Review"/>
    <s v="6.10.10.04"/>
    <x v="3"/>
    <d v="2024-05-16T00:00:00"/>
    <d v="2024-05-22T00:00:00"/>
    <s v="tlewis"/>
    <s v="rsharma"/>
    <n v="3749.26"/>
    <s v="EDIA"/>
    <s v="C"/>
    <s v="Labor"/>
    <s v="TEC"/>
    <m/>
    <s v="BNL"/>
    <s v="PED"/>
    <s v="DET"/>
    <x v="6"/>
    <s v="P.S539"/>
    <m/>
    <m/>
    <m/>
    <m/>
    <m/>
    <m/>
    <m/>
    <n v="3749.26"/>
    <m/>
    <m/>
    <m/>
    <m/>
    <m/>
    <m/>
    <m/>
    <m/>
    <m/>
    <m/>
    <x v="0"/>
    <x v="0"/>
    <m/>
  </r>
  <r>
    <s v=""/>
    <s v=" E1000_7975"/>
    <s v="Utilities Integration - Pulling Mechanisms for EPIC -  Detail Drawings"/>
    <s v="6.10.10.04"/>
    <x v="0"/>
    <d v="2024-05-23T00:00:00"/>
    <d v="2024-07-05T00:00:00"/>
    <s v="tlewis"/>
    <s v="rsharma"/>
    <n v="11997.65"/>
    <s v="EDIA"/>
    <s v="C"/>
    <s v="Labor"/>
    <s v="TEC"/>
    <m/>
    <s v="BNL"/>
    <s v="PED"/>
    <s v="DET"/>
    <x v="6"/>
    <s v="P.S539"/>
    <m/>
    <m/>
    <m/>
    <m/>
    <m/>
    <m/>
    <m/>
    <n v="11997.65"/>
    <m/>
    <m/>
    <m/>
    <m/>
    <m/>
    <m/>
    <m/>
    <m/>
    <m/>
    <m/>
    <x v="0"/>
    <x v="0"/>
    <m/>
  </r>
  <r>
    <s v=""/>
    <s v=" E1000_7975"/>
    <s v="Utilities Integration - Pulling Mechanisms for EPIC -  Detail Drawings"/>
    <s v="6.10.10.04"/>
    <x v="0"/>
    <d v="2024-05-23T00:00:00"/>
    <d v="2024-07-05T00:00:00"/>
    <s v="tlewis"/>
    <s v="rsharma"/>
    <n v="1765.93"/>
    <s v="EDIA"/>
    <s v="C"/>
    <s v="Labor"/>
    <s v="TEC"/>
    <m/>
    <s v="BNL"/>
    <s v="PED"/>
    <s v="DET"/>
    <x v="6"/>
    <s v="P.S539"/>
    <m/>
    <m/>
    <m/>
    <m/>
    <m/>
    <m/>
    <m/>
    <n v="1765.93"/>
    <m/>
    <m/>
    <m/>
    <m/>
    <m/>
    <m/>
    <m/>
    <m/>
    <m/>
    <m/>
    <x v="0"/>
    <x v="0"/>
    <m/>
  </r>
  <r>
    <s v=""/>
    <s v=" E1000_8020"/>
    <s v="Utilities Integration - Pulling Mechanisms for EPIC -  PPM Procurement Effort"/>
    <s v="6.10.10.04"/>
    <x v="0"/>
    <d v="2024-07-22T00:00:00"/>
    <d v="2025-01-02T00:00:00"/>
    <s v="tlewis"/>
    <s v="rsharma"/>
    <n v="6722.94"/>
    <s v="EDIA"/>
    <s v="C"/>
    <s v="Labor"/>
    <s v="TEC"/>
    <m/>
    <s v="BNL"/>
    <s v="PED"/>
    <s v="DET"/>
    <x v="10"/>
    <s v="P.S539"/>
    <m/>
    <m/>
    <m/>
    <m/>
    <m/>
    <m/>
    <m/>
    <n v="3001.31"/>
    <n v="3721.63"/>
    <m/>
    <m/>
    <m/>
    <m/>
    <m/>
    <m/>
    <m/>
    <m/>
    <m/>
    <x v="0"/>
    <x v="0"/>
    <m/>
  </r>
  <r>
    <s v=""/>
    <s v=" E1000_8040"/>
    <s v="Utilities Integration - Pulling Mechanisms for EPIC -  Vendor Support by BNL"/>
    <s v="6.10.10.04"/>
    <x v="0"/>
    <d v="2025-12-10T00:00:00"/>
    <d v="2026-01-23T00:00:00"/>
    <s v="tlewis"/>
    <s v="rsharma"/>
    <n v="21194.71"/>
    <s v="CON"/>
    <s v="C"/>
    <s v="Labor"/>
    <s v="TEC"/>
    <m/>
    <s v="BNL"/>
    <s v="Const.Fabricate"/>
    <s v="DET"/>
    <x v="9"/>
    <s v="P.S539"/>
    <m/>
    <m/>
    <m/>
    <m/>
    <m/>
    <m/>
    <m/>
    <m/>
    <m/>
    <n v="21194.71"/>
    <m/>
    <m/>
    <m/>
    <m/>
    <m/>
    <m/>
    <m/>
    <m/>
    <x v="0"/>
    <x v="0"/>
    <m/>
  </r>
  <r>
    <s v=""/>
    <s v=" E1000_8080"/>
    <s v="Utilities Integration - Pulling Mechanisms for EPIC -  Documentation, Testing and Certification"/>
    <s v="6.10.10.04"/>
    <x v="0"/>
    <d v="2026-07-17T00:00:00"/>
    <d v="2026-08-27T00:00:00"/>
    <s v="tlewis"/>
    <s v="rsharma"/>
    <n v="11647.53"/>
    <s v="CON"/>
    <s v="C"/>
    <s v="Labor"/>
    <s v="TEC"/>
    <m/>
    <s v="BNL"/>
    <s v="Const.Test"/>
    <s v="DET"/>
    <x v="8"/>
    <s v="P.S539"/>
    <m/>
    <m/>
    <m/>
    <m/>
    <m/>
    <m/>
    <m/>
    <m/>
    <m/>
    <n v="11647.53"/>
    <m/>
    <m/>
    <m/>
    <m/>
    <m/>
    <m/>
    <m/>
    <m/>
    <x v="0"/>
    <x v="0"/>
    <m/>
  </r>
  <r>
    <s v=""/>
    <s v=" E1000_8065"/>
    <s v="Utilities Integration - Pulling Mechanisms for EPIC -  Pre-Assembly"/>
    <s v="6.10.10.04"/>
    <x v="3"/>
    <d v="2026-06-18T00:00:00"/>
    <d v="2026-07-16T00:00:00"/>
    <s v="tlewis"/>
    <s v="rsharma"/>
    <n v="937.14"/>
    <s v="CON"/>
    <s v="C"/>
    <s v="Labor"/>
    <s v="TEC"/>
    <m/>
    <s v="BNL"/>
    <s v="Const.Fabricate"/>
    <s v="DET"/>
    <x v="9"/>
    <s v="P.S539"/>
    <m/>
    <m/>
    <m/>
    <m/>
    <m/>
    <m/>
    <m/>
    <m/>
    <m/>
    <n v="937.14"/>
    <m/>
    <m/>
    <m/>
    <m/>
    <m/>
    <m/>
    <m/>
    <m/>
    <x v="0"/>
    <x v="0"/>
    <m/>
  </r>
  <r>
    <s v=""/>
    <s v=" E1000_8065"/>
    <s v="Utilities Integration - Pulling Mechanisms for EPIC -  Pre-Assembly"/>
    <s v="6.10.10.04"/>
    <x v="3"/>
    <d v="2026-06-18T00:00:00"/>
    <d v="2026-07-16T00:00:00"/>
    <s v="tlewis"/>
    <s v="rsharma"/>
    <n v="5298.68"/>
    <s v="CON"/>
    <s v="C"/>
    <s v="Labor"/>
    <s v="TEC"/>
    <m/>
    <s v="BNL"/>
    <s v="Const.Fabricate"/>
    <s v="DET"/>
    <x v="9"/>
    <s v="P.S539"/>
    <m/>
    <m/>
    <m/>
    <m/>
    <m/>
    <m/>
    <m/>
    <m/>
    <m/>
    <n v="5298.68"/>
    <m/>
    <m/>
    <m/>
    <m/>
    <m/>
    <m/>
    <m/>
    <m/>
    <x v="0"/>
    <x v="0"/>
    <m/>
  </r>
  <r>
    <s v=""/>
    <s v=" E1000_8065"/>
    <s v="Utilities Integration - Pulling Mechanisms for EPIC -  Pre-Assembly"/>
    <s v="6.10.10.04"/>
    <x v="3"/>
    <d v="2026-06-18T00:00:00"/>
    <d v="2026-07-16T00:00:00"/>
    <s v="tlewis"/>
    <s v="rsharma"/>
    <n v="13161.7"/>
    <s v="CON"/>
    <s v="C"/>
    <s v="Labor"/>
    <s v="TEC"/>
    <m/>
    <s v="BNL"/>
    <s v="Const.Fabricate"/>
    <s v="DET"/>
    <x v="9"/>
    <s v="P.S539"/>
    <m/>
    <m/>
    <m/>
    <m/>
    <m/>
    <m/>
    <m/>
    <m/>
    <m/>
    <n v="13161.7"/>
    <m/>
    <m/>
    <m/>
    <m/>
    <m/>
    <m/>
    <m/>
    <m/>
    <x v="0"/>
    <x v="0"/>
    <m/>
  </r>
  <r>
    <s v=""/>
    <s v=" E1000_8085"/>
    <s v="Utilities Integration - Pulling Mechanisms for EPIC -  Assembly"/>
    <s v="6.10.10.04"/>
    <x v="3"/>
    <d v="2026-08-28T00:00:00"/>
    <d v="2026-09-25T00:00:00"/>
    <s v="tlewis"/>
    <s v="rsharma"/>
    <n v="937.14"/>
    <s v="CON"/>
    <s v="C"/>
    <s v="Labor"/>
    <s v="TEC"/>
    <m/>
    <s v="BNL"/>
    <s v="Const.Fabricate"/>
    <s v="DET"/>
    <x v="9"/>
    <s v="P.S539"/>
    <m/>
    <m/>
    <m/>
    <m/>
    <m/>
    <m/>
    <m/>
    <m/>
    <m/>
    <n v="937.14"/>
    <m/>
    <m/>
    <m/>
    <m/>
    <m/>
    <m/>
    <m/>
    <m/>
    <x v="0"/>
    <x v="0"/>
    <m/>
  </r>
  <r>
    <s v=""/>
    <s v=" E1000_8085"/>
    <s v="Utilities Integration - Pulling Mechanisms for EPIC -  Assembly"/>
    <s v="6.10.10.04"/>
    <x v="3"/>
    <d v="2026-08-28T00:00:00"/>
    <d v="2026-09-25T00:00:00"/>
    <s v="tlewis"/>
    <s v="rsharma"/>
    <n v="5298.68"/>
    <s v="CON"/>
    <s v="C"/>
    <s v="Labor"/>
    <s v="TEC"/>
    <m/>
    <s v="BNL"/>
    <s v="Const.Fabricate"/>
    <s v="DET"/>
    <x v="9"/>
    <s v="P.S539"/>
    <m/>
    <m/>
    <m/>
    <m/>
    <m/>
    <m/>
    <m/>
    <m/>
    <m/>
    <n v="5298.68"/>
    <m/>
    <m/>
    <m/>
    <m/>
    <m/>
    <m/>
    <m/>
    <m/>
    <x v="0"/>
    <x v="0"/>
    <m/>
  </r>
  <r>
    <s v=""/>
    <s v=" E1000_8085"/>
    <s v="Utilities Integration - Pulling Mechanisms for EPIC -  Assembly"/>
    <s v="6.10.10.04"/>
    <x v="3"/>
    <d v="2026-08-28T00:00:00"/>
    <d v="2026-09-25T00:00:00"/>
    <s v="tlewis"/>
    <s v="rsharma"/>
    <n v="13161.7"/>
    <s v="CON"/>
    <s v="C"/>
    <s v="Labor"/>
    <s v="TEC"/>
    <m/>
    <s v="BNL"/>
    <s v="Const.Fabricate"/>
    <s v="DET"/>
    <x v="9"/>
    <s v="P.S539"/>
    <m/>
    <m/>
    <m/>
    <m/>
    <m/>
    <m/>
    <m/>
    <m/>
    <m/>
    <n v="13161.7"/>
    <m/>
    <m/>
    <m/>
    <m/>
    <m/>
    <m/>
    <m/>
    <m/>
    <x v="0"/>
    <x v="0"/>
    <m/>
  </r>
  <r>
    <s v=""/>
    <s v=" E1000_8087"/>
    <s v="Utilities Integration - Pulling Mechanisms for EPIC -  Electronics, Services and Cooling Integration"/>
    <s v="6.10.10.04"/>
    <x v="3"/>
    <d v="2026-09-28T00:00:00"/>
    <d v="2026-10-26T00:00:00"/>
    <s v="tlewis"/>
    <s v="rsharma"/>
    <n v="965.02"/>
    <s v="CON"/>
    <s v="C"/>
    <s v="Labor"/>
    <s v="TEC"/>
    <m/>
    <s v="BNL"/>
    <s v="Const.Fabricate"/>
    <s v="DET"/>
    <x v="9"/>
    <s v="P.S539"/>
    <m/>
    <m/>
    <m/>
    <m/>
    <m/>
    <m/>
    <m/>
    <m/>
    <m/>
    <n v="144.75"/>
    <n v="820.27"/>
    <m/>
    <m/>
    <m/>
    <m/>
    <m/>
    <m/>
    <m/>
    <x v="0"/>
    <x v="0"/>
    <m/>
  </r>
  <r>
    <s v=""/>
    <s v=" E1000_8087"/>
    <s v="Utilities Integration - Pulling Mechanisms for EPIC -  Electronics, Services and Cooling Integration"/>
    <s v="6.10.10.04"/>
    <x v="3"/>
    <d v="2026-09-28T00:00:00"/>
    <d v="2026-10-26T00:00:00"/>
    <s v="tlewis"/>
    <s v="rsharma"/>
    <n v="5456.31"/>
    <s v="CON"/>
    <s v="C"/>
    <s v="Labor"/>
    <s v="TEC"/>
    <m/>
    <s v="BNL"/>
    <s v="Const.Fabricate"/>
    <s v="DET"/>
    <x v="9"/>
    <s v="P.S539"/>
    <m/>
    <m/>
    <m/>
    <m/>
    <m/>
    <m/>
    <m/>
    <m/>
    <m/>
    <n v="818.45"/>
    <n v="4637.87"/>
    <m/>
    <m/>
    <m/>
    <m/>
    <m/>
    <m/>
    <m/>
    <x v="0"/>
    <x v="0"/>
    <m/>
  </r>
  <r>
    <s v=""/>
    <s v=" E1000_8087"/>
    <s v="Utilities Integration - Pulling Mechanisms for EPIC -  Electronics, Services and Cooling Integration"/>
    <s v="6.10.10.04"/>
    <x v="3"/>
    <d v="2026-09-28T00:00:00"/>
    <d v="2026-10-26T00:00:00"/>
    <s v="tlewis"/>
    <s v="rsharma"/>
    <n v="13553.26"/>
    <s v="CON"/>
    <s v="C"/>
    <s v="Labor"/>
    <s v="TEC"/>
    <m/>
    <s v="BNL"/>
    <s v="Const.Fabricate"/>
    <s v="DET"/>
    <x v="9"/>
    <s v="P.S539"/>
    <m/>
    <m/>
    <m/>
    <m/>
    <m/>
    <m/>
    <m/>
    <m/>
    <m/>
    <n v="2032.99"/>
    <n v="11520.28"/>
    <m/>
    <m/>
    <m/>
    <m/>
    <m/>
    <m/>
    <m/>
    <x v="0"/>
    <x v="0"/>
    <m/>
  </r>
  <r>
    <s v=""/>
    <s v=" E1000_8100"/>
    <s v="Utilities Integration - Pulling Mechanisms for EPIC -  Final Installation"/>
    <s v="6.10.10.04"/>
    <x v="0"/>
    <d v="2026-10-27T00:00:00"/>
    <d v="2026-11-24T00:00:00"/>
    <s v="tlewis"/>
    <s v="rsharma"/>
    <n v="415.69"/>
    <s v="CON"/>
    <s v="C"/>
    <s v="Labor"/>
    <s v="TEC"/>
    <m/>
    <s v="BNL"/>
    <s v="Const.Install"/>
    <s v="DET"/>
    <x v="5"/>
    <s v="P.S539"/>
    <m/>
    <m/>
    <m/>
    <m/>
    <m/>
    <m/>
    <m/>
    <m/>
    <m/>
    <m/>
    <n v="415.69"/>
    <m/>
    <m/>
    <m/>
    <m/>
    <m/>
    <m/>
    <m/>
    <x v="0"/>
    <x v="0"/>
    <m/>
  </r>
  <r>
    <s v=""/>
    <s v=" E1000_8100"/>
    <s v="Utilities Integration - Pulling Mechanisms for EPIC -  Final Installation"/>
    <s v="6.10.10.04"/>
    <x v="0"/>
    <d v="2026-10-27T00:00:00"/>
    <d v="2026-11-24T00:00:00"/>
    <s v="tlewis"/>
    <s v="rsharma"/>
    <n v="5424.84"/>
    <s v="CON"/>
    <s v="C"/>
    <s v="Labor"/>
    <s v="TEC"/>
    <m/>
    <s v="BNL"/>
    <s v="Const.Install"/>
    <s v="DET"/>
    <x v="5"/>
    <s v="P.S539"/>
    <m/>
    <m/>
    <m/>
    <m/>
    <m/>
    <m/>
    <m/>
    <m/>
    <m/>
    <m/>
    <n v="5424.84"/>
    <m/>
    <m/>
    <m/>
    <m/>
    <m/>
    <m/>
    <m/>
    <x v="0"/>
    <x v="0"/>
    <m/>
  </r>
  <r>
    <s v=""/>
    <s v=" E1000_8110"/>
    <s v="Utilities Integration - Power -  Requirements and Calculations"/>
    <s v="6.10.10.04"/>
    <x v="0"/>
    <d v="2023-11-01T00:00:00"/>
    <d v="2024-01-17T00:00:00"/>
    <s v="tlewis"/>
    <s v="rsharma"/>
    <n v="29994.12"/>
    <s v="EDIA"/>
    <s v="C"/>
    <s v="Labor"/>
    <s v="TEC"/>
    <m/>
    <s v="BNL"/>
    <s v="PED"/>
    <s v="DET"/>
    <x v="11"/>
    <m/>
    <m/>
    <m/>
    <m/>
    <m/>
    <m/>
    <m/>
    <m/>
    <n v="29994.12"/>
    <m/>
    <m/>
    <m/>
    <m/>
    <m/>
    <m/>
    <m/>
    <m/>
    <m/>
    <m/>
    <x v="0"/>
    <x v="0"/>
    <m/>
  </r>
  <r>
    <s v=""/>
    <s v=" E1000_8180"/>
    <s v="Utilities Integration - Power -  Final Design"/>
    <s v="6.10.10.04"/>
    <x v="0"/>
    <d v="2024-05-24T00:00:00"/>
    <d v="2024-07-08T00:00:00"/>
    <s v="tlewis"/>
    <s v="rsharma"/>
    <n v="22495.59"/>
    <s v="EDIA"/>
    <s v="C"/>
    <s v="Labor"/>
    <s v="TEC"/>
    <m/>
    <s v="BNL"/>
    <s v="PED"/>
    <s v="DET"/>
    <x v="6"/>
    <m/>
    <m/>
    <m/>
    <m/>
    <m/>
    <m/>
    <m/>
    <m/>
    <n v="22495.59"/>
    <m/>
    <m/>
    <m/>
    <m/>
    <m/>
    <m/>
    <m/>
    <m/>
    <m/>
    <m/>
    <x v="0"/>
    <x v="0"/>
    <m/>
  </r>
  <r>
    <s v=""/>
    <s v=" E1000_8150"/>
    <s v="Utilities Integration - Power -  Preliminary Design Review"/>
    <s v="6.10.10.04"/>
    <x v="0"/>
    <d v="2024-05-10T00:00:00"/>
    <d v="2024-05-16T00:00:00"/>
    <s v="tlewis"/>
    <s v="rsharma"/>
    <n v="1874.63"/>
    <s v="EDIA"/>
    <s v="C"/>
    <s v="Labor"/>
    <s v="TEC"/>
    <m/>
    <s v="BNL"/>
    <s v="PED"/>
    <s v="DET"/>
    <x v="11"/>
    <m/>
    <m/>
    <m/>
    <m/>
    <m/>
    <m/>
    <m/>
    <m/>
    <n v="1874.63"/>
    <m/>
    <m/>
    <m/>
    <m/>
    <m/>
    <m/>
    <m/>
    <m/>
    <m/>
    <m/>
    <x v="0"/>
    <x v="0"/>
    <m/>
  </r>
  <r>
    <s v=""/>
    <s v=" E1000_8190"/>
    <s v="Utilities Integration - Power -  Final Design Review"/>
    <s v="6.10.10.04"/>
    <x v="0"/>
    <d v="2024-07-09T00:00:00"/>
    <d v="2024-07-15T00:00:00"/>
    <s v="tlewis"/>
    <s v="rsharma"/>
    <n v="3749.26"/>
    <s v="EDIA"/>
    <s v="C"/>
    <s v="Labor"/>
    <s v="TEC"/>
    <m/>
    <s v="BNL"/>
    <s v="PED"/>
    <s v="DET"/>
    <x v="6"/>
    <m/>
    <m/>
    <m/>
    <m/>
    <m/>
    <m/>
    <m/>
    <m/>
    <n v="3749.26"/>
    <m/>
    <m/>
    <m/>
    <m/>
    <m/>
    <m/>
    <m/>
    <m/>
    <m/>
    <m/>
    <x v="0"/>
    <x v="0"/>
    <m/>
  </r>
  <r>
    <s v=""/>
    <s v=" E1000_8170"/>
    <s v="Utilities Integration - Power -  Preliminary Design Complete"/>
    <s v="6.10.10.04"/>
    <x v="0"/>
    <d v="2024-05-17T00:00:00"/>
    <d v="2024-05-23T00:00:00"/>
    <s v="tlewis"/>
    <s v="rsharma"/>
    <n v="1874.63"/>
    <s v="EDIA"/>
    <s v="C"/>
    <s v="Labor"/>
    <s v="TEC"/>
    <m/>
    <s v="BNL"/>
    <s v="PED"/>
    <s v="DET"/>
    <x v="11"/>
    <m/>
    <m/>
    <m/>
    <m/>
    <m/>
    <m/>
    <m/>
    <m/>
    <n v="1874.63"/>
    <m/>
    <m/>
    <m/>
    <m/>
    <m/>
    <m/>
    <m/>
    <m/>
    <m/>
    <m/>
    <x v="0"/>
    <x v="0"/>
    <m/>
  </r>
  <r>
    <s v=""/>
    <s v=" E1000_8170"/>
    <s v="Utilities Integration - Power -  Preliminary Design Complete"/>
    <s v="6.10.10.04"/>
    <x v="0"/>
    <d v="2024-05-17T00:00:00"/>
    <d v="2024-05-23T00:00:00"/>
    <s v="tlewis"/>
    <s v="rsharma"/>
    <n v="824.4"/>
    <s v="EDIA"/>
    <s v="C"/>
    <s v="Labor"/>
    <s v="TEC"/>
    <m/>
    <s v="BNL"/>
    <s v="PED"/>
    <s v="DET"/>
    <x v="11"/>
    <m/>
    <m/>
    <m/>
    <m/>
    <m/>
    <m/>
    <m/>
    <m/>
    <n v="824.4"/>
    <m/>
    <m/>
    <m/>
    <m/>
    <m/>
    <m/>
    <m/>
    <m/>
    <m/>
    <m/>
    <x v="0"/>
    <x v="0"/>
    <m/>
  </r>
  <r>
    <s v=""/>
    <s v=" E1000_8225"/>
    <s v="Utilities Integration - Power -  Detail Drawings"/>
    <s v="6.10.10.04"/>
    <x v="0"/>
    <d v="2024-07-16T00:00:00"/>
    <d v="2024-08-26T00:00:00"/>
    <s v="tlewis"/>
    <s v="rsharma"/>
    <n v="11997.65"/>
    <s v="EDIA"/>
    <s v="C"/>
    <s v="Labor"/>
    <s v="TEC"/>
    <m/>
    <s v="BNL"/>
    <s v="PED"/>
    <s v="DET"/>
    <x v="6"/>
    <m/>
    <m/>
    <m/>
    <m/>
    <m/>
    <m/>
    <m/>
    <m/>
    <n v="11997.65"/>
    <m/>
    <m/>
    <m/>
    <m/>
    <m/>
    <m/>
    <m/>
    <m/>
    <m/>
    <m/>
    <x v="0"/>
    <x v="0"/>
    <m/>
  </r>
  <r>
    <s v=""/>
    <s v=" E1000_8225"/>
    <s v="Utilities Integration - Power -  Detail Drawings"/>
    <s v="6.10.10.04"/>
    <x v="0"/>
    <d v="2024-07-16T00:00:00"/>
    <d v="2024-08-26T00:00:00"/>
    <s v="tlewis"/>
    <s v="rsharma"/>
    <n v="1765.93"/>
    <s v="EDIA"/>
    <s v="C"/>
    <s v="Labor"/>
    <s v="TEC"/>
    <m/>
    <s v="BNL"/>
    <s v="PED"/>
    <s v="DET"/>
    <x v="6"/>
    <m/>
    <m/>
    <m/>
    <m/>
    <m/>
    <m/>
    <m/>
    <m/>
    <n v="1765.93"/>
    <m/>
    <m/>
    <m/>
    <m/>
    <m/>
    <m/>
    <m/>
    <m/>
    <m/>
    <m/>
    <x v="0"/>
    <x v="0"/>
    <m/>
  </r>
  <r>
    <s v=""/>
    <s v=" E1000_8290"/>
    <s v="Utilities Integration - Power -  Fabrication"/>
    <s v="6.10.10.04"/>
    <x v="0"/>
    <d v="2025-12-09T00:00:00"/>
    <d v="2026-03-06T00:00:00"/>
    <s v="tlewis"/>
    <s v="rsharma"/>
    <n v="13977.03"/>
    <s v="CON"/>
    <s v="C"/>
    <s v="Labor"/>
    <s v="TEC"/>
    <m/>
    <s v="BNL"/>
    <s v="Const.Fabricate"/>
    <s v="DET"/>
    <x v="9"/>
    <m/>
    <m/>
    <m/>
    <m/>
    <m/>
    <m/>
    <m/>
    <m/>
    <m/>
    <m/>
    <n v="13977.03"/>
    <m/>
    <m/>
    <m/>
    <m/>
    <m/>
    <m/>
    <m/>
    <m/>
    <x v="0"/>
    <x v="0"/>
    <m/>
  </r>
  <r>
    <s v=""/>
    <s v=" E1000_8295"/>
    <s v="Utilities Integration - Power -  Pre-Assembly"/>
    <s v="6.10.10.04"/>
    <x v="0"/>
    <d v="2026-03-09T00:00:00"/>
    <d v="2026-03-20T00:00:00"/>
    <s v="tlewis"/>
    <s v="rsharma"/>
    <n v="267.75"/>
    <s v="CON"/>
    <s v="C"/>
    <s v="Labor"/>
    <s v="TEC"/>
    <m/>
    <s v="BNL"/>
    <s v="Const.Fabricate"/>
    <s v="DET"/>
    <x v="9"/>
    <m/>
    <m/>
    <m/>
    <m/>
    <m/>
    <m/>
    <m/>
    <m/>
    <m/>
    <m/>
    <n v="267.75"/>
    <m/>
    <m/>
    <m/>
    <m/>
    <m/>
    <m/>
    <m/>
    <m/>
    <x v="0"/>
    <x v="0"/>
    <m/>
  </r>
  <r>
    <s v=""/>
    <s v=" E1000_8295"/>
    <s v="Utilities Integration - Power -  Pre-Assembly"/>
    <s v="6.10.10.04"/>
    <x v="0"/>
    <d v="2026-03-09T00:00:00"/>
    <d v="2026-03-20T00:00:00"/>
    <s v="tlewis"/>
    <s v="rsharma"/>
    <n v="3494.26"/>
    <s v="CON"/>
    <s v="C"/>
    <s v="Labor"/>
    <s v="TEC"/>
    <m/>
    <s v="BNL"/>
    <s v="Const.Fabricate"/>
    <s v="DET"/>
    <x v="9"/>
    <m/>
    <m/>
    <m/>
    <m/>
    <m/>
    <m/>
    <m/>
    <m/>
    <m/>
    <m/>
    <n v="3494.26"/>
    <m/>
    <m/>
    <m/>
    <m/>
    <m/>
    <m/>
    <m/>
    <m/>
    <x v="0"/>
    <x v="0"/>
    <m/>
  </r>
  <r>
    <s v=""/>
    <s v=" E1000_8330"/>
    <s v="Utilities Integration - Power -  Documentation, Testing and Certification"/>
    <s v="6.10.10.04"/>
    <x v="0"/>
    <d v="2026-03-23T00:00:00"/>
    <d v="2026-05-15T00:00:00"/>
    <s v="tlewis"/>
    <s v="rsharma"/>
    <n v="20965.55"/>
    <s v="CON"/>
    <s v="C"/>
    <s v="Labor"/>
    <s v="TEC"/>
    <m/>
    <s v="BNL"/>
    <s v="Const.Test"/>
    <s v="DET"/>
    <x v="8"/>
    <m/>
    <m/>
    <m/>
    <m/>
    <m/>
    <m/>
    <m/>
    <m/>
    <m/>
    <m/>
    <n v="20965.55"/>
    <m/>
    <m/>
    <m/>
    <m/>
    <m/>
    <m/>
    <m/>
    <m/>
    <x v="0"/>
    <x v="0"/>
    <m/>
  </r>
  <r>
    <s v=""/>
    <s v=" E1000_8350"/>
    <s v="Utilities Integration - Power -  Final Installation"/>
    <s v="6.10.10.04"/>
    <x v="0"/>
    <d v="2026-05-18T00:00:00"/>
    <d v="2026-06-08T00:00:00"/>
    <s v="tlewis"/>
    <s v="rsharma"/>
    <n v="401.63"/>
    <s v="CON"/>
    <s v="C"/>
    <s v="Labor"/>
    <s v="TEC"/>
    <m/>
    <s v="BNL"/>
    <s v="Const.Install"/>
    <s v="DET"/>
    <x v="5"/>
    <m/>
    <m/>
    <m/>
    <m/>
    <m/>
    <m/>
    <m/>
    <m/>
    <m/>
    <m/>
    <n v="401.63"/>
    <m/>
    <m/>
    <m/>
    <m/>
    <m/>
    <m/>
    <m/>
    <m/>
    <x v="0"/>
    <x v="0"/>
    <m/>
  </r>
  <r>
    <s v=""/>
    <s v=" E1000_8350"/>
    <s v="Utilities Integration - Power -  Final Installation"/>
    <s v="6.10.10.04"/>
    <x v="0"/>
    <d v="2026-05-18T00:00:00"/>
    <d v="2026-06-08T00:00:00"/>
    <s v="tlewis"/>
    <s v="rsharma"/>
    <n v="2119.4699999999998"/>
    <s v="CON"/>
    <s v="C"/>
    <s v="Labor"/>
    <s v="TEC"/>
    <m/>
    <s v="BNL"/>
    <s v="Const.Install"/>
    <s v="DET"/>
    <x v="5"/>
    <m/>
    <m/>
    <m/>
    <m/>
    <m/>
    <m/>
    <m/>
    <m/>
    <m/>
    <m/>
    <n v="2119.4699999999998"/>
    <m/>
    <m/>
    <m/>
    <m/>
    <m/>
    <m/>
    <m/>
    <m/>
    <x v="0"/>
    <x v="0"/>
    <m/>
  </r>
  <r>
    <s v=""/>
    <s v=" E1006_30570"/>
    <s v="Forward HCal - electrical component and readout design"/>
    <s v="6.10.06.03"/>
    <x v="0"/>
    <d v="2023-06-01T00:00:00"/>
    <d v="2027-02-12T00:00:00"/>
    <s v="tlewis"/>
    <s v="ayk"/>
    <n v="170844.34"/>
    <m/>
    <s v="C"/>
    <s v="Labor"/>
    <s v="TEC"/>
    <m/>
    <s v="BNL"/>
    <s v="PED"/>
    <s v="DET"/>
    <x v="6"/>
    <m/>
    <m/>
    <m/>
    <m/>
    <m/>
    <m/>
    <m/>
    <n v="15699.21"/>
    <n v="46174.14"/>
    <n v="46174.14"/>
    <n v="46174.14"/>
    <n v="16622.71"/>
    <m/>
    <m/>
    <m/>
    <m/>
    <m/>
    <m/>
    <m/>
    <x v="0"/>
    <x v="0"/>
    <m/>
  </r>
  <r>
    <s v=""/>
    <s v=" E1006_30590"/>
    <s v="Forward HCal - Engineering Design Verification production (iteration 1) - Materials"/>
    <s v="6.10.06.03"/>
    <x v="0"/>
    <d v="2023-10-02T00:00:00"/>
    <d v="2024-09-10T00:00:00"/>
    <s v="tlewis"/>
    <s v="ayk"/>
    <n v="32117.97"/>
    <m/>
    <s v="C"/>
    <s v="Nonlabor"/>
    <s v="TEC"/>
    <m/>
    <s v="BNL"/>
    <s v="PED"/>
    <s v="DET"/>
    <x v="6"/>
    <s v="P.S544"/>
    <m/>
    <m/>
    <m/>
    <m/>
    <m/>
    <m/>
    <m/>
    <n v="32117.97"/>
    <m/>
    <m/>
    <m/>
    <m/>
    <m/>
    <m/>
    <m/>
    <m/>
    <m/>
    <m/>
    <x v="0"/>
    <x v="0"/>
    <m/>
  </r>
  <r>
    <s v=""/>
    <s v=" E1006_30580"/>
    <s v="Forward HCal - Engineering Design Verification production (3 iterations) - labor"/>
    <s v="6.10.06.03"/>
    <x v="0"/>
    <d v="2023-10-02T00:00:00"/>
    <d v="2027-01-29T00:00:00"/>
    <s v="tlewis"/>
    <s v="ayk"/>
    <n v="27203.8"/>
    <m/>
    <s v="C"/>
    <s v="Labor"/>
    <s v="TEC"/>
    <m/>
    <s v="BNL"/>
    <s v="PED"/>
    <s v="DET"/>
    <x v="6"/>
    <m/>
    <m/>
    <m/>
    <m/>
    <m/>
    <m/>
    <m/>
    <m/>
    <n v="8193.92"/>
    <n v="8193.92"/>
    <n v="8193.92"/>
    <n v="2622.05"/>
    <m/>
    <m/>
    <m/>
    <m/>
    <m/>
    <m/>
    <m/>
    <x v="0"/>
    <x v="0"/>
    <m/>
  </r>
  <r>
    <s v=""/>
    <s v=" E1006_30591"/>
    <s v="Forward HCal - Engineering Design Verification production (iteration 2) - Materials"/>
    <s v="6.10.06.03"/>
    <x v="0"/>
    <d v="2024-09-11T00:00:00"/>
    <d v="2025-09-10T00:00:00"/>
    <s v="tlewis"/>
    <s v="ayk"/>
    <n v="32815.32"/>
    <m/>
    <s v="C"/>
    <s v="Nonlabor"/>
    <s v="TEC"/>
    <m/>
    <s v="BNL"/>
    <s v="PED"/>
    <s v="DET"/>
    <x v="6"/>
    <s v="P.S544"/>
    <m/>
    <m/>
    <m/>
    <m/>
    <m/>
    <m/>
    <m/>
    <n v="1837.66"/>
    <n v="30977.66"/>
    <m/>
    <m/>
    <m/>
    <m/>
    <m/>
    <m/>
    <m/>
    <m/>
    <m/>
    <x v="0"/>
    <x v="0"/>
    <m/>
  </r>
  <r>
    <s v=""/>
    <s v=" E1006_30592"/>
    <s v="Forward HCal - Engineering Design Verification production (iteration 3) - Materials"/>
    <s v="6.10.06.03"/>
    <x v="0"/>
    <d v="2025-09-11T00:00:00"/>
    <d v="2026-01-08T00:00:00"/>
    <s v="tlewis"/>
    <s v="ayk"/>
    <n v="33480.14"/>
    <m/>
    <s v="C"/>
    <s v="Nonlabor"/>
    <s v="TEC"/>
    <m/>
    <s v="BNL"/>
    <s v="PED"/>
    <s v="DET"/>
    <x v="6"/>
    <s v="P.S544"/>
    <m/>
    <m/>
    <m/>
    <m/>
    <m/>
    <m/>
    <m/>
    <m/>
    <n v="5859.02"/>
    <n v="27621.119999999999"/>
    <m/>
    <m/>
    <m/>
    <m/>
    <m/>
    <m/>
    <m/>
    <m/>
    <x v="0"/>
    <x v="0"/>
    <m/>
  </r>
  <r>
    <s v=""/>
    <s v=" E1009_01010"/>
    <s v="Detector Computing Consumables - 2025"/>
    <s v="6.10.09.01"/>
    <x v="0"/>
    <d v="2024-10-01T00:00:00"/>
    <d v="2025-09-30T00:00:00"/>
    <s v="ewoolsey"/>
    <s v="abbot"/>
    <n v="2350.38"/>
    <m/>
    <s v="C"/>
    <s v="Nonlabor"/>
    <s v="TEC"/>
    <m/>
    <s v="JLAB"/>
    <s v="PED"/>
    <s v="DET"/>
    <x v="10"/>
    <s v="B"/>
    <m/>
    <m/>
    <m/>
    <m/>
    <m/>
    <m/>
    <m/>
    <m/>
    <n v="2350.38"/>
    <m/>
    <m/>
    <m/>
    <m/>
    <m/>
    <m/>
    <m/>
    <m/>
    <m/>
    <x v="0"/>
    <x v="0"/>
    <m/>
  </r>
  <r>
    <s v=""/>
    <s v=" E1009_01020"/>
    <s v="Detector Computing Consumables - 2026"/>
    <s v="6.10.09.01"/>
    <x v="0"/>
    <d v="2025-10-01T00:00:00"/>
    <d v="2026-09-30T00:00:00"/>
    <s v="ewoolsey"/>
    <s v="abbot"/>
    <n v="2420.89"/>
    <m/>
    <s v="C"/>
    <s v="Nonlabor"/>
    <s v="TEC"/>
    <m/>
    <s v="JLAB"/>
    <s v="PED"/>
    <s v="DET"/>
    <x v="10"/>
    <s v="B"/>
    <m/>
    <m/>
    <m/>
    <m/>
    <m/>
    <m/>
    <m/>
    <m/>
    <m/>
    <n v="2420.89"/>
    <m/>
    <m/>
    <m/>
    <m/>
    <m/>
    <m/>
    <m/>
    <m/>
    <x v="0"/>
    <x v="0"/>
    <m/>
  </r>
  <r>
    <s v=""/>
    <s v=" E1009_01040"/>
    <s v="Detector Computing Consumables - 2027"/>
    <s v="6.10.09.01"/>
    <x v="0"/>
    <d v="2026-10-01T00:00:00"/>
    <d v="2027-09-30T00:00:00"/>
    <s v="ewoolsey"/>
    <s v="abbot"/>
    <n v="2493.52"/>
    <m/>
    <s v="C"/>
    <s v="Nonlabor"/>
    <s v="TEC"/>
    <m/>
    <s v="JLAB"/>
    <s v="PED"/>
    <s v="DET"/>
    <x v="10"/>
    <s v="B"/>
    <m/>
    <m/>
    <m/>
    <m/>
    <m/>
    <m/>
    <m/>
    <m/>
    <m/>
    <m/>
    <n v="2493.52"/>
    <m/>
    <m/>
    <m/>
    <m/>
    <m/>
    <m/>
    <m/>
    <x v="0"/>
    <x v="0"/>
    <m/>
  </r>
  <r>
    <s v=""/>
    <s v=" E1009_01050"/>
    <s v="Detector Computing Consumables - 2028"/>
    <s v="6.10.09.01"/>
    <x v="0"/>
    <d v="2027-10-01T00:00:00"/>
    <d v="2028-09-29T00:00:00"/>
    <s v="ewoolsey"/>
    <s v="abbot"/>
    <n v="2568.3200000000002"/>
    <m/>
    <s v="C"/>
    <s v="Nonlabor"/>
    <s v="TEC"/>
    <m/>
    <s v="JLAB"/>
    <s v="PED"/>
    <s v="DET"/>
    <x v="10"/>
    <s v="B"/>
    <m/>
    <m/>
    <m/>
    <m/>
    <m/>
    <m/>
    <m/>
    <m/>
    <m/>
    <m/>
    <m/>
    <n v="2568.3200000000002"/>
    <m/>
    <m/>
    <m/>
    <m/>
    <m/>
    <m/>
    <x v="0"/>
    <x v="0"/>
    <m/>
  </r>
  <r>
    <s v=""/>
    <s v=" E1009_01060"/>
    <s v="Detector Computing Consumables - 2029"/>
    <s v="6.10.09.01"/>
    <x v="0"/>
    <d v="2028-10-02T00:00:00"/>
    <d v="2029-10-01T00:00:00"/>
    <s v="ewoolsey"/>
    <s v="abbot"/>
    <n v="2645.69"/>
    <m/>
    <s v="C"/>
    <s v="Nonlabor"/>
    <s v="TEC"/>
    <m/>
    <s v="JLAB"/>
    <s v="PED"/>
    <s v="DET"/>
    <x v="10"/>
    <s v="B"/>
    <m/>
    <m/>
    <m/>
    <m/>
    <m/>
    <m/>
    <m/>
    <m/>
    <m/>
    <m/>
    <m/>
    <m/>
    <n v="2635.11"/>
    <n v="10.58"/>
    <m/>
    <m/>
    <m/>
    <m/>
    <x v="0"/>
    <x v="0"/>
    <m/>
  </r>
  <r>
    <s v=""/>
    <s v=" E1009_01070"/>
    <s v="Detector Computing Consumables - 2030"/>
    <s v="6.10.09.01"/>
    <x v="0"/>
    <d v="2029-10-02T00:00:00"/>
    <d v="1930-10-01T00:00:00"/>
    <s v="ewoolsey"/>
    <s v="abbot"/>
    <n v="2725.06"/>
    <m/>
    <s v="C"/>
    <s v="Nonlabor"/>
    <s v="TEC"/>
    <m/>
    <s v="JLAB"/>
    <s v="PED"/>
    <s v="DET"/>
    <x v="10"/>
    <s v="B"/>
    <m/>
    <m/>
    <m/>
    <m/>
    <m/>
    <m/>
    <m/>
    <m/>
    <m/>
    <m/>
    <m/>
    <m/>
    <m/>
    <n v="2714.16"/>
    <n v="10.9"/>
    <m/>
    <m/>
    <m/>
    <x v="0"/>
    <x v="0"/>
    <m/>
  </r>
  <r>
    <s v=""/>
    <s v=" E1006_31561"/>
    <s v="TR Effort: Forward HCal - Module Casing steel"/>
    <s v="6.10.06.03"/>
    <x v="0"/>
    <d v="2024-02-02T00:00:00"/>
    <d v="2024-04-29T00:00:00"/>
    <s v="tlewis"/>
    <s v="ayk"/>
    <n v="1319.03"/>
    <s v="EDIA"/>
    <s v="C"/>
    <s v="Labor"/>
    <s v="TEC"/>
    <s v="CD-3A"/>
    <s v="BNL"/>
    <s v="PED"/>
    <s v="DET"/>
    <x v="10"/>
    <s v="S.P153"/>
    <s v="APP00039"/>
    <m/>
    <m/>
    <m/>
    <m/>
    <m/>
    <m/>
    <n v="1319.03"/>
    <m/>
    <m/>
    <m/>
    <m/>
    <m/>
    <m/>
    <m/>
    <m/>
    <m/>
    <m/>
    <x v="0"/>
    <x v="0"/>
    <m/>
  </r>
  <r>
    <s v=""/>
    <s v=" E1006_31564"/>
    <s v="Forward HCal - Module Casing steel - Test, Final Acceptance"/>
    <s v="6.10.06.03"/>
    <x v="0"/>
    <d v="2024-05-01T00:00:00"/>
    <d v="2024-05-14T00:00:00"/>
    <s v="tlewis"/>
    <s v="ayk"/>
    <n v="0"/>
    <s v="CON"/>
    <s v="C"/>
    <s v="Labor"/>
    <s v="TEC"/>
    <s v="CD-3A"/>
    <s v="BNL"/>
    <s v="Const"/>
    <s v="DET"/>
    <x v="8"/>
    <s v="S.P153"/>
    <s v="APP00039"/>
    <m/>
    <m/>
    <m/>
    <m/>
    <m/>
    <m/>
    <m/>
    <m/>
    <m/>
    <m/>
    <m/>
    <m/>
    <m/>
    <m/>
    <m/>
    <m/>
    <m/>
    <x v="0"/>
    <x v="0"/>
    <m/>
  </r>
  <r>
    <s v=""/>
    <s v=" E1006_31630"/>
    <s v="TR Effort: Forward HCal - Scintilator Tiles"/>
    <s v="6.10.06.03"/>
    <x v="0"/>
    <d v="2026-01-05T00:00:00"/>
    <d v="2026-12-08T00:00:00"/>
    <s v="tlewis"/>
    <s v="ayk"/>
    <n v="355.63"/>
    <s v="EDIA"/>
    <s v="C"/>
    <s v="Labor"/>
    <s v="TEC"/>
    <s v="CD-3A"/>
    <s v="BNL"/>
    <s v="PED"/>
    <s v="DET"/>
    <x v="10"/>
    <s v="A.PP066.C"/>
    <s v="APP00092"/>
    <m/>
    <m/>
    <m/>
    <m/>
    <m/>
    <m/>
    <m/>
    <m/>
    <n v="286.95"/>
    <n v="68.680000000000007"/>
    <m/>
    <m/>
    <m/>
    <m/>
    <m/>
    <m/>
    <m/>
    <x v="0"/>
    <x v="0"/>
    <m/>
  </r>
  <r>
    <s v=""/>
    <s v=" E1006_31601a"/>
    <s v="TR Effort: Forward HCal - Scintilator Tiles"/>
    <s v="6.10.06.03"/>
    <x v="0"/>
    <d v="2025-01-24T00:00:00"/>
    <d v="2025-12-30T00:00:00"/>
    <s v="tlewis"/>
    <s v="ayk"/>
    <n v="516.54"/>
    <s v="EDIA"/>
    <s v="C"/>
    <s v="Labor"/>
    <s v="TEC"/>
    <s v="CD-3A"/>
    <s v="BNL"/>
    <s v="PED"/>
    <s v="DET"/>
    <x v="10"/>
    <s v="A.PP066.B"/>
    <s v="APP00092"/>
    <m/>
    <m/>
    <m/>
    <m/>
    <m/>
    <m/>
    <m/>
    <n v="384.09"/>
    <n v="132.44999999999999"/>
    <m/>
    <m/>
    <m/>
    <m/>
    <m/>
    <m/>
    <m/>
    <m/>
    <x v="0"/>
    <x v="0"/>
    <m/>
  </r>
  <r>
    <s v=""/>
    <s v=" E1006_31634"/>
    <s v="Forward HCal - Scintilator Tiles - Test, Final Acceptance"/>
    <s v="6.10.06.03"/>
    <x v="0"/>
    <d v="2026-12-10T00:00:00"/>
    <d v="2027-01-08T00:00:00"/>
    <s v="tlewis"/>
    <s v="ayk"/>
    <n v="0"/>
    <s v="CON"/>
    <s v="C"/>
    <s v="Labor"/>
    <s v="TEC"/>
    <s v="CD-3A"/>
    <s v="BNL"/>
    <s v="Const"/>
    <s v="DET"/>
    <x v="8"/>
    <s v="A.PP066.C"/>
    <s v="APP00092"/>
    <m/>
    <m/>
    <m/>
    <m/>
    <m/>
    <m/>
    <m/>
    <m/>
    <m/>
    <m/>
    <m/>
    <m/>
    <m/>
    <m/>
    <m/>
    <m/>
    <m/>
    <x v="0"/>
    <x v="0"/>
    <m/>
  </r>
  <r>
    <s v=""/>
    <s v=" E1006_31686"/>
    <s v="TR Effort: Forward HCal - Absorber plates steel"/>
    <s v="6.10.06.03"/>
    <x v="0"/>
    <d v="2024-08-12T00:00:00"/>
    <d v="2024-11-05T00:00:00"/>
    <s v="tlewis"/>
    <s v="ayk"/>
    <n v="334.57"/>
    <s v="EDIA"/>
    <s v="C"/>
    <s v="Labor"/>
    <s v="TEC"/>
    <s v="CD-3A"/>
    <s v="BNL"/>
    <s v="PED"/>
    <s v="DET"/>
    <x v="10"/>
    <s v="A.PP074.C"/>
    <s v="APP00534"/>
    <m/>
    <m/>
    <m/>
    <m/>
    <m/>
    <m/>
    <n v="195.16"/>
    <n v="139.4"/>
    <m/>
    <m/>
    <m/>
    <m/>
    <m/>
    <m/>
    <m/>
    <m/>
    <m/>
    <x v="0"/>
    <x v="0"/>
    <m/>
  </r>
  <r>
    <s v=""/>
    <s v=" E1006_31649"/>
    <s v="TR Effort: Forward HCal - Absorber plates steel"/>
    <s v="6.10.06.03"/>
    <x v="0"/>
    <d v="2024-02-14T00:00:00"/>
    <d v="2024-05-09T00:00:00"/>
    <s v="tlewis"/>
    <s v="ayk"/>
    <n v="494.64"/>
    <s v="EDIA"/>
    <s v="C"/>
    <s v="Labor"/>
    <s v="TEC"/>
    <s v="CD-3A"/>
    <s v="BNL"/>
    <s v="PED"/>
    <s v="DET"/>
    <x v="10"/>
    <s v="A.PP074.A"/>
    <s v="APP00534"/>
    <m/>
    <m/>
    <m/>
    <m/>
    <m/>
    <m/>
    <n v="494.64"/>
    <m/>
    <m/>
    <m/>
    <m/>
    <m/>
    <m/>
    <m/>
    <m/>
    <m/>
    <m/>
    <x v="0"/>
    <x v="0"/>
    <m/>
  </r>
  <r>
    <s v=""/>
    <s v=" E1006_31682"/>
    <s v="TR Effort: Forward HCal - Absorber plates steel"/>
    <s v="6.10.06.03"/>
    <x v="0"/>
    <d v="2024-05-14T00:00:00"/>
    <d v="2024-08-07T00:00:00"/>
    <s v="tlewis"/>
    <s v="ayk"/>
    <n v="494.64"/>
    <s v="EDIA"/>
    <s v="C"/>
    <s v="Labor"/>
    <s v="TEC"/>
    <s v="CD-3A"/>
    <s v="BNL"/>
    <s v="PED"/>
    <s v="DET"/>
    <x v="10"/>
    <s v="A.PP074.B"/>
    <s v="APP00534"/>
    <m/>
    <m/>
    <m/>
    <m/>
    <m/>
    <m/>
    <n v="494.64"/>
    <m/>
    <m/>
    <m/>
    <m/>
    <m/>
    <m/>
    <m/>
    <m/>
    <m/>
    <m/>
    <x v="0"/>
    <x v="0"/>
    <m/>
  </r>
  <r>
    <s v=""/>
    <s v=" E1006_31694"/>
    <s v="Forward HCal - Absorber plates steel - Test, Final Acceptance"/>
    <s v="6.10.06.03"/>
    <x v="0"/>
    <d v="2024-11-07T00:00:00"/>
    <d v="2024-12-09T00:00:00"/>
    <s v="tlewis"/>
    <s v="ayk"/>
    <n v="0"/>
    <s v="CON"/>
    <s v="C"/>
    <s v="Labor"/>
    <s v="TEC"/>
    <s v="CD-3A"/>
    <s v="BNL"/>
    <s v="Const"/>
    <s v="DET"/>
    <x v="8"/>
    <s v="A.PP074.C"/>
    <s v="APP00534"/>
    <m/>
    <m/>
    <m/>
    <m/>
    <m/>
    <m/>
    <m/>
    <m/>
    <m/>
    <m/>
    <m/>
    <m/>
    <m/>
    <m/>
    <m/>
    <m/>
    <m/>
    <x v="0"/>
    <x v="0"/>
    <m/>
  </r>
  <r>
    <s v="Contract Award"/>
    <s v=" E1006_31920"/>
    <s v="AWARD: Forward HCal - SiPMs"/>
    <s v="6.10.06.03"/>
    <x v="0"/>
    <d v="2025-02-04T00:00:00"/>
    <d v="2025-02-04T00:00:00"/>
    <s v="tlewis"/>
    <s v="ayk"/>
    <n v="0.01"/>
    <s v="EDIA"/>
    <s v="C"/>
    <s v="Nonlabor"/>
    <s v="TEC"/>
    <s v="CD-3A"/>
    <s v="BNL"/>
    <s v="Const.Procure"/>
    <s v="DET"/>
    <x v="10"/>
    <s v="A.PP068.B"/>
    <s v="APP00535"/>
    <m/>
    <m/>
    <m/>
    <m/>
    <m/>
    <m/>
    <m/>
    <n v="0.01"/>
    <m/>
    <m/>
    <m/>
    <m/>
    <m/>
    <m/>
    <m/>
    <m/>
    <m/>
    <x v="0"/>
    <x v="0"/>
    <m/>
  </r>
  <r>
    <s v="Contract Award"/>
    <s v=" E1006_31930"/>
    <s v="AWARD: Forward HCal - SiPMs"/>
    <s v="6.10.06.03"/>
    <x v="0"/>
    <d v="2026-02-06T00:00:00"/>
    <d v="2026-02-06T00:00:00"/>
    <s v="tlewis"/>
    <s v="ayk"/>
    <n v="0.01"/>
    <s v="EDIA"/>
    <s v="C"/>
    <s v="Nonlabor"/>
    <s v="TEC"/>
    <s v="CD-3A"/>
    <s v="BNL"/>
    <s v="Const.Procure"/>
    <s v="DET"/>
    <x v="10"/>
    <s v="A.PP068.C"/>
    <s v="APP00535"/>
    <m/>
    <m/>
    <m/>
    <m/>
    <m/>
    <m/>
    <m/>
    <m/>
    <n v="0.01"/>
    <m/>
    <m/>
    <m/>
    <m/>
    <m/>
    <m/>
    <m/>
    <m/>
    <x v="0"/>
    <x v="0"/>
    <m/>
  </r>
  <r>
    <s v="Contract Award"/>
    <s v=" E1006_31940"/>
    <s v="AWARD: Forward HCal - SiPMs"/>
    <s v="6.10.06.03"/>
    <x v="0"/>
    <d v="2027-02-10T00:00:00"/>
    <d v="2027-02-10T00:00:00"/>
    <s v="tlewis"/>
    <s v="ayk"/>
    <n v="0.01"/>
    <s v="EDIA"/>
    <s v="C"/>
    <s v="Nonlabor"/>
    <s v="TEC"/>
    <s v="CD-3A"/>
    <s v="BNL"/>
    <s v="Const.Procure"/>
    <s v="DET"/>
    <x v="10"/>
    <s v="A.PP068.D"/>
    <s v="APP00535"/>
    <m/>
    <m/>
    <m/>
    <m/>
    <m/>
    <m/>
    <m/>
    <m/>
    <m/>
    <n v="0.01"/>
    <m/>
    <m/>
    <m/>
    <m/>
    <m/>
    <m/>
    <m/>
    <x v="0"/>
    <x v="0"/>
    <m/>
  </r>
  <r>
    <s v="Contract Award"/>
    <s v=" E1006_31950"/>
    <s v="AWARD: Forward HCal - SiPMs"/>
    <s v="6.10.06.03"/>
    <x v="0"/>
    <d v="2028-02-14T00:00:00"/>
    <d v="2028-02-14T00:00:00"/>
    <s v="tlewis"/>
    <s v="ayk"/>
    <n v="0.01"/>
    <s v="EDIA"/>
    <s v="C"/>
    <s v="Nonlabor"/>
    <s v="TEC"/>
    <s v="CD-3A"/>
    <s v="BNL"/>
    <s v="Const.Procure"/>
    <s v="DET"/>
    <x v="10"/>
    <s v="A.PP068.E"/>
    <s v="APP00535"/>
    <m/>
    <m/>
    <m/>
    <m/>
    <m/>
    <m/>
    <m/>
    <m/>
    <m/>
    <m/>
    <n v="0.01"/>
    <m/>
    <m/>
    <m/>
    <m/>
    <m/>
    <m/>
    <x v="0"/>
    <x v="0"/>
    <m/>
  </r>
  <r>
    <s v=""/>
    <s v=" E1006_31925"/>
    <s v="TR Effort: Forward HCal - SiPMs"/>
    <s v="6.10.06.03"/>
    <x v="0"/>
    <d v="2025-02-05T00:00:00"/>
    <d v="2026-02-04T00:00:00"/>
    <s v="tlewis"/>
    <s v="ayk"/>
    <n v="354.03"/>
    <s v="EDIA"/>
    <s v="C"/>
    <s v="Labor"/>
    <s v="TEC"/>
    <s v="CD-3A"/>
    <s v="BNL"/>
    <s v="PED"/>
    <s v="DET"/>
    <x v="10"/>
    <s v="A.PP068.B"/>
    <s v="APP00535"/>
    <m/>
    <m/>
    <m/>
    <m/>
    <m/>
    <m/>
    <m/>
    <n v="235.07"/>
    <n v="118.95"/>
    <m/>
    <m/>
    <m/>
    <m/>
    <m/>
    <m/>
    <m/>
    <m/>
    <x v="0"/>
    <x v="0"/>
    <m/>
  </r>
  <r>
    <s v=""/>
    <s v=" E1006_31929"/>
    <s v="RCV: Forward HCal - SiPMs - Vendor Delivery"/>
    <s v="6.10.06.03"/>
    <x v="0"/>
    <d v="2026-02-05T00:00:00"/>
    <d v="2026-02-05T00:00:00"/>
    <s v="tlewis"/>
    <s v="ayk"/>
    <n v="1059951.03"/>
    <s v="EDIA"/>
    <s v="C"/>
    <s v="Nonlabor"/>
    <s v="TEC"/>
    <s v="CD-3A"/>
    <s v="BNL"/>
    <s v="Const.Fabricate"/>
    <s v="DET"/>
    <x v="9"/>
    <s v="A.PP068.B"/>
    <s v="APP00535"/>
    <m/>
    <m/>
    <m/>
    <m/>
    <m/>
    <m/>
    <m/>
    <m/>
    <n v="1059951.03"/>
    <m/>
    <m/>
    <m/>
    <m/>
    <m/>
    <m/>
    <m/>
    <m/>
    <x v="0"/>
    <x v="0"/>
    <m/>
  </r>
  <r>
    <s v=""/>
    <s v=" E1006_31935"/>
    <s v="TR Effort: Forward HCal - SiPMs"/>
    <s v="6.10.06.03"/>
    <x v="0"/>
    <d v="2026-02-09T00:00:00"/>
    <d v="2027-02-08T00:00:00"/>
    <s v="tlewis"/>
    <s v="ayk"/>
    <n v="366.52"/>
    <s v="EDIA"/>
    <s v="C"/>
    <s v="Labor"/>
    <s v="TEC"/>
    <s v="CD-3A"/>
    <s v="BNL"/>
    <s v="PED"/>
    <s v="DET"/>
    <x v="10"/>
    <s v="A.PP068.C"/>
    <s v="APP00535"/>
    <m/>
    <m/>
    <m/>
    <m/>
    <m/>
    <m/>
    <m/>
    <m/>
    <n v="240.44"/>
    <n v="126.08"/>
    <m/>
    <m/>
    <m/>
    <m/>
    <m/>
    <m/>
    <m/>
    <x v="0"/>
    <x v="0"/>
    <m/>
  </r>
  <r>
    <s v=""/>
    <s v=" E1006_31939"/>
    <s v="RCV: Forward HCal - SiPMs - Vendor Delivery"/>
    <s v="6.10.06.03"/>
    <x v="0"/>
    <d v="2027-02-09T00:00:00"/>
    <d v="2027-02-09T00:00:00"/>
    <s v="tlewis"/>
    <s v="ayk"/>
    <n v="1037185.58"/>
    <s v="EDIA"/>
    <s v="C"/>
    <s v="Nonlabor"/>
    <s v="TEC"/>
    <s v="CD-3A"/>
    <s v="BNL"/>
    <s v="Const.Fabricate"/>
    <s v="DET"/>
    <x v="9"/>
    <s v="A.PP068.C"/>
    <s v="APP00535"/>
    <m/>
    <m/>
    <m/>
    <m/>
    <m/>
    <m/>
    <m/>
    <m/>
    <m/>
    <n v="1037185.58"/>
    <m/>
    <m/>
    <m/>
    <m/>
    <m/>
    <m/>
    <m/>
    <x v="0"/>
    <x v="0"/>
    <m/>
  </r>
  <r>
    <s v=""/>
    <s v=" E1006_31945"/>
    <s v="TR Effort: Forward HCal - SiPMs"/>
    <s v="6.10.06.03"/>
    <x v="0"/>
    <d v="2027-02-11T00:00:00"/>
    <d v="2028-02-10T00:00:00"/>
    <s v="tlewis"/>
    <s v="ayk"/>
    <n v="189.73"/>
    <s v="EDIA"/>
    <s v="C"/>
    <s v="Labor"/>
    <s v="TEC"/>
    <s v="CD-3A"/>
    <s v="BNL"/>
    <s v="PED"/>
    <s v="DET"/>
    <x v="10"/>
    <s v="A.PP068.D"/>
    <s v="APP00535"/>
    <m/>
    <m/>
    <m/>
    <m/>
    <m/>
    <m/>
    <m/>
    <m/>
    <m/>
    <n v="122.94"/>
    <n v="66.78"/>
    <m/>
    <m/>
    <m/>
    <m/>
    <m/>
    <m/>
    <x v="0"/>
    <x v="0"/>
    <m/>
  </r>
  <r>
    <s v=""/>
    <s v=" E1006_31949"/>
    <s v="RCV: Forward HCal - SiPMs - Vendor Delivery"/>
    <s v="6.10.06.03"/>
    <x v="0"/>
    <d v="2028-02-11T00:00:00"/>
    <d v="2028-02-11T00:00:00"/>
    <s v="tlewis"/>
    <s v="ayk"/>
    <n v="1061040.6599999999"/>
    <s v="EDIA"/>
    <s v="C"/>
    <s v="Nonlabor"/>
    <s v="TEC"/>
    <s v="CD-3A"/>
    <s v="BNL"/>
    <s v="Const.Fabricate"/>
    <s v="DET"/>
    <x v="9"/>
    <s v="A.PP068.D"/>
    <s v="APP00535"/>
    <m/>
    <m/>
    <m/>
    <m/>
    <m/>
    <m/>
    <m/>
    <m/>
    <m/>
    <m/>
    <n v="1061040.6599999999"/>
    <m/>
    <m/>
    <m/>
    <m/>
    <m/>
    <m/>
    <x v="0"/>
    <x v="0"/>
    <m/>
  </r>
  <r>
    <s v=""/>
    <s v=" E1006_31955"/>
    <s v="TR Effort: Forward HCal - SiPMs"/>
    <s v="6.10.06.03"/>
    <x v="0"/>
    <d v="2028-02-15T00:00:00"/>
    <d v="2028-06-26T00:00:00"/>
    <s v="tlewis"/>
    <s v="ayk"/>
    <n v="193.98"/>
    <s v="EDIA"/>
    <s v="C"/>
    <s v="Labor"/>
    <s v="TEC"/>
    <s v="CD-3A"/>
    <s v="BNL"/>
    <s v="PED"/>
    <s v="DET"/>
    <x v="10"/>
    <s v="A.PP068.E"/>
    <s v="APP00535"/>
    <m/>
    <m/>
    <m/>
    <m/>
    <m/>
    <m/>
    <m/>
    <m/>
    <m/>
    <m/>
    <n v="193.98"/>
    <m/>
    <m/>
    <m/>
    <m/>
    <m/>
    <m/>
    <x v="0"/>
    <x v="0"/>
    <m/>
  </r>
  <r>
    <s v=""/>
    <s v=" E1006_31959"/>
    <s v="RCV: Forward HCal - SiPMs - Vendor Delivery"/>
    <s v="6.10.06.03"/>
    <x v="0"/>
    <d v="2028-06-27T00:00:00"/>
    <d v="2028-06-27T00:00:00"/>
    <s v="tlewis"/>
    <s v="ayk"/>
    <n v="482291.21"/>
    <s v="EDIA"/>
    <s v="C"/>
    <s v="Nonlabor"/>
    <s v="TEC"/>
    <s v="CD-3A"/>
    <s v="BNL"/>
    <s v="Const.Fabricate"/>
    <s v="DET"/>
    <x v="9"/>
    <s v="A.PP068.E"/>
    <s v="APP00535"/>
    <m/>
    <m/>
    <m/>
    <m/>
    <m/>
    <m/>
    <m/>
    <m/>
    <m/>
    <m/>
    <n v="482291.21"/>
    <m/>
    <m/>
    <m/>
    <m/>
    <m/>
    <m/>
    <x v="0"/>
    <x v="0"/>
    <m/>
  </r>
  <r>
    <s v=""/>
    <s v=" E1006_31692"/>
    <s v="RCV: Forward HCal - Absorber plates steel - Vendor Delivery"/>
    <s v="6.10.06.03"/>
    <x v="0"/>
    <d v="2024-11-06T00:00:00"/>
    <d v="2024-11-06T00:00:00"/>
    <s v="tlewis"/>
    <s v="ayk"/>
    <n v="1146813.48"/>
    <s v="EDIA"/>
    <s v="C"/>
    <s v="Nonlabor"/>
    <s v="TEC"/>
    <s v="CD-3A"/>
    <s v="BNL"/>
    <s v="PED"/>
    <s v="DET"/>
    <x v="9"/>
    <s v="A.PP074.C"/>
    <s v="APP00534"/>
    <m/>
    <m/>
    <m/>
    <m/>
    <m/>
    <m/>
    <m/>
    <n v="1146813.48"/>
    <m/>
    <m/>
    <m/>
    <m/>
    <m/>
    <m/>
    <m/>
    <m/>
    <m/>
    <x v="0"/>
    <x v="0"/>
    <m/>
  </r>
  <r>
    <s v=""/>
    <s v=" E1006_31680a"/>
    <s v="RCV: Forward HCal - Absorber plates steel - Vendor Delivery"/>
    <s v="6.10.06.03"/>
    <x v="0"/>
    <d v="2024-05-10T00:00:00"/>
    <d v="2024-05-10T00:00:00"/>
    <s v="tlewis"/>
    <s v="ayk"/>
    <n v="1121030.6399999999"/>
    <s v="EDIA"/>
    <s v="C"/>
    <s v="Nonlabor"/>
    <s v="TEC"/>
    <s v="CD-3A"/>
    <s v="BNL"/>
    <s v="PED"/>
    <s v="DET"/>
    <x v="9"/>
    <s v="A.PP074.A"/>
    <s v="APP00534"/>
    <m/>
    <m/>
    <m/>
    <m/>
    <m/>
    <m/>
    <n v="1121030.6399999999"/>
    <m/>
    <m/>
    <m/>
    <m/>
    <m/>
    <m/>
    <m/>
    <m/>
    <m/>
    <m/>
    <x v="0"/>
    <x v="0"/>
    <m/>
  </r>
  <r>
    <s v=""/>
    <s v=" E1006_31684a"/>
    <s v="RCV: Forward HCal - Absorber plates steel - Vendor Delivery"/>
    <s v="6.10.06.03"/>
    <x v="0"/>
    <d v="2024-08-08T00:00:00"/>
    <d v="2024-08-08T00:00:00"/>
    <s v="tlewis"/>
    <s v="ayk"/>
    <n v="1121030.6399999999"/>
    <s v="EDIA"/>
    <s v="C"/>
    <s v="Nonlabor"/>
    <s v="TEC"/>
    <s v="CD-3A"/>
    <s v="BNL"/>
    <s v="PED"/>
    <s v="DET"/>
    <x v="9"/>
    <s v="A.PP074.B"/>
    <s v="APP00534"/>
    <m/>
    <m/>
    <m/>
    <m/>
    <m/>
    <m/>
    <n v="1121030.6399999999"/>
    <m/>
    <m/>
    <m/>
    <m/>
    <m/>
    <m/>
    <m/>
    <m/>
    <m/>
    <m/>
    <x v="0"/>
    <x v="0"/>
    <m/>
  </r>
  <r>
    <s v="Contract Award"/>
    <s v=" E1006_40080"/>
    <s v="AWARD: Forward HCal - Procure Reflective and Capton Foil"/>
    <s v="6.10.06.03"/>
    <x v="0"/>
    <d v="2025-07-24T00:00:00"/>
    <d v="2025-07-24T00:00:00"/>
    <s v="tlewis"/>
    <s v="ayk"/>
    <n v="0.01"/>
    <s v="EDIA"/>
    <s v="C"/>
    <s v="Nonlabor"/>
    <s v="TEC"/>
    <m/>
    <s v="BNL"/>
    <s v="Const.Procure"/>
    <s v="DET"/>
    <x v="10"/>
    <s v="S.P363"/>
    <s v="APP00594"/>
    <m/>
    <m/>
    <m/>
    <m/>
    <m/>
    <m/>
    <m/>
    <n v="0.01"/>
    <m/>
    <m/>
    <m/>
    <m/>
    <m/>
    <m/>
    <m/>
    <m/>
    <m/>
    <x v="0"/>
    <x v="0"/>
    <m/>
  </r>
  <r>
    <s v=""/>
    <s v=" E1006_40050"/>
    <s v="Forward HCal - Reflective and Capton Foil - Prepare Spec/SOW/APP"/>
    <s v="6.10.06.03"/>
    <x v="0"/>
    <d v="2024-10-01T00:00:00"/>
    <d v="2025-02-12T00:00:00"/>
    <s v="tlewis"/>
    <s v="ayk"/>
    <n v="0"/>
    <s v="EDIA"/>
    <s v="C"/>
    <s v="Labor"/>
    <s v="TEC"/>
    <m/>
    <s v="BNL"/>
    <s v="PED"/>
    <s v="DET"/>
    <x v="10"/>
    <s v="S.P363"/>
    <m/>
    <m/>
    <m/>
    <m/>
    <m/>
    <m/>
    <m/>
    <m/>
    <m/>
    <m/>
    <m/>
    <m/>
    <m/>
    <m/>
    <m/>
    <m/>
    <m/>
    <m/>
    <x v="0"/>
    <x v="0"/>
    <m/>
  </r>
  <r>
    <s v=""/>
    <s v=" E1006_40110"/>
    <s v="RCV: Forward HCal - Reflective and Capton Foil - Vendor Delivery"/>
    <s v="6.10.06.03"/>
    <x v="0"/>
    <d v="2025-09-09T00:00:00"/>
    <d v="2025-09-09T00:00:00"/>
    <s v="tlewis"/>
    <s v="ayk"/>
    <n v="249995.6"/>
    <s v="EDIA"/>
    <s v="C"/>
    <s v="Nonlabor"/>
    <s v="TEC"/>
    <m/>
    <s v="BNL"/>
    <s v="Const.Fabricate"/>
    <s v="DET"/>
    <x v="9"/>
    <s v="S.P363"/>
    <s v="APP00594"/>
    <m/>
    <m/>
    <m/>
    <m/>
    <m/>
    <m/>
    <m/>
    <n v="249995.6"/>
    <m/>
    <m/>
    <m/>
    <m/>
    <m/>
    <m/>
    <m/>
    <m/>
    <m/>
    <x v="0"/>
    <x v="0"/>
    <m/>
  </r>
  <r>
    <s v=""/>
    <s v=" E1006_40100"/>
    <s v="TR Effort: Forward HCal - Reflective and Capton Foil"/>
    <s v="6.10.06.03"/>
    <x v="0"/>
    <d v="2025-07-25T00:00:00"/>
    <d v="2025-09-08T00:00:00"/>
    <s v="tlewis"/>
    <s v="ayk"/>
    <n v="2730.4"/>
    <s v="EDIA"/>
    <s v="C"/>
    <s v="Labor"/>
    <s v="TEC"/>
    <m/>
    <s v="BNL"/>
    <s v="PED"/>
    <s v="DET"/>
    <x v="10"/>
    <s v="S.P363"/>
    <s v="APP00594"/>
    <m/>
    <m/>
    <m/>
    <m/>
    <m/>
    <m/>
    <m/>
    <n v="2730.4"/>
    <m/>
    <m/>
    <m/>
    <m/>
    <m/>
    <m/>
    <m/>
    <m/>
    <m/>
    <x v="0"/>
    <x v="0"/>
    <m/>
  </r>
  <r>
    <s v=""/>
    <s v=" E1006_40120"/>
    <s v="Forward HCal - Reflective and Capton Foil - Test, Final Acceptance"/>
    <s v="6.10.06.03"/>
    <x v="0"/>
    <d v="2025-09-10T00:00:00"/>
    <d v="2025-09-23T00:00:00"/>
    <s v="tlewis"/>
    <s v="ayk"/>
    <n v="0"/>
    <s v="CON"/>
    <s v="C"/>
    <s v="Labor"/>
    <s v="TEC"/>
    <m/>
    <s v="BNL"/>
    <s v="Const"/>
    <s v="DET"/>
    <x v="8"/>
    <s v="S.P363"/>
    <s v="APP00594"/>
    <m/>
    <m/>
    <m/>
    <m/>
    <m/>
    <m/>
    <m/>
    <m/>
    <m/>
    <m/>
    <m/>
    <m/>
    <m/>
    <m/>
    <m/>
    <m/>
    <m/>
    <x v="0"/>
    <x v="0"/>
    <m/>
  </r>
  <r>
    <s v="Contract Award"/>
    <s v=" E1006_40170"/>
    <s v="AWARD: Forward HCal - SiPM Flex"/>
    <s v="6.10.06.03"/>
    <x v="0"/>
    <d v="2025-07-24T00:00:00"/>
    <d v="2025-07-24T00:00:00"/>
    <s v="tlewis"/>
    <s v="ayk"/>
    <n v="0.01"/>
    <s v="EDIA"/>
    <s v="C"/>
    <s v="Nonlabor"/>
    <s v="TEC"/>
    <m/>
    <s v="BNL"/>
    <s v="Const.Procure"/>
    <s v="DET"/>
    <x v="10"/>
    <s v="S.P364"/>
    <s v="APP00595"/>
    <m/>
    <m/>
    <m/>
    <m/>
    <m/>
    <m/>
    <m/>
    <n v="0.01"/>
    <m/>
    <m/>
    <m/>
    <m/>
    <m/>
    <m/>
    <m/>
    <m/>
    <m/>
    <x v="0"/>
    <x v="0"/>
    <m/>
  </r>
  <r>
    <s v=""/>
    <s v=" E1006_40140"/>
    <s v="Forward HCal - SiPM Flex - Prepare Spec/SOW/APP"/>
    <s v="6.10.06.03"/>
    <x v="0"/>
    <d v="2024-10-01T00:00:00"/>
    <d v="2025-02-12T00:00:00"/>
    <s v="tlewis"/>
    <s v="ayk"/>
    <n v="0"/>
    <s v="EDIA"/>
    <s v="C"/>
    <s v="Labor"/>
    <s v="TEC"/>
    <m/>
    <s v="BNL"/>
    <s v="PED"/>
    <s v="DET"/>
    <x v="10"/>
    <s v="S.P364"/>
    <m/>
    <m/>
    <m/>
    <m/>
    <m/>
    <m/>
    <m/>
    <m/>
    <m/>
    <m/>
    <m/>
    <m/>
    <m/>
    <m/>
    <m/>
    <m/>
    <m/>
    <m/>
    <x v="0"/>
    <x v="0"/>
    <m/>
  </r>
  <r>
    <s v=""/>
    <s v=" E1006_40190"/>
    <s v="TR Effort: Forward HCal - SiPM Flex"/>
    <s v="6.10.06.03"/>
    <x v="0"/>
    <d v="2025-07-25T00:00:00"/>
    <d v="2025-12-05T00:00:00"/>
    <s v="tlewis"/>
    <s v="ayk"/>
    <n v="1388.3"/>
    <s v="EDIA"/>
    <s v="C"/>
    <s v="Labor"/>
    <s v="TEC"/>
    <m/>
    <s v="BNL"/>
    <s v="PED"/>
    <s v="DET"/>
    <x v="10"/>
    <s v="S.P364"/>
    <s v="APP00595"/>
    <m/>
    <m/>
    <m/>
    <m/>
    <m/>
    <m/>
    <m/>
    <n v="717.03"/>
    <n v="671.27"/>
    <m/>
    <m/>
    <m/>
    <m/>
    <m/>
    <m/>
    <m/>
    <m/>
    <x v="0"/>
    <x v="0"/>
    <m/>
  </r>
  <r>
    <s v="Contract Award"/>
    <s v=" E1006_40260"/>
    <s v="AWARD: Forward HCal - Transfer Board"/>
    <s v="6.10.06.03"/>
    <x v="0"/>
    <d v="2025-07-24T00:00:00"/>
    <d v="2025-07-24T00:00:00"/>
    <s v="tlewis"/>
    <s v="ayk"/>
    <n v="0.01"/>
    <s v="EDIA"/>
    <s v="C"/>
    <s v="Nonlabor"/>
    <s v="TEC"/>
    <m/>
    <s v="BNL"/>
    <s v="Const.Procure"/>
    <s v="DET"/>
    <x v="10"/>
    <s v="P.S546"/>
    <m/>
    <m/>
    <m/>
    <m/>
    <m/>
    <m/>
    <m/>
    <m/>
    <n v="0.01"/>
    <m/>
    <m/>
    <m/>
    <m/>
    <m/>
    <m/>
    <m/>
    <m/>
    <m/>
    <x v="0"/>
    <x v="0"/>
    <m/>
  </r>
  <r>
    <s v=""/>
    <s v=" E1006_40230"/>
    <s v="Forward HCal - Transfer Board - Prepare Spec/SOW/APP"/>
    <s v="6.10.06.03"/>
    <x v="0"/>
    <d v="2024-10-01T00:00:00"/>
    <d v="2025-02-12T00:00:00"/>
    <s v="tlewis"/>
    <s v="ayk"/>
    <n v="0"/>
    <s v="EDIA"/>
    <s v="C"/>
    <s v="Labor"/>
    <s v="TEC"/>
    <m/>
    <s v="BNL"/>
    <s v="PED"/>
    <s v="DET"/>
    <x v="10"/>
    <s v="P.S546"/>
    <m/>
    <m/>
    <m/>
    <m/>
    <m/>
    <m/>
    <m/>
    <m/>
    <m/>
    <m/>
    <m/>
    <m/>
    <m/>
    <m/>
    <m/>
    <m/>
    <m/>
    <m/>
    <x v="0"/>
    <x v="0"/>
    <m/>
  </r>
  <r>
    <s v=""/>
    <s v=" E1006_40280"/>
    <s v="TR Effort: Forward HCal - Transfer Board"/>
    <s v="6.10.06.03"/>
    <x v="0"/>
    <d v="2025-07-25T00:00:00"/>
    <d v="2025-12-05T00:00:00"/>
    <s v="tlewis"/>
    <s v="ayk"/>
    <n v="1388.3"/>
    <s v="EDIA"/>
    <s v="C"/>
    <s v="Labor"/>
    <s v="TEC"/>
    <m/>
    <s v="BNL"/>
    <s v="PED"/>
    <s v="DET"/>
    <x v="10"/>
    <s v="P.S546"/>
    <m/>
    <m/>
    <m/>
    <m/>
    <m/>
    <m/>
    <m/>
    <m/>
    <n v="717.03"/>
    <n v="671.27"/>
    <m/>
    <m/>
    <m/>
    <m/>
    <m/>
    <m/>
    <m/>
    <m/>
    <x v="0"/>
    <x v="0"/>
    <m/>
  </r>
  <r>
    <s v="Contract Award"/>
    <s v=" E1006_40350"/>
    <s v="AWARD: Forward HCal - Summing Board"/>
    <s v="6.10.06.03"/>
    <x v="0"/>
    <d v="2025-06-25T00:00:00"/>
    <d v="2025-06-25T00:00:00"/>
    <s v="tlewis"/>
    <s v="ayk"/>
    <n v="0.01"/>
    <s v="EDIA"/>
    <s v="C"/>
    <s v="Nonlabor"/>
    <s v="TEC"/>
    <m/>
    <s v="BNL"/>
    <s v="Const.Procure"/>
    <s v="DET"/>
    <x v="10"/>
    <m/>
    <m/>
    <m/>
    <m/>
    <m/>
    <m/>
    <m/>
    <m/>
    <m/>
    <n v="0.01"/>
    <m/>
    <m/>
    <m/>
    <m/>
    <m/>
    <m/>
    <m/>
    <m/>
    <m/>
    <x v="0"/>
    <x v="0"/>
    <m/>
  </r>
  <r>
    <s v=""/>
    <s v=" E1006_40320"/>
    <s v="Forward HCal - Summing Board - Prepare Spec/SOW/APP"/>
    <s v="6.10.06.03"/>
    <x v="0"/>
    <d v="2024-09-03T00:00:00"/>
    <d v="2025-01-14T00:00:00"/>
    <s v="tlewis"/>
    <s v="ayk"/>
    <n v="0"/>
    <s v="EDIA"/>
    <s v="C"/>
    <s v="Labor"/>
    <s v="TEC"/>
    <m/>
    <s v="BNL"/>
    <s v="PED"/>
    <s v="DET"/>
    <x v="10"/>
    <m/>
    <m/>
    <m/>
    <m/>
    <m/>
    <m/>
    <m/>
    <m/>
    <m/>
    <m/>
    <m/>
    <m/>
    <m/>
    <m/>
    <m/>
    <m/>
    <m/>
    <m/>
    <m/>
    <x v="0"/>
    <x v="0"/>
    <m/>
  </r>
  <r>
    <s v=""/>
    <s v=" E1006_40380"/>
    <s v="RCV: Forward HCal - Summing Board - Vendor Delivery"/>
    <s v="6.10.06.03"/>
    <x v="0"/>
    <d v="2025-09-23T00:00:00"/>
    <d v="2025-09-23T00:00:00"/>
    <s v="tlewis"/>
    <s v="ayk"/>
    <n v="19463.21"/>
    <s v="EDIA"/>
    <s v="C"/>
    <s v="Nonlabor"/>
    <s v="TEC"/>
    <m/>
    <s v="BNL"/>
    <s v="Const.Fabricate"/>
    <s v="DET"/>
    <x v="9"/>
    <s v="B"/>
    <m/>
    <m/>
    <m/>
    <m/>
    <m/>
    <m/>
    <m/>
    <m/>
    <n v="19463.21"/>
    <m/>
    <m/>
    <m/>
    <m/>
    <m/>
    <m/>
    <m/>
    <m/>
    <m/>
    <x v="0"/>
    <x v="0"/>
    <m/>
  </r>
  <r>
    <s v=""/>
    <s v=" E1006_40370"/>
    <s v="TR Effort: Forward HCal - Summing Board"/>
    <s v="6.10.06.03"/>
    <x v="0"/>
    <d v="2025-06-26T00:00:00"/>
    <d v="2025-09-22T00:00:00"/>
    <s v="tlewis"/>
    <s v="ayk"/>
    <n v="1365.2"/>
    <s v="EDIA"/>
    <s v="C"/>
    <s v="Labor"/>
    <s v="TEC"/>
    <m/>
    <s v="BNL"/>
    <s v="PED"/>
    <s v="DET"/>
    <x v="10"/>
    <m/>
    <m/>
    <m/>
    <m/>
    <m/>
    <m/>
    <m/>
    <m/>
    <m/>
    <n v="1365.2"/>
    <m/>
    <m/>
    <m/>
    <m/>
    <m/>
    <m/>
    <m/>
    <m/>
    <m/>
    <x v="0"/>
    <x v="0"/>
    <m/>
  </r>
  <r>
    <s v="Contract Award"/>
    <s v=" E1006_40440"/>
    <s v="AWARD: Forward HCal - HGCROC board"/>
    <s v="6.10.06.03"/>
    <x v="0"/>
    <d v="2027-07-26T00:00:00"/>
    <d v="2027-07-26T00:00:00"/>
    <s v="tlewis"/>
    <s v="ayk"/>
    <n v="0.01"/>
    <s v="EDIA"/>
    <s v="C"/>
    <s v="Nonlabor"/>
    <s v="TEC"/>
    <m/>
    <s v="BNL"/>
    <s v="Const.Procure"/>
    <s v="DET"/>
    <x v="10"/>
    <m/>
    <m/>
    <m/>
    <m/>
    <m/>
    <m/>
    <m/>
    <m/>
    <m/>
    <m/>
    <m/>
    <n v="0.01"/>
    <m/>
    <m/>
    <m/>
    <m/>
    <m/>
    <m/>
    <m/>
    <x v="0"/>
    <x v="0"/>
    <m/>
  </r>
  <r>
    <s v=""/>
    <s v=" E1006_40410"/>
    <s v="Forward HCal - HGCROC board - Prepare Spec/SOW/APP"/>
    <s v="6.10.06.03"/>
    <x v="0"/>
    <d v="2026-10-01T00:00:00"/>
    <d v="2027-02-12T00:00:00"/>
    <s v="tlewis"/>
    <s v="ayk"/>
    <n v="0"/>
    <s v="EDIA"/>
    <s v="C"/>
    <s v="Labor"/>
    <s v="TEC"/>
    <m/>
    <s v="BNL"/>
    <s v="PED"/>
    <s v="DET"/>
    <x v="10"/>
    <m/>
    <m/>
    <m/>
    <m/>
    <m/>
    <m/>
    <m/>
    <m/>
    <m/>
    <m/>
    <m/>
    <m/>
    <m/>
    <m/>
    <m/>
    <m/>
    <m/>
    <m/>
    <m/>
    <x v="0"/>
    <x v="0"/>
    <m/>
  </r>
  <r>
    <s v=""/>
    <s v=" E1006_40470"/>
    <s v="RCV: Forward HCal - HGCROC board - Vendor Delivery"/>
    <s v="6.10.06.03"/>
    <x v="0"/>
    <d v="2027-10-22T00:00:00"/>
    <d v="2027-10-22T00:00:00"/>
    <s v="tlewis"/>
    <s v="ayk"/>
    <n v="27783.45"/>
    <s v="EDIA"/>
    <s v="C"/>
    <s v="Nonlabor"/>
    <s v="TEC"/>
    <m/>
    <s v="BNL"/>
    <s v="Const.Fabricate"/>
    <s v="DET"/>
    <x v="9"/>
    <s v="B"/>
    <m/>
    <m/>
    <m/>
    <m/>
    <m/>
    <m/>
    <m/>
    <m/>
    <m/>
    <m/>
    <m/>
    <n v="27783.45"/>
    <m/>
    <m/>
    <m/>
    <m/>
    <m/>
    <m/>
    <x v="0"/>
    <x v="0"/>
    <m/>
  </r>
  <r>
    <s v=""/>
    <s v=" E1006_40460"/>
    <s v="TR Effort: Forward HCal - HGCROC board"/>
    <s v="6.10.06.03"/>
    <x v="0"/>
    <d v="2027-07-27T00:00:00"/>
    <d v="2027-10-21T00:00:00"/>
    <s v="tlewis"/>
    <s v="ayk"/>
    <n v="1474.18"/>
    <s v="EDIA"/>
    <s v="C"/>
    <s v="Labor"/>
    <s v="TEC"/>
    <m/>
    <s v="BNL"/>
    <s v="PED"/>
    <s v="DET"/>
    <x v="10"/>
    <m/>
    <m/>
    <m/>
    <m/>
    <m/>
    <m/>
    <m/>
    <m/>
    <m/>
    <m/>
    <m/>
    <n v="1135.8499999999999"/>
    <n v="338.34"/>
    <m/>
    <m/>
    <m/>
    <m/>
    <m/>
    <m/>
    <x v="0"/>
    <x v="0"/>
    <m/>
  </r>
  <r>
    <s v="Contract Award"/>
    <s v=" E1006_40530"/>
    <s v="AWARD: Forward HCal - HGCROC"/>
    <s v="6.10.06.03"/>
    <x v="0"/>
    <d v="2027-07-26T00:00:00"/>
    <d v="2027-07-26T00:00:00"/>
    <s v="tlewis"/>
    <s v="ayk"/>
    <n v="0.01"/>
    <s v="EDIA"/>
    <s v="C"/>
    <s v="Nonlabor"/>
    <s v="TEC"/>
    <m/>
    <s v="BNL"/>
    <s v="Const.Procure"/>
    <s v="DET"/>
    <x v="10"/>
    <m/>
    <m/>
    <m/>
    <m/>
    <m/>
    <m/>
    <m/>
    <m/>
    <m/>
    <m/>
    <m/>
    <n v="0.01"/>
    <m/>
    <m/>
    <m/>
    <m/>
    <m/>
    <m/>
    <m/>
    <x v="0"/>
    <x v="0"/>
    <m/>
  </r>
  <r>
    <s v=""/>
    <s v=" E1006_40500"/>
    <s v="Forward HCal - HGCROC - Prepare Spec/SOW/APP"/>
    <s v="6.10.06.03"/>
    <x v="0"/>
    <d v="2026-10-01T00:00:00"/>
    <d v="2027-02-12T00:00:00"/>
    <s v="tlewis"/>
    <s v="ayk"/>
    <n v="0"/>
    <s v="EDIA"/>
    <s v="C"/>
    <s v="Labor"/>
    <s v="TEC"/>
    <m/>
    <s v="BNL"/>
    <s v="PED"/>
    <s v="DET"/>
    <x v="10"/>
    <m/>
    <m/>
    <m/>
    <m/>
    <m/>
    <m/>
    <m/>
    <m/>
    <m/>
    <m/>
    <m/>
    <m/>
    <m/>
    <m/>
    <m/>
    <m/>
    <m/>
    <m/>
    <m/>
    <x v="0"/>
    <x v="0"/>
    <m/>
  </r>
  <r>
    <s v=""/>
    <s v=" E1006_40560"/>
    <s v="RCV: Forward HCal - HGCROC - Vendor Delivery"/>
    <s v="6.10.06.03"/>
    <x v="0"/>
    <d v="2027-09-09T00:00:00"/>
    <d v="2027-09-09T00:00:00"/>
    <s v="tlewis"/>
    <s v="ayk"/>
    <n v="27158.81"/>
    <s v="EDIA"/>
    <s v="C"/>
    <s v="Nonlabor"/>
    <s v="TEC"/>
    <m/>
    <s v="BNL"/>
    <s v="Const.Fabricate"/>
    <s v="DET"/>
    <x v="9"/>
    <s v="B"/>
    <m/>
    <m/>
    <m/>
    <m/>
    <m/>
    <m/>
    <m/>
    <m/>
    <m/>
    <m/>
    <n v="27158.81"/>
    <m/>
    <m/>
    <m/>
    <m/>
    <m/>
    <m/>
    <m/>
    <x v="0"/>
    <x v="0"/>
    <m/>
  </r>
  <r>
    <s v=""/>
    <s v=" E1006_40550"/>
    <s v="TR Effort: Forward HCal - HGCROC"/>
    <s v="6.10.06.03"/>
    <x v="0"/>
    <d v="2027-07-27T00:00:00"/>
    <d v="2027-09-08T00:00:00"/>
    <s v="tlewis"/>
    <s v="ayk"/>
    <n v="1462.43"/>
    <s v="EDIA"/>
    <s v="C"/>
    <s v="Labor"/>
    <s v="TEC"/>
    <m/>
    <s v="BNL"/>
    <s v="PED"/>
    <s v="DET"/>
    <x v="10"/>
    <m/>
    <m/>
    <m/>
    <m/>
    <m/>
    <m/>
    <m/>
    <m/>
    <m/>
    <m/>
    <m/>
    <n v="1462.43"/>
    <m/>
    <m/>
    <m/>
    <m/>
    <m/>
    <m/>
    <m/>
    <x v="0"/>
    <x v="0"/>
    <m/>
  </r>
  <r>
    <s v=""/>
    <s v=" E1006_40570"/>
    <s v="Forward HCal - HGCROC - Test, Final Acceptance"/>
    <s v="6.10.06.03"/>
    <x v="0"/>
    <d v="2027-09-10T00:00:00"/>
    <d v="2027-09-23T00:00:00"/>
    <s v="tlewis"/>
    <s v="ayk"/>
    <n v="0"/>
    <s v="CON"/>
    <s v="C"/>
    <s v="Labor"/>
    <s v="TEC"/>
    <m/>
    <s v="BNL"/>
    <s v="Const"/>
    <s v="DET"/>
    <x v="8"/>
    <m/>
    <m/>
    <m/>
    <m/>
    <m/>
    <m/>
    <m/>
    <m/>
    <m/>
    <m/>
    <m/>
    <m/>
    <m/>
    <m/>
    <m/>
    <m/>
    <m/>
    <m/>
    <m/>
    <x v="0"/>
    <x v="0"/>
    <m/>
  </r>
  <r>
    <s v=""/>
    <s v=" E1006_40640"/>
    <s v="TR Effort: Forward HCal - FPGA and board"/>
    <s v="6.10.06.03"/>
    <x v="0"/>
    <d v="2027-07-27T00:00:00"/>
    <d v="2027-12-07T00:00:00"/>
    <s v="tlewis"/>
    <s v="ayk"/>
    <n v="1487.18"/>
    <s v="EDIA"/>
    <s v="C"/>
    <s v="Labor"/>
    <s v="TEC"/>
    <m/>
    <s v="BNL"/>
    <s v="PED"/>
    <s v="DET"/>
    <x v="10"/>
    <s v="P.S547"/>
    <m/>
    <m/>
    <m/>
    <m/>
    <m/>
    <m/>
    <m/>
    <m/>
    <m/>
    <m/>
    <n v="768.11"/>
    <n v="719.08"/>
    <m/>
    <m/>
    <m/>
    <m/>
    <m/>
    <m/>
    <x v="0"/>
    <x v="0"/>
    <m/>
  </r>
  <r>
    <s v="Contract Award"/>
    <s v=" E1006_40710"/>
    <s v="AWARD: Forward HCal - tooling (4*(1M/2M/3M) plus 10*(8M))"/>
    <s v="6.10.06.03"/>
    <x v="0"/>
    <d v="2024-01-24T00:00:00"/>
    <d v="2024-01-24T00:00:00"/>
    <s v="tlewis"/>
    <s v="ayk"/>
    <n v="0.01"/>
    <s v="EDIA"/>
    <s v="C"/>
    <s v="Nonlabor"/>
    <s v="TEC"/>
    <m/>
    <s v="BNL"/>
    <s v="Const.Procure"/>
    <s v="DET"/>
    <x v="10"/>
    <s v="P.S548"/>
    <m/>
    <m/>
    <m/>
    <m/>
    <m/>
    <m/>
    <m/>
    <n v="0.01"/>
    <m/>
    <m/>
    <m/>
    <m/>
    <m/>
    <m/>
    <m/>
    <m/>
    <m/>
    <m/>
    <x v="0"/>
    <x v="0"/>
    <m/>
  </r>
  <r>
    <s v=""/>
    <s v=" E1006_40680"/>
    <s v="Forward HCal - tooling (4*(1M/2M/3M) plus 10*(8M)) - Prepare Spec/SOW/APP"/>
    <s v="6.10.06.03"/>
    <x v="0"/>
    <d v="2023-04-03T00:00:00"/>
    <d v="2023-08-08T00:00:00"/>
    <s v="tlewis"/>
    <s v="ayk"/>
    <n v="0"/>
    <s v="EDIA"/>
    <s v="C"/>
    <s v="Labor"/>
    <s v="TEC"/>
    <m/>
    <s v="BNL"/>
    <s v="PED"/>
    <s v="DET"/>
    <x v="10"/>
    <s v="P.S548"/>
    <m/>
    <m/>
    <m/>
    <m/>
    <m/>
    <m/>
    <m/>
    <m/>
    <m/>
    <m/>
    <m/>
    <m/>
    <m/>
    <m/>
    <m/>
    <m/>
    <m/>
    <m/>
    <x v="0"/>
    <x v="0"/>
    <m/>
  </r>
  <r>
    <s v=""/>
    <s v=" E1006_40740"/>
    <s v="RCV: Forward HCal - tooling (4*(1M/2M/3M) plus 10*(8M)) - Vendor Delivery"/>
    <s v="6.10.06.03"/>
    <x v="0"/>
    <d v="2024-03-08T00:00:00"/>
    <d v="2024-03-08T00:00:00"/>
    <s v="tlewis"/>
    <s v="ayk"/>
    <n v="107059.9"/>
    <s v="EDIA"/>
    <s v="C"/>
    <s v="Nonlabor"/>
    <s v="TEC"/>
    <m/>
    <s v="BNL"/>
    <s v="Const.Fabricate"/>
    <s v="DET"/>
    <x v="9"/>
    <s v="P.S548"/>
    <m/>
    <m/>
    <m/>
    <m/>
    <m/>
    <m/>
    <m/>
    <n v="107059.9"/>
    <m/>
    <m/>
    <m/>
    <m/>
    <m/>
    <m/>
    <m/>
    <m/>
    <m/>
    <m/>
    <x v="0"/>
    <x v="0"/>
    <m/>
  </r>
  <r>
    <s v=""/>
    <s v=" E1006_40730"/>
    <s v="TR Effort: Forward HCal - tooling (4*(1M/2M/3M) plus 10*(8M))"/>
    <s v="6.10.06.03"/>
    <x v="0"/>
    <d v="2024-01-25T00:00:00"/>
    <d v="2024-03-07T00:00:00"/>
    <s v="tlewis"/>
    <s v="ayk"/>
    <n v="1319.03"/>
    <s v="EDIA"/>
    <s v="C"/>
    <s v="Labor"/>
    <s v="TEC"/>
    <m/>
    <s v="BNL"/>
    <s v="PED"/>
    <s v="DET"/>
    <x v="10"/>
    <s v="P.S548"/>
    <m/>
    <m/>
    <m/>
    <m/>
    <m/>
    <m/>
    <m/>
    <n v="1319.03"/>
    <m/>
    <m/>
    <m/>
    <m/>
    <m/>
    <m/>
    <m/>
    <m/>
    <m/>
    <m/>
    <x v="0"/>
    <x v="0"/>
    <m/>
  </r>
  <r>
    <s v=""/>
    <s v=" E1006_40750"/>
    <s v="Forward HCal - tooling (4*(1M/2M/3M) plus 10*(8M)) - Test, Final Acceptance"/>
    <s v="6.10.06.03"/>
    <x v="0"/>
    <d v="2024-03-11T00:00:00"/>
    <d v="2024-03-22T00:00:00"/>
    <s v="tlewis"/>
    <s v="ayk"/>
    <n v="0"/>
    <s v="CON"/>
    <s v="C"/>
    <s v="Labor"/>
    <s v="TEC"/>
    <m/>
    <s v="BNL"/>
    <s v="Const"/>
    <s v="DET"/>
    <x v="8"/>
    <s v="P.S548"/>
    <m/>
    <m/>
    <m/>
    <m/>
    <m/>
    <m/>
    <m/>
    <m/>
    <m/>
    <m/>
    <m/>
    <m/>
    <m/>
    <m/>
    <m/>
    <m/>
    <m/>
    <m/>
    <x v="0"/>
    <x v="0"/>
    <m/>
  </r>
  <r>
    <s v="Contract Award"/>
    <s v=" E1006_40800"/>
    <s v="AWARD: Forward HCal - lab equipment assembly"/>
    <s v="6.10.06.03"/>
    <x v="0"/>
    <d v="2024-01-24T00:00:00"/>
    <d v="2024-01-24T00:00:00"/>
    <s v="tlewis"/>
    <s v="ayk"/>
    <n v="0.01"/>
    <s v="EDIA"/>
    <s v="C"/>
    <s v="Nonlabor"/>
    <s v="TEC"/>
    <m/>
    <s v="BNL"/>
    <s v="Const.Procure"/>
    <s v="DET"/>
    <x v="10"/>
    <s v="P.S549"/>
    <m/>
    <m/>
    <m/>
    <m/>
    <m/>
    <m/>
    <m/>
    <n v="0.01"/>
    <m/>
    <m/>
    <m/>
    <m/>
    <m/>
    <m/>
    <m/>
    <m/>
    <m/>
    <m/>
    <x v="0"/>
    <x v="0"/>
    <m/>
  </r>
  <r>
    <s v=""/>
    <s v=" E1006_40770"/>
    <s v="Forward HCal - lab equipment assembly - Prepare Spec/SOW/APP"/>
    <s v="6.10.06.03"/>
    <x v="0"/>
    <d v="2023-04-03T00:00:00"/>
    <d v="2023-08-08T00:00:00"/>
    <s v="tlewis"/>
    <s v="ayk"/>
    <n v="0"/>
    <s v="EDIA"/>
    <s v="C"/>
    <s v="Labor"/>
    <s v="TEC"/>
    <m/>
    <s v="BNL"/>
    <s v="PED"/>
    <s v="DET"/>
    <x v="10"/>
    <s v="P.S549"/>
    <m/>
    <m/>
    <m/>
    <m/>
    <m/>
    <m/>
    <m/>
    <m/>
    <m/>
    <m/>
    <m/>
    <m/>
    <m/>
    <m/>
    <m/>
    <m/>
    <m/>
    <m/>
    <x v="0"/>
    <x v="0"/>
    <m/>
  </r>
  <r>
    <s v=""/>
    <s v=" E1006_40830"/>
    <s v="RCV: Forward HCal - lab equipment assembly - Vendor Delivery"/>
    <s v="6.10.06.03"/>
    <x v="0"/>
    <d v="2024-03-08T00:00:00"/>
    <d v="2024-03-08T00:00:00"/>
    <s v="tlewis"/>
    <s v="ayk"/>
    <n v="107059.9"/>
    <s v="EDIA"/>
    <s v="C"/>
    <s v="Nonlabor"/>
    <s v="TEC"/>
    <m/>
    <s v="BNL"/>
    <s v="Const.Fabricate"/>
    <s v="DET"/>
    <x v="9"/>
    <s v="P.S549"/>
    <m/>
    <m/>
    <m/>
    <m/>
    <m/>
    <m/>
    <m/>
    <n v="107059.9"/>
    <m/>
    <m/>
    <m/>
    <m/>
    <m/>
    <m/>
    <m/>
    <m/>
    <m/>
    <m/>
    <x v="0"/>
    <x v="0"/>
    <m/>
  </r>
  <r>
    <s v=""/>
    <s v=" E1006_40820"/>
    <s v="TR Effort: Forward HCal - lab equipment assembly"/>
    <s v="6.10.06.03"/>
    <x v="0"/>
    <d v="2024-01-25T00:00:00"/>
    <d v="2024-03-07T00:00:00"/>
    <s v="tlewis"/>
    <s v="ayk"/>
    <n v="1319.03"/>
    <s v="EDIA"/>
    <s v="C"/>
    <s v="Labor"/>
    <s v="TEC"/>
    <m/>
    <s v="BNL"/>
    <s v="PED"/>
    <s v="DET"/>
    <x v="10"/>
    <s v="P.S549"/>
    <m/>
    <m/>
    <m/>
    <m/>
    <m/>
    <m/>
    <m/>
    <n v="1319.03"/>
    <m/>
    <m/>
    <m/>
    <m/>
    <m/>
    <m/>
    <m/>
    <m/>
    <m/>
    <m/>
    <x v="0"/>
    <x v="0"/>
    <m/>
  </r>
  <r>
    <s v=""/>
    <s v=" E1006_40840"/>
    <s v="Forward HCal - lab equipment assembly - Test, Final Acceptance"/>
    <s v="6.10.06.03"/>
    <x v="0"/>
    <d v="2024-03-11T00:00:00"/>
    <d v="2024-03-22T00:00:00"/>
    <s v="tlewis"/>
    <s v="ayk"/>
    <n v="0"/>
    <s v="CON"/>
    <s v="C"/>
    <s v="Labor"/>
    <s v="TEC"/>
    <m/>
    <s v="BNL"/>
    <s v="Const"/>
    <s v="DET"/>
    <x v="8"/>
    <s v="P.S549"/>
    <m/>
    <m/>
    <m/>
    <m/>
    <m/>
    <m/>
    <m/>
    <m/>
    <m/>
    <m/>
    <m/>
    <m/>
    <m/>
    <m/>
    <m/>
    <m/>
    <m/>
    <m/>
    <x v="0"/>
    <x v="0"/>
    <m/>
  </r>
  <r>
    <s v=""/>
    <s v=" E1006_40910"/>
    <s v="TR Effort: Forward HCal - support structure cradle and slides"/>
    <s v="6.10.06.03"/>
    <x v="0"/>
    <d v="2028-01-05T00:00:00"/>
    <d v="2028-02-16T00:00:00"/>
    <s v="tlewis"/>
    <s v="ayk"/>
    <n v="1513.62"/>
    <s v="EDIA"/>
    <s v="C"/>
    <s v="Labor"/>
    <s v="TEC"/>
    <m/>
    <s v="BNL"/>
    <s v="PED"/>
    <s v="DET"/>
    <x v="10"/>
    <s v="P.S550"/>
    <m/>
    <m/>
    <m/>
    <m/>
    <m/>
    <m/>
    <m/>
    <m/>
    <m/>
    <m/>
    <m/>
    <n v="1513.62"/>
    <m/>
    <m/>
    <m/>
    <m/>
    <m/>
    <m/>
    <x v="0"/>
    <x v="0"/>
    <m/>
  </r>
  <r>
    <s v=""/>
    <s v=" E1006_40950"/>
    <s v="Forward HCal - test equipment final test electronics - Prepare Spec/SOW/APP"/>
    <s v="6.10.06.03"/>
    <x v="0"/>
    <d v="2025-03-17T00:00:00"/>
    <d v="2025-07-22T00:00:00"/>
    <s v="tlewis"/>
    <s v="ayk"/>
    <n v="0"/>
    <s v="EDIA"/>
    <s v="C"/>
    <s v="Labor"/>
    <s v="TEC"/>
    <m/>
    <s v="BNL"/>
    <s v="PED"/>
    <s v="DET"/>
    <x v="10"/>
    <s v="P.S551"/>
    <m/>
    <m/>
    <m/>
    <m/>
    <m/>
    <m/>
    <m/>
    <m/>
    <m/>
    <m/>
    <m/>
    <m/>
    <m/>
    <m/>
    <m/>
    <m/>
    <m/>
    <m/>
    <x v="0"/>
    <x v="0"/>
    <m/>
  </r>
  <r>
    <s v=""/>
    <s v=" E1006_41000"/>
    <s v="TR Effort: Forward HCal - test equipment final test electronics"/>
    <s v="6.10.06.03"/>
    <x v="0"/>
    <d v="2026-01-07T00:00:00"/>
    <d v="2026-02-19T00:00:00"/>
    <s v="tlewis"/>
    <s v="ayk"/>
    <n v="1412.98"/>
    <s v="EDIA"/>
    <s v="C"/>
    <s v="Labor"/>
    <s v="TEC"/>
    <m/>
    <s v="BNL"/>
    <s v="PED"/>
    <s v="DET"/>
    <x v="10"/>
    <s v="P.S551"/>
    <m/>
    <m/>
    <m/>
    <m/>
    <m/>
    <m/>
    <m/>
    <m/>
    <m/>
    <n v="1412.98"/>
    <m/>
    <m/>
    <m/>
    <m/>
    <m/>
    <m/>
    <m/>
    <m/>
    <x v="0"/>
    <x v="0"/>
    <m/>
  </r>
  <r>
    <s v=""/>
    <s v=" E1006_41040"/>
    <s v="Forward HCal - Signal cable and connectors - Prepare Spec/SOW/APP"/>
    <s v="6.10.06.03"/>
    <x v="0"/>
    <d v="2025-03-17T00:00:00"/>
    <d v="2025-07-22T00:00:00"/>
    <s v="tlewis"/>
    <s v="ayk"/>
    <n v="0"/>
    <s v="EDIA"/>
    <s v="C"/>
    <s v="Labor"/>
    <s v="TEC"/>
    <m/>
    <s v="BNL"/>
    <s v="PED"/>
    <s v="DET"/>
    <x v="10"/>
    <s v="P.S552"/>
    <m/>
    <m/>
    <m/>
    <m/>
    <m/>
    <m/>
    <m/>
    <m/>
    <m/>
    <m/>
    <m/>
    <m/>
    <m/>
    <m/>
    <m/>
    <m/>
    <m/>
    <m/>
    <x v="0"/>
    <x v="0"/>
    <m/>
  </r>
  <r>
    <s v=""/>
    <s v=" E1006_41090"/>
    <s v="TR Effort: Forward HCal - Signal cable and connectors"/>
    <s v="6.10.06.03"/>
    <x v="0"/>
    <d v="2026-01-07T00:00:00"/>
    <d v="2027-01-21T00:00:00"/>
    <s v="tlewis"/>
    <s v="ayk"/>
    <n v="1427.05"/>
    <s v="EDIA"/>
    <s v="C"/>
    <s v="Labor"/>
    <s v="TEC"/>
    <m/>
    <s v="BNL"/>
    <s v="PED"/>
    <s v="DET"/>
    <x v="10"/>
    <s v="P.S552"/>
    <m/>
    <m/>
    <m/>
    <m/>
    <m/>
    <m/>
    <m/>
    <m/>
    <m/>
    <n v="1020.89"/>
    <n v="406.16"/>
    <m/>
    <m/>
    <m/>
    <m/>
    <m/>
    <m/>
    <m/>
    <x v="0"/>
    <x v="0"/>
    <m/>
  </r>
  <r>
    <s v=""/>
    <s v=" E1006_41130"/>
    <s v="Forward HCal - HV cable and connectors at detector - Prepare Spec/SOW/APP"/>
    <s v="6.10.06.03"/>
    <x v="0"/>
    <d v="2025-03-17T00:00:00"/>
    <d v="2025-07-22T00:00:00"/>
    <s v="tlewis"/>
    <s v="ayk"/>
    <n v="0"/>
    <s v="EDIA"/>
    <s v="C"/>
    <s v="Labor"/>
    <s v="TEC"/>
    <m/>
    <s v="BNL"/>
    <s v="PED"/>
    <s v="DET"/>
    <x v="10"/>
    <s v="S.P365"/>
    <m/>
    <m/>
    <m/>
    <m/>
    <m/>
    <m/>
    <m/>
    <m/>
    <m/>
    <m/>
    <m/>
    <m/>
    <m/>
    <m/>
    <m/>
    <m/>
    <m/>
    <m/>
    <x v="0"/>
    <x v="0"/>
    <m/>
  </r>
  <r>
    <s v=""/>
    <s v=" E1006_41180"/>
    <s v="TR Effort: Forward HCal - HV cable and connectors at detector"/>
    <s v="6.10.06.03"/>
    <x v="0"/>
    <d v="2026-01-07T00:00:00"/>
    <d v="2027-01-21T00:00:00"/>
    <s v="tlewis"/>
    <s v="ayk"/>
    <n v="1427.05"/>
    <s v="EDIA"/>
    <s v="C"/>
    <s v="Labor"/>
    <s v="TEC"/>
    <m/>
    <s v="BNL"/>
    <s v="PED"/>
    <s v="DET"/>
    <x v="10"/>
    <s v="S.P365"/>
    <s v="APP00596"/>
    <m/>
    <m/>
    <m/>
    <m/>
    <m/>
    <m/>
    <m/>
    <m/>
    <n v="1020.89"/>
    <n v="406.16"/>
    <m/>
    <m/>
    <m/>
    <m/>
    <m/>
    <m/>
    <m/>
    <x v="0"/>
    <x v="0"/>
    <m/>
  </r>
  <r>
    <s v=""/>
    <s v=" E1006_41220"/>
    <s v="Forward HCal - Long Signal Cables - Prepare Spec/SOW/APP"/>
    <s v="6.10.06.03"/>
    <x v="0"/>
    <d v="2025-03-17T00:00:00"/>
    <d v="2025-07-22T00:00:00"/>
    <s v="tlewis"/>
    <s v="ayk"/>
    <n v="0"/>
    <s v="EDIA"/>
    <s v="C"/>
    <s v="Labor"/>
    <s v="TEC"/>
    <m/>
    <s v="BNL"/>
    <s v="PED"/>
    <s v="DET"/>
    <x v="10"/>
    <s v="P.S553"/>
    <m/>
    <m/>
    <m/>
    <m/>
    <m/>
    <m/>
    <m/>
    <m/>
    <m/>
    <m/>
    <m/>
    <m/>
    <m/>
    <m/>
    <m/>
    <m/>
    <m/>
    <m/>
    <x v="0"/>
    <x v="0"/>
    <m/>
  </r>
  <r>
    <s v=""/>
    <s v=" E1006_41270"/>
    <s v="TR Effort: Forward HCal - Long Signal Cables"/>
    <s v="6.10.06.03"/>
    <x v="0"/>
    <d v="2026-01-07T00:00:00"/>
    <d v="2026-05-29T00:00:00"/>
    <s v="tlewis"/>
    <s v="ayk"/>
    <n v="1412.98"/>
    <s v="EDIA"/>
    <s v="C"/>
    <s v="Labor"/>
    <s v="TEC"/>
    <m/>
    <s v="BNL"/>
    <s v="PED"/>
    <s v="DET"/>
    <x v="10"/>
    <s v="P.S553"/>
    <m/>
    <m/>
    <m/>
    <m/>
    <m/>
    <m/>
    <m/>
    <m/>
    <m/>
    <n v="1412.98"/>
    <m/>
    <m/>
    <m/>
    <m/>
    <m/>
    <m/>
    <m/>
    <m/>
    <x v="0"/>
    <x v="0"/>
    <m/>
  </r>
  <r>
    <s v="Contract Award"/>
    <s v=" E1006_41340"/>
    <s v="AWARD: Forward HCal - Signal patch panel"/>
    <s v="6.10.06.03"/>
    <x v="0"/>
    <d v="2026-01-06T00:00:00"/>
    <d v="2026-01-06T00:00:00"/>
    <s v="tlewis"/>
    <s v="ayk"/>
    <n v="0.01"/>
    <s v="EDIA"/>
    <s v="C"/>
    <s v="Nonlabor"/>
    <s v="TEC"/>
    <m/>
    <s v="BNL"/>
    <s v="Const.Procure"/>
    <s v="DET"/>
    <x v="10"/>
    <m/>
    <m/>
    <m/>
    <m/>
    <m/>
    <m/>
    <m/>
    <m/>
    <m/>
    <m/>
    <n v="0.01"/>
    <m/>
    <m/>
    <m/>
    <m/>
    <m/>
    <m/>
    <m/>
    <m/>
    <x v="0"/>
    <x v="0"/>
    <m/>
  </r>
  <r>
    <s v=""/>
    <s v=" E1006_41310"/>
    <s v="Forward HCal - Signal patch panel - Prepare Spec/SOW/APP"/>
    <s v="6.10.06.03"/>
    <x v="0"/>
    <d v="2025-03-17T00:00:00"/>
    <d v="2025-07-22T00:00:00"/>
    <s v="tlewis"/>
    <s v="ayk"/>
    <n v="0"/>
    <s v="EDIA"/>
    <s v="C"/>
    <s v="Labor"/>
    <s v="TEC"/>
    <m/>
    <s v="BNL"/>
    <s v="PED"/>
    <s v="DET"/>
    <x v="10"/>
    <m/>
    <m/>
    <m/>
    <m/>
    <m/>
    <m/>
    <m/>
    <m/>
    <m/>
    <m/>
    <m/>
    <m/>
    <m/>
    <m/>
    <m/>
    <m/>
    <m/>
    <m/>
    <m/>
    <x v="0"/>
    <x v="0"/>
    <m/>
  </r>
  <r>
    <s v=""/>
    <s v=" E1006_41370"/>
    <s v="RCV: Forward HCal - Signal patch panel - Vendor Delivery"/>
    <s v="6.10.06.03"/>
    <x v="0"/>
    <d v="2026-06-01T00:00:00"/>
    <d v="2026-06-01T00:00:00"/>
    <s v="tlewis"/>
    <s v="ayk"/>
    <n v="3939.37"/>
    <s v="EDIA"/>
    <s v="C"/>
    <s v="Nonlabor"/>
    <s v="TEC"/>
    <m/>
    <s v="BNL"/>
    <s v="Const.Fabricate"/>
    <s v="DET"/>
    <x v="9"/>
    <s v="B"/>
    <m/>
    <m/>
    <m/>
    <m/>
    <m/>
    <m/>
    <m/>
    <m/>
    <m/>
    <n v="3939.37"/>
    <m/>
    <m/>
    <m/>
    <m/>
    <m/>
    <m/>
    <m/>
    <m/>
    <x v="0"/>
    <x v="0"/>
    <m/>
  </r>
  <r>
    <s v=""/>
    <s v=" E1006_41360"/>
    <s v="TR Effort: Forward HCal - Signal patch panel"/>
    <s v="6.10.06.03"/>
    <x v="0"/>
    <d v="2026-01-07T00:00:00"/>
    <d v="2026-05-29T00:00:00"/>
    <s v="tlewis"/>
    <s v="ayk"/>
    <n v="1412.98"/>
    <s v="EDIA"/>
    <s v="C"/>
    <s v="Labor"/>
    <s v="TEC"/>
    <m/>
    <s v="BNL"/>
    <s v="PED"/>
    <s v="DET"/>
    <x v="10"/>
    <m/>
    <m/>
    <m/>
    <m/>
    <m/>
    <m/>
    <m/>
    <m/>
    <m/>
    <m/>
    <n v="1412.98"/>
    <m/>
    <m/>
    <m/>
    <m/>
    <m/>
    <m/>
    <m/>
    <m/>
    <x v="0"/>
    <x v="0"/>
    <m/>
  </r>
  <r>
    <s v=""/>
    <s v=" E1006_41380"/>
    <s v="Forward HCal - Signal patch panel - Test, Final Acceptance"/>
    <s v="6.10.06.03"/>
    <x v="0"/>
    <d v="2026-06-02T00:00:00"/>
    <d v="2026-06-15T00:00:00"/>
    <s v="tlewis"/>
    <s v="ayk"/>
    <n v="0"/>
    <s v="CON"/>
    <s v="C"/>
    <s v="Labor"/>
    <s v="TEC"/>
    <m/>
    <s v="BNL"/>
    <s v="Const"/>
    <s v="DET"/>
    <x v="8"/>
    <m/>
    <m/>
    <m/>
    <m/>
    <m/>
    <m/>
    <m/>
    <m/>
    <m/>
    <m/>
    <m/>
    <m/>
    <m/>
    <m/>
    <m/>
    <m/>
    <m/>
    <m/>
    <m/>
    <x v="0"/>
    <x v="0"/>
    <m/>
  </r>
  <r>
    <s v="Contract Award"/>
    <s v=" E1006_41430"/>
    <s v="AWARD: Forward HCal - HV power patch panel"/>
    <s v="6.10.06.03"/>
    <x v="0"/>
    <d v="2026-01-06T00:00:00"/>
    <d v="2026-01-06T00:00:00"/>
    <s v="tlewis"/>
    <s v="ayk"/>
    <n v="0.01"/>
    <s v="EDIA"/>
    <s v="C"/>
    <s v="Nonlabor"/>
    <s v="TEC"/>
    <m/>
    <s v="BNL"/>
    <s v="Const.Procure"/>
    <s v="DET"/>
    <x v="10"/>
    <m/>
    <m/>
    <m/>
    <m/>
    <m/>
    <m/>
    <m/>
    <m/>
    <m/>
    <m/>
    <n v="0.01"/>
    <m/>
    <m/>
    <m/>
    <m/>
    <m/>
    <m/>
    <m/>
    <m/>
    <x v="0"/>
    <x v="0"/>
    <m/>
  </r>
  <r>
    <s v=""/>
    <s v=" E1006_41400"/>
    <s v="Forward HCal - HV power patch panel - Prepare Spec/SOW/APP"/>
    <s v="6.10.06.03"/>
    <x v="0"/>
    <d v="2025-03-17T00:00:00"/>
    <d v="2025-07-22T00:00:00"/>
    <s v="tlewis"/>
    <s v="ayk"/>
    <n v="0"/>
    <s v="EDIA"/>
    <s v="C"/>
    <s v="Labor"/>
    <s v="TEC"/>
    <m/>
    <s v="BNL"/>
    <s v="PED"/>
    <s v="DET"/>
    <x v="10"/>
    <m/>
    <m/>
    <m/>
    <m/>
    <m/>
    <m/>
    <m/>
    <m/>
    <m/>
    <m/>
    <m/>
    <m/>
    <m/>
    <m/>
    <m/>
    <m/>
    <m/>
    <m/>
    <m/>
    <x v="0"/>
    <x v="0"/>
    <m/>
  </r>
  <r>
    <s v=""/>
    <s v=" E1006_41460"/>
    <s v="RCV: Forward HCal - HV power patch panel - Vendor Delivery"/>
    <s v="6.10.06.03"/>
    <x v="0"/>
    <d v="2026-06-01T00:00:00"/>
    <d v="2026-06-01T00:00:00"/>
    <s v="tlewis"/>
    <s v="ayk"/>
    <n v="2460.4299999999998"/>
    <s v="EDIA"/>
    <s v="C"/>
    <s v="Nonlabor"/>
    <s v="TEC"/>
    <m/>
    <s v="BNL"/>
    <s v="Const.Fabricate"/>
    <s v="DET"/>
    <x v="9"/>
    <s v="B"/>
    <m/>
    <m/>
    <m/>
    <m/>
    <m/>
    <m/>
    <m/>
    <m/>
    <m/>
    <n v="2460.4299999999998"/>
    <m/>
    <m/>
    <m/>
    <m/>
    <m/>
    <m/>
    <m/>
    <m/>
    <x v="0"/>
    <x v="0"/>
    <m/>
  </r>
  <r>
    <s v=""/>
    <s v=" E1006_41450"/>
    <s v="TR Effort: Forward HCal - HV power patch panel"/>
    <s v="6.10.06.03"/>
    <x v="0"/>
    <d v="2026-01-07T00:00:00"/>
    <d v="2026-05-29T00:00:00"/>
    <s v="tlewis"/>
    <s v="ayk"/>
    <n v="1412.98"/>
    <s v="EDIA"/>
    <s v="C"/>
    <s v="Labor"/>
    <s v="TEC"/>
    <m/>
    <s v="BNL"/>
    <s v="PED"/>
    <s v="DET"/>
    <x v="10"/>
    <m/>
    <m/>
    <m/>
    <m/>
    <m/>
    <m/>
    <m/>
    <m/>
    <m/>
    <m/>
    <n v="1412.98"/>
    <m/>
    <m/>
    <m/>
    <m/>
    <m/>
    <m/>
    <m/>
    <m/>
    <x v="0"/>
    <x v="0"/>
    <m/>
  </r>
  <r>
    <s v=""/>
    <s v=" E1006_41470"/>
    <s v="Forward HCal - HV power patch panel - Test, Final Acceptance"/>
    <s v="6.10.06.03"/>
    <x v="0"/>
    <d v="2026-06-02T00:00:00"/>
    <d v="2026-06-15T00:00:00"/>
    <s v="tlewis"/>
    <s v="ayk"/>
    <n v="0"/>
    <s v="CON"/>
    <s v="C"/>
    <s v="Labor"/>
    <s v="TEC"/>
    <m/>
    <s v="BNL"/>
    <s v="Const"/>
    <s v="DET"/>
    <x v="8"/>
    <m/>
    <m/>
    <m/>
    <m/>
    <m/>
    <m/>
    <m/>
    <m/>
    <m/>
    <m/>
    <m/>
    <m/>
    <m/>
    <m/>
    <m/>
    <m/>
    <m/>
    <m/>
    <m/>
    <x v="0"/>
    <x v="0"/>
    <m/>
  </r>
  <r>
    <s v="Contract Award"/>
    <s v=" E1006_41520"/>
    <s v="AWARD: Forward HCal - Long power cables"/>
    <s v="6.10.06.03"/>
    <x v="0"/>
    <d v="2026-01-06T00:00:00"/>
    <d v="2026-01-06T00:00:00"/>
    <s v="tlewis"/>
    <s v="ayk"/>
    <n v="0.01"/>
    <s v="EDIA"/>
    <s v="C"/>
    <s v="Nonlabor"/>
    <s v="TEC"/>
    <m/>
    <s v="BNL"/>
    <s v="Const.Procure"/>
    <s v="DET"/>
    <x v="10"/>
    <m/>
    <m/>
    <m/>
    <m/>
    <m/>
    <m/>
    <m/>
    <m/>
    <m/>
    <m/>
    <n v="0.01"/>
    <m/>
    <m/>
    <m/>
    <m/>
    <m/>
    <m/>
    <m/>
    <m/>
    <x v="0"/>
    <x v="0"/>
    <m/>
  </r>
  <r>
    <s v=""/>
    <s v=" E1006_41490"/>
    <s v="Forward HCal - Long power cables - Prepare Spec/SOW/APP"/>
    <s v="6.10.06.03"/>
    <x v="0"/>
    <d v="2025-03-17T00:00:00"/>
    <d v="2025-07-22T00:00:00"/>
    <s v="tlewis"/>
    <s v="ayk"/>
    <n v="0"/>
    <s v="EDIA"/>
    <s v="C"/>
    <s v="Labor"/>
    <s v="TEC"/>
    <m/>
    <s v="BNL"/>
    <s v="PED"/>
    <s v="DET"/>
    <x v="10"/>
    <m/>
    <m/>
    <m/>
    <m/>
    <m/>
    <m/>
    <m/>
    <m/>
    <m/>
    <m/>
    <m/>
    <m/>
    <m/>
    <m/>
    <m/>
    <m/>
    <m/>
    <m/>
    <m/>
    <x v="0"/>
    <x v="0"/>
    <m/>
  </r>
  <r>
    <s v=""/>
    <s v=" E1006_41550"/>
    <s v="RCV: Forward HCal - Long power cables - Vendor Delivery"/>
    <s v="6.10.06.03"/>
    <x v="0"/>
    <d v="2026-06-01T00:00:00"/>
    <d v="2026-06-01T00:00:00"/>
    <s v="tlewis"/>
    <s v="ayk"/>
    <n v="1178.67"/>
    <s v="EDIA"/>
    <s v="C"/>
    <s v="Nonlabor"/>
    <s v="TEC"/>
    <m/>
    <s v="BNL"/>
    <s v="Const.Fabricate"/>
    <s v="DET"/>
    <x v="9"/>
    <s v="B"/>
    <m/>
    <m/>
    <m/>
    <m/>
    <m/>
    <m/>
    <m/>
    <m/>
    <m/>
    <n v="1178.67"/>
    <m/>
    <m/>
    <m/>
    <m/>
    <m/>
    <m/>
    <m/>
    <m/>
    <x v="0"/>
    <x v="0"/>
    <m/>
  </r>
  <r>
    <s v=""/>
    <s v=" E1006_41540"/>
    <s v="TR Effort: Forward HCal - Long power cables"/>
    <s v="6.10.06.03"/>
    <x v="0"/>
    <d v="2026-01-07T00:00:00"/>
    <d v="2026-05-29T00:00:00"/>
    <s v="tlewis"/>
    <s v="ayk"/>
    <n v="1412.98"/>
    <s v="EDIA"/>
    <s v="C"/>
    <s v="Labor"/>
    <s v="TEC"/>
    <m/>
    <s v="BNL"/>
    <s v="PED"/>
    <s v="DET"/>
    <x v="10"/>
    <m/>
    <m/>
    <m/>
    <m/>
    <m/>
    <m/>
    <m/>
    <m/>
    <m/>
    <m/>
    <n v="1412.98"/>
    <m/>
    <m/>
    <m/>
    <m/>
    <m/>
    <m/>
    <m/>
    <m/>
    <x v="0"/>
    <x v="0"/>
    <m/>
  </r>
  <r>
    <s v=""/>
    <s v=" E1006_41560"/>
    <s v="Forward HCal - Long power cables - Test, Final Acceptance"/>
    <s v="6.10.06.03"/>
    <x v="0"/>
    <d v="2026-06-02T00:00:00"/>
    <d v="2026-06-15T00:00:00"/>
    <s v="tlewis"/>
    <s v="ayk"/>
    <n v="0"/>
    <s v="CON"/>
    <s v="C"/>
    <s v="Labor"/>
    <s v="TEC"/>
    <m/>
    <s v="BNL"/>
    <s v="Const"/>
    <s v="DET"/>
    <x v="8"/>
    <m/>
    <m/>
    <m/>
    <m/>
    <m/>
    <m/>
    <m/>
    <m/>
    <m/>
    <m/>
    <m/>
    <m/>
    <m/>
    <m/>
    <m/>
    <m/>
    <m/>
    <m/>
    <m/>
    <x v="0"/>
    <x v="0"/>
    <m/>
  </r>
  <r>
    <s v="Contract Award"/>
    <s v=" E1006_41610"/>
    <s v="AWARD: Forward HCal - Power Supply"/>
    <s v="6.10.06.03"/>
    <x v="0"/>
    <d v="2026-01-06T00:00:00"/>
    <d v="2026-01-06T00:00:00"/>
    <s v="tlewis"/>
    <s v="ayk"/>
    <n v="0.01"/>
    <s v="EDIA"/>
    <s v="C"/>
    <s v="Nonlabor"/>
    <s v="TEC"/>
    <m/>
    <s v="BNL"/>
    <s v="Const.Procure"/>
    <s v="DET"/>
    <x v="10"/>
    <m/>
    <m/>
    <m/>
    <m/>
    <m/>
    <m/>
    <m/>
    <m/>
    <m/>
    <m/>
    <n v="0.01"/>
    <m/>
    <m/>
    <m/>
    <m/>
    <m/>
    <m/>
    <m/>
    <m/>
    <x v="0"/>
    <x v="0"/>
    <m/>
  </r>
  <r>
    <s v=""/>
    <s v=" E1006_41580"/>
    <s v="Forward HCal - Power Supply - Prepare Spec/SOW/APP"/>
    <s v="6.10.06.03"/>
    <x v="0"/>
    <d v="2025-03-17T00:00:00"/>
    <d v="2025-07-22T00:00:00"/>
    <s v="tlewis"/>
    <s v="ayk"/>
    <n v="0"/>
    <s v="EDIA"/>
    <s v="C"/>
    <s v="Labor"/>
    <s v="TEC"/>
    <m/>
    <s v="BNL"/>
    <s v="PED"/>
    <s v="DET"/>
    <x v="10"/>
    <m/>
    <m/>
    <m/>
    <m/>
    <m/>
    <m/>
    <m/>
    <m/>
    <m/>
    <m/>
    <m/>
    <m/>
    <m/>
    <m/>
    <m/>
    <m/>
    <m/>
    <m/>
    <m/>
    <x v="0"/>
    <x v="0"/>
    <m/>
  </r>
  <r>
    <s v=""/>
    <s v=" E1006_41640"/>
    <s v="RCV: Forward HCal - Power Supply - Vendor Delivery"/>
    <s v="6.10.06.03"/>
    <x v="0"/>
    <d v="2026-06-01T00:00:00"/>
    <d v="2026-06-01T00:00:00"/>
    <s v="tlewis"/>
    <s v="ayk"/>
    <n v="10419.84"/>
    <s v="EDIA"/>
    <s v="C"/>
    <s v="Nonlabor"/>
    <s v="TEC"/>
    <m/>
    <s v="BNL"/>
    <s v="Const.Fabricate"/>
    <s v="DET"/>
    <x v="9"/>
    <s v="B"/>
    <m/>
    <m/>
    <m/>
    <m/>
    <m/>
    <m/>
    <m/>
    <m/>
    <m/>
    <n v="10419.84"/>
    <m/>
    <m/>
    <m/>
    <m/>
    <m/>
    <m/>
    <m/>
    <m/>
    <x v="0"/>
    <x v="0"/>
    <m/>
  </r>
  <r>
    <s v=""/>
    <s v=" E1006_41630"/>
    <s v="TR Effort: Forward HCal - Power Supply"/>
    <s v="6.10.06.03"/>
    <x v="0"/>
    <d v="2026-01-07T00:00:00"/>
    <d v="2026-05-29T00:00:00"/>
    <s v="tlewis"/>
    <s v="ayk"/>
    <n v="1412.98"/>
    <s v="EDIA"/>
    <s v="C"/>
    <s v="Labor"/>
    <s v="TEC"/>
    <m/>
    <s v="BNL"/>
    <s v="PED"/>
    <s v="DET"/>
    <x v="10"/>
    <m/>
    <m/>
    <m/>
    <m/>
    <m/>
    <m/>
    <m/>
    <m/>
    <m/>
    <m/>
    <n v="1412.98"/>
    <m/>
    <m/>
    <m/>
    <m/>
    <m/>
    <m/>
    <m/>
    <m/>
    <x v="0"/>
    <x v="0"/>
    <m/>
  </r>
  <r>
    <s v=""/>
    <s v=" E1006_41650"/>
    <s v="Forward HCal - Power Supply - Test, Final Acceptance"/>
    <s v="6.10.06.03"/>
    <x v="0"/>
    <d v="2026-06-02T00:00:00"/>
    <d v="2026-06-15T00:00:00"/>
    <s v="tlewis"/>
    <s v="ayk"/>
    <n v="0"/>
    <s v="CON"/>
    <s v="C"/>
    <s v="Labor"/>
    <s v="TEC"/>
    <m/>
    <s v="BNL"/>
    <s v="Const"/>
    <s v="DET"/>
    <x v="8"/>
    <m/>
    <m/>
    <m/>
    <m/>
    <m/>
    <m/>
    <m/>
    <m/>
    <m/>
    <m/>
    <m/>
    <m/>
    <m/>
    <m/>
    <m/>
    <m/>
    <m/>
    <m/>
    <m/>
    <x v="0"/>
    <x v="0"/>
    <m/>
  </r>
  <r>
    <s v="Contract Award"/>
    <s v=" E1006_41700"/>
    <s v="AWARD: Forward HCal - Power Supply Connection Cable"/>
    <s v="6.10.06.03"/>
    <x v="0"/>
    <d v="2026-01-06T00:00:00"/>
    <d v="2026-01-06T00:00:00"/>
    <s v="tlewis"/>
    <s v="ayk"/>
    <n v="0.01"/>
    <s v="EDIA"/>
    <s v="C"/>
    <s v="Nonlabor"/>
    <s v="TEC"/>
    <m/>
    <s v="BNL"/>
    <s v="Const.Procure"/>
    <s v="DET"/>
    <x v="10"/>
    <m/>
    <m/>
    <m/>
    <m/>
    <m/>
    <m/>
    <m/>
    <m/>
    <m/>
    <m/>
    <n v="0.01"/>
    <m/>
    <m/>
    <m/>
    <m/>
    <m/>
    <m/>
    <m/>
    <m/>
    <x v="0"/>
    <x v="0"/>
    <m/>
  </r>
  <r>
    <s v=""/>
    <s v=" E1006_41670"/>
    <s v="Forward HCal - Power Supply Connection Cable - Prepare Spec/SOW/APP"/>
    <s v="6.10.06.03"/>
    <x v="0"/>
    <d v="2025-03-17T00:00:00"/>
    <d v="2025-07-22T00:00:00"/>
    <s v="tlewis"/>
    <s v="ayk"/>
    <n v="0"/>
    <s v="EDIA"/>
    <s v="C"/>
    <s v="Labor"/>
    <s v="TEC"/>
    <m/>
    <s v="BNL"/>
    <s v="PED"/>
    <s v="DET"/>
    <x v="10"/>
    <m/>
    <m/>
    <m/>
    <m/>
    <m/>
    <m/>
    <m/>
    <m/>
    <m/>
    <m/>
    <m/>
    <m/>
    <m/>
    <m/>
    <m/>
    <m/>
    <m/>
    <m/>
    <m/>
    <x v="0"/>
    <x v="0"/>
    <m/>
  </r>
  <r>
    <s v=""/>
    <s v=" E1006_41730"/>
    <s v="RCV: Forward HCal - Power Supply Connection Cable - Vendor Delivery"/>
    <s v="6.10.06.03"/>
    <x v="0"/>
    <d v="2026-06-01T00:00:00"/>
    <d v="2026-06-01T00:00:00"/>
    <s v="tlewis"/>
    <s v="ayk"/>
    <n v="740.59"/>
    <s v="EDIA"/>
    <s v="C"/>
    <s v="Nonlabor"/>
    <s v="TEC"/>
    <m/>
    <s v="BNL"/>
    <s v="Const.Fabricate"/>
    <s v="DET"/>
    <x v="9"/>
    <s v="B"/>
    <m/>
    <m/>
    <m/>
    <m/>
    <m/>
    <m/>
    <m/>
    <m/>
    <m/>
    <n v="740.59"/>
    <m/>
    <m/>
    <m/>
    <m/>
    <m/>
    <m/>
    <m/>
    <m/>
    <x v="0"/>
    <x v="0"/>
    <m/>
  </r>
  <r>
    <s v=""/>
    <s v=" E1006_41720"/>
    <s v="TR Effort: Forward HCal - Power Supply Connection Cable"/>
    <s v="6.10.06.03"/>
    <x v="0"/>
    <d v="2026-01-07T00:00:00"/>
    <d v="2026-05-29T00:00:00"/>
    <s v="tlewis"/>
    <s v="ayk"/>
    <n v="1412.98"/>
    <s v="EDIA"/>
    <s v="C"/>
    <s v="Labor"/>
    <s v="TEC"/>
    <m/>
    <s v="BNL"/>
    <s v="PED"/>
    <s v="DET"/>
    <x v="10"/>
    <m/>
    <m/>
    <m/>
    <m/>
    <m/>
    <m/>
    <m/>
    <m/>
    <m/>
    <m/>
    <n v="1412.98"/>
    <m/>
    <m/>
    <m/>
    <m/>
    <m/>
    <m/>
    <m/>
    <m/>
    <x v="0"/>
    <x v="0"/>
    <m/>
  </r>
  <r>
    <s v=""/>
    <s v=" E1006_41740"/>
    <s v="Forward HCal - Power Supply Connection Cable - Test, Final Acceptance"/>
    <s v="6.10.06.03"/>
    <x v="0"/>
    <d v="2026-06-02T00:00:00"/>
    <d v="2026-06-15T00:00:00"/>
    <s v="tlewis"/>
    <s v="ayk"/>
    <n v="0"/>
    <s v="CON"/>
    <s v="C"/>
    <s v="Labor"/>
    <s v="TEC"/>
    <m/>
    <s v="BNL"/>
    <s v="Const"/>
    <s v="DET"/>
    <x v="8"/>
    <m/>
    <m/>
    <m/>
    <m/>
    <m/>
    <m/>
    <m/>
    <m/>
    <m/>
    <m/>
    <m/>
    <m/>
    <m/>
    <m/>
    <m/>
    <m/>
    <m/>
    <m/>
    <m/>
    <x v="0"/>
    <x v="0"/>
    <m/>
  </r>
  <r>
    <s v="Contract Award"/>
    <s v=" E1006_41790"/>
    <s v="AWARD: Forward HCal - absorber plates tungsten"/>
    <s v="6.10.06.03"/>
    <x v="0"/>
    <d v="2025-06-10T00:00:00"/>
    <d v="2025-06-10T00:00:00"/>
    <s v="tlewis"/>
    <s v="ayk"/>
    <n v="0.01"/>
    <s v="EDIA"/>
    <s v="C"/>
    <s v="Nonlabor"/>
    <s v="TEC"/>
    <m/>
    <s v="BNL"/>
    <s v="Const.Procure"/>
    <s v="DET"/>
    <x v="10"/>
    <s v="A.PP087"/>
    <s v="APP00597"/>
    <m/>
    <m/>
    <m/>
    <m/>
    <m/>
    <m/>
    <m/>
    <n v="0.01"/>
    <m/>
    <m/>
    <m/>
    <m/>
    <m/>
    <m/>
    <m/>
    <m/>
    <m/>
    <x v="0"/>
    <x v="0"/>
    <m/>
  </r>
  <r>
    <s v=""/>
    <s v=" E1006_41760"/>
    <s v="Forward HCal - absorber plates tungsten - Prepare Spec/SOW/APP"/>
    <s v="6.10.06.03"/>
    <x v="0"/>
    <d v="2024-08-16T00:00:00"/>
    <d v="2024-12-27T00:00:00"/>
    <s v="tlewis"/>
    <s v="ayk"/>
    <n v="0"/>
    <s v="EDIA"/>
    <s v="C"/>
    <s v="Labor"/>
    <s v="TEC"/>
    <m/>
    <s v="BNL"/>
    <s v="PED"/>
    <s v="DET"/>
    <x v="10"/>
    <s v="A.PP087"/>
    <m/>
    <m/>
    <m/>
    <m/>
    <m/>
    <m/>
    <m/>
    <m/>
    <m/>
    <m/>
    <m/>
    <m/>
    <m/>
    <m/>
    <m/>
    <m/>
    <m/>
    <m/>
    <x v="0"/>
    <x v="0"/>
    <m/>
  </r>
  <r>
    <s v=""/>
    <s v=" E1006_41820"/>
    <s v="RCV: Forward HCal - absorber plates tungsten - Vendor Delivery"/>
    <s v="6.10.06.03"/>
    <x v="0"/>
    <d v="2025-12-01T00:00:00"/>
    <d v="2025-12-01T00:00:00"/>
    <s v="tlewis"/>
    <s v="ayk"/>
    <n v="2319434.1800000002"/>
    <s v="EDIA"/>
    <s v="C"/>
    <s v="Nonlabor"/>
    <s v="TEC"/>
    <m/>
    <s v="BNL"/>
    <s v="Const.Fabricate"/>
    <s v="DET"/>
    <x v="9"/>
    <s v="A.PP087"/>
    <s v="APP00597"/>
    <m/>
    <m/>
    <m/>
    <m/>
    <m/>
    <m/>
    <m/>
    <m/>
    <n v="2319434.1800000002"/>
    <m/>
    <m/>
    <m/>
    <m/>
    <m/>
    <m/>
    <m/>
    <m/>
    <x v="0"/>
    <x v="0"/>
    <m/>
  </r>
  <r>
    <s v=""/>
    <s v=" E1006_41810"/>
    <s v="TR Effort: Forward HCal - absorber plates tungsten"/>
    <s v="6.10.06.03"/>
    <x v="0"/>
    <d v="2025-06-11T00:00:00"/>
    <d v="2025-11-26T00:00:00"/>
    <s v="tlewis"/>
    <s v="ayk"/>
    <n v="1381.13"/>
    <s v="EDIA"/>
    <s v="C"/>
    <s v="Labor"/>
    <s v="TEC"/>
    <m/>
    <s v="BNL"/>
    <s v="PED"/>
    <s v="DET"/>
    <x v="10"/>
    <s v="A.PP087"/>
    <s v="APP00597"/>
    <m/>
    <m/>
    <m/>
    <m/>
    <m/>
    <m/>
    <m/>
    <n v="920.75"/>
    <n v="460.38"/>
    <m/>
    <m/>
    <m/>
    <m/>
    <m/>
    <m/>
    <m/>
    <m/>
    <x v="0"/>
    <x v="0"/>
    <m/>
  </r>
  <r>
    <s v=""/>
    <s v=" E1006_41830"/>
    <s v="Forward HCal - absorber plates tungsten - Test, Final Acceptance"/>
    <s v="6.10.06.03"/>
    <x v="0"/>
    <d v="2025-11-14T00:00:00"/>
    <d v="2025-12-01T00:00:00"/>
    <s v="tlewis"/>
    <s v="ayk"/>
    <n v="0"/>
    <s v="CON"/>
    <s v="C"/>
    <s v="Labor"/>
    <s v="TEC"/>
    <m/>
    <s v="BNL"/>
    <s v="Const"/>
    <s v="DET"/>
    <x v="8"/>
    <s v="A.PP087"/>
    <s v="APP00597"/>
    <m/>
    <m/>
    <m/>
    <m/>
    <m/>
    <m/>
    <m/>
    <m/>
    <m/>
    <m/>
    <m/>
    <m/>
    <m/>
    <m/>
    <m/>
    <m/>
    <m/>
    <x v="0"/>
    <x v="0"/>
    <m/>
  </r>
  <r>
    <s v=""/>
    <s v=" E1006_41860"/>
    <s v="Forward HCal - Tile Wrapping - Labor"/>
    <s v="6.10.06.03"/>
    <x v="0"/>
    <d v="2025-08-01T00:00:00"/>
    <d v="2026-01-30T00:00:00"/>
    <s v="tlewis"/>
    <s v="ayk"/>
    <n v="73.959999999999994"/>
    <m/>
    <s v="C"/>
    <s v="Labor"/>
    <s v="TEC"/>
    <m/>
    <s v="BNL"/>
    <s v="Const"/>
    <s v="DET"/>
    <x v="9"/>
    <s v="P.S554"/>
    <m/>
    <m/>
    <m/>
    <m/>
    <m/>
    <m/>
    <m/>
    <m/>
    <n v="25.25"/>
    <n v="48.71"/>
    <m/>
    <m/>
    <m/>
    <m/>
    <m/>
    <m/>
    <m/>
    <m/>
    <x v="0"/>
    <x v="0"/>
    <m/>
  </r>
  <r>
    <s v=""/>
    <s v=" E1006_41880"/>
    <s v="Forward HCal - scintillator plate assembly - Labor"/>
    <s v="6.10.06.03"/>
    <x v="0"/>
    <d v="2026-05-12T00:00:00"/>
    <d v="2026-06-12T00:00:00"/>
    <s v="tlewis"/>
    <s v="ayk"/>
    <n v="223.28"/>
    <m/>
    <s v="C"/>
    <s v="Labor"/>
    <s v="TEC"/>
    <m/>
    <s v="BNL"/>
    <s v="Const"/>
    <s v="DET"/>
    <x v="9"/>
    <m/>
    <m/>
    <m/>
    <m/>
    <m/>
    <m/>
    <m/>
    <m/>
    <m/>
    <m/>
    <n v="223.28"/>
    <m/>
    <m/>
    <m/>
    <m/>
    <m/>
    <m/>
    <m/>
    <m/>
    <x v="0"/>
    <x v="0"/>
    <m/>
  </r>
  <r>
    <s v=""/>
    <s v=" E1006_40210"/>
    <s v="Forward HCal - SiPM Flex - Test, Final Acceptance"/>
    <s v="6.10.06.03"/>
    <x v="0"/>
    <d v="2025-12-09T00:00:00"/>
    <d v="2027-09-27T00:00:00"/>
    <s v="tlewis"/>
    <s v="ayk"/>
    <n v="1538.42"/>
    <s v="CON"/>
    <s v="C"/>
    <s v="Labor"/>
    <s v="TEC"/>
    <m/>
    <s v="BNL"/>
    <s v="Const"/>
    <s v="DET"/>
    <x v="8"/>
    <s v="S.P364"/>
    <s v="APP00595"/>
    <m/>
    <m/>
    <m/>
    <m/>
    <m/>
    <m/>
    <m/>
    <m/>
    <n v="697.74"/>
    <n v="840.69"/>
    <m/>
    <m/>
    <m/>
    <m/>
    <m/>
    <m/>
    <m/>
    <x v="0"/>
    <x v="0"/>
    <m/>
  </r>
  <r>
    <s v=""/>
    <s v=" E1006_40210"/>
    <s v="Forward HCal - SiPM Flex - Test, Final Acceptance"/>
    <s v="6.10.06.03"/>
    <x v="0"/>
    <d v="2025-12-09T00:00:00"/>
    <d v="2027-09-27T00:00:00"/>
    <s v="tlewis"/>
    <s v="ayk"/>
    <n v="1543.14"/>
    <s v="CON"/>
    <s v="C"/>
    <s v="Labor"/>
    <s v="TEC"/>
    <m/>
    <s v="BNL"/>
    <s v="Const"/>
    <s v="DET"/>
    <x v="8"/>
    <s v="S.P364"/>
    <s v="APP00595"/>
    <m/>
    <m/>
    <m/>
    <m/>
    <m/>
    <m/>
    <m/>
    <m/>
    <n v="699.87"/>
    <n v="843.26"/>
    <m/>
    <m/>
    <m/>
    <m/>
    <m/>
    <m/>
    <m/>
    <x v="0"/>
    <x v="0"/>
    <m/>
  </r>
  <r>
    <s v=""/>
    <s v=" E1006_41865"/>
    <s v="Forward HCal - Assembly of Module and Absorber"/>
    <s v="6.10.06.03"/>
    <x v="0"/>
    <d v="2025-12-02T00:00:00"/>
    <d v="2026-05-11T00:00:00"/>
    <s v="tlewis"/>
    <s v="ayk"/>
    <n v="68370.98"/>
    <m/>
    <s v="C"/>
    <s v="Labor"/>
    <s v="TEC"/>
    <m/>
    <s v="BNL"/>
    <s v="Const"/>
    <s v="DET"/>
    <x v="9"/>
    <m/>
    <m/>
    <m/>
    <m/>
    <m/>
    <m/>
    <m/>
    <m/>
    <m/>
    <m/>
    <n v="68370.98"/>
    <m/>
    <m/>
    <m/>
    <m/>
    <m/>
    <m/>
    <m/>
    <m/>
    <x v="0"/>
    <x v="0"/>
    <m/>
  </r>
  <r>
    <s v=""/>
    <s v=" E1006_40390"/>
    <s v="Forward HCal - Summing Board - Test, Final Acceptance"/>
    <s v="6.10.06.03"/>
    <x v="0"/>
    <d v="2025-09-24T00:00:00"/>
    <d v="2025-11-20T00:00:00"/>
    <s v="tlewis"/>
    <s v="ayk"/>
    <n v="31872.1"/>
    <s v="CON"/>
    <s v="C"/>
    <s v="Labor"/>
    <s v="TEC"/>
    <m/>
    <s v="BNL"/>
    <s v="Const"/>
    <s v="DET"/>
    <x v="8"/>
    <m/>
    <m/>
    <m/>
    <m/>
    <m/>
    <m/>
    <m/>
    <m/>
    <m/>
    <n v="3984.01"/>
    <n v="27888.09"/>
    <m/>
    <m/>
    <m/>
    <m/>
    <m/>
    <m/>
    <m/>
    <m/>
    <x v="0"/>
    <x v="0"/>
    <m/>
  </r>
  <r>
    <s v=""/>
    <s v=" E1006_41900"/>
    <s v="Forward HCal - Module Assembly"/>
    <s v="6.10.06.03"/>
    <x v="0"/>
    <d v="2026-05-12T00:00:00"/>
    <d v="2028-04-03T00:00:00"/>
    <s v="tlewis"/>
    <s v="ayk"/>
    <n v="11718.06"/>
    <m/>
    <s v="C"/>
    <s v="Labor"/>
    <s v="TEC"/>
    <m/>
    <s v="BNL"/>
    <s v="Const"/>
    <s v="DET"/>
    <x v="9"/>
    <m/>
    <m/>
    <m/>
    <m/>
    <m/>
    <m/>
    <m/>
    <m/>
    <m/>
    <m/>
    <n v="2452.62"/>
    <n v="6193.48"/>
    <n v="3071.97"/>
    <m/>
    <m/>
    <m/>
    <m/>
    <m/>
    <m/>
    <x v="0"/>
    <x v="0"/>
    <m/>
  </r>
  <r>
    <s v=""/>
    <s v=" E1006_41900"/>
    <s v="Forward HCal - Module Assembly"/>
    <s v="6.10.06.03"/>
    <x v="0"/>
    <d v="2026-05-12T00:00:00"/>
    <d v="2028-04-03T00:00:00"/>
    <s v="tlewis"/>
    <s v="ayk"/>
    <n v="2889.88"/>
    <m/>
    <s v="C"/>
    <s v="Labor"/>
    <s v="TEC"/>
    <m/>
    <s v="BNL"/>
    <s v="Const"/>
    <s v="DET"/>
    <x v="9"/>
    <m/>
    <m/>
    <m/>
    <m/>
    <m/>
    <m/>
    <m/>
    <m/>
    <m/>
    <m/>
    <n v="604.86"/>
    <n v="1527.42"/>
    <n v="757.6"/>
    <m/>
    <m/>
    <m/>
    <m/>
    <m/>
    <m/>
    <x v="0"/>
    <x v="0"/>
    <m/>
  </r>
  <r>
    <s v=""/>
    <s v=" E1006_41910"/>
    <s v="Forward HCal - Module assembly electrical test &amp; characterization"/>
    <s v="6.10.06.03"/>
    <x v="0"/>
    <d v="2026-06-15T00:00:00"/>
    <d v="2028-08-04T00:00:00"/>
    <s v="tlewis"/>
    <s v="ayk"/>
    <n v="2909.69"/>
    <m/>
    <s v="C"/>
    <s v="Labor"/>
    <s v="TEC"/>
    <m/>
    <s v="BNL"/>
    <s v="Const"/>
    <s v="DET"/>
    <x v="9"/>
    <m/>
    <m/>
    <m/>
    <m/>
    <m/>
    <m/>
    <m/>
    <m/>
    <m/>
    <m/>
    <n v="411.8"/>
    <n v="1354.6"/>
    <n v="1143.29"/>
    <m/>
    <m/>
    <m/>
    <m/>
    <m/>
    <m/>
    <x v="0"/>
    <x v="0"/>
    <m/>
  </r>
  <r>
    <s v=""/>
    <s v=" E1006_41910"/>
    <s v="Forward HCal - Module assembly electrical test &amp; characterization"/>
    <s v="6.10.06.03"/>
    <x v="0"/>
    <d v="2026-06-15T00:00:00"/>
    <d v="2028-08-04T00:00:00"/>
    <s v="tlewis"/>
    <s v="ayk"/>
    <n v="50008.82"/>
    <m/>
    <s v="C"/>
    <s v="Labor"/>
    <s v="TEC"/>
    <m/>
    <s v="BNL"/>
    <s v="Const"/>
    <s v="DET"/>
    <x v="9"/>
    <m/>
    <m/>
    <m/>
    <m/>
    <m/>
    <m/>
    <m/>
    <m/>
    <m/>
    <m/>
    <n v="7077.6"/>
    <n v="23281.57"/>
    <n v="19649.650000000001"/>
    <m/>
    <m/>
    <m/>
    <m/>
    <m/>
    <m/>
    <x v="0"/>
    <x v="0"/>
    <m/>
  </r>
  <r>
    <s v=""/>
    <s v=" E1006_40480"/>
    <s v="Forward HCal - HGCROC board - Test, Final Acceptance"/>
    <s v="6.10.06.03"/>
    <x v="0"/>
    <d v="2027-10-25T00:00:00"/>
    <d v="2028-04-28T00:00:00"/>
    <s v="tlewis"/>
    <s v="ayk"/>
    <n v="102861.38"/>
    <s v="CON"/>
    <s v="C"/>
    <s v="Labor"/>
    <s v="TEC"/>
    <m/>
    <s v="BNL"/>
    <s v="Const"/>
    <s v="DET"/>
    <x v="8"/>
    <m/>
    <m/>
    <m/>
    <m/>
    <m/>
    <m/>
    <m/>
    <m/>
    <m/>
    <m/>
    <m/>
    <m/>
    <n v="102861.38"/>
    <m/>
    <m/>
    <m/>
    <m/>
    <m/>
    <m/>
    <x v="0"/>
    <x v="0"/>
    <m/>
  </r>
  <r>
    <s v=""/>
    <s v=" E1006_30594"/>
    <s v="Forward HCal - testing setups for readout Engineering Design Verification (Stage 1) - Materials"/>
    <s v="6.10.06.03"/>
    <x v="0"/>
    <d v="2023-12-01T00:00:00"/>
    <d v="2024-11-06T00:00:00"/>
    <s v="tlewis"/>
    <s v="ayk"/>
    <n v="53665.59"/>
    <m/>
    <s v="C"/>
    <s v="Nonlabor"/>
    <s v="TEC"/>
    <m/>
    <s v="BNL"/>
    <s v="PED"/>
    <s v="DET"/>
    <x v="6"/>
    <s v="P.S545"/>
    <m/>
    <m/>
    <m/>
    <m/>
    <m/>
    <m/>
    <m/>
    <n v="47753.279999999999"/>
    <n v="5912.31"/>
    <m/>
    <m/>
    <m/>
    <m/>
    <m/>
    <m/>
    <m/>
    <m/>
    <m/>
    <x v="0"/>
    <x v="0"/>
    <m/>
  </r>
  <r>
    <s v=""/>
    <s v=" E1006_30596"/>
    <s v="Forward HCal - testing setups for readout Engineering Design Verification (Stage 2) - Materials"/>
    <s v="6.10.06.03"/>
    <x v="0"/>
    <d v="2024-11-07T00:00:00"/>
    <d v="2025-11-06T00:00:00"/>
    <s v="tlewis"/>
    <s v="ayk"/>
    <n v="54892.14"/>
    <m/>
    <s v="C"/>
    <s v="Nonlabor"/>
    <s v="TEC"/>
    <m/>
    <s v="BNL"/>
    <s v="PED"/>
    <s v="DET"/>
    <x v="6"/>
    <s v="P.S545"/>
    <m/>
    <m/>
    <m/>
    <m/>
    <m/>
    <m/>
    <m/>
    <m/>
    <n v="49183.360000000001"/>
    <n v="5708.78"/>
    <m/>
    <m/>
    <m/>
    <m/>
    <m/>
    <m/>
    <m/>
    <m/>
    <x v="0"/>
    <x v="0"/>
    <m/>
  </r>
  <r>
    <s v=""/>
    <s v=" E1006_30598"/>
    <s v="Forward HCal - testing setups for readout Engineering Design Verification (Stage 3) - Materials"/>
    <s v="6.10.06.03"/>
    <x v="0"/>
    <d v="2025-11-07T00:00:00"/>
    <d v="2026-02-06T00:00:00"/>
    <s v="tlewis"/>
    <s v="ayk"/>
    <n v="56020.65"/>
    <m/>
    <s v="C"/>
    <s v="Nonlabor"/>
    <s v="TEC"/>
    <m/>
    <s v="BNL"/>
    <s v="PED"/>
    <s v="DET"/>
    <x v="6"/>
    <s v="P.S545"/>
    <m/>
    <m/>
    <m/>
    <m/>
    <m/>
    <m/>
    <m/>
    <m/>
    <m/>
    <n v="56020.65"/>
    <m/>
    <m/>
    <m/>
    <m/>
    <m/>
    <m/>
    <m/>
    <m/>
    <x v="0"/>
    <x v="0"/>
    <m/>
  </r>
  <r>
    <s v="Contract Award"/>
    <s v=" E0607_102730"/>
    <s v="Compute Servers (Batch 2) (compile/test, project, thin client support) - Prototype - Contract Award"/>
    <s v="6.07.02.12"/>
    <x v="0"/>
    <d v="2024-11-05T00:00:00"/>
    <d v="2024-11-05T00:00:00"/>
    <s v="mahmed"/>
    <s v="jpjamilk"/>
    <n v="0.01"/>
    <s v="EDIA"/>
    <s v="C"/>
    <s v="Nonlabor"/>
    <s v="TEC"/>
    <m/>
    <s v="BNL"/>
    <s v="PED"/>
    <s v="CONT"/>
    <x v="10"/>
    <s v="P.S198.B"/>
    <m/>
    <m/>
    <m/>
    <m/>
    <m/>
    <m/>
    <m/>
    <m/>
    <n v="0.01"/>
    <m/>
    <m/>
    <m/>
    <m/>
    <m/>
    <m/>
    <m/>
    <m/>
    <m/>
    <x v="0"/>
    <x v="0"/>
    <m/>
  </r>
  <r>
    <s v=""/>
    <s v=" E1006_10462"/>
    <s v="Electron Endcap HCal - Mechanical Design"/>
    <s v="6.10.06.01"/>
    <x v="0"/>
    <d v="2024-08-19T00:00:00"/>
    <d v="2026-08-14T00:00:00"/>
    <s v="tlewis"/>
    <s v="ayk"/>
    <n v="225436.84"/>
    <m/>
    <s v="C"/>
    <s v="Labor"/>
    <s v="TEC"/>
    <m/>
    <s v="BNL"/>
    <s v="PED"/>
    <s v="DET"/>
    <x v="6"/>
    <m/>
    <m/>
    <m/>
    <m/>
    <m/>
    <m/>
    <m/>
    <m/>
    <n v="13580.53"/>
    <n v="113171.11"/>
    <n v="98685.2"/>
    <m/>
    <m/>
    <m/>
    <m/>
    <m/>
    <m/>
    <m/>
    <m/>
    <x v="0"/>
    <x v="0"/>
    <m/>
  </r>
  <r>
    <s v=""/>
    <s v=" E1006_10462"/>
    <s v="Electron Endcap HCal - Mechanical Design"/>
    <s v="6.10.06.01"/>
    <x v="0"/>
    <d v="2024-08-19T00:00:00"/>
    <d v="2026-08-14T00:00:00"/>
    <s v="tlewis"/>
    <s v="ayk"/>
    <n v="85094.39"/>
    <m/>
    <s v="C"/>
    <s v="Labor"/>
    <s v="TEC"/>
    <m/>
    <s v="BNL"/>
    <s v="PED"/>
    <s v="DET"/>
    <x v="6"/>
    <m/>
    <m/>
    <m/>
    <m/>
    <m/>
    <m/>
    <m/>
    <m/>
    <n v="5126.17"/>
    <n v="42718.07"/>
    <n v="37250.15"/>
    <m/>
    <m/>
    <m/>
    <m/>
    <m/>
    <m/>
    <m/>
    <m/>
    <x v="0"/>
    <x v="0"/>
    <m/>
  </r>
  <r>
    <s v="Contract Award"/>
    <s v=" E1009_05540"/>
    <s v="AWARD: FPGA Evaluation Boards (Timing Studies)"/>
    <s v="6.10.09.01"/>
    <x v="0"/>
    <d v="2023-01-04T00:00:00"/>
    <d v="2023-01-05T00:00:00"/>
    <s v="ewoolsey"/>
    <s v="abbot"/>
    <n v="0.01"/>
    <m/>
    <s v="C"/>
    <s v="Nonlabor"/>
    <s v="TEC"/>
    <m/>
    <s v="JLAB"/>
    <s v="PED"/>
    <s v="DET"/>
    <x v="10"/>
    <s v="P.S587"/>
    <m/>
    <m/>
    <m/>
    <m/>
    <m/>
    <m/>
    <n v="0.01"/>
    <m/>
    <m/>
    <m/>
    <m/>
    <m/>
    <m/>
    <m/>
    <m/>
    <m/>
    <m/>
    <m/>
    <x v="0"/>
    <x v="0"/>
    <m/>
  </r>
  <r>
    <s v="Contract Award"/>
    <s v=" E1009_05575"/>
    <s v="AWARD: Felix Boards for Evaluation (Timing Studies)"/>
    <s v="6.10.09.01"/>
    <x v="0"/>
    <d v="2023-01-04T00:00:00"/>
    <d v="2023-01-05T00:00:00"/>
    <s v="ewoolsey"/>
    <s v="abbot"/>
    <n v="0.01"/>
    <m/>
    <s v="C"/>
    <s v="Nonlabor"/>
    <s v="TEC"/>
    <m/>
    <s v="JLAB"/>
    <s v="PED"/>
    <s v="DET"/>
    <x v="10"/>
    <s v="P.S587"/>
    <m/>
    <m/>
    <m/>
    <m/>
    <m/>
    <m/>
    <n v="0.01"/>
    <m/>
    <m/>
    <m/>
    <m/>
    <m/>
    <m/>
    <m/>
    <m/>
    <m/>
    <m/>
    <m/>
    <x v="0"/>
    <x v="0"/>
    <m/>
  </r>
  <r>
    <s v=""/>
    <s v=" E1006_10466"/>
    <s v="Electron Endcap HCal - Reviews"/>
    <s v="6.10.06.01"/>
    <x v="0"/>
    <d v="2025-09-29T00:00:00"/>
    <d v="2026-08-14T00:00:00"/>
    <s v="tlewis"/>
    <s v="ayk"/>
    <n v="21722.83"/>
    <m/>
    <s v="C"/>
    <s v="Labor"/>
    <s v="TEC"/>
    <m/>
    <s v="BNL"/>
    <s v="PED"/>
    <s v="DET"/>
    <x v="6"/>
    <m/>
    <m/>
    <m/>
    <m/>
    <m/>
    <m/>
    <m/>
    <m/>
    <m/>
    <n v="197.48"/>
    <n v="21525.35"/>
    <m/>
    <m/>
    <m/>
    <m/>
    <m/>
    <m/>
    <m/>
    <m/>
    <x v="0"/>
    <x v="0"/>
    <m/>
  </r>
  <r>
    <s v=""/>
    <s v=" E1009_05560"/>
    <s v="RCV: FPGA Evaluation Boards (Timing Studies)"/>
    <s v="6.10.09.01"/>
    <x v="0"/>
    <d v="2023-06-27T00:00:00"/>
    <d v="2023-06-28T00:00:00"/>
    <s v="ewoolsey"/>
    <s v="abbot"/>
    <n v="16062.07"/>
    <m/>
    <s v="C"/>
    <s v="Nonlabor"/>
    <s v="TEC"/>
    <m/>
    <s v="JLAB"/>
    <s v="PED"/>
    <s v="DET"/>
    <x v="10"/>
    <s v="P.S587"/>
    <m/>
    <m/>
    <m/>
    <m/>
    <m/>
    <m/>
    <n v="16062.07"/>
    <m/>
    <m/>
    <m/>
    <m/>
    <m/>
    <m/>
    <m/>
    <m/>
    <m/>
    <m/>
    <m/>
    <x v="0"/>
    <x v="0"/>
    <m/>
  </r>
  <r>
    <s v=""/>
    <s v=" E1009_05585"/>
    <s v="RCV: Felix Boards for Evaluation (Timing Studies)"/>
    <s v="6.10.09.01"/>
    <x v="0"/>
    <d v="2023-06-27T00:00:00"/>
    <d v="2023-06-28T00:00:00"/>
    <s v="ewoolsey"/>
    <s v="abbot"/>
    <n v="33231.870000000003"/>
    <m/>
    <s v="C"/>
    <s v="Nonlabor"/>
    <s v="TEC"/>
    <m/>
    <s v="JLAB"/>
    <s v="PED"/>
    <s v="DET"/>
    <x v="10"/>
    <s v="P.S587"/>
    <m/>
    <m/>
    <m/>
    <m/>
    <m/>
    <m/>
    <n v="33231.870000000003"/>
    <m/>
    <m/>
    <m/>
    <m/>
    <m/>
    <m/>
    <m/>
    <m/>
    <m/>
    <m/>
    <m/>
    <x v="0"/>
    <x v="0"/>
    <m/>
  </r>
  <r>
    <s v=""/>
    <s v=" E1006_42090"/>
    <s v="TR Effort: Electron Endcap HCal - Cradles"/>
    <s v="6.10.06.01"/>
    <x v="0"/>
    <d v="2026-06-04T00:00:00"/>
    <d v="2027-01-08T00:00:00"/>
    <s v="tlewis"/>
    <s v="ayk"/>
    <n v="0"/>
    <s v="EDIA"/>
    <s v="C"/>
    <s v="Labor"/>
    <s v="TEC"/>
    <s v="CD-3A"/>
    <s v="BNL"/>
    <s v="PED"/>
    <s v="DET"/>
    <x v="10"/>
    <s v="P.S307"/>
    <m/>
    <m/>
    <m/>
    <m/>
    <m/>
    <m/>
    <m/>
    <m/>
    <m/>
    <m/>
    <m/>
    <m/>
    <m/>
    <m/>
    <m/>
    <m/>
    <m/>
    <m/>
    <x v="0"/>
    <x v="0"/>
    <m/>
  </r>
  <r>
    <s v=""/>
    <s v=" E1006_42110"/>
    <s v="Electron Endcap HCal - Cradles - Test, Final Acceptance"/>
    <s v="6.10.06.01"/>
    <x v="0"/>
    <d v="2027-01-12T00:00:00"/>
    <d v="2027-02-09T00:00:00"/>
    <s v="tlewis"/>
    <s v="ayk"/>
    <n v="0"/>
    <s v="CON"/>
    <s v="C"/>
    <s v="Labor"/>
    <s v="TEC"/>
    <s v="CD-3A"/>
    <s v="BNL"/>
    <s v="Const"/>
    <s v="DET"/>
    <x v="8"/>
    <s v="P.S307"/>
    <m/>
    <m/>
    <m/>
    <m/>
    <m/>
    <m/>
    <m/>
    <m/>
    <m/>
    <m/>
    <m/>
    <m/>
    <m/>
    <m/>
    <m/>
    <m/>
    <m/>
    <m/>
    <x v="0"/>
    <x v="0"/>
    <m/>
  </r>
  <r>
    <s v="Contract Award"/>
    <s v=" E1006_42070"/>
    <s v="AWARD: Electron Endcap HCal - Cradles"/>
    <s v="6.10.06.01"/>
    <x v="0"/>
    <d v="2026-06-03T00:00:00"/>
    <d v="2026-06-03T00:00:00"/>
    <s v="tlewis"/>
    <s v="ayk"/>
    <n v="0.01"/>
    <s v="EDIA"/>
    <s v="C"/>
    <s v="Nonlabor"/>
    <s v="TEC"/>
    <s v="CD-3A"/>
    <s v="BNL"/>
    <s v="Const.Procure"/>
    <s v="DET"/>
    <x v="10"/>
    <s v="P.S307"/>
    <m/>
    <m/>
    <m/>
    <m/>
    <m/>
    <m/>
    <m/>
    <m/>
    <m/>
    <n v="0.01"/>
    <m/>
    <m/>
    <m/>
    <m/>
    <m/>
    <m/>
    <m/>
    <m/>
    <x v="0"/>
    <x v="0"/>
    <m/>
  </r>
  <r>
    <s v=""/>
    <s v=" E1006_42100"/>
    <s v="RCV: Electron Endcap HCal - Cradles - Vendor Delivery"/>
    <s v="6.10.06.01"/>
    <x v="0"/>
    <d v="2027-01-11T00:00:00"/>
    <d v="2027-01-11T00:00:00"/>
    <s v="tlewis"/>
    <s v="ayk"/>
    <n v="229236.6"/>
    <s v="CON"/>
    <s v="C"/>
    <s v="Nonlabor"/>
    <s v="TEC"/>
    <s v="CD-3A"/>
    <s v="BNL"/>
    <s v="Const"/>
    <s v="DET"/>
    <x v="9"/>
    <s v="P.S307"/>
    <m/>
    <m/>
    <m/>
    <m/>
    <m/>
    <m/>
    <m/>
    <m/>
    <m/>
    <m/>
    <n v="229236.6"/>
    <m/>
    <m/>
    <m/>
    <m/>
    <m/>
    <m/>
    <m/>
    <x v="0"/>
    <x v="0"/>
    <m/>
  </r>
  <r>
    <s v=""/>
    <s v=" E1006_42180"/>
    <s v="TR Effort: Electron Endcap HCal - Return Flux Steel"/>
    <s v="6.10.06.01"/>
    <x v="0"/>
    <d v="2024-06-04T00:00:00"/>
    <d v="2025-04-21T00:00:00"/>
    <s v="tlewis"/>
    <s v="ayk"/>
    <n v="0"/>
    <s v="EDIA"/>
    <s v="C"/>
    <s v="Labor"/>
    <s v="TEC"/>
    <s v="CD-3A"/>
    <s v="BNL"/>
    <s v="PED"/>
    <s v="DET"/>
    <x v="10"/>
    <s v="P.S310"/>
    <m/>
    <m/>
    <m/>
    <m/>
    <m/>
    <m/>
    <m/>
    <m/>
    <m/>
    <m/>
    <m/>
    <m/>
    <m/>
    <m/>
    <m/>
    <m/>
    <m/>
    <m/>
    <x v="0"/>
    <x v="0"/>
    <m/>
  </r>
  <r>
    <s v=""/>
    <s v=" E1006_42200"/>
    <s v="Electron Endcap HCal - Return Flux Steel - Test, Final Acceptance"/>
    <s v="6.10.06.01"/>
    <x v="0"/>
    <d v="2025-04-23T00:00:00"/>
    <d v="2025-05-20T00:00:00"/>
    <s v="tlewis"/>
    <s v="ayk"/>
    <n v="0"/>
    <s v="CON"/>
    <s v="C"/>
    <s v="Labor"/>
    <s v="TEC"/>
    <s v="CD-3A"/>
    <s v="BNL"/>
    <s v="Const"/>
    <s v="DET"/>
    <x v="8"/>
    <s v="P.S310"/>
    <m/>
    <m/>
    <m/>
    <m/>
    <m/>
    <m/>
    <m/>
    <m/>
    <m/>
    <m/>
    <m/>
    <m/>
    <m/>
    <m/>
    <m/>
    <m/>
    <m/>
    <m/>
    <x v="0"/>
    <x v="0"/>
    <m/>
  </r>
  <r>
    <s v="Contract Award"/>
    <s v=" E1006_42160"/>
    <s v="AWARD: Electron Endcap HCal - Return Flux Steel"/>
    <s v="6.10.06.01"/>
    <x v="0"/>
    <d v="2024-06-03T00:00:00"/>
    <d v="2024-06-03T00:00:00"/>
    <s v="tlewis"/>
    <s v="ayk"/>
    <n v="0.01"/>
    <s v="EDIA"/>
    <s v="C"/>
    <s v="Nonlabor"/>
    <s v="TEC"/>
    <s v="CD-3A"/>
    <s v="BNL"/>
    <s v="Const.Procure"/>
    <s v="DET"/>
    <x v="10"/>
    <s v="P.S310"/>
    <m/>
    <m/>
    <m/>
    <m/>
    <m/>
    <m/>
    <m/>
    <n v="0.01"/>
    <m/>
    <m/>
    <m/>
    <m/>
    <m/>
    <m/>
    <m/>
    <m/>
    <m/>
    <m/>
    <x v="0"/>
    <x v="0"/>
    <m/>
  </r>
  <r>
    <s v=""/>
    <s v=" E1006_42190"/>
    <s v="RCV: Electron Endcap HCal - Return Flux Steel - Vendor Delivery"/>
    <s v="6.10.06.01"/>
    <x v="0"/>
    <d v="2025-04-22T00:00:00"/>
    <d v="2025-04-22T00:00:00"/>
    <s v="tlewis"/>
    <s v="ayk"/>
    <n v="219044.6"/>
    <s v="CON"/>
    <s v="C"/>
    <s v="Nonlabor"/>
    <s v="TEC"/>
    <s v="CD-3A"/>
    <s v="BNL"/>
    <s v="Const"/>
    <s v="DET"/>
    <x v="9"/>
    <s v="P.S310"/>
    <m/>
    <m/>
    <m/>
    <m/>
    <m/>
    <m/>
    <m/>
    <m/>
    <n v="219044.6"/>
    <m/>
    <m/>
    <m/>
    <m/>
    <m/>
    <m/>
    <m/>
    <m/>
    <m/>
    <x v="0"/>
    <x v="0"/>
    <m/>
  </r>
  <r>
    <s v=""/>
    <s v=" E1006_42270"/>
    <s v="TR Effort: Electron Endcap HCal - SiPM photosensors"/>
    <s v="6.10.06.01"/>
    <x v="0"/>
    <d v="2024-06-04T00:00:00"/>
    <d v="2025-04-21T00:00:00"/>
    <s v="tlewis"/>
    <s v="ayk"/>
    <n v="0"/>
    <s v="EDIA"/>
    <s v="C"/>
    <s v="Labor"/>
    <s v="TEC"/>
    <s v="CD-3A"/>
    <s v="BNL"/>
    <s v="PED"/>
    <s v="DET"/>
    <x v="10"/>
    <s v="P.S309"/>
    <m/>
    <m/>
    <m/>
    <m/>
    <m/>
    <m/>
    <m/>
    <m/>
    <m/>
    <m/>
    <m/>
    <m/>
    <m/>
    <m/>
    <m/>
    <m/>
    <m/>
    <m/>
    <x v="0"/>
    <x v="0"/>
    <m/>
  </r>
  <r>
    <s v=""/>
    <s v=" E1006_42290"/>
    <s v="Electron Endcap HCal - SiPM photosensors - Test, Final Acceptance"/>
    <s v="6.10.06.01"/>
    <x v="0"/>
    <d v="2025-04-23T00:00:00"/>
    <d v="2025-05-20T00:00:00"/>
    <s v="tlewis"/>
    <s v="ayk"/>
    <n v="0"/>
    <s v="CON"/>
    <s v="C"/>
    <s v="Labor"/>
    <s v="TEC"/>
    <s v="CD-3A"/>
    <s v="BNL"/>
    <s v="Const"/>
    <s v="DET"/>
    <x v="8"/>
    <s v="P.S309"/>
    <m/>
    <m/>
    <m/>
    <m/>
    <m/>
    <m/>
    <m/>
    <m/>
    <m/>
    <m/>
    <m/>
    <m/>
    <m/>
    <m/>
    <m/>
    <m/>
    <m/>
    <m/>
    <x v="0"/>
    <x v="0"/>
    <m/>
  </r>
  <r>
    <s v="Contract Award"/>
    <s v=" E1006_42250"/>
    <s v="AWARD: Electron Endcap HCal - SiPM photosensors"/>
    <s v="6.10.06.01"/>
    <x v="0"/>
    <d v="2024-06-03T00:00:00"/>
    <d v="2024-06-03T00:00:00"/>
    <s v="tlewis"/>
    <s v="ayk"/>
    <n v="0.01"/>
    <s v="EDIA"/>
    <s v="C"/>
    <s v="Nonlabor"/>
    <s v="TEC"/>
    <s v="CD-3A"/>
    <s v="BNL"/>
    <s v="Const.Procure"/>
    <s v="DET"/>
    <x v="10"/>
    <s v="P.S309"/>
    <m/>
    <m/>
    <m/>
    <m/>
    <m/>
    <m/>
    <m/>
    <n v="0.01"/>
    <m/>
    <m/>
    <m/>
    <m/>
    <m/>
    <m/>
    <m/>
    <m/>
    <m/>
    <m/>
    <x v="0"/>
    <x v="0"/>
    <m/>
  </r>
  <r>
    <s v=""/>
    <s v=" E1006_42280"/>
    <s v="RCV: Electron Endcap HCal - SiPM photosensors - Vendor Delivery"/>
    <s v="6.10.06.01"/>
    <x v="0"/>
    <d v="2025-04-22T00:00:00"/>
    <d v="2025-04-22T00:00:00"/>
    <s v="tlewis"/>
    <s v="ayk"/>
    <n v="80433.179999999993"/>
    <s v="CON"/>
    <s v="C"/>
    <s v="Nonlabor"/>
    <s v="TEC"/>
    <s v="CD-3A"/>
    <s v="BNL"/>
    <s v="Const"/>
    <s v="DET"/>
    <x v="9"/>
    <s v="P.S309"/>
    <m/>
    <m/>
    <m/>
    <m/>
    <m/>
    <m/>
    <m/>
    <m/>
    <n v="80433.179999999993"/>
    <m/>
    <m/>
    <m/>
    <m/>
    <m/>
    <m/>
    <m/>
    <m/>
    <m/>
    <x v="0"/>
    <x v="0"/>
    <m/>
  </r>
  <r>
    <s v=""/>
    <s v=" E1006_42360"/>
    <s v="TR Effort: Electron Endcap HCal - Sc. Megatiles"/>
    <s v="6.10.06.01"/>
    <x v="3"/>
    <d v="2026-01-05T00:00:00"/>
    <d v="2026-11-17T00:00:00"/>
    <s v="tlewis"/>
    <s v="ayk"/>
    <n v="17472.11"/>
    <s v="EDIA"/>
    <s v="C"/>
    <s v="Labor"/>
    <s v="TEC"/>
    <m/>
    <s v="BNL"/>
    <s v="PED"/>
    <s v="DET"/>
    <x v="10"/>
    <s v="A.PP073"/>
    <s v="APP00039"/>
    <m/>
    <m/>
    <m/>
    <m/>
    <m/>
    <m/>
    <m/>
    <m/>
    <n v="14930.71"/>
    <n v="2541.4"/>
    <m/>
    <m/>
    <m/>
    <m/>
    <m/>
    <m/>
    <m/>
    <x v="0"/>
    <x v="0"/>
    <m/>
  </r>
  <r>
    <s v=""/>
    <s v=" E1006_42450"/>
    <s v="TR Effort: Electron Endcap HCal - Megatiles PCB 6 degrees"/>
    <s v="6.10.06.01"/>
    <x v="0"/>
    <d v="2026-01-05T00:00:00"/>
    <d v="2026-11-17T00:00:00"/>
    <s v="tlewis"/>
    <s v="ayk"/>
    <n v="17472.11"/>
    <s v="EDIA"/>
    <s v="C"/>
    <s v="Labor"/>
    <s v="TEC"/>
    <m/>
    <s v="BNL"/>
    <s v="PED"/>
    <s v="DET"/>
    <x v="10"/>
    <s v="P.S540"/>
    <m/>
    <m/>
    <m/>
    <m/>
    <m/>
    <m/>
    <m/>
    <m/>
    <m/>
    <n v="14930.71"/>
    <n v="2541.4"/>
    <m/>
    <m/>
    <m/>
    <m/>
    <m/>
    <m/>
    <m/>
    <x v="0"/>
    <x v="0"/>
    <m/>
  </r>
  <r>
    <s v=""/>
    <s v=" E1006_42540"/>
    <s v="TR Effort: Electron Endcap HCal - Sc. cassete Assembly parts"/>
    <s v="6.10.06.01"/>
    <x v="0"/>
    <d v="2026-01-05T00:00:00"/>
    <d v="2026-11-17T00:00:00"/>
    <s v="tlewis"/>
    <s v="ayk"/>
    <n v="17472.11"/>
    <s v="EDIA"/>
    <s v="C"/>
    <s v="Labor"/>
    <s v="TEC"/>
    <m/>
    <s v="BNL"/>
    <s v="PED"/>
    <s v="DET"/>
    <x v="10"/>
    <s v="P.S541"/>
    <m/>
    <m/>
    <m/>
    <m/>
    <m/>
    <m/>
    <m/>
    <m/>
    <m/>
    <n v="14930.71"/>
    <n v="2541.4"/>
    <m/>
    <m/>
    <m/>
    <m/>
    <m/>
    <m/>
    <m/>
    <x v="0"/>
    <x v="0"/>
    <m/>
  </r>
  <r>
    <s v=""/>
    <s v=" E1006_42640"/>
    <s v="TR Effort: Electron Endcap HCal - Shipping"/>
    <s v="6.10.06.01"/>
    <x v="0"/>
    <d v="2026-01-05T00:00:00"/>
    <d v="2026-11-17T00:00:00"/>
    <s v="tlewis"/>
    <s v="ayk"/>
    <n v="17472.11"/>
    <s v="EDIA"/>
    <s v="C"/>
    <s v="Labor"/>
    <s v="TEC"/>
    <m/>
    <s v="BNL"/>
    <s v="PED"/>
    <s v="DET"/>
    <x v="10"/>
    <s v="P.S542"/>
    <m/>
    <m/>
    <m/>
    <m/>
    <m/>
    <m/>
    <m/>
    <m/>
    <m/>
    <n v="14930.71"/>
    <n v="2541.4"/>
    <m/>
    <m/>
    <m/>
    <m/>
    <m/>
    <m/>
    <m/>
    <x v="0"/>
    <x v="0"/>
    <m/>
  </r>
  <r>
    <s v=""/>
    <s v=" E1006_42730"/>
    <s v="TR Effort: Electron Endcap HCal - Digitizers DEP simplified"/>
    <s v="6.10.06.01"/>
    <x v="0"/>
    <d v="2026-01-05T00:00:00"/>
    <d v="2026-11-17T00:00:00"/>
    <s v="tlewis"/>
    <s v="ayk"/>
    <n v="17472.11"/>
    <s v="EDIA"/>
    <s v="C"/>
    <s v="Labor"/>
    <s v="TEC"/>
    <m/>
    <s v="BNL"/>
    <s v="PED"/>
    <s v="DET"/>
    <x v="10"/>
    <s v="S.P361"/>
    <s v="APP00591"/>
    <m/>
    <m/>
    <m/>
    <m/>
    <m/>
    <m/>
    <m/>
    <m/>
    <n v="14930.71"/>
    <n v="2541.4"/>
    <m/>
    <m/>
    <m/>
    <m/>
    <m/>
    <m/>
    <m/>
    <x v="0"/>
    <x v="0"/>
    <m/>
  </r>
  <r>
    <s v=""/>
    <s v=" E1006_42780"/>
    <s v="Electron Endcap HCal - Procure Photosensor mounting boards, PCB components, cables and connectors"/>
    <s v="6.10.06.01"/>
    <x v="3"/>
    <d v="2025-05-21T00:00:00"/>
    <d v="2026-06-04T00:00:00"/>
    <s v="tlewis"/>
    <s v="ayk"/>
    <n v="26659.32"/>
    <m/>
    <s v="C"/>
    <s v="Nonlabor"/>
    <s v="TEC"/>
    <m/>
    <s v="BNL"/>
    <s v="Const"/>
    <s v="DET"/>
    <x v="9"/>
    <s v="B"/>
    <m/>
    <m/>
    <m/>
    <m/>
    <m/>
    <m/>
    <m/>
    <m/>
    <n v="9433.2999999999993"/>
    <n v="17226.02"/>
    <m/>
    <m/>
    <m/>
    <m/>
    <m/>
    <m/>
    <m/>
    <m/>
    <x v="0"/>
    <x v="0"/>
    <m/>
  </r>
  <r>
    <s v=""/>
    <s v=" E1006_42790"/>
    <s v="Electron Endcap HCal - Procure Photosensor mounting boards, PCB components, cables and connectors"/>
    <s v="6.10.06.01"/>
    <x v="3"/>
    <d v="2025-05-21T00:00:00"/>
    <d v="2026-06-04T00:00:00"/>
    <s v="tlewis"/>
    <s v="ayk"/>
    <n v="7156.5"/>
    <m/>
    <s v="C"/>
    <s v="Labor"/>
    <s v="TEC"/>
    <m/>
    <s v="BNL"/>
    <s v="Const"/>
    <s v="DET"/>
    <x v="9"/>
    <s v="B"/>
    <m/>
    <m/>
    <m/>
    <m/>
    <m/>
    <m/>
    <m/>
    <m/>
    <n v="2532.3000000000002"/>
    <n v="4624.2"/>
    <m/>
    <m/>
    <m/>
    <m/>
    <m/>
    <m/>
    <m/>
    <m/>
    <x v="0"/>
    <x v="0"/>
    <m/>
  </r>
  <r>
    <s v=""/>
    <s v=" E1006_42800"/>
    <s v="Electron Endcap HCal - Procure Wave length shifting fibers"/>
    <s v="6.10.06.01"/>
    <x v="3"/>
    <d v="2025-05-21T00:00:00"/>
    <d v="2025-07-02T00:00:00"/>
    <s v="tlewis"/>
    <s v="ayk"/>
    <n v="30399.01"/>
    <m/>
    <s v="C"/>
    <s v="Nonlabor"/>
    <s v="TEC"/>
    <m/>
    <s v="BNL"/>
    <s v="Const"/>
    <s v="DET"/>
    <x v="9"/>
    <s v="B"/>
    <m/>
    <m/>
    <m/>
    <m/>
    <m/>
    <m/>
    <m/>
    <m/>
    <n v="30399.01"/>
    <m/>
    <m/>
    <m/>
    <m/>
    <m/>
    <m/>
    <m/>
    <m/>
    <m/>
    <x v="0"/>
    <x v="0"/>
    <m/>
  </r>
  <r>
    <s v=""/>
    <s v=" E1006_43340"/>
    <s v="Electron Endcap HCal - Procure additional detector electronics"/>
    <s v="6.10.06.01"/>
    <x v="3"/>
    <d v="2025-12-09T00:00:00"/>
    <d v="2026-12-22T00:00:00"/>
    <s v="tlewis"/>
    <s v="ayk"/>
    <n v="19663.22"/>
    <m/>
    <s v="C"/>
    <s v="Nonlabor"/>
    <s v="TEC"/>
    <m/>
    <s v="BNL"/>
    <s v="Const"/>
    <s v="DET"/>
    <x v="9"/>
    <s v="B"/>
    <m/>
    <m/>
    <m/>
    <m/>
    <m/>
    <m/>
    <m/>
    <m/>
    <m/>
    <n v="15503.69"/>
    <n v="4159.53"/>
    <m/>
    <m/>
    <m/>
    <m/>
    <m/>
    <m/>
    <m/>
    <x v="0"/>
    <x v="0"/>
    <m/>
  </r>
  <r>
    <s v=""/>
    <s v=" E1006_43350"/>
    <s v="Electron Endcap HCal - Procure additional detector electronics - labor"/>
    <s v="6.10.06.01"/>
    <x v="3"/>
    <d v="2025-12-09T00:00:00"/>
    <d v="2026-12-22T00:00:00"/>
    <s v="tlewis"/>
    <s v="ayk"/>
    <n v="7296.8"/>
    <m/>
    <s v="C"/>
    <s v="Labor"/>
    <s v="TEC"/>
    <m/>
    <s v="BNL"/>
    <s v="Const"/>
    <s v="DET"/>
    <x v="9"/>
    <m/>
    <m/>
    <m/>
    <m/>
    <m/>
    <m/>
    <m/>
    <m/>
    <m/>
    <m/>
    <n v="5753.25"/>
    <n v="1543.55"/>
    <m/>
    <m/>
    <m/>
    <m/>
    <m/>
    <m/>
    <m/>
    <x v="0"/>
    <x v="0"/>
    <m/>
  </r>
  <r>
    <s v=""/>
    <s v=" E1006_43360"/>
    <s v="Electron Endcap HCal - Installing Fiber"/>
    <s v="6.10.06.01"/>
    <x v="3"/>
    <d v="2025-07-03T00:00:00"/>
    <d v="2026-02-05T00:00:00"/>
    <s v="tlewis"/>
    <s v="ayk"/>
    <n v="58846.96"/>
    <m/>
    <s v="C"/>
    <s v="Labor"/>
    <s v="TEC"/>
    <m/>
    <s v="BNL"/>
    <s v="Const"/>
    <s v="DET"/>
    <x v="9"/>
    <m/>
    <m/>
    <m/>
    <m/>
    <m/>
    <m/>
    <m/>
    <m/>
    <m/>
    <n v="24819.81"/>
    <n v="34027.160000000003"/>
    <m/>
    <m/>
    <m/>
    <m/>
    <m/>
    <m/>
    <m/>
    <m/>
    <x v="0"/>
    <x v="0"/>
    <m/>
  </r>
  <r>
    <s v=""/>
    <s v=" E1006_43370"/>
    <s v="Electron Endcap HCal - Tower Testing"/>
    <s v="6.10.06.01"/>
    <x v="3"/>
    <d v="2026-02-06T00:00:00"/>
    <d v="2027-08-18T00:00:00"/>
    <s v="tlewis"/>
    <s v="ayk"/>
    <n v="2616.71"/>
    <m/>
    <s v="C"/>
    <s v="Labor"/>
    <s v="TEC"/>
    <m/>
    <s v="BNL"/>
    <s v="Const"/>
    <s v="DET"/>
    <x v="9"/>
    <m/>
    <m/>
    <m/>
    <m/>
    <m/>
    <m/>
    <m/>
    <m/>
    <m/>
    <m/>
    <n v="1121.45"/>
    <n v="1495.26"/>
    <m/>
    <m/>
    <m/>
    <m/>
    <m/>
    <m/>
    <m/>
    <x v="0"/>
    <x v="0"/>
    <m/>
  </r>
  <r>
    <s v=""/>
    <s v=" E1006_43370"/>
    <s v="Electron Endcap HCal - Tower Testing"/>
    <s v="6.10.06.01"/>
    <x v="3"/>
    <d v="2026-02-06T00:00:00"/>
    <d v="2027-08-18T00:00:00"/>
    <s v="tlewis"/>
    <s v="ayk"/>
    <n v="45088.69"/>
    <m/>
    <s v="C"/>
    <s v="Labor"/>
    <s v="TEC"/>
    <m/>
    <s v="BNL"/>
    <s v="Const"/>
    <s v="DET"/>
    <x v="9"/>
    <m/>
    <m/>
    <m/>
    <m/>
    <m/>
    <m/>
    <m/>
    <m/>
    <m/>
    <m/>
    <n v="19323.72"/>
    <n v="25764.959999999999"/>
    <m/>
    <m/>
    <m/>
    <m/>
    <m/>
    <m/>
    <m/>
    <x v="0"/>
    <x v="0"/>
    <m/>
  </r>
  <r>
    <s v=""/>
    <s v=" E1006_42870"/>
    <s v="Barrel HCal - sPHENIX barrel HCal acquisition Final Design"/>
    <s v="6.10.06.02"/>
    <x v="3"/>
    <d v="2025-03-03T00:00:00"/>
    <d v="2026-03-30T00:00:00"/>
    <s v="tlewis"/>
    <s v="ayk"/>
    <n v="402117.45"/>
    <m/>
    <s v="C"/>
    <s v="Labor"/>
    <s v="TEC"/>
    <m/>
    <s v="BNL"/>
    <s v="PED"/>
    <s v="DET"/>
    <x v="6"/>
    <m/>
    <m/>
    <m/>
    <m/>
    <m/>
    <m/>
    <m/>
    <m/>
    <m/>
    <n v="221909.26"/>
    <n v="180208.19"/>
    <m/>
    <m/>
    <m/>
    <m/>
    <m/>
    <m/>
    <m/>
    <m/>
    <x v="0"/>
    <x v="0"/>
    <m/>
  </r>
  <r>
    <s v=""/>
    <s v=" E1006_42960"/>
    <s v="Barrel HCal - sPHENIX barrel HCal acquisition - QA and Testing"/>
    <s v="6.10.06.02"/>
    <x v="3"/>
    <d v="2026-04-03T00:00:00"/>
    <d v="2026-11-04T00:00:00"/>
    <s v="tlewis"/>
    <s v="ayk"/>
    <n v="9104.67"/>
    <s v="CON"/>
    <s v="C"/>
    <s v="Labor"/>
    <s v="TEC"/>
    <m/>
    <s v="BNL"/>
    <s v="Const"/>
    <s v="DET"/>
    <x v="8"/>
    <s v="D.APP45"/>
    <s v="APP00593"/>
    <m/>
    <m/>
    <m/>
    <m/>
    <m/>
    <m/>
    <m/>
    <m/>
    <n v="7647.92"/>
    <n v="1456.75"/>
    <m/>
    <m/>
    <m/>
    <m/>
    <m/>
    <m/>
    <m/>
    <x v="0"/>
    <x v="0"/>
    <m/>
  </r>
  <r>
    <s v=""/>
    <s v=" E1006_42960"/>
    <s v="Barrel HCal - sPHENIX barrel HCal acquisition - QA and Testing"/>
    <s v="6.10.06.02"/>
    <x v="3"/>
    <d v="2026-04-03T00:00:00"/>
    <d v="2026-11-04T00:00:00"/>
    <s v="tlewis"/>
    <s v="ayk"/>
    <n v="17569.13"/>
    <s v="CON"/>
    <s v="C"/>
    <s v="Labor"/>
    <s v="TEC"/>
    <m/>
    <s v="BNL"/>
    <s v="Const"/>
    <s v="DET"/>
    <x v="8"/>
    <s v="D.APP45"/>
    <s v="APP00593"/>
    <m/>
    <m/>
    <m/>
    <m/>
    <m/>
    <m/>
    <m/>
    <m/>
    <n v="14758.07"/>
    <n v="2811.06"/>
    <m/>
    <m/>
    <m/>
    <m/>
    <m/>
    <m/>
    <m/>
    <x v="0"/>
    <x v="0"/>
    <m/>
  </r>
  <r>
    <s v=""/>
    <s v=" E1006_42965"/>
    <s v="Barrel HCal - sPHENIX barrel HCal acquisition - QA and Testing"/>
    <s v="6.10.06.02"/>
    <x v="3"/>
    <d v="2026-04-03T00:00:00"/>
    <d v="2027-07-28T00:00:00"/>
    <s v="tlewis"/>
    <s v="ayk"/>
    <n v="42840.02"/>
    <s v="CON"/>
    <s v="C"/>
    <s v="Labor"/>
    <s v="TEC"/>
    <m/>
    <s v="BNL"/>
    <s v="Const"/>
    <s v="DET"/>
    <x v="8"/>
    <s v="D.APP45"/>
    <s v="APP00593"/>
    <m/>
    <m/>
    <m/>
    <m/>
    <m/>
    <m/>
    <m/>
    <m/>
    <n v="16307.68"/>
    <n v="26532.34"/>
    <m/>
    <m/>
    <m/>
    <m/>
    <m/>
    <m/>
    <m/>
    <x v="0"/>
    <x v="0"/>
    <m/>
  </r>
  <r>
    <s v=""/>
    <s v=" E1006_42965"/>
    <s v="Barrel HCal - sPHENIX barrel HCal acquisition - QA and Testing"/>
    <s v="6.10.06.02"/>
    <x v="3"/>
    <d v="2026-04-03T00:00:00"/>
    <d v="2027-07-28T00:00:00"/>
    <s v="tlewis"/>
    <s v="ayk"/>
    <n v="10435.51"/>
    <s v="CON"/>
    <s v="C"/>
    <s v="Labor"/>
    <s v="TEC"/>
    <m/>
    <s v="BNL"/>
    <s v="Const"/>
    <s v="DET"/>
    <x v="8"/>
    <s v="D.APP45"/>
    <s v="APP00593"/>
    <m/>
    <m/>
    <m/>
    <m/>
    <m/>
    <m/>
    <m/>
    <m/>
    <n v="3972.43"/>
    <n v="6463.08"/>
    <m/>
    <m/>
    <m/>
    <m/>
    <m/>
    <m/>
    <m/>
    <x v="0"/>
    <x v="0"/>
    <m/>
  </r>
  <r>
    <s v=""/>
    <s v=" E1006_43000"/>
    <s v="Disassembly oHCAL and Magnet in IP6 - Transport from Refurbishment Factory to IP6"/>
    <s v="6.10.06.02"/>
    <x v="0"/>
    <d v="2028-02-08T00:00:00"/>
    <d v="2028-04-04T00:00:00"/>
    <s v="tlewis"/>
    <s v="ayk"/>
    <n v="15970.71"/>
    <m/>
    <s v="C"/>
    <s v="Labor"/>
    <s v="TEC"/>
    <m/>
    <s v="BNL"/>
    <s v="Const"/>
    <s v="DET"/>
    <x v="7"/>
    <m/>
    <m/>
    <m/>
    <m/>
    <m/>
    <m/>
    <m/>
    <m/>
    <m/>
    <m/>
    <m/>
    <m/>
    <n v="15970.71"/>
    <m/>
    <m/>
    <m/>
    <m/>
    <m/>
    <m/>
    <x v="0"/>
    <x v="0"/>
    <m/>
  </r>
  <r>
    <s v=""/>
    <s v=" HR_0605_3001"/>
    <s v="IPM Upgrade - Electronic System - Collect parameters for Preliminary Design"/>
    <s v="6.05.05.03"/>
    <x v="0"/>
    <d v="2022-10-03T00:00:00"/>
    <d v="2022-12-01T00:00:00"/>
    <s v="mahmed"/>
    <s v="gassner"/>
    <n v="796.52"/>
    <s v="EDIA"/>
    <s v="C"/>
    <s v="Labor"/>
    <s v="OPC"/>
    <m/>
    <s v="BNL"/>
    <s v="CDR"/>
    <s v="INS"/>
    <x v="13"/>
    <m/>
    <m/>
    <m/>
    <m/>
    <m/>
    <m/>
    <m/>
    <n v="796.52"/>
    <m/>
    <m/>
    <m/>
    <m/>
    <m/>
    <m/>
    <m/>
    <m/>
    <m/>
    <m/>
    <m/>
    <x v="0"/>
    <x v="0"/>
    <m/>
  </r>
  <r>
    <s v=""/>
    <s v=" HR_0605_3001"/>
    <s v="IPM Upgrade - Electronic System - Collect parameters for Preliminary Design"/>
    <s v="6.05.05.03"/>
    <x v="0"/>
    <d v="2022-10-03T00:00:00"/>
    <d v="2022-12-01T00:00:00"/>
    <s v="mahmed"/>
    <s v="gassner"/>
    <n v="816.62"/>
    <s v="EDIA"/>
    <s v="C"/>
    <s v="Labor"/>
    <s v="OPC"/>
    <m/>
    <s v="BNL"/>
    <s v="CDR"/>
    <s v="INS"/>
    <x v="13"/>
    <m/>
    <m/>
    <m/>
    <m/>
    <m/>
    <m/>
    <m/>
    <n v="816.62"/>
    <m/>
    <m/>
    <m/>
    <m/>
    <m/>
    <m/>
    <m/>
    <m/>
    <m/>
    <m/>
    <m/>
    <x v="0"/>
    <x v="0"/>
    <m/>
  </r>
  <r>
    <s v=""/>
    <s v=" E1006_43010"/>
    <s v="Disassembly oHCAL and Magnet in IP6 - Lift Sector, Rotate into Position and Install"/>
    <s v="6.10.06.02"/>
    <x v="0"/>
    <d v="2028-04-05T00:00:00"/>
    <d v="2028-08-24T00:00:00"/>
    <s v="tlewis"/>
    <s v="ayk"/>
    <n v="95824.29"/>
    <m/>
    <s v="C"/>
    <s v="Labor"/>
    <s v="TEC"/>
    <m/>
    <s v="BNL"/>
    <s v="Const"/>
    <s v="DET"/>
    <x v="7"/>
    <m/>
    <m/>
    <m/>
    <m/>
    <m/>
    <m/>
    <m/>
    <m/>
    <m/>
    <m/>
    <m/>
    <m/>
    <n v="95824.29"/>
    <m/>
    <m/>
    <m/>
    <m/>
    <m/>
    <m/>
    <x v="0"/>
    <x v="0"/>
    <m/>
  </r>
  <r>
    <s v=""/>
    <s v=" E1006_42810"/>
    <s v="Electron Endcap HCal - Procure Wave length shifting fibers - labor"/>
    <s v="6.10.06.01"/>
    <x v="3"/>
    <d v="2025-05-21T00:00:00"/>
    <d v="2025-07-02T00:00:00"/>
    <s v="tlewis"/>
    <s v="ayk"/>
    <n v="1399.65"/>
    <m/>
    <s v="C"/>
    <s v="Labor"/>
    <s v="TEC"/>
    <m/>
    <s v="BNL"/>
    <s v="Const"/>
    <s v="DET"/>
    <x v="9"/>
    <s v="B"/>
    <m/>
    <m/>
    <m/>
    <m/>
    <m/>
    <m/>
    <m/>
    <m/>
    <n v="1399.65"/>
    <m/>
    <m/>
    <m/>
    <m/>
    <m/>
    <m/>
    <m/>
    <m/>
    <m/>
    <x v="0"/>
    <x v="0"/>
    <m/>
  </r>
  <r>
    <s v=""/>
    <s v=" E1006_43210"/>
    <s v="Barrel HCal - SiPMs and Sectors Testing"/>
    <s v="6.10.06.02"/>
    <x v="0"/>
    <d v="2027-07-29T00:00:00"/>
    <d v="2028-10-06T00:00:00"/>
    <s v="tlewis"/>
    <s v="ayk"/>
    <n v="9655.2900000000009"/>
    <s v="CON"/>
    <s v="C"/>
    <s v="Labor"/>
    <s v="TEC"/>
    <m/>
    <s v="BNL"/>
    <s v="Const"/>
    <s v="DET"/>
    <x v="8"/>
    <s v="P.S313"/>
    <m/>
    <m/>
    <m/>
    <m/>
    <m/>
    <m/>
    <m/>
    <m/>
    <m/>
    <m/>
    <n v="1448.29"/>
    <n v="8046.08"/>
    <n v="160.91999999999999"/>
    <m/>
    <m/>
    <m/>
    <m/>
    <m/>
    <x v="0"/>
    <x v="0"/>
    <m/>
  </r>
  <r>
    <s v=""/>
    <s v=" E1006_43210"/>
    <s v="Barrel HCal - SiPMs and Sectors Testing"/>
    <s v="6.10.06.02"/>
    <x v="0"/>
    <d v="2027-07-29T00:00:00"/>
    <d v="2028-10-06T00:00:00"/>
    <s v="tlewis"/>
    <s v="ayk"/>
    <n v="2026.51"/>
    <s v="CON"/>
    <s v="C"/>
    <s v="Labor"/>
    <s v="TEC"/>
    <m/>
    <s v="BNL"/>
    <s v="Const"/>
    <s v="DET"/>
    <x v="8"/>
    <s v="P.S313"/>
    <m/>
    <m/>
    <m/>
    <m/>
    <m/>
    <m/>
    <m/>
    <m/>
    <m/>
    <m/>
    <n v="303.98"/>
    <n v="1688.76"/>
    <n v="33.78"/>
    <m/>
    <m/>
    <m/>
    <m/>
    <m/>
    <x v="0"/>
    <x v="0"/>
    <m/>
  </r>
  <r>
    <s v=""/>
    <s v=" HR_0605_3003"/>
    <s v="HF Schottky Upgrade - Electronics Design - Collect parameters for Preliminary Design"/>
    <s v="6.05.05.03"/>
    <x v="0"/>
    <d v="2022-10-03T00:00:00"/>
    <d v="2022-12-01T00:00:00"/>
    <s v="mahmed"/>
    <s v="gassner"/>
    <n v="796.52"/>
    <s v="EDIA"/>
    <s v="C"/>
    <s v="Labor"/>
    <s v="OPC"/>
    <m/>
    <s v="BNL"/>
    <s v="CDR"/>
    <s v="INS"/>
    <x v="13"/>
    <m/>
    <m/>
    <m/>
    <m/>
    <m/>
    <m/>
    <m/>
    <n v="796.52"/>
    <m/>
    <m/>
    <m/>
    <m/>
    <m/>
    <m/>
    <m/>
    <m/>
    <m/>
    <m/>
    <m/>
    <x v="0"/>
    <x v="0"/>
    <m/>
  </r>
  <r>
    <s v=""/>
    <s v=" HR_0605_3003"/>
    <s v="HF Schottky Upgrade - Electronics Design - Collect parameters for Preliminary Design"/>
    <s v="6.05.05.03"/>
    <x v="0"/>
    <d v="2022-10-03T00:00:00"/>
    <d v="2022-12-01T00:00:00"/>
    <s v="mahmed"/>
    <s v="gassner"/>
    <n v="816.62"/>
    <s v="EDIA"/>
    <s v="C"/>
    <s v="Labor"/>
    <s v="OPC"/>
    <m/>
    <s v="BNL"/>
    <s v="CDR"/>
    <s v="INS"/>
    <x v="13"/>
    <m/>
    <m/>
    <m/>
    <m/>
    <m/>
    <m/>
    <m/>
    <n v="816.62"/>
    <m/>
    <m/>
    <m/>
    <m/>
    <m/>
    <m/>
    <m/>
    <m/>
    <m/>
    <m/>
    <m/>
    <x v="0"/>
    <x v="0"/>
    <m/>
  </r>
  <r>
    <s v=""/>
    <s v=" HR_0605_3079"/>
    <s v="HF Schottky Upgrade - Electronics Design - Collect parameters for Final Design"/>
    <s v="6.05.05.03"/>
    <x v="0"/>
    <d v="2023-09-19T00:00:00"/>
    <d v="2023-12-15T00:00:00"/>
    <s v="mahmed"/>
    <s v="gassner"/>
    <n v="840.91"/>
    <s v="EDIA"/>
    <s v="C"/>
    <s v="Labor"/>
    <s v="TEC"/>
    <m/>
    <s v="BNL"/>
    <s v="PED"/>
    <s v="INS"/>
    <x v="11"/>
    <m/>
    <m/>
    <m/>
    <m/>
    <m/>
    <m/>
    <m/>
    <n v="126.14"/>
    <n v="714.77"/>
    <m/>
    <m/>
    <m/>
    <m/>
    <m/>
    <m/>
    <m/>
    <m/>
    <m/>
    <m/>
    <x v="0"/>
    <x v="0"/>
    <m/>
  </r>
  <r>
    <s v=""/>
    <s v=" HR_0605_3079"/>
    <s v="HF Schottky Upgrade - Electronics Design - Collect parameters for Final Design"/>
    <s v="6.05.05.03"/>
    <x v="0"/>
    <d v="2023-09-19T00:00:00"/>
    <d v="2023-12-15T00:00:00"/>
    <s v="mahmed"/>
    <s v="gassner"/>
    <n v="820.21"/>
    <s v="EDIA"/>
    <s v="C"/>
    <s v="Labor"/>
    <s v="TEC"/>
    <m/>
    <s v="BNL"/>
    <s v="PED"/>
    <s v="INS"/>
    <x v="11"/>
    <m/>
    <m/>
    <m/>
    <m/>
    <m/>
    <m/>
    <m/>
    <n v="123.03"/>
    <n v="697.18"/>
    <m/>
    <m/>
    <m/>
    <m/>
    <m/>
    <m/>
    <m/>
    <m/>
    <m/>
    <m/>
    <x v="0"/>
    <x v="0"/>
    <m/>
  </r>
  <r>
    <s v=""/>
    <s v=" HR_0605_3005"/>
    <s v="HF Schottky Upgrade - Cavity - Collect parameters for Preliminary Design"/>
    <s v="6.05.05.03"/>
    <x v="0"/>
    <d v="2022-10-03T00:00:00"/>
    <d v="2022-12-01T00:00:00"/>
    <s v="mahmed"/>
    <s v="gassner"/>
    <n v="796.52"/>
    <s v="EDIA"/>
    <s v="C"/>
    <s v="Labor"/>
    <s v="OPC"/>
    <m/>
    <s v="BNL"/>
    <s v="CDR"/>
    <s v="INS"/>
    <x v="13"/>
    <m/>
    <m/>
    <m/>
    <m/>
    <m/>
    <m/>
    <m/>
    <n v="796.52"/>
    <m/>
    <m/>
    <m/>
    <m/>
    <m/>
    <m/>
    <m/>
    <m/>
    <m/>
    <m/>
    <m/>
    <x v="0"/>
    <x v="0"/>
    <m/>
  </r>
  <r>
    <s v=""/>
    <s v=" HR_0605_3005"/>
    <s v="HF Schottky Upgrade - Cavity - Collect parameters for Preliminary Design"/>
    <s v="6.05.05.03"/>
    <x v="0"/>
    <d v="2022-10-03T00:00:00"/>
    <d v="2022-12-01T00:00:00"/>
    <s v="mahmed"/>
    <s v="gassner"/>
    <n v="816.62"/>
    <s v="EDIA"/>
    <s v="C"/>
    <s v="Labor"/>
    <s v="OPC"/>
    <m/>
    <s v="BNL"/>
    <s v="CDR"/>
    <s v="INS"/>
    <x v="13"/>
    <m/>
    <m/>
    <m/>
    <m/>
    <m/>
    <m/>
    <m/>
    <n v="816.62"/>
    <m/>
    <m/>
    <m/>
    <m/>
    <m/>
    <m/>
    <m/>
    <m/>
    <m/>
    <m/>
    <m/>
    <x v="0"/>
    <x v="0"/>
    <m/>
  </r>
  <r>
    <s v=""/>
    <s v=" HR_0605_3059"/>
    <s v="HF Schottky Upgrade - Cavity - Collect parameters for Final Design"/>
    <s v="6.05.05.03"/>
    <x v="0"/>
    <d v="2023-09-19T00:00:00"/>
    <d v="2023-12-15T00:00:00"/>
    <s v="mahmed"/>
    <s v="gassner"/>
    <n v="840.91"/>
    <s v="EDIA"/>
    <s v="C"/>
    <s v="Labor"/>
    <s v="TEC"/>
    <m/>
    <s v="BNL"/>
    <s v="PED"/>
    <s v="INS"/>
    <x v="11"/>
    <m/>
    <m/>
    <m/>
    <m/>
    <m/>
    <m/>
    <m/>
    <n v="126.14"/>
    <n v="714.77"/>
    <m/>
    <m/>
    <m/>
    <m/>
    <m/>
    <m/>
    <m/>
    <m/>
    <m/>
    <m/>
    <x v="0"/>
    <x v="0"/>
    <m/>
  </r>
  <r>
    <s v=""/>
    <s v=" HR_0605_3059"/>
    <s v="HF Schottky Upgrade - Cavity - Collect parameters for Final Design"/>
    <s v="6.05.05.03"/>
    <x v="0"/>
    <d v="2023-09-19T00:00:00"/>
    <d v="2023-12-15T00:00:00"/>
    <s v="mahmed"/>
    <s v="gassner"/>
    <n v="820.21"/>
    <s v="EDIA"/>
    <s v="C"/>
    <s v="Labor"/>
    <s v="TEC"/>
    <m/>
    <s v="BNL"/>
    <s v="PED"/>
    <s v="INS"/>
    <x v="11"/>
    <m/>
    <m/>
    <m/>
    <m/>
    <m/>
    <m/>
    <m/>
    <n v="123.03"/>
    <n v="697.18"/>
    <m/>
    <m/>
    <m/>
    <m/>
    <m/>
    <m/>
    <m/>
    <m/>
    <m/>
    <m/>
    <x v="0"/>
    <x v="0"/>
    <m/>
  </r>
  <r>
    <s v=""/>
    <s v=" HR_0605_3061"/>
    <s v="IPM Upgrade - Electronic System - Collect parameters for Final Design"/>
    <s v="6.05.05.03"/>
    <x v="0"/>
    <d v="2023-09-19T00:00:00"/>
    <d v="2023-12-15T00:00:00"/>
    <s v="mahmed"/>
    <s v="gassner"/>
    <n v="840.91"/>
    <s v="EDIA"/>
    <s v="C"/>
    <s v="Labor"/>
    <s v="TEC"/>
    <m/>
    <s v="BNL"/>
    <s v="PED"/>
    <s v="INS"/>
    <x v="11"/>
    <m/>
    <m/>
    <m/>
    <m/>
    <m/>
    <m/>
    <m/>
    <n v="126.14"/>
    <n v="714.77"/>
    <m/>
    <m/>
    <m/>
    <m/>
    <m/>
    <m/>
    <m/>
    <m/>
    <m/>
    <m/>
    <x v="0"/>
    <x v="0"/>
    <m/>
  </r>
  <r>
    <s v=""/>
    <s v=" HR_0605_3061"/>
    <s v="IPM Upgrade - Electronic System - Collect parameters for Final Design"/>
    <s v="6.05.05.03"/>
    <x v="0"/>
    <d v="2023-09-19T00:00:00"/>
    <d v="2023-12-15T00:00:00"/>
    <s v="mahmed"/>
    <s v="gassner"/>
    <n v="820.21"/>
    <s v="EDIA"/>
    <s v="C"/>
    <s v="Labor"/>
    <s v="TEC"/>
    <m/>
    <s v="BNL"/>
    <s v="PED"/>
    <s v="INS"/>
    <x v="11"/>
    <m/>
    <m/>
    <m/>
    <m/>
    <m/>
    <m/>
    <m/>
    <n v="123.03"/>
    <n v="697.18"/>
    <m/>
    <m/>
    <m/>
    <m/>
    <m/>
    <m/>
    <m/>
    <m/>
    <m/>
    <m/>
    <x v="0"/>
    <x v="0"/>
    <m/>
  </r>
  <r>
    <s v=""/>
    <s v=" HR_0605_3007"/>
    <s v="IPM Upgrade - Controlled Gas Leak - Collect parameters for Preliminary Design"/>
    <s v="6.05.05.03"/>
    <x v="0"/>
    <d v="2022-10-03T00:00:00"/>
    <d v="2022-12-01T00:00:00"/>
    <s v="mahmed"/>
    <s v="gassner"/>
    <n v="796.52"/>
    <s v="EDIA"/>
    <s v="C"/>
    <s v="Labor"/>
    <s v="TEC"/>
    <m/>
    <s v="BNL"/>
    <s v="PED"/>
    <s v="INS"/>
    <x v="11"/>
    <m/>
    <m/>
    <m/>
    <m/>
    <m/>
    <m/>
    <m/>
    <n v="796.52"/>
    <m/>
    <m/>
    <m/>
    <m/>
    <m/>
    <m/>
    <m/>
    <m/>
    <m/>
    <m/>
    <m/>
    <x v="0"/>
    <x v="0"/>
    <m/>
  </r>
  <r>
    <s v=""/>
    <s v=" HR_0605_3007"/>
    <s v="IPM Upgrade - Controlled Gas Leak - Collect parameters for Preliminary Design"/>
    <s v="6.05.05.03"/>
    <x v="0"/>
    <d v="2022-10-03T00:00:00"/>
    <d v="2022-12-01T00:00:00"/>
    <s v="mahmed"/>
    <s v="gassner"/>
    <n v="816.62"/>
    <s v="EDIA"/>
    <s v="C"/>
    <s v="Labor"/>
    <s v="TEC"/>
    <m/>
    <s v="BNL"/>
    <s v="PED"/>
    <s v="INS"/>
    <x v="11"/>
    <m/>
    <m/>
    <m/>
    <m/>
    <m/>
    <m/>
    <m/>
    <n v="816.62"/>
    <m/>
    <m/>
    <m/>
    <m/>
    <m/>
    <m/>
    <m/>
    <m/>
    <m/>
    <m/>
    <m/>
    <x v="0"/>
    <x v="0"/>
    <m/>
  </r>
  <r>
    <s v=""/>
    <s v=" HR_0605_3063"/>
    <s v="IPM Upgrade - Controlled Gas Leak - Collect parameters for Final Design"/>
    <s v="6.05.05.03"/>
    <x v="0"/>
    <d v="2023-09-19T00:00:00"/>
    <d v="2023-12-15T00:00:00"/>
    <s v="mahmed"/>
    <s v="gassner"/>
    <n v="820.21"/>
    <s v="EDIA"/>
    <s v="C"/>
    <s v="Labor"/>
    <s v="TEC"/>
    <m/>
    <s v="BNL"/>
    <s v="PED"/>
    <s v="INS"/>
    <x v="11"/>
    <m/>
    <m/>
    <m/>
    <m/>
    <m/>
    <m/>
    <m/>
    <n v="123.03"/>
    <n v="697.18"/>
    <m/>
    <m/>
    <m/>
    <m/>
    <m/>
    <m/>
    <m/>
    <m/>
    <m/>
    <m/>
    <x v="0"/>
    <x v="0"/>
    <m/>
  </r>
  <r>
    <s v=""/>
    <s v=" HR_0605_3063"/>
    <s v="IPM Upgrade - Controlled Gas Leak - Collect parameters for Final Design"/>
    <s v="6.05.05.03"/>
    <x v="0"/>
    <d v="2023-09-19T00:00:00"/>
    <d v="2023-12-15T00:00:00"/>
    <s v="mahmed"/>
    <s v="gassner"/>
    <n v="840.91"/>
    <s v="EDIA"/>
    <s v="C"/>
    <s v="Labor"/>
    <s v="TEC"/>
    <m/>
    <s v="BNL"/>
    <s v="PED"/>
    <s v="INS"/>
    <x v="11"/>
    <m/>
    <m/>
    <m/>
    <m/>
    <m/>
    <m/>
    <m/>
    <n v="126.14"/>
    <n v="714.77"/>
    <m/>
    <m/>
    <m/>
    <m/>
    <m/>
    <m/>
    <m/>
    <m/>
    <m/>
    <m/>
    <x v="0"/>
    <x v="0"/>
    <m/>
  </r>
  <r>
    <s v=""/>
    <s v=" HR_0605_3009"/>
    <s v="IPM Upgrade - Corrector Magnet - Collect parameters for Preliminary Design"/>
    <s v="6.05.05.03"/>
    <x v="0"/>
    <d v="2022-10-03T00:00:00"/>
    <d v="2022-12-01T00:00:00"/>
    <s v="mahmed"/>
    <s v="gassner"/>
    <n v="796.52"/>
    <s v="EDIA"/>
    <s v="C"/>
    <s v="Labor"/>
    <s v="TEC"/>
    <m/>
    <s v="BNL"/>
    <s v="PED"/>
    <s v="INS"/>
    <x v="11"/>
    <m/>
    <m/>
    <m/>
    <m/>
    <m/>
    <m/>
    <m/>
    <n v="796.52"/>
    <m/>
    <m/>
    <m/>
    <m/>
    <m/>
    <m/>
    <m/>
    <m/>
    <m/>
    <m/>
    <m/>
    <x v="0"/>
    <x v="0"/>
    <m/>
  </r>
  <r>
    <s v=""/>
    <s v=" HR_0605_3009"/>
    <s v="IPM Upgrade - Corrector Magnet - Collect parameters for Preliminary Design"/>
    <s v="6.05.05.03"/>
    <x v="0"/>
    <d v="2022-10-03T00:00:00"/>
    <d v="2022-12-01T00:00:00"/>
    <s v="mahmed"/>
    <s v="gassner"/>
    <n v="816.62"/>
    <s v="EDIA"/>
    <s v="C"/>
    <s v="Labor"/>
    <s v="TEC"/>
    <m/>
    <s v="BNL"/>
    <s v="PED"/>
    <s v="INS"/>
    <x v="11"/>
    <m/>
    <m/>
    <m/>
    <m/>
    <m/>
    <m/>
    <m/>
    <n v="816.62"/>
    <m/>
    <m/>
    <m/>
    <m/>
    <m/>
    <m/>
    <m/>
    <m/>
    <m/>
    <m/>
    <m/>
    <x v="0"/>
    <x v="0"/>
    <m/>
  </r>
  <r>
    <s v=""/>
    <s v=" HR_0605_3065"/>
    <s v="IPM Upgrade - Corrector Magnet - Collect parameters for Final Design"/>
    <s v="6.05.05.03"/>
    <x v="0"/>
    <d v="2023-09-19T00:00:00"/>
    <d v="2023-12-15T00:00:00"/>
    <s v="mahmed"/>
    <s v="gassner"/>
    <n v="820.21"/>
    <s v="EDIA"/>
    <s v="C"/>
    <s v="Labor"/>
    <s v="TEC"/>
    <m/>
    <s v="BNL"/>
    <s v="PED"/>
    <s v="INS"/>
    <x v="11"/>
    <m/>
    <m/>
    <m/>
    <m/>
    <m/>
    <m/>
    <m/>
    <n v="123.03"/>
    <n v="697.18"/>
    <m/>
    <m/>
    <m/>
    <m/>
    <m/>
    <m/>
    <m/>
    <m/>
    <m/>
    <m/>
    <x v="0"/>
    <x v="0"/>
    <m/>
  </r>
  <r>
    <s v=""/>
    <s v=" HR_0605_3065"/>
    <s v="IPM Upgrade - Corrector Magnet - Collect parameters for Final Design"/>
    <s v="6.05.05.03"/>
    <x v="0"/>
    <d v="2023-09-19T00:00:00"/>
    <d v="2023-12-15T00:00:00"/>
    <s v="mahmed"/>
    <s v="gassner"/>
    <n v="840.91"/>
    <s v="EDIA"/>
    <s v="C"/>
    <s v="Labor"/>
    <s v="TEC"/>
    <m/>
    <s v="BNL"/>
    <s v="PED"/>
    <s v="INS"/>
    <x v="11"/>
    <m/>
    <m/>
    <m/>
    <m/>
    <m/>
    <m/>
    <m/>
    <n v="126.14"/>
    <n v="714.77"/>
    <m/>
    <m/>
    <m/>
    <m/>
    <m/>
    <m/>
    <m/>
    <m/>
    <m/>
    <m/>
    <x v="0"/>
    <x v="0"/>
    <m/>
  </r>
  <r>
    <s v=""/>
    <s v=" HR_0605_3011"/>
    <s v="IPM Upgrade - Chamber - Collect parameters for Preliminary Design"/>
    <s v="6.05.05.03"/>
    <x v="0"/>
    <d v="2022-10-03T00:00:00"/>
    <d v="2022-12-01T00:00:00"/>
    <s v="mahmed"/>
    <s v="gassner"/>
    <n v="796.52"/>
    <s v="EDIA"/>
    <s v="C"/>
    <s v="Labor"/>
    <s v="TEC"/>
    <m/>
    <s v="BNL"/>
    <s v="PED"/>
    <s v="INS"/>
    <x v="11"/>
    <m/>
    <m/>
    <m/>
    <m/>
    <m/>
    <m/>
    <m/>
    <n v="796.52"/>
    <m/>
    <m/>
    <m/>
    <m/>
    <m/>
    <m/>
    <m/>
    <m/>
    <m/>
    <m/>
    <m/>
    <x v="0"/>
    <x v="0"/>
    <m/>
  </r>
  <r>
    <s v=""/>
    <s v=" HR_0605_3011"/>
    <s v="IPM Upgrade - Chamber - Collect parameters for Preliminary Design"/>
    <s v="6.05.05.03"/>
    <x v="0"/>
    <d v="2022-10-03T00:00:00"/>
    <d v="2022-12-01T00:00:00"/>
    <s v="mahmed"/>
    <s v="gassner"/>
    <n v="816.62"/>
    <s v="EDIA"/>
    <s v="C"/>
    <s v="Labor"/>
    <s v="TEC"/>
    <m/>
    <s v="BNL"/>
    <s v="PED"/>
    <s v="INS"/>
    <x v="11"/>
    <m/>
    <m/>
    <m/>
    <m/>
    <m/>
    <m/>
    <m/>
    <n v="816.62"/>
    <m/>
    <m/>
    <m/>
    <m/>
    <m/>
    <m/>
    <m/>
    <m/>
    <m/>
    <m/>
    <m/>
    <x v="0"/>
    <x v="0"/>
    <m/>
  </r>
  <r>
    <s v=""/>
    <s v=" HR_0605_3067"/>
    <s v="IPM Upgrade - Chamber - Collect parameters for Final Design"/>
    <s v="6.05.05.03"/>
    <x v="0"/>
    <d v="2023-09-19T00:00:00"/>
    <d v="2023-12-15T00:00:00"/>
    <s v="mahmed"/>
    <s v="gassner"/>
    <n v="820.21"/>
    <s v="EDIA"/>
    <s v="C"/>
    <s v="Labor"/>
    <s v="TEC"/>
    <m/>
    <s v="BNL"/>
    <s v="PED"/>
    <s v="INS"/>
    <x v="11"/>
    <m/>
    <m/>
    <m/>
    <m/>
    <m/>
    <m/>
    <m/>
    <n v="123.03"/>
    <n v="697.18"/>
    <m/>
    <m/>
    <m/>
    <m/>
    <m/>
    <m/>
    <m/>
    <m/>
    <m/>
    <m/>
    <x v="0"/>
    <x v="0"/>
    <m/>
  </r>
  <r>
    <s v=""/>
    <s v=" HR_0605_3067"/>
    <s v="IPM Upgrade - Chamber - Collect parameters for Final Design"/>
    <s v="6.05.05.03"/>
    <x v="0"/>
    <d v="2023-09-19T00:00:00"/>
    <d v="2023-12-15T00:00:00"/>
    <s v="mahmed"/>
    <s v="gassner"/>
    <n v="840.91"/>
    <s v="EDIA"/>
    <s v="C"/>
    <s v="Labor"/>
    <s v="TEC"/>
    <m/>
    <s v="BNL"/>
    <s v="PED"/>
    <s v="INS"/>
    <x v="11"/>
    <m/>
    <m/>
    <m/>
    <m/>
    <m/>
    <m/>
    <m/>
    <n v="126.14"/>
    <n v="714.77"/>
    <m/>
    <m/>
    <m/>
    <m/>
    <m/>
    <m/>
    <m/>
    <m/>
    <m/>
    <m/>
    <x v="0"/>
    <x v="0"/>
    <m/>
  </r>
  <r>
    <s v=""/>
    <s v=" HR_0605_3069"/>
    <s v="RHIC YV-IPM Relocation - Collect parameters for Final Design"/>
    <s v="6.05.05.03"/>
    <x v="0"/>
    <d v="2023-09-19T00:00:00"/>
    <d v="2023-12-15T00:00:00"/>
    <s v="mahmed"/>
    <s v="gassner"/>
    <n v="840.91"/>
    <s v="EDIA"/>
    <s v="C"/>
    <s v="Labor"/>
    <s v="TEC"/>
    <m/>
    <s v="BNL"/>
    <s v="PED"/>
    <s v="INS"/>
    <x v="11"/>
    <m/>
    <m/>
    <m/>
    <m/>
    <m/>
    <m/>
    <m/>
    <n v="126.14"/>
    <n v="714.77"/>
    <m/>
    <m/>
    <m/>
    <m/>
    <m/>
    <m/>
    <m/>
    <m/>
    <m/>
    <m/>
    <x v="0"/>
    <x v="0"/>
    <m/>
  </r>
  <r>
    <s v=""/>
    <s v=" HR_0605_3045"/>
    <s v="RHIC YV-IPM Relocation - Preliminary Design"/>
    <s v="6.05.05.03"/>
    <x v="0"/>
    <d v="2022-12-02T00:00:00"/>
    <d v="2023-09-18T00:00:00"/>
    <s v="mahmed"/>
    <s v="gassner"/>
    <n v="8150.58"/>
    <s v="EDIA"/>
    <s v="C"/>
    <s v="Labor"/>
    <s v="TEC"/>
    <m/>
    <s v="BNL"/>
    <s v="PED"/>
    <s v="INS"/>
    <x v="11"/>
    <m/>
    <m/>
    <m/>
    <m/>
    <m/>
    <m/>
    <m/>
    <n v="8150.58"/>
    <m/>
    <m/>
    <m/>
    <m/>
    <m/>
    <m/>
    <m/>
    <m/>
    <m/>
    <m/>
    <m/>
    <x v="0"/>
    <x v="0"/>
    <m/>
  </r>
  <r>
    <s v=""/>
    <s v=" HR_0605_3045"/>
    <s v="RHIC YV-IPM Relocation - Preliminary Design"/>
    <s v="6.05.05.03"/>
    <x v="0"/>
    <d v="2022-12-02T00:00:00"/>
    <d v="2023-09-18T00:00:00"/>
    <s v="mahmed"/>
    <s v="gassner"/>
    <n v="9558.2099999999991"/>
    <s v="EDIA"/>
    <s v="C"/>
    <s v="Labor"/>
    <s v="TEC"/>
    <m/>
    <s v="BNL"/>
    <s v="PED"/>
    <s v="INS"/>
    <x v="11"/>
    <m/>
    <m/>
    <m/>
    <m/>
    <m/>
    <m/>
    <m/>
    <n v="9558.2099999999991"/>
    <m/>
    <m/>
    <m/>
    <m/>
    <m/>
    <m/>
    <m/>
    <m/>
    <m/>
    <m/>
    <m/>
    <x v="0"/>
    <x v="0"/>
    <m/>
  </r>
  <r>
    <s v=""/>
    <s v=" HR_0605_3045"/>
    <s v="RHIC YV-IPM Relocation - Preliminary Design"/>
    <s v="6.05.05.03"/>
    <x v="0"/>
    <d v="2022-12-02T00:00:00"/>
    <d v="2023-09-18T00:00:00"/>
    <s v="mahmed"/>
    <s v="gassner"/>
    <n v="4779.1000000000004"/>
    <s v="EDIA"/>
    <s v="C"/>
    <s v="Labor"/>
    <s v="TEC"/>
    <m/>
    <s v="BNL"/>
    <s v="PED"/>
    <s v="INS"/>
    <x v="11"/>
    <m/>
    <m/>
    <m/>
    <m/>
    <m/>
    <m/>
    <m/>
    <n v="4779.1000000000004"/>
    <m/>
    <m/>
    <m/>
    <m/>
    <m/>
    <m/>
    <m/>
    <m/>
    <m/>
    <m/>
    <m/>
    <x v="0"/>
    <x v="0"/>
    <m/>
  </r>
  <r>
    <s v=""/>
    <s v=" HR_0605_3045"/>
    <s v="RHIC YV-IPM Relocation - Preliminary Design"/>
    <s v="6.05.05.03"/>
    <x v="0"/>
    <d v="2022-12-02T00:00:00"/>
    <d v="2023-09-18T00:00:00"/>
    <s v="mahmed"/>
    <s v="gassner"/>
    <n v="3674.77"/>
    <s v="EDIA"/>
    <s v="C"/>
    <s v="Labor"/>
    <s v="TEC"/>
    <m/>
    <s v="BNL"/>
    <s v="PED"/>
    <s v="INS"/>
    <x v="11"/>
    <m/>
    <m/>
    <m/>
    <m/>
    <m/>
    <m/>
    <m/>
    <n v="3674.77"/>
    <m/>
    <m/>
    <m/>
    <m/>
    <m/>
    <m/>
    <m/>
    <m/>
    <m/>
    <m/>
    <m/>
    <x v="0"/>
    <x v="0"/>
    <m/>
  </r>
  <r>
    <s v=""/>
    <s v=" HR_0605_3013"/>
    <s v="RHIC YV-IPM Relocation - Collect parameters for Preliminary Design"/>
    <s v="6.05.05.03"/>
    <x v="0"/>
    <d v="2022-10-03T00:00:00"/>
    <d v="2022-12-01T00:00:00"/>
    <s v="mahmed"/>
    <s v="gassner"/>
    <n v="816.62"/>
    <s v="EDIA"/>
    <s v="C"/>
    <s v="Labor"/>
    <s v="TEC"/>
    <m/>
    <s v="BNL"/>
    <s v="PED"/>
    <s v="INS"/>
    <x v="11"/>
    <m/>
    <m/>
    <m/>
    <m/>
    <m/>
    <m/>
    <m/>
    <n v="816.62"/>
    <m/>
    <m/>
    <m/>
    <m/>
    <m/>
    <m/>
    <m/>
    <m/>
    <m/>
    <m/>
    <m/>
    <x v="0"/>
    <x v="0"/>
    <m/>
  </r>
  <r>
    <s v=""/>
    <s v=" E1006_43230"/>
    <s v="Barrel HCal - Preparation to Install Top Half Barrel HCal"/>
    <s v="6.10.06.02"/>
    <x v="0"/>
    <d v="2028-10-10T00:00:00"/>
    <d v="2029-03-28T00:00:00"/>
    <s v="tlewis"/>
    <s v="ayk"/>
    <n v="0"/>
    <s v="CON"/>
    <s v="C"/>
    <s v="Labor"/>
    <s v="TEC"/>
    <m/>
    <s v="BNL"/>
    <s v="Const"/>
    <s v="DET"/>
    <x v="8"/>
    <m/>
    <m/>
    <m/>
    <m/>
    <m/>
    <m/>
    <m/>
    <m/>
    <m/>
    <m/>
    <m/>
    <m/>
    <m/>
    <m/>
    <m/>
    <m/>
    <m/>
    <m/>
    <m/>
    <x v="0"/>
    <x v="0"/>
    <m/>
  </r>
  <r>
    <s v=""/>
    <s v=" HR_0605_3013"/>
    <s v="RHIC YV-IPM Relocation - Collect parameters for Preliminary Design"/>
    <s v="6.05.05.03"/>
    <x v="0"/>
    <d v="2022-10-03T00:00:00"/>
    <d v="2022-12-01T00:00:00"/>
    <s v="mahmed"/>
    <s v="gassner"/>
    <n v="796.52"/>
    <s v="EDIA"/>
    <s v="C"/>
    <s v="Labor"/>
    <s v="TEC"/>
    <m/>
    <s v="BNL"/>
    <s v="PED"/>
    <s v="INS"/>
    <x v="11"/>
    <m/>
    <m/>
    <m/>
    <m/>
    <m/>
    <m/>
    <m/>
    <n v="796.52"/>
    <m/>
    <m/>
    <m/>
    <m/>
    <m/>
    <m/>
    <m/>
    <m/>
    <m/>
    <m/>
    <m/>
    <x v="0"/>
    <x v="0"/>
    <m/>
  </r>
  <r>
    <s v=""/>
    <s v=" HR_0605_3069"/>
    <s v="RHIC YV-IPM Relocation - Collect parameters for Final Design"/>
    <s v="6.05.05.03"/>
    <x v="0"/>
    <d v="2023-09-19T00:00:00"/>
    <d v="2023-12-15T00:00:00"/>
    <s v="mahmed"/>
    <s v="gassner"/>
    <n v="820.21"/>
    <s v="EDIA"/>
    <s v="C"/>
    <s v="Labor"/>
    <s v="TEC"/>
    <m/>
    <s v="BNL"/>
    <s v="PED"/>
    <s v="INS"/>
    <x v="11"/>
    <m/>
    <m/>
    <m/>
    <m/>
    <m/>
    <m/>
    <m/>
    <n v="123.03"/>
    <n v="697.18"/>
    <m/>
    <m/>
    <m/>
    <m/>
    <m/>
    <m/>
    <m/>
    <m/>
    <m/>
    <m/>
    <x v="0"/>
    <x v="0"/>
    <m/>
  </r>
  <r>
    <s v=""/>
    <s v=" HR_0605_3015"/>
    <s v="LF Schottky Upgrade - Electronics Design - Collect parameters for Preliminary Design"/>
    <s v="6.05.05.03"/>
    <x v="0"/>
    <d v="2022-10-03T00:00:00"/>
    <d v="2022-12-01T00:00:00"/>
    <s v="mahmed"/>
    <s v="gassner"/>
    <n v="796.52"/>
    <s v="EDIA"/>
    <s v="C"/>
    <s v="Labor"/>
    <s v="OPC"/>
    <m/>
    <s v="BNL"/>
    <s v="CDR"/>
    <s v="INS"/>
    <x v="13"/>
    <m/>
    <m/>
    <m/>
    <m/>
    <m/>
    <m/>
    <m/>
    <n v="796.52"/>
    <m/>
    <m/>
    <m/>
    <m/>
    <m/>
    <m/>
    <m/>
    <m/>
    <m/>
    <m/>
    <m/>
    <x v="0"/>
    <x v="0"/>
    <m/>
  </r>
  <r>
    <s v=""/>
    <s v=" HR_0605_3015"/>
    <s v="LF Schottky Upgrade - Electronics Design - Collect parameters for Preliminary Design"/>
    <s v="6.05.05.03"/>
    <x v="0"/>
    <d v="2022-10-03T00:00:00"/>
    <d v="2022-12-01T00:00:00"/>
    <s v="mahmed"/>
    <s v="gassner"/>
    <n v="816.62"/>
    <s v="EDIA"/>
    <s v="C"/>
    <s v="Labor"/>
    <s v="OPC"/>
    <m/>
    <s v="BNL"/>
    <s v="CDR"/>
    <s v="INS"/>
    <x v="13"/>
    <m/>
    <m/>
    <m/>
    <m/>
    <m/>
    <m/>
    <m/>
    <n v="816.62"/>
    <m/>
    <m/>
    <m/>
    <m/>
    <m/>
    <m/>
    <m/>
    <m/>
    <m/>
    <m/>
    <m/>
    <x v="0"/>
    <x v="0"/>
    <m/>
  </r>
  <r>
    <s v=""/>
    <s v=" HR_0605_3071"/>
    <s v="LF Schottky Upgrade - Electronics Design - Collect parameters for Final Design"/>
    <s v="6.05.05.03"/>
    <x v="0"/>
    <d v="2023-09-19T00:00:00"/>
    <d v="2023-12-15T00:00:00"/>
    <s v="mahmed"/>
    <s v="gassner"/>
    <n v="820.21"/>
    <s v="EDIA"/>
    <s v="C"/>
    <s v="Labor"/>
    <s v="TEC"/>
    <m/>
    <s v="BNL"/>
    <s v="PED"/>
    <s v="INS"/>
    <x v="11"/>
    <m/>
    <m/>
    <m/>
    <m/>
    <m/>
    <m/>
    <m/>
    <n v="123.03"/>
    <n v="697.18"/>
    <m/>
    <m/>
    <m/>
    <m/>
    <m/>
    <m/>
    <m/>
    <m/>
    <m/>
    <m/>
    <x v="0"/>
    <x v="0"/>
    <m/>
  </r>
  <r>
    <s v=""/>
    <s v=" HR_0605_3071"/>
    <s v="LF Schottky Upgrade - Electronics Design - Collect parameters for Final Design"/>
    <s v="6.05.05.03"/>
    <x v="0"/>
    <d v="2023-09-19T00:00:00"/>
    <d v="2023-12-15T00:00:00"/>
    <s v="mahmed"/>
    <s v="gassner"/>
    <n v="840.91"/>
    <s v="EDIA"/>
    <s v="C"/>
    <s v="Labor"/>
    <s v="TEC"/>
    <m/>
    <s v="BNL"/>
    <s v="PED"/>
    <s v="INS"/>
    <x v="11"/>
    <m/>
    <m/>
    <m/>
    <m/>
    <m/>
    <m/>
    <m/>
    <n v="126.14"/>
    <n v="714.77"/>
    <m/>
    <m/>
    <m/>
    <m/>
    <m/>
    <m/>
    <m/>
    <m/>
    <m/>
    <m/>
    <x v="0"/>
    <x v="0"/>
    <m/>
  </r>
  <r>
    <s v=""/>
    <s v=" HR_0605_3017"/>
    <s v="LF Schottky Upgrade - Mechanical Design - Collect parameters for Preliminary Design"/>
    <s v="6.05.05.03"/>
    <x v="0"/>
    <d v="2022-10-03T00:00:00"/>
    <d v="2022-12-01T00:00:00"/>
    <s v="mahmed"/>
    <s v="gassner"/>
    <n v="796.52"/>
    <s v="EDIA"/>
    <s v="C"/>
    <s v="Labor"/>
    <s v="OPC"/>
    <m/>
    <s v="BNL"/>
    <s v="CDR"/>
    <s v="INS"/>
    <x v="13"/>
    <m/>
    <m/>
    <m/>
    <m/>
    <m/>
    <m/>
    <m/>
    <n v="796.52"/>
    <m/>
    <m/>
    <m/>
    <m/>
    <m/>
    <m/>
    <m/>
    <m/>
    <m/>
    <m/>
    <m/>
    <x v="0"/>
    <x v="0"/>
    <m/>
  </r>
  <r>
    <s v=""/>
    <s v=" HR_0605_3017"/>
    <s v="LF Schottky Upgrade - Mechanical Design - Collect parameters for Preliminary Design"/>
    <s v="6.05.05.03"/>
    <x v="0"/>
    <d v="2022-10-03T00:00:00"/>
    <d v="2022-12-01T00:00:00"/>
    <s v="mahmed"/>
    <s v="gassner"/>
    <n v="816.62"/>
    <s v="EDIA"/>
    <s v="C"/>
    <s v="Labor"/>
    <s v="OPC"/>
    <m/>
    <s v="BNL"/>
    <s v="CDR"/>
    <s v="INS"/>
    <x v="13"/>
    <m/>
    <m/>
    <m/>
    <m/>
    <m/>
    <m/>
    <m/>
    <n v="816.62"/>
    <m/>
    <m/>
    <m/>
    <m/>
    <m/>
    <m/>
    <m/>
    <m/>
    <m/>
    <m/>
    <m/>
    <x v="0"/>
    <x v="0"/>
    <m/>
  </r>
  <r>
    <s v=""/>
    <s v=" HR_0605_3073"/>
    <s v="LF Schottky Upgrade - Mechanical Design - Collect parameters for Final Design"/>
    <s v="6.05.05.03"/>
    <x v="0"/>
    <d v="2023-09-19T00:00:00"/>
    <d v="2023-12-15T00:00:00"/>
    <s v="mahmed"/>
    <s v="gassner"/>
    <n v="840.91"/>
    <s v="EDIA"/>
    <s v="C"/>
    <s v="Labor"/>
    <s v="TEC"/>
    <m/>
    <s v="BNL"/>
    <s v="PED"/>
    <s v="INS"/>
    <x v="11"/>
    <m/>
    <m/>
    <m/>
    <m/>
    <m/>
    <m/>
    <m/>
    <n v="126.14"/>
    <n v="714.77"/>
    <m/>
    <m/>
    <m/>
    <m/>
    <m/>
    <m/>
    <m/>
    <m/>
    <m/>
    <m/>
    <x v="0"/>
    <x v="0"/>
    <m/>
  </r>
  <r>
    <s v=""/>
    <s v=" HR_0605_3073"/>
    <s v="LF Schottky Upgrade - Mechanical Design - Collect parameters for Final Design"/>
    <s v="6.05.05.03"/>
    <x v="0"/>
    <d v="2023-09-19T00:00:00"/>
    <d v="2023-12-15T00:00:00"/>
    <s v="mahmed"/>
    <s v="gassner"/>
    <n v="820.21"/>
    <s v="EDIA"/>
    <s v="C"/>
    <s v="Labor"/>
    <s v="TEC"/>
    <m/>
    <s v="BNL"/>
    <s v="PED"/>
    <s v="INS"/>
    <x v="11"/>
    <m/>
    <m/>
    <m/>
    <m/>
    <m/>
    <m/>
    <m/>
    <n v="123.03"/>
    <n v="697.18"/>
    <m/>
    <m/>
    <m/>
    <m/>
    <m/>
    <m/>
    <m/>
    <m/>
    <m/>
    <m/>
    <x v="0"/>
    <x v="0"/>
    <m/>
  </r>
  <r>
    <s v=""/>
    <s v=" E1006_42310"/>
    <s v="Electron Endcap HCal - Sc. Megatiles - Prepare Spec/SOW/APP"/>
    <s v="6.10.06.01"/>
    <x v="3"/>
    <d v="2025-03-03T00:00:00"/>
    <d v="2025-07-08T00:00:00"/>
    <s v="tlewis"/>
    <s v="ayk"/>
    <n v="5173.99"/>
    <s v="EDIA"/>
    <s v="C"/>
    <s v="Labor"/>
    <s v="TEC"/>
    <m/>
    <s v="BNL"/>
    <s v="PED"/>
    <s v="DET"/>
    <x v="10"/>
    <s v="A.PP073"/>
    <m/>
    <m/>
    <m/>
    <m/>
    <m/>
    <m/>
    <m/>
    <m/>
    <n v="5173.99"/>
    <m/>
    <m/>
    <m/>
    <m/>
    <m/>
    <m/>
    <m/>
    <m/>
    <m/>
    <x v="0"/>
    <x v="0"/>
    <m/>
  </r>
  <r>
    <s v=""/>
    <s v=" E1006_42310"/>
    <s v="Electron Endcap HCal - Sc. Megatiles - Prepare Spec/SOW/APP"/>
    <s v="6.10.06.01"/>
    <x v="3"/>
    <d v="2025-03-03T00:00:00"/>
    <d v="2025-07-08T00:00:00"/>
    <s v="tlewis"/>
    <s v="ayk"/>
    <n v="2047.8"/>
    <s v="EDIA"/>
    <s v="C"/>
    <s v="Labor"/>
    <s v="TEC"/>
    <m/>
    <s v="BNL"/>
    <s v="PED"/>
    <s v="DET"/>
    <x v="10"/>
    <s v="A.PP073"/>
    <m/>
    <m/>
    <m/>
    <m/>
    <m/>
    <m/>
    <m/>
    <m/>
    <n v="2047.8"/>
    <m/>
    <m/>
    <m/>
    <m/>
    <m/>
    <m/>
    <m/>
    <m/>
    <m/>
    <x v="0"/>
    <x v="0"/>
    <m/>
  </r>
  <r>
    <s v=""/>
    <s v=" E1006_42400"/>
    <s v="Electron Endcap HCal - Megatiles PCB 6 degrees - Prepare Spec/SOW/APP"/>
    <s v="6.10.06.01"/>
    <x v="0"/>
    <d v="2025-03-03T00:00:00"/>
    <d v="2025-07-08T00:00:00"/>
    <s v="tlewis"/>
    <s v="ayk"/>
    <n v="5173.99"/>
    <s v="EDIA"/>
    <s v="C"/>
    <s v="Labor"/>
    <s v="TEC"/>
    <m/>
    <s v="BNL"/>
    <s v="PED"/>
    <s v="DET"/>
    <x v="10"/>
    <s v="P.S540"/>
    <m/>
    <m/>
    <m/>
    <m/>
    <m/>
    <m/>
    <m/>
    <m/>
    <n v="5173.99"/>
    <m/>
    <m/>
    <m/>
    <m/>
    <m/>
    <m/>
    <m/>
    <m/>
    <m/>
    <x v="0"/>
    <x v="0"/>
    <m/>
  </r>
  <r>
    <s v=""/>
    <s v=" E1006_42400"/>
    <s v="Electron Endcap HCal - Megatiles PCB 6 degrees - Prepare Spec/SOW/APP"/>
    <s v="6.10.06.01"/>
    <x v="0"/>
    <d v="2025-03-03T00:00:00"/>
    <d v="2025-07-08T00:00:00"/>
    <s v="tlewis"/>
    <s v="ayk"/>
    <n v="2047.8"/>
    <s v="EDIA"/>
    <s v="C"/>
    <s v="Labor"/>
    <s v="TEC"/>
    <m/>
    <s v="BNL"/>
    <s v="PED"/>
    <s v="DET"/>
    <x v="10"/>
    <s v="P.S540"/>
    <m/>
    <m/>
    <m/>
    <m/>
    <m/>
    <m/>
    <m/>
    <m/>
    <n v="2047.8"/>
    <m/>
    <m/>
    <m/>
    <m/>
    <m/>
    <m/>
    <m/>
    <m/>
    <m/>
    <x v="0"/>
    <x v="0"/>
    <m/>
  </r>
  <r>
    <s v=""/>
    <s v=" E1006_42490"/>
    <s v="Electron Endcap HCal - Sc. cassete Assembly parts - Prepare Spec/SOW/APP"/>
    <s v="6.10.06.01"/>
    <x v="0"/>
    <d v="2025-03-03T00:00:00"/>
    <d v="2025-07-08T00:00:00"/>
    <s v="tlewis"/>
    <s v="ayk"/>
    <n v="5173.99"/>
    <s v="EDIA"/>
    <s v="C"/>
    <s v="Labor"/>
    <s v="TEC"/>
    <m/>
    <s v="BNL"/>
    <s v="PED"/>
    <s v="DET"/>
    <x v="10"/>
    <s v="P.S541"/>
    <m/>
    <m/>
    <m/>
    <m/>
    <m/>
    <m/>
    <m/>
    <m/>
    <n v="5173.99"/>
    <m/>
    <m/>
    <m/>
    <m/>
    <m/>
    <m/>
    <m/>
    <m/>
    <m/>
    <x v="0"/>
    <x v="0"/>
    <m/>
  </r>
  <r>
    <s v=""/>
    <s v=" E1006_42490"/>
    <s v="Electron Endcap HCal - Sc. cassete Assembly parts - Prepare Spec/SOW/APP"/>
    <s v="6.10.06.01"/>
    <x v="0"/>
    <d v="2025-03-03T00:00:00"/>
    <d v="2025-07-08T00:00:00"/>
    <s v="tlewis"/>
    <s v="ayk"/>
    <n v="2047.8"/>
    <s v="EDIA"/>
    <s v="C"/>
    <s v="Labor"/>
    <s v="TEC"/>
    <m/>
    <s v="BNL"/>
    <s v="PED"/>
    <s v="DET"/>
    <x v="10"/>
    <s v="P.S541"/>
    <m/>
    <m/>
    <m/>
    <m/>
    <m/>
    <m/>
    <m/>
    <m/>
    <n v="2047.8"/>
    <m/>
    <m/>
    <m/>
    <m/>
    <m/>
    <m/>
    <m/>
    <m/>
    <m/>
    <x v="0"/>
    <x v="0"/>
    <m/>
  </r>
  <r>
    <s v=""/>
    <s v=" E1006_42590"/>
    <s v="Electron Endcap HCal - Shipping - Prepare Spec/SOW/APP"/>
    <s v="6.10.06.01"/>
    <x v="0"/>
    <d v="2025-03-03T00:00:00"/>
    <d v="2025-07-08T00:00:00"/>
    <s v="tlewis"/>
    <s v="ayk"/>
    <n v="5173.99"/>
    <s v="EDIA"/>
    <s v="C"/>
    <s v="Labor"/>
    <s v="TEC"/>
    <m/>
    <s v="BNL"/>
    <s v="PED"/>
    <s v="DET"/>
    <x v="10"/>
    <s v="P.S542"/>
    <m/>
    <m/>
    <m/>
    <m/>
    <m/>
    <m/>
    <m/>
    <m/>
    <n v="5173.99"/>
    <m/>
    <m/>
    <m/>
    <m/>
    <m/>
    <m/>
    <m/>
    <m/>
    <m/>
    <x v="0"/>
    <x v="0"/>
    <m/>
  </r>
  <r>
    <s v=""/>
    <s v=" E1006_42590"/>
    <s v="Electron Endcap HCal - Shipping - Prepare Spec/SOW/APP"/>
    <s v="6.10.06.01"/>
    <x v="0"/>
    <d v="2025-03-03T00:00:00"/>
    <d v="2025-07-08T00:00:00"/>
    <s v="tlewis"/>
    <s v="ayk"/>
    <n v="2047.8"/>
    <s v="EDIA"/>
    <s v="C"/>
    <s v="Labor"/>
    <s v="TEC"/>
    <m/>
    <s v="BNL"/>
    <s v="PED"/>
    <s v="DET"/>
    <x v="10"/>
    <s v="P.S542"/>
    <m/>
    <m/>
    <m/>
    <m/>
    <m/>
    <m/>
    <m/>
    <m/>
    <n v="2047.8"/>
    <m/>
    <m/>
    <m/>
    <m/>
    <m/>
    <m/>
    <m/>
    <m/>
    <m/>
    <x v="0"/>
    <x v="0"/>
    <m/>
  </r>
  <r>
    <s v=""/>
    <s v=" E1006_42680"/>
    <s v="Electron Endcap HCal - Digitizers DEP simplified - Prepare Spec/SOW/APP"/>
    <s v="6.10.06.01"/>
    <x v="0"/>
    <d v="2025-03-03T00:00:00"/>
    <d v="2025-07-08T00:00:00"/>
    <s v="tlewis"/>
    <s v="ayk"/>
    <n v="5173.99"/>
    <s v="EDIA"/>
    <s v="C"/>
    <s v="Labor"/>
    <s v="TEC"/>
    <m/>
    <s v="BNL"/>
    <s v="PED"/>
    <s v="DET"/>
    <x v="10"/>
    <s v="S.P361"/>
    <m/>
    <m/>
    <m/>
    <m/>
    <m/>
    <m/>
    <m/>
    <m/>
    <n v="5173.99"/>
    <m/>
    <m/>
    <m/>
    <m/>
    <m/>
    <m/>
    <m/>
    <m/>
    <m/>
    <x v="0"/>
    <x v="0"/>
    <m/>
  </r>
  <r>
    <s v=""/>
    <s v=" E1006_42680"/>
    <s v="Electron Endcap HCal - Digitizers DEP simplified - Prepare Spec/SOW/APP"/>
    <s v="6.10.06.01"/>
    <x v="0"/>
    <d v="2025-03-03T00:00:00"/>
    <d v="2025-07-08T00:00:00"/>
    <s v="tlewis"/>
    <s v="ayk"/>
    <n v="2047.8"/>
    <s v="EDIA"/>
    <s v="C"/>
    <s v="Labor"/>
    <s v="TEC"/>
    <m/>
    <s v="BNL"/>
    <s v="PED"/>
    <s v="DET"/>
    <x v="10"/>
    <s v="S.P361"/>
    <m/>
    <m/>
    <m/>
    <m/>
    <m/>
    <m/>
    <m/>
    <m/>
    <n v="2047.8"/>
    <m/>
    <m/>
    <m/>
    <m/>
    <m/>
    <m/>
    <m/>
    <m/>
    <m/>
    <x v="0"/>
    <x v="0"/>
    <m/>
  </r>
  <r>
    <s v=""/>
    <s v=" E1006_42330"/>
    <s v="Electron Endcap HCal - Sc. Megatiles  - PPM Procurement Effort with Technical Support"/>
    <s v="6.10.06.01"/>
    <x v="3"/>
    <d v="2025-07-09T00:00:00"/>
    <d v="2025-12-31T00:00:00"/>
    <s v="tlewis"/>
    <s v="ayk"/>
    <n v="658.26"/>
    <s v="EDIA"/>
    <s v="C"/>
    <s v="Labor"/>
    <s v="TEC"/>
    <m/>
    <s v="BNL"/>
    <s v="PED"/>
    <s v="DET"/>
    <x v="10"/>
    <s v="A.PP073"/>
    <m/>
    <m/>
    <m/>
    <m/>
    <m/>
    <m/>
    <m/>
    <m/>
    <n v="323.64"/>
    <n v="334.61"/>
    <m/>
    <m/>
    <m/>
    <m/>
    <m/>
    <m/>
    <m/>
    <m/>
    <x v="0"/>
    <x v="0"/>
    <m/>
  </r>
  <r>
    <s v=""/>
    <s v=" E1006_42330"/>
    <s v="Electron Endcap HCal - Sc. Megatiles  - PPM Procurement Effort with Technical Support"/>
    <s v="6.10.06.01"/>
    <x v="3"/>
    <d v="2025-07-09T00:00:00"/>
    <d v="2025-12-31T00:00:00"/>
    <s v="tlewis"/>
    <s v="ayk"/>
    <n v="1042.1199999999999"/>
    <s v="EDIA"/>
    <s v="C"/>
    <s v="Labor"/>
    <s v="TEC"/>
    <m/>
    <s v="BNL"/>
    <s v="PED"/>
    <s v="DET"/>
    <x v="10"/>
    <s v="A.PP073"/>
    <m/>
    <m/>
    <m/>
    <m/>
    <m/>
    <m/>
    <m/>
    <m/>
    <n v="512.37"/>
    <n v="529.74"/>
    <m/>
    <m/>
    <m/>
    <m/>
    <m/>
    <m/>
    <m/>
    <m/>
    <x v="0"/>
    <x v="0"/>
    <m/>
  </r>
  <r>
    <s v=""/>
    <s v=" E1006_42330"/>
    <s v="Electron Endcap HCal - Sc. Megatiles  - PPM Procurement Effort with Technical Support"/>
    <s v="6.10.06.01"/>
    <x v="3"/>
    <d v="2025-07-09T00:00:00"/>
    <d v="2025-12-31T00:00:00"/>
    <s v="tlewis"/>
    <s v="ayk"/>
    <n v="1068.4100000000001"/>
    <s v="EDIA"/>
    <s v="C"/>
    <s v="Labor"/>
    <s v="TEC"/>
    <m/>
    <s v="BNL"/>
    <s v="PED"/>
    <s v="DET"/>
    <x v="10"/>
    <s v="A.PP073"/>
    <m/>
    <m/>
    <m/>
    <m/>
    <m/>
    <m/>
    <m/>
    <m/>
    <n v="525.29999999999995"/>
    <n v="543.11"/>
    <m/>
    <m/>
    <m/>
    <m/>
    <m/>
    <m/>
    <m/>
    <m/>
    <x v="0"/>
    <x v="0"/>
    <m/>
  </r>
  <r>
    <s v=""/>
    <s v=" E1006_42420"/>
    <s v="Electron Endcap HCal - Megatiles PCB 6 degrees - PPM Procurement Effort with Technical Support"/>
    <s v="6.10.06.01"/>
    <x v="0"/>
    <d v="2025-07-09T00:00:00"/>
    <d v="2025-12-31T00:00:00"/>
    <s v="tlewis"/>
    <s v="ayk"/>
    <n v="658.26"/>
    <s v="EDIA"/>
    <s v="C"/>
    <s v="Labor"/>
    <s v="TEC"/>
    <m/>
    <s v="BNL"/>
    <s v="PED"/>
    <s v="DET"/>
    <x v="10"/>
    <s v="P.S540"/>
    <m/>
    <m/>
    <m/>
    <m/>
    <m/>
    <m/>
    <m/>
    <m/>
    <n v="323.64"/>
    <n v="334.61"/>
    <m/>
    <m/>
    <m/>
    <m/>
    <m/>
    <m/>
    <m/>
    <m/>
    <x v="0"/>
    <x v="0"/>
    <m/>
  </r>
  <r>
    <s v=""/>
    <s v=" E1006_42420"/>
    <s v="Electron Endcap HCal - Megatiles PCB 6 degrees - PPM Procurement Effort with Technical Support"/>
    <s v="6.10.06.01"/>
    <x v="0"/>
    <d v="2025-07-09T00:00:00"/>
    <d v="2025-12-31T00:00:00"/>
    <s v="tlewis"/>
    <s v="ayk"/>
    <n v="1042.1199999999999"/>
    <s v="EDIA"/>
    <s v="C"/>
    <s v="Labor"/>
    <s v="TEC"/>
    <m/>
    <s v="BNL"/>
    <s v="PED"/>
    <s v="DET"/>
    <x v="10"/>
    <s v="P.S540"/>
    <m/>
    <m/>
    <m/>
    <m/>
    <m/>
    <m/>
    <m/>
    <m/>
    <n v="512.37"/>
    <n v="529.74"/>
    <m/>
    <m/>
    <m/>
    <m/>
    <m/>
    <m/>
    <m/>
    <m/>
    <x v="0"/>
    <x v="0"/>
    <m/>
  </r>
  <r>
    <s v=""/>
    <s v=" E1006_42420"/>
    <s v="Electron Endcap HCal - Megatiles PCB 6 degrees - PPM Procurement Effort with Technical Support"/>
    <s v="6.10.06.01"/>
    <x v="0"/>
    <d v="2025-07-09T00:00:00"/>
    <d v="2025-12-31T00:00:00"/>
    <s v="tlewis"/>
    <s v="ayk"/>
    <n v="1068.4100000000001"/>
    <s v="EDIA"/>
    <s v="C"/>
    <s v="Labor"/>
    <s v="TEC"/>
    <m/>
    <s v="BNL"/>
    <s v="PED"/>
    <s v="DET"/>
    <x v="10"/>
    <s v="P.S540"/>
    <m/>
    <m/>
    <m/>
    <m/>
    <m/>
    <m/>
    <m/>
    <m/>
    <n v="525.29999999999995"/>
    <n v="543.11"/>
    <m/>
    <m/>
    <m/>
    <m/>
    <m/>
    <m/>
    <m/>
    <m/>
    <x v="0"/>
    <x v="0"/>
    <m/>
  </r>
  <r>
    <s v=""/>
    <s v=" E1006_42510"/>
    <s v="Electron Endcap HCal - Sc. cassete Assembly parts - PPM Procurement Effort with Technical Support"/>
    <s v="6.10.06.01"/>
    <x v="0"/>
    <d v="2025-07-09T00:00:00"/>
    <d v="2025-12-31T00:00:00"/>
    <s v="tlewis"/>
    <s v="ayk"/>
    <n v="658.26"/>
    <s v="EDIA"/>
    <s v="C"/>
    <s v="Labor"/>
    <s v="TEC"/>
    <m/>
    <s v="BNL"/>
    <s v="PED"/>
    <s v="DET"/>
    <x v="10"/>
    <s v="P.S541"/>
    <m/>
    <m/>
    <m/>
    <m/>
    <m/>
    <m/>
    <m/>
    <m/>
    <n v="323.64"/>
    <n v="334.61"/>
    <m/>
    <m/>
    <m/>
    <m/>
    <m/>
    <m/>
    <m/>
    <m/>
    <x v="0"/>
    <x v="0"/>
    <m/>
  </r>
  <r>
    <s v=""/>
    <s v=" E1006_42510"/>
    <s v="Electron Endcap HCal - Sc. cassete Assembly parts - PPM Procurement Effort with Technical Support"/>
    <s v="6.10.06.01"/>
    <x v="0"/>
    <d v="2025-07-09T00:00:00"/>
    <d v="2025-12-31T00:00:00"/>
    <s v="tlewis"/>
    <s v="ayk"/>
    <n v="1042.1199999999999"/>
    <s v="EDIA"/>
    <s v="C"/>
    <s v="Labor"/>
    <s v="TEC"/>
    <m/>
    <s v="BNL"/>
    <s v="PED"/>
    <s v="DET"/>
    <x v="10"/>
    <s v="P.S541"/>
    <m/>
    <m/>
    <m/>
    <m/>
    <m/>
    <m/>
    <m/>
    <m/>
    <n v="512.37"/>
    <n v="529.74"/>
    <m/>
    <m/>
    <m/>
    <m/>
    <m/>
    <m/>
    <m/>
    <m/>
    <x v="0"/>
    <x v="0"/>
    <m/>
  </r>
  <r>
    <s v=""/>
    <s v=" E1006_42510"/>
    <s v="Electron Endcap HCal - Sc. cassete Assembly parts - PPM Procurement Effort with Technical Support"/>
    <s v="6.10.06.01"/>
    <x v="0"/>
    <d v="2025-07-09T00:00:00"/>
    <d v="2025-12-31T00:00:00"/>
    <s v="tlewis"/>
    <s v="ayk"/>
    <n v="1068.4100000000001"/>
    <s v="EDIA"/>
    <s v="C"/>
    <s v="Labor"/>
    <s v="TEC"/>
    <m/>
    <s v="BNL"/>
    <s v="PED"/>
    <s v="DET"/>
    <x v="10"/>
    <s v="P.S541"/>
    <m/>
    <m/>
    <m/>
    <m/>
    <m/>
    <m/>
    <m/>
    <m/>
    <n v="525.29999999999995"/>
    <n v="543.11"/>
    <m/>
    <m/>
    <m/>
    <m/>
    <m/>
    <m/>
    <m/>
    <m/>
    <x v="0"/>
    <x v="0"/>
    <m/>
  </r>
  <r>
    <s v=""/>
    <s v=" E1006_42610"/>
    <s v="Electron Endcap HCal - Shipping  - PPM Procurement Effort with Technical Support"/>
    <s v="6.10.06.01"/>
    <x v="0"/>
    <d v="2025-07-09T00:00:00"/>
    <d v="2025-12-31T00:00:00"/>
    <s v="tlewis"/>
    <s v="ayk"/>
    <n v="658.26"/>
    <s v="EDIA"/>
    <s v="C"/>
    <s v="Labor"/>
    <s v="TEC"/>
    <m/>
    <s v="BNL"/>
    <s v="PED"/>
    <s v="DET"/>
    <x v="10"/>
    <s v="P.S542"/>
    <m/>
    <m/>
    <m/>
    <m/>
    <m/>
    <m/>
    <m/>
    <m/>
    <n v="323.64"/>
    <n v="334.61"/>
    <m/>
    <m/>
    <m/>
    <m/>
    <m/>
    <m/>
    <m/>
    <m/>
    <x v="0"/>
    <x v="0"/>
    <m/>
  </r>
  <r>
    <s v=""/>
    <s v=" E1006_42610"/>
    <s v="Electron Endcap HCal - Shipping  - PPM Procurement Effort with Technical Support"/>
    <s v="6.10.06.01"/>
    <x v="0"/>
    <d v="2025-07-09T00:00:00"/>
    <d v="2025-12-31T00:00:00"/>
    <s v="tlewis"/>
    <s v="ayk"/>
    <n v="1042.1199999999999"/>
    <s v="EDIA"/>
    <s v="C"/>
    <s v="Labor"/>
    <s v="TEC"/>
    <m/>
    <s v="BNL"/>
    <s v="PED"/>
    <s v="DET"/>
    <x v="10"/>
    <s v="P.S542"/>
    <m/>
    <m/>
    <m/>
    <m/>
    <m/>
    <m/>
    <m/>
    <m/>
    <n v="512.37"/>
    <n v="529.74"/>
    <m/>
    <m/>
    <m/>
    <m/>
    <m/>
    <m/>
    <m/>
    <m/>
    <x v="0"/>
    <x v="0"/>
    <m/>
  </r>
  <r>
    <s v=""/>
    <s v=" E1006_42610"/>
    <s v="Electron Endcap HCal - Shipping  - PPM Procurement Effort with Technical Support"/>
    <s v="6.10.06.01"/>
    <x v="0"/>
    <d v="2025-07-09T00:00:00"/>
    <d v="2025-12-31T00:00:00"/>
    <s v="tlewis"/>
    <s v="ayk"/>
    <n v="1068.4100000000001"/>
    <s v="EDIA"/>
    <s v="C"/>
    <s v="Labor"/>
    <s v="TEC"/>
    <m/>
    <s v="BNL"/>
    <s v="PED"/>
    <s v="DET"/>
    <x v="10"/>
    <s v="P.S542"/>
    <m/>
    <m/>
    <m/>
    <m/>
    <m/>
    <m/>
    <m/>
    <m/>
    <n v="525.29999999999995"/>
    <n v="543.11"/>
    <m/>
    <m/>
    <m/>
    <m/>
    <m/>
    <m/>
    <m/>
    <m/>
    <x v="0"/>
    <x v="0"/>
    <m/>
  </r>
  <r>
    <s v=""/>
    <s v=" E1006_42700"/>
    <s v="Electron Endcap HCal - Digitizers DEP simplified  - PPM Procurement Effort with Technical Support"/>
    <s v="6.10.06.01"/>
    <x v="0"/>
    <d v="2025-07-09T00:00:00"/>
    <d v="2025-12-31T00:00:00"/>
    <s v="tlewis"/>
    <s v="ayk"/>
    <n v="526.6"/>
    <s v="EDIA"/>
    <s v="C"/>
    <s v="Labor"/>
    <s v="TEC"/>
    <m/>
    <s v="BNL"/>
    <s v="PED"/>
    <s v="DET"/>
    <x v="10"/>
    <s v="S.P361"/>
    <m/>
    <m/>
    <m/>
    <m/>
    <m/>
    <m/>
    <m/>
    <m/>
    <n v="258.91000000000003"/>
    <n v="267.69"/>
    <m/>
    <m/>
    <m/>
    <m/>
    <m/>
    <m/>
    <m/>
    <m/>
    <x v="0"/>
    <x v="0"/>
    <m/>
  </r>
  <r>
    <s v=""/>
    <s v=" E1006_42700"/>
    <s v="Electron Endcap HCal - Digitizers DEP simplified  - PPM Procurement Effort with Technical Support"/>
    <s v="6.10.06.01"/>
    <x v="0"/>
    <d v="2025-07-09T00:00:00"/>
    <d v="2025-12-31T00:00:00"/>
    <s v="tlewis"/>
    <s v="ayk"/>
    <n v="1042.1199999999999"/>
    <s v="EDIA"/>
    <s v="C"/>
    <s v="Labor"/>
    <s v="TEC"/>
    <m/>
    <s v="BNL"/>
    <s v="PED"/>
    <s v="DET"/>
    <x v="10"/>
    <s v="S.P361"/>
    <m/>
    <m/>
    <m/>
    <m/>
    <m/>
    <m/>
    <m/>
    <m/>
    <n v="512.37"/>
    <n v="529.74"/>
    <m/>
    <m/>
    <m/>
    <m/>
    <m/>
    <m/>
    <m/>
    <m/>
    <x v="0"/>
    <x v="0"/>
    <m/>
  </r>
  <r>
    <s v=""/>
    <s v=" E1006_42700"/>
    <s v="Electron Endcap HCal - Digitizers DEP simplified  - PPM Procurement Effort with Technical Support"/>
    <s v="6.10.06.01"/>
    <x v="0"/>
    <d v="2025-07-09T00:00:00"/>
    <d v="2025-12-31T00:00:00"/>
    <s v="tlewis"/>
    <s v="ayk"/>
    <n v="1068.4100000000001"/>
    <s v="EDIA"/>
    <s v="C"/>
    <s v="Labor"/>
    <s v="TEC"/>
    <m/>
    <s v="BNL"/>
    <s v="PED"/>
    <s v="DET"/>
    <x v="10"/>
    <s v="S.P361"/>
    <m/>
    <m/>
    <m/>
    <m/>
    <m/>
    <m/>
    <m/>
    <m/>
    <n v="525.29999999999995"/>
    <n v="543.11"/>
    <m/>
    <m/>
    <m/>
    <m/>
    <m/>
    <m/>
    <m/>
    <m/>
    <x v="0"/>
    <x v="0"/>
    <m/>
  </r>
  <r>
    <s v="Contract Award"/>
    <s v=" E1008_16770"/>
    <s v="AWARD: Fibers &amp; Patch Panels - Tracking: Si Tracker for Barrel &amp; Endcaps"/>
    <s v="6.10.08"/>
    <x v="0"/>
    <d v="2026-01-26T00:00:00"/>
    <d v="2026-02-02T00:00:00"/>
    <s v="ewoolsey"/>
    <s v="fbarbosa"/>
    <n v="0.01"/>
    <m/>
    <s v="C"/>
    <s v="Nonlabor"/>
    <s v="TEC"/>
    <m/>
    <s v="JLAB"/>
    <s v="PED"/>
    <s v="DET"/>
    <x v="9"/>
    <s v="B"/>
    <m/>
    <m/>
    <m/>
    <m/>
    <m/>
    <m/>
    <m/>
    <m/>
    <m/>
    <n v="0.01"/>
    <m/>
    <m/>
    <m/>
    <m/>
    <m/>
    <m/>
    <m/>
    <m/>
    <x v="0"/>
    <x v="0"/>
    <m/>
  </r>
  <r>
    <s v="Contract Award"/>
    <s v=" E1008_16805"/>
    <s v="AWARD: Fibers Support - Tracking: Outer Gas Barrel Tracking"/>
    <s v="6.10.08"/>
    <x v="0"/>
    <d v="2025-12-24T00:00:00"/>
    <d v="2025-12-26T00:00:00"/>
    <s v="ewoolsey"/>
    <s v="fbarbosa"/>
    <n v="0.01"/>
    <m/>
    <s v="C"/>
    <s v="Nonlabor"/>
    <s v="TEC"/>
    <m/>
    <s v="JLAB"/>
    <s v="PED"/>
    <s v="DET"/>
    <x v="9"/>
    <s v="B"/>
    <m/>
    <m/>
    <m/>
    <m/>
    <m/>
    <m/>
    <m/>
    <m/>
    <m/>
    <n v="0.01"/>
    <m/>
    <m/>
    <m/>
    <m/>
    <m/>
    <m/>
    <m/>
    <m/>
    <x v="0"/>
    <x v="0"/>
    <m/>
  </r>
  <r>
    <s v="Contract Award"/>
    <s v=" E1008_16875"/>
    <s v="AWARD: Fibers - Tracking: Outer Gas Barrel Tracking"/>
    <s v="6.10.08"/>
    <x v="0"/>
    <d v="2025-12-24T00:00:00"/>
    <d v="2025-12-26T00:00:00"/>
    <s v="ewoolsey"/>
    <s v="fbarbosa"/>
    <n v="0.01"/>
    <m/>
    <s v="C"/>
    <s v="Nonlabor"/>
    <s v="TEC"/>
    <m/>
    <s v="JLAB"/>
    <s v="PED"/>
    <s v="DET"/>
    <x v="9"/>
    <s v="B"/>
    <m/>
    <m/>
    <m/>
    <m/>
    <m/>
    <m/>
    <m/>
    <m/>
    <m/>
    <n v="0.01"/>
    <m/>
    <m/>
    <m/>
    <m/>
    <m/>
    <m/>
    <m/>
    <m/>
    <x v="0"/>
    <x v="0"/>
    <m/>
  </r>
  <r>
    <s v="Contract Award"/>
    <s v=" E1008_17085"/>
    <s v="AWARD: LV Circuit Board Power Supplies - PID - Electron Endcap PID - mRICH"/>
    <s v="6.10.08"/>
    <x v="0"/>
    <d v="2024-11-13T00:00:00"/>
    <d v="2024-11-14T00:00:00"/>
    <s v="ewoolsey"/>
    <s v="fbarbosa"/>
    <n v="0.01"/>
    <m/>
    <s v="C"/>
    <s v="Nonlabor"/>
    <s v="TEC"/>
    <m/>
    <s v="JLAB"/>
    <s v="PED"/>
    <s v="DET"/>
    <x v="9"/>
    <s v="B"/>
    <m/>
    <m/>
    <m/>
    <m/>
    <m/>
    <m/>
    <m/>
    <m/>
    <n v="0.01"/>
    <m/>
    <m/>
    <m/>
    <m/>
    <m/>
    <m/>
    <m/>
    <m/>
    <m/>
    <x v="0"/>
    <x v="0"/>
    <m/>
  </r>
  <r>
    <s v="Contract Award"/>
    <s v=" E1008_17155"/>
    <s v="AWARD: Electronics &amp; Readout Assembly - PID - Electron Endcap PID - mRICH"/>
    <s v="6.10.08"/>
    <x v="0"/>
    <d v="2025-06-26T00:00:00"/>
    <d v="2025-07-03T00:00:00"/>
    <s v="ewoolsey"/>
    <s v="fbarbosa"/>
    <n v="0.01"/>
    <m/>
    <s v="C"/>
    <s v="Nonlabor"/>
    <s v="TEC"/>
    <m/>
    <s v="JLAB"/>
    <s v="PED"/>
    <s v="DET"/>
    <x v="9"/>
    <s v="B"/>
    <m/>
    <m/>
    <m/>
    <m/>
    <m/>
    <m/>
    <m/>
    <m/>
    <n v="0.01"/>
    <m/>
    <m/>
    <m/>
    <m/>
    <m/>
    <m/>
    <m/>
    <m/>
    <m/>
    <x v="0"/>
    <x v="0"/>
    <m/>
  </r>
  <r>
    <s v=""/>
    <s v=" HR_0601_10071"/>
    <s v="HSR BPM Buttons - Acceptance Testing - Post a-C Coating Testing (Arc 9)"/>
    <s v="6.05.05.01"/>
    <x v="1"/>
    <d v="2025-09-16T00:00:00"/>
    <d v="2025-10-14T00:00:00"/>
    <s v="mahmed"/>
    <s v="gassner"/>
    <n v="1386.7"/>
    <s v="CON"/>
    <s v="C"/>
    <s v="Labor"/>
    <s v="TEC"/>
    <s v="CD-3A"/>
    <s v="BNL"/>
    <s v="Const"/>
    <s v="INS"/>
    <x v="9"/>
    <s v="S.P142"/>
    <s v="APP00162"/>
    <m/>
    <m/>
    <m/>
    <m/>
    <m/>
    <m/>
    <m/>
    <n v="762.69"/>
    <n v="624.02"/>
    <m/>
    <m/>
    <m/>
    <m/>
    <m/>
    <m/>
    <m/>
    <m/>
    <x v="0"/>
    <x v="0"/>
    <m/>
  </r>
  <r>
    <s v=""/>
    <s v=" HR_0601_10071"/>
    <s v="HSR BPM Buttons - Acceptance Testing - Post a-C Coating Testing (Arc 9)"/>
    <s v="6.05.05.01"/>
    <x v="1"/>
    <d v="2025-09-16T00:00:00"/>
    <d v="2025-10-14T00:00:00"/>
    <s v="mahmed"/>
    <s v="gassner"/>
    <n v="1143.0899999999999"/>
    <s v="CON"/>
    <s v="C"/>
    <s v="Labor"/>
    <s v="TEC"/>
    <s v="CD-3A"/>
    <s v="BNL"/>
    <s v="Const"/>
    <s v="INS"/>
    <x v="9"/>
    <s v="S.P142"/>
    <s v="APP00162"/>
    <m/>
    <m/>
    <m/>
    <m/>
    <m/>
    <m/>
    <m/>
    <n v="628.70000000000005"/>
    <n v="514.39"/>
    <m/>
    <m/>
    <m/>
    <m/>
    <m/>
    <m/>
    <m/>
    <m/>
    <x v="0"/>
    <x v="0"/>
    <m/>
  </r>
  <r>
    <s v=""/>
    <s v=" HR_0601_10071"/>
    <s v="HSR BPM Buttons - Acceptance Testing - Post a-C Coating Testing (Arc 9)"/>
    <s v="6.05.05.01"/>
    <x v="1"/>
    <d v="2025-09-16T00:00:00"/>
    <d v="2025-10-14T00:00:00"/>
    <s v="mahmed"/>
    <s v="gassner"/>
    <n v="1143.0899999999999"/>
    <s v="CON"/>
    <s v="C"/>
    <s v="Labor"/>
    <s v="TEC"/>
    <s v="CD-3A"/>
    <s v="BNL"/>
    <s v="Const"/>
    <s v="INS"/>
    <x v="9"/>
    <s v="S.P142"/>
    <s v="APP00162"/>
    <m/>
    <m/>
    <m/>
    <m/>
    <m/>
    <m/>
    <m/>
    <n v="628.70000000000005"/>
    <n v="514.39"/>
    <m/>
    <m/>
    <m/>
    <m/>
    <m/>
    <m/>
    <m/>
    <m/>
    <x v="0"/>
    <x v="0"/>
    <m/>
  </r>
  <r>
    <s v=""/>
    <s v=" HR_0601_10081"/>
    <s v="HSR BPM Buttons - Acceptance Testing - Post a-C Coating Testing (Arc 11Y)"/>
    <s v="6.05.05.01"/>
    <x v="1"/>
    <d v="2025-10-15T00:00:00"/>
    <d v="2025-11-12T00:00:00"/>
    <s v="mahmed"/>
    <s v="gassner"/>
    <n v="1412.98"/>
    <s v="CON"/>
    <s v="C"/>
    <s v="Labor"/>
    <s v="TEC"/>
    <s v="CD-3A"/>
    <s v="BNL"/>
    <s v="Const"/>
    <s v="INS"/>
    <x v="9"/>
    <s v="S.P142"/>
    <s v="APP00162"/>
    <m/>
    <m/>
    <m/>
    <m/>
    <m/>
    <m/>
    <m/>
    <m/>
    <n v="1412.98"/>
    <m/>
    <m/>
    <m/>
    <m/>
    <m/>
    <m/>
    <m/>
    <m/>
    <x v="0"/>
    <x v="0"/>
    <m/>
  </r>
  <r>
    <s v=""/>
    <s v=" HR_0601_10081"/>
    <s v="HSR BPM Buttons - Acceptance Testing - Post a-C Coating Testing (Arc 11Y)"/>
    <s v="6.05.05.01"/>
    <x v="1"/>
    <d v="2025-10-15T00:00:00"/>
    <d v="2025-11-12T00:00:00"/>
    <s v="mahmed"/>
    <s v="gassner"/>
    <n v="1164.75"/>
    <s v="CON"/>
    <s v="C"/>
    <s v="Labor"/>
    <s v="TEC"/>
    <s v="CD-3A"/>
    <s v="BNL"/>
    <s v="Const"/>
    <s v="INS"/>
    <x v="9"/>
    <s v="S.P142"/>
    <s v="APP00162"/>
    <m/>
    <m/>
    <m/>
    <m/>
    <m/>
    <m/>
    <m/>
    <m/>
    <n v="1164.75"/>
    <m/>
    <m/>
    <m/>
    <m/>
    <m/>
    <m/>
    <m/>
    <m/>
    <x v="0"/>
    <x v="0"/>
    <m/>
  </r>
  <r>
    <s v=""/>
    <s v=" HR_0601_10081"/>
    <s v="HSR BPM Buttons - Acceptance Testing - Post a-C Coating Testing (Arc 11Y)"/>
    <s v="6.05.05.01"/>
    <x v="1"/>
    <d v="2025-10-15T00:00:00"/>
    <d v="2025-11-12T00:00:00"/>
    <s v="mahmed"/>
    <s v="gassner"/>
    <n v="1164.75"/>
    <s v="CON"/>
    <s v="C"/>
    <s v="Labor"/>
    <s v="TEC"/>
    <s v="CD-3A"/>
    <s v="BNL"/>
    <s v="Const"/>
    <s v="INS"/>
    <x v="9"/>
    <s v="S.P142"/>
    <s v="APP00162"/>
    <m/>
    <m/>
    <m/>
    <m/>
    <m/>
    <m/>
    <m/>
    <m/>
    <n v="1164.75"/>
    <m/>
    <m/>
    <m/>
    <m/>
    <m/>
    <m/>
    <m/>
    <m/>
    <x v="0"/>
    <x v="0"/>
    <m/>
  </r>
  <r>
    <s v=""/>
    <s v=" HR_0601_10092"/>
    <s v="HSR BPM Buttons - Acceptance Testing - Post a-C Coating Testing (Arc 11B)"/>
    <s v="6.05.05.01"/>
    <x v="1"/>
    <d v="2025-11-13T00:00:00"/>
    <d v="2025-12-12T00:00:00"/>
    <s v="mahmed"/>
    <s v="gassner"/>
    <n v="1412.98"/>
    <s v="CON"/>
    <s v="C"/>
    <s v="Labor"/>
    <s v="TEC"/>
    <s v="CD-3A"/>
    <s v="BNL"/>
    <s v="Const"/>
    <s v="INS"/>
    <x v="9"/>
    <s v="S.P142"/>
    <s v="APP00162"/>
    <m/>
    <m/>
    <m/>
    <m/>
    <m/>
    <m/>
    <m/>
    <m/>
    <n v="1412.98"/>
    <m/>
    <m/>
    <m/>
    <m/>
    <m/>
    <m/>
    <m/>
    <m/>
    <x v="0"/>
    <x v="0"/>
    <m/>
  </r>
  <r>
    <s v=""/>
    <s v=" HR_0601_10092"/>
    <s v="HSR BPM Buttons - Acceptance Testing - Post a-C Coating Testing (Arc 11B)"/>
    <s v="6.05.05.01"/>
    <x v="1"/>
    <d v="2025-11-13T00:00:00"/>
    <d v="2025-12-12T00:00:00"/>
    <s v="mahmed"/>
    <s v="gassner"/>
    <n v="1164.75"/>
    <s v="CON"/>
    <s v="C"/>
    <s v="Labor"/>
    <s v="TEC"/>
    <s v="CD-3A"/>
    <s v="BNL"/>
    <s v="Const"/>
    <s v="INS"/>
    <x v="9"/>
    <s v="S.P142"/>
    <s v="APP00162"/>
    <m/>
    <m/>
    <m/>
    <m/>
    <m/>
    <m/>
    <m/>
    <m/>
    <n v="1164.75"/>
    <m/>
    <m/>
    <m/>
    <m/>
    <m/>
    <m/>
    <m/>
    <m/>
    <x v="0"/>
    <x v="0"/>
    <m/>
  </r>
  <r>
    <s v=""/>
    <s v=" HR_0601_10092"/>
    <s v="HSR BPM Buttons - Acceptance Testing - Post a-C Coating Testing (Arc 11B)"/>
    <s v="6.05.05.01"/>
    <x v="1"/>
    <d v="2025-11-13T00:00:00"/>
    <d v="2025-12-12T00:00:00"/>
    <s v="mahmed"/>
    <s v="gassner"/>
    <n v="1164.75"/>
    <s v="CON"/>
    <s v="C"/>
    <s v="Labor"/>
    <s v="TEC"/>
    <s v="CD-3A"/>
    <s v="BNL"/>
    <s v="Const"/>
    <s v="INS"/>
    <x v="9"/>
    <s v="S.P142"/>
    <s v="APP00162"/>
    <m/>
    <m/>
    <m/>
    <m/>
    <m/>
    <m/>
    <m/>
    <m/>
    <n v="1164.75"/>
    <m/>
    <m/>
    <m/>
    <m/>
    <m/>
    <m/>
    <m/>
    <m/>
    <x v="0"/>
    <x v="0"/>
    <m/>
  </r>
  <r>
    <s v=""/>
    <s v=" HR_0601_10102"/>
    <s v="HSR BPM Buttons - Acceptance Testing - Post a-C Coating Testing (Arc 5)"/>
    <s v="6.05.05.01"/>
    <x v="0"/>
    <d v="2025-12-15T00:00:00"/>
    <d v="2026-01-13T00:00:00"/>
    <s v="mahmed"/>
    <s v="gassner"/>
    <n v="1412.98"/>
    <s v="CON"/>
    <s v="C"/>
    <s v="Labor"/>
    <s v="TEC"/>
    <s v="CD-3A"/>
    <s v="BNL"/>
    <s v="Const"/>
    <s v="INS"/>
    <x v="9"/>
    <s v="S.P142"/>
    <s v="APP00162"/>
    <m/>
    <m/>
    <m/>
    <m/>
    <m/>
    <m/>
    <m/>
    <m/>
    <n v="1412.98"/>
    <m/>
    <m/>
    <m/>
    <m/>
    <m/>
    <m/>
    <m/>
    <m/>
    <x v="0"/>
    <x v="0"/>
    <m/>
  </r>
  <r>
    <s v=""/>
    <s v=" HR_0601_10102"/>
    <s v="HSR BPM Buttons - Acceptance Testing - Post a-C Coating Testing (Arc 5)"/>
    <s v="6.05.05.01"/>
    <x v="0"/>
    <d v="2025-12-15T00:00:00"/>
    <d v="2026-01-13T00:00:00"/>
    <s v="mahmed"/>
    <s v="gassner"/>
    <n v="1164.75"/>
    <s v="CON"/>
    <s v="C"/>
    <s v="Labor"/>
    <s v="TEC"/>
    <s v="CD-3A"/>
    <s v="BNL"/>
    <s v="Const"/>
    <s v="INS"/>
    <x v="9"/>
    <s v="S.P142"/>
    <s v="APP00162"/>
    <m/>
    <m/>
    <m/>
    <m/>
    <m/>
    <m/>
    <m/>
    <m/>
    <n v="1164.75"/>
    <m/>
    <m/>
    <m/>
    <m/>
    <m/>
    <m/>
    <m/>
    <m/>
    <x v="0"/>
    <x v="0"/>
    <m/>
  </r>
  <r>
    <s v=""/>
    <s v=" HR_0601_10102"/>
    <s v="HSR BPM Buttons - Acceptance Testing - Post a-C Coating Testing (Arc 5)"/>
    <s v="6.05.05.01"/>
    <x v="0"/>
    <d v="2025-12-15T00:00:00"/>
    <d v="2026-01-13T00:00:00"/>
    <s v="mahmed"/>
    <s v="gassner"/>
    <n v="1164.75"/>
    <s v="CON"/>
    <s v="C"/>
    <s v="Labor"/>
    <s v="TEC"/>
    <s v="CD-3A"/>
    <s v="BNL"/>
    <s v="Const"/>
    <s v="INS"/>
    <x v="9"/>
    <s v="S.P142"/>
    <s v="APP00162"/>
    <m/>
    <m/>
    <m/>
    <m/>
    <m/>
    <m/>
    <m/>
    <m/>
    <n v="1164.75"/>
    <m/>
    <m/>
    <m/>
    <m/>
    <m/>
    <m/>
    <m/>
    <m/>
    <x v="0"/>
    <x v="0"/>
    <m/>
  </r>
  <r>
    <s v=""/>
    <s v=" HR_0601_10112"/>
    <s v="HSR BPM Buttons - Acceptance Testing - Post a-C Coating Testing (Arc 3)"/>
    <s v="6.05.05.01"/>
    <x v="0"/>
    <d v="2026-01-14T00:00:00"/>
    <d v="2026-02-11T00:00:00"/>
    <s v="mahmed"/>
    <s v="gassner"/>
    <n v="1412.98"/>
    <s v="CON"/>
    <s v="C"/>
    <s v="Labor"/>
    <s v="TEC"/>
    <s v="CD-3A"/>
    <s v="BNL"/>
    <s v="Const"/>
    <s v="INS"/>
    <x v="9"/>
    <s v="S.P142"/>
    <s v="APP00162"/>
    <m/>
    <m/>
    <m/>
    <m/>
    <m/>
    <m/>
    <m/>
    <m/>
    <n v="1412.98"/>
    <m/>
    <m/>
    <m/>
    <m/>
    <m/>
    <m/>
    <m/>
    <m/>
    <x v="0"/>
    <x v="0"/>
    <m/>
  </r>
  <r>
    <s v=""/>
    <s v=" HR_0601_10112"/>
    <s v="HSR BPM Buttons - Acceptance Testing - Post a-C Coating Testing (Arc 3)"/>
    <s v="6.05.05.01"/>
    <x v="0"/>
    <d v="2026-01-14T00:00:00"/>
    <d v="2026-02-11T00:00:00"/>
    <s v="mahmed"/>
    <s v="gassner"/>
    <n v="1164.75"/>
    <s v="CON"/>
    <s v="C"/>
    <s v="Labor"/>
    <s v="TEC"/>
    <s v="CD-3A"/>
    <s v="BNL"/>
    <s v="Const"/>
    <s v="INS"/>
    <x v="9"/>
    <s v="S.P142"/>
    <s v="APP00162"/>
    <m/>
    <m/>
    <m/>
    <m/>
    <m/>
    <m/>
    <m/>
    <m/>
    <n v="1164.75"/>
    <m/>
    <m/>
    <m/>
    <m/>
    <m/>
    <m/>
    <m/>
    <m/>
    <x v="0"/>
    <x v="0"/>
    <m/>
  </r>
  <r>
    <s v=""/>
    <s v=" HR_0601_10112"/>
    <s v="HSR BPM Buttons - Acceptance Testing - Post a-C Coating Testing (Arc 3)"/>
    <s v="6.05.05.01"/>
    <x v="0"/>
    <d v="2026-01-14T00:00:00"/>
    <d v="2026-02-11T00:00:00"/>
    <s v="mahmed"/>
    <s v="gassner"/>
    <n v="1164.75"/>
    <s v="CON"/>
    <s v="C"/>
    <s v="Labor"/>
    <s v="TEC"/>
    <s v="CD-3A"/>
    <s v="BNL"/>
    <s v="Const"/>
    <s v="INS"/>
    <x v="9"/>
    <s v="S.P142"/>
    <s v="APP00162"/>
    <m/>
    <m/>
    <m/>
    <m/>
    <m/>
    <m/>
    <m/>
    <m/>
    <n v="1164.75"/>
    <m/>
    <m/>
    <m/>
    <m/>
    <m/>
    <m/>
    <m/>
    <m/>
    <x v="0"/>
    <x v="0"/>
    <m/>
  </r>
  <r>
    <s v=""/>
    <s v=" HR_0601_10122"/>
    <s v="HSR BPM Buttons - Acceptance Testing - Post a-C Coating Testing (Arc 1)"/>
    <s v="6.05.05.01"/>
    <x v="0"/>
    <d v="2026-02-12T00:00:00"/>
    <d v="2026-03-12T00:00:00"/>
    <s v="mahmed"/>
    <s v="gassner"/>
    <n v="1412.98"/>
    <s v="CON"/>
    <s v="C"/>
    <s v="Labor"/>
    <s v="TEC"/>
    <s v="CD-3A"/>
    <s v="BNL"/>
    <s v="Const"/>
    <s v="INS"/>
    <x v="9"/>
    <s v="S.P142"/>
    <s v="APP00162"/>
    <m/>
    <m/>
    <m/>
    <m/>
    <m/>
    <m/>
    <m/>
    <m/>
    <n v="1412.98"/>
    <m/>
    <m/>
    <m/>
    <m/>
    <m/>
    <m/>
    <m/>
    <m/>
    <x v="0"/>
    <x v="0"/>
    <m/>
  </r>
  <r>
    <s v=""/>
    <s v=" HR_0601_10122"/>
    <s v="HSR BPM Buttons - Acceptance Testing - Post a-C Coating Testing (Arc 1)"/>
    <s v="6.05.05.01"/>
    <x v="0"/>
    <d v="2026-02-12T00:00:00"/>
    <d v="2026-03-12T00:00:00"/>
    <s v="mahmed"/>
    <s v="gassner"/>
    <n v="1164.75"/>
    <s v="CON"/>
    <s v="C"/>
    <s v="Labor"/>
    <s v="TEC"/>
    <s v="CD-3A"/>
    <s v="BNL"/>
    <s v="Const"/>
    <s v="INS"/>
    <x v="9"/>
    <s v="S.P142"/>
    <s v="APP00162"/>
    <m/>
    <m/>
    <m/>
    <m/>
    <m/>
    <m/>
    <m/>
    <m/>
    <n v="1164.75"/>
    <m/>
    <m/>
    <m/>
    <m/>
    <m/>
    <m/>
    <m/>
    <m/>
    <x v="0"/>
    <x v="0"/>
    <m/>
  </r>
  <r>
    <s v=""/>
    <s v=" HR_0601_10122"/>
    <s v="HSR BPM Buttons - Acceptance Testing - Post a-C Coating Testing (Arc 1)"/>
    <s v="6.05.05.01"/>
    <x v="0"/>
    <d v="2026-02-12T00:00:00"/>
    <d v="2026-03-12T00:00:00"/>
    <s v="mahmed"/>
    <s v="gassner"/>
    <n v="1164.75"/>
    <s v="CON"/>
    <s v="C"/>
    <s v="Labor"/>
    <s v="TEC"/>
    <s v="CD-3A"/>
    <s v="BNL"/>
    <s v="Const"/>
    <s v="INS"/>
    <x v="9"/>
    <s v="S.P142"/>
    <s v="APP00162"/>
    <m/>
    <m/>
    <m/>
    <m/>
    <m/>
    <m/>
    <m/>
    <m/>
    <n v="1164.75"/>
    <m/>
    <m/>
    <m/>
    <m/>
    <m/>
    <m/>
    <m/>
    <m/>
    <x v="0"/>
    <x v="0"/>
    <m/>
  </r>
  <r>
    <s v=""/>
    <s v=" HR_0601_10132"/>
    <s v="HSR BPM Buttons - Acceptance Testing - Post a-C Coating Testing (Arc 7)"/>
    <s v="6.05.05.01"/>
    <x v="0"/>
    <d v="2026-03-13T00:00:00"/>
    <d v="2026-04-09T00:00:00"/>
    <s v="mahmed"/>
    <s v="gassner"/>
    <n v="1412.98"/>
    <s v="CON"/>
    <s v="C"/>
    <s v="Labor"/>
    <s v="TEC"/>
    <s v="CD-3A"/>
    <s v="BNL"/>
    <s v="Const"/>
    <s v="INS"/>
    <x v="9"/>
    <s v="S.P142"/>
    <s v="APP00162"/>
    <m/>
    <m/>
    <m/>
    <m/>
    <m/>
    <m/>
    <m/>
    <m/>
    <n v="1412.98"/>
    <m/>
    <m/>
    <m/>
    <m/>
    <m/>
    <m/>
    <m/>
    <m/>
    <x v="0"/>
    <x v="0"/>
    <m/>
  </r>
  <r>
    <s v=""/>
    <s v=" HR_0601_10132"/>
    <s v="HSR BPM Buttons - Acceptance Testing - Post a-C Coating Testing (Arc 7)"/>
    <s v="6.05.05.01"/>
    <x v="0"/>
    <d v="2026-03-13T00:00:00"/>
    <d v="2026-04-09T00:00:00"/>
    <s v="mahmed"/>
    <s v="gassner"/>
    <n v="1164.75"/>
    <s v="CON"/>
    <s v="C"/>
    <s v="Labor"/>
    <s v="TEC"/>
    <s v="CD-3A"/>
    <s v="BNL"/>
    <s v="Const"/>
    <s v="INS"/>
    <x v="9"/>
    <s v="S.P142"/>
    <s v="APP00162"/>
    <m/>
    <m/>
    <m/>
    <m/>
    <m/>
    <m/>
    <m/>
    <m/>
    <n v="1164.75"/>
    <m/>
    <m/>
    <m/>
    <m/>
    <m/>
    <m/>
    <m/>
    <m/>
    <x v="0"/>
    <x v="0"/>
    <m/>
  </r>
  <r>
    <s v=""/>
    <s v=" HR_0601_10132"/>
    <s v="HSR BPM Buttons - Acceptance Testing - Post a-C Coating Testing (Arc 7)"/>
    <s v="6.05.05.01"/>
    <x v="0"/>
    <d v="2026-03-13T00:00:00"/>
    <d v="2026-04-09T00:00:00"/>
    <s v="mahmed"/>
    <s v="gassner"/>
    <n v="1164.75"/>
    <s v="CON"/>
    <s v="C"/>
    <s v="Labor"/>
    <s v="TEC"/>
    <s v="CD-3A"/>
    <s v="BNL"/>
    <s v="Const"/>
    <s v="INS"/>
    <x v="9"/>
    <s v="S.P142"/>
    <s v="APP00162"/>
    <m/>
    <m/>
    <m/>
    <m/>
    <m/>
    <m/>
    <m/>
    <m/>
    <n v="1164.75"/>
    <m/>
    <m/>
    <m/>
    <m/>
    <m/>
    <m/>
    <m/>
    <m/>
    <x v="0"/>
    <x v="0"/>
    <m/>
  </r>
  <r>
    <s v=""/>
    <s v=" EJ_0201_3950"/>
    <s v="RCS Quad - Vendor II - First Article - Test"/>
    <s v="6.03.02.01.01"/>
    <x v="1"/>
    <d v="2025-07-18T00:00:00"/>
    <d v="2025-09-12T00:00:00"/>
    <s v="jtolle"/>
    <s v="hwitte"/>
    <n v="2830.64"/>
    <s v="EDIA"/>
    <s v="C"/>
    <s v="Labor"/>
    <s v="TEC"/>
    <s v="CD-3A"/>
    <s v="BNL"/>
    <s v="Const.Fabricate"/>
    <s v="NC_MAG"/>
    <x v="9"/>
    <s v="D.APP42.C"/>
    <s v="APP00047"/>
    <m/>
    <m/>
    <m/>
    <m/>
    <m/>
    <m/>
    <m/>
    <n v="2830.64"/>
    <m/>
    <m/>
    <m/>
    <m/>
    <m/>
    <m/>
    <m/>
    <m/>
    <m/>
    <x v="0"/>
    <x v="0"/>
    <m/>
  </r>
  <r>
    <s v=""/>
    <s v=" EJ_0201_3950"/>
    <s v="RCS Quad - Vendor II - First Article - Test"/>
    <s v="6.03.02.01.01"/>
    <x v="1"/>
    <d v="2025-07-18T00:00:00"/>
    <d v="2025-09-12T00:00:00"/>
    <s v="jtolle"/>
    <s v="hwitte"/>
    <n v="4198.9399999999996"/>
    <s v="EDIA"/>
    <s v="C"/>
    <s v="Labor"/>
    <s v="TEC"/>
    <s v="CD-3A"/>
    <s v="BNL"/>
    <s v="Const.Fabricate"/>
    <s v="NC_MAG"/>
    <x v="9"/>
    <s v="D.APP42.C"/>
    <s v="APP00047"/>
    <m/>
    <m/>
    <m/>
    <m/>
    <m/>
    <m/>
    <m/>
    <n v="4198.9399999999996"/>
    <m/>
    <m/>
    <m/>
    <m/>
    <m/>
    <m/>
    <m/>
    <m/>
    <m/>
    <x v="0"/>
    <x v="0"/>
    <m/>
  </r>
  <r>
    <s v=""/>
    <s v=" EJ_0201_3960"/>
    <s v="RCS Quad - Vendor II - Revise Specification and SOW"/>
    <s v="6.03.02.01.01"/>
    <x v="0"/>
    <d v="2025-09-15T00:00:00"/>
    <d v="2025-09-26T00:00:00"/>
    <s v="jtolle"/>
    <s v="hwitte"/>
    <n v="1293.5"/>
    <s v="EDIA"/>
    <s v="C"/>
    <s v="Labor"/>
    <s v="TEC"/>
    <m/>
    <s v="BNL"/>
    <s v="Const.Procure"/>
    <s v="NC_MAG"/>
    <x v="10"/>
    <s v="D.APP42.C"/>
    <s v="APP00047"/>
    <m/>
    <m/>
    <m/>
    <m/>
    <m/>
    <m/>
    <m/>
    <n v="1293.5"/>
    <m/>
    <m/>
    <m/>
    <m/>
    <m/>
    <m/>
    <m/>
    <m/>
    <m/>
    <x v="0"/>
    <x v="0"/>
    <m/>
  </r>
  <r>
    <s v=""/>
    <s v=" EJ_0201_3960"/>
    <s v="RCS Quad - Vendor II - Revise Specification and SOW"/>
    <s v="6.03.02.01.01"/>
    <x v="0"/>
    <d v="2025-09-15T00:00:00"/>
    <d v="2025-09-26T00:00:00"/>
    <s v="jtolle"/>
    <s v="hwitte"/>
    <n v="1706.5"/>
    <s v="EDIA"/>
    <s v="C"/>
    <s v="Labor"/>
    <s v="TEC"/>
    <m/>
    <s v="BNL"/>
    <s v="Const.Procure"/>
    <s v="NC_MAG"/>
    <x v="10"/>
    <s v="D.APP42.C"/>
    <s v="APP00047"/>
    <m/>
    <m/>
    <m/>
    <m/>
    <m/>
    <m/>
    <m/>
    <n v="1706.5"/>
    <m/>
    <m/>
    <m/>
    <m/>
    <m/>
    <m/>
    <m/>
    <m/>
    <m/>
    <x v="0"/>
    <x v="0"/>
    <m/>
  </r>
  <r>
    <s v=""/>
    <s v=" EJ_0201_3960"/>
    <s v="RCS Quad - Vendor II - Revise Specification and SOW"/>
    <s v="6.03.02.01.01"/>
    <x v="0"/>
    <d v="2025-09-15T00:00:00"/>
    <d v="2025-09-26T00:00:00"/>
    <s v="jtolle"/>
    <s v="hwitte"/>
    <n v="874.78"/>
    <s v="EDIA"/>
    <s v="C"/>
    <s v="Labor"/>
    <s v="TEC"/>
    <m/>
    <s v="BNL"/>
    <s v="Const.Procure"/>
    <s v="NC_MAG"/>
    <x v="10"/>
    <s v="D.APP42.C"/>
    <s v="APP00047"/>
    <m/>
    <m/>
    <m/>
    <m/>
    <m/>
    <m/>
    <m/>
    <n v="874.78"/>
    <m/>
    <m/>
    <m/>
    <m/>
    <m/>
    <m/>
    <m/>
    <m/>
    <m/>
    <x v="0"/>
    <x v="0"/>
    <m/>
  </r>
  <r>
    <s v=""/>
    <s v=" E0403_2580"/>
    <s v="Prepare to Ship Production Magnets Group A6 - 321 thru 384 to BNL  RCS-Magnet-Dipoles"/>
    <s v="6.03.02.02.01.05"/>
    <x v="0"/>
    <d v="2028-12-20T00:00:00"/>
    <d v="2029-01-23T00:00:00"/>
    <s v="ebockhold"/>
    <s v="mwiseman"/>
    <n v="2746.67"/>
    <m/>
    <s v="C"/>
    <s v="Labor"/>
    <s v="TEC"/>
    <m/>
    <s v="JLAB"/>
    <s v="Const"/>
    <s v="NC_MAG"/>
    <x v="7"/>
    <s v="D.APP37.C"/>
    <s v="APP00506"/>
    <m/>
    <m/>
    <m/>
    <m/>
    <m/>
    <m/>
    <m/>
    <m/>
    <m/>
    <m/>
    <m/>
    <n v="2746.67"/>
    <m/>
    <m/>
    <m/>
    <m/>
    <m/>
    <x v="0"/>
    <x v="0"/>
    <m/>
  </r>
  <r>
    <s v=""/>
    <s v=" E0403_2580"/>
    <s v="Prepare to Ship Production Magnets Group A6 - 321 thru 384 to BNL  RCS-Magnet-Dipoles"/>
    <s v="6.03.02.02.01.05"/>
    <x v="0"/>
    <d v="2028-12-20T00:00:00"/>
    <d v="2029-01-23T00:00:00"/>
    <s v="ebockhold"/>
    <s v="mwiseman"/>
    <n v="10024.44"/>
    <m/>
    <s v="C"/>
    <s v="Labor"/>
    <s v="TEC"/>
    <m/>
    <s v="JLAB"/>
    <s v="Const"/>
    <s v="NC_MAG"/>
    <x v="7"/>
    <s v="D.APP37.C"/>
    <s v="APP00506"/>
    <m/>
    <m/>
    <m/>
    <m/>
    <m/>
    <m/>
    <m/>
    <m/>
    <m/>
    <m/>
    <m/>
    <n v="10024.44"/>
    <m/>
    <m/>
    <m/>
    <m/>
    <m/>
    <x v="0"/>
    <x v="0"/>
    <m/>
  </r>
  <r>
    <s v=""/>
    <s v=" E0403_2580"/>
    <s v="Prepare to Ship Production Magnets Group A6 - 321 thru 384 to BNL  RCS-Magnet-Dipoles"/>
    <s v="6.03.02.02.01.05"/>
    <x v="0"/>
    <d v="2028-12-20T00:00:00"/>
    <d v="2029-01-23T00:00:00"/>
    <s v="ebockhold"/>
    <s v="mwiseman"/>
    <n v="21213.66"/>
    <m/>
    <s v="C"/>
    <s v="Labor"/>
    <s v="TEC"/>
    <m/>
    <s v="JLAB"/>
    <s v="Const"/>
    <s v="NC_MAG"/>
    <x v="7"/>
    <s v="D.APP37.C"/>
    <s v="APP00506"/>
    <m/>
    <m/>
    <m/>
    <m/>
    <m/>
    <m/>
    <m/>
    <m/>
    <m/>
    <m/>
    <m/>
    <n v="21213.66"/>
    <m/>
    <m/>
    <m/>
    <m/>
    <m/>
    <x v="0"/>
    <x v="0"/>
    <m/>
  </r>
  <r>
    <s v=""/>
    <s v=" E0403_2640"/>
    <s v="Prepare to Ship Production Magnets Group B6 - 321 thru 384 to BNL  RCS-Magnet-Dipoles"/>
    <s v="6.03.02.02.01.05"/>
    <x v="0"/>
    <d v="2028-12-20T00:00:00"/>
    <d v="2029-01-23T00:00:00"/>
    <s v="ebockhold"/>
    <s v="mwiseman"/>
    <n v="2746.67"/>
    <m/>
    <s v="C"/>
    <s v="Labor"/>
    <s v="TEC"/>
    <m/>
    <s v="JLAB"/>
    <s v="Const"/>
    <s v="NC_MAG"/>
    <x v="7"/>
    <s v="D.APP37.D"/>
    <s v="APP00506"/>
    <m/>
    <m/>
    <m/>
    <m/>
    <m/>
    <m/>
    <m/>
    <m/>
    <m/>
    <m/>
    <m/>
    <n v="2746.67"/>
    <m/>
    <m/>
    <m/>
    <m/>
    <m/>
    <x v="0"/>
    <x v="0"/>
    <m/>
  </r>
  <r>
    <s v=""/>
    <s v=" E0403_2640"/>
    <s v="Prepare to Ship Production Magnets Group B6 - 321 thru 384 to BNL  RCS-Magnet-Dipoles"/>
    <s v="6.03.02.02.01.05"/>
    <x v="0"/>
    <d v="2028-12-20T00:00:00"/>
    <d v="2029-01-23T00:00:00"/>
    <s v="ebockhold"/>
    <s v="mwiseman"/>
    <n v="10024.44"/>
    <m/>
    <s v="C"/>
    <s v="Labor"/>
    <s v="TEC"/>
    <m/>
    <s v="JLAB"/>
    <s v="Const"/>
    <s v="NC_MAG"/>
    <x v="7"/>
    <s v="D.APP37.D"/>
    <s v="APP00506"/>
    <m/>
    <m/>
    <m/>
    <m/>
    <m/>
    <m/>
    <m/>
    <m/>
    <m/>
    <m/>
    <m/>
    <n v="10024.44"/>
    <m/>
    <m/>
    <m/>
    <m/>
    <m/>
    <x v="0"/>
    <x v="0"/>
    <m/>
  </r>
  <r>
    <s v=""/>
    <s v=" E0403_2640"/>
    <s v="Prepare to Ship Production Magnets Group B6 - 321 thru 384 to BNL  RCS-Magnet-Dipoles"/>
    <s v="6.03.02.02.01.05"/>
    <x v="0"/>
    <d v="2028-12-20T00:00:00"/>
    <d v="2029-01-23T00:00:00"/>
    <s v="ebockhold"/>
    <s v="mwiseman"/>
    <n v="21213.66"/>
    <m/>
    <s v="C"/>
    <s v="Labor"/>
    <s v="TEC"/>
    <m/>
    <s v="JLAB"/>
    <s v="Const"/>
    <s v="NC_MAG"/>
    <x v="7"/>
    <s v="D.APP37.D"/>
    <s v="APP00506"/>
    <m/>
    <m/>
    <m/>
    <m/>
    <m/>
    <m/>
    <m/>
    <m/>
    <m/>
    <m/>
    <m/>
    <n v="21213.66"/>
    <m/>
    <m/>
    <m/>
    <m/>
    <m/>
    <x v="0"/>
    <x v="0"/>
    <m/>
  </r>
  <r>
    <s v=""/>
    <s v=" E0403_3300"/>
    <s v="Receipt and Incoming Inspection of Production Magnets Group B6 - 321 Thru 384 RCS-Magnet-Dipoles"/>
    <s v="6.03.02.02.01.04"/>
    <x v="0"/>
    <d v="2028-06-29T00:00:00"/>
    <d v="2028-10-23T00:00:00"/>
    <s v="ebockhold"/>
    <s v="mwiseman"/>
    <n v="13575.97"/>
    <m/>
    <s v="C"/>
    <s v="Labor"/>
    <s v="TEC"/>
    <m/>
    <s v="JLAB"/>
    <s v="Const"/>
    <s v="NC_MAG"/>
    <x v="8"/>
    <s v="D.APP37.D"/>
    <s v="APP00506"/>
    <m/>
    <m/>
    <m/>
    <m/>
    <m/>
    <m/>
    <m/>
    <m/>
    <m/>
    <m/>
    <n v="11030.47"/>
    <n v="2545.4899999999998"/>
    <m/>
    <m/>
    <m/>
    <m/>
    <m/>
    <x v="0"/>
    <x v="0"/>
    <m/>
  </r>
  <r>
    <s v=""/>
    <s v=" E0403_3300"/>
    <s v="Receipt and Incoming Inspection of Production Magnets Group B6 - 321 Thru 384 RCS-Magnet-Dipoles"/>
    <s v="6.03.02.02.01.04"/>
    <x v="0"/>
    <d v="2028-06-29T00:00:00"/>
    <d v="2028-10-23T00:00:00"/>
    <s v="ebockhold"/>
    <s v="mwiseman"/>
    <n v="54989.99"/>
    <m/>
    <s v="C"/>
    <s v="Labor"/>
    <s v="TEC"/>
    <m/>
    <s v="JLAB"/>
    <s v="Const"/>
    <s v="NC_MAG"/>
    <x v="8"/>
    <s v="D.APP37.D"/>
    <s v="APP00506"/>
    <m/>
    <m/>
    <m/>
    <m/>
    <m/>
    <m/>
    <m/>
    <m/>
    <m/>
    <m/>
    <n v="44679.37"/>
    <n v="10310.620000000001"/>
    <m/>
    <m/>
    <m/>
    <m/>
    <m/>
    <x v="0"/>
    <x v="0"/>
    <m/>
  </r>
  <r>
    <s v=""/>
    <s v=" E0403_3300"/>
    <s v="Receipt and Incoming Inspection of Production Magnets Group B6 - 321 Thru 384 RCS-Magnet-Dipoles"/>
    <s v="6.03.02.02.01.04"/>
    <x v="0"/>
    <d v="2028-06-29T00:00:00"/>
    <d v="2028-10-23T00:00:00"/>
    <s v="ebockhold"/>
    <s v="mwiseman"/>
    <n v="61266.75"/>
    <m/>
    <s v="C"/>
    <s v="Labor"/>
    <s v="TEC"/>
    <m/>
    <s v="JLAB"/>
    <s v="Const"/>
    <s v="NC_MAG"/>
    <x v="8"/>
    <s v="D.APP37.D"/>
    <s v="APP00506"/>
    <m/>
    <m/>
    <m/>
    <m/>
    <m/>
    <m/>
    <m/>
    <m/>
    <m/>
    <m/>
    <n v="49779.24"/>
    <n v="11487.52"/>
    <m/>
    <m/>
    <m/>
    <m/>
    <m/>
    <x v="0"/>
    <x v="0"/>
    <m/>
  </r>
  <r>
    <s v=""/>
    <s v=" E0403_2100"/>
    <s v="Receipt and Incoming Inspection of Production Magnets Group A6 - 321 Thru 384 RCS-Magnet-Dipoles"/>
    <s v="6.03.02.02.01.04"/>
    <x v="0"/>
    <d v="2028-06-29T00:00:00"/>
    <d v="2028-10-23T00:00:00"/>
    <s v="ebockhold"/>
    <s v="mwiseman"/>
    <n v="13575.97"/>
    <m/>
    <s v="C"/>
    <s v="Labor"/>
    <s v="TEC"/>
    <m/>
    <s v="JLAB"/>
    <s v="Const"/>
    <s v="NC_MAG"/>
    <x v="8"/>
    <s v="D.APP37.C"/>
    <s v="APP00506"/>
    <m/>
    <m/>
    <m/>
    <m/>
    <m/>
    <m/>
    <m/>
    <m/>
    <m/>
    <m/>
    <n v="11030.47"/>
    <n v="2545.4899999999998"/>
    <m/>
    <m/>
    <m/>
    <m/>
    <m/>
    <x v="0"/>
    <x v="0"/>
    <m/>
  </r>
  <r>
    <s v=""/>
    <s v=" E0403_2100"/>
    <s v="Receipt and Incoming Inspection of Production Magnets Group A6 - 321 Thru 384 RCS-Magnet-Dipoles"/>
    <s v="6.03.02.02.01.04"/>
    <x v="0"/>
    <d v="2028-06-29T00:00:00"/>
    <d v="2028-10-23T00:00:00"/>
    <s v="ebockhold"/>
    <s v="mwiseman"/>
    <n v="54989.99"/>
    <m/>
    <s v="C"/>
    <s v="Labor"/>
    <s v="TEC"/>
    <m/>
    <s v="JLAB"/>
    <s v="Const"/>
    <s v="NC_MAG"/>
    <x v="8"/>
    <s v="D.APP37.C"/>
    <s v="APP00506"/>
    <m/>
    <m/>
    <m/>
    <m/>
    <m/>
    <m/>
    <m/>
    <m/>
    <m/>
    <m/>
    <n v="44679.37"/>
    <n v="10310.620000000001"/>
    <m/>
    <m/>
    <m/>
    <m/>
    <m/>
    <x v="0"/>
    <x v="0"/>
    <m/>
  </r>
  <r>
    <s v=""/>
    <s v=" E0403_2100"/>
    <s v="Receipt and Incoming Inspection of Production Magnets Group A6 - 321 Thru 384 RCS-Magnet-Dipoles"/>
    <s v="6.03.02.02.01.04"/>
    <x v="0"/>
    <d v="2028-06-29T00:00:00"/>
    <d v="2028-10-23T00:00:00"/>
    <s v="ebockhold"/>
    <s v="mwiseman"/>
    <n v="61266.75"/>
    <m/>
    <s v="C"/>
    <s v="Labor"/>
    <s v="TEC"/>
    <m/>
    <s v="JLAB"/>
    <s v="Const"/>
    <s v="NC_MAG"/>
    <x v="8"/>
    <s v="D.APP37.C"/>
    <s v="APP00506"/>
    <m/>
    <m/>
    <m/>
    <m/>
    <m/>
    <m/>
    <m/>
    <m/>
    <m/>
    <m/>
    <n v="49779.24"/>
    <n v="11487.52"/>
    <m/>
    <m/>
    <m/>
    <m/>
    <m/>
    <x v="0"/>
    <x v="0"/>
    <m/>
  </r>
  <r>
    <s v=""/>
    <s v=" E0403_3310"/>
    <s v="Perform Magnet Measurements on Production Magnets Group B6 - 321 Thru 384 RCS-Magnet-Dipoles"/>
    <s v="6.03.02.02.01.04"/>
    <x v="0"/>
    <d v="2028-07-07T00:00:00"/>
    <d v="2028-10-30T00:00:00"/>
    <s v="ebockhold"/>
    <s v="mwiseman"/>
    <n v="33277.21"/>
    <m/>
    <s v="C"/>
    <s v="Labor"/>
    <s v="TEC"/>
    <m/>
    <s v="JLAB"/>
    <s v="Const"/>
    <s v="NC_MAG"/>
    <x v="8"/>
    <s v="D.APP37.D"/>
    <s v="APP00506"/>
    <m/>
    <m/>
    <m/>
    <m/>
    <m/>
    <m/>
    <m/>
    <m/>
    <m/>
    <m/>
    <n v="24957.91"/>
    <n v="8319.2999999999993"/>
    <m/>
    <m/>
    <m/>
    <m/>
    <m/>
    <x v="0"/>
    <x v="0"/>
    <m/>
  </r>
  <r>
    <s v=""/>
    <s v=" E0403_3310"/>
    <s v="Perform Magnet Measurements on Production Magnets Group B6 - 321 Thru 384 RCS-Magnet-Dipoles"/>
    <s v="6.03.02.02.01.04"/>
    <x v="0"/>
    <d v="2028-07-07T00:00:00"/>
    <d v="2028-10-30T00:00:00"/>
    <s v="ebockhold"/>
    <s v="mwiseman"/>
    <n v="40066.21"/>
    <m/>
    <s v="C"/>
    <s v="Labor"/>
    <s v="TEC"/>
    <m/>
    <s v="JLAB"/>
    <s v="Const"/>
    <s v="NC_MAG"/>
    <x v="8"/>
    <s v="D.APP37.D"/>
    <s v="APP00506"/>
    <m/>
    <m/>
    <m/>
    <m/>
    <m/>
    <m/>
    <m/>
    <m/>
    <m/>
    <m/>
    <n v="30049.65"/>
    <n v="10016.549999999999"/>
    <m/>
    <m/>
    <m/>
    <m/>
    <m/>
    <x v="0"/>
    <x v="0"/>
    <m/>
  </r>
  <r>
    <s v=""/>
    <s v=" E0403_3310"/>
    <s v="Perform Magnet Measurements on Production Magnets Group B6 - 321 Thru 384 RCS-Magnet-Dipoles"/>
    <s v="6.03.02.02.01.04"/>
    <x v="0"/>
    <d v="2028-07-07T00:00:00"/>
    <d v="2028-10-30T00:00:00"/>
    <s v="ebockhold"/>
    <s v="mwiseman"/>
    <n v="65664.06"/>
    <m/>
    <s v="C"/>
    <s v="Labor"/>
    <s v="TEC"/>
    <m/>
    <s v="JLAB"/>
    <s v="Const"/>
    <s v="NC_MAG"/>
    <x v="8"/>
    <s v="D.APP37.D"/>
    <s v="APP00506"/>
    <m/>
    <m/>
    <m/>
    <m/>
    <m/>
    <m/>
    <m/>
    <m/>
    <m/>
    <m/>
    <n v="49248.04"/>
    <n v="16416.009999999998"/>
    <m/>
    <m/>
    <m/>
    <m/>
    <m/>
    <x v="0"/>
    <x v="0"/>
    <m/>
  </r>
  <r>
    <s v=""/>
    <s v=" E0403_2110"/>
    <s v="Perform Magnet Measurements on Production Magnets Group A6 - 321 Thru 384 RCS-Magnet-Dipoles"/>
    <s v="6.03.02.02.01.04"/>
    <x v="0"/>
    <d v="2028-07-07T00:00:00"/>
    <d v="2028-10-30T00:00:00"/>
    <s v="ebockhold"/>
    <s v="mwiseman"/>
    <n v="33277.21"/>
    <m/>
    <s v="C"/>
    <s v="Labor"/>
    <s v="TEC"/>
    <m/>
    <s v="JLAB"/>
    <s v="Const"/>
    <s v="NC_MAG"/>
    <x v="8"/>
    <s v="D.APP37.C"/>
    <s v="APP00506"/>
    <m/>
    <m/>
    <m/>
    <m/>
    <m/>
    <m/>
    <m/>
    <m/>
    <m/>
    <m/>
    <n v="24957.91"/>
    <n v="8319.2999999999993"/>
    <m/>
    <m/>
    <m/>
    <m/>
    <m/>
    <x v="0"/>
    <x v="0"/>
    <m/>
  </r>
  <r>
    <s v=""/>
    <s v=" E0403_2110"/>
    <s v="Perform Magnet Measurements on Production Magnets Group A6 - 321 Thru 384 RCS-Magnet-Dipoles"/>
    <s v="6.03.02.02.01.04"/>
    <x v="0"/>
    <d v="2028-07-07T00:00:00"/>
    <d v="2028-10-30T00:00:00"/>
    <s v="ebockhold"/>
    <s v="mwiseman"/>
    <n v="40066.21"/>
    <m/>
    <s v="C"/>
    <s v="Labor"/>
    <s v="TEC"/>
    <m/>
    <s v="JLAB"/>
    <s v="Const"/>
    <s v="NC_MAG"/>
    <x v="8"/>
    <s v="D.APP37.C"/>
    <s v="APP00506"/>
    <m/>
    <m/>
    <m/>
    <m/>
    <m/>
    <m/>
    <m/>
    <m/>
    <m/>
    <m/>
    <n v="30049.65"/>
    <n v="10016.549999999999"/>
    <m/>
    <m/>
    <m/>
    <m/>
    <m/>
    <x v="0"/>
    <x v="0"/>
    <m/>
  </r>
  <r>
    <s v=""/>
    <s v=" E0403_2110"/>
    <s v="Perform Magnet Measurements on Production Magnets Group A6 - 321 Thru 384 RCS-Magnet-Dipoles"/>
    <s v="6.03.02.02.01.04"/>
    <x v="0"/>
    <d v="2028-07-07T00:00:00"/>
    <d v="2028-10-30T00:00:00"/>
    <s v="ebockhold"/>
    <s v="mwiseman"/>
    <n v="65664.06"/>
    <m/>
    <s v="C"/>
    <s v="Labor"/>
    <s v="TEC"/>
    <m/>
    <s v="JLAB"/>
    <s v="Const"/>
    <s v="NC_MAG"/>
    <x v="8"/>
    <s v="D.APP37.C"/>
    <s v="APP00506"/>
    <m/>
    <m/>
    <m/>
    <m/>
    <m/>
    <m/>
    <m/>
    <m/>
    <m/>
    <m/>
    <n v="49248.04"/>
    <n v="16416.009999999998"/>
    <m/>
    <m/>
    <m/>
    <m/>
    <m/>
    <x v="0"/>
    <x v="0"/>
    <m/>
  </r>
  <r>
    <s v=""/>
    <s v=" E0403_3320"/>
    <s v="Analysis and Final Inspection of Production Magnets Group B6 - 321 Thru 384 RCS-Magnet-Dipoles"/>
    <s v="6.03.02.02.01.04"/>
    <x v="0"/>
    <d v="2028-07-28T00:00:00"/>
    <d v="2028-10-25T00:00:00"/>
    <s v="ebockhold"/>
    <s v="mwiseman"/>
    <n v="11948.25"/>
    <m/>
    <s v="C"/>
    <s v="Labor"/>
    <s v="TEC"/>
    <m/>
    <s v="JLAB"/>
    <s v="Const"/>
    <s v="NC_MAG"/>
    <x v="8"/>
    <s v="D.APP37.D"/>
    <s v="APP00506"/>
    <m/>
    <m/>
    <m/>
    <m/>
    <m/>
    <m/>
    <m/>
    <m/>
    <m/>
    <m/>
    <n v="8699.2199999999993"/>
    <n v="3249.04"/>
    <m/>
    <m/>
    <m/>
    <m/>
    <m/>
    <x v="0"/>
    <x v="0"/>
    <m/>
  </r>
  <r>
    <s v=""/>
    <s v=" E0403_3320"/>
    <s v="Analysis and Final Inspection of Production Magnets Group B6 - 321 Thru 384 RCS-Magnet-Dipoles"/>
    <s v="6.03.02.02.01.04"/>
    <x v="0"/>
    <d v="2028-07-28T00:00:00"/>
    <d v="2028-12-19T00:00:00"/>
    <s v="ebockhold"/>
    <s v="mwiseman"/>
    <n v="7250.56"/>
    <m/>
    <s v="C"/>
    <s v="Labor"/>
    <s v="TEC"/>
    <m/>
    <s v="JLAB"/>
    <s v="Const"/>
    <s v="NC_MAG"/>
    <x v="8"/>
    <s v="D.APP37.D"/>
    <s v="APP00506"/>
    <m/>
    <m/>
    <m/>
    <m/>
    <m/>
    <m/>
    <m/>
    <m/>
    <m/>
    <m/>
    <n v="3329.34"/>
    <n v="3921.22"/>
    <m/>
    <m/>
    <m/>
    <m/>
    <m/>
    <x v="0"/>
    <x v="0"/>
    <m/>
  </r>
  <r>
    <s v=""/>
    <s v=" E0403_3320"/>
    <s v="Analysis and Final Inspection of Production Magnets Group B6 - 321 Thru 384 RCS-Magnet-Dipoles"/>
    <s v="6.03.02.02.01.04"/>
    <x v="0"/>
    <d v="2028-07-28T00:00:00"/>
    <d v="2028-10-13T00:00:00"/>
    <s v="ebockhold"/>
    <s v="mwiseman"/>
    <n v="8810.67"/>
    <m/>
    <s v="C"/>
    <s v="Labor"/>
    <s v="TEC"/>
    <m/>
    <s v="JLAB"/>
    <s v="Const"/>
    <s v="NC_MAG"/>
    <x v="8"/>
    <s v="D.APP37.D"/>
    <s v="APP00506"/>
    <m/>
    <m/>
    <m/>
    <m/>
    <m/>
    <m/>
    <m/>
    <m/>
    <m/>
    <m/>
    <n v="7441.19"/>
    <n v="1369.48"/>
    <m/>
    <m/>
    <m/>
    <m/>
    <m/>
    <x v="0"/>
    <x v="0"/>
    <m/>
  </r>
  <r>
    <s v=""/>
    <s v=" E0403_2120"/>
    <s v="Analysis and Final Inspection of Production Magnets Group A6 - 321 Thru 384 RCS-Magnet-Dipoles"/>
    <s v="6.03.02.02.01.04"/>
    <x v="0"/>
    <d v="2028-07-28T00:00:00"/>
    <d v="2028-10-25T00:00:00"/>
    <s v="ebockhold"/>
    <s v="mwiseman"/>
    <n v="11948.25"/>
    <m/>
    <s v="C"/>
    <s v="Labor"/>
    <s v="TEC"/>
    <m/>
    <s v="JLAB"/>
    <s v="Const"/>
    <s v="NC_MAG"/>
    <x v="8"/>
    <s v="D.APP37.C"/>
    <s v="APP00506"/>
    <m/>
    <m/>
    <m/>
    <m/>
    <m/>
    <m/>
    <m/>
    <m/>
    <m/>
    <m/>
    <n v="8699.2199999999993"/>
    <n v="3249.04"/>
    <m/>
    <m/>
    <m/>
    <m/>
    <m/>
    <x v="0"/>
    <x v="0"/>
    <m/>
  </r>
  <r>
    <s v=""/>
    <s v=" E0403_2120"/>
    <s v="Analysis and Final Inspection of Production Magnets Group A6 - 321 Thru 384 RCS-Magnet-Dipoles"/>
    <s v="6.03.02.02.01.04"/>
    <x v="0"/>
    <d v="2028-07-28T00:00:00"/>
    <d v="2028-12-19T00:00:00"/>
    <s v="ebockhold"/>
    <s v="mwiseman"/>
    <n v="7250.56"/>
    <m/>
    <s v="C"/>
    <s v="Labor"/>
    <s v="TEC"/>
    <m/>
    <s v="JLAB"/>
    <s v="Const"/>
    <s v="NC_MAG"/>
    <x v="8"/>
    <s v="D.APP37.C"/>
    <s v="APP00506"/>
    <m/>
    <m/>
    <m/>
    <m/>
    <m/>
    <m/>
    <m/>
    <m/>
    <m/>
    <m/>
    <n v="3329.34"/>
    <n v="3921.22"/>
    <m/>
    <m/>
    <m/>
    <m/>
    <m/>
    <x v="0"/>
    <x v="0"/>
    <m/>
  </r>
  <r>
    <s v=""/>
    <s v=" E0403_2120"/>
    <s v="Analysis and Final Inspection of Production Magnets Group A6 - 321 Thru 384 RCS-Magnet-Dipoles"/>
    <s v="6.03.02.02.01.04"/>
    <x v="0"/>
    <d v="2028-07-28T00:00:00"/>
    <d v="2028-10-13T00:00:00"/>
    <s v="ebockhold"/>
    <s v="mwiseman"/>
    <n v="8810.67"/>
    <m/>
    <s v="C"/>
    <s v="Labor"/>
    <s v="TEC"/>
    <m/>
    <s v="JLAB"/>
    <s v="Const"/>
    <s v="NC_MAG"/>
    <x v="8"/>
    <s v="D.APP37.C"/>
    <s v="APP00506"/>
    <m/>
    <m/>
    <m/>
    <m/>
    <m/>
    <m/>
    <m/>
    <m/>
    <m/>
    <m/>
    <n v="7441.19"/>
    <n v="1369.48"/>
    <m/>
    <m/>
    <m/>
    <m/>
    <m/>
    <x v="0"/>
    <x v="0"/>
    <m/>
  </r>
  <r>
    <s v=""/>
    <s v=" EJ_0201_3970"/>
    <s v="RCS Sextupole - Vendor II - First Article - Test"/>
    <s v="6.03.02.01.02"/>
    <x v="1"/>
    <d v="2025-07-18T00:00:00"/>
    <d v="2025-09-12T00:00:00"/>
    <s v="jtolle"/>
    <s v="hwitte"/>
    <n v="2830.64"/>
    <s v="EDIA"/>
    <s v="C"/>
    <s v="Labor"/>
    <s v="TEC"/>
    <s v="CD-3A"/>
    <s v="BNL"/>
    <s v="Const.Fabricate"/>
    <s v="NC_MAG"/>
    <x v="9"/>
    <s v="D.APP44.C"/>
    <s v="APP00205"/>
    <m/>
    <m/>
    <m/>
    <m/>
    <m/>
    <m/>
    <m/>
    <n v="2830.64"/>
    <m/>
    <m/>
    <m/>
    <m/>
    <m/>
    <m/>
    <m/>
    <m/>
    <m/>
    <x v="0"/>
    <x v="0"/>
    <m/>
  </r>
  <r>
    <s v=""/>
    <s v=" EJ_0201_3970"/>
    <s v="RCS Sextupole - Vendor II - First Article - Test"/>
    <s v="6.03.02.01.02"/>
    <x v="1"/>
    <d v="2025-07-18T00:00:00"/>
    <d v="2025-09-12T00:00:00"/>
    <s v="jtolle"/>
    <s v="hwitte"/>
    <n v="4198.9399999999996"/>
    <s v="EDIA"/>
    <s v="C"/>
    <s v="Labor"/>
    <s v="TEC"/>
    <s v="CD-3A"/>
    <s v="BNL"/>
    <s v="Const.Fabricate"/>
    <s v="NC_MAG"/>
    <x v="9"/>
    <s v="D.APP44.C"/>
    <s v="APP00205"/>
    <m/>
    <m/>
    <m/>
    <m/>
    <m/>
    <m/>
    <m/>
    <n v="4198.9399999999996"/>
    <m/>
    <m/>
    <m/>
    <m/>
    <m/>
    <m/>
    <m/>
    <m/>
    <m/>
    <x v="0"/>
    <x v="0"/>
    <m/>
  </r>
  <r>
    <s v=""/>
    <s v=" EJ_0201_3980"/>
    <s v="RCS Sextupole - Vendor II - Revise Specification and SOW"/>
    <s v="6.03.02.01.02"/>
    <x v="0"/>
    <d v="2025-09-15T00:00:00"/>
    <d v="2025-09-26T00:00:00"/>
    <s v="jtolle"/>
    <s v="hwitte"/>
    <n v="1293.5"/>
    <s v="EDIA"/>
    <s v="C"/>
    <s v="Labor"/>
    <s v="TEC"/>
    <m/>
    <s v="BNL"/>
    <s v="Const.Procure"/>
    <s v="NC_MAG"/>
    <x v="10"/>
    <s v="D.APP44.C"/>
    <s v="APP00205"/>
    <m/>
    <m/>
    <m/>
    <m/>
    <m/>
    <m/>
    <m/>
    <n v="1293.5"/>
    <m/>
    <m/>
    <m/>
    <m/>
    <m/>
    <m/>
    <m/>
    <m/>
    <m/>
    <x v="0"/>
    <x v="0"/>
    <m/>
  </r>
  <r>
    <s v=""/>
    <s v=" EJ_0201_3980"/>
    <s v="RCS Sextupole - Vendor II - Revise Specification and SOW"/>
    <s v="6.03.02.01.02"/>
    <x v="0"/>
    <d v="2025-09-15T00:00:00"/>
    <d v="2025-09-26T00:00:00"/>
    <s v="jtolle"/>
    <s v="hwitte"/>
    <n v="1706.5"/>
    <s v="EDIA"/>
    <s v="C"/>
    <s v="Labor"/>
    <s v="TEC"/>
    <m/>
    <s v="BNL"/>
    <s v="Const.Procure"/>
    <s v="NC_MAG"/>
    <x v="10"/>
    <s v="D.APP44.C"/>
    <s v="APP00205"/>
    <m/>
    <m/>
    <m/>
    <m/>
    <m/>
    <m/>
    <m/>
    <n v="1706.5"/>
    <m/>
    <m/>
    <m/>
    <m/>
    <m/>
    <m/>
    <m/>
    <m/>
    <m/>
    <x v="0"/>
    <x v="0"/>
    <m/>
  </r>
  <r>
    <s v=""/>
    <s v=" EJ_0201_3980"/>
    <s v="RCS Sextupole - Vendor II - Revise Specification and SOW"/>
    <s v="6.03.02.01.02"/>
    <x v="0"/>
    <d v="2025-09-15T00:00:00"/>
    <d v="2025-09-26T00:00:00"/>
    <s v="jtolle"/>
    <s v="hwitte"/>
    <n v="874.78"/>
    <s v="EDIA"/>
    <s v="C"/>
    <s v="Labor"/>
    <s v="TEC"/>
    <m/>
    <s v="BNL"/>
    <s v="Const.Procure"/>
    <s v="NC_MAG"/>
    <x v="10"/>
    <s v="D.APP44.C"/>
    <s v="APP00205"/>
    <m/>
    <m/>
    <m/>
    <m/>
    <m/>
    <m/>
    <m/>
    <n v="874.78"/>
    <m/>
    <m/>
    <m/>
    <m/>
    <m/>
    <m/>
    <m/>
    <m/>
    <m/>
    <x v="0"/>
    <x v="0"/>
    <m/>
  </r>
  <r>
    <s v="Contract Award"/>
    <s v=" E1008_17356"/>
    <s v="AWARD: LV Circuit Board Power Supplies - PID - Electron Endcap PID - dRICH"/>
    <s v="6.10.08"/>
    <x v="0"/>
    <d v="2026-01-27T00:00:00"/>
    <d v="2026-01-28T00:00:00"/>
    <s v="ewoolsey"/>
    <s v="fbarbosa"/>
    <n v="0.01"/>
    <m/>
    <s v="C"/>
    <s v="Nonlabor"/>
    <s v="TEC"/>
    <m/>
    <s v="JLAB"/>
    <s v="PED"/>
    <s v="DET"/>
    <x v="9"/>
    <s v="B"/>
    <m/>
    <m/>
    <m/>
    <m/>
    <m/>
    <m/>
    <m/>
    <m/>
    <m/>
    <n v="0.01"/>
    <m/>
    <m/>
    <m/>
    <m/>
    <m/>
    <m/>
    <m/>
    <m/>
    <x v="0"/>
    <x v="0"/>
    <m/>
  </r>
  <r>
    <s v="Contract Award"/>
    <s v=" E1008_17386"/>
    <s v="AWARD: Electronics &amp; Readout Assembly Fabrication - PID - Electron Endcap PID - dRICH"/>
    <s v="6.10.08"/>
    <x v="0"/>
    <d v="2029-09-21T00:00:00"/>
    <d v="2029-09-25T00:00:00"/>
    <s v="ewoolsey"/>
    <s v="fbarbosa"/>
    <n v="0.01"/>
    <m/>
    <s v="C"/>
    <s v="Nonlabor"/>
    <s v="TEC"/>
    <m/>
    <s v="JLAB"/>
    <s v="PED"/>
    <s v="DET"/>
    <x v="9"/>
    <s v="B"/>
    <m/>
    <m/>
    <m/>
    <m/>
    <m/>
    <m/>
    <m/>
    <m/>
    <m/>
    <m/>
    <m/>
    <m/>
    <n v="0.01"/>
    <m/>
    <m/>
    <m/>
    <m/>
    <m/>
    <x v="0"/>
    <x v="0"/>
    <m/>
  </r>
  <r>
    <s v="Contract Award"/>
    <s v=" E1008_17506"/>
    <s v="AWARD: LV Circuit Board Power Supplies Fabrication - PID - Barrel PID - hpDIRC"/>
    <s v="6.10.08"/>
    <x v="0"/>
    <d v="2029-01-10T00:00:00"/>
    <d v="2029-01-11T00:00:00"/>
    <s v="ewoolsey"/>
    <s v="fbarbosa"/>
    <n v="0.01"/>
    <m/>
    <s v="C"/>
    <s v="Nonlabor"/>
    <s v="TEC"/>
    <m/>
    <s v="JLAB"/>
    <s v="PED"/>
    <s v="DET"/>
    <x v="9"/>
    <s v="B"/>
    <m/>
    <m/>
    <m/>
    <m/>
    <m/>
    <m/>
    <m/>
    <m/>
    <m/>
    <m/>
    <m/>
    <m/>
    <n v="0.01"/>
    <m/>
    <m/>
    <m/>
    <m/>
    <m/>
    <x v="0"/>
    <x v="0"/>
    <m/>
  </r>
  <r>
    <s v="Contract Award"/>
    <s v=" E1008_17536"/>
    <s v="AWARD: Electronics &amp; Readout Assembly - Procurement - PID - Barrel PID - hpDIRC"/>
    <s v="6.10.08"/>
    <x v="0"/>
    <d v="2026-06-16T00:00:00"/>
    <d v="2026-06-17T00:00:00"/>
    <s v="ewoolsey"/>
    <s v="fbarbosa"/>
    <n v="0.01"/>
    <m/>
    <s v="C"/>
    <s v="Nonlabor"/>
    <s v="TEC"/>
    <m/>
    <s v="JLAB"/>
    <s v="PED"/>
    <s v="DET"/>
    <x v="9"/>
    <s v="B"/>
    <m/>
    <m/>
    <m/>
    <m/>
    <m/>
    <m/>
    <m/>
    <m/>
    <m/>
    <n v="0.01"/>
    <m/>
    <m/>
    <m/>
    <m/>
    <m/>
    <m/>
    <m/>
    <m/>
    <x v="0"/>
    <x v="0"/>
    <m/>
  </r>
  <r>
    <s v=""/>
    <s v=" HR_0605_3019"/>
    <s v="Electro-Optical Wall Current Monitor - Collect parameters for Preliminary Design"/>
    <s v="6.05.05.03"/>
    <x v="0"/>
    <d v="2022-10-03T00:00:00"/>
    <d v="2022-12-01T00:00:00"/>
    <s v="mahmed"/>
    <s v="gassner"/>
    <n v="816.62"/>
    <s v="EDIA"/>
    <s v="C"/>
    <s v="Labor"/>
    <s v="TEC"/>
    <m/>
    <s v="BNL"/>
    <s v="PED"/>
    <s v="INS"/>
    <x v="11"/>
    <m/>
    <m/>
    <m/>
    <m/>
    <m/>
    <m/>
    <m/>
    <n v="816.62"/>
    <m/>
    <m/>
    <m/>
    <m/>
    <m/>
    <m/>
    <m/>
    <m/>
    <m/>
    <m/>
    <m/>
    <x v="0"/>
    <x v="0"/>
    <m/>
  </r>
  <r>
    <s v=""/>
    <s v=" HR_0605_3019"/>
    <s v="Electro-Optical Wall Current Monitor - Collect parameters for Preliminary Design"/>
    <s v="6.05.05.03"/>
    <x v="0"/>
    <d v="2022-10-03T00:00:00"/>
    <d v="2022-12-01T00:00:00"/>
    <s v="mahmed"/>
    <s v="gassner"/>
    <n v="796.52"/>
    <s v="EDIA"/>
    <s v="C"/>
    <s v="Labor"/>
    <s v="TEC"/>
    <m/>
    <s v="BNL"/>
    <s v="PED"/>
    <s v="INS"/>
    <x v="11"/>
    <m/>
    <m/>
    <m/>
    <m/>
    <m/>
    <m/>
    <m/>
    <n v="796.52"/>
    <m/>
    <m/>
    <m/>
    <m/>
    <m/>
    <m/>
    <m/>
    <m/>
    <m/>
    <m/>
    <m/>
    <x v="0"/>
    <x v="0"/>
    <m/>
  </r>
  <r>
    <s v=""/>
    <s v=" HR_0605_3075"/>
    <s v="Electro-Optical Wall Current Monitor - Collect parameters for Final Design"/>
    <s v="6.05.05.03"/>
    <x v="0"/>
    <d v="2023-09-19T00:00:00"/>
    <d v="2023-12-15T00:00:00"/>
    <s v="mahmed"/>
    <s v="gassner"/>
    <n v="840.91"/>
    <s v="EDIA"/>
    <s v="C"/>
    <s v="Labor"/>
    <s v="TEC"/>
    <m/>
    <s v="BNL"/>
    <s v="PED"/>
    <s v="INS"/>
    <x v="11"/>
    <m/>
    <m/>
    <m/>
    <m/>
    <m/>
    <m/>
    <m/>
    <n v="126.14"/>
    <n v="714.77"/>
    <m/>
    <m/>
    <m/>
    <m/>
    <m/>
    <m/>
    <m/>
    <m/>
    <m/>
    <m/>
    <x v="0"/>
    <x v="0"/>
    <m/>
  </r>
  <r>
    <s v=""/>
    <s v=" HR_0605_3075"/>
    <s v="Electro-Optical Wall Current Monitor - Collect parameters for Final Design"/>
    <s v="6.05.05.03"/>
    <x v="0"/>
    <d v="2023-09-19T00:00:00"/>
    <d v="2023-12-15T00:00:00"/>
    <s v="mahmed"/>
    <s v="gassner"/>
    <n v="820.21"/>
    <s v="EDIA"/>
    <s v="C"/>
    <s v="Labor"/>
    <s v="TEC"/>
    <m/>
    <s v="BNL"/>
    <s v="PED"/>
    <s v="INS"/>
    <x v="11"/>
    <m/>
    <m/>
    <m/>
    <m/>
    <m/>
    <m/>
    <m/>
    <n v="123.03"/>
    <n v="697.18"/>
    <m/>
    <m/>
    <m/>
    <m/>
    <m/>
    <m/>
    <m/>
    <m/>
    <m/>
    <m/>
    <x v="0"/>
    <x v="0"/>
    <m/>
  </r>
  <r>
    <s v=""/>
    <s v=" HR_0605_3101"/>
    <s v="Electro-Optical Wall Current Monitor - Final Design"/>
    <s v="6.05.05.03"/>
    <x v="0"/>
    <d v="2023-12-18T00:00:00"/>
    <d v="2024-10-01T00:00:00"/>
    <s v="mahmed"/>
    <s v="gassner"/>
    <n v="6944.3"/>
    <s v="EDIA"/>
    <s v="C"/>
    <s v="Labor"/>
    <s v="TEC"/>
    <m/>
    <s v="BNL"/>
    <s v="PED"/>
    <s v="INS"/>
    <x v="11"/>
    <m/>
    <m/>
    <m/>
    <m/>
    <m/>
    <m/>
    <m/>
    <m/>
    <n v="6909.58"/>
    <n v="34.72"/>
    <m/>
    <m/>
    <m/>
    <m/>
    <m/>
    <m/>
    <m/>
    <m/>
    <m/>
    <x v="0"/>
    <x v="0"/>
    <m/>
  </r>
  <r>
    <s v=""/>
    <s v=" HR_0605_3101"/>
    <s v="Electro-Optical Wall Current Monitor - Final Design"/>
    <s v="6.05.05.03"/>
    <x v="0"/>
    <d v="2023-12-18T00:00:00"/>
    <d v="2024-10-01T00:00:00"/>
    <s v="mahmed"/>
    <s v="gassner"/>
    <n v="36646.199999999997"/>
    <s v="EDIA"/>
    <s v="C"/>
    <s v="Labor"/>
    <s v="TEC"/>
    <m/>
    <s v="BNL"/>
    <s v="PED"/>
    <s v="INS"/>
    <x v="11"/>
    <m/>
    <m/>
    <m/>
    <m/>
    <m/>
    <m/>
    <m/>
    <m/>
    <n v="36462.97"/>
    <n v="183.23"/>
    <m/>
    <m/>
    <m/>
    <m/>
    <m/>
    <m/>
    <m/>
    <m/>
    <m/>
    <x v="0"/>
    <x v="0"/>
    <m/>
  </r>
  <r>
    <s v=""/>
    <s v=" HR_0605_3101"/>
    <s v="Electro-Optical Wall Current Monitor - Final Design"/>
    <s v="6.05.05.03"/>
    <x v="0"/>
    <d v="2023-12-18T00:00:00"/>
    <d v="2024-10-01T00:00:00"/>
    <s v="mahmed"/>
    <s v="gassner"/>
    <n v="18323.099999999999"/>
    <s v="EDIA"/>
    <s v="C"/>
    <s v="Labor"/>
    <s v="TEC"/>
    <m/>
    <s v="BNL"/>
    <s v="PED"/>
    <s v="INS"/>
    <x v="11"/>
    <m/>
    <m/>
    <m/>
    <m/>
    <m/>
    <m/>
    <m/>
    <m/>
    <n v="18231.48"/>
    <n v="91.62"/>
    <m/>
    <m/>
    <m/>
    <m/>
    <m/>
    <m/>
    <m/>
    <m/>
    <m/>
    <x v="0"/>
    <x v="0"/>
    <m/>
  </r>
  <r>
    <s v=""/>
    <s v=" HR_0605_3101"/>
    <s v="Electro-Optical Wall Current Monitor - Final Design"/>
    <s v="6.05.05.03"/>
    <x v="0"/>
    <d v="2023-12-18T00:00:00"/>
    <d v="2024-10-01T00:00:00"/>
    <s v="mahmed"/>
    <s v="gassner"/>
    <n v="18785.45"/>
    <s v="EDIA"/>
    <s v="C"/>
    <s v="Labor"/>
    <s v="TEC"/>
    <m/>
    <s v="BNL"/>
    <s v="PED"/>
    <s v="INS"/>
    <x v="11"/>
    <m/>
    <m/>
    <m/>
    <m/>
    <m/>
    <m/>
    <m/>
    <m/>
    <n v="18691.52"/>
    <n v="93.93"/>
    <m/>
    <m/>
    <m/>
    <m/>
    <m/>
    <m/>
    <m/>
    <m/>
    <m/>
    <x v="0"/>
    <x v="0"/>
    <m/>
  </r>
  <r>
    <s v=""/>
    <s v=" EJ_0401_2191"/>
    <s v="400 MeV Linac - BNL Final Design Review (FDR)"/>
    <s v="6.03.04.01.03"/>
    <x v="0"/>
    <d v="2023-05-16T00:00:00"/>
    <d v="2023-05-16T00:00:00"/>
    <s v="glayden"/>
    <s v="skaritka"/>
    <n v="637.21"/>
    <s v="EDIA"/>
    <s v="C"/>
    <s v="Labor"/>
    <s v="TEC"/>
    <m/>
    <s v="BNL"/>
    <s v="PED"/>
    <s v="INJ"/>
    <x v="10"/>
    <s v="D25.APP08.A"/>
    <m/>
    <m/>
    <m/>
    <m/>
    <m/>
    <m/>
    <n v="637.21"/>
    <m/>
    <m/>
    <m/>
    <m/>
    <m/>
    <m/>
    <m/>
    <m/>
    <m/>
    <m/>
    <m/>
    <x v="0"/>
    <x v="0"/>
    <m/>
  </r>
  <r>
    <s v=""/>
    <s v=" PM_0308_1480"/>
    <s v="Systems Engineering &amp; Configuration Management - FY23 Labor"/>
    <s v="6.01.01.01.04"/>
    <x v="0"/>
    <d v="2022-10-03T00:00:00"/>
    <d v="2023-09-29T00:00:00"/>
    <s v="kkrug"/>
    <s v="willeke"/>
    <n v="652503.13"/>
    <s v="EDIA"/>
    <s v="A"/>
    <s v="Labor"/>
    <s v="TEC"/>
    <m/>
    <s v="BNL"/>
    <s v="PED"/>
    <s v="PM"/>
    <x v="0"/>
    <m/>
    <m/>
    <m/>
    <m/>
    <m/>
    <m/>
    <m/>
    <n v="652503.13"/>
    <n v="0"/>
    <m/>
    <m/>
    <m/>
    <m/>
    <m/>
    <m/>
    <m/>
    <m/>
    <m/>
    <m/>
    <x v="0"/>
    <x v="0"/>
    <m/>
  </r>
  <r>
    <s v=""/>
    <s v=" PM_0308_1490"/>
    <s v="Systems Engineering &amp; Configuration Management - FY24 Labor"/>
    <s v="6.01.01.01.04"/>
    <x v="0"/>
    <d v="2023-10-02T00:00:00"/>
    <d v="2024-09-30T00:00:00"/>
    <s v="kkrug"/>
    <s v="willeke"/>
    <n v="675340.74"/>
    <s v="EDIA"/>
    <s v="A"/>
    <s v="Labor"/>
    <s v="TEC"/>
    <m/>
    <s v="BNL"/>
    <s v="PED"/>
    <s v="PM"/>
    <x v="0"/>
    <m/>
    <m/>
    <m/>
    <m/>
    <m/>
    <m/>
    <m/>
    <m/>
    <n v="675340.74"/>
    <m/>
    <m/>
    <m/>
    <m/>
    <m/>
    <m/>
    <m/>
    <m/>
    <m/>
    <m/>
    <x v="0"/>
    <x v="0"/>
    <m/>
  </r>
  <r>
    <s v=""/>
    <s v=" PM_0308_1500"/>
    <s v="Systems Engineering &amp; Configuration Management - FY25 Labor"/>
    <s v="6.01.01.01.04"/>
    <x v="0"/>
    <d v="2024-10-01T00:00:00"/>
    <d v="2025-09-30T00:00:00"/>
    <s v="kkrug"/>
    <s v="willeke"/>
    <n v="698977.66"/>
    <s v="EDIA"/>
    <s v="A"/>
    <s v="Labor"/>
    <s v="TEC"/>
    <m/>
    <s v="BNL"/>
    <s v="Const"/>
    <s v="PM"/>
    <x v="0"/>
    <m/>
    <m/>
    <m/>
    <m/>
    <m/>
    <m/>
    <m/>
    <m/>
    <m/>
    <n v="698977.66"/>
    <m/>
    <m/>
    <m/>
    <m/>
    <m/>
    <m/>
    <m/>
    <m/>
    <m/>
    <x v="0"/>
    <x v="0"/>
    <m/>
  </r>
  <r>
    <s v=""/>
    <s v=" PM_0308_1510"/>
    <s v="Systems Engineering &amp; Configuration Management - FY26 Labor"/>
    <s v="6.01.01.01.04"/>
    <x v="0"/>
    <d v="2025-10-01T00:00:00"/>
    <d v="2026-09-30T00:00:00"/>
    <s v="kkrug"/>
    <s v="willeke"/>
    <n v="723441.88"/>
    <s v="EDIA"/>
    <s v="A"/>
    <s v="Labor"/>
    <s v="TEC"/>
    <m/>
    <s v="BNL"/>
    <s v="Const"/>
    <s v="PM"/>
    <x v="0"/>
    <m/>
    <m/>
    <m/>
    <m/>
    <m/>
    <m/>
    <m/>
    <m/>
    <m/>
    <m/>
    <n v="723441.88"/>
    <m/>
    <m/>
    <m/>
    <m/>
    <m/>
    <m/>
    <m/>
    <m/>
    <x v="0"/>
    <x v="0"/>
    <m/>
  </r>
  <r>
    <s v=""/>
    <s v=" EJ_0201_3760"/>
    <s v="RCS Dipole - Mount on Girders &amp; Survey - AS09"/>
    <s v="6.03.02.01.06"/>
    <x v="0"/>
    <d v="2026-09-08T00:00:00"/>
    <d v="2026-12-16T00:00:00"/>
    <s v="jtolle"/>
    <s v="hwitte"/>
    <n v="80013.490000000005"/>
    <s v="CON"/>
    <s v="C"/>
    <s v="Labor"/>
    <s v="TEC"/>
    <m/>
    <s v="BNL"/>
    <s v="Const.Install"/>
    <s v="NC_MAG"/>
    <x v="5"/>
    <m/>
    <m/>
    <m/>
    <m/>
    <m/>
    <m/>
    <m/>
    <m/>
    <m/>
    <m/>
    <n v="20003.37"/>
    <n v="60010.12"/>
    <m/>
    <m/>
    <m/>
    <m/>
    <m/>
    <m/>
    <m/>
    <x v="0"/>
    <x v="0"/>
    <m/>
  </r>
  <r>
    <s v=""/>
    <s v=" EJ_0201_3760"/>
    <s v="RCS Dipole - Mount on Girders &amp; Survey - AS09"/>
    <s v="6.03.02.01.06"/>
    <x v="0"/>
    <d v="2026-09-08T00:00:00"/>
    <d v="2026-12-16T00:00:00"/>
    <s v="jtolle"/>
    <s v="hwitte"/>
    <n v="70344.259999999995"/>
    <s v="CON"/>
    <s v="C"/>
    <s v="Labor"/>
    <s v="TEC"/>
    <m/>
    <s v="BNL"/>
    <s v="Const.Install"/>
    <s v="NC_MAG"/>
    <x v="5"/>
    <m/>
    <m/>
    <m/>
    <m/>
    <m/>
    <m/>
    <m/>
    <m/>
    <m/>
    <m/>
    <n v="17586.07"/>
    <n v="52758.2"/>
    <m/>
    <m/>
    <m/>
    <m/>
    <m/>
    <m/>
    <m/>
    <x v="0"/>
    <x v="0"/>
    <m/>
  </r>
  <r>
    <s v=""/>
    <s v=" EJ_0201_3761"/>
    <s v="RCS Dipole - Mount on Girders &amp; Survey - AS11"/>
    <s v="6.03.02.01.06"/>
    <x v="0"/>
    <d v="2026-12-24T00:00:00"/>
    <d v="2027-04-02T00:00:00"/>
    <s v="jtolle"/>
    <s v="hwitte"/>
    <n v="70944.03"/>
    <s v="CON"/>
    <s v="C"/>
    <s v="Labor"/>
    <s v="TEC"/>
    <m/>
    <s v="BNL"/>
    <s v="Const.Install"/>
    <s v="NC_MAG"/>
    <x v="5"/>
    <m/>
    <m/>
    <m/>
    <m/>
    <m/>
    <m/>
    <m/>
    <m/>
    <m/>
    <m/>
    <m/>
    <n v="70944.03"/>
    <m/>
    <m/>
    <m/>
    <m/>
    <m/>
    <m/>
    <m/>
    <x v="0"/>
    <x v="0"/>
    <m/>
  </r>
  <r>
    <s v=""/>
    <s v=" EJ_0201_3762"/>
    <s v="RCS Dipole - Mount on Girders &amp; Survey - AS05"/>
    <s v="6.03.02.01.06"/>
    <x v="0"/>
    <d v="2027-06-15T00:00:00"/>
    <d v="2027-09-20T00:00:00"/>
    <s v="jtolle"/>
    <s v="hwitte"/>
    <n v="70944.03"/>
    <s v="CON"/>
    <s v="C"/>
    <s v="Labor"/>
    <s v="TEC"/>
    <m/>
    <s v="BNL"/>
    <s v="Const.Install"/>
    <s v="NC_MAG"/>
    <x v="5"/>
    <m/>
    <m/>
    <m/>
    <m/>
    <m/>
    <m/>
    <m/>
    <m/>
    <m/>
    <m/>
    <m/>
    <n v="70944.03"/>
    <m/>
    <m/>
    <m/>
    <m/>
    <m/>
    <m/>
    <m/>
    <x v="0"/>
    <x v="0"/>
    <m/>
  </r>
  <r>
    <s v=""/>
    <s v=" EJ_0201_3763"/>
    <s v="RCS Dipole - Mount on Girders &amp; Survey - AS03"/>
    <s v="6.03.02.01.06"/>
    <x v="0"/>
    <d v="2027-12-06T00:00:00"/>
    <d v="2028-03-14T00:00:00"/>
    <s v="jtolle"/>
    <s v="hwitte"/>
    <n v="73427.070000000007"/>
    <s v="CON"/>
    <s v="C"/>
    <s v="Labor"/>
    <s v="TEC"/>
    <m/>
    <s v="BNL"/>
    <s v="Const.Install"/>
    <s v="NC_MAG"/>
    <x v="5"/>
    <m/>
    <m/>
    <m/>
    <m/>
    <m/>
    <m/>
    <m/>
    <m/>
    <m/>
    <m/>
    <m/>
    <m/>
    <n v="73427.070000000007"/>
    <m/>
    <m/>
    <m/>
    <m/>
    <m/>
    <m/>
    <x v="0"/>
    <x v="0"/>
    <m/>
  </r>
  <r>
    <s v=""/>
    <s v=" EJ_0201_3764"/>
    <s v="RCS Dipole - Mount on Girders &amp; Survey - AS01"/>
    <s v="6.03.02.01.06"/>
    <x v="0"/>
    <d v="2028-05-24T00:00:00"/>
    <d v="2028-08-29T00:00:00"/>
    <s v="jtolle"/>
    <s v="hwitte"/>
    <n v="73427.070000000007"/>
    <s v="CON"/>
    <s v="C"/>
    <s v="Labor"/>
    <s v="TEC"/>
    <m/>
    <s v="BNL"/>
    <s v="Const.Install"/>
    <s v="NC_MAG"/>
    <x v="5"/>
    <m/>
    <m/>
    <m/>
    <m/>
    <m/>
    <m/>
    <m/>
    <m/>
    <m/>
    <m/>
    <m/>
    <m/>
    <n v="73427.070000000007"/>
    <m/>
    <m/>
    <m/>
    <m/>
    <m/>
    <m/>
    <x v="0"/>
    <x v="0"/>
    <m/>
  </r>
  <r>
    <s v=""/>
    <s v=" EJ_0201_3765"/>
    <s v="RCS Dipole - Mount on Girders &amp; Survey - AS07"/>
    <s v="6.03.02.01.06"/>
    <x v="0"/>
    <d v="2028-11-13T00:00:00"/>
    <d v="2029-02-22T00:00:00"/>
    <s v="jtolle"/>
    <s v="hwitte"/>
    <n v="75997.02"/>
    <s v="CON"/>
    <s v="C"/>
    <s v="Labor"/>
    <s v="TEC"/>
    <m/>
    <s v="BNL"/>
    <s v="Const.Install"/>
    <s v="NC_MAG"/>
    <x v="5"/>
    <m/>
    <m/>
    <m/>
    <m/>
    <m/>
    <m/>
    <m/>
    <m/>
    <m/>
    <m/>
    <m/>
    <m/>
    <m/>
    <n v="75997.02"/>
    <m/>
    <m/>
    <m/>
    <m/>
    <m/>
    <x v="0"/>
    <x v="0"/>
    <m/>
  </r>
  <r>
    <s v=""/>
    <s v=" EJ_0201_3761"/>
    <s v="RCS Dipole - Mount on Girders &amp; Survey - AS11"/>
    <s v="6.03.02.01.06"/>
    <x v="0"/>
    <d v="2026-12-24T00:00:00"/>
    <d v="2027-04-02T00:00:00"/>
    <s v="jtolle"/>
    <s v="hwitte"/>
    <n v="80695.7"/>
    <s v="CON"/>
    <s v="C"/>
    <s v="Labor"/>
    <s v="TEC"/>
    <m/>
    <s v="BNL"/>
    <s v="Const.Install"/>
    <s v="NC_MAG"/>
    <x v="5"/>
    <m/>
    <m/>
    <m/>
    <m/>
    <m/>
    <m/>
    <m/>
    <m/>
    <m/>
    <m/>
    <m/>
    <n v="80695.7"/>
    <m/>
    <m/>
    <m/>
    <m/>
    <m/>
    <m/>
    <m/>
    <x v="0"/>
    <x v="0"/>
    <m/>
  </r>
  <r>
    <s v=""/>
    <s v=" EJ_0201_3762"/>
    <s v="RCS Dipole - Mount on Girders &amp; Survey - AS05"/>
    <s v="6.03.02.01.06"/>
    <x v="0"/>
    <d v="2027-06-15T00:00:00"/>
    <d v="2027-09-20T00:00:00"/>
    <s v="jtolle"/>
    <s v="hwitte"/>
    <n v="80695.7"/>
    <s v="CON"/>
    <s v="C"/>
    <s v="Labor"/>
    <s v="TEC"/>
    <m/>
    <s v="BNL"/>
    <s v="Const.Install"/>
    <s v="NC_MAG"/>
    <x v="5"/>
    <m/>
    <m/>
    <m/>
    <m/>
    <m/>
    <m/>
    <m/>
    <m/>
    <m/>
    <m/>
    <m/>
    <n v="80695.7"/>
    <m/>
    <m/>
    <m/>
    <m/>
    <m/>
    <m/>
    <m/>
    <x v="0"/>
    <x v="0"/>
    <m/>
  </r>
  <r>
    <s v=""/>
    <s v=" EJ_0201_3763"/>
    <s v="RCS Dipole - Mount on Girders &amp; Survey - AS03"/>
    <s v="6.03.02.01.06"/>
    <x v="0"/>
    <d v="2027-12-06T00:00:00"/>
    <d v="2028-03-14T00:00:00"/>
    <s v="jtolle"/>
    <s v="hwitte"/>
    <n v="83520.05"/>
    <s v="CON"/>
    <s v="C"/>
    <s v="Labor"/>
    <s v="TEC"/>
    <m/>
    <s v="BNL"/>
    <s v="Const.Install"/>
    <s v="NC_MAG"/>
    <x v="5"/>
    <m/>
    <m/>
    <m/>
    <m/>
    <m/>
    <m/>
    <m/>
    <m/>
    <m/>
    <m/>
    <m/>
    <m/>
    <n v="83520.05"/>
    <m/>
    <m/>
    <m/>
    <m/>
    <m/>
    <m/>
    <x v="0"/>
    <x v="0"/>
    <m/>
  </r>
  <r>
    <s v=""/>
    <s v=" EJ_0201_3764"/>
    <s v="RCS Dipole - Mount on Girders &amp; Survey - AS01"/>
    <s v="6.03.02.01.06"/>
    <x v="0"/>
    <d v="2028-05-24T00:00:00"/>
    <d v="2028-08-29T00:00:00"/>
    <s v="jtolle"/>
    <s v="hwitte"/>
    <n v="83520.05"/>
    <s v="CON"/>
    <s v="C"/>
    <s v="Labor"/>
    <s v="TEC"/>
    <m/>
    <s v="BNL"/>
    <s v="Const.Install"/>
    <s v="NC_MAG"/>
    <x v="5"/>
    <m/>
    <m/>
    <m/>
    <m/>
    <m/>
    <m/>
    <m/>
    <m/>
    <m/>
    <m/>
    <m/>
    <m/>
    <n v="83520.05"/>
    <m/>
    <m/>
    <m/>
    <m/>
    <m/>
    <m/>
    <x v="0"/>
    <x v="0"/>
    <m/>
  </r>
  <r>
    <s v=""/>
    <s v=" EJ_0201_3765"/>
    <s v="RCS Dipole - Mount on Girders &amp; Survey - AS07"/>
    <s v="6.03.02.01.06"/>
    <x v="0"/>
    <d v="2028-11-13T00:00:00"/>
    <d v="2029-02-22T00:00:00"/>
    <s v="jtolle"/>
    <s v="hwitte"/>
    <n v="86443.25"/>
    <s v="CON"/>
    <s v="C"/>
    <s v="Labor"/>
    <s v="TEC"/>
    <m/>
    <s v="BNL"/>
    <s v="Const.Install"/>
    <s v="NC_MAG"/>
    <x v="5"/>
    <m/>
    <m/>
    <m/>
    <m/>
    <m/>
    <m/>
    <m/>
    <m/>
    <m/>
    <m/>
    <m/>
    <m/>
    <m/>
    <n v="86443.25"/>
    <m/>
    <m/>
    <m/>
    <m/>
    <m/>
    <x v="0"/>
    <x v="0"/>
    <m/>
  </r>
  <r>
    <s v=""/>
    <s v=" EJ_0201_3790"/>
    <s v="RCS Sextupole - Mount on Girders &amp; Survey - AS09"/>
    <s v="6.03.02.01.06"/>
    <x v="0"/>
    <d v="2027-03-24T00:00:00"/>
    <d v="2027-07-29T00:00:00"/>
    <s v="jtolle"/>
    <s v="hwitte"/>
    <n v="88260.92"/>
    <s v="CON"/>
    <s v="C"/>
    <s v="Labor"/>
    <s v="TEC"/>
    <m/>
    <s v="BNL"/>
    <s v="Const.Install"/>
    <s v="NC_MAG"/>
    <x v="5"/>
    <m/>
    <m/>
    <m/>
    <m/>
    <m/>
    <m/>
    <m/>
    <m/>
    <m/>
    <m/>
    <m/>
    <n v="88260.92"/>
    <m/>
    <m/>
    <m/>
    <m/>
    <m/>
    <m/>
    <m/>
    <x v="0"/>
    <x v="0"/>
    <m/>
  </r>
  <r>
    <s v=""/>
    <s v=" EJ_0201_3791"/>
    <s v="RCS Sextupole - Mount on Girders &amp; Survey - AS11"/>
    <s v="6.03.02.01.06"/>
    <x v="0"/>
    <d v="2027-07-30T00:00:00"/>
    <d v="2027-12-09T00:00:00"/>
    <s v="jtolle"/>
    <s v="hwitte"/>
    <n v="89839.81"/>
    <s v="CON"/>
    <s v="C"/>
    <s v="Labor"/>
    <s v="TEC"/>
    <m/>
    <s v="BNL"/>
    <s v="Const.Install"/>
    <s v="NC_MAG"/>
    <x v="5"/>
    <m/>
    <m/>
    <m/>
    <m/>
    <m/>
    <m/>
    <m/>
    <m/>
    <m/>
    <m/>
    <m/>
    <n v="43921.69"/>
    <n v="45918.13"/>
    <m/>
    <m/>
    <m/>
    <m/>
    <m/>
    <m/>
    <x v="0"/>
    <x v="0"/>
    <m/>
  </r>
  <r>
    <s v=""/>
    <s v=" EJ_0201_3792"/>
    <s v="RCS Sextupole - Mount on Girders &amp; Survey - AS05"/>
    <s v="6.03.02.01.06"/>
    <x v="0"/>
    <d v="2027-12-10T00:00:00"/>
    <d v="2028-04-19T00:00:00"/>
    <s v="jtolle"/>
    <s v="hwitte"/>
    <n v="91350.06"/>
    <s v="CON"/>
    <s v="C"/>
    <s v="Labor"/>
    <s v="TEC"/>
    <m/>
    <s v="BNL"/>
    <s v="Const.Install"/>
    <s v="NC_MAG"/>
    <x v="5"/>
    <m/>
    <m/>
    <m/>
    <m/>
    <m/>
    <m/>
    <m/>
    <m/>
    <m/>
    <m/>
    <m/>
    <m/>
    <n v="91350.06"/>
    <m/>
    <m/>
    <m/>
    <m/>
    <m/>
    <m/>
    <x v="0"/>
    <x v="0"/>
    <m/>
  </r>
  <r>
    <s v=""/>
    <s v=" EJ_0201_3793"/>
    <s v="RCS Sextupole - Mount on Girders &amp; Survey - AS03"/>
    <s v="6.03.02.01.06"/>
    <x v="0"/>
    <d v="2028-04-20T00:00:00"/>
    <d v="2028-08-25T00:00:00"/>
    <s v="jtolle"/>
    <s v="hwitte"/>
    <n v="91350.06"/>
    <s v="CON"/>
    <s v="C"/>
    <s v="Labor"/>
    <s v="TEC"/>
    <m/>
    <s v="BNL"/>
    <s v="Const.Install"/>
    <s v="NC_MAG"/>
    <x v="5"/>
    <m/>
    <m/>
    <m/>
    <m/>
    <m/>
    <m/>
    <m/>
    <m/>
    <m/>
    <m/>
    <m/>
    <m/>
    <n v="91350.06"/>
    <m/>
    <m/>
    <m/>
    <m/>
    <m/>
    <m/>
    <x v="0"/>
    <x v="0"/>
    <m/>
  </r>
  <r>
    <s v=""/>
    <s v=" EJ_0201_3794"/>
    <s v="RCS Sextupole - Mount on Girders &amp; Survey - AS01"/>
    <s v="6.03.02.01.06"/>
    <x v="0"/>
    <d v="2028-08-28T00:00:00"/>
    <d v="2029-01-09T00:00:00"/>
    <s v="jtolle"/>
    <s v="hwitte"/>
    <n v="93694.71"/>
    <s v="CON"/>
    <s v="C"/>
    <s v="Labor"/>
    <s v="TEC"/>
    <m/>
    <s v="BNL"/>
    <s v="Const.Install"/>
    <s v="NC_MAG"/>
    <x v="5"/>
    <m/>
    <m/>
    <m/>
    <m/>
    <m/>
    <m/>
    <m/>
    <m/>
    <m/>
    <m/>
    <m/>
    <m/>
    <n v="24985.26"/>
    <n v="68709.45"/>
    <m/>
    <m/>
    <m/>
    <m/>
    <m/>
    <x v="0"/>
    <x v="0"/>
    <m/>
  </r>
  <r>
    <s v=""/>
    <s v=" EJ_0201_3795"/>
    <s v="RCS Sextupole - Mount on Girders &amp; Survey - AS07"/>
    <s v="6.03.02.01.06"/>
    <x v="0"/>
    <d v="2029-01-10T00:00:00"/>
    <d v="2029-05-17T00:00:00"/>
    <s v="jtolle"/>
    <s v="hwitte"/>
    <n v="94547.31"/>
    <s v="CON"/>
    <s v="C"/>
    <s v="Labor"/>
    <s v="TEC"/>
    <m/>
    <s v="BNL"/>
    <s v="Const.Install"/>
    <s v="NC_MAG"/>
    <x v="5"/>
    <m/>
    <m/>
    <m/>
    <m/>
    <m/>
    <m/>
    <m/>
    <m/>
    <m/>
    <m/>
    <m/>
    <m/>
    <m/>
    <n v="94547.31"/>
    <m/>
    <m/>
    <m/>
    <m/>
    <m/>
    <x v="0"/>
    <x v="0"/>
    <m/>
  </r>
  <r>
    <s v=""/>
    <s v=" EJ_0201_3790"/>
    <s v="RCS Sextupole - Mount on Girders &amp; Survey - AS09"/>
    <s v="6.03.02.01.06"/>
    <x v="0"/>
    <d v="2027-03-24T00:00:00"/>
    <d v="2027-07-29T00:00:00"/>
    <s v="jtolle"/>
    <s v="hwitte"/>
    <n v="77595.03"/>
    <s v="CON"/>
    <s v="C"/>
    <s v="Labor"/>
    <s v="TEC"/>
    <m/>
    <s v="BNL"/>
    <s v="Const.Install"/>
    <s v="NC_MAG"/>
    <x v="5"/>
    <m/>
    <m/>
    <m/>
    <m/>
    <m/>
    <m/>
    <m/>
    <m/>
    <m/>
    <m/>
    <m/>
    <n v="77595.03"/>
    <m/>
    <m/>
    <m/>
    <m/>
    <m/>
    <m/>
    <m/>
    <x v="0"/>
    <x v="0"/>
    <m/>
  </r>
  <r>
    <s v=""/>
    <s v=" EJ_0201_3791"/>
    <s v="RCS Sextupole - Mount on Girders &amp; Survey - AS11"/>
    <s v="6.03.02.01.06"/>
    <x v="0"/>
    <d v="2027-07-30T00:00:00"/>
    <d v="2027-12-09T00:00:00"/>
    <s v="jtolle"/>
    <s v="hwitte"/>
    <n v="78983.12"/>
    <s v="CON"/>
    <s v="C"/>
    <s v="Labor"/>
    <s v="TEC"/>
    <m/>
    <s v="BNL"/>
    <s v="Const.Install"/>
    <s v="NC_MAG"/>
    <x v="5"/>
    <m/>
    <m/>
    <m/>
    <m/>
    <m/>
    <m/>
    <m/>
    <m/>
    <m/>
    <m/>
    <m/>
    <n v="38613.97"/>
    <n v="40369.15"/>
    <m/>
    <m/>
    <m/>
    <m/>
    <m/>
    <m/>
    <x v="0"/>
    <x v="0"/>
    <m/>
  </r>
  <r>
    <s v=""/>
    <s v=" EJ_0201_3792"/>
    <s v="RCS Sextupole - Mount on Girders &amp; Survey - AS05"/>
    <s v="6.03.02.01.06"/>
    <x v="0"/>
    <d v="2027-12-10T00:00:00"/>
    <d v="2028-04-19T00:00:00"/>
    <s v="jtolle"/>
    <s v="hwitte"/>
    <n v="80310.86"/>
    <s v="CON"/>
    <s v="C"/>
    <s v="Labor"/>
    <s v="TEC"/>
    <m/>
    <s v="BNL"/>
    <s v="Const.Install"/>
    <s v="NC_MAG"/>
    <x v="5"/>
    <m/>
    <m/>
    <m/>
    <m/>
    <m/>
    <m/>
    <m/>
    <m/>
    <m/>
    <m/>
    <m/>
    <m/>
    <n v="80310.86"/>
    <m/>
    <m/>
    <m/>
    <m/>
    <m/>
    <m/>
    <x v="0"/>
    <x v="0"/>
    <m/>
  </r>
  <r>
    <s v=""/>
    <s v=" EJ_0201_3793"/>
    <s v="RCS Sextupole - Mount on Girders &amp; Survey - AS03"/>
    <s v="6.03.02.01.06"/>
    <x v="0"/>
    <d v="2028-04-20T00:00:00"/>
    <d v="2028-08-25T00:00:00"/>
    <s v="jtolle"/>
    <s v="hwitte"/>
    <n v="80310.86"/>
    <s v="CON"/>
    <s v="C"/>
    <s v="Labor"/>
    <s v="TEC"/>
    <m/>
    <s v="BNL"/>
    <s v="Const.Install"/>
    <s v="NC_MAG"/>
    <x v="5"/>
    <m/>
    <m/>
    <m/>
    <m/>
    <m/>
    <m/>
    <m/>
    <m/>
    <m/>
    <m/>
    <m/>
    <m/>
    <n v="80310.86"/>
    <m/>
    <m/>
    <m/>
    <m/>
    <m/>
    <m/>
    <x v="0"/>
    <x v="0"/>
    <m/>
  </r>
  <r>
    <s v=""/>
    <s v=" EJ_0201_3794"/>
    <s v="RCS Sextupole - Mount on Girders &amp; Survey - AS01"/>
    <s v="6.03.02.01.06"/>
    <x v="0"/>
    <d v="2028-08-28T00:00:00"/>
    <d v="2029-01-09T00:00:00"/>
    <s v="jtolle"/>
    <s v="hwitte"/>
    <n v="82372.17"/>
    <s v="CON"/>
    <s v="C"/>
    <s v="Labor"/>
    <s v="TEC"/>
    <m/>
    <s v="BNL"/>
    <s v="Const.Install"/>
    <s v="NC_MAG"/>
    <x v="5"/>
    <m/>
    <m/>
    <m/>
    <m/>
    <m/>
    <m/>
    <m/>
    <m/>
    <m/>
    <m/>
    <m/>
    <m/>
    <n v="21965.91"/>
    <n v="60406.26"/>
    <m/>
    <m/>
    <m/>
    <m/>
    <m/>
    <x v="0"/>
    <x v="0"/>
    <m/>
  </r>
  <r>
    <s v=""/>
    <s v=" EJ_0201_3795"/>
    <s v="RCS Sextupole - Mount on Girders &amp; Survey - AS07"/>
    <s v="6.03.02.01.06"/>
    <x v="0"/>
    <d v="2029-01-10T00:00:00"/>
    <d v="2029-05-17T00:00:00"/>
    <s v="jtolle"/>
    <s v="hwitte"/>
    <n v="83121.740000000005"/>
    <s v="CON"/>
    <s v="C"/>
    <s v="Labor"/>
    <s v="TEC"/>
    <m/>
    <s v="BNL"/>
    <s v="Const.Install"/>
    <s v="NC_MAG"/>
    <x v="5"/>
    <m/>
    <m/>
    <m/>
    <m/>
    <m/>
    <m/>
    <m/>
    <m/>
    <m/>
    <m/>
    <m/>
    <m/>
    <m/>
    <n v="83121.740000000005"/>
    <m/>
    <m/>
    <m/>
    <m/>
    <m/>
    <x v="0"/>
    <x v="0"/>
    <m/>
  </r>
  <r>
    <s v=""/>
    <s v=" PM_0102_1240"/>
    <s v="Deputy Director - FY23 Labor"/>
    <s v="6.01.01.01.02"/>
    <x v="1"/>
    <d v="2022-10-03T00:00:00"/>
    <d v="2023-09-29T00:00:00"/>
    <s v="kkrug"/>
    <s v="llari"/>
    <n v="669992.94999999995"/>
    <s v="EDIA"/>
    <s v="A"/>
    <s v="Labor"/>
    <s v="TEC"/>
    <m/>
    <s v="BNL"/>
    <s v="PED.Design"/>
    <s v="PM"/>
    <x v="0"/>
    <m/>
    <m/>
    <m/>
    <m/>
    <m/>
    <m/>
    <m/>
    <n v="669992.94999999995"/>
    <m/>
    <m/>
    <m/>
    <m/>
    <m/>
    <m/>
    <m/>
    <m/>
    <m/>
    <m/>
    <m/>
    <x v="0"/>
    <x v="0"/>
    <m/>
  </r>
  <r>
    <s v=""/>
    <s v=" PM_0102_1300"/>
    <s v="Deputy Director - FY24 Labor"/>
    <s v="6.01.01.01.02"/>
    <x v="1"/>
    <d v="2023-10-02T00:00:00"/>
    <d v="2024-09-30T00:00:00"/>
    <s v="kkrug"/>
    <s v="llari"/>
    <n v="693442.71"/>
    <s v="EDIA"/>
    <s v="A"/>
    <s v="Labor"/>
    <s v="TEC"/>
    <m/>
    <s v="BNL"/>
    <s v="PED"/>
    <s v="PM"/>
    <x v="0"/>
    <m/>
    <m/>
    <m/>
    <m/>
    <m/>
    <m/>
    <m/>
    <m/>
    <n v="693442.71"/>
    <m/>
    <m/>
    <m/>
    <m/>
    <m/>
    <m/>
    <m/>
    <m/>
    <m/>
    <m/>
    <x v="0"/>
    <x v="0"/>
    <m/>
  </r>
  <r>
    <s v=""/>
    <s v=" PM_0102_1360"/>
    <s v="Deputy Director - FY25 Labor"/>
    <s v="6.01.01.01.02"/>
    <x v="0"/>
    <d v="2024-10-01T00:00:00"/>
    <d v="2025-09-30T00:00:00"/>
    <s v="kkrug"/>
    <s v="llari"/>
    <n v="717713.2"/>
    <s v="EDIA"/>
    <s v="A"/>
    <s v="Labor"/>
    <s v="TEC"/>
    <m/>
    <s v="BNL"/>
    <s v="Const"/>
    <s v="PM"/>
    <x v="0"/>
    <m/>
    <m/>
    <m/>
    <m/>
    <m/>
    <m/>
    <m/>
    <m/>
    <m/>
    <n v="717713.2"/>
    <m/>
    <m/>
    <m/>
    <m/>
    <m/>
    <m/>
    <m/>
    <m/>
    <m/>
    <x v="0"/>
    <x v="0"/>
    <m/>
  </r>
  <r>
    <s v=""/>
    <s v=" PM_0102_1420"/>
    <s v="Deputy Director - FY26 Labor"/>
    <s v="6.01.01.01.02"/>
    <x v="0"/>
    <d v="2025-10-01T00:00:00"/>
    <d v="2026-09-30T00:00:00"/>
    <s v="kkrug"/>
    <s v="llari"/>
    <n v="742833.16"/>
    <s v="EDIA"/>
    <s v="A"/>
    <s v="Labor"/>
    <s v="TEC"/>
    <m/>
    <s v="BNL"/>
    <s v="Const"/>
    <s v="PM"/>
    <x v="0"/>
    <m/>
    <m/>
    <m/>
    <m/>
    <m/>
    <m/>
    <m/>
    <m/>
    <m/>
    <m/>
    <n v="742833.16"/>
    <m/>
    <m/>
    <m/>
    <m/>
    <m/>
    <m/>
    <m/>
    <m/>
    <x v="0"/>
    <x v="0"/>
    <m/>
  </r>
  <r>
    <s v=""/>
    <s v=" PM_0102_1480"/>
    <s v="Deputy Director - FY27 Labor"/>
    <s v="6.01.01.01.02"/>
    <x v="0"/>
    <d v="2026-10-01T00:00:00"/>
    <d v="2027-09-30T00:00:00"/>
    <s v="kkrug"/>
    <s v="llari"/>
    <n v="768832.32"/>
    <s v="EDIA"/>
    <s v="A"/>
    <s v="Labor"/>
    <s v="TEC"/>
    <m/>
    <s v="BNL"/>
    <s v="Const"/>
    <s v="PM"/>
    <x v="0"/>
    <m/>
    <m/>
    <m/>
    <m/>
    <m/>
    <m/>
    <m/>
    <m/>
    <m/>
    <m/>
    <m/>
    <n v="768832.32"/>
    <m/>
    <m/>
    <m/>
    <m/>
    <m/>
    <m/>
    <m/>
    <x v="0"/>
    <x v="0"/>
    <m/>
  </r>
  <r>
    <s v=""/>
    <s v=" PM_0102_1540"/>
    <s v="Deputy Director - FY28 Labor"/>
    <s v="6.01.01.01.02"/>
    <x v="0"/>
    <d v="2027-10-01T00:00:00"/>
    <d v="2028-09-29T00:00:00"/>
    <s v="kkrug"/>
    <s v="llari"/>
    <n v="397870.73"/>
    <s v="EDIA"/>
    <s v="A"/>
    <s v="Labor"/>
    <s v="TEC"/>
    <m/>
    <s v="BNL"/>
    <s v="Const"/>
    <s v="PM"/>
    <x v="0"/>
    <m/>
    <m/>
    <m/>
    <m/>
    <m/>
    <m/>
    <m/>
    <m/>
    <m/>
    <m/>
    <m/>
    <m/>
    <n v="397870.73"/>
    <m/>
    <m/>
    <m/>
    <m/>
    <m/>
    <m/>
    <x v="0"/>
    <x v="0"/>
    <m/>
  </r>
  <r>
    <s v=""/>
    <s v=" PM_0102_1600"/>
    <s v="Deputy Director - FY29 Labor"/>
    <s v="6.01.01.01.02"/>
    <x v="0"/>
    <d v="2028-10-02T00:00:00"/>
    <d v="2029-09-28T00:00:00"/>
    <s v="kkrug"/>
    <s v="llari"/>
    <n v="308847.15000000002"/>
    <s v="EDIA"/>
    <s v="A"/>
    <s v="Labor"/>
    <s v="TEC"/>
    <m/>
    <s v="BNL"/>
    <s v="Const"/>
    <s v="PM"/>
    <x v="0"/>
    <m/>
    <m/>
    <m/>
    <m/>
    <m/>
    <m/>
    <m/>
    <m/>
    <m/>
    <m/>
    <m/>
    <m/>
    <m/>
    <n v="308847.15000000002"/>
    <m/>
    <m/>
    <m/>
    <m/>
    <m/>
    <x v="0"/>
    <x v="0"/>
    <m/>
  </r>
  <r>
    <s v=""/>
    <s v=" PM_0102_1650"/>
    <s v="Deputy Director - FY30 Labor"/>
    <s v="6.01.01.01.02"/>
    <x v="0"/>
    <d v="2029-10-01T00:00:00"/>
    <d v="1930-09-30T00:00:00"/>
    <s v="kkrug"/>
    <s v="llari"/>
    <n v="213104.54"/>
    <s v="EDIA"/>
    <s v="A"/>
    <s v="Labor"/>
    <s v="OPC"/>
    <m/>
    <s v="BNL"/>
    <s v="Pre-Ops"/>
    <s v="PM"/>
    <x v="0"/>
    <m/>
    <m/>
    <m/>
    <m/>
    <m/>
    <m/>
    <m/>
    <m/>
    <m/>
    <m/>
    <m/>
    <m/>
    <m/>
    <m/>
    <n v="213104.54"/>
    <m/>
    <m/>
    <m/>
    <m/>
    <x v="0"/>
    <x v="0"/>
    <m/>
  </r>
  <r>
    <s v=""/>
    <s v=" PM_0102_1680"/>
    <s v="Deputy Director - FY31 Labor"/>
    <s v="6.01.01.01.02"/>
    <x v="0"/>
    <d v="1930-10-01T00:00:00"/>
    <d v="1931-09-30T00:00:00"/>
    <s v="kkrug"/>
    <s v="llari"/>
    <n v="110281.60000000001"/>
    <s v="EDIA"/>
    <s v="A"/>
    <s v="Labor"/>
    <s v="OPC"/>
    <m/>
    <s v="BNL"/>
    <s v="Pre-Ops"/>
    <s v="PM"/>
    <x v="0"/>
    <m/>
    <m/>
    <m/>
    <m/>
    <m/>
    <m/>
    <m/>
    <m/>
    <m/>
    <m/>
    <m/>
    <m/>
    <m/>
    <m/>
    <m/>
    <n v="110281.60000000001"/>
    <m/>
    <m/>
    <m/>
    <x v="0"/>
    <x v="0"/>
    <m/>
  </r>
  <r>
    <s v=""/>
    <s v=" PM_0102_1710"/>
    <s v="Deputy Director - FY32 Labor"/>
    <s v="6.01.01.01.02"/>
    <x v="0"/>
    <d v="1931-10-01T00:00:00"/>
    <d v="1932-04-30T00:00:00"/>
    <s v="kkrug"/>
    <s v="llari"/>
    <n v="66928.399999999994"/>
    <s v="EDIA"/>
    <s v="A"/>
    <s v="Labor"/>
    <s v="OPC"/>
    <m/>
    <s v="BNL"/>
    <s v="Pre-Ops"/>
    <s v="PM"/>
    <x v="0"/>
    <m/>
    <m/>
    <m/>
    <m/>
    <m/>
    <m/>
    <m/>
    <m/>
    <m/>
    <m/>
    <m/>
    <m/>
    <m/>
    <m/>
    <m/>
    <m/>
    <n v="66928.399999999994"/>
    <m/>
    <m/>
    <x v="0"/>
    <x v="0"/>
    <m/>
  </r>
  <r>
    <s v=""/>
    <s v=" EJ_0201_3810"/>
    <s v="RCS Quad - Mount on Girders &amp; Survey - AS09"/>
    <s v="6.03.02.01.06"/>
    <x v="0"/>
    <d v="2027-03-24T00:00:00"/>
    <d v="2027-06-30T00:00:00"/>
    <s v="jtolle"/>
    <s v="hwitte"/>
    <n v="98656.54"/>
    <s v="CON"/>
    <s v="C"/>
    <s v="Labor"/>
    <s v="TEC"/>
    <m/>
    <s v="BNL"/>
    <s v="Const.Install"/>
    <s v="NC_MAG"/>
    <x v="5"/>
    <m/>
    <m/>
    <m/>
    <m/>
    <m/>
    <m/>
    <m/>
    <m/>
    <m/>
    <m/>
    <m/>
    <n v="98656.54"/>
    <m/>
    <m/>
    <m/>
    <m/>
    <m/>
    <m/>
    <m/>
    <x v="0"/>
    <x v="0"/>
    <m/>
  </r>
  <r>
    <s v=""/>
    <s v=" EJ_0201_3811"/>
    <s v="RCS Quad - Mount on Girders &amp; Survey - AS11"/>
    <s v="6.03.02.01.06"/>
    <x v="0"/>
    <d v="2027-07-01T00:00:00"/>
    <d v="2027-10-08T00:00:00"/>
    <s v="jtolle"/>
    <s v="hwitte"/>
    <n v="98952.51"/>
    <s v="CON"/>
    <s v="C"/>
    <s v="Labor"/>
    <s v="TEC"/>
    <m/>
    <s v="BNL"/>
    <s v="Const.Install"/>
    <s v="NC_MAG"/>
    <x v="5"/>
    <m/>
    <m/>
    <m/>
    <m/>
    <m/>
    <m/>
    <m/>
    <m/>
    <m/>
    <m/>
    <m/>
    <n v="90470.87"/>
    <n v="8481.64"/>
    <m/>
    <m/>
    <m/>
    <m/>
    <m/>
    <m/>
    <x v="0"/>
    <x v="0"/>
    <m/>
  </r>
  <r>
    <s v=""/>
    <s v=" EJ_0201_3812"/>
    <s v="RCS Quad - Mount on Girders &amp; Survey - AS05"/>
    <s v="6.03.02.01.06"/>
    <x v="0"/>
    <d v="2027-10-12T00:00:00"/>
    <d v="2028-01-25T00:00:00"/>
    <s v="jtolle"/>
    <s v="hwitte"/>
    <n v="102109.52"/>
    <s v="CON"/>
    <s v="C"/>
    <s v="Labor"/>
    <s v="TEC"/>
    <m/>
    <s v="BNL"/>
    <s v="Const.Install"/>
    <s v="NC_MAG"/>
    <x v="5"/>
    <m/>
    <m/>
    <m/>
    <m/>
    <m/>
    <m/>
    <m/>
    <m/>
    <m/>
    <m/>
    <m/>
    <m/>
    <n v="102109.52"/>
    <m/>
    <m/>
    <m/>
    <m/>
    <m/>
    <m/>
    <x v="0"/>
    <x v="0"/>
    <m/>
  </r>
  <r>
    <s v=""/>
    <s v=" EJ_0201_3813"/>
    <s v="RCS Quad - Mount on Girders &amp; Survey - AS03"/>
    <s v="6.03.02.01.06"/>
    <x v="0"/>
    <d v="2028-01-26T00:00:00"/>
    <d v="2028-05-03T00:00:00"/>
    <s v="jtolle"/>
    <s v="hwitte"/>
    <n v="102109.52"/>
    <s v="CON"/>
    <s v="C"/>
    <s v="Labor"/>
    <s v="TEC"/>
    <m/>
    <s v="BNL"/>
    <s v="Const.Install"/>
    <s v="NC_MAG"/>
    <x v="5"/>
    <m/>
    <m/>
    <m/>
    <m/>
    <m/>
    <m/>
    <m/>
    <m/>
    <m/>
    <m/>
    <m/>
    <m/>
    <n v="102109.52"/>
    <m/>
    <m/>
    <m/>
    <m/>
    <m/>
    <m/>
    <x v="0"/>
    <x v="0"/>
    <m/>
  </r>
  <r>
    <s v=""/>
    <s v=" EJ_0201_3814"/>
    <s v="RCS Quad - Mount on Girders &amp; Survey - AS01"/>
    <s v="6.03.02.01.06"/>
    <x v="0"/>
    <d v="2028-05-04T00:00:00"/>
    <d v="2028-08-11T00:00:00"/>
    <s v="jtolle"/>
    <s v="hwitte"/>
    <n v="102109.52"/>
    <s v="CON"/>
    <s v="C"/>
    <s v="Labor"/>
    <s v="TEC"/>
    <m/>
    <s v="BNL"/>
    <s v="Const.Install"/>
    <s v="NC_MAG"/>
    <x v="5"/>
    <m/>
    <m/>
    <m/>
    <m/>
    <m/>
    <m/>
    <m/>
    <m/>
    <m/>
    <m/>
    <m/>
    <m/>
    <n v="102109.52"/>
    <m/>
    <m/>
    <m/>
    <m/>
    <m/>
    <m/>
    <x v="0"/>
    <x v="0"/>
    <m/>
  </r>
  <r>
    <s v=""/>
    <s v=" EJ_0201_3815"/>
    <s v="RCS Quad - Mount on Girders &amp; Survey - AS07"/>
    <s v="6.03.02.01.06"/>
    <x v="0"/>
    <d v="2028-09-11T00:00:00"/>
    <d v="2028-12-21T00:00:00"/>
    <s v="jtolle"/>
    <s v="hwitte"/>
    <n v="104917.53"/>
    <s v="CON"/>
    <s v="C"/>
    <s v="Labor"/>
    <s v="TEC"/>
    <m/>
    <s v="BNL"/>
    <s v="Const.Install"/>
    <s v="NC_MAG"/>
    <x v="5"/>
    <m/>
    <m/>
    <m/>
    <m/>
    <m/>
    <m/>
    <m/>
    <m/>
    <m/>
    <m/>
    <m/>
    <m/>
    <n v="22482.33"/>
    <n v="82435.210000000006"/>
    <m/>
    <m/>
    <m/>
    <m/>
    <m/>
    <x v="0"/>
    <x v="0"/>
    <m/>
  </r>
  <r>
    <s v=""/>
    <s v=" EJ_0201_3810"/>
    <s v="RCS Quad - Mount on Girders &amp; Survey - AS09"/>
    <s v="6.03.02.01.06"/>
    <x v="0"/>
    <d v="2027-03-24T00:00:00"/>
    <d v="2027-06-30T00:00:00"/>
    <s v="jtolle"/>
    <s v="hwitte"/>
    <n v="112217.46"/>
    <s v="CON"/>
    <s v="C"/>
    <s v="Labor"/>
    <s v="TEC"/>
    <m/>
    <s v="BNL"/>
    <s v="Const.Install"/>
    <s v="NC_MAG"/>
    <x v="5"/>
    <m/>
    <m/>
    <m/>
    <m/>
    <m/>
    <m/>
    <m/>
    <m/>
    <m/>
    <m/>
    <m/>
    <n v="112217.46"/>
    <m/>
    <m/>
    <m/>
    <m/>
    <m/>
    <m/>
    <m/>
    <x v="0"/>
    <x v="0"/>
    <m/>
  </r>
  <r>
    <s v=""/>
    <s v=" EJ_0201_3811"/>
    <s v="RCS Quad - Mount on Girders &amp; Survey - AS11"/>
    <s v="6.03.02.01.06"/>
    <x v="0"/>
    <d v="2027-07-01T00:00:00"/>
    <d v="2027-10-08T00:00:00"/>
    <s v="jtolle"/>
    <s v="hwitte"/>
    <n v="112554.11"/>
    <s v="CON"/>
    <s v="C"/>
    <s v="Labor"/>
    <s v="TEC"/>
    <m/>
    <s v="BNL"/>
    <s v="Const.Install"/>
    <s v="NC_MAG"/>
    <x v="5"/>
    <m/>
    <m/>
    <m/>
    <m/>
    <m/>
    <m/>
    <m/>
    <m/>
    <m/>
    <m/>
    <m/>
    <n v="102906.62"/>
    <n v="9647.5"/>
    <m/>
    <m/>
    <m/>
    <m/>
    <m/>
    <m/>
    <x v="0"/>
    <x v="0"/>
    <m/>
  </r>
  <r>
    <s v=""/>
    <s v=" EJ_0201_3812"/>
    <s v="RCS Quad - Mount on Girders &amp; Survey - AS05"/>
    <s v="6.03.02.01.06"/>
    <x v="0"/>
    <d v="2027-10-12T00:00:00"/>
    <d v="2028-01-25T00:00:00"/>
    <s v="jtolle"/>
    <s v="hwitte"/>
    <n v="116145.07"/>
    <s v="CON"/>
    <s v="C"/>
    <s v="Labor"/>
    <s v="TEC"/>
    <m/>
    <s v="BNL"/>
    <s v="Const.Install"/>
    <s v="NC_MAG"/>
    <x v="5"/>
    <m/>
    <m/>
    <m/>
    <m/>
    <m/>
    <m/>
    <m/>
    <m/>
    <m/>
    <m/>
    <m/>
    <m/>
    <n v="116145.07"/>
    <m/>
    <m/>
    <m/>
    <m/>
    <m/>
    <m/>
    <x v="0"/>
    <x v="0"/>
    <m/>
  </r>
  <r>
    <s v=""/>
    <s v=" EJ_0201_3813"/>
    <s v="RCS Quad - Mount on Girders &amp; Survey - AS03"/>
    <s v="6.03.02.01.06"/>
    <x v="0"/>
    <d v="2028-01-26T00:00:00"/>
    <d v="2028-05-03T00:00:00"/>
    <s v="jtolle"/>
    <s v="hwitte"/>
    <n v="116145.07"/>
    <s v="CON"/>
    <s v="C"/>
    <s v="Labor"/>
    <s v="TEC"/>
    <m/>
    <s v="BNL"/>
    <s v="Const.Install"/>
    <s v="NC_MAG"/>
    <x v="5"/>
    <m/>
    <m/>
    <m/>
    <m/>
    <m/>
    <m/>
    <m/>
    <m/>
    <m/>
    <m/>
    <m/>
    <m/>
    <n v="116145.07"/>
    <m/>
    <m/>
    <m/>
    <m/>
    <m/>
    <m/>
    <x v="0"/>
    <x v="0"/>
    <m/>
  </r>
  <r>
    <s v=""/>
    <s v=" EJ_0201_3814"/>
    <s v="RCS Quad - Mount on Girders &amp; Survey - AS01"/>
    <s v="6.03.02.01.06"/>
    <x v="0"/>
    <d v="2028-05-04T00:00:00"/>
    <d v="2028-08-11T00:00:00"/>
    <s v="jtolle"/>
    <s v="hwitte"/>
    <n v="116145.07"/>
    <s v="CON"/>
    <s v="C"/>
    <s v="Labor"/>
    <s v="TEC"/>
    <m/>
    <s v="BNL"/>
    <s v="Const.Install"/>
    <s v="NC_MAG"/>
    <x v="5"/>
    <m/>
    <m/>
    <m/>
    <m/>
    <m/>
    <m/>
    <m/>
    <m/>
    <m/>
    <m/>
    <m/>
    <m/>
    <n v="116145.07"/>
    <m/>
    <m/>
    <m/>
    <m/>
    <m/>
    <m/>
    <x v="0"/>
    <x v="0"/>
    <m/>
  </r>
  <r>
    <s v=""/>
    <s v=" EJ_0201_3815"/>
    <s v="RCS Quad - Mount on Girders &amp; Survey - AS07"/>
    <s v="6.03.02.01.06"/>
    <x v="0"/>
    <d v="2028-09-11T00:00:00"/>
    <d v="2028-12-21T00:00:00"/>
    <s v="jtolle"/>
    <s v="hwitte"/>
    <n v="119339.06"/>
    <s v="CON"/>
    <s v="C"/>
    <s v="Labor"/>
    <s v="TEC"/>
    <m/>
    <s v="BNL"/>
    <s v="Const.Install"/>
    <s v="NC_MAG"/>
    <x v="5"/>
    <m/>
    <m/>
    <m/>
    <m/>
    <m/>
    <m/>
    <m/>
    <m/>
    <m/>
    <m/>
    <m/>
    <m/>
    <n v="25572.66"/>
    <n v="93766.41"/>
    <m/>
    <m/>
    <m/>
    <m/>
    <m/>
    <x v="0"/>
    <x v="0"/>
    <m/>
  </r>
  <r>
    <s v=""/>
    <s v=" SR_0200_5720"/>
    <s v="ESR Dipole - First Article - Test Magnets"/>
    <s v="6.04.02.01"/>
    <x v="1"/>
    <d v="2026-09-25T00:00:00"/>
    <d v="2026-10-23T00:00:00"/>
    <s v="jtolle"/>
    <s v="hwitte"/>
    <n v="4467.59"/>
    <s v="EDIA"/>
    <s v="C"/>
    <s v="Labor"/>
    <s v="TEC"/>
    <m/>
    <s v="BNL"/>
    <s v="Const.Fabricate"/>
    <s v="NC_MAG"/>
    <x v="9"/>
    <s v="D25.APP09.C"/>
    <s v="APP00538"/>
    <m/>
    <m/>
    <m/>
    <m/>
    <m/>
    <m/>
    <m/>
    <m/>
    <n v="893.52"/>
    <n v="3574.07"/>
    <m/>
    <m/>
    <m/>
    <m/>
    <m/>
    <m/>
    <m/>
    <x v="0"/>
    <x v="0"/>
    <m/>
  </r>
  <r>
    <s v=""/>
    <s v=" SR_0200_5720"/>
    <s v="ESR Dipole - First Article - Test Magnets"/>
    <s v="6.04.02.01"/>
    <x v="1"/>
    <d v="2026-09-25T00:00:00"/>
    <d v="2026-10-23T00:00:00"/>
    <s v="jtolle"/>
    <s v="hwitte"/>
    <n v="3303.01"/>
    <s v="EDIA"/>
    <s v="C"/>
    <s v="Labor"/>
    <s v="TEC"/>
    <m/>
    <s v="BNL"/>
    <s v="Const.Fabricate"/>
    <s v="NC_MAG"/>
    <x v="9"/>
    <s v="D25.APP09.C"/>
    <s v="APP00538"/>
    <m/>
    <m/>
    <m/>
    <m/>
    <m/>
    <m/>
    <m/>
    <m/>
    <n v="660.6"/>
    <n v="2642.41"/>
    <m/>
    <m/>
    <m/>
    <m/>
    <m/>
    <m/>
    <m/>
    <x v="0"/>
    <x v="0"/>
    <m/>
  </r>
  <r>
    <s v=""/>
    <s v=" SR_0200_5730"/>
    <s v="ESR Dipole - Revise Specification and SOW"/>
    <s v="6.04.02.01"/>
    <x v="0"/>
    <d v="2026-10-26T00:00:00"/>
    <d v="2026-11-06T00:00:00"/>
    <s v="jtolle"/>
    <s v="hwitte"/>
    <n v="665.1"/>
    <s v="EDIA"/>
    <s v="C"/>
    <s v="Labor"/>
    <s v="TEC"/>
    <m/>
    <s v="BNL"/>
    <s v="Const.Procure"/>
    <s v="NC_MAG"/>
    <x v="10"/>
    <s v="D25.APP09.C"/>
    <s v="APP00538"/>
    <m/>
    <m/>
    <m/>
    <m/>
    <m/>
    <m/>
    <m/>
    <m/>
    <m/>
    <n v="665.1"/>
    <m/>
    <m/>
    <m/>
    <m/>
    <m/>
    <m/>
    <m/>
    <x v="0"/>
    <x v="0"/>
    <m/>
  </r>
  <r>
    <s v=""/>
    <s v=" SR_0200_5730"/>
    <s v="ESR Dipole - Revise Specification and SOW"/>
    <s v="6.04.02.01"/>
    <x v="0"/>
    <d v="2026-10-26T00:00:00"/>
    <d v="2026-11-06T00:00:00"/>
    <s v="jtolle"/>
    <s v="hwitte"/>
    <n v="877.46"/>
    <s v="EDIA"/>
    <s v="C"/>
    <s v="Labor"/>
    <s v="TEC"/>
    <m/>
    <s v="BNL"/>
    <s v="Const.Procure"/>
    <s v="NC_MAG"/>
    <x v="10"/>
    <s v="D25.APP09.C"/>
    <s v="APP00538"/>
    <m/>
    <m/>
    <m/>
    <m/>
    <m/>
    <m/>
    <m/>
    <m/>
    <m/>
    <n v="877.46"/>
    <m/>
    <m/>
    <m/>
    <m/>
    <m/>
    <m/>
    <m/>
    <x v="0"/>
    <x v="0"/>
    <m/>
  </r>
  <r>
    <s v=""/>
    <s v=" SR_0200_5730"/>
    <s v="ESR Dipole - Revise Specification and SOW"/>
    <s v="6.04.02.01"/>
    <x v="0"/>
    <d v="2026-10-26T00:00:00"/>
    <d v="2026-11-06T00:00:00"/>
    <s v="jtolle"/>
    <s v="hwitte"/>
    <n v="449.8"/>
    <s v="EDIA"/>
    <s v="C"/>
    <s v="Labor"/>
    <s v="TEC"/>
    <m/>
    <s v="BNL"/>
    <s v="Const.Procure"/>
    <s v="NC_MAG"/>
    <x v="10"/>
    <s v="D25.APP09.C"/>
    <s v="APP00538"/>
    <m/>
    <m/>
    <m/>
    <m/>
    <m/>
    <m/>
    <m/>
    <m/>
    <m/>
    <n v="449.8"/>
    <m/>
    <m/>
    <m/>
    <m/>
    <m/>
    <m/>
    <m/>
    <x v="0"/>
    <x v="0"/>
    <m/>
  </r>
  <r>
    <s v="Contract Award"/>
    <s v=" E0607_102735"/>
    <s v="Workstations (group offices) (Batch 2) - Prototype - Contract Award"/>
    <s v="6.07.02.12"/>
    <x v="0"/>
    <d v="2024-11-05T00:00:00"/>
    <d v="2024-11-05T00:00:00"/>
    <s v="mahmed"/>
    <s v="jpjamilk"/>
    <n v="0.01"/>
    <s v="EDIA"/>
    <s v="C"/>
    <s v="Nonlabor"/>
    <s v="TEC"/>
    <m/>
    <s v="BNL"/>
    <s v="PED"/>
    <s v="CONT"/>
    <x v="10"/>
    <s v="P.S200.B"/>
    <m/>
    <m/>
    <m/>
    <m/>
    <m/>
    <m/>
    <m/>
    <m/>
    <n v="0.01"/>
    <m/>
    <m/>
    <m/>
    <m/>
    <m/>
    <m/>
    <m/>
    <m/>
    <m/>
    <x v="0"/>
    <x v="0"/>
    <m/>
  </r>
  <r>
    <s v="Contract Award"/>
    <s v=" E0607_102785"/>
    <s v="Networking (Batch 2) - Switches - Prototype - Contract Award"/>
    <s v="6.07.02.12"/>
    <x v="0"/>
    <d v="2024-12-05T00:00:00"/>
    <d v="2024-12-05T00:00:00"/>
    <s v="mahmed"/>
    <s v="jpjamilk"/>
    <n v="0.01"/>
    <s v="EDIA"/>
    <s v="C"/>
    <s v="Nonlabor"/>
    <s v="TEC"/>
    <m/>
    <s v="BNL"/>
    <s v="PED"/>
    <s v="CONT"/>
    <x v="10"/>
    <s v="P.S202.B"/>
    <m/>
    <m/>
    <m/>
    <m/>
    <m/>
    <m/>
    <m/>
    <m/>
    <n v="0.01"/>
    <m/>
    <m/>
    <m/>
    <m/>
    <m/>
    <m/>
    <m/>
    <m/>
    <m/>
    <x v="0"/>
    <x v="0"/>
    <m/>
  </r>
  <r>
    <s v="Contract Award"/>
    <s v=" E0607_102790"/>
    <s v="Networking (Batch 2) - Racks - Prototype - Contract Award"/>
    <s v="6.07.02.12"/>
    <x v="0"/>
    <d v="2024-12-05T00:00:00"/>
    <d v="2024-12-05T00:00:00"/>
    <s v="mahmed"/>
    <s v="jpjamilk"/>
    <n v="0.01"/>
    <s v="EDIA"/>
    <s v="C"/>
    <s v="Nonlabor"/>
    <s v="TEC"/>
    <m/>
    <s v="BNL"/>
    <s v="PED"/>
    <s v="CONT"/>
    <x v="10"/>
    <s v="P.S203.B"/>
    <m/>
    <m/>
    <m/>
    <m/>
    <m/>
    <m/>
    <m/>
    <m/>
    <n v="0.01"/>
    <m/>
    <m/>
    <m/>
    <m/>
    <m/>
    <m/>
    <m/>
    <m/>
    <m/>
    <x v="0"/>
    <x v="0"/>
    <m/>
  </r>
  <r>
    <s v="Contract Award"/>
    <s v=" E0607_101775"/>
    <s v="Common Platform (Batch 2) - Chassis and support equipment - Prototype - Contract Award"/>
    <s v="6.07.02.12"/>
    <x v="0"/>
    <d v="2024-05-10T00:00:00"/>
    <d v="2024-05-10T00:00:00"/>
    <s v="mahmed"/>
    <s v="jpjamilk"/>
    <n v="0.01"/>
    <s v="EDIA"/>
    <s v="C"/>
    <s v="Nonlabor"/>
    <s v="TEC"/>
    <m/>
    <s v="BNL"/>
    <s v="PED"/>
    <s v="CONT"/>
    <x v="10"/>
    <s v="P.S205.B"/>
    <m/>
    <m/>
    <m/>
    <m/>
    <m/>
    <m/>
    <m/>
    <n v="0.01"/>
    <m/>
    <m/>
    <m/>
    <m/>
    <m/>
    <m/>
    <m/>
    <m/>
    <m/>
    <m/>
    <x v="0"/>
    <x v="0"/>
    <m/>
  </r>
  <r>
    <s v=""/>
    <s v=" EJ_0401_2221"/>
    <s v="400 MeV Linac - RCV: Preliminary Design (Vendor)"/>
    <s v="6.03.04.01.03"/>
    <x v="1"/>
    <d v="2024-10-04T00:00:00"/>
    <d v="2024-10-04T00:00:00"/>
    <s v="glayden"/>
    <s v="skaritka"/>
    <n v="2041702.1"/>
    <s v="CON"/>
    <s v="C"/>
    <s v="Nonlabor"/>
    <s v="TEC"/>
    <s v="CD-3A"/>
    <s v="BNL"/>
    <s v="PED"/>
    <s v="INJ"/>
    <x v="11"/>
    <s v="D25.APP08.A"/>
    <s v="APP00001"/>
    <m/>
    <m/>
    <m/>
    <m/>
    <m/>
    <m/>
    <m/>
    <n v="2041702.1"/>
    <m/>
    <m/>
    <m/>
    <m/>
    <m/>
    <m/>
    <m/>
    <m/>
    <m/>
    <x v="0"/>
    <x v="0"/>
    <m/>
  </r>
  <r>
    <s v=""/>
    <s v=" EJ_0401_2225"/>
    <s v="400 MeV Linac - RCV: Final Design (Vendor)"/>
    <s v="6.03.04.01.03"/>
    <x v="1"/>
    <d v="2025-04-17T00:00:00"/>
    <d v="2025-04-17T00:00:00"/>
    <s v="glayden"/>
    <s v="skaritka"/>
    <n v="2211843.94"/>
    <s v="CON"/>
    <s v="C"/>
    <s v="Nonlabor"/>
    <s v="TEC"/>
    <s v="CD-3A"/>
    <s v="BNL"/>
    <s v="PED"/>
    <s v="INJ"/>
    <x v="6"/>
    <s v="D25.APP08.A"/>
    <s v="APP00001"/>
    <m/>
    <m/>
    <m/>
    <m/>
    <m/>
    <m/>
    <m/>
    <n v="2211843.94"/>
    <m/>
    <m/>
    <m/>
    <m/>
    <m/>
    <m/>
    <m/>
    <m/>
    <m/>
    <x v="0"/>
    <x v="0"/>
    <m/>
  </r>
  <r>
    <s v=""/>
    <s v=" EJ_0401_2275"/>
    <s v="400 MeV Linac - RCV: Long Lead Material Purchases (Vendor)"/>
    <s v="6.03.04.01.03"/>
    <x v="1"/>
    <d v="2026-03-23T00:00:00"/>
    <d v="2026-03-23T00:00:00"/>
    <s v="glayden"/>
    <s v="skaritka"/>
    <n v="6436772.6900000004"/>
    <s v="CON"/>
    <s v="C"/>
    <s v="Nonlabor"/>
    <s v="TEC"/>
    <s v="CD-3A"/>
    <s v="BNL"/>
    <s v="Const.Procure"/>
    <s v="INJ"/>
    <x v="10"/>
    <s v="D25.APP08.B"/>
    <s v="APP00001"/>
    <m/>
    <m/>
    <m/>
    <m/>
    <m/>
    <m/>
    <m/>
    <m/>
    <n v="6436772.6900000004"/>
    <m/>
    <m/>
    <m/>
    <m/>
    <m/>
    <m/>
    <m/>
    <m/>
    <x v="0"/>
    <x v="0"/>
    <m/>
  </r>
  <r>
    <s v=""/>
    <s v=" EJ_0401_2283"/>
    <s v="400 MeV Linac - RCV: Fabrication and Ship (Vendor)"/>
    <s v="6.03.04.01.03"/>
    <x v="1"/>
    <d v="2027-04-21T00:00:00"/>
    <d v="2027-04-21T00:00:00"/>
    <s v="glayden"/>
    <s v="skaritka"/>
    <n v="12994906.460000001"/>
    <s v="CON"/>
    <s v="C"/>
    <s v="Nonlabor"/>
    <s v="TEC"/>
    <s v="CD-3A"/>
    <s v="BNL"/>
    <s v="Const"/>
    <s v="INJ"/>
    <x v="9"/>
    <s v="D25.APP08.C"/>
    <s v="APP00001"/>
    <m/>
    <m/>
    <m/>
    <m/>
    <m/>
    <m/>
    <m/>
    <m/>
    <m/>
    <n v="12994906.460000001"/>
    <m/>
    <m/>
    <m/>
    <m/>
    <m/>
    <m/>
    <m/>
    <x v="0"/>
    <x v="0"/>
    <m/>
  </r>
  <r>
    <s v=""/>
    <s v=" EJ_0401_2289"/>
    <s v="NEEDED By - 400 MeV Linac - RCV: Installation &amp; Acceptance Testing (Vendor)"/>
    <s v="6.03.04.01.03"/>
    <x v="0"/>
    <d v="2028-12-20T00:00:00"/>
    <d v="2028-12-20T00:00:00"/>
    <s v="glayden"/>
    <s v="skaritka"/>
    <n v="4447291.82"/>
    <s v="CON"/>
    <s v="C"/>
    <s v="Nonlabor"/>
    <s v="TEC"/>
    <s v="CD-3A"/>
    <s v="BNL"/>
    <s v="Const"/>
    <s v="INJ"/>
    <x v="9"/>
    <s v="D25.APP08.C"/>
    <s v="APP00001"/>
    <m/>
    <m/>
    <m/>
    <m/>
    <m/>
    <m/>
    <m/>
    <m/>
    <m/>
    <m/>
    <m/>
    <n v="4447291.82"/>
    <m/>
    <m/>
    <m/>
    <m/>
    <m/>
    <x v="0"/>
    <x v="0"/>
    <m/>
  </r>
  <r>
    <s v=""/>
    <s v=" EJ_0401_2298"/>
    <s v="400 MeV Linac - RCV: System Commissioning (Vendor)"/>
    <s v="6.03.04.01.03"/>
    <x v="0"/>
    <d v="1930-04-23T00:00:00"/>
    <d v="1930-04-23T00:00:00"/>
    <s v="glayden"/>
    <s v="skaritka"/>
    <n v="366285.04"/>
    <s v="CON"/>
    <s v="C"/>
    <s v="Nonlabor"/>
    <s v="TEC"/>
    <s v="CD-3A"/>
    <s v="BNL"/>
    <s v="Const"/>
    <s v="INJ"/>
    <x v="9"/>
    <s v="D25.APP08.C"/>
    <s v="APP00001"/>
    <m/>
    <m/>
    <m/>
    <m/>
    <m/>
    <m/>
    <m/>
    <m/>
    <m/>
    <m/>
    <m/>
    <m/>
    <n v="366285.04"/>
    <m/>
    <m/>
    <m/>
    <m/>
    <x v="0"/>
    <x v="0"/>
    <m/>
  </r>
  <r>
    <s v=""/>
    <s v=" EJ_0401_2300"/>
    <s v="400 MeV Linac - RCV: Beam Commissioning (Vendor)"/>
    <s v="6.03.04.01.03"/>
    <x v="0"/>
    <d v="1930-12-06T00:00:00"/>
    <d v="1930-12-06T00:00:00"/>
    <s v="glayden"/>
    <s v="skaritka"/>
    <n v="374709.49"/>
    <s v="CON"/>
    <s v="C"/>
    <s v="Nonlabor"/>
    <s v="TEC"/>
    <s v="CD-3A"/>
    <s v="BNL"/>
    <s v="Const"/>
    <s v="INJ"/>
    <x v="9"/>
    <s v="D25.APP08.C"/>
    <s v="APP00001"/>
    <m/>
    <m/>
    <m/>
    <m/>
    <m/>
    <m/>
    <m/>
    <m/>
    <m/>
    <m/>
    <m/>
    <m/>
    <m/>
    <n v="374709.49"/>
    <m/>
    <m/>
    <m/>
    <x v="0"/>
    <x v="0"/>
    <m/>
  </r>
  <r>
    <s v=""/>
    <s v=" E1006_43300"/>
    <s v="TR Effort: Electron Endcap HCal - Scintillator tiles - inner part"/>
    <s v="6.10.06.01"/>
    <x v="0"/>
    <d v="2026-01-05T00:00:00"/>
    <d v="2026-11-17T00:00:00"/>
    <s v="tlewis"/>
    <s v="ayk"/>
    <n v="546"/>
    <s v="EDIA"/>
    <s v="C"/>
    <s v="Labor"/>
    <s v="TEC"/>
    <m/>
    <s v="BNL"/>
    <s v="PED"/>
    <s v="DET"/>
    <x v="10"/>
    <s v="S.P362"/>
    <s v="APP00592"/>
    <m/>
    <m/>
    <m/>
    <m/>
    <m/>
    <m/>
    <m/>
    <m/>
    <n v="466.59"/>
    <n v="79.42"/>
    <m/>
    <m/>
    <m/>
    <m/>
    <m/>
    <m/>
    <m/>
    <x v="0"/>
    <x v="0"/>
    <m/>
  </r>
  <r>
    <s v=""/>
    <s v=" E1006_43250"/>
    <s v="Electron Endcap HCal - Scintillator tiles - inner part - Prepare Spec/SOW/APP"/>
    <s v="6.10.06.01"/>
    <x v="0"/>
    <d v="2025-03-03T00:00:00"/>
    <d v="2025-07-08T00:00:00"/>
    <s v="tlewis"/>
    <s v="ayk"/>
    <n v="129.35"/>
    <s v="EDIA"/>
    <s v="C"/>
    <s v="Labor"/>
    <s v="TEC"/>
    <m/>
    <s v="BNL"/>
    <s v="PED"/>
    <s v="DET"/>
    <x v="10"/>
    <s v="S.P362"/>
    <m/>
    <m/>
    <m/>
    <m/>
    <m/>
    <m/>
    <m/>
    <m/>
    <n v="129.35"/>
    <m/>
    <m/>
    <m/>
    <m/>
    <m/>
    <m/>
    <m/>
    <m/>
    <m/>
    <x v="0"/>
    <x v="0"/>
    <m/>
  </r>
  <r>
    <s v=""/>
    <s v=" E1006_43250"/>
    <s v="Electron Endcap HCal - Scintillator tiles - inner part - Prepare Spec/SOW/APP"/>
    <s v="6.10.06.01"/>
    <x v="0"/>
    <d v="2025-03-03T00:00:00"/>
    <d v="2025-07-08T00:00:00"/>
    <s v="tlewis"/>
    <s v="ayk"/>
    <n v="170.65"/>
    <s v="EDIA"/>
    <s v="C"/>
    <s v="Labor"/>
    <s v="TEC"/>
    <m/>
    <s v="BNL"/>
    <s v="PED"/>
    <s v="DET"/>
    <x v="10"/>
    <s v="S.P362"/>
    <m/>
    <m/>
    <m/>
    <m/>
    <m/>
    <m/>
    <m/>
    <m/>
    <n v="170.65"/>
    <m/>
    <m/>
    <m/>
    <m/>
    <m/>
    <m/>
    <m/>
    <m/>
    <m/>
    <x v="0"/>
    <x v="0"/>
    <m/>
  </r>
  <r>
    <s v=""/>
    <s v=" E1006_43270"/>
    <s v="Electron Endcap HCal - Scintillator tiles - inner part - PPM Procurement Effort with Technical Support"/>
    <s v="6.10.06.01"/>
    <x v="0"/>
    <d v="2025-07-09T00:00:00"/>
    <d v="2025-12-31T00:00:00"/>
    <s v="tlewis"/>
    <s v="ayk"/>
    <n v="131.65"/>
    <s v="EDIA"/>
    <s v="C"/>
    <s v="Labor"/>
    <s v="TEC"/>
    <m/>
    <s v="BNL"/>
    <s v="PED"/>
    <s v="DET"/>
    <x v="10"/>
    <s v="S.P362"/>
    <m/>
    <m/>
    <m/>
    <m/>
    <m/>
    <m/>
    <m/>
    <m/>
    <n v="64.73"/>
    <n v="66.92"/>
    <m/>
    <m/>
    <m/>
    <m/>
    <m/>
    <m/>
    <m/>
    <m/>
    <x v="0"/>
    <x v="0"/>
    <m/>
  </r>
  <r>
    <s v=""/>
    <s v=" E1006_43270"/>
    <s v="Electron Endcap HCal - Scintillator tiles - inner part - PPM Procurement Effort with Technical Support"/>
    <s v="6.10.06.01"/>
    <x v="0"/>
    <d v="2025-07-09T00:00:00"/>
    <d v="2025-12-31T00:00:00"/>
    <s v="tlewis"/>
    <s v="ayk"/>
    <n v="173.69"/>
    <s v="EDIA"/>
    <s v="C"/>
    <s v="Labor"/>
    <s v="TEC"/>
    <m/>
    <s v="BNL"/>
    <s v="PED"/>
    <s v="DET"/>
    <x v="10"/>
    <s v="S.P362"/>
    <m/>
    <m/>
    <m/>
    <m/>
    <m/>
    <m/>
    <m/>
    <m/>
    <n v="85.4"/>
    <n v="88.29"/>
    <m/>
    <m/>
    <m/>
    <m/>
    <m/>
    <m/>
    <m/>
    <m/>
    <x v="0"/>
    <x v="0"/>
    <m/>
  </r>
  <r>
    <s v=""/>
    <s v=" E1006_43270"/>
    <s v="Electron Endcap HCal - Scintillator tiles - inner part - PPM Procurement Effort with Technical Support"/>
    <s v="6.10.06.01"/>
    <x v="0"/>
    <d v="2025-07-09T00:00:00"/>
    <d v="2025-12-31T00:00:00"/>
    <s v="tlewis"/>
    <s v="ayk"/>
    <n v="178.07"/>
    <s v="EDIA"/>
    <s v="C"/>
    <s v="Labor"/>
    <s v="TEC"/>
    <m/>
    <s v="BNL"/>
    <s v="PED"/>
    <s v="DET"/>
    <x v="10"/>
    <s v="S.P362"/>
    <m/>
    <m/>
    <m/>
    <m/>
    <m/>
    <m/>
    <m/>
    <m/>
    <n v="87.55"/>
    <n v="90.52"/>
    <m/>
    <m/>
    <m/>
    <m/>
    <m/>
    <m/>
    <m/>
    <m/>
    <x v="0"/>
    <x v="0"/>
    <m/>
  </r>
  <r>
    <s v=""/>
    <s v=" SR_0200_1420"/>
    <s v="ESR Dipole - Mount on Girders &amp; Survey - AS03"/>
    <s v="6.04.02.05"/>
    <x v="0"/>
    <d v="2028-04-10T00:00:00"/>
    <d v="2028-08-10T00:00:00"/>
    <s v="jtolle"/>
    <s v="hwitte"/>
    <n v="164430.1"/>
    <s v="CON"/>
    <s v="C"/>
    <s v="Labor"/>
    <s v="TEC"/>
    <m/>
    <s v="BNL"/>
    <s v="Const.Install"/>
    <s v="NC_MAG"/>
    <x v="7"/>
    <m/>
    <m/>
    <m/>
    <m/>
    <m/>
    <m/>
    <m/>
    <m/>
    <m/>
    <m/>
    <m/>
    <m/>
    <n v="164430.1"/>
    <m/>
    <m/>
    <m/>
    <m/>
    <m/>
    <m/>
    <x v="0"/>
    <x v="0"/>
    <m/>
  </r>
  <r>
    <s v=""/>
    <s v=" SR_0200_1420"/>
    <s v="ESR Dipole - Mount on Girders &amp; Survey - AS03"/>
    <s v="6.04.02.05"/>
    <x v="0"/>
    <d v="2028-04-10T00:00:00"/>
    <d v="2028-08-10T00:00:00"/>
    <s v="jtolle"/>
    <s v="hwitte"/>
    <n v="144559.54999999999"/>
    <s v="CON"/>
    <s v="C"/>
    <s v="Labor"/>
    <s v="TEC"/>
    <m/>
    <s v="BNL"/>
    <s v="Const.Install"/>
    <s v="NC_MAG"/>
    <x v="7"/>
    <m/>
    <m/>
    <m/>
    <m/>
    <m/>
    <m/>
    <m/>
    <m/>
    <m/>
    <m/>
    <m/>
    <m/>
    <n v="144559.54999999999"/>
    <m/>
    <m/>
    <m/>
    <m/>
    <m/>
    <m/>
    <x v="0"/>
    <x v="0"/>
    <m/>
  </r>
  <r>
    <s v=""/>
    <s v=" SR_0200_1880"/>
    <s v="ESR Quad - Mount on Girders &amp; Survey - AS03"/>
    <s v="6.04.02.05"/>
    <x v="0"/>
    <d v="2028-05-26T00:00:00"/>
    <d v="2028-09-22T00:00:00"/>
    <s v="jtolle"/>
    <s v="hwitte"/>
    <n v="107662.57"/>
    <s v="CON"/>
    <s v="C"/>
    <s v="Labor"/>
    <s v="TEC"/>
    <m/>
    <s v="BNL"/>
    <s v="Const.Install"/>
    <s v="NC_MAG"/>
    <x v="7"/>
    <m/>
    <m/>
    <m/>
    <m/>
    <m/>
    <m/>
    <m/>
    <m/>
    <m/>
    <m/>
    <m/>
    <m/>
    <n v="107662.57"/>
    <m/>
    <m/>
    <m/>
    <m/>
    <m/>
    <m/>
    <x v="0"/>
    <x v="0"/>
    <m/>
  </r>
  <r>
    <s v=""/>
    <s v=" SR_0200_1880"/>
    <s v="ESR Quad - Mount on Girders &amp; Survey - AS03"/>
    <s v="6.04.02.05"/>
    <x v="0"/>
    <d v="2028-05-26T00:00:00"/>
    <d v="2028-09-22T00:00:00"/>
    <s v="jtolle"/>
    <s v="hwitte"/>
    <n v="94652.09"/>
    <s v="CON"/>
    <s v="C"/>
    <s v="Labor"/>
    <s v="TEC"/>
    <m/>
    <s v="BNL"/>
    <s v="Const.Install"/>
    <s v="NC_MAG"/>
    <x v="7"/>
    <m/>
    <m/>
    <m/>
    <m/>
    <m/>
    <m/>
    <m/>
    <m/>
    <m/>
    <m/>
    <m/>
    <m/>
    <n v="94652.09"/>
    <m/>
    <m/>
    <m/>
    <m/>
    <m/>
    <m/>
    <x v="0"/>
    <x v="0"/>
    <m/>
  </r>
  <r>
    <s v=""/>
    <s v=" SR_0200_2340"/>
    <s v="ESR Sextupole - Mount on Girders &amp; Survey - AS03"/>
    <s v="6.04.02.05"/>
    <x v="0"/>
    <d v="2027-01-06T00:00:00"/>
    <d v="2027-05-13T00:00:00"/>
    <s v="jtolle"/>
    <s v="hwitte"/>
    <n v="64934.82"/>
    <s v="CON"/>
    <s v="C"/>
    <s v="Labor"/>
    <s v="TEC"/>
    <m/>
    <s v="BNL"/>
    <s v="Const.Install"/>
    <s v="NC_MAG"/>
    <x v="7"/>
    <m/>
    <m/>
    <m/>
    <m/>
    <m/>
    <m/>
    <m/>
    <m/>
    <m/>
    <m/>
    <m/>
    <n v="64934.82"/>
    <m/>
    <m/>
    <m/>
    <m/>
    <m/>
    <m/>
    <m/>
    <x v="0"/>
    <x v="0"/>
    <m/>
  </r>
  <r>
    <s v=""/>
    <s v=" SR_0200_2340"/>
    <s v="ESR Sextupole - Mount on Girders &amp; Survey - AS03"/>
    <s v="6.04.02.05"/>
    <x v="0"/>
    <d v="2027-01-06T00:00:00"/>
    <d v="2027-05-13T00:00:00"/>
    <s v="jtolle"/>
    <s v="hwitte"/>
    <n v="57087.77"/>
    <s v="CON"/>
    <s v="C"/>
    <s v="Labor"/>
    <s v="TEC"/>
    <m/>
    <s v="BNL"/>
    <s v="Const.Install"/>
    <s v="NC_MAG"/>
    <x v="7"/>
    <m/>
    <m/>
    <m/>
    <m/>
    <m/>
    <m/>
    <m/>
    <m/>
    <m/>
    <m/>
    <m/>
    <n v="57087.77"/>
    <m/>
    <m/>
    <m/>
    <m/>
    <m/>
    <m/>
    <m/>
    <x v="0"/>
    <x v="0"/>
    <m/>
  </r>
  <r>
    <s v=""/>
    <s v=" SR_0200_1422"/>
    <s v="ESR Dipole - Mount on Girders &amp; Survey - AS01"/>
    <s v="6.04.02.05"/>
    <x v="0"/>
    <d v="2028-08-11T00:00:00"/>
    <d v="2028-12-18T00:00:00"/>
    <s v="jtolle"/>
    <s v="hwitte"/>
    <n v="167869.9"/>
    <s v="CON"/>
    <s v="C"/>
    <s v="Labor"/>
    <s v="TEC"/>
    <m/>
    <s v="BNL"/>
    <s v="Const.Install"/>
    <s v="NC_MAG"/>
    <x v="7"/>
    <m/>
    <m/>
    <m/>
    <m/>
    <m/>
    <m/>
    <m/>
    <m/>
    <m/>
    <m/>
    <m/>
    <m/>
    <n v="67533.87"/>
    <n v="100336.03"/>
    <m/>
    <m/>
    <m/>
    <m/>
    <m/>
    <x v="0"/>
    <x v="0"/>
    <m/>
  </r>
  <r>
    <s v=""/>
    <s v=" SR_0200_1422"/>
    <s v="ESR Dipole - Mount on Girders &amp; Survey - AS01"/>
    <s v="6.04.02.05"/>
    <x v="0"/>
    <d v="2028-08-11T00:00:00"/>
    <d v="2028-12-18T00:00:00"/>
    <s v="jtolle"/>
    <s v="hwitte"/>
    <n v="147583.67000000001"/>
    <s v="CON"/>
    <s v="C"/>
    <s v="Labor"/>
    <s v="TEC"/>
    <m/>
    <s v="BNL"/>
    <s v="Const.Install"/>
    <s v="NC_MAG"/>
    <x v="7"/>
    <m/>
    <m/>
    <m/>
    <m/>
    <m/>
    <m/>
    <m/>
    <m/>
    <m/>
    <m/>
    <m/>
    <m/>
    <n v="59372.74"/>
    <n v="88210.93"/>
    <m/>
    <m/>
    <m/>
    <m/>
    <m/>
    <x v="0"/>
    <x v="0"/>
    <m/>
  </r>
  <r>
    <s v=""/>
    <s v=" SR_0200_1424"/>
    <s v="ESR Dipole - Mount on Girders &amp; Survey - AS07"/>
    <s v="6.04.02.05"/>
    <x v="0"/>
    <d v="2028-12-19T00:00:00"/>
    <d v="2029-04-24T00:00:00"/>
    <s v="jtolle"/>
    <s v="hwitte"/>
    <n v="170185.15"/>
    <s v="CON"/>
    <s v="C"/>
    <s v="Labor"/>
    <s v="TEC"/>
    <m/>
    <s v="BNL"/>
    <s v="Const.Install"/>
    <s v="NC_MAG"/>
    <x v="7"/>
    <m/>
    <m/>
    <m/>
    <m/>
    <m/>
    <m/>
    <m/>
    <m/>
    <m/>
    <m/>
    <m/>
    <m/>
    <m/>
    <n v="170185.15"/>
    <m/>
    <m/>
    <m/>
    <m/>
    <m/>
    <x v="0"/>
    <x v="0"/>
    <m/>
  </r>
  <r>
    <s v=""/>
    <s v=" SR_0200_1424"/>
    <s v="ESR Dipole - Mount on Girders &amp; Survey - AS07"/>
    <s v="6.04.02.05"/>
    <x v="0"/>
    <d v="2028-12-19T00:00:00"/>
    <d v="2029-04-24T00:00:00"/>
    <s v="jtolle"/>
    <s v="hwitte"/>
    <n v="149619.13"/>
    <s v="CON"/>
    <s v="C"/>
    <s v="Labor"/>
    <s v="TEC"/>
    <m/>
    <s v="BNL"/>
    <s v="Const.Install"/>
    <s v="NC_MAG"/>
    <x v="7"/>
    <m/>
    <m/>
    <m/>
    <m/>
    <m/>
    <m/>
    <m/>
    <m/>
    <m/>
    <m/>
    <m/>
    <m/>
    <m/>
    <n v="149619.13"/>
    <m/>
    <m/>
    <m/>
    <m/>
    <m/>
    <x v="0"/>
    <x v="0"/>
    <m/>
  </r>
  <r>
    <s v=""/>
    <s v=" SR_0200_1426"/>
    <s v="ESR Dipole - Mount on Girders &amp; Survey - AS09"/>
    <s v="6.04.02.05"/>
    <x v="0"/>
    <d v="2029-04-25T00:00:00"/>
    <d v="2029-08-27T00:00:00"/>
    <s v="jtolle"/>
    <s v="hwitte"/>
    <n v="170185.15"/>
    <s v="CON"/>
    <s v="C"/>
    <s v="Labor"/>
    <s v="TEC"/>
    <m/>
    <s v="BNL"/>
    <s v="Const.Install"/>
    <s v="NC_MAG"/>
    <x v="7"/>
    <m/>
    <m/>
    <m/>
    <m/>
    <m/>
    <m/>
    <m/>
    <m/>
    <m/>
    <m/>
    <m/>
    <m/>
    <m/>
    <n v="170185.15"/>
    <m/>
    <m/>
    <m/>
    <m/>
    <m/>
    <x v="0"/>
    <x v="0"/>
    <m/>
  </r>
  <r>
    <s v=""/>
    <s v=" SR_0200_1426"/>
    <s v="ESR Dipole - Mount on Girders &amp; Survey - AS09"/>
    <s v="6.04.02.05"/>
    <x v="0"/>
    <d v="2029-04-25T00:00:00"/>
    <d v="2029-08-27T00:00:00"/>
    <s v="jtolle"/>
    <s v="hwitte"/>
    <n v="149619.13"/>
    <s v="CON"/>
    <s v="C"/>
    <s v="Labor"/>
    <s v="TEC"/>
    <m/>
    <s v="BNL"/>
    <s v="Const.Install"/>
    <s v="NC_MAG"/>
    <x v="7"/>
    <m/>
    <m/>
    <m/>
    <m/>
    <m/>
    <m/>
    <m/>
    <m/>
    <m/>
    <m/>
    <m/>
    <m/>
    <m/>
    <n v="149619.13"/>
    <m/>
    <m/>
    <m/>
    <m/>
    <m/>
    <x v="0"/>
    <x v="0"/>
    <m/>
  </r>
  <r>
    <s v=""/>
    <s v=" SR_0200_1428"/>
    <s v="ESR Dipole - Mount on Girders &amp; Survey - AS11"/>
    <s v="6.04.02.05"/>
    <x v="0"/>
    <d v="2029-08-28T00:00:00"/>
    <d v="1930-01-04T00:00:00"/>
    <s v="jtolle"/>
    <s v="hwitte"/>
    <n v="174566.93"/>
    <s v="CON"/>
    <s v="C"/>
    <s v="Labor"/>
    <s v="TEC"/>
    <m/>
    <s v="BNL"/>
    <s v="Const.Install"/>
    <s v="NC_MAG"/>
    <x v="7"/>
    <m/>
    <m/>
    <m/>
    <m/>
    <m/>
    <m/>
    <m/>
    <m/>
    <m/>
    <m/>
    <m/>
    <m/>
    <m/>
    <n v="46149.88"/>
    <n v="128417.05"/>
    <m/>
    <m/>
    <m/>
    <m/>
    <x v="0"/>
    <x v="0"/>
    <m/>
  </r>
  <r>
    <s v=""/>
    <s v=" SR_0200_1428"/>
    <s v="ESR Dipole - Mount on Girders &amp; Survey - AS11"/>
    <s v="6.04.02.05"/>
    <x v="0"/>
    <d v="2029-08-28T00:00:00"/>
    <d v="1930-01-04T00:00:00"/>
    <s v="jtolle"/>
    <s v="hwitte"/>
    <n v="153471.4"/>
    <s v="CON"/>
    <s v="C"/>
    <s v="Labor"/>
    <s v="TEC"/>
    <m/>
    <s v="BNL"/>
    <s v="Const.Install"/>
    <s v="NC_MAG"/>
    <x v="7"/>
    <m/>
    <m/>
    <m/>
    <m/>
    <m/>
    <m/>
    <m/>
    <m/>
    <m/>
    <m/>
    <m/>
    <m/>
    <m/>
    <n v="40572.9"/>
    <n v="112898.5"/>
    <m/>
    <m/>
    <m/>
    <m/>
    <x v="0"/>
    <x v="0"/>
    <m/>
  </r>
  <r>
    <s v=""/>
    <s v=" SR_0200_1430"/>
    <s v="ESR Dipole - Mount on Girders &amp; Survey - AS05"/>
    <s v="6.04.02.05"/>
    <x v="0"/>
    <d v="1930-01-07T00:00:00"/>
    <d v="1930-05-09T00:00:00"/>
    <s v="jtolle"/>
    <s v="hwitte"/>
    <n v="176141.64"/>
    <s v="CON"/>
    <s v="C"/>
    <s v="Labor"/>
    <s v="TEC"/>
    <m/>
    <s v="BNL"/>
    <s v="Const.Install"/>
    <s v="NC_MAG"/>
    <x v="7"/>
    <m/>
    <m/>
    <m/>
    <m/>
    <m/>
    <m/>
    <m/>
    <m/>
    <m/>
    <m/>
    <m/>
    <m/>
    <m/>
    <m/>
    <n v="176141.64"/>
    <m/>
    <m/>
    <m/>
    <m/>
    <x v="0"/>
    <x v="0"/>
    <m/>
  </r>
  <r>
    <s v=""/>
    <s v=" SR_0200_1430"/>
    <s v="ESR Dipole - Mount on Girders &amp; Survey - AS05"/>
    <s v="6.04.02.05"/>
    <x v="0"/>
    <d v="1930-01-07T00:00:00"/>
    <d v="1930-05-09T00:00:00"/>
    <s v="jtolle"/>
    <s v="hwitte"/>
    <n v="154855.79999999999"/>
    <s v="CON"/>
    <s v="C"/>
    <s v="Labor"/>
    <s v="TEC"/>
    <m/>
    <s v="BNL"/>
    <s v="Const.Install"/>
    <s v="NC_MAG"/>
    <x v="7"/>
    <m/>
    <m/>
    <m/>
    <m/>
    <m/>
    <m/>
    <m/>
    <m/>
    <m/>
    <m/>
    <m/>
    <m/>
    <m/>
    <m/>
    <n v="154855.79999999999"/>
    <m/>
    <m/>
    <m/>
    <m/>
    <x v="0"/>
    <x v="0"/>
    <m/>
  </r>
  <r>
    <s v=""/>
    <s v=" SR_0200_2342"/>
    <s v="ESR Sextupole - Mount on Girders &amp; Survey - AS01"/>
    <s v="6.04.02.05"/>
    <x v="0"/>
    <d v="2027-05-14T00:00:00"/>
    <d v="2027-09-21T00:00:00"/>
    <s v="jtolle"/>
    <s v="hwitte"/>
    <n v="64777.21"/>
    <s v="CON"/>
    <s v="C"/>
    <s v="Labor"/>
    <s v="TEC"/>
    <m/>
    <s v="BNL"/>
    <s v="Const.Install"/>
    <s v="NC_MAG"/>
    <x v="7"/>
    <m/>
    <m/>
    <m/>
    <m/>
    <m/>
    <m/>
    <m/>
    <m/>
    <m/>
    <m/>
    <m/>
    <n v="64777.21"/>
    <m/>
    <m/>
    <m/>
    <m/>
    <m/>
    <m/>
    <m/>
    <x v="0"/>
    <x v="0"/>
    <m/>
  </r>
  <r>
    <s v=""/>
    <s v=" SR_0200_2342"/>
    <s v="ESR Sextupole - Mount on Girders &amp; Survey - AS01"/>
    <s v="6.04.02.05"/>
    <x v="0"/>
    <d v="2027-05-14T00:00:00"/>
    <d v="2027-09-21T00:00:00"/>
    <s v="jtolle"/>
    <s v="hwitte"/>
    <n v="56949.21"/>
    <s v="CON"/>
    <s v="C"/>
    <s v="Labor"/>
    <s v="TEC"/>
    <m/>
    <s v="BNL"/>
    <s v="Const.Install"/>
    <s v="NC_MAG"/>
    <x v="7"/>
    <m/>
    <m/>
    <m/>
    <m/>
    <m/>
    <m/>
    <m/>
    <m/>
    <m/>
    <m/>
    <m/>
    <n v="56949.21"/>
    <m/>
    <m/>
    <m/>
    <m/>
    <m/>
    <m/>
    <m/>
    <x v="0"/>
    <x v="0"/>
    <m/>
  </r>
  <r>
    <s v=""/>
    <s v=" SR_0200_2343"/>
    <s v="ESR Sextupole - Mount on Girders &amp; Survey - AS07"/>
    <s v="6.04.02.05"/>
    <x v="0"/>
    <d v="2027-09-22T00:00:00"/>
    <d v="2028-02-03T00:00:00"/>
    <s v="jtolle"/>
    <s v="hwitte"/>
    <n v="66868.08"/>
    <s v="CON"/>
    <s v="C"/>
    <s v="Labor"/>
    <s v="TEC"/>
    <m/>
    <s v="BNL"/>
    <s v="Const.Install"/>
    <s v="NC_MAG"/>
    <x v="7"/>
    <m/>
    <m/>
    <m/>
    <m/>
    <m/>
    <m/>
    <m/>
    <m/>
    <m/>
    <m/>
    <m/>
    <n v="5200.8500000000004"/>
    <n v="61667.23"/>
    <m/>
    <m/>
    <m/>
    <m/>
    <m/>
    <m/>
    <x v="0"/>
    <x v="0"/>
    <m/>
  </r>
  <r>
    <s v=""/>
    <s v=" SR_0200_2343"/>
    <s v="ESR Sextupole - Mount on Girders &amp; Survey - AS07"/>
    <s v="6.04.02.05"/>
    <x v="0"/>
    <d v="2027-09-22T00:00:00"/>
    <d v="2028-02-03T00:00:00"/>
    <s v="jtolle"/>
    <s v="hwitte"/>
    <n v="58787.41"/>
    <s v="CON"/>
    <s v="C"/>
    <s v="Labor"/>
    <s v="TEC"/>
    <m/>
    <s v="BNL"/>
    <s v="Const.Install"/>
    <s v="NC_MAG"/>
    <x v="7"/>
    <m/>
    <m/>
    <m/>
    <m/>
    <m/>
    <m/>
    <m/>
    <m/>
    <m/>
    <m/>
    <m/>
    <n v="4572.3500000000004"/>
    <n v="54215.05"/>
    <m/>
    <m/>
    <m/>
    <m/>
    <m/>
    <m/>
    <x v="0"/>
    <x v="0"/>
    <m/>
  </r>
  <r>
    <s v=""/>
    <s v=" SR_0200_2344"/>
    <s v="ESR Sextupole - Mount on Girders &amp; Survey - AS09"/>
    <s v="6.04.02.05"/>
    <x v="0"/>
    <d v="2028-02-04T00:00:00"/>
    <d v="2028-06-12T00:00:00"/>
    <s v="jtolle"/>
    <s v="hwitte"/>
    <n v="67044.42"/>
    <s v="CON"/>
    <s v="C"/>
    <s v="Labor"/>
    <s v="TEC"/>
    <m/>
    <s v="BNL"/>
    <s v="Const.Install"/>
    <s v="NC_MAG"/>
    <x v="7"/>
    <m/>
    <m/>
    <m/>
    <m/>
    <m/>
    <m/>
    <m/>
    <m/>
    <m/>
    <m/>
    <m/>
    <m/>
    <n v="67044.42"/>
    <m/>
    <m/>
    <m/>
    <m/>
    <m/>
    <m/>
    <x v="0"/>
    <x v="0"/>
    <m/>
  </r>
  <r>
    <s v=""/>
    <s v=" SR_0200_2344"/>
    <s v="ESR Sextupole - Mount on Girders &amp; Survey - AS09"/>
    <s v="6.04.02.05"/>
    <x v="0"/>
    <d v="2028-02-04T00:00:00"/>
    <d v="2028-06-12T00:00:00"/>
    <s v="jtolle"/>
    <s v="hwitte"/>
    <n v="58942.43"/>
    <s v="CON"/>
    <s v="C"/>
    <s v="Labor"/>
    <s v="TEC"/>
    <m/>
    <s v="BNL"/>
    <s v="Const.Install"/>
    <s v="NC_MAG"/>
    <x v="7"/>
    <m/>
    <m/>
    <m/>
    <m/>
    <m/>
    <m/>
    <m/>
    <m/>
    <m/>
    <m/>
    <m/>
    <m/>
    <n v="58942.43"/>
    <m/>
    <m/>
    <m/>
    <m/>
    <m/>
    <m/>
    <x v="0"/>
    <x v="0"/>
    <m/>
  </r>
  <r>
    <s v=""/>
    <s v=" SR_0200_2345"/>
    <s v="ESR Sextupole - Mount on Girders &amp; Survey - AS11"/>
    <s v="6.04.02.05"/>
    <x v="0"/>
    <d v="2028-06-13T00:00:00"/>
    <d v="2028-10-19T00:00:00"/>
    <s v="jtolle"/>
    <s v="hwitte"/>
    <n v="67383.360000000001"/>
    <s v="CON"/>
    <s v="C"/>
    <s v="Labor"/>
    <s v="TEC"/>
    <m/>
    <s v="BNL"/>
    <s v="Const.Install"/>
    <s v="NC_MAG"/>
    <x v="7"/>
    <m/>
    <m/>
    <m/>
    <m/>
    <m/>
    <m/>
    <m/>
    <m/>
    <m/>
    <m/>
    <m/>
    <m/>
    <n v="57650.21"/>
    <n v="9733.15"/>
    <m/>
    <m/>
    <m/>
    <m/>
    <m/>
    <x v="0"/>
    <x v="0"/>
    <m/>
  </r>
  <r>
    <s v=""/>
    <s v=" SR_0200_2345"/>
    <s v="ESR Sextupole - Mount on Girders &amp; Survey - AS11"/>
    <s v="6.04.02.05"/>
    <x v="0"/>
    <d v="2028-06-13T00:00:00"/>
    <d v="2028-10-19T00:00:00"/>
    <s v="jtolle"/>
    <s v="hwitte"/>
    <n v="59240.42"/>
    <s v="CON"/>
    <s v="C"/>
    <s v="Labor"/>
    <s v="TEC"/>
    <m/>
    <s v="BNL"/>
    <s v="Const.Install"/>
    <s v="NC_MAG"/>
    <x v="7"/>
    <m/>
    <m/>
    <m/>
    <m/>
    <m/>
    <m/>
    <m/>
    <m/>
    <m/>
    <m/>
    <m/>
    <m/>
    <n v="50683.47"/>
    <n v="8556.9500000000007"/>
    <m/>
    <m/>
    <m/>
    <m/>
    <m/>
    <x v="0"/>
    <x v="0"/>
    <m/>
  </r>
  <r>
    <s v=""/>
    <s v=" SR_0200_2346"/>
    <s v="ESR Sextupole - Mount on Girders &amp; Survey - AS05"/>
    <s v="6.04.02.05"/>
    <x v="0"/>
    <d v="2028-10-20T00:00:00"/>
    <d v="2029-03-05T00:00:00"/>
    <s v="jtolle"/>
    <s v="hwitte"/>
    <n v="69390.97"/>
    <s v="CON"/>
    <s v="C"/>
    <s v="Labor"/>
    <s v="TEC"/>
    <m/>
    <s v="BNL"/>
    <s v="Const.Install"/>
    <s v="NC_MAG"/>
    <x v="7"/>
    <m/>
    <m/>
    <m/>
    <m/>
    <m/>
    <m/>
    <m/>
    <m/>
    <m/>
    <m/>
    <m/>
    <m/>
    <m/>
    <n v="69390.97"/>
    <m/>
    <m/>
    <m/>
    <m/>
    <m/>
    <x v="0"/>
    <x v="0"/>
    <m/>
  </r>
  <r>
    <s v=""/>
    <s v=" SR_0200_2346"/>
    <s v="ESR Sextupole - Mount on Girders &amp; Survey - AS05"/>
    <s v="6.04.02.05"/>
    <x v="0"/>
    <d v="2028-10-20T00:00:00"/>
    <d v="2029-03-05T00:00:00"/>
    <s v="jtolle"/>
    <s v="hwitte"/>
    <n v="61005.42"/>
    <s v="CON"/>
    <s v="C"/>
    <s v="Labor"/>
    <s v="TEC"/>
    <m/>
    <s v="BNL"/>
    <s v="Const.Install"/>
    <s v="NC_MAG"/>
    <x v="7"/>
    <m/>
    <m/>
    <m/>
    <m/>
    <m/>
    <m/>
    <m/>
    <m/>
    <m/>
    <m/>
    <m/>
    <m/>
    <m/>
    <n v="61005.42"/>
    <m/>
    <m/>
    <m/>
    <m/>
    <m/>
    <x v="0"/>
    <x v="0"/>
    <m/>
  </r>
  <r>
    <s v=""/>
    <s v=" SR_0200_1882"/>
    <s v="ESR Quad - Mount on Girders &amp; Survey - AS01"/>
    <s v="6.04.02.05"/>
    <x v="0"/>
    <d v="2028-10-04T00:00:00"/>
    <d v="2029-02-06T00:00:00"/>
    <s v="jtolle"/>
    <s v="hwitte"/>
    <n v="111261.92"/>
    <s v="CON"/>
    <s v="C"/>
    <s v="Labor"/>
    <s v="TEC"/>
    <m/>
    <s v="BNL"/>
    <s v="Const.Install"/>
    <s v="NC_MAG"/>
    <x v="7"/>
    <m/>
    <m/>
    <m/>
    <m/>
    <m/>
    <m/>
    <m/>
    <m/>
    <m/>
    <m/>
    <m/>
    <m/>
    <m/>
    <n v="111261.92"/>
    <m/>
    <m/>
    <m/>
    <m/>
    <m/>
    <x v="0"/>
    <x v="0"/>
    <m/>
  </r>
  <r>
    <s v=""/>
    <s v=" SR_0200_1882"/>
    <s v="ESR Quad - Mount on Girders &amp; Survey - AS01"/>
    <s v="6.04.02.05"/>
    <x v="0"/>
    <d v="2028-10-04T00:00:00"/>
    <d v="2029-02-06T00:00:00"/>
    <s v="jtolle"/>
    <s v="hwitte"/>
    <n v="97816.48"/>
    <s v="CON"/>
    <s v="C"/>
    <s v="Labor"/>
    <s v="TEC"/>
    <m/>
    <s v="BNL"/>
    <s v="Const.Install"/>
    <s v="NC_MAG"/>
    <x v="7"/>
    <m/>
    <m/>
    <m/>
    <m/>
    <m/>
    <m/>
    <m/>
    <m/>
    <m/>
    <m/>
    <m/>
    <m/>
    <m/>
    <n v="97816.48"/>
    <m/>
    <m/>
    <m/>
    <m/>
    <m/>
    <x v="0"/>
    <x v="0"/>
    <m/>
  </r>
  <r>
    <s v=""/>
    <s v=" SR_0200_1883"/>
    <s v="ESR Quad - Mount on Girders &amp; Survey - AS07"/>
    <s v="6.04.02.05"/>
    <x v="0"/>
    <d v="2029-03-20T00:00:00"/>
    <d v="2029-07-16T00:00:00"/>
    <s v="jtolle"/>
    <s v="hwitte"/>
    <n v="111261.92"/>
    <s v="CON"/>
    <s v="C"/>
    <s v="Labor"/>
    <s v="TEC"/>
    <m/>
    <s v="BNL"/>
    <s v="Const.Install"/>
    <s v="NC_MAG"/>
    <x v="7"/>
    <m/>
    <m/>
    <m/>
    <m/>
    <m/>
    <m/>
    <m/>
    <m/>
    <m/>
    <m/>
    <m/>
    <m/>
    <m/>
    <n v="111261.92"/>
    <m/>
    <m/>
    <m/>
    <m/>
    <m/>
    <x v="0"/>
    <x v="0"/>
    <m/>
  </r>
  <r>
    <s v=""/>
    <s v=" SR_0200_1883"/>
    <s v="ESR Quad - Mount on Girders &amp; Survey - AS07"/>
    <s v="6.04.02.05"/>
    <x v="0"/>
    <d v="2029-03-20T00:00:00"/>
    <d v="2029-07-16T00:00:00"/>
    <s v="jtolle"/>
    <s v="hwitte"/>
    <n v="97816.48"/>
    <s v="CON"/>
    <s v="C"/>
    <s v="Labor"/>
    <s v="TEC"/>
    <m/>
    <s v="BNL"/>
    <s v="Const.Install"/>
    <s v="NC_MAG"/>
    <x v="7"/>
    <m/>
    <m/>
    <m/>
    <m/>
    <m/>
    <m/>
    <m/>
    <m/>
    <m/>
    <m/>
    <m/>
    <m/>
    <m/>
    <n v="97816.48"/>
    <m/>
    <m/>
    <m/>
    <m/>
    <m/>
    <x v="0"/>
    <x v="0"/>
    <m/>
  </r>
  <r>
    <s v=""/>
    <s v=" SR_0200_1884"/>
    <s v="ESR Quad - Mount on Girders &amp; Survey - AS09"/>
    <s v="6.04.02.05"/>
    <x v="0"/>
    <d v="2029-08-23T00:00:00"/>
    <d v="2029-12-24T00:00:00"/>
    <s v="jtolle"/>
    <s v="hwitte"/>
    <n v="113936.23"/>
    <s v="CON"/>
    <s v="C"/>
    <s v="Labor"/>
    <s v="TEC"/>
    <m/>
    <s v="BNL"/>
    <s v="Const.Install"/>
    <s v="NC_MAG"/>
    <x v="7"/>
    <m/>
    <m/>
    <m/>
    <m/>
    <m/>
    <m/>
    <m/>
    <m/>
    <m/>
    <m/>
    <m/>
    <m/>
    <m/>
    <n v="35690.870000000003"/>
    <n v="78245.36"/>
    <m/>
    <m/>
    <m/>
    <m/>
    <x v="0"/>
    <x v="0"/>
    <m/>
  </r>
  <r>
    <s v=""/>
    <s v=" SR_0200_1884"/>
    <s v="ESR Quad - Mount on Girders &amp; Survey - AS09"/>
    <s v="6.04.02.05"/>
    <x v="0"/>
    <d v="2029-08-23T00:00:00"/>
    <d v="2029-12-24T00:00:00"/>
    <s v="jtolle"/>
    <s v="hwitte"/>
    <n v="100167.61"/>
    <s v="CON"/>
    <s v="C"/>
    <s v="Labor"/>
    <s v="TEC"/>
    <m/>
    <s v="BNL"/>
    <s v="Const.Install"/>
    <s v="NC_MAG"/>
    <x v="7"/>
    <m/>
    <m/>
    <m/>
    <m/>
    <m/>
    <m/>
    <m/>
    <m/>
    <m/>
    <m/>
    <m/>
    <m/>
    <m/>
    <n v="31377.8"/>
    <n v="68789.8"/>
    <m/>
    <m/>
    <m/>
    <m/>
    <x v="0"/>
    <x v="0"/>
    <m/>
  </r>
  <r>
    <s v=""/>
    <s v=" SR_0200_1885"/>
    <s v="ESR Quad - Mount on Girders &amp; Survey - AS11"/>
    <s v="6.04.02.05"/>
    <x v="0"/>
    <d v="1930-02-05T00:00:00"/>
    <d v="1930-06-03T00:00:00"/>
    <s v="jtolle"/>
    <s v="hwitte"/>
    <n v="115156.09"/>
    <s v="CON"/>
    <s v="C"/>
    <s v="Labor"/>
    <s v="TEC"/>
    <m/>
    <s v="BNL"/>
    <s v="Const.Install"/>
    <s v="NC_MAG"/>
    <x v="7"/>
    <m/>
    <m/>
    <m/>
    <m/>
    <m/>
    <m/>
    <m/>
    <m/>
    <m/>
    <m/>
    <m/>
    <m/>
    <m/>
    <m/>
    <n v="115156.09"/>
    <m/>
    <m/>
    <m/>
    <m/>
    <x v="0"/>
    <x v="0"/>
    <m/>
  </r>
  <r>
    <s v=""/>
    <s v=" SR_0200_1885"/>
    <s v="ESR Quad - Mount on Girders &amp; Survey - AS11"/>
    <s v="6.04.02.05"/>
    <x v="0"/>
    <d v="1930-02-05T00:00:00"/>
    <d v="1930-06-03T00:00:00"/>
    <s v="jtolle"/>
    <s v="hwitte"/>
    <n v="101240.05"/>
    <s v="CON"/>
    <s v="C"/>
    <s v="Labor"/>
    <s v="TEC"/>
    <m/>
    <s v="BNL"/>
    <s v="Const.Install"/>
    <s v="NC_MAG"/>
    <x v="7"/>
    <m/>
    <m/>
    <m/>
    <m/>
    <m/>
    <m/>
    <m/>
    <m/>
    <m/>
    <m/>
    <m/>
    <m/>
    <m/>
    <m/>
    <n v="101240.05"/>
    <m/>
    <m/>
    <m/>
    <m/>
    <x v="0"/>
    <x v="0"/>
    <m/>
  </r>
  <r>
    <s v=""/>
    <s v=" SR_0200_1886"/>
    <s v="ESR Quad - Mount on Girders &amp; Survey - AS05"/>
    <s v="6.04.02.05"/>
    <x v="0"/>
    <d v="1930-07-12T00:00:00"/>
    <d v="1930-11-07T00:00:00"/>
    <s v="jtolle"/>
    <s v="hwitte"/>
    <n v="116467.2"/>
    <s v="CON"/>
    <s v="C"/>
    <s v="Labor"/>
    <s v="TEC"/>
    <m/>
    <s v="BNL"/>
    <s v="Const.Install"/>
    <s v="NC_MAG"/>
    <x v="7"/>
    <m/>
    <m/>
    <m/>
    <m/>
    <m/>
    <m/>
    <m/>
    <m/>
    <m/>
    <m/>
    <m/>
    <m/>
    <m/>
    <m/>
    <n v="78580.28"/>
    <n v="37886.92"/>
    <m/>
    <m/>
    <m/>
    <x v="0"/>
    <x v="0"/>
    <m/>
  </r>
  <r>
    <s v=""/>
    <s v=" SR_0200_1886"/>
    <s v="ESR Quad - Mount on Girders &amp; Survey - AS05"/>
    <s v="6.04.02.05"/>
    <x v="0"/>
    <d v="1930-07-12T00:00:00"/>
    <d v="1930-11-07T00:00:00"/>
    <s v="jtolle"/>
    <s v="hwitte"/>
    <n v="102392.73"/>
    <s v="CON"/>
    <s v="C"/>
    <s v="Labor"/>
    <s v="TEC"/>
    <m/>
    <s v="BNL"/>
    <s v="Const.Install"/>
    <s v="NC_MAG"/>
    <x v="7"/>
    <m/>
    <m/>
    <m/>
    <m/>
    <m/>
    <m/>
    <m/>
    <m/>
    <m/>
    <m/>
    <m/>
    <m/>
    <m/>
    <m/>
    <n v="69084.25"/>
    <n v="33308.480000000003"/>
    <m/>
    <m/>
    <m/>
    <x v="0"/>
    <x v="0"/>
    <m/>
  </r>
  <r>
    <s v=""/>
    <s v=" SR_0200_5740"/>
    <s v="ESR Sextupole - Vendor II - First Article - Test Magnets"/>
    <s v="6.04.02.02"/>
    <x v="1"/>
    <d v="2025-07-25T00:00:00"/>
    <d v="2025-08-21T00:00:00"/>
    <s v="jtolle"/>
    <s v="hwitte"/>
    <n v="8397.8799999999992"/>
    <s v="EDIA"/>
    <s v="C"/>
    <s v="Labor"/>
    <s v="TEC"/>
    <m/>
    <s v="BNL"/>
    <s v="Const.Fabricate"/>
    <s v="NC_MAG"/>
    <x v="9"/>
    <s v="D.APP43.C"/>
    <s v="APP00049"/>
    <m/>
    <m/>
    <m/>
    <m/>
    <m/>
    <m/>
    <m/>
    <n v="8397.8799999999992"/>
    <m/>
    <m/>
    <m/>
    <m/>
    <m/>
    <m/>
    <m/>
    <m/>
    <m/>
    <x v="0"/>
    <x v="0"/>
    <m/>
  </r>
  <r>
    <s v=""/>
    <s v=" SR_0200_5740"/>
    <s v="ESR Sextupole - Vendor II - First Article - Test Magnets"/>
    <s v="6.04.02.02"/>
    <x v="1"/>
    <d v="2025-07-25T00:00:00"/>
    <d v="2025-08-21T00:00:00"/>
    <s v="jtolle"/>
    <s v="hwitte"/>
    <n v="6208.78"/>
    <s v="EDIA"/>
    <s v="C"/>
    <s v="Labor"/>
    <s v="TEC"/>
    <m/>
    <s v="BNL"/>
    <s v="Const.Fabricate"/>
    <s v="NC_MAG"/>
    <x v="9"/>
    <s v="D.APP43.C"/>
    <s v="APP00049"/>
    <m/>
    <m/>
    <m/>
    <m/>
    <m/>
    <m/>
    <m/>
    <n v="6208.78"/>
    <m/>
    <m/>
    <m/>
    <m/>
    <m/>
    <m/>
    <m/>
    <m/>
    <m/>
    <x v="0"/>
    <x v="0"/>
    <m/>
  </r>
  <r>
    <s v=""/>
    <s v=" SR_0200_5750"/>
    <s v="ESR Sextupole - Vendor II - Revise Specification and SOW"/>
    <s v="6.04.02.02"/>
    <x v="0"/>
    <d v="2025-08-22T00:00:00"/>
    <d v="2025-09-05T00:00:00"/>
    <s v="jtolle"/>
    <s v="hwitte"/>
    <n v="2586.9899999999998"/>
    <s v="EDIA"/>
    <s v="C"/>
    <s v="Labor"/>
    <s v="TEC"/>
    <m/>
    <s v="BNL"/>
    <s v="Const.Procure"/>
    <s v="NC_MAG"/>
    <x v="10"/>
    <s v="D.APP43.C"/>
    <s v="APP00049"/>
    <m/>
    <m/>
    <m/>
    <m/>
    <m/>
    <m/>
    <m/>
    <n v="2586.9899999999998"/>
    <m/>
    <m/>
    <m/>
    <m/>
    <m/>
    <m/>
    <m/>
    <m/>
    <m/>
    <x v="0"/>
    <x v="0"/>
    <m/>
  </r>
  <r>
    <s v=""/>
    <s v=" SR_0200_5750"/>
    <s v="ESR Sextupole - Vendor II - Revise Specification and SOW"/>
    <s v="6.04.02.02"/>
    <x v="0"/>
    <d v="2025-08-22T00:00:00"/>
    <d v="2025-09-05T00:00:00"/>
    <s v="jtolle"/>
    <s v="hwitte"/>
    <n v="3413"/>
    <s v="EDIA"/>
    <s v="C"/>
    <s v="Labor"/>
    <s v="TEC"/>
    <m/>
    <s v="BNL"/>
    <s v="Const.Procure"/>
    <s v="NC_MAG"/>
    <x v="10"/>
    <s v="D.APP43.C"/>
    <s v="APP00049"/>
    <m/>
    <m/>
    <m/>
    <m/>
    <m/>
    <m/>
    <m/>
    <n v="3413"/>
    <m/>
    <m/>
    <m/>
    <m/>
    <m/>
    <m/>
    <m/>
    <m/>
    <m/>
    <x v="0"/>
    <x v="0"/>
    <m/>
  </r>
  <r>
    <s v=""/>
    <s v=" SR_0200_5750"/>
    <s v="ESR Sextupole - Vendor II - Revise Specification and SOW"/>
    <s v="6.04.02.02"/>
    <x v="0"/>
    <d v="2025-08-22T00:00:00"/>
    <d v="2025-09-05T00:00:00"/>
    <s v="jtolle"/>
    <s v="hwitte"/>
    <n v="1749.56"/>
    <s v="EDIA"/>
    <s v="C"/>
    <s v="Labor"/>
    <s v="TEC"/>
    <m/>
    <s v="BNL"/>
    <s v="Const.Procure"/>
    <s v="NC_MAG"/>
    <x v="10"/>
    <s v="D.APP43.C"/>
    <s v="APP00049"/>
    <m/>
    <m/>
    <m/>
    <m/>
    <m/>
    <m/>
    <m/>
    <n v="1749.56"/>
    <m/>
    <m/>
    <m/>
    <m/>
    <m/>
    <m/>
    <m/>
    <m/>
    <m/>
    <x v="0"/>
    <x v="0"/>
    <m/>
  </r>
  <r>
    <s v=""/>
    <s v=" E0403_15040"/>
    <s v="RCV- Production Magnets Group A1 - 1 thru 64 RCS-Magnet-Dipoles"/>
    <s v="6.03.02.02.01.03"/>
    <x v="0"/>
    <d v="2026-03-10T00:00:00"/>
    <d v="2026-03-10T00:00:00"/>
    <s v="ebockhold"/>
    <s v="mwiseman"/>
    <n v="923701.36"/>
    <m/>
    <s v="C"/>
    <s v="Nonlabor"/>
    <s v="TEC"/>
    <s v="CD-3A"/>
    <s v="JLAB"/>
    <s v="Const"/>
    <s v="NC_MAG"/>
    <x v="9"/>
    <s v="D.APP37.C"/>
    <s v="APP00506"/>
    <m/>
    <m/>
    <m/>
    <m/>
    <m/>
    <m/>
    <m/>
    <m/>
    <n v="923701.36"/>
    <m/>
    <m/>
    <m/>
    <m/>
    <m/>
    <m/>
    <m/>
    <m/>
    <x v="0"/>
    <x v="0"/>
    <m/>
  </r>
  <r>
    <s v=""/>
    <s v=" E0403_15190"/>
    <s v="RCV- Production Magnets Group B1 - 1 thru 64 RCS-Magnet-Dipoles"/>
    <s v="6.03.02.02.01.03"/>
    <x v="0"/>
    <d v="2026-03-10T00:00:00"/>
    <d v="2026-03-10T00:00:00"/>
    <s v="ebockhold"/>
    <s v="mwiseman"/>
    <n v="342288.25"/>
    <m/>
    <s v="C"/>
    <s v="Nonlabor"/>
    <s v="TEC"/>
    <s v="CD-3A"/>
    <s v="JLAB"/>
    <s v="Const"/>
    <s v="NC_MAG"/>
    <x v="9"/>
    <s v="D.APP37.D"/>
    <s v="APP00506"/>
    <m/>
    <m/>
    <m/>
    <m/>
    <m/>
    <m/>
    <m/>
    <m/>
    <n v="342288.25"/>
    <m/>
    <m/>
    <m/>
    <m/>
    <m/>
    <m/>
    <m/>
    <m/>
    <x v="0"/>
    <x v="0"/>
    <m/>
  </r>
  <r>
    <s v=""/>
    <s v=" EJ_0205_2054"/>
    <s v="RCS BPM Pick-up - Post Acceptance Testing with Arc Chambers - (Arc 9)"/>
    <s v="6.03.02.05.01"/>
    <x v="0"/>
    <d v="2027-01-26T00:00:00"/>
    <d v="2027-02-08T00:00:00"/>
    <s v="mahmed"/>
    <s v="gassner"/>
    <n v="1462.43"/>
    <s v="CON"/>
    <s v="C"/>
    <s v="Labor"/>
    <s v="TEC"/>
    <m/>
    <s v="BNL"/>
    <s v="Const"/>
    <s v="INS"/>
    <x v="9"/>
    <s v="S.P136"/>
    <s v="APP00168"/>
    <m/>
    <m/>
    <m/>
    <m/>
    <m/>
    <m/>
    <m/>
    <m/>
    <m/>
    <n v="1462.43"/>
    <m/>
    <m/>
    <m/>
    <m/>
    <m/>
    <m/>
    <m/>
    <x v="0"/>
    <x v="0"/>
    <m/>
  </r>
  <r>
    <s v=""/>
    <s v=" EJ_0205_2054"/>
    <s v="RCS BPM Pick-up - Post Acceptance Testing with Arc Chambers - (Arc 9)"/>
    <s v="6.03.02.05.01"/>
    <x v="0"/>
    <d v="2027-01-26T00:00:00"/>
    <d v="2027-02-08T00:00:00"/>
    <s v="mahmed"/>
    <s v="gassner"/>
    <n v="2411.04"/>
    <s v="CON"/>
    <s v="C"/>
    <s v="Labor"/>
    <s v="TEC"/>
    <m/>
    <s v="BNL"/>
    <s v="Const"/>
    <s v="INS"/>
    <x v="9"/>
    <s v="S.P136"/>
    <s v="APP00168"/>
    <m/>
    <m/>
    <m/>
    <m/>
    <m/>
    <m/>
    <m/>
    <m/>
    <m/>
    <n v="2411.04"/>
    <m/>
    <m/>
    <m/>
    <m/>
    <m/>
    <m/>
    <m/>
    <x v="0"/>
    <x v="0"/>
    <m/>
  </r>
  <r>
    <s v=""/>
    <s v=" EJ_0205_2054"/>
    <s v="RCS BPM Pick-up - Post Acceptance Testing with Arc Chambers - (Arc 9)"/>
    <s v="6.03.02.05.01"/>
    <x v="0"/>
    <d v="2027-01-26T00:00:00"/>
    <d v="2027-02-08T00:00:00"/>
    <s v="mahmed"/>
    <s v="gassner"/>
    <n v="2411.04"/>
    <s v="CON"/>
    <s v="C"/>
    <s v="Labor"/>
    <s v="TEC"/>
    <m/>
    <s v="BNL"/>
    <s v="Const"/>
    <s v="INS"/>
    <x v="9"/>
    <s v="S.P136"/>
    <s v="APP00168"/>
    <m/>
    <m/>
    <m/>
    <m/>
    <m/>
    <m/>
    <m/>
    <m/>
    <m/>
    <n v="2411.04"/>
    <m/>
    <m/>
    <m/>
    <m/>
    <m/>
    <m/>
    <m/>
    <x v="0"/>
    <x v="0"/>
    <m/>
  </r>
  <r>
    <s v=""/>
    <s v=" EJ_0205_2052"/>
    <s v="RCS BPM Pick-up - Pre -Acceptance Testing - (Arc 9)"/>
    <s v="6.03.02.05.01"/>
    <x v="0"/>
    <d v="2026-12-10T00:00:00"/>
    <d v="2026-12-31T00:00:00"/>
    <s v="mahmed"/>
    <s v="gassner"/>
    <n v="7956.42"/>
    <s v="CON"/>
    <s v="C"/>
    <s v="Labor"/>
    <s v="TEC"/>
    <m/>
    <s v="BNL"/>
    <s v="Const"/>
    <s v="INS"/>
    <x v="9"/>
    <s v="S.P136"/>
    <s v="APP00168"/>
    <m/>
    <m/>
    <m/>
    <m/>
    <m/>
    <m/>
    <m/>
    <m/>
    <m/>
    <n v="7956.42"/>
    <m/>
    <m/>
    <m/>
    <m/>
    <m/>
    <m/>
    <m/>
    <x v="0"/>
    <x v="0"/>
    <m/>
  </r>
  <r>
    <s v=""/>
    <s v=" EJ_0205_2052"/>
    <s v="RCS BPM Pick-up - Pre -Acceptance Testing - (Arc 9)"/>
    <s v="6.03.02.05.01"/>
    <x v="0"/>
    <d v="2026-12-10T00:00:00"/>
    <d v="2026-12-31T00:00:00"/>
    <s v="mahmed"/>
    <s v="gassner"/>
    <n v="7956.42"/>
    <s v="CON"/>
    <s v="C"/>
    <s v="Labor"/>
    <s v="TEC"/>
    <m/>
    <s v="BNL"/>
    <s v="Const"/>
    <s v="INS"/>
    <x v="9"/>
    <s v="S.P136"/>
    <s v="APP00168"/>
    <m/>
    <m/>
    <m/>
    <m/>
    <m/>
    <m/>
    <m/>
    <m/>
    <m/>
    <n v="7956.42"/>
    <m/>
    <m/>
    <m/>
    <m/>
    <m/>
    <m/>
    <m/>
    <x v="0"/>
    <x v="0"/>
    <m/>
  </r>
  <r>
    <s v=""/>
    <s v=" EJ_0205_2060"/>
    <s v="RCS BPM Pick-up - Pre Acceptance Testing - (Arc 11)"/>
    <s v="6.03.02.05.01"/>
    <x v="0"/>
    <d v="2027-01-11T00:00:00"/>
    <d v="2027-02-01T00:00:00"/>
    <s v="mahmed"/>
    <s v="gassner"/>
    <n v="7956.42"/>
    <s v="CON"/>
    <s v="C"/>
    <s v="Labor"/>
    <s v="TEC"/>
    <m/>
    <s v="BNL"/>
    <s v="Const"/>
    <s v="INS"/>
    <x v="9"/>
    <s v="S.P136"/>
    <s v="APP00168"/>
    <m/>
    <m/>
    <m/>
    <m/>
    <m/>
    <m/>
    <m/>
    <m/>
    <m/>
    <n v="7956.42"/>
    <m/>
    <m/>
    <m/>
    <m/>
    <m/>
    <m/>
    <m/>
    <x v="0"/>
    <x v="0"/>
    <m/>
  </r>
  <r>
    <s v=""/>
    <s v=" EJ_0205_2060"/>
    <s v="RCS BPM Pick-up - Pre Acceptance Testing - (Arc 11)"/>
    <s v="6.03.02.05.01"/>
    <x v="0"/>
    <d v="2027-01-11T00:00:00"/>
    <d v="2027-02-01T00:00:00"/>
    <s v="mahmed"/>
    <s v="gassner"/>
    <n v="7956.42"/>
    <s v="CON"/>
    <s v="C"/>
    <s v="Labor"/>
    <s v="TEC"/>
    <m/>
    <s v="BNL"/>
    <s v="Const"/>
    <s v="INS"/>
    <x v="9"/>
    <s v="S.P136"/>
    <s v="APP00168"/>
    <m/>
    <m/>
    <m/>
    <m/>
    <m/>
    <m/>
    <m/>
    <m/>
    <m/>
    <n v="7956.42"/>
    <m/>
    <m/>
    <m/>
    <m/>
    <m/>
    <m/>
    <m/>
    <x v="0"/>
    <x v="0"/>
    <m/>
  </r>
  <r>
    <s v=""/>
    <s v=" EJ_0205_2063"/>
    <s v="RCS BPM Pick-up - Post Acceptance Testing - (Arc 11)"/>
    <s v="6.03.02.05.01"/>
    <x v="0"/>
    <d v="2027-02-24T00:00:00"/>
    <d v="2027-03-09T00:00:00"/>
    <s v="mahmed"/>
    <s v="gassner"/>
    <n v="1462.43"/>
    <s v="CON"/>
    <s v="C"/>
    <s v="Labor"/>
    <s v="TEC"/>
    <m/>
    <s v="BNL"/>
    <s v="Const"/>
    <s v="INS"/>
    <x v="9"/>
    <s v="S.P136"/>
    <s v="APP00168"/>
    <m/>
    <m/>
    <m/>
    <m/>
    <m/>
    <m/>
    <m/>
    <m/>
    <m/>
    <n v="1462.43"/>
    <m/>
    <m/>
    <m/>
    <m/>
    <m/>
    <m/>
    <m/>
    <x v="0"/>
    <x v="0"/>
    <m/>
  </r>
  <r>
    <s v=""/>
    <s v=" EJ_0205_2063"/>
    <s v="RCS BPM Pick-up - Post Acceptance Testing - (Arc 11)"/>
    <s v="6.03.02.05.01"/>
    <x v="0"/>
    <d v="2027-02-24T00:00:00"/>
    <d v="2027-03-09T00:00:00"/>
    <s v="mahmed"/>
    <s v="gassner"/>
    <n v="2411.04"/>
    <s v="CON"/>
    <s v="C"/>
    <s v="Labor"/>
    <s v="TEC"/>
    <m/>
    <s v="BNL"/>
    <s v="Const"/>
    <s v="INS"/>
    <x v="9"/>
    <s v="S.P136"/>
    <s v="APP00168"/>
    <m/>
    <m/>
    <m/>
    <m/>
    <m/>
    <m/>
    <m/>
    <m/>
    <m/>
    <n v="2411.04"/>
    <m/>
    <m/>
    <m/>
    <m/>
    <m/>
    <m/>
    <m/>
    <x v="0"/>
    <x v="0"/>
    <m/>
  </r>
  <r>
    <s v=""/>
    <s v=" EJ_0205_2063"/>
    <s v="RCS BPM Pick-up - Post Acceptance Testing - (Arc 11)"/>
    <s v="6.03.02.05.01"/>
    <x v="0"/>
    <d v="2027-02-24T00:00:00"/>
    <d v="2027-03-09T00:00:00"/>
    <s v="mahmed"/>
    <s v="gassner"/>
    <n v="2411.04"/>
    <s v="CON"/>
    <s v="C"/>
    <s v="Labor"/>
    <s v="TEC"/>
    <m/>
    <s v="BNL"/>
    <s v="Const"/>
    <s v="INS"/>
    <x v="9"/>
    <s v="S.P136"/>
    <s v="APP00168"/>
    <m/>
    <m/>
    <m/>
    <m/>
    <m/>
    <m/>
    <m/>
    <m/>
    <m/>
    <n v="2411.04"/>
    <m/>
    <m/>
    <m/>
    <m/>
    <m/>
    <m/>
    <m/>
    <x v="0"/>
    <x v="0"/>
    <m/>
  </r>
  <r>
    <s v=""/>
    <s v=" EJ_0205_2071"/>
    <s v="RCS BPM Pick-up - Post Acceptance Testing - (Arc 5)"/>
    <s v="6.03.02.05.01"/>
    <x v="0"/>
    <d v="2027-03-24T00:00:00"/>
    <d v="2027-04-06T00:00:00"/>
    <s v="mahmed"/>
    <s v="gassner"/>
    <n v="1462.43"/>
    <s v="CON"/>
    <s v="C"/>
    <s v="Labor"/>
    <s v="TEC"/>
    <m/>
    <s v="BNL"/>
    <s v="Const"/>
    <s v="INS"/>
    <x v="9"/>
    <s v="S.P136"/>
    <s v="APP00168"/>
    <m/>
    <m/>
    <m/>
    <m/>
    <m/>
    <m/>
    <m/>
    <m/>
    <m/>
    <n v="1462.43"/>
    <m/>
    <m/>
    <m/>
    <m/>
    <m/>
    <m/>
    <m/>
    <x v="0"/>
    <x v="0"/>
    <m/>
  </r>
  <r>
    <s v="Contract Award"/>
    <s v=" E1008_17640"/>
    <s v="AWARD: Signal Patch Panel Fabrication - Hadronic Calorimetry - Hadron Endcap HCal"/>
    <s v="6.10.08"/>
    <x v="0"/>
    <d v="2027-12-03T00:00:00"/>
    <d v="2027-12-03T00:00:00"/>
    <s v="ewoolsey"/>
    <s v="fbarbosa"/>
    <n v="0.01"/>
    <m/>
    <s v="C"/>
    <s v="Nonlabor"/>
    <s v="TEC"/>
    <m/>
    <s v="JLAB"/>
    <s v="PED"/>
    <s v="DET"/>
    <x v="9"/>
    <s v="B"/>
    <m/>
    <m/>
    <m/>
    <m/>
    <m/>
    <m/>
    <m/>
    <m/>
    <m/>
    <m/>
    <m/>
    <n v="0.01"/>
    <m/>
    <m/>
    <m/>
    <m/>
    <m/>
    <m/>
    <x v="0"/>
    <x v="0"/>
    <m/>
  </r>
  <r>
    <s v="Contract Award"/>
    <s v=" E1008_17675"/>
    <s v="AWARD: PCB Assembly Fabrication - Hadronic Calorimetry - Hadron Endcap HCal"/>
    <s v="6.10.08"/>
    <x v="0"/>
    <d v="2025-01-03T00:00:00"/>
    <d v="2025-01-10T00:00:00"/>
    <s v="ewoolsey"/>
    <s v="fbarbosa"/>
    <n v="0.01"/>
    <m/>
    <s v="C"/>
    <s v="Nonlabor"/>
    <s v="TEC"/>
    <m/>
    <s v="JLAB"/>
    <s v="PED"/>
    <s v="DET"/>
    <x v="9"/>
    <s v="S.P307"/>
    <m/>
    <m/>
    <m/>
    <m/>
    <m/>
    <m/>
    <m/>
    <m/>
    <n v="0.01"/>
    <m/>
    <m/>
    <m/>
    <m/>
    <m/>
    <m/>
    <m/>
    <m/>
    <m/>
    <x v="0"/>
    <x v="0"/>
    <m/>
  </r>
  <r>
    <s v=""/>
    <s v=" EJ_0205_2068"/>
    <s v="RCS BPM Pick-up - Pre-Acceptance Testing - (Arc 5)"/>
    <s v="6.03.02.05.01"/>
    <x v="0"/>
    <d v="2027-02-09T00:00:00"/>
    <d v="2027-03-02T00:00:00"/>
    <s v="mahmed"/>
    <s v="gassner"/>
    <n v="7956.42"/>
    <s v="CON"/>
    <s v="C"/>
    <s v="Labor"/>
    <s v="TEC"/>
    <m/>
    <s v="BNL"/>
    <s v="Const"/>
    <s v="INS"/>
    <x v="9"/>
    <s v="S.P136"/>
    <s v="APP00168"/>
    <m/>
    <m/>
    <m/>
    <m/>
    <m/>
    <m/>
    <m/>
    <m/>
    <m/>
    <n v="7956.42"/>
    <m/>
    <m/>
    <m/>
    <m/>
    <m/>
    <m/>
    <m/>
    <x v="0"/>
    <x v="0"/>
    <m/>
  </r>
  <r>
    <s v="Contract Award"/>
    <s v=" E1008_17745"/>
    <s v="AWARD:  HV Power Patch Panel Fabrication - Hadronic Calorimetry - Hadron Endcap HCal"/>
    <s v="6.10.08"/>
    <x v="0"/>
    <d v="2027-08-24T00:00:00"/>
    <d v="2027-08-30T00:00:00"/>
    <s v="ewoolsey"/>
    <s v="fbarbosa"/>
    <n v="0.01"/>
    <m/>
    <s v="C"/>
    <s v="Nonlabor"/>
    <s v="TEC"/>
    <m/>
    <s v="JLAB"/>
    <s v="PED"/>
    <s v="DET"/>
    <x v="9"/>
    <s v="B"/>
    <m/>
    <m/>
    <m/>
    <m/>
    <m/>
    <m/>
    <m/>
    <m/>
    <m/>
    <m/>
    <n v="0.01"/>
    <m/>
    <m/>
    <m/>
    <m/>
    <m/>
    <m/>
    <m/>
    <x v="0"/>
    <x v="0"/>
    <m/>
  </r>
  <r>
    <s v=""/>
    <s v=" EJ_0205_2071"/>
    <s v="RCS BPM Pick-up - Post Acceptance Testing - (Arc 5)"/>
    <s v="6.03.02.05.01"/>
    <x v="0"/>
    <d v="2027-03-24T00:00:00"/>
    <d v="2027-04-06T00:00:00"/>
    <s v="mahmed"/>
    <s v="gassner"/>
    <n v="2411.04"/>
    <s v="CON"/>
    <s v="C"/>
    <s v="Labor"/>
    <s v="TEC"/>
    <m/>
    <s v="BNL"/>
    <s v="Const"/>
    <s v="INS"/>
    <x v="9"/>
    <s v="S.P136"/>
    <s v="APP00168"/>
    <m/>
    <m/>
    <m/>
    <m/>
    <m/>
    <m/>
    <m/>
    <m/>
    <m/>
    <n v="2411.04"/>
    <m/>
    <m/>
    <m/>
    <m/>
    <m/>
    <m/>
    <m/>
    <x v="0"/>
    <x v="0"/>
    <m/>
  </r>
  <r>
    <s v=""/>
    <s v=" EJ_0205_2068"/>
    <s v="RCS BPM Pick-up - Pre-Acceptance Testing - (Arc 5)"/>
    <s v="6.03.02.05.01"/>
    <x v="0"/>
    <d v="2027-02-09T00:00:00"/>
    <d v="2027-03-02T00:00:00"/>
    <s v="mahmed"/>
    <s v="gassner"/>
    <n v="7956.42"/>
    <s v="CON"/>
    <s v="C"/>
    <s v="Labor"/>
    <s v="TEC"/>
    <m/>
    <s v="BNL"/>
    <s v="Const"/>
    <s v="INS"/>
    <x v="9"/>
    <s v="S.P136"/>
    <s v="APP00168"/>
    <m/>
    <m/>
    <m/>
    <m/>
    <m/>
    <m/>
    <m/>
    <m/>
    <m/>
    <n v="7956.42"/>
    <m/>
    <m/>
    <m/>
    <m/>
    <m/>
    <m/>
    <m/>
    <x v="0"/>
    <x v="0"/>
    <m/>
  </r>
  <r>
    <s v=""/>
    <s v=" EJ_0205_2071"/>
    <s v="RCS BPM Pick-up - Post Acceptance Testing - (Arc 5)"/>
    <s v="6.03.02.05.01"/>
    <x v="0"/>
    <d v="2027-03-24T00:00:00"/>
    <d v="2027-04-06T00:00:00"/>
    <s v="mahmed"/>
    <s v="gassner"/>
    <n v="2411.04"/>
    <s v="CON"/>
    <s v="C"/>
    <s v="Labor"/>
    <s v="TEC"/>
    <m/>
    <s v="BNL"/>
    <s v="Const"/>
    <s v="INS"/>
    <x v="9"/>
    <s v="S.P136"/>
    <s v="APP00168"/>
    <m/>
    <m/>
    <m/>
    <m/>
    <m/>
    <m/>
    <m/>
    <m/>
    <m/>
    <n v="2411.04"/>
    <m/>
    <m/>
    <m/>
    <m/>
    <m/>
    <m/>
    <m/>
    <x v="0"/>
    <x v="0"/>
    <m/>
  </r>
  <r>
    <s v="Contract Award"/>
    <s v=" E1008_17780"/>
    <s v="AWARD: Signal Patch Panel Fabrication - Hadronic Calorimetry - Electron Endcap HCal"/>
    <s v="6.10.08"/>
    <x v="0"/>
    <d v="2027-11-29T00:00:00"/>
    <d v="2027-11-29T00:00:00"/>
    <s v="ewoolsey"/>
    <s v="fbarbosa"/>
    <n v="0.01"/>
    <m/>
    <s v="C"/>
    <s v="Nonlabor"/>
    <s v="TEC"/>
    <m/>
    <s v="JLAB"/>
    <s v="PED"/>
    <s v="DET"/>
    <x v="9"/>
    <s v="B"/>
    <m/>
    <m/>
    <m/>
    <m/>
    <m/>
    <m/>
    <m/>
    <m/>
    <m/>
    <m/>
    <m/>
    <n v="0.01"/>
    <m/>
    <m/>
    <m/>
    <m/>
    <m/>
    <m/>
    <x v="0"/>
    <x v="0"/>
    <m/>
  </r>
  <r>
    <s v=""/>
    <s v=" EJ_0205_2076"/>
    <s v="RCS BPM Pick-up - Pre-Acceptance Testing - (Arc 3)"/>
    <s v="6.03.02.05.01"/>
    <x v="0"/>
    <d v="2027-03-10T00:00:00"/>
    <d v="2027-03-30T00:00:00"/>
    <s v="mahmed"/>
    <s v="gassner"/>
    <n v="7956.42"/>
    <s v="CON"/>
    <s v="C"/>
    <s v="Labor"/>
    <s v="TEC"/>
    <m/>
    <s v="BNL"/>
    <s v="Const"/>
    <s v="INS"/>
    <x v="9"/>
    <s v="S.P136"/>
    <s v="APP00168"/>
    <m/>
    <m/>
    <m/>
    <m/>
    <m/>
    <m/>
    <m/>
    <m/>
    <m/>
    <n v="7956.42"/>
    <m/>
    <m/>
    <m/>
    <m/>
    <m/>
    <m/>
    <m/>
    <x v="0"/>
    <x v="0"/>
    <m/>
  </r>
  <r>
    <s v=""/>
    <s v=" EJ_0205_2076"/>
    <s v="RCS BPM Pick-up - Pre-Acceptance Testing - (Arc 3)"/>
    <s v="6.03.02.05.01"/>
    <x v="0"/>
    <d v="2027-03-10T00:00:00"/>
    <d v="2027-03-30T00:00:00"/>
    <s v="mahmed"/>
    <s v="gassner"/>
    <n v="7956.42"/>
    <s v="CON"/>
    <s v="C"/>
    <s v="Labor"/>
    <s v="TEC"/>
    <m/>
    <s v="BNL"/>
    <s v="Const"/>
    <s v="INS"/>
    <x v="9"/>
    <s v="S.P136"/>
    <s v="APP00168"/>
    <m/>
    <m/>
    <m/>
    <m/>
    <m/>
    <m/>
    <m/>
    <m/>
    <m/>
    <n v="7956.42"/>
    <m/>
    <m/>
    <m/>
    <m/>
    <m/>
    <m/>
    <m/>
    <x v="0"/>
    <x v="0"/>
    <m/>
  </r>
  <r>
    <s v=""/>
    <s v=" EJ_0205_2078"/>
    <s v="RCS BPM Pick-up - Post Acceptance Testing - (Arc 3)"/>
    <s v="6.03.02.05.01"/>
    <x v="0"/>
    <d v="2027-04-21T00:00:00"/>
    <d v="2027-05-04T00:00:00"/>
    <s v="mahmed"/>
    <s v="gassner"/>
    <n v="1462.43"/>
    <s v="CON"/>
    <s v="C"/>
    <s v="Labor"/>
    <s v="TEC"/>
    <m/>
    <s v="BNL"/>
    <s v="Const"/>
    <s v="INS"/>
    <x v="9"/>
    <s v="S.P136"/>
    <s v="APP00168"/>
    <m/>
    <m/>
    <m/>
    <m/>
    <m/>
    <m/>
    <m/>
    <m/>
    <m/>
    <n v="1462.43"/>
    <m/>
    <m/>
    <m/>
    <m/>
    <m/>
    <m/>
    <m/>
    <x v="0"/>
    <x v="0"/>
    <m/>
  </r>
  <r>
    <s v=""/>
    <s v=" EJ_0205_2078"/>
    <s v="RCS BPM Pick-up - Post Acceptance Testing - (Arc 3)"/>
    <s v="6.03.02.05.01"/>
    <x v="0"/>
    <d v="2027-04-21T00:00:00"/>
    <d v="2027-05-04T00:00:00"/>
    <s v="mahmed"/>
    <s v="gassner"/>
    <n v="2411.04"/>
    <s v="CON"/>
    <s v="C"/>
    <s v="Labor"/>
    <s v="TEC"/>
    <m/>
    <s v="BNL"/>
    <s v="Const"/>
    <s v="INS"/>
    <x v="9"/>
    <s v="S.P136"/>
    <s v="APP00168"/>
    <m/>
    <m/>
    <m/>
    <m/>
    <m/>
    <m/>
    <m/>
    <m/>
    <m/>
    <n v="2411.04"/>
    <m/>
    <m/>
    <m/>
    <m/>
    <m/>
    <m/>
    <m/>
    <x v="0"/>
    <x v="0"/>
    <m/>
  </r>
  <r>
    <s v=""/>
    <s v=" EJ_0205_2078"/>
    <s v="RCS BPM Pick-up - Post Acceptance Testing - (Arc 3)"/>
    <s v="6.03.02.05.01"/>
    <x v="0"/>
    <d v="2027-04-21T00:00:00"/>
    <d v="2027-05-04T00:00:00"/>
    <s v="mahmed"/>
    <s v="gassner"/>
    <n v="2411.04"/>
    <s v="CON"/>
    <s v="C"/>
    <s v="Labor"/>
    <s v="TEC"/>
    <m/>
    <s v="BNL"/>
    <s v="Const"/>
    <s v="INS"/>
    <x v="9"/>
    <s v="S.P136"/>
    <s v="APP00168"/>
    <m/>
    <m/>
    <m/>
    <m/>
    <m/>
    <m/>
    <m/>
    <m/>
    <m/>
    <n v="2411.04"/>
    <m/>
    <m/>
    <m/>
    <m/>
    <m/>
    <m/>
    <m/>
    <x v="0"/>
    <x v="0"/>
    <m/>
  </r>
  <r>
    <s v=""/>
    <s v=" EJ_0205_2084"/>
    <s v="RCS BPM Pick-up - Pre-Acceptance Testing - (Arc 1)"/>
    <s v="6.03.02.05.01"/>
    <x v="0"/>
    <d v="2027-04-07T00:00:00"/>
    <d v="2027-04-27T00:00:00"/>
    <s v="mahmed"/>
    <s v="gassner"/>
    <n v="7956.42"/>
    <s v="CON"/>
    <s v="C"/>
    <s v="Labor"/>
    <s v="TEC"/>
    <m/>
    <s v="BNL"/>
    <s v="Const"/>
    <s v="INS"/>
    <x v="9"/>
    <s v="S.P136"/>
    <s v="APP00168"/>
    <m/>
    <m/>
    <m/>
    <m/>
    <m/>
    <m/>
    <m/>
    <m/>
    <m/>
    <n v="7956.42"/>
    <m/>
    <m/>
    <m/>
    <m/>
    <m/>
    <m/>
    <m/>
    <x v="0"/>
    <x v="0"/>
    <m/>
  </r>
  <r>
    <s v=""/>
    <s v=" EJ_0205_2084"/>
    <s v="RCS BPM Pick-up - Pre-Acceptance Testing - (Arc 1)"/>
    <s v="6.03.02.05.01"/>
    <x v="0"/>
    <d v="2027-04-07T00:00:00"/>
    <d v="2027-04-27T00:00:00"/>
    <s v="mahmed"/>
    <s v="gassner"/>
    <n v="7956.42"/>
    <s v="CON"/>
    <s v="C"/>
    <s v="Labor"/>
    <s v="TEC"/>
    <m/>
    <s v="BNL"/>
    <s v="Const"/>
    <s v="INS"/>
    <x v="9"/>
    <s v="S.P136"/>
    <s v="APP00168"/>
    <m/>
    <m/>
    <m/>
    <m/>
    <m/>
    <m/>
    <m/>
    <m/>
    <m/>
    <n v="7956.42"/>
    <m/>
    <m/>
    <m/>
    <m/>
    <m/>
    <m/>
    <m/>
    <x v="0"/>
    <x v="0"/>
    <m/>
  </r>
  <r>
    <s v=""/>
    <s v=" EJ_0205_2087"/>
    <s v="RCS BPM Pick-up - Post Acceptance Testing - (Arc 1)"/>
    <s v="6.03.02.05.01"/>
    <x v="0"/>
    <d v="2027-05-19T00:00:00"/>
    <d v="2027-06-02T00:00:00"/>
    <s v="mahmed"/>
    <s v="gassner"/>
    <n v="1462.43"/>
    <s v="CON"/>
    <s v="C"/>
    <s v="Labor"/>
    <s v="TEC"/>
    <m/>
    <s v="BNL"/>
    <s v="Const"/>
    <s v="INS"/>
    <x v="9"/>
    <s v="S.P136"/>
    <s v="APP00168"/>
    <m/>
    <m/>
    <m/>
    <m/>
    <m/>
    <m/>
    <m/>
    <m/>
    <m/>
    <n v="1462.43"/>
    <m/>
    <m/>
    <m/>
    <m/>
    <m/>
    <m/>
    <m/>
    <x v="0"/>
    <x v="0"/>
    <m/>
  </r>
  <r>
    <s v=""/>
    <s v=" EJ_0205_2087"/>
    <s v="RCS BPM Pick-up - Post Acceptance Testing - (Arc 1)"/>
    <s v="6.03.02.05.01"/>
    <x v="0"/>
    <d v="2027-05-19T00:00:00"/>
    <d v="2027-06-02T00:00:00"/>
    <s v="mahmed"/>
    <s v="gassner"/>
    <n v="2411.04"/>
    <s v="CON"/>
    <s v="C"/>
    <s v="Labor"/>
    <s v="TEC"/>
    <m/>
    <s v="BNL"/>
    <s v="Const"/>
    <s v="INS"/>
    <x v="9"/>
    <s v="S.P136"/>
    <s v="APP00168"/>
    <m/>
    <m/>
    <m/>
    <m/>
    <m/>
    <m/>
    <m/>
    <m/>
    <m/>
    <n v="2411.04"/>
    <m/>
    <m/>
    <m/>
    <m/>
    <m/>
    <m/>
    <m/>
    <x v="0"/>
    <x v="0"/>
    <m/>
  </r>
  <r>
    <s v=""/>
    <s v=" EJ_0205_2087"/>
    <s v="RCS BPM Pick-up - Post Acceptance Testing - (Arc 1)"/>
    <s v="6.03.02.05.01"/>
    <x v="0"/>
    <d v="2027-05-19T00:00:00"/>
    <d v="2027-06-02T00:00:00"/>
    <s v="mahmed"/>
    <s v="gassner"/>
    <n v="2411.04"/>
    <s v="CON"/>
    <s v="C"/>
    <s v="Labor"/>
    <s v="TEC"/>
    <m/>
    <s v="BNL"/>
    <s v="Const"/>
    <s v="INS"/>
    <x v="9"/>
    <s v="S.P136"/>
    <s v="APP00168"/>
    <m/>
    <m/>
    <m/>
    <m/>
    <m/>
    <m/>
    <m/>
    <m/>
    <m/>
    <n v="2411.04"/>
    <m/>
    <m/>
    <m/>
    <m/>
    <m/>
    <m/>
    <m/>
    <x v="0"/>
    <x v="0"/>
    <m/>
  </r>
  <r>
    <s v=""/>
    <s v=" EJ_0205_2092"/>
    <s v="RCS BPM Pick-up - Pre-Acceptance Testing - (Arc 7)"/>
    <s v="6.03.02.05.01"/>
    <x v="0"/>
    <d v="2027-05-05T00:00:00"/>
    <d v="2027-05-25T00:00:00"/>
    <s v="mahmed"/>
    <s v="gassner"/>
    <n v="7956.42"/>
    <s v="CON"/>
    <s v="C"/>
    <s v="Labor"/>
    <s v="TEC"/>
    <m/>
    <s v="BNL"/>
    <s v="Const"/>
    <s v="INS"/>
    <x v="9"/>
    <s v="S.P136"/>
    <s v="APP00168"/>
    <m/>
    <m/>
    <m/>
    <m/>
    <m/>
    <m/>
    <m/>
    <m/>
    <m/>
    <n v="7956.42"/>
    <m/>
    <m/>
    <m/>
    <m/>
    <m/>
    <m/>
    <m/>
    <x v="0"/>
    <x v="0"/>
    <m/>
  </r>
  <r>
    <s v=""/>
    <s v=" EJ_0205_2092"/>
    <s v="RCS BPM Pick-up - Pre-Acceptance Testing - (Arc 7)"/>
    <s v="6.03.02.05.01"/>
    <x v="0"/>
    <d v="2027-05-05T00:00:00"/>
    <d v="2027-05-25T00:00:00"/>
    <s v="mahmed"/>
    <s v="gassner"/>
    <n v="7956.42"/>
    <s v="CON"/>
    <s v="C"/>
    <s v="Labor"/>
    <s v="TEC"/>
    <m/>
    <s v="BNL"/>
    <s v="Const"/>
    <s v="INS"/>
    <x v="9"/>
    <s v="S.P136"/>
    <s v="APP00168"/>
    <m/>
    <m/>
    <m/>
    <m/>
    <m/>
    <m/>
    <m/>
    <m/>
    <m/>
    <n v="7956.42"/>
    <m/>
    <m/>
    <m/>
    <m/>
    <m/>
    <m/>
    <m/>
    <x v="0"/>
    <x v="0"/>
    <m/>
  </r>
  <r>
    <s v=""/>
    <s v=" EJ_0205_2094"/>
    <s v="RCS BPM Pick-up - Post Acceptance Testing - (Arc 7)"/>
    <s v="6.03.02.05.01"/>
    <x v="0"/>
    <d v="2027-06-17T00:00:00"/>
    <d v="2027-06-30T00:00:00"/>
    <s v="mahmed"/>
    <s v="gassner"/>
    <n v="1462.43"/>
    <s v="CON"/>
    <s v="C"/>
    <s v="Labor"/>
    <s v="TEC"/>
    <m/>
    <s v="BNL"/>
    <s v="Const"/>
    <s v="INS"/>
    <x v="9"/>
    <s v="S.P136"/>
    <s v="APP00168"/>
    <m/>
    <m/>
    <m/>
    <m/>
    <m/>
    <m/>
    <m/>
    <m/>
    <m/>
    <n v="1462.43"/>
    <m/>
    <m/>
    <m/>
    <m/>
    <m/>
    <m/>
    <m/>
    <x v="0"/>
    <x v="0"/>
    <m/>
  </r>
  <r>
    <s v=""/>
    <s v=" EJ_0205_2094"/>
    <s v="RCS BPM Pick-up - Post Acceptance Testing - (Arc 7)"/>
    <s v="6.03.02.05.01"/>
    <x v="0"/>
    <d v="2027-06-17T00:00:00"/>
    <d v="2027-06-30T00:00:00"/>
    <s v="mahmed"/>
    <s v="gassner"/>
    <n v="2411.04"/>
    <s v="CON"/>
    <s v="C"/>
    <s v="Labor"/>
    <s v="TEC"/>
    <m/>
    <s v="BNL"/>
    <s v="Const"/>
    <s v="INS"/>
    <x v="9"/>
    <s v="S.P136"/>
    <s v="APP00168"/>
    <m/>
    <m/>
    <m/>
    <m/>
    <m/>
    <m/>
    <m/>
    <m/>
    <m/>
    <n v="2411.04"/>
    <m/>
    <m/>
    <m/>
    <m/>
    <m/>
    <m/>
    <m/>
    <x v="0"/>
    <x v="0"/>
    <m/>
  </r>
  <r>
    <s v=""/>
    <s v=" EJ_0205_2094"/>
    <s v="RCS BPM Pick-up - Post Acceptance Testing - (Arc 7)"/>
    <s v="6.03.02.05.01"/>
    <x v="0"/>
    <d v="2027-06-17T00:00:00"/>
    <d v="2027-06-30T00:00:00"/>
    <s v="mahmed"/>
    <s v="gassner"/>
    <n v="2411.04"/>
    <s v="CON"/>
    <s v="C"/>
    <s v="Labor"/>
    <s v="TEC"/>
    <m/>
    <s v="BNL"/>
    <s v="Const"/>
    <s v="INS"/>
    <x v="9"/>
    <s v="S.P136"/>
    <s v="APP00168"/>
    <m/>
    <m/>
    <m/>
    <m/>
    <m/>
    <m/>
    <m/>
    <m/>
    <m/>
    <n v="2411.04"/>
    <m/>
    <m/>
    <m/>
    <m/>
    <m/>
    <m/>
    <m/>
    <x v="0"/>
    <x v="0"/>
    <m/>
  </r>
  <r>
    <s v="Contract Award"/>
    <s v=" E1008_17815"/>
    <s v="AWARD: PCB Assembly Fabrication - Hadronic Calorimetry - Electron Endcap HCal"/>
    <s v="6.10.08"/>
    <x v="0"/>
    <d v="2025-04-30T00:00:00"/>
    <d v="2025-05-06T00:00:00"/>
    <s v="ewoolsey"/>
    <s v="fbarbosa"/>
    <n v="0.01"/>
    <m/>
    <s v="C"/>
    <s v="Nonlabor"/>
    <s v="TEC"/>
    <m/>
    <s v="JLAB"/>
    <s v="PED"/>
    <s v="DET"/>
    <x v="9"/>
    <s v="P.S307"/>
    <m/>
    <m/>
    <m/>
    <m/>
    <m/>
    <m/>
    <m/>
    <m/>
    <n v="0.01"/>
    <m/>
    <m/>
    <m/>
    <m/>
    <m/>
    <m/>
    <m/>
    <m/>
    <m/>
    <x v="0"/>
    <x v="0"/>
    <m/>
  </r>
  <r>
    <s v="Contract Award"/>
    <s v=" E1008_17850"/>
    <s v="AWARD: Interface PCB &amp; Components (HV, Anode, LED) Fabrication - Electron Endcap HCal"/>
    <s v="6.10.08"/>
    <x v="0"/>
    <d v="2024-04-16T00:00:00"/>
    <d v="2024-04-22T00:00:00"/>
    <s v="ewoolsey"/>
    <s v="fbarbosa"/>
    <n v="0.01"/>
    <m/>
    <s v="C"/>
    <s v="Nonlabor"/>
    <s v="TEC"/>
    <m/>
    <s v="JLAB"/>
    <s v="PED"/>
    <s v="DET"/>
    <x v="9"/>
    <s v="P.S309"/>
    <m/>
    <m/>
    <m/>
    <m/>
    <m/>
    <m/>
    <m/>
    <n v="0.01"/>
    <m/>
    <m/>
    <m/>
    <m/>
    <m/>
    <m/>
    <m/>
    <m/>
    <m/>
    <m/>
    <x v="0"/>
    <x v="0"/>
    <m/>
  </r>
  <r>
    <s v="Contract Award"/>
    <s v=" E1008_17885"/>
    <s v="AWARD: HV Power Patch Panel Fabrication - Hadronic Calorimetry - Electron Endcap HCal"/>
    <s v="6.10.08"/>
    <x v="0"/>
    <d v="2026-09-04T00:00:00"/>
    <d v="2026-09-04T00:00:00"/>
    <s v="ewoolsey"/>
    <s v="fbarbosa"/>
    <n v="0.01"/>
    <m/>
    <s v="C"/>
    <s v="Nonlabor"/>
    <s v="TEC"/>
    <m/>
    <s v="JLAB"/>
    <s v="PED"/>
    <s v="DET"/>
    <x v="9"/>
    <s v="B"/>
    <m/>
    <m/>
    <m/>
    <m/>
    <m/>
    <m/>
    <m/>
    <m/>
    <m/>
    <n v="0.01"/>
    <m/>
    <m/>
    <m/>
    <m/>
    <m/>
    <m/>
    <m/>
    <m/>
    <x v="0"/>
    <x v="0"/>
    <m/>
  </r>
  <r>
    <s v=""/>
    <s v=" E1008_17885"/>
    <s v="AWARD: HV Power Patch Panel Fabrication - Hadronic Calorimetry - Electron Endcap HCal"/>
    <s v="6.10.08"/>
    <x v="0"/>
    <d v="2026-09-04T00:00:00"/>
    <d v="2026-09-04T00:00:00"/>
    <s v="ewoolsey"/>
    <s v="fbarbosa"/>
    <n v="9.68"/>
    <m/>
    <s v="C"/>
    <s v="Nonlabor"/>
    <s v="TEC"/>
    <m/>
    <s v="JLAB"/>
    <s v="PED"/>
    <s v="DET"/>
    <x v="9"/>
    <s v="B"/>
    <m/>
    <m/>
    <m/>
    <m/>
    <m/>
    <m/>
    <m/>
    <m/>
    <m/>
    <n v="9.68"/>
    <m/>
    <m/>
    <m/>
    <m/>
    <m/>
    <m/>
    <m/>
    <m/>
    <x v="0"/>
    <x v="0"/>
    <m/>
  </r>
  <r>
    <s v="Contract Award"/>
    <s v=" E1008_17920"/>
    <s v="AWARD: Signal Patch Panel (In Kind) - Hadronic Calorimetry - Barrel HCal - Outer"/>
    <s v="6.10.08"/>
    <x v="0"/>
    <d v="2028-05-11T00:00:00"/>
    <d v="2028-05-11T00:00:00"/>
    <s v="ewoolsey"/>
    <s v="fbarbosa"/>
    <n v="0.01"/>
    <m/>
    <s v="C"/>
    <s v="Nonlabor"/>
    <s v="TEC"/>
    <m/>
    <s v="JLAB"/>
    <s v="PED"/>
    <s v="DET"/>
    <x v="9"/>
    <s v="B"/>
    <m/>
    <m/>
    <m/>
    <m/>
    <m/>
    <m/>
    <m/>
    <m/>
    <m/>
    <m/>
    <m/>
    <n v="0.01"/>
    <m/>
    <m/>
    <m/>
    <m/>
    <m/>
    <m/>
    <x v="0"/>
    <x v="0"/>
    <m/>
  </r>
  <r>
    <s v="Contract Award"/>
    <s v=" E1008_18025"/>
    <s v="AWARD: HV Power Patch Panel (In Kind) - Hadronic Calorimetry - Barrel HCal - Outer"/>
    <s v="6.10.08"/>
    <x v="0"/>
    <d v="2028-10-04T00:00:00"/>
    <d v="2028-10-04T00:00:00"/>
    <s v="ewoolsey"/>
    <s v="fbarbosa"/>
    <n v="0.01"/>
    <m/>
    <s v="C"/>
    <s v="Nonlabor"/>
    <s v="TEC"/>
    <m/>
    <s v="JLAB"/>
    <s v="PED"/>
    <s v="DET"/>
    <x v="9"/>
    <s v="B"/>
    <m/>
    <m/>
    <m/>
    <m/>
    <m/>
    <m/>
    <m/>
    <m/>
    <m/>
    <m/>
    <m/>
    <m/>
    <n v="0.01"/>
    <m/>
    <m/>
    <m/>
    <m/>
    <m/>
    <x v="0"/>
    <x v="0"/>
    <m/>
  </r>
  <r>
    <s v="Contract Award"/>
    <s v=" E1008_18060"/>
    <s v="AWARD: Signal Patch Panel Fabrication (In Kind) - Electromagnetic Calorimetry - Hadron Endcap EMCal"/>
    <s v="6.10.08"/>
    <x v="0"/>
    <d v="2026-05-12T00:00:00"/>
    <d v="2026-05-12T00:00:00"/>
    <s v="ewoolsey"/>
    <s v="fbarbosa"/>
    <n v="0.01"/>
    <m/>
    <s v="C"/>
    <s v="Nonlabor"/>
    <s v="TEC"/>
    <m/>
    <s v="JLAB"/>
    <s v="PED"/>
    <s v="DET"/>
    <x v="9"/>
    <s v="B"/>
    <m/>
    <m/>
    <m/>
    <m/>
    <m/>
    <m/>
    <m/>
    <m/>
    <m/>
    <n v="0.01"/>
    <m/>
    <m/>
    <m/>
    <m/>
    <m/>
    <m/>
    <m/>
    <m/>
    <x v="0"/>
    <x v="0"/>
    <m/>
  </r>
  <r>
    <s v="Contract Award"/>
    <s v=" E1008_18130"/>
    <s v="AWARD: Interface PCB &amp; Components (HV, Anode, LED) Fabrication (In Kind) - Hadron Endcap EMCal"/>
    <s v="6.10.08"/>
    <x v="0"/>
    <d v="2020-02-19T00:00:00"/>
    <d v="2020-02-25T00:00:00"/>
    <s v="ewoolsey"/>
    <s v="fbarbosa"/>
    <n v="0.01"/>
    <m/>
    <s v="C"/>
    <s v="Nonlabor"/>
    <s v="TEC"/>
    <m/>
    <s v="JLAB"/>
    <s v="PED"/>
    <s v="DET"/>
    <x v="9"/>
    <s v="S.P152"/>
    <s v="APP00016"/>
    <m/>
    <m/>
    <n v="0.01"/>
    <m/>
    <m/>
    <m/>
    <m/>
    <m/>
    <m/>
    <m/>
    <m/>
    <m/>
    <m/>
    <m/>
    <m/>
    <m/>
    <m/>
    <x v="0"/>
    <x v="0"/>
    <m/>
  </r>
  <r>
    <s v="Contract Award"/>
    <s v=" E1008_18165"/>
    <s v="AWARD: HV Power Patch Panel Fabrication (In Kind) - Electromagnetic Calorimetry - Hadron Endcap EMCal"/>
    <s v="6.10.08"/>
    <x v="0"/>
    <d v="2026-10-05T00:00:00"/>
    <d v="2026-10-05T00:00:00"/>
    <s v="ewoolsey"/>
    <s v="fbarbosa"/>
    <n v="0.01"/>
    <m/>
    <s v="C"/>
    <s v="Nonlabor"/>
    <s v="TEC"/>
    <m/>
    <s v="JLAB"/>
    <s v="PED"/>
    <s v="DET"/>
    <x v="9"/>
    <s v="B"/>
    <m/>
    <m/>
    <m/>
    <m/>
    <m/>
    <m/>
    <m/>
    <m/>
    <m/>
    <m/>
    <n v="0.01"/>
    <m/>
    <m/>
    <m/>
    <m/>
    <m/>
    <m/>
    <m/>
    <x v="0"/>
    <x v="0"/>
    <m/>
  </r>
  <r>
    <s v="Contract Award"/>
    <s v=" E1008_18200"/>
    <s v="AWARD: Signal Patch Panel Fabrication - Electromagnetic Calorimetry - Electron Endcap EMCal"/>
    <s v="6.10.08"/>
    <x v="0"/>
    <d v="2026-10-02T00:00:00"/>
    <d v="2026-10-02T00:00:00"/>
    <s v="ewoolsey"/>
    <s v="fbarbosa"/>
    <n v="0.01"/>
    <m/>
    <s v="C"/>
    <s v="Nonlabor"/>
    <s v="TEC"/>
    <m/>
    <s v="JLAB"/>
    <s v="PED"/>
    <s v="DET"/>
    <x v="9"/>
    <s v="B"/>
    <m/>
    <m/>
    <m/>
    <m/>
    <m/>
    <m/>
    <m/>
    <m/>
    <m/>
    <m/>
    <n v="0.01"/>
    <m/>
    <m/>
    <m/>
    <m/>
    <m/>
    <m/>
    <m/>
    <x v="0"/>
    <x v="0"/>
    <m/>
  </r>
  <r>
    <s v="Contract Award"/>
    <s v=" E1008_18305"/>
    <s v="AWARD: HV Power Patch Panel Fabrication - Electromagnetic Calorimetry - Electron Endcap EMCal"/>
    <s v="6.10.08"/>
    <x v="0"/>
    <d v="2027-03-03T00:00:00"/>
    <d v="2027-03-03T00:00:00"/>
    <s v="ewoolsey"/>
    <s v="fbarbosa"/>
    <n v="0.01"/>
    <m/>
    <s v="C"/>
    <s v="Nonlabor"/>
    <s v="TEC"/>
    <m/>
    <s v="JLAB"/>
    <s v="PED"/>
    <s v="DET"/>
    <x v="9"/>
    <s v="B"/>
    <m/>
    <m/>
    <m/>
    <m/>
    <m/>
    <m/>
    <m/>
    <m/>
    <m/>
    <m/>
    <n v="0.01"/>
    <m/>
    <m/>
    <m/>
    <m/>
    <m/>
    <m/>
    <m/>
    <x v="0"/>
    <x v="0"/>
    <m/>
  </r>
  <r>
    <s v="Contract Award"/>
    <s v=" E1008_18340"/>
    <s v="AWARD: Signal Patch Panel Fabrication - Electromagnetic Calorimetry - Barrel EMCal"/>
    <s v="6.10.08"/>
    <x v="0"/>
    <d v="2027-02-25T00:00:00"/>
    <d v="2027-03-03T00:00:00"/>
    <s v="ewoolsey"/>
    <s v="fbarbosa"/>
    <n v="0.01"/>
    <m/>
    <s v="C"/>
    <s v="Nonlabor"/>
    <s v="TEC"/>
    <m/>
    <s v="JLAB"/>
    <s v="PED"/>
    <s v="DET"/>
    <x v="9"/>
    <s v="B"/>
    <m/>
    <m/>
    <m/>
    <m/>
    <m/>
    <m/>
    <m/>
    <m/>
    <m/>
    <m/>
    <n v="0.01"/>
    <m/>
    <m/>
    <m/>
    <m/>
    <m/>
    <m/>
    <m/>
    <x v="0"/>
    <x v="0"/>
    <m/>
  </r>
  <r>
    <s v="Contract Award"/>
    <s v=" E1008_18445"/>
    <s v="AWARD: HV Power Patch Panel Fabrication - Electromagnetic Calorimetry - Barrel EMCal"/>
    <s v="6.10.08"/>
    <x v="0"/>
    <d v="2027-06-10T00:00:00"/>
    <d v="2027-06-10T00:00:00"/>
    <s v="ewoolsey"/>
    <s v="fbarbosa"/>
    <n v="0.01"/>
    <m/>
    <s v="C"/>
    <s v="Nonlabor"/>
    <s v="TEC"/>
    <m/>
    <s v="JLAB"/>
    <s v="PED"/>
    <s v="DET"/>
    <x v="9"/>
    <s v="B"/>
    <m/>
    <m/>
    <m/>
    <m/>
    <m/>
    <m/>
    <m/>
    <m/>
    <m/>
    <m/>
    <n v="0.01"/>
    <m/>
    <m/>
    <m/>
    <m/>
    <m/>
    <m/>
    <m/>
    <x v="0"/>
    <x v="0"/>
    <m/>
  </r>
  <r>
    <s v="Contract Award"/>
    <s v=" E1008_18585"/>
    <s v="AWARD: Low Voltage System Fabrication - Auxiliary Detectors - Roman Pots"/>
    <s v="6.10.08"/>
    <x v="0"/>
    <d v="2026-04-29T00:00:00"/>
    <d v="2026-05-05T00:00:00"/>
    <s v="ewoolsey"/>
    <s v="fbarbosa"/>
    <n v="0.01"/>
    <m/>
    <s v="C"/>
    <s v="Nonlabor"/>
    <s v="TEC"/>
    <m/>
    <s v="JLAB"/>
    <s v="PED"/>
    <s v="DET"/>
    <x v="6"/>
    <m/>
    <m/>
    <m/>
    <m/>
    <m/>
    <m/>
    <m/>
    <m/>
    <m/>
    <m/>
    <n v="0.01"/>
    <m/>
    <m/>
    <m/>
    <m/>
    <m/>
    <m/>
    <m/>
    <m/>
    <x v="0"/>
    <x v="0"/>
    <m/>
  </r>
  <r>
    <s v=""/>
    <s v=" EJ_0203_4300"/>
    <s v="RCS Arc Chambers - Ready for Integration - Arc 9"/>
    <s v="6.03.02.04.06"/>
    <x v="1"/>
    <d v="2026-12-24T00:00:00"/>
    <d v="2027-01-25T00:00:00"/>
    <s v="rnavarrol"/>
    <s v="chetzel"/>
    <n v="7312.17"/>
    <s v="CON"/>
    <s v="C"/>
    <s v="Labor"/>
    <s v="TEC"/>
    <m/>
    <s v="BNL"/>
    <s v="Const"/>
    <s v="VAC"/>
    <x v="9"/>
    <s v="A.PP033"/>
    <s v="APP00070"/>
    <m/>
    <m/>
    <m/>
    <m/>
    <m/>
    <m/>
    <m/>
    <m/>
    <m/>
    <n v="7312.17"/>
    <m/>
    <m/>
    <m/>
    <m/>
    <m/>
    <m/>
    <m/>
    <x v="0"/>
    <x v="0"/>
    <m/>
  </r>
  <r>
    <s v=""/>
    <s v=" EJ_0203_4300"/>
    <s v="RCS Arc Chambers - Ready for Integration - Arc 9"/>
    <s v="6.03.02.04.06"/>
    <x v="1"/>
    <d v="2026-12-24T00:00:00"/>
    <d v="2027-01-25T00:00:00"/>
    <s v="rnavarrol"/>
    <s v="chetzel"/>
    <n v="43873.04"/>
    <s v="CON"/>
    <s v="C"/>
    <s v="Labor"/>
    <s v="TEC"/>
    <m/>
    <s v="BNL"/>
    <s v="Const"/>
    <s v="VAC"/>
    <x v="9"/>
    <s v="A.PP033"/>
    <s v="APP00070"/>
    <m/>
    <m/>
    <m/>
    <m/>
    <m/>
    <m/>
    <m/>
    <m/>
    <m/>
    <n v="43873.04"/>
    <m/>
    <m/>
    <m/>
    <m/>
    <m/>
    <m/>
    <m/>
    <x v="0"/>
    <x v="0"/>
    <m/>
  </r>
  <r>
    <s v=""/>
    <s v=" EJ_0203_4300"/>
    <s v="RCS Arc Chambers - Ready for Integration - Arc 9"/>
    <s v="6.03.02.04.06"/>
    <x v="1"/>
    <d v="2026-12-24T00:00:00"/>
    <d v="2027-01-25T00:00:00"/>
    <s v="rnavarrol"/>
    <s v="chetzel"/>
    <n v="48220.76"/>
    <s v="CON"/>
    <s v="C"/>
    <s v="Labor"/>
    <s v="TEC"/>
    <m/>
    <s v="BNL"/>
    <s v="Const"/>
    <s v="VAC"/>
    <x v="9"/>
    <s v="A.PP033"/>
    <s v="APP00070"/>
    <m/>
    <m/>
    <m/>
    <m/>
    <m/>
    <m/>
    <m/>
    <m/>
    <m/>
    <n v="48220.76"/>
    <m/>
    <m/>
    <m/>
    <m/>
    <m/>
    <m/>
    <m/>
    <x v="0"/>
    <x v="0"/>
    <m/>
  </r>
  <r>
    <s v=""/>
    <s v=" EJ_0203_4300"/>
    <s v="RCS Arc Chambers - Ready for Integration - Arc 9"/>
    <s v="6.03.02.04.06"/>
    <x v="1"/>
    <d v="2026-12-24T00:00:00"/>
    <d v="2027-01-25T00:00:00"/>
    <s v="rnavarrol"/>
    <s v="chetzel"/>
    <n v="33255.01"/>
    <s v="CON"/>
    <s v="C"/>
    <s v="Labor"/>
    <s v="TEC"/>
    <m/>
    <s v="BNL"/>
    <s v="Const"/>
    <s v="VAC"/>
    <x v="9"/>
    <s v="A.PP033"/>
    <s v="APP00070"/>
    <m/>
    <m/>
    <m/>
    <m/>
    <m/>
    <m/>
    <m/>
    <m/>
    <m/>
    <n v="33255.01"/>
    <m/>
    <m/>
    <m/>
    <m/>
    <m/>
    <m/>
    <m/>
    <x v="0"/>
    <x v="0"/>
    <m/>
  </r>
  <r>
    <s v=""/>
    <s v=" EJ_0203_4305"/>
    <s v="RCS Arc Chambers - Ready for Integration - Arc 11"/>
    <s v="6.03.02.04.06"/>
    <x v="1"/>
    <d v="2027-01-26T00:00:00"/>
    <d v="2027-02-23T00:00:00"/>
    <s v="rnavarrol"/>
    <s v="chetzel"/>
    <n v="7312.17"/>
    <s v="CON"/>
    <s v="C"/>
    <s v="Labor"/>
    <s v="TEC"/>
    <m/>
    <s v="BNL"/>
    <s v="Const"/>
    <s v="VAC"/>
    <x v="9"/>
    <s v="A.PP033"/>
    <s v="APP00070"/>
    <m/>
    <m/>
    <m/>
    <m/>
    <m/>
    <m/>
    <m/>
    <m/>
    <m/>
    <n v="7312.17"/>
    <m/>
    <m/>
    <m/>
    <m/>
    <m/>
    <m/>
    <m/>
    <x v="0"/>
    <x v="0"/>
    <m/>
  </r>
  <r>
    <s v=""/>
    <s v=" EJ_0203_4305"/>
    <s v="RCS Arc Chambers - Ready for Integration - Arc 11"/>
    <s v="6.03.02.04.06"/>
    <x v="1"/>
    <d v="2027-01-26T00:00:00"/>
    <d v="2027-02-23T00:00:00"/>
    <s v="rnavarrol"/>
    <s v="chetzel"/>
    <n v="43873.04"/>
    <s v="CON"/>
    <s v="C"/>
    <s v="Labor"/>
    <s v="TEC"/>
    <m/>
    <s v="BNL"/>
    <s v="Const"/>
    <s v="VAC"/>
    <x v="9"/>
    <s v="A.PP033"/>
    <s v="APP00070"/>
    <m/>
    <m/>
    <m/>
    <m/>
    <m/>
    <m/>
    <m/>
    <m/>
    <m/>
    <n v="43873.04"/>
    <m/>
    <m/>
    <m/>
    <m/>
    <m/>
    <m/>
    <m/>
    <x v="0"/>
    <x v="0"/>
    <m/>
  </r>
  <r>
    <s v=""/>
    <s v=" EJ_0203_4305"/>
    <s v="RCS Arc Chambers - Ready for Integration - Arc 11"/>
    <s v="6.03.02.04.06"/>
    <x v="1"/>
    <d v="2027-01-26T00:00:00"/>
    <d v="2027-02-23T00:00:00"/>
    <s v="rnavarrol"/>
    <s v="chetzel"/>
    <n v="48220.76"/>
    <s v="CON"/>
    <s v="C"/>
    <s v="Labor"/>
    <s v="TEC"/>
    <m/>
    <s v="BNL"/>
    <s v="Const"/>
    <s v="VAC"/>
    <x v="9"/>
    <s v="A.PP033"/>
    <s v="APP00070"/>
    <m/>
    <m/>
    <m/>
    <m/>
    <m/>
    <m/>
    <m/>
    <m/>
    <m/>
    <n v="48220.76"/>
    <m/>
    <m/>
    <m/>
    <m/>
    <m/>
    <m/>
    <m/>
    <x v="0"/>
    <x v="0"/>
    <m/>
  </r>
  <r>
    <s v=""/>
    <s v=" EJ_0203_4305"/>
    <s v="RCS Arc Chambers - Ready for Integration - Arc 11"/>
    <s v="6.03.02.04.06"/>
    <x v="1"/>
    <d v="2027-01-26T00:00:00"/>
    <d v="2027-02-23T00:00:00"/>
    <s v="rnavarrol"/>
    <s v="chetzel"/>
    <n v="33255.01"/>
    <s v="CON"/>
    <s v="C"/>
    <s v="Labor"/>
    <s v="TEC"/>
    <m/>
    <s v="BNL"/>
    <s v="Const"/>
    <s v="VAC"/>
    <x v="9"/>
    <s v="A.PP033"/>
    <s v="APP00070"/>
    <m/>
    <m/>
    <m/>
    <m/>
    <m/>
    <m/>
    <m/>
    <m/>
    <m/>
    <n v="33255.01"/>
    <m/>
    <m/>
    <m/>
    <m/>
    <m/>
    <m/>
    <m/>
    <x v="0"/>
    <x v="0"/>
    <m/>
  </r>
  <r>
    <s v=""/>
    <s v=" EJ_0203_4315"/>
    <s v="RCS Arc Chambers - Ready for Integration - Arc 5"/>
    <s v="6.03.02.04.06"/>
    <x v="1"/>
    <d v="2027-02-24T00:00:00"/>
    <d v="2027-03-23T00:00:00"/>
    <s v="rnavarrol"/>
    <s v="chetzel"/>
    <n v="7312.17"/>
    <s v="CON"/>
    <s v="C"/>
    <s v="Labor"/>
    <s v="TEC"/>
    <m/>
    <s v="BNL"/>
    <s v="Const"/>
    <s v="VAC"/>
    <x v="9"/>
    <s v="A.PP033"/>
    <s v="APP00070"/>
    <m/>
    <m/>
    <m/>
    <m/>
    <m/>
    <m/>
    <m/>
    <m/>
    <m/>
    <n v="7312.17"/>
    <m/>
    <m/>
    <m/>
    <m/>
    <m/>
    <m/>
    <m/>
    <x v="0"/>
    <x v="0"/>
    <m/>
  </r>
  <r>
    <s v=""/>
    <s v=" EJ_0203_4315"/>
    <s v="RCS Arc Chambers - Ready for Integration - Arc 5"/>
    <s v="6.03.02.04.06"/>
    <x v="1"/>
    <d v="2027-02-24T00:00:00"/>
    <d v="2027-03-23T00:00:00"/>
    <s v="rnavarrol"/>
    <s v="chetzel"/>
    <n v="43873.04"/>
    <s v="CON"/>
    <s v="C"/>
    <s v="Labor"/>
    <s v="TEC"/>
    <m/>
    <s v="BNL"/>
    <s v="Const"/>
    <s v="VAC"/>
    <x v="9"/>
    <s v="A.PP033"/>
    <s v="APP00070"/>
    <m/>
    <m/>
    <m/>
    <m/>
    <m/>
    <m/>
    <m/>
    <m/>
    <m/>
    <n v="43873.04"/>
    <m/>
    <m/>
    <m/>
    <m/>
    <m/>
    <m/>
    <m/>
    <x v="0"/>
    <x v="0"/>
    <m/>
  </r>
  <r>
    <s v=""/>
    <s v=" EJ_0203_4315"/>
    <s v="RCS Arc Chambers - Ready for Integration - Arc 5"/>
    <s v="6.03.02.04.06"/>
    <x v="1"/>
    <d v="2027-02-24T00:00:00"/>
    <d v="2027-03-23T00:00:00"/>
    <s v="rnavarrol"/>
    <s v="chetzel"/>
    <n v="48220.76"/>
    <s v="CON"/>
    <s v="C"/>
    <s v="Labor"/>
    <s v="TEC"/>
    <m/>
    <s v="BNL"/>
    <s v="Const"/>
    <s v="VAC"/>
    <x v="9"/>
    <s v="A.PP033"/>
    <s v="APP00070"/>
    <m/>
    <m/>
    <m/>
    <m/>
    <m/>
    <m/>
    <m/>
    <m/>
    <m/>
    <n v="48220.76"/>
    <m/>
    <m/>
    <m/>
    <m/>
    <m/>
    <m/>
    <m/>
    <x v="0"/>
    <x v="0"/>
    <m/>
  </r>
  <r>
    <s v=""/>
    <s v=" EJ_0203_4315"/>
    <s v="RCS Arc Chambers - Ready for Integration - Arc 5"/>
    <s v="6.03.02.04.06"/>
    <x v="1"/>
    <d v="2027-02-24T00:00:00"/>
    <d v="2027-03-23T00:00:00"/>
    <s v="rnavarrol"/>
    <s v="chetzel"/>
    <n v="33255.01"/>
    <s v="CON"/>
    <s v="C"/>
    <s v="Labor"/>
    <s v="TEC"/>
    <m/>
    <s v="BNL"/>
    <s v="Const"/>
    <s v="VAC"/>
    <x v="9"/>
    <s v="A.PP033"/>
    <s v="APP00070"/>
    <m/>
    <m/>
    <m/>
    <m/>
    <m/>
    <m/>
    <m/>
    <m/>
    <m/>
    <n v="33255.01"/>
    <m/>
    <m/>
    <m/>
    <m/>
    <m/>
    <m/>
    <m/>
    <x v="0"/>
    <x v="0"/>
    <m/>
  </r>
  <r>
    <s v=""/>
    <s v=" EJ_0203_4325"/>
    <s v="RCS Arc Chambers - Ready for Integration - Arc 3"/>
    <s v="6.03.02.04.06"/>
    <x v="1"/>
    <d v="2027-03-24T00:00:00"/>
    <d v="2027-04-20T00:00:00"/>
    <s v="rnavarrol"/>
    <s v="chetzel"/>
    <n v="7312.17"/>
    <s v="CON"/>
    <s v="C"/>
    <s v="Labor"/>
    <s v="TEC"/>
    <m/>
    <s v="BNL"/>
    <s v="Const"/>
    <s v="VAC"/>
    <x v="9"/>
    <s v="A.PP033"/>
    <s v="APP00070"/>
    <m/>
    <m/>
    <m/>
    <m/>
    <m/>
    <m/>
    <m/>
    <m/>
    <m/>
    <n v="7312.17"/>
    <m/>
    <m/>
    <m/>
    <m/>
    <m/>
    <m/>
    <m/>
    <x v="0"/>
    <x v="0"/>
    <m/>
  </r>
  <r>
    <s v=""/>
    <s v=" EJ_0203_4325"/>
    <s v="RCS Arc Chambers - Ready for Integration - Arc 3"/>
    <s v="6.03.02.04.06"/>
    <x v="1"/>
    <d v="2027-03-24T00:00:00"/>
    <d v="2027-04-20T00:00:00"/>
    <s v="rnavarrol"/>
    <s v="chetzel"/>
    <n v="43873.04"/>
    <s v="CON"/>
    <s v="C"/>
    <s v="Labor"/>
    <s v="TEC"/>
    <m/>
    <s v="BNL"/>
    <s v="Const"/>
    <s v="VAC"/>
    <x v="9"/>
    <s v="A.PP033"/>
    <s v="APP00070"/>
    <m/>
    <m/>
    <m/>
    <m/>
    <m/>
    <m/>
    <m/>
    <m/>
    <m/>
    <n v="43873.04"/>
    <m/>
    <m/>
    <m/>
    <m/>
    <m/>
    <m/>
    <m/>
    <x v="0"/>
    <x v="0"/>
    <m/>
  </r>
  <r>
    <s v=""/>
    <s v=" EJ_0203_4325"/>
    <s v="RCS Arc Chambers - Ready for Integration - Arc 3"/>
    <s v="6.03.02.04.06"/>
    <x v="1"/>
    <d v="2027-03-24T00:00:00"/>
    <d v="2027-04-20T00:00:00"/>
    <s v="rnavarrol"/>
    <s v="chetzel"/>
    <n v="48220.76"/>
    <s v="CON"/>
    <s v="C"/>
    <s v="Labor"/>
    <s v="TEC"/>
    <m/>
    <s v="BNL"/>
    <s v="Const"/>
    <s v="VAC"/>
    <x v="9"/>
    <s v="A.PP033"/>
    <s v="APP00070"/>
    <m/>
    <m/>
    <m/>
    <m/>
    <m/>
    <m/>
    <m/>
    <m/>
    <m/>
    <n v="48220.76"/>
    <m/>
    <m/>
    <m/>
    <m/>
    <m/>
    <m/>
    <m/>
    <x v="0"/>
    <x v="0"/>
    <m/>
  </r>
  <r>
    <s v=""/>
    <s v=" EJ_0203_4325"/>
    <s v="RCS Arc Chambers - Ready for Integration - Arc 3"/>
    <s v="6.03.02.04.06"/>
    <x v="1"/>
    <d v="2027-03-24T00:00:00"/>
    <d v="2027-04-20T00:00:00"/>
    <s v="rnavarrol"/>
    <s v="chetzel"/>
    <n v="33255.01"/>
    <s v="CON"/>
    <s v="C"/>
    <s v="Labor"/>
    <s v="TEC"/>
    <m/>
    <s v="BNL"/>
    <s v="Const"/>
    <s v="VAC"/>
    <x v="9"/>
    <s v="A.PP033"/>
    <s v="APP00070"/>
    <m/>
    <m/>
    <m/>
    <m/>
    <m/>
    <m/>
    <m/>
    <m/>
    <m/>
    <n v="33255.01"/>
    <m/>
    <m/>
    <m/>
    <m/>
    <m/>
    <m/>
    <m/>
    <x v="0"/>
    <x v="0"/>
    <m/>
  </r>
  <r>
    <s v=""/>
    <s v=" EJ_0203_4335"/>
    <s v="RCS Arc Chambers - Ready for Integration - Arc 1"/>
    <s v="6.03.02.04.06"/>
    <x v="1"/>
    <d v="2027-04-21T00:00:00"/>
    <d v="2027-05-18T00:00:00"/>
    <s v="rnavarrol"/>
    <s v="chetzel"/>
    <n v="7312.17"/>
    <s v="CON"/>
    <s v="C"/>
    <s v="Labor"/>
    <s v="TEC"/>
    <m/>
    <s v="BNL"/>
    <s v="Const"/>
    <s v="VAC"/>
    <x v="9"/>
    <s v="A.PP033"/>
    <s v="APP00070"/>
    <m/>
    <m/>
    <m/>
    <m/>
    <m/>
    <m/>
    <m/>
    <m/>
    <m/>
    <n v="7312.17"/>
    <m/>
    <m/>
    <m/>
    <m/>
    <m/>
    <m/>
    <m/>
    <x v="0"/>
    <x v="0"/>
    <m/>
  </r>
  <r>
    <s v=""/>
    <s v=" EJ_0203_4335"/>
    <s v="RCS Arc Chambers - Ready for Integration - Arc 1"/>
    <s v="6.03.02.04.06"/>
    <x v="1"/>
    <d v="2027-04-21T00:00:00"/>
    <d v="2027-05-18T00:00:00"/>
    <s v="rnavarrol"/>
    <s v="chetzel"/>
    <n v="43873.04"/>
    <s v="CON"/>
    <s v="C"/>
    <s v="Labor"/>
    <s v="TEC"/>
    <m/>
    <s v="BNL"/>
    <s v="Const"/>
    <s v="VAC"/>
    <x v="9"/>
    <s v="A.PP033"/>
    <s v="APP00070"/>
    <m/>
    <m/>
    <m/>
    <m/>
    <m/>
    <m/>
    <m/>
    <m/>
    <m/>
    <n v="43873.04"/>
    <m/>
    <m/>
    <m/>
    <m/>
    <m/>
    <m/>
    <m/>
    <x v="0"/>
    <x v="0"/>
    <m/>
  </r>
  <r>
    <s v=""/>
    <s v=" EJ_0203_4335"/>
    <s v="RCS Arc Chambers - Ready for Integration - Arc 1"/>
    <s v="6.03.02.04.06"/>
    <x v="1"/>
    <d v="2027-04-21T00:00:00"/>
    <d v="2027-05-18T00:00:00"/>
    <s v="rnavarrol"/>
    <s v="chetzel"/>
    <n v="48220.76"/>
    <s v="CON"/>
    <s v="C"/>
    <s v="Labor"/>
    <s v="TEC"/>
    <m/>
    <s v="BNL"/>
    <s v="Const"/>
    <s v="VAC"/>
    <x v="9"/>
    <s v="A.PP033"/>
    <s v="APP00070"/>
    <m/>
    <m/>
    <m/>
    <m/>
    <m/>
    <m/>
    <m/>
    <m/>
    <m/>
    <n v="48220.76"/>
    <m/>
    <m/>
    <m/>
    <m/>
    <m/>
    <m/>
    <m/>
    <x v="0"/>
    <x v="0"/>
    <m/>
  </r>
  <r>
    <s v=""/>
    <s v=" EJ_0203_4335"/>
    <s v="RCS Arc Chambers - Ready for Integration - Arc 1"/>
    <s v="6.03.02.04.06"/>
    <x v="1"/>
    <d v="2027-04-21T00:00:00"/>
    <d v="2027-05-18T00:00:00"/>
    <s v="rnavarrol"/>
    <s v="chetzel"/>
    <n v="33255.01"/>
    <s v="CON"/>
    <s v="C"/>
    <s v="Labor"/>
    <s v="TEC"/>
    <m/>
    <s v="BNL"/>
    <s v="Const"/>
    <s v="VAC"/>
    <x v="9"/>
    <s v="A.PP033"/>
    <s v="APP00070"/>
    <m/>
    <m/>
    <m/>
    <m/>
    <m/>
    <m/>
    <m/>
    <m/>
    <m/>
    <n v="33255.01"/>
    <m/>
    <m/>
    <m/>
    <m/>
    <m/>
    <m/>
    <m/>
    <x v="0"/>
    <x v="0"/>
    <m/>
  </r>
  <r>
    <s v=""/>
    <s v=" EJ_0203_4345"/>
    <s v="RCS Arc Chambers - Ready for Integration - Arc 7"/>
    <s v="6.03.02.04.06"/>
    <x v="1"/>
    <d v="2027-05-19T00:00:00"/>
    <d v="2027-06-16T00:00:00"/>
    <s v="rnavarrol"/>
    <s v="chetzel"/>
    <n v="7312.17"/>
    <s v="CON"/>
    <s v="C"/>
    <s v="Labor"/>
    <s v="TEC"/>
    <m/>
    <s v="BNL"/>
    <s v="Const"/>
    <s v="VAC"/>
    <x v="9"/>
    <s v="A.PP033"/>
    <s v="APP00070"/>
    <m/>
    <m/>
    <m/>
    <m/>
    <m/>
    <m/>
    <m/>
    <m/>
    <m/>
    <n v="7312.17"/>
    <m/>
    <m/>
    <m/>
    <m/>
    <m/>
    <m/>
    <m/>
    <x v="0"/>
    <x v="0"/>
    <m/>
  </r>
  <r>
    <s v=""/>
    <s v=" EJ_0203_4345"/>
    <s v="RCS Arc Chambers - Ready for Integration - Arc 7"/>
    <s v="6.03.02.04.06"/>
    <x v="1"/>
    <d v="2027-05-19T00:00:00"/>
    <d v="2027-06-16T00:00:00"/>
    <s v="rnavarrol"/>
    <s v="chetzel"/>
    <n v="43873.04"/>
    <s v="CON"/>
    <s v="C"/>
    <s v="Labor"/>
    <s v="TEC"/>
    <m/>
    <s v="BNL"/>
    <s v="Const"/>
    <s v="VAC"/>
    <x v="9"/>
    <s v="A.PP033"/>
    <s v="APP00070"/>
    <m/>
    <m/>
    <m/>
    <m/>
    <m/>
    <m/>
    <m/>
    <m/>
    <m/>
    <n v="43873.04"/>
    <m/>
    <m/>
    <m/>
    <m/>
    <m/>
    <m/>
    <m/>
    <x v="0"/>
    <x v="0"/>
    <m/>
  </r>
  <r>
    <s v=""/>
    <s v=" EJ_0203_4345"/>
    <s v="RCS Arc Chambers - Ready for Integration - Arc 7"/>
    <s v="6.03.02.04.06"/>
    <x v="1"/>
    <d v="2027-05-19T00:00:00"/>
    <d v="2027-06-16T00:00:00"/>
    <s v="rnavarrol"/>
    <s v="chetzel"/>
    <n v="48220.76"/>
    <s v="CON"/>
    <s v="C"/>
    <s v="Labor"/>
    <s v="TEC"/>
    <m/>
    <s v="BNL"/>
    <s v="Const"/>
    <s v="VAC"/>
    <x v="9"/>
    <s v="A.PP033"/>
    <s v="APP00070"/>
    <m/>
    <m/>
    <m/>
    <m/>
    <m/>
    <m/>
    <m/>
    <m/>
    <m/>
    <n v="48220.76"/>
    <m/>
    <m/>
    <m/>
    <m/>
    <m/>
    <m/>
    <m/>
    <x v="0"/>
    <x v="0"/>
    <m/>
  </r>
  <r>
    <s v=""/>
    <s v=" EJ_0203_4345"/>
    <s v="RCS Arc Chambers - Ready for Integration - Arc 7"/>
    <s v="6.03.02.04.06"/>
    <x v="1"/>
    <d v="2027-05-19T00:00:00"/>
    <d v="2027-06-16T00:00:00"/>
    <s v="rnavarrol"/>
    <s v="chetzel"/>
    <n v="33255.01"/>
    <s v="CON"/>
    <s v="C"/>
    <s v="Labor"/>
    <s v="TEC"/>
    <m/>
    <s v="BNL"/>
    <s v="Const"/>
    <s v="VAC"/>
    <x v="9"/>
    <s v="A.PP033"/>
    <s v="APP00070"/>
    <m/>
    <m/>
    <m/>
    <m/>
    <m/>
    <m/>
    <m/>
    <m/>
    <m/>
    <n v="33255.01"/>
    <m/>
    <m/>
    <m/>
    <m/>
    <m/>
    <m/>
    <m/>
    <x v="0"/>
    <x v="0"/>
    <m/>
  </r>
  <r>
    <s v="Contract Award"/>
    <s v=" E1008_18795"/>
    <s v="AWARD: Power Supplies &amp; Cables Fabrication - PID - Electron Endcap PID - mRICH"/>
    <s v="6.10.08"/>
    <x v="0"/>
    <d v="2024-12-30T00:00:00"/>
    <d v="2025-01-06T00:00:00"/>
    <s v="ewoolsey"/>
    <s v="fbarbosa"/>
    <n v="0.01"/>
    <m/>
    <s v="C"/>
    <s v="Nonlabor"/>
    <s v="TEC"/>
    <m/>
    <s v="JLAB"/>
    <s v="PED"/>
    <s v="DET"/>
    <x v="9"/>
    <s v="P.S052"/>
    <m/>
    <m/>
    <m/>
    <m/>
    <m/>
    <m/>
    <m/>
    <m/>
    <n v="0.01"/>
    <m/>
    <m/>
    <m/>
    <m/>
    <m/>
    <m/>
    <m/>
    <m/>
    <m/>
    <x v="0"/>
    <x v="0"/>
    <m/>
  </r>
  <r>
    <s v="Contract Award"/>
    <s v=" E1008_18970"/>
    <s v="AWARD: Cable for Both Sites Fabrication - Low Q2 Tagger"/>
    <s v="6.10.08"/>
    <x v="0"/>
    <d v="2025-01-24T00:00:00"/>
    <d v="2025-01-30T00:00:00"/>
    <s v="ewoolsey"/>
    <s v="fbarbosa"/>
    <n v="0.01"/>
    <m/>
    <s v="C"/>
    <s v="Nonlabor"/>
    <s v="TEC"/>
    <m/>
    <s v="JLAB"/>
    <s v="PED"/>
    <s v="DET"/>
    <x v="9"/>
    <s v="P.S052"/>
    <m/>
    <m/>
    <m/>
    <m/>
    <m/>
    <m/>
    <m/>
    <m/>
    <n v="0.01"/>
    <m/>
    <m/>
    <m/>
    <m/>
    <m/>
    <m/>
    <m/>
    <m/>
    <m/>
    <x v="0"/>
    <x v="0"/>
    <m/>
  </r>
  <r>
    <s v=""/>
    <s v=" E1008_19025"/>
    <s v="RCV: Power Supply, HV &amp; Signal Cable Fabrication - Hadronic Calorimetry"/>
    <s v="6.10.08"/>
    <x v="0"/>
    <d v="2027-11-18T00:00:00"/>
    <d v="2027-11-18T00:00:00"/>
    <s v="ewoolsey"/>
    <s v="fbarbosa"/>
    <n v="1934316.19"/>
    <m/>
    <s v="C"/>
    <s v="Nonlabor"/>
    <s v="TEC"/>
    <m/>
    <s v="JLAB"/>
    <s v="PED"/>
    <s v="DET"/>
    <x v="9"/>
    <s v="B"/>
    <m/>
    <m/>
    <m/>
    <m/>
    <m/>
    <m/>
    <m/>
    <m/>
    <m/>
    <m/>
    <m/>
    <n v="1934316.19"/>
    <m/>
    <m/>
    <m/>
    <m/>
    <m/>
    <m/>
    <x v="0"/>
    <x v="0"/>
    <m/>
  </r>
  <r>
    <s v=""/>
    <s v=" E09_11015"/>
    <s v="Update Process Model - IR10 (x11011)"/>
    <s v="6.09.02.02.02"/>
    <x v="0"/>
    <d v="2022-10-19T00:00:00"/>
    <d v="2022-11-30T00:00:00"/>
    <s v="nzandi"/>
    <s v="Yang"/>
    <n v="4121.92"/>
    <m/>
    <s v="C"/>
    <s v="Labor"/>
    <s v="TEC"/>
    <m/>
    <s v="JLAB"/>
    <s v="PED"/>
    <s v="CRYO"/>
    <x v="11"/>
    <m/>
    <m/>
    <m/>
    <m/>
    <m/>
    <m/>
    <m/>
    <n v="4121.92"/>
    <m/>
    <m/>
    <m/>
    <m/>
    <m/>
    <m/>
    <m/>
    <m/>
    <m/>
    <m/>
    <m/>
    <x v="0"/>
    <x v="0"/>
    <m/>
  </r>
  <r>
    <s v=""/>
    <s v=" E09_11015"/>
    <s v="Update Process Model - IR10 (x11011)"/>
    <s v="6.09.02.02.02"/>
    <x v="0"/>
    <d v="2022-10-19T00:00:00"/>
    <d v="2022-11-30T00:00:00"/>
    <s v="nzandi"/>
    <s v="Yang"/>
    <n v="2222.16"/>
    <m/>
    <s v="C"/>
    <s v="Labor"/>
    <s v="TEC"/>
    <m/>
    <s v="JLAB"/>
    <s v="PED"/>
    <s v="CRYO"/>
    <x v="11"/>
    <m/>
    <m/>
    <m/>
    <m/>
    <m/>
    <m/>
    <m/>
    <n v="2222.16"/>
    <m/>
    <m/>
    <m/>
    <m/>
    <m/>
    <m/>
    <m/>
    <m/>
    <m/>
    <m/>
    <m/>
    <x v="0"/>
    <x v="0"/>
    <m/>
  </r>
  <r>
    <s v="Contract Award"/>
    <s v=" E1008_19005"/>
    <s v="AWARD: Power Supply, HV &amp; Signal Cable Fabrication - Hadronic Calorimetry"/>
    <s v="6.10.08"/>
    <x v="0"/>
    <d v="2027-02-05T00:00:00"/>
    <d v="2027-02-19T00:00:00"/>
    <s v="ewoolsey"/>
    <s v="fbarbosa"/>
    <n v="0.01"/>
    <m/>
    <s v="C"/>
    <s v="Nonlabor"/>
    <s v="TEC"/>
    <m/>
    <s v="JLAB"/>
    <s v="PED"/>
    <s v="DET"/>
    <x v="9"/>
    <s v="B"/>
    <m/>
    <m/>
    <m/>
    <m/>
    <m/>
    <m/>
    <m/>
    <m/>
    <m/>
    <m/>
    <n v="0.01"/>
    <m/>
    <m/>
    <m/>
    <m/>
    <m/>
    <m/>
    <m/>
    <x v="0"/>
    <x v="0"/>
    <m/>
  </r>
  <r>
    <s v="Contract Award"/>
    <s v=" E1008_19040"/>
    <s v="AWARD: Power Supply Fabrication - Hadronic Calorimetry"/>
    <s v="6.10.08"/>
    <x v="0"/>
    <d v="2027-04-01T00:00:00"/>
    <d v="2027-04-07T00:00:00"/>
    <s v="ewoolsey"/>
    <s v="fbarbosa"/>
    <n v="0.01"/>
    <m/>
    <s v="C"/>
    <s v="Nonlabor"/>
    <s v="TEC"/>
    <m/>
    <s v="JLAB"/>
    <s v="PED"/>
    <s v="DET"/>
    <x v="9"/>
    <s v="B"/>
    <m/>
    <m/>
    <m/>
    <m/>
    <m/>
    <m/>
    <m/>
    <m/>
    <m/>
    <m/>
    <n v="0.01"/>
    <m/>
    <m/>
    <m/>
    <m/>
    <m/>
    <m/>
    <m/>
    <x v="0"/>
    <x v="0"/>
    <m/>
  </r>
  <r>
    <s v=""/>
    <s v=" PO_0302_1020"/>
    <s v="Pre-Injector - Beam Commissioning - Labor Support"/>
    <s v="6.12.03.02"/>
    <x v="0"/>
    <d v="1930-09-09T00:00:00"/>
    <d v="1930-12-12T00:00:00"/>
    <s v="egolnar"/>
    <s v="blednykh"/>
    <n v="55420.45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n v="13641.96"/>
    <n v="41778.49"/>
    <m/>
    <m/>
    <m/>
    <x v="0"/>
    <x v="0"/>
    <m/>
  </r>
  <r>
    <s v=""/>
    <s v=" PO_0302_1020"/>
    <s v="Pre-Injector - Beam Commissioning - Labor Support"/>
    <s v="6.12.03.02"/>
    <x v="0"/>
    <d v="1930-09-09T00:00:00"/>
    <d v="1930-12-12T00:00:00"/>
    <s v="egolnar"/>
    <s v="blednykh"/>
    <n v="55885.79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n v="13756.5"/>
    <n v="42129.29"/>
    <m/>
    <m/>
    <m/>
    <x v="0"/>
    <x v="0"/>
    <m/>
  </r>
  <r>
    <s v=""/>
    <s v=" PO_0302_1020"/>
    <s v="Pre-Injector - Beam Commissioning - Labor Support"/>
    <s v="6.12.03.02"/>
    <x v="0"/>
    <d v="1930-09-09T00:00:00"/>
    <d v="1930-12-12T00:00:00"/>
    <s v="egolnar"/>
    <s v="blednykh"/>
    <n v="1285.5999999999999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n v="316.45999999999998"/>
    <n v="969.15"/>
    <m/>
    <m/>
    <m/>
    <x v="0"/>
    <x v="0"/>
    <m/>
  </r>
  <r>
    <s v=""/>
    <s v=" PO_0302_1020"/>
    <s v="Pre-Injector - Beam Commissioning - Labor Support"/>
    <s v="6.12.03.02"/>
    <x v="0"/>
    <d v="1930-09-09T00:00:00"/>
    <d v="1930-12-12T00:00:00"/>
    <s v="egolnar"/>
    <s v="blednykh"/>
    <n v="14998.67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n v="3691.98"/>
    <n v="11306.69"/>
    <m/>
    <m/>
    <m/>
    <x v="0"/>
    <x v="0"/>
    <m/>
  </r>
  <r>
    <s v=""/>
    <s v=" PO_0302_1020"/>
    <s v="Pre-Injector - Beam Commissioning - Labor Support"/>
    <s v="6.12.03.02"/>
    <x v="0"/>
    <d v="1930-09-09T00:00:00"/>
    <d v="1930-12-12T00:00:00"/>
    <s v="egolnar"/>
    <s v="blednykh"/>
    <n v="7499.34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n v="1845.99"/>
    <n v="5653.35"/>
    <m/>
    <m/>
    <m/>
    <x v="0"/>
    <x v="0"/>
    <m/>
  </r>
  <r>
    <s v=""/>
    <s v=" PO_0302_1020"/>
    <s v="Pre-Injector - Beam Commissioning - Labor Support"/>
    <s v="6.12.03.02"/>
    <x v="0"/>
    <d v="1930-09-09T00:00:00"/>
    <d v="1930-12-12T00:00:00"/>
    <s v="egolnar"/>
    <s v="blednykh"/>
    <n v="19782.009999999998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n v="4869.42"/>
    <n v="14912.59"/>
    <m/>
    <m/>
    <m/>
    <x v="0"/>
    <x v="0"/>
    <m/>
  </r>
  <r>
    <s v=""/>
    <s v=" PO_0302_1020"/>
    <s v="Pre-Injector - Beam Commissioning - Labor Support"/>
    <s v="6.12.03.02"/>
    <x v="0"/>
    <d v="1930-09-09T00:00:00"/>
    <d v="1930-12-12T00:00:00"/>
    <s v="egolnar"/>
    <s v="blednykh"/>
    <n v="4285.34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n v="1054.8499999999999"/>
    <n v="3230.48"/>
    <m/>
    <m/>
    <m/>
    <x v="0"/>
    <x v="0"/>
    <m/>
  </r>
  <r>
    <s v=""/>
    <s v=" PO_0302_1020"/>
    <s v="Pre-Injector - Beam Commissioning - Labor Support"/>
    <s v="6.12.03.02"/>
    <x v="0"/>
    <d v="1930-09-09T00:00:00"/>
    <d v="1930-12-12T00:00:00"/>
    <s v="egolnar"/>
    <s v="blednykh"/>
    <n v="2826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n v="695.63"/>
    <n v="2130.37"/>
    <m/>
    <m/>
    <m/>
    <x v="0"/>
    <x v="0"/>
    <m/>
  </r>
  <r>
    <s v=""/>
    <s v=" PO_0302_1020"/>
    <s v="Pre-Injector - Beam Commissioning - Labor Support"/>
    <s v="6.12.03.02"/>
    <x v="0"/>
    <d v="1930-09-09T00:00:00"/>
    <d v="1930-12-12T00:00:00"/>
    <s v="egolnar"/>
    <s v="blednykh"/>
    <n v="29028.91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n v="7145.58"/>
    <n v="21883.34"/>
    <m/>
    <m/>
    <m/>
    <x v="0"/>
    <x v="0"/>
    <m/>
  </r>
  <r>
    <s v=""/>
    <s v=" PO_0302_1020"/>
    <s v="Pre-Injector - Beam Commissioning - Labor Support"/>
    <s v="6.12.03.02"/>
    <x v="0"/>
    <d v="1930-09-09T00:00:00"/>
    <d v="1930-12-12T00:00:00"/>
    <s v="egolnar"/>
    <s v="blednykh"/>
    <n v="41138.99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n v="10126.52"/>
    <n v="31012.47"/>
    <m/>
    <m/>
    <m/>
    <x v="0"/>
    <x v="0"/>
    <m/>
  </r>
  <r>
    <s v=""/>
    <s v=" PO_0302_1020"/>
    <s v="Pre-Injector - Beam Commissioning - Labor Support"/>
    <s v="6.12.03.02"/>
    <x v="0"/>
    <d v="1930-09-09T00:00:00"/>
    <d v="1930-12-12T00:00:00"/>
    <s v="egolnar"/>
    <s v="blednykh"/>
    <n v="28672.63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n v="7057.88"/>
    <n v="21614.75"/>
    <m/>
    <m/>
    <m/>
    <x v="0"/>
    <x v="0"/>
    <m/>
  </r>
  <r>
    <s v=""/>
    <s v=" PO_0302_1020"/>
    <s v="Pre-Injector - Beam Commissioning - Labor Support"/>
    <s v="6.12.03.02"/>
    <x v="0"/>
    <d v="1930-09-09T00:00:00"/>
    <d v="1930-12-12T00:00:00"/>
    <s v="egolnar"/>
    <s v="blednykh"/>
    <n v="3532.5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n v="869.54"/>
    <n v="2662.96"/>
    <m/>
    <m/>
    <m/>
    <x v="0"/>
    <x v="0"/>
    <m/>
  </r>
  <r>
    <s v=""/>
    <s v=" PO_0302_1020"/>
    <s v="Pre-Injector - Beam Commissioning - Labor Support"/>
    <s v="6.12.03.02"/>
    <x v="0"/>
    <d v="1930-09-09T00:00:00"/>
    <d v="1930-12-12T00:00:00"/>
    <s v="egolnar"/>
    <s v="blednykh"/>
    <n v="18473.48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n v="4547.32"/>
    <n v="13926.16"/>
    <m/>
    <m/>
    <m/>
    <x v="0"/>
    <x v="0"/>
    <m/>
  </r>
  <r>
    <s v=""/>
    <s v=" PO_0307_1020"/>
    <s v="RCS - Beam Commissioning - Labor Support"/>
    <s v="6.12.03.03"/>
    <x v="0"/>
    <d v="1932-02-12T00:00:00"/>
    <d v="1932-05-13T00:00:00"/>
    <s v="egolnar"/>
    <s v="blednykh"/>
    <n v="134963.82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n v="134963.82"/>
    <m/>
    <m/>
    <x v="0"/>
    <x v="0"/>
    <m/>
  </r>
  <r>
    <s v=""/>
    <s v=" PO_0307_1020"/>
    <s v="RCS - Beam Commissioning - Labor Support"/>
    <s v="6.12.03.03"/>
    <x v="0"/>
    <d v="1932-02-12T00:00:00"/>
    <d v="1932-05-13T00:00:00"/>
    <s v="egolnar"/>
    <s v="blednykh"/>
    <n v="207997.4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n v="207997.4"/>
    <m/>
    <m/>
    <x v="0"/>
    <x v="0"/>
    <m/>
  </r>
  <r>
    <s v=""/>
    <s v=" PO_0307_1020"/>
    <s v="RCS - Beam Commissioning - Labor Support"/>
    <s v="6.12.03.03"/>
    <x v="0"/>
    <d v="1932-02-12T00:00:00"/>
    <d v="1932-05-13T00:00:00"/>
    <s v="egolnar"/>
    <s v="blednykh"/>
    <n v="1341.77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n v="1341.77"/>
    <m/>
    <m/>
    <x v="0"/>
    <x v="0"/>
    <m/>
  </r>
  <r>
    <s v=""/>
    <s v=" PO_0307_1020"/>
    <s v="RCS - Beam Commissioning - Labor Support"/>
    <s v="6.12.03.03"/>
    <x v="0"/>
    <d v="1932-02-12T00:00:00"/>
    <d v="1932-05-13T00:00:00"/>
    <s v="egolnar"/>
    <s v="blednykh"/>
    <n v="1341.77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n v="1341.77"/>
    <m/>
    <m/>
    <x v="0"/>
    <x v="0"/>
    <m/>
  </r>
  <r>
    <s v=""/>
    <s v=" PO_0307_1020"/>
    <s v="RCS - Beam Commissioning - Labor Support"/>
    <s v="6.12.03.03"/>
    <x v="0"/>
    <d v="1932-02-12T00:00:00"/>
    <d v="1932-05-13T00:00:00"/>
    <s v="egolnar"/>
    <s v="blednykh"/>
    <n v="7826.97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n v="7826.97"/>
    <m/>
    <m/>
    <x v="0"/>
    <x v="0"/>
    <m/>
  </r>
  <r>
    <s v=""/>
    <s v=" PO_0307_1020"/>
    <s v="RCS - Beam Commissioning - Labor Support"/>
    <s v="6.12.03.03"/>
    <x v="0"/>
    <d v="1932-02-12T00:00:00"/>
    <d v="1932-05-13T00:00:00"/>
    <s v="egolnar"/>
    <s v="blednykh"/>
    <n v="2949.46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n v="2949.46"/>
    <m/>
    <m/>
    <x v="0"/>
    <x v="0"/>
    <m/>
  </r>
  <r>
    <s v=""/>
    <s v=" PO_0307_1020"/>
    <s v="RCS - Beam Commissioning - Labor Support"/>
    <s v="6.12.03.03"/>
    <x v="0"/>
    <d v="1932-02-12T00:00:00"/>
    <d v="1932-05-13T00:00:00"/>
    <s v="egolnar"/>
    <s v="blednykh"/>
    <n v="31307.86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n v="31307.86"/>
    <m/>
    <m/>
    <x v="0"/>
    <x v="0"/>
    <m/>
  </r>
  <r>
    <s v=""/>
    <s v=" PO_0307_1020"/>
    <s v="RCS - Beam Commissioning - Labor Support"/>
    <s v="6.12.03.03"/>
    <x v="0"/>
    <d v="1932-02-12T00:00:00"/>
    <d v="1932-05-13T00:00:00"/>
    <s v="egolnar"/>
    <s v="blednykh"/>
    <n v="78269.66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n v="78269.66"/>
    <m/>
    <m/>
    <x v="0"/>
    <x v="0"/>
    <m/>
  </r>
  <r>
    <s v=""/>
    <s v=" PO_0307_1020"/>
    <s v="RCS - Beam Commissioning - Labor Support"/>
    <s v="6.12.03.03"/>
    <x v="0"/>
    <d v="1932-02-12T00:00:00"/>
    <d v="1932-05-13T00:00:00"/>
    <s v="egolnar"/>
    <s v="blednykh"/>
    <n v="20646.240000000002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n v="20646.240000000002"/>
    <m/>
    <m/>
    <x v="0"/>
    <x v="0"/>
    <m/>
  </r>
  <r>
    <s v=""/>
    <s v=" PO_0307_1020"/>
    <s v="RCS - Beam Commissioning - Labor Support"/>
    <s v="6.12.03.03"/>
    <x v="0"/>
    <d v="1932-02-12T00:00:00"/>
    <d v="1932-05-13T00:00:00"/>
    <s v="egolnar"/>
    <s v="blednykh"/>
    <n v="117978.51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n v="117978.51"/>
    <m/>
    <m/>
    <x v="0"/>
    <x v="0"/>
    <m/>
  </r>
  <r>
    <s v=""/>
    <s v=" PO_0307_1020"/>
    <s v="RCS - Beam Commissioning - Labor Support"/>
    <s v="6.12.03.03"/>
    <x v="0"/>
    <d v="1932-02-12T00:00:00"/>
    <d v="1932-05-13T00:00:00"/>
    <s v="egolnar"/>
    <s v="blednykh"/>
    <n v="69860.5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n v="69860.5"/>
    <m/>
    <m/>
    <x v="0"/>
    <x v="0"/>
    <m/>
  </r>
  <r>
    <s v=""/>
    <s v=" PO_0307_1020"/>
    <s v="RCS - Beam Commissioning - Labor Support"/>
    <s v="6.12.03.03"/>
    <x v="0"/>
    <d v="1932-02-12T00:00:00"/>
    <d v="1932-05-13T00:00:00"/>
    <s v="egolnar"/>
    <s v="blednykh"/>
    <n v="217085.46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n v="217085.46"/>
    <m/>
    <m/>
    <x v="0"/>
    <x v="0"/>
    <m/>
  </r>
  <r>
    <s v=""/>
    <s v=" PO_0307_1020"/>
    <s v="RCS - Beam Commissioning - Labor Support"/>
    <s v="6.12.03.03"/>
    <x v="0"/>
    <d v="1932-02-12T00:00:00"/>
    <d v="1932-05-13T00:00:00"/>
    <s v="egolnar"/>
    <s v="blednykh"/>
    <n v="108542.73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n v="108542.73"/>
    <m/>
    <m/>
    <x v="0"/>
    <x v="0"/>
    <m/>
  </r>
  <r>
    <s v=""/>
    <s v=" PO_0307_1020"/>
    <s v="RCS - Beam Commissioning - Labor Support"/>
    <s v="6.12.03.03"/>
    <x v="0"/>
    <d v="1932-02-12T00:00:00"/>
    <d v="1932-05-13T00:00:00"/>
    <s v="egolnar"/>
    <s v="blednykh"/>
    <n v="237060.18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n v="237060.18"/>
    <m/>
    <m/>
    <x v="0"/>
    <x v="0"/>
    <m/>
  </r>
  <r>
    <s v=""/>
    <s v=" PO_0307_1020"/>
    <s v="RCS - Beam Commissioning - Labor Support"/>
    <s v="6.12.03.03"/>
    <x v="0"/>
    <d v="1932-02-12T00:00:00"/>
    <d v="1932-05-13T00:00:00"/>
    <s v="egolnar"/>
    <s v="blednykh"/>
    <n v="106950.31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n v="106950.31"/>
    <m/>
    <m/>
    <x v="0"/>
    <x v="0"/>
    <m/>
  </r>
  <r>
    <s v=""/>
    <s v=" PO_0307_1020"/>
    <s v="RCS - Beam Commissioning - Labor Support"/>
    <s v="6.12.03.03"/>
    <x v="0"/>
    <d v="1932-02-12T00:00:00"/>
    <d v="1932-05-13T00:00:00"/>
    <s v="egolnar"/>
    <s v="blednykh"/>
    <n v="44241.94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n v="44241.94"/>
    <m/>
    <m/>
    <x v="0"/>
    <x v="0"/>
    <m/>
  </r>
  <r>
    <s v=""/>
    <s v=" PO_0307_1020"/>
    <s v="RCS - Beam Commissioning - Labor Support"/>
    <s v="6.12.03.03"/>
    <x v="0"/>
    <d v="1932-02-12T00:00:00"/>
    <d v="1932-05-13T00:00:00"/>
    <s v="egolnar"/>
    <s v="blednykh"/>
    <n v="19280.55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n v="19280.55"/>
    <m/>
    <m/>
    <x v="0"/>
    <x v="0"/>
    <m/>
  </r>
  <r>
    <s v=""/>
    <s v=" RD_0201_1712"/>
    <s v="Engineering Support for Accelerator Layout - FY23"/>
    <s v="6.02.02.01"/>
    <x v="0"/>
    <d v="2023-10-02T00:00:00"/>
    <d v="2024-09-30T00:00:00"/>
    <s v="apatil"/>
    <s v="montagc"/>
    <n v="580374.25"/>
    <s v="EDIA"/>
    <s v="C"/>
    <s v="Labor"/>
    <s v="TEC"/>
    <m/>
    <s v="BNL"/>
    <s v="PED.Design"/>
    <s v="AD"/>
    <x v="1"/>
    <m/>
    <m/>
    <m/>
    <m/>
    <m/>
    <m/>
    <m/>
    <m/>
    <n v="580374.25"/>
    <m/>
    <m/>
    <m/>
    <m/>
    <m/>
    <m/>
    <m/>
    <m/>
    <m/>
    <m/>
    <x v="0"/>
    <x v="0"/>
    <m/>
  </r>
  <r>
    <s v=""/>
    <s v=" RD_0201_1714"/>
    <s v="Engineering Support for Accelerator Layout - FY24"/>
    <s v="6.02.02.01"/>
    <x v="0"/>
    <d v="2024-10-01T00:00:00"/>
    <d v="2025-09-30T00:00:00"/>
    <s v="apatil"/>
    <s v="montagc"/>
    <n v="600687.35"/>
    <s v="EDIA"/>
    <s v="C"/>
    <s v="Labor"/>
    <s v="TEC"/>
    <m/>
    <s v="BNL"/>
    <s v="PED.Design"/>
    <s v="AD"/>
    <x v="1"/>
    <m/>
    <m/>
    <m/>
    <m/>
    <m/>
    <m/>
    <m/>
    <m/>
    <m/>
    <n v="600687.35"/>
    <m/>
    <m/>
    <m/>
    <m/>
    <m/>
    <m/>
    <m/>
    <m/>
    <m/>
    <x v="0"/>
    <x v="0"/>
    <m/>
  </r>
  <r>
    <s v=""/>
    <s v=" PO_0304_1020"/>
    <s v="HSR - Beam Commissioning - Labor Support"/>
    <s v="6.12.03.04"/>
    <x v="0"/>
    <d v="1932-11-30T00:00:00"/>
    <d v="1933-03-04T00:00:00"/>
    <s v="egolnar"/>
    <s v="blednykh"/>
    <n v="163884.64000000001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m/>
    <n v="163884.64000000001"/>
    <m/>
    <x v="0"/>
    <x v="0"/>
    <m/>
  </r>
  <r>
    <s v=""/>
    <s v=" PO_0304_1020"/>
    <s v="HSR - Beam Commissioning - Labor Support"/>
    <s v="6.12.03.04"/>
    <x v="0"/>
    <d v="1932-11-30T00:00:00"/>
    <d v="1933-03-04T00:00:00"/>
    <s v="egolnar"/>
    <s v="blednykh"/>
    <n v="40352.230000000003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m/>
    <n v="40352.230000000003"/>
    <m/>
    <x v="0"/>
    <x v="0"/>
    <m/>
  </r>
  <r>
    <s v=""/>
    <s v=" PO_0304_1020"/>
    <s v="HSR - Beam Commissioning - Labor Support"/>
    <s v="6.12.03.04"/>
    <x v="0"/>
    <d v="1932-11-30T00:00:00"/>
    <d v="1933-03-04T00:00:00"/>
    <s v="egolnar"/>
    <s v="blednykh"/>
    <n v="85607.76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m/>
    <n v="85607.76"/>
    <m/>
    <x v="0"/>
    <x v="0"/>
    <m/>
  </r>
  <r>
    <s v=""/>
    <s v=" PO_0304_1020"/>
    <s v="HSR - Beam Commissioning - Labor Support"/>
    <s v="6.12.03.04"/>
    <x v="0"/>
    <d v="1932-11-30T00:00:00"/>
    <d v="1933-03-04T00:00:00"/>
    <s v="egolnar"/>
    <s v="blednykh"/>
    <n v="149165.18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m/>
    <n v="149165.18"/>
    <m/>
    <x v="0"/>
    <x v="0"/>
    <m/>
  </r>
  <r>
    <s v=""/>
    <s v=" PO_0304_1020"/>
    <s v="HSR - Beam Commissioning - Labor Support"/>
    <s v="6.12.03.04"/>
    <x v="0"/>
    <d v="1932-11-30T00:00:00"/>
    <d v="1933-03-04T00:00:00"/>
    <s v="egolnar"/>
    <s v="blednykh"/>
    <n v="201264.84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m/>
    <n v="201264.84"/>
    <m/>
    <x v="0"/>
    <x v="0"/>
    <m/>
  </r>
  <r>
    <s v=""/>
    <s v=" PO_0304_1020"/>
    <s v="HSR - Beam Commissioning - Labor Support"/>
    <s v="6.12.03.04"/>
    <x v="0"/>
    <d v="1932-11-30T00:00:00"/>
    <d v="1933-03-04T00:00:00"/>
    <s v="egolnar"/>
    <s v="blednykh"/>
    <n v="8945.1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m/>
    <n v="8945.1"/>
    <m/>
    <x v="0"/>
    <x v="0"/>
    <m/>
  </r>
  <r>
    <s v=""/>
    <s v=" PO_0304_1020"/>
    <s v="HSR - Beam Commissioning - Labor Support"/>
    <s v="6.12.03.04"/>
    <x v="0"/>
    <d v="1932-11-30T00:00:00"/>
    <d v="1933-03-04T00:00:00"/>
    <s v="egolnar"/>
    <s v="blednykh"/>
    <n v="11797.85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m/>
    <n v="11797.85"/>
    <m/>
    <x v="0"/>
    <x v="0"/>
    <m/>
  </r>
  <r>
    <s v=""/>
    <s v=" PO_0304_1020"/>
    <s v="HSR - Beam Commissioning - Labor Support"/>
    <s v="6.12.03.04"/>
    <x v="0"/>
    <d v="1932-11-30T00:00:00"/>
    <d v="1933-03-04T00:00:00"/>
    <s v="egolnar"/>
    <s v="blednykh"/>
    <n v="129776.36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m/>
    <n v="129776.36"/>
    <m/>
    <x v="0"/>
    <x v="0"/>
    <m/>
  </r>
  <r>
    <s v=""/>
    <s v=" PO_0304_1020"/>
    <s v="HSR - Beam Commissioning - Labor Support"/>
    <s v="6.12.03.04"/>
    <x v="0"/>
    <d v="1932-11-30T00:00:00"/>
    <d v="1933-03-04T00:00:00"/>
    <s v="egolnar"/>
    <s v="blednykh"/>
    <n v="64888.18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m/>
    <n v="64888.18"/>
    <m/>
    <x v="0"/>
    <x v="0"/>
    <m/>
  </r>
  <r>
    <s v=""/>
    <s v=" PO_0304_1020"/>
    <s v="HSR - Beam Commissioning - Labor Support"/>
    <s v="6.12.03.04"/>
    <x v="0"/>
    <d v="1932-11-30T00:00:00"/>
    <d v="1933-03-04T00:00:00"/>
    <s v="egolnar"/>
    <s v="blednykh"/>
    <n v="56354.16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m/>
    <n v="56354.16"/>
    <m/>
    <x v="0"/>
    <x v="0"/>
    <m/>
  </r>
  <r>
    <s v=""/>
    <s v=" PO_0304_1020"/>
    <s v="HSR - Beam Commissioning - Labor Support"/>
    <s v="6.12.03.04"/>
    <x v="0"/>
    <d v="1932-11-30T00:00:00"/>
    <d v="1933-03-04T00:00:00"/>
    <s v="egolnar"/>
    <s v="blednykh"/>
    <n v="78269.66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m/>
    <n v="78269.66"/>
    <m/>
    <x v="0"/>
    <x v="0"/>
    <m/>
  </r>
  <r>
    <s v=""/>
    <s v=" PO_0304_1020"/>
    <s v="HSR - Beam Commissioning - Labor Support"/>
    <s v="6.12.03.04"/>
    <x v="0"/>
    <d v="1932-11-30T00:00:00"/>
    <d v="1933-03-04T00:00:00"/>
    <s v="egolnar"/>
    <s v="blednykh"/>
    <n v="37163.230000000003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m/>
    <n v="37163.230000000003"/>
    <m/>
    <x v="0"/>
    <x v="0"/>
    <m/>
  </r>
  <r>
    <s v=""/>
    <s v=" PO_0304_1020"/>
    <s v="HSR - Beam Commissioning - Labor Support"/>
    <s v="6.12.03.04"/>
    <x v="0"/>
    <d v="1932-11-30T00:00:00"/>
    <d v="1933-03-04T00:00:00"/>
    <s v="egolnar"/>
    <s v="blednykh"/>
    <n v="117978.51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m/>
    <n v="117978.51"/>
    <m/>
    <x v="0"/>
    <x v="0"/>
    <m/>
  </r>
  <r>
    <s v=""/>
    <s v=" PO_0304_1020"/>
    <s v="HSR - Beam Commissioning - Labor Support"/>
    <s v="6.12.03.04"/>
    <x v="0"/>
    <d v="1932-11-30T00:00:00"/>
    <d v="1933-03-04T00:00:00"/>
    <s v="egolnar"/>
    <s v="blednykh"/>
    <n v="46104.31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m/>
    <n v="46104.31"/>
    <m/>
    <x v="0"/>
    <x v="0"/>
    <m/>
  </r>
  <r>
    <s v=""/>
    <s v=" PO_0304_1020"/>
    <s v="HSR - Beam Commissioning - Labor Support"/>
    <s v="6.12.03.04"/>
    <x v="0"/>
    <d v="1932-11-30T00:00:00"/>
    <d v="1933-03-04T00:00:00"/>
    <s v="egolnar"/>
    <s v="blednykh"/>
    <n v="187358.21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m/>
    <n v="187358.21"/>
    <m/>
    <x v="0"/>
    <x v="0"/>
    <m/>
  </r>
  <r>
    <s v=""/>
    <s v=" PO_0304_1020"/>
    <s v="HSR - Beam Commissioning - Labor Support"/>
    <s v="6.12.03.04"/>
    <x v="0"/>
    <d v="1932-11-30T00:00:00"/>
    <d v="1933-03-04T00:00:00"/>
    <s v="egolnar"/>
    <s v="blednykh"/>
    <n v="57248.34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m/>
    <n v="57248.34"/>
    <m/>
    <x v="0"/>
    <x v="0"/>
    <m/>
  </r>
  <r>
    <s v=""/>
    <s v=" PO_0304_1020"/>
    <s v="HSR - Beam Commissioning - Labor Support"/>
    <s v="6.12.03.04"/>
    <x v="0"/>
    <d v="1932-11-30T00:00:00"/>
    <d v="1933-03-04T00:00:00"/>
    <s v="egolnar"/>
    <s v="blednykh"/>
    <n v="51615.6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m/>
    <n v="51615.6"/>
    <m/>
    <x v="0"/>
    <x v="0"/>
    <m/>
  </r>
  <r>
    <s v=""/>
    <s v=" PO_0304_1020"/>
    <s v="HSR - Beam Commissioning - Labor Support"/>
    <s v="6.12.03.04"/>
    <x v="0"/>
    <d v="1932-11-30T00:00:00"/>
    <d v="1933-03-04T00:00:00"/>
    <s v="egolnar"/>
    <s v="blednykh"/>
    <n v="19280.55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m/>
    <n v="19280.55"/>
    <m/>
    <x v="0"/>
    <x v="0"/>
    <m/>
  </r>
  <r>
    <s v=""/>
    <s v=" PO_0303_1020"/>
    <s v="ESR - Beam Commissioning - Labor Support"/>
    <s v="6.12.03.05"/>
    <x v="0"/>
    <d v="1932-11-12T00:00:00"/>
    <d v="1933-02-17T00:00:00"/>
    <s v="egolnar"/>
    <s v="blednykh"/>
    <n v="269927.65000000002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m/>
    <n v="269927.65000000002"/>
    <m/>
    <x v="0"/>
    <x v="0"/>
    <m/>
  </r>
  <r>
    <s v=""/>
    <s v=" PO_0303_1020"/>
    <s v="ESR - Beam Commissioning - Labor Support"/>
    <s v="6.12.03.05"/>
    <x v="0"/>
    <d v="1932-11-12T00:00:00"/>
    <d v="1933-02-17T00:00:00"/>
    <s v="egolnar"/>
    <s v="blednykh"/>
    <n v="171215.53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m/>
    <n v="171215.53"/>
    <m/>
    <x v="0"/>
    <x v="0"/>
    <m/>
  </r>
  <r>
    <s v=""/>
    <s v=" PO_0303_1020"/>
    <s v="ESR - Beam Commissioning - Labor Support"/>
    <s v="6.12.03.05"/>
    <x v="0"/>
    <d v="1932-11-12T00:00:00"/>
    <d v="1933-02-17T00:00:00"/>
    <s v="egolnar"/>
    <s v="blednykh"/>
    <n v="298330.36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m/>
    <n v="298330.36"/>
    <m/>
    <x v="0"/>
    <x v="0"/>
    <m/>
  </r>
  <r>
    <s v=""/>
    <s v=" PO_0303_1020"/>
    <s v="ESR - Beam Commissioning - Labor Support"/>
    <s v="6.12.03.05"/>
    <x v="0"/>
    <d v="1932-11-12T00:00:00"/>
    <d v="1933-02-17T00:00:00"/>
    <s v="egolnar"/>
    <s v="blednykh"/>
    <n v="402529.69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m/>
    <n v="402529.69"/>
    <m/>
    <x v="0"/>
    <x v="0"/>
    <m/>
  </r>
  <r>
    <s v=""/>
    <s v=" PO_0303_1020"/>
    <s v="ESR - Beam Commissioning - Labor Support"/>
    <s v="6.12.03.05"/>
    <x v="0"/>
    <d v="1932-11-12T00:00:00"/>
    <d v="1933-02-17T00:00:00"/>
    <s v="egolnar"/>
    <s v="blednykh"/>
    <n v="17890.21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m/>
    <n v="17890.21"/>
    <m/>
    <x v="0"/>
    <x v="0"/>
    <m/>
  </r>
  <r>
    <s v=""/>
    <s v=" PO_0303_1020"/>
    <s v="ESR - Beam Commissioning - Labor Support"/>
    <s v="6.12.03.05"/>
    <x v="0"/>
    <d v="1932-11-12T00:00:00"/>
    <d v="1933-02-17T00:00:00"/>
    <s v="egolnar"/>
    <s v="blednykh"/>
    <n v="357804.17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m/>
    <n v="357804.17"/>
    <m/>
    <x v="0"/>
    <x v="0"/>
    <m/>
  </r>
  <r>
    <s v=""/>
    <s v=" PO_0303_1020"/>
    <s v="ESR - Beam Commissioning - Labor Support"/>
    <s v="6.12.03.05"/>
    <x v="0"/>
    <d v="1932-11-12T00:00:00"/>
    <d v="1933-02-17T00:00:00"/>
    <s v="egolnar"/>
    <s v="blednykh"/>
    <n v="23595.7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m/>
    <n v="23595.7"/>
    <m/>
    <x v="0"/>
    <x v="0"/>
    <m/>
  </r>
  <r>
    <s v=""/>
    <s v=" PO_0303_1020"/>
    <s v="ESR - Beam Commissioning - Labor Support"/>
    <s v="6.12.03.05"/>
    <x v="0"/>
    <d v="1932-11-12T00:00:00"/>
    <d v="1933-02-17T00:00:00"/>
    <s v="egolnar"/>
    <s v="blednykh"/>
    <n v="259552.72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m/>
    <n v="259552.72"/>
    <m/>
    <x v="0"/>
    <x v="0"/>
    <m/>
  </r>
  <r>
    <s v=""/>
    <s v=" PO_0303_1020"/>
    <s v="ESR - Beam Commissioning - Labor Support"/>
    <s v="6.12.03.05"/>
    <x v="0"/>
    <d v="1932-11-12T00:00:00"/>
    <d v="1933-02-17T00:00:00"/>
    <s v="egolnar"/>
    <s v="blednykh"/>
    <n v="129776.36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m/>
    <n v="129776.36"/>
    <m/>
    <x v="0"/>
    <x v="0"/>
    <m/>
  </r>
  <r>
    <s v=""/>
    <s v=" PO_0303_1020"/>
    <s v="ESR - Beam Commissioning - Labor Support"/>
    <s v="6.12.03.05"/>
    <x v="0"/>
    <d v="1932-11-12T00:00:00"/>
    <d v="1933-02-17T00:00:00"/>
    <s v="egolnar"/>
    <s v="blednykh"/>
    <n v="112708.31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m/>
    <n v="112708.31"/>
    <m/>
    <x v="0"/>
    <x v="0"/>
    <m/>
  </r>
  <r>
    <s v=""/>
    <s v=" PO_0303_1020"/>
    <s v="ESR - Beam Commissioning - Labor Support"/>
    <s v="6.12.03.05"/>
    <x v="0"/>
    <d v="1932-11-12T00:00:00"/>
    <d v="1933-02-17T00:00:00"/>
    <s v="egolnar"/>
    <s v="blednykh"/>
    <n v="167720.70000000001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m/>
    <n v="167720.70000000001"/>
    <m/>
    <x v="0"/>
    <x v="0"/>
    <m/>
  </r>
  <r>
    <s v=""/>
    <s v=" PO_0303_1020"/>
    <s v="ESR - Beam Commissioning - Labor Support"/>
    <s v="6.12.03.05"/>
    <x v="0"/>
    <d v="1932-11-12T00:00:00"/>
    <d v="1933-02-17T00:00:00"/>
    <s v="egolnar"/>
    <s v="blednykh"/>
    <n v="74326.460000000006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m/>
    <n v="74326.460000000006"/>
    <m/>
    <x v="0"/>
    <x v="0"/>
    <m/>
  </r>
  <r>
    <s v=""/>
    <s v=" PO_0303_1020"/>
    <s v="ESR - Beam Commissioning - Labor Support"/>
    <s v="6.12.03.05"/>
    <x v="0"/>
    <d v="1932-11-12T00:00:00"/>
    <d v="1933-02-17T00:00:00"/>
    <s v="egolnar"/>
    <s v="blednykh"/>
    <n v="117978.51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m/>
    <n v="117978.51"/>
    <m/>
    <x v="0"/>
    <x v="0"/>
    <m/>
  </r>
  <r>
    <s v=""/>
    <s v=" PO_0303_1020"/>
    <s v="ESR - Beam Commissioning - Labor Support"/>
    <s v="6.12.03.05"/>
    <x v="0"/>
    <d v="1932-11-12T00:00:00"/>
    <d v="1933-02-17T00:00:00"/>
    <s v="egolnar"/>
    <s v="blednykh"/>
    <n v="374716.41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m/>
    <n v="374716.41"/>
    <m/>
    <x v="0"/>
    <x v="0"/>
    <m/>
  </r>
  <r>
    <s v=""/>
    <s v=" PO_0303_1020"/>
    <s v="ESR - Beam Commissioning - Labor Support"/>
    <s v="6.12.03.05"/>
    <x v="0"/>
    <d v="1932-11-12T00:00:00"/>
    <d v="1933-02-17T00:00:00"/>
    <s v="egolnar"/>
    <s v="blednykh"/>
    <n v="114496.68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m/>
    <n v="114496.68"/>
    <m/>
    <x v="0"/>
    <x v="0"/>
    <m/>
  </r>
  <r>
    <s v=""/>
    <s v=" PO_0303_1020"/>
    <s v="ESR - Beam Commissioning - Labor Support"/>
    <s v="6.12.03.05"/>
    <x v="0"/>
    <d v="1932-11-12T00:00:00"/>
    <d v="1933-02-17T00:00:00"/>
    <s v="egolnar"/>
    <s v="blednykh"/>
    <n v="335621.66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m/>
    <n v="335621.66"/>
    <m/>
    <x v="0"/>
    <x v="0"/>
    <m/>
  </r>
  <r>
    <s v=""/>
    <s v=" PO_0303_1020"/>
    <s v="ESR - Beam Commissioning - Labor Support"/>
    <s v="6.12.03.05"/>
    <x v="0"/>
    <d v="1932-11-12T00:00:00"/>
    <d v="1933-02-17T00:00:00"/>
    <s v="egolnar"/>
    <s v="blednykh"/>
    <n v="88483.88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m/>
    <n v="88483.88"/>
    <m/>
    <x v="0"/>
    <x v="0"/>
    <m/>
  </r>
  <r>
    <s v=""/>
    <s v=" PO_0303_1020"/>
    <s v="ESR - Beam Commissioning - Labor Support"/>
    <s v="6.12.03.05"/>
    <x v="0"/>
    <d v="1932-11-12T00:00:00"/>
    <d v="1933-02-17T00:00:00"/>
    <s v="egolnar"/>
    <s v="blednykh"/>
    <n v="38561.089999999997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m/>
    <n v="38561.089999999997"/>
    <m/>
    <x v="0"/>
    <x v="0"/>
    <m/>
  </r>
  <r>
    <s v=""/>
    <s v=" PO_0305_1020"/>
    <s v="Beam Collision - Labor Support"/>
    <s v="6.12.03.06"/>
    <x v="0"/>
    <d v="1933-03-07T00:00:00"/>
    <d v="1933-08-30T00:00:00"/>
    <s v="egolnar"/>
    <s v="blednykh"/>
    <n v="77122.179999999993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m/>
    <n v="77122.179999999993"/>
    <m/>
    <x v="0"/>
    <x v="0"/>
    <m/>
  </r>
  <r>
    <s v=""/>
    <s v=" PO_0305_1020"/>
    <s v="Beam Collision - Labor Support"/>
    <s v="6.12.03.06"/>
    <x v="0"/>
    <d v="1933-03-07T00:00:00"/>
    <d v="1933-08-30T00:00:00"/>
    <s v="egolnar"/>
    <s v="blednykh"/>
    <n v="64181.120000000003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m/>
    <n v="64181.120000000003"/>
    <m/>
    <x v="0"/>
    <x v="0"/>
    <m/>
  </r>
  <r>
    <s v=""/>
    <s v=" PO_0305_1020"/>
    <s v="Beam Collision - Labor Support"/>
    <s v="6.12.03.06"/>
    <x v="0"/>
    <d v="1933-03-07T00:00:00"/>
    <d v="1933-08-30T00:00:00"/>
    <s v="egolnar"/>
    <s v="blednykh"/>
    <n v="64181.120000000003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m/>
    <n v="64181.120000000003"/>
    <m/>
    <x v="0"/>
    <x v="0"/>
    <m/>
  </r>
  <r>
    <s v=""/>
    <s v=" PO_0305_1020"/>
    <s v="Beam Collision - Labor Support"/>
    <s v="6.12.03.06"/>
    <x v="0"/>
    <d v="1933-03-07T00:00:00"/>
    <d v="1933-08-30T00:00:00"/>
    <s v="egolnar"/>
    <s v="blednykh"/>
    <n v="64181.120000000003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m/>
    <n v="64181.120000000003"/>
    <m/>
    <x v="0"/>
    <x v="0"/>
    <m/>
  </r>
  <r>
    <s v=""/>
    <s v=" PO_0305_1020"/>
    <s v="Beam Collision - Labor Support"/>
    <s v="6.12.03.06"/>
    <x v="0"/>
    <d v="1933-03-07T00:00:00"/>
    <d v="1933-08-30T00:00:00"/>
    <s v="egolnar"/>
    <s v="blednykh"/>
    <n v="74683.06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m/>
    <n v="74683.06"/>
    <m/>
    <x v="0"/>
    <x v="0"/>
    <m/>
  </r>
  <r>
    <s v=""/>
    <s v=" PO_0305_1020"/>
    <s v="Beam Collision - Labor Support"/>
    <s v="6.12.03.06"/>
    <x v="0"/>
    <d v="1933-03-07T00:00:00"/>
    <d v="1933-08-30T00:00:00"/>
    <s v="egolnar"/>
    <s v="blednykh"/>
    <n v="128362.24000000001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m/>
    <n v="128362.24000000001"/>
    <m/>
    <x v="0"/>
    <x v="0"/>
    <m/>
  </r>
  <r>
    <s v=""/>
    <s v=" PO_0305_1020"/>
    <s v="Beam Collision - Labor Support"/>
    <s v="6.12.03.06"/>
    <x v="0"/>
    <d v="1933-03-07T00:00:00"/>
    <d v="1933-08-30T00:00:00"/>
    <s v="egolnar"/>
    <s v="blednykh"/>
    <n v="63265.98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m/>
    <n v="63265.98"/>
    <m/>
    <x v="0"/>
    <x v="0"/>
    <m/>
  </r>
  <r>
    <s v=""/>
    <s v=" PO_0305_1020"/>
    <s v="Beam Collision - Labor Support"/>
    <s v="6.12.03.06"/>
    <x v="0"/>
    <d v="1933-03-07T00:00:00"/>
    <d v="1933-08-30T00:00:00"/>
    <s v="egolnar"/>
    <s v="blednykh"/>
    <n v="63265.98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m/>
    <n v="63265.98"/>
    <m/>
    <x v="0"/>
    <x v="0"/>
    <m/>
  </r>
  <r>
    <s v=""/>
    <s v=" PO_0305_1020"/>
    <s v="Beam Collision - Labor Support"/>
    <s v="6.12.03.06"/>
    <x v="0"/>
    <d v="1933-03-07T00:00:00"/>
    <d v="1933-08-30T00:00:00"/>
    <s v="egolnar"/>
    <s v="blednykh"/>
    <n v="167720.70000000001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m/>
    <n v="167720.70000000001"/>
    <m/>
    <x v="0"/>
    <x v="0"/>
    <m/>
  </r>
  <r>
    <s v=""/>
    <s v=" PO_0305_1020"/>
    <s v="Beam Collision - Labor Support"/>
    <s v="6.12.03.06"/>
    <x v="0"/>
    <d v="1933-03-07T00:00:00"/>
    <d v="1933-08-30T00:00:00"/>
    <s v="egolnar"/>
    <s v="blednykh"/>
    <n v="117978.51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m/>
    <n v="117978.51"/>
    <m/>
    <x v="0"/>
    <x v="0"/>
    <m/>
  </r>
  <r>
    <s v=""/>
    <s v=" PO_0305_1020"/>
    <s v="Beam Collision - Labor Support"/>
    <s v="6.12.03.06"/>
    <x v="0"/>
    <d v="1933-03-07T00:00:00"/>
    <d v="1933-08-30T00:00:00"/>
    <s v="egolnar"/>
    <s v="blednykh"/>
    <n v="26282.19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m/>
    <n v="26282.19"/>
    <m/>
    <x v="0"/>
    <x v="0"/>
    <m/>
  </r>
  <r>
    <s v=""/>
    <s v=" PO_0305_1020"/>
    <s v="Beam Collision - Labor Support"/>
    <s v="6.12.03.06"/>
    <x v="0"/>
    <d v="1933-03-07T00:00:00"/>
    <d v="1933-08-30T00:00:00"/>
    <s v="egolnar"/>
    <s v="blednykh"/>
    <n v="72718.03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m/>
    <n v="72718.03"/>
    <m/>
    <x v="0"/>
    <x v="0"/>
    <m/>
  </r>
  <r>
    <s v=""/>
    <s v=" PO_0305_1020"/>
    <s v="Beam Collision - Labor Support"/>
    <s v="6.12.03.06"/>
    <x v="0"/>
    <d v="1933-03-07T00:00:00"/>
    <d v="1933-08-30T00:00:00"/>
    <s v="egolnar"/>
    <s v="blednykh"/>
    <n v="72718.03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m/>
    <n v="72718.03"/>
    <m/>
    <x v="0"/>
    <x v="0"/>
    <m/>
  </r>
  <r>
    <s v=""/>
    <s v=" PO_0305_1020"/>
    <s v="Beam Collision - Labor Support"/>
    <s v="6.12.03.06"/>
    <x v="0"/>
    <d v="1933-03-07T00:00:00"/>
    <d v="1933-08-30T00:00:00"/>
    <s v="egolnar"/>
    <s v="blednykh"/>
    <n v="72718.03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m/>
    <n v="72718.03"/>
    <m/>
    <x v="0"/>
    <x v="0"/>
    <m/>
  </r>
  <r>
    <s v=""/>
    <s v=" PO_0305_1020"/>
    <s v="Beam Collision - Labor Support"/>
    <s v="6.12.03.06"/>
    <x v="0"/>
    <d v="1933-03-07T00:00:00"/>
    <d v="1933-08-30T00:00:00"/>
    <s v="egolnar"/>
    <s v="blednykh"/>
    <n v="72718.03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m/>
    <n v="72718.03"/>
    <m/>
    <x v="0"/>
    <x v="0"/>
    <m/>
  </r>
  <r>
    <s v=""/>
    <s v=" PO_0305_1020"/>
    <s v="Beam Collision - Labor Support"/>
    <s v="6.12.03.06"/>
    <x v="0"/>
    <d v="1933-03-07T00:00:00"/>
    <d v="1933-08-30T00:00:00"/>
    <s v="egolnar"/>
    <s v="blednykh"/>
    <n v="20646.240000000002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m/>
    <n v="20646.240000000002"/>
    <m/>
    <x v="0"/>
    <x v="0"/>
    <m/>
  </r>
  <r>
    <s v=""/>
    <s v=" PO_0305_1020"/>
    <s v="Beam Collision - Labor Support"/>
    <s v="6.12.03.06"/>
    <x v="0"/>
    <d v="1933-03-07T00:00:00"/>
    <d v="1933-08-30T00:00:00"/>
    <s v="egolnar"/>
    <s v="blednykh"/>
    <n v="14460.41"/>
    <s v="CON"/>
    <s v="C"/>
    <s v="Labor"/>
    <s v="OPC"/>
    <m/>
    <s v="BNL"/>
    <s v="Pre-Ops"/>
    <s v="COM"/>
    <x v="4"/>
    <m/>
    <m/>
    <m/>
    <m/>
    <m/>
    <m/>
    <m/>
    <m/>
    <m/>
    <m/>
    <m/>
    <m/>
    <m/>
    <m/>
    <m/>
    <m/>
    <m/>
    <n v="14460.41"/>
    <m/>
    <x v="0"/>
    <x v="0"/>
    <m/>
  </r>
  <r>
    <s v=""/>
    <s v=" HR_0605_3021"/>
    <s v="Head-Tail Pick-up Collect parameters for Preliminary Design"/>
    <s v="6.05.05.03"/>
    <x v="0"/>
    <d v="2022-10-03T00:00:00"/>
    <d v="2022-12-01T00:00:00"/>
    <s v="mahmed"/>
    <s v="gassner"/>
    <n v="796.52"/>
    <s v="EDIA"/>
    <s v="C"/>
    <s v="Labor"/>
    <s v="OPC"/>
    <m/>
    <s v="BNL"/>
    <s v="CDR"/>
    <s v="INS"/>
    <x v="13"/>
    <m/>
    <m/>
    <m/>
    <m/>
    <m/>
    <m/>
    <m/>
    <n v="796.52"/>
    <m/>
    <m/>
    <m/>
    <m/>
    <m/>
    <m/>
    <m/>
    <m/>
    <m/>
    <m/>
    <m/>
    <x v="0"/>
    <x v="0"/>
    <m/>
  </r>
  <r>
    <s v=""/>
    <s v=" HR_0605_3021"/>
    <s v="Head-Tail Pick-up Collect parameters for Preliminary Design"/>
    <s v="6.05.05.03"/>
    <x v="0"/>
    <d v="2022-10-03T00:00:00"/>
    <d v="2022-12-01T00:00:00"/>
    <s v="mahmed"/>
    <s v="gassner"/>
    <n v="816.62"/>
    <s v="EDIA"/>
    <s v="C"/>
    <s v="Labor"/>
    <s v="OPC"/>
    <m/>
    <s v="BNL"/>
    <s v="CDR"/>
    <s v="INS"/>
    <x v="13"/>
    <m/>
    <m/>
    <m/>
    <m/>
    <m/>
    <m/>
    <m/>
    <n v="816.62"/>
    <m/>
    <m/>
    <m/>
    <m/>
    <m/>
    <m/>
    <m/>
    <m/>
    <m/>
    <m/>
    <m/>
    <x v="0"/>
    <x v="0"/>
    <m/>
  </r>
  <r>
    <s v=""/>
    <s v=" HR_0605_3077"/>
    <s v="Head-Tail Pick-up Collect parameters for Final Design"/>
    <s v="6.05.05.03"/>
    <x v="0"/>
    <d v="2023-09-19T00:00:00"/>
    <d v="2023-12-15T00:00:00"/>
    <s v="mahmed"/>
    <s v="gassner"/>
    <n v="820.21"/>
    <s v="EDIA"/>
    <s v="C"/>
    <s v="Labor"/>
    <s v="TEC"/>
    <m/>
    <s v="BNL"/>
    <s v="PED"/>
    <s v="INS"/>
    <x v="11"/>
    <m/>
    <m/>
    <m/>
    <m/>
    <m/>
    <m/>
    <m/>
    <n v="123.03"/>
    <n v="697.18"/>
    <m/>
    <m/>
    <m/>
    <m/>
    <m/>
    <m/>
    <m/>
    <m/>
    <m/>
    <m/>
    <x v="0"/>
    <x v="0"/>
    <m/>
  </r>
  <r>
    <s v=""/>
    <s v=" HR_0605_3077"/>
    <s v="Head-Tail Pick-up Collect parameters for Final Design"/>
    <s v="6.05.05.03"/>
    <x v="0"/>
    <d v="2023-09-19T00:00:00"/>
    <d v="2023-12-15T00:00:00"/>
    <s v="mahmed"/>
    <s v="gassner"/>
    <n v="840.91"/>
    <s v="EDIA"/>
    <s v="C"/>
    <s v="Labor"/>
    <s v="TEC"/>
    <m/>
    <s v="BNL"/>
    <s v="PED"/>
    <s v="INS"/>
    <x v="11"/>
    <m/>
    <m/>
    <m/>
    <m/>
    <m/>
    <m/>
    <m/>
    <n v="126.14"/>
    <n v="714.77"/>
    <m/>
    <m/>
    <m/>
    <m/>
    <m/>
    <m/>
    <m/>
    <m/>
    <m/>
    <m/>
    <x v="0"/>
    <x v="0"/>
    <m/>
  </r>
  <r>
    <s v=""/>
    <s v=" HR_0605_3023"/>
    <s v="ARTUS Upgrade - System Collect Parameters for Preliminary Design"/>
    <s v="6.05.05.03"/>
    <x v="0"/>
    <d v="2022-10-03T00:00:00"/>
    <d v="2022-12-01T00:00:00"/>
    <s v="mahmed"/>
    <s v="gassner"/>
    <n v="796.52"/>
    <s v="EDIA"/>
    <s v="C"/>
    <s v="Labor"/>
    <s v="OPC"/>
    <m/>
    <s v="BNL"/>
    <s v="CDR"/>
    <s v="INS"/>
    <x v="13"/>
    <m/>
    <m/>
    <m/>
    <m/>
    <m/>
    <m/>
    <m/>
    <n v="796.52"/>
    <m/>
    <m/>
    <m/>
    <m/>
    <m/>
    <m/>
    <m/>
    <m/>
    <m/>
    <m/>
    <m/>
    <x v="0"/>
    <x v="0"/>
    <m/>
  </r>
  <r>
    <s v=""/>
    <s v=" HR_0605_3023"/>
    <s v="ARTUS Upgrade - System Collect Parameters for Preliminary Design"/>
    <s v="6.05.05.03"/>
    <x v="0"/>
    <d v="2022-10-03T00:00:00"/>
    <d v="2022-12-01T00:00:00"/>
    <s v="mahmed"/>
    <s v="gassner"/>
    <n v="816.62"/>
    <s v="EDIA"/>
    <s v="C"/>
    <s v="Labor"/>
    <s v="OPC"/>
    <m/>
    <s v="BNL"/>
    <s v="CDR"/>
    <s v="INS"/>
    <x v="13"/>
    <m/>
    <m/>
    <m/>
    <m/>
    <m/>
    <m/>
    <m/>
    <n v="816.62"/>
    <m/>
    <m/>
    <m/>
    <m/>
    <m/>
    <m/>
    <m/>
    <m/>
    <m/>
    <m/>
    <m/>
    <x v="0"/>
    <x v="0"/>
    <m/>
  </r>
  <r>
    <s v=""/>
    <s v=" HR_0605_3053"/>
    <s v="ARTUS Upgrade - System Collect parameters for Final Design"/>
    <s v="6.05.05.03"/>
    <x v="0"/>
    <d v="2023-05-02T00:00:00"/>
    <d v="2023-07-26T00:00:00"/>
    <s v="mahmed"/>
    <s v="gassner"/>
    <n v="796.52"/>
    <s v="EDIA"/>
    <s v="C"/>
    <s v="Labor"/>
    <s v="OPC"/>
    <m/>
    <s v="BNL"/>
    <s v="CDR"/>
    <s v="INS"/>
    <x v="13"/>
    <m/>
    <m/>
    <m/>
    <m/>
    <m/>
    <m/>
    <m/>
    <n v="796.52"/>
    <m/>
    <m/>
    <m/>
    <m/>
    <m/>
    <m/>
    <m/>
    <m/>
    <m/>
    <m/>
    <m/>
    <x v="0"/>
    <x v="0"/>
    <m/>
  </r>
  <r>
    <s v=""/>
    <s v=" HR_0605_3053"/>
    <s v="ARTUS Upgrade - System Collect parameters for Final Design"/>
    <s v="6.05.05.03"/>
    <x v="0"/>
    <d v="2023-05-02T00:00:00"/>
    <d v="2023-07-26T00:00:00"/>
    <s v="mahmed"/>
    <s v="gassner"/>
    <n v="816.62"/>
    <s v="EDIA"/>
    <s v="C"/>
    <s v="Labor"/>
    <s v="OPC"/>
    <m/>
    <s v="BNL"/>
    <s v="CDR"/>
    <s v="INS"/>
    <x v="13"/>
    <m/>
    <m/>
    <m/>
    <m/>
    <m/>
    <m/>
    <m/>
    <n v="816.62"/>
    <m/>
    <m/>
    <m/>
    <m/>
    <m/>
    <m/>
    <m/>
    <m/>
    <m/>
    <m/>
    <m/>
    <x v="0"/>
    <x v="0"/>
    <m/>
  </r>
  <r>
    <s v=""/>
    <s v=" HR_0605_3025"/>
    <s v="BBQ Upgrade - System Collect Parameters for Preliminary Design"/>
    <s v="6.05.05.03"/>
    <x v="0"/>
    <d v="2022-10-03T00:00:00"/>
    <d v="2022-12-01T00:00:00"/>
    <s v="mahmed"/>
    <s v="gassner"/>
    <n v="816.62"/>
    <s v="EDIA"/>
    <s v="C"/>
    <s v="Labor"/>
    <s v="OPC"/>
    <m/>
    <s v="BNL"/>
    <s v="CDR"/>
    <s v="INS"/>
    <x v="13"/>
    <m/>
    <m/>
    <m/>
    <m/>
    <m/>
    <m/>
    <m/>
    <n v="816.62"/>
    <m/>
    <m/>
    <m/>
    <m/>
    <m/>
    <m/>
    <m/>
    <m/>
    <m/>
    <m/>
    <m/>
    <x v="0"/>
    <x v="0"/>
    <m/>
  </r>
  <r>
    <s v=""/>
    <s v=" HR_0605_3025"/>
    <s v="BBQ Upgrade - System Collect Parameters for Preliminary Design"/>
    <s v="6.05.05.03"/>
    <x v="0"/>
    <d v="2022-10-03T00:00:00"/>
    <d v="2022-12-01T00:00:00"/>
    <s v="mahmed"/>
    <s v="gassner"/>
    <n v="796.52"/>
    <s v="EDIA"/>
    <s v="C"/>
    <s v="Labor"/>
    <s v="OPC"/>
    <m/>
    <s v="BNL"/>
    <s v="CDR"/>
    <s v="INS"/>
    <x v="13"/>
    <m/>
    <m/>
    <m/>
    <m/>
    <m/>
    <m/>
    <m/>
    <n v="796.52"/>
    <m/>
    <m/>
    <m/>
    <m/>
    <m/>
    <m/>
    <m/>
    <m/>
    <m/>
    <m/>
    <m/>
    <x v="0"/>
    <x v="0"/>
    <m/>
  </r>
  <r>
    <s v=""/>
    <s v=" HR_0605_3057"/>
    <s v="BBQ Upgrade - System Collect Parameters for Final Design"/>
    <s v="6.05.05.03"/>
    <x v="0"/>
    <d v="2023-07-27T00:00:00"/>
    <d v="2023-10-20T00:00:00"/>
    <s v="mahmed"/>
    <s v="gassner"/>
    <n v="823.28"/>
    <s v="EDIA"/>
    <s v="C"/>
    <s v="Labor"/>
    <s v="OPC"/>
    <m/>
    <s v="BNL"/>
    <s v="CDR"/>
    <s v="INS"/>
    <x v="13"/>
    <m/>
    <m/>
    <m/>
    <m/>
    <m/>
    <m/>
    <m/>
    <n v="631.19000000000005"/>
    <n v="192.1"/>
    <m/>
    <m/>
    <m/>
    <m/>
    <m/>
    <m/>
    <m/>
    <m/>
    <m/>
    <m/>
    <x v="0"/>
    <x v="0"/>
    <m/>
  </r>
  <r>
    <s v=""/>
    <s v=" HR_0605_3057"/>
    <s v="BBQ Upgrade - System Collect Parameters for Final Design"/>
    <s v="6.05.05.03"/>
    <x v="0"/>
    <d v="2023-07-27T00:00:00"/>
    <d v="2023-10-20T00:00:00"/>
    <s v="mahmed"/>
    <s v="gassner"/>
    <n v="803.02"/>
    <s v="EDIA"/>
    <s v="C"/>
    <s v="Labor"/>
    <s v="OPC"/>
    <m/>
    <s v="BNL"/>
    <s v="CDR"/>
    <s v="INS"/>
    <x v="13"/>
    <m/>
    <m/>
    <m/>
    <m/>
    <m/>
    <m/>
    <m/>
    <n v="615.65"/>
    <n v="187.37"/>
    <m/>
    <m/>
    <m/>
    <m/>
    <m/>
    <m/>
    <m/>
    <m/>
    <m/>
    <m/>
    <x v="0"/>
    <x v="0"/>
    <m/>
  </r>
  <r>
    <s v=""/>
    <s v=" SR_0601_2045"/>
    <s v="ESR BPM Pick-up -Button &amp; Housing Materials - Pre-Acceptance Testing - (Arc 9)"/>
    <s v="6.04.06.01"/>
    <x v="0"/>
    <d v="2027-11-19T00:00:00"/>
    <d v="2027-12-13T00:00:00"/>
    <s v="mahmed"/>
    <s v="gassner"/>
    <n v="2270.4299999999998"/>
    <s v="CON"/>
    <s v="C"/>
    <s v="Labor"/>
    <s v="TEC"/>
    <m/>
    <s v="BNL"/>
    <s v="Const"/>
    <s v="INS"/>
    <x v="9"/>
    <s v="S.P133"/>
    <s v="APP00178"/>
    <m/>
    <m/>
    <m/>
    <m/>
    <m/>
    <m/>
    <m/>
    <m/>
    <m/>
    <m/>
    <n v="2270.4299999999998"/>
    <m/>
    <m/>
    <m/>
    <m/>
    <m/>
    <m/>
    <x v="0"/>
    <x v="0"/>
    <m/>
  </r>
  <r>
    <s v=""/>
    <s v=" SR_0601_2053"/>
    <s v="ESR BPM Pick-up -Button &amp; Housing Materials - Pre-Acceptance Testing - (Arc 11)"/>
    <s v="6.04.06.01"/>
    <x v="0"/>
    <d v="2027-12-21T00:00:00"/>
    <d v="2028-01-12T00:00:00"/>
    <s v="mahmed"/>
    <s v="gassner"/>
    <n v="2270.4299999999998"/>
    <s v="CON"/>
    <s v="C"/>
    <s v="Labor"/>
    <s v="TEC"/>
    <m/>
    <s v="BNL"/>
    <s v="Const"/>
    <s v="INS"/>
    <x v="9"/>
    <s v="S.P133"/>
    <s v="APP00178"/>
    <m/>
    <m/>
    <m/>
    <m/>
    <m/>
    <m/>
    <m/>
    <m/>
    <m/>
    <m/>
    <n v="2270.4299999999998"/>
    <m/>
    <m/>
    <m/>
    <m/>
    <m/>
    <m/>
    <x v="0"/>
    <x v="0"/>
    <m/>
  </r>
  <r>
    <s v=""/>
    <s v=" SR_0601_2062"/>
    <s v="ESR BPM Pick-up -Button &amp; Housing Materials - Pre-Acceptance Testing - (Arc 5)"/>
    <s v="6.04.06.01"/>
    <x v="0"/>
    <d v="2028-01-06T00:00:00"/>
    <d v="2028-01-27T00:00:00"/>
    <s v="mahmed"/>
    <s v="gassner"/>
    <n v="2270.4299999999998"/>
    <s v="CON"/>
    <s v="C"/>
    <s v="Labor"/>
    <s v="TEC"/>
    <m/>
    <s v="BNL"/>
    <s v="Const"/>
    <s v="INS"/>
    <x v="9"/>
    <s v="S.P133"/>
    <s v="APP00178"/>
    <m/>
    <m/>
    <m/>
    <m/>
    <m/>
    <m/>
    <m/>
    <m/>
    <m/>
    <m/>
    <n v="2270.4299999999998"/>
    <m/>
    <m/>
    <m/>
    <m/>
    <m/>
    <m/>
    <x v="0"/>
    <x v="0"/>
    <m/>
  </r>
  <r>
    <s v=""/>
    <s v=" SR_0601_2070"/>
    <s v="ESR BPM Pick-up -Button &amp; Housing Materials - Pre-Acceptance Testing - (Arc  3)"/>
    <s v="6.04.06.01"/>
    <x v="0"/>
    <d v="2028-01-28T00:00:00"/>
    <d v="2028-02-17T00:00:00"/>
    <s v="mahmed"/>
    <s v="gassner"/>
    <n v="2270.4299999999998"/>
    <s v="CON"/>
    <s v="C"/>
    <s v="Labor"/>
    <s v="TEC"/>
    <m/>
    <s v="BNL"/>
    <s v="Const"/>
    <s v="INS"/>
    <x v="9"/>
    <s v="S.P133"/>
    <s v="APP00178"/>
    <m/>
    <m/>
    <m/>
    <m/>
    <m/>
    <m/>
    <m/>
    <m/>
    <m/>
    <m/>
    <n v="2270.4299999999998"/>
    <m/>
    <m/>
    <m/>
    <m/>
    <m/>
    <m/>
    <x v="0"/>
    <x v="0"/>
    <m/>
  </r>
  <r>
    <s v=""/>
    <s v=" SR_0601_2077"/>
    <s v="ESR BPM Pick-up -Button &amp; Housing Materials - Pre-Acceptance Testing - (Arc 1)"/>
    <s v="6.04.06.01"/>
    <x v="0"/>
    <d v="2028-02-28T00:00:00"/>
    <d v="2028-03-17T00:00:00"/>
    <s v="mahmed"/>
    <s v="gassner"/>
    <n v="2270.4299999999998"/>
    <s v="CON"/>
    <s v="C"/>
    <s v="Labor"/>
    <s v="TEC"/>
    <m/>
    <s v="BNL"/>
    <s v="Const"/>
    <s v="INS"/>
    <x v="9"/>
    <s v="S.P133"/>
    <s v="APP00178"/>
    <m/>
    <m/>
    <m/>
    <m/>
    <m/>
    <m/>
    <m/>
    <m/>
    <m/>
    <m/>
    <n v="2270.4299999999998"/>
    <m/>
    <m/>
    <m/>
    <m/>
    <m/>
    <m/>
    <x v="0"/>
    <x v="0"/>
    <m/>
  </r>
  <r>
    <s v=""/>
    <s v=" SR_0601_2085"/>
    <s v="ESR BPM Pick-up -Button &amp; Housing Materials - Pre-Acceptance Testing - (Arc 7)"/>
    <s v="6.04.06.01"/>
    <x v="0"/>
    <d v="2028-04-03T00:00:00"/>
    <d v="2028-04-21T00:00:00"/>
    <s v="mahmed"/>
    <s v="gassner"/>
    <n v="2270.4299999999998"/>
    <s v="CON"/>
    <s v="C"/>
    <s v="Labor"/>
    <s v="TEC"/>
    <m/>
    <s v="BNL"/>
    <s v="Const"/>
    <s v="INS"/>
    <x v="9"/>
    <s v="S.P133"/>
    <s v="APP00178"/>
    <m/>
    <m/>
    <m/>
    <m/>
    <m/>
    <m/>
    <m/>
    <m/>
    <m/>
    <m/>
    <n v="2270.4299999999998"/>
    <m/>
    <m/>
    <m/>
    <m/>
    <m/>
    <m/>
    <x v="0"/>
    <x v="0"/>
    <m/>
  </r>
  <r>
    <s v=""/>
    <s v=" IR_0301_5071"/>
    <s v="Position Detectors Installation (Diamond, ASIC, RCS, Electr, Infra) (Lepton Polarimetry in ESR)"/>
    <s v="6.10.14.01.01"/>
    <x v="0"/>
    <d v="2026-11-04T00:00:00"/>
    <d v="2027-03-18T00:00:00"/>
    <s v="ewoolsey"/>
    <s v="Gaskell"/>
    <n v="7792.98"/>
    <s v="CON"/>
    <s v="C"/>
    <s v="Labor"/>
    <s v="TEC"/>
    <m/>
    <s v="JLAB"/>
    <s v="Const"/>
    <s v="DET"/>
    <x v="9"/>
    <s v="S.P021"/>
    <s v="APP00236"/>
    <m/>
    <m/>
    <m/>
    <m/>
    <m/>
    <m/>
    <m/>
    <m/>
    <m/>
    <n v="7792.98"/>
    <m/>
    <m/>
    <m/>
    <m/>
    <m/>
    <m/>
    <m/>
    <x v="0"/>
    <x v="0"/>
    <m/>
  </r>
  <r>
    <s v=""/>
    <s v=" IR_0301_5071"/>
    <s v="Position Detectors Installation (Diamond, ASIC, RCS, Electr, Infra) (Lepton Polarimetry in ESR)"/>
    <s v="6.10.14.01.01"/>
    <x v="0"/>
    <d v="2026-11-04T00:00:00"/>
    <d v="2027-03-18T00:00:00"/>
    <s v="ewoolsey"/>
    <s v="Gaskell"/>
    <n v="7792.98"/>
    <s v="CON"/>
    <s v="C"/>
    <s v="Labor"/>
    <s v="TEC"/>
    <m/>
    <s v="JLAB"/>
    <s v="Const"/>
    <s v="DET"/>
    <x v="9"/>
    <s v="S.P021"/>
    <s v="APP00236"/>
    <m/>
    <m/>
    <m/>
    <m/>
    <m/>
    <m/>
    <m/>
    <m/>
    <m/>
    <n v="7792.98"/>
    <m/>
    <m/>
    <m/>
    <m/>
    <m/>
    <m/>
    <m/>
    <x v="0"/>
    <x v="0"/>
    <m/>
  </r>
  <r>
    <s v=""/>
    <s v=" IR_0301_5071"/>
    <s v="Position Detectors Installation (Diamond, ASIC, RCS, Electr, Infra) (Lepton Polarimetry in ESR)"/>
    <s v="6.10.14.01.01"/>
    <x v="0"/>
    <d v="2026-11-04T00:00:00"/>
    <d v="2027-03-18T00:00:00"/>
    <s v="ewoolsey"/>
    <s v="Gaskell"/>
    <n v="38835.040000000001"/>
    <s v="CON"/>
    <s v="C"/>
    <s v="Labor"/>
    <s v="TEC"/>
    <m/>
    <s v="JLAB"/>
    <s v="Const"/>
    <s v="DET"/>
    <x v="9"/>
    <s v="S.P021"/>
    <s v="APP00236"/>
    <m/>
    <m/>
    <m/>
    <m/>
    <m/>
    <m/>
    <m/>
    <m/>
    <m/>
    <n v="38835.040000000001"/>
    <m/>
    <m/>
    <m/>
    <m/>
    <m/>
    <m/>
    <m/>
    <x v="0"/>
    <x v="0"/>
    <m/>
  </r>
  <r>
    <s v=""/>
    <s v=" IR_0301_5351"/>
    <s v="Position Detectors Installation (Diamond, ASIC, RCS, Electr, Infra) (Lepton Polarimetry in RCS)"/>
    <s v="6.10.14.01.02"/>
    <x v="0"/>
    <d v="2026-11-04T00:00:00"/>
    <d v="2027-03-18T00:00:00"/>
    <s v="ewoolsey"/>
    <s v="Gaskell"/>
    <n v="38835.040000000001"/>
    <s v="CON"/>
    <s v="C"/>
    <s v="Labor"/>
    <s v="TEC"/>
    <m/>
    <s v="JLAB"/>
    <s v="Const"/>
    <s v="DET"/>
    <x v="9"/>
    <s v="S.P021"/>
    <s v="APP00236"/>
    <m/>
    <m/>
    <m/>
    <m/>
    <m/>
    <m/>
    <m/>
    <m/>
    <m/>
    <n v="38835.040000000001"/>
    <m/>
    <m/>
    <m/>
    <m/>
    <m/>
    <m/>
    <m/>
    <x v="0"/>
    <x v="0"/>
    <m/>
  </r>
  <r>
    <s v=""/>
    <s v=" IR_0301_5351"/>
    <s v="Position Detectors Installation (Diamond, ASIC, RCS, Electr, Infra) (Lepton Polarimetry in RCS)"/>
    <s v="6.10.14.01.02"/>
    <x v="0"/>
    <d v="2026-11-04T00:00:00"/>
    <d v="2027-03-18T00:00:00"/>
    <s v="ewoolsey"/>
    <s v="Gaskell"/>
    <n v="7792.98"/>
    <s v="CON"/>
    <s v="C"/>
    <s v="Labor"/>
    <s v="TEC"/>
    <m/>
    <s v="JLAB"/>
    <s v="Const"/>
    <s v="DET"/>
    <x v="9"/>
    <s v="S.P021"/>
    <s v="APP00236"/>
    <m/>
    <m/>
    <m/>
    <m/>
    <m/>
    <m/>
    <m/>
    <m/>
    <m/>
    <n v="7792.98"/>
    <m/>
    <m/>
    <m/>
    <m/>
    <m/>
    <m/>
    <m/>
    <x v="0"/>
    <x v="0"/>
    <m/>
  </r>
  <r>
    <s v=""/>
    <s v=" IR_0301_5351"/>
    <s v="Position Detectors Installation (Diamond, ASIC, RCS, Electr, Infra) (Lepton Polarimetry in RCS)"/>
    <s v="6.10.14.01.02"/>
    <x v="0"/>
    <d v="2026-11-04T00:00:00"/>
    <d v="2027-03-18T00:00:00"/>
    <s v="ewoolsey"/>
    <s v="Gaskell"/>
    <n v="7792.98"/>
    <s v="CON"/>
    <s v="C"/>
    <s v="Labor"/>
    <s v="TEC"/>
    <m/>
    <s v="JLAB"/>
    <s v="Const"/>
    <s v="DET"/>
    <x v="9"/>
    <s v="S.P021"/>
    <s v="APP00236"/>
    <m/>
    <m/>
    <m/>
    <m/>
    <m/>
    <m/>
    <m/>
    <m/>
    <m/>
    <n v="7792.98"/>
    <m/>
    <m/>
    <m/>
    <m/>
    <m/>
    <m/>
    <m/>
    <x v="0"/>
    <x v="0"/>
    <m/>
  </r>
  <r>
    <s v=""/>
    <s v=" SR_0601_2045"/>
    <s v="ESR BPM Pick-up -Button &amp; Housing Materials - Pre-Acceptance Testing - (Arc 9)"/>
    <s v="6.04.06.01"/>
    <x v="0"/>
    <d v="2027-11-19T00:00:00"/>
    <d v="2027-12-13T00:00:00"/>
    <s v="mahmed"/>
    <s v="gassner"/>
    <n v="8234.9"/>
    <s v="CON"/>
    <s v="C"/>
    <s v="Labor"/>
    <s v="TEC"/>
    <m/>
    <s v="BNL"/>
    <s v="Const"/>
    <s v="INS"/>
    <x v="9"/>
    <s v="S.P133"/>
    <s v="APP00178"/>
    <m/>
    <m/>
    <m/>
    <m/>
    <m/>
    <m/>
    <m/>
    <m/>
    <m/>
    <m/>
    <n v="8234.9"/>
    <m/>
    <m/>
    <m/>
    <m/>
    <m/>
    <m/>
    <x v="0"/>
    <x v="0"/>
    <m/>
  </r>
  <r>
    <s v=""/>
    <s v=" SR_0601_2045"/>
    <s v="ESR BPM Pick-up -Button &amp; Housing Materials - Pre-Acceptance Testing - (Arc 9)"/>
    <s v="6.04.06.01"/>
    <x v="0"/>
    <d v="2027-11-19T00:00:00"/>
    <d v="2027-12-13T00:00:00"/>
    <s v="mahmed"/>
    <s v="gassner"/>
    <n v="8234.9"/>
    <s v="CON"/>
    <s v="C"/>
    <s v="Labor"/>
    <s v="TEC"/>
    <m/>
    <s v="BNL"/>
    <s v="Const"/>
    <s v="INS"/>
    <x v="9"/>
    <s v="S.P133"/>
    <s v="APP00178"/>
    <m/>
    <m/>
    <m/>
    <m/>
    <m/>
    <m/>
    <m/>
    <m/>
    <m/>
    <m/>
    <n v="8234.9"/>
    <m/>
    <m/>
    <m/>
    <m/>
    <m/>
    <m/>
    <x v="0"/>
    <x v="0"/>
    <m/>
  </r>
  <r>
    <s v=""/>
    <s v=" SR_0601_2053"/>
    <s v="ESR BPM Pick-up -Button &amp; Housing Materials - Pre-Acceptance Testing - (Arc 11)"/>
    <s v="6.04.06.01"/>
    <x v="0"/>
    <d v="2027-12-21T00:00:00"/>
    <d v="2028-01-12T00:00:00"/>
    <s v="mahmed"/>
    <s v="gassner"/>
    <n v="8234.9"/>
    <s v="CON"/>
    <s v="C"/>
    <s v="Labor"/>
    <s v="TEC"/>
    <m/>
    <s v="BNL"/>
    <s v="Const"/>
    <s v="INS"/>
    <x v="9"/>
    <s v="S.P133"/>
    <s v="APP00178"/>
    <m/>
    <m/>
    <m/>
    <m/>
    <m/>
    <m/>
    <m/>
    <m/>
    <m/>
    <m/>
    <n v="8234.9"/>
    <m/>
    <m/>
    <m/>
    <m/>
    <m/>
    <m/>
    <x v="0"/>
    <x v="0"/>
    <m/>
  </r>
  <r>
    <s v=""/>
    <s v=" SR_0601_2062"/>
    <s v="ESR BPM Pick-up -Button &amp; Housing Materials - Pre-Acceptance Testing - (Arc 5)"/>
    <s v="6.04.06.01"/>
    <x v="0"/>
    <d v="2028-01-06T00:00:00"/>
    <d v="2028-01-27T00:00:00"/>
    <s v="mahmed"/>
    <s v="gassner"/>
    <n v="8234.9"/>
    <s v="CON"/>
    <s v="C"/>
    <s v="Labor"/>
    <s v="TEC"/>
    <m/>
    <s v="BNL"/>
    <s v="Const"/>
    <s v="INS"/>
    <x v="9"/>
    <s v="S.P133"/>
    <s v="APP00178"/>
    <m/>
    <m/>
    <m/>
    <m/>
    <m/>
    <m/>
    <m/>
    <m/>
    <m/>
    <m/>
    <n v="8234.9"/>
    <m/>
    <m/>
    <m/>
    <m/>
    <m/>
    <m/>
    <x v="0"/>
    <x v="0"/>
    <m/>
  </r>
  <r>
    <s v=""/>
    <s v=" SR_0601_2070"/>
    <s v="ESR BPM Pick-up -Button &amp; Housing Materials - Pre-Acceptance Testing - (Arc  3)"/>
    <s v="6.04.06.01"/>
    <x v="0"/>
    <d v="2028-01-28T00:00:00"/>
    <d v="2028-02-17T00:00:00"/>
    <s v="mahmed"/>
    <s v="gassner"/>
    <n v="8234.9"/>
    <s v="CON"/>
    <s v="C"/>
    <s v="Labor"/>
    <s v="TEC"/>
    <m/>
    <s v="BNL"/>
    <s v="Const"/>
    <s v="INS"/>
    <x v="9"/>
    <s v="S.P133"/>
    <s v="APP00178"/>
    <m/>
    <m/>
    <m/>
    <m/>
    <m/>
    <m/>
    <m/>
    <m/>
    <m/>
    <m/>
    <n v="8234.9"/>
    <m/>
    <m/>
    <m/>
    <m/>
    <m/>
    <m/>
    <x v="0"/>
    <x v="0"/>
    <m/>
  </r>
  <r>
    <s v=""/>
    <s v=" SR_0601_2077"/>
    <s v="ESR BPM Pick-up -Button &amp; Housing Materials - Pre-Acceptance Testing - (Arc 1)"/>
    <s v="6.04.06.01"/>
    <x v="0"/>
    <d v="2028-02-28T00:00:00"/>
    <d v="2028-03-17T00:00:00"/>
    <s v="mahmed"/>
    <s v="gassner"/>
    <n v="8234.9"/>
    <s v="CON"/>
    <s v="C"/>
    <s v="Labor"/>
    <s v="TEC"/>
    <m/>
    <s v="BNL"/>
    <s v="Const"/>
    <s v="INS"/>
    <x v="9"/>
    <s v="S.P133"/>
    <s v="APP00178"/>
    <m/>
    <m/>
    <m/>
    <m/>
    <m/>
    <m/>
    <m/>
    <m/>
    <m/>
    <m/>
    <n v="8234.9"/>
    <m/>
    <m/>
    <m/>
    <m/>
    <m/>
    <m/>
    <x v="0"/>
    <x v="0"/>
    <m/>
  </r>
  <r>
    <s v=""/>
    <s v=" SR_0601_2085"/>
    <s v="ESR BPM Pick-up -Button &amp; Housing Materials - Pre-Acceptance Testing - (Arc 7)"/>
    <s v="6.04.06.01"/>
    <x v="0"/>
    <d v="2028-04-03T00:00:00"/>
    <d v="2028-04-21T00:00:00"/>
    <s v="mahmed"/>
    <s v="gassner"/>
    <n v="8234.9"/>
    <s v="CON"/>
    <s v="C"/>
    <s v="Labor"/>
    <s v="TEC"/>
    <m/>
    <s v="BNL"/>
    <s v="Const"/>
    <s v="INS"/>
    <x v="9"/>
    <s v="S.P133"/>
    <s v="APP00178"/>
    <m/>
    <m/>
    <m/>
    <m/>
    <m/>
    <m/>
    <m/>
    <m/>
    <m/>
    <m/>
    <n v="8234.9"/>
    <m/>
    <m/>
    <m/>
    <m/>
    <m/>
    <m/>
    <x v="0"/>
    <x v="0"/>
    <m/>
  </r>
  <r>
    <s v=""/>
    <s v=" SR_0601_2085"/>
    <s v="ESR BPM Pick-up -Button &amp; Housing Materials - Pre-Acceptance Testing - (Arc 7)"/>
    <s v="6.04.06.01"/>
    <x v="0"/>
    <d v="2028-04-03T00:00:00"/>
    <d v="2028-04-21T00:00:00"/>
    <s v="mahmed"/>
    <s v="gassner"/>
    <n v="8234.9"/>
    <s v="CON"/>
    <s v="C"/>
    <s v="Labor"/>
    <s v="TEC"/>
    <m/>
    <s v="BNL"/>
    <s v="Const"/>
    <s v="INS"/>
    <x v="9"/>
    <s v="S.P133"/>
    <s v="APP00178"/>
    <m/>
    <m/>
    <m/>
    <m/>
    <m/>
    <m/>
    <m/>
    <m/>
    <m/>
    <m/>
    <n v="8234.9"/>
    <m/>
    <m/>
    <m/>
    <m/>
    <m/>
    <m/>
    <x v="0"/>
    <x v="0"/>
    <m/>
  </r>
  <r>
    <s v=""/>
    <s v=" SR_0601_2077"/>
    <s v="ESR BPM Pick-up -Button &amp; Housing Materials - Pre-Acceptance Testing - (Arc 1)"/>
    <s v="6.04.06.01"/>
    <x v="0"/>
    <d v="2028-02-28T00:00:00"/>
    <d v="2028-03-17T00:00:00"/>
    <s v="mahmed"/>
    <s v="gassner"/>
    <n v="8234.9"/>
    <s v="CON"/>
    <s v="C"/>
    <s v="Labor"/>
    <s v="TEC"/>
    <m/>
    <s v="BNL"/>
    <s v="Const"/>
    <s v="INS"/>
    <x v="9"/>
    <s v="S.P133"/>
    <s v="APP00178"/>
    <m/>
    <m/>
    <m/>
    <m/>
    <m/>
    <m/>
    <m/>
    <m/>
    <m/>
    <m/>
    <n v="8234.9"/>
    <m/>
    <m/>
    <m/>
    <m/>
    <m/>
    <m/>
    <x v="0"/>
    <x v="0"/>
    <m/>
  </r>
  <r>
    <s v=""/>
    <s v=" SR_0601_2070"/>
    <s v="ESR BPM Pick-up -Button &amp; Housing Materials - Pre-Acceptance Testing - (Arc  3)"/>
    <s v="6.04.06.01"/>
    <x v="0"/>
    <d v="2028-01-28T00:00:00"/>
    <d v="2028-02-17T00:00:00"/>
    <s v="mahmed"/>
    <s v="gassner"/>
    <n v="8234.9"/>
    <s v="CON"/>
    <s v="C"/>
    <s v="Labor"/>
    <s v="TEC"/>
    <m/>
    <s v="BNL"/>
    <s v="Const"/>
    <s v="INS"/>
    <x v="9"/>
    <s v="S.P133"/>
    <s v="APP00178"/>
    <m/>
    <m/>
    <m/>
    <m/>
    <m/>
    <m/>
    <m/>
    <m/>
    <m/>
    <m/>
    <n v="8234.9"/>
    <m/>
    <m/>
    <m/>
    <m/>
    <m/>
    <m/>
    <x v="0"/>
    <x v="0"/>
    <m/>
  </r>
  <r>
    <s v=""/>
    <s v=" SR_0601_2062"/>
    <s v="ESR BPM Pick-up -Button &amp; Housing Materials - Pre-Acceptance Testing - (Arc 5)"/>
    <s v="6.04.06.01"/>
    <x v="0"/>
    <d v="2028-01-06T00:00:00"/>
    <d v="2028-01-27T00:00:00"/>
    <s v="mahmed"/>
    <s v="gassner"/>
    <n v="8234.9"/>
    <s v="CON"/>
    <s v="C"/>
    <s v="Labor"/>
    <s v="TEC"/>
    <m/>
    <s v="BNL"/>
    <s v="Const"/>
    <s v="INS"/>
    <x v="9"/>
    <s v="S.P133"/>
    <s v="APP00178"/>
    <m/>
    <m/>
    <m/>
    <m/>
    <m/>
    <m/>
    <m/>
    <m/>
    <m/>
    <m/>
    <n v="8234.9"/>
    <m/>
    <m/>
    <m/>
    <m/>
    <m/>
    <m/>
    <x v="0"/>
    <x v="0"/>
    <m/>
  </r>
  <r>
    <s v=""/>
    <s v=" SR_0601_2053"/>
    <s v="ESR BPM Pick-up -Button &amp; Housing Materials - Pre-Acceptance Testing - (Arc 11)"/>
    <s v="6.04.06.01"/>
    <x v="0"/>
    <d v="2027-12-21T00:00:00"/>
    <d v="2028-01-12T00:00:00"/>
    <s v="mahmed"/>
    <s v="gassner"/>
    <n v="8234.9"/>
    <s v="CON"/>
    <s v="C"/>
    <s v="Labor"/>
    <s v="TEC"/>
    <m/>
    <s v="BNL"/>
    <s v="Const"/>
    <s v="INS"/>
    <x v="9"/>
    <s v="S.P133"/>
    <s v="APP00178"/>
    <m/>
    <m/>
    <m/>
    <m/>
    <m/>
    <m/>
    <m/>
    <m/>
    <m/>
    <m/>
    <n v="8234.9"/>
    <m/>
    <m/>
    <m/>
    <m/>
    <m/>
    <m/>
    <x v="0"/>
    <x v="0"/>
    <m/>
  </r>
  <r>
    <s v=""/>
    <s v=" SR_0601_2048"/>
    <s v="ESR BPM Pick-up -Button &amp; Housing Materials - Post-Acceptance Testing - (Arc 9)"/>
    <s v="6.04.06.01"/>
    <x v="0"/>
    <d v="2028-01-06T00:00:00"/>
    <d v="2028-01-20T00:00:00"/>
    <s v="mahmed"/>
    <s v="gassner"/>
    <n v="2495.42"/>
    <s v="CON"/>
    <s v="C"/>
    <s v="Labor"/>
    <s v="TEC"/>
    <m/>
    <s v="BNL"/>
    <s v="Const"/>
    <s v="INS"/>
    <x v="9"/>
    <s v="S.P133"/>
    <s v="APP00178"/>
    <m/>
    <m/>
    <m/>
    <m/>
    <m/>
    <m/>
    <m/>
    <m/>
    <m/>
    <m/>
    <n v="2495.42"/>
    <m/>
    <m/>
    <m/>
    <m/>
    <m/>
    <m/>
    <x v="0"/>
    <x v="0"/>
    <m/>
  </r>
  <r>
    <s v=""/>
    <s v=" SR_0601_2056"/>
    <s v="ESR BPM Pick-up -Button &amp; Housing Materials - Post-Acceptance Testing - (Arc 11)"/>
    <s v="6.04.06.01"/>
    <x v="0"/>
    <d v="2028-02-04T00:00:00"/>
    <d v="2028-02-17T00:00:00"/>
    <s v="mahmed"/>
    <s v="gassner"/>
    <n v="2495.42"/>
    <s v="CON"/>
    <s v="C"/>
    <s v="Labor"/>
    <s v="TEC"/>
    <m/>
    <s v="BNL"/>
    <s v="Const"/>
    <s v="INS"/>
    <x v="9"/>
    <s v="S.P133"/>
    <s v="APP00178"/>
    <m/>
    <m/>
    <m/>
    <m/>
    <m/>
    <m/>
    <m/>
    <m/>
    <m/>
    <m/>
    <n v="2495.42"/>
    <m/>
    <m/>
    <m/>
    <m/>
    <m/>
    <m/>
    <x v="0"/>
    <x v="0"/>
    <m/>
  </r>
  <r>
    <s v=""/>
    <s v=" SR_0601_2064"/>
    <s v="ESR BPM Pick-up -Button &amp; Housing Materials - Post-Acceptance Testing - (Arc 5)"/>
    <s v="6.04.06.01"/>
    <x v="0"/>
    <d v="2028-02-18T00:00:00"/>
    <d v="2028-03-03T00:00:00"/>
    <s v="mahmed"/>
    <s v="gassner"/>
    <n v="2495.42"/>
    <s v="CON"/>
    <s v="C"/>
    <s v="Labor"/>
    <s v="TEC"/>
    <m/>
    <s v="BNL"/>
    <s v="Const"/>
    <s v="INS"/>
    <x v="9"/>
    <s v="S.P133"/>
    <s v="APP00178"/>
    <m/>
    <m/>
    <m/>
    <m/>
    <m/>
    <m/>
    <m/>
    <m/>
    <m/>
    <m/>
    <n v="2495.42"/>
    <m/>
    <m/>
    <m/>
    <m/>
    <m/>
    <m/>
    <x v="0"/>
    <x v="0"/>
    <m/>
  </r>
  <r>
    <s v=""/>
    <s v=" SR_0601_2072"/>
    <s v="ESR BPM Pick-up -Button &amp; Housing Materials - Post-Acceptance Testing - (Arc  3)"/>
    <s v="6.04.06.01"/>
    <x v="0"/>
    <d v="2028-03-13T00:00:00"/>
    <d v="2028-03-24T00:00:00"/>
    <s v="mahmed"/>
    <s v="gassner"/>
    <n v="2495.42"/>
    <s v="CON"/>
    <s v="C"/>
    <s v="Labor"/>
    <s v="TEC"/>
    <m/>
    <s v="BNL"/>
    <s v="Const"/>
    <s v="INS"/>
    <x v="9"/>
    <s v="S.P133"/>
    <s v="APP00178"/>
    <m/>
    <m/>
    <m/>
    <m/>
    <m/>
    <m/>
    <m/>
    <m/>
    <m/>
    <m/>
    <n v="2495.42"/>
    <m/>
    <m/>
    <m/>
    <m/>
    <m/>
    <m/>
    <x v="0"/>
    <x v="0"/>
    <m/>
  </r>
  <r>
    <s v=""/>
    <s v=" SR_0601_2080"/>
    <s v="ESR BPM Pick-up -Button &amp; Housing Materials - Post-Acceptance Testing - (Arc 1)"/>
    <s v="6.04.06.01"/>
    <x v="0"/>
    <d v="2028-04-17T00:00:00"/>
    <d v="2028-04-28T00:00:00"/>
    <s v="mahmed"/>
    <s v="gassner"/>
    <n v="2495.42"/>
    <s v="CON"/>
    <s v="C"/>
    <s v="Labor"/>
    <s v="TEC"/>
    <m/>
    <s v="BNL"/>
    <s v="Const"/>
    <s v="INS"/>
    <x v="9"/>
    <s v="S.P133"/>
    <s v="APP00178"/>
    <m/>
    <m/>
    <m/>
    <m/>
    <m/>
    <m/>
    <m/>
    <m/>
    <m/>
    <m/>
    <n v="2495.42"/>
    <m/>
    <m/>
    <m/>
    <m/>
    <m/>
    <m/>
    <x v="0"/>
    <x v="0"/>
    <m/>
  </r>
  <r>
    <s v=""/>
    <s v=" SR_0601_2088"/>
    <s v="ESR BPM Pick-up -Button &amp; Housing Materials - Post-Acceptance Testing - (Arc 7)"/>
    <s v="6.04.06.01"/>
    <x v="0"/>
    <d v="2028-05-15T00:00:00"/>
    <d v="2028-05-26T00:00:00"/>
    <s v="mahmed"/>
    <s v="gassner"/>
    <n v="2495.42"/>
    <s v="CON"/>
    <s v="C"/>
    <s v="Labor"/>
    <s v="TEC"/>
    <m/>
    <s v="BNL"/>
    <s v="Const"/>
    <s v="INS"/>
    <x v="9"/>
    <s v="S.P133"/>
    <s v="APP00178"/>
    <m/>
    <m/>
    <m/>
    <m/>
    <m/>
    <m/>
    <m/>
    <m/>
    <m/>
    <m/>
    <n v="2495.42"/>
    <m/>
    <m/>
    <m/>
    <m/>
    <m/>
    <m/>
    <x v="0"/>
    <x v="0"/>
    <m/>
  </r>
  <r>
    <s v=""/>
    <s v=" SR_0601_2088"/>
    <s v="ESR BPM Pick-up -Button &amp; Housing Materials - Post-Acceptance Testing - (Arc 7)"/>
    <s v="6.04.06.01"/>
    <x v="0"/>
    <d v="2028-05-15T00:00:00"/>
    <d v="2028-05-26T00:00:00"/>
    <s v="mahmed"/>
    <s v="gassner"/>
    <n v="2495.42"/>
    <s v="CON"/>
    <s v="C"/>
    <s v="Labor"/>
    <s v="TEC"/>
    <m/>
    <s v="BNL"/>
    <s v="Const"/>
    <s v="INS"/>
    <x v="9"/>
    <s v="S.P133"/>
    <s v="APP00178"/>
    <m/>
    <m/>
    <m/>
    <m/>
    <m/>
    <m/>
    <m/>
    <m/>
    <m/>
    <m/>
    <n v="2495.42"/>
    <m/>
    <m/>
    <m/>
    <m/>
    <m/>
    <m/>
    <x v="0"/>
    <x v="0"/>
    <m/>
  </r>
  <r>
    <s v=""/>
    <s v=" SR_0601_2080"/>
    <s v="ESR BPM Pick-up -Button &amp; Housing Materials - Post-Acceptance Testing - (Arc 1)"/>
    <s v="6.04.06.01"/>
    <x v="0"/>
    <d v="2028-04-17T00:00:00"/>
    <d v="2028-04-28T00:00:00"/>
    <s v="mahmed"/>
    <s v="gassner"/>
    <n v="2495.42"/>
    <s v="CON"/>
    <s v="C"/>
    <s v="Labor"/>
    <s v="TEC"/>
    <m/>
    <s v="BNL"/>
    <s v="Const"/>
    <s v="INS"/>
    <x v="9"/>
    <s v="S.P133"/>
    <s v="APP00178"/>
    <m/>
    <m/>
    <m/>
    <m/>
    <m/>
    <m/>
    <m/>
    <m/>
    <m/>
    <m/>
    <n v="2495.42"/>
    <m/>
    <m/>
    <m/>
    <m/>
    <m/>
    <m/>
    <x v="0"/>
    <x v="0"/>
    <m/>
  </r>
  <r>
    <s v=""/>
    <s v=" SR_0601_2072"/>
    <s v="ESR BPM Pick-up -Button &amp; Housing Materials - Post-Acceptance Testing - (Arc  3)"/>
    <s v="6.04.06.01"/>
    <x v="0"/>
    <d v="2028-03-13T00:00:00"/>
    <d v="2028-03-24T00:00:00"/>
    <s v="mahmed"/>
    <s v="gassner"/>
    <n v="2495.42"/>
    <s v="CON"/>
    <s v="C"/>
    <s v="Labor"/>
    <s v="TEC"/>
    <m/>
    <s v="BNL"/>
    <s v="Const"/>
    <s v="INS"/>
    <x v="9"/>
    <s v="S.P133"/>
    <s v="APP00178"/>
    <m/>
    <m/>
    <m/>
    <m/>
    <m/>
    <m/>
    <m/>
    <m/>
    <m/>
    <m/>
    <n v="2495.42"/>
    <m/>
    <m/>
    <m/>
    <m/>
    <m/>
    <m/>
    <x v="0"/>
    <x v="0"/>
    <m/>
  </r>
  <r>
    <s v=""/>
    <s v=" SR_0601_2064"/>
    <s v="ESR BPM Pick-up -Button &amp; Housing Materials - Post-Acceptance Testing - (Arc 5)"/>
    <s v="6.04.06.01"/>
    <x v="0"/>
    <d v="2028-02-18T00:00:00"/>
    <d v="2028-03-03T00:00:00"/>
    <s v="mahmed"/>
    <s v="gassner"/>
    <n v="2495.42"/>
    <s v="CON"/>
    <s v="C"/>
    <s v="Labor"/>
    <s v="TEC"/>
    <m/>
    <s v="BNL"/>
    <s v="Const"/>
    <s v="INS"/>
    <x v="9"/>
    <s v="S.P133"/>
    <s v="APP00178"/>
    <m/>
    <m/>
    <m/>
    <m/>
    <m/>
    <m/>
    <m/>
    <m/>
    <m/>
    <m/>
    <n v="2495.42"/>
    <m/>
    <m/>
    <m/>
    <m/>
    <m/>
    <m/>
    <x v="0"/>
    <x v="0"/>
    <m/>
  </r>
  <r>
    <s v=""/>
    <s v=" SR_0601_2056"/>
    <s v="ESR BPM Pick-up -Button &amp; Housing Materials - Post-Acceptance Testing - (Arc 11)"/>
    <s v="6.04.06.01"/>
    <x v="0"/>
    <d v="2028-02-04T00:00:00"/>
    <d v="2028-02-17T00:00:00"/>
    <s v="mahmed"/>
    <s v="gassner"/>
    <n v="2495.42"/>
    <s v="CON"/>
    <s v="C"/>
    <s v="Labor"/>
    <s v="TEC"/>
    <m/>
    <s v="BNL"/>
    <s v="Const"/>
    <s v="INS"/>
    <x v="9"/>
    <s v="S.P133"/>
    <s v="APP00178"/>
    <m/>
    <m/>
    <m/>
    <m/>
    <m/>
    <m/>
    <m/>
    <m/>
    <m/>
    <m/>
    <n v="2495.42"/>
    <m/>
    <m/>
    <m/>
    <m/>
    <m/>
    <m/>
    <x v="0"/>
    <x v="0"/>
    <m/>
  </r>
  <r>
    <s v=""/>
    <s v=" SR_0601_2048"/>
    <s v="ESR BPM Pick-up -Button &amp; Housing Materials - Post-Acceptance Testing - (Arc 9)"/>
    <s v="6.04.06.01"/>
    <x v="0"/>
    <d v="2028-01-06T00:00:00"/>
    <d v="2028-01-20T00:00:00"/>
    <s v="mahmed"/>
    <s v="gassner"/>
    <n v="2495.42"/>
    <s v="CON"/>
    <s v="C"/>
    <s v="Labor"/>
    <s v="TEC"/>
    <m/>
    <s v="BNL"/>
    <s v="Const"/>
    <s v="INS"/>
    <x v="9"/>
    <s v="S.P133"/>
    <s v="APP00178"/>
    <m/>
    <m/>
    <m/>
    <m/>
    <m/>
    <m/>
    <m/>
    <m/>
    <m/>
    <m/>
    <n v="2495.42"/>
    <m/>
    <m/>
    <m/>
    <m/>
    <m/>
    <m/>
    <x v="0"/>
    <x v="0"/>
    <m/>
  </r>
  <r>
    <s v=""/>
    <s v=" E1005_15115"/>
    <s v="SVT: Hadron Endcap EMCal - Superblock production and assembly"/>
    <s v="6.10.05.03.03"/>
    <x v="0"/>
    <d v="2026-08-03T00:00:00"/>
    <d v="2027-03-31T00:00:00"/>
    <s v="tlewis"/>
    <s v="shura"/>
    <n v="0"/>
    <m/>
    <s v="C"/>
    <s v="Labor"/>
    <s v="TEC"/>
    <m/>
    <s v="BNL"/>
    <s v="Const"/>
    <s v="DET"/>
    <x v="7"/>
    <m/>
    <m/>
    <m/>
    <m/>
    <m/>
    <m/>
    <m/>
    <m/>
    <m/>
    <m/>
    <m/>
    <m/>
    <m/>
    <m/>
    <m/>
    <m/>
    <m/>
    <m/>
    <m/>
    <x v="0"/>
    <x v="0"/>
    <m/>
  </r>
  <r>
    <s v=""/>
    <s v=" E1005_15115"/>
    <s v="SVT: Hadron Endcap EMCal - Superblock production and assembly"/>
    <s v="6.10.05.03.03"/>
    <x v="0"/>
    <d v="2026-08-03T00:00:00"/>
    <d v="2027-03-31T00:00:00"/>
    <s v="tlewis"/>
    <s v="shura"/>
    <n v="0"/>
    <m/>
    <s v="C"/>
    <s v="Labor"/>
    <s v="TEC"/>
    <m/>
    <s v="BNL"/>
    <s v="Const"/>
    <s v="DET"/>
    <x v="7"/>
    <m/>
    <m/>
    <m/>
    <m/>
    <m/>
    <m/>
    <m/>
    <m/>
    <m/>
    <m/>
    <m/>
    <m/>
    <m/>
    <m/>
    <m/>
    <m/>
    <m/>
    <m/>
    <m/>
    <x v="0"/>
    <x v="0"/>
    <m/>
  </r>
  <r>
    <s v=""/>
    <s v=" E1005_15115"/>
    <s v="SVT: Hadron Endcap EMCal - Superblock production and assembly"/>
    <s v="6.10.05.03.03"/>
    <x v="0"/>
    <d v="2026-08-03T00:00:00"/>
    <d v="2027-03-31T00:00:00"/>
    <s v="tlewis"/>
    <s v="shura"/>
    <n v="0"/>
    <m/>
    <s v="C"/>
    <s v="Labor"/>
    <s v="TEC"/>
    <m/>
    <s v="BNL"/>
    <s v="Const"/>
    <s v="DET"/>
    <x v="7"/>
    <m/>
    <m/>
    <m/>
    <m/>
    <m/>
    <m/>
    <m/>
    <m/>
    <m/>
    <m/>
    <m/>
    <m/>
    <m/>
    <m/>
    <m/>
    <m/>
    <m/>
    <m/>
    <m/>
    <x v="0"/>
    <x v="0"/>
    <m/>
  </r>
  <r>
    <s v=""/>
    <s v=" RD_0303_9750"/>
    <s v="Software License - Lead Time"/>
    <s v="6.02.03.03.02"/>
    <x v="0"/>
    <d v="2023-10-25T00:00:00"/>
    <d v="2023-12-22T00:00:00"/>
    <s v="jtolle"/>
    <s v="hwitte"/>
    <n v="0"/>
    <s v="CON"/>
    <s v="C"/>
    <s v="Nonlabor"/>
    <s v="OPC"/>
    <m/>
    <s v="BNL"/>
    <s v="R&amp;D"/>
    <s v="SC_MAG"/>
    <x v="3"/>
    <s v="P.S526"/>
    <m/>
    <m/>
    <m/>
    <m/>
    <m/>
    <m/>
    <m/>
    <m/>
    <m/>
    <m/>
    <m/>
    <m/>
    <m/>
    <m/>
    <m/>
    <m/>
    <m/>
    <m/>
    <x v="0"/>
    <x v="0"/>
    <m/>
  </r>
  <r>
    <s v=""/>
    <s v=" RD_0303_9710"/>
    <s v="Software License - SOW"/>
    <s v="6.02.03.03.02"/>
    <x v="0"/>
    <d v="2023-05-01T00:00:00"/>
    <d v="2023-05-12T00:00:00"/>
    <s v="jtolle"/>
    <s v="hwitte"/>
    <n v="0"/>
    <s v="EDIA"/>
    <s v="C"/>
    <s v="Labor"/>
    <s v="OPC"/>
    <m/>
    <s v="BNL"/>
    <s v="R&amp;D"/>
    <s v="SC_MAG"/>
    <x v="3"/>
    <s v="P.S526"/>
    <m/>
    <m/>
    <m/>
    <m/>
    <m/>
    <m/>
    <m/>
    <m/>
    <m/>
    <m/>
    <m/>
    <m/>
    <m/>
    <m/>
    <m/>
    <m/>
    <m/>
    <m/>
    <x v="0"/>
    <x v="0"/>
    <m/>
  </r>
  <r>
    <s v=""/>
    <s v=" RD_0303_9710"/>
    <s v="Software License - SOW"/>
    <s v="6.02.03.03.02"/>
    <x v="0"/>
    <d v="2023-05-01T00:00:00"/>
    <d v="2023-05-12T00:00:00"/>
    <s v="jtolle"/>
    <s v="hwitte"/>
    <n v="0"/>
    <s v="EDIA"/>
    <s v="C"/>
    <s v="Labor"/>
    <s v="OPC"/>
    <m/>
    <s v="BNL"/>
    <s v="R&amp;D"/>
    <s v="SC_MAG"/>
    <x v="3"/>
    <s v="P.S526"/>
    <m/>
    <m/>
    <m/>
    <m/>
    <m/>
    <m/>
    <m/>
    <m/>
    <m/>
    <m/>
    <m/>
    <m/>
    <m/>
    <m/>
    <m/>
    <m/>
    <m/>
    <m/>
    <x v="0"/>
    <x v="0"/>
    <m/>
  </r>
  <r>
    <s v="Contract Award"/>
    <s v=" RD_0303_9740"/>
    <s v="Software License - Contract Award"/>
    <s v="6.02.03.03.02"/>
    <x v="0"/>
    <d v="2023-10-24T00:00:00"/>
    <d v="2023-10-24T00:00:00"/>
    <s v="jtolle"/>
    <s v="hwitte"/>
    <n v="0.01"/>
    <s v="EDIA"/>
    <s v="C"/>
    <s v="Nonlabor"/>
    <s v="OPC"/>
    <m/>
    <s v="BNL"/>
    <s v="R&amp;D"/>
    <s v="SC_MAG"/>
    <x v="3"/>
    <s v="P.S526"/>
    <m/>
    <m/>
    <m/>
    <m/>
    <m/>
    <m/>
    <m/>
    <n v="0.01"/>
    <m/>
    <m/>
    <m/>
    <m/>
    <m/>
    <m/>
    <m/>
    <m/>
    <m/>
    <m/>
    <x v="0"/>
    <x v="0"/>
    <m/>
  </r>
  <r>
    <s v=""/>
    <s v=" E09_Z1070"/>
    <s v="Conduct Satellite Cryo Refrigerator Plants Technical Evaluation (IR02)"/>
    <s v="6.09.02.03.01"/>
    <x v="1"/>
    <d v="2024-09-23T00:00:00"/>
    <d v="2024-10-11T00:00:00"/>
    <s v="nzandi"/>
    <s v="Yang"/>
    <n v="2330.02"/>
    <m/>
    <s v="C"/>
    <s v="Labor"/>
    <s v="TEC"/>
    <m/>
    <s v="JLAB"/>
    <s v="PED"/>
    <s v="CRYO"/>
    <x v="10"/>
    <s v="D25.APP06.A"/>
    <m/>
    <m/>
    <m/>
    <m/>
    <m/>
    <m/>
    <m/>
    <n v="932.01"/>
    <n v="1398.01"/>
    <m/>
    <m/>
    <m/>
    <m/>
    <m/>
    <m/>
    <m/>
    <m/>
    <m/>
    <x v="0"/>
    <x v="0"/>
    <m/>
  </r>
  <r>
    <s v=""/>
    <s v=" E09_Z1080"/>
    <s v="Conduct Satellite Cryo Refrigerator Plants Negotiations (IR02)"/>
    <s v="6.09.02.03.01"/>
    <x v="1"/>
    <d v="2024-10-15T00:00:00"/>
    <d v="2024-11-12T00:00:00"/>
    <s v="nzandi"/>
    <s v="Yang"/>
    <n v="3143.32"/>
    <m/>
    <s v="C"/>
    <s v="Labor"/>
    <s v="TEC"/>
    <m/>
    <s v="JLAB"/>
    <s v="PED"/>
    <s v="CRYO"/>
    <x v="10"/>
    <s v="D25.APP06.A"/>
    <m/>
    <m/>
    <m/>
    <m/>
    <m/>
    <m/>
    <m/>
    <m/>
    <n v="3143.32"/>
    <m/>
    <m/>
    <m/>
    <m/>
    <m/>
    <m/>
    <m/>
    <m/>
    <m/>
    <x v="0"/>
    <x v="0"/>
    <m/>
  </r>
  <r>
    <s v=""/>
    <s v=" E09_Z1080"/>
    <s v="Conduct Satellite Cryo Refrigerator Plants Negotiations (IR02)"/>
    <s v="6.09.02.03.01"/>
    <x v="1"/>
    <d v="2024-10-15T00:00:00"/>
    <d v="2024-11-12T00:00:00"/>
    <s v="nzandi"/>
    <s v="Yang"/>
    <n v="3702.4"/>
    <m/>
    <s v="C"/>
    <s v="Labor"/>
    <s v="TEC"/>
    <m/>
    <s v="JLAB"/>
    <s v="PED"/>
    <s v="CRYO"/>
    <x v="10"/>
    <s v="D25.APP06.A"/>
    <m/>
    <m/>
    <m/>
    <m/>
    <m/>
    <m/>
    <m/>
    <m/>
    <n v="3702.4"/>
    <m/>
    <m/>
    <m/>
    <m/>
    <m/>
    <m/>
    <m/>
    <m/>
    <m/>
    <x v="0"/>
    <x v="0"/>
    <m/>
  </r>
  <r>
    <s v=""/>
    <s v=" E09_Z1260"/>
    <s v="TR Effort for Satellite Cryo Refrigerator Plant -Labor - FDR Delivered (IR02)"/>
    <s v="6.09.02.03.01"/>
    <x v="0"/>
    <d v="2026-08-31T00:00:00"/>
    <d v="2028-09-11T00:00:00"/>
    <s v="nzandi"/>
    <s v="Yang"/>
    <n v="110243.86"/>
    <m/>
    <s v="C"/>
    <s v="Labor"/>
    <s v="TEC"/>
    <m/>
    <s v="JLAB"/>
    <s v="Const"/>
    <s v="CRYO"/>
    <x v="10"/>
    <s v="D25.APP06.B"/>
    <s v="APP00017"/>
    <m/>
    <m/>
    <m/>
    <m/>
    <m/>
    <m/>
    <m/>
    <m/>
    <n v="4774.34"/>
    <n v="54253.87"/>
    <n v="51215.65"/>
    <m/>
    <m/>
    <m/>
    <m/>
    <m/>
    <m/>
    <x v="0"/>
    <x v="0"/>
    <m/>
  </r>
  <r>
    <s v=""/>
    <s v=" E09_Z1260"/>
    <s v="TR Effort for Satellite Cryo Refrigerator Plant -Labor - FDR Delivered (IR02)"/>
    <s v="6.09.02.03.01"/>
    <x v="0"/>
    <d v="2026-08-31T00:00:00"/>
    <d v="2028-09-11T00:00:00"/>
    <s v="nzandi"/>
    <s v="Yang"/>
    <n v="148984.92000000001"/>
    <m/>
    <s v="C"/>
    <s v="Labor"/>
    <s v="TEC"/>
    <m/>
    <s v="JLAB"/>
    <s v="Const"/>
    <s v="CRYO"/>
    <x v="10"/>
    <s v="D25.APP06.B"/>
    <s v="APP00017"/>
    <m/>
    <m/>
    <m/>
    <m/>
    <m/>
    <m/>
    <m/>
    <m/>
    <n v="6452.1"/>
    <n v="73319.350000000006"/>
    <n v="69213.47"/>
    <m/>
    <m/>
    <m/>
    <m/>
    <m/>
    <m/>
    <x v="0"/>
    <x v="0"/>
    <m/>
  </r>
  <r>
    <s v=""/>
    <s v=" E09_Z1040"/>
    <s v="Assemble &amp; Submit Satellite Refrigerator Procurement Package (IR02)"/>
    <s v="6.09.02.03.01"/>
    <x v="1"/>
    <d v="2024-03-27T00:00:00"/>
    <d v="2024-05-07T00:00:00"/>
    <s v="nzandi"/>
    <s v="Yang"/>
    <n v="3537.98"/>
    <m/>
    <s v="C"/>
    <s v="Labor"/>
    <s v="TEC"/>
    <m/>
    <s v="JLAB"/>
    <s v="PED"/>
    <s v="CRYO"/>
    <x v="10"/>
    <s v="D25.APP06.A"/>
    <m/>
    <m/>
    <m/>
    <m/>
    <m/>
    <m/>
    <m/>
    <n v="3537.98"/>
    <m/>
    <m/>
    <m/>
    <m/>
    <m/>
    <m/>
    <m/>
    <m/>
    <m/>
    <m/>
    <x v="0"/>
    <x v="0"/>
    <m/>
  </r>
  <r>
    <s v=""/>
    <s v=" E09_Z1180"/>
    <s v="Write FMEA Analysis (IR02)"/>
    <s v="6.09.02.03.01"/>
    <x v="1"/>
    <d v="2026-04-16T00:00:00"/>
    <d v="2026-06-04T00:00:00"/>
    <s v="nzandi"/>
    <s v="Yang"/>
    <n v="61514.77"/>
    <m/>
    <s v="C"/>
    <s v="Labor"/>
    <s v="TEC"/>
    <m/>
    <s v="JLAB"/>
    <s v="Const"/>
    <s v="CRYO"/>
    <x v="10"/>
    <s v="D25.APP06.A"/>
    <s v="APP00017"/>
    <m/>
    <m/>
    <m/>
    <m/>
    <m/>
    <m/>
    <m/>
    <m/>
    <n v="61514.77"/>
    <m/>
    <m/>
    <m/>
    <m/>
    <m/>
    <m/>
    <m/>
    <m/>
    <x v="0"/>
    <x v="0"/>
    <m/>
  </r>
  <r>
    <s v=""/>
    <s v=" E09_Z1090"/>
    <s v="Prepare Satellite Cryo Refrigerator Plant Award Documents (IR02)"/>
    <s v="6.09.02.03.01"/>
    <x v="1"/>
    <d v="2024-11-13T00:00:00"/>
    <d v="2024-11-22T00:00:00"/>
    <s v="nzandi"/>
    <s v="Yang"/>
    <n v="6286.64"/>
    <m/>
    <s v="C"/>
    <s v="Labor"/>
    <s v="TEC"/>
    <m/>
    <s v="JLAB"/>
    <s v="PED"/>
    <s v="CRYO"/>
    <x v="10"/>
    <s v="D25.APP06.A"/>
    <m/>
    <m/>
    <m/>
    <m/>
    <m/>
    <m/>
    <m/>
    <m/>
    <n v="6286.64"/>
    <m/>
    <m/>
    <m/>
    <m/>
    <m/>
    <m/>
    <m/>
    <m/>
    <m/>
    <x v="0"/>
    <x v="0"/>
    <m/>
  </r>
  <r>
    <s v=""/>
    <s v=" E09_Z1370"/>
    <s v="Conduct Third Satellite Cryo Refrigerator Plant Final Acceptance Test (IR02)"/>
    <s v="6.09.02.03.01"/>
    <x v="0"/>
    <d v="2028-09-05T00:00:00"/>
    <d v="2028-09-11T00:00:00"/>
    <s v="nzandi"/>
    <s v="Yang"/>
    <n v="6666.68"/>
    <m/>
    <s v="C"/>
    <s v="Labor"/>
    <s v="TEC"/>
    <m/>
    <s v="JLAB"/>
    <s v="Const"/>
    <s v="CRYO"/>
    <x v="8"/>
    <s v="D25.APP06.C"/>
    <s v="APP00017"/>
    <m/>
    <m/>
    <m/>
    <m/>
    <m/>
    <m/>
    <m/>
    <m/>
    <m/>
    <m/>
    <n v="6666.68"/>
    <m/>
    <m/>
    <m/>
    <m/>
    <m/>
    <m/>
    <x v="0"/>
    <x v="0"/>
    <m/>
  </r>
  <r>
    <s v=""/>
    <s v=" E09_Z1230"/>
    <s v="Hold Final Design Review (FDR) for Satellite Cryo Refrigerator Plant (IR02)"/>
    <s v="6.09.02.03.01"/>
    <x v="1"/>
    <d v="2026-08-21T00:00:00"/>
    <d v="2026-08-27T00:00:00"/>
    <s v="nzandi"/>
    <s v="Yang"/>
    <n v="6283.99"/>
    <m/>
    <s v="C"/>
    <s v="Labor"/>
    <s v="TEC"/>
    <m/>
    <s v="JLAB"/>
    <s v="Const"/>
    <s v="CRYO"/>
    <x v="10"/>
    <s v="D25.APP06.A"/>
    <s v="APP00017"/>
    <m/>
    <m/>
    <m/>
    <m/>
    <m/>
    <m/>
    <m/>
    <m/>
    <n v="6283.99"/>
    <m/>
    <m/>
    <m/>
    <m/>
    <m/>
    <m/>
    <m/>
    <m/>
    <x v="0"/>
    <x v="0"/>
    <m/>
  </r>
  <r>
    <s v=""/>
    <s v=" E09_Z1230"/>
    <s v="Hold Final Design Review (FDR) for Satellite Cryo Refrigerator Plant (IR02)"/>
    <s v="6.09.02.03.01"/>
    <x v="1"/>
    <d v="2026-08-21T00:00:00"/>
    <d v="2026-08-27T00:00:00"/>
    <s v="nzandi"/>
    <s v="Yang"/>
    <n v="4649.9399999999996"/>
    <m/>
    <s v="C"/>
    <s v="Labor"/>
    <s v="TEC"/>
    <m/>
    <s v="JLAB"/>
    <s v="Const"/>
    <s v="CRYO"/>
    <x v="10"/>
    <s v="D25.APP06.A"/>
    <s v="APP00017"/>
    <m/>
    <m/>
    <m/>
    <m/>
    <m/>
    <m/>
    <m/>
    <m/>
    <n v="4649.9399999999996"/>
    <m/>
    <m/>
    <m/>
    <m/>
    <m/>
    <m/>
    <m/>
    <m/>
    <x v="0"/>
    <x v="0"/>
    <m/>
  </r>
  <r>
    <s v=""/>
    <s v=" E09_Z1230"/>
    <s v="Hold Final Design Review (FDR) for Satellite Cryo Refrigerator Plant (IR02)"/>
    <s v="6.09.02.03.01"/>
    <x v="1"/>
    <d v="2026-08-21T00:00:00"/>
    <d v="2026-08-27T00:00:00"/>
    <s v="nzandi"/>
    <s v="Yang"/>
    <n v="6283.99"/>
    <m/>
    <s v="C"/>
    <s v="Labor"/>
    <s v="TEC"/>
    <m/>
    <s v="JLAB"/>
    <s v="Const"/>
    <s v="CRYO"/>
    <x v="10"/>
    <s v="D25.APP06.A"/>
    <s v="APP00017"/>
    <m/>
    <m/>
    <m/>
    <m/>
    <m/>
    <m/>
    <m/>
    <m/>
    <n v="6283.99"/>
    <m/>
    <m/>
    <m/>
    <m/>
    <m/>
    <m/>
    <m/>
    <m/>
    <x v="0"/>
    <x v="0"/>
    <m/>
  </r>
  <r>
    <s v=""/>
    <s v=" E09_Z1370"/>
    <s v="Conduct Third Satellite Cryo Refrigerator Plant Final Acceptance Test (IR02)"/>
    <s v="6.09.02.03.01"/>
    <x v="0"/>
    <d v="2028-09-05T00:00:00"/>
    <d v="2028-09-11T00:00:00"/>
    <s v="nzandi"/>
    <s v="Yang"/>
    <n v="8586.98"/>
    <m/>
    <s v="C"/>
    <s v="Labor"/>
    <s v="TEC"/>
    <m/>
    <s v="JLAB"/>
    <s v="Const"/>
    <s v="CRYO"/>
    <x v="8"/>
    <s v="D25.APP06.C"/>
    <s v="APP00017"/>
    <m/>
    <m/>
    <m/>
    <m/>
    <m/>
    <m/>
    <m/>
    <m/>
    <m/>
    <m/>
    <n v="8586.98"/>
    <m/>
    <m/>
    <m/>
    <m/>
    <m/>
    <m/>
    <x v="0"/>
    <x v="0"/>
    <m/>
  </r>
  <r>
    <s v=""/>
    <s v=" E09_Z1230"/>
    <s v="Hold Final Design Review (FDR) for Satellite Cryo Refrigerator Plant (IR02)"/>
    <s v="6.09.02.03.01"/>
    <x v="1"/>
    <d v="2026-08-21T00:00:00"/>
    <d v="2026-08-27T00:00:00"/>
    <s v="nzandi"/>
    <s v="Yang"/>
    <n v="8094.05"/>
    <m/>
    <s v="C"/>
    <s v="Labor"/>
    <s v="TEC"/>
    <m/>
    <s v="JLAB"/>
    <s v="Const"/>
    <s v="CRYO"/>
    <x v="10"/>
    <s v="D25.APP06.A"/>
    <s v="APP00017"/>
    <m/>
    <m/>
    <m/>
    <m/>
    <m/>
    <m/>
    <m/>
    <m/>
    <n v="8094.05"/>
    <m/>
    <m/>
    <m/>
    <m/>
    <m/>
    <m/>
    <m/>
    <m/>
    <x v="0"/>
    <x v="0"/>
    <m/>
  </r>
  <r>
    <s v=""/>
    <s v=" E09_Z1260"/>
    <s v="TR Effort for Satellite Cryo Refrigerator Plant -Labor - FDR Delivered (IR02)"/>
    <s v="6.09.02.03.01"/>
    <x v="0"/>
    <d v="2026-08-31T00:00:00"/>
    <d v="2028-09-11T00:00:00"/>
    <s v="nzandi"/>
    <s v="Yang"/>
    <n v="383798.11"/>
    <m/>
    <s v="C"/>
    <s v="Labor"/>
    <s v="TEC"/>
    <m/>
    <s v="JLAB"/>
    <s v="Const"/>
    <s v="CRYO"/>
    <x v="10"/>
    <s v="D25.APP06.B"/>
    <s v="APP00017"/>
    <m/>
    <m/>
    <m/>
    <m/>
    <m/>
    <m/>
    <m/>
    <m/>
    <n v="16621.18"/>
    <n v="188877.02"/>
    <n v="178299.91"/>
    <m/>
    <m/>
    <m/>
    <m/>
    <m/>
    <m/>
    <x v="0"/>
    <x v="0"/>
    <m/>
  </r>
  <r>
    <s v=""/>
    <s v=" E09_Z1210"/>
    <s v="TR Effort for Satellite Cryo Refrigerator Plant Procurement-Labor - PDR to FDR - TJ (IR02)"/>
    <s v="6.09.02.03.01"/>
    <x v="1"/>
    <d v="2026-04-16T00:00:00"/>
    <d v="2026-08-27T00:00:00"/>
    <s v="nzandi"/>
    <s v="Yang"/>
    <n v="75407.850000000006"/>
    <m/>
    <s v="C"/>
    <s v="Labor"/>
    <s v="TEC"/>
    <m/>
    <s v="JLAB"/>
    <s v="Const"/>
    <s v="CRYO"/>
    <x v="10"/>
    <s v="D25.APP06.A"/>
    <s v="APP00017"/>
    <m/>
    <m/>
    <m/>
    <m/>
    <m/>
    <m/>
    <m/>
    <m/>
    <n v="75407.850000000006"/>
    <m/>
    <m/>
    <m/>
    <m/>
    <m/>
    <m/>
    <m/>
    <m/>
    <x v="0"/>
    <x v="0"/>
    <m/>
  </r>
  <r>
    <s v=""/>
    <s v=" E09_Z1210"/>
    <s v="TR Effort for Satellite Cryo Refrigerator Plant Procurement-Labor - PDR to FDR - TJ (IR02)"/>
    <s v="6.09.02.03.01"/>
    <x v="1"/>
    <d v="2026-04-16T00:00:00"/>
    <d v="2026-08-27T00:00:00"/>
    <s v="nzandi"/>
    <s v="Yang"/>
    <n v="55799.28"/>
    <m/>
    <s v="C"/>
    <s v="Labor"/>
    <s v="TEC"/>
    <m/>
    <s v="JLAB"/>
    <s v="Const"/>
    <s v="CRYO"/>
    <x v="10"/>
    <s v="D25.APP06.A"/>
    <s v="APP00017"/>
    <m/>
    <m/>
    <m/>
    <m/>
    <m/>
    <m/>
    <m/>
    <m/>
    <n v="55799.28"/>
    <m/>
    <m/>
    <m/>
    <m/>
    <m/>
    <m/>
    <m/>
    <m/>
    <x v="0"/>
    <x v="0"/>
    <m/>
  </r>
  <r>
    <s v=""/>
    <s v=" E09_Z1210"/>
    <s v="TR Effort for Satellite Cryo Refrigerator Plant Procurement-Labor - PDR to FDR - TJ (IR02)"/>
    <s v="6.09.02.03.01"/>
    <x v="1"/>
    <d v="2026-04-16T00:00:00"/>
    <d v="2026-08-27T00:00:00"/>
    <s v="nzandi"/>
    <s v="Yang"/>
    <n v="75407.850000000006"/>
    <m/>
    <s v="C"/>
    <s v="Labor"/>
    <s v="TEC"/>
    <m/>
    <s v="JLAB"/>
    <s v="Const"/>
    <s v="CRYO"/>
    <x v="10"/>
    <s v="D25.APP06.A"/>
    <s v="APP00017"/>
    <m/>
    <m/>
    <m/>
    <m/>
    <m/>
    <m/>
    <m/>
    <m/>
    <n v="75407.850000000006"/>
    <m/>
    <m/>
    <m/>
    <m/>
    <m/>
    <m/>
    <m/>
    <m/>
    <x v="0"/>
    <x v="0"/>
    <m/>
  </r>
  <r>
    <s v=""/>
    <s v=" E09_Z1210"/>
    <s v="TR Effort for Satellite Cryo Refrigerator Plant Procurement-Labor - PDR to FDR - TJ (IR02)"/>
    <s v="6.09.02.03.01"/>
    <x v="1"/>
    <d v="2026-04-16T00:00:00"/>
    <d v="2026-08-27T00:00:00"/>
    <s v="nzandi"/>
    <s v="Yang"/>
    <n v="97128.59"/>
    <m/>
    <s v="C"/>
    <s v="Labor"/>
    <s v="TEC"/>
    <m/>
    <s v="JLAB"/>
    <s v="Const"/>
    <s v="CRYO"/>
    <x v="10"/>
    <s v="D25.APP06.A"/>
    <s v="APP00017"/>
    <m/>
    <m/>
    <m/>
    <m/>
    <m/>
    <m/>
    <m/>
    <m/>
    <n v="97128.59"/>
    <m/>
    <m/>
    <m/>
    <m/>
    <m/>
    <m/>
    <m/>
    <m/>
    <x v="0"/>
    <x v="0"/>
    <m/>
  </r>
  <r>
    <s v=""/>
    <s v=" E09_Z1040"/>
    <s v="Assemble &amp; Submit Satellite Refrigerator Procurement Package (IR02)"/>
    <s v="6.09.02.03.01"/>
    <x v="1"/>
    <d v="2024-03-27T00:00:00"/>
    <d v="2024-05-07T00:00:00"/>
    <s v="nzandi"/>
    <s v="Yang"/>
    <n v="888.49"/>
    <m/>
    <s v="C"/>
    <s v="Labor"/>
    <s v="TEC"/>
    <m/>
    <s v="JLAB"/>
    <s v="PED"/>
    <s v="CRYO"/>
    <x v="10"/>
    <s v="D25.APP06.A"/>
    <m/>
    <m/>
    <m/>
    <m/>
    <m/>
    <m/>
    <m/>
    <n v="888.49"/>
    <m/>
    <m/>
    <m/>
    <m/>
    <m/>
    <m/>
    <m/>
    <m/>
    <m/>
    <m/>
    <x v="0"/>
    <x v="0"/>
    <m/>
  </r>
  <r>
    <s v=""/>
    <s v=" E09_Z1070"/>
    <s v="Conduct Satellite Cryo Refrigerator Plants Technical Evaluation (IR02)"/>
    <s v="6.09.02.03.01"/>
    <x v="1"/>
    <d v="2024-09-23T00:00:00"/>
    <d v="2024-10-11T00:00:00"/>
    <s v="nzandi"/>
    <s v="Yang"/>
    <n v="904.48"/>
    <m/>
    <s v="C"/>
    <s v="Labor"/>
    <s v="TEC"/>
    <m/>
    <s v="JLAB"/>
    <s v="PED"/>
    <s v="CRYO"/>
    <x v="10"/>
    <s v="D25.APP06.A"/>
    <m/>
    <m/>
    <m/>
    <m/>
    <m/>
    <m/>
    <m/>
    <n v="361.79"/>
    <n v="542.69000000000005"/>
    <m/>
    <m/>
    <m/>
    <m/>
    <m/>
    <m/>
    <m/>
    <m/>
    <m/>
    <x v="0"/>
    <x v="0"/>
    <m/>
  </r>
  <r>
    <s v=""/>
    <s v=" E09_Z1040"/>
    <s v="Assemble &amp; Submit Satellite Refrigerator Procurement Package (IR02)"/>
    <s v="6.09.02.03.01"/>
    <x v="1"/>
    <d v="2024-03-27T00:00:00"/>
    <d v="2024-05-07T00:00:00"/>
    <s v="nzandi"/>
    <s v="Yang"/>
    <n v="1144.4100000000001"/>
    <m/>
    <s v="C"/>
    <s v="Labor"/>
    <s v="TEC"/>
    <m/>
    <s v="JLAB"/>
    <s v="PED"/>
    <s v="CRYO"/>
    <x v="10"/>
    <s v="D25.APP06.A"/>
    <m/>
    <m/>
    <m/>
    <m/>
    <m/>
    <m/>
    <m/>
    <n v="1144.4100000000001"/>
    <m/>
    <m/>
    <m/>
    <m/>
    <m/>
    <m/>
    <m/>
    <m/>
    <m/>
    <m/>
    <x v="0"/>
    <x v="0"/>
    <m/>
  </r>
  <r>
    <s v=""/>
    <s v=" E09_Z1040"/>
    <s v="Assemble &amp; Submit Satellite Refrigerator Procurement Package (IR02)"/>
    <s v="6.09.02.03.01"/>
    <x v="1"/>
    <d v="2024-03-27T00:00:00"/>
    <d v="2024-05-07T00:00:00"/>
    <s v="nzandi"/>
    <s v="Yang"/>
    <n v="1347.96"/>
    <m/>
    <s v="C"/>
    <s v="Labor"/>
    <s v="TEC"/>
    <m/>
    <s v="JLAB"/>
    <s v="PED"/>
    <s v="CRYO"/>
    <x v="10"/>
    <s v="D25.APP06.A"/>
    <m/>
    <m/>
    <m/>
    <m/>
    <m/>
    <m/>
    <m/>
    <n v="1347.96"/>
    <m/>
    <m/>
    <m/>
    <m/>
    <m/>
    <m/>
    <m/>
    <m/>
    <m/>
    <m/>
    <x v="0"/>
    <x v="0"/>
    <m/>
  </r>
  <r>
    <s v=""/>
    <s v=" E09_Z1070"/>
    <s v="Conduct Satellite Cryo Refrigerator Plants Technical Evaluation (IR02)"/>
    <s v="6.09.02.03.01"/>
    <x v="1"/>
    <d v="2024-09-23T00:00:00"/>
    <d v="2024-10-11T00:00:00"/>
    <s v="nzandi"/>
    <s v="Yang"/>
    <n v="1372.23"/>
    <m/>
    <s v="C"/>
    <s v="Labor"/>
    <s v="TEC"/>
    <m/>
    <s v="JLAB"/>
    <s v="PED"/>
    <s v="CRYO"/>
    <x v="10"/>
    <s v="D25.APP06.A"/>
    <m/>
    <m/>
    <m/>
    <m/>
    <m/>
    <m/>
    <m/>
    <n v="548.89"/>
    <n v="823.34"/>
    <m/>
    <m/>
    <m/>
    <m/>
    <m/>
    <m/>
    <m/>
    <m/>
    <m/>
    <x v="0"/>
    <x v="0"/>
    <m/>
  </r>
  <r>
    <s v=""/>
    <s v=" E09_Z1020"/>
    <s v="Produce Satellite Refrigerator Procurement Plan (IR02)"/>
    <s v="6.09.02.03.01"/>
    <x v="1"/>
    <d v="2024-01-16T00:00:00"/>
    <d v="2024-03-26T00:00:00"/>
    <s v="nzandi"/>
    <s v="Yang"/>
    <n v="0"/>
    <m/>
    <s v="C"/>
    <s v="Labor"/>
    <s v="TEC"/>
    <m/>
    <s v="JLAB"/>
    <s v="PED"/>
    <s v="CRYO"/>
    <x v="10"/>
    <s v="D25.APP06.A"/>
    <m/>
    <m/>
    <m/>
    <m/>
    <m/>
    <m/>
    <m/>
    <m/>
    <m/>
    <m/>
    <m/>
    <m/>
    <m/>
    <m/>
    <m/>
    <m/>
    <m/>
    <m/>
    <x v="0"/>
    <x v="0"/>
    <m/>
  </r>
  <r>
    <s v=""/>
    <s v=" E09_Z1130"/>
    <s v="Hold Kickoff Meeting for Satellite Cryo Refrigerator Plants Procurement (IR02)"/>
    <s v="6.09.02.03.01"/>
    <x v="1"/>
    <d v="2025-12-10T00:00:00"/>
    <d v="2025-12-10T00:00:00"/>
    <s v="nzandi"/>
    <s v="Yang"/>
    <n v="1000.92"/>
    <m/>
    <s v="C"/>
    <s v="Labor"/>
    <s v="TEC"/>
    <m/>
    <s v="JLAB"/>
    <s v="Const"/>
    <s v="CRYO"/>
    <x v="10"/>
    <s v="D25.APP06.A"/>
    <s v="APP00017"/>
    <m/>
    <m/>
    <m/>
    <m/>
    <m/>
    <m/>
    <m/>
    <m/>
    <n v="1000.92"/>
    <m/>
    <m/>
    <m/>
    <m/>
    <m/>
    <m/>
    <m/>
    <m/>
    <x v="0"/>
    <x v="0"/>
    <m/>
  </r>
  <r>
    <s v=""/>
    <s v=" E09_Z1130"/>
    <s v="Hold Kickoff Meeting for Satellite Cryo Refrigerator Plants Procurement (IR02)"/>
    <s v="6.09.02.03.01"/>
    <x v="1"/>
    <d v="2025-12-10T00:00:00"/>
    <d v="2025-12-10T00:00:00"/>
    <s v="nzandi"/>
    <s v="Yang"/>
    <n v="1256.8"/>
    <m/>
    <s v="C"/>
    <s v="Labor"/>
    <s v="TEC"/>
    <m/>
    <s v="JLAB"/>
    <s v="Const"/>
    <s v="CRYO"/>
    <x v="10"/>
    <s v="D25.APP06.A"/>
    <s v="APP00017"/>
    <m/>
    <m/>
    <m/>
    <m/>
    <m/>
    <m/>
    <m/>
    <m/>
    <n v="1256.8"/>
    <m/>
    <m/>
    <m/>
    <m/>
    <m/>
    <m/>
    <m/>
    <m/>
    <x v="0"/>
    <x v="0"/>
    <m/>
  </r>
  <r>
    <s v=""/>
    <s v=" E09_Z1130"/>
    <s v="Hold Kickoff Meeting for Satellite Cryo Refrigerator Plants Procurement (IR02)"/>
    <s v="6.09.02.03.01"/>
    <x v="1"/>
    <d v="2025-12-10T00:00:00"/>
    <d v="2025-12-10T00:00:00"/>
    <s v="nzandi"/>
    <s v="Yang"/>
    <n v="1618.81"/>
    <m/>
    <s v="C"/>
    <s v="Labor"/>
    <s v="TEC"/>
    <m/>
    <s v="JLAB"/>
    <s v="Const"/>
    <s v="CRYO"/>
    <x v="10"/>
    <s v="D25.APP06.A"/>
    <s v="APP00017"/>
    <m/>
    <m/>
    <m/>
    <m/>
    <m/>
    <m/>
    <m/>
    <m/>
    <n v="1618.81"/>
    <m/>
    <m/>
    <m/>
    <m/>
    <m/>
    <m/>
    <m/>
    <m/>
    <x v="0"/>
    <x v="0"/>
    <m/>
  </r>
  <r>
    <s v=""/>
    <s v=" E09_Z1050"/>
    <s v="Release Satellite Refrigerator RFP (IR02)"/>
    <s v="6.09.02.03.01"/>
    <x v="1"/>
    <d v="2024-05-08T00:00:00"/>
    <d v="2024-05-21T00:00:00"/>
    <s v="nzandi"/>
    <s v="Yang"/>
    <n v="1797.28"/>
    <m/>
    <s v="C"/>
    <s v="Labor"/>
    <s v="TEC"/>
    <m/>
    <s v="JLAB"/>
    <s v="PED"/>
    <s v="CRYO"/>
    <x v="10"/>
    <s v="D25.APP06.A"/>
    <m/>
    <m/>
    <m/>
    <m/>
    <m/>
    <m/>
    <m/>
    <n v="1797.28"/>
    <m/>
    <m/>
    <m/>
    <m/>
    <m/>
    <m/>
    <m/>
    <m/>
    <m/>
    <m/>
    <x v="0"/>
    <x v="0"/>
    <m/>
  </r>
  <r>
    <s v=""/>
    <s v=" E09_Z1130"/>
    <s v="Hold Kickoff Meeting for Satellite Cryo Refrigerator Plants Procurement (IR02)"/>
    <s v="6.09.02.03.01"/>
    <x v="1"/>
    <d v="2025-12-10T00:00:00"/>
    <d v="2025-12-10T00:00:00"/>
    <s v="nzandi"/>
    <s v="Yang"/>
    <n v="1906.74"/>
    <m/>
    <s v="C"/>
    <s v="Labor"/>
    <s v="TEC"/>
    <m/>
    <s v="JLAB"/>
    <s v="Const"/>
    <s v="CRYO"/>
    <x v="10"/>
    <s v="D25.APP06.A"/>
    <s v="APP00017"/>
    <m/>
    <m/>
    <m/>
    <m/>
    <m/>
    <m/>
    <m/>
    <m/>
    <n v="1906.74"/>
    <m/>
    <m/>
    <m/>
    <m/>
    <m/>
    <m/>
    <m/>
    <m/>
    <x v="0"/>
    <x v="0"/>
    <m/>
  </r>
  <r>
    <s v=""/>
    <s v=" E09_Z1140"/>
    <s v="TR Effort for Satellite Refrigerator Plants Procurement - Kickoff to PDR (IR02)"/>
    <s v="6.09.02.03.01"/>
    <x v="1"/>
    <d v="2025-12-09T00:00:00"/>
    <d v="2026-04-15T00:00:00"/>
    <s v="nzandi"/>
    <s v="Yang"/>
    <n v="13824.77"/>
    <m/>
    <s v="C"/>
    <s v="Labor"/>
    <s v="TEC"/>
    <m/>
    <s v="JLAB"/>
    <s v="Const"/>
    <s v="CRYO"/>
    <x v="10"/>
    <s v="D25.APP06.A"/>
    <s v="APP00017"/>
    <m/>
    <m/>
    <m/>
    <m/>
    <m/>
    <m/>
    <m/>
    <m/>
    <n v="13824.77"/>
    <m/>
    <m/>
    <m/>
    <m/>
    <m/>
    <m/>
    <m/>
    <m/>
    <x v="0"/>
    <x v="0"/>
    <m/>
  </r>
  <r>
    <s v=""/>
    <s v=" E09_Z1140"/>
    <s v="TR Effort for Satellite Refrigerator Plants Procurement - Kickoff to PDR (IR02)"/>
    <s v="6.09.02.03.01"/>
    <x v="1"/>
    <d v="2025-12-09T00:00:00"/>
    <d v="2026-04-15T00:00:00"/>
    <s v="nzandi"/>
    <s v="Yang"/>
    <n v="8322.61"/>
    <m/>
    <s v="C"/>
    <s v="Labor"/>
    <s v="TEC"/>
    <m/>
    <s v="JLAB"/>
    <s v="Const"/>
    <s v="CRYO"/>
    <x v="10"/>
    <s v="D25.APP06.A"/>
    <s v="APP00017"/>
    <m/>
    <m/>
    <m/>
    <m/>
    <m/>
    <m/>
    <m/>
    <m/>
    <n v="8322.61"/>
    <m/>
    <m/>
    <m/>
    <m/>
    <m/>
    <m/>
    <m/>
    <m/>
    <x v="0"/>
    <x v="0"/>
    <m/>
  </r>
  <r>
    <s v=""/>
    <s v=" E09_Z1140"/>
    <s v="TR Effort for Satellite Refrigerator Plants Procurement - Kickoff to PDR (IR02)"/>
    <s v="6.09.02.03.01"/>
    <x v="1"/>
    <d v="2025-12-09T00:00:00"/>
    <d v="2026-04-15T00:00:00"/>
    <s v="nzandi"/>
    <s v="Yang"/>
    <n v="13824.77"/>
    <m/>
    <s v="C"/>
    <s v="Labor"/>
    <s v="TEC"/>
    <m/>
    <s v="JLAB"/>
    <s v="Const"/>
    <s v="CRYO"/>
    <x v="10"/>
    <s v="D25.APP06.A"/>
    <s v="APP00017"/>
    <m/>
    <m/>
    <m/>
    <m/>
    <m/>
    <m/>
    <m/>
    <m/>
    <n v="13824.77"/>
    <m/>
    <m/>
    <m/>
    <m/>
    <m/>
    <m/>
    <m/>
    <m/>
    <x v="0"/>
    <x v="0"/>
    <m/>
  </r>
  <r>
    <s v=""/>
    <s v=" E09_Z1260"/>
    <s v="TR Effort for Satellite Cryo Refrigerator Plant -Labor - FDR Delivered (IR02)"/>
    <s v="6.09.02.03.01"/>
    <x v="0"/>
    <d v="2026-08-31T00:00:00"/>
    <d v="2028-09-11T00:00:00"/>
    <s v="nzandi"/>
    <s v="Yang"/>
    <n v="59515.31"/>
    <m/>
    <s v="C"/>
    <s v="Labor"/>
    <s v="TEC"/>
    <m/>
    <s v="JLAB"/>
    <s v="Const"/>
    <s v="CRYO"/>
    <x v="10"/>
    <s v="D25.APP06.B"/>
    <s v="APP00017"/>
    <m/>
    <m/>
    <m/>
    <m/>
    <m/>
    <m/>
    <m/>
    <m/>
    <n v="2577.4299999999998"/>
    <n v="29289.03"/>
    <n v="27648.85"/>
    <m/>
    <m/>
    <m/>
    <m/>
    <m/>
    <m/>
    <x v="0"/>
    <x v="0"/>
    <m/>
  </r>
  <r>
    <s v=""/>
    <s v=" IR_0301_1220"/>
    <s v="Calorimeter Performance Assessment (Lepton Polarimetry in ESR)"/>
    <s v="6.10.14.01.01"/>
    <x v="0"/>
    <d v="2022-10-03T00:00:00"/>
    <d v="2022-12-30T00:00:00"/>
    <s v="ewoolsey"/>
    <s v="Gaskell"/>
    <n v="7883.22"/>
    <s v="CON"/>
    <s v="C"/>
    <s v="Labor"/>
    <s v="TEC"/>
    <m/>
    <s v="JLAB"/>
    <s v="Const"/>
    <s v="DET"/>
    <x v="5"/>
    <s v="P.S062"/>
    <m/>
    <m/>
    <m/>
    <m/>
    <m/>
    <m/>
    <n v="7883.22"/>
    <m/>
    <m/>
    <m/>
    <m/>
    <m/>
    <m/>
    <m/>
    <m/>
    <m/>
    <m/>
    <m/>
    <x v="0"/>
    <x v="0"/>
    <m/>
  </r>
  <r>
    <s v=""/>
    <s v=" IR_0301_1220"/>
    <s v="Calorimeter Performance Assessment (Lepton Polarimetry in ESR)"/>
    <s v="6.10.14.01.01"/>
    <x v="0"/>
    <d v="2022-10-03T00:00:00"/>
    <d v="2022-12-30T00:00:00"/>
    <s v="ewoolsey"/>
    <s v="Gaskell"/>
    <n v="5750.74"/>
    <s v="CON"/>
    <s v="C"/>
    <s v="Labor"/>
    <s v="TEC"/>
    <m/>
    <s v="JLAB"/>
    <s v="Const"/>
    <s v="DET"/>
    <x v="5"/>
    <s v="P.S062"/>
    <m/>
    <m/>
    <m/>
    <m/>
    <m/>
    <m/>
    <n v="5750.74"/>
    <m/>
    <m/>
    <m/>
    <m/>
    <m/>
    <m/>
    <m/>
    <m/>
    <m/>
    <m/>
    <m/>
    <x v="0"/>
    <x v="0"/>
    <m/>
  </r>
  <r>
    <s v=""/>
    <s v=" IR_0301_4535"/>
    <s v="Position Detectors Performance Assessment (Lepton Polarimetry in ESR)"/>
    <s v="6.10.14.01.01"/>
    <x v="0"/>
    <d v="2022-10-03T00:00:00"/>
    <d v="2022-12-30T00:00:00"/>
    <s v="ewoolsey"/>
    <s v="Gaskell"/>
    <n v="7883.22"/>
    <s v="CON"/>
    <s v="C"/>
    <s v="Labor"/>
    <s v="TEC"/>
    <m/>
    <s v="JLAB"/>
    <s v="Const"/>
    <s v="DET"/>
    <x v="5"/>
    <s v="P.S062"/>
    <m/>
    <m/>
    <m/>
    <m/>
    <m/>
    <m/>
    <n v="7883.22"/>
    <m/>
    <m/>
    <m/>
    <m/>
    <m/>
    <m/>
    <m/>
    <m/>
    <m/>
    <m/>
    <m/>
    <x v="0"/>
    <x v="0"/>
    <m/>
  </r>
  <r>
    <s v=""/>
    <s v=" IR_0301_4535"/>
    <s v="Position Detectors Performance Assessment (Lepton Polarimetry in ESR)"/>
    <s v="6.10.14.01.01"/>
    <x v="0"/>
    <d v="2022-10-03T00:00:00"/>
    <d v="2022-12-30T00:00:00"/>
    <s v="ewoolsey"/>
    <s v="Gaskell"/>
    <n v="5750.74"/>
    <s v="CON"/>
    <s v="C"/>
    <s v="Labor"/>
    <s v="TEC"/>
    <m/>
    <s v="JLAB"/>
    <s v="Const"/>
    <s v="DET"/>
    <x v="5"/>
    <s v="P.S062"/>
    <m/>
    <m/>
    <m/>
    <m/>
    <m/>
    <m/>
    <n v="5750.74"/>
    <m/>
    <m/>
    <m/>
    <m/>
    <m/>
    <m/>
    <m/>
    <m/>
    <m/>
    <m/>
    <m/>
    <x v="0"/>
    <x v="0"/>
    <m/>
  </r>
  <r>
    <s v=""/>
    <s v=" IR_0301_4737"/>
    <s v="Calorimeter Performance Assessment (Lepton Polarimetry in RCS)"/>
    <s v="6.10.14.01.02"/>
    <x v="5"/>
    <d v="2022-10-03T00:00:00"/>
    <d v="2022-12-30T00:00:00"/>
    <m/>
    <s v="Gaskell"/>
    <n v="15766.45"/>
    <m/>
    <m/>
    <s v="Labor"/>
    <m/>
    <m/>
    <s v="JLAB"/>
    <m/>
    <m/>
    <x v="11"/>
    <s v="P.S060"/>
    <m/>
    <m/>
    <m/>
    <m/>
    <m/>
    <m/>
    <n v="15766.45"/>
    <m/>
    <m/>
    <m/>
    <m/>
    <m/>
    <m/>
    <m/>
    <m/>
    <m/>
    <m/>
    <m/>
    <x v="0"/>
    <x v="0"/>
    <m/>
  </r>
  <r>
    <s v=""/>
    <s v=" IR_0301_4737"/>
    <s v="Calorimeter Performance Assessment (Lepton Polarimetry in RCS)"/>
    <s v="6.10.14.01.02"/>
    <x v="5"/>
    <d v="2022-10-03T00:00:00"/>
    <d v="2022-12-30T00:00:00"/>
    <m/>
    <s v="Gaskell"/>
    <n v="11501.48"/>
    <m/>
    <m/>
    <s v="Labor"/>
    <m/>
    <m/>
    <s v="JLAB"/>
    <m/>
    <m/>
    <x v="11"/>
    <s v="P.S060"/>
    <m/>
    <m/>
    <m/>
    <m/>
    <m/>
    <m/>
    <n v="11501.48"/>
    <m/>
    <m/>
    <m/>
    <m/>
    <m/>
    <m/>
    <m/>
    <m/>
    <m/>
    <m/>
    <m/>
    <x v="0"/>
    <x v="0"/>
    <m/>
  </r>
  <r>
    <s v=""/>
    <s v=" IR_0301_4746"/>
    <s v="Position detectors - Carrier Board Performance Assessment (Lepton Polarimetry in RCS)"/>
    <s v="6.10.14.01.02"/>
    <x v="0"/>
    <d v="2022-10-03T00:00:00"/>
    <d v="2023-04-05T00:00:00"/>
    <s v="ewoolsey"/>
    <s v="Gaskell"/>
    <n v="34504.43"/>
    <s v="CON"/>
    <s v="C"/>
    <s v="Labor"/>
    <s v="TEC"/>
    <m/>
    <s v="JLAB"/>
    <s v="PED"/>
    <s v="DET"/>
    <x v="6"/>
    <s v="P.S060"/>
    <m/>
    <m/>
    <m/>
    <m/>
    <m/>
    <m/>
    <n v="34504.43"/>
    <m/>
    <m/>
    <m/>
    <m/>
    <m/>
    <m/>
    <m/>
    <m/>
    <m/>
    <m/>
    <m/>
    <x v="0"/>
    <x v="0"/>
    <m/>
  </r>
  <r>
    <s v=""/>
    <s v=" EJ_0203_4595"/>
    <s v="RCS Arc Chambers - Arc 5 - Deliveries"/>
    <s v="6.03.02.04.01"/>
    <x v="1"/>
    <d v="2025-12-10T00:00:00"/>
    <d v="2026-03-09T00:00:00"/>
    <s v="rnavarrol"/>
    <s v="chetzel"/>
    <n v="7064.9"/>
    <s v="CON"/>
    <s v="C"/>
    <s v="Labor"/>
    <s v="TEC"/>
    <m/>
    <s v="BNL"/>
    <s v="Const"/>
    <s v="VAC"/>
    <x v="9"/>
    <s v="A.PP033"/>
    <s v="APP00070"/>
    <m/>
    <m/>
    <m/>
    <m/>
    <m/>
    <m/>
    <m/>
    <m/>
    <n v="7064.9"/>
    <m/>
    <m/>
    <m/>
    <m/>
    <m/>
    <m/>
    <m/>
    <m/>
    <x v="0"/>
    <x v="0"/>
    <m/>
  </r>
  <r>
    <s v=""/>
    <s v=" EJ_0203_4595"/>
    <s v="RCS Arc Chambers - Arc 5 - Deliveries"/>
    <s v="6.03.02.04.01"/>
    <x v="1"/>
    <d v="2025-12-10T00:00:00"/>
    <d v="2026-03-09T00:00:00"/>
    <s v="rnavarrol"/>
    <s v="chetzel"/>
    <n v="28259.61"/>
    <s v="CON"/>
    <s v="C"/>
    <s v="Labor"/>
    <s v="TEC"/>
    <m/>
    <s v="BNL"/>
    <s v="Const"/>
    <s v="VAC"/>
    <x v="9"/>
    <s v="A.PP033"/>
    <s v="APP00070"/>
    <m/>
    <m/>
    <m/>
    <m/>
    <m/>
    <m/>
    <m/>
    <m/>
    <n v="28259.61"/>
    <m/>
    <m/>
    <m/>
    <m/>
    <m/>
    <m/>
    <m/>
    <m/>
    <x v="0"/>
    <x v="0"/>
    <m/>
  </r>
  <r>
    <s v=""/>
    <s v=" EJ_0203_4600"/>
    <s v="RCS Arc Chambers - Arc 5 - Acceptance Testing"/>
    <s v="6.03.02.04.01"/>
    <x v="1"/>
    <d v="2026-01-09T00:00:00"/>
    <d v="2026-04-06T00:00:00"/>
    <s v="rnavarrol"/>
    <s v="chetzel"/>
    <n v="21194.71"/>
    <s v="CON"/>
    <s v="C"/>
    <s v="Labor"/>
    <s v="TEC"/>
    <m/>
    <s v="BNL"/>
    <s v="Const"/>
    <s v="VAC"/>
    <x v="9"/>
    <s v="A.PP033"/>
    <s v="APP00070"/>
    <m/>
    <m/>
    <m/>
    <m/>
    <m/>
    <m/>
    <m/>
    <m/>
    <n v="21194.71"/>
    <m/>
    <m/>
    <m/>
    <m/>
    <m/>
    <m/>
    <m/>
    <m/>
    <x v="0"/>
    <x v="0"/>
    <m/>
  </r>
  <r>
    <s v=""/>
    <s v=" EJ_0203_4600"/>
    <s v="RCS Arc Chambers - Arc 5 - Acceptance Testing"/>
    <s v="6.03.02.04.01"/>
    <x v="1"/>
    <d v="2026-01-09T00:00:00"/>
    <d v="2026-04-06T00:00:00"/>
    <s v="rnavarrol"/>
    <s v="chetzel"/>
    <n v="23295.05"/>
    <s v="CON"/>
    <s v="C"/>
    <s v="Labor"/>
    <s v="TEC"/>
    <m/>
    <s v="BNL"/>
    <s v="Const"/>
    <s v="VAC"/>
    <x v="9"/>
    <s v="A.PP033"/>
    <s v="APP00070"/>
    <m/>
    <m/>
    <m/>
    <m/>
    <m/>
    <m/>
    <m/>
    <m/>
    <n v="23295.05"/>
    <m/>
    <m/>
    <m/>
    <m/>
    <m/>
    <m/>
    <m/>
    <m/>
    <x v="0"/>
    <x v="0"/>
    <m/>
  </r>
  <r>
    <s v=""/>
    <s v=" EJ_0203_4600"/>
    <s v="RCS Arc Chambers - Arc 5 - Acceptance Testing"/>
    <s v="6.03.02.04.01"/>
    <x v="1"/>
    <d v="2026-01-09T00:00:00"/>
    <d v="2026-04-06T00:00:00"/>
    <s v="rnavarrol"/>
    <s v="chetzel"/>
    <n v="16065.22"/>
    <s v="CON"/>
    <s v="C"/>
    <s v="Labor"/>
    <s v="TEC"/>
    <m/>
    <s v="BNL"/>
    <s v="Const"/>
    <s v="VAC"/>
    <x v="9"/>
    <s v="A.PP033"/>
    <s v="APP00070"/>
    <m/>
    <m/>
    <m/>
    <m/>
    <m/>
    <m/>
    <m/>
    <m/>
    <n v="16065.22"/>
    <m/>
    <m/>
    <m/>
    <m/>
    <m/>
    <m/>
    <m/>
    <m/>
    <x v="0"/>
    <x v="0"/>
    <m/>
  </r>
  <r>
    <s v=""/>
    <s v=" EJ_0203_4610"/>
    <s v="RCS Arc Chambers - Arc 3 - Deliveries"/>
    <s v="6.03.02.04.01"/>
    <x v="1"/>
    <d v="2026-03-10T00:00:00"/>
    <d v="2026-06-02T00:00:00"/>
    <s v="rnavarrol"/>
    <s v="chetzel"/>
    <n v="7064.9"/>
    <s v="CON"/>
    <s v="C"/>
    <s v="Labor"/>
    <s v="TEC"/>
    <m/>
    <s v="BNL"/>
    <s v="Const"/>
    <s v="VAC"/>
    <x v="9"/>
    <s v="A.PP033"/>
    <s v="APP00070"/>
    <m/>
    <m/>
    <m/>
    <m/>
    <m/>
    <m/>
    <m/>
    <m/>
    <n v="7064.9"/>
    <m/>
    <m/>
    <m/>
    <m/>
    <m/>
    <m/>
    <m/>
    <m/>
    <x v="0"/>
    <x v="0"/>
    <m/>
  </r>
  <r>
    <s v=""/>
    <s v=" EJ_0203_4610"/>
    <s v="RCS Arc Chambers - Arc 3 - Deliveries"/>
    <s v="6.03.02.04.01"/>
    <x v="1"/>
    <d v="2026-03-10T00:00:00"/>
    <d v="2026-06-02T00:00:00"/>
    <s v="rnavarrol"/>
    <s v="chetzel"/>
    <n v="28259.61"/>
    <s v="CON"/>
    <s v="C"/>
    <s v="Labor"/>
    <s v="TEC"/>
    <m/>
    <s v="BNL"/>
    <s v="Const"/>
    <s v="VAC"/>
    <x v="9"/>
    <s v="A.PP033"/>
    <s v="APP00070"/>
    <m/>
    <m/>
    <m/>
    <m/>
    <m/>
    <m/>
    <m/>
    <m/>
    <n v="28259.61"/>
    <m/>
    <m/>
    <m/>
    <m/>
    <m/>
    <m/>
    <m/>
    <m/>
    <x v="0"/>
    <x v="0"/>
    <m/>
  </r>
  <r>
    <s v=""/>
    <s v=" EJ_0203_4620"/>
    <s v="RCS Arc Chambers - Arc 3 - Acceptance Testing"/>
    <s v="6.03.02.04.01"/>
    <x v="1"/>
    <d v="2026-04-07T00:00:00"/>
    <d v="2026-06-30T00:00:00"/>
    <s v="rnavarrol"/>
    <s v="chetzel"/>
    <n v="21194.71"/>
    <s v="CON"/>
    <s v="C"/>
    <s v="Labor"/>
    <s v="TEC"/>
    <m/>
    <s v="BNL"/>
    <s v="Const"/>
    <s v="VAC"/>
    <x v="9"/>
    <s v="A.PP033"/>
    <s v="APP00070"/>
    <m/>
    <m/>
    <m/>
    <m/>
    <m/>
    <m/>
    <m/>
    <m/>
    <n v="21194.71"/>
    <m/>
    <m/>
    <m/>
    <m/>
    <m/>
    <m/>
    <m/>
    <m/>
    <x v="0"/>
    <x v="0"/>
    <m/>
  </r>
  <r>
    <s v=""/>
    <s v=" EJ_0203_4620"/>
    <s v="RCS Arc Chambers - Arc 3 - Acceptance Testing"/>
    <s v="6.03.02.04.01"/>
    <x v="1"/>
    <d v="2026-04-07T00:00:00"/>
    <d v="2026-06-30T00:00:00"/>
    <s v="rnavarrol"/>
    <s v="chetzel"/>
    <n v="23295.05"/>
    <s v="CON"/>
    <s v="C"/>
    <s v="Labor"/>
    <s v="TEC"/>
    <m/>
    <s v="BNL"/>
    <s v="Const"/>
    <s v="VAC"/>
    <x v="9"/>
    <s v="A.PP033"/>
    <s v="APP00070"/>
    <m/>
    <m/>
    <m/>
    <m/>
    <m/>
    <m/>
    <m/>
    <m/>
    <n v="23295.05"/>
    <m/>
    <m/>
    <m/>
    <m/>
    <m/>
    <m/>
    <m/>
    <m/>
    <x v="0"/>
    <x v="0"/>
    <m/>
  </r>
  <r>
    <s v=""/>
    <s v=" EJ_0203_4620"/>
    <s v="RCS Arc Chambers - Arc 3 - Acceptance Testing"/>
    <s v="6.03.02.04.01"/>
    <x v="1"/>
    <d v="2026-04-07T00:00:00"/>
    <d v="2026-06-30T00:00:00"/>
    <s v="rnavarrol"/>
    <s v="chetzel"/>
    <n v="16065.22"/>
    <s v="CON"/>
    <s v="C"/>
    <s v="Labor"/>
    <s v="TEC"/>
    <m/>
    <s v="BNL"/>
    <s v="Const"/>
    <s v="VAC"/>
    <x v="9"/>
    <s v="A.PP033"/>
    <s v="APP00070"/>
    <m/>
    <m/>
    <m/>
    <m/>
    <m/>
    <m/>
    <m/>
    <m/>
    <n v="16065.22"/>
    <m/>
    <m/>
    <m/>
    <m/>
    <m/>
    <m/>
    <m/>
    <m/>
    <x v="0"/>
    <x v="0"/>
    <m/>
  </r>
  <r>
    <s v=""/>
    <s v=" EJ_0203_4630"/>
    <s v="RCS Arc Chambers - Arc 1 - Deliveries"/>
    <s v="6.03.02.04.01"/>
    <x v="1"/>
    <d v="2026-06-03T00:00:00"/>
    <d v="2026-08-26T00:00:00"/>
    <s v="rnavarrol"/>
    <s v="chetzel"/>
    <n v="7064.9"/>
    <s v="CON"/>
    <s v="C"/>
    <s v="Labor"/>
    <s v="TEC"/>
    <m/>
    <s v="BNL"/>
    <s v="Const"/>
    <s v="VAC"/>
    <x v="9"/>
    <s v="A.PP033"/>
    <s v="APP00070"/>
    <m/>
    <m/>
    <m/>
    <m/>
    <m/>
    <m/>
    <m/>
    <m/>
    <n v="7064.9"/>
    <m/>
    <m/>
    <m/>
    <m/>
    <m/>
    <m/>
    <m/>
    <m/>
    <x v="0"/>
    <x v="0"/>
    <m/>
  </r>
  <r>
    <s v=""/>
    <s v=" EJ_0203_4630"/>
    <s v="RCS Arc Chambers - Arc 1 - Deliveries"/>
    <s v="6.03.02.04.01"/>
    <x v="1"/>
    <d v="2026-06-03T00:00:00"/>
    <d v="2026-08-26T00:00:00"/>
    <s v="rnavarrol"/>
    <s v="chetzel"/>
    <n v="28259.61"/>
    <s v="CON"/>
    <s v="C"/>
    <s v="Labor"/>
    <s v="TEC"/>
    <m/>
    <s v="BNL"/>
    <s v="Const"/>
    <s v="VAC"/>
    <x v="9"/>
    <s v="A.PP033"/>
    <s v="APP00070"/>
    <m/>
    <m/>
    <m/>
    <m/>
    <m/>
    <m/>
    <m/>
    <m/>
    <n v="28259.61"/>
    <m/>
    <m/>
    <m/>
    <m/>
    <m/>
    <m/>
    <m/>
    <m/>
    <x v="0"/>
    <x v="0"/>
    <m/>
  </r>
  <r>
    <s v=""/>
    <s v=" EJ_0203_4640"/>
    <s v="RCS Arc Chambers - Arc 1 - Acceptance Testing"/>
    <s v="6.03.02.04.01"/>
    <x v="1"/>
    <d v="2026-07-01T00:00:00"/>
    <d v="2026-09-24T00:00:00"/>
    <s v="rnavarrol"/>
    <s v="chetzel"/>
    <n v="21194.71"/>
    <s v="CON"/>
    <s v="C"/>
    <s v="Labor"/>
    <s v="TEC"/>
    <m/>
    <s v="BNL"/>
    <s v="Const"/>
    <s v="VAC"/>
    <x v="9"/>
    <s v="A.PP033"/>
    <s v="APP00070"/>
    <m/>
    <m/>
    <m/>
    <m/>
    <m/>
    <m/>
    <m/>
    <m/>
    <n v="21194.71"/>
    <m/>
    <m/>
    <m/>
    <m/>
    <m/>
    <m/>
    <m/>
    <m/>
    <x v="0"/>
    <x v="0"/>
    <m/>
  </r>
  <r>
    <s v=""/>
    <s v=" EJ_0203_4640"/>
    <s v="RCS Arc Chambers - Arc 1 - Acceptance Testing"/>
    <s v="6.03.02.04.01"/>
    <x v="1"/>
    <d v="2026-07-01T00:00:00"/>
    <d v="2026-09-24T00:00:00"/>
    <s v="rnavarrol"/>
    <s v="chetzel"/>
    <n v="23295.05"/>
    <s v="CON"/>
    <s v="C"/>
    <s v="Labor"/>
    <s v="TEC"/>
    <m/>
    <s v="BNL"/>
    <s v="Const"/>
    <s v="VAC"/>
    <x v="9"/>
    <s v="A.PP033"/>
    <s v="APP00070"/>
    <m/>
    <m/>
    <m/>
    <m/>
    <m/>
    <m/>
    <m/>
    <m/>
    <n v="23295.05"/>
    <m/>
    <m/>
    <m/>
    <m/>
    <m/>
    <m/>
    <m/>
    <m/>
    <x v="0"/>
    <x v="0"/>
    <m/>
  </r>
  <r>
    <s v=""/>
    <s v=" EJ_0203_4640"/>
    <s v="RCS Arc Chambers - Arc 1 - Acceptance Testing"/>
    <s v="6.03.02.04.01"/>
    <x v="1"/>
    <d v="2026-07-01T00:00:00"/>
    <d v="2026-09-24T00:00:00"/>
    <s v="rnavarrol"/>
    <s v="chetzel"/>
    <n v="16065.22"/>
    <s v="CON"/>
    <s v="C"/>
    <s v="Labor"/>
    <s v="TEC"/>
    <m/>
    <s v="BNL"/>
    <s v="Const"/>
    <s v="VAC"/>
    <x v="9"/>
    <s v="A.PP033"/>
    <s v="APP00070"/>
    <m/>
    <m/>
    <m/>
    <m/>
    <m/>
    <m/>
    <m/>
    <m/>
    <n v="16065.22"/>
    <m/>
    <m/>
    <m/>
    <m/>
    <m/>
    <m/>
    <m/>
    <m/>
    <x v="0"/>
    <x v="0"/>
    <m/>
  </r>
  <r>
    <s v=""/>
    <s v=" EJ_0203_4650"/>
    <s v="RCS Arc Chambers - Arc 7 - Deliveries"/>
    <s v="6.03.02.04.01"/>
    <x v="1"/>
    <d v="2026-08-27T00:00:00"/>
    <d v="2026-11-23T00:00:00"/>
    <s v="rnavarrol"/>
    <s v="chetzel"/>
    <n v="7213.27"/>
    <s v="CON"/>
    <s v="C"/>
    <s v="Labor"/>
    <s v="TEC"/>
    <m/>
    <s v="BNL"/>
    <s v="Const"/>
    <s v="VAC"/>
    <x v="9"/>
    <s v="A.PP033"/>
    <s v="APP00070"/>
    <m/>
    <m/>
    <m/>
    <m/>
    <m/>
    <m/>
    <m/>
    <m/>
    <n v="2885.31"/>
    <n v="4327.96"/>
    <m/>
    <m/>
    <m/>
    <m/>
    <m/>
    <m/>
    <m/>
    <x v="0"/>
    <x v="0"/>
    <m/>
  </r>
  <r>
    <s v=""/>
    <s v=" EJ_0203_4650"/>
    <s v="RCS Arc Chambers - Arc 7 - Deliveries"/>
    <s v="6.03.02.04.01"/>
    <x v="1"/>
    <d v="2026-08-27T00:00:00"/>
    <d v="2026-11-23T00:00:00"/>
    <s v="rnavarrol"/>
    <s v="chetzel"/>
    <n v="28853.06"/>
    <s v="CON"/>
    <s v="C"/>
    <s v="Labor"/>
    <s v="TEC"/>
    <m/>
    <s v="BNL"/>
    <s v="Const"/>
    <s v="VAC"/>
    <x v="9"/>
    <s v="A.PP033"/>
    <s v="APP00070"/>
    <m/>
    <m/>
    <m/>
    <m/>
    <m/>
    <m/>
    <m/>
    <m/>
    <n v="11541.22"/>
    <n v="17311.84"/>
    <m/>
    <m/>
    <m/>
    <m/>
    <m/>
    <m/>
    <m/>
    <x v="0"/>
    <x v="0"/>
    <m/>
  </r>
  <r>
    <s v=""/>
    <s v=" EJ_0203_4660"/>
    <s v="RCS Arc Chambers - Arc 7 - Acceptance Testing"/>
    <s v="6.03.02.04.01"/>
    <x v="1"/>
    <d v="2026-09-25T00:00:00"/>
    <d v="2026-12-23T00:00:00"/>
    <s v="rnavarrol"/>
    <s v="chetzel"/>
    <n v="21887.07"/>
    <s v="CON"/>
    <s v="C"/>
    <s v="Labor"/>
    <s v="TEC"/>
    <m/>
    <s v="BNL"/>
    <s v="Const"/>
    <s v="VAC"/>
    <x v="9"/>
    <s v="A.PP033"/>
    <s v="APP00070"/>
    <m/>
    <m/>
    <m/>
    <m/>
    <m/>
    <m/>
    <m/>
    <m/>
    <n v="1459.14"/>
    <n v="20427.93"/>
    <m/>
    <m/>
    <m/>
    <m/>
    <m/>
    <m/>
    <m/>
    <x v="0"/>
    <x v="0"/>
    <m/>
  </r>
  <r>
    <s v=""/>
    <s v=" EJ_0203_4660"/>
    <s v="RCS Arc Chambers - Arc 7 - Acceptance Testing"/>
    <s v="6.03.02.04.01"/>
    <x v="1"/>
    <d v="2026-09-25T00:00:00"/>
    <d v="2026-12-23T00:00:00"/>
    <s v="rnavarrol"/>
    <s v="chetzel"/>
    <n v="24056.02"/>
    <s v="CON"/>
    <s v="C"/>
    <s v="Labor"/>
    <s v="TEC"/>
    <m/>
    <s v="BNL"/>
    <s v="Const"/>
    <s v="VAC"/>
    <x v="9"/>
    <s v="A.PP033"/>
    <s v="APP00070"/>
    <m/>
    <m/>
    <m/>
    <m/>
    <m/>
    <m/>
    <m/>
    <m/>
    <n v="1603.73"/>
    <n v="22452.29"/>
    <m/>
    <m/>
    <m/>
    <m/>
    <m/>
    <m/>
    <m/>
    <x v="0"/>
    <x v="0"/>
    <m/>
  </r>
  <r>
    <s v=""/>
    <s v=" EJ_0203_4660"/>
    <s v="RCS Arc Chambers - Arc 7 - Acceptance Testing"/>
    <s v="6.03.02.04.01"/>
    <x v="1"/>
    <d v="2026-09-25T00:00:00"/>
    <d v="2026-12-23T00:00:00"/>
    <s v="rnavarrol"/>
    <s v="chetzel"/>
    <n v="16590.02"/>
    <s v="CON"/>
    <s v="C"/>
    <s v="Labor"/>
    <s v="TEC"/>
    <m/>
    <s v="BNL"/>
    <s v="Const"/>
    <s v="VAC"/>
    <x v="9"/>
    <s v="A.PP033"/>
    <s v="APP00070"/>
    <m/>
    <m/>
    <m/>
    <m/>
    <m/>
    <m/>
    <m/>
    <m/>
    <n v="1106"/>
    <n v="15484.02"/>
    <m/>
    <m/>
    <m/>
    <m/>
    <m/>
    <m/>
    <m/>
    <x v="0"/>
    <x v="0"/>
    <m/>
  </r>
  <r>
    <s v=""/>
    <s v=" DE_0400_6260"/>
    <s v="SiPMT &amp; SiPMT PCBoard Vendor Delivery (dRICH)"/>
    <s v="6.10.04.02"/>
    <x v="0"/>
    <d v="2029-08-03T00:00:00"/>
    <d v="2029-08-03T00:00:00"/>
    <s v="ewoolsey"/>
    <s v="bzihlmann"/>
    <n v="405858.42"/>
    <s v="EDIA"/>
    <s v="C"/>
    <s v="Nonlabor"/>
    <s v="TEC"/>
    <s v="CD-3A"/>
    <s v="JLAB"/>
    <s v="Const"/>
    <s v="DET"/>
    <x v="9"/>
    <s v="S.P076"/>
    <s v="APP00068"/>
    <m/>
    <m/>
    <m/>
    <m/>
    <m/>
    <m/>
    <m/>
    <m/>
    <m/>
    <m/>
    <m/>
    <n v="405858.42"/>
    <m/>
    <m/>
    <m/>
    <m/>
    <m/>
    <x v="0"/>
    <x v="0"/>
    <m/>
  </r>
  <r>
    <s v=""/>
    <s v=" EJ_0203_4455"/>
    <s v="RCS Vacuum Valves - Arc Delivery - 9"/>
    <s v="6.03.02.04.06"/>
    <x v="0"/>
    <d v="2027-03-24T00:00:00"/>
    <d v="2027-05-04T00:00:00"/>
    <s v="rnavarrol"/>
    <s v="chetzel"/>
    <n v="3656.09"/>
    <s v="EDIA"/>
    <s v="C"/>
    <s v="Labor"/>
    <s v="TEC"/>
    <m/>
    <s v="BNL"/>
    <s v="Const"/>
    <s v="VAC"/>
    <x v="8"/>
    <s v="S.P078"/>
    <s v="APP00006"/>
    <m/>
    <m/>
    <m/>
    <m/>
    <m/>
    <m/>
    <m/>
    <m/>
    <m/>
    <n v="3656.09"/>
    <m/>
    <m/>
    <m/>
    <m/>
    <m/>
    <m/>
    <m/>
    <x v="0"/>
    <x v="0"/>
    <m/>
  </r>
  <r>
    <s v=""/>
    <s v=" EJ_0203_4455"/>
    <s v="RCS Vacuum Valves - Arc Delivery - 9"/>
    <s v="6.03.02.04.06"/>
    <x v="0"/>
    <d v="2027-03-24T00:00:00"/>
    <d v="2027-05-04T00:00:00"/>
    <s v="rnavarrol"/>
    <s v="chetzel"/>
    <n v="7233.11"/>
    <s v="EDIA"/>
    <s v="C"/>
    <s v="Labor"/>
    <s v="TEC"/>
    <m/>
    <s v="BNL"/>
    <s v="Const"/>
    <s v="VAC"/>
    <x v="8"/>
    <s v="S.P078"/>
    <s v="APP00006"/>
    <m/>
    <m/>
    <m/>
    <m/>
    <m/>
    <m/>
    <m/>
    <m/>
    <m/>
    <n v="7233.11"/>
    <m/>
    <m/>
    <m/>
    <m/>
    <m/>
    <m/>
    <m/>
    <x v="0"/>
    <x v="0"/>
    <m/>
  </r>
  <r>
    <s v=""/>
    <s v=" EJ_0203_4465"/>
    <s v="RCS Vacuum Valves - Arc Delivery - 11"/>
    <s v="6.03.02.04.06"/>
    <x v="0"/>
    <d v="2027-05-05T00:00:00"/>
    <d v="2027-06-16T00:00:00"/>
    <s v="rnavarrol"/>
    <s v="chetzel"/>
    <n v="3656.09"/>
    <s v="EDIA"/>
    <s v="C"/>
    <s v="Labor"/>
    <s v="TEC"/>
    <m/>
    <s v="BNL"/>
    <s v="Const"/>
    <s v="VAC"/>
    <x v="8"/>
    <s v="S.P078"/>
    <s v="APP00006"/>
    <m/>
    <m/>
    <m/>
    <m/>
    <m/>
    <m/>
    <m/>
    <m/>
    <m/>
    <n v="3656.09"/>
    <m/>
    <m/>
    <m/>
    <m/>
    <m/>
    <m/>
    <m/>
    <x v="0"/>
    <x v="0"/>
    <m/>
  </r>
  <r>
    <s v=""/>
    <s v=" EJ_0203_4465"/>
    <s v="RCS Vacuum Valves - Arc Delivery - 11"/>
    <s v="6.03.02.04.06"/>
    <x v="0"/>
    <d v="2027-05-05T00:00:00"/>
    <d v="2027-06-16T00:00:00"/>
    <s v="rnavarrol"/>
    <s v="chetzel"/>
    <n v="7233.11"/>
    <s v="EDIA"/>
    <s v="C"/>
    <s v="Labor"/>
    <s v="TEC"/>
    <m/>
    <s v="BNL"/>
    <s v="Const"/>
    <s v="VAC"/>
    <x v="8"/>
    <s v="S.P078"/>
    <s v="APP00006"/>
    <m/>
    <m/>
    <m/>
    <m/>
    <m/>
    <m/>
    <m/>
    <m/>
    <m/>
    <n v="7233.11"/>
    <m/>
    <m/>
    <m/>
    <m/>
    <m/>
    <m/>
    <m/>
    <x v="0"/>
    <x v="0"/>
    <m/>
  </r>
  <r>
    <s v=""/>
    <s v=" EJ_0203_4475"/>
    <s v="RCS Vacuum Valves - Arc Delivery - 5"/>
    <s v="6.03.02.04.06"/>
    <x v="0"/>
    <d v="2027-06-17T00:00:00"/>
    <d v="2027-07-29T00:00:00"/>
    <s v="rnavarrol"/>
    <s v="chetzel"/>
    <n v="3656.09"/>
    <s v="EDIA"/>
    <s v="C"/>
    <s v="Labor"/>
    <s v="TEC"/>
    <m/>
    <s v="BNL"/>
    <s v="Const"/>
    <s v="VAC"/>
    <x v="8"/>
    <s v="S.P078"/>
    <s v="APP00006"/>
    <m/>
    <m/>
    <m/>
    <m/>
    <m/>
    <m/>
    <m/>
    <m/>
    <m/>
    <n v="3656.09"/>
    <m/>
    <m/>
    <m/>
    <m/>
    <m/>
    <m/>
    <m/>
    <x v="0"/>
    <x v="0"/>
    <m/>
  </r>
  <r>
    <s v=""/>
    <s v=" EJ_0203_4475"/>
    <s v="RCS Vacuum Valves - Arc Delivery - 5"/>
    <s v="6.03.02.04.06"/>
    <x v="0"/>
    <d v="2027-06-17T00:00:00"/>
    <d v="2027-07-29T00:00:00"/>
    <s v="rnavarrol"/>
    <s v="chetzel"/>
    <n v="7233.11"/>
    <s v="EDIA"/>
    <s v="C"/>
    <s v="Labor"/>
    <s v="TEC"/>
    <m/>
    <s v="BNL"/>
    <s v="Const"/>
    <s v="VAC"/>
    <x v="8"/>
    <s v="S.P078"/>
    <s v="APP00006"/>
    <m/>
    <m/>
    <m/>
    <m/>
    <m/>
    <m/>
    <m/>
    <m/>
    <m/>
    <n v="7233.11"/>
    <m/>
    <m/>
    <m/>
    <m/>
    <m/>
    <m/>
    <m/>
    <x v="0"/>
    <x v="0"/>
    <m/>
  </r>
  <r>
    <s v=""/>
    <s v=" EJ_0203_4485"/>
    <s v="RCS Vacuum Valves - Arc Delivery - 3"/>
    <s v="6.03.02.04.06"/>
    <x v="0"/>
    <d v="2027-07-30T00:00:00"/>
    <d v="2027-09-10T00:00:00"/>
    <s v="rnavarrol"/>
    <s v="chetzel"/>
    <n v="3656.09"/>
    <s v="EDIA"/>
    <s v="C"/>
    <s v="Labor"/>
    <s v="TEC"/>
    <m/>
    <s v="BNL"/>
    <s v="Const"/>
    <s v="VAC"/>
    <x v="8"/>
    <s v="S.P078"/>
    <s v="APP00006"/>
    <m/>
    <m/>
    <m/>
    <m/>
    <m/>
    <m/>
    <m/>
    <m/>
    <m/>
    <n v="3656.09"/>
    <m/>
    <m/>
    <m/>
    <m/>
    <m/>
    <m/>
    <m/>
    <x v="0"/>
    <x v="0"/>
    <m/>
  </r>
  <r>
    <s v=""/>
    <s v=" EJ_0203_4485"/>
    <s v="RCS Vacuum Valves - Arc Delivery - 3"/>
    <s v="6.03.02.04.06"/>
    <x v="0"/>
    <d v="2027-07-30T00:00:00"/>
    <d v="2027-09-10T00:00:00"/>
    <s v="rnavarrol"/>
    <s v="chetzel"/>
    <n v="7233.11"/>
    <s v="EDIA"/>
    <s v="C"/>
    <s v="Labor"/>
    <s v="TEC"/>
    <m/>
    <s v="BNL"/>
    <s v="Const"/>
    <s v="VAC"/>
    <x v="8"/>
    <s v="S.P078"/>
    <s v="APP00006"/>
    <m/>
    <m/>
    <m/>
    <m/>
    <m/>
    <m/>
    <m/>
    <m/>
    <m/>
    <n v="7233.11"/>
    <m/>
    <m/>
    <m/>
    <m/>
    <m/>
    <m/>
    <m/>
    <x v="0"/>
    <x v="0"/>
    <m/>
  </r>
  <r>
    <s v=""/>
    <s v=" EJ_0203_4495"/>
    <s v="RCS Vacuum Valves - Arc Delivery - 1"/>
    <s v="6.03.02.04.06"/>
    <x v="0"/>
    <d v="2027-09-13T00:00:00"/>
    <d v="2027-10-25T00:00:00"/>
    <s v="rnavarrol"/>
    <s v="chetzel"/>
    <n v="3724.33"/>
    <s v="EDIA"/>
    <s v="C"/>
    <s v="Labor"/>
    <s v="TEC"/>
    <m/>
    <s v="BNL"/>
    <s v="Const"/>
    <s v="VAC"/>
    <x v="8"/>
    <s v="S.P078"/>
    <s v="APP00006"/>
    <m/>
    <m/>
    <m/>
    <m/>
    <m/>
    <m/>
    <m/>
    <m/>
    <m/>
    <n v="1738.02"/>
    <n v="1986.31"/>
    <m/>
    <m/>
    <m/>
    <m/>
    <m/>
    <m/>
    <x v="0"/>
    <x v="0"/>
    <m/>
  </r>
  <r>
    <s v=""/>
    <s v=" EJ_0203_4495"/>
    <s v="RCS Vacuum Valves - Arc Delivery - 1"/>
    <s v="6.03.02.04.06"/>
    <x v="0"/>
    <d v="2027-09-13T00:00:00"/>
    <d v="2027-10-25T00:00:00"/>
    <s v="rnavarrol"/>
    <s v="chetzel"/>
    <n v="7368.13"/>
    <s v="EDIA"/>
    <s v="C"/>
    <s v="Labor"/>
    <s v="TEC"/>
    <m/>
    <s v="BNL"/>
    <s v="Const"/>
    <s v="VAC"/>
    <x v="8"/>
    <s v="S.P078"/>
    <s v="APP00006"/>
    <m/>
    <m/>
    <m/>
    <m/>
    <m/>
    <m/>
    <m/>
    <m/>
    <m/>
    <n v="3438.46"/>
    <n v="3929.67"/>
    <m/>
    <m/>
    <m/>
    <m/>
    <m/>
    <m/>
    <x v="0"/>
    <x v="0"/>
    <m/>
  </r>
  <r>
    <s v=""/>
    <s v=" EJ_0203_4505"/>
    <s v="RCS Vacuum Valves - Arc Delivery - 7"/>
    <s v="6.03.02.04.06"/>
    <x v="0"/>
    <d v="2027-10-26T00:00:00"/>
    <d v="2027-12-09T00:00:00"/>
    <s v="rnavarrol"/>
    <s v="chetzel"/>
    <n v="3784.05"/>
    <s v="EDIA"/>
    <s v="C"/>
    <s v="Labor"/>
    <s v="TEC"/>
    <m/>
    <s v="BNL"/>
    <s v="Const"/>
    <s v="VAC"/>
    <x v="8"/>
    <s v="S.P078"/>
    <s v="APP00006"/>
    <m/>
    <m/>
    <m/>
    <m/>
    <m/>
    <m/>
    <m/>
    <m/>
    <m/>
    <m/>
    <n v="3784.05"/>
    <m/>
    <m/>
    <m/>
    <m/>
    <m/>
    <m/>
    <x v="0"/>
    <x v="0"/>
    <m/>
  </r>
  <r>
    <s v=""/>
    <s v=" EJ_0203_4505"/>
    <s v="RCS Vacuum Valves - Arc Delivery - 7"/>
    <s v="6.03.02.04.06"/>
    <x v="0"/>
    <d v="2027-10-26T00:00:00"/>
    <d v="2027-12-09T00:00:00"/>
    <s v="rnavarrol"/>
    <s v="chetzel"/>
    <n v="7486.27"/>
    <s v="EDIA"/>
    <s v="C"/>
    <s v="Labor"/>
    <s v="TEC"/>
    <m/>
    <s v="BNL"/>
    <s v="Const"/>
    <s v="VAC"/>
    <x v="8"/>
    <s v="S.P078"/>
    <s v="APP00006"/>
    <m/>
    <m/>
    <m/>
    <m/>
    <m/>
    <m/>
    <m/>
    <m/>
    <m/>
    <m/>
    <n v="7486.27"/>
    <m/>
    <m/>
    <m/>
    <m/>
    <m/>
    <m/>
    <x v="0"/>
    <x v="0"/>
    <m/>
  </r>
  <r>
    <s v=""/>
    <s v=" EJ_0203_4515"/>
    <s v="RCS Vacuum Monitoring and Controls - Arc Delivery - 9"/>
    <s v="6.03.02.04.06"/>
    <x v="0"/>
    <d v="2027-03-24T00:00:00"/>
    <d v="2027-05-04T00:00:00"/>
    <s v="rnavarrol"/>
    <s v="chetzel"/>
    <n v="3656.09"/>
    <s v="EDIA"/>
    <s v="C"/>
    <s v="Labor"/>
    <s v="TEC"/>
    <m/>
    <s v="BNL"/>
    <s v="Const"/>
    <s v="VAC"/>
    <x v="8"/>
    <s v="S.P067"/>
    <s v="APP00152"/>
    <m/>
    <m/>
    <m/>
    <m/>
    <m/>
    <m/>
    <m/>
    <m/>
    <m/>
    <n v="3656.09"/>
    <m/>
    <m/>
    <m/>
    <m/>
    <m/>
    <m/>
    <m/>
    <x v="0"/>
    <x v="0"/>
    <m/>
  </r>
  <r>
    <s v=""/>
    <s v=" EJ_0203_4515"/>
    <s v="RCS Vacuum Monitoring and Controls - Arc Delivery - 9"/>
    <s v="6.03.02.04.06"/>
    <x v="0"/>
    <d v="2027-03-24T00:00:00"/>
    <d v="2027-05-04T00:00:00"/>
    <s v="rnavarrol"/>
    <s v="chetzel"/>
    <n v="9644.15"/>
    <s v="EDIA"/>
    <s v="C"/>
    <s v="Labor"/>
    <s v="TEC"/>
    <m/>
    <s v="BNL"/>
    <s v="Const"/>
    <s v="VAC"/>
    <x v="8"/>
    <s v="S.P067"/>
    <s v="APP00152"/>
    <m/>
    <m/>
    <m/>
    <m/>
    <m/>
    <m/>
    <m/>
    <m/>
    <m/>
    <n v="9644.15"/>
    <m/>
    <m/>
    <m/>
    <m/>
    <m/>
    <m/>
    <m/>
    <x v="0"/>
    <x v="0"/>
    <m/>
  </r>
  <r>
    <s v=""/>
    <s v=" EJ_0203_4525"/>
    <s v="RCS Vacuum Monitoring and Controls - Arc Delivery - 11"/>
    <s v="6.03.02.04.06"/>
    <x v="0"/>
    <d v="2027-05-05T00:00:00"/>
    <d v="2027-06-16T00:00:00"/>
    <s v="rnavarrol"/>
    <s v="chetzel"/>
    <n v="3656.09"/>
    <s v="EDIA"/>
    <s v="C"/>
    <s v="Labor"/>
    <s v="TEC"/>
    <m/>
    <s v="BNL"/>
    <s v="Const"/>
    <s v="VAC"/>
    <x v="8"/>
    <s v="S.P067"/>
    <s v="APP00152"/>
    <m/>
    <m/>
    <m/>
    <m/>
    <m/>
    <m/>
    <m/>
    <m/>
    <m/>
    <n v="3656.09"/>
    <m/>
    <m/>
    <m/>
    <m/>
    <m/>
    <m/>
    <m/>
    <x v="0"/>
    <x v="0"/>
    <m/>
  </r>
  <r>
    <s v=""/>
    <s v=" EJ_0203_4525"/>
    <s v="RCS Vacuum Monitoring and Controls - Arc Delivery - 11"/>
    <s v="6.03.02.04.06"/>
    <x v="0"/>
    <d v="2027-05-05T00:00:00"/>
    <d v="2027-06-16T00:00:00"/>
    <s v="rnavarrol"/>
    <s v="chetzel"/>
    <n v="9644.15"/>
    <s v="EDIA"/>
    <s v="C"/>
    <s v="Labor"/>
    <s v="TEC"/>
    <m/>
    <s v="BNL"/>
    <s v="Const"/>
    <s v="VAC"/>
    <x v="8"/>
    <s v="S.P067"/>
    <s v="APP00152"/>
    <m/>
    <m/>
    <m/>
    <m/>
    <m/>
    <m/>
    <m/>
    <m/>
    <m/>
    <n v="9644.15"/>
    <m/>
    <m/>
    <m/>
    <m/>
    <m/>
    <m/>
    <m/>
    <x v="0"/>
    <x v="0"/>
    <m/>
  </r>
  <r>
    <s v=""/>
    <s v=" EJ_0203_4535"/>
    <s v="RCS Vacuum Monitoring and Controls - Arc Delivery - 5"/>
    <s v="6.03.02.04.06"/>
    <x v="0"/>
    <d v="2027-06-17T00:00:00"/>
    <d v="2027-07-29T00:00:00"/>
    <s v="rnavarrol"/>
    <s v="chetzel"/>
    <n v="3656.09"/>
    <s v="EDIA"/>
    <s v="C"/>
    <s v="Labor"/>
    <s v="TEC"/>
    <m/>
    <s v="BNL"/>
    <s v="Const"/>
    <s v="VAC"/>
    <x v="8"/>
    <s v="S.P067"/>
    <s v="APP00152"/>
    <m/>
    <m/>
    <m/>
    <m/>
    <m/>
    <m/>
    <m/>
    <m/>
    <m/>
    <n v="3656.09"/>
    <m/>
    <m/>
    <m/>
    <m/>
    <m/>
    <m/>
    <m/>
    <x v="0"/>
    <x v="0"/>
    <m/>
  </r>
  <r>
    <s v=""/>
    <s v=" EJ_0203_4535"/>
    <s v="RCS Vacuum Monitoring and Controls - Arc Delivery - 5"/>
    <s v="6.03.02.04.06"/>
    <x v="0"/>
    <d v="2027-06-17T00:00:00"/>
    <d v="2027-07-29T00:00:00"/>
    <s v="rnavarrol"/>
    <s v="chetzel"/>
    <n v="9644.15"/>
    <s v="EDIA"/>
    <s v="C"/>
    <s v="Labor"/>
    <s v="TEC"/>
    <m/>
    <s v="BNL"/>
    <s v="Const"/>
    <s v="VAC"/>
    <x v="8"/>
    <s v="S.P067"/>
    <s v="APP00152"/>
    <m/>
    <m/>
    <m/>
    <m/>
    <m/>
    <m/>
    <m/>
    <m/>
    <m/>
    <n v="9644.15"/>
    <m/>
    <m/>
    <m/>
    <m/>
    <m/>
    <m/>
    <m/>
    <x v="0"/>
    <x v="0"/>
    <m/>
  </r>
  <r>
    <s v=""/>
    <s v=" EJ_0203_4545"/>
    <s v="RCS Vacuum Monitoring and Controls - Arc Delivery - 3"/>
    <s v="6.03.02.04.06"/>
    <x v="0"/>
    <d v="2027-07-30T00:00:00"/>
    <d v="2027-09-10T00:00:00"/>
    <s v="rnavarrol"/>
    <s v="chetzel"/>
    <n v="3656.09"/>
    <s v="EDIA"/>
    <s v="C"/>
    <s v="Labor"/>
    <s v="TEC"/>
    <m/>
    <s v="BNL"/>
    <s v="Const"/>
    <s v="VAC"/>
    <x v="8"/>
    <s v="S.P067"/>
    <s v="APP00152"/>
    <m/>
    <m/>
    <m/>
    <m/>
    <m/>
    <m/>
    <m/>
    <m/>
    <m/>
    <n v="3656.09"/>
    <m/>
    <m/>
    <m/>
    <m/>
    <m/>
    <m/>
    <m/>
    <x v="0"/>
    <x v="0"/>
    <m/>
  </r>
  <r>
    <s v=""/>
    <s v=" EJ_0203_4545"/>
    <s v="RCS Vacuum Monitoring and Controls - Arc Delivery - 3"/>
    <s v="6.03.02.04.06"/>
    <x v="0"/>
    <d v="2027-07-30T00:00:00"/>
    <d v="2027-09-10T00:00:00"/>
    <s v="rnavarrol"/>
    <s v="chetzel"/>
    <n v="9644.15"/>
    <s v="EDIA"/>
    <s v="C"/>
    <s v="Labor"/>
    <s v="TEC"/>
    <m/>
    <s v="BNL"/>
    <s v="Const"/>
    <s v="VAC"/>
    <x v="8"/>
    <s v="S.P067"/>
    <s v="APP00152"/>
    <m/>
    <m/>
    <m/>
    <m/>
    <m/>
    <m/>
    <m/>
    <m/>
    <m/>
    <n v="9644.15"/>
    <m/>
    <m/>
    <m/>
    <m/>
    <m/>
    <m/>
    <m/>
    <x v="0"/>
    <x v="0"/>
    <m/>
  </r>
  <r>
    <s v=""/>
    <s v=" EJ_0203_4555"/>
    <s v="RCS Vacuum Monitoring and Controls - Arc Delivery - 1"/>
    <s v="6.03.02.04.06"/>
    <x v="0"/>
    <d v="2027-09-13T00:00:00"/>
    <d v="2027-10-25T00:00:00"/>
    <s v="rnavarrol"/>
    <s v="chetzel"/>
    <n v="3724.33"/>
    <s v="EDIA"/>
    <s v="C"/>
    <s v="Labor"/>
    <s v="TEC"/>
    <m/>
    <s v="BNL"/>
    <s v="Const"/>
    <s v="VAC"/>
    <x v="8"/>
    <s v="S.P067"/>
    <s v="APP00152"/>
    <m/>
    <m/>
    <m/>
    <m/>
    <m/>
    <m/>
    <m/>
    <m/>
    <m/>
    <n v="1738.02"/>
    <n v="1986.31"/>
    <m/>
    <m/>
    <m/>
    <m/>
    <m/>
    <m/>
    <x v="0"/>
    <x v="0"/>
    <m/>
  </r>
  <r>
    <s v=""/>
    <s v=" EJ_0203_4555"/>
    <s v="RCS Vacuum Monitoring and Controls - Arc Delivery - 1"/>
    <s v="6.03.02.04.06"/>
    <x v="0"/>
    <d v="2027-09-13T00:00:00"/>
    <d v="2027-10-25T00:00:00"/>
    <s v="rnavarrol"/>
    <s v="chetzel"/>
    <n v="9824.18"/>
    <s v="EDIA"/>
    <s v="C"/>
    <s v="Labor"/>
    <s v="TEC"/>
    <m/>
    <s v="BNL"/>
    <s v="Const"/>
    <s v="VAC"/>
    <x v="8"/>
    <s v="S.P067"/>
    <s v="APP00152"/>
    <m/>
    <m/>
    <m/>
    <m/>
    <m/>
    <m/>
    <m/>
    <m/>
    <m/>
    <n v="4584.62"/>
    <n v="5239.5600000000004"/>
    <m/>
    <m/>
    <m/>
    <m/>
    <m/>
    <m/>
    <x v="0"/>
    <x v="0"/>
    <m/>
  </r>
  <r>
    <s v=""/>
    <s v=" EJ_0203_4565"/>
    <s v="RCS Vacuum Monitoring and Controls - Arc Delivery - 7"/>
    <s v="6.03.02.04.06"/>
    <x v="0"/>
    <d v="2027-10-26T00:00:00"/>
    <d v="2027-12-09T00:00:00"/>
    <s v="rnavarrol"/>
    <s v="chetzel"/>
    <n v="3784.05"/>
    <s v="EDIA"/>
    <s v="C"/>
    <s v="Labor"/>
    <s v="TEC"/>
    <m/>
    <s v="BNL"/>
    <s v="Const"/>
    <s v="VAC"/>
    <x v="8"/>
    <s v="S.P067"/>
    <s v="APP00152"/>
    <m/>
    <m/>
    <m/>
    <m/>
    <m/>
    <m/>
    <m/>
    <m/>
    <m/>
    <m/>
    <n v="3784.05"/>
    <m/>
    <m/>
    <m/>
    <m/>
    <m/>
    <m/>
    <x v="0"/>
    <x v="0"/>
    <m/>
  </r>
  <r>
    <s v=""/>
    <s v=" EJ_0203_4565"/>
    <s v="RCS Vacuum Monitoring and Controls - Arc Delivery - 7"/>
    <s v="6.03.02.04.06"/>
    <x v="0"/>
    <d v="2027-10-26T00:00:00"/>
    <d v="2027-12-09T00:00:00"/>
    <s v="rnavarrol"/>
    <s v="chetzel"/>
    <n v="9981.7000000000007"/>
    <s v="EDIA"/>
    <s v="C"/>
    <s v="Labor"/>
    <s v="TEC"/>
    <m/>
    <s v="BNL"/>
    <s v="Const"/>
    <s v="VAC"/>
    <x v="8"/>
    <s v="S.P067"/>
    <s v="APP00152"/>
    <m/>
    <m/>
    <m/>
    <m/>
    <m/>
    <m/>
    <m/>
    <m/>
    <m/>
    <m/>
    <n v="9981.7000000000007"/>
    <m/>
    <m/>
    <m/>
    <m/>
    <m/>
    <m/>
    <x v="0"/>
    <x v="0"/>
    <m/>
  </r>
  <r>
    <s v=""/>
    <s v=" EJ_0203_5220"/>
    <s v="RCS Supports, Seals and Hardware- Vendor Oversight"/>
    <s v="6.03.02.04.01"/>
    <x v="0"/>
    <d v="2026-06-22T00:00:00"/>
    <d v="2027-09-29T00:00:00"/>
    <s v="rnavarrol"/>
    <s v="chetzel"/>
    <n v="43543.86"/>
    <s v="EDIA"/>
    <s v="C"/>
    <s v="Labor"/>
    <s v="TEC"/>
    <m/>
    <s v="BNL"/>
    <s v="Const"/>
    <s v="VAC"/>
    <x v="9"/>
    <s v="A.PP033"/>
    <s v="APP00070"/>
    <m/>
    <m/>
    <m/>
    <m/>
    <m/>
    <m/>
    <m/>
    <m/>
    <n v="9661.2900000000009"/>
    <n v="33882.57"/>
    <m/>
    <m/>
    <m/>
    <m/>
    <m/>
    <m/>
    <m/>
    <x v="0"/>
    <x v="0"/>
    <m/>
  </r>
  <r>
    <s v=""/>
    <s v=" EJ_0203_5220"/>
    <s v="RCS Supports, Seals and Hardware- Vendor Oversight"/>
    <s v="6.03.02.04.01"/>
    <x v="0"/>
    <d v="2026-06-22T00:00:00"/>
    <d v="2027-09-29T00:00:00"/>
    <s v="rnavarrol"/>
    <s v="chetzel"/>
    <n v="7257.31"/>
    <s v="EDIA"/>
    <s v="C"/>
    <s v="Labor"/>
    <s v="TEC"/>
    <m/>
    <s v="BNL"/>
    <s v="Const"/>
    <s v="VAC"/>
    <x v="9"/>
    <s v="A.PP033"/>
    <s v="APP00070"/>
    <m/>
    <m/>
    <m/>
    <m/>
    <m/>
    <m/>
    <m/>
    <m/>
    <n v="1610.22"/>
    <n v="5647.09"/>
    <m/>
    <m/>
    <m/>
    <m/>
    <m/>
    <m/>
    <m/>
    <x v="0"/>
    <x v="0"/>
    <m/>
  </r>
  <r>
    <s v=""/>
    <s v=" EJ_0203_4840"/>
    <s v="TR Effort: RCS Vacuum Valves - First Article"/>
    <s v="6.03.02.04.02"/>
    <x v="1"/>
    <d v="2025-12-10T00:00:00"/>
    <d v="2026-04-06T00:00:00"/>
    <s v="rnavarrol"/>
    <s v="chetzel"/>
    <n v="14129.8"/>
    <s v="CON"/>
    <s v="C"/>
    <s v="Labor"/>
    <s v="TEC"/>
    <m/>
    <s v="BNL"/>
    <s v="Const"/>
    <s v="VAC"/>
    <x v="9"/>
    <s v="A.PP033"/>
    <s v="APP00070"/>
    <m/>
    <m/>
    <m/>
    <m/>
    <m/>
    <m/>
    <m/>
    <m/>
    <n v="14129.8"/>
    <m/>
    <m/>
    <m/>
    <m/>
    <m/>
    <m/>
    <m/>
    <m/>
    <x v="0"/>
    <x v="0"/>
    <m/>
  </r>
  <r>
    <s v=""/>
    <s v=" EJ_0203_4850"/>
    <s v="RCS Vacuum Valves - First Article Acceptance Testing"/>
    <s v="6.03.02.04.02"/>
    <x v="1"/>
    <d v="2026-04-07T00:00:00"/>
    <d v="2026-05-04T00:00:00"/>
    <s v="rnavarrol"/>
    <s v="chetzel"/>
    <n v="14129.8"/>
    <s v="CON"/>
    <s v="C"/>
    <s v="Labor"/>
    <s v="TEC"/>
    <m/>
    <s v="BNL"/>
    <s v="Const"/>
    <s v="VAC"/>
    <x v="9"/>
    <s v="A.PP033"/>
    <s v="APP00070"/>
    <m/>
    <m/>
    <m/>
    <m/>
    <m/>
    <m/>
    <m/>
    <m/>
    <n v="14129.8"/>
    <m/>
    <m/>
    <m/>
    <m/>
    <m/>
    <m/>
    <m/>
    <m/>
    <x v="0"/>
    <x v="0"/>
    <m/>
  </r>
  <r>
    <s v=""/>
    <s v=" EJ_0203_4850"/>
    <s v="RCS Vacuum Valves - First Article Acceptance Testing"/>
    <s v="6.03.02.04.02"/>
    <x v="1"/>
    <d v="2026-04-07T00:00:00"/>
    <d v="2026-05-04T00:00:00"/>
    <s v="rnavarrol"/>
    <s v="chetzel"/>
    <n v="9318.02"/>
    <s v="CON"/>
    <s v="C"/>
    <s v="Labor"/>
    <s v="TEC"/>
    <m/>
    <s v="BNL"/>
    <s v="Const"/>
    <s v="VAC"/>
    <x v="9"/>
    <s v="A.PP033"/>
    <s v="APP00070"/>
    <m/>
    <m/>
    <m/>
    <m/>
    <m/>
    <m/>
    <m/>
    <m/>
    <n v="9318.02"/>
    <m/>
    <m/>
    <m/>
    <m/>
    <m/>
    <m/>
    <m/>
    <m/>
    <x v="0"/>
    <x v="0"/>
    <m/>
  </r>
  <r>
    <s v=""/>
    <s v=" EJ_0203_4850"/>
    <s v="RCS Vacuum Valves - First Article Acceptance Testing"/>
    <s v="6.03.02.04.02"/>
    <x v="1"/>
    <d v="2026-04-07T00:00:00"/>
    <d v="2026-05-04T00:00:00"/>
    <s v="rnavarrol"/>
    <s v="chetzel"/>
    <n v="5355.07"/>
    <s v="CON"/>
    <s v="C"/>
    <s v="Labor"/>
    <s v="TEC"/>
    <m/>
    <s v="BNL"/>
    <s v="Const"/>
    <s v="VAC"/>
    <x v="9"/>
    <s v="A.PP033"/>
    <s v="APP00070"/>
    <m/>
    <m/>
    <m/>
    <m/>
    <m/>
    <m/>
    <m/>
    <m/>
    <n v="5355.07"/>
    <m/>
    <m/>
    <m/>
    <m/>
    <m/>
    <m/>
    <m/>
    <m/>
    <x v="0"/>
    <x v="0"/>
    <m/>
  </r>
  <r>
    <s v=""/>
    <s v=" EJ_0203_4860"/>
    <s v="RCS Vacuum Valves - Fabrication Oversight"/>
    <s v="6.03.02.04.02"/>
    <x v="1"/>
    <d v="2026-05-05T00:00:00"/>
    <d v="2026-12-23T00:00:00"/>
    <s v="rnavarrol"/>
    <s v="chetzel"/>
    <n v="9432.17"/>
    <s v="CON"/>
    <s v="C"/>
    <s v="Labor"/>
    <s v="TEC"/>
    <m/>
    <s v="BNL"/>
    <s v="Const"/>
    <s v="VAC"/>
    <x v="9"/>
    <s v="A.PP033"/>
    <s v="APP00070"/>
    <m/>
    <m/>
    <m/>
    <m/>
    <m/>
    <m/>
    <m/>
    <m/>
    <n v="6130.91"/>
    <n v="3301.26"/>
    <m/>
    <m/>
    <m/>
    <m/>
    <m/>
    <m/>
    <m/>
    <x v="0"/>
    <x v="0"/>
    <m/>
  </r>
  <r>
    <s v=""/>
    <s v=" EJ_0203_4880"/>
    <s v="RCS Vacuum Valves - Acceptance Testing"/>
    <s v="6.03.02.04.02"/>
    <x v="1"/>
    <d v="2026-07-30T00:00:00"/>
    <d v="2027-03-23T00:00:00"/>
    <s v="rnavarrol"/>
    <s v="chetzel"/>
    <n v="3622.09"/>
    <s v="CON"/>
    <s v="C"/>
    <s v="Labor"/>
    <s v="TEC"/>
    <m/>
    <s v="BNL"/>
    <s v="Const"/>
    <s v="VAC"/>
    <x v="9"/>
    <s v="A.PP033"/>
    <s v="APP00070"/>
    <m/>
    <m/>
    <m/>
    <m/>
    <m/>
    <m/>
    <m/>
    <m/>
    <n v="996.07"/>
    <n v="2626.01"/>
    <m/>
    <m/>
    <m/>
    <m/>
    <m/>
    <m/>
    <m/>
    <x v="0"/>
    <x v="0"/>
    <m/>
  </r>
  <r>
    <s v=""/>
    <s v=" EJ_0203_4880"/>
    <s v="RCS Vacuum Valves - Acceptance Testing"/>
    <s v="6.03.02.04.02"/>
    <x v="1"/>
    <d v="2026-07-30T00:00:00"/>
    <d v="2027-03-23T00:00:00"/>
    <s v="rnavarrol"/>
    <s v="chetzel"/>
    <n v="28976.7"/>
    <s v="CON"/>
    <s v="C"/>
    <s v="Labor"/>
    <s v="TEC"/>
    <m/>
    <s v="BNL"/>
    <s v="Const"/>
    <s v="VAC"/>
    <x v="9"/>
    <s v="A.PP033"/>
    <s v="APP00070"/>
    <m/>
    <m/>
    <m/>
    <m/>
    <m/>
    <m/>
    <m/>
    <m/>
    <n v="7968.59"/>
    <n v="21008.11"/>
    <m/>
    <m/>
    <m/>
    <m/>
    <m/>
    <m/>
    <m/>
    <x v="0"/>
    <x v="0"/>
    <m/>
  </r>
  <r>
    <s v=""/>
    <s v=" EJ_0203_4880"/>
    <s v="RCS Vacuum Valves - Acceptance Testing"/>
    <s v="6.03.02.04.02"/>
    <x v="1"/>
    <d v="2026-07-30T00:00:00"/>
    <d v="2027-03-23T00:00:00"/>
    <s v="rnavarrol"/>
    <s v="chetzel"/>
    <n v="19108.93"/>
    <s v="CON"/>
    <s v="C"/>
    <s v="Labor"/>
    <s v="TEC"/>
    <m/>
    <s v="BNL"/>
    <s v="Const"/>
    <s v="VAC"/>
    <x v="9"/>
    <s v="A.PP033"/>
    <s v="APP00070"/>
    <m/>
    <m/>
    <m/>
    <m/>
    <m/>
    <m/>
    <m/>
    <m/>
    <n v="5254.96"/>
    <n v="13853.97"/>
    <m/>
    <m/>
    <m/>
    <m/>
    <m/>
    <m/>
    <m/>
    <x v="0"/>
    <x v="0"/>
    <m/>
  </r>
  <r>
    <s v=""/>
    <s v=" EJ_0203_4880"/>
    <s v="RCS Vacuum Valves - Acceptance Testing"/>
    <s v="6.03.02.04.02"/>
    <x v="1"/>
    <d v="2026-07-30T00:00:00"/>
    <d v="2027-03-23T00:00:00"/>
    <s v="rnavarrol"/>
    <s v="chetzel"/>
    <n v="5490.96"/>
    <s v="CON"/>
    <s v="C"/>
    <s v="Labor"/>
    <s v="TEC"/>
    <m/>
    <s v="BNL"/>
    <s v="Const"/>
    <s v="VAC"/>
    <x v="9"/>
    <s v="A.PP033"/>
    <s v="APP00070"/>
    <m/>
    <m/>
    <m/>
    <m/>
    <m/>
    <m/>
    <m/>
    <m/>
    <n v="1510.01"/>
    <n v="3980.95"/>
    <m/>
    <m/>
    <m/>
    <m/>
    <m/>
    <m/>
    <m/>
    <x v="0"/>
    <x v="0"/>
    <m/>
  </r>
  <r>
    <s v=""/>
    <s v=" EJ_0203_4900"/>
    <s v="RCS Vacuum Pumps - First Article Acceptance Testing"/>
    <s v="6.03.02.04.03"/>
    <x v="1"/>
    <d v="2025-12-10T00:00:00"/>
    <d v="2026-01-08T00:00:00"/>
    <s v="rnavarrol"/>
    <s v="chetzel"/>
    <n v="7064.9"/>
    <s v="CON"/>
    <s v="C"/>
    <s v="Labor"/>
    <s v="TEC"/>
    <m/>
    <s v="BNL"/>
    <s v="Const"/>
    <s v="VAC"/>
    <x v="9"/>
    <s v="A.PP033"/>
    <s v="APP00070"/>
    <m/>
    <m/>
    <m/>
    <m/>
    <m/>
    <m/>
    <m/>
    <m/>
    <n v="7064.9"/>
    <m/>
    <m/>
    <m/>
    <m/>
    <m/>
    <m/>
    <m/>
    <m/>
    <x v="0"/>
    <x v="0"/>
    <m/>
  </r>
  <r>
    <s v=""/>
    <s v=" EJ_0203_4900"/>
    <s v="RCS Vacuum Pumps - First Article Acceptance Testing"/>
    <s v="6.03.02.04.03"/>
    <x v="1"/>
    <d v="2025-12-10T00:00:00"/>
    <d v="2026-01-08T00:00:00"/>
    <s v="rnavarrol"/>
    <s v="chetzel"/>
    <n v="7064.9"/>
    <s v="CON"/>
    <s v="C"/>
    <s v="Labor"/>
    <s v="TEC"/>
    <m/>
    <s v="BNL"/>
    <s v="Const"/>
    <s v="VAC"/>
    <x v="9"/>
    <s v="A.PP033"/>
    <s v="APP00070"/>
    <m/>
    <m/>
    <m/>
    <m/>
    <m/>
    <m/>
    <m/>
    <m/>
    <n v="7064.9"/>
    <m/>
    <m/>
    <m/>
    <m/>
    <m/>
    <m/>
    <m/>
    <m/>
    <x v="0"/>
    <x v="0"/>
    <m/>
  </r>
  <r>
    <s v=""/>
    <s v=" EJ_0203_4900"/>
    <s v="RCS Vacuum Pumps - First Article Acceptance Testing"/>
    <s v="6.03.02.04.03"/>
    <x v="1"/>
    <d v="2025-12-10T00:00:00"/>
    <d v="2026-01-08T00:00:00"/>
    <s v="rnavarrol"/>
    <s v="chetzel"/>
    <n v="4659.01"/>
    <s v="CON"/>
    <s v="C"/>
    <s v="Labor"/>
    <s v="TEC"/>
    <m/>
    <s v="BNL"/>
    <s v="Const"/>
    <s v="VAC"/>
    <x v="9"/>
    <s v="A.PP033"/>
    <s v="APP00070"/>
    <m/>
    <m/>
    <m/>
    <m/>
    <m/>
    <m/>
    <m/>
    <m/>
    <n v="4659.01"/>
    <m/>
    <m/>
    <m/>
    <m/>
    <m/>
    <m/>
    <m/>
    <m/>
    <x v="0"/>
    <x v="0"/>
    <m/>
  </r>
  <r>
    <s v=""/>
    <s v=" EJ_0203_4990"/>
    <s v="RCS Vacuum Pumps - Acceptance Testing - Arc 9"/>
    <s v="6.03.02.04.03"/>
    <x v="1"/>
    <d v="2026-02-09T00:00:00"/>
    <d v="2026-03-23T00:00:00"/>
    <s v="rnavarrol"/>
    <s v="chetzel"/>
    <n v="3532.45"/>
    <s v="CON"/>
    <s v="C"/>
    <s v="Labor"/>
    <s v="TEC"/>
    <m/>
    <s v="BNL"/>
    <s v="Const"/>
    <s v="VAC"/>
    <x v="9"/>
    <s v="A.PP033"/>
    <s v="APP00070"/>
    <m/>
    <m/>
    <m/>
    <m/>
    <m/>
    <m/>
    <m/>
    <m/>
    <n v="3532.45"/>
    <m/>
    <m/>
    <m/>
    <m/>
    <m/>
    <m/>
    <m/>
    <m/>
    <x v="0"/>
    <x v="0"/>
    <m/>
  </r>
  <r>
    <s v=""/>
    <s v=" EJ_0203_4990"/>
    <s v="RCS Vacuum Pumps - Acceptance Testing - Arc 9"/>
    <s v="6.03.02.04.03"/>
    <x v="1"/>
    <d v="2026-02-09T00:00:00"/>
    <d v="2026-03-23T00:00:00"/>
    <s v="rnavarrol"/>
    <s v="chetzel"/>
    <n v="3532.45"/>
    <s v="CON"/>
    <s v="C"/>
    <s v="Labor"/>
    <s v="TEC"/>
    <m/>
    <s v="BNL"/>
    <s v="Const"/>
    <s v="VAC"/>
    <x v="9"/>
    <s v="A.PP033"/>
    <s v="APP00070"/>
    <m/>
    <m/>
    <m/>
    <m/>
    <m/>
    <m/>
    <m/>
    <m/>
    <n v="3532.45"/>
    <m/>
    <m/>
    <m/>
    <m/>
    <m/>
    <m/>
    <m/>
    <m/>
    <x v="0"/>
    <x v="0"/>
    <m/>
  </r>
  <r>
    <s v=""/>
    <s v=" EJ_0203_4990"/>
    <s v="RCS Vacuum Pumps - Acceptance Testing - Arc 9"/>
    <s v="6.03.02.04.03"/>
    <x v="1"/>
    <d v="2026-02-09T00:00:00"/>
    <d v="2026-03-23T00:00:00"/>
    <s v="rnavarrol"/>
    <s v="chetzel"/>
    <n v="9318.02"/>
    <s v="CON"/>
    <s v="C"/>
    <s v="Labor"/>
    <s v="TEC"/>
    <m/>
    <s v="BNL"/>
    <s v="Const"/>
    <s v="VAC"/>
    <x v="9"/>
    <s v="A.PP033"/>
    <s v="APP00070"/>
    <m/>
    <m/>
    <m/>
    <m/>
    <m/>
    <m/>
    <m/>
    <m/>
    <n v="9318.02"/>
    <m/>
    <m/>
    <m/>
    <m/>
    <m/>
    <m/>
    <m/>
    <m/>
    <x v="0"/>
    <x v="0"/>
    <m/>
  </r>
  <r>
    <s v=""/>
    <s v=" EJ_0203_4990"/>
    <s v="RCS Vacuum Pumps - Acceptance Testing - Arc 9"/>
    <s v="6.03.02.04.03"/>
    <x v="1"/>
    <d v="2026-02-09T00:00:00"/>
    <d v="2026-03-23T00:00:00"/>
    <s v="rnavarrol"/>
    <s v="chetzel"/>
    <n v="5355.07"/>
    <s v="CON"/>
    <s v="C"/>
    <s v="Labor"/>
    <s v="TEC"/>
    <m/>
    <s v="BNL"/>
    <s v="Const"/>
    <s v="VAC"/>
    <x v="9"/>
    <s v="A.PP033"/>
    <s v="APP00070"/>
    <m/>
    <m/>
    <m/>
    <m/>
    <m/>
    <m/>
    <m/>
    <m/>
    <n v="5355.07"/>
    <m/>
    <m/>
    <m/>
    <m/>
    <m/>
    <m/>
    <m/>
    <m/>
    <x v="0"/>
    <x v="0"/>
    <m/>
  </r>
  <r>
    <s v=""/>
    <s v=" EJ_0203_4940"/>
    <s v="TR Effort: RCS Vacuum Monitoring and Controls - First Article"/>
    <s v="6.03.02.04.04"/>
    <x v="1"/>
    <d v="2025-12-10T00:00:00"/>
    <d v="2026-04-06T00:00:00"/>
    <s v="rnavarrol"/>
    <s v="chetzel"/>
    <n v="28259.61"/>
    <s v="CON"/>
    <s v="C"/>
    <s v="Labor"/>
    <s v="TEC"/>
    <m/>
    <s v="BNL"/>
    <s v="Const"/>
    <s v="VAC"/>
    <x v="9"/>
    <s v="A.PP033"/>
    <s v="APP00070"/>
    <m/>
    <m/>
    <m/>
    <m/>
    <m/>
    <m/>
    <m/>
    <m/>
    <n v="28259.61"/>
    <m/>
    <m/>
    <m/>
    <m/>
    <m/>
    <m/>
    <m/>
    <m/>
    <x v="0"/>
    <x v="0"/>
    <m/>
  </r>
  <r>
    <s v=""/>
    <s v=" EJ_0203_4950"/>
    <s v="RCS Vacuum Monitoring and Controls - First Article Acceptance Testing"/>
    <s v="6.03.02.04.04"/>
    <x v="1"/>
    <d v="2026-04-07T00:00:00"/>
    <d v="2026-05-04T00:00:00"/>
    <s v="rnavarrol"/>
    <s v="chetzel"/>
    <n v="7064.9"/>
    <s v="CON"/>
    <s v="C"/>
    <s v="Labor"/>
    <s v="TEC"/>
    <m/>
    <s v="BNL"/>
    <s v="Const"/>
    <s v="VAC"/>
    <x v="9"/>
    <s v="A.PP033"/>
    <s v="APP00070"/>
    <m/>
    <m/>
    <m/>
    <m/>
    <m/>
    <m/>
    <m/>
    <m/>
    <n v="7064.9"/>
    <m/>
    <m/>
    <m/>
    <m/>
    <m/>
    <m/>
    <m/>
    <m/>
    <x v="0"/>
    <x v="0"/>
    <m/>
  </r>
  <r>
    <s v=""/>
    <s v=" EJ_0203_4950"/>
    <s v="RCS Vacuum Monitoring and Controls - First Article Acceptance Testing"/>
    <s v="6.03.02.04.04"/>
    <x v="1"/>
    <d v="2026-04-07T00:00:00"/>
    <d v="2026-05-04T00:00:00"/>
    <s v="rnavarrol"/>
    <s v="chetzel"/>
    <n v="28259.61"/>
    <s v="CON"/>
    <s v="C"/>
    <s v="Labor"/>
    <s v="TEC"/>
    <m/>
    <s v="BNL"/>
    <s v="Const"/>
    <s v="VAC"/>
    <x v="9"/>
    <s v="A.PP033"/>
    <s v="APP00070"/>
    <m/>
    <m/>
    <m/>
    <m/>
    <m/>
    <m/>
    <m/>
    <m/>
    <n v="28259.61"/>
    <m/>
    <m/>
    <m/>
    <m/>
    <m/>
    <m/>
    <m/>
    <m/>
    <x v="0"/>
    <x v="0"/>
    <m/>
  </r>
  <r>
    <s v=""/>
    <s v=" EJ_0203_4950"/>
    <s v="RCS Vacuum Monitoring and Controls - First Article Acceptance Testing"/>
    <s v="6.03.02.04.04"/>
    <x v="1"/>
    <d v="2026-04-07T00:00:00"/>
    <d v="2026-05-04T00:00:00"/>
    <s v="rnavarrol"/>
    <s v="chetzel"/>
    <n v="18636.04"/>
    <s v="CON"/>
    <s v="C"/>
    <s v="Labor"/>
    <s v="TEC"/>
    <m/>
    <s v="BNL"/>
    <s v="Const"/>
    <s v="VAC"/>
    <x v="9"/>
    <s v="A.PP033"/>
    <s v="APP00070"/>
    <m/>
    <m/>
    <m/>
    <m/>
    <m/>
    <m/>
    <m/>
    <m/>
    <n v="18636.04"/>
    <m/>
    <m/>
    <m/>
    <m/>
    <m/>
    <m/>
    <m/>
    <m/>
    <x v="0"/>
    <x v="0"/>
    <m/>
  </r>
  <r>
    <s v=""/>
    <s v=" EJ_0203_4950"/>
    <s v="RCS Vacuum Monitoring and Controls - First Article Acceptance Testing"/>
    <s v="6.03.02.04.04"/>
    <x v="1"/>
    <d v="2026-04-07T00:00:00"/>
    <d v="2026-05-04T00:00:00"/>
    <s v="rnavarrol"/>
    <s v="chetzel"/>
    <n v="5355.07"/>
    <s v="CON"/>
    <s v="C"/>
    <s v="Labor"/>
    <s v="TEC"/>
    <m/>
    <s v="BNL"/>
    <s v="Const"/>
    <s v="VAC"/>
    <x v="9"/>
    <s v="A.PP033"/>
    <s v="APP00070"/>
    <m/>
    <m/>
    <m/>
    <m/>
    <m/>
    <m/>
    <m/>
    <m/>
    <n v="5355.07"/>
    <m/>
    <m/>
    <m/>
    <m/>
    <m/>
    <m/>
    <m/>
    <m/>
    <x v="0"/>
    <x v="0"/>
    <m/>
  </r>
  <r>
    <s v=""/>
    <s v=" EJ_0203_4960"/>
    <s v="RCS Vacuum Monitoring and Controls - Fabrication Oversight"/>
    <s v="6.03.02.04.04"/>
    <x v="1"/>
    <d v="2026-05-05T00:00:00"/>
    <d v="2026-12-23T00:00:00"/>
    <s v="rnavarrol"/>
    <s v="chetzel"/>
    <n v="57211.58"/>
    <s v="CON"/>
    <s v="C"/>
    <s v="Labor"/>
    <s v="TEC"/>
    <m/>
    <s v="BNL"/>
    <s v="Const"/>
    <s v="VAC"/>
    <x v="9"/>
    <s v="A.PP033"/>
    <s v="APP00070"/>
    <m/>
    <m/>
    <m/>
    <m/>
    <m/>
    <m/>
    <m/>
    <m/>
    <n v="37187.53"/>
    <n v="20024.05"/>
    <m/>
    <m/>
    <m/>
    <m/>
    <m/>
    <m/>
    <m/>
    <x v="0"/>
    <x v="0"/>
    <m/>
  </r>
  <r>
    <s v=""/>
    <s v=" EJ_0203_4980"/>
    <s v="RCS Vacuum Monitoring and Controls - Acceptance Testing"/>
    <s v="6.03.02.04.04"/>
    <x v="1"/>
    <d v="2026-07-30T00:00:00"/>
    <d v="2027-03-23T00:00:00"/>
    <s v="rnavarrol"/>
    <s v="chetzel"/>
    <n v="115906.79"/>
    <s v="CON"/>
    <s v="C"/>
    <s v="Labor"/>
    <s v="TEC"/>
    <m/>
    <s v="BNL"/>
    <s v="Const"/>
    <s v="VAC"/>
    <x v="9"/>
    <s v="A.PP033"/>
    <s v="APP00070"/>
    <m/>
    <m/>
    <m/>
    <m/>
    <m/>
    <m/>
    <m/>
    <m/>
    <n v="31874.37"/>
    <n v="84032.42"/>
    <m/>
    <m/>
    <m/>
    <m/>
    <m/>
    <m/>
    <m/>
    <x v="0"/>
    <x v="0"/>
    <m/>
  </r>
  <r>
    <s v=""/>
    <s v=" EJ_0203_4980"/>
    <s v="RCS Vacuum Monitoring and Controls - Acceptance Testing"/>
    <s v="6.03.02.04.04"/>
    <x v="1"/>
    <d v="2026-07-30T00:00:00"/>
    <d v="2027-03-23T00:00:00"/>
    <s v="rnavarrol"/>
    <s v="chetzel"/>
    <n v="114653.58"/>
    <s v="CON"/>
    <s v="C"/>
    <s v="Labor"/>
    <s v="TEC"/>
    <m/>
    <s v="BNL"/>
    <s v="Const"/>
    <s v="VAC"/>
    <x v="9"/>
    <s v="A.PP033"/>
    <s v="APP00070"/>
    <m/>
    <m/>
    <m/>
    <m/>
    <m/>
    <m/>
    <m/>
    <m/>
    <n v="31529.74"/>
    <n v="83123.850000000006"/>
    <m/>
    <m/>
    <m/>
    <m/>
    <m/>
    <m/>
    <m/>
    <x v="0"/>
    <x v="0"/>
    <m/>
  </r>
  <r>
    <s v=""/>
    <s v=" EJ_0203_4980"/>
    <s v="RCS Vacuum Monitoring and Controls - Acceptance Testing"/>
    <s v="6.03.02.04.04"/>
    <x v="1"/>
    <d v="2026-07-30T00:00:00"/>
    <d v="2027-03-23T00:00:00"/>
    <s v="rnavarrol"/>
    <s v="chetzel"/>
    <n v="65891.520000000004"/>
    <s v="CON"/>
    <s v="C"/>
    <s v="Labor"/>
    <s v="TEC"/>
    <m/>
    <s v="BNL"/>
    <s v="Const"/>
    <s v="VAC"/>
    <x v="9"/>
    <s v="A.PP033"/>
    <s v="APP00070"/>
    <m/>
    <m/>
    <m/>
    <m/>
    <m/>
    <m/>
    <m/>
    <m/>
    <n v="18120.169999999998"/>
    <n v="47771.35"/>
    <m/>
    <m/>
    <m/>
    <m/>
    <m/>
    <m/>
    <m/>
    <x v="0"/>
    <x v="0"/>
    <m/>
  </r>
  <r>
    <s v=""/>
    <s v=" EJ_0203_5010"/>
    <s v="RCS Vacuum Pumps - Acceptance Testing - Arc 11"/>
    <s v="6.03.02.04.03"/>
    <x v="1"/>
    <d v="2026-03-24T00:00:00"/>
    <d v="2026-05-04T00:00:00"/>
    <s v="rnavarrol"/>
    <s v="chetzel"/>
    <n v="3532.45"/>
    <s v="CON"/>
    <s v="C"/>
    <s v="Labor"/>
    <s v="TEC"/>
    <m/>
    <s v="BNL"/>
    <s v="Const"/>
    <s v="VAC"/>
    <x v="9"/>
    <s v="A.PP033"/>
    <s v="APP00070"/>
    <m/>
    <m/>
    <m/>
    <m/>
    <m/>
    <m/>
    <m/>
    <m/>
    <n v="3532.45"/>
    <m/>
    <m/>
    <m/>
    <m/>
    <m/>
    <m/>
    <m/>
    <m/>
    <x v="0"/>
    <x v="0"/>
    <m/>
  </r>
  <r>
    <s v=""/>
    <s v=" EJ_0203_5010"/>
    <s v="RCS Vacuum Pumps - Acceptance Testing - Arc 11"/>
    <s v="6.03.02.04.03"/>
    <x v="1"/>
    <d v="2026-03-24T00:00:00"/>
    <d v="2026-05-04T00:00:00"/>
    <s v="rnavarrol"/>
    <s v="chetzel"/>
    <n v="3532.45"/>
    <s v="CON"/>
    <s v="C"/>
    <s v="Labor"/>
    <s v="TEC"/>
    <m/>
    <s v="BNL"/>
    <s v="Const"/>
    <s v="VAC"/>
    <x v="9"/>
    <s v="A.PP033"/>
    <s v="APP00070"/>
    <m/>
    <m/>
    <m/>
    <m/>
    <m/>
    <m/>
    <m/>
    <m/>
    <n v="3532.45"/>
    <m/>
    <m/>
    <m/>
    <m/>
    <m/>
    <m/>
    <m/>
    <m/>
    <x v="0"/>
    <x v="0"/>
    <m/>
  </r>
  <r>
    <s v=""/>
    <s v=" EJ_0203_5010"/>
    <s v="RCS Vacuum Pumps - Acceptance Testing - Arc 11"/>
    <s v="6.03.02.04.03"/>
    <x v="1"/>
    <d v="2026-03-24T00:00:00"/>
    <d v="2026-05-04T00:00:00"/>
    <s v="rnavarrol"/>
    <s v="chetzel"/>
    <n v="9318.02"/>
    <s v="CON"/>
    <s v="C"/>
    <s v="Labor"/>
    <s v="TEC"/>
    <m/>
    <s v="BNL"/>
    <s v="Const"/>
    <s v="VAC"/>
    <x v="9"/>
    <s v="A.PP033"/>
    <s v="APP00070"/>
    <m/>
    <m/>
    <m/>
    <m/>
    <m/>
    <m/>
    <m/>
    <m/>
    <n v="9318.02"/>
    <m/>
    <m/>
    <m/>
    <m/>
    <m/>
    <m/>
    <m/>
    <m/>
    <x v="0"/>
    <x v="0"/>
    <m/>
  </r>
  <r>
    <s v=""/>
    <s v=" EJ_0203_5010"/>
    <s v="RCS Vacuum Pumps - Acceptance Testing - Arc 11"/>
    <s v="6.03.02.04.03"/>
    <x v="1"/>
    <d v="2026-03-24T00:00:00"/>
    <d v="2026-05-04T00:00:00"/>
    <s v="rnavarrol"/>
    <s v="chetzel"/>
    <n v="5355.07"/>
    <s v="CON"/>
    <s v="C"/>
    <s v="Labor"/>
    <s v="TEC"/>
    <m/>
    <s v="BNL"/>
    <s v="Const"/>
    <s v="VAC"/>
    <x v="9"/>
    <s v="A.PP033"/>
    <s v="APP00070"/>
    <m/>
    <m/>
    <m/>
    <m/>
    <m/>
    <m/>
    <m/>
    <m/>
    <n v="5355.07"/>
    <m/>
    <m/>
    <m/>
    <m/>
    <m/>
    <m/>
    <m/>
    <m/>
    <x v="0"/>
    <x v="0"/>
    <m/>
  </r>
  <r>
    <s v=""/>
    <s v=" EJ_0203_5030"/>
    <s v="RCS Vacuum Pumps - Acceptance Testing - Arc 5"/>
    <s v="6.03.02.04.03"/>
    <x v="1"/>
    <d v="2026-05-05T00:00:00"/>
    <d v="2026-06-16T00:00:00"/>
    <s v="rnavarrol"/>
    <s v="chetzel"/>
    <n v="3532.45"/>
    <s v="CON"/>
    <s v="C"/>
    <s v="Labor"/>
    <s v="TEC"/>
    <m/>
    <s v="BNL"/>
    <s v="Const"/>
    <s v="VAC"/>
    <x v="9"/>
    <s v="A.PP033"/>
    <s v="APP00070"/>
    <m/>
    <m/>
    <m/>
    <m/>
    <m/>
    <m/>
    <m/>
    <m/>
    <n v="3532.45"/>
    <m/>
    <m/>
    <m/>
    <m/>
    <m/>
    <m/>
    <m/>
    <m/>
    <x v="0"/>
    <x v="0"/>
    <m/>
  </r>
  <r>
    <s v=""/>
    <s v=" EJ_0203_5030"/>
    <s v="RCS Vacuum Pumps - Acceptance Testing - Arc 5"/>
    <s v="6.03.02.04.03"/>
    <x v="1"/>
    <d v="2026-05-05T00:00:00"/>
    <d v="2026-06-16T00:00:00"/>
    <s v="rnavarrol"/>
    <s v="chetzel"/>
    <n v="3532.45"/>
    <s v="CON"/>
    <s v="C"/>
    <s v="Labor"/>
    <s v="TEC"/>
    <m/>
    <s v="BNL"/>
    <s v="Const"/>
    <s v="VAC"/>
    <x v="9"/>
    <s v="A.PP033"/>
    <s v="APP00070"/>
    <m/>
    <m/>
    <m/>
    <m/>
    <m/>
    <m/>
    <m/>
    <m/>
    <n v="3532.45"/>
    <m/>
    <m/>
    <m/>
    <m/>
    <m/>
    <m/>
    <m/>
    <m/>
    <x v="0"/>
    <x v="0"/>
    <m/>
  </r>
  <r>
    <s v=""/>
    <s v=" EJ_0203_5030"/>
    <s v="RCS Vacuum Pumps - Acceptance Testing - Arc 5"/>
    <s v="6.03.02.04.03"/>
    <x v="1"/>
    <d v="2026-05-05T00:00:00"/>
    <d v="2026-06-16T00:00:00"/>
    <s v="rnavarrol"/>
    <s v="chetzel"/>
    <n v="9318.02"/>
    <s v="CON"/>
    <s v="C"/>
    <s v="Labor"/>
    <s v="TEC"/>
    <m/>
    <s v="BNL"/>
    <s v="Const"/>
    <s v="VAC"/>
    <x v="9"/>
    <s v="A.PP033"/>
    <s v="APP00070"/>
    <m/>
    <m/>
    <m/>
    <m/>
    <m/>
    <m/>
    <m/>
    <m/>
    <n v="9318.02"/>
    <m/>
    <m/>
    <m/>
    <m/>
    <m/>
    <m/>
    <m/>
    <m/>
    <x v="0"/>
    <x v="0"/>
    <m/>
  </r>
  <r>
    <s v=""/>
    <s v=" EJ_0203_5030"/>
    <s v="RCS Vacuum Pumps - Acceptance Testing - Arc 5"/>
    <s v="6.03.02.04.03"/>
    <x v="1"/>
    <d v="2026-05-05T00:00:00"/>
    <d v="2026-06-16T00:00:00"/>
    <s v="rnavarrol"/>
    <s v="chetzel"/>
    <n v="5355.07"/>
    <s v="CON"/>
    <s v="C"/>
    <s v="Labor"/>
    <s v="TEC"/>
    <m/>
    <s v="BNL"/>
    <s v="Const"/>
    <s v="VAC"/>
    <x v="9"/>
    <s v="A.PP033"/>
    <s v="APP00070"/>
    <m/>
    <m/>
    <m/>
    <m/>
    <m/>
    <m/>
    <m/>
    <m/>
    <n v="5355.07"/>
    <m/>
    <m/>
    <m/>
    <m/>
    <m/>
    <m/>
    <m/>
    <m/>
    <x v="0"/>
    <x v="0"/>
    <m/>
  </r>
  <r>
    <s v=""/>
    <s v=" EJ_0203_5050"/>
    <s v="RCS Vacuum Pumps - Acceptance Testing - Arc 3"/>
    <s v="6.03.02.04.03"/>
    <x v="1"/>
    <d v="2026-06-17T00:00:00"/>
    <d v="2026-07-29T00:00:00"/>
    <s v="rnavarrol"/>
    <s v="chetzel"/>
    <n v="3532.45"/>
    <s v="CON"/>
    <s v="C"/>
    <s v="Labor"/>
    <s v="TEC"/>
    <m/>
    <s v="BNL"/>
    <s v="Const"/>
    <s v="VAC"/>
    <x v="9"/>
    <s v="A.PP033"/>
    <s v="APP00070"/>
    <m/>
    <m/>
    <m/>
    <m/>
    <m/>
    <m/>
    <m/>
    <m/>
    <n v="3532.45"/>
    <m/>
    <m/>
    <m/>
    <m/>
    <m/>
    <m/>
    <m/>
    <m/>
    <x v="0"/>
    <x v="0"/>
    <m/>
  </r>
  <r>
    <s v=""/>
    <s v=" EJ_0203_5050"/>
    <s v="RCS Vacuum Pumps - Acceptance Testing - Arc 3"/>
    <s v="6.03.02.04.03"/>
    <x v="1"/>
    <d v="2026-06-17T00:00:00"/>
    <d v="2026-07-29T00:00:00"/>
    <s v="rnavarrol"/>
    <s v="chetzel"/>
    <n v="3532.45"/>
    <s v="CON"/>
    <s v="C"/>
    <s v="Labor"/>
    <s v="TEC"/>
    <m/>
    <s v="BNL"/>
    <s v="Const"/>
    <s v="VAC"/>
    <x v="9"/>
    <s v="A.PP033"/>
    <s v="APP00070"/>
    <m/>
    <m/>
    <m/>
    <m/>
    <m/>
    <m/>
    <m/>
    <m/>
    <n v="3532.45"/>
    <m/>
    <m/>
    <m/>
    <m/>
    <m/>
    <m/>
    <m/>
    <m/>
    <x v="0"/>
    <x v="0"/>
    <m/>
  </r>
  <r>
    <s v=""/>
    <s v=" EJ_0203_5050"/>
    <s v="RCS Vacuum Pumps - Acceptance Testing - Arc 3"/>
    <s v="6.03.02.04.03"/>
    <x v="1"/>
    <d v="2026-06-17T00:00:00"/>
    <d v="2026-07-29T00:00:00"/>
    <s v="rnavarrol"/>
    <s v="chetzel"/>
    <n v="9318.02"/>
    <s v="CON"/>
    <s v="C"/>
    <s v="Labor"/>
    <s v="TEC"/>
    <m/>
    <s v="BNL"/>
    <s v="Const"/>
    <s v="VAC"/>
    <x v="9"/>
    <s v="A.PP033"/>
    <s v="APP00070"/>
    <m/>
    <m/>
    <m/>
    <m/>
    <m/>
    <m/>
    <m/>
    <m/>
    <n v="9318.02"/>
    <m/>
    <m/>
    <m/>
    <m/>
    <m/>
    <m/>
    <m/>
    <m/>
    <x v="0"/>
    <x v="0"/>
    <m/>
  </r>
  <r>
    <s v=""/>
    <s v=" EJ_0203_5050"/>
    <s v="RCS Vacuum Pumps - Acceptance Testing - Arc 3"/>
    <s v="6.03.02.04.03"/>
    <x v="1"/>
    <d v="2026-06-17T00:00:00"/>
    <d v="2026-07-29T00:00:00"/>
    <s v="rnavarrol"/>
    <s v="chetzel"/>
    <n v="5355.07"/>
    <s v="CON"/>
    <s v="C"/>
    <s v="Labor"/>
    <s v="TEC"/>
    <m/>
    <s v="BNL"/>
    <s v="Const"/>
    <s v="VAC"/>
    <x v="9"/>
    <s v="A.PP033"/>
    <s v="APP00070"/>
    <m/>
    <m/>
    <m/>
    <m/>
    <m/>
    <m/>
    <m/>
    <m/>
    <n v="5355.07"/>
    <m/>
    <m/>
    <m/>
    <m/>
    <m/>
    <m/>
    <m/>
    <m/>
    <x v="0"/>
    <x v="0"/>
    <m/>
  </r>
  <r>
    <s v=""/>
    <s v=" EJ_0203_5070"/>
    <s v="RCS Vacuum Pumps - Acceptance Testing - Arc 1"/>
    <s v="6.03.02.04.03"/>
    <x v="1"/>
    <d v="2026-07-30T00:00:00"/>
    <d v="2026-09-10T00:00:00"/>
    <s v="rnavarrol"/>
    <s v="chetzel"/>
    <n v="3532.45"/>
    <s v="CON"/>
    <s v="C"/>
    <s v="Labor"/>
    <s v="TEC"/>
    <m/>
    <s v="BNL"/>
    <s v="Const"/>
    <s v="VAC"/>
    <x v="9"/>
    <s v="A.PP033"/>
    <s v="APP00070"/>
    <m/>
    <m/>
    <m/>
    <m/>
    <m/>
    <m/>
    <m/>
    <m/>
    <n v="3532.45"/>
    <m/>
    <m/>
    <m/>
    <m/>
    <m/>
    <m/>
    <m/>
    <m/>
    <x v="0"/>
    <x v="0"/>
    <m/>
  </r>
  <r>
    <s v=""/>
    <s v=" EJ_0203_5070"/>
    <s v="RCS Vacuum Pumps - Acceptance Testing - Arc 1"/>
    <s v="6.03.02.04.03"/>
    <x v="1"/>
    <d v="2026-07-30T00:00:00"/>
    <d v="2026-09-10T00:00:00"/>
    <s v="rnavarrol"/>
    <s v="chetzel"/>
    <n v="3532.45"/>
    <s v="CON"/>
    <s v="C"/>
    <s v="Labor"/>
    <s v="TEC"/>
    <m/>
    <s v="BNL"/>
    <s v="Const"/>
    <s v="VAC"/>
    <x v="9"/>
    <s v="A.PP033"/>
    <s v="APP00070"/>
    <m/>
    <m/>
    <m/>
    <m/>
    <m/>
    <m/>
    <m/>
    <m/>
    <n v="3532.45"/>
    <m/>
    <m/>
    <m/>
    <m/>
    <m/>
    <m/>
    <m/>
    <m/>
    <x v="0"/>
    <x v="0"/>
    <m/>
  </r>
  <r>
    <s v=""/>
    <s v=" EJ_0203_5070"/>
    <s v="RCS Vacuum Pumps - Acceptance Testing - Arc 1"/>
    <s v="6.03.02.04.03"/>
    <x v="1"/>
    <d v="2026-07-30T00:00:00"/>
    <d v="2026-09-10T00:00:00"/>
    <s v="rnavarrol"/>
    <s v="chetzel"/>
    <n v="9318.02"/>
    <s v="CON"/>
    <s v="C"/>
    <s v="Labor"/>
    <s v="TEC"/>
    <m/>
    <s v="BNL"/>
    <s v="Const"/>
    <s v="VAC"/>
    <x v="9"/>
    <s v="A.PP033"/>
    <s v="APP00070"/>
    <m/>
    <m/>
    <m/>
    <m/>
    <m/>
    <m/>
    <m/>
    <m/>
    <n v="9318.02"/>
    <m/>
    <m/>
    <m/>
    <m/>
    <m/>
    <m/>
    <m/>
    <m/>
    <x v="0"/>
    <x v="0"/>
    <m/>
  </r>
  <r>
    <s v=""/>
    <s v=" EJ_0203_5070"/>
    <s v="RCS Vacuum Pumps - Acceptance Testing - Arc 1"/>
    <s v="6.03.02.04.03"/>
    <x v="1"/>
    <d v="2026-07-30T00:00:00"/>
    <d v="2026-09-10T00:00:00"/>
    <s v="rnavarrol"/>
    <s v="chetzel"/>
    <n v="5355.07"/>
    <s v="CON"/>
    <s v="C"/>
    <s v="Labor"/>
    <s v="TEC"/>
    <m/>
    <s v="BNL"/>
    <s v="Const"/>
    <s v="VAC"/>
    <x v="9"/>
    <s v="A.PP033"/>
    <s v="APP00070"/>
    <m/>
    <m/>
    <m/>
    <m/>
    <m/>
    <m/>
    <m/>
    <m/>
    <n v="5355.07"/>
    <m/>
    <m/>
    <m/>
    <m/>
    <m/>
    <m/>
    <m/>
    <m/>
    <x v="0"/>
    <x v="0"/>
    <m/>
  </r>
  <r>
    <s v=""/>
    <s v=" EJ_0203_5090"/>
    <s v="RCS Vacuum Pumps - Acceptance Testing - Arc 7"/>
    <s v="6.03.02.04.03"/>
    <x v="1"/>
    <d v="2026-09-11T00:00:00"/>
    <d v="2026-10-23T00:00:00"/>
    <s v="rnavarrol"/>
    <s v="chetzel"/>
    <n v="3598.39"/>
    <s v="CON"/>
    <s v="C"/>
    <s v="Labor"/>
    <s v="TEC"/>
    <m/>
    <s v="BNL"/>
    <s v="Const"/>
    <s v="VAC"/>
    <x v="9"/>
    <s v="A.PP033"/>
    <s v="APP00070"/>
    <m/>
    <m/>
    <m/>
    <m/>
    <m/>
    <m/>
    <m/>
    <m/>
    <n v="1679.25"/>
    <n v="1919.14"/>
    <m/>
    <m/>
    <m/>
    <m/>
    <m/>
    <m/>
    <m/>
    <x v="0"/>
    <x v="0"/>
    <m/>
  </r>
  <r>
    <s v=""/>
    <s v=" EJ_0203_5090"/>
    <s v="RCS Vacuum Pumps - Acceptance Testing - Arc 7"/>
    <s v="6.03.02.04.03"/>
    <x v="1"/>
    <d v="2026-09-11T00:00:00"/>
    <d v="2026-10-23T00:00:00"/>
    <s v="rnavarrol"/>
    <s v="chetzel"/>
    <n v="3598.39"/>
    <s v="CON"/>
    <s v="C"/>
    <s v="Labor"/>
    <s v="TEC"/>
    <m/>
    <s v="BNL"/>
    <s v="Const"/>
    <s v="VAC"/>
    <x v="9"/>
    <s v="A.PP033"/>
    <s v="APP00070"/>
    <m/>
    <m/>
    <m/>
    <m/>
    <m/>
    <m/>
    <m/>
    <m/>
    <n v="1679.25"/>
    <n v="1919.14"/>
    <m/>
    <m/>
    <m/>
    <m/>
    <m/>
    <m/>
    <m/>
    <x v="0"/>
    <x v="0"/>
    <m/>
  </r>
  <r>
    <s v=""/>
    <s v=" EJ_0203_5090"/>
    <s v="RCS Vacuum Pumps - Acceptance Testing - Arc 7"/>
    <s v="6.03.02.04.03"/>
    <x v="1"/>
    <d v="2026-09-11T00:00:00"/>
    <d v="2026-10-23T00:00:00"/>
    <s v="rnavarrol"/>
    <s v="chetzel"/>
    <n v="9491.9599999999991"/>
    <s v="CON"/>
    <s v="C"/>
    <s v="Labor"/>
    <s v="TEC"/>
    <m/>
    <s v="BNL"/>
    <s v="Const"/>
    <s v="VAC"/>
    <x v="9"/>
    <s v="A.PP033"/>
    <s v="APP00070"/>
    <m/>
    <m/>
    <m/>
    <m/>
    <m/>
    <m/>
    <m/>
    <m/>
    <n v="4429.58"/>
    <n v="5062.38"/>
    <m/>
    <m/>
    <m/>
    <m/>
    <m/>
    <m/>
    <m/>
    <x v="0"/>
    <x v="0"/>
    <m/>
  </r>
  <r>
    <s v=""/>
    <s v=" EJ_0203_5090"/>
    <s v="RCS Vacuum Pumps - Acceptance Testing - Arc 7"/>
    <s v="6.03.02.04.03"/>
    <x v="1"/>
    <d v="2026-09-11T00:00:00"/>
    <d v="2026-10-23T00:00:00"/>
    <s v="rnavarrol"/>
    <s v="chetzel"/>
    <n v="5455.04"/>
    <s v="CON"/>
    <s v="C"/>
    <s v="Labor"/>
    <s v="TEC"/>
    <m/>
    <s v="BNL"/>
    <s v="Const"/>
    <s v="VAC"/>
    <x v="9"/>
    <s v="A.PP033"/>
    <s v="APP00070"/>
    <m/>
    <m/>
    <m/>
    <m/>
    <m/>
    <m/>
    <m/>
    <m/>
    <n v="2545.6799999999998"/>
    <n v="2909.35"/>
    <m/>
    <m/>
    <m/>
    <m/>
    <m/>
    <m/>
    <m/>
    <x v="0"/>
    <x v="0"/>
    <m/>
  </r>
  <r>
    <s v=""/>
    <s v=" EJ_0402_3105"/>
    <s v="Laser System - Oscillator - Prepare Spec/SOW/APP"/>
    <s v="6.03.04.02.03"/>
    <x v="0"/>
    <d v="2024-09-06T00:00:00"/>
    <d v="2025-01-17T00:00:00"/>
    <s v="glayden"/>
    <s v="skaritka"/>
    <n v="13907.06"/>
    <s v="CON"/>
    <s v="C"/>
    <s v="Labor"/>
    <s v="TEC"/>
    <m/>
    <s v="BNL"/>
    <s v="Const"/>
    <s v="INJ"/>
    <x v="10"/>
    <s v="P.S541"/>
    <m/>
    <m/>
    <m/>
    <m/>
    <m/>
    <m/>
    <m/>
    <n v="2626.89"/>
    <n v="11280.17"/>
    <m/>
    <m/>
    <m/>
    <m/>
    <m/>
    <m/>
    <m/>
    <m/>
    <m/>
    <x v="0"/>
    <x v="0"/>
    <m/>
  </r>
  <r>
    <s v=""/>
    <s v=" EJ_0402_3201"/>
    <s v="Laser System - Oscillator - Vendor Support by BNL"/>
    <s v="6.03.04.02.03"/>
    <x v="0"/>
    <d v="2025-12-10T00:00:00"/>
    <d v="2026-12-09T00:00:00"/>
    <s v="glayden"/>
    <s v="skaritka"/>
    <n v="10342.34"/>
    <s v="CON"/>
    <s v="C"/>
    <s v="Labor"/>
    <s v="TEC"/>
    <m/>
    <s v="BNL"/>
    <s v="Const"/>
    <s v="INJ"/>
    <x v="10"/>
    <s v="P.S541"/>
    <m/>
    <m/>
    <m/>
    <m/>
    <m/>
    <m/>
    <m/>
    <m/>
    <m/>
    <n v="8439.35"/>
    <n v="1902.99"/>
    <m/>
    <m/>
    <m/>
    <m/>
    <m/>
    <m/>
    <m/>
    <x v="0"/>
    <x v="0"/>
    <m/>
  </r>
  <r>
    <s v=""/>
    <s v=" EJ_0402_3108"/>
    <s v="Laser System - Regenerative Amplifiers - Prepare Spec/SOW/APP"/>
    <s v="6.03.04.02.03"/>
    <x v="0"/>
    <d v="2024-09-06T00:00:00"/>
    <d v="2025-01-17T00:00:00"/>
    <s v="glayden"/>
    <s v="skaritka"/>
    <n v="13907.06"/>
    <s v="CON"/>
    <s v="C"/>
    <s v="Labor"/>
    <s v="TEC"/>
    <m/>
    <s v="BNL"/>
    <s v="Const"/>
    <s v="INJ"/>
    <x v="10"/>
    <s v="P.S542"/>
    <m/>
    <m/>
    <m/>
    <m/>
    <m/>
    <m/>
    <m/>
    <n v="2626.89"/>
    <n v="11280.17"/>
    <m/>
    <m/>
    <m/>
    <m/>
    <m/>
    <m/>
    <m/>
    <m/>
    <m/>
    <x v="0"/>
    <x v="0"/>
    <m/>
  </r>
  <r>
    <s v=""/>
    <s v=" EJ_0402_3204"/>
    <s v="Laser System - Regenerative Amplifiers - Vendor Support by BNL"/>
    <s v="6.03.04.02.03"/>
    <x v="0"/>
    <d v="2025-12-10T00:00:00"/>
    <d v="2026-12-09T00:00:00"/>
    <s v="glayden"/>
    <s v="skaritka"/>
    <n v="10342.34"/>
    <s v="CON"/>
    <s v="C"/>
    <s v="Labor"/>
    <s v="TEC"/>
    <m/>
    <s v="BNL"/>
    <s v="Const"/>
    <s v="INJ"/>
    <x v="10"/>
    <s v="P.S542"/>
    <m/>
    <m/>
    <m/>
    <m/>
    <m/>
    <m/>
    <m/>
    <m/>
    <m/>
    <n v="8439.35"/>
    <n v="1902.99"/>
    <m/>
    <m/>
    <m/>
    <m/>
    <m/>
    <m/>
    <m/>
    <x v="0"/>
    <x v="0"/>
    <m/>
  </r>
  <r>
    <s v=""/>
    <s v=" EJ_0402_3111"/>
    <s v="Laser System - Booster Amplifiers - Prepare Spec/SOW/APP"/>
    <s v="6.03.04.02.03"/>
    <x v="0"/>
    <d v="2024-09-06T00:00:00"/>
    <d v="2025-01-17T00:00:00"/>
    <s v="glayden"/>
    <s v="skaritka"/>
    <n v="13907.06"/>
    <s v="CON"/>
    <s v="C"/>
    <s v="Labor"/>
    <s v="TEC"/>
    <m/>
    <s v="BNL"/>
    <s v="Const"/>
    <s v="INJ"/>
    <x v="10"/>
    <s v="P.S543"/>
    <m/>
    <m/>
    <m/>
    <m/>
    <m/>
    <m/>
    <m/>
    <n v="2626.89"/>
    <n v="11280.17"/>
    <m/>
    <m/>
    <m/>
    <m/>
    <m/>
    <m/>
    <m/>
    <m/>
    <m/>
    <x v="0"/>
    <x v="0"/>
    <m/>
  </r>
  <r>
    <s v=""/>
    <s v=" EJ_0402_3207"/>
    <s v="Laser System - Booster Amplifiers - Vendor Support by BNL"/>
    <s v="6.03.04.02.03"/>
    <x v="0"/>
    <d v="2025-12-10T00:00:00"/>
    <d v="2026-12-09T00:00:00"/>
    <s v="glayden"/>
    <s v="skaritka"/>
    <n v="10342.34"/>
    <s v="CON"/>
    <s v="C"/>
    <s v="Labor"/>
    <s v="TEC"/>
    <m/>
    <s v="BNL"/>
    <s v="Const"/>
    <s v="INJ"/>
    <x v="10"/>
    <s v="P.S543"/>
    <m/>
    <m/>
    <m/>
    <m/>
    <m/>
    <m/>
    <m/>
    <m/>
    <m/>
    <n v="8439.35"/>
    <n v="1902.99"/>
    <m/>
    <m/>
    <m/>
    <m/>
    <m/>
    <m/>
    <m/>
    <x v="0"/>
    <x v="0"/>
    <m/>
  </r>
  <r>
    <s v=""/>
    <s v=" EJ_0402_3114"/>
    <s v="Laser System - SHG and OPA - Prepare Spec/SOW/APP"/>
    <s v="6.03.04.02.03"/>
    <x v="0"/>
    <d v="2024-09-06T00:00:00"/>
    <d v="2025-01-17T00:00:00"/>
    <s v="glayden"/>
    <s v="skaritka"/>
    <n v="13907.06"/>
    <s v="CON"/>
    <s v="C"/>
    <s v="Labor"/>
    <s v="TEC"/>
    <m/>
    <s v="BNL"/>
    <s v="Const"/>
    <s v="INJ"/>
    <x v="10"/>
    <s v="P.S544"/>
    <m/>
    <m/>
    <m/>
    <m/>
    <m/>
    <m/>
    <m/>
    <n v="2626.89"/>
    <n v="11280.17"/>
    <m/>
    <m/>
    <m/>
    <m/>
    <m/>
    <m/>
    <m/>
    <m/>
    <m/>
    <x v="0"/>
    <x v="0"/>
    <m/>
  </r>
  <r>
    <s v=""/>
    <s v=" EJ_0402_3210"/>
    <s v="Laser System - SHG and OPA - Vendor Support by BNL"/>
    <s v="6.03.04.02.03"/>
    <x v="0"/>
    <d v="2025-12-10T00:00:00"/>
    <d v="2026-12-09T00:00:00"/>
    <s v="glayden"/>
    <s v="skaritka"/>
    <n v="10342.34"/>
    <s v="CON"/>
    <s v="C"/>
    <s v="Labor"/>
    <s v="TEC"/>
    <m/>
    <s v="BNL"/>
    <s v="Const"/>
    <s v="INJ"/>
    <x v="10"/>
    <s v="P.S544"/>
    <m/>
    <m/>
    <m/>
    <m/>
    <m/>
    <m/>
    <m/>
    <m/>
    <m/>
    <n v="8439.35"/>
    <n v="1902.99"/>
    <m/>
    <m/>
    <m/>
    <m/>
    <m/>
    <m/>
    <m/>
    <x v="0"/>
    <x v="0"/>
    <m/>
  </r>
  <r>
    <s v=""/>
    <s v=" EJ_0402_3117"/>
    <s v="Laser System - Pocket Cells - Prepare Spec/SOW/APP"/>
    <s v="6.03.04.02.03"/>
    <x v="0"/>
    <d v="2024-09-06T00:00:00"/>
    <d v="2025-01-17T00:00:00"/>
    <s v="glayden"/>
    <s v="skaritka"/>
    <n v="13907.06"/>
    <s v="CON"/>
    <s v="C"/>
    <s v="Labor"/>
    <s v="TEC"/>
    <m/>
    <s v="BNL"/>
    <s v="Const"/>
    <s v="INJ"/>
    <x v="10"/>
    <s v="P.S545"/>
    <m/>
    <m/>
    <m/>
    <m/>
    <m/>
    <m/>
    <m/>
    <n v="2626.89"/>
    <n v="11280.17"/>
    <m/>
    <m/>
    <m/>
    <m/>
    <m/>
    <m/>
    <m/>
    <m/>
    <m/>
    <x v="0"/>
    <x v="0"/>
    <m/>
  </r>
  <r>
    <s v=""/>
    <s v=" EJ_0402_3213"/>
    <s v="Laser System - Pocket Cells - Vendor Support by BNL"/>
    <s v="6.03.04.02.03"/>
    <x v="0"/>
    <d v="2025-12-10T00:00:00"/>
    <d v="2026-12-09T00:00:00"/>
    <s v="glayden"/>
    <s v="skaritka"/>
    <n v="10342.34"/>
    <s v="CON"/>
    <s v="C"/>
    <s v="Labor"/>
    <s v="TEC"/>
    <m/>
    <s v="BNL"/>
    <s v="Const"/>
    <s v="INJ"/>
    <x v="10"/>
    <s v="P.S545"/>
    <m/>
    <m/>
    <m/>
    <m/>
    <m/>
    <m/>
    <m/>
    <m/>
    <m/>
    <n v="8439.35"/>
    <n v="1902.99"/>
    <m/>
    <m/>
    <m/>
    <m/>
    <m/>
    <m/>
    <m/>
    <x v="0"/>
    <x v="0"/>
    <m/>
  </r>
  <r>
    <s v=""/>
    <s v=" EJ_0203_4690"/>
    <s v="RCS Bellows - PPM Procurement Effort"/>
    <s v="6.03.02.04.01"/>
    <x v="0"/>
    <d v="2025-04-21T00:00:00"/>
    <d v="2025-09-26T00:00:00"/>
    <s v="rnavarrol"/>
    <s v="chetzel"/>
    <n v="3413"/>
    <s v="EDIA"/>
    <s v="C"/>
    <s v="Labor"/>
    <s v="TEC"/>
    <m/>
    <s v="BNL"/>
    <s v="Const"/>
    <s v="VAC"/>
    <x v="10"/>
    <s v="A.PP033"/>
    <s v="APP00070"/>
    <m/>
    <m/>
    <m/>
    <m/>
    <m/>
    <m/>
    <m/>
    <n v="3413"/>
    <m/>
    <m/>
    <m/>
    <m/>
    <m/>
    <m/>
    <m/>
    <m/>
    <m/>
    <x v="0"/>
    <x v="0"/>
    <m/>
  </r>
  <r>
    <s v=""/>
    <s v=" EJ_0203_4690"/>
    <s v="RCS Bellows - PPM Procurement Effort"/>
    <s v="6.03.02.04.01"/>
    <x v="0"/>
    <d v="2025-04-21T00:00:00"/>
    <d v="2025-09-26T00:00:00"/>
    <s v="rnavarrol"/>
    <s v="chetzel"/>
    <n v="20477.98"/>
    <s v="EDIA"/>
    <s v="C"/>
    <s v="Labor"/>
    <s v="TEC"/>
    <m/>
    <s v="BNL"/>
    <s v="Const"/>
    <s v="VAC"/>
    <x v="10"/>
    <s v="A.PP033"/>
    <s v="APP00070"/>
    <m/>
    <m/>
    <m/>
    <m/>
    <m/>
    <m/>
    <m/>
    <n v="20477.98"/>
    <m/>
    <m/>
    <m/>
    <m/>
    <m/>
    <m/>
    <m/>
    <m/>
    <m/>
    <x v="0"/>
    <x v="0"/>
    <m/>
  </r>
  <r>
    <s v=""/>
    <s v=" EJ_0203_5200"/>
    <s v="RCS Supports, Seals and Hardware - PPM Procurement Effort"/>
    <s v="6.03.02.04.01"/>
    <x v="0"/>
    <d v="2026-01-09T00:00:00"/>
    <d v="2026-06-18T00:00:00"/>
    <s v="rnavarrol"/>
    <s v="chetzel"/>
    <n v="3532.45"/>
    <s v="EDIA"/>
    <s v="C"/>
    <s v="Labor"/>
    <s v="TEC"/>
    <m/>
    <s v="BNL"/>
    <s v="Const"/>
    <s v="VAC"/>
    <x v="10"/>
    <s v="A.PP033"/>
    <s v="APP00070"/>
    <m/>
    <m/>
    <m/>
    <m/>
    <m/>
    <m/>
    <m/>
    <m/>
    <n v="3532.45"/>
    <m/>
    <m/>
    <m/>
    <m/>
    <m/>
    <m/>
    <m/>
    <m/>
    <x v="0"/>
    <x v="0"/>
    <m/>
  </r>
  <r>
    <s v=""/>
    <s v=" EJ_0203_5200"/>
    <s v="RCS Supports, Seals and Hardware - PPM Procurement Effort"/>
    <s v="6.03.02.04.01"/>
    <x v="0"/>
    <d v="2026-01-09T00:00:00"/>
    <d v="2026-06-18T00:00:00"/>
    <s v="rnavarrol"/>
    <s v="chetzel"/>
    <n v="21194.71"/>
    <s v="EDIA"/>
    <s v="C"/>
    <s v="Labor"/>
    <s v="TEC"/>
    <m/>
    <s v="BNL"/>
    <s v="Const"/>
    <s v="VAC"/>
    <x v="10"/>
    <s v="A.PP033"/>
    <s v="APP00070"/>
    <m/>
    <m/>
    <m/>
    <m/>
    <m/>
    <m/>
    <m/>
    <m/>
    <n v="21194.71"/>
    <m/>
    <m/>
    <m/>
    <m/>
    <m/>
    <m/>
    <m/>
    <m/>
    <x v="0"/>
    <x v="0"/>
    <m/>
  </r>
  <r>
    <s v=""/>
    <s v=" EJ_0203_5250"/>
    <s v="RCS Supports, Seals and Hardware - Acceptance Testing"/>
    <s v="6.03.02.04.01"/>
    <x v="0"/>
    <d v="2027-09-30T00:00:00"/>
    <d v="2028-01-28T00:00:00"/>
    <s v="rnavarrol"/>
    <s v="chetzel"/>
    <n v="45389.41"/>
    <s v="EDIA"/>
    <s v="C"/>
    <s v="Labor"/>
    <s v="TEC"/>
    <m/>
    <s v="BNL"/>
    <s v="Const"/>
    <s v="VAC"/>
    <x v="8"/>
    <s v="A.PP033"/>
    <s v="APP00070"/>
    <m/>
    <m/>
    <m/>
    <m/>
    <m/>
    <m/>
    <m/>
    <m/>
    <m/>
    <n v="567.37"/>
    <n v="44822.04"/>
    <m/>
    <m/>
    <m/>
    <m/>
    <m/>
    <m/>
    <x v="0"/>
    <x v="0"/>
    <m/>
  </r>
  <r>
    <s v=""/>
    <s v=" EJ_0203_5250"/>
    <s v="RCS Supports, Seals and Hardware - Acceptance Testing"/>
    <s v="6.03.02.04.01"/>
    <x v="0"/>
    <d v="2027-09-30T00:00:00"/>
    <d v="2028-01-28T00:00:00"/>
    <s v="rnavarrol"/>
    <s v="chetzel"/>
    <n v="39909.910000000003"/>
    <s v="EDIA"/>
    <s v="C"/>
    <s v="Labor"/>
    <s v="TEC"/>
    <m/>
    <s v="BNL"/>
    <s v="Const"/>
    <s v="VAC"/>
    <x v="8"/>
    <s v="A.PP033"/>
    <s v="APP00070"/>
    <m/>
    <m/>
    <m/>
    <m/>
    <m/>
    <m/>
    <m/>
    <m/>
    <m/>
    <n v="498.87"/>
    <n v="39411.040000000001"/>
    <m/>
    <m/>
    <m/>
    <m/>
    <m/>
    <m/>
    <x v="0"/>
    <x v="0"/>
    <m/>
  </r>
  <r>
    <s v=""/>
    <s v=" EJ_0203_5250"/>
    <s v="RCS Supports, Seals and Hardware - Acceptance Testing"/>
    <s v="6.03.02.04.01"/>
    <x v="0"/>
    <d v="2027-09-30T00:00:00"/>
    <d v="2028-01-28T00:00:00"/>
    <s v="rnavarrol"/>
    <s v="chetzel"/>
    <n v="17202.2"/>
    <s v="EDIA"/>
    <s v="C"/>
    <s v="Labor"/>
    <s v="TEC"/>
    <m/>
    <s v="BNL"/>
    <s v="Const"/>
    <s v="VAC"/>
    <x v="8"/>
    <s v="A.PP033"/>
    <s v="APP00070"/>
    <m/>
    <m/>
    <m/>
    <m/>
    <m/>
    <m/>
    <m/>
    <m/>
    <m/>
    <n v="215.03"/>
    <n v="16987.169999999998"/>
    <m/>
    <m/>
    <m/>
    <m/>
    <m/>
    <m/>
    <x v="0"/>
    <x v="0"/>
    <m/>
  </r>
  <r>
    <s v=""/>
    <s v=" EJ_0203_1520"/>
    <s v="RCS Vacuum Valves - PPM Procurement Effort"/>
    <s v="6.03.02.04.02"/>
    <x v="0"/>
    <d v="2025-03-06T00:00:00"/>
    <d v="2025-08-12T00:00:00"/>
    <s v="rnavarrol"/>
    <s v="chetzel"/>
    <n v="6825.99"/>
    <s v="EDIA"/>
    <s v="C"/>
    <s v="Labor"/>
    <s v="TEC"/>
    <m/>
    <s v="BNL"/>
    <s v="Const"/>
    <s v="VAC"/>
    <x v="10"/>
    <s v="S.P078"/>
    <s v="APP00006"/>
    <m/>
    <m/>
    <m/>
    <m/>
    <m/>
    <m/>
    <m/>
    <n v="6825.99"/>
    <m/>
    <m/>
    <m/>
    <m/>
    <m/>
    <m/>
    <m/>
    <m/>
    <m/>
    <x v="0"/>
    <x v="0"/>
    <m/>
  </r>
  <r>
    <s v=""/>
    <s v=" EJ_0203_2070"/>
    <s v="RCS Vacuum Pumps - PPM Procurement Effort"/>
    <s v="6.03.02.04.03"/>
    <x v="0"/>
    <d v="2025-04-17T00:00:00"/>
    <d v="2025-09-24T00:00:00"/>
    <s v="rnavarrol"/>
    <s v="chetzel"/>
    <n v="6825.99"/>
    <s v="EDIA"/>
    <s v="C"/>
    <s v="Labor"/>
    <s v="TEC"/>
    <m/>
    <s v="BNL"/>
    <s v="Const"/>
    <s v="VAC"/>
    <x v="10"/>
    <s v="A.PP004"/>
    <s v="APP00044"/>
    <m/>
    <m/>
    <m/>
    <m/>
    <m/>
    <m/>
    <m/>
    <n v="6825.99"/>
    <m/>
    <m/>
    <m/>
    <m/>
    <m/>
    <m/>
    <m/>
    <m/>
    <m/>
    <x v="0"/>
    <x v="0"/>
    <m/>
  </r>
  <r>
    <s v=""/>
    <s v=" EJ_0203_1380"/>
    <s v="RCS Vacuum Monitoring and Controls - PPM Procurement Effort"/>
    <s v="6.03.02.04.04"/>
    <x v="0"/>
    <d v="2025-05-01T00:00:00"/>
    <d v="2025-10-08T00:00:00"/>
    <s v="rnavarrol"/>
    <s v="chetzel"/>
    <n v="13677.58"/>
    <s v="EDIA"/>
    <s v="C"/>
    <s v="Labor"/>
    <s v="TEC"/>
    <m/>
    <s v="BNL"/>
    <s v="Const"/>
    <s v="VAC"/>
    <x v="10"/>
    <s v="S.P067"/>
    <s v="APP00152"/>
    <m/>
    <m/>
    <m/>
    <m/>
    <m/>
    <m/>
    <m/>
    <n v="12944.85"/>
    <n v="732.73"/>
    <m/>
    <m/>
    <m/>
    <m/>
    <m/>
    <m/>
    <m/>
    <m/>
    <x v="0"/>
    <x v="0"/>
    <m/>
  </r>
  <r>
    <s v=""/>
    <s v=" EJ_0203_4190"/>
    <s v="RCS Arc Chambers - PPM Procurement Effort"/>
    <s v="6.03.02.04.01"/>
    <x v="1"/>
    <d v="2024-06-20T00:00:00"/>
    <d v="2024-12-02T00:00:00"/>
    <s v="rnavarrol"/>
    <s v="chetzel"/>
    <n v="13359.32"/>
    <s v="EDIA"/>
    <s v="C"/>
    <s v="Labor"/>
    <s v="TEC"/>
    <m/>
    <s v="BNL"/>
    <s v="Const"/>
    <s v="VAC"/>
    <x v="10"/>
    <s v="A.PP033"/>
    <s v="APP00070"/>
    <m/>
    <m/>
    <m/>
    <m/>
    <m/>
    <m/>
    <n v="8468.86"/>
    <n v="4890.47"/>
    <m/>
    <m/>
    <m/>
    <m/>
    <m/>
    <m/>
    <m/>
    <m/>
    <m/>
    <x v="0"/>
    <x v="0"/>
    <m/>
  </r>
  <r>
    <s v=""/>
    <s v=" EJ_0203_4740"/>
    <s v="RCS Bellows - Acceptance Testing"/>
    <s v="6.03.02.04.01"/>
    <x v="0"/>
    <d v="2026-12-10T00:00:00"/>
    <d v="2027-04-06T00:00:00"/>
    <s v="rnavarrol"/>
    <s v="chetzel"/>
    <n v="29248.7"/>
    <s v="EDIA"/>
    <s v="C"/>
    <s v="Labor"/>
    <s v="TEC"/>
    <m/>
    <s v="BNL"/>
    <s v="Const"/>
    <s v="VAC"/>
    <x v="8"/>
    <s v="A.PP033"/>
    <s v="APP00070"/>
    <m/>
    <m/>
    <m/>
    <m/>
    <m/>
    <m/>
    <m/>
    <m/>
    <m/>
    <n v="29248.7"/>
    <m/>
    <m/>
    <m/>
    <m/>
    <m/>
    <m/>
    <m/>
    <x v="0"/>
    <x v="0"/>
    <m/>
  </r>
  <r>
    <s v=""/>
    <s v=" EJ_0203_4740"/>
    <s v="RCS Bellows - Acceptance Testing"/>
    <s v="6.03.02.04.01"/>
    <x v="0"/>
    <d v="2026-12-10T00:00:00"/>
    <d v="2027-04-06T00:00:00"/>
    <s v="rnavarrol"/>
    <s v="chetzel"/>
    <n v="38576.61"/>
    <s v="EDIA"/>
    <s v="C"/>
    <s v="Labor"/>
    <s v="TEC"/>
    <m/>
    <s v="BNL"/>
    <s v="Const"/>
    <s v="VAC"/>
    <x v="8"/>
    <s v="A.PP033"/>
    <s v="APP00070"/>
    <m/>
    <m/>
    <m/>
    <m/>
    <m/>
    <m/>
    <m/>
    <m/>
    <m/>
    <n v="38576.61"/>
    <m/>
    <m/>
    <m/>
    <m/>
    <m/>
    <m/>
    <m/>
    <x v="0"/>
    <x v="0"/>
    <m/>
  </r>
  <r>
    <s v=""/>
    <s v=" EJ_0203_4740"/>
    <s v="RCS Bellows - Acceptance Testing"/>
    <s v="6.03.02.04.01"/>
    <x v="0"/>
    <d v="2026-12-10T00:00:00"/>
    <d v="2027-04-06T00:00:00"/>
    <s v="rnavarrol"/>
    <s v="chetzel"/>
    <n v="22170.01"/>
    <s v="EDIA"/>
    <s v="C"/>
    <s v="Labor"/>
    <s v="TEC"/>
    <m/>
    <s v="BNL"/>
    <s v="Const"/>
    <s v="VAC"/>
    <x v="8"/>
    <s v="A.PP033"/>
    <s v="APP00070"/>
    <m/>
    <m/>
    <m/>
    <m/>
    <m/>
    <m/>
    <m/>
    <m/>
    <m/>
    <n v="22170.01"/>
    <m/>
    <m/>
    <m/>
    <m/>
    <m/>
    <m/>
    <m/>
    <x v="0"/>
    <x v="0"/>
    <m/>
  </r>
  <r>
    <s v=""/>
    <s v=" EJ_0203_1120"/>
    <s v="RCS Arc Chambers Prepare for Preliminary Design Review"/>
    <s v="6.03.02.04.01"/>
    <x v="0"/>
    <d v="2023-05-09T00:00:00"/>
    <d v="2023-06-06T00:00:00"/>
    <s v="rnavarrol"/>
    <s v="chetzel"/>
    <n v="12744.27"/>
    <s v="EDIA"/>
    <s v="C"/>
    <s v="Labor"/>
    <s v="TEC"/>
    <m/>
    <s v="BNL"/>
    <s v="PED"/>
    <s v="VAC"/>
    <x v="11"/>
    <s v="A.PP033"/>
    <s v="APP00070"/>
    <m/>
    <m/>
    <m/>
    <m/>
    <m/>
    <n v="12744.27"/>
    <m/>
    <m/>
    <m/>
    <m/>
    <m/>
    <m/>
    <m/>
    <m/>
    <m/>
    <m/>
    <m/>
    <x v="0"/>
    <x v="0"/>
    <m/>
  </r>
  <r>
    <s v=""/>
    <s v=" EJ_0203_1146"/>
    <s v="RCS Arc Chambers Prepare for Final Design Review"/>
    <s v="6.03.02.04.01"/>
    <x v="0"/>
    <d v="2024-01-10T00:00:00"/>
    <d v="2024-02-06T00:00:00"/>
    <s v="rnavarrol"/>
    <s v="chetzel"/>
    <n v="13190.32"/>
    <s v="EDIA"/>
    <s v="C"/>
    <s v="Labor"/>
    <s v="TEC"/>
    <m/>
    <s v="BNL"/>
    <s v="PED"/>
    <s v="VAC"/>
    <x v="11"/>
    <s v="A.PP033"/>
    <s v="APP00070"/>
    <m/>
    <m/>
    <m/>
    <m/>
    <m/>
    <m/>
    <n v="13190.32"/>
    <m/>
    <m/>
    <m/>
    <m/>
    <m/>
    <m/>
    <m/>
    <m/>
    <m/>
    <m/>
    <x v="0"/>
    <x v="0"/>
    <m/>
  </r>
  <r>
    <s v=""/>
    <s v=" EJ_0203_4662"/>
    <s v="RCS Bellows - Develop Required Drawings"/>
    <s v="6.03.02.04.01"/>
    <x v="0"/>
    <d v="2024-05-03T00:00:00"/>
    <d v="2024-06-28T00:00:00"/>
    <s v="rnavarrol"/>
    <s v="chetzel"/>
    <n v="9998.0400000000009"/>
    <s v="EDIA"/>
    <s v="C"/>
    <s v="Labor"/>
    <s v="TEC"/>
    <m/>
    <s v="BNL"/>
    <s v="PED"/>
    <s v="VAC"/>
    <x v="6"/>
    <s v="A.PP033"/>
    <s v="APP00070"/>
    <m/>
    <m/>
    <m/>
    <m/>
    <m/>
    <m/>
    <n v="9998.0400000000009"/>
    <m/>
    <m/>
    <m/>
    <m/>
    <m/>
    <m/>
    <m/>
    <m/>
    <m/>
    <m/>
    <x v="0"/>
    <x v="0"/>
    <m/>
  </r>
  <r>
    <s v=""/>
    <s v=" EJ_0203_4662"/>
    <s v="RCS Bellows - Develop Required Drawings"/>
    <s v="6.03.02.04.01"/>
    <x v="0"/>
    <d v="2024-05-03T00:00:00"/>
    <d v="2024-06-28T00:00:00"/>
    <s v="rnavarrol"/>
    <s v="chetzel"/>
    <n v="26380.65"/>
    <s v="EDIA"/>
    <s v="C"/>
    <s v="Labor"/>
    <s v="TEC"/>
    <m/>
    <s v="BNL"/>
    <s v="PED"/>
    <s v="VAC"/>
    <x v="6"/>
    <s v="A.PP033"/>
    <s v="APP00070"/>
    <m/>
    <m/>
    <m/>
    <m/>
    <m/>
    <m/>
    <n v="26380.65"/>
    <m/>
    <m/>
    <m/>
    <m/>
    <m/>
    <m/>
    <m/>
    <m/>
    <m/>
    <m/>
    <x v="0"/>
    <x v="0"/>
    <m/>
  </r>
  <r>
    <s v=""/>
    <s v=" EJ_0203_4662"/>
    <s v="RCS Bellows - Develop Required Drawings"/>
    <s v="6.03.02.04.01"/>
    <x v="0"/>
    <d v="2024-05-03T00:00:00"/>
    <d v="2024-06-28T00:00:00"/>
    <s v="rnavarrol"/>
    <s v="chetzel"/>
    <n v="6595.16"/>
    <s v="EDIA"/>
    <s v="C"/>
    <s v="Labor"/>
    <s v="TEC"/>
    <m/>
    <s v="BNL"/>
    <s v="PED"/>
    <s v="VAC"/>
    <x v="6"/>
    <s v="A.PP033"/>
    <s v="APP00070"/>
    <m/>
    <m/>
    <m/>
    <m/>
    <m/>
    <m/>
    <n v="6595.16"/>
    <m/>
    <m/>
    <m/>
    <m/>
    <m/>
    <m/>
    <m/>
    <m/>
    <m/>
    <m/>
    <x v="0"/>
    <x v="0"/>
    <m/>
  </r>
  <r>
    <s v=""/>
    <s v=" EJ_0203_4665a"/>
    <s v="RCS Bellows - Complete Preliminary Drawings"/>
    <s v="6.03.02.04.01"/>
    <x v="0"/>
    <d v="2024-06-03T00:00:00"/>
    <d v="2024-06-28T00:00:00"/>
    <s v="rnavarrol"/>
    <s v="chetzel"/>
    <n v="19996.080000000002"/>
    <s v="EDIA"/>
    <s v="C"/>
    <s v="Labor"/>
    <s v="TEC"/>
    <m/>
    <s v="BNL"/>
    <s v="PED"/>
    <s v="VAC"/>
    <x v="10"/>
    <s v="A.PP033"/>
    <s v="APP00070"/>
    <m/>
    <m/>
    <m/>
    <m/>
    <m/>
    <m/>
    <n v="19996.080000000002"/>
    <m/>
    <m/>
    <m/>
    <m/>
    <m/>
    <m/>
    <m/>
    <m/>
    <m/>
    <m/>
    <x v="0"/>
    <x v="0"/>
    <m/>
  </r>
  <r>
    <s v=""/>
    <s v=" EJ_0203_4665a"/>
    <s v="RCS Bellows - Complete Preliminary Drawings"/>
    <s v="6.03.02.04.01"/>
    <x v="0"/>
    <d v="2024-06-03T00:00:00"/>
    <d v="2024-06-28T00:00:00"/>
    <s v="rnavarrol"/>
    <s v="chetzel"/>
    <n v="13190.32"/>
    <s v="EDIA"/>
    <s v="C"/>
    <s v="Labor"/>
    <s v="TEC"/>
    <m/>
    <s v="BNL"/>
    <s v="PED"/>
    <s v="VAC"/>
    <x v="10"/>
    <s v="A.PP033"/>
    <s v="APP00070"/>
    <m/>
    <m/>
    <m/>
    <m/>
    <m/>
    <m/>
    <n v="13190.32"/>
    <m/>
    <m/>
    <m/>
    <m/>
    <m/>
    <m/>
    <m/>
    <m/>
    <m/>
    <m/>
    <x v="0"/>
    <x v="0"/>
    <m/>
  </r>
  <r>
    <s v=""/>
    <s v=" EJ_0203_4665a"/>
    <s v="RCS Bellows - Complete Preliminary Drawings"/>
    <s v="6.03.02.04.01"/>
    <x v="0"/>
    <d v="2024-06-03T00:00:00"/>
    <d v="2024-06-28T00:00:00"/>
    <s v="rnavarrol"/>
    <s v="chetzel"/>
    <n v="6595.16"/>
    <s v="EDIA"/>
    <s v="C"/>
    <s v="Labor"/>
    <s v="TEC"/>
    <m/>
    <s v="BNL"/>
    <s v="PED"/>
    <s v="VAC"/>
    <x v="10"/>
    <s v="A.PP033"/>
    <s v="APP00070"/>
    <m/>
    <m/>
    <m/>
    <m/>
    <m/>
    <m/>
    <n v="6595.16"/>
    <m/>
    <m/>
    <m/>
    <m/>
    <m/>
    <m/>
    <m/>
    <m/>
    <m/>
    <m/>
    <x v="0"/>
    <x v="0"/>
    <m/>
  </r>
  <r>
    <s v=""/>
    <s v=" EJ_0203_5140"/>
    <s v="RCS Straight Section Chambers - Vendor Oversight"/>
    <s v="6.03.02.04.01"/>
    <x v="0"/>
    <d v="2025-12-10T00:00:00"/>
    <d v="2026-12-09T00:00:00"/>
    <s v="rnavarrol"/>
    <s v="chetzel"/>
    <n v="56883.199999999997"/>
    <s v="EDIA"/>
    <s v="C"/>
    <s v="Labor"/>
    <s v="TEC"/>
    <m/>
    <s v="BNL"/>
    <s v="Const"/>
    <s v="VAC"/>
    <x v="9"/>
    <s v="A.PP033"/>
    <s v="APP00070"/>
    <m/>
    <m/>
    <m/>
    <m/>
    <m/>
    <m/>
    <m/>
    <m/>
    <n v="46416.69"/>
    <n v="10466.51"/>
    <m/>
    <m/>
    <m/>
    <m/>
    <m/>
    <m/>
    <m/>
    <x v="0"/>
    <x v="0"/>
    <m/>
  </r>
  <r>
    <s v=""/>
    <s v=" EJ_0203_5140"/>
    <s v="RCS Straight Section Chambers - Vendor Oversight"/>
    <s v="6.03.02.04.01"/>
    <x v="0"/>
    <d v="2025-12-10T00:00:00"/>
    <d v="2026-12-09T00:00:00"/>
    <s v="rnavarrol"/>
    <s v="chetzel"/>
    <n v="14220.8"/>
    <s v="EDIA"/>
    <s v="C"/>
    <s v="Labor"/>
    <s v="TEC"/>
    <m/>
    <s v="BNL"/>
    <s v="Const"/>
    <s v="VAC"/>
    <x v="9"/>
    <s v="A.PP033"/>
    <s v="APP00070"/>
    <m/>
    <m/>
    <m/>
    <m/>
    <m/>
    <m/>
    <m/>
    <m/>
    <n v="11604.17"/>
    <n v="2616.63"/>
    <m/>
    <m/>
    <m/>
    <m/>
    <m/>
    <m/>
    <m/>
    <x v="0"/>
    <x v="0"/>
    <m/>
  </r>
  <r>
    <s v=""/>
    <s v=" EJ_0203_5120"/>
    <s v="RCS Straight Section Chambers - PPM Procurement Effort"/>
    <s v="6.03.02.04.01"/>
    <x v="0"/>
    <d v="2025-04-21T00:00:00"/>
    <d v="2025-09-26T00:00:00"/>
    <s v="rnavarrol"/>
    <s v="chetzel"/>
    <n v="3413"/>
    <s v="EDIA"/>
    <s v="C"/>
    <s v="Labor"/>
    <s v="TEC"/>
    <m/>
    <s v="BNL"/>
    <s v="Const"/>
    <s v="VAC"/>
    <x v="10"/>
    <s v="A.PP033"/>
    <s v="APP00070"/>
    <m/>
    <m/>
    <m/>
    <m/>
    <m/>
    <m/>
    <m/>
    <n v="3413"/>
    <m/>
    <m/>
    <m/>
    <m/>
    <m/>
    <m/>
    <m/>
    <m/>
    <m/>
    <x v="0"/>
    <x v="0"/>
    <m/>
  </r>
  <r>
    <s v=""/>
    <s v=" EJ_0203_5120"/>
    <s v="RCS Straight Section Chambers - PPM Procurement Effort"/>
    <s v="6.03.02.04.01"/>
    <x v="0"/>
    <d v="2025-04-21T00:00:00"/>
    <d v="2025-09-26T00:00:00"/>
    <s v="rnavarrol"/>
    <s v="chetzel"/>
    <n v="20477.98"/>
    <s v="EDIA"/>
    <s v="C"/>
    <s v="Labor"/>
    <s v="TEC"/>
    <m/>
    <s v="BNL"/>
    <s v="Const"/>
    <s v="VAC"/>
    <x v="10"/>
    <s v="A.PP033"/>
    <s v="APP00070"/>
    <m/>
    <m/>
    <m/>
    <m/>
    <m/>
    <m/>
    <m/>
    <n v="20477.98"/>
    <m/>
    <m/>
    <m/>
    <m/>
    <m/>
    <m/>
    <m/>
    <m/>
    <m/>
    <x v="0"/>
    <x v="0"/>
    <m/>
  </r>
  <r>
    <s v=""/>
    <s v=" EJ_0203_5170"/>
    <s v="RCS Straight Section Chambers - Acceptance Testing"/>
    <s v="6.03.02.04.01"/>
    <x v="0"/>
    <d v="2026-12-10T00:00:00"/>
    <d v="2027-04-06T00:00:00"/>
    <s v="rnavarrol"/>
    <s v="chetzel"/>
    <n v="43873.04"/>
    <s v="EDIA"/>
    <s v="C"/>
    <s v="Labor"/>
    <s v="TEC"/>
    <m/>
    <s v="BNL"/>
    <s v="Const"/>
    <s v="VAC"/>
    <x v="8"/>
    <s v="A.PP033"/>
    <s v="APP00070"/>
    <m/>
    <m/>
    <m/>
    <m/>
    <m/>
    <m/>
    <m/>
    <m/>
    <m/>
    <n v="43873.04"/>
    <m/>
    <m/>
    <m/>
    <m/>
    <m/>
    <m/>
    <m/>
    <x v="0"/>
    <x v="0"/>
    <m/>
  </r>
  <r>
    <s v=""/>
    <s v=" EJ_0203_5170"/>
    <s v="RCS Straight Section Chambers - Acceptance Testing"/>
    <s v="6.03.02.04.01"/>
    <x v="0"/>
    <d v="2026-12-10T00:00:00"/>
    <d v="2027-04-06T00:00:00"/>
    <s v="rnavarrol"/>
    <s v="chetzel"/>
    <n v="48220.76"/>
    <s v="EDIA"/>
    <s v="C"/>
    <s v="Labor"/>
    <s v="TEC"/>
    <m/>
    <s v="BNL"/>
    <s v="Const"/>
    <s v="VAC"/>
    <x v="8"/>
    <s v="A.PP033"/>
    <s v="APP00070"/>
    <m/>
    <m/>
    <m/>
    <m/>
    <m/>
    <m/>
    <m/>
    <m/>
    <m/>
    <n v="48220.76"/>
    <m/>
    <m/>
    <m/>
    <m/>
    <m/>
    <m/>
    <m/>
    <x v="0"/>
    <x v="0"/>
    <m/>
  </r>
  <r>
    <s v=""/>
    <s v=" EJ_0203_5170"/>
    <s v="RCS Straight Section Chambers - Acceptance Testing"/>
    <s v="6.03.02.04.01"/>
    <x v="0"/>
    <d v="2026-12-10T00:00:00"/>
    <d v="2027-04-06T00:00:00"/>
    <s v="rnavarrol"/>
    <s v="chetzel"/>
    <n v="22170.01"/>
    <s v="EDIA"/>
    <s v="C"/>
    <s v="Labor"/>
    <s v="TEC"/>
    <m/>
    <s v="BNL"/>
    <s v="Const"/>
    <s v="VAC"/>
    <x v="8"/>
    <s v="A.PP033"/>
    <s v="APP00070"/>
    <m/>
    <m/>
    <m/>
    <m/>
    <m/>
    <m/>
    <m/>
    <m/>
    <m/>
    <n v="22170.01"/>
    <m/>
    <m/>
    <m/>
    <m/>
    <m/>
    <m/>
    <m/>
    <x v="0"/>
    <x v="0"/>
    <m/>
  </r>
  <r>
    <s v=""/>
    <s v=" EJ_0203_4666d"/>
    <s v="RCS Straight Section Chambers - Finalize Interfaces"/>
    <s v="6.03.02.04.01"/>
    <x v="1"/>
    <d v="2024-06-18T00:00:00"/>
    <d v="2024-08-13T00:00:00"/>
    <s v="rnavarrol"/>
    <s v="chetzel"/>
    <n v="26380.65"/>
    <s v="EDIA"/>
    <s v="C"/>
    <s v="Labor"/>
    <s v="TEC"/>
    <m/>
    <s v="BNL"/>
    <s v="PED"/>
    <s v="VAC"/>
    <x v="6"/>
    <s v="A.PP033"/>
    <s v="APP00070"/>
    <m/>
    <m/>
    <m/>
    <m/>
    <m/>
    <m/>
    <n v="26380.65"/>
    <m/>
    <m/>
    <m/>
    <m/>
    <m/>
    <m/>
    <m/>
    <m/>
    <m/>
    <m/>
    <x v="0"/>
    <x v="0"/>
    <m/>
  </r>
  <r>
    <s v=""/>
    <s v=" EJ_0203_4666d"/>
    <s v="RCS Straight Section Chambers - Finalize Interfaces"/>
    <s v="6.03.02.04.01"/>
    <x v="1"/>
    <d v="2024-06-18T00:00:00"/>
    <d v="2024-08-13T00:00:00"/>
    <s v="rnavarrol"/>
    <s v="chetzel"/>
    <n v="6595.16"/>
    <s v="EDIA"/>
    <s v="C"/>
    <s v="Labor"/>
    <s v="TEC"/>
    <m/>
    <s v="BNL"/>
    <s v="PED"/>
    <s v="VAC"/>
    <x v="6"/>
    <s v="A.PP033"/>
    <s v="APP00070"/>
    <m/>
    <m/>
    <m/>
    <m/>
    <m/>
    <m/>
    <n v="6595.16"/>
    <m/>
    <m/>
    <m/>
    <m/>
    <m/>
    <m/>
    <m/>
    <m/>
    <m/>
    <m/>
    <x v="0"/>
    <x v="0"/>
    <m/>
  </r>
  <r>
    <s v=""/>
    <s v=" EJ_0203_4666c"/>
    <s v="RCS Straight Section Chambers - Draft SOW/SPECS"/>
    <s v="6.03.02.04.01"/>
    <x v="0"/>
    <d v="2024-06-18T00:00:00"/>
    <d v="2024-08-27T00:00:00"/>
    <s v="rnavarrol"/>
    <s v="chetzel"/>
    <n v="4999.0200000000004"/>
    <s v="EDIA"/>
    <s v="C"/>
    <s v="Labor"/>
    <s v="TEC"/>
    <m/>
    <s v="BNL"/>
    <s v="PED"/>
    <s v="VAC"/>
    <x v="10"/>
    <s v="A.PP033"/>
    <s v="APP00070"/>
    <m/>
    <m/>
    <m/>
    <m/>
    <m/>
    <m/>
    <n v="4999.0200000000004"/>
    <m/>
    <m/>
    <m/>
    <m/>
    <m/>
    <m/>
    <m/>
    <m/>
    <m/>
    <m/>
    <x v="0"/>
    <x v="0"/>
    <m/>
  </r>
  <r>
    <s v=""/>
    <s v=" EJ_0203_4666c"/>
    <s v="RCS Straight Section Chambers - Draft SOW/SPECS"/>
    <s v="6.03.02.04.01"/>
    <x v="0"/>
    <d v="2024-06-18T00:00:00"/>
    <d v="2024-08-27T00:00:00"/>
    <s v="rnavarrol"/>
    <s v="chetzel"/>
    <n v="13190.32"/>
    <s v="EDIA"/>
    <s v="C"/>
    <s v="Labor"/>
    <s v="TEC"/>
    <m/>
    <s v="BNL"/>
    <s v="PED"/>
    <s v="VAC"/>
    <x v="10"/>
    <s v="A.PP033"/>
    <s v="APP00070"/>
    <m/>
    <m/>
    <m/>
    <m/>
    <m/>
    <m/>
    <n v="13190.32"/>
    <m/>
    <m/>
    <m/>
    <m/>
    <m/>
    <m/>
    <m/>
    <m/>
    <m/>
    <m/>
    <x v="0"/>
    <x v="0"/>
    <m/>
  </r>
  <r>
    <s v=""/>
    <s v=" EJ_0203_4666c"/>
    <s v="RCS Straight Section Chambers - Draft SOW/SPECS"/>
    <s v="6.03.02.04.01"/>
    <x v="0"/>
    <d v="2024-06-18T00:00:00"/>
    <d v="2024-08-27T00:00:00"/>
    <s v="rnavarrol"/>
    <s v="chetzel"/>
    <n v="3297.58"/>
    <s v="EDIA"/>
    <s v="C"/>
    <s v="Labor"/>
    <s v="TEC"/>
    <m/>
    <s v="BNL"/>
    <s v="PED"/>
    <s v="VAC"/>
    <x v="10"/>
    <s v="A.PP033"/>
    <s v="APP00070"/>
    <m/>
    <m/>
    <m/>
    <m/>
    <m/>
    <m/>
    <n v="3297.58"/>
    <m/>
    <m/>
    <m/>
    <m/>
    <m/>
    <m/>
    <m/>
    <m/>
    <m/>
    <m/>
    <x v="0"/>
    <x v="0"/>
    <m/>
  </r>
  <r>
    <s v=""/>
    <s v=" EJ_0203_4666b"/>
    <s v="RCS Straight Section Chambers - Develop Required Drawings"/>
    <s v="6.03.02.04.01"/>
    <x v="0"/>
    <d v="2024-06-18T00:00:00"/>
    <d v="2024-08-13T00:00:00"/>
    <s v="rnavarrol"/>
    <s v="chetzel"/>
    <n v="29994.12"/>
    <s v="EDIA"/>
    <s v="C"/>
    <s v="Labor"/>
    <s v="TEC"/>
    <m/>
    <s v="BNL"/>
    <s v="PED"/>
    <s v="VAC"/>
    <x v="6"/>
    <s v="A.PP033"/>
    <s v="APP00070"/>
    <m/>
    <m/>
    <m/>
    <m/>
    <m/>
    <m/>
    <n v="29994.12"/>
    <m/>
    <m/>
    <m/>
    <m/>
    <m/>
    <m/>
    <m/>
    <m/>
    <m/>
    <m/>
    <x v="0"/>
    <x v="0"/>
    <m/>
  </r>
  <r>
    <s v=""/>
    <s v=" EJ_0203_4666b"/>
    <s v="RCS Straight Section Chambers - Develop Required Drawings"/>
    <s v="6.03.02.04.01"/>
    <x v="0"/>
    <d v="2024-06-18T00:00:00"/>
    <d v="2024-08-13T00:00:00"/>
    <s v="rnavarrol"/>
    <s v="chetzel"/>
    <n v="19785.490000000002"/>
    <s v="EDIA"/>
    <s v="C"/>
    <s v="Labor"/>
    <s v="TEC"/>
    <m/>
    <s v="BNL"/>
    <s v="PED"/>
    <s v="VAC"/>
    <x v="6"/>
    <s v="A.PP033"/>
    <s v="APP00070"/>
    <m/>
    <m/>
    <m/>
    <m/>
    <m/>
    <m/>
    <n v="19785.490000000002"/>
    <m/>
    <m/>
    <m/>
    <m/>
    <m/>
    <m/>
    <m/>
    <m/>
    <m/>
    <m/>
    <x v="0"/>
    <x v="0"/>
    <m/>
  </r>
  <r>
    <s v=""/>
    <s v=" EJ_0203_4666b"/>
    <s v="RCS Straight Section Chambers - Develop Required Drawings"/>
    <s v="6.03.02.04.01"/>
    <x v="0"/>
    <d v="2024-06-18T00:00:00"/>
    <d v="2024-08-13T00:00:00"/>
    <s v="rnavarrol"/>
    <s v="chetzel"/>
    <n v="6595.16"/>
    <s v="EDIA"/>
    <s v="C"/>
    <s v="Labor"/>
    <s v="TEC"/>
    <m/>
    <s v="BNL"/>
    <s v="PED"/>
    <s v="VAC"/>
    <x v="6"/>
    <s v="A.PP033"/>
    <s v="APP00070"/>
    <m/>
    <m/>
    <m/>
    <m/>
    <m/>
    <m/>
    <n v="6595.16"/>
    <m/>
    <m/>
    <m/>
    <m/>
    <m/>
    <m/>
    <m/>
    <m/>
    <m/>
    <m/>
    <x v="0"/>
    <x v="0"/>
    <m/>
  </r>
  <r>
    <s v=""/>
    <s v=" EJ_0203_4666a"/>
    <s v="RCS Straight Section Chambers - Develop Straight Section Layouts"/>
    <s v="6.03.02.04.01"/>
    <x v="1"/>
    <d v="2024-03-25T00:00:00"/>
    <d v="2024-06-17T00:00:00"/>
    <s v="rnavarrol"/>
    <s v="chetzel"/>
    <n v="19996.080000000002"/>
    <s v="EDIA"/>
    <s v="C"/>
    <s v="Labor"/>
    <s v="TEC"/>
    <m/>
    <s v="BNL"/>
    <s v="PED"/>
    <s v="VAC"/>
    <x v="6"/>
    <s v="A.PP033"/>
    <s v="APP00070"/>
    <m/>
    <m/>
    <m/>
    <m/>
    <m/>
    <m/>
    <n v="19996.080000000002"/>
    <m/>
    <m/>
    <m/>
    <m/>
    <m/>
    <m/>
    <m/>
    <m/>
    <m/>
    <m/>
    <x v="0"/>
    <x v="0"/>
    <m/>
  </r>
  <r>
    <s v=""/>
    <s v=" EJ_0203_4666a"/>
    <s v="RCS Straight Section Chambers - Develop Straight Section Layouts"/>
    <s v="6.03.02.04.01"/>
    <x v="1"/>
    <d v="2024-03-25T00:00:00"/>
    <d v="2024-06-17T00:00:00"/>
    <s v="rnavarrol"/>
    <s v="chetzel"/>
    <n v="32975.81"/>
    <s v="EDIA"/>
    <s v="C"/>
    <s v="Labor"/>
    <s v="TEC"/>
    <m/>
    <s v="BNL"/>
    <s v="PED"/>
    <s v="VAC"/>
    <x v="6"/>
    <s v="A.PP033"/>
    <s v="APP00070"/>
    <m/>
    <m/>
    <m/>
    <m/>
    <m/>
    <m/>
    <n v="32975.81"/>
    <m/>
    <m/>
    <m/>
    <m/>
    <m/>
    <m/>
    <m/>
    <m/>
    <m/>
    <m/>
    <x v="0"/>
    <x v="0"/>
    <m/>
  </r>
  <r>
    <s v=""/>
    <s v=" EJ_0203_4666a"/>
    <s v="RCS Straight Section Chambers - Develop Straight Section Layouts"/>
    <s v="6.03.02.04.01"/>
    <x v="1"/>
    <d v="2024-03-25T00:00:00"/>
    <d v="2024-06-17T00:00:00"/>
    <s v="rnavarrol"/>
    <s v="chetzel"/>
    <n v="13190.32"/>
    <s v="EDIA"/>
    <s v="C"/>
    <s v="Labor"/>
    <s v="TEC"/>
    <m/>
    <s v="BNL"/>
    <s v="PED"/>
    <s v="VAC"/>
    <x v="6"/>
    <s v="A.PP033"/>
    <s v="APP00070"/>
    <m/>
    <m/>
    <m/>
    <m/>
    <m/>
    <m/>
    <n v="13190.32"/>
    <m/>
    <m/>
    <m/>
    <m/>
    <m/>
    <m/>
    <m/>
    <m/>
    <m/>
    <m/>
    <x v="0"/>
    <x v="0"/>
    <m/>
  </r>
  <r>
    <s v=""/>
    <s v=" EJ_0203_4666e"/>
    <s v="RCS Straight Section Chambers - Finalize Straight Section Layouts"/>
    <s v="6.03.02.04.01"/>
    <x v="1"/>
    <d v="2024-08-14T00:00:00"/>
    <d v="2024-10-02T00:00:00"/>
    <s v="rnavarrol"/>
    <s v="chetzel"/>
    <n v="20036.07"/>
    <s v="EDIA"/>
    <s v="C"/>
    <s v="Labor"/>
    <s v="TEC"/>
    <m/>
    <s v="BNL"/>
    <s v="PED"/>
    <s v="VAC"/>
    <x v="6"/>
    <s v="A.PP033"/>
    <s v="APP00070"/>
    <m/>
    <m/>
    <m/>
    <m/>
    <m/>
    <m/>
    <n v="18891.150000000001"/>
    <n v="1144.92"/>
    <m/>
    <m/>
    <m/>
    <m/>
    <m/>
    <m/>
    <m/>
    <m/>
    <m/>
    <x v="0"/>
    <x v="0"/>
    <m/>
  </r>
  <r>
    <s v=""/>
    <s v=" EJ_0203_4666e"/>
    <s v="RCS Straight Section Chambers - Finalize Straight Section Layouts"/>
    <s v="6.03.02.04.01"/>
    <x v="1"/>
    <d v="2024-08-14T00:00:00"/>
    <d v="2024-10-02T00:00:00"/>
    <s v="rnavarrol"/>
    <s v="chetzel"/>
    <n v="13216.7"/>
    <s v="EDIA"/>
    <s v="C"/>
    <s v="Labor"/>
    <s v="TEC"/>
    <m/>
    <s v="BNL"/>
    <s v="PED"/>
    <s v="VAC"/>
    <x v="6"/>
    <s v="A.PP033"/>
    <s v="APP00070"/>
    <m/>
    <m/>
    <m/>
    <m/>
    <m/>
    <m/>
    <n v="12461.46"/>
    <n v="755.24"/>
    <m/>
    <m/>
    <m/>
    <m/>
    <m/>
    <m/>
    <m/>
    <m/>
    <m/>
    <x v="0"/>
    <x v="0"/>
    <m/>
  </r>
  <r>
    <s v=""/>
    <s v=" EJ_0203_4666e"/>
    <s v="RCS Straight Section Chambers - Finalize Straight Section Layouts"/>
    <s v="6.03.02.04.01"/>
    <x v="1"/>
    <d v="2024-08-14T00:00:00"/>
    <d v="2024-10-02T00:00:00"/>
    <s v="rnavarrol"/>
    <s v="chetzel"/>
    <n v="6608.35"/>
    <s v="EDIA"/>
    <s v="C"/>
    <s v="Labor"/>
    <s v="TEC"/>
    <m/>
    <s v="BNL"/>
    <s v="PED"/>
    <s v="VAC"/>
    <x v="6"/>
    <s v="A.PP033"/>
    <s v="APP00070"/>
    <m/>
    <m/>
    <m/>
    <m/>
    <m/>
    <m/>
    <n v="6230.73"/>
    <n v="377.62"/>
    <m/>
    <m/>
    <m/>
    <m/>
    <m/>
    <m/>
    <m/>
    <m/>
    <m/>
    <x v="0"/>
    <x v="0"/>
    <m/>
  </r>
  <r>
    <s v=""/>
    <s v=" EJ_0203_4666e10"/>
    <s v="RCS Vacuum System - Prepare for Final Design Review"/>
    <s v="6.03.02.04.01"/>
    <x v="1"/>
    <d v="2024-10-03T00:00:00"/>
    <d v="2024-12-03T00:00:00"/>
    <s v="rnavarrol"/>
    <s v="chetzel"/>
    <n v="5173.99"/>
    <s v="EDIA"/>
    <s v="C"/>
    <s v="Labor"/>
    <s v="TEC"/>
    <m/>
    <s v="BNL"/>
    <s v="PED"/>
    <s v="VAC"/>
    <x v="6"/>
    <s v="A.PP033"/>
    <s v="APP00070"/>
    <m/>
    <m/>
    <m/>
    <m/>
    <m/>
    <m/>
    <m/>
    <n v="5173.99"/>
    <m/>
    <m/>
    <m/>
    <m/>
    <m/>
    <m/>
    <m/>
    <m/>
    <m/>
    <x v="0"/>
    <x v="0"/>
    <m/>
  </r>
  <r>
    <s v=""/>
    <s v=" EJ_0203_4666e10"/>
    <s v="RCS Vacuum System - Prepare for Final Design Review"/>
    <s v="6.03.02.04.01"/>
    <x v="1"/>
    <d v="2024-10-03T00:00:00"/>
    <d v="2024-12-03T00:00:00"/>
    <s v="rnavarrol"/>
    <s v="chetzel"/>
    <n v="20477.98"/>
    <s v="EDIA"/>
    <s v="C"/>
    <s v="Labor"/>
    <s v="TEC"/>
    <m/>
    <s v="BNL"/>
    <s v="PED"/>
    <s v="VAC"/>
    <x v="6"/>
    <s v="A.PP033"/>
    <s v="APP00070"/>
    <m/>
    <m/>
    <m/>
    <m/>
    <m/>
    <m/>
    <m/>
    <n v="20477.98"/>
    <m/>
    <m/>
    <m/>
    <m/>
    <m/>
    <m/>
    <m/>
    <m/>
    <m/>
    <x v="0"/>
    <x v="0"/>
    <m/>
  </r>
  <r>
    <s v=""/>
    <s v=" EJ_0203_4666e10"/>
    <s v="RCS Vacuum System - Prepare for Final Design Review"/>
    <s v="6.03.02.04.01"/>
    <x v="1"/>
    <d v="2024-10-03T00:00:00"/>
    <d v="2024-12-03T00:00:00"/>
    <s v="rnavarrol"/>
    <s v="chetzel"/>
    <n v="27303.97"/>
    <s v="EDIA"/>
    <s v="C"/>
    <s v="Labor"/>
    <s v="TEC"/>
    <m/>
    <s v="BNL"/>
    <s v="PED"/>
    <s v="VAC"/>
    <x v="6"/>
    <s v="A.PP033"/>
    <s v="APP00070"/>
    <m/>
    <m/>
    <m/>
    <m/>
    <m/>
    <m/>
    <m/>
    <n v="27303.97"/>
    <m/>
    <m/>
    <m/>
    <m/>
    <m/>
    <m/>
    <m/>
    <m/>
    <m/>
    <x v="0"/>
    <x v="0"/>
    <m/>
  </r>
  <r>
    <s v=""/>
    <s v=" EJ_0203_4666e10"/>
    <s v="RCS Vacuum System - Prepare for Final Design Review"/>
    <s v="6.03.02.04.01"/>
    <x v="1"/>
    <d v="2024-10-03T00:00:00"/>
    <d v="2024-12-03T00:00:00"/>
    <s v="rnavarrol"/>
    <s v="chetzel"/>
    <n v="13651.99"/>
    <s v="EDIA"/>
    <s v="C"/>
    <s v="Labor"/>
    <s v="TEC"/>
    <m/>
    <s v="BNL"/>
    <s v="PED"/>
    <s v="VAC"/>
    <x v="6"/>
    <s v="A.PP033"/>
    <s v="APP00070"/>
    <m/>
    <m/>
    <m/>
    <m/>
    <m/>
    <m/>
    <m/>
    <n v="13651.99"/>
    <m/>
    <m/>
    <m/>
    <m/>
    <m/>
    <m/>
    <m/>
    <m/>
    <m/>
    <x v="0"/>
    <x v="0"/>
    <m/>
  </r>
  <r>
    <s v=""/>
    <s v=" EJ_0203_4666e20"/>
    <s v="RCS Vacuum System - Final Design Review"/>
    <s v="6.03.02.04.01"/>
    <x v="1"/>
    <d v="2024-12-04T00:00:00"/>
    <d v="2024-12-05T00:00:00"/>
    <s v="rnavarrol"/>
    <s v="chetzel"/>
    <n v="3413"/>
    <s v="EDIA"/>
    <s v="C"/>
    <s v="Labor"/>
    <s v="TEC"/>
    <m/>
    <s v="BNL"/>
    <s v="PED"/>
    <s v="VAC"/>
    <x v="6"/>
    <s v="A.PP033"/>
    <s v="APP00070"/>
    <m/>
    <m/>
    <m/>
    <m/>
    <m/>
    <m/>
    <m/>
    <n v="3413"/>
    <m/>
    <m/>
    <m/>
    <m/>
    <m/>
    <m/>
    <m/>
    <m/>
    <m/>
    <x v="0"/>
    <x v="0"/>
    <m/>
  </r>
  <r>
    <s v=""/>
    <s v=" EJ_0203_4666e20"/>
    <s v="RCS Vacuum System - Final Design Review"/>
    <s v="6.03.02.04.01"/>
    <x v="1"/>
    <d v="2024-12-04T00:00:00"/>
    <d v="2024-12-05T00:00:00"/>
    <s v="rnavarrol"/>
    <s v="chetzel"/>
    <n v="3413"/>
    <s v="EDIA"/>
    <s v="C"/>
    <s v="Labor"/>
    <s v="TEC"/>
    <m/>
    <s v="BNL"/>
    <s v="PED"/>
    <s v="VAC"/>
    <x v="6"/>
    <s v="A.PP033"/>
    <s v="APP00070"/>
    <m/>
    <m/>
    <m/>
    <m/>
    <m/>
    <m/>
    <m/>
    <n v="3413"/>
    <m/>
    <m/>
    <m/>
    <m/>
    <m/>
    <m/>
    <m/>
    <m/>
    <m/>
    <x v="0"/>
    <x v="0"/>
    <m/>
  </r>
  <r>
    <s v=""/>
    <s v=" EJ_0203_4666e20"/>
    <s v="RCS Vacuum System - Final Design Review"/>
    <s v="6.03.02.04.01"/>
    <x v="1"/>
    <d v="2024-12-04T00:00:00"/>
    <d v="2024-12-05T00:00:00"/>
    <s v="rnavarrol"/>
    <s v="chetzel"/>
    <n v="3413"/>
    <s v="EDIA"/>
    <s v="C"/>
    <s v="Labor"/>
    <s v="TEC"/>
    <m/>
    <s v="BNL"/>
    <s v="PED"/>
    <s v="VAC"/>
    <x v="6"/>
    <s v="A.PP033"/>
    <s v="APP00070"/>
    <m/>
    <m/>
    <m/>
    <m/>
    <m/>
    <m/>
    <m/>
    <n v="3413"/>
    <m/>
    <m/>
    <m/>
    <m/>
    <m/>
    <m/>
    <m/>
    <m/>
    <m/>
    <x v="0"/>
    <x v="0"/>
    <m/>
  </r>
  <r>
    <s v=""/>
    <s v=" EJ_0203_4666e30"/>
    <s v="RCS Vacuum System - Incorporate changes from Final Design Review"/>
    <s v="6.03.02.04.01"/>
    <x v="1"/>
    <d v="2024-12-06T00:00:00"/>
    <d v="2025-01-21T00:00:00"/>
    <s v="rnavarrol"/>
    <s v="chetzel"/>
    <n v="10347.969999999999"/>
    <s v="EDIA"/>
    <s v="C"/>
    <s v="Labor"/>
    <s v="TEC"/>
    <m/>
    <s v="BNL"/>
    <s v="PED"/>
    <s v="VAC"/>
    <x v="6"/>
    <s v="A.PP033"/>
    <s v="APP00070"/>
    <m/>
    <m/>
    <m/>
    <m/>
    <m/>
    <m/>
    <m/>
    <n v="10347.969999999999"/>
    <m/>
    <m/>
    <m/>
    <m/>
    <m/>
    <m/>
    <m/>
    <m/>
    <m/>
    <x v="0"/>
    <x v="0"/>
    <m/>
  </r>
  <r>
    <s v=""/>
    <s v=" EJ_0203_4666e30"/>
    <s v="RCS Vacuum System - Incorporate changes from Final Design Review"/>
    <s v="6.03.02.04.01"/>
    <x v="1"/>
    <d v="2024-12-06T00:00:00"/>
    <d v="2025-01-21T00:00:00"/>
    <s v="rnavarrol"/>
    <s v="chetzel"/>
    <n v="6825.99"/>
    <s v="EDIA"/>
    <s v="C"/>
    <s v="Labor"/>
    <s v="TEC"/>
    <m/>
    <s v="BNL"/>
    <s v="PED"/>
    <s v="VAC"/>
    <x v="6"/>
    <s v="A.PP033"/>
    <s v="APP00070"/>
    <m/>
    <m/>
    <m/>
    <m/>
    <m/>
    <m/>
    <m/>
    <n v="6825.99"/>
    <m/>
    <m/>
    <m/>
    <m/>
    <m/>
    <m/>
    <m/>
    <m/>
    <m/>
    <x v="0"/>
    <x v="0"/>
    <m/>
  </r>
  <r>
    <s v=""/>
    <s v=" EJ_0203_4666e30"/>
    <s v="RCS Vacuum System - Incorporate changes from Final Design Review"/>
    <s v="6.03.02.04.01"/>
    <x v="1"/>
    <d v="2024-12-06T00:00:00"/>
    <d v="2025-01-21T00:00:00"/>
    <s v="rnavarrol"/>
    <s v="chetzel"/>
    <n v="13651.99"/>
    <s v="EDIA"/>
    <s v="C"/>
    <s v="Labor"/>
    <s v="TEC"/>
    <m/>
    <s v="BNL"/>
    <s v="PED"/>
    <s v="VAC"/>
    <x v="6"/>
    <s v="A.PP033"/>
    <s v="APP00070"/>
    <m/>
    <m/>
    <m/>
    <m/>
    <m/>
    <m/>
    <m/>
    <n v="13651.99"/>
    <m/>
    <m/>
    <m/>
    <m/>
    <m/>
    <m/>
    <m/>
    <m/>
    <m/>
    <x v="0"/>
    <x v="0"/>
    <m/>
  </r>
  <r>
    <s v=""/>
    <s v=" EJ_0203_4666e30"/>
    <s v="RCS Vacuum System - Incorporate changes from Final Design Review"/>
    <s v="6.03.02.04.01"/>
    <x v="1"/>
    <d v="2024-12-06T00:00:00"/>
    <d v="2025-01-21T00:00:00"/>
    <s v="rnavarrol"/>
    <s v="chetzel"/>
    <n v="3413"/>
    <s v="EDIA"/>
    <s v="C"/>
    <s v="Labor"/>
    <s v="TEC"/>
    <m/>
    <s v="BNL"/>
    <s v="PED"/>
    <s v="VAC"/>
    <x v="6"/>
    <s v="A.PP033"/>
    <s v="APP00070"/>
    <m/>
    <m/>
    <m/>
    <m/>
    <m/>
    <m/>
    <m/>
    <n v="3413"/>
    <m/>
    <m/>
    <m/>
    <m/>
    <m/>
    <m/>
    <m/>
    <m/>
    <m/>
    <x v="0"/>
    <x v="0"/>
    <m/>
  </r>
  <r>
    <s v=""/>
    <s v=" EJ_0203_4666e40"/>
    <s v="RCS Straight Section Chambers and Bellows - Finalize Drawings"/>
    <s v="6.03.02.04.01"/>
    <x v="1"/>
    <d v="2025-01-22T00:00:00"/>
    <d v="2025-02-19T00:00:00"/>
    <s v="rnavarrol"/>
    <s v="chetzel"/>
    <n v="20695.939999999999"/>
    <s v="EDIA"/>
    <s v="C"/>
    <s v="Labor"/>
    <s v="TEC"/>
    <m/>
    <s v="BNL"/>
    <s v="PED"/>
    <s v="VAC"/>
    <x v="6"/>
    <s v="A.PP033"/>
    <s v="APP00070"/>
    <m/>
    <m/>
    <m/>
    <m/>
    <m/>
    <m/>
    <m/>
    <n v="20695.939999999999"/>
    <m/>
    <m/>
    <m/>
    <m/>
    <m/>
    <m/>
    <m/>
    <m/>
    <m/>
    <x v="0"/>
    <x v="0"/>
    <m/>
  </r>
  <r>
    <s v=""/>
    <s v=" EJ_0203_4666e40"/>
    <s v="RCS Straight Section Chambers and Bellows - Finalize Drawings"/>
    <s v="6.03.02.04.01"/>
    <x v="1"/>
    <d v="2025-01-22T00:00:00"/>
    <d v="2025-02-19T00:00:00"/>
    <s v="rnavarrol"/>
    <s v="chetzel"/>
    <n v="13651.99"/>
    <s v="EDIA"/>
    <s v="C"/>
    <s v="Labor"/>
    <s v="TEC"/>
    <m/>
    <s v="BNL"/>
    <s v="PED"/>
    <s v="VAC"/>
    <x v="6"/>
    <s v="A.PP033"/>
    <s v="APP00070"/>
    <m/>
    <m/>
    <m/>
    <m/>
    <m/>
    <m/>
    <m/>
    <n v="13651.99"/>
    <m/>
    <m/>
    <m/>
    <m/>
    <m/>
    <m/>
    <m/>
    <m/>
    <m/>
    <x v="0"/>
    <x v="0"/>
    <m/>
  </r>
  <r>
    <s v=""/>
    <s v=" EJ_0203_4666e40"/>
    <s v="RCS Straight Section Chambers and Bellows - Finalize Drawings"/>
    <s v="6.03.02.04.01"/>
    <x v="1"/>
    <d v="2025-01-22T00:00:00"/>
    <d v="2025-02-19T00:00:00"/>
    <s v="rnavarrol"/>
    <s v="chetzel"/>
    <n v="6825.99"/>
    <s v="EDIA"/>
    <s v="C"/>
    <s v="Labor"/>
    <s v="TEC"/>
    <m/>
    <s v="BNL"/>
    <s v="PED"/>
    <s v="VAC"/>
    <x v="6"/>
    <s v="A.PP033"/>
    <s v="APP00070"/>
    <m/>
    <m/>
    <m/>
    <m/>
    <m/>
    <m/>
    <m/>
    <n v="6825.99"/>
    <m/>
    <m/>
    <m/>
    <m/>
    <m/>
    <m/>
    <m/>
    <m/>
    <m/>
    <x v="0"/>
    <x v="0"/>
    <m/>
  </r>
  <r>
    <s v=""/>
    <s v=" EJ_0203_4669"/>
    <s v="RCS Straight Section Chambers and Bellows - Manufacturing Readiness Review"/>
    <s v="6.03.02.04.01"/>
    <x v="1"/>
    <d v="2025-03-20T00:00:00"/>
    <d v="2025-03-21T00:00:00"/>
    <s v="rnavarrol"/>
    <s v="chetzel"/>
    <n v="1034.8"/>
    <s v="EDIA"/>
    <s v="C"/>
    <s v="Labor"/>
    <s v="TEC"/>
    <m/>
    <s v="BNL"/>
    <s v="PED"/>
    <s v="VAC"/>
    <x v="6"/>
    <s v="A.PP033"/>
    <s v="APP00070"/>
    <m/>
    <m/>
    <m/>
    <m/>
    <m/>
    <m/>
    <m/>
    <n v="1034.8"/>
    <m/>
    <m/>
    <m/>
    <m/>
    <m/>
    <m/>
    <m/>
    <m/>
    <m/>
    <x v="0"/>
    <x v="0"/>
    <m/>
  </r>
  <r>
    <s v=""/>
    <s v=" EJ_0203_4669"/>
    <s v="RCS Straight Section Chambers and Bellows - Manufacturing Readiness Review"/>
    <s v="6.03.02.04.01"/>
    <x v="1"/>
    <d v="2025-03-20T00:00:00"/>
    <d v="2025-03-21T00:00:00"/>
    <s v="rnavarrol"/>
    <s v="chetzel"/>
    <n v="1365.2"/>
    <s v="EDIA"/>
    <s v="C"/>
    <s v="Labor"/>
    <s v="TEC"/>
    <m/>
    <s v="BNL"/>
    <s v="PED"/>
    <s v="VAC"/>
    <x v="6"/>
    <s v="A.PP033"/>
    <s v="APP00070"/>
    <m/>
    <m/>
    <m/>
    <m/>
    <m/>
    <m/>
    <m/>
    <n v="1365.2"/>
    <m/>
    <m/>
    <m/>
    <m/>
    <m/>
    <m/>
    <m/>
    <m/>
    <m/>
    <x v="0"/>
    <x v="0"/>
    <m/>
  </r>
  <r>
    <s v=""/>
    <s v=" EJ_0203_4669"/>
    <s v="RCS Straight Section Chambers and Bellows - Manufacturing Readiness Review"/>
    <s v="6.03.02.04.01"/>
    <x v="1"/>
    <d v="2025-03-20T00:00:00"/>
    <d v="2025-03-21T00:00:00"/>
    <s v="rnavarrol"/>
    <s v="chetzel"/>
    <n v="1365.2"/>
    <s v="EDIA"/>
    <s v="C"/>
    <s v="Labor"/>
    <s v="TEC"/>
    <m/>
    <s v="BNL"/>
    <s v="PED"/>
    <s v="VAC"/>
    <x v="6"/>
    <s v="A.PP033"/>
    <s v="APP00070"/>
    <m/>
    <m/>
    <m/>
    <m/>
    <m/>
    <m/>
    <m/>
    <n v="1365.2"/>
    <m/>
    <m/>
    <m/>
    <m/>
    <m/>
    <m/>
    <m/>
    <m/>
    <m/>
    <x v="0"/>
    <x v="0"/>
    <m/>
  </r>
  <r>
    <s v=""/>
    <s v=" EJ_0203_4669"/>
    <s v="RCS Straight Section Chambers and Bellows - Manufacturing Readiness Review"/>
    <s v="6.03.02.04.01"/>
    <x v="1"/>
    <d v="2025-03-20T00:00:00"/>
    <d v="2025-03-21T00:00:00"/>
    <s v="rnavarrol"/>
    <s v="chetzel"/>
    <n v="1365.2"/>
    <s v="EDIA"/>
    <s v="C"/>
    <s v="Labor"/>
    <s v="TEC"/>
    <m/>
    <s v="BNL"/>
    <s v="PED"/>
    <s v="VAC"/>
    <x v="6"/>
    <s v="A.PP033"/>
    <s v="APP00070"/>
    <m/>
    <m/>
    <m/>
    <m/>
    <m/>
    <m/>
    <m/>
    <n v="1365.2"/>
    <m/>
    <m/>
    <m/>
    <m/>
    <m/>
    <m/>
    <m/>
    <m/>
    <m/>
    <x v="0"/>
    <x v="0"/>
    <m/>
  </r>
  <r>
    <s v=""/>
    <s v=" EJ_0203_5260"/>
    <s v="RCS Straight Section Vacuum Chambers - Straight Section Delivery - 12"/>
    <s v="6.03.02.04.06"/>
    <x v="0"/>
    <d v="2027-04-07T00:00:00"/>
    <d v="2027-05-18T00:00:00"/>
    <s v="rnavarrol"/>
    <s v="chetzel"/>
    <n v="3656.09"/>
    <s v="EDIA"/>
    <s v="C"/>
    <s v="Labor"/>
    <s v="TEC"/>
    <m/>
    <s v="BNL"/>
    <s v="Const"/>
    <s v="VAC"/>
    <x v="8"/>
    <s v="S.P067"/>
    <s v="APP00152"/>
    <m/>
    <m/>
    <m/>
    <m/>
    <m/>
    <m/>
    <m/>
    <m/>
    <m/>
    <n v="3656.09"/>
    <m/>
    <m/>
    <m/>
    <m/>
    <m/>
    <m/>
    <m/>
    <x v="0"/>
    <x v="0"/>
    <m/>
  </r>
  <r>
    <s v=""/>
    <s v=" EJ_0203_5260"/>
    <s v="RCS Straight Section Vacuum Chambers - Straight Section Delivery - 12"/>
    <s v="6.03.02.04.06"/>
    <x v="0"/>
    <d v="2027-04-07T00:00:00"/>
    <d v="2027-05-18T00:00:00"/>
    <s v="rnavarrol"/>
    <s v="chetzel"/>
    <n v="21936.52"/>
    <s v="EDIA"/>
    <s v="C"/>
    <s v="Labor"/>
    <s v="TEC"/>
    <m/>
    <s v="BNL"/>
    <s v="Const"/>
    <s v="VAC"/>
    <x v="8"/>
    <s v="S.P067"/>
    <s v="APP00152"/>
    <m/>
    <m/>
    <m/>
    <m/>
    <m/>
    <m/>
    <m/>
    <m/>
    <m/>
    <n v="21936.52"/>
    <m/>
    <m/>
    <m/>
    <m/>
    <m/>
    <m/>
    <m/>
    <x v="0"/>
    <x v="0"/>
    <m/>
  </r>
  <r>
    <s v=""/>
    <s v=" EJ_0203_5260"/>
    <s v="RCS Straight Section Vacuum Chambers - Straight Section Delivery - 12"/>
    <s v="6.03.02.04.06"/>
    <x v="0"/>
    <d v="2027-04-07T00:00:00"/>
    <d v="2027-05-18T00:00:00"/>
    <s v="rnavarrol"/>
    <s v="chetzel"/>
    <n v="24110.38"/>
    <s v="EDIA"/>
    <s v="C"/>
    <s v="Labor"/>
    <s v="TEC"/>
    <m/>
    <s v="BNL"/>
    <s v="Const"/>
    <s v="VAC"/>
    <x v="8"/>
    <s v="S.P067"/>
    <s v="APP00152"/>
    <m/>
    <m/>
    <m/>
    <m/>
    <m/>
    <m/>
    <m/>
    <m/>
    <m/>
    <n v="24110.38"/>
    <m/>
    <m/>
    <m/>
    <m/>
    <m/>
    <m/>
    <m/>
    <x v="0"/>
    <x v="0"/>
    <m/>
  </r>
  <r>
    <s v=""/>
    <s v=" EJ_0203_5260"/>
    <s v="RCS Straight Section Vacuum Chambers - Straight Section Delivery - 12"/>
    <s v="6.03.02.04.06"/>
    <x v="0"/>
    <d v="2027-04-07T00:00:00"/>
    <d v="2027-05-18T00:00:00"/>
    <s v="rnavarrol"/>
    <s v="chetzel"/>
    <n v="16627.509999999998"/>
    <s v="EDIA"/>
    <s v="C"/>
    <s v="Labor"/>
    <s v="TEC"/>
    <m/>
    <s v="BNL"/>
    <s v="Const"/>
    <s v="VAC"/>
    <x v="8"/>
    <s v="S.P067"/>
    <s v="APP00152"/>
    <m/>
    <m/>
    <m/>
    <m/>
    <m/>
    <m/>
    <m/>
    <m/>
    <m/>
    <n v="16627.509999999998"/>
    <m/>
    <m/>
    <m/>
    <m/>
    <m/>
    <m/>
    <m/>
    <x v="0"/>
    <x v="0"/>
    <m/>
  </r>
  <r>
    <s v=""/>
    <s v=" EJ_0203_5270"/>
    <s v="RCS Straight Section Vacuum Chambers - Straight Section Delivery - 10"/>
    <s v="6.03.02.04.06"/>
    <x v="0"/>
    <d v="2027-05-19T00:00:00"/>
    <d v="2027-06-30T00:00:00"/>
    <s v="rnavarrol"/>
    <s v="chetzel"/>
    <n v="3656.09"/>
    <s v="EDIA"/>
    <s v="C"/>
    <s v="Labor"/>
    <s v="TEC"/>
    <m/>
    <s v="BNL"/>
    <s v="Const"/>
    <s v="VAC"/>
    <x v="8"/>
    <s v="S.P067"/>
    <s v="APP00152"/>
    <m/>
    <m/>
    <m/>
    <m/>
    <m/>
    <m/>
    <m/>
    <m/>
    <m/>
    <n v="3656.09"/>
    <m/>
    <m/>
    <m/>
    <m/>
    <m/>
    <m/>
    <m/>
    <x v="0"/>
    <x v="0"/>
    <m/>
  </r>
  <r>
    <s v=""/>
    <s v=" EJ_0203_5270"/>
    <s v="RCS Straight Section Vacuum Chambers - Straight Section Delivery - 10"/>
    <s v="6.03.02.04.06"/>
    <x v="0"/>
    <d v="2027-05-19T00:00:00"/>
    <d v="2027-06-30T00:00:00"/>
    <s v="rnavarrol"/>
    <s v="chetzel"/>
    <n v="21936.52"/>
    <s v="EDIA"/>
    <s v="C"/>
    <s v="Labor"/>
    <s v="TEC"/>
    <m/>
    <s v="BNL"/>
    <s v="Const"/>
    <s v="VAC"/>
    <x v="8"/>
    <s v="S.P067"/>
    <s v="APP00152"/>
    <m/>
    <m/>
    <m/>
    <m/>
    <m/>
    <m/>
    <m/>
    <m/>
    <m/>
    <n v="21936.52"/>
    <m/>
    <m/>
    <m/>
    <m/>
    <m/>
    <m/>
    <m/>
    <x v="0"/>
    <x v="0"/>
    <m/>
  </r>
  <r>
    <s v=""/>
    <s v=" EJ_0203_5270"/>
    <s v="RCS Straight Section Vacuum Chambers - Straight Section Delivery - 10"/>
    <s v="6.03.02.04.06"/>
    <x v="0"/>
    <d v="2027-05-19T00:00:00"/>
    <d v="2027-06-30T00:00:00"/>
    <s v="rnavarrol"/>
    <s v="chetzel"/>
    <n v="24110.38"/>
    <s v="EDIA"/>
    <s v="C"/>
    <s v="Labor"/>
    <s v="TEC"/>
    <m/>
    <s v="BNL"/>
    <s v="Const"/>
    <s v="VAC"/>
    <x v="8"/>
    <s v="S.P067"/>
    <s v="APP00152"/>
    <m/>
    <m/>
    <m/>
    <m/>
    <m/>
    <m/>
    <m/>
    <m/>
    <m/>
    <n v="24110.38"/>
    <m/>
    <m/>
    <m/>
    <m/>
    <m/>
    <m/>
    <m/>
    <x v="0"/>
    <x v="0"/>
    <m/>
  </r>
  <r>
    <s v=""/>
    <s v=" EJ_0203_5270"/>
    <s v="RCS Straight Section Vacuum Chambers - Straight Section Delivery - 10"/>
    <s v="6.03.02.04.06"/>
    <x v="0"/>
    <d v="2027-05-19T00:00:00"/>
    <d v="2027-06-30T00:00:00"/>
    <s v="rnavarrol"/>
    <s v="chetzel"/>
    <n v="16627.509999999998"/>
    <s v="EDIA"/>
    <s v="C"/>
    <s v="Labor"/>
    <s v="TEC"/>
    <m/>
    <s v="BNL"/>
    <s v="Const"/>
    <s v="VAC"/>
    <x v="8"/>
    <s v="S.P067"/>
    <s v="APP00152"/>
    <m/>
    <m/>
    <m/>
    <m/>
    <m/>
    <m/>
    <m/>
    <m/>
    <m/>
    <n v="16627.509999999998"/>
    <m/>
    <m/>
    <m/>
    <m/>
    <m/>
    <m/>
    <m/>
    <x v="0"/>
    <x v="0"/>
    <m/>
  </r>
  <r>
    <s v=""/>
    <s v=" EJ_0203_5280"/>
    <s v="RCS Straight Section Vacuum Chambers - Straight Section Delivery - 8"/>
    <s v="6.03.02.04.06"/>
    <x v="0"/>
    <d v="2027-07-01T00:00:00"/>
    <d v="2027-08-12T00:00:00"/>
    <s v="rnavarrol"/>
    <s v="chetzel"/>
    <n v="3656.09"/>
    <s v="EDIA"/>
    <s v="C"/>
    <s v="Labor"/>
    <s v="TEC"/>
    <m/>
    <s v="BNL"/>
    <s v="Const"/>
    <s v="VAC"/>
    <x v="8"/>
    <s v="S.P067"/>
    <s v="APP00152"/>
    <m/>
    <m/>
    <m/>
    <m/>
    <m/>
    <m/>
    <m/>
    <m/>
    <m/>
    <n v="3656.09"/>
    <m/>
    <m/>
    <m/>
    <m/>
    <m/>
    <m/>
    <m/>
    <x v="0"/>
    <x v="0"/>
    <m/>
  </r>
  <r>
    <s v=""/>
    <s v=" EJ_0203_5280"/>
    <s v="RCS Straight Section Vacuum Chambers - Straight Section Delivery - 8"/>
    <s v="6.03.02.04.06"/>
    <x v="0"/>
    <d v="2027-07-01T00:00:00"/>
    <d v="2027-08-12T00:00:00"/>
    <s v="rnavarrol"/>
    <s v="chetzel"/>
    <n v="21936.52"/>
    <s v="EDIA"/>
    <s v="C"/>
    <s v="Labor"/>
    <s v="TEC"/>
    <m/>
    <s v="BNL"/>
    <s v="Const"/>
    <s v="VAC"/>
    <x v="8"/>
    <s v="S.P067"/>
    <s v="APP00152"/>
    <m/>
    <m/>
    <m/>
    <m/>
    <m/>
    <m/>
    <m/>
    <m/>
    <m/>
    <n v="21936.52"/>
    <m/>
    <m/>
    <m/>
    <m/>
    <m/>
    <m/>
    <m/>
    <x v="0"/>
    <x v="0"/>
    <m/>
  </r>
  <r>
    <s v=""/>
    <s v=" EJ_0203_5280"/>
    <s v="RCS Straight Section Vacuum Chambers - Straight Section Delivery - 8"/>
    <s v="6.03.02.04.06"/>
    <x v="0"/>
    <d v="2027-07-01T00:00:00"/>
    <d v="2027-08-12T00:00:00"/>
    <s v="rnavarrol"/>
    <s v="chetzel"/>
    <n v="24110.38"/>
    <s v="EDIA"/>
    <s v="C"/>
    <s v="Labor"/>
    <s v="TEC"/>
    <m/>
    <s v="BNL"/>
    <s v="Const"/>
    <s v="VAC"/>
    <x v="8"/>
    <s v="S.P067"/>
    <s v="APP00152"/>
    <m/>
    <m/>
    <m/>
    <m/>
    <m/>
    <m/>
    <m/>
    <m/>
    <m/>
    <n v="24110.38"/>
    <m/>
    <m/>
    <m/>
    <m/>
    <m/>
    <m/>
    <m/>
    <x v="0"/>
    <x v="0"/>
    <m/>
  </r>
  <r>
    <s v=""/>
    <s v=" EJ_0203_5280"/>
    <s v="RCS Straight Section Vacuum Chambers - Straight Section Delivery - 8"/>
    <s v="6.03.02.04.06"/>
    <x v="0"/>
    <d v="2027-07-01T00:00:00"/>
    <d v="2027-08-12T00:00:00"/>
    <s v="rnavarrol"/>
    <s v="chetzel"/>
    <n v="16627.509999999998"/>
    <s v="EDIA"/>
    <s v="C"/>
    <s v="Labor"/>
    <s v="TEC"/>
    <m/>
    <s v="BNL"/>
    <s v="Const"/>
    <s v="VAC"/>
    <x v="8"/>
    <s v="S.P067"/>
    <s v="APP00152"/>
    <m/>
    <m/>
    <m/>
    <m/>
    <m/>
    <m/>
    <m/>
    <m/>
    <m/>
    <n v="16627.509999999998"/>
    <m/>
    <m/>
    <m/>
    <m/>
    <m/>
    <m/>
    <m/>
    <x v="0"/>
    <x v="0"/>
    <m/>
  </r>
  <r>
    <s v=""/>
    <s v=" EJ_0203_5290"/>
    <s v="RCS Straight Section Vacuum Chambers - Straight Section Delivery - 4"/>
    <s v="6.03.02.04.06"/>
    <x v="0"/>
    <d v="2027-08-13T00:00:00"/>
    <d v="2027-09-24T00:00:00"/>
    <s v="rnavarrol"/>
    <s v="chetzel"/>
    <n v="3656.09"/>
    <s v="EDIA"/>
    <s v="C"/>
    <s v="Labor"/>
    <s v="TEC"/>
    <m/>
    <s v="BNL"/>
    <s v="Const"/>
    <s v="VAC"/>
    <x v="8"/>
    <s v="S.P067"/>
    <s v="APP00152"/>
    <m/>
    <m/>
    <m/>
    <m/>
    <m/>
    <m/>
    <m/>
    <m/>
    <m/>
    <n v="3656.09"/>
    <m/>
    <m/>
    <m/>
    <m/>
    <m/>
    <m/>
    <m/>
    <x v="0"/>
    <x v="0"/>
    <m/>
  </r>
  <r>
    <s v=""/>
    <s v=" EJ_0203_5290"/>
    <s v="RCS Straight Section Vacuum Chambers - Straight Section Delivery - 4"/>
    <s v="6.03.02.04.06"/>
    <x v="0"/>
    <d v="2027-08-13T00:00:00"/>
    <d v="2027-09-24T00:00:00"/>
    <s v="rnavarrol"/>
    <s v="chetzel"/>
    <n v="21936.52"/>
    <s v="EDIA"/>
    <s v="C"/>
    <s v="Labor"/>
    <s v="TEC"/>
    <m/>
    <s v="BNL"/>
    <s v="Const"/>
    <s v="VAC"/>
    <x v="8"/>
    <s v="S.P067"/>
    <s v="APP00152"/>
    <m/>
    <m/>
    <m/>
    <m/>
    <m/>
    <m/>
    <m/>
    <m/>
    <m/>
    <n v="21936.52"/>
    <m/>
    <m/>
    <m/>
    <m/>
    <m/>
    <m/>
    <m/>
    <x v="0"/>
    <x v="0"/>
    <m/>
  </r>
  <r>
    <s v=""/>
    <s v=" EJ_0203_5290"/>
    <s v="RCS Straight Section Vacuum Chambers - Straight Section Delivery - 4"/>
    <s v="6.03.02.04.06"/>
    <x v="0"/>
    <d v="2027-08-13T00:00:00"/>
    <d v="2027-09-24T00:00:00"/>
    <s v="rnavarrol"/>
    <s v="chetzel"/>
    <n v="24110.38"/>
    <s v="EDIA"/>
    <s v="C"/>
    <s v="Labor"/>
    <s v="TEC"/>
    <m/>
    <s v="BNL"/>
    <s v="Const"/>
    <s v="VAC"/>
    <x v="8"/>
    <s v="S.P067"/>
    <s v="APP00152"/>
    <m/>
    <m/>
    <m/>
    <m/>
    <m/>
    <m/>
    <m/>
    <m/>
    <m/>
    <n v="24110.38"/>
    <m/>
    <m/>
    <m/>
    <m/>
    <m/>
    <m/>
    <m/>
    <x v="0"/>
    <x v="0"/>
    <m/>
  </r>
  <r>
    <s v=""/>
    <s v=" EJ_0203_5290"/>
    <s v="RCS Straight Section Vacuum Chambers - Straight Section Delivery - 4"/>
    <s v="6.03.02.04.06"/>
    <x v="0"/>
    <d v="2027-08-13T00:00:00"/>
    <d v="2027-09-24T00:00:00"/>
    <s v="rnavarrol"/>
    <s v="chetzel"/>
    <n v="16627.509999999998"/>
    <s v="EDIA"/>
    <s v="C"/>
    <s v="Labor"/>
    <s v="TEC"/>
    <m/>
    <s v="BNL"/>
    <s v="Const"/>
    <s v="VAC"/>
    <x v="8"/>
    <s v="S.P067"/>
    <s v="APP00152"/>
    <m/>
    <m/>
    <m/>
    <m/>
    <m/>
    <m/>
    <m/>
    <m/>
    <m/>
    <n v="16627.509999999998"/>
    <m/>
    <m/>
    <m/>
    <m/>
    <m/>
    <m/>
    <m/>
    <x v="0"/>
    <x v="0"/>
    <m/>
  </r>
  <r>
    <s v=""/>
    <s v=" EJ_0203_5300"/>
    <s v="RCS Straight Section Vacuum Chambers - Straight Section Delivery - 2"/>
    <s v="6.03.02.04.06"/>
    <x v="0"/>
    <d v="2027-09-27T00:00:00"/>
    <d v="2027-11-08T00:00:00"/>
    <s v="rnavarrol"/>
    <s v="chetzel"/>
    <n v="3766.99"/>
    <s v="EDIA"/>
    <s v="C"/>
    <s v="Labor"/>
    <s v="TEC"/>
    <m/>
    <s v="BNL"/>
    <s v="Const"/>
    <s v="VAC"/>
    <x v="8"/>
    <s v="S.P067"/>
    <s v="APP00152"/>
    <m/>
    <m/>
    <m/>
    <m/>
    <m/>
    <m/>
    <m/>
    <m/>
    <m/>
    <n v="502.27"/>
    <n v="3264.72"/>
    <m/>
    <m/>
    <m/>
    <m/>
    <m/>
    <m/>
    <x v="0"/>
    <x v="0"/>
    <m/>
  </r>
  <r>
    <s v=""/>
    <s v=" EJ_0203_5300"/>
    <s v="RCS Straight Section Vacuum Chambers - Straight Section Delivery - 2"/>
    <s v="6.03.02.04.06"/>
    <x v="0"/>
    <d v="2027-09-27T00:00:00"/>
    <d v="2027-11-08T00:00:00"/>
    <s v="rnavarrol"/>
    <s v="chetzel"/>
    <n v="22601.93"/>
    <s v="EDIA"/>
    <s v="C"/>
    <s v="Labor"/>
    <s v="TEC"/>
    <m/>
    <s v="BNL"/>
    <s v="Const"/>
    <s v="VAC"/>
    <x v="8"/>
    <s v="S.P067"/>
    <s v="APP00152"/>
    <m/>
    <m/>
    <m/>
    <m/>
    <m/>
    <m/>
    <m/>
    <m/>
    <m/>
    <n v="3013.59"/>
    <n v="19588.34"/>
    <m/>
    <m/>
    <m/>
    <m/>
    <m/>
    <m/>
    <x v="0"/>
    <x v="0"/>
    <m/>
  </r>
  <r>
    <s v=""/>
    <s v=" EJ_0203_5300"/>
    <s v="RCS Straight Section Vacuum Chambers - Straight Section Delivery - 2"/>
    <s v="6.03.02.04.06"/>
    <x v="0"/>
    <d v="2027-09-27T00:00:00"/>
    <d v="2027-11-08T00:00:00"/>
    <s v="rnavarrol"/>
    <s v="chetzel"/>
    <n v="24841.73"/>
    <s v="EDIA"/>
    <s v="C"/>
    <s v="Labor"/>
    <s v="TEC"/>
    <m/>
    <s v="BNL"/>
    <s v="Const"/>
    <s v="VAC"/>
    <x v="8"/>
    <s v="S.P067"/>
    <s v="APP00152"/>
    <m/>
    <m/>
    <m/>
    <m/>
    <m/>
    <m/>
    <m/>
    <m/>
    <m/>
    <n v="3312.23"/>
    <n v="21529.5"/>
    <m/>
    <m/>
    <m/>
    <m/>
    <m/>
    <m/>
    <x v="0"/>
    <x v="0"/>
    <m/>
  </r>
  <r>
    <s v=""/>
    <s v=" EJ_0203_5300"/>
    <s v="RCS Straight Section Vacuum Chambers - Straight Section Delivery - 2"/>
    <s v="6.03.02.04.06"/>
    <x v="0"/>
    <d v="2027-09-27T00:00:00"/>
    <d v="2027-11-08T00:00:00"/>
    <s v="rnavarrol"/>
    <s v="chetzel"/>
    <n v="17131.87"/>
    <s v="EDIA"/>
    <s v="C"/>
    <s v="Labor"/>
    <s v="TEC"/>
    <m/>
    <s v="BNL"/>
    <s v="Const"/>
    <s v="VAC"/>
    <x v="8"/>
    <s v="S.P067"/>
    <s v="APP00152"/>
    <m/>
    <m/>
    <m/>
    <m/>
    <m/>
    <m/>
    <m/>
    <m/>
    <m/>
    <n v="2284.25"/>
    <n v="14847.62"/>
    <m/>
    <m/>
    <m/>
    <m/>
    <m/>
    <m/>
    <x v="0"/>
    <x v="0"/>
    <m/>
  </r>
  <r>
    <s v=""/>
    <s v=" EJ_0203_5310"/>
    <s v="RCS Straight Section Vacuum Chambers - Straight Section Delivery - 6"/>
    <s v="6.03.02.04.06"/>
    <x v="0"/>
    <d v="2027-11-09T00:00:00"/>
    <d v="2027-12-23T00:00:00"/>
    <s v="rnavarrol"/>
    <s v="chetzel"/>
    <n v="3784.05"/>
    <s v="EDIA"/>
    <s v="C"/>
    <s v="Labor"/>
    <s v="TEC"/>
    <m/>
    <s v="BNL"/>
    <s v="Const"/>
    <s v="VAC"/>
    <x v="8"/>
    <s v="S.P067"/>
    <s v="APP00152"/>
    <m/>
    <m/>
    <m/>
    <m/>
    <m/>
    <m/>
    <m/>
    <m/>
    <m/>
    <m/>
    <n v="3784.05"/>
    <m/>
    <m/>
    <m/>
    <m/>
    <m/>
    <m/>
    <x v="0"/>
    <x v="0"/>
    <m/>
  </r>
  <r>
    <s v=""/>
    <s v=" EJ_0203_5310"/>
    <s v="RCS Straight Section Vacuum Chambers - Straight Section Delivery - 6"/>
    <s v="6.03.02.04.06"/>
    <x v="0"/>
    <d v="2027-11-09T00:00:00"/>
    <d v="2027-12-23T00:00:00"/>
    <s v="rnavarrol"/>
    <s v="chetzel"/>
    <n v="22704.3"/>
    <s v="EDIA"/>
    <s v="C"/>
    <s v="Labor"/>
    <s v="TEC"/>
    <m/>
    <s v="BNL"/>
    <s v="Const"/>
    <s v="VAC"/>
    <x v="8"/>
    <s v="S.P067"/>
    <s v="APP00152"/>
    <m/>
    <m/>
    <m/>
    <m/>
    <m/>
    <m/>
    <m/>
    <m/>
    <m/>
    <m/>
    <n v="22704.3"/>
    <m/>
    <m/>
    <m/>
    <m/>
    <m/>
    <m/>
    <x v="0"/>
    <x v="0"/>
    <m/>
  </r>
  <r>
    <s v=""/>
    <s v=" EJ_0203_5310"/>
    <s v="RCS Straight Section Vacuum Chambers - Straight Section Delivery - 6"/>
    <s v="6.03.02.04.06"/>
    <x v="0"/>
    <d v="2027-11-09T00:00:00"/>
    <d v="2027-12-23T00:00:00"/>
    <s v="rnavarrol"/>
    <s v="chetzel"/>
    <n v="24954.240000000002"/>
    <s v="EDIA"/>
    <s v="C"/>
    <s v="Labor"/>
    <s v="TEC"/>
    <m/>
    <s v="BNL"/>
    <s v="Const"/>
    <s v="VAC"/>
    <x v="8"/>
    <s v="S.P067"/>
    <s v="APP00152"/>
    <m/>
    <m/>
    <m/>
    <m/>
    <m/>
    <m/>
    <m/>
    <m/>
    <m/>
    <m/>
    <n v="24954.240000000002"/>
    <m/>
    <m/>
    <m/>
    <m/>
    <m/>
    <m/>
    <x v="0"/>
    <x v="0"/>
    <m/>
  </r>
  <r>
    <s v=""/>
    <s v=" EJ_0203_5310"/>
    <s v="RCS Straight Section Vacuum Chambers - Straight Section Delivery - 6"/>
    <s v="6.03.02.04.06"/>
    <x v="0"/>
    <d v="2027-11-09T00:00:00"/>
    <d v="2027-12-23T00:00:00"/>
    <s v="rnavarrol"/>
    <s v="chetzel"/>
    <n v="17209.47"/>
    <s v="EDIA"/>
    <s v="C"/>
    <s v="Labor"/>
    <s v="TEC"/>
    <m/>
    <s v="BNL"/>
    <s v="Const"/>
    <s v="VAC"/>
    <x v="8"/>
    <s v="S.P067"/>
    <s v="APP00152"/>
    <m/>
    <m/>
    <m/>
    <m/>
    <m/>
    <m/>
    <m/>
    <m/>
    <m/>
    <m/>
    <n v="17209.47"/>
    <m/>
    <m/>
    <m/>
    <m/>
    <m/>
    <m/>
    <x v="0"/>
    <x v="0"/>
    <m/>
  </r>
  <r>
    <s v=""/>
    <s v=" IF_2102_2050"/>
    <s v="Temp Power for Bldg BORE - Deisel Generator - Rental Cost"/>
    <s v="6.11.01.04"/>
    <x v="0"/>
    <d v="2026-09-14T00:00:00"/>
    <d v="2027-09-13T00:00:00"/>
    <s v="apatil"/>
    <s v="cfolz"/>
    <n v="1144842.96"/>
    <s v="EDIA"/>
    <s v="C"/>
    <s v="Nonlabor"/>
    <s v="TEC"/>
    <m/>
    <s v="BNL"/>
    <s v="PED"/>
    <s v="INF"/>
    <x v="10"/>
    <m/>
    <m/>
    <m/>
    <m/>
    <m/>
    <m/>
    <m/>
    <m/>
    <m/>
    <m/>
    <n v="59531.83"/>
    <n v="1085311.1299999999"/>
    <m/>
    <m/>
    <m/>
    <m/>
    <m/>
    <m/>
    <m/>
    <x v="0"/>
    <x v="0"/>
    <m/>
  </r>
  <r>
    <s v=""/>
    <s v=" IF_2102_2060"/>
    <s v="Temp Power for Bldg BORE - Deisel Generator - Operational Labor"/>
    <s v="6.11.01.04"/>
    <x v="0"/>
    <d v="2026-09-14T00:00:00"/>
    <d v="2027-09-13T00:00:00"/>
    <s v="apatil"/>
    <s v="cfolz"/>
    <n v="1717264.44"/>
    <s v="EDIA"/>
    <s v="C"/>
    <s v="Nonlabor"/>
    <s v="TEC"/>
    <m/>
    <s v="BNL"/>
    <s v="PED"/>
    <s v="INF"/>
    <x v="10"/>
    <m/>
    <m/>
    <m/>
    <m/>
    <m/>
    <m/>
    <m/>
    <m/>
    <m/>
    <m/>
    <n v="89297.75"/>
    <n v="1627966.69"/>
    <m/>
    <m/>
    <m/>
    <m/>
    <m/>
    <m/>
    <m/>
    <x v="0"/>
    <x v="0"/>
    <m/>
  </r>
  <r>
    <s v=""/>
    <s v=" IF_2102_2070"/>
    <s v="Temp Power for Bldg BORE - Deisel Generator - Fuel Cost"/>
    <s v="6.11.01.04"/>
    <x v="0"/>
    <d v="2026-09-14T00:00:00"/>
    <d v="2027-09-13T00:00:00"/>
    <s v="apatil"/>
    <s v="cfolz"/>
    <n v="572421.48"/>
    <s v="EDIA"/>
    <s v="C"/>
    <s v="Nonlabor"/>
    <s v="TEC"/>
    <m/>
    <s v="BNL"/>
    <s v="PED"/>
    <s v="INF"/>
    <x v="10"/>
    <m/>
    <m/>
    <m/>
    <m/>
    <m/>
    <m/>
    <m/>
    <m/>
    <m/>
    <m/>
    <n v="29765.919999999998"/>
    <n v="542655.56000000006"/>
    <m/>
    <m/>
    <m/>
    <m/>
    <m/>
    <m/>
    <m/>
    <x v="0"/>
    <x v="0"/>
    <m/>
  </r>
  <r>
    <s v=""/>
    <s v=" EJ_0203_4165"/>
    <s v="RCS Arc Chambers Manufacturing Readiness Review"/>
    <s v="6.03.02.04.01"/>
    <x v="0"/>
    <d v="2024-05-20T00:00:00"/>
    <d v="2024-05-21T00:00:00"/>
    <s v="rnavarrol"/>
    <s v="chetzel"/>
    <n v="999.8"/>
    <s v="EDIA"/>
    <s v="C"/>
    <s v="Labor"/>
    <s v="TEC"/>
    <m/>
    <s v="BNL"/>
    <s v="PED"/>
    <s v="VAC"/>
    <x v="11"/>
    <s v="A.PP033"/>
    <s v="APP00070"/>
    <m/>
    <m/>
    <m/>
    <m/>
    <m/>
    <m/>
    <n v="999.8"/>
    <m/>
    <m/>
    <m/>
    <m/>
    <m/>
    <m/>
    <m/>
    <m/>
    <m/>
    <m/>
    <x v="0"/>
    <x v="0"/>
    <m/>
  </r>
  <r>
    <s v=""/>
    <s v=" EJ_0203_4165"/>
    <s v="RCS Arc Chambers Manufacturing Readiness Review"/>
    <s v="6.03.02.04.01"/>
    <x v="0"/>
    <d v="2024-05-20T00:00:00"/>
    <d v="2024-05-21T00:00:00"/>
    <s v="rnavarrol"/>
    <s v="chetzel"/>
    <n v="1319.03"/>
    <s v="EDIA"/>
    <s v="C"/>
    <s v="Labor"/>
    <s v="TEC"/>
    <m/>
    <s v="BNL"/>
    <s v="PED"/>
    <s v="VAC"/>
    <x v="11"/>
    <s v="A.PP033"/>
    <s v="APP00070"/>
    <m/>
    <m/>
    <m/>
    <m/>
    <m/>
    <m/>
    <n v="1319.03"/>
    <m/>
    <m/>
    <m/>
    <m/>
    <m/>
    <m/>
    <m/>
    <m/>
    <m/>
    <m/>
    <x v="0"/>
    <x v="0"/>
    <m/>
  </r>
  <r>
    <s v=""/>
    <s v=" EJ_0203_4165"/>
    <s v="RCS Arc Chambers Manufacturing Readiness Review"/>
    <s v="6.03.02.04.01"/>
    <x v="0"/>
    <d v="2024-05-20T00:00:00"/>
    <d v="2024-05-21T00:00:00"/>
    <s v="rnavarrol"/>
    <s v="chetzel"/>
    <n v="1319.03"/>
    <s v="EDIA"/>
    <s v="C"/>
    <s v="Labor"/>
    <s v="TEC"/>
    <m/>
    <s v="BNL"/>
    <s v="PED"/>
    <s v="VAC"/>
    <x v="11"/>
    <s v="A.PP033"/>
    <s v="APP00070"/>
    <m/>
    <m/>
    <m/>
    <m/>
    <m/>
    <m/>
    <n v="1319.03"/>
    <m/>
    <m/>
    <m/>
    <m/>
    <m/>
    <m/>
    <m/>
    <m/>
    <m/>
    <m/>
    <x v="0"/>
    <x v="0"/>
    <m/>
  </r>
  <r>
    <s v=""/>
    <s v=" EJ_0203_4165"/>
    <s v="RCS Arc Chambers Manufacturing Readiness Review"/>
    <s v="6.03.02.04.01"/>
    <x v="0"/>
    <d v="2024-05-20T00:00:00"/>
    <d v="2024-05-21T00:00:00"/>
    <s v="rnavarrol"/>
    <s v="chetzel"/>
    <n v="2638.06"/>
    <s v="EDIA"/>
    <s v="C"/>
    <s v="Labor"/>
    <s v="TEC"/>
    <m/>
    <s v="BNL"/>
    <s v="PED"/>
    <s v="VAC"/>
    <x v="11"/>
    <s v="A.PP033"/>
    <s v="APP00070"/>
    <m/>
    <m/>
    <m/>
    <m/>
    <m/>
    <m/>
    <n v="2638.06"/>
    <m/>
    <m/>
    <m/>
    <m/>
    <m/>
    <m/>
    <m/>
    <m/>
    <m/>
    <m/>
    <x v="0"/>
    <x v="0"/>
    <m/>
  </r>
  <r>
    <s v=""/>
    <s v=" EJ_0203_1125"/>
    <s v="RCS Arc Chambers - Preliminary Design Review"/>
    <s v="6.03.02.04.01"/>
    <x v="1"/>
    <d v="2023-06-07T00:00:00"/>
    <d v="2023-06-08T00:00:00"/>
    <s v="rnavarrol"/>
    <s v="chetzel"/>
    <n v="1274.43"/>
    <s v="EDIA"/>
    <s v="C"/>
    <s v="Labor"/>
    <s v="TEC"/>
    <m/>
    <s v="BNL"/>
    <s v="PED"/>
    <s v="VAC"/>
    <x v="11"/>
    <s v="A.PP033"/>
    <s v="APP00070"/>
    <m/>
    <m/>
    <m/>
    <m/>
    <m/>
    <n v="1274.43"/>
    <m/>
    <m/>
    <m/>
    <m/>
    <m/>
    <m/>
    <m/>
    <m/>
    <m/>
    <m/>
    <m/>
    <x v="0"/>
    <x v="0"/>
    <m/>
  </r>
  <r>
    <s v=""/>
    <s v=" EJ_0203_1125"/>
    <s v="RCS Arc Chambers - Preliminary Design Review"/>
    <s v="6.03.02.04.01"/>
    <x v="1"/>
    <d v="2023-06-07T00:00:00"/>
    <d v="2023-06-08T00:00:00"/>
    <s v="rnavarrol"/>
    <s v="chetzel"/>
    <n v="1274.43"/>
    <s v="EDIA"/>
    <s v="C"/>
    <s v="Labor"/>
    <s v="TEC"/>
    <m/>
    <s v="BNL"/>
    <s v="PED"/>
    <s v="VAC"/>
    <x v="11"/>
    <s v="A.PP033"/>
    <s v="APP00070"/>
    <m/>
    <m/>
    <m/>
    <m/>
    <m/>
    <n v="1274.43"/>
    <m/>
    <m/>
    <m/>
    <m/>
    <m/>
    <m/>
    <m/>
    <m/>
    <m/>
    <m/>
    <m/>
    <x v="0"/>
    <x v="0"/>
    <m/>
  </r>
  <r>
    <s v=""/>
    <s v=" EJ_0203_1148"/>
    <s v="RCS Arc Chambers Final Design Review"/>
    <s v="6.03.02.04.01"/>
    <x v="0"/>
    <d v="2024-02-07T00:00:00"/>
    <d v="2024-02-08T00:00:00"/>
    <s v="rnavarrol"/>
    <s v="chetzel"/>
    <n v="1319.03"/>
    <s v="EDIA"/>
    <s v="C"/>
    <s v="Labor"/>
    <s v="TEC"/>
    <m/>
    <s v="BNL"/>
    <s v="PED"/>
    <s v="VAC"/>
    <x v="11"/>
    <s v="A.PP033"/>
    <s v="APP00070"/>
    <m/>
    <m/>
    <m/>
    <m/>
    <m/>
    <m/>
    <n v="1319.03"/>
    <m/>
    <m/>
    <m/>
    <m/>
    <m/>
    <m/>
    <m/>
    <m/>
    <m/>
    <m/>
    <x v="0"/>
    <x v="0"/>
    <m/>
  </r>
  <r>
    <s v=""/>
    <s v=" EJ_0203_1148"/>
    <s v="RCS Arc Chambers Final Design Review"/>
    <s v="6.03.02.04.01"/>
    <x v="0"/>
    <d v="2024-02-07T00:00:00"/>
    <d v="2024-02-08T00:00:00"/>
    <s v="rnavarrol"/>
    <s v="chetzel"/>
    <n v="1319.03"/>
    <s v="EDIA"/>
    <s v="C"/>
    <s v="Labor"/>
    <s v="TEC"/>
    <m/>
    <s v="BNL"/>
    <s v="PED"/>
    <s v="VAC"/>
    <x v="11"/>
    <s v="A.PP033"/>
    <s v="APP00070"/>
    <m/>
    <m/>
    <m/>
    <m/>
    <m/>
    <m/>
    <n v="1319.03"/>
    <m/>
    <m/>
    <m/>
    <m/>
    <m/>
    <m/>
    <m/>
    <m/>
    <m/>
    <m/>
    <x v="0"/>
    <x v="0"/>
    <m/>
  </r>
  <r>
    <s v=""/>
    <s v=" EJ_0203_1130"/>
    <s v="RCS Arc Chambers - Incorporate comments from Preliminary Design Review"/>
    <s v="6.03.02.04.01"/>
    <x v="1"/>
    <d v="2023-06-09T00:00:00"/>
    <d v="2023-07-21T00:00:00"/>
    <s v="rnavarrol"/>
    <s v="chetzel"/>
    <n v="14489.91"/>
    <s v="EDIA"/>
    <s v="C"/>
    <s v="Labor"/>
    <s v="TEC"/>
    <m/>
    <s v="BNL"/>
    <s v="PED"/>
    <s v="VAC"/>
    <x v="11"/>
    <s v="A.PP033"/>
    <s v="APP00070"/>
    <m/>
    <m/>
    <m/>
    <m/>
    <m/>
    <n v="14489.91"/>
    <m/>
    <m/>
    <m/>
    <m/>
    <m/>
    <m/>
    <m/>
    <m/>
    <m/>
    <m/>
    <m/>
    <x v="0"/>
    <x v="0"/>
    <m/>
  </r>
  <r>
    <s v=""/>
    <s v=" EJ_0203_1130"/>
    <s v="RCS Arc Chambers - Incorporate comments from Preliminary Design Review"/>
    <s v="6.03.02.04.01"/>
    <x v="1"/>
    <d v="2023-06-09T00:00:00"/>
    <d v="2023-07-21T00:00:00"/>
    <s v="rnavarrol"/>
    <s v="chetzel"/>
    <n v="12744.27"/>
    <s v="EDIA"/>
    <s v="C"/>
    <s v="Labor"/>
    <s v="TEC"/>
    <m/>
    <s v="BNL"/>
    <s v="PED"/>
    <s v="VAC"/>
    <x v="11"/>
    <s v="A.PP033"/>
    <s v="APP00070"/>
    <m/>
    <m/>
    <m/>
    <m/>
    <m/>
    <n v="12744.27"/>
    <m/>
    <m/>
    <m/>
    <m/>
    <m/>
    <m/>
    <m/>
    <m/>
    <m/>
    <m/>
    <m/>
    <x v="0"/>
    <x v="0"/>
    <m/>
  </r>
  <r>
    <s v=""/>
    <s v=" EJ_0203_1130"/>
    <s v="RCS Arc Chambers - Incorporate comments from Preliminary Design Review"/>
    <s v="6.03.02.04.01"/>
    <x v="1"/>
    <d v="2023-06-09T00:00:00"/>
    <d v="2023-07-21T00:00:00"/>
    <s v="rnavarrol"/>
    <s v="chetzel"/>
    <n v="25488.55"/>
    <s v="EDIA"/>
    <s v="C"/>
    <s v="Labor"/>
    <s v="TEC"/>
    <m/>
    <s v="BNL"/>
    <s v="PED"/>
    <s v="VAC"/>
    <x v="11"/>
    <s v="A.PP033"/>
    <s v="APP00070"/>
    <m/>
    <m/>
    <m/>
    <m/>
    <m/>
    <n v="25488.55"/>
    <m/>
    <m/>
    <m/>
    <m/>
    <m/>
    <m/>
    <m/>
    <m/>
    <m/>
    <m/>
    <m/>
    <x v="0"/>
    <x v="0"/>
    <m/>
  </r>
  <r>
    <s v=""/>
    <s v=" EJ_0203_1149"/>
    <s v="RCS Arc Chambers - Incorporate comments from Final Design Review"/>
    <s v="6.03.02.04.01"/>
    <x v="1"/>
    <d v="2024-02-09T00:00:00"/>
    <d v="2024-03-22T00:00:00"/>
    <s v="rnavarrol"/>
    <s v="chetzel"/>
    <n v="14997.06"/>
    <s v="EDIA"/>
    <s v="C"/>
    <s v="Labor"/>
    <s v="TEC"/>
    <m/>
    <s v="BNL"/>
    <s v="PED"/>
    <s v="VAC"/>
    <x v="11"/>
    <s v="A.PP033"/>
    <s v="APP00070"/>
    <m/>
    <m/>
    <m/>
    <m/>
    <m/>
    <m/>
    <n v="14997.06"/>
    <m/>
    <m/>
    <m/>
    <m/>
    <m/>
    <m/>
    <m/>
    <m/>
    <m/>
    <m/>
    <x v="0"/>
    <x v="0"/>
    <m/>
  </r>
  <r>
    <s v=""/>
    <s v=" EJ_0203_1149"/>
    <s v="RCS Arc Chambers - Incorporate comments from Final Design Review"/>
    <s v="6.03.02.04.01"/>
    <x v="1"/>
    <d v="2024-02-09T00:00:00"/>
    <d v="2024-03-22T00:00:00"/>
    <s v="rnavarrol"/>
    <s v="chetzel"/>
    <n v="6595.16"/>
    <s v="EDIA"/>
    <s v="C"/>
    <s v="Labor"/>
    <s v="TEC"/>
    <m/>
    <s v="BNL"/>
    <s v="PED"/>
    <s v="VAC"/>
    <x v="11"/>
    <s v="A.PP033"/>
    <s v="APP00070"/>
    <m/>
    <m/>
    <m/>
    <m/>
    <m/>
    <m/>
    <n v="6595.16"/>
    <m/>
    <m/>
    <m/>
    <m/>
    <m/>
    <m/>
    <m/>
    <m/>
    <m/>
    <m/>
    <x v="0"/>
    <x v="0"/>
    <m/>
  </r>
  <r>
    <s v=""/>
    <s v=" EJ_0203_1149"/>
    <s v="RCS Arc Chambers - Incorporate comments from Final Design Review"/>
    <s v="6.03.02.04.01"/>
    <x v="1"/>
    <d v="2024-02-09T00:00:00"/>
    <d v="2024-03-22T00:00:00"/>
    <s v="rnavarrol"/>
    <s v="chetzel"/>
    <n v="19785.490000000002"/>
    <s v="EDIA"/>
    <s v="C"/>
    <s v="Labor"/>
    <s v="TEC"/>
    <m/>
    <s v="BNL"/>
    <s v="PED"/>
    <s v="VAC"/>
    <x v="11"/>
    <s v="A.PP033"/>
    <s v="APP00070"/>
    <m/>
    <m/>
    <m/>
    <m/>
    <m/>
    <m/>
    <n v="19785.490000000002"/>
    <m/>
    <m/>
    <m/>
    <m/>
    <m/>
    <m/>
    <m/>
    <m/>
    <m/>
    <m/>
    <x v="0"/>
    <x v="0"/>
    <m/>
  </r>
  <r>
    <s v=""/>
    <s v=" E0607_105370"/>
    <s v="Laptops (field testing) - Implementation - RCV: Vendor Delivery"/>
    <s v="6.07.02.12"/>
    <x v="0"/>
    <d v="2026-10-14T00:00:00"/>
    <d v="2026-10-14T00:00:00"/>
    <s v="mahmed"/>
    <s v="jpjamilk"/>
    <n v="20172.82"/>
    <s v="EDIA"/>
    <s v="C"/>
    <s v="Nonlabor"/>
    <s v="TEC"/>
    <m/>
    <s v="BNL"/>
    <s v="PED"/>
    <s v="CONT"/>
    <x v="9"/>
    <s v="B"/>
    <m/>
    <m/>
    <m/>
    <m/>
    <m/>
    <m/>
    <m/>
    <m/>
    <m/>
    <m/>
    <n v="20172.82"/>
    <m/>
    <m/>
    <m/>
    <m/>
    <m/>
    <m/>
    <m/>
    <x v="0"/>
    <x v="0"/>
    <m/>
  </r>
  <r>
    <s v=""/>
    <s v=" E0607_105415"/>
    <s v="Common Platform - Cables and routing equipment - Implementation - RCV: Vendor Delivery"/>
    <s v="6.07.02.12"/>
    <x v="0"/>
    <d v="2026-10-14T00:00:00"/>
    <d v="2026-10-14T00:00:00"/>
    <s v="mahmed"/>
    <s v="jpjamilk"/>
    <n v="9169.4599999999991"/>
    <s v="EDIA"/>
    <s v="C"/>
    <s v="Nonlabor"/>
    <s v="TEC"/>
    <m/>
    <s v="BNL"/>
    <s v="PED"/>
    <s v="CONT"/>
    <x v="9"/>
    <s v="B"/>
    <m/>
    <m/>
    <m/>
    <m/>
    <m/>
    <m/>
    <m/>
    <m/>
    <m/>
    <m/>
    <n v="9169.4599999999991"/>
    <m/>
    <m/>
    <m/>
    <m/>
    <m/>
    <m/>
    <m/>
    <x v="0"/>
    <x v="0"/>
    <m/>
  </r>
  <r>
    <s v=""/>
    <s v=" E0607_105440"/>
    <s v="Terminal Servers (FEC monitoring, field equipment) - Implementation - RCV: Vendor Delivery"/>
    <s v="6.07.02.12"/>
    <x v="0"/>
    <d v="2026-10-14T00:00:00"/>
    <d v="2026-10-14T00:00:00"/>
    <s v="mahmed"/>
    <s v="jpjamilk"/>
    <n v="19365.91"/>
    <s v="EDIA"/>
    <s v="C"/>
    <s v="Nonlabor"/>
    <s v="TEC"/>
    <m/>
    <s v="BNL"/>
    <s v="PED"/>
    <s v="CONT"/>
    <x v="9"/>
    <s v="B"/>
    <m/>
    <m/>
    <m/>
    <m/>
    <m/>
    <m/>
    <m/>
    <m/>
    <m/>
    <m/>
    <n v="19365.91"/>
    <m/>
    <m/>
    <m/>
    <m/>
    <m/>
    <m/>
    <m/>
    <x v="0"/>
    <x v="0"/>
    <m/>
  </r>
  <r>
    <s v=""/>
    <s v=" E0607_105465"/>
    <s v="Lab Tools (wiring equipment) - Implementation - RCV: Vendor Delivery"/>
    <s v="6.07.02.12"/>
    <x v="0"/>
    <d v="2026-10-14T00:00:00"/>
    <d v="2026-10-14T00:00:00"/>
    <s v="mahmed"/>
    <s v="jpjamilk"/>
    <n v="22923.66"/>
    <s v="EDIA"/>
    <s v="C"/>
    <s v="Nonlabor"/>
    <s v="TEC"/>
    <m/>
    <s v="BNL"/>
    <s v="PED"/>
    <s v="CONT"/>
    <x v="9"/>
    <s v="B"/>
    <m/>
    <m/>
    <m/>
    <m/>
    <m/>
    <m/>
    <m/>
    <m/>
    <m/>
    <m/>
    <n v="22923.66"/>
    <m/>
    <m/>
    <m/>
    <m/>
    <m/>
    <m/>
    <m/>
    <x v="0"/>
    <x v="0"/>
    <m/>
  </r>
  <r>
    <s v=""/>
    <s v=" E0607_105470"/>
    <s v="Instrumentation - GigE cameras with ext trigger - Implementation - RCV: Vendor Delivery"/>
    <s v="6.07.02.12"/>
    <x v="0"/>
    <d v="2026-10-14T00:00:00"/>
    <d v="2026-10-14T00:00:00"/>
    <s v="mahmed"/>
    <s v="jpjamilk"/>
    <n v="4584.7299999999996"/>
    <s v="EDIA"/>
    <s v="C"/>
    <s v="Nonlabor"/>
    <s v="TEC"/>
    <m/>
    <s v="BNL"/>
    <s v="PED"/>
    <s v="CONT"/>
    <x v="9"/>
    <s v="B"/>
    <m/>
    <m/>
    <m/>
    <m/>
    <m/>
    <m/>
    <m/>
    <m/>
    <m/>
    <m/>
    <n v="4584.7299999999996"/>
    <m/>
    <m/>
    <m/>
    <m/>
    <m/>
    <m/>
    <m/>
    <x v="0"/>
    <x v="0"/>
    <m/>
  </r>
  <r>
    <s v=""/>
    <s v=" E0607_105475"/>
    <s v="Lab Tools (wiring equipment) - Implementation - RCV: Vendor Delivery"/>
    <s v="6.07.02.12"/>
    <x v="0"/>
    <d v="2026-10-14T00:00:00"/>
    <d v="2026-10-14T00:00:00"/>
    <s v="mahmed"/>
    <s v="jpjamilk"/>
    <n v="22923.66"/>
    <s v="EDIA"/>
    <s v="C"/>
    <s v="Nonlabor"/>
    <s v="TEC"/>
    <m/>
    <s v="BNL"/>
    <s v="PED"/>
    <s v="CONT"/>
    <x v="9"/>
    <s v="B"/>
    <m/>
    <m/>
    <m/>
    <m/>
    <m/>
    <m/>
    <m/>
    <m/>
    <m/>
    <m/>
    <n v="22923.66"/>
    <m/>
    <m/>
    <m/>
    <m/>
    <m/>
    <m/>
    <m/>
    <x v="0"/>
    <x v="0"/>
    <m/>
  </r>
  <r>
    <s v=""/>
    <s v=" E0607_105480"/>
    <s v="Misc Equipment - Implementation - RCV: Vendor Delivery"/>
    <s v="6.07.02.12"/>
    <x v="0"/>
    <d v="2026-10-14T00:00:00"/>
    <d v="2026-10-14T00:00:00"/>
    <s v="mahmed"/>
    <s v="jpjamilk"/>
    <n v="11461.83"/>
    <s v="EDIA"/>
    <s v="C"/>
    <s v="Nonlabor"/>
    <s v="TEC"/>
    <m/>
    <s v="BNL"/>
    <s v="PED"/>
    <s v="CONT"/>
    <x v="9"/>
    <s v="B"/>
    <m/>
    <m/>
    <m/>
    <m/>
    <m/>
    <m/>
    <m/>
    <m/>
    <m/>
    <m/>
    <n v="11461.83"/>
    <m/>
    <m/>
    <m/>
    <m/>
    <m/>
    <m/>
    <m/>
    <x v="0"/>
    <x v="0"/>
    <m/>
  </r>
  <r>
    <s v=""/>
    <s v=" E0607_101485"/>
    <s v="Compute Servers (Batch 1) (compile/test, project, thin client support) - Prototype  - RCV: Vendor Delivery"/>
    <s v="6.07.02.12"/>
    <x v="0"/>
    <d v="2024-03-15T00:00:00"/>
    <d v="2024-03-15T00:00:00"/>
    <s v="mahmed"/>
    <s v="jpjamilk"/>
    <n v="69374.820000000007"/>
    <s v="EDIA"/>
    <s v="C"/>
    <s v="Nonlabor"/>
    <s v="TEC"/>
    <m/>
    <s v="BNL"/>
    <s v="PED"/>
    <s v="CONT"/>
    <x v="9"/>
    <s v="P.S198.A"/>
    <m/>
    <m/>
    <m/>
    <m/>
    <m/>
    <m/>
    <m/>
    <n v="69374.820000000007"/>
    <m/>
    <m/>
    <m/>
    <m/>
    <m/>
    <m/>
    <m/>
    <m/>
    <m/>
    <m/>
    <x v="0"/>
    <x v="0"/>
    <m/>
  </r>
  <r>
    <s v=""/>
    <s v=" E0607_102945"/>
    <s v="Compute Servers (Batch 2) (compile/test, project, thin client support) - Prototype  - RCV: Vendor Delivery"/>
    <s v="6.07.02.12"/>
    <x v="0"/>
    <d v="2025-02-06T00:00:00"/>
    <d v="2025-02-06T00:00:00"/>
    <s v="mahmed"/>
    <s v="jpjamilk"/>
    <n v="47313.63"/>
    <s v="EDIA"/>
    <s v="C"/>
    <s v="Nonlabor"/>
    <s v="TEC"/>
    <m/>
    <s v="BNL"/>
    <s v="PED"/>
    <s v="CONT"/>
    <x v="9"/>
    <s v="P.S198.B"/>
    <m/>
    <m/>
    <m/>
    <m/>
    <m/>
    <m/>
    <m/>
    <m/>
    <n v="47313.63"/>
    <m/>
    <m/>
    <m/>
    <m/>
    <m/>
    <m/>
    <m/>
    <m/>
    <m/>
    <x v="0"/>
    <x v="0"/>
    <m/>
  </r>
  <r>
    <s v=""/>
    <s v=" E0607_101505"/>
    <s v="Network Storage - Prototype - RCV: Vendor Delivery"/>
    <s v="6.07.02.12"/>
    <x v="0"/>
    <d v="2024-03-22T00:00:00"/>
    <d v="2024-03-22T00:00:00"/>
    <s v="mahmed"/>
    <s v="jpjamilk"/>
    <n v="235531.78"/>
    <s v="EDIA"/>
    <s v="C"/>
    <s v="Nonlabor"/>
    <s v="TEC"/>
    <m/>
    <s v="BNL"/>
    <s v="PED"/>
    <s v="CONT"/>
    <x v="9"/>
    <s v="P.S199"/>
    <m/>
    <m/>
    <m/>
    <m/>
    <m/>
    <m/>
    <m/>
    <n v="235531.78"/>
    <m/>
    <m/>
    <m/>
    <m/>
    <m/>
    <m/>
    <m/>
    <m/>
    <m/>
    <m/>
    <x v="0"/>
    <x v="0"/>
    <m/>
  </r>
  <r>
    <s v=""/>
    <s v=" E0607_101490"/>
    <s v="Workstations (group offices) (Batch 1) - Prototype  - RCV: Vendor Delivery"/>
    <s v="6.07.02.12"/>
    <x v="0"/>
    <d v="2024-03-15T00:00:00"/>
    <d v="2024-03-15T00:00:00"/>
    <s v="mahmed"/>
    <s v="jpjamilk"/>
    <n v="31047.37"/>
    <s v="EDIA"/>
    <s v="C"/>
    <s v="Nonlabor"/>
    <s v="TEC"/>
    <m/>
    <s v="BNL"/>
    <s v="PED"/>
    <s v="CONT"/>
    <x v="9"/>
    <s v="P.S200.A"/>
    <m/>
    <m/>
    <m/>
    <m/>
    <m/>
    <m/>
    <m/>
    <n v="31047.37"/>
    <m/>
    <m/>
    <m/>
    <m/>
    <m/>
    <m/>
    <m/>
    <m/>
    <m/>
    <m/>
    <x v="0"/>
    <x v="0"/>
    <m/>
  </r>
  <r>
    <s v=""/>
    <s v=" E0607_102950"/>
    <s v="Workstations (group offices) (Batch 2) - Prototype  - RCV: Vendor Delivery"/>
    <s v="6.07.02.12"/>
    <x v="0"/>
    <d v="2025-02-06T00:00:00"/>
    <d v="2025-02-06T00:00:00"/>
    <s v="mahmed"/>
    <s v="jpjamilk"/>
    <n v="31761.47"/>
    <s v="EDIA"/>
    <s v="C"/>
    <s v="Nonlabor"/>
    <s v="TEC"/>
    <m/>
    <s v="BNL"/>
    <s v="PED"/>
    <s v="CONT"/>
    <x v="9"/>
    <s v="P.S200.B"/>
    <m/>
    <m/>
    <m/>
    <m/>
    <m/>
    <m/>
    <m/>
    <m/>
    <n v="31761.47"/>
    <m/>
    <m/>
    <m/>
    <m/>
    <m/>
    <m/>
    <m/>
    <m/>
    <m/>
    <x v="0"/>
    <x v="0"/>
    <m/>
  </r>
  <r>
    <s v=""/>
    <s v=" E0607_101595"/>
    <s v="Networking (Batch 1) - Switches - Prototype - RCV: Vendor Delivery"/>
    <s v="6.07.02.12"/>
    <x v="0"/>
    <d v="2024-04-11T00:00:00"/>
    <d v="2024-04-11T00:00:00"/>
    <s v="mahmed"/>
    <s v="jpjamilk"/>
    <n v="59525.3"/>
    <s v="EDIA"/>
    <s v="C"/>
    <s v="Nonlabor"/>
    <s v="TEC"/>
    <m/>
    <s v="BNL"/>
    <s v="PED"/>
    <s v="CONT"/>
    <x v="9"/>
    <s v="P.S202.A"/>
    <m/>
    <m/>
    <m/>
    <m/>
    <m/>
    <m/>
    <m/>
    <n v="59525.3"/>
    <m/>
    <m/>
    <m/>
    <m/>
    <m/>
    <m/>
    <m/>
    <m/>
    <m/>
    <m/>
    <x v="0"/>
    <x v="0"/>
    <m/>
  </r>
  <r>
    <s v=""/>
    <s v=" E0607_103045"/>
    <s v="Networking (Batch 2) - Switches - Prototype - RCV: Vendor Delivery"/>
    <s v="6.07.02.12"/>
    <x v="0"/>
    <d v="2025-03-06T00:00:00"/>
    <d v="2025-03-06T00:00:00"/>
    <s v="mahmed"/>
    <s v="jpjamilk"/>
    <n v="60894.400000000001"/>
    <s v="EDIA"/>
    <s v="C"/>
    <s v="Nonlabor"/>
    <s v="TEC"/>
    <m/>
    <s v="BNL"/>
    <s v="PED"/>
    <s v="CONT"/>
    <x v="9"/>
    <s v="P.S202.B"/>
    <m/>
    <m/>
    <m/>
    <m/>
    <m/>
    <m/>
    <m/>
    <m/>
    <n v="60894.400000000001"/>
    <m/>
    <m/>
    <m/>
    <m/>
    <m/>
    <m/>
    <m/>
    <m/>
    <m/>
    <x v="0"/>
    <x v="0"/>
    <m/>
  </r>
  <r>
    <s v=""/>
    <s v=" E0607_101600"/>
    <s v="Networking (Batch 1) - Racks - Prototype  - RCV: Vendor Delivery"/>
    <s v="6.07.02.12"/>
    <x v="0"/>
    <d v="2024-04-11T00:00:00"/>
    <d v="2024-04-11T00:00:00"/>
    <s v="mahmed"/>
    <s v="jpjamilk"/>
    <n v="9635.39"/>
    <s v="EDIA"/>
    <s v="C"/>
    <s v="Nonlabor"/>
    <s v="TEC"/>
    <m/>
    <s v="BNL"/>
    <s v="PED"/>
    <s v="CONT"/>
    <x v="9"/>
    <s v="P.S203.A"/>
    <m/>
    <m/>
    <m/>
    <m/>
    <m/>
    <m/>
    <m/>
    <n v="9635.39"/>
    <m/>
    <m/>
    <m/>
    <m/>
    <m/>
    <m/>
    <m/>
    <m/>
    <m/>
    <m/>
    <x v="0"/>
    <x v="0"/>
    <m/>
  </r>
  <r>
    <s v=""/>
    <s v=" E0607_103050"/>
    <s v="Networking (Batch 2) - Racks - Prototype - RCV: Vendor Delivery"/>
    <s v="6.07.02.12"/>
    <x v="0"/>
    <d v="2025-03-06T00:00:00"/>
    <d v="2025-03-06T00:00:00"/>
    <s v="mahmed"/>
    <s v="jpjamilk"/>
    <n v="22999.68"/>
    <s v="EDIA"/>
    <s v="C"/>
    <s v="Nonlabor"/>
    <s v="TEC"/>
    <m/>
    <s v="BNL"/>
    <s v="PED"/>
    <s v="CONT"/>
    <x v="9"/>
    <s v="P.S203.B"/>
    <m/>
    <m/>
    <m/>
    <m/>
    <m/>
    <m/>
    <m/>
    <m/>
    <n v="22999.68"/>
    <m/>
    <m/>
    <m/>
    <m/>
    <m/>
    <m/>
    <m/>
    <m/>
    <m/>
    <x v="0"/>
    <x v="0"/>
    <m/>
  </r>
  <r>
    <s v=""/>
    <s v=" E0607_100750"/>
    <s v="Common Platform - Electronics Components - Prototype - RCV: Vendor Delivery"/>
    <s v="6.07.02.12"/>
    <x v="0"/>
    <d v="2023-09-14T00:00:00"/>
    <d v="2023-09-14T00:00:00"/>
    <s v="mahmed"/>
    <s v="jpjamilk"/>
    <n v="27798.95"/>
    <s v="EDIA"/>
    <s v="C"/>
    <s v="Nonlabor"/>
    <s v="TEC"/>
    <m/>
    <s v="BNL"/>
    <s v="PED"/>
    <s v="CONT"/>
    <x v="9"/>
    <s v="P.S204"/>
    <m/>
    <m/>
    <m/>
    <m/>
    <m/>
    <m/>
    <n v="27798.95"/>
    <m/>
    <m/>
    <m/>
    <m/>
    <m/>
    <m/>
    <m/>
    <m/>
    <m/>
    <m/>
    <m/>
    <x v="0"/>
    <x v="0"/>
    <m/>
  </r>
  <r>
    <s v=""/>
    <s v=" E0607_100770"/>
    <s v="Common Platform (Batch 1) - Chassis and support equipment - Prototype  - RCV: Vendor Delivery"/>
    <s v="6.07.02.12"/>
    <x v="0"/>
    <d v="2023-09-14T00:00:00"/>
    <d v="2023-09-14T00:00:00"/>
    <s v="mahmed"/>
    <s v="jpjamilk"/>
    <n v="18837.52"/>
    <s v="EDIA"/>
    <s v="C"/>
    <s v="Nonlabor"/>
    <s v="TEC"/>
    <m/>
    <s v="BNL"/>
    <s v="PED"/>
    <s v="CONT"/>
    <x v="9"/>
    <s v="P.S205.A"/>
    <m/>
    <m/>
    <m/>
    <m/>
    <m/>
    <m/>
    <n v="18837.52"/>
    <m/>
    <m/>
    <m/>
    <m/>
    <m/>
    <m/>
    <m/>
    <m/>
    <m/>
    <m/>
    <m/>
    <x v="0"/>
    <x v="0"/>
    <m/>
  </r>
  <r>
    <s v=""/>
    <s v=" E0607_102295"/>
    <s v="Common Platform (Batch 2) - Chassis and support equipment - Prototype  - RCV: Vendor Delivery"/>
    <s v="6.07.02.12"/>
    <x v="0"/>
    <d v="2024-08-07T00:00:00"/>
    <d v="2024-08-07T00:00:00"/>
    <s v="mahmed"/>
    <s v="jpjamilk"/>
    <n v="19270.78"/>
    <s v="EDIA"/>
    <s v="C"/>
    <s v="Nonlabor"/>
    <s v="TEC"/>
    <m/>
    <s v="BNL"/>
    <s v="PED"/>
    <s v="CONT"/>
    <x v="9"/>
    <s v="P.S205.B"/>
    <m/>
    <m/>
    <m/>
    <m/>
    <m/>
    <m/>
    <m/>
    <n v="19270.78"/>
    <m/>
    <m/>
    <m/>
    <m/>
    <m/>
    <m/>
    <m/>
    <m/>
    <m/>
    <m/>
    <x v="0"/>
    <x v="0"/>
    <m/>
  </r>
  <r>
    <s v=""/>
    <s v=" E0607_101605"/>
    <s v="Common Platform - Timing Generation &amp; Distribution - Prototype  - RCV: Vendor Delivery"/>
    <s v="6.07.02.12"/>
    <x v="0"/>
    <d v="2024-04-11T00:00:00"/>
    <d v="2024-04-11T00:00:00"/>
    <s v="mahmed"/>
    <s v="jpjamilk"/>
    <n v="33295.629999999997"/>
    <s v="EDIA"/>
    <s v="C"/>
    <s v="Nonlabor"/>
    <s v="TEC"/>
    <m/>
    <s v="BNL"/>
    <s v="PED"/>
    <s v="CONT"/>
    <x v="9"/>
    <s v="P.S206"/>
    <m/>
    <m/>
    <m/>
    <m/>
    <m/>
    <m/>
    <m/>
    <n v="33295.629999999997"/>
    <m/>
    <m/>
    <m/>
    <m/>
    <m/>
    <m/>
    <m/>
    <m/>
    <m/>
    <m/>
    <x v="0"/>
    <x v="0"/>
    <m/>
  </r>
  <r>
    <s v=""/>
    <s v=" E0607_101610"/>
    <s v="PLCs - Generic applications - Prototype - RCV: Vendor Delivery"/>
    <s v="6.07.02.12"/>
    <x v="0"/>
    <d v="2024-04-11T00:00:00"/>
    <d v="2024-04-11T00:00:00"/>
    <s v="mahmed"/>
    <s v="jpjamilk"/>
    <n v="18735.48"/>
    <s v="EDIA"/>
    <s v="C"/>
    <s v="Nonlabor"/>
    <s v="TEC"/>
    <m/>
    <s v="BNL"/>
    <s v="PED"/>
    <s v="CONT"/>
    <x v="9"/>
    <s v="P.S207"/>
    <m/>
    <m/>
    <m/>
    <m/>
    <m/>
    <m/>
    <m/>
    <n v="18735.48"/>
    <m/>
    <m/>
    <m/>
    <m/>
    <m/>
    <m/>
    <m/>
    <m/>
    <m/>
    <m/>
    <x v="0"/>
    <x v="0"/>
    <m/>
  </r>
  <r>
    <s v=""/>
    <s v=" E0607_100775"/>
    <s v="PLCs - Safety rated - Prototype  - RCV: Vendor Delivery"/>
    <s v="6.07.02.12"/>
    <x v="0"/>
    <d v="2023-09-14T00:00:00"/>
    <d v="2023-09-14T00:00:00"/>
    <s v="mahmed"/>
    <s v="jpjamilk"/>
    <n v="18314.259999999998"/>
    <s v="EDIA"/>
    <s v="C"/>
    <s v="Nonlabor"/>
    <s v="TEC"/>
    <m/>
    <s v="BNL"/>
    <s v="PED"/>
    <s v="CONT"/>
    <x v="9"/>
    <s v="P.S207"/>
    <m/>
    <m/>
    <m/>
    <m/>
    <m/>
    <m/>
    <n v="18314.259999999998"/>
    <m/>
    <m/>
    <m/>
    <m/>
    <m/>
    <m/>
    <m/>
    <m/>
    <m/>
    <m/>
    <m/>
    <x v="0"/>
    <x v="0"/>
    <m/>
  </r>
  <r>
    <s v=""/>
    <s v=" E0607_102395"/>
    <s v="Lab Test Equipment (Scopes, DSAs, meters, precision PS, board analysis tools) - Prototype - RCV: Vendor Delivery"/>
    <s v="6.07.02.12"/>
    <x v="0"/>
    <d v="2024-09-13T00:00:00"/>
    <d v="2024-09-13T00:00:00"/>
    <s v="mahmed"/>
    <s v="jpjamilk"/>
    <n v="64235.94"/>
    <s v="EDIA"/>
    <s v="C"/>
    <s v="Nonlabor"/>
    <s v="TEC"/>
    <m/>
    <s v="BNL"/>
    <s v="PED"/>
    <s v="CONT"/>
    <x v="9"/>
    <s v="P.S208"/>
    <m/>
    <m/>
    <m/>
    <m/>
    <m/>
    <m/>
    <m/>
    <n v="64235.94"/>
    <m/>
    <m/>
    <m/>
    <m/>
    <m/>
    <m/>
    <m/>
    <m/>
    <m/>
    <m/>
    <x v="0"/>
    <x v="0"/>
    <m/>
  </r>
  <r>
    <s v=""/>
    <s v=" E0607_102420"/>
    <s v="Common Platform - PS Controller - Prototype - RCV: Vendor Delivery"/>
    <s v="6.07.02.12"/>
    <x v="0"/>
    <d v="2024-09-13T00:00:00"/>
    <d v="2024-09-13T00:00:00"/>
    <s v="mahmed"/>
    <s v="jpjamilk"/>
    <n v="140569.65"/>
    <s v="EDIA"/>
    <s v="C"/>
    <s v="Nonlabor"/>
    <s v="TEC"/>
    <m/>
    <s v="BNL"/>
    <s v="PED"/>
    <s v="CONT"/>
    <x v="9"/>
    <s v="P.S266"/>
    <m/>
    <m/>
    <m/>
    <m/>
    <m/>
    <m/>
    <m/>
    <n v="140569.65"/>
    <m/>
    <m/>
    <m/>
    <m/>
    <m/>
    <m/>
    <m/>
    <m/>
    <m/>
    <m/>
    <x v="0"/>
    <x v="0"/>
    <m/>
  </r>
  <r>
    <s v=""/>
    <s v=" E0607_101790"/>
    <s v="Thin Clients (lab, field locations) - Prototype - RCV: Vendor Delivery"/>
    <s v="6.07.02.12"/>
    <x v="0"/>
    <d v="2024-05-15T00:00:00"/>
    <d v="2024-05-15T00:00:00"/>
    <s v="mahmed"/>
    <s v="jpjamilk"/>
    <n v="6423.59"/>
    <s v="EDIA"/>
    <s v="C"/>
    <s v="Nonlabor"/>
    <s v="TEC"/>
    <m/>
    <s v="BNL"/>
    <s v="PED"/>
    <s v="CONT"/>
    <x v="9"/>
    <s v="B"/>
    <m/>
    <m/>
    <m/>
    <m/>
    <m/>
    <m/>
    <m/>
    <n v="6423.59"/>
    <m/>
    <m/>
    <m/>
    <m/>
    <m/>
    <m/>
    <m/>
    <m/>
    <m/>
    <m/>
    <x v="0"/>
    <x v="0"/>
    <m/>
  </r>
  <r>
    <s v=""/>
    <s v=" E0607_101795"/>
    <s v="Laptops (field testing) - Prototype  - RCV: Vendor Delivery"/>
    <s v="6.07.02.12"/>
    <x v="0"/>
    <d v="2024-05-15T00:00:00"/>
    <d v="2024-05-15T00:00:00"/>
    <s v="mahmed"/>
    <s v="jpjamilk"/>
    <n v="9421.27"/>
    <s v="EDIA"/>
    <s v="C"/>
    <s v="Nonlabor"/>
    <s v="TEC"/>
    <m/>
    <s v="BNL"/>
    <s v="PED"/>
    <s v="CONT"/>
    <x v="9"/>
    <s v="B"/>
    <m/>
    <m/>
    <m/>
    <m/>
    <m/>
    <m/>
    <m/>
    <n v="9421.27"/>
    <m/>
    <m/>
    <m/>
    <m/>
    <m/>
    <m/>
    <m/>
    <m/>
    <m/>
    <m/>
    <x v="0"/>
    <x v="0"/>
    <m/>
  </r>
  <r>
    <s v=""/>
    <s v=" E0607_101800"/>
    <s v="Networking - Optics - Prototype  - RCV: Vendor Delivery"/>
    <s v="6.07.02.12"/>
    <x v="0"/>
    <d v="2024-05-15T00:00:00"/>
    <d v="2024-05-15T00:00:00"/>
    <s v="mahmed"/>
    <s v="jpjamilk"/>
    <n v="6423.59"/>
    <s v="EDIA"/>
    <s v="C"/>
    <s v="Nonlabor"/>
    <s v="TEC"/>
    <m/>
    <s v="BNL"/>
    <s v="PED"/>
    <s v="CONT"/>
    <x v="9"/>
    <s v="B"/>
    <m/>
    <m/>
    <m/>
    <m/>
    <m/>
    <m/>
    <m/>
    <n v="6423.59"/>
    <m/>
    <m/>
    <m/>
    <m/>
    <m/>
    <m/>
    <m/>
    <m/>
    <m/>
    <m/>
    <x v="0"/>
    <x v="0"/>
    <m/>
  </r>
  <r>
    <s v=""/>
    <s v=" E0607_101805"/>
    <s v="Networking - Fibers and support equipment - Prototype - RCV: Vendor Delivery"/>
    <s v="6.07.02.12"/>
    <x v="0"/>
    <d v="2024-05-15T00:00:00"/>
    <d v="2024-05-15T00:00:00"/>
    <s v="mahmed"/>
    <s v="jpjamilk"/>
    <n v="10705.99"/>
    <s v="EDIA"/>
    <s v="C"/>
    <s v="Nonlabor"/>
    <s v="TEC"/>
    <m/>
    <s v="BNL"/>
    <s v="PED"/>
    <s v="CONT"/>
    <x v="9"/>
    <s v="B"/>
    <m/>
    <m/>
    <m/>
    <m/>
    <m/>
    <m/>
    <m/>
    <n v="10705.99"/>
    <m/>
    <m/>
    <m/>
    <m/>
    <m/>
    <m/>
    <m/>
    <m/>
    <m/>
    <m/>
    <x v="0"/>
    <x v="0"/>
    <m/>
  </r>
  <r>
    <s v=""/>
    <s v=" E0607_100740"/>
    <s v="Networking - Cables - Inter-rack - Prototype - RCV: Vendor Delivery"/>
    <s v="6.07.02.12"/>
    <x v="0"/>
    <d v="2023-09-14T00:00:00"/>
    <d v="2023-09-14T00:00:00"/>
    <s v="mahmed"/>
    <s v="jpjamilk"/>
    <n v="1308.1600000000001"/>
    <s v="EDIA"/>
    <s v="C"/>
    <s v="Nonlabor"/>
    <s v="TEC"/>
    <m/>
    <s v="BNL"/>
    <s v="PED"/>
    <s v="CONT"/>
    <x v="9"/>
    <s v="B"/>
    <m/>
    <m/>
    <m/>
    <m/>
    <m/>
    <m/>
    <n v="1308.1600000000001"/>
    <m/>
    <m/>
    <m/>
    <m/>
    <m/>
    <m/>
    <m/>
    <m/>
    <m/>
    <m/>
    <m/>
    <x v="0"/>
    <x v="0"/>
    <m/>
  </r>
  <r>
    <s v=""/>
    <s v=" E0607_100745"/>
    <s v="Networking - Cables - Intra-rack - Prototype  - RCV: Vendor Delivery"/>
    <s v="6.07.02.12"/>
    <x v="0"/>
    <d v="2023-09-14T00:00:00"/>
    <d v="2023-09-14T00:00:00"/>
    <s v="mahmed"/>
    <s v="jpjamilk"/>
    <n v="104.65"/>
    <s v="EDIA"/>
    <s v="C"/>
    <s v="Nonlabor"/>
    <s v="TEC"/>
    <m/>
    <s v="BNL"/>
    <s v="PED"/>
    <s v="CONT"/>
    <x v="9"/>
    <s v="B"/>
    <m/>
    <m/>
    <m/>
    <m/>
    <m/>
    <m/>
    <n v="104.65"/>
    <m/>
    <m/>
    <m/>
    <m/>
    <m/>
    <m/>
    <m/>
    <m/>
    <m/>
    <m/>
    <m/>
    <x v="0"/>
    <x v="0"/>
    <m/>
  </r>
  <r>
    <s v=""/>
    <s v=" E0607_100755"/>
    <s v="Common Platform - Carrier Components - Prototype  - RCV: Vendor Delivery"/>
    <s v="6.07.02.12"/>
    <x v="0"/>
    <d v="2023-09-14T00:00:00"/>
    <d v="2023-09-14T00:00:00"/>
    <s v="mahmed"/>
    <s v="jpjamilk"/>
    <n v="5232.6499999999996"/>
    <s v="EDIA"/>
    <s v="C"/>
    <s v="Nonlabor"/>
    <s v="TEC"/>
    <m/>
    <s v="BNL"/>
    <s v="PED"/>
    <s v="CONT"/>
    <x v="9"/>
    <s v="B"/>
    <m/>
    <m/>
    <m/>
    <m/>
    <m/>
    <m/>
    <n v="5232.6499999999996"/>
    <m/>
    <m/>
    <m/>
    <m/>
    <m/>
    <m/>
    <m/>
    <m/>
    <m/>
    <m/>
    <m/>
    <x v="0"/>
    <x v="0"/>
    <m/>
  </r>
  <r>
    <s v=""/>
    <s v=" E0607_100760"/>
    <s v="Common Platform - Daughtercard Components - Prototype - RCV: Vendor Delivery"/>
    <s v="6.07.02.12"/>
    <x v="0"/>
    <d v="2023-09-14T00:00:00"/>
    <d v="2023-09-14T00:00:00"/>
    <s v="mahmed"/>
    <s v="jpjamilk"/>
    <n v="5232.6499999999996"/>
    <s v="EDIA"/>
    <s v="C"/>
    <s v="Nonlabor"/>
    <s v="TEC"/>
    <m/>
    <s v="BNL"/>
    <s v="PED"/>
    <s v="CONT"/>
    <x v="9"/>
    <s v="B"/>
    <m/>
    <m/>
    <m/>
    <m/>
    <m/>
    <m/>
    <n v="5232.6499999999996"/>
    <m/>
    <m/>
    <m/>
    <m/>
    <m/>
    <m/>
    <m/>
    <m/>
    <m/>
    <m/>
    <m/>
    <x v="0"/>
    <x v="0"/>
    <m/>
  </r>
  <r>
    <s v=""/>
    <s v=" E0607_100765"/>
    <s v="Common Platform - Cables and routing equipment - Prototype - RCV: Vendor Delivery"/>
    <s v="6.07.02.12"/>
    <x v="0"/>
    <d v="2023-09-14T00:00:00"/>
    <d v="2023-09-14T00:00:00"/>
    <s v="mahmed"/>
    <s v="jpjamilk"/>
    <n v="2093.06"/>
    <s v="EDIA"/>
    <s v="C"/>
    <s v="Nonlabor"/>
    <s v="TEC"/>
    <m/>
    <s v="BNL"/>
    <s v="PED"/>
    <s v="CONT"/>
    <x v="9"/>
    <s v="B"/>
    <m/>
    <m/>
    <m/>
    <m/>
    <m/>
    <m/>
    <n v="2093.06"/>
    <m/>
    <m/>
    <m/>
    <m/>
    <m/>
    <m/>
    <m/>
    <m/>
    <m/>
    <m/>
    <m/>
    <x v="0"/>
    <x v="0"/>
    <m/>
  </r>
  <r>
    <s v=""/>
    <s v=" E0607_102370"/>
    <s v="Common Platform - Racks (lab) - Prototype - RCV: Vendor Delivery"/>
    <s v="6.07.02.12"/>
    <x v="0"/>
    <d v="2024-09-13T00:00:00"/>
    <d v="2024-09-13T00:00:00"/>
    <s v="mahmed"/>
    <s v="jpjamilk"/>
    <n v="7708.31"/>
    <s v="EDIA"/>
    <s v="C"/>
    <s v="Nonlabor"/>
    <s v="TEC"/>
    <m/>
    <s v="BNL"/>
    <s v="PED"/>
    <s v="CONT"/>
    <x v="9"/>
    <s v="B"/>
    <m/>
    <m/>
    <m/>
    <m/>
    <m/>
    <m/>
    <m/>
    <n v="7708.31"/>
    <m/>
    <m/>
    <m/>
    <m/>
    <m/>
    <m/>
    <m/>
    <m/>
    <m/>
    <m/>
    <x v="0"/>
    <x v="0"/>
    <m/>
  </r>
  <r>
    <s v=""/>
    <s v=" E0607_102375"/>
    <s v="Common Platform - Machine Protection Distribution - Prototype - RCV: Vendor Delivery"/>
    <s v="6.07.02.12"/>
    <x v="0"/>
    <d v="2024-09-13T00:00:00"/>
    <d v="2024-09-13T00:00:00"/>
    <s v="mahmed"/>
    <s v="jpjamilk"/>
    <n v="1413.19"/>
    <s v="EDIA"/>
    <s v="C"/>
    <s v="Nonlabor"/>
    <s v="TEC"/>
    <m/>
    <s v="BNL"/>
    <s v="PED"/>
    <s v="CONT"/>
    <x v="9"/>
    <s v="B"/>
    <m/>
    <m/>
    <m/>
    <m/>
    <m/>
    <m/>
    <m/>
    <n v="1413.19"/>
    <m/>
    <m/>
    <m/>
    <m/>
    <m/>
    <m/>
    <m/>
    <m/>
    <m/>
    <m/>
    <x v="0"/>
    <x v="0"/>
    <m/>
  </r>
  <r>
    <s v=""/>
    <s v=" E0607_102380"/>
    <s v="Terminal Servers (FEC monitoring, lab testing for RS232) - Prototype  - RCV: Vendor Delivery"/>
    <s v="6.07.02.12"/>
    <x v="0"/>
    <d v="2024-09-13T00:00:00"/>
    <d v="2024-09-13T00:00:00"/>
    <s v="mahmed"/>
    <s v="jpjamilk"/>
    <n v="2826.38"/>
    <s v="EDIA"/>
    <s v="C"/>
    <s v="Nonlabor"/>
    <s v="TEC"/>
    <m/>
    <s v="BNL"/>
    <s v="PED"/>
    <s v="CONT"/>
    <x v="9"/>
    <s v="B"/>
    <m/>
    <m/>
    <m/>
    <m/>
    <m/>
    <m/>
    <m/>
    <n v="2826.38"/>
    <m/>
    <m/>
    <m/>
    <m/>
    <m/>
    <m/>
    <m/>
    <m/>
    <m/>
    <m/>
    <x v="0"/>
    <x v="0"/>
    <m/>
  </r>
  <r>
    <s v=""/>
    <s v=" E0607_102385"/>
    <s v="UPSs (critical systems) - Prototype - RCV: Vendor Delivery"/>
    <s v="6.07.02.12"/>
    <x v="0"/>
    <d v="2024-09-13T00:00:00"/>
    <d v="2024-09-13T00:00:00"/>
    <s v="mahmed"/>
    <s v="jpjamilk"/>
    <n v="14024.85"/>
    <s v="EDIA"/>
    <s v="C"/>
    <s v="Nonlabor"/>
    <s v="TEC"/>
    <m/>
    <s v="BNL"/>
    <s v="PED"/>
    <s v="CONT"/>
    <x v="9"/>
    <s v="B"/>
    <m/>
    <m/>
    <m/>
    <m/>
    <m/>
    <m/>
    <m/>
    <n v="14024.85"/>
    <m/>
    <m/>
    <m/>
    <m/>
    <m/>
    <m/>
    <m/>
    <m/>
    <m/>
    <m/>
    <x v="0"/>
    <x v="0"/>
    <m/>
  </r>
  <r>
    <s v=""/>
    <s v=" E0607_102390"/>
    <s v="AC Reset modules - Prototype  - RCV: Vendor Delivery"/>
    <s v="6.07.02.12"/>
    <x v="0"/>
    <d v="2024-09-13T00:00:00"/>
    <d v="2024-09-13T00:00:00"/>
    <s v="mahmed"/>
    <s v="jpjamilk"/>
    <n v="9421.27"/>
    <s v="EDIA"/>
    <s v="C"/>
    <s v="Nonlabor"/>
    <s v="TEC"/>
    <m/>
    <s v="BNL"/>
    <s v="PED"/>
    <s v="CONT"/>
    <x v="9"/>
    <s v="B"/>
    <m/>
    <m/>
    <m/>
    <m/>
    <m/>
    <m/>
    <m/>
    <n v="9421.27"/>
    <m/>
    <m/>
    <m/>
    <m/>
    <m/>
    <m/>
    <m/>
    <m/>
    <m/>
    <m/>
    <x v="0"/>
    <x v="0"/>
    <m/>
  </r>
  <r>
    <s v=""/>
    <s v=" E0607_102400"/>
    <s v="Lab Tools (wiring equipment) - Prototype  - RCV: Vendor Delivery"/>
    <s v="6.07.02.12"/>
    <x v="0"/>
    <d v="2024-09-13T00:00:00"/>
    <d v="2024-09-13T00:00:00"/>
    <s v="mahmed"/>
    <s v="jpjamilk"/>
    <n v="21411.98"/>
    <s v="EDIA"/>
    <s v="C"/>
    <s v="Nonlabor"/>
    <s v="TEC"/>
    <m/>
    <s v="BNL"/>
    <s v="PED"/>
    <s v="CONT"/>
    <x v="9"/>
    <s v="B"/>
    <m/>
    <m/>
    <m/>
    <m/>
    <m/>
    <m/>
    <m/>
    <n v="21411.98"/>
    <m/>
    <m/>
    <m/>
    <m/>
    <m/>
    <m/>
    <m/>
    <m/>
    <m/>
    <m/>
    <x v="0"/>
    <x v="0"/>
    <m/>
  </r>
  <r>
    <s v=""/>
    <s v=" E0607_102405"/>
    <s v="Instrumentation - GigE cameras with ext trigger - Prototype - RCV: Vendor Delivery"/>
    <s v="6.07.02.12"/>
    <x v="0"/>
    <d v="2024-09-13T00:00:00"/>
    <d v="2024-09-13T00:00:00"/>
    <s v="mahmed"/>
    <s v="jpjamilk"/>
    <n v="3211.8"/>
    <s v="EDIA"/>
    <s v="C"/>
    <s v="Nonlabor"/>
    <s v="TEC"/>
    <m/>
    <s v="BNL"/>
    <s v="PED"/>
    <s v="CONT"/>
    <x v="9"/>
    <s v="B"/>
    <m/>
    <m/>
    <m/>
    <m/>
    <m/>
    <m/>
    <m/>
    <n v="3211.8"/>
    <m/>
    <m/>
    <m/>
    <m/>
    <m/>
    <m/>
    <m/>
    <m/>
    <m/>
    <m/>
    <x v="0"/>
    <x v="0"/>
    <m/>
  </r>
  <r>
    <s v=""/>
    <s v=" E0607_102410"/>
    <s v="Instrumentation - Motion stages and Motion controllers - Prototype  - RCV: Vendor Delivery"/>
    <s v="6.07.02.12"/>
    <x v="0"/>
    <d v="2024-09-13T00:00:00"/>
    <d v="2024-09-13T00:00:00"/>
    <s v="mahmed"/>
    <s v="jpjamilk"/>
    <n v="21411.98"/>
    <s v="EDIA"/>
    <s v="C"/>
    <s v="Nonlabor"/>
    <s v="TEC"/>
    <m/>
    <s v="BNL"/>
    <s v="PED"/>
    <s v="CONT"/>
    <x v="9"/>
    <s v="B"/>
    <m/>
    <m/>
    <m/>
    <m/>
    <m/>
    <m/>
    <m/>
    <n v="21411.98"/>
    <m/>
    <m/>
    <m/>
    <m/>
    <m/>
    <m/>
    <m/>
    <m/>
    <m/>
    <m/>
    <x v="0"/>
    <x v="0"/>
    <m/>
  </r>
  <r>
    <s v=""/>
    <s v=" E0607_102415"/>
    <s v="Misc Equipment - Prototype - RCV: Vendor Delivery"/>
    <s v="6.07.02.12"/>
    <x v="0"/>
    <d v="2024-09-13T00:00:00"/>
    <d v="2024-09-13T00:00:00"/>
    <s v="mahmed"/>
    <s v="jpjamilk"/>
    <n v="10705.99"/>
    <s v="EDIA"/>
    <s v="C"/>
    <s v="Nonlabor"/>
    <s v="TEC"/>
    <m/>
    <s v="BNL"/>
    <s v="PED"/>
    <s v="CONT"/>
    <x v="9"/>
    <s v="B"/>
    <m/>
    <m/>
    <m/>
    <m/>
    <m/>
    <m/>
    <m/>
    <n v="10705.99"/>
    <m/>
    <m/>
    <m/>
    <m/>
    <m/>
    <m/>
    <m/>
    <m/>
    <m/>
    <m/>
    <x v="0"/>
    <x v="0"/>
    <m/>
  </r>
  <r>
    <s v=""/>
    <s v=" EJ_0203_1120"/>
    <s v="RCS Arc Chambers Prepare for Preliminary Design Review"/>
    <s v="6.03.02.04.01"/>
    <x v="0"/>
    <d v="2023-05-09T00:00:00"/>
    <d v="2023-06-06T00:00:00"/>
    <s v="rnavarrol"/>
    <s v="chetzel"/>
    <n v="6372.14"/>
    <s v="EDIA"/>
    <s v="C"/>
    <s v="Labor"/>
    <s v="TEC"/>
    <m/>
    <s v="BNL"/>
    <s v="PED"/>
    <s v="VAC"/>
    <x v="11"/>
    <s v="A.PP033"/>
    <s v="APP00070"/>
    <m/>
    <m/>
    <m/>
    <m/>
    <m/>
    <n v="6372.14"/>
    <m/>
    <m/>
    <m/>
    <m/>
    <m/>
    <m/>
    <m/>
    <m/>
    <m/>
    <m/>
    <m/>
    <x v="0"/>
    <x v="0"/>
    <m/>
  </r>
  <r>
    <s v=""/>
    <s v=" EJ_0203_4050"/>
    <s v="RCS Vacuum Utilities (racks) - PPM Procurement Effort"/>
    <s v="6.03.02.04.05"/>
    <x v="0"/>
    <d v="2025-03-06T00:00:00"/>
    <d v="2025-08-12T00:00:00"/>
    <s v="rnavarrol"/>
    <s v="chetzel"/>
    <n v="13651.99"/>
    <s v="EDIA"/>
    <s v="C"/>
    <s v="Labor"/>
    <s v="TEC"/>
    <m/>
    <s v="BNL"/>
    <s v="Const"/>
    <s v="VAC"/>
    <x v="10"/>
    <s v="P"/>
    <m/>
    <m/>
    <m/>
    <m/>
    <m/>
    <m/>
    <m/>
    <m/>
    <n v="13651.99"/>
    <m/>
    <m/>
    <m/>
    <m/>
    <m/>
    <m/>
    <m/>
    <m/>
    <m/>
    <x v="0"/>
    <x v="0"/>
    <m/>
  </r>
  <r>
    <s v=""/>
    <s v=" EJ_0203_4661"/>
    <s v="RCS Bellows - Complete Preliminary Models"/>
    <s v="6.03.02.04.01"/>
    <x v="1"/>
    <d v="2024-02-09T00:00:00"/>
    <d v="2024-05-02T00:00:00"/>
    <s v="rnavarrol"/>
    <s v="chetzel"/>
    <n v="16068.28"/>
    <s v="EDIA"/>
    <s v="C"/>
    <s v="Labor"/>
    <s v="TEC"/>
    <m/>
    <s v="BNL"/>
    <s v="PED"/>
    <s v="VAC"/>
    <x v="11"/>
    <s v="A.PP033"/>
    <s v="APP00070"/>
    <m/>
    <m/>
    <m/>
    <m/>
    <m/>
    <m/>
    <n v="16068.28"/>
    <m/>
    <m/>
    <m/>
    <m/>
    <m/>
    <m/>
    <m/>
    <m/>
    <m/>
    <m/>
    <x v="0"/>
    <x v="0"/>
    <m/>
  </r>
  <r>
    <s v=""/>
    <s v=" EJ_0203_4661"/>
    <s v="RCS Bellows - Complete Preliminary Models"/>
    <s v="6.03.02.04.01"/>
    <x v="1"/>
    <d v="2024-02-09T00:00:00"/>
    <d v="2024-05-02T00:00:00"/>
    <s v="rnavarrol"/>
    <s v="chetzel"/>
    <n v="1268.3"/>
    <s v="EDIA"/>
    <s v="C"/>
    <s v="Labor"/>
    <s v="TEC"/>
    <m/>
    <s v="BNL"/>
    <s v="PED"/>
    <s v="VAC"/>
    <x v="11"/>
    <s v="A.PP033"/>
    <s v="APP00070"/>
    <m/>
    <m/>
    <m/>
    <m/>
    <m/>
    <m/>
    <n v="1268.3"/>
    <m/>
    <m/>
    <m/>
    <m/>
    <m/>
    <m/>
    <m/>
    <m/>
    <m/>
    <m/>
    <x v="0"/>
    <x v="0"/>
    <m/>
  </r>
  <r>
    <s v=""/>
    <s v=" EJ_0203_4661"/>
    <s v="RCS Bellows - Complete Preliminary Models"/>
    <s v="6.03.02.04.01"/>
    <x v="1"/>
    <d v="2024-02-09T00:00:00"/>
    <d v="2024-05-02T00:00:00"/>
    <s v="rnavarrol"/>
    <s v="chetzel"/>
    <n v="5254.39"/>
    <s v="EDIA"/>
    <s v="C"/>
    <s v="Labor"/>
    <s v="TEC"/>
    <m/>
    <s v="BNL"/>
    <s v="PED"/>
    <s v="VAC"/>
    <x v="11"/>
    <s v="A.PP033"/>
    <s v="APP00070"/>
    <m/>
    <m/>
    <m/>
    <m/>
    <m/>
    <m/>
    <n v="5254.39"/>
    <m/>
    <m/>
    <m/>
    <m/>
    <m/>
    <m/>
    <m/>
    <m/>
    <m/>
    <m/>
    <x v="0"/>
    <x v="0"/>
    <m/>
  </r>
  <r>
    <s v=""/>
    <s v=" EJ_0203_4661"/>
    <s v="RCS Bellows - Complete Preliminary Models"/>
    <s v="6.03.02.04.01"/>
    <x v="1"/>
    <d v="2024-02-09T00:00:00"/>
    <d v="2024-05-02T00:00:00"/>
    <s v="rnavarrol"/>
    <s v="chetzel"/>
    <n v="5254.39"/>
    <s v="EDIA"/>
    <s v="C"/>
    <s v="Labor"/>
    <s v="TEC"/>
    <m/>
    <s v="BNL"/>
    <s v="PED"/>
    <s v="VAC"/>
    <x v="11"/>
    <s v="A.PP033"/>
    <s v="APP00070"/>
    <m/>
    <m/>
    <m/>
    <m/>
    <m/>
    <m/>
    <n v="5254.39"/>
    <m/>
    <m/>
    <m/>
    <m/>
    <m/>
    <m/>
    <m/>
    <m/>
    <m/>
    <m/>
    <x v="0"/>
    <x v="0"/>
    <m/>
  </r>
  <r>
    <s v=""/>
    <s v=" SR_0401_1025"/>
    <s v="ESR Arc Vacuum Chambers - Preliminary Design Review"/>
    <s v="6.04.05.01"/>
    <x v="0"/>
    <d v="2024-07-12T00:00:00"/>
    <d v="2024-07-15T00:00:00"/>
    <s v="rnavarrol"/>
    <s v="chetzel"/>
    <n v="999.8"/>
    <s v="EDIA"/>
    <s v="C"/>
    <s v="Labor"/>
    <s v="TEC"/>
    <m/>
    <s v="BNL"/>
    <s v="PED"/>
    <s v="VAC"/>
    <x v="11"/>
    <s v="A.PP080"/>
    <m/>
    <m/>
    <m/>
    <m/>
    <m/>
    <m/>
    <m/>
    <n v="999.8"/>
    <m/>
    <m/>
    <m/>
    <m/>
    <m/>
    <m/>
    <m/>
    <m/>
    <m/>
    <m/>
    <x v="0"/>
    <x v="0"/>
    <m/>
  </r>
  <r>
    <s v=""/>
    <s v=" SR_0401_1025"/>
    <s v="ESR Arc Vacuum Chambers - Preliminary Design Review"/>
    <s v="6.04.05.01"/>
    <x v="0"/>
    <d v="2024-07-12T00:00:00"/>
    <d v="2024-07-15T00:00:00"/>
    <s v="rnavarrol"/>
    <s v="chetzel"/>
    <n v="1319.03"/>
    <s v="EDIA"/>
    <s v="C"/>
    <s v="Labor"/>
    <s v="TEC"/>
    <m/>
    <s v="BNL"/>
    <s v="PED"/>
    <s v="VAC"/>
    <x v="11"/>
    <s v="A.PP080"/>
    <m/>
    <m/>
    <m/>
    <m/>
    <m/>
    <m/>
    <m/>
    <n v="1319.03"/>
    <m/>
    <m/>
    <m/>
    <m/>
    <m/>
    <m/>
    <m/>
    <m/>
    <m/>
    <m/>
    <x v="0"/>
    <x v="0"/>
    <m/>
  </r>
  <r>
    <s v=""/>
    <s v=" SR_0401_1025"/>
    <s v="ESR Arc Vacuum Chambers - Preliminary Design Review"/>
    <s v="6.04.05.01"/>
    <x v="0"/>
    <d v="2024-07-12T00:00:00"/>
    <d v="2024-07-15T00:00:00"/>
    <s v="rnavarrol"/>
    <s v="chetzel"/>
    <n v="2638.06"/>
    <s v="EDIA"/>
    <s v="C"/>
    <s v="Labor"/>
    <s v="TEC"/>
    <m/>
    <s v="BNL"/>
    <s v="PED"/>
    <s v="VAC"/>
    <x v="11"/>
    <s v="A.PP080"/>
    <m/>
    <m/>
    <m/>
    <m/>
    <m/>
    <m/>
    <m/>
    <n v="2638.06"/>
    <m/>
    <m/>
    <m/>
    <m/>
    <m/>
    <m/>
    <m/>
    <m/>
    <m/>
    <m/>
    <x v="0"/>
    <x v="0"/>
    <m/>
  </r>
  <r>
    <s v=""/>
    <s v=" SR_0401_1020"/>
    <s v="ESR Arc Vacuum System - Prepare for Preliminary Design Review"/>
    <s v="6.04.05.01"/>
    <x v="5"/>
    <d v="2024-05-15T00:00:00"/>
    <d v="2024-06-12T00:00:00"/>
    <m/>
    <m/>
    <n v="9998.0400000000009"/>
    <m/>
    <m/>
    <s v="Labor"/>
    <m/>
    <m/>
    <m/>
    <m/>
    <m/>
    <x v="12"/>
    <m/>
    <m/>
    <m/>
    <m/>
    <m/>
    <m/>
    <m/>
    <m/>
    <n v="9998.0400000000009"/>
    <m/>
    <m/>
    <m/>
    <m/>
    <m/>
    <m/>
    <m/>
    <m/>
    <m/>
    <m/>
    <x v="0"/>
    <x v="0"/>
    <m/>
  </r>
  <r>
    <s v=""/>
    <s v=" SR_0401_1020"/>
    <s v="ESR Arc Vacuum System - Prepare for Preliminary Design Review"/>
    <s v="6.04.05.01"/>
    <x v="5"/>
    <d v="2024-05-15T00:00:00"/>
    <d v="2024-06-12T00:00:00"/>
    <m/>
    <m/>
    <n v="6595.16"/>
    <m/>
    <m/>
    <s v="Labor"/>
    <m/>
    <m/>
    <m/>
    <m/>
    <m/>
    <x v="12"/>
    <m/>
    <m/>
    <m/>
    <m/>
    <m/>
    <m/>
    <m/>
    <m/>
    <n v="6595.16"/>
    <m/>
    <m/>
    <m/>
    <m/>
    <m/>
    <m/>
    <m/>
    <m/>
    <m/>
    <m/>
    <x v="0"/>
    <x v="0"/>
    <m/>
  </r>
  <r>
    <s v=""/>
    <s v=" SR_0401_1020"/>
    <s v="ESR Arc Vacuum System - Prepare for Preliminary Design Review"/>
    <s v="6.04.05.01"/>
    <x v="5"/>
    <d v="2024-05-15T00:00:00"/>
    <d v="2024-06-12T00:00:00"/>
    <m/>
    <m/>
    <n v="26380.65"/>
    <m/>
    <m/>
    <s v="Labor"/>
    <m/>
    <m/>
    <m/>
    <m/>
    <m/>
    <x v="12"/>
    <m/>
    <m/>
    <m/>
    <m/>
    <m/>
    <m/>
    <m/>
    <m/>
    <n v="26380.65"/>
    <m/>
    <m/>
    <m/>
    <m/>
    <m/>
    <m/>
    <m/>
    <m/>
    <m/>
    <m/>
    <x v="0"/>
    <x v="0"/>
    <m/>
  </r>
  <r>
    <s v=""/>
    <s v=" SR_0401_1030"/>
    <s v="ESR Arc Vacuum System - Incorporate changes from Preliminary Design Review"/>
    <s v="6.04.05.01"/>
    <x v="5"/>
    <d v="2024-07-16T00:00:00"/>
    <d v="2024-08-26T00:00:00"/>
    <m/>
    <m/>
    <n v="19996.080000000002"/>
    <m/>
    <m/>
    <s v="Labor"/>
    <m/>
    <m/>
    <m/>
    <m/>
    <m/>
    <x v="12"/>
    <m/>
    <m/>
    <m/>
    <m/>
    <m/>
    <m/>
    <m/>
    <m/>
    <n v="19996.080000000002"/>
    <m/>
    <m/>
    <m/>
    <m/>
    <m/>
    <m/>
    <m/>
    <m/>
    <m/>
    <m/>
    <x v="0"/>
    <x v="0"/>
    <m/>
  </r>
  <r>
    <s v=""/>
    <s v=" SR_0401_1030"/>
    <s v="ESR Arc Vacuum System - Incorporate changes from Preliminary Design Review"/>
    <s v="6.04.05.01"/>
    <x v="5"/>
    <d v="2024-07-16T00:00:00"/>
    <d v="2024-08-26T00:00:00"/>
    <m/>
    <m/>
    <n v="13190.32"/>
    <m/>
    <m/>
    <s v="Labor"/>
    <m/>
    <m/>
    <m/>
    <m/>
    <m/>
    <x v="12"/>
    <m/>
    <m/>
    <m/>
    <m/>
    <m/>
    <m/>
    <m/>
    <m/>
    <n v="13190.32"/>
    <m/>
    <m/>
    <m/>
    <m/>
    <m/>
    <m/>
    <m/>
    <m/>
    <m/>
    <m/>
    <x v="0"/>
    <x v="0"/>
    <m/>
  </r>
  <r>
    <s v=""/>
    <s v=" SR_0401_1030"/>
    <s v="ESR Arc Vacuum System - Incorporate changes from Preliminary Design Review"/>
    <s v="6.04.05.01"/>
    <x v="5"/>
    <d v="2024-07-16T00:00:00"/>
    <d v="2024-08-26T00:00:00"/>
    <m/>
    <m/>
    <n v="26380.65"/>
    <m/>
    <m/>
    <s v="Labor"/>
    <m/>
    <m/>
    <m/>
    <m/>
    <m/>
    <x v="12"/>
    <m/>
    <m/>
    <m/>
    <m/>
    <m/>
    <m/>
    <m/>
    <m/>
    <n v="26380.65"/>
    <m/>
    <m/>
    <m/>
    <m/>
    <m/>
    <m/>
    <m/>
    <m/>
    <m/>
    <m/>
    <x v="0"/>
    <x v="0"/>
    <m/>
  </r>
  <r>
    <s v=""/>
    <s v=" SR_0401_1070"/>
    <s v="ESR Arc Vacuum Chambers - Final Design Review"/>
    <s v="6.04.05.01"/>
    <x v="5"/>
    <d v="2024-12-24T00:00:00"/>
    <d v="2024-12-26T00:00:00"/>
    <m/>
    <m/>
    <n v="1034.8"/>
    <m/>
    <m/>
    <s v="Labor"/>
    <m/>
    <m/>
    <m/>
    <m/>
    <m/>
    <x v="12"/>
    <m/>
    <m/>
    <m/>
    <m/>
    <m/>
    <m/>
    <m/>
    <m/>
    <m/>
    <n v="1034.8"/>
    <m/>
    <m/>
    <m/>
    <m/>
    <m/>
    <m/>
    <m/>
    <m/>
    <m/>
    <x v="0"/>
    <x v="0"/>
    <m/>
  </r>
  <r>
    <s v=""/>
    <s v=" SR_0401_1070"/>
    <s v="ESR Arc Vacuum Chambers - Final Design Review"/>
    <s v="6.04.05.01"/>
    <x v="5"/>
    <d v="2024-12-24T00:00:00"/>
    <d v="2024-12-26T00:00:00"/>
    <m/>
    <m/>
    <n v="1365.2"/>
    <m/>
    <m/>
    <s v="Labor"/>
    <m/>
    <m/>
    <m/>
    <m/>
    <m/>
    <x v="12"/>
    <m/>
    <m/>
    <m/>
    <m/>
    <m/>
    <m/>
    <m/>
    <m/>
    <m/>
    <n v="1365.2"/>
    <m/>
    <m/>
    <m/>
    <m/>
    <m/>
    <m/>
    <m/>
    <m/>
    <m/>
    <x v="0"/>
    <x v="0"/>
    <m/>
  </r>
  <r>
    <s v=""/>
    <s v=" SR_0401_1070"/>
    <s v="ESR Arc Vacuum Chambers - Final Design Review"/>
    <s v="6.04.05.01"/>
    <x v="5"/>
    <d v="2024-12-24T00:00:00"/>
    <d v="2024-12-26T00:00:00"/>
    <m/>
    <m/>
    <n v="1365.2"/>
    <m/>
    <m/>
    <s v="Labor"/>
    <m/>
    <m/>
    <m/>
    <m/>
    <m/>
    <x v="12"/>
    <m/>
    <m/>
    <m/>
    <m/>
    <m/>
    <m/>
    <m/>
    <m/>
    <m/>
    <n v="1365.2"/>
    <m/>
    <m/>
    <m/>
    <m/>
    <m/>
    <m/>
    <m/>
    <m/>
    <m/>
    <x v="0"/>
    <x v="0"/>
    <m/>
  </r>
  <r>
    <s v=""/>
    <s v=" SR_0401_1070"/>
    <s v="ESR Arc Vacuum Chambers - Final Design Review"/>
    <s v="6.04.05.01"/>
    <x v="5"/>
    <d v="2024-12-24T00:00:00"/>
    <d v="2024-12-26T00:00:00"/>
    <m/>
    <m/>
    <n v="2730.4"/>
    <m/>
    <m/>
    <s v="Labor"/>
    <m/>
    <m/>
    <m/>
    <m/>
    <m/>
    <x v="12"/>
    <m/>
    <m/>
    <m/>
    <m/>
    <m/>
    <m/>
    <m/>
    <m/>
    <m/>
    <n v="2730.4"/>
    <m/>
    <m/>
    <m/>
    <m/>
    <m/>
    <m/>
    <m/>
    <m/>
    <m/>
    <x v="0"/>
    <x v="0"/>
    <m/>
  </r>
  <r>
    <s v=""/>
    <s v=" SR_0401_1080"/>
    <s v="ESR Arc Vacuum System - Incorporate changes from Final Design Review"/>
    <s v="6.04.05.01"/>
    <x v="5"/>
    <d v="2024-12-27T00:00:00"/>
    <d v="2025-02-10T00:00:00"/>
    <m/>
    <m/>
    <n v="20695.939999999999"/>
    <m/>
    <m/>
    <s v="Labor"/>
    <m/>
    <m/>
    <m/>
    <m/>
    <m/>
    <x v="12"/>
    <m/>
    <m/>
    <m/>
    <m/>
    <m/>
    <m/>
    <m/>
    <m/>
    <m/>
    <n v="20695.939999999999"/>
    <m/>
    <m/>
    <m/>
    <m/>
    <m/>
    <m/>
    <m/>
    <m/>
    <m/>
    <x v="0"/>
    <x v="0"/>
    <m/>
  </r>
  <r>
    <s v=""/>
    <s v=" SR_0401_1080"/>
    <s v="ESR Arc Vacuum System - Incorporate changes from Final Design Review"/>
    <s v="6.04.05.01"/>
    <x v="5"/>
    <d v="2024-12-27T00:00:00"/>
    <d v="2025-02-10T00:00:00"/>
    <m/>
    <m/>
    <n v="13651.99"/>
    <m/>
    <m/>
    <s v="Labor"/>
    <m/>
    <m/>
    <m/>
    <m/>
    <m/>
    <x v="12"/>
    <m/>
    <m/>
    <m/>
    <m/>
    <m/>
    <m/>
    <m/>
    <m/>
    <m/>
    <n v="13651.99"/>
    <m/>
    <m/>
    <m/>
    <m/>
    <m/>
    <m/>
    <m/>
    <m/>
    <m/>
    <x v="0"/>
    <x v="0"/>
    <m/>
  </r>
  <r>
    <s v=""/>
    <s v=" SR_0401_1080"/>
    <s v="ESR Arc Vacuum System - Incorporate changes from Final Design Review"/>
    <s v="6.04.05.01"/>
    <x v="5"/>
    <d v="2024-12-27T00:00:00"/>
    <d v="2025-02-10T00:00:00"/>
    <m/>
    <m/>
    <n v="27303.97"/>
    <m/>
    <m/>
    <s v="Labor"/>
    <m/>
    <m/>
    <m/>
    <m/>
    <m/>
    <x v="12"/>
    <m/>
    <m/>
    <m/>
    <m/>
    <m/>
    <m/>
    <m/>
    <m/>
    <m/>
    <n v="27303.97"/>
    <m/>
    <m/>
    <m/>
    <m/>
    <m/>
    <m/>
    <m/>
    <m/>
    <m/>
    <x v="0"/>
    <x v="0"/>
    <m/>
  </r>
  <r>
    <s v=""/>
    <s v=" SR_0401_1080"/>
    <s v="ESR Arc Vacuum System - Incorporate changes from Final Design Review"/>
    <s v="6.04.05.01"/>
    <x v="5"/>
    <d v="2024-12-27T00:00:00"/>
    <d v="2025-02-10T00:00:00"/>
    <m/>
    <m/>
    <n v="6825.99"/>
    <m/>
    <m/>
    <s v="Labor"/>
    <m/>
    <m/>
    <m/>
    <m/>
    <m/>
    <x v="12"/>
    <m/>
    <m/>
    <m/>
    <m/>
    <m/>
    <m/>
    <m/>
    <m/>
    <m/>
    <n v="6825.99"/>
    <m/>
    <m/>
    <m/>
    <m/>
    <m/>
    <m/>
    <m/>
    <m/>
    <m/>
    <x v="0"/>
    <x v="0"/>
    <m/>
  </r>
  <r>
    <s v=""/>
    <s v=" SR_0401_1106"/>
    <s v="ESR Arc Vacuum Chambers - Manufacturing Readiness Review"/>
    <s v="6.04.05.01"/>
    <x v="0"/>
    <d v="2025-05-07T00:00:00"/>
    <d v="2025-05-08T00:00:00"/>
    <s v="rnavarrol"/>
    <s v="chetzel"/>
    <n v="1034.8"/>
    <s v="EDIA"/>
    <s v="C"/>
    <s v="Labor"/>
    <s v="TEC"/>
    <m/>
    <s v="BNL"/>
    <s v="PED"/>
    <s v="VAC"/>
    <x v="10"/>
    <s v="A.PP080"/>
    <m/>
    <m/>
    <m/>
    <m/>
    <m/>
    <m/>
    <m/>
    <m/>
    <n v="1034.8"/>
    <m/>
    <m/>
    <m/>
    <m/>
    <m/>
    <m/>
    <m/>
    <m/>
    <m/>
    <x v="0"/>
    <x v="0"/>
    <m/>
  </r>
  <r>
    <s v=""/>
    <s v=" SR_0401_1106"/>
    <s v="ESR Arc Vacuum Chambers - Manufacturing Readiness Review"/>
    <s v="6.04.05.01"/>
    <x v="0"/>
    <d v="2025-05-07T00:00:00"/>
    <d v="2025-05-08T00:00:00"/>
    <s v="rnavarrol"/>
    <s v="chetzel"/>
    <n v="1365.2"/>
    <s v="EDIA"/>
    <s v="C"/>
    <s v="Labor"/>
    <s v="TEC"/>
    <m/>
    <s v="BNL"/>
    <s v="PED"/>
    <s v="VAC"/>
    <x v="10"/>
    <s v="A.PP080"/>
    <m/>
    <m/>
    <m/>
    <m/>
    <m/>
    <m/>
    <m/>
    <m/>
    <n v="1365.2"/>
    <m/>
    <m/>
    <m/>
    <m/>
    <m/>
    <m/>
    <m/>
    <m/>
    <m/>
    <x v="0"/>
    <x v="0"/>
    <m/>
  </r>
  <r>
    <s v=""/>
    <s v=" SR_0401_1106"/>
    <s v="ESR Arc Vacuum Chambers - Manufacturing Readiness Review"/>
    <s v="6.04.05.01"/>
    <x v="0"/>
    <d v="2025-05-07T00:00:00"/>
    <d v="2025-05-08T00:00:00"/>
    <s v="rnavarrol"/>
    <s v="chetzel"/>
    <n v="2730.4"/>
    <s v="EDIA"/>
    <s v="C"/>
    <s v="Labor"/>
    <s v="TEC"/>
    <m/>
    <s v="BNL"/>
    <s v="PED"/>
    <s v="VAC"/>
    <x v="10"/>
    <s v="A.PP080"/>
    <m/>
    <m/>
    <m/>
    <m/>
    <m/>
    <m/>
    <m/>
    <m/>
    <n v="2730.4"/>
    <m/>
    <m/>
    <m/>
    <m/>
    <m/>
    <m/>
    <m/>
    <m/>
    <m/>
    <x v="0"/>
    <x v="0"/>
    <m/>
  </r>
  <r>
    <s v=""/>
    <s v=" SR_0401_1106"/>
    <s v="ESR Arc Vacuum Chambers - Manufacturing Readiness Review"/>
    <s v="6.04.05.01"/>
    <x v="0"/>
    <d v="2025-05-07T00:00:00"/>
    <d v="2025-05-08T00:00:00"/>
    <s v="rnavarrol"/>
    <s v="chetzel"/>
    <n v="1365.2"/>
    <s v="EDIA"/>
    <s v="C"/>
    <s v="Labor"/>
    <s v="TEC"/>
    <m/>
    <s v="BNL"/>
    <s v="PED"/>
    <s v="VAC"/>
    <x v="10"/>
    <s v="A.PP080"/>
    <m/>
    <m/>
    <m/>
    <m/>
    <m/>
    <m/>
    <m/>
    <m/>
    <n v="1365.2"/>
    <m/>
    <m/>
    <m/>
    <m/>
    <m/>
    <m/>
    <m/>
    <m/>
    <m/>
    <x v="0"/>
    <x v="0"/>
    <m/>
  </r>
  <r>
    <s v=""/>
    <s v=" SR_0401_1120"/>
    <s v="ESR Arc Vacuum Chambers - PPM Procurement Effort - Arc Vacuum Chambers"/>
    <s v="6.04.05.01"/>
    <x v="0"/>
    <d v="2025-06-09T00:00:00"/>
    <d v="2025-11-17T00:00:00"/>
    <s v="rnavarrol"/>
    <s v="chetzel"/>
    <n v="13788.51"/>
    <s v="EDIA"/>
    <s v="C"/>
    <s v="Labor"/>
    <s v="TEC"/>
    <m/>
    <s v="BNL"/>
    <s v="Const"/>
    <s v="VAC"/>
    <x v="10"/>
    <s v="A.PP080"/>
    <m/>
    <m/>
    <m/>
    <m/>
    <m/>
    <m/>
    <m/>
    <m/>
    <n v="9848.93"/>
    <n v="3939.57"/>
    <m/>
    <m/>
    <m/>
    <m/>
    <m/>
    <m/>
    <m/>
    <m/>
    <x v="0"/>
    <x v="0"/>
    <m/>
  </r>
  <r>
    <s v=""/>
    <s v=" SR_0401_1160"/>
    <s v="ESR Arc Vacuum Chambers - First Article Acceptance Testing - Arc 9"/>
    <s v="6.04.05.01"/>
    <x v="1"/>
    <d v="2026-03-10T00:00:00"/>
    <d v="2026-04-06T00:00:00"/>
    <s v="rnavarrol"/>
    <s v="chetzel"/>
    <n v="7064.9"/>
    <s v="EDIA"/>
    <s v="C"/>
    <s v="Labor"/>
    <s v="TEC"/>
    <m/>
    <s v="BNL"/>
    <s v="Const"/>
    <s v="VAC"/>
    <x v="9"/>
    <s v="A.PP080"/>
    <s v="APP00007"/>
    <m/>
    <m/>
    <m/>
    <m/>
    <m/>
    <m/>
    <m/>
    <m/>
    <n v="7064.9"/>
    <m/>
    <m/>
    <m/>
    <m/>
    <m/>
    <m/>
    <m/>
    <m/>
    <x v="0"/>
    <x v="0"/>
    <m/>
  </r>
  <r>
    <s v=""/>
    <s v=" SR_0401_1160"/>
    <s v="ESR Arc Vacuum Chambers - First Article Acceptance Testing - Arc 9"/>
    <s v="6.04.05.01"/>
    <x v="1"/>
    <d v="2026-03-10T00:00:00"/>
    <d v="2026-04-06T00:00:00"/>
    <s v="rnavarrol"/>
    <s v="chetzel"/>
    <n v="4659.01"/>
    <s v="EDIA"/>
    <s v="C"/>
    <s v="Labor"/>
    <s v="TEC"/>
    <m/>
    <s v="BNL"/>
    <s v="Const"/>
    <s v="VAC"/>
    <x v="9"/>
    <s v="A.PP080"/>
    <s v="APP00007"/>
    <m/>
    <m/>
    <m/>
    <m/>
    <m/>
    <m/>
    <m/>
    <m/>
    <n v="4659.01"/>
    <m/>
    <m/>
    <m/>
    <m/>
    <m/>
    <m/>
    <m/>
    <m/>
    <x v="0"/>
    <x v="0"/>
    <m/>
  </r>
  <r>
    <s v=""/>
    <s v=" SR_0401_1160"/>
    <s v="ESR Arc Vacuum Chambers - First Article Acceptance Testing - Arc 9"/>
    <s v="6.04.05.01"/>
    <x v="1"/>
    <d v="2026-03-10T00:00:00"/>
    <d v="2026-04-06T00:00:00"/>
    <s v="rnavarrol"/>
    <s v="chetzel"/>
    <n v="14129.8"/>
    <s v="EDIA"/>
    <s v="C"/>
    <s v="Labor"/>
    <s v="TEC"/>
    <m/>
    <s v="BNL"/>
    <s v="Const"/>
    <s v="VAC"/>
    <x v="9"/>
    <s v="A.PP080"/>
    <s v="APP00007"/>
    <m/>
    <m/>
    <m/>
    <m/>
    <m/>
    <m/>
    <m/>
    <m/>
    <n v="14129.8"/>
    <m/>
    <m/>
    <m/>
    <m/>
    <m/>
    <m/>
    <m/>
    <m/>
    <x v="0"/>
    <x v="0"/>
    <m/>
  </r>
  <r>
    <s v=""/>
    <s v=" SR_0401_1160"/>
    <s v="ESR Arc Vacuum Chambers - First Article Acceptance Testing - Arc 9"/>
    <s v="6.04.05.01"/>
    <x v="1"/>
    <d v="2026-03-10T00:00:00"/>
    <d v="2026-04-06T00:00:00"/>
    <s v="rnavarrol"/>
    <s v="chetzel"/>
    <n v="7064.9"/>
    <s v="EDIA"/>
    <s v="C"/>
    <s v="Labor"/>
    <s v="TEC"/>
    <m/>
    <s v="BNL"/>
    <s v="Const"/>
    <s v="VAC"/>
    <x v="9"/>
    <s v="A.PP080"/>
    <s v="APP00007"/>
    <m/>
    <m/>
    <m/>
    <m/>
    <m/>
    <m/>
    <m/>
    <m/>
    <n v="7064.9"/>
    <m/>
    <m/>
    <m/>
    <m/>
    <m/>
    <m/>
    <m/>
    <m/>
    <x v="0"/>
    <x v="0"/>
    <m/>
  </r>
  <r>
    <s v=""/>
    <s v=" SR_0401_1160"/>
    <s v="ESR Arc Vacuum Chambers - First Article Acceptance Testing - Arc 9"/>
    <s v="6.04.05.01"/>
    <x v="1"/>
    <d v="2026-03-10T00:00:00"/>
    <d v="2026-04-06T00:00:00"/>
    <s v="rnavarrol"/>
    <s v="chetzel"/>
    <n v="18636.04"/>
    <s v="EDIA"/>
    <s v="C"/>
    <s v="Labor"/>
    <s v="TEC"/>
    <m/>
    <s v="BNL"/>
    <s v="Const"/>
    <s v="VAC"/>
    <x v="9"/>
    <s v="A.PP080"/>
    <s v="APP00007"/>
    <m/>
    <m/>
    <m/>
    <m/>
    <m/>
    <m/>
    <m/>
    <m/>
    <n v="18636.04"/>
    <m/>
    <m/>
    <m/>
    <m/>
    <m/>
    <m/>
    <m/>
    <m/>
    <x v="0"/>
    <x v="0"/>
    <m/>
  </r>
  <r>
    <s v=""/>
    <s v=" SR_0401_1160"/>
    <s v="ESR Arc Vacuum Chambers - First Article Acceptance Testing - Arc 9"/>
    <s v="6.04.05.01"/>
    <x v="1"/>
    <d v="2026-03-10T00:00:00"/>
    <d v="2026-04-06T00:00:00"/>
    <s v="rnavarrol"/>
    <s v="chetzel"/>
    <n v="5355.07"/>
    <s v="EDIA"/>
    <s v="C"/>
    <s v="Labor"/>
    <s v="TEC"/>
    <m/>
    <s v="BNL"/>
    <s v="Const"/>
    <s v="VAC"/>
    <x v="9"/>
    <s v="A.PP080"/>
    <s v="APP00007"/>
    <m/>
    <m/>
    <m/>
    <m/>
    <m/>
    <m/>
    <m/>
    <m/>
    <n v="5355.07"/>
    <m/>
    <m/>
    <m/>
    <m/>
    <m/>
    <m/>
    <m/>
    <m/>
    <x v="0"/>
    <x v="0"/>
    <m/>
  </r>
  <r>
    <s v=""/>
    <s v=" SR_0401_1161"/>
    <s v="ESR Arc Vacuum Chambers - Deliveries - Arc 9"/>
    <s v="6.04.05.01"/>
    <x v="1"/>
    <d v="2026-04-07T00:00:00"/>
    <d v="2026-06-30T00:00:00"/>
    <s v="rnavarrol"/>
    <s v="chetzel"/>
    <n v="14129.8"/>
    <s v="EDIA"/>
    <s v="C"/>
    <s v="Labor"/>
    <s v="TEC"/>
    <m/>
    <s v="BNL"/>
    <s v="Const"/>
    <s v="VAC"/>
    <x v="9"/>
    <s v="A.PP080"/>
    <s v="APP00007"/>
    <m/>
    <m/>
    <m/>
    <m/>
    <m/>
    <m/>
    <m/>
    <m/>
    <n v="14129.8"/>
    <m/>
    <m/>
    <m/>
    <m/>
    <m/>
    <m/>
    <m/>
    <m/>
    <x v="0"/>
    <x v="0"/>
    <m/>
  </r>
  <r>
    <s v=""/>
    <s v=" SR_0401_1162"/>
    <s v="ESR Arc Vacuum Chambers - Acceptance Testing - Arc 9"/>
    <s v="6.04.05.01"/>
    <x v="1"/>
    <d v="2026-05-05T00:00:00"/>
    <d v="2026-07-29T00:00:00"/>
    <s v="rnavarrol"/>
    <s v="chetzel"/>
    <n v="3532.45"/>
    <s v="EDIA"/>
    <s v="C"/>
    <s v="Labor"/>
    <s v="TEC"/>
    <m/>
    <s v="BNL"/>
    <s v="Const"/>
    <s v="VAC"/>
    <x v="9"/>
    <s v="A.PP080"/>
    <s v="APP00007"/>
    <m/>
    <m/>
    <m/>
    <m/>
    <m/>
    <m/>
    <m/>
    <m/>
    <n v="3532.45"/>
    <m/>
    <m/>
    <m/>
    <m/>
    <m/>
    <m/>
    <m/>
    <m/>
    <x v="0"/>
    <x v="0"/>
    <m/>
  </r>
  <r>
    <s v=""/>
    <s v=" SR_0401_1162"/>
    <s v="ESR Arc Vacuum Chambers - Acceptance Testing - Arc 9"/>
    <s v="6.04.05.01"/>
    <x v="1"/>
    <d v="2026-05-05T00:00:00"/>
    <d v="2026-07-29T00:00:00"/>
    <s v="rnavarrol"/>
    <s v="chetzel"/>
    <n v="2329.5100000000002"/>
    <s v="EDIA"/>
    <s v="C"/>
    <s v="Labor"/>
    <s v="TEC"/>
    <m/>
    <s v="BNL"/>
    <s v="Const"/>
    <s v="VAC"/>
    <x v="9"/>
    <s v="A.PP080"/>
    <s v="APP00007"/>
    <m/>
    <m/>
    <m/>
    <m/>
    <m/>
    <m/>
    <m/>
    <m/>
    <n v="2329.5100000000002"/>
    <m/>
    <m/>
    <m/>
    <m/>
    <m/>
    <m/>
    <m/>
    <m/>
    <x v="0"/>
    <x v="0"/>
    <m/>
  </r>
  <r>
    <s v=""/>
    <s v=" SR_0401_1162"/>
    <s v="ESR Arc Vacuum Chambers - Acceptance Testing - Arc 9"/>
    <s v="6.04.05.01"/>
    <x v="1"/>
    <d v="2026-05-05T00:00:00"/>
    <d v="2026-07-29T00:00:00"/>
    <s v="rnavarrol"/>
    <s v="chetzel"/>
    <n v="28259.61"/>
    <s v="EDIA"/>
    <s v="C"/>
    <s v="Labor"/>
    <s v="TEC"/>
    <m/>
    <s v="BNL"/>
    <s v="Const"/>
    <s v="VAC"/>
    <x v="9"/>
    <s v="A.PP080"/>
    <s v="APP00007"/>
    <m/>
    <m/>
    <m/>
    <m/>
    <m/>
    <m/>
    <m/>
    <m/>
    <n v="28259.61"/>
    <m/>
    <m/>
    <m/>
    <m/>
    <m/>
    <m/>
    <m/>
    <m/>
    <x v="0"/>
    <x v="0"/>
    <m/>
  </r>
  <r>
    <s v=""/>
    <s v=" SR_0401_1162"/>
    <s v="ESR Arc Vacuum Chambers - Acceptance Testing - Arc 9"/>
    <s v="6.04.05.01"/>
    <x v="1"/>
    <d v="2026-05-05T00:00:00"/>
    <d v="2026-07-29T00:00:00"/>
    <s v="rnavarrol"/>
    <s v="chetzel"/>
    <n v="7064.9"/>
    <s v="EDIA"/>
    <s v="C"/>
    <s v="Labor"/>
    <s v="TEC"/>
    <m/>
    <s v="BNL"/>
    <s v="Const"/>
    <s v="VAC"/>
    <x v="9"/>
    <s v="A.PP080"/>
    <s v="APP00007"/>
    <m/>
    <m/>
    <m/>
    <m/>
    <m/>
    <m/>
    <m/>
    <m/>
    <n v="7064.9"/>
    <m/>
    <m/>
    <m/>
    <m/>
    <m/>
    <m/>
    <m/>
    <m/>
    <x v="0"/>
    <x v="0"/>
    <m/>
  </r>
  <r>
    <s v=""/>
    <s v=" SR_0401_1162"/>
    <s v="ESR Arc Vacuum Chambers - Acceptance Testing - Arc 9"/>
    <s v="6.04.05.01"/>
    <x v="1"/>
    <d v="2026-05-05T00:00:00"/>
    <d v="2026-07-29T00:00:00"/>
    <s v="rnavarrol"/>
    <s v="chetzel"/>
    <n v="18636.04"/>
    <s v="EDIA"/>
    <s v="C"/>
    <s v="Labor"/>
    <s v="TEC"/>
    <m/>
    <s v="BNL"/>
    <s v="Const"/>
    <s v="VAC"/>
    <x v="9"/>
    <s v="A.PP080"/>
    <s v="APP00007"/>
    <m/>
    <m/>
    <m/>
    <m/>
    <m/>
    <m/>
    <m/>
    <m/>
    <n v="18636.04"/>
    <m/>
    <m/>
    <m/>
    <m/>
    <m/>
    <m/>
    <m/>
    <m/>
    <x v="0"/>
    <x v="0"/>
    <m/>
  </r>
  <r>
    <s v=""/>
    <s v=" SR_0401_1162"/>
    <s v="ESR Arc Vacuum Chambers - Acceptance Testing - Arc 9"/>
    <s v="6.04.05.01"/>
    <x v="1"/>
    <d v="2026-05-05T00:00:00"/>
    <d v="2026-07-29T00:00:00"/>
    <s v="rnavarrol"/>
    <s v="chetzel"/>
    <n v="5355.07"/>
    <s v="EDIA"/>
    <s v="C"/>
    <s v="Labor"/>
    <s v="TEC"/>
    <m/>
    <s v="BNL"/>
    <s v="Const"/>
    <s v="VAC"/>
    <x v="9"/>
    <s v="A.PP080"/>
    <s v="APP00007"/>
    <m/>
    <m/>
    <m/>
    <m/>
    <m/>
    <m/>
    <m/>
    <m/>
    <n v="5355.07"/>
    <m/>
    <m/>
    <m/>
    <m/>
    <m/>
    <m/>
    <m/>
    <m/>
    <x v="0"/>
    <x v="0"/>
    <m/>
  </r>
  <r>
    <s v=""/>
    <s v=" SR_0401_1163"/>
    <s v="ESR Arc Vacuum Chambers - Deliveries - Arc 11"/>
    <s v="6.04.05.01"/>
    <x v="1"/>
    <d v="2026-07-01T00:00:00"/>
    <d v="2026-09-24T00:00:00"/>
    <s v="rnavarrol"/>
    <s v="chetzel"/>
    <n v="14129.8"/>
    <s v="EDIA"/>
    <s v="C"/>
    <s v="Labor"/>
    <s v="TEC"/>
    <m/>
    <s v="BNL"/>
    <s v="Const"/>
    <s v="VAC"/>
    <x v="9"/>
    <s v="A.PP080"/>
    <s v="APP00007"/>
    <m/>
    <m/>
    <m/>
    <m/>
    <m/>
    <m/>
    <m/>
    <m/>
    <n v="14129.8"/>
    <m/>
    <m/>
    <m/>
    <m/>
    <m/>
    <m/>
    <m/>
    <m/>
    <x v="0"/>
    <x v="0"/>
    <m/>
  </r>
  <r>
    <s v=""/>
    <s v=" SR_0401_1164"/>
    <s v="ESR Arc Vacuum Chambers - Acceptance Testing - Arc 11"/>
    <s v="6.04.05.01"/>
    <x v="1"/>
    <d v="2026-07-30T00:00:00"/>
    <d v="2026-10-23T00:00:00"/>
    <s v="rnavarrol"/>
    <s v="chetzel"/>
    <n v="3565.42"/>
    <s v="EDIA"/>
    <s v="C"/>
    <s v="Labor"/>
    <s v="TEC"/>
    <m/>
    <s v="BNL"/>
    <s v="Const"/>
    <s v="VAC"/>
    <x v="9"/>
    <s v="A.PP080"/>
    <s v="APP00007"/>
    <m/>
    <m/>
    <m/>
    <m/>
    <m/>
    <m/>
    <m/>
    <m/>
    <n v="2614.64"/>
    <n v="950.78"/>
    <m/>
    <m/>
    <m/>
    <m/>
    <m/>
    <m/>
    <m/>
    <x v="0"/>
    <x v="0"/>
    <m/>
  </r>
  <r>
    <s v=""/>
    <s v=" SR_0401_1164"/>
    <s v="ESR Arc Vacuum Chambers - Acceptance Testing - Arc 11"/>
    <s v="6.04.05.01"/>
    <x v="1"/>
    <d v="2026-07-30T00:00:00"/>
    <d v="2026-10-23T00:00:00"/>
    <s v="rnavarrol"/>
    <s v="chetzel"/>
    <n v="2351.25"/>
    <s v="EDIA"/>
    <s v="C"/>
    <s v="Labor"/>
    <s v="TEC"/>
    <m/>
    <s v="BNL"/>
    <s v="Const"/>
    <s v="VAC"/>
    <x v="9"/>
    <s v="A.PP080"/>
    <s v="APP00007"/>
    <m/>
    <m/>
    <m/>
    <m/>
    <m/>
    <m/>
    <m/>
    <m/>
    <n v="1724.25"/>
    <n v="627"/>
    <m/>
    <m/>
    <m/>
    <m/>
    <m/>
    <m/>
    <m/>
    <x v="0"/>
    <x v="0"/>
    <m/>
  </r>
  <r>
    <s v=""/>
    <s v=" SR_0401_1164"/>
    <s v="ESR Arc Vacuum Chambers - Acceptance Testing - Arc 11"/>
    <s v="6.04.05.01"/>
    <x v="1"/>
    <d v="2026-07-30T00:00:00"/>
    <d v="2026-10-23T00:00:00"/>
    <s v="rnavarrol"/>
    <s v="chetzel"/>
    <n v="28523.37"/>
    <s v="EDIA"/>
    <s v="C"/>
    <s v="Labor"/>
    <s v="TEC"/>
    <m/>
    <s v="BNL"/>
    <s v="Const"/>
    <s v="VAC"/>
    <x v="9"/>
    <s v="A.PP080"/>
    <s v="APP00007"/>
    <m/>
    <m/>
    <m/>
    <m/>
    <m/>
    <m/>
    <m/>
    <m/>
    <n v="20917.13"/>
    <n v="7606.23"/>
    <m/>
    <m/>
    <m/>
    <m/>
    <m/>
    <m/>
    <m/>
    <x v="0"/>
    <x v="0"/>
    <m/>
  </r>
  <r>
    <s v=""/>
    <s v=" SR_0401_1164"/>
    <s v="ESR Arc Vacuum Chambers - Acceptance Testing - Arc 11"/>
    <s v="6.04.05.01"/>
    <x v="1"/>
    <d v="2026-07-30T00:00:00"/>
    <d v="2026-10-23T00:00:00"/>
    <s v="rnavarrol"/>
    <s v="chetzel"/>
    <n v="7130.84"/>
    <s v="EDIA"/>
    <s v="C"/>
    <s v="Labor"/>
    <s v="TEC"/>
    <m/>
    <s v="BNL"/>
    <s v="Const"/>
    <s v="VAC"/>
    <x v="9"/>
    <s v="A.PP080"/>
    <s v="APP00007"/>
    <m/>
    <m/>
    <m/>
    <m/>
    <m/>
    <m/>
    <m/>
    <m/>
    <n v="5229.28"/>
    <n v="1901.56"/>
    <m/>
    <m/>
    <m/>
    <m/>
    <m/>
    <m/>
    <m/>
    <x v="0"/>
    <x v="0"/>
    <m/>
  </r>
  <r>
    <s v=""/>
    <s v=" SR_0401_1164"/>
    <s v="ESR Arc Vacuum Chambers - Acceptance Testing - Arc 11"/>
    <s v="6.04.05.01"/>
    <x v="1"/>
    <d v="2026-07-30T00:00:00"/>
    <d v="2026-10-23T00:00:00"/>
    <s v="rnavarrol"/>
    <s v="chetzel"/>
    <n v="18809.98"/>
    <s v="EDIA"/>
    <s v="C"/>
    <s v="Labor"/>
    <s v="TEC"/>
    <m/>
    <s v="BNL"/>
    <s v="Const"/>
    <s v="VAC"/>
    <x v="9"/>
    <s v="A.PP080"/>
    <s v="APP00007"/>
    <m/>
    <m/>
    <m/>
    <m/>
    <m/>
    <m/>
    <m/>
    <m/>
    <n v="13793.98"/>
    <n v="5015.99"/>
    <m/>
    <m/>
    <m/>
    <m/>
    <m/>
    <m/>
    <m/>
    <x v="0"/>
    <x v="0"/>
    <m/>
  </r>
  <r>
    <s v=""/>
    <s v=" SR_0401_1164"/>
    <s v="ESR Arc Vacuum Chambers - Acceptance Testing - Arc 11"/>
    <s v="6.04.05.01"/>
    <x v="1"/>
    <d v="2026-07-30T00:00:00"/>
    <d v="2026-10-23T00:00:00"/>
    <s v="rnavarrol"/>
    <s v="chetzel"/>
    <n v="5405.06"/>
    <s v="EDIA"/>
    <s v="C"/>
    <s v="Labor"/>
    <s v="TEC"/>
    <m/>
    <s v="BNL"/>
    <s v="Const"/>
    <s v="VAC"/>
    <x v="9"/>
    <s v="A.PP080"/>
    <s v="APP00007"/>
    <m/>
    <m/>
    <m/>
    <m/>
    <m/>
    <m/>
    <m/>
    <m/>
    <n v="3963.71"/>
    <n v="1441.35"/>
    <m/>
    <m/>
    <m/>
    <m/>
    <m/>
    <m/>
    <m/>
    <x v="0"/>
    <x v="0"/>
    <m/>
  </r>
  <r>
    <s v=""/>
    <s v=" SR_0401_1165"/>
    <s v="ESR Arc Vacuum Chambers - Deliveries - Arc 5"/>
    <s v="6.04.05.01"/>
    <x v="1"/>
    <d v="2026-09-25T00:00:00"/>
    <d v="2026-12-23T00:00:00"/>
    <s v="rnavarrol"/>
    <s v="chetzel"/>
    <n v="14591.38"/>
    <s v="EDIA"/>
    <s v="C"/>
    <s v="Labor"/>
    <s v="TEC"/>
    <m/>
    <s v="BNL"/>
    <s v="Const"/>
    <s v="VAC"/>
    <x v="9"/>
    <s v="A.PP080"/>
    <s v="APP00007"/>
    <m/>
    <m/>
    <m/>
    <m/>
    <m/>
    <m/>
    <m/>
    <m/>
    <n v="972.76"/>
    <n v="13618.62"/>
    <m/>
    <m/>
    <m/>
    <m/>
    <m/>
    <m/>
    <m/>
    <x v="0"/>
    <x v="0"/>
    <m/>
  </r>
  <r>
    <s v=""/>
    <s v=" SR_0401_1166"/>
    <s v="ESR Arc Vacuum Chambers - Acceptance Testing - Arc 5"/>
    <s v="6.04.05.01"/>
    <x v="1"/>
    <d v="2026-10-26T00:00:00"/>
    <d v="2027-01-25T00:00:00"/>
    <s v="rnavarrol"/>
    <s v="chetzel"/>
    <n v="3656.09"/>
    <s v="EDIA"/>
    <s v="C"/>
    <s v="Labor"/>
    <s v="TEC"/>
    <m/>
    <s v="BNL"/>
    <s v="Const"/>
    <s v="VAC"/>
    <x v="9"/>
    <s v="A.PP080"/>
    <s v="APP00007"/>
    <m/>
    <m/>
    <m/>
    <m/>
    <m/>
    <m/>
    <m/>
    <m/>
    <m/>
    <n v="3656.09"/>
    <m/>
    <m/>
    <m/>
    <m/>
    <m/>
    <m/>
    <m/>
    <x v="0"/>
    <x v="0"/>
    <m/>
  </r>
  <r>
    <s v=""/>
    <s v=" SR_0401_1166"/>
    <s v="ESR Arc Vacuum Chambers - Acceptance Testing - Arc 5"/>
    <s v="6.04.05.01"/>
    <x v="1"/>
    <d v="2026-10-26T00:00:00"/>
    <d v="2027-01-25T00:00:00"/>
    <s v="rnavarrol"/>
    <s v="chetzel"/>
    <n v="2411.04"/>
    <s v="EDIA"/>
    <s v="C"/>
    <s v="Labor"/>
    <s v="TEC"/>
    <m/>
    <s v="BNL"/>
    <s v="Const"/>
    <s v="VAC"/>
    <x v="9"/>
    <s v="A.PP080"/>
    <s v="APP00007"/>
    <m/>
    <m/>
    <m/>
    <m/>
    <m/>
    <m/>
    <m/>
    <m/>
    <m/>
    <n v="2411.04"/>
    <m/>
    <m/>
    <m/>
    <m/>
    <m/>
    <m/>
    <m/>
    <x v="0"/>
    <x v="0"/>
    <m/>
  </r>
  <r>
    <s v=""/>
    <s v=" SR_0401_1166"/>
    <s v="ESR Arc Vacuum Chambers - Acceptance Testing - Arc 5"/>
    <s v="6.04.05.01"/>
    <x v="1"/>
    <d v="2026-10-26T00:00:00"/>
    <d v="2027-01-25T00:00:00"/>
    <s v="rnavarrol"/>
    <s v="chetzel"/>
    <n v="29248.7"/>
    <s v="EDIA"/>
    <s v="C"/>
    <s v="Labor"/>
    <s v="TEC"/>
    <m/>
    <s v="BNL"/>
    <s v="Const"/>
    <s v="VAC"/>
    <x v="9"/>
    <s v="A.PP080"/>
    <s v="APP00007"/>
    <m/>
    <m/>
    <m/>
    <m/>
    <m/>
    <m/>
    <m/>
    <m/>
    <m/>
    <n v="29248.7"/>
    <m/>
    <m/>
    <m/>
    <m/>
    <m/>
    <m/>
    <m/>
    <x v="0"/>
    <x v="0"/>
    <m/>
  </r>
  <r>
    <s v=""/>
    <s v=" SR_0401_1166"/>
    <s v="ESR Arc Vacuum Chambers - Acceptance Testing - Arc 5"/>
    <s v="6.04.05.01"/>
    <x v="1"/>
    <d v="2026-10-26T00:00:00"/>
    <d v="2027-01-25T00:00:00"/>
    <s v="rnavarrol"/>
    <s v="chetzel"/>
    <n v="7312.17"/>
    <s v="EDIA"/>
    <s v="C"/>
    <s v="Labor"/>
    <s v="TEC"/>
    <m/>
    <s v="BNL"/>
    <s v="Const"/>
    <s v="VAC"/>
    <x v="9"/>
    <s v="A.PP080"/>
    <s v="APP00007"/>
    <m/>
    <m/>
    <m/>
    <m/>
    <m/>
    <m/>
    <m/>
    <m/>
    <m/>
    <n v="7312.17"/>
    <m/>
    <m/>
    <m/>
    <m/>
    <m/>
    <m/>
    <m/>
    <x v="0"/>
    <x v="0"/>
    <m/>
  </r>
  <r>
    <s v=""/>
    <s v=" SR_0401_1166"/>
    <s v="ESR Arc Vacuum Chambers - Acceptance Testing - Arc 5"/>
    <s v="6.04.05.01"/>
    <x v="1"/>
    <d v="2026-10-26T00:00:00"/>
    <d v="2027-01-25T00:00:00"/>
    <s v="rnavarrol"/>
    <s v="chetzel"/>
    <n v="19288.3"/>
    <s v="EDIA"/>
    <s v="C"/>
    <s v="Labor"/>
    <s v="TEC"/>
    <m/>
    <s v="BNL"/>
    <s v="Const"/>
    <s v="VAC"/>
    <x v="9"/>
    <s v="A.PP080"/>
    <s v="APP00007"/>
    <m/>
    <m/>
    <m/>
    <m/>
    <m/>
    <m/>
    <m/>
    <m/>
    <m/>
    <n v="19288.3"/>
    <m/>
    <m/>
    <m/>
    <m/>
    <m/>
    <m/>
    <m/>
    <x v="0"/>
    <x v="0"/>
    <m/>
  </r>
  <r>
    <s v=""/>
    <s v=" SR_0401_1166"/>
    <s v="ESR Arc Vacuum Chambers - Acceptance Testing - Arc 5"/>
    <s v="6.04.05.01"/>
    <x v="1"/>
    <d v="2026-10-26T00:00:00"/>
    <d v="2027-01-25T00:00:00"/>
    <s v="rnavarrol"/>
    <s v="chetzel"/>
    <n v="5542.5"/>
    <s v="EDIA"/>
    <s v="C"/>
    <s v="Labor"/>
    <s v="TEC"/>
    <m/>
    <s v="BNL"/>
    <s v="Const"/>
    <s v="VAC"/>
    <x v="9"/>
    <s v="A.PP080"/>
    <s v="APP00007"/>
    <m/>
    <m/>
    <m/>
    <m/>
    <m/>
    <m/>
    <m/>
    <m/>
    <m/>
    <n v="5542.5"/>
    <m/>
    <m/>
    <m/>
    <m/>
    <m/>
    <m/>
    <m/>
    <x v="0"/>
    <x v="0"/>
    <m/>
  </r>
  <r>
    <s v=""/>
    <s v=" SR_0401_1167"/>
    <s v="ESR Arc Vacuum Chambers - Deliveries - Arc 3"/>
    <s v="6.04.05.01"/>
    <x v="1"/>
    <d v="2026-12-24T00:00:00"/>
    <d v="2027-03-23T00:00:00"/>
    <s v="rnavarrol"/>
    <s v="chetzel"/>
    <n v="14624.35"/>
    <s v="EDIA"/>
    <s v="C"/>
    <s v="Labor"/>
    <s v="TEC"/>
    <m/>
    <s v="BNL"/>
    <s v="Const"/>
    <s v="VAC"/>
    <x v="9"/>
    <s v="A.PP080"/>
    <s v="APP00007"/>
    <m/>
    <m/>
    <m/>
    <m/>
    <m/>
    <m/>
    <m/>
    <m/>
    <m/>
    <n v="14624.35"/>
    <m/>
    <m/>
    <m/>
    <m/>
    <m/>
    <m/>
    <m/>
    <x v="0"/>
    <x v="0"/>
    <m/>
  </r>
  <r>
    <s v=""/>
    <s v=" SR_0401_1168"/>
    <s v="ESR Arc Vacuum Chambers - Acceptance Testing - Arc 3"/>
    <s v="6.04.05.01"/>
    <x v="1"/>
    <d v="2027-01-26T00:00:00"/>
    <d v="2027-04-20T00:00:00"/>
    <s v="rnavarrol"/>
    <s v="chetzel"/>
    <n v="3656.09"/>
    <s v="EDIA"/>
    <s v="C"/>
    <s v="Labor"/>
    <s v="TEC"/>
    <m/>
    <s v="BNL"/>
    <s v="Const"/>
    <s v="VAC"/>
    <x v="9"/>
    <s v="A.PP080"/>
    <s v="APP00007"/>
    <m/>
    <m/>
    <m/>
    <m/>
    <m/>
    <m/>
    <m/>
    <m/>
    <m/>
    <n v="3656.09"/>
    <m/>
    <m/>
    <m/>
    <m/>
    <m/>
    <m/>
    <m/>
    <x v="0"/>
    <x v="0"/>
    <m/>
  </r>
  <r>
    <s v=""/>
    <s v=" SR_0401_1168"/>
    <s v="ESR Arc Vacuum Chambers - Acceptance Testing - Arc 3"/>
    <s v="6.04.05.01"/>
    <x v="1"/>
    <d v="2027-01-26T00:00:00"/>
    <d v="2027-04-20T00:00:00"/>
    <s v="rnavarrol"/>
    <s v="chetzel"/>
    <n v="2411.04"/>
    <s v="EDIA"/>
    <s v="C"/>
    <s v="Labor"/>
    <s v="TEC"/>
    <m/>
    <s v="BNL"/>
    <s v="Const"/>
    <s v="VAC"/>
    <x v="9"/>
    <s v="A.PP080"/>
    <s v="APP00007"/>
    <m/>
    <m/>
    <m/>
    <m/>
    <m/>
    <m/>
    <m/>
    <m/>
    <m/>
    <n v="2411.04"/>
    <m/>
    <m/>
    <m/>
    <m/>
    <m/>
    <m/>
    <m/>
    <x v="0"/>
    <x v="0"/>
    <m/>
  </r>
  <r>
    <s v=""/>
    <s v=" SR_0401_1168"/>
    <s v="ESR Arc Vacuum Chambers - Acceptance Testing - Arc 3"/>
    <s v="6.04.05.01"/>
    <x v="1"/>
    <d v="2027-01-26T00:00:00"/>
    <d v="2027-04-20T00:00:00"/>
    <s v="rnavarrol"/>
    <s v="chetzel"/>
    <n v="29248.7"/>
    <s v="EDIA"/>
    <s v="C"/>
    <s v="Labor"/>
    <s v="TEC"/>
    <m/>
    <s v="BNL"/>
    <s v="Const"/>
    <s v="VAC"/>
    <x v="9"/>
    <s v="A.PP080"/>
    <s v="APP00007"/>
    <m/>
    <m/>
    <m/>
    <m/>
    <m/>
    <m/>
    <m/>
    <m/>
    <m/>
    <n v="29248.7"/>
    <m/>
    <m/>
    <m/>
    <m/>
    <m/>
    <m/>
    <m/>
    <x v="0"/>
    <x v="0"/>
    <m/>
  </r>
  <r>
    <s v=""/>
    <s v=" SR_0401_1168"/>
    <s v="ESR Arc Vacuum Chambers - Acceptance Testing - Arc 3"/>
    <s v="6.04.05.01"/>
    <x v="1"/>
    <d v="2027-01-26T00:00:00"/>
    <d v="2027-04-20T00:00:00"/>
    <s v="rnavarrol"/>
    <s v="chetzel"/>
    <n v="7312.17"/>
    <s v="EDIA"/>
    <s v="C"/>
    <s v="Labor"/>
    <s v="TEC"/>
    <m/>
    <s v="BNL"/>
    <s v="Const"/>
    <s v="VAC"/>
    <x v="9"/>
    <s v="A.PP080"/>
    <s v="APP00007"/>
    <m/>
    <m/>
    <m/>
    <m/>
    <m/>
    <m/>
    <m/>
    <m/>
    <m/>
    <n v="7312.17"/>
    <m/>
    <m/>
    <m/>
    <m/>
    <m/>
    <m/>
    <m/>
    <x v="0"/>
    <x v="0"/>
    <m/>
  </r>
  <r>
    <s v=""/>
    <s v=" SR_0401_1168"/>
    <s v="ESR Arc Vacuum Chambers - Acceptance Testing - Arc 3"/>
    <s v="6.04.05.01"/>
    <x v="1"/>
    <d v="2027-01-26T00:00:00"/>
    <d v="2027-04-20T00:00:00"/>
    <s v="rnavarrol"/>
    <s v="chetzel"/>
    <n v="19288.3"/>
    <s v="EDIA"/>
    <s v="C"/>
    <s v="Labor"/>
    <s v="TEC"/>
    <m/>
    <s v="BNL"/>
    <s v="Const"/>
    <s v="VAC"/>
    <x v="9"/>
    <s v="A.PP080"/>
    <s v="APP00007"/>
    <m/>
    <m/>
    <m/>
    <m/>
    <m/>
    <m/>
    <m/>
    <m/>
    <m/>
    <n v="19288.3"/>
    <m/>
    <m/>
    <m/>
    <m/>
    <m/>
    <m/>
    <m/>
    <x v="0"/>
    <x v="0"/>
    <m/>
  </r>
  <r>
    <s v=""/>
    <s v=" SR_0401_1168"/>
    <s v="ESR Arc Vacuum Chambers - Acceptance Testing - Arc 3"/>
    <s v="6.04.05.01"/>
    <x v="1"/>
    <d v="2027-01-26T00:00:00"/>
    <d v="2027-04-20T00:00:00"/>
    <s v="rnavarrol"/>
    <s v="chetzel"/>
    <n v="5542.5"/>
    <s v="EDIA"/>
    <s v="C"/>
    <s v="Labor"/>
    <s v="TEC"/>
    <m/>
    <s v="BNL"/>
    <s v="Const"/>
    <s v="VAC"/>
    <x v="9"/>
    <s v="A.PP080"/>
    <s v="APP00007"/>
    <m/>
    <m/>
    <m/>
    <m/>
    <m/>
    <m/>
    <m/>
    <m/>
    <m/>
    <n v="5542.5"/>
    <m/>
    <m/>
    <m/>
    <m/>
    <m/>
    <m/>
    <m/>
    <x v="0"/>
    <x v="0"/>
    <m/>
  </r>
  <r>
    <s v=""/>
    <s v=" SR_0401_1169"/>
    <s v="ESR Arc Vacuum Chambers - Deliveries - Arc 1"/>
    <s v="6.04.05.01"/>
    <x v="1"/>
    <d v="2027-03-24T00:00:00"/>
    <d v="2027-06-16T00:00:00"/>
    <s v="rnavarrol"/>
    <s v="chetzel"/>
    <n v="14624.35"/>
    <s v="EDIA"/>
    <s v="C"/>
    <s v="Labor"/>
    <s v="TEC"/>
    <m/>
    <s v="BNL"/>
    <s v="Const"/>
    <s v="VAC"/>
    <x v="9"/>
    <s v="A.PP080"/>
    <s v="APP00007"/>
    <m/>
    <m/>
    <m/>
    <m/>
    <m/>
    <m/>
    <m/>
    <m/>
    <m/>
    <n v="14624.35"/>
    <m/>
    <m/>
    <m/>
    <m/>
    <m/>
    <m/>
    <m/>
    <x v="0"/>
    <x v="0"/>
    <m/>
  </r>
  <r>
    <s v=""/>
    <s v=" SR_0401_1170"/>
    <s v="ESR Arc Vacuum Chambers - Acceptance Testing - Arc 1"/>
    <s v="6.04.05.01"/>
    <x v="1"/>
    <d v="2027-04-21T00:00:00"/>
    <d v="2027-07-15T00:00:00"/>
    <s v="rnavarrol"/>
    <s v="chetzel"/>
    <n v="3656.09"/>
    <s v="EDIA"/>
    <s v="C"/>
    <s v="Labor"/>
    <s v="TEC"/>
    <m/>
    <s v="BNL"/>
    <s v="Const"/>
    <s v="VAC"/>
    <x v="9"/>
    <s v="A.PP080"/>
    <s v="APP00007"/>
    <m/>
    <m/>
    <m/>
    <m/>
    <m/>
    <m/>
    <m/>
    <m/>
    <m/>
    <n v="3656.09"/>
    <m/>
    <m/>
    <m/>
    <m/>
    <m/>
    <m/>
    <m/>
    <x v="0"/>
    <x v="0"/>
    <m/>
  </r>
  <r>
    <s v=""/>
    <s v=" SR_0401_1170"/>
    <s v="ESR Arc Vacuum Chambers - Acceptance Testing - Arc 1"/>
    <s v="6.04.05.01"/>
    <x v="1"/>
    <d v="2027-04-21T00:00:00"/>
    <d v="2027-07-15T00:00:00"/>
    <s v="rnavarrol"/>
    <s v="chetzel"/>
    <n v="2411.04"/>
    <s v="EDIA"/>
    <s v="C"/>
    <s v="Labor"/>
    <s v="TEC"/>
    <m/>
    <s v="BNL"/>
    <s v="Const"/>
    <s v="VAC"/>
    <x v="9"/>
    <s v="A.PP080"/>
    <s v="APP00007"/>
    <m/>
    <m/>
    <m/>
    <m/>
    <m/>
    <m/>
    <m/>
    <m/>
    <m/>
    <n v="2411.04"/>
    <m/>
    <m/>
    <m/>
    <m/>
    <m/>
    <m/>
    <m/>
    <x v="0"/>
    <x v="0"/>
    <m/>
  </r>
  <r>
    <s v=""/>
    <s v=" SR_0401_1170"/>
    <s v="ESR Arc Vacuum Chambers - Acceptance Testing - Arc 1"/>
    <s v="6.04.05.01"/>
    <x v="1"/>
    <d v="2027-04-21T00:00:00"/>
    <d v="2027-07-15T00:00:00"/>
    <s v="rnavarrol"/>
    <s v="chetzel"/>
    <n v="29248.7"/>
    <s v="EDIA"/>
    <s v="C"/>
    <s v="Labor"/>
    <s v="TEC"/>
    <m/>
    <s v="BNL"/>
    <s v="Const"/>
    <s v="VAC"/>
    <x v="9"/>
    <s v="A.PP080"/>
    <s v="APP00007"/>
    <m/>
    <m/>
    <m/>
    <m/>
    <m/>
    <m/>
    <m/>
    <m/>
    <m/>
    <n v="29248.7"/>
    <m/>
    <m/>
    <m/>
    <m/>
    <m/>
    <m/>
    <m/>
    <x v="0"/>
    <x v="0"/>
    <m/>
  </r>
  <r>
    <s v=""/>
    <s v=" SR_0401_1170"/>
    <s v="ESR Arc Vacuum Chambers - Acceptance Testing - Arc 1"/>
    <s v="6.04.05.01"/>
    <x v="1"/>
    <d v="2027-04-21T00:00:00"/>
    <d v="2027-07-15T00:00:00"/>
    <s v="rnavarrol"/>
    <s v="chetzel"/>
    <n v="7312.17"/>
    <s v="EDIA"/>
    <s v="C"/>
    <s v="Labor"/>
    <s v="TEC"/>
    <m/>
    <s v="BNL"/>
    <s v="Const"/>
    <s v="VAC"/>
    <x v="9"/>
    <s v="A.PP080"/>
    <s v="APP00007"/>
    <m/>
    <m/>
    <m/>
    <m/>
    <m/>
    <m/>
    <m/>
    <m/>
    <m/>
    <n v="7312.17"/>
    <m/>
    <m/>
    <m/>
    <m/>
    <m/>
    <m/>
    <m/>
    <x v="0"/>
    <x v="0"/>
    <m/>
  </r>
  <r>
    <s v=""/>
    <s v=" SR_0401_1170"/>
    <s v="ESR Arc Vacuum Chambers - Acceptance Testing - Arc 1"/>
    <s v="6.04.05.01"/>
    <x v="1"/>
    <d v="2027-04-21T00:00:00"/>
    <d v="2027-07-15T00:00:00"/>
    <s v="rnavarrol"/>
    <s v="chetzel"/>
    <n v="19288.3"/>
    <s v="EDIA"/>
    <s v="C"/>
    <s v="Labor"/>
    <s v="TEC"/>
    <m/>
    <s v="BNL"/>
    <s v="Const"/>
    <s v="VAC"/>
    <x v="9"/>
    <s v="A.PP080"/>
    <s v="APP00007"/>
    <m/>
    <m/>
    <m/>
    <m/>
    <m/>
    <m/>
    <m/>
    <m/>
    <m/>
    <n v="19288.3"/>
    <m/>
    <m/>
    <m/>
    <m/>
    <m/>
    <m/>
    <m/>
    <x v="0"/>
    <x v="0"/>
    <m/>
  </r>
  <r>
    <s v=""/>
    <s v=" SR_0401_1170"/>
    <s v="ESR Arc Vacuum Chambers - Acceptance Testing - Arc 1"/>
    <s v="6.04.05.01"/>
    <x v="1"/>
    <d v="2027-04-21T00:00:00"/>
    <d v="2027-07-15T00:00:00"/>
    <s v="rnavarrol"/>
    <s v="chetzel"/>
    <n v="5542.5"/>
    <s v="EDIA"/>
    <s v="C"/>
    <s v="Labor"/>
    <s v="TEC"/>
    <m/>
    <s v="BNL"/>
    <s v="Const"/>
    <s v="VAC"/>
    <x v="9"/>
    <s v="A.PP080"/>
    <s v="APP00007"/>
    <m/>
    <m/>
    <m/>
    <m/>
    <m/>
    <m/>
    <m/>
    <m/>
    <m/>
    <n v="5542.5"/>
    <m/>
    <m/>
    <m/>
    <m/>
    <m/>
    <m/>
    <m/>
    <x v="0"/>
    <x v="0"/>
    <m/>
  </r>
  <r>
    <s v=""/>
    <s v=" SR_0401_1171"/>
    <s v="ESR Arc Vacuum Chambers - Deliveries - Arc 7"/>
    <s v="6.04.05.01"/>
    <x v="1"/>
    <d v="2027-06-17T00:00:00"/>
    <d v="2027-09-10T00:00:00"/>
    <s v="rnavarrol"/>
    <s v="chetzel"/>
    <n v="14624.35"/>
    <s v="EDIA"/>
    <s v="C"/>
    <s v="Labor"/>
    <s v="TEC"/>
    <m/>
    <s v="BNL"/>
    <s v="Const"/>
    <s v="VAC"/>
    <x v="9"/>
    <s v="A.PP080"/>
    <s v="APP00007"/>
    <m/>
    <m/>
    <m/>
    <m/>
    <m/>
    <m/>
    <m/>
    <m/>
    <m/>
    <n v="14624.35"/>
    <m/>
    <m/>
    <m/>
    <m/>
    <m/>
    <m/>
    <m/>
    <x v="0"/>
    <x v="0"/>
    <m/>
  </r>
  <r>
    <s v=""/>
    <s v=" SR_0401_1172"/>
    <s v="ESR Arc Vacuum Chambers - Acceptance Testing - Arc 7"/>
    <s v="6.04.05.01"/>
    <x v="1"/>
    <d v="2027-07-16T00:00:00"/>
    <d v="2027-10-08T00:00:00"/>
    <s v="rnavarrol"/>
    <s v="chetzel"/>
    <n v="3668.88"/>
    <s v="EDIA"/>
    <s v="C"/>
    <s v="Labor"/>
    <s v="TEC"/>
    <m/>
    <s v="BNL"/>
    <s v="Const"/>
    <s v="VAC"/>
    <x v="9"/>
    <s v="A.PP080"/>
    <s v="APP00007"/>
    <m/>
    <m/>
    <m/>
    <m/>
    <m/>
    <m/>
    <m/>
    <m/>
    <m/>
    <n v="3302"/>
    <n v="366.89"/>
    <m/>
    <m/>
    <m/>
    <m/>
    <m/>
    <m/>
    <x v="0"/>
    <x v="0"/>
    <m/>
  </r>
  <r>
    <s v=""/>
    <s v=" SR_0401_1172"/>
    <s v="ESR Arc Vacuum Chambers - Acceptance Testing - Arc 7"/>
    <s v="6.04.05.01"/>
    <x v="1"/>
    <d v="2027-07-16T00:00:00"/>
    <d v="2027-10-08T00:00:00"/>
    <s v="rnavarrol"/>
    <s v="chetzel"/>
    <n v="2419.48"/>
    <s v="EDIA"/>
    <s v="C"/>
    <s v="Labor"/>
    <s v="TEC"/>
    <m/>
    <s v="BNL"/>
    <s v="Const"/>
    <s v="VAC"/>
    <x v="9"/>
    <s v="A.PP080"/>
    <s v="APP00007"/>
    <m/>
    <m/>
    <m/>
    <m/>
    <m/>
    <m/>
    <m/>
    <m/>
    <m/>
    <n v="2177.5300000000002"/>
    <n v="241.95"/>
    <m/>
    <m/>
    <m/>
    <m/>
    <m/>
    <m/>
    <x v="0"/>
    <x v="0"/>
    <m/>
  </r>
  <r>
    <s v=""/>
    <s v=" SR_0401_1172"/>
    <s v="ESR Arc Vacuum Chambers - Acceptance Testing - Arc 7"/>
    <s v="6.04.05.01"/>
    <x v="1"/>
    <d v="2027-07-16T00:00:00"/>
    <d v="2027-10-08T00:00:00"/>
    <s v="rnavarrol"/>
    <s v="chetzel"/>
    <n v="29351.07"/>
    <s v="EDIA"/>
    <s v="C"/>
    <s v="Labor"/>
    <s v="TEC"/>
    <m/>
    <s v="BNL"/>
    <s v="Const"/>
    <s v="VAC"/>
    <x v="9"/>
    <s v="A.PP080"/>
    <s v="APP00007"/>
    <m/>
    <m/>
    <m/>
    <m/>
    <m/>
    <m/>
    <m/>
    <m/>
    <m/>
    <n v="26415.96"/>
    <n v="2935.11"/>
    <m/>
    <m/>
    <m/>
    <m/>
    <m/>
    <m/>
    <x v="0"/>
    <x v="0"/>
    <m/>
  </r>
  <r>
    <s v=""/>
    <s v=" SR_0401_1172"/>
    <s v="ESR Arc Vacuum Chambers - Acceptance Testing - Arc 7"/>
    <s v="6.04.05.01"/>
    <x v="1"/>
    <d v="2027-07-16T00:00:00"/>
    <d v="2027-10-08T00:00:00"/>
    <s v="rnavarrol"/>
    <s v="chetzel"/>
    <n v="7337.77"/>
    <s v="EDIA"/>
    <s v="C"/>
    <s v="Labor"/>
    <s v="TEC"/>
    <m/>
    <s v="BNL"/>
    <s v="Const"/>
    <s v="VAC"/>
    <x v="9"/>
    <s v="A.PP080"/>
    <s v="APP00007"/>
    <m/>
    <m/>
    <m/>
    <m/>
    <m/>
    <m/>
    <m/>
    <m/>
    <m/>
    <n v="6603.99"/>
    <n v="733.78"/>
    <m/>
    <m/>
    <m/>
    <m/>
    <m/>
    <m/>
    <x v="0"/>
    <x v="0"/>
    <m/>
  </r>
  <r>
    <s v=""/>
    <s v=" SR_0401_1172"/>
    <s v="ESR Arc Vacuum Chambers - Acceptance Testing - Arc 7"/>
    <s v="6.04.05.01"/>
    <x v="1"/>
    <d v="2027-07-16T00:00:00"/>
    <d v="2027-10-08T00:00:00"/>
    <s v="rnavarrol"/>
    <s v="chetzel"/>
    <n v="19355.810000000001"/>
    <s v="EDIA"/>
    <s v="C"/>
    <s v="Labor"/>
    <s v="TEC"/>
    <m/>
    <s v="BNL"/>
    <s v="Const"/>
    <s v="VAC"/>
    <x v="9"/>
    <s v="A.PP080"/>
    <s v="APP00007"/>
    <m/>
    <m/>
    <m/>
    <m/>
    <m/>
    <m/>
    <m/>
    <m/>
    <m/>
    <n v="17420.23"/>
    <n v="1935.58"/>
    <m/>
    <m/>
    <m/>
    <m/>
    <m/>
    <m/>
    <x v="0"/>
    <x v="0"/>
    <m/>
  </r>
  <r>
    <s v=""/>
    <s v=" SR_0401_1172"/>
    <s v="ESR Arc Vacuum Chambers - Acceptance Testing - Arc 7"/>
    <s v="6.04.05.01"/>
    <x v="1"/>
    <d v="2027-07-16T00:00:00"/>
    <d v="2027-10-08T00:00:00"/>
    <s v="rnavarrol"/>
    <s v="chetzel"/>
    <n v="5561.9"/>
    <s v="EDIA"/>
    <s v="C"/>
    <s v="Labor"/>
    <s v="TEC"/>
    <m/>
    <s v="BNL"/>
    <s v="Const"/>
    <s v="VAC"/>
    <x v="9"/>
    <s v="A.PP080"/>
    <s v="APP00007"/>
    <m/>
    <m/>
    <m/>
    <m/>
    <m/>
    <m/>
    <m/>
    <m/>
    <m/>
    <n v="5005.71"/>
    <n v="556.19000000000005"/>
    <m/>
    <m/>
    <m/>
    <m/>
    <m/>
    <m/>
    <x v="0"/>
    <x v="0"/>
    <m/>
  </r>
  <r>
    <s v=""/>
    <s v=" RD_0303_9770"/>
    <s v="Winding Machine - Long Shuttle Base"/>
    <s v="6.02.03.03.02"/>
    <x v="0"/>
    <d v="2023-05-24T00:00:00"/>
    <d v="2023-06-07T00:00:00"/>
    <s v="jtolle"/>
    <s v="hwitte"/>
    <n v="0"/>
    <s v="CON"/>
    <s v="C"/>
    <s v="Labor"/>
    <s v="OPC"/>
    <m/>
    <s v="BNL"/>
    <s v="R&amp;D"/>
    <s v="SC_MAG"/>
    <x v="3"/>
    <m/>
    <m/>
    <m/>
    <m/>
    <m/>
    <m/>
    <m/>
    <m/>
    <m/>
    <m/>
    <m/>
    <m/>
    <m/>
    <m/>
    <m/>
    <m/>
    <m/>
    <m/>
    <m/>
    <x v="0"/>
    <x v="0"/>
    <m/>
  </r>
  <r>
    <s v=""/>
    <s v=" RD_0303_9770"/>
    <s v="Winding Machine - Long Shuttle Base"/>
    <s v="6.02.03.03.02"/>
    <x v="0"/>
    <d v="2023-05-24T00:00:00"/>
    <d v="2023-06-07T00:00:00"/>
    <s v="jtolle"/>
    <s v="hwitte"/>
    <n v="0"/>
    <s v="CON"/>
    <s v="C"/>
    <s v="Labor"/>
    <s v="OPC"/>
    <m/>
    <s v="BNL"/>
    <s v="R&amp;D"/>
    <s v="SC_MAG"/>
    <x v="3"/>
    <m/>
    <m/>
    <m/>
    <m/>
    <m/>
    <m/>
    <m/>
    <m/>
    <m/>
    <m/>
    <m/>
    <m/>
    <m/>
    <m/>
    <m/>
    <m/>
    <m/>
    <m/>
    <m/>
    <x v="0"/>
    <x v="0"/>
    <m/>
  </r>
  <r>
    <s v=""/>
    <s v=" RD_0303_9780"/>
    <s v="Winding Machine - Checking (Long Shuttle Base)"/>
    <s v="6.02.03.03.02"/>
    <x v="0"/>
    <d v="2023-06-08T00:00:00"/>
    <d v="2023-06-14T00:00:00"/>
    <s v="jtolle"/>
    <s v="hwitte"/>
    <n v="0"/>
    <s v="CON"/>
    <s v="C"/>
    <s v="Labor"/>
    <s v="OPC"/>
    <m/>
    <s v="BNL"/>
    <s v="R&amp;D"/>
    <s v="SC_MAG"/>
    <x v="3"/>
    <m/>
    <m/>
    <m/>
    <m/>
    <m/>
    <m/>
    <m/>
    <m/>
    <m/>
    <m/>
    <m/>
    <m/>
    <m/>
    <m/>
    <m/>
    <m/>
    <m/>
    <m/>
    <m/>
    <x v="0"/>
    <x v="0"/>
    <m/>
  </r>
  <r>
    <s v=""/>
    <s v=" RD_0303_7715"/>
    <s v="12&quot; Press - 1.5m Coil Curing"/>
    <s v="6.02.03.03.02"/>
    <x v="0"/>
    <d v="2023-03-14T00:00:00"/>
    <d v="2023-05-08T00:00:00"/>
    <s v="jtolle"/>
    <s v="hwitte"/>
    <n v="0"/>
    <s v="CON"/>
    <s v="C"/>
    <s v="Labor"/>
    <s v="OPC"/>
    <m/>
    <s v="BNL"/>
    <s v="R&amp;D"/>
    <s v="SC_MAG"/>
    <x v="3"/>
    <m/>
    <m/>
    <m/>
    <m/>
    <m/>
    <m/>
    <m/>
    <m/>
    <m/>
    <m/>
    <m/>
    <m/>
    <m/>
    <m/>
    <m/>
    <m/>
    <m/>
    <m/>
    <m/>
    <x v="0"/>
    <x v="0"/>
    <m/>
  </r>
  <r>
    <s v=""/>
    <s v=" SR_0401_1017"/>
    <s v="ESR Arc Vacuum Chambers - Prepare for Preliminary Design Review"/>
    <s v="6.04.05.01"/>
    <x v="0"/>
    <d v="2024-06-13T00:00:00"/>
    <d v="2024-07-11T00:00:00"/>
    <s v="rnavarrol"/>
    <s v="chetzel"/>
    <n v="4999.0200000000004"/>
    <s v="EDIA"/>
    <s v="C"/>
    <s v="Labor"/>
    <s v="TEC"/>
    <m/>
    <s v="BNL"/>
    <s v="PED"/>
    <s v="VAC"/>
    <x v="11"/>
    <s v="A.PP080"/>
    <m/>
    <m/>
    <m/>
    <m/>
    <m/>
    <m/>
    <m/>
    <n v="4999.0200000000004"/>
    <m/>
    <m/>
    <m/>
    <m/>
    <m/>
    <m/>
    <m/>
    <m/>
    <m/>
    <m/>
    <x v="0"/>
    <x v="0"/>
    <m/>
  </r>
  <r>
    <s v=""/>
    <s v=" SR_0401_1017"/>
    <s v="ESR Arc Vacuum Chambers - Prepare for Preliminary Design Review"/>
    <s v="6.04.05.01"/>
    <x v="0"/>
    <d v="2024-06-13T00:00:00"/>
    <d v="2024-07-11T00:00:00"/>
    <s v="rnavarrol"/>
    <s v="chetzel"/>
    <n v="6595.16"/>
    <s v="EDIA"/>
    <s v="C"/>
    <s v="Labor"/>
    <s v="TEC"/>
    <m/>
    <s v="BNL"/>
    <s v="PED"/>
    <s v="VAC"/>
    <x v="11"/>
    <s v="A.PP080"/>
    <m/>
    <m/>
    <m/>
    <m/>
    <m/>
    <m/>
    <m/>
    <n v="6595.16"/>
    <m/>
    <m/>
    <m/>
    <m/>
    <m/>
    <m/>
    <m/>
    <m/>
    <m/>
    <m/>
    <x v="0"/>
    <x v="0"/>
    <m/>
  </r>
  <r>
    <s v=""/>
    <s v=" SR_0401_1017"/>
    <s v="ESR Arc Vacuum Chambers - Prepare for Preliminary Design Review"/>
    <s v="6.04.05.01"/>
    <x v="0"/>
    <d v="2024-06-13T00:00:00"/>
    <d v="2024-07-11T00:00:00"/>
    <s v="rnavarrol"/>
    <s v="chetzel"/>
    <n v="0"/>
    <s v="EDIA"/>
    <s v="C"/>
    <s v="Labor"/>
    <s v="TEC"/>
    <m/>
    <s v="BNL"/>
    <s v="PED"/>
    <s v="VAC"/>
    <x v="11"/>
    <s v="A.PP080"/>
    <m/>
    <m/>
    <m/>
    <m/>
    <m/>
    <m/>
    <m/>
    <m/>
    <m/>
    <m/>
    <m/>
    <m/>
    <m/>
    <m/>
    <m/>
    <m/>
    <m/>
    <m/>
    <x v="0"/>
    <x v="0"/>
    <m/>
  </r>
  <r>
    <s v=""/>
    <s v=" SR_0401_1017"/>
    <s v="ESR Arc Vacuum Chambers - Prepare for Preliminary Design Review"/>
    <s v="6.04.05.01"/>
    <x v="0"/>
    <d v="2024-06-13T00:00:00"/>
    <d v="2024-07-11T00:00:00"/>
    <s v="rnavarrol"/>
    <s v="chetzel"/>
    <n v="26380.65"/>
    <s v="EDIA"/>
    <s v="C"/>
    <s v="Labor"/>
    <s v="TEC"/>
    <m/>
    <s v="BNL"/>
    <s v="PED"/>
    <s v="VAC"/>
    <x v="11"/>
    <s v="A.PP080"/>
    <m/>
    <m/>
    <m/>
    <m/>
    <m/>
    <m/>
    <m/>
    <n v="26380.65"/>
    <m/>
    <m/>
    <m/>
    <m/>
    <m/>
    <m/>
    <m/>
    <m/>
    <m/>
    <m/>
    <x v="0"/>
    <x v="0"/>
    <m/>
  </r>
  <r>
    <s v=""/>
    <s v=" SR_0401_1017"/>
    <s v="ESR Arc Vacuum Chambers - Prepare for Preliminary Design Review"/>
    <s v="6.04.05.01"/>
    <x v="0"/>
    <d v="2024-06-13T00:00:00"/>
    <d v="2024-07-11T00:00:00"/>
    <s v="rnavarrol"/>
    <s v="chetzel"/>
    <n v="6595.16"/>
    <s v="EDIA"/>
    <s v="C"/>
    <s v="Labor"/>
    <s v="TEC"/>
    <m/>
    <s v="BNL"/>
    <s v="PED"/>
    <s v="VAC"/>
    <x v="11"/>
    <s v="A.PP080"/>
    <m/>
    <m/>
    <m/>
    <m/>
    <m/>
    <m/>
    <m/>
    <n v="6595.16"/>
    <m/>
    <m/>
    <m/>
    <m/>
    <m/>
    <m/>
    <m/>
    <m/>
    <m/>
    <m/>
    <x v="0"/>
    <x v="0"/>
    <m/>
  </r>
  <r>
    <s v=""/>
    <s v=" SR_0401_1017"/>
    <s v="ESR Arc Vacuum Chambers - Prepare for Preliminary Design Review"/>
    <s v="6.04.05.01"/>
    <x v="0"/>
    <d v="2024-06-13T00:00:00"/>
    <d v="2024-07-11T00:00:00"/>
    <s v="rnavarrol"/>
    <s v="chetzel"/>
    <n v="0"/>
    <s v="EDIA"/>
    <s v="C"/>
    <s v="Labor"/>
    <s v="TEC"/>
    <m/>
    <s v="BNL"/>
    <s v="PED"/>
    <s v="VAC"/>
    <x v="11"/>
    <s v="A.PP080"/>
    <m/>
    <m/>
    <m/>
    <m/>
    <m/>
    <m/>
    <m/>
    <m/>
    <m/>
    <m/>
    <m/>
    <m/>
    <m/>
    <m/>
    <m/>
    <m/>
    <m/>
    <m/>
    <x v="0"/>
    <x v="0"/>
    <m/>
  </r>
  <r>
    <s v=""/>
    <s v=" SR_0401_1017"/>
    <s v="ESR Arc Vacuum Chambers - Prepare for Preliminary Design Review"/>
    <s v="6.04.05.01"/>
    <x v="0"/>
    <d v="2024-06-13T00:00:00"/>
    <d v="2024-07-11T00:00:00"/>
    <s v="rnavarrol"/>
    <s v="chetzel"/>
    <n v="0"/>
    <s v="EDIA"/>
    <s v="C"/>
    <s v="Labor"/>
    <s v="TEC"/>
    <m/>
    <s v="BNL"/>
    <s v="PED"/>
    <s v="VAC"/>
    <x v="11"/>
    <s v="A.PP080"/>
    <m/>
    <m/>
    <m/>
    <m/>
    <m/>
    <m/>
    <m/>
    <m/>
    <m/>
    <m/>
    <m/>
    <m/>
    <m/>
    <m/>
    <m/>
    <m/>
    <m/>
    <m/>
    <x v="0"/>
    <x v="0"/>
    <m/>
  </r>
  <r>
    <s v="Contract Award"/>
    <s v=" AIF_0303_1126"/>
    <s v="Unit Substation Xfmrs for Buildings - Award Contract"/>
    <s v="6.11.03.03"/>
    <x v="0"/>
    <d v="2024-09-30T00:00:00"/>
    <d v="2024-09-30T00:00:00"/>
    <s v="apatil"/>
    <s v="nehring"/>
    <n v="0.01"/>
    <s v="EDIA"/>
    <s v="C"/>
    <s v="Nonlabor"/>
    <s v="TEC"/>
    <s v="CD-3A"/>
    <s v="BNL"/>
    <s v="Const.Procure"/>
    <s v="INF"/>
    <x v="9"/>
    <s v="D.APP32"/>
    <s v="APP00067"/>
    <m/>
    <m/>
    <m/>
    <m/>
    <m/>
    <m/>
    <n v="0.01"/>
    <m/>
    <m/>
    <m/>
    <m/>
    <m/>
    <m/>
    <m/>
    <m/>
    <m/>
    <m/>
    <x v="0"/>
    <x v="0"/>
    <m/>
  </r>
  <r>
    <s v=""/>
    <s v=" SR_0401_1026"/>
    <s v="ESR Arc Vacuum Chambers - Incorporate changes from PDR"/>
    <s v="6.04.05.01"/>
    <x v="0"/>
    <d v="2024-07-16T00:00:00"/>
    <d v="2024-08-26T00:00:00"/>
    <s v="rnavarrol"/>
    <s v="chetzel"/>
    <n v="14997.06"/>
    <s v="EDIA"/>
    <s v="C"/>
    <s v="Labor"/>
    <s v="TEC"/>
    <m/>
    <s v="BNL"/>
    <s v="PED"/>
    <s v="VAC"/>
    <x v="11"/>
    <s v="A.PP080"/>
    <m/>
    <m/>
    <m/>
    <m/>
    <m/>
    <m/>
    <m/>
    <n v="14997.06"/>
    <m/>
    <m/>
    <m/>
    <m/>
    <m/>
    <m/>
    <m/>
    <m/>
    <m/>
    <m/>
    <x v="0"/>
    <x v="0"/>
    <m/>
  </r>
  <r>
    <s v=""/>
    <s v=" SR_0401_1026"/>
    <s v="ESR Arc Vacuum Chambers - Incorporate changes from PDR"/>
    <s v="6.04.05.01"/>
    <x v="0"/>
    <d v="2024-07-16T00:00:00"/>
    <d v="2024-08-26T00:00:00"/>
    <s v="rnavarrol"/>
    <s v="chetzel"/>
    <n v="3297.58"/>
    <s v="EDIA"/>
    <s v="C"/>
    <s v="Labor"/>
    <s v="TEC"/>
    <m/>
    <s v="BNL"/>
    <s v="PED"/>
    <s v="VAC"/>
    <x v="11"/>
    <s v="A.PP080"/>
    <m/>
    <m/>
    <m/>
    <m/>
    <m/>
    <m/>
    <m/>
    <n v="3297.58"/>
    <m/>
    <m/>
    <m/>
    <m/>
    <m/>
    <m/>
    <m/>
    <m/>
    <m/>
    <m/>
    <x v="0"/>
    <x v="0"/>
    <m/>
  </r>
  <r>
    <s v=""/>
    <s v=" SR_0401_1026"/>
    <s v="ESR Arc Vacuum Chambers - Incorporate changes from PDR"/>
    <s v="6.04.05.01"/>
    <x v="0"/>
    <d v="2024-07-16T00:00:00"/>
    <d v="2024-08-26T00:00:00"/>
    <s v="rnavarrol"/>
    <s v="chetzel"/>
    <n v="26380.65"/>
    <s v="EDIA"/>
    <s v="C"/>
    <s v="Labor"/>
    <s v="TEC"/>
    <m/>
    <s v="BNL"/>
    <s v="PED"/>
    <s v="VAC"/>
    <x v="11"/>
    <s v="A.PP080"/>
    <m/>
    <m/>
    <m/>
    <m/>
    <m/>
    <m/>
    <m/>
    <n v="26380.65"/>
    <m/>
    <m/>
    <m/>
    <m/>
    <m/>
    <m/>
    <m/>
    <m/>
    <m/>
    <m/>
    <x v="0"/>
    <x v="0"/>
    <m/>
  </r>
  <r>
    <s v=""/>
    <s v=" SR_0401_1061"/>
    <s v="ESR Arc Vacuum Chambers - Final Design Review"/>
    <s v="6.04.05.01"/>
    <x v="0"/>
    <d v="2024-12-24T00:00:00"/>
    <d v="2024-12-26T00:00:00"/>
    <s v="rnavarrol"/>
    <s v="chetzel"/>
    <n v="1034.8"/>
    <s v="EDIA"/>
    <s v="C"/>
    <s v="Labor"/>
    <s v="TEC"/>
    <m/>
    <s v="BNL"/>
    <s v="PED"/>
    <s v="VAC"/>
    <x v="11"/>
    <s v="A.PP080"/>
    <m/>
    <m/>
    <m/>
    <m/>
    <m/>
    <m/>
    <m/>
    <m/>
    <n v="1034.8"/>
    <m/>
    <m/>
    <m/>
    <m/>
    <m/>
    <m/>
    <m/>
    <m/>
    <m/>
    <x v="0"/>
    <x v="0"/>
    <m/>
  </r>
  <r>
    <s v=""/>
    <s v=" SR_0401_1061"/>
    <s v="ESR Arc Vacuum Chambers - Final Design Review"/>
    <s v="6.04.05.01"/>
    <x v="0"/>
    <d v="2024-12-24T00:00:00"/>
    <d v="2024-12-26T00:00:00"/>
    <s v="rnavarrol"/>
    <s v="chetzel"/>
    <n v="1365.2"/>
    <s v="EDIA"/>
    <s v="C"/>
    <s v="Labor"/>
    <s v="TEC"/>
    <m/>
    <s v="BNL"/>
    <s v="PED"/>
    <s v="VAC"/>
    <x v="11"/>
    <s v="A.PP080"/>
    <m/>
    <m/>
    <m/>
    <m/>
    <m/>
    <m/>
    <m/>
    <m/>
    <n v="1365.2"/>
    <m/>
    <m/>
    <m/>
    <m/>
    <m/>
    <m/>
    <m/>
    <m/>
    <m/>
    <x v="0"/>
    <x v="0"/>
    <m/>
  </r>
  <r>
    <s v=""/>
    <s v=" SR_0401_1061"/>
    <s v="ESR Arc Vacuum Chambers - Final Design Review"/>
    <s v="6.04.05.01"/>
    <x v="0"/>
    <d v="2024-12-24T00:00:00"/>
    <d v="2024-12-26T00:00:00"/>
    <s v="rnavarrol"/>
    <s v="chetzel"/>
    <n v="2730.4"/>
    <s v="EDIA"/>
    <s v="C"/>
    <s v="Labor"/>
    <s v="TEC"/>
    <m/>
    <s v="BNL"/>
    <s v="PED"/>
    <s v="VAC"/>
    <x v="11"/>
    <s v="A.PP080"/>
    <m/>
    <m/>
    <m/>
    <m/>
    <m/>
    <m/>
    <m/>
    <m/>
    <n v="2730.4"/>
    <m/>
    <m/>
    <m/>
    <m/>
    <m/>
    <m/>
    <m/>
    <m/>
    <m/>
    <x v="0"/>
    <x v="0"/>
    <m/>
  </r>
  <r>
    <s v=""/>
    <s v=" SR_0401_1062"/>
    <s v="ESR Arc Vacuum Chambers - Incorporate changes from FDR"/>
    <s v="6.04.05.01"/>
    <x v="0"/>
    <d v="2024-12-27T00:00:00"/>
    <d v="2025-01-27T00:00:00"/>
    <s v="rnavarrol"/>
    <s v="chetzel"/>
    <n v="10347.969999999999"/>
    <s v="EDIA"/>
    <s v="C"/>
    <s v="Labor"/>
    <s v="TEC"/>
    <m/>
    <s v="BNL"/>
    <s v="PED"/>
    <s v="VAC"/>
    <x v="11"/>
    <s v="A.PP080"/>
    <m/>
    <m/>
    <m/>
    <m/>
    <m/>
    <m/>
    <m/>
    <m/>
    <n v="10347.969999999999"/>
    <m/>
    <m/>
    <m/>
    <m/>
    <m/>
    <m/>
    <m/>
    <m/>
    <m/>
    <x v="0"/>
    <x v="0"/>
    <m/>
  </r>
  <r>
    <s v=""/>
    <s v=" SR_0401_1062"/>
    <s v="ESR Arc Vacuum Chambers - Incorporate changes from FDR"/>
    <s v="6.04.05.01"/>
    <x v="0"/>
    <d v="2024-12-27T00:00:00"/>
    <d v="2025-01-27T00:00:00"/>
    <s v="rnavarrol"/>
    <s v="chetzel"/>
    <n v="6825.99"/>
    <s v="EDIA"/>
    <s v="C"/>
    <s v="Labor"/>
    <s v="TEC"/>
    <m/>
    <s v="BNL"/>
    <s v="PED"/>
    <s v="VAC"/>
    <x v="11"/>
    <s v="A.PP080"/>
    <m/>
    <m/>
    <m/>
    <m/>
    <m/>
    <m/>
    <m/>
    <m/>
    <n v="6825.99"/>
    <m/>
    <m/>
    <m/>
    <m/>
    <m/>
    <m/>
    <m/>
    <m/>
    <m/>
    <x v="0"/>
    <x v="0"/>
    <m/>
  </r>
  <r>
    <s v=""/>
    <s v=" SR_0401_1062"/>
    <s v="ESR Arc Vacuum Chambers - Incorporate changes from FDR"/>
    <s v="6.04.05.01"/>
    <x v="0"/>
    <d v="2024-12-27T00:00:00"/>
    <d v="2025-01-27T00:00:00"/>
    <s v="rnavarrol"/>
    <s v="chetzel"/>
    <n v="27303.97"/>
    <s v="EDIA"/>
    <s v="C"/>
    <s v="Labor"/>
    <s v="TEC"/>
    <m/>
    <s v="BNL"/>
    <s v="PED"/>
    <s v="VAC"/>
    <x v="11"/>
    <s v="A.PP080"/>
    <m/>
    <m/>
    <m/>
    <m/>
    <m/>
    <m/>
    <m/>
    <m/>
    <n v="27303.97"/>
    <m/>
    <m/>
    <m/>
    <m/>
    <m/>
    <m/>
    <m/>
    <m/>
    <m/>
    <x v="0"/>
    <x v="0"/>
    <m/>
  </r>
  <r>
    <s v=""/>
    <s v=" E1005_11830"/>
    <s v="Barrel EMCal - SciGlass (4x4x40) - PPM Procurement Effort with Technical Support"/>
    <s v="6.10.05.02.01"/>
    <x v="0"/>
    <d v="2025-04-25T00:00:00"/>
    <d v="2026-01-02T00:00:00"/>
    <s v="tlewis"/>
    <s v="shura"/>
    <n v="13824.22"/>
    <m/>
    <s v="C"/>
    <s v="Labor"/>
    <s v="TEC"/>
    <m/>
    <s v="BNL"/>
    <s v="PED"/>
    <s v="DET"/>
    <x v="10"/>
    <s v="D.APP33"/>
    <m/>
    <m/>
    <m/>
    <m/>
    <m/>
    <m/>
    <m/>
    <m/>
    <n v="8841.07"/>
    <n v="4983.1499999999996"/>
    <m/>
    <m/>
    <m/>
    <m/>
    <m/>
    <m/>
    <m/>
    <m/>
    <x v="0"/>
    <x v="0"/>
    <m/>
  </r>
  <r>
    <s v=""/>
    <s v=" SR_0401_2100"/>
    <s v="ESR Straight Section Chambers - APP/Acquisition Plan Approval"/>
    <s v="6.04.05.01"/>
    <x v="0"/>
    <d v="2025-11-03T00:00:00"/>
    <d v="2025-12-03T00:00:00"/>
    <s v="rnavarrol"/>
    <s v="chetzel"/>
    <n v="0"/>
    <s v="EDIA"/>
    <s v="C"/>
    <s v="Labor"/>
    <s v="TEC"/>
    <m/>
    <s v="BNL"/>
    <s v="PED"/>
    <s v="VAC"/>
    <x v="10"/>
    <s v="A.PP080"/>
    <m/>
    <m/>
    <m/>
    <m/>
    <m/>
    <m/>
    <m/>
    <m/>
    <m/>
    <m/>
    <m/>
    <m/>
    <m/>
    <m/>
    <m/>
    <m/>
    <m/>
    <m/>
    <x v="0"/>
    <x v="0"/>
    <m/>
  </r>
  <r>
    <s v=""/>
    <s v=" SR_0401_2100"/>
    <s v="ESR Straight Section Chambers - APP/Acquisition Plan Approval"/>
    <s v="6.04.05.01"/>
    <x v="0"/>
    <d v="2025-11-03T00:00:00"/>
    <d v="2025-12-03T00:00:00"/>
    <s v="rnavarrol"/>
    <s v="chetzel"/>
    <n v="0"/>
    <s v="EDIA"/>
    <s v="C"/>
    <s v="Labor"/>
    <s v="TEC"/>
    <m/>
    <s v="BNL"/>
    <s v="PED"/>
    <s v="VAC"/>
    <x v="10"/>
    <s v="A.PP080"/>
    <m/>
    <m/>
    <m/>
    <m/>
    <m/>
    <m/>
    <m/>
    <m/>
    <m/>
    <m/>
    <m/>
    <m/>
    <m/>
    <m/>
    <m/>
    <m/>
    <m/>
    <m/>
    <x v="0"/>
    <x v="0"/>
    <m/>
  </r>
  <r>
    <s v=""/>
    <s v=" SR_0401_2100"/>
    <s v="ESR Straight Section Chambers - APP/Acquisition Plan Approval"/>
    <s v="6.04.05.01"/>
    <x v="0"/>
    <d v="2025-11-03T00:00:00"/>
    <d v="2025-12-03T00:00:00"/>
    <s v="rnavarrol"/>
    <s v="chetzel"/>
    <n v="0"/>
    <s v="EDIA"/>
    <s v="C"/>
    <s v="Labor"/>
    <s v="TEC"/>
    <m/>
    <s v="BNL"/>
    <s v="PED"/>
    <s v="VAC"/>
    <x v="10"/>
    <s v="A.PP080"/>
    <m/>
    <m/>
    <m/>
    <m/>
    <m/>
    <m/>
    <m/>
    <m/>
    <m/>
    <m/>
    <m/>
    <m/>
    <m/>
    <m/>
    <m/>
    <m/>
    <m/>
    <m/>
    <x v="0"/>
    <x v="0"/>
    <m/>
  </r>
  <r>
    <s v=""/>
    <s v=" SR_0401_2100"/>
    <s v="ESR Straight Section Chambers - APP/Acquisition Plan Approval"/>
    <s v="6.04.05.01"/>
    <x v="0"/>
    <d v="2025-11-03T00:00:00"/>
    <d v="2025-12-03T00:00:00"/>
    <s v="rnavarrol"/>
    <s v="chetzel"/>
    <n v="0"/>
    <s v="EDIA"/>
    <s v="C"/>
    <s v="Labor"/>
    <s v="TEC"/>
    <m/>
    <s v="BNL"/>
    <s v="PED"/>
    <s v="VAC"/>
    <x v="10"/>
    <s v="A.PP080"/>
    <m/>
    <m/>
    <m/>
    <m/>
    <m/>
    <m/>
    <m/>
    <m/>
    <m/>
    <m/>
    <m/>
    <m/>
    <m/>
    <m/>
    <m/>
    <m/>
    <m/>
    <m/>
    <x v="0"/>
    <x v="0"/>
    <m/>
  </r>
  <r>
    <s v=""/>
    <s v=" SR_0401_2020"/>
    <s v="ESR Straight Section Chambers - Finalize designs"/>
    <s v="6.04.05.01"/>
    <x v="0"/>
    <d v="2025-04-09T00:00:00"/>
    <d v="2025-06-04T00:00:00"/>
    <s v="rnavarrol"/>
    <s v="chetzel"/>
    <n v="20695.939999999999"/>
    <s v="EDIA"/>
    <s v="C"/>
    <s v="Labor"/>
    <s v="TEC"/>
    <m/>
    <s v="BNL"/>
    <s v="PED"/>
    <s v="VAC"/>
    <x v="6"/>
    <s v="A.PP080"/>
    <m/>
    <m/>
    <m/>
    <m/>
    <m/>
    <m/>
    <m/>
    <m/>
    <n v="20695.939999999999"/>
    <m/>
    <m/>
    <m/>
    <m/>
    <m/>
    <m/>
    <m/>
    <m/>
    <m/>
    <x v="0"/>
    <x v="0"/>
    <m/>
  </r>
  <r>
    <s v=""/>
    <s v=" SR_0401_2020"/>
    <s v="ESR Straight Section Chambers - Finalize designs"/>
    <s v="6.04.05.01"/>
    <x v="0"/>
    <d v="2025-04-09T00:00:00"/>
    <d v="2025-06-04T00:00:00"/>
    <s v="rnavarrol"/>
    <s v="chetzel"/>
    <n v="13651.99"/>
    <s v="EDIA"/>
    <s v="C"/>
    <s v="Labor"/>
    <s v="TEC"/>
    <m/>
    <s v="BNL"/>
    <s v="PED"/>
    <s v="VAC"/>
    <x v="6"/>
    <s v="A.PP080"/>
    <m/>
    <m/>
    <m/>
    <m/>
    <m/>
    <m/>
    <m/>
    <m/>
    <n v="13651.99"/>
    <m/>
    <m/>
    <m/>
    <m/>
    <m/>
    <m/>
    <m/>
    <m/>
    <m/>
    <x v="0"/>
    <x v="0"/>
    <m/>
  </r>
  <r>
    <s v=""/>
    <s v=" SR_0401_2020"/>
    <s v="ESR Straight Section Chambers - Finalize designs"/>
    <s v="6.04.05.01"/>
    <x v="0"/>
    <d v="2025-04-09T00:00:00"/>
    <d v="2025-06-04T00:00:00"/>
    <s v="rnavarrol"/>
    <s v="chetzel"/>
    <n v="0"/>
    <s v="EDIA"/>
    <s v="C"/>
    <s v="Labor"/>
    <s v="TEC"/>
    <m/>
    <s v="BNL"/>
    <s v="PED"/>
    <s v="VAC"/>
    <x v="6"/>
    <s v="A.PP080"/>
    <m/>
    <m/>
    <m/>
    <m/>
    <m/>
    <m/>
    <m/>
    <m/>
    <m/>
    <m/>
    <m/>
    <m/>
    <m/>
    <m/>
    <m/>
    <m/>
    <m/>
    <m/>
    <x v="0"/>
    <x v="0"/>
    <m/>
  </r>
  <r>
    <s v=""/>
    <s v=" SR_0401_2020"/>
    <s v="ESR Straight Section Chambers - Finalize designs"/>
    <s v="6.04.05.01"/>
    <x v="0"/>
    <d v="2025-04-09T00:00:00"/>
    <d v="2025-06-04T00:00:00"/>
    <s v="rnavarrol"/>
    <s v="chetzel"/>
    <n v="40955.96"/>
    <s v="EDIA"/>
    <s v="C"/>
    <s v="Labor"/>
    <s v="TEC"/>
    <m/>
    <s v="BNL"/>
    <s v="PED"/>
    <s v="VAC"/>
    <x v="6"/>
    <s v="A.PP080"/>
    <m/>
    <m/>
    <m/>
    <m/>
    <m/>
    <m/>
    <m/>
    <m/>
    <n v="40955.96"/>
    <m/>
    <m/>
    <m/>
    <m/>
    <m/>
    <m/>
    <m/>
    <m/>
    <m/>
    <x v="0"/>
    <x v="0"/>
    <m/>
  </r>
  <r>
    <s v=""/>
    <s v=" SR_0401_2020"/>
    <s v="ESR Straight Section Chambers - Finalize designs"/>
    <s v="6.04.05.01"/>
    <x v="0"/>
    <d v="2025-04-09T00:00:00"/>
    <d v="2025-06-04T00:00:00"/>
    <s v="rnavarrol"/>
    <s v="chetzel"/>
    <n v="6825.99"/>
    <s v="EDIA"/>
    <s v="C"/>
    <s v="Labor"/>
    <s v="TEC"/>
    <m/>
    <s v="BNL"/>
    <s v="PED"/>
    <s v="VAC"/>
    <x v="6"/>
    <s v="A.PP080"/>
    <m/>
    <m/>
    <m/>
    <m/>
    <m/>
    <m/>
    <m/>
    <m/>
    <n v="6825.99"/>
    <m/>
    <m/>
    <m/>
    <m/>
    <m/>
    <m/>
    <m/>
    <m/>
    <m/>
    <x v="0"/>
    <x v="0"/>
    <m/>
  </r>
  <r>
    <s v=""/>
    <s v=" SR_0401_2020"/>
    <s v="ESR Straight Section Chambers - Finalize designs"/>
    <s v="6.04.05.01"/>
    <x v="0"/>
    <d v="2025-04-09T00:00:00"/>
    <d v="2025-06-04T00:00:00"/>
    <s v="rnavarrol"/>
    <s v="chetzel"/>
    <n v="0"/>
    <s v="EDIA"/>
    <s v="C"/>
    <s v="Labor"/>
    <s v="TEC"/>
    <m/>
    <s v="BNL"/>
    <s v="PED"/>
    <s v="VAC"/>
    <x v="6"/>
    <s v="A.PP080"/>
    <m/>
    <m/>
    <m/>
    <m/>
    <m/>
    <m/>
    <m/>
    <m/>
    <m/>
    <m/>
    <m/>
    <m/>
    <m/>
    <m/>
    <m/>
    <m/>
    <m/>
    <m/>
    <x v="0"/>
    <x v="0"/>
    <m/>
  </r>
  <r>
    <s v=""/>
    <s v=" SR_0401_2020"/>
    <s v="ESR Straight Section Chambers - Finalize designs"/>
    <s v="6.04.05.01"/>
    <x v="0"/>
    <d v="2025-04-09T00:00:00"/>
    <d v="2025-06-04T00:00:00"/>
    <s v="rnavarrol"/>
    <s v="chetzel"/>
    <n v="0"/>
    <s v="EDIA"/>
    <s v="C"/>
    <s v="Labor"/>
    <s v="TEC"/>
    <m/>
    <s v="BNL"/>
    <s v="PED"/>
    <s v="VAC"/>
    <x v="6"/>
    <s v="A.PP080"/>
    <m/>
    <m/>
    <m/>
    <m/>
    <m/>
    <m/>
    <m/>
    <m/>
    <m/>
    <m/>
    <m/>
    <m/>
    <m/>
    <m/>
    <m/>
    <m/>
    <m/>
    <m/>
    <x v="0"/>
    <x v="0"/>
    <m/>
  </r>
  <r>
    <s v=""/>
    <s v=" SR_0401_1920"/>
    <s v="ESR Straight Section Chambers - Layout of Straight Sections"/>
    <s v="6.04.05.01"/>
    <x v="0"/>
    <d v="2024-08-27T00:00:00"/>
    <d v="2024-09-24T00:00:00"/>
    <s v="rnavarrol"/>
    <s v="chetzel"/>
    <n v="19996.080000000002"/>
    <s v="EDIA"/>
    <s v="C"/>
    <s v="Labor"/>
    <s v="TEC"/>
    <m/>
    <s v="BNL"/>
    <s v="PED"/>
    <s v="VAC"/>
    <x v="11"/>
    <s v="A.PP080"/>
    <m/>
    <m/>
    <m/>
    <m/>
    <m/>
    <m/>
    <m/>
    <n v="19996.080000000002"/>
    <m/>
    <m/>
    <m/>
    <m/>
    <m/>
    <m/>
    <m/>
    <m/>
    <m/>
    <m/>
    <x v="0"/>
    <x v="0"/>
    <m/>
  </r>
  <r>
    <s v=""/>
    <s v=" SR_0401_1920"/>
    <s v="ESR Straight Section Chambers - Layout of Straight Sections"/>
    <s v="6.04.05.01"/>
    <x v="0"/>
    <d v="2024-08-27T00:00:00"/>
    <d v="2024-09-24T00:00:00"/>
    <s v="rnavarrol"/>
    <s v="chetzel"/>
    <n v="0"/>
    <s v="EDIA"/>
    <s v="C"/>
    <s v="Labor"/>
    <s v="TEC"/>
    <m/>
    <s v="BNL"/>
    <s v="PED"/>
    <s v="VAC"/>
    <x v="11"/>
    <s v="A.PP080"/>
    <m/>
    <m/>
    <m/>
    <m/>
    <m/>
    <m/>
    <m/>
    <m/>
    <m/>
    <m/>
    <m/>
    <m/>
    <m/>
    <m/>
    <m/>
    <m/>
    <m/>
    <m/>
    <x v="0"/>
    <x v="0"/>
    <m/>
  </r>
  <r>
    <s v=""/>
    <s v=" SR_0401_1920"/>
    <s v="ESR Straight Section Chambers - Layout of Straight Sections"/>
    <s v="6.04.05.01"/>
    <x v="0"/>
    <d v="2024-08-27T00:00:00"/>
    <d v="2024-09-24T00:00:00"/>
    <s v="rnavarrol"/>
    <s v="chetzel"/>
    <n v="0"/>
    <s v="EDIA"/>
    <s v="C"/>
    <s v="Labor"/>
    <s v="TEC"/>
    <m/>
    <s v="BNL"/>
    <s v="PED"/>
    <s v="VAC"/>
    <x v="11"/>
    <s v="A.PP080"/>
    <m/>
    <m/>
    <m/>
    <m/>
    <m/>
    <m/>
    <m/>
    <m/>
    <m/>
    <m/>
    <m/>
    <m/>
    <m/>
    <m/>
    <m/>
    <m/>
    <m/>
    <m/>
    <x v="0"/>
    <x v="0"/>
    <m/>
  </r>
  <r>
    <s v=""/>
    <s v=" SR_0401_1920"/>
    <s v="ESR Straight Section Chambers - Layout of Straight Sections"/>
    <s v="6.04.05.01"/>
    <x v="0"/>
    <d v="2024-08-27T00:00:00"/>
    <d v="2024-09-24T00:00:00"/>
    <s v="rnavarrol"/>
    <s v="chetzel"/>
    <n v="26380.65"/>
    <s v="EDIA"/>
    <s v="C"/>
    <s v="Labor"/>
    <s v="TEC"/>
    <m/>
    <s v="BNL"/>
    <s v="PED"/>
    <s v="VAC"/>
    <x v="11"/>
    <s v="A.PP080"/>
    <m/>
    <m/>
    <m/>
    <m/>
    <m/>
    <m/>
    <m/>
    <n v="26380.65"/>
    <m/>
    <m/>
    <m/>
    <m/>
    <m/>
    <m/>
    <m/>
    <m/>
    <m/>
    <m/>
    <x v="0"/>
    <x v="0"/>
    <m/>
  </r>
  <r>
    <s v=""/>
    <s v=" SR_0401_1920"/>
    <s v="ESR Straight Section Chambers - Layout of Straight Sections"/>
    <s v="6.04.05.01"/>
    <x v="0"/>
    <d v="2024-08-27T00:00:00"/>
    <d v="2024-09-24T00:00:00"/>
    <s v="rnavarrol"/>
    <s v="chetzel"/>
    <n v="6595.16"/>
    <s v="EDIA"/>
    <s v="C"/>
    <s v="Labor"/>
    <s v="TEC"/>
    <m/>
    <s v="BNL"/>
    <s v="PED"/>
    <s v="VAC"/>
    <x v="11"/>
    <s v="A.PP080"/>
    <m/>
    <m/>
    <m/>
    <m/>
    <m/>
    <m/>
    <m/>
    <n v="6595.16"/>
    <m/>
    <m/>
    <m/>
    <m/>
    <m/>
    <m/>
    <m/>
    <m/>
    <m/>
    <m/>
    <x v="0"/>
    <x v="0"/>
    <m/>
  </r>
  <r>
    <s v=""/>
    <s v=" SR_0401_1920"/>
    <s v="ESR Straight Section Chambers - Layout of Straight Sections"/>
    <s v="6.04.05.01"/>
    <x v="0"/>
    <d v="2024-08-27T00:00:00"/>
    <d v="2024-09-24T00:00:00"/>
    <s v="rnavarrol"/>
    <s v="chetzel"/>
    <n v="0"/>
    <s v="EDIA"/>
    <s v="C"/>
    <s v="Labor"/>
    <s v="TEC"/>
    <m/>
    <s v="BNL"/>
    <s v="PED"/>
    <s v="VAC"/>
    <x v="11"/>
    <s v="A.PP080"/>
    <m/>
    <m/>
    <m/>
    <m/>
    <m/>
    <m/>
    <m/>
    <m/>
    <m/>
    <m/>
    <m/>
    <m/>
    <m/>
    <m/>
    <m/>
    <m/>
    <m/>
    <m/>
    <x v="0"/>
    <x v="0"/>
    <m/>
  </r>
  <r>
    <s v=""/>
    <s v=" SR_0401_1920"/>
    <s v="ESR Straight Section Chambers - Layout of Straight Sections"/>
    <s v="6.04.05.01"/>
    <x v="0"/>
    <d v="2024-08-27T00:00:00"/>
    <d v="2024-09-24T00:00:00"/>
    <s v="rnavarrol"/>
    <s v="chetzel"/>
    <n v="0"/>
    <s v="EDIA"/>
    <s v="C"/>
    <s v="Labor"/>
    <s v="TEC"/>
    <m/>
    <s v="BNL"/>
    <s v="PED"/>
    <s v="VAC"/>
    <x v="11"/>
    <s v="A.PP080"/>
    <m/>
    <m/>
    <m/>
    <m/>
    <m/>
    <m/>
    <m/>
    <m/>
    <m/>
    <m/>
    <m/>
    <m/>
    <m/>
    <m/>
    <m/>
    <m/>
    <m/>
    <m/>
    <x v="0"/>
    <x v="0"/>
    <m/>
  </r>
  <r>
    <s v=""/>
    <s v=" SR_0401_1930"/>
    <s v="ESR Straight Section Chambers - Develop preliminary design"/>
    <s v="6.04.05.01"/>
    <x v="0"/>
    <d v="2024-08-27T00:00:00"/>
    <d v="2024-10-08T00:00:00"/>
    <s v="rnavarrol"/>
    <s v="chetzel"/>
    <n v="20136.05"/>
    <s v="EDIA"/>
    <s v="C"/>
    <s v="Labor"/>
    <s v="TEC"/>
    <m/>
    <s v="BNL"/>
    <s v="PED"/>
    <s v="VAC"/>
    <x v="11"/>
    <s v="A.PP080"/>
    <m/>
    <m/>
    <m/>
    <m/>
    <m/>
    <m/>
    <m/>
    <n v="16108.84"/>
    <n v="4027.21"/>
    <m/>
    <m/>
    <m/>
    <m/>
    <m/>
    <m/>
    <m/>
    <m/>
    <m/>
    <x v="0"/>
    <x v="0"/>
    <m/>
  </r>
  <r>
    <s v=""/>
    <s v=" SR_0401_1930"/>
    <s v="ESR Straight Section Chambers - Develop preliminary design"/>
    <s v="6.04.05.01"/>
    <x v="0"/>
    <d v="2024-08-27T00:00:00"/>
    <d v="2024-10-08T00:00:00"/>
    <s v="rnavarrol"/>
    <s v="chetzel"/>
    <n v="0"/>
    <s v="EDIA"/>
    <s v="C"/>
    <s v="Labor"/>
    <s v="TEC"/>
    <m/>
    <s v="BNL"/>
    <s v="PED"/>
    <s v="VAC"/>
    <x v="11"/>
    <s v="A.PP080"/>
    <m/>
    <m/>
    <m/>
    <m/>
    <m/>
    <m/>
    <m/>
    <m/>
    <m/>
    <m/>
    <m/>
    <m/>
    <m/>
    <m/>
    <m/>
    <m/>
    <m/>
    <m/>
    <x v="0"/>
    <x v="0"/>
    <m/>
  </r>
  <r>
    <s v=""/>
    <s v=" SR_0401_1930"/>
    <s v="ESR Straight Section Chambers - Develop preliminary design"/>
    <s v="6.04.05.01"/>
    <x v="0"/>
    <d v="2024-08-27T00:00:00"/>
    <d v="2024-10-08T00:00:00"/>
    <s v="rnavarrol"/>
    <s v="chetzel"/>
    <n v="0"/>
    <s v="EDIA"/>
    <s v="C"/>
    <s v="Labor"/>
    <s v="TEC"/>
    <m/>
    <s v="BNL"/>
    <s v="PED"/>
    <s v="VAC"/>
    <x v="11"/>
    <s v="A.PP080"/>
    <m/>
    <m/>
    <m/>
    <m/>
    <m/>
    <m/>
    <m/>
    <m/>
    <m/>
    <m/>
    <m/>
    <m/>
    <m/>
    <m/>
    <m/>
    <m/>
    <m/>
    <m/>
    <x v="0"/>
    <x v="0"/>
    <m/>
  </r>
  <r>
    <s v=""/>
    <s v=" SR_0401_1930"/>
    <s v="ESR Straight Section Chambers - Develop preliminary design"/>
    <s v="6.04.05.01"/>
    <x v="0"/>
    <d v="2024-08-27T00:00:00"/>
    <d v="2024-10-08T00:00:00"/>
    <s v="rnavarrol"/>
    <s v="chetzel"/>
    <n v="13282.66"/>
    <s v="EDIA"/>
    <s v="C"/>
    <s v="Labor"/>
    <s v="TEC"/>
    <m/>
    <s v="BNL"/>
    <s v="PED"/>
    <s v="VAC"/>
    <x v="11"/>
    <s v="A.PP080"/>
    <m/>
    <m/>
    <m/>
    <m/>
    <m/>
    <m/>
    <m/>
    <n v="10626.12"/>
    <n v="2656.53"/>
    <m/>
    <m/>
    <m/>
    <m/>
    <m/>
    <m/>
    <m/>
    <m/>
    <m/>
    <x v="0"/>
    <x v="0"/>
    <m/>
  </r>
  <r>
    <s v=""/>
    <s v=" SR_0401_1930"/>
    <s v="ESR Straight Section Chambers - Develop preliminary design"/>
    <s v="6.04.05.01"/>
    <x v="0"/>
    <d v="2024-08-27T00:00:00"/>
    <d v="2024-10-08T00:00:00"/>
    <s v="rnavarrol"/>
    <s v="chetzel"/>
    <n v="0"/>
    <s v="EDIA"/>
    <s v="C"/>
    <s v="Labor"/>
    <s v="TEC"/>
    <m/>
    <s v="BNL"/>
    <s v="PED"/>
    <s v="VAC"/>
    <x v="11"/>
    <s v="A.PP080"/>
    <m/>
    <m/>
    <m/>
    <m/>
    <m/>
    <m/>
    <m/>
    <m/>
    <m/>
    <m/>
    <m/>
    <m/>
    <m/>
    <m/>
    <m/>
    <m/>
    <m/>
    <m/>
    <x v="0"/>
    <x v="0"/>
    <m/>
  </r>
  <r>
    <s v=""/>
    <s v=" SR_0401_1930"/>
    <s v="ESR Straight Section Chambers - Develop preliminary design"/>
    <s v="6.04.05.01"/>
    <x v="0"/>
    <d v="2024-08-27T00:00:00"/>
    <d v="2024-10-08T00:00:00"/>
    <s v="rnavarrol"/>
    <s v="chetzel"/>
    <n v="0"/>
    <s v="EDIA"/>
    <s v="C"/>
    <s v="Labor"/>
    <s v="TEC"/>
    <m/>
    <s v="BNL"/>
    <s v="PED"/>
    <s v="VAC"/>
    <x v="11"/>
    <s v="A.PP080"/>
    <m/>
    <m/>
    <m/>
    <m/>
    <m/>
    <m/>
    <m/>
    <m/>
    <m/>
    <m/>
    <m/>
    <m/>
    <m/>
    <m/>
    <m/>
    <m/>
    <m/>
    <m/>
    <x v="0"/>
    <x v="0"/>
    <m/>
  </r>
  <r>
    <s v=""/>
    <s v=" SR_0401_1930"/>
    <s v="ESR Straight Section Chambers - Develop preliminary design"/>
    <s v="6.04.05.01"/>
    <x v="0"/>
    <d v="2024-08-27T00:00:00"/>
    <d v="2024-10-08T00:00:00"/>
    <s v="rnavarrol"/>
    <s v="chetzel"/>
    <n v="0"/>
    <s v="EDIA"/>
    <s v="C"/>
    <s v="Labor"/>
    <s v="TEC"/>
    <m/>
    <s v="BNL"/>
    <s v="PED"/>
    <s v="VAC"/>
    <x v="11"/>
    <s v="A.PP080"/>
    <m/>
    <m/>
    <m/>
    <m/>
    <m/>
    <m/>
    <m/>
    <m/>
    <m/>
    <m/>
    <m/>
    <m/>
    <m/>
    <m/>
    <m/>
    <m/>
    <m/>
    <m/>
    <x v="0"/>
    <x v="0"/>
    <m/>
  </r>
  <r>
    <s v=""/>
    <s v=" SR_0401_1960"/>
    <s v="ESR Straight Section Chambers - Complete preliminary design"/>
    <s v="6.04.05.01"/>
    <x v="0"/>
    <d v="2024-11-22T00:00:00"/>
    <d v="2024-12-23T00:00:00"/>
    <s v="rnavarrol"/>
    <s v="chetzel"/>
    <n v="5173.99"/>
    <s v="EDIA"/>
    <s v="C"/>
    <s v="Labor"/>
    <s v="TEC"/>
    <m/>
    <s v="BNL"/>
    <s v="PED"/>
    <s v="VAC"/>
    <x v="11"/>
    <s v="A.PP080"/>
    <m/>
    <m/>
    <m/>
    <m/>
    <m/>
    <m/>
    <m/>
    <m/>
    <n v="5173.99"/>
    <m/>
    <m/>
    <m/>
    <m/>
    <m/>
    <m/>
    <m/>
    <m/>
    <m/>
    <x v="0"/>
    <x v="0"/>
    <m/>
  </r>
  <r>
    <s v=""/>
    <s v=" SR_0401_1960"/>
    <s v="ESR Straight Section Chambers - Complete preliminary design"/>
    <s v="6.04.05.01"/>
    <x v="0"/>
    <d v="2024-11-22T00:00:00"/>
    <d v="2024-12-23T00:00:00"/>
    <s v="rnavarrol"/>
    <s v="chetzel"/>
    <n v="0"/>
    <s v="EDIA"/>
    <s v="C"/>
    <s v="Labor"/>
    <s v="TEC"/>
    <m/>
    <s v="BNL"/>
    <s v="PED"/>
    <s v="VAC"/>
    <x v="11"/>
    <s v="A.PP080"/>
    <m/>
    <m/>
    <m/>
    <m/>
    <m/>
    <m/>
    <m/>
    <m/>
    <m/>
    <m/>
    <m/>
    <m/>
    <m/>
    <m/>
    <m/>
    <m/>
    <m/>
    <m/>
    <x v="0"/>
    <x v="0"/>
    <m/>
  </r>
  <r>
    <s v=""/>
    <s v=" SR_0401_1960"/>
    <s v="ESR Straight Section Chambers - Complete preliminary design"/>
    <s v="6.04.05.01"/>
    <x v="0"/>
    <d v="2024-11-22T00:00:00"/>
    <d v="2024-12-23T00:00:00"/>
    <s v="rnavarrol"/>
    <s v="chetzel"/>
    <n v="0"/>
    <s v="EDIA"/>
    <s v="C"/>
    <s v="Labor"/>
    <s v="TEC"/>
    <m/>
    <s v="BNL"/>
    <s v="PED"/>
    <s v="VAC"/>
    <x v="11"/>
    <s v="A.PP080"/>
    <m/>
    <m/>
    <m/>
    <m/>
    <m/>
    <m/>
    <m/>
    <m/>
    <m/>
    <m/>
    <m/>
    <m/>
    <m/>
    <m/>
    <m/>
    <m/>
    <m/>
    <m/>
    <x v="0"/>
    <x v="0"/>
    <m/>
  </r>
  <r>
    <s v=""/>
    <s v=" SR_0401_1960"/>
    <s v="ESR Straight Section Chambers - Complete preliminary design"/>
    <s v="6.04.05.01"/>
    <x v="0"/>
    <d v="2024-11-22T00:00:00"/>
    <d v="2024-12-23T00:00:00"/>
    <s v="rnavarrol"/>
    <s v="chetzel"/>
    <n v="27303.97"/>
    <s v="EDIA"/>
    <s v="C"/>
    <s v="Labor"/>
    <s v="TEC"/>
    <m/>
    <s v="BNL"/>
    <s v="PED"/>
    <s v="VAC"/>
    <x v="11"/>
    <s v="A.PP080"/>
    <m/>
    <m/>
    <m/>
    <m/>
    <m/>
    <m/>
    <m/>
    <m/>
    <n v="27303.97"/>
    <m/>
    <m/>
    <m/>
    <m/>
    <m/>
    <m/>
    <m/>
    <m/>
    <m/>
    <x v="0"/>
    <x v="0"/>
    <m/>
  </r>
  <r>
    <s v=""/>
    <s v=" SR_0401_1960"/>
    <s v="ESR Straight Section Chambers - Complete preliminary design"/>
    <s v="6.04.05.01"/>
    <x v="0"/>
    <d v="2024-11-22T00:00:00"/>
    <d v="2024-12-23T00:00:00"/>
    <s v="rnavarrol"/>
    <s v="chetzel"/>
    <n v="3413"/>
    <s v="EDIA"/>
    <s v="C"/>
    <s v="Labor"/>
    <s v="TEC"/>
    <m/>
    <s v="BNL"/>
    <s v="PED"/>
    <s v="VAC"/>
    <x v="11"/>
    <s v="A.PP080"/>
    <m/>
    <m/>
    <m/>
    <m/>
    <m/>
    <m/>
    <m/>
    <m/>
    <n v="3413"/>
    <m/>
    <m/>
    <m/>
    <m/>
    <m/>
    <m/>
    <m/>
    <m/>
    <m/>
    <x v="0"/>
    <x v="0"/>
    <m/>
  </r>
  <r>
    <s v=""/>
    <s v=" SR_0401_1960"/>
    <s v="ESR Straight Section Chambers - Complete preliminary design"/>
    <s v="6.04.05.01"/>
    <x v="0"/>
    <d v="2024-11-22T00:00:00"/>
    <d v="2024-12-23T00:00:00"/>
    <s v="rnavarrol"/>
    <s v="chetzel"/>
    <n v="0"/>
    <s v="EDIA"/>
    <s v="C"/>
    <s v="Labor"/>
    <s v="TEC"/>
    <m/>
    <s v="BNL"/>
    <s v="PED"/>
    <s v="VAC"/>
    <x v="11"/>
    <s v="A.PP080"/>
    <m/>
    <m/>
    <m/>
    <m/>
    <m/>
    <m/>
    <m/>
    <m/>
    <m/>
    <m/>
    <m/>
    <m/>
    <m/>
    <m/>
    <m/>
    <m/>
    <m/>
    <m/>
    <x v="0"/>
    <x v="0"/>
    <m/>
  </r>
  <r>
    <s v=""/>
    <s v=" SR_0401_1960"/>
    <s v="ESR Straight Section Chambers - Complete preliminary design"/>
    <s v="6.04.05.01"/>
    <x v="0"/>
    <d v="2024-11-22T00:00:00"/>
    <d v="2024-12-23T00:00:00"/>
    <s v="rnavarrol"/>
    <s v="chetzel"/>
    <n v="0"/>
    <s v="EDIA"/>
    <s v="C"/>
    <s v="Labor"/>
    <s v="TEC"/>
    <m/>
    <s v="BNL"/>
    <s v="PED"/>
    <s v="VAC"/>
    <x v="11"/>
    <s v="A.PP080"/>
    <m/>
    <m/>
    <m/>
    <m/>
    <m/>
    <m/>
    <m/>
    <m/>
    <m/>
    <m/>
    <m/>
    <m/>
    <m/>
    <m/>
    <m/>
    <m/>
    <m/>
    <m/>
    <x v="0"/>
    <x v="0"/>
    <m/>
  </r>
  <r>
    <s v=""/>
    <s v=" SR_0401_1950"/>
    <s v="ESR Straight Section Chambers - Develop preliminary drawings"/>
    <s v="6.04.05.01"/>
    <x v="0"/>
    <d v="2024-10-09T00:00:00"/>
    <d v="2024-11-21T00:00:00"/>
    <s v="rnavarrol"/>
    <s v="chetzel"/>
    <n v="20695.939999999999"/>
    <s v="EDIA"/>
    <s v="C"/>
    <s v="Labor"/>
    <s v="TEC"/>
    <m/>
    <s v="BNL"/>
    <s v="PED"/>
    <s v="VAC"/>
    <x v="11"/>
    <s v="A.PP080"/>
    <m/>
    <m/>
    <m/>
    <m/>
    <m/>
    <m/>
    <m/>
    <m/>
    <n v="20695.939999999999"/>
    <m/>
    <m/>
    <m/>
    <m/>
    <m/>
    <m/>
    <m/>
    <m/>
    <m/>
    <x v="0"/>
    <x v="0"/>
    <m/>
  </r>
  <r>
    <s v=""/>
    <s v=" SR_0401_1950"/>
    <s v="ESR Straight Section Chambers - Develop preliminary drawings"/>
    <s v="6.04.05.01"/>
    <x v="0"/>
    <d v="2024-10-09T00:00:00"/>
    <d v="2024-11-21T00:00:00"/>
    <s v="rnavarrol"/>
    <s v="chetzel"/>
    <n v="0"/>
    <s v="EDIA"/>
    <s v="C"/>
    <s v="Labor"/>
    <s v="TEC"/>
    <m/>
    <s v="BNL"/>
    <s v="PED"/>
    <s v="VAC"/>
    <x v="11"/>
    <s v="A.PP080"/>
    <m/>
    <m/>
    <m/>
    <m/>
    <m/>
    <m/>
    <m/>
    <m/>
    <m/>
    <m/>
    <m/>
    <m/>
    <m/>
    <m/>
    <m/>
    <m/>
    <m/>
    <m/>
    <x v="0"/>
    <x v="0"/>
    <m/>
  </r>
  <r>
    <s v=""/>
    <s v=" SR_0401_1950"/>
    <s v="ESR Straight Section Chambers - Develop preliminary drawings"/>
    <s v="6.04.05.01"/>
    <x v="0"/>
    <d v="2024-10-09T00:00:00"/>
    <d v="2024-11-21T00:00:00"/>
    <s v="rnavarrol"/>
    <s v="chetzel"/>
    <n v="0"/>
    <s v="EDIA"/>
    <s v="C"/>
    <s v="Labor"/>
    <s v="TEC"/>
    <m/>
    <s v="BNL"/>
    <s v="PED"/>
    <s v="VAC"/>
    <x v="11"/>
    <s v="A.PP080"/>
    <m/>
    <m/>
    <m/>
    <m/>
    <m/>
    <m/>
    <m/>
    <m/>
    <m/>
    <m/>
    <m/>
    <m/>
    <m/>
    <m/>
    <m/>
    <m/>
    <m/>
    <m/>
    <x v="0"/>
    <x v="0"/>
    <m/>
  </r>
  <r>
    <s v=""/>
    <s v=" SR_0401_1950"/>
    <s v="ESR Straight Section Chambers - Develop preliminary drawings"/>
    <s v="6.04.05.01"/>
    <x v="0"/>
    <d v="2024-10-09T00:00:00"/>
    <d v="2024-11-21T00:00:00"/>
    <s v="rnavarrol"/>
    <s v="chetzel"/>
    <n v="20477.98"/>
    <s v="EDIA"/>
    <s v="C"/>
    <s v="Labor"/>
    <s v="TEC"/>
    <m/>
    <s v="BNL"/>
    <s v="PED"/>
    <s v="VAC"/>
    <x v="11"/>
    <s v="A.PP080"/>
    <m/>
    <m/>
    <m/>
    <m/>
    <m/>
    <m/>
    <m/>
    <m/>
    <n v="20477.98"/>
    <m/>
    <m/>
    <m/>
    <m/>
    <m/>
    <m/>
    <m/>
    <m/>
    <m/>
    <x v="0"/>
    <x v="0"/>
    <m/>
  </r>
  <r>
    <s v=""/>
    <s v=" SR_0401_1950"/>
    <s v="ESR Straight Section Chambers - Develop preliminary drawings"/>
    <s v="6.04.05.01"/>
    <x v="0"/>
    <d v="2024-10-09T00:00:00"/>
    <d v="2024-11-21T00:00:00"/>
    <s v="rnavarrol"/>
    <s v="chetzel"/>
    <n v="6825.99"/>
    <s v="EDIA"/>
    <s v="C"/>
    <s v="Labor"/>
    <s v="TEC"/>
    <m/>
    <s v="BNL"/>
    <s v="PED"/>
    <s v="VAC"/>
    <x v="11"/>
    <s v="A.PP080"/>
    <m/>
    <m/>
    <m/>
    <m/>
    <m/>
    <m/>
    <m/>
    <m/>
    <n v="6825.99"/>
    <m/>
    <m/>
    <m/>
    <m/>
    <m/>
    <m/>
    <m/>
    <m/>
    <m/>
    <x v="0"/>
    <x v="0"/>
    <m/>
  </r>
  <r>
    <s v=""/>
    <s v=" SR_0401_1950"/>
    <s v="ESR Straight Section Chambers - Develop preliminary drawings"/>
    <s v="6.04.05.01"/>
    <x v="0"/>
    <d v="2024-10-09T00:00:00"/>
    <d v="2024-11-21T00:00:00"/>
    <s v="rnavarrol"/>
    <s v="chetzel"/>
    <n v="0"/>
    <s v="EDIA"/>
    <s v="C"/>
    <s v="Labor"/>
    <s v="TEC"/>
    <m/>
    <s v="BNL"/>
    <s v="PED"/>
    <s v="VAC"/>
    <x v="11"/>
    <s v="A.PP080"/>
    <m/>
    <m/>
    <m/>
    <m/>
    <m/>
    <m/>
    <m/>
    <m/>
    <m/>
    <m/>
    <m/>
    <m/>
    <m/>
    <m/>
    <m/>
    <m/>
    <m/>
    <m/>
    <x v="0"/>
    <x v="0"/>
    <m/>
  </r>
  <r>
    <s v=""/>
    <s v=" SR_0401_1950"/>
    <s v="ESR Straight Section Chambers - Develop preliminary drawings"/>
    <s v="6.04.05.01"/>
    <x v="0"/>
    <d v="2024-10-09T00:00:00"/>
    <d v="2024-11-21T00:00:00"/>
    <s v="rnavarrol"/>
    <s v="chetzel"/>
    <n v="0"/>
    <s v="EDIA"/>
    <s v="C"/>
    <s v="Labor"/>
    <s v="TEC"/>
    <m/>
    <s v="BNL"/>
    <s v="PED"/>
    <s v="VAC"/>
    <x v="11"/>
    <s v="A.PP080"/>
    <m/>
    <m/>
    <m/>
    <m/>
    <m/>
    <m/>
    <m/>
    <m/>
    <m/>
    <m/>
    <m/>
    <m/>
    <m/>
    <m/>
    <m/>
    <m/>
    <m/>
    <m/>
    <x v="0"/>
    <x v="0"/>
    <m/>
  </r>
  <r>
    <s v=""/>
    <s v=" SR_0401_2060"/>
    <s v="ESR Straight Section Chambers - Finalize drawings"/>
    <s v="6.04.05.01"/>
    <x v="0"/>
    <d v="2025-08-05T00:00:00"/>
    <d v="2025-09-30T00:00:00"/>
    <s v="rnavarrol"/>
    <s v="chetzel"/>
    <n v="20695.939999999999"/>
    <s v="EDIA"/>
    <s v="C"/>
    <s v="Labor"/>
    <s v="TEC"/>
    <m/>
    <s v="BNL"/>
    <s v="PED"/>
    <s v="VAC"/>
    <x v="6"/>
    <s v="A.PP080"/>
    <m/>
    <m/>
    <m/>
    <m/>
    <m/>
    <m/>
    <m/>
    <m/>
    <n v="20695.939999999999"/>
    <m/>
    <m/>
    <m/>
    <m/>
    <m/>
    <m/>
    <m/>
    <m/>
    <m/>
    <x v="0"/>
    <x v="0"/>
    <m/>
  </r>
  <r>
    <s v=""/>
    <s v=" SR_0401_2060"/>
    <s v="ESR Straight Section Chambers - Finalize drawings"/>
    <s v="6.04.05.01"/>
    <x v="0"/>
    <d v="2025-08-05T00:00:00"/>
    <d v="2025-09-30T00:00:00"/>
    <s v="rnavarrol"/>
    <s v="chetzel"/>
    <n v="0"/>
    <s v="EDIA"/>
    <s v="C"/>
    <s v="Labor"/>
    <s v="TEC"/>
    <m/>
    <s v="BNL"/>
    <s v="PED"/>
    <s v="VAC"/>
    <x v="6"/>
    <s v="A.PP080"/>
    <m/>
    <m/>
    <m/>
    <m/>
    <m/>
    <m/>
    <m/>
    <m/>
    <m/>
    <m/>
    <m/>
    <m/>
    <m/>
    <m/>
    <m/>
    <m/>
    <m/>
    <m/>
    <x v="0"/>
    <x v="0"/>
    <m/>
  </r>
  <r>
    <s v=""/>
    <s v=" SR_0401_2060"/>
    <s v="ESR Straight Section Chambers - Finalize drawings"/>
    <s v="6.04.05.01"/>
    <x v="0"/>
    <d v="2025-08-05T00:00:00"/>
    <d v="2025-09-30T00:00:00"/>
    <s v="rnavarrol"/>
    <s v="chetzel"/>
    <n v="0"/>
    <s v="EDIA"/>
    <s v="C"/>
    <s v="Labor"/>
    <s v="TEC"/>
    <m/>
    <s v="BNL"/>
    <s v="PED"/>
    <s v="VAC"/>
    <x v="6"/>
    <s v="A.PP080"/>
    <m/>
    <m/>
    <m/>
    <m/>
    <m/>
    <m/>
    <m/>
    <m/>
    <m/>
    <m/>
    <m/>
    <m/>
    <m/>
    <m/>
    <m/>
    <m/>
    <m/>
    <m/>
    <x v="0"/>
    <x v="0"/>
    <m/>
  </r>
  <r>
    <s v=""/>
    <s v=" SR_0401_2060"/>
    <s v="ESR Straight Section Chambers - Finalize drawings"/>
    <s v="6.04.05.01"/>
    <x v="0"/>
    <d v="2025-08-05T00:00:00"/>
    <d v="2025-09-30T00:00:00"/>
    <s v="rnavarrol"/>
    <s v="chetzel"/>
    <n v="13651.99"/>
    <s v="EDIA"/>
    <s v="C"/>
    <s v="Labor"/>
    <s v="TEC"/>
    <m/>
    <s v="BNL"/>
    <s v="PED"/>
    <s v="VAC"/>
    <x v="6"/>
    <s v="A.PP080"/>
    <m/>
    <m/>
    <m/>
    <m/>
    <m/>
    <m/>
    <m/>
    <m/>
    <n v="13651.99"/>
    <m/>
    <m/>
    <m/>
    <m/>
    <m/>
    <m/>
    <m/>
    <m/>
    <m/>
    <x v="0"/>
    <x v="0"/>
    <m/>
  </r>
  <r>
    <s v=""/>
    <s v=" SR_0401_2060"/>
    <s v="ESR Straight Section Chambers - Finalize drawings"/>
    <s v="6.04.05.01"/>
    <x v="0"/>
    <d v="2025-08-05T00:00:00"/>
    <d v="2025-09-30T00:00:00"/>
    <s v="rnavarrol"/>
    <s v="chetzel"/>
    <n v="6825.99"/>
    <s v="EDIA"/>
    <s v="C"/>
    <s v="Labor"/>
    <s v="TEC"/>
    <m/>
    <s v="BNL"/>
    <s v="PED"/>
    <s v="VAC"/>
    <x v="6"/>
    <s v="A.PP080"/>
    <m/>
    <m/>
    <m/>
    <m/>
    <m/>
    <m/>
    <m/>
    <m/>
    <n v="6825.99"/>
    <m/>
    <m/>
    <m/>
    <m/>
    <m/>
    <m/>
    <m/>
    <m/>
    <m/>
    <x v="0"/>
    <x v="0"/>
    <m/>
  </r>
  <r>
    <s v=""/>
    <s v=" SR_0401_2060"/>
    <s v="ESR Straight Section Chambers - Finalize drawings"/>
    <s v="6.04.05.01"/>
    <x v="0"/>
    <d v="2025-08-05T00:00:00"/>
    <d v="2025-09-30T00:00:00"/>
    <s v="rnavarrol"/>
    <s v="chetzel"/>
    <n v="0"/>
    <s v="EDIA"/>
    <s v="C"/>
    <s v="Labor"/>
    <s v="TEC"/>
    <m/>
    <s v="BNL"/>
    <s v="PED"/>
    <s v="VAC"/>
    <x v="6"/>
    <s v="A.PP080"/>
    <m/>
    <m/>
    <m/>
    <m/>
    <m/>
    <m/>
    <m/>
    <m/>
    <m/>
    <m/>
    <m/>
    <m/>
    <m/>
    <m/>
    <m/>
    <m/>
    <m/>
    <m/>
    <x v="0"/>
    <x v="0"/>
    <m/>
  </r>
  <r>
    <s v=""/>
    <s v=" SR_0401_2060"/>
    <s v="ESR Straight Section Chambers - Finalize drawings"/>
    <s v="6.04.05.01"/>
    <x v="0"/>
    <d v="2025-08-05T00:00:00"/>
    <d v="2025-09-30T00:00:00"/>
    <s v="rnavarrol"/>
    <s v="chetzel"/>
    <n v="0"/>
    <s v="EDIA"/>
    <s v="C"/>
    <s v="Labor"/>
    <s v="TEC"/>
    <m/>
    <s v="BNL"/>
    <s v="PED"/>
    <s v="VAC"/>
    <x v="6"/>
    <s v="A.PP080"/>
    <m/>
    <m/>
    <m/>
    <m/>
    <m/>
    <m/>
    <m/>
    <m/>
    <m/>
    <m/>
    <m/>
    <m/>
    <m/>
    <m/>
    <m/>
    <m/>
    <m/>
    <m/>
    <x v="0"/>
    <x v="0"/>
    <m/>
  </r>
  <r>
    <s v=""/>
    <s v=" SR_0401_2000"/>
    <s v="ESR Straight Section Chambers - Finalize requirements"/>
    <s v="6.04.05.01"/>
    <x v="0"/>
    <d v="2025-03-12T00:00:00"/>
    <d v="2025-04-08T00:00:00"/>
    <s v="rnavarrol"/>
    <s v="chetzel"/>
    <n v="5173.99"/>
    <s v="EDIA"/>
    <s v="C"/>
    <s v="Labor"/>
    <s v="TEC"/>
    <m/>
    <s v="BNL"/>
    <s v="PED"/>
    <s v="VAC"/>
    <x v="6"/>
    <s v="A.PP080"/>
    <m/>
    <m/>
    <m/>
    <m/>
    <m/>
    <m/>
    <m/>
    <m/>
    <n v="5173.99"/>
    <m/>
    <m/>
    <m/>
    <m/>
    <m/>
    <m/>
    <m/>
    <m/>
    <m/>
    <x v="0"/>
    <x v="0"/>
    <m/>
  </r>
  <r>
    <s v=""/>
    <s v=" SR_0401_2000"/>
    <s v="ESR Straight Section Chambers - Finalize requirements"/>
    <s v="6.04.05.01"/>
    <x v="0"/>
    <d v="2025-03-12T00:00:00"/>
    <d v="2025-04-08T00:00:00"/>
    <s v="rnavarrol"/>
    <s v="chetzel"/>
    <n v="6825.99"/>
    <s v="EDIA"/>
    <s v="C"/>
    <s v="Labor"/>
    <s v="TEC"/>
    <m/>
    <s v="BNL"/>
    <s v="PED"/>
    <s v="VAC"/>
    <x v="6"/>
    <s v="A.PP080"/>
    <m/>
    <m/>
    <m/>
    <m/>
    <m/>
    <m/>
    <m/>
    <m/>
    <n v="6825.99"/>
    <m/>
    <m/>
    <m/>
    <m/>
    <m/>
    <m/>
    <m/>
    <m/>
    <m/>
    <x v="0"/>
    <x v="0"/>
    <m/>
  </r>
  <r>
    <s v=""/>
    <s v=" SR_0401_2000"/>
    <s v="ESR Straight Section Chambers - Finalize requirements"/>
    <s v="6.04.05.01"/>
    <x v="0"/>
    <d v="2025-03-12T00:00:00"/>
    <d v="2025-04-08T00:00:00"/>
    <s v="rnavarrol"/>
    <s v="chetzel"/>
    <n v="27303.97"/>
    <s v="EDIA"/>
    <s v="C"/>
    <s v="Labor"/>
    <s v="TEC"/>
    <m/>
    <s v="BNL"/>
    <s v="PED"/>
    <s v="VAC"/>
    <x v="6"/>
    <s v="A.PP080"/>
    <m/>
    <m/>
    <m/>
    <m/>
    <m/>
    <m/>
    <m/>
    <m/>
    <n v="27303.97"/>
    <m/>
    <m/>
    <m/>
    <m/>
    <m/>
    <m/>
    <m/>
    <m/>
    <m/>
    <x v="0"/>
    <x v="0"/>
    <m/>
  </r>
  <r>
    <s v=""/>
    <s v=" SR_0401_2000"/>
    <s v="ESR Straight Section Chambers - Finalize requirements"/>
    <s v="6.04.05.01"/>
    <x v="0"/>
    <d v="2025-03-12T00:00:00"/>
    <d v="2025-04-08T00:00:00"/>
    <s v="rnavarrol"/>
    <s v="chetzel"/>
    <n v="6825.99"/>
    <s v="EDIA"/>
    <s v="C"/>
    <s v="Labor"/>
    <s v="TEC"/>
    <m/>
    <s v="BNL"/>
    <s v="PED"/>
    <s v="VAC"/>
    <x v="6"/>
    <s v="A.PP080"/>
    <m/>
    <m/>
    <m/>
    <m/>
    <m/>
    <m/>
    <m/>
    <m/>
    <n v="6825.99"/>
    <m/>
    <m/>
    <m/>
    <m/>
    <m/>
    <m/>
    <m/>
    <m/>
    <m/>
    <x v="0"/>
    <x v="0"/>
    <m/>
  </r>
  <r>
    <s v=""/>
    <s v=" SR_0401_2010"/>
    <s v="ESR Straight Section Chambers - Draft SOW/SPECS"/>
    <s v="6.04.05.01"/>
    <x v="0"/>
    <d v="2025-03-12T00:00:00"/>
    <d v="2025-04-08T00:00:00"/>
    <s v="rnavarrol"/>
    <s v="chetzel"/>
    <n v="5173.99"/>
    <s v="EDIA"/>
    <s v="C"/>
    <s v="Labor"/>
    <s v="TEC"/>
    <m/>
    <s v="BNL"/>
    <s v="PED"/>
    <s v="VAC"/>
    <x v="10"/>
    <s v="A.PP080"/>
    <m/>
    <m/>
    <m/>
    <m/>
    <m/>
    <m/>
    <m/>
    <m/>
    <n v="5173.99"/>
    <m/>
    <m/>
    <m/>
    <m/>
    <m/>
    <m/>
    <m/>
    <m/>
    <m/>
    <x v="0"/>
    <x v="0"/>
    <m/>
  </r>
  <r>
    <s v=""/>
    <s v=" SR_0401_2010"/>
    <s v="ESR Straight Section Chambers - Draft SOW/SPECS"/>
    <s v="6.04.05.01"/>
    <x v="0"/>
    <d v="2025-03-12T00:00:00"/>
    <d v="2025-04-08T00:00:00"/>
    <s v="rnavarrol"/>
    <s v="chetzel"/>
    <n v="6825.99"/>
    <s v="EDIA"/>
    <s v="C"/>
    <s v="Labor"/>
    <s v="TEC"/>
    <m/>
    <s v="BNL"/>
    <s v="PED"/>
    <s v="VAC"/>
    <x v="10"/>
    <s v="A.PP080"/>
    <m/>
    <m/>
    <m/>
    <m/>
    <m/>
    <m/>
    <m/>
    <m/>
    <n v="6825.99"/>
    <m/>
    <m/>
    <m/>
    <m/>
    <m/>
    <m/>
    <m/>
    <m/>
    <m/>
    <x v="0"/>
    <x v="0"/>
    <m/>
  </r>
  <r>
    <s v=""/>
    <s v=" SR_0401_2010"/>
    <s v="ESR Straight Section Chambers - Draft SOW/SPECS"/>
    <s v="6.04.05.01"/>
    <x v="0"/>
    <d v="2025-03-12T00:00:00"/>
    <d v="2025-04-08T00:00:00"/>
    <s v="rnavarrol"/>
    <s v="chetzel"/>
    <n v="27303.97"/>
    <s v="EDIA"/>
    <s v="C"/>
    <s v="Labor"/>
    <s v="TEC"/>
    <m/>
    <s v="BNL"/>
    <s v="PED"/>
    <s v="VAC"/>
    <x v="10"/>
    <s v="A.PP080"/>
    <m/>
    <m/>
    <m/>
    <m/>
    <m/>
    <m/>
    <m/>
    <m/>
    <n v="27303.97"/>
    <m/>
    <m/>
    <m/>
    <m/>
    <m/>
    <m/>
    <m/>
    <m/>
    <m/>
    <x v="0"/>
    <x v="0"/>
    <m/>
  </r>
  <r>
    <s v=""/>
    <s v=" SR_0401_2010"/>
    <s v="ESR Straight Section Chambers - Draft SOW/SPECS"/>
    <s v="6.04.05.01"/>
    <x v="0"/>
    <d v="2025-03-12T00:00:00"/>
    <d v="2025-04-08T00:00:00"/>
    <s v="rnavarrol"/>
    <s v="chetzel"/>
    <n v="6825.99"/>
    <s v="EDIA"/>
    <s v="C"/>
    <s v="Labor"/>
    <s v="TEC"/>
    <m/>
    <s v="BNL"/>
    <s v="PED"/>
    <s v="VAC"/>
    <x v="10"/>
    <s v="A.PP080"/>
    <m/>
    <m/>
    <m/>
    <m/>
    <m/>
    <m/>
    <m/>
    <m/>
    <n v="6825.99"/>
    <m/>
    <m/>
    <m/>
    <m/>
    <m/>
    <m/>
    <m/>
    <m/>
    <m/>
    <x v="0"/>
    <x v="0"/>
    <m/>
  </r>
  <r>
    <s v=""/>
    <s v=" SR_0401_2030"/>
    <s v="ESR Straight Section Chambers - Prepare for Final Design Review"/>
    <s v="6.04.05.01"/>
    <x v="0"/>
    <d v="2025-06-05T00:00:00"/>
    <d v="2025-07-02T00:00:00"/>
    <s v="rnavarrol"/>
    <s v="chetzel"/>
    <n v="5173.99"/>
    <s v="EDIA"/>
    <s v="C"/>
    <s v="Labor"/>
    <s v="TEC"/>
    <m/>
    <s v="BNL"/>
    <s v="PED"/>
    <s v="VAC"/>
    <x v="6"/>
    <s v="A.PP080"/>
    <m/>
    <m/>
    <m/>
    <m/>
    <m/>
    <m/>
    <m/>
    <m/>
    <n v="5173.99"/>
    <m/>
    <m/>
    <m/>
    <m/>
    <m/>
    <m/>
    <m/>
    <m/>
    <m/>
    <x v="0"/>
    <x v="0"/>
    <m/>
  </r>
  <r>
    <s v=""/>
    <s v=" SR_0401_2030"/>
    <s v="ESR Straight Section Chambers - Prepare for Final Design Review"/>
    <s v="6.04.05.01"/>
    <x v="0"/>
    <d v="2025-06-05T00:00:00"/>
    <d v="2025-07-02T00:00:00"/>
    <s v="rnavarrol"/>
    <s v="chetzel"/>
    <n v="6825.99"/>
    <s v="EDIA"/>
    <s v="C"/>
    <s v="Labor"/>
    <s v="TEC"/>
    <m/>
    <s v="BNL"/>
    <s v="PED"/>
    <s v="VAC"/>
    <x v="6"/>
    <s v="A.PP080"/>
    <m/>
    <m/>
    <m/>
    <m/>
    <m/>
    <m/>
    <m/>
    <m/>
    <n v="6825.99"/>
    <m/>
    <m/>
    <m/>
    <m/>
    <m/>
    <m/>
    <m/>
    <m/>
    <m/>
    <x v="0"/>
    <x v="0"/>
    <m/>
  </r>
  <r>
    <s v=""/>
    <s v=" SR_0401_2030"/>
    <s v="ESR Straight Section Chambers - Prepare for Final Design Review"/>
    <s v="6.04.05.01"/>
    <x v="0"/>
    <d v="2025-06-05T00:00:00"/>
    <d v="2025-07-02T00:00:00"/>
    <s v="rnavarrol"/>
    <s v="chetzel"/>
    <n v="27303.97"/>
    <s v="EDIA"/>
    <s v="C"/>
    <s v="Labor"/>
    <s v="TEC"/>
    <m/>
    <s v="BNL"/>
    <s v="PED"/>
    <s v="VAC"/>
    <x v="6"/>
    <s v="A.PP080"/>
    <m/>
    <m/>
    <m/>
    <m/>
    <m/>
    <m/>
    <m/>
    <m/>
    <n v="27303.97"/>
    <m/>
    <m/>
    <m/>
    <m/>
    <m/>
    <m/>
    <m/>
    <m/>
    <m/>
    <x v="0"/>
    <x v="0"/>
    <m/>
  </r>
  <r>
    <s v=""/>
    <s v=" SR_0401_2030"/>
    <s v="ESR Straight Section Chambers - Prepare for Final Design Review"/>
    <s v="6.04.05.01"/>
    <x v="0"/>
    <d v="2025-06-05T00:00:00"/>
    <d v="2025-07-02T00:00:00"/>
    <s v="rnavarrol"/>
    <s v="chetzel"/>
    <n v="6825.99"/>
    <s v="EDIA"/>
    <s v="C"/>
    <s v="Labor"/>
    <s v="TEC"/>
    <m/>
    <s v="BNL"/>
    <s v="PED"/>
    <s v="VAC"/>
    <x v="6"/>
    <s v="A.PP080"/>
    <m/>
    <m/>
    <m/>
    <m/>
    <m/>
    <m/>
    <m/>
    <m/>
    <n v="6825.99"/>
    <m/>
    <m/>
    <m/>
    <m/>
    <m/>
    <m/>
    <m/>
    <m/>
    <m/>
    <x v="0"/>
    <x v="0"/>
    <m/>
  </r>
  <r>
    <s v=""/>
    <s v=" SR_0401_2070"/>
    <s v="ESR Straight Section Chambers - Finalize SOW/SPECS"/>
    <s v="6.04.05.01"/>
    <x v="0"/>
    <d v="2020-01-03T00:00:00"/>
    <d v="2020-01-31T00:00:00"/>
    <s v="rnavarrol"/>
    <s v="chetzel"/>
    <n v="0"/>
    <s v="EDIA"/>
    <s v="C"/>
    <s v="Labor"/>
    <s v="TEC"/>
    <m/>
    <s v="BNL"/>
    <s v="PED"/>
    <s v="VAC"/>
    <x v="10"/>
    <s v="A.PP080"/>
    <m/>
    <m/>
    <m/>
    <m/>
    <m/>
    <m/>
    <m/>
    <m/>
    <m/>
    <m/>
    <m/>
    <m/>
    <m/>
    <m/>
    <m/>
    <m/>
    <m/>
    <m/>
    <x v="0"/>
    <x v="0"/>
    <m/>
  </r>
  <r>
    <s v=""/>
    <s v=" SR_0401_2070"/>
    <s v="ESR Straight Section Chambers - Finalize SOW/SPECS"/>
    <s v="6.04.05.01"/>
    <x v="0"/>
    <d v="2020-01-03T00:00:00"/>
    <d v="2020-01-31T00:00:00"/>
    <s v="rnavarrol"/>
    <s v="chetzel"/>
    <n v="2873.65"/>
    <s v="EDIA"/>
    <s v="C"/>
    <s v="Labor"/>
    <s v="TEC"/>
    <m/>
    <s v="BNL"/>
    <s v="PED"/>
    <s v="VAC"/>
    <x v="10"/>
    <s v="A.PP080"/>
    <m/>
    <m/>
    <m/>
    <n v="2873.65"/>
    <m/>
    <m/>
    <m/>
    <m/>
    <m/>
    <m/>
    <m/>
    <m/>
    <m/>
    <m/>
    <m/>
    <m/>
    <m/>
    <m/>
    <x v="0"/>
    <x v="0"/>
    <m/>
  </r>
  <r>
    <s v=""/>
    <s v=" SR_0401_2070"/>
    <s v="ESR Straight Section Chambers - Finalize SOW/SPECS"/>
    <s v="6.04.05.01"/>
    <x v="0"/>
    <d v="2020-01-03T00:00:00"/>
    <d v="2020-01-31T00:00:00"/>
    <s v="rnavarrol"/>
    <s v="chetzel"/>
    <n v="22989.21"/>
    <s v="EDIA"/>
    <s v="C"/>
    <s v="Labor"/>
    <s v="TEC"/>
    <m/>
    <s v="BNL"/>
    <s v="PED"/>
    <s v="VAC"/>
    <x v="10"/>
    <s v="A.PP080"/>
    <m/>
    <m/>
    <m/>
    <n v="22989.21"/>
    <m/>
    <m/>
    <m/>
    <m/>
    <m/>
    <m/>
    <m/>
    <m/>
    <m/>
    <m/>
    <m/>
    <m/>
    <m/>
    <m/>
    <x v="0"/>
    <x v="0"/>
    <m/>
  </r>
  <r>
    <s v=""/>
    <s v=" SR_0401_2070"/>
    <s v="ESR Straight Section Chambers - Finalize SOW/SPECS"/>
    <s v="6.04.05.01"/>
    <x v="0"/>
    <d v="2020-01-03T00:00:00"/>
    <d v="2020-01-31T00:00:00"/>
    <s v="rnavarrol"/>
    <s v="chetzel"/>
    <n v="2873.65"/>
    <s v="EDIA"/>
    <s v="C"/>
    <s v="Labor"/>
    <s v="TEC"/>
    <m/>
    <s v="BNL"/>
    <s v="PED"/>
    <s v="VAC"/>
    <x v="10"/>
    <s v="A.PP080"/>
    <m/>
    <m/>
    <m/>
    <n v="2873.65"/>
    <m/>
    <m/>
    <m/>
    <m/>
    <m/>
    <m/>
    <m/>
    <m/>
    <m/>
    <m/>
    <m/>
    <m/>
    <m/>
    <m/>
    <x v="0"/>
    <x v="0"/>
    <m/>
  </r>
  <r>
    <s v=""/>
    <s v=" SR_0401_2080"/>
    <s v="ESR Straight Section Chambers - Document approvals"/>
    <s v="6.04.05.01"/>
    <x v="0"/>
    <d v="2025-10-01T00:00:00"/>
    <d v="2025-10-29T00:00:00"/>
    <s v="rnavarrol"/>
    <s v="chetzel"/>
    <n v="10710.15"/>
    <s v="EDIA"/>
    <s v="C"/>
    <s v="Labor"/>
    <s v="TEC"/>
    <m/>
    <s v="BNL"/>
    <s v="PED"/>
    <s v="VAC"/>
    <x v="10"/>
    <s v="A.PP080"/>
    <m/>
    <m/>
    <m/>
    <m/>
    <m/>
    <m/>
    <m/>
    <m/>
    <m/>
    <n v="10710.15"/>
    <m/>
    <m/>
    <m/>
    <m/>
    <m/>
    <m/>
    <m/>
    <m/>
    <x v="0"/>
    <x v="0"/>
    <m/>
  </r>
  <r>
    <s v=""/>
    <s v=" SR_0401_2080"/>
    <s v="ESR Straight Section Chambers - Document approvals"/>
    <s v="6.04.05.01"/>
    <x v="0"/>
    <d v="2025-10-01T00:00:00"/>
    <d v="2025-10-29T00:00:00"/>
    <s v="rnavarrol"/>
    <s v="chetzel"/>
    <n v="3532.45"/>
    <s v="EDIA"/>
    <s v="C"/>
    <s v="Labor"/>
    <s v="TEC"/>
    <m/>
    <s v="BNL"/>
    <s v="PED"/>
    <s v="VAC"/>
    <x v="10"/>
    <s v="A.PP080"/>
    <m/>
    <m/>
    <m/>
    <m/>
    <m/>
    <m/>
    <m/>
    <m/>
    <m/>
    <n v="3532.45"/>
    <m/>
    <m/>
    <m/>
    <m/>
    <m/>
    <m/>
    <m/>
    <m/>
    <x v="0"/>
    <x v="0"/>
    <m/>
  </r>
  <r>
    <s v=""/>
    <s v=" SR_0401_2080"/>
    <s v="ESR Straight Section Chambers - Document approvals"/>
    <s v="6.04.05.01"/>
    <x v="0"/>
    <d v="2025-10-01T00:00:00"/>
    <d v="2025-10-29T00:00:00"/>
    <s v="rnavarrol"/>
    <s v="chetzel"/>
    <n v="14129.8"/>
    <s v="EDIA"/>
    <s v="C"/>
    <s v="Labor"/>
    <s v="TEC"/>
    <m/>
    <s v="BNL"/>
    <s v="PED"/>
    <s v="VAC"/>
    <x v="10"/>
    <s v="A.PP080"/>
    <m/>
    <m/>
    <m/>
    <m/>
    <m/>
    <m/>
    <m/>
    <m/>
    <m/>
    <n v="14129.8"/>
    <m/>
    <m/>
    <m/>
    <m/>
    <m/>
    <m/>
    <m/>
    <m/>
    <x v="0"/>
    <x v="0"/>
    <m/>
  </r>
  <r>
    <s v=""/>
    <s v=" SR_0401_2080"/>
    <s v="ESR Straight Section Chambers - Document approvals"/>
    <s v="6.04.05.01"/>
    <x v="0"/>
    <d v="2025-10-01T00:00:00"/>
    <d v="2025-10-29T00:00:00"/>
    <s v="rnavarrol"/>
    <s v="chetzel"/>
    <n v="3532.45"/>
    <s v="EDIA"/>
    <s v="C"/>
    <s v="Labor"/>
    <s v="TEC"/>
    <m/>
    <s v="BNL"/>
    <s v="PED"/>
    <s v="VAC"/>
    <x v="10"/>
    <s v="A.PP080"/>
    <m/>
    <m/>
    <m/>
    <m/>
    <m/>
    <m/>
    <m/>
    <m/>
    <m/>
    <n v="3532.45"/>
    <m/>
    <m/>
    <m/>
    <m/>
    <m/>
    <m/>
    <m/>
    <m/>
    <x v="0"/>
    <x v="0"/>
    <m/>
  </r>
  <r>
    <m/>
    <s v=" SR_0401_1980"/>
    <s v="ESR Straight Section Chambers - Preliminary Design Review"/>
    <s v="6.04.05.01"/>
    <x v="0"/>
    <d v="2025-01-24T00:00:00"/>
    <d v="2025-01-27T00:00:00"/>
    <s v="rnavarrol"/>
    <s v="chetzel"/>
    <n v="1034.8"/>
    <s v="EDIA"/>
    <s v="C"/>
    <s v="Labor"/>
    <s v="TEC"/>
    <m/>
    <s v="BNL"/>
    <s v="PED"/>
    <s v="VAC"/>
    <x v="11"/>
    <s v="A.PP080"/>
    <m/>
    <m/>
    <m/>
    <m/>
    <m/>
    <m/>
    <m/>
    <m/>
    <n v="1034.8"/>
    <m/>
    <m/>
    <m/>
    <m/>
    <m/>
    <m/>
    <m/>
    <m/>
    <m/>
    <x v="0"/>
    <x v="0"/>
    <m/>
  </r>
  <r>
    <m/>
    <s v=" SR_0401_1980"/>
    <s v="ESR Straight Section Chambers - Preliminary Design Review"/>
    <s v="6.04.05.01"/>
    <x v="0"/>
    <d v="2025-01-24T00:00:00"/>
    <d v="2025-01-27T00:00:00"/>
    <s v="rnavarrol"/>
    <s v="chetzel"/>
    <n v="1365.2"/>
    <s v="EDIA"/>
    <s v="C"/>
    <s v="Labor"/>
    <s v="TEC"/>
    <m/>
    <s v="BNL"/>
    <s v="PED"/>
    <s v="VAC"/>
    <x v="11"/>
    <s v="A.PP080"/>
    <m/>
    <m/>
    <m/>
    <m/>
    <m/>
    <m/>
    <m/>
    <m/>
    <n v="1365.2"/>
    <m/>
    <m/>
    <m/>
    <m/>
    <m/>
    <m/>
    <m/>
    <m/>
    <m/>
    <x v="0"/>
    <x v="0"/>
    <m/>
  </r>
  <r>
    <m/>
    <s v=" SR_0401_1980"/>
    <s v="ESR Straight Section Chambers - Preliminary Design Review"/>
    <s v="6.04.05.01"/>
    <x v="0"/>
    <d v="2025-01-24T00:00:00"/>
    <d v="2025-01-27T00:00:00"/>
    <s v="rnavarrol"/>
    <s v="chetzel"/>
    <n v="2730.4"/>
    <s v="EDIA"/>
    <s v="C"/>
    <s v="Labor"/>
    <s v="TEC"/>
    <m/>
    <s v="BNL"/>
    <s v="PED"/>
    <s v="VAC"/>
    <x v="11"/>
    <s v="A.PP080"/>
    <m/>
    <m/>
    <m/>
    <m/>
    <m/>
    <m/>
    <m/>
    <m/>
    <n v="2730.4"/>
    <m/>
    <m/>
    <m/>
    <m/>
    <m/>
    <m/>
    <m/>
    <m/>
    <m/>
    <x v="0"/>
    <x v="0"/>
    <m/>
  </r>
  <r>
    <m/>
    <s v=" SR_0401_2090"/>
    <s v="ESR Straight Section Chambers - Manufacturing Readiness Review"/>
    <s v="6.04.05.01"/>
    <x v="0"/>
    <d v="2025-10-30T00:00:00"/>
    <d v="2025-10-31T00:00:00"/>
    <s v="rnavarrol"/>
    <s v="chetzel"/>
    <n v="1071.01"/>
    <s v="EDIA"/>
    <s v="C"/>
    <s v="Labor"/>
    <s v="TEC"/>
    <m/>
    <s v="BNL"/>
    <s v="PED"/>
    <s v="VAC"/>
    <x v="10"/>
    <s v="A.PP080"/>
    <m/>
    <m/>
    <m/>
    <m/>
    <m/>
    <m/>
    <m/>
    <m/>
    <m/>
    <n v="1071.01"/>
    <m/>
    <m/>
    <m/>
    <m/>
    <m/>
    <m/>
    <m/>
    <m/>
    <x v="0"/>
    <x v="0"/>
    <m/>
  </r>
  <r>
    <m/>
    <s v=" SR_0401_2090"/>
    <s v="ESR Straight Section Chambers - Manufacturing Readiness Review"/>
    <s v="6.04.05.01"/>
    <x v="0"/>
    <d v="2025-10-30T00:00:00"/>
    <d v="2025-10-31T00:00:00"/>
    <s v="rnavarrol"/>
    <s v="chetzel"/>
    <n v="1412.98"/>
    <s v="EDIA"/>
    <s v="C"/>
    <s v="Labor"/>
    <s v="TEC"/>
    <m/>
    <s v="BNL"/>
    <s v="PED"/>
    <s v="VAC"/>
    <x v="10"/>
    <s v="A.PP080"/>
    <m/>
    <m/>
    <m/>
    <m/>
    <m/>
    <m/>
    <m/>
    <m/>
    <m/>
    <n v="1412.98"/>
    <m/>
    <m/>
    <m/>
    <m/>
    <m/>
    <m/>
    <m/>
    <m/>
    <x v="0"/>
    <x v="0"/>
    <m/>
  </r>
  <r>
    <m/>
    <s v=" SR_0401_2090"/>
    <s v="ESR Straight Section Chambers - Manufacturing Readiness Review"/>
    <s v="6.04.05.01"/>
    <x v="0"/>
    <d v="2025-10-30T00:00:00"/>
    <d v="2025-10-31T00:00:00"/>
    <s v="rnavarrol"/>
    <s v="chetzel"/>
    <n v="2825.96"/>
    <s v="EDIA"/>
    <s v="C"/>
    <s v="Labor"/>
    <s v="TEC"/>
    <m/>
    <s v="BNL"/>
    <s v="PED"/>
    <s v="VAC"/>
    <x v="10"/>
    <s v="A.PP080"/>
    <m/>
    <m/>
    <m/>
    <m/>
    <m/>
    <m/>
    <m/>
    <m/>
    <m/>
    <n v="2825.96"/>
    <m/>
    <m/>
    <m/>
    <m/>
    <m/>
    <m/>
    <m/>
    <m/>
    <x v="0"/>
    <x v="0"/>
    <m/>
  </r>
  <r>
    <m/>
    <s v=" SR_0401_2090"/>
    <s v="ESR Straight Section Chambers - Manufacturing Readiness Review"/>
    <s v="6.04.05.01"/>
    <x v="0"/>
    <d v="2025-10-30T00:00:00"/>
    <d v="2025-10-31T00:00:00"/>
    <s v="rnavarrol"/>
    <s v="chetzel"/>
    <n v="1412.98"/>
    <s v="EDIA"/>
    <s v="C"/>
    <s v="Labor"/>
    <s v="TEC"/>
    <m/>
    <s v="BNL"/>
    <s v="PED"/>
    <s v="VAC"/>
    <x v="10"/>
    <s v="A.PP080"/>
    <m/>
    <m/>
    <m/>
    <m/>
    <m/>
    <m/>
    <m/>
    <m/>
    <m/>
    <n v="1412.98"/>
    <m/>
    <m/>
    <m/>
    <m/>
    <m/>
    <m/>
    <m/>
    <m/>
    <x v="0"/>
    <x v="0"/>
    <m/>
  </r>
  <r>
    <m/>
    <s v=" SR_0401_2120"/>
    <s v="ESR Straight Section Chambers - PPM Procurement Effort - Arc Vacuum Chambers"/>
    <s v="6.04.05.01"/>
    <x v="0"/>
    <d v="2025-12-04T00:00:00"/>
    <d v="2026-05-14T00:00:00"/>
    <s v="rnavarrol"/>
    <s v="chetzel"/>
    <n v="14129.8"/>
    <s v="EDIA"/>
    <s v="C"/>
    <s v="Labor"/>
    <s v="TEC"/>
    <m/>
    <s v="BNL"/>
    <s v="Const"/>
    <s v="VAC"/>
    <x v="10"/>
    <s v="A.PP080"/>
    <m/>
    <m/>
    <m/>
    <m/>
    <m/>
    <m/>
    <m/>
    <m/>
    <m/>
    <n v="14129.8"/>
    <m/>
    <m/>
    <m/>
    <m/>
    <m/>
    <m/>
    <m/>
    <m/>
    <x v="0"/>
    <x v="0"/>
    <m/>
  </r>
  <r>
    <m/>
    <s v=" SR_0401_2170"/>
    <s v="ESR Straight Section Chambers - Deliveries - IR 12"/>
    <s v="6.04.05.01"/>
    <x v="1"/>
    <d v="2026-05-18T00:00:00"/>
    <d v="2026-08-11T00:00:00"/>
    <s v="rnavarrol"/>
    <s v="chetzel"/>
    <n v="14129.8"/>
    <s v="EDIA"/>
    <s v="C"/>
    <s v="Labor"/>
    <s v="TEC"/>
    <m/>
    <s v="BNL"/>
    <s v="Const"/>
    <s v="VAC"/>
    <x v="9"/>
    <s v="A.PP080"/>
    <s v="APP00007"/>
    <m/>
    <m/>
    <m/>
    <m/>
    <m/>
    <m/>
    <m/>
    <m/>
    <n v="14129.8"/>
    <m/>
    <m/>
    <m/>
    <m/>
    <m/>
    <m/>
    <m/>
    <m/>
    <x v="0"/>
    <x v="0"/>
    <m/>
  </r>
  <r>
    <m/>
    <s v=" SR_0401_2180"/>
    <s v="ESR Straight Section Chambers - Acceptance Testing - IR 12"/>
    <s v="6.04.05.01"/>
    <x v="1"/>
    <d v="2026-06-16T00:00:00"/>
    <d v="2026-09-09T00:00:00"/>
    <s v="rnavarrol"/>
    <s v="chetzel"/>
    <n v="3532.45"/>
    <s v="EDIA"/>
    <s v="C"/>
    <s v="Labor"/>
    <s v="TEC"/>
    <m/>
    <s v="BNL"/>
    <s v="Const"/>
    <s v="VAC"/>
    <x v="9"/>
    <s v="A.PP080"/>
    <s v="APP00007"/>
    <m/>
    <m/>
    <m/>
    <m/>
    <m/>
    <m/>
    <m/>
    <m/>
    <n v="3532.45"/>
    <m/>
    <m/>
    <m/>
    <m/>
    <m/>
    <m/>
    <m/>
    <m/>
    <x v="0"/>
    <x v="0"/>
    <m/>
  </r>
  <r>
    <m/>
    <s v=" SR_0401_2180"/>
    <s v="ESR Straight Section Chambers - Acceptance Testing - IR 12"/>
    <s v="6.04.05.01"/>
    <x v="1"/>
    <d v="2026-06-16T00:00:00"/>
    <d v="2026-09-09T00:00:00"/>
    <s v="rnavarrol"/>
    <s v="chetzel"/>
    <n v="2329.5100000000002"/>
    <s v="EDIA"/>
    <s v="C"/>
    <s v="Labor"/>
    <s v="TEC"/>
    <m/>
    <s v="BNL"/>
    <s v="Const"/>
    <s v="VAC"/>
    <x v="9"/>
    <s v="A.PP080"/>
    <s v="APP00007"/>
    <m/>
    <m/>
    <m/>
    <m/>
    <m/>
    <m/>
    <m/>
    <m/>
    <n v="2329.5100000000002"/>
    <m/>
    <m/>
    <m/>
    <m/>
    <m/>
    <m/>
    <m/>
    <m/>
    <x v="0"/>
    <x v="0"/>
    <m/>
  </r>
  <r>
    <m/>
    <s v=" SR_0401_2180"/>
    <s v="ESR Straight Section Chambers - Acceptance Testing - IR 12"/>
    <s v="6.04.05.01"/>
    <x v="1"/>
    <d v="2026-06-16T00:00:00"/>
    <d v="2026-09-09T00:00:00"/>
    <s v="rnavarrol"/>
    <s v="chetzel"/>
    <n v="28259.61"/>
    <s v="EDIA"/>
    <s v="C"/>
    <s v="Labor"/>
    <s v="TEC"/>
    <m/>
    <s v="BNL"/>
    <s v="Const"/>
    <s v="VAC"/>
    <x v="9"/>
    <s v="A.PP080"/>
    <s v="APP00007"/>
    <m/>
    <m/>
    <m/>
    <m/>
    <m/>
    <m/>
    <m/>
    <m/>
    <n v="28259.61"/>
    <m/>
    <m/>
    <m/>
    <m/>
    <m/>
    <m/>
    <m/>
    <m/>
    <x v="0"/>
    <x v="0"/>
    <m/>
  </r>
  <r>
    <m/>
    <s v=" SR_0401_2180"/>
    <s v="ESR Straight Section Chambers - Acceptance Testing - IR 12"/>
    <s v="6.04.05.01"/>
    <x v="1"/>
    <d v="2026-06-16T00:00:00"/>
    <d v="2026-09-09T00:00:00"/>
    <s v="rnavarrol"/>
    <s v="chetzel"/>
    <n v="7064.9"/>
    <s v="EDIA"/>
    <s v="C"/>
    <s v="Labor"/>
    <s v="TEC"/>
    <m/>
    <s v="BNL"/>
    <s v="Const"/>
    <s v="VAC"/>
    <x v="9"/>
    <s v="A.PP080"/>
    <s v="APP00007"/>
    <m/>
    <m/>
    <m/>
    <m/>
    <m/>
    <m/>
    <m/>
    <m/>
    <n v="7064.9"/>
    <m/>
    <m/>
    <m/>
    <m/>
    <m/>
    <m/>
    <m/>
    <m/>
    <x v="0"/>
    <x v="0"/>
    <m/>
  </r>
  <r>
    <m/>
    <s v=" SR_0401_2180"/>
    <s v="ESR Straight Section Chambers - Acceptance Testing - IR 12"/>
    <s v="6.04.05.01"/>
    <x v="1"/>
    <d v="2026-06-16T00:00:00"/>
    <d v="2026-09-09T00:00:00"/>
    <s v="rnavarrol"/>
    <s v="chetzel"/>
    <n v="18636.04"/>
    <s v="EDIA"/>
    <s v="C"/>
    <s v="Labor"/>
    <s v="TEC"/>
    <m/>
    <s v="BNL"/>
    <s v="Const"/>
    <s v="VAC"/>
    <x v="9"/>
    <s v="A.PP080"/>
    <s v="APP00007"/>
    <m/>
    <m/>
    <m/>
    <m/>
    <m/>
    <m/>
    <m/>
    <m/>
    <n v="18636.04"/>
    <m/>
    <m/>
    <m/>
    <m/>
    <m/>
    <m/>
    <m/>
    <m/>
    <x v="0"/>
    <x v="0"/>
    <m/>
  </r>
  <r>
    <m/>
    <s v=" SR_0401_2180"/>
    <s v="ESR Straight Section Chambers - Acceptance Testing - IR 12"/>
    <s v="6.04.05.01"/>
    <x v="1"/>
    <d v="2026-06-16T00:00:00"/>
    <d v="2026-09-09T00:00:00"/>
    <s v="rnavarrol"/>
    <s v="chetzel"/>
    <n v="5355.07"/>
    <s v="EDIA"/>
    <s v="C"/>
    <s v="Labor"/>
    <s v="TEC"/>
    <m/>
    <s v="BNL"/>
    <s v="Const"/>
    <s v="VAC"/>
    <x v="9"/>
    <s v="A.PP080"/>
    <s v="APP00007"/>
    <m/>
    <m/>
    <m/>
    <m/>
    <m/>
    <m/>
    <m/>
    <m/>
    <n v="5355.07"/>
    <m/>
    <m/>
    <m/>
    <m/>
    <m/>
    <m/>
    <m/>
    <m/>
    <x v="0"/>
    <x v="0"/>
    <m/>
  </r>
  <r>
    <m/>
    <s v=" SR_0401_2190"/>
    <s v="ESR Straight Section Chambers - Deliveries - IR 10"/>
    <s v="6.04.05.01"/>
    <x v="1"/>
    <d v="2026-08-12T00:00:00"/>
    <d v="2026-11-05T00:00:00"/>
    <s v="rnavarrol"/>
    <s v="chetzel"/>
    <n v="14335.86"/>
    <s v="EDIA"/>
    <s v="C"/>
    <s v="Labor"/>
    <s v="TEC"/>
    <m/>
    <s v="BNL"/>
    <s v="Const"/>
    <s v="VAC"/>
    <x v="9"/>
    <s v="A.PP080"/>
    <s v="APP00007"/>
    <m/>
    <m/>
    <m/>
    <m/>
    <m/>
    <m/>
    <m/>
    <m/>
    <n v="8362.59"/>
    <n v="5973.28"/>
    <m/>
    <m/>
    <m/>
    <m/>
    <m/>
    <m/>
    <m/>
    <x v="0"/>
    <x v="0"/>
    <m/>
  </r>
  <r>
    <m/>
    <s v=" SR_0401_2200"/>
    <s v="ESR Straight Section Chambers - Acceptance Testing - IR 10"/>
    <s v="6.04.05.01"/>
    <x v="1"/>
    <d v="2026-09-10T00:00:00"/>
    <d v="2026-12-08T00:00:00"/>
    <s v="rnavarrol"/>
    <s v="chetzel"/>
    <n v="3625.18"/>
    <s v="EDIA"/>
    <s v="C"/>
    <s v="Labor"/>
    <s v="TEC"/>
    <m/>
    <s v="BNL"/>
    <s v="Const"/>
    <s v="VAC"/>
    <x v="9"/>
    <s v="A.PP080"/>
    <s v="APP00007"/>
    <m/>
    <m/>
    <m/>
    <m/>
    <m/>
    <m/>
    <m/>
    <m/>
    <n v="906.29"/>
    <n v="2718.88"/>
    <m/>
    <m/>
    <m/>
    <m/>
    <m/>
    <m/>
    <m/>
    <x v="0"/>
    <x v="0"/>
    <m/>
  </r>
  <r>
    <m/>
    <s v=" SR_0401_2200"/>
    <s v="ESR Straight Section Chambers - Acceptance Testing - IR 10"/>
    <s v="6.04.05.01"/>
    <x v="1"/>
    <d v="2026-09-10T00:00:00"/>
    <d v="2026-12-08T00:00:00"/>
    <s v="rnavarrol"/>
    <s v="chetzel"/>
    <n v="2390.65"/>
    <s v="EDIA"/>
    <s v="C"/>
    <s v="Labor"/>
    <s v="TEC"/>
    <m/>
    <s v="BNL"/>
    <s v="Const"/>
    <s v="VAC"/>
    <x v="9"/>
    <s v="A.PP080"/>
    <s v="APP00007"/>
    <m/>
    <m/>
    <m/>
    <m/>
    <m/>
    <m/>
    <m/>
    <m/>
    <n v="597.66"/>
    <n v="1792.99"/>
    <m/>
    <m/>
    <m/>
    <m/>
    <m/>
    <m/>
    <m/>
    <x v="0"/>
    <x v="0"/>
    <m/>
  </r>
  <r>
    <m/>
    <s v=" SR_0401_2200"/>
    <s v="ESR Straight Section Chambers - Acceptance Testing - IR 10"/>
    <s v="6.04.05.01"/>
    <x v="1"/>
    <d v="2026-09-10T00:00:00"/>
    <d v="2026-12-08T00:00:00"/>
    <s v="rnavarrol"/>
    <s v="chetzel"/>
    <n v="29001.42"/>
    <s v="EDIA"/>
    <s v="C"/>
    <s v="Labor"/>
    <s v="TEC"/>
    <m/>
    <s v="BNL"/>
    <s v="Const"/>
    <s v="VAC"/>
    <x v="9"/>
    <s v="A.PP080"/>
    <s v="APP00007"/>
    <m/>
    <m/>
    <m/>
    <m/>
    <m/>
    <m/>
    <m/>
    <m/>
    <n v="7250.36"/>
    <n v="21751.07"/>
    <m/>
    <m/>
    <m/>
    <m/>
    <m/>
    <m/>
    <m/>
    <x v="0"/>
    <x v="0"/>
    <m/>
  </r>
  <r>
    <m/>
    <s v=" SR_0401_2200"/>
    <s v="ESR Straight Section Chambers - Acceptance Testing - IR 10"/>
    <s v="6.04.05.01"/>
    <x v="1"/>
    <d v="2026-09-10T00:00:00"/>
    <d v="2026-12-08T00:00:00"/>
    <s v="rnavarrol"/>
    <s v="chetzel"/>
    <n v="7250.36"/>
    <s v="EDIA"/>
    <s v="C"/>
    <s v="Labor"/>
    <s v="TEC"/>
    <m/>
    <s v="BNL"/>
    <s v="Const"/>
    <s v="VAC"/>
    <x v="9"/>
    <s v="A.PP080"/>
    <s v="APP00007"/>
    <m/>
    <m/>
    <m/>
    <m/>
    <m/>
    <m/>
    <m/>
    <m/>
    <n v="1812.59"/>
    <n v="5437.77"/>
    <m/>
    <m/>
    <m/>
    <m/>
    <m/>
    <m/>
    <m/>
    <x v="0"/>
    <x v="0"/>
    <m/>
  </r>
  <r>
    <m/>
    <s v=" SR_0401_2200"/>
    <s v="ESR Straight Section Chambers - Acceptance Testing - IR 10"/>
    <s v="6.04.05.01"/>
    <x v="1"/>
    <d v="2026-09-10T00:00:00"/>
    <d v="2026-12-08T00:00:00"/>
    <s v="rnavarrol"/>
    <s v="chetzel"/>
    <n v="19125.240000000002"/>
    <s v="EDIA"/>
    <s v="C"/>
    <s v="Labor"/>
    <s v="TEC"/>
    <m/>
    <s v="BNL"/>
    <s v="Const"/>
    <s v="VAC"/>
    <x v="9"/>
    <s v="A.PP080"/>
    <s v="APP00007"/>
    <m/>
    <m/>
    <m/>
    <m/>
    <m/>
    <m/>
    <m/>
    <m/>
    <n v="4781.3100000000004"/>
    <n v="14343.93"/>
    <m/>
    <m/>
    <m/>
    <m/>
    <m/>
    <m/>
    <m/>
    <x v="0"/>
    <x v="0"/>
    <m/>
  </r>
  <r>
    <m/>
    <s v=" SR_0401_2200"/>
    <s v="ESR Straight Section Chambers - Acceptance Testing - IR 10"/>
    <s v="6.04.05.01"/>
    <x v="1"/>
    <d v="2026-09-10T00:00:00"/>
    <d v="2026-12-08T00:00:00"/>
    <s v="rnavarrol"/>
    <s v="chetzel"/>
    <n v="5495.65"/>
    <s v="EDIA"/>
    <s v="C"/>
    <s v="Labor"/>
    <s v="TEC"/>
    <m/>
    <s v="BNL"/>
    <s v="Const"/>
    <s v="VAC"/>
    <x v="9"/>
    <s v="A.PP080"/>
    <s v="APP00007"/>
    <m/>
    <m/>
    <m/>
    <m/>
    <m/>
    <m/>
    <m/>
    <m/>
    <n v="1373.91"/>
    <n v="4121.7299999999996"/>
    <m/>
    <m/>
    <m/>
    <m/>
    <m/>
    <m/>
    <m/>
    <x v="0"/>
    <x v="0"/>
    <m/>
  </r>
  <r>
    <m/>
    <s v=" SR_0401_2210"/>
    <s v="ESR Straight Section Chambers - Deliveries - IR 8"/>
    <s v="6.04.05.01"/>
    <x v="1"/>
    <d v="2026-11-06T00:00:00"/>
    <d v="2027-02-05T00:00:00"/>
    <s v="rnavarrol"/>
    <s v="chetzel"/>
    <n v="14624.35"/>
    <s v="EDIA"/>
    <s v="C"/>
    <s v="Labor"/>
    <s v="TEC"/>
    <m/>
    <s v="BNL"/>
    <s v="Const"/>
    <s v="VAC"/>
    <x v="9"/>
    <s v="A.PP080"/>
    <s v="APP00007"/>
    <m/>
    <m/>
    <m/>
    <m/>
    <m/>
    <m/>
    <m/>
    <m/>
    <m/>
    <n v="14624.35"/>
    <m/>
    <m/>
    <m/>
    <m/>
    <m/>
    <m/>
    <m/>
    <x v="0"/>
    <x v="0"/>
    <m/>
  </r>
  <r>
    <m/>
    <s v=" SR_0401_2220"/>
    <s v="ESR Straight Section Chambers - Acceptance Testing - IR 8"/>
    <s v="6.04.05.01"/>
    <x v="1"/>
    <d v="2026-12-09T00:00:00"/>
    <d v="2027-03-08T00:00:00"/>
    <s v="rnavarrol"/>
    <s v="chetzel"/>
    <n v="3656.09"/>
    <s v="EDIA"/>
    <s v="C"/>
    <s v="Labor"/>
    <s v="TEC"/>
    <m/>
    <s v="BNL"/>
    <s v="Const"/>
    <s v="VAC"/>
    <x v="9"/>
    <s v="A.PP080"/>
    <s v="APP00007"/>
    <m/>
    <m/>
    <m/>
    <m/>
    <m/>
    <m/>
    <m/>
    <m/>
    <m/>
    <n v="3656.09"/>
    <m/>
    <m/>
    <m/>
    <m/>
    <m/>
    <m/>
    <m/>
    <x v="0"/>
    <x v="0"/>
    <m/>
  </r>
  <r>
    <m/>
    <s v=" SR_0401_2220"/>
    <s v="ESR Straight Section Chambers - Acceptance Testing - IR 8"/>
    <s v="6.04.05.01"/>
    <x v="1"/>
    <d v="2026-12-09T00:00:00"/>
    <d v="2027-03-08T00:00:00"/>
    <s v="rnavarrol"/>
    <s v="chetzel"/>
    <n v="2411.04"/>
    <s v="EDIA"/>
    <s v="C"/>
    <s v="Labor"/>
    <s v="TEC"/>
    <m/>
    <s v="BNL"/>
    <s v="Const"/>
    <s v="VAC"/>
    <x v="9"/>
    <s v="A.PP080"/>
    <s v="APP00007"/>
    <m/>
    <m/>
    <m/>
    <m/>
    <m/>
    <m/>
    <m/>
    <m/>
    <m/>
    <n v="2411.04"/>
    <m/>
    <m/>
    <m/>
    <m/>
    <m/>
    <m/>
    <m/>
    <x v="0"/>
    <x v="0"/>
    <m/>
  </r>
  <r>
    <m/>
    <s v=" SR_0401_2220"/>
    <s v="ESR Straight Section Chambers - Acceptance Testing - IR 8"/>
    <s v="6.04.05.01"/>
    <x v="1"/>
    <d v="2026-12-09T00:00:00"/>
    <d v="2027-03-08T00:00:00"/>
    <s v="rnavarrol"/>
    <s v="chetzel"/>
    <n v="29248.7"/>
    <s v="EDIA"/>
    <s v="C"/>
    <s v="Labor"/>
    <s v="TEC"/>
    <m/>
    <s v="BNL"/>
    <s v="Const"/>
    <s v="VAC"/>
    <x v="9"/>
    <s v="A.PP080"/>
    <s v="APP00007"/>
    <m/>
    <m/>
    <m/>
    <m/>
    <m/>
    <m/>
    <m/>
    <m/>
    <m/>
    <n v="29248.7"/>
    <m/>
    <m/>
    <m/>
    <m/>
    <m/>
    <m/>
    <m/>
    <x v="0"/>
    <x v="0"/>
    <m/>
  </r>
  <r>
    <m/>
    <s v=" SR_0401_2220"/>
    <s v="ESR Straight Section Chambers - Acceptance Testing - IR 8"/>
    <s v="6.04.05.01"/>
    <x v="1"/>
    <d v="2026-12-09T00:00:00"/>
    <d v="2027-03-08T00:00:00"/>
    <s v="rnavarrol"/>
    <s v="chetzel"/>
    <n v="7312.17"/>
    <s v="EDIA"/>
    <s v="C"/>
    <s v="Labor"/>
    <s v="TEC"/>
    <m/>
    <s v="BNL"/>
    <s v="Const"/>
    <s v="VAC"/>
    <x v="9"/>
    <s v="A.PP080"/>
    <s v="APP00007"/>
    <m/>
    <m/>
    <m/>
    <m/>
    <m/>
    <m/>
    <m/>
    <m/>
    <m/>
    <n v="7312.17"/>
    <m/>
    <m/>
    <m/>
    <m/>
    <m/>
    <m/>
    <m/>
    <x v="0"/>
    <x v="0"/>
    <m/>
  </r>
  <r>
    <m/>
    <s v=" SR_0401_2220"/>
    <s v="ESR Straight Section Chambers - Acceptance Testing - IR 8"/>
    <s v="6.04.05.01"/>
    <x v="1"/>
    <d v="2026-12-09T00:00:00"/>
    <d v="2027-03-08T00:00:00"/>
    <s v="rnavarrol"/>
    <s v="chetzel"/>
    <n v="19288.3"/>
    <s v="EDIA"/>
    <s v="C"/>
    <s v="Labor"/>
    <s v="TEC"/>
    <m/>
    <s v="BNL"/>
    <s v="Const"/>
    <s v="VAC"/>
    <x v="9"/>
    <s v="A.PP080"/>
    <s v="APP00007"/>
    <m/>
    <m/>
    <m/>
    <m/>
    <m/>
    <m/>
    <m/>
    <m/>
    <m/>
    <n v="19288.3"/>
    <m/>
    <m/>
    <m/>
    <m/>
    <m/>
    <m/>
    <m/>
    <x v="0"/>
    <x v="0"/>
    <m/>
  </r>
  <r>
    <m/>
    <s v=" SR_0401_2220"/>
    <s v="ESR Straight Section Chambers - Acceptance Testing - IR 8"/>
    <s v="6.04.05.01"/>
    <x v="1"/>
    <d v="2026-12-09T00:00:00"/>
    <d v="2027-03-08T00:00:00"/>
    <s v="rnavarrol"/>
    <s v="chetzel"/>
    <n v="5542.5"/>
    <s v="EDIA"/>
    <s v="C"/>
    <s v="Labor"/>
    <s v="TEC"/>
    <m/>
    <s v="BNL"/>
    <s v="Const"/>
    <s v="VAC"/>
    <x v="9"/>
    <s v="A.PP080"/>
    <s v="APP00007"/>
    <m/>
    <m/>
    <m/>
    <m/>
    <m/>
    <m/>
    <m/>
    <m/>
    <m/>
    <n v="5542.5"/>
    <m/>
    <m/>
    <m/>
    <m/>
    <m/>
    <m/>
    <m/>
    <x v="0"/>
    <x v="0"/>
    <m/>
  </r>
  <r>
    <m/>
    <s v=" SR_0401_2230"/>
    <s v="ESR Straight Section Chambers - Deliveries - IR 4"/>
    <s v="6.04.05.01"/>
    <x v="1"/>
    <d v="2027-02-08T00:00:00"/>
    <d v="2027-05-03T00:00:00"/>
    <s v="rnavarrol"/>
    <s v="chetzel"/>
    <n v="14624.35"/>
    <s v="EDIA"/>
    <s v="C"/>
    <s v="Labor"/>
    <s v="TEC"/>
    <m/>
    <s v="BNL"/>
    <s v="Const"/>
    <s v="VAC"/>
    <x v="9"/>
    <s v="A.PP080"/>
    <s v="APP00007"/>
    <m/>
    <m/>
    <m/>
    <m/>
    <m/>
    <m/>
    <m/>
    <m/>
    <m/>
    <n v="14624.35"/>
    <m/>
    <m/>
    <m/>
    <m/>
    <m/>
    <m/>
    <m/>
    <x v="0"/>
    <x v="0"/>
    <m/>
  </r>
  <r>
    <m/>
    <s v=" SR_0401_2240"/>
    <s v="ESR Straight Section Chambers - Acceptance Testing - IR 4"/>
    <s v="6.04.05.01"/>
    <x v="1"/>
    <d v="2027-03-09T00:00:00"/>
    <d v="2027-06-01T00:00:00"/>
    <s v="rnavarrol"/>
    <s v="chetzel"/>
    <n v="3656.09"/>
    <s v="EDIA"/>
    <s v="C"/>
    <s v="Labor"/>
    <s v="TEC"/>
    <m/>
    <s v="BNL"/>
    <s v="Const"/>
    <s v="VAC"/>
    <x v="9"/>
    <s v="A.PP080"/>
    <s v="APP00007"/>
    <m/>
    <m/>
    <m/>
    <m/>
    <m/>
    <m/>
    <m/>
    <m/>
    <m/>
    <n v="3656.09"/>
    <m/>
    <m/>
    <m/>
    <m/>
    <m/>
    <m/>
    <m/>
    <x v="0"/>
    <x v="0"/>
    <m/>
  </r>
  <r>
    <m/>
    <s v=" SR_0401_2240"/>
    <s v="ESR Straight Section Chambers - Acceptance Testing - IR 4"/>
    <s v="6.04.05.01"/>
    <x v="1"/>
    <d v="2027-03-09T00:00:00"/>
    <d v="2027-06-01T00:00:00"/>
    <s v="rnavarrol"/>
    <s v="chetzel"/>
    <n v="2411.04"/>
    <s v="EDIA"/>
    <s v="C"/>
    <s v="Labor"/>
    <s v="TEC"/>
    <m/>
    <s v="BNL"/>
    <s v="Const"/>
    <s v="VAC"/>
    <x v="9"/>
    <s v="A.PP080"/>
    <s v="APP00007"/>
    <m/>
    <m/>
    <m/>
    <m/>
    <m/>
    <m/>
    <m/>
    <m/>
    <m/>
    <n v="2411.04"/>
    <m/>
    <m/>
    <m/>
    <m/>
    <m/>
    <m/>
    <m/>
    <x v="0"/>
    <x v="0"/>
    <m/>
  </r>
  <r>
    <m/>
    <s v=" SR_0401_2240"/>
    <s v="ESR Straight Section Chambers - Acceptance Testing - IR 4"/>
    <s v="6.04.05.01"/>
    <x v="1"/>
    <d v="2027-03-09T00:00:00"/>
    <d v="2027-06-01T00:00:00"/>
    <s v="rnavarrol"/>
    <s v="chetzel"/>
    <n v="29248.7"/>
    <s v="EDIA"/>
    <s v="C"/>
    <s v="Labor"/>
    <s v="TEC"/>
    <m/>
    <s v="BNL"/>
    <s v="Const"/>
    <s v="VAC"/>
    <x v="9"/>
    <s v="A.PP080"/>
    <s v="APP00007"/>
    <m/>
    <m/>
    <m/>
    <m/>
    <m/>
    <m/>
    <m/>
    <m/>
    <m/>
    <n v="29248.7"/>
    <m/>
    <m/>
    <m/>
    <m/>
    <m/>
    <m/>
    <m/>
    <x v="0"/>
    <x v="0"/>
    <m/>
  </r>
  <r>
    <m/>
    <s v=" SR_0401_2240"/>
    <s v="ESR Straight Section Chambers - Acceptance Testing - IR 4"/>
    <s v="6.04.05.01"/>
    <x v="1"/>
    <d v="2027-03-09T00:00:00"/>
    <d v="2027-06-01T00:00:00"/>
    <s v="rnavarrol"/>
    <s v="chetzel"/>
    <n v="7312.17"/>
    <s v="EDIA"/>
    <s v="C"/>
    <s v="Labor"/>
    <s v="TEC"/>
    <m/>
    <s v="BNL"/>
    <s v="Const"/>
    <s v="VAC"/>
    <x v="9"/>
    <s v="A.PP080"/>
    <s v="APP00007"/>
    <m/>
    <m/>
    <m/>
    <m/>
    <m/>
    <m/>
    <m/>
    <m/>
    <m/>
    <n v="7312.17"/>
    <m/>
    <m/>
    <m/>
    <m/>
    <m/>
    <m/>
    <m/>
    <x v="0"/>
    <x v="0"/>
    <m/>
  </r>
  <r>
    <m/>
    <s v=" SR_0401_2240"/>
    <s v="ESR Straight Section Chambers - Acceptance Testing - IR 4"/>
    <s v="6.04.05.01"/>
    <x v="1"/>
    <d v="2027-03-09T00:00:00"/>
    <d v="2027-06-01T00:00:00"/>
    <s v="rnavarrol"/>
    <s v="chetzel"/>
    <n v="19288.3"/>
    <s v="EDIA"/>
    <s v="C"/>
    <s v="Labor"/>
    <s v="TEC"/>
    <m/>
    <s v="BNL"/>
    <s v="Const"/>
    <s v="VAC"/>
    <x v="9"/>
    <s v="A.PP080"/>
    <s v="APP00007"/>
    <m/>
    <m/>
    <m/>
    <m/>
    <m/>
    <m/>
    <m/>
    <m/>
    <m/>
    <n v="19288.3"/>
    <m/>
    <m/>
    <m/>
    <m/>
    <m/>
    <m/>
    <m/>
    <x v="0"/>
    <x v="0"/>
    <m/>
  </r>
  <r>
    <m/>
    <s v=" SR_0401_2240"/>
    <s v="ESR Straight Section Chambers - Acceptance Testing - IR 4"/>
    <s v="6.04.05.01"/>
    <x v="1"/>
    <d v="2027-03-09T00:00:00"/>
    <d v="2027-06-01T00:00:00"/>
    <s v="rnavarrol"/>
    <s v="chetzel"/>
    <n v="5542.5"/>
    <s v="EDIA"/>
    <s v="C"/>
    <s v="Labor"/>
    <s v="TEC"/>
    <m/>
    <s v="BNL"/>
    <s v="Const"/>
    <s v="VAC"/>
    <x v="9"/>
    <s v="A.PP080"/>
    <s v="APP00007"/>
    <m/>
    <m/>
    <m/>
    <m/>
    <m/>
    <m/>
    <m/>
    <m/>
    <m/>
    <n v="5542.5"/>
    <m/>
    <m/>
    <m/>
    <m/>
    <m/>
    <m/>
    <m/>
    <x v="0"/>
    <x v="0"/>
    <m/>
  </r>
  <r>
    <m/>
    <s v=" SR_0401_2250"/>
    <s v="ESR Straight Section Chambers - Deliveries - IR 2"/>
    <s v="6.04.05.01"/>
    <x v="1"/>
    <d v="2027-05-04T00:00:00"/>
    <d v="2027-07-28T00:00:00"/>
    <s v="rnavarrol"/>
    <s v="chetzel"/>
    <n v="14624.35"/>
    <s v="EDIA"/>
    <s v="C"/>
    <s v="Labor"/>
    <s v="TEC"/>
    <m/>
    <s v="BNL"/>
    <s v="Const"/>
    <s v="VAC"/>
    <x v="9"/>
    <s v="A.PP080"/>
    <s v="APP00007"/>
    <m/>
    <m/>
    <m/>
    <m/>
    <m/>
    <m/>
    <m/>
    <m/>
    <m/>
    <n v="14624.35"/>
    <m/>
    <m/>
    <m/>
    <m/>
    <m/>
    <m/>
    <m/>
    <x v="0"/>
    <x v="0"/>
    <m/>
  </r>
  <r>
    <m/>
    <s v=" SR_0401_2260"/>
    <s v="ESR Straight Section Chambers - Acceptance Testing - IR 2"/>
    <s v="6.04.05.01"/>
    <x v="1"/>
    <d v="2027-06-02T00:00:00"/>
    <d v="2027-08-25T00:00:00"/>
    <s v="rnavarrol"/>
    <s v="chetzel"/>
    <n v="3656.09"/>
    <s v="EDIA"/>
    <s v="C"/>
    <s v="Labor"/>
    <s v="TEC"/>
    <m/>
    <s v="BNL"/>
    <s v="Const"/>
    <s v="VAC"/>
    <x v="9"/>
    <s v="A.PP080"/>
    <s v="APP00007"/>
    <m/>
    <m/>
    <m/>
    <m/>
    <m/>
    <m/>
    <m/>
    <m/>
    <m/>
    <n v="3656.09"/>
    <m/>
    <m/>
    <m/>
    <m/>
    <m/>
    <m/>
    <m/>
    <x v="0"/>
    <x v="0"/>
    <m/>
  </r>
  <r>
    <m/>
    <s v=" SR_0401_2260"/>
    <s v="ESR Straight Section Chambers - Acceptance Testing - IR 2"/>
    <s v="6.04.05.01"/>
    <x v="1"/>
    <d v="2027-06-02T00:00:00"/>
    <d v="2027-08-25T00:00:00"/>
    <s v="rnavarrol"/>
    <s v="chetzel"/>
    <n v="2411.04"/>
    <s v="EDIA"/>
    <s v="C"/>
    <s v="Labor"/>
    <s v="TEC"/>
    <m/>
    <s v="BNL"/>
    <s v="Const"/>
    <s v="VAC"/>
    <x v="9"/>
    <s v="A.PP080"/>
    <s v="APP00007"/>
    <m/>
    <m/>
    <m/>
    <m/>
    <m/>
    <m/>
    <m/>
    <m/>
    <m/>
    <n v="2411.04"/>
    <m/>
    <m/>
    <m/>
    <m/>
    <m/>
    <m/>
    <m/>
    <x v="0"/>
    <x v="0"/>
    <m/>
  </r>
  <r>
    <m/>
    <s v=" SR_0401_2260"/>
    <s v="ESR Straight Section Chambers - Acceptance Testing - IR 2"/>
    <s v="6.04.05.01"/>
    <x v="1"/>
    <d v="2027-06-02T00:00:00"/>
    <d v="2027-08-25T00:00:00"/>
    <s v="rnavarrol"/>
    <s v="chetzel"/>
    <n v="29248.7"/>
    <s v="EDIA"/>
    <s v="C"/>
    <s v="Labor"/>
    <s v="TEC"/>
    <m/>
    <s v="BNL"/>
    <s v="Const"/>
    <s v="VAC"/>
    <x v="9"/>
    <s v="A.PP080"/>
    <s v="APP00007"/>
    <m/>
    <m/>
    <m/>
    <m/>
    <m/>
    <m/>
    <m/>
    <m/>
    <m/>
    <n v="29248.7"/>
    <m/>
    <m/>
    <m/>
    <m/>
    <m/>
    <m/>
    <m/>
    <x v="0"/>
    <x v="0"/>
    <m/>
  </r>
  <r>
    <m/>
    <s v=" SR_0401_2260"/>
    <s v="ESR Straight Section Chambers - Acceptance Testing - IR 2"/>
    <s v="6.04.05.01"/>
    <x v="1"/>
    <d v="2027-06-02T00:00:00"/>
    <d v="2027-08-25T00:00:00"/>
    <s v="rnavarrol"/>
    <s v="chetzel"/>
    <n v="7312.17"/>
    <s v="EDIA"/>
    <s v="C"/>
    <s v="Labor"/>
    <s v="TEC"/>
    <m/>
    <s v="BNL"/>
    <s v="Const"/>
    <s v="VAC"/>
    <x v="9"/>
    <s v="A.PP080"/>
    <s v="APP00007"/>
    <m/>
    <m/>
    <m/>
    <m/>
    <m/>
    <m/>
    <m/>
    <m/>
    <m/>
    <n v="7312.17"/>
    <m/>
    <m/>
    <m/>
    <m/>
    <m/>
    <m/>
    <m/>
    <x v="0"/>
    <x v="0"/>
    <m/>
  </r>
  <r>
    <m/>
    <s v=" SR_0401_2260"/>
    <s v="ESR Straight Section Chambers - Acceptance Testing - IR 2"/>
    <s v="6.04.05.01"/>
    <x v="1"/>
    <d v="2027-06-02T00:00:00"/>
    <d v="2027-08-25T00:00:00"/>
    <s v="rnavarrol"/>
    <s v="chetzel"/>
    <n v="19288.3"/>
    <s v="EDIA"/>
    <s v="C"/>
    <s v="Labor"/>
    <s v="TEC"/>
    <m/>
    <s v="BNL"/>
    <s v="Const"/>
    <s v="VAC"/>
    <x v="9"/>
    <s v="A.PP080"/>
    <s v="APP00007"/>
    <m/>
    <m/>
    <m/>
    <m/>
    <m/>
    <m/>
    <m/>
    <m/>
    <m/>
    <n v="19288.3"/>
    <m/>
    <m/>
    <m/>
    <m/>
    <m/>
    <m/>
    <m/>
    <x v="0"/>
    <x v="0"/>
    <m/>
  </r>
  <r>
    <m/>
    <s v=" SR_0401_2260"/>
    <s v="ESR Straight Section Chambers - Acceptance Testing - IR 2"/>
    <s v="6.04.05.01"/>
    <x v="1"/>
    <d v="2027-06-02T00:00:00"/>
    <d v="2027-08-25T00:00:00"/>
    <s v="rnavarrol"/>
    <s v="chetzel"/>
    <n v="5542.5"/>
    <s v="EDIA"/>
    <s v="C"/>
    <s v="Labor"/>
    <s v="TEC"/>
    <m/>
    <s v="BNL"/>
    <s v="Const"/>
    <s v="VAC"/>
    <x v="9"/>
    <s v="A.PP080"/>
    <s v="APP00007"/>
    <m/>
    <m/>
    <m/>
    <m/>
    <m/>
    <m/>
    <m/>
    <m/>
    <m/>
    <n v="5542.5"/>
    <m/>
    <m/>
    <m/>
    <m/>
    <m/>
    <m/>
    <m/>
    <x v="0"/>
    <x v="0"/>
    <m/>
  </r>
  <r>
    <m/>
    <s v=" SR_0401_1970"/>
    <s v="ESR Straight Section Chambers - Prepare for Preliminary Design Review"/>
    <s v="6.04.05.01"/>
    <x v="0"/>
    <d v="2024-12-24T00:00:00"/>
    <d v="2025-01-23T00:00:00"/>
    <s v="rnavarrol"/>
    <s v="chetzel"/>
    <n v="5173.99"/>
    <s v="EDIA"/>
    <s v="C"/>
    <s v="Labor"/>
    <s v="TEC"/>
    <m/>
    <s v="BNL"/>
    <s v="PED"/>
    <s v="VAC"/>
    <x v="11"/>
    <s v="A.PP080"/>
    <m/>
    <m/>
    <m/>
    <m/>
    <m/>
    <m/>
    <m/>
    <m/>
    <n v="5173.99"/>
    <m/>
    <m/>
    <m/>
    <m/>
    <m/>
    <m/>
    <m/>
    <m/>
    <m/>
    <x v="0"/>
    <x v="0"/>
    <m/>
  </r>
  <r>
    <m/>
    <s v=" SR_0401_1970"/>
    <s v="ESR Straight Section Chambers - Prepare for Preliminary Design Review"/>
    <s v="6.04.05.01"/>
    <x v="0"/>
    <d v="2024-12-24T00:00:00"/>
    <d v="2025-01-23T00:00:00"/>
    <s v="rnavarrol"/>
    <s v="chetzel"/>
    <n v="6825.99"/>
    <s v="EDIA"/>
    <s v="C"/>
    <s v="Labor"/>
    <s v="TEC"/>
    <m/>
    <s v="BNL"/>
    <s v="PED"/>
    <s v="VAC"/>
    <x v="11"/>
    <s v="A.PP080"/>
    <m/>
    <m/>
    <m/>
    <m/>
    <m/>
    <m/>
    <m/>
    <m/>
    <n v="6825.99"/>
    <m/>
    <m/>
    <m/>
    <m/>
    <m/>
    <m/>
    <m/>
    <m/>
    <m/>
    <x v="0"/>
    <x v="0"/>
    <m/>
  </r>
  <r>
    <m/>
    <s v=" SR_0401_1970"/>
    <s v="ESR Straight Section Chambers - Prepare for Preliminary Design Review"/>
    <s v="6.04.05.01"/>
    <x v="0"/>
    <d v="2024-12-24T00:00:00"/>
    <d v="2025-01-23T00:00:00"/>
    <s v="rnavarrol"/>
    <s v="chetzel"/>
    <n v="0"/>
    <s v="EDIA"/>
    <s v="C"/>
    <s v="Labor"/>
    <s v="TEC"/>
    <m/>
    <s v="BNL"/>
    <s v="PED"/>
    <s v="VAC"/>
    <x v="11"/>
    <s v="A.PP080"/>
    <m/>
    <m/>
    <m/>
    <m/>
    <m/>
    <m/>
    <m/>
    <m/>
    <m/>
    <m/>
    <m/>
    <m/>
    <m/>
    <m/>
    <m/>
    <m/>
    <m/>
    <m/>
    <x v="0"/>
    <x v="0"/>
    <m/>
  </r>
  <r>
    <m/>
    <s v=" SR_0401_1970"/>
    <s v="ESR Straight Section Chambers - Prepare for Preliminary Design Review"/>
    <s v="6.04.05.01"/>
    <x v="0"/>
    <d v="2024-12-24T00:00:00"/>
    <d v="2025-01-23T00:00:00"/>
    <s v="rnavarrol"/>
    <s v="chetzel"/>
    <n v="27303.97"/>
    <s v="EDIA"/>
    <s v="C"/>
    <s v="Labor"/>
    <s v="TEC"/>
    <m/>
    <s v="BNL"/>
    <s v="PED"/>
    <s v="VAC"/>
    <x v="11"/>
    <s v="A.PP080"/>
    <m/>
    <m/>
    <m/>
    <m/>
    <m/>
    <m/>
    <m/>
    <m/>
    <n v="27303.97"/>
    <m/>
    <m/>
    <m/>
    <m/>
    <m/>
    <m/>
    <m/>
    <m/>
    <m/>
    <x v="0"/>
    <x v="0"/>
    <m/>
  </r>
  <r>
    <m/>
    <s v=" SR_0401_1970"/>
    <s v="ESR Straight Section Chambers - Prepare for Preliminary Design Review"/>
    <s v="6.04.05.01"/>
    <x v="0"/>
    <d v="2024-12-24T00:00:00"/>
    <d v="2025-01-23T00:00:00"/>
    <s v="rnavarrol"/>
    <s v="chetzel"/>
    <n v="6825.99"/>
    <s v="EDIA"/>
    <s v="C"/>
    <s v="Labor"/>
    <s v="TEC"/>
    <m/>
    <s v="BNL"/>
    <s v="PED"/>
    <s v="VAC"/>
    <x v="11"/>
    <s v="A.PP080"/>
    <m/>
    <m/>
    <m/>
    <m/>
    <m/>
    <m/>
    <m/>
    <m/>
    <n v="6825.99"/>
    <m/>
    <m/>
    <m/>
    <m/>
    <m/>
    <m/>
    <m/>
    <m/>
    <m/>
    <x v="0"/>
    <x v="0"/>
    <m/>
  </r>
  <r>
    <m/>
    <s v=" SR_0401_1970"/>
    <s v="ESR Straight Section Chambers - Prepare for Preliminary Design Review"/>
    <s v="6.04.05.01"/>
    <x v="0"/>
    <d v="2024-12-24T00:00:00"/>
    <d v="2025-01-23T00:00:00"/>
    <s v="rnavarrol"/>
    <s v="chetzel"/>
    <n v="0"/>
    <s v="EDIA"/>
    <s v="C"/>
    <s v="Labor"/>
    <s v="TEC"/>
    <m/>
    <s v="BNL"/>
    <s v="PED"/>
    <s v="VAC"/>
    <x v="11"/>
    <s v="A.PP080"/>
    <m/>
    <m/>
    <m/>
    <m/>
    <m/>
    <m/>
    <m/>
    <m/>
    <m/>
    <m/>
    <m/>
    <m/>
    <m/>
    <m/>
    <m/>
    <m/>
    <m/>
    <m/>
    <x v="0"/>
    <x v="0"/>
    <m/>
  </r>
  <r>
    <m/>
    <s v=" SR_0401_1970"/>
    <s v="ESR Straight Section Chambers - Prepare for Preliminary Design Review"/>
    <s v="6.04.05.01"/>
    <x v="0"/>
    <d v="2024-12-24T00:00:00"/>
    <d v="2025-01-23T00:00:00"/>
    <s v="rnavarrol"/>
    <s v="chetzel"/>
    <n v="0"/>
    <s v="EDIA"/>
    <s v="C"/>
    <s v="Labor"/>
    <s v="TEC"/>
    <m/>
    <s v="BNL"/>
    <s v="PED"/>
    <s v="VAC"/>
    <x v="11"/>
    <s v="A.PP080"/>
    <m/>
    <m/>
    <m/>
    <m/>
    <m/>
    <m/>
    <m/>
    <m/>
    <m/>
    <m/>
    <m/>
    <m/>
    <m/>
    <m/>
    <m/>
    <m/>
    <m/>
    <m/>
    <x v="0"/>
    <x v="0"/>
    <m/>
  </r>
  <r>
    <m/>
    <s v=" SR_0401_1990"/>
    <s v="ESR Straight Section Chambers - Incorporate changes from PDR"/>
    <s v="6.04.05.01"/>
    <x v="0"/>
    <d v="2025-01-28T00:00:00"/>
    <d v="2025-03-11T00:00:00"/>
    <s v="rnavarrol"/>
    <s v="chetzel"/>
    <n v="15521.96"/>
    <s v="EDIA"/>
    <s v="C"/>
    <s v="Labor"/>
    <s v="TEC"/>
    <m/>
    <s v="BNL"/>
    <s v="PED"/>
    <s v="VAC"/>
    <x v="11"/>
    <s v="A.PP080"/>
    <m/>
    <m/>
    <m/>
    <m/>
    <m/>
    <m/>
    <m/>
    <m/>
    <n v="15521.96"/>
    <m/>
    <m/>
    <m/>
    <m/>
    <m/>
    <m/>
    <m/>
    <m/>
    <m/>
    <x v="0"/>
    <x v="0"/>
    <m/>
  </r>
  <r>
    <m/>
    <s v=" SR_0401_1990"/>
    <s v="ESR Straight Section Chambers - Incorporate changes from PDR"/>
    <s v="6.04.05.01"/>
    <x v="0"/>
    <d v="2025-01-28T00:00:00"/>
    <d v="2025-03-11T00:00:00"/>
    <s v="rnavarrol"/>
    <s v="chetzel"/>
    <n v="3413"/>
    <s v="EDIA"/>
    <s v="C"/>
    <s v="Labor"/>
    <s v="TEC"/>
    <m/>
    <s v="BNL"/>
    <s v="PED"/>
    <s v="VAC"/>
    <x v="11"/>
    <s v="A.PP080"/>
    <m/>
    <m/>
    <m/>
    <m/>
    <m/>
    <m/>
    <m/>
    <m/>
    <n v="3413"/>
    <m/>
    <m/>
    <m/>
    <m/>
    <m/>
    <m/>
    <m/>
    <m/>
    <m/>
    <x v="0"/>
    <x v="0"/>
    <m/>
  </r>
  <r>
    <m/>
    <s v=" SR_0401_1990"/>
    <s v="ESR Straight Section Chambers - Incorporate changes from PDR"/>
    <s v="6.04.05.01"/>
    <x v="0"/>
    <d v="2025-01-28T00:00:00"/>
    <d v="2025-03-11T00:00:00"/>
    <s v="rnavarrol"/>
    <s v="chetzel"/>
    <n v="27303.97"/>
    <s v="EDIA"/>
    <s v="C"/>
    <s v="Labor"/>
    <s v="TEC"/>
    <m/>
    <s v="BNL"/>
    <s v="PED"/>
    <s v="VAC"/>
    <x v="11"/>
    <s v="A.PP080"/>
    <m/>
    <m/>
    <m/>
    <m/>
    <m/>
    <m/>
    <m/>
    <m/>
    <n v="27303.97"/>
    <m/>
    <m/>
    <m/>
    <m/>
    <m/>
    <m/>
    <m/>
    <m/>
    <m/>
    <x v="0"/>
    <x v="0"/>
    <m/>
  </r>
  <r>
    <m/>
    <s v=" SR_0401_2040"/>
    <s v="ESR Straight Section Chambers - Final Design Review"/>
    <s v="6.04.05.01"/>
    <x v="0"/>
    <d v="2025-07-03T00:00:00"/>
    <d v="2025-07-07T00:00:00"/>
    <s v="rnavarrol"/>
    <s v="chetzel"/>
    <n v="1034.8"/>
    <s v="EDIA"/>
    <s v="C"/>
    <s v="Labor"/>
    <s v="TEC"/>
    <m/>
    <s v="BNL"/>
    <s v="PED"/>
    <s v="VAC"/>
    <x v="11"/>
    <s v="A.PP080"/>
    <m/>
    <m/>
    <m/>
    <m/>
    <m/>
    <m/>
    <m/>
    <m/>
    <n v="1034.8"/>
    <m/>
    <m/>
    <m/>
    <m/>
    <m/>
    <m/>
    <m/>
    <m/>
    <m/>
    <x v="0"/>
    <x v="0"/>
    <m/>
  </r>
  <r>
    <m/>
    <s v=" SR_0401_2040"/>
    <s v="ESR Straight Section Chambers - Final Design Review"/>
    <s v="6.04.05.01"/>
    <x v="0"/>
    <d v="2025-07-03T00:00:00"/>
    <d v="2025-07-07T00:00:00"/>
    <s v="rnavarrol"/>
    <s v="chetzel"/>
    <n v="1365.2"/>
    <s v="EDIA"/>
    <s v="C"/>
    <s v="Labor"/>
    <s v="TEC"/>
    <m/>
    <s v="BNL"/>
    <s v="PED"/>
    <s v="VAC"/>
    <x v="11"/>
    <s v="A.PP080"/>
    <m/>
    <m/>
    <m/>
    <m/>
    <m/>
    <m/>
    <m/>
    <m/>
    <n v="1365.2"/>
    <m/>
    <m/>
    <m/>
    <m/>
    <m/>
    <m/>
    <m/>
    <m/>
    <m/>
    <x v="0"/>
    <x v="0"/>
    <m/>
  </r>
  <r>
    <m/>
    <s v=" SR_0401_2040"/>
    <s v="ESR Straight Section Chambers - Final Design Review"/>
    <s v="6.04.05.01"/>
    <x v="0"/>
    <d v="2025-07-03T00:00:00"/>
    <d v="2025-07-07T00:00:00"/>
    <s v="rnavarrol"/>
    <s v="chetzel"/>
    <n v="2730.4"/>
    <s v="EDIA"/>
    <s v="C"/>
    <s v="Labor"/>
    <s v="TEC"/>
    <m/>
    <s v="BNL"/>
    <s v="PED"/>
    <s v="VAC"/>
    <x v="11"/>
    <s v="A.PP080"/>
    <m/>
    <m/>
    <m/>
    <m/>
    <m/>
    <m/>
    <m/>
    <m/>
    <n v="2730.4"/>
    <m/>
    <m/>
    <m/>
    <m/>
    <m/>
    <m/>
    <m/>
    <m/>
    <m/>
    <x v="0"/>
    <x v="0"/>
    <m/>
  </r>
  <r>
    <m/>
    <s v=" SR_0401_2050"/>
    <s v="ESR Straight Section Chambers - Incorporate changes from FDR"/>
    <s v="6.04.05.01"/>
    <x v="0"/>
    <d v="2025-07-08T00:00:00"/>
    <d v="2025-08-04T00:00:00"/>
    <s v="rnavarrol"/>
    <s v="chetzel"/>
    <n v="10347.969999999999"/>
    <s v="EDIA"/>
    <s v="C"/>
    <s v="Labor"/>
    <s v="TEC"/>
    <m/>
    <s v="BNL"/>
    <s v="PED"/>
    <s v="VAC"/>
    <x v="11"/>
    <s v="A.PP080"/>
    <m/>
    <m/>
    <m/>
    <m/>
    <m/>
    <m/>
    <m/>
    <m/>
    <n v="10347.969999999999"/>
    <m/>
    <m/>
    <m/>
    <m/>
    <m/>
    <m/>
    <m/>
    <m/>
    <m/>
    <x v="0"/>
    <x v="0"/>
    <m/>
  </r>
  <r>
    <m/>
    <s v=" SR_0401_2050"/>
    <s v="ESR Straight Section Chambers - Incorporate changes from FDR"/>
    <s v="6.04.05.01"/>
    <x v="0"/>
    <d v="2025-07-08T00:00:00"/>
    <d v="2025-08-04T00:00:00"/>
    <s v="rnavarrol"/>
    <s v="chetzel"/>
    <n v="6825.99"/>
    <s v="EDIA"/>
    <s v="C"/>
    <s v="Labor"/>
    <s v="TEC"/>
    <m/>
    <s v="BNL"/>
    <s v="PED"/>
    <s v="VAC"/>
    <x v="11"/>
    <s v="A.PP080"/>
    <m/>
    <m/>
    <m/>
    <m/>
    <m/>
    <m/>
    <m/>
    <m/>
    <n v="6825.99"/>
    <m/>
    <m/>
    <m/>
    <m/>
    <m/>
    <m/>
    <m/>
    <m/>
    <m/>
    <x v="0"/>
    <x v="0"/>
    <m/>
  </r>
  <r>
    <m/>
    <s v=" SR_0401_2050"/>
    <s v="ESR Straight Section Chambers - Incorporate changes from FDR"/>
    <s v="6.04.05.01"/>
    <x v="0"/>
    <d v="2025-07-08T00:00:00"/>
    <d v="2025-08-04T00:00:00"/>
    <s v="rnavarrol"/>
    <s v="chetzel"/>
    <n v="27303.97"/>
    <s v="EDIA"/>
    <s v="C"/>
    <s v="Labor"/>
    <s v="TEC"/>
    <m/>
    <s v="BNL"/>
    <s v="PED"/>
    <s v="VAC"/>
    <x v="11"/>
    <s v="A.PP080"/>
    <m/>
    <m/>
    <m/>
    <m/>
    <m/>
    <m/>
    <m/>
    <m/>
    <n v="27303.97"/>
    <m/>
    <m/>
    <m/>
    <m/>
    <m/>
    <m/>
    <m/>
    <m/>
    <m/>
    <x v="0"/>
    <x v="0"/>
    <m/>
  </r>
  <r>
    <m/>
    <s v=" SR_0401_2440"/>
    <s v="ESR Bellows - APP/Acquisition Plan Approval"/>
    <s v="6.04.05.01"/>
    <x v="0"/>
    <d v="2025-11-03T00:00:00"/>
    <d v="2025-12-03T00:00:00"/>
    <s v="rnavarrol"/>
    <s v="chetzel"/>
    <n v="0"/>
    <s v="EDIA"/>
    <s v="C"/>
    <s v="Labor"/>
    <s v="TEC"/>
    <m/>
    <s v="BNL"/>
    <s v="PED"/>
    <s v="VAC"/>
    <x v="10"/>
    <s v="A.PP080"/>
    <m/>
    <m/>
    <m/>
    <m/>
    <m/>
    <m/>
    <m/>
    <m/>
    <m/>
    <m/>
    <m/>
    <m/>
    <m/>
    <m/>
    <m/>
    <m/>
    <m/>
    <m/>
    <x v="0"/>
    <x v="0"/>
    <m/>
  </r>
  <r>
    <m/>
    <s v=" SR_0401_2440"/>
    <s v="ESR Bellows - APP/Acquisition Plan Approval"/>
    <s v="6.04.05.01"/>
    <x v="0"/>
    <d v="2025-11-03T00:00:00"/>
    <d v="2025-12-03T00:00:00"/>
    <s v="rnavarrol"/>
    <s v="chetzel"/>
    <n v="0"/>
    <s v="EDIA"/>
    <s v="C"/>
    <s v="Labor"/>
    <s v="TEC"/>
    <m/>
    <s v="BNL"/>
    <s v="PED"/>
    <s v="VAC"/>
    <x v="10"/>
    <s v="A.PP080"/>
    <m/>
    <m/>
    <m/>
    <m/>
    <m/>
    <m/>
    <m/>
    <m/>
    <m/>
    <m/>
    <m/>
    <m/>
    <m/>
    <m/>
    <m/>
    <m/>
    <m/>
    <m/>
    <x v="0"/>
    <x v="0"/>
    <m/>
  </r>
  <r>
    <m/>
    <s v=" SR_0401_2440"/>
    <s v="ESR Bellows - APP/Acquisition Plan Approval"/>
    <s v="6.04.05.01"/>
    <x v="0"/>
    <d v="2025-11-03T00:00:00"/>
    <d v="2025-12-03T00:00:00"/>
    <s v="rnavarrol"/>
    <s v="chetzel"/>
    <n v="0"/>
    <s v="EDIA"/>
    <s v="C"/>
    <s v="Labor"/>
    <s v="TEC"/>
    <m/>
    <s v="BNL"/>
    <s v="PED"/>
    <s v="VAC"/>
    <x v="10"/>
    <s v="A.PP080"/>
    <m/>
    <m/>
    <m/>
    <m/>
    <m/>
    <m/>
    <m/>
    <m/>
    <m/>
    <m/>
    <m/>
    <m/>
    <m/>
    <m/>
    <m/>
    <m/>
    <m/>
    <m/>
    <x v="0"/>
    <x v="0"/>
    <m/>
  </r>
  <r>
    <m/>
    <s v=" SR_0401_2440"/>
    <s v="ESR Bellows - APP/Acquisition Plan Approval"/>
    <s v="6.04.05.01"/>
    <x v="0"/>
    <d v="2025-11-03T00:00:00"/>
    <d v="2025-12-03T00:00:00"/>
    <s v="rnavarrol"/>
    <s v="chetzel"/>
    <n v="0"/>
    <s v="EDIA"/>
    <s v="C"/>
    <s v="Labor"/>
    <s v="TEC"/>
    <m/>
    <s v="BNL"/>
    <s v="PED"/>
    <s v="VAC"/>
    <x v="10"/>
    <s v="A.PP080"/>
    <m/>
    <m/>
    <m/>
    <m/>
    <m/>
    <m/>
    <m/>
    <m/>
    <m/>
    <m/>
    <m/>
    <m/>
    <m/>
    <m/>
    <m/>
    <m/>
    <m/>
    <m/>
    <x v="0"/>
    <x v="0"/>
    <m/>
  </r>
  <r>
    <m/>
    <s v=" SR_0401_2360"/>
    <s v="ESR Bellows - Finalize designs"/>
    <s v="6.04.05.01"/>
    <x v="0"/>
    <d v="2025-04-09T00:00:00"/>
    <d v="2025-06-04T00:00:00"/>
    <s v="rnavarrol"/>
    <s v="chetzel"/>
    <n v="20695.939999999999"/>
    <s v="EDIA"/>
    <s v="C"/>
    <s v="Labor"/>
    <s v="TEC"/>
    <m/>
    <s v="BNL"/>
    <s v="PED"/>
    <s v="VAC"/>
    <x v="6"/>
    <s v="A.PP080"/>
    <m/>
    <m/>
    <m/>
    <m/>
    <m/>
    <m/>
    <m/>
    <m/>
    <n v="20695.939999999999"/>
    <m/>
    <m/>
    <m/>
    <m/>
    <m/>
    <m/>
    <m/>
    <m/>
    <m/>
    <x v="0"/>
    <x v="0"/>
    <m/>
  </r>
  <r>
    <m/>
    <s v=" SR_0401_2360"/>
    <s v="ESR Bellows - Finalize designs"/>
    <s v="6.04.05.01"/>
    <x v="0"/>
    <d v="2025-04-09T00:00:00"/>
    <d v="2025-06-04T00:00:00"/>
    <s v="rnavarrol"/>
    <s v="chetzel"/>
    <n v="13651.99"/>
    <s v="EDIA"/>
    <s v="C"/>
    <s v="Labor"/>
    <s v="TEC"/>
    <m/>
    <s v="BNL"/>
    <s v="PED"/>
    <s v="VAC"/>
    <x v="6"/>
    <s v="A.PP080"/>
    <m/>
    <m/>
    <m/>
    <m/>
    <m/>
    <m/>
    <m/>
    <m/>
    <n v="13651.99"/>
    <m/>
    <m/>
    <m/>
    <m/>
    <m/>
    <m/>
    <m/>
    <m/>
    <m/>
    <x v="0"/>
    <x v="0"/>
    <m/>
  </r>
  <r>
    <m/>
    <s v=" SR_0401_2360"/>
    <s v="ESR Bellows - Finalize designs"/>
    <s v="6.04.05.01"/>
    <x v="0"/>
    <d v="2025-04-09T00:00:00"/>
    <d v="2025-06-04T00:00:00"/>
    <s v="rnavarrol"/>
    <s v="chetzel"/>
    <n v="0"/>
    <s v="EDIA"/>
    <s v="C"/>
    <s v="Labor"/>
    <s v="TEC"/>
    <m/>
    <s v="BNL"/>
    <s v="PED"/>
    <s v="VAC"/>
    <x v="6"/>
    <s v="A.PP080"/>
    <m/>
    <m/>
    <m/>
    <m/>
    <m/>
    <m/>
    <m/>
    <m/>
    <m/>
    <m/>
    <m/>
    <m/>
    <m/>
    <m/>
    <m/>
    <m/>
    <m/>
    <m/>
    <x v="0"/>
    <x v="0"/>
    <m/>
  </r>
  <r>
    <m/>
    <s v=" SR_0401_2360"/>
    <s v="ESR Bellows - Finalize designs"/>
    <s v="6.04.05.01"/>
    <x v="0"/>
    <d v="2025-04-09T00:00:00"/>
    <d v="2025-06-04T00:00:00"/>
    <s v="rnavarrol"/>
    <s v="chetzel"/>
    <n v="40955.96"/>
    <s v="EDIA"/>
    <s v="C"/>
    <s v="Labor"/>
    <s v="TEC"/>
    <m/>
    <s v="BNL"/>
    <s v="PED"/>
    <s v="VAC"/>
    <x v="6"/>
    <s v="A.PP080"/>
    <m/>
    <m/>
    <m/>
    <m/>
    <m/>
    <m/>
    <m/>
    <m/>
    <n v="40955.96"/>
    <m/>
    <m/>
    <m/>
    <m/>
    <m/>
    <m/>
    <m/>
    <m/>
    <m/>
    <x v="0"/>
    <x v="0"/>
    <m/>
  </r>
  <r>
    <m/>
    <s v=" SR_0401_2360"/>
    <s v="ESR Bellows - Finalize designs"/>
    <s v="6.04.05.01"/>
    <x v="0"/>
    <d v="2025-04-09T00:00:00"/>
    <d v="2025-06-04T00:00:00"/>
    <s v="rnavarrol"/>
    <s v="chetzel"/>
    <n v="6825.99"/>
    <s v="EDIA"/>
    <s v="C"/>
    <s v="Labor"/>
    <s v="TEC"/>
    <m/>
    <s v="BNL"/>
    <s v="PED"/>
    <s v="VAC"/>
    <x v="6"/>
    <s v="A.PP080"/>
    <m/>
    <m/>
    <m/>
    <m/>
    <m/>
    <m/>
    <m/>
    <m/>
    <n v="6825.99"/>
    <m/>
    <m/>
    <m/>
    <m/>
    <m/>
    <m/>
    <m/>
    <m/>
    <m/>
    <x v="0"/>
    <x v="0"/>
    <m/>
  </r>
  <r>
    <m/>
    <s v=" SR_0401_2360"/>
    <s v="ESR Bellows - Finalize designs"/>
    <s v="6.04.05.01"/>
    <x v="0"/>
    <d v="2025-04-09T00:00:00"/>
    <d v="2025-06-04T00:00:00"/>
    <s v="rnavarrol"/>
    <s v="chetzel"/>
    <n v="0"/>
    <s v="EDIA"/>
    <s v="C"/>
    <s v="Labor"/>
    <s v="TEC"/>
    <m/>
    <s v="BNL"/>
    <s v="PED"/>
    <s v="VAC"/>
    <x v="6"/>
    <s v="A.PP080"/>
    <m/>
    <m/>
    <m/>
    <m/>
    <m/>
    <m/>
    <m/>
    <m/>
    <m/>
    <m/>
    <m/>
    <m/>
    <m/>
    <m/>
    <m/>
    <m/>
    <m/>
    <m/>
    <x v="0"/>
    <x v="0"/>
    <m/>
  </r>
  <r>
    <m/>
    <s v=" SR_0401_2360"/>
    <s v="ESR Bellows - Finalize designs"/>
    <s v="6.04.05.01"/>
    <x v="0"/>
    <d v="2025-04-09T00:00:00"/>
    <d v="2025-06-04T00:00:00"/>
    <s v="rnavarrol"/>
    <s v="chetzel"/>
    <n v="0"/>
    <s v="EDIA"/>
    <s v="C"/>
    <s v="Labor"/>
    <s v="TEC"/>
    <m/>
    <s v="BNL"/>
    <s v="PED"/>
    <s v="VAC"/>
    <x v="6"/>
    <s v="A.PP080"/>
    <m/>
    <m/>
    <m/>
    <m/>
    <m/>
    <m/>
    <m/>
    <m/>
    <m/>
    <m/>
    <m/>
    <m/>
    <m/>
    <m/>
    <m/>
    <m/>
    <m/>
    <m/>
    <x v="0"/>
    <x v="0"/>
    <m/>
  </r>
  <r>
    <m/>
    <s v=" SR_0401_2280"/>
    <s v="ESR Bellows - Develop preliminary design"/>
    <s v="6.04.05.01"/>
    <x v="0"/>
    <d v="2024-08-27T00:00:00"/>
    <d v="2024-10-08T00:00:00"/>
    <s v="rnavarrol"/>
    <s v="chetzel"/>
    <n v="20136.05"/>
    <s v="EDIA"/>
    <s v="C"/>
    <s v="Labor"/>
    <s v="TEC"/>
    <m/>
    <s v="BNL"/>
    <s v="PED"/>
    <s v="VAC"/>
    <x v="11"/>
    <s v="A.PP080"/>
    <m/>
    <m/>
    <m/>
    <m/>
    <m/>
    <m/>
    <m/>
    <n v="16108.84"/>
    <n v="4027.21"/>
    <m/>
    <m/>
    <m/>
    <m/>
    <m/>
    <m/>
    <m/>
    <m/>
    <m/>
    <x v="0"/>
    <x v="0"/>
    <m/>
  </r>
  <r>
    <m/>
    <s v=" SR_0401_2280"/>
    <s v="ESR Bellows - Develop preliminary design"/>
    <s v="6.04.05.01"/>
    <x v="0"/>
    <d v="2024-08-27T00:00:00"/>
    <d v="2024-10-08T00:00:00"/>
    <s v="rnavarrol"/>
    <s v="chetzel"/>
    <n v="0"/>
    <s v="EDIA"/>
    <s v="C"/>
    <s v="Labor"/>
    <s v="TEC"/>
    <m/>
    <s v="BNL"/>
    <s v="PED"/>
    <s v="VAC"/>
    <x v="11"/>
    <s v="A.PP080"/>
    <m/>
    <m/>
    <m/>
    <m/>
    <m/>
    <m/>
    <m/>
    <m/>
    <m/>
    <m/>
    <m/>
    <m/>
    <m/>
    <m/>
    <m/>
    <m/>
    <m/>
    <m/>
    <x v="0"/>
    <x v="0"/>
    <m/>
  </r>
  <r>
    <m/>
    <s v=" SR_0401_2280"/>
    <s v="ESR Bellows - Develop preliminary design"/>
    <s v="6.04.05.01"/>
    <x v="0"/>
    <d v="2024-08-27T00:00:00"/>
    <d v="2024-10-08T00:00:00"/>
    <s v="rnavarrol"/>
    <s v="chetzel"/>
    <n v="0"/>
    <s v="EDIA"/>
    <s v="C"/>
    <s v="Labor"/>
    <s v="TEC"/>
    <m/>
    <s v="BNL"/>
    <s v="PED"/>
    <s v="VAC"/>
    <x v="11"/>
    <s v="A.PP080"/>
    <m/>
    <m/>
    <m/>
    <m/>
    <m/>
    <m/>
    <m/>
    <m/>
    <m/>
    <m/>
    <m/>
    <m/>
    <m/>
    <m/>
    <m/>
    <m/>
    <m/>
    <m/>
    <x v="0"/>
    <x v="0"/>
    <m/>
  </r>
  <r>
    <m/>
    <s v=" SR_0401_2280"/>
    <s v="ESR Bellows - Develop preliminary design"/>
    <s v="6.04.05.01"/>
    <x v="0"/>
    <d v="2024-08-27T00:00:00"/>
    <d v="2024-10-08T00:00:00"/>
    <s v="rnavarrol"/>
    <s v="chetzel"/>
    <n v="13282.66"/>
    <s v="EDIA"/>
    <s v="C"/>
    <s v="Labor"/>
    <s v="TEC"/>
    <m/>
    <s v="BNL"/>
    <s v="PED"/>
    <s v="VAC"/>
    <x v="11"/>
    <s v="A.PP080"/>
    <m/>
    <m/>
    <m/>
    <m/>
    <m/>
    <m/>
    <m/>
    <n v="10626.12"/>
    <n v="2656.53"/>
    <m/>
    <m/>
    <m/>
    <m/>
    <m/>
    <m/>
    <m/>
    <m/>
    <m/>
    <x v="0"/>
    <x v="0"/>
    <m/>
  </r>
  <r>
    <m/>
    <s v=" SR_0401_2280"/>
    <s v="ESR Bellows - Develop preliminary design"/>
    <s v="6.04.05.01"/>
    <x v="0"/>
    <d v="2024-08-27T00:00:00"/>
    <d v="2024-10-08T00:00:00"/>
    <s v="rnavarrol"/>
    <s v="chetzel"/>
    <n v="0"/>
    <s v="EDIA"/>
    <s v="C"/>
    <s v="Labor"/>
    <s v="TEC"/>
    <m/>
    <s v="BNL"/>
    <s v="PED"/>
    <s v="VAC"/>
    <x v="11"/>
    <s v="A.PP080"/>
    <m/>
    <m/>
    <m/>
    <m/>
    <m/>
    <m/>
    <m/>
    <m/>
    <m/>
    <m/>
    <m/>
    <m/>
    <m/>
    <m/>
    <m/>
    <m/>
    <m/>
    <m/>
    <x v="0"/>
    <x v="0"/>
    <m/>
  </r>
  <r>
    <m/>
    <s v=" SR_0401_2280"/>
    <s v="ESR Bellows - Develop preliminary design"/>
    <s v="6.04.05.01"/>
    <x v="0"/>
    <d v="2024-08-27T00:00:00"/>
    <d v="2024-10-08T00:00:00"/>
    <s v="rnavarrol"/>
    <s v="chetzel"/>
    <n v="0"/>
    <s v="EDIA"/>
    <s v="C"/>
    <s v="Labor"/>
    <s v="TEC"/>
    <m/>
    <s v="BNL"/>
    <s v="PED"/>
    <s v="VAC"/>
    <x v="11"/>
    <s v="A.PP080"/>
    <m/>
    <m/>
    <m/>
    <m/>
    <m/>
    <m/>
    <m/>
    <m/>
    <m/>
    <m/>
    <m/>
    <m/>
    <m/>
    <m/>
    <m/>
    <m/>
    <m/>
    <m/>
    <x v="0"/>
    <x v="0"/>
    <m/>
  </r>
  <r>
    <m/>
    <s v=" SR_0401_2280"/>
    <s v="ESR Bellows - Develop preliminary design"/>
    <s v="6.04.05.01"/>
    <x v="0"/>
    <d v="2024-08-27T00:00:00"/>
    <d v="2024-10-08T00:00:00"/>
    <s v="rnavarrol"/>
    <s v="chetzel"/>
    <n v="0"/>
    <s v="EDIA"/>
    <s v="C"/>
    <s v="Labor"/>
    <s v="TEC"/>
    <m/>
    <s v="BNL"/>
    <s v="PED"/>
    <s v="VAC"/>
    <x v="11"/>
    <s v="A.PP080"/>
    <m/>
    <m/>
    <m/>
    <m/>
    <m/>
    <m/>
    <m/>
    <m/>
    <m/>
    <m/>
    <m/>
    <m/>
    <m/>
    <m/>
    <m/>
    <m/>
    <m/>
    <m/>
    <x v="0"/>
    <x v="0"/>
    <m/>
  </r>
  <r>
    <m/>
    <s v=" SR_0401_2300"/>
    <s v="ESR Bellows - Complete preliminary design"/>
    <s v="6.04.05.01"/>
    <x v="0"/>
    <d v="2024-11-22T00:00:00"/>
    <d v="2024-12-23T00:00:00"/>
    <s v="rnavarrol"/>
    <s v="chetzel"/>
    <n v="5173.99"/>
    <s v="EDIA"/>
    <s v="C"/>
    <s v="Labor"/>
    <s v="TEC"/>
    <m/>
    <s v="BNL"/>
    <s v="PED"/>
    <s v="VAC"/>
    <x v="11"/>
    <s v="A.PP080"/>
    <m/>
    <m/>
    <m/>
    <m/>
    <m/>
    <m/>
    <m/>
    <m/>
    <n v="5173.99"/>
    <m/>
    <m/>
    <m/>
    <m/>
    <m/>
    <m/>
    <m/>
    <m/>
    <m/>
    <x v="0"/>
    <x v="0"/>
    <m/>
  </r>
  <r>
    <m/>
    <s v=" SR_0401_2300"/>
    <s v="ESR Bellows - Complete preliminary design"/>
    <s v="6.04.05.01"/>
    <x v="0"/>
    <d v="2024-11-22T00:00:00"/>
    <d v="2024-12-23T00:00:00"/>
    <s v="rnavarrol"/>
    <s v="chetzel"/>
    <n v="0"/>
    <s v="EDIA"/>
    <s v="C"/>
    <s v="Labor"/>
    <s v="TEC"/>
    <m/>
    <s v="BNL"/>
    <s v="PED"/>
    <s v="VAC"/>
    <x v="11"/>
    <s v="A.PP080"/>
    <m/>
    <m/>
    <m/>
    <m/>
    <m/>
    <m/>
    <m/>
    <m/>
    <m/>
    <m/>
    <m/>
    <m/>
    <m/>
    <m/>
    <m/>
    <m/>
    <m/>
    <m/>
    <x v="0"/>
    <x v="0"/>
    <m/>
  </r>
  <r>
    <m/>
    <s v=" SR_0401_2300"/>
    <s v="ESR Bellows - Complete preliminary design"/>
    <s v="6.04.05.01"/>
    <x v="0"/>
    <d v="2024-11-22T00:00:00"/>
    <d v="2024-12-23T00:00:00"/>
    <s v="rnavarrol"/>
    <s v="chetzel"/>
    <n v="0"/>
    <s v="EDIA"/>
    <s v="C"/>
    <s v="Labor"/>
    <s v="TEC"/>
    <m/>
    <s v="BNL"/>
    <s v="PED"/>
    <s v="VAC"/>
    <x v="11"/>
    <s v="A.PP080"/>
    <m/>
    <m/>
    <m/>
    <m/>
    <m/>
    <m/>
    <m/>
    <m/>
    <m/>
    <m/>
    <m/>
    <m/>
    <m/>
    <m/>
    <m/>
    <m/>
    <m/>
    <m/>
    <x v="0"/>
    <x v="0"/>
    <m/>
  </r>
  <r>
    <m/>
    <s v=" SR_0401_2300"/>
    <s v="ESR Bellows - Complete preliminary design"/>
    <s v="6.04.05.01"/>
    <x v="0"/>
    <d v="2024-11-22T00:00:00"/>
    <d v="2024-12-23T00:00:00"/>
    <s v="rnavarrol"/>
    <s v="chetzel"/>
    <n v="27303.97"/>
    <s v="EDIA"/>
    <s v="C"/>
    <s v="Labor"/>
    <s v="TEC"/>
    <m/>
    <s v="BNL"/>
    <s v="PED"/>
    <s v="VAC"/>
    <x v="11"/>
    <s v="A.PP080"/>
    <m/>
    <m/>
    <m/>
    <m/>
    <m/>
    <m/>
    <m/>
    <m/>
    <n v="27303.97"/>
    <m/>
    <m/>
    <m/>
    <m/>
    <m/>
    <m/>
    <m/>
    <m/>
    <m/>
    <x v="0"/>
    <x v="0"/>
    <m/>
  </r>
  <r>
    <m/>
    <s v=" SR_0401_2300"/>
    <s v="ESR Bellows - Complete preliminary design"/>
    <s v="6.04.05.01"/>
    <x v="0"/>
    <d v="2024-11-22T00:00:00"/>
    <d v="2024-12-23T00:00:00"/>
    <s v="rnavarrol"/>
    <s v="chetzel"/>
    <n v="3413"/>
    <s v="EDIA"/>
    <s v="C"/>
    <s v="Labor"/>
    <s v="TEC"/>
    <m/>
    <s v="BNL"/>
    <s v="PED"/>
    <s v="VAC"/>
    <x v="11"/>
    <s v="A.PP080"/>
    <m/>
    <m/>
    <m/>
    <m/>
    <m/>
    <m/>
    <m/>
    <m/>
    <n v="3413"/>
    <m/>
    <m/>
    <m/>
    <m/>
    <m/>
    <m/>
    <m/>
    <m/>
    <m/>
    <x v="0"/>
    <x v="0"/>
    <m/>
  </r>
  <r>
    <m/>
    <s v=" SR_0401_2300"/>
    <s v="ESR Bellows - Complete preliminary design"/>
    <s v="6.04.05.01"/>
    <x v="0"/>
    <d v="2024-11-22T00:00:00"/>
    <d v="2024-12-23T00:00:00"/>
    <s v="rnavarrol"/>
    <s v="chetzel"/>
    <n v="0"/>
    <s v="EDIA"/>
    <s v="C"/>
    <s v="Labor"/>
    <s v="TEC"/>
    <m/>
    <s v="BNL"/>
    <s v="PED"/>
    <s v="VAC"/>
    <x v="11"/>
    <s v="A.PP080"/>
    <m/>
    <m/>
    <m/>
    <m/>
    <m/>
    <m/>
    <m/>
    <m/>
    <m/>
    <m/>
    <m/>
    <m/>
    <m/>
    <m/>
    <m/>
    <m/>
    <m/>
    <m/>
    <x v="0"/>
    <x v="0"/>
    <m/>
  </r>
  <r>
    <m/>
    <s v=" SR_0401_2300"/>
    <s v="ESR Bellows - Complete preliminary design"/>
    <s v="6.04.05.01"/>
    <x v="0"/>
    <d v="2024-11-22T00:00:00"/>
    <d v="2024-12-23T00:00:00"/>
    <s v="rnavarrol"/>
    <s v="chetzel"/>
    <n v="0"/>
    <s v="EDIA"/>
    <s v="C"/>
    <s v="Labor"/>
    <s v="TEC"/>
    <m/>
    <s v="BNL"/>
    <s v="PED"/>
    <s v="VAC"/>
    <x v="11"/>
    <s v="A.PP080"/>
    <m/>
    <m/>
    <m/>
    <m/>
    <m/>
    <m/>
    <m/>
    <m/>
    <m/>
    <m/>
    <m/>
    <m/>
    <m/>
    <m/>
    <m/>
    <m/>
    <m/>
    <m/>
    <x v="0"/>
    <x v="0"/>
    <m/>
  </r>
  <r>
    <m/>
    <s v=" SR_0401_2290"/>
    <s v="ESR Bellows - Develop preliminary drawings"/>
    <s v="6.04.05.01"/>
    <x v="0"/>
    <d v="2024-10-09T00:00:00"/>
    <d v="2024-11-21T00:00:00"/>
    <s v="rnavarrol"/>
    <s v="chetzel"/>
    <n v="20695.939999999999"/>
    <s v="EDIA"/>
    <s v="C"/>
    <s v="Labor"/>
    <s v="TEC"/>
    <m/>
    <s v="BNL"/>
    <s v="PED"/>
    <s v="VAC"/>
    <x v="11"/>
    <s v="A.PP080"/>
    <m/>
    <m/>
    <m/>
    <m/>
    <m/>
    <m/>
    <m/>
    <m/>
    <n v="20695.939999999999"/>
    <m/>
    <m/>
    <m/>
    <m/>
    <m/>
    <m/>
    <m/>
    <m/>
    <m/>
    <x v="0"/>
    <x v="0"/>
    <m/>
  </r>
  <r>
    <m/>
    <s v=" SR_0401_2290"/>
    <s v="ESR Bellows - Develop preliminary drawings"/>
    <s v="6.04.05.01"/>
    <x v="0"/>
    <d v="2024-10-09T00:00:00"/>
    <d v="2024-11-21T00:00:00"/>
    <s v="rnavarrol"/>
    <s v="chetzel"/>
    <n v="0"/>
    <s v="EDIA"/>
    <s v="C"/>
    <s v="Labor"/>
    <s v="TEC"/>
    <m/>
    <s v="BNL"/>
    <s v="PED"/>
    <s v="VAC"/>
    <x v="11"/>
    <s v="A.PP080"/>
    <m/>
    <m/>
    <m/>
    <m/>
    <m/>
    <m/>
    <m/>
    <m/>
    <m/>
    <m/>
    <m/>
    <m/>
    <m/>
    <m/>
    <m/>
    <m/>
    <m/>
    <m/>
    <x v="0"/>
    <x v="0"/>
    <m/>
  </r>
  <r>
    <m/>
    <s v=" SR_0401_2290"/>
    <s v="ESR Bellows - Develop preliminary drawings"/>
    <s v="6.04.05.01"/>
    <x v="0"/>
    <d v="2024-10-09T00:00:00"/>
    <d v="2024-11-21T00:00:00"/>
    <s v="rnavarrol"/>
    <s v="chetzel"/>
    <n v="0"/>
    <s v="EDIA"/>
    <s v="C"/>
    <s v="Labor"/>
    <s v="TEC"/>
    <m/>
    <s v="BNL"/>
    <s v="PED"/>
    <s v="VAC"/>
    <x v="11"/>
    <s v="A.PP080"/>
    <m/>
    <m/>
    <m/>
    <m/>
    <m/>
    <m/>
    <m/>
    <m/>
    <m/>
    <m/>
    <m/>
    <m/>
    <m/>
    <m/>
    <m/>
    <m/>
    <m/>
    <m/>
    <x v="0"/>
    <x v="0"/>
    <m/>
  </r>
  <r>
    <m/>
    <s v=" SR_0401_2290"/>
    <s v="ESR Bellows - Develop preliminary drawings"/>
    <s v="6.04.05.01"/>
    <x v="0"/>
    <d v="2024-10-09T00:00:00"/>
    <d v="2024-11-21T00:00:00"/>
    <s v="rnavarrol"/>
    <s v="chetzel"/>
    <n v="20477.98"/>
    <s v="EDIA"/>
    <s v="C"/>
    <s v="Labor"/>
    <s v="TEC"/>
    <m/>
    <s v="BNL"/>
    <s v="PED"/>
    <s v="VAC"/>
    <x v="11"/>
    <s v="A.PP080"/>
    <m/>
    <m/>
    <m/>
    <m/>
    <m/>
    <m/>
    <m/>
    <m/>
    <n v="20477.98"/>
    <m/>
    <m/>
    <m/>
    <m/>
    <m/>
    <m/>
    <m/>
    <m/>
    <m/>
    <x v="0"/>
    <x v="0"/>
    <m/>
  </r>
  <r>
    <m/>
    <s v=" SR_0401_2290"/>
    <s v="ESR Bellows - Develop preliminary drawings"/>
    <s v="6.04.05.01"/>
    <x v="0"/>
    <d v="2024-10-09T00:00:00"/>
    <d v="2024-11-21T00:00:00"/>
    <s v="rnavarrol"/>
    <s v="chetzel"/>
    <n v="6825.99"/>
    <s v="EDIA"/>
    <s v="C"/>
    <s v="Labor"/>
    <s v="TEC"/>
    <m/>
    <s v="BNL"/>
    <s v="PED"/>
    <s v="VAC"/>
    <x v="11"/>
    <s v="A.PP080"/>
    <m/>
    <m/>
    <m/>
    <m/>
    <m/>
    <m/>
    <m/>
    <m/>
    <n v="6825.99"/>
    <m/>
    <m/>
    <m/>
    <m/>
    <m/>
    <m/>
    <m/>
    <m/>
    <m/>
    <x v="0"/>
    <x v="0"/>
    <m/>
  </r>
  <r>
    <m/>
    <s v=" SR_0401_2290"/>
    <s v="ESR Bellows - Develop preliminary drawings"/>
    <s v="6.04.05.01"/>
    <x v="0"/>
    <d v="2024-10-09T00:00:00"/>
    <d v="2024-11-21T00:00:00"/>
    <s v="rnavarrol"/>
    <s v="chetzel"/>
    <n v="0"/>
    <s v="EDIA"/>
    <s v="C"/>
    <s v="Labor"/>
    <s v="TEC"/>
    <m/>
    <s v="BNL"/>
    <s v="PED"/>
    <s v="VAC"/>
    <x v="11"/>
    <s v="A.PP080"/>
    <m/>
    <m/>
    <m/>
    <m/>
    <m/>
    <m/>
    <m/>
    <m/>
    <m/>
    <m/>
    <m/>
    <m/>
    <m/>
    <m/>
    <m/>
    <m/>
    <m/>
    <m/>
    <x v="0"/>
    <x v="0"/>
    <m/>
  </r>
  <r>
    <m/>
    <s v=" SR_0401_2290"/>
    <s v="ESR Bellows - Develop preliminary drawings"/>
    <s v="6.04.05.01"/>
    <x v="0"/>
    <d v="2024-10-09T00:00:00"/>
    <d v="2024-11-21T00:00:00"/>
    <s v="rnavarrol"/>
    <s v="chetzel"/>
    <n v="0"/>
    <s v="EDIA"/>
    <s v="C"/>
    <s v="Labor"/>
    <s v="TEC"/>
    <m/>
    <s v="BNL"/>
    <s v="PED"/>
    <s v="VAC"/>
    <x v="11"/>
    <s v="A.PP080"/>
    <m/>
    <m/>
    <m/>
    <m/>
    <m/>
    <m/>
    <m/>
    <m/>
    <m/>
    <m/>
    <m/>
    <m/>
    <m/>
    <m/>
    <m/>
    <m/>
    <m/>
    <m/>
    <x v="0"/>
    <x v="0"/>
    <m/>
  </r>
  <r>
    <m/>
    <s v=" SR_0401_2400"/>
    <s v="ESR Bellows - Finalize drawings"/>
    <s v="6.04.05.01"/>
    <x v="0"/>
    <d v="2025-08-05T00:00:00"/>
    <d v="2025-09-30T00:00:00"/>
    <s v="rnavarrol"/>
    <s v="chetzel"/>
    <n v="20695.939999999999"/>
    <s v="EDIA"/>
    <s v="C"/>
    <s v="Labor"/>
    <s v="TEC"/>
    <m/>
    <s v="BNL"/>
    <s v="PED"/>
    <s v="VAC"/>
    <x v="6"/>
    <s v="A.PP080"/>
    <m/>
    <m/>
    <m/>
    <m/>
    <m/>
    <m/>
    <m/>
    <m/>
    <n v="20695.939999999999"/>
    <m/>
    <m/>
    <m/>
    <m/>
    <m/>
    <m/>
    <m/>
    <m/>
    <m/>
    <x v="0"/>
    <x v="0"/>
    <m/>
  </r>
  <r>
    <m/>
    <s v=" SR_0401_2400"/>
    <s v="ESR Bellows - Finalize drawings"/>
    <s v="6.04.05.01"/>
    <x v="0"/>
    <d v="2025-08-05T00:00:00"/>
    <d v="2025-09-30T00:00:00"/>
    <s v="rnavarrol"/>
    <s v="chetzel"/>
    <n v="0"/>
    <s v="EDIA"/>
    <s v="C"/>
    <s v="Labor"/>
    <s v="TEC"/>
    <m/>
    <s v="BNL"/>
    <s v="PED"/>
    <s v="VAC"/>
    <x v="6"/>
    <s v="A.PP080"/>
    <m/>
    <m/>
    <m/>
    <m/>
    <m/>
    <m/>
    <m/>
    <m/>
    <m/>
    <m/>
    <m/>
    <m/>
    <m/>
    <m/>
    <m/>
    <m/>
    <m/>
    <m/>
    <x v="0"/>
    <x v="0"/>
    <m/>
  </r>
  <r>
    <m/>
    <s v=" SR_0401_2400"/>
    <s v="ESR Bellows - Finalize drawings"/>
    <s v="6.04.05.01"/>
    <x v="0"/>
    <d v="2025-08-05T00:00:00"/>
    <d v="2025-09-30T00:00:00"/>
    <s v="rnavarrol"/>
    <s v="chetzel"/>
    <n v="0"/>
    <s v="EDIA"/>
    <s v="C"/>
    <s v="Labor"/>
    <s v="TEC"/>
    <m/>
    <s v="BNL"/>
    <s v="PED"/>
    <s v="VAC"/>
    <x v="6"/>
    <s v="A.PP080"/>
    <m/>
    <m/>
    <m/>
    <m/>
    <m/>
    <m/>
    <m/>
    <m/>
    <m/>
    <m/>
    <m/>
    <m/>
    <m/>
    <m/>
    <m/>
    <m/>
    <m/>
    <m/>
    <x v="0"/>
    <x v="0"/>
    <m/>
  </r>
  <r>
    <m/>
    <s v=" SR_0401_2400"/>
    <s v="ESR Bellows - Finalize drawings"/>
    <s v="6.04.05.01"/>
    <x v="0"/>
    <d v="2025-08-05T00:00:00"/>
    <d v="2025-09-30T00:00:00"/>
    <s v="rnavarrol"/>
    <s v="chetzel"/>
    <n v="13651.99"/>
    <s v="EDIA"/>
    <s v="C"/>
    <s v="Labor"/>
    <s v="TEC"/>
    <m/>
    <s v="BNL"/>
    <s v="PED"/>
    <s v="VAC"/>
    <x v="6"/>
    <s v="A.PP080"/>
    <m/>
    <m/>
    <m/>
    <m/>
    <m/>
    <m/>
    <m/>
    <m/>
    <n v="13651.99"/>
    <m/>
    <m/>
    <m/>
    <m/>
    <m/>
    <m/>
    <m/>
    <m/>
    <m/>
    <x v="0"/>
    <x v="0"/>
    <m/>
  </r>
  <r>
    <m/>
    <s v=" SR_0401_2400"/>
    <s v="ESR Bellows - Finalize drawings"/>
    <s v="6.04.05.01"/>
    <x v="0"/>
    <d v="2025-08-05T00:00:00"/>
    <d v="2025-09-30T00:00:00"/>
    <s v="rnavarrol"/>
    <s v="chetzel"/>
    <n v="6825.99"/>
    <s v="EDIA"/>
    <s v="C"/>
    <s v="Labor"/>
    <s v="TEC"/>
    <m/>
    <s v="BNL"/>
    <s v="PED"/>
    <s v="VAC"/>
    <x v="6"/>
    <s v="A.PP080"/>
    <m/>
    <m/>
    <m/>
    <m/>
    <m/>
    <m/>
    <m/>
    <m/>
    <n v="6825.99"/>
    <m/>
    <m/>
    <m/>
    <m/>
    <m/>
    <m/>
    <m/>
    <m/>
    <m/>
    <x v="0"/>
    <x v="0"/>
    <m/>
  </r>
  <r>
    <m/>
    <s v=" SR_0401_2400"/>
    <s v="ESR Bellows - Finalize drawings"/>
    <s v="6.04.05.01"/>
    <x v="0"/>
    <d v="2025-08-05T00:00:00"/>
    <d v="2025-09-30T00:00:00"/>
    <s v="rnavarrol"/>
    <s v="chetzel"/>
    <n v="0"/>
    <s v="EDIA"/>
    <s v="C"/>
    <s v="Labor"/>
    <s v="TEC"/>
    <m/>
    <s v="BNL"/>
    <s v="PED"/>
    <s v="VAC"/>
    <x v="6"/>
    <s v="A.PP080"/>
    <m/>
    <m/>
    <m/>
    <m/>
    <m/>
    <m/>
    <m/>
    <m/>
    <m/>
    <m/>
    <m/>
    <m/>
    <m/>
    <m/>
    <m/>
    <m/>
    <m/>
    <m/>
    <x v="0"/>
    <x v="0"/>
    <m/>
  </r>
  <r>
    <m/>
    <s v=" SR_0401_2400"/>
    <s v="ESR Bellows - Finalize drawings"/>
    <s v="6.04.05.01"/>
    <x v="0"/>
    <d v="2025-08-05T00:00:00"/>
    <d v="2025-09-30T00:00:00"/>
    <s v="rnavarrol"/>
    <s v="chetzel"/>
    <n v="0"/>
    <s v="EDIA"/>
    <s v="C"/>
    <s v="Labor"/>
    <s v="TEC"/>
    <m/>
    <s v="BNL"/>
    <s v="PED"/>
    <s v="VAC"/>
    <x v="6"/>
    <s v="A.PP080"/>
    <m/>
    <m/>
    <m/>
    <m/>
    <m/>
    <m/>
    <m/>
    <m/>
    <m/>
    <m/>
    <m/>
    <m/>
    <m/>
    <m/>
    <m/>
    <m/>
    <m/>
    <m/>
    <x v="0"/>
    <x v="0"/>
    <m/>
  </r>
  <r>
    <m/>
    <s v=" SR_0401_2340"/>
    <s v="ESR Bellows - Finalize requirements"/>
    <s v="6.04.05.01"/>
    <x v="0"/>
    <d v="2025-03-12T00:00:00"/>
    <d v="2025-04-08T00:00:00"/>
    <s v="rnavarrol"/>
    <s v="chetzel"/>
    <n v="5173.99"/>
    <s v="EDIA"/>
    <s v="C"/>
    <s v="Labor"/>
    <s v="TEC"/>
    <m/>
    <s v="BNL"/>
    <s v="PED"/>
    <s v="VAC"/>
    <x v="6"/>
    <s v="A.PP080"/>
    <m/>
    <m/>
    <m/>
    <m/>
    <m/>
    <m/>
    <m/>
    <m/>
    <n v="5173.99"/>
    <m/>
    <m/>
    <m/>
    <m/>
    <m/>
    <m/>
    <m/>
    <m/>
    <m/>
    <x v="0"/>
    <x v="0"/>
    <m/>
  </r>
  <r>
    <m/>
    <s v=" SR_0401_2340"/>
    <s v="ESR Bellows - Finalize requirements"/>
    <s v="6.04.05.01"/>
    <x v="0"/>
    <d v="2025-03-12T00:00:00"/>
    <d v="2025-04-08T00:00:00"/>
    <s v="rnavarrol"/>
    <s v="chetzel"/>
    <n v="6825.99"/>
    <s v="EDIA"/>
    <s v="C"/>
    <s v="Labor"/>
    <s v="TEC"/>
    <m/>
    <s v="BNL"/>
    <s v="PED"/>
    <s v="VAC"/>
    <x v="6"/>
    <s v="A.PP080"/>
    <m/>
    <m/>
    <m/>
    <m/>
    <m/>
    <m/>
    <m/>
    <m/>
    <n v="6825.99"/>
    <m/>
    <m/>
    <m/>
    <m/>
    <m/>
    <m/>
    <m/>
    <m/>
    <m/>
    <x v="0"/>
    <x v="0"/>
    <m/>
  </r>
  <r>
    <m/>
    <s v=" SR_0401_2340"/>
    <s v="ESR Bellows - Finalize requirements"/>
    <s v="6.04.05.01"/>
    <x v="0"/>
    <d v="2025-03-12T00:00:00"/>
    <d v="2025-04-08T00:00:00"/>
    <s v="rnavarrol"/>
    <s v="chetzel"/>
    <n v="27303.97"/>
    <s v="EDIA"/>
    <s v="C"/>
    <s v="Labor"/>
    <s v="TEC"/>
    <m/>
    <s v="BNL"/>
    <s v="PED"/>
    <s v="VAC"/>
    <x v="6"/>
    <s v="A.PP080"/>
    <m/>
    <m/>
    <m/>
    <m/>
    <m/>
    <m/>
    <m/>
    <m/>
    <n v="27303.97"/>
    <m/>
    <m/>
    <m/>
    <m/>
    <m/>
    <m/>
    <m/>
    <m/>
    <m/>
    <x v="0"/>
    <x v="0"/>
    <m/>
  </r>
  <r>
    <m/>
    <s v=" SR_0401_2340"/>
    <s v="ESR Bellows - Finalize requirements"/>
    <s v="6.04.05.01"/>
    <x v="0"/>
    <d v="2025-03-12T00:00:00"/>
    <d v="2025-04-08T00:00:00"/>
    <s v="rnavarrol"/>
    <s v="chetzel"/>
    <n v="6825.99"/>
    <s v="EDIA"/>
    <s v="C"/>
    <s v="Labor"/>
    <s v="TEC"/>
    <m/>
    <s v="BNL"/>
    <s v="PED"/>
    <s v="VAC"/>
    <x v="6"/>
    <s v="A.PP080"/>
    <m/>
    <m/>
    <m/>
    <m/>
    <m/>
    <m/>
    <m/>
    <m/>
    <n v="6825.99"/>
    <m/>
    <m/>
    <m/>
    <m/>
    <m/>
    <m/>
    <m/>
    <m/>
    <m/>
    <x v="0"/>
    <x v="0"/>
    <m/>
  </r>
  <r>
    <m/>
    <s v=" SR_0401_2350"/>
    <s v="ESR Bellows - Draft SOW/SPECS"/>
    <s v="6.04.05.01"/>
    <x v="0"/>
    <d v="2025-03-12T00:00:00"/>
    <d v="2025-04-08T00:00:00"/>
    <s v="rnavarrol"/>
    <s v="chetzel"/>
    <n v="5173.99"/>
    <s v="EDIA"/>
    <s v="C"/>
    <s v="Labor"/>
    <s v="TEC"/>
    <m/>
    <s v="BNL"/>
    <s v="PED"/>
    <s v="VAC"/>
    <x v="10"/>
    <s v="A.PP080"/>
    <m/>
    <m/>
    <m/>
    <m/>
    <m/>
    <m/>
    <m/>
    <m/>
    <n v="5173.99"/>
    <m/>
    <m/>
    <m/>
    <m/>
    <m/>
    <m/>
    <m/>
    <m/>
    <m/>
    <x v="0"/>
    <x v="0"/>
    <m/>
  </r>
  <r>
    <m/>
    <s v=" SR_0401_2350"/>
    <s v="ESR Bellows - Draft SOW/SPECS"/>
    <s v="6.04.05.01"/>
    <x v="0"/>
    <d v="2025-03-12T00:00:00"/>
    <d v="2025-04-08T00:00:00"/>
    <s v="rnavarrol"/>
    <s v="chetzel"/>
    <n v="6825.99"/>
    <s v="EDIA"/>
    <s v="C"/>
    <s v="Labor"/>
    <s v="TEC"/>
    <m/>
    <s v="BNL"/>
    <s v="PED"/>
    <s v="VAC"/>
    <x v="10"/>
    <s v="A.PP080"/>
    <m/>
    <m/>
    <m/>
    <m/>
    <m/>
    <m/>
    <m/>
    <m/>
    <n v="6825.99"/>
    <m/>
    <m/>
    <m/>
    <m/>
    <m/>
    <m/>
    <m/>
    <m/>
    <m/>
    <x v="0"/>
    <x v="0"/>
    <m/>
  </r>
  <r>
    <m/>
    <s v=" SR_0401_2350"/>
    <s v="ESR Bellows - Draft SOW/SPECS"/>
    <s v="6.04.05.01"/>
    <x v="0"/>
    <d v="2025-03-12T00:00:00"/>
    <d v="2025-04-08T00:00:00"/>
    <s v="rnavarrol"/>
    <s v="chetzel"/>
    <n v="27303.97"/>
    <s v="EDIA"/>
    <s v="C"/>
    <s v="Labor"/>
    <s v="TEC"/>
    <m/>
    <s v="BNL"/>
    <s v="PED"/>
    <s v="VAC"/>
    <x v="10"/>
    <s v="A.PP080"/>
    <m/>
    <m/>
    <m/>
    <m/>
    <m/>
    <m/>
    <m/>
    <m/>
    <n v="27303.97"/>
    <m/>
    <m/>
    <m/>
    <m/>
    <m/>
    <m/>
    <m/>
    <m/>
    <m/>
    <x v="0"/>
    <x v="0"/>
    <m/>
  </r>
  <r>
    <m/>
    <s v=" SR_0401_2350"/>
    <s v="ESR Bellows - Draft SOW/SPECS"/>
    <s v="6.04.05.01"/>
    <x v="0"/>
    <d v="2025-03-12T00:00:00"/>
    <d v="2025-04-08T00:00:00"/>
    <s v="rnavarrol"/>
    <s v="chetzel"/>
    <n v="6825.99"/>
    <s v="EDIA"/>
    <s v="C"/>
    <s v="Labor"/>
    <s v="TEC"/>
    <m/>
    <s v="BNL"/>
    <s v="PED"/>
    <s v="VAC"/>
    <x v="10"/>
    <s v="A.PP080"/>
    <m/>
    <m/>
    <m/>
    <m/>
    <m/>
    <m/>
    <m/>
    <m/>
    <n v="6825.99"/>
    <m/>
    <m/>
    <m/>
    <m/>
    <m/>
    <m/>
    <m/>
    <m/>
    <m/>
    <x v="0"/>
    <x v="0"/>
    <m/>
  </r>
  <r>
    <m/>
    <s v=" SR_0401_2370"/>
    <s v="ESR Bellows - Prepare for Final Design Review"/>
    <s v="6.04.05.01"/>
    <x v="0"/>
    <d v="2025-06-05T00:00:00"/>
    <d v="2025-07-02T00:00:00"/>
    <s v="rnavarrol"/>
    <s v="chetzel"/>
    <n v="5173.99"/>
    <s v="EDIA"/>
    <s v="C"/>
    <s v="Labor"/>
    <s v="TEC"/>
    <m/>
    <s v="BNL"/>
    <s v="PED"/>
    <s v="VAC"/>
    <x v="6"/>
    <s v="A.PP080"/>
    <m/>
    <m/>
    <m/>
    <m/>
    <m/>
    <m/>
    <m/>
    <m/>
    <n v="5173.99"/>
    <m/>
    <m/>
    <m/>
    <m/>
    <m/>
    <m/>
    <m/>
    <m/>
    <m/>
    <x v="0"/>
    <x v="0"/>
    <m/>
  </r>
  <r>
    <m/>
    <s v=" SR_0401_2370"/>
    <s v="ESR Bellows - Prepare for Final Design Review"/>
    <s v="6.04.05.01"/>
    <x v="0"/>
    <d v="2025-06-05T00:00:00"/>
    <d v="2025-07-02T00:00:00"/>
    <s v="rnavarrol"/>
    <s v="chetzel"/>
    <n v="6825.99"/>
    <s v="EDIA"/>
    <s v="C"/>
    <s v="Labor"/>
    <s v="TEC"/>
    <m/>
    <s v="BNL"/>
    <s v="PED"/>
    <s v="VAC"/>
    <x v="6"/>
    <s v="A.PP080"/>
    <m/>
    <m/>
    <m/>
    <m/>
    <m/>
    <m/>
    <m/>
    <m/>
    <n v="6825.99"/>
    <m/>
    <m/>
    <m/>
    <m/>
    <m/>
    <m/>
    <m/>
    <m/>
    <m/>
    <x v="0"/>
    <x v="0"/>
    <m/>
  </r>
  <r>
    <m/>
    <s v=" SR_0401_2370"/>
    <s v="ESR Bellows - Prepare for Final Design Review"/>
    <s v="6.04.05.01"/>
    <x v="0"/>
    <d v="2025-06-05T00:00:00"/>
    <d v="2025-07-02T00:00:00"/>
    <s v="rnavarrol"/>
    <s v="chetzel"/>
    <n v="27303.97"/>
    <s v="EDIA"/>
    <s v="C"/>
    <s v="Labor"/>
    <s v="TEC"/>
    <m/>
    <s v="BNL"/>
    <s v="PED"/>
    <s v="VAC"/>
    <x v="6"/>
    <s v="A.PP080"/>
    <m/>
    <m/>
    <m/>
    <m/>
    <m/>
    <m/>
    <m/>
    <m/>
    <n v="27303.97"/>
    <m/>
    <m/>
    <m/>
    <m/>
    <m/>
    <m/>
    <m/>
    <m/>
    <m/>
    <x v="0"/>
    <x v="0"/>
    <m/>
  </r>
  <r>
    <m/>
    <s v=" SR_0401_2370"/>
    <s v="ESR Bellows - Prepare for Final Design Review"/>
    <s v="6.04.05.01"/>
    <x v="0"/>
    <d v="2025-06-05T00:00:00"/>
    <d v="2025-07-02T00:00:00"/>
    <s v="rnavarrol"/>
    <s v="chetzel"/>
    <n v="6825.99"/>
    <s v="EDIA"/>
    <s v="C"/>
    <s v="Labor"/>
    <s v="TEC"/>
    <m/>
    <s v="BNL"/>
    <s v="PED"/>
    <s v="VAC"/>
    <x v="6"/>
    <s v="A.PP080"/>
    <m/>
    <m/>
    <m/>
    <m/>
    <m/>
    <m/>
    <m/>
    <m/>
    <n v="6825.99"/>
    <m/>
    <m/>
    <m/>
    <m/>
    <m/>
    <m/>
    <m/>
    <m/>
    <m/>
    <x v="0"/>
    <x v="0"/>
    <m/>
  </r>
  <r>
    <m/>
    <s v=" SR_0401_2410"/>
    <s v="ESR Bellows - Finalize SOW/SPECS"/>
    <s v="6.04.05.01"/>
    <x v="0"/>
    <d v="2020-01-03T00:00:00"/>
    <d v="2020-01-31T00:00:00"/>
    <s v="rnavarrol"/>
    <s v="chetzel"/>
    <n v="0"/>
    <s v="EDIA"/>
    <s v="C"/>
    <s v="Labor"/>
    <s v="TEC"/>
    <m/>
    <s v="BNL"/>
    <s v="PED"/>
    <s v="VAC"/>
    <x v="10"/>
    <s v="A.PP080"/>
    <m/>
    <m/>
    <m/>
    <m/>
    <m/>
    <m/>
    <m/>
    <m/>
    <m/>
    <m/>
    <m/>
    <m/>
    <m/>
    <m/>
    <m/>
    <m/>
    <m/>
    <m/>
    <x v="0"/>
    <x v="0"/>
    <m/>
  </r>
  <r>
    <m/>
    <s v=" SR_0401_2410"/>
    <s v="ESR Bellows - Finalize SOW/SPECS"/>
    <s v="6.04.05.01"/>
    <x v="0"/>
    <d v="2020-01-03T00:00:00"/>
    <d v="2020-01-31T00:00:00"/>
    <s v="rnavarrol"/>
    <s v="chetzel"/>
    <n v="2873.65"/>
    <s v="EDIA"/>
    <s v="C"/>
    <s v="Labor"/>
    <s v="TEC"/>
    <m/>
    <s v="BNL"/>
    <s v="PED"/>
    <s v="VAC"/>
    <x v="10"/>
    <s v="A.PP080"/>
    <m/>
    <m/>
    <m/>
    <n v="2873.65"/>
    <m/>
    <m/>
    <m/>
    <m/>
    <m/>
    <m/>
    <m/>
    <m/>
    <m/>
    <m/>
    <m/>
    <m/>
    <m/>
    <m/>
    <x v="0"/>
    <x v="0"/>
    <m/>
  </r>
  <r>
    <m/>
    <s v=" SR_0401_2410"/>
    <s v="ESR Bellows - Finalize SOW/SPECS"/>
    <s v="6.04.05.01"/>
    <x v="0"/>
    <d v="2020-01-03T00:00:00"/>
    <d v="2020-01-31T00:00:00"/>
    <s v="rnavarrol"/>
    <s v="chetzel"/>
    <n v="22989.21"/>
    <s v="EDIA"/>
    <s v="C"/>
    <s v="Labor"/>
    <s v="TEC"/>
    <m/>
    <s v="BNL"/>
    <s v="PED"/>
    <s v="VAC"/>
    <x v="10"/>
    <s v="A.PP080"/>
    <m/>
    <m/>
    <m/>
    <n v="22989.21"/>
    <m/>
    <m/>
    <m/>
    <m/>
    <m/>
    <m/>
    <m/>
    <m/>
    <m/>
    <m/>
    <m/>
    <m/>
    <m/>
    <m/>
    <x v="0"/>
    <x v="0"/>
    <m/>
  </r>
  <r>
    <m/>
    <s v=" SR_0401_2410"/>
    <s v="ESR Bellows - Finalize SOW/SPECS"/>
    <s v="6.04.05.01"/>
    <x v="0"/>
    <d v="2020-01-03T00:00:00"/>
    <d v="2020-01-31T00:00:00"/>
    <s v="rnavarrol"/>
    <s v="chetzel"/>
    <n v="2873.65"/>
    <s v="EDIA"/>
    <s v="C"/>
    <s v="Labor"/>
    <s v="TEC"/>
    <m/>
    <s v="BNL"/>
    <s v="PED"/>
    <s v="VAC"/>
    <x v="10"/>
    <s v="A.PP080"/>
    <m/>
    <m/>
    <m/>
    <n v="2873.65"/>
    <m/>
    <m/>
    <m/>
    <m/>
    <m/>
    <m/>
    <m/>
    <m/>
    <m/>
    <m/>
    <m/>
    <m/>
    <m/>
    <m/>
    <x v="0"/>
    <x v="0"/>
    <m/>
  </r>
  <r>
    <m/>
    <s v=" SR_0401_2420"/>
    <s v="ESR Bellows - Document approvals"/>
    <s v="6.04.05.01"/>
    <x v="0"/>
    <d v="2025-10-01T00:00:00"/>
    <d v="2025-10-29T00:00:00"/>
    <s v="rnavarrol"/>
    <s v="chetzel"/>
    <n v="10710.15"/>
    <s v="EDIA"/>
    <s v="C"/>
    <s v="Labor"/>
    <s v="TEC"/>
    <m/>
    <s v="BNL"/>
    <s v="PED"/>
    <s v="VAC"/>
    <x v="10"/>
    <s v="A.PP080"/>
    <m/>
    <m/>
    <m/>
    <m/>
    <m/>
    <m/>
    <m/>
    <m/>
    <m/>
    <n v="10710.15"/>
    <m/>
    <m/>
    <m/>
    <m/>
    <m/>
    <m/>
    <m/>
    <m/>
    <x v="0"/>
    <x v="0"/>
    <m/>
  </r>
  <r>
    <m/>
    <s v=" SR_0401_2420"/>
    <s v="ESR Bellows - Document approvals"/>
    <s v="6.04.05.01"/>
    <x v="0"/>
    <d v="2025-10-01T00:00:00"/>
    <d v="2025-10-29T00:00:00"/>
    <s v="rnavarrol"/>
    <s v="chetzel"/>
    <n v="3532.45"/>
    <s v="EDIA"/>
    <s v="C"/>
    <s v="Labor"/>
    <s v="TEC"/>
    <m/>
    <s v="BNL"/>
    <s v="PED"/>
    <s v="VAC"/>
    <x v="10"/>
    <s v="A.PP080"/>
    <m/>
    <m/>
    <m/>
    <m/>
    <m/>
    <m/>
    <m/>
    <m/>
    <m/>
    <n v="3532.45"/>
    <m/>
    <m/>
    <m/>
    <m/>
    <m/>
    <m/>
    <m/>
    <m/>
    <x v="0"/>
    <x v="0"/>
    <m/>
  </r>
  <r>
    <m/>
    <s v=" SR_0401_2420"/>
    <s v="ESR Bellows - Document approvals"/>
    <s v="6.04.05.01"/>
    <x v="0"/>
    <d v="2025-10-01T00:00:00"/>
    <d v="2025-10-29T00:00:00"/>
    <s v="rnavarrol"/>
    <s v="chetzel"/>
    <n v="14129.8"/>
    <s v="EDIA"/>
    <s v="C"/>
    <s v="Labor"/>
    <s v="TEC"/>
    <m/>
    <s v="BNL"/>
    <s v="PED"/>
    <s v="VAC"/>
    <x v="10"/>
    <s v="A.PP080"/>
    <m/>
    <m/>
    <m/>
    <m/>
    <m/>
    <m/>
    <m/>
    <m/>
    <m/>
    <n v="14129.8"/>
    <m/>
    <m/>
    <m/>
    <m/>
    <m/>
    <m/>
    <m/>
    <m/>
    <x v="0"/>
    <x v="0"/>
    <m/>
  </r>
  <r>
    <m/>
    <s v=" SR_0401_2420"/>
    <s v="ESR Bellows - Document approvals"/>
    <s v="6.04.05.01"/>
    <x v="0"/>
    <d v="2025-10-01T00:00:00"/>
    <d v="2025-10-29T00:00:00"/>
    <s v="rnavarrol"/>
    <s v="chetzel"/>
    <n v="3532.45"/>
    <s v="EDIA"/>
    <s v="C"/>
    <s v="Labor"/>
    <s v="TEC"/>
    <m/>
    <s v="BNL"/>
    <s v="PED"/>
    <s v="VAC"/>
    <x v="10"/>
    <s v="A.PP080"/>
    <m/>
    <m/>
    <m/>
    <m/>
    <m/>
    <m/>
    <m/>
    <m/>
    <m/>
    <n v="3532.45"/>
    <m/>
    <m/>
    <m/>
    <m/>
    <m/>
    <m/>
    <m/>
    <m/>
    <x v="0"/>
    <x v="0"/>
    <m/>
  </r>
  <r>
    <m/>
    <s v=" SR_0401_2320"/>
    <s v="ESR Bellows - Preliminary Design Review"/>
    <s v="6.04.05.01"/>
    <x v="0"/>
    <d v="2025-01-24T00:00:00"/>
    <d v="2025-01-27T00:00:00"/>
    <s v="rnavarrol"/>
    <s v="chetzel"/>
    <n v="1034.8"/>
    <s v="EDIA"/>
    <s v="C"/>
    <s v="Labor"/>
    <s v="TEC"/>
    <m/>
    <s v="BNL"/>
    <s v="PED"/>
    <s v="VAC"/>
    <x v="11"/>
    <s v="A.PP080"/>
    <m/>
    <m/>
    <m/>
    <m/>
    <m/>
    <m/>
    <m/>
    <m/>
    <n v="1034.8"/>
    <m/>
    <m/>
    <m/>
    <m/>
    <m/>
    <m/>
    <m/>
    <m/>
    <m/>
    <x v="0"/>
    <x v="0"/>
    <m/>
  </r>
  <r>
    <m/>
    <s v=" SR_0401_2320"/>
    <s v="ESR Bellows - Preliminary Design Review"/>
    <s v="6.04.05.01"/>
    <x v="0"/>
    <d v="2025-01-24T00:00:00"/>
    <d v="2025-01-27T00:00:00"/>
    <s v="rnavarrol"/>
    <s v="chetzel"/>
    <n v="1365.2"/>
    <s v="EDIA"/>
    <s v="C"/>
    <s v="Labor"/>
    <s v="TEC"/>
    <m/>
    <s v="BNL"/>
    <s v="PED"/>
    <s v="VAC"/>
    <x v="11"/>
    <s v="A.PP080"/>
    <m/>
    <m/>
    <m/>
    <m/>
    <m/>
    <m/>
    <m/>
    <m/>
    <n v="1365.2"/>
    <m/>
    <m/>
    <m/>
    <m/>
    <m/>
    <m/>
    <m/>
    <m/>
    <m/>
    <x v="0"/>
    <x v="0"/>
    <m/>
  </r>
  <r>
    <m/>
    <s v=" SR_0401_2320"/>
    <s v="ESR Bellows - Preliminary Design Review"/>
    <s v="6.04.05.01"/>
    <x v="0"/>
    <d v="2025-01-24T00:00:00"/>
    <d v="2025-01-27T00:00:00"/>
    <s v="rnavarrol"/>
    <s v="chetzel"/>
    <n v="2730.4"/>
    <s v="EDIA"/>
    <s v="C"/>
    <s v="Labor"/>
    <s v="TEC"/>
    <m/>
    <s v="BNL"/>
    <s v="PED"/>
    <s v="VAC"/>
    <x v="11"/>
    <s v="A.PP080"/>
    <m/>
    <m/>
    <m/>
    <m/>
    <m/>
    <m/>
    <m/>
    <m/>
    <n v="2730.4"/>
    <m/>
    <m/>
    <m/>
    <m/>
    <m/>
    <m/>
    <m/>
    <m/>
    <m/>
    <x v="0"/>
    <x v="0"/>
    <m/>
  </r>
  <r>
    <m/>
    <s v=" SR_0401_2430"/>
    <s v="ESR Bellows - Manufacturing Readiness Review"/>
    <s v="6.04.05.01"/>
    <x v="0"/>
    <d v="2025-10-30T00:00:00"/>
    <d v="2025-10-31T00:00:00"/>
    <s v="rnavarrol"/>
    <s v="chetzel"/>
    <n v="1071.01"/>
    <s v="EDIA"/>
    <s v="C"/>
    <s v="Labor"/>
    <s v="TEC"/>
    <m/>
    <s v="BNL"/>
    <s v="PED"/>
    <s v="VAC"/>
    <x v="10"/>
    <s v="A.PP080"/>
    <m/>
    <m/>
    <m/>
    <m/>
    <m/>
    <m/>
    <m/>
    <m/>
    <m/>
    <n v="1071.01"/>
    <m/>
    <m/>
    <m/>
    <m/>
    <m/>
    <m/>
    <m/>
    <m/>
    <x v="0"/>
    <x v="0"/>
    <m/>
  </r>
  <r>
    <m/>
    <s v=" SR_0401_2430"/>
    <s v="ESR Bellows - Manufacturing Readiness Review"/>
    <s v="6.04.05.01"/>
    <x v="0"/>
    <d v="2025-10-30T00:00:00"/>
    <d v="2025-10-31T00:00:00"/>
    <s v="rnavarrol"/>
    <s v="chetzel"/>
    <n v="1412.98"/>
    <s v="EDIA"/>
    <s v="C"/>
    <s v="Labor"/>
    <s v="TEC"/>
    <m/>
    <s v="BNL"/>
    <s v="PED"/>
    <s v="VAC"/>
    <x v="10"/>
    <s v="A.PP080"/>
    <m/>
    <m/>
    <m/>
    <m/>
    <m/>
    <m/>
    <m/>
    <m/>
    <m/>
    <n v="1412.98"/>
    <m/>
    <m/>
    <m/>
    <m/>
    <m/>
    <m/>
    <m/>
    <m/>
    <x v="0"/>
    <x v="0"/>
    <m/>
  </r>
  <r>
    <m/>
    <s v=" SR_0401_2430"/>
    <s v="ESR Bellows - Manufacturing Readiness Review"/>
    <s v="6.04.05.01"/>
    <x v="0"/>
    <d v="2025-10-30T00:00:00"/>
    <d v="2025-10-31T00:00:00"/>
    <s v="rnavarrol"/>
    <s v="chetzel"/>
    <n v="2825.96"/>
    <s v="EDIA"/>
    <s v="C"/>
    <s v="Labor"/>
    <s v="TEC"/>
    <m/>
    <s v="BNL"/>
    <s v="PED"/>
    <s v="VAC"/>
    <x v="10"/>
    <s v="A.PP080"/>
    <m/>
    <m/>
    <m/>
    <m/>
    <m/>
    <m/>
    <m/>
    <m/>
    <m/>
    <n v="2825.96"/>
    <m/>
    <m/>
    <m/>
    <m/>
    <m/>
    <m/>
    <m/>
    <m/>
    <x v="0"/>
    <x v="0"/>
    <m/>
  </r>
  <r>
    <m/>
    <s v=" SR_0401_2430"/>
    <s v="ESR Bellows - Manufacturing Readiness Review"/>
    <s v="6.04.05.01"/>
    <x v="0"/>
    <d v="2025-10-30T00:00:00"/>
    <d v="2025-10-31T00:00:00"/>
    <s v="rnavarrol"/>
    <s v="chetzel"/>
    <n v="1412.98"/>
    <s v="EDIA"/>
    <s v="C"/>
    <s v="Labor"/>
    <s v="TEC"/>
    <m/>
    <s v="BNL"/>
    <s v="PED"/>
    <s v="VAC"/>
    <x v="10"/>
    <s v="A.PP080"/>
    <m/>
    <m/>
    <m/>
    <m/>
    <m/>
    <m/>
    <m/>
    <m/>
    <m/>
    <n v="1412.98"/>
    <m/>
    <m/>
    <m/>
    <m/>
    <m/>
    <m/>
    <m/>
    <m/>
    <x v="0"/>
    <x v="0"/>
    <m/>
  </r>
  <r>
    <m/>
    <s v=" SR_0401_2460"/>
    <s v="ESR Bellows - PPM Procurement Effort"/>
    <s v="6.04.05.01"/>
    <x v="0"/>
    <d v="2025-12-04T00:00:00"/>
    <d v="2026-05-14T00:00:00"/>
    <s v="rnavarrol"/>
    <s v="chetzel"/>
    <n v="14129.8"/>
    <s v="EDIA"/>
    <s v="C"/>
    <s v="Labor"/>
    <s v="TEC"/>
    <m/>
    <s v="BNL"/>
    <s v="Const"/>
    <s v="VAC"/>
    <x v="10"/>
    <s v="A.PP080"/>
    <m/>
    <m/>
    <m/>
    <m/>
    <m/>
    <m/>
    <m/>
    <m/>
    <m/>
    <n v="14129.8"/>
    <m/>
    <m/>
    <m/>
    <m/>
    <m/>
    <m/>
    <m/>
    <m/>
    <x v="0"/>
    <x v="0"/>
    <m/>
  </r>
  <r>
    <m/>
    <s v=" SR_0401_2490"/>
    <s v="ESR Bellows - Deliveries"/>
    <s v="6.04.05.01"/>
    <x v="1"/>
    <d v="2026-09-10T00:00:00"/>
    <d v="2028-02-22T00:00:00"/>
    <s v="rnavarrol"/>
    <s v="chetzel"/>
    <n v="14738.81"/>
    <s v="EDIA"/>
    <s v="C"/>
    <s v="Labor"/>
    <s v="TEC"/>
    <m/>
    <s v="BNL"/>
    <s v="Const"/>
    <s v="VAC"/>
    <x v="9"/>
    <s v="A.PP080"/>
    <s v="APP00007"/>
    <m/>
    <m/>
    <m/>
    <m/>
    <m/>
    <m/>
    <m/>
    <m/>
    <n v="614.12"/>
    <n v="10235.290000000001"/>
    <n v="3889.41"/>
    <m/>
    <m/>
    <m/>
    <m/>
    <m/>
    <m/>
    <x v="0"/>
    <x v="0"/>
    <m/>
  </r>
  <r>
    <m/>
    <s v=" SR_0401_2500"/>
    <s v="ESR Bellows - Acceptance Testing"/>
    <s v="6.04.05.01"/>
    <x v="1"/>
    <d v="2026-10-08T00:00:00"/>
    <d v="2028-03-21T00:00:00"/>
    <s v="rnavarrol"/>
    <s v="chetzel"/>
    <n v="3696.96"/>
    <s v="EDIA"/>
    <s v="C"/>
    <s v="Labor"/>
    <s v="TEC"/>
    <m/>
    <s v="BNL"/>
    <s v="Const"/>
    <s v="VAC"/>
    <x v="9"/>
    <s v="A.PP080"/>
    <s v="APP00007"/>
    <m/>
    <m/>
    <m/>
    <m/>
    <m/>
    <m/>
    <m/>
    <m/>
    <m/>
    <n v="2515.9899999999998"/>
    <n v="1180.98"/>
    <m/>
    <m/>
    <m/>
    <m/>
    <m/>
    <m/>
    <x v="0"/>
    <x v="0"/>
    <m/>
  </r>
  <r>
    <m/>
    <s v=" SR_0401_2500"/>
    <s v="ESR Bellows - Acceptance Testing"/>
    <s v="6.04.05.01"/>
    <x v="1"/>
    <d v="2026-10-08T00:00:00"/>
    <d v="2028-03-21T00:00:00"/>
    <s v="rnavarrol"/>
    <s v="chetzel"/>
    <n v="2437.9899999999998"/>
    <s v="EDIA"/>
    <s v="C"/>
    <s v="Labor"/>
    <s v="TEC"/>
    <m/>
    <s v="BNL"/>
    <s v="Const"/>
    <s v="VAC"/>
    <x v="9"/>
    <s v="A.PP080"/>
    <s v="APP00007"/>
    <m/>
    <m/>
    <m/>
    <m/>
    <m/>
    <m/>
    <m/>
    <m/>
    <m/>
    <n v="1659.19"/>
    <n v="778.8"/>
    <m/>
    <m/>
    <m/>
    <m/>
    <m/>
    <m/>
    <x v="0"/>
    <x v="0"/>
    <m/>
  </r>
  <r>
    <m/>
    <s v=" SR_0401_2500"/>
    <s v="ESR Bellows - Acceptance Testing"/>
    <s v="6.04.05.01"/>
    <x v="1"/>
    <d v="2026-10-08T00:00:00"/>
    <d v="2028-03-21T00:00:00"/>
    <s v="rnavarrol"/>
    <s v="chetzel"/>
    <n v="29575.71"/>
    <s v="EDIA"/>
    <s v="C"/>
    <s v="Labor"/>
    <s v="TEC"/>
    <m/>
    <s v="BNL"/>
    <s v="Const"/>
    <s v="VAC"/>
    <x v="9"/>
    <s v="A.PP080"/>
    <s v="APP00007"/>
    <m/>
    <m/>
    <m/>
    <m/>
    <m/>
    <m/>
    <m/>
    <m/>
    <m/>
    <n v="20127.919999999998"/>
    <n v="9447.7999999999993"/>
    <m/>
    <m/>
    <m/>
    <m/>
    <m/>
    <m/>
    <x v="0"/>
    <x v="0"/>
    <m/>
  </r>
  <r>
    <m/>
    <s v=" SR_0401_2500"/>
    <s v="ESR Bellows - Acceptance Testing"/>
    <s v="6.04.05.01"/>
    <x v="1"/>
    <d v="2026-10-08T00:00:00"/>
    <d v="2028-03-21T00:00:00"/>
    <s v="rnavarrol"/>
    <s v="chetzel"/>
    <n v="7393.93"/>
    <s v="EDIA"/>
    <s v="C"/>
    <s v="Labor"/>
    <s v="TEC"/>
    <m/>
    <s v="BNL"/>
    <s v="Const"/>
    <s v="VAC"/>
    <x v="9"/>
    <s v="A.PP080"/>
    <s v="APP00007"/>
    <m/>
    <m/>
    <m/>
    <m/>
    <m/>
    <m/>
    <m/>
    <m/>
    <m/>
    <n v="5031.9799999999996"/>
    <n v="2361.9499999999998"/>
    <m/>
    <m/>
    <m/>
    <m/>
    <m/>
    <m/>
    <x v="0"/>
    <x v="0"/>
    <m/>
  </r>
  <r>
    <m/>
    <s v=" SR_0401_2500"/>
    <s v="ESR Bellows - Acceptance Testing"/>
    <s v="6.04.05.01"/>
    <x v="1"/>
    <d v="2026-10-08T00:00:00"/>
    <d v="2028-03-21T00:00:00"/>
    <s v="rnavarrol"/>
    <s v="chetzel"/>
    <n v="19503.96"/>
    <s v="EDIA"/>
    <s v="C"/>
    <s v="Labor"/>
    <s v="TEC"/>
    <m/>
    <s v="BNL"/>
    <s v="Const"/>
    <s v="VAC"/>
    <x v="9"/>
    <s v="A.PP080"/>
    <s v="APP00007"/>
    <m/>
    <m/>
    <m/>
    <m/>
    <m/>
    <m/>
    <m/>
    <m/>
    <m/>
    <n v="13273.53"/>
    <n v="6230.43"/>
    <m/>
    <m/>
    <m/>
    <m/>
    <m/>
    <m/>
    <x v="0"/>
    <x v="0"/>
    <m/>
  </r>
  <r>
    <m/>
    <s v=" SR_0401_2500"/>
    <s v="ESR Bellows - Acceptance Testing"/>
    <s v="6.04.05.01"/>
    <x v="1"/>
    <d v="2026-10-08T00:00:00"/>
    <d v="2028-03-21T00:00:00"/>
    <s v="rnavarrol"/>
    <s v="chetzel"/>
    <n v="5604.47"/>
    <s v="EDIA"/>
    <s v="C"/>
    <s v="Labor"/>
    <s v="TEC"/>
    <m/>
    <s v="BNL"/>
    <s v="Const"/>
    <s v="VAC"/>
    <x v="9"/>
    <s v="A.PP080"/>
    <s v="APP00007"/>
    <m/>
    <m/>
    <m/>
    <m/>
    <m/>
    <m/>
    <m/>
    <m/>
    <m/>
    <n v="3814.15"/>
    <n v="1790.32"/>
    <m/>
    <m/>
    <m/>
    <m/>
    <m/>
    <m/>
    <x v="0"/>
    <x v="0"/>
    <m/>
  </r>
  <r>
    <m/>
    <s v=" SR_0401_2310"/>
    <s v="ESR Bellows - Prepare for Preliminary Design Review"/>
    <s v="6.04.05.01"/>
    <x v="0"/>
    <d v="2024-12-24T00:00:00"/>
    <d v="2025-01-23T00:00:00"/>
    <s v="rnavarrol"/>
    <s v="chetzel"/>
    <n v="5173.99"/>
    <s v="EDIA"/>
    <s v="C"/>
    <s v="Labor"/>
    <s v="TEC"/>
    <m/>
    <s v="BNL"/>
    <s v="PED"/>
    <s v="VAC"/>
    <x v="11"/>
    <s v="A.PP080"/>
    <m/>
    <m/>
    <m/>
    <m/>
    <m/>
    <m/>
    <m/>
    <m/>
    <n v="5173.99"/>
    <m/>
    <m/>
    <m/>
    <m/>
    <m/>
    <m/>
    <m/>
    <m/>
    <m/>
    <x v="0"/>
    <x v="0"/>
    <m/>
  </r>
  <r>
    <m/>
    <s v=" SR_0401_2310"/>
    <s v="ESR Bellows - Prepare for Preliminary Design Review"/>
    <s v="6.04.05.01"/>
    <x v="0"/>
    <d v="2024-12-24T00:00:00"/>
    <d v="2025-01-23T00:00:00"/>
    <s v="rnavarrol"/>
    <s v="chetzel"/>
    <n v="6825.99"/>
    <s v="EDIA"/>
    <s v="C"/>
    <s v="Labor"/>
    <s v="TEC"/>
    <m/>
    <s v="BNL"/>
    <s v="PED"/>
    <s v="VAC"/>
    <x v="11"/>
    <s v="A.PP080"/>
    <m/>
    <m/>
    <m/>
    <m/>
    <m/>
    <m/>
    <m/>
    <m/>
    <n v="6825.99"/>
    <m/>
    <m/>
    <m/>
    <m/>
    <m/>
    <m/>
    <m/>
    <m/>
    <m/>
    <x v="0"/>
    <x v="0"/>
    <m/>
  </r>
  <r>
    <m/>
    <s v=" SR_0401_2310"/>
    <s v="ESR Bellows - Prepare for Preliminary Design Review"/>
    <s v="6.04.05.01"/>
    <x v="0"/>
    <d v="2024-12-24T00:00:00"/>
    <d v="2025-01-23T00:00:00"/>
    <s v="rnavarrol"/>
    <s v="chetzel"/>
    <n v="0"/>
    <s v="EDIA"/>
    <s v="C"/>
    <s v="Labor"/>
    <s v="TEC"/>
    <m/>
    <s v="BNL"/>
    <s v="PED"/>
    <s v="VAC"/>
    <x v="11"/>
    <s v="A.PP080"/>
    <m/>
    <m/>
    <m/>
    <m/>
    <m/>
    <m/>
    <m/>
    <m/>
    <m/>
    <m/>
    <m/>
    <m/>
    <m/>
    <m/>
    <m/>
    <m/>
    <m/>
    <m/>
    <x v="0"/>
    <x v="0"/>
    <m/>
  </r>
  <r>
    <m/>
    <s v=" SR_0401_2310"/>
    <s v="ESR Bellows - Prepare for Preliminary Design Review"/>
    <s v="6.04.05.01"/>
    <x v="0"/>
    <d v="2024-12-24T00:00:00"/>
    <d v="2025-01-23T00:00:00"/>
    <s v="rnavarrol"/>
    <s v="chetzel"/>
    <n v="27303.97"/>
    <s v="EDIA"/>
    <s v="C"/>
    <s v="Labor"/>
    <s v="TEC"/>
    <m/>
    <s v="BNL"/>
    <s v="PED"/>
    <s v="VAC"/>
    <x v="11"/>
    <s v="A.PP080"/>
    <m/>
    <m/>
    <m/>
    <m/>
    <m/>
    <m/>
    <m/>
    <m/>
    <n v="27303.97"/>
    <m/>
    <m/>
    <m/>
    <m/>
    <m/>
    <m/>
    <m/>
    <m/>
    <m/>
    <x v="0"/>
    <x v="0"/>
    <m/>
  </r>
  <r>
    <m/>
    <s v=" SR_0401_2310"/>
    <s v="ESR Bellows - Prepare for Preliminary Design Review"/>
    <s v="6.04.05.01"/>
    <x v="0"/>
    <d v="2024-12-24T00:00:00"/>
    <d v="2025-01-23T00:00:00"/>
    <s v="rnavarrol"/>
    <s v="chetzel"/>
    <n v="6825.99"/>
    <s v="EDIA"/>
    <s v="C"/>
    <s v="Labor"/>
    <s v="TEC"/>
    <m/>
    <s v="BNL"/>
    <s v="PED"/>
    <s v="VAC"/>
    <x v="11"/>
    <s v="A.PP080"/>
    <m/>
    <m/>
    <m/>
    <m/>
    <m/>
    <m/>
    <m/>
    <m/>
    <n v="6825.99"/>
    <m/>
    <m/>
    <m/>
    <m/>
    <m/>
    <m/>
    <m/>
    <m/>
    <m/>
    <x v="0"/>
    <x v="0"/>
    <m/>
  </r>
  <r>
    <m/>
    <s v=" SR_0401_2310"/>
    <s v="ESR Bellows - Prepare for Preliminary Design Review"/>
    <s v="6.04.05.01"/>
    <x v="0"/>
    <d v="2024-12-24T00:00:00"/>
    <d v="2025-01-23T00:00:00"/>
    <s v="rnavarrol"/>
    <s v="chetzel"/>
    <n v="0"/>
    <s v="EDIA"/>
    <s v="C"/>
    <s v="Labor"/>
    <s v="TEC"/>
    <m/>
    <s v="BNL"/>
    <s v="PED"/>
    <s v="VAC"/>
    <x v="11"/>
    <s v="A.PP080"/>
    <m/>
    <m/>
    <m/>
    <m/>
    <m/>
    <m/>
    <m/>
    <m/>
    <m/>
    <m/>
    <m/>
    <m/>
    <m/>
    <m/>
    <m/>
    <m/>
    <m/>
    <m/>
    <x v="0"/>
    <x v="0"/>
    <m/>
  </r>
  <r>
    <m/>
    <s v=" SR_0401_2310"/>
    <s v="ESR Bellows - Prepare for Preliminary Design Review"/>
    <s v="6.04.05.01"/>
    <x v="0"/>
    <d v="2024-12-24T00:00:00"/>
    <d v="2025-01-23T00:00:00"/>
    <s v="rnavarrol"/>
    <s v="chetzel"/>
    <n v="0"/>
    <s v="EDIA"/>
    <s v="C"/>
    <s v="Labor"/>
    <s v="TEC"/>
    <m/>
    <s v="BNL"/>
    <s v="PED"/>
    <s v="VAC"/>
    <x v="11"/>
    <s v="A.PP080"/>
    <m/>
    <m/>
    <m/>
    <m/>
    <m/>
    <m/>
    <m/>
    <m/>
    <m/>
    <m/>
    <m/>
    <m/>
    <m/>
    <m/>
    <m/>
    <m/>
    <m/>
    <m/>
    <x v="0"/>
    <x v="0"/>
    <m/>
  </r>
  <r>
    <m/>
    <s v=" SR_0401_2330"/>
    <s v="ESR Bellows - Incorporate changes from PDR"/>
    <s v="6.04.05.01"/>
    <x v="0"/>
    <d v="2025-01-28T00:00:00"/>
    <d v="2025-03-11T00:00:00"/>
    <s v="rnavarrol"/>
    <s v="chetzel"/>
    <n v="15521.96"/>
    <s v="EDIA"/>
    <s v="C"/>
    <s v="Labor"/>
    <s v="TEC"/>
    <m/>
    <s v="BNL"/>
    <s v="PED"/>
    <s v="VAC"/>
    <x v="11"/>
    <s v="A.PP080"/>
    <m/>
    <m/>
    <m/>
    <m/>
    <m/>
    <m/>
    <m/>
    <m/>
    <n v="15521.96"/>
    <m/>
    <m/>
    <m/>
    <m/>
    <m/>
    <m/>
    <m/>
    <m/>
    <m/>
    <x v="0"/>
    <x v="0"/>
    <m/>
  </r>
  <r>
    <m/>
    <s v=" SR_0401_2330"/>
    <s v="ESR Bellows - Incorporate changes from PDR"/>
    <s v="6.04.05.01"/>
    <x v="0"/>
    <d v="2025-01-28T00:00:00"/>
    <d v="2025-03-11T00:00:00"/>
    <s v="rnavarrol"/>
    <s v="chetzel"/>
    <n v="3413"/>
    <s v="EDIA"/>
    <s v="C"/>
    <s v="Labor"/>
    <s v="TEC"/>
    <m/>
    <s v="BNL"/>
    <s v="PED"/>
    <s v="VAC"/>
    <x v="11"/>
    <s v="A.PP080"/>
    <m/>
    <m/>
    <m/>
    <m/>
    <m/>
    <m/>
    <m/>
    <m/>
    <n v="3413"/>
    <m/>
    <m/>
    <m/>
    <m/>
    <m/>
    <m/>
    <m/>
    <m/>
    <m/>
    <x v="0"/>
    <x v="0"/>
    <m/>
  </r>
  <r>
    <m/>
    <s v=" SR_0401_2330"/>
    <s v="ESR Bellows - Incorporate changes from PDR"/>
    <s v="6.04.05.01"/>
    <x v="0"/>
    <d v="2025-01-28T00:00:00"/>
    <d v="2025-03-11T00:00:00"/>
    <s v="rnavarrol"/>
    <s v="chetzel"/>
    <n v="27303.97"/>
    <s v="EDIA"/>
    <s v="C"/>
    <s v="Labor"/>
    <s v="TEC"/>
    <m/>
    <s v="BNL"/>
    <s v="PED"/>
    <s v="VAC"/>
    <x v="11"/>
    <s v="A.PP080"/>
    <m/>
    <m/>
    <m/>
    <m/>
    <m/>
    <m/>
    <m/>
    <m/>
    <n v="27303.97"/>
    <m/>
    <m/>
    <m/>
    <m/>
    <m/>
    <m/>
    <m/>
    <m/>
    <m/>
    <x v="0"/>
    <x v="0"/>
    <m/>
  </r>
  <r>
    <m/>
    <s v=" SR_0401_2380"/>
    <s v="ESR Bellows - Final Design Review"/>
    <s v="6.04.05.01"/>
    <x v="0"/>
    <d v="2025-07-03T00:00:00"/>
    <d v="2025-07-07T00:00:00"/>
    <s v="rnavarrol"/>
    <s v="chetzel"/>
    <n v="1034.8"/>
    <s v="EDIA"/>
    <s v="C"/>
    <s v="Labor"/>
    <s v="TEC"/>
    <m/>
    <s v="BNL"/>
    <s v="PED"/>
    <s v="VAC"/>
    <x v="11"/>
    <s v="A.PP080"/>
    <m/>
    <m/>
    <m/>
    <m/>
    <m/>
    <m/>
    <m/>
    <m/>
    <n v="1034.8"/>
    <m/>
    <m/>
    <m/>
    <m/>
    <m/>
    <m/>
    <m/>
    <m/>
    <m/>
    <x v="0"/>
    <x v="0"/>
    <m/>
  </r>
  <r>
    <m/>
    <s v=" SR_0401_2380"/>
    <s v="ESR Bellows - Final Design Review"/>
    <s v="6.04.05.01"/>
    <x v="0"/>
    <d v="2025-07-03T00:00:00"/>
    <d v="2025-07-07T00:00:00"/>
    <s v="rnavarrol"/>
    <s v="chetzel"/>
    <n v="1365.2"/>
    <s v="EDIA"/>
    <s v="C"/>
    <s v="Labor"/>
    <s v="TEC"/>
    <m/>
    <s v="BNL"/>
    <s v="PED"/>
    <s v="VAC"/>
    <x v="11"/>
    <s v="A.PP080"/>
    <m/>
    <m/>
    <m/>
    <m/>
    <m/>
    <m/>
    <m/>
    <m/>
    <n v="1365.2"/>
    <m/>
    <m/>
    <m/>
    <m/>
    <m/>
    <m/>
    <m/>
    <m/>
    <m/>
    <x v="0"/>
    <x v="0"/>
    <m/>
  </r>
  <r>
    <m/>
    <s v=" SR_0401_2380"/>
    <s v="ESR Bellows - Final Design Review"/>
    <s v="6.04.05.01"/>
    <x v="0"/>
    <d v="2025-07-03T00:00:00"/>
    <d v="2025-07-07T00:00:00"/>
    <s v="rnavarrol"/>
    <s v="chetzel"/>
    <n v="2730.4"/>
    <s v="EDIA"/>
    <s v="C"/>
    <s v="Labor"/>
    <s v="TEC"/>
    <m/>
    <s v="BNL"/>
    <s v="PED"/>
    <s v="VAC"/>
    <x v="11"/>
    <s v="A.PP080"/>
    <m/>
    <m/>
    <m/>
    <m/>
    <m/>
    <m/>
    <m/>
    <m/>
    <n v="2730.4"/>
    <m/>
    <m/>
    <m/>
    <m/>
    <m/>
    <m/>
    <m/>
    <m/>
    <m/>
    <x v="0"/>
    <x v="0"/>
    <m/>
  </r>
  <r>
    <m/>
    <s v=" SR_0401_2390"/>
    <s v="ESR Bellows - Incorporate changes from FDR"/>
    <s v="6.04.05.01"/>
    <x v="0"/>
    <d v="2025-07-08T00:00:00"/>
    <d v="2025-08-04T00:00:00"/>
    <s v="rnavarrol"/>
    <s v="chetzel"/>
    <n v="10347.969999999999"/>
    <s v="EDIA"/>
    <s v="C"/>
    <s v="Labor"/>
    <s v="TEC"/>
    <m/>
    <s v="BNL"/>
    <s v="PED"/>
    <s v="VAC"/>
    <x v="11"/>
    <s v="A.PP080"/>
    <m/>
    <m/>
    <m/>
    <m/>
    <m/>
    <m/>
    <m/>
    <m/>
    <n v="10347.969999999999"/>
    <m/>
    <m/>
    <m/>
    <m/>
    <m/>
    <m/>
    <m/>
    <m/>
    <m/>
    <x v="0"/>
    <x v="0"/>
    <m/>
  </r>
  <r>
    <m/>
    <s v=" SR_0401_2390"/>
    <s v="ESR Bellows - Incorporate changes from FDR"/>
    <s v="6.04.05.01"/>
    <x v="0"/>
    <d v="2025-07-08T00:00:00"/>
    <d v="2025-08-04T00:00:00"/>
    <s v="rnavarrol"/>
    <s v="chetzel"/>
    <n v="6825.99"/>
    <s v="EDIA"/>
    <s v="C"/>
    <s v="Labor"/>
    <s v="TEC"/>
    <m/>
    <s v="BNL"/>
    <s v="PED"/>
    <s v="VAC"/>
    <x v="11"/>
    <s v="A.PP080"/>
    <m/>
    <m/>
    <m/>
    <m/>
    <m/>
    <m/>
    <m/>
    <m/>
    <n v="6825.99"/>
    <m/>
    <m/>
    <m/>
    <m/>
    <m/>
    <m/>
    <m/>
    <m/>
    <m/>
    <x v="0"/>
    <x v="0"/>
    <m/>
  </r>
  <r>
    <m/>
    <s v=" SR_0401_2390"/>
    <s v="ESR Bellows - Incorporate changes from FDR"/>
    <s v="6.04.05.01"/>
    <x v="0"/>
    <d v="2025-07-08T00:00:00"/>
    <d v="2025-08-04T00:00:00"/>
    <s v="rnavarrol"/>
    <s v="chetzel"/>
    <n v="27303.97"/>
    <s v="EDIA"/>
    <s v="C"/>
    <s v="Labor"/>
    <s v="TEC"/>
    <m/>
    <s v="BNL"/>
    <s v="PED"/>
    <s v="VAC"/>
    <x v="11"/>
    <s v="A.PP080"/>
    <m/>
    <m/>
    <m/>
    <m/>
    <m/>
    <m/>
    <m/>
    <m/>
    <n v="27303.97"/>
    <m/>
    <m/>
    <m/>
    <m/>
    <m/>
    <m/>
    <m/>
    <m/>
    <m/>
    <x v="0"/>
    <x v="0"/>
    <m/>
  </r>
  <r>
    <m/>
    <s v=" SR_0401_2481"/>
    <s v="TR Effort ESR Bellows - First Article"/>
    <s v="6.04.05.01"/>
    <x v="1"/>
    <d v="2026-05-18T00:00:00"/>
    <d v="2026-08-11T00:00:00"/>
    <s v="rnavarrol"/>
    <s v="chetzel"/>
    <n v="7064.9"/>
    <s v="EDIA"/>
    <s v="C"/>
    <s v="Labor"/>
    <s v="TEC"/>
    <m/>
    <s v="BNL"/>
    <s v="Const"/>
    <s v="VAC"/>
    <x v="9"/>
    <s v="A.PP080"/>
    <s v="APP00007"/>
    <m/>
    <m/>
    <m/>
    <m/>
    <m/>
    <m/>
    <m/>
    <m/>
    <n v="7064.9"/>
    <m/>
    <m/>
    <m/>
    <m/>
    <m/>
    <m/>
    <m/>
    <m/>
    <x v="0"/>
    <x v="0"/>
    <m/>
  </r>
  <r>
    <m/>
    <s v=" SR_0401_2481"/>
    <s v="TR Effort ESR Bellows - First Article"/>
    <s v="6.04.05.01"/>
    <x v="1"/>
    <d v="2026-05-18T00:00:00"/>
    <d v="2026-08-11T00:00:00"/>
    <s v="rnavarrol"/>
    <s v="chetzel"/>
    <n v="28259.61"/>
    <s v="EDIA"/>
    <s v="C"/>
    <s v="Labor"/>
    <s v="TEC"/>
    <m/>
    <s v="BNL"/>
    <s v="Const"/>
    <s v="VAC"/>
    <x v="9"/>
    <s v="A.PP080"/>
    <s v="APP00007"/>
    <m/>
    <m/>
    <m/>
    <m/>
    <m/>
    <m/>
    <m/>
    <m/>
    <n v="28259.61"/>
    <m/>
    <m/>
    <m/>
    <m/>
    <m/>
    <m/>
    <m/>
    <m/>
    <x v="0"/>
    <x v="0"/>
    <m/>
  </r>
  <r>
    <m/>
    <s v=" SR_0401_2481"/>
    <s v="TR Effort ESR Bellows - First Article"/>
    <s v="6.04.05.01"/>
    <x v="1"/>
    <d v="2026-05-18T00:00:00"/>
    <d v="2026-08-11T00:00:00"/>
    <s v="rnavarrol"/>
    <s v="chetzel"/>
    <n v="7064.9"/>
    <s v="EDIA"/>
    <s v="C"/>
    <s v="Labor"/>
    <s v="TEC"/>
    <m/>
    <s v="BNL"/>
    <s v="Const"/>
    <s v="VAC"/>
    <x v="9"/>
    <s v="A.PP080"/>
    <s v="APP00007"/>
    <m/>
    <m/>
    <m/>
    <m/>
    <m/>
    <m/>
    <m/>
    <m/>
    <n v="7064.9"/>
    <m/>
    <m/>
    <m/>
    <m/>
    <m/>
    <m/>
    <m/>
    <m/>
    <x v="0"/>
    <x v="0"/>
    <m/>
  </r>
  <r>
    <m/>
    <s v=" SR_0401_2482"/>
    <s v="ESR Bellows - First Article Acceptance Testing"/>
    <s v="6.04.05.01"/>
    <x v="1"/>
    <d v="2026-08-12T00:00:00"/>
    <d v="2026-09-09T00:00:00"/>
    <s v="rnavarrol"/>
    <s v="chetzel"/>
    <n v="7064.9"/>
    <s v="EDIA"/>
    <s v="C"/>
    <s v="Labor"/>
    <s v="TEC"/>
    <m/>
    <s v="BNL"/>
    <s v="Const"/>
    <s v="VAC"/>
    <x v="9"/>
    <s v="A.PP080"/>
    <s v="APP00007"/>
    <m/>
    <m/>
    <m/>
    <m/>
    <m/>
    <m/>
    <m/>
    <m/>
    <n v="7064.9"/>
    <m/>
    <m/>
    <m/>
    <m/>
    <m/>
    <m/>
    <m/>
    <m/>
    <x v="0"/>
    <x v="0"/>
    <m/>
  </r>
  <r>
    <m/>
    <s v=" SR_0401_2482"/>
    <s v="ESR Bellows - First Article Acceptance Testing"/>
    <s v="6.04.05.01"/>
    <x v="1"/>
    <d v="2026-08-12T00:00:00"/>
    <d v="2026-09-09T00:00:00"/>
    <s v="rnavarrol"/>
    <s v="chetzel"/>
    <n v="4659.01"/>
    <s v="EDIA"/>
    <s v="C"/>
    <s v="Labor"/>
    <s v="TEC"/>
    <m/>
    <s v="BNL"/>
    <s v="Const"/>
    <s v="VAC"/>
    <x v="9"/>
    <s v="A.PP080"/>
    <s v="APP00007"/>
    <m/>
    <m/>
    <m/>
    <m/>
    <m/>
    <m/>
    <m/>
    <m/>
    <n v="4659.01"/>
    <m/>
    <m/>
    <m/>
    <m/>
    <m/>
    <m/>
    <m/>
    <m/>
    <x v="0"/>
    <x v="0"/>
    <m/>
  </r>
  <r>
    <m/>
    <s v=" SR_0401_2482"/>
    <s v="ESR Bellows - First Article Acceptance Testing"/>
    <s v="6.04.05.01"/>
    <x v="1"/>
    <d v="2026-08-12T00:00:00"/>
    <d v="2026-09-09T00:00:00"/>
    <s v="rnavarrol"/>
    <s v="chetzel"/>
    <n v="14129.8"/>
    <s v="EDIA"/>
    <s v="C"/>
    <s v="Labor"/>
    <s v="TEC"/>
    <m/>
    <s v="BNL"/>
    <s v="Const"/>
    <s v="VAC"/>
    <x v="9"/>
    <s v="A.PP080"/>
    <s v="APP00007"/>
    <m/>
    <m/>
    <m/>
    <m/>
    <m/>
    <m/>
    <m/>
    <m/>
    <n v="14129.8"/>
    <m/>
    <m/>
    <m/>
    <m/>
    <m/>
    <m/>
    <m/>
    <m/>
    <x v="0"/>
    <x v="0"/>
    <m/>
  </r>
  <r>
    <m/>
    <s v=" SR_0401_2482"/>
    <s v="ESR Bellows - First Article Acceptance Testing"/>
    <s v="6.04.05.01"/>
    <x v="1"/>
    <d v="2026-08-12T00:00:00"/>
    <d v="2026-09-09T00:00:00"/>
    <s v="rnavarrol"/>
    <s v="chetzel"/>
    <n v="7064.9"/>
    <s v="EDIA"/>
    <s v="C"/>
    <s v="Labor"/>
    <s v="TEC"/>
    <m/>
    <s v="BNL"/>
    <s v="Const"/>
    <s v="VAC"/>
    <x v="9"/>
    <s v="A.PP080"/>
    <s v="APP00007"/>
    <m/>
    <m/>
    <m/>
    <m/>
    <m/>
    <m/>
    <m/>
    <m/>
    <n v="7064.9"/>
    <m/>
    <m/>
    <m/>
    <m/>
    <m/>
    <m/>
    <m/>
    <m/>
    <x v="0"/>
    <x v="0"/>
    <m/>
  </r>
  <r>
    <m/>
    <s v=" SR_0401_2482"/>
    <s v="ESR Bellows - First Article Acceptance Testing"/>
    <s v="6.04.05.01"/>
    <x v="1"/>
    <d v="2026-08-12T00:00:00"/>
    <d v="2026-09-09T00:00:00"/>
    <s v="rnavarrol"/>
    <s v="chetzel"/>
    <n v="18636.04"/>
    <s v="EDIA"/>
    <s v="C"/>
    <s v="Labor"/>
    <s v="TEC"/>
    <m/>
    <s v="BNL"/>
    <s v="Const"/>
    <s v="VAC"/>
    <x v="9"/>
    <s v="A.PP080"/>
    <s v="APP00007"/>
    <m/>
    <m/>
    <m/>
    <m/>
    <m/>
    <m/>
    <m/>
    <m/>
    <n v="18636.04"/>
    <m/>
    <m/>
    <m/>
    <m/>
    <m/>
    <m/>
    <m/>
    <m/>
    <x v="0"/>
    <x v="0"/>
    <m/>
  </r>
  <r>
    <m/>
    <s v=" SR_0401_2482"/>
    <s v="ESR Bellows - First Article Acceptance Testing"/>
    <s v="6.04.05.01"/>
    <x v="1"/>
    <d v="2026-08-12T00:00:00"/>
    <d v="2026-09-09T00:00:00"/>
    <s v="rnavarrol"/>
    <s v="chetzel"/>
    <n v="5355.07"/>
    <s v="EDIA"/>
    <s v="C"/>
    <s v="Labor"/>
    <s v="TEC"/>
    <m/>
    <s v="BNL"/>
    <s v="Const"/>
    <s v="VAC"/>
    <x v="9"/>
    <s v="A.PP080"/>
    <s v="APP00007"/>
    <m/>
    <m/>
    <m/>
    <m/>
    <m/>
    <m/>
    <m/>
    <m/>
    <n v="5355.07"/>
    <m/>
    <m/>
    <m/>
    <m/>
    <m/>
    <m/>
    <m/>
    <m/>
    <x v="0"/>
    <x v="0"/>
    <m/>
  </r>
  <r>
    <m/>
    <s v=" SR_0406_1200"/>
    <s v="ESR Vacuum Pre-Tunnel Assembly - Consumables"/>
    <s v="6.04.05.06"/>
    <x v="0"/>
    <d v="2020-01-03T00:00:00"/>
    <d v="2020-01-03T00:00:00"/>
    <s v="rnavarrol"/>
    <s v="chetzel"/>
    <n v="0"/>
    <s v="CON"/>
    <s v="C"/>
    <s v="Nonlabor"/>
    <s v="TEC"/>
    <m/>
    <s v="BNL"/>
    <s v="Const"/>
    <s v="VAC"/>
    <x v="9"/>
    <s v="P"/>
    <m/>
    <m/>
    <m/>
    <m/>
    <m/>
    <m/>
    <m/>
    <m/>
    <m/>
    <m/>
    <m/>
    <m/>
    <m/>
    <m/>
    <m/>
    <m/>
    <m/>
    <m/>
    <x v="0"/>
    <x v="0"/>
    <m/>
  </r>
  <r>
    <m/>
    <s v=" SR_0406_1210"/>
    <s v="ESR Arc Chambers - Ready for Integration - Arc 9"/>
    <s v="6.04.05.06"/>
    <x v="1"/>
    <d v="2028-01-06T00:00:00"/>
    <d v="2028-02-03T00:00:00"/>
    <s v="rnavarrol"/>
    <s v="chetzel"/>
    <n v="7568.1"/>
    <s v="CON"/>
    <s v="C"/>
    <s v="Labor"/>
    <s v="TEC"/>
    <m/>
    <s v="BNL"/>
    <s v="Const"/>
    <s v="VAC"/>
    <x v="9"/>
    <s v="A.PP033"/>
    <s v="APP00070"/>
    <m/>
    <m/>
    <m/>
    <m/>
    <m/>
    <m/>
    <m/>
    <m/>
    <m/>
    <m/>
    <n v="7568.1"/>
    <m/>
    <m/>
    <m/>
    <m/>
    <m/>
    <m/>
    <x v="0"/>
    <x v="0"/>
    <m/>
  </r>
  <r>
    <m/>
    <s v=" SR_0406_1210"/>
    <s v="ESR Arc Chambers - Ready for Integration - Arc 9"/>
    <s v="6.04.05.06"/>
    <x v="1"/>
    <d v="2028-01-06T00:00:00"/>
    <d v="2028-02-03T00:00:00"/>
    <s v="rnavarrol"/>
    <s v="chetzel"/>
    <n v="45408.6"/>
    <s v="CON"/>
    <s v="C"/>
    <s v="Labor"/>
    <s v="TEC"/>
    <m/>
    <s v="BNL"/>
    <s v="Const"/>
    <s v="VAC"/>
    <x v="9"/>
    <s v="A.PP033"/>
    <s v="APP00070"/>
    <m/>
    <m/>
    <m/>
    <m/>
    <m/>
    <m/>
    <m/>
    <m/>
    <m/>
    <m/>
    <n v="45408.6"/>
    <m/>
    <m/>
    <m/>
    <m/>
    <m/>
    <m/>
    <x v="0"/>
    <x v="0"/>
    <m/>
  </r>
  <r>
    <m/>
    <s v=" SR_0406_1210"/>
    <s v="ESR Arc Chambers - Ready for Integration - Arc 9"/>
    <s v="6.04.05.06"/>
    <x v="1"/>
    <d v="2028-01-06T00:00:00"/>
    <d v="2028-02-03T00:00:00"/>
    <s v="rnavarrol"/>
    <s v="chetzel"/>
    <n v="49908.480000000003"/>
    <s v="CON"/>
    <s v="C"/>
    <s v="Labor"/>
    <s v="TEC"/>
    <m/>
    <s v="BNL"/>
    <s v="Const"/>
    <s v="VAC"/>
    <x v="9"/>
    <s v="A.PP033"/>
    <s v="APP00070"/>
    <m/>
    <m/>
    <m/>
    <m/>
    <m/>
    <m/>
    <m/>
    <m/>
    <m/>
    <m/>
    <n v="49908.480000000003"/>
    <m/>
    <m/>
    <m/>
    <m/>
    <m/>
    <m/>
    <x v="0"/>
    <x v="0"/>
    <m/>
  </r>
  <r>
    <m/>
    <s v=" SR_0406_1210"/>
    <s v="ESR Arc Chambers - Ready for Integration - Arc 9"/>
    <s v="6.04.05.06"/>
    <x v="1"/>
    <d v="2028-01-06T00:00:00"/>
    <d v="2028-02-03T00:00:00"/>
    <s v="rnavarrol"/>
    <s v="chetzel"/>
    <n v="34418.94"/>
    <s v="CON"/>
    <s v="C"/>
    <s v="Labor"/>
    <s v="TEC"/>
    <m/>
    <s v="BNL"/>
    <s v="Const"/>
    <s v="VAC"/>
    <x v="9"/>
    <s v="A.PP033"/>
    <s v="APP00070"/>
    <m/>
    <m/>
    <m/>
    <m/>
    <m/>
    <m/>
    <m/>
    <m/>
    <m/>
    <m/>
    <n v="34418.94"/>
    <m/>
    <m/>
    <m/>
    <m/>
    <m/>
    <m/>
    <x v="0"/>
    <x v="0"/>
    <m/>
  </r>
  <r>
    <m/>
    <s v=" SR_0406_1220"/>
    <s v="ESR Arc Chambers - Ready for Integration - Arc 11"/>
    <s v="6.04.05.06"/>
    <x v="1"/>
    <d v="2028-02-04T00:00:00"/>
    <d v="2028-03-03T00:00:00"/>
    <s v="rnavarrol"/>
    <s v="chetzel"/>
    <n v="7568.1"/>
    <s v="CON"/>
    <s v="C"/>
    <s v="Labor"/>
    <s v="TEC"/>
    <m/>
    <s v="BNL"/>
    <s v="Const"/>
    <s v="VAC"/>
    <x v="9"/>
    <s v="A.PP033"/>
    <s v="APP00070"/>
    <m/>
    <m/>
    <m/>
    <m/>
    <m/>
    <m/>
    <m/>
    <m/>
    <m/>
    <m/>
    <n v="7568.1"/>
    <m/>
    <m/>
    <m/>
    <m/>
    <m/>
    <m/>
    <x v="0"/>
    <x v="0"/>
    <m/>
  </r>
  <r>
    <m/>
    <s v=" SR_0406_1220"/>
    <s v="ESR Arc Chambers - Ready for Integration - Arc 11"/>
    <s v="6.04.05.06"/>
    <x v="1"/>
    <d v="2028-02-04T00:00:00"/>
    <d v="2028-03-03T00:00:00"/>
    <s v="rnavarrol"/>
    <s v="chetzel"/>
    <n v="45408.6"/>
    <s v="CON"/>
    <s v="C"/>
    <s v="Labor"/>
    <s v="TEC"/>
    <m/>
    <s v="BNL"/>
    <s v="Const"/>
    <s v="VAC"/>
    <x v="9"/>
    <s v="A.PP033"/>
    <s v="APP00070"/>
    <m/>
    <m/>
    <m/>
    <m/>
    <m/>
    <m/>
    <m/>
    <m/>
    <m/>
    <m/>
    <n v="45408.6"/>
    <m/>
    <m/>
    <m/>
    <m/>
    <m/>
    <m/>
    <x v="0"/>
    <x v="0"/>
    <m/>
  </r>
  <r>
    <m/>
    <s v=" SR_0406_1220"/>
    <s v="ESR Arc Chambers - Ready for Integration - Arc 11"/>
    <s v="6.04.05.06"/>
    <x v="1"/>
    <d v="2028-02-04T00:00:00"/>
    <d v="2028-03-03T00:00:00"/>
    <s v="rnavarrol"/>
    <s v="chetzel"/>
    <n v="49908.480000000003"/>
    <s v="CON"/>
    <s v="C"/>
    <s v="Labor"/>
    <s v="TEC"/>
    <m/>
    <s v="BNL"/>
    <s v="Const"/>
    <s v="VAC"/>
    <x v="9"/>
    <s v="A.PP033"/>
    <s v="APP00070"/>
    <m/>
    <m/>
    <m/>
    <m/>
    <m/>
    <m/>
    <m/>
    <m/>
    <m/>
    <m/>
    <n v="49908.480000000003"/>
    <m/>
    <m/>
    <m/>
    <m/>
    <m/>
    <m/>
    <x v="0"/>
    <x v="0"/>
    <m/>
  </r>
  <r>
    <m/>
    <s v=" SR_0406_1220"/>
    <s v="ESR Arc Chambers - Ready for Integration - Arc 11"/>
    <s v="6.04.05.06"/>
    <x v="1"/>
    <d v="2028-02-04T00:00:00"/>
    <d v="2028-03-03T00:00:00"/>
    <s v="rnavarrol"/>
    <s v="chetzel"/>
    <n v="34418.94"/>
    <s v="CON"/>
    <s v="C"/>
    <s v="Labor"/>
    <s v="TEC"/>
    <m/>
    <s v="BNL"/>
    <s v="Const"/>
    <s v="VAC"/>
    <x v="9"/>
    <s v="A.PP033"/>
    <s v="APP00070"/>
    <m/>
    <m/>
    <m/>
    <m/>
    <m/>
    <m/>
    <m/>
    <m/>
    <m/>
    <m/>
    <n v="34418.94"/>
    <m/>
    <m/>
    <m/>
    <m/>
    <m/>
    <m/>
    <x v="0"/>
    <x v="0"/>
    <m/>
  </r>
  <r>
    <m/>
    <s v=" SR_0406_1230"/>
    <s v="ESR Arc Chambers - Ready for Integration - Arc 5"/>
    <s v="6.04.05.06"/>
    <x v="1"/>
    <d v="2028-02-28T00:00:00"/>
    <d v="2028-03-24T00:00:00"/>
    <s v="rnavarrol"/>
    <s v="chetzel"/>
    <n v="7568.1"/>
    <s v="CON"/>
    <s v="C"/>
    <s v="Labor"/>
    <s v="TEC"/>
    <m/>
    <s v="BNL"/>
    <s v="Const"/>
    <s v="VAC"/>
    <x v="9"/>
    <s v="A.PP033"/>
    <s v="APP00070"/>
    <m/>
    <m/>
    <m/>
    <m/>
    <m/>
    <m/>
    <m/>
    <m/>
    <m/>
    <m/>
    <n v="7568.1"/>
    <m/>
    <m/>
    <m/>
    <m/>
    <m/>
    <m/>
    <x v="0"/>
    <x v="0"/>
    <m/>
  </r>
  <r>
    <m/>
    <s v=" SR_0406_1230"/>
    <s v="ESR Arc Chambers - Ready for Integration - Arc 5"/>
    <s v="6.04.05.06"/>
    <x v="1"/>
    <d v="2028-02-28T00:00:00"/>
    <d v="2028-03-24T00:00:00"/>
    <s v="rnavarrol"/>
    <s v="chetzel"/>
    <n v="45408.6"/>
    <s v="CON"/>
    <s v="C"/>
    <s v="Labor"/>
    <s v="TEC"/>
    <m/>
    <s v="BNL"/>
    <s v="Const"/>
    <s v="VAC"/>
    <x v="9"/>
    <s v="A.PP033"/>
    <s v="APP00070"/>
    <m/>
    <m/>
    <m/>
    <m/>
    <m/>
    <m/>
    <m/>
    <m/>
    <m/>
    <m/>
    <n v="45408.6"/>
    <m/>
    <m/>
    <m/>
    <m/>
    <m/>
    <m/>
    <x v="0"/>
    <x v="0"/>
    <m/>
  </r>
  <r>
    <m/>
    <s v=" SR_0406_1230"/>
    <s v="ESR Arc Chambers - Ready for Integration - Arc 5"/>
    <s v="6.04.05.06"/>
    <x v="1"/>
    <d v="2028-02-28T00:00:00"/>
    <d v="2028-03-24T00:00:00"/>
    <s v="rnavarrol"/>
    <s v="chetzel"/>
    <n v="49908.480000000003"/>
    <s v="CON"/>
    <s v="C"/>
    <s v="Labor"/>
    <s v="TEC"/>
    <m/>
    <s v="BNL"/>
    <s v="Const"/>
    <s v="VAC"/>
    <x v="9"/>
    <s v="A.PP033"/>
    <s v="APP00070"/>
    <m/>
    <m/>
    <m/>
    <m/>
    <m/>
    <m/>
    <m/>
    <m/>
    <m/>
    <m/>
    <n v="49908.480000000003"/>
    <m/>
    <m/>
    <m/>
    <m/>
    <m/>
    <m/>
    <x v="0"/>
    <x v="0"/>
    <m/>
  </r>
  <r>
    <m/>
    <s v=" SR_0406_1230"/>
    <s v="ESR Arc Chambers - Ready for Integration - Arc 5"/>
    <s v="6.04.05.06"/>
    <x v="1"/>
    <d v="2028-02-28T00:00:00"/>
    <d v="2028-03-24T00:00:00"/>
    <s v="rnavarrol"/>
    <s v="chetzel"/>
    <n v="34418.94"/>
    <s v="CON"/>
    <s v="C"/>
    <s v="Labor"/>
    <s v="TEC"/>
    <m/>
    <s v="BNL"/>
    <s v="Const"/>
    <s v="VAC"/>
    <x v="9"/>
    <s v="A.PP033"/>
    <s v="APP00070"/>
    <m/>
    <m/>
    <m/>
    <m/>
    <m/>
    <m/>
    <m/>
    <m/>
    <m/>
    <m/>
    <n v="34418.94"/>
    <m/>
    <m/>
    <m/>
    <m/>
    <m/>
    <m/>
    <x v="0"/>
    <x v="0"/>
    <m/>
  </r>
  <r>
    <m/>
    <s v=" SR_0406_1240"/>
    <s v="ESR Arc Chambers - Ready for Integration - Arc 3"/>
    <s v="6.04.05.06"/>
    <x v="1"/>
    <d v="2028-03-13T00:00:00"/>
    <d v="2028-04-07T00:00:00"/>
    <s v="rnavarrol"/>
    <s v="chetzel"/>
    <n v="7568.1"/>
    <s v="CON"/>
    <s v="C"/>
    <s v="Labor"/>
    <s v="TEC"/>
    <m/>
    <s v="BNL"/>
    <s v="Const"/>
    <s v="VAC"/>
    <x v="9"/>
    <s v="A.PP033"/>
    <s v="APP00070"/>
    <m/>
    <m/>
    <m/>
    <m/>
    <m/>
    <m/>
    <m/>
    <m/>
    <m/>
    <m/>
    <n v="7568.1"/>
    <m/>
    <m/>
    <m/>
    <m/>
    <m/>
    <m/>
    <x v="0"/>
    <x v="0"/>
    <m/>
  </r>
  <r>
    <m/>
    <s v=" SR_0406_1240"/>
    <s v="ESR Arc Chambers - Ready for Integration - Arc 3"/>
    <s v="6.04.05.06"/>
    <x v="1"/>
    <d v="2028-03-13T00:00:00"/>
    <d v="2028-04-07T00:00:00"/>
    <s v="rnavarrol"/>
    <s v="chetzel"/>
    <n v="45408.6"/>
    <s v="CON"/>
    <s v="C"/>
    <s v="Labor"/>
    <s v="TEC"/>
    <m/>
    <s v="BNL"/>
    <s v="Const"/>
    <s v="VAC"/>
    <x v="9"/>
    <s v="A.PP033"/>
    <s v="APP00070"/>
    <m/>
    <m/>
    <m/>
    <m/>
    <m/>
    <m/>
    <m/>
    <m/>
    <m/>
    <m/>
    <n v="45408.6"/>
    <m/>
    <m/>
    <m/>
    <m/>
    <m/>
    <m/>
    <x v="0"/>
    <x v="0"/>
    <m/>
  </r>
  <r>
    <m/>
    <s v=" SR_0406_1240"/>
    <s v="ESR Arc Chambers - Ready for Integration - Arc 3"/>
    <s v="6.04.05.06"/>
    <x v="1"/>
    <d v="2028-03-13T00:00:00"/>
    <d v="2028-04-07T00:00:00"/>
    <s v="rnavarrol"/>
    <s v="chetzel"/>
    <n v="49908.480000000003"/>
    <s v="CON"/>
    <s v="C"/>
    <s v="Labor"/>
    <s v="TEC"/>
    <m/>
    <s v="BNL"/>
    <s v="Const"/>
    <s v="VAC"/>
    <x v="9"/>
    <s v="A.PP033"/>
    <s v="APP00070"/>
    <m/>
    <m/>
    <m/>
    <m/>
    <m/>
    <m/>
    <m/>
    <m/>
    <m/>
    <m/>
    <n v="49908.480000000003"/>
    <m/>
    <m/>
    <m/>
    <m/>
    <m/>
    <m/>
    <x v="0"/>
    <x v="0"/>
    <m/>
  </r>
  <r>
    <m/>
    <s v=" SR_0406_1240"/>
    <s v="ESR Arc Chambers - Ready for Integration - Arc 3"/>
    <s v="6.04.05.06"/>
    <x v="1"/>
    <d v="2028-03-13T00:00:00"/>
    <d v="2028-04-07T00:00:00"/>
    <s v="rnavarrol"/>
    <s v="chetzel"/>
    <n v="34418.94"/>
    <s v="CON"/>
    <s v="C"/>
    <s v="Labor"/>
    <s v="TEC"/>
    <m/>
    <s v="BNL"/>
    <s v="Const"/>
    <s v="VAC"/>
    <x v="9"/>
    <s v="A.PP033"/>
    <s v="APP00070"/>
    <m/>
    <m/>
    <m/>
    <m/>
    <m/>
    <m/>
    <m/>
    <m/>
    <m/>
    <m/>
    <n v="34418.94"/>
    <m/>
    <m/>
    <m/>
    <m/>
    <m/>
    <m/>
    <x v="0"/>
    <x v="0"/>
    <m/>
  </r>
  <r>
    <m/>
    <s v=" SR_0406_1250"/>
    <s v="ESR Arc Chambers - Ready for Integration - Arc 1"/>
    <s v="6.04.05.06"/>
    <x v="1"/>
    <d v="2028-04-17T00:00:00"/>
    <d v="2028-05-12T00:00:00"/>
    <s v="rnavarrol"/>
    <s v="chetzel"/>
    <n v="7568.1"/>
    <s v="CON"/>
    <s v="C"/>
    <s v="Labor"/>
    <s v="TEC"/>
    <m/>
    <s v="BNL"/>
    <s v="Const"/>
    <s v="VAC"/>
    <x v="9"/>
    <s v="A.PP033"/>
    <s v="APP00070"/>
    <m/>
    <m/>
    <m/>
    <m/>
    <m/>
    <m/>
    <m/>
    <m/>
    <m/>
    <m/>
    <n v="7568.1"/>
    <m/>
    <m/>
    <m/>
    <m/>
    <m/>
    <m/>
    <x v="0"/>
    <x v="0"/>
    <m/>
  </r>
  <r>
    <m/>
    <s v=" SR_0406_1250"/>
    <s v="ESR Arc Chambers - Ready for Integration - Arc 1"/>
    <s v="6.04.05.06"/>
    <x v="1"/>
    <d v="2028-04-17T00:00:00"/>
    <d v="2028-05-12T00:00:00"/>
    <s v="rnavarrol"/>
    <s v="chetzel"/>
    <n v="45408.6"/>
    <s v="CON"/>
    <s v="C"/>
    <s v="Labor"/>
    <s v="TEC"/>
    <m/>
    <s v="BNL"/>
    <s v="Const"/>
    <s v="VAC"/>
    <x v="9"/>
    <s v="A.PP033"/>
    <s v="APP00070"/>
    <m/>
    <m/>
    <m/>
    <m/>
    <m/>
    <m/>
    <m/>
    <m/>
    <m/>
    <m/>
    <n v="45408.6"/>
    <m/>
    <m/>
    <m/>
    <m/>
    <m/>
    <m/>
    <x v="0"/>
    <x v="0"/>
    <m/>
  </r>
  <r>
    <m/>
    <s v=" SR_0406_1250"/>
    <s v="ESR Arc Chambers - Ready for Integration - Arc 1"/>
    <s v="6.04.05.06"/>
    <x v="1"/>
    <d v="2028-04-17T00:00:00"/>
    <d v="2028-05-12T00:00:00"/>
    <s v="rnavarrol"/>
    <s v="chetzel"/>
    <n v="49908.480000000003"/>
    <s v="CON"/>
    <s v="C"/>
    <s v="Labor"/>
    <s v="TEC"/>
    <m/>
    <s v="BNL"/>
    <s v="Const"/>
    <s v="VAC"/>
    <x v="9"/>
    <s v="A.PP033"/>
    <s v="APP00070"/>
    <m/>
    <m/>
    <m/>
    <m/>
    <m/>
    <m/>
    <m/>
    <m/>
    <m/>
    <m/>
    <n v="49908.480000000003"/>
    <m/>
    <m/>
    <m/>
    <m/>
    <m/>
    <m/>
    <x v="0"/>
    <x v="0"/>
    <m/>
  </r>
  <r>
    <m/>
    <s v=" SR_0406_1250"/>
    <s v="ESR Arc Chambers - Ready for Integration - Arc 1"/>
    <s v="6.04.05.06"/>
    <x v="1"/>
    <d v="2028-04-17T00:00:00"/>
    <d v="2028-05-12T00:00:00"/>
    <s v="rnavarrol"/>
    <s v="chetzel"/>
    <n v="34418.94"/>
    <s v="CON"/>
    <s v="C"/>
    <s v="Labor"/>
    <s v="TEC"/>
    <m/>
    <s v="BNL"/>
    <s v="Const"/>
    <s v="VAC"/>
    <x v="9"/>
    <s v="A.PP033"/>
    <s v="APP00070"/>
    <m/>
    <m/>
    <m/>
    <m/>
    <m/>
    <m/>
    <m/>
    <m/>
    <m/>
    <m/>
    <n v="34418.94"/>
    <m/>
    <m/>
    <m/>
    <m/>
    <m/>
    <m/>
    <x v="0"/>
    <x v="0"/>
    <m/>
  </r>
  <r>
    <m/>
    <s v=" SR_0406_1260"/>
    <s v="ESR Arc Chambers - Ready for Integration - Arc 7"/>
    <s v="6.04.05.06"/>
    <x v="1"/>
    <d v="2028-05-15T00:00:00"/>
    <d v="2028-06-12T00:00:00"/>
    <s v="rnavarrol"/>
    <s v="chetzel"/>
    <n v="7568.1"/>
    <s v="CON"/>
    <s v="C"/>
    <s v="Labor"/>
    <s v="TEC"/>
    <m/>
    <s v="BNL"/>
    <s v="Const"/>
    <s v="VAC"/>
    <x v="9"/>
    <s v="A.PP033"/>
    <s v="APP00070"/>
    <m/>
    <m/>
    <m/>
    <m/>
    <m/>
    <m/>
    <m/>
    <m/>
    <m/>
    <m/>
    <n v="7568.1"/>
    <m/>
    <m/>
    <m/>
    <m/>
    <m/>
    <m/>
    <x v="0"/>
    <x v="0"/>
    <m/>
  </r>
  <r>
    <m/>
    <s v=" SR_0406_1260"/>
    <s v="ESR Arc Chambers - Ready for Integration - Arc 7"/>
    <s v="6.04.05.06"/>
    <x v="1"/>
    <d v="2028-05-15T00:00:00"/>
    <d v="2028-06-12T00:00:00"/>
    <s v="rnavarrol"/>
    <s v="chetzel"/>
    <n v="45408.6"/>
    <s v="CON"/>
    <s v="C"/>
    <s v="Labor"/>
    <s v="TEC"/>
    <m/>
    <s v="BNL"/>
    <s v="Const"/>
    <s v="VAC"/>
    <x v="9"/>
    <s v="A.PP033"/>
    <s v="APP00070"/>
    <m/>
    <m/>
    <m/>
    <m/>
    <m/>
    <m/>
    <m/>
    <m/>
    <m/>
    <m/>
    <n v="45408.6"/>
    <m/>
    <m/>
    <m/>
    <m/>
    <m/>
    <m/>
    <x v="0"/>
    <x v="0"/>
    <m/>
  </r>
  <r>
    <m/>
    <s v=" SR_0406_1260"/>
    <s v="ESR Arc Chambers - Ready for Integration - Arc 7"/>
    <s v="6.04.05.06"/>
    <x v="1"/>
    <d v="2028-05-15T00:00:00"/>
    <d v="2028-06-12T00:00:00"/>
    <s v="rnavarrol"/>
    <s v="chetzel"/>
    <n v="49908.480000000003"/>
    <s v="CON"/>
    <s v="C"/>
    <s v="Labor"/>
    <s v="TEC"/>
    <m/>
    <s v="BNL"/>
    <s v="Const"/>
    <s v="VAC"/>
    <x v="9"/>
    <s v="A.PP033"/>
    <s v="APP00070"/>
    <m/>
    <m/>
    <m/>
    <m/>
    <m/>
    <m/>
    <m/>
    <m/>
    <m/>
    <m/>
    <n v="49908.480000000003"/>
    <m/>
    <m/>
    <m/>
    <m/>
    <m/>
    <m/>
    <x v="0"/>
    <x v="0"/>
    <m/>
  </r>
  <r>
    <m/>
    <s v=" SR_0406_1260"/>
    <s v="ESR Arc Chambers - Ready for Integration - Arc 7"/>
    <s v="6.04.05.06"/>
    <x v="1"/>
    <d v="2028-05-15T00:00:00"/>
    <d v="2028-06-12T00:00:00"/>
    <s v="rnavarrol"/>
    <s v="chetzel"/>
    <n v="34418.94"/>
    <s v="CON"/>
    <s v="C"/>
    <s v="Labor"/>
    <s v="TEC"/>
    <m/>
    <s v="BNL"/>
    <s v="Const"/>
    <s v="VAC"/>
    <x v="9"/>
    <s v="A.PP033"/>
    <s v="APP00070"/>
    <m/>
    <m/>
    <m/>
    <m/>
    <m/>
    <m/>
    <m/>
    <m/>
    <m/>
    <m/>
    <n v="34418.94"/>
    <m/>
    <m/>
    <m/>
    <m/>
    <m/>
    <m/>
    <x v="0"/>
    <x v="0"/>
    <m/>
  </r>
  <r>
    <m/>
    <s v=" SR_0406_1270"/>
    <s v="ESR Vacuum Valves - Arc Delivery - 9"/>
    <s v="6.04.05.06"/>
    <x v="0"/>
    <d v="2027-09-08T00:00:00"/>
    <d v="2027-10-20T00:00:00"/>
    <s v="rnavarrol"/>
    <s v="chetzel"/>
    <n v="3711.54"/>
    <s v="EDIA"/>
    <s v="C"/>
    <s v="Labor"/>
    <s v="TEC"/>
    <m/>
    <s v="BNL"/>
    <s v="Const"/>
    <s v="VAC"/>
    <x v="8"/>
    <s v="S.P078"/>
    <s v="APP00006"/>
    <m/>
    <m/>
    <m/>
    <m/>
    <m/>
    <m/>
    <m/>
    <m/>
    <m/>
    <n v="2103.1999999999998"/>
    <n v="1608.33"/>
    <m/>
    <m/>
    <m/>
    <m/>
    <m/>
    <m/>
    <x v="0"/>
    <x v="0"/>
    <m/>
  </r>
  <r>
    <m/>
    <s v=" SR_0406_1270"/>
    <s v="ESR Vacuum Valves - Arc Delivery - 9"/>
    <s v="6.04.05.06"/>
    <x v="0"/>
    <d v="2027-09-08T00:00:00"/>
    <d v="2027-10-20T00:00:00"/>
    <s v="rnavarrol"/>
    <s v="chetzel"/>
    <n v="7342.82"/>
    <s v="EDIA"/>
    <s v="C"/>
    <s v="Labor"/>
    <s v="TEC"/>
    <m/>
    <s v="BNL"/>
    <s v="Const"/>
    <s v="VAC"/>
    <x v="8"/>
    <s v="S.P078"/>
    <s v="APP00006"/>
    <m/>
    <m/>
    <m/>
    <m/>
    <m/>
    <m/>
    <m/>
    <m/>
    <m/>
    <n v="4160.93"/>
    <n v="3181.89"/>
    <m/>
    <m/>
    <m/>
    <m/>
    <m/>
    <m/>
    <x v="0"/>
    <x v="0"/>
    <m/>
  </r>
  <r>
    <m/>
    <s v=" SR_0406_1280"/>
    <s v="ESR Vacuum Valves - Arc Delivery - 11"/>
    <s v="6.04.05.06"/>
    <x v="0"/>
    <d v="2027-10-21T00:00:00"/>
    <d v="2027-12-06T00:00:00"/>
    <s v="rnavarrol"/>
    <s v="chetzel"/>
    <n v="3784.05"/>
    <s v="EDIA"/>
    <s v="C"/>
    <s v="Labor"/>
    <s v="TEC"/>
    <m/>
    <s v="BNL"/>
    <s v="Const"/>
    <s v="VAC"/>
    <x v="8"/>
    <s v="S.P078"/>
    <s v="APP00006"/>
    <m/>
    <m/>
    <m/>
    <m/>
    <m/>
    <m/>
    <m/>
    <m/>
    <m/>
    <m/>
    <n v="3784.05"/>
    <m/>
    <m/>
    <m/>
    <m/>
    <m/>
    <m/>
    <x v="0"/>
    <x v="0"/>
    <m/>
  </r>
  <r>
    <m/>
    <s v=" SR_0406_1280"/>
    <s v="ESR Vacuum Valves - Arc Delivery - 11"/>
    <s v="6.04.05.06"/>
    <x v="0"/>
    <d v="2027-10-21T00:00:00"/>
    <d v="2027-12-06T00:00:00"/>
    <s v="rnavarrol"/>
    <s v="chetzel"/>
    <n v="7486.27"/>
    <s v="EDIA"/>
    <s v="C"/>
    <s v="Labor"/>
    <s v="TEC"/>
    <m/>
    <s v="BNL"/>
    <s v="Const"/>
    <s v="VAC"/>
    <x v="8"/>
    <s v="S.P078"/>
    <s v="APP00006"/>
    <m/>
    <m/>
    <m/>
    <m/>
    <m/>
    <m/>
    <m/>
    <m/>
    <m/>
    <m/>
    <n v="7486.27"/>
    <m/>
    <m/>
    <m/>
    <m/>
    <m/>
    <m/>
    <x v="0"/>
    <x v="0"/>
    <m/>
  </r>
  <r>
    <m/>
    <s v=" SR_0406_1290"/>
    <s v="ESR Vacuum Valves - Arc Delivery - 5"/>
    <s v="6.04.05.06"/>
    <x v="0"/>
    <d v="2027-12-07T00:00:00"/>
    <d v="2028-01-20T00:00:00"/>
    <s v="rnavarrol"/>
    <s v="chetzel"/>
    <n v="3784.05"/>
    <s v="EDIA"/>
    <s v="C"/>
    <s v="Labor"/>
    <s v="TEC"/>
    <m/>
    <s v="BNL"/>
    <s v="Const"/>
    <s v="VAC"/>
    <x v="8"/>
    <s v="S.P078"/>
    <s v="APP00006"/>
    <m/>
    <m/>
    <m/>
    <m/>
    <m/>
    <m/>
    <m/>
    <m/>
    <m/>
    <m/>
    <n v="3784.05"/>
    <m/>
    <m/>
    <m/>
    <m/>
    <m/>
    <m/>
    <x v="0"/>
    <x v="0"/>
    <m/>
  </r>
  <r>
    <m/>
    <s v=" SR_0406_1290"/>
    <s v="ESR Vacuum Valves - Arc Delivery - 5"/>
    <s v="6.04.05.06"/>
    <x v="0"/>
    <d v="2027-12-07T00:00:00"/>
    <d v="2028-01-20T00:00:00"/>
    <s v="rnavarrol"/>
    <s v="chetzel"/>
    <n v="7486.27"/>
    <s v="EDIA"/>
    <s v="C"/>
    <s v="Labor"/>
    <s v="TEC"/>
    <m/>
    <s v="BNL"/>
    <s v="Const"/>
    <s v="VAC"/>
    <x v="8"/>
    <s v="S.P078"/>
    <s v="APP00006"/>
    <m/>
    <m/>
    <m/>
    <m/>
    <m/>
    <m/>
    <m/>
    <m/>
    <m/>
    <m/>
    <n v="7486.27"/>
    <m/>
    <m/>
    <m/>
    <m/>
    <m/>
    <m/>
    <x v="0"/>
    <x v="0"/>
    <m/>
  </r>
  <r>
    <m/>
    <s v=" SR_0406_1300"/>
    <s v="ESR Vacuum Valves - Arc Delivery - 3"/>
    <s v="6.04.05.06"/>
    <x v="0"/>
    <d v="2028-01-21T00:00:00"/>
    <d v="2028-03-03T00:00:00"/>
    <s v="rnavarrol"/>
    <s v="chetzel"/>
    <n v="3784.05"/>
    <s v="EDIA"/>
    <s v="C"/>
    <s v="Labor"/>
    <s v="TEC"/>
    <m/>
    <s v="BNL"/>
    <s v="Const"/>
    <s v="VAC"/>
    <x v="8"/>
    <s v="S.P078"/>
    <s v="APP00006"/>
    <m/>
    <m/>
    <m/>
    <m/>
    <m/>
    <m/>
    <m/>
    <m/>
    <m/>
    <m/>
    <n v="3784.05"/>
    <m/>
    <m/>
    <m/>
    <m/>
    <m/>
    <m/>
    <x v="0"/>
    <x v="0"/>
    <m/>
  </r>
  <r>
    <m/>
    <s v=" SR_0406_1300"/>
    <s v="ESR Vacuum Valves - Arc Delivery - 3"/>
    <s v="6.04.05.06"/>
    <x v="0"/>
    <d v="2028-01-21T00:00:00"/>
    <d v="2028-03-03T00:00:00"/>
    <s v="rnavarrol"/>
    <s v="chetzel"/>
    <n v="7486.27"/>
    <s v="EDIA"/>
    <s v="C"/>
    <s v="Labor"/>
    <s v="TEC"/>
    <m/>
    <s v="BNL"/>
    <s v="Const"/>
    <s v="VAC"/>
    <x v="8"/>
    <s v="S.P078"/>
    <s v="APP00006"/>
    <m/>
    <m/>
    <m/>
    <m/>
    <m/>
    <m/>
    <m/>
    <m/>
    <m/>
    <m/>
    <n v="7486.27"/>
    <m/>
    <m/>
    <m/>
    <m/>
    <m/>
    <m/>
    <x v="0"/>
    <x v="0"/>
    <m/>
  </r>
  <r>
    <m/>
    <s v=" SR_0406_1310"/>
    <s v="ESR Vacuum Valves - Arc Delivery - 1"/>
    <s v="6.04.05.06"/>
    <x v="0"/>
    <d v="2028-03-06T00:00:00"/>
    <d v="2028-04-14T00:00:00"/>
    <s v="rnavarrol"/>
    <s v="chetzel"/>
    <n v="3784.05"/>
    <s v="EDIA"/>
    <s v="C"/>
    <s v="Labor"/>
    <s v="TEC"/>
    <m/>
    <s v="BNL"/>
    <s v="Const"/>
    <s v="VAC"/>
    <x v="8"/>
    <s v="S.P078"/>
    <s v="APP00006"/>
    <m/>
    <m/>
    <m/>
    <m/>
    <m/>
    <m/>
    <m/>
    <m/>
    <m/>
    <m/>
    <n v="3784.05"/>
    <m/>
    <m/>
    <m/>
    <m/>
    <m/>
    <m/>
    <x v="0"/>
    <x v="0"/>
    <m/>
  </r>
  <r>
    <m/>
    <s v=" SR_0406_1310"/>
    <s v="ESR Vacuum Valves - Arc Delivery - 1"/>
    <s v="6.04.05.06"/>
    <x v="0"/>
    <d v="2028-03-06T00:00:00"/>
    <d v="2028-04-14T00:00:00"/>
    <s v="rnavarrol"/>
    <s v="chetzel"/>
    <n v="7486.27"/>
    <s v="EDIA"/>
    <s v="C"/>
    <s v="Labor"/>
    <s v="TEC"/>
    <m/>
    <s v="BNL"/>
    <s v="Const"/>
    <s v="VAC"/>
    <x v="8"/>
    <s v="S.P078"/>
    <s v="APP00006"/>
    <m/>
    <m/>
    <m/>
    <m/>
    <m/>
    <m/>
    <m/>
    <m/>
    <m/>
    <m/>
    <n v="7486.27"/>
    <m/>
    <m/>
    <m/>
    <m/>
    <m/>
    <m/>
    <x v="0"/>
    <x v="0"/>
    <m/>
  </r>
  <r>
    <m/>
    <s v=" SR_0406_1320"/>
    <s v="ESR Vacuum Valves - Arc Delivery - 7"/>
    <s v="6.04.05.06"/>
    <x v="0"/>
    <d v="2028-04-17T00:00:00"/>
    <d v="2028-05-26T00:00:00"/>
    <s v="rnavarrol"/>
    <s v="chetzel"/>
    <n v="3784.05"/>
    <s v="EDIA"/>
    <s v="C"/>
    <s v="Labor"/>
    <s v="TEC"/>
    <m/>
    <s v="BNL"/>
    <s v="Const"/>
    <s v="VAC"/>
    <x v="8"/>
    <s v="S.P078"/>
    <s v="APP00006"/>
    <m/>
    <m/>
    <m/>
    <m/>
    <m/>
    <m/>
    <m/>
    <m/>
    <m/>
    <m/>
    <n v="3784.05"/>
    <m/>
    <m/>
    <m/>
    <m/>
    <m/>
    <m/>
    <x v="0"/>
    <x v="0"/>
    <m/>
  </r>
  <r>
    <m/>
    <s v=" SR_0406_1320"/>
    <s v="ESR Vacuum Valves - Arc Delivery - 7"/>
    <s v="6.04.05.06"/>
    <x v="0"/>
    <d v="2028-04-17T00:00:00"/>
    <d v="2028-05-26T00:00:00"/>
    <s v="rnavarrol"/>
    <s v="chetzel"/>
    <n v="7486.27"/>
    <s v="EDIA"/>
    <s v="C"/>
    <s v="Labor"/>
    <s v="TEC"/>
    <m/>
    <s v="BNL"/>
    <s v="Const"/>
    <s v="VAC"/>
    <x v="8"/>
    <s v="S.P078"/>
    <s v="APP00006"/>
    <m/>
    <m/>
    <m/>
    <m/>
    <m/>
    <m/>
    <m/>
    <m/>
    <m/>
    <m/>
    <n v="7486.27"/>
    <m/>
    <m/>
    <m/>
    <m/>
    <m/>
    <m/>
    <x v="0"/>
    <x v="0"/>
    <m/>
  </r>
  <r>
    <m/>
    <s v=" SR_0406_1330"/>
    <s v="ESR Vacuum Monitoring and Controls - Arc Delivery - 9"/>
    <s v="6.04.05.06"/>
    <x v="0"/>
    <d v="2028-03-08T00:00:00"/>
    <d v="2028-04-18T00:00:00"/>
    <s v="rnavarrol"/>
    <s v="chetzel"/>
    <n v="3784.05"/>
    <s v="EDIA"/>
    <s v="C"/>
    <s v="Labor"/>
    <s v="TEC"/>
    <m/>
    <s v="BNL"/>
    <s v="Const"/>
    <s v="VAC"/>
    <x v="8"/>
    <s v="S.P067"/>
    <s v="APP00152"/>
    <m/>
    <m/>
    <m/>
    <m/>
    <m/>
    <m/>
    <m/>
    <m/>
    <m/>
    <m/>
    <n v="3784.05"/>
    <m/>
    <m/>
    <m/>
    <m/>
    <m/>
    <m/>
    <x v="0"/>
    <x v="0"/>
    <m/>
  </r>
  <r>
    <m/>
    <s v=" SR_0406_1330"/>
    <s v="ESR Vacuum Monitoring and Controls - Arc Delivery - 9"/>
    <s v="6.04.05.06"/>
    <x v="0"/>
    <d v="2028-03-08T00:00:00"/>
    <d v="2028-04-18T00:00:00"/>
    <s v="rnavarrol"/>
    <s v="chetzel"/>
    <n v="9981.7000000000007"/>
    <s v="EDIA"/>
    <s v="C"/>
    <s v="Labor"/>
    <s v="TEC"/>
    <m/>
    <s v="BNL"/>
    <s v="Const"/>
    <s v="VAC"/>
    <x v="8"/>
    <s v="S.P067"/>
    <s v="APP00152"/>
    <m/>
    <m/>
    <m/>
    <m/>
    <m/>
    <m/>
    <m/>
    <m/>
    <m/>
    <m/>
    <n v="9981.7000000000007"/>
    <m/>
    <m/>
    <m/>
    <m/>
    <m/>
    <m/>
    <x v="0"/>
    <x v="0"/>
    <m/>
  </r>
  <r>
    <m/>
    <s v=" SR_0406_1340"/>
    <s v="ESR Vacuum Monitoring and Controls - Arc Delivery - 11"/>
    <s v="6.04.05.06"/>
    <x v="0"/>
    <d v="2028-04-19T00:00:00"/>
    <d v="2028-05-31T00:00:00"/>
    <s v="rnavarrol"/>
    <s v="chetzel"/>
    <n v="3784.05"/>
    <s v="EDIA"/>
    <s v="C"/>
    <s v="Labor"/>
    <s v="TEC"/>
    <m/>
    <s v="BNL"/>
    <s v="Const"/>
    <s v="VAC"/>
    <x v="8"/>
    <s v="S.P067"/>
    <s v="APP00152"/>
    <m/>
    <m/>
    <m/>
    <m/>
    <m/>
    <m/>
    <m/>
    <m/>
    <m/>
    <m/>
    <n v="3784.05"/>
    <m/>
    <m/>
    <m/>
    <m/>
    <m/>
    <m/>
    <x v="0"/>
    <x v="0"/>
    <m/>
  </r>
  <r>
    <m/>
    <s v=" SR_0406_1340"/>
    <s v="ESR Vacuum Monitoring and Controls - Arc Delivery - 11"/>
    <s v="6.04.05.06"/>
    <x v="0"/>
    <d v="2028-04-19T00:00:00"/>
    <d v="2028-05-31T00:00:00"/>
    <s v="rnavarrol"/>
    <s v="chetzel"/>
    <n v="9981.7000000000007"/>
    <s v="EDIA"/>
    <s v="C"/>
    <s v="Labor"/>
    <s v="TEC"/>
    <m/>
    <s v="BNL"/>
    <s v="Const"/>
    <s v="VAC"/>
    <x v="8"/>
    <s v="S.P067"/>
    <s v="APP00152"/>
    <m/>
    <m/>
    <m/>
    <m/>
    <m/>
    <m/>
    <m/>
    <m/>
    <m/>
    <m/>
    <n v="9981.7000000000007"/>
    <m/>
    <m/>
    <m/>
    <m/>
    <m/>
    <m/>
    <x v="0"/>
    <x v="0"/>
    <m/>
  </r>
  <r>
    <m/>
    <s v=" SR_0406_1350"/>
    <s v="ESR Vacuum Monitoring and Controls - Arc Delivery - 5"/>
    <s v="6.04.05.06"/>
    <x v="0"/>
    <d v="2028-06-01T00:00:00"/>
    <d v="2028-07-13T00:00:00"/>
    <s v="rnavarrol"/>
    <s v="chetzel"/>
    <n v="3784.05"/>
    <s v="EDIA"/>
    <s v="C"/>
    <s v="Labor"/>
    <s v="TEC"/>
    <m/>
    <s v="BNL"/>
    <s v="Const"/>
    <s v="VAC"/>
    <x v="8"/>
    <s v="S.P067"/>
    <s v="APP00152"/>
    <m/>
    <m/>
    <m/>
    <m/>
    <m/>
    <m/>
    <m/>
    <m/>
    <m/>
    <m/>
    <n v="3784.05"/>
    <m/>
    <m/>
    <m/>
    <m/>
    <m/>
    <m/>
    <x v="0"/>
    <x v="0"/>
    <m/>
  </r>
  <r>
    <m/>
    <s v=" SR_0406_1350"/>
    <s v="ESR Vacuum Monitoring and Controls - Arc Delivery - 5"/>
    <s v="6.04.05.06"/>
    <x v="0"/>
    <d v="2028-06-01T00:00:00"/>
    <d v="2028-07-13T00:00:00"/>
    <s v="rnavarrol"/>
    <s v="chetzel"/>
    <n v="9981.7000000000007"/>
    <s v="EDIA"/>
    <s v="C"/>
    <s v="Labor"/>
    <s v="TEC"/>
    <m/>
    <s v="BNL"/>
    <s v="Const"/>
    <s v="VAC"/>
    <x v="8"/>
    <s v="S.P067"/>
    <s v="APP00152"/>
    <m/>
    <m/>
    <m/>
    <m/>
    <m/>
    <m/>
    <m/>
    <m/>
    <m/>
    <m/>
    <n v="9981.7000000000007"/>
    <m/>
    <m/>
    <m/>
    <m/>
    <m/>
    <m/>
    <x v="0"/>
    <x v="0"/>
    <m/>
  </r>
  <r>
    <m/>
    <s v=" SR_0406_1360"/>
    <s v="ESR Vacuum Monitoring and Controls - Arc Delivery - 3"/>
    <s v="6.04.05.06"/>
    <x v="0"/>
    <d v="2028-07-14T00:00:00"/>
    <d v="2028-08-24T00:00:00"/>
    <s v="rnavarrol"/>
    <s v="chetzel"/>
    <n v="3784.05"/>
    <s v="EDIA"/>
    <s v="C"/>
    <s v="Labor"/>
    <s v="TEC"/>
    <m/>
    <s v="BNL"/>
    <s v="Const"/>
    <s v="VAC"/>
    <x v="8"/>
    <s v="S.P067"/>
    <s v="APP00152"/>
    <m/>
    <m/>
    <m/>
    <m/>
    <m/>
    <m/>
    <m/>
    <m/>
    <m/>
    <m/>
    <n v="3784.05"/>
    <m/>
    <m/>
    <m/>
    <m/>
    <m/>
    <m/>
    <x v="0"/>
    <x v="0"/>
    <m/>
  </r>
  <r>
    <m/>
    <s v=" SR_0406_1360"/>
    <s v="ESR Vacuum Monitoring and Controls - Arc Delivery - 3"/>
    <s v="6.04.05.06"/>
    <x v="0"/>
    <d v="2028-07-14T00:00:00"/>
    <d v="2028-08-24T00:00:00"/>
    <s v="rnavarrol"/>
    <s v="chetzel"/>
    <n v="9981.7000000000007"/>
    <s v="EDIA"/>
    <s v="C"/>
    <s v="Labor"/>
    <s v="TEC"/>
    <m/>
    <s v="BNL"/>
    <s v="Const"/>
    <s v="VAC"/>
    <x v="8"/>
    <s v="S.P067"/>
    <s v="APP00152"/>
    <m/>
    <m/>
    <m/>
    <m/>
    <m/>
    <m/>
    <m/>
    <m/>
    <m/>
    <m/>
    <n v="9981.7000000000007"/>
    <m/>
    <m/>
    <m/>
    <m/>
    <m/>
    <m/>
    <x v="0"/>
    <x v="0"/>
    <m/>
  </r>
  <r>
    <m/>
    <s v=" SR_0406_1370"/>
    <s v="ESR Vacuum Monitoring and Controls - Arc Delivery - 1"/>
    <s v="6.04.05.06"/>
    <x v="0"/>
    <d v="2028-08-25T00:00:00"/>
    <d v="2028-10-06T00:00:00"/>
    <s v="rnavarrol"/>
    <s v="chetzel"/>
    <n v="3806.12"/>
    <s v="EDIA"/>
    <s v="C"/>
    <s v="Labor"/>
    <s v="TEC"/>
    <m/>
    <s v="BNL"/>
    <s v="Const"/>
    <s v="VAC"/>
    <x v="8"/>
    <s v="S.P067"/>
    <s v="APP00152"/>
    <m/>
    <m/>
    <m/>
    <m/>
    <m/>
    <m/>
    <m/>
    <m/>
    <m/>
    <m/>
    <n v="3171.77"/>
    <n v="634.35"/>
    <m/>
    <m/>
    <m/>
    <m/>
    <m/>
    <x v="0"/>
    <x v="0"/>
    <m/>
  </r>
  <r>
    <m/>
    <s v=" SR_0406_1370"/>
    <s v="ESR Vacuum Monitoring and Controls - Arc Delivery - 1"/>
    <s v="6.04.05.06"/>
    <x v="0"/>
    <d v="2028-08-25T00:00:00"/>
    <d v="2028-10-06T00:00:00"/>
    <s v="rnavarrol"/>
    <s v="chetzel"/>
    <n v="10039.92"/>
    <s v="EDIA"/>
    <s v="C"/>
    <s v="Labor"/>
    <s v="TEC"/>
    <m/>
    <s v="BNL"/>
    <s v="Const"/>
    <s v="VAC"/>
    <x v="8"/>
    <s v="S.P067"/>
    <s v="APP00152"/>
    <m/>
    <m/>
    <m/>
    <m/>
    <m/>
    <m/>
    <m/>
    <m/>
    <m/>
    <m/>
    <n v="8366.6"/>
    <n v="1673.32"/>
    <m/>
    <m/>
    <m/>
    <m/>
    <m/>
    <x v="0"/>
    <x v="0"/>
    <m/>
  </r>
  <r>
    <m/>
    <s v=" SR_0406_1380"/>
    <s v="ESR Vacuum Monitoring and Controls - Arc Delivery - 7"/>
    <s v="6.04.05.06"/>
    <x v="0"/>
    <d v="2028-10-10T00:00:00"/>
    <d v="2028-11-21T00:00:00"/>
    <s v="rnavarrol"/>
    <s v="chetzel"/>
    <n v="3916.49"/>
    <s v="EDIA"/>
    <s v="C"/>
    <s v="Labor"/>
    <s v="TEC"/>
    <m/>
    <s v="BNL"/>
    <s v="Const"/>
    <s v="VAC"/>
    <x v="8"/>
    <s v="S.P067"/>
    <s v="APP00152"/>
    <m/>
    <m/>
    <m/>
    <m/>
    <m/>
    <m/>
    <m/>
    <m/>
    <m/>
    <m/>
    <m/>
    <n v="3916.49"/>
    <m/>
    <m/>
    <m/>
    <m/>
    <m/>
    <x v="0"/>
    <x v="0"/>
    <m/>
  </r>
  <r>
    <m/>
    <s v=" SR_0406_1380"/>
    <s v="ESR Vacuum Monitoring and Controls - Arc Delivery - 7"/>
    <s v="6.04.05.06"/>
    <x v="0"/>
    <d v="2028-10-10T00:00:00"/>
    <d v="2028-11-21T00:00:00"/>
    <s v="rnavarrol"/>
    <s v="chetzel"/>
    <n v="10331.06"/>
    <s v="EDIA"/>
    <s v="C"/>
    <s v="Labor"/>
    <s v="TEC"/>
    <m/>
    <s v="BNL"/>
    <s v="Const"/>
    <s v="VAC"/>
    <x v="8"/>
    <s v="S.P067"/>
    <s v="APP00152"/>
    <m/>
    <m/>
    <m/>
    <m/>
    <m/>
    <m/>
    <m/>
    <m/>
    <m/>
    <m/>
    <m/>
    <n v="10331.06"/>
    <m/>
    <m/>
    <m/>
    <m/>
    <m/>
    <x v="0"/>
    <x v="0"/>
    <m/>
  </r>
  <r>
    <m/>
    <s v=" SR_0406_1390"/>
    <s v="ESR Straight Section Vacuum Chambers - Straight Section Delivery - IR 12"/>
    <s v="6.04.05.06"/>
    <x v="0"/>
    <d v="2026-09-10T00:00:00"/>
    <d v="2026-10-22T00:00:00"/>
    <s v="rnavarrol"/>
    <s v="chetzel"/>
    <n v="3594.27"/>
    <s v="EDIA"/>
    <s v="C"/>
    <s v="Labor"/>
    <s v="TEC"/>
    <m/>
    <s v="BNL"/>
    <s v="Const"/>
    <s v="VAC"/>
    <x v="8"/>
    <s v="S.P067"/>
    <s v="APP00152"/>
    <m/>
    <m/>
    <m/>
    <m/>
    <m/>
    <m/>
    <m/>
    <m/>
    <n v="1797.13"/>
    <n v="1797.13"/>
    <m/>
    <m/>
    <m/>
    <m/>
    <m/>
    <m/>
    <m/>
    <x v="0"/>
    <x v="0"/>
    <m/>
  </r>
  <r>
    <m/>
    <s v=" SR_0406_1390"/>
    <s v="ESR Straight Section Vacuum Chambers - Straight Section Delivery - IR 12"/>
    <s v="6.04.05.06"/>
    <x v="0"/>
    <d v="2026-09-10T00:00:00"/>
    <d v="2026-10-22T00:00:00"/>
    <s v="rnavarrol"/>
    <s v="chetzel"/>
    <n v="21565.61"/>
    <s v="EDIA"/>
    <s v="C"/>
    <s v="Labor"/>
    <s v="TEC"/>
    <m/>
    <s v="BNL"/>
    <s v="Const"/>
    <s v="VAC"/>
    <x v="8"/>
    <s v="S.P067"/>
    <s v="APP00152"/>
    <m/>
    <m/>
    <m/>
    <m/>
    <m/>
    <m/>
    <m/>
    <m/>
    <n v="10782.81"/>
    <n v="10782.81"/>
    <m/>
    <m/>
    <m/>
    <m/>
    <m/>
    <m/>
    <m/>
    <x v="0"/>
    <x v="0"/>
    <m/>
  </r>
  <r>
    <m/>
    <s v=" SR_0406_1390"/>
    <s v="ESR Straight Section Vacuum Chambers - Straight Section Delivery - IR 12"/>
    <s v="6.04.05.06"/>
    <x v="0"/>
    <d v="2026-09-10T00:00:00"/>
    <d v="2026-10-22T00:00:00"/>
    <s v="rnavarrol"/>
    <s v="chetzel"/>
    <n v="23702.71"/>
    <s v="EDIA"/>
    <s v="C"/>
    <s v="Labor"/>
    <s v="TEC"/>
    <m/>
    <s v="BNL"/>
    <s v="Const"/>
    <s v="VAC"/>
    <x v="8"/>
    <s v="S.P067"/>
    <s v="APP00152"/>
    <m/>
    <m/>
    <m/>
    <m/>
    <m/>
    <m/>
    <m/>
    <m/>
    <n v="11851.36"/>
    <n v="11851.36"/>
    <m/>
    <m/>
    <m/>
    <m/>
    <m/>
    <m/>
    <m/>
    <x v="0"/>
    <x v="0"/>
    <m/>
  </r>
  <r>
    <m/>
    <s v=" SR_0406_1390"/>
    <s v="ESR Straight Section Vacuum Chambers - Straight Section Delivery - IR 12"/>
    <s v="6.04.05.06"/>
    <x v="0"/>
    <d v="2026-09-10T00:00:00"/>
    <d v="2026-10-22T00:00:00"/>
    <s v="rnavarrol"/>
    <s v="chetzel"/>
    <n v="16346.37"/>
    <s v="EDIA"/>
    <s v="C"/>
    <s v="Labor"/>
    <s v="TEC"/>
    <m/>
    <s v="BNL"/>
    <s v="Const"/>
    <s v="VAC"/>
    <x v="8"/>
    <s v="S.P067"/>
    <s v="APP00152"/>
    <m/>
    <m/>
    <m/>
    <m/>
    <m/>
    <m/>
    <m/>
    <m/>
    <n v="8173.18"/>
    <n v="8173.18"/>
    <m/>
    <m/>
    <m/>
    <m/>
    <m/>
    <m/>
    <m/>
    <x v="0"/>
    <x v="0"/>
    <m/>
  </r>
  <r>
    <m/>
    <s v=" SR_0406_1400"/>
    <s v="ESR Straight Section Vacuum Chambers - Straight Section Delivery - IR 10"/>
    <s v="6.04.05.06"/>
    <x v="0"/>
    <d v="2026-10-23T00:00:00"/>
    <d v="2026-12-08T00:00:00"/>
    <s v="rnavarrol"/>
    <s v="chetzel"/>
    <n v="3656.09"/>
    <s v="EDIA"/>
    <s v="C"/>
    <s v="Labor"/>
    <s v="TEC"/>
    <m/>
    <s v="BNL"/>
    <s v="Const"/>
    <s v="VAC"/>
    <x v="8"/>
    <s v="S.P067"/>
    <s v="APP00152"/>
    <m/>
    <m/>
    <m/>
    <m/>
    <m/>
    <m/>
    <m/>
    <m/>
    <m/>
    <n v="3656.09"/>
    <m/>
    <m/>
    <m/>
    <m/>
    <m/>
    <m/>
    <m/>
    <x v="0"/>
    <x v="0"/>
    <m/>
  </r>
  <r>
    <m/>
    <s v=" SR_0406_1400"/>
    <s v="ESR Straight Section Vacuum Chambers - Straight Section Delivery - IR 10"/>
    <s v="6.04.05.06"/>
    <x v="0"/>
    <d v="2026-10-23T00:00:00"/>
    <d v="2026-12-08T00:00:00"/>
    <s v="rnavarrol"/>
    <s v="chetzel"/>
    <n v="21936.52"/>
    <s v="EDIA"/>
    <s v="C"/>
    <s v="Labor"/>
    <s v="TEC"/>
    <m/>
    <s v="BNL"/>
    <s v="Const"/>
    <s v="VAC"/>
    <x v="8"/>
    <s v="S.P067"/>
    <s v="APP00152"/>
    <m/>
    <m/>
    <m/>
    <m/>
    <m/>
    <m/>
    <m/>
    <m/>
    <m/>
    <n v="21936.52"/>
    <m/>
    <m/>
    <m/>
    <m/>
    <m/>
    <m/>
    <m/>
    <x v="0"/>
    <x v="0"/>
    <m/>
  </r>
  <r>
    <m/>
    <s v=" SR_0406_1400"/>
    <s v="ESR Straight Section Vacuum Chambers - Straight Section Delivery - IR 10"/>
    <s v="6.04.05.06"/>
    <x v="0"/>
    <d v="2026-10-23T00:00:00"/>
    <d v="2026-12-08T00:00:00"/>
    <s v="rnavarrol"/>
    <s v="chetzel"/>
    <n v="24110.38"/>
    <s v="EDIA"/>
    <s v="C"/>
    <s v="Labor"/>
    <s v="TEC"/>
    <m/>
    <s v="BNL"/>
    <s v="Const"/>
    <s v="VAC"/>
    <x v="8"/>
    <s v="S.P067"/>
    <s v="APP00152"/>
    <m/>
    <m/>
    <m/>
    <m/>
    <m/>
    <m/>
    <m/>
    <m/>
    <m/>
    <n v="24110.38"/>
    <m/>
    <m/>
    <m/>
    <m/>
    <m/>
    <m/>
    <m/>
    <x v="0"/>
    <x v="0"/>
    <m/>
  </r>
  <r>
    <m/>
    <s v=" SR_0406_1400"/>
    <s v="ESR Straight Section Vacuum Chambers - Straight Section Delivery - IR 10"/>
    <s v="6.04.05.06"/>
    <x v="0"/>
    <d v="2026-10-23T00:00:00"/>
    <d v="2026-12-08T00:00:00"/>
    <s v="rnavarrol"/>
    <s v="chetzel"/>
    <n v="16627.509999999998"/>
    <s v="EDIA"/>
    <s v="C"/>
    <s v="Labor"/>
    <s v="TEC"/>
    <m/>
    <s v="BNL"/>
    <s v="Const"/>
    <s v="VAC"/>
    <x v="8"/>
    <s v="S.P067"/>
    <s v="APP00152"/>
    <m/>
    <m/>
    <m/>
    <m/>
    <m/>
    <m/>
    <m/>
    <m/>
    <m/>
    <n v="16627.509999999998"/>
    <m/>
    <m/>
    <m/>
    <m/>
    <m/>
    <m/>
    <m/>
    <x v="0"/>
    <x v="0"/>
    <m/>
  </r>
  <r>
    <m/>
    <s v=" SR_0406_1410"/>
    <s v="ESR Straight Section Vacuum Chambers - Straight Section Delivery - IR 8"/>
    <s v="6.04.05.06"/>
    <x v="0"/>
    <d v="2026-12-09T00:00:00"/>
    <d v="2027-01-22T00:00:00"/>
    <s v="rnavarrol"/>
    <s v="chetzel"/>
    <n v="3656.09"/>
    <s v="EDIA"/>
    <s v="C"/>
    <s v="Labor"/>
    <s v="TEC"/>
    <m/>
    <s v="BNL"/>
    <s v="Const"/>
    <s v="VAC"/>
    <x v="8"/>
    <s v="S.P067"/>
    <s v="APP00152"/>
    <m/>
    <m/>
    <m/>
    <m/>
    <m/>
    <m/>
    <m/>
    <m/>
    <m/>
    <n v="3656.09"/>
    <m/>
    <m/>
    <m/>
    <m/>
    <m/>
    <m/>
    <m/>
    <x v="0"/>
    <x v="0"/>
    <m/>
  </r>
  <r>
    <m/>
    <s v=" SR_0406_1410"/>
    <s v="ESR Straight Section Vacuum Chambers - Straight Section Delivery - IR 8"/>
    <s v="6.04.05.06"/>
    <x v="0"/>
    <d v="2026-12-09T00:00:00"/>
    <d v="2027-01-22T00:00:00"/>
    <s v="rnavarrol"/>
    <s v="chetzel"/>
    <n v="21936.52"/>
    <s v="EDIA"/>
    <s v="C"/>
    <s v="Labor"/>
    <s v="TEC"/>
    <m/>
    <s v="BNL"/>
    <s v="Const"/>
    <s v="VAC"/>
    <x v="8"/>
    <s v="S.P067"/>
    <s v="APP00152"/>
    <m/>
    <m/>
    <m/>
    <m/>
    <m/>
    <m/>
    <m/>
    <m/>
    <m/>
    <n v="21936.52"/>
    <m/>
    <m/>
    <m/>
    <m/>
    <m/>
    <m/>
    <m/>
    <x v="0"/>
    <x v="0"/>
    <m/>
  </r>
  <r>
    <m/>
    <s v=" SR_0406_1410"/>
    <s v="ESR Straight Section Vacuum Chambers - Straight Section Delivery - IR 8"/>
    <s v="6.04.05.06"/>
    <x v="0"/>
    <d v="2026-12-09T00:00:00"/>
    <d v="2027-01-22T00:00:00"/>
    <s v="rnavarrol"/>
    <s v="chetzel"/>
    <n v="24110.38"/>
    <s v="EDIA"/>
    <s v="C"/>
    <s v="Labor"/>
    <s v="TEC"/>
    <m/>
    <s v="BNL"/>
    <s v="Const"/>
    <s v="VAC"/>
    <x v="8"/>
    <s v="S.P067"/>
    <s v="APP00152"/>
    <m/>
    <m/>
    <m/>
    <m/>
    <m/>
    <m/>
    <m/>
    <m/>
    <m/>
    <n v="24110.38"/>
    <m/>
    <m/>
    <m/>
    <m/>
    <m/>
    <m/>
    <m/>
    <x v="0"/>
    <x v="0"/>
    <m/>
  </r>
  <r>
    <m/>
    <s v=" SR_0406_1410"/>
    <s v="ESR Straight Section Vacuum Chambers - Straight Section Delivery - IR 8"/>
    <s v="6.04.05.06"/>
    <x v="0"/>
    <d v="2026-12-09T00:00:00"/>
    <d v="2027-01-22T00:00:00"/>
    <s v="rnavarrol"/>
    <s v="chetzel"/>
    <n v="16627.509999999998"/>
    <s v="EDIA"/>
    <s v="C"/>
    <s v="Labor"/>
    <s v="TEC"/>
    <m/>
    <s v="BNL"/>
    <s v="Const"/>
    <s v="VAC"/>
    <x v="8"/>
    <s v="S.P067"/>
    <s v="APP00152"/>
    <m/>
    <m/>
    <m/>
    <m/>
    <m/>
    <m/>
    <m/>
    <m/>
    <m/>
    <n v="16627.509999999998"/>
    <m/>
    <m/>
    <m/>
    <m/>
    <m/>
    <m/>
    <m/>
    <x v="0"/>
    <x v="0"/>
    <m/>
  </r>
  <r>
    <m/>
    <s v=" SR_0406_1420"/>
    <s v="ESR Straight Section Vacuum Chambers - Straight Section Delivery - IR 4"/>
    <s v="6.04.05.06"/>
    <x v="0"/>
    <d v="2027-01-25T00:00:00"/>
    <d v="2027-03-08T00:00:00"/>
    <s v="rnavarrol"/>
    <s v="chetzel"/>
    <n v="3656.09"/>
    <s v="EDIA"/>
    <s v="C"/>
    <s v="Labor"/>
    <s v="TEC"/>
    <m/>
    <s v="BNL"/>
    <s v="Const"/>
    <s v="VAC"/>
    <x v="8"/>
    <s v="S.P067"/>
    <s v="APP00152"/>
    <m/>
    <m/>
    <m/>
    <m/>
    <m/>
    <m/>
    <m/>
    <m/>
    <m/>
    <n v="3656.09"/>
    <m/>
    <m/>
    <m/>
    <m/>
    <m/>
    <m/>
    <m/>
    <x v="0"/>
    <x v="0"/>
    <m/>
  </r>
  <r>
    <m/>
    <s v=" SR_0406_1420"/>
    <s v="ESR Straight Section Vacuum Chambers - Straight Section Delivery - IR 4"/>
    <s v="6.04.05.06"/>
    <x v="0"/>
    <d v="2027-01-25T00:00:00"/>
    <d v="2027-03-08T00:00:00"/>
    <s v="rnavarrol"/>
    <s v="chetzel"/>
    <n v="21936.52"/>
    <s v="EDIA"/>
    <s v="C"/>
    <s v="Labor"/>
    <s v="TEC"/>
    <m/>
    <s v="BNL"/>
    <s v="Const"/>
    <s v="VAC"/>
    <x v="8"/>
    <s v="S.P067"/>
    <s v="APP00152"/>
    <m/>
    <m/>
    <m/>
    <m/>
    <m/>
    <m/>
    <m/>
    <m/>
    <m/>
    <n v="21936.52"/>
    <m/>
    <m/>
    <m/>
    <m/>
    <m/>
    <m/>
    <m/>
    <x v="0"/>
    <x v="0"/>
    <m/>
  </r>
  <r>
    <m/>
    <s v=" SR_0406_1420"/>
    <s v="ESR Straight Section Vacuum Chambers - Straight Section Delivery - IR 4"/>
    <s v="6.04.05.06"/>
    <x v="0"/>
    <d v="2027-01-25T00:00:00"/>
    <d v="2027-03-08T00:00:00"/>
    <s v="rnavarrol"/>
    <s v="chetzel"/>
    <n v="24110.38"/>
    <s v="EDIA"/>
    <s v="C"/>
    <s v="Labor"/>
    <s v="TEC"/>
    <m/>
    <s v="BNL"/>
    <s v="Const"/>
    <s v="VAC"/>
    <x v="8"/>
    <s v="S.P067"/>
    <s v="APP00152"/>
    <m/>
    <m/>
    <m/>
    <m/>
    <m/>
    <m/>
    <m/>
    <m/>
    <m/>
    <n v="24110.38"/>
    <m/>
    <m/>
    <m/>
    <m/>
    <m/>
    <m/>
    <m/>
    <x v="0"/>
    <x v="0"/>
    <m/>
  </r>
  <r>
    <m/>
    <s v=" SR_0406_1420"/>
    <s v="ESR Straight Section Vacuum Chambers - Straight Section Delivery - IR 4"/>
    <s v="6.04.05.06"/>
    <x v="0"/>
    <d v="2027-01-25T00:00:00"/>
    <d v="2027-03-08T00:00:00"/>
    <s v="rnavarrol"/>
    <s v="chetzel"/>
    <n v="16627.509999999998"/>
    <s v="EDIA"/>
    <s v="C"/>
    <s v="Labor"/>
    <s v="TEC"/>
    <m/>
    <s v="BNL"/>
    <s v="Const"/>
    <s v="VAC"/>
    <x v="8"/>
    <s v="S.P067"/>
    <s v="APP00152"/>
    <m/>
    <m/>
    <m/>
    <m/>
    <m/>
    <m/>
    <m/>
    <m/>
    <m/>
    <n v="16627.509999999998"/>
    <m/>
    <m/>
    <m/>
    <m/>
    <m/>
    <m/>
    <m/>
    <x v="0"/>
    <x v="0"/>
    <m/>
  </r>
  <r>
    <m/>
    <s v=" SR_0406_1430"/>
    <s v="ESR Straight Section Vacuum Chambers - Straight Section Delivery - IR 2"/>
    <s v="6.04.05.06"/>
    <x v="0"/>
    <d v="2027-03-09T00:00:00"/>
    <d v="2027-04-19T00:00:00"/>
    <s v="rnavarrol"/>
    <s v="chetzel"/>
    <n v="3656.09"/>
    <s v="EDIA"/>
    <s v="C"/>
    <s v="Labor"/>
    <s v="TEC"/>
    <m/>
    <s v="BNL"/>
    <s v="Const"/>
    <s v="VAC"/>
    <x v="8"/>
    <s v="S.P067"/>
    <s v="APP00152"/>
    <m/>
    <m/>
    <m/>
    <m/>
    <m/>
    <m/>
    <m/>
    <m/>
    <m/>
    <n v="3656.09"/>
    <m/>
    <m/>
    <m/>
    <m/>
    <m/>
    <m/>
    <m/>
    <x v="0"/>
    <x v="0"/>
    <m/>
  </r>
  <r>
    <m/>
    <s v=" SR_0406_1430"/>
    <s v="ESR Straight Section Vacuum Chambers - Straight Section Delivery - IR 2"/>
    <s v="6.04.05.06"/>
    <x v="0"/>
    <d v="2027-03-09T00:00:00"/>
    <d v="2027-04-19T00:00:00"/>
    <s v="rnavarrol"/>
    <s v="chetzel"/>
    <n v="21936.52"/>
    <s v="EDIA"/>
    <s v="C"/>
    <s v="Labor"/>
    <s v="TEC"/>
    <m/>
    <s v="BNL"/>
    <s v="Const"/>
    <s v="VAC"/>
    <x v="8"/>
    <s v="S.P067"/>
    <s v="APP00152"/>
    <m/>
    <m/>
    <m/>
    <m/>
    <m/>
    <m/>
    <m/>
    <m/>
    <m/>
    <n v="21936.52"/>
    <m/>
    <m/>
    <m/>
    <m/>
    <m/>
    <m/>
    <m/>
    <x v="0"/>
    <x v="0"/>
    <m/>
  </r>
  <r>
    <m/>
    <s v=" SR_0406_1430"/>
    <s v="ESR Straight Section Vacuum Chambers - Straight Section Delivery - IR 2"/>
    <s v="6.04.05.06"/>
    <x v="0"/>
    <d v="2027-03-09T00:00:00"/>
    <d v="2027-04-19T00:00:00"/>
    <s v="rnavarrol"/>
    <s v="chetzel"/>
    <n v="24110.38"/>
    <s v="EDIA"/>
    <s v="C"/>
    <s v="Labor"/>
    <s v="TEC"/>
    <m/>
    <s v="BNL"/>
    <s v="Const"/>
    <s v="VAC"/>
    <x v="8"/>
    <s v="S.P067"/>
    <s v="APP00152"/>
    <m/>
    <m/>
    <m/>
    <m/>
    <m/>
    <m/>
    <m/>
    <m/>
    <m/>
    <n v="24110.38"/>
    <m/>
    <m/>
    <m/>
    <m/>
    <m/>
    <m/>
    <m/>
    <x v="0"/>
    <x v="0"/>
    <m/>
  </r>
  <r>
    <m/>
    <s v=" SR_0406_1430"/>
    <s v="ESR Straight Section Vacuum Chambers - Straight Section Delivery - IR 2"/>
    <s v="6.04.05.06"/>
    <x v="0"/>
    <d v="2027-03-09T00:00:00"/>
    <d v="2027-04-19T00:00:00"/>
    <s v="rnavarrol"/>
    <s v="chetzel"/>
    <n v="16627.509999999998"/>
    <s v="EDIA"/>
    <s v="C"/>
    <s v="Labor"/>
    <s v="TEC"/>
    <m/>
    <s v="BNL"/>
    <s v="Const"/>
    <s v="VAC"/>
    <x v="8"/>
    <s v="S.P067"/>
    <s v="APP00152"/>
    <m/>
    <m/>
    <m/>
    <m/>
    <m/>
    <m/>
    <m/>
    <m/>
    <m/>
    <n v="16627.509999999998"/>
    <m/>
    <m/>
    <m/>
    <m/>
    <m/>
    <m/>
    <m/>
    <x v="0"/>
    <x v="0"/>
    <m/>
  </r>
  <r>
    <m/>
    <s v=" SR_0406_1440"/>
    <s v="ESR Straight Section Vacuum Chambers - Straight Section Delivery - IR 6"/>
    <s v="6.04.05.06"/>
    <x v="0"/>
    <d v="2027-04-20T00:00:00"/>
    <d v="2027-06-01T00:00:00"/>
    <s v="rnavarrol"/>
    <s v="chetzel"/>
    <n v="3656.09"/>
    <s v="EDIA"/>
    <s v="C"/>
    <s v="Labor"/>
    <s v="TEC"/>
    <m/>
    <s v="BNL"/>
    <s v="Const"/>
    <s v="VAC"/>
    <x v="8"/>
    <s v="S.P067"/>
    <s v="APP00152"/>
    <m/>
    <m/>
    <m/>
    <m/>
    <m/>
    <m/>
    <m/>
    <m/>
    <m/>
    <n v="3656.09"/>
    <m/>
    <m/>
    <m/>
    <m/>
    <m/>
    <m/>
    <m/>
    <x v="0"/>
    <x v="0"/>
    <m/>
  </r>
  <r>
    <m/>
    <s v=" SR_0406_1440"/>
    <s v="ESR Straight Section Vacuum Chambers - Straight Section Delivery - IR 6"/>
    <s v="6.04.05.06"/>
    <x v="0"/>
    <d v="2027-04-20T00:00:00"/>
    <d v="2027-06-01T00:00:00"/>
    <s v="rnavarrol"/>
    <s v="chetzel"/>
    <n v="21936.52"/>
    <s v="EDIA"/>
    <s v="C"/>
    <s v="Labor"/>
    <s v="TEC"/>
    <m/>
    <s v="BNL"/>
    <s v="Const"/>
    <s v="VAC"/>
    <x v="8"/>
    <s v="S.P067"/>
    <s v="APP00152"/>
    <m/>
    <m/>
    <m/>
    <m/>
    <m/>
    <m/>
    <m/>
    <m/>
    <m/>
    <n v="21936.52"/>
    <m/>
    <m/>
    <m/>
    <m/>
    <m/>
    <m/>
    <m/>
    <x v="0"/>
    <x v="0"/>
    <m/>
  </r>
  <r>
    <m/>
    <s v=" SR_0406_1440"/>
    <s v="ESR Straight Section Vacuum Chambers - Straight Section Delivery - IR 6"/>
    <s v="6.04.05.06"/>
    <x v="0"/>
    <d v="2027-04-20T00:00:00"/>
    <d v="2027-06-01T00:00:00"/>
    <s v="rnavarrol"/>
    <s v="chetzel"/>
    <n v="24110.38"/>
    <s v="EDIA"/>
    <s v="C"/>
    <s v="Labor"/>
    <s v="TEC"/>
    <m/>
    <s v="BNL"/>
    <s v="Const"/>
    <s v="VAC"/>
    <x v="8"/>
    <s v="S.P067"/>
    <s v="APP00152"/>
    <m/>
    <m/>
    <m/>
    <m/>
    <m/>
    <m/>
    <m/>
    <m/>
    <m/>
    <n v="24110.38"/>
    <m/>
    <m/>
    <m/>
    <m/>
    <m/>
    <m/>
    <m/>
    <x v="0"/>
    <x v="0"/>
    <m/>
  </r>
  <r>
    <m/>
    <s v=" SR_0406_1440"/>
    <s v="ESR Straight Section Vacuum Chambers - Straight Section Delivery - IR 6"/>
    <s v="6.04.05.06"/>
    <x v="0"/>
    <d v="2027-04-20T00:00:00"/>
    <d v="2027-06-01T00:00:00"/>
    <s v="rnavarrol"/>
    <s v="chetzel"/>
    <n v="16627.509999999998"/>
    <s v="EDIA"/>
    <s v="C"/>
    <s v="Labor"/>
    <s v="TEC"/>
    <m/>
    <s v="BNL"/>
    <s v="Const"/>
    <s v="VAC"/>
    <x v="8"/>
    <s v="S.P067"/>
    <s v="APP00152"/>
    <m/>
    <m/>
    <m/>
    <m/>
    <m/>
    <m/>
    <m/>
    <m/>
    <m/>
    <n v="16627.509999999998"/>
    <m/>
    <m/>
    <m/>
    <m/>
    <m/>
    <m/>
    <m/>
    <x v="0"/>
    <x v="0"/>
    <m/>
  </r>
  <r>
    <m/>
    <s v=" E09_10776"/>
    <s v="Provide Final Oil Removal Layout - IR02"/>
    <s v="6.09.02.02.02"/>
    <x v="0"/>
    <d v="2023-02-23T00:00:00"/>
    <d v="2023-03-01T00:00:00"/>
    <s v="nzandi"/>
    <s v="Yang"/>
    <n v="5255.48"/>
    <m/>
    <s v="C"/>
    <s v="Labor"/>
    <s v="TEC"/>
    <m/>
    <s v="JLAB"/>
    <s v="PED"/>
    <s v="CRYO"/>
    <x v="11"/>
    <m/>
    <m/>
    <m/>
    <m/>
    <m/>
    <m/>
    <m/>
    <n v="5255.48"/>
    <m/>
    <m/>
    <m/>
    <m/>
    <m/>
    <m/>
    <m/>
    <m/>
    <m/>
    <m/>
    <m/>
    <x v="0"/>
    <x v="0"/>
    <m/>
  </r>
  <r>
    <m/>
    <s v=" E09_10775"/>
    <s v="Provide Gas Management Layout - IR02"/>
    <s v="6.09.02.02.02"/>
    <x v="0"/>
    <d v="2023-01-18T00:00:00"/>
    <d v="2023-02-22T00:00:00"/>
    <s v="nzandi"/>
    <s v="Yang"/>
    <n v="9159.83"/>
    <m/>
    <s v="C"/>
    <s v="Labor"/>
    <s v="TEC"/>
    <m/>
    <s v="JLAB"/>
    <s v="PED"/>
    <s v="CRYO"/>
    <x v="11"/>
    <m/>
    <m/>
    <m/>
    <m/>
    <m/>
    <m/>
    <m/>
    <n v="9159.83"/>
    <m/>
    <m/>
    <m/>
    <m/>
    <m/>
    <m/>
    <m/>
    <m/>
    <m/>
    <m/>
    <m/>
    <x v="0"/>
    <x v="0"/>
    <m/>
  </r>
  <r>
    <m/>
    <s v=" E09_10936"/>
    <s v="Provide Final Oil Removal Layout - IR06"/>
    <s v="6.09.02.02.02"/>
    <x v="0"/>
    <d v="2023-02-23T00:00:00"/>
    <d v="2023-03-01T00:00:00"/>
    <s v="nzandi"/>
    <s v="Yang"/>
    <n v="5255.48"/>
    <m/>
    <s v="C"/>
    <s v="Labor"/>
    <s v="TEC"/>
    <m/>
    <s v="JLAB"/>
    <s v="PED"/>
    <s v="CRYO"/>
    <x v="11"/>
    <m/>
    <m/>
    <m/>
    <m/>
    <m/>
    <m/>
    <m/>
    <n v="5255.48"/>
    <m/>
    <m/>
    <m/>
    <m/>
    <m/>
    <m/>
    <m/>
    <m/>
    <m/>
    <m/>
    <m/>
    <x v="0"/>
    <x v="0"/>
    <m/>
  </r>
  <r>
    <m/>
    <s v=" E09_11096"/>
    <s v="Provide Final Oil Removal Layout - IR10"/>
    <s v="6.09.02.02.02"/>
    <x v="0"/>
    <d v="2023-02-23T00:00:00"/>
    <d v="2023-03-01T00:00:00"/>
    <s v="nzandi"/>
    <s v="Yang"/>
    <n v="5255.48"/>
    <m/>
    <s v="C"/>
    <s v="Labor"/>
    <s v="TEC"/>
    <m/>
    <s v="JLAB"/>
    <s v="PED"/>
    <s v="CRYO"/>
    <x v="11"/>
    <m/>
    <m/>
    <m/>
    <m/>
    <m/>
    <m/>
    <m/>
    <n v="5255.48"/>
    <m/>
    <m/>
    <m/>
    <m/>
    <m/>
    <m/>
    <m/>
    <m/>
    <m/>
    <m/>
    <m/>
    <x v="0"/>
    <x v="0"/>
    <m/>
  </r>
  <r>
    <m/>
    <s v=" E09_10935"/>
    <s v="Provide Gas Management  Layout - IR06"/>
    <s v="6.09.02.02.02"/>
    <x v="0"/>
    <d v="2023-01-18T00:00:00"/>
    <d v="2023-02-22T00:00:00"/>
    <s v="nzandi"/>
    <s v="Yang"/>
    <n v="9159.83"/>
    <m/>
    <s v="C"/>
    <s v="Labor"/>
    <s v="TEC"/>
    <m/>
    <s v="JLAB"/>
    <s v="PED"/>
    <s v="CRYO"/>
    <x v="11"/>
    <m/>
    <m/>
    <m/>
    <m/>
    <m/>
    <m/>
    <m/>
    <n v="9159.83"/>
    <m/>
    <m/>
    <m/>
    <m/>
    <m/>
    <m/>
    <m/>
    <m/>
    <m/>
    <m/>
    <m/>
    <x v="0"/>
    <x v="0"/>
    <m/>
  </r>
  <r>
    <m/>
    <s v=" E09_11095"/>
    <s v="Provide Gas Management Layout - IR10"/>
    <s v="6.09.02.02.02"/>
    <x v="0"/>
    <d v="2023-01-18T00:00:00"/>
    <d v="2023-02-22T00:00:00"/>
    <s v="nzandi"/>
    <s v="Yang"/>
    <n v="9159.83"/>
    <m/>
    <s v="C"/>
    <s v="Labor"/>
    <s v="TEC"/>
    <m/>
    <s v="JLAB"/>
    <s v="PED"/>
    <s v="CRYO"/>
    <x v="11"/>
    <m/>
    <m/>
    <m/>
    <m/>
    <m/>
    <m/>
    <m/>
    <n v="9159.83"/>
    <m/>
    <m/>
    <m/>
    <m/>
    <m/>
    <m/>
    <m/>
    <m/>
    <m/>
    <m/>
    <m/>
    <x v="0"/>
    <x v="0"/>
    <m/>
  </r>
  <r>
    <m/>
    <m/>
    <m/>
    <m/>
    <x v="5"/>
    <m/>
    <m/>
    <m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x v="0"/>
    <x v="0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0">
  <r>
    <s v="6.10.10.02"/>
    <x v="0"/>
    <s v="Integration, Installation and Infrastructure"/>
    <x v="0"/>
    <x v="0"/>
    <x v="0"/>
    <x v="0"/>
    <x v="0"/>
    <x v="0"/>
    <x v="0"/>
    <x v="0"/>
    <x v="0"/>
    <s v="A.PP085"/>
    <n v="0"/>
    <n v="0"/>
    <n v="0"/>
    <n v="0"/>
    <n v="0"/>
    <n v="2143.44"/>
    <n v="27534.92"/>
    <n v="0"/>
    <n v="0"/>
    <n v="0"/>
    <n v="0"/>
    <n v="0"/>
    <n v="0"/>
    <n v="0"/>
    <n v="0"/>
    <n v="0"/>
    <n v="0"/>
  </r>
  <r>
    <s v="6.10.05.02.01"/>
    <x v="1"/>
    <s v="Electromagnetic Calorimetry"/>
    <x v="1"/>
    <x v="1"/>
    <x v="1"/>
    <x v="1"/>
    <x v="1"/>
    <x v="1"/>
    <x v="1"/>
    <x v="0"/>
    <x v="0"/>
    <s v="A.PP091.B"/>
    <n v="0"/>
    <n v="0"/>
    <n v="0"/>
    <n v="0"/>
    <n v="0"/>
    <n v="0"/>
    <n v="5007.7"/>
    <n v="6862.4"/>
    <n v="0"/>
    <n v="0"/>
    <n v="0"/>
    <n v="0"/>
    <n v="0"/>
    <n v="0"/>
    <n v="0"/>
    <n v="0"/>
    <n v="0"/>
  </r>
  <r>
    <s v="6.04.02.02"/>
    <x v="2"/>
    <s v="Electron Storage Ring Magnets - Dipole, Sextupole"/>
    <x v="2"/>
    <x v="2"/>
    <x v="2"/>
    <x v="2"/>
    <x v="2"/>
    <x v="2"/>
    <x v="2"/>
    <x v="1"/>
    <x v="0"/>
    <s v="B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6.10.05.01.01"/>
    <x v="1"/>
    <s v="Electromagnetic Calorimetry"/>
    <x v="3"/>
    <x v="3"/>
    <x v="3"/>
    <x v="3"/>
    <x v="3"/>
    <x v="1"/>
    <x v="1"/>
    <x v="0"/>
    <x v="0"/>
    <s v="D.APP47.C"/>
    <n v="0"/>
    <n v="0"/>
    <n v="0"/>
    <n v="0"/>
    <n v="0"/>
    <n v="0"/>
    <n v="0"/>
    <n v="3612.57"/>
    <n v="0"/>
    <n v="0"/>
    <n v="0"/>
    <n v="0"/>
    <n v="0"/>
    <n v="0"/>
    <n v="0"/>
    <n v="0"/>
    <n v="0"/>
  </r>
  <r>
    <s v="6.10.05.01.01"/>
    <x v="1"/>
    <s v="Electromagnetic Calorimetry"/>
    <x v="3"/>
    <x v="3"/>
    <x v="3"/>
    <x v="3"/>
    <x v="4"/>
    <x v="1"/>
    <x v="1"/>
    <x v="0"/>
    <x v="0"/>
    <s v="D.APP47.D"/>
    <n v="0"/>
    <n v="0"/>
    <n v="0"/>
    <n v="0"/>
    <n v="0"/>
    <n v="0"/>
    <n v="0"/>
    <n v="2004.83"/>
    <n v="9143.9699999999993"/>
    <n v="0"/>
    <n v="0"/>
    <n v="0"/>
    <n v="0"/>
    <n v="0"/>
    <n v="0"/>
    <n v="0"/>
    <n v="0"/>
  </r>
  <r>
    <s v="6.04.02.01"/>
    <x v="2"/>
    <s v="Electron Storage Ring Magnets - Dipole, Sextupole"/>
    <x v="4"/>
    <x v="4"/>
    <x v="4"/>
    <x v="4"/>
    <x v="5"/>
    <x v="2"/>
    <x v="2"/>
    <x v="1"/>
    <x v="0"/>
    <s v="D.APP62.A"/>
    <n v="0"/>
    <n v="0"/>
    <n v="0"/>
    <n v="0"/>
    <n v="0"/>
    <n v="0"/>
    <n v="10854.18"/>
    <n v="22450.28"/>
    <n v="15014.95"/>
    <n v="180.89999999999998"/>
    <n v="0"/>
    <n v="0"/>
    <n v="0"/>
    <n v="0"/>
    <n v="0"/>
    <n v="0"/>
    <n v="0"/>
  </r>
  <r>
    <s v="6.04.02.01"/>
    <x v="2"/>
    <s v="Electron Storage Ring Magnets - Dipole, Sextupole"/>
    <x v="4"/>
    <x v="4"/>
    <x v="4"/>
    <x v="4"/>
    <x v="6"/>
    <x v="2"/>
    <x v="2"/>
    <x v="1"/>
    <x v="0"/>
    <s v="D.APP62.B"/>
    <n v="0"/>
    <n v="0"/>
    <n v="0"/>
    <n v="0"/>
    <n v="0"/>
    <n v="0"/>
    <n v="10854.18"/>
    <n v="22450.28"/>
    <n v="15014.95"/>
    <n v="180.89999999999998"/>
    <n v="0"/>
    <n v="0"/>
    <n v="0"/>
    <n v="0"/>
    <n v="0"/>
    <n v="0"/>
    <n v="0"/>
  </r>
  <r>
    <s v="6.04.02.01"/>
    <x v="2"/>
    <s v="Electron Storage Ring Magnets - Dipole, Sextupole"/>
    <x v="4"/>
    <x v="4"/>
    <x v="4"/>
    <x v="4"/>
    <x v="7"/>
    <x v="2"/>
    <x v="2"/>
    <x v="1"/>
    <x v="0"/>
    <s v="D.APP63.A"/>
    <n v="0"/>
    <n v="0"/>
    <n v="0"/>
    <n v="0"/>
    <n v="0"/>
    <n v="0"/>
    <n v="10854.18"/>
    <n v="22450.28"/>
    <n v="15014.95"/>
    <n v="180.89999999999998"/>
    <n v="0"/>
    <n v="0"/>
    <n v="0"/>
    <n v="0"/>
    <n v="0"/>
    <n v="0"/>
    <n v="0"/>
  </r>
  <r>
    <s v="6.04.02.01"/>
    <x v="2"/>
    <s v="Electron Storage Ring Magnets - Dipole, Sextupole"/>
    <x v="4"/>
    <x v="4"/>
    <x v="4"/>
    <x v="4"/>
    <x v="8"/>
    <x v="2"/>
    <x v="2"/>
    <x v="1"/>
    <x v="0"/>
    <s v="D.APP63.B"/>
    <n v="0"/>
    <n v="0"/>
    <n v="0"/>
    <n v="0"/>
    <n v="0"/>
    <n v="0"/>
    <n v="10854.18"/>
    <n v="22450.28"/>
    <n v="15014.95"/>
    <n v="180.89999999999998"/>
    <n v="0"/>
    <n v="0"/>
    <n v="0"/>
    <n v="0"/>
    <n v="0"/>
    <n v="0"/>
    <n v="0"/>
  </r>
  <r>
    <s v="6.04.02.01"/>
    <x v="2"/>
    <s v="Electron Storage Ring Magnets - Dipole, Sextupole"/>
    <x v="4"/>
    <x v="4"/>
    <x v="4"/>
    <x v="4"/>
    <x v="9"/>
    <x v="2"/>
    <x v="2"/>
    <x v="1"/>
    <x v="0"/>
    <s v="D.APP64"/>
    <n v="0"/>
    <n v="0"/>
    <n v="0"/>
    <n v="0"/>
    <n v="0"/>
    <n v="0"/>
    <n v="12254.779999999999"/>
    <n v="165607.09999999998"/>
    <n v="0"/>
    <n v="0"/>
    <n v="0"/>
    <n v="0"/>
    <n v="0"/>
    <n v="0"/>
    <n v="0"/>
    <n v="0"/>
    <n v="0"/>
  </r>
  <r>
    <s v="6.04.02.02"/>
    <x v="2"/>
    <s v="Electron Storage Ring Magnets - Dipole, Sextupole"/>
    <x v="2"/>
    <x v="2"/>
    <x v="2"/>
    <x v="2"/>
    <x v="2"/>
    <x v="2"/>
    <x v="2"/>
    <x v="1"/>
    <x v="0"/>
    <s v="Labor - 092"/>
    <n v="0"/>
    <n v="0"/>
    <n v="0"/>
    <n v="0"/>
    <n v="0"/>
    <n v="155281.45000000001"/>
    <n v="622256.05999999994"/>
    <n v="503871.65"/>
    <n v="487952.05"/>
    <n v="401544.72999999992"/>
    <n v="0"/>
    <n v="0"/>
    <n v="0"/>
    <n v="0"/>
    <n v="0"/>
    <n v="0"/>
    <n v="0"/>
  </r>
  <r>
    <s v="6.04.02.04"/>
    <x v="2"/>
    <s v="Electron Storage Ring Magnets - Dipole, Sextupole"/>
    <x v="5"/>
    <x v="5"/>
    <x v="5"/>
    <x v="5"/>
    <x v="10"/>
    <x v="2"/>
    <x v="2"/>
    <x v="1"/>
    <x v="0"/>
    <s v="Labor - 105"/>
    <n v="0"/>
    <n v="0"/>
    <n v="0"/>
    <n v="0"/>
    <n v="0"/>
    <n v="0"/>
    <n v="0"/>
    <n v="0"/>
    <n v="499219.98999999993"/>
    <n v="8763.6200000000008"/>
    <n v="0"/>
    <n v="0"/>
    <n v="0"/>
    <n v="0"/>
    <n v="0"/>
    <n v="0"/>
    <n v="0"/>
  </r>
  <r>
    <s v="6.10.08"/>
    <x v="3"/>
    <s v="Electronics"/>
    <x v="6"/>
    <x v="6"/>
    <x v="6"/>
    <x v="6"/>
    <x v="11"/>
    <x v="3"/>
    <x v="3"/>
    <x v="2"/>
    <x v="1"/>
    <s v="P.S1033"/>
    <n v="0"/>
    <n v="0"/>
    <n v="0"/>
    <n v="0"/>
    <n v="0"/>
    <n v="0"/>
    <n v="106928.9"/>
    <n v="25717.08"/>
    <n v="0"/>
    <n v="0"/>
    <n v="0"/>
    <n v="0"/>
    <n v="0"/>
    <n v="0"/>
    <n v="0"/>
    <n v="0"/>
    <n v="0"/>
  </r>
  <r>
    <s v="6.10.08"/>
    <x v="3"/>
    <s v="Electronics"/>
    <x v="6"/>
    <x v="6"/>
    <x v="6"/>
    <x v="6"/>
    <x v="11"/>
    <x v="3"/>
    <x v="3"/>
    <x v="2"/>
    <x v="1"/>
    <s v="P.S1131"/>
    <n v="0"/>
    <n v="0"/>
    <n v="0"/>
    <n v="0"/>
    <n v="0"/>
    <n v="0"/>
    <n v="95006.65"/>
    <n v="38002.660000000003"/>
    <n v="0"/>
    <n v="0"/>
    <n v="0"/>
    <n v="0"/>
    <n v="0"/>
    <n v="0"/>
    <n v="0"/>
    <n v="0"/>
    <n v="0"/>
  </r>
  <r>
    <s v="6.04.02.04"/>
    <x v="2"/>
    <s v="Electron Storage Ring Magnets - Dipole, Sextupole"/>
    <x v="5"/>
    <x v="5"/>
    <x v="5"/>
    <x v="5"/>
    <x v="10"/>
    <x v="2"/>
    <x v="2"/>
    <x v="1"/>
    <x v="0"/>
    <s v="P.S1135"/>
    <n v="0"/>
    <n v="0"/>
    <n v="0"/>
    <n v="0"/>
    <n v="0"/>
    <n v="0"/>
    <n v="35553.86"/>
    <n v="319984.75"/>
    <n v="0"/>
    <n v="0"/>
    <n v="0"/>
    <n v="0"/>
    <n v="0"/>
    <n v="0"/>
    <n v="0"/>
    <n v="0"/>
    <n v="0"/>
  </r>
  <r>
    <s v="6.04.02.01"/>
    <x v="2"/>
    <s v="Electron Storage Ring Magnets - Dipole, Sextupole"/>
    <x v="4"/>
    <x v="4"/>
    <x v="4"/>
    <x v="4"/>
    <x v="9"/>
    <x v="2"/>
    <x v="2"/>
    <x v="1"/>
    <x v="0"/>
    <s v="P.S1138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6.04.03.01.01.03"/>
    <x v="4"/>
    <s v="Electron Storage Ring Magnets - Quadrupole, Corrector"/>
    <x v="7"/>
    <x v="7"/>
    <x v="5"/>
    <x v="7"/>
    <x v="12"/>
    <x v="4"/>
    <x v="4"/>
    <x v="3"/>
    <x v="1"/>
    <s v="P.S1143"/>
    <n v="0"/>
    <n v="0"/>
    <n v="0"/>
    <n v="0"/>
    <n v="0"/>
    <n v="13686.84"/>
    <n v="240298.38999999998"/>
    <n v="0"/>
    <n v="0"/>
    <n v="0"/>
    <n v="0"/>
    <n v="0"/>
    <n v="0"/>
    <n v="0"/>
    <n v="0"/>
    <n v="0"/>
    <n v="0"/>
  </r>
  <r>
    <s v="6.04.03.01.01.02"/>
    <x v="4"/>
    <s v="Electron Storage Ring Magnets - Quadrupole, Corrector"/>
    <x v="7"/>
    <x v="7"/>
    <x v="7"/>
    <x v="8"/>
    <x v="13"/>
    <x v="4"/>
    <x v="4"/>
    <x v="3"/>
    <x v="1"/>
    <s v="S.P.541"/>
    <n v="0"/>
    <n v="0"/>
    <n v="0"/>
    <n v="0"/>
    <n v="0"/>
    <n v="280810.81"/>
    <n v="803035.91999999981"/>
    <n v="723078.91000000027"/>
    <n v="0"/>
    <n v="0"/>
    <n v="0"/>
    <n v="0"/>
    <n v="0"/>
    <n v="0"/>
    <n v="0"/>
    <n v="0"/>
    <n v="0"/>
  </r>
  <r>
    <s v="6.10.05.03.01"/>
    <x v="1"/>
    <s v="Electromagnetic Calorimetry"/>
    <x v="8"/>
    <x v="8"/>
    <x v="1"/>
    <x v="1"/>
    <x v="14"/>
    <x v="1"/>
    <x v="1"/>
    <x v="0"/>
    <x v="0"/>
    <s v="S.P175.B"/>
    <n v="0"/>
    <n v="0"/>
    <n v="0"/>
    <n v="0"/>
    <n v="0"/>
    <n v="0"/>
    <n v="11283.42"/>
    <n v="363.98"/>
    <n v="0"/>
    <n v="0"/>
    <n v="0"/>
    <n v="0"/>
    <n v="0"/>
    <n v="0"/>
    <n v="0"/>
    <n v="0"/>
    <n v="0"/>
  </r>
  <r>
    <s v="6.10.07"/>
    <x v="5"/>
    <s v="Detector Magnets"/>
    <x v="9"/>
    <x v="9"/>
    <x v="8"/>
    <x v="9"/>
    <x v="15"/>
    <x v="5"/>
    <x v="5"/>
    <x v="2"/>
    <x v="1"/>
    <s v="S.P322"/>
    <n v="0"/>
    <n v="0"/>
    <n v="0"/>
    <n v="0"/>
    <n v="0"/>
    <n v="13129.060000000001"/>
    <n v="25586.3"/>
    <n v="25586.3"/>
    <n v="25663.77"/>
    <n v="1111.26"/>
    <n v="0"/>
    <n v="0"/>
    <n v="0"/>
    <n v="0"/>
    <n v="0"/>
    <n v="0"/>
    <n v="0"/>
  </r>
  <r>
    <s v="6.10.06.03"/>
    <x v="6"/>
    <s v="Hadronic Calorimetry"/>
    <x v="10"/>
    <x v="10"/>
    <x v="9"/>
    <x v="10"/>
    <x v="16"/>
    <x v="6"/>
    <x v="6"/>
    <x v="0"/>
    <x v="0"/>
    <s v="S.P442.B"/>
    <n v="0"/>
    <n v="0"/>
    <n v="0"/>
    <n v="0"/>
    <n v="0"/>
    <n v="0"/>
    <n v="495.85"/>
    <n v="0"/>
    <n v="0"/>
    <n v="0"/>
    <n v="0"/>
    <n v="0"/>
    <n v="0"/>
    <n v="0"/>
    <n v="0"/>
    <n v="0"/>
    <n v="0"/>
  </r>
  <r>
    <s v="6.04.02.02"/>
    <x v="2"/>
    <s v="Electron Storage Ring Magnets - Dipole, Sextupole"/>
    <x v="2"/>
    <x v="2"/>
    <x v="2"/>
    <x v="2"/>
    <x v="2"/>
    <x v="2"/>
    <x v="2"/>
    <x v="1"/>
    <x v="0"/>
    <s v="S.P540"/>
    <n v="0"/>
    <n v="0"/>
    <n v="0"/>
    <n v="0"/>
    <n v="0"/>
    <n v="0"/>
    <n v="2644.53"/>
    <n v="0"/>
    <n v="0"/>
    <n v="0"/>
    <n v="0"/>
    <n v="0"/>
    <n v="0"/>
    <n v="0"/>
    <n v="0"/>
    <n v="0"/>
    <n v="0"/>
  </r>
  <r>
    <s v="6.04.03.01.01.02"/>
    <x v="4"/>
    <s v="Electron Storage Ring Magnets - Quadrupole, Corrector"/>
    <x v="7"/>
    <x v="7"/>
    <x v="7"/>
    <x v="8"/>
    <x v="13"/>
    <x v="4"/>
    <x v="4"/>
    <x v="3"/>
    <x v="1"/>
    <s v="S.P542"/>
    <n v="0"/>
    <n v="0"/>
    <n v="0"/>
    <n v="0"/>
    <n v="0"/>
    <n v="22183.34"/>
    <n v="319225.59999999998"/>
    <n v="326821.15999999992"/>
    <n v="2041.46"/>
    <n v="0"/>
    <n v="0"/>
    <n v="0"/>
    <n v="0"/>
    <n v="0"/>
    <n v="0"/>
    <n v="0"/>
    <n v="0"/>
  </r>
  <r>
    <s v="6.04.03.01.01.03"/>
    <x v="4"/>
    <s v="Electron Storage Ring Magnets - Quadrupole, Corrector"/>
    <x v="7"/>
    <x v="7"/>
    <x v="5"/>
    <x v="7"/>
    <x v="12"/>
    <x v="4"/>
    <x v="4"/>
    <x v="3"/>
    <x v="1"/>
    <s v="S.P543"/>
    <n v="0"/>
    <n v="0"/>
    <n v="0"/>
    <n v="0"/>
    <n v="0"/>
    <n v="8337.4500000000007"/>
    <n v="28069.41"/>
    <n v="0"/>
    <n v="0"/>
    <n v="0"/>
    <n v="0"/>
    <n v="0"/>
    <n v="0"/>
    <n v="0"/>
    <n v="0"/>
    <n v="0"/>
    <n v="0"/>
  </r>
  <r>
    <s v="6.04.02.01"/>
    <x v="2"/>
    <s v="Electron Storage Ring Magnets - Dipole, Sextupole"/>
    <x v="4"/>
    <x v="4"/>
    <x v="4"/>
    <x v="4"/>
    <x v="5"/>
    <x v="2"/>
    <x v="2"/>
    <x v="1"/>
    <x v="0"/>
    <s v="T.098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6.04.02.01"/>
    <x v="2"/>
    <s v="Electron Storage Ring Magnets - Dipole, Sextupole"/>
    <x v="4"/>
    <x v="4"/>
    <x v="4"/>
    <x v="4"/>
    <x v="6"/>
    <x v="2"/>
    <x v="2"/>
    <x v="1"/>
    <x v="0"/>
    <s v="T.10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6.04.02.01"/>
    <x v="2"/>
    <s v="Electron Storage Ring Magnets - Dipole, Sextupole"/>
    <x v="4"/>
    <x v="4"/>
    <x v="4"/>
    <x v="4"/>
    <x v="7"/>
    <x v="2"/>
    <x v="2"/>
    <x v="1"/>
    <x v="0"/>
    <s v="T.104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6.04.02.01"/>
    <x v="2"/>
    <s v="Electron Storage Ring Magnets - Dipole, Sextupole"/>
    <x v="4"/>
    <x v="4"/>
    <x v="4"/>
    <x v="4"/>
    <x v="8"/>
    <x v="2"/>
    <x v="2"/>
    <x v="1"/>
    <x v="0"/>
    <s v="T.107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6.04.03.01.01.02"/>
    <x v="4"/>
    <s v="Electron Storage Ring Magnets - Quadrupole, Corrector"/>
    <x v="7"/>
    <x v="7"/>
    <x v="7"/>
    <x v="8"/>
    <x v="13"/>
    <x v="4"/>
    <x v="4"/>
    <x v="3"/>
    <x v="1"/>
    <s v="T.LLP027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6.04.03.01.01.02"/>
    <x v="4"/>
    <s v="Electron Storage Ring Magnets - Quadrupole, Corrector"/>
    <x v="7"/>
    <x v="7"/>
    <x v="7"/>
    <x v="8"/>
    <x v="13"/>
    <x v="4"/>
    <x v="4"/>
    <x v="3"/>
    <x v="1"/>
    <s v="T.LLP028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6.10.10.02"/>
    <x v="0"/>
    <s v="Integration, Installation and Infrastructure"/>
    <x v="0"/>
    <x v="0"/>
    <x v="0"/>
    <x v="0"/>
    <x v="0"/>
    <x v="0"/>
    <x v="0"/>
    <x v="0"/>
    <x v="0"/>
    <s v="A.PP085"/>
    <n v="0"/>
    <n v="0"/>
    <n v="0"/>
    <n v="0"/>
    <n v="0"/>
    <n v="2955838.88"/>
    <n v="0"/>
    <n v="0"/>
    <n v="0"/>
    <n v="0"/>
    <n v="0"/>
    <n v="0"/>
    <n v="0"/>
    <n v="0"/>
    <n v="0"/>
    <n v="0"/>
    <n v="0"/>
  </r>
  <r>
    <s v="6.10.05.02.01"/>
    <x v="1"/>
    <s v="Electromagnetic Calorimetry"/>
    <x v="1"/>
    <x v="1"/>
    <x v="1"/>
    <x v="1"/>
    <x v="1"/>
    <x v="1"/>
    <x v="1"/>
    <x v="0"/>
    <x v="0"/>
    <s v="A.PP091.B"/>
    <n v="0"/>
    <n v="0"/>
    <n v="0"/>
    <n v="0"/>
    <n v="0"/>
    <n v="0"/>
    <n v="1611322.71"/>
    <n v="0"/>
    <n v="0"/>
    <n v="0"/>
    <n v="0"/>
    <n v="0"/>
    <n v="0"/>
    <n v="0"/>
    <n v="0"/>
    <n v="0"/>
    <n v="0"/>
  </r>
  <r>
    <s v="6.04.02.02"/>
    <x v="2"/>
    <s v="Electron Storage Ring Magnets - Dipole, Sextupole"/>
    <x v="2"/>
    <x v="2"/>
    <x v="2"/>
    <x v="2"/>
    <x v="2"/>
    <x v="2"/>
    <x v="2"/>
    <x v="1"/>
    <x v="0"/>
    <s v="B"/>
    <n v="0"/>
    <n v="0"/>
    <n v="0"/>
    <n v="0"/>
    <n v="0"/>
    <n v="22072.28"/>
    <n v="12518.27"/>
    <n v="0"/>
    <n v="0"/>
    <n v="0"/>
    <n v="0"/>
    <n v="0"/>
    <n v="0"/>
    <n v="0"/>
    <n v="0"/>
    <n v="0"/>
    <n v="0"/>
  </r>
  <r>
    <s v="6.10.05.01.01"/>
    <x v="1"/>
    <s v="Electromagnetic Calorimetry"/>
    <x v="3"/>
    <x v="3"/>
    <x v="3"/>
    <x v="3"/>
    <x v="3"/>
    <x v="1"/>
    <x v="1"/>
    <x v="0"/>
    <x v="0"/>
    <s v="D.APP47.C"/>
    <n v="0"/>
    <n v="0"/>
    <n v="0"/>
    <n v="0"/>
    <n v="0"/>
    <n v="0"/>
    <n v="0"/>
    <n v="1338366.1200000001"/>
    <n v="0"/>
    <n v="0"/>
    <n v="0"/>
    <n v="0"/>
    <n v="0"/>
    <n v="0"/>
    <n v="0"/>
    <n v="0"/>
    <n v="0"/>
  </r>
  <r>
    <s v="6.10.05.01.01"/>
    <x v="1"/>
    <s v="Electromagnetic Calorimetry"/>
    <x v="3"/>
    <x v="3"/>
    <x v="3"/>
    <x v="3"/>
    <x v="4"/>
    <x v="1"/>
    <x v="1"/>
    <x v="0"/>
    <x v="0"/>
    <s v="D.APP47.D"/>
    <n v="0"/>
    <n v="0"/>
    <n v="0"/>
    <n v="0"/>
    <n v="0"/>
    <n v="0"/>
    <n v="0"/>
    <n v="1338366.1200000001"/>
    <n v="0"/>
    <n v="0"/>
    <n v="0"/>
    <n v="0"/>
    <n v="0"/>
    <n v="0"/>
    <n v="0"/>
    <n v="0"/>
    <n v="0"/>
  </r>
  <r>
    <s v="6.04.02.01"/>
    <x v="2"/>
    <s v="Electron Storage Ring Magnets - Dipole, Sextupole"/>
    <x v="4"/>
    <x v="4"/>
    <x v="4"/>
    <x v="4"/>
    <x v="5"/>
    <x v="2"/>
    <x v="2"/>
    <x v="1"/>
    <x v="0"/>
    <s v="D.APP62.A"/>
    <n v="0"/>
    <n v="0"/>
    <n v="0"/>
    <n v="0"/>
    <n v="0"/>
    <n v="0"/>
    <n v="2417282.31"/>
    <n v="0"/>
    <n v="0"/>
    <n v="0"/>
    <n v="0"/>
    <n v="0"/>
    <n v="0"/>
    <n v="0"/>
    <n v="0"/>
    <n v="0"/>
    <n v="0"/>
  </r>
  <r>
    <s v="6.04.02.01"/>
    <x v="2"/>
    <s v="Electron Storage Ring Magnets - Dipole, Sextupole"/>
    <x v="4"/>
    <x v="4"/>
    <x v="4"/>
    <x v="4"/>
    <x v="6"/>
    <x v="2"/>
    <x v="2"/>
    <x v="1"/>
    <x v="0"/>
    <s v="D.APP62.B"/>
    <n v="0"/>
    <n v="0"/>
    <n v="0"/>
    <n v="0"/>
    <n v="0"/>
    <n v="0"/>
    <n v="2417282.31"/>
    <n v="0"/>
    <n v="0"/>
    <n v="0"/>
    <n v="0"/>
    <n v="0"/>
    <n v="0"/>
    <n v="0"/>
    <n v="0"/>
    <n v="0"/>
    <n v="0"/>
  </r>
  <r>
    <s v="6.04.02.01"/>
    <x v="2"/>
    <s v="Electron Storage Ring Magnets - Dipole, Sextupole"/>
    <x v="4"/>
    <x v="4"/>
    <x v="4"/>
    <x v="4"/>
    <x v="7"/>
    <x v="2"/>
    <x v="2"/>
    <x v="1"/>
    <x v="0"/>
    <s v="D.APP63.A"/>
    <n v="0"/>
    <n v="0"/>
    <n v="0"/>
    <n v="0"/>
    <n v="0"/>
    <n v="0"/>
    <n v="2370177.7199999997"/>
    <n v="0"/>
    <n v="0"/>
    <n v="0"/>
    <n v="0"/>
    <n v="0"/>
    <n v="0"/>
    <n v="0"/>
    <n v="0"/>
    <n v="0"/>
    <n v="0"/>
  </r>
  <r>
    <s v="6.04.02.01"/>
    <x v="2"/>
    <s v="Electron Storage Ring Magnets - Dipole, Sextupole"/>
    <x v="4"/>
    <x v="4"/>
    <x v="4"/>
    <x v="4"/>
    <x v="8"/>
    <x v="2"/>
    <x v="2"/>
    <x v="1"/>
    <x v="0"/>
    <s v="D.APP63.B"/>
    <n v="0"/>
    <n v="0"/>
    <n v="0"/>
    <n v="0"/>
    <n v="0"/>
    <n v="0"/>
    <n v="2370177.7199999997"/>
    <n v="0"/>
    <n v="0"/>
    <n v="0"/>
    <n v="0"/>
    <n v="0"/>
    <n v="0"/>
    <n v="0"/>
    <n v="0"/>
    <n v="0"/>
    <n v="0"/>
  </r>
  <r>
    <s v="6.04.02.01"/>
    <x v="2"/>
    <s v="Electron Storage Ring Magnets - Dipole, Sextupole"/>
    <x v="4"/>
    <x v="4"/>
    <x v="4"/>
    <x v="4"/>
    <x v="9"/>
    <x v="2"/>
    <x v="2"/>
    <x v="1"/>
    <x v="0"/>
    <s v="D.APP64"/>
    <n v="0"/>
    <n v="0"/>
    <n v="0"/>
    <n v="0"/>
    <n v="0"/>
    <n v="0"/>
    <n v="5821392.0899999999"/>
    <n v="0"/>
    <n v="0"/>
    <n v="0"/>
    <n v="0"/>
    <n v="0"/>
    <n v="0"/>
    <n v="0"/>
    <n v="0"/>
    <n v="0"/>
    <n v="0"/>
  </r>
  <r>
    <s v="6.04.02.02"/>
    <x v="2"/>
    <s v="Electron Storage Ring Magnets - Dipole, Sextupole"/>
    <x v="2"/>
    <x v="2"/>
    <x v="2"/>
    <x v="2"/>
    <x v="2"/>
    <x v="2"/>
    <x v="2"/>
    <x v="1"/>
    <x v="0"/>
    <s v="Labor - 09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6.04.02.04"/>
    <x v="2"/>
    <s v="Electron Storage Ring Magnets - Dipole, Sextupole"/>
    <x v="5"/>
    <x v="5"/>
    <x v="5"/>
    <x v="5"/>
    <x v="10"/>
    <x v="2"/>
    <x v="2"/>
    <x v="1"/>
    <x v="0"/>
    <s v="Labor - 105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6.10.08"/>
    <x v="3"/>
    <s v="Electronics"/>
    <x v="6"/>
    <x v="6"/>
    <x v="6"/>
    <x v="6"/>
    <x v="11"/>
    <x v="3"/>
    <x v="3"/>
    <x v="2"/>
    <x v="1"/>
    <s v="P.S1033"/>
    <n v="0"/>
    <n v="0"/>
    <n v="0"/>
    <n v="0"/>
    <n v="0"/>
    <n v="0"/>
    <n v="1396700.51"/>
    <n v="0"/>
    <n v="0"/>
    <n v="0"/>
    <n v="0"/>
    <n v="0"/>
    <n v="0"/>
    <n v="0"/>
    <n v="0"/>
    <n v="0"/>
    <n v="0"/>
  </r>
  <r>
    <s v="6.10.08"/>
    <x v="3"/>
    <s v="Electronics"/>
    <x v="6"/>
    <x v="6"/>
    <x v="6"/>
    <x v="6"/>
    <x v="11"/>
    <x v="3"/>
    <x v="3"/>
    <x v="2"/>
    <x v="1"/>
    <s v="P.S1131"/>
    <n v="0"/>
    <n v="0"/>
    <n v="0"/>
    <n v="0"/>
    <n v="0"/>
    <n v="0"/>
    <n v="71008.63"/>
    <n v="0"/>
    <n v="0"/>
    <n v="0"/>
    <n v="0"/>
    <n v="0"/>
    <n v="0"/>
    <n v="0"/>
    <n v="0"/>
    <n v="0"/>
    <n v="0"/>
  </r>
  <r>
    <s v="6.04.02.04"/>
    <x v="2"/>
    <s v="Electron Storage Ring Magnets - Dipole, Sextupole"/>
    <x v="5"/>
    <x v="5"/>
    <x v="5"/>
    <x v="5"/>
    <x v="10"/>
    <x v="2"/>
    <x v="2"/>
    <x v="1"/>
    <x v="0"/>
    <s v="P.S1135"/>
    <n v="0"/>
    <n v="0"/>
    <n v="0"/>
    <n v="0"/>
    <n v="0"/>
    <n v="0"/>
    <n v="181755.46"/>
    <n v="0"/>
    <n v="0"/>
    <n v="0"/>
    <n v="0"/>
    <n v="0"/>
    <n v="0"/>
    <n v="0"/>
    <n v="0"/>
    <n v="0"/>
    <n v="0"/>
  </r>
  <r>
    <s v="6.04.02.01"/>
    <x v="2"/>
    <s v="Electron Storage Ring Magnets - Dipole, Sextupole"/>
    <x v="4"/>
    <x v="4"/>
    <x v="4"/>
    <x v="4"/>
    <x v="9"/>
    <x v="2"/>
    <x v="2"/>
    <x v="1"/>
    <x v="0"/>
    <s v="P.S1138"/>
    <n v="0"/>
    <n v="0"/>
    <n v="0"/>
    <n v="0"/>
    <n v="0"/>
    <n v="0"/>
    <n v="0"/>
    <n v="85311.73"/>
    <n v="0"/>
    <n v="0"/>
    <n v="0"/>
    <n v="0"/>
    <n v="0"/>
    <n v="0"/>
    <n v="0"/>
    <n v="0"/>
    <n v="0"/>
  </r>
  <r>
    <s v="6.04.03.01.01.03"/>
    <x v="4"/>
    <s v="Electron Storage Ring Magnets - Quadrupole, Corrector"/>
    <x v="7"/>
    <x v="7"/>
    <x v="5"/>
    <x v="7"/>
    <x v="12"/>
    <x v="4"/>
    <x v="4"/>
    <x v="3"/>
    <x v="1"/>
    <s v="P.S1143"/>
    <n v="0"/>
    <n v="0"/>
    <n v="0"/>
    <n v="0"/>
    <n v="0"/>
    <n v="90147.12"/>
    <n v="0"/>
    <n v="0"/>
    <n v="0"/>
    <n v="0"/>
    <n v="0"/>
    <n v="0"/>
    <n v="0"/>
    <n v="0"/>
    <n v="0"/>
    <n v="0"/>
    <n v="0"/>
  </r>
  <r>
    <s v="6.04.03.01.01.02"/>
    <x v="4"/>
    <s v="Electron Storage Ring Magnets - Quadrupole, Corrector"/>
    <x v="7"/>
    <x v="7"/>
    <x v="7"/>
    <x v="8"/>
    <x v="13"/>
    <x v="4"/>
    <x v="4"/>
    <x v="3"/>
    <x v="1"/>
    <s v="S.P.541"/>
    <n v="0"/>
    <n v="0"/>
    <n v="0"/>
    <n v="0"/>
    <n v="0"/>
    <n v="1281019.1100000001"/>
    <n v="0"/>
    <n v="0"/>
    <n v="0"/>
    <n v="0"/>
    <n v="0"/>
    <n v="0"/>
    <n v="0"/>
    <n v="0"/>
    <n v="0"/>
    <n v="0"/>
    <n v="0"/>
  </r>
  <r>
    <s v="6.10.05.03.01"/>
    <x v="1"/>
    <s v="Electromagnetic Calorimetry"/>
    <x v="8"/>
    <x v="8"/>
    <x v="1"/>
    <x v="1"/>
    <x v="14"/>
    <x v="1"/>
    <x v="1"/>
    <x v="0"/>
    <x v="0"/>
    <s v="S.P175.B"/>
    <n v="0"/>
    <n v="0"/>
    <n v="0"/>
    <n v="0"/>
    <n v="0"/>
    <n v="0"/>
    <n v="543029.24"/>
    <n v="0"/>
    <n v="0"/>
    <n v="0"/>
    <n v="0"/>
    <n v="0"/>
    <n v="0"/>
    <n v="0"/>
    <n v="0"/>
    <n v="0"/>
    <n v="0"/>
  </r>
  <r>
    <s v="6.10.07"/>
    <x v="5"/>
    <s v="Detector Magnets"/>
    <x v="9"/>
    <x v="9"/>
    <x v="8"/>
    <x v="9"/>
    <x v="15"/>
    <x v="5"/>
    <x v="5"/>
    <x v="2"/>
    <x v="1"/>
    <s v="S.P322"/>
    <n v="0"/>
    <n v="0"/>
    <n v="0"/>
    <n v="0"/>
    <n v="0"/>
    <n v="648767.03"/>
    <n v="0"/>
    <n v="0"/>
    <n v="0"/>
    <n v="0"/>
    <n v="0"/>
    <n v="0"/>
    <n v="0"/>
    <n v="0"/>
    <n v="0"/>
    <n v="0"/>
    <n v="0"/>
  </r>
  <r>
    <s v="6.10.06.03"/>
    <x v="6"/>
    <s v="Hadronic Calorimetry"/>
    <x v="10"/>
    <x v="10"/>
    <x v="9"/>
    <x v="10"/>
    <x v="16"/>
    <x v="6"/>
    <x v="6"/>
    <x v="0"/>
    <x v="0"/>
    <s v="S.P442.B"/>
    <n v="0"/>
    <n v="0"/>
    <n v="0"/>
    <n v="0"/>
    <n v="0"/>
    <n v="0"/>
    <n v="1088034.32"/>
    <n v="0"/>
    <n v="0"/>
    <n v="0"/>
    <n v="0"/>
    <n v="0"/>
    <n v="0"/>
    <n v="0"/>
    <n v="0"/>
    <n v="0"/>
    <n v="0"/>
  </r>
  <r>
    <s v="6.04.02.02"/>
    <x v="2"/>
    <s v="Electron Storage Ring Magnets - Dipole, Sextupole"/>
    <x v="2"/>
    <x v="2"/>
    <x v="2"/>
    <x v="2"/>
    <x v="2"/>
    <x v="2"/>
    <x v="2"/>
    <x v="1"/>
    <x v="0"/>
    <s v="S.P540"/>
    <n v="0"/>
    <n v="0"/>
    <n v="0"/>
    <n v="0"/>
    <n v="0"/>
    <n v="0"/>
    <n v="692809.04"/>
    <n v="0"/>
    <n v="0"/>
    <n v="0"/>
    <n v="0"/>
    <n v="0"/>
    <n v="0"/>
    <n v="0"/>
    <n v="0"/>
    <n v="0"/>
    <n v="0"/>
  </r>
  <r>
    <s v="6.04.03.01.01.02"/>
    <x v="4"/>
    <s v="Electron Storage Ring Magnets - Quadrupole, Corrector"/>
    <x v="7"/>
    <x v="7"/>
    <x v="7"/>
    <x v="8"/>
    <x v="13"/>
    <x v="4"/>
    <x v="4"/>
    <x v="3"/>
    <x v="1"/>
    <s v="S.P542"/>
    <n v="0"/>
    <n v="0"/>
    <n v="0"/>
    <n v="0"/>
    <n v="0"/>
    <n v="378172.85"/>
    <n v="0"/>
    <n v="0"/>
    <n v="0"/>
    <n v="0"/>
    <n v="0"/>
    <n v="0"/>
    <n v="0"/>
    <n v="0"/>
    <n v="0"/>
    <n v="0"/>
    <n v="0"/>
  </r>
  <r>
    <s v="6.04.03.01.01.03"/>
    <x v="4"/>
    <s v="Electron Storage Ring Magnets - Quadrupole, Corrector"/>
    <x v="7"/>
    <x v="7"/>
    <x v="5"/>
    <x v="7"/>
    <x v="12"/>
    <x v="4"/>
    <x v="4"/>
    <x v="3"/>
    <x v="1"/>
    <s v="S.P543"/>
    <n v="0"/>
    <n v="0"/>
    <n v="0"/>
    <n v="0"/>
    <n v="0"/>
    <n v="563370.77"/>
    <n v="0"/>
    <n v="0"/>
    <n v="0"/>
    <n v="0"/>
    <n v="0"/>
    <n v="0"/>
    <n v="0"/>
    <n v="0"/>
    <n v="0"/>
    <n v="0"/>
    <n v="0"/>
  </r>
  <r>
    <s v="6.04.02.01"/>
    <x v="2"/>
    <s v="Electron Storage Ring Magnets - Dipole, Sextupole"/>
    <x v="4"/>
    <x v="4"/>
    <x v="4"/>
    <x v="4"/>
    <x v="5"/>
    <x v="2"/>
    <x v="2"/>
    <x v="1"/>
    <x v="0"/>
    <s v="T.098"/>
    <n v="0"/>
    <n v="0"/>
    <n v="0"/>
    <n v="0"/>
    <n v="0"/>
    <n v="0"/>
    <n v="5372.93"/>
    <n v="7432.55"/>
    <n v="7432.55"/>
    <n v="89.55"/>
    <n v="0"/>
    <n v="0"/>
    <n v="0"/>
    <n v="0"/>
    <n v="0"/>
    <n v="0"/>
    <n v="0"/>
  </r>
  <r>
    <s v="6.04.02.01"/>
    <x v="2"/>
    <s v="Electron Storage Ring Magnets - Dipole, Sextupole"/>
    <x v="4"/>
    <x v="4"/>
    <x v="4"/>
    <x v="4"/>
    <x v="6"/>
    <x v="2"/>
    <x v="2"/>
    <x v="1"/>
    <x v="0"/>
    <s v="T.103"/>
    <n v="0"/>
    <n v="0"/>
    <n v="0"/>
    <n v="0"/>
    <n v="0"/>
    <n v="0"/>
    <n v="5372.93"/>
    <n v="7432.55"/>
    <n v="7432.55"/>
    <n v="89.55"/>
    <n v="0"/>
    <n v="0"/>
    <n v="0"/>
    <n v="0"/>
    <n v="0"/>
    <n v="0"/>
    <n v="0"/>
  </r>
  <r>
    <s v="6.04.02.01"/>
    <x v="2"/>
    <s v="Electron Storage Ring Magnets - Dipole, Sextupole"/>
    <x v="4"/>
    <x v="4"/>
    <x v="4"/>
    <x v="4"/>
    <x v="7"/>
    <x v="2"/>
    <x v="2"/>
    <x v="1"/>
    <x v="0"/>
    <s v="T.104"/>
    <n v="0"/>
    <n v="0"/>
    <n v="0"/>
    <n v="0"/>
    <n v="0"/>
    <n v="0"/>
    <n v="5372.93"/>
    <n v="7432.55"/>
    <n v="7432.55"/>
    <n v="89.55"/>
    <n v="0"/>
    <n v="0"/>
    <n v="0"/>
    <n v="0"/>
    <n v="0"/>
    <n v="0"/>
    <n v="0"/>
  </r>
  <r>
    <s v="6.04.02.01"/>
    <x v="2"/>
    <s v="Electron Storage Ring Magnets - Dipole, Sextupole"/>
    <x v="4"/>
    <x v="4"/>
    <x v="4"/>
    <x v="4"/>
    <x v="8"/>
    <x v="2"/>
    <x v="2"/>
    <x v="1"/>
    <x v="0"/>
    <s v="T.107"/>
    <n v="0"/>
    <n v="0"/>
    <n v="0"/>
    <n v="0"/>
    <n v="0"/>
    <n v="0"/>
    <n v="5372.93"/>
    <n v="7432.55"/>
    <n v="7432.55"/>
    <n v="89.55"/>
    <n v="0"/>
    <n v="0"/>
    <n v="0"/>
    <n v="0"/>
    <n v="0"/>
    <n v="0"/>
    <n v="0"/>
  </r>
  <r>
    <s v="6.04.03.01.01.02"/>
    <x v="4"/>
    <s v="Electron Storage Ring Magnets - Quadrupole, Corrector"/>
    <x v="7"/>
    <x v="7"/>
    <x v="7"/>
    <x v="8"/>
    <x v="13"/>
    <x v="4"/>
    <x v="4"/>
    <x v="3"/>
    <x v="1"/>
    <s v="T.LLP027"/>
    <n v="0"/>
    <n v="0"/>
    <n v="0"/>
    <n v="0"/>
    <n v="0"/>
    <n v="2803"/>
    <n v="0"/>
    <n v="0"/>
    <n v="0"/>
    <n v="0"/>
    <n v="0"/>
    <n v="0"/>
    <n v="0"/>
    <n v="0"/>
    <n v="0"/>
    <n v="0"/>
    <n v="0"/>
  </r>
  <r>
    <s v="6.04.03.01.01.02"/>
    <x v="4"/>
    <s v="Electron Storage Ring Magnets - Quadrupole, Corrector"/>
    <x v="7"/>
    <x v="7"/>
    <x v="7"/>
    <x v="8"/>
    <x v="13"/>
    <x v="4"/>
    <x v="4"/>
    <x v="3"/>
    <x v="1"/>
    <s v="T.LLP028"/>
    <n v="0"/>
    <n v="0"/>
    <n v="0"/>
    <n v="0"/>
    <n v="0"/>
    <n v="2803"/>
    <n v="0"/>
    <n v="0"/>
    <n v="0"/>
    <n v="0"/>
    <n v="0"/>
    <n v="0"/>
    <n v="0"/>
    <n v="0"/>
    <n v="0"/>
    <n v="0"/>
    <n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0">
  <r>
    <s v="6.10.10.02"/>
    <x v="0"/>
    <s v="Integration, Installation and Infrastructure"/>
    <x v="0"/>
    <x v="0"/>
    <x v="0"/>
    <x v="0"/>
    <x v="0"/>
    <x v="0"/>
    <x v="0"/>
    <x v="0"/>
    <x v="0"/>
    <s v="A.PP085"/>
    <n v="0"/>
    <n v="0"/>
    <n v="0"/>
    <n v="0"/>
    <n v="0"/>
    <n v="2143.44"/>
    <n v="27534.92"/>
    <n v="0"/>
    <n v="0"/>
    <n v="0"/>
    <n v="0"/>
    <n v="0"/>
    <n v="0"/>
    <n v="0"/>
    <n v="0"/>
    <n v="0"/>
    <n v="0"/>
  </r>
  <r>
    <s v="6.10.05.02.01"/>
    <x v="1"/>
    <s v="Electromagnetic Calorimetry"/>
    <x v="1"/>
    <x v="1"/>
    <x v="1"/>
    <x v="1"/>
    <x v="1"/>
    <x v="1"/>
    <x v="1"/>
    <x v="0"/>
    <x v="0"/>
    <s v="A.PP091.B"/>
    <n v="0"/>
    <n v="0"/>
    <n v="0"/>
    <n v="0"/>
    <n v="0"/>
    <n v="0"/>
    <n v="5007.7"/>
    <n v="6862.4"/>
    <n v="0"/>
    <n v="0"/>
    <n v="0"/>
    <n v="0"/>
    <n v="0"/>
    <n v="0"/>
    <n v="0"/>
    <n v="0"/>
    <n v="0"/>
  </r>
  <r>
    <s v="6.04.02.02"/>
    <x v="2"/>
    <s v="Electron Storage Ring Magnets - Dipole, Sextupole"/>
    <x v="2"/>
    <x v="2"/>
    <x v="2"/>
    <x v="2"/>
    <x v="2"/>
    <x v="2"/>
    <x v="2"/>
    <x v="1"/>
    <x v="0"/>
    <s v="B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6.10.05.01.01"/>
    <x v="1"/>
    <s v="Electromagnetic Calorimetry"/>
    <x v="3"/>
    <x v="3"/>
    <x v="3"/>
    <x v="3"/>
    <x v="3"/>
    <x v="1"/>
    <x v="1"/>
    <x v="0"/>
    <x v="0"/>
    <s v="D.APP47.C"/>
    <n v="0"/>
    <n v="0"/>
    <n v="0"/>
    <n v="0"/>
    <n v="0"/>
    <n v="0"/>
    <n v="0"/>
    <n v="3612.57"/>
    <n v="0"/>
    <n v="0"/>
    <n v="0"/>
    <n v="0"/>
    <n v="0"/>
    <n v="0"/>
    <n v="0"/>
    <n v="0"/>
    <n v="0"/>
  </r>
  <r>
    <s v="6.10.05.01.01"/>
    <x v="1"/>
    <s v="Electromagnetic Calorimetry"/>
    <x v="3"/>
    <x v="3"/>
    <x v="3"/>
    <x v="3"/>
    <x v="4"/>
    <x v="1"/>
    <x v="1"/>
    <x v="0"/>
    <x v="0"/>
    <s v="D.APP47.D"/>
    <n v="0"/>
    <n v="0"/>
    <n v="0"/>
    <n v="0"/>
    <n v="0"/>
    <n v="0"/>
    <n v="0"/>
    <n v="2004.83"/>
    <n v="9143.9699999999993"/>
    <n v="0"/>
    <n v="0"/>
    <n v="0"/>
    <n v="0"/>
    <n v="0"/>
    <n v="0"/>
    <n v="0"/>
    <n v="0"/>
  </r>
  <r>
    <s v="6.04.02.01"/>
    <x v="2"/>
    <s v="Electron Storage Ring Magnets - Dipole, Sextupole"/>
    <x v="4"/>
    <x v="4"/>
    <x v="4"/>
    <x v="4"/>
    <x v="5"/>
    <x v="2"/>
    <x v="2"/>
    <x v="1"/>
    <x v="0"/>
    <s v="D.APP62.A"/>
    <n v="0"/>
    <n v="0"/>
    <n v="0"/>
    <n v="0"/>
    <n v="0"/>
    <n v="0"/>
    <n v="10854.18"/>
    <n v="22450.28"/>
    <n v="15014.95"/>
    <n v="180.89999999999998"/>
    <n v="0"/>
    <n v="0"/>
    <n v="0"/>
    <n v="0"/>
    <n v="0"/>
    <n v="0"/>
    <n v="0"/>
  </r>
  <r>
    <s v="6.04.02.01"/>
    <x v="2"/>
    <s v="Electron Storage Ring Magnets - Dipole, Sextupole"/>
    <x v="4"/>
    <x v="4"/>
    <x v="4"/>
    <x v="4"/>
    <x v="6"/>
    <x v="2"/>
    <x v="2"/>
    <x v="1"/>
    <x v="0"/>
    <s v="D.APP62.B"/>
    <n v="0"/>
    <n v="0"/>
    <n v="0"/>
    <n v="0"/>
    <n v="0"/>
    <n v="0"/>
    <n v="10854.18"/>
    <n v="22450.28"/>
    <n v="15014.95"/>
    <n v="180.89999999999998"/>
    <n v="0"/>
    <n v="0"/>
    <n v="0"/>
    <n v="0"/>
    <n v="0"/>
    <n v="0"/>
    <n v="0"/>
  </r>
  <r>
    <s v="6.04.02.01"/>
    <x v="2"/>
    <s v="Electron Storage Ring Magnets - Dipole, Sextupole"/>
    <x v="4"/>
    <x v="4"/>
    <x v="4"/>
    <x v="4"/>
    <x v="7"/>
    <x v="2"/>
    <x v="2"/>
    <x v="1"/>
    <x v="0"/>
    <s v="D.APP63.A"/>
    <n v="0"/>
    <n v="0"/>
    <n v="0"/>
    <n v="0"/>
    <n v="0"/>
    <n v="0"/>
    <n v="10854.18"/>
    <n v="22450.28"/>
    <n v="15014.95"/>
    <n v="180.89999999999998"/>
    <n v="0"/>
    <n v="0"/>
    <n v="0"/>
    <n v="0"/>
    <n v="0"/>
    <n v="0"/>
    <n v="0"/>
  </r>
  <r>
    <s v="6.04.02.01"/>
    <x v="2"/>
    <s v="Electron Storage Ring Magnets - Dipole, Sextupole"/>
    <x v="4"/>
    <x v="4"/>
    <x v="4"/>
    <x v="4"/>
    <x v="8"/>
    <x v="2"/>
    <x v="2"/>
    <x v="1"/>
    <x v="0"/>
    <s v="D.APP63.B"/>
    <n v="0"/>
    <n v="0"/>
    <n v="0"/>
    <n v="0"/>
    <n v="0"/>
    <n v="0"/>
    <n v="10854.18"/>
    <n v="22450.28"/>
    <n v="15014.95"/>
    <n v="180.89999999999998"/>
    <n v="0"/>
    <n v="0"/>
    <n v="0"/>
    <n v="0"/>
    <n v="0"/>
    <n v="0"/>
    <n v="0"/>
  </r>
  <r>
    <s v="6.04.02.01"/>
    <x v="2"/>
    <s v="Electron Storage Ring Magnets - Dipole, Sextupole"/>
    <x v="4"/>
    <x v="4"/>
    <x v="4"/>
    <x v="4"/>
    <x v="9"/>
    <x v="2"/>
    <x v="2"/>
    <x v="1"/>
    <x v="0"/>
    <s v="D.APP64"/>
    <n v="0"/>
    <n v="0"/>
    <n v="0"/>
    <n v="0"/>
    <n v="0"/>
    <n v="0"/>
    <n v="12254.779999999999"/>
    <n v="165607.09999999998"/>
    <n v="0"/>
    <n v="0"/>
    <n v="0"/>
    <n v="0"/>
    <n v="0"/>
    <n v="0"/>
    <n v="0"/>
    <n v="0"/>
    <n v="0"/>
  </r>
  <r>
    <s v="6.04.02.02"/>
    <x v="2"/>
    <s v="Electron Storage Ring Magnets - Dipole, Sextupole"/>
    <x v="2"/>
    <x v="2"/>
    <x v="2"/>
    <x v="2"/>
    <x v="2"/>
    <x v="2"/>
    <x v="2"/>
    <x v="1"/>
    <x v="0"/>
    <s v="Labor - 092"/>
    <n v="0"/>
    <n v="0"/>
    <n v="0"/>
    <n v="0"/>
    <n v="0"/>
    <n v="155281.45000000001"/>
    <n v="622256.05999999994"/>
    <n v="503871.65"/>
    <n v="487952.05"/>
    <n v="401544.72999999992"/>
    <n v="0"/>
    <n v="0"/>
    <n v="0"/>
    <n v="0"/>
    <n v="0"/>
    <n v="0"/>
    <n v="0"/>
  </r>
  <r>
    <s v="6.04.02.04"/>
    <x v="2"/>
    <s v="Electron Storage Ring Magnets - Dipole, Sextupole"/>
    <x v="5"/>
    <x v="5"/>
    <x v="5"/>
    <x v="5"/>
    <x v="10"/>
    <x v="2"/>
    <x v="2"/>
    <x v="1"/>
    <x v="0"/>
    <s v="Labor - 105"/>
    <n v="0"/>
    <n v="0"/>
    <n v="0"/>
    <n v="0"/>
    <n v="0"/>
    <n v="0"/>
    <n v="0"/>
    <n v="0"/>
    <n v="499219.98999999993"/>
    <n v="8763.6200000000008"/>
    <n v="0"/>
    <n v="0"/>
    <n v="0"/>
    <n v="0"/>
    <n v="0"/>
    <n v="0"/>
    <n v="0"/>
  </r>
  <r>
    <s v="6.10.08"/>
    <x v="3"/>
    <s v="Electronics"/>
    <x v="6"/>
    <x v="6"/>
    <x v="6"/>
    <x v="6"/>
    <x v="11"/>
    <x v="3"/>
    <x v="3"/>
    <x v="2"/>
    <x v="1"/>
    <s v="P.S1033"/>
    <n v="0"/>
    <n v="0"/>
    <n v="0"/>
    <n v="0"/>
    <n v="0"/>
    <n v="0"/>
    <n v="106928.9"/>
    <n v="25717.08"/>
    <n v="0"/>
    <n v="0"/>
    <n v="0"/>
    <n v="0"/>
    <n v="0"/>
    <n v="0"/>
    <n v="0"/>
    <n v="0"/>
    <n v="0"/>
  </r>
  <r>
    <s v="6.10.08"/>
    <x v="3"/>
    <s v="Electronics"/>
    <x v="6"/>
    <x v="6"/>
    <x v="6"/>
    <x v="6"/>
    <x v="11"/>
    <x v="3"/>
    <x v="3"/>
    <x v="2"/>
    <x v="1"/>
    <s v="P.S1131"/>
    <n v="0"/>
    <n v="0"/>
    <n v="0"/>
    <n v="0"/>
    <n v="0"/>
    <n v="0"/>
    <n v="95006.65"/>
    <n v="38002.660000000003"/>
    <n v="0"/>
    <n v="0"/>
    <n v="0"/>
    <n v="0"/>
    <n v="0"/>
    <n v="0"/>
    <n v="0"/>
    <n v="0"/>
    <n v="0"/>
  </r>
  <r>
    <s v="6.04.02.04"/>
    <x v="2"/>
    <s v="Electron Storage Ring Magnets - Dipole, Sextupole"/>
    <x v="5"/>
    <x v="5"/>
    <x v="5"/>
    <x v="5"/>
    <x v="10"/>
    <x v="2"/>
    <x v="2"/>
    <x v="1"/>
    <x v="0"/>
    <s v="P.S1135"/>
    <n v="0"/>
    <n v="0"/>
    <n v="0"/>
    <n v="0"/>
    <n v="0"/>
    <n v="0"/>
    <n v="35553.86"/>
    <n v="319984.75"/>
    <n v="0"/>
    <n v="0"/>
    <n v="0"/>
    <n v="0"/>
    <n v="0"/>
    <n v="0"/>
    <n v="0"/>
    <n v="0"/>
    <n v="0"/>
  </r>
  <r>
    <s v="6.04.02.01"/>
    <x v="2"/>
    <s v="Electron Storage Ring Magnets - Dipole, Sextupole"/>
    <x v="4"/>
    <x v="4"/>
    <x v="4"/>
    <x v="4"/>
    <x v="9"/>
    <x v="2"/>
    <x v="2"/>
    <x v="1"/>
    <x v="0"/>
    <s v="P.S1138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6.04.03.01.01.03"/>
    <x v="4"/>
    <s v="Electron Storage Ring Magnets - Quadrupole, Corrector"/>
    <x v="7"/>
    <x v="7"/>
    <x v="5"/>
    <x v="7"/>
    <x v="12"/>
    <x v="4"/>
    <x v="4"/>
    <x v="3"/>
    <x v="1"/>
    <s v="P.S1143"/>
    <n v="0"/>
    <n v="0"/>
    <n v="0"/>
    <n v="0"/>
    <n v="0"/>
    <n v="13686.84"/>
    <n v="240298.38999999998"/>
    <n v="0"/>
    <n v="0"/>
    <n v="0"/>
    <n v="0"/>
    <n v="0"/>
    <n v="0"/>
    <n v="0"/>
    <n v="0"/>
    <n v="0"/>
    <n v="0"/>
  </r>
  <r>
    <s v="6.04.03.01.01.02"/>
    <x v="4"/>
    <s v="Electron Storage Ring Magnets - Quadrupole, Corrector"/>
    <x v="7"/>
    <x v="7"/>
    <x v="7"/>
    <x v="8"/>
    <x v="13"/>
    <x v="4"/>
    <x v="4"/>
    <x v="3"/>
    <x v="1"/>
    <s v="S.P.541"/>
    <n v="0"/>
    <n v="0"/>
    <n v="0"/>
    <n v="0"/>
    <n v="0"/>
    <n v="280810.81"/>
    <n v="803035.91999999981"/>
    <n v="723078.91000000027"/>
    <n v="0"/>
    <n v="0"/>
    <n v="0"/>
    <n v="0"/>
    <n v="0"/>
    <n v="0"/>
    <n v="0"/>
    <n v="0"/>
    <n v="0"/>
  </r>
  <r>
    <s v="6.10.05.03.01"/>
    <x v="1"/>
    <s v="Electromagnetic Calorimetry"/>
    <x v="8"/>
    <x v="8"/>
    <x v="1"/>
    <x v="1"/>
    <x v="14"/>
    <x v="1"/>
    <x v="1"/>
    <x v="0"/>
    <x v="0"/>
    <s v="S.P175.B"/>
    <n v="0"/>
    <n v="0"/>
    <n v="0"/>
    <n v="0"/>
    <n v="0"/>
    <n v="0"/>
    <n v="11283.42"/>
    <n v="363.98"/>
    <n v="0"/>
    <n v="0"/>
    <n v="0"/>
    <n v="0"/>
    <n v="0"/>
    <n v="0"/>
    <n v="0"/>
    <n v="0"/>
    <n v="0"/>
  </r>
  <r>
    <s v="6.10.07"/>
    <x v="5"/>
    <s v="Detector Magnets"/>
    <x v="9"/>
    <x v="9"/>
    <x v="8"/>
    <x v="9"/>
    <x v="15"/>
    <x v="5"/>
    <x v="5"/>
    <x v="2"/>
    <x v="1"/>
    <s v="S.P322"/>
    <n v="0"/>
    <n v="0"/>
    <n v="0"/>
    <n v="0"/>
    <n v="0"/>
    <n v="13129.060000000001"/>
    <n v="25586.3"/>
    <n v="25586.3"/>
    <n v="25663.77"/>
    <n v="1111.26"/>
    <n v="0"/>
    <n v="0"/>
    <n v="0"/>
    <n v="0"/>
    <n v="0"/>
    <n v="0"/>
    <n v="0"/>
  </r>
  <r>
    <s v="6.10.06.03"/>
    <x v="6"/>
    <s v="Hadronic Calorimetry"/>
    <x v="10"/>
    <x v="10"/>
    <x v="9"/>
    <x v="10"/>
    <x v="16"/>
    <x v="6"/>
    <x v="6"/>
    <x v="0"/>
    <x v="0"/>
    <s v="S.P442.B"/>
    <n v="0"/>
    <n v="0"/>
    <n v="0"/>
    <n v="0"/>
    <n v="0"/>
    <n v="0"/>
    <n v="495.85"/>
    <n v="0"/>
    <n v="0"/>
    <n v="0"/>
    <n v="0"/>
    <n v="0"/>
    <n v="0"/>
    <n v="0"/>
    <n v="0"/>
    <n v="0"/>
    <n v="0"/>
  </r>
  <r>
    <s v="6.04.02.02"/>
    <x v="2"/>
    <s v="Electron Storage Ring Magnets - Dipole, Sextupole"/>
    <x v="2"/>
    <x v="2"/>
    <x v="2"/>
    <x v="2"/>
    <x v="2"/>
    <x v="2"/>
    <x v="2"/>
    <x v="1"/>
    <x v="0"/>
    <s v="S.P540"/>
    <n v="0"/>
    <n v="0"/>
    <n v="0"/>
    <n v="0"/>
    <n v="0"/>
    <n v="0"/>
    <n v="2644.53"/>
    <n v="0"/>
    <n v="0"/>
    <n v="0"/>
    <n v="0"/>
    <n v="0"/>
    <n v="0"/>
    <n v="0"/>
    <n v="0"/>
    <n v="0"/>
    <n v="0"/>
  </r>
  <r>
    <s v="6.04.03.01.01.02"/>
    <x v="4"/>
    <s v="Electron Storage Ring Magnets - Quadrupole, Corrector"/>
    <x v="7"/>
    <x v="7"/>
    <x v="7"/>
    <x v="8"/>
    <x v="13"/>
    <x v="4"/>
    <x v="4"/>
    <x v="3"/>
    <x v="1"/>
    <s v="S.P542"/>
    <n v="0"/>
    <n v="0"/>
    <n v="0"/>
    <n v="0"/>
    <n v="0"/>
    <n v="22183.34"/>
    <n v="319225.59999999998"/>
    <n v="326821.15999999992"/>
    <n v="2041.46"/>
    <n v="0"/>
    <n v="0"/>
    <n v="0"/>
    <n v="0"/>
    <n v="0"/>
    <n v="0"/>
    <n v="0"/>
    <n v="0"/>
  </r>
  <r>
    <s v="6.04.03.01.01.03"/>
    <x v="4"/>
    <s v="Electron Storage Ring Magnets - Quadrupole, Corrector"/>
    <x v="7"/>
    <x v="7"/>
    <x v="5"/>
    <x v="7"/>
    <x v="12"/>
    <x v="4"/>
    <x v="4"/>
    <x v="3"/>
    <x v="1"/>
    <s v="S.P543"/>
    <n v="0"/>
    <n v="0"/>
    <n v="0"/>
    <n v="0"/>
    <n v="0"/>
    <n v="8337.4500000000007"/>
    <n v="28069.41"/>
    <n v="0"/>
    <n v="0"/>
    <n v="0"/>
    <n v="0"/>
    <n v="0"/>
    <n v="0"/>
    <n v="0"/>
    <n v="0"/>
    <n v="0"/>
    <n v="0"/>
  </r>
  <r>
    <s v="6.04.02.01"/>
    <x v="2"/>
    <s v="Electron Storage Ring Magnets - Dipole, Sextupole"/>
    <x v="4"/>
    <x v="4"/>
    <x v="4"/>
    <x v="4"/>
    <x v="5"/>
    <x v="2"/>
    <x v="2"/>
    <x v="1"/>
    <x v="0"/>
    <s v="T.098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6.04.02.01"/>
    <x v="2"/>
    <s v="Electron Storage Ring Magnets - Dipole, Sextupole"/>
    <x v="4"/>
    <x v="4"/>
    <x v="4"/>
    <x v="4"/>
    <x v="6"/>
    <x v="2"/>
    <x v="2"/>
    <x v="1"/>
    <x v="0"/>
    <s v="T.10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6.04.02.01"/>
    <x v="2"/>
    <s v="Electron Storage Ring Magnets - Dipole, Sextupole"/>
    <x v="4"/>
    <x v="4"/>
    <x v="4"/>
    <x v="4"/>
    <x v="7"/>
    <x v="2"/>
    <x v="2"/>
    <x v="1"/>
    <x v="0"/>
    <s v="T.104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6.04.02.01"/>
    <x v="2"/>
    <s v="Electron Storage Ring Magnets - Dipole, Sextupole"/>
    <x v="4"/>
    <x v="4"/>
    <x v="4"/>
    <x v="4"/>
    <x v="8"/>
    <x v="2"/>
    <x v="2"/>
    <x v="1"/>
    <x v="0"/>
    <s v="T.107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6.04.03.01.01.02"/>
    <x v="4"/>
    <s v="Electron Storage Ring Magnets - Quadrupole, Corrector"/>
    <x v="7"/>
    <x v="7"/>
    <x v="7"/>
    <x v="8"/>
    <x v="13"/>
    <x v="4"/>
    <x v="4"/>
    <x v="3"/>
    <x v="1"/>
    <s v="T.LLP027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6.04.03.01.01.02"/>
    <x v="4"/>
    <s v="Electron Storage Ring Magnets - Quadrupole, Corrector"/>
    <x v="7"/>
    <x v="7"/>
    <x v="7"/>
    <x v="8"/>
    <x v="13"/>
    <x v="4"/>
    <x v="4"/>
    <x v="3"/>
    <x v="1"/>
    <s v="T.LLP028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6.10.10.02"/>
    <x v="0"/>
    <s v="Integration, Installation and Infrastructure"/>
    <x v="0"/>
    <x v="0"/>
    <x v="0"/>
    <x v="0"/>
    <x v="0"/>
    <x v="0"/>
    <x v="0"/>
    <x v="0"/>
    <x v="0"/>
    <s v="A.PP085"/>
    <n v="0"/>
    <n v="0"/>
    <n v="0"/>
    <n v="0"/>
    <n v="0"/>
    <n v="0"/>
    <n v="2955838.88"/>
    <n v="0"/>
    <n v="0"/>
    <n v="0"/>
    <n v="0"/>
    <n v="0"/>
    <n v="0"/>
    <n v="0"/>
    <n v="0"/>
    <n v="0"/>
    <n v="0"/>
  </r>
  <r>
    <s v="6.10.05.02.01"/>
    <x v="1"/>
    <s v="Electromagnetic Calorimetry"/>
    <x v="1"/>
    <x v="1"/>
    <x v="1"/>
    <x v="1"/>
    <x v="1"/>
    <x v="1"/>
    <x v="1"/>
    <x v="0"/>
    <x v="0"/>
    <s v="A.PP091.B"/>
    <n v="0"/>
    <n v="0"/>
    <n v="0"/>
    <n v="0"/>
    <n v="0"/>
    <n v="0"/>
    <n v="0"/>
    <n v="1611322.71"/>
    <n v="0"/>
    <n v="0"/>
    <n v="0"/>
    <n v="0"/>
    <n v="0"/>
    <n v="0"/>
    <n v="0"/>
    <n v="0"/>
    <n v="0"/>
  </r>
  <r>
    <s v="6.04.02.02"/>
    <x v="2"/>
    <s v="Electron Storage Ring Magnets - Dipole, Sextupole"/>
    <x v="2"/>
    <x v="2"/>
    <x v="2"/>
    <x v="2"/>
    <x v="2"/>
    <x v="2"/>
    <x v="2"/>
    <x v="1"/>
    <x v="0"/>
    <s v="B"/>
    <n v="0"/>
    <n v="0"/>
    <n v="0"/>
    <n v="0"/>
    <n v="0"/>
    <n v="22072.28"/>
    <n v="12518.27"/>
    <n v="0"/>
    <n v="0"/>
    <n v="0"/>
    <n v="0"/>
    <n v="0"/>
    <n v="0"/>
    <n v="0"/>
    <n v="0"/>
    <n v="0"/>
    <n v="0"/>
  </r>
  <r>
    <s v="6.10.05.01.01"/>
    <x v="1"/>
    <s v="Electromagnetic Calorimetry"/>
    <x v="3"/>
    <x v="3"/>
    <x v="3"/>
    <x v="3"/>
    <x v="3"/>
    <x v="1"/>
    <x v="1"/>
    <x v="0"/>
    <x v="0"/>
    <s v="D.APP47.C"/>
    <n v="0"/>
    <n v="0"/>
    <n v="0"/>
    <n v="0"/>
    <n v="0"/>
    <n v="0"/>
    <n v="0"/>
    <n v="1338366.1200000001"/>
    <n v="0"/>
    <n v="0"/>
    <n v="0"/>
    <n v="0"/>
    <n v="0"/>
    <n v="0"/>
    <n v="0"/>
    <n v="0"/>
    <n v="0"/>
  </r>
  <r>
    <s v="6.10.05.01.01"/>
    <x v="1"/>
    <s v="Electromagnetic Calorimetry"/>
    <x v="3"/>
    <x v="3"/>
    <x v="3"/>
    <x v="3"/>
    <x v="4"/>
    <x v="1"/>
    <x v="1"/>
    <x v="0"/>
    <x v="0"/>
    <s v="D.APP47.D"/>
    <n v="0"/>
    <n v="0"/>
    <n v="0"/>
    <n v="0"/>
    <n v="0"/>
    <n v="0"/>
    <n v="0"/>
    <n v="0"/>
    <n v="1338366.1200000001"/>
    <n v="0"/>
    <n v="0"/>
    <n v="0"/>
    <n v="0"/>
    <n v="0"/>
    <n v="0"/>
    <n v="0"/>
    <n v="0"/>
  </r>
  <r>
    <s v="6.04.02.01"/>
    <x v="2"/>
    <s v="Electron Storage Ring Magnets - Dipole, Sextupole"/>
    <x v="4"/>
    <x v="4"/>
    <x v="4"/>
    <x v="4"/>
    <x v="5"/>
    <x v="2"/>
    <x v="2"/>
    <x v="1"/>
    <x v="0"/>
    <s v="D.APP62.A"/>
    <n v="0"/>
    <n v="0"/>
    <n v="0"/>
    <n v="0"/>
    <n v="0"/>
    <n v="0"/>
    <n v="0"/>
    <n v="133349.89000000001"/>
    <n v="1141966.21"/>
    <n v="1141966.21"/>
    <n v="0"/>
    <n v="0"/>
    <n v="0"/>
    <n v="0"/>
    <n v="0"/>
    <n v="0"/>
    <n v="0"/>
  </r>
  <r>
    <s v="6.04.02.01"/>
    <x v="2"/>
    <s v="Electron Storage Ring Magnets - Dipole, Sextupole"/>
    <x v="4"/>
    <x v="4"/>
    <x v="4"/>
    <x v="4"/>
    <x v="6"/>
    <x v="2"/>
    <x v="2"/>
    <x v="1"/>
    <x v="0"/>
    <s v="D.APP62.B"/>
    <n v="0"/>
    <n v="0"/>
    <n v="0"/>
    <n v="0"/>
    <n v="0"/>
    <n v="0"/>
    <n v="0"/>
    <n v="133349.89000000001"/>
    <n v="1141966.21"/>
    <n v="1141966.21"/>
    <n v="0"/>
    <n v="0"/>
    <n v="0"/>
    <n v="0"/>
    <n v="0"/>
    <n v="0"/>
    <n v="0"/>
  </r>
  <r>
    <s v="6.04.02.01"/>
    <x v="2"/>
    <s v="Electron Storage Ring Magnets - Dipole, Sextupole"/>
    <x v="4"/>
    <x v="4"/>
    <x v="4"/>
    <x v="4"/>
    <x v="7"/>
    <x v="2"/>
    <x v="2"/>
    <x v="1"/>
    <x v="0"/>
    <s v="D.APP63.A"/>
    <n v="0"/>
    <n v="0"/>
    <n v="0"/>
    <n v="0"/>
    <n v="0"/>
    <n v="0"/>
    <n v="0"/>
    <n v="109561.44"/>
    <n v="1130308.1399999999"/>
    <n v="1130308.1399999999"/>
    <n v="0"/>
    <n v="0"/>
    <n v="0"/>
    <n v="0"/>
    <n v="0"/>
    <n v="0"/>
    <n v="0"/>
  </r>
  <r>
    <s v="6.04.02.01"/>
    <x v="2"/>
    <s v="Electron Storage Ring Magnets - Dipole, Sextupole"/>
    <x v="4"/>
    <x v="4"/>
    <x v="4"/>
    <x v="4"/>
    <x v="8"/>
    <x v="2"/>
    <x v="2"/>
    <x v="1"/>
    <x v="0"/>
    <s v="D.APP63.B"/>
    <n v="0"/>
    <n v="0"/>
    <n v="0"/>
    <n v="0"/>
    <n v="0"/>
    <n v="0"/>
    <n v="0"/>
    <n v="109561.44"/>
    <n v="1130308.1399999999"/>
    <n v="1130308.1399999999"/>
    <n v="0"/>
    <n v="0"/>
    <n v="0"/>
    <n v="0"/>
    <n v="0"/>
    <n v="0"/>
    <n v="0"/>
  </r>
  <r>
    <s v="6.04.02.01"/>
    <x v="2"/>
    <s v="Electron Storage Ring Magnets - Dipole, Sextupole"/>
    <x v="4"/>
    <x v="4"/>
    <x v="4"/>
    <x v="4"/>
    <x v="9"/>
    <x v="2"/>
    <x v="2"/>
    <x v="1"/>
    <x v="0"/>
    <s v="D.APP64"/>
    <n v="0"/>
    <n v="0"/>
    <n v="0"/>
    <n v="0"/>
    <n v="0"/>
    <n v="0"/>
    <n v="0"/>
    <n v="5821392.0899999999"/>
    <n v="0"/>
    <n v="0"/>
    <n v="0"/>
    <n v="0"/>
    <n v="0"/>
    <n v="0"/>
    <n v="0"/>
    <n v="0"/>
    <n v="0"/>
  </r>
  <r>
    <s v="6.04.02.02"/>
    <x v="2"/>
    <s v="Electron Storage Ring Magnets - Dipole, Sextupole"/>
    <x v="2"/>
    <x v="2"/>
    <x v="2"/>
    <x v="2"/>
    <x v="2"/>
    <x v="2"/>
    <x v="2"/>
    <x v="1"/>
    <x v="0"/>
    <s v="Labor - 09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6.04.02.04"/>
    <x v="2"/>
    <s v="Electron Storage Ring Magnets - Dipole, Sextupole"/>
    <x v="5"/>
    <x v="5"/>
    <x v="5"/>
    <x v="5"/>
    <x v="10"/>
    <x v="2"/>
    <x v="2"/>
    <x v="1"/>
    <x v="0"/>
    <s v="Labor - 105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6.10.08"/>
    <x v="3"/>
    <s v="Electronics"/>
    <x v="6"/>
    <x v="6"/>
    <x v="6"/>
    <x v="6"/>
    <x v="11"/>
    <x v="3"/>
    <x v="3"/>
    <x v="2"/>
    <x v="1"/>
    <s v="P.S1033"/>
    <n v="0"/>
    <n v="0"/>
    <n v="0"/>
    <n v="0"/>
    <n v="0"/>
    <n v="0"/>
    <n v="0"/>
    <n v="1396700.51"/>
    <n v="0"/>
    <n v="0"/>
    <n v="0"/>
    <n v="0"/>
    <n v="0"/>
    <n v="0"/>
    <n v="0"/>
    <n v="0"/>
    <n v="0"/>
  </r>
  <r>
    <s v="6.10.08"/>
    <x v="3"/>
    <s v="Electronics"/>
    <x v="6"/>
    <x v="6"/>
    <x v="6"/>
    <x v="6"/>
    <x v="11"/>
    <x v="3"/>
    <x v="3"/>
    <x v="2"/>
    <x v="1"/>
    <s v="P.S1131"/>
    <n v="0"/>
    <n v="0"/>
    <n v="0"/>
    <n v="0"/>
    <n v="0"/>
    <n v="0"/>
    <n v="0"/>
    <n v="71008.63"/>
    <n v="0"/>
    <n v="0"/>
    <n v="0"/>
    <n v="0"/>
    <n v="0"/>
    <n v="0"/>
    <n v="0"/>
    <n v="0"/>
    <n v="0"/>
  </r>
  <r>
    <s v="6.04.02.04"/>
    <x v="2"/>
    <s v="Electron Storage Ring Magnets - Dipole, Sextupole"/>
    <x v="5"/>
    <x v="5"/>
    <x v="5"/>
    <x v="5"/>
    <x v="10"/>
    <x v="2"/>
    <x v="2"/>
    <x v="1"/>
    <x v="0"/>
    <s v="P.S1135"/>
    <n v="0"/>
    <n v="0"/>
    <n v="0"/>
    <n v="0"/>
    <n v="0"/>
    <n v="0"/>
    <n v="0"/>
    <n v="181755.46"/>
    <n v="0"/>
    <n v="0"/>
    <n v="0"/>
    <n v="0"/>
    <n v="0"/>
    <n v="0"/>
    <n v="0"/>
    <n v="0"/>
    <n v="0"/>
  </r>
  <r>
    <s v="6.04.02.01"/>
    <x v="2"/>
    <s v="Electron Storage Ring Magnets - Dipole, Sextupole"/>
    <x v="4"/>
    <x v="4"/>
    <x v="4"/>
    <x v="4"/>
    <x v="9"/>
    <x v="2"/>
    <x v="2"/>
    <x v="1"/>
    <x v="0"/>
    <s v="P.S1138"/>
    <n v="0"/>
    <n v="0"/>
    <n v="0"/>
    <n v="0"/>
    <n v="0"/>
    <n v="0"/>
    <n v="0"/>
    <n v="85311.73"/>
    <n v="0"/>
    <n v="0"/>
    <n v="0"/>
    <n v="0"/>
    <n v="0"/>
    <n v="0"/>
    <n v="0"/>
    <n v="0"/>
    <n v="0"/>
  </r>
  <r>
    <s v="6.04.03.01.01.03"/>
    <x v="4"/>
    <s v="Electron Storage Ring Magnets - Quadrupole, Corrector"/>
    <x v="7"/>
    <x v="7"/>
    <x v="5"/>
    <x v="7"/>
    <x v="12"/>
    <x v="4"/>
    <x v="4"/>
    <x v="3"/>
    <x v="1"/>
    <s v="P.S1143"/>
    <n v="0"/>
    <n v="0"/>
    <n v="0"/>
    <n v="0"/>
    <n v="0"/>
    <n v="0"/>
    <n v="90147.12"/>
    <n v="0"/>
    <n v="0"/>
    <n v="0"/>
    <n v="0"/>
    <n v="0"/>
    <n v="0"/>
    <n v="0"/>
    <n v="0"/>
    <n v="0"/>
    <n v="0"/>
  </r>
  <r>
    <s v="6.04.03.01.01.02"/>
    <x v="4"/>
    <s v="Electron Storage Ring Magnets - Quadrupole, Corrector"/>
    <x v="7"/>
    <x v="7"/>
    <x v="7"/>
    <x v="8"/>
    <x v="13"/>
    <x v="4"/>
    <x v="4"/>
    <x v="3"/>
    <x v="1"/>
    <s v="S.P.541"/>
    <n v="0"/>
    <n v="0"/>
    <n v="0"/>
    <n v="0"/>
    <n v="0"/>
    <n v="1199807.07"/>
    <n v="32641.5"/>
    <n v="48570.54"/>
    <n v="0"/>
    <n v="0"/>
    <n v="0"/>
    <n v="0"/>
    <n v="0"/>
    <n v="0"/>
    <n v="0"/>
    <n v="0"/>
    <n v="0"/>
  </r>
  <r>
    <s v="6.10.05.03.01"/>
    <x v="1"/>
    <s v="Electromagnetic Calorimetry"/>
    <x v="8"/>
    <x v="8"/>
    <x v="1"/>
    <x v="1"/>
    <x v="14"/>
    <x v="1"/>
    <x v="1"/>
    <x v="0"/>
    <x v="0"/>
    <s v="S.P175.B"/>
    <n v="0"/>
    <n v="0"/>
    <n v="0"/>
    <n v="0"/>
    <n v="0"/>
    <n v="0"/>
    <n v="0"/>
    <n v="543029.24"/>
    <n v="0"/>
    <n v="0"/>
    <n v="0"/>
    <n v="0"/>
    <n v="0"/>
    <n v="0"/>
    <n v="0"/>
    <n v="0"/>
    <n v="0"/>
  </r>
  <r>
    <s v="6.10.07"/>
    <x v="5"/>
    <s v="Detector Magnets"/>
    <x v="9"/>
    <x v="9"/>
    <x v="8"/>
    <x v="9"/>
    <x v="15"/>
    <x v="5"/>
    <x v="5"/>
    <x v="2"/>
    <x v="1"/>
    <s v="S.P322"/>
    <n v="0"/>
    <n v="0"/>
    <n v="0"/>
    <n v="0"/>
    <n v="0"/>
    <n v="3476.47"/>
    <n v="6761.33"/>
    <n v="6761.33"/>
    <n v="6788.7"/>
    <n v="624979.20000000007"/>
    <n v="0"/>
    <n v="0"/>
    <n v="0"/>
    <n v="0"/>
    <n v="0"/>
    <n v="0"/>
    <n v="0"/>
  </r>
  <r>
    <s v="6.10.06.03"/>
    <x v="6"/>
    <s v="Hadronic Calorimetry"/>
    <x v="10"/>
    <x v="10"/>
    <x v="9"/>
    <x v="10"/>
    <x v="16"/>
    <x v="6"/>
    <x v="6"/>
    <x v="0"/>
    <x v="0"/>
    <s v="S.P442.B"/>
    <n v="0"/>
    <n v="0"/>
    <n v="0"/>
    <n v="0"/>
    <n v="0"/>
    <n v="0"/>
    <n v="1088034.32"/>
    <n v="0"/>
    <n v="0"/>
    <n v="0"/>
    <n v="0"/>
    <n v="0"/>
    <n v="0"/>
    <n v="0"/>
    <n v="0"/>
    <n v="0"/>
    <n v="0"/>
  </r>
  <r>
    <s v="6.04.02.02"/>
    <x v="2"/>
    <s v="Electron Storage Ring Magnets - Dipole, Sextupole"/>
    <x v="2"/>
    <x v="2"/>
    <x v="2"/>
    <x v="2"/>
    <x v="2"/>
    <x v="2"/>
    <x v="2"/>
    <x v="1"/>
    <x v="0"/>
    <s v="S.P540"/>
    <n v="0"/>
    <n v="0"/>
    <n v="0"/>
    <n v="0"/>
    <n v="0"/>
    <n v="0"/>
    <n v="692809.04"/>
    <n v="0"/>
    <n v="0"/>
    <n v="0"/>
    <n v="0"/>
    <n v="0"/>
    <n v="0"/>
    <n v="0"/>
    <n v="0"/>
    <n v="0"/>
    <n v="0"/>
  </r>
  <r>
    <s v="6.04.03.01.01.02"/>
    <x v="4"/>
    <s v="Electron Storage Ring Magnets - Quadrupole, Corrector"/>
    <x v="7"/>
    <x v="7"/>
    <x v="7"/>
    <x v="8"/>
    <x v="13"/>
    <x v="4"/>
    <x v="4"/>
    <x v="3"/>
    <x v="1"/>
    <s v="S.P542"/>
    <n v="0"/>
    <n v="0"/>
    <n v="0"/>
    <n v="0"/>
    <n v="0"/>
    <n v="351770.75"/>
    <n v="13201.05"/>
    <n v="0"/>
    <n v="13201.05"/>
    <n v="0"/>
    <n v="0"/>
    <n v="0"/>
    <n v="0"/>
    <n v="0"/>
    <n v="0"/>
    <n v="0"/>
    <n v="0"/>
  </r>
  <r>
    <s v="6.04.03.01.01.03"/>
    <x v="4"/>
    <s v="Electron Storage Ring Magnets - Quadrupole, Corrector"/>
    <x v="7"/>
    <x v="7"/>
    <x v="5"/>
    <x v="7"/>
    <x v="12"/>
    <x v="4"/>
    <x v="4"/>
    <x v="3"/>
    <x v="1"/>
    <s v="S.P543"/>
    <n v="0"/>
    <n v="0"/>
    <n v="0"/>
    <n v="0"/>
    <n v="0"/>
    <n v="0"/>
    <n v="563370.77"/>
    <n v="0"/>
    <n v="0"/>
    <n v="0"/>
    <n v="0"/>
    <n v="0"/>
    <n v="0"/>
    <n v="0"/>
    <n v="0"/>
    <n v="0"/>
    <n v="0"/>
  </r>
  <r>
    <s v="6.04.02.01"/>
    <x v="2"/>
    <s v="Electron Storage Ring Magnets - Dipole, Sextupole"/>
    <x v="4"/>
    <x v="4"/>
    <x v="4"/>
    <x v="4"/>
    <x v="5"/>
    <x v="2"/>
    <x v="2"/>
    <x v="1"/>
    <x v="0"/>
    <s v="T.098"/>
    <n v="0"/>
    <n v="0"/>
    <n v="0"/>
    <n v="0"/>
    <n v="0"/>
    <n v="0"/>
    <n v="5372.93"/>
    <n v="7432.55"/>
    <n v="7432.55"/>
    <n v="89.55"/>
    <n v="0"/>
    <n v="0"/>
    <n v="0"/>
    <n v="0"/>
    <n v="0"/>
    <n v="0"/>
    <n v="0"/>
  </r>
  <r>
    <s v="6.04.02.01"/>
    <x v="2"/>
    <s v="Electron Storage Ring Magnets - Dipole, Sextupole"/>
    <x v="4"/>
    <x v="4"/>
    <x v="4"/>
    <x v="4"/>
    <x v="6"/>
    <x v="2"/>
    <x v="2"/>
    <x v="1"/>
    <x v="0"/>
    <s v="T.103"/>
    <n v="0"/>
    <n v="0"/>
    <n v="0"/>
    <n v="0"/>
    <n v="0"/>
    <n v="0"/>
    <n v="5372.93"/>
    <n v="7432.55"/>
    <n v="7432.55"/>
    <n v="89.55"/>
    <n v="0"/>
    <n v="0"/>
    <n v="0"/>
    <n v="0"/>
    <n v="0"/>
    <n v="0"/>
    <n v="0"/>
  </r>
  <r>
    <s v="6.04.02.01"/>
    <x v="2"/>
    <s v="Electron Storage Ring Magnets - Dipole, Sextupole"/>
    <x v="4"/>
    <x v="4"/>
    <x v="4"/>
    <x v="4"/>
    <x v="7"/>
    <x v="2"/>
    <x v="2"/>
    <x v="1"/>
    <x v="0"/>
    <s v="T.104"/>
    <n v="0"/>
    <n v="0"/>
    <n v="0"/>
    <n v="0"/>
    <n v="0"/>
    <n v="0"/>
    <n v="5372.93"/>
    <n v="7432.55"/>
    <n v="7432.55"/>
    <n v="89.55"/>
    <n v="0"/>
    <n v="0"/>
    <n v="0"/>
    <n v="0"/>
    <n v="0"/>
    <n v="0"/>
    <n v="0"/>
  </r>
  <r>
    <s v="6.04.02.01"/>
    <x v="2"/>
    <s v="Electron Storage Ring Magnets - Dipole, Sextupole"/>
    <x v="4"/>
    <x v="4"/>
    <x v="4"/>
    <x v="4"/>
    <x v="8"/>
    <x v="2"/>
    <x v="2"/>
    <x v="1"/>
    <x v="0"/>
    <s v="T.107"/>
    <n v="0"/>
    <n v="0"/>
    <n v="0"/>
    <n v="0"/>
    <n v="0"/>
    <n v="0"/>
    <n v="5372.93"/>
    <n v="7432.55"/>
    <n v="7432.55"/>
    <n v="89.55"/>
    <n v="0"/>
    <n v="0"/>
    <n v="0"/>
    <n v="0"/>
    <n v="0"/>
    <n v="0"/>
    <n v="0"/>
  </r>
  <r>
    <s v="6.04.03.01.01.02"/>
    <x v="4"/>
    <s v="Electron Storage Ring Magnets - Quadrupole, Corrector"/>
    <x v="7"/>
    <x v="7"/>
    <x v="7"/>
    <x v="8"/>
    <x v="13"/>
    <x v="4"/>
    <x v="4"/>
    <x v="3"/>
    <x v="1"/>
    <s v="T.LLP027"/>
    <n v="0"/>
    <n v="0"/>
    <n v="0"/>
    <n v="0"/>
    <n v="0"/>
    <n v="2803"/>
    <n v="0"/>
    <n v="0"/>
    <n v="0"/>
    <n v="0"/>
    <n v="0"/>
    <n v="0"/>
    <n v="0"/>
    <n v="0"/>
    <n v="0"/>
    <n v="0"/>
    <n v="0"/>
  </r>
  <r>
    <s v="6.04.03.01.01.02"/>
    <x v="4"/>
    <s v="Electron Storage Ring Magnets - Quadrupole, Corrector"/>
    <x v="7"/>
    <x v="7"/>
    <x v="7"/>
    <x v="8"/>
    <x v="13"/>
    <x v="4"/>
    <x v="4"/>
    <x v="3"/>
    <x v="1"/>
    <s v="T.LLP028"/>
    <n v="0"/>
    <n v="0"/>
    <n v="0"/>
    <n v="0"/>
    <n v="0"/>
    <n v="2803"/>
    <n v="0"/>
    <n v="0"/>
    <n v="0"/>
    <n v="0"/>
    <n v="0"/>
    <n v="0"/>
    <n v="0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9DA2033-58AF-4FD4-8BBD-E781DD3F189A}" name="PivotTable1" cacheId="9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compact="0" compactData="0" gridDropZones="1" multipleFieldFilters="0">
  <location ref="A3:U22" firstHeaderRow="1" firstDataRow="2" firstDataCol="10"/>
  <pivotFields count="30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7">
        <item x="2"/>
        <item x="4"/>
        <item x="1"/>
        <item x="6"/>
        <item x="5"/>
        <item x="3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1">
        <item x="7"/>
        <item x="3"/>
        <item x="1"/>
        <item x="8"/>
        <item x="10"/>
        <item x="9"/>
        <item x="0"/>
        <item x="4"/>
        <item x="6"/>
        <item x="2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1">
        <item x="3"/>
        <item x="1"/>
        <item x="7"/>
        <item x="8"/>
        <item x="10"/>
        <item x="9"/>
        <item x="0"/>
        <item x="4"/>
        <item x="6"/>
        <item x="2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0">
        <item x="3"/>
        <item x="1"/>
        <item x="8"/>
        <item x="4"/>
        <item x="6"/>
        <item x="9"/>
        <item x="2"/>
        <item x="5"/>
        <item x="0"/>
        <item x="7"/>
      </items>
    </pivotField>
    <pivotField axis="axisRow" compact="0" outline="0" showAll="0" defaultSubtotal="0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</pivotField>
    <pivotField axis="axisRow" compact="0" outline="0" subtotalTop="0" showAll="0" defaultSubtotal="0">
      <items count="17">
        <item x="12"/>
        <item x="13"/>
        <item x="2"/>
        <item x="3"/>
        <item x="4"/>
        <item x="1"/>
        <item x="0"/>
        <item x="10"/>
        <item x="9"/>
        <item x="5"/>
        <item x="6"/>
        <item x="7"/>
        <item x="8"/>
        <item x="16"/>
        <item x="14"/>
        <item x="15"/>
        <item x="11"/>
      </items>
    </pivotField>
    <pivotField axis="axisRow" compact="0" outline="0" subtotalTop="0" showAll="0" defaultSubtotal="0">
      <items count="7">
        <item x="1"/>
        <item x="6"/>
        <item x="4"/>
        <item x="5"/>
        <item x="0"/>
        <item x="2"/>
        <item x="3"/>
      </items>
    </pivotField>
    <pivotField axis="axisRow" compact="0" outline="0" subtotalTop="0" showAll="0" defaultSubtotal="0">
      <items count="7">
        <item x="2"/>
        <item x="6"/>
        <item x="5"/>
        <item x="0"/>
        <item x="1"/>
        <item x="4"/>
        <item x="3"/>
      </items>
    </pivotField>
    <pivotField axis="axisRow" compact="0" outline="0" showAll="0" defaultSubtotal="0">
      <items count="4">
        <item x="0"/>
        <item x="2"/>
        <item x="3"/>
        <item x="1"/>
      </items>
    </pivotField>
    <pivotField axis="axisRow" compact="0" outline="0" showAll="0" defaultSubtotal="0">
      <items count="2">
        <item x="0"/>
        <item x="1"/>
      </items>
    </pivotField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ubtotalTop="0" showAll="0" defaultSubtotal="0"/>
    <pivotField dataField="1"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</pivotFields>
  <rowFields count="10">
    <field x="1"/>
    <field x="3"/>
    <field x="4"/>
    <field x="5"/>
    <field x="6"/>
    <field x="7"/>
    <field x="11"/>
    <field x="8"/>
    <field x="9"/>
    <field x="10"/>
  </rowFields>
  <rowItems count="18">
    <i>
      <x/>
      <x v="7"/>
      <x v="7"/>
      <x v="3"/>
      <x v="4"/>
      <x v="8"/>
      <x/>
      <x v="5"/>
      <x/>
      <x v="3"/>
    </i>
    <i r="5">
      <x v="9"/>
      <x/>
      <x v="5"/>
      <x/>
      <x v="3"/>
    </i>
    <i r="5">
      <x v="10"/>
      <x/>
      <x v="5"/>
      <x/>
      <x v="3"/>
    </i>
    <i r="5">
      <x v="11"/>
      <x/>
      <x v="5"/>
      <x/>
      <x v="3"/>
    </i>
    <i r="5">
      <x v="12"/>
      <x/>
      <x v="5"/>
      <x/>
      <x v="3"/>
    </i>
    <i r="1">
      <x v="9"/>
      <x v="9"/>
      <x v="6"/>
      <x v="2"/>
      <x v="2"/>
      <x/>
      <x v="5"/>
      <x/>
      <x v="3"/>
    </i>
    <i r="1">
      <x v="10"/>
      <x v="10"/>
      <x v="7"/>
      <x v="5"/>
      <x v="7"/>
      <x/>
      <x v="5"/>
      <x/>
      <x v="3"/>
    </i>
    <i>
      <x v="1"/>
      <x/>
      <x v="2"/>
      <x v="7"/>
      <x v="7"/>
      <x/>
      <x v="1"/>
      <x v="2"/>
      <x v="5"/>
      <x v="2"/>
    </i>
    <i r="3">
      <x v="9"/>
      <x v="8"/>
      <x v="1"/>
      <x v="1"/>
      <x v="2"/>
      <x v="5"/>
      <x v="2"/>
    </i>
    <i>
      <x v="2"/>
      <x v="1"/>
      <x/>
      <x/>
      <x v="3"/>
      <x v="3"/>
      <x/>
      <x/>
      <x v="4"/>
      <x/>
    </i>
    <i r="5">
      <x v="4"/>
      <x/>
      <x/>
      <x v="4"/>
      <x/>
    </i>
    <i r="1">
      <x v="2"/>
      <x v="1"/>
      <x v="1"/>
      <x v="1"/>
      <x v="5"/>
      <x/>
      <x/>
      <x v="4"/>
      <x/>
    </i>
    <i r="1">
      <x v="3"/>
      <x v="3"/>
      <x v="1"/>
      <x v="1"/>
      <x v="14"/>
      <x/>
      <x/>
      <x v="4"/>
      <x/>
    </i>
    <i>
      <x v="3"/>
      <x v="4"/>
      <x v="4"/>
      <x v="5"/>
      <x v="10"/>
      <x v="13"/>
      <x/>
      <x v="1"/>
      <x v="1"/>
      <x/>
    </i>
    <i>
      <x v="4"/>
      <x v="5"/>
      <x v="5"/>
      <x v="2"/>
      <x v="9"/>
      <x v="15"/>
      <x v="1"/>
      <x v="3"/>
      <x v="2"/>
      <x v="1"/>
    </i>
    <i>
      <x v="5"/>
      <x v="8"/>
      <x v="8"/>
      <x v="4"/>
      <x v="6"/>
      <x v="16"/>
      <x v="1"/>
      <x v="6"/>
      <x v="6"/>
      <x v="1"/>
    </i>
    <i>
      <x v="6"/>
      <x v="6"/>
      <x v="6"/>
      <x v="8"/>
      <x/>
      <x v="6"/>
      <x/>
      <x v="4"/>
      <x v="3"/>
      <x/>
    </i>
    <i t="grand">
      <x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dataFields count="11">
    <dataField name="FY20" fld="13" baseField="8" baseItem="3"/>
    <dataField name="FY21" fld="14" baseField="8" baseItem="3"/>
    <dataField name="FY22" fld="15" baseField="0" baseItem="0"/>
    <dataField name="FY23" fld="16" baseField="0" baseItem="0"/>
    <dataField name="FY24" fld="17" baseField="0" baseItem="0"/>
    <dataField name="FY25" fld="18" baseField="0" baseItem="0"/>
    <dataField name="FY26" fld="19" baseField="0" baseItem="0"/>
    <dataField name="FY27" fld="20" baseField="0" baseItem="0"/>
    <dataField name="FY28" fld="21" baseField="0" baseItem="0"/>
    <dataField name="FY29" fld="22" baseField="0" baseItem="0"/>
    <dataField name="FY30" fld="2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7A573E6-CF3A-4D2A-BBF4-62793E5A3B0A}" name="PivotTable2" cacheId="1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compact="0" compactData="0" gridDropZones="1" multipleFieldFilters="0">
  <location ref="A3:U22" firstHeaderRow="1" firstDataRow="2" firstDataCol="10"/>
  <pivotFields count="30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7">
        <item x="2"/>
        <item x="4"/>
        <item x="1"/>
        <item x="6"/>
        <item x="5"/>
        <item x="3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1">
        <item x="7"/>
        <item x="3"/>
        <item x="1"/>
        <item x="8"/>
        <item x="10"/>
        <item x="9"/>
        <item x="0"/>
        <item x="4"/>
        <item x="6"/>
        <item x="2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1">
        <item x="3"/>
        <item x="1"/>
        <item x="7"/>
        <item x="8"/>
        <item x="10"/>
        <item x="9"/>
        <item x="0"/>
        <item x="4"/>
        <item x="6"/>
        <item x="2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0">
        <item x="3"/>
        <item x="1"/>
        <item x="8"/>
        <item x="4"/>
        <item x="6"/>
        <item x="9"/>
        <item x="2"/>
        <item x="5"/>
        <item x="0"/>
        <item x="7"/>
      </items>
    </pivotField>
    <pivotField axis="axisRow" compact="0" outline="0" showAll="0" defaultSubtotal="0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</pivotField>
    <pivotField axis="axisRow" compact="0" outline="0" subtotalTop="0" showAll="0" defaultSubtotal="0">
      <items count="17">
        <item x="12"/>
        <item x="13"/>
        <item x="2"/>
        <item x="3"/>
        <item x="4"/>
        <item x="1"/>
        <item x="0"/>
        <item x="10"/>
        <item x="9"/>
        <item x="5"/>
        <item x="6"/>
        <item x="7"/>
        <item x="8"/>
        <item x="16"/>
        <item x="14"/>
        <item x="15"/>
        <item x="11"/>
      </items>
    </pivotField>
    <pivotField axis="axisRow" compact="0" outline="0" subtotalTop="0" showAll="0" defaultSubtotal="0">
      <items count="7">
        <item x="1"/>
        <item x="6"/>
        <item x="4"/>
        <item x="5"/>
        <item x="0"/>
        <item x="2"/>
        <item x="3"/>
      </items>
    </pivotField>
    <pivotField axis="axisRow" compact="0" outline="0" subtotalTop="0" showAll="0" defaultSubtotal="0">
      <items count="7">
        <item x="2"/>
        <item x="6"/>
        <item x="5"/>
        <item x="0"/>
        <item x="1"/>
        <item x="4"/>
        <item x="3"/>
      </items>
    </pivotField>
    <pivotField axis="axisRow" compact="0" outline="0" showAll="0" defaultSubtotal="0">
      <items count="4">
        <item x="0"/>
        <item x="2"/>
        <item x="3"/>
        <item x="1"/>
      </items>
    </pivotField>
    <pivotField axis="axisRow" compact="0" outline="0" showAll="0" sortType="ascending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ubtotalTop="0" showAll="0" defaultSubtotal="0"/>
    <pivotField dataField="1"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</pivotFields>
  <rowFields count="10">
    <field x="1"/>
    <field x="3"/>
    <field x="4"/>
    <field x="5"/>
    <field x="6"/>
    <field x="7"/>
    <field x="11"/>
    <field x="8"/>
    <field x="9"/>
    <field x="10"/>
  </rowFields>
  <rowItems count="18">
    <i>
      <x/>
      <x v="7"/>
      <x v="7"/>
      <x v="3"/>
      <x v="4"/>
      <x v="8"/>
      <x/>
      <x v="5"/>
      <x/>
      <x v="3"/>
    </i>
    <i r="5">
      <x v="9"/>
      <x/>
      <x v="5"/>
      <x/>
      <x v="3"/>
    </i>
    <i r="5">
      <x v="10"/>
      <x/>
      <x v="5"/>
      <x/>
      <x v="3"/>
    </i>
    <i r="5">
      <x v="11"/>
      <x/>
      <x v="5"/>
      <x/>
      <x v="3"/>
    </i>
    <i r="5">
      <x v="12"/>
      <x/>
      <x v="5"/>
      <x/>
      <x v="3"/>
    </i>
    <i r="1">
      <x v="9"/>
      <x v="9"/>
      <x v="6"/>
      <x v="2"/>
      <x v="2"/>
      <x/>
      <x v="5"/>
      <x/>
      <x v="3"/>
    </i>
    <i r="1">
      <x v="10"/>
      <x v="10"/>
      <x v="7"/>
      <x v="5"/>
      <x v="7"/>
      <x/>
      <x v="5"/>
      <x/>
      <x v="3"/>
    </i>
    <i>
      <x v="1"/>
      <x/>
      <x v="2"/>
      <x v="7"/>
      <x v="7"/>
      <x/>
      <x v="1"/>
      <x v="2"/>
      <x v="5"/>
      <x v="2"/>
    </i>
    <i r="3">
      <x v="9"/>
      <x v="8"/>
      <x v="1"/>
      <x v="1"/>
      <x v="2"/>
      <x v="5"/>
      <x v="2"/>
    </i>
    <i>
      <x v="2"/>
      <x v="1"/>
      <x/>
      <x/>
      <x v="3"/>
      <x v="3"/>
      <x/>
      <x/>
      <x v="4"/>
      <x/>
    </i>
    <i r="5">
      <x v="4"/>
      <x/>
      <x/>
      <x v="4"/>
      <x/>
    </i>
    <i r="1">
      <x v="2"/>
      <x v="1"/>
      <x v="1"/>
      <x v="1"/>
      <x v="5"/>
      <x/>
      <x/>
      <x v="4"/>
      <x/>
    </i>
    <i r="1">
      <x v="3"/>
      <x v="3"/>
      <x v="1"/>
      <x v="1"/>
      <x v="14"/>
      <x/>
      <x/>
      <x v="4"/>
      <x/>
    </i>
    <i>
      <x v="3"/>
      <x v="4"/>
      <x v="4"/>
      <x v="5"/>
      <x v="10"/>
      <x v="13"/>
      <x/>
      <x v="1"/>
      <x v="1"/>
      <x/>
    </i>
    <i>
      <x v="4"/>
      <x v="5"/>
      <x v="5"/>
      <x v="2"/>
      <x v="9"/>
      <x v="15"/>
      <x v="1"/>
      <x v="3"/>
      <x v="2"/>
      <x v="1"/>
    </i>
    <i>
      <x v="5"/>
      <x v="8"/>
      <x v="8"/>
      <x v="4"/>
      <x v="6"/>
      <x v="16"/>
      <x v="1"/>
      <x v="6"/>
      <x v="6"/>
      <x v="1"/>
    </i>
    <i>
      <x v="6"/>
      <x v="6"/>
      <x v="6"/>
      <x v="8"/>
      <x/>
      <x v="6"/>
      <x/>
      <x v="4"/>
      <x v="3"/>
      <x/>
    </i>
    <i t="grand">
      <x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dataFields count="11">
    <dataField name="FY20" fld="13" baseField="0" baseItem="0"/>
    <dataField name="FY21" fld="14" baseField="0" baseItem="0"/>
    <dataField name="FY22" fld="15" baseField="0" baseItem="0"/>
    <dataField name="FY23" fld="16" baseField="0" baseItem="0"/>
    <dataField name="FY24" fld="17" baseField="0" baseItem="0"/>
    <dataField name="FY25" fld="18" baseField="0" baseItem="0"/>
    <dataField name="FY26" fld="19" baseField="0" baseItem="0"/>
    <dataField name="FY27" fld="20" baseField="0" baseItem="0"/>
    <dataField name="FY28" fld="21" baseField="0" baseItem="0"/>
    <dataField name="FY29" fld="22" baseField="0" baseItem="0"/>
    <dataField name="FY30" fld="2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66E7E04-EEF7-4D13-832D-2247294547E8}" name="PivotTable1" cacheId="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P20" firstHeaderRow="0" firstDataRow="1" firstDataCol="1" rowPageCount="1" colPageCount="1"/>
  <pivotFields count="41">
    <pivotField showAll="0"/>
    <pivotField showAll="0"/>
    <pivotField showAll="0"/>
    <pivotField showAll="0"/>
    <pivotField axis="axisPage" multipleItemSelectionAllowed="1" showAll="0">
      <items count="7">
        <item h="1" x="2"/>
        <item h="1" x="3"/>
        <item x="0"/>
        <item x="1"/>
        <item h="1" x="4"/>
        <item h="1"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7">
        <item x="1"/>
        <item x="7"/>
        <item x="9"/>
        <item x="15"/>
        <item x="10"/>
        <item x="5"/>
        <item x="8"/>
        <item x="0"/>
        <item x="2"/>
        <item x="13"/>
        <item x="6"/>
        <item x="14"/>
        <item x="11"/>
        <item x="4"/>
        <item x="3"/>
        <item x="12"/>
        <item t="default"/>
      </items>
    </pivotField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/>
  </pivotFields>
  <rowFields count="1">
    <field x="18"/>
  </rowFields>
  <row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rowItems>
  <colFields count="1">
    <field x="-2"/>
  </colFields>
  <colItems count="1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</colItems>
  <pageFields count="1">
    <pageField fld="4" hier="-1"/>
  </pageFields>
  <dataFields count="15">
    <dataField name="Sum of FY2020" fld="23" baseField="0" baseItem="0"/>
    <dataField name="Sum of FY2021" fld="24" baseField="0" baseItem="0"/>
    <dataField name="Sum of FY2022" fld="25" baseField="0" baseItem="0"/>
    <dataField name="Sum of FY2023" fld="26" baseField="0" baseItem="0"/>
    <dataField name="Sum of FY2024" fld="27" baseField="0" baseItem="0"/>
    <dataField name="Sum of FY2025" fld="28" baseField="0" baseItem="0"/>
    <dataField name="Sum of FY2026" fld="29" baseField="0" baseItem="0"/>
    <dataField name="Sum of FY2027" fld="30" baseField="0" baseItem="0"/>
    <dataField name="Sum of FY2028" fld="31" baseField="0" baseItem="0"/>
    <dataField name="Sum of FY2029" fld="32" baseField="0" baseItem="0"/>
    <dataField name="Sum of FY2030" fld="33" baseField="0" baseItem="0"/>
    <dataField name="Sum of FY2031" fld="34" baseField="0" baseItem="0"/>
    <dataField name="Sum of FY2032" fld="35" baseField="0" baseItem="0"/>
    <dataField name="Sum of FY2033" fld="36" baseField="0" baseItem="0"/>
    <dataField name="Sum of FY2034" fld="37" baseField="0" baseItem="0"/>
  </dataFields>
  <formats count="2">
    <format dxfId="82">
      <pivotArea outline="0" collapsedLevelsAreSubtotals="1" fieldPosition="0"/>
    </format>
    <format dxfId="81">
      <pivotArea collapsedLevelsAreSubtotals="1" fieldPosition="0">
        <references count="2">
          <reference field="4294967294" count="14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  <reference field="18" count="1">
            <x v="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2013 - 2022 Theme">
  <a:themeElements>
    <a:clrScheme name="Custom 1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A5A5A5"/>
      </a:accent1>
      <a:accent2>
        <a:srgbClr val="4472C4"/>
      </a:accent2>
      <a:accent3>
        <a:srgbClr val="ED7D31"/>
      </a:accent3>
      <a:accent4>
        <a:srgbClr val="A5A5A5"/>
      </a:accent4>
      <a:accent5>
        <a:srgbClr val="4472C4"/>
      </a:accent5>
      <a:accent6>
        <a:srgbClr val="ED7D31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2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E17D37-C0AC-4B35-8EC3-AFAE1189C35C}">
  <sheetPr codeName="Sheet18">
    <tabColor theme="6"/>
  </sheetPr>
  <dimension ref="A1:F24"/>
  <sheetViews>
    <sheetView workbookViewId="0">
      <selection activeCell="B30" sqref="B30"/>
    </sheetView>
  </sheetViews>
  <sheetFormatPr defaultRowHeight="15" x14ac:dyDescent="0.25"/>
  <cols>
    <col min="1" max="1" width="36.5703125" bestFit="1" customWidth="1"/>
    <col min="2" max="2" width="39" bestFit="1" customWidth="1"/>
    <col min="3" max="3" width="32" bestFit="1" customWidth="1"/>
    <col min="5" max="5" width="26" bestFit="1" customWidth="1"/>
    <col min="6" max="6" width="39" bestFit="1" customWidth="1"/>
    <col min="7" max="7" width="59.7109375" bestFit="1" customWidth="1"/>
    <col min="8" max="8" width="6.42578125" bestFit="1" customWidth="1"/>
  </cols>
  <sheetData>
    <row r="1" spans="1:6" x14ac:dyDescent="0.25">
      <c r="A1" t="s">
        <v>0</v>
      </c>
    </row>
    <row r="2" spans="1:6" x14ac:dyDescent="0.25">
      <c r="D2" s="55" t="s">
        <v>1</v>
      </c>
      <c r="E2" s="58" t="s">
        <v>2</v>
      </c>
      <c r="F2" s="59" t="s">
        <v>3</v>
      </c>
    </row>
    <row r="3" spans="1:6" x14ac:dyDescent="0.25">
      <c r="D3" s="56" t="s">
        <v>4</v>
      </c>
      <c r="E3" s="58" t="s">
        <v>5</v>
      </c>
      <c r="F3" s="59" t="s">
        <v>6</v>
      </c>
    </row>
    <row r="4" spans="1:6" x14ac:dyDescent="0.25">
      <c r="D4" s="56" t="s">
        <v>7</v>
      </c>
      <c r="E4" s="58" t="s">
        <v>8</v>
      </c>
      <c r="F4" s="59" t="s">
        <v>9</v>
      </c>
    </row>
    <row r="5" spans="1:6" x14ac:dyDescent="0.25">
      <c r="D5" s="56" t="s">
        <v>10</v>
      </c>
      <c r="E5" s="58" t="s">
        <v>11</v>
      </c>
      <c r="F5" s="59" t="s">
        <v>12</v>
      </c>
    </row>
    <row r="6" spans="1:6" x14ac:dyDescent="0.25">
      <c r="D6" s="56" t="s">
        <v>13</v>
      </c>
      <c r="E6" s="58" t="s">
        <v>14</v>
      </c>
      <c r="F6" s="59" t="s">
        <v>15</v>
      </c>
    </row>
    <row r="7" spans="1:6" x14ac:dyDescent="0.25">
      <c r="D7" s="56" t="s">
        <v>16</v>
      </c>
      <c r="E7" s="58" t="s">
        <v>17</v>
      </c>
      <c r="F7" s="59" t="s">
        <v>18</v>
      </c>
    </row>
    <row r="8" spans="1:6" x14ac:dyDescent="0.25">
      <c r="D8" s="56" t="s">
        <v>19</v>
      </c>
      <c r="E8" s="58" t="s">
        <v>20</v>
      </c>
      <c r="F8" s="59" t="s">
        <v>21</v>
      </c>
    </row>
    <row r="9" spans="1:6" x14ac:dyDescent="0.25">
      <c r="D9" s="56" t="s">
        <v>22</v>
      </c>
      <c r="E9" s="58" t="s">
        <v>23</v>
      </c>
      <c r="F9" s="59" t="s">
        <v>24</v>
      </c>
    </row>
    <row r="10" spans="1:6" x14ac:dyDescent="0.25">
      <c r="D10" s="56" t="s">
        <v>25</v>
      </c>
      <c r="E10" s="58" t="s">
        <v>26</v>
      </c>
      <c r="F10" s="46"/>
    </row>
    <row r="11" spans="1:6" x14ac:dyDescent="0.25">
      <c r="D11" s="56" t="s">
        <v>27</v>
      </c>
      <c r="E11" s="58" t="s">
        <v>28</v>
      </c>
      <c r="F11" s="46"/>
    </row>
    <row r="12" spans="1:6" x14ac:dyDescent="0.25">
      <c r="D12" s="56" t="s">
        <v>29</v>
      </c>
      <c r="E12" s="47"/>
      <c r="F12" s="46"/>
    </row>
    <row r="13" spans="1:6" ht="15.75" thickBot="1" x14ac:dyDescent="0.3">
      <c r="D13" s="57" t="s">
        <v>30</v>
      </c>
      <c r="E13" s="47"/>
      <c r="F13" s="46"/>
    </row>
    <row r="14" spans="1:6" x14ac:dyDescent="0.25">
      <c r="E14" s="47"/>
      <c r="F14" s="46"/>
    </row>
    <row r="15" spans="1:6" x14ac:dyDescent="0.25">
      <c r="E15" s="47"/>
      <c r="F15" s="46"/>
    </row>
    <row r="16" spans="1:6" x14ac:dyDescent="0.25">
      <c r="E16" s="47"/>
      <c r="F16" s="46"/>
    </row>
    <row r="17" spans="6:6" x14ac:dyDescent="0.25">
      <c r="F17" s="46"/>
    </row>
    <row r="18" spans="6:6" x14ac:dyDescent="0.25">
      <c r="F18" s="46"/>
    </row>
    <row r="19" spans="6:6" x14ac:dyDescent="0.25">
      <c r="F19" s="46"/>
    </row>
    <row r="20" spans="6:6" x14ac:dyDescent="0.25">
      <c r="F20" s="46"/>
    </row>
    <row r="21" spans="6:6" x14ac:dyDescent="0.25">
      <c r="F21" s="46"/>
    </row>
    <row r="22" spans="6:6" x14ac:dyDescent="0.25">
      <c r="F22" s="46"/>
    </row>
    <row r="23" spans="6:6" x14ac:dyDescent="0.25">
      <c r="F23" s="46"/>
    </row>
    <row r="24" spans="6:6" x14ac:dyDescent="0.25">
      <c r="F24" s="46"/>
    </row>
  </sheetData>
  <conditionalFormatting sqref="F10:F24 E12:E16">
    <cfRule type="duplicateValues" dxfId="80" priority="2"/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B1:X36"/>
  <sheetViews>
    <sheetView zoomScaleNormal="100" workbookViewId="0">
      <selection activeCell="B5" sqref="B5:B34"/>
    </sheetView>
  </sheetViews>
  <sheetFormatPr defaultRowHeight="15" x14ac:dyDescent="0.25"/>
  <cols>
    <col min="1" max="1" width="10.28515625" customWidth="1"/>
    <col min="2" max="2" width="20.140625" style="2" bestFit="1" customWidth="1"/>
    <col min="3" max="3" width="8" style="4" bestFit="1" customWidth="1"/>
    <col min="4" max="20" width="9.140625" style="4" customWidth="1"/>
    <col min="23" max="23" width="14.5703125" customWidth="1"/>
    <col min="24" max="24" width="15.85546875" customWidth="1"/>
  </cols>
  <sheetData>
    <row r="1" spans="2:24" x14ac:dyDescent="0.25">
      <c r="B1" t="s">
        <v>233</v>
      </c>
      <c r="C1" s="4" t="str">
        <f>IF(EXACT(SUM(C5:C721),SUM(D4:T4)),"","Total Sum Error")</f>
        <v/>
      </c>
      <c r="W1" t="s">
        <v>234</v>
      </c>
      <c r="X1" t="s">
        <v>243</v>
      </c>
    </row>
    <row r="2" spans="2:24" x14ac:dyDescent="0.25">
      <c r="C2" s="4">
        <f>SUM(C5:C721)</f>
        <v>0.21000000000000005</v>
      </c>
      <c r="D2" s="4">
        <f>SUM(D4:T4)</f>
        <v>0.21</v>
      </c>
      <c r="X2" t="s">
        <v>236</v>
      </c>
    </row>
    <row r="3" spans="2:24" s="3" customFormat="1" ht="30" x14ac:dyDescent="0.25">
      <c r="B3" s="8" t="s">
        <v>185</v>
      </c>
      <c r="C3" s="9" t="s">
        <v>237</v>
      </c>
      <c r="D3" s="9" t="s">
        <v>186</v>
      </c>
      <c r="E3" s="9" t="s">
        <v>187</v>
      </c>
      <c r="F3" s="9" t="s">
        <v>188</v>
      </c>
      <c r="G3" s="9" t="s">
        <v>189</v>
      </c>
      <c r="H3" s="9" t="s">
        <v>190</v>
      </c>
      <c r="I3" s="9" t="s">
        <v>191</v>
      </c>
      <c r="J3" s="9" t="s">
        <v>192</v>
      </c>
      <c r="K3" s="9" t="s">
        <v>193</v>
      </c>
      <c r="L3" s="9" t="s">
        <v>194</v>
      </c>
      <c r="M3" s="9" t="s">
        <v>195</v>
      </c>
      <c r="N3" s="9" t="s">
        <v>196</v>
      </c>
      <c r="O3" s="9" t="s">
        <v>197</v>
      </c>
      <c r="P3" s="9" t="s">
        <v>198</v>
      </c>
      <c r="Q3" s="9" t="s">
        <v>199</v>
      </c>
      <c r="R3" s="9" t="s">
        <v>200</v>
      </c>
      <c r="S3" s="9" t="s">
        <v>201</v>
      </c>
      <c r="T3" s="9" t="s">
        <v>202</v>
      </c>
      <c r="X3" t="s">
        <v>238</v>
      </c>
    </row>
    <row r="4" spans="2:24" s="3" customFormat="1" x14ac:dyDescent="0.25">
      <c r="B4" s="8" t="s">
        <v>237</v>
      </c>
      <c r="C4" s="9">
        <f>SUM(C5:C721)</f>
        <v>0.21000000000000005</v>
      </c>
      <c r="D4" s="9">
        <f t="shared" ref="D4:T4" si="0">SUM(D5:D647)</f>
        <v>0</v>
      </c>
      <c r="E4" s="9">
        <f t="shared" si="0"/>
        <v>0</v>
      </c>
      <c r="F4" s="9">
        <f t="shared" si="0"/>
        <v>0</v>
      </c>
      <c r="G4" s="9">
        <f t="shared" si="0"/>
        <v>0</v>
      </c>
      <c r="H4" s="9">
        <f t="shared" si="0"/>
        <v>0</v>
      </c>
      <c r="I4" s="9">
        <f t="shared" si="0"/>
        <v>6.0000000000000005E-2</v>
      </c>
      <c r="J4" s="9">
        <f t="shared" si="0"/>
        <v>0.11999999999999998</v>
      </c>
      <c r="K4" s="9">
        <f t="shared" si="0"/>
        <v>0.03</v>
      </c>
      <c r="L4" s="9">
        <f t="shared" si="0"/>
        <v>0</v>
      </c>
      <c r="M4" s="9">
        <f t="shared" si="0"/>
        <v>0</v>
      </c>
      <c r="N4" s="9">
        <f t="shared" si="0"/>
        <v>0</v>
      </c>
      <c r="O4" s="9">
        <f t="shared" si="0"/>
        <v>0</v>
      </c>
      <c r="P4" s="9">
        <f t="shared" si="0"/>
        <v>0</v>
      </c>
      <c r="Q4" s="9">
        <f t="shared" si="0"/>
        <v>0</v>
      </c>
      <c r="R4" s="9">
        <f t="shared" si="0"/>
        <v>0</v>
      </c>
      <c r="S4" s="9">
        <f t="shared" si="0"/>
        <v>0</v>
      </c>
      <c r="T4" s="9">
        <f t="shared" si="0"/>
        <v>0</v>
      </c>
      <c r="X4" t="s">
        <v>241</v>
      </c>
    </row>
    <row r="5" spans="2:24" x14ac:dyDescent="0.25">
      <c r="B5" s="39" t="s">
        <v>203</v>
      </c>
      <c r="C5" s="7">
        <f t="shared" ref="C5" si="1">SUM(D5:T5)</f>
        <v>0.01</v>
      </c>
      <c r="D5" s="7">
        <f>SUMIFS('1.A-P6 DATA CD-3B ONLY'!AC:AC,'1.A-P6 DATA CD-3B ONLY'!$V:$V,$B5,'1.A-P6 DATA CD-3B ONLY'!$O:$O,'3-Contract Awards'!$X$2,'1.A-P6 DATA CD-3B ONLY'!$B:$B,$X$6,'1.A-P6 DATA CD-3B ONLY'!$Q:$Q,'3-Contract Awards'!$X$1,'1.A-P6 DATA CD-3B ONLY'!$G:$G,'3-Contract Awards'!$X$3)+SUMIFS('1.A-P6 DATA CD-3B ONLY'!AC:AC,'1.A-P6 DATA CD-3B ONLY'!$V:$V,$B5,'1.A-P6 DATA CD-3B ONLY'!$O:$O,'3-Contract Awards'!$X$2,'1.A-P6 DATA CD-3B ONLY'!$B:$B,$X$6,'1.A-P6 DATA CD-3B ONLY'!$Q:$Q,'3-Contract Awards'!$X$1,'1.A-P6 DATA CD-3B ONLY'!$G:$G,'3-Contract Awards'!$X$4)+SUMIFS('1.A-P6 DATA CD-3B ONLY'!AC:AC,'1.A-P6 DATA CD-3B ONLY'!$V:$V,$B5,'1.A-P6 DATA CD-3B ONLY'!$O:$O,'3-Contract Awards'!$X$2,'1.A-P6 DATA CD-3B ONLY'!$B:$B,$X$6,'1.A-P6 DATA CD-3B ONLY'!$Q:$Q,'3-Contract Awards'!$X$1,'1.A-P6 DATA CD-3B ONLY'!$G:$G,'3-Contract Awards'!$X$5)+SUMIFS('1.A-P6 DATA CD-3B ONLY'!AC:AC,'1.A-P6 DATA CD-3B ONLY'!$V:$V,$B5,'1.A-P6 DATA CD-3B ONLY'!$O:$O,'3-Contract Awards'!$X$2,'1.A-P6 DATA CD-3B ONLY'!$B:$B,$X$6,'1.A-P6 DATA CD-3B ONLY'!$Q:$Q,'3-Contract Awards'!$X$1,'1.A-P6 DATA CD-3B ONLY'!$G:$G,'3-Contract Awards'!$X$7)</f>
        <v>0</v>
      </c>
      <c r="E5" s="7">
        <f>SUMIFS('1.A-P6 DATA CD-3B ONLY'!AD:AD,'1.A-P6 DATA CD-3B ONLY'!$V:$V,$B5,'1.A-P6 DATA CD-3B ONLY'!$O:$O,'3-Contract Awards'!$X$2,'1.A-P6 DATA CD-3B ONLY'!$B:$B,$X$6,'1.A-P6 DATA CD-3B ONLY'!$Q:$Q,'3-Contract Awards'!$X$1,'1.A-P6 DATA CD-3B ONLY'!$G:$G,'3-Contract Awards'!$X$3)+SUMIFS('1.A-P6 DATA CD-3B ONLY'!AD:AD,'1.A-P6 DATA CD-3B ONLY'!$V:$V,$B5,'1.A-P6 DATA CD-3B ONLY'!$O:$O,'3-Contract Awards'!$X$2,'1.A-P6 DATA CD-3B ONLY'!$B:$B,$X$6,'1.A-P6 DATA CD-3B ONLY'!$Q:$Q,'3-Contract Awards'!$X$1,'1.A-P6 DATA CD-3B ONLY'!$G:$G,'3-Contract Awards'!$X$4)+SUMIFS('1.A-P6 DATA CD-3B ONLY'!AD:AD,'1.A-P6 DATA CD-3B ONLY'!$V:$V,$B5,'1.A-P6 DATA CD-3B ONLY'!$O:$O,'3-Contract Awards'!$X$2,'1.A-P6 DATA CD-3B ONLY'!$B:$B,$X$6,'1.A-P6 DATA CD-3B ONLY'!$Q:$Q,'3-Contract Awards'!$X$1,'1.A-P6 DATA CD-3B ONLY'!$G:$G,'3-Contract Awards'!$X$5)+SUMIFS('1.A-P6 DATA CD-3B ONLY'!AD:AD,'1.A-P6 DATA CD-3B ONLY'!$V:$V,$B5,'1.A-P6 DATA CD-3B ONLY'!$O:$O,'3-Contract Awards'!$X$2,'1.A-P6 DATA CD-3B ONLY'!$B:$B,$X$6,'1.A-P6 DATA CD-3B ONLY'!$Q:$Q,'3-Contract Awards'!$X$1,'1.A-P6 DATA CD-3B ONLY'!$G:$G,'3-Contract Awards'!$X$7)</f>
        <v>0</v>
      </c>
      <c r="F5" s="7">
        <f>SUMIFS('1.A-P6 DATA CD-3B ONLY'!AE:AE,'1.A-P6 DATA CD-3B ONLY'!$V:$V,$B5,'1.A-P6 DATA CD-3B ONLY'!$O:$O,'3-Contract Awards'!$X$2,'1.A-P6 DATA CD-3B ONLY'!$B:$B,$X$6,'1.A-P6 DATA CD-3B ONLY'!$Q:$Q,'3-Contract Awards'!$X$1,'1.A-P6 DATA CD-3B ONLY'!$G:$G,'3-Contract Awards'!$X$3)+SUMIFS('1.A-P6 DATA CD-3B ONLY'!AE:AE,'1.A-P6 DATA CD-3B ONLY'!$V:$V,$B5,'1.A-P6 DATA CD-3B ONLY'!$O:$O,'3-Contract Awards'!$X$2,'1.A-P6 DATA CD-3B ONLY'!$B:$B,$X$6,'1.A-P6 DATA CD-3B ONLY'!$Q:$Q,'3-Contract Awards'!$X$1,'1.A-P6 DATA CD-3B ONLY'!$G:$G,'3-Contract Awards'!$X$4)+SUMIFS('1.A-P6 DATA CD-3B ONLY'!AE:AE,'1.A-P6 DATA CD-3B ONLY'!$V:$V,$B5,'1.A-P6 DATA CD-3B ONLY'!$O:$O,'3-Contract Awards'!$X$2,'1.A-P6 DATA CD-3B ONLY'!$B:$B,$X$6,'1.A-P6 DATA CD-3B ONLY'!$Q:$Q,'3-Contract Awards'!$X$1,'1.A-P6 DATA CD-3B ONLY'!$G:$G,'3-Contract Awards'!$X$5)+SUMIFS('1.A-P6 DATA CD-3B ONLY'!AE:AE,'1.A-P6 DATA CD-3B ONLY'!$V:$V,$B5,'1.A-P6 DATA CD-3B ONLY'!$O:$O,'3-Contract Awards'!$X$2,'1.A-P6 DATA CD-3B ONLY'!$B:$B,$X$6,'1.A-P6 DATA CD-3B ONLY'!$Q:$Q,'3-Contract Awards'!$X$1,'1.A-P6 DATA CD-3B ONLY'!$G:$G,'3-Contract Awards'!$X$7)</f>
        <v>0</v>
      </c>
      <c r="G5" s="7">
        <f>SUMIFS('1.A-P6 DATA CD-3B ONLY'!AF:AF,'1.A-P6 DATA CD-3B ONLY'!$V:$V,$B5,'1.A-P6 DATA CD-3B ONLY'!$O:$O,'3-Contract Awards'!$X$2,'1.A-P6 DATA CD-3B ONLY'!$B:$B,$X$6,'1.A-P6 DATA CD-3B ONLY'!$Q:$Q,'3-Contract Awards'!$X$1,'1.A-P6 DATA CD-3B ONLY'!$G:$G,'3-Contract Awards'!$X$3)+SUMIFS('1.A-P6 DATA CD-3B ONLY'!AF:AF,'1.A-P6 DATA CD-3B ONLY'!$V:$V,$B5,'1.A-P6 DATA CD-3B ONLY'!$O:$O,'3-Contract Awards'!$X$2,'1.A-P6 DATA CD-3B ONLY'!$B:$B,$X$6,'1.A-P6 DATA CD-3B ONLY'!$Q:$Q,'3-Contract Awards'!$X$1,'1.A-P6 DATA CD-3B ONLY'!$G:$G,'3-Contract Awards'!$X$4)+SUMIFS('1.A-P6 DATA CD-3B ONLY'!AF:AF,'1.A-P6 DATA CD-3B ONLY'!$V:$V,$B5,'1.A-P6 DATA CD-3B ONLY'!$O:$O,'3-Contract Awards'!$X$2,'1.A-P6 DATA CD-3B ONLY'!$B:$B,$X$6,'1.A-P6 DATA CD-3B ONLY'!$Q:$Q,'3-Contract Awards'!$X$1,'1.A-P6 DATA CD-3B ONLY'!$G:$G,'3-Contract Awards'!$X$5)+SUMIFS('1.A-P6 DATA CD-3B ONLY'!AF:AF,'1.A-P6 DATA CD-3B ONLY'!$V:$V,$B5,'1.A-P6 DATA CD-3B ONLY'!$O:$O,'3-Contract Awards'!$X$2,'1.A-P6 DATA CD-3B ONLY'!$B:$B,$X$6,'1.A-P6 DATA CD-3B ONLY'!$Q:$Q,'3-Contract Awards'!$X$1,'1.A-P6 DATA CD-3B ONLY'!$G:$G,'3-Contract Awards'!$X$7)</f>
        <v>0</v>
      </c>
      <c r="H5" s="7">
        <f>SUMIFS('1.A-P6 DATA CD-3B ONLY'!AG:AG,'1.A-P6 DATA CD-3B ONLY'!$V:$V,$B5,'1.A-P6 DATA CD-3B ONLY'!$O:$O,'3-Contract Awards'!$X$2,'1.A-P6 DATA CD-3B ONLY'!$B:$B,$X$6,'1.A-P6 DATA CD-3B ONLY'!$Q:$Q,'3-Contract Awards'!$X$1,'1.A-P6 DATA CD-3B ONLY'!$G:$G,'3-Contract Awards'!$X$3)+SUMIFS('1.A-P6 DATA CD-3B ONLY'!AG:AG,'1.A-P6 DATA CD-3B ONLY'!$V:$V,$B5,'1.A-P6 DATA CD-3B ONLY'!$O:$O,'3-Contract Awards'!$X$2,'1.A-P6 DATA CD-3B ONLY'!$B:$B,$X$6,'1.A-P6 DATA CD-3B ONLY'!$Q:$Q,'3-Contract Awards'!$X$1,'1.A-P6 DATA CD-3B ONLY'!$G:$G,'3-Contract Awards'!$X$4)+SUMIFS('1.A-P6 DATA CD-3B ONLY'!AG:AG,'1.A-P6 DATA CD-3B ONLY'!$V:$V,$B5,'1.A-P6 DATA CD-3B ONLY'!$O:$O,'3-Contract Awards'!$X$2,'1.A-P6 DATA CD-3B ONLY'!$B:$B,$X$6,'1.A-P6 DATA CD-3B ONLY'!$Q:$Q,'3-Contract Awards'!$X$1,'1.A-P6 DATA CD-3B ONLY'!$G:$G,'3-Contract Awards'!$X$5)+SUMIFS('1.A-P6 DATA CD-3B ONLY'!AG:AG,'1.A-P6 DATA CD-3B ONLY'!$V:$V,$B5,'1.A-P6 DATA CD-3B ONLY'!$O:$O,'3-Contract Awards'!$X$2,'1.A-P6 DATA CD-3B ONLY'!$B:$B,$X$6,'1.A-P6 DATA CD-3B ONLY'!$Q:$Q,'3-Contract Awards'!$X$1,'1.A-P6 DATA CD-3B ONLY'!$G:$G,'3-Contract Awards'!$X$7)</f>
        <v>0</v>
      </c>
      <c r="I5" s="7">
        <f>SUMIFS('1.A-P6 DATA CD-3B ONLY'!AH:AH,'1.A-P6 DATA CD-3B ONLY'!$V:$V,$B5,'1.A-P6 DATA CD-3B ONLY'!$O:$O,'3-Contract Awards'!$X$2,'1.A-P6 DATA CD-3B ONLY'!$B:$B,$X$6,'1.A-P6 DATA CD-3B ONLY'!$Q:$Q,'3-Contract Awards'!$X$1,'1.A-P6 DATA CD-3B ONLY'!$G:$G,'3-Contract Awards'!$X$3)+SUMIFS('1.A-P6 DATA CD-3B ONLY'!AH:AH,'1.A-P6 DATA CD-3B ONLY'!$V:$V,$B5,'1.A-P6 DATA CD-3B ONLY'!$O:$O,'3-Contract Awards'!$X$2,'1.A-P6 DATA CD-3B ONLY'!$B:$B,$X$6,'1.A-P6 DATA CD-3B ONLY'!$Q:$Q,'3-Contract Awards'!$X$1,'1.A-P6 DATA CD-3B ONLY'!$G:$G,'3-Contract Awards'!$X$4)+SUMIFS('1.A-P6 DATA CD-3B ONLY'!AH:AH,'1.A-P6 DATA CD-3B ONLY'!$V:$V,$B5,'1.A-P6 DATA CD-3B ONLY'!$O:$O,'3-Contract Awards'!$X$2,'1.A-P6 DATA CD-3B ONLY'!$B:$B,$X$6,'1.A-P6 DATA CD-3B ONLY'!$Q:$Q,'3-Contract Awards'!$X$1,'1.A-P6 DATA CD-3B ONLY'!$G:$G,'3-Contract Awards'!$X$5)+SUMIFS('1.A-P6 DATA CD-3B ONLY'!AH:AH,'1.A-P6 DATA CD-3B ONLY'!$V:$V,$B5,'1.A-P6 DATA CD-3B ONLY'!$O:$O,'3-Contract Awards'!$X$2,'1.A-P6 DATA CD-3B ONLY'!$B:$B,$X$6,'1.A-P6 DATA CD-3B ONLY'!$Q:$Q,'3-Contract Awards'!$X$1,'1.A-P6 DATA CD-3B ONLY'!$G:$G,'3-Contract Awards'!$X$7)</f>
        <v>0.01</v>
      </c>
      <c r="J5" s="7">
        <f>SUMIFS('1.A-P6 DATA CD-3B ONLY'!AI:AI,'1.A-P6 DATA CD-3B ONLY'!$V:$V,$B5,'1.A-P6 DATA CD-3B ONLY'!$O:$O,'3-Contract Awards'!$X$2,'1.A-P6 DATA CD-3B ONLY'!$B:$B,$X$6,'1.A-P6 DATA CD-3B ONLY'!$Q:$Q,'3-Contract Awards'!$X$1,'1.A-P6 DATA CD-3B ONLY'!$G:$G,'3-Contract Awards'!$X$3)+SUMIFS('1.A-P6 DATA CD-3B ONLY'!AI:AI,'1.A-P6 DATA CD-3B ONLY'!$V:$V,$B5,'1.A-P6 DATA CD-3B ONLY'!$O:$O,'3-Contract Awards'!$X$2,'1.A-P6 DATA CD-3B ONLY'!$B:$B,$X$6,'1.A-P6 DATA CD-3B ONLY'!$Q:$Q,'3-Contract Awards'!$X$1,'1.A-P6 DATA CD-3B ONLY'!$G:$G,'3-Contract Awards'!$X$4)+SUMIFS('1.A-P6 DATA CD-3B ONLY'!AI:AI,'1.A-P6 DATA CD-3B ONLY'!$V:$V,$B5,'1.A-P6 DATA CD-3B ONLY'!$O:$O,'3-Contract Awards'!$X$2,'1.A-P6 DATA CD-3B ONLY'!$B:$B,$X$6,'1.A-P6 DATA CD-3B ONLY'!$Q:$Q,'3-Contract Awards'!$X$1,'1.A-P6 DATA CD-3B ONLY'!$G:$G,'3-Contract Awards'!$X$5)+SUMIFS('1.A-P6 DATA CD-3B ONLY'!AI:AI,'1.A-P6 DATA CD-3B ONLY'!$V:$V,$B5,'1.A-P6 DATA CD-3B ONLY'!$O:$O,'3-Contract Awards'!$X$2,'1.A-P6 DATA CD-3B ONLY'!$B:$B,$X$6,'1.A-P6 DATA CD-3B ONLY'!$Q:$Q,'3-Contract Awards'!$X$1,'1.A-P6 DATA CD-3B ONLY'!$G:$G,'3-Contract Awards'!$X$7)</f>
        <v>0</v>
      </c>
      <c r="K5" s="7">
        <f>SUMIFS('1.A-P6 DATA CD-3B ONLY'!AJ:AJ,'1.A-P6 DATA CD-3B ONLY'!$V:$V,$B5,'1.A-P6 DATA CD-3B ONLY'!$O:$O,'3-Contract Awards'!$X$2,'1.A-P6 DATA CD-3B ONLY'!$B:$B,$X$6,'1.A-P6 DATA CD-3B ONLY'!$Q:$Q,'3-Contract Awards'!$X$1,'1.A-P6 DATA CD-3B ONLY'!$G:$G,'3-Contract Awards'!$X$3)+SUMIFS('1.A-P6 DATA CD-3B ONLY'!AJ:AJ,'1.A-P6 DATA CD-3B ONLY'!$V:$V,$B5,'1.A-P6 DATA CD-3B ONLY'!$O:$O,'3-Contract Awards'!$X$2,'1.A-P6 DATA CD-3B ONLY'!$B:$B,$X$6,'1.A-P6 DATA CD-3B ONLY'!$Q:$Q,'3-Contract Awards'!$X$1,'1.A-P6 DATA CD-3B ONLY'!$G:$G,'3-Contract Awards'!$X$4)+SUMIFS('1.A-P6 DATA CD-3B ONLY'!AJ:AJ,'1.A-P6 DATA CD-3B ONLY'!$V:$V,$B5,'1.A-P6 DATA CD-3B ONLY'!$O:$O,'3-Contract Awards'!$X$2,'1.A-P6 DATA CD-3B ONLY'!$B:$B,$X$6,'1.A-P6 DATA CD-3B ONLY'!$Q:$Q,'3-Contract Awards'!$X$1,'1.A-P6 DATA CD-3B ONLY'!$G:$G,'3-Contract Awards'!$X$5)+SUMIFS('1.A-P6 DATA CD-3B ONLY'!AJ:AJ,'1.A-P6 DATA CD-3B ONLY'!$V:$V,$B5,'1.A-P6 DATA CD-3B ONLY'!$O:$O,'3-Contract Awards'!$X$2,'1.A-P6 DATA CD-3B ONLY'!$B:$B,$X$6,'1.A-P6 DATA CD-3B ONLY'!$Q:$Q,'3-Contract Awards'!$X$1,'1.A-P6 DATA CD-3B ONLY'!$G:$G,'3-Contract Awards'!$X$7)</f>
        <v>0</v>
      </c>
      <c r="L5" s="7">
        <f>SUMIFS('1.A-P6 DATA CD-3B ONLY'!AK:AK,'1.A-P6 DATA CD-3B ONLY'!$V:$V,$B5,'1.A-P6 DATA CD-3B ONLY'!$O:$O,'3-Contract Awards'!$X$2,'1.A-P6 DATA CD-3B ONLY'!$B:$B,$X$6,'1.A-P6 DATA CD-3B ONLY'!$Q:$Q,'3-Contract Awards'!$X$1,'1.A-P6 DATA CD-3B ONLY'!$G:$G,'3-Contract Awards'!$X$3)+SUMIFS('1.A-P6 DATA CD-3B ONLY'!AK:AK,'1.A-P6 DATA CD-3B ONLY'!$V:$V,$B5,'1.A-P6 DATA CD-3B ONLY'!$O:$O,'3-Contract Awards'!$X$2,'1.A-P6 DATA CD-3B ONLY'!$B:$B,$X$6,'1.A-P6 DATA CD-3B ONLY'!$Q:$Q,'3-Contract Awards'!$X$1,'1.A-P6 DATA CD-3B ONLY'!$G:$G,'3-Contract Awards'!$X$4)+SUMIFS('1.A-P6 DATA CD-3B ONLY'!AK:AK,'1.A-P6 DATA CD-3B ONLY'!$V:$V,$B5,'1.A-P6 DATA CD-3B ONLY'!$O:$O,'3-Contract Awards'!$X$2,'1.A-P6 DATA CD-3B ONLY'!$B:$B,$X$6,'1.A-P6 DATA CD-3B ONLY'!$Q:$Q,'3-Contract Awards'!$X$1,'1.A-P6 DATA CD-3B ONLY'!$G:$G,'3-Contract Awards'!$X$5)+SUMIFS('1.A-P6 DATA CD-3B ONLY'!AK:AK,'1.A-P6 DATA CD-3B ONLY'!$V:$V,$B5,'1.A-P6 DATA CD-3B ONLY'!$O:$O,'3-Contract Awards'!$X$2,'1.A-P6 DATA CD-3B ONLY'!$B:$B,$X$6,'1.A-P6 DATA CD-3B ONLY'!$Q:$Q,'3-Contract Awards'!$X$1,'1.A-P6 DATA CD-3B ONLY'!$G:$G,'3-Contract Awards'!$X$7)</f>
        <v>0</v>
      </c>
      <c r="M5" s="7">
        <f>SUMIFS('1.A-P6 DATA CD-3B ONLY'!AL:AL,'1.A-P6 DATA CD-3B ONLY'!$V:$V,$B5,'1.A-P6 DATA CD-3B ONLY'!$O:$O,'3-Contract Awards'!$X$2,'1.A-P6 DATA CD-3B ONLY'!$B:$B,$X$6,'1.A-P6 DATA CD-3B ONLY'!$Q:$Q,'3-Contract Awards'!$X$1,'1.A-P6 DATA CD-3B ONLY'!$G:$G,'3-Contract Awards'!$X$3)+SUMIFS('1.A-P6 DATA CD-3B ONLY'!AL:AL,'1.A-P6 DATA CD-3B ONLY'!$V:$V,$B5,'1.A-P6 DATA CD-3B ONLY'!$O:$O,'3-Contract Awards'!$X$2,'1.A-P6 DATA CD-3B ONLY'!$B:$B,$X$6,'1.A-P6 DATA CD-3B ONLY'!$Q:$Q,'3-Contract Awards'!$X$1,'1.A-P6 DATA CD-3B ONLY'!$G:$G,'3-Contract Awards'!$X$4)+SUMIFS('1.A-P6 DATA CD-3B ONLY'!AL:AL,'1.A-P6 DATA CD-3B ONLY'!$V:$V,$B5,'1.A-P6 DATA CD-3B ONLY'!$O:$O,'3-Contract Awards'!$X$2,'1.A-P6 DATA CD-3B ONLY'!$B:$B,$X$6,'1.A-P6 DATA CD-3B ONLY'!$Q:$Q,'3-Contract Awards'!$X$1,'1.A-P6 DATA CD-3B ONLY'!$G:$G,'3-Contract Awards'!$X$5)+SUMIFS('1.A-P6 DATA CD-3B ONLY'!AL:AL,'1.A-P6 DATA CD-3B ONLY'!$V:$V,$B5,'1.A-P6 DATA CD-3B ONLY'!$O:$O,'3-Contract Awards'!$X$2,'1.A-P6 DATA CD-3B ONLY'!$B:$B,$X$6,'1.A-P6 DATA CD-3B ONLY'!$Q:$Q,'3-Contract Awards'!$X$1,'1.A-P6 DATA CD-3B ONLY'!$G:$G,'3-Contract Awards'!$X$7)</f>
        <v>0</v>
      </c>
      <c r="N5" s="7">
        <f>SUMIFS('1.A-P6 DATA CD-3B ONLY'!AM:AM,'1.A-P6 DATA CD-3B ONLY'!$V:$V,$B5,'1.A-P6 DATA CD-3B ONLY'!$O:$O,'3-Contract Awards'!$X$2,'1.A-P6 DATA CD-3B ONLY'!$B:$B,$X$6,'1.A-P6 DATA CD-3B ONLY'!$Q:$Q,'3-Contract Awards'!$X$1,'1.A-P6 DATA CD-3B ONLY'!$G:$G,'3-Contract Awards'!$X$3)+SUMIFS('1.A-P6 DATA CD-3B ONLY'!AM:AM,'1.A-P6 DATA CD-3B ONLY'!$V:$V,$B5,'1.A-P6 DATA CD-3B ONLY'!$O:$O,'3-Contract Awards'!$X$2,'1.A-P6 DATA CD-3B ONLY'!$B:$B,$X$6,'1.A-P6 DATA CD-3B ONLY'!$Q:$Q,'3-Contract Awards'!$X$1,'1.A-P6 DATA CD-3B ONLY'!$G:$G,'3-Contract Awards'!$X$4)+SUMIFS('1.A-P6 DATA CD-3B ONLY'!AM:AM,'1.A-P6 DATA CD-3B ONLY'!$V:$V,$B5,'1.A-P6 DATA CD-3B ONLY'!$O:$O,'3-Contract Awards'!$X$2,'1.A-P6 DATA CD-3B ONLY'!$B:$B,$X$6,'1.A-P6 DATA CD-3B ONLY'!$Q:$Q,'3-Contract Awards'!$X$1,'1.A-P6 DATA CD-3B ONLY'!$G:$G,'3-Contract Awards'!$X$5)+SUMIFS('1.A-P6 DATA CD-3B ONLY'!AM:AM,'1.A-P6 DATA CD-3B ONLY'!$V:$V,$B5,'1.A-P6 DATA CD-3B ONLY'!$O:$O,'3-Contract Awards'!$X$2,'1.A-P6 DATA CD-3B ONLY'!$B:$B,$X$6,'1.A-P6 DATA CD-3B ONLY'!$Q:$Q,'3-Contract Awards'!$X$1,'1.A-P6 DATA CD-3B ONLY'!$G:$G,'3-Contract Awards'!$X$7)</f>
        <v>0</v>
      </c>
      <c r="O5" s="7">
        <f>SUMIFS('1.A-P6 DATA CD-3B ONLY'!AN:AN,'1.A-P6 DATA CD-3B ONLY'!$V:$V,$B5,'1.A-P6 DATA CD-3B ONLY'!$O:$O,'3-Contract Awards'!$X$2,'1.A-P6 DATA CD-3B ONLY'!$B:$B,$X$6,'1.A-P6 DATA CD-3B ONLY'!$Q:$Q,'3-Contract Awards'!$X$1,'1.A-P6 DATA CD-3B ONLY'!$G:$G,'3-Contract Awards'!$X$3)+SUMIFS('1.A-P6 DATA CD-3B ONLY'!AN:AN,'1.A-P6 DATA CD-3B ONLY'!$V:$V,$B5,'1.A-P6 DATA CD-3B ONLY'!$O:$O,'3-Contract Awards'!$X$2,'1.A-P6 DATA CD-3B ONLY'!$B:$B,$X$6,'1.A-P6 DATA CD-3B ONLY'!$Q:$Q,'3-Contract Awards'!$X$1,'1.A-P6 DATA CD-3B ONLY'!$G:$G,'3-Contract Awards'!$X$4)+SUMIFS('1.A-P6 DATA CD-3B ONLY'!AN:AN,'1.A-P6 DATA CD-3B ONLY'!$V:$V,$B5,'1.A-P6 DATA CD-3B ONLY'!$O:$O,'3-Contract Awards'!$X$2,'1.A-P6 DATA CD-3B ONLY'!$B:$B,$X$6,'1.A-P6 DATA CD-3B ONLY'!$Q:$Q,'3-Contract Awards'!$X$1,'1.A-P6 DATA CD-3B ONLY'!$G:$G,'3-Contract Awards'!$X$5)+SUMIFS('1.A-P6 DATA CD-3B ONLY'!AN:AN,'1.A-P6 DATA CD-3B ONLY'!$V:$V,$B5,'1.A-P6 DATA CD-3B ONLY'!$O:$O,'3-Contract Awards'!$X$2,'1.A-P6 DATA CD-3B ONLY'!$B:$B,$X$6,'1.A-P6 DATA CD-3B ONLY'!$Q:$Q,'3-Contract Awards'!$X$1,'1.A-P6 DATA CD-3B ONLY'!$G:$G,'3-Contract Awards'!$X$7)</f>
        <v>0</v>
      </c>
      <c r="P5" s="7">
        <f>SUMIFS('1.A-P6 DATA CD-3B ONLY'!AO:AO,'1.A-P6 DATA CD-3B ONLY'!$V:$V,$B5,'1.A-P6 DATA CD-3B ONLY'!$O:$O,'3-Contract Awards'!$X$2,'1.A-P6 DATA CD-3B ONLY'!$B:$B,$X$6,'1.A-P6 DATA CD-3B ONLY'!$Q:$Q,'3-Contract Awards'!$X$1,'1.A-P6 DATA CD-3B ONLY'!$G:$G,'3-Contract Awards'!$X$3)+SUMIFS('1.A-P6 DATA CD-3B ONLY'!AO:AO,'1.A-P6 DATA CD-3B ONLY'!$V:$V,$B5,'1.A-P6 DATA CD-3B ONLY'!$O:$O,'3-Contract Awards'!$X$2,'1.A-P6 DATA CD-3B ONLY'!$B:$B,$X$6,'1.A-P6 DATA CD-3B ONLY'!$Q:$Q,'3-Contract Awards'!$X$1,'1.A-P6 DATA CD-3B ONLY'!$G:$G,'3-Contract Awards'!$X$4)+SUMIFS('1.A-P6 DATA CD-3B ONLY'!AO:AO,'1.A-P6 DATA CD-3B ONLY'!$V:$V,$B5,'1.A-P6 DATA CD-3B ONLY'!$O:$O,'3-Contract Awards'!$X$2,'1.A-P6 DATA CD-3B ONLY'!$B:$B,$X$6,'1.A-P6 DATA CD-3B ONLY'!$Q:$Q,'3-Contract Awards'!$X$1,'1.A-P6 DATA CD-3B ONLY'!$G:$G,'3-Contract Awards'!$X$5)+SUMIFS('1.A-P6 DATA CD-3B ONLY'!AO:AO,'1.A-P6 DATA CD-3B ONLY'!$V:$V,$B5,'1.A-P6 DATA CD-3B ONLY'!$O:$O,'3-Contract Awards'!$X$2,'1.A-P6 DATA CD-3B ONLY'!$B:$B,$X$6,'1.A-P6 DATA CD-3B ONLY'!$Q:$Q,'3-Contract Awards'!$X$1,'1.A-P6 DATA CD-3B ONLY'!$G:$G,'3-Contract Awards'!$X$7)</f>
        <v>0</v>
      </c>
      <c r="Q5" s="7">
        <f>SUMIFS('1.A-P6 DATA CD-3B ONLY'!AP:AP,'1.A-P6 DATA CD-3B ONLY'!$V:$V,$B5,'1.A-P6 DATA CD-3B ONLY'!$O:$O,'3-Contract Awards'!$X$2,'1.A-P6 DATA CD-3B ONLY'!$B:$B,$X$6,'1.A-P6 DATA CD-3B ONLY'!$Q:$Q,'3-Contract Awards'!$X$1,'1.A-P6 DATA CD-3B ONLY'!$G:$G,'3-Contract Awards'!$X$3)+SUMIFS('1.A-P6 DATA CD-3B ONLY'!AP:AP,'1.A-P6 DATA CD-3B ONLY'!$V:$V,$B5,'1.A-P6 DATA CD-3B ONLY'!$O:$O,'3-Contract Awards'!$X$2,'1.A-P6 DATA CD-3B ONLY'!$B:$B,$X$6,'1.A-P6 DATA CD-3B ONLY'!$Q:$Q,'3-Contract Awards'!$X$1,'1.A-P6 DATA CD-3B ONLY'!$G:$G,'3-Contract Awards'!$X$4)+SUMIFS('1.A-P6 DATA CD-3B ONLY'!AP:AP,'1.A-P6 DATA CD-3B ONLY'!$V:$V,$B5,'1.A-P6 DATA CD-3B ONLY'!$O:$O,'3-Contract Awards'!$X$2,'1.A-P6 DATA CD-3B ONLY'!$B:$B,$X$6,'1.A-P6 DATA CD-3B ONLY'!$Q:$Q,'3-Contract Awards'!$X$1,'1.A-P6 DATA CD-3B ONLY'!$G:$G,'3-Contract Awards'!$X$5)+SUMIFS('1.A-P6 DATA CD-3B ONLY'!AP:AP,'1.A-P6 DATA CD-3B ONLY'!$V:$V,$B5,'1.A-P6 DATA CD-3B ONLY'!$O:$O,'3-Contract Awards'!$X$2,'1.A-P6 DATA CD-3B ONLY'!$B:$B,$X$6,'1.A-P6 DATA CD-3B ONLY'!$Q:$Q,'3-Contract Awards'!$X$1,'1.A-P6 DATA CD-3B ONLY'!$G:$G,'3-Contract Awards'!$X$7)</f>
        <v>0</v>
      </c>
      <c r="R5" s="7">
        <f>SUMIFS('1.A-P6 DATA CD-3B ONLY'!AQ:AQ,'1.A-P6 DATA CD-3B ONLY'!$V:$V,$B5,'1.A-P6 DATA CD-3B ONLY'!$O:$O,'3-Contract Awards'!$X$2,'1.A-P6 DATA CD-3B ONLY'!$B:$B,$X$6,'1.A-P6 DATA CD-3B ONLY'!$Q:$Q,'3-Contract Awards'!$X$1,'1.A-P6 DATA CD-3B ONLY'!$G:$G,'3-Contract Awards'!$X$3)+SUMIFS('1.A-P6 DATA CD-3B ONLY'!AQ:AQ,'1.A-P6 DATA CD-3B ONLY'!$V:$V,$B5,'1.A-P6 DATA CD-3B ONLY'!$O:$O,'3-Contract Awards'!$X$2,'1.A-P6 DATA CD-3B ONLY'!$B:$B,$X$6,'1.A-P6 DATA CD-3B ONLY'!$Q:$Q,'3-Contract Awards'!$X$1,'1.A-P6 DATA CD-3B ONLY'!$G:$G,'3-Contract Awards'!$X$4)+SUMIFS('1.A-P6 DATA CD-3B ONLY'!AQ:AQ,'1.A-P6 DATA CD-3B ONLY'!$V:$V,$B5,'1.A-P6 DATA CD-3B ONLY'!$O:$O,'3-Contract Awards'!$X$2,'1.A-P6 DATA CD-3B ONLY'!$B:$B,$X$6,'1.A-P6 DATA CD-3B ONLY'!$Q:$Q,'3-Contract Awards'!$X$1,'1.A-P6 DATA CD-3B ONLY'!$G:$G,'3-Contract Awards'!$X$5)+SUMIFS('1.A-P6 DATA CD-3B ONLY'!AQ:AQ,'1.A-P6 DATA CD-3B ONLY'!$V:$V,$B5,'1.A-P6 DATA CD-3B ONLY'!$O:$O,'3-Contract Awards'!$X$2,'1.A-P6 DATA CD-3B ONLY'!$B:$B,$X$6,'1.A-P6 DATA CD-3B ONLY'!$Q:$Q,'3-Contract Awards'!$X$1,'1.A-P6 DATA CD-3B ONLY'!$G:$G,'3-Contract Awards'!$X$7)</f>
        <v>0</v>
      </c>
      <c r="S5" s="7">
        <f>SUMIFS('1.A-P6 DATA CD-3B ONLY'!AR:AR,'1.A-P6 DATA CD-3B ONLY'!$V:$V,$B5,'1.A-P6 DATA CD-3B ONLY'!$O:$O,'3-Contract Awards'!$X$2,'1.A-P6 DATA CD-3B ONLY'!$B:$B,$X$6,'1.A-P6 DATA CD-3B ONLY'!$Q:$Q,'3-Contract Awards'!$X$1,'1.A-P6 DATA CD-3B ONLY'!$G:$G,'3-Contract Awards'!$X$3)+SUMIFS('1.A-P6 DATA CD-3B ONLY'!AR:AR,'1.A-P6 DATA CD-3B ONLY'!$V:$V,$B5,'1.A-P6 DATA CD-3B ONLY'!$O:$O,'3-Contract Awards'!$X$2,'1.A-P6 DATA CD-3B ONLY'!$B:$B,$X$6,'1.A-P6 DATA CD-3B ONLY'!$Q:$Q,'3-Contract Awards'!$X$1,'1.A-P6 DATA CD-3B ONLY'!$G:$G,'3-Contract Awards'!$X$4)+SUMIFS('1.A-P6 DATA CD-3B ONLY'!AR:AR,'1.A-P6 DATA CD-3B ONLY'!$V:$V,$B5,'1.A-P6 DATA CD-3B ONLY'!$O:$O,'3-Contract Awards'!$X$2,'1.A-P6 DATA CD-3B ONLY'!$B:$B,$X$6,'1.A-P6 DATA CD-3B ONLY'!$Q:$Q,'3-Contract Awards'!$X$1,'1.A-P6 DATA CD-3B ONLY'!$G:$G,'3-Contract Awards'!$X$5)+SUMIFS('1.A-P6 DATA CD-3B ONLY'!AR:AR,'1.A-P6 DATA CD-3B ONLY'!$V:$V,$B5,'1.A-P6 DATA CD-3B ONLY'!$O:$O,'3-Contract Awards'!$X$2,'1.A-P6 DATA CD-3B ONLY'!$B:$B,$X$6,'1.A-P6 DATA CD-3B ONLY'!$Q:$Q,'3-Contract Awards'!$X$1,'1.A-P6 DATA CD-3B ONLY'!$G:$G,'3-Contract Awards'!$X$7)</f>
        <v>0</v>
      </c>
      <c r="T5" s="7">
        <f>SUMIFS('1.A-P6 DATA CD-3B ONLY'!AS:AS,'1.A-P6 DATA CD-3B ONLY'!$V:$V,$B5,'1.A-P6 DATA CD-3B ONLY'!$O:$O,'3-Contract Awards'!$X$2,'1.A-P6 DATA CD-3B ONLY'!$B:$B,$X$6,'1.A-P6 DATA CD-3B ONLY'!$Q:$Q,'3-Contract Awards'!$X$1,'1.A-P6 DATA CD-3B ONLY'!$G:$G,'3-Contract Awards'!$X$3)+SUMIFS('1.A-P6 DATA CD-3B ONLY'!AS:AS,'1.A-P6 DATA CD-3B ONLY'!$V:$V,$B5,'1.A-P6 DATA CD-3B ONLY'!$O:$O,'3-Contract Awards'!$X$2,'1.A-P6 DATA CD-3B ONLY'!$B:$B,$X$6,'1.A-P6 DATA CD-3B ONLY'!$Q:$Q,'3-Contract Awards'!$X$1,'1.A-P6 DATA CD-3B ONLY'!$G:$G,'3-Contract Awards'!$X$4)+SUMIFS('1.A-P6 DATA CD-3B ONLY'!AS:AS,'1.A-P6 DATA CD-3B ONLY'!$V:$V,$B5,'1.A-P6 DATA CD-3B ONLY'!$O:$O,'3-Contract Awards'!$X$2,'1.A-P6 DATA CD-3B ONLY'!$B:$B,$X$6,'1.A-P6 DATA CD-3B ONLY'!$Q:$Q,'3-Contract Awards'!$X$1,'1.A-P6 DATA CD-3B ONLY'!$G:$G,'3-Contract Awards'!$X$5)+SUMIFS('1.A-P6 DATA CD-3B ONLY'!AS:AS,'1.A-P6 DATA CD-3B ONLY'!$V:$V,$B5,'1.A-P6 DATA CD-3B ONLY'!$O:$O,'3-Contract Awards'!$X$2,'1.A-P6 DATA CD-3B ONLY'!$B:$B,$X$6,'1.A-P6 DATA CD-3B ONLY'!$Q:$Q,'3-Contract Awards'!$X$1,'1.A-P6 DATA CD-3B ONLY'!$G:$G,'3-Contract Awards'!$X$7)</f>
        <v>0</v>
      </c>
      <c r="X5" t="s">
        <v>242</v>
      </c>
    </row>
    <row r="6" spans="2:24" x14ac:dyDescent="0.25">
      <c r="B6" s="39" t="s">
        <v>204</v>
      </c>
      <c r="C6" s="7">
        <f t="shared" ref="C6:C36" si="2">SUM(D6:T6)</f>
        <v>0.01</v>
      </c>
      <c r="D6" s="7">
        <f>SUMIFS('1.A-P6 DATA CD-3B ONLY'!AC:AC,'1.A-P6 DATA CD-3B ONLY'!$V:$V,$B6,'1.A-P6 DATA CD-3B ONLY'!$O:$O,'3-Contract Awards'!$X$2,'1.A-P6 DATA CD-3B ONLY'!$B:$B,$X$6,'1.A-P6 DATA CD-3B ONLY'!$Q:$Q,'3-Contract Awards'!$X$1,'1.A-P6 DATA CD-3B ONLY'!$G:$G,'3-Contract Awards'!$X$3)+SUMIFS('1.A-P6 DATA CD-3B ONLY'!AC:AC,'1.A-P6 DATA CD-3B ONLY'!$V:$V,$B6,'1.A-P6 DATA CD-3B ONLY'!$O:$O,'3-Contract Awards'!$X$2,'1.A-P6 DATA CD-3B ONLY'!$B:$B,$X$6,'1.A-P6 DATA CD-3B ONLY'!$Q:$Q,'3-Contract Awards'!$X$1,'1.A-P6 DATA CD-3B ONLY'!$G:$G,'3-Contract Awards'!$X$4)+SUMIFS('1.A-P6 DATA CD-3B ONLY'!AC:AC,'1.A-P6 DATA CD-3B ONLY'!$V:$V,$B6,'1.A-P6 DATA CD-3B ONLY'!$O:$O,'3-Contract Awards'!$X$2,'1.A-P6 DATA CD-3B ONLY'!$B:$B,$X$6,'1.A-P6 DATA CD-3B ONLY'!$Q:$Q,'3-Contract Awards'!$X$1,'1.A-P6 DATA CD-3B ONLY'!$G:$G,'3-Contract Awards'!$X$5)+SUMIFS('1.A-P6 DATA CD-3B ONLY'!AC:AC,'1.A-P6 DATA CD-3B ONLY'!$V:$V,$B6,'1.A-P6 DATA CD-3B ONLY'!$O:$O,'3-Contract Awards'!$X$2,'1.A-P6 DATA CD-3B ONLY'!$B:$B,$X$6,'1.A-P6 DATA CD-3B ONLY'!$Q:$Q,'3-Contract Awards'!$X$1,'1.A-P6 DATA CD-3B ONLY'!$G:$G,'3-Contract Awards'!$X$7)</f>
        <v>0</v>
      </c>
      <c r="E6" s="7">
        <f>SUMIFS('1.A-P6 DATA CD-3B ONLY'!AD:AD,'1.A-P6 DATA CD-3B ONLY'!$V:$V,$B6,'1.A-P6 DATA CD-3B ONLY'!$O:$O,'3-Contract Awards'!$X$2,'1.A-P6 DATA CD-3B ONLY'!$B:$B,$X$6,'1.A-P6 DATA CD-3B ONLY'!$Q:$Q,'3-Contract Awards'!$X$1,'1.A-P6 DATA CD-3B ONLY'!$G:$G,'3-Contract Awards'!$X$3)+SUMIFS('1.A-P6 DATA CD-3B ONLY'!AD:AD,'1.A-P6 DATA CD-3B ONLY'!$V:$V,$B6,'1.A-P6 DATA CD-3B ONLY'!$O:$O,'3-Contract Awards'!$X$2,'1.A-P6 DATA CD-3B ONLY'!$B:$B,$X$6,'1.A-P6 DATA CD-3B ONLY'!$Q:$Q,'3-Contract Awards'!$X$1,'1.A-P6 DATA CD-3B ONLY'!$G:$G,'3-Contract Awards'!$X$4)+SUMIFS('1.A-P6 DATA CD-3B ONLY'!AD:AD,'1.A-P6 DATA CD-3B ONLY'!$V:$V,$B6,'1.A-P6 DATA CD-3B ONLY'!$O:$O,'3-Contract Awards'!$X$2,'1.A-P6 DATA CD-3B ONLY'!$B:$B,$X$6,'1.A-P6 DATA CD-3B ONLY'!$Q:$Q,'3-Contract Awards'!$X$1,'1.A-P6 DATA CD-3B ONLY'!$G:$G,'3-Contract Awards'!$X$5)+SUMIFS('1.A-P6 DATA CD-3B ONLY'!AD:AD,'1.A-P6 DATA CD-3B ONLY'!$V:$V,$B6,'1.A-P6 DATA CD-3B ONLY'!$O:$O,'3-Contract Awards'!$X$2,'1.A-P6 DATA CD-3B ONLY'!$B:$B,$X$6,'1.A-P6 DATA CD-3B ONLY'!$Q:$Q,'3-Contract Awards'!$X$1,'1.A-P6 DATA CD-3B ONLY'!$G:$G,'3-Contract Awards'!$X$7)</f>
        <v>0</v>
      </c>
      <c r="F6" s="7">
        <f>SUMIFS('1.A-P6 DATA CD-3B ONLY'!AE:AE,'1.A-P6 DATA CD-3B ONLY'!$V:$V,$B6,'1.A-P6 DATA CD-3B ONLY'!$O:$O,'3-Contract Awards'!$X$2,'1.A-P6 DATA CD-3B ONLY'!$B:$B,$X$6,'1.A-P6 DATA CD-3B ONLY'!$Q:$Q,'3-Contract Awards'!$X$1,'1.A-P6 DATA CD-3B ONLY'!$G:$G,'3-Contract Awards'!$X$3)+SUMIFS('1.A-P6 DATA CD-3B ONLY'!AE:AE,'1.A-P6 DATA CD-3B ONLY'!$V:$V,$B6,'1.A-P6 DATA CD-3B ONLY'!$O:$O,'3-Contract Awards'!$X$2,'1.A-P6 DATA CD-3B ONLY'!$B:$B,$X$6,'1.A-P6 DATA CD-3B ONLY'!$Q:$Q,'3-Contract Awards'!$X$1,'1.A-P6 DATA CD-3B ONLY'!$G:$G,'3-Contract Awards'!$X$4)+SUMIFS('1.A-P6 DATA CD-3B ONLY'!AE:AE,'1.A-P6 DATA CD-3B ONLY'!$V:$V,$B6,'1.A-P6 DATA CD-3B ONLY'!$O:$O,'3-Contract Awards'!$X$2,'1.A-P6 DATA CD-3B ONLY'!$B:$B,$X$6,'1.A-P6 DATA CD-3B ONLY'!$Q:$Q,'3-Contract Awards'!$X$1,'1.A-P6 DATA CD-3B ONLY'!$G:$G,'3-Contract Awards'!$X$5)+SUMIFS('1.A-P6 DATA CD-3B ONLY'!AE:AE,'1.A-P6 DATA CD-3B ONLY'!$V:$V,$B6,'1.A-P6 DATA CD-3B ONLY'!$O:$O,'3-Contract Awards'!$X$2,'1.A-P6 DATA CD-3B ONLY'!$B:$B,$X$6,'1.A-P6 DATA CD-3B ONLY'!$Q:$Q,'3-Contract Awards'!$X$1,'1.A-P6 DATA CD-3B ONLY'!$G:$G,'3-Contract Awards'!$X$7)</f>
        <v>0</v>
      </c>
      <c r="G6" s="7">
        <f>SUMIFS('1.A-P6 DATA CD-3B ONLY'!AF:AF,'1.A-P6 DATA CD-3B ONLY'!$V:$V,$B6,'1.A-P6 DATA CD-3B ONLY'!$O:$O,'3-Contract Awards'!$X$2,'1.A-P6 DATA CD-3B ONLY'!$B:$B,$X$6,'1.A-P6 DATA CD-3B ONLY'!$Q:$Q,'3-Contract Awards'!$X$1,'1.A-P6 DATA CD-3B ONLY'!$G:$G,'3-Contract Awards'!$X$3)+SUMIFS('1.A-P6 DATA CD-3B ONLY'!AF:AF,'1.A-P6 DATA CD-3B ONLY'!$V:$V,$B6,'1.A-P6 DATA CD-3B ONLY'!$O:$O,'3-Contract Awards'!$X$2,'1.A-P6 DATA CD-3B ONLY'!$B:$B,$X$6,'1.A-P6 DATA CD-3B ONLY'!$Q:$Q,'3-Contract Awards'!$X$1,'1.A-P6 DATA CD-3B ONLY'!$G:$G,'3-Contract Awards'!$X$4)+SUMIFS('1.A-P6 DATA CD-3B ONLY'!AF:AF,'1.A-P6 DATA CD-3B ONLY'!$V:$V,$B6,'1.A-P6 DATA CD-3B ONLY'!$O:$O,'3-Contract Awards'!$X$2,'1.A-P6 DATA CD-3B ONLY'!$B:$B,$X$6,'1.A-P6 DATA CD-3B ONLY'!$Q:$Q,'3-Contract Awards'!$X$1,'1.A-P6 DATA CD-3B ONLY'!$G:$G,'3-Contract Awards'!$X$5)+SUMIFS('1.A-P6 DATA CD-3B ONLY'!AF:AF,'1.A-P6 DATA CD-3B ONLY'!$V:$V,$B6,'1.A-P6 DATA CD-3B ONLY'!$O:$O,'3-Contract Awards'!$X$2,'1.A-P6 DATA CD-3B ONLY'!$B:$B,$X$6,'1.A-P6 DATA CD-3B ONLY'!$Q:$Q,'3-Contract Awards'!$X$1,'1.A-P6 DATA CD-3B ONLY'!$G:$G,'3-Contract Awards'!$X$7)</f>
        <v>0</v>
      </c>
      <c r="H6" s="7">
        <f>SUMIFS('1.A-P6 DATA CD-3B ONLY'!AG:AG,'1.A-P6 DATA CD-3B ONLY'!$V:$V,$B6,'1.A-P6 DATA CD-3B ONLY'!$O:$O,'3-Contract Awards'!$X$2,'1.A-P6 DATA CD-3B ONLY'!$B:$B,$X$6,'1.A-P6 DATA CD-3B ONLY'!$Q:$Q,'3-Contract Awards'!$X$1,'1.A-P6 DATA CD-3B ONLY'!$G:$G,'3-Contract Awards'!$X$3)+SUMIFS('1.A-P6 DATA CD-3B ONLY'!AG:AG,'1.A-P6 DATA CD-3B ONLY'!$V:$V,$B6,'1.A-P6 DATA CD-3B ONLY'!$O:$O,'3-Contract Awards'!$X$2,'1.A-P6 DATA CD-3B ONLY'!$B:$B,$X$6,'1.A-P6 DATA CD-3B ONLY'!$Q:$Q,'3-Contract Awards'!$X$1,'1.A-P6 DATA CD-3B ONLY'!$G:$G,'3-Contract Awards'!$X$4)+SUMIFS('1.A-P6 DATA CD-3B ONLY'!AG:AG,'1.A-P6 DATA CD-3B ONLY'!$V:$V,$B6,'1.A-P6 DATA CD-3B ONLY'!$O:$O,'3-Contract Awards'!$X$2,'1.A-P6 DATA CD-3B ONLY'!$B:$B,$X$6,'1.A-P6 DATA CD-3B ONLY'!$Q:$Q,'3-Contract Awards'!$X$1,'1.A-P6 DATA CD-3B ONLY'!$G:$G,'3-Contract Awards'!$X$5)+SUMIFS('1.A-P6 DATA CD-3B ONLY'!AG:AG,'1.A-P6 DATA CD-3B ONLY'!$V:$V,$B6,'1.A-P6 DATA CD-3B ONLY'!$O:$O,'3-Contract Awards'!$X$2,'1.A-P6 DATA CD-3B ONLY'!$B:$B,$X$6,'1.A-P6 DATA CD-3B ONLY'!$Q:$Q,'3-Contract Awards'!$X$1,'1.A-P6 DATA CD-3B ONLY'!$G:$G,'3-Contract Awards'!$X$7)</f>
        <v>0</v>
      </c>
      <c r="I6" s="7">
        <f>SUMIFS('1.A-P6 DATA CD-3B ONLY'!AH:AH,'1.A-P6 DATA CD-3B ONLY'!$V:$V,$B6,'1.A-P6 DATA CD-3B ONLY'!$O:$O,'3-Contract Awards'!$X$2,'1.A-P6 DATA CD-3B ONLY'!$B:$B,$X$6,'1.A-P6 DATA CD-3B ONLY'!$Q:$Q,'3-Contract Awards'!$X$1,'1.A-P6 DATA CD-3B ONLY'!$G:$G,'3-Contract Awards'!$X$3)+SUMIFS('1.A-P6 DATA CD-3B ONLY'!AH:AH,'1.A-P6 DATA CD-3B ONLY'!$V:$V,$B6,'1.A-P6 DATA CD-3B ONLY'!$O:$O,'3-Contract Awards'!$X$2,'1.A-P6 DATA CD-3B ONLY'!$B:$B,$X$6,'1.A-P6 DATA CD-3B ONLY'!$Q:$Q,'3-Contract Awards'!$X$1,'1.A-P6 DATA CD-3B ONLY'!$G:$G,'3-Contract Awards'!$X$4)+SUMIFS('1.A-P6 DATA CD-3B ONLY'!AH:AH,'1.A-P6 DATA CD-3B ONLY'!$V:$V,$B6,'1.A-P6 DATA CD-3B ONLY'!$O:$O,'3-Contract Awards'!$X$2,'1.A-P6 DATA CD-3B ONLY'!$B:$B,$X$6,'1.A-P6 DATA CD-3B ONLY'!$Q:$Q,'3-Contract Awards'!$X$1,'1.A-P6 DATA CD-3B ONLY'!$G:$G,'3-Contract Awards'!$X$5)+SUMIFS('1.A-P6 DATA CD-3B ONLY'!AH:AH,'1.A-P6 DATA CD-3B ONLY'!$V:$V,$B6,'1.A-P6 DATA CD-3B ONLY'!$O:$O,'3-Contract Awards'!$X$2,'1.A-P6 DATA CD-3B ONLY'!$B:$B,$X$6,'1.A-P6 DATA CD-3B ONLY'!$Q:$Q,'3-Contract Awards'!$X$1,'1.A-P6 DATA CD-3B ONLY'!$G:$G,'3-Contract Awards'!$X$7)</f>
        <v>0</v>
      </c>
      <c r="J6" s="7">
        <f>SUMIFS('1.A-P6 DATA CD-3B ONLY'!AI:AI,'1.A-P6 DATA CD-3B ONLY'!$V:$V,$B6,'1.A-P6 DATA CD-3B ONLY'!$O:$O,'3-Contract Awards'!$X$2,'1.A-P6 DATA CD-3B ONLY'!$B:$B,$X$6,'1.A-P6 DATA CD-3B ONLY'!$Q:$Q,'3-Contract Awards'!$X$1,'1.A-P6 DATA CD-3B ONLY'!$G:$G,'3-Contract Awards'!$X$3)+SUMIFS('1.A-P6 DATA CD-3B ONLY'!AI:AI,'1.A-P6 DATA CD-3B ONLY'!$V:$V,$B6,'1.A-P6 DATA CD-3B ONLY'!$O:$O,'3-Contract Awards'!$X$2,'1.A-P6 DATA CD-3B ONLY'!$B:$B,$X$6,'1.A-P6 DATA CD-3B ONLY'!$Q:$Q,'3-Contract Awards'!$X$1,'1.A-P6 DATA CD-3B ONLY'!$G:$G,'3-Contract Awards'!$X$4)+SUMIFS('1.A-P6 DATA CD-3B ONLY'!AI:AI,'1.A-P6 DATA CD-3B ONLY'!$V:$V,$B6,'1.A-P6 DATA CD-3B ONLY'!$O:$O,'3-Contract Awards'!$X$2,'1.A-P6 DATA CD-3B ONLY'!$B:$B,$X$6,'1.A-P6 DATA CD-3B ONLY'!$Q:$Q,'3-Contract Awards'!$X$1,'1.A-P6 DATA CD-3B ONLY'!$G:$G,'3-Contract Awards'!$X$5)+SUMIFS('1.A-P6 DATA CD-3B ONLY'!AI:AI,'1.A-P6 DATA CD-3B ONLY'!$V:$V,$B6,'1.A-P6 DATA CD-3B ONLY'!$O:$O,'3-Contract Awards'!$X$2,'1.A-P6 DATA CD-3B ONLY'!$B:$B,$X$6,'1.A-P6 DATA CD-3B ONLY'!$Q:$Q,'3-Contract Awards'!$X$1,'1.A-P6 DATA CD-3B ONLY'!$G:$G,'3-Contract Awards'!$X$7)</f>
        <v>0.01</v>
      </c>
      <c r="K6" s="7">
        <f>SUMIFS('1.A-P6 DATA CD-3B ONLY'!AJ:AJ,'1.A-P6 DATA CD-3B ONLY'!$V:$V,$B6,'1.A-P6 DATA CD-3B ONLY'!$O:$O,'3-Contract Awards'!$X$2,'1.A-P6 DATA CD-3B ONLY'!$B:$B,$X$6,'1.A-P6 DATA CD-3B ONLY'!$Q:$Q,'3-Contract Awards'!$X$1,'1.A-P6 DATA CD-3B ONLY'!$G:$G,'3-Contract Awards'!$X$3)+SUMIFS('1.A-P6 DATA CD-3B ONLY'!AJ:AJ,'1.A-P6 DATA CD-3B ONLY'!$V:$V,$B6,'1.A-P6 DATA CD-3B ONLY'!$O:$O,'3-Contract Awards'!$X$2,'1.A-P6 DATA CD-3B ONLY'!$B:$B,$X$6,'1.A-P6 DATA CD-3B ONLY'!$Q:$Q,'3-Contract Awards'!$X$1,'1.A-P6 DATA CD-3B ONLY'!$G:$G,'3-Contract Awards'!$X$4)+SUMIFS('1.A-P6 DATA CD-3B ONLY'!AJ:AJ,'1.A-P6 DATA CD-3B ONLY'!$V:$V,$B6,'1.A-P6 DATA CD-3B ONLY'!$O:$O,'3-Contract Awards'!$X$2,'1.A-P6 DATA CD-3B ONLY'!$B:$B,$X$6,'1.A-P6 DATA CD-3B ONLY'!$Q:$Q,'3-Contract Awards'!$X$1,'1.A-P6 DATA CD-3B ONLY'!$G:$G,'3-Contract Awards'!$X$5)+SUMIFS('1.A-P6 DATA CD-3B ONLY'!AJ:AJ,'1.A-P6 DATA CD-3B ONLY'!$V:$V,$B6,'1.A-P6 DATA CD-3B ONLY'!$O:$O,'3-Contract Awards'!$X$2,'1.A-P6 DATA CD-3B ONLY'!$B:$B,$X$6,'1.A-P6 DATA CD-3B ONLY'!$Q:$Q,'3-Contract Awards'!$X$1,'1.A-P6 DATA CD-3B ONLY'!$G:$G,'3-Contract Awards'!$X$7)</f>
        <v>0</v>
      </c>
      <c r="L6" s="7">
        <f>SUMIFS('1.A-P6 DATA CD-3B ONLY'!AK:AK,'1.A-P6 DATA CD-3B ONLY'!$V:$V,$B6,'1.A-P6 DATA CD-3B ONLY'!$O:$O,'3-Contract Awards'!$X$2,'1.A-P6 DATA CD-3B ONLY'!$B:$B,$X$6,'1.A-P6 DATA CD-3B ONLY'!$Q:$Q,'3-Contract Awards'!$X$1,'1.A-P6 DATA CD-3B ONLY'!$G:$G,'3-Contract Awards'!$X$3)+SUMIFS('1.A-P6 DATA CD-3B ONLY'!AK:AK,'1.A-P6 DATA CD-3B ONLY'!$V:$V,$B6,'1.A-P6 DATA CD-3B ONLY'!$O:$O,'3-Contract Awards'!$X$2,'1.A-P6 DATA CD-3B ONLY'!$B:$B,$X$6,'1.A-P6 DATA CD-3B ONLY'!$Q:$Q,'3-Contract Awards'!$X$1,'1.A-P6 DATA CD-3B ONLY'!$G:$G,'3-Contract Awards'!$X$4)+SUMIFS('1.A-P6 DATA CD-3B ONLY'!AK:AK,'1.A-P6 DATA CD-3B ONLY'!$V:$V,$B6,'1.A-P6 DATA CD-3B ONLY'!$O:$O,'3-Contract Awards'!$X$2,'1.A-P6 DATA CD-3B ONLY'!$B:$B,$X$6,'1.A-P6 DATA CD-3B ONLY'!$Q:$Q,'3-Contract Awards'!$X$1,'1.A-P6 DATA CD-3B ONLY'!$G:$G,'3-Contract Awards'!$X$5)+SUMIFS('1.A-P6 DATA CD-3B ONLY'!AK:AK,'1.A-P6 DATA CD-3B ONLY'!$V:$V,$B6,'1.A-P6 DATA CD-3B ONLY'!$O:$O,'3-Contract Awards'!$X$2,'1.A-P6 DATA CD-3B ONLY'!$B:$B,$X$6,'1.A-P6 DATA CD-3B ONLY'!$Q:$Q,'3-Contract Awards'!$X$1,'1.A-P6 DATA CD-3B ONLY'!$G:$G,'3-Contract Awards'!$X$7)</f>
        <v>0</v>
      </c>
      <c r="M6" s="7">
        <f>SUMIFS('1.A-P6 DATA CD-3B ONLY'!AL:AL,'1.A-P6 DATA CD-3B ONLY'!$V:$V,$B6,'1.A-P6 DATA CD-3B ONLY'!$O:$O,'3-Contract Awards'!$X$2,'1.A-P6 DATA CD-3B ONLY'!$B:$B,$X$6,'1.A-P6 DATA CD-3B ONLY'!$Q:$Q,'3-Contract Awards'!$X$1,'1.A-P6 DATA CD-3B ONLY'!$G:$G,'3-Contract Awards'!$X$3)+SUMIFS('1.A-P6 DATA CD-3B ONLY'!AL:AL,'1.A-P6 DATA CD-3B ONLY'!$V:$V,$B6,'1.A-P6 DATA CD-3B ONLY'!$O:$O,'3-Contract Awards'!$X$2,'1.A-P6 DATA CD-3B ONLY'!$B:$B,$X$6,'1.A-P6 DATA CD-3B ONLY'!$Q:$Q,'3-Contract Awards'!$X$1,'1.A-P6 DATA CD-3B ONLY'!$G:$G,'3-Contract Awards'!$X$4)+SUMIFS('1.A-P6 DATA CD-3B ONLY'!AL:AL,'1.A-P6 DATA CD-3B ONLY'!$V:$V,$B6,'1.A-P6 DATA CD-3B ONLY'!$O:$O,'3-Contract Awards'!$X$2,'1.A-P6 DATA CD-3B ONLY'!$B:$B,$X$6,'1.A-P6 DATA CD-3B ONLY'!$Q:$Q,'3-Contract Awards'!$X$1,'1.A-P6 DATA CD-3B ONLY'!$G:$G,'3-Contract Awards'!$X$5)+SUMIFS('1.A-P6 DATA CD-3B ONLY'!AL:AL,'1.A-P6 DATA CD-3B ONLY'!$V:$V,$B6,'1.A-P6 DATA CD-3B ONLY'!$O:$O,'3-Contract Awards'!$X$2,'1.A-P6 DATA CD-3B ONLY'!$B:$B,$X$6,'1.A-P6 DATA CD-3B ONLY'!$Q:$Q,'3-Contract Awards'!$X$1,'1.A-P6 DATA CD-3B ONLY'!$G:$G,'3-Contract Awards'!$X$7)</f>
        <v>0</v>
      </c>
      <c r="N6" s="7">
        <f>SUMIFS('1.A-P6 DATA CD-3B ONLY'!AM:AM,'1.A-P6 DATA CD-3B ONLY'!$V:$V,$B6,'1.A-P6 DATA CD-3B ONLY'!$O:$O,'3-Contract Awards'!$X$2,'1.A-P6 DATA CD-3B ONLY'!$B:$B,$X$6,'1.A-P6 DATA CD-3B ONLY'!$Q:$Q,'3-Contract Awards'!$X$1,'1.A-P6 DATA CD-3B ONLY'!$G:$G,'3-Contract Awards'!$X$3)+SUMIFS('1.A-P6 DATA CD-3B ONLY'!AM:AM,'1.A-P6 DATA CD-3B ONLY'!$V:$V,$B6,'1.A-P6 DATA CD-3B ONLY'!$O:$O,'3-Contract Awards'!$X$2,'1.A-P6 DATA CD-3B ONLY'!$B:$B,$X$6,'1.A-P6 DATA CD-3B ONLY'!$Q:$Q,'3-Contract Awards'!$X$1,'1.A-P6 DATA CD-3B ONLY'!$G:$G,'3-Contract Awards'!$X$4)+SUMIFS('1.A-P6 DATA CD-3B ONLY'!AM:AM,'1.A-P6 DATA CD-3B ONLY'!$V:$V,$B6,'1.A-P6 DATA CD-3B ONLY'!$O:$O,'3-Contract Awards'!$X$2,'1.A-P6 DATA CD-3B ONLY'!$B:$B,$X$6,'1.A-P6 DATA CD-3B ONLY'!$Q:$Q,'3-Contract Awards'!$X$1,'1.A-P6 DATA CD-3B ONLY'!$G:$G,'3-Contract Awards'!$X$5)+SUMIFS('1.A-P6 DATA CD-3B ONLY'!AM:AM,'1.A-P6 DATA CD-3B ONLY'!$V:$V,$B6,'1.A-P6 DATA CD-3B ONLY'!$O:$O,'3-Contract Awards'!$X$2,'1.A-P6 DATA CD-3B ONLY'!$B:$B,$X$6,'1.A-P6 DATA CD-3B ONLY'!$Q:$Q,'3-Contract Awards'!$X$1,'1.A-P6 DATA CD-3B ONLY'!$G:$G,'3-Contract Awards'!$X$7)</f>
        <v>0</v>
      </c>
      <c r="O6" s="7">
        <f>SUMIFS('1.A-P6 DATA CD-3B ONLY'!AN:AN,'1.A-P6 DATA CD-3B ONLY'!$V:$V,$B6,'1.A-P6 DATA CD-3B ONLY'!$O:$O,'3-Contract Awards'!$X$2,'1.A-P6 DATA CD-3B ONLY'!$B:$B,$X$6,'1.A-P6 DATA CD-3B ONLY'!$Q:$Q,'3-Contract Awards'!$X$1,'1.A-P6 DATA CD-3B ONLY'!$G:$G,'3-Contract Awards'!$X$3)+SUMIFS('1.A-P6 DATA CD-3B ONLY'!AN:AN,'1.A-P6 DATA CD-3B ONLY'!$V:$V,$B6,'1.A-P6 DATA CD-3B ONLY'!$O:$O,'3-Contract Awards'!$X$2,'1.A-P6 DATA CD-3B ONLY'!$B:$B,$X$6,'1.A-P6 DATA CD-3B ONLY'!$Q:$Q,'3-Contract Awards'!$X$1,'1.A-P6 DATA CD-3B ONLY'!$G:$G,'3-Contract Awards'!$X$4)+SUMIFS('1.A-P6 DATA CD-3B ONLY'!AN:AN,'1.A-P6 DATA CD-3B ONLY'!$V:$V,$B6,'1.A-P6 DATA CD-3B ONLY'!$O:$O,'3-Contract Awards'!$X$2,'1.A-P6 DATA CD-3B ONLY'!$B:$B,$X$6,'1.A-P6 DATA CD-3B ONLY'!$Q:$Q,'3-Contract Awards'!$X$1,'1.A-P6 DATA CD-3B ONLY'!$G:$G,'3-Contract Awards'!$X$5)+SUMIFS('1.A-P6 DATA CD-3B ONLY'!AN:AN,'1.A-P6 DATA CD-3B ONLY'!$V:$V,$B6,'1.A-P6 DATA CD-3B ONLY'!$O:$O,'3-Contract Awards'!$X$2,'1.A-P6 DATA CD-3B ONLY'!$B:$B,$X$6,'1.A-P6 DATA CD-3B ONLY'!$Q:$Q,'3-Contract Awards'!$X$1,'1.A-P6 DATA CD-3B ONLY'!$G:$G,'3-Contract Awards'!$X$7)</f>
        <v>0</v>
      </c>
      <c r="P6" s="7">
        <f>SUMIFS('1.A-P6 DATA CD-3B ONLY'!AO:AO,'1.A-P6 DATA CD-3B ONLY'!$V:$V,$B6,'1.A-P6 DATA CD-3B ONLY'!$O:$O,'3-Contract Awards'!$X$2,'1.A-P6 DATA CD-3B ONLY'!$B:$B,$X$6,'1.A-P6 DATA CD-3B ONLY'!$Q:$Q,'3-Contract Awards'!$X$1,'1.A-P6 DATA CD-3B ONLY'!$G:$G,'3-Contract Awards'!$X$3)+SUMIFS('1.A-P6 DATA CD-3B ONLY'!AO:AO,'1.A-P6 DATA CD-3B ONLY'!$V:$V,$B6,'1.A-P6 DATA CD-3B ONLY'!$O:$O,'3-Contract Awards'!$X$2,'1.A-P6 DATA CD-3B ONLY'!$B:$B,$X$6,'1.A-P6 DATA CD-3B ONLY'!$Q:$Q,'3-Contract Awards'!$X$1,'1.A-P6 DATA CD-3B ONLY'!$G:$G,'3-Contract Awards'!$X$4)+SUMIFS('1.A-P6 DATA CD-3B ONLY'!AO:AO,'1.A-P6 DATA CD-3B ONLY'!$V:$V,$B6,'1.A-P6 DATA CD-3B ONLY'!$O:$O,'3-Contract Awards'!$X$2,'1.A-P6 DATA CD-3B ONLY'!$B:$B,$X$6,'1.A-P6 DATA CD-3B ONLY'!$Q:$Q,'3-Contract Awards'!$X$1,'1.A-P6 DATA CD-3B ONLY'!$G:$G,'3-Contract Awards'!$X$5)+SUMIFS('1.A-P6 DATA CD-3B ONLY'!AO:AO,'1.A-P6 DATA CD-3B ONLY'!$V:$V,$B6,'1.A-P6 DATA CD-3B ONLY'!$O:$O,'3-Contract Awards'!$X$2,'1.A-P6 DATA CD-3B ONLY'!$B:$B,$X$6,'1.A-P6 DATA CD-3B ONLY'!$Q:$Q,'3-Contract Awards'!$X$1,'1.A-P6 DATA CD-3B ONLY'!$G:$G,'3-Contract Awards'!$X$7)</f>
        <v>0</v>
      </c>
      <c r="Q6" s="7">
        <f>SUMIFS('1.A-P6 DATA CD-3B ONLY'!AP:AP,'1.A-P6 DATA CD-3B ONLY'!$V:$V,$B6,'1.A-P6 DATA CD-3B ONLY'!$O:$O,'3-Contract Awards'!$X$2,'1.A-P6 DATA CD-3B ONLY'!$B:$B,$X$6,'1.A-P6 DATA CD-3B ONLY'!$Q:$Q,'3-Contract Awards'!$X$1,'1.A-P6 DATA CD-3B ONLY'!$G:$G,'3-Contract Awards'!$X$3)+SUMIFS('1.A-P6 DATA CD-3B ONLY'!AP:AP,'1.A-P6 DATA CD-3B ONLY'!$V:$V,$B6,'1.A-P6 DATA CD-3B ONLY'!$O:$O,'3-Contract Awards'!$X$2,'1.A-P6 DATA CD-3B ONLY'!$B:$B,$X$6,'1.A-P6 DATA CD-3B ONLY'!$Q:$Q,'3-Contract Awards'!$X$1,'1.A-P6 DATA CD-3B ONLY'!$G:$G,'3-Contract Awards'!$X$4)+SUMIFS('1.A-P6 DATA CD-3B ONLY'!AP:AP,'1.A-P6 DATA CD-3B ONLY'!$V:$V,$B6,'1.A-P6 DATA CD-3B ONLY'!$O:$O,'3-Contract Awards'!$X$2,'1.A-P6 DATA CD-3B ONLY'!$B:$B,$X$6,'1.A-P6 DATA CD-3B ONLY'!$Q:$Q,'3-Contract Awards'!$X$1,'1.A-P6 DATA CD-3B ONLY'!$G:$G,'3-Contract Awards'!$X$5)+SUMIFS('1.A-P6 DATA CD-3B ONLY'!AP:AP,'1.A-P6 DATA CD-3B ONLY'!$V:$V,$B6,'1.A-P6 DATA CD-3B ONLY'!$O:$O,'3-Contract Awards'!$X$2,'1.A-P6 DATA CD-3B ONLY'!$B:$B,$X$6,'1.A-P6 DATA CD-3B ONLY'!$Q:$Q,'3-Contract Awards'!$X$1,'1.A-P6 DATA CD-3B ONLY'!$G:$G,'3-Contract Awards'!$X$7)</f>
        <v>0</v>
      </c>
      <c r="R6" s="7">
        <f>SUMIFS('1.A-P6 DATA CD-3B ONLY'!AQ:AQ,'1.A-P6 DATA CD-3B ONLY'!$V:$V,$B6,'1.A-P6 DATA CD-3B ONLY'!$O:$O,'3-Contract Awards'!$X$2,'1.A-P6 DATA CD-3B ONLY'!$B:$B,$X$6,'1.A-P6 DATA CD-3B ONLY'!$Q:$Q,'3-Contract Awards'!$X$1,'1.A-P6 DATA CD-3B ONLY'!$G:$G,'3-Contract Awards'!$X$3)+SUMIFS('1.A-P6 DATA CD-3B ONLY'!AQ:AQ,'1.A-P6 DATA CD-3B ONLY'!$V:$V,$B6,'1.A-P6 DATA CD-3B ONLY'!$O:$O,'3-Contract Awards'!$X$2,'1.A-P6 DATA CD-3B ONLY'!$B:$B,$X$6,'1.A-P6 DATA CD-3B ONLY'!$Q:$Q,'3-Contract Awards'!$X$1,'1.A-P6 DATA CD-3B ONLY'!$G:$G,'3-Contract Awards'!$X$4)+SUMIFS('1.A-P6 DATA CD-3B ONLY'!AQ:AQ,'1.A-P6 DATA CD-3B ONLY'!$V:$V,$B6,'1.A-P6 DATA CD-3B ONLY'!$O:$O,'3-Contract Awards'!$X$2,'1.A-P6 DATA CD-3B ONLY'!$B:$B,$X$6,'1.A-P6 DATA CD-3B ONLY'!$Q:$Q,'3-Contract Awards'!$X$1,'1.A-P6 DATA CD-3B ONLY'!$G:$G,'3-Contract Awards'!$X$5)+SUMIFS('1.A-P6 DATA CD-3B ONLY'!AQ:AQ,'1.A-P6 DATA CD-3B ONLY'!$V:$V,$B6,'1.A-P6 DATA CD-3B ONLY'!$O:$O,'3-Contract Awards'!$X$2,'1.A-P6 DATA CD-3B ONLY'!$B:$B,$X$6,'1.A-P6 DATA CD-3B ONLY'!$Q:$Q,'3-Contract Awards'!$X$1,'1.A-P6 DATA CD-3B ONLY'!$G:$G,'3-Contract Awards'!$X$7)</f>
        <v>0</v>
      </c>
      <c r="S6" s="7">
        <f>SUMIFS('1.A-P6 DATA CD-3B ONLY'!AR:AR,'1.A-P6 DATA CD-3B ONLY'!$V:$V,$B6,'1.A-P6 DATA CD-3B ONLY'!$O:$O,'3-Contract Awards'!$X$2,'1.A-P6 DATA CD-3B ONLY'!$B:$B,$X$6,'1.A-P6 DATA CD-3B ONLY'!$Q:$Q,'3-Contract Awards'!$X$1,'1.A-P6 DATA CD-3B ONLY'!$G:$G,'3-Contract Awards'!$X$3)+SUMIFS('1.A-P6 DATA CD-3B ONLY'!AR:AR,'1.A-P6 DATA CD-3B ONLY'!$V:$V,$B6,'1.A-P6 DATA CD-3B ONLY'!$O:$O,'3-Contract Awards'!$X$2,'1.A-P6 DATA CD-3B ONLY'!$B:$B,$X$6,'1.A-P6 DATA CD-3B ONLY'!$Q:$Q,'3-Contract Awards'!$X$1,'1.A-P6 DATA CD-3B ONLY'!$G:$G,'3-Contract Awards'!$X$4)+SUMIFS('1.A-P6 DATA CD-3B ONLY'!AR:AR,'1.A-P6 DATA CD-3B ONLY'!$V:$V,$B6,'1.A-P6 DATA CD-3B ONLY'!$O:$O,'3-Contract Awards'!$X$2,'1.A-P6 DATA CD-3B ONLY'!$B:$B,$X$6,'1.A-P6 DATA CD-3B ONLY'!$Q:$Q,'3-Contract Awards'!$X$1,'1.A-P6 DATA CD-3B ONLY'!$G:$G,'3-Contract Awards'!$X$5)+SUMIFS('1.A-P6 DATA CD-3B ONLY'!AR:AR,'1.A-P6 DATA CD-3B ONLY'!$V:$V,$B6,'1.A-P6 DATA CD-3B ONLY'!$O:$O,'3-Contract Awards'!$X$2,'1.A-P6 DATA CD-3B ONLY'!$B:$B,$X$6,'1.A-P6 DATA CD-3B ONLY'!$Q:$Q,'3-Contract Awards'!$X$1,'1.A-P6 DATA CD-3B ONLY'!$G:$G,'3-Contract Awards'!$X$7)</f>
        <v>0</v>
      </c>
      <c r="T6" s="7">
        <f>SUMIFS('1.A-P6 DATA CD-3B ONLY'!AS:AS,'1.A-P6 DATA CD-3B ONLY'!$V:$V,$B6,'1.A-P6 DATA CD-3B ONLY'!$O:$O,'3-Contract Awards'!$X$2,'1.A-P6 DATA CD-3B ONLY'!$B:$B,$X$6,'1.A-P6 DATA CD-3B ONLY'!$Q:$Q,'3-Contract Awards'!$X$1,'1.A-P6 DATA CD-3B ONLY'!$G:$G,'3-Contract Awards'!$X$3)+SUMIFS('1.A-P6 DATA CD-3B ONLY'!AS:AS,'1.A-P6 DATA CD-3B ONLY'!$V:$V,$B6,'1.A-P6 DATA CD-3B ONLY'!$O:$O,'3-Contract Awards'!$X$2,'1.A-P6 DATA CD-3B ONLY'!$B:$B,$X$6,'1.A-P6 DATA CD-3B ONLY'!$Q:$Q,'3-Contract Awards'!$X$1,'1.A-P6 DATA CD-3B ONLY'!$G:$G,'3-Contract Awards'!$X$4)+SUMIFS('1.A-P6 DATA CD-3B ONLY'!AS:AS,'1.A-P6 DATA CD-3B ONLY'!$V:$V,$B6,'1.A-P6 DATA CD-3B ONLY'!$O:$O,'3-Contract Awards'!$X$2,'1.A-P6 DATA CD-3B ONLY'!$B:$B,$X$6,'1.A-P6 DATA CD-3B ONLY'!$Q:$Q,'3-Contract Awards'!$X$1,'1.A-P6 DATA CD-3B ONLY'!$G:$G,'3-Contract Awards'!$X$5)+SUMIFS('1.A-P6 DATA CD-3B ONLY'!AS:AS,'1.A-P6 DATA CD-3B ONLY'!$V:$V,$B6,'1.A-P6 DATA CD-3B ONLY'!$O:$O,'3-Contract Awards'!$X$2,'1.A-P6 DATA CD-3B ONLY'!$B:$B,$X$6,'1.A-P6 DATA CD-3B ONLY'!$Q:$Q,'3-Contract Awards'!$X$1,'1.A-P6 DATA CD-3B ONLY'!$G:$G,'3-Contract Awards'!$X$7)</f>
        <v>0</v>
      </c>
      <c r="X6" t="s">
        <v>244</v>
      </c>
    </row>
    <row r="7" spans="2:24" x14ac:dyDescent="0.25">
      <c r="B7" s="39" t="s">
        <v>205</v>
      </c>
      <c r="C7" s="7">
        <f t="shared" si="2"/>
        <v>0</v>
      </c>
      <c r="D7" s="7">
        <f>SUMIFS('1.A-P6 DATA CD-3B ONLY'!AC:AC,'1.A-P6 DATA CD-3B ONLY'!$V:$V,$B7,'1.A-P6 DATA CD-3B ONLY'!$O:$O,'3-Contract Awards'!$X$2,'1.A-P6 DATA CD-3B ONLY'!$B:$B,$X$6,'1.A-P6 DATA CD-3B ONLY'!$Q:$Q,'3-Contract Awards'!$X$1,'1.A-P6 DATA CD-3B ONLY'!$G:$G,'3-Contract Awards'!$X$3)+SUMIFS('1.A-P6 DATA CD-3B ONLY'!AC:AC,'1.A-P6 DATA CD-3B ONLY'!$V:$V,$B7,'1.A-P6 DATA CD-3B ONLY'!$O:$O,'3-Contract Awards'!$X$2,'1.A-P6 DATA CD-3B ONLY'!$B:$B,$X$6,'1.A-P6 DATA CD-3B ONLY'!$Q:$Q,'3-Contract Awards'!$X$1,'1.A-P6 DATA CD-3B ONLY'!$G:$G,'3-Contract Awards'!$X$4)+SUMIFS('1.A-P6 DATA CD-3B ONLY'!AC:AC,'1.A-P6 DATA CD-3B ONLY'!$V:$V,$B7,'1.A-P6 DATA CD-3B ONLY'!$O:$O,'3-Contract Awards'!$X$2,'1.A-P6 DATA CD-3B ONLY'!$B:$B,$X$6,'1.A-P6 DATA CD-3B ONLY'!$Q:$Q,'3-Contract Awards'!$X$1,'1.A-P6 DATA CD-3B ONLY'!$G:$G,'3-Contract Awards'!$X$5)+SUMIFS('1.A-P6 DATA CD-3B ONLY'!AC:AC,'1.A-P6 DATA CD-3B ONLY'!$V:$V,$B7,'1.A-P6 DATA CD-3B ONLY'!$O:$O,'3-Contract Awards'!$X$2,'1.A-P6 DATA CD-3B ONLY'!$B:$B,$X$6,'1.A-P6 DATA CD-3B ONLY'!$Q:$Q,'3-Contract Awards'!$X$1,'1.A-P6 DATA CD-3B ONLY'!$G:$G,'3-Contract Awards'!$X$7)</f>
        <v>0</v>
      </c>
      <c r="E7" s="7">
        <f>SUMIFS('1.A-P6 DATA CD-3B ONLY'!AD:AD,'1.A-P6 DATA CD-3B ONLY'!$V:$V,$B7,'1.A-P6 DATA CD-3B ONLY'!$O:$O,'3-Contract Awards'!$X$2,'1.A-P6 DATA CD-3B ONLY'!$B:$B,$X$6,'1.A-P6 DATA CD-3B ONLY'!$Q:$Q,'3-Contract Awards'!$X$1,'1.A-P6 DATA CD-3B ONLY'!$G:$G,'3-Contract Awards'!$X$3)+SUMIFS('1.A-P6 DATA CD-3B ONLY'!AD:AD,'1.A-P6 DATA CD-3B ONLY'!$V:$V,$B7,'1.A-P6 DATA CD-3B ONLY'!$O:$O,'3-Contract Awards'!$X$2,'1.A-P6 DATA CD-3B ONLY'!$B:$B,$X$6,'1.A-P6 DATA CD-3B ONLY'!$Q:$Q,'3-Contract Awards'!$X$1,'1.A-P6 DATA CD-3B ONLY'!$G:$G,'3-Contract Awards'!$X$4)+SUMIFS('1.A-P6 DATA CD-3B ONLY'!AD:AD,'1.A-P6 DATA CD-3B ONLY'!$V:$V,$B7,'1.A-P6 DATA CD-3B ONLY'!$O:$O,'3-Contract Awards'!$X$2,'1.A-P6 DATA CD-3B ONLY'!$B:$B,$X$6,'1.A-P6 DATA CD-3B ONLY'!$Q:$Q,'3-Contract Awards'!$X$1,'1.A-P6 DATA CD-3B ONLY'!$G:$G,'3-Contract Awards'!$X$5)+SUMIFS('1.A-P6 DATA CD-3B ONLY'!AD:AD,'1.A-P6 DATA CD-3B ONLY'!$V:$V,$B7,'1.A-P6 DATA CD-3B ONLY'!$O:$O,'3-Contract Awards'!$X$2,'1.A-P6 DATA CD-3B ONLY'!$B:$B,$X$6,'1.A-P6 DATA CD-3B ONLY'!$Q:$Q,'3-Contract Awards'!$X$1,'1.A-P6 DATA CD-3B ONLY'!$G:$G,'3-Contract Awards'!$X$7)</f>
        <v>0</v>
      </c>
      <c r="F7" s="7">
        <f>SUMIFS('1.A-P6 DATA CD-3B ONLY'!AE:AE,'1.A-P6 DATA CD-3B ONLY'!$V:$V,$B7,'1.A-P6 DATA CD-3B ONLY'!$O:$O,'3-Contract Awards'!$X$2,'1.A-P6 DATA CD-3B ONLY'!$B:$B,$X$6,'1.A-P6 DATA CD-3B ONLY'!$Q:$Q,'3-Contract Awards'!$X$1,'1.A-P6 DATA CD-3B ONLY'!$G:$G,'3-Contract Awards'!$X$3)+SUMIFS('1.A-P6 DATA CD-3B ONLY'!AE:AE,'1.A-P6 DATA CD-3B ONLY'!$V:$V,$B7,'1.A-P6 DATA CD-3B ONLY'!$O:$O,'3-Contract Awards'!$X$2,'1.A-P6 DATA CD-3B ONLY'!$B:$B,$X$6,'1.A-P6 DATA CD-3B ONLY'!$Q:$Q,'3-Contract Awards'!$X$1,'1.A-P6 DATA CD-3B ONLY'!$G:$G,'3-Contract Awards'!$X$4)+SUMIFS('1.A-P6 DATA CD-3B ONLY'!AE:AE,'1.A-P6 DATA CD-3B ONLY'!$V:$V,$B7,'1.A-P6 DATA CD-3B ONLY'!$O:$O,'3-Contract Awards'!$X$2,'1.A-P6 DATA CD-3B ONLY'!$B:$B,$X$6,'1.A-P6 DATA CD-3B ONLY'!$Q:$Q,'3-Contract Awards'!$X$1,'1.A-P6 DATA CD-3B ONLY'!$G:$G,'3-Contract Awards'!$X$5)+SUMIFS('1.A-P6 DATA CD-3B ONLY'!AE:AE,'1.A-P6 DATA CD-3B ONLY'!$V:$V,$B7,'1.A-P6 DATA CD-3B ONLY'!$O:$O,'3-Contract Awards'!$X$2,'1.A-P6 DATA CD-3B ONLY'!$B:$B,$X$6,'1.A-P6 DATA CD-3B ONLY'!$Q:$Q,'3-Contract Awards'!$X$1,'1.A-P6 DATA CD-3B ONLY'!$G:$G,'3-Contract Awards'!$X$7)</f>
        <v>0</v>
      </c>
      <c r="G7" s="7">
        <f>SUMIFS('1.A-P6 DATA CD-3B ONLY'!AF:AF,'1.A-P6 DATA CD-3B ONLY'!$V:$V,$B7,'1.A-P6 DATA CD-3B ONLY'!$O:$O,'3-Contract Awards'!$X$2,'1.A-P6 DATA CD-3B ONLY'!$B:$B,$X$6,'1.A-P6 DATA CD-3B ONLY'!$Q:$Q,'3-Contract Awards'!$X$1,'1.A-P6 DATA CD-3B ONLY'!$G:$G,'3-Contract Awards'!$X$3)+SUMIFS('1.A-P6 DATA CD-3B ONLY'!AF:AF,'1.A-P6 DATA CD-3B ONLY'!$V:$V,$B7,'1.A-P6 DATA CD-3B ONLY'!$O:$O,'3-Contract Awards'!$X$2,'1.A-P6 DATA CD-3B ONLY'!$B:$B,$X$6,'1.A-P6 DATA CD-3B ONLY'!$Q:$Q,'3-Contract Awards'!$X$1,'1.A-P6 DATA CD-3B ONLY'!$G:$G,'3-Contract Awards'!$X$4)+SUMIFS('1.A-P6 DATA CD-3B ONLY'!AF:AF,'1.A-P6 DATA CD-3B ONLY'!$V:$V,$B7,'1.A-P6 DATA CD-3B ONLY'!$O:$O,'3-Contract Awards'!$X$2,'1.A-P6 DATA CD-3B ONLY'!$B:$B,$X$6,'1.A-P6 DATA CD-3B ONLY'!$Q:$Q,'3-Contract Awards'!$X$1,'1.A-P6 DATA CD-3B ONLY'!$G:$G,'3-Contract Awards'!$X$5)+SUMIFS('1.A-P6 DATA CD-3B ONLY'!AF:AF,'1.A-P6 DATA CD-3B ONLY'!$V:$V,$B7,'1.A-P6 DATA CD-3B ONLY'!$O:$O,'3-Contract Awards'!$X$2,'1.A-P6 DATA CD-3B ONLY'!$B:$B,$X$6,'1.A-P6 DATA CD-3B ONLY'!$Q:$Q,'3-Contract Awards'!$X$1,'1.A-P6 DATA CD-3B ONLY'!$G:$G,'3-Contract Awards'!$X$7)</f>
        <v>0</v>
      </c>
      <c r="H7" s="7">
        <f>SUMIFS('1.A-P6 DATA CD-3B ONLY'!AG:AG,'1.A-P6 DATA CD-3B ONLY'!$V:$V,$B7,'1.A-P6 DATA CD-3B ONLY'!$O:$O,'3-Contract Awards'!$X$2,'1.A-P6 DATA CD-3B ONLY'!$B:$B,$X$6,'1.A-P6 DATA CD-3B ONLY'!$Q:$Q,'3-Contract Awards'!$X$1,'1.A-P6 DATA CD-3B ONLY'!$G:$G,'3-Contract Awards'!$X$3)+SUMIFS('1.A-P6 DATA CD-3B ONLY'!AG:AG,'1.A-P6 DATA CD-3B ONLY'!$V:$V,$B7,'1.A-P6 DATA CD-3B ONLY'!$O:$O,'3-Contract Awards'!$X$2,'1.A-P6 DATA CD-3B ONLY'!$B:$B,$X$6,'1.A-P6 DATA CD-3B ONLY'!$Q:$Q,'3-Contract Awards'!$X$1,'1.A-P6 DATA CD-3B ONLY'!$G:$G,'3-Contract Awards'!$X$4)+SUMIFS('1.A-P6 DATA CD-3B ONLY'!AG:AG,'1.A-P6 DATA CD-3B ONLY'!$V:$V,$B7,'1.A-P6 DATA CD-3B ONLY'!$O:$O,'3-Contract Awards'!$X$2,'1.A-P6 DATA CD-3B ONLY'!$B:$B,$X$6,'1.A-P6 DATA CD-3B ONLY'!$Q:$Q,'3-Contract Awards'!$X$1,'1.A-P6 DATA CD-3B ONLY'!$G:$G,'3-Contract Awards'!$X$5)+SUMIFS('1.A-P6 DATA CD-3B ONLY'!AG:AG,'1.A-P6 DATA CD-3B ONLY'!$V:$V,$B7,'1.A-P6 DATA CD-3B ONLY'!$O:$O,'3-Contract Awards'!$X$2,'1.A-P6 DATA CD-3B ONLY'!$B:$B,$X$6,'1.A-P6 DATA CD-3B ONLY'!$Q:$Q,'3-Contract Awards'!$X$1,'1.A-P6 DATA CD-3B ONLY'!$G:$G,'3-Contract Awards'!$X$7)</f>
        <v>0</v>
      </c>
      <c r="I7" s="7">
        <f>SUMIFS('1.A-P6 DATA CD-3B ONLY'!AH:AH,'1.A-P6 DATA CD-3B ONLY'!$V:$V,$B7,'1.A-P6 DATA CD-3B ONLY'!$O:$O,'3-Contract Awards'!$X$2,'1.A-P6 DATA CD-3B ONLY'!$B:$B,$X$6,'1.A-P6 DATA CD-3B ONLY'!$Q:$Q,'3-Contract Awards'!$X$1,'1.A-P6 DATA CD-3B ONLY'!$G:$G,'3-Contract Awards'!$X$3)+SUMIFS('1.A-P6 DATA CD-3B ONLY'!AH:AH,'1.A-P6 DATA CD-3B ONLY'!$V:$V,$B7,'1.A-P6 DATA CD-3B ONLY'!$O:$O,'3-Contract Awards'!$X$2,'1.A-P6 DATA CD-3B ONLY'!$B:$B,$X$6,'1.A-P6 DATA CD-3B ONLY'!$Q:$Q,'3-Contract Awards'!$X$1,'1.A-P6 DATA CD-3B ONLY'!$G:$G,'3-Contract Awards'!$X$4)+SUMIFS('1.A-P6 DATA CD-3B ONLY'!AH:AH,'1.A-P6 DATA CD-3B ONLY'!$V:$V,$B7,'1.A-P6 DATA CD-3B ONLY'!$O:$O,'3-Contract Awards'!$X$2,'1.A-P6 DATA CD-3B ONLY'!$B:$B,$X$6,'1.A-P6 DATA CD-3B ONLY'!$Q:$Q,'3-Contract Awards'!$X$1,'1.A-P6 DATA CD-3B ONLY'!$G:$G,'3-Contract Awards'!$X$5)+SUMIFS('1.A-P6 DATA CD-3B ONLY'!AH:AH,'1.A-P6 DATA CD-3B ONLY'!$V:$V,$B7,'1.A-P6 DATA CD-3B ONLY'!$O:$O,'3-Contract Awards'!$X$2,'1.A-P6 DATA CD-3B ONLY'!$B:$B,$X$6,'1.A-P6 DATA CD-3B ONLY'!$Q:$Q,'3-Contract Awards'!$X$1,'1.A-P6 DATA CD-3B ONLY'!$G:$G,'3-Contract Awards'!$X$7)</f>
        <v>0</v>
      </c>
      <c r="J7" s="7">
        <f>SUMIFS('1.A-P6 DATA CD-3B ONLY'!AI:AI,'1.A-P6 DATA CD-3B ONLY'!$V:$V,$B7,'1.A-P6 DATA CD-3B ONLY'!$O:$O,'3-Contract Awards'!$X$2,'1.A-P6 DATA CD-3B ONLY'!$B:$B,$X$6,'1.A-P6 DATA CD-3B ONLY'!$Q:$Q,'3-Contract Awards'!$X$1,'1.A-P6 DATA CD-3B ONLY'!$G:$G,'3-Contract Awards'!$X$3)+SUMIFS('1.A-P6 DATA CD-3B ONLY'!AI:AI,'1.A-P6 DATA CD-3B ONLY'!$V:$V,$B7,'1.A-P6 DATA CD-3B ONLY'!$O:$O,'3-Contract Awards'!$X$2,'1.A-P6 DATA CD-3B ONLY'!$B:$B,$X$6,'1.A-P6 DATA CD-3B ONLY'!$Q:$Q,'3-Contract Awards'!$X$1,'1.A-P6 DATA CD-3B ONLY'!$G:$G,'3-Contract Awards'!$X$4)+SUMIFS('1.A-P6 DATA CD-3B ONLY'!AI:AI,'1.A-P6 DATA CD-3B ONLY'!$V:$V,$B7,'1.A-P6 DATA CD-3B ONLY'!$O:$O,'3-Contract Awards'!$X$2,'1.A-P6 DATA CD-3B ONLY'!$B:$B,$X$6,'1.A-P6 DATA CD-3B ONLY'!$Q:$Q,'3-Contract Awards'!$X$1,'1.A-P6 DATA CD-3B ONLY'!$G:$G,'3-Contract Awards'!$X$5)+SUMIFS('1.A-P6 DATA CD-3B ONLY'!AI:AI,'1.A-P6 DATA CD-3B ONLY'!$V:$V,$B7,'1.A-P6 DATA CD-3B ONLY'!$O:$O,'3-Contract Awards'!$X$2,'1.A-P6 DATA CD-3B ONLY'!$B:$B,$X$6,'1.A-P6 DATA CD-3B ONLY'!$Q:$Q,'3-Contract Awards'!$X$1,'1.A-P6 DATA CD-3B ONLY'!$G:$G,'3-Contract Awards'!$X$7)</f>
        <v>0</v>
      </c>
      <c r="K7" s="7">
        <f>SUMIFS('1.A-P6 DATA CD-3B ONLY'!AJ:AJ,'1.A-P6 DATA CD-3B ONLY'!$V:$V,$B7,'1.A-P6 DATA CD-3B ONLY'!$O:$O,'3-Contract Awards'!$X$2,'1.A-P6 DATA CD-3B ONLY'!$B:$B,$X$6,'1.A-P6 DATA CD-3B ONLY'!$Q:$Q,'3-Contract Awards'!$X$1,'1.A-P6 DATA CD-3B ONLY'!$G:$G,'3-Contract Awards'!$X$3)+SUMIFS('1.A-P6 DATA CD-3B ONLY'!AJ:AJ,'1.A-P6 DATA CD-3B ONLY'!$V:$V,$B7,'1.A-P6 DATA CD-3B ONLY'!$O:$O,'3-Contract Awards'!$X$2,'1.A-P6 DATA CD-3B ONLY'!$B:$B,$X$6,'1.A-P6 DATA CD-3B ONLY'!$Q:$Q,'3-Contract Awards'!$X$1,'1.A-P6 DATA CD-3B ONLY'!$G:$G,'3-Contract Awards'!$X$4)+SUMIFS('1.A-P6 DATA CD-3B ONLY'!AJ:AJ,'1.A-P6 DATA CD-3B ONLY'!$V:$V,$B7,'1.A-P6 DATA CD-3B ONLY'!$O:$O,'3-Contract Awards'!$X$2,'1.A-P6 DATA CD-3B ONLY'!$B:$B,$X$6,'1.A-P6 DATA CD-3B ONLY'!$Q:$Q,'3-Contract Awards'!$X$1,'1.A-P6 DATA CD-3B ONLY'!$G:$G,'3-Contract Awards'!$X$5)+SUMIFS('1.A-P6 DATA CD-3B ONLY'!AJ:AJ,'1.A-P6 DATA CD-3B ONLY'!$V:$V,$B7,'1.A-P6 DATA CD-3B ONLY'!$O:$O,'3-Contract Awards'!$X$2,'1.A-P6 DATA CD-3B ONLY'!$B:$B,$X$6,'1.A-P6 DATA CD-3B ONLY'!$Q:$Q,'3-Contract Awards'!$X$1,'1.A-P6 DATA CD-3B ONLY'!$G:$G,'3-Contract Awards'!$X$7)</f>
        <v>0</v>
      </c>
      <c r="L7" s="7">
        <f>SUMIFS('1.A-P6 DATA CD-3B ONLY'!AK:AK,'1.A-P6 DATA CD-3B ONLY'!$V:$V,$B7,'1.A-P6 DATA CD-3B ONLY'!$O:$O,'3-Contract Awards'!$X$2,'1.A-P6 DATA CD-3B ONLY'!$B:$B,$X$6,'1.A-P6 DATA CD-3B ONLY'!$Q:$Q,'3-Contract Awards'!$X$1,'1.A-P6 DATA CD-3B ONLY'!$G:$G,'3-Contract Awards'!$X$3)+SUMIFS('1.A-P6 DATA CD-3B ONLY'!AK:AK,'1.A-P6 DATA CD-3B ONLY'!$V:$V,$B7,'1.A-P6 DATA CD-3B ONLY'!$O:$O,'3-Contract Awards'!$X$2,'1.A-P6 DATA CD-3B ONLY'!$B:$B,$X$6,'1.A-P6 DATA CD-3B ONLY'!$Q:$Q,'3-Contract Awards'!$X$1,'1.A-P6 DATA CD-3B ONLY'!$G:$G,'3-Contract Awards'!$X$4)+SUMIFS('1.A-P6 DATA CD-3B ONLY'!AK:AK,'1.A-P6 DATA CD-3B ONLY'!$V:$V,$B7,'1.A-P6 DATA CD-3B ONLY'!$O:$O,'3-Contract Awards'!$X$2,'1.A-P6 DATA CD-3B ONLY'!$B:$B,$X$6,'1.A-P6 DATA CD-3B ONLY'!$Q:$Q,'3-Contract Awards'!$X$1,'1.A-P6 DATA CD-3B ONLY'!$G:$G,'3-Contract Awards'!$X$5)+SUMIFS('1.A-P6 DATA CD-3B ONLY'!AK:AK,'1.A-P6 DATA CD-3B ONLY'!$V:$V,$B7,'1.A-P6 DATA CD-3B ONLY'!$O:$O,'3-Contract Awards'!$X$2,'1.A-P6 DATA CD-3B ONLY'!$B:$B,$X$6,'1.A-P6 DATA CD-3B ONLY'!$Q:$Q,'3-Contract Awards'!$X$1,'1.A-P6 DATA CD-3B ONLY'!$G:$G,'3-Contract Awards'!$X$7)</f>
        <v>0</v>
      </c>
      <c r="M7" s="7">
        <f>SUMIFS('1.A-P6 DATA CD-3B ONLY'!AL:AL,'1.A-P6 DATA CD-3B ONLY'!$V:$V,$B7,'1.A-P6 DATA CD-3B ONLY'!$O:$O,'3-Contract Awards'!$X$2,'1.A-P6 DATA CD-3B ONLY'!$B:$B,$X$6,'1.A-P6 DATA CD-3B ONLY'!$Q:$Q,'3-Contract Awards'!$X$1,'1.A-P6 DATA CD-3B ONLY'!$G:$G,'3-Contract Awards'!$X$3)+SUMIFS('1.A-P6 DATA CD-3B ONLY'!AL:AL,'1.A-P6 DATA CD-3B ONLY'!$V:$V,$B7,'1.A-P6 DATA CD-3B ONLY'!$O:$O,'3-Contract Awards'!$X$2,'1.A-P6 DATA CD-3B ONLY'!$B:$B,$X$6,'1.A-P6 DATA CD-3B ONLY'!$Q:$Q,'3-Contract Awards'!$X$1,'1.A-P6 DATA CD-3B ONLY'!$G:$G,'3-Contract Awards'!$X$4)+SUMIFS('1.A-P6 DATA CD-3B ONLY'!AL:AL,'1.A-P6 DATA CD-3B ONLY'!$V:$V,$B7,'1.A-P6 DATA CD-3B ONLY'!$O:$O,'3-Contract Awards'!$X$2,'1.A-P6 DATA CD-3B ONLY'!$B:$B,$X$6,'1.A-P6 DATA CD-3B ONLY'!$Q:$Q,'3-Contract Awards'!$X$1,'1.A-P6 DATA CD-3B ONLY'!$G:$G,'3-Contract Awards'!$X$5)+SUMIFS('1.A-P6 DATA CD-3B ONLY'!AL:AL,'1.A-P6 DATA CD-3B ONLY'!$V:$V,$B7,'1.A-P6 DATA CD-3B ONLY'!$O:$O,'3-Contract Awards'!$X$2,'1.A-P6 DATA CD-3B ONLY'!$B:$B,$X$6,'1.A-P6 DATA CD-3B ONLY'!$Q:$Q,'3-Contract Awards'!$X$1,'1.A-P6 DATA CD-3B ONLY'!$G:$G,'3-Contract Awards'!$X$7)</f>
        <v>0</v>
      </c>
      <c r="N7" s="7">
        <f>SUMIFS('1.A-P6 DATA CD-3B ONLY'!AM:AM,'1.A-P6 DATA CD-3B ONLY'!$V:$V,$B7,'1.A-P6 DATA CD-3B ONLY'!$O:$O,'3-Contract Awards'!$X$2,'1.A-P6 DATA CD-3B ONLY'!$B:$B,$X$6,'1.A-P6 DATA CD-3B ONLY'!$Q:$Q,'3-Contract Awards'!$X$1,'1.A-P6 DATA CD-3B ONLY'!$G:$G,'3-Contract Awards'!$X$3)+SUMIFS('1.A-P6 DATA CD-3B ONLY'!AM:AM,'1.A-P6 DATA CD-3B ONLY'!$V:$V,$B7,'1.A-P6 DATA CD-3B ONLY'!$O:$O,'3-Contract Awards'!$X$2,'1.A-P6 DATA CD-3B ONLY'!$B:$B,$X$6,'1.A-P6 DATA CD-3B ONLY'!$Q:$Q,'3-Contract Awards'!$X$1,'1.A-P6 DATA CD-3B ONLY'!$G:$G,'3-Contract Awards'!$X$4)+SUMIFS('1.A-P6 DATA CD-3B ONLY'!AM:AM,'1.A-P6 DATA CD-3B ONLY'!$V:$V,$B7,'1.A-P6 DATA CD-3B ONLY'!$O:$O,'3-Contract Awards'!$X$2,'1.A-P6 DATA CD-3B ONLY'!$B:$B,$X$6,'1.A-P6 DATA CD-3B ONLY'!$Q:$Q,'3-Contract Awards'!$X$1,'1.A-P6 DATA CD-3B ONLY'!$G:$G,'3-Contract Awards'!$X$5)+SUMIFS('1.A-P6 DATA CD-3B ONLY'!AM:AM,'1.A-P6 DATA CD-3B ONLY'!$V:$V,$B7,'1.A-P6 DATA CD-3B ONLY'!$O:$O,'3-Contract Awards'!$X$2,'1.A-P6 DATA CD-3B ONLY'!$B:$B,$X$6,'1.A-P6 DATA CD-3B ONLY'!$Q:$Q,'3-Contract Awards'!$X$1,'1.A-P6 DATA CD-3B ONLY'!$G:$G,'3-Contract Awards'!$X$7)</f>
        <v>0</v>
      </c>
      <c r="O7" s="7">
        <f>SUMIFS('1.A-P6 DATA CD-3B ONLY'!AN:AN,'1.A-P6 DATA CD-3B ONLY'!$V:$V,$B7,'1.A-P6 DATA CD-3B ONLY'!$O:$O,'3-Contract Awards'!$X$2,'1.A-P6 DATA CD-3B ONLY'!$B:$B,$X$6,'1.A-P6 DATA CD-3B ONLY'!$Q:$Q,'3-Contract Awards'!$X$1,'1.A-P6 DATA CD-3B ONLY'!$G:$G,'3-Contract Awards'!$X$3)+SUMIFS('1.A-P6 DATA CD-3B ONLY'!AN:AN,'1.A-P6 DATA CD-3B ONLY'!$V:$V,$B7,'1.A-P6 DATA CD-3B ONLY'!$O:$O,'3-Contract Awards'!$X$2,'1.A-P6 DATA CD-3B ONLY'!$B:$B,$X$6,'1.A-P6 DATA CD-3B ONLY'!$Q:$Q,'3-Contract Awards'!$X$1,'1.A-P6 DATA CD-3B ONLY'!$G:$G,'3-Contract Awards'!$X$4)+SUMIFS('1.A-P6 DATA CD-3B ONLY'!AN:AN,'1.A-P6 DATA CD-3B ONLY'!$V:$V,$B7,'1.A-P6 DATA CD-3B ONLY'!$O:$O,'3-Contract Awards'!$X$2,'1.A-P6 DATA CD-3B ONLY'!$B:$B,$X$6,'1.A-P6 DATA CD-3B ONLY'!$Q:$Q,'3-Contract Awards'!$X$1,'1.A-P6 DATA CD-3B ONLY'!$G:$G,'3-Contract Awards'!$X$5)+SUMIFS('1.A-P6 DATA CD-3B ONLY'!AN:AN,'1.A-P6 DATA CD-3B ONLY'!$V:$V,$B7,'1.A-P6 DATA CD-3B ONLY'!$O:$O,'3-Contract Awards'!$X$2,'1.A-P6 DATA CD-3B ONLY'!$B:$B,$X$6,'1.A-P6 DATA CD-3B ONLY'!$Q:$Q,'3-Contract Awards'!$X$1,'1.A-P6 DATA CD-3B ONLY'!$G:$G,'3-Contract Awards'!$X$7)</f>
        <v>0</v>
      </c>
      <c r="P7" s="7">
        <f>SUMIFS('1.A-P6 DATA CD-3B ONLY'!AO:AO,'1.A-P6 DATA CD-3B ONLY'!$V:$V,$B7,'1.A-P6 DATA CD-3B ONLY'!$O:$O,'3-Contract Awards'!$X$2,'1.A-P6 DATA CD-3B ONLY'!$B:$B,$X$6,'1.A-P6 DATA CD-3B ONLY'!$Q:$Q,'3-Contract Awards'!$X$1,'1.A-P6 DATA CD-3B ONLY'!$G:$G,'3-Contract Awards'!$X$3)+SUMIFS('1.A-P6 DATA CD-3B ONLY'!AO:AO,'1.A-P6 DATA CD-3B ONLY'!$V:$V,$B7,'1.A-P6 DATA CD-3B ONLY'!$O:$O,'3-Contract Awards'!$X$2,'1.A-P6 DATA CD-3B ONLY'!$B:$B,$X$6,'1.A-P6 DATA CD-3B ONLY'!$Q:$Q,'3-Contract Awards'!$X$1,'1.A-P6 DATA CD-3B ONLY'!$G:$G,'3-Contract Awards'!$X$4)+SUMIFS('1.A-P6 DATA CD-3B ONLY'!AO:AO,'1.A-P6 DATA CD-3B ONLY'!$V:$V,$B7,'1.A-P6 DATA CD-3B ONLY'!$O:$O,'3-Contract Awards'!$X$2,'1.A-P6 DATA CD-3B ONLY'!$B:$B,$X$6,'1.A-P6 DATA CD-3B ONLY'!$Q:$Q,'3-Contract Awards'!$X$1,'1.A-P6 DATA CD-3B ONLY'!$G:$G,'3-Contract Awards'!$X$5)+SUMIFS('1.A-P6 DATA CD-3B ONLY'!AO:AO,'1.A-P6 DATA CD-3B ONLY'!$V:$V,$B7,'1.A-P6 DATA CD-3B ONLY'!$O:$O,'3-Contract Awards'!$X$2,'1.A-P6 DATA CD-3B ONLY'!$B:$B,$X$6,'1.A-P6 DATA CD-3B ONLY'!$Q:$Q,'3-Contract Awards'!$X$1,'1.A-P6 DATA CD-3B ONLY'!$G:$G,'3-Contract Awards'!$X$7)</f>
        <v>0</v>
      </c>
      <c r="Q7" s="7">
        <f>SUMIFS('1.A-P6 DATA CD-3B ONLY'!AP:AP,'1.A-P6 DATA CD-3B ONLY'!$V:$V,$B7,'1.A-P6 DATA CD-3B ONLY'!$O:$O,'3-Contract Awards'!$X$2,'1.A-P6 DATA CD-3B ONLY'!$B:$B,$X$6,'1.A-P6 DATA CD-3B ONLY'!$Q:$Q,'3-Contract Awards'!$X$1,'1.A-P6 DATA CD-3B ONLY'!$G:$G,'3-Contract Awards'!$X$3)+SUMIFS('1.A-P6 DATA CD-3B ONLY'!AP:AP,'1.A-P6 DATA CD-3B ONLY'!$V:$V,$B7,'1.A-P6 DATA CD-3B ONLY'!$O:$O,'3-Contract Awards'!$X$2,'1.A-P6 DATA CD-3B ONLY'!$B:$B,$X$6,'1.A-P6 DATA CD-3B ONLY'!$Q:$Q,'3-Contract Awards'!$X$1,'1.A-P6 DATA CD-3B ONLY'!$G:$G,'3-Contract Awards'!$X$4)+SUMIFS('1.A-P6 DATA CD-3B ONLY'!AP:AP,'1.A-P6 DATA CD-3B ONLY'!$V:$V,$B7,'1.A-P6 DATA CD-3B ONLY'!$O:$O,'3-Contract Awards'!$X$2,'1.A-P6 DATA CD-3B ONLY'!$B:$B,$X$6,'1.A-P6 DATA CD-3B ONLY'!$Q:$Q,'3-Contract Awards'!$X$1,'1.A-P6 DATA CD-3B ONLY'!$G:$G,'3-Contract Awards'!$X$5)+SUMIFS('1.A-P6 DATA CD-3B ONLY'!AP:AP,'1.A-P6 DATA CD-3B ONLY'!$V:$V,$B7,'1.A-P6 DATA CD-3B ONLY'!$O:$O,'3-Contract Awards'!$X$2,'1.A-P6 DATA CD-3B ONLY'!$B:$B,$X$6,'1.A-P6 DATA CD-3B ONLY'!$Q:$Q,'3-Contract Awards'!$X$1,'1.A-P6 DATA CD-3B ONLY'!$G:$G,'3-Contract Awards'!$X$7)</f>
        <v>0</v>
      </c>
      <c r="R7" s="7">
        <f>SUMIFS('1.A-P6 DATA CD-3B ONLY'!AQ:AQ,'1.A-P6 DATA CD-3B ONLY'!$V:$V,$B7,'1.A-P6 DATA CD-3B ONLY'!$O:$O,'3-Contract Awards'!$X$2,'1.A-P6 DATA CD-3B ONLY'!$B:$B,$X$6,'1.A-P6 DATA CD-3B ONLY'!$Q:$Q,'3-Contract Awards'!$X$1,'1.A-P6 DATA CD-3B ONLY'!$G:$G,'3-Contract Awards'!$X$3)+SUMIFS('1.A-P6 DATA CD-3B ONLY'!AQ:AQ,'1.A-P6 DATA CD-3B ONLY'!$V:$V,$B7,'1.A-P6 DATA CD-3B ONLY'!$O:$O,'3-Contract Awards'!$X$2,'1.A-P6 DATA CD-3B ONLY'!$B:$B,$X$6,'1.A-P6 DATA CD-3B ONLY'!$Q:$Q,'3-Contract Awards'!$X$1,'1.A-P6 DATA CD-3B ONLY'!$G:$G,'3-Contract Awards'!$X$4)+SUMIFS('1.A-P6 DATA CD-3B ONLY'!AQ:AQ,'1.A-P6 DATA CD-3B ONLY'!$V:$V,$B7,'1.A-P6 DATA CD-3B ONLY'!$O:$O,'3-Contract Awards'!$X$2,'1.A-P6 DATA CD-3B ONLY'!$B:$B,$X$6,'1.A-P6 DATA CD-3B ONLY'!$Q:$Q,'3-Contract Awards'!$X$1,'1.A-P6 DATA CD-3B ONLY'!$G:$G,'3-Contract Awards'!$X$5)+SUMIFS('1.A-P6 DATA CD-3B ONLY'!AQ:AQ,'1.A-P6 DATA CD-3B ONLY'!$V:$V,$B7,'1.A-P6 DATA CD-3B ONLY'!$O:$O,'3-Contract Awards'!$X$2,'1.A-P6 DATA CD-3B ONLY'!$B:$B,$X$6,'1.A-P6 DATA CD-3B ONLY'!$Q:$Q,'3-Contract Awards'!$X$1,'1.A-P6 DATA CD-3B ONLY'!$G:$G,'3-Contract Awards'!$X$7)</f>
        <v>0</v>
      </c>
      <c r="S7" s="7">
        <f>SUMIFS('1.A-P6 DATA CD-3B ONLY'!AR:AR,'1.A-P6 DATA CD-3B ONLY'!$V:$V,$B7,'1.A-P6 DATA CD-3B ONLY'!$O:$O,'3-Contract Awards'!$X$2,'1.A-P6 DATA CD-3B ONLY'!$B:$B,$X$6,'1.A-P6 DATA CD-3B ONLY'!$Q:$Q,'3-Contract Awards'!$X$1,'1.A-P6 DATA CD-3B ONLY'!$G:$G,'3-Contract Awards'!$X$3)+SUMIFS('1.A-P6 DATA CD-3B ONLY'!AR:AR,'1.A-P6 DATA CD-3B ONLY'!$V:$V,$B7,'1.A-P6 DATA CD-3B ONLY'!$O:$O,'3-Contract Awards'!$X$2,'1.A-P6 DATA CD-3B ONLY'!$B:$B,$X$6,'1.A-P6 DATA CD-3B ONLY'!$Q:$Q,'3-Contract Awards'!$X$1,'1.A-P6 DATA CD-3B ONLY'!$G:$G,'3-Contract Awards'!$X$4)+SUMIFS('1.A-P6 DATA CD-3B ONLY'!AR:AR,'1.A-P6 DATA CD-3B ONLY'!$V:$V,$B7,'1.A-P6 DATA CD-3B ONLY'!$O:$O,'3-Contract Awards'!$X$2,'1.A-P6 DATA CD-3B ONLY'!$B:$B,$X$6,'1.A-P6 DATA CD-3B ONLY'!$Q:$Q,'3-Contract Awards'!$X$1,'1.A-P6 DATA CD-3B ONLY'!$G:$G,'3-Contract Awards'!$X$5)+SUMIFS('1.A-P6 DATA CD-3B ONLY'!AR:AR,'1.A-P6 DATA CD-3B ONLY'!$V:$V,$B7,'1.A-P6 DATA CD-3B ONLY'!$O:$O,'3-Contract Awards'!$X$2,'1.A-P6 DATA CD-3B ONLY'!$B:$B,$X$6,'1.A-P6 DATA CD-3B ONLY'!$Q:$Q,'3-Contract Awards'!$X$1,'1.A-P6 DATA CD-3B ONLY'!$G:$G,'3-Contract Awards'!$X$7)</f>
        <v>0</v>
      </c>
      <c r="T7" s="7">
        <f>SUMIFS('1.A-P6 DATA CD-3B ONLY'!AS:AS,'1.A-P6 DATA CD-3B ONLY'!$V:$V,$B7,'1.A-P6 DATA CD-3B ONLY'!$O:$O,'3-Contract Awards'!$X$2,'1.A-P6 DATA CD-3B ONLY'!$B:$B,$X$6,'1.A-P6 DATA CD-3B ONLY'!$Q:$Q,'3-Contract Awards'!$X$1,'1.A-P6 DATA CD-3B ONLY'!$G:$G,'3-Contract Awards'!$X$3)+SUMIFS('1.A-P6 DATA CD-3B ONLY'!AS:AS,'1.A-P6 DATA CD-3B ONLY'!$V:$V,$B7,'1.A-P6 DATA CD-3B ONLY'!$O:$O,'3-Contract Awards'!$X$2,'1.A-P6 DATA CD-3B ONLY'!$B:$B,$X$6,'1.A-P6 DATA CD-3B ONLY'!$Q:$Q,'3-Contract Awards'!$X$1,'1.A-P6 DATA CD-3B ONLY'!$G:$G,'3-Contract Awards'!$X$4)+SUMIFS('1.A-P6 DATA CD-3B ONLY'!AS:AS,'1.A-P6 DATA CD-3B ONLY'!$V:$V,$B7,'1.A-P6 DATA CD-3B ONLY'!$O:$O,'3-Contract Awards'!$X$2,'1.A-P6 DATA CD-3B ONLY'!$B:$B,$X$6,'1.A-P6 DATA CD-3B ONLY'!$Q:$Q,'3-Contract Awards'!$X$1,'1.A-P6 DATA CD-3B ONLY'!$G:$G,'3-Contract Awards'!$X$5)+SUMIFS('1.A-P6 DATA CD-3B ONLY'!AS:AS,'1.A-P6 DATA CD-3B ONLY'!$V:$V,$B7,'1.A-P6 DATA CD-3B ONLY'!$O:$O,'3-Contract Awards'!$X$2,'1.A-P6 DATA CD-3B ONLY'!$B:$B,$X$6,'1.A-P6 DATA CD-3B ONLY'!$Q:$Q,'3-Contract Awards'!$X$1,'1.A-P6 DATA CD-3B ONLY'!$G:$G,'3-Contract Awards'!$X$7)</f>
        <v>0</v>
      </c>
      <c r="X7" t="s">
        <v>245</v>
      </c>
    </row>
    <row r="8" spans="2:24" x14ac:dyDescent="0.25">
      <c r="B8" s="39" t="s">
        <v>206</v>
      </c>
      <c r="C8" s="7">
        <f t="shared" si="2"/>
        <v>0.01</v>
      </c>
      <c r="D8" s="7">
        <f>SUMIFS('1.A-P6 DATA CD-3B ONLY'!AC:AC,'1.A-P6 DATA CD-3B ONLY'!$V:$V,$B8,'1.A-P6 DATA CD-3B ONLY'!$O:$O,'3-Contract Awards'!$X$2,'1.A-P6 DATA CD-3B ONLY'!$B:$B,$X$6,'1.A-P6 DATA CD-3B ONLY'!$Q:$Q,'3-Contract Awards'!$X$1,'1.A-P6 DATA CD-3B ONLY'!$G:$G,'3-Contract Awards'!$X$3)+SUMIFS('1.A-P6 DATA CD-3B ONLY'!AC:AC,'1.A-P6 DATA CD-3B ONLY'!$V:$V,$B8,'1.A-P6 DATA CD-3B ONLY'!$O:$O,'3-Contract Awards'!$X$2,'1.A-P6 DATA CD-3B ONLY'!$B:$B,$X$6,'1.A-P6 DATA CD-3B ONLY'!$Q:$Q,'3-Contract Awards'!$X$1,'1.A-P6 DATA CD-3B ONLY'!$G:$G,'3-Contract Awards'!$X$4)+SUMIFS('1.A-P6 DATA CD-3B ONLY'!AC:AC,'1.A-P6 DATA CD-3B ONLY'!$V:$V,$B8,'1.A-P6 DATA CD-3B ONLY'!$O:$O,'3-Contract Awards'!$X$2,'1.A-P6 DATA CD-3B ONLY'!$B:$B,$X$6,'1.A-P6 DATA CD-3B ONLY'!$Q:$Q,'3-Contract Awards'!$X$1,'1.A-P6 DATA CD-3B ONLY'!$G:$G,'3-Contract Awards'!$X$5)+SUMIFS('1.A-P6 DATA CD-3B ONLY'!AC:AC,'1.A-P6 DATA CD-3B ONLY'!$V:$V,$B8,'1.A-P6 DATA CD-3B ONLY'!$O:$O,'3-Contract Awards'!$X$2,'1.A-P6 DATA CD-3B ONLY'!$B:$B,$X$6,'1.A-P6 DATA CD-3B ONLY'!$Q:$Q,'3-Contract Awards'!$X$1,'1.A-P6 DATA CD-3B ONLY'!$G:$G,'3-Contract Awards'!$X$7)</f>
        <v>0</v>
      </c>
      <c r="E8" s="7">
        <f>SUMIFS('1.A-P6 DATA CD-3B ONLY'!AD:AD,'1.A-P6 DATA CD-3B ONLY'!$V:$V,$B8,'1.A-P6 DATA CD-3B ONLY'!$O:$O,'3-Contract Awards'!$X$2,'1.A-P6 DATA CD-3B ONLY'!$B:$B,$X$6,'1.A-P6 DATA CD-3B ONLY'!$Q:$Q,'3-Contract Awards'!$X$1,'1.A-P6 DATA CD-3B ONLY'!$G:$G,'3-Contract Awards'!$X$3)+SUMIFS('1.A-P6 DATA CD-3B ONLY'!AD:AD,'1.A-P6 DATA CD-3B ONLY'!$V:$V,$B8,'1.A-P6 DATA CD-3B ONLY'!$O:$O,'3-Contract Awards'!$X$2,'1.A-P6 DATA CD-3B ONLY'!$B:$B,$X$6,'1.A-P6 DATA CD-3B ONLY'!$Q:$Q,'3-Contract Awards'!$X$1,'1.A-P6 DATA CD-3B ONLY'!$G:$G,'3-Contract Awards'!$X$4)+SUMIFS('1.A-P6 DATA CD-3B ONLY'!AD:AD,'1.A-P6 DATA CD-3B ONLY'!$V:$V,$B8,'1.A-P6 DATA CD-3B ONLY'!$O:$O,'3-Contract Awards'!$X$2,'1.A-P6 DATA CD-3B ONLY'!$B:$B,$X$6,'1.A-P6 DATA CD-3B ONLY'!$Q:$Q,'3-Contract Awards'!$X$1,'1.A-P6 DATA CD-3B ONLY'!$G:$G,'3-Contract Awards'!$X$5)+SUMIFS('1.A-P6 DATA CD-3B ONLY'!AD:AD,'1.A-P6 DATA CD-3B ONLY'!$V:$V,$B8,'1.A-P6 DATA CD-3B ONLY'!$O:$O,'3-Contract Awards'!$X$2,'1.A-P6 DATA CD-3B ONLY'!$B:$B,$X$6,'1.A-P6 DATA CD-3B ONLY'!$Q:$Q,'3-Contract Awards'!$X$1,'1.A-P6 DATA CD-3B ONLY'!$G:$G,'3-Contract Awards'!$X$7)</f>
        <v>0</v>
      </c>
      <c r="F8" s="7">
        <f>SUMIFS('1.A-P6 DATA CD-3B ONLY'!AE:AE,'1.A-P6 DATA CD-3B ONLY'!$V:$V,$B8,'1.A-P6 DATA CD-3B ONLY'!$O:$O,'3-Contract Awards'!$X$2,'1.A-P6 DATA CD-3B ONLY'!$B:$B,$X$6,'1.A-P6 DATA CD-3B ONLY'!$Q:$Q,'3-Contract Awards'!$X$1,'1.A-P6 DATA CD-3B ONLY'!$G:$G,'3-Contract Awards'!$X$3)+SUMIFS('1.A-P6 DATA CD-3B ONLY'!AE:AE,'1.A-P6 DATA CD-3B ONLY'!$V:$V,$B8,'1.A-P6 DATA CD-3B ONLY'!$O:$O,'3-Contract Awards'!$X$2,'1.A-P6 DATA CD-3B ONLY'!$B:$B,$X$6,'1.A-P6 DATA CD-3B ONLY'!$Q:$Q,'3-Contract Awards'!$X$1,'1.A-P6 DATA CD-3B ONLY'!$G:$G,'3-Contract Awards'!$X$4)+SUMIFS('1.A-P6 DATA CD-3B ONLY'!AE:AE,'1.A-P6 DATA CD-3B ONLY'!$V:$V,$B8,'1.A-P6 DATA CD-3B ONLY'!$O:$O,'3-Contract Awards'!$X$2,'1.A-P6 DATA CD-3B ONLY'!$B:$B,$X$6,'1.A-P6 DATA CD-3B ONLY'!$Q:$Q,'3-Contract Awards'!$X$1,'1.A-P6 DATA CD-3B ONLY'!$G:$G,'3-Contract Awards'!$X$5)+SUMIFS('1.A-P6 DATA CD-3B ONLY'!AE:AE,'1.A-P6 DATA CD-3B ONLY'!$V:$V,$B8,'1.A-P6 DATA CD-3B ONLY'!$O:$O,'3-Contract Awards'!$X$2,'1.A-P6 DATA CD-3B ONLY'!$B:$B,$X$6,'1.A-P6 DATA CD-3B ONLY'!$Q:$Q,'3-Contract Awards'!$X$1,'1.A-P6 DATA CD-3B ONLY'!$G:$G,'3-Contract Awards'!$X$7)</f>
        <v>0</v>
      </c>
      <c r="G8" s="7">
        <f>SUMIFS('1.A-P6 DATA CD-3B ONLY'!AF:AF,'1.A-P6 DATA CD-3B ONLY'!$V:$V,$B8,'1.A-P6 DATA CD-3B ONLY'!$O:$O,'3-Contract Awards'!$X$2,'1.A-P6 DATA CD-3B ONLY'!$B:$B,$X$6,'1.A-P6 DATA CD-3B ONLY'!$Q:$Q,'3-Contract Awards'!$X$1,'1.A-P6 DATA CD-3B ONLY'!$G:$G,'3-Contract Awards'!$X$3)+SUMIFS('1.A-P6 DATA CD-3B ONLY'!AF:AF,'1.A-P6 DATA CD-3B ONLY'!$V:$V,$B8,'1.A-P6 DATA CD-3B ONLY'!$O:$O,'3-Contract Awards'!$X$2,'1.A-P6 DATA CD-3B ONLY'!$B:$B,$X$6,'1.A-P6 DATA CD-3B ONLY'!$Q:$Q,'3-Contract Awards'!$X$1,'1.A-P6 DATA CD-3B ONLY'!$G:$G,'3-Contract Awards'!$X$4)+SUMIFS('1.A-P6 DATA CD-3B ONLY'!AF:AF,'1.A-P6 DATA CD-3B ONLY'!$V:$V,$B8,'1.A-P6 DATA CD-3B ONLY'!$O:$O,'3-Contract Awards'!$X$2,'1.A-P6 DATA CD-3B ONLY'!$B:$B,$X$6,'1.A-P6 DATA CD-3B ONLY'!$Q:$Q,'3-Contract Awards'!$X$1,'1.A-P6 DATA CD-3B ONLY'!$G:$G,'3-Contract Awards'!$X$5)+SUMIFS('1.A-P6 DATA CD-3B ONLY'!AF:AF,'1.A-P6 DATA CD-3B ONLY'!$V:$V,$B8,'1.A-P6 DATA CD-3B ONLY'!$O:$O,'3-Contract Awards'!$X$2,'1.A-P6 DATA CD-3B ONLY'!$B:$B,$X$6,'1.A-P6 DATA CD-3B ONLY'!$Q:$Q,'3-Contract Awards'!$X$1,'1.A-P6 DATA CD-3B ONLY'!$G:$G,'3-Contract Awards'!$X$7)</f>
        <v>0</v>
      </c>
      <c r="H8" s="7">
        <f>SUMIFS('1.A-P6 DATA CD-3B ONLY'!AG:AG,'1.A-P6 DATA CD-3B ONLY'!$V:$V,$B8,'1.A-P6 DATA CD-3B ONLY'!$O:$O,'3-Contract Awards'!$X$2,'1.A-P6 DATA CD-3B ONLY'!$B:$B,$X$6,'1.A-P6 DATA CD-3B ONLY'!$Q:$Q,'3-Contract Awards'!$X$1,'1.A-P6 DATA CD-3B ONLY'!$G:$G,'3-Contract Awards'!$X$3)+SUMIFS('1.A-P6 DATA CD-3B ONLY'!AG:AG,'1.A-P6 DATA CD-3B ONLY'!$V:$V,$B8,'1.A-P6 DATA CD-3B ONLY'!$O:$O,'3-Contract Awards'!$X$2,'1.A-P6 DATA CD-3B ONLY'!$B:$B,$X$6,'1.A-P6 DATA CD-3B ONLY'!$Q:$Q,'3-Contract Awards'!$X$1,'1.A-P6 DATA CD-3B ONLY'!$G:$G,'3-Contract Awards'!$X$4)+SUMIFS('1.A-P6 DATA CD-3B ONLY'!AG:AG,'1.A-P6 DATA CD-3B ONLY'!$V:$V,$B8,'1.A-P6 DATA CD-3B ONLY'!$O:$O,'3-Contract Awards'!$X$2,'1.A-P6 DATA CD-3B ONLY'!$B:$B,$X$6,'1.A-P6 DATA CD-3B ONLY'!$Q:$Q,'3-Contract Awards'!$X$1,'1.A-P6 DATA CD-3B ONLY'!$G:$G,'3-Contract Awards'!$X$5)+SUMIFS('1.A-P6 DATA CD-3B ONLY'!AG:AG,'1.A-P6 DATA CD-3B ONLY'!$V:$V,$B8,'1.A-P6 DATA CD-3B ONLY'!$O:$O,'3-Contract Awards'!$X$2,'1.A-P6 DATA CD-3B ONLY'!$B:$B,$X$6,'1.A-P6 DATA CD-3B ONLY'!$Q:$Q,'3-Contract Awards'!$X$1,'1.A-P6 DATA CD-3B ONLY'!$G:$G,'3-Contract Awards'!$X$7)</f>
        <v>0</v>
      </c>
      <c r="I8" s="7">
        <f>SUMIFS('1.A-P6 DATA CD-3B ONLY'!AH:AH,'1.A-P6 DATA CD-3B ONLY'!$V:$V,$B8,'1.A-P6 DATA CD-3B ONLY'!$O:$O,'3-Contract Awards'!$X$2,'1.A-P6 DATA CD-3B ONLY'!$B:$B,$X$6,'1.A-P6 DATA CD-3B ONLY'!$Q:$Q,'3-Contract Awards'!$X$1,'1.A-P6 DATA CD-3B ONLY'!$G:$G,'3-Contract Awards'!$X$3)+SUMIFS('1.A-P6 DATA CD-3B ONLY'!AH:AH,'1.A-P6 DATA CD-3B ONLY'!$V:$V,$B8,'1.A-P6 DATA CD-3B ONLY'!$O:$O,'3-Contract Awards'!$X$2,'1.A-P6 DATA CD-3B ONLY'!$B:$B,$X$6,'1.A-P6 DATA CD-3B ONLY'!$Q:$Q,'3-Contract Awards'!$X$1,'1.A-P6 DATA CD-3B ONLY'!$G:$G,'3-Contract Awards'!$X$4)+SUMIFS('1.A-P6 DATA CD-3B ONLY'!AH:AH,'1.A-P6 DATA CD-3B ONLY'!$V:$V,$B8,'1.A-P6 DATA CD-3B ONLY'!$O:$O,'3-Contract Awards'!$X$2,'1.A-P6 DATA CD-3B ONLY'!$B:$B,$X$6,'1.A-P6 DATA CD-3B ONLY'!$Q:$Q,'3-Contract Awards'!$X$1,'1.A-P6 DATA CD-3B ONLY'!$G:$G,'3-Contract Awards'!$X$5)+SUMIFS('1.A-P6 DATA CD-3B ONLY'!AH:AH,'1.A-P6 DATA CD-3B ONLY'!$V:$V,$B8,'1.A-P6 DATA CD-3B ONLY'!$O:$O,'3-Contract Awards'!$X$2,'1.A-P6 DATA CD-3B ONLY'!$B:$B,$X$6,'1.A-P6 DATA CD-3B ONLY'!$Q:$Q,'3-Contract Awards'!$X$1,'1.A-P6 DATA CD-3B ONLY'!$G:$G,'3-Contract Awards'!$X$7)</f>
        <v>0</v>
      </c>
      <c r="J8" s="7">
        <f>SUMIFS('1.A-P6 DATA CD-3B ONLY'!AI:AI,'1.A-P6 DATA CD-3B ONLY'!$V:$V,$B8,'1.A-P6 DATA CD-3B ONLY'!$O:$O,'3-Contract Awards'!$X$2,'1.A-P6 DATA CD-3B ONLY'!$B:$B,$X$6,'1.A-P6 DATA CD-3B ONLY'!$Q:$Q,'3-Contract Awards'!$X$1,'1.A-P6 DATA CD-3B ONLY'!$G:$G,'3-Contract Awards'!$X$3)+SUMIFS('1.A-P6 DATA CD-3B ONLY'!AI:AI,'1.A-P6 DATA CD-3B ONLY'!$V:$V,$B8,'1.A-P6 DATA CD-3B ONLY'!$O:$O,'3-Contract Awards'!$X$2,'1.A-P6 DATA CD-3B ONLY'!$B:$B,$X$6,'1.A-P6 DATA CD-3B ONLY'!$Q:$Q,'3-Contract Awards'!$X$1,'1.A-P6 DATA CD-3B ONLY'!$G:$G,'3-Contract Awards'!$X$4)+SUMIFS('1.A-P6 DATA CD-3B ONLY'!AI:AI,'1.A-P6 DATA CD-3B ONLY'!$V:$V,$B8,'1.A-P6 DATA CD-3B ONLY'!$O:$O,'3-Contract Awards'!$X$2,'1.A-P6 DATA CD-3B ONLY'!$B:$B,$X$6,'1.A-P6 DATA CD-3B ONLY'!$Q:$Q,'3-Contract Awards'!$X$1,'1.A-P6 DATA CD-3B ONLY'!$G:$G,'3-Contract Awards'!$X$5)+SUMIFS('1.A-P6 DATA CD-3B ONLY'!AI:AI,'1.A-P6 DATA CD-3B ONLY'!$V:$V,$B8,'1.A-P6 DATA CD-3B ONLY'!$O:$O,'3-Contract Awards'!$X$2,'1.A-P6 DATA CD-3B ONLY'!$B:$B,$X$6,'1.A-P6 DATA CD-3B ONLY'!$Q:$Q,'3-Contract Awards'!$X$1,'1.A-P6 DATA CD-3B ONLY'!$G:$G,'3-Contract Awards'!$X$7)</f>
        <v>0</v>
      </c>
      <c r="K8" s="7">
        <f>SUMIFS('1.A-P6 DATA CD-3B ONLY'!AJ:AJ,'1.A-P6 DATA CD-3B ONLY'!$V:$V,$B8,'1.A-P6 DATA CD-3B ONLY'!$O:$O,'3-Contract Awards'!$X$2,'1.A-P6 DATA CD-3B ONLY'!$B:$B,$X$6,'1.A-P6 DATA CD-3B ONLY'!$Q:$Q,'3-Contract Awards'!$X$1,'1.A-P6 DATA CD-3B ONLY'!$G:$G,'3-Contract Awards'!$X$3)+SUMIFS('1.A-P6 DATA CD-3B ONLY'!AJ:AJ,'1.A-P6 DATA CD-3B ONLY'!$V:$V,$B8,'1.A-P6 DATA CD-3B ONLY'!$O:$O,'3-Contract Awards'!$X$2,'1.A-P6 DATA CD-3B ONLY'!$B:$B,$X$6,'1.A-P6 DATA CD-3B ONLY'!$Q:$Q,'3-Contract Awards'!$X$1,'1.A-P6 DATA CD-3B ONLY'!$G:$G,'3-Contract Awards'!$X$4)+SUMIFS('1.A-P6 DATA CD-3B ONLY'!AJ:AJ,'1.A-P6 DATA CD-3B ONLY'!$V:$V,$B8,'1.A-P6 DATA CD-3B ONLY'!$O:$O,'3-Contract Awards'!$X$2,'1.A-P6 DATA CD-3B ONLY'!$B:$B,$X$6,'1.A-P6 DATA CD-3B ONLY'!$Q:$Q,'3-Contract Awards'!$X$1,'1.A-P6 DATA CD-3B ONLY'!$G:$G,'3-Contract Awards'!$X$5)+SUMIFS('1.A-P6 DATA CD-3B ONLY'!AJ:AJ,'1.A-P6 DATA CD-3B ONLY'!$V:$V,$B8,'1.A-P6 DATA CD-3B ONLY'!$O:$O,'3-Contract Awards'!$X$2,'1.A-P6 DATA CD-3B ONLY'!$B:$B,$X$6,'1.A-P6 DATA CD-3B ONLY'!$Q:$Q,'3-Contract Awards'!$X$1,'1.A-P6 DATA CD-3B ONLY'!$G:$G,'3-Contract Awards'!$X$7)</f>
        <v>0.01</v>
      </c>
      <c r="L8" s="7">
        <f>SUMIFS('1.A-P6 DATA CD-3B ONLY'!AK:AK,'1.A-P6 DATA CD-3B ONLY'!$V:$V,$B8,'1.A-P6 DATA CD-3B ONLY'!$O:$O,'3-Contract Awards'!$X$2,'1.A-P6 DATA CD-3B ONLY'!$B:$B,$X$6,'1.A-P6 DATA CD-3B ONLY'!$Q:$Q,'3-Contract Awards'!$X$1,'1.A-P6 DATA CD-3B ONLY'!$G:$G,'3-Contract Awards'!$X$3)+SUMIFS('1.A-P6 DATA CD-3B ONLY'!AK:AK,'1.A-P6 DATA CD-3B ONLY'!$V:$V,$B8,'1.A-P6 DATA CD-3B ONLY'!$O:$O,'3-Contract Awards'!$X$2,'1.A-P6 DATA CD-3B ONLY'!$B:$B,$X$6,'1.A-P6 DATA CD-3B ONLY'!$Q:$Q,'3-Contract Awards'!$X$1,'1.A-P6 DATA CD-3B ONLY'!$G:$G,'3-Contract Awards'!$X$4)+SUMIFS('1.A-P6 DATA CD-3B ONLY'!AK:AK,'1.A-P6 DATA CD-3B ONLY'!$V:$V,$B8,'1.A-P6 DATA CD-3B ONLY'!$O:$O,'3-Contract Awards'!$X$2,'1.A-P6 DATA CD-3B ONLY'!$B:$B,$X$6,'1.A-P6 DATA CD-3B ONLY'!$Q:$Q,'3-Contract Awards'!$X$1,'1.A-P6 DATA CD-3B ONLY'!$G:$G,'3-Contract Awards'!$X$5)+SUMIFS('1.A-P6 DATA CD-3B ONLY'!AK:AK,'1.A-P6 DATA CD-3B ONLY'!$V:$V,$B8,'1.A-P6 DATA CD-3B ONLY'!$O:$O,'3-Contract Awards'!$X$2,'1.A-P6 DATA CD-3B ONLY'!$B:$B,$X$6,'1.A-P6 DATA CD-3B ONLY'!$Q:$Q,'3-Contract Awards'!$X$1,'1.A-P6 DATA CD-3B ONLY'!$G:$G,'3-Contract Awards'!$X$7)</f>
        <v>0</v>
      </c>
      <c r="M8" s="7">
        <f>SUMIFS('1.A-P6 DATA CD-3B ONLY'!AL:AL,'1.A-P6 DATA CD-3B ONLY'!$V:$V,$B8,'1.A-P6 DATA CD-3B ONLY'!$O:$O,'3-Contract Awards'!$X$2,'1.A-P6 DATA CD-3B ONLY'!$B:$B,$X$6,'1.A-P6 DATA CD-3B ONLY'!$Q:$Q,'3-Contract Awards'!$X$1,'1.A-P6 DATA CD-3B ONLY'!$G:$G,'3-Contract Awards'!$X$3)+SUMIFS('1.A-P6 DATA CD-3B ONLY'!AL:AL,'1.A-P6 DATA CD-3B ONLY'!$V:$V,$B8,'1.A-P6 DATA CD-3B ONLY'!$O:$O,'3-Contract Awards'!$X$2,'1.A-P6 DATA CD-3B ONLY'!$B:$B,$X$6,'1.A-P6 DATA CD-3B ONLY'!$Q:$Q,'3-Contract Awards'!$X$1,'1.A-P6 DATA CD-3B ONLY'!$G:$G,'3-Contract Awards'!$X$4)+SUMIFS('1.A-P6 DATA CD-3B ONLY'!AL:AL,'1.A-P6 DATA CD-3B ONLY'!$V:$V,$B8,'1.A-P6 DATA CD-3B ONLY'!$O:$O,'3-Contract Awards'!$X$2,'1.A-P6 DATA CD-3B ONLY'!$B:$B,$X$6,'1.A-P6 DATA CD-3B ONLY'!$Q:$Q,'3-Contract Awards'!$X$1,'1.A-P6 DATA CD-3B ONLY'!$G:$G,'3-Contract Awards'!$X$5)+SUMIFS('1.A-P6 DATA CD-3B ONLY'!AL:AL,'1.A-P6 DATA CD-3B ONLY'!$V:$V,$B8,'1.A-P6 DATA CD-3B ONLY'!$O:$O,'3-Contract Awards'!$X$2,'1.A-P6 DATA CD-3B ONLY'!$B:$B,$X$6,'1.A-P6 DATA CD-3B ONLY'!$Q:$Q,'3-Contract Awards'!$X$1,'1.A-P6 DATA CD-3B ONLY'!$G:$G,'3-Contract Awards'!$X$7)</f>
        <v>0</v>
      </c>
      <c r="N8" s="7">
        <f>SUMIFS('1.A-P6 DATA CD-3B ONLY'!AM:AM,'1.A-P6 DATA CD-3B ONLY'!$V:$V,$B8,'1.A-P6 DATA CD-3B ONLY'!$O:$O,'3-Contract Awards'!$X$2,'1.A-P6 DATA CD-3B ONLY'!$B:$B,$X$6,'1.A-P6 DATA CD-3B ONLY'!$Q:$Q,'3-Contract Awards'!$X$1,'1.A-P6 DATA CD-3B ONLY'!$G:$G,'3-Contract Awards'!$X$3)+SUMIFS('1.A-P6 DATA CD-3B ONLY'!AM:AM,'1.A-P6 DATA CD-3B ONLY'!$V:$V,$B8,'1.A-P6 DATA CD-3B ONLY'!$O:$O,'3-Contract Awards'!$X$2,'1.A-P6 DATA CD-3B ONLY'!$B:$B,$X$6,'1.A-P6 DATA CD-3B ONLY'!$Q:$Q,'3-Contract Awards'!$X$1,'1.A-P6 DATA CD-3B ONLY'!$G:$G,'3-Contract Awards'!$X$4)+SUMIFS('1.A-P6 DATA CD-3B ONLY'!AM:AM,'1.A-P6 DATA CD-3B ONLY'!$V:$V,$B8,'1.A-P6 DATA CD-3B ONLY'!$O:$O,'3-Contract Awards'!$X$2,'1.A-P6 DATA CD-3B ONLY'!$B:$B,$X$6,'1.A-P6 DATA CD-3B ONLY'!$Q:$Q,'3-Contract Awards'!$X$1,'1.A-P6 DATA CD-3B ONLY'!$G:$G,'3-Contract Awards'!$X$5)+SUMIFS('1.A-P6 DATA CD-3B ONLY'!AM:AM,'1.A-P6 DATA CD-3B ONLY'!$V:$V,$B8,'1.A-P6 DATA CD-3B ONLY'!$O:$O,'3-Contract Awards'!$X$2,'1.A-P6 DATA CD-3B ONLY'!$B:$B,$X$6,'1.A-P6 DATA CD-3B ONLY'!$Q:$Q,'3-Contract Awards'!$X$1,'1.A-P6 DATA CD-3B ONLY'!$G:$G,'3-Contract Awards'!$X$7)</f>
        <v>0</v>
      </c>
      <c r="O8" s="7">
        <f>SUMIFS('1.A-P6 DATA CD-3B ONLY'!AN:AN,'1.A-P6 DATA CD-3B ONLY'!$V:$V,$B8,'1.A-P6 DATA CD-3B ONLY'!$O:$O,'3-Contract Awards'!$X$2,'1.A-P6 DATA CD-3B ONLY'!$B:$B,$X$6,'1.A-P6 DATA CD-3B ONLY'!$Q:$Q,'3-Contract Awards'!$X$1,'1.A-P6 DATA CD-3B ONLY'!$G:$G,'3-Contract Awards'!$X$3)+SUMIFS('1.A-P6 DATA CD-3B ONLY'!AN:AN,'1.A-P6 DATA CD-3B ONLY'!$V:$V,$B8,'1.A-P6 DATA CD-3B ONLY'!$O:$O,'3-Contract Awards'!$X$2,'1.A-P6 DATA CD-3B ONLY'!$B:$B,$X$6,'1.A-P6 DATA CD-3B ONLY'!$Q:$Q,'3-Contract Awards'!$X$1,'1.A-P6 DATA CD-3B ONLY'!$G:$G,'3-Contract Awards'!$X$4)+SUMIFS('1.A-P6 DATA CD-3B ONLY'!AN:AN,'1.A-P6 DATA CD-3B ONLY'!$V:$V,$B8,'1.A-P6 DATA CD-3B ONLY'!$O:$O,'3-Contract Awards'!$X$2,'1.A-P6 DATA CD-3B ONLY'!$B:$B,$X$6,'1.A-P6 DATA CD-3B ONLY'!$Q:$Q,'3-Contract Awards'!$X$1,'1.A-P6 DATA CD-3B ONLY'!$G:$G,'3-Contract Awards'!$X$5)+SUMIFS('1.A-P6 DATA CD-3B ONLY'!AN:AN,'1.A-P6 DATA CD-3B ONLY'!$V:$V,$B8,'1.A-P6 DATA CD-3B ONLY'!$O:$O,'3-Contract Awards'!$X$2,'1.A-P6 DATA CD-3B ONLY'!$B:$B,$X$6,'1.A-P6 DATA CD-3B ONLY'!$Q:$Q,'3-Contract Awards'!$X$1,'1.A-P6 DATA CD-3B ONLY'!$G:$G,'3-Contract Awards'!$X$7)</f>
        <v>0</v>
      </c>
      <c r="P8" s="7">
        <f>SUMIFS('1.A-P6 DATA CD-3B ONLY'!AO:AO,'1.A-P6 DATA CD-3B ONLY'!$V:$V,$B8,'1.A-P6 DATA CD-3B ONLY'!$O:$O,'3-Contract Awards'!$X$2,'1.A-P6 DATA CD-3B ONLY'!$B:$B,$X$6,'1.A-P6 DATA CD-3B ONLY'!$Q:$Q,'3-Contract Awards'!$X$1,'1.A-P6 DATA CD-3B ONLY'!$G:$G,'3-Contract Awards'!$X$3)+SUMIFS('1.A-P6 DATA CD-3B ONLY'!AO:AO,'1.A-P6 DATA CD-3B ONLY'!$V:$V,$B8,'1.A-P6 DATA CD-3B ONLY'!$O:$O,'3-Contract Awards'!$X$2,'1.A-P6 DATA CD-3B ONLY'!$B:$B,$X$6,'1.A-P6 DATA CD-3B ONLY'!$Q:$Q,'3-Contract Awards'!$X$1,'1.A-P6 DATA CD-3B ONLY'!$G:$G,'3-Contract Awards'!$X$4)+SUMIFS('1.A-P6 DATA CD-3B ONLY'!AO:AO,'1.A-P6 DATA CD-3B ONLY'!$V:$V,$B8,'1.A-P6 DATA CD-3B ONLY'!$O:$O,'3-Contract Awards'!$X$2,'1.A-P6 DATA CD-3B ONLY'!$B:$B,$X$6,'1.A-P6 DATA CD-3B ONLY'!$Q:$Q,'3-Contract Awards'!$X$1,'1.A-P6 DATA CD-3B ONLY'!$G:$G,'3-Contract Awards'!$X$5)+SUMIFS('1.A-P6 DATA CD-3B ONLY'!AO:AO,'1.A-P6 DATA CD-3B ONLY'!$V:$V,$B8,'1.A-P6 DATA CD-3B ONLY'!$O:$O,'3-Contract Awards'!$X$2,'1.A-P6 DATA CD-3B ONLY'!$B:$B,$X$6,'1.A-P6 DATA CD-3B ONLY'!$Q:$Q,'3-Contract Awards'!$X$1,'1.A-P6 DATA CD-3B ONLY'!$G:$G,'3-Contract Awards'!$X$7)</f>
        <v>0</v>
      </c>
      <c r="Q8" s="7">
        <f>SUMIFS('1.A-P6 DATA CD-3B ONLY'!AP:AP,'1.A-P6 DATA CD-3B ONLY'!$V:$V,$B8,'1.A-P6 DATA CD-3B ONLY'!$O:$O,'3-Contract Awards'!$X$2,'1.A-P6 DATA CD-3B ONLY'!$B:$B,$X$6,'1.A-P6 DATA CD-3B ONLY'!$Q:$Q,'3-Contract Awards'!$X$1,'1.A-P6 DATA CD-3B ONLY'!$G:$G,'3-Contract Awards'!$X$3)+SUMIFS('1.A-P6 DATA CD-3B ONLY'!AP:AP,'1.A-P6 DATA CD-3B ONLY'!$V:$V,$B8,'1.A-P6 DATA CD-3B ONLY'!$O:$O,'3-Contract Awards'!$X$2,'1.A-P6 DATA CD-3B ONLY'!$B:$B,$X$6,'1.A-P6 DATA CD-3B ONLY'!$Q:$Q,'3-Contract Awards'!$X$1,'1.A-P6 DATA CD-3B ONLY'!$G:$G,'3-Contract Awards'!$X$4)+SUMIFS('1.A-P6 DATA CD-3B ONLY'!AP:AP,'1.A-P6 DATA CD-3B ONLY'!$V:$V,$B8,'1.A-P6 DATA CD-3B ONLY'!$O:$O,'3-Contract Awards'!$X$2,'1.A-P6 DATA CD-3B ONLY'!$B:$B,$X$6,'1.A-P6 DATA CD-3B ONLY'!$Q:$Q,'3-Contract Awards'!$X$1,'1.A-P6 DATA CD-3B ONLY'!$G:$G,'3-Contract Awards'!$X$5)+SUMIFS('1.A-P6 DATA CD-3B ONLY'!AP:AP,'1.A-P6 DATA CD-3B ONLY'!$V:$V,$B8,'1.A-P6 DATA CD-3B ONLY'!$O:$O,'3-Contract Awards'!$X$2,'1.A-P6 DATA CD-3B ONLY'!$B:$B,$X$6,'1.A-P6 DATA CD-3B ONLY'!$Q:$Q,'3-Contract Awards'!$X$1,'1.A-P6 DATA CD-3B ONLY'!$G:$G,'3-Contract Awards'!$X$7)</f>
        <v>0</v>
      </c>
      <c r="R8" s="7">
        <f>SUMIFS('1.A-P6 DATA CD-3B ONLY'!AQ:AQ,'1.A-P6 DATA CD-3B ONLY'!$V:$V,$B8,'1.A-P6 DATA CD-3B ONLY'!$O:$O,'3-Contract Awards'!$X$2,'1.A-P6 DATA CD-3B ONLY'!$B:$B,$X$6,'1.A-P6 DATA CD-3B ONLY'!$Q:$Q,'3-Contract Awards'!$X$1,'1.A-P6 DATA CD-3B ONLY'!$G:$G,'3-Contract Awards'!$X$3)+SUMIFS('1.A-P6 DATA CD-3B ONLY'!AQ:AQ,'1.A-P6 DATA CD-3B ONLY'!$V:$V,$B8,'1.A-P6 DATA CD-3B ONLY'!$O:$O,'3-Contract Awards'!$X$2,'1.A-P6 DATA CD-3B ONLY'!$B:$B,$X$6,'1.A-P6 DATA CD-3B ONLY'!$Q:$Q,'3-Contract Awards'!$X$1,'1.A-P6 DATA CD-3B ONLY'!$G:$G,'3-Contract Awards'!$X$4)+SUMIFS('1.A-P6 DATA CD-3B ONLY'!AQ:AQ,'1.A-P6 DATA CD-3B ONLY'!$V:$V,$B8,'1.A-P6 DATA CD-3B ONLY'!$O:$O,'3-Contract Awards'!$X$2,'1.A-P6 DATA CD-3B ONLY'!$B:$B,$X$6,'1.A-P6 DATA CD-3B ONLY'!$Q:$Q,'3-Contract Awards'!$X$1,'1.A-P6 DATA CD-3B ONLY'!$G:$G,'3-Contract Awards'!$X$5)+SUMIFS('1.A-P6 DATA CD-3B ONLY'!AQ:AQ,'1.A-P6 DATA CD-3B ONLY'!$V:$V,$B8,'1.A-P6 DATA CD-3B ONLY'!$O:$O,'3-Contract Awards'!$X$2,'1.A-P6 DATA CD-3B ONLY'!$B:$B,$X$6,'1.A-P6 DATA CD-3B ONLY'!$Q:$Q,'3-Contract Awards'!$X$1,'1.A-P6 DATA CD-3B ONLY'!$G:$G,'3-Contract Awards'!$X$7)</f>
        <v>0</v>
      </c>
      <c r="S8" s="7">
        <f>SUMIFS('1.A-P6 DATA CD-3B ONLY'!AR:AR,'1.A-P6 DATA CD-3B ONLY'!$V:$V,$B8,'1.A-P6 DATA CD-3B ONLY'!$O:$O,'3-Contract Awards'!$X$2,'1.A-P6 DATA CD-3B ONLY'!$B:$B,$X$6,'1.A-P6 DATA CD-3B ONLY'!$Q:$Q,'3-Contract Awards'!$X$1,'1.A-P6 DATA CD-3B ONLY'!$G:$G,'3-Contract Awards'!$X$3)+SUMIFS('1.A-P6 DATA CD-3B ONLY'!AR:AR,'1.A-P6 DATA CD-3B ONLY'!$V:$V,$B8,'1.A-P6 DATA CD-3B ONLY'!$O:$O,'3-Contract Awards'!$X$2,'1.A-P6 DATA CD-3B ONLY'!$B:$B,$X$6,'1.A-P6 DATA CD-3B ONLY'!$Q:$Q,'3-Contract Awards'!$X$1,'1.A-P6 DATA CD-3B ONLY'!$G:$G,'3-Contract Awards'!$X$4)+SUMIFS('1.A-P6 DATA CD-3B ONLY'!AR:AR,'1.A-P6 DATA CD-3B ONLY'!$V:$V,$B8,'1.A-P6 DATA CD-3B ONLY'!$O:$O,'3-Contract Awards'!$X$2,'1.A-P6 DATA CD-3B ONLY'!$B:$B,$X$6,'1.A-P6 DATA CD-3B ONLY'!$Q:$Q,'3-Contract Awards'!$X$1,'1.A-P6 DATA CD-3B ONLY'!$G:$G,'3-Contract Awards'!$X$5)+SUMIFS('1.A-P6 DATA CD-3B ONLY'!AR:AR,'1.A-P6 DATA CD-3B ONLY'!$V:$V,$B8,'1.A-P6 DATA CD-3B ONLY'!$O:$O,'3-Contract Awards'!$X$2,'1.A-P6 DATA CD-3B ONLY'!$B:$B,$X$6,'1.A-P6 DATA CD-3B ONLY'!$Q:$Q,'3-Contract Awards'!$X$1,'1.A-P6 DATA CD-3B ONLY'!$G:$G,'3-Contract Awards'!$X$7)</f>
        <v>0</v>
      </c>
      <c r="T8" s="7">
        <f>SUMIFS('1.A-P6 DATA CD-3B ONLY'!AS:AS,'1.A-P6 DATA CD-3B ONLY'!$V:$V,$B8,'1.A-P6 DATA CD-3B ONLY'!$O:$O,'3-Contract Awards'!$X$2,'1.A-P6 DATA CD-3B ONLY'!$B:$B,$X$6,'1.A-P6 DATA CD-3B ONLY'!$Q:$Q,'3-Contract Awards'!$X$1,'1.A-P6 DATA CD-3B ONLY'!$G:$G,'3-Contract Awards'!$X$3)+SUMIFS('1.A-P6 DATA CD-3B ONLY'!AS:AS,'1.A-P6 DATA CD-3B ONLY'!$V:$V,$B8,'1.A-P6 DATA CD-3B ONLY'!$O:$O,'3-Contract Awards'!$X$2,'1.A-P6 DATA CD-3B ONLY'!$B:$B,$X$6,'1.A-P6 DATA CD-3B ONLY'!$Q:$Q,'3-Contract Awards'!$X$1,'1.A-P6 DATA CD-3B ONLY'!$G:$G,'3-Contract Awards'!$X$4)+SUMIFS('1.A-P6 DATA CD-3B ONLY'!AS:AS,'1.A-P6 DATA CD-3B ONLY'!$V:$V,$B8,'1.A-P6 DATA CD-3B ONLY'!$O:$O,'3-Contract Awards'!$X$2,'1.A-P6 DATA CD-3B ONLY'!$B:$B,$X$6,'1.A-P6 DATA CD-3B ONLY'!$Q:$Q,'3-Contract Awards'!$X$1,'1.A-P6 DATA CD-3B ONLY'!$G:$G,'3-Contract Awards'!$X$5)+SUMIFS('1.A-P6 DATA CD-3B ONLY'!AS:AS,'1.A-P6 DATA CD-3B ONLY'!$V:$V,$B8,'1.A-P6 DATA CD-3B ONLY'!$O:$O,'3-Contract Awards'!$X$2,'1.A-P6 DATA CD-3B ONLY'!$B:$B,$X$6,'1.A-P6 DATA CD-3B ONLY'!$Q:$Q,'3-Contract Awards'!$X$1,'1.A-P6 DATA CD-3B ONLY'!$G:$G,'3-Contract Awards'!$X$7)</f>
        <v>0</v>
      </c>
    </row>
    <row r="9" spans="2:24" x14ac:dyDescent="0.25">
      <c r="B9" s="39" t="s">
        <v>207</v>
      </c>
      <c r="C9" s="7">
        <f t="shared" si="2"/>
        <v>0.01</v>
      </c>
      <c r="D9" s="7">
        <f>SUMIFS('1.A-P6 DATA CD-3B ONLY'!AC:AC,'1.A-P6 DATA CD-3B ONLY'!$V:$V,$B9,'1.A-P6 DATA CD-3B ONLY'!$O:$O,'3-Contract Awards'!$X$2,'1.A-P6 DATA CD-3B ONLY'!$B:$B,$X$6,'1.A-P6 DATA CD-3B ONLY'!$Q:$Q,'3-Contract Awards'!$X$1,'1.A-P6 DATA CD-3B ONLY'!$G:$G,'3-Contract Awards'!$X$3)+SUMIFS('1.A-P6 DATA CD-3B ONLY'!AC:AC,'1.A-P6 DATA CD-3B ONLY'!$V:$V,$B9,'1.A-P6 DATA CD-3B ONLY'!$O:$O,'3-Contract Awards'!$X$2,'1.A-P6 DATA CD-3B ONLY'!$B:$B,$X$6,'1.A-P6 DATA CD-3B ONLY'!$Q:$Q,'3-Contract Awards'!$X$1,'1.A-P6 DATA CD-3B ONLY'!$G:$G,'3-Contract Awards'!$X$4)+SUMIFS('1.A-P6 DATA CD-3B ONLY'!AC:AC,'1.A-P6 DATA CD-3B ONLY'!$V:$V,$B9,'1.A-P6 DATA CD-3B ONLY'!$O:$O,'3-Contract Awards'!$X$2,'1.A-P6 DATA CD-3B ONLY'!$B:$B,$X$6,'1.A-P6 DATA CD-3B ONLY'!$Q:$Q,'3-Contract Awards'!$X$1,'1.A-P6 DATA CD-3B ONLY'!$G:$G,'3-Contract Awards'!$X$5)+SUMIFS('1.A-P6 DATA CD-3B ONLY'!AC:AC,'1.A-P6 DATA CD-3B ONLY'!$V:$V,$B9,'1.A-P6 DATA CD-3B ONLY'!$O:$O,'3-Contract Awards'!$X$2,'1.A-P6 DATA CD-3B ONLY'!$B:$B,$X$6,'1.A-P6 DATA CD-3B ONLY'!$Q:$Q,'3-Contract Awards'!$X$1,'1.A-P6 DATA CD-3B ONLY'!$G:$G,'3-Contract Awards'!$X$7)</f>
        <v>0</v>
      </c>
      <c r="E9" s="7">
        <f>SUMIFS('1.A-P6 DATA CD-3B ONLY'!AD:AD,'1.A-P6 DATA CD-3B ONLY'!$V:$V,$B9,'1.A-P6 DATA CD-3B ONLY'!$O:$O,'3-Contract Awards'!$X$2,'1.A-P6 DATA CD-3B ONLY'!$B:$B,$X$6,'1.A-P6 DATA CD-3B ONLY'!$Q:$Q,'3-Contract Awards'!$X$1,'1.A-P6 DATA CD-3B ONLY'!$G:$G,'3-Contract Awards'!$X$3)+SUMIFS('1.A-P6 DATA CD-3B ONLY'!AD:AD,'1.A-P6 DATA CD-3B ONLY'!$V:$V,$B9,'1.A-P6 DATA CD-3B ONLY'!$O:$O,'3-Contract Awards'!$X$2,'1.A-P6 DATA CD-3B ONLY'!$B:$B,$X$6,'1.A-P6 DATA CD-3B ONLY'!$Q:$Q,'3-Contract Awards'!$X$1,'1.A-P6 DATA CD-3B ONLY'!$G:$G,'3-Contract Awards'!$X$4)+SUMIFS('1.A-P6 DATA CD-3B ONLY'!AD:AD,'1.A-P6 DATA CD-3B ONLY'!$V:$V,$B9,'1.A-P6 DATA CD-3B ONLY'!$O:$O,'3-Contract Awards'!$X$2,'1.A-P6 DATA CD-3B ONLY'!$B:$B,$X$6,'1.A-P6 DATA CD-3B ONLY'!$Q:$Q,'3-Contract Awards'!$X$1,'1.A-P6 DATA CD-3B ONLY'!$G:$G,'3-Contract Awards'!$X$5)+SUMIFS('1.A-P6 DATA CD-3B ONLY'!AD:AD,'1.A-P6 DATA CD-3B ONLY'!$V:$V,$B9,'1.A-P6 DATA CD-3B ONLY'!$O:$O,'3-Contract Awards'!$X$2,'1.A-P6 DATA CD-3B ONLY'!$B:$B,$X$6,'1.A-P6 DATA CD-3B ONLY'!$Q:$Q,'3-Contract Awards'!$X$1,'1.A-P6 DATA CD-3B ONLY'!$G:$G,'3-Contract Awards'!$X$7)</f>
        <v>0</v>
      </c>
      <c r="F9" s="7">
        <f>SUMIFS('1.A-P6 DATA CD-3B ONLY'!AE:AE,'1.A-P6 DATA CD-3B ONLY'!$V:$V,$B9,'1.A-P6 DATA CD-3B ONLY'!$O:$O,'3-Contract Awards'!$X$2,'1.A-P6 DATA CD-3B ONLY'!$B:$B,$X$6,'1.A-P6 DATA CD-3B ONLY'!$Q:$Q,'3-Contract Awards'!$X$1,'1.A-P6 DATA CD-3B ONLY'!$G:$G,'3-Contract Awards'!$X$3)+SUMIFS('1.A-P6 DATA CD-3B ONLY'!AE:AE,'1.A-P6 DATA CD-3B ONLY'!$V:$V,$B9,'1.A-P6 DATA CD-3B ONLY'!$O:$O,'3-Contract Awards'!$X$2,'1.A-P6 DATA CD-3B ONLY'!$B:$B,$X$6,'1.A-P6 DATA CD-3B ONLY'!$Q:$Q,'3-Contract Awards'!$X$1,'1.A-P6 DATA CD-3B ONLY'!$G:$G,'3-Contract Awards'!$X$4)+SUMIFS('1.A-P6 DATA CD-3B ONLY'!AE:AE,'1.A-P6 DATA CD-3B ONLY'!$V:$V,$B9,'1.A-P6 DATA CD-3B ONLY'!$O:$O,'3-Contract Awards'!$X$2,'1.A-P6 DATA CD-3B ONLY'!$B:$B,$X$6,'1.A-P6 DATA CD-3B ONLY'!$Q:$Q,'3-Contract Awards'!$X$1,'1.A-P6 DATA CD-3B ONLY'!$G:$G,'3-Contract Awards'!$X$5)+SUMIFS('1.A-P6 DATA CD-3B ONLY'!AE:AE,'1.A-P6 DATA CD-3B ONLY'!$V:$V,$B9,'1.A-P6 DATA CD-3B ONLY'!$O:$O,'3-Contract Awards'!$X$2,'1.A-P6 DATA CD-3B ONLY'!$B:$B,$X$6,'1.A-P6 DATA CD-3B ONLY'!$Q:$Q,'3-Contract Awards'!$X$1,'1.A-P6 DATA CD-3B ONLY'!$G:$G,'3-Contract Awards'!$X$7)</f>
        <v>0</v>
      </c>
      <c r="G9" s="7">
        <f>SUMIFS('1.A-P6 DATA CD-3B ONLY'!AF:AF,'1.A-P6 DATA CD-3B ONLY'!$V:$V,$B9,'1.A-P6 DATA CD-3B ONLY'!$O:$O,'3-Contract Awards'!$X$2,'1.A-P6 DATA CD-3B ONLY'!$B:$B,$X$6,'1.A-P6 DATA CD-3B ONLY'!$Q:$Q,'3-Contract Awards'!$X$1,'1.A-P6 DATA CD-3B ONLY'!$G:$G,'3-Contract Awards'!$X$3)+SUMIFS('1.A-P6 DATA CD-3B ONLY'!AF:AF,'1.A-P6 DATA CD-3B ONLY'!$V:$V,$B9,'1.A-P6 DATA CD-3B ONLY'!$O:$O,'3-Contract Awards'!$X$2,'1.A-P6 DATA CD-3B ONLY'!$B:$B,$X$6,'1.A-P6 DATA CD-3B ONLY'!$Q:$Q,'3-Contract Awards'!$X$1,'1.A-P6 DATA CD-3B ONLY'!$G:$G,'3-Contract Awards'!$X$4)+SUMIFS('1.A-P6 DATA CD-3B ONLY'!AF:AF,'1.A-P6 DATA CD-3B ONLY'!$V:$V,$B9,'1.A-P6 DATA CD-3B ONLY'!$O:$O,'3-Contract Awards'!$X$2,'1.A-P6 DATA CD-3B ONLY'!$B:$B,$X$6,'1.A-P6 DATA CD-3B ONLY'!$Q:$Q,'3-Contract Awards'!$X$1,'1.A-P6 DATA CD-3B ONLY'!$G:$G,'3-Contract Awards'!$X$5)+SUMIFS('1.A-P6 DATA CD-3B ONLY'!AF:AF,'1.A-P6 DATA CD-3B ONLY'!$V:$V,$B9,'1.A-P6 DATA CD-3B ONLY'!$O:$O,'3-Contract Awards'!$X$2,'1.A-P6 DATA CD-3B ONLY'!$B:$B,$X$6,'1.A-P6 DATA CD-3B ONLY'!$Q:$Q,'3-Contract Awards'!$X$1,'1.A-P6 DATA CD-3B ONLY'!$G:$G,'3-Contract Awards'!$X$7)</f>
        <v>0</v>
      </c>
      <c r="H9" s="7">
        <f>SUMIFS('1.A-P6 DATA CD-3B ONLY'!AG:AG,'1.A-P6 DATA CD-3B ONLY'!$V:$V,$B9,'1.A-P6 DATA CD-3B ONLY'!$O:$O,'3-Contract Awards'!$X$2,'1.A-P6 DATA CD-3B ONLY'!$B:$B,$X$6,'1.A-P6 DATA CD-3B ONLY'!$Q:$Q,'3-Contract Awards'!$X$1,'1.A-P6 DATA CD-3B ONLY'!$G:$G,'3-Contract Awards'!$X$3)+SUMIFS('1.A-P6 DATA CD-3B ONLY'!AG:AG,'1.A-P6 DATA CD-3B ONLY'!$V:$V,$B9,'1.A-P6 DATA CD-3B ONLY'!$O:$O,'3-Contract Awards'!$X$2,'1.A-P6 DATA CD-3B ONLY'!$B:$B,$X$6,'1.A-P6 DATA CD-3B ONLY'!$Q:$Q,'3-Contract Awards'!$X$1,'1.A-P6 DATA CD-3B ONLY'!$G:$G,'3-Contract Awards'!$X$4)+SUMIFS('1.A-P6 DATA CD-3B ONLY'!AG:AG,'1.A-P6 DATA CD-3B ONLY'!$V:$V,$B9,'1.A-P6 DATA CD-3B ONLY'!$O:$O,'3-Contract Awards'!$X$2,'1.A-P6 DATA CD-3B ONLY'!$B:$B,$X$6,'1.A-P6 DATA CD-3B ONLY'!$Q:$Q,'3-Contract Awards'!$X$1,'1.A-P6 DATA CD-3B ONLY'!$G:$G,'3-Contract Awards'!$X$5)+SUMIFS('1.A-P6 DATA CD-3B ONLY'!AG:AG,'1.A-P6 DATA CD-3B ONLY'!$V:$V,$B9,'1.A-P6 DATA CD-3B ONLY'!$O:$O,'3-Contract Awards'!$X$2,'1.A-P6 DATA CD-3B ONLY'!$B:$B,$X$6,'1.A-P6 DATA CD-3B ONLY'!$Q:$Q,'3-Contract Awards'!$X$1,'1.A-P6 DATA CD-3B ONLY'!$G:$G,'3-Contract Awards'!$X$7)</f>
        <v>0</v>
      </c>
      <c r="I9" s="7">
        <f>SUMIFS('1.A-P6 DATA CD-3B ONLY'!AH:AH,'1.A-P6 DATA CD-3B ONLY'!$V:$V,$B9,'1.A-P6 DATA CD-3B ONLY'!$O:$O,'3-Contract Awards'!$X$2,'1.A-P6 DATA CD-3B ONLY'!$B:$B,$X$6,'1.A-P6 DATA CD-3B ONLY'!$Q:$Q,'3-Contract Awards'!$X$1,'1.A-P6 DATA CD-3B ONLY'!$G:$G,'3-Contract Awards'!$X$3)+SUMIFS('1.A-P6 DATA CD-3B ONLY'!AH:AH,'1.A-P6 DATA CD-3B ONLY'!$V:$V,$B9,'1.A-P6 DATA CD-3B ONLY'!$O:$O,'3-Contract Awards'!$X$2,'1.A-P6 DATA CD-3B ONLY'!$B:$B,$X$6,'1.A-P6 DATA CD-3B ONLY'!$Q:$Q,'3-Contract Awards'!$X$1,'1.A-P6 DATA CD-3B ONLY'!$G:$G,'3-Contract Awards'!$X$4)+SUMIFS('1.A-P6 DATA CD-3B ONLY'!AH:AH,'1.A-P6 DATA CD-3B ONLY'!$V:$V,$B9,'1.A-P6 DATA CD-3B ONLY'!$O:$O,'3-Contract Awards'!$X$2,'1.A-P6 DATA CD-3B ONLY'!$B:$B,$X$6,'1.A-P6 DATA CD-3B ONLY'!$Q:$Q,'3-Contract Awards'!$X$1,'1.A-P6 DATA CD-3B ONLY'!$G:$G,'3-Contract Awards'!$X$5)+SUMIFS('1.A-P6 DATA CD-3B ONLY'!AH:AH,'1.A-P6 DATA CD-3B ONLY'!$V:$V,$B9,'1.A-P6 DATA CD-3B ONLY'!$O:$O,'3-Contract Awards'!$X$2,'1.A-P6 DATA CD-3B ONLY'!$B:$B,$X$6,'1.A-P6 DATA CD-3B ONLY'!$Q:$Q,'3-Contract Awards'!$X$1,'1.A-P6 DATA CD-3B ONLY'!$G:$G,'3-Contract Awards'!$X$7)</f>
        <v>0</v>
      </c>
      <c r="J9" s="7">
        <f>SUMIFS('1.A-P6 DATA CD-3B ONLY'!AI:AI,'1.A-P6 DATA CD-3B ONLY'!$V:$V,$B9,'1.A-P6 DATA CD-3B ONLY'!$O:$O,'3-Contract Awards'!$X$2,'1.A-P6 DATA CD-3B ONLY'!$B:$B,$X$6,'1.A-P6 DATA CD-3B ONLY'!$Q:$Q,'3-Contract Awards'!$X$1,'1.A-P6 DATA CD-3B ONLY'!$G:$G,'3-Contract Awards'!$X$3)+SUMIFS('1.A-P6 DATA CD-3B ONLY'!AI:AI,'1.A-P6 DATA CD-3B ONLY'!$V:$V,$B9,'1.A-P6 DATA CD-3B ONLY'!$O:$O,'3-Contract Awards'!$X$2,'1.A-P6 DATA CD-3B ONLY'!$B:$B,$X$6,'1.A-P6 DATA CD-3B ONLY'!$Q:$Q,'3-Contract Awards'!$X$1,'1.A-P6 DATA CD-3B ONLY'!$G:$G,'3-Contract Awards'!$X$4)+SUMIFS('1.A-P6 DATA CD-3B ONLY'!AI:AI,'1.A-P6 DATA CD-3B ONLY'!$V:$V,$B9,'1.A-P6 DATA CD-3B ONLY'!$O:$O,'3-Contract Awards'!$X$2,'1.A-P6 DATA CD-3B ONLY'!$B:$B,$X$6,'1.A-P6 DATA CD-3B ONLY'!$Q:$Q,'3-Contract Awards'!$X$1,'1.A-P6 DATA CD-3B ONLY'!$G:$G,'3-Contract Awards'!$X$5)+SUMIFS('1.A-P6 DATA CD-3B ONLY'!AI:AI,'1.A-P6 DATA CD-3B ONLY'!$V:$V,$B9,'1.A-P6 DATA CD-3B ONLY'!$O:$O,'3-Contract Awards'!$X$2,'1.A-P6 DATA CD-3B ONLY'!$B:$B,$X$6,'1.A-P6 DATA CD-3B ONLY'!$Q:$Q,'3-Contract Awards'!$X$1,'1.A-P6 DATA CD-3B ONLY'!$G:$G,'3-Contract Awards'!$X$7)</f>
        <v>0</v>
      </c>
      <c r="K9" s="7">
        <f>SUMIFS('1.A-P6 DATA CD-3B ONLY'!AJ:AJ,'1.A-P6 DATA CD-3B ONLY'!$V:$V,$B9,'1.A-P6 DATA CD-3B ONLY'!$O:$O,'3-Contract Awards'!$X$2,'1.A-P6 DATA CD-3B ONLY'!$B:$B,$X$6,'1.A-P6 DATA CD-3B ONLY'!$Q:$Q,'3-Contract Awards'!$X$1,'1.A-P6 DATA CD-3B ONLY'!$G:$G,'3-Contract Awards'!$X$3)+SUMIFS('1.A-P6 DATA CD-3B ONLY'!AJ:AJ,'1.A-P6 DATA CD-3B ONLY'!$V:$V,$B9,'1.A-P6 DATA CD-3B ONLY'!$O:$O,'3-Contract Awards'!$X$2,'1.A-P6 DATA CD-3B ONLY'!$B:$B,$X$6,'1.A-P6 DATA CD-3B ONLY'!$Q:$Q,'3-Contract Awards'!$X$1,'1.A-P6 DATA CD-3B ONLY'!$G:$G,'3-Contract Awards'!$X$4)+SUMIFS('1.A-P6 DATA CD-3B ONLY'!AJ:AJ,'1.A-P6 DATA CD-3B ONLY'!$V:$V,$B9,'1.A-P6 DATA CD-3B ONLY'!$O:$O,'3-Contract Awards'!$X$2,'1.A-P6 DATA CD-3B ONLY'!$B:$B,$X$6,'1.A-P6 DATA CD-3B ONLY'!$Q:$Q,'3-Contract Awards'!$X$1,'1.A-P6 DATA CD-3B ONLY'!$G:$G,'3-Contract Awards'!$X$5)+SUMIFS('1.A-P6 DATA CD-3B ONLY'!AJ:AJ,'1.A-P6 DATA CD-3B ONLY'!$V:$V,$B9,'1.A-P6 DATA CD-3B ONLY'!$O:$O,'3-Contract Awards'!$X$2,'1.A-P6 DATA CD-3B ONLY'!$B:$B,$X$6,'1.A-P6 DATA CD-3B ONLY'!$Q:$Q,'3-Contract Awards'!$X$1,'1.A-P6 DATA CD-3B ONLY'!$G:$G,'3-Contract Awards'!$X$7)</f>
        <v>0.01</v>
      </c>
      <c r="L9" s="7">
        <f>SUMIFS('1.A-P6 DATA CD-3B ONLY'!AK:AK,'1.A-P6 DATA CD-3B ONLY'!$V:$V,$B9,'1.A-P6 DATA CD-3B ONLY'!$O:$O,'3-Contract Awards'!$X$2,'1.A-P6 DATA CD-3B ONLY'!$B:$B,$X$6,'1.A-P6 DATA CD-3B ONLY'!$Q:$Q,'3-Contract Awards'!$X$1,'1.A-P6 DATA CD-3B ONLY'!$G:$G,'3-Contract Awards'!$X$3)+SUMIFS('1.A-P6 DATA CD-3B ONLY'!AK:AK,'1.A-P6 DATA CD-3B ONLY'!$V:$V,$B9,'1.A-P6 DATA CD-3B ONLY'!$O:$O,'3-Contract Awards'!$X$2,'1.A-P6 DATA CD-3B ONLY'!$B:$B,$X$6,'1.A-P6 DATA CD-3B ONLY'!$Q:$Q,'3-Contract Awards'!$X$1,'1.A-P6 DATA CD-3B ONLY'!$G:$G,'3-Contract Awards'!$X$4)+SUMIFS('1.A-P6 DATA CD-3B ONLY'!AK:AK,'1.A-P6 DATA CD-3B ONLY'!$V:$V,$B9,'1.A-P6 DATA CD-3B ONLY'!$O:$O,'3-Contract Awards'!$X$2,'1.A-P6 DATA CD-3B ONLY'!$B:$B,$X$6,'1.A-P6 DATA CD-3B ONLY'!$Q:$Q,'3-Contract Awards'!$X$1,'1.A-P6 DATA CD-3B ONLY'!$G:$G,'3-Contract Awards'!$X$5)+SUMIFS('1.A-P6 DATA CD-3B ONLY'!AK:AK,'1.A-P6 DATA CD-3B ONLY'!$V:$V,$B9,'1.A-P6 DATA CD-3B ONLY'!$O:$O,'3-Contract Awards'!$X$2,'1.A-P6 DATA CD-3B ONLY'!$B:$B,$X$6,'1.A-P6 DATA CD-3B ONLY'!$Q:$Q,'3-Contract Awards'!$X$1,'1.A-P6 DATA CD-3B ONLY'!$G:$G,'3-Contract Awards'!$X$7)</f>
        <v>0</v>
      </c>
      <c r="M9" s="7">
        <f>SUMIFS('1.A-P6 DATA CD-3B ONLY'!AL:AL,'1.A-P6 DATA CD-3B ONLY'!$V:$V,$B9,'1.A-P6 DATA CD-3B ONLY'!$O:$O,'3-Contract Awards'!$X$2,'1.A-P6 DATA CD-3B ONLY'!$B:$B,$X$6,'1.A-P6 DATA CD-3B ONLY'!$Q:$Q,'3-Contract Awards'!$X$1,'1.A-P6 DATA CD-3B ONLY'!$G:$G,'3-Contract Awards'!$X$3)+SUMIFS('1.A-P6 DATA CD-3B ONLY'!AL:AL,'1.A-P6 DATA CD-3B ONLY'!$V:$V,$B9,'1.A-P6 DATA CD-3B ONLY'!$O:$O,'3-Contract Awards'!$X$2,'1.A-P6 DATA CD-3B ONLY'!$B:$B,$X$6,'1.A-P6 DATA CD-3B ONLY'!$Q:$Q,'3-Contract Awards'!$X$1,'1.A-P6 DATA CD-3B ONLY'!$G:$G,'3-Contract Awards'!$X$4)+SUMIFS('1.A-P6 DATA CD-3B ONLY'!AL:AL,'1.A-P6 DATA CD-3B ONLY'!$V:$V,$B9,'1.A-P6 DATA CD-3B ONLY'!$O:$O,'3-Contract Awards'!$X$2,'1.A-P6 DATA CD-3B ONLY'!$B:$B,$X$6,'1.A-P6 DATA CD-3B ONLY'!$Q:$Q,'3-Contract Awards'!$X$1,'1.A-P6 DATA CD-3B ONLY'!$G:$G,'3-Contract Awards'!$X$5)+SUMIFS('1.A-P6 DATA CD-3B ONLY'!AL:AL,'1.A-P6 DATA CD-3B ONLY'!$V:$V,$B9,'1.A-P6 DATA CD-3B ONLY'!$O:$O,'3-Contract Awards'!$X$2,'1.A-P6 DATA CD-3B ONLY'!$B:$B,$X$6,'1.A-P6 DATA CD-3B ONLY'!$Q:$Q,'3-Contract Awards'!$X$1,'1.A-P6 DATA CD-3B ONLY'!$G:$G,'3-Contract Awards'!$X$7)</f>
        <v>0</v>
      </c>
      <c r="N9" s="7">
        <f>SUMIFS('1.A-P6 DATA CD-3B ONLY'!AM:AM,'1.A-P6 DATA CD-3B ONLY'!$V:$V,$B9,'1.A-P6 DATA CD-3B ONLY'!$O:$O,'3-Contract Awards'!$X$2,'1.A-P6 DATA CD-3B ONLY'!$B:$B,$X$6,'1.A-P6 DATA CD-3B ONLY'!$Q:$Q,'3-Contract Awards'!$X$1,'1.A-P6 DATA CD-3B ONLY'!$G:$G,'3-Contract Awards'!$X$3)+SUMIFS('1.A-P6 DATA CD-3B ONLY'!AM:AM,'1.A-P6 DATA CD-3B ONLY'!$V:$V,$B9,'1.A-P6 DATA CD-3B ONLY'!$O:$O,'3-Contract Awards'!$X$2,'1.A-P6 DATA CD-3B ONLY'!$B:$B,$X$6,'1.A-P6 DATA CD-3B ONLY'!$Q:$Q,'3-Contract Awards'!$X$1,'1.A-P6 DATA CD-3B ONLY'!$G:$G,'3-Contract Awards'!$X$4)+SUMIFS('1.A-P6 DATA CD-3B ONLY'!AM:AM,'1.A-P6 DATA CD-3B ONLY'!$V:$V,$B9,'1.A-P6 DATA CD-3B ONLY'!$O:$O,'3-Contract Awards'!$X$2,'1.A-P6 DATA CD-3B ONLY'!$B:$B,$X$6,'1.A-P6 DATA CD-3B ONLY'!$Q:$Q,'3-Contract Awards'!$X$1,'1.A-P6 DATA CD-3B ONLY'!$G:$G,'3-Contract Awards'!$X$5)+SUMIFS('1.A-P6 DATA CD-3B ONLY'!AM:AM,'1.A-P6 DATA CD-3B ONLY'!$V:$V,$B9,'1.A-P6 DATA CD-3B ONLY'!$O:$O,'3-Contract Awards'!$X$2,'1.A-P6 DATA CD-3B ONLY'!$B:$B,$X$6,'1.A-P6 DATA CD-3B ONLY'!$Q:$Q,'3-Contract Awards'!$X$1,'1.A-P6 DATA CD-3B ONLY'!$G:$G,'3-Contract Awards'!$X$7)</f>
        <v>0</v>
      </c>
      <c r="O9" s="7">
        <f>SUMIFS('1.A-P6 DATA CD-3B ONLY'!AN:AN,'1.A-P6 DATA CD-3B ONLY'!$V:$V,$B9,'1.A-P6 DATA CD-3B ONLY'!$O:$O,'3-Contract Awards'!$X$2,'1.A-P6 DATA CD-3B ONLY'!$B:$B,$X$6,'1.A-P6 DATA CD-3B ONLY'!$Q:$Q,'3-Contract Awards'!$X$1,'1.A-P6 DATA CD-3B ONLY'!$G:$G,'3-Contract Awards'!$X$3)+SUMIFS('1.A-P6 DATA CD-3B ONLY'!AN:AN,'1.A-P6 DATA CD-3B ONLY'!$V:$V,$B9,'1.A-P6 DATA CD-3B ONLY'!$O:$O,'3-Contract Awards'!$X$2,'1.A-P6 DATA CD-3B ONLY'!$B:$B,$X$6,'1.A-P6 DATA CD-3B ONLY'!$Q:$Q,'3-Contract Awards'!$X$1,'1.A-P6 DATA CD-3B ONLY'!$G:$G,'3-Contract Awards'!$X$4)+SUMIFS('1.A-P6 DATA CD-3B ONLY'!AN:AN,'1.A-P6 DATA CD-3B ONLY'!$V:$V,$B9,'1.A-P6 DATA CD-3B ONLY'!$O:$O,'3-Contract Awards'!$X$2,'1.A-P6 DATA CD-3B ONLY'!$B:$B,$X$6,'1.A-P6 DATA CD-3B ONLY'!$Q:$Q,'3-Contract Awards'!$X$1,'1.A-P6 DATA CD-3B ONLY'!$G:$G,'3-Contract Awards'!$X$5)+SUMIFS('1.A-P6 DATA CD-3B ONLY'!AN:AN,'1.A-P6 DATA CD-3B ONLY'!$V:$V,$B9,'1.A-P6 DATA CD-3B ONLY'!$O:$O,'3-Contract Awards'!$X$2,'1.A-P6 DATA CD-3B ONLY'!$B:$B,$X$6,'1.A-P6 DATA CD-3B ONLY'!$Q:$Q,'3-Contract Awards'!$X$1,'1.A-P6 DATA CD-3B ONLY'!$G:$G,'3-Contract Awards'!$X$7)</f>
        <v>0</v>
      </c>
      <c r="P9" s="7">
        <f>SUMIFS('1.A-P6 DATA CD-3B ONLY'!AO:AO,'1.A-P6 DATA CD-3B ONLY'!$V:$V,$B9,'1.A-P6 DATA CD-3B ONLY'!$O:$O,'3-Contract Awards'!$X$2,'1.A-P6 DATA CD-3B ONLY'!$B:$B,$X$6,'1.A-P6 DATA CD-3B ONLY'!$Q:$Q,'3-Contract Awards'!$X$1,'1.A-P6 DATA CD-3B ONLY'!$G:$G,'3-Contract Awards'!$X$3)+SUMIFS('1.A-P6 DATA CD-3B ONLY'!AO:AO,'1.A-P6 DATA CD-3B ONLY'!$V:$V,$B9,'1.A-P6 DATA CD-3B ONLY'!$O:$O,'3-Contract Awards'!$X$2,'1.A-P6 DATA CD-3B ONLY'!$B:$B,$X$6,'1.A-P6 DATA CD-3B ONLY'!$Q:$Q,'3-Contract Awards'!$X$1,'1.A-P6 DATA CD-3B ONLY'!$G:$G,'3-Contract Awards'!$X$4)+SUMIFS('1.A-P6 DATA CD-3B ONLY'!AO:AO,'1.A-P6 DATA CD-3B ONLY'!$V:$V,$B9,'1.A-P6 DATA CD-3B ONLY'!$O:$O,'3-Contract Awards'!$X$2,'1.A-P6 DATA CD-3B ONLY'!$B:$B,$X$6,'1.A-P6 DATA CD-3B ONLY'!$Q:$Q,'3-Contract Awards'!$X$1,'1.A-P6 DATA CD-3B ONLY'!$G:$G,'3-Contract Awards'!$X$5)+SUMIFS('1.A-P6 DATA CD-3B ONLY'!AO:AO,'1.A-P6 DATA CD-3B ONLY'!$V:$V,$B9,'1.A-P6 DATA CD-3B ONLY'!$O:$O,'3-Contract Awards'!$X$2,'1.A-P6 DATA CD-3B ONLY'!$B:$B,$X$6,'1.A-P6 DATA CD-3B ONLY'!$Q:$Q,'3-Contract Awards'!$X$1,'1.A-P6 DATA CD-3B ONLY'!$G:$G,'3-Contract Awards'!$X$7)</f>
        <v>0</v>
      </c>
      <c r="Q9" s="7">
        <f>SUMIFS('1.A-P6 DATA CD-3B ONLY'!AP:AP,'1.A-P6 DATA CD-3B ONLY'!$V:$V,$B9,'1.A-P6 DATA CD-3B ONLY'!$O:$O,'3-Contract Awards'!$X$2,'1.A-P6 DATA CD-3B ONLY'!$B:$B,$X$6,'1.A-P6 DATA CD-3B ONLY'!$Q:$Q,'3-Contract Awards'!$X$1,'1.A-P6 DATA CD-3B ONLY'!$G:$G,'3-Contract Awards'!$X$3)+SUMIFS('1.A-P6 DATA CD-3B ONLY'!AP:AP,'1.A-P6 DATA CD-3B ONLY'!$V:$V,$B9,'1.A-P6 DATA CD-3B ONLY'!$O:$O,'3-Contract Awards'!$X$2,'1.A-P6 DATA CD-3B ONLY'!$B:$B,$X$6,'1.A-P6 DATA CD-3B ONLY'!$Q:$Q,'3-Contract Awards'!$X$1,'1.A-P6 DATA CD-3B ONLY'!$G:$G,'3-Contract Awards'!$X$4)+SUMIFS('1.A-P6 DATA CD-3B ONLY'!AP:AP,'1.A-P6 DATA CD-3B ONLY'!$V:$V,$B9,'1.A-P6 DATA CD-3B ONLY'!$O:$O,'3-Contract Awards'!$X$2,'1.A-P6 DATA CD-3B ONLY'!$B:$B,$X$6,'1.A-P6 DATA CD-3B ONLY'!$Q:$Q,'3-Contract Awards'!$X$1,'1.A-P6 DATA CD-3B ONLY'!$G:$G,'3-Contract Awards'!$X$5)+SUMIFS('1.A-P6 DATA CD-3B ONLY'!AP:AP,'1.A-P6 DATA CD-3B ONLY'!$V:$V,$B9,'1.A-P6 DATA CD-3B ONLY'!$O:$O,'3-Contract Awards'!$X$2,'1.A-P6 DATA CD-3B ONLY'!$B:$B,$X$6,'1.A-P6 DATA CD-3B ONLY'!$Q:$Q,'3-Contract Awards'!$X$1,'1.A-P6 DATA CD-3B ONLY'!$G:$G,'3-Contract Awards'!$X$7)</f>
        <v>0</v>
      </c>
      <c r="R9" s="7">
        <f>SUMIFS('1.A-P6 DATA CD-3B ONLY'!AQ:AQ,'1.A-P6 DATA CD-3B ONLY'!$V:$V,$B9,'1.A-P6 DATA CD-3B ONLY'!$O:$O,'3-Contract Awards'!$X$2,'1.A-P6 DATA CD-3B ONLY'!$B:$B,$X$6,'1.A-P6 DATA CD-3B ONLY'!$Q:$Q,'3-Contract Awards'!$X$1,'1.A-P6 DATA CD-3B ONLY'!$G:$G,'3-Contract Awards'!$X$3)+SUMIFS('1.A-P6 DATA CD-3B ONLY'!AQ:AQ,'1.A-P6 DATA CD-3B ONLY'!$V:$V,$B9,'1.A-P6 DATA CD-3B ONLY'!$O:$O,'3-Contract Awards'!$X$2,'1.A-P6 DATA CD-3B ONLY'!$B:$B,$X$6,'1.A-P6 DATA CD-3B ONLY'!$Q:$Q,'3-Contract Awards'!$X$1,'1.A-P6 DATA CD-3B ONLY'!$G:$G,'3-Contract Awards'!$X$4)+SUMIFS('1.A-P6 DATA CD-3B ONLY'!AQ:AQ,'1.A-P6 DATA CD-3B ONLY'!$V:$V,$B9,'1.A-P6 DATA CD-3B ONLY'!$O:$O,'3-Contract Awards'!$X$2,'1.A-P6 DATA CD-3B ONLY'!$B:$B,$X$6,'1.A-P6 DATA CD-3B ONLY'!$Q:$Q,'3-Contract Awards'!$X$1,'1.A-P6 DATA CD-3B ONLY'!$G:$G,'3-Contract Awards'!$X$5)+SUMIFS('1.A-P6 DATA CD-3B ONLY'!AQ:AQ,'1.A-P6 DATA CD-3B ONLY'!$V:$V,$B9,'1.A-P6 DATA CD-3B ONLY'!$O:$O,'3-Contract Awards'!$X$2,'1.A-P6 DATA CD-3B ONLY'!$B:$B,$X$6,'1.A-P6 DATA CD-3B ONLY'!$Q:$Q,'3-Contract Awards'!$X$1,'1.A-P6 DATA CD-3B ONLY'!$G:$G,'3-Contract Awards'!$X$7)</f>
        <v>0</v>
      </c>
      <c r="S9" s="7">
        <f>SUMIFS('1.A-P6 DATA CD-3B ONLY'!AR:AR,'1.A-P6 DATA CD-3B ONLY'!$V:$V,$B9,'1.A-P6 DATA CD-3B ONLY'!$O:$O,'3-Contract Awards'!$X$2,'1.A-P6 DATA CD-3B ONLY'!$B:$B,$X$6,'1.A-P6 DATA CD-3B ONLY'!$Q:$Q,'3-Contract Awards'!$X$1,'1.A-P6 DATA CD-3B ONLY'!$G:$G,'3-Contract Awards'!$X$3)+SUMIFS('1.A-P6 DATA CD-3B ONLY'!AR:AR,'1.A-P6 DATA CD-3B ONLY'!$V:$V,$B9,'1.A-P6 DATA CD-3B ONLY'!$O:$O,'3-Contract Awards'!$X$2,'1.A-P6 DATA CD-3B ONLY'!$B:$B,$X$6,'1.A-P6 DATA CD-3B ONLY'!$Q:$Q,'3-Contract Awards'!$X$1,'1.A-P6 DATA CD-3B ONLY'!$G:$G,'3-Contract Awards'!$X$4)+SUMIFS('1.A-P6 DATA CD-3B ONLY'!AR:AR,'1.A-P6 DATA CD-3B ONLY'!$V:$V,$B9,'1.A-P6 DATA CD-3B ONLY'!$O:$O,'3-Contract Awards'!$X$2,'1.A-P6 DATA CD-3B ONLY'!$B:$B,$X$6,'1.A-P6 DATA CD-3B ONLY'!$Q:$Q,'3-Contract Awards'!$X$1,'1.A-P6 DATA CD-3B ONLY'!$G:$G,'3-Contract Awards'!$X$5)+SUMIFS('1.A-P6 DATA CD-3B ONLY'!AR:AR,'1.A-P6 DATA CD-3B ONLY'!$V:$V,$B9,'1.A-P6 DATA CD-3B ONLY'!$O:$O,'3-Contract Awards'!$X$2,'1.A-P6 DATA CD-3B ONLY'!$B:$B,$X$6,'1.A-P6 DATA CD-3B ONLY'!$Q:$Q,'3-Contract Awards'!$X$1,'1.A-P6 DATA CD-3B ONLY'!$G:$G,'3-Contract Awards'!$X$7)</f>
        <v>0</v>
      </c>
      <c r="T9" s="7">
        <f>SUMIFS('1.A-P6 DATA CD-3B ONLY'!AS:AS,'1.A-P6 DATA CD-3B ONLY'!$V:$V,$B9,'1.A-P6 DATA CD-3B ONLY'!$O:$O,'3-Contract Awards'!$X$2,'1.A-P6 DATA CD-3B ONLY'!$B:$B,$X$6,'1.A-P6 DATA CD-3B ONLY'!$Q:$Q,'3-Contract Awards'!$X$1,'1.A-P6 DATA CD-3B ONLY'!$G:$G,'3-Contract Awards'!$X$3)+SUMIFS('1.A-P6 DATA CD-3B ONLY'!AS:AS,'1.A-P6 DATA CD-3B ONLY'!$V:$V,$B9,'1.A-P6 DATA CD-3B ONLY'!$O:$O,'3-Contract Awards'!$X$2,'1.A-P6 DATA CD-3B ONLY'!$B:$B,$X$6,'1.A-P6 DATA CD-3B ONLY'!$Q:$Q,'3-Contract Awards'!$X$1,'1.A-P6 DATA CD-3B ONLY'!$G:$G,'3-Contract Awards'!$X$4)+SUMIFS('1.A-P6 DATA CD-3B ONLY'!AS:AS,'1.A-P6 DATA CD-3B ONLY'!$V:$V,$B9,'1.A-P6 DATA CD-3B ONLY'!$O:$O,'3-Contract Awards'!$X$2,'1.A-P6 DATA CD-3B ONLY'!$B:$B,$X$6,'1.A-P6 DATA CD-3B ONLY'!$Q:$Q,'3-Contract Awards'!$X$1,'1.A-P6 DATA CD-3B ONLY'!$G:$G,'3-Contract Awards'!$X$5)+SUMIFS('1.A-P6 DATA CD-3B ONLY'!AS:AS,'1.A-P6 DATA CD-3B ONLY'!$V:$V,$B9,'1.A-P6 DATA CD-3B ONLY'!$O:$O,'3-Contract Awards'!$X$2,'1.A-P6 DATA CD-3B ONLY'!$B:$B,$X$6,'1.A-P6 DATA CD-3B ONLY'!$Q:$Q,'3-Contract Awards'!$X$1,'1.A-P6 DATA CD-3B ONLY'!$G:$G,'3-Contract Awards'!$X$7)</f>
        <v>0</v>
      </c>
    </row>
    <row r="10" spans="2:24" x14ac:dyDescent="0.25">
      <c r="B10" s="39" t="s">
        <v>208</v>
      </c>
      <c r="C10" s="7">
        <f t="shared" si="2"/>
        <v>0.01</v>
      </c>
      <c r="D10" s="7">
        <f>SUMIFS('1.A-P6 DATA CD-3B ONLY'!AC:AC,'1.A-P6 DATA CD-3B ONLY'!$V:$V,$B10,'1.A-P6 DATA CD-3B ONLY'!$O:$O,'3-Contract Awards'!$X$2,'1.A-P6 DATA CD-3B ONLY'!$B:$B,$X$6,'1.A-P6 DATA CD-3B ONLY'!$Q:$Q,'3-Contract Awards'!$X$1,'1.A-P6 DATA CD-3B ONLY'!$G:$G,'3-Contract Awards'!$X$3)+SUMIFS('1.A-P6 DATA CD-3B ONLY'!AC:AC,'1.A-P6 DATA CD-3B ONLY'!$V:$V,$B10,'1.A-P6 DATA CD-3B ONLY'!$O:$O,'3-Contract Awards'!$X$2,'1.A-P6 DATA CD-3B ONLY'!$B:$B,$X$6,'1.A-P6 DATA CD-3B ONLY'!$Q:$Q,'3-Contract Awards'!$X$1,'1.A-P6 DATA CD-3B ONLY'!$G:$G,'3-Contract Awards'!$X$4)+SUMIFS('1.A-P6 DATA CD-3B ONLY'!AC:AC,'1.A-P6 DATA CD-3B ONLY'!$V:$V,$B10,'1.A-P6 DATA CD-3B ONLY'!$O:$O,'3-Contract Awards'!$X$2,'1.A-P6 DATA CD-3B ONLY'!$B:$B,$X$6,'1.A-P6 DATA CD-3B ONLY'!$Q:$Q,'3-Contract Awards'!$X$1,'1.A-P6 DATA CD-3B ONLY'!$G:$G,'3-Contract Awards'!$X$5)+SUMIFS('1.A-P6 DATA CD-3B ONLY'!AC:AC,'1.A-P6 DATA CD-3B ONLY'!$V:$V,$B10,'1.A-P6 DATA CD-3B ONLY'!$O:$O,'3-Contract Awards'!$X$2,'1.A-P6 DATA CD-3B ONLY'!$B:$B,$X$6,'1.A-P6 DATA CD-3B ONLY'!$Q:$Q,'3-Contract Awards'!$X$1,'1.A-P6 DATA CD-3B ONLY'!$G:$G,'3-Contract Awards'!$X$7)</f>
        <v>0</v>
      </c>
      <c r="E10" s="7">
        <f>SUMIFS('1.A-P6 DATA CD-3B ONLY'!AD:AD,'1.A-P6 DATA CD-3B ONLY'!$V:$V,$B10,'1.A-P6 DATA CD-3B ONLY'!$O:$O,'3-Contract Awards'!$X$2,'1.A-P6 DATA CD-3B ONLY'!$B:$B,$X$6,'1.A-P6 DATA CD-3B ONLY'!$Q:$Q,'3-Contract Awards'!$X$1,'1.A-P6 DATA CD-3B ONLY'!$G:$G,'3-Contract Awards'!$X$3)+SUMIFS('1.A-P6 DATA CD-3B ONLY'!AD:AD,'1.A-P6 DATA CD-3B ONLY'!$V:$V,$B10,'1.A-P6 DATA CD-3B ONLY'!$O:$O,'3-Contract Awards'!$X$2,'1.A-P6 DATA CD-3B ONLY'!$B:$B,$X$6,'1.A-P6 DATA CD-3B ONLY'!$Q:$Q,'3-Contract Awards'!$X$1,'1.A-P6 DATA CD-3B ONLY'!$G:$G,'3-Contract Awards'!$X$4)+SUMIFS('1.A-P6 DATA CD-3B ONLY'!AD:AD,'1.A-P6 DATA CD-3B ONLY'!$V:$V,$B10,'1.A-P6 DATA CD-3B ONLY'!$O:$O,'3-Contract Awards'!$X$2,'1.A-P6 DATA CD-3B ONLY'!$B:$B,$X$6,'1.A-P6 DATA CD-3B ONLY'!$Q:$Q,'3-Contract Awards'!$X$1,'1.A-P6 DATA CD-3B ONLY'!$G:$G,'3-Contract Awards'!$X$5)+SUMIFS('1.A-P6 DATA CD-3B ONLY'!AD:AD,'1.A-P6 DATA CD-3B ONLY'!$V:$V,$B10,'1.A-P6 DATA CD-3B ONLY'!$O:$O,'3-Contract Awards'!$X$2,'1.A-P6 DATA CD-3B ONLY'!$B:$B,$X$6,'1.A-P6 DATA CD-3B ONLY'!$Q:$Q,'3-Contract Awards'!$X$1,'1.A-P6 DATA CD-3B ONLY'!$G:$G,'3-Contract Awards'!$X$7)</f>
        <v>0</v>
      </c>
      <c r="F10" s="7">
        <f>SUMIFS('1.A-P6 DATA CD-3B ONLY'!AE:AE,'1.A-P6 DATA CD-3B ONLY'!$V:$V,$B10,'1.A-P6 DATA CD-3B ONLY'!$O:$O,'3-Contract Awards'!$X$2,'1.A-P6 DATA CD-3B ONLY'!$B:$B,$X$6,'1.A-P6 DATA CD-3B ONLY'!$Q:$Q,'3-Contract Awards'!$X$1,'1.A-P6 DATA CD-3B ONLY'!$G:$G,'3-Contract Awards'!$X$3)+SUMIFS('1.A-P6 DATA CD-3B ONLY'!AE:AE,'1.A-P6 DATA CD-3B ONLY'!$V:$V,$B10,'1.A-P6 DATA CD-3B ONLY'!$O:$O,'3-Contract Awards'!$X$2,'1.A-P6 DATA CD-3B ONLY'!$B:$B,$X$6,'1.A-P6 DATA CD-3B ONLY'!$Q:$Q,'3-Contract Awards'!$X$1,'1.A-P6 DATA CD-3B ONLY'!$G:$G,'3-Contract Awards'!$X$4)+SUMIFS('1.A-P6 DATA CD-3B ONLY'!AE:AE,'1.A-P6 DATA CD-3B ONLY'!$V:$V,$B10,'1.A-P6 DATA CD-3B ONLY'!$O:$O,'3-Contract Awards'!$X$2,'1.A-P6 DATA CD-3B ONLY'!$B:$B,$X$6,'1.A-P6 DATA CD-3B ONLY'!$Q:$Q,'3-Contract Awards'!$X$1,'1.A-P6 DATA CD-3B ONLY'!$G:$G,'3-Contract Awards'!$X$5)+SUMIFS('1.A-P6 DATA CD-3B ONLY'!AE:AE,'1.A-P6 DATA CD-3B ONLY'!$V:$V,$B10,'1.A-P6 DATA CD-3B ONLY'!$O:$O,'3-Contract Awards'!$X$2,'1.A-P6 DATA CD-3B ONLY'!$B:$B,$X$6,'1.A-P6 DATA CD-3B ONLY'!$Q:$Q,'3-Contract Awards'!$X$1,'1.A-P6 DATA CD-3B ONLY'!$G:$G,'3-Contract Awards'!$X$7)</f>
        <v>0</v>
      </c>
      <c r="G10" s="7">
        <f>SUMIFS('1.A-P6 DATA CD-3B ONLY'!AF:AF,'1.A-P6 DATA CD-3B ONLY'!$V:$V,$B10,'1.A-P6 DATA CD-3B ONLY'!$O:$O,'3-Contract Awards'!$X$2,'1.A-P6 DATA CD-3B ONLY'!$B:$B,$X$6,'1.A-P6 DATA CD-3B ONLY'!$Q:$Q,'3-Contract Awards'!$X$1,'1.A-P6 DATA CD-3B ONLY'!$G:$G,'3-Contract Awards'!$X$3)+SUMIFS('1.A-P6 DATA CD-3B ONLY'!AF:AF,'1.A-P6 DATA CD-3B ONLY'!$V:$V,$B10,'1.A-P6 DATA CD-3B ONLY'!$O:$O,'3-Contract Awards'!$X$2,'1.A-P6 DATA CD-3B ONLY'!$B:$B,$X$6,'1.A-P6 DATA CD-3B ONLY'!$Q:$Q,'3-Contract Awards'!$X$1,'1.A-P6 DATA CD-3B ONLY'!$G:$G,'3-Contract Awards'!$X$4)+SUMIFS('1.A-P6 DATA CD-3B ONLY'!AF:AF,'1.A-P6 DATA CD-3B ONLY'!$V:$V,$B10,'1.A-P6 DATA CD-3B ONLY'!$O:$O,'3-Contract Awards'!$X$2,'1.A-P6 DATA CD-3B ONLY'!$B:$B,$X$6,'1.A-P6 DATA CD-3B ONLY'!$Q:$Q,'3-Contract Awards'!$X$1,'1.A-P6 DATA CD-3B ONLY'!$G:$G,'3-Contract Awards'!$X$5)+SUMIFS('1.A-P6 DATA CD-3B ONLY'!AF:AF,'1.A-P6 DATA CD-3B ONLY'!$V:$V,$B10,'1.A-P6 DATA CD-3B ONLY'!$O:$O,'3-Contract Awards'!$X$2,'1.A-P6 DATA CD-3B ONLY'!$B:$B,$X$6,'1.A-P6 DATA CD-3B ONLY'!$Q:$Q,'3-Contract Awards'!$X$1,'1.A-P6 DATA CD-3B ONLY'!$G:$G,'3-Contract Awards'!$X$7)</f>
        <v>0</v>
      </c>
      <c r="H10" s="7">
        <f>SUMIFS('1.A-P6 DATA CD-3B ONLY'!AG:AG,'1.A-P6 DATA CD-3B ONLY'!$V:$V,$B10,'1.A-P6 DATA CD-3B ONLY'!$O:$O,'3-Contract Awards'!$X$2,'1.A-P6 DATA CD-3B ONLY'!$B:$B,$X$6,'1.A-P6 DATA CD-3B ONLY'!$Q:$Q,'3-Contract Awards'!$X$1,'1.A-P6 DATA CD-3B ONLY'!$G:$G,'3-Contract Awards'!$X$3)+SUMIFS('1.A-P6 DATA CD-3B ONLY'!AG:AG,'1.A-P6 DATA CD-3B ONLY'!$V:$V,$B10,'1.A-P6 DATA CD-3B ONLY'!$O:$O,'3-Contract Awards'!$X$2,'1.A-P6 DATA CD-3B ONLY'!$B:$B,$X$6,'1.A-P6 DATA CD-3B ONLY'!$Q:$Q,'3-Contract Awards'!$X$1,'1.A-P6 DATA CD-3B ONLY'!$G:$G,'3-Contract Awards'!$X$4)+SUMIFS('1.A-P6 DATA CD-3B ONLY'!AG:AG,'1.A-P6 DATA CD-3B ONLY'!$V:$V,$B10,'1.A-P6 DATA CD-3B ONLY'!$O:$O,'3-Contract Awards'!$X$2,'1.A-P6 DATA CD-3B ONLY'!$B:$B,$X$6,'1.A-P6 DATA CD-3B ONLY'!$Q:$Q,'3-Contract Awards'!$X$1,'1.A-P6 DATA CD-3B ONLY'!$G:$G,'3-Contract Awards'!$X$5)+SUMIFS('1.A-P6 DATA CD-3B ONLY'!AG:AG,'1.A-P6 DATA CD-3B ONLY'!$V:$V,$B10,'1.A-P6 DATA CD-3B ONLY'!$O:$O,'3-Contract Awards'!$X$2,'1.A-P6 DATA CD-3B ONLY'!$B:$B,$X$6,'1.A-P6 DATA CD-3B ONLY'!$Q:$Q,'3-Contract Awards'!$X$1,'1.A-P6 DATA CD-3B ONLY'!$G:$G,'3-Contract Awards'!$X$7)</f>
        <v>0</v>
      </c>
      <c r="I10" s="7">
        <f>SUMIFS('1.A-P6 DATA CD-3B ONLY'!AH:AH,'1.A-P6 DATA CD-3B ONLY'!$V:$V,$B10,'1.A-P6 DATA CD-3B ONLY'!$O:$O,'3-Contract Awards'!$X$2,'1.A-P6 DATA CD-3B ONLY'!$B:$B,$X$6,'1.A-P6 DATA CD-3B ONLY'!$Q:$Q,'3-Contract Awards'!$X$1,'1.A-P6 DATA CD-3B ONLY'!$G:$G,'3-Contract Awards'!$X$3)+SUMIFS('1.A-P6 DATA CD-3B ONLY'!AH:AH,'1.A-P6 DATA CD-3B ONLY'!$V:$V,$B10,'1.A-P6 DATA CD-3B ONLY'!$O:$O,'3-Contract Awards'!$X$2,'1.A-P6 DATA CD-3B ONLY'!$B:$B,$X$6,'1.A-P6 DATA CD-3B ONLY'!$Q:$Q,'3-Contract Awards'!$X$1,'1.A-P6 DATA CD-3B ONLY'!$G:$G,'3-Contract Awards'!$X$4)+SUMIFS('1.A-P6 DATA CD-3B ONLY'!AH:AH,'1.A-P6 DATA CD-3B ONLY'!$V:$V,$B10,'1.A-P6 DATA CD-3B ONLY'!$O:$O,'3-Contract Awards'!$X$2,'1.A-P6 DATA CD-3B ONLY'!$B:$B,$X$6,'1.A-P6 DATA CD-3B ONLY'!$Q:$Q,'3-Contract Awards'!$X$1,'1.A-P6 DATA CD-3B ONLY'!$G:$G,'3-Contract Awards'!$X$5)+SUMIFS('1.A-P6 DATA CD-3B ONLY'!AH:AH,'1.A-P6 DATA CD-3B ONLY'!$V:$V,$B10,'1.A-P6 DATA CD-3B ONLY'!$O:$O,'3-Contract Awards'!$X$2,'1.A-P6 DATA CD-3B ONLY'!$B:$B,$X$6,'1.A-P6 DATA CD-3B ONLY'!$Q:$Q,'3-Contract Awards'!$X$1,'1.A-P6 DATA CD-3B ONLY'!$G:$G,'3-Contract Awards'!$X$7)</f>
        <v>0</v>
      </c>
      <c r="J10" s="7">
        <f>SUMIFS('1.A-P6 DATA CD-3B ONLY'!AI:AI,'1.A-P6 DATA CD-3B ONLY'!$V:$V,$B10,'1.A-P6 DATA CD-3B ONLY'!$O:$O,'3-Contract Awards'!$X$2,'1.A-P6 DATA CD-3B ONLY'!$B:$B,$X$6,'1.A-P6 DATA CD-3B ONLY'!$Q:$Q,'3-Contract Awards'!$X$1,'1.A-P6 DATA CD-3B ONLY'!$G:$G,'3-Contract Awards'!$X$3)+SUMIFS('1.A-P6 DATA CD-3B ONLY'!AI:AI,'1.A-P6 DATA CD-3B ONLY'!$V:$V,$B10,'1.A-P6 DATA CD-3B ONLY'!$O:$O,'3-Contract Awards'!$X$2,'1.A-P6 DATA CD-3B ONLY'!$B:$B,$X$6,'1.A-P6 DATA CD-3B ONLY'!$Q:$Q,'3-Contract Awards'!$X$1,'1.A-P6 DATA CD-3B ONLY'!$G:$G,'3-Contract Awards'!$X$4)+SUMIFS('1.A-P6 DATA CD-3B ONLY'!AI:AI,'1.A-P6 DATA CD-3B ONLY'!$V:$V,$B10,'1.A-P6 DATA CD-3B ONLY'!$O:$O,'3-Contract Awards'!$X$2,'1.A-P6 DATA CD-3B ONLY'!$B:$B,$X$6,'1.A-P6 DATA CD-3B ONLY'!$Q:$Q,'3-Contract Awards'!$X$1,'1.A-P6 DATA CD-3B ONLY'!$G:$G,'3-Contract Awards'!$X$5)+SUMIFS('1.A-P6 DATA CD-3B ONLY'!AI:AI,'1.A-P6 DATA CD-3B ONLY'!$V:$V,$B10,'1.A-P6 DATA CD-3B ONLY'!$O:$O,'3-Contract Awards'!$X$2,'1.A-P6 DATA CD-3B ONLY'!$B:$B,$X$6,'1.A-P6 DATA CD-3B ONLY'!$Q:$Q,'3-Contract Awards'!$X$1,'1.A-P6 DATA CD-3B ONLY'!$G:$G,'3-Contract Awards'!$X$7)</f>
        <v>0.01</v>
      </c>
      <c r="K10" s="7">
        <f>SUMIFS('1.A-P6 DATA CD-3B ONLY'!AJ:AJ,'1.A-P6 DATA CD-3B ONLY'!$V:$V,$B10,'1.A-P6 DATA CD-3B ONLY'!$O:$O,'3-Contract Awards'!$X$2,'1.A-P6 DATA CD-3B ONLY'!$B:$B,$X$6,'1.A-P6 DATA CD-3B ONLY'!$Q:$Q,'3-Contract Awards'!$X$1,'1.A-P6 DATA CD-3B ONLY'!$G:$G,'3-Contract Awards'!$X$3)+SUMIFS('1.A-P6 DATA CD-3B ONLY'!AJ:AJ,'1.A-P6 DATA CD-3B ONLY'!$V:$V,$B10,'1.A-P6 DATA CD-3B ONLY'!$O:$O,'3-Contract Awards'!$X$2,'1.A-P6 DATA CD-3B ONLY'!$B:$B,$X$6,'1.A-P6 DATA CD-3B ONLY'!$Q:$Q,'3-Contract Awards'!$X$1,'1.A-P6 DATA CD-3B ONLY'!$G:$G,'3-Contract Awards'!$X$4)+SUMIFS('1.A-P6 DATA CD-3B ONLY'!AJ:AJ,'1.A-P6 DATA CD-3B ONLY'!$V:$V,$B10,'1.A-P6 DATA CD-3B ONLY'!$O:$O,'3-Contract Awards'!$X$2,'1.A-P6 DATA CD-3B ONLY'!$B:$B,$X$6,'1.A-P6 DATA CD-3B ONLY'!$Q:$Q,'3-Contract Awards'!$X$1,'1.A-P6 DATA CD-3B ONLY'!$G:$G,'3-Contract Awards'!$X$5)+SUMIFS('1.A-P6 DATA CD-3B ONLY'!AJ:AJ,'1.A-P6 DATA CD-3B ONLY'!$V:$V,$B10,'1.A-P6 DATA CD-3B ONLY'!$O:$O,'3-Contract Awards'!$X$2,'1.A-P6 DATA CD-3B ONLY'!$B:$B,$X$6,'1.A-P6 DATA CD-3B ONLY'!$Q:$Q,'3-Contract Awards'!$X$1,'1.A-P6 DATA CD-3B ONLY'!$G:$G,'3-Contract Awards'!$X$7)</f>
        <v>0</v>
      </c>
      <c r="L10" s="7">
        <f>SUMIFS('1.A-P6 DATA CD-3B ONLY'!AK:AK,'1.A-P6 DATA CD-3B ONLY'!$V:$V,$B10,'1.A-P6 DATA CD-3B ONLY'!$O:$O,'3-Contract Awards'!$X$2,'1.A-P6 DATA CD-3B ONLY'!$B:$B,$X$6,'1.A-P6 DATA CD-3B ONLY'!$Q:$Q,'3-Contract Awards'!$X$1,'1.A-P6 DATA CD-3B ONLY'!$G:$G,'3-Contract Awards'!$X$3)+SUMIFS('1.A-P6 DATA CD-3B ONLY'!AK:AK,'1.A-P6 DATA CD-3B ONLY'!$V:$V,$B10,'1.A-P6 DATA CD-3B ONLY'!$O:$O,'3-Contract Awards'!$X$2,'1.A-P6 DATA CD-3B ONLY'!$B:$B,$X$6,'1.A-P6 DATA CD-3B ONLY'!$Q:$Q,'3-Contract Awards'!$X$1,'1.A-P6 DATA CD-3B ONLY'!$G:$G,'3-Contract Awards'!$X$4)+SUMIFS('1.A-P6 DATA CD-3B ONLY'!AK:AK,'1.A-P6 DATA CD-3B ONLY'!$V:$V,$B10,'1.A-P6 DATA CD-3B ONLY'!$O:$O,'3-Contract Awards'!$X$2,'1.A-P6 DATA CD-3B ONLY'!$B:$B,$X$6,'1.A-P6 DATA CD-3B ONLY'!$Q:$Q,'3-Contract Awards'!$X$1,'1.A-P6 DATA CD-3B ONLY'!$G:$G,'3-Contract Awards'!$X$5)+SUMIFS('1.A-P6 DATA CD-3B ONLY'!AK:AK,'1.A-P6 DATA CD-3B ONLY'!$V:$V,$B10,'1.A-P6 DATA CD-3B ONLY'!$O:$O,'3-Contract Awards'!$X$2,'1.A-P6 DATA CD-3B ONLY'!$B:$B,$X$6,'1.A-P6 DATA CD-3B ONLY'!$Q:$Q,'3-Contract Awards'!$X$1,'1.A-P6 DATA CD-3B ONLY'!$G:$G,'3-Contract Awards'!$X$7)</f>
        <v>0</v>
      </c>
      <c r="M10" s="7">
        <f>SUMIFS('1.A-P6 DATA CD-3B ONLY'!AL:AL,'1.A-P6 DATA CD-3B ONLY'!$V:$V,$B10,'1.A-P6 DATA CD-3B ONLY'!$O:$O,'3-Contract Awards'!$X$2,'1.A-P6 DATA CD-3B ONLY'!$B:$B,$X$6,'1.A-P6 DATA CD-3B ONLY'!$Q:$Q,'3-Contract Awards'!$X$1,'1.A-P6 DATA CD-3B ONLY'!$G:$G,'3-Contract Awards'!$X$3)+SUMIFS('1.A-P6 DATA CD-3B ONLY'!AL:AL,'1.A-P6 DATA CD-3B ONLY'!$V:$V,$B10,'1.A-P6 DATA CD-3B ONLY'!$O:$O,'3-Contract Awards'!$X$2,'1.A-P6 DATA CD-3B ONLY'!$B:$B,$X$6,'1.A-P6 DATA CD-3B ONLY'!$Q:$Q,'3-Contract Awards'!$X$1,'1.A-P6 DATA CD-3B ONLY'!$G:$G,'3-Contract Awards'!$X$4)+SUMIFS('1.A-P6 DATA CD-3B ONLY'!AL:AL,'1.A-P6 DATA CD-3B ONLY'!$V:$V,$B10,'1.A-P6 DATA CD-3B ONLY'!$O:$O,'3-Contract Awards'!$X$2,'1.A-P6 DATA CD-3B ONLY'!$B:$B,$X$6,'1.A-P6 DATA CD-3B ONLY'!$Q:$Q,'3-Contract Awards'!$X$1,'1.A-P6 DATA CD-3B ONLY'!$G:$G,'3-Contract Awards'!$X$5)+SUMIFS('1.A-P6 DATA CD-3B ONLY'!AL:AL,'1.A-P6 DATA CD-3B ONLY'!$V:$V,$B10,'1.A-P6 DATA CD-3B ONLY'!$O:$O,'3-Contract Awards'!$X$2,'1.A-P6 DATA CD-3B ONLY'!$B:$B,$X$6,'1.A-P6 DATA CD-3B ONLY'!$Q:$Q,'3-Contract Awards'!$X$1,'1.A-P6 DATA CD-3B ONLY'!$G:$G,'3-Contract Awards'!$X$7)</f>
        <v>0</v>
      </c>
      <c r="N10" s="7">
        <f>SUMIFS('1.A-P6 DATA CD-3B ONLY'!AM:AM,'1.A-P6 DATA CD-3B ONLY'!$V:$V,$B10,'1.A-P6 DATA CD-3B ONLY'!$O:$O,'3-Contract Awards'!$X$2,'1.A-P6 DATA CD-3B ONLY'!$B:$B,$X$6,'1.A-P6 DATA CD-3B ONLY'!$Q:$Q,'3-Contract Awards'!$X$1,'1.A-P6 DATA CD-3B ONLY'!$G:$G,'3-Contract Awards'!$X$3)+SUMIFS('1.A-P6 DATA CD-3B ONLY'!AM:AM,'1.A-P6 DATA CD-3B ONLY'!$V:$V,$B10,'1.A-P6 DATA CD-3B ONLY'!$O:$O,'3-Contract Awards'!$X$2,'1.A-P6 DATA CD-3B ONLY'!$B:$B,$X$6,'1.A-P6 DATA CD-3B ONLY'!$Q:$Q,'3-Contract Awards'!$X$1,'1.A-P6 DATA CD-3B ONLY'!$G:$G,'3-Contract Awards'!$X$4)+SUMIFS('1.A-P6 DATA CD-3B ONLY'!AM:AM,'1.A-P6 DATA CD-3B ONLY'!$V:$V,$B10,'1.A-P6 DATA CD-3B ONLY'!$O:$O,'3-Contract Awards'!$X$2,'1.A-P6 DATA CD-3B ONLY'!$B:$B,$X$6,'1.A-P6 DATA CD-3B ONLY'!$Q:$Q,'3-Contract Awards'!$X$1,'1.A-P6 DATA CD-3B ONLY'!$G:$G,'3-Contract Awards'!$X$5)+SUMIFS('1.A-P6 DATA CD-3B ONLY'!AM:AM,'1.A-P6 DATA CD-3B ONLY'!$V:$V,$B10,'1.A-P6 DATA CD-3B ONLY'!$O:$O,'3-Contract Awards'!$X$2,'1.A-P6 DATA CD-3B ONLY'!$B:$B,$X$6,'1.A-P6 DATA CD-3B ONLY'!$Q:$Q,'3-Contract Awards'!$X$1,'1.A-P6 DATA CD-3B ONLY'!$G:$G,'3-Contract Awards'!$X$7)</f>
        <v>0</v>
      </c>
      <c r="O10" s="7">
        <f>SUMIFS('1.A-P6 DATA CD-3B ONLY'!AN:AN,'1.A-P6 DATA CD-3B ONLY'!$V:$V,$B10,'1.A-P6 DATA CD-3B ONLY'!$O:$O,'3-Contract Awards'!$X$2,'1.A-P6 DATA CD-3B ONLY'!$B:$B,$X$6,'1.A-P6 DATA CD-3B ONLY'!$Q:$Q,'3-Contract Awards'!$X$1,'1.A-P6 DATA CD-3B ONLY'!$G:$G,'3-Contract Awards'!$X$3)+SUMIFS('1.A-P6 DATA CD-3B ONLY'!AN:AN,'1.A-P6 DATA CD-3B ONLY'!$V:$V,$B10,'1.A-P6 DATA CD-3B ONLY'!$O:$O,'3-Contract Awards'!$X$2,'1.A-P6 DATA CD-3B ONLY'!$B:$B,$X$6,'1.A-P6 DATA CD-3B ONLY'!$Q:$Q,'3-Contract Awards'!$X$1,'1.A-P6 DATA CD-3B ONLY'!$G:$G,'3-Contract Awards'!$X$4)+SUMIFS('1.A-P6 DATA CD-3B ONLY'!AN:AN,'1.A-P6 DATA CD-3B ONLY'!$V:$V,$B10,'1.A-P6 DATA CD-3B ONLY'!$O:$O,'3-Contract Awards'!$X$2,'1.A-P6 DATA CD-3B ONLY'!$B:$B,$X$6,'1.A-P6 DATA CD-3B ONLY'!$Q:$Q,'3-Contract Awards'!$X$1,'1.A-P6 DATA CD-3B ONLY'!$G:$G,'3-Contract Awards'!$X$5)+SUMIFS('1.A-P6 DATA CD-3B ONLY'!AN:AN,'1.A-P6 DATA CD-3B ONLY'!$V:$V,$B10,'1.A-P6 DATA CD-3B ONLY'!$O:$O,'3-Contract Awards'!$X$2,'1.A-P6 DATA CD-3B ONLY'!$B:$B,$X$6,'1.A-P6 DATA CD-3B ONLY'!$Q:$Q,'3-Contract Awards'!$X$1,'1.A-P6 DATA CD-3B ONLY'!$G:$G,'3-Contract Awards'!$X$7)</f>
        <v>0</v>
      </c>
      <c r="P10" s="7">
        <f>SUMIFS('1.A-P6 DATA CD-3B ONLY'!AO:AO,'1.A-P6 DATA CD-3B ONLY'!$V:$V,$B10,'1.A-P6 DATA CD-3B ONLY'!$O:$O,'3-Contract Awards'!$X$2,'1.A-P6 DATA CD-3B ONLY'!$B:$B,$X$6,'1.A-P6 DATA CD-3B ONLY'!$Q:$Q,'3-Contract Awards'!$X$1,'1.A-P6 DATA CD-3B ONLY'!$G:$G,'3-Contract Awards'!$X$3)+SUMIFS('1.A-P6 DATA CD-3B ONLY'!AO:AO,'1.A-P6 DATA CD-3B ONLY'!$V:$V,$B10,'1.A-P6 DATA CD-3B ONLY'!$O:$O,'3-Contract Awards'!$X$2,'1.A-P6 DATA CD-3B ONLY'!$B:$B,$X$6,'1.A-P6 DATA CD-3B ONLY'!$Q:$Q,'3-Contract Awards'!$X$1,'1.A-P6 DATA CD-3B ONLY'!$G:$G,'3-Contract Awards'!$X$4)+SUMIFS('1.A-P6 DATA CD-3B ONLY'!AO:AO,'1.A-P6 DATA CD-3B ONLY'!$V:$V,$B10,'1.A-P6 DATA CD-3B ONLY'!$O:$O,'3-Contract Awards'!$X$2,'1.A-P6 DATA CD-3B ONLY'!$B:$B,$X$6,'1.A-P6 DATA CD-3B ONLY'!$Q:$Q,'3-Contract Awards'!$X$1,'1.A-P6 DATA CD-3B ONLY'!$G:$G,'3-Contract Awards'!$X$5)+SUMIFS('1.A-P6 DATA CD-3B ONLY'!AO:AO,'1.A-P6 DATA CD-3B ONLY'!$V:$V,$B10,'1.A-P6 DATA CD-3B ONLY'!$O:$O,'3-Contract Awards'!$X$2,'1.A-P6 DATA CD-3B ONLY'!$B:$B,$X$6,'1.A-P6 DATA CD-3B ONLY'!$Q:$Q,'3-Contract Awards'!$X$1,'1.A-P6 DATA CD-3B ONLY'!$G:$G,'3-Contract Awards'!$X$7)</f>
        <v>0</v>
      </c>
      <c r="Q10" s="7">
        <f>SUMIFS('1.A-P6 DATA CD-3B ONLY'!AP:AP,'1.A-P6 DATA CD-3B ONLY'!$V:$V,$B10,'1.A-P6 DATA CD-3B ONLY'!$O:$O,'3-Contract Awards'!$X$2,'1.A-P6 DATA CD-3B ONLY'!$B:$B,$X$6,'1.A-P6 DATA CD-3B ONLY'!$Q:$Q,'3-Contract Awards'!$X$1,'1.A-P6 DATA CD-3B ONLY'!$G:$G,'3-Contract Awards'!$X$3)+SUMIFS('1.A-P6 DATA CD-3B ONLY'!AP:AP,'1.A-P6 DATA CD-3B ONLY'!$V:$V,$B10,'1.A-P6 DATA CD-3B ONLY'!$O:$O,'3-Contract Awards'!$X$2,'1.A-P6 DATA CD-3B ONLY'!$B:$B,$X$6,'1.A-P6 DATA CD-3B ONLY'!$Q:$Q,'3-Contract Awards'!$X$1,'1.A-P6 DATA CD-3B ONLY'!$G:$G,'3-Contract Awards'!$X$4)+SUMIFS('1.A-P6 DATA CD-3B ONLY'!AP:AP,'1.A-P6 DATA CD-3B ONLY'!$V:$V,$B10,'1.A-P6 DATA CD-3B ONLY'!$O:$O,'3-Contract Awards'!$X$2,'1.A-P6 DATA CD-3B ONLY'!$B:$B,$X$6,'1.A-P6 DATA CD-3B ONLY'!$Q:$Q,'3-Contract Awards'!$X$1,'1.A-P6 DATA CD-3B ONLY'!$G:$G,'3-Contract Awards'!$X$5)+SUMIFS('1.A-P6 DATA CD-3B ONLY'!AP:AP,'1.A-P6 DATA CD-3B ONLY'!$V:$V,$B10,'1.A-P6 DATA CD-3B ONLY'!$O:$O,'3-Contract Awards'!$X$2,'1.A-P6 DATA CD-3B ONLY'!$B:$B,$X$6,'1.A-P6 DATA CD-3B ONLY'!$Q:$Q,'3-Contract Awards'!$X$1,'1.A-P6 DATA CD-3B ONLY'!$G:$G,'3-Contract Awards'!$X$7)</f>
        <v>0</v>
      </c>
      <c r="R10" s="7">
        <f>SUMIFS('1.A-P6 DATA CD-3B ONLY'!AQ:AQ,'1.A-P6 DATA CD-3B ONLY'!$V:$V,$B10,'1.A-P6 DATA CD-3B ONLY'!$O:$O,'3-Contract Awards'!$X$2,'1.A-P6 DATA CD-3B ONLY'!$B:$B,$X$6,'1.A-P6 DATA CD-3B ONLY'!$Q:$Q,'3-Contract Awards'!$X$1,'1.A-P6 DATA CD-3B ONLY'!$G:$G,'3-Contract Awards'!$X$3)+SUMIFS('1.A-P6 DATA CD-3B ONLY'!AQ:AQ,'1.A-P6 DATA CD-3B ONLY'!$V:$V,$B10,'1.A-P6 DATA CD-3B ONLY'!$O:$O,'3-Contract Awards'!$X$2,'1.A-P6 DATA CD-3B ONLY'!$B:$B,$X$6,'1.A-P6 DATA CD-3B ONLY'!$Q:$Q,'3-Contract Awards'!$X$1,'1.A-P6 DATA CD-3B ONLY'!$G:$G,'3-Contract Awards'!$X$4)+SUMIFS('1.A-P6 DATA CD-3B ONLY'!AQ:AQ,'1.A-P6 DATA CD-3B ONLY'!$V:$V,$B10,'1.A-P6 DATA CD-3B ONLY'!$O:$O,'3-Contract Awards'!$X$2,'1.A-P6 DATA CD-3B ONLY'!$B:$B,$X$6,'1.A-P6 DATA CD-3B ONLY'!$Q:$Q,'3-Contract Awards'!$X$1,'1.A-P6 DATA CD-3B ONLY'!$G:$G,'3-Contract Awards'!$X$5)+SUMIFS('1.A-P6 DATA CD-3B ONLY'!AQ:AQ,'1.A-P6 DATA CD-3B ONLY'!$V:$V,$B10,'1.A-P6 DATA CD-3B ONLY'!$O:$O,'3-Contract Awards'!$X$2,'1.A-P6 DATA CD-3B ONLY'!$B:$B,$X$6,'1.A-P6 DATA CD-3B ONLY'!$Q:$Q,'3-Contract Awards'!$X$1,'1.A-P6 DATA CD-3B ONLY'!$G:$G,'3-Contract Awards'!$X$7)</f>
        <v>0</v>
      </c>
      <c r="S10" s="7">
        <f>SUMIFS('1.A-P6 DATA CD-3B ONLY'!AR:AR,'1.A-P6 DATA CD-3B ONLY'!$V:$V,$B10,'1.A-P6 DATA CD-3B ONLY'!$O:$O,'3-Contract Awards'!$X$2,'1.A-P6 DATA CD-3B ONLY'!$B:$B,$X$6,'1.A-P6 DATA CD-3B ONLY'!$Q:$Q,'3-Contract Awards'!$X$1,'1.A-P6 DATA CD-3B ONLY'!$G:$G,'3-Contract Awards'!$X$3)+SUMIFS('1.A-P6 DATA CD-3B ONLY'!AR:AR,'1.A-P6 DATA CD-3B ONLY'!$V:$V,$B10,'1.A-P6 DATA CD-3B ONLY'!$O:$O,'3-Contract Awards'!$X$2,'1.A-P6 DATA CD-3B ONLY'!$B:$B,$X$6,'1.A-P6 DATA CD-3B ONLY'!$Q:$Q,'3-Contract Awards'!$X$1,'1.A-P6 DATA CD-3B ONLY'!$G:$G,'3-Contract Awards'!$X$4)+SUMIFS('1.A-P6 DATA CD-3B ONLY'!AR:AR,'1.A-P6 DATA CD-3B ONLY'!$V:$V,$B10,'1.A-P6 DATA CD-3B ONLY'!$O:$O,'3-Contract Awards'!$X$2,'1.A-P6 DATA CD-3B ONLY'!$B:$B,$X$6,'1.A-P6 DATA CD-3B ONLY'!$Q:$Q,'3-Contract Awards'!$X$1,'1.A-P6 DATA CD-3B ONLY'!$G:$G,'3-Contract Awards'!$X$5)+SUMIFS('1.A-P6 DATA CD-3B ONLY'!AR:AR,'1.A-P6 DATA CD-3B ONLY'!$V:$V,$B10,'1.A-P6 DATA CD-3B ONLY'!$O:$O,'3-Contract Awards'!$X$2,'1.A-P6 DATA CD-3B ONLY'!$B:$B,$X$6,'1.A-P6 DATA CD-3B ONLY'!$Q:$Q,'3-Contract Awards'!$X$1,'1.A-P6 DATA CD-3B ONLY'!$G:$G,'3-Contract Awards'!$X$7)</f>
        <v>0</v>
      </c>
      <c r="T10" s="7">
        <f>SUMIFS('1.A-P6 DATA CD-3B ONLY'!AS:AS,'1.A-P6 DATA CD-3B ONLY'!$V:$V,$B10,'1.A-P6 DATA CD-3B ONLY'!$O:$O,'3-Contract Awards'!$X$2,'1.A-P6 DATA CD-3B ONLY'!$B:$B,$X$6,'1.A-P6 DATA CD-3B ONLY'!$Q:$Q,'3-Contract Awards'!$X$1,'1.A-P6 DATA CD-3B ONLY'!$G:$G,'3-Contract Awards'!$X$3)+SUMIFS('1.A-P6 DATA CD-3B ONLY'!AS:AS,'1.A-P6 DATA CD-3B ONLY'!$V:$V,$B10,'1.A-P6 DATA CD-3B ONLY'!$O:$O,'3-Contract Awards'!$X$2,'1.A-P6 DATA CD-3B ONLY'!$B:$B,$X$6,'1.A-P6 DATA CD-3B ONLY'!$Q:$Q,'3-Contract Awards'!$X$1,'1.A-P6 DATA CD-3B ONLY'!$G:$G,'3-Contract Awards'!$X$4)+SUMIFS('1.A-P6 DATA CD-3B ONLY'!AS:AS,'1.A-P6 DATA CD-3B ONLY'!$V:$V,$B10,'1.A-P6 DATA CD-3B ONLY'!$O:$O,'3-Contract Awards'!$X$2,'1.A-P6 DATA CD-3B ONLY'!$B:$B,$X$6,'1.A-P6 DATA CD-3B ONLY'!$Q:$Q,'3-Contract Awards'!$X$1,'1.A-P6 DATA CD-3B ONLY'!$G:$G,'3-Contract Awards'!$X$5)+SUMIFS('1.A-P6 DATA CD-3B ONLY'!AS:AS,'1.A-P6 DATA CD-3B ONLY'!$V:$V,$B10,'1.A-P6 DATA CD-3B ONLY'!$O:$O,'3-Contract Awards'!$X$2,'1.A-P6 DATA CD-3B ONLY'!$B:$B,$X$6,'1.A-P6 DATA CD-3B ONLY'!$Q:$Q,'3-Contract Awards'!$X$1,'1.A-P6 DATA CD-3B ONLY'!$G:$G,'3-Contract Awards'!$X$7)</f>
        <v>0</v>
      </c>
    </row>
    <row r="11" spans="2:24" x14ac:dyDescent="0.25">
      <c r="B11" s="39" t="s">
        <v>209</v>
      </c>
      <c r="C11" s="7">
        <f t="shared" si="2"/>
        <v>0.01</v>
      </c>
      <c r="D11" s="7">
        <f>SUMIFS('1.A-P6 DATA CD-3B ONLY'!AC:AC,'1.A-P6 DATA CD-3B ONLY'!$V:$V,$B11,'1.A-P6 DATA CD-3B ONLY'!$O:$O,'3-Contract Awards'!$X$2,'1.A-P6 DATA CD-3B ONLY'!$B:$B,$X$6,'1.A-P6 DATA CD-3B ONLY'!$Q:$Q,'3-Contract Awards'!$X$1,'1.A-P6 DATA CD-3B ONLY'!$G:$G,'3-Contract Awards'!$X$3)+SUMIFS('1.A-P6 DATA CD-3B ONLY'!AC:AC,'1.A-P6 DATA CD-3B ONLY'!$V:$V,$B11,'1.A-P6 DATA CD-3B ONLY'!$O:$O,'3-Contract Awards'!$X$2,'1.A-P6 DATA CD-3B ONLY'!$B:$B,$X$6,'1.A-P6 DATA CD-3B ONLY'!$Q:$Q,'3-Contract Awards'!$X$1,'1.A-P6 DATA CD-3B ONLY'!$G:$G,'3-Contract Awards'!$X$4)+SUMIFS('1.A-P6 DATA CD-3B ONLY'!AC:AC,'1.A-P6 DATA CD-3B ONLY'!$V:$V,$B11,'1.A-P6 DATA CD-3B ONLY'!$O:$O,'3-Contract Awards'!$X$2,'1.A-P6 DATA CD-3B ONLY'!$B:$B,$X$6,'1.A-P6 DATA CD-3B ONLY'!$Q:$Q,'3-Contract Awards'!$X$1,'1.A-P6 DATA CD-3B ONLY'!$G:$G,'3-Contract Awards'!$X$5)+SUMIFS('1.A-P6 DATA CD-3B ONLY'!AC:AC,'1.A-P6 DATA CD-3B ONLY'!$V:$V,$B11,'1.A-P6 DATA CD-3B ONLY'!$O:$O,'3-Contract Awards'!$X$2,'1.A-P6 DATA CD-3B ONLY'!$B:$B,$X$6,'1.A-P6 DATA CD-3B ONLY'!$Q:$Q,'3-Contract Awards'!$X$1,'1.A-P6 DATA CD-3B ONLY'!$G:$G,'3-Contract Awards'!$X$7)</f>
        <v>0</v>
      </c>
      <c r="E11" s="7">
        <f>SUMIFS('1.A-P6 DATA CD-3B ONLY'!AD:AD,'1.A-P6 DATA CD-3B ONLY'!$V:$V,$B11,'1.A-P6 DATA CD-3B ONLY'!$O:$O,'3-Contract Awards'!$X$2,'1.A-P6 DATA CD-3B ONLY'!$B:$B,$X$6,'1.A-P6 DATA CD-3B ONLY'!$Q:$Q,'3-Contract Awards'!$X$1,'1.A-P6 DATA CD-3B ONLY'!$G:$G,'3-Contract Awards'!$X$3)+SUMIFS('1.A-P6 DATA CD-3B ONLY'!AD:AD,'1.A-P6 DATA CD-3B ONLY'!$V:$V,$B11,'1.A-P6 DATA CD-3B ONLY'!$O:$O,'3-Contract Awards'!$X$2,'1.A-P6 DATA CD-3B ONLY'!$B:$B,$X$6,'1.A-P6 DATA CD-3B ONLY'!$Q:$Q,'3-Contract Awards'!$X$1,'1.A-P6 DATA CD-3B ONLY'!$G:$G,'3-Contract Awards'!$X$4)+SUMIFS('1.A-P6 DATA CD-3B ONLY'!AD:AD,'1.A-P6 DATA CD-3B ONLY'!$V:$V,$B11,'1.A-P6 DATA CD-3B ONLY'!$O:$O,'3-Contract Awards'!$X$2,'1.A-P6 DATA CD-3B ONLY'!$B:$B,$X$6,'1.A-P6 DATA CD-3B ONLY'!$Q:$Q,'3-Contract Awards'!$X$1,'1.A-P6 DATA CD-3B ONLY'!$G:$G,'3-Contract Awards'!$X$5)+SUMIFS('1.A-P6 DATA CD-3B ONLY'!AD:AD,'1.A-P6 DATA CD-3B ONLY'!$V:$V,$B11,'1.A-P6 DATA CD-3B ONLY'!$O:$O,'3-Contract Awards'!$X$2,'1.A-P6 DATA CD-3B ONLY'!$B:$B,$X$6,'1.A-P6 DATA CD-3B ONLY'!$Q:$Q,'3-Contract Awards'!$X$1,'1.A-P6 DATA CD-3B ONLY'!$G:$G,'3-Contract Awards'!$X$7)</f>
        <v>0</v>
      </c>
      <c r="F11" s="7">
        <f>SUMIFS('1.A-P6 DATA CD-3B ONLY'!AE:AE,'1.A-P6 DATA CD-3B ONLY'!$V:$V,$B11,'1.A-P6 DATA CD-3B ONLY'!$O:$O,'3-Contract Awards'!$X$2,'1.A-P6 DATA CD-3B ONLY'!$B:$B,$X$6,'1.A-P6 DATA CD-3B ONLY'!$Q:$Q,'3-Contract Awards'!$X$1,'1.A-P6 DATA CD-3B ONLY'!$G:$G,'3-Contract Awards'!$X$3)+SUMIFS('1.A-P6 DATA CD-3B ONLY'!AE:AE,'1.A-P6 DATA CD-3B ONLY'!$V:$V,$B11,'1.A-P6 DATA CD-3B ONLY'!$O:$O,'3-Contract Awards'!$X$2,'1.A-P6 DATA CD-3B ONLY'!$B:$B,$X$6,'1.A-P6 DATA CD-3B ONLY'!$Q:$Q,'3-Contract Awards'!$X$1,'1.A-P6 DATA CD-3B ONLY'!$G:$G,'3-Contract Awards'!$X$4)+SUMIFS('1.A-P6 DATA CD-3B ONLY'!AE:AE,'1.A-P6 DATA CD-3B ONLY'!$V:$V,$B11,'1.A-P6 DATA CD-3B ONLY'!$O:$O,'3-Contract Awards'!$X$2,'1.A-P6 DATA CD-3B ONLY'!$B:$B,$X$6,'1.A-P6 DATA CD-3B ONLY'!$Q:$Q,'3-Contract Awards'!$X$1,'1.A-P6 DATA CD-3B ONLY'!$G:$G,'3-Contract Awards'!$X$5)+SUMIFS('1.A-P6 DATA CD-3B ONLY'!AE:AE,'1.A-P6 DATA CD-3B ONLY'!$V:$V,$B11,'1.A-P6 DATA CD-3B ONLY'!$O:$O,'3-Contract Awards'!$X$2,'1.A-P6 DATA CD-3B ONLY'!$B:$B,$X$6,'1.A-P6 DATA CD-3B ONLY'!$Q:$Q,'3-Contract Awards'!$X$1,'1.A-P6 DATA CD-3B ONLY'!$G:$G,'3-Contract Awards'!$X$7)</f>
        <v>0</v>
      </c>
      <c r="G11" s="7">
        <f>SUMIFS('1.A-P6 DATA CD-3B ONLY'!AF:AF,'1.A-P6 DATA CD-3B ONLY'!$V:$V,$B11,'1.A-P6 DATA CD-3B ONLY'!$O:$O,'3-Contract Awards'!$X$2,'1.A-P6 DATA CD-3B ONLY'!$B:$B,$X$6,'1.A-P6 DATA CD-3B ONLY'!$Q:$Q,'3-Contract Awards'!$X$1,'1.A-P6 DATA CD-3B ONLY'!$G:$G,'3-Contract Awards'!$X$3)+SUMIFS('1.A-P6 DATA CD-3B ONLY'!AF:AF,'1.A-P6 DATA CD-3B ONLY'!$V:$V,$B11,'1.A-P6 DATA CD-3B ONLY'!$O:$O,'3-Contract Awards'!$X$2,'1.A-P6 DATA CD-3B ONLY'!$B:$B,$X$6,'1.A-P6 DATA CD-3B ONLY'!$Q:$Q,'3-Contract Awards'!$X$1,'1.A-P6 DATA CD-3B ONLY'!$G:$G,'3-Contract Awards'!$X$4)+SUMIFS('1.A-P6 DATA CD-3B ONLY'!AF:AF,'1.A-P6 DATA CD-3B ONLY'!$V:$V,$B11,'1.A-P6 DATA CD-3B ONLY'!$O:$O,'3-Contract Awards'!$X$2,'1.A-P6 DATA CD-3B ONLY'!$B:$B,$X$6,'1.A-P6 DATA CD-3B ONLY'!$Q:$Q,'3-Contract Awards'!$X$1,'1.A-P6 DATA CD-3B ONLY'!$G:$G,'3-Contract Awards'!$X$5)+SUMIFS('1.A-P6 DATA CD-3B ONLY'!AF:AF,'1.A-P6 DATA CD-3B ONLY'!$V:$V,$B11,'1.A-P6 DATA CD-3B ONLY'!$O:$O,'3-Contract Awards'!$X$2,'1.A-P6 DATA CD-3B ONLY'!$B:$B,$X$6,'1.A-P6 DATA CD-3B ONLY'!$Q:$Q,'3-Contract Awards'!$X$1,'1.A-P6 DATA CD-3B ONLY'!$G:$G,'3-Contract Awards'!$X$7)</f>
        <v>0</v>
      </c>
      <c r="H11" s="7">
        <f>SUMIFS('1.A-P6 DATA CD-3B ONLY'!AG:AG,'1.A-P6 DATA CD-3B ONLY'!$V:$V,$B11,'1.A-P6 DATA CD-3B ONLY'!$O:$O,'3-Contract Awards'!$X$2,'1.A-P6 DATA CD-3B ONLY'!$B:$B,$X$6,'1.A-P6 DATA CD-3B ONLY'!$Q:$Q,'3-Contract Awards'!$X$1,'1.A-P6 DATA CD-3B ONLY'!$G:$G,'3-Contract Awards'!$X$3)+SUMIFS('1.A-P6 DATA CD-3B ONLY'!AG:AG,'1.A-P6 DATA CD-3B ONLY'!$V:$V,$B11,'1.A-P6 DATA CD-3B ONLY'!$O:$O,'3-Contract Awards'!$X$2,'1.A-P6 DATA CD-3B ONLY'!$B:$B,$X$6,'1.A-P6 DATA CD-3B ONLY'!$Q:$Q,'3-Contract Awards'!$X$1,'1.A-P6 DATA CD-3B ONLY'!$G:$G,'3-Contract Awards'!$X$4)+SUMIFS('1.A-P6 DATA CD-3B ONLY'!AG:AG,'1.A-P6 DATA CD-3B ONLY'!$V:$V,$B11,'1.A-P6 DATA CD-3B ONLY'!$O:$O,'3-Contract Awards'!$X$2,'1.A-P6 DATA CD-3B ONLY'!$B:$B,$X$6,'1.A-P6 DATA CD-3B ONLY'!$Q:$Q,'3-Contract Awards'!$X$1,'1.A-P6 DATA CD-3B ONLY'!$G:$G,'3-Contract Awards'!$X$5)+SUMIFS('1.A-P6 DATA CD-3B ONLY'!AG:AG,'1.A-P6 DATA CD-3B ONLY'!$V:$V,$B11,'1.A-P6 DATA CD-3B ONLY'!$O:$O,'3-Contract Awards'!$X$2,'1.A-P6 DATA CD-3B ONLY'!$B:$B,$X$6,'1.A-P6 DATA CD-3B ONLY'!$Q:$Q,'3-Contract Awards'!$X$1,'1.A-P6 DATA CD-3B ONLY'!$G:$G,'3-Contract Awards'!$X$7)</f>
        <v>0</v>
      </c>
      <c r="I11" s="7">
        <f>SUMIFS('1.A-P6 DATA CD-3B ONLY'!AH:AH,'1.A-P6 DATA CD-3B ONLY'!$V:$V,$B11,'1.A-P6 DATA CD-3B ONLY'!$O:$O,'3-Contract Awards'!$X$2,'1.A-P6 DATA CD-3B ONLY'!$B:$B,$X$6,'1.A-P6 DATA CD-3B ONLY'!$Q:$Q,'3-Contract Awards'!$X$1,'1.A-P6 DATA CD-3B ONLY'!$G:$G,'3-Contract Awards'!$X$3)+SUMIFS('1.A-P6 DATA CD-3B ONLY'!AH:AH,'1.A-P6 DATA CD-3B ONLY'!$V:$V,$B11,'1.A-P6 DATA CD-3B ONLY'!$O:$O,'3-Contract Awards'!$X$2,'1.A-P6 DATA CD-3B ONLY'!$B:$B,$X$6,'1.A-P6 DATA CD-3B ONLY'!$Q:$Q,'3-Contract Awards'!$X$1,'1.A-P6 DATA CD-3B ONLY'!$G:$G,'3-Contract Awards'!$X$4)+SUMIFS('1.A-P6 DATA CD-3B ONLY'!AH:AH,'1.A-P6 DATA CD-3B ONLY'!$V:$V,$B11,'1.A-P6 DATA CD-3B ONLY'!$O:$O,'3-Contract Awards'!$X$2,'1.A-P6 DATA CD-3B ONLY'!$B:$B,$X$6,'1.A-P6 DATA CD-3B ONLY'!$Q:$Q,'3-Contract Awards'!$X$1,'1.A-P6 DATA CD-3B ONLY'!$G:$G,'3-Contract Awards'!$X$5)+SUMIFS('1.A-P6 DATA CD-3B ONLY'!AH:AH,'1.A-P6 DATA CD-3B ONLY'!$V:$V,$B11,'1.A-P6 DATA CD-3B ONLY'!$O:$O,'3-Contract Awards'!$X$2,'1.A-P6 DATA CD-3B ONLY'!$B:$B,$X$6,'1.A-P6 DATA CD-3B ONLY'!$Q:$Q,'3-Contract Awards'!$X$1,'1.A-P6 DATA CD-3B ONLY'!$G:$G,'3-Contract Awards'!$X$7)</f>
        <v>0</v>
      </c>
      <c r="J11" s="7">
        <f>SUMIFS('1.A-P6 DATA CD-3B ONLY'!AI:AI,'1.A-P6 DATA CD-3B ONLY'!$V:$V,$B11,'1.A-P6 DATA CD-3B ONLY'!$O:$O,'3-Contract Awards'!$X$2,'1.A-P6 DATA CD-3B ONLY'!$B:$B,$X$6,'1.A-P6 DATA CD-3B ONLY'!$Q:$Q,'3-Contract Awards'!$X$1,'1.A-P6 DATA CD-3B ONLY'!$G:$G,'3-Contract Awards'!$X$3)+SUMIFS('1.A-P6 DATA CD-3B ONLY'!AI:AI,'1.A-P6 DATA CD-3B ONLY'!$V:$V,$B11,'1.A-P6 DATA CD-3B ONLY'!$O:$O,'3-Contract Awards'!$X$2,'1.A-P6 DATA CD-3B ONLY'!$B:$B,$X$6,'1.A-P6 DATA CD-3B ONLY'!$Q:$Q,'3-Contract Awards'!$X$1,'1.A-P6 DATA CD-3B ONLY'!$G:$G,'3-Contract Awards'!$X$4)+SUMIFS('1.A-P6 DATA CD-3B ONLY'!AI:AI,'1.A-P6 DATA CD-3B ONLY'!$V:$V,$B11,'1.A-P6 DATA CD-3B ONLY'!$O:$O,'3-Contract Awards'!$X$2,'1.A-P6 DATA CD-3B ONLY'!$B:$B,$X$6,'1.A-P6 DATA CD-3B ONLY'!$Q:$Q,'3-Contract Awards'!$X$1,'1.A-P6 DATA CD-3B ONLY'!$G:$G,'3-Contract Awards'!$X$5)+SUMIFS('1.A-P6 DATA CD-3B ONLY'!AI:AI,'1.A-P6 DATA CD-3B ONLY'!$V:$V,$B11,'1.A-P6 DATA CD-3B ONLY'!$O:$O,'3-Contract Awards'!$X$2,'1.A-P6 DATA CD-3B ONLY'!$B:$B,$X$6,'1.A-P6 DATA CD-3B ONLY'!$Q:$Q,'3-Contract Awards'!$X$1,'1.A-P6 DATA CD-3B ONLY'!$G:$G,'3-Contract Awards'!$X$7)</f>
        <v>0.01</v>
      </c>
      <c r="K11" s="7">
        <f>SUMIFS('1.A-P6 DATA CD-3B ONLY'!AJ:AJ,'1.A-P6 DATA CD-3B ONLY'!$V:$V,$B11,'1.A-P6 DATA CD-3B ONLY'!$O:$O,'3-Contract Awards'!$X$2,'1.A-P6 DATA CD-3B ONLY'!$B:$B,$X$6,'1.A-P6 DATA CD-3B ONLY'!$Q:$Q,'3-Contract Awards'!$X$1,'1.A-P6 DATA CD-3B ONLY'!$G:$G,'3-Contract Awards'!$X$3)+SUMIFS('1.A-P6 DATA CD-3B ONLY'!AJ:AJ,'1.A-P6 DATA CD-3B ONLY'!$V:$V,$B11,'1.A-P6 DATA CD-3B ONLY'!$O:$O,'3-Contract Awards'!$X$2,'1.A-P6 DATA CD-3B ONLY'!$B:$B,$X$6,'1.A-P6 DATA CD-3B ONLY'!$Q:$Q,'3-Contract Awards'!$X$1,'1.A-P6 DATA CD-3B ONLY'!$G:$G,'3-Contract Awards'!$X$4)+SUMIFS('1.A-P6 DATA CD-3B ONLY'!AJ:AJ,'1.A-P6 DATA CD-3B ONLY'!$V:$V,$B11,'1.A-P6 DATA CD-3B ONLY'!$O:$O,'3-Contract Awards'!$X$2,'1.A-P6 DATA CD-3B ONLY'!$B:$B,$X$6,'1.A-P6 DATA CD-3B ONLY'!$Q:$Q,'3-Contract Awards'!$X$1,'1.A-P6 DATA CD-3B ONLY'!$G:$G,'3-Contract Awards'!$X$5)+SUMIFS('1.A-P6 DATA CD-3B ONLY'!AJ:AJ,'1.A-P6 DATA CD-3B ONLY'!$V:$V,$B11,'1.A-P6 DATA CD-3B ONLY'!$O:$O,'3-Contract Awards'!$X$2,'1.A-P6 DATA CD-3B ONLY'!$B:$B,$X$6,'1.A-P6 DATA CD-3B ONLY'!$Q:$Q,'3-Contract Awards'!$X$1,'1.A-P6 DATA CD-3B ONLY'!$G:$G,'3-Contract Awards'!$X$7)</f>
        <v>0</v>
      </c>
      <c r="L11" s="7">
        <f>SUMIFS('1.A-P6 DATA CD-3B ONLY'!AK:AK,'1.A-P6 DATA CD-3B ONLY'!$V:$V,$B11,'1.A-P6 DATA CD-3B ONLY'!$O:$O,'3-Contract Awards'!$X$2,'1.A-P6 DATA CD-3B ONLY'!$B:$B,$X$6,'1.A-P6 DATA CD-3B ONLY'!$Q:$Q,'3-Contract Awards'!$X$1,'1.A-P6 DATA CD-3B ONLY'!$G:$G,'3-Contract Awards'!$X$3)+SUMIFS('1.A-P6 DATA CD-3B ONLY'!AK:AK,'1.A-P6 DATA CD-3B ONLY'!$V:$V,$B11,'1.A-P6 DATA CD-3B ONLY'!$O:$O,'3-Contract Awards'!$X$2,'1.A-P6 DATA CD-3B ONLY'!$B:$B,$X$6,'1.A-P6 DATA CD-3B ONLY'!$Q:$Q,'3-Contract Awards'!$X$1,'1.A-P6 DATA CD-3B ONLY'!$G:$G,'3-Contract Awards'!$X$4)+SUMIFS('1.A-P6 DATA CD-3B ONLY'!AK:AK,'1.A-P6 DATA CD-3B ONLY'!$V:$V,$B11,'1.A-P6 DATA CD-3B ONLY'!$O:$O,'3-Contract Awards'!$X$2,'1.A-P6 DATA CD-3B ONLY'!$B:$B,$X$6,'1.A-P6 DATA CD-3B ONLY'!$Q:$Q,'3-Contract Awards'!$X$1,'1.A-P6 DATA CD-3B ONLY'!$G:$G,'3-Contract Awards'!$X$5)+SUMIFS('1.A-P6 DATA CD-3B ONLY'!AK:AK,'1.A-P6 DATA CD-3B ONLY'!$V:$V,$B11,'1.A-P6 DATA CD-3B ONLY'!$O:$O,'3-Contract Awards'!$X$2,'1.A-P6 DATA CD-3B ONLY'!$B:$B,$X$6,'1.A-P6 DATA CD-3B ONLY'!$Q:$Q,'3-Contract Awards'!$X$1,'1.A-P6 DATA CD-3B ONLY'!$G:$G,'3-Contract Awards'!$X$7)</f>
        <v>0</v>
      </c>
      <c r="M11" s="7">
        <f>SUMIFS('1.A-P6 DATA CD-3B ONLY'!AL:AL,'1.A-P6 DATA CD-3B ONLY'!$V:$V,$B11,'1.A-P6 DATA CD-3B ONLY'!$O:$O,'3-Contract Awards'!$X$2,'1.A-P6 DATA CD-3B ONLY'!$B:$B,$X$6,'1.A-P6 DATA CD-3B ONLY'!$Q:$Q,'3-Contract Awards'!$X$1,'1.A-P6 DATA CD-3B ONLY'!$G:$G,'3-Contract Awards'!$X$3)+SUMIFS('1.A-P6 DATA CD-3B ONLY'!AL:AL,'1.A-P6 DATA CD-3B ONLY'!$V:$V,$B11,'1.A-P6 DATA CD-3B ONLY'!$O:$O,'3-Contract Awards'!$X$2,'1.A-P6 DATA CD-3B ONLY'!$B:$B,$X$6,'1.A-P6 DATA CD-3B ONLY'!$Q:$Q,'3-Contract Awards'!$X$1,'1.A-P6 DATA CD-3B ONLY'!$G:$G,'3-Contract Awards'!$X$4)+SUMIFS('1.A-P6 DATA CD-3B ONLY'!AL:AL,'1.A-P6 DATA CD-3B ONLY'!$V:$V,$B11,'1.A-P6 DATA CD-3B ONLY'!$O:$O,'3-Contract Awards'!$X$2,'1.A-P6 DATA CD-3B ONLY'!$B:$B,$X$6,'1.A-P6 DATA CD-3B ONLY'!$Q:$Q,'3-Contract Awards'!$X$1,'1.A-P6 DATA CD-3B ONLY'!$G:$G,'3-Contract Awards'!$X$5)+SUMIFS('1.A-P6 DATA CD-3B ONLY'!AL:AL,'1.A-P6 DATA CD-3B ONLY'!$V:$V,$B11,'1.A-P6 DATA CD-3B ONLY'!$O:$O,'3-Contract Awards'!$X$2,'1.A-P6 DATA CD-3B ONLY'!$B:$B,$X$6,'1.A-P6 DATA CD-3B ONLY'!$Q:$Q,'3-Contract Awards'!$X$1,'1.A-P6 DATA CD-3B ONLY'!$G:$G,'3-Contract Awards'!$X$7)</f>
        <v>0</v>
      </c>
      <c r="N11" s="7">
        <f>SUMIFS('1.A-P6 DATA CD-3B ONLY'!AM:AM,'1.A-P6 DATA CD-3B ONLY'!$V:$V,$B11,'1.A-P6 DATA CD-3B ONLY'!$O:$O,'3-Contract Awards'!$X$2,'1.A-P6 DATA CD-3B ONLY'!$B:$B,$X$6,'1.A-P6 DATA CD-3B ONLY'!$Q:$Q,'3-Contract Awards'!$X$1,'1.A-P6 DATA CD-3B ONLY'!$G:$G,'3-Contract Awards'!$X$3)+SUMIFS('1.A-P6 DATA CD-3B ONLY'!AM:AM,'1.A-P6 DATA CD-3B ONLY'!$V:$V,$B11,'1.A-P6 DATA CD-3B ONLY'!$O:$O,'3-Contract Awards'!$X$2,'1.A-P6 DATA CD-3B ONLY'!$B:$B,$X$6,'1.A-P6 DATA CD-3B ONLY'!$Q:$Q,'3-Contract Awards'!$X$1,'1.A-P6 DATA CD-3B ONLY'!$G:$G,'3-Contract Awards'!$X$4)+SUMIFS('1.A-P6 DATA CD-3B ONLY'!AM:AM,'1.A-P6 DATA CD-3B ONLY'!$V:$V,$B11,'1.A-P6 DATA CD-3B ONLY'!$O:$O,'3-Contract Awards'!$X$2,'1.A-P6 DATA CD-3B ONLY'!$B:$B,$X$6,'1.A-P6 DATA CD-3B ONLY'!$Q:$Q,'3-Contract Awards'!$X$1,'1.A-P6 DATA CD-3B ONLY'!$G:$G,'3-Contract Awards'!$X$5)+SUMIFS('1.A-P6 DATA CD-3B ONLY'!AM:AM,'1.A-P6 DATA CD-3B ONLY'!$V:$V,$B11,'1.A-P6 DATA CD-3B ONLY'!$O:$O,'3-Contract Awards'!$X$2,'1.A-P6 DATA CD-3B ONLY'!$B:$B,$X$6,'1.A-P6 DATA CD-3B ONLY'!$Q:$Q,'3-Contract Awards'!$X$1,'1.A-P6 DATA CD-3B ONLY'!$G:$G,'3-Contract Awards'!$X$7)</f>
        <v>0</v>
      </c>
      <c r="O11" s="7">
        <f>SUMIFS('1.A-P6 DATA CD-3B ONLY'!AN:AN,'1.A-P6 DATA CD-3B ONLY'!$V:$V,$B11,'1.A-P6 DATA CD-3B ONLY'!$O:$O,'3-Contract Awards'!$X$2,'1.A-P6 DATA CD-3B ONLY'!$B:$B,$X$6,'1.A-P6 DATA CD-3B ONLY'!$Q:$Q,'3-Contract Awards'!$X$1,'1.A-P6 DATA CD-3B ONLY'!$G:$G,'3-Contract Awards'!$X$3)+SUMIFS('1.A-P6 DATA CD-3B ONLY'!AN:AN,'1.A-P6 DATA CD-3B ONLY'!$V:$V,$B11,'1.A-P6 DATA CD-3B ONLY'!$O:$O,'3-Contract Awards'!$X$2,'1.A-P6 DATA CD-3B ONLY'!$B:$B,$X$6,'1.A-P6 DATA CD-3B ONLY'!$Q:$Q,'3-Contract Awards'!$X$1,'1.A-P6 DATA CD-3B ONLY'!$G:$G,'3-Contract Awards'!$X$4)+SUMIFS('1.A-P6 DATA CD-3B ONLY'!AN:AN,'1.A-P6 DATA CD-3B ONLY'!$V:$V,$B11,'1.A-P6 DATA CD-3B ONLY'!$O:$O,'3-Contract Awards'!$X$2,'1.A-P6 DATA CD-3B ONLY'!$B:$B,$X$6,'1.A-P6 DATA CD-3B ONLY'!$Q:$Q,'3-Contract Awards'!$X$1,'1.A-P6 DATA CD-3B ONLY'!$G:$G,'3-Contract Awards'!$X$5)+SUMIFS('1.A-P6 DATA CD-3B ONLY'!AN:AN,'1.A-P6 DATA CD-3B ONLY'!$V:$V,$B11,'1.A-P6 DATA CD-3B ONLY'!$O:$O,'3-Contract Awards'!$X$2,'1.A-P6 DATA CD-3B ONLY'!$B:$B,$X$6,'1.A-P6 DATA CD-3B ONLY'!$Q:$Q,'3-Contract Awards'!$X$1,'1.A-P6 DATA CD-3B ONLY'!$G:$G,'3-Contract Awards'!$X$7)</f>
        <v>0</v>
      </c>
      <c r="P11" s="7">
        <f>SUMIFS('1.A-P6 DATA CD-3B ONLY'!AO:AO,'1.A-P6 DATA CD-3B ONLY'!$V:$V,$B11,'1.A-P6 DATA CD-3B ONLY'!$O:$O,'3-Contract Awards'!$X$2,'1.A-P6 DATA CD-3B ONLY'!$B:$B,$X$6,'1.A-P6 DATA CD-3B ONLY'!$Q:$Q,'3-Contract Awards'!$X$1,'1.A-P6 DATA CD-3B ONLY'!$G:$G,'3-Contract Awards'!$X$3)+SUMIFS('1.A-P6 DATA CD-3B ONLY'!AO:AO,'1.A-P6 DATA CD-3B ONLY'!$V:$V,$B11,'1.A-P6 DATA CD-3B ONLY'!$O:$O,'3-Contract Awards'!$X$2,'1.A-P6 DATA CD-3B ONLY'!$B:$B,$X$6,'1.A-P6 DATA CD-3B ONLY'!$Q:$Q,'3-Contract Awards'!$X$1,'1.A-P6 DATA CD-3B ONLY'!$G:$G,'3-Contract Awards'!$X$4)+SUMIFS('1.A-P6 DATA CD-3B ONLY'!AO:AO,'1.A-P6 DATA CD-3B ONLY'!$V:$V,$B11,'1.A-P6 DATA CD-3B ONLY'!$O:$O,'3-Contract Awards'!$X$2,'1.A-P6 DATA CD-3B ONLY'!$B:$B,$X$6,'1.A-P6 DATA CD-3B ONLY'!$Q:$Q,'3-Contract Awards'!$X$1,'1.A-P6 DATA CD-3B ONLY'!$G:$G,'3-Contract Awards'!$X$5)+SUMIFS('1.A-P6 DATA CD-3B ONLY'!AO:AO,'1.A-P6 DATA CD-3B ONLY'!$V:$V,$B11,'1.A-P6 DATA CD-3B ONLY'!$O:$O,'3-Contract Awards'!$X$2,'1.A-P6 DATA CD-3B ONLY'!$B:$B,$X$6,'1.A-P6 DATA CD-3B ONLY'!$Q:$Q,'3-Contract Awards'!$X$1,'1.A-P6 DATA CD-3B ONLY'!$G:$G,'3-Contract Awards'!$X$7)</f>
        <v>0</v>
      </c>
      <c r="Q11" s="7">
        <f>SUMIFS('1.A-P6 DATA CD-3B ONLY'!AP:AP,'1.A-P6 DATA CD-3B ONLY'!$V:$V,$B11,'1.A-P6 DATA CD-3B ONLY'!$O:$O,'3-Contract Awards'!$X$2,'1.A-P6 DATA CD-3B ONLY'!$B:$B,$X$6,'1.A-P6 DATA CD-3B ONLY'!$Q:$Q,'3-Contract Awards'!$X$1,'1.A-P6 DATA CD-3B ONLY'!$G:$G,'3-Contract Awards'!$X$3)+SUMIFS('1.A-P6 DATA CD-3B ONLY'!AP:AP,'1.A-P6 DATA CD-3B ONLY'!$V:$V,$B11,'1.A-P6 DATA CD-3B ONLY'!$O:$O,'3-Contract Awards'!$X$2,'1.A-P6 DATA CD-3B ONLY'!$B:$B,$X$6,'1.A-P6 DATA CD-3B ONLY'!$Q:$Q,'3-Contract Awards'!$X$1,'1.A-P6 DATA CD-3B ONLY'!$G:$G,'3-Contract Awards'!$X$4)+SUMIFS('1.A-P6 DATA CD-3B ONLY'!AP:AP,'1.A-P6 DATA CD-3B ONLY'!$V:$V,$B11,'1.A-P6 DATA CD-3B ONLY'!$O:$O,'3-Contract Awards'!$X$2,'1.A-P6 DATA CD-3B ONLY'!$B:$B,$X$6,'1.A-P6 DATA CD-3B ONLY'!$Q:$Q,'3-Contract Awards'!$X$1,'1.A-P6 DATA CD-3B ONLY'!$G:$G,'3-Contract Awards'!$X$5)+SUMIFS('1.A-P6 DATA CD-3B ONLY'!AP:AP,'1.A-P6 DATA CD-3B ONLY'!$V:$V,$B11,'1.A-P6 DATA CD-3B ONLY'!$O:$O,'3-Contract Awards'!$X$2,'1.A-P6 DATA CD-3B ONLY'!$B:$B,$X$6,'1.A-P6 DATA CD-3B ONLY'!$Q:$Q,'3-Contract Awards'!$X$1,'1.A-P6 DATA CD-3B ONLY'!$G:$G,'3-Contract Awards'!$X$7)</f>
        <v>0</v>
      </c>
      <c r="R11" s="7">
        <f>SUMIFS('1.A-P6 DATA CD-3B ONLY'!AQ:AQ,'1.A-P6 DATA CD-3B ONLY'!$V:$V,$B11,'1.A-P6 DATA CD-3B ONLY'!$O:$O,'3-Contract Awards'!$X$2,'1.A-P6 DATA CD-3B ONLY'!$B:$B,$X$6,'1.A-P6 DATA CD-3B ONLY'!$Q:$Q,'3-Contract Awards'!$X$1,'1.A-P6 DATA CD-3B ONLY'!$G:$G,'3-Contract Awards'!$X$3)+SUMIFS('1.A-P6 DATA CD-3B ONLY'!AQ:AQ,'1.A-P6 DATA CD-3B ONLY'!$V:$V,$B11,'1.A-P6 DATA CD-3B ONLY'!$O:$O,'3-Contract Awards'!$X$2,'1.A-P6 DATA CD-3B ONLY'!$B:$B,$X$6,'1.A-P6 DATA CD-3B ONLY'!$Q:$Q,'3-Contract Awards'!$X$1,'1.A-P6 DATA CD-3B ONLY'!$G:$G,'3-Contract Awards'!$X$4)+SUMIFS('1.A-P6 DATA CD-3B ONLY'!AQ:AQ,'1.A-P6 DATA CD-3B ONLY'!$V:$V,$B11,'1.A-P6 DATA CD-3B ONLY'!$O:$O,'3-Contract Awards'!$X$2,'1.A-P6 DATA CD-3B ONLY'!$B:$B,$X$6,'1.A-P6 DATA CD-3B ONLY'!$Q:$Q,'3-Contract Awards'!$X$1,'1.A-P6 DATA CD-3B ONLY'!$G:$G,'3-Contract Awards'!$X$5)+SUMIFS('1.A-P6 DATA CD-3B ONLY'!AQ:AQ,'1.A-P6 DATA CD-3B ONLY'!$V:$V,$B11,'1.A-P6 DATA CD-3B ONLY'!$O:$O,'3-Contract Awards'!$X$2,'1.A-P6 DATA CD-3B ONLY'!$B:$B,$X$6,'1.A-P6 DATA CD-3B ONLY'!$Q:$Q,'3-Contract Awards'!$X$1,'1.A-P6 DATA CD-3B ONLY'!$G:$G,'3-Contract Awards'!$X$7)</f>
        <v>0</v>
      </c>
      <c r="S11" s="7">
        <f>SUMIFS('1.A-P6 DATA CD-3B ONLY'!AR:AR,'1.A-P6 DATA CD-3B ONLY'!$V:$V,$B11,'1.A-P6 DATA CD-3B ONLY'!$O:$O,'3-Contract Awards'!$X$2,'1.A-P6 DATA CD-3B ONLY'!$B:$B,$X$6,'1.A-P6 DATA CD-3B ONLY'!$Q:$Q,'3-Contract Awards'!$X$1,'1.A-P6 DATA CD-3B ONLY'!$G:$G,'3-Contract Awards'!$X$3)+SUMIFS('1.A-P6 DATA CD-3B ONLY'!AR:AR,'1.A-P6 DATA CD-3B ONLY'!$V:$V,$B11,'1.A-P6 DATA CD-3B ONLY'!$O:$O,'3-Contract Awards'!$X$2,'1.A-P6 DATA CD-3B ONLY'!$B:$B,$X$6,'1.A-P6 DATA CD-3B ONLY'!$Q:$Q,'3-Contract Awards'!$X$1,'1.A-P6 DATA CD-3B ONLY'!$G:$G,'3-Contract Awards'!$X$4)+SUMIFS('1.A-P6 DATA CD-3B ONLY'!AR:AR,'1.A-P6 DATA CD-3B ONLY'!$V:$V,$B11,'1.A-P6 DATA CD-3B ONLY'!$O:$O,'3-Contract Awards'!$X$2,'1.A-P6 DATA CD-3B ONLY'!$B:$B,$X$6,'1.A-P6 DATA CD-3B ONLY'!$Q:$Q,'3-Contract Awards'!$X$1,'1.A-P6 DATA CD-3B ONLY'!$G:$G,'3-Contract Awards'!$X$5)+SUMIFS('1.A-P6 DATA CD-3B ONLY'!AR:AR,'1.A-P6 DATA CD-3B ONLY'!$V:$V,$B11,'1.A-P6 DATA CD-3B ONLY'!$O:$O,'3-Contract Awards'!$X$2,'1.A-P6 DATA CD-3B ONLY'!$B:$B,$X$6,'1.A-P6 DATA CD-3B ONLY'!$Q:$Q,'3-Contract Awards'!$X$1,'1.A-P6 DATA CD-3B ONLY'!$G:$G,'3-Contract Awards'!$X$7)</f>
        <v>0</v>
      </c>
      <c r="T11" s="7">
        <f>SUMIFS('1.A-P6 DATA CD-3B ONLY'!AS:AS,'1.A-P6 DATA CD-3B ONLY'!$V:$V,$B11,'1.A-P6 DATA CD-3B ONLY'!$O:$O,'3-Contract Awards'!$X$2,'1.A-P6 DATA CD-3B ONLY'!$B:$B,$X$6,'1.A-P6 DATA CD-3B ONLY'!$Q:$Q,'3-Contract Awards'!$X$1,'1.A-P6 DATA CD-3B ONLY'!$G:$G,'3-Contract Awards'!$X$3)+SUMIFS('1.A-P6 DATA CD-3B ONLY'!AS:AS,'1.A-P6 DATA CD-3B ONLY'!$V:$V,$B11,'1.A-P6 DATA CD-3B ONLY'!$O:$O,'3-Contract Awards'!$X$2,'1.A-P6 DATA CD-3B ONLY'!$B:$B,$X$6,'1.A-P6 DATA CD-3B ONLY'!$Q:$Q,'3-Contract Awards'!$X$1,'1.A-P6 DATA CD-3B ONLY'!$G:$G,'3-Contract Awards'!$X$4)+SUMIFS('1.A-P6 DATA CD-3B ONLY'!AS:AS,'1.A-P6 DATA CD-3B ONLY'!$V:$V,$B11,'1.A-P6 DATA CD-3B ONLY'!$O:$O,'3-Contract Awards'!$X$2,'1.A-P6 DATA CD-3B ONLY'!$B:$B,$X$6,'1.A-P6 DATA CD-3B ONLY'!$Q:$Q,'3-Contract Awards'!$X$1,'1.A-P6 DATA CD-3B ONLY'!$G:$G,'3-Contract Awards'!$X$5)+SUMIFS('1.A-P6 DATA CD-3B ONLY'!AS:AS,'1.A-P6 DATA CD-3B ONLY'!$V:$V,$B11,'1.A-P6 DATA CD-3B ONLY'!$O:$O,'3-Contract Awards'!$X$2,'1.A-P6 DATA CD-3B ONLY'!$B:$B,$X$6,'1.A-P6 DATA CD-3B ONLY'!$Q:$Q,'3-Contract Awards'!$X$1,'1.A-P6 DATA CD-3B ONLY'!$G:$G,'3-Contract Awards'!$X$7)</f>
        <v>0</v>
      </c>
    </row>
    <row r="12" spans="2:24" x14ac:dyDescent="0.25">
      <c r="B12" s="39" t="s">
        <v>210</v>
      </c>
      <c r="C12" s="7">
        <f t="shared" si="2"/>
        <v>0.01</v>
      </c>
      <c r="D12" s="7">
        <f>SUMIFS('1.A-P6 DATA CD-3B ONLY'!AC:AC,'1.A-P6 DATA CD-3B ONLY'!$V:$V,$B12,'1.A-P6 DATA CD-3B ONLY'!$O:$O,'3-Contract Awards'!$X$2,'1.A-P6 DATA CD-3B ONLY'!$B:$B,$X$6,'1.A-P6 DATA CD-3B ONLY'!$Q:$Q,'3-Contract Awards'!$X$1,'1.A-P6 DATA CD-3B ONLY'!$G:$G,'3-Contract Awards'!$X$3)+SUMIFS('1.A-P6 DATA CD-3B ONLY'!AC:AC,'1.A-P6 DATA CD-3B ONLY'!$V:$V,$B12,'1.A-P6 DATA CD-3B ONLY'!$O:$O,'3-Contract Awards'!$X$2,'1.A-P6 DATA CD-3B ONLY'!$B:$B,$X$6,'1.A-P6 DATA CD-3B ONLY'!$Q:$Q,'3-Contract Awards'!$X$1,'1.A-P6 DATA CD-3B ONLY'!$G:$G,'3-Contract Awards'!$X$4)+SUMIFS('1.A-P6 DATA CD-3B ONLY'!AC:AC,'1.A-P6 DATA CD-3B ONLY'!$V:$V,$B12,'1.A-P6 DATA CD-3B ONLY'!$O:$O,'3-Contract Awards'!$X$2,'1.A-P6 DATA CD-3B ONLY'!$B:$B,$X$6,'1.A-P6 DATA CD-3B ONLY'!$Q:$Q,'3-Contract Awards'!$X$1,'1.A-P6 DATA CD-3B ONLY'!$G:$G,'3-Contract Awards'!$X$5)+SUMIFS('1.A-P6 DATA CD-3B ONLY'!AC:AC,'1.A-P6 DATA CD-3B ONLY'!$V:$V,$B12,'1.A-P6 DATA CD-3B ONLY'!$O:$O,'3-Contract Awards'!$X$2,'1.A-P6 DATA CD-3B ONLY'!$B:$B,$X$6,'1.A-P6 DATA CD-3B ONLY'!$Q:$Q,'3-Contract Awards'!$X$1,'1.A-P6 DATA CD-3B ONLY'!$G:$G,'3-Contract Awards'!$X$7)</f>
        <v>0</v>
      </c>
      <c r="E12" s="7">
        <f>SUMIFS('1.A-P6 DATA CD-3B ONLY'!AD:AD,'1.A-P6 DATA CD-3B ONLY'!$V:$V,$B12,'1.A-P6 DATA CD-3B ONLY'!$O:$O,'3-Contract Awards'!$X$2,'1.A-P6 DATA CD-3B ONLY'!$B:$B,$X$6,'1.A-P6 DATA CD-3B ONLY'!$Q:$Q,'3-Contract Awards'!$X$1,'1.A-P6 DATA CD-3B ONLY'!$G:$G,'3-Contract Awards'!$X$3)+SUMIFS('1.A-P6 DATA CD-3B ONLY'!AD:AD,'1.A-P6 DATA CD-3B ONLY'!$V:$V,$B12,'1.A-P6 DATA CD-3B ONLY'!$O:$O,'3-Contract Awards'!$X$2,'1.A-P6 DATA CD-3B ONLY'!$B:$B,$X$6,'1.A-P6 DATA CD-3B ONLY'!$Q:$Q,'3-Contract Awards'!$X$1,'1.A-P6 DATA CD-3B ONLY'!$G:$G,'3-Contract Awards'!$X$4)+SUMIFS('1.A-P6 DATA CD-3B ONLY'!AD:AD,'1.A-P6 DATA CD-3B ONLY'!$V:$V,$B12,'1.A-P6 DATA CD-3B ONLY'!$O:$O,'3-Contract Awards'!$X$2,'1.A-P6 DATA CD-3B ONLY'!$B:$B,$X$6,'1.A-P6 DATA CD-3B ONLY'!$Q:$Q,'3-Contract Awards'!$X$1,'1.A-P6 DATA CD-3B ONLY'!$G:$G,'3-Contract Awards'!$X$5)+SUMIFS('1.A-P6 DATA CD-3B ONLY'!AD:AD,'1.A-P6 DATA CD-3B ONLY'!$V:$V,$B12,'1.A-P6 DATA CD-3B ONLY'!$O:$O,'3-Contract Awards'!$X$2,'1.A-P6 DATA CD-3B ONLY'!$B:$B,$X$6,'1.A-P6 DATA CD-3B ONLY'!$Q:$Q,'3-Contract Awards'!$X$1,'1.A-P6 DATA CD-3B ONLY'!$G:$G,'3-Contract Awards'!$X$7)</f>
        <v>0</v>
      </c>
      <c r="F12" s="7">
        <f>SUMIFS('1.A-P6 DATA CD-3B ONLY'!AE:AE,'1.A-P6 DATA CD-3B ONLY'!$V:$V,$B12,'1.A-P6 DATA CD-3B ONLY'!$O:$O,'3-Contract Awards'!$X$2,'1.A-P6 DATA CD-3B ONLY'!$B:$B,$X$6,'1.A-P6 DATA CD-3B ONLY'!$Q:$Q,'3-Contract Awards'!$X$1,'1.A-P6 DATA CD-3B ONLY'!$G:$G,'3-Contract Awards'!$X$3)+SUMIFS('1.A-P6 DATA CD-3B ONLY'!AE:AE,'1.A-P6 DATA CD-3B ONLY'!$V:$V,$B12,'1.A-P6 DATA CD-3B ONLY'!$O:$O,'3-Contract Awards'!$X$2,'1.A-P6 DATA CD-3B ONLY'!$B:$B,$X$6,'1.A-P6 DATA CD-3B ONLY'!$Q:$Q,'3-Contract Awards'!$X$1,'1.A-P6 DATA CD-3B ONLY'!$G:$G,'3-Contract Awards'!$X$4)+SUMIFS('1.A-P6 DATA CD-3B ONLY'!AE:AE,'1.A-P6 DATA CD-3B ONLY'!$V:$V,$B12,'1.A-P6 DATA CD-3B ONLY'!$O:$O,'3-Contract Awards'!$X$2,'1.A-P6 DATA CD-3B ONLY'!$B:$B,$X$6,'1.A-P6 DATA CD-3B ONLY'!$Q:$Q,'3-Contract Awards'!$X$1,'1.A-P6 DATA CD-3B ONLY'!$G:$G,'3-Contract Awards'!$X$5)+SUMIFS('1.A-P6 DATA CD-3B ONLY'!AE:AE,'1.A-P6 DATA CD-3B ONLY'!$V:$V,$B12,'1.A-P6 DATA CD-3B ONLY'!$O:$O,'3-Contract Awards'!$X$2,'1.A-P6 DATA CD-3B ONLY'!$B:$B,$X$6,'1.A-P6 DATA CD-3B ONLY'!$Q:$Q,'3-Contract Awards'!$X$1,'1.A-P6 DATA CD-3B ONLY'!$G:$G,'3-Contract Awards'!$X$7)</f>
        <v>0</v>
      </c>
      <c r="G12" s="7">
        <f>SUMIFS('1.A-P6 DATA CD-3B ONLY'!AF:AF,'1.A-P6 DATA CD-3B ONLY'!$V:$V,$B12,'1.A-P6 DATA CD-3B ONLY'!$O:$O,'3-Contract Awards'!$X$2,'1.A-P6 DATA CD-3B ONLY'!$B:$B,$X$6,'1.A-P6 DATA CD-3B ONLY'!$Q:$Q,'3-Contract Awards'!$X$1,'1.A-P6 DATA CD-3B ONLY'!$G:$G,'3-Contract Awards'!$X$3)+SUMIFS('1.A-P6 DATA CD-3B ONLY'!AF:AF,'1.A-P6 DATA CD-3B ONLY'!$V:$V,$B12,'1.A-P6 DATA CD-3B ONLY'!$O:$O,'3-Contract Awards'!$X$2,'1.A-P6 DATA CD-3B ONLY'!$B:$B,$X$6,'1.A-P6 DATA CD-3B ONLY'!$Q:$Q,'3-Contract Awards'!$X$1,'1.A-P6 DATA CD-3B ONLY'!$G:$G,'3-Contract Awards'!$X$4)+SUMIFS('1.A-P6 DATA CD-3B ONLY'!AF:AF,'1.A-P6 DATA CD-3B ONLY'!$V:$V,$B12,'1.A-P6 DATA CD-3B ONLY'!$O:$O,'3-Contract Awards'!$X$2,'1.A-P6 DATA CD-3B ONLY'!$B:$B,$X$6,'1.A-P6 DATA CD-3B ONLY'!$Q:$Q,'3-Contract Awards'!$X$1,'1.A-P6 DATA CD-3B ONLY'!$G:$G,'3-Contract Awards'!$X$5)+SUMIFS('1.A-P6 DATA CD-3B ONLY'!AF:AF,'1.A-P6 DATA CD-3B ONLY'!$V:$V,$B12,'1.A-P6 DATA CD-3B ONLY'!$O:$O,'3-Contract Awards'!$X$2,'1.A-P6 DATA CD-3B ONLY'!$B:$B,$X$6,'1.A-P6 DATA CD-3B ONLY'!$Q:$Q,'3-Contract Awards'!$X$1,'1.A-P6 DATA CD-3B ONLY'!$G:$G,'3-Contract Awards'!$X$7)</f>
        <v>0</v>
      </c>
      <c r="H12" s="7">
        <f>SUMIFS('1.A-P6 DATA CD-3B ONLY'!AG:AG,'1.A-P6 DATA CD-3B ONLY'!$V:$V,$B12,'1.A-P6 DATA CD-3B ONLY'!$O:$O,'3-Contract Awards'!$X$2,'1.A-P6 DATA CD-3B ONLY'!$B:$B,$X$6,'1.A-P6 DATA CD-3B ONLY'!$Q:$Q,'3-Contract Awards'!$X$1,'1.A-P6 DATA CD-3B ONLY'!$G:$G,'3-Contract Awards'!$X$3)+SUMIFS('1.A-P6 DATA CD-3B ONLY'!AG:AG,'1.A-P6 DATA CD-3B ONLY'!$V:$V,$B12,'1.A-P6 DATA CD-3B ONLY'!$O:$O,'3-Contract Awards'!$X$2,'1.A-P6 DATA CD-3B ONLY'!$B:$B,$X$6,'1.A-P6 DATA CD-3B ONLY'!$Q:$Q,'3-Contract Awards'!$X$1,'1.A-P6 DATA CD-3B ONLY'!$G:$G,'3-Contract Awards'!$X$4)+SUMIFS('1.A-P6 DATA CD-3B ONLY'!AG:AG,'1.A-P6 DATA CD-3B ONLY'!$V:$V,$B12,'1.A-P6 DATA CD-3B ONLY'!$O:$O,'3-Contract Awards'!$X$2,'1.A-P6 DATA CD-3B ONLY'!$B:$B,$X$6,'1.A-P6 DATA CD-3B ONLY'!$Q:$Q,'3-Contract Awards'!$X$1,'1.A-P6 DATA CD-3B ONLY'!$G:$G,'3-Contract Awards'!$X$5)+SUMIFS('1.A-P6 DATA CD-3B ONLY'!AG:AG,'1.A-P6 DATA CD-3B ONLY'!$V:$V,$B12,'1.A-P6 DATA CD-3B ONLY'!$O:$O,'3-Contract Awards'!$X$2,'1.A-P6 DATA CD-3B ONLY'!$B:$B,$X$6,'1.A-P6 DATA CD-3B ONLY'!$Q:$Q,'3-Contract Awards'!$X$1,'1.A-P6 DATA CD-3B ONLY'!$G:$G,'3-Contract Awards'!$X$7)</f>
        <v>0</v>
      </c>
      <c r="I12" s="7">
        <f>SUMIFS('1.A-P6 DATA CD-3B ONLY'!AH:AH,'1.A-P6 DATA CD-3B ONLY'!$V:$V,$B12,'1.A-P6 DATA CD-3B ONLY'!$O:$O,'3-Contract Awards'!$X$2,'1.A-P6 DATA CD-3B ONLY'!$B:$B,$X$6,'1.A-P6 DATA CD-3B ONLY'!$Q:$Q,'3-Contract Awards'!$X$1,'1.A-P6 DATA CD-3B ONLY'!$G:$G,'3-Contract Awards'!$X$3)+SUMIFS('1.A-P6 DATA CD-3B ONLY'!AH:AH,'1.A-P6 DATA CD-3B ONLY'!$V:$V,$B12,'1.A-P6 DATA CD-3B ONLY'!$O:$O,'3-Contract Awards'!$X$2,'1.A-P6 DATA CD-3B ONLY'!$B:$B,$X$6,'1.A-P6 DATA CD-3B ONLY'!$Q:$Q,'3-Contract Awards'!$X$1,'1.A-P6 DATA CD-3B ONLY'!$G:$G,'3-Contract Awards'!$X$4)+SUMIFS('1.A-P6 DATA CD-3B ONLY'!AH:AH,'1.A-P6 DATA CD-3B ONLY'!$V:$V,$B12,'1.A-P6 DATA CD-3B ONLY'!$O:$O,'3-Contract Awards'!$X$2,'1.A-P6 DATA CD-3B ONLY'!$B:$B,$X$6,'1.A-P6 DATA CD-3B ONLY'!$Q:$Q,'3-Contract Awards'!$X$1,'1.A-P6 DATA CD-3B ONLY'!$G:$G,'3-Contract Awards'!$X$5)+SUMIFS('1.A-P6 DATA CD-3B ONLY'!AH:AH,'1.A-P6 DATA CD-3B ONLY'!$V:$V,$B12,'1.A-P6 DATA CD-3B ONLY'!$O:$O,'3-Contract Awards'!$X$2,'1.A-P6 DATA CD-3B ONLY'!$B:$B,$X$6,'1.A-P6 DATA CD-3B ONLY'!$Q:$Q,'3-Contract Awards'!$X$1,'1.A-P6 DATA CD-3B ONLY'!$G:$G,'3-Contract Awards'!$X$7)</f>
        <v>0</v>
      </c>
      <c r="J12" s="7">
        <f>SUMIFS('1.A-P6 DATA CD-3B ONLY'!AI:AI,'1.A-P6 DATA CD-3B ONLY'!$V:$V,$B12,'1.A-P6 DATA CD-3B ONLY'!$O:$O,'3-Contract Awards'!$X$2,'1.A-P6 DATA CD-3B ONLY'!$B:$B,$X$6,'1.A-P6 DATA CD-3B ONLY'!$Q:$Q,'3-Contract Awards'!$X$1,'1.A-P6 DATA CD-3B ONLY'!$G:$G,'3-Contract Awards'!$X$3)+SUMIFS('1.A-P6 DATA CD-3B ONLY'!AI:AI,'1.A-P6 DATA CD-3B ONLY'!$V:$V,$B12,'1.A-P6 DATA CD-3B ONLY'!$O:$O,'3-Contract Awards'!$X$2,'1.A-P6 DATA CD-3B ONLY'!$B:$B,$X$6,'1.A-P6 DATA CD-3B ONLY'!$Q:$Q,'3-Contract Awards'!$X$1,'1.A-P6 DATA CD-3B ONLY'!$G:$G,'3-Contract Awards'!$X$4)+SUMIFS('1.A-P6 DATA CD-3B ONLY'!AI:AI,'1.A-P6 DATA CD-3B ONLY'!$V:$V,$B12,'1.A-P6 DATA CD-3B ONLY'!$O:$O,'3-Contract Awards'!$X$2,'1.A-P6 DATA CD-3B ONLY'!$B:$B,$X$6,'1.A-P6 DATA CD-3B ONLY'!$Q:$Q,'3-Contract Awards'!$X$1,'1.A-P6 DATA CD-3B ONLY'!$G:$G,'3-Contract Awards'!$X$5)+SUMIFS('1.A-P6 DATA CD-3B ONLY'!AI:AI,'1.A-P6 DATA CD-3B ONLY'!$V:$V,$B12,'1.A-P6 DATA CD-3B ONLY'!$O:$O,'3-Contract Awards'!$X$2,'1.A-P6 DATA CD-3B ONLY'!$B:$B,$X$6,'1.A-P6 DATA CD-3B ONLY'!$Q:$Q,'3-Contract Awards'!$X$1,'1.A-P6 DATA CD-3B ONLY'!$G:$G,'3-Contract Awards'!$X$7)</f>
        <v>0.01</v>
      </c>
      <c r="K12" s="7">
        <f>SUMIFS('1.A-P6 DATA CD-3B ONLY'!AJ:AJ,'1.A-P6 DATA CD-3B ONLY'!$V:$V,$B12,'1.A-P6 DATA CD-3B ONLY'!$O:$O,'3-Contract Awards'!$X$2,'1.A-P6 DATA CD-3B ONLY'!$B:$B,$X$6,'1.A-P6 DATA CD-3B ONLY'!$Q:$Q,'3-Contract Awards'!$X$1,'1.A-P6 DATA CD-3B ONLY'!$G:$G,'3-Contract Awards'!$X$3)+SUMIFS('1.A-P6 DATA CD-3B ONLY'!AJ:AJ,'1.A-P6 DATA CD-3B ONLY'!$V:$V,$B12,'1.A-P6 DATA CD-3B ONLY'!$O:$O,'3-Contract Awards'!$X$2,'1.A-P6 DATA CD-3B ONLY'!$B:$B,$X$6,'1.A-P6 DATA CD-3B ONLY'!$Q:$Q,'3-Contract Awards'!$X$1,'1.A-P6 DATA CD-3B ONLY'!$G:$G,'3-Contract Awards'!$X$4)+SUMIFS('1.A-P6 DATA CD-3B ONLY'!AJ:AJ,'1.A-P6 DATA CD-3B ONLY'!$V:$V,$B12,'1.A-P6 DATA CD-3B ONLY'!$O:$O,'3-Contract Awards'!$X$2,'1.A-P6 DATA CD-3B ONLY'!$B:$B,$X$6,'1.A-P6 DATA CD-3B ONLY'!$Q:$Q,'3-Contract Awards'!$X$1,'1.A-P6 DATA CD-3B ONLY'!$G:$G,'3-Contract Awards'!$X$5)+SUMIFS('1.A-P6 DATA CD-3B ONLY'!AJ:AJ,'1.A-P6 DATA CD-3B ONLY'!$V:$V,$B12,'1.A-P6 DATA CD-3B ONLY'!$O:$O,'3-Contract Awards'!$X$2,'1.A-P6 DATA CD-3B ONLY'!$B:$B,$X$6,'1.A-P6 DATA CD-3B ONLY'!$Q:$Q,'3-Contract Awards'!$X$1,'1.A-P6 DATA CD-3B ONLY'!$G:$G,'3-Contract Awards'!$X$7)</f>
        <v>0</v>
      </c>
      <c r="L12" s="7">
        <f>SUMIFS('1.A-P6 DATA CD-3B ONLY'!AK:AK,'1.A-P6 DATA CD-3B ONLY'!$V:$V,$B12,'1.A-P6 DATA CD-3B ONLY'!$O:$O,'3-Contract Awards'!$X$2,'1.A-P6 DATA CD-3B ONLY'!$B:$B,$X$6,'1.A-P6 DATA CD-3B ONLY'!$Q:$Q,'3-Contract Awards'!$X$1,'1.A-P6 DATA CD-3B ONLY'!$G:$G,'3-Contract Awards'!$X$3)+SUMIFS('1.A-P6 DATA CD-3B ONLY'!AK:AK,'1.A-P6 DATA CD-3B ONLY'!$V:$V,$B12,'1.A-P6 DATA CD-3B ONLY'!$O:$O,'3-Contract Awards'!$X$2,'1.A-P6 DATA CD-3B ONLY'!$B:$B,$X$6,'1.A-P6 DATA CD-3B ONLY'!$Q:$Q,'3-Contract Awards'!$X$1,'1.A-P6 DATA CD-3B ONLY'!$G:$G,'3-Contract Awards'!$X$4)+SUMIFS('1.A-P6 DATA CD-3B ONLY'!AK:AK,'1.A-P6 DATA CD-3B ONLY'!$V:$V,$B12,'1.A-P6 DATA CD-3B ONLY'!$O:$O,'3-Contract Awards'!$X$2,'1.A-P6 DATA CD-3B ONLY'!$B:$B,$X$6,'1.A-P6 DATA CD-3B ONLY'!$Q:$Q,'3-Contract Awards'!$X$1,'1.A-P6 DATA CD-3B ONLY'!$G:$G,'3-Contract Awards'!$X$5)+SUMIFS('1.A-P6 DATA CD-3B ONLY'!AK:AK,'1.A-P6 DATA CD-3B ONLY'!$V:$V,$B12,'1.A-P6 DATA CD-3B ONLY'!$O:$O,'3-Contract Awards'!$X$2,'1.A-P6 DATA CD-3B ONLY'!$B:$B,$X$6,'1.A-P6 DATA CD-3B ONLY'!$Q:$Q,'3-Contract Awards'!$X$1,'1.A-P6 DATA CD-3B ONLY'!$G:$G,'3-Contract Awards'!$X$7)</f>
        <v>0</v>
      </c>
      <c r="M12" s="7">
        <f>SUMIFS('1.A-P6 DATA CD-3B ONLY'!AL:AL,'1.A-P6 DATA CD-3B ONLY'!$V:$V,$B12,'1.A-P6 DATA CD-3B ONLY'!$O:$O,'3-Contract Awards'!$X$2,'1.A-P6 DATA CD-3B ONLY'!$B:$B,$X$6,'1.A-P6 DATA CD-3B ONLY'!$Q:$Q,'3-Contract Awards'!$X$1,'1.A-P6 DATA CD-3B ONLY'!$G:$G,'3-Contract Awards'!$X$3)+SUMIFS('1.A-P6 DATA CD-3B ONLY'!AL:AL,'1.A-P6 DATA CD-3B ONLY'!$V:$V,$B12,'1.A-P6 DATA CD-3B ONLY'!$O:$O,'3-Contract Awards'!$X$2,'1.A-P6 DATA CD-3B ONLY'!$B:$B,$X$6,'1.A-P6 DATA CD-3B ONLY'!$Q:$Q,'3-Contract Awards'!$X$1,'1.A-P6 DATA CD-3B ONLY'!$G:$G,'3-Contract Awards'!$X$4)+SUMIFS('1.A-P6 DATA CD-3B ONLY'!AL:AL,'1.A-P6 DATA CD-3B ONLY'!$V:$V,$B12,'1.A-P6 DATA CD-3B ONLY'!$O:$O,'3-Contract Awards'!$X$2,'1.A-P6 DATA CD-3B ONLY'!$B:$B,$X$6,'1.A-P6 DATA CD-3B ONLY'!$Q:$Q,'3-Contract Awards'!$X$1,'1.A-P6 DATA CD-3B ONLY'!$G:$G,'3-Contract Awards'!$X$5)+SUMIFS('1.A-P6 DATA CD-3B ONLY'!AL:AL,'1.A-P6 DATA CD-3B ONLY'!$V:$V,$B12,'1.A-P6 DATA CD-3B ONLY'!$O:$O,'3-Contract Awards'!$X$2,'1.A-P6 DATA CD-3B ONLY'!$B:$B,$X$6,'1.A-P6 DATA CD-3B ONLY'!$Q:$Q,'3-Contract Awards'!$X$1,'1.A-P6 DATA CD-3B ONLY'!$G:$G,'3-Contract Awards'!$X$7)</f>
        <v>0</v>
      </c>
      <c r="N12" s="7">
        <f>SUMIFS('1.A-P6 DATA CD-3B ONLY'!AM:AM,'1.A-P6 DATA CD-3B ONLY'!$V:$V,$B12,'1.A-P6 DATA CD-3B ONLY'!$O:$O,'3-Contract Awards'!$X$2,'1.A-P6 DATA CD-3B ONLY'!$B:$B,$X$6,'1.A-P6 DATA CD-3B ONLY'!$Q:$Q,'3-Contract Awards'!$X$1,'1.A-P6 DATA CD-3B ONLY'!$G:$G,'3-Contract Awards'!$X$3)+SUMIFS('1.A-P6 DATA CD-3B ONLY'!AM:AM,'1.A-P6 DATA CD-3B ONLY'!$V:$V,$B12,'1.A-P6 DATA CD-3B ONLY'!$O:$O,'3-Contract Awards'!$X$2,'1.A-P6 DATA CD-3B ONLY'!$B:$B,$X$6,'1.A-P6 DATA CD-3B ONLY'!$Q:$Q,'3-Contract Awards'!$X$1,'1.A-P6 DATA CD-3B ONLY'!$G:$G,'3-Contract Awards'!$X$4)+SUMIFS('1.A-P6 DATA CD-3B ONLY'!AM:AM,'1.A-P6 DATA CD-3B ONLY'!$V:$V,$B12,'1.A-P6 DATA CD-3B ONLY'!$O:$O,'3-Contract Awards'!$X$2,'1.A-P6 DATA CD-3B ONLY'!$B:$B,$X$6,'1.A-P6 DATA CD-3B ONLY'!$Q:$Q,'3-Contract Awards'!$X$1,'1.A-P6 DATA CD-3B ONLY'!$G:$G,'3-Contract Awards'!$X$5)+SUMIFS('1.A-P6 DATA CD-3B ONLY'!AM:AM,'1.A-P6 DATA CD-3B ONLY'!$V:$V,$B12,'1.A-P6 DATA CD-3B ONLY'!$O:$O,'3-Contract Awards'!$X$2,'1.A-P6 DATA CD-3B ONLY'!$B:$B,$X$6,'1.A-P6 DATA CD-3B ONLY'!$Q:$Q,'3-Contract Awards'!$X$1,'1.A-P6 DATA CD-3B ONLY'!$G:$G,'3-Contract Awards'!$X$7)</f>
        <v>0</v>
      </c>
      <c r="O12" s="7">
        <f>SUMIFS('1.A-P6 DATA CD-3B ONLY'!AN:AN,'1.A-P6 DATA CD-3B ONLY'!$V:$V,$B12,'1.A-P6 DATA CD-3B ONLY'!$O:$O,'3-Contract Awards'!$X$2,'1.A-P6 DATA CD-3B ONLY'!$B:$B,$X$6,'1.A-P6 DATA CD-3B ONLY'!$Q:$Q,'3-Contract Awards'!$X$1,'1.A-P6 DATA CD-3B ONLY'!$G:$G,'3-Contract Awards'!$X$3)+SUMIFS('1.A-P6 DATA CD-3B ONLY'!AN:AN,'1.A-P6 DATA CD-3B ONLY'!$V:$V,$B12,'1.A-P6 DATA CD-3B ONLY'!$O:$O,'3-Contract Awards'!$X$2,'1.A-P6 DATA CD-3B ONLY'!$B:$B,$X$6,'1.A-P6 DATA CD-3B ONLY'!$Q:$Q,'3-Contract Awards'!$X$1,'1.A-P6 DATA CD-3B ONLY'!$G:$G,'3-Contract Awards'!$X$4)+SUMIFS('1.A-P6 DATA CD-3B ONLY'!AN:AN,'1.A-P6 DATA CD-3B ONLY'!$V:$V,$B12,'1.A-P6 DATA CD-3B ONLY'!$O:$O,'3-Contract Awards'!$X$2,'1.A-P6 DATA CD-3B ONLY'!$B:$B,$X$6,'1.A-P6 DATA CD-3B ONLY'!$Q:$Q,'3-Contract Awards'!$X$1,'1.A-P6 DATA CD-3B ONLY'!$G:$G,'3-Contract Awards'!$X$5)+SUMIFS('1.A-P6 DATA CD-3B ONLY'!AN:AN,'1.A-P6 DATA CD-3B ONLY'!$V:$V,$B12,'1.A-P6 DATA CD-3B ONLY'!$O:$O,'3-Contract Awards'!$X$2,'1.A-P6 DATA CD-3B ONLY'!$B:$B,$X$6,'1.A-P6 DATA CD-3B ONLY'!$Q:$Q,'3-Contract Awards'!$X$1,'1.A-P6 DATA CD-3B ONLY'!$G:$G,'3-Contract Awards'!$X$7)</f>
        <v>0</v>
      </c>
      <c r="P12" s="7">
        <f>SUMIFS('1.A-P6 DATA CD-3B ONLY'!AO:AO,'1.A-P6 DATA CD-3B ONLY'!$V:$V,$B12,'1.A-P6 DATA CD-3B ONLY'!$O:$O,'3-Contract Awards'!$X$2,'1.A-P6 DATA CD-3B ONLY'!$B:$B,$X$6,'1.A-P6 DATA CD-3B ONLY'!$Q:$Q,'3-Contract Awards'!$X$1,'1.A-P6 DATA CD-3B ONLY'!$G:$G,'3-Contract Awards'!$X$3)+SUMIFS('1.A-P6 DATA CD-3B ONLY'!AO:AO,'1.A-P6 DATA CD-3B ONLY'!$V:$V,$B12,'1.A-P6 DATA CD-3B ONLY'!$O:$O,'3-Contract Awards'!$X$2,'1.A-P6 DATA CD-3B ONLY'!$B:$B,$X$6,'1.A-P6 DATA CD-3B ONLY'!$Q:$Q,'3-Contract Awards'!$X$1,'1.A-P6 DATA CD-3B ONLY'!$G:$G,'3-Contract Awards'!$X$4)+SUMIFS('1.A-P6 DATA CD-3B ONLY'!AO:AO,'1.A-P6 DATA CD-3B ONLY'!$V:$V,$B12,'1.A-P6 DATA CD-3B ONLY'!$O:$O,'3-Contract Awards'!$X$2,'1.A-P6 DATA CD-3B ONLY'!$B:$B,$X$6,'1.A-P6 DATA CD-3B ONLY'!$Q:$Q,'3-Contract Awards'!$X$1,'1.A-P6 DATA CD-3B ONLY'!$G:$G,'3-Contract Awards'!$X$5)+SUMIFS('1.A-P6 DATA CD-3B ONLY'!AO:AO,'1.A-P6 DATA CD-3B ONLY'!$V:$V,$B12,'1.A-P6 DATA CD-3B ONLY'!$O:$O,'3-Contract Awards'!$X$2,'1.A-P6 DATA CD-3B ONLY'!$B:$B,$X$6,'1.A-P6 DATA CD-3B ONLY'!$Q:$Q,'3-Contract Awards'!$X$1,'1.A-P6 DATA CD-3B ONLY'!$G:$G,'3-Contract Awards'!$X$7)</f>
        <v>0</v>
      </c>
      <c r="Q12" s="7">
        <f>SUMIFS('1.A-P6 DATA CD-3B ONLY'!AP:AP,'1.A-P6 DATA CD-3B ONLY'!$V:$V,$B12,'1.A-P6 DATA CD-3B ONLY'!$O:$O,'3-Contract Awards'!$X$2,'1.A-P6 DATA CD-3B ONLY'!$B:$B,$X$6,'1.A-P6 DATA CD-3B ONLY'!$Q:$Q,'3-Contract Awards'!$X$1,'1.A-P6 DATA CD-3B ONLY'!$G:$G,'3-Contract Awards'!$X$3)+SUMIFS('1.A-P6 DATA CD-3B ONLY'!AP:AP,'1.A-P6 DATA CD-3B ONLY'!$V:$V,$B12,'1.A-P6 DATA CD-3B ONLY'!$O:$O,'3-Contract Awards'!$X$2,'1.A-P6 DATA CD-3B ONLY'!$B:$B,$X$6,'1.A-P6 DATA CD-3B ONLY'!$Q:$Q,'3-Contract Awards'!$X$1,'1.A-P6 DATA CD-3B ONLY'!$G:$G,'3-Contract Awards'!$X$4)+SUMIFS('1.A-P6 DATA CD-3B ONLY'!AP:AP,'1.A-P6 DATA CD-3B ONLY'!$V:$V,$B12,'1.A-P6 DATA CD-3B ONLY'!$O:$O,'3-Contract Awards'!$X$2,'1.A-P6 DATA CD-3B ONLY'!$B:$B,$X$6,'1.A-P6 DATA CD-3B ONLY'!$Q:$Q,'3-Contract Awards'!$X$1,'1.A-P6 DATA CD-3B ONLY'!$G:$G,'3-Contract Awards'!$X$5)+SUMIFS('1.A-P6 DATA CD-3B ONLY'!AP:AP,'1.A-P6 DATA CD-3B ONLY'!$V:$V,$B12,'1.A-P6 DATA CD-3B ONLY'!$O:$O,'3-Contract Awards'!$X$2,'1.A-P6 DATA CD-3B ONLY'!$B:$B,$X$6,'1.A-P6 DATA CD-3B ONLY'!$Q:$Q,'3-Contract Awards'!$X$1,'1.A-P6 DATA CD-3B ONLY'!$G:$G,'3-Contract Awards'!$X$7)</f>
        <v>0</v>
      </c>
      <c r="R12" s="7">
        <f>SUMIFS('1.A-P6 DATA CD-3B ONLY'!AQ:AQ,'1.A-P6 DATA CD-3B ONLY'!$V:$V,$B12,'1.A-P6 DATA CD-3B ONLY'!$O:$O,'3-Contract Awards'!$X$2,'1.A-P6 DATA CD-3B ONLY'!$B:$B,$X$6,'1.A-P6 DATA CD-3B ONLY'!$Q:$Q,'3-Contract Awards'!$X$1,'1.A-P6 DATA CD-3B ONLY'!$G:$G,'3-Contract Awards'!$X$3)+SUMIFS('1.A-P6 DATA CD-3B ONLY'!AQ:AQ,'1.A-P6 DATA CD-3B ONLY'!$V:$V,$B12,'1.A-P6 DATA CD-3B ONLY'!$O:$O,'3-Contract Awards'!$X$2,'1.A-P6 DATA CD-3B ONLY'!$B:$B,$X$6,'1.A-P6 DATA CD-3B ONLY'!$Q:$Q,'3-Contract Awards'!$X$1,'1.A-P6 DATA CD-3B ONLY'!$G:$G,'3-Contract Awards'!$X$4)+SUMIFS('1.A-P6 DATA CD-3B ONLY'!AQ:AQ,'1.A-P6 DATA CD-3B ONLY'!$V:$V,$B12,'1.A-P6 DATA CD-3B ONLY'!$O:$O,'3-Contract Awards'!$X$2,'1.A-P6 DATA CD-3B ONLY'!$B:$B,$X$6,'1.A-P6 DATA CD-3B ONLY'!$Q:$Q,'3-Contract Awards'!$X$1,'1.A-P6 DATA CD-3B ONLY'!$G:$G,'3-Contract Awards'!$X$5)+SUMIFS('1.A-P6 DATA CD-3B ONLY'!AQ:AQ,'1.A-P6 DATA CD-3B ONLY'!$V:$V,$B12,'1.A-P6 DATA CD-3B ONLY'!$O:$O,'3-Contract Awards'!$X$2,'1.A-P6 DATA CD-3B ONLY'!$B:$B,$X$6,'1.A-P6 DATA CD-3B ONLY'!$Q:$Q,'3-Contract Awards'!$X$1,'1.A-P6 DATA CD-3B ONLY'!$G:$G,'3-Contract Awards'!$X$7)</f>
        <v>0</v>
      </c>
      <c r="S12" s="7">
        <f>SUMIFS('1.A-P6 DATA CD-3B ONLY'!AR:AR,'1.A-P6 DATA CD-3B ONLY'!$V:$V,$B12,'1.A-P6 DATA CD-3B ONLY'!$O:$O,'3-Contract Awards'!$X$2,'1.A-P6 DATA CD-3B ONLY'!$B:$B,$X$6,'1.A-P6 DATA CD-3B ONLY'!$Q:$Q,'3-Contract Awards'!$X$1,'1.A-P6 DATA CD-3B ONLY'!$G:$G,'3-Contract Awards'!$X$3)+SUMIFS('1.A-P6 DATA CD-3B ONLY'!AR:AR,'1.A-P6 DATA CD-3B ONLY'!$V:$V,$B12,'1.A-P6 DATA CD-3B ONLY'!$O:$O,'3-Contract Awards'!$X$2,'1.A-P6 DATA CD-3B ONLY'!$B:$B,$X$6,'1.A-P6 DATA CD-3B ONLY'!$Q:$Q,'3-Contract Awards'!$X$1,'1.A-P6 DATA CD-3B ONLY'!$G:$G,'3-Contract Awards'!$X$4)+SUMIFS('1.A-P6 DATA CD-3B ONLY'!AR:AR,'1.A-P6 DATA CD-3B ONLY'!$V:$V,$B12,'1.A-P6 DATA CD-3B ONLY'!$O:$O,'3-Contract Awards'!$X$2,'1.A-P6 DATA CD-3B ONLY'!$B:$B,$X$6,'1.A-P6 DATA CD-3B ONLY'!$Q:$Q,'3-Contract Awards'!$X$1,'1.A-P6 DATA CD-3B ONLY'!$G:$G,'3-Contract Awards'!$X$5)+SUMIFS('1.A-P6 DATA CD-3B ONLY'!AR:AR,'1.A-P6 DATA CD-3B ONLY'!$V:$V,$B12,'1.A-P6 DATA CD-3B ONLY'!$O:$O,'3-Contract Awards'!$X$2,'1.A-P6 DATA CD-3B ONLY'!$B:$B,$X$6,'1.A-P6 DATA CD-3B ONLY'!$Q:$Q,'3-Contract Awards'!$X$1,'1.A-P6 DATA CD-3B ONLY'!$G:$G,'3-Contract Awards'!$X$7)</f>
        <v>0</v>
      </c>
      <c r="T12" s="7">
        <f>SUMIFS('1.A-P6 DATA CD-3B ONLY'!AS:AS,'1.A-P6 DATA CD-3B ONLY'!$V:$V,$B12,'1.A-P6 DATA CD-3B ONLY'!$O:$O,'3-Contract Awards'!$X$2,'1.A-P6 DATA CD-3B ONLY'!$B:$B,$X$6,'1.A-P6 DATA CD-3B ONLY'!$Q:$Q,'3-Contract Awards'!$X$1,'1.A-P6 DATA CD-3B ONLY'!$G:$G,'3-Contract Awards'!$X$3)+SUMIFS('1.A-P6 DATA CD-3B ONLY'!AS:AS,'1.A-P6 DATA CD-3B ONLY'!$V:$V,$B12,'1.A-P6 DATA CD-3B ONLY'!$O:$O,'3-Contract Awards'!$X$2,'1.A-P6 DATA CD-3B ONLY'!$B:$B,$X$6,'1.A-P6 DATA CD-3B ONLY'!$Q:$Q,'3-Contract Awards'!$X$1,'1.A-P6 DATA CD-3B ONLY'!$G:$G,'3-Contract Awards'!$X$4)+SUMIFS('1.A-P6 DATA CD-3B ONLY'!AS:AS,'1.A-P6 DATA CD-3B ONLY'!$V:$V,$B12,'1.A-P6 DATA CD-3B ONLY'!$O:$O,'3-Contract Awards'!$X$2,'1.A-P6 DATA CD-3B ONLY'!$B:$B,$X$6,'1.A-P6 DATA CD-3B ONLY'!$Q:$Q,'3-Contract Awards'!$X$1,'1.A-P6 DATA CD-3B ONLY'!$G:$G,'3-Contract Awards'!$X$5)+SUMIFS('1.A-P6 DATA CD-3B ONLY'!AS:AS,'1.A-P6 DATA CD-3B ONLY'!$V:$V,$B12,'1.A-P6 DATA CD-3B ONLY'!$O:$O,'3-Contract Awards'!$X$2,'1.A-P6 DATA CD-3B ONLY'!$B:$B,$X$6,'1.A-P6 DATA CD-3B ONLY'!$Q:$Q,'3-Contract Awards'!$X$1,'1.A-P6 DATA CD-3B ONLY'!$G:$G,'3-Contract Awards'!$X$7)</f>
        <v>0</v>
      </c>
    </row>
    <row r="13" spans="2:24" x14ac:dyDescent="0.25">
      <c r="B13" s="39" t="s">
        <v>211</v>
      </c>
      <c r="C13" s="7">
        <f t="shared" si="2"/>
        <v>0.01</v>
      </c>
      <c r="D13" s="7">
        <f>SUMIFS('1.A-P6 DATA CD-3B ONLY'!AC:AC,'1.A-P6 DATA CD-3B ONLY'!$V:$V,$B13,'1.A-P6 DATA CD-3B ONLY'!$O:$O,'3-Contract Awards'!$X$2,'1.A-P6 DATA CD-3B ONLY'!$B:$B,$X$6,'1.A-P6 DATA CD-3B ONLY'!$Q:$Q,'3-Contract Awards'!$X$1,'1.A-P6 DATA CD-3B ONLY'!$G:$G,'3-Contract Awards'!$X$3)+SUMIFS('1.A-P6 DATA CD-3B ONLY'!AC:AC,'1.A-P6 DATA CD-3B ONLY'!$V:$V,$B13,'1.A-P6 DATA CD-3B ONLY'!$O:$O,'3-Contract Awards'!$X$2,'1.A-P6 DATA CD-3B ONLY'!$B:$B,$X$6,'1.A-P6 DATA CD-3B ONLY'!$Q:$Q,'3-Contract Awards'!$X$1,'1.A-P6 DATA CD-3B ONLY'!$G:$G,'3-Contract Awards'!$X$4)+SUMIFS('1.A-P6 DATA CD-3B ONLY'!AC:AC,'1.A-P6 DATA CD-3B ONLY'!$V:$V,$B13,'1.A-P6 DATA CD-3B ONLY'!$O:$O,'3-Contract Awards'!$X$2,'1.A-P6 DATA CD-3B ONLY'!$B:$B,$X$6,'1.A-P6 DATA CD-3B ONLY'!$Q:$Q,'3-Contract Awards'!$X$1,'1.A-P6 DATA CD-3B ONLY'!$G:$G,'3-Contract Awards'!$X$5)+SUMIFS('1.A-P6 DATA CD-3B ONLY'!AC:AC,'1.A-P6 DATA CD-3B ONLY'!$V:$V,$B13,'1.A-P6 DATA CD-3B ONLY'!$O:$O,'3-Contract Awards'!$X$2,'1.A-P6 DATA CD-3B ONLY'!$B:$B,$X$6,'1.A-P6 DATA CD-3B ONLY'!$Q:$Q,'3-Contract Awards'!$X$1,'1.A-P6 DATA CD-3B ONLY'!$G:$G,'3-Contract Awards'!$X$7)</f>
        <v>0</v>
      </c>
      <c r="E13" s="7">
        <f>SUMIFS('1.A-P6 DATA CD-3B ONLY'!AD:AD,'1.A-P6 DATA CD-3B ONLY'!$V:$V,$B13,'1.A-P6 DATA CD-3B ONLY'!$O:$O,'3-Contract Awards'!$X$2,'1.A-P6 DATA CD-3B ONLY'!$B:$B,$X$6,'1.A-P6 DATA CD-3B ONLY'!$Q:$Q,'3-Contract Awards'!$X$1,'1.A-P6 DATA CD-3B ONLY'!$G:$G,'3-Contract Awards'!$X$3)+SUMIFS('1.A-P6 DATA CD-3B ONLY'!AD:AD,'1.A-P6 DATA CD-3B ONLY'!$V:$V,$B13,'1.A-P6 DATA CD-3B ONLY'!$O:$O,'3-Contract Awards'!$X$2,'1.A-P6 DATA CD-3B ONLY'!$B:$B,$X$6,'1.A-P6 DATA CD-3B ONLY'!$Q:$Q,'3-Contract Awards'!$X$1,'1.A-P6 DATA CD-3B ONLY'!$G:$G,'3-Contract Awards'!$X$4)+SUMIFS('1.A-P6 DATA CD-3B ONLY'!AD:AD,'1.A-P6 DATA CD-3B ONLY'!$V:$V,$B13,'1.A-P6 DATA CD-3B ONLY'!$O:$O,'3-Contract Awards'!$X$2,'1.A-P6 DATA CD-3B ONLY'!$B:$B,$X$6,'1.A-P6 DATA CD-3B ONLY'!$Q:$Q,'3-Contract Awards'!$X$1,'1.A-P6 DATA CD-3B ONLY'!$G:$G,'3-Contract Awards'!$X$5)+SUMIFS('1.A-P6 DATA CD-3B ONLY'!AD:AD,'1.A-P6 DATA CD-3B ONLY'!$V:$V,$B13,'1.A-P6 DATA CD-3B ONLY'!$O:$O,'3-Contract Awards'!$X$2,'1.A-P6 DATA CD-3B ONLY'!$B:$B,$X$6,'1.A-P6 DATA CD-3B ONLY'!$Q:$Q,'3-Contract Awards'!$X$1,'1.A-P6 DATA CD-3B ONLY'!$G:$G,'3-Contract Awards'!$X$7)</f>
        <v>0</v>
      </c>
      <c r="F13" s="7">
        <f>SUMIFS('1.A-P6 DATA CD-3B ONLY'!AE:AE,'1.A-P6 DATA CD-3B ONLY'!$V:$V,$B13,'1.A-P6 DATA CD-3B ONLY'!$O:$O,'3-Contract Awards'!$X$2,'1.A-P6 DATA CD-3B ONLY'!$B:$B,$X$6,'1.A-P6 DATA CD-3B ONLY'!$Q:$Q,'3-Contract Awards'!$X$1,'1.A-P6 DATA CD-3B ONLY'!$G:$G,'3-Contract Awards'!$X$3)+SUMIFS('1.A-P6 DATA CD-3B ONLY'!AE:AE,'1.A-P6 DATA CD-3B ONLY'!$V:$V,$B13,'1.A-P6 DATA CD-3B ONLY'!$O:$O,'3-Contract Awards'!$X$2,'1.A-P6 DATA CD-3B ONLY'!$B:$B,$X$6,'1.A-P6 DATA CD-3B ONLY'!$Q:$Q,'3-Contract Awards'!$X$1,'1.A-P6 DATA CD-3B ONLY'!$G:$G,'3-Contract Awards'!$X$4)+SUMIFS('1.A-P6 DATA CD-3B ONLY'!AE:AE,'1.A-P6 DATA CD-3B ONLY'!$V:$V,$B13,'1.A-P6 DATA CD-3B ONLY'!$O:$O,'3-Contract Awards'!$X$2,'1.A-P6 DATA CD-3B ONLY'!$B:$B,$X$6,'1.A-P6 DATA CD-3B ONLY'!$Q:$Q,'3-Contract Awards'!$X$1,'1.A-P6 DATA CD-3B ONLY'!$G:$G,'3-Contract Awards'!$X$5)+SUMIFS('1.A-P6 DATA CD-3B ONLY'!AE:AE,'1.A-P6 DATA CD-3B ONLY'!$V:$V,$B13,'1.A-P6 DATA CD-3B ONLY'!$O:$O,'3-Contract Awards'!$X$2,'1.A-P6 DATA CD-3B ONLY'!$B:$B,$X$6,'1.A-P6 DATA CD-3B ONLY'!$Q:$Q,'3-Contract Awards'!$X$1,'1.A-P6 DATA CD-3B ONLY'!$G:$G,'3-Contract Awards'!$X$7)</f>
        <v>0</v>
      </c>
      <c r="G13" s="7">
        <f>SUMIFS('1.A-P6 DATA CD-3B ONLY'!AF:AF,'1.A-P6 DATA CD-3B ONLY'!$V:$V,$B13,'1.A-P6 DATA CD-3B ONLY'!$O:$O,'3-Contract Awards'!$X$2,'1.A-P6 DATA CD-3B ONLY'!$B:$B,$X$6,'1.A-P6 DATA CD-3B ONLY'!$Q:$Q,'3-Contract Awards'!$X$1,'1.A-P6 DATA CD-3B ONLY'!$G:$G,'3-Contract Awards'!$X$3)+SUMIFS('1.A-P6 DATA CD-3B ONLY'!AF:AF,'1.A-P6 DATA CD-3B ONLY'!$V:$V,$B13,'1.A-P6 DATA CD-3B ONLY'!$O:$O,'3-Contract Awards'!$X$2,'1.A-P6 DATA CD-3B ONLY'!$B:$B,$X$6,'1.A-P6 DATA CD-3B ONLY'!$Q:$Q,'3-Contract Awards'!$X$1,'1.A-P6 DATA CD-3B ONLY'!$G:$G,'3-Contract Awards'!$X$4)+SUMIFS('1.A-P6 DATA CD-3B ONLY'!AF:AF,'1.A-P6 DATA CD-3B ONLY'!$V:$V,$B13,'1.A-P6 DATA CD-3B ONLY'!$O:$O,'3-Contract Awards'!$X$2,'1.A-P6 DATA CD-3B ONLY'!$B:$B,$X$6,'1.A-P6 DATA CD-3B ONLY'!$Q:$Q,'3-Contract Awards'!$X$1,'1.A-P6 DATA CD-3B ONLY'!$G:$G,'3-Contract Awards'!$X$5)+SUMIFS('1.A-P6 DATA CD-3B ONLY'!AF:AF,'1.A-P6 DATA CD-3B ONLY'!$V:$V,$B13,'1.A-P6 DATA CD-3B ONLY'!$O:$O,'3-Contract Awards'!$X$2,'1.A-P6 DATA CD-3B ONLY'!$B:$B,$X$6,'1.A-P6 DATA CD-3B ONLY'!$Q:$Q,'3-Contract Awards'!$X$1,'1.A-P6 DATA CD-3B ONLY'!$G:$G,'3-Contract Awards'!$X$7)</f>
        <v>0</v>
      </c>
      <c r="H13" s="7">
        <f>SUMIFS('1.A-P6 DATA CD-3B ONLY'!AG:AG,'1.A-P6 DATA CD-3B ONLY'!$V:$V,$B13,'1.A-P6 DATA CD-3B ONLY'!$O:$O,'3-Contract Awards'!$X$2,'1.A-P6 DATA CD-3B ONLY'!$B:$B,$X$6,'1.A-P6 DATA CD-3B ONLY'!$Q:$Q,'3-Contract Awards'!$X$1,'1.A-P6 DATA CD-3B ONLY'!$G:$G,'3-Contract Awards'!$X$3)+SUMIFS('1.A-P6 DATA CD-3B ONLY'!AG:AG,'1.A-P6 DATA CD-3B ONLY'!$V:$V,$B13,'1.A-P6 DATA CD-3B ONLY'!$O:$O,'3-Contract Awards'!$X$2,'1.A-P6 DATA CD-3B ONLY'!$B:$B,$X$6,'1.A-P6 DATA CD-3B ONLY'!$Q:$Q,'3-Contract Awards'!$X$1,'1.A-P6 DATA CD-3B ONLY'!$G:$G,'3-Contract Awards'!$X$4)+SUMIFS('1.A-P6 DATA CD-3B ONLY'!AG:AG,'1.A-P6 DATA CD-3B ONLY'!$V:$V,$B13,'1.A-P6 DATA CD-3B ONLY'!$O:$O,'3-Contract Awards'!$X$2,'1.A-P6 DATA CD-3B ONLY'!$B:$B,$X$6,'1.A-P6 DATA CD-3B ONLY'!$Q:$Q,'3-Contract Awards'!$X$1,'1.A-P6 DATA CD-3B ONLY'!$G:$G,'3-Contract Awards'!$X$5)+SUMIFS('1.A-P6 DATA CD-3B ONLY'!AG:AG,'1.A-P6 DATA CD-3B ONLY'!$V:$V,$B13,'1.A-P6 DATA CD-3B ONLY'!$O:$O,'3-Contract Awards'!$X$2,'1.A-P6 DATA CD-3B ONLY'!$B:$B,$X$6,'1.A-P6 DATA CD-3B ONLY'!$Q:$Q,'3-Contract Awards'!$X$1,'1.A-P6 DATA CD-3B ONLY'!$G:$G,'3-Contract Awards'!$X$7)</f>
        <v>0</v>
      </c>
      <c r="I13" s="7">
        <f>SUMIFS('1.A-P6 DATA CD-3B ONLY'!AH:AH,'1.A-P6 DATA CD-3B ONLY'!$V:$V,$B13,'1.A-P6 DATA CD-3B ONLY'!$O:$O,'3-Contract Awards'!$X$2,'1.A-P6 DATA CD-3B ONLY'!$B:$B,$X$6,'1.A-P6 DATA CD-3B ONLY'!$Q:$Q,'3-Contract Awards'!$X$1,'1.A-P6 DATA CD-3B ONLY'!$G:$G,'3-Contract Awards'!$X$3)+SUMIFS('1.A-P6 DATA CD-3B ONLY'!AH:AH,'1.A-P6 DATA CD-3B ONLY'!$V:$V,$B13,'1.A-P6 DATA CD-3B ONLY'!$O:$O,'3-Contract Awards'!$X$2,'1.A-P6 DATA CD-3B ONLY'!$B:$B,$X$6,'1.A-P6 DATA CD-3B ONLY'!$Q:$Q,'3-Contract Awards'!$X$1,'1.A-P6 DATA CD-3B ONLY'!$G:$G,'3-Contract Awards'!$X$4)+SUMIFS('1.A-P6 DATA CD-3B ONLY'!AH:AH,'1.A-P6 DATA CD-3B ONLY'!$V:$V,$B13,'1.A-P6 DATA CD-3B ONLY'!$O:$O,'3-Contract Awards'!$X$2,'1.A-P6 DATA CD-3B ONLY'!$B:$B,$X$6,'1.A-P6 DATA CD-3B ONLY'!$Q:$Q,'3-Contract Awards'!$X$1,'1.A-P6 DATA CD-3B ONLY'!$G:$G,'3-Contract Awards'!$X$5)+SUMIFS('1.A-P6 DATA CD-3B ONLY'!AH:AH,'1.A-P6 DATA CD-3B ONLY'!$V:$V,$B13,'1.A-P6 DATA CD-3B ONLY'!$O:$O,'3-Contract Awards'!$X$2,'1.A-P6 DATA CD-3B ONLY'!$B:$B,$X$6,'1.A-P6 DATA CD-3B ONLY'!$Q:$Q,'3-Contract Awards'!$X$1,'1.A-P6 DATA CD-3B ONLY'!$G:$G,'3-Contract Awards'!$X$7)</f>
        <v>0</v>
      </c>
      <c r="J13" s="7">
        <f>SUMIFS('1.A-P6 DATA CD-3B ONLY'!AI:AI,'1.A-P6 DATA CD-3B ONLY'!$V:$V,$B13,'1.A-P6 DATA CD-3B ONLY'!$O:$O,'3-Contract Awards'!$X$2,'1.A-P6 DATA CD-3B ONLY'!$B:$B,$X$6,'1.A-P6 DATA CD-3B ONLY'!$Q:$Q,'3-Contract Awards'!$X$1,'1.A-P6 DATA CD-3B ONLY'!$G:$G,'3-Contract Awards'!$X$3)+SUMIFS('1.A-P6 DATA CD-3B ONLY'!AI:AI,'1.A-P6 DATA CD-3B ONLY'!$V:$V,$B13,'1.A-P6 DATA CD-3B ONLY'!$O:$O,'3-Contract Awards'!$X$2,'1.A-P6 DATA CD-3B ONLY'!$B:$B,$X$6,'1.A-P6 DATA CD-3B ONLY'!$Q:$Q,'3-Contract Awards'!$X$1,'1.A-P6 DATA CD-3B ONLY'!$G:$G,'3-Contract Awards'!$X$4)+SUMIFS('1.A-P6 DATA CD-3B ONLY'!AI:AI,'1.A-P6 DATA CD-3B ONLY'!$V:$V,$B13,'1.A-P6 DATA CD-3B ONLY'!$O:$O,'3-Contract Awards'!$X$2,'1.A-P6 DATA CD-3B ONLY'!$B:$B,$X$6,'1.A-P6 DATA CD-3B ONLY'!$Q:$Q,'3-Contract Awards'!$X$1,'1.A-P6 DATA CD-3B ONLY'!$G:$G,'3-Contract Awards'!$X$5)+SUMIFS('1.A-P6 DATA CD-3B ONLY'!AI:AI,'1.A-P6 DATA CD-3B ONLY'!$V:$V,$B13,'1.A-P6 DATA CD-3B ONLY'!$O:$O,'3-Contract Awards'!$X$2,'1.A-P6 DATA CD-3B ONLY'!$B:$B,$X$6,'1.A-P6 DATA CD-3B ONLY'!$Q:$Q,'3-Contract Awards'!$X$1,'1.A-P6 DATA CD-3B ONLY'!$G:$G,'3-Contract Awards'!$X$7)</f>
        <v>0.01</v>
      </c>
      <c r="K13" s="7">
        <f>SUMIFS('1.A-P6 DATA CD-3B ONLY'!AJ:AJ,'1.A-P6 DATA CD-3B ONLY'!$V:$V,$B13,'1.A-P6 DATA CD-3B ONLY'!$O:$O,'3-Contract Awards'!$X$2,'1.A-P6 DATA CD-3B ONLY'!$B:$B,$X$6,'1.A-P6 DATA CD-3B ONLY'!$Q:$Q,'3-Contract Awards'!$X$1,'1.A-P6 DATA CD-3B ONLY'!$G:$G,'3-Contract Awards'!$X$3)+SUMIFS('1.A-P6 DATA CD-3B ONLY'!AJ:AJ,'1.A-P6 DATA CD-3B ONLY'!$V:$V,$B13,'1.A-P6 DATA CD-3B ONLY'!$O:$O,'3-Contract Awards'!$X$2,'1.A-P6 DATA CD-3B ONLY'!$B:$B,$X$6,'1.A-P6 DATA CD-3B ONLY'!$Q:$Q,'3-Contract Awards'!$X$1,'1.A-P6 DATA CD-3B ONLY'!$G:$G,'3-Contract Awards'!$X$4)+SUMIFS('1.A-P6 DATA CD-3B ONLY'!AJ:AJ,'1.A-P6 DATA CD-3B ONLY'!$V:$V,$B13,'1.A-P6 DATA CD-3B ONLY'!$O:$O,'3-Contract Awards'!$X$2,'1.A-P6 DATA CD-3B ONLY'!$B:$B,$X$6,'1.A-P6 DATA CD-3B ONLY'!$Q:$Q,'3-Contract Awards'!$X$1,'1.A-P6 DATA CD-3B ONLY'!$G:$G,'3-Contract Awards'!$X$5)+SUMIFS('1.A-P6 DATA CD-3B ONLY'!AJ:AJ,'1.A-P6 DATA CD-3B ONLY'!$V:$V,$B13,'1.A-P6 DATA CD-3B ONLY'!$O:$O,'3-Contract Awards'!$X$2,'1.A-P6 DATA CD-3B ONLY'!$B:$B,$X$6,'1.A-P6 DATA CD-3B ONLY'!$Q:$Q,'3-Contract Awards'!$X$1,'1.A-P6 DATA CD-3B ONLY'!$G:$G,'3-Contract Awards'!$X$7)</f>
        <v>0</v>
      </c>
      <c r="L13" s="7">
        <f>SUMIFS('1.A-P6 DATA CD-3B ONLY'!AK:AK,'1.A-P6 DATA CD-3B ONLY'!$V:$V,$B13,'1.A-P6 DATA CD-3B ONLY'!$O:$O,'3-Contract Awards'!$X$2,'1.A-P6 DATA CD-3B ONLY'!$B:$B,$X$6,'1.A-P6 DATA CD-3B ONLY'!$Q:$Q,'3-Contract Awards'!$X$1,'1.A-P6 DATA CD-3B ONLY'!$G:$G,'3-Contract Awards'!$X$3)+SUMIFS('1.A-P6 DATA CD-3B ONLY'!AK:AK,'1.A-P6 DATA CD-3B ONLY'!$V:$V,$B13,'1.A-P6 DATA CD-3B ONLY'!$O:$O,'3-Contract Awards'!$X$2,'1.A-P6 DATA CD-3B ONLY'!$B:$B,$X$6,'1.A-P6 DATA CD-3B ONLY'!$Q:$Q,'3-Contract Awards'!$X$1,'1.A-P6 DATA CD-3B ONLY'!$G:$G,'3-Contract Awards'!$X$4)+SUMIFS('1.A-P6 DATA CD-3B ONLY'!AK:AK,'1.A-P6 DATA CD-3B ONLY'!$V:$V,$B13,'1.A-P6 DATA CD-3B ONLY'!$O:$O,'3-Contract Awards'!$X$2,'1.A-P6 DATA CD-3B ONLY'!$B:$B,$X$6,'1.A-P6 DATA CD-3B ONLY'!$Q:$Q,'3-Contract Awards'!$X$1,'1.A-P6 DATA CD-3B ONLY'!$G:$G,'3-Contract Awards'!$X$5)+SUMIFS('1.A-P6 DATA CD-3B ONLY'!AK:AK,'1.A-P6 DATA CD-3B ONLY'!$V:$V,$B13,'1.A-P6 DATA CD-3B ONLY'!$O:$O,'3-Contract Awards'!$X$2,'1.A-P6 DATA CD-3B ONLY'!$B:$B,$X$6,'1.A-P6 DATA CD-3B ONLY'!$Q:$Q,'3-Contract Awards'!$X$1,'1.A-P6 DATA CD-3B ONLY'!$G:$G,'3-Contract Awards'!$X$7)</f>
        <v>0</v>
      </c>
      <c r="M13" s="7">
        <f>SUMIFS('1.A-P6 DATA CD-3B ONLY'!AL:AL,'1.A-P6 DATA CD-3B ONLY'!$V:$V,$B13,'1.A-P6 DATA CD-3B ONLY'!$O:$O,'3-Contract Awards'!$X$2,'1.A-P6 DATA CD-3B ONLY'!$B:$B,$X$6,'1.A-P6 DATA CD-3B ONLY'!$Q:$Q,'3-Contract Awards'!$X$1,'1.A-P6 DATA CD-3B ONLY'!$G:$G,'3-Contract Awards'!$X$3)+SUMIFS('1.A-P6 DATA CD-3B ONLY'!AL:AL,'1.A-P6 DATA CD-3B ONLY'!$V:$V,$B13,'1.A-P6 DATA CD-3B ONLY'!$O:$O,'3-Contract Awards'!$X$2,'1.A-P6 DATA CD-3B ONLY'!$B:$B,$X$6,'1.A-P6 DATA CD-3B ONLY'!$Q:$Q,'3-Contract Awards'!$X$1,'1.A-P6 DATA CD-3B ONLY'!$G:$G,'3-Contract Awards'!$X$4)+SUMIFS('1.A-P6 DATA CD-3B ONLY'!AL:AL,'1.A-P6 DATA CD-3B ONLY'!$V:$V,$B13,'1.A-P6 DATA CD-3B ONLY'!$O:$O,'3-Contract Awards'!$X$2,'1.A-P6 DATA CD-3B ONLY'!$B:$B,$X$6,'1.A-P6 DATA CD-3B ONLY'!$Q:$Q,'3-Contract Awards'!$X$1,'1.A-P6 DATA CD-3B ONLY'!$G:$G,'3-Contract Awards'!$X$5)+SUMIFS('1.A-P6 DATA CD-3B ONLY'!AL:AL,'1.A-P6 DATA CD-3B ONLY'!$V:$V,$B13,'1.A-P6 DATA CD-3B ONLY'!$O:$O,'3-Contract Awards'!$X$2,'1.A-P6 DATA CD-3B ONLY'!$B:$B,$X$6,'1.A-P6 DATA CD-3B ONLY'!$Q:$Q,'3-Contract Awards'!$X$1,'1.A-P6 DATA CD-3B ONLY'!$G:$G,'3-Contract Awards'!$X$7)</f>
        <v>0</v>
      </c>
      <c r="N13" s="7">
        <f>SUMIFS('1.A-P6 DATA CD-3B ONLY'!AM:AM,'1.A-P6 DATA CD-3B ONLY'!$V:$V,$B13,'1.A-P6 DATA CD-3B ONLY'!$O:$O,'3-Contract Awards'!$X$2,'1.A-P6 DATA CD-3B ONLY'!$B:$B,$X$6,'1.A-P6 DATA CD-3B ONLY'!$Q:$Q,'3-Contract Awards'!$X$1,'1.A-P6 DATA CD-3B ONLY'!$G:$G,'3-Contract Awards'!$X$3)+SUMIFS('1.A-P6 DATA CD-3B ONLY'!AM:AM,'1.A-P6 DATA CD-3B ONLY'!$V:$V,$B13,'1.A-P6 DATA CD-3B ONLY'!$O:$O,'3-Contract Awards'!$X$2,'1.A-P6 DATA CD-3B ONLY'!$B:$B,$X$6,'1.A-P6 DATA CD-3B ONLY'!$Q:$Q,'3-Contract Awards'!$X$1,'1.A-P6 DATA CD-3B ONLY'!$G:$G,'3-Contract Awards'!$X$4)+SUMIFS('1.A-P6 DATA CD-3B ONLY'!AM:AM,'1.A-P6 DATA CD-3B ONLY'!$V:$V,$B13,'1.A-P6 DATA CD-3B ONLY'!$O:$O,'3-Contract Awards'!$X$2,'1.A-P6 DATA CD-3B ONLY'!$B:$B,$X$6,'1.A-P6 DATA CD-3B ONLY'!$Q:$Q,'3-Contract Awards'!$X$1,'1.A-P6 DATA CD-3B ONLY'!$G:$G,'3-Contract Awards'!$X$5)+SUMIFS('1.A-P6 DATA CD-3B ONLY'!AM:AM,'1.A-P6 DATA CD-3B ONLY'!$V:$V,$B13,'1.A-P6 DATA CD-3B ONLY'!$O:$O,'3-Contract Awards'!$X$2,'1.A-P6 DATA CD-3B ONLY'!$B:$B,$X$6,'1.A-P6 DATA CD-3B ONLY'!$Q:$Q,'3-Contract Awards'!$X$1,'1.A-P6 DATA CD-3B ONLY'!$G:$G,'3-Contract Awards'!$X$7)</f>
        <v>0</v>
      </c>
      <c r="O13" s="7">
        <f>SUMIFS('1.A-P6 DATA CD-3B ONLY'!AN:AN,'1.A-P6 DATA CD-3B ONLY'!$V:$V,$B13,'1.A-P6 DATA CD-3B ONLY'!$O:$O,'3-Contract Awards'!$X$2,'1.A-P6 DATA CD-3B ONLY'!$B:$B,$X$6,'1.A-P6 DATA CD-3B ONLY'!$Q:$Q,'3-Contract Awards'!$X$1,'1.A-P6 DATA CD-3B ONLY'!$G:$G,'3-Contract Awards'!$X$3)+SUMIFS('1.A-P6 DATA CD-3B ONLY'!AN:AN,'1.A-P6 DATA CD-3B ONLY'!$V:$V,$B13,'1.A-P6 DATA CD-3B ONLY'!$O:$O,'3-Contract Awards'!$X$2,'1.A-P6 DATA CD-3B ONLY'!$B:$B,$X$6,'1.A-P6 DATA CD-3B ONLY'!$Q:$Q,'3-Contract Awards'!$X$1,'1.A-P6 DATA CD-3B ONLY'!$G:$G,'3-Contract Awards'!$X$4)+SUMIFS('1.A-P6 DATA CD-3B ONLY'!AN:AN,'1.A-P6 DATA CD-3B ONLY'!$V:$V,$B13,'1.A-P6 DATA CD-3B ONLY'!$O:$O,'3-Contract Awards'!$X$2,'1.A-P6 DATA CD-3B ONLY'!$B:$B,$X$6,'1.A-P6 DATA CD-3B ONLY'!$Q:$Q,'3-Contract Awards'!$X$1,'1.A-P6 DATA CD-3B ONLY'!$G:$G,'3-Contract Awards'!$X$5)+SUMIFS('1.A-P6 DATA CD-3B ONLY'!AN:AN,'1.A-P6 DATA CD-3B ONLY'!$V:$V,$B13,'1.A-P6 DATA CD-3B ONLY'!$O:$O,'3-Contract Awards'!$X$2,'1.A-P6 DATA CD-3B ONLY'!$B:$B,$X$6,'1.A-P6 DATA CD-3B ONLY'!$Q:$Q,'3-Contract Awards'!$X$1,'1.A-P6 DATA CD-3B ONLY'!$G:$G,'3-Contract Awards'!$X$7)</f>
        <v>0</v>
      </c>
      <c r="P13" s="7">
        <f>SUMIFS('1.A-P6 DATA CD-3B ONLY'!AO:AO,'1.A-P6 DATA CD-3B ONLY'!$V:$V,$B13,'1.A-P6 DATA CD-3B ONLY'!$O:$O,'3-Contract Awards'!$X$2,'1.A-P6 DATA CD-3B ONLY'!$B:$B,$X$6,'1.A-P6 DATA CD-3B ONLY'!$Q:$Q,'3-Contract Awards'!$X$1,'1.A-P6 DATA CD-3B ONLY'!$G:$G,'3-Contract Awards'!$X$3)+SUMIFS('1.A-P6 DATA CD-3B ONLY'!AO:AO,'1.A-P6 DATA CD-3B ONLY'!$V:$V,$B13,'1.A-P6 DATA CD-3B ONLY'!$O:$O,'3-Contract Awards'!$X$2,'1.A-P6 DATA CD-3B ONLY'!$B:$B,$X$6,'1.A-P6 DATA CD-3B ONLY'!$Q:$Q,'3-Contract Awards'!$X$1,'1.A-P6 DATA CD-3B ONLY'!$G:$G,'3-Contract Awards'!$X$4)+SUMIFS('1.A-P6 DATA CD-3B ONLY'!AO:AO,'1.A-P6 DATA CD-3B ONLY'!$V:$V,$B13,'1.A-P6 DATA CD-3B ONLY'!$O:$O,'3-Contract Awards'!$X$2,'1.A-P6 DATA CD-3B ONLY'!$B:$B,$X$6,'1.A-P6 DATA CD-3B ONLY'!$Q:$Q,'3-Contract Awards'!$X$1,'1.A-P6 DATA CD-3B ONLY'!$G:$G,'3-Contract Awards'!$X$5)+SUMIFS('1.A-P6 DATA CD-3B ONLY'!AO:AO,'1.A-P6 DATA CD-3B ONLY'!$V:$V,$B13,'1.A-P6 DATA CD-3B ONLY'!$O:$O,'3-Contract Awards'!$X$2,'1.A-P6 DATA CD-3B ONLY'!$B:$B,$X$6,'1.A-P6 DATA CD-3B ONLY'!$Q:$Q,'3-Contract Awards'!$X$1,'1.A-P6 DATA CD-3B ONLY'!$G:$G,'3-Contract Awards'!$X$7)</f>
        <v>0</v>
      </c>
      <c r="Q13" s="7">
        <f>SUMIFS('1.A-P6 DATA CD-3B ONLY'!AP:AP,'1.A-P6 DATA CD-3B ONLY'!$V:$V,$B13,'1.A-P6 DATA CD-3B ONLY'!$O:$O,'3-Contract Awards'!$X$2,'1.A-P6 DATA CD-3B ONLY'!$B:$B,$X$6,'1.A-P6 DATA CD-3B ONLY'!$Q:$Q,'3-Contract Awards'!$X$1,'1.A-P6 DATA CD-3B ONLY'!$G:$G,'3-Contract Awards'!$X$3)+SUMIFS('1.A-P6 DATA CD-3B ONLY'!AP:AP,'1.A-P6 DATA CD-3B ONLY'!$V:$V,$B13,'1.A-P6 DATA CD-3B ONLY'!$O:$O,'3-Contract Awards'!$X$2,'1.A-P6 DATA CD-3B ONLY'!$B:$B,$X$6,'1.A-P6 DATA CD-3B ONLY'!$Q:$Q,'3-Contract Awards'!$X$1,'1.A-P6 DATA CD-3B ONLY'!$G:$G,'3-Contract Awards'!$X$4)+SUMIFS('1.A-P6 DATA CD-3B ONLY'!AP:AP,'1.A-P6 DATA CD-3B ONLY'!$V:$V,$B13,'1.A-P6 DATA CD-3B ONLY'!$O:$O,'3-Contract Awards'!$X$2,'1.A-P6 DATA CD-3B ONLY'!$B:$B,$X$6,'1.A-P6 DATA CD-3B ONLY'!$Q:$Q,'3-Contract Awards'!$X$1,'1.A-P6 DATA CD-3B ONLY'!$G:$G,'3-Contract Awards'!$X$5)+SUMIFS('1.A-P6 DATA CD-3B ONLY'!AP:AP,'1.A-P6 DATA CD-3B ONLY'!$V:$V,$B13,'1.A-P6 DATA CD-3B ONLY'!$O:$O,'3-Contract Awards'!$X$2,'1.A-P6 DATA CD-3B ONLY'!$B:$B,$X$6,'1.A-P6 DATA CD-3B ONLY'!$Q:$Q,'3-Contract Awards'!$X$1,'1.A-P6 DATA CD-3B ONLY'!$G:$G,'3-Contract Awards'!$X$7)</f>
        <v>0</v>
      </c>
      <c r="R13" s="7">
        <f>SUMIFS('1.A-P6 DATA CD-3B ONLY'!AQ:AQ,'1.A-P6 DATA CD-3B ONLY'!$V:$V,$B13,'1.A-P6 DATA CD-3B ONLY'!$O:$O,'3-Contract Awards'!$X$2,'1.A-P6 DATA CD-3B ONLY'!$B:$B,$X$6,'1.A-P6 DATA CD-3B ONLY'!$Q:$Q,'3-Contract Awards'!$X$1,'1.A-P6 DATA CD-3B ONLY'!$G:$G,'3-Contract Awards'!$X$3)+SUMIFS('1.A-P6 DATA CD-3B ONLY'!AQ:AQ,'1.A-P6 DATA CD-3B ONLY'!$V:$V,$B13,'1.A-P6 DATA CD-3B ONLY'!$O:$O,'3-Contract Awards'!$X$2,'1.A-P6 DATA CD-3B ONLY'!$B:$B,$X$6,'1.A-P6 DATA CD-3B ONLY'!$Q:$Q,'3-Contract Awards'!$X$1,'1.A-P6 DATA CD-3B ONLY'!$G:$G,'3-Contract Awards'!$X$4)+SUMIFS('1.A-P6 DATA CD-3B ONLY'!AQ:AQ,'1.A-P6 DATA CD-3B ONLY'!$V:$V,$B13,'1.A-P6 DATA CD-3B ONLY'!$O:$O,'3-Contract Awards'!$X$2,'1.A-P6 DATA CD-3B ONLY'!$B:$B,$X$6,'1.A-P6 DATA CD-3B ONLY'!$Q:$Q,'3-Contract Awards'!$X$1,'1.A-P6 DATA CD-3B ONLY'!$G:$G,'3-Contract Awards'!$X$5)+SUMIFS('1.A-P6 DATA CD-3B ONLY'!AQ:AQ,'1.A-P6 DATA CD-3B ONLY'!$V:$V,$B13,'1.A-P6 DATA CD-3B ONLY'!$O:$O,'3-Contract Awards'!$X$2,'1.A-P6 DATA CD-3B ONLY'!$B:$B,$X$6,'1.A-P6 DATA CD-3B ONLY'!$Q:$Q,'3-Contract Awards'!$X$1,'1.A-P6 DATA CD-3B ONLY'!$G:$G,'3-Contract Awards'!$X$7)</f>
        <v>0</v>
      </c>
      <c r="S13" s="7">
        <f>SUMIFS('1.A-P6 DATA CD-3B ONLY'!AR:AR,'1.A-P6 DATA CD-3B ONLY'!$V:$V,$B13,'1.A-P6 DATA CD-3B ONLY'!$O:$O,'3-Contract Awards'!$X$2,'1.A-P6 DATA CD-3B ONLY'!$B:$B,$X$6,'1.A-P6 DATA CD-3B ONLY'!$Q:$Q,'3-Contract Awards'!$X$1,'1.A-P6 DATA CD-3B ONLY'!$G:$G,'3-Contract Awards'!$X$3)+SUMIFS('1.A-P6 DATA CD-3B ONLY'!AR:AR,'1.A-P6 DATA CD-3B ONLY'!$V:$V,$B13,'1.A-P6 DATA CD-3B ONLY'!$O:$O,'3-Contract Awards'!$X$2,'1.A-P6 DATA CD-3B ONLY'!$B:$B,$X$6,'1.A-P6 DATA CD-3B ONLY'!$Q:$Q,'3-Contract Awards'!$X$1,'1.A-P6 DATA CD-3B ONLY'!$G:$G,'3-Contract Awards'!$X$4)+SUMIFS('1.A-P6 DATA CD-3B ONLY'!AR:AR,'1.A-P6 DATA CD-3B ONLY'!$V:$V,$B13,'1.A-P6 DATA CD-3B ONLY'!$O:$O,'3-Contract Awards'!$X$2,'1.A-P6 DATA CD-3B ONLY'!$B:$B,$X$6,'1.A-P6 DATA CD-3B ONLY'!$Q:$Q,'3-Contract Awards'!$X$1,'1.A-P6 DATA CD-3B ONLY'!$G:$G,'3-Contract Awards'!$X$5)+SUMIFS('1.A-P6 DATA CD-3B ONLY'!AR:AR,'1.A-P6 DATA CD-3B ONLY'!$V:$V,$B13,'1.A-P6 DATA CD-3B ONLY'!$O:$O,'3-Contract Awards'!$X$2,'1.A-P6 DATA CD-3B ONLY'!$B:$B,$X$6,'1.A-P6 DATA CD-3B ONLY'!$Q:$Q,'3-Contract Awards'!$X$1,'1.A-P6 DATA CD-3B ONLY'!$G:$G,'3-Contract Awards'!$X$7)</f>
        <v>0</v>
      </c>
      <c r="T13" s="7">
        <f>SUMIFS('1.A-P6 DATA CD-3B ONLY'!AS:AS,'1.A-P6 DATA CD-3B ONLY'!$V:$V,$B13,'1.A-P6 DATA CD-3B ONLY'!$O:$O,'3-Contract Awards'!$X$2,'1.A-P6 DATA CD-3B ONLY'!$B:$B,$X$6,'1.A-P6 DATA CD-3B ONLY'!$Q:$Q,'3-Contract Awards'!$X$1,'1.A-P6 DATA CD-3B ONLY'!$G:$G,'3-Contract Awards'!$X$3)+SUMIFS('1.A-P6 DATA CD-3B ONLY'!AS:AS,'1.A-P6 DATA CD-3B ONLY'!$V:$V,$B13,'1.A-P6 DATA CD-3B ONLY'!$O:$O,'3-Contract Awards'!$X$2,'1.A-P6 DATA CD-3B ONLY'!$B:$B,$X$6,'1.A-P6 DATA CD-3B ONLY'!$Q:$Q,'3-Contract Awards'!$X$1,'1.A-P6 DATA CD-3B ONLY'!$G:$G,'3-Contract Awards'!$X$4)+SUMIFS('1.A-P6 DATA CD-3B ONLY'!AS:AS,'1.A-P6 DATA CD-3B ONLY'!$V:$V,$B13,'1.A-P6 DATA CD-3B ONLY'!$O:$O,'3-Contract Awards'!$X$2,'1.A-P6 DATA CD-3B ONLY'!$B:$B,$X$6,'1.A-P6 DATA CD-3B ONLY'!$Q:$Q,'3-Contract Awards'!$X$1,'1.A-P6 DATA CD-3B ONLY'!$G:$G,'3-Contract Awards'!$X$5)+SUMIFS('1.A-P6 DATA CD-3B ONLY'!AS:AS,'1.A-P6 DATA CD-3B ONLY'!$V:$V,$B13,'1.A-P6 DATA CD-3B ONLY'!$O:$O,'3-Contract Awards'!$X$2,'1.A-P6 DATA CD-3B ONLY'!$B:$B,$X$6,'1.A-P6 DATA CD-3B ONLY'!$Q:$Q,'3-Contract Awards'!$X$1,'1.A-P6 DATA CD-3B ONLY'!$G:$G,'3-Contract Awards'!$X$7)</f>
        <v>0</v>
      </c>
    </row>
    <row r="14" spans="2:24" x14ac:dyDescent="0.25">
      <c r="B14" s="39" t="s">
        <v>212</v>
      </c>
      <c r="C14" s="7">
        <f t="shared" si="2"/>
        <v>0.01</v>
      </c>
      <c r="D14" s="7">
        <f>SUMIFS('1.A-P6 DATA CD-3B ONLY'!AC:AC,'1.A-P6 DATA CD-3B ONLY'!$V:$V,$B14,'1.A-P6 DATA CD-3B ONLY'!$O:$O,'3-Contract Awards'!$X$2,'1.A-P6 DATA CD-3B ONLY'!$B:$B,$X$6,'1.A-P6 DATA CD-3B ONLY'!$Q:$Q,'3-Contract Awards'!$X$1,'1.A-P6 DATA CD-3B ONLY'!$G:$G,'3-Contract Awards'!$X$3)+SUMIFS('1.A-P6 DATA CD-3B ONLY'!AC:AC,'1.A-P6 DATA CD-3B ONLY'!$V:$V,$B14,'1.A-P6 DATA CD-3B ONLY'!$O:$O,'3-Contract Awards'!$X$2,'1.A-P6 DATA CD-3B ONLY'!$B:$B,$X$6,'1.A-P6 DATA CD-3B ONLY'!$Q:$Q,'3-Contract Awards'!$X$1,'1.A-P6 DATA CD-3B ONLY'!$G:$G,'3-Contract Awards'!$X$4)+SUMIFS('1.A-P6 DATA CD-3B ONLY'!AC:AC,'1.A-P6 DATA CD-3B ONLY'!$V:$V,$B14,'1.A-P6 DATA CD-3B ONLY'!$O:$O,'3-Contract Awards'!$X$2,'1.A-P6 DATA CD-3B ONLY'!$B:$B,$X$6,'1.A-P6 DATA CD-3B ONLY'!$Q:$Q,'3-Contract Awards'!$X$1,'1.A-P6 DATA CD-3B ONLY'!$G:$G,'3-Contract Awards'!$X$5)+SUMIFS('1.A-P6 DATA CD-3B ONLY'!AC:AC,'1.A-P6 DATA CD-3B ONLY'!$V:$V,$B14,'1.A-P6 DATA CD-3B ONLY'!$O:$O,'3-Contract Awards'!$X$2,'1.A-P6 DATA CD-3B ONLY'!$B:$B,$X$6,'1.A-P6 DATA CD-3B ONLY'!$Q:$Q,'3-Contract Awards'!$X$1,'1.A-P6 DATA CD-3B ONLY'!$G:$G,'3-Contract Awards'!$X$7)</f>
        <v>0</v>
      </c>
      <c r="E14" s="7">
        <f>SUMIFS('1.A-P6 DATA CD-3B ONLY'!AD:AD,'1.A-P6 DATA CD-3B ONLY'!$V:$V,$B14,'1.A-P6 DATA CD-3B ONLY'!$O:$O,'3-Contract Awards'!$X$2,'1.A-P6 DATA CD-3B ONLY'!$B:$B,$X$6,'1.A-P6 DATA CD-3B ONLY'!$Q:$Q,'3-Contract Awards'!$X$1,'1.A-P6 DATA CD-3B ONLY'!$G:$G,'3-Contract Awards'!$X$3)+SUMIFS('1.A-P6 DATA CD-3B ONLY'!AD:AD,'1.A-P6 DATA CD-3B ONLY'!$V:$V,$B14,'1.A-P6 DATA CD-3B ONLY'!$O:$O,'3-Contract Awards'!$X$2,'1.A-P6 DATA CD-3B ONLY'!$B:$B,$X$6,'1.A-P6 DATA CD-3B ONLY'!$Q:$Q,'3-Contract Awards'!$X$1,'1.A-P6 DATA CD-3B ONLY'!$G:$G,'3-Contract Awards'!$X$4)+SUMIFS('1.A-P6 DATA CD-3B ONLY'!AD:AD,'1.A-P6 DATA CD-3B ONLY'!$V:$V,$B14,'1.A-P6 DATA CD-3B ONLY'!$O:$O,'3-Contract Awards'!$X$2,'1.A-P6 DATA CD-3B ONLY'!$B:$B,$X$6,'1.A-P6 DATA CD-3B ONLY'!$Q:$Q,'3-Contract Awards'!$X$1,'1.A-P6 DATA CD-3B ONLY'!$G:$G,'3-Contract Awards'!$X$5)+SUMIFS('1.A-P6 DATA CD-3B ONLY'!AD:AD,'1.A-P6 DATA CD-3B ONLY'!$V:$V,$B14,'1.A-P6 DATA CD-3B ONLY'!$O:$O,'3-Contract Awards'!$X$2,'1.A-P6 DATA CD-3B ONLY'!$B:$B,$X$6,'1.A-P6 DATA CD-3B ONLY'!$Q:$Q,'3-Contract Awards'!$X$1,'1.A-P6 DATA CD-3B ONLY'!$G:$G,'3-Contract Awards'!$X$7)</f>
        <v>0</v>
      </c>
      <c r="F14" s="7">
        <f>SUMIFS('1.A-P6 DATA CD-3B ONLY'!AE:AE,'1.A-P6 DATA CD-3B ONLY'!$V:$V,$B14,'1.A-P6 DATA CD-3B ONLY'!$O:$O,'3-Contract Awards'!$X$2,'1.A-P6 DATA CD-3B ONLY'!$B:$B,$X$6,'1.A-P6 DATA CD-3B ONLY'!$Q:$Q,'3-Contract Awards'!$X$1,'1.A-P6 DATA CD-3B ONLY'!$G:$G,'3-Contract Awards'!$X$3)+SUMIFS('1.A-P6 DATA CD-3B ONLY'!AE:AE,'1.A-P6 DATA CD-3B ONLY'!$V:$V,$B14,'1.A-P6 DATA CD-3B ONLY'!$O:$O,'3-Contract Awards'!$X$2,'1.A-P6 DATA CD-3B ONLY'!$B:$B,$X$6,'1.A-P6 DATA CD-3B ONLY'!$Q:$Q,'3-Contract Awards'!$X$1,'1.A-P6 DATA CD-3B ONLY'!$G:$G,'3-Contract Awards'!$X$4)+SUMIFS('1.A-P6 DATA CD-3B ONLY'!AE:AE,'1.A-P6 DATA CD-3B ONLY'!$V:$V,$B14,'1.A-P6 DATA CD-3B ONLY'!$O:$O,'3-Contract Awards'!$X$2,'1.A-P6 DATA CD-3B ONLY'!$B:$B,$X$6,'1.A-P6 DATA CD-3B ONLY'!$Q:$Q,'3-Contract Awards'!$X$1,'1.A-P6 DATA CD-3B ONLY'!$G:$G,'3-Contract Awards'!$X$5)+SUMIFS('1.A-P6 DATA CD-3B ONLY'!AE:AE,'1.A-P6 DATA CD-3B ONLY'!$V:$V,$B14,'1.A-P6 DATA CD-3B ONLY'!$O:$O,'3-Contract Awards'!$X$2,'1.A-P6 DATA CD-3B ONLY'!$B:$B,$X$6,'1.A-P6 DATA CD-3B ONLY'!$Q:$Q,'3-Contract Awards'!$X$1,'1.A-P6 DATA CD-3B ONLY'!$G:$G,'3-Contract Awards'!$X$7)</f>
        <v>0</v>
      </c>
      <c r="G14" s="7">
        <f>SUMIFS('1.A-P6 DATA CD-3B ONLY'!AF:AF,'1.A-P6 DATA CD-3B ONLY'!$V:$V,$B14,'1.A-P6 DATA CD-3B ONLY'!$O:$O,'3-Contract Awards'!$X$2,'1.A-P6 DATA CD-3B ONLY'!$B:$B,$X$6,'1.A-P6 DATA CD-3B ONLY'!$Q:$Q,'3-Contract Awards'!$X$1,'1.A-P6 DATA CD-3B ONLY'!$G:$G,'3-Contract Awards'!$X$3)+SUMIFS('1.A-P6 DATA CD-3B ONLY'!AF:AF,'1.A-P6 DATA CD-3B ONLY'!$V:$V,$B14,'1.A-P6 DATA CD-3B ONLY'!$O:$O,'3-Contract Awards'!$X$2,'1.A-P6 DATA CD-3B ONLY'!$B:$B,$X$6,'1.A-P6 DATA CD-3B ONLY'!$Q:$Q,'3-Contract Awards'!$X$1,'1.A-P6 DATA CD-3B ONLY'!$G:$G,'3-Contract Awards'!$X$4)+SUMIFS('1.A-P6 DATA CD-3B ONLY'!AF:AF,'1.A-P6 DATA CD-3B ONLY'!$V:$V,$B14,'1.A-P6 DATA CD-3B ONLY'!$O:$O,'3-Contract Awards'!$X$2,'1.A-P6 DATA CD-3B ONLY'!$B:$B,$X$6,'1.A-P6 DATA CD-3B ONLY'!$Q:$Q,'3-Contract Awards'!$X$1,'1.A-P6 DATA CD-3B ONLY'!$G:$G,'3-Contract Awards'!$X$5)+SUMIFS('1.A-P6 DATA CD-3B ONLY'!AF:AF,'1.A-P6 DATA CD-3B ONLY'!$V:$V,$B14,'1.A-P6 DATA CD-3B ONLY'!$O:$O,'3-Contract Awards'!$X$2,'1.A-P6 DATA CD-3B ONLY'!$B:$B,$X$6,'1.A-P6 DATA CD-3B ONLY'!$Q:$Q,'3-Contract Awards'!$X$1,'1.A-P6 DATA CD-3B ONLY'!$G:$G,'3-Contract Awards'!$X$7)</f>
        <v>0</v>
      </c>
      <c r="H14" s="7">
        <f>SUMIFS('1.A-P6 DATA CD-3B ONLY'!AG:AG,'1.A-P6 DATA CD-3B ONLY'!$V:$V,$B14,'1.A-P6 DATA CD-3B ONLY'!$O:$O,'3-Contract Awards'!$X$2,'1.A-P6 DATA CD-3B ONLY'!$B:$B,$X$6,'1.A-P6 DATA CD-3B ONLY'!$Q:$Q,'3-Contract Awards'!$X$1,'1.A-P6 DATA CD-3B ONLY'!$G:$G,'3-Contract Awards'!$X$3)+SUMIFS('1.A-P6 DATA CD-3B ONLY'!AG:AG,'1.A-P6 DATA CD-3B ONLY'!$V:$V,$B14,'1.A-P6 DATA CD-3B ONLY'!$O:$O,'3-Contract Awards'!$X$2,'1.A-P6 DATA CD-3B ONLY'!$B:$B,$X$6,'1.A-P6 DATA CD-3B ONLY'!$Q:$Q,'3-Contract Awards'!$X$1,'1.A-P6 DATA CD-3B ONLY'!$G:$G,'3-Contract Awards'!$X$4)+SUMIFS('1.A-P6 DATA CD-3B ONLY'!AG:AG,'1.A-P6 DATA CD-3B ONLY'!$V:$V,$B14,'1.A-P6 DATA CD-3B ONLY'!$O:$O,'3-Contract Awards'!$X$2,'1.A-P6 DATA CD-3B ONLY'!$B:$B,$X$6,'1.A-P6 DATA CD-3B ONLY'!$Q:$Q,'3-Contract Awards'!$X$1,'1.A-P6 DATA CD-3B ONLY'!$G:$G,'3-Contract Awards'!$X$5)+SUMIFS('1.A-P6 DATA CD-3B ONLY'!AG:AG,'1.A-P6 DATA CD-3B ONLY'!$V:$V,$B14,'1.A-P6 DATA CD-3B ONLY'!$O:$O,'3-Contract Awards'!$X$2,'1.A-P6 DATA CD-3B ONLY'!$B:$B,$X$6,'1.A-P6 DATA CD-3B ONLY'!$Q:$Q,'3-Contract Awards'!$X$1,'1.A-P6 DATA CD-3B ONLY'!$G:$G,'3-Contract Awards'!$X$7)</f>
        <v>0</v>
      </c>
      <c r="I14" s="7">
        <f>SUMIFS('1.A-P6 DATA CD-3B ONLY'!AH:AH,'1.A-P6 DATA CD-3B ONLY'!$V:$V,$B14,'1.A-P6 DATA CD-3B ONLY'!$O:$O,'3-Contract Awards'!$X$2,'1.A-P6 DATA CD-3B ONLY'!$B:$B,$X$6,'1.A-P6 DATA CD-3B ONLY'!$Q:$Q,'3-Contract Awards'!$X$1,'1.A-P6 DATA CD-3B ONLY'!$G:$G,'3-Contract Awards'!$X$3)+SUMIFS('1.A-P6 DATA CD-3B ONLY'!AH:AH,'1.A-P6 DATA CD-3B ONLY'!$V:$V,$B14,'1.A-P6 DATA CD-3B ONLY'!$O:$O,'3-Contract Awards'!$X$2,'1.A-P6 DATA CD-3B ONLY'!$B:$B,$X$6,'1.A-P6 DATA CD-3B ONLY'!$Q:$Q,'3-Contract Awards'!$X$1,'1.A-P6 DATA CD-3B ONLY'!$G:$G,'3-Contract Awards'!$X$4)+SUMIFS('1.A-P6 DATA CD-3B ONLY'!AH:AH,'1.A-P6 DATA CD-3B ONLY'!$V:$V,$B14,'1.A-P6 DATA CD-3B ONLY'!$O:$O,'3-Contract Awards'!$X$2,'1.A-P6 DATA CD-3B ONLY'!$B:$B,$X$6,'1.A-P6 DATA CD-3B ONLY'!$Q:$Q,'3-Contract Awards'!$X$1,'1.A-P6 DATA CD-3B ONLY'!$G:$G,'3-Contract Awards'!$X$5)+SUMIFS('1.A-P6 DATA CD-3B ONLY'!AH:AH,'1.A-P6 DATA CD-3B ONLY'!$V:$V,$B14,'1.A-P6 DATA CD-3B ONLY'!$O:$O,'3-Contract Awards'!$X$2,'1.A-P6 DATA CD-3B ONLY'!$B:$B,$X$6,'1.A-P6 DATA CD-3B ONLY'!$Q:$Q,'3-Contract Awards'!$X$1,'1.A-P6 DATA CD-3B ONLY'!$G:$G,'3-Contract Awards'!$X$7)</f>
        <v>0</v>
      </c>
      <c r="J14" s="7">
        <f>SUMIFS('1.A-P6 DATA CD-3B ONLY'!AI:AI,'1.A-P6 DATA CD-3B ONLY'!$V:$V,$B14,'1.A-P6 DATA CD-3B ONLY'!$O:$O,'3-Contract Awards'!$X$2,'1.A-P6 DATA CD-3B ONLY'!$B:$B,$X$6,'1.A-P6 DATA CD-3B ONLY'!$Q:$Q,'3-Contract Awards'!$X$1,'1.A-P6 DATA CD-3B ONLY'!$G:$G,'3-Contract Awards'!$X$3)+SUMIFS('1.A-P6 DATA CD-3B ONLY'!AI:AI,'1.A-P6 DATA CD-3B ONLY'!$V:$V,$B14,'1.A-P6 DATA CD-3B ONLY'!$O:$O,'3-Contract Awards'!$X$2,'1.A-P6 DATA CD-3B ONLY'!$B:$B,$X$6,'1.A-P6 DATA CD-3B ONLY'!$Q:$Q,'3-Contract Awards'!$X$1,'1.A-P6 DATA CD-3B ONLY'!$G:$G,'3-Contract Awards'!$X$4)+SUMIFS('1.A-P6 DATA CD-3B ONLY'!AI:AI,'1.A-P6 DATA CD-3B ONLY'!$V:$V,$B14,'1.A-P6 DATA CD-3B ONLY'!$O:$O,'3-Contract Awards'!$X$2,'1.A-P6 DATA CD-3B ONLY'!$B:$B,$X$6,'1.A-P6 DATA CD-3B ONLY'!$Q:$Q,'3-Contract Awards'!$X$1,'1.A-P6 DATA CD-3B ONLY'!$G:$G,'3-Contract Awards'!$X$5)+SUMIFS('1.A-P6 DATA CD-3B ONLY'!AI:AI,'1.A-P6 DATA CD-3B ONLY'!$V:$V,$B14,'1.A-P6 DATA CD-3B ONLY'!$O:$O,'3-Contract Awards'!$X$2,'1.A-P6 DATA CD-3B ONLY'!$B:$B,$X$6,'1.A-P6 DATA CD-3B ONLY'!$Q:$Q,'3-Contract Awards'!$X$1,'1.A-P6 DATA CD-3B ONLY'!$G:$G,'3-Contract Awards'!$X$7)</f>
        <v>0.01</v>
      </c>
      <c r="K14" s="7">
        <f>SUMIFS('1.A-P6 DATA CD-3B ONLY'!AJ:AJ,'1.A-P6 DATA CD-3B ONLY'!$V:$V,$B14,'1.A-P6 DATA CD-3B ONLY'!$O:$O,'3-Contract Awards'!$X$2,'1.A-P6 DATA CD-3B ONLY'!$B:$B,$X$6,'1.A-P6 DATA CD-3B ONLY'!$Q:$Q,'3-Contract Awards'!$X$1,'1.A-P6 DATA CD-3B ONLY'!$G:$G,'3-Contract Awards'!$X$3)+SUMIFS('1.A-P6 DATA CD-3B ONLY'!AJ:AJ,'1.A-P6 DATA CD-3B ONLY'!$V:$V,$B14,'1.A-P6 DATA CD-3B ONLY'!$O:$O,'3-Contract Awards'!$X$2,'1.A-P6 DATA CD-3B ONLY'!$B:$B,$X$6,'1.A-P6 DATA CD-3B ONLY'!$Q:$Q,'3-Contract Awards'!$X$1,'1.A-P6 DATA CD-3B ONLY'!$G:$G,'3-Contract Awards'!$X$4)+SUMIFS('1.A-P6 DATA CD-3B ONLY'!AJ:AJ,'1.A-P6 DATA CD-3B ONLY'!$V:$V,$B14,'1.A-P6 DATA CD-3B ONLY'!$O:$O,'3-Contract Awards'!$X$2,'1.A-P6 DATA CD-3B ONLY'!$B:$B,$X$6,'1.A-P6 DATA CD-3B ONLY'!$Q:$Q,'3-Contract Awards'!$X$1,'1.A-P6 DATA CD-3B ONLY'!$G:$G,'3-Contract Awards'!$X$5)+SUMIFS('1.A-P6 DATA CD-3B ONLY'!AJ:AJ,'1.A-P6 DATA CD-3B ONLY'!$V:$V,$B14,'1.A-P6 DATA CD-3B ONLY'!$O:$O,'3-Contract Awards'!$X$2,'1.A-P6 DATA CD-3B ONLY'!$B:$B,$X$6,'1.A-P6 DATA CD-3B ONLY'!$Q:$Q,'3-Contract Awards'!$X$1,'1.A-P6 DATA CD-3B ONLY'!$G:$G,'3-Contract Awards'!$X$7)</f>
        <v>0</v>
      </c>
      <c r="L14" s="7">
        <f>SUMIFS('1.A-P6 DATA CD-3B ONLY'!AK:AK,'1.A-P6 DATA CD-3B ONLY'!$V:$V,$B14,'1.A-P6 DATA CD-3B ONLY'!$O:$O,'3-Contract Awards'!$X$2,'1.A-P6 DATA CD-3B ONLY'!$B:$B,$X$6,'1.A-P6 DATA CD-3B ONLY'!$Q:$Q,'3-Contract Awards'!$X$1,'1.A-P6 DATA CD-3B ONLY'!$G:$G,'3-Contract Awards'!$X$3)+SUMIFS('1.A-P6 DATA CD-3B ONLY'!AK:AK,'1.A-P6 DATA CD-3B ONLY'!$V:$V,$B14,'1.A-P6 DATA CD-3B ONLY'!$O:$O,'3-Contract Awards'!$X$2,'1.A-P6 DATA CD-3B ONLY'!$B:$B,$X$6,'1.A-P6 DATA CD-3B ONLY'!$Q:$Q,'3-Contract Awards'!$X$1,'1.A-P6 DATA CD-3B ONLY'!$G:$G,'3-Contract Awards'!$X$4)+SUMIFS('1.A-P6 DATA CD-3B ONLY'!AK:AK,'1.A-P6 DATA CD-3B ONLY'!$V:$V,$B14,'1.A-P6 DATA CD-3B ONLY'!$O:$O,'3-Contract Awards'!$X$2,'1.A-P6 DATA CD-3B ONLY'!$B:$B,$X$6,'1.A-P6 DATA CD-3B ONLY'!$Q:$Q,'3-Contract Awards'!$X$1,'1.A-P6 DATA CD-3B ONLY'!$G:$G,'3-Contract Awards'!$X$5)+SUMIFS('1.A-P6 DATA CD-3B ONLY'!AK:AK,'1.A-P6 DATA CD-3B ONLY'!$V:$V,$B14,'1.A-P6 DATA CD-3B ONLY'!$O:$O,'3-Contract Awards'!$X$2,'1.A-P6 DATA CD-3B ONLY'!$B:$B,$X$6,'1.A-P6 DATA CD-3B ONLY'!$Q:$Q,'3-Contract Awards'!$X$1,'1.A-P6 DATA CD-3B ONLY'!$G:$G,'3-Contract Awards'!$X$7)</f>
        <v>0</v>
      </c>
      <c r="M14" s="7">
        <f>SUMIFS('1.A-P6 DATA CD-3B ONLY'!AL:AL,'1.A-P6 DATA CD-3B ONLY'!$V:$V,$B14,'1.A-P6 DATA CD-3B ONLY'!$O:$O,'3-Contract Awards'!$X$2,'1.A-P6 DATA CD-3B ONLY'!$B:$B,$X$6,'1.A-P6 DATA CD-3B ONLY'!$Q:$Q,'3-Contract Awards'!$X$1,'1.A-P6 DATA CD-3B ONLY'!$G:$G,'3-Contract Awards'!$X$3)+SUMIFS('1.A-P6 DATA CD-3B ONLY'!AL:AL,'1.A-P6 DATA CD-3B ONLY'!$V:$V,$B14,'1.A-P6 DATA CD-3B ONLY'!$O:$O,'3-Contract Awards'!$X$2,'1.A-P6 DATA CD-3B ONLY'!$B:$B,$X$6,'1.A-P6 DATA CD-3B ONLY'!$Q:$Q,'3-Contract Awards'!$X$1,'1.A-P6 DATA CD-3B ONLY'!$G:$G,'3-Contract Awards'!$X$4)+SUMIFS('1.A-P6 DATA CD-3B ONLY'!AL:AL,'1.A-P6 DATA CD-3B ONLY'!$V:$V,$B14,'1.A-P6 DATA CD-3B ONLY'!$O:$O,'3-Contract Awards'!$X$2,'1.A-P6 DATA CD-3B ONLY'!$B:$B,$X$6,'1.A-P6 DATA CD-3B ONLY'!$Q:$Q,'3-Contract Awards'!$X$1,'1.A-P6 DATA CD-3B ONLY'!$G:$G,'3-Contract Awards'!$X$5)+SUMIFS('1.A-P6 DATA CD-3B ONLY'!AL:AL,'1.A-P6 DATA CD-3B ONLY'!$V:$V,$B14,'1.A-P6 DATA CD-3B ONLY'!$O:$O,'3-Contract Awards'!$X$2,'1.A-P6 DATA CD-3B ONLY'!$B:$B,$X$6,'1.A-P6 DATA CD-3B ONLY'!$Q:$Q,'3-Contract Awards'!$X$1,'1.A-P6 DATA CD-3B ONLY'!$G:$G,'3-Contract Awards'!$X$7)</f>
        <v>0</v>
      </c>
      <c r="N14" s="7">
        <f>SUMIFS('1.A-P6 DATA CD-3B ONLY'!AM:AM,'1.A-P6 DATA CD-3B ONLY'!$V:$V,$B14,'1.A-P6 DATA CD-3B ONLY'!$O:$O,'3-Contract Awards'!$X$2,'1.A-P6 DATA CD-3B ONLY'!$B:$B,$X$6,'1.A-P6 DATA CD-3B ONLY'!$Q:$Q,'3-Contract Awards'!$X$1,'1.A-P6 DATA CD-3B ONLY'!$G:$G,'3-Contract Awards'!$X$3)+SUMIFS('1.A-P6 DATA CD-3B ONLY'!AM:AM,'1.A-P6 DATA CD-3B ONLY'!$V:$V,$B14,'1.A-P6 DATA CD-3B ONLY'!$O:$O,'3-Contract Awards'!$X$2,'1.A-P6 DATA CD-3B ONLY'!$B:$B,$X$6,'1.A-P6 DATA CD-3B ONLY'!$Q:$Q,'3-Contract Awards'!$X$1,'1.A-P6 DATA CD-3B ONLY'!$G:$G,'3-Contract Awards'!$X$4)+SUMIFS('1.A-P6 DATA CD-3B ONLY'!AM:AM,'1.A-P6 DATA CD-3B ONLY'!$V:$V,$B14,'1.A-P6 DATA CD-3B ONLY'!$O:$O,'3-Contract Awards'!$X$2,'1.A-P6 DATA CD-3B ONLY'!$B:$B,$X$6,'1.A-P6 DATA CD-3B ONLY'!$Q:$Q,'3-Contract Awards'!$X$1,'1.A-P6 DATA CD-3B ONLY'!$G:$G,'3-Contract Awards'!$X$5)+SUMIFS('1.A-P6 DATA CD-3B ONLY'!AM:AM,'1.A-P6 DATA CD-3B ONLY'!$V:$V,$B14,'1.A-P6 DATA CD-3B ONLY'!$O:$O,'3-Contract Awards'!$X$2,'1.A-P6 DATA CD-3B ONLY'!$B:$B,$X$6,'1.A-P6 DATA CD-3B ONLY'!$Q:$Q,'3-Contract Awards'!$X$1,'1.A-P6 DATA CD-3B ONLY'!$G:$G,'3-Contract Awards'!$X$7)</f>
        <v>0</v>
      </c>
      <c r="O14" s="7">
        <f>SUMIFS('1.A-P6 DATA CD-3B ONLY'!AN:AN,'1.A-P6 DATA CD-3B ONLY'!$V:$V,$B14,'1.A-P6 DATA CD-3B ONLY'!$O:$O,'3-Contract Awards'!$X$2,'1.A-P6 DATA CD-3B ONLY'!$B:$B,$X$6,'1.A-P6 DATA CD-3B ONLY'!$Q:$Q,'3-Contract Awards'!$X$1,'1.A-P6 DATA CD-3B ONLY'!$G:$G,'3-Contract Awards'!$X$3)+SUMIFS('1.A-P6 DATA CD-3B ONLY'!AN:AN,'1.A-P6 DATA CD-3B ONLY'!$V:$V,$B14,'1.A-P6 DATA CD-3B ONLY'!$O:$O,'3-Contract Awards'!$X$2,'1.A-P6 DATA CD-3B ONLY'!$B:$B,$X$6,'1.A-P6 DATA CD-3B ONLY'!$Q:$Q,'3-Contract Awards'!$X$1,'1.A-P6 DATA CD-3B ONLY'!$G:$G,'3-Contract Awards'!$X$4)+SUMIFS('1.A-P6 DATA CD-3B ONLY'!AN:AN,'1.A-P6 DATA CD-3B ONLY'!$V:$V,$B14,'1.A-P6 DATA CD-3B ONLY'!$O:$O,'3-Contract Awards'!$X$2,'1.A-P6 DATA CD-3B ONLY'!$B:$B,$X$6,'1.A-P6 DATA CD-3B ONLY'!$Q:$Q,'3-Contract Awards'!$X$1,'1.A-P6 DATA CD-3B ONLY'!$G:$G,'3-Contract Awards'!$X$5)+SUMIFS('1.A-P6 DATA CD-3B ONLY'!AN:AN,'1.A-P6 DATA CD-3B ONLY'!$V:$V,$B14,'1.A-P6 DATA CD-3B ONLY'!$O:$O,'3-Contract Awards'!$X$2,'1.A-P6 DATA CD-3B ONLY'!$B:$B,$X$6,'1.A-P6 DATA CD-3B ONLY'!$Q:$Q,'3-Contract Awards'!$X$1,'1.A-P6 DATA CD-3B ONLY'!$G:$G,'3-Contract Awards'!$X$7)</f>
        <v>0</v>
      </c>
      <c r="P14" s="7">
        <f>SUMIFS('1.A-P6 DATA CD-3B ONLY'!AO:AO,'1.A-P6 DATA CD-3B ONLY'!$V:$V,$B14,'1.A-P6 DATA CD-3B ONLY'!$O:$O,'3-Contract Awards'!$X$2,'1.A-P6 DATA CD-3B ONLY'!$B:$B,$X$6,'1.A-P6 DATA CD-3B ONLY'!$Q:$Q,'3-Contract Awards'!$X$1,'1.A-P6 DATA CD-3B ONLY'!$G:$G,'3-Contract Awards'!$X$3)+SUMIFS('1.A-P6 DATA CD-3B ONLY'!AO:AO,'1.A-P6 DATA CD-3B ONLY'!$V:$V,$B14,'1.A-P6 DATA CD-3B ONLY'!$O:$O,'3-Contract Awards'!$X$2,'1.A-P6 DATA CD-3B ONLY'!$B:$B,$X$6,'1.A-P6 DATA CD-3B ONLY'!$Q:$Q,'3-Contract Awards'!$X$1,'1.A-P6 DATA CD-3B ONLY'!$G:$G,'3-Contract Awards'!$X$4)+SUMIFS('1.A-P6 DATA CD-3B ONLY'!AO:AO,'1.A-P6 DATA CD-3B ONLY'!$V:$V,$B14,'1.A-P6 DATA CD-3B ONLY'!$O:$O,'3-Contract Awards'!$X$2,'1.A-P6 DATA CD-3B ONLY'!$B:$B,$X$6,'1.A-P6 DATA CD-3B ONLY'!$Q:$Q,'3-Contract Awards'!$X$1,'1.A-P6 DATA CD-3B ONLY'!$G:$G,'3-Contract Awards'!$X$5)+SUMIFS('1.A-P6 DATA CD-3B ONLY'!AO:AO,'1.A-P6 DATA CD-3B ONLY'!$V:$V,$B14,'1.A-P6 DATA CD-3B ONLY'!$O:$O,'3-Contract Awards'!$X$2,'1.A-P6 DATA CD-3B ONLY'!$B:$B,$X$6,'1.A-P6 DATA CD-3B ONLY'!$Q:$Q,'3-Contract Awards'!$X$1,'1.A-P6 DATA CD-3B ONLY'!$G:$G,'3-Contract Awards'!$X$7)</f>
        <v>0</v>
      </c>
      <c r="Q14" s="7">
        <f>SUMIFS('1.A-P6 DATA CD-3B ONLY'!AP:AP,'1.A-P6 DATA CD-3B ONLY'!$V:$V,$B14,'1.A-P6 DATA CD-3B ONLY'!$O:$O,'3-Contract Awards'!$X$2,'1.A-P6 DATA CD-3B ONLY'!$B:$B,$X$6,'1.A-P6 DATA CD-3B ONLY'!$Q:$Q,'3-Contract Awards'!$X$1,'1.A-P6 DATA CD-3B ONLY'!$G:$G,'3-Contract Awards'!$X$3)+SUMIFS('1.A-P6 DATA CD-3B ONLY'!AP:AP,'1.A-P6 DATA CD-3B ONLY'!$V:$V,$B14,'1.A-P6 DATA CD-3B ONLY'!$O:$O,'3-Contract Awards'!$X$2,'1.A-P6 DATA CD-3B ONLY'!$B:$B,$X$6,'1.A-P6 DATA CD-3B ONLY'!$Q:$Q,'3-Contract Awards'!$X$1,'1.A-P6 DATA CD-3B ONLY'!$G:$G,'3-Contract Awards'!$X$4)+SUMIFS('1.A-P6 DATA CD-3B ONLY'!AP:AP,'1.A-P6 DATA CD-3B ONLY'!$V:$V,$B14,'1.A-P6 DATA CD-3B ONLY'!$O:$O,'3-Contract Awards'!$X$2,'1.A-P6 DATA CD-3B ONLY'!$B:$B,$X$6,'1.A-P6 DATA CD-3B ONLY'!$Q:$Q,'3-Contract Awards'!$X$1,'1.A-P6 DATA CD-3B ONLY'!$G:$G,'3-Contract Awards'!$X$5)+SUMIFS('1.A-P6 DATA CD-3B ONLY'!AP:AP,'1.A-P6 DATA CD-3B ONLY'!$V:$V,$B14,'1.A-P6 DATA CD-3B ONLY'!$O:$O,'3-Contract Awards'!$X$2,'1.A-P6 DATA CD-3B ONLY'!$B:$B,$X$6,'1.A-P6 DATA CD-3B ONLY'!$Q:$Q,'3-Contract Awards'!$X$1,'1.A-P6 DATA CD-3B ONLY'!$G:$G,'3-Contract Awards'!$X$7)</f>
        <v>0</v>
      </c>
      <c r="R14" s="7">
        <f>SUMIFS('1.A-P6 DATA CD-3B ONLY'!AQ:AQ,'1.A-P6 DATA CD-3B ONLY'!$V:$V,$B14,'1.A-P6 DATA CD-3B ONLY'!$O:$O,'3-Contract Awards'!$X$2,'1.A-P6 DATA CD-3B ONLY'!$B:$B,$X$6,'1.A-P6 DATA CD-3B ONLY'!$Q:$Q,'3-Contract Awards'!$X$1,'1.A-P6 DATA CD-3B ONLY'!$G:$G,'3-Contract Awards'!$X$3)+SUMIFS('1.A-P6 DATA CD-3B ONLY'!AQ:AQ,'1.A-P6 DATA CD-3B ONLY'!$V:$V,$B14,'1.A-P6 DATA CD-3B ONLY'!$O:$O,'3-Contract Awards'!$X$2,'1.A-P6 DATA CD-3B ONLY'!$B:$B,$X$6,'1.A-P6 DATA CD-3B ONLY'!$Q:$Q,'3-Contract Awards'!$X$1,'1.A-P6 DATA CD-3B ONLY'!$G:$G,'3-Contract Awards'!$X$4)+SUMIFS('1.A-P6 DATA CD-3B ONLY'!AQ:AQ,'1.A-P6 DATA CD-3B ONLY'!$V:$V,$B14,'1.A-P6 DATA CD-3B ONLY'!$O:$O,'3-Contract Awards'!$X$2,'1.A-P6 DATA CD-3B ONLY'!$B:$B,$X$6,'1.A-P6 DATA CD-3B ONLY'!$Q:$Q,'3-Contract Awards'!$X$1,'1.A-P6 DATA CD-3B ONLY'!$G:$G,'3-Contract Awards'!$X$5)+SUMIFS('1.A-P6 DATA CD-3B ONLY'!AQ:AQ,'1.A-P6 DATA CD-3B ONLY'!$V:$V,$B14,'1.A-P6 DATA CD-3B ONLY'!$O:$O,'3-Contract Awards'!$X$2,'1.A-P6 DATA CD-3B ONLY'!$B:$B,$X$6,'1.A-P6 DATA CD-3B ONLY'!$Q:$Q,'3-Contract Awards'!$X$1,'1.A-P6 DATA CD-3B ONLY'!$G:$G,'3-Contract Awards'!$X$7)</f>
        <v>0</v>
      </c>
      <c r="S14" s="7">
        <f>SUMIFS('1.A-P6 DATA CD-3B ONLY'!AR:AR,'1.A-P6 DATA CD-3B ONLY'!$V:$V,$B14,'1.A-P6 DATA CD-3B ONLY'!$O:$O,'3-Contract Awards'!$X$2,'1.A-P6 DATA CD-3B ONLY'!$B:$B,$X$6,'1.A-P6 DATA CD-3B ONLY'!$Q:$Q,'3-Contract Awards'!$X$1,'1.A-P6 DATA CD-3B ONLY'!$G:$G,'3-Contract Awards'!$X$3)+SUMIFS('1.A-P6 DATA CD-3B ONLY'!AR:AR,'1.A-P6 DATA CD-3B ONLY'!$V:$V,$B14,'1.A-P6 DATA CD-3B ONLY'!$O:$O,'3-Contract Awards'!$X$2,'1.A-P6 DATA CD-3B ONLY'!$B:$B,$X$6,'1.A-P6 DATA CD-3B ONLY'!$Q:$Q,'3-Contract Awards'!$X$1,'1.A-P6 DATA CD-3B ONLY'!$G:$G,'3-Contract Awards'!$X$4)+SUMIFS('1.A-P6 DATA CD-3B ONLY'!AR:AR,'1.A-P6 DATA CD-3B ONLY'!$V:$V,$B14,'1.A-P6 DATA CD-3B ONLY'!$O:$O,'3-Contract Awards'!$X$2,'1.A-P6 DATA CD-3B ONLY'!$B:$B,$X$6,'1.A-P6 DATA CD-3B ONLY'!$Q:$Q,'3-Contract Awards'!$X$1,'1.A-P6 DATA CD-3B ONLY'!$G:$G,'3-Contract Awards'!$X$5)+SUMIFS('1.A-P6 DATA CD-3B ONLY'!AR:AR,'1.A-P6 DATA CD-3B ONLY'!$V:$V,$B14,'1.A-P6 DATA CD-3B ONLY'!$O:$O,'3-Contract Awards'!$X$2,'1.A-P6 DATA CD-3B ONLY'!$B:$B,$X$6,'1.A-P6 DATA CD-3B ONLY'!$Q:$Q,'3-Contract Awards'!$X$1,'1.A-P6 DATA CD-3B ONLY'!$G:$G,'3-Contract Awards'!$X$7)</f>
        <v>0</v>
      </c>
      <c r="T14" s="7">
        <f>SUMIFS('1.A-P6 DATA CD-3B ONLY'!AS:AS,'1.A-P6 DATA CD-3B ONLY'!$V:$V,$B14,'1.A-P6 DATA CD-3B ONLY'!$O:$O,'3-Contract Awards'!$X$2,'1.A-P6 DATA CD-3B ONLY'!$B:$B,$X$6,'1.A-P6 DATA CD-3B ONLY'!$Q:$Q,'3-Contract Awards'!$X$1,'1.A-P6 DATA CD-3B ONLY'!$G:$G,'3-Contract Awards'!$X$3)+SUMIFS('1.A-P6 DATA CD-3B ONLY'!AS:AS,'1.A-P6 DATA CD-3B ONLY'!$V:$V,$B14,'1.A-P6 DATA CD-3B ONLY'!$O:$O,'3-Contract Awards'!$X$2,'1.A-P6 DATA CD-3B ONLY'!$B:$B,$X$6,'1.A-P6 DATA CD-3B ONLY'!$Q:$Q,'3-Contract Awards'!$X$1,'1.A-P6 DATA CD-3B ONLY'!$G:$G,'3-Contract Awards'!$X$4)+SUMIFS('1.A-P6 DATA CD-3B ONLY'!AS:AS,'1.A-P6 DATA CD-3B ONLY'!$V:$V,$B14,'1.A-P6 DATA CD-3B ONLY'!$O:$O,'3-Contract Awards'!$X$2,'1.A-P6 DATA CD-3B ONLY'!$B:$B,$X$6,'1.A-P6 DATA CD-3B ONLY'!$Q:$Q,'3-Contract Awards'!$X$1,'1.A-P6 DATA CD-3B ONLY'!$G:$G,'3-Contract Awards'!$X$5)+SUMIFS('1.A-P6 DATA CD-3B ONLY'!AS:AS,'1.A-P6 DATA CD-3B ONLY'!$V:$V,$B14,'1.A-P6 DATA CD-3B ONLY'!$O:$O,'3-Contract Awards'!$X$2,'1.A-P6 DATA CD-3B ONLY'!$B:$B,$X$6,'1.A-P6 DATA CD-3B ONLY'!$Q:$Q,'3-Contract Awards'!$X$1,'1.A-P6 DATA CD-3B ONLY'!$G:$G,'3-Contract Awards'!$X$7)</f>
        <v>0</v>
      </c>
    </row>
    <row r="15" spans="2:24" x14ac:dyDescent="0.25">
      <c r="B15" s="39" t="s">
        <v>213</v>
      </c>
      <c r="C15" s="7">
        <f t="shared" si="2"/>
        <v>0</v>
      </c>
      <c r="D15" s="7">
        <f>SUMIFS('1.A-P6 DATA CD-3B ONLY'!AC:AC,'1.A-P6 DATA CD-3B ONLY'!$V:$V,$B15,'1.A-P6 DATA CD-3B ONLY'!$O:$O,'3-Contract Awards'!$X$2,'1.A-P6 DATA CD-3B ONLY'!$B:$B,$X$6,'1.A-P6 DATA CD-3B ONLY'!$Q:$Q,'3-Contract Awards'!$X$1,'1.A-P6 DATA CD-3B ONLY'!$G:$G,'3-Contract Awards'!$X$3)+SUMIFS('1.A-P6 DATA CD-3B ONLY'!AC:AC,'1.A-P6 DATA CD-3B ONLY'!$V:$V,$B15,'1.A-P6 DATA CD-3B ONLY'!$O:$O,'3-Contract Awards'!$X$2,'1.A-P6 DATA CD-3B ONLY'!$B:$B,$X$6,'1.A-P6 DATA CD-3B ONLY'!$Q:$Q,'3-Contract Awards'!$X$1,'1.A-P6 DATA CD-3B ONLY'!$G:$G,'3-Contract Awards'!$X$4)+SUMIFS('1.A-P6 DATA CD-3B ONLY'!AC:AC,'1.A-P6 DATA CD-3B ONLY'!$V:$V,$B15,'1.A-P6 DATA CD-3B ONLY'!$O:$O,'3-Contract Awards'!$X$2,'1.A-P6 DATA CD-3B ONLY'!$B:$B,$X$6,'1.A-P6 DATA CD-3B ONLY'!$Q:$Q,'3-Contract Awards'!$X$1,'1.A-P6 DATA CD-3B ONLY'!$G:$G,'3-Contract Awards'!$X$5)+SUMIFS('1.A-P6 DATA CD-3B ONLY'!AC:AC,'1.A-P6 DATA CD-3B ONLY'!$V:$V,$B15,'1.A-P6 DATA CD-3B ONLY'!$O:$O,'3-Contract Awards'!$X$2,'1.A-P6 DATA CD-3B ONLY'!$B:$B,$X$6,'1.A-P6 DATA CD-3B ONLY'!$Q:$Q,'3-Contract Awards'!$X$1,'1.A-P6 DATA CD-3B ONLY'!$G:$G,'3-Contract Awards'!$X$7)</f>
        <v>0</v>
      </c>
      <c r="E15" s="7">
        <f>SUMIFS('1.A-P6 DATA CD-3B ONLY'!AD:AD,'1.A-P6 DATA CD-3B ONLY'!$V:$V,$B15,'1.A-P6 DATA CD-3B ONLY'!$O:$O,'3-Contract Awards'!$X$2,'1.A-P6 DATA CD-3B ONLY'!$B:$B,$X$6,'1.A-P6 DATA CD-3B ONLY'!$Q:$Q,'3-Contract Awards'!$X$1,'1.A-P6 DATA CD-3B ONLY'!$G:$G,'3-Contract Awards'!$X$3)+SUMIFS('1.A-P6 DATA CD-3B ONLY'!AD:AD,'1.A-P6 DATA CD-3B ONLY'!$V:$V,$B15,'1.A-P6 DATA CD-3B ONLY'!$O:$O,'3-Contract Awards'!$X$2,'1.A-P6 DATA CD-3B ONLY'!$B:$B,$X$6,'1.A-P6 DATA CD-3B ONLY'!$Q:$Q,'3-Contract Awards'!$X$1,'1.A-P6 DATA CD-3B ONLY'!$G:$G,'3-Contract Awards'!$X$4)+SUMIFS('1.A-P6 DATA CD-3B ONLY'!AD:AD,'1.A-P6 DATA CD-3B ONLY'!$V:$V,$B15,'1.A-P6 DATA CD-3B ONLY'!$O:$O,'3-Contract Awards'!$X$2,'1.A-P6 DATA CD-3B ONLY'!$B:$B,$X$6,'1.A-P6 DATA CD-3B ONLY'!$Q:$Q,'3-Contract Awards'!$X$1,'1.A-P6 DATA CD-3B ONLY'!$G:$G,'3-Contract Awards'!$X$5)+SUMIFS('1.A-P6 DATA CD-3B ONLY'!AD:AD,'1.A-P6 DATA CD-3B ONLY'!$V:$V,$B15,'1.A-P6 DATA CD-3B ONLY'!$O:$O,'3-Contract Awards'!$X$2,'1.A-P6 DATA CD-3B ONLY'!$B:$B,$X$6,'1.A-P6 DATA CD-3B ONLY'!$Q:$Q,'3-Contract Awards'!$X$1,'1.A-P6 DATA CD-3B ONLY'!$G:$G,'3-Contract Awards'!$X$7)</f>
        <v>0</v>
      </c>
      <c r="F15" s="7">
        <f>SUMIFS('1.A-P6 DATA CD-3B ONLY'!AE:AE,'1.A-P6 DATA CD-3B ONLY'!$V:$V,$B15,'1.A-P6 DATA CD-3B ONLY'!$O:$O,'3-Contract Awards'!$X$2,'1.A-P6 DATA CD-3B ONLY'!$B:$B,$X$6,'1.A-P6 DATA CD-3B ONLY'!$Q:$Q,'3-Contract Awards'!$X$1,'1.A-P6 DATA CD-3B ONLY'!$G:$G,'3-Contract Awards'!$X$3)+SUMIFS('1.A-P6 DATA CD-3B ONLY'!AE:AE,'1.A-P6 DATA CD-3B ONLY'!$V:$V,$B15,'1.A-P6 DATA CD-3B ONLY'!$O:$O,'3-Contract Awards'!$X$2,'1.A-P6 DATA CD-3B ONLY'!$B:$B,$X$6,'1.A-P6 DATA CD-3B ONLY'!$Q:$Q,'3-Contract Awards'!$X$1,'1.A-P6 DATA CD-3B ONLY'!$G:$G,'3-Contract Awards'!$X$4)+SUMIFS('1.A-P6 DATA CD-3B ONLY'!AE:AE,'1.A-P6 DATA CD-3B ONLY'!$V:$V,$B15,'1.A-P6 DATA CD-3B ONLY'!$O:$O,'3-Contract Awards'!$X$2,'1.A-P6 DATA CD-3B ONLY'!$B:$B,$X$6,'1.A-P6 DATA CD-3B ONLY'!$Q:$Q,'3-Contract Awards'!$X$1,'1.A-P6 DATA CD-3B ONLY'!$G:$G,'3-Contract Awards'!$X$5)+SUMIFS('1.A-P6 DATA CD-3B ONLY'!AE:AE,'1.A-P6 DATA CD-3B ONLY'!$V:$V,$B15,'1.A-P6 DATA CD-3B ONLY'!$O:$O,'3-Contract Awards'!$X$2,'1.A-P6 DATA CD-3B ONLY'!$B:$B,$X$6,'1.A-P6 DATA CD-3B ONLY'!$Q:$Q,'3-Contract Awards'!$X$1,'1.A-P6 DATA CD-3B ONLY'!$G:$G,'3-Contract Awards'!$X$7)</f>
        <v>0</v>
      </c>
      <c r="G15" s="7">
        <f>SUMIFS('1.A-P6 DATA CD-3B ONLY'!AF:AF,'1.A-P6 DATA CD-3B ONLY'!$V:$V,$B15,'1.A-P6 DATA CD-3B ONLY'!$O:$O,'3-Contract Awards'!$X$2,'1.A-P6 DATA CD-3B ONLY'!$B:$B,$X$6,'1.A-P6 DATA CD-3B ONLY'!$Q:$Q,'3-Contract Awards'!$X$1,'1.A-P6 DATA CD-3B ONLY'!$G:$G,'3-Contract Awards'!$X$3)+SUMIFS('1.A-P6 DATA CD-3B ONLY'!AF:AF,'1.A-P6 DATA CD-3B ONLY'!$V:$V,$B15,'1.A-P6 DATA CD-3B ONLY'!$O:$O,'3-Contract Awards'!$X$2,'1.A-P6 DATA CD-3B ONLY'!$B:$B,$X$6,'1.A-P6 DATA CD-3B ONLY'!$Q:$Q,'3-Contract Awards'!$X$1,'1.A-P6 DATA CD-3B ONLY'!$G:$G,'3-Contract Awards'!$X$4)+SUMIFS('1.A-P6 DATA CD-3B ONLY'!AF:AF,'1.A-P6 DATA CD-3B ONLY'!$V:$V,$B15,'1.A-P6 DATA CD-3B ONLY'!$O:$O,'3-Contract Awards'!$X$2,'1.A-P6 DATA CD-3B ONLY'!$B:$B,$X$6,'1.A-P6 DATA CD-3B ONLY'!$Q:$Q,'3-Contract Awards'!$X$1,'1.A-P6 DATA CD-3B ONLY'!$G:$G,'3-Contract Awards'!$X$5)+SUMIFS('1.A-P6 DATA CD-3B ONLY'!AF:AF,'1.A-P6 DATA CD-3B ONLY'!$V:$V,$B15,'1.A-P6 DATA CD-3B ONLY'!$O:$O,'3-Contract Awards'!$X$2,'1.A-P6 DATA CD-3B ONLY'!$B:$B,$X$6,'1.A-P6 DATA CD-3B ONLY'!$Q:$Q,'3-Contract Awards'!$X$1,'1.A-P6 DATA CD-3B ONLY'!$G:$G,'3-Contract Awards'!$X$7)</f>
        <v>0</v>
      </c>
      <c r="H15" s="7">
        <f>SUMIFS('1.A-P6 DATA CD-3B ONLY'!AG:AG,'1.A-P6 DATA CD-3B ONLY'!$V:$V,$B15,'1.A-P6 DATA CD-3B ONLY'!$O:$O,'3-Contract Awards'!$X$2,'1.A-P6 DATA CD-3B ONLY'!$B:$B,$X$6,'1.A-P6 DATA CD-3B ONLY'!$Q:$Q,'3-Contract Awards'!$X$1,'1.A-P6 DATA CD-3B ONLY'!$G:$G,'3-Contract Awards'!$X$3)+SUMIFS('1.A-P6 DATA CD-3B ONLY'!AG:AG,'1.A-P6 DATA CD-3B ONLY'!$V:$V,$B15,'1.A-P6 DATA CD-3B ONLY'!$O:$O,'3-Contract Awards'!$X$2,'1.A-P6 DATA CD-3B ONLY'!$B:$B,$X$6,'1.A-P6 DATA CD-3B ONLY'!$Q:$Q,'3-Contract Awards'!$X$1,'1.A-P6 DATA CD-3B ONLY'!$G:$G,'3-Contract Awards'!$X$4)+SUMIFS('1.A-P6 DATA CD-3B ONLY'!AG:AG,'1.A-P6 DATA CD-3B ONLY'!$V:$V,$B15,'1.A-P6 DATA CD-3B ONLY'!$O:$O,'3-Contract Awards'!$X$2,'1.A-P6 DATA CD-3B ONLY'!$B:$B,$X$6,'1.A-P6 DATA CD-3B ONLY'!$Q:$Q,'3-Contract Awards'!$X$1,'1.A-P6 DATA CD-3B ONLY'!$G:$G,'3-Contract Awards'!$X$5)+SUMIFS('1.A-P6 DATA CD-3B ONLY'!AG:AG,'1.A-P6 DATA CD-3B ONLY'!$V:$V,$B15,'1.A-P6 DATA CD-3B ONLY'!$O:$O,'3-Contract Awards'!$X$2,'1.A-P6 DATA CD-3B ONLY'!$B:$B,$X$6,'1.A-P6 DATA CD-3B ONLY'!$Q:$Q,'3-Contract Awards'!$X$1,'1.A-P6 DATA CD-3B ONLY'!$G:$G,'3-Contract Awards'!$X$7)</f>
        <v>0</v>
      </c>
      <c r="I15" s="7">
        <f>SUMIFS('1.A-P6 DATA CD-3B ONLY'!AH:AH,'1.A-P6 DATA CD-3B ONLY'!$V:$V,$B15,'1.A-P6 DATA CD-3B ONLY'!$O:$O,'3-Contract Awards'!$X$2,'1.A-P6 DATA CD-3B ONLY'!$B:$B,$X$6,'1.A-P6 DATA CD-3B ONLY'!$Q:$Q,'3-Contract Awards'!$X$1,'1.A-P6 DATA CD-3B ONLY'!$G:$G,'3-Contract Awards'!$X$3)+SUMIFS('1.A-P6 DATA CD-3B ONLY'!AH:AH,'1.A-P6 DATA CD-3B ONLY'!$V:$V,$B15,'1.A-P6 DATA CD-3B ONLY'!$O:$O,'3-Contract Awards'!$X$2,'1.A-P6 DATA CD-3B ONLY'!$B:$B,$X$6,'1.A-P6 DATA CD-3B ONLY'!$Q:$Q,'3-Contract Awards'!$X$1,'1.A-P6 DATA CD-3B ONLY'!$G:$G,'3-Contract Awards'!$X$4)+SUMIFS('1.A-P6 DATA CD-3B ONLY'!AH:AH,'1.A-P6 DATA CD-3B ONLY'!$V:$V,$B15,'1.A-P6 DATA CD-3B ONLY'!$O:$O,'3-Contract Awards'!$X$2,'1.A-P6 DATA CD-3B ONLY'!$B:$B,$X$6,'1.A-P6 DATA CD-3B ONLY'!$Q:$Q,'3-Contract Awards'!$X$1,'1.A-P6 DATA CD-3B ONLY'!$G:$G,'3-Contract Awards'!$X$5)+SUMIFS('1.A-P6 DATA CD-3B ONLY'!AH:AH,'1.A-P6 DATA CD-3B ONLY'!$V:$V,$B15,'1.A-P6 DATA CD-3B ONLY'!$O:$O,'3-Contract Awards'!$X$2,'1.A-P6 DATA CD-3B ONLY'!$B:$B,$X$6,'1.A-P6 DATA CD-3B ONLY'!$Q:$Q,'3-Contract Awards'!$X$1,'1.A-P6 DATA CD-3B ONLY'!$G:$G,'3-Contract Awards'!$X$7)</f>
        <v>0</v>
      </c>
      <c r="J15" s="7">
        <f>SUMIFS('1.A-P6 DATA CD-3B ONLY'!AI:AI,'1.A-P6 DATA CD-3B ONLY'!$V:$V,$B15,'1.A-P6 DATA CD-3B ONLY'!$O:$O,'3-Contract Awards'!$X$2,'1.A-P6 DATA CD-3B ONLY'!$B:$B,$X$6,'1.A-P6 DATA CD-3B ONLY'!$Q:$Q,'3-Contract Awards'!$X$1,'1.A-P6 DATA CD-3B ONLY'!$G:$G,'3-Contract Awards'!$X$3)+SUMIFS('1.A-P6 DATA CD-3B ONLY'!AI:AI,'1.A-P6 DATA CD-3B ONLY'!$V:$V,$B15,'1.A-P6 DATA CD-3B ONLY'!$O:$O,'3-Contract Awards'!$X$2,'1.A-P6 DATA CD-3B ONLY'!$B:$B,$X$6,'1.A-P6 DATA CD-3B ONLY'!$Q:$Q,'3-Contract Awards'!$X$1,'1.A-P6 DATA CD-3B ONLY'!$G:$G,'3-Contract Awards'!$X$4)+SUMIFS('1.A-P6 DATA CD-3B ONLY'!AI:AI,'1.A-P6 DATA CD-3B ONLY'!$V:$V,$B15,'1.A-P6 DATA CD-3B ONLY'!$O:$O,'3-Contract Awards'!$X$2,'1.A-P6 DATA CD-3B ONLY'!$B:$B,$X$6,'1.A-P6 DATA CD-3B ONLY'!$Q:$Q,'3-Contract Awards'!$X$1,'1.A-P6 DATA CD-3B ONLY'!$G:$G,'3-Contract Awards'!$X$5)+SUMIFS('1.A-P6 DATA CD-3B ONLY'!AI:AI,'1.A-P6 DATA CD-3B ONLY'!$V:$V,$B15,'1.A-P6 DATA CD-3B ONLY'!$O:$O,'3-Contract Awards'!$X$2,'1.A-P6 DATA CD-3B ONLY'!$B:$B,$X$6,'1.A-P6 DATA CD-3B ONLY'!$Q:$Q,'3-Contract Awards'!$X$1,'1.A-P6 DATA CD-3B ONLY'!$G:$G,'3-Contract Awards'!$X$7)</f>
        <v>0</v>
      </c>
      <c r="K15" s="7">
        <f>SUMIFS('1.A-P6 DATA CD-3B ONLY'!AJ:AJ,'1.A-P6 DATA CD-3B ONLY'!$V:$V,$B15,'1.A-P6 DATA CD-3B ONLY'!$O:$O,'3-Contract Awards'!$X$2,'1.A-P6 DATA CD-3B ONLY'!$B:$B,$X$6,'1.A-P6 DATA CD-3B ONLY'!$Q:$Q,'3-Contract Awards'!$X$1,'1.A-P6 DATA CD-3B ONLY'!$G:$G,'3-Contract Awards'!$X$3)+SUMIFS('1.A-P6 DATA CD-3B ONLY'!AJ:AJ,'1.A-P6 DATA CD-3B ONLY'!$V:$V,$B15,'1.A-P6 DATA CD-3B ONLY'!$O:$O,'3-Contract Awards'!$X$2,'1.A-P6 DATA CD-3B ONLY'!$B:$B,$X$6,'1.A-P6 DATA CD-3B ONLY'!$Q:$Q,'3-Contract Awards'!$X$1,'1.A-P6 DATA CD-3B ONLY'!$G:$G,'3-Contract Awards'!$X$4)+SUMIFS('1.A-P6 DATA CD-3B ONLY'!AJ:AJ,'1.A-P6 DATA CD-3B ONLY'!$V:$V,$B15,'1.A-P6 DATA CD-3B ONLY'!$O:$O,'3-Contract Awards'!$X$2,'1.A-P6 DATA CD-3B ONLY'!$B:$B,$X$6,'1.A-P6 DATA CD-3B ONLY'!$Q:$Q,'3-Contract Awards'!$X$1,'1.A-P6 DATA CD-3B ONLY'!$G:$G,'3-Contract Awards'!$X$5)+SUMIFS('1.A-P6 DATA CD-3B ONLY'!AJ:AJ,'1.A-P6 DATA CD-3B ONLY'!$V:$V,$B15,'1.A-P6 DATA CD-3B ONLY'!$O:$O,'3-Contract Awards'!$X$2,'1.A-P6 DATA CD-3B ONLY'!$B:$B,$X$6,'1.A-P6 DATA CD-3B ONLY'!$Q:$Q,'3-Contract Awards'!$X$1,'1.A-P6 DATA CD-3B ONLY'!$G:$G,'3-Contract Awards'!$X$7)</f>
        <v>0</v>
      </c>
      <c r="L15" s="7">
        <f>SUMIFS('1.A-P6 DATA CD-3B ONLY'!AK:AK,'1.A-P6 DATA CD-3B ONLY'!$V:$V,$B15,'1.A-P6 DATA CD-3B ONLY'!$O:$O,'3-Contract Awards'!$X$2,'1.A-P6 DATA CD-3B ONLY'!$B:$B,$X$6,'1.A-P6 DATA CD-3B ONLY'!$Q:$Q,'3-Contract Awards'!$X$1,'1.A-P6 DATA CD-3B ONLY'!$G:$G,'3-Contract Awards'!$X$3)+SUMIFS('1.A-P6 DATA CD-3B ONLY'!AK:AK,'1.A-P6 DATA CD-3B ONLY'!$V:$V,$B15,'1.A-P6 DATA CD-3B ONLY'!$O:$O,'3-Contract Awards'!$X$2,'1.A-P6 DATA CD-3B ONLY'!$B:$B,$X$6,'1.A-P6 DATA CD-3B ONLY'!$Q:$Q,'3-Contract Awards'!$X$1,'1.A-P6 DATA CD-3B ONLY'!$G:$G,'3-Contract Awards'!$X$4)+SUMIFS('1.A-P6 DATA CD-3B ONLY'!AK:AK,'1.A-P6 DATA CD-3B ONLY'!$V:$V,$B15,'1.A-P6 DATA CD-3B ONLY'!$O:$O,'3-Contract Awards'!$X$2,'1.A-P6 DATA CD-3B ONLY'!$B:$B,$X$6,'1.A-P6 DATA CD-3B ONLY'!$Q:$Q,'3-Contract Awards'!$X$1,'1.A-P6 DATA CD-3B ONLY'!$G:$G,'3-Contract Awards'!$X$5)+SUMIFS('1.A-P6 DATA CD-3B ONLY'!AK:AK,'1.A-P6 DATA CD-3B ONLY'!$V:$V,$B15,'1.A-P6 DATA CD-3B ONLY'!$O:$O,'3-Contract Awards'!$X$2,'1.A-P6 DATA CD-3B ONLY'!$B:$B,$X$6,'1.A-P6 DATA CD-3B ONLY'!$Q:$Q,'3-Contract Awards'!$X$1,'1.A-P6 DATA CD-3B ONLY'!$G:$G,'3-Contract Awards'!$X$7)</f>
        <v>0</v>
      </c>
      <c r="M15" s="7">
        <f>SUMIFS('1.A-P6 DATA CD-3B ONLY'!AL:AL,'1.A-P6 DATA CD-3B ONLY'!$V:$V,$B15,'1.A-P6 DATA CD-3B ONLY'!$O:$O,'3-Contract Awards'!$X$2,'1.A-P6 DATA CD-3B ONLY'!$B:$B,$X$6,'1.A-P6 DATA CD-3B ONLY'!$Q:$Q,'3-Contract Awards'!$X$1,'1.A-P6 DATA CD-3B ONLY'!$G:$G,'3-Contract Awards'!$X$3)+SUMIFS('1.A-P6 DATA CD-3B ONLY'!AL:AL,'1.A-P6 DATA CD-3B ONLY'!$V:$V,$B15,'1.A-P6 DATA CD-3B ONLY'!$O:$O,'3-Contract Awards'!$X$2,'1.A-P6 DATA CD-3B ONLY'!$B:$B,$X$6,'1.A-P6 DATA CD-3B ONLY'!$Q:$Q,'3-Contract Awards'!$X$1,'1.A-P6 DATA CD-3B ONLY'!$G:$G,'3-Contract Awards'!$X$4)+SUMIFS('1.A-P6 DATA CD-3B ONLY'!AL:AL,'1.A-P6 DATA CD-3B ONLY'!$V:$V,$B15,'1.A-P6 DATA CD-3B ONLY'!$O:$O,'3-Contract Awards'!$X$2,'1.A-P6 DATA CD-3B ONLY'!$B:$B,$X$6,'1.A-P6 DATA CD-3B ONLY'!$Q:$Q,'3-Contract Awards'!$X$1,'1.A-P6 DATA CD-3B ONLY'!$G:$G,'3-Contract Awards'!$X$5)+SUMIFS('1.A-P6 DATA CD-3B ONLY'!AL:AL,'1.A-P6 DATA CD-3B ONLY'!$V:$V,$B15,'1.A-P6 DATA CD-3B ONLY'!$O:$O,'3-Contract Awards'!$X$2,'1.A-P6 DATA CD-3B ONLY'!$B:$B,$X$6,'1.A-P6 DATA CD-3B ONLY'!$Q:$Q,'3-Contract Awards'!$X$1,'1.A-P6 DATA CD-3B ONLY'!$G:$G,'3-Contract Awards'!$X$7)</f>
        <v>0</v>
      </c>
      <c r="N15" s="7">
        <f>SUMIFS('1.A-P6 DATA CD-3B ONLY'!AM:AM,'1.A-P6 DATA CD-3B ONLY'!$V:$V,$B15,'1.A-P6 DATA CD-3B ONLY'!$O:$O,'3-Contract Awards'!$X$2,'1.A-P6 DATA CD-3B ONLY'!$B:$B,$X$6,'1.A-P6 DATA CD-3B ONLY'!$Q:$Q,'3-Contract Awards'!$X$1,'1.A-P6 DATA CD-3B ONLY'!$G:$G,'3-Contract Awards'!$X$3)+SUMIFS('1.A-P6 DATA CD-3B ONLY'!AM:AM,'1.A-P6 DATA CD-3B ONLY'!$V:$V,$B15,'1.A-P6 DATA CD-3B ONLY'!$O:$O,'3-Contract Awards'!$X$2,'1.A-P6 DATA CD-3B ONLY'!$B:$B,$X$6,'1.A-P6 DATA CD-3B ONLY'!$Q:$Q,'3-Contract Awards'!$X$1,'1.A-P6 DATA CD-3B ONLY'!$G:$G,'3-Contract Awards'!$X$4)+SUMIFS('1.A-P6 DATA CD-3B ONLY'!AM:AM,'1.A-P6 DATA CD-3B ONLY'!$V:$V,$B15,'1.A-P6 DATA CD-3B ONLY'!$O:$O,'3-Contract Awards'!$X$2,'1.A-P6 DATA CD-3B ONLY'!$B:$B,$X$6,'1.A-P6 DATA CD-3B ONLY'!$Q:$Q,'3-Contract Awards'!$X$1,'1.A-P6 DATA CD-3B ONLY'!$G:$G,'3-Contract Awards'!$X$5)+SUMIFS('1.A-P6 DATA CD-3B ONLY'!AM:AM,'1.A-P6 DATA CD-3B ONLY'!$V:$V,$B15,'1.A-P6 DATA CD-3B ONLY'!$O:$O,'3-Contract Awards'!$X$2,'1.A-P6 DATA CD-3B ONLY'!$B:$B,$X$6,'1.A-P6 DATA CD-3B ONLY'!$Q:$Q,'3-Contract Awards'!$X$1,'1.A-P6 DATA CD-3B ONLY'!$G:$G,'3-Contract Awards'!$X$7)</f>
        <v>0</v>
      </c>
      <c r="O15" s="7">
        <f>SUMIFS('1.A-P6 DATA CD-3B ONLY'!AN:AN,'1.A-P6 DATA CD-3B ONLY'!$V:$V,$B15,'1.A-P6 DATA CD-3B ONLY'!$O:$O,'3-Contract Awards'!$X$2,'1.A-P6 DATA CD-3B ONLY'!$B:$B,$X$6,'1.A-P6 DATA CD-3B ONLY'!$Q:$Q,'3-Contract Awards'!$X$1,'1.A-P6 DATA CD-3B ONLY'!$G:$G,'3-Contract Awards'!$X$3)+SUMIFS('1.A-P6 DATA CD-3B ONLY'!AN:AN,'1.A-P6 DATA CD-3B ONLY'!$V:$V,$B15,'1.A-P6 DATA CD-3B ONLY'!$O:$O,'3-Contract Awards'!$X$2,'1.A-P6 DATA CD-3B ONLY'!$B:$B,$X$6,'1.A-P6 DATA CD-3B ONLY'!$Q:$Q,'3-Contract Awards'!$X$1,'1.A-P6 DATA CD-3B ONLY'!$G:$G,'3-Contract Awards'!$X$4)+SUMIFS('1.A-P6 DATA CD-3B ONLY'!AN:AN,'1.A-P6 DATA CD-3B ONLY'!$V:$V,$B15,'1.A-P6 DATA CD-3B ONLY'!$O:$O,'3-Contract Awards'!$X$2,'1.A-P6 DATA CD-3B ONLY'!$B:$B,$X$6,'1.A-P6 DATA CD-3B ONLY'!$Q:$Q,'3-Contract Awards'!$X$1,'1.A-P6 DATA CD-3B ONLY'!$G:$G,'3-Contract Awards'!$X$5)+SUMIFS('1.A-P6 DATA CD-3B ONLY'!AN:AN,'1.A-P6 DATA CD-3B ONLY'!$V:$V,$B15,'1.A-P6 DATA CD-3B ONLY'!$O:$O,'3-Contract Awards'!$X$2,'1.A-P6 DATA CD-3B ONLY'!$B:$B,$X$6,'1.A-P6 DATA CD-3B ONLY'!$Q:$Q,'3-Contract Awards'!$X$1,'1.A-P6 DATA CD-3B ONLY'!$G:$G,'3-Contract Awards'!$X$7)</f>
        <v>0</v>
      </c>
      <c r="P15" s="7">
        <f>SUMIFS('1.A-P6 DATA CD-3B ONLY'!AO:AO,'1.A-P6 DATA CD-3B ONLY'!$V:$V,$B15,'1.A-P6 DATA CD-3B ONLY'!$O:$O,'3-Contract Awards'!$X$2,'1.A-P6 DATA CD-3B ONLY'!$B:$B,$X$6,'1.A-P6 DATA CD-3B ONLY'!$Q:$Q,'3-Contract Awards'!$X$1,'1.A-P6 DATA CD-3B ONLY'!$G:$G,'3-Contract Awards'!$X$3)+SUMIFS('1.A-P6 DATA CD-3B ONLY'!AO:AO,'1.A-P6 DATA CD-3B ONLY'!$V:$V,$B15,'1.A-P6 DATA CD-3B ONLY'!$O:$O,'3-Contract Awards'!$X$2,'1.A-P6 DATA CD-3B ONLY'!$B:$B,$X$6,'1.A-P6 DATA CD-3B ONLY'!$Q:$Q,'3-Contract Awards'!$X$1,'1.A-P6 DATA CD-3B ONLY'!$G:$G,'3-Contract Awards'!$X$4)+SUMIFS('1.A-P6 DATA CD-3B ONLY'!AO:AO,'1.A-P6 DATA CD-3B ONLY'!$V:$V,$B15,'1.A-P6 DATA CD-3B ONLY'!$O:$O,'3-Contract Awards'!$X$2,'1.A-P6 DATA CD-3B ONLY'!$B:$B,$X$6,'1.A-P6 DATA CD-3B ONLY'!$Q:$Q,'3-Contract Awards'!$X$1,'1.A-P6 DATA CD-3B ONLY'!$G:$G,'3-Contract Awards'!$X$5)+SUMIFS('1.A-P6 DATA CD-3B ONLY'!AO:AO,'1.A-P6 DATA CD-3B ONLY'!$V:$V,$B15,'1.A-P6 DATA CD-3B ONLY'!$O:$O,'3-Contract Awards'!$X$2,'1.A-P6 DATA CD-3B ONLY'!$B:$B,$X$6,'1.A-P6 DATA CD-3B ONLY'!$Q:$Q,'3-Contract Awards'!$X$1,'1.A-P6 DATA CD-3B ONLY'!$G:$G,'3-Contract Awards'!$X$7)</f>
        <v>0</v>
      </c>
      <c r="Q15" s="7">
        <f>SUMIFS('1.A-P6 DATA CD-3B ONLY'!AP:AP,'1.A-P6 DATA CD-3B ONLY'!$V:$V,$B15,'1.A-P6 DATA CD-3B ONLY'!$O:$O,'3-Contract Awards'!$X$2,'1.A-P6 DATA CD-3B ONLY'!$B:$B,$X$6,'1.A-P6 DATA CD-3B ONLY'!$Q:$Q,'3-Contract Awards'!$X$1,'1.A-P6 DATA CD-3B ONLY'!$G:$G,'3-Contract Awards'!$X$3)+SUMIFS('1.A-P6 DATA CD-3B ONLY'!AP:AP,'1.A-P6 DATA CD-3B ONLY'!$V:$V,$B15,'1.A-P6 DATA CD-3B ONLY'!$O:$O,'3-Contract Awards'!$X$2,'1.A-P6 DATA CD-3B ONLY'!$B:$B,$X$6,'1.A-P6 DATA CD-3B ONLY'!$Q:$Q,'3-Contract Awards'!$X$1,'1.A-P6 DATA CD-3B ONLY'!$G:$G,'3-Contract Awards'!$X$4)+SUMIFS('1.A-P6 DATA CD-3B ONLY'!AP:AP,'1.A-P6 DATA CD-3B ONLY'!$V:$V,$B15,'1.A-P6 DATA CD-3B ONLY'!$O:$O,'3-Contract Awards'!$X$2,'1.A-P6 DATA CD-3B ONLY'!$B:$B,$X$6,'1.A-P6 DATA CD-3B ONLY'!$Q:$Q,'3-Contract Awards'!$X$1,'1.A-P6 DATA CD-3B ONLY'!$G:$G,'3-Contract Awards'!$X$5)+SUMIFS('1.A-P6 DATA CD-3B ONLY'!AP:AP,'1.A-P6 DATA CD-3B ONLY'!$V:$V,$B15,'1.A-P6 DATA CD-3B ONLY'!$O:$O,'3-Contract Awards'!$X$2,'1.A-P6 DATA CD-3B ONLY'!$B:$B,$X$6,'1.A-P6 DATA CD-3B ONLY'!$Q:$Q,'3-Contract Awards'!$X$1,'1.A-P6 DATA CD-3B ONLY'!$G:$G,'3-Contract Awards'!$X$7)</f>
        <v>0</v>
      </c>
      <c r="R15" s="7">
        <f>SUMIFS('1.A-P6 DATA CD-3B ONLY'!AQ:AQ,'1.A-P6 DATA CD-3B ONLY'!$V:$V,$B15,'1.A-P6 DATA CD-3B ONLY'!$O:$O,'3-Contract Awards'!$X$2,'1.A-P6 DATA CD-3B ONLY'!$B:$B,$X$6,'1.A-P6 DATA CD-3B ONLY'!$Q:$Q,'3-Contract Awards'!$X$1,'1.A-P6 DATA CD-3B ONLY'!$G:$G,'3-Contract Awards'!$X$3)+SUMIFS('1.A-P6 DATA CD-3B ONLY'!AQ:AQ,'1.A-P6 DATA CD-3B ONLY'!$V:$V,$B15,'1.A-P6 DATA CD-3B ONLY'!$O:$O,'3-Contract Awards'!$X$2,'1.A-P6 DATA CD-3B ONLY'!$B:$B,$X$6,'1.A-P6 DATA CD-3B ONLY'!$Q:$Q,'3-Contract Awards'!$X$1,'1.A-P6 DATA CD-3B ONLY'!$G:$G,'3-Contract Awards'!$X$4)+SUMIFS('1.A-P6 DATA CD-3B ONLY'!AQ:AQ,'1.A-P6 DATA CD-3B ONLY'!$V:$V,$B15,'1.A-P6 DATA CD-3B ONLY'!$O:$O,'3-Contract Awards'!$X$2,'1.A-P6 DATA CD-3B ONLY'!$B:$B,$X$6,'1.A-P6 DATA CD-3B ONLY'!$Q:$Q,'3-Contract Awards'!$X$1,'1.A-P6 DATA CD-3B ONLY'!$G:$G,'3-Contract Awards'!$X$5)+SUMIFS('1.A-P6 DATA CD-3B ONLY'!AQ:AQ,'1.A-P6 DATA CD-3B ONLY'!$V:$V,$B15,'1.A-P6 DATA CD-3B ONLY'!$O:$O,'3-Contract Awards'!$X$2,'1.A-P6 DATA CD-3B ONLY'!$B:$B,$X$6,'1.A-P6 DATA CD-3B ONLY'!$Q:$Q,'3-Contract Awards'!$X$1,'1.A-P6 DATA CD-3B ONLY'!$G:$G,'3-Contract Awards'!$X$7)</f>
        <v>0</v>
      </c>
      <c r="S15" s="7">
        <f>SUMIFS('1.A-P6 DATA CD-3B ONLY'!AR:AR,'1.A-P6 DATA CD-3B ONLY'!$V:$V,$B15,'1.A-P6 DATA CD-3B ONLY'!$O:$O,'3-Contract Awards'!$X$2,'1.A-P6 DATA CD-3B ONLY'!$B:$B,$X$6,'1.A-P6 DATA CD-3B ONLY'!$Q:$Q,'3-Contract Awards'!$X$1,'1.A-P6 DATA CD-3B ONLY'!$G:$G,'3-Contract Awards'!$X$3)+SUMIFS('1.A-P6 DATA CD-3B ONLY'!AR:AR,'1.A-P6 DATA CD-3B ONLY'!$V:$V,$B15,'1.A-P6 DATA CD-3B ONLY'!$O:$O,'3-Contract Awards'!$X$2,'1.A-P6 DATA CD-3B ONLY'!$B:$B,$X$6,'1.A-P6 DATA CD-3B ONLY'!$Q:$Q,'3-Contract Awards'!$X$1,'1.A-P6 DATA CD-3B ONLY'!$G:$G,'3-Contract Awards'!$X$4)+SUMIFS('1.A-P6 DATA CD-3B ONLY'!AR:AR,'1.A-P6 DATA CD-3B ONLY'!$V:$V,$B15,'1.A-P6 DATA CD-3B ONLY'!$O:$O,'3-Contract Awards'!$X$2,'1.A-P6 DATA CD-3B ONLY'!$B:$B,$X$6,'1.A-P6 DATA CD-3B ONLY'!$Q:$Q,'3-Contract Awards'!$X$1,'1.A-P6 DATA CD-3B ONLY'!$G:$G,'3-Contract Awards'!$X$5)+SUMIFS('1.A-P6 DATA CD-3B ONLY'!AR:AR,'1.A-P6 DATA CD-3B ONLY'!$V:$V,$B15,'1.A-P6 DATA CD-3B ONLY'!$O:$O,'3-Contract Awards'!$X$2,'1.A-P6 DATA CD-3B ONLY'!$B:$B,$X$6,'1.A-P6 DATA CD-3B ONLY'!$Q:$Q,'3-Contract Awards'!$X$1,'1.A-P6 DATA CD-3B ONLY'!$G:$G,'3-Contract Awards'!$X$7)</f>
        <v>0</v>
      </c>
      <c r="T15" s="7">
        <f>SUMIFS('1.A-P6 DATA CD-3B ONLY'!AS:AS,'1.A-P6 DATA CD-3B ONLY'!$V:$V,$B15,'1.A-P6 DATA CD-3B ONLY'!$O:$O,'3-Contract Awards'!$X$2,'1.A-P6 DATA CD-3B ONLY'!$B:$B,$X$6,'1.A-P6 DATA CD-3B ONLY'!$Q:$Q,'3-Contract Awards'!$X$1,'1.A-P6 DATA CD-3B ONLY'!$G:$G,'3-Contract Awards'!$X$3)+SUMIFS('1.A-P6 DATA CD-3B ONLY'!AS:AS,'1.A-P6 DATA CD-3B ONLY'!$V:$V,$B15,'1.A-P6 DATA CD-3B ONLY'!$O:$O,'3-Contract Awards'!$X$2,'1.A-P6 DATA CD-3B ONLY'!$B:$B,$X$6,'1.A-P6 DATA CD-3B ONLY'!$Q:$Q,'3-Contract Awards'!$X$1,'1.A-P6 DATA CD-3B ONLY'!$G:$G,'3-Contract Awards'!$X$4)+SUMIFS('1.A-P6 DATA CD-3B ONLY'!AS:AS,'1.A-P6 DATA CD-3B ONLY'!$V:$V,$B15,'1.A-P6 DATA CD-3B ONLY'!$O:$O,'3-Contract Awards'!$X$2,'1.A-P6 DATA CD-3B ONLY'!$B:$B,$X$6,'1.A-P6 DATA CD-3B ONLY'!$Q:$Q,'3-Contract Awards'!$X$1,'1.A-P6 DATA CD-3B ONLY'!$G:$G,'3-Contract Awards'!$X$5)+SUMIFS('1.A-P6 DATA CD-3B ONLY'!AS:AS,'1.A-P6 DATA CD-3B ONLY'!$V:$V,$B15,'1.A-P6 DATA CD-3B ONLY'!$O:$O,'3-Contract Awards'!$X$2,'1.A-P6 DATA CD-3B ONLY'!$B:$B,$X$6,'1.A-P6 DATA CD-3B ONLY'!$Q:$Q,'3-Contract Awards'!$X$1,'1.A-P6 DATA CD-3B ONLY'!$G:$G,'3-Contract Awards'!$X$7)</f>
        <v>0</v>
      </c>
    </row>
    <row r="16" spans="2:24" x14ac:dyDescent="0.25">
      <c r="B16" s="39" t="s">
        <v>214</v>
      </c>
      <c r="C16" s="7">
        <f t="shared" si="2"/>
        <v>0</v>
      </c>
      <c r="D16" s="7">
        <f>SUMIFS('1.A-P6 DATA CD-3B ONLY'!AC:AC,'1.A-P6 DATA CD-3B ONLY'!$V:$V,$B16,'1.A-P6 DATA CD-3B ONLY'!$O:$O,'3-Contract Awards'!$X$2,'1.A-P6 DATA CD-3B ONLY'!$B:$B,$X$6,'1.A-P6 DATA CD-3B ONLY'!$Q:$Q,'3-Contract Awards'!$X$1,'1.A-P6 DATA CD-3B ONLY'!$G:$G,'3-Contract Awards'!$X$3)+SUMIFS('1.A-P6 DATA CD-3B ONLY'!AC:AC,'1.A-P6 DATA CD-3B ONLY'!$V:$V,$B16,'1.A-P6 DATA CD-3B ONLY'!$O:$O,'3-Contract Awards'!$X$2,'1.A-P6 DATA CD-3B ONLY'!$B:$B,$X$6,'1.A-P6 DATA CD-3B ONLY'!$Q:$Q,'3-Contract Awards'!$X$1,'1.A-P6 DATA CD-3B ONLY'!$G:$G,'3-Contract Awards'!$X$4)+SUMIFS('1.A-P6 DATA CD-3B ONLY'!AC:AC,'1.A-P6 DATA CD-3B ONLY'!$V:$V,$B16,'1.A-P6 DATA CD-3B ONLY'!$O:$O,'3-Contract Awards'!$X$2,'1.A-P6 DATA CD-3B ONLY'!$B:$B,$X$6,'1.A-P6 DATA CD-3B ONLY'!$Q:$Q,'3-Contract Awards'!$X$1,'1.A-P6 DATA CD-3B ONLY'!$G:$G,'3-Contract Awards'!$X$5)+SUMIFS('1.A-P6 DATA CD-3B ONLY'!AC:AC,'1.A-P6 DATA CD-3B ONLY'!$V:$V,$B16,'1.A-P6 DATA CD-3B ONLY'!$O:$O,'3-Contract Awards'!$X$2,'1.A-P6 DATA CD-3B ONLY'!$B:$B,$X$6,'1.A-P6 DATA CD-3B ONLY'!$Q:$Q,'3-Contract Awards'!$X$1,'1.A-P6 DATA CD-3B ONLY'!$G:$G,'3-Contract Awards'!$X$7)</f>
        <v>0</v>
      </c>
      <c r="E16" s="7">
        <f>SUMIFS('1.A-P6 DATA CD-3B ONLY'!AD:AD,'1.A-P6 DATA CD-3B ONLY'!$V:$V,$B16,'1.A-P6 DATA CD-3B ONLY'!$O:$O,'3-Contract Awards'!$X$2,'1.A-P6 DATA CD-3B ONLY'!$B:$B,$X$6,'1.A-P6 DATA CD-3B ONLY'!$Q:$Q,'3-Contract Awards'!$X$1,'1.A-P6 DATA CD-3B ONLY'!$G:$G,'3-Contract Awards'!$X$3)+SUMIFS('1.A-P6 DATA CD-3B ONLY'!AD:AD,'1.A-P6 DATA CD-3B ONLY'!$V:$V,$B16,'1.A-P6 DATA CD-3B ONLY'!$O:$O,'3-Contract Awards'!$X$2,'1.A-P6 DATA CD-3B ONLY'!$B:$B,$X$6,'1.A-P6 DATA CD-3B ONLY'!$Q:$Q,'3-Contract Awards'!$X$1,'1.A-P6 DATA CD-3B ONLY'!$G:$G,'3-Contract Awards'!$X$4)+SUMIFS('1.A-P6 DATA CD-3B ONLY'!AD:AD,'1.A-P6 DATA CD-3B ONLY'!$V:$V,$B16,'1.A-P6 DATA CD-3B ONLY'!$O:$O,'3-Contract Awards'!$X$2,'1.A-P6 DATA CD-3B ONLY'!$B:$B,$X$6,'1.A-P6 DATA CD-3B ONLY'!$Q:$Q,'3-Contract Awards'!$X$1,'1.A-P6 DATA CD-3B ONLY'!$G:$G,'3-Contract Awards'!$X$5)+SUMIFS('1.A-P6 DATA CD-3B ONLY'!AD:AD,'1.A-P6 DATA CD-3B ONLY'!$V:$V,$B16,'1.A-P6 DATA CD-3B ONLY'!$O:$O,'3-Contract Awards'!$X$2,'1.A-P6 DATA CD-3B ONLY'!$B:$B,$X$6,'1.A-P6 DATA CD-3B ONLY'!$Q:$Q,'3-Contract Awards'!$X$1,'1.A-P6 DATA CD-3B ONLY'!$G:$G,'3-Contract Awards'!$X$7)</f>
        <v>0</v>
      </c>
      <c r="F16" s="7">
        <f>SUMIFS('1.A-P6 DATA CD-3B ONLY'!AE:AE,'1.A-P6 DATA CD-3B ONLY'!$V:$V,$B16,'1.A-P6 DATA CD-3B ONLY'!$O:$O,'3-Contract Awards'!$X$2,'1.A-P6 DATA CD-3B ONLY'!$B:$B,$X$6,'1.A-P6 DATA CD-3B ONLY'!$Q:$Q,'3-Contract Awards'!$X$1,'1.A-P6 DATA CD-3B ONLY'!$G:$G,'3-Contract Awards'!$X$3)+SUMIFS('1.A-P6 DATA CD-3B ONLY'!AE:AE,'1.A-P6 DATA CD-3B ONLY'!$V:$V,$B16,'1.A-P6 DATA CD-3B ONLY'!$O:$O,'3-Contract Awards'!$X$2,'1.A-P6 DATA CD-3B ONLY'!$B:$B,$X$6,'1.A-P6 DATA CD-3B ONLY'!$Q:$Q,'3-Contract Awards'!$X$1,'1.A-P6 DATA CD-3B ONLY'!$G:$G,'3-Contract Awards'!$X$4)+SUMIFS('1.A-P6 DATA CD-3B ONLY'!AE:AE,'1.A-P6 DATA CD-3B ONLY'!$V:$V,$B16,'1.A-P6 DATA CD-3B ONLY'!$O:$O,'3-Contract Awards'!$X$2,'1.A-P6 DATA CD-3B ONLY'!$B:$B,$X$6,'1.A-P6 DATA CD-3B ONLY'!$Q:$Q,'3-Contract Awards'!$X$1,'1.A-P6 DATA CD-3B ONLY'!$G:$G,'3-Contract Awards'!$X$5)+SUMIFS('1.A-P6 DATA CD-3B ONLY'!AE:AE,'1.A-P6 DATA CD-3B ONLY'!$V:$V,$B16,'1.A-P6 DATA CD-3B ONLY'!$O:$O,'3-Contract Awards'!$X$2,'1.A-P6 DATA CD-3B ONLY'!$B:$B,$X$6,'1.A-P6 DATA CD-3B ONLY'!$Q:$Q,'3-Contract Awards'!$X$1,'1.A-P6 DATA CD-3B ONLY'!$G:$G,'3-Contract Awards'!$X$7)</f>
        <v>0</v>
      </c>
      <c r="G16" s="7">
        <f>SUMIFS('1.A-P6 DATA CD-3B ONLY'!AF:AF,'1.A-P6 DATA CD-3B ONLY'!$V:$V,$B16,'1.A-P6 DATA CD-3B ONLY'!$O:$O,'3-Contract Awards'!$X$2,'1.A-P6 DATA CD-3B ONLY'!$B:$B,$X$6,'1.A-P6 DATA CD-3B ONLY'!$Q:$Q,'3-Contract Awards'!$X$1,'1.A-P6 DATA CD-3B ONLY'!$G:$G,'3-Contract Awards'!$X$3)+SUMIFS('1.A-P6 DATA CD-3B ONLY'!AF:AF,'1.A-P6 DATA CD-3B ONLY'!$V:$V,$B16,'1.A-P6 DATA CD-3B ONLY'!$O:$O,'3-Contract Awards'!$X$2,'1.A-P6 DATA CD-3B ONLY'!$B:$B,$X$6,'1.A-P6 DATA CD-3B ONLY'!$Q:$Q,'3-Contract Awards'!$X$1,'1.A-P6 DATA CD-3B ONLY'!$G:$G,'3-Contract Awards'!$X$4)+SUMIFS('1.A-P6 DATA CD-3B ONLY'!AF:AF,'1.A-P6 DATA CD-3B ONLY'!$V:$V,$B16,'1.A-P6 DATA CD-3B ONLY'!$O:$O,'3-Contract Awards'!$X$2,'1.A-P6 DATA CD-3B ONLY'!$B:$B,$X$6,'1.A-P6 DATA CD-3B ONLY'!$Q:$Q,'3-Contract Awards'!$X$1,'1.A-P6 DATA CD-3B ONLY'!$G:$G,'3-Contract Awards'!$X$5)+SUMIFS('1.A-P6 DATA CD-3B ONLY'!AF:AF,'1.A-P6 DATA CD-3B ONLY'!$V:$V,$B16,'1.A-P6 DATA CD-3B ONLY'!$O:$O,'3-Contract Awards'!$X$2,'1.A-P6 DATA CD-3B ONLY'!$B:$B,$X$6,'1.A-P6 DATA CD-3B ONLY'!$Q:$Q,'3-Contract Awards'!$X$1,'1.A-P6 DATA CD-3B ONLY'!$G:$G,'3-Contract Awards'!$X$7)</f>
        <v>0</v>
      </c>
      <c r="H16" s="7">
        <f>SUMIFS('1.A-P6 DATA CD-3B ONLY'!AG:AG,'1.A-P6 DATA CD-3B ONLY'!$V:$V,$B16,'1.A-P6 DATA CD-3B ONLY'!$O:$O,'3-Contract Awards'!$X$2,'1.A-P6 DATA CD-3B ONLY'!$B:$B,$X$6,'1.A-P6 DATA CD-3B ONLY'!$Q:$Q,'3-Contract Awards'!$X$1,'1.A-P6 DATA CD-3B ONLY'!$G:$G,'3-Contract Awards'!$X$3)+SUMIFS('1.A-P6 DATA CD-3B ONLY'!AG:AG,'1.A-P6 DATA CD-3B ONLY'!$V:$V,$B16,'1.A-P6 DATA CD-3B ONLY'!$O:$O,'3-Contract Awards'!$X$2,'1.A-P6 DATA CD-3B ONLY'!$B:$B,$X$6,'1.A-P6 DATA CD-3B ONLY'!$Q:$Q,'3-Contract Awards'!$X$1,'1.A-P6 DATA CD-3B ONLY'!$G:$G,'3-Contract Awards'!$X$4)+SUMIFS('1.A-P6 DATA CD-3B ONLY'!AG:AG,'1.A-P6 DATA CD-3B ONLY'!$V:$V,$B16,'1.A-P6 DATA CD-3B ONLY'!$O:$O,'3-Contract Awards'!$X$2,'1.A-P6 DATA CD-3B ONLY'!$B:$B,$X$6,'1.A-P6 DATA CD-3B ONLY'!$Q:$Q,'3-Contract Awards'!$X$1,'1.A-P6 DATA CD-3B ONLY'!$G:$G,'3-Contract Awards'!$X$5)+SUMIFS('1.A-P6 DATA CD-3B ONLY'!AG:AG,'1.A-P6 DATA CD-3B ONLY'!$V:$V,$B16,'1.A-P6 DATA CD-3B ONLY'!$O:$O,'3-Contract Awards'!$X$2,'1.A-P6 DATA CD-3B ONLY'!$B:$B,$X$6,'1.A-P6 DATA CD-3B ONLY'!$Q:$Q,'3-Contract Awards'!$X$1,'1.A-P6 DATA CD-3B ONLY'!$G:$G,'3-Contract Awards'!$X$7)</f>
        <v>0</v>
      </c>
      <c r="I16" s="7">
        <f>SUMIFS('1.A-P6 DATA CD-3B ONLY'!AH:AH,'1.A-P6 DATA CD-3B ONLY'!$V:$V,$B16,'1.A-P6 DATA CD-3B ONLY'!$O:$O,'3-Contract Awards'!$X$2,'1.A-P6 DATA CD-3B ONLY'!$B:$B,$X$6,'1.A-P6 DATA CD-3B ONLY'!$Q:$Q,'3-Contract Awards'!$X$1,'1.A-P6 DATA CD-3B ONLY'!$G:$G,'3-Contract Awards'!$X$3)+SUMIFS('1.A-P6 DATA CD-3B ONLY'!AH:AH,'1.A-P6 DATA CD-3B ONLY'!$V:$V,$B16,'1.A-P6 DATA CD-3B ONLY'!$O:$O,'3-Contract Awards'!$X$2,'1.A-P6 DATA CD-3B ONLY'!$B:$B,$X$6,'1.A-P6 DATA CD-3B ONLY'!$Q:$Q,'3-Contract Awards'!$X$1,'1.A-P6 DATA CD-3B ONLY'!$G:$G,'3-Contract Awards'!$X$4)+SUMIFS('1.A-P6 DATA CD-3B ONLY'!AH:AH,'1.A-P6 DATA CD-3B ONLY'!$V:$V,$B16,'1.A-P6 DATA CD-3B ONLY'!$O:$O,'3-Contract Awards'!$X$2,'1.A-P6 DATA CD-3B ONLY'!$B:$B,$X$6,'1.A-P6 DATA CD-3B ONLY'!$Q:$Q,'3-Contract Awards'!$X$1,'1.A-P6 DATA CD-3B ONLY'!$G:$G,'3-Contract Awards'!$X$5)+SUMIFS('1.A-P6 DATA CD-3B ONLY'!AH:AH,'1.A-P6 DATA CD-3B ONLY'!$V:$V,$B16,'1.A-P6 DATA CD-3B ONLY'!$O:$O,'3-Contract Awards'!$X$2,'1.A-P6 DATA CD-3B ONLY'!$B:$B,$X$6,'1.A-P6 DATA CD-3B ONLY'!$Q:$Q,'3-Contract Awards'!$X$1,'1.A-P6 DATA CD-3B ONLY'!$G:$G,'3-Contract Awards'!$X$7)</f>
        <v>0</v>
      </c>
      <c r="J16" s="7">
        <f>SUMIFS('1.A-P6 DATA CD-3B ONLY'!AI:AI,'1.A-P6 DATA CD-3B ONLY'!$V:$V,$B16,'1.A-P6 DATA CD-3B ONLY'!$O:$O,'3-Contract Awards'!$X$2,'1.A-P6 DATA CD-3B ONLY'!$B:$B,$X$6,'1.A-P6 DATA CD-3B ONLY'!$Q:$Q,'3-Contract Awards'!$X$1,'1.A-P6 DATA CD-3B ONLY'!$G:$G,'3-Contract Awards'!$X$3)+SUMIFS('1.A-P6 DATA CD-3B ONLY'!AI:AI,'1.A-P6 DATA CD-3B ONLY'!$V:$V,$B16,'1.A-P6 DATA CD-3B ONLY'!$O:$O,'3-Contract Awards'!$X$2,'1.A-P6 DATA CD-3B ONLY'!$B:$B,$X$6,'1.A-P6 DATA CD-3B ONLY'!$Q:$Q,'3-Contract Awards'!$X$1,'1.A-P6 DATA CD-3B ONLY'!$G:$G,'3-Contract Awards'!$X$4)+SUMIFS('1.A-P6 DATA CD-3B ONLY'!AI:AI,'1.A-P6 DATA CD-3B ONLY'!$V:$V,$B16,'1.A-P6 DATA CD-3B ONLY'!$O:$O,'3-Contract Awards'!$X$2,'1.A-P6 DATA CD-3B ONLY'!$B:$B,$X$6,'1.A-P6 DATA CD-3B ONLY'!$Q:$Q,'3-Contract Awards'!$X$1,'1.A-P6 DATA CD-3B ONLY'!$G:$G,'3-Contract Awards'!$X$5)+SUMIFS('1.A-P6 DATA CD-3B ONLY'!AI:AI,'1.A-P6 DATA CD-3B ONLY'!$V:$V,$B16,'1.A-P6 DATA CD-3B ONLY'!$O:$O,'3-Contract Awards'!$X$2,'1.A-P6 DATA CD-3B ONLY'!$B:$B,$X$6,'1.A-P6 DATA CD-3B ONLY'!$Q:$Q,'3-Contract Awards'!$X$1,'1.A-P6 DATA CD-3B ONLY'!$G:$G,'3-Contract Awards'!$X$7)</f>
        <v>0</v>
      </c>
      <c r="K16" s="7">
        <f>SUMIFS('1.A-P6 DATA CD-3B ONLY'!AJ:AJ,'1.A-P6 DATA CD-3B ONLY'!$V:$V,$B16,'1.A-P6 DATA CD-3B ONLY'!$O:$O,'3-Contract Awards'!$X$2,'1.A-P6 DATA CD-3B ONLY'!$B:$B,$X$6,'1.A-P6 DATA CD-3B ONLY'!$Q:$Q,'3-Contract Awards'!$X$1,'1.A-P6 DATA CD-3B ONLY'!$G:$G,'3-Contract Awards'!$X$3)+SUMIFS('1.A-P6 DATA CD-3B ONLY'!AJ:AJ,'1.A-P6 DATA CD-3B ONLY'!$V:$V,$B16,'1.A-P6 DATA CD-3B ONLY'!$O:$O,'3-Contract Awards'!$X$2,'1.A-P6 DATA CD-3B ONLY'!$B:$B,$X$6,'1.A-P6 DATA CD-3B ONLY'!$Q:$Q,'3-Contract Awards'!$X$1,'1.A-P6 DATA CD-3B ONLY'!$G:$G,'3-Contract Awards'!$X$4)+SUMIFS('1.A-P6 DATA CD-3B ONLY'!AJ:AJ,'1.A-P6 DATA CD-3B ONLY'!$V:$V,$B16,'1.A-P6 DATA CD-3B ONLY'!$O:$O,'3-Contract Awards'!$X$2,'1.A-P6 DATA CD-3B ONLY'!$B:$B,$X$6,'1.A-P6 DATA CD-3B ONLY'!$Q:$Q,'3-Contract Awards'!$X$1,'1.A-P6 DATA CD-3B ONLY'!$G:$G,'3-Contract Awards'!$X$5)+SUMIFS('1.A-P6 DATA CD-3B ONLY'!AJ:AJ,'1.A-P6 DATA CD-3B ONLY'!$V:$V,$B16,'1.A-P6 DATA CD-3B ONLY'!$O:$O,'3-Contract Awards'!$X$2,'1.A-P6 DATA CD-3B ONLY'!$B:$B,$X$6,'1.A-P6 DATA CD-3B ONLY'!$Q:$Q,'3-Contract Awards'!$X$1,'1.A-P6 DATA CD-3B ONLY'!$G:$G,'3-Contract Awards'!$X$7)</f>
        <v>0</v>
      </c>
      <c r="L16" s="7">
        <f>SUMIFS('1.A-P6 DATA CD-3B ONLY'!AK:AK,'1.A-P6 DATA CD-3B ONLY'!$V:$V,$B16,'1.A-P6 DATA CD-3B ONLY'!$O:$O,'3-Contract Awards'!$X$2,'1.A-P6 DATA CD-3B ONLY'!$B:$B,$X$6,'1.A-P6 DATA CD-3B ONLY'!$Q:$Q,'3-Contract Awards'!$X$1,'1.A-P6 DATA CD-3B ONLY'!$G:$G,'3-Contract Awards'!$X$3)+SUMIFS('1.A-P6 DATA CD-3B ONLY'!AK:AK,'1.A-P6 DATA CD-3B ONLY'!$V:$V,$B16,'1.A-P6 DATA CD-3B ONLY'!$O:$O,'3-Contract Awards'!$X$2,'1.A-P6 DATA CD-3B ONLY'!$B:$B,$X$6,'1.A-P6 DATA CD-3B ONLY'!$Q:$Q,'3-Contract Awards'!$X$1,'1.A-P6 DATA CD-3B ONLY'!$G:$G,'3-Contract Awards'!$X$4)+SUMIFS('1.A-P6 DATA CD-3B ONLY'!AK:AK,'1.A-P6 DATA CD-3B ONLY'!$V:$V,$B16,'1.A-P6 DATA CD-3B ONLY'!$O:$O,'3-Contract Awards'!$X$2,'1.A-P6 DATA CD-3B ONLY'!$B:$B,$X$6,'1.A-P6 DATA CD-3B ONLY'!$Q:$Q,'3-Contract Awards'!$X$1,'1.A-P6 DATA CD-3B ONLY'!$G:$G,'3-Contract Awards'!$X$5)+SUMIFS('1.A-P6 DATA CD-3B ONLY'!AK:AK,'1.A-P6 DATA CD-3B ONLY'!$V:$V,$B16,'1.A-P6 DATA CD-3B ONLY'!$O:$O,'3-Contract Awards'!$X$2,'1.A-P6 DATA CD-3B ONLY'!$B:$B,$X$6,'1.A-P6 DATA CD-3B ONLY'!$Q:$Q,'3-Contract Awards'!$X$1,'1.A-P6 DATA CD-3B ONLY'!$G:$G,'3-Contract Awards'!$X$7)</f>
        <v>0</v>
      </c>
      <c r="M16" s="7">
        <f>SUMIFS('1.A-P6 DATA CD-3B ONLY'!AL:AL,'1.A-P6 DATA CD-3B ONLY'!$V:$V,$B16,'1.A-P6 DATA CD-3B ONLY'!$O:$O,'3-Contract Awards'!$X$2,'1.A-P6 DATA CD-3B ONLY'!$B:$B,$X$6,'1.A-P6 DATA CD-3B ONLY'!$Q:$Q,'3-Contract Awards'!$X$1,'1.A-P6 DATA CD-3B ONLY'!$G:$G,'3-Contract Awards'!$X$3)+SUMIFS('1.A-P6 DATA CD-3B ONLY'!AL:AL,'1.A-P6 DATA CD-3B ONLY'!$V:$V,$B16,'1.A-P6 DATA CD-3B ONLY'!$O:$O,'3-Contract Awards'!$X$2,'1.A-P6 DATA CD-3B ONLY'!$B:$B,$X$6,'1.A-P6 DATA CD-3B ONLY'!$Q:$Q,'3-Contract Awards'!$X$1,'1.A-P6 DATA CD-3B ONLY'!$G:$G,'3-Contract Awards'!$X$4)+SUMIFS('1.A-P6 DATA CD-3B ONLY'!AL:AL,'1.A-P6 DATA CD-3B ONLY'!$V:$V,$B16,'1.A-P6 DATA CD-3B ONLY'!$O:$O,'3-Contract Awards'!$X$2,'1.A-P6 DATA CD-3B ONLY'!$B:$B,$X$6,'1.A-P6 DATA CD-3B ONLY'!$Q:$Q,'3-Contract Awards'!$X$1,'1.A-P6 DATA CD-3B ONLY'!$G:$G,'3-Contract Awards'!$X$5)+SUMIFS('1.A-P6 DATA CD-3B ONLY'!AL:AL,'1.A-P6 DATA CD-3B ONLY'!$V:$V,$B16,'1.A-P6 DATA CD-3B ONLY'!$O:$O,'3-Contract Awards'!$X$2,'1.A-P6 DATA CD-3B ONLY'!$B:$B,$X$6,'1.A-P6 DATA CD-3B ONLY'!$Q:$Q,'3-Contract Awards'!$X$1,'1.A-P6 DATA CD-3B ONLY'!$G:$G,'3-Contract Awards'!$X$7)</f>
        <v>0</v>
      </c>
      <c r="N16" s="7">
        <f>SUMIFS('1.A-P6 DATA CD-3B ONLY'!AM:AM,'1.A-P6 DATA CD-3B ONLY'!$V:$V,$B16,'1.A-P6 DATA CD-3B ONLY'!$O:$O,'3-Contract Awards'!$X$2,'1.A-P6 DATA CD-3B ONLY'!$B:$B,$X$6,'1.A-P6 DATA CD-3B ONLY'!$Q:$Q,'3-Contract Awards'!$X$1,'1.A-P6 DATA CD-3B ONLY'!$G:$G,'3-Contract Awards'!$X$3)+SUMIFS('1.A-P6 DATA CD-3B ONLY'!AM:AM,'1.A-P6 DATA CD-3B ONLY'!$V:$V,$B16,'1.A-P6 DATA CD-3B ONLY'!$O:$O,'3-Contract Awards'!$X$2,'1.A-P6 DATA CD-3B ONLY'!$B:$B,$X$6,'1.A-P6 DATA CD-3B ONLY'!$Q:$Q,'3-Contract Awards'!$X$1,'1.A-P6 DATA CD-3B ONLY'!$G:$G,'3-Contract Awards'!$X$4)+SUMIFS('1.A-P6 DATA CD-3B ONLY'!AM:AM,'1.A-P6 DATA CD-3B ONLY'!$V:$V,$B16,'1.A-P6 DATA CD-3B ONLY'!$O:$O,'3-Contract Awards'!$X$2,'1.A-P6 DATA CD-3B ONLY'!$B:$B,$X$6,'1.A-P6 DATA CD-3B ONLY'!$Q:$Q,'3-Contract Awards'!$X$1,'1.A-P6 DATA CD-3B ONLY'!$G:$G,'3-Contract Awards'!$X$5)+SUMIFS('1.A-P6 DATA CD-3B ONLY'!AM:AM,'1.A-P6 DATA CD-3B ONLY'!$V:$V,$B16,'1.A-P6 DATA CD-3B ONLY'!$O:$O,'3-Contract Awards'!$X$2,'1.A-P6 DATA CD-3B ONLY'!$B:$B,$X$6,'1.A-P6 DATA CD-3B ONLY'!$Q:$Q,'3-Contract Awards'!$X$1,'1.A-P6 DATA CD-3B ONLY'!$G:$G,'3-Contract Awards'!$X$7)</f>
        <v>0</v>
      </c>
      <c r="O16" s="7">
        <f>SUMIFS('1.A-P6 DATA CD-3B ONLY'!AN:AN,'1.A-P6 DATA CD-3B ONLY'!$V:$V,$B16,'1.A-P6 DATA CD-3B ONLY'!$O:$O,'3-Contract Awards'!$X$2,'1.A-P6 DATA CD-3B ONLY'!$B:$B,$X$6,'1.A-P6 DATA CD-3B ONLY'!$Q:$Q,'3-Contract Awards'!$X$1,'1.A-P6 DATA CD-3B ONLY'!$G:$G,'3-Contract Awards'!$X$3)+SUMIFS('1.A-P6 DATA CD-3B ONLY'!AN:AN,'1.A-P6 DATA CD-3B ONLY'!$V:$V,$B16,'1.A-P6 DATA CD-3B ONLY'!$O:$O,'3-Contract Awards'!$X$2,'1.A-P6 DATA CD-3B ONLY'!$B:$B,$X$6,'1.A-P6 DATA CD-3B ONLY'!$Q:$Q,'3-Contract Awards'!$X$1,'1.A-P6 DATA CD-3B ONLY'!$G:$G,'3-Contract Awards'!$X$4)+SUMIFS('1.A-P6 DATA CD-3B ONLY'!AN:AN,'1.A-P6 DATA CD-3B ONLY'!$V:$V,$B16,'1.A-P6 DATA CD-3B ONLY'!$O:$O,'3-Contract Awards'!$X$2,'1.A-P6 DATA CD-3B ONLY'!$B:$B,$X$6,'1.A-P6 DATA CD-3B ONLY'!$Q:$Q,'3-Contract Awards'!$X$1,'1.A-P6 DATA CD-3B ONLY'!$G:$G,'3-Contract Awards'!$X$5)+SUMIFS('1.A-P6 DATA CD-3B ONLY'!AN:AN,'1.A-P6 DATA CD-3B ONLY'!$V:$V,$B16,'1.A-P6 DATA CD-3B ONLY'!$O:$O,'3-Contract Awards'!$X$2,'1.A-P6 DATA CD-3B ONLY'!$B:$B,$X$6,'1.A-P6 DATA CD-3B ONLY'!$Q:$Q,'3-Contract Awards'!$X$1,'1.A-P6 DATA CD-3B ONLY'!$G:$G,'3-Contract Awards'!$X$7)</f>
        <v>0</v>
      </c>
      <c r="P16" s="7">
        <f>SUMIFS('1.A-P6 DATA CD-3B ONLY'!AO:AO,'1.A-P6 DATA CD-3B ONLY'!$V:$V,$B16,'1.A-P6 DATA CD-3B ONLY'!$O:$O,'3-Contract Awards'!$X$2,'1.A-P6 DATA CD-3B ONLY'!$B:$B,$X$6,'1.A-P6 DATA CD-3B ONLY'!$Q:$Q,'3-Contract Awards'!$X$1,'1.A-P6 DATA CD-3B ONLY'!$G:$G,'3-Contract Awards'!$X$3)+SUMIFS('1.A-P6 DATA CD-3B ONLY'!AO:AO,'1.A-P6 DATA CD-3B ONLY'!$V:$V,$B16,'1.A-P6 DATA CD-3B ONLY'!$O:$O,'3-Contract Awards'!$X$2,'1.A-P6 DATA CD-3B ONLY'!$B:$B,$X$6,'1.A-P6 DATA CD-3B ONLY'!$Q:$Q,'3-Contract Awards'!$X$1,'1.A-P6 DATA CD-3B ONLY'!$G:$G,'3-Contract Awards'!$X$4)+SUMIFS('1.A-P6 DATA CD-3B ONLY'!AO:AO,'1.A-P6 DATA CD-3B ONLY'!$V:$V,$B16,'1.A-P6 DATA CD-3B ONLY'!$O:$O,'3-Contract Awards'!$X$2,'1.A-P6 DATA CD-3B ONLY'!$B:$B,$X$6,'1.A-P6 DATA CD-3B ONLY'!$Q:$Q,'3-Contract Awards'!$X$1,'1.A-P6 DATA CD-3B ONLY'!$G:$G,'3-Contract Awards'!$X$5)+SUMIFS('1.A-P6 DATA CD-3B ONLY'!AO:AO,'1.A-P6 DATA CD-3B ONLY'!$V:$V,$B16,'1.A-P6 DATA CD-3B ONLY'!$O:$O,'3-Contract Awards'!$X$2,'1.A-P6 DATA CD-3B ONLY'!$B:$B,$X$6,'1.A-P6 DATA CD-3B ONLY'!$Q:$Q,'3-Contract Awards'!$X$1,'1.A-P6 DATA CD-3B ONLY'!$G:$G,'3-Contract Awards'!$X$7)</f>
        <v>0</v>
      </c>
      <c r="Q16" s="7">
        <f>SUMIFS('1.A-P6 DATA CD-3B ONLY'!AP:AP,'1.A-P6 DATA CD-3B ONLY'!$V:$V,$B16,'1.A-P6 DATA CD-3B ONLY'!$O:$O,'3-Contract Awards'!$X$2,'1.A-P6 DATA CD-3B ONLY'!$B:$B,$X$6,'1.A-P6 DATA CD-3B ONLY'!$Q:$Q,'3-Contract Awards'!$X$1,'1.A-P6 DATA CD-3B ONLY'!$G:$G,'3-Contract Awards'!$X$3)+SUMIFS('1.A-P6 DATA CD-3B ONLY'!AP:AP,'1.A-P6 DATA CD-3B ONLY'!$V:$V,$B16,'1.A-P6 DATA CD-3B ONLY'!$O:$O,'3-Contract Awards'!$X$2,'1.A-P6 DATA CD-3B ONLY'!$B:$B,$X$6,'1.A-P6 DATA CD-3B ONLY'!$Q:$Q,'3-Contract Awards'!$X$1,'1.A-P6 DATA CD-3B ONLY'!$G:$G,'3-Contract Awards'!$X$4)+SUMIFS('1.A-P6 DATA CD-3B ONLY'!AP:AP,'1.A-P6 DATA CD-3B ONLY'!$V:$V,$B16,'1.A-P6 DATA CD-3B ONLY'!$O:$O,'3-Contract Awards'!$X$2,'1.A-P6 DATA CD-3B ONLY'!$B:$B,$X$6,'1.A-P6 DATA CD-3B ONLY'!$Q:$Q,'3-Contract Awards'!$X$1,'1.A-P6 DATA CD-3B ONLY'!$G:$G,'3-Contract Awards'!$X$5)+SUMIFS('1.A-P6 DATA CD-3B ONLY'!AP:AP,'1.A-P6 DATA CD-3B ONLY'!$V:$V,$B16,'1.A-P6 DATA CD-3B ONLY'!$O:$O,'3-Contract Awards'!$X$2,'1.A-P6 DATA CD-3B ONLY'!$B:$B,$X$6,'1.A-P6 DATA CD-3B ONLY'!$Q:$Q,'3-Contract Awards'!$X$1,'1.A-P6 DATA CD-3B ONLY'!$G:$G,'3-Contract Awards'!$X$7)</f>
        <v>0</v>
      </c>
      <c r="R16" s="7">
        <f>SUMIFS('1.A-P6 DATA CD-3B ONLY'!AQ:AQ,'1.A-P6 DATA CD-3B ONLY'!$V:$V,$B16,'1.A-P6 DATA CD-3B ONLY'!$O:$O,'3-Contract Awards'!$X$2,'1.A-P6 DATA CD-3B ONLY'!$B:$B,$X$6,'1.A-P6 DATA CD-3B ONLY'!$Q:$Q,'3-Contract Awards'!$X$1,'1.A-P6 DATA CD-3B ONLY'!$G:$G,'3-Contract Awards'!$X$3)+SUMIFS('1.A-P6 DATA CD-3B ONLY'!AQ:AQ,'1.A-P6 DATA CD-3B ONLY'!$V:$V,$B16,'1.A-P6 DATA CD-3B ONLY'!$O:$O,'3-Contract Awards'!$X$2,'1.A-P6 DATA CD-3B ONLY'!$B:$B,$X$6,'1.A-P6 DATA CD-3B ONLY'!$Q:$Q,'3-Contract Awards'!$X$1,'1.A-P6 DATA CD-3B ONLY'!$G:$G,'3-Contract Awards'!$X$4)+SUMIFS('1.A-P6 DATA CD-3B ONLY'!AQ:AQ,'1.A-P6 DATA CD-3B ONLY'!$V:$V,$B16,'1.A-P6 DATA CD-3B ONLY'!$O:$O,'3-Contract Awards'!$X$2,'1.A-P6 DATA CD-3B ONLY'!$B:$B,$X$6,'1.A-P6 DATA CD-3B ONLY'!$Q:$Q,'3-Contract Awards'!$X$1,'1.A-P6 DATA CD-3B ONLY'!$G:$G,'3-Contract Awards'!$X$5)+SUMIFS('1.A-P6 DATA CD-3B ONLY'!AQ:AQ,'1.A-P6 DATA CD-3B ONLY'!$V:$V,$B16,'1.A-P6 DATA CD-3B ONLY'!$O:$O,'3-Contract Awards'!$X$2,'1.A-P6 DATA CD-3B ONLY'!$B:$B,$X$6,'1.A-P6 DATA CD-3B ONLY'!$Q:$Q,'3-Contract Awards'!$X$1,'1.A-P6 DATA CD-3B ONLY'!$G:$G,'3-Contract Awards'!$X$7)</f>
        <v>0</v>
      </c>
      <c r="S16" s="7">
        <f>SUMIFS('1.A-P6 DATA CD-3B ONLY'!AR:AR,'1.A-P6 DATA CD-3B ONLY'!$V:$V,$B16,'1.A-P6 DATA CD-3B ONLY'!$O:$O,'3-Contract Awards'!$X$2,'1.A-P6 DATA CD-3B ONLY'!$B:$B,$X$6,'1.A-P6 DATA CD-3B ONLY'!$Q:$Q,'3-Contract Awards'!$X$1,'1.A-P6 DATA CD-3B ONLY'!$G:$G,'3-Contract Awards'!$X$3)+SUMIFS('1.A-P6 DATA CD-3B ONLY'!AR:AR,'1.A-P6 DATA CD-3B ONLY'!$V:$V,$B16,'1.A-P6 DATA CD-3B ONLY'!$O:$O,'3-Contract Awards'!$X$2,'1.A-P6 DATA CD-3B ONLY'!$B:$B,$X$6,'1.A-P6 DATA CD-3B ONLY'!$Q:$Q,'3-Contract Awards'!$X$1,'1.A-P6 DATA CD-3B ONLY'!$G:$G,'3-Contract Awards'!$X$4)+SUMIFS('1.A-P6 DATA CD-3B ONLY'!AR:AR,'1.A-P6 DATA CD-3B ONLY'!$V:$V,$B16,'1.A-P6 DATA CD-3B ONLY'!$O:$O,'3-Contract Awards'!$X$2,'1.A-P6 DATA CD-3B ONLY'!$B:$B,$X$6,'1.A-P6 DATA CD-3B ONLY'!$Q:$Q,'3-Contract Awards'!$X$1,'1.A-P6 DATA CD-3B ONLY'!$G:$G,'3-Contract Awards'!$X$5)+SUMIFS('1.A-P6 DATA CD-3B ONLY'!AR:AR,'1.A-P6 DATA CD-3B ONLY'!$V:$V,$B16,'1.A-P6 DATA CD-3B ONLY'!$O:$O,'3-Contract Awards'!$X$2,'1.A-P6 DATA CD-3B ONLY'!$B:$B,$X$6,'1.A-P6 DATA CD-3B ONLY'!$Q:$Q,'3-Contract Awards'!$X$1,'1.A-P6 DATA CD-3B ONLY'!$G:$G,'3-Contract Awards'!$X$7)</f>
        <v>0</v>
      </c>
      <c r="T16" s="7">
        <f>SUMIFS('1.A-P6 DATA CD-3B ONLY'!AS:AS,'1.A-P6 DATA CD-3B ONLY'!$V:$V,$B16,'1.A-P6 DATA CD-3B ONLY'!$O:$O,'3-Contract Awards'!$X$2,'1.A-P6 DATA CD-3B ONLY'!$B:$B,$X$6,'1.A-P6 DATA CD-3B ONLY'!$Q:$Q,'3-Contract Awards'!$X$1,'1.A-P6 DATA CD-3B ONLY'!$G:$G,'3-Contract Awards'!$X$3)+SUMIFS('1.A-P6 DATA CD-3B ONLY'!AS:AS,'1.A-P6 DATA CD-3B ONLY'!$V:$V,$B16,'1.A-P6 DATA CD-3B ONLY'!$O:$O,'3-Contract Awards'!$X$2,'1.A-P6 DATA CD-3B ONLY'!$B:$B,$X$6,'1.A-P6 DATA CD-3B ONLY'!$Q:$Q,'3-Contract Awards'!$X$1,'1.A-P6 DATA CD-3B ONLY'!$G:$G,'3-Contract Awards'!$X$4)+SUMIFS('1.A-P6 DATA CD-3B ONLY'!AS:AS,'1.A-P6 DATA CD-3B ONLY'!$V:$V,$B16,'1.A-P6 DATA CD-3B ONLY'!$O:$O,'3-Contract Awards'!$X$2,'1.A-P6 DATA CD-3B ONLY'!$B:$B,$X$6,'1.A-P6 DATA CD-3B ONLY'!$Q:$Q,'3-Contract Awards'!$X$1,'1.A-P6 DATA CD-3B ONLY'!$G:$G,'3-Contract Awards'!$X$5)+SUMIFS('1.A-P6 DATA CD-3B ONLY'!AS:AS,'1.A-P6 DATA CD-3B ONLY'!$V:$V,$B16,'1.A-P6 DATA CD-3B ONLY'!$O:$O,'3-Contract Awards'!$X$2,'1.A-P6 DATA CD-3B ONLY'!$B:$B,$X$6,'1.A-P6 DATA CD-3B ONLY'!$Q:$Q,'3-Contract Awards'!$X$1,'1.A-P6 DATA CD-3B ONLY'!$G:$G,'3-Contract Awards'!$X$7)</f>
        <v>0</v>
      </c>
    </row>
    <row r="17" spans="2:20" x14ac:dyDescent="0.25">
      <c r="B17" s="39" t="s">
        <v>215</v>
      </c>
      <c r="C17" s="7">
        <f t="shared" si="2"/>
        <v>0.01</v>
      </c>
      <c r="D17" s="7">
        <f>SUMIFS('1.A-P6 DATA CD-3B ONLY'!AC:AC,'1.A-P6 DATA CD-3B ONLY'!$V:$V,$B17,'1.A-P6 DATA CD-3B ONLY'!$O:$O,'3-Contract Awards'!$X$2,'1.A-P6 DATA CD-3B ONLY'!$B:$B,$X$6,'1.A-P6 DATA CD-3B ONLY'!$Q:$Q,'3-Contract Awards'!$X$1,'1.A-P6 DATA CD-3B ONLY'!$G:$G,'3-Contract Awards'!$X$3)+SUMIFS('1.A-P6 DATA CD-3B ONLY'!AC:AC,'1.A-P6 DATA CD-3B ONLY'!$V:$V,$B17,'1.A-P6 DATA CD-3B ONLY'!$O:$O,'3-Contract Awards'!$X$2,'1.A-P6 DATA CD-3B ONLY'!$B:$B,$X$6,'1.A-P6 DATA CD-3B ONLY'!$Q:$Q,'3-Contract Awards'!$X$1,'1.A-P6 DATA CD-3B ONLY'!$G:$G,'3-Contract Awards'!$X$4)+SUMIFS('1.A-P6 DATA CD-3B ONLY'!AC:AC,'1.A-P6 DATA CD-3B ONLY'!$V:$V,$B17,'1.A-P6 DATA CD-3B ONLY'!$O:$O,'3-Contract Awards'!$X$2,'1.A-P6 DATA CD-3B ONLY'!$B:$B,$X$6,'1.A-P6 DATA CD-3B ONLY'!$Q:$Q,'3-Contract Awards'!$X$1,'1.A-P6 DATA CD-3B ONLY'!$G:$G,'3-Contract Awards'!$X$5)+SUMIFS('1.A-P6 DATA CD-3B ONLY'!AC:AC,'1.A-P6 DATA CD-3B ONLY'!$V:$V,$B17,'1.A-P6 DATA CD-3B ONLY'!$O:$O,'3-Contract Awards'!$X$2,'1.A-P6 DATA CD-3B ONLY'!$B:$B,$X$6,'1.A-P6 DATA CD-3B ONLY'!$Q:$Q,'3-Contract Awards'!$X$1,'1.A-P6 DATA CD-3B ONLY'!$G:$G,'3-Contract Awards'!$X$7)</f>
        <v>0</v>
      </c>
      <c r="E17" s="7">
        <f>SUMIFS('1.A-P6 DATA CD-3B ONLY'!AD:AD,'1.A-P6 DATA CD-3B ONLY'!$V:$V,$B17,'1.A-P6 DATA CD-3B ONLY'!$O:$O,'3-Contract Awards'!$X$2,'1.A-P6 DATA CD-3B ONLY'!$B:$B,$X$6,'1.A-P6 DATA CD-3B ONLY'!$Q:$Q,'3-Contract Awards'!$X$1,'1.A-P6 DATA CD-3B ONLY'!$G:$G,'3-Contract Awards'!$X$3)+SUMIFS('1.A-P6 DATA CD-3B ONLY'!AD:AD,'1.A-P6 DATA CD-3B ONLY'!$V:$V,$B17,'1.A-P6 DATA CD-3B ONLY'!$O:$O,'3-Contract Awards'!$X$2,'1.A-P6 DATA CD-3B ONLY'!$B:$B,$X$6,'1.A-P6 DATA CD-3B ONLY'!$Q:$Q,'3-Contract Awards'!$X$1,'1.A-P6 DATA CD-3B ONLY'!$G:$G,'3-Contract Awards'!$X$4)+SUMIFS('1.A-P6 DATA CD-3B ONLY'!AD:AD,'1.A-P6 DATA CD-3B ONLY'!$V:$V,$B17,'1.A-P6 DATA CD-3B ONLY'!$O:$O,'3-Contract Awards'!$X$2,'1.A-P6 DATA CD-3B ONLY'!$B:$B,$X$6,'1.A-P6 DATA CD-3B ONLY'!$Q:$Q,'3-Contract Awards'!$X$1,'1.A-P6 DATA CD-3B ONLY'!$G:$G,'3-Contract Awards'!$X$5)+SUMIFS('1.A-P6 DATA CD-3B ONLY'!AD:AD,'1.A-P6 DATA CD-3B ONLY'!$V:$V,$B17,'1.A-P6 DATA CD-3B ONLY'!$O:$O,'3-Contract Awards'!$X$2,'1.A-P6 DATA CD-3B ONLY'!$B:$B,$X$6,'1.A-P6 DATA CD-3B ONLY'!$Q:$Q,'3-Contract Awards'!$X$1,'1.A-P6 DATA CD-3B ONLY'!$G:$G,'3-Contract Awards'!$X$7)</f>
        <v>0</v>
      </c>
      <c r="F17" s="7">
        <f>SUMIFS('1.A-P6 DATA CD-3B ONLY'!AE:AE,'1.A-P6 DATA CD-3B ONLY'!$V:$V,$B17,'1.A-P6 DATA CD-3B ONLY'!$O:$O,'3-Contract Awards'!$X$2,'1.A-P6 DATA CD-3B ONLY'!$B:$B,$X$6,'1.A-P6 DATA CD-3B ONLY'!$Q:$Q,'3-Contract Awards'!$X$1,'1.A-P6 DATA CD-3B ONLY'!$G:$G,'3-Contract Awards'!$X$3)+SUMIFS('1.A-P6 DATA CD-3B ONLY'!AE:AE,'1.A-P6 DATA CD-3B ONLY'!$V:$V,$B17,'1.A-P6 DATA CD-3B ONLY'!$O:$O,'3-Contract Awards'!$X$2,'1.A-P6 DATA CD-3B ONLY'!$B:$B,$X$6,'1.A-P6 DATA CD-3B ONLY'!$Q:$Q,'3-Contract Awards'!$X$1,'1.A-P6 DATA CD-3B ONLY'!$G:$G,'3-Contract Awards'!$X$4)+SUMIFS('1.A-P6 DATA CD-3B ONLY'!AE:AE,'1.A-P6 DATA CD-3B ONLY'!$V:$V,$B17,'1.A-P6 DATA CD-3B ONLY'!$O:$O,'3-Contract Awards'!$X$2,'1.A-P6 DATA CD-3B ONLY'!$B:$B,$X$6,'1.A-P6 DATA CD-3B ONLY'!$Q:$Q,'3-Contract Awards'!$X$1,'1.A-P6 DATA CD-3B ONLY'!$G:$G,'3-Contract Awards'!$X$5)+SUMIFS('1.A-P6 DATA CD-3B ONLY'!AE:AE,'1.A-P6 DATA CD-3B ONLY'!$V:$V,$B17,'1.A-P6 DATA CD-3B ONLY'!$O:$O,'3-Contract Awards'!$X$2,'1.A-P6 DATA CD-3B ONLY'!$B:$B,$X$6,'1.A-P6 DATA CD-3B ONLY'!$Q:$Q,'3-Contract Awards'!$X$1,'1.A-P6 DATA CD-3B ONLY'!$G:$G,'3-Contract Awards'!$X$7)</f>
        <v>0</v>
      </c>
      <c r="G17" s="7">
        <f>SUMIFS('1.A-P6 DATA CD-3B ONLY'!AF:AF,'1.A-P6 DATA CD-3B ONLY'!$V:$V,$B17,'1.A-P6 DATA CD-3B ONLY'!$O:$O,'3-Contract Awards'!$X$2,'1.A-P6 DATA CD-3B ONLY'!$B:$B,$X$6,'1.A-P6 DATA CD-3B ONLY'!$Q:$Q,'3-Contract Awards'!$X$1,'1.A-P6 DATA CD-3B ONLY'!$G:$G,'3-Contract Awards'!$X$3)+SUMIFS('1.A-P6 DATA CD-3B ONLY'!AF:AF,'1.A-P6 DATA CD-3B ONLY'!$V:$V,$B17,'1.A-P6 DATA CD-3B ONLY'!$O:$O,'3-Contract Awards'!$X$2,'1.A-P6 DATA CD-3B ONLY'!$B:$B,$X$6,'1.A-P6 DATA CD-3B ONLY'!$Q:$Q,'3-Contract Awards'!$X$1,'1.A-P6 DATA CD-3B ONLY'!$G:$G,'3-Contract Awards'!$X$4)+SUMIFS('1.A-P6 DATA CD-3B ONLY'!AF:AF,'1.A-P6 DATA CD-3B ONLY'!$V:$V,$B17,'1.A-P6 DATA CD-3B ONLY'!$O:$O,'3-Contract Awards'!$X$2,'1.A-P6 DATA CD-3B ONLY'!$B:$B,$X$6,'1.A-P6 DATA CD-3B ONLY'!$Q:$Q,'3-Contract Awards'!$X$1,'1.A-P6 DATA CD-3B ONLY'!$G:$G,'3-Contract Awards'!$X$5)+SUMIFS('1.A-P6 DATA CD-3B ONLY'!AF:AF,'1.A-P6 DATA CD-3B ONLY'!$V:$V,$B17,'1.A-P6 DATA CD-3B ONLY'!$O:$O,'3-Contract Awards'!$X$2,'1.A-P6 DATA CD-3B ONLY'!$B:$B,$X$6,'1.A-P6 DATA CD-3B ONLY'!$Q:$Q,'3-Contract Awards'!$X$1,'1.A-P6 DATA CD-3B ONLY'!$G:$G,'3-Contract Awards'!$X$7)</f>
        <v>0</v>
      </c>
      <c r="H17" s="7">
        <f>SUMIFS('1.A-P6 DATA CD-3B ONLY'!AG:AG,'1.A-P6 DATA CD-3B ONLY'!$V:$V,$B17,'1.A-P6 DATA CD-3B ONLY'!$O:$O,'3-Contract Awards'!$X$2,'1.A-P6 DATA CD-3B ONLY'!$B:$B,$X$6,'1.A-P6 DATA CD-3B ONLY'!$Q:$Q,'3-Contract Awards'!$X$1,'1.A-P6 DATA CD-3B ONLY'!$G:$G,'3-Contract Awards'!$X$3)+SUMIFS('1.A-P6 DATA CD-3B ONLY'!AG:AG,'1.A-P6 DATA CD-3B ONLY'!$V:$V,$B17,'1.A-P6 DATA CD-3B ONLY'!$O:$O,'3-Contract Awards'!$X$2,'1.A-P6 DATA CD-3B ONLY'!$B:$B,$X$6,'1.A-P6 DATA CD-3B ONLY'!$Q:$Q,'3-Contract Awards'!$X$1,'1.A-P6 DATA CD-3B ONLY'!$G:$G,'3-Contract Awards'!$X$4)+SUMIFS('1.A-P6 DATA CD-3B ONLY'!AG:AG,'1.A-P6 DATA CD-3B ONLY'!$V:$V,$B17,'1.A-P6 DATA CD-3B ONLY'!$O:$O,'3-Contract Awards'!$X$2,'1.A-P6 DATA CD-3B ONLY'!$B:$B,$X$6,'1.A-P6 DATA CD-3B ONLY'!$Q:$Q,'3-Contract Awards'!$X$1,'1.A-P6 DATA CD-3B ONLY'!$G:$G,'3-Contract Awards'!$X$5)+SUMIFS('1.A-P6 DATA CD-3B ONLY'!AG:AG,'1.A-P6 DATA CD-3B ONLY'!$V:$V,$B17,'1.A-P6 DATA CD-3B ONLY'!$O:$O,'3-Contract Awards'!$X$2,'1.A-P6 DATA CD-3B ONLY'!$B:$B,$X$6,'1.A-P6 DATA CD-3B ONLY'!$Q:$Q,'3-Contract Awards'!$X$1,'1.A-P6 DATA CD-3B ONLY'!$G:$G,'3-Contract Awards'!$X$7)</f>
        <v>0</v>
      </c>
      <c r="I17" s="7">
        <f>SUMIFS('1.A-P6 DATA CD-3B ONLY'!AH:AH,'1.A-P6 DATA CD-3B ONLY'!$V:$V,$B17,'1.A-P6 DATA CD-3B ONLY'!$O:$O,'3-Contract Awards'!$X$2,'1.A-P6 DATA CD-3B ONLY'!$B:$B,$X$6,'1.A-P6 DATA CD-3B ONLY'!$Q:$Q,'3-Contract Awards'!$X$1,'1.A-P6 DATA CD-3B ONLY'!$G:$G,'3-Contract Awards'!$X$3)+SUMIFS('1.A-P6 DATA CD-3B ONLY'!AH:AH,'1.A-P6 DATA CD-3B ONLY'!$V:$V,$B17,'1.A-P6 DATA CD-3B ONLY'!$O:$O,'3-Contract Awards'!$X$2,'1.A-P6 DATA CD-3B ONLY'!$B:$B,$X$6,'1.A-P6 DATA CD-3B ONLY'!$Q:$Q,'3-Contract Awards'!$X$1,'1.A-P6 DATA CD-3B ONLY'!$G:$G,'3-Contract Awards'!$X$4)+SUMIFS('1.A-P6 DATA CD-3B ONLY'!AH:AH,'1.A-P6 DATA CD-3B ONLY'!$V:$V,$B17,'1.A-P6 DATA CD-3B ONLY'!$O:$O,'3-Contract Awards'!$X$2,'1.A-P6 DATA CD-3B ONLY'!$B:$B,$X$6,'1.A-P6 DATA CD-3B ONLY'!$Q:$Q,'3-Contract Awards'!$X$1,'1.A-P6 DATA CD-3B ONLY'!$G:$G,'3-Contract Awards'!$X$5)+SUMIFS('1.A-P6 DATA CD-3B ONLY'!AH:AH,'1.A-P6 DATA CD-3B ONLY'!$V:$V,$B17,'1.A-P6 DATA CD-3B ONLY'!$O:$O,'3-Contract Awards'!$X$2,'1.A-P6 DATA CD-3B ONLY'!$B:$B,$X$6,'1.A-P6 DATA CD-3B ONLY'!$Q:$Q,'3-Contract Awards'!$X$1,'1.A-P6 DATA CD-3B ONLY'!$G:$G,'3-Contract Awards'!$X$7)</f>
        <v>0</v>
      </c>
      <c r="J17" s="7">
        <f>SUMIFS('1.A-P6 DATA CD-3B ONLY'!AI:AI,'1.A-P6 DATA CD-3B ONLY'!$V:$V,$B17,'1.A-P6 DATA CD-3B ONLY'!$O:$O,'3-Contract Awards'!$X$2,'1.A-P6 DATA CD-3B ONLY'!$B:$B,$X$6,'1.A-P6 DATA CD-3B ONLY'!$Q:$Q,'3-Contract Awards'!$X$1,'1.A-P6 DATA CD-3B ONLY'!$G:$G,'3-Contract Awards'!$X$3)+SUMIFS('1.A-P6 DATA CD-3B ONLY'!AI:AI,'1.A-P6 DATA CD-3B ONLY'!$V:$V,$B17,'1.A-P6 DATA CD-3B ONLY'!$O:$O,'3-Contract Awards'!$X$2,'1.A-P6 DATA CD-3B ONLY'!$B:$B,$X$6,'1.A-P6 DATA CD-3B ONLY'!$Q:$Q,'3-Contract Awards'!$X$1,'1.A-P6 DATA CD-3B ONLY'!$G:$G,'3-Contract Awards'!$X$4)+SUMIFS('1.A-P6 DATA CD-3B ONLY'!AI:AI,'1.A-P6 DATA CD-3B ONLY'!$V:$V,$B17,'1.A-P6 DATA CD-3B ONLY'!$O:$O,'3-Contract Awards'!$X$2,'1.A-P6 DATA CD-3B ONLY'!$B:$B,$X$6,'1.A-P6 DATA CD-3B ONLY'!$Q:$Q,'3-Contract Awards'!$X$1,'1.A-P6 DATA CD-3B ONLY'!$G:$G,'3-Contract Awards'!$X$5)+SUMIFS('1.A-P6 DATA CD-3B ONLY'!AI:AI,'1.A-P6 DATA CD-3B ONLY'!$V:$V,$B17,'1.A-P6 DATA CD-3B ONLY'!$O:$O,'3-Contract Awards'!$X$2,'1.A-P6 DATA CD-3B ONLY'!$B:$B,$X$6,'1.A-P6 DATA CD-3B ONLY'!$Q:$Q,'3-Contract Awards'!$X$1,'1.A-P6 DATA CD-3B ONLY'!$G:$G,'3-Contract Awards'!$X$7)</f>
        <v>0.01</v>
      </c>
      <c r="K17" s="7">
        <f>SUMIFS('1.A-P6 DATA CD-3B ONLY'!AJ:AJ,'1.A-P6 DATA CD-3B ONLY'!$V:$V,$B17,'1.A-P6 DATA CD-3B ONLY'!$O:$O,'3-Contract Awards'!$X$2,'1.A-P6 DATA CD-3B ONLY'!$B:$B,$X$6,'1.A-P6 DATA CD-3B ONLY'!$Q:$Q,'3-Contract Awards'!$X$1,'1.A-P6 DATA CD-3B ONLY'!$G:$G,'3-Contract Awards'!$X$3)+SUMIFS('1.A-P6 DATA CD-3B ONLY'!AJ:AJ,'1.A-P6 DATA CD-3B ONLY'!$V:$V,$B17,'1.A-P6 DATA CD-3B ONLY'!$O:$O,'3-Contract Awards'!$X$2,'1.A-P6 DATA CD-3B ONLY'!$B:$B,$X$6,'1.A-P6 DATA CD-3B ONLY'!$Q:$Q,'3-Contract Awards'!$X$1,'1.A-P6 DATA CD-3B ONLY'!$G:$G,'3-Contract Awards'!$X$4)+SUMIFS('1.A-P6 DATA CD-3B ONLY'!AJ:AJ,'1.A-P6 DATA CD-3B ONLY'!$V:$V,$B17,'1.A-P6 DATA CD-3B ONLY'!$O:$O,'3-Contract Awards'!$X$2,'1.A-P6 DATA CD-3B ONLY'!$B:$B,$X$6,'1.A-P6 DATA CD-3B ONLY'!$Q:$Q,'3-Contract Awards'!$X$1,'1.A-P6 DATA CD-3B ONLY'!$G:$G,'3-Contract Awards'!$X$5)+SUMIFS('1.A-P6 DATA CD-3B ONLY'!AJ:AJ,'1.A-P6 DATA CD-3B ONLY'!$V:$V,$B17,'1.A-P6 DATA CD-3B ONLY'!$O:$O,'3-Contract Awards'!$X$2,'1.A-P6 DATA CD-3B ONLY'!$B:$B,$X$6,'1.A-P6 DATA CD-3B ONLY'!$Q:$Q,'3-Contract Awards'!$X$1,'1.A-P6 DATA CD-3B ONLY'!$G:$G,'3-Contract Awards'!$X$7)</f>
        <v>0</v>
      </c>
      <c r="L17" s="7">
        <f>SUMIFS('1.A-P6 DATA CD-3B ONLY'!AK:AK,'1.A-P6 DATA CD-3B ONLY'!$V:$V,$B17,'1.A-P6 DATA CD-3B ONLY'!$O:$O,'3-Contract Awards'!$X$2,'1.A-P6 DATA CD-3B ONLY'!$B:$B,$X$6,'1.A-P6 DATA CD-3B ONLY'!$Q:$Q,'3-Contract Awards'!$X$1,'1.A-P6 DATA CD-3B ONLY'!$G:$G,'3-Contract Awards'!$X$3)+SUMIFS('1.A-P6 DATA CD-3B ONLY'!AK:AK,'1.A-P6 DATA CD-3B ONLY'!$V:$V,$B17,'1.A-P6 DATA CD-3B ONLY'!$O:$O,'3-Contract Awards'!$X$2,'1.A-P6 DATA CD-3B ONLY'!$B:$B,$X$6,'1.A-P6 DATA CD-3B ONLY'!$Q:$Q,'3-Contract Awards'!$X$1,'1.A-P6 DATA CD-3B ONLY'!$G:$G,'3-Contract Awards'!$X$4)+SUMIFS('1.A-P6 DATA CD-3B ONLY'!AK:AK,'1.A-P6 DATA CD-3B ONLY'!$V:$V,$B17,'1.A-P6 DATA CD-3B ONLY'!$O:$O,'3-Contract Awards'!$X$2,'1.A-P6 DATA CD-3B ONLY'!$B:$B,$X$6,'1.A-P6 DATA CD-3B ONLY'!$Q:$Q,'3-Contract Awards'!$X$1,'1.A-P6 DATA CD-3B ONLY'!$G:$G,'3-Contract Awards'!$X$5)+SUMIFS('1.A-P6 DATA CD-3B ONLY'!AK:AK,'1.A-P6 DATA CD-3B ONLY'!$V:$V,$B17,'1.A-P6 DATA CD-3B ONLY'!$O:$O,'3-Contract Awards'!$X$2,'1.A-P6 DATA CD-3B ONLY'!$B:$B,$X$6,'1.A-P6 DATA CD-3B ONLY'!$Q:$Q,'3-Contract Awards'!$X$1,'1.A-P6 DATA CD-3B ONLY'!$G:$G,'3-Contract Awards'!$X$7)</f>
        <v>0</v>
      </c>
      <c r="M17" s="7">
        <f>SUMIFS('1.A-P6 DATA CD-3B ONLY'!AL:AL,'1.A-P6 DATA CD-3B ONLY'!$V:$V,$B17,'1.A-P6 DATA CD-3B ONLY'!$O:$O,'3-Contract Awards'!$X$2,'1.A-P6 DATA CD-3B ONLY'!$B:$B,$X$6,'1.A-P6 DATA CD-3B ONLY'!$Q:$Q,'3-Contract Awards'!$X$1,'1.A-P6 DATA CD-3B ONLY'!$G:$G,'3-Contract Awards'!$X$3)+SUMIFS('1.A-P6 DATA CD-3B ONLY'!AL:AL,'1.A-P6 DATA CD-3B ONLY'!$V:$V,$B17,'1.A-P6 DATA CD-3B ONLY'!$O:$O,'3-Contract Awards'!$X$2,'1.A-P6 DATA CD-3B ONLY'!$B:$B,$X$6,'1.A-P6 DATA CD-3B ONLY'!$Q:$Q,'3-Contract Awards'!$X$1,'1.A-P6 DATA CD-3B ONLY'!$G:$G,'3-Contract Awards'!$X$4)+SUMIFS('1.A-P6 DATA CD-3B ONLY'!AL:AL,'1.A-P6 DATA CD-3B ONLY'!$V:$V,$B17,'1.A-P6 DATA CD-3B ONLY'!$O:$O,'3-Contract Awards'!$X$2,'1.A-P6 DATA CD-3B ONLY'!$B:$B,$X$6,'1.A-P6 DATA CD-3B ONLY'!$Q:$Q,'3-Contract Awards'!$X$1,'1.A-P6 DATA CD-3B ONLY'!$G:$G,'3-Contract Awards'!$X$5)+SUMIFS('1.A-P6 DATA CD-3B ONLY'!AL:AL,'1.A-P6 DATA CD-3B ONLY'!$V:$V,$B17,'1.A-P6 DATA CD-3B ONLY'!$O:$O,'3-Contract Awards'!$X$2,'1.A-P6 DATA CD-3B ONLY'!$B:$B,$X$6,'1.A-P6 DATA CD-3B ONLY'!$Q:$Q,'3-Contract Awards'!$X$1,'1.A-P6 DATA CD-3B ONLY'!$G:$G,'3-Contract Awards'!$X$7)</f>
        <v>0</v>
      </c>
      <c r="N17" s="7">
        <f>SUMIFS('1.A-P6 DATA CD-3B ONLY'!AM:AM,'1.A-P6 DATA CD-3B ONLY'!$V:$V,$B17,'1.A-P6 DATA CD-3B ONLY'!$O:$O,'3-Contract Awards'!$X$2,'1.A-P6 DATA CD-3B ONLY'!$B:$B,$X$6,'1.A-P6 DATA CD-3B ONLY'!$Q:$Q,'3-Contract Awards'!$X$1,'1.A-P6 DATA CD-3B ONLY'!$G:$G,'3-Contract Awards'!$X$3)+SUMIFS('1.A-P6 DATA CD-3B ONLY'!AM:AM,'1.A-P6 DATA CD-3B ONLY'!$V:$V,$B17,'1.A-P6 DATA CD-3B ONLY'!$O:$O,'3-Contract Awards'!$X$2,'1.A-P6 DATA CD-3B ONLY'!$B:$B,$X$6,'1.A-P6 DATA CD-3B ONLY'!$Q:$Q,'3-Contract Awards'!$X$1,'1.A-P6 DATA CD-3B ONLY'!$G:$G,'3-Contract Awards'!$X$4)+SUMIFS('1.A-P6 DATA CD-3B ONLY'!AM:AM,'1.A-P6 DATA CD-3B ONLY'!$V:$V,$B17,'1.A-P6 DATA CD-3B ONLY'!$O:$O,'3-Contract Awards'!$X$2,'1.A-P6 DATA CD-3B ONLY'!$B:$B,$X$6,'1.A-P6 DATA CD-3B ONLY'!$Q:$Q,'3-Contract Awards'!$X$1,'1.A-P6 DATA CD-3B ONLY'!$G:$G,'3-Contract Awards'!$X$5)+SUMIFS('1.A-P6 DATA CD-3B ONLY'!AM:AM,'1.A-P6 DATA CD-3B ONLY'!$V:$V,$B17,'1.A-P6 DATA CD-3B ONLY'!$O:$O,'3-Contract Awards'!$X$2,'1.A-P6 DATA CD-3B ONLY'!$B:$B,$X$6,'1.A-P6 DATA CD-3B ONLY'!$Q:$Q,'3-Contract Awards'!$X$1,'1.A-P6 DATA CD-3B ONLY'!$G:$G,'3-Contract Awards'!$X$7)</f>
        <v>0</v>
      </c>
      <c r="O17" s="7">
        <f>SUMIFS('1.A-P6 DATA CD-3B ONLY'!AN:AN,'1.A-P6 DATA CD-3B ONLY'!$V:$V,$B17,'1.A-P6 DATA CD-3B ONLY'!$O:$O,'3-Contract Awards'!$X$2,'1.A-P6 DATA CD-3B ONLY'!$B:$B,$X$6,'1.A-P6 DATA CD-3B ONLY'!$Q:$Q,'3-Contract Awards'!$X$1,'1.A-P6 DATA CD-3B ONLY'!$G:$G,'3-Contract Awards'!$X$3)+SUMIFS('1.A-P6 DATA CD-3B ONLY'!AN:AN,'1.A-P6 DATA CD-3B ONLY'!$V:$V,$B17,'1.A-P6 DATA CD-3B ONLY'!$O:$O,'3-Contract Awards'!$X$2,'1.A-P6 DATA CD-3B ONLY'!$B:$B,$X$6,'1.A-P6 DATA CD-3B ONLY'!$Q:$Q,'3-Contract Awards'!$X$1,'1.A-P6 DATA CD-3B ONLY'!$G:$G,'3-Contract Awards'!$X$4)+SUMIFS('1.A-P6 DATA CD-3B ONLY'!AN:AN,'1.A-P6 DATA CD-3B ONLY'!$V:$V,$B17,'1.A-P6 DATA CD-3B ONLY'!$O:$O,'3-Contract Awards'!$X$2,'1.A-P6 DATA CD-3B ONLY'!$B:$B,$X$6,'1.A-P6 DATA CD-3B ONLY'!$Q:$Q,'3-Contract Awards'!$X$1,'1.A-P6 DATA CD-3B ONLY'!$G:$G,'3-Contract Awards'!$X$5)+SUMIFS('1.A-P6 DATA CD-3B ONLY'!AN:AN,'1.A-P6 DATA CD-3B ONLY'!$V:$V,$B17,'1.A-P6 DATA CD-3B ONLY'!$O:$O,'3-Contract Awards'!$X$2,'1.A-P6 DATA CD-3B ONLY'!$B:$B,$X$6,'1.A-P6 DATA CD-3B ONLY'!$Q:$Q,'3-Contract Awards'!$X$1,'1.A-P6 DATA CD-3B ONLY'!$G:$G,'3-Contract Awards'!$X$7)</f>
        <v>0</v>
      </c>
      <c r="P17" s="7">
        <f>SUMIFS('1.A-P6 DATA CD-3B ONLY'!AO:AO,'1.A-P6 DATA CD-3B ONLY'!$V:$V,$B17,'1.A-P6 DATA CD-3B ONLY'!$O:$O,'3-Contract Awards'!$X$2,'1.A-P6 DATA CD-3B ONLY'!$B:$B,$X$6,'1.A-P6 DATA CD-3B ONLY'!$Q:$Q,'3-Contract Awards'!$X$1,'1.A-P6 DATA CD-3B ONLY'!$G:$G,'3-Contract Awards'!$X$3)+SUMIFS('1.A-P6 DATA CD-3B ONLY'!AO:AO,'1.A-P6 DATA CD-3B ONLY'!$V:$V,$B17,'1.A-P6 DATA CD-3B ONLY'!$O:$O,'3-Contract Awards'!$X$2,'1.A-P6 DATA CD-3B ONLY'!$B:$B,$X$6,'1.A-P6 DATA CD-3B ONLY'!$Q:$Q,'3-Contract Awards'!$X$1,'1.A-P6 DATA CD-3B ONLY'!$G:$G,'3-Contract Awards'!$X$4)+SUMIFS('1.A-P6 DATA CD-3B ONLY'!AO:AO,'1.A-P6 DATA CD-3B ONLY'!$V:$V,$B17,'1.A-P6 DATA CD-3B ONLY'!$O:$O,'3-Contract Awards'!$X$2,'1.A-P6 DATA CD-3B ONLY'!$B:$B,$X$6,'1.A-P6 DATA CD-3B ONLY'!$Q:$Q,'3-Contract Awards'!$X$1,'1.A-P6 DATA CD-3B ONLY'!$G:$G,'3-Contract Awards'!$X$5)+SUMIFS('1.A-P6 DATA CD-3B ONLY'!AO:AO,'1.A-P6 DATA CD-3B ONLY'!$V:$V,$B17,'1.A-P6 DATA CD-3B ONLY'!$O:$O,'3-Contract Awards'!$X$2,'1.A-P6 DATA CD-3B ONLY'!$B:$B,$X$6,'1.A-P6 DATA CD-3B ONLY'!$Q:$Q,'3-Contract Awards'!$X$1,'1.A-P6 DATA CD-3B ONLY'!$G:$G,'3-Contract Awards'!$X$7)</f>
        <v>0</v>
      </c>
      <c r="Q17" s="7">
        <f>SUMIFS('1.A-P6 DATA CD-3B ONLY'!AP:AP,'1.A-P6 DATA CD-3B ONLY'!$V:$V,$B17,'1.A-P6 DATA CD-3B ONLY'!$O:$O,'3-Contract Awards'!$X$2,'1.A-P6 DATA CD-3B ONLY'!$B:$B,$X$6,'1.A-P6 DATA CD-3B ONLY'!$Q:$Q,'3-Contract Awards'!$X$1,'1.A-P6 DATA CD-3B ONLY'!$G:$G,'3-Contract Awards'!$X$3)+SUMIFS('1.A-P6 DATA CD-3B ONLY'!AP:AP,'1.A-P6 DATA CD-3B ONLY'!$V:$V,$B17,'1.A-P6 DATA CD-3B ONLY'!$O:$O,'3-Contract Awards'!$X$2,'1.A-P6 DATA CD-3B ONLY'!$B:$B,$X$6,'1.A-P6 DATA CD-3B ONLY'!$Q:$Q,'3-Contract Awards'!$X$1,'1.A-P6 DATA CD-3B ONLY'!$G:$G,'3-Contract Awards'!$X$4)+SUMIFS('1.A-P6 DATA CD-3B ONLY'!AP:AP,'1.A-P6 DATA CD-3B ONLY'!$V:$V,$B17,'1.A-P6 DATA CD-3B ONLY'!$O:$O,'3-Contract Awards'!$X$2,'1.A-P6 DATA CD-3B ONLY'!$B:$B,$X$6,'1.A-P6 DATA CD-3B ONLY'!$Q:$Q,'3-Contract Awards'!$X$1,'1.A-P6 DATA CD-3B ONLY'!$G:$G,'3-Contract Awards'!$X$5)+SUMIFS('1.A-P6 DATA CD-3B ONLY'!AP:AP,'1.A-P6 DATA CD-3B ONLY'!$V:$V,$B17,'1.A-P6 DATA CD-3B ONLY'!$O:$O,'3-Contract Awards'!$X$2,'1.A-P6 DATA CD-3B ONLY'!$B:$B,$X$6,'1.A-P6 DATA CD-3B ONLY'!$Q:$Q,'3-Contract Awards'!$X$1,'1.A-P6 DATA CD-3B ONLY'!$G:$G,'3-Contract Awards'!$X$7)</f>
        <v>0</v>
      </c>
      <c r="R17" s="7">
        <f>SUMIFS('1.A-P6 DATA CD-3B ONLY'!AQ:AQ,'1.A-P6 DATA CD-3B ONLY'!$V:$V,$B17,'1.A-P6 DATA CD-3B ONLY'!$O:$O,'3-Contract Awards'!$X$2,'1.A-P6 DATA CD-3B ONLY'!$B:$B,$X$6,'1.A-P6 DATA CD-3B ONLY'!$Q:$Q,'3-Contract Awards'!$X$1,'1.A-P6 DATA CD-3B ONLY'!$G:$G,'3-Contract Awards'!$X$3)+SUMIFS('1.A-P6 DATA CD-3B ONLY'!AQ:AQ,'1.A-P6 DATA CD-3B ONLY'!$V:$V,$B17,'1.A-P6 DATA CD-3B ONLY'!$O:$O,'3-Contract Awards'!$X$2,'1.A-P6 DATA CD-3B ONLY'!$B:$B,$X$6,'1.A-P6 DATA CD-3B ONLY'!$Q:$Q,'3-Contract Awards'!$X$1,'1.A-P6 DATA CD-3B ONLY'!$G:$G,'3-Contract Awards'!$X$4)+SUMIFS('1.A-P6 DATA CD-3B ONLY'!AQ:AQ,'1.A-P6 DATA CD-3B ONLY'!$V:$V,$B17,'1.A-P6 DATA CD-3B ONLY'!$O:$O,'3-Contract Awards'!$X$2,'1.A-P6 DATA CD-3B ONLY'!$B:$B,$X$6,'1.A-P6 DATA CD-3B ONLY'!$Q:$Q,'3-Contract Awards'!$X$1,'1.A-P6 DATA CD-3B ONLY'!$G:$G,'3-Contract Awards'!$X$5)+SUMIFS('1.A-P6 DATA CD-3B ONLY'!AQ:AQ,'1.A-P6 DATA CD-3B ONLY'!$V:$V,$B17,'1.A-P6 DATA CD-3B ONLY'!$O:$O,'3-Contract Awards'!$X$2,'1.A-P6 DATA CD-3B ONLY'!$B:$B,$X$6,'1.A-P6 DATA CD-3B ONLY'!$Q:$Q,'3-Contract Awards'!$X$1,'1.A-P6 DATA CD-3B ONLY'!$G:$G,'3-Contract Awards'!$X$7)</f>
        <v>0</v>
      </c>
      <c r="S17" s="7">
        <f>SUMIFS('1.A-P6 DATA CD-3B ONLY'!AR:AR,'1.A-P6 DATA CD-3B ONLY'!$V:$V,$B17,'1.A-P6 DATA CD-3B ONLY'!$O:$O,'3-Contract Awards'!$X$2,'1.A-P6 DATA CD-3B ONLY'!$B:$B,$X$6,'1.A-P6 DATA CD-3B ONLY'!$Q:$Q,'3-Contract Awards'!$X$1,'1.A-P6 DATA CD-3B ONLY'!$G:$G,'3-Contract Awards'!$X$3)+SUMIFS('1.A-P6 DATA CD-3B ONLY'!AR:AR,'1.A-P6 DATA CD-3B ONLY'!$V:$V,$B17,'1.A-P6 DATA CD-3B ONLY'!$O:$O,'3-Contract Awards'!$X$2,'1.A-P6 DATA CD-3B ONLY'!$B:$B,$X$6,'1.A-P6 DATA CD-3B ONLY'!$Q:$Q,'3-Contract Awards'!$X$1,'1.A-P6 DATA CD-3B ONLY'!$G:$G,'3-Contract Awards'!$X$4)+SUMIFS('1.A-P6 DATA CD-3B ONLY'!AR:AR,'1.A-P6 DATA CD-3B ONLY'!$V:$V,$B17,'1.A-P6 DATA CD-3B ONLY'!$O:$O,'3-Contract Awards'!$X$2,'1.A-P6 DATA CD-3B ONLY'!$B:$B,$X$6,'1.A-P6 DATA CD-3B ONLY'!$Q:$Q,'3-Contract Awards'!$X$1,'1.A-P6 DATA CD-3B ONLY'!$G:$G,'3-Contract Awards'!$X$5)+SUMIFS('1.A-P6 DATA CD-3B ONLY'!AR:AR,'1.A-P6 DATA CD-3B ONLY'!$V:$V,$B17,'1.A-P6 DATA CD-3B ONLY'!$O:$O,'3-Contract Awards'!$X$2,'1.A-P6 DATA CD-3B ONLY'!$B:$B,$X$6,'1.A-P6 DATA CD-3B ONLY'!$Q:$Q,'3-Contract Awards'!$X$1,'1.A-P6 DATA CD-3B ONLY'!$G:$G,'3-Contract Awards'!$X$7)</f>
        <v>0</v>
      </c>
      <c r="T17" s="7">
        <f>SUMIFS('1.A-P6 DATA CD-3B ONLY'!AS:AS,'1.A-P6 DATA CD-3B ONLY'!$V:$V,$B17,'1.A-P6 DATA CD-3B ONLY'!$O:$O,'3-Contract Awards'!$X$2,'1.A-P6 DATA CD-3B ONLY'!$B:$B,$X$6,'1.A-P6 DATA CD-3B ONLY'!$Q:$Q,'3-Contract Awards'!$X$1,'1.A-P6 DATA CD-3B ONLY'!$G:$G,'3-Contract Awards'!$X$3)+SUMIFS('1.A-P6 DATA CD-3B ONLY'!AS:AS,'1.A-P6 DATA CD-3B ONLY'!$V:$V,$B17,'1.A-P6 DATA CD-3B ONLY'!$O:$O,'3-Contract Awards'!$X$2,'1.A-P6 DATA CD-3B ONLY'!$B:$B,$X$6,'1.A-P6 DATA CD-3B ONLY'!$Q:$Q,'3-Contract Awards'!$X$1,'1.A-P6 DATA CD-3B ONLY'!$G:$G,'3-Contract Awards'!$X$4)+SUMIFS('1.A-P6 DATA CD-3B ONLY'!AS:AS,'1.A-P6 DATA CD-3B ONLY'!$V:$V,$B17,'1.A-P6 DATA CD-3B ONLY'!$O:$O,'3-Contract Awards'!$X$2,'1.A-P6 DATA CD-3B ONLY'!$B:$B,$X$6,'1.A-P6 DATA CD-3B ONLY'!$Q:$Q,'3-Contract Awards'!$X$1,'1.A-P6 DATA CD-3B ONLY'!$G:$G,'3-Contract Awards'!$X$5)+SUMIFS('1.A-P6 DATA CD-3B ONLY'!AS:AS,'1.A-P6 DATA CD-3B ONLY'!$V:$V,$B17,'1.A-P6 DATA CD-3B ONLY'!$O:$O,'3-Contract Awards'!$X$2,'1.A-P6 DATA CD-3B ONLY'!$B:$B,$X$6,'1.A-P6 DATA CD-3B ONLY'!$Q:$Q,'3-Contract Awards'!$X$1,'1.A-P6 DATA CD-3B ONLY'!$G:$G,'3-Contract Awards'!$X$7)</f>
        <v>0</v>
      </c>
    </row>
    <row r="18" spans="2:20" x14ac:dyDescent="0.25">
      <c r="B18" s="39" t="s">
        <v>216</v>
      </c>
      <c r="C18" s="7">
        <f t="shared" si="2"/>
        <v>0.01</v>
      </c>
      <c r="D18" s="7">
        <f>SUMIFS('1.A-P6 DATA CD-3B ONLY'!AC:AC,'1.A-P6 DATA CD-3B ONLY'!$V:$V,$B18,'1.A-P6 DATA CD-3B ONLY'!$O:$O,'3-Contract Awards'!$X$2,'1.A-P6 DATA CD-3B ONLY'!$B:$B,$X$6,'1.A-P6 DATA CD-3B ONLY'!$Q:$Q,'3-Contract Awards'!$X$1,'1.A-P6 DATA CD-3B ONLY'!$G:$G,'3-Contract Awards'!$X$3)+SUMIFS('1.A-P6 DATA CD-3B ONLY'!AC:AC,'1.A-P6 DATA CD-3B ONLY'!$V:$V,$B18,'1.A-P6 DATA CD-3B ONLY'!$O:$O,'3-Contract Awards'!$X$2,'1.A-P6 DATA CD-3B ONLY'!$B:$B,$X$6,'1.A-P6 DATA CD-3B ONLY'!$Q:$Q,'3-Contract Awards'!$X$1,'1.A-P6 DATA CD-3B ONLY'!$G:$G,'3-Contract Awards'!$X$4)+SUMIFS('1.A-P6 DATA CD-3B ONLY'!AC:AC,'1.A-P6 DATA CD-3B ONLY'!$V:$V,$B18,'1.A-P6 DATA CD-3B ONLY'!$O:$O,'3-Contract Awards'!$X$2,'1.A-P6 DATA CD-3B ONLY'!$B:$B,$X$6,'1.A-P6 DATA CD-3B ONLY'!$Q:$Q,'3-Contract Awards'!$X$1,'1.A-P6 DATA CD-3B ONLY'!$G:$G,'3-Contract Awards'!$X$5)+SUMIFS('1.A-P6 DATA CD-3B ONLY'!AC:AC,'1.A-P6 DATA CD-3B ONLY'!$V:$V,$B18,'1.A-P6 DATA CD-3B ONLY'!$O:$O,'3-Contract Awards'!$X$2,'1.A-P6 DATA CD-3B ONLY'!$B:$B,$X$6,'1.A-P6 DATA CD-3B ONLY'!$Q:$Q,'3-Contract Awards'!$X$1,'1.A-P6 DATA CD-3B ONLY'!$G:$G,'3-Contract Awards'!$X$7)</f>
        <v>0</v>
      </c>
      <c r="E18" s="7">
        <f>SUMIFS('1.A-P6 DATA CD-3B ONLY'!AD:AD,'1.A-P6 DATA CD-3B ONLY'!$V:$V,$B18,'1.A-P6 DATA CD-3B ONLY'!$O:$O,'3-Contract Awards'!$X$2,'1.A-P6 DATA CD-3B ONLY'!$B:$B,$X$6,'1.A-P6 DATA CD-3B ONLY'!$Q:$Q,'3-Contract Awards'!$X$1,'1.A-P6 DATA CD-3B ONLY'!$G:$G,'3-Contract Awards'!$X$3)+SUMIFS('1.A-P6 DATA CD-3B ONLY'!AD:AD,'1.A-P6 DATA CD-3B ONLY'!$V:$V,$B18,'1.A-P6 DATA CD-3B ONLY'!$O:$O,'3-Contract Awards'!$X$2,'1.A-P6 DATA CD-3B ONLY'!$B:$B,$X$6,'1.A-P6 DATA CD-3B ONLY'!$Q:$Q,'3-Contract Awards'!$X$1,'1.A-P6 DATA CD-3B ONLY'!$G:$G,'3-Contract Awards'!$X$4)+SUMIFS('1.A-P6 DATA CD-3B ONLY'!AD:AD,'1.A-P6 DATA CD-3B ONLY'!$V:$V,$B18,'1.A-P6 DATA CD-3B ONLY'!$O:$O,'3-Contract Awards'!$X$2,'1.A-P6 DATA CD-3B ONLY'!$B:$B,$X$6,'1.A-P6 DATA CD-3B ONLY'!$Q:$Q,'3-Contract Awards'!$X$1,'1.A-P6 DATA CD-3B ONLY'!$G:$G,'3-Contract Awards'!$X$5)+SUMIFS('1.A-P6 DATA CD-3B ONLY'!AD:AD,'1.A-P6 DATA CD-3B ONLY'!$V:$V,$B18,'1.A-P6 DATA CD-3B ONLY'!$O:$O,'3-Contract Awards'!$X$2,'1.A-P6 DATA CD-3B ONLY'!$B:$B,$X$6,'1.A-P6 DATA CD-3B ONLY'!$Q:$Q,'3-Contract Awards'!$X$1,'1.A-P6 DATA CD-3B ONLY'!$G:$G,'3-Contract Awards'!$X$7)</f>
        <v>0</v>
      </c>
      <c r="F18" s="7">
        <f>SUMIFS('1.A-P6 DATA CD-3B ONLY'!AE:AE,'1.A-P6 DATA CD-3B ONLY'!$V:$V,$B18,'1.A-P6 DATA CD-3B ONLY'!$O:$O,'3-Contract Awards'!$X$2,'1.A-P6 DATA CD-3B ONLY'!$B:$B,$X$6,'1.A-P6 DATA CD-3B ONLY'!$Q:$Q,'3-Contract Awards'!$X$1,'1.A-P6 DATA CD-3B ONLY'!$G:$G,'3-Contract Awards'!$X$3)+SUMIFS('1.A-P6 DATA CD-3B ONLY'!AE:AE,'1.A-P6 DATA CD-3B ONLY'!$V:$V,$B18,'1.A-P6 DATA CD-3B ONLY'!$O:$O,'3-Contract Awards'!$X$2,'1.A-P6 DATA CD-3B ONLY'!$B:$B,$X$6,'1.A-P6 DATA CD-3B ONLY'!$Q:$Q,'3-Contract Awards'!$X$1,'1.A-P6 DATA CD-3B ONLY'!$G:$G,'3-Contract Awards'!$X$4)+SUMIFS('1.A-P6 DATA CD-3B ONLY'!AE:AE,'1.A-P6 DATA CD-3B ONLY'!$V:$V,$B18,'1.A-P6 DATA CD-3B ONLY'!$O:$O,'3-Contract Awards'!$X$2,'1.A-P6 DATA CD-3B ONLY'!$B:$B,$X$6,'1.A-P6 DATA CD-3B ONLY'!$Q:$Q,'3-Contract Awards'!$X$1,'1.A-P6 DATA CD-3B ONLY'!$G:$G,'3-Contract Awards'!$X$5)+SUMIFS('1.A-P6 DATA CD-3B ONLY'!AE:AE,'1.A-P6 DATA CD-3B ONLY'!$V:$V,$B18,'1.A-P6 DATA CD-3B ONLY'!$O:$O,'3-Contract Awards'!$X$2,'1.A-P6 DATA CD-3B ONLY'!$B:$B,$X$6,'1.A-P6 DATA CD-3B ONLY'!$Q:$Q,'3-Contract Awards'!$X$1,'1.A-P6 DATA CD-3B ONLY'!$G:$G,'3-Contract Awards'!$X$7)</f>
        <v>0</v>
      </c>
      <c r="G18" s="7">
        <f>SUMIFS('1.A-P6 DATA CD-3B ONLY'!AF:AF,'1.A-P6 DATA CD-3B ONLY'!$V:$V,$B18,'1.A-P6 DATA CD-3B ONLY'!$O:$O,'3-Contract Awards'!$X$2,'1.A-P6 DATA CD-3B ONLY'!$B:$B,$X$6,'1.A-P6 DATA CD-3B ONLY'!$Q:$Q,'3-Contract Awards'!$X$1,'1.A-P6 DATA CD-3B ONLY'!$G:$G,'3-Contract Awards'!$X$3)+SUMIFS('1.A-P6 DATA CD-3B ONLY'!AF:AF,'1.A-P6 DATA CD-3B ONLY'!$V:$V,$B18,'1.A-P6 DATA CD-3B ONLY'!$O:$O,'3-Contract Awards'!$X$2,'1.A-P6 DATA CD-3B ONLY'!$B:$B,$X$6,'1.A-P6 DATA CD-3B ONLY'!$Q:$Q,'3-Contract Awards'!$X$1,'1.A-P6 DATA CD-3B ONLY'!$G:$G,'3-Contract Awards'!$X$4)+SUMIFS('1.A-P6 DATA CD-3B ONLY'!AF:AF,'1.A-P6 DATA CD-3B ONLY'!$V:$V,$B18,'1.A-P6 DATA CD-3B ONLY'!$O:$O,'3-Contract Awards'!$X$2,'1.A-P6 DATA CD-3B ONLY'!$B:$B,$X$6,'1.A-P6 DATA CD-3B ONLY'!$Q:$Q,'3-Contract Awards'!$X$1,'1.A-P6 DATA CD-3B ONLY'!$G:$G,'3-Contract Awards'!$X$5)+SUMIFS('1.A-P6 DATA CD-3B ONLY'!AF:AF,'1.A-P6 DATA CD-3B ONLY'!$V:$V,$B18,'1.A-P6 DATA CD-3B ONLY'!$O:$O,'3-Contract Awards'!$X$2,'1.A-P6 DATA CD-3B ONLY'!$B:$B,$X$6,'1.A-P6 DATA CD-3B ONLY'!$Q:$Q,'3-Contract Awards'!$X$1,'1.A-P6 DATA CD-3B ONLY'!$G:$G,'3-Contract Awards'!$X$7)</f>
        <v>0</v>
      </c>
      <c r="H18" s="7">
        <f>SUMIFS('1.A-P6 DATA CD-3B ONLY'!AG:AG,'1.A-P6 DATA CD-3B ONLY'!$V:$V,$B18,'1.A-P6 DATA CD-3B ONLY'!$O:$O,'3-Contract Awards'!$X$2,'1.A-P6 DATA CD-3B ONLY'!$B:$B,$X$6,'1.A-P6 DATA CD-3B ONLY'!$Q:$Q,'3-Contract Awards'!$X$1,'1.A-P6 DATA CD-3B ONLY'!$G:$G,'3-Contract Awards'!$X$3)+SUMIFS('1.A-P6 DATA CD-3B ONLY'!AG:AG,'1.A-P6 DATA CD-3B ONLY'!$V:$V,$B18,'1.A-P6 DATA CD-3B ONLY'!$O:$O,'3-Contract Awards'!$X$2,'1.A-P6 DATA CD-3B ONLY'!$B:$B,$X$6,'1.A-P6 DATA CD-3B ONLY'!$Q:$Q,'3-Contract Awards'!$X$1,'1.A-P6 DATA CD-3B ONLY'!$G:$G,'3-Contract Awards'!$X$4)+SUMIFS('1.A-P6 DATA CD-3B ONLY'!AG:AG,'1.A-P6 DATA CD-3B ONLY'!$V:$V,$B18,'1.A-P6 DATA CD-3B ONLY'!$O:$O,'3-Contract Awards'!$X$2,'1.A-P6 DATA CD-3B ONLY'!$B:$B,$X$6,'1.A-P6 DATA CD-3B ONLY'!$Q:$Q,'3-Contract Awards'!$X$1,'1.A-P6 DATA CD-3B ONLY'!$G:$G,'3-Contract Awards'!$X$5)+SUMIFS('1.A-P6 DATA CD-3B ONLY'!AG:AG,'1.A-P6 DATA CD-3B ONLY'!$V:$V,$B18,'1.A-P6 DATA CD-3B ONLY'!$O:$O,'3-Contract Awards'!$X$2,'1.A-P6 DATA CD-3B ONLY'!$B:$B,$X$6,'1.A-P6 DATA CD-3B ONLY'!$Q:$Q,'3-Contract Awards'!$X$1,'1.A-P6 DATA CD-3B ONLY'!$G:$G,'3-Contract Awards'!$X$7)</f>
        <v>0</v>
      </c>
      <c r="I18" s="7">
        <f>SUMIFS('1.A-P6 DATA CD-3B ONLY'!AH:AH,'1.A-P6 DATA CD-3B ONLY'!$V:$V,$B18,'1.A-P6 DATA CD-3B ONLY'!$O:$O,'3-Contract Awards'!$X$2,'1.A-P6 DATA CD-3B ONLY'!$B:$B,$X$6,'1.A-P6 DATA CD-3B ONLY'!$Q:$Q,'3-Contract Awards'!$X$1,'1.A-P6 DATA CD-3B ONLY'!$G:$G,'3-Contract Awards'!$X$3)+SUMIFS('1.A-P6 DATA CD-3B ONLY'!AH:AH,'1.A-P6 DATA CD-3B ONLY'!$V:$V,$B18,'1.A-P6 DATA CD-3B ONLY'!$O:$O,'3-Contract Awards'!$X$2,'1.A-P6 DATA CD-3B ONLY'!$B:$B,$X$6,'1.A-P6 DATA CD-3B ONLY'!$Q:$Q,'3-Contract Awards'!$X$1,'1.A-P6 DATA CD-3B ONLY'!$G:$G,'3-Contract Awards'!$X$4)+SUMIFS('1.A-P6 DATA CD-3B ONLY'!AH:AH,'1.A-P6 DATA CD-3B ONLY'!$V:$V,$B18,'1.A-P6 DATA CD-3B ONLY'!$O:$O,'3-Contract Awards'!$X$2,'1.A-P6 DATA CD-3B ONLY'!$B:$B,$X$6,'1.A-P6 DATA CD-3B ONLY'!$Q:$Q,'3-Contract Awards'!$X$1,'1.A-P6 DATA CD-3B ONLY'!$G:$G,'3-Contract Awards'!$X$5)+SUMIFS('1.A-P6 DATA CD-3B ONLY'!AH:AH,'1.A-P6 DATA CD-3B ONLY'!$V:$V,$B18,'1.A-P6 DATA CD-3B ONLY'!$O:$O,'3-Contract Awards'!$X$2,'1.A-P6 DATA CD-3B ONLY'!$B:$B,$X$6,'1.A-P6 DATA CD-3B ONLY'!$Q:$Q,'3-Contract Awards'!$X$1,'1.A-P6 DATA CD-3B ONLY'!$G:$G,'3-Contract Awards'!$X$7)</f>
        <v>0</v>
      </c>
      <c r="J18" s="7">
        <f>SUMIFS('1.A-P6 DATA CD-3B ONLY'!AI:AI,'1.A-P6 DATA CD-3B ONLY'!$V:$V,$B18,'1.A-P6 DATA CD-3B ONLY'!$O:$O,'3-Contract Awards'!$X$2,'1.A-P6 DATA CD-3B ONLY'!$B:$B,$X$6,'1.A-P6 DATA CD-3B ONLY'!$Q:$Q,'3-Contract Awards'!$X$1,'1.A-P6 DATA CD-3B ONLY'!$G:$G,'3-Contract Awards'!$X$3)+SUMIFS('1.A-P6 DATA CD-3B ONLY'!AI:AI,'1.A-P6 DATA CD-3B ONLY'!$V:$V,$B18,'1.A-P6 DATA CD-3B ONLY'!$O:$O,'3-Contract Awards'!$X$2,'1.A-P6 DATA CD-3B ONLY'!$B:$B,$X$6,'1.A-P6 DATA CD-3B ONLY'!$Q:$Q,'3-Contract Awards'!$X$1,'1.A-P6 DATA CD-3B ONLY'!$G:$G,'3-Contract Awards'!$X$4)+SUMIFS('1.A-P6 DATA CD-3B ONLY'!AI:AI,'1.A-P6 DATA CD-3B ONLY'!$V:$V,$B18,'1.A-P6 DATA CD-3B ONLY'!$O:$O,'3-Contract Awards'!$X$2,'1.A-P6 DATA CD-3B ONLY'!$B:$B,$X$6,'1.A-P6 DATA CD-3B ONLY'!$Q:$Q,'3-Contract Awards'!$X$1,'1.A-P6 DATA CD-3B ONLY'!$G:$G,'3-Contract Awards'!$X$5)+SUMIFS('1.A-P6 DATA CD-3B ONLY'!AI:AI,'1.A-P6 DATA CD-3B ONLY'!$V:$V,$B18,'1.A-P6 DATA CD-3B ONLY'!$O:$O,'3-Contract Awards'!$X$2,'1.A-P6 DATA CD-3B ONLY'!$B:$B,$X$6,'1.A-P6 DATA CD-3B ONLY'!$Q:$Q,'3-Contract Awards'!$X$1,'1.A-P6 DATA CD-3B ONLY'!$G:$G,'3-Contract Awards'!$X$7)</f>
        <v>0.01</v>
      </c>
      <c r="K18" s="7">
        <f>SUMIFS('1.A-P6 DATA CD-3B ONLY'!AJ:AJ,'1.A-P6 DATA CD-3B ONLY'!$V:$V,$B18,'1.A-P6 DATA CD-3B ONLY'!$O:$O,'3-Contract Awards'!$X$2,'1.A-P6 DATA CD-3B ONLY'!$B:$B,$X$6,'1.A-P6 DATA CD-3B ONLY'!$Q:$Q,'3-Contract Awards'!$X$1,'1.A-P6 DATA CD-3B ONLY'!$G:$G,'3-Contract Awards'!$X$3)+SUMIFS('1.A-P6 DATA CD-3B ONLY'!AJ:AJ,'1.A-P6 DATA CD-3B ONLY'!$V:$V,$B18,'1.A-P6 DATA CD-3B ONLY'!$O:$O,'3-Contract Awards'!$X$2,'1.A-P6 DATA CD-3B ONLY'!$B:$B,$X$6,'1.A-P6 DATA CD-3B ONLY'!$Q:$Q,'3-Contract Awards'!$X$1,'1.A-P6 DATA CD-3B ONLY'!$G:$G,'3-Contract Awards'!$X$4)+SUMIFS('1.A-P6 DATA CD-3B ONLY'!AJ:AJ,'1.A-P6 DATA CD-3B ONLY'!$V:$V,$B18,'1.A-P6 DATA CD-3B ONLY'!$O:$O,'3-Contract Awards'!$X$2,'1.A-P6 DATA CD-3B ONLY'!$B:$B,$X$6,'1.A-P6 DATA CD-3B ONLY'!$Q:$Q,'3-Contract Awards'!$X$1,'1.A-P6 DATA CD-3B ONLY'!$G:$G,'3-Contract Awards'!$X$5)+SUMIFS('1.A-P6 DATA CD-3B ONLY'!AJ:AJ,'1.A-P6 DATA CD-3B ONLY'!$V:$V,$B18,'1.A-P6 DATA CD-3B ONLY'!$O:$O,'3-Contract Awards'!$X$2,'1.A-P6 DATA CD-3B ONLY'!$B:$B,$X$6,'1.A-P6 DATA CD-3B ONLY'!$Q:$Q,'3-Contract Awards'!$X$1,'1.A-P6 DATA CD-3B ONLY'!$G:$G,'3-Contract Awards'!$X$7)</f>
        <v>0</v>
      </c>
      <c r="L18" s="7">
        <f>SUMIFS('1.A-P6 DATA CD-3B ONLY'!AK:AK,'1.A-P6 DATA CD-3B ONLY'!$V:$V,$B18,'1.A-P6 DATA CD-3B ONLY'!$O:$O,'3-Contract Awards'!$X$2,'1.A-P6 DATA CD-3B ONLY'!$B:$B,$X$6,'1.A-P6 DATA CD-3B ONLY'!$Q:$Q,'3-Contract Awards'!$X$1,'1.A-P6 DATA CD-3B ONLY'!$G:$G,'3-Contract Awards'!$X$3)+SUMIFS('1.A-P6 DATA CD-3B ONLY'!AK:AK,'1.A-P6 DATA CD-3B ONLY'!$V:$V,$B18,'1.A-P6 DATA CD-3B ONLY'!$O:$O,'3-Contract Awards'!$X$2,'1.A-P6 DATA CD-3B ONLY'!$B:$B,$X$6,'1.A-P6 DATA CD-3B ONLY'!$Q:$Q,'3-Contract Awards'!$X$1,'1.A-P6 DATA CD-3B ONLY'!$G:$G,'3-Contract Awards'!$X$4)+SUMIFS('1.A-P6 DATA CD-3B ONLY'!AK:AK,'1.A-P6 DATA CD-3B ONLY'!$V:$V,$B18,'1.A-P6 DATA CD-3B ONLY'!$O:$O,'3-Contract Awards'!$X$2,'1.A-P6 DATA CD-3B ONLY'!$B:$B,$X$6,'1.A-P6 DATA CD-3B ONLY'!$Q:$Q,'3-Contract Awards'!$X$1,'1.A-P6 DATA CD-3B ONLY'!$G:$G,'3-Contract Awards'!$X$5)+SUMIFS('1.A-P6 DATA CD-3B ONLY'!AK:AK,'1.A-P6 DATA CD-3B ONLY'!$V:$V,$B18,'1.A-P6 DATA CD-3B ONLY'!$O:$O,'3-Contract Awards'!$X$2,'1.A-P6 DATA CD-3B ONLY'!$B:$B,$X$6,'1.A-P6 DATA CD-3B ONLY'!$Q:$Q,'3-Contract Awards'!$X$1,'1.A-P6 DATA CD-3B ONLY'!$G:$G,'3-Contract Awards'!$X$7)</f>
        <v>0</v>
      </c>
      <c r="M18" s="7">
        <f>SUMIFS('1.A-P6 DATA CD-3B ONLY'!AL:AL,'1.A-P6 DATA CD-3B ONLY'!$V:$V,$B18,'1.A-P6 DATA CD-3B ONLY'!$O:$O,'3-Contract Awards'!$X$2,'1.A-P6 DATA CD-3B ONLY'!$B:$B,$X$6,'1.A-P6 DATA CD-3B ONLY'!$Q:$Q,'3-Contract Awards'!$X$1,'1.A-P6 DATA CD-3B ONLY'!$G:$G,'3-Contract Awards'!$X$3)+SUMIFS('1.A-P6 DATA CD-3B ONLY'!AL:AL,'1.A-P6 DATA CD-3B ONLY'!$V:$V,$B18,'1.A-P6 DATA CD-3B ONLY'!$O:$O,'3-Contract Awards'!$X$2,'1.A-P6 DATA CD-3B ONLY'!$B:$B,$X$6,'1.A-P6 DATA CD-3B ONLY'!$Q:$Q,'3-Contract Awards'!$X$1,'1.A-P6 DATA CD-3B ONLY'!$G:$G,'3-Contract Awards'!$X$4)+SUMIFS('1.A-P6 DATA CD-3B ONLY'!AL:AL,'1.A-P6 DATA CD-3B ONLY'!$V:$V,$B18,'1.A-P6 DATA CD-3B ONLY'!$O:$O,'3-Contract Awards'!$X$2,'1.A-P6 DATA CD-3B ONLY'!$B:$B,$X$6,'1.A-P6 DATA CD-3B ONLY'!$Q:$Q,'3-Contract Awards'!$X$1,'1.A-P6 DATA CD-3B ONLY'!$G:$G,'3-Contract Awards'!$X$5)+SUMIFS('1.A-P6 DATA CD-3B ONLY'!AL:AL,'1.A-P6 DATA CD-3B ONLY'!$V:$V,$B18,'1.A-P6 DATA CD-3B ONLY'!$O:$O,'3-Contract Awards'!$X$2,'1.A-P6 DATA CD-3B ONLY'!$B:$B,$X$6,'1.A-P6 DATA CD-3B ONLY'!$Q:$Q,'3-Contract Awards'!$X$1,'1.A-P6 DATA CD-3B ONLY'!$G:$G,'3-Contract Awards'!$X$7)</f>
        <v>0</v>
      </c>
      <c r="N18" s="7">
        <f>SUMIFS('1.A-P6 DATA CD-3B ONLY'!AM:AM,'1.A-P6 DATA CD-3B ONLY'!$V:$V,$B18,'1.A-P6 DATA CD-3B ONLY'!$O:$O,'3-Contract Awards'!$X$2,'1.A-P6 DATA CD-3B ONLY'!$B:$B,$X$6,'1.A-P6 DATA CD-3B ONLY'!$Q:$Q,'3-Contract Awards'!$X$1,'1.A-P6 DATA CD-3B ONLY'!$G:$G,'3-Contract Awards'!$X$3)+SUMIFS('1.A-P6 DATA CD-3B ONLY'!AM:AM,'1.A-P6 DATA CD-3B ONLY'!$V:$V,$B18,'1.A-P6 DATA CD-3B ONLY'!$O:$O,'3-Contract Awards'!$X$2,'1.A-P6 DATA CD-3B ONLY'!$B:$B,$X$6,'1.A-P6 DATA CD-3B ONLY'!$Q:$Q,'3-Contract Awards'!$X$1,'1.A-P6 DATA CD-3B ONLY'!$G:$G,'3-Contract Awards'!$X$4)+SUMIFS('1.A-P6 DATA CD-3B ONLY'!AM:AM,'1.A-P6 DATA CD-3B ONLY'!$V:$V,$B18,'1.A-P6 DATA CD-3B ONLY'!$O:$O,'3-Contract Awards'!$X$2,'1.A-P6 DATA CD-3B ONLY'!$B:$B,$X$6,'1.A-P6 DATA CD-3B ONLY'!$Q:$Q,'3-Contract Awards'!$X$1,'1.A-P6 DATA CD-3B ONLY'!$G:$G,'3-Contract Awards'!$X$5)+SUMIFS('1.A-P6 DATA CD-3B ONLY'!AM:AM,'1.A-P6 DATA CD-3B ONLY'!$V:$V,$B18,'1.A-P6 DATA CD-3B ONLY'!$O:$O,'3-Contract Awards'!$X$2,'1.A-P6 DATA CD-3B ONLY'!$B:$B,$X$6,'1.A-P6 DATA CD-3B ONLY'!$Q:$Q,'3-Contract Awards'!$X$1,'1.A-P6 DATA CD-3B ONLY'!$G:$G,'3-Contract Awards'!$X$7)</f>
        <v>0</v>
      </c>
      <c r="O18" s="7">
        <f>SUMIFS('1.A-P6 DATA CD-3B ONLY'!AN:AN,'1.A-P6 DATA CD-3B ONLY'!$V:$V,$B18,'1.A-P6 DATA CD-3B ONLY'!$O:$O,'3-Contract Awards'!$X$2,'1.A-P6 DATA CD-3B ONLY'!$B:$B,$X$6,'1.A-P6 DATA CD-3B ONLY'!$Q:$Q,'3-Contract Awards'!$X$1,'1.A-P6 DATA CD-3B ONLY'!$G:$G,'3-Contract Awards'!$X$3)+SUMIFS('1.A-P6 DATA CD-3B ONLY'!AN:AN,'1.A-P6 DATA CD-3B ONLY'!$V:$V,$B18,'1.A-P6 DATA CD-3B ONLY'!$O:$O,'3-Contract Awards'!$X$2,'1.A-P6 DATA CD-3B ONLY'!$B:$B,$X$6,'1.A-P6 DATA CD-3B ONLY'!$Q:$Q,'3-Contract Awards'!$X$1,'1.A-P6 DATA CD-3B ONLY'!$G:$G,'3-Contract Awards'!$X$4)+SUMIFS('1.A-P6 DATA CD-3B ONLY'!AN:AN,'1.A-P6 DATA CD-3B ONLY'!$V:$V,$B18,'1.A-P6 DATA CD-3B ONLY'!$O:$O,'3-Contract Awards'!$X$2,'1.A-P6 DATA CD-3B ONLY'!$B:$B,$X$6,'1.A-P6 DATA CD-3B ONLY'!$Q:$Q,'3-Contract Awards'!$X$1,'1.A-P6 DATA CD-3B ONLY'!$G:$G,'3-Contract Awards'!$X$5)+SUMIFS('1.A-P6 DATA CD-3B ONLY'!AN:AN,'1.A-P6 DATA CD-3B ONLY'!$V:$V,$B18,'1.A-P6 DATA CD-3B ONLY'!$O:$O,'3-Contract Awards'!$X$2,'1.A-P6 DATA CD-3B ONLY'!$B:$B,$X$6,'1.A-P6 DATA CD-3B ONLY'!$Q:$Q,'3-Contract Awards'!$X$1,'1.A-P6 DATA CD-3B ONLY'!$G:$G,'3-Contract Awards'!$X$7)</f>
        <v>0</v>
      </c>
      <c r="P18" s="7">
        <f>SUMIFS('1.A-P6 DATA CD-3B ONLY'!AO:AO,'1.A-P6 DATA CD-3B ONLY'!$V:$V,$B18,'1.A-P6 DATA CD-3B ONLY'!$O:$O,'3-Contract Awards'!$X$2,'1.A-P6 DATA CD-3B ONLY'!$B:$B,$X$6,'1.A-P6 DATA CD-3B ONLY'!$Q:$Q,'3-Contract Awards'!$X$1,'1.A-P6 DATA CD-3B ONLY'!$G:$G,'3-Contract Awards'!$X$3)+SUMIFS('1.A-P6 DATA CD-3B ONLY'!AO:AO,'1.A-P6 DATA CD-3B ONLY'!$V:$V,$B18,'1.A-P6 DATA CD-3B ONLY'!$O:$O,'3-Contract Awards'!$X$2,'1.A-P6 DATA CD-3B ONLY'!$B:$B,$X$6,'1.A-P6 DATA CD-3B ONLY'!$Q:$Q,'3-Contract Awards'!$X$1,'1.A-P6 DATA CD-3B ONLY'!$G:$G,'3-Contract Awards'!$X$4)+SUMIFS('1.A-P6 DATA CD-3B ONLY'!AO:AO,'1.A-P6 DATA CD-3B ONLY'!$V:$V,$B18,'1.A-P6 DATA CD-3B ONLY'!$O:$O,'3-Contract Awards'!$X$2,'1.A-P6 DATA CD-3B ONLY'!$B:$B,$X$6,'1.A-P6 DATA CD-3B ONLY'!$Q:$Q,'3-Contract Awards'!$X$1,'1.A-P6 DATA CD-3B ONLY'!$G:$G,'3-Contract Awards'!$X$5)+SUMIFS('1.A-P6 DATA CD-3B ONLY'!AO:AO,'1.A-P6 DATA CD-3B ONLY'!$V:$V,$B18,'1.A-P6 DATA CD-3B ONLY'!$O:$O,'3-Contract Awards'!$X$2,'1.A-P6 DATA CD-3B ONLY'!$B:$B,$X$6,'1.A-P6 DATA CD-3B ONLY'!$Q:$Q,'3-Contract Awards'!$X$1,'1.A-P6 DATA CD-3B ONLY'!$G:$G,'3-Contract Awards'!$X$7)</f>
        <v>0</v>
      </c>
      <c r="Q18" s="7">
        <f>SUMIFS('1.A-P6 DATA CD-3B ONLY'!AP:AP,'1.A-P6 DATA CD-3B ONLY'!$V:$V,$B18,'1.A-P6 DATA CD-3B ONLY'!$O:$O,'3-Contract Awards'!$X$2,'1.A-P6 DATA CD-3B ONLY'!$B:$B,$X$6,'1.A-P6 DATA CD-3B ONLY'!$Q:$Q,'3-Contract Awards'!$X$1,'1.A-P6 DATA CD-3B ONLY'!$G:$G,'3-Contract Awards'!$X$3)+SUMIFS('1.A-P6 DATA CD-3B ONLY'!AP:AP,'1.A-P6 DATA CD-3B ONLY'!$V:$V,$B18,'1.A-P6 DATA CD-3B ONLY'!$O:$O,'3-Contract Awards'!$X$2,'1.A-P6 DATA CD-3B ONLY'!$B:$B,$X$6,'1.A-P6 DATA CD-3B ONLY'!$Q:$Q,'3-Contract Awards'!$X$1,'1.A-P6 DATA CD-3B ONLY'!$G:$G,'3-Contract Awards'!$X$4)+SUMIFS('1.A-P6 DATA CD-3B ONLY'!AP:AP,'1.A-P6 DATA CD-3B ONLY'!$V:$V,$B18,'1.A-P6 DATA CD-3B ONLY'!$O:$O,'3-Contract Awards'!$X$2,'1.A-P6 DATA CD-3B ONLY'!$B:$B,$X$6,'1.A-P6 DATA CD-3B ONLY'!$Q:$Q,'3-Contract Awards'!$X$1,'1.A-P6 DATA CD-3B ONLY'!$G:$G,'3-Contract Awards'!$X$5)+SUMIFS('1.A-P6 DATA CD-3B ONLY'!AP:AP,'1.A-P6 DATA CD-3B ONLY'!$V:$V,$B18,'1.A-P6 DATA CD-3B ONLY'!$O:$O,'3-Contract Awards'!$X$2,'1.A-P6 DATA CD-3B ONLY'!$B:$B,$X$6,'1.A-P6 DATA CD-3B ONLY'!$Q:$Q,'3-Contract Awards'!$X$1,'1.A-P6 DATA CD-3B ONLY'!$G:$G,'3-Contract Awards'!$X$7)</f>
        <v>0</v>
      </c>
      <c r="R18" s="7">
        <f>SUMIFS('1.A-P6 DATA CD-3B ONLY'!AQ:AQ,'1.A-P6 DATA CD-3B ONLY'!$V:$V,$B18,'1.A-P6 DATA CD-3B ONLY'!$O:$O,'3-Contract Awards'!$X$2,'1.A-P6 DATA CD-3B ONLY'!$B:$B,$X$6,'1.A-P6 DATA CD-3B ONLY'!$Q:$Q,'3-Contract Awards'!$X$1,'1.A-P6 DATA CD-3B ONLY'!$G:$G,'3-Contract Awards'!$X$3)+SUMIFS('1.A-P6 DATA CD-3B ONLY'!AQ:AQ,'1.A-P6 DATA CD-3B ONLY'!$V:$V,$B18,'1.A-P6 DATA CD-3B ONLY'!$O:$O,'3-Contract Awards'!$X$2,'1.A-P6 DATA CD-3B ONLY'!$B:$B,$X$6,'1.A-P6 DATA CD-3B ONLY'!$Q:$Q,'3-Contract Awards'!$X$1,'1.A-P6 DATA CD-3B ONLY'!$G:$G,'3-Contract Awards'!$X$4)+SUMIFS('1.A-P6 DATA CD-3B ONLY'!AQ:AQ,'1.A-P6 DATA CD-3B ONLY'!$V:$V,$B18,'1.A-P6 DATA CD-3B ONLY'!$O:$O,'3-Contract Awards'!$X$2,'1.A-P6 DATA CD-3B ONLY'!$B:$B,$X$6,'1.A-P6 DATA CD-3B ONLY'!$Q:$Q,'3-Contract Awards'!$X$1,'1.A-P6 DATA CD-3B ONLY'!$G:$G,'3-Contract Awards'!$X$5)+SUMIFS('1.A-P6 DATA CD-3B ONLY'!AQ:AQ,'1.A-P6 DATA CD-3B ONLY'!$V:$V,$B18,'1.A-P6 DATA CD-3B ONLY'!$O:$O,'3-Contract Awards'!$X$2,'1.A-P6 DATA CD-3B ONLY'!$B:$B,$X$6,'1.A-P6 DATA CD-3B ONLY'!$Q:$Q,'3-Contract Awards'!$X$1,'1.A-P6 DATA CD-3B ONLY'!$G:$G,'3-Contract Awards'!$X$7)</f>
        <v>0</v>
      </c>
      <c r="S18" s="7">
        <f>SUMIFS('1.A-P6 DATA CD-3B ONLY'!AR:AR,'1.A-P6 DATA CD-3B ONLY'!$V:$V,$B18,'1.A-P6 DATA CD-3B ONLY'!$O:$O,'3-Contract Awards'!$X$2,'1.A-P6 DATA CD-3B ONLY'!$B:$B,$X$6,'1.A-P6 DATA CD-3B ONLY'!$Q:$Q,'3-Contract Awards'!$X$1,'1.A-P6 DATA CD-3B ONLY'!$G:$G,'3-Contract Awards'!$X$3)+SUMIFS('1.A-P6 DATA CD-3B ONLY'!AR:AR,'1.A-P6 DATA CD-3B ONLY'!$V:$V,$B18,'1.A-P6 DATA CD-3B ONLY'!$O:$O,'3-Contract Awards'!$X$2,'1.A-P6 DATA CD-3B ONLY'!$B:$B,$X$6,'1.A-P6 DATA CD-3B ONLY'!$Q:$Q,'3-Contract Awards'!$X$1,'1.A-P6 DATA CD-3B ONLY'!$G:$G,'3-Contract Awards'!$X$4)+SUMIFS('1.A-P6 DATA CD-3B ONLY'!AR:AR,'1.A-P6 DATA CD-3B ONLY'!$V:$V,$B18,'1.A-P6 DATA CD-3B ONLY'!$O:$O,'3-Contract Awards'!$X$2,'1.A-P6 DATA CD-3B ONLY'!$B:$B,$X$6,'1.A-P6 DATA CD-3B ONLY'!$Q:$Q,'3-Contract Awards'!$X$1,'1.A-P6 DATA CD-3B ONLY'!$G:$G,'3-Contract Awards'!$X$5)+SUMIFS('1.A-P6 DATA CD-3B ONLY'!AR:AR,'1.A-P6 DATA CD-3B ONLY'!$V:$V,$B18,'1.A-P6 DATA CD-3B ONLY'!$O:$O,'3-Contract Awards'!$X$2,'1.A-P6 DATA CD-3B ONLY'!$B:$B,$X$6,'1.A-P6 DATA CD-3B ONLY'!$Q:$Q,'3-Contract Awards'!$X$1,'1.A-P6 DATA CD-3B ONLY'!$G:$G,'3-Contract Awards'!$X$7)</f>
        <v>0</v>
      </c>
      <c r="T18" s="7">
        <f>SUMIFS('1.A-P6 DATA CD-3B ONLY'!AS:AS,'1.A-P6 DATA CD-3B ONLY'!$V:$V,$B18,'1.A-P6 DATA CD-3B ONLY'!$O:$O,'3-Contract Awards'!$X$2,'1.A-P6 DATA CD-3B ONLY'!$B:$B,$X$6,'1.A-P6 DATA CD-3B ONLY'!$Q:$Q,'3-Contract Awards'!$X$1,'1.A-P6 DATA CD-3B ONLY'!$G:$G,'3-Contract Awards'!$X$3)+SUMIFS('1.A-P6 DATA CD-3B ONLY'!AS:AS,'1.A-P6 DATA CD-3B ONLY'!$V:$V,$B18,'1.A-P6 DATA CD-3B ONLY'!$O:$O,'3-Contract Awards'!$X$2,'1.A-P6 DATA CD-3B ONLY'!$B:$B,$X$6,'1.A-P6 DATA CD-3B ONLY'!$Q:$Q,'3-Contract Awards'!$X$1,'1.A-P6 DATA CD-3B ONLY'!$G:$G,'3-Contract Awards'!$X$4)+SUMIFS('1.A-P6 DATA CD-3B ONLY'!AS:AS,'1.A-P6 DATA CD-3B ONLY'!$V:$V,$B18,'1.A-P6 DATA CD-3B ONLY'!$O:$O,'3-Contract Awards'!$X$2,'1.A-P6 DATA CD-3B ONLY'!$B:$B,$X$6,'1.A-P6 DATA CD-3B ONLY'!$Q:$Q,'3-Contract Awards'!$X$1,'1.A-P6 DATA CD-3B ONLY'!$G:$G,'3-Contract Awards'!$X$5)+SUMIFS('1.A-P6 DATA CD-3B ONLY'!AS:AS,'1.A-P6 DATA CD-3B ONLY'!$V:$V,$B18,'1.A-P6 DATA CD-3B ONLY'!$O:$O,'3-Contract Awards'!$X$2,'1.A-P6 DATA CD-3B ONLY'!$B:$B,$X$6,'1.A-P6 DATA CD-3B ONLY'!$Q:$Q,'3-Contract Awards'!$X$1,'1.A-P6 DATA CD-3B ONLY'!$G:$G,'3-Contract Awards'!$X$7)</f>
        <v>0</v>
      </c>
    </row>
    <row r="19" spans="2:20" x14ac:dyDescent="0.25">
      <c r="B19" s="39" t="s">
        <v>217</v>
      </c>
      <c r="C19" s="7">
        <f t="shared" si="2"/>
        <v>0.01</v>
      </c>
      <c r="D19" s="7">
        <f>SUMIFS('1.A-P6 DATA CD-3B ONLY'!AC:AC,'1.A-P6 DATA CD-3B ONLY'!$V:$V,$B19,'1.A-P6 DATA CD-3B ONLY'!$O:$O,'3-Contract Awards'!$X$2,'1.A-P6 DATA CD-3B ONLY'!$B:$B,$X$6,'1.A-P6 DATA CD-3B ONLY'!$Q:$Q,'3-Contract Awards'!$X$1,'1.A-P6 DATA CD-3B ONLY'!$G:$G,'3-Contract Awards'!$X$3)+SUMIFS('1.A-P6 DATA CD-3B ONLY'!AC:AC,'1.A-P6 DATA CD-3B ONLY'!$V:$V,$B19,'1.A-P6 DATA CD-3B ONLY'!$O:$O,'3-Contract Awards'!$X$2,'1.A-P6 DATA CD-3B ONLY'!$B:$B,$X$6,'1.A-P6 DATA CD-3B ONLY'!$Q:$Q,'3-Contract Awards'!$X$1,'1.A-P6 DATA CD-3B ONLY'!$G:$G,'3-Contract Awards'!$X$4)+SUMIFS('1.A-P6 DATA CD-3B ONLY'!AC:AC,'1.A-P6 DATA CD-3B ONLY'!$V:$V,$B19,'1.A-P6 DATA CD-3B ONLY'!$O:$O,'3-Contract Awards'!$X$2,'1.A-P6 DATA CD-3B ONLY'!$B:$B,$X$6,'1.A-P6 DATA CD-3B ONLY'!$Q:$Q,'3-Contract Awards'!$X$1,'1.A-P6 DATA CD-3B ONLY'!$G:$G,'3-Contract Awards'!$X$5)+SUMIFS('1.A-P6 DATA CD-3B ONLY'!AC:AC,'1.A-P6 DATA CD-3B ONLY'!$V:$V,$B19,'1.A-P6 DATA CD-3B ONLY'!$O:$O,'3-Contract Awards'!$X$2,'1.A-P6 DATA CD-3B ONLY'!$B:$B,$X$6,'1.A-P6 DATA CD-3B ONLY'!$Q:$Q,'3-Contract Awards'!$X$1,'1.A-P6 DATA CD-3B ONLY'!$G:$G,'3-Contract Awards'!$X$7)</f>
        <v>0</v>
      </c>
      <c r="E19" s="7">
        <f>SUMIFS('1.A-P6 DATA CD-3B ONLY'!AD:AD,'1.A-P6 DATA CD-3B ONLY'!$V:$V,$B19,'1.A-P6 DATA CD-3B ONLY'!$O:$O,'3-Contract Awards'!$X$2,'1.A-P6 DATA CD-3B ONLY'!$B:$B,$X$6,'1.A-P6 DATA CD-3B ONLY'!$Q:$Q,'3-Contract Awards'!$X$1,'1.A-P6 DATA CD-3B ONLY'!$G:$G,'3-Contract Awards'!$X$3)+SUMIFS('1.A-P6 DATA CD-3B ONLY'!AD:AD,'1.A-P6 DATA CD-3B ONLY'!$V:$V,$B19,'1.A-P6 DATA CD-3B ONLY'!$O:$O,'3-Contract Awards'!$X$2,'1.A-P6 DATA CD-3B ONLY'!$B:$B,$X$6,'1.A-P6 DATA CD-3B ONLY'!$Q:$Q,'3-Contract Awards'!$X$1,'1.A-P6 DATA CD-3B ONLY'!$G:$G,'3-Contract Awards'!$X$4)+SUMIFS('1.A-P6 DATA CD-3B ONLY'!AD:AD,'1.A-P6 DATA CD-3B ONLY'!$V:$V,$B19,'1.A-P6 DATA CD-3B ONLY'!$O:$O,'3-Contract Awards'!$X$2,'1.A-P6 DATA CD-3B ONLY'!$B:$B,$X$6,'1.A-P6 DATA CD-3B ONLY'!$Q:$Q,'3-Contract Awards'!$X$1,'1.A-P6 DATA CD-3B ONLY'!$G:$G,'3-Contract Awards'!$X$5)+SUMIFS('1.A-P6 DATA CD-3B ONLY'!AD:AD,'1.A-P6 DATA CD-3B ONLY'!$V:$V,$B19,'1.A-P6 DATA CD-3B ONLY'!$O:$O,'3-Contract Awards'!$X$2,'1.A-P6 DATA CD-3B ONLY'!$B:$B,$X$6,'1.A-P6 DATA CD-3B ONLY'!$Q:$Q,'3-Contract Awards'!$X$1,'1.A-P6 DATA CD-3B ONLY'!$G:$G,'3-Contract Awards'!$X$7)</f>
        <v>0</v>
      </c>
      <c r="F19" s="7">
        <f>SUMIFS('1.A-P6 DATA CD-3B ONLY'!AE:AE,'1.A-P6 DATA CD-3B ONLY'!$V:$V,$B19,'1.A-P6 DATA CD-3B ONLY'!$O:$O,'3-Contract Awards'!$X$2,'1.A-P6 DATA CD-3B ONLY'!$B:$B,$X$6,'1.A-P6 DATA CD-3B ONLY'!$Q:$Q,'3-Contract Awards'!$X$1,'1.A-P6 DATA CD-3B ONLY'!$G:$G,'3-Contract Awards'!$X$3)+SUMIFS('1.A-P6 DATA CD-3B ONLY'!AE:AE,'1.A-P6 DATA CD-3B ONLY'!$V:$V,$B19,'1.A-P6 DATA CD-3B ONLY'!$O:$O,'3-Contract Awards'!$X$2,'1.A-P6 DATA CD-3B ONLY'!$B:$B,$X$6,'1.A-P6 DATA CD-3B ONLY'!$Q:$Q,'3-Contract Awards'!$X$1,'1.A-P6 DATA CD-3B ONLY'!$G:$G,'3-Contract Awards'!$X$4)+SUMIFS('1.A-P6 DATA CD-3B ONLY'!AE:AE,'1.A-P6 DATA CD-3B ONLY'!$V:$V,$B19,'1.A-P6 DATA CD-3B ONLY'!$O:$O,'3-Contract Awards'!$X$2,'1.A-P6 DATA CD-3B ONLY'!$B:$B,$X$6,'1.A-P6 DATA CD-3B ONLY'!$Q:$Q,'3-Contract Awards'!$X$1,'1.A-P6 DATA CD-3B ONLY'!$G:$G,'3-Contract Awards'!$X$5)+SUMIFS('1.A-P6 DATA CD-3B ONLY'!AE:AE,'1.A-P6 DATA CD-3B ONLY'!$V:$V,$B19,'1.A-P6 DATA CD-3B ONLY'!$O:$O,'3-Contract Awards'!$X$2,'1.A-P6 DATA CD-3B ONLY'!$B:$B,$X$6,'1.A-P6 DATA CD-3B ONLY'!$Q:$Q,'3-Contract Awards'!$X$1,'1.A-P6 DATA CD-3B ONLY'!$G:$G,'3-Contract Awards'!$X$7)</f>
        <v>0</v>
      </c>
      <c r="G19" s="7">
        <f>SUMIFS('1.A-P6 DATA CD-3B ONLY'!AF:AF,'1.A-P6 DATA CD-3B ONLY'!$V:$V,$B19,'1.A-P6 DATA CD-3B ONLY'!$O:$O,'3-Contract Awards'!$X$2,'1.A-P6 DATA CD-3B ONLY'!$B:$B,$X$6,'1.A-P6 DATA CD-3B ONLY'!$Q:$Q,'3-Contract Awards'!$X$1,'1.A-P6 DATA CD-3B ONLY'!$G:$G,'3-Contract Awards'!$X$3)+SUMIFS('1.A-P6 DATA CD-3B ONLY'!AF:AF,'1.A-P6 DATA CD-3B ONLY'!$V:$V,$B19,'1.A-P6 DATA CD-3B ONLY'!$O:$O,'3-Contract Awards'!$X$2,'1.A-P6 DATA CD-3B ONLY'!$B:$B,$X$6,'1.A-P6 DATA CD-3B ONLY'!$Q:$Q,'3-Contract Awards'!$X$1,'1.A-P6 DATA CD-3B ONLY'!$G:$G,'3-Contract Awards'!$X$4)+SUMIFS('1.A-P6 DATA CD-3B ONLY'!AF:AF,'1.A-P6 DATA CD-3B ONLY'!$V:$V,$B19,'1.A-P6 DATA CD-3B ONLY'!$O:$O,'3-Contract Awards'!$X$2,'1.A-P6 DATA CD-3B ONLY'!$B:$B,$X$6,'1.A-P6 DATA CD-3B ONLY'!$Q:$Q,'3-Contract Awards'!$X$1,'1.A-P6 DATA CD-3B ONLY'!$G:$G,'3-Contract Awards'!$X$5)+SUMIFS('1.A-P6 DATA CD-3B ONLY'!AF:AF,'1.A-P6 DATA CD-3B ONLY'!$V:$V,$B19,'1.A-P6 DATA CD-3B ONLY'!$O:$O,'3-Contract Awards'!$X$2,'1.A-P6 DATA CD-3B ONLY'!$B:$B,$X$6,'1.A-P6 DATA CD-3B ONLY'!$Q:$Q,'3-Contract Awards'!$X$1,'1.A-P6 DATA CD-3B ONLY'!$G:$G,'3-Contract Awards'!$X$7)</f>
        <v>0</v>
      </c>
      <c r="H19" s="7">
        <f>SUMIFS('1.A-P6 DATA CD-3B ONLY'!AG:AG,'1.A-P6 DATA CD-3B ONLY'!$V:$V,$B19,'1.A-P6 DATA CD-3B ONLY'!$O:$O,'3-Contract Awards'!$X$2,'1.A-P6 DATA CD-3B ONLY'!$B:$B,$X$6,'1.A-P6 DATA CD-3B ONLY'!$Q:$Q,'3-Contract Awards'!$X$1,'1.A-P6 DATA CD-3B ONLY'!$G:$G,'3-Contract Awards'!$X$3)+SUMIFS('1.A-P6 DATA CD-3B ONLY'!AG:AG,'1.A-P6 DATA CD-3B ONLY'!$V:$V,$B19,'1.A-P6 DATA CD-3B ONLY'!$O:$O,'3-Contract Awards'!$X$2,'1.A-P6 DATA CD-3B ONLY'!$B:$B,$X$6,'1.A-P6 DATA CD-3B ONLY'!$Q:$Q,'3-Contract Awards'!$X$1,'1.A-P6 DATA CD-3B ONLY'!$G:$G,'3-Contract Awards'!$X$4)+SUMIFS('1.A-P6 DATA CD-3B ONLY'!AG:AG,'1.A-P6 DATA CD-3B ONLY'!$V:$V,$B19,'1.A-P6 DATA CD-3B ONLY'!$O:$O,'3-Contract Awards'!$X$2,'1.A-P6 DATA CD-3B ONLY'!$B:$B,$X$6,'1.A-P6 DATA CD-3B ONLY'!$Q:$Q,'3-Contract Awards'!$X$1,'1.A-P6 DATA CD-3B ONLY'!$G:$G,'3-Contract Awards'!$X$5)+SUMIFS('1.A-P6 DATA CD-3B ONLY'!AG:AG,'1.A-P6 DATA CD-3B ONLY'!$V:$V,$B19,'1.A-P6 DATA CD-3B ONLY'!$O:$O,'3-Contract Awards'!$X$2,'1.A-P6 DATA CD-3B ONLY'!$B:$B,$X$6,'1.A-P6 DATA CD-3B ONLY'!$Q:$Q,'3-Contract Awards'!$X$1,'1.A-P6 DATA CD-3B ONLY'!$G:$G,'3-Contract Awards'!$X$7)</f>
        <v>0</v>
      </c>
      <c r="I19" s="7">
        <f>SUMIFS('1.A-P6 DATA CD-3B ONLY'!AH:AH,'1.A-P6 DATA CD-3B ONLY'!$V:$V,$B19,'1.A-P6 DATA CD-3B ONLY'!$O:$O,'3-Contract Awards'!$X$2,'1.A-P6 DATA CD-3B ONLY'!$B:$B,$X$6,'1.A-P6 DATA CD-3B ONLY'!$Q:$Q,'3-Contract Awards'!$X$1,'1.A-P6 DATA CD-3B ONLY'!$G:$G,'3-Contract Awards'!$X$3)+SUMIFS('1.A-P6 DATA CD-3B ONLY'!AH:AH,'1.A-P6 DATA CD-3B ONLY'!$V:$V,$B19,'1.A-P6 DATA CD-3B ONLY'!$O:$O,'3-Contract Awards'!$X$2,'1.A-P6 DATA CD-3B ONLY'!$B:$B,$X$6,'1.A-P6 DATA CD-3B ONLY'!$Q:$Q,'3-Contract Awards'!$X$1,'1.A-P6 DATA CD-3B ONLY'!$G:$G,'3-Contract Awards'!$X$4)+SUMIFS('1.A-P6 DATA CD-3B ONLY'!AH:AH,'1.A-P6 DATA CD-3B ONLY'!$V:$V,$B19,'1.A-P6 DATA CD-3B ONLY'!$O:$O,'3-Contract Awards'!$X$2,'1.A-P6 DATA CD-3B ONLY'!$B:$B,$X$6,'1.A-P6 DATA CD-3B ONLY'!$Q:$Q,'3-Contract Awards'!$X$1,'1.A-P6 DATA CD-3B ONLY'!$G:$G,'3-Contract Awards'!$X$5)+SUMIFS('1.A-P6 DATA CD-3B ONLY'!AH:AH,'1.A-P6 DATA CD-3B ONLY'!$V:$V,$B19,'1.A-P6 DATA CD-3B ONLY'!$O:$O,'3-Contract Awards'!$X$2,'1.A-P6 DATA CD-3B ONLY'!$B:$B,$X$6,'1.A-P6 DATA CD-3B ONLY'!$Q:$Q,'3-Contract Awards'!$X$1,'1.A-P6 DATA CD-3B ONLY'!$G:$G,'3-Contract Awards'!$X$7)</f>
        <v>0</v>
      </c>
      <c r="J19" s="7">
        <f>SUMIFS('1.A-P6 DATA CD-3B ONLY'!AI:AI,'1.A-P6 DATA CD-3B ONLY'!$V:$V,$B19,'1.A-P6 DATA CD-3B ONLY'!$O:$O,'3-Contract Awards'!$X$2,'1.A-P6 DATA CD-3B ONLY'!$B:$B,$X$6,'1.A-P6 DATA CD-3B ONLY'!$Q:$Q,'3-Contract Awards'!$X$1,'1.A-P6 DATA CD-3B ONLY'!$G:$G,'3-Contract Awards'!$X$3)+SUMIFS('1.A-P6 DATA CD-3B ONLY'!AI:AI,'1.A-P6 DATA CD-3B ONLY'!$V:$V,$B19,'1.A-P6 DATA CD-3B ONLY'!$O:$O,'3-Contract Awards'!$X$2,'1.A-P6 DATA CD-3B ONLY'!$B:$B,$X$6,'1.A-P6 DATA CD-3B ONLY'!$Q:$Q,'3-Contract Awards'!$X$1,'1.A-P6 DATA CD-3B ONLY'!$G:$G,'3-Contract Awards'!$X$4)+SUMIFS('1.A-P6 DATA CD-3B ONLY'!AI:AI,'1.A-P6 DATA CD-3B ONLY'!$V:$V,$B19,'1.A-P6 DATA CD-3B ONLY'!$O:$O,'3-Contract Awards'!$X$2,'1.A-P6 DATA CD-3B ONLY'!$B:$B,$X$6,'1.A-P6 DATA CD-3B ONLY'!$Q:$Q,'3-Contract Awards'!$X$1,'1.A-P6 DATA CD-3B ONLY'!$G:$G,'3-Contract Awards'!$X$5)+SUMIFS('1.A-P6 DATA CD-3B ONLY'!AI:AI,'1.A-P6 DATA CD-3B ONLY'!$V:$V,$B19,'1.A-P6 DATA CD-3B ONLY'!$O:$O,'3-Contract Awards'!$X$2,'1.A-P6 DATA CD-3B ONLY'!$B:$B,$X$6,'1.A-P6 DATA CD-3B ONLY'!$Q:$Q,'3-Contract Awards'!$X$1,'1.A-P6 DATA CD-3B ONLY'!$G:$G,'3-Contract Awards'!$X$7)</f>
        <v>0.01</v>
      </c>
      <c r="K19" s="7">
        <f>SUMIFS('1.A-P6 DATA CD-3B ONLY'!AJ:AJ,'1.A-P6 DATA CD-3B ONLY'!$V:$V,$B19,'1.A-P6 DATA CD-3B ONLY'!$O:$O,'3-Contract Awards'!$X$2,'1.A-P6 DATA CD-3B ONLY'!$B:$B,$X$6,'1.A-P6 DATA CD-3B ONLY'!$Q:$Q,'3-Contract Awards'!$X$1,'1.A-P6 DATA CD-3B ONLY'!$G:$G,'3-Contract Awards'!$X$3)+SUMIFS('1.A-P6 DATA CD-3B ONLY'!AJ:AJ,'1.A-P6 DATA CD-3B ONLY'!$V:$V,$B19,'1.A-P6 DATA CD-3B ONLY'!$O:$O,'3-Contract Awards'!$X$2,'1.A-P6 DATA CD-3B ONLY'!$B:$B,$X$6,'1.A-P6 DATA CD-3B ONLY'!$Q:$Q,'3-Contract Awards'!$X$1,'1.A-P6 DATA CD-3B ONLY'!$G:$G,'3-Contract Awards'!$X$4)+SUMIFS('1.A-P6 DATA CD-3B ONLY'!AJ:AJ,'1.A-P6 DATA CD-3B ONLY'!$V:$V,$B19,'1.A-P6 DATA CD-3B ONLY'!$O:$O,'3-Contract Awards'!$X$2,'1.A-P6 DATA CD-3B ONLY'!$B:$B,$X$6,'1.A-P6 DATA CD-3B ONLY'!$Q:$Q,'3-Contract Awards'!$X$1,'1.A-P6 DATA CD-3B ONLY'!$G:$G,'3-Contract Awards'!$X$5)+SUMIFS('1.A-P6 DATA CD-3B ONLY'!AJ:AJ,'1.A-P6 DATA CD-3B ONLY'!$V:$V,$B19,'1.A-P6 DATA CD-3B ONLY'!$O:$O,'3-Contract Awards'!$X$2,'1.A-P6 DATA CD-3B ONLY'!$B:$B,$X$6,'1.A-P6 DATA CD-3B ONLY'!$Q:$Q,'3-Contract Awards'!$X$1,'1.A-P6 DATA CD-3B ONLY'!$G:$G,'3-Contract Awards'!$X$7)</f>
        <v>0</v>
      </c>
      <c r="L19" s="7">
        <f>SUMIFS('1.A-P6 DATA CD-3B ONLY'!AK:AK,'1.A-P6 DATA CD-3B ONLY'!$V:$V,$B19,'1.A-P6 DATA CD-3B ONLY'!$O:$O,'3-Contract Awards'!$X$2,'1.A-P6 DATA CD-3B ONLY'!$B:$B,$X$6,'1.A-P6 DATA CD-3B ONLY'!$Q:$Q,'3-Contract Awards'!$X$1,'1.A-P6 DATA CD-3B ONLY'!$G:$G,'3-Contract Awards'!$X$3)+SUMIFS('1.A-P6 DATA CD-3B ONLY'!AK:AK,'1.A-P6 DATA CD-3B ONLY'!$V:$V,$B19,'1.A-P6 DATA CD-3B ONLY'!$O:$O,'3-Contract Awards'!$X$2,'1.A-P6 DATA CD-3B ONLY'!$B:$B,$X$6,'1.A-P6 DATA CD-3B ONLY'!$Q:$Q,'3-Contract Awards'!$X$1,'1.A-P6 DATA CD-3B ONLY'!$G:$G,'3-Contract Awards'!$X$4)+SUMIFS('1.A-P6 DATA CD-3B ONLY'!AK:AK,'1.A-P6 DATA CD-3B ONLY'!$V:$V,$B19,'1.A-P6 DATA CD-3B ONLY'!$O:$O,'3-Contract Awards'!$X$2,'1.A-P6 DATA CD-3B ONLY'!$B:$B,$X$6,'1.A-P6 DATA CD-3B ONLY'!$Q:$Q,'3-Contract Awards'!$X$1,'1.A-P6 DATA CD-3B ONLY'!$G:$G,'3-Contract Awards'!$X$5)+SUMIFS('1.A-P6 DATA CD-3B ONLY'!AK:AK,'1.A-P6 DATA CD-3B ONLY'!$V:$V,$B19,'1.A-P6 DATA CD-3B ONLY'!$O:$O,'3-Contract Awards'!$X$2,'1.A-P6 DATA CD-3B ONLY'!$B:$B,$X$6,'1.A-P6 DATA CD-3B ONLY'!$Q:$Q,'3-Contract Awards'!$X$1,'1.A-P6 DATA CD-3B ONLY'!$G:$G,'3-Contract Awards'!$X$7)</f>
        <v>0</v>
      </c>
      <c r="M19" s="7">
        <f>SUMIFS('1.A-P6 DATA CD-3B ONLY'!AL:AL,'1.A-P6 DATA CD-3B ONLY'!$V:$V,$B19,'1.A-P6 DATA CD-3B ONLY'!$O:$O,'3-Contract Awards'!$X$2,'1.A-P6 DATA CD-3B ONLY'!$B:$B,$X$6,'1.A-P6 DATA CD-3B ONLY'!$Q:$Q,'3-Contract Awards'!$X$1,'1.A-P6 DATA CD-3B ONLY'!$G:$G,'3-Contract Awards'!$X$3)+SUMIFS('1.A-P6 DATA CD-3B ONLY'!AL:AL,'1.A-P6 DATA CD-3B ONLY'!$V:$V,$B19,'1.A-P6 DATA CD-3B ONLY'!$O:$O,'3-Contract Awards'!$X$2,'1.A-P6 DATA CD-3B ONLY'!$B:$B,$X$6,'1.A-P6 DATA CD-3B ONLY'!$Q:$Q,'3-Contract Awards'!$X$1,'1.A-P6 DATA CD-3B ONLY'!$G:$G,'3-Contract Awards'!$X$4)+SUMIFS('1.A-P6 DATA CD-3B ONLY'!AL:AL,'1.A-P6 DATA CD-3B ONLY'!$V:$V,$B19,'1.A-P6 DATA CD-3B ONLY'!$O:$O,'3-Contract Awards'!$X$2,'1.A-P6 DATA CD-3B ONLY'!$B:$B,$X$6,'1.A-P6 DATA CD-3B ONLY'!$Q:$Q,'3-Contract Awards'!$X$1,'1.A-P6 DATA CD-3B ONLY'!$G:$G,'3-Contract Awards'!$X$5)+SUMIFS('1.A-P6 DATA CD-3B ONLY'!AL:AL,'1.A-P6 DATA CD-3B ONLY'!$V:$V,$B19,'1.A-P6 DATA CD-3B ONLY'!$O:$O,'3-Contract Awards'!$X$2,'1.A-P6 DATA CD-3B ONLY'!$B:$B,$X$6,'1.A-P6 DATA CD-3B ONLY'!$Q:$Q,'3-Contract Awards'!$X$1,'1.A-P6 DATA CD-3B ONLY'!$G:$G,'3-Contract Awards'!$X$7)</f>
        <v>0</v>
      </c>
      <c r="N19" s="7">
        <f>SUMIFS('1.A-P6 DATA CD-3B ONLY'!AM:AM,'1.A-P6 DATA CD-3B ONLY'!$V:$V,$B19,'1.A-P6 DATA CD-3B ONLY'!$O:$O,'3-Contract Awards'!$X$2,'1.A-P6 DATA CD-3B ONLY'!$B:$B,$X$6,'1.A-P6 DATA CD-3B ONLY'!$Q:$Q,'3-Contract Awards'!$X$1,'1.A-P6 DATA CD-3B ONLY'!$G:$G,'3-Contract Awards'!$X$3)+SUMIFS('1.A-P6 DATA CD-3B ONLY'!AM:AM,'1.A-P6 DATA CD-3B ONLY'!$V:$V,$B19,'1.A-P6 DATA CD-3B ONLY'!$O:$O,'3-Contract Awards'!$X$2,'1.A-P6 DATA CD-3B ONLY'!$B:$B,$X$6,'1.A-P6 DATA CD-3B ONLY'!$Q:$Q,'3-Contract Awards'!$X$1,'1.A-P6 DATA CD-3B ONLY'!$G:$G,'3-Contract Awards'!$X$4)+SUMIFS('1.A-P6 DATA CD-3B ONLY'!AM:AM,'1.A-P6 DATA CD-3B ONLY'!$V:$V,$B19,'1.A-P6 DATA CD-3B ONLY'!$O:$O,'3-Contract Awards'!$X$2,'1.A-P6 DATA CD-3B ONLY'!$B:$B,$X$6,'1.A-P6 DATA CD-3B ONLY'!$Q:$Q,'3-Contract Awards'!$X$1,'1.A-P6 DATA CD-3B ONLY'!$G:$G,'3-Contract Awards'!$X$5)+SUMIFS('1.A-P6 DATA CD-3B ONLY'!AM:AM,'1.A-P6 DATA CD-3B ONLY'!$V:$V,$B19,'1.A-P6 DATA CD-3B ONLY'!$O:$O,'3-Contract Awards'!$X$2,'1.A-P6 DATA CD-3B ONLY'!$B:$B,$X$6,'1.A-P6 DATA CD-3B ONLY'!$Q:$Q,'3-Contract Awards'!$X$1,'1.A-P6 DATA CD-3B ONLY'!$G:$G,'3-Contract Awards'!$X$7)</f>
        <v>0</v>
      </c>
      <c r="O19" s="7">
        <f>SUMIFS('1.A-P6 DATA CD-3B ONLY'!AN:AN,'1.A-P6 DATA CD-3B ONLY'!$V:$V,$B19,'1.A-P6 DATA CD-3B ONLY'!$O:$O,'3-Contract Awards'!$X$2,'1.A-P6 DATA CD-3B ONLY'!$B:$B,$X$6,'1.A-P6 DATA CD-3B ONLY'!$Q:$Q,'3-Contract Awards'!$X$1,'1.A-P6 DATA CD-3B ONLY'!$G:$G,'3-Contract Awards'!$X$3)+SUMIFS('1.A-P6 DATA CD-3B ONLY'!AN:AN,'1.A-P6 DATA CD-3B ONLY'!$V:$V,$B19,'1.A-P6 DATA CD-3B ONLY'!$O:$O,'3-Contract Awards'!$X$2,'1.A-P6 DATA CD-3B ONLY'!$B:$B,$X$6,'1.A-P6 DATA CD-3B ONLY'!$Q:$Q,'3-Contract Awards'!$X$1,'1.A-P6 DATA CD-3B ONLY'!$G:$G,'3-Contract Awards'!$X$4)+SUMIFS('1.A-P6 DATA CD-3B ONLY'!AN:AN,'1.A-P6 DATA CD-3B ONLY'!$V:$V,$B19,'1.A-P6 DATA CD-3B ONLY'!$O:$O,'3-Contract Awards'!$X$2,'1.A-P6 DATA CD-3B ONLY'!$B:$B,$X$6,'1.A-P6 DATA CD-3B ONLY'!$Q:$Q,'3-Contract Awards'!$X$1,'1.A-P6 DATA CD-3B ONLY'!$G:$G,'3-Contract Awards'!$X$5)+SUMIFS('1.A-P6 DATA CD-3B ONLY'!AN:AN,'1.A-P6 DATA CD-3B ONLY'!$V:$V,$B19,'1.A-P6 DATA CD-3B ONLY'!$O:$O,'3-Contract Awards'!$X$2,'1.A-P6 DATA CD-3B ONLY'!$B:$B,$X$6,'1.A-P6 DATA CD-3B ONLY'!$Q:$Q,'3-Contract Awards'!$X$1,'1.A-P6 DATA CD-3B ONLY'!$G:$G,'3-Contract Awards'!$X$7)</f>
        <v>0</v>
      </c>
      <c r="P19" s="7">
        <f>SUMIFS('1.A-P6 DATA CD-3B ONLY'!AO:AO,'1.A-P6 DATA CD-3B ONLY'!$V:$V,$B19,'1.A-P6 DATA CD-3B ONLY'!$O:$O,'3-Contract Awards'!$X$2,'1.A-P6 DATA CD-3B ONLY'!$B:$B,$X$6,'1.A-P6 DATA CD-3B ONLY'!$Q:$Q,'3-Contract Awards'!$X$1,'1.A-P6 DATA CD-3B ONLY'!$G:$G,'3-Contract Awards'!$X$3)+SUMIFS('1.A-P6 DATA CD-3B ONLY'!AO:AO,'1.A-P6 DATA CD-3B ONLY'!$V:$V,$B19,'1.A-P6 DATA CD-3B ONLY'!$O:$O,'3-Contract Awards'!$X$2,'1.A-P6 DATA CD-3B ONLY'!$B:$B,$X$6,'1.A-P6 DATA CD-3B ONLY'!$Q:$Q,'3-Contract Awards'!$X$1,'1.A-P6 DATA CD-3B ONLY'!$G:$G,'3-Contract Awards'!$X$4)+SUMIFS('1.A-P6 DATA CD-3B ONLY'!AO:AO,'1.A-P6 DATA CD-3B ONLY'!$V:$V,$B19,'1.A-P6 DATA CD-3B ONLY'!$O:$O,'3-Contract Awards'!$X$2,'1.A-P6 DATA CD-3B ONLY'!$B:$B,$X$6,'1.A-P6 DATA CD-3B ONLY'!$Q:$Q,'3-Contract Awards'!$X$1,'1.A-P6 DATA CD-3B ONLY'!$G:$G,'3-Contract Awards'!$X$5)+SUMIFS('1.A-P6 DATA CD-3B ONLY'!AO:AO,'1.A-P6 DATA CD-3B ONLY'!$V:$V,$B19,'1.A-P6 DATA CD-3B ONLY'!$O:$O,'3-Contract Awards'!$X$2,'1.A-P6 DATA CD-3B ONLY'!$B:$B,$X$6,'1.A-P6 DATA CD-3B ONLY'!$Q:$Q,'3-Contract Awards'!$X$1,'1.A-P6 DATA CD-3B ONLY'!$G:$G,'3-Contract Awards'!$X$7)</f>
        <v>0</v>
      </c>
      <c r="Q19" s="7">
        <f>SUMIFS('1.A-P6 DATA CD-3B ONLY'!AP:AP,'1.A-P6 DATA CD-3B ONLY'!$V:$V,$B19,'1.A-P6 DATA CD-3B ONLY'!$O:$O,'3-Contract Awards'!$X$2,'1.A-P6 DATA CD-3B ONLY'!$B:$B,$X$6,'1.A-P6 DATA CD-3B ONLY'!$Q:$Q,'3-Contract Awards'!$X$1,'1.A-P6 DATA CD-3B ONLY'!$G:$G,'3-Contract Awards'!$X$3)+SUMIFS('1.A-P6 DATA CD-3B ONLY'!AP:AP,'1.A-P6 DATA CD-3B ONLY'!$V:$V,$B19,'1.A-P6 DATA CD-3B ONLY'!$O:$O,'3-Contract Awards'!$X$2,'1.A-P6 DATA CD-3B ONLY'!$B:$B,$X$6,'1.A-P6 DATA CD-3B ONLY'!$Q:$Q,'3-Contract Awards'!$X$1,'1.A-P6 DATA CD-3B ONLY'!$G:$G,'3-Contract Awards'!$X$4)+SUMIFS('1.A-P6 DATA CD-3B ONLY'!AP:AP,'1.A-P6 DATA CD-3B ONLY'!$V:$V,$B19,'1.A-P6 DATA CD-3B ONLY'!$O:$O,'3-Contract Awards'!$X$2,'1.A-P6 DATA CD-3B ONLY'!$B:$B,$X$6,'1.A-P6 DATA CD-3B ONLY'!$Q:$Q,'3-Contract Awards'!$X$1,'1.A-P6 DATA CD-3B ONLY'!$G:$G,'3-Contract Awards'!$X$5)+SUMIFS('1.A-P6 DATA CD-3B ONLY'!AP:AP,'1.A-P6 DATA CD-3B ONLY'!$V:$V,$B19,'1.A-P6 DATA CD-3B ONLY'!$O:$O,'3-Contract Awards'!$X$2,'1.A-P6 DATA CD-3B ONLY'!$B:$B,$X$6,'1.A-P6 DATA CD-3B ONLY'!$Q:$Q,'3-Contract Awards'!$X$1,'1.A-P6 DATA CD-3B ONLY'!$G:$G,'3-Contract Awards'!$X$7)</f>
        <v>0</v>
      </c>
      <c r="R19" s="7">
        <f>SUMIFS('1.A-P6 DATA CD-3B ONLY'!AQ:AQ,'1.A-P6 DATA CD-3B ONLY'!$V:$V,$B19,'1.A-P6 DATA CD-3B ONLY'!$O:$O,'3-Contract Awards'!$X$2,'1.A-P6 DATA CD-3B ONLY'!$B:$B,$X$6,'1.A-P6 DATA CD-3B ONLY'!$Q:$Q,'3-Contract Awards'!$X$1,'1.A-P6 DATA CD-3B ONLY'!$G:$G,'3-Contract Awards'!$X$3)+SUMIFS('1.A-P6 DATA CD-3B ONLY'!AQ:AQ,'1.A-P6 DATA CD-3B ONLY'!$V:$V,$B19,'1.A-P6 DATA CD-3B ONLY'!$O:$O,'3-Contract Awards'!$X$2,'1.A-P6 DATA CD-3B ONLY'!$B:$B,$X$6,'1.A-P6 DATA CD-3B ONLY'!$Q:$Q,'3-Contract Awards'!$X$1,'1.A-P6 DATA CD-3B ONLY'!$G:$G,'3-Contract Awards'!$X$4)+SUMIFS('1.A-P6 DATA CD-3B ONLY'!AQ:AQ,'1.A-P6 DATA CD-3B ONLY'!$V:$V,$B19,'1.A-P6 DATA CD-3B ONLY'!$O:$O,'3-Contract Awards'!$X$2,'1.A-P6 DATA CD-3B ONLY'!$B:$B,$X$6,'1.A-P6 DATA CD-3B ONLY'!$Q:$Q,'3-Contract Awards'!$X$1,'1.A-P6 DATA CD-3B ONLY'!$G:$G,'3-Contract Awards'!$X$5)+SUMIFS('1.A-P6 DATA CD-3B ONLY'!AQ:AQ,'1.A-P6 DATA CD-3B ONLY'!$V:$V,$B19,'1.A-P6 DATA CD-3B ONLY'!$O:$O,'3-Contract Awards'!$X$2,'1.A-P6 DATA CD-3B ONLY'!$B:$B,$X$6,'1.A-P6 DATA CD-3B ONLY'!$Q:$Q,'3-Contract Awards'!$X$1,'1.A-P6 DATA CD-3B ONLY'!$G:$G,'3-Contract Awards'!$X$7)</f>
        <v>0</v>
      </c>
      <c r="S19" s="7">
        <f>SUMIFS('1.A-P6 DATA CD-3B ONLY'!AR:AR,'1.A-P6 DATA CD-3B ONLY'!$V:$V,$B19,'1.A-P6 DATA CD-3B ONLY'!$O:$O,'3-Contract Awards'!$X$2,'1.A-P6 DATA CD-3B ONLY'!$B:$B,$X$6,'1.A-P6 DATA CD-3B ONLY'!$Q:$Q,'3-Contract Awards'!$X$1,'1.A-P6 DATA CD-3B ONLY'!$G:$G,'3-Contract Awards'!$X$3)+SUMIFS('1.A-P6 DATA CD-3B ONLY'!AR:AR,'1.A-P6 DATA CD-3B ONLY'!$V:$V,$B19,'1.A-P6 DATA CD-3B ONLY'!$O:$O,'3-Contract Awards'!$X$2,'1.A-P6 DATA CD-3B ONLY'!$B:$B,$X$6,'1.A-P6 DATA CD-3B ONLY'!$Q:$Q,'3-Contract Awards'!$X$1,'1.A-P6 DATA CD-3B ONLY'!$G:$G,'3-Contract Awards'!$X$4)+SUMIFS('1.A-P6 DATA CD-3B ONLY'!AR:AR,'1.A-P6 DATA CD-3B ONLY'!$V:$V,$B19,'1.A-P6 DATA CD-3B ONLY'!$O:$O,'3-Contract Awards'!$X$2,'1.A-P6 DATA CD-3B ONLY'!$B:$B,$X$6,'1.A-P6 DATA CD-3B ONLY'!$Q:$Q,'3-Contract Awards'!$X$1,'1.A-P6 DATA CD-3B ONLY'!$G:$G,'3-Contract Awards'!$X$5)+SUMIFS('1.A-P6 DATA CD-3B ONLY'!AR:AR,'1.A-P6 DATA CD-3B ONLY'!$V:$V,$B19,'1.A-P6 DATA CD-3B ONLY'!$O:$O,'3-Contract Awards'!$X$2,'1.A-P6 DATA CD-3B ONLY'!$B:$B,$X$6,'1.A-P6 DATA CD-3B ONLY'!$Q:$Q,'3-Contract Awards'!$X$1,'1.A-P6 DATA CD-3B ONLY'!$G:$G,'3-Contract Awards'!$X$7)</f>
        <v>0</v>
      </c>
      <c r="T19" s="7">
        <f>SUMIFS('1.A-P6 DATA CD-3B ONLY'!AS:AS,'1.A-P6 DATA CD-3B ONLY'!$V:$V,$B19,'1.A-P6 DATA CD-3B ONLY'!$O:$O,'3-Contract Awards'!$X$2,'1.A-P6 DATA CD-3B ONLY'!$B:$B,$X$6,'1.A-P6 DATA CD-3B ONLY'!$Q:$Q,'3-Contract Awards'!$X$1,'1.A-P6 DATA CD-3B ONLY'!$G:$G,'3-Contract Awards'!$X$3)+SUMIFS('1.A-P6 DATA CD-3B ONLY'!AS:AS,'1.A-P6 DATA CD-3B ONLY'!$V:$V,$B19,'1.A-P6 DATA CD-3B ONLY'!$O:$O,'3-Contract Awards'!$X$2,'1.A-P6 DATA CD-3B ONLY'!$B:$B,$X$6,'1.A-P6 DATA CD-3B ONLY'!$Q:$Q,'3-Contract Awards'!$X$1,'1.A-P6 DATA CD-3B ONLY'!$G:$G,'3-Contract Awards'!$X$4)+SUMIFS('1.A-P6 DATA CD-3B ONLY'!AS:AS,'1.A-P6 DATA CD-3B ONLY'!$V:$V,$B19,'1.A-P6 DATA CD-3B ONLY'!$O:$O,'3-Contract Awards'!$X$2,'1.A-P6 DATA CD-3B ONLY'!$B:$B,$X$6,'1.A-P6 DATA CD-3B ONLY'!$Q:$Q,'3-Contract Awards'!$X$1,'1.A-P6 DATA CD-3B ONLY'!$G:$G,'3-Contract Awards'!$X$5)+SUMIFS('1.A-P6 DATA CD-3B ONLY'!AS:AS,'1.A-P6 DATA CD-3B ONLY'!$V:$V,$B19,'1.A-P6 DATA CD-3B ONLY'!$O:$O,'3-Contract Awards'!$X$2,'1.A-P6 DATA CD-3B ONLY'!$B:$B,$X$6,'1.A-P6 DATA CD-3B ONLY'!$Q:$Q,'3-Contract Awards'!$X$1,'1.A-P6 DATA CD-3B ONLY'!$G:$G,'3-Contract Awards'!$X$7)</f>
        <v>0</v>
      </c>
    </row>
    <row r="20" spans="2:20" x14ac:dyDescent="0.25">
      <c r="B20" s="39" t="s">
        <v>218</v>
      </c>
      <c r="C20" s="7">
        <f t="shared" si="2"/>
        <v>0.01</v>
      </c>
      <c r="D20" s="7">
        <f>SUMIFS('1.A-P6 DATA CD-3B ONLY'!AC:AC,'1.A-P6 DATA CD-3B ONLY'!$V:$V,$B20,'1.A-P6 DATA CD-3B ONLY'!$O:$O,'3-Contract Awards'!$X$2,'1.A-P6 DATA CD-3B ONLY'!$B:$B,$X$6,'1.A-P6 DATA CD-3B ONLY'!$Q:$Q,'3-Contract Awards'!$X$1,'1.A-P6 DATA CD-3B ONLY'!$G:$G,'3-Contract Awards'!$X$3)+SUMIFS('1.A-P6 DATA CD-3B ONLY'!AC:AC,'1.A-P6 DATA CD-3B ONLY'!$V:$V,$B20,'1.A-P6 DATA CD-3B ONLY'!$O:$O,'3-Contract Awards'!$X$2,'1.A-P6 DATA CD-3B ONLY'!$B:$B,$X$6,'1.A-P6 DATA CD-3B ONLY'!$Q:$Q,'3-Contract Awards'!$X$1,'1.A-P6 DATA CD-3B ONLY'!$G:$G,'3-Contract Awards'!$X$4)+SUMIFS('1.A-P6 DATA CD-3B ONLY'!AC:AC,'1.A-P6 DATA CD-3B ONLY'!$V:$V,$B20,'1.A-P6 DATA CD-3B ONLY'!$O:$O,'3-Contract Awards'!$X$2,'1.A-P6 DATA CD-3B ONLY'!$B:$B,$X$6,'1.A-P6 DATA CD-3B ONLY'!$Q:$Q,'3-Contract Awards'!$X$1,'1.A-P6 DATA CD-3B ONLY'!$G:$G,'3-Contract Awards'!$X$5)+SUMIFS('1.A-P6 DATA CD-3B ONLY'!AC:AC,'1.A-P6 DATA CD-3B ONLY'!$V:$V,$B20,'1.A-P6 DATA CD-3B ONLY'!$O:$O,'3-Contract Awards'!$X$2,'1.A-P6 DATA CD-3B ONLY'!$B:$B,$X$6,'1.A-P6 DATA CD-3B ONLY'!$Q:$Q,'3-Contract Awards'!$X$1,'1.A-P6 DATA CD-3B ONLY'!$G:$G,'3-Contract Awards'!$X$7)</f>
        <v>0</v>
      </c>
      <c r="E20" s="7">
        <f>SUMIFS('1.A-P6 DATA CD-3B ONLY'!AD:AD,'1.A-P6 DATA CD-3B ONLY'!$V:$V,$B20,'1.A-P6 DATA CD-3B ONLY'!$O:$O,'3-Contract Awards'!$X$2,'1.A-P6 DATA CD-3B ONLY'!$B:$B,$X$6,'1.A-P6 DATA CD-3B ONLY'!$Q:$Q,'3-Contract Awards'!$X$1,'1.A-P6 DATA CD-3B ONLY'!$G:$G,'3-Contract Awards'!$X$3)+SUMIFS('1.A-P6 DATA CD-3B ONLY'!AD:AD,'1.A-P6 DATA CD-3B ONLY'!$V:$V,$B20,'1.A-P6 DATA CD-3B ONLY'!$O:$O,'3-Contract Awards'!$X$2,'1.A-P6 DATA CD-3B ONLY'!$B:$B,$X$6,'1.A-P6 DATA CD-3B ONLY'!$Q:$Q,'3-Contract Awards'!$X$1,'1.A-P6 DATA CD-3B ONLY'!$G:$G,'3-Contract Awards'!$X$4)+SUMIFS('1.A-P6 DATA CD-3B ONLY'!AD:AD,'1.A-P6 DATA CD-3B ONLY'!$V:$V,$B20,'1.A-P6 DATA CD-3B ONLY'!$O:$O,'3-Contract Awards'!$X$2,'1.A-P6 DATA CD-3B ONLY'!$B:$B,$X$6,'1.A-P6 DATA CD-3B ONLY'!$Q:$Q,'3-Contract Awards'!$X$1,'1.A-P6 DATA CD-3B ONLY'!$G:$G,'3-Contract Awards'!$X$5)+SUMIFS('1.A-P6 DATA CD-3B ONLY'!AD:AD,'1.A-P6 DATA CD-3B ONLY'!$V:$V,$B20,'1.A-P6 DATA CD-3B ONLY'!$O:$O,'3-Contract Awards'!$X$2,'1.A-P6 DATA CD-3B ONLY'!$B:$B,$X$6,'1.A-P6 DATA CD-3B ONLY'!$Q:$Q,'3-Contract Awards'!$X$1,'1.A-P6 DATA CD-3B ONLY'!$G:$G,'3-Contract Awards'!$X$7)</f>
        <v>0</v>
      </c>
      <c r="F20" s="7">
        <f>SUMIFS('1.A-P6 DATA CD-3B ONLY'!AE:AE,'1.A-P6 DATA CD-3B ONLY'!$V:$V,$B20,'1.A-P6 DATA CD-3B ONLY'!$O:$O,'3-Contract Awards'!$X$2,'1.A-P6 DATA CD-3B ONLY'!$B:$B,$X$6,'1.A-P6 DATA CD-3B ONLY'!$Q:$Q,'3-Contract Awards'!$X$1,'1.A-P6 DATA CD-3B ONLY'!$G:$G,'3-Contract Awards'!$X$3)+SUMIFS('1.A-P6 DATA CD-3B ONLY'!AE:AE,'1.A-P6 DATA CD-3B ONLY'!$V:$V,$B20,'1.A-P6 DATA CD-3B ONLY'!$O:$O,'3-Contract Awards'!$X$2,'1.A-P6 DATA CD-3B ONLY'!$B:$B,$X$6,'1.A-P6 DATA CD-3B ONLY'!$Q:$Q,'3-Contract Awards'!$X$1,'1.A-P6 DATA CD-3B ONLY'!$G:$G,'3-Contract Awards'!$X$4)+SUMIFS('1.A-P6 DATA CD-3B ONLY'!AE:AE,'1.A-P6 DATA CD-3B ONLY'!$V:$V,$B20,'1.A-P6 DATA CD-3B ONLY'!$O:$O,'3-Contract Awards'!$X$2,'1.A-P6 DATA CD-3B ONLY'!$B:$B,$X$6,'1.A-P6 DATA CD-3B ONLY'!$Q:$Q,'3-Contract Awards'!$X$1,'1.A-P6 DATA CD-3B ONLY'!$G:$G,'3-Contract Awards'!$X$5)+SUMIFS('1.A-P6 DATA CD-3B ONLY'!AE:AE,'1.A-P6 DATA CD-3B ONLY'!$V:$V,$B20,'1.A-P6 DATA CD-3B ONLY'!$O:$O,'3-Contract Awards'!$X$2,'1.A-P6 DATA CD-3B ONLY'!$B:$B,$X$6,'1.A-P6 DATA CD-3B ONLY'!$Q:$Q,'3-Contract Awards'!$X$1,'1.A-P6 DATA CD-3B ONLY'!$G:$G,'3-Contract Awards'!$X$7)</f>
        <v>0</v>
      </c>
      <c r="G20" s="7">
        <f>SUMIFS('1.A-P6 DATA CD-3B ONLY'!AF:AF,'1.A-P6 DATA CD-3B ONLY'!$V:$V,$B20,'1.A-P6 DATA CD-3B ONLY'!$O:$O,'3-Contract Awards'!$X$2,'1.A-P6 DATA CD-3B ONLY'!$B:$B,$X$6,'1.A-P6 DATA CD-3B ONLY'!$Q:$Q,'3-Contract Awards'!$X$1,'1.A-P6 DATA CD-3B ONLY'!$G:$G,'3-Contract Awards'!$X$3)+SUMIFS('1.A-P6 DATA CD-3B ONLY'!AF:AF,'1.A-P6 DATA CD-3B ONLY'!$V:$V,$B20,'1.A-P6 DATA CD-3B ONLY'!$O:$O,'3-Contract Awards'!$X$2,'1.A-P6 DATA CD-3B ONLY'!$B:$B,$X$6,'1.A-P6 DATA CD-3B ONLY'!$Q:$Q,'3-Contract Awards'!$X$1,'1.A-P6 DATA CD-3B ONLY'!$G:$G,'3-Contract Awards'!$X$4)+SUMIFS('1.A-P6 DATA CD-3B ONLY'!AF:AF,'1.A-P6 DATA CD-3B ONLY'!$V:$V,$B20,'1.A-P6 DATA CD-3B ONLY'!$O:$O,'3-Contract Awards'!$X$2,'1.A-P6 DATA CD-3B ONLY'!$B:$B,$X$6,'1.A-P6 DATA CD-3B ONLY'!$Q:$Q,'3-Contract Awards'!$X$1,'1.A-P6 DATA CD-3B ONLY'!$G:$G,'3-Contract Awards'!$X$5)+SUMIFS('1.A-P6 DATA CD-3B ONLY'!AF:AF,'1.A-P6 DATA CD-3B ONLY'!$V:$V,$B20,'1.A-P6 DATA CD-3B ONLY'!$O:$O,'3-Contract Awards'!$X$2,'1.A-P6 DATA CD-3B ONLY'!$B:$B,$X$6,'1.A-P6 DATA CD-3B ONLY'!$Q:$Q,'3-Contract Awards'!$X$1,'1.A-P6 DATA CD-3B ONLY'!$G:$G,'3-Contract Awards'!$X$7)</f>
        <v>0</v>
      </c>
      <c r="H20" s="7">
        <f>SUMIFS('1.A-P6 DATA CD-3B ONLY'!AG:AG,'1.A-P6 DATA CD-3B ONLY'!$V:$V,$B20,'1.A-P6 DATA CD-3B ONLY'!$O:$O,'3-Contract Awards'!$X$2,'1.A-P6 DATA CD-3B ONLY'!$B:$B,$X$6,'1.A-P6 DATA CD-3B ONLY'!$Q:$Q,'3-Contract Awards'!$X$1,'1.A-P6 DATA CD-3B ONLY'!$G:$G,'3-Contract Awards'!$X$3)+SUMIFS('1.A-P6 DATA CD-3B ONLY'!AG:AG,'1.A-P6 DATA CD-3B ONLY'!$V:$V,$B20,'1.A-P6 DATA CD-3B ONLY'!$O:$O,'3-Contract Awards'!$X$2,'1.A-P6 DATA CD-3B ONLY'!$B:$B,$X$6,'1.A-P6 DATA CD-3B ONLY'!$Q:$Q,'3-Contract Awards'!$X$1,'1.A-P6 DATA CD-3B ONLY'!$G:$G,'3-Contract Awards'!$X$4)+SUMIFS('1.A-P6 DATA CD-3B ONLY'!AG:AG,'1.A-P6 DATA CD-3B ONLY'!$V:$V,$B20,'1.A-P6 DATA CD-3B ONLY'!$O:$O,'3-Contract Awards'!$X$2,'1.A-P6 DATA CD-3B ONLY'!$B:$B,$X$6,'1.A-P6 DATA CD-3B ONLY'!$Q:$Q,'3-Contract Awards'!$X$1,'1.A-P6 DATA CD-3B ONLY'!$G:$G,'3-Contract Awards'!$X$5)+SUMIFS('1.A-P6 DATA CD-3B ONLY'!AG:AG,'1.A-P6 DATA CD-3B ONLY'!$V:$V,$B20,'1.A-P6 DATA CD-3B ONLY'!$O:$O,'3-Contract Awards'!$X$2,'1.A-P6 DATA CD-3B ONLY'!$B:$B,$X$6,'1.A-P6 DATA CD-3B ONLY'!$Q:$Q,'3-Contract Awards'!$X$1,'1.A-P6 DATA CD-3B ONLY'!$G:$G,'3-Contract Awards'!$X$7)</f>
        <v>0</v>
      </c>
      <c r="I20" s="7">
        <f>SUMIFS('1.A-P6 DATA CD-3B ONLY'!AH:AH,'1.A-P6 DATA CD-3B ONLY'!$V:$V,$B20,'1.A-P6 DATA CD-3B ONLY'!$O:$O,'3-Contract Awards'!$X$2,'1.A-P6 DATA CD-3B ONLY'!$B:$B,$X$6,'1.A-P6 DATA CD-3B ONLY'!$Q:$Q,'3-Contract Awards'!$X$1,'1.A-P6 DATA CD-3B ONLY'!$G:$G,'3-Contract Awards'!$X$3)+SUMIFS('1.A-P6 DATA CD-3B ONLY'!AH:AH,'1.A-P6 DATA CD-3B ONLY'!$V:$V,$B20,'1.A-P6 DATA CD-3B ONLY'!$O:$O,'3-Contract Awards'!$X$2,'1.A-P6 DATA CD-3B ONLY'!$B:$B,$X$6,'1.A-P6 DATA CD-3B ONLY'!$Q:$Q,'3-Contract Awards'!$X$1,'1.A-P6 DATA CD-3B ONLY'!$G:$G,'3-Contract Awards'!$X$4)+SUMIFS('1.A-P6 DATA CD-3B ONLY'!AH:AH,'1.A-P6 DATA CD-3B ONLY'!$V:$V,$B20,'1.A-P6 DATA CD-3B ONLY'!$O:$O,'3-Contract Awards'!$X$2,'1.A-P6 DATA CD-3B ONLY'!$B:$B,$X$6,'1.A-P6 DATA CD-3B ONLY'!$Q:$Q,'3-Contract Awards'!$X$1,'1.A-P6 DATA CD-3B ONLY'!$G:$G,'3-Contract Awards'!$X$5)+SUMIFS('1.A-P6 DATA CD-3B ONLY'!AH:AH,'1.A-P6 DATA CD-3B ONLY'!$V:$V,$B20,'1.A-P6 DATA CD-3B ONLY'!$O:$O,'3-Contract Awards'!$X$2,'1.A-P6 DATA CD-3B ONLY'!$B:$B,$X$6,'1.A-P6 DATA CD-3B ONLY'!$Q:$Q,'3-Contract Awards'!$X$1,'1.A-P6 DATA CD-3B ONLY'!$G:$G,'3-Contract Awards'!$X$7)</f>
        <v>0</v>
      </c>
      <c r="J20" s="7">
        <f>SUMIFS('1.A-P6 DATA CD-3B ONLY'!AI:AI,'1.A-P6 DATA CD-3B ONLY'!$V:$V,$B20,'1.A-P6 DATA CD-3B ONLY'!$O:$O,'3-Contract Awards'!$X$2,'1.A-P6 DATA CD-3B ONLY'!$B:$B,$X$6,'1.A-P6 DATA CD-3B ONLY'!$Q:$Q,'3-Contract Awards'!$X$1,'1.A-P6 DATA CD-3B ONLY'!$G:$G,'3-Contract Awards'!$X$3)+SUMIFS('1.A-P6 DATA CD-3B ONLY'!AI:AI,'1.A-P6 DATA CD-3B ONLY'!$V:$V,$B20,'1.A-P6 DATA CD-3B ONLY'!$O:$O,'3-Contract Awards'!$X$2,'1.A-P6 DATA CD-3B ONLY'!$B:$B,$X$6,'1.A-P6 DATA CD-3B ONLY'!$Q:$Q,'3-Contract Awards'!$X$1,'1.A-P6 DATA CD-3B ONLY'!$G:$G,'3-Contract Awards'!$X$4)+SUMIFS('1.A-P6 DATA CD-3B ONLY'!AI:AI,'1.A-P6 DATA CD-3B ONLY'!$V:$V,$B20,'1.A-P6 DATA CD-3B ONLY'!$O:$O,'3-Contract Awards'!$X$2,'1.A-P6 DATA CD-3B ONLY'!$B:$B,$X$6,'1.A-P6 DATA CD-3B ONLY'!$Q:$Q,'3-Contract Awards'!$X$1,'1.A-P6 DATA CD-3B ONLY'!$G:$G,'3-Contract Awards'!$X$5)+SUMIFS('1.A-P6 DATA CD-3B ONLY'!AI:AI,'1.A-P6 DATA CD-3B ONLY'!$V:$V,$B20,'1.A-P6 DATA CD-3B ONLY'!$O:$O,'3-Contract Awards'!$X$2,'1.A-P6 DATA CD-3B ONLY'!$B:$B,$X$6,'1.A-P6 DATA CD-3B ONLY'!$Q:$Q,'3-Contract Awards'!$X$1,'1.A-P6 DATA CD-3B ONLY'!$G:$G,'3-Contract Awards'!$X$7)</f>
        <v>0</v>
      </c>
      <c r="K20" s="7">
        <f>SUMIFS('1.A-P6 DATA CD-3B ONLY'!AJ:AJ,'1.A-P6 DATA CD-3B ONLY'!$V:$V,$B20,'1.A-P6 DATA CD-3B ONLY'!$O:$O,'3-Contract Awards'!$X$2,'1.A-P6 DATA CD-3B ONLY'!$B:$B,$X$6,'1.A-P6 DATA CD-3B ONLY'!$Q:$Q,'3-Contract Awards'!$X$1,'1.A-P6 DATA CD-3B ONLY'!$G:$G,'3-Contract Awards'!$X$3)+SUMIFS('1.A-P6 DATA CD-3B ONLY'!AJ:AJ,'1.A-P6 DATA CD-3B ONLY'!$V:$V,$B20,'1.A-P6 DATA CD-3B ONLY'!$O:$O,'3-Contract Awards'!$X$2,'1.A-P6 DATA CD-3B ONLY'!$B:$B,$X$6,'1.A-P6 DATA CD-3B ONLY'!$Q:$Q,'3-Contract Awards'!$X$1,'1.A-P6 DATA CD-3B ONLY'!$G:$G,'3-Contract Awards'!$X$4)+SUMIFS('1.A-P6 DATA CD-3B ONLY'!AJ:AJ,'1.A-P6 DATA CD-3B ONLY'!$V:$V,$B20,'1.A-P6 DATA CD-3B ONLY'!$O:$O,'3-Contract Awards'!$X$2,'1.A-P6 DATA CD-3B ONLY'!$B:$B,$X$6,'1.A-P6 DATA CD-3B ONLY'!$Q:$Q,'3-Contract Awards'!$X$1,'1.A-P6 DATA CD-3B ONLY'!$G:$G,'3-Contract Awards'!$X$5)+SUMIFS('1.A-P6 DATA CD-3B ONLY'!AJ:AJ,'1.A-P6 DATA CD-3B ONLY'!$V:$V,$B20,'1.A-P6 DATA CD-3B ONLY'!$O:$O,'3-Contract Awards'!$X$2,'1.A-P6 DATA CD-3B ONLY'!$B:$B,$X$6,'1.A-P6 DATA CD-3B ONLY'!$Q:$Q,'3-Contract Awards'!$X$1,'1.A-P6 DATA CD-3B ONLY'!$G:$G,'3-Contract Awards'!$X$7)</f>
        <v>0.01</v>
      </c>
      <c r="L20" s="7">
        <f>SUMIFS('1.A-P6 DATA CD-3B ONLY'!AK:AK,'1.A-P6 DATA CD-3B ONLY'!$V:$V,$B20,'1.A-P6 DATA CD-3B ONLY'!$O:$O,'3-Contract Awards'!$X$2,'1.A-P6 DATA CD-3B ONLY'!$B:$B,$X$6,'1.A-P6 DATA CD-3B ONLY'!$Q:$Q,'3-Contract Awards'!$X$1,'1.A-P6 DATA CD-3B ONLY'!$G:$G,'3-Contract Awards'!$X$3)+SUMIFS('1.A-P6 DATA CD-3B ONLY'!AK:AK,'1.A-P6 DATA CD-3B ONLY'!$V:$V,$B20,'1.A-P6 DATA CD-3B ONLY'!$O:$O,'3-Contract Awards'!$X$2,'1.A-P6 DATA CD-3B ONLY'!$B:$B,$X$6,'1.A-P6 DATA CD-3B ONLY'!$Q:$Q,'3-Contract Awards'!$X$1,'1.A-P6 DATA CD-3B ONLY'!$G:$G,'3-Contract Awards'!$X$4)+SUMIFS('1.A-P6 DATA CD-3B ONLY'!AK:AK,'1.A-P6 DATA CD-3B ONLY'!$V:$V,$B20,'1.A-P6 DATA CD-3B ONLY'!$O:$O,'3-Contract Awards'!$X$2,'1.A-P6 DATA CD-3B ONLY'!$B:$B,$X$6,'1.A-P6 DATA CD-3B ONLY'!$Q:$Q,'3-Contract Awards'!$X$1,'1.A-P6 DATA CD-3B ONLY'!$G:$G,'3-Contract Awards'!$X$5)+SUMIFS('1.A-P6 DATA CD-3B ONLY'!AK:AK,'1.A-P6 DATA CD-3B ONLY'!$V:$V,$B20,'1.A-P6 DATA CD-3B ONLY'!$O:$O,'3-Contract Awards'!$X$2,'1.A-P6 DATA CD-3B ONLY'!$B:$B,$X$6,'1.A-P6 DATA CD-3B ONLY'!$Q:$Q,'3-Contract Awards'!$X$1,'1.A-P6 DATA CD-3B ONLY'!$G:$G,'3-Contract Awards'!$X$7)</f>
        <v>0</v>
      </c>
      <c r="M20" s="7">
        <f>SUMIFS('1.A-P6 DATA CD-3B ONLY'!AL:AL,'1.A-P6 DATA CD-3B ONLY'!$V:$V,$B20,'1.A-P6 DATA CD-3B ONLY'!$O:$O,'3-Contract Awards'!$X$2,'1.A-P6 DATA CD-3B ONLY'!$B:$B,$X$6,'1.A-P6 DATA CD-3B ONLY'!$Q:$Q,'3-Contract Awards'!$X$1,'1.A-P6 DATA CD-3B ONLY'!$G:$G,'3-Contract Awards'!$X$3)+SUMIFS('1.A-P6 DATA CD-3B ONLY'!AL:AL,'1.A-P6 DATA CD-3B ONLY'!$V:$V,$B20,'1.A-P6 DATA CD-3B ONLY'!$O:$O,'3-Contract Awards'!$X$2,'1.A-P6 DATA CD-3B ONLY'!$B:$B,$X$6,'1.A-P6 DATA CD-3B ONLY'!$Q:$Q,'3-Contract Awards'!$X$1,'1.A-P6 DATA CD-3B ONLY'!$G:$G,'3-Contract Awards'!$X$4)+SUMIFS('1.A-P6 DATA CD-3B ONLY'!AL:AL,'1.A-P6 DATA CD-3B ONLY'!$V:$V,$B20,'1.A-P6 DATA CD-3B ONLY'!$O:$O,'3-Contract Awards'!$X$2,'1.A-P6 DATA CD-3B ONLY'!$B:$B,$X$6,'1.A-P6 DATA CD-3B ONLY'!$Q:$Q,'3-Contract Awards'!$X$1,'1.A-P6 DATA CD-3B ONLY'!$G:$G,'3-Contract Awards'!$X$5)+SUMIFS('1.A-P6 DATA CD-3B ONLY'!AL:AL,'1.A-P6 DATA CD-3B ONLY'!$V:$V,$B20,'1.A-P6 DATA CD-3B ONLY'!$O:$O,'3-Contract Awards'!$X$2,'1.A-P6 DATA CD-3B ONLY'!$B:$B,$X$6,'1.A-P6 DATA CD-3B ONLY'!$Q:$Q,'3-Contract Awards'!$X$1,'1.A-P6 DATA CD-3B ONLY'!$G:$G,'3-Contract Awards'!$X$7)</f>
        <v>0</v>
      </c>
      <c r="N20" s="7">
        <f>SUMIFS('1.A-P6 DATA CD-3B ONLY'!AM:AM,'1.A-P6 DATA CD-3B ONLY'!$V:$V,$B20,'1.A-P6 DATA CD-3B ONLY'!$O:$O,'3-Contract Awards'!$X$2,'1.A-P6 DATA CD-3B ONLY'!$B:$B,$X$6,'1.A-P6 DATA CD-3B ONLY'!$Q:$Q,'3-Contract Awards'!$X$1,'1.A-P6 DATA CD-3B ONLY'!$G:$G,'3-Contract Awards'!$X$3)+SUMIFS('1.A-P6 DATA CD-3B ONLY'!AM:AM,'1.A-P6 DATA CD-3B ONLY'!$V:$V,$B20,'1.A-P6 DATA CD-3B ONLY'!$O:$O,'3-Contract Awards'!$X$2,'1.A-P6 DATA CD-3B ONLY'!$B:$B,$X$6,'1.A-P6 DATA CD-3B ONLY'!$Q:$Q,'3-Contract Awards'!$X$1,'1.A-P6 DATA CD-3B ONLY'!$G:$G,'3-Contract Awards'!$X$4)+SUMIFS('1.A-P6 DATA CD-3B ONLY'!AM:AM,'1.A-P6 DATA CD-3B ONLY'!$V:$V,$B20,'1.A-P6 DATA CD-3B ONLY'!$O:$O,'3-Contract Awards'!$X$2,'1.A-P6 DATA CD-3B ONLY'!$B:$B,$X$6,'1.A-P6 DATA CD-3B ONLY'!$Q:$Q,'3-Contract Awards'!$X$1,'1.A-P6 DATA CD-3B ONLY'!$G:$G,'3-Contract Awards'!$X$5)+SUMIFS('1.A-P6 DATA CD-3B ONLY'!AM:AM,'1.A-P6 DATA CD-3B ONLY'!$V:$V,$B20,'1.A-P6 DATA CD-3B ONLY'!$O:$O,'3-Contract Awards'!$X$2,'1.A-P6 DATA CD-3B ONLY'!$B:$B,$X$6,'1.A-P6 DATA CD-3B ONLY'!$Q:$Q,'3-Contract Awards'!$X$1,'1.A-P6 DATA CD-3B ONLY'!$G:$G,'3-Contract Awards'!$X$7)</f>
        <v>0</v>
      </c>
      <c r="O20" s="7">
        <f>SUMIFS('1.A-P6 DATA CD-3B ONLY'!AN:AN,'1.A-P6 DATA CD-3B ONLY'!$V:$V,$B20,'1.A-P6 DATA CD-3B ONLY'!$O:$O,'3-Contract Awards'!$X$2,'1.A-P6 DATA CD-3B ONLY'!$B:$B,$X$6,'1.A-P6 DATA CD-3B ONLY'!$Q:$Q,'3-Contract Awards'!$X$1,'1.A-P6 DATA CD-3B ONLY'!$G:$G,'3-Contract Awards'!$X$3)+SUMIFS('1.A-P6 DATA CD-3B ONLY'!AN:AN,'1.A-P6 DATA CD-3B ONLY'!$V:$V,$B20,'1.A-P6 DATA CD-3B ONLY'!$O:$O,'3-Contract Awards'!$X$2,'1.A-P6 DATA CD-3B ONLY'!$B:$B,$X$6,'1.A-P6 DATA CD-3B ONLY'!$Q:$Q,'3-Contract Awards'!$X$1,'1.A-P6 DATA CD-3B ONLY'!$G:$G,'3-Contract Awards'!$X$4)+SUMIFS('1.A-P6 DATA CD-3B ONLY'!AN:AN,'1.A-P6 DATA CD-3B ONLY'!$V:$V,$B20,'1.A-P6 DATA CD-3B ONLY'!$O:$O,'3-Contract Awards'!$X$2,'1.A-P6 DATA CD-3B ONLY'!$B:$B,$X$6,'1.A-P6 DATA CD-3B ONLY'!$Q:$Q,'3-Contract Awards'!$X$1,'1.A-P6 DATA CD-3B ONLY'!$G:$G,'3-Contract Awards'!$X$5)+SUMIFS('1.A-P6 DATA CD-3B ONLY'!AN:AN,'1.A-P6 DATA CD-3B ONLY'!$V:$V,$B20,'1.A-P6 DATA CD-3B ONLY'!$O:$O,'3-Contract Awards'!$X$2,'1.A-P6 DATA CD-3B ONLY'!$B:$B,$X$6,'1.A-P6 DATA CD-3B ONLY'!$Q:$Q,'3-Contract Awards'!$X$1,'1.A-P6 DATA CD-3B ONLY'!$G:$G,'3-Contract Awards'!$X$7)</f>
        <v>0</v>
      </c>
      <c r="P20" s="7">
        <f>SUMIFS('1.A-P6 DATA CD-3B ONLY'!AO:AO,'1.A-P6 DATA CD-3B ONLY'!$V:$V,$B20,'1.A-P6 DATA CD-3B ONLY'!$O:$O,'3-Contract Awards'!$X$2,'1.A-P6 DATA CD-3B ONLY'!$B:$B,$X$6,'1.A-P6 DATA CD-3B ONLY'!$Q:$Q,'3-Contract Awards'!$X$1,'1.A-P6 DATA CD-3B ONLY'!$G:$G,'3-Contract Awards'!$X$3)+SUMIFS('1.A-P6 DATA CD-3B ONLY'!AO:AO,'1.A-P6 DATA CD-3B ONLY'!$V:$V,$B20,'1.A-P6 DATA CD-3B ONLY'!$O:$O,'3-Contract Awards'!$X$2,'1.A-P6 DATA CD-3B ONLY'!$B:$B,$X$6,'1.A-P6 DATA CD-3B ONLY'!$Q:$Q,'3-Contract Awards'!$X$1,'1.A-P6 DATA CD-3B ONLY'!$G:$G,'3-Contract Awards'!$X$4)+SUMIFS('1.A-P6 DATA CD-3B ONLY'!AO:AO,'1.A-P6 DATA CD-3B ONLY'!$V:$V,$B20,'1.A-P6 DATA CD-3B ONLY'!$O:$O,'3-Contract Awards'!$X$2,'1.A-P6 DATA CD-3B ONLY'!$B:$B,$X$6,'1.A-P6 DATA CD-3B ONLY'!$Q:$Q,'3-Contract Awards'!$X$1,'1.A-P6 DATA CD-3B ONLY'!$G:$G,'3-Contract Awards'!$X$5)+SUMIFS('1.A-P6 DATA CD-3B ONLY'!AO:AO,'1.A-P6 DATA CD-3B ONLY'!$V:$V,$B20,'1.A-P6 DATA CD-3B ONLY'!$O:$O,'3-Contract Awards'!$X$2,'1.A-P6 DATA CD-3B ONLY'!$B:$B,$X$6,'1.A-P6 DATA CD-3B ONLY'!$Q:$Q,'3-Contract Awards'!$X$1,'1.A-P6 DATA CD-3B ONLY'!$G:$G,'3-Contract Awards'!$X$7)</f>
        <v>0</v>
      </c>
      <c r="Q20" s="7">
        <f>SUMIFS('1.A-P6 DATA CD-3B ONLY'!AP:AP,'1.A-P6 DATA CD-3B ONLY'!$V:$V,$B20,'1.A-P6 DATA CD-3B ONLY'!$O:$O,'3-Contract Awards'!$X$2,'1.A-P6 DATA CD-3B ONLY'!$B:$B,$X$6,'1.A-P6 DATA CD-3B ONLY'!$Q:$Q,'3-Contract Awards'!$X$1,'1.A-P6 DATA CD-3B ONLY'!$G:$G,'3-Contract Awards'!$X$3)+SUMIFS('1.A-P6 DATA CD-3B ONLY'!AP:AP,'1.A-P6 DATA CD-3B ONLY'!$V:$V,$B20,'1.A-P6 DATA CD-3B ONLY'!$O:$O,'3-Contract Awards'!$X$2,'1.A-P6 DATA CD-3B ONLY'!$B:$B,$X$6,'1.A-P6 DATA CD-3B ONLY'!$Q:$Q,'3-Contract Awards'!$X$1,'1.A-P6 DATA CD-3B ONLY'!$G:$G,'3-Contract Awards'!$X$4)+SUMIFS('1.A-P6 DATA CD-3B ONLY'!AP:AP,'1.A-P6 DATA CD-3B ONLY'!$V:$V,$B20,'1.A-P6 DATA CD-3B ONLY'!$O:$O,'3-Contract Awards'!$X$2,'1.A-P6 DATA CD-3B ONLY'!$B:$B,$X$6,'1.A-P6 DATA CD-3B ONLY'!$Q:$Q,'3-Contract Awards'!$X$1,'1.A-P6 DATA CD-3B ONLY'!$G:$G,'3-Contract Awards'!$X$5)+SUMIFS('1.A-P6 DATA CD-3B ONLY'!AP:AP,'1.A-P6 DATA CD-3B ONLY'!$V:$V,$B20,'1.A-P6 DATA CD-3B ONLY'!$O:$O,'3-Contract Awards'!$X$2,'1.A-P6 DATA CD-3B ONLY'!$B:$B,$X$6,'1.A-P6 DATA CD-3B ONLY'!$Q:$Q,'3-Contract Awards'!$X$1,'1.A-P6 DATA CD-3B ONLY'!$G:$G,'3-Contract Awards'!$X$7)</f>
        <v>0</v>
      </c>
      <c r="R20" s="7">
        <f>SUMIFS('1.A-P6 DATA CD-3B ONLY'!AQ:AQ,'1.A-P6 DATA CD-3B ONLY'!$V:$V,$B20,'1.A-P6 DATA CD-3B ONLY'!$O:$O,'3-Contract Awards'!$X$2,'1.A-P6 DATA CD-3B ONLY'!$B:$B,$X$6,'1.A-P6 DATA CD-3B ONLY'!$Q:$Q,'3-Contract Awards'!$X$1,'1.A-P6 DATA CD-3B ONLY'!$G:$G,'3-Contract Awards'!$X$3)+SUMIFS('1.A-P6 DATA CD-3B ONLY'!AQ:AQ,'1.A-P6 DATA CD-3B ONLY'!$V:$V,$B20,'1.A-P6 DATA CD-3B ONLY'!$O:$O,'3-Contract Awards'!$X$2,'1.A-P6 DATA CD-3B ONLY'!$B:$B,$X$6,'1.A-P6 DATA CD-3B ONLY'!$Q:$Q,'3-Contract Awards'!$X$1,'1.A-P6 DATA CD-3B ONLY'!$G:$G,'3-Contract Awards'!$X$4)+SUMIFS('1.A-P6 DATA CD-3B ONLY'!AQ:AQ,'1.A-P6 DATA CD-3B ONLY'!$V:$V,$B20,'1.A-P6 DATA CD-3B ONLY'!$O:$O,'3-Contract Awards'!$X$2,'1.A-P6 DATA CD-3B ONLY'!$B:$B,$X$6,'1.A-P6 DATA CD-3B ONLY'!$Q:$Q,'3-Contract Awards'!$X$1,'1.A-P6 DATA CD-3B ONLY'!$G:$G,'3-Contract Awards'!$X$5)+SUMIFS('1.A-P6 DATA CD-3B ONLY'!AQ:AQ,'1.A-P6 DATA CD-3B ONLY'!$V:$V,$B20,'1.A-P6 DATA CD-3B ONLY'!$O:$O,'3-Contract Awards'!$X$2,'1.A-P6 DATA CD-3B ONLY'!$B:$B,$X$6,'1.A-P6 DATA CD-3B ONLY'!$Q:$Q,'3-Contract Awards'!$X$1,'1.A-P6 DATA CD-3B ONLY'!$G:$G,'3-Contract Awards'!$X$7)</f>
        <v>0</v>
      </c>
      <c r="S20" s="7">
        <f>SUMIFS('1.A-P6 DATA CD-3B ONLY'!AR:AR,'1.A-P6 DATA CD-3B ONLY'!$V:$V,$B20,'1.A-P6 DATA CD-3B ONLY'!$O:$O,'3-Contract Awards'!$X$2,'1.A-P6 DATA CD-3B ONLY'!$B:$B,$X$6,'1.A-P6 DATA CD-3B ONLY'!$Q:$Q,'3-Contract Awards'!$X$1,'1.A-P6 DATA CD-3B ONLY'!$G:$G,'3-Contract Awards'!$X$3)+SUMIFS('1.A-P6 DATA CD-3B ONLY'!AR:AR,'1.A-P6 DATA CD-3B ONLY'!$V:$V,$B20,'1.A-P6 DATA CD-3B ONLY'!$O:$O,'3-Contract Awards'!$X$2,'1.A-P6 DATA CD-3B ONLY'!$B:$B,$X$6,'1.A-P6 DATA CD-3B ONLY'!$Q:$Q,'3-Contract Awards'!$X$1,'1.A-P6 DATA CD-3B ONLY'!$G:$G,'3-Contract Awards'!$X$4)+SUMIFS('1.A-P6 DATA CD-3B ONLY'!AR:AR,'1.A-P6 DATA CD-3B ONLY'!$V:$V,$B20,'1.A-P6 DATA CD-3B ONLY'!$O:$O,'3-Contract Awards'!$X$2,'1.A-P6 DATA CD-3B ONLY'!$B:$B,$X$6,'1.A-P6 DATA CD-3B ONLY'!$Q:$Q,'3-Contract Awards'!$X$1,'1.A-P6 DATA CD-3B ONLY'!$G:$G,'3-Contract Awards'!$X$5)+SUMIFS('1.A-P6 DATA CD-3B ONLY'!AR:AR,'1.A-P6 DATA CD-3B ONLY'!$V:$V,$B20,'1.A-P6 DATA CD-3B ONLY'!$O:$O,'3-Contract Awards'!$X$2,'1.A-P6 DATA CD-3B ONLY'!$B:$B,$X$6,'1.A-P6 DATA CD-3B ONLY'!$Q:$Q,'3-Contract Awards'!$X$1,'1.A-P6 DATA CD-3B ONLY'!$G:$G,'3-Contract Awards'!$X$7)</f>
        <v>0</v>
      </c>
      <c r="T20" s="7">
        <f>SUMIFS('1.A-P6 DATA CD-3B ONLY'!AS:AS,'1.A-P6 DATA CD-3B ONLY'!$V:$V,$B20,'1.A-P6 DATA CD-3B ONLY'!$O:$O,'3-Contract Awards'!$X$2,'1.A-P6 DATA CD-3B ONLY'!$B:$B,$X$6,'1.A-P6 DATA CD-3B ONLY'!$Q:$Q,'3-Contract Awards'!$X$1,'1.A-P6 DATA CD-3B ONLY'!$G:$G,'3-Contract Awards'!$X$3)+SUMIFS('1.A-P6 DATA CD-3B ONLY'!AS:AS,'1.A-P6 DATA CD-3B ONLY'!$V:$V,$B20,'1.A-P6 DATA CD-3B ONLY'!$O:$O,'3-Contract Awards'!$X$2,'1.A-P6 DATA CD-3B ONLY'!$B:$B,$X$6,'1.A-P6 DATA CD-3B ONLY'!$Q:$Q,'3-Contract Awards'!$X$1,'1.A-P6 DATA CD-3B ONLY'!$G:$G,'3-Contract Awards'!$X$4)+SUMIFS('1.A-P6 DATA CD-3B ONLY'!AS:AS,'1.A-P6 DATA CD-3B ONLY'!$V:$V,$B20,'1.A-P6 DATA CD-3B ONLY'!$O:$O,'3-Contract Awards'!$X$2,'1.A-P6 DATA CD-3B ONLY'!$B:$B,$X$6,'1.A-P6 DATA CD-3B ONLY'!$Q:$Q,'3-Contract Awards'!$X$1,'1.A-P6 DATA CD-3B ONLY'!$G:$G,'3-Contract Awards'!$X$5)+SUMIFS('1.A-P6 DATA CD-3B ONLY'!AS:AS,'1.A-P6 DATA CD-3B ONLY'!$V:$V,$B20,'1.A-P6 DATA CD-3B ONLY'!$O:$O,'3-Contract Awards'!$X$2,'1.A-P6 DATA CD-3B ONLY'!$B:$B,$X$6,'1.A-P6 DATA CD-3B ONLY'!$Q:$Q,'3-Contract Awards'!$X$1,'1.A-P6 DATA CD-3B ONLY'!$G:$G,'3-Contract Awards'!$X$7)</f>
        <v>0</v>
      </c>
    </row>
    <row r="21" spans="2:20" x14ac:dyDescent="0.25">
      <c r="B21" s="39" t="s">
        <v>219</v>
      </c>
      <c r="C21" s="7">
        <f t="shared" si="2"/>
        <v>0.01</v>
      </c>
      <c r="D21" s="7">
        <f>SUMIFS('1.A-P6 DATA CD-3B ONLY'!AC:AC,'1.A-P6 DATA CD-3B ONLY'!$V:$V,$B21,'1.A-P6 DATA CD-3B ONLY'!$O:$O,'3-Contract Awards'!$X$2,'1.A-P6 DATA CD-3B ONLY'!$B:$B,$X$6,'1.A-P6 DATA CD-3B ONLY'!$Q:$Q,'3-Contract Awards'!$X$1,'1.A-P6 DATA CD-3B ONLY'!$G:$G,'3-Contract Awards'!$X$3)+SUMIFS('1.A-P6 DATA CD-3B ONLY'!AC:AC,'1.A-P6 DATA CD-3B ONLY'!$V:$V,$B21,'1.A-P6 DATA CD-3B ONLY'!$O:$O,'3-Contract Awards'!$X$2,'1.A-P6 DATA CD-3B ONLY'!$B:$B,$X$6,'1.A-P6 DATA CD-3B ONLY'!$Q:$Q,'3-Contract Awards'!$X$1,'1.A-P6 DATA CD-3B ONLY'!$G:$G,'3-Contract Awards'!$X$4)+SUMIFS('1.A-P6 DATA CD-3B ONLY'!AC:AC,'1.A-P6 DATA CD-3B ONLY'!$V:$V,$B21,'1.A-P6 DATA CD-3B ONLY'!$O:$O,'3-Contract Awards'!$X$2,'1.A-P6 DATA CD-3B ONLY'!$B:$B,$X$6,'1.A-P6 DATA CD-3B ONLY'!$Q:$Q,'3-Contract Awards'!$X$1,'1.A-P6 DATA CD-3B ONLY'!$G:$G,'3-Contract Awards'!$X$5)+SUMIFS('1.A-P6 DATA CD-3B ONLY'!AC:AC,'1.A-P6 DATA CD-3B ONLY'!$V:$V,$B21,'1.A-P6 DATA CD-3B ONLY'!$O:$O,'3-Contract Awards'!$X$2,'1.A-P6 DATA CD-3B ONLY'!$B:$B,$X$6,'1.A-P6 DATA CD-3B ONLY'!$Q:$Q,'3-Contract Awards'!$X$1,'1.A-P6 DATA CD-3B ONLY'!$G:$G,'3-Contract Awards'!$X$7)</f>
        <v>0</v>
      </c>
      <c r="E21" s="7">
        <f>SUMIFS('1.A-P6 DATA CD-3B ONLY'!AD:AD,'1.A-P6 DATA CD-3B ONLY'!$V:$V,$B21,'1.A-P6 DATA CD-3B ONLY'!$O:$O,'3-Contract Awards'!$X$2,'1.A-P6 DATA CD-3B ONLY'!$B:$B,$X$6,'1.A-P6 DATA CD-3B ONLY'!$Q:$Q,'3-Contract Awards'!$X$1,'1.A-P6 DATA CD-3B ONLY'!$G:$G,'3-Contract Awards'!$X$3)+SUMIFS('1.A-P6 DATA CD-3B ONLY'!AD:AD,'1.A-P6 DATA CD-3B ONLY'!$V:$V,$B21,'1.A-P6 DATA CD-3B ONLY'!$O:$O,'3-Contract Awards'!$X$2,'1.A-P6 DATA CD-3B ONLY'!$B:$B,$X$6,'1.A-P6 DATA CD-3B ONLY'!$Q:$Q,'3-Contract Awards'!$X$1,'1.A-P6 DATA CD-3B ONLY'!$G:$G,'3-Contract Awards'!$X$4)+SUMIFS('1.A-P6 DATA CD-3B ONLY'!AD:AD,'1.A-P6 DATA CD-3B ONLY'!$V:$V,$B21,'1.A-P6 DATA CD-3B ONLY'!$O:$O,'3-Contract Awards'!$X$2,'1.A-P6 DATA CD-3B ONLY'!$B:$B,$X$6,'1.A-P6 DATA CD-3B ONLY'!$Q:$Q,'3-Contract Awards'!$X$1,'1.A-P6 DATA CD-3B ONLY'!$G:$G,'3-Contract Awards'!$X$5)+SUMIFS('1.A-P6 DATA CD-3B ONLY'!AD:AD,'1.A-P6 DATA CD-3B ONLY'!$V:$V,$B21,'1.A-P6 DATA CD-3B ONLY'!$O:$O,'3-Contract Awards'!$X$2,'1.A-P6 DATA CD-3B ONLY'!$B:$B,$X$6,'1.A-P6 DATA CD-3B ONLY'!$Q:$Q,'3-Contract Awards'!$X$1,'1.A-P6 DATA CD-3B ONLY'!$G:$G,'3-Contract Awards'!$X$7)</f>
        <v>0</v>
      </c>
      <c r="F21" s="7">
        <f>SUMIFS('1.A-P6 DATA CD-3B ONLY'!AE:AE,'1.A-P6 DATA CD-3B ONLY'!$V:$V,$B21,'1.A-P6 DATA CD-3B ONLY'!$O:$O,'3-Contract Awards'!$X$2,'1.A-P6 DATA CD-3B ONLY'!$B:$B,$X$6,'1.A-P6 DATA CD-3B ONLY'!$Q:$Q,'3-Contract Awards'!$X$1,'1.A-P6 DATA CD-3B ONLY'!$G:$G,'3-Contract Awards'!$X$3)+SUMIFS('1.A-P6 DATA CD-3B ONLY'!AE:AE,'1.A-P6 DATA CD-3B ONLY'!$V:$V,$B21,'1.A-P6 DATA CD-3B ONLY'!$O:$O,'3-Contract Awards'!$X$2,'1.A-P6 DATA CD-3B ONLY'!$B:$B,$X$6,'1.A-P6 DATA CD-3B ONLY'!$Q:$Q,'3-Contract Awards'!$X$1,'1.A-P6 DATA CD-3B ONLY'!$G:$G,'3-Contract Awards'!$X$4)+SUMIFS('1.A-P6 DATA CD-3B ONLY'!AE:AE,'1.A-P6 DATA CD-3B ONLY'!$V:$V,$B21,'1.A-P6 DATA CD-3B ONLY'!$O:$O,'3-Contract Awards'!$X$2,'1.A-P6 DATA CD-3B ONLY'!$B:$B,$X$6,'1.A-P6 DATA CD-3B ONLY'!$Q:$Q,'3-Contract Awards'!$X$1,'1.A-P6 DATA CD-3B ONLY'!$G:$G,'3-Contract Awards'!$X$5)+SUMIFS('1.A-P6 DATA CD-3B ONLY'!AE:AE,'1.A-P6 DATA CD-3B ONLY'!$V:$V,$B21,'1.A-P6 DATA CD-3B ONLY'!$O:$O,'3-Contract Awards'!$X$2,'1.A-P6 DATA CD-3B ONLY'!$B:$B,$X$6,'1.A-P6 DATA CD-3B ONLY'!$Q:$Q,'3-Contract Awards'!$X$1,'1.A-P6 DATA CD-3B ONLY'!$G:$G,'3-Contract Awards'!$X$7)</f>
        <v>0</v>
      </c>
      <c r="G21" s="7">
        <f>SUMIFS('1.A-P6 DATA CD-3B ONLY'!AF:AF,'1.A-P6 DATA CD-3B ONLY'!$V:$V,$B21,'1.A-P6 DATA CD-3B ONLY'!$O:$O,'3-Contract Awards'!$X$2,'1.A-P6 DATA CD-3B ONLY'!$B:$B,$X$6,'1.A-P6 DATA CD-3B ONLY'!$Q:$Q,'3-Contract Awards'!$X$1,'1.A-P6 DATA CD-3B ONLY'!$G:$G,'3-Contract Awards'!$X$3)+SUMIFS('1.A-P6 DATA CD-3B ONLY'!AF:AF,'1.A-P6 DATA CD-3B ONLY'!$V:$V,$B21,'1.A-P6 DATA CD-3B ONLY'!$O:$O,'3-Contract Awards'!$X$2,'1.A-P6 DATA CD-3B ONLY'!$B:$B,$X$6,'1.A-P6 DATA CD-3B ONLY'!$Q:$Q,'3-Contract Awards'!$X$1,'1.A-P6 DATA CD-3B ONLY'!$G:$G,'3-Contract Awards'!$X$4)+SUMIFS('1.A-P6 DATA CD-3B ONLY'!AF:AF,'1.A-P6 DATA CD-3B ONLY'!$V:$V,$B21,'1.A-P6 DATA CD-3B ONLY'!$O:$O,'3-Contract Awards'!$X$2,'1.A-P6 DATA CD-3B ONLY'!$B:$B,$X$6,'1.A-P6 DATA CD-3B ONLY'!$Q:$Q,'3-Contract Awards'!$X$1,'1.A-P6 DATA CD-3B ONLY'!$G:$G,'3-Contract Awards'!$X$5)+SUMIFS('1.A-P6 DATA CD-3B ONLY'!AF:AF,'1.A-P6 DATA CD-3B ONLY'!$V:$V,$B21,'1.A-P6 DATA CD-3B ONLY'!$O:$O,'3-Contract Awards'!$X$2,'1.A-P6 DATA CD-3B ONLY'!$B:$B,$X$6,'1.A-P6 DATA CD-3B ONLY'!$Q:$Q,'3-Contract Awards'!$X$1,'1.A-P6 DATA CD-3B ONLY'!$G:$G,'3-Contract Awards'!$X$7)</f>
        <v>0</v>
      </c>
      <c r="H21" s="7">
        <f>SUMIFS('1.A-P6 DATA CD-3B ONLY'!AG:AG,'1.A-P6 DATA CD-3B ONLY'!$V:$V,$B21,'1.A-P6 DATA CD-3B ONLY'!$O:$O,'3-Contract Awards'!$X$2,'1.A-P6 DATA CD-3B ONLY'!$B:$B,$X$6,'1.A-P6 DATA CD-3B ONLY'!$Q:$Q,'3-Contract Awards'!$X$1,'1.A-P6 DATA CD-3B ONLY'!$G:$G,'3-Contract Awards'!$X$3)+SUMIFS('1.A-P6 DATA CD-3B ONLY'!AG:AG,'1.A-P6 DATA CD-3B ONLY'!$V:$V,$B21,'1.A-P6 DATA CD-3B ONLY'!$O:$O,'3-Contract Awards'!$X$2,'1.A-P6 DATA CD-3B ONLY'!$B:$B,$X$6,'1.A-P6 DATA CD-3B ONLY'!$Q:$Q,'3-Contract Awards'!$X$1,'1.A-P6 DATA CD-3B ONLY'!$G:$G,'3-Contract Awards'!$X$4)+SUMIFS('1.A-P6 DATA CD-3B ONLY'!AG:AG,'1.A-P6 DATA CD-3B ONLY'!$V:$V,$B21,'1.A-P6 DATA CD-3B ONLY'!$O:$O,'3-Contract Awards'!$X$2,'1.A-P6 DATA CD-3B ONLY'!$B:$B,$X$6,'1.A-P6 DATA CD-3B ONLY'!$Q:$Q,'3-Contract Awards'!$X$1,'1.A-P6 DATA CD-3B ONLY'!$G:$G,'3-Contract Awards'!$X$5)+SUMIFS('1.A-P6 DATA CD-3B ONLY'!AG:AG,'1.A-P6 DATA CD-3B ONLY'!$V:$V,$B21,'1.A-P6 DATA CD-3B ONLY'!$O:$O,'3-Contract Awards'!$X$2,'1.A-P6 DATA CD-3B ONLY'!$B:$B,$X$6,'1.A-P6 DATA CD-3B ONLY'!$Q:$Q,'3-Contract Awards'!$X$1,'1.A-P6 DATA CD-3B ONLY'!$G:$G,'3-Contract Awards'!$X$7)</f>
        <v>0</v>
      </c>
      <c r="I21" s="7">
        <f>SUMIFS('1.A-P6 DATA CD-3B ONLY'!AH:AH,'1.A-P6 DATA CD-3B ONLY'!$V:$V,$B21,'1.A-P6 DATA CD-3B ONLY'!$O:$O,'3-Contract Awards'!$X$2,'1.A-P6 DATA CD-3B ONLY'!$B:$B,$X$6,'1.A-P6 DATA CD-3B ONLY'!$Q:$Q,'3-Contract Awards'!$X$1,'1.A-P6 DATA CD-3B ONLY'!$G:$G,'3-Contract Awards'!$X$3)+SUMIFS('1.A-P6 DATA CD-3B ONLY'!AH:AH,'1.A-P6 DATA CD-3B ONLY'!$V:$V,$B21,'1.A-P6 DATA CD-3B ONLY'!$O:$O,'3-Contract Awards'!$X$2,'1.A-P6 DATA CD-3B ONLY'!$B:$B,$X$6,'1.A-P6 DATA CD-3B ONLY'!$Q:$Q,'3-Contract Awards'!$X$1,'1.A-P6 DATA CD-3B ONLY'!$G:$G,'3-Contract Awards'!$X$4)+SUMIFS('1.A-P6 DATA CD-3B ONLY'!AH:AH,'1.A-P6 DATA CD-3B ONLY'!$V:$V,$B21,'1.A-P6 DATA CD-3B ONLY'!$O:$O,'3-Contract Awards'!$X$2,'1.A-P6 DATA CD-3B ONLY'!$B:$B,$X$6,'1.A-P6 DATA CD-3B ONLY'!$Q:$Q,'3-Contract Awards'!$X$1,'1.A-P6 DATA CD-3B ONLY'!$G:$G,'3-Contract Awards'!$X$5)+SUMIFS('1.A-P6 DATA CD-3B ONLY'!AH:AH,'1.A-P6 DATA CD-3B ONLY'!$V:$V,$B21,'1.A-P6 DATA CD-3B ONLY'!$O:$O,'3-Contract Awards'!$X$2,'1.A-P6 DATA CD-3B ONLY'!$B:$B,$X$6,'1.A-P6 DATA CD-3B ONLY'!$Q:$Q,'3-Contract Awards'!$X$1,'1.A-P6 DATA CD-3B ONLY'!$G:$G,'3-Contract Awards'!$X$7)</f>
        <v>0.01</v>
      </c>
      <c r="J21" s="7">
        <f>SUMIFS('1.A-P6 DATA CD-3B ONLY'!AI:AI,'1.A-P6 DATA CD-3B ONLY'!$V:$V,$B21,'1.A-P6 DATA CD-3B ONLY'!$O:$O,'3-Contract Awards'!$X$2,'1.A-P6 DATA CD-3B ONLY'!$B:$B,$X$6,'1.A-P6 DATA CD-3B ONLY'!$Q:$Q,'3-Contract Awards'!$X$1,'1.A-P6 DATA CD-3B ONLY'!$G:$G,'3-Contract Awards'!$X$3)+SUMIFS('1.A-P6 DATA CD-3B ONLY'!AI:AI,'1.A-P6 DATA CD-3B ONLY'!$V:$V,$B21,'1.A-P6 DATA CD-3B ONLY'!$O:$O,'3-Contract Awards'!$X$2,'1.A-P6 DATA CD-3B ONLY'!$B:$B,$X$6,'1.A-P6 DATA CD-3B ONLY'!$Q:$Q,'3-Contract Awards'!$X$1,'1.A-P6 DATA CD-3B ONLY'!$G:$G,'3-Contract Awards'!$X$4)+SUMIFS('1.A-P6 DATA CD-3B ONLY'!AI:AI,'1.A-P6 DATA CD-3B ONLY'!$V:$V,$B21,'1.A-P6 DATA CD-3B ONLY'!$O:$O,'3-Contract Awards'!$X$2,'1.A-P6 DATA CD-3B ONLY'!$B:$B,$X$6,'1.A-P6 DATA CD-3B ONLY'!$Q:$Q,'3-Contract Awards'!$X$1,'1.A-P6 DATA CD-3B ONLY'!$G:$G,'3-Contract Awards'!$X$5)+SUMIFS('1.A-P6 DATA CD-3B ONLY'!AI:AI,'1.A-P6 DATA CD-3B ONLY'!$V:$V,$B21,'1.A-P6 DATA CD-3B ONLY'!$O:$O,'3-Contract Awards'!$X$2,'1.A-P6 DATA CD-3B ONLY'!$B:$B,$X$6,'1.A-P6 DATA CD-3B ONLY'!$Q:$Q,'3-Contract Awards'!$X$1,'1.A-P6 DATA CD-3B ONLY'!$G:$G,'3-Contract Awards'!$X$7)</f>
        <v>0</v>
      </c>
      <c r="K21" s="7">
        <f>SUMIFS('1.A-P6 DATA CD-3B ONLY'!AJ:AJ,'1.A-P6 DATA CD-3B ONLY'!$V:$V,$B21,'1.A-P6 DATA CD-3B ONLY'!$O:$O,'3-Contract Awards'!$X$2,'1.A-P6 DATA CD-3B ONLY'!$B:$B,$X$6,'1.A-P6 DATA CD-3B ONLY'!$Q:$Q,'3-Contract Awards'!$X$1,'1.A-P6 DATA CD-3B ONLY'!$G:$G,'3-Contract Awards'!$X$3)+SUMIFS('1.A-P6 DATA CD-3B ONLY'!AJ:AJ,'1.A-P6 DATA CD-3B ONLY'!$V:$V,$B21,'1.A-P6 DATA CD-3B ONLY'!$O:$O,'3-Contract Awards'!$X$2,'1.A-P6 DATA CD-3B ONLY'!$B:$B,$X$6,'1.A-P6 DATA CD-3B ONLY'!$Q:$Q,'3-Contract Awards'!$X$1,'1.A-P6 DATA CD-3B ONLY'!$G:$G,'3-Contract Awards'!$X$4)+SUMIFS('1.A-P6 DATA CD-3B ONLY'!AJ:AJ,'1.A-P6 DATA CD-3B ONLY'!$V:$V,$B21,'1.A-P6 DATA CD-3B ONLY'!$O:$O,'3-Contract Awards'!$X$2,'1.A-P6 DATA CD-3B ONLY'!$B:$B,$X$6,'1.A-P6 DATA CD-3B ONLY'!$Q:$Q,'3-Contract Awards'!$X$1,'1.A-P6 DATA CD-3B ONLY'!$G:$G,'3-Contract Awards'!$X$5)+SUMIFS('1.A-P6 DATA CD-3B ONLY'!AJ:AJ,'1.A-P6 DATA CD-3B ONLY'!$V:$V,$B21,'1.A-P6 DATA CD-3B ONLY'!$O:$O,'3-Contract Awards'!$X$2,'1.A-P6 DATA CD-3B ONLY'!$B:$B,$X$6,'1.A-P6 DATA CD-3B ONLY'!$Q:$Q,'3-Contract Awards'!$X$1,'1.A-P6 DATA CD-3B ONLY'!$G:$G,'3-Contract Awards'!$X$7)</f>
        <v>0</v>
      </c>
      <c r="L21" s="7">
        <f>SUMIFS('1.A-P6 DATA CD-3B ONLY'!AK:AK,'1.A-P6 DATA CD-3B ONLY'!$V:$V,$B21,'1.A-P6 DATA CD-3B ONLY'!$O:$O,'3-Contract Awards'!$X$2,'1.A-P6 DATA CD-3B ONLY'!$B:$B,$X$6,'1.A-P6 DATA CD-3B ONLY'!$Q:$Q,'3-Contract Awards'!$X$1,'1.A-P6 DATA CD-3B ONLY'!$G:$G,'3-Contract Awards'!$X$3)+SUMIFS('1.A-P6 DATA CD-3B ONLY'!AK:AK,'1.A-P6 DATA CD-3B ONLY'!$V:$V,$B21,'1.A-P6 DATA CD-3B ONLY'!$O:$O,'3-Contract Awards'!$X$2,'1.A-P6 DATA CD-3B ONLY'!$B:$B,$X$6,'1.A-P6 DATA CD-3B ONLY'!$Q:$Q,'3-Contract Awards'!$X$1,'1.A-P6 DATA CD-3B ONLY'!$G:$G,'3-Contract Awards'!$X$4)+SUMIFS('1.A-P6 DATA CD-3B ONLY'!AK:AK,'1.A-P6 DATA CD-3B ONLY'!$V:$V,$B21,'1.A-P6 DATA CD-3B ONLY'!$O:$O,'3-Contract Awards'!$X$2,'1.A-P6 DATA CD-3B ONLY'!$B:$B,$X$6,'1.A-P6 DATA CD-3B ONLY'!$Q:$Q,'3-Contract Awards'!$X$1,'1.A-P6 DATA CD-3B ONLY'!$G:$G,'3-Contract Awards'!$X$5)+SUMIFS('1.A-P6 DATA CD-3B ONLY'!AK:AK,'1.A-P6 DATA CD-3B ONLY'!$V:$V,$B21,'1.A-P6 DATA CD-3B ONLY'!$O:$O,'3-Contract Awards'!$X$2,'1.A-P6 DATA CD-3B ONLY'!$B:$B,$X$6,'1.A-P6 DATA CD-3B ONLY'!$Q:$Q,'3-Contract Awards'!$X$1,'1.A-P6 DATA CD-3B ONLY'!$G:$G,'3-Contract Awards'!$X$7)</f>
        <v>0</v>
      </c>
      <c r="M21" s="7">
        <f>SUMIFS('1.A-P6 DATA CD-3B ONLY'!AL:AL,'1.A-P6 DATA CD-3B ONLY'!$V:$V,$B21,'1.A-P6 DATA CD-3B ONLY'!$O:$O,'3-Contract Awards'!$X$2,'1.A-P6 DATA CD-3B ONLY'!$B:$B,$X$6,'1.A-P6 DATA CD-3B ONLY'!$Q:$Q,'3-Contract Awards'!$X$1,'1.A-P6 DATA CD-3B ONLY'!$G:$G,'3-Contract Awards'!$X$3)+SUMIFS('1.A-P6 DATA CD-3B ONLY'!AL:AL,'1.A-P6 DATA CD-3B ONLY'!$V:$V,$B21,'1.A-P6 DATA CD-3B ONLY'!$O:$O,'3-Contract Awards'!$X$2,'1.A-P6 DATA CD-3B ONLY'!$B:$B,$X$6,'1.A-P6 DATA CD-3B ONLY'!$Q:$Q,'3-Contract Awards'!$X$1,'1.A-P6 DATA CD-3B ONLY'!$G:$G,'3-Contract Awards'!$X$4)+SUMIFS('1.A-P6 DATA CD-3B ONLY'!AL:AL,'1.A-P6 DATA CD-3B ONLY'!$V:$V,$B21,'1.A-P6 DATA CD-3B ONLY'!$O:$O,'3-Contract Awards'!$X$2,'1.A-P6 DATA CD-3B ONLY'!$B:$B,$X$6,'1.A-P6 DATA CD-3B ONLY'!$Q:$Q,'3-Contract Awards'!$X$1,'1.A-P6 DATA CD-3B ONLY'!$G:$G,'3-Contract Awards'!$X$5)+SUMIFS('1.A-P6 DATA CD-3B ONLY'!AL:AL,'1.A-P6 DATA CD-3B ONLY'!$V:$V,$B21,'1.A-P6 DATA CD-3B ONLY'!$O:$O,'3-Contract Awards'!$X$2,'1.A-P6 DATA CD-3B ONLY'!$B:$B,$X$6,'1.A-P6 DATA CD-3B ONLY'!$Q:$Q,'3-Contract Awards'!$X$1,'1.A-P6 DATA CD-3B ONLY'!$G:$G,'3-Contract Awards'!$X$7)</f>
        <v>0</v>
      </c>
      <c r="N21" s="7">
        <f>SUMIFS('1.A-P6 DATA CD-3B ONLY'!AM:AM,'1.A-P6 DATA CD-3B ONLY'!$V:$V,$B21,'1.A-P6 DATA CD-3B ONLY'!$O:$O,'3-Contract Awards'!$X$2,'1.A-P6 DATA CD-3B ONLY'!$B:$B,$X$6,'1.A-P6 DATA CD-3B ONLY'!$Q:$Q,'3-Contract Awards'!$X$1,'1.A-P6 DATA CD-3B ONLY'!$G:$G,'3-Contract Awards'!$X$3)+SUMIFS('1.A-P6 DATA CD-3B ONLY'!AM:AM,'1.A-P6 DATA CD-3B ONLY'!$V:$V,$B21,'1.A-P6 DATA CD-3B ONLY'!$O:$O,'3-Contract Awards'!$X$2,'1.A-P6 DATA CD-3B ONLY'!$B:$B,$X$6,'1.A-P6 DATA CD-3B ONLY'!$Q:$Q,'3-Contract Awards'!$X$1,'1.A-P6 DATA CD-3B ONLY'!$G:$G,'3-Contract Awards'!$X$4)+SUMIFS('1.A-P6 DATA CD-3B ONLY'!AM:AM,'1.A-P6 DATA CD-3B ONLY'!$V:$V,$B21,'1.A-P6 DATA CD-3B ONLY'!$O:$O,'3-Contract Awards'!$X$2,'1.A-P6 DATA CD-3B ONLY'!$B:$B,$X$6,'1.A-P6 DATA CD-3B ONLY'!$Q:$Q,'3-Contract Awards'!$X$1,'1.A-P6 DATA CD-3B ONLY'!$G:$G,'3-Contract Awards'!$X$5)+SUMIFS('1.A-P6 DATA CD-3B ONLY'!AM:AM,'1.A-P6 DATA CD-3B ONLY'!$V:$V,$B21,'1.A-P6 DATA CD-3B ONLY'!$O:$O,'3-Contract Awards'!$X$2,'1.A-P6 DATA CD-3B ONLY'!$B:$B,$X$6,'1.A-P6 DATA CD-3B ONLY'!$Q:$Q,'3-Contract Awards'!$X$1,'1.A-P6 DATA CD-3B ONLY'!$G:$G,'3-Contract Awards'!$X$7)</f>
        <v>0</v>
      </c>
      <c r="O21" s="7">
        <f>SUMIFS('1.A-P6 DATA CD-3B ONLY'!AN:AN,'1.A-P6 DATA CD-3B ONLY'!$V:$V,$B21,'1.A-P6 DATA CD-3B ONLY'!$O:$O,'3-Contract Awards'!$X$2,'1.A-P6 DATA CD-3B ONLY'!$B:$B,$X$6,'1.A-P6 DATA CD-3B ONLY'!$Q:$Q,'3-Contract Awards'!$X$1,'1.A-P6 DATA CD-3B ONLY'!$G:$G,'3-Contract Awards'!$X$3)+SUMIFS('1.A-P6 DATA CD-3B ONLY'!AN:AN,'1.A-P6 DATA CD-3B ONLY'!$V:$V,$B21,'1.A-P6 DATA CD-3B ONLY'!$O:$O,'3-Contract Awards'!$X$2,'1.A-P6 DATA CD-3B ONLY'!$B:$B,$X$6,'1.A-P6 DATA CD-3B ONLY'!$Q:$Q,'3-Contract Awards'!$X$1,'1.A-P6 DATA CD-3B ONLY'!$G:$G,'3-Contract Awards'!$X$4)+SUMIFS('1.A-P6 DATA CD-3B ONLY'!AN:AN,'1.A-P6 DATA CD-3B ONLY'!$V:$V,$B21,'1.A-P6 DATA CD-3B ONLY'!$O:$O,'3-Contract Awards'!$X$2,'1.A-P6 DATA CD-3B ONLY'!$B:$B,$X$6,'1.A-P6 DATA CD-3B ONLY'!$Q:$Q,'3-Contract Awards'!$X$1,'1.A-P6 DATA CD-3B ONLY'!$G:$G,'3-Contract Awards'!$X$5)+SUMIFS('1.A-P6 DATA CD-3B ONLY'!AN:AN,'1.A-P6 DATA CD-3B ONLY'!$V:$V,$B21,'1.A-P6 DATA CD-3B ONLY'!$O:$O,'3-Contract Awards'!$X$2,'1.A-P6 DATA CD-3B ONLY'!$B:$B,$X$6,'1.A-P6 DATA CD-3B ONLY'!$Q:$Q,'3-Contract Awards'!$X$1,'1.A-P6 DATA CD-3B ONLY'!$G:$G,'3-Contract Awards'!$X$7)</f>
        <v>0</v>
      </c>
      <c r="P21" s="7">
        <f>SUMIFS('1.A-P6 DATA CD-3B ONLY'!AO:AO,'1.A-P6 DATA CD-3B ONLY'!$V:$V,$B21,'1.A-P6 DATA CD-3B ONLY'!$O:$O,'3-Contract Awards'!$X$2,'1.A-P6 DATA CD-3B ONLY'!$B:$B,$X$6,'1.A-P6 DATA CD-3B ONLY'!$Q:$Q,'3-Contract Awards'!$X$1,'1.A-P6 DATA CD-3B ONLY'!$G:$G,'3-Contract Awards'!$X$3)+SUMIFS('1.A-P6 DATA CD-3B ONLY'!AO:AO,'1.A-P6 DATA CD-3B ONLY'!$V:$V,$B21,'1.A-P6 DATA CD-3B ONLY'!$O:$O,'3-Contract Awards'!$X$2,'1.A-P6 DATA CD-3B ONLY'!$B:$B,$X$6,'1.A-P6 DATA CD-3B ONLY'!$Q:$Q,'3-Contract Awards'!$X$1,'1.A-P6 DATA CD-3B ONLY'!$G:$G,'3-Contract Awards'!$X$4)+SUMIFS('1.A-P6 DATA CD-3B ONLY'!AO:AO,'1.A-P6 DATA CD-3B ONLY'!$V:$V,$B21,'1.A-P6 DATA CD-3B ONLY'!$O:$O,'3-Contract Awards'!$X$2,'1.A-P6 DATA CD-3B ONLY'!$B:$B,$X$6,'1.A-P6 DATA CD-3B ONLY'!$Q:$Q,'3-Contract Awards'!$X$1,'1.A-P6 DATA CD-3B ONLY'!$G:$G,'3-Contract Awards'!$X$5)+SUMIFS('1.A-P6 DATA CD-3B ONLY'!AO:AO,'1.A-P6 DATA CD-3B ONLY'!$V:$V,$B21,'1.A-P6 DATA CD-3B ONLY'!$O:$O,'3-Contract Awards'!$X$2,'1.A-P6 DATA CD-3B ONLY'!$B:$B,$X$6,'1.A-P6 DATA CD-3B ONLY'!$Q:$Q,'3-Contract Awards'!$X$1,'1.A-P6 DATA CD-3B ONLY'!$G:$G,'3-Contract Awards'!$X$7)</f>
        <v>0</v>
      </c>
      <c r="Q21" s="7">
        <f>SUMIFS('1.A-P6 DATA CD-3B ONLY'!AP:AP,'1.A-P6 DATA CD-3B ONLY'!$V:$V,$B21,'1.A-P6 DATA CD-3B ONLY'!$O:$O,'3-Contract Awards'!$X$2,'1.A-P6 DATA CD-3B ONLY'!$B:$B,$X$6,'1.A-P6 DATA CD-3B ONLY'!$Q:$Q,'3-Contract Awards'!$X$1,'1.A-P6 DATA CD-3B ONLY'!$G:$G,'3-Contract Awards'!$X$3)+SUMIFS('1.A-P6 DATA CD-3B ONLY'!AP:AP,'1.A-P6 DATA CD-3B ONLY'!$V:$V,$B21,'1.A-P6 DATA CD-3B ONLY'!$O:$O,'3-Contract Awards'!$X$2,'1.A-P6 DATA CD-3B ONLY'!$B:$B,$X$6,'1.A-P6 DATA CD-3B ONLY'!$Q:$Q,'3-Contract Awards'!$X$1,'1.A-P6 DATA CD-3B ONLY'!$G:$G,'3-Contract Awards'!$X$4)+SUMIFS('1.A-P6 DATA CD-3B ONLY'!AP:AP,'1.A-P6 DATA CD-3B ONLY'!$V:$V,$B21,'1.A-P6 DATA CD-3B ONLY'!$O:$O,'3-Contract Awards'!$X$2,'1.A-P6 DATA CD-3B ONLY'!$B:$B,$X$6,'1.A-P6 DATA CD-3B ONLY'!$Q:$Q,'3-Contract Awards'!$X$1,'1.A-P6 DATA CD-3B ONLY'!$G:$G,'3-Contract Awards'!$X$5)+SUMIFS('1.A-P6 DATA CD-3B ONLY'!AP:AP,'1.A-P6 DATA CD-3B ONLY'!$V:$V,$B21,'1.A-P6 DATA CD-3B ONLY'!$O:$O,'3-Contract Awards'!$X$2,'1.A-P6 DATA CD-3B ONLY'!$B:$B,$X$6,'1.A-P6 DATA CD-3B ONLY'!$Q:$Q,'3-Contract Awards'!$X$1,'1.A-P6 DATA CD-3B ONLY'!$G:$G,'3-Contract Awards'!$X$7)</f>
        <v>0</v>
      </c>
      <c r="R21" s="7">
        <f>SUMIFS('1.A-P6 DATA CD-3B ONLY'!AQ:AQ,'1.A-P6 DATA CD-3B ONLY'!$V:$V,$B21,'1.A-P6 DATA CD-3B ONLY'!$O:$O,'3-Contract Awards'!$X$2,'1.A-P6 DATA CD-3B ONLY'!$B:$B,$X$6,'1.A-P6 DATA CD-3B ONLY'!$Q:$Q,'3-Contract Awards'!$X$1,'1.A-P6 DATA CD-3B ONLY'!$G:$G,'3-Contract Awards'!$X$3)+SUMIFS('1.A-P6 DATA CD-3B ONLY'!AQ:AQ,'1.A-P6 DATA CD-3B ONLY'!$V:$V,$B21,'1.A-P6 DATA CD-3B ONLY'!$O:$O,'3-Contract Awards'!$X$2,'1.A-P6 DATA CD-3B ONLY'!$B:$B,$X$6,'1.A-P6 DATA CD-3B ONLY'!$Q:$Q,'3-Contract Awards'!$X$1,'1.A-P6 DATA CD-3B ONLY'!$G:$G,'3-Contract Awards'!$X$4)+SUMIFS('1.A-P6 DATA CD-3B ONLY'!AQ:AQ,'1.A-P6 DATA CD-3B ONLY'!$V:$V,$B21,'1.A-P6 DATA CD-3B ONLY'!$O:$O,'3-Contract Awards'!$X$2,'1.A-P6 DATA CD-3B ONLY'!$B:$B,$X$6,'1.A-P6 DATA CD-3B ONLY'!$Q:$Q,'3-Contract Awards'!$X$1,'1.A-P6 DATA CD-3B ONLY'!$G:$G,'3-Contract Awards'!$X$5)+SUMIFS('1.A-P6 DATA CD-3B ONLY'!AQ:AQ,'1.A-P6 DATA CD-3B ONLY'!$V:$V,$B21,'1.A-P6 DATA CD-3B ONLY'!$O:$O,'3-Contract Awards'!$X$2,'1.A-P6 DATA CD-3B ONLY'!$B:$B,$X$6,'1.A-P6 DATA CD-3B ONLY'!$Q:$Q,'3-Contract Awards'!$X$1,'1.A-P6 DATA CD-3B ONLY'!$G:$G,'3-Contract Awards'!$X$7)</f>
        <v>0</v>
      </c>
      <c r="S21" s="7">
        <f>SUMIFS('1.A-P6 DATA CD-3B ONLY'!AR:AR,'1.A-P6 DATA CD-3B ONLY'!$V:$V,$B21,'1.A-P6 DATA CD-3B ONLY'!$O:$O,'3-Contract Awards'!$X$2,'1.A-P6 DATA CD-3B ONLY'!$B:$B,$X$6,'1.A-P6 DATA CD-3B ONLY'!$Q:$Q,'3-Contract Awards'!$X$1,'1.A-P6 DATA CD-3B ONLY'!$G:$G,'3-Contract Awards'!$X$3)+SUMIFS('1.A-P6 DATA CD-3B ONLY'!AR:AR,'1.A-P6 DATA CD-3B ONLY'!$V:$V,$B21,'1.A-P6 DATA CD-3B ONLY'!$O:$O,'3-Contract Awards'!$X$2,'1.A-P6 DATA CD-3B ONLY'!$B:$B,$X$6,'1.A-P6 DATA CD-3B ONLY'!$Q:$Q,'3-Contract Awards'!$X$1,'1.A-P6 DATA CD-3B ONLY'!$G:$G,'3-Contract Awards'!$X$4)+SUMIFS('1.A-P6 DATA CD-3B ONLY'!AR:AR,'1.A-P6 DATA CD-3B ONLY'!$V:$V,$B21,'1.A-P6 DATA CD-3B ONLY'!$O:$O,'3-Contract Awards'!$X$2,'1.A-P6 DATA CD-3B ONLY'!$B:$B,$X$6,'1.A-P6 DATA CD-3B ONLY'!$Q:$Q,'3-Contract Awards'!$X$1,'1.A-P6 DATA CD-3B ONLY'!$G:$G,'3-Contract Awards'!$X$5)+SUMIFS('1.A-P6 DATA CD-3B ONLY'!AR:AR,'1.A-P6 DATA CD-3B ONLY'!$V:$V,$B21,'1.A-P6 DATA CD-3B ONLY'!$O:$O,'3-Contract Awards'!$X$2,'1.A-P6 DATA CD-3B ONLY'!$B:$B,$X$6,'1.A-P6 DATA CD-3B ONLY'!$Q:$Q,'3-Contract Awards'!$X$1,'1.A-P6 DATA CD-3B ONLY'!$G:$G,'3-Contract Awards'!$X$7)</f>
        <v>0</v>
      </c>
      <c r="T21" s="7">
        <f>SUMIFS('1.A-P6 DATA CD-3B ONLY'!AS:AS,'1.A-P6 DATA CD-3B ONLY'!$V:$V,$B21,'1.A-P6 DATA CD-3B ONLY'!$O:$O,'3-Contract Awards'!$X$2,'1.A-P6 DATA CD-3B ONLY'!$B:$B,$X$6,'1.A-P6 DATA CD-3B ONLY'!$Q:$Q,'3-Contract Awards'!$X$1,'1.A-P6 DATA CD-3B ONLY'!$G:$G,'3-Contract Awards'!$X$3)+SUMIFS('1.A-P6 DATA CD-3B ONLY'!AS:AS,'1.A-P6 DATA CD-3B ONLY'!$V:$V,$B21,'1.A-P6 DATA CD-3B ONLY'!$O:$O,'3-Contract Awards'!$X$2,'1.A-P6 DATA CD-3B ONLY'!$B:$B,$X$6,'1.A-P6 DATA CD-3B ONLY'!$Q:$Q,'3-Contract Awards'!$X$1,'1.A-P6 DATA CD-3B ONLY'!$G:$G,'3-Contract Awards'!$X$4)+SUMIFS('1.A-P6 DATA CD-3B ONLY'!AS:AS,'1.A-P6 DATA CD-3B ONLY'!$V:$V,$B21,'1.A-P6 DATA CD-3B ONLY'!$O:$O,'3-Contract Awards'!$X$2,'1.A-P6 DATA CD-3B ONLY'!$B:$B,$X$6,'1.A-P6 DATA CD-3B ONLY'!$Q:$Q,'3-Contract Awards'!$X$1,'1.A-P6 DATA CD-3B ONLY'!$G:$G,'3-Contract Awards'!$X$5)+SUMIFS('1.A-P6 DATA CD-3B ONLY'!AS:AS,'1.A-P6 DATA CD-3B ONLY'!$V:$V,$B21,'1.A-P6 DATA CD-3B ONLY'!$O:$O,'3-Contract Awards'!$X$2,'1.A-P6 DATA CD-3B ONLY'!$B:$B,$X$6,'1.A-P6 DATA CD-3B ONLY'!$Q:$Q,'3-Contract Awards'!$X$1,'1.A-P6 DATA CD-3B ONLY'!$G:$G,'3-Contract Awards'!$X$7)</f>
        <v>0</v>
      </c>
    </row>
    <row r="22" spans="2:20" x14ac:dyDescent="0.25">
      <c r="B22" s="39" t="s">
        <v>220</v>
      </c>
      <c r="C22" s="7">
        <f t="shared" si="2"/>
        <v>0.01</v>
      </c>
      <c r="D22" s="7">
        <f>SUMIFS('1.A-P6 DATA CD-3B ONLY'!AC:AC,'1.A-P6 DATA CD-3B ONLY'!$V:$V,$B22,'1.A-P6 DATA CD-3B ONLY'!$O:$O,'3-Contract Awards'!$X$2,'1.A-P6 DATA CD-3B ONLY'!$B:$B,$X$6,'1.A-P6 DATA CD-3B ONLY'!$Q:$Q,'3-Contract Awards'!$X$1,'1.A-P6 DATA CD-3B ONLY'!$G:$G,'3-Contract Awards'!$X$3)+SUMIFS('1.A-P6 DATA CD-3B ONLY'!AC:AC,'1.A-P6 DATA CD-3B ONLY'!$V:$V,$B22,'1.A-P6 DATA CD-3B ONLY'!$O:$O,'3-Contract Awards'!$X$2,'1.A-P6 DATA CD-3B ONLY'!$B:$B,$X$6,'1.A-P6 DATA CD-3B ONLY'!$Q:$Q,'3-Contract Awards'!$X$1,'1.A-P6 DATA CD-3B ONLY'!$G:$G,'3-Contract Awards'!$X$4)+SUMIFS('1.A-P6 DATA CD-3B ONLY'!AC:AC,'1.A-P6 DATA CD-3B ONLY'!$V:$V,$B22,'1.A-P6 DATA CD-3B ONLY'!$O:$O,'3-Contract Awards'!$X$2,'1.A-P6 DATA CD-3B ONLY'!$B:$B,$X$6,'1.A-P6 DATA CD-3B ONLY'!$Q:$Q,'3-Contract Awards'!$X$1,'1.A-P6 DATA CD-3B ONLY'!$G:$G,'3-Contract Awards'!$X$5)+SUMIFS('1.A-P6 DATA CD-3B ONLY'!AC:AC,'1.A-P6 DATA CD-3B ONLY'!$V:$V,$B22,'1.A-P6 DATA CD-3B ONLY'!$O:$O,'3-Contract Awards'!$X$2,'1.A-P6 DATA CD-3B ONLY'!$B:$B,$X$6,'1.A-P6 DATA CD-3B ONLY'!$Q:$Q,'3-Contract Awards'!$X$1,'1.A-P6 DATA CD-3B ONLY'!$G:$G,'3-Contract Awards'!$X$7)</f>
        <v>0</v>
      </c>
      <c r="E22" s="7">
        <f>SUMIFS('1.A-P6 DATA CD-3B ONLY'!AD:AD,'1.A-P6 DATA CD-3B ONLY'!$V:$V,$B22,'1.A-P6 DATA CD-3B ONLY'!$O:$O,'3-Contract Awards'!$X$2,'1.A-P6 DATA CD-3B ONLY'!$B:$B,$X$6,'1.A-P6 DATA CD-3B ONLY'!$Q:$Q,'3-Contract Awards'!$X$1,'1.A-P6 DATA CD-3B ONLY'!$G:$G,'3-Contract Awards'!$X$3)+SUMIFS('1.A-P6 DATA CD-3B ONLY'!AD:AD,'1.A-P6 DATA CD-3B ONLY'!$V:$V,$B22,'1.A-P6 DATA CD-3B ONLY'!$O:$O,'3-Contract Awards'!$X$2,'1.A-P6 DATA CD-3B ONLY'!$B:$B,$X$6,'1.A-P6 DATA CD-3B ONLY'!$Q:$Q,'3-Contract Awards'!$X$1,'1.A-P6 DATA CD-3B ONLY'!$G:$G,'3-Contract Awards'!$X$4)+SUMIFS('1.A-P6 DATA CD-3B ONLY'!AD:AD,'1.A-P6 DATA CD-3B ONLY'!$V:$V,$B22,'1.A-P6 DATA CD-3B ONLY'!$O:$O,'3-Contract Awards'!$X$2,'1.A-P6 DATA CD-3B ONLY'!$B:$B,$X$6,'1.A-P6 DATA CD-3B ONLY'!$Q:$Q,'3-Contract Awards'!$X$1,'1.A-P6 DATA CD-3B ONLY'!$G:$G,'3-Contract Awards'!$X$5)+SUMIFS('1.A-P6 DATA CD-3B ONLY'!AD:AD,'1.A-P6 DATA CD-3B ONLY'!$V:$V,$B22,'1.A-P6 DATA CD-3B ONLY'!$O:$O,'3-Contract Awards'!$X$2,'1.A-P6 DATA CD-3B ONLY'!$B:$B,$X$6,'1.A-P6 DATA CD-3B ONLY'!$Q:$Q,'3-Contract Awards'!$X$1,'1.A-P6 DATA CD-3B ONLY'!$G:$G,'3-Contract Awards'!$X$7)</f>
        <v>0</v>
      </c>
      <c r="F22" s="7">
        <f>SUMIFS('1.A-P6 DATA CD-3B ONLY'!AE:AE,'1.A-P6 DATA CD-3B ONLY'!$V:$V,$B22,'1.A-P6 DATA CD-3B ONLY'!$O:$O,'3-Contract Awards'!$X$2,'1.A-P6 DATA CD-3B ONLY'!$B:$B,$X$6,'1.A-P6 DATA CD-3B ONLY'!$Q:$Q,'3-Contract Awards'!$X$1,'1.A-P6 DATA CD-3B ONLY'!$G:$G,'3-Contract Awards'!$X$3)+SUMIFS('1.A-P6 DATA CD-3B ONLY'!AE:AE,'1.A-P6 DATA CD-3B ONLY'!$V:$V,$B22,'1.A-P6 DATA CD-3B ONLY'!$O:$O,'3-Contract Awards'!$X$2,'1.A-P6 DATA CD-3B ONLY'!$B:$B,$X$6,'1.A-P6 DATA CD-3B ONLY'!$Q:$Q,'3-Contract Awards'!$X$1,'1.A-P6 DATA CD-3B ONLY'!$G:$G,'3-Contract Awards'!$X$4)+SUMIFS('1.A-P6 DATA CD-3B ONLY'!AE:AE,'1.A-P6 DATA CD-3B ONLY'!$V:$V,$B22,'1.A-P6 DATA CD-3B ONLY'!$O:$O,'3-Contract Awards'!$X$2,'1.A-P6 DATA CD-3B ONLY'!$B:$B,$X$6,'1.A-P6 DATA CD-3B ONLY'!$Q:$Q,'3-Contract Awards'!$X$1,'1.A-P6 DATA CD-3B ONLY'!$G:$G,'3-Contract Awards'!$X$5)+SUMIFS('1.A-P6 DATA CD-3B ONLY'!AE:AE,'1.A-P6 DATA CD-3B ONLY'!$V:$V,$B22,'1.A-P6 DATA CD-3B ONLY'!$O:$O,'3-Contract Awards'!$X$2,'1.A-P6 DATA CD-3B ONLY'!$B:$B,$X$6,'1.A-P6 DATA CD-3B ONLY'!$Q:$Q,'3-Contract Awards'!$X$1,'1.A-P6 DATA CD-3B ONLY'!$G:$G,'3-Contract Awards'!$X$7)</f>
        <v>0</v>
      </c>
      <c r="G22" s="7">
        <f>SUMIFS('1.A-P6 DATA CD-3B ONLY'!AF:AF,'1.A-P6 DATA CD-3B ONLY'!$V:$V,$B22,'1.A-P6 DATA CD-3B ONLY'!$O:$O,'3-Contract Awards'!$X$2,'1.A-P6 DATA CD-3B ONLY'!$B:$B,$X$6,'1.A-P6 DATA CD-3B ONLY'!$Q:$Q,'3-Contract Awards'!$X$1,'1.A-P6 DATA CD-3B ONLY'!$G:$G,'3-Contract Awards'!$X$3)+SUMIFS('1.A-P6 DATA CD-3B ONLY'!AF:AF,'1.A-P6 DATA CD-3B ONLY'!$V:$V,$B22,'1.A-P6 DATA CD-3B ONLY'!$O:$O,'3-Contract Awards'!$X$2,'1.A-P6 DATA CD-3B ONLY'!$B:$B,$X$6,'1.A-P6 DATA CD-3B ONLY'!$Q:$Q,'3-Contract Awards'!$X$1,'1.A-P6 DATA CD-3B ONLY'!$G:$G,'3-Contract Awards'!$X$4)+SUMIFS('1.A-P6 DATA CD-3B ONLY'!AF:AF,'1.A-P6 DATA CD-3B ONLY'!$V:$V,$B22,'1.A-P6 DATA CD-3B ONLY'!$O:$O,'3-Contract Awards'!$X$2,'1.A-P6 DATA CD-3B ONLY'!$B:$B,$X$6,'1.A-P6 DATA CD-3B ONLY'!$Q:$Q,'3-Contract Awards'!$X$1,'1.A-P6 DATA CD-3B ONLY'!$G:$G,'3-Contract Awards'!$X$5)+SUMIFS('1.A-P6 DATA CD-3B ONLY'!AF:AF,'1.A-P6 DATA CD-3B ONLY'!$V:$V,$B22,'1.A-P6 DATA CD-3B ONLY'!$O:$O,'3-Contract Awards'!$X$2,'1.A-P6 DATA CD-3B ONLY'!$B:$B,$X$6,'1.A-P6 DATA CD-3B ONLY'!$Q:$Q,'3-Contract Awards'!$X$1,'1.A-P6 DATA CD-3B ONLY'!$G:$G,'3-Contract Awards'!$X$7)</f>
        <v>0</v>
      </c>
      <c r="H22" s="7">
        <f>SUMIFS('1.A-P6 DATA CD-3B ONLY'!AG:AG,'1.A-P6 DATA CD-3B ONLY'!$V:$V,$B22,'1.A-P6 DATA CD-3B ONLY'!$O:$O,'3-Contract Awards'!$X$2,'1.A-P6 DATA CD-3B ONLY'!$B:$B,$X$6,'1.A-P6 DATA CD-3B ONLY'!$Q:$Q,'3-Contract Awards'!$X$1,'1.A-P6 DATA CD-3B ONLY'!$G:$G,'3-Contract Awards'!$X$3)+SUMIFS('1.A-P6 DATA CD-3B ONLY'!AG:AG,'1.A-P6 DATA CD-3B ONLY'!$V:$V,$B22,'1.A-P6 DATA CD-3B ONLY'!$O:$O,'3-Contract Awards'!$X$2,'1.A-P6 DATA CD-3B ONLY'!$B:$B,$X$6,'1.A-P6 DATA CD-3B ONLY'!$Q:$Q,'3-Contract Awards'!$X$1,'1.A-P6 DATA CD-3B ONLY'!$G:$G,'3-Contract Awards'!$X$4)+SUMIFS('1.A-P6 DATA CD-3B ONLY'!AG:AG,'1.A-P6 DATA CD-3B ONLY'!$V:$V,$B22,'1.A-P6 DATA CD-3B ONLY'!$O:$O,'3-Contract Awards'!$X$2,'1.A-P6 DATA CD-3B ONLY'!$B:$B,$X$6,'1.A-P6 DATA CD-3B ONLY'!$Q:$Q,'3-Contract Awards'!$X$1,'1.A-P6 DATA CD-3B ONLY'!$G:$G,'3-Contract Awards'!$X$5)+SUMIFS('1.A-P6 DATA CD-3B ONLY'!AG:AG,'1.A-P6 DATA CD-3B ONLY'!$V:$V,$B22,'1.A-P6 DATA CD-3B ONLY'!$O:$O,'3-Contract Awards'!$X$2,'1.A-P6 DATA CD-3B ONLY'!$B:$B,$X$6,'1.A-P6 DATA CD-3B ONLY'!$Q:$Q,'3-Contract Awards'!$X$1,'1.A-P6 DATA CD-3B ONLY'!$G:$G,'3-Contract Awards'!$X$7)</f>
        <v>0</v>
      </c>
      <c r="I22" s="7">
        <f>SUMIFS('1.A-P6 DATA CD-3B ONLY'!AH:AH,'1.A-P6 DATA CD-3B ONLY'!$V:$V,$B22,'1.A-P6 DATA CD-3B ONLY'!$O:$O,'3-Contract Awards'!$X$2,'1.A-P6 DATA CD-3B ONLY'!$B:$B,$X$6,'1.A-P6 DATA CD-3B ONLY'!$Q:$Q,'3-Contract Awards'!$X$1,'1.A-P6 DATA CD-3B ONLY'!$G:$G,'3-Contract Awards'!$X$3)+SUMIFS('1.A-P6 DATA CD-3B ONLY'!AH:AH,'1.A-P6 DATA CD-3B ONLY'!$V:$V,$B22,'1.A-P6 DATA CD-3B ONLY'!$O:$O,'3-Contract Awards'!$X$2,'1.A-P6 DATA CD-3B ONLY'!$B:$B,$X$6,'1.A-P6 DATA CD-3B ONLY'!$Q:$Q,'3-Contract Awards'!$X$1,'1.A-P6 DATA CD-3B ONLY'!$G:$G,'3-Contract Awards'!$X$4)+SUMIFS('1.A-P6 DATA CD-3B ONLY'!AH:AH,'1.A-P6 DATA CD-3B ONLY'!$V:$V,$B22,'1.A-P6 DATA CD-3B ONLY'!$O:$O,'3-Contract Awards'!$X$2,'1.A-P6 DATA CD-3B ONLY'!$B:$B,$X$6,'1.A-P6 DATA CD-3B ONLY'!$Q:$Q,'3-Contract Awards'!$X$1,'1.A-P6 DATA CD-3B ONLY'!$G:$G,'3-Contract Awards'!$X$5)+SUMIFS('1.A-P6 DATA CD-3B ONLY'!AH:AH,'1.A-P6 DATA CD-3B ONLY'!$V:$V,$B22,'1.A-P6 DATA CD-3B ONLY'!$O:$O,'3-Contract Awards'!$X$2,'1.A-P6 DATA CD-3B ONLY'!$B:$B,$X$6,'1.A-P6 DATA CD-3B ONLY'!$Q:$Q,'3-Contract Awards'!$X$1,'1.A-P6 DATA CD-3B ONLY'!$G:$G,'3-Contract Awards'!$X$7)</f>
        <v>0.01</v>
      </c>
      <c r="J22" s="7">
        <f>SUMIFS('1.A-P6 DATA CD-3B ONLY'!AI:AI,'1.A-P6 DATA CD-3B ONLY'!$V:$V,$B22,'1.A-P6 DATA CD-3B ONLY'!$O:$O,'3-Contract Awards'!$X$2,'1.A-P6 DATA CD-3B ONLY'!$B:$B,$X$6,'1.A-P6 DATA CD-3B ONLY'!$Q:$Q,'3-Contract Awards'!$X$1,'1.A-P6 DATA CD-3B ONLY'!$G:$G,'3-Contract Awards'!$X$3)+SUMIFS('1.A-P6 DATA CD-3B ONLY'!AI:AI,'1.A-P6 DATA CD-3B ONLY'!$V:$V,$B22,'1.A-P6 DATA CD-3B ONLY'!$O:$O,'3-Contract Awards'!$X$2,'1.A-P6 DATA CD-3B ONLY'!$B:$B,$X$6,'1.A-P6 DATA CD-3B ONLY'!$Q:$Q,'3-Contract Awards'!$X$1,'1.A-P6 DATA CD-3B ONLY'!$G:$G,'3-Contract Awards'!$X$4)+SUMIFS('1.A-P6 DATA CD-3B ONLY'!AI:AI,'1.A-P6 DATA CD-3B ONLY'!$V:$V,$B22,'1.A-P6 DATA CD-3B ONLY'!$O:$O,'3-Contract Awards'!$X$2,'1.A-P6 DATA CD-3B ONLY'!$B:$B,$X$6,'1.A-P6 DATA CD-3B ONLY'!$Q:$Q,'3-Contract Awards'!$X$1,'1.A-P6 DATA CD-3B ONLY'!$G:$G,'3-Contract Awards'!$X$5)+SUMIFS('1.A-P6 DATA CD-3B ONLY'!AI:AI,'1.A-P6 DATA CD-3B ONLY'!$V:$V,$B22,'1.A-P6 DATA CD-3B ONLY'!$O:$O,'3-Contract Awards'!$X$2,'1.A-P6 DATA CD-3B ONLY'!$B:$B,$X$6,'1.A-P6 DATA CD-3B ONLY'!$Q:$Q,'3-Contract Awards'!$X$1,'1.A-P6 DATA CD-3B ONLY'!$G:$G,'3-Contract Awards'!$X$7)</f>
        <v>0</v>
      </c>
      <c r="K22" s="7">
        <f>SUMIFS('1.A-P6 DATA CD-3B ONLY'!AJ:AJ,'1.A-P6 DATA CD-3B ONLY'!$V:$V,$B22,'1.A-P6 DATA CD-3B ONLY'!$O:$O,'3-Contract Awards'!$X$2,'1.A-P6 DATA CD-3B ONLY'!$B:$B,$X$6,'1.A-P6 DATA CD-3B ONLY'!$Q:$Q,'3-Contract Awards'!$X$1,'1.A-P6 DATA CD-3B ONLY'!$G:$G,'3-Contract Awards'!$X$3)+SUMIFS('1.A-P6 DATA CD-3B ONLY'!AJ:AJ,'1.A-P6 DATA CD-3B ONLY'!$V:$V,$B22,'1.A-P6 DATA CD-3B ONLY'!$O:$O,'3-Contract Awards'!$X$2,'1.A-P6 DATA CD-3B ONLY'!$B:$B,$X$6,'1.A-P6 DATA CD-3B ONLY'!$Q:$Q,'3-Contract Awards'!$X$1,'1.A-P6 DATA CD-3B ONLY'!$G:$G,'3-Contract Awards'!$X$4)+SUMIFS('1.A-P6 DATA CD-3B ONLY'!AJ:AJ,'1.A-P6 DATA CD-3B ONLY'!$V:$V,$B22,'1.A-P6 DATA CD-3B ONLY'!$O:$O,'3-Contract Awards'!$X$2,'1.A-P6 DATA CD-3B ONLY'!$B:$B,$X$6,'1.A-P6 DATA CD-3B ONLY'!$Q:$Q,'3-Contract Awards'!$X$1,'1.A-P6 DATA CD-3B ONLY'!$G:$G,'3-Contract Awards'!$X$5)+SUMIFS('1.A-P6 DATA CD-3B ONLY'!AJ:AJ,'1.A-P6 DATA CD-3B ONLY'!$V:$V,$B22,'1.A-P6 DATA CD-3B ONLY'!$O:$O,'3-Contract Awards'!$X$2,'1.A-P6 DATA CD-3B ONLY'!$B:$B,$X$6,'1.A-P6 DATA CD-3B ONLY'!$Q:$Q,'3-Contract Awards'!$X$1,'1.A-P6 DATA CD-3B ONLY'!$G:$G,'3-Contract Awards'!$X$7)</f>
        <v>0</v>
      </c>
      <c r="L22" s="7">
        <f>SUMIFS('1.A-P6 DATA CD-3B ONLY'!AK:AK,'1.A-P6 DATA CD-3B ONLY'!$V:$V,$B22,'1.A-P6 DATA CD-3B ONLY'!$O:$O,'3-Contract Awards'!$X$2,'1.A-P6 DATA CD-3B ONLY'!$B:$B,$X$6,'1.A-P6 DATA CD-3B ONLY'!$Q:$Q,'3-Contract Awards'!$X$1,'1.A-P6 DATA CD-3B ONLY'!$G:$G,'3-Contract Awards'!$X$3)+SUMIFS('1.A-P6 DATA CD-3B ONLY'!AK:AK,'1.A-P6 DATA CD-3B ONLY'!$V:$V,$B22,'1.A-P6 DATA CD-3B ONLY'!$O:$O,'3-Contract Awards'!$X$2,'1.A-P6 DATA CD-3B ONLY'!$B:$B,$X$6,'1.A-P6 DATA CD-3B ONLY'!$Q:$Q,'3-Contract Awards'!$X$1,'1.A-P6 DATA CD-3B ONLY'!$G:$G,'3-Contract Awards'!$X$4)+SUMIFS('1.A-P6 DATA CD-3B ONLY'!AK:AK,'1.A-P6 DATA CD-3B ONLY'!$V:$V,$B22,'1.A-P6 DATA CD-3B ONLY'!$O:$O,'3-Contract Awards'!$X$2,'1.A-P6 DATA CD-3B ONLY'!$B:$B,$X$6,'1.A-P6 DATA CD-3B ONLY'!$Q:$Q,'3-Contract Awards'!$X$1,'1.A-P6 DATA CD-3B ONLY'!$G:$G,'3-Contract Awards'!$X$5)+SUMIFS('1.A-P6 DATA CD-3B ONLY'!AK:AK,'1.A-P6 DATA CD-3B ONLY'!$V:$V,$B22,'1.A-P6 DATA CD-3B ONLY'!$O:$O,'3-Contract Awards'!$X$2,'1.A-P6 DATA CD-3B ONLY'!$B:$B,$X$6,'1.A-P6 DATA CD-3B ONLY'!$Q:$Q,'3-Contract Awards'!$X$1,'1.A-P6 DATA CD-3B ONLY'!$G:$G,'3-Contract Awards'!$X$7)</f>
        <v>0</v>
      </c>
      <c r="M22" s="7">
        <f>SUMIFS('1.A-P6 DATA CD-3B ONLY'!AL:AL,'1.A-P6 DATA CD-3B ONLY'!$V:$V,$B22,'1.A-P6 DATA CD-3B ONLY'!$O:$O,'3-Contract Awards'!$X$2,'1.A-P6 DATA CD-3B ONLY'!$B:$B,$X$6,'1.A-P6 DATA CD-3B ONLY'!$Q:$Q,'3-Contract Awards'!$X$1,'1.A-P6 DATA CD-3B ONLY'!$G:$G,'3-Contract Awards'!$X$3)+SUMIFS('1.A-P6 DATA CD-3B ONLY'!AL:AL,'1.A-P6 DATA CD-3B ONLY'!$V:$V,$B22,'1.A-P6 DATA CD-3B ONLY'!$O:$O,'3-Contract Awards'!$X$2,'1.A-P6 DATA CD-3B ONLY'!$B:$B,$X$6,'1.A-P6 DATA CD-3B ONLY'!$Q:$Q,'3-Contract Awards'!$X$1,'1.A-P6 DATA CD-3B ONLY'!$G:$G,'3-Contract Awards'!$X$4)+SUMIFS('1.A-P6 DATA CD-3B ONLY'!AL:AL,'1.A-P6 DATA CD-3B ONLY'!$V:$V,$B22,'1.A-P6 DATA CD-3B ONLY'!$O:$O,'3-Contract Awards'!$X$2,'1.A-P6 DATA CD-3B ONLY'!$B:$B,$X$6,'1.A-P6 DATA CD-3B ONLY'!$Q:$Q,'3-Contract Awards'!$X$1,'1.A-P6 DATA CD-3B ONLY'!$G:$G,'3-Contract Awards'!$X$5)+SUMIFS('1.A-P6 DATA CD-3B ONLY'!AL:AL,'1.A-P6 DATA CD-3B ONLY'!$V:$V,$B22,'1.A-P6 DATA CD-3B ONLY'!$O:$O,'3-Contract Awards'!$X$2,'1.A-P6 DATA CD-3B ONLY'!$B:$B,$X$6,'1.A-P6 DATA CD-3B ONLY'!$Q:$Q,'3-Contract Awards'!$X$1,'1.A-P6 DATA CD-3B ONLY'!$G:$G,'3-Contract Awards'!$X$7)</f>
        <v>0</v>
      </c>
      <c r="N22" s="7">
        <f>SUMIFS('1.A-P6 DATA CD-3B ONLY'!AM:AM,'1.A-P6 DATA CD-3B ONLY'!$V:$V,$B22,'1.A-P6 DATA CD-3B ONLY'!$O:$O,'3-Contract Awards'!$X$2,'1.A-P6 DATA CD-3B ONLY'!$B:$B,$X$6,'1.A-P6 DATA CD-3B ONLY'!$Q:$Q,'3-Contract Awards'!$X$1,'1.A-P6 DATA CD-3B ONLY'!$G:$G,'3-Contract Awards'!$X$3)+SUMIFS('1.A-P6 DATA CD-3B ONLY'!AM:AM,'1.A-P6 DATA CD-3B ONLY'!$V:$V,$B22,'1.A-P6 DATA CD-3B ONLY'!$O:$O,'3-Contract Awards'!$X$2,'1.A-P6 DATA CD-3B ONLY'!$B:$B,$X$6,'1.A-P6 DATA CD-3B ONLY'!$Q:$Q,'3-Contract Awards'!$X$1,'1.A-P6 DATA CD-3B ONLY'!$G:$G,'3-Contract Awards'!$X$4)+SUMIFS('1.A-P6 DATA CD-3B ONLY'!AM:AM,'1.A-P6 DATA CD-3B ONLY'!$V:$V,$B22,'1.A-P6 DATA CD-3B ONLY'!$O:$O,'3-Contract Awards'!$X$2,'1.A-P6 DATA CD-3B ONLY'!$B:$B,$X$6,'1.A-P6 DATA CD-3B ONLY'!$Q:$Q,'3-Contract Awards'!$X$1,'1.A-P6 DATA CD-3B ONLY'!$G:$G,'3-Contract Awards'!$X$5)+SUMIFS('1.A-P6 DATA CD-3B ONLY'!AM:AM,'1.A-P6 DATA CD-3B ONLY'!$V:$V,$B22,'1.A-P6 DATA CD-3B ONLY'!$O:$O,'3-Contract Awards'!$X$2,'1.A-P6 DATA CD-3B ONLY'!$B:$B,$X$6,'1.A-P6 DATA CD-3B ONLY'!$Q:$Q,'3-Contract Awards'!$X$1,'1.A-P6 DATA CD-3B ONLY'!$G:$G,'3-Contract Awards'!$X$7)</f>
        <v>0</v>
      </c>
      <c r="O22" s="7">
        <f>SUMIFS('1.A-P6 DATA CD-3B ONLY'!AN:AN,'1.A-P6 DATA CD-3B ONLY'!$V:$V,$B22,'1.A-P6 DATA CD-3B ONLY'!$O:$O,'3-Contract Awards'!$X$2,'1.A-P6 DATA CD-3B ONLY'!$B:$B,$X$6,'1.A-P6 DATA CD-3B ONLY'!$Q:$Q,'3-Contract Awards'!$X$1,'1.A-P6 DATA CD-3B ONLY'!$G:$G,'3-Contract Awards'!$X$3)+SUMIFS('1.A-P6 DATA CD-3B ONLY'!AN:AN,'1.A-P6 DATA CD-3B ONLY'!$V:$V,$B22,'1.A-P6 DATA CD-3B ONLY'!$O:$O,'3-Contract Awards'!$X$2,'1.A-P6 DATA CD-3B ONLY'!$B:$B,$X$6,'1.A-P6 DATA CD-3B ONLY'!$Q:$Q,'3-Contract Awards'!$X$1,'1.A-P6 DATA CD-3B ONLY'!$G:$G,'3-Contract Awards'!$X$4)+SUMIFS('1.A-P6 DATA CD-3B ONLY'!AN:AN,'1.A-P6 DATA CD-3B ONLY'!$V:$V,$B22,'1.A-P6 DATA CD-3B ONLY'!$O:$O,'3-Contract Awards'!$X$2,'1.A-P6 DATA CD-3B ONLY'!$B:$B,$X$6,'1.A-P6 DATA CD-3B ONLY'!$Q:$Q,'3-Contract Awards'!$X$1,'1.A-P6 DATA CD-3B ONLY'!$G:$G,'3-Contract Awards'!$X$5)+SUMIFS('1.A-P6 DATA CD-3B ONLY'!AN:AN,'1.A-P6 DATA CD-3B ONLY'!$V:$V,$B22,'1.A-P6 DATA CD-3B ONLY'!$O:$O,'3-Contract Awards'!$X$2,'1.A-P6 DATA CD-3B ONLY'!$B:$B,$X$6,'1.A-P6 DATA CD-3B ONLY'!$Q:$Q,'3-Contract Awards'!$X$1,'1.A-P6 DATA CD-3B ONLY'!$G:$G,'3-Contract Awards'!$X$7)</f>
        <v>0</v>
      </c>
      <c r="P22" s="7">
        <f>SUMIFS('1.A-P6 DATA CD-3B ONLY'!AO:AO,'1.A-P6 DATA CD-3B ONLY'!$V:$V,$B22,'1.A-P6 DATA CD-3B ONLY'!$O:$O,'3-Contract Awards'!$X$2,'1.A-P6 DATA CD-3B ONLY'!$B:$B,$X$6,'1.A-P6 DATA CD-3B ONLY'!$Q:$Q,'3-Contract Awards'!$X$1,'1.A-P6 DATA CD-3B ONLY'!$G:$G,'3-Contract Awards'!$X$3)+SUMIFS('1.A-P6 DATA CD-3B ONLY'!AO:AO,'1.A-P6 DATA CD-3B ONLY'!$V:$V,$B22,'1.A-P6 DATA CD-3B ONLY'!$O:$O,'3-Contract Awards'!$X$2,'1.A-P6 DATA CD-3B ONLY'!$B:$B,$X$6,'1.A-P6 DATA CD-3B ONLY'!$Q:$Q,'3-Contract Awards'!$X$1,'1.A-P6 DATA CD-3B ONLY'!$G:$G,'3-Contract Awards'!$X$4)+SUMIFS('1.A-P6 DATA CD-3B ONLY'!AO:AO,'1.A-P6 DATA CD-3B ONLY'!$V:$V,$B22,'1.A-P6 DATA CD-3B ONLY'!$O:$O,'3-Contract Awards'!$X$2,'1.A-P6 DATA CD-3B ONLY'!$B:$B,$X$6,'1.A-P6 DATA CD-3B ONLY'!$Q:$Q,'3-Contract Awards'!$X$1,'1.A-P6 DATA CD-3B ONLY'!$G:$G,'3-Contract Awards'!$X$5)+SUMIFS('1.A-P6 DATA CD-3B ONLY'!AO:AO,'1.A-P6 DATA CD-3B ONLY'!$V:$V,$B22,'1.A-P6 DATA CD-3B ONLY'!$O:$O,'3-Contract Awards'!$X$2,'1.A-P6 DATA CD-3B ONLY'!$B:$B,$X$6,'1.A-P6 DATA CD-3B ONLY'!$Q:$Q,'3-Contract Awards'!$X$1,'1.A-P6 DATA CD-3B ONLY'!$G:$G,'3-Contract Awards'!$X$7)</f>
        <v>0</v>
      </c>
      <c r="Q22" s="7">
        <f>SUMIFS('1.A-P6 DATA CD-3B ONLY'!AP:AP,'1.A-P6 DATA CD-3B ONLY'!$V:$V,$B22,'1.A-P6 DATA CD-3B ONLY'!$O:$O,'3-Contract Awards'!$X$2,'1.A-P6 DATA CD-3B ONLY'!$B:$B,$X$6,'1.A-P6 DATA CD-3B ONLY'!$Q:$Q,'3-Contract Awards'!$X$1,'1.A-P6 DATA CD-3B ONLY'!$G:$G,'3-Contract Awards'!$X$3)+SUMIFS('1.A-P6 DATA CD-3B ONLY'!AP:AP,'1.A-P6 DATA CD-3B ONLY'!$V:$V,$B22,'1.A-P6 DATA CD-3B ONLY'!$O:$O,'3-Contract Awards'!$X$2,'1.A-P6 DATA CD-3B ONLY'!$B:$B,$X$6,'1.A-P6 DATA CD-3B ONLY'!$Q:$Q,'3-Contract Awards'!$X$1,'1.A-P6 DATA CD-3B ONLY'!$G:$G,'3-Contract Awards'!$X$4)+SUMIFS('1.A-P6 DATA CD-3B ONLY'!AP:AP,'1.A-P6 DATA CD-3B ONLY'!$V:$V,$B22,'1.A-P6 DATA CD-3B ONLY'!$O:$O,'3-Contract Awards'!$X$2,'1.A-P6 DATA CD-3B ONLY'!$B:$B,$X$6,'1.A-P6 DATA CD-3B ONLY'!$Q:$Q,'3-Contract Awards'!$X$1,'1.A-P6 DATA CD-3B ONLY'!$G:$G,'3-Contract Awards'!$X$5)+SUMIFS('1.A-P6 DATA CD-3B ONLY'!AP:AP,'1.A-P6 DATA CD-3B ONLY'!$V:$V,$B22,'1.A-P6 DATA CD-3B ONLY'!$O:$O,'3-Contract Awards'!$X$2,'1.A-P6 DATA CD-3B ONLY'!$B:$B,$X$6,'1.A-P6 DATA CD-3B ONLY'!$Q:$Q,'3-Contract Awards'!$X$1,'1.A-P6 DATA CD-3B ONLY'!$G:$G,'3-Contract Awards'!$X$7)</f>
        <v>0</v>
      </c>
      <c r="R22" s="7">
        <f>SUMIFS('1.A-P6 DATA CD-3B ONLY'!AQ:AQ,'1.A-P6 DATA CD-3B ONLY'!$V:$V,$B22,'1.A-P6 DATA CD-3B ONLY'!$O:$O,'3-Contract Awards'!$X$2,'1.A-P6 DATA CD-3B ONLY'!$B:$B,$X$6,'1.A-P6 DATA CD-3B ONLY'!$Q:$Q,'3-Contract Awards'!$X$1,'1.A-P6 DATA CD-3B ONLY'!$G:$G,'3-Contract Awards'!$X$3)+SUMIFS('1.A-P6 DATA CD-3B ONLY'!AQ:AQ,'1.A-P6 DATA CD-3B ONLY'!$V:$V,$B22,'1.A-P6 DATA CD-3B ONLY'!$O:$O,'3-Contract Awards'!$X$2,'1.A-P6 DATA CD-3B ONLY'!$B:$B,$X$6,'1.A-P6 DATA CD-3B ONLY'!$Q:$Q,'3-Contract Awards'!$X$1,'1.A-P6 DATA CD-3B ONLY'!$G:$G,'3-Contract Awards'!$X$4)+SUMIFS('1.A-P6 DATA CD-3B ONLY'!AQ:AQ,'1.A-P6 DATA CD-3B ONLY'!$V:$V,$B22,'1.A-P6 DATA CD-3B ONLY'!$O:$O,'3-Contract Awards'!$X$2,'1.A-P6 DATA CD-3B ONLY'!$B:$B,$X$6,'1.A-P6 DATA CD-3B ONLY'!$Q:$Q,'3-Contract Awards'!$X$1,'1.A-P6 DATA CD-3B ONLY'!$G:$G,'3-Contract Awards'!$X$5)+SUMIFS('1.A-P6 DATA CD-3B ONLY'!AQ:AQ,'1.A-P6 DATA CD-3B ONLY'!$V:$V,$B22,'1.A-P6 DATA CD-3B ONLY'!$O:$O,'3-Contract Awards'!$X$2,'1.A-P6 DATA CD-3B ONLY'!$B:$B,$X$6,'1.A-P6 DATA CD-3B ONLY'!$Q:$Q,'3-Contract Awards'!$X$1,'1.A-P6 DATA CD-3B ONLY'!$G:$G,'3-Contract Awards'!$X$7)</f>
        <v>0</v>
      </c>
      <c r="S22" s="7">
        <f>SUMIFS('1.A-P6 DATA CD-3B ONLY'!AR:AR,'1.A-P6 DATA CD-3B ONLY'!$V:$V,$B22,'1.A-P6 DATA CD-3B ONLY'!$O:$O,'3-Contract Awards'!$X$2,'1.A-P6 DATA CD-3B ONLY'!$B:$B,$X$6,'1.A-P6 DATA CD-3B ONLY'!$Q:$Q,'3-Contract Awards'!$X$1,'1.A-P6 DATA CD-3B ONLY'!$G:$G,'3-Contract Awards'!$X$3)+SUMIFS('1.A-P6 DATA CD-3B ONLY'!AR:AR,'1.A-P6 DATA CD-3B ONLY'!$V:$V,$B22,'1.A-P6 DATA CD-3B ONLY'!$O:$O,'3-Contract Awards'!$X$2,'1.A-P6 DATA CD-3B ONLY'!$B:$B,$X$6,'1.A-P6 DATA CD-3B ONLY'!$Q:$Q,'3-Contract Awards'!$X$1,'1.A-P6 DATA CD-3B ONLY'!$G:$G,'3-Contract Awards'!$X$4)+SUMIFS('1.A-P6 DATA CD-3B ONLY'!AR:AR,'1.A-P6 DATA CD-3B ONLY'!$V:$V,$B22,'1.A-P6 DATA CD-3B ONLY'!$O:$O,'3-Contract Awards'!$X$2,'1.A-P6 DATA CD-3B ONLY'!$B:$B,$X$6,'1.A-P6 DATA CD-3B ONLY'!$Q:$Q,'3-Contract Awards'!$X$1,'1.A-P6 DATA CD-3B ONLY'!$G:$G,'3-Contract Awards'!$X$5)+SUMIFS('1.A-P6 DATA CD-3B ONLY'!AR:AR,'1.A-P6 DATA CD-3B ONLY'!$V:$V,$B22,'1.A-P6 DATA CD-3B ONLY'!$O:$O,'3-Contract Awards'!$X$2,'1.A-P6 DATA CD-3B ONLY'!$B:$B,$X$6,'1.A-P6 DATA CD-3B ONLY'!$Q:$Q,'3-Contract Awards'!$X$1,'1.A-P6 DATA CD-3B ONLY'!$G:$G,'3-Contract Awards'!$X$7)</f>
        <v>0</v>
      </c>
      <c r="T22" s="7">
        <f>SUMIFS('1.A-P6 DATA CD-3B ONLY'!AS:AS,'1.A-P6 DATA CD-3B ONLY'!$V:$V,$B22,'1.A-P6 DATA CD-3B ONLY'!$O:$O,'3-Contract Awards'!$X$2,'1.A-P6 DATA CD-3B ONLY'!$B:$B,$X$6,'1.A-P6 DATA CD-3B ONLY'!$Q:$Q,'3-Contract Awards'!$X$1,'1.A-P6 DATA CD-3B ONLY'!$G:$G,'3-Contract Awards'!$X$3)+SUMIFS('1.A-P6 DATA CD-3B ONLY'!AS:AS,'1.A-P6 DATA CD-3B ONLY'!$V:$V,$B22,'1.A-P6 DATA CD-3B ONLY'!$O:$O,'3-Contract Awards'!$X$2,'1.A-P6 DATA CD-3B ONLY'!$B:$B,$X$6,'1.A-P6 DATA CD-3B ONLY'!$Q:$Q,'3-Contract Awards'!$X$1,'1.A-P6 DATA CD-3B ONLY'!$G:$G,'3-Contract Awards'!$X$4)+SUMIFS('1.A-P6 DATA CD-3B ONLY'!AS:AS,'1.A-P6 DATA CD-3B ONLY'!$V:$V,$B22,'1.A-P6 DATA CD-3B ONLY'!$O:$O,'3-Contract Awards'!$X$2,'1.A-P6 DATA CD-3B ONLY'!$B:$B,$X$6,'1.A-P6 DATA CD-3B ONLY'!$Q:$Q,'3-Contract Awards'!$X$1,'1.A-P6 DATA CD-3B ONLY'!$G:$G,'3-Contract Awards'!$X$5)+SUMIFS('1.A-P6 DATA CD-3B ONLY'!AS:AS,'1.A-P6 DATA CD-3B ONLY'!$V:$V,$B22,'1.A-P6 DATA CD-3B ONLY'!$O:$O,'3-Contract Awards'!$X$2,'1.A-P6 DATA CD-3B ONLY'!$B:$B,$X$6,'1.A-P6 DATA CD-3B ONLY'!$Q:$Q,'3-Contract Awards'!$X$1,'1.A-P6 DATA CD-3B ONLY'!$G:$G,'3-Contract Awards'!$X$7)</f>
        <v>0</v>
      </c>
    </row>
    <row r="23" spans="2:20" x14ac:dyDescent="0.25">
      <c r="B23" s="39" t="s">
        <v>221</v>
      </c>
      <c r="C23" s="7">
        <f t="shared" si="2"/>
        <v>0.01</v>
      </c>
      <c r="D23" s="7">
        <f>SUMIFS('1.A-P6 DATA CD-3B ONLY'!AC:AC,'1.A-P6 DATA CD-3B ONLY'!$V:$V,$B23,'1.A-P6 DATA CD-3B ONLY'!$O:$O,'3-Contract Awards'!$X$2,'1.A-P6 DATA CD-3B ONLY'!$B:$B,$X$6,'1.A-P6 DATA CD-3B ONLY'!$Q:$Q,'3-Contract Awards'!$X$1,'1.A-P6 DATA CD-3B ONLY'!$G:$G,'3-Contract Awards'!$X$3)+SUMIFS('1.A-P6 DATA CD-3B ONLY'!AC:AC,'1.A-P6 DATA CD-3B ONLY'!$V:$V,$B23,'1.A-P6 DATA CD-3B ONLY'!$O:$O,'3-Contract Awards'!$X$2,'1.A-P6 DATA CD-3B ONLY'!$B:$B,$X$6,'1.A-P6 DATA CD-3B ONLY'!$Q:$Q,'3-Contract Awards'!$X$1,'1.A-P6 DATA CD-3B ONLY'!$G:$G,'3-Contract Awards'!$X$4)+SUMIFS('1.A-P6 DATA CD-3B ONLY'!AC:AC,'1.A-P6 DATA CD-3B ONLY'!$V:$V,$B23,'1.A-P6 DATA CD-3B ONLY'!$O:$O,'3-Contract Awards'!$X$2,'1.A-P6 DATA CD-3B ONLY'!$B:$B,$X$6,'1.A-P6 DATA CD-3B ONLY'!$Q:$Q,'3-Contract Awards'!$X$1,'1.A-P6 DATA CD-3B ONLY'!$G:$G,'3-Contract Awards'!$X$5)+SUMIFS('1.A-P6 DATA CD-3B ONLY'!AC:AC,'1.A-P6 DATA CD-3B ONLY'!$V:$V,$B23,'1.A-P6 DATA CD-3B ONLY'!$O:$O,'3-Contract Awards'!$X$2,'1.A-P6 DATA CD-3B ONLY'!$B:$B,$X$6,'1.A-P6 DATA CD-3B ONLY'!$Q:$Q,'3-Contract Awards'!$X$1,'1.A-P6 DATA CD-3B ONLY'!$G:$G,'3-Contract Awards'!$X$7)</f>
        <v>0</v>
      </c>
      <c r="E23" s="7">
        <f>SUMIFS('1.A-P6 DATA CD-3B ONLY'!AD:AD,'1.A-P6 DATA CD-3B ONLY'!$V:$V,$B23,'1.A-P6 DATA CD-3B ONLY'!$O:$O,'3-Contract Awards'!$X$2,'1.A-P6 DATA CD-3B ONLY'!$B:$B,$X$6,'1.A-P6 DATA CD-3B ONLY'!$Q:$Q,'3-Contract Awards'!$X$1,'1.A-P6 DATA CD-3B ONLY'!$G:$G,'3-Contract Awards'!$X$3)+SUMIFS('1.A-P6 DATA CD-3B ONLY'!AD:AD,'1.A-P6 DATA CD-3B ONLY'!$V:$V,$B23,'1.A-P6 DATA CD-3B ONLY'!$O:$O,'3-Contract Awards'!$X$2,'1.A-P6 DATA CD-3B ONLY'!$B:$B,$X$6,'1.A-P6 DATA CD-3B ONLY'!$Q:$Q,'3-Contract Awards'!$X$1,'1.A-P6 DATA CD-3B ONLY'!$G:$G,'3-Contract Awards'!$X$4)+SUMIFS('1.A-P6 DATA CD-3B ONLY'!AD:AD,'1.A-P6 DATA CD-3B ONLY'!$V:$V,$B23,'1.A-P6 DATA CD-3B ONLY'!$O:$O,'3-Contract Awards'!$X$2,'1.A-P6 DATA CD-3B ONLY'!$B:$B,$X$6,'1.A-P6 DATA CD-3B ONLY'!$Q:$Q,'3-Contract Awards'!$X$1,'1.A-P6 DATA CD-3B ONLY'!$G:$G,'3-Contract Awards'!$X$5)+SUMIFS('1.A-P6 DATA CD-3B ONLY'!AD:AD,'1.A-P6 DATA CD-3B ONLY'!$V:$V,$B23,'1.A-P6 DATA CD-3B ONLY'!$O:$O,'3-Contract Awards'!$X$2,'1.A-P6 DATA CD-3B ONLY'!$B:$B,$X$6,'1.A-P6 DATA CD-3B ONLY'!$Q:$Q,'3-Contract Awards'!$X$1,'1.A-P6 DATA CD-3B ONLY'!$G:$G,'3-Contract Awards'!$X$7)</f>
        <v>0</v>
      </c>
      <c r="F23" s="7">
        <f>SUMIFS('1.A-P6 DATA CD-3B ONLY'!AE:AE,'1.A-P6 DATA CD-3B ONLY'!$V:$V,$B23,'1.A-P6 DATA CD-3B ONLY'!$O:$O,'3-Contract Awards'!$X$2,'1.A-P6 DATA CD-3B ONLY'!$B:$B,$X$6,'1.A-P6 DATA CD-3B ONLY'!$Q:$Q,'3-Contract Awards'!$X$1,'1.A-P6 DATA CD-3B ONLY'!$G:$G,'3-Contract Awards'!$X$3)+SUMIFS('1.A-P6 DATA CD-3B ONLY'!AE:AE,'1.A-P6 DATA CD-3B ONLY'!$V:$V,$B23,'1.A-P6 DATA CD-3B ONLY'!$O:$O,'3-Contract Awards'!$X$2,'1.A-P6 DATA CD-3B ONLY'!$B:$B,$X$6,'1.A-P6 DATA CD-3B ONLY'!$Q:$Q,'3-Contract Awards'!$X$1,'1.A-P6 DATA CD-3B ONLY'!$G:$G,'3-Contract Awards'!$X$4)+SUMIFS('1.A-P6 DATA CD-3B ONLY'!AE:AE,'1.A-P6 DATA CD-3B ONLY'!$V:$V,$B23,'1.A-P6 DATA CD-3B ONLY'!$O:$O,'3-Contract Awards'!$X$2,'1.A-P6 DATA CD-3B ONLY'!$B:$B,$X$6,'1.A-P6 DATA CD-3B ONLY'!$Q:$Q,'3-Contract Awards'!$X$1,'1.A-P6 DATA CD-3B ONLY'!$G:$G,'3-Contract Awards'!$X$5)+SUMIFS('1.A-P6 DATA CD-3B ONLY'!AE:AE,'1.A-P6 DATA CD-3B ONLY'!$V:$V,$B23,'1.A-P6 DATA CD-3B ONLY'!$O:$O,'3-Contract Awards'!$X$2,'1.A-P6 DATA CD-3B ONLY'!$B:$B,$X$6,'1.A-P6 DATA CD-3B ONLY'!$Q:$Q,'3-Contract Awards'!$X$1,'1.A-P6 DATA CD-3B ONLY'!$G:$G,'3-Contract Awards'!$X$7)</f>
        <v>0</v>
      </c>
      <c r="G23" s="7">
        <f>SUMIFS('1.A-P6 DATA CD-3B ONLY'!AF:AF,'1.A-P6 DATA CD-3B ONLY'!$V:$V,$B23,'1.A-P6 DATA CD-3B ONLY'!$O:$O,'3-Contract Awards'!$X$2,'1.A-P6 DATA CD-3B ONLY'!$B:$B,$X$6,'1.A-P6 DATA CD-3B ONLY'!$Q:$Q,'3-Contract Awards'!$X$1,'1.A-P6 DATA CD-3B ONLY'!$G:$G,'3-Contract Awards'!$X$3)+SUMIFS('1.A-P6 DATA CD-3B ONLY'!AF:AF,'1.A-P6 DATA CD-3B ONLY'!$V:$V,$B23,'1.A-P6 DATA CD-3B ONLY'!$O:$O,'3-Contract Awards'!$X$2,'1.A-P6 DATA CD-3B ONLY'!$B:$B,$X$6,'1.A-P6 DATA CD-3B ONLY'!$Q:$Q,'3-Contract Awards'!$X$1,'1.A-P6 DATA CD-3B ONLY'!$G:$G,'3-Contract Awards'!$X$4)+SUMIFS('1.A-P6 DATA CD-3B ONLY'!AF:AF,'1.A-P6 DATA CD-3B ONLY'!$V:$V,$B23,'1.A-P6 DATA CD-3B ONLY'!$O:$O,'3-Contract Awards'!$X$2,'1.A-P6 DATA CD-3B ONLY'!$B:$B,$X$6,'1.A-P6 DATA CD-3B ONLY'!$Q:$Q,'3-Contract Awards'!$X$1,'1.A-P6 DATA CD-3B ONLY'!$G:$G,'3-Contract Awards'!$X$5)+SUMIFS('1.A-P6 DATA CD-3B ONLY'!AF:AF,'1.A-P6 DATA CD-3B ONLY'!$V:$V,$B23,'1.A-P6 DATA CD-3B ONLY'!$O:$O,'3-Contract Awards'!$X$2,'1.A-P6 DATA CD-3B ONLY'!$B:$B,$X$6,'1.A-P6 DATA CD-3B ONLY'!$Q:$Q,'3-Contract Awards'!$X$1,'1.A-P6 DATA CD-3B ONLY'!$G:$G,'3-Contract Awards'!$X$7)</f>
        <v>0</v>
      </c>
      <c r="H23" s="7">
        <f>SUMIFS('1.A-P6 DATA CD-3B ONLY'!AG:AG,'1.A-P6 DATA CD-3B ONLY'!$V:$V,$B23,'1.A-P6 DATA CD-3B ONLY'!$O:$O,'3-Contract Awards'!$X$2,'1.A-P6 DATA CD-3B ONLY'!$B:$B,$X$6,'1.A-P6 DATA CD-3B ONLY'!$Q:$Q,'3-Contract Awards'!$X$1,'1.A-P6 DATA CD-3B ONLY'!$G:$G,'3-Contract Awards'!$X$3)+SUMIFS('1.A-P6 DATA CD-3B ONLY'!AG:AG,'1.A-P6 DATA CD-3B ONLY'!$V:$V,$B23,'1.A-P6 DATA CD-3B ONLY'!$O:$O,'3-Contract Awards'!$X$2,'1.A-P6 DATA CD-3B ONLY'!$B:$B,$X$6,'1.A-P6 DATA CD-3B ONLY'!$Q:$Q,'3-Contract Awards'!$X$1,'1.A-P6 DATA CD-3B ONLY'!$G:$G,'3-Contract Awards'!$X$4)+SUMIFS('1.A-P6 DATA CD-3B ONLY'!AG:AG,'1.A-P6 DATA CD-3B ONLY'!$V:$V,$B23,'1.A-P6 DATA CD-3B ONLY'!$O:$O,'3-Contract Awards'!$X$2,'1.A-P6 DATA CD-3B ONLY'!$B:$B,$X$6,'1.A-P6 DATA CD-3B ONLY'!$Q:$Q,'3-Contract Awards'!$X$1,'1.A-P6 DATA CD-3B ONLY'!$G:$G,'3-Contract Awards'!$X$5)+SUMIFS('1.A-P6 DATA CD-3B ONLY'!AG:AG,'1.A-P6 DATA CD-3B ONLY'!$V:$V,$B23,'1.A-P6 DATA CD-3B ONLY'!$O:$O,'3-Contract Awards'!$X$2,'1.A-P6 DATA CD-3B ONLY'!$B:$B,$X$6,'1.A-P6 DATA CD-3B ONLY'!$Q:$Q,'3-Contract Awards'!$X$1,'1.A-P6 DATA CD-3B ONLY'!$G:$G,'3-Contract Awards'!$X$7)</f>
        <v>0</v>
      </c>
      <c r="I23" s="7">
        <f>SUMIFS('1.A-P6 DATA CD-3B ONLY'!AH:AH,'1.A-P6 DATA CD-3B ONLY'!$V:$V,$B23,'1.A-P6 DATA CD-3B ONLY'!$O:$O,'3-Contract Awards'!$X$2,'1.A-P6 DATA CD-3B ONLY'!$B:$B,$X$6,'1.A-P6 DATA CD-3B ONLY'!$Q:$Q,'3-Contract Awards'!$X$1,'1.A-P6 DATA CD-3B ONLY'!$G:$G,'3-Contract Awards'!$X$3)+SUMIFS('1.A-P6 DATA CD-3B ONLY'!AH:AH,'1.A-P6 DATA CD-3B ONLY'!$V:$V,$B23,'1.A-P6 DATA CD-3B ONLY'!$O:$O,'3-Contract Awards'!$X$2,'1.A-P6 DATA CD-3B ONLY'!$B:$B,$X$6,'1.A-P6 DATA CD-3B ONLY'!$Q:$Q,'3-Contract Awards'!$X$1,'1.A-P6 DATA CD-3B ONLY'!$G:$G,'3-Contract Awards'!$X$4)+SUMIFS('1.A-P6 DATA CD-3B ONLY'!AH:AH,'1.A-P6 DATA CD-3B ONLY'!$V:$V,$B23,'1.A-P6 DATA CD-3B ONLY'!$O:$O,'3-Contract Awards'!$X$2,'1.A-P6 DATA CD-3B ONLY'!$B:$B,$X$6,'1.A-P6 DATA CD-3B ONLY'!$Q:$Q,'3-Contract Awards'!$X$1,'1.A-P6 DATA CD-3B ONLY'!$G:$G,'3-Contract Awards'!$X$5)+SUMIFS('1.A-P6 DATA CD-3B ONLY'!AH:AH,'1.A-P6 DATA CD-3B ONLY'!$V:$V,$B23,'1.A-P6 DATA CD-3B ONLY'!$O:$O,'3-Contract Awards'!$X$2,'1.A-P6 DATA CD-3B ONLY'!$B:$B,$X$6,'1.A-P6 DATA CD-3B ONLY'!$Q:$Q,'3-Contract Awards'!$X$1,'1.A-P6 DATA CD-3B ONLY'!$G:$G,'3-Contract Awards'!$X$7)</f>
        <v>0</v>
      </c>
      <c r="J23" s="7">
        <f>SUMIFS('1.A-P6 DATA CD-3B ONLY'!AI:AI,'1.A-P6 DATA CD-3B ONLY'!$V:$V,$B23,'1.A-P6 DATA CD-3B ONLY'!$O:$O,'3-Contract Awards'!$X$2,'1.A-P6 DATA CD-3B ONLY'!$B:$B,$X$6,'1.A-P6 DATA CD-3B ONLY'!$Q:$Q,'3-Contract Awards'!$X$1,'1.A-P6 DATA CD-3B ONLY'!$G:$G,'3-Contract Awards'!$X$3)+SUMIFS('1.A-P6 DATA CD-3B ONLY'!AI:AI,'1.A-P6 DATA CD-3B ONLY'!$V:$V,$B23,'1.A-P6 DATA CD-3B ONLY'!$O:$O,'3-Contract Awards'!$X$2,'1.A-P6 DATA CD-3B ONLY'!$B:$B,$X$6,'1.A-P6 DATA CD-3B ONLY'!$Q:$Q,'3-Contract Awards'!$X$1,'1.A-P6 DATA CD-3B ONLY'!$G:$G,'3-Contract Awards'!$X$4)+SUMIFS('1.A-P6 DATA CD-3B ONLY'!AI:AI,'1.A-P6 DATA CD-3B ONLY'!$V:$V,$B23,'1.A-P6 DATA CD-3B ONLY'!$O:$O,'3-Contract Awards'!$X$2,'1.A-P6 DATA CD-3B ONLY'!$B:$B,$X$6,'1.A-P6 DATA CD-3B ONLY'!$Q:$Q,'3-Contract Awards'!$X$1,'1.A-P6 DATA CD-3B ONLY'!$G:$G,'3-Contract Awards'!$X$5)+SUMIFS('1.A-P6 DATA CD-3B ONLY'!AI:AI,'1.A-P6 DATA CD-3B ONLY'!$V:$V,$B23,'1.A-P6 DATA CD-3B ONLY'!$O:$O,'3-Contract Awards'!$X$2,'1.A-P6 DATA CD-3B ONLY'!$B:$B,$X$6,'1.A-P6 DATA CD-3B ONLY'!$Q:$Q,'3-Contract Awards'!$X$1,'1.A-P6 DATA CD-3B ONLY'!$G:$G,'3-Contract Awards'!$X$7)</f>
        <v>0.01</v>
      </c>
      <c r="K23" s="7">
        <f>SUMIFS('1.A-P6 DATA CD-3B ONLY'!AJ:AJ,'1.A-P6 DATA CD-3B ONLY'!$V:$V,$B23,'1.A-P6 DATA CD-3B ONLY'!$O:$O,'3-Contract Awards'!$X$2,'1.A-P6 DATA CD-3B ONLY'!$B:$B,$X$6,'1.A-P6 DATA CD-3B ONLY'!$Q:$Q,'3-Contract Awards'!$X$1,'1.A-P6 DATA CD-3B ONLY'!$G:$G,'3-Contract Awards'!$X$3)+SUMIFS('1.A-P6 DATA CD-3B ONLY'!AJ:AJ,'1.A-P6 DATA CD-3B ONLY'!$V:$V,$B23,'1.A-P6 DATA CD-3B ONLY'!$O:$O,'3-Contract Awards'!$X$2,'1.A-P6 DATA CD-3B ONLY'!$B:$B,$X$6,'1.A-P6 DATA CD-3B ONLY'!$Q:$Q,'3-Contract Awards'!$X$1,'1.A-P6 DATA CD-3B ONLY'!$G:$G,'3-Contract Awards'!$X$4)+SUMIFS('1.A-P6 DATA CD-3B ONLY'!AJ:AJ,'1.A-P6 DATA CD-3B ONLY'!$V:$V,$B23,'1.A-P6 DATA CD-3B ONLY'!$O:$O,'3-Contract Awards'!$X$2,'1.A-P6 DATA CD-3B ONLY'!$B:$B,$X$6,'1.A-P6 DATA CD-3B ONLY'!$Q:$Q,'3-Contract Awards'!$X$1,'1.A-P6 DATA CD-3B ONLY'!$G:$G,'3-Contract Awards'!$X$5)+SUMIFS('1.A-P6 DATA CD-3B ONLY'!AJ:AJ,'1.A-P6 DATA CD-3B ONLY'!$V:$V,$B23,'1.A-P6 DATA CD-3B ONLY'!$O:$O,'3-Contract Awards'!$X$2,'1.A-P6 DATA CD-3B ONLY'!$B:$B,$X$6,'1.A-P6 DATA CD-3B ONLY'!$Q:$Q,'3-Contract Awards'!$X$1,'1.A-P6 DATA CD-3B ONLY'!$G:$G,'3-Contract Awards'!$X$7)</f>
        <v>0</v>
      </c>
      <c r="L23" s="7">
        <f>SUMIFS('1.A-P6 DATA CD-3B ONLY'!AK:AK,'1.A-P6 DATA CD-3B ONLY'!$V:$V,$B23,'1.A-P6 DATA CD-3B ONLY'!$O:$O,'3-Contract Awards'!$X$2,'1.A-P6 DATA CD-3B ONLY'!$B:$B,$X$6,'1.A-P6 DATA CD-3B ONLY'!$Q:$Q,'3-Contract Awards'!$X$1,'1.A-P6 DATA CD-3B ONLY'!$G:$G,'3-Contract Awards'!$X$3)+SUMIFS('1.A-P6 DATA CD-3B ONLY'!AK:AK,'1.A-P6 DATA CD-3B ONLY'!$V:$V,$B23,'1.A-P6 DATA CD-3B ONLY'!$O:$O,'3-Contract Awards'!$X$2,'1.A-P6 DATA CD-3B ONLY'!$B:$B,$X$6,'1.A-P6 DATA CD-3B ONLY'!$Q:$Q,'3-Contract Awards'!$X$1,'1.A-P6 DATA CD-3B ONLY'!$G:$G,'3-Contract Awards'!$X$4)+SUMIFS('1.A-P6 DATA CD-3B ONLY'!AK:AK,'1.A-P6 DATA CD-3B ONLY'!$V:$V,$B23,'1.A-P6 DATA CD-3B ONLY'!$O:$O,'3-Contract Awards'!$X$2,'1.A-P6 DATA CD-3B ONLY'!$B:$B,$X$6,'1.A-P6 DATA CD-3B ONLY'!$Q:$Q,'3-Contract Awards'!$X$1,'1.A-P6 DATA CD-3B ONLY'!$G:$G,'3-Contract Awards'!$X$5)+SUMIFS('1.A-P6 DATA CD-3B ONLY'!AK:AK,'1.A-P6 DATA CD-3B ONLY'!$V:$V,$B23,'1.A-P6 DATA CD-3B ONLY'!$O:$O,'3-Contract Awards'!$X$2,'1.A-P6 DATA CD-3B ONLY'!$B:$B,$X$6,'1.A-P6 DATA CD-3B ONLY'!$Q:$Q,'3-Contract Awards'!$X$1,'1.A-P6 DATA CD-3B ONLY'!$G:$G,'3-Contract Awards'!$X$7)</f>
        <v>0</v>
      </c>
      <c r="M23" s="7">
        <f>SUMIFS('1.A-P6 DATA CD-3B ONLY'!AL:AL,'1.A-P6 DATA CD-3B ONLY'!$V:$V,$B23,'1.A-P6 DATA CD-3B ONLY'!$O:$O,'3-Contract Awards'!$X$2,'1.A-P6 DATA CD-3B ONLY'!$B:$B,$X$6,'1.A-P6 DATA CD-3B ONLY'!$Q:$Q,'3-Contract Awards'!$X$1,'1.A-P6 DATA CD-3B ONLY'!$G:$G,'3-Contract Awards'!$X$3)+SUMIFS('1.A-P6 DATA CD-3B ONLY'!AL:AL,'1.A-P6 DATA CD-3B ONLY'!$V:$V,$B23,'1.A-P6 DATA CD-3B ONLY'!$O:$O,'3-Contract Awards'!$X$2,'1.A-P6 DATA CD-3B ONLY'!$B:$B,$X$6,'1.A-P6 DATA CD-3B ONLY'!$Q:$Q,'3-Contract Awards'!$X$1,'1.A-P6 DATA CD-3B ONLY'!$G:$G,'3-Contract Awards'!$X$4)+SUMIFS('1.A-P6 DATA CD-3B ONLY'!AL:AL,'1.A-P6 DATA CD-3B ONLY'!$V:$V,$B23,'1.A-P6 DATA CD-3B ONLY'!$O:$O,'3-Contract Awards'!$X$2,'1.A-P6 DATA CD-3B ONLY'!$B:$B,$X$6,'1.A-P6 DATA CD-3B ONLY'!$Q:$Q,'3-Contract Awards'!$X$1,'1.A-P6 DATA CD-3B ONLY'!$G:$G,'3-Contract Awards'!$X$5)+SUMIFS('1.A-P6 DATA CD-3B ONLY'!AL:AL,'1.A-P6 DATA CD-3B ONLY'!$V:$V,$B23,'1.A-P6 DATA CD-3B ONLY'!$O:$O,'3-Contract Awards'!$X$2,'1.A-P6 DATA CD-3B ONLY'!$B:$B,$X$6,'1.A-P6 DATA CD-3B ONLY'!$Q:$Q,'3-Contract Awards'!$X$1,'1.A-P6 DATA CD-3B ONLY'!$G:$G,'3-Contract Awards'!$X$7)</f>
        <v>0</v>
      </c>
      <c r="N23" s="7">
        <f>SUMIFS('1.A-P6 DATA CD-3B ONLY'!AM:AM,'1.A-P6 DATA CD-3B ONLY'!$V:$V,$B23,'1.A-P6 DATA CD-3B ONLY'!$O:$O,'3-Contract Awards'!$X$2,'1.A-P6 DATA CD-3B ONLY'!$B:$B,$X$6,'1.A-P6 DATA CD-3B ONLY'!$Q:$Q,'3-Contract Awards'!$X$1,'1.A-P6 DATA CD-3B ONLY'!$G:$G,'3-Contract Awards'!$X$3)+SUMIFS('1.A-P6 DATA CD-3B ONLY'!AM:AM,'1.A-P6 DATA CD-3B ONLY'!$V:$V,$B23,'1.A-P6 DATA CD-3B ONLY'!$O:$O,'3-Contract Awards'!$X$2,'1.A-P6 DATA CD-3B ONLY'!$B:$B,$X$6,'1.A-P6 DATA CD-3B ONLY'!$Q:$Q,'3-Contract Awards'!$X$1,'1.A-P6 DATA CD-3B ONLY'!$G:$G,'3-Contract Awards'!$X$4)+SUMIFS('1.A-P6 DATA CD-3B ONLY'!AM:AM,'1.A-P6 DATA CD-3B ONLY'!$V:$V,$B23,'1.A-P6 DATA CD-3B ONLY'!$O:$O,'3-Contract Awards'!$X$2,'1.A-P6 DATA CD-3B ONLY'!$B:$B,$X$6,'1.A-P6 DATA CD-3B ONLY'!$Q:$Q,'3-Contract Awards'!$X$1,'1.A-P6 DATA CD-3B ONLY'!$G:$G,'3-Contract Awards'!$X$5)+SUMIFS('1.A-P6 DATA CD-3B ONLY'!AM:AM,'1.A-P6 DATA CD-3B ONLY'!$V:$V,$B23,'1.A-P6 DATA CD-3B ONLY'!$O:$O,'3-Contract Awards'!$X$2,'1.A-P6 DATA CD-3B ONLY'!$B:$B,$X$6,'1.A-P6 DATA CD-3B ONLY'!$Q:$Q,'3-Contract Awards'!$X$1,'1.A-P6 DATA CD-3B ONLY'!$G:$G,'3-Contract Awards'!$X$7)</f>
        <v>0</v>
      </c>
      <c r="O23" s="7">
        <f>SUMIFS('1.A-P6 DATA CD-3B ONLY'!AN:AN,'1.A-P6 DATA CD-3B ONLY'!$V:$V,$B23,'1.A-P6 DATA CD-3B ONLY'!$O:$O,'3-Contract Awards'!$X$2,'1.A-P6 DATA CD-3B ONLY'!$B:$B,$X$6,'1.A-P6 DATA CD-3B ONLY'!$Q:$Q,'3-Contract Awards'!$X$1,'1.A-P6 DATA CD-3B ONLY'!$G:$G,'3-Contract Awards'!$X$3)+SUMIFS('1.A-P6 DATA CD-3B ONLY'!AN:AN,'1.A-P6 DATA CD-3B ONLY'!$V:$V,$B23,'1.A-P6 DATA CD-3B ONLY'!$O:$O,'3-Contract Awards'!$X$2,'1.A-P6 DATA CD-3B ONLY'!$B:$B,$X$6,'1.A-P6 DATA CD-3B ONLY'!$Q:$Q,'3-Contract Awards'!$X$1,'1.A-P6 DATA CD-3B ONLY'!$G:$G,'3-Contract Awards'!$X$4)+SUMIFS('1.A-P6 DATA CD-3B ONLY'!AN:AN,'1.A-P6 DATA CD-3B ONLY'!$V:$V,$B23,'1.A-P6 DATA CD-3B ONLY'!$O:$O,'3-Contract Awards'!$X$2,'1.A-P6 DATA CD-3B ONLY'!$B:$B,$X$6,'1.A-P6 DATA CD-3B ONLY'!$Q:$Q,'3-Contract Awards'!$X$1,'1.A-P6 DATA CD-3B ONLY'!$G:$G,'3-Contract Awards'!$X$5)+SUMIFS('1.A-P6 DATA CD-3B ONLY'!AN:AN,'1.A-P6 DATA CD-3B ONLY'!$V:$V,$B23,'1.A-P6 DATA CD-3B ONLY'!$O:$O,'3-Contract Awards'!$X$2,'1.A-P6 DATA CD-3B ONLY'!$B:$B,$X$6,'1.A-P6 DATA CD-3B ONLY'!$Q:$Q,'3-Contract Awards'!$X$1,'1.A-P6 DATA CD-3B ONLY'!$G:$G,'3-Contract Awards'!$X$7)</f>
        <v>0</v>
      </c>
      <c r="P23" s="7">
        <f>SUMIFS('1.A-P6 DATA CD-3B ONLY'!AO:AO,'1.A-P6 DATA CD-3B ONLY'!$V:$V,$B23,'1.A-P6 DATA CD-3B ONLY'!$O:$O,'3-Contract Awards'!$X$2,'1.A-P6 DATA CD-3B ONLY'!$B:$B,$X$6,'1.A-P6 DATA CD-3B ONLY'!$Q:$Q,'3-Contract Awards'!$X$1,'1.A-P6 DATA CD-3B ONLY'!$G:$G,'3-Contract Awards'!$X$3)+SUMIFS('1.A-P6 DATA CD-3B ONLY'!AO:AO,'1.A-P6 DATA CD-3B ONLY'!$V:$V,$B23,'1.A-P6 DATA CD-3B ONLY'!$O:$O,'3-Contract Awards'!$X$2,'1.A-P6 DATA CD-3B ONLY'!$B:$B,$X$6,'1.A-P6 DATA CD-3B ONLY'!$Q:$Q,'3-Contract Awards'!$X$1,'1.A-P6 DATA CD-3B ONLY'!$G:$G,'3-Contract Awards'!$X$4)+SUMIFS('1.A-P6 DATA CD-3B ONLY'!AO:AO,'1.A-P6 DATA CD-3B ONLY'!$V:$V,$B23,'1.A-P6 DATA CD-3B ONLY'!$O:$O,'3-Contract Awards'!$X$2,'1.A-P6 DATA CD-3B ONLY'!$B:$B,$X$6,'1.A-P6 DATA CD-3B ONLY'!$Q:$Q,'3-Contract Awards'!$X$1,'1.A-P6 DATA CD-3B ONLY'!$G:$G,'3-Contract Awards'!$X$5)+SUMIFS('1.A-P6 DATA CD-3B ONLY'!AO:AO,'1.A-P6 DATA CD-3B ONLY'!$V:$V,$B23,'1.A-P6 DATA CD-3B ONLY'!$O:$O,'3-Contract Awards'!$X$2,'1.A-P6 DATA CD-3B ONLY'!$B:$B,$X$6,'1.A-P6 DATA CD-3B ONLY'!$Q:$Q,'3-Contract Awards'!$X$1,'1.A-P6 DATA CD-3B ONLY'!$G:$G,'3-Contract Awards'!$X$7)</f>
        <v>0</v>
      </c>
      <c r="Q23" s="7">
        <f>SUMIFS('1.A-P6 DATA CD-3B ONLY'!AP:AP,'1.A-P6 DATA CD-3B ONLY'!$V:$V,$B23,'1.A-P6 DATA CD-3B ONLY'!$O:$O,'3-Contract Awards'!$X$2,'1.A-P6 DATA CD-3B ONLY'!$B:$B,$X$6,'1.A-P6 DATA CD-3B ONLY'!$Q:$Q,'3-Contract Awards'!$X$1,'1.A-P6 DATA CD-3B ONLY'!$G:$G,'3-Contract Awards'!$X$3)+SUMIFS('1.A-P6 DATA CD-3B ONLY'!AP:AP,'1.A-P6 DATA CD-3B ONLY'!$V:$V,$B23,'1.A-P6 DATA CD-3B ONLY'!$O:$O,'3-Contract Awards'!$X$2,'1.A-P6 DATA CD-3B ONLY'!$B:$B,$X$6,'1.A-P6 DATA CD-3B ONLY'!$Q:$Q,'3-Contract Awards'!$X$1,'1.A-P6 DATA CD-3B ONLY'!$G:$G,'3-Contract Awards'!$X$4)+SUMIFS('1.A-P6 DATA CD-3B ONLY'!AP:AP,'1.A-P6 DATA CD-3B ONLY'!$V:$V,$B23,'1.A-P6 DATA CD-3B ONLY'!$O:$O,'3-Contract Awards'!$X$2,'1.A-P6 DATA CD-3B ONLY'!$B:$B,$X$6,'1.A-P6 DATA CD-3B ONLY'!$Q:$Q,'3-Contract Awards'!$X$1,'1.A-P6 DATA CD-3B ONLY'!$G:$G,'3-Contract Awards'!$X$5)+SUMIFS('1.A-P6 DATA CD-3B ONLY'!AP:AP,'1.A-P6 DATA CD-3B ONLY'!$V:$V,$B23,'1.A-P6 DATA CD-3B ONLY'!$O:$O,'3-Contract Awards'!$X$2,'1.A-P6 DATA CD-3B ONLY'!$B:$B,$X$6,'1.A-P6 DATA CD-3B ONLY'!$Q:$Q,'3-Contract Awards'!$X$1,'1.A-P6 DATA CD-3B ONLY'!$G:$G,'3-Contract Awards'!$X$7)</f>
        <v>0</v>
      </c>
      <c r="R23" s="7">
        <f>SUMIFS('1.A-P6 DATA CD-3B ONLY'!AQ:AQ,'1.A-P6 DATA CD-3B ONLY'!$V:$V,$B23,'1.A-P6 DATA CD-3B ONLY'!$O:$O,'3-Contract Awards'!$X$2,'1.A-P6 DATA CD-3B ONLY'!$B:$B,$X$6,'1.A-P6 DATA CD-3B ONLY'!$Q:$Q,'3-Contract Awards'!$X$1,'1.A-P6 DATA CD-3B ONLY'!$G:$G,'3-Contract Awards'!$X$3)+SUMIFS('1.A-P6 DATA CD-3B ONLY'!AQ:AQ,'1.A-P6 DATA CD-3B ONLY'!$V:$V,$B23,'1.A-P6 DATA CD-3B ONLY'!$O:$O,'3-Contract Awards'!$X$2,'1.A-P6 DATA CD-3B ONLY'!$B:$B,$X$6,'1.A-P6 DATA CD-3B ONLY'!$Q:$Q,'3-Contract Awards'!$X$1,'1.A-P6 DATA CD-3B ONLY'!$G:$G,'3-Contract Awards'!$X$4)+SUMIFS('1.A-P6 DATA CD-3B ONLY'!AQ:AQ,'1.A-P6 DATA CD-3B ONLY'!$V:$V,$B23,'1.A-P6 DATA CD-3B ONLY'!$O:$O,'3-Contract Awards'!$X$2,'1.A-P6 DATA CD-3B ONLY'!$B:$B,$X$6,'1.A-P6 DATA CD-3B ONLY'!$Q:$Q,'3-Contract Awards'!$X$1,'1.A-P6 DATA CD-3B ONLY'!$G:$G,'3-Contract Awards'!$X$5)+SUMIFS('1.A-P6 DATA CD-3B ONLY'!AQ:AQ,'1.A-P6 DATA CD-3B ONLY'!$V:$V,$B23,'1.A-P6 DATA CD-3B ONLY'!$O:$O,'3-Contract Awards'!$X$2,'1.A-P6 DATA CD-3B ONLY'!$B:$B,$X$6,'1.A-P6 DATA CD-3B ONLY'!$Q:$Q,'3-Contract Awards'!$X$1,'1.A-P6 DATA CD-3B ONLY'!$G:$G,'3-Contract Awards'!$X$7)</f>
        <v>0</v>
      </c>
      <c r="S23" s="7">
        <f>SUMIFS('1.A-P6 DATA CD-3B ONLY'!AR:AR,'1.A-P6 DATA CD-3B ONLY'!$V:$V,$B23,'1.A-P6 DATA CD-3B ONLY'!$O:$O,'3-Contract Awards'!$X$2,'1.A-P6 DATA CD-3B ONLY'!$B:$B,$X$6,'1.A-P6 DATA CD-3B ONLY'!$Q:$Q,'3-Contract Awards'!$X$1,'1.A-P6 DATA CD-3B ONLY'!$G:$G,'3-Contract Awards'!$X$3)+SUMIFS('1.A-P6 DATA CD-3B ONLY'!AR:AR,'1.A-P6 DATA CD-3B ONLY'!$V:$V,$B23,'1.A-P6 DATA CD-3B ONLY'!$O:$O,'3-Contract Awards'!$X$2,'1.A-P6 DATA CD-3B ONLY'!$B:$B,$X$6,'1.A-P6 DATA CD-3B ONLY'!$Q:$Q,'3-Contract Awards'!$X$1,'1.A-P6 DATA CD-3B ONLY'!$G:$G,'3-Contract Awards'!$X$4)+SUMIFS('1.A-P6 DATA CD-3B ONLY'!AR:AR,'1.A-P6 DATA CD-3B ONLY'!$V:$V,$B23,'1.A-P6 DATA CD-3B ONLY'!$O:$O,'3-Contract Awards'!$X$2,'1.A-P6 DATA CD-3B ONLY'!$B:$B,$X$6,'1.A-P6 DATA CD-3B ONLY'!$Q:$Q,'3-Contract Awards'!$X$1,'1.A-P6 DATA CD-3B ONLY'!$G:$G,'3-Contract Awards'!$X$5)+SUMIFS('1.A-P6 DATA CD-3B ONLY'!AR:AR,'1.A-P6 DATA CD-3B ONLY'!$V:$V,$B23,'1.A-P6 DATA CD-3B ONLY'!$O:$O,'3-Contract Awards'!$X$2,'1.A-P6 DATA CD-3B ONLY'!$B:$B,$X$6,'1.A-P6 DATA CD-3B ONLY'!$Q:$Q,'3-Contract Awards'!$X$1,'1.A-P6 DATA CD-3B ONLY'!$G:$G,'3-Contract Awards'!$X$7)</f>
        <v>0</v>
      </c>
      <c r="T23" s="7">
        <f>SUMIFS('1.A-P6 DATA CD-3B ONLY'!AS:AS,'1.A-P6 DATA CD-3B ONLY'!$V:$V,$B23,'1.A-P6 DATA CD-3B ONLY'!$O:$O,'3-Contract Awards'!$X$2,'1.A-P6 DATA CD-3B ONLY'!$B:$B,$X$6,'1.A-P6 DATA CD-3B ONLY'!$Q:$Q,'3-Contract Awards'!$X$1,'1.A-P6 DATA CD-3B ONLY'!$G:$G,'3-Contract Awards'!$X$3)+SUMIFS('1.A-P6 DATA CD-3B ONLY'!AS:AS,'1.A-P6 DATA CD-3B ONLY'!$V:$V,$B23,'1.A-P6 DATA CD-3B ONLY'!$O:$O,'3-Contract Awards'!$X$2,'1.A-P6 DATA CD-3B ONLY'!$B:$B,$X$6,'1.A-P6 DATA CD-3B ONLY'!$Q:$Q,'3-Contract Awards'!$X$1,'1.A-P6 DATA CD-3B ONLY'!$G:$G,'3-Contract Awards'!$X$4)+SUMIFS('1.A-P6 DATA CD-3B ONLY'!AS:AS,'1.A-P6 DATA CD-3B ONLY'!$V:$V,$B23,'1.A-P6 DATA CD-3B ONLY'!$O:$O,'3-Contract Awards'!$X$2,'1.A-P6 DATA CD-3B ONLY'!$B:$B,$X$6,'1.A-P6 DATA CD-3B ONLY'!$Q:$Q,'3-Contract Awards'!$X$1,'1.A-P6 DATA CD-3B ONLY'!$G:$G,'3-Contract Awards'!$X$5)+SUMIFS('1.A-P6 DATA CD-3B ONLY'!AS:AS,'1.A-P6 DATA CD-3B ONLY'!$V:$V,$B23,'1.A-P6 DATA CD-3B ONLY'!$O:$O,'3-Contract Awards'!$X$2,'1.A-P6 DATA CD-3B ONLY'!$B:$B,$X$6,'1.A-P6 DATA CD-3B ONLY'!$Q:$Q,'3-Contract Awards'!$X$1,'1.A-P6 DATA CD-3B ONLY'!$G:$G,'3-Contract Awards'!$X$7)</f>
        <v>0</v>
      </c>
    </row>
    <row r="24" spans="2:20" x14ac:dyDescent="0.25">
      <c r="B24" s="39" t="s">
        <v>222</v>
      </c>
      <c r="C24" s="7">
        <f t="shared" si="2"/>
        <v>0.01</v>
      </c>
      <c r="D24" s="7">
        <f>SUMIFS('1.A-P6 DATA CD-3B ONLY'!AC:AC,'1.A-P6 DATA CD-3B ONLY'!$V:$V,$B24,'1.A-P6 DATA CD-3B ONLY'!$O:$O,'3-Contract Awards'!$X$2,'1.A-P6 DATA CD-3B ONLY'!$B:$B,$X$6,'1.A-P6 DATA CD-3B ONLY'!$Q:$Q,'3-Contract Awards'!$X$1,'1.A-P6 DATA CD-3B ONLY'!$G:$G,'3-Contract Awards'!$X$3)+SUMIFS('1.A-P6 DATA CD-3B ONLY'!AC:AC,'1.A-P6 DATA CD-3B ONLY'!$V:$V,$B24,'1.A-P6 DATA CD-3B ONLY'!$O:$O,'3-Contract Awards'!$X$2,'1.A-P6 DATA CD-3B ONLY'!$B:$B,$X$6,'1.A-P6 DATA CD-3B ONLY'!$Q:$Q,'3-Contract Awards'!$X$1,'1.A-P6 DATA CD-3B ONLY'!$G:$G,'3-Contract Awards'!$X$4)+SUMIFS('1.A-P6 DATA CD-3B ONLY'!AC:AC,'1.A-P6 DATA CD-3B ONLY'!$V:$V,$B24,'1.A-P6 DATA CD-3B ONLY'!$O:$O,'3-Contract Awards'!$X$2,'1.A-P6 DATA CD-3B ONLY'!$B:$B,$X$6,'1.A-P6 DATA CD-3B ONLY'!$Q:$Q,'3-Contract Awards'!$X$1,'1.A-P6 DATA CD-3B ONLY'!$G:$G,'3-Contract Awards'!$X$5)+SUMIFS('1.A-P6 DATA CD-3B ONLY'!AC:AC,'1.A-P6 DATA CD-3B ONLY'!$V:$V,$B24,'1.A-P6 DATA CD-3B ONLY'!$O:$O,'3-Contract Awards'!$X$2,'1.A-P6 DATA CD-3B ONLY'!$B:$B,$X$6,'1.A-P6 DATA CD-3B ONLY'!$Q:$Q,'3-Contract Awards'!$X$1,'1.A-P6 DATA CD-3B ONLY'!$G:$G,'3-Contract Awards'!$X$7)</f>
        <v>0</v>
      </c>
      <c r="E24" s="7">
        <f>SUMIFS('1.A-P6 DATA CD-3B ONLY'!AD:AD,'1.A-P6 DATA CD-3B ONLY'!$V:$V,$B24,'1.A-P6 DATA CD-3B ONLY'!$O:$O,'3-Contract Awards'!$X$2,'1.A-P6 DATA CD-3B ONLY'!$B:$B,$X$6,'1.A-P6 DATA CD-3B ONLY'!$Q:$Q,'3-Contract Awards'!$X$1,'1.A-P6 DATA CD-3B ONLY'!$G:$G,'3-Contract Awards'!$X$3)+SUMIFS('1.A-P6 DATA CD-3B ONLY'!AD:AD,'1.A-P6 DATA CD-3B ONLY'!$V:$V,$B24,'1.A-P6 DATA CD-3B ONLY'!$O:$O,'3-Contract Awards'!$X$2,'1.A-P6 DATA CD-3B ONLY'!$B:$B,$X$6,'1.A-P6 DATA CD-3B ONLY'!$Q:$Q,'3-Contract Awards'!$X$1,'1.A-P6 DATA CD-3B ONLY'!$G:$G,'3-Contract Awards'!$X$4)+SUMIFS('1.A-P6 DATA CD-3B ONLY'!AD:AD,'1.A-P6 DATA CD-3B ONLY'!$V:$V,$B24,'1.A-P6 DATA CD-3B ONLY'!$O:$O,'3-Contract Awards'!$X$2,'1.A-P6 DATA CD-3B ONLY'!$B:$B,$X$6,'1.A-P6 DATA CD-3B ONLY'!$Q:$Q,'3-Contract Awards'!$X$1,'1.A-P6 DATA CD-3B ONLY'!$G:$G,'3-Contract Awards'!$X$5)+SUMIFS('1.A-P6 DATA CD-3B ONLY'!AD:AD,'1.A-P6 DATA CD-3B ONLY'!$V:$V,$B24,'1.A-P6 DATA CD-3B ONLY'!$O:$O,'3-Contract Awards'!$X$2,'1.A-P6 DATA CD-3B ONLY'!$B:$B,$X$6,'1.A-P6 DATA CD-3B ONLY'!$Q:$Q,'3-Contract Awards'!$X$1,'1.A-P6 DATA CD-3B ONLY'!$G:$G,'3-Contract Awards'!$X$7)</f>
        <v>0</v>
      </c>
      <c r="F24" s="7">
        <f>SUMIFS('1.A-P6 DATA CD-3B ONLY'!AE:AE,'1.A-P6 DATA CD-3B ONLY'!$V:$V,$B24,'1.A-P6 DATA CD-3B ONLY'!$O:$O,'3-Contract Awards'!$X$2,'1.A-P6 DATA CD-3B ONLY'!$B:$B,$X$6,'1.A-P6 DATA CD-3B ONLY'!$Q:$Q,'3-Contract Awards'!$X$1,'1.A-P6 DATA CD-3B ONLY'!$G:$G,'3-Contract Awards'!$X$3)+SUMIFS('1.A-P6 DATA CD-3B ONLY'!AE:AE,'1.A-P6 DATA CD-3B ONLY'!$V:$V,$B24,'1.A-P6 DATA CD-3B ONLY'!$O:$O,'3-Contract Awards'!$X$2,'1.A-P6 DATA CD-3B ONLY'!$B:$B,$X$6,'1.A-P6 DATA CD-3B ONLY'!$Q:$Q,'3-Contract Awards'!$X$1,'1.A-P6 DATA CD-3B ONLY'!$G:$G,'3-Contract Awards'!$X$4)+SUMIFS('1.A-P6 DATA CD-3B ONLY'!AE:AE,'1.A-P6 DATA CD-3B ONLY'!$V:$V,$B24,'1.A-P6 DATA CD-3B ONLY'!$O:$O,'3-Contract Awards'!$X$2,'1.A-P6 DATA CD-3B ONLY'!$B:$B,$X$6,'1.A-P6 DATA CD-3B ONLY'!$Q:$Q,'3-Contract Awards'!$X$1,'1.A-P6 DATA CD-3B ONLY'!$G:$G,'3-Contract Awards'!$X$5)+SUMIFS('1.A-P6 DATA CD-3B ONLY'!AE:AE,'1.A-P6 DATA CD-3B ONLY'!$V:$V,$B24,'1.A-P6 DATA CD-3B ONLY'!$O:$O,'3-Contract Awards'!$X$2,'1.A-P6 DATA CD-3B ONLY'!$B:$B,$X$6,'1.A-P6 DATA CD-3B ONLY'!$Q:$Q,'3-Contract Awards'!$X$1,'1.A-P6 DATA CD-3B ONLY'!$G:$G,'3-Contract Awards'!$X$7)</f>
        <v>0</v>
      </c>
      <c r="G24" s="7">
        <f>SUMIFS('1.A-P6 DATA CD-3B ONLY'!AF:AF,'1.A-P6 DATA CD-3B ONLY'!$V:$V,$B24,'1.A-P6 DATA CD-3B ONLY'!$O:$O,'3-Contract Awards'!$X$2,'1.A-P6 DATA CD-3B ONLY'!$B:$B,$X$6,'1.A-P6 DATA CD-3B ONLY'!$Q:$Q,'3-Contract Awards'!$X$1,'1.A-P6 DATA CD-3B ONLY'!$G:$G,'3-Contract Awards'!$X$3)+SUMIFS('1.A-P6 DATA CD-3B ONLY'!AF:AF,'1.A-P6 DATA CD-3B ONLY'!$V:$V,$B24,'1.A-P6 DATA CD-3B ONLY'!$O:$O,'3-Contract Awards'!$X$2,'1.A-P6 DATA CD-3B ONLY'!$B:$B,$X$6,'1.A-P6 DATA CD-3B ONLY'!$Q:$Q,'3-Contract Awards'!$X$1,'1.A-P6 DATA CD-3B ONLY'!$G:$G,'3-Contract Awards'!$X$4)+SUMIFS('1.A-P6 DATA CD-3B ONLY'!AF:AF,'1.A-P6 DATA CD-3B ONLY'!$V:$V,$B24,'1.A-P6 DATA CD-3B ONLY'!$O:$O,'3-Contract Awards'!$X$2,'1.A-P6 DATA CD-3B ONLY'!$B:$B,$X$6,'1.A-P6 DATA CD-3B ONLY'!$Q:$Q,'3-Contract Awards'!$X$1,'1.A-P6 DATA CD-3B ONLY'!$G:$G,'3-Contract Awards'!$X$5)+SUMIFS('1.A-P6 DATA CD-3B ONLY'!AF:AF,'1.A-P6 DATA CD-3B ONLY'!$V:$V,$B24,'1.A-P6 DATA CD-3B ONLY'!$O:$O,'3-Contract Awards'!$X$2,'1.A-P6 DATA CD-3B ONLY'!$B:$B,$X$6,'1.A-P6 DATA CD-3B ONLY'!$Q:$Q,'3-Contract Awards'!$X$1,'1.A-P6 DATA CD-3B ONLY'!$G:$G,'3-Contract Awards'!$X$7)</f>
        <v>0</v>
      </c>
      <c r="H24" s="7">
        <f>SUMIFS('1.A-P6 DATA CD-3B ONLY'!AG:AG,'1.A-P6 DATA CD-3B ONLY'!$V:$V,$B24,'1.A-P6 DATA CD-3B ONLY'!$O:$O,'3-Contract Awards'!$X$2,'1.A-P6 DATA CD-3B ONLY'!$B:$B,$X$6,'1.A-P6 DATA CD-3B ONLY'!$Q:$Q,'3-Contract Awards'!$X$1,'1.A-P6 DATA CD-3B ONLY'!$G:$G,'3-Contract Awards'!$X$3)+SUMIFS('1.A-P6 DATA CD-3B ONLY'!AG:AG,'1.A-P6 DATA CD-3B ONLY'!$V:$V,$B24,'1.A-P6 DATA CD-3B ONLY'!$O:$O,'3-Contract Awards'!$X$2,'1.A-P6 DATA CD-3B ONLY'!$B:$B,$X$6,'1.A-P6 DATA CD-3B ONLY'!$Q:$Q,'3-Contract Awards'!$X$1,'1.A-P6 DATA CD-3B ONLY'!$G:$G,'3-Contract Awards'!$X$4)+SUMIFS('1.A-P6 DATA CD-3B ONLY'!AG:AG,'1.A-P6 DATA CD-3B ONLY'!$V:$V,$B24,'1.A-P6 DATA CD-3B ONLY'!$O:$O,'3-Contract Awards'!$X$2,'1.A-P6 DATA CD-3B ONLY'!$B:$B,$X$6,'1.A-P6 DATA CD-3B ONLY'!$Q:$Q,'3-Contract Awards'!$X$1,'1.A-P6 DATA CD-3B ONLY'!$G:$G,'3-Contract Awards'!$X$5)+SUMIFS('1.A-P6 DATA CD-3B ONLY'!AG:AG,'1.A-P6 DATA CD-3B ONLY'!$V:$V,$B24,'1.A-P6 DATA CD-3B ONLY'!$O:$O,'3-Contract Awards'!$X$2,'1.A-P6 DATA CD-3B ONLY'!$B:$B,$X$6,'1.A-P6 DATA CD-3B ONLY'!$Q:$Q,'3-Contract Awards'!$X$1,'1.A-P6 DATA CD-3B ONLY'!$G:$G,'3-Contract Awards'!$X$7)</f>
        <v>0</v>
      </c>
      <c r="I24" s="7">
        <f>SUMIFS('1.A-P6 DATA CD-3B ONLY'!AH:AH,'1.A-P6 DATA CD-3B ONLY'!$V:$V,$B24,'1.A-P6 DATA CD-3B ONLY'!$O:$O,'3-Contract Awards'!$X$2,'1.A-P6 DATA CD-3B ONLY'!$B:$B,$X$6,'1.A-P6 DATA CD-3B ONLY'!$Q:$Q,'3-Contract Awards'!$X$1,'1.A-P6 DATA CD-3B ONLY'!$G:$G,'3-Contract Awards'!$X$3)+SUMIFS('1.A-P6 DATA CD-3B ONLY'!AH:AH,'1.A-P6 DATA CD-3B ONLY'!$V:$V,$B24,'1.A-P6 DATA CD-3B ONLY'!$O:$O,'3-Contract Awards'!$X$2,'1.A-P6 DATA CD-3B ONLY'!$B:$B,$X$6,'1.A-P6 DATA CD-3B ONLY'!$Q:$Q,'3-Contract Awards'!$X$1,'1.A-P6 DATA CD-3B ONLY'!$G:$G,'3-Contract Awards'!$X$4)+SUMIFS('1.A-P6 DATA CD-3B ONLY'!AH:AH,'1.A-P6 DATA CD-3B ONLY'!$V:$V,$B24,'1.A-P6 DATA CD-3B ONLY'!$O:$O,'3-Contract Awards'!$X$2,'1.A-P6 DATA CD-3B ONLY'!$B:$B,$X$6,'1.A-P6 DATA CD-3B ONLY'!$Q:$Q,'3-Contract Awards'!$X$1,'1.A-P6 DATA CD-3B ONLY'!$G:$G,'3-Contract Awards'!$X$5)+SUMIFS('1.A-P6 DATA CD-3B ONLY'!AH:AH,'1.A-P6 DATA CD-3B ONLY'!$V:$V,$B24,'1.A-P6 DATA CD-3B ONLY'!$O:$O,'3-Contract Awards'!$X$2,'1.A-P6 DATA CD-3B ONLY'!$B:$B,$X$6,'1.A-P6 DATA CD-3B ONLY'!$Q:$Q,'3-Contract Awards'!$X$1,'1.A-P6 DATA CD-3B ONLY'!$G:$G,'3-Contract Awards'!$X$7)</f>
        <v>0.01</v>
      </c>
      <c r="J24" s="7">
        <f>SUMIFS('1.A-P6 DATA CD-3B ONLY'!AI:AI,'1.A-P6 DATA CD-3B ONLY'!$V:$V,$B24,'1.A-P6 DATA CD-3B ONLY'!$O:$O,'3-Contract Awards'!$X$2,'1.A-P6 DATA CD-3B ONLY'!$B:$B,$X$6,'1.A-P6 DATA CD-3B ONLY'!$Q:$Q,'3-Contract Awards'!$X$1,'1.A-P6 DATA CD-3B ONLY'!$G:$G,'3-Contract Awards'!$X$3)+SUMIFS('1.A-P6 DATA CD-3B ONLY'!AI:AI,'1.A-P6 DATA CD-3B ONLY'!$V:$V,$B24,'1.A-P6 DATA CD-3B ONLY'!$O:$O,'3-Contract Awards'!$X$2,'1.A-P6 DATA CD-3B ONLY'!$B:$B,$X$6,'1.A-P6 DATA CD-3B ONLY'!$Q:$Q,'3-Contract Awards'!$X$1,'1.A-P6 DATA CD-3B ONLY'!$G:$G,'3-Contract Awards'!$X$4)+SUMIFS('1.A-P6 DATA CD-3B ONLY'!AI:AI,'1.A-P6 DATA CD-3B ONLY'!$V:$V,$B24,'1.A-P6 DATA CD-3B ONLY'!$O:$O,'3-Contract Awards'!$X$2,'1.A-P6 DATA CD-3B ONLY'!$B:$B,$X$6,'1.A-P6 DATA CD-3B ONLY'!$Q:$Q,'3-Contract Awards'!$X$1,'1.A-P6 DATA CD-3B ONLY'!$G:$G,'3-Contract Awards'!$X$5)+SUMIFS('1.A-P6 DATA CD-3B ONLY'!AI:AI,'1.A-P6 DATA CD-3B ONLY'!$V:$V,$B24,'1.A-P6 DATA CD-3B ONLY'!$O:$O,'3-Contract Awards'!$X$2,'1.A-P6 DATA CD-3B ONLY'!$B:$B,$X$6,'1.A-P6 DATA CD-3B ONLY'!$Q:$Q,'3-Contract Awards'!$X$1,'1.A-P6 DATA CD-3B ONLY'!$G:$G,'3-Contract Awards'!$X$7)</f>
        <v>0</v>
      </c>
      <c r="K24" s="7">
        <f>SUMIFS('1.A-P6 DATA CD-3B ONLY'!AJ:AJ,'1.A-P6 DATA CD-3B ONLY'!$V:$V,$B24,'1.A-P6 DATA CD-3B ONLY'!$O:$O,'3-Contract Awards'!$X$2,'1.A-P6 DATA CD-3B ONLY'!$B:$B,$X$6,'1.A-P6 DATA CD-3B ONLY'!$Q:$Q,'3-Contract Awards'!$X$1,'1.A-P6 DATA CD-3B ONLY'!$G:$G,'3-Contract Awards'!$X$3)+SUMIFS('1.A-P6 DATA CD-3B ONLY'!AJ:AJ,'1.A-P6 DATA CD-3B ONLY'!$V:$V,$B24,'1.A-P6 DATA CD-3B ONLY'!$O:$O,'3-Contract Awards'!$X$2,'1.A-P6 DATA CD-3B ONLY'!$B:$B,$X$6,'1.A-P6 DATA CD-3B ONLY'!$Q:$Q,'3-Contract Awards'!$X$1,'1.A-P6 DATA CD-3B ONLY'!$G:$G,'3-Contract Awards'!$X$4)+SUMIFS('1.A-P6 DATA CD-3B ONLY'!AJ:AJ,'1.A-P6 DATA CD-3B ONLY'!$V:$V,$B24,'1.A-P6 DATA CD-3B ONLY'!$O:$O,'3-Contract Awards'!$X$2,'1.A-P6 DATA CD-3B ONLY'!$B:$B,$X$6,'1.A-P6 DATA CD-3B ONLY'!$Q:$Q,'3-Contract Awards'!$X$1,'1.A-P6 DATA CD-3B ONLY'!$G:$G,'3-Contract Awards'!$X$5)+SUMIFS('1.A-P6 DATA CD-3B ONLY'!AJ:AJ,'1.A-P6 DATA CD-3B ONLY'!$V:$V,$B24,'1.A-P6 DATA CD-3B ONLY'!$O:$O,'3-Contract Awards'!$X$2,'1.A-P6 DATA CD-3B ONLY'!$B:$B,$X$6,'1.A-P6 DATA CD-3B ONLY'!$Q:$Q,'3-Contract Awards'!$X$1,'1.A-P6 DATA CD-3B ONLY'!$G:$G,'3-Contract Awards'!$X$7)</f>
        <v>0</v>
      </c>
      <c r="L24" s="7">
        <f>SUMIFS('1.A-P6 DATA CD-3B ONLY'!AK:AK,'1.A-P6 DATA CD-3B ONLY'!$V:$V,$B24,'1.A-P6 DATA CD-3B ONLY'!$O:$O,'3-Contract Awards'!$X$2,'1.A-P6 DATA CD-3B ONLY'!$B:$B,$X$6,'1.A-P6 DATA CD-3B ONLY'!$Q:$Q,'3-Contract Awards'!$X$1,'1.A-P6 DATA CD-3B ONLY'!$G:$G,'3-Contract Awards'!$X$3)+SUMIFS('1.A-P6 DATA CD-3B ONLY'!AK:AK,'1.A-P6 DATA CD-3B ONLY'!$V:$V,$B24,'1.A-P6 DATA CD-3B ONLY'!$O:$O,'3-Contract Awards'!$X$2,'1.A-P6 DATA CD-3B ONLY'!$B:$B,$X$6,'1.A-P6 DATA CD-3B ONLY'!$Q:$Q,'3-Contract Awards'!$X$1,'1.A-P6 DATA CD-3B ONLY'!$G:$G,'3-Contract Awards'!$X$4)+SUMIFS('1.A-P6 DATA CD-3B ONLY'!AK:AK,'1.A-P6 DATA CD-3B ONLY'!$V:$V,$B24,'1.A-P6 DATA CD-3B ONLY'!$O:$O,'3-Contract Awards'!$X$2,'1.A-P6 DATA CD-3B ONLY'!$B:$B,$X$6,'1.A-P6 DATA CD-3B ONLY'!$Q:$Q,'3-Contract Awards'!$X$1,'1.A-P6 DATA CD-3B ONLY'!$G:$G,'3-Contract Awards'!$X$5)+SUMIFS('1.A-P6 DATA CD-3B ONLY'!AK:AK,'1.A-P6 DATA CD-3B ONLY'!$V:$V,$B24,'1.A-P6 DATA CD-3B ONLY'!$O:$O,'3-Contract Awards'!$X$2,'1.A-P6 DATA CD-3B ONLY'!$B:$B,$X$6,'1.A-P6 DATA CD-3B ONLY'!$Q:$Q,'3-Contract Awards'!$X$1,'1.A-P6 DATA CD-3B ONLY'!$G:$G,'3-Contract Awards'!$X$7)</f>
        <v>0</v>
      </c>
      <c r="M24" s="7">
        <f>SUMIFS('1.A-P6 DATA CD-3B ONLY'!AL:AL,'1.A-P6 DATA CD-3B ONLY'!$V:$V,$B24,'1.A-P6 DATA CD-3B ONLY'!$O:$O,'3-Contract Awards'!$X$2,'1.A-P6 DATA CD-3B ONLY'!$B:$B,$X$6,'1.A-P6 DATA CD-3B ONLY'!$Q:$Q,'3-Contract Awards'!$X$1,'1.A-P6 DATA CD-3B ONLY'!$G:$G,'3-Contract Awards'!$X$3)+SUMIFS('1.A-P6 DATA CD-3B ONLY'!AL:AL,'1.A-P6 DATA CD-3B ONLY'!$V:$V,$B24,'1.A-P6 DATA CD-3B ONLY'!$O:$O,'3-Contract Awards'!$X$2,'1.A-P6 DATA CD-3B ONLY'!$B:$B,$X$6,'1.A-P6 DATA CD-3B ONLY'!$Q:$Q,'3-Contract Awards'!$X$1,'1.A-P6 DATA CD-3B ONLY'!$G:$G,'3-Contract Awards'!$X$4)+SUMIFS('1.A-P6 DATA CD-3B ONLY'!AL:AL,'1.A-P6 DATA CD-3B ONLY'!$V:$V,$B24,'1.A-P6 DATA CD-3B ONLY'!$O:$O,'3-Contract Awards'!$X$2,'1.A-P6 DATA CD-3B ONLY'!$B:$B,$X$6,'1.A-P6 DATA CD-3B ONLY'!$Q:$Q,'3-Contract Awards'!$X$1,'1.A-P6 DATA CD-3B ONLY'!$G:$G,'3-Contract Awards'!$X$5)+SUMIFS('1.A-P6 DATA CD-3B ONLY'!AL:AL,'1.A-P6 DATA CD-3B ONLY'!$V:$V,$B24,'1.A-P6 DATA CD-3B ONLY'!$O:$O,'3-Contract Awards'!$X$2,'1.A-P6 DATA CD-3B ONLY'!$B:$B,$X$6,'1.A-P6 DATA CD-3B ONLY'!$Q:$Q,'3-Contract Awards'!$X$1,'1.A-P6 DATA CD-3B ONLY'!$G:$G,'3-Contract Awards'!$X$7)</f>
        <v>0</v>
      </c>
      <c r="N24" s="7">
        <f>SUMIFS('1.A-P6 DATA CD-3B ONLY'!AM:AM,'1.A-P6 DATA CD-3B ONLY'!$V:$V,$B24,'1.A-P6 DATA CD-3B ONLY'!$O:$O,'3-Contract Awards'!$X$2,'1.A-P6 DATA CD-3B ONLY'!$B:$B,$X$6,'1.A-P6 DATA CD-3B ONLY'!$Q:$Q,'3-Contract Awards'!$X$1,'1.A-P6 DATA CD-3B ONLY'!$G:$G,'3-Contract Awards'!$X$3)+SUMIFS('1.A-P6 DATA CD-3B ONLY'!AM:AM,'1.A-P6 DATA CD-3B ONLY'!$V:$V,$B24,'1.A-P6 DATA CD-3B ONLY'!$O:$O,'3-Contract Awards'!$X$2,'1.A-P6 DATA CD-3B ONLY'!$B:$B,$X$6,'1.A-P6 DATA CD-3B ONLY'!$Q:$Q,'3-Contract Awards'!$X$1,'1.A-P6 DATA CD-3B ONLY'!$G:$G,'3-Contract Awards'!$X$4)+SUMIFS('1.A-P6 DATA CD-3B ONLY'!AM:AM,'1.A-P6 DATA CD-3B ONLY'!$V:$V,$B24,'1.A-P6 DATA CD-3B ONLY'!$O:$O,'3-Contract Awards'!$X$2,'1.A-P6 DATA CD-3B ONLY'!$B:$B,$X$6,'1.A-P6 DATA CD-3B ONLY'!$Q:$Q,'3-Contract Awards'!$X$1,'1.A-P6 DATA CD-3B ONLY'!$G:$G,'3-Contract Awards'!$X$5)+SUMIFS('1.A-P6 DATA CD-3B ONLY'!AM:AM,'1.A-P6 DATA CD-3B ONLY'!$V:$V,$B24,'1.A-P6 DATA CD-3B ONLY'!$O:$O,'3-Contract Awards'!$X$2,'1.A-P6 DATA CD-3B ONLY'!$B:$B,$X$6,'1.A-P6 DATA CD-3B ONLY'!$Q:$Q,'3-Contract Awards'!$X$1,'1.A-P6 DATA CD-3B ONLY'!$G:$G,'3-Contract Awards'!$X$7)</f>
        <v>0</v>
      </c>
      <c r="O24" s="7">
        <f>SUMIFS('1.A-P6 DATA CD-3B ONLY'!AN:AN,'1.A-P6 DATA CD-3B ONLY'!$V:$V,$B24,'1.A-P6 DATA CD-3B ONLY'!$O:$O,'3-Contract Awards'!$X$2,'1.A-P6 DATA CD-3B ONLY'!$B:$B,$X$6,'1.A-P6 DATA CD-3B ONLY'!$Q:$Q,'3-Contract Awards'!$X$1,'1.A-P6 DATA CD-3B ONLY'!$G:$G,'3-Contract Awards'!$X$3)+SUMIFS('1.A-P6 DATA CD-3B ONLY'!AN:AN,'1.A-P6 DATA CD-3B ONLY'!$V:$V,$B24,'1.A-P6 DATA CD-3B ONLY'!$O:$O,'3-Contract Awards'!$X$2,'1.A-P6 DATA CD-3B ONLY'!$B:$B,$X$6,'1.A-P6 DATA CD-3B ONLY'!$Q:$Q,'3-Contract Awards'!$X$1,'1.A-P6 DATA CD-3B ONLY'!$G:$G,'3-Contract Awards'!$X$4)+SUMIFS('1.A-P6 DATA CD-3B ONLY'!AN:AN,'1.A-P6 DATA CD-3B ONLY'!$V:$V,$B24,'1.A-P6 DATA CD-3B ONLY'!$O:$O,'3-Contract Awards'!$X$2,'1.A-P6 DATA CD-3B ONLY'!$B:$B,$X$6,'1.A-P6 DATA CD-3B ONLY'!$Q:$Q,'3-Contract Awards'!$X$1,'1.A-P6 DATA CD-3B ONLY'!$G:$G,'3-Contract Awards'!$X$5)+SUMIFS('1.A-P6 DATA CD-3B ONLY'!AN:AN,'1.A-P6 DATA CD-3B ONLY'!$V:$V,$B24,'1.A-P6 DATA CD-3B ONLY'!$O:$O,'3-Contract Awards'!$X$2,'1.A-P6 DATA CD-3B ONLY'!$B:$B,$X$6,'1.A-P6 DATA CD-3B ONLY'!$Q:$Q,'3-Contract Awards'!$X$1,'1.A-P6 DATA CD-3B ONLY'!$G:$G,'3-Contract Awards'!$X$7)</f>
        <v>0</v>
      </c>
      <c r="P24" s="7">
        <f>SUMIFS('1.A-P6 DATA CD-3B ONLY'!AO:AO,'1.A-P6 DATA CD-3B ONLY'!$V:$V,$B24,'1.A-P6 DATA CD-3B ONLY'!$O:$O,'3-Contract Awards'!$X$2,'1.A-P6 DATA CD-3B ONLY'!$B:$B,$X$6,'1.A-P6 DATA CD-3B ONLY'!$Q:$Q,'3-Contract Awards'!$X$1,'1.A-P6 DATA CD-3B ONLY'!$G:$G,'3-Contract Awards'!$X$3)+SUMIFS('1.A-P6 DATA CD-3B ONLY'!AO:AO,'1.A-P6 DATA CD-3B ONLY'!$V:$V,$B24,'1.A-P6 DATA CD-3B ONLY'!$O:$O,'3-Contract Awards'!$X$2,'1.A-P6 DATA CD-3B ONLY'!$B:$B,$X$6,'1.A-P6 DATA CD-3B ONLY'!$Q:$Q,'3-Contract Awards'!$X$1,'1.A-P6 DATA CD-3B ONLY'!$G:$G,'3-Contract Awards'!$X$4)+SUMIFS('1.A-P6 DATA CD-3B ONLY'!AO:AO,'1.A-P6 DATA CD-3B ONLY'!$V:$V,$B24,'1.A-P6 DATA CD-3B ONLY'!$O:$O,'3-Contract Awards'!$X$2,'1.A-P6 DATA CD-3B ONLY'!$B:$B,$X$6,'1.A-P6 DATA CD-3B ONLY'!$Q:$Q,'3-Contract Awards'!$X$1,'1.A-P6 DATA CD-3B ONLY'!$G:$G,'3-Contract Awards'!$X$5)+SUMIFS('1.A-P6 DATA CD-3B ONLY'!AO:AO,'1.A-P6 DATA CD-3B ONLY'!$V:$V,$B24,'1.A-P6 DATA CD-3B ONLY'!$O:$O,'3-Contract Awards'!$X$2,'1.A-P6 DATA CD-3B ONLY'!$B:$B,$X$6,'1.A-P6 DATA CD-3B ONLY'!$Q:$Q,'3-Contract Awards'!$X$1,'1.A-P6 DATA CD-3B ONLY'!$G:$G,'3-Contract Awards'!$X$7)</f>
        <v>0</v>
      </c>
      <c r="Q24" s="7">
        <f>SUMIFS('1.A-P6 DATA CD-3B ONLY'!AP:AP,'1.A-P6 DATA CD-3B ONLY'!$V:$V,$B24,'1.A-P6 DATA CD-3B ONLY'!$O:$O,'3-Contract Awards'!$X$2,'1.A-P6 DATA CD-3B ONLY'!$B:$B,$X$6,'1.A-P6 DATA CD-3B ONLY'!$Q:$Q,'3-Contract Awards'!$X$1,'1.A-P6 DATA CD-3B ONLY'!$G:$G,'3-Contract Awards'!$X$3)+SUMIFS('1.A-P6 DATA CD-3B ONLY'!AP:AP,'1.A-P6 DATA CD-3B ONLY'!$V:$V,$B24,'1.A-P6 DATA CD-3B ONLY'!$O:$O,'3-Contract Awards'!$X$2,'1.A-P6 DATA CD-3B ONLY'!$B:$B,$X$6,'1.A-P6 DATA CD-3B ONLY'!$Q:$Q,'3-Contract Awards'!$X$1,'1.A-P6 DATA CD-3B ONLY'!$G:$G,'3-Contract Awards'!$X$4)+SUMIFS('1.A-P6 DATA CD-3B ONLY'!AP:AP,'1.A-P6 DATA CD-3B ONLY'!$V:$V,$B24,'1.A-P6 DATA CD-3B ONLY'!$O:$O,'3-Contract Awards'!$X$2,'1.A-P6 DATA CD-3B ONLY'!$B:$B,$X$6,'1.A-P6 DATA CD-3B ONLY'!$Q:$Q,'3-Contract Awards'!$X$1,'1.A-P6 DATA CD-3B ONLY'!$G:$G,'3-Contract Awards'!$X$5)+SUMIFS('1.A-P6 DATA CD-3B ONLY'!AP:AP,'1.A-P6 DATA CD-3B ONLY'!$V:$V,$B24,'1.A-P6 DATA CD-3B ONLY'!$O:$O,'3-Contract Awards'!$X$2,'1.A-P6 DATA CD-3B ONLY'!$B:$B,$X$6,'1.A-P6 DATA CD-3B ONLY'!$Q:$Q,'3-Contract Awards'!$X$1,'1.A-P6 DATA CD-3B ONLY'!$G:$G,'3-Contract Awards'!$X$7)</f>
        <v>0</v>
      </c>
      <c r="R24" s="7">
        <f>SUMIFS('1.A-P6 DATA CD-3B ONLY'!AQ:AQ,'1.A-P6 DATA CD-3B ONLY'!$V:$V,$B24,'1.A-P6 DATA CD-3B ONLY'!$O:$O,'3-Contract Awards'!$X$2,'1.A-P6 DATA CD-3B ONLY'!$B:$B,$X$6,'1.A-P6 DATA CD-3B ONLY'!$Q:$Q,'3-Contract Awards'!$X$1,'1.A-P6 DATA CD-3B ONLY'!$G:$G,'3-Contract Awards'!$X$3)+SUMIFS('1.A-P6 DATA CD-3B ONLY'!AQ:AQ,'1.A-P6 DATA CD-3B ONLY'!$V:$V,$B24,'1.A-P6 DATA CD-3B ONLY'!$O:$O,'3-Contract Awards'!$X$2,'1.A-P6 DATA CD-3B ONLY'!$B:$B,$X$6,'1.A-P6 DATA CD-3B ONLY'!$Q:$Q,'3-Contract Awards'!$X$1,'1.A-P6 DATA CD-3B ONLY'!$G:$G,'3-Contract Awards'!$X$4)+SUMIFS('1.A-P6 DATA CD-3B ONLY'!AQ:AQ,'1.A-P6 DATA CD-3B ONLY'!$V:$V,$B24,'1.A-P6 DATA CD-3B ONLY'!$O:$O,'3-Contract Awards'!$X$2,'1.A-P6 DATA CD-3B ONLY'!$B:$B,$X$6,'1.A-P6 DATA CD-3B ONLY'!$Q:$Q,'3-Contract Awards'!$X$1,'1.A-P6 DATA CD-3B ONLY'!$G:$G,'3-Contract Awards'!$X$5)+SUMIFS('1.A-P6 DATA CD-3B ONLY'!AQ:AQ,'1.A-P6 DATA CD-3B ONLY'!$V:$V,$B24,'1.A-P6 DATA CD-3B ONLY'!$O:$O,'3-Contract Awards'!$X$2,'1.A-P6 DATA CD-3B ONLY'!$B:$B,$X$6,'1.A-P6 DATA CD-3B ONLY'!$Q:$Q,'3-Contract Awards'!$X$1,'1.A-P6 DATA CD-3B ONLY'!$G:$G,'3-Contract Awards'!$X$7)</f>
        <v>0</v>
      </c>
      <c r="S24" s="7">
        <f>SUMIFS('1.A-P6 DATA CD-3B ONLY'!AR:AR,'1.A-P6 DATA CD-3B ONLY'!$V:$V,$B24,'1.A-P6 DATA CD-3B ONLY'!$O:$O,'3-Contract Awards'!$X$2,'1.A-P6 DATA CD-3B ONLY'!$B:$B,$X$6,'1.A-P6 DATA CD-3B ONLY'!$Q:$Q,'3-Contract Awards'!$X$1,'1.A-P6 DATA CD-3B ONLY'!$G:$G,'3-Contract Awards'!$X$3)+SUMIFS('1.A-P6 DATA CD-3B ONLY'!AR:AR,'1.A-P6 DATA CD-3B ONLY'!$V:$V,$B24,'1.A-P6 DATA CD-3B ONLY'!$O:$O,'3-Contract Awards'!$X$2,'1.A-P6 DATA CD-3B ONLY'!$B:$B,$X$6,'1.A-P6 DATA CD-3B ONLY'!$Q:$Q,'3-Contract Awards'!$X$1,'1.A-P6 DATA CD-3B ONLY'!$G:$G,'3-Contract Awards'!$X$4)+SUMIFS('1.A-P6 DATA CD-3B ONLY'!AR:AR,'1.A-P6 DATA CD-3B ONLY'!$V:$V,$B24,'1.A-P6 DATA CD-3B ONLY'!$O:$O,'3-Contract Awards'!$X$2,'1.A-P6 DATA CD-3B ONLY'!$B:$B,$X$6,'1.A-P6 DATA CD-3B ONLY'!$Q:$Q,'3-Contract Awards'!$X$1,'1.A-P6 DATA CD-3B ONLY'!$G:$G,'3-Contract Awards'!$X$5)+SUMIFS('1.A-P6 DATA CD-3B ONLY'!AR:AR,'1.A-P6 DATA CD-3B ONLY'!$V:$V,$B24,'1.A-P6 DATA CD-3B ONLY'!$O:$O,'3-Contract Awards'!$X$2,'1.A-P6 DATA CD-3B ONLY'!$B:$B,$X$6,'1.A-P6 DATA CD-3B ONLY'!$Q:$Q,'3-Contract Awards'!$X$1,'1.A-P6 DATA CD-3B ONLY'!$G:$G,'3-Contract Awards'!$X$7)</f>
        <v>0</v>
      </c>
      <c r="T24" s="7">
        <f>SUMIFS('1.A-P6 DATA CD-3B ONLY'!AS:AS,'1.A-P6 DATA CD-3B ONLY'!$V:$V,$B24,'1.A-P6 DATA CD-3B ONLY'!$O:$O,'3-Contract Awards'!$X$2,'1.A-P6 DATA CD-3B ONLY'!$B:$B,$X$6,'1.A-P6 DATA CD-3B ONLY'!$Q:$Q,'3-Contract Awards'!$X$1,'1.A-P6 DATA CD-3B ONLY'!$G:$G,'3-Contract Awards'!$X$3)+SUMIFS('1.A-P6 DATA CD-3B ONLY'!AS:AS,'1.A-P6 DATA CD-3B ONLY'!$V:$V,$B24,'1.A-P6 DATA CD-3B ONLY'!$O:$O,'3-Contract Awards'!$X$2,'1.A-P6 DATA CD-3B ONLY'!$B:$B,$X$6,'1.A-P6 DATA CD-3B ONLY'!$Q:$Q,'3-Contract Awards'!$X$1,'1.A-P6 DATA CD-3B ONLY'!$G:$G,'3-Contract Awards'!$X$4)+SUMIFS('1.A-P6 DATA CD-3B ONLY'!AS:AS,'1.A-P6 DATA CD-3B ONLY'!$V:$V,$B24,'1.A-P6 DATA CD-3B ONLY'!$O:$O,'3-Contract Awards'!$X$2,'1.A-P6 DATA CD-3B ONLY'!$B:$B,$X$6,'1.A-P6 DATA CD-3B ONLY'!$Q:$Q,'3-Contract Awards'!$X$1,'1.A-P6 DATA CD-3B ONLY'!$G:$G,'3-Contract Awards'!$X$5)+SUMIFS('1.A-P6 DATA CD-3B ONLY'!AS:AS,'1.A-P6 DATA CD-3B ONLY'!$V:$V,$B24,'1.A-P6 DATA CD-3B ONLY'!$O:$O,'3-Contract Awards'!$X$2,'1.A-P6 DATA CD-3B ONLY'!$B:$B,$X$6,'1.A-P6 DATA CD-3B ONLY'!$Q:$Q,'3-Contract Awards'!$X$1,'1.A-P6 DATA CD-3B ONLY'!$G:$G,'3-Contract Awards'!$X$7)</f>
        <v>0</v>
      </c>
    </row>
    <row r="25" spans="2:20" x14ac:dyDescent="0.25">
      <c r="B25" s="39" t="s">
        <v>223</v>
      </c>
      <c r="C25" s="7">
        <f t="shared" si="2"/>
        <v>0.01</v>
      </c>
      <c r="D25" s="7">
        <f>SUMIFS('1.A-P6 DATA CD-3B ONLY'!AC:AC,'1.A-P6 DATA CD-3B ONLY'!$V:$V,$B25,'1.A-P6 DATA CD-3B ONLY'!$O:$O,'3-Contract Awards'!$X$2,'1.A-P6 DATA CD-3B ONLY'!$B:$B,$X$6,'1.A-P6 DATA CD-3B ONLY'!$Q:$Q,'3-Contract Awards'!$X$1,'1.A-P6 DATA CD-3B ONLY'!$G:$G,'3-Contract Awards'!$X$3)+SUMIFS('1.A-P6 DATA CD-3B ONLY'!AC:AC,'1.A-P6 DATA CD-3B ONLY'!$V:$V,$B25,'1.A-P6 DATA CD-3B ONLY'!$O:$O,'3-Contract Awards'!$X$2,'1.A-P6 DATA CD-3B ONLY'!$B:$B,$X$6,'1.A-P6 DATA CD-3B ONLY'!$Q:$Q,'3-Contract Awards'!$X$1,'1.A-P6 DATA CD-3B ONLY'!$G:$G,'3-Contract Awards'!$X$4)+SUMIFS('1.A-P6 DATA CD-3B ONLY'!AC:AC,'1.A-P6 DATA CD-3B ONLY'!$V:$V,$B25,'1.A-P6 DATA CD-3B ONLY'!$O:$O,'3-Contract Awards'!$X$2,'1.A-P6 DATA CD-3B ONLY'!$B:$B,$X$6,'1.A-P6 DATA CD-3B ONLY'!$Q:$Q,'3-Contract Awards'!$X$1,'1.A-P6 DATA CD-3B ONLY'!$G:$G,'3-Contract Awards'!$X$5)+SUMIFS('1.A-P6 DATA CD-3B ONLY'!AC:AC,'1.A-P6 DATA CD-3B ONLY'!$V:$V,$B25,'1.A-P6 DATA CD-3B ONLY'!$O:$O,'3-Contract Awards'!$X$2,'1.A-P6 DATA CD-3B ONLY'!$B:$B,$X$6,'1.A-P6 DATA CD-3B ONLY'!$Q:$Q,'3-Contract Awards'!$X$1,'1.A-P6 DATA CD-3B ONLY'!$G:$G,'3-Contract Awards'!$X$7)</f>
        <v>0</v>
      </c>
      <c r="E25" s="7">
        <f>SUMIFS('1.A-P6 DATA CD-3B ONLY'!AD:AD,'1.A-P6 DATA CD-3B ONLY'!$V:$V,$B25,'1.A-P6 DATA CD-3B ONLY'!$O:$O,'3-Contract Awards'!$X$2,'1.A-P6 DATA CD-3B ONLY'!$B:$B,$X$6,'1.A-P6 DATA CD-3B ONLY'!$Q:$Q,'3-Contract Awards'!$X$1,'1.A-P6 DATA CD-3B ONLY'!$G:$G,'3-Contract Awards'!$X$3)+SUMIFS('1.A-P6 DATA CD-3B ONLY'!AD:AD,'1.A-P6 DATA CD-3B ONLY'!$V:$V,$B25,'1.A-P6 DATA CD-3B ONLY'!$O:$O,'3-Contract Awards'!$X$2,'1.A-P6 DATA CD-3B ONLY'!$B:$B,$X$6,'1.A-P6 DATA CD-3B ONLY'!$Q:$Q,'3-Contract Awards'!$X$1,'1.A-P6 DATA CD-3B ONLY'!$G:$G,'3-Contract Awards'!$X$4)+SUMIFS('1.A-P6 DATA CD-3B ONLY'!AD:AD,'1.A-P6 DATA CD-3B ONLY'!$V:$V,$B25,'1.A-P6 DATA CD-3B ONLY'!$O:$O,'3-Contract Awards'!$X$2,'1.A-P6 DATA CD-3B ONLY'!$B:$B,$X$6,'1.A-P6 DATA CD-3B ONLY'!$Q:$Q,'3-Contract Awards'!$X$1,'1.A-P6 DATA CD-3B ONLY'!$G:$G,'3-Contract Awards'!$X$5)+SUMIFS('1.A-P6 DATA CD-3B ONLY'!AD:AD,'1.A-P6 DATA CD-3B ONLY'!$V:$V,$B25,'1.A-P6 DATA CD-3B ONLY'!$O:$O,'3-Contract Awards'!$X$2,'1.A-P6 DATA CD-3B ONLY'!$B:$B,$X$6,'1.A-P6 DATA CD-3B ONLY'!$Q:$Q,'3-Contract Awards'!$X$1,'1.A-P6 DATA CD-3B ONLY'!$G:$G,'3-Contract Awards'!$X$7)</f>
        <v>0</v>
      </c>
      <c r="F25" s="7">
        <f>SUMIFS('1.A-P6 DATA CD-3B ONLY'!AE:AE,'1.A-P6 DATA CD-3B ONLY'!$V:$V,$B25,'1.A-P6 DATA CD-3B ONLY'!$O:$O,'3-Contract Awards'!$X$2,'1.A-P6 DATA CD-3B ONLY'!$B:$B,$X$6,'1.A-P6 DATA CD-3B ONLY'!$Q:$Q,'3-Contract Awards'!$X$1,'1.A-P6 DATA CD-3B ONLY'!$G:$G,'3-Contract Awards'!$X$3)+SUMIFS('1.A-P6 DATA CD-3B ONLY'!AE:AE,'1.A-P6 DATA CD-3B ONLY'!$V:$V,$B25,'1.A-P6 DATA CD-3B ONLY'!$O:$O,'3-Contract Awards'!$X$2,'1.A-P6 DATA CD-3B ONLY'!$B:$B,$X$6,'1.A-P6 DATA CD-3B ONLY'!$Q:$Q,'3-Contract Awards'!$X$1,'1.A-P6 DATA CD-3B ONLY'!$G:$G,'3-Contract Awards'!$X$4)+SUMIFS('1.A-P6 DATA CD-3B ONLY'!AE:AE,'1.A-P6 DATA CD-3B ONLY'!$V:$V,$B25,'1.A-P6 DATA CD-3B ONLY'!$O:$O,'3-Contract Awards'!$X$2,'1.A-P6 DATA CD-3B ONLY'!$B:$B,$X$6,'1.A-P6 DATA CD-3B ONLY'!$Q:$Q,'3-Contract Awards'!$X$1,'1.A-P6 DATA CD-3B ONLY'!$G:$G,'3-Contract Awards'!$X$5)+SUMIFS('1.A-P6 DATA CD-3B ONLY'!AE:AE,'1.A-P6 DATA CD-3B ONLY'!$V:$V,$B25,'1.A-P6 DATA CD-3B ONLY'!$O:$O,'3-Contract Awards'!$X$2,'1.A-P6 DATA CD-3B ONLY'!$B:$B,$X$6,'1.A-P6 DATA CD-3B ONLY'!$Q:$Q,'3-Contract Awards'!$X$1,'1.A-P6 DATA CD-3B ONLY'!$G:$G,'3-Contract Awards'!$X$7)</f>
        <v>0</v>
      </c>
      <c r="G25" s="7">
        <f>SUMIFS('1.A-P6 DATA CD-3B ONLY'!AF:AF,'1.A-P6 DATA CD-3B ONLY'!$V:$V,$B25,'1.A-P6 DATA CD-3B ONLY'!$O:$O,'3-Contract Awards'!$X$2,'1.A-P6 DATA CD-3B ONLY'!$B:$B,$X$6,'1.A-P6 DATA CD-3B ONLY'!$Q:$Q,'3-Contract Awards'!$X$1,'1.A-P6 DATA CD-3B ONLY'!$G:$G,'3-Contract Awards'!$X$3)+SUMIFS('1.A-P6 DATA CD-3B ONLY'!AF:AF,'1.A-P6 DATA CD-3B ONLY'!$V:$V,$B25,'1.A-P6 DATA CD-3B ONLY'!$O:$O,'3-Contract Awards'!$X$2,'1.A-P6 DATA CD-3B ONLY'!$B:$B,$X$6,'1.A-P6 DATA CD-3B ONLY'!$Q:$Q,'3-Contract Awards'!$X$1,'1.A-P6 DATA CD-3B ONLY'!$G:$G,'3-Contract Awards'!$X$4)+SUMIFS('1.A-P6 DATA CD-3B ONLY'!AF:AF,'1.A-P6 DATA CD-3B ONLY'!$V:$V,$B25,'1.A-P6 DATA CD-3B ONLY'!$O:$O,'3-Contract Awards'!$X$2,'1.A-P6 DATA CD-3B ONLY'!$B:$B,$X$6,'1.A-P6 DATA CD-3B ONLY'!$Q:$Q,'3-Contract Awards'!$X$1,'1.A-P6 DATA CD-3B ONLY'!$G:$G,'3-Contract Awards'!$X$5)+SUMIFS('1.A-P6 DATA CD-3B ONLY'!AF:AF,'1.A-P6 DATA CD-3B ONLY'!$V:$V,$B25,'1.A-P6 DATA CD-3B ONLY'!$O:$O,'3-Contract Awards'!$X$2,'1.A-P6 DATA CD-3B ONLY'!$B:$B,$X$6,'1.A-P6 DATA CD-3B ONLY'!$Q:$Q,'3-Contract Awards'!$X$1,'1.A-P6 DATA CD-3B ONLY'!$G:$G,'3-Contract Awards'!$X$7)</f>
        <v>0</v>
      </c>
      <c r="H25" s="7">
        <f>SUMIFS('1.A-P6 DATA CD-3B ONLY'!AG:AG,'1.A-P6 DATA CD-3B ONLY'!$V:$V,$B25,'1.A-P6 DATA CD-3B ONLY'!$O:$O,'3-Contract Awards'!$X$2,'1.A-P6 DATA CD-3B ONLY'!$B:$B,$X$6,'1.A-P6 DATA CD-3B ONLY'!$Q:$Q,'3-Contract Awards'!$X$1,'1.A-P6 DATA CD-3B ONLY'!$G:$G,'3-Contract Awards'!$X$3)+SUMIFS('1.A-P6 DATA CD-3B ONLY'!AG:AG,'1.A-P6 DATA CD-3B ONLY'!$V:$V,$B25,'1.A-P6 DATA CD-3B ONLY'!$O:$O,'3-Contract Awards'!$X$2,'1.A-P6 DATA CD-3B ONLY'!$B:$B,$X$6,'1.A-P6 DATA CD-3B ONLY'!$Q:$Q,'3-Contract Awards'!$X$1,'1.A-P6 DATA CD-3B ONLY'!$G:$G,'3-Contract Awards'!$X$4)+SUMIFS('1.A-P6 DATA CD-3B ONLY'!AG:AG,'1.A-P6 DATA CD-3B ONLY'!$V:$V,$B25,'1.A-P6 DATA CD-3B ONLY'!$O:$O,'3-Contract Awards'!$X$2,'1.A-P6 DATA CD-3B ONLY'!$B:$B,$X$6,'1.A-P6 DATA CD-3B ONLY'!$Q:$Q,'3-Contract Awards'!$X$1,'1.A-P6 DATA CD-3B ONLY'!$G:$G,'3-Contract Awards'!$X$5)+SUMIFS('1.A-P6 DATA CD-3B ONLY'!AG:AG,'1.A-P6 DATA CD-3B ONLY'!$V:$V,$B25,'1.A-P6 DATA CD-3B ONLY'!$O:$O,'3-Contract Awards'!$X$2,'1.A-P6 DATA CD-3B ONLY'!$B:$B,$X$6,'1.A-P6 DATA CD-3B ONLY'!$Q:$Q,'3-Contract Awards'!$X$1,'1.A-P6 DATA CD-3B ONLY'!$G:$G,'3-Contract Awards'!$X$7)</f>
        <v>0</v>
      </c>
      <c r="I25" s="7">
        <f>SUMIFS('1.A-P6 DATA CD-3B ONLY'!AH:AH,'1.A-P6 DATA CD-3B ONLY'!$V:$V,$B25,'1.A-P6 DATA CD-3B ONLY'!$O:$O,'3-Contract Awards'!$X$2,'1.A-P6 DATA CD-3B ONLY'!$B:$B,$X$6,'1.A-P6 DATA CD-3B ONLY'!$Q:$Q,'3-Contract Awards'!$X$1,'1.A-P6 DATA CD-3B ONLY'!$G:$G,'3-Contract Awards'!$X$3)+SUMIFS('1.A-P6 DATA CD-3B ONLY'!AH:AH,'1.A-P6 DATA CD-3B ONLY'!$V:$V,$B25,'1.A-P6 DATA CD-3B ONLY'!$O:$O,'3-Contract Awards'!$X$2,'1.A-P6 DATA CD-3B ONLY'!$B:$B,$X$6,'1.A-P6 DATA CD-3B ONLY'!$Q:$Q,'3-Contract Awards'!$X$1,'1.A-P6 DATA CD-3B ONLY'!$G:$G,'3-Contract Awards'!$X$4)+SUMIFS('1.A-P6 DATA CD-3B ONLY'!AH:AH,'1.A-P6 DATA CD-3B ONLY'!$V:$V,$B25,'1.A-P6 DATA CD-3B ONLY'!$O:$O,'3-Contract Awards'!$X$2,'1.A-P6 DATA CD-3B ONLY'!$B:$B,$X$6,'1.A-P6 DATA CD-3B ONLY'!$Q:$Q,'3-Contract Awards'!$X$1,'1.A-P6 DATA CD-3B ONLY'!$G:$G,'3-Contract Awards'!$X$5)+SUMIFS('1.A-P6 DATA CD-3B ONLY'!AH:AH,'1.A-P6 DATA CD-3B ONLY'!$V:$V,$B25,'1.A-P6 DATA CD-3B ONLY'!$O:$O,'3-Contract Awards'!$X$2,'1.A-P6 DATA CD-3B ONLY'!$B:$B,$X$6,'1.A-P6 DATA CD-3B ONLY'!$Q:$Q,'3-Contract Awards'!$X$1,'1.A-P6 DATA CD-3B ONLY'!$G:$G,'3-Contract Awards'!$X$7)</f>
        <v>0</v>
      </c>
      <c r="J25" s="7">
        <f>SUMIFS('1.A-P6 DATA CD-3B ONLY'!AI:AI,'1.A-P6 DATA CD-3B ONLY'!$V:$V,$B25,'1.A-P6 DATA CD-3B ONLY'!$O:$O,'3-Contract Awards'!$X$2,'1.A-P6 DATA CD-3B ONLY'!$B:$B,$X$6,'1.A-P6 DATA CD-3B ONLY'!$Q:$Q,'3-Contract Awards'!$X$1,'1.A-P6 DATA CD-3B ONLY'!$G:$G,'3-Contract Awards'!$X$3)+SUMIFS('1.A-P6 DATA CD-3B ONLY'!AI:AI,'1.A-P6 DATA CD-3B ONLY'!$V:$V,$B25,'1.A-P6 DATA CD-3B ONLY'!$O:$O,'3-Contract Awards'!$X$2,'1.A-P6 DATA CD-3B ONLY'!$B:$B,$X$6,'1.A-P6 DATA CD-3B ONLY'!$Q:$Q,'3-Contract Awards'!$X$1,'1.A-P6 DATA CD-3B ONLY'!$G:$G,'3-Contract Awards'!$X$4)+SUMIFS('1.A-P6 DATA CD-3B ONLY'!AI:AI,'1.A-P6 DATA CD-3B ONLY'!$V:$V,$B25,'1.A-P6 DATA CD-3B ONLY'!$O:$O,'3-Contract Awards'!$X$2,'1.A-P6 DATA CD-3B ONLY'!$B:$B,$X$6,'1.A-P6 DATA CD-3B ONLY'!$Q:$Q,'3-Contract Awards'!$X$1,'1.A-P6 DATA CD-3B ONLY'!$G:$G,'3-Contract Awards'!$X$5)+SUMIFS('1.A-P6 DATA CD-3B ONLY'!AI:AI,'1.A-P6 DATA CD-3B ONLY'!$V:$V,$B25,'1.A-P6 DATA CD-3B ONLY'!$O:$O,'3-Contract Awards'!$X$2,'1.A-P6 DATA CD-3B ONLY'!$B:$B,$X$6,'1.A-P6 DATA CD-3B ONLY'!$Q:$Q,'3-Contract Awards'!$X$1,'1.A-P6 DATA CD-3B ONLY'!$G:$G,'3-Contract Awards'!$X$7)</f>
        <v>0.01</v>
      </c>
      <c r="K25" s="7">
        <f>SUMIFS('1.A-P6 DATA CD-3B ONLY'!AJ:AJ,'1.A-P6 DATA CD-3B ONLY'!$V:$V,$B25,'1.A-P6 DATA CD-3B ONLY'!$O:$O,'3-Contract Awards'!$X$2,'1.A-P6 DATA CD-3B ONLY'!$B:$B,$X$6,'1.A-P6 DATA CD-3B ONLY'!$Q:$Q,'3-Contract Awards'!$X$1,'1.A-P6 DATA CD-3B ONLY'!$G:$G,'3-Contract Awards'!$X$3)+SUMIFS('1.A-P6 DATA CD-3B ONLY'!AJ:AJ,'1.A-P6 DATA CD-3B ONLY'!$V:$V,$B25,'1.A-P6 DATA CD-3B ONLY'!$O:$O,'3-Contract Awards'!$X$2,'1.A-P6 DATA CD-3B ONLY'!$B:$B,$X$6,'1.A-P6 DATA CD-3B ONLY'!$Q:$Q,'3-Contract Awards'!$X$1,'1.A-P6 DATA CD-3B ONLY'!$G:$G,'3-Contract Awards'!$X$4)+SUMIFS('1.A-P6 DATA CD-3B ONLY'!AJ:AJ,'1.A-P6 DATA CD-3B ONLY'!$V:$V,$B25,'1.A-P6 DATA CD-3B ONLY'!$O:$O,'3-Contract Awards'!$X$2,'1.A-P6 DATA CD-3B ONLY'!$B:$B,$X$6,'1.A-P6 DATA CD-3B ONLY'!$Q:$Q,'3-Contract Awards'!$X$1,'1.A-P6 DATA CD-3B ONLY'!$G:$G,'3-Contract Awards'!$X$5)+SUMIFS('1.A-P6 DATA CD-3B ONLY'!AJ:AJ,'1.A-P6 DATA CD-3B ONLY'!$V:$V,$B25,'1.A-P6 DATA CD-3B ONLY'!$O:$O,'3-Contract Awards'!$X$2,'1.A-P6 DATA CD-3B ONLY'!$B:$B,$X$6,'1.A-P6 DATA CD-3B ONLY'!$Q:$Q,'3-Contract Awards'!$X$1,'1.A-P6 DATA CD-3B ONLY'!$G:$G,'3-Contract Awards'!$X$7)</f>
        <v>0</v>
      </c>
      <c r="L25" s="7">
        <f>SUMIFS('1.A-P6 DATA CD-3B ONLY'!AK:AK,'1.A-P6 DATA CD-3B ONLY'!$V:$V,$B25,'1.A-P6 DATA CD-3B ONLY'!$O:$O,'3-Contract Awards'!$X$2,'1.A-P6 DATA CD-3B ONLY'!$B:$B,$X$6,'1.A-P6 DATA CD-3B ONLY'!$Q:$Q,'3-Contract Awards'!$X$1,'1.A-P6 DATA CD-3B ONLY'!$G:$G,'3-Contract Awards'!$X$3)+SUMIFS('1.A-P6 DATA CD-3B ONLY'!AK:AK,'1.A-P6 DATA CD-3B ONLY'!$V:$V,$B25,'1.A-P6 DATA CD-3B ONLY'!$O:$O,'3-Contract Awards'!$X$2,'1.A-P6 DATA CD-3B ONLY'!$B:$B,$X$6,'1.A-P6 DATA CD-3B ONLY'!$Q:$Q,'3-Contract Awards'!$X$1,'1.A-P6 DATA CD-3B ONLY'!$G:$G,'3-Contract Awards'!$X$4)+SUMIFS('1.A-P6 DATA CD-3B ONLY'!AK:AK,'1.A-P6 DATA CD-3B ONLY'!$V:$V,$B25,'1.A-P6 DATA CD-3B ONLY'!$O:$O,'3-Contract Awards'!$X$2,'1.A-P6 DATA CD-3B ONLY'!$B:$B,$X$6,'1.A-P6 DATA CD-3B ONLY'!$Q:$Q,'3-Contract Awards'!$X$1,'1.A-P6 DATA CD-3B ONLY'!$G:$G,'3-Contract Awards'!$X$5)+SUMIFS('1.A-P6 DATA CD-3B ONLY'!AK:AK,'1.A-P6 DATA CD-3B ONLY'!$V:$V,$B25,'1.A-P6 DATA CD-3B ONLY'!$O:$O,'3-Contract Awards'!$X$2,'1.A-P6 DATA CD-3B ONLY'!$B:$B,$X$6,'1.A-P6 DATA CD-3B ONLY'!$Q:$Q,'3-Contract Awards'!$X$1,'1.A-P6 DATA CD-3B ONLY'!$G:$G,'3-Contract Awards'!$X$7)</f>
        <v>0</v>
      </c>
      <c r="M25" s="7">
        <f>SUMIFS('1.A-P6 DATA CD-3B ONLY'!AL:AL,'1.A-P6 DATA CD-3B ONLY'!$V:$V,$B25,'1.A-P6 DATA CD-3B ONLY'!$O:$O,'3-Contract Awards'!$X$2,'1.A-P6 DATA CD-3B ONLY'!$B:$B,$X$6,'1.A-P6 DATA CD-3B ONLY'!$Q:$Q,'3-Contract Awards'!$X$1,'1.A-P6 DATA CD-3B ONLY'!$G:$G,'3-Contract Awards'!$X$3)+SUMIFS('1.A-P6 DATA CD-3B ONLY'!AL:AL,'1.A-P6 DATA CD-3B ONLY'!$V:$V,$B25,'1.A-P6 DATA CD-3B ONLY'!$O:$O,'3-Contract Awards'!$X$2,'1.A-P6 DATA CD-3B ONLY'!$B:$B,$X$6,'1.A-P6 DATA CD-3B ONLY'!$Q:$Q,'3-Contract Awards'!$X$1,'1.A-P6 DATA CD-3B ONLY'!$G:$G,'3-Contract Awards'!$X$4)+SUMIFS('1.A-P6 DATA CD-3B ONLY'!AL:AL,'1.A-P6 DATA CD-3B ONLY'!$V:$V,$B25,'1.A-P6 DATA CD-3B ONLY'!$O:$O,'3-Contract Awards'!$X$2,'1.A-P6 DATA CD-3B ONLY'!$B:$B,$X$6,'1.A-P6 DATA CD-3B ONLY'!$Q:$Q,'3-Contract Awards'!$X$1,'1.A-P6 DATA CD-3B ONLY'!$G:$G,'3-Contract Awards'!$X$5)+SUMIFS('1.A-P6 DATA CD-3B ONLY'!AL:AL,'1.A-P6 DATA CD-3B ONLY'!$V:$V,$B25,'1.A-P6 DATA CD-3B ONLY'!$O:$O,'3-Contract Awards'!$X$2,'1.A-P6 DATA CD-3B ONLY'!$B:$B,$X$6,'1.A-P6 DATA CD-3B ONLY'!$Q:$Q,'3-Contract Awards'!$X$1,'1.A-P6 DATA CD-3B ONLY'!$G:$G,'3-Contract Awards'!$X$7)</f>
        <v>0</v>
      </c>
      <c r="N25" s="7">
        <f>SUMIFS('1.A-P6 DATA CD-3B ONLY'!AM:AM,'1.A-P6 DATA CD-3B ONLY'!$V:$V,$B25,'1.A-P6 DATA CD-3B ONLY'!$O:$O,'3-Contract Awards'!$X$2,'1.A-P6 DATA CD-3B ONLY'!$B:$B,$X$6,'1.A-P6 DATA CD-3B ONLY'!$Q:$Q,'3-Contract Awards'!$X$1,'1.A-P6 DATA CD-3B ONLY'!$G:$G,'3-Contract Awards'!$X$3)+SUMIFS('1.A-P6 DATA CD-3B ONLY'!AM:AM,'1.A-P6 DATA CD-3B ONLY'!$V:$V,$B25,'1.A-P6 DATA CD-3B ONLY'!$O:$O,'3-Contract Awards'!$X$2,'1.A-P6 DATA CD-3B ONLY'!$B:$B,$X$6,'1.A-P6 DATA CD-3B ONLY'!$Q:$Q,'3-Contract Awards'!$X$1,'1.A-P6 DATA CD-3B ONLY'!$G:$G,'3-Contract Awards'!$X$4)+SUMIFS('1.A-P6 DATA CD-3B ONLY'!AM:AM,'1.A-P6 DATA CD-3B ONLY'!$V:$V,$B25,'1.A-P6 DATA CD-3B ONLY'!$O:$O,'3-Contract Awards'!$X$2,'1.A-P6 DATA CD-3B ONLY'!$B:$B,$X$6,'1.A-P6 DATA CD-3B ONLY'!$Q:$Q,'3-Contract Awards'!$X$1,'1.A-P6 DATA CD-3B ONLY'!$G:$G,'3-Contract Awards'!$X$5)+SUMIFS('1.A-P6 DATA CD-3B ONLY'!AM:AM,'1.A-P6 DATA CD-3B ONLY'!$V:$V,$B25,'1.A-P6 DATA CD-3B ONLY'!$O:$O,'3-Contract Awards'!$X$2,'1.A-P6 DATA CD-3B ONLY'!$B:$B,$X$6,'1.A-P6 DATA CD-3B ONLY'!$Q:$Q,'3-Contract Awards'!$X$1,'1.A-P6 DATA CD-3B ONLY'!$G:$G,'3-Contract Awards'!$X$7)</f>
        <v>0</v>
      </c>
      <c r="O25" s="7">
        <f>SUMIFS('1.A-P6 DATA CD-3B ONLY'!AN:AN,'1.A-P6 DATA CD-3B ONLY'!$V:$V,$B25,'1.A-P6 DATA CD-3B ONLY'!$O:$O,'3-Contract Awards'!$X$2,'1.A-P6 DATA CD-3B ONLY'!$B:$B,$X$6,'1.A-P6 DATA CD-3B ONLY'!$Q:$Q,'3-Contract Awards'!$X$1,'1.A-P6 DATA CD-3B ONLY'!$G:$G,'3-Contract Awards'!$X$3)+SUMIFS('1.A-P6 DATA CD-3B ONLY'!AN:AN,'1.A-P6 DATA CD-3B ONLY'!$V:$V,$B25,'1.A-P6 DATA CD-3B ONLY'!$O:$O,'3-Contract Awards'!$X$2,'1.A-P6 DATA CD-3B ONLY'!$B:$B,$X$6,'1.A-P6 DATA CD-3B ONLY'!$Q:$Q,'3-Contract Awards'!$X$1,'1.A-P6 DATA CD-3B ONLY'!$G:$G,'3-Contract Awards'!$X$4)+SUMIFS('1.A-P6 DATA CD-3B ONLY'!AN:AN,'1.A-P6 DATA CD-3B ONLY'!$V:$V,$B25,'1.A-P6 DATA CD-3B ONLY'!$O:$O,'3-Contract Awards'!$X$2,'1.A-P6 DATA CD-3B ONLY'!$B:$B,$X$6,'1.A-P6 DATA CD-3B ONLY'!$Q:$Q,'3-Contract Awards'!$X$1,'1.A-P6 DATA CD-3B ONLY'!$G:$G,'3-Contract Awards'!$X$5)+SUMIFS('1.A-P6 DATA CD-3B ONLY'!AN:AN,'1.A-P6 DATA CD-3B ONLY'!$V:$V,$B25,'1.A-P6 DATA CD-3B ONLY'!$O:$O,'3-Contract Awards'!$X$2,'1.A-P6 DATA CD-3B ONLY'!$B:$B,$X$6,'1.A-P6 DATA CD-3B ONLY'!$Q:$Q,'3-Contract Awards'!$X$1,'1.A-P6 DATA CD-3B ONLY'!$G:$G,'3-Contract Awards'!$X$7)</f>
        <v>0</v>
      </c>
      <c r="P25" s="7">
        <f>SUMIFS('1.A-P6 DATA CD-3B ONLY'!AO:AO,'1.A-P6 DATA CD-3B ONLY'!$V:$V,$B25,'1.A-P6 DATA CD-3B ONLY'!$O:$O,'3-Contract Awards'!$X$2,'1.A-P6 DATA CD-3B ONLY'!$B:$B,$X$6,'1.A-P6 DATA CD-3B ONLY'!$Q:$Q,'3-Contract Awards'!$X$1,'1.A-P6 DATA CD-3B ONLY'!$G:$G,'3-Contract Awards'!$X$3)+SUMIFS('1.A-P6 DATA CD-3B ONLY'!AO:AO,'1.A-P6 DATA CD-3B ONLY'!$V:$V,$B25,'1.A-P6 DATA CD-3B ONLY'!$O:$O,'3-Contract Awards'!$X$2,'1.A-P6 DATA CD-3B ONLY'!$B:$B,$X$6,'1.A-P6 DATA CD-3B ONLY'!$Q:$Q,'3-Contract Awards'!$X$1,'1.A-P6 DATA CD-3B ONLY'!$G:$G,'3-Contract Awards'!$X$4)+SUMIFS('1.A-P6 DATA CD-3B ONLY'!AO:AO,'1.A-P6 DATA CD-3B ONLY'!$V:$V,$B25,'1.A-P6 DATA CD-3B ONLY'!$O:$O,'3-Contract Awards'!$X$2,'1.A-P6 DATA CD-3B ONLY'!$B:$B,$X$6,'1.A-P6 DATA CD-3B ONLY'!$Q:$Q,'3-Contract Awards'!$X$1,'1.A-P6 DATA CD-3B ONLY'!$G:$G,'3-Contract Awards'!$X$5)+SUMIFS('1.A-P6 DATA CD-3B ONLY'!AO:AO,'1.A-P6 DATA CD-3B ONLY'!$V:$V,$B25,'1.A-P6 DATA CD-3B ONLY'!$O:$O,'3-Contract Awards'!$X$2,'1.A-P6 DATA CD-3B ONLY'!$B:$B,$X$6,'1.A-P6 DATA CD-3B ONLY'!$Q:$Q,'3-Contract Awards'!$X$1,'1.A-P6 DATA CD-3B ONLY'!$G:$G,'3-Contract Awards'!$X$7)</f>
        <v>0</v>
      </c>
      <c r="Q25" s="7">
        <f>SUMIFS('1.A-P6 DATA CD-3B ONLY'!AP:AP,'1.A-P6 DATA CD-3B ONLY'!$V:$V,$B25,'1.A-P6 DATA CD-3B ONLY'!$O:$O,'3-Contract Awards'!$X$2,'1.A-P6 DATA CD-3B ONLY'!$B:$B,$X$6,'1.A-P6 DATA CD-3B ONLY'!$Q:$Q,'3-Contract Awards'!$X$1,'1.A-P6 DATA CD-3B ONLY'!$G:$G,'3-Contract Awards'!$X$3)+SUMIFS('1.A-P6 DATA CD-3B ONLY'!AP:AP,'1.A-P6 DATA CD-3B ONLY'!$V:$V,$B25,'1.A-P6 DATA CD-3B ONLY'!$O:$O,'3-Contract Awards'!$X$2,'1.A-P6 DATA CD-3B ONLY'!$B:$B,$X$6,'1.A-P6 DATA CD-3B ONLY'!$Q:$Q,'3-Contract Awards'!$X$1,'1.A-P6 DATA CD-3B ONLY'!$G:$G,'3-Contract Awards'!$X$4)+SUMIFS('1.A-P6 DATA CD-3B ONLY'!AP:AP,'1.A-P6 DATA CD-3B ONLY'!$V:$V,$B25,'1.A-P6 DATA CD-3B ONLY'!$O:$O,'3-Contract Awards'!$X$2,'1.A-P6 DATA CD-3B ONLY'!$B:$B,$X$6,'1.A-P6 DATA CD-3B ONLY'!$Q:$Q,'3-Contract Awards'!$X$1,'1.A-P6 DATA CD-3B ONLY'!$G:$G,'3-Contract Awards'!$X$5)+SUMIFS('1.A-P6 DATA CD-3B ONLY'!AP:AP,'1.A-P6 DATA CD-3B ONLY'!$V:$V,$B25,'1.A-P6 DATA CD-3B ONLY'!$O:$O,'3-Contract Awards'!$X$2,'1.A-P6 DATA CD-3B ONLY'!$B:$B,$X$6,'1.A-P6 DATA CD-3B ONLY'!$Q:$Q,'3-Contract Awards'!$X$1,'1.A-P6 DATA CD-3B ONLY'!$G:$G,'3-Contract Awards'!$X$7)</f>
        <v>0</v>
      </c>
      <c r="R25" s="7">
        <f>SUMIFS('1.A-P6 DATA CD-3B ONLY'!AQ:AQ,'1.A-P6 DATA CD-3B ONLY'!$V:$V,$B25,'1.A-P6 DATA CD-3B ONLY'!$O:$O,'3-Contract Awards'!$X$2,'1.A-P6 DATA CD-3B ONLY'!$B:$B,$X$6,'1.A-P6 DATA CD-3B ONLY'!$Q:$Q,'3-Contract Awards'!$X$1,'1.A-P6 DATA CD-3B ONLY'!$G:$G,'3-Contract Awards'!$X$3)+SUMIFS('1.A-P6 DATA CD-3B ONLY'!AQ:AQ,'1.A-P6 DATA CD-3B ONLY'!$V:$V,$B25,'1.A-P6 DATA CD-3B ONLY'!$O:$O,'3-Contract Awards'!$X$2,'1.A-P6 DATA CD-3B ONLY'!$B:$B,$X$6,'1.A-P6 DATA CD-3B ONLY'!$Q:$Q,'3-Contract Awards'!$X$1,'1.A-P6 DATA CD-3B ONLY'!$G:$G,'3-Contract Awards'!$X$4)+SUMIFS('1.A-P6 DATA CD-3B ONLY'!AQ:AQ,'1.A-P6 DATA CD-3B ONLY'!$V:$V,$B25,'1.A-P6 DATA CD-3B ONLY'!$O:$O,'3-Contract Awards'!$X$2,'1.A-P6 DATA CD-3B ONLY'!$B:$B,$X$6,'1.A-P6 DATA CD-3B ONLY'!$Q:$Q,'3-Contract Awards'!$X$1,'1.A-P6 DATA CD-3B ONLY'!$G:$G,'3-Contract Awards'!$X$5)+SUMIFS('1.A-P6 DATA CD-3B ONLY'!AQ:AQ,'1.A-P6 DATA CD-3B ONLY'!$V:$V,$B25,'1.A-P6 DATA CD-3B ONLY'!$O:$O,'3-Contract Awards'!$X$2,'1.A-P6 DATA CD-3B ONLY'!$B:$B,$X$6,'1.A-P6 DATA CD-3B ONLY'!$Q:$Q,'3-Contract Awards'!$X$1,'1.A-P6 DATA CD-3B ONLY'!$G:$G,'3-Contract Awards'!$X$7)</f>
        <v>0</v>
      </c>
      <c r="S25" s="7">
        <f>SUMIFS('1.A-P6 DATA CD-3B ONLY'!AR:AR,'1.A-P6 DATA CD-3B ONLY'!$V:$V,$B25,'1.A-P6 DATA CD-3B ONLY'!$O:$O,'3-Contract Awards'!$X$2,'1.A-P6 DATA CD-3B ONLY'!$B:$B,$X$6,'1.A-P6 DATA CD-3B ONLY'!$Q:$Q,'3-Contract Awards'!$X$1,'1.A-P6 DATA CD-3B ONLY'!$G:$G,'3-Contract Awards'!$X$3)+SUMIFS('1.A-P6 DATA CD-3B ONLY'!AR:AR,'1.A-P6 DATA CD-3B ONLY'!$V:$V,$B25,'1.A-P6 DATA CD-3B ONLY'!$O:$O,'3-Contract Awards'!$X$2,'1.A-P6 DATA CD-3B ONLY'!$B:$B,$X$6,'1.A-P6 DATA CD-3B ONLY'!$Q:$Q,'3-Contract Awards'!$X$1,'1.A-P6 DATA CD-3B ONLY'!$G:$G,'3-Contract Awards'!$X$4)+SUMIFS('1.A-P6 DATA CD-3B ONLY'!AR:AR,'1.A-P6 DATA CD-3B ONLY'!$V:$V,$B25,'1.A-P6 DATA CD-3B ONLY'!$O:$O,'3-Contract Awards'!$X$2,'1.A-P6 DATA CD-3B ONLY'!$B:$B,$X$6,'1.A-P6 DATA CD-3B ONLY'!$Q:$Q,'3-Contract Awards'!$X$1,'1.A-P6 DATA CD-3B ONLY'!$G:$G,'3-Contract Awards'!$X$5)+SUMIFS('1.A-P6 DATA CD-3B ONLY'!AR:AR,'1.A-P6 DATA CD-3B ONLY'!$V:$V,$B25,'1.A-P6 DATA CD-3B ONLY'!$O:$O,'3-Contract Awards'!$X$2,'1.A-P6 DATA CD-3B ONLY'!$B:$B,$X$6,'1.A-P6 DATA CD-3B ONLY'!$Q:$Q,'3-Contract Awards'!$X$1,'1.A-P6 DATA CD-3B ONLY'!$G:$G,'3-Contract Awards'!$X$7)</f>
        <v>0</v>
      </c>
      <c r="T25" s="7">
        <f>SUMIFS('1.A-P6 DATA CD-3B ONLY'!AS:AS,'1.A-P6 DATA CD-3B ONLY'!$V:$V,$B25,'1.A-P6 DATA CD-3B ONLY'!$O:$O,'3-Contract Awards'!$X$2,'1.A-P6 DATA CD-3B ONLY'!$B:$B,$X$6,'1.A-P6 DATA CD-3B ONLY'!$Q:$Q,'3-Contract Awards'!$X$1,'1.A-P6 DATA CD-3B ONLY'!$G:$G,'3-Contract Awards'!$X$3)+SUMIFS('1.A-P6 DATA CD-3B ONLY'!AS:AS,'1.A-P6 DATA CD-3B ONLY'!$V:$V,$B25,'1.A-P6 DATA CD-3B ONLY'!$O:$O,'3-Contract Awards'!$X$2,'1.A-P6 DATA CD-3B ONLY'!$B:$B,$X$6,'1.A-P6 DATA CD-3B ONLY'!$Q:$Q,'3-Contract Awards'!$X$1,'1.A-P6 DATA CD-3B ONLY'!$G:$G,'3-Contract Awards'!$X$4)+SUMIFS('1.A-P6 DATA CD-3B ONLY'!AS:AS,'1.A-P6 DATA CD-3B ONLY'!$V:$V,$B25,'1.A-P6 DATA CD-3B ONLY'!$O:$O,'3-Contract Awards'!$X$2,'1.A-P6 DATA CD-3B ONLY'!$B:$B,$X$6,'1.A-P6 DATA CD-3B ONLY'!$Q:$Q,'3-Contract Awards'!$X$1,'1.A-P6 DATA CD-3B ONLY'!$G:$G,'3-Contract Awards'!$X$5)+SUMIFS('1.A-P6 DATA CD-3B ONLY'!AS:AS,'1.A-P6 DATA CD-3B ONLY'!$V:$V,$B25,'1.A-P6 DATA CD-3B ONLY'!$O:$O,'3-Contract Awards'!$X$2,'1.A-P6 DATA CD-3B ONLY'!$B:$B,$X$6,'1.A-P6 DATA CD-3B ONLY'!$Q:$Q,'3-Contract Awards'!$X$1,'1.A-P6 DATA CD-3B ONLY'!$G:$G,'3-Contract Awards'!$X$7)</f>
        <v>0</v>
      </c>
    </row>
    <row r="26" spans="2:20" x14ac:dyDescent="0.25">
      <c r="B26" s="39" t="s">
        <v>224</v>
      </c>
      <c r="C26" s="7">
        <f t="shared" si="2"/>
        <v>0.01</v>
      </c>
      <c r="D26" s="7">
        <f>SUMIFS('1.A-P6 DATA CD-3B ONLY'!AC:AC,'1.A-P6 DATA CD-3B ONLY'!$V:$V,$B26,'1.A-P6 DATA CD-3B ONLY'!$O:$O,'3-Contract Awards'!$X$2,'1.A-P6 DATA CD-3B ONLY'!$B:$B,$X$6,'1.A-P6 DATA CD-3B ONLY'!$Q:$Q,'3-Contract Awards'!$X$1,'1.A-P6 DATA CD-3B ONLY'!$G:$G,'3-Contract Awards'!$X$3)+SUMIFS('1.A-P6 DATA CD-3B ONLY'!AC:AC,'1.A-P6 DATA CD-3B ONLY'!$V:$V,$B26,'1.A-P6 DATA CD-3B ONLY'!$O:$O,'3-Contract Awards'!$X$2,'1.A-P6 DATA CD-3B ONLY'!$B:$B,$X$6,'1.A-P6 DATA CD-3B ONLY'!$Q:$Q,'3-Contract Awards'!$X$1,'1.A-P6 DATA CD-3B ONLY'!$G:$G,'3-Contract Awards'!$X$4)+SUMIFS('1.A-P6 DATA CD-3B ONLY'!AC:AC,'1.A-P6 DATA CD-3B ONLY'!$V:$V,$B26,'1.A-P6 DATA CD-3B ONLY'!$O:$O,'3-Contract Awards'!$X$2,'1.A-P6 DATA CD-3B ONLY'!$B:$B,$X$6,'1.A-P6 DATA CD-3B ONLY'!$Q:$Q,'3-Contract Awards'!$X$1,'1.A-P6 DATA CD-3B ONLY'!$G:$G,'3-Contract Awards'!$X$5)+SUMIFS('1.A-P6 DATA CD-3B ONLY'!AC:AC,'1.A-P6 DATA CD-3B ONLY'!$V:$V,$B26,'1.A-P6 DATA CD-3B ONLY'!$O:$O,'3-Contract Awards'!$X$2,'1.A-P6 DATA CD-3B ONLY'!$B:$B,$X$6,'1.A-P6 DATA CD-3B ONLY'!$Q:$Q,'3-Contract Awards'!$X$1,'1.A-P6 DATA CD-3B ONLY'!$G:$G,'3-Contract Awards'!$X$7)</f>
        <v>0</v>
      </c>
      <c r="E26" s="7">
        <f>SUMIFS('1.A-P6 DATA CD-3B ONLY'!AD:AD,'1.A-P6 DATA CD-3B ONLY'!$V:$V,$B26,'1.A-P6 DATA CD-3B ONLY'!$O:$O,'3-Contract Awards'!$X$2,'1.A-P6 DATA CD-3B ONLY'!$B:$B,$X$6,'1.A-P6 DATA CD-3B ONLY'!$Q:$Q,'3-Contract Awards'!$X$1,'1.A-P6 DATA CD-3B ONLY'!$G:$G,'3-Contract Awards'!$X$3)+SUMIFS('1.A-P6 DATA CD-3B ONLY'!AD:AD,'1.A-P6 DATA CD-3B ONLY'!$V:$V,$B26,'1.A-P6 DATA CD-3B ONLY'!$O:$O,'3-Contract Awards'!$X$2,'1.A-P6 DATA CD-3B ONLY'!$B:$B,$X$6,'1.A-P6 DATA CD-3B ONLY'!$Q:$Q,'3-Contract Awards'!$X$1,'1.A-P6 DATA CD-3B ONLY'!$G:$G,'3-Contract Awards'!$X$4)+SUMIFS('1.A-P6 DATA CD-3B ONLY'!AD:AD,'1.A-P6 DATA CD-3B ONLY'!$V:$V,$B26,'1.A-P6 DATA CD-3B ONLY'!$O:$O,'3-Contract Awards'!$X$2,'1.A-P6 DATA CD-3B ONLY'!$B:$B,$X$6,'1.A-P6 DATA CD-3B ONLY'!$Q:$Q,'3-Contract Awards'!$X$1,'1.A-P6 DATA CD-3B ONLY'!$G:$G,'3-Contract Awards'!$X$5)+SUMIFS('1.A-P6 DATA CD-3B ONLY'!AD:AD,'1.A-P6 DATA CD-3B ONLY'!$V:$V,$B26,'1.A-P6 DATA CD-3B ONLY'!$O:$O,'3-Contract Awards'!$X$2,'1.A-P6 DATA CD-3B ONLY'!$B:$B,$X$6,'1.A-P6 DATA CD-3B ONLY'!$Q:$Q,'3-Contract Awards'!$X$1,'1.A-P6 DATA CD-3B ONLY'!$G:$G,'3-Contract Awards'!$X$7)</f>
        <v>0</v>
      </c>
      <c r="F26" s="7">
        <f>SUMIFS('1.A-P6 DATA CD-3B ONLY'!AE:AE,'1.A-P6 DATA CD-3B ONLY'!$V:$V,$B26,'1.A-P6 DATA CD-3B ONLY'!$O:$O,'3-Contract Awards'!$X$2,'1.A-P6 DATA CD-3B ONLY'!$B:$B,$X$6,'1.A-P6 DATA CD-3B ONLY'!$Q:$Q,'3-Contract Awards'!$X$1,'1.A-P6 DATA CD-3B ONLY'!$G:$G,'3-Contract Awards'!$X$3)+SUMIFS('1.A-P6 DATA CD-3B ONLY'!AE:AE,'1.A-P6 DATA CD-3B ONLY'!$V:$V,$B26,'1.A-P6 DATA CD-3B ONLY'!$O:$O,'3-Contract Awards'!$X$2,'1.A-P6 DATA CD-3B ONLY'!$B:$B,$X$6,'1.A-P6 DATA CD-3B ONLY'!$Q:$Q,'3-Contract Awards'!$X$1,'1.A-P6 DATA CD-3B ONLY'!$G:$G,'3-Contract Awards'!$X$4)+SUMIFS('1.A-P6 DATA CD-3B ONLY'!AE:AE,'1.A-P6 DATA CD-3B ONLY'!$V:$V,$B26,'1.A-P6 DATA CD-3B ONLY'!$O:$O,'3-Contract Awards'!$X$2,'1.A-P6 DATA CD-3B ONLY'!$B:$B,$X$6,'1.A-P6 DATA CD-3B ONLY'!$Q:$Q,'3-Contract Awards'!$X$1,'1.A-P6 DATA CD-3B ONLY'!$G:$G,'3-Contract Awards'!$X$5)+SUMIFS('1.A-P6 DATA CD-3B ONLY'!AE:AE,'1.A-P6 DATA CD-3B ONLY'!$V:$V,$B26,'1.A-P6 DATA CD-3B ONLY'!$O:$O,'3-Contract Awards'!$X$2,'1.A-P6 DATA CD-3B ONLY'!$B:$B,$X$6,'1.A-P6 DATA CD-3B ONLY'!$Q:$Q,'3-Contract Awards'!$X$1,'1.A-P6 DATA CD-3B ONLY'!$G:$G,'3-Contract Awards'!$X$7)</f>
        <v>0</v>
      </c>
      <c r="G26" s="7">
        <f>SUMIFS('1.A-P6 DATA CD-3B ONLY'!AF:AF,'1.A-P6 DATA CD-3B ONLY'!$V:$V,$B26,'1.A-P6 DATA CD-3B ONLY'!$O:$O,'3-Contract Awards'!$X$2,'1.A-P6 DATA CD-3B ONLY'!$B:$B,$X$6,'1.A-P6 DATA CD-3B ONLY'!$Q:$Q,'3-Contract Awards'!$X$1,'1.A-P6 DATA CD-3B ONLY'!$G:$G,'3-Contract Awards'!$X$3)+SUMIFS('1.A-P6 DATA CD-3B ONLY'!AF:AF,'1.A-P6 DATA CD-3B ONLY'!$V:$V,$B26,'1.A-P6 DATA CD-3B ONLY'!$O:$O,'3-Contract Awards'!$X$2,'1.A-P6 DATA CD-3B ONLY'!$B:$B,$X$6,'1.A-P6 DATA CD-3B ONLY'!$Q:$Q,'3-Contract Awards'!$X$1,'1.A-P6 DATA CD-3B ONLY'!$G:$G,'3-Contract Awards'!$X$4)+SUMIFS('1.A-P6 DATA CD-3B ONLY'!AF:AF,'1.A-P6 DATA CD-3B ONLY'!$V:$V,$B26,'1.A-P6 DATA CD-3B ONLY'!$O:$O,'3-Contract Awards'!$X$2,'1.A-P6 DATA CD-3B ONLY'!$B:$B,$X$6,'1.A-P6 DATA CD-3B ONLY'!$Q:$Q,'3-Contract Awards'!$X$1,'1.A-P6 DATA CD-3B ONLY'!$G:$G,'3-Contract Awards'!$X$5)+SUMIFS('1.A-P6 DATA CD-3B ONLY'!AF:AF,'1.A-P6 DATA CD-3B ONLY'!$V:$V,$B26,'1.A-P6 DATA CD-3B ONLY'!$O:$O,'3-Contract Awards'!$X$2,'1.A-P6 DATA CD-3B ONLY'!$B:$B,$X$6,'1.A-P6 DATA CD-3B ONLY'!$Q:$Q,'3-Contract Awards'!$X$1,'1.A-P6 DATA CD-3B ONLY'!$G:$G,'3-Contract Awards'!$X$7)</f>
        <v>0</v>
      </c>
      <c r="H26" s="7">
        <f>SUMIFS('1.A-P6 DATA CD-3B ONLY'!AG:AG,'1.A-P6 DATA CD-3B ONLY'!$V:$V,$B26,'1.A-P6 DATA CD-3B ONLY'!$O:$O,'3-Contract Awards'!$X$2,'1.A-P6 DATA CD-3B ONLY'!$B:$B,$X$6,'1.A-P6 DATA CD-3B ONLY'!$Q:$Q,'3-Contract Awards'!$X$1,'1.A-P6 DATA CD-3B ONLY'!$G:$G,'3-Contract Awards'!$X$3)+SUMIFS('1.A-P6 DATA CD-3B ONLY'!AG:AG,'1.A-P6 DATA CD-3B ONLY'!$V:$V,$B26,'1.A-P6 DATA CD-3B ONLY'!$O:$O,'3-Contract Awards'!$X$2,'1.A-P6 DATA CD-3B ONLY'!$B:$B,$X$6,'1.A-P6 DATA CD-3B ONLY'!$Q:$Q,'3-Contract Awards'!$X$1,'1.A-P6 DATA CD-3B ONLY'!$G:$G,'3-Contract Awards'!$X$4)+SUMIFS('1.A-P6 DATA CD-3B ONLY'!AG:AG,'1.A-P6 DATA CD-3B ONLY'!$V:$V,$B26,'1.A-P6 DATA CD-3B ONLY'!$O:$O,'3-Contract Awards'!$X$2,'1.A-P6 DATA CD-3B ONLY'!$B:$B,$X$6,'1.A-P6 DATA CD-3B ONLY'!$Q:$Q,'3-Contract Awards'!$X$1,'1.A-P6 DATA CD-3B ONLY'!$G:$G,'3-Contract Awards'!$X$5)+SUMIFS('1.A-P6 DATA CD-3B ONLY'!AG:AG,'1.A-P6 DATA CD-3B ONLY'!$V:$V,$B26,'1.A-P6 DATA CD-3B ONLY'!$O:$O,'3-Contract Awards'!$X$2,'1.A-P6 DATA CD-3B ONLY'!$B:$B,$X$6,'1.A-P6 DATA CD-3B ONLY'!$Q:$Q,'3-Contract Awards'!$X$1,'1.A-P6 DATA CD-3B ONLY'!$G:$G,'3-Contract Awards'!$X$7)</f>
        <v>0</v>
      </c>
      <c r="I26" s="7">
        <f>SUMIFS('1.A-P6 DATA CD-3B ONLY'!AH:AH,'1.A-P6 DATA CD-3B ONLY'!$V:$V,$B26,'1.A-P6 DATA CD-3B ONLY'!$O:$O,'3-Contract Awards'!$X$2,'1.A-P6 DATA CD-3B ONLY'!$B:$B,$X$6,'1.A-P6 DATA CD-3B ONLY'!$Q:$Q,'3-Contract Awards'!$X$1,'1.A-P6 DATA CD-3B ONLY'!$G:$G,'3-Contract Awards'!$X$3)+SUMIFS('1.A-P6 DATA CD-3B ONLY'!AH:AH,'1.A-P6 DATA CD-3B ONLY'!$V:$V,$B26,'1.A-P6 DATA CD-3B ONLY'!$O:$O,'3-Contract Awards'!$X$2,'1.A-P6 DATA CD-3B ONLY'!$B:$B,$X$6,'1.A-P6 DATA CD-3B ONLY'!$Q:$Q,'3-Contract Awards'!$X$1,'1.A-P6 DATA CD-3B ONLY'!$G:$G,'3-Contract Awards'!$X$4)+SUMIFS('1.A-P6 DATA CD-3B ONLY'!AH:AH,'1.A-P6 DATA CD-3B ONLY'!$V:$V,$B26,'1.A-P6 DATA CD-3B ONLY'!$O:$O,'3-Contract Awards'!$X$2,'1.A-P6 DATA CD-3B ONLY'!$B:$B,$X$6,'1.A-P6 DATA CD-3B ONLY'!$Q:$Q,'3-Contract Awards'!$X$1,'1.A-P6 DATA CD-3B ONLY'!$G:$G,'3-Contract Awards'!$X$5)+SUMIFS('1.A-P6 DATA CD-3B ONLY'!AH:AH,'1.A-P6 DATA CD-3B ONLY'!$V:$V,$B26,'1.A-P6 DATA CD-3B ONLY'!$O:$O,'3-Contract Awards'!$X$2,'1.A-P6 DATA CD-3B ONLY'!$B:$B,$X$6,'1.A-P6 DATA CD-3B ONLY'!$Q:$Q,'3-Contract Awards'!$X$1,'1.A-P6 DATA CD-3B ONLY'!$G:$G,'3-Contract Awards'!$X$7)</f>
        <v>0</v>
      </c>
      <c r="J26" s="7">
        <f>SUMIFS('1.A-P6 DATA CD-3B ONLY'!AI:AI,'1.A-P6 DATA CD-3B ONLY'!$V:$V,$B26,'1.A-P6 DATA CD-3B ONLY'!$O:$O,'3-Contract Awards'!$X$2,'1.A-P6 DATA CD-3B ONLY'!$B:$B,$X$6,'1.A-P6 DATA CD-3B ONLY'!$Q:$Q,'3-Contract Awards'!$X$1,'1.A-P6 DATA CD-3B ONLY'!$G:$G,'3-Contract Awards'!$X$3)+SUMIFS('1.A-P6 DATA CD-3B ONLY'!AI:AI,'1.A-P6 DATA CD-3B ONLY'!$V:$V,$B26,'1.A-P6 DATA CD-3B ONLY'!$O:$O,'3-Contract Awards'!$X$2,'1.A-P6 DATA CD-3B ONLY'!$B:$B,$X$6,'1.A-P6 DATA CD-3B ONLY'!$Q:$Q,'3-Contract Awards'!$X$1,'1.A-P6 DATA CD-3B ONLY'!$G:$G,'3-Contract Awards'!$X$4)+SUMIFS('1.A-P6 DATA CD-3B ONLY'!AI:AI,'1.A-P6 DATA CD-3B ONLY'!$V:$V,$B26,'1.A-P6 DATA CD-3B ONLY'!$O:$O,'3-Contract Awards'!$X$2,'1.A-P6 DATA CD-3B ONLY'!$B:$B,$X$6,'1.A-P6 DATA CD-3B ONLY'!$Q:$Q,'3-Contract Awards'!$X$1,'1.A-P6 DATA CD-3B ONLY'!$G:$G,'3-Contract Awards'!$X$5)+SUMIFS('1.A-P6 DATA CD-3B ONLY'!AI:AI,'1.A-P6 DATA CD-3B ONLY'!$V:$V,$B26,'1.A-P6 DATA CD-3B ONLY'!$O:$O,'3-Contract Awards'!$X$2,'1.A-P6 DATA CD-3B ONLY'!$B:$B,$X$6,'1.A-P6 DATA CD-3B ONLY'!$Q:$Q,'3-Contract Awards'!$X$1,'1.A-P6 DATA CD-3B ONLY'!$G:$G,'3-Contract Awards'!$X$7)</f>
        <v>0.01</v>
      </c>
      <c r="K26" s="7">
        <f>SUMIFS('1.A-P6 DATA CD-3B ONLY'!AJ:AJ,'1.A-P6 DATA CD-3B ONLY'!$V:$V,$B26,'1.A-P6 DATA CD-3B ONLY'!$O:$O,'3-Contract Awards'!$X$2,'1.A-P6 DATA CD-3B ONLY'!$B:$B,$X$6,'1.A-P6 DATA CD-3B ONLY'!$Q:$Q,'3-Contract Awards'!$X$1,'1.A-P6 DATA CD-3B ONLY'!$G:$G,'3-Contract Awards'!$X$3)+SUMIFS('1.A-P6 DATA CD-3B ONLY'!AJ:AJ,'1.A-P6 DATA CD-3B ONLY'!$V:$V,$B26,'1.A-P6 DATA CD-3B ONLY'!$O:$O,'3-Contract Awards'!$X$2,'1.A-P6 DATA CD-3B ONLY'!$B:$B,$X$6,'1.A-P6 DATA CD-3B ONLY'!$Q:$Q,'3-Contract Awards'!$X$1,'1.A-P6 DATA CD-3B ONLY'!$G:$G,'3-Contract Awards'!$X$4)+SUMIFS('1.A-P6 DATA CD-3B ONLY'!AJ:AJ,'1.A-P6 DATA CD-3B ONLY'!$V:$V,$B26,'1.A-P6 DATA CD-3B ONLY'!$O:$O,'3-Contract Awards'!$X$2,'1.A-P6 DATA CD-3B ONLY'!$B:$B,$X$6,'1.A-P6 DATA CD-3B ONLY'!$Q:$Q,'3-Contract Awards'!$X$1,'1.A-P6 DATA CD-3B ONLY'!$G:$G,'3-Contract Awards'!$X$5)+SUMIFS('1.A-P6 DATA CD-3B ONLY'!AJ:AJ,'1.A-P6 DATA CD-3B ONLY'!$V:$V,$B26,'1.A-P6 DATA CD-3B ONLY'!$O:$O,'3-Contract Awards'!$X$2,'1.A-P6 DATA CD-3B ONLY'!$B:$B,$X$6,'1.A-P6 DATA CD-3B ONLY'!$Q:$Q,'3-Contract Awards'!$X$1,'1.A-P6 DATA CD-3B ONLY'!$G:$G,'3-Contract Awards'!$X$7)</f>
        <v>0</v>
      </c>
      <c r="L26" s="7">
        <f>SUMIFS('1.A-P6 DATA CD-3B ONLY'!AK:AK,'1.A-P6 DATA CD-3B ONLY'!$V:$V,$B26,'1.A-P6 DATA CD-3B ONLY'!$O:$O,'3-Contract Awards'!$X$2,'1.A-P6 DATA CD-3B ONLY'!$B:$B,$X$6,'1.A-P6 DATA CD-3B ONLY'!$Q:$Q,'3-Contract Awards'!$X$1,'1.A-P6 DATA CD-3B ONLY'!$G:$G,'3-Contract Awards'!$X$3)+SUMIFS('1.A-P6 DATA CD-3B ONLY'!AK:AK,'1.A-P6 DATA CD-3B ONLY'!$V:$V,$B26,'1.A-P6 DATA CD-3B ONLY'!$O:$O,'3-Contract Awards'!$X$2,'1.A-P6 DATA CD-3B ONLY'!$B:$B,$X$6,'1.A-P6 DATA CD-3B ONLY'!$Q:$Q,'3-Contract Awards'!$X$1,'1.A-P6 DATA CD-3B ONLY'!$G:$G,'3-Contract Awards'!$X$4)+SUMIFS('1.A-P6 DATA CD-3B ONLY'!AK:AK,'1.A-P6 DATA CD-3B ONLY'!$V:$V,$B26,'1.A-P6 DATA CD-3B ONLY'!$O:$O,'3-Contract Awards'!$X$2,'1.A-P6 DATA CD-3B ONLY'!$B:$B,$X$6,'1.A-P6 DATA CD-3B ONLY'!$Q:$Q,'3-Contract Awards'!$X$1,'1.A-P6 DATA CD-3B ONLY'!$G:$G,'3-Contract Awards'!$X$5)+SUMIFS('1.A-P6 DATA CD-3B ONLY'!AK:AK,'1.A-P6 DATA CD-3B ONLY'!$V:$V,$B26,'1.A-P6 DATA CD-3B ONLY'!$O:$O,'3-Contract Awards'!$X$2,'1.A-P6 DATA CD-3B ONLY'!$B:$B,$X$6,'1.A-P6 DATA CD-3B ONLY'!$Q:$Q,'3-Contract Awards'!$X$1,'1.A-P6 DATA CD-3B ONLY'!$G:$G,'3-Contract Awards'!$X$7)</f>
        <v>0</v>
      </c>
      <c r="M26" s="7">
        <f>SUMIFS('1.A-P6 DATA CD-3B ONLY'!AL:AL,'1.A-P6 DATA CD-3B ONLY'!$V:$V,$B26,'1.A-P6 DATA CD-3B ONLY'!$O:$O,'3-Contract Awards'!$X$2,'1.A-P6 DATA CD-3B ONLY'!$B:$B,$X$6,'1.A-P6 DATA CD-3B ONLY'!$Q:$Q,'3-Contract Awards'!$X$1,'1.A-P6 DATA CD-3B ONLY'!$G:$G,'3-Contract Awards'!$X$3)+SUMIFS('1.A-P6 DATA CD-3B ONLY'!AL:AL,'1.A-P6 DATA CD-3B ONLY'!$V:$V,$B26,'1.A-P6 DATA CD-3B ONLY'!$O:$O,'3-Contract Awards'!$X$2,'1.A-P6 DATA CD-3B ONLY'!$B:$B,$X$6,'1.A-P6 DATA CD-3B ONLY'!$Q:$Q,'3-Contract Awards'!$X$1,'1.A-P6 DATA CD-3B ONLY'!$G:$G,'3-Contract Awards'!$X$4)+SUMIFS('1.A-P6 DATA CD-3B ONLY'!AL:AL,'1.A-P6 DATA CD-3B ONLY'!$V:$V,$B26,'1.A-P6 DATA CD-3B ONLY'!$O:$O,'3-Contract Awards'!$X$2,'1.A-P6 DATA CD-3B ONLY'!$B:$B,$X$6,'1.A-P6 DATA CD-3B ONLY'!$Q:$Q,'3-Contract Awards'!$X$1,'1.A-P6 DATA CD-3B ONLY'!$G:$G,'3-Contract Awards'!$X$5)+SUMIFS('1.A-P6 DATA CD-3B ONLY'!AL:AL,'1.A-P6 DATA CD-3B ONLY'!$V:$V,$B26,'1.A-P6 DATA CD-3B ONLY'!$O:$O,'3-Contract Awards'!$X$2,'1.A-P6 DATA CD-3B ONLY'!$B:$B,$X$6,'1.A-P6 DATA CD-3B ONLY'!$Q:$Q,'3-Contract Awards'!$X$1,'1.A-P6 DATA CD-3B ONLY'!$G:$G,'3-Contract Awards'!$X$7)</f>
        <v>0</v>
      </c>
      <c r="N26" s="7">
        <f>SUMIFS('1.A-P6 DATA CD-3B ONLY'!AM:AM,'1.A-P6 DATA CD-3B ONLY'!$V:$V,$B26,'1.A-P6 DATA CD-3B ONLY'!$O:$O,'3-Contract Awards'!$X$2,'1.A-P6 DATA CD-3B ONLY'!$B:$B,$X$6,'1.A-P6 DATA CD-3B ONLY'!$Q:$Q,'3-Contract Awards'!$X$1,'1.A-P6 DATA CD-3B ONLY'!$G:$G,'3-Contract Awards'!$X$3)+SUMIFS('1.A-P6 DATA CD-3B ONLY'!AM:AM,'1.A-P6 DATA CD-3B ONLY'!$V:$V,$B26,'1.A-P6 DATA CD-3B ONLY'!$O:$O,'3-Contract Awards'!$X$2,'1.A-P6 DATA CD-3B ONLY'!$B:$B,$X$6,'1.A-P6 DATA CD-3B ONLY'!$Q:$Q,'3-Contract Awards'!$X$1,'1.A-P6 DATA CD-3B ONLY'!$G:$G,'3-Contract Awards'!$X$4)+SUMIFS('1.A-P6 DATA CD-3B ONLY'!AM:AM,'1.A-P6 DATA CD-3B ONLY'!$V:$V,$B26,'1.A-P6 DATA CD-3B ONLY'!$O:$O,'3-Contract Awards'!$X$2,'1.A-P6 DATA CD-3B ONLY'!$B:$B,$X$6,'1.A-P6 DATA CD-3B ONLY'!$Q:$Q,'3-Contract Awards'!$X$1,'1.A-P6 DATA CD-3B ONLY'!$G:$G,'3-Contract Awards'!$X$5)+SUMIFS('1.A-P6 DATA CD-3B ONLY'!AM:AM,'1.A-P6 DATA CD-3B ONLY'!$V:$V,$B26,'1.A-P6 DATA CD-3B ONLY'!$O:$O,'3-Contract Awards'!$X$2,'1.A-P6 DATA CD-3B ONLY'!$B:$B,$X$6,'1.A-P6 DATA CD-3B ONLY'!$Q:$Q,'3-Contract Awards'!$X$1,'1.A-P6 DATA CD-3B ONLY'!$G:$G,'3-Contract Awards'!$X$7)</f>
        <v>0</v>
      </c>
      <c r="O26" s="7">
        <f>SUMIFS('1.A-P6 DATA CD-3B ONLY'!AN:AN,'1.A-P6 DATA CD-3B ONLY'!$V:$V,$B26,'1.A-P6 DATA CD-3B ONLY'!$O:$O,'3-Contract Awards'!$X$2,'1.A-P6 DATA CD-3B ONLY'!$B:$B,$X$6,'1.A-P6 DATA CD-3B ONLY'!$Q:$Q,'3-Contract Awards'!$X$1,'1.A-P6 DATA CD-3B ONLY'!$G:$G,'3-Contract Awards'!$X$3)+SUMIFS('1.A-P6 DATA CD-3B ONLY'!AN:AN,'1.A-P6 DATA CD-3B ONLY'!$V:$V,$B26,'1.A-P6 DATA CD-3B ONLY'!$O:$O,'3-Contract Awards'!$X$2,'1.A-P6 DATA CD-3B ONLY'!$B:$B,$X$6,'1.A-P6 DATA CD-3B ONLY'!$Q:$Q,'3-Contract Awards'!$X$1,'1.A-P6 DATA CD-3B ONLY'!$G:$G,'3-Contract Awards'!$X$4)+SUMIFS('1.A-P6 DATA CD-3B ONLY'!AN:AN,'1.A-P6 DATA CD-3B ONLY'!$V:$V,$B26,'1.A-P6 DATA CD-3B ONLY'!$O:$O,'3-Contract Awards'!$X$2,'1.A-P6 DATA CD-3B ONLY'!$B:$B,$X$6,'1.A-P6 DATA CD-3B ONLY'!$Q:$Q,'3-Contract Awards'!$X$1,'1.A-P6 DATA CD-3B ONLY'!$G:$G,'3-Contract Awards'!$X$5)+SUMIFS('1.A-P6 DATA CD-3B ONLY'!AN:AN,'1.A-P6 DATA CD-3B ONLY'!$V:$V,$B26,'1.A-P6 DATA CD-3B ONLY'!$O:$O,'3-Contract Awards'!$X$2,'1.A-P6 DATA CD-3B ONLY'!$B:$B,$X$6,'1.A-P6 DATA CD-3B ONLY'!$Q:$Q,'3-Contract Awards'!$X$1,'1.A-P6 DATA CD-3B ONLY'!$G:$G,'3-Contract Awards'!$X$7)</f>
        <v>0</v>
      </c>
      <c r="P26" s="7">
        <f>SUMIFS('1.A-P6 DATA CD-3B ONLY'!AO:AO,'1.A-P6 DATA CD-3B ONLY'!$V:$V,$B26,'1.A-P6 DATA CD-3B ONLY'!$O:$O,'3-Contract Awards'!$X$2,'1.A-P6 DATA CD-3B ONLY'!$B:$B,$X$6,'1.A-P6 DATA CD-3B ONLY'!$Q:$Q,'3-Contract Awards'!$X$1,'1.A-P6 DATA CD-3B ONLY'!$G:$G,'3-Contract Awards'!$X$3)+SUMIFS('1.A-P6 DATA CD-3B ONLY'!AO:AO,'1.A-P6 DATA CD-3B ONLY'!$V:$V,$B26,'1.A-P6 DATA CD-3B ONLY'!$O:$O,'3-Contract Awards'!$X$2,'1.A-P6 DATA CD-3B ONLY'!$B:$B,$X$6,'1.A-P6 DATA CD-3B ONLY'!$Q:$Q,'3-Contract Awards'!$X$1,'1.A-P6 DATA CD-3B ONLY'!$G:$G,'3-Contract Awards'!$X$4)+SUMIFS('1.A-P6 DATA CD-3B ONLY'!AO:AO,'1.A-P6 DATA CD-3B ONLY'!$V:$V,$B26,'1.A-P6 DATA CD-3B ONLY'!$O:$O,'3-Contract Awards'!$X$2,'1.A-P6 DATA CD-3B ONLY'!$B:$B,$X$6,'1.A-P6 DATA CD-3B ONLY'!$Q:$Q,'3-Contract Awards'!$X$1,'1.A-P6 DATA CD-3B ONLY'!$G:$G,'3-Contract Awards'!$X$5)+SUMIFS('1.A-P6 DATA CD-3B ONLY'!AO:AO,'1.A-P6 DATA CD-3B ONLY'!$V:$V,$B26,'1.A-P6 DATA CD-3B ONLY'!$O:$O,'3-Contract Awards'!$X$2,'1.A-P6 DATA CD-3B ONLY'!$B:$B,$X$6,'1.A-P6 DATA CD-3B ONLY'!$Q:$Q,'3-Contract Awards'!$X$1,'1.A-P6 DATA CD-3B ONLY'!$G:$G,'3-Contract Awards'!$X$7)</f>
        <v>0</v>
      </c>
      <c r="Q26" s="7">
        <f>SUMIFS('1.A-P6 DATA CD-3B ONLY'!AP:AP,'1.A-P6 DATA CD-3B ONLY'!$V:$V,$B26,'1.A-P6 DATA CD-3B ONLY'!$O:$O,'3-Contract Awards'!$X$2,'1.A-P6 DATA CD-3B ONLY'!$B:$B,$X$6,'1.A-P6 DATA CD-3B ONLY'!$Q:$Q,'3-Contract Awards'!$X$1,'1.A-P6 DATA CD-3B ONLY'!$G:$G,'3-Contract Awards'!$X$3)+SUMIFS('1.A-P6 DATA CD-3B ONLY'!AP:AP,'1.A-P6 DATA CD-3B ONLY'!$V:$V,$B26,'1.A-P6 DATA CD-3B ONLY'!$O:$O,'3-Contract Awards'!$X$2,'1.A-P6 DATA CD-3B ONLY'!$B:$B,$X$6,'1.A-P6 DATA CD-3B ONLY'!$Q:$Q,'3-Contract Awards'!$X$1,'1.A-P6 DATA CD-3B ONLY'!$G:$G,'3-Contract Awards'!$X$4)+SUMIFS('1.A-P6 DATA CD-3B ONLY'!AP:AP,'1.A-P6 DATA CD-3B ONLY'!$V:$V,$B26,'1.A-P6 DATA CD-3B ONLY'!$O:$O,'3-Contract Awards'!$X$2,'1.A-P6 DATA CD-3B ONLY'!$B:$B,$X$6,'1.A-P6 DATA CD-3B ONLY'!$Q:$Q,'3-Contract Awards'!$X$1,'1.A-P6 DATA CD-3B ONLY'!$G:$G,'3-Contract Awards'!$X$5)+SUMIFS('1.A-P6 DATA CD-3B ONLY'!AP:AP,'1.A-P6 DATA CD-3B ONLY'!$V:$V,$B26,'1.A-P6 DATA CD-3B ONLY'!$O:$O,'3-Contract Awards'!$X$2,'1.A-P6 DATA CD-3B ONLY'!$B:$B,$X$6,'1.A-P6 DATA CD-3B ONLY'!$Q:$Q,'3-Contract Awards'!$X$1,'1.A-P6 DATA CD-3B ONLY'!$G:$G,'3-Contract Awards'!$X$7)</f>
        <v>0</v>
      </c>
      <c r="R26" s="7">
        <f>SUMIFS('1.A-P6 DATA CD-3B ONLY'!AQ:AQ,'1.A-P6 DATA CD-3B ONLY'!$V:$V,$B26,'1.A-P6 DATA CD-3B ONLY'!$O:$O,'3-Contract Awards'!$X$2,'1.A-P6 DATA CD-3B ONLY'!$B:$B,$X$6,'1.A-P6 DATA CD-3B ONLY'!$Q:$Q,'3-Contract Awards'!$X$1,'1.A-P6 DATA CD-3B ONLY'!$G:$G,'3-Contract Awards'!$X$3)+SUMIFS('1.A-P6 DATA CD-3B ONLY'!AQ:AQ,'1.A-P6 DATA CD-3B ONLY'!$V:$V,$B26,'1.A-P6 DATA CD-3B ONLY'!$O:$O,'3-Contract Awards'!$X$2,'1.A-P6 DATA CD-3B ONLY'!$B:$B,$X$6,'1.A-P6 DATA CD-3B ONLY'!$Q:$Q,'3-Contract Awards'!$X$1,'1.A-P6 DATA CD-3B ONLY'!$G:$G,'3-Contract Awards'!$X$4)+SUMIFS('1.A-P6 DATA CD-3B ONLY'!AQ:AQ,'1.A-P6 DATA CD-3B ONLY'!$V:$V,$B26,'1.A-P6 DATA CD-3B ONLY'!$O:$O,'3-Contract Awards'!$X$2,'1.A-P6 DATA CD-3B ONLY'!$B:$B,$X$6,'1.A-P6 DATA CD-3B ONLY'!$Q:$Q,'3-Contract Awards'!$X$1,'1.A-P6 DATA CD-3B ONLY'!$G:$G,'3-Contract Awards'!$X$5)+SUMIFS('1.A-P6 DATA CD-3B ONLY'!AQ:AQ,'1.A-P6 DATA CD-3B ONLY'!$V:$V,$B26,'1.A-P6 DATA CD-3B ONLY'!$O:$O,'3-Contract Awards'!$X$2,'1.A-P6 DATA CD-3B ONLY'!$B:$B,$X$6,'1.A-P6 DATA CD-3B ONLY'!$Q:$Q,'3-Contract Awards'!$X$1,'1.A-P6 DATA CD-3B ONLY'!$G:$G,'3-Contract Awards'!$X$7)</f>
        <v>0</v>
      </c>
      <c r="S26" s="7">
        <f>SUMIFS('1.A-P6 DATA CD-3B ONLY'!AR:AR,'1.A-P6 DATA CD-3B ONLY'!$V:$V,$B26,'1.A-P6 DATA CD-3B ONLY'!$O:$O,'3-Contract Awards'!$X$2,'1.A-P6 DATA CD-3B ONLY'!$B:$B,$X$6,'1.A-P6 DATA CD-3B ONLY'!$Q:$Q,'3-Contract Awards'!$X$1,'1.A-P6 DATA CD-3B ONLY'!$G:$G,'3-Contract Awards'!$X$3)+SUMIFS('1.A-P6 DATA CD-3B ONLY'!AR:AR,'1.A-P6 DATA CD-3B ONLY'!$V:$V,$B26,'1.A-P6 DATA CD-3B ONLY'!$O:$O,'3-Contract Awards'!$X$2,'1.A-P6 DATA CD-3B ONLY'!$B:$B,$X$6,'1.A-P6 DATA CD-3B ONLY'!$Q:$Q,'3-Contract Awards'!$X$1,'1.A-P6 DATA CD-3B ONLY'!$G:$G,'3-Contract Awards'!$X$4)+SUMIFS('1.A-P6 DATA CD-3B ONLY'!AR:AR,'1.A-P6 DATA CD-3B ONLY'!$V:$V,$B26,'1.A-P6 DATA CD-3B ONLY'!$O:$O,'3-Contract Awards'!$X$2,'1.A-P6 DATA CD-3B ONLY'!$B:$B,$X$6,'1.A-P6 DATA CD-3B ONLY'!$Q:$Q,'3-Contract Awards'!$X$1,'1.A-P6 DATA CD-3B ONLY'!$G:$G,'3-Contract Awards'!$X$5)+SUMIFS('1.A-P6 DATA CD-3B ONLY'!AR:AR,'1.A-P6 DATA CD-3B ONLY'!$V:$V,$B26,'1.A-P6 DATA CD-3B ONLY'!$O:$O,'3-Contract Awards'!$X$2,'1.A-P6 DATA CD-3B ONLY'!$B:$B,$X$6,'1.A-P6 DATA CD-3B ONLY'!$Q:$Q,'3-Contract Awards'!$X$1,'1.A-P6 DATA CD-3B ONLY'!$G:$G,'3-Contract Awards'!$X$7)</f>
        <v>0</v>
      </c>
      <c r="T26" s="7">
        <f>SUMIFS('1.A-P6 DATA CD-3B ONLY'!AS:AS,'1.A-P6 DATA CD-3B ONLY'!$V:$V,$B26,'1.A-P6 DATA CD-3B ONLY'!$O:$O,'3-Contract Awards'!$X$2,'1.A-P6 DATA CD-3B ONLY'!$B:$B,$X$6,'1.A-P6 DATA CD-3B ONLY'!$Q:$Q,'3-Contract Awards'!$X$1,'1.A-P6 DATA CD-3B ONLY'!$G:$G,'3-Contract Awards'!$X$3)+SUMIFS('1.A-P6 DATA CD-3B ONLY'!AS:AS,'1.A-P6 DATA CD-3B ONLY'!$V:$V,$B26,'1.A-P6 DATA CD-3B ONLY'!$O:$O,'3-Contract Awards'!$X$2,'1.A-P6 DATA CD-3B ONLY'!$B:$B,$X$6,'1.A-P6 DATA CD-3B ONLY'!$Q:$Q,'3-Contract Awards'!$X$1,'1.A-P6 DATA CD-3B ONLY'!$G:$G,'3-Contract Awards'!$X$4)+SUMIFS('1.A-P6 DATA CD-3B ONLY'!AS:AS,'1.A-P6 DATA CD-3B ONLY'!$V:$V,$B26,'1.A-P6 DATA CD-3B ONLY'!$O:$O,'3-Contract Awards'!$X$2,'1.A-P6 DATA CD-3B ONLY'!$B:$B,$X$6,'1.A-P6 DATA CD-3B ONLY'!$Q:$Q,'3-Contract Awards'!$X$1,'1.A-P6 DATA CD-3B ONLY'!$G:$G,'3-Contract Awards'!$X$5)+SUMIFS('1.A-P6 DATA CD-3B ONLY'!AS:AS,'1.A-P6 DATA CD-3B ONLY'!$V:$V,$B26,'1.A-P6 DATA CD-3B ONLY'!$O:$O,'3-Contract Awards'!$X$2,'1.A-P6 DATA CD-3B ONLY'!$B:$B,$X$6,'1.A-P6 DATA CD-3B ONLY'!$Q:$Q,'3-Contract Awards'!$X$1,'1.A-P6 DATA CD-3B ONLY'!$G:$G,'3-Contract Awards'!$X$7)</f>
        <v>0</v>
      </c>
    </row>
    <row r="27" spans="2:20" x14ac:dyDescent="0.25">
      <c r="B27" s="39" t="s">
        <v>225</v>
      </c>
      <c r="C27" s="7">
        <f t="shared" si="2"/>
        <v>0.01</v>
      </c>
      <c r="D27" s="7">
        <f>SUMIFS('1.A-P6 DATA CD-3B ONLY'!AC:AC,'1.A-P6 DATA CD-3B ONLY'!$V:$V,$B27,'1.A-P6 DATA CD-3B ONLY'!$O:$O,'3-Contract Awards'!$X$2,'1.A-P6 DATA CD-3B ONLY'!$B:$B,$X$6,'1.A-P6 DATA CD-3B ONLY'!$Q:$Q,'3-Contract Awards'!$X$1,'1.A-P6 DATA CD-3B ONLY'!$G:$G,'3-Contract Awards'!$X$3)+SUMIFS('1.A-P6 DATA CD-3B ONLY'!AC:AC,'1.A-P6 DATA CD-3B ONLY'!$V:$V,$B27,'1.A-P6 DATA CD-3B ONLY'!$O:$O,'3-Contract Awards'!$X$2,'1.A-P6 DATA CD-3B ONLY'!$B:$B,$X$6,'1.A-P6 DATA CD-3B ONLY'!$Q:$Q,'3-Contract Awards'!$X$1,'1.A-P6 DATA CD-3B ONLY'!$G:$G,'3-Contract Awards'!$X$4)+SUMIFS('1.A-P6 DATA CD-3B ONLY'!AC:AC,'1.A-P6 DATA CD-3B ONLY'!$V:$V,$B27,'1.A-P6 DATA CD-3B ONLY'!$O:$O,'3-Contract Awards'!$X$2,'1.A-P6 DATA CD-3B ONLY'!$B:$B,$X$6,'1.A-P6 DATA CD-3B ONLY'!$Q:$Q,'3-Contract Awards'!$X$1,'1.A-P6 DATA CD-3B ONLY'!$G:$G,'3-Contract Awards'!$X$5)+SUMIFS('1.A-P6 DATA CD-3B ONLY'!AC:AC,'1.A-P6 DATA CD-3B ONLY'!$V:$V,$B27,'1.A-P6 DATA CD-3B ONLY'!$O:$O,'3-Contract Awards'!$X$2,'1.A-P6 DATA CD-3B ONLY'!$B:$B,$X$6,'1.A-P6 DATA CD-3B ONLY'!$Q:$Q,'3-Contract Awards'!$X$1,'1.A-P6 DATA CD-3B ONLY'!$G:$G,'3-Contract Awards'!$X$7)</f>
        <v>0</v>
      </c>
      <c r="E27" s="7">
        <f>SUMIFS('1.A-P6 DATA CD-3B ONLY'!AD:AD,'1.A-P6 DATA CD-3B ONLY'!$V:$V,$B27,'1.A-P6 DATA CD-3B ONLY'!$O:$O,'3-Contract Awards'!$X$2,'1.A-P6 DATA CD-3B ONLY'!$B:$B,$X$6,'1.A-P6 DATA CD-3B ONLY'!$Q:$Q,'3-Contract Awards'!$X$1,'1.A-P6 DATA CD-3B ONLY'!$G:$G,'3-Contract Awards'!$X$3)+SUMIFS('1.A-P6 DATA CD-3B ONLY'!AD:AD,'1.A-P6 DATA CD-3B ONLY'!$V:$V,$B27,'1.A-P6 DATA CD-3B ONLY'!$O:$O,'3-Contract Awards'!$X$2,'1.A-P6 DATA CD-3B ONLY'!$B:$B,$X$6,'1.A-P6 DATA CD-3B ONLY'!$Q:$Q,'3-Contract Awards'!$X$1,'1.A-P6 DATA CD-3B ONLY'!$G:$G,'3-Contract Awards'!$X$4)+SUMIFS('1.A-P6 DATA CD-3B ONLY'!AD:AD,'1.A-P6 DATA CD-3B ONLY'!$V:$V,$B27,'1.A-P6 DATA CD-3B ONLY'!$O:$O,'3-Contract Awards'!$X$2,'1.A-P6 DATA CD-3B ONLY'!$B:$B,$X$6,'1.A-P6 DATA CD-3B ONLY'!$Q:$Q,'3-Contract Awards'!$X$1,'1.A-P6 DATA CD-3B ONLY'!$G:$G,'3-Contract Awards'!$X$5)+SUMIFS('1.A-P6 DATA CD-3B ONLY'!AD:AD,'1.A-P6 DATA CD-3B ONLY'!$V:$V,$B27,'1.A-P6 DATA CD-3B ONLY'!$O:$O,'3-Contract Awards'!$X$2,'1.A-P6 DATA CD-3B ONLY'!$B:$B,$X$6,'1.A-P6 DATA CD-3B ONLY'!$Q:$Q,'3-Contract Awards'!$X$1,'1.A-P6 DATA CD-3B ONLY'!$G:$G,'3-Contract Awards'!$X$7)</f>
        <v>0</v>
      </c>
      <c r="F27" s="7">
        <f>SUMIFS('1.A-P6 DATA CD-3B ONLY'!AE:AE,'1.A-P6 DATA CD-3B ONLY'!$V:$V,$B27,'1.A-P6 DATA CD-3B ONLY'!$O:$O,'3-Contract Awards'!$X$2,'1.A-P6 DATA CD-3B ONLY'!$B:$B,$X$6,'1.A-P6 DATA CD-3B ONLY'!$Q:$Q,'3-Contract Awards'!$X$1,'1.A-P6 DATA CD-3B ONLY'!$G:$G,'3-Contract Awards'!$X$3)+SUMIFS('1.A-P6 DATA CD-3B ONLY'!AE:AE,'1.A-P6 DATA CD-3B ONLY'!$V:$V,$B27,'1.A-P6 DATA CD-3B ONLY'!$O:$O,'3-Contract Awards'!$X$2,'1.A-P6 DATA CD-3B ONLY'!$B:$B,$X$6,'1.A-P6 DATA CD-3B ONLY'!$Q:$Q,'3-Contract Awards'!$X$1,'1.A-P6 DATA CD-3B ONLY'!$G:$G,'3-Contract Awards'!$X$4)+SUMIFS('1.A-P6 DATA CD-3B ONLY'!AE:AE,'1.A-P6 DATA CD-3B ONLY'!$V:$V,$B27,'1.A-P6 DATA CD-3B ONLY'!$O:$O,'3-Contract Awards'!$X$2,'1.A-P6 DATA CD-3B ONLY'!$B:$B,$X$6,'1.A-P6 DATA CD-3B ONLY'!$Q:$Q,'3-Contract Awards'!$X$1,'1.A-P6 DATA CD-3B ONLY'!$G:$G,'3-Contract Awards'!$X$5)+SUMIFS('1.A-P6 DATA CD-3B ONLY'!AE:AE,'1.A-P6 DATA CD-3B ONLY'!$V:$V,$B27,'1.A-P6 DATA CD-3B ONLY'!$O:$O,'3-Contract Awards'!$X$2,'1.A-P6 DATA CD-3B ONLY'!$B:$B,$X$6,'1.A-P6 DATA CD-3B ONLY'!$Q:$Q,'3-Contract Awards'!$X$1,'1.A-P6 DATA CD-3B ONLY'!$G:$G,'3-Contract Awards'!$X$7)</f>
        <v>0</v>
      </c>
      <c r="G27" s="7">
        <f>SUMIFS('1.A-P6 DATA CD-3B ONLY'!AF:AF,'1.A-P6 DATA CD-3B ONLY'!$V:$V,$B27,'1.A-P6 DATA CD-3B ONLY'!$O:$O,'3-Contract Awards'!$X$2,'1.A-P6 DATA CD-3B ONLY'!$B:$B,$X$6,'1.A-P6 DATA CD-3B ONLY'!$Q:$Q,'3-Contract Awards'!$X$1,'1.A-P6 DATA CD-3B ONLY'!$G:$G,'3-Contract Awards'!$X$3)+SUMIFS('1.A-P6 DATA CD-3B ONLY'!AF:AF,'1.A-P6 DATA CD-3B ONLY'!$V:$V,$B27,'1.A-P6 DATA CD-3B ONLY'!$O:$O,'3-Contract Awards'!$X$2,'1.A-P6 DATA CD-3B ONLY'!$B:$B,$X$6,'1.A-P6 DATA CD-3B ONLY'!$Q:$Q,'3-Contract Awards'!$X$1,'1.A-P6 DATA CD-3B ONLY'!$G:$G,'3-Contract Awards'!$X$4)+SUMIFS('1.A-P6 DATA CD-3B ONLY'!AF:AF,'1.A-P6 DATA CD-3B ONLY'!$V:$V,$B27,'1.A-P6 DATA CD-3B ONLY'!$O:$O,'3-Contract Awards'!$X$2,'1.A-P6 DATA CD-3B ONLY'!$B:$B,$X$6,'1.A-P6 DATA CD-3B ONLY'!$Q:$Q,'3-Contract Awards'!$X$1,'1.A-P6 DATA CD-3B ONLY'!$G:$G,'3-Contract Awards'!$X$5)+SUMIFS('1.A-P6 DATA CD-3B ONLY'!AF:AF,'1.A-P6 DATA CD-3B ONLY'!$V:$V,$B27,'1.A-P6 DATA CD-3B ONLY'!$O:$O,'3-Contract Awards'!$X$2,'1.A-P6 DATA CD-3B ONLY'!$B:$B,$X$6,'1.A-P6 DATA CD-3B ONLY'!$Q:$Q,'3-Contract Awards'!$X$1,'1.A-P6 DATA CD-3B ONLY'!$G:$G,'3-Contract Awards'!$X$7)</f>
        <v>0</v>
      </c>
      <c r="H27" s="7">
        <f>SUMIFS('1.A-P6 DATA CD-3B ONLY'!AG:AG,'1.A-P6 DATA CD-3B ONLY'!$V:$V,$B27,'1.A-P6 DATA CD-3B ONLY'!$O:$O,'3-Contract Awards'!$X$2,'1.A-P6 DATA CD-3B ONLY'!$B:$B,$X$6,'1.A-P6 DATA CD-3B ONLY'!$Q:$Q,'3-Contract Awards'!$X$1,'1.A-P6 DATA CD-3B ONLY'!$G:$G,'3-Contract Awards'!$X$3)+SUMIFS('1.A-P6 DATA CD-3B ONLY'!AG:AG,'1.A-P6 DATA CD-3B ONLY'!$V:$V,$B27,'1.A-P6 DATA CD-3B ONLY'!$O:$O,'3-Contract Awards'!$X$2,'1.A-P6 DATA CD-3B ONLY'!$B:$B,$X$6,'1.A-P6 DATA CD-3B ONLY'!$Q:$Q,'3-Contract Awards'!$X$1,'1.A-P6 DATA CD-3B ONLY'!$G:$G,'3-Contract Awards'!$X$4)+SUMIFS('1.A-P6 DATA CD-3B ONLY'!AG:AG,'1.A-P6 DATA CD-3B ONLY'!$V:$V,$B27,'1.A-P6 DATA CD-3B ONLY'!$O:$O,'3-Contract Awards'!$X$2,'1.A-P6 DATA CD-3B ONLY'!$B:$B,$X$6,'1.A-P6 DATA CD-3B ONLY'!$Q:$Q,'3-Contract Awards'!$X$1,'1.A-P6 DATA CD-3B ONLY'!$G:$G,'3-Contract Awards'!$X$5)+SUMIFS('1.A-P6 DATA CD-3B ONLY'!AG:AG,'1.A-P6 DATA CD-3B ONLY'!$V:$V,$B27,'1.A-P6 DATA CD-3B ONLY'!$O:$O,'3-Contract Awards'!$X$2,'1.A-P6 DATA CD-3B ONLY'!$B:$B,$X$6,'1.A-P6 DATA CD-3B ONLY'!$Q:$Q,'3-Contract Awards'!$X$1,'1.A-P6 DATA CD-3B ONLY'!$G:$G,'3-Contract Awards'!$X$7)</f>
        <v>0</v>
      </c>
      <c r="I27" s="7">
        <f>SUMIFS('1.A-P6 DATA CD-3B ONLY'!AH:AH,'1.A-P6 DATA CD-3B ONLY'!$V:$V,$B27,'1.A-P6 DATA CD-3B ONLY'!$O:$O,'3-Contract Awards'!$X$2,'1.A-P6 DATA CD-3B ONLY'!$B:$B,$X$6,'1.A-P6 DATA CD-3B ONLY'!$Q:$Q,'3-Contract Awards'!$X$1,'1.A-P6 DATA CD-3B ONLY'!$G:$G,'3-Contract Awards'!$X$3)+SUMIFS('1.A-P6 DATA CD-3B ONLY'!AH:AH,'1.A-P6 DATA CD-3B ONLY'!$V:$V,$B27,'1.A-P6 DATA CD-3B ONLY'!$O:$O,'3-Contract Awards'!$X$2,'1.A-P6 DATA CD-3B ONLY'!$B:$B,$X$6,'1.A-P6 DATA CD-3B ONLY'!$Q:$Q,'3-Contract Awards'!$X$1,'1.A-P6 DATA CD-3B ONLY'!$G:$G,'3-Contract Awards'!$X$4)+SUMIFS('1.A-P6 DATA CD-3B ONLY'!AH:AH,'1.A-P6 DATA CD-3B ONLY'!$V:$V,$B27,'1.A-P6 DATA CD-3B ONLY'!$O:$O,'3-Contract Awards'!$X$2,'1.A-P6 DATA CD-3B ONLY'!$B:$B,$X$6,'1.A-P6 DATA CD-3B ONLY'!$Q:$Q,'3-Contract Awards'!$X$1,'1.A-P6 DATA CD-3B ONLY'!$G:$G,'3-Contract Awards'!$X$5)+SUMIFS('1.A-P6 DATA CD-3B ONLY'!AH:AH,'1.A-P6 DATA CD-3B ONLY'!$V:$V,$B27,'1.A-P6 DATA CD-3B ONLY'!$O:$O,'3-Contract Awards'!$X$2,'1.A-P6 DATA CD-3B ONLY'!$B:$B,$X$6,'1.A-P6 DATA CD-3B ONLY'!$Q:$Q,'3-Contract Awards'!$X$1,'1.A-P6 DATA CD-3B ONLY'!$G:$G,'3-Contract Awards'!$X$7)</f>
        <v>0.01</v>
      </c>
      <c r="J27" s="7">
        <f>SUMIFS('1.A-P6 DATA CD-3B ONLY'!AI:AI,'1.A-P6 DATA CD-3B ONLY'!$V:$V,$B27,'1.A-P6 DATA CD-3B ONLY'!$O:$O,'3-Contract Awards'!$X$2,'1.A-P6 DATA CD-3B ONLY'!$B:$B,$X$6,'1.A-P6 DATA CD-3B ONLY'!$Q:$Q,'3-Contract Awards'!$X$1,'1.A-P6 DATA CD-3B ONLY'!$G:$G,'3-Contract Awards'!$X$3)+SUMIFS('1.A-P6 DATA CD-3B ONLY'!AI:AI,'1.A-P6 DATA CD-3B ONLY'!$V:$V,$B27,'1.A-P6 DATA CD-3B ONLY'!$O:$O,'3-Contract Awards'!$X$2,'1.A-P6 DATA CD-3B ONLY'!$B:$B,$X$6,'1.A-P6 DATA CD-3B ONLY'!$Q:$Q,'3-Contract Awards'!$X$1,'1.A-P6 DATA CD-3B ONLY'!$G:$G,'3-Contract Awards'!$X$4)+SUMIFS('1.A-P6 DATA CD-3B ONLY'!AI:AI,'1.A-P6 DATA CD-3B ONLY'!$V:$V,$B27,'1.A-P6 DATA CD-3B ONLY'!$O:$O,'3-Contract Awards'!$X$2,'1.A-P6 DATA CD-3B ONLY'!$B:$B,$X$6,'1.A-P6 DATA CD-3B ONLY'!$Q:$Q,'3-Contract Awards'!$X$1,'1.A-P6 DATA CD-3B ONLY'!$G:$G,'3-Contract Awards'!$X$5)+SUMIFS('1.A-P6 DATA CD-3B ONLY'!AI:AI,'1.A-P6 DATA CD-3B ONLY'!$V:$V,$B27,'1.A-P6 DATA CD-3B ONLY'!$O:$O,'3-Contract Awards'!$X$2,'1.A-P6 DATA CD-3B ONLY'!$B:$B,$X$6,'1.A-P6 DATA CD-3B ONLY'!$Q:$Q,'3-Contract Awards'!$X$1,'1.A-P6 DATA CD-3B ONLY'!$G:$G,'3-Contract Awards'!$X$7)</f>
        <v>0</v>
      </c>
      <c r="K27" s="7">
        <f>SUMIFS('1.A-P6 DATA CD-3B ONLY'!AJ:AJ,'1.A-P6 DATA CD-3B ONLY'!$V:$V,$B27,'1.A-P6 DATA CD-3B ONLY'!$O:$O,'3-Contract Awards'!$X$2,'1.A-P6 DATA CD-3B ONLY'!$B:$B,$X$6,'1.A-P6 DATA CD-3B ONLY'!$Q:$Q,'3-Contract Awards'!$X$1,'1.A-P6 DATA CD-3B ONLY'!$G:$G,'3-Contract Awards'!$X$3)+SUMIFS('1.A-P6 DATA CD-3B ONLY'!AJ:AJ,'1.A-P6 DATA CD-3B ONLY'!$V:$V,$B27,'1.A-P6 DATA CD-3B ONLY'!$O:$O,'3-Contract Awards'!$X$2,'1.A-P6 DATA CD-3B ONLY'!$B:$B,$X$6,'1.A-P6 DATA CD-3B ONLY'!$Q:$Q,'3-Contract Awards'!$X$1,'1.A-P6 DATA CD-3B ONLY'!$G:$G,'3-Contract Awards'!$X$4)+SUMIFS('1.A-P6 DATA CD-3B ONLY'!AJ:AJ,'1.A-P6 DATA CD-3B ONLY'!$V:$V,$B27,'1.A-P6 DATA CD-3B ONLY'!$O:$O,'3-Contract Awards'!$X$2,'1.A-P6 DATA CD-3B ONLY'!$B:$B,$X$6,'1.A-P6 DATA CD-3B ONLY'!$Q:$Q,'3-Contract Awards'!$X$1,'1.A-P6 DATA CD-3B ONLY'!$G:$G,'3-Contract Awards'!$X$5)+SUMIFS('1.A-P6 DATA CD-3B ONLY'!AJ:AJ,'1.A-P6 DATA CD-3B ONLY'!$V:$V,$B27,'1.A-P6 DATA CD-3B ONLY'!$O:$O,'3-Contract Awards'!$X$2,'1.A-P6 DATA CD-3B ONLY'!$B:$B,$X$6,'1.A-P6 DATA CD-3B ONLY'!$Q:$Q,'3-Contract Awards'!$X$1,'1.A-P6 DATA CD-3B ONLY'!$G:$G,'3-Contract Awards'!$X$7)</f>
        <v>0</v>
      </c>
      <c r="L27" s="7">
        <f>SUMIFS('1.A-P6 DATA CD-3B ONLY'!AK:AK,'1.A-P6 DATA CD-3B ONLY'!$V:$V,$B27,'1.A-P6 DATA CD-3B ONLY'!$O:$O,'3-Contract Awards'!$X$2,'1.A-P6 DATA CD-3B ONLY'!$B:$B,$X$6,'1.A-P6 DATA CD-3B ONLY'!$Q:$Q,'3-Contract Awards'!$X$1,'1.A-P6 DATA CD-3B ONLY'!$G:$G,'3-Contract Awards'!$X$3)+SUMIFS('1.A-P6 DATA CD-3B ONLY'!AK:AK,'1.A-P6 DATA CD-3B ONLY'!$V:$V,$B27,'1.A-P6 DATA CD-3B ONLY'!$O:$O,'3-Contract Awards'!$X$2,'1.A-P6 DATA CD-3B ONLY'!$B:$B,$X$6,'1.A-P6 DATA CD-3B ONLY'!$Q:$Q,'3-Contract Awards'!$X$1,'1.A-P6 DATA CD-3B ONLY'!$G:$G,'3-Contract Awards'!$X$4)+SUMIFS('1.A-P6 DATA CD-3B ONLY'!AK:AK,'1.A-P6 DATA CD-3B ONLY'!$V:$V,$B27,'1.A-P6 DATA CD-3B ONLY'!$O:$O,'3-Contract Awards'!$X$2,'1.A-P6 DATA CD-3B ONLY'!$B:$B,$X$6,'1.A-P6 DATA CD-3B ONLY'!$Q:$Q,'3-Contract Awards'!$X$1,'1.A-P6 DATA CD-3B ONLY'!$G:$G,'3-Contract Awards'!$X$5)+SUMIFS('1.A-P6 DATA CD-3B ONLY'!AK:AK,'1.A-P6 DATA CD-3B ONLY'!$V:$V,$B27,'1.A-P6 DATA CD-3B ONLY'!$O:$O,'3-Contract Awards'!$X$2,'1.A-P6 DATA CD-3B ONLY'!$B:$B,$X$6,'1.A-P6 DATA CD-3B ONLY'!$Q:$Q,'3-Contract Awards'!$X$1,'1.A-P6 DATA CD-3B ONLY'!$G:$G,'3-Contract Awards'!$X$7)</f>
        <v>0</v>
      </c>
      <c r="M27" s="7">
        <f>SUMIFS('1.A-P6 DATA CD-3B ONLY'!AL:AL,'1.A-P6 DATA CD-3B ONLY'!$V:$V,$B27,'1.A-P6 DATA CD-3B ONLY'!$O:$O,'3-Contract Awards'!$X$2,'1.A-P6 DATA CD-3B ONLY'!$B:$B,$X$6,'1.A-P6 DATA CD-3B ONLY'!$Q:$Q,'3-Contract Awards'!$X$1,'1.A-P6 DATA CD-3B ONLY'!$G:$G,'3-Contract Awards'!$X$3)+SUMIFS('1.A-P6 DATA CD-3B ONLY'!AL:AL,'1.A-P6 DATA CD-3B ONLY'!$V:$V,$B27,'1.A-P6 DATA CD-3B ONLY'!$O:$O,'3-Contract Awards'!$X$2,'1.A-P6 DATA CD-3B ONLY'!$B:$B,$X$6,'1.A-P6 DATA CD-3B ONLY'!$Q:$Q,'3-Contract Awards'!$X$1,'1.A-P6 DATA CD-3B ONLY'!$G:$G,'3-Contract Awards'!$X$4)+SUMIFS('1.A-P6 DATA CD-3B ONLY'!AL:AL,'1.A-P6 DATA CD-3B ONLY'!$V:$V,$B27,'1.A-P6 DATA CD-3B ONLY'!$O:$O,'3-Contract Awards'!$X$2,'1.A-P6 DATA CD-3B ONLY'!$B:$B,$X$6,'1.A-P6 DATA CD-3B ONLY'!$Q:$Q,'3-Contract Awards'!$X$1,'1.A-P6 DATA CD-3B ONLY'!$G:$G,'3-Contract Awards'!$X$5)+SUMIFS('1.A-P6 DATA CD-3B ONLY'!AL:AL,'1.A-P6 DATA CD-3B ONLY'!$V:$V,$B27,'1.A-P6 DATA CD-3B ONLY'!$O:$O,'3-Contract Awards'!$X$2,'1.A-P6 DATA CD-3B ONLY'!$B:$B,$X$6,'1.A-P6 DATA CD-3B ONLY'!$Q:$Q,'3-Contract Awards'!$X$1,'1.A-P6 DATA CD-3B ONLY'!$G:$G,'3-Contract Awards'!$X$7)</f>
        <v>0</v>
      </c>
      <c r="N27" s="7">
        <f>SUMIFS('1.A-P6 DATA CD-3B ONLY'!AM:AM,'1.A-P6 DATA CD-3B ONLY'!$V:$V,$B27,'1.A-P6 DATA CD-3B ONLY'!$O:$O,'3-Contract Awards'!$X$2,'1.A-P6 DATA CD-3B ONLY'!$B:$B,$X$6,'1.A-P6 DATA CD-3B ONLY'!$Q:$Q,'3-Contract Awards'!$X$1,'1.A-P6 DATA CD-3B ONLY'!$G:$G,'3-Contract Awards'!$X$3)+SUMIFS('1.A-P6 DATA CD-3B ONLY'!AM:AM,'1.A-P6 DATA CD-3B ONLY'!$V:$V,$B27,'1.A-P6 DATA CD-3B ONLY'!$O:$O,'3-Contract Awards'!$X$2,'1.A-P6 DATA CD-3B ONLY'!$B:$B,$X$6,'1.A-P6 DATA CD-3B ONLY'!$Q:$Q,'3-Contract Awards'!$X$1,'1.A-P6 DATA CD-3B ONLY'!$G:$G,'3-Contract Awards'!$X$4)+SUMIFS('1.A-P6 DATA CD-3B ONLY'!AM:AM,'1.A-P6 DATA CD-3B ONLY'!$V:$V,$B27,'1.A-P6 DATA CD-3B ONLY'!$O:$O,'3-Contract Awards'!$X$2,'1.A-P6 DATA CD-3B ONLY'!$B:$B,$X$6,'1.A-P6 DATA CD-3B ONLY'!$Q:$Q,'3-Contract Awards'!$X$1,'1.A-P6 DATA CD-3B ONLY'!$G:$G,'3-Contract Awards'!$X$5)+SUMIFS('1.A-P6 DATA CD-3B ONLY'!AM:AM,'1.A-P6 DATA CD-3B ONLY'!$V:$V,$B27,'1.A-P6 DATA CD-3B ONLY'!$O:$O,'3-Contract Awards'!$X$2,'1.A-P6 DATA CD-3B ONLY'!$B:$B,$X$6,'1.A-P6 DATA CD-3B ONLY'!$Q:$Q,'3-Contract Awards'!$X$1,'1.A-P6 DATA CD-3B ONLY'!$G:$G,'3-Contract Awards'!$X$7)</f>
        <v>0</v>
      </c>
      <c r="O27" s="7">
        <f>SUMIFS('1.A-P6 DATA CD-3B ONLY'!AN:AN,'1.A-P6 DATA CD-3B ONLY'!$V:$V,$B27,'1.A-P6 DATA CD-3B ONLY'!$O:$O,'3-Contract Awards'!$X$2,'1.A-P6 DATA CD-3B ONLY'!$B:$B,$X$6,'1.A-P6 DATA CD-3B ONLY'!$Q:$Q,'3-Contract Awards'!$X$1,'1.A-P6 DATA CD-3B ONLY'!$G:$G,'3-Contract Awards'!$X$3)+SUMIFS('1.A-P6 DATA CD-3B ONLY'!AN:AN,'1.A-P6 DATA CD-3B ONLY'!$V:$V,$B27,'1.A-P6 DATA CD-3B ONLY'!$O:$O,'3-Contract Awards'!$X$2,'1.A-P6 DATA CD-3B ONLY'!$B:$B,$X$6,'1.A-P6 DATA CD-3B ONLY'!$Q:$Q,'3-Contract Awards'!$X$1,'1.A-P6 DATA CD-3B ONLY'!$G:$G,'3-Contract Awards'!$X$4)+SUMIFS('1.A-P6 DATA CD-3B ONLY'!AN:AN,'1.A-P6 DATA CD-3B ONLY'!$V:$V,$B27,'1.A-P6 DATA CD-3B ONLY'!$O:$O,'3-Contract Awards'!$X$2,'1.A-P6 DATA CD-3B ONLY'!$B:$B,$X$6,'1.A-P6 DATA CD-3B ONLY'!$Q:$Q,'3-Contract Awards'!$X$1,'1.A-P6 DATA CD-3B ONLY'!$G:$G,'3-Contract Awards'!$X$5)+SUMIFS('1.A-P6 DATA CD-3B ONLY'!AN:AN,'1.A-P6 DATA CD-3B ONLY'!$V:$V,$B27,'1.A-P6 DATA CD-3B ONLY'!$O:$O,'3-Contract Awards'!$X$2,'1.A-P6 DATA CD-3B ONLY'!$B:$B,$X$6,'1.A-P6 DATA CD-3B ONLY'!$Q:$Q,'3-Contract Awards'!$X$1,'1.A-P6 DATA CD-3B ONLY'!$G:$G,'3-Contract Awards'!$X$7)</f>
        <v>0</v>
      </c>
      <c r="P27" s="7">
        <f>SUMIFS('1.A-P6 DATA CD-3B ONLY'!AO:AO,'1.A-P6 DATA CD-3B ONLY'!$V:$V,$B27,'1.A-P6 DATA CD-3B ONLY'!$O:$O,'3-Contract Awards'!$X$2,'1.A-P6 DATA CD-3B ONLY'!$B:$B,$X$6,'1.A-P6 DATA CD-3B ONLY'!$Q:$Q,'3-Contract Awards'!$X$1,'1.A-P6 DATA CD-3B ONLY'!$G:$G,'3-Contract Awards'!$X$3)+SUMIFS('1.A-P6 DATA CD-3B ONLY'!AO:AO,'1.A-P6 DATA CD-3B ONLY'!$V:$V,$B27,'1.A-P6 DATA CD-3B ONLY'!$O:$O,'3-Contract Awards'!$X$2,'1.A-P6 DATA CD-3B ONLY'!$B:$B,$X$6,'1.A-P6 DATA CD-3B ONLY'!$Q:$Q,'3-Contract Awards'!$X$1,'1.A-P6 DATA CD-3B ONLY'!$G:$G,'3-Contract Awards'!$X$4)+SUMIFS('1.A-P6 DATA CD-3B ONLY'!AO:AO,'1.A-P6 DATA CD-3B ONLY'!$V:$V,$B27,'1.A-P6 DATA CD-3B ONLY'!$O:$O,'3-Contract Awards'!$X$2,'1.A-P6 DATA CD-3B ONLY'!$B:$B,$X$6,'1.A-P6 DATA CD-3B ONLY'!$Q:$Q,'3-Contract Awards'!$X$1,'1.A-P6 DATA CD-3B ONLY'!$G:$G,'3-Contract Awards'!$X$5)+SUMIFS('1.A-P6 DATA CD-3B ONLY'!AO:AO,'1.A-P6 DATA CD-3B ONLY'!$V:$V,$B27,'1.A-P6 DATA CD-3B ONLY'!$O:$O,'3-Contract Awards'!$X$2,'1.A-P6 DATA CD-3B ONLY'!$B:$B,$X$6,'1.A-P6 DATA CD-3B ONLY'!$Q:$Q,'3-Contract Awards'!$X$1,'1.A-P6 DATA CD-3B ONLY'!$G:$G,'3-Contract Awards'!$X$7)</f>
        <v>0</v>
      </c>
      <c r="Q27" s="7">
        <f>SUMIFS('1.A-P6 DATA CD-3B ONLY'!AP:AP,'1.A-P6 DATA CD-3B ONLY'!$V:$V,$B27,'1.A-P6 DATA CD-3B ONLY'!$O:$O,'3-Contract Awards'!$X$2,'1.A-P6 DATA CD-3B ONLY'!$B:$B,$X$6,'1.A-P6 DATA CD-3B ONLY'!$Q:$Q,'3-Contract Awards'!$X$1,'1.A-P6 DATA CD-3B ONLY'!$G:$G,'3-Contract Awards'!$X$3)+SUMIFS('1.A-P6 DATA CD-3B ONLY'!AP:AP,'1.A-P6 DATA CD-3B ONLY'!$V:$V,$B27,'1.A-P6 DATA CD-3B ONLY'!$O:$O,'3-Contract Awards'!$X$2,'1.A-P6 DATA CD-3B ONLY'!$B:$B,$X$6,'1.A-P6 DATA CD-3B ONLY'!$Q:$Q,'3-Contract Awards'!$X$1,'1.A-P6 DATA CD-3B ONLY'!$G:$G,'3-Contract Awards'!$X$4)+SUMIFS('1.A-P6 DATA CD-3B ONLY'!AP:AP,'1.A-P6 DATA CD-3B ONLY'!$V:$V,$B27,'1.A-P6 DATA CD-3B ONLY'!$O:$O,'3-Contract Awards'!$X$2,'1.A-P6 DATA CD-3B ONLY'!$B:$B,$X$6,'1.A-P6 DATA CD-3B ONLY'!$Q:$Q,'3-Contract Awards'!$X$1,'1.A-P6 DATA CD-3B ONLY'!$G:$G,'3-Contract Awards'!$X$5)+SUMIFS('1.A-P6 DATA CD-3B ONLY'!AP:AP,'1.A-P6 DATA CD-3B ONLY'!$V:$V,$B27,'1.A-P6 DATA CD-3B ONLY'!$O:$O,'3-Contract Awards'!$X$2,'1.A-P6 DATA CD-3B ONLY'!$B:$B,$X$6,'1.A-P6 DATA CD-3B ONLY'!$Q:$Q,'3-Contract Awards'!$X$1,'1.A-P6 DATA CD-3B ONLY'!$G:$G,'3-Contract Awards'!$X$7)</f>
        <v>0</v>
      </c>
      <c r="R27" s="7">
        <f>SUMIFS('1.A-P6 DATA CD-3B ONLY'!AQ:AQ,'1.A-P6 DATA CD-3B ONLY'!$V:$V,$B27,'1.A-P6 DATA CD-3B ONLY'!$O:$O,'3-Contract Awards'!$X$2,'1.A-P6 DATA CD-3B ONLY'!$B:$B,$X$6,'1.A-P6 DATA CD-3B ONLY'!$Q:$Q,'3-Contract Awards'!$X$1,'1.A-P6 DATA CD-3B ONLY'!$G:$G,'3-Contract Awards'!$X$3)+SUMIFS('1.A-P6 DATA CD-3B ONLY'!AQ:AQ,'1.A-P6 DATA CD-3B ONLY'!$V:$V,$B27,'1.A-P6 DATA CD-3B ONLY'!$O:$O,'3-Contract Awards'!$X$2,'1.A-P6 DATA CD-3B ONLY'!$B:$B,$X$6,'1.A-P6 DATA CD-3B ONLY'!$Q:$Q,'3-Contract Awards'!$X$1,'1.A-P6 DATA CD-3B ONLY'!$G:$G,'3-Contract Awards'!$X$4)+SUMIFS('1.A-P6 DATA CD-3B ONLY'!AQ:AQ,'1.A-P6 DATA CD-3B ONLY'!$V:$V,$B27,'1.A-P6 DATA CD-3B ONLY'!$O:$O,'3-Contract Awards'!$X$2,'1.A-P6 DATA CD-3B ONLY'!$B:$B,$X$6,'1.A-P6 DATA CD-3B ONLY'!$Q:$Q,'3-Contract Awards'!$X$1,'1.A-P6 DATA CD-3B ONLY'!$G:$G,'3-Contract Awards'!$X$5)+SUMIFS('1.A-P6 DATA CD-3B ONLY'!AQ:AQ,'1.A-P6 DATA CD-3B ONLY'!$V:$V,$B27,'1.A-P6 DATA CD-3B ONLY'!$O:$O,'3-Contract Awards'!$X$2,'1.A-P6 DATA CD-3B ONLY'!$B:$B,$X$6,'1.A-P6 DATA CD-3B ONLY'!$Q:$Q,'3-Contract Awards'!$X$1,'1.A-P6 DATA CD-3B ONLY'!$G:$G,'3-Contract Awards'!$X$7)</f>
        <v>0</v>
      </c>
      <c r="S27" s="7">
        <f>SUMIFS('1.A-P6 DATA CD-3B ONLY'!AR:AR,'1.A-P6 DATA CD-3B ONLY'!$V:$V,$B27,'1.A-P6 DATA CD-3B ONLY'!$O:$O,'3-Contract Awards'!$X$2,'1.A-P6 DATA CD-3B ONLY'!$B:$B,$X$6,'1.A-P6 DATA CD-3B ONLY'!$Q:$Q,'3-Contract Awards'!$X$1,'1.A-P6 DATA CD-3B ONLY'!$G:$G,'3-Contract Awards'!$X$3)+SUMIFS('1.A-P6 DATA CD-3B ONLY'!AR:AR,'1.A-P6 DATA CD-3B ONLY'!$V:$V,$B27,'1.A-P6 DATA CD-3B ONLY'!$O:$O,'3-Contract Awards'!$X$2,'1.A-P6 DATA CD-3B ONLY'!$B:$B,$X$6,'1.A-P6 DATA CD-3B ONLY'!$Q:$Q,'3-Contract Awards'!$X$1,'1.A-P6 DATA CD-3B ONLY'!$G:$G,'3-Contract Awards'!$X$4)+SUMIFS('1.A-P6 DATA CD-3B ONLY'!AR:AR,'1.A-P6 DATA CD-3B ONLY'!$V:$V,$B27,'1.A-P6 DATA CD-3B ONLY'!$O:$O,'3-Contract Awards'!$X$2,'1.A-P6 DATA CD-3B ONLY'!$B:$B,$X$6,'1.A-P6 DATA CD-3B ONLY'!$Q:$Q,'3-Contract Awards'!$X$1,'1.A-P6 DATA CD-3B ONLY'!$G:$G,'3-Contract Awards'!$X$5)+SUMIFS('1.A-P6 DATA CD-3B ONLY'!AR:AR,'1.A-P6 DATA CD-3B ONLY'!$V:$V,$B27,'1.A-P6 DATA CD-3B ONLY'!$O:$O,'3-Contract Awards'!$X$2,'1.A-P6 DATA CD-3B ONLY'!$B:$B,$X$6,'1.A-P6 DATA CD-3B ONLY'!$Q:$Q,'3-Contract Awards'!$X$1,'1.A-P6 DATA CD-3B ONLY'!$G:$G,'3-Contract Awards'!$X$7)</f>
        <v>0</v>
      </c>
      <c r="T27" s="7">
        <f>SUMIFS('1.A-P6 DATA CD-3B ONLY'!AS:AS,'1.A-P6 DATA CD-3B ONLY'!$V:$V,$B27,'1.A-P6 DATA CD-3B ONLY'!$O:$O,'3-Contract Awards'!$X$2,'1.A-P6 DATA CD-3B ONLY'!$B:$B,$X$6,'1.A-P6 DATA CD-3B ONLY'!$Q:$Q,'3-Contract Awards'!$X$1,'1.A-P6 DATA CD-3B ONLY'!$G:$G,'3-Contract Awards'!$X$3)+SUMIFS('1.A-P6 DATA CD-3B ONLY'!AS:AS,'1.A-P6 DATA CD-3B ONLY'!$V:$V,$B27,'1.A-P6 DATA CD-3B ONLY'!$O:$O,'3-Contract Awards'!$X$2,'1.A-P6 DATA CD-3B ONLY'!$B:$B,$X$6,'1.A-P6 DATA CD-3B ONLY'!$Q:$Q,'3-Contract Awards'!$X$1,'1.A-P6 DATA CD-3B ONLY'!$G:$G,'3-Contract Awards'!$X$4)+SUMIFS('1.A-P6 DATA CD-3B ONLY'!AS:AS,'1.A-P6 DATA CD-3B ONLY'!$V:$V,$B27,'1.A-P6 DATA CD-3B ONLY'!$O:$O,'3-Contract Awards'!$X$2,'1.A-P6 DATA CD-3B ONLY'!$B:$B,$X$6,'1.A-P6 DATA CD-3B ONLY'!$Q:$Q,'3-Contract Awards'!$X$1,'1.A-P6 DATA CD-3B ONLY'!$G:$G,'3-Contract Awards'!$X$5)+SUMIFS('1.A-P6 DATA CD-3B ONLY'!AS:AS,'1.A-P6 DATA CD-3B ONLY'!$V:$V,$B27,'1.A-P6 DATA CD-3B ONLY'!$O:$O,'3-Contract Awards'!$X$2,'1.A-P6 DATA CD-3B ONLY'!$B:$B,$X$6,'1.A-P6 DATA CD-3B ONLY'!$Q:$Q,'3-Contract Awards'!$X$1,'1.A-P6 DATA CD-3B ONLY'!$G:$G,'3-Contract Awards'!$X$7)</f>
        <v>0</v>
      </c>
    </row>
    <row r="28" spans="2:20" x14ac:dyDescent="0.25">
      <c r="B28" s="39" t="s">
        <v>226</v>
      </c>
      <c r="C28" s="7">
        <f t="shared" si="2"/>
        <v>0.01</v>
      </c>
      <c r="D28" s="7">
        <f>SUMIFS('1.A-P6 DATA CD-3B ONLY'!AC:AC,'1.A-P6 DATA CD-3B ONLY'!$V:$V,$B28,'1.A-P6 DATA CD-3B ONLY'!$O:$O,'3-Contract Awards'!$X$2,'1.A-P6 DATA CD-3B ONLY'!$B:$B,$X$6,'1.A-P6 DATA CD-3B ONLY'!$Q:$Q,'3-Contract Awards'!$X$1,'1.A-P6 DATA CD-3B ONLY'!$G:$G,'3-Contract Awards'!$X$3)+SUMIFS('1.A-P6 DATA CD-3B ONLY'!AC:AC,'1.A-P6 DATA CD-3B ONLY'!$V:$V,$B28,'1.A-P6 DATA CD-3B ONLY'!$O:$O,'3-Contract Awards'!$X$2,'1.A-P6 DATA CD-3B ONLY'!$B:$B,$X$6,'1.A-P6 DATA CD-3B ONLY'!$Q:$Q,'3-Contract Awards'!$X$1,'1.A-P6 DATA CD-3B ONLY'!$G:$G,'3-Contract Awards'!$X$4)+SUMIFS('1.A-P6 DATA CD-3B ONLY'!AC:AC,'1.A-P6 DATA CD-3B ONLY'!$V:$V,$B28,'1.A-P6 DATA CD-3B ONLY'!$O:$O,'3-Contract Awards'!$X$2,'1.A-P6 DATA CD-3B ONLY'!$B:$B,$X$6,'1.A-P6 DATA CD-3B ONLY'!$Q:$Q,'3-Contract Awards'!$X$1,'1.A-P6 DATA CD-3B ONLY'!$G:$G,'3-Contract Awards'!$X$5)+SUMIFS('1.A-P6 DATA CD-3B ONLY'!AC:AC,'1.A-P6 DATA CD-3B ONLY'!$V:$V,$B28,'1.A-P6 DATA CD-3B ONLY'!$O:$O,'3-Contract Awards'!$X$2,'1.A-P6 DATA CD-3B ONLY'!$B:$B,$X$6,'1.A-P6 DATA CD-3B ONLY'!$Q:$Q,'3-Contract Awards'!$X$1,'1.A-P6 DATA CD-3B ONLY'!$G:$G,'3-Contract Awards'!$X$7)</f>
        <v>0</v>
      </c>
      <c r="E28" s="7">
        <f>SUMIFS('1.A-P6 DATA CD-3B ONLY'!AD:AD,'1.A-P6 DATA CD-3B ONLY'!$V:$V,$B28,'1.A-P6 DATA CD-3B ONLY'!$O:$O,'3-Contract Awards'!$X$2,'1.A-P6 DATA CD-3B ONLY'!$B:$B,$X$6,'1.A-P6 DATA CD-3B ONLY'!$Q:$Q,'3-Contract Awards'!$X$1,'1.A-P6 DATA CD-3B ONLY'!$G:$G,'3-Contract Awards'!$X$3)+SUMIFS('1.A-P6 DATA CD-3B ONLY'!AD:AD,'1.A-P6 DATA CD-3B ONLY'!$V:$V,$B28,'1.A-P6 DATA CD-3B ONLY'!$O:$O,'3-Contract Awards'!$X$2,'1.A-P6 DATA CD-3B ONLY'!$B:$B,$X$6,'1.A-P6 DATA CD-3B ONLY'!$Q:$Q,'3-Contract Awards'!$X$1,'1.A-P6 DATA CD-3B ONLY'!$G:$G,'3-Contract Awards'!$X$4)+SUMIFS('1.A-P6 DATA CD-3B ONLY'!AD:AD,'1.A-P6 DATA CD-3B ONLY'!$V:$V,$B28,'1.A-P6 DATA CD-3B ONLY'!$O:$O,'3-Contract Awards'!$X$2,'1.A-P6 DATA CD-3B ONLY'!$B:$B,$X$6,'1.A-P6 DATA CD-3B ONLY'!$Q:$Q,'3-Contract Awards'!$X$1,'1.A-P6 DATA CD-3B ONLY'!$G:$G,'3-Contract Awards'!$X$5)+SUMIFS('1.A-P6 DATA CD-3B ONLY'!AD:AD,'1.A-P6 DATA CD-3B ONLY'!$V:$V,$B28,'1.A-P6 DATA CD-3B ONLY'!$O:$O,'3-Contract Awards'!$X$2,'1.A-P6 DATA CD-3B ONLY'!$B:$B,$X$6,'1.A-P6 DATA CD-3B ONLY'!$Q:$Q,'3-Contract Awards'!$X$1,'1.A-P6 DATA CD-3B ONLY'!$G:$G,'3-Contract Awards'!$X$7)</f>
        <v>0</v>
      </c>
      <c r="F28" s="7">
        <f>SUMIFS('1.A-P6 DATA CD-3B ONLY'!AE:AE,'1.A-P6 DATA CD-3B ONLY'!$V:$V,$B28,'1.A-P6 DATA CD-3B ONLY'!$O:$O,'3-Contract Awards'!$X$2,'1.A-P6 DATA CD-3B ONLY'!$B:$B,$X$6,'1.A-P6 DATA CD-3B ONLY'!$Q:$Q,'3-Contract Awards'!$X$1,'1.A-P6 DATA CD-3B ONLY'!$G:$G,'3-Contract Awards'!$X$3)+SUMIFS('1.A-P6 DATA CD-3B ONLY'!AE:AE,'1.A-P6 DATA CD-3B ONLY'!$V:$V,$B28,'1.A-P6 DATA CD-3B ONLY'!$O:$O,'3-Contract Awards'!$X$2,'1.A-P6 DATA CD-3B ONLY'!$B:$B,$X$6,'1.A-P6 DATA CD-3B ONLY'!$Q:$Q,'3-Contract Awards'!$X$1,'1.A-P6 DATA CD-3B ONLY'!$G:$G,'3-Contract Awards'!$X$4)+SUMIFS('1.A-P6 DATA CD-3B ONLY'!AE:AE,'1.A-P6 DATA CD-3B ONLY'!$V:$V,$B28,'1.A-P6 DATA CD-3B ONLY'!$O:$O,'3-Contract Awards'!$X$2,'1.A-P6 DATA CD-3B ONLY'!$B:$B,$X$6,'1.A-P6 DATA CD-3B ONLY'!$Q:$Q,'3-Contract Awards'!$X$1,'1.A-P6 DATA CD-3B ONLY'!$G:$G,'3-Contract Awards'!$X$5)+SUMIFS('1.A-P6 DATA CD-3B ONLY'!AE:AE,'1.A-P6 DATA CD-3B ONLY'!$V:$V,$B28,'1.A-P6 DATA CD-3B ONLY'!$O:$O,'3-Contract Awards'!$X$2,'1.A-P6 DATA CD-3B ONLY'!$B:$B,$X$6,'1.A-P6 DATA CD-3B ONLY'!$Q:$Q,'3-Contract Awards'!$X$1,'1.A-P6 DATA CD-3B ONLY'!$G:$G,'3-Contract Awards'!$X$7)</f>
        <v>0</v>
      </c>
      <c r="G28" s="7">
        <f>SUMIFS('1.A-P6 DATA CD-3B ONLY'!AF:AF,'1.A-P6 DATA CD-3B ONLY'!$V:$V,$B28,'1.A-P6 DATA CD-3B ONLY'!$O:$O,'3-Contract Awards'!$X$2,'1.A-P6 DATA CD-3B ONLY'!$B:$B,$X$6,'1.A-P6 DATA CD-3B ONLY'!$Q:$Q,'3-Contract Awards'!$X$1,'1.A-P6 DATA CD-3B ONLY'!$G:$G,'3-Contract Awards'!$X$3)+SUMIFS('1.A-P6 DATA CD-3B ONLY'!AF:AF,'1.A-P6 DATA CD-3B ONLY'!$V:$V,$B28,'1.A-P6 DATA CD-3B ONLY'!$O:$O,'3-Contract Awards'!$X$2,'1.A-P6 DATA CD-3B ONLY'!$B:$B,$X$6,'1.A-P6 DATA CD-3B ONLY'!$Q:$Q,'3-Contract Awards'!$X$1,'1.A-P6 DATA CD-3B ONLY'!$G:$G,'3-Contract Awards'!$X$4)+SUMIFS('1.A-P6 DATA CD-3B ONLY'!AF:AF,'1.A-P6 DATA CD-3B ONLY'!$V:$V,$B28,'1.A-P6 DATA CD-3B ONLY'!$O:$O,'3-Contract Awards'!$X$2,'1.A-P6 DATA CD-3B ONLY'!$B:$B,$X$6,'1.A-P6 DATA CD-3B ONLY'!$Q:$Q,'3-Contract Awards'!$X$1,'1.A-P6 DATA CD-3B ONLY'!$G:$G,'3-Contract Awards'!$X$5)+SUMIFS('1.A-P6 DATA CD-3B ONLY'!AF:AF,'1.A-P6 DATA CD-3B ONLY'!$V:$V,$B28,'1.A-P6 DATA CD-3B ONLY'!$O:$O,'3-Contract Awards'!$X$2,'1.A-P6 DATA CD-3B ONLY'!$B:$B,$X$6,'1.A-P6 DATA CD-3B ONLY'!$Q:$Q,'3-Contract Awards'!$X$1,'1.A-P6 DATA CD-3B ONLY'!$G:$G,'3-Contract Awards'!$X$7)</f>
        <v>0</v>
      </c>
      <c r="H28" s="7">
        <f>SUMIFS('1.A-P6 DATA CD-3B ONLY'!AG:AG,'1.A-P6 DATA CD-3B ONLY'!$V:$V,$B28,'1.A-P6 DATA CD-3B ONLY'!$O:$O,'3-Contract Awards'!$X$2,'1.A-P6 DATA CD-3B ONLY'!$B:$B,$X$6,'1.A-P6 DATA CD-3B ONLY'!$Q:$Q,'3-Contract Awards'!$X$1,'1.A-P6 DATA CD-3B ONLY'!$G:$G,'3-Contract Awards'!$X$3)+SUMIFS('1.A-P6 DATA CD-3B ONLY'!AG:AG,'1.A-P6 DATA CD-3B ONLY'!$V:$V,$B28,'1.A-P6 DATA CD-3B ONLY'!$O:$O,'3-Contract Awards'!$X$2,'1.A-P6 DATA CD-3B ONLY'!$B:$B,$X$6,'1.A-P6 DATA CD-3B ONLY'!$Q:$Q,'3-Contract Awards'!$X$1,'1.A-P6 DATA CD-3B ONLY'!$G:$G,'3-Contract Awards'!$X$4)+SUMIFS('1.A-P6 DATA CD-3B ONLY'!AG:AG,'1.A-P6 DATA CD-3B ONLY'!$V:$V,$B28,'1.A-P6 DATA CD-3B ONLY'!$O:$O,'3-Contract Awards'!$X$2,'1.A-P6 DATA CD-3B ONLY'!$B:$B,$X$6,'1.A-P6 DATA CD-3B ONLY'!$Q:$Q,'3-Contract Awards'!$X$1,'1.A-P6 DATA CD-3B ONLY'!$G:$G,'3-Contract Awards'!$X$5)+SUMIFS('1.A-P6 DATA CD-3B ONLY'!AG:AG,'1.A-P6 DATA CD-3B ONLY'!$V:$V,$B28,'1.A-P6 DATA CD-3B ONLY'!$O:$O,'3-Contract Awards'!$X$2,'1.A-P6 DATA CD-3B ONLY'!$B:$B,$X$6,'1.A-P6 DATA CD-3B ONLY'!$Q:$Q,'3-Contract Awards'!$X$1,'1.A-P6 DATA CD-3B ONLY'!$G:$G,'3-Contract Awards'!$X$7)</f>
        <v>0</v>
      </c>
      <c r="I28" s="7">
        <f>SUMIFS('1.A-P6 DATA CD-3B ONLY'!AH:AH,'1.A-P6 DATA CD-3B ONLY'!$V:$V,$B28,'1.A-P6 DATA CD-3B ONLY'!$O:$O,'3-Contract Awards'!$X$2,'1.A-P6 DATA CD-3B ONLY'!$B:$B,$X$6,'1.A-P6 DATA CD-3B ONLY'!$Q:$Q,'3-Contract Awards'!$X$1,'1.A-P6 DATA CD-3B ONLY'!$G:$G,'3-Contract Awards'!$X$3)+SUMIFS('1.A-P6 DATA CD-3B ONLY'!AH:AH,'1.A-P6 DATA CD-3B ONLY'!$V:$V,$B28,'1.A-P6 DATA CD-3B ONLY'!$O:$O,'3-Contract Awards'!$X$2,'1.A-P6 DATA CD-3B ONLY'!$B:$B,$X$6,'1.A-P6 DATA CD-3B ONLY'!$Q:$Q,'3-Contract Awards'!$X$1,'1.A-P6 DATA CD-3B ONLY'!$G:$G,'3-Contract Awards'!$X$4)+SUMIFS('1.A-P6 DATA CD-3B ONLY'!AH:AH,'1.A-P6 DATA CD-3B ONLY'!$V:$V,$B28,'1.A-P6 DATA CD-3B ONLY'!$O:$O,'3-Contract Awards'!$X$2,'1.A-P6 DATA CD-3B ONLY'!$B:$B,$X$6,'1.A-P6 DATA CD-3B ONLY'!$Q:$Q,'3-Contract Awards'!$X$1,'1.A-P6 DATA CD-3B ONLY'!$G:$G,'3-Contract Awards'!$X$5)+SUMIFS('1.A-P6 DATA CD-3B ONLY'!AH:AH,'1.A-P6 DATA CD-3B ONLY'!$V:$V,$B28,'1.A-P6 DATA CD-3B ONLY'!$O:$O,'3-Contract Awards'!$X$2,'1.A-P6 DATA CD-3B ONLY'!$B:$B,$X$6,'1.A-P6 DATA CD-3B ONLY'!$Q:$Q,'3-Contract Awards'!$X$1,'1.A-P6 DATA CD-3B ONLY'!$G:$G,'3-Contract Awards'!$X$7)</f>
        <v>0.01</v>
      </c>
      <c r="J28" s="7">
        <f>SUMIFS('1.A-P6 DATA CD-3B ONLY'!AI:AI,'1.A-P6 DATA CD-3B ONLY'!$V:$V,$B28,'1.A-P6 DATA CD-3B ONLY'!$O:$O,'3-Contract Awards'!$X$2,'1.A-P6 DATA CD-3B ONLY'!$B:$B,$X$6,'1.A-P6 DATA CD-3B ONLY'!$Q:$Q,'3-Contract Awards'!$X$1,'1.A-P6 DATA CD-3B ONLY'!$G:$G,'3-Contract Awards'!$X$3)+SUMIFS('1.A-P6 DATA CD-3B ONLY'!AI:AI,'1.A-P6 DATA CD-3B ONLY'!$V:$V,$B28,'1.A-P6 DATA CD-3B ONLY'!$O:$O,'3-Contract Awards'!$X$2,'1.A-P6 DATA CD-3B ONLY'!$B:$B,$X$6,'1.A-P6 DATA CD-3B ONLY'!$Q:$Q,'3-Contract Awards'!$X$1,'1.A-P6 DATA CD-3B ONLY'!$G:$G,'3-Contract Awards'!$X$4)+SUMIFS('1.A-P6 DATA CD-3B ONLY'!AI:AI,'1.A-P6 DATA CD-3B ONLY'!$V:$V,$B28,'1.A-P6 DATA CD-3B ONLY'!$O:$O,'3-Contract Awards'!$X$2,'1.A-P6 DATA CD-3B ONLY'!$B:$B,$X$6,'1.A-P6 DATA CD-3B ONLY'!$Q:$Q,'3-Contract Awards'!$X$1,'1.A-P6 DATA CD-3B ONLY'!$G:$G,'3-Contract Awards'!$X$5)+SUMIFS('1.A-P6 DATA CD-3B ONLY'!AI:AI,'1.A-P6 DATA CD-3B ONLY'!$V:$V,$B28,'1.A-P6 DATA CD-3B ONLY'!$O:$O,'3-Contract Awards'!$X$2,'1.A-P6 DATA CD-3B ONLY'!$B:$B,$X$6,'1.A-P6 DATA CD-3B ONLY'!$Q:$Q,'3-Contract Awards'!$X$1,'1.A-P6 DATA CD-3B ONLY'!$G:$G,'3-Contract Awards'!$X$7)</f>
        <v>0</v>
      </c>
      <c r="K28" s="7">
        <f>SUMIFS('1.A-P6 DATA CD-3B ONLY'!AJ:AJ,'1.A-P6 DATA CD-3B ONLY'!$V:$V,$B28,'1.A-P6 DATA CD-3B ONLY'!$O:$O,'3-Contract Awards'!$X$2,'1.A-P6 DATA CD-3B ONLY'!$B:$B,$X$6,'1.A-P6 DATA CD-3B ONLY'!$Q:$Q,'3-Contract Awards'!$X$1,'1.A-P6 DATA CD-3B ONLY'!$G:$G,'3-Contract Awards'!$X$3)+SUMIFS('1.A-P6 DATA CD-3B ONLY'!AJ:AJ,'1.A-P6 DATA CD-3B ONLY'!$V:$V,$B28,'1.A-P6 DATA CD-3B ONLY'!$O:$O,'3-Contract Awards'!$X$2,'1.A-P6 DATA CD-3B ONLY'!$B:$B,$X$6,'1.A-P6 DATA CD-3B ONLY'!$Q:$Q,'3-Contract Awards'!$X$1,'1.A-P6 DATA CD-3B ONLY'!$G:$G,'3-Contract Awards'!$X$4)+SUMIFS('1.A-P6 DATA CD-3B ONLY'!AJ:AJ,'1.A-P6 DATA CD-3B ONLY'!$V:$V,$B28,'1.A-P6 DATA CD-3B ONLY'!$O:$O,'3-Contract Awards'!$X$2,'1.A-P6 DATA CD-3B ONLY'!$B:$B,$X$6,'1.A-P6 DATA CD-3B ONLY'!$Q:$Q,'3-Contract Awards'!$X$1,'1.A-P6 DATA CD-3B ONLY'!$G:$G,'3-Contract Awards'!$X$5)+SUMIFS('1.A-P6 DATA CD-3B ONLY'!AJ:AJ,'1.A-P6 DATA CD-3B ONLY'!$V:$V,$B28,'1.A-P6 DATA CD-3B ONLY'!$O:$O,'3-Contract Awards'!$X$2,'1.A-P6 DATA CD-3B ONLY'!$B:$B,$X$6,'1.A-P6 DATA CD-3B ONLY'!$Q:$Q,'3-Contract Awards'!$X$1,'1.A-P6 DATA CD-3B ONLY'!$G:$G,'3-Contract Awards'!$X$7)</f>
        <v>0</v>
      </c>
      <c r="L28" s="7">
        <f>SUMIFS('1.A-P6 DATA CD-3B ONLY'!AK:AK,'1.A-P6 DATA CD-3B ONLY'!$V:$V,$B28,'1.A-P6 DATA CD-3B ONLY'!$O:$O,'3-Contract Awards'!$X$2,'1.A-P6 DATA CD-3B ONLY'!$B:$B,$X$6,'1.A-P6 DATA CD-3B ONLY'!$Q:$Q,'3-Contract Awards'!$X$1,'1.A-P6 DATA CD-3B ONLY'!$G:$G,'3-Contract Awards'!$X$3)+SUMIFS('1.A-P6 DATA CD-3B ONLY'!AK:AK,'1.A-P6 DATA CD-3B ONLY'!$V:$V,$B28,'1.A-P6 DATA CD-3B ONLY'!$O:$O,'3-Contract Awards'!$X$2,'1.A-P6 DATA CD-3B ONLY'!$B:$B,$X$6,'1.A-P6 DATA CD-3B ONLY'!$Q:$Q,'3-Contract Awards'!$X$1,'1.A-P6 DATA CD-3B ONLY'!$G:$G,'3-Contract Awards'!$X$4)+SUMIFS('1.A-P6 DATA CD-3B ONLY'!AK:AK,'1.A-P6 DATA CD-3B ONLY'!$V:$V,$B28,'1.A-P6 DATA CD-3B ONLY'!$O:$O,'3-Contract Awards'!$X$2,'1.A-P6 DATA CD-3B ONLY'!$B:$B,$X$6,'1.A-P6 DATA CD-3B ONLY'!$Q:$Q,'3-Contract Awards'!$X$1,'1.A-P6 DATA CD-3B ONLY'!$G:$G,'3-Contract Awards'!$X$5)+SUMIFS('1.A-P6 DATA CD-3B ONLY'!AK:AK,'1.A-P6 DATA CD-3B ONLY'!$V:$V,$B28,'1.A-P6 DATA CD-3B ONLY'!$O:$O,'3-Contract Awards'!$X$2,'1.A-P6 DATA CD-3B ONLY'!$B:$B,$X$6,'1.A-P6 DATA CD-3B ONLY'!$Q:$Q,'3-Contract Awards'!$X$1,'1.A-P6 DATA CD-3B ONLY'!$G:$G,'3-Contract Awards'!$X$7)</f>
        <v>0</v>
      </c>
      <c r="M28" s="7">
        <f>SUMIFS('1.A-P6 DATA CD-3B ONLY'!AL:AL,'1.A-P6 DATA CD-3B ONLY'!$V:$V,$B28,'1.A-P6 DATA CD-3B ONLY'!$O:$O,'3-Contract Awards'!$X$2,'1.A-P6 DATA CD-3B ONLY'!$B:$B,$X$6,'1.A-P6 DATA CD-3B ONLY'!$Q:$Q,'3-Contract Awards'!$X$1,'1.A-P6 DATA CD-3B ONLY'!$G:$G,'3-Contract Awards'!$X$3)+SUMIFS('1.A-P6 DATA CD-3B ONLY'!AL:AL,'1.A-P6 DATA CD-3B ONLY'!$V:$V,$B28,'1.A-P6 DATA CD-3B ONLY'!$O:$O,'3-Contract Awards'!$X$2,'1.A-P6 DATA CD-3B ONLY'!$B:$B,$X$6,'1.A-P6 DATA CD-3B ONLY'!$Q:$Q,'3-Contract Awards'!$X$1,'1.A-P6 DATA CD-3B ONLY'!$G:$G,'3-Contract Awards'!$X$4)+SUMIFS('1.A-P6 DATA CD-3B ONLY'!AL:AL,'1.A-P6 DATA CD-3B ONLY'!$V:$V,$B28,'1.A-P6 DATA CD-3B ONLY'!$O:$O,'3-Contract Awards'!$X$2,'1.A-P6 DATA CD-3B ONLY'!$B:$B,$X$6,'1.A-P6 DATA CD-3B ONLY'!$Q:$Q,'3-Contract Awards'!$X$1,'1.A-P6 DATA CD-3B ONLY'!$G:$G,'3-Contract Awards'!$X$5)+SUMIFS('1.A-P6 DATA CD-3B ONLY'!AL:AL,'1.A-P6 DATA CD-3B ONLY'!$V:$V,$B28,'1.A-P6 DATA CD-3B ONLY'!$O:$O,'3-Contract Awards'!$X$2,'1.A-P6 DATA CD-3B ONLY'!$B:$B,$X$6,'1.A-P6 DATA CD-3B ONLY'!$Q:$Q,'3-Contract Awards'!$X$1,'1.A-P6 DATA CD-3B ONLY'!$G:$G,'3-Contract Awards'!$X$7)</f>
        <v>0</v>
      </c>
      <c r="N28" s="7">
        <f>SUMIFS('1.A-P6 DATA CD-3B ONLY'!AM:AM,'1.A-P6 DATA CD-3B ONLY'!$V:$V,$B28,'1.A-P6 DATA CD-3B ONLY'!$O:$O,'3-Contract Awards'!$X$2,'1.A-P6 DATA CD-3B ONLY'!$B:$B,$X$6,'1.A-P6 DATA CD-3B ONLY'!$Q:$Q,'3-Contract Awards'!$X$1,'1.A-P6 DATA CD-3B ONLY'!$G:$G,'3-Contract Awards'!$X$3)+SUMIFS('1.A-P6 DATA CD-3B ONLY'!AM:AM,'1.A-P6 DATA CD-3B ONLY'!$V:$V,$B28,'1.A-P6 DATA CD-3B ONLY'!$O:$O,'3-Contract Awards'!$X$2,'1.A-P6 DATA CD-3B ONLY'!$B:$B,$X$6,'1.A-P6 DATA CD-3B ONLY'!$Q:$Q,'3-Contract Awards'!$X$1,'1.A-P6 DATA CD-3B ONLY'!$G:$G,'3-Contract Awards'!$X$4)+SUMIFS('1.A-P6 DATA CD-3B ONLY'!AM:AM,'1.A-P6 DATA CD-3B ONLY'!$V:$V,$B28,'1.A-P6 DATA CD-3B ONLY'!$O:$O,'3-Contract Awards'!$X$2,'1.A-P6 DATA CD-3B ONLY'!$B:$B,$X$6,'1.A-P6 DATA CD-3B ONLY'!$Q:$Q,'3-Contract Awards'!$X$1,'1.A-P6 DATA CD-3B ONLY'!$G:$G,'3-Contract Awards'!$X$5)+SUMIFS('1.A-P6 DATA CD-3B ONLY'!AM:AM,'1.A-P6 DATA CD-3B ONLY'!$V:$V,$B28,'1.A-P6 DATA CD-3B ONLY'!$O:$O,'3-Contract Awards'!$X$2,'1.A-P6 DATA CD-3B ONLY'!$B:$B,$X$6,'1.A-P6 DATA CD-3B ONLY'!$Q:$Q,'3-Contract Awards'!$X$1,'1.A-P6 DATA CD-3B ONLY'!$G:$G,'3-Contract Awards'!$X$7)</f>
        <v>0</v>
      </c>
      <c r="O28" s="7">
        <f>SUMIFS('1.A-P6 DATA CD-3B ONLY'!AN:AN,'1.A-P6 DATA CD-3B ONLY'!$V:$V,$B28,'1.A-P6 DATA CD-3B ONLY'!$O:$O,'3-Contract Awards'!$X$2,'1.A-P6 DATA CD-3B ONLY'!$B:$B,$X$6,'1.A-P6 DATA CD-3B ONLY'!$Q:$Q,'3-Contract Awards'!$X$1,'1.A-P6 DATA CD-3B ONLY'!$G:$G,'3-Contract Awards'!$X$3)+SUMIFS('1.A-P6 DATA CD-3B ONLY'!AN:AN,'1.A-P6 DATA CD-3B ONLY'!$V:$V,$B28,'1.A-P6 DATA CD-3B ONLY'!$O:$O,'3-Contract Awards'!$X$2,'1.A-P6 DATA CD-3B ONLY'!$B:$B,$X$6,'1.A-P6 DATA CD-3B ONLY'!$Q:$Q,'3-Contract Awards'!$X$1,'1.A-P6 DATA CD-3B ONLY'!$G:$G,'3-Contract Awards'!$X$4)+SUMIFS('1.A-P6 DATA CD-3B ONLY'!AN:AN,'1.A-P6 DATA CD-3B ONLY'!$V:$V,$B28,'1.A-P6 DATA CD-3B ONLY'!$O:$O,'3-Contract Awards'!$X$2,'1.A-P6 DATA CD-3B ONLY'!$B:$B,$X$6,'1.A-P6 DATA CD-3B ONLY'!$Q:$Q,'3-Contract Awards'!$X$1,'1.A-P6 DATA CD-3B ONLY'!$G:$G,'3-Contract Awards'!$X$5)+SUMIFS('1.A-P6 DATA CD-3B ONLY'!AN:AN,'1.A-P6 DATA CD-3B ONLY'!$V:$V,$B28,'1.A-P6 DATA CD-3B ONLY'!$O:$O,'3-Contract Awards'!$X$2,'1.A-P6 DATA CD-3B ONLY'!$B:$B,$X$6,'1.A-P6 DATA CD-3B ONLY'!$Q:$Q,'3-Contract Awards'!$X$1,'1.A-P6 DATA CD-3B ONLY'!$G:$G,'3-Contract Awards'!$X$7)</f>
        <v>0</v>
      </c>
      <c r="P28" s="7">
        <f>SUMIFS('1.A-P6 DATA CD-3B ONLY'!AO:AO,'1.A-P6 DATA CD-3B ONLY'!$V:$V,$B28,'1.A-P6 DATA CD-3B ONLY'!$O:$O,'3-Contract Awards'!$X$2,'1.A-P6 DATA CD-3B ONLY'!$B:$B,$X$6,'1.A-P6 DATA CD-3B ONLY'!$Q:$Q,'3-Contract Awards'!$X$1,'1.A-P6 DATA CD-3B ONLY'!$G:$G,'3-Contract Awards'!$X$3)+SUMIFS('1.A-P6 DATA CD-3B ONLY'!AO:AO,'1.A-P6 DATA CD-3B ONLY'!$V:$V,$B28,'1.A-P6 DATA CD-3B ONLY'!$O:$O,'3-Contract Awards'!$X$2,'1.A-P6 DATA CD-3B ONLY'!$B:$B,$X$6,'1.A-P6 DATA CD-3B ONLY'!$Q:$Q,'3-Contract Awards'!$X$1,'1.A-P6 DATA CD-3B ONLY'!$G:$G,'3-Contract Awards'!$X$4)+SUMIFS('1.A-P6 DATA CD-3B ONLY'!AO:AO,'1.A-P6 DATA CD-3B ONLY'!$V:$V,$B28,'1.A-P6 DATA CD-3B ONLY'!$O:$O,'3-Contract Awards'!$X$2,'1.A-P6 DATA CD-3B ONLY'!$B:$B,$X$6,'1.A-P6 DATA CD-3B ONLY'!$Q:$Q,'3-Contract Awards'!$X$1,'1.A-P6 DATA CD-3B ONLY'!$G:$G,'3-Contract Awards'!$X$5)+SUMIFS('1.A-P6 DATA CD-3B ONLY'!AO:AO,'1.A-P6 DATA CD-3B ONLY'!$V:$V,$B28,'1.A-P6 DATA CD-3B ONLY'!$O:$O,'3-Contract Awards'!$X$2,'1.A-P6 DATA CD-3B ONLY'!$B:$B,$X$6,'1.A-P6 DATA CD-3B ONLY'!$Q:$Q,'3-Contract Awards'!$X$1,'1.A-P6 DATA CD-3B ONLY'!$G:$G,'3-Contract Awards'!$X$7)</f>
        <v>0</v>
      </c>
      <c r="Q28" s="7">
        <f>SUMIFS('1.A-P6 DATA CD-3B ONLY'!AP:AP,'1.A-P6 DATA CD-3B ONLY'!$V:$V,$B28,'1.A-P6 DATA CD-3B ONLY'!$O:$O,'3-Contract Awards'!$X$2,'1.A-P6 DATA CD-3B ONLY'!$B:$B,$X$6,'1.A-P6 DATA CD-3B ONLY'!$Q:$Q,'3-Contract Awards'!$X$1,'1.A-P6 DATA CD-3B ONLY'!$G:$G,'3-Contract Awards'!$X$3)+SUMIFS('1.A-P6 DATA CD-3B ONLY'!AP:AP,'1.A-P6 DATA CD-3B ONLY'!$V:$V,$B28,'1.A-P6 DATA CD-3B ONLY'!$O:$O,'3-Contract Awards'!$X$2,'1.A-P6 DATA CD-3B ONLY'!$B:$B,$X$6,'1.A-P6 DATA CD-3B ONLY'!$Q:$Q,'3-Contract Awards'!$X$1,'1.A-P6 DATA CD-3B ONLY'!$G:$G,'3-Contract Awards'!$X$4)+SUMIFS('1.A-P6 DATA CD-3B ONLY'!AP:AP,'1.A-P6 DATA CD-3B ONLY'!$V:$V,$B28,'1.A-P6 DATA CD-3B ONLY'!$O:$O,'3-Contract Awards'!$X$2,'1.A-P6 DATA CD-3B ONLY'!$B:$B,$X$6,'1.A-P6 DATA CD-3B ONLY'!$Q:$Q,'3-Contract Awards'!$X$1,'1.A-P6 DATA CD-3B ONLY'!$G:$G,'3-Contract Awards'!$X$5)+SUMIFS('1.A-P6 DATA CD-3B ONLY'!AP:AP,'1.A-P6 DATA CD-3B ONLY'!$V:$V,$B28,'1.A-P6 DATA CD-3B ONLY'!$O:$O,'3-Contract Awards'!$X$2,'1.A-P6 DATA CD-3B ONLY'!$B:$B,$X$6,'1.A-P6 DATA CD-3B ONLY'!$Q:$Q,'3-Contract Awards'!$X$1,'1.A-P6 DATA CD-3B ONLY'!$G:$G,'3-Contract Awards'!$X$7)</f>
        <v>0</v>
      </c>
      <c r="R28" s="7">
        <f>SUMIFS('1.A-P6 DATA CD-3B ONLY'!AQ:AQ,'1.A-P6 DATA CD-3B ONLY'!$V:$V,$B28,'1.A-P6 DATA CD-3B ONLY'!$O:$O,'3-Contract Awards'!$X$2,'1.A-P6 DATA CD-3B ONLY'!$B:$B,$X$6,'1.A-P6 DATA CD-3B ONLY'!$Q:$Q,'3-Contract Awards'!$X$1,'1.A-P6 DATA CD-3B ONLY'!$G:$G,'3-Contract Awards'!$X$3)+SUMIFS('1.A-P6 DATA CD-3B ONLY'!AQ:AQ,'1.A-P6 DATA CD-3B ONLY'!$V:$V,$B28,'1.A-P6 DATA CD-3B ONLY'!$O:$O,'3-Contract Awards'!$X$2,'1.A-P6 DATA CD-3B ONLY'!$B:$B,$X$6,'1.A-P6 DATA CD-3B ONLY'!$Q:$Q,'3-Contract Awards'!$X$1,'1.A-P6 DATA CD-3B ONLY'!$G:$G,'3-Contract Awards'!$X$4)+SUMIFS('1.A-P6 DATA CD-3B ONLY'!AQ:AQ,'1.A-P6 DATA CD-3B ONLY'!$V:$V,$B28,'1.A-P6 DATA CD-3B ONLY'!$O:$O,'3-Contract Awards'!$X$2,'1.A-P6 DATA CD-3B ONLY'!$B:$B,$X$6,'1.A-P6 DATA CD-3B ONLY'!$Q:$Q,'3-Contract Awards'!$X$1,'1.A-P6 DATA CD-3B ONLY'!$G:$G,'3-Contract Awards'!$X$5)+SUMIFS('1.A-P6 DATA CD-3B ONLY'!AQ:AQ,'1.A-P6 DATA CD-3B ONLY'!$V:$V,$B28,'1.A-P6 DATA CD-3B ONLY'!$O:$O,'3-Contract Awards'!$X$2,'1.A-P6 DATA CD-3B ONLY'!$B:$B,$X$6,'1.A-P6 DATA CD-3B ONLY'!$Q:$Q,'3-Contract Awards'!$X$1,'1.A-P6 DATA CD-3B ONLY'!$G:$G,'3-Contract Awards'!$X$7)</f>
        <v>0</v>
      </c>
      <c r="S28" s="7">
        <f>SUMIFS('1.A-P6 DATA CD-3B ONLY'!AR:AR,'1.A-P6 DATA CD-3B ONLY'!$V:$V,$B28,'1.A-P6 DATA CD-3B ONLY'!$O:$O,'3-Contract Awards'!$X$2,'1.A-P6 DATA CD-3B ONLY'!$B:$B,$X$6,'1.A-P6 DATA CD-3B ONLY'!$Q:$Q,'3-Contract Awards'!$X$1,'1.A-P6 DATA CD-3B ONLY'!$G:$G,'3-Contract Awards'!$X$3)+SUMIFS('1.A-P6 DATA CD-3B ONLY'!AR:AR,'1.A-P6 DATA CD-3B ONLY'!$V:$V,$B28,'1.A-P6 DATA CD-3B ONLY'!$O:$O,'3-Contract Awards'!$X$2,'1.A-P6 DATA CD-3B ONLY'!$B:$B,$X$6,'1.A-P6 DATA CD-3B ONLY'!$Q:$Q,'3-Contract Awards'!$X$1,'1.A-P6 DATA CD-3B ONLY'!$G:$G,'3-Contract Awards'!$X$4)+SUMIFS('1.A-P6 DATA CD-3B ONLY'!AR:AR,'1.A-P6 DATA CD-3B ONLY'!$V:$V,$B28,'1.A-P6 DATA CD-3B ONLY'!$O:$O,'3-Contract Awards'!$X$2,'1.A-P6 DATA CD-3B ONLY'!$B:$B,$X$6,'1.A-P6 DATA CD-3B ONLY'!$Q:$Q,'3-Contract Awards'!$X$1,'1.A-P6 DATA CD-3B ONLY'!$G:$G,'3-Contract Awards'!$X$5)+SUMIFS('1.A-P6 DATA CD-3B ONLY'!AR:AR,'1.A-P6 DATA CD-3B ONLY'!$V:$V,$B28,'1.A-P6 DATA CD-3B ONLY'!$O:$O,'3-Contract Awards'!$X$2,'1.A-P6 DATA CD-3B ONLY'!$B:$B,$X$6,'1.A-P6 DATA CD-3B ONLY'!$Q:$Q,'3-Contract Awards'!$X$1,'1.A-P6 DATA CD-3B ONLY'!$G:$G,'3-Contract Awards'!$X$7)</f>
        <v>0</v>
      </c>
      <c r="T28" s="7">
        <f>SUMIFS('1.A-P6 DATA CD-3B ONLY'!AS:AS,'1.A-P6 DATA CD-3B ONLY'!$V:$V,$B28,'1.A-P6 DATA CD-3B ONLY'!$O:$O,'3-Contract Awards'!$X$2,'1.A-P6 DATA CD-3B ONLY'!$B:$B,$X$6,'1.A-P6 DATA CD-3B ONLY'!$Q:$Q,'3-Contract Awards'!$X$1,'1.A-P6 DATA CD-3B ONLY'!$G:$G,'3-Contract Awards'!$X$3)+SUMIFS('1.A-P6 DATA CD-3B ONLY'!AS:AS,'1.A-P6 DATA CD-3B ONLY'!$V:$V,$B28,'1.A-P6 DATA CD-3B ONLY'!$O:$O,'3-Contract Awards'!$X$2,'1.A-P6 DATA CD-3B ONLY'!$B:$B,$X$6,'1.A-P6 DATA CD-3B ONLY'!$Q:$Q,'3-Contract Awards'!$X$1,'1.A-P6 DATA CD-3B ONLY'!$G:$G,'3-Contract Awards'!$X$4)+SUMIFS('1.A-P6 DATA CD-3B ONLY'!AS:AS,'1.A-P6 DATA CD-3B ONLY'!$V:$V,$B28,'1.A-P6 DATA CD-3B ONLY'!$O:$O,'3-Contract Awards'!$X$2,'1.A-P6 DATA CD-3B ONLY'!$B:$B,$X$6,'1.A-P6 DATA CD-3B ONLY'!$Q:$Q,'3-Contract Awards'!$X$1,'1.A-P6 DATA CD-3B ONLY'!$G:$G,'3-Contract Awards'!$X$5)+SUMIFS('1.A-P6 DATA CD-3B ONLY'!AS:AS,'1.A-P6 DATA CD-3B ONLY'!$V:$V,$B28,'1.A-P6 DATA CD-3B ONLY'!$O:$O,'3-Contract Awards'!$X$2,'1.A-P6 DATA CD-3B ONLY'!$B:$B,$X$6,'1.A-P6 DATA CD-3B ONLY'!$Q:$Q,'3-Contract Awards'!$X$1,'1.A-P6 DATA CD-3B ONLY'!$G:$G,'3-Contract Awards'!$X$7)</f>
        <v>0</v>
      </c>
    </row>
    <row r="29" spans="2:20" x14ac:dyDescent="0.25">
      <c r="B29" s="39" t="s">
        <v>227</v>
      </c>
      <c r="C29" s="7">
        <f t="shared" si="2"/>
        <v>0</v>
      </c>
      <c r="D29" s="7">
        <f>SUMIFS('1.A-P6 DATA CD-3B ONLY'!AC:AC,'1.A-P6 DATA CD-3B ONLY'!$V:$V,$B29,'1.A-P6 DATA CD-3B ONLY'!$O:$O,'3-Contract Awards'!$X$2,'1.A-P6 DATA CD-3B ONLY'!$B:$B,$X$6,'1.A-P6 DATA CD-3B ONLY'!$Q:$Q,'3-Contract Awards'!$X$1,'1.A-P6 DATA CD-3B ONLY'!$G:$G,'3-Contract Awards'!$X$3)+SUMIFS('1.A-P6 DATA CD-3B ONLY'!AC:AC,'1.A-P6 DATA CD-3B ONLY'!$V:$V,$B29,'1.A-P6 DATA CD-3B ONLY'!$O:$O,'3-Contract Awards'!$X$2,'1.A-P6 DATA CD-3B ONLY'!$B:$B,$X$6,'1.A-P6 DATA CD-3B ONLY'!$Q:$Q,'3-Contract Awards'!$X$1,'1.A-P6 DATA CD-3B ONLY'!$G:$G,'3-Contract Awards'!$X$4)+SUMIFS('1.A-P6 DATA CD-3B ONLY'!AC:AC,'1.A-P6 DATA CD-3B ONLY'!$V:$V,$B29,'1.A-P6 DATA CD-3B ONLY'!$O:$O,'3-Contract Awards'!$X$2,'1.A-P6 DATA CD-3B ONLY'!$B:$B,$X$6,'1.A-P6 DATA CD-3B ONLY'!$Q:$Q,'3-Contract Awards'!$X$1,'1.A-P6 DATA CD-3B ONLY'!$G:$G,'3-Contract Awards'!$X$5)+SUMIFS('1.A-P6 DATA CD-3B ONLY'!AC:AC,'1.A-P6 DATA CD-3B ONLY'!$V:$V,$B29,'1.A-P6 DATA CD-3B ONLY'!$O:$O,'3-Contract Awards'!$X$2,'1.A-P6 DATA CD-3B ONLY'!$B:$B,$X$6,'1.A-P6 DATA CD-3B ONLY'!$Q:$Q,'3-Contract Awards'!$X$1,'1.A-P6 DATA CD-3B ONLY'!$G:$G,'3-Contract Awards'!$X$7)</f>
        <v>0</v>
      </c>
      <c r="E29" s="7">
        <f>SUMIFS('1.A-P6 DATA CD-3B ONLY'!AD:AD,'1.A-P6 DATA CD-3B ONLY'!$V:$V,$B29,'1.A-P6 DATA CD-3B ONLY'!$O:$O,'3-Contract Awards'!$X$2,'1.A-P6 DATA CD-3B ONLY'!$B:$B,$X$6,'1.A-P6 DATA CD-3B ONLY'!$Q:$Q,'3-Contract Awards'!$X$1,'1.A-P6 DATA CD-3B ONLY'!$G:$G,'3-Contract Awards'!$X$3)+SUMIFS('1.A-P6 DATA CD-3B ONLY'!AD:AD,'1.A-P6 DATA CD-3B ONLY'!$V:$V,$B29,'1.A-P6 DATA CD-3B ONLY'!$O:$O,'3-Contract Awards'!$X$2,'1.A-P6 DATA CD-3B ONLY'!$B:$B,$X$6,'1.A-P6 DATA CD-3B ONLY'!$Q:$Q,'3-Contract Awards'!$X$1,'1.A-P6 DATA CD-3B ONLY'!$G:$G,'3-Contract Awards'!$X$4)+SUMIFS('1.A-P6 DATA CD-3B ONLY'!AD:AD,'1.A-P6 DATA CD-3B ONLY'!$V:$V,$B29,'1.A-P6 DATA CD-3B ONLY'!$O:$O,'3-Contract Awards'!$X$2,'1.A-P6 DATA CD-3B ONLY'!$B:$B,$X$6,'1.A-P6 DATA CD-3B ONLY'!$Q:$Q,'3-Contract Awards'!$X$1,'1.A-P6 DATA CD-3B ONLY'!$G:$G,'3-Contract Awards'!$X$5)+SUMIFS('1.A-P6 DATA CD-3B ONLY'!AD:AD,'1.A-P6 DATA CD-3B ONLY'!$V:$V,$B29,'1.A-P6 DATA CD-3B ONLY'!$O:$O,'3-Contract Awards'!$X$2,'1.A-P6 DATA CD-3B ONLY'!$B:$B,$X$6,'1.A-P6 DATA CD-3B ONLY'!$Q:$Q,'3-Contract Awards'!$X$1,'1.A-P6 DATA CD-3B ONLY'!$G:$G,'3-Contract Awards'!$X$7)</f>
        <v>0</v>
      </c>
      <c r="F29" s="7">
        <f>SUMIFS('1.A-P6 DATA CD-3B ONLY'!AE:AE,'1.A-P6 DATA CD-3B ONLY'!$V:$V,$B29,'1.A-P6 DATA CD-3B ONLY'!$O:$O,'3-Contract Awards'!$X$2,'1.A-P6 DATA CD-3B ONLY'!$B:$B,$X$6,'1.A-P6 DATA CD-3B ONLY'!$Q:$Q,'3-Contract Awards'!$X$1,'1.A-P6 DATA CD-3B ONLY'!$G:$G,'3-Contract Awards'!$X$3)+SUMIFS('1.A-P6 DATA CD-3B ONLY'!AE:AE,'1.A-P6 DATA CD-3B ONLY'!$V:$V,$B29,'1.A-P6 DATA CD-3B ONLY'!$O:$O,'3-Contract Awards'!$X$2,'1.A-P6 DATA CD-3B ONLY'!$B:$B,$X$6,'1.A-P6 DATA CD-3B ONLY'!$Q:$Q,'3-Contract Awards'!$X$1,'1.A-P6 DATA CD-3B ONLY'!$G:$G,'3-Contract Awards'!$X$4)+SUMIFS('1.A-P6 DATA CD-3B ONLY'!AE:AE,'1.A-P6 DATA CD-3B ONLY'!$V:$V,$B29,'1.A-P6 DATA CD-3B ONLY'!$O:$O,'3-Contract Awards'!$X$2,'1.A-P6 DATA CD-3B ONLY'!$B:$B,$X$6,'1.A-P6 DATA CD-3B ONLY'!$Q:$Q,'3-Contract Awards'!$X$1,'1.A-P6 DATA CD-3B ONLY'!$G:$G,'3-Contract Awards'!$X$5)+SUMIFS('1.A-P6 DATA CD-3B ONLY'!AE:AE,'1.A-P6 DATA CD-3B ONLY'!$V:$V,$B29,'1.A-P6 DATA CD-3B ONLY'!$O:$O,'3-Contract Awards'!$X$2,'1.A-P6 DATA CD-3B ONLY'!$B:$B,$X$6,'1.A-P6 DATA CD-3B ONLY'!$Q:$Q,'3-Contract Awards'!$X$1,'1.A-P6 DATA CD-3B ONLY'!$G:$G,'3-Contract Awards'!$X$7)</f>
        <v>0</v>
      </c>
      <c r="G29" s="7">
        <f>SUMIFS('1.A-P6 DATA CD-3B ONLY'!AF:AF,'1.A-P6 DATA CD-3B ONLY'!$V:$V,$B29,'1.A-P6 DATA CD-3B ONLY'!$O:$O,'3-Contract Awards'!$X$2,'1.A-P6 DATA CD-3B ONLY'!$B:$B,$X$6,'1.A-P6 DATA CD-3B ONLY'!$Q:$Q,'3-Contract Awards'!$X$1,'1.A-P6 DATA CD-3B ONLY'!$G:$G,'3-Contract Awards'!$X$3)+SUMIFS('1.A-P6 DATA CD-3B ONLY'!AF:AF,'1.A-P6 DATA CD-3B ONLY'!$V:$V,$B29,'1.A-P6 DATA CD-3B ONLY'!$O:$O,'3-Contract Awards'!$X$2,'1.A-P6 DATA CD-3B ONLY'!$B:$B,$X$6,'1.A-P6 DATA CD-3B ONLY'!$Q:$Q,'3-Contract Awards'!$X$1,'1.A-P6 DATA CD-3B ONLY'!$G:$G,'3-Contract Awards'!$X$4)+SUMIFS('1.A-P6 DATA CD-3B ONLY'!AF:AF,'1.A-P6 DATA CD-3B ONLY'!$V:$V,$B29,'1.A-P6 DATA CD-3B ONLY'!$O:$O,'3-Contract Awards'!$X$2,'1.A-P6 DATA CD-3B ONLY'!$B:$B,$X$6,'1.A-P6 DATA CD-3B ONLY'!$Q:$Q,'3-Contract Awards'!$X$1,'1.A-P6 DATA CD-3B ONLY'!$G:$G,'3-Contract Awards'!$X$5)+SUMIFS('1.A-P6 DATA CD-3B ONLY'!AF:AF,'1.A-P6 DATA CD-3B ONLY'!$V:$V,$B29,'1.A-P6 DATA CD-3B ONLY'!$O:$O,'3-Contract Awards'!$X$2,'1.A-P6 DATA CD-3B ONLY'!$B:$B,$X$6,'1.A-P6 DATA CD-3B ONLY'!$Q:$Q,'3-Contract Awards'!$X$1,'1.A-P6 DATA CD-3B ONLY'!$G:$G,'3-Contract Awards'!$X$7)</f>
        <v>0</v>
      </c>
      <c r="H29" s="7">
        <f>SUMIFS('1.A-P6 DATA CD-3B ONLY'!AG:AG,'1.A-P6 DATA CD-3B ONLY'!$V:$V,$B29,'1.A-P6 DATA CD-3B ONLY'!$O:$O,'3-Contract Awards'!$X$2,'1.A-P6 DATA CD-3B ONLY'!$B:$B,$X$6,'1.A-P6 DATA CD-3B ONLY'!$Q:$Q,'3-Contract Awards'!$X$1,'1.A-P6 DATA CD-3B ONLY'!$G:$G,'3-Contract Awards'!$X$3)+SUMIFS('1.A-P6 DATA CD-3B ONLY'!AG:AG,'1.A-P6 DATA CD-3B ONLY'!$V:$V,$B29,'1.A-P6 DATA CD-3B ONLY'!$O:$O,'3-Contract Awards'!$X$2,'1.A-P6 DATA CD-3B ONLY'!$B:$B,$X$6,'1.A-P6 DATA CD-3B ONLY'!$Q:$Q,'3-Contract Awards'!$X$1,'1.A-P6 DATA CD-3B ONLY'!$G:$G,'3-Contract Awards'!$X$4)+SUMIFS('1.A-P6 DATA CD-3B ONLY'!AG:AG,'1.A-P6 DATA CD-3B ONLY'!$V:$V,$B29,'1.A-P6 DATA CD-3B ONLY'!$O:$O,'3-Contract Awards'!$X$2,'1.A-P6 DATA CD-3B ONLY'!$B:$B,$X$6,'1.A-P6 DATA CD-3B ONLY'!$Q:$Q,'3-Contract Awards'!$X$1,'1.A-P6 DATA CD-3B ONLY'!$G:$G,'3-Contract Awards'!$X$5)+SUMIFS('1.A-P6 DATA CD-3B ONLY'!AG:AG,'1.A-P6 DATA CD-3B ONLY'!$V:$V,$B29,'1.A-P6 DATA CD-3B ONLY'!$O:$O,'3-Contract Awards'!$X$2,'1.A-P6 DATA CD-3B ONLY'!$B:$B,$X$6,'1.A-P6 DATA CD-3B ONLY'!$Q:$Q,'3-Contract Awards'!$X$1,'1.A-P6 DATA CD-3B ONLY'!$G:$G,'3-Contract Awards'!$X$7)</f>
        <v>0</v>
      </c>
      <c r="I29" s="7">
        <f>SUMIFS('1.A-P6 DATA CD-3B ONLY'!AH:AH,'1.A-P6 DATA CD-3B ONLY'!$V:$V,$B29,'1.A-P6 DATA CD-3B ONLY'!$O:$O,'3-Contract Awards'!$X$2,'1.A-P6 DATA CD-3B ONLY'!$B:$B,$X$6,'1.A-P6 DATA CD-3B ONLY'!$Q:$Q,'3-Contract Awards'!$X$1,'1.A-P6 DATA CD-3B ONLY'!$G:$G,'3-Contract Awards'!$X$3)+SUMIFS('1.A-P6 DATA CD-3B ONLY'!AH:AH,'1.A-P6 DATA CD-3B ONLY'!$V:$V,$B29,'1.A-P6 DATA CD-3B ONLY'!$O:$O,'3-Contract Awards'!$X$2,'1.A-P6 DATA CD-3B ONLY'!$B:$B,$X$6,'1.A-P6 DATA CD-3B ONLY'!$Q:$Q,'3-Contract Awards'!$X$1,'1.A-P6 DATA CD-3B ONLY'!$G:$G,'3-Contract Awards'!$X$4)+SUMIFS('1.A-P6 DATA CD-3B ONLY'!AH:AH,'1.A-P6 DATA CD-3B ONLY'!$V:$V,$B29,'1.A-P6 DATA CD-3B ONLY'!$O:$O,'3-Contract Awards'!$X$2,'1.A-P6 DATA CD-3B ONLY'!$B:$B,$X$6,'1.A-P6 DATA CD-3B ONLY'!$Q:$Q,'3-Contract Awards'!$X$1,'1.A-P6 DATA CD-3B ONLY'!$G:$G,'3-Contract Awards'!$X$5)+SUMIFS('1.A-P6 DATA CD-3B ONLY'!AH:AH,'1.A-P6 DATA CD-3B ONLY'!$V:$V,$B29,'1.A-P6 DATA CD-3B ONLY'!$O:$O,'3-Contract Awards'!$X$2,'1.A-P6 DATA CD-3B ONLY'!$B:$B,$X$6,'1.A-P6 DATA CD-3B ONLY'!$Q:$Q,'3-Contract Awards'!$X$1,'1.A-P6 DATA CD-3B ONLY'!$G:$G,'3-Contract Awards'!$X$7)</f>
        <v>0</v>
      </c>
      <c r="J29" s="7">
        <f>SUMIFS('1.A-P6 DATA CD-3B ONLY'!AI:AI,'1.A-P6 DATA CD-3B ONLY'!$V:$V,$B29,'1.A-P6 DATA CD-3B ONLY'!$O:$O,'3-Contract Awards'!$X$2,'1.A-P6 DATA CD-3B ONLY'!$B:$B,$X$6,'1.A-P6 DATA CD-3B ONLY'!$Q:$Q,'3-Contract Awards'!$X$1,'1.A-P6 DATA CD-3B ONLY'!$G:$G,'3-Contract Awards'!$X$3)+SUMIFS('1.A-P6 DATA CD-3B ONLY'!AI:AI,'1.A-P6 DATA CD-3B ONLY'!$V:$V,$B29,'1.A-P6 DATA CD-3B ONLY'!$O:$O,'3-Contract Awards'!$X$2,'1.A-P6 DATA CD-3B ONLY'!$B:$B,$X$6,'1.A-P6 DATA CD-3B ONLY'!$Q:$Q,'3-Contract Awards'!$X$1,'1.A-P6 DATA CD-3B ONLY'!$G:$G,'3-Contract Awards'!$X$4)+SUMIFS('1.A-P6 DATA CD-3B ONLY'!AI:AI,'1.A-P6 DATA CD-3B ONLY'!$V:$V,$B29,'1.A-P6 DATA CD-3B ONLY'!$O:$O,'3-Contract Awards'!$X$2,'1.A-P6 DATA CD-3B ONLY'!$B:$B,$X$6,'1.A-P6 DATA CD-3B ONLY'!$Q:$Q,'3-Contract Awards'!$X$1,'1.A-P6 DATA CD-3B ONLY'!$G:$G,'3-Contract Awards'!$X$5)+SUMIFS('1.A-P6 DATA CD-3B ONLY'!AI:AI,'1.A-P6 DATA CD-3B ONLY'!$V:$V,$B29,'1.A-P6 DATA CD-3B ONLY'!$O:$O,'3-Contract Awards'!$X$2,'1.A-P6 DATA CD-3B ONLY'!$B:$B,$X$6,'1.A-P6 DATA CD-3B ONLY'!$Q:$Q,'3-Contract Awards'!$X$1,'1.A-P6 DATA CD-3B ONLY'!$G:$G,'3-Contract Awards'!$X$7)</f>
        <v>0</v>
      </c>
      <c r="K29" s="7">
        <f>SUMIFS('1.A-P6 DATA CD-3B ONLY'!AJ:AJ,'1.A-P6 DATA CD-3B ONLY'!$V:$V,$B29,'1.A-P6 DATA CD-3B ONLY'!$O:$O,'3-Contract Awards'!$X$2,'1.A-P6 DATA CD-3B ONLY'!$B:$B,$X$6,'1.A-P6 DATA CD-3B ONLY'!$Q:$Q,'3-Contract Awards'!$X$1,'1.A-P6 DATA CD-3B ONLY'!$G:$G,'3-Contract Awards'!$X$3)+SUMIFS('1.A-P6 DATA CD-3B ONLY'!AJ:AJ,'1.A-P6 DATA CD-3B ONLY'!$V:$V,$B29,'1.A-P6 DATA CD-3B ONLY'!$O:$O,'3-Contract Awards'!$X$2,'1.A-P6 DATA CD-3B ONLY'!$B:$B,$X$6,'1.A-P6 DATA CD-3B ONLY'!$Q:$Q,'3-Contract Awards'!$X$1,'1.A-P6 DATA CD-3B ONLY'!$G:$G,'3-Contract Awards'!$X$4)+SUMIFS('1.A-P6 DATA CD-3B ONLY'!AJ:AJ,'1.A-P6 DATA CD-3B ONLY'!$V:$V,$B29,'1.A-P6 DATA CD-3B ONLY'!$O:$O,'3-Contract Awards'!$X$2,'1.A-P6 DATA CD-3B ONLY'!$B:$B,$X$6,'1.A-P6 DATA CD-3B ONLY'!$Q:$Q,'3-Contract Awards'!$X$1,'1.A-P6 DATA CD-3B ONLY'!$G:$G,'3-Contract Awards'!$X$5)+SUMIFS('1.A-P6 DATA CD-3B ONLY'!AJ:AJ,'1.A-P6 DATA CD-3B ONLY'!$V:$V,$B29,'1.A-P6 DATA CD-3B ONLY'!$O:$O,'3-Contract Awards'!$X$2,'1.A-P6 DATA CD-3B ONLY'!$B:$B,$X$6,'1.A-P6 DATA CD-3B ONLY'!$Q:$Q,'3-Contract Awards'!$X$1,'1.A-P6 DATA CD-3B ONLY'!$G:$G,'3-Contract Awards'!$X$7)</f>
        <v>0</v>
      </c>
      <c r="L29" s="7">
        <f>SUMIFS('1.A-P6 DATA CD-3B ONLY'!AK:AK,'1.A-P6 DATA CD-3B ONLY'!$V:$V,$B29,'1.A-P6 DATA CD-3B ONLY'!$O:$O,'3-Contract Awards'!$X$2,'1.A-P6 DATA CD-3B ONLY'!$B:$B,$X$6,'1.A-P6 DATA CD-3B ONLY'!$Q:$Q,'3-Contract Awards'!$X$1,'1.A-P6 DATA CD-3B ONLY'!$G:$G,'3-Contract Awards'!$X$3)+SUMIFS('1.A-P6 DATA CD-3B ONLY'!AK:AK,'1.A-P6 DATA CD-3B ONLY'!$V:$V,$B29,'1.A-P6 DATA CD-3B ONLY'!$O:$O,'3-Contract Awards'!$X$2,'1.A-P6 DATA CD-3B ONLY'!$B:$B,$X$6,'1.A-P6 DATA CD-3B ONLY'!$Q:$Q,'3-Contract Awards'!$X$1,'1.A-P6 DATA CD-3B ONLY'!$G:$G,'3-Contract Awards'!$X$4)+SUMIFS('1.A-P6 DATA CD-3B ONLY'!AK:AK,'1.A-P6 DATA CD-3B ONLY'!$V:$V,$B29,'1.A-P6 DATA CD-3B ONLY'!$O:$O,'3-Contract Awards'!$X$2,'1.A-P6 DATA CD-3B ONLY'!$B:$B,$X$6,'1.A-P6 DATA CD-3B ONLY'!$Q:$Q,'3-Contract Awards'!$X$1,'1.A-P6 DATA CD-3B ONLY'!$G:$G,'3-Contract Awards'!$X$5)+SUMIFS('1.A-P6 DATA CD-3B ONLY'!AK:AK,'1.A-P6 DATA CD-3B ONLY'!$V:$V,$B29,'1.A-P6 DATA CD-3B ONLY'!$O:$O,'3-Contract Awards'!$X$2,'1.A-P6 DATA CD-3B ONLY'!$B:$B,$X$6,'1.A-P6 DATA CD-3B ONLY'!$Q:$Q,'3-Contract Awards'!$X$1,'1.A-P6 DATA CD-3B ONLY'!$G:$G,'3-Contract Awards'!$X$7)</f>
        <v>0</v>
      </c>
      <c r="M29" s="7">
        <f>SUMIFS('1.A-P6 DATA CD-3B ONLY'!AL:AL,'1.A-P6 DATA CD-3B ONLY'!$V:$V,$B29,'1.A-P6 DATA CD-3B ONLY'!$O:$O,'3-Contract Awards'!$X$2,'1.A-P6 DATA CD-3B ONLY'!$B:$B,$X$6,'1.A-P6 DATA CD-3B ONLY'!$Q:$Q,'3-Contract Awards'!$X$1,'1.A-P6 DATA CD-3B ONLY'!$G:$G,'3-Contract Awards'!$X$3)+SUMIFS('1.A-P6 DATA CD-3B ONLY'!AL:AL,'1.A-P6 DATA CD-3B ONLY'!$V:$V,$B29,'1.A-P6 DATA CD-3B ONLY'!$O:$O,'3-Contract Awards'!$X$2,'1.A-P6 DATA CD-3B ONLY'!$B:$B,$X$6,'1.A-P6 DATA CD-3B ONLY'!$Q:$Q,'3-Contract Awards'!$X$1,'1.A-P6 DATA CD-3B ONLY'!$G:$G,'3-Contract Awards'!$X$4)+SUMIFS('1.A-P6 DATA CD-3B ONLY'!AL:AL,'1.A-P6 DATA CD-3B ONLY'!$V:$V,$B29,'1.A-P6 DATA CD-3B ONLY'!$O:$O,'3-Contract Awards'!$X$2,'1.A-P6 DATA CD-3B ONLY'!$B:$B,$X$6,'1.A-P6 DATA CD-3B ONLY'!$Q:$Q,'3-Contract Awards'!$X$1,'1.A-P6 DATA CD-3B ONLY'!$G:$G,'3-Contract Awards'!$X$5)+SUMIFS('1.A-P6 DATA CD-3B ONLY'!AL:AL,'1.A-P6 DATA CD-3B ONLY'!$V:$V,$B29,'1.A-P6 DATA CD-3B ONLY'!$O:$O,'3-Contract Awards'!$X$2,'1.A-P6 DATA CD-3B ONLY'!$B:$B,$X$6,'1.A-P6 DATA CD-3B ONLY'!$Q:$Q,'3-Contract Awards'!$X$1,'1.A-P6 DATA CD-3B ONLY'!$G:$G,'3-Contract Awards'!$X$7)</f>
        <v>0</v>
      </c>
      <c r="N29" s="7">
        <f>SUMIFS('1.A-P6 DATA CD-3B ONLY'!AM:AM,'1.A-P6 DATA CD-3B ONLY'!$V:$V,$B29,'1.A-P6 DATA CD-3B ONLY'!$O:$O,'3-Contract Awards'!$X$2,'1.A-P6 DATA CD-3B ONLY'!$B:$B,$X$6,'1.A-P6 DATA CD-3B ONLY'!$Q:$Q,'3-Contract Awards'!$X$1,'1.A-P6 DATA CD-3B ONLY'!$G:$G,'3-Contract Awards'!$X$3)+SUMIFS('1.A-P6 DATA CD-3B ONLY'!AM:AM,'1.A-P6 DATA CD-3B ONLY'!$V:$V,$B29,'1.A-P6 DATA CD-3B ONLY'!$O:$O,'3-Contract Awards'!$X$2,'1.A-P6 DATA CD-3B ONLY'!$B:$B,$X$6,'1.A-P6 DATA CD-3B ONLY'!$Q:$Q,'3-Contract Awards'!$X$1,'1.A-P6 DATA CD-3B ONLY'!$G:$G,'3-Contract Awards'!$X$4)+SUMIFS('1.A-P6 DATA CD-3B ONLY'!AM:AM,'1.A-P6 DATA CD-3B ONLY'!$V:$V,$B29,'1.A-P6 DATA CD-3B ONLY'!$O:$O,'3-Contract Awards'!$X$2,'1.A-P6 DATA CD-3B ONLY'!$B:$B,$X$6,'1.A-P6 DATA CD-3B ONLY'!$Q:$Q,'3-Contract Awards'!$X$1,'1.A-P6 DATA CD-3B ONLY'!$G:$G,'3-Contract Awards'!$X$5)+SUMIFS('1.A-P6 DATA CD-3B ONLY'!AM:AM,'1.A-P6 DATA CD-3B ONLY'!$V:$V,$B29,'1.A-P6 DATA CD-3B ONLY'!$O:$O,'3-Contract Awards'!$X$2,'1.A-P6 DATA CD-3B ONLY'!$B:$B,$X$6,'1.A-P6 DATA CD-3B ONLY'!$Q:$Q,'3-Contract Awards'!$X$1,'1.A-P6 DATA CD-3B ONLY'!$G:$G,'3-Contract Awards'!$X$7)</f>
        <v>0</v>
      </c>
      <c r="O29" s="7">
        <f>SUMIFS('1.A-P6 DATA CD-3B ONLY'!AN:AN,'1.A-P6 DATA CD-3B ONLY'!$V:$V,$B29,'1.A-P6 DATA CD-3B ONLY'!$O:$O,'3-Contract Awards'!$X$2,'1.A-P6 DATA CD-3B ONLY'!$B:$B,$X$6,'1.A-P6 DATA CD-3B ONLY'!$Q:$Q,'3-Contract Awards'!$X$1,'1.A-P6 DATA CD-3B ONLY'!$G:$G,'3-Contract Awards'!$X$3)+SUMIFS('1.A-P6 DATA CD-3B ONLY'!AN:AN,'1.A-P6 DATA CD-3B ONLY'!$V:$V,$B29,'1.A-P6 DATA CD-3B ONLY'!$O:$O,'3-Contract Awards'!$X$2,'1.A-P6 DATA CD-3B ONLY'!$B:$B,$X$6,'1.A-P6 DATA CD-3B ONLY'!$Q:$Q,'3-Contract Awards'!$X$1,'1.A-P6 DATA CD-3B ONLY'!$G:$G,'3-Contract Awards'!$X$4)+SUMIFS('1.A-P6 DATA CD-3B ONLY'!AN:AN,'1.A-P6 DATA CD-3B ONLY'!$V:$V,$B29,'1.A-P6 DATA CD-3B ONLY'!$O:$O,'3-Contract Awards'!$X$2,'1.A-P6 DATA CD-3B ONLY'!$B:$B,$X$6,'1.A-P6 DATA CD-3B ONLY'!$Q:$Q,'3-Contract Awards'!$X$1,'1.A-P6 DATA CD-3B ONLY'!$G:$G,'3-Contract Awards'!$X$5)+SUMIFS('1.A-P6 DATA CD-3B ONLY'!AN:AN,'1.A-P6 DATA CD-3B ONLY'!$V:$V,$B29,'1.A-P6 DATA CD-3B ONLY'!$O:$O,'3-Contract Awards'!$X$2,'1.A-P6 DATA CD-3B ONLY'!$B:$B,$X$6,'1.A-P6 DATA CD-3B ONLY'!$Q:$Q,'3-Contract Awards'!$X$1,'1.A-P6 DATA CD-3B ONLY'!$G:$G,'3-Contract Awards'!$X$7)</f>
        <v>0</v>
      </c>
      <c r="P29" s="7">
        <f>SUMIFS('1.A-P6 DATA CD-3B ONLY'!AO:AO,'1.A-P6 DATA CD-3B ONLY'!$V:$V,$B29,'1.A-P6 DATA CD-3B ONLY'!$O:$O,'3-Contract Awards'!$X$2,'1.A-P6 DATA CD-3B ONLY'!$B:$B,$X$6,'1.A-P6 DATA CD-3B ONLY'!$Q:$Q,'3-Contract Awards'!$X$1,'1.A-P6 DATA CD-3B ONLY'!$G:$G,'3-Contract Awards'!$X$3)+SUMIFS('1.A-P6 DATA CD-3B ONLY'!AO:AO,'1.A-P6 DATA CD-3B ONLY'!$V:$V,$B29,'1.A-P6 DATA CD-3B ONLY'!$O:$O,'3-Contract Awards'!$X$2,'1.A-P6 DATA CD-3B ONLY'!$B:$B,$X$6,'1.A-P6 DATA CD-3B ONLY'!$Q:$Q,'3-Contract Awards'!$X$1,'1.A-P6 DATA CD-3B ONLY'!$G:$G,'3-Contract Awards'!$X$4)+SUMIFS('1.A-P6 DATA CD-3B ONLY'!AO:AO,'1.A-P6 DATA CD-3B ONLY'!$V:$V,$B29,'1.A-P6 DATA CD-3B ONLY'!$O:$O,'3-Contract Awards'!$X$2,'1.A-P6 DATA CD-3B ONLY'!$B:$B,$X$6,'1.A-P6 DATA CD-3B ONLY'!$Q:$Q,'3-Contract Awards'!$X$1,'1.A-P6 DATA CD-3B ONLY'!$G:$G,'3-Contract Awards'!$X$5)+SUMIFS('1.A-P6 DATA CD-3B ONLY'!AO:AO,'1.A-P6 DATA CD-3B ONLY'!$V:$V,$B29,'1.A-P6 DATA CD-3B ONLY'!$O:$O,'3-Contract Awards'!$X$2,'1.A-P6 DATA CD-3B ONLY'!$B:$B,$X$6,'1.A-P6 DATA CD-3B ONLY'!$Q:$Q,'3-Contract Awards'!$X$1,'1.A-P6 DATA CD-3B ONLY'!$G:$G,'3-Contract Awards'!$X$7)</f>
        <v>0</v>
      </c>
      <c r="Q29" s="7">
        <f>SUMIFS('1.A-P6 DATA CD-3B ONLY'!AP:AP,'1.A-P6 DATA CD-3B ONLY'!$V:$V,$B29,'1.A-P6 DATA CD-3B ONLY'!$O:$O,'3-Contract Awards'!$X$2,'1.A-P6 DATA CD-3B ONLY'!$B:$B,$X$6,'1.A-P6 DATA CD-3B ONLY'!$Q:$Q,'3-Contract Awards'!$X$1,'1.A-P6 DATA CD-3B ONLY'!$G:$G,'3-Contract Awards'!$X$3)+SUMIFS('1.A-P6 DATA CD-3B ONLY'!AP:AP,'1.A-P6 DATA CD-3B ONLY'!$V:$V,$B29,'1.A-P6 DATA CD-3B ONLY'!$O:$O,'3-Contract Awards'!$X$2,'1.A-P6 DATA CD-3B ONLY'!$B:$B,$X$6,'1.A-P6 DATA CD-3B ONLY'!$Q:$Q,'3-Contract Awards'!$X$1,'1.A-P6 DATA CD-3B ONLY'!$G:$G,'3-Contract Awards'!$X$4)+SUMIFS('1.A-P6 DATA CD-3B ONLY'!AP:AP,'1.A-P6 DATA CD-3B ONLY'!$V:$V,$B29,'1.A-P6 DATA CD-3B ONLY'!$O:$O,'3-Contract Awards'!$X$2,'1.A-P6 DATA CD-3B ONLY'!$B:$B,$X$6,'1.A-P6 DATA CD-3B ONLY'!$Q:$Q,'3-Contract Awards'!$X$1,'1.A-P6 DATA CD-3B ONLY'!$G:$G,'3-Contract Awards'!$X$5)+SUMIFS('1.A-P6 DATA CD-3B ONLY'!AP:AP,'1.A-P6 DATA CD-3B ONLY'!$V:$V,$B29,'1.A-P6 DATA CD-3B ONLY'!$O:$O,'3-Contract Awards'!$X$2,'1.A-P6 DATA CD-3B ONLY'!$B:$B,$X$6,'1.A-P6 DATA CD-3B ONLY'!$Q:$Q,'3-Contract Awards'!$X$1,'1.A-P6 DATA CD-3B ONLY'!$G:$G,'3-Contract Awards'!$X$7)</f>
        <v>0</v>
      </c>
      <c r="R29" s="7">
        <f>SUMIFS('1.A-P6 DATA CD-3B ONLY'!AQ:AQ,'1.A-P6 DATA CD-3B ONLY'!$V:$V,$B29,'1.A-P6 DATA CD-3B ONLY'!$O:$O,'3-Contract Awards'!$X$2,'1.A-P6 DATA CD-3B ONLY'!$B:$B,$X$6,'1.A-P6 DATA CD-3B ONLY'!$Q:$Q,'3-Contract Awards'!$X$1,'1.A-P6 DATA CD-3B ONLY'!$G:$G,'3-Contract Awards'!$X$3)+SUMIFS('1.A-P6 DATA CD-3B ONLY'!AQ:AQ,'1.A-P6 DATA CD-3B ONLY'!$V:$V,$B29,'1.A-P6 DATA CD-3B ONLY'!$O:$O,'3-Contract Awards'!$X$2,'1.A-P6 DATA CD-3B ONLY'!$B:$B,$X$6,'1.A-P6 DATA CD-3B ONLY'!$Q:$Q,'3-Contract Awards'!$X$1,'1.A-P6 DATA CD-3B ONLY'!$G:$G,'3-Contract Awards'!$X$4)+SUMIFS('1.A-P6 DATA CD-3B ONLY'!AQ:AQ,'1.A-P6 DATA CD-3B ONLY'!$V:$V,$B29,'1.A-P6 DATA CD-3B ONLY'!$O:$O,'3-Contract Awards'!$X$2,'1.A-P6 DATA CD-3B ONLY'!$B:$B,$X$6,'1.A-P6 DATA CD-3B ONLY'!$Q:$Q,'3-Contract Awards'!$X$1,'1.A-P6 DATA CD-3B ONLY'!$G:$G,'3-Contract Awards'!$X$5)+SUMIFS('1.A-P6 DATA CD-3B ONLY'!AQ:AQ,'1.A-P6 DATA CD-3B ONLY'!$V:$V,$B29,'1.A-P6 DATA CD-3B ONLY'!$O:$O,'3-Contract Awards'!$X$2,'1.A-P6 DATA CD-3B ONLY'!$B:$B,$X$6,'1.A-P6 DATA CD-3B ONLY'!$Q:$Q,'3-Contract Awards'!$X$1,'1.A-P6 DATA CD-3B ONLY'!$G:$G,'3-Contract Awards'!$X$7)</f>
        <v>0</v>
      </c>
      <c r="S29" s="7">
        <f>SUMIFS('1.A-P6 DATA CD-3B ONLY'!AR:AR,'1.A-P6 DATA CD-3B ONLY'!$V:$V,$B29,'1.A-P6 DATA CD-3B ONLY'!$O:$O,'3-Contract Awards'!$X$2,'1.A-P6 DATA CD-3B ONLY'!$B:$B,$X$6,'1.A-P6 DATA CD-3B ONLY'!$Q:$Q,'3-Contract Awards'!$X$1,'1.A-P6 DATA CD-3B ONLY'!$G:$G,'3-Contract Awards'!$X$3)+SUMIFS('1.A-P6 DATA CD-3B ONLY'!AR:AR,'1.A-P6 DATA CD-3B ONLY'!$V:$V,$B29,'1.A-P6 DATA CD-3B ONLY'!$O:$O,'3-Contract Awards'!$X$2,'1.A-P6 DATA CD-3B ONLY'!$B:$B,$X$6,'1.A-P6 DATA CD-3B ONLY'!$Q:$Q,'3-Contract Awards'!$X$1,'1.A-P6 DATA CD-3B ONLY'!$G:$G,'3-Contract Awards'!$X$4)+SUMIFS('1.A-P6 DATA CD-3B ONLY'!AR:AR,'1.A-P6 DATA CD-3B ONLY'!$V:$V,$B29,'1.A-P6 DATA CD-3B ONLY'!$O:$O,'3-Contract Awards'!$X$2,'1.A-P6 DATA CD-3B ONLY'!$B:$B,$X$6,'1.A-P6 DATA CD-3B ONLY'!$Q:$Q,'3-Contract Awards'!$X$1,'1.A-P6 DATA CD-3B ONLY'!$G:$G,'3-Contract Awards'!$X$5)+SUMIFS('1.A-P6 DATA CD-3B ONLY'!AR:AR,'1.A-P6 DATA CD-3B ONLY'!$V:$V,$B29,'1.A-P6 DATA CD-3B ONLY'!$O:$O,'3-Contract Awards'!$X$2,'1.A-P6 DATA CD-3B ONLY'!$B:$B,$X$6,'1.A-P6 DATA CD-3B ONLY'!$Q:$Q,'3-Contract Awards'!$X$1,'1.A-P6 DATA CD-3B ONLY'!$G:$G,'3-Contract Awards'!$X$7)</f>
        <v>0</v>
      </c>
      <c r="T29" s="7">
        <f>SUMIFS('1.A-P6 DATA CD-3B ONLY'!AS:AS,'1.A-P6 DATA CD-3B ONLY'!$V:$V,$B29,'1.A-P6 DATA CD-3B ONLY'!$O:$O,'3-Contract Awards'!$X$2,'1.A-P6 DATA CD-3B ONLY'!$B:$B,$X$6,'1.A-P6 DATA CD-3B ONLY'!$Q:$Q,'3-Contract Awards'!$X$1,'1.A-P6 DATA CD-3B ONLY'!$G:$G,'3-Contract Awards'!$X$3)+SUMIFS('1.A-P6 DATA CD-3B ONLY'!AS:AS,'1.A-P6 DATA CD-3B ONLY'!$V:$V,$B29,'1.A-P6 DATA CD-3B ONLY'!$O:$O,'3-Contract Awards'!$X$2,'1.A-P6 DATA CD-3B ONLY'!$B:$B,$X$6,'1.A-P6 DATA CD-3B ONLY'!$Q:$Q,'3-Contract Awards'!$X$1,'1.A-P6 DATA CD-3B ONLY'!$G:$G,'3-Contract Awards'!$X$4)+SUMIFS('1.A-P6 DATA CD-3B ONLY'!AS:AS,'1.A-P6 DATA CD-3B ONLY'!$V:$V,$B29,'1.A-P6 DATA CD-3B ONLY'!$O:$O,'3-Contract Awards'!$X$2,'1.A-P6 DATA CD-3B ONLY'!$B:$B,$X$6,'1.A-P6 DATA CD-3B ONLY'!$Q:$Q,'3-Contract Awards'!$X$1,'1.A-P6 DATA CD-3B ONLY'!$G:$G,'3-Contract Awards'!$X$5)+SUMIFS('1.A-P6 DATA CD-3B ONLY'!AS:AS,'1.A-P6 DATA CD-3B ONLY'!$V:$V,$B29,'1.A-P6 DATA CD-3B ONLY'!$O:$O,'3-Contract Awards'!$X$2,'1.A-P6 DATA CD-3B ONLY'!$B:$B,$X$6,'1.A-P6 DATA CD-3B ONLY'!$Q:$Q,'3-Contract Awards'!$X$1,'1.A-P6 DATA CD-3B ONLY'!$G:$G,'3-Contract Awards'!$X$7)</f>
        <v>0</v>
      </c>
    </row>
    <row r="30" spans="2:20" x14ac:dyDescent="0.25">
      <c r="B30" s="39" t="s">
        <v>228</v>
      </c>
      <c r="C30" s="7">
        <f t="shared" si="2"/>
        <v>0</v>
      </c>
      <c r="D30" s="7">
        <f>SUMIFS('1.A-P6 DATA CD-3B ONLY'!AC:AC,'1.A-P6 DATA CD-3B ONLY'!$V:$V,$B30,'1.A-P6 DATA CD-3B ONLY'!$O:$O,'3-Contract Awards'!$X$2,'1.A-P6 DATA CD-3B ONLY'!$B:$B,$X$6,'1.A-P6 DATA CD-3B ONLY'!$Q:$Q,'3-Contract Awards'!$X$1,'1.A-P6 DATA CD-3B ONLY'!$G:$G,'3-Contract Awards'!$X$3)+SUMIFS('1.A-P6 DATA CD-3B ONLY'!AC:AC,'1.A-P6 DATA CD-3B ONLY'!$V:$V,$B30,'1.A-P6 DATA CD-3B ONLY'!$O:$O,'3-Contract Awards'!$X$2,'1.A-P6 DATA CD-3B ONLY'!$B:$B,$X$6,'1.A-P6 DATA CD-3B ONLY'!$Q:$Q,'3-Contract Awards'!$X$1,'1.A-P6 DATA CD-3B ONLY'!$G:$G,'3-Contract Awards'!$X$4)+SUMIFS('1.A-P6 DATA CD-3B ONLY'!AC:AC,'1.A-P6 DATA CD-3B ONLY'!$V:$V,$B30,'1.A-P6 DATA CD-3B ONLY'!$O:$O,'3-Contract Awards'!$X$2,'1.A-P6 DATA CD-3B ONLY'!$B:$B,$X$6,'1.A-P6 DATA CD-3B ONLY'!$Q:$Q,'3-Contract Awards'!$X$1,'1.A-P6 DATA CD-3B ONLY'!$G:$G,'3-Contract Awards'!$X$5)+SUMIFS('1.A-P6 DATA CD-3B ONLY'!AC:AC,'1.A-P6 DATA CD-3B ONLY'!$V:$V,$B30,'1.A-P6 DATA CD-3B ONLY'!$O:$O,'3-Contract Awards'!$X$2,'1.A-P6 DATA CD-3B ONLY'!$B:$B,$X$6,'1.A-P6 DATA CD-3B ONLY'!$Q:$Q,'3-Contract Awards'!$X$1,'1.A-P6 DATA CD-3B ONLY'!$G:$G,'3-Contract Awards'!$X$7)</f>
        <v>0</v>
      </c>
      <c r="E30" s="7">
        <f>SUMIFS('1.A-P6 DATA CD-3B ONLY'!AD:AD,'1.A-P6 DATA CD-3B ONLY'!$V:$V,$B30,'1.A-P6 DATA CD-3B ONLY'!$O:$O,'3-Contract Awards'!$X$2,'1.A-P6 DATA CD-3B ONLY'!$B:$B,$X$6,'1.A-P6 DATA CD-3B ONLY'!$Q:$Q,'3-Contract Awards'!$X$1,'1.A-P6 DATA CD-3B ONLY'!$G:$G,'3-Contract Awards'!$X$3)+SUMIFS('1.A-P6 DATA CD-3B ONLY'!AD:AD,'1.A-P6 DATA CD-3B ONLY'!$V:$V,$B30,'1.A-P6 DATA CD-3B ONLY'!$O:$O,'3-Contract Awards'!$X$2,'1.A-P6 DATA CD-3B ONLY'!$B:$B,$X$6,'1.A-P6 DATA CD-3B ONLY'!$Q:$Q,'3-Contract Awards'!$X$1,'1.A-P6 DATA CD-3B ONLY'!$G:$G,'3-Contract Awards'!$X$4)+SUMIFS('1.A-P6 DATA CD-3B ONLY'!AD:AD,'1.A-P6 DATA CD-3B ONLY'!$V:$V,$B30,'1.A-P6 DATA CD-3B ONLY'!$O:$O,'3-Contract Awards'!$X$2,'1.A-P6 DATA CD-3B ONLY'!$B:$B,$X$6,'1.A-P6 DATA CD-3B ONLY'!$Q:$Q,'3-Contract Awards'!$X$1,'1.A-P6 DATA CD-3B ONLY'!$G:$G,'3-Contract Awards'!$X$5)+SUMIFS('1.A-P6 DATA CD-3B ONLY'!AD:AD,'1.A-P6 DATA CD-3B ONLY'!$V:$V,$B30,'1.A-P6 DATA CD-3B ONLY'!$O:$O,'3-Contract Awards'!$X$2,'1.A-P6 DATA CD-3B ONLY'!$B:$B,$X$6,'1.A-P6 DATA CD-3B ONLY'!$Q:$Q,'3-Contract Awards'!$X$1,'1.A-P6 DATA CD-3B ONLY'!$G:$G,'3-Contract Awards'!$X$7)</f>
        <v>0</v>
      </c>
      <c r="F30" s="7">
        <f>SUMIFS('1.A-P6 DATA CD-3B ONLY'!AE:AE,'1.A-P6 DATA CD-3B ONLY'!$V:$V,$B30,'1.A-P6 DATA CD-3B ONLY'!$O:$O,'3-Contract Awards'!$X$2,'1.A-P6 DATA CD-3B ONLY'!$B:$B,$X$6,'1.A-P6 DATA CD-3B ONLY'!$Q:$Q,'3-Contract Awards'!$X$1,'1.A-P6 DATA CD-3B ONLY'!$G:$G,'3-Contract Awards'!$X$3)+SUMIFS('1.A-P6 DATA CD-3B ONLY'!AE:AE,'1.A-P6 DATA CD-3B ONLY'!$V:$V,$B30,'1.A-P6 DATA CD-3B ONLY'!$O:$O,'3-Contract Awards'!$X$2,'1.A-P6 DATA CD-3B ONLY'!$B:$B,$X$6,'1.A-P6 DATA CD-3B ONLY'!$Q:$Q,'3-Contract Awards'!$X$1,'1.A-P6 DATA CD-3B ONLY'!$G:$G,'3-Contract Awards'!$X$4)+SUMIFS('1.A-P6 DATA CD-3B ONLY'!AE:AE,'1.A-P6 DATA CD-3B ONLY'!$V:$V,$B30,'1.A-P6 DATA CD-3B ONLY'!$O:$O,'3-Contract Awards'!$X$2,'1.A-P6 DATA CD-3B ONLY'!$B:$B,$X$6,'1.A-P6 DATA CD-3B ONLY'!$Q:$Q,'3-Contract Awards'!$X$1,'1.A-P6 DATA CD-3B ONLY'!$G:$G,'3-Contract Awards'!$X$5)+SUMIFS('1.A-P6 DATA CD-3B ONLY'!AE:AE,'1.A-P6 DATA CD-3B ONLY'!$V:$V,$B30,'1.A-P6 DATA CD-3B ONLY'!$O:$O,'3-Contract Awards'!$X$2,'1.A-P6 DATA CD-3B ONLY'!$B:$B,$X$6,'1.A-P6 DATA CD-3B ONLY'!$Q:$Q,'3-Contract Awards'!$X$1,'1.A-P6 DATA CD-3B ONLY'!$G:$G,'3-Contract Awards'!$X$7)</f>
        <v>0</v>
      </c>
      <c r="G30" s="7">
        <f>SUMIFS('1.A-P6 DATA CD-3B ONLY'!AF:AF,'1.A-P6 DATA CD-3B ONLY'!$V:$V,$B30,'1.A-P6 DATA CD-3B ONLY'!$O:$O,'3-Contract Awards'!$X$2,'1.A-P6 DATA CD-3B ONLY'!$B:$B,$X$6,'1.A-P6 DATA CD-3B ONLY'!$Q:$Q,'3-Contract Awards'!$X$1,'1.A-P6 DATA CD-3B ONLY'!$G:$G,'3-Contract Awards'!$X$3)+SUMIFS('1.A-P6 DATA CD-3B ONLY'!AF:AF,'1.A-P6 DATA CD-3B ONLY'!$V:$V,$B30,'1.A-P6 DATA CD-3B ONLY'!$O:$O,'3-Contract Awards'!$X$2,'1.A-P6 DATA CD-3B ONLY'!$B:$B,$X$6,'1.A-P6 DATA CD-3B ONLY'!$Q:$Q,'3-Contract Awards'!$X$1,'1.A-P6 DATA CD-3B ONLY'!$G:$G,'3-Contract Awards'!$X$4)+SUMIFS('1.A-P6 DATA CD-3B ONLY'!AF:AF,'1.A-P6 DATA CD-3B ONLY'!$V:$V,$B30,'1.A-P6 DATA CD-3B ONLY'!$O:$O,'3-Contract Awards'!$X$2,'1.A-P6 DATA CD-3B ONLY'!$B:$B,$X$6,'1.A-P6 DATA CD-3B ONLY'!$Q:$Q,'3-Contract Awards'!$X$1,'1.A-P6 DATA CD-3B ONLY'!$G:$G,'3-Contract Awards'!$X$5)+SUMIFS('1.A-P6 DATA CD-3B ONLY'!AF:AF,'1.A-P6 DATA CD-3B ONLY'!$V:$V,$B30,'1.A-P6 DATA CD-3B ONLY'!$O:$O,'3-Contract Awards'!$X$2,'1.A-P6 DATA CD-3B ONLY'!$B:$B,$X$6,'1.A-P6 DATA CD-3B ONLY'!$Q:$Q,'3-Contract Awards'!$X$1,'1.A-P6 DATA CD-3B ONLY'!$G:$G,'3-Contract Awards'!$X$7)</f>
        <v>0</v>
      </c>
      <c r="H30" s="7">
        <f>SUMIFS('1.A-P6 DATA CD-3B ONLY'!AG:AG,'1.A-P6 DATA CD-3B ONLY'!$V:$V,$B30,'1.A-P6 DATA CD-3B ONLY'!$O:$O,'3-Contract Awards'!$X$2,'1.A-P6 DATA CD-3B ONLY'!$B:$B,$X$6,'1.A-P6 DATA CD-3B ONLY'!$Q:$Q,'3-Contract Awards'!$X$1,'1.A-P6 DATA CD-3B ONLY'!$G:$G,'3-Contract Awards'!$X$3)+SUMIFS('1.A-P6 DATA CD-3B ONLY'!AG:AG,'1.A-P6 DATA CD-3B ONLY'!$V:$V,$B30,'1.A-P6 DATA CD-3B ONLY'!$O:$O,'3-Contract Awards'!$X$2,'1.A-P6 DATA CD-3B ONLY'!$B:$B,$X$6,'1.A-P6 DATA CD-3B ONLY'!$Q:$Q,'3-Contract Awards'!$X$1,'1.A-P6 DATA CD-3B ONLY'!$G:$G,'3-Contract Awards'!$X$4)+SUMIFS('1.A-P6 DATA CD-3B ONLY'!AG:AG,'1.A-P6 DATA CD-3B ONLY'!$V:$V,$B30,'1.A-P6 DATA CD-3B ONLY'!$O:$O,'3-Contract Awards'!$X$2,'1.A-P6 DATA CD-3B ONLY'!$B:$B,$X$6,'1.A-P6 DATA CD-3B ONLY'!$Q:$Q,'3-Contract Awards'!$X$1,'1.A-P6 DATA CD-3B ONLY'!$G:$G,'3-Contract Awards'!$X$5)+SUMIFS('1.A-P6 DATA CD-3B ONLY'!AG:AG,'1.A-P6 DATA CD-3B ONLY'!$V:$V,$B30,'1.A-P6 DATA CD-3B ONLY'!$O:$O,'3-Contract Awards'!$X$2,'1.A-P6 DATA CD-3B ONLY'!$B:$B,$X$6,'1.A-P6 DATA CD-3B ONLY'!$Q:$Q,'3-Contract Awards'!$X$1,'1.A-P6 DATA CD-3B ONLY'!$G:$G,'3-Contract Awards'!$X$7)</f>
        <v>0</v>
      </c>
      <c r="I30" s="7">
        <f>SUMIFS('1.A-P6 DATA CD-3B ONLY'!AH:AH,'1.A-P6 DATA CD-3B ONLY'!$V:$V,$B30,'1.A-P6 DATA CD-3B ONLY'!$O:$O,'3-Contract Awards'!$X$2,'1.A-P6 DATA CD-3B ONLY'!$B:$B,$X$6,'1.A-P6 DATA CD-3B ONLY'!$Q:$Q,'3-Contract Awards'!$X$1,'1.A-P6 DATA CD-3B ONLY'!$G:$G,'3-Contract Awards'!$X$3)+SUMIFS('1.A-P6 DATA CD-3B ONLY'!AH:AH,'1.A-P6 DATA CD-3B ONLY'!$V:$V,$B30,'1.A-P6 DATA CD-3B ONLY'!$O:$O,'3-Contract Awards'!$X$2,'1.A-P6 DATA CD-3B ONLY'!$B:$B,$X$6,'1.A-P6 DATA CD-3B ONLY'!$Q:$Q,'3-Contract Awards'!$X$1,'1.A-P6 DATA CD-3B ONLY'!$G:$G,'3-Contract Awards'!$X$4)+SUMIFS('1.A-P6 DATA CD-3B ONLY'!AH:AH,'1.A-P6 DATA CD-3B ONLY'!$V:$V,$B30,'1.A-P6 DATA CD-3B ONLY'!$O:$O,'3-Contract Awards'!$X$2,'1.A-P6 DATA CD-3B ONLY'!$B:$B,$X$6,'1.A-P6 DATA CD-3B ONLY'!$Q:$Q,'3-Contract Awards'!$X$1,'1.A-P6 DATA CD-3B ONLY'!$G:$G,'3-Contract Awards'!$X$5)+SUMIFS('1.A-P6 DATA CD-3B ONLY'!AH:AH,'1.A-P6 DATA CD-3B ONLY'!$V:$V,$B30,'1.A-P6 DATA CD-3B ONLY'!$O:$O,'3-Contract Awards'!$X$2,'1.A-P6 DATA CD-3B ONLY'!$B:$B,$X$6,'1.A-P6 DATA CD-3B ONLY'!$Q:$Q,'3-Contract Awards'!$X$1,'1.A-P6 DATA CD-3B ONLY'!$G:$G,'3-Contract Awards'!$X$7)</f>
        <v>0</v>
      </c>
      <c r="J30" s="7">
        <f>SUMIFS('1.A-P6 DATA CD-3B ONLY'!AI:AI,'1.A-P6 DATA CD-3B ONLY'!$V:$V,$B30,'1.A-P6 DATA CD-3B ONLY'!$O:$O,'3-Contract Awards'!$X$2,'1.A-P6 DATA CD-3B ONLY'!$B:$B,$X$6,'1.A-P6 DATA CD-3B ONLY'!$Q:$Q,'3-Contract Awards'!$X$1,'1.A-P6 DATA CD-3B ONLY'!$G:$G,'3-Contract Awards'!$X$3)+SUMIFS('1.A-P6 DATA CD-3B ONLY'!AI:AI,'1.A-P6 DATA CD-3B ONLY'!$V:$V,$B30,'1.A-P6 DATA CD-3B ONLY'!$O:$O,'3-Contract Awards'!$X$2,'1.A-P6 DATA CD-3B ONLY'!$B:$B,$X$6,'1.A-P6 DATA CD-3B ONLY'!$Q:$Q,'3-Contract Awards'!$X$1,'1.A-P6 DATA CD-3B ONLY'!$G:$G,'3-Contract Awards'!$X$4)+SUMIFS('1.A-P6 DATA CD-3B ONLY'!AI:AI,'1.A-P6 DATA CD-3B ONLY'!$V:$V,$B30,'1.A-P6 DATA CD-3B ONLY'!$O:$O,'3-Contract Awards'!$X$2,'1.A-P6 DATA CD-3B ONLY'!$B:$B,$X$6,'1.A-P6 DATA CD-3B ONLY'!$Q:$Q,'3-Contract Awards'!$X$1,'1.A-P6 DATA CD-3B ONLY'!$G:$G,'3-Contract Awards'!$X$5)+SUMIFS('1.A-P6 DATA CD-3B ONLY'!AI:AI,'1.A-P6 DATA CD-3B ONLY'!$V:$V,$B30,'1.A-P6 DATA CD-3B ONLY'!$O:$O,'3-Contract Awards'!$X$2,'1.A-P6 DATA CD-3B ONLY'!$B:$B,$X$6,'1.A-P6 DATA CD-3B ONLY'!$Q:$Q,'3-Contract Awards'!$X$1,'1.A-P6 DATA CD-3B ONLY'!$G:$G,'3-Contract Awards'!$X$7)</f>
        <v>0</v>
      </c>
      <c r="K30" s="7">
        <f>SUMIFS('1.A-P6 DATA CD-3B ONLY'!AJ:AJ,'1.A-P6 DATA CD-3B ONLY'!$V:$V,$B30,'1.A-P6 DATA CD-3B ONLY'!$O:$O,'3-Contract Awards'!$X$2,'1.A-P6 DATA CD-3B ONLY'!$B:$B,$X$6,'1.A-P6 DATA CD-3B ONLY'!$Q:$Q,'3-Contract Awards'!$X$1,'1.A-P6 DATA CD-3B ONLY'!$G:$G,'3-Contract Awards'!$X$3)+SUMIFS('1.A-P6 DATA CD-3B ONLY'!AJ:AJ,'1.A-P6 DATA CD-3B ONLY'!$V:$V,$B30,'1.A-P6 DATA CD-3B ONLY'!$O:$O,'3-Contract Awards'!$X$2,'1.A-P6 DATA CD-3B ONLY'!$B:$B,$X$6,'1.A-P6 DATA CD-3B ONLY'!$Q:$Q,'3-Contract Awards'!$X$1,'1.A-P6 DATA CD-3B ONLY'!$G:$G,'3-Contract Awards'!$X$4)+SUMIFS('1.A-P6 DATA CD-3B ONLY'!AJ:AJ,'1.A-P6 DATA CD-3B ONLY'!$V:$V,$B30,'1.A-P6 DATA CD-3B ONLY'!$O:$O,'3-Contract Awards'!$X$2,'1.A-P6 DATA CD-3B ONLY'!$B:$B,$X$6,'1.A-P6 DATA CD-3B ONLY'!$Q:$Q,'3-Contract Awards'!$X$1,'1.A-P6 DATA CD-3B ONLY'!$G:$G,'3-Contract Awards'!$X$5)+SUMIFS('1.A-P6 DATA CD-3B ONLY'!AJ:AJ,'1.A-P6 DATA CD-3B ONLY'!$V:$V,$B30,'1.A-P6 DATA CD-3B ONLY'!$O:$O,'3-Contract Awards'!$X$2,'1.A-P6 DATA CD-3B ONLY'!$B:$B,$X$6,'1.A-P6 DATA CD-3B ONLY'!$Q:$Q,'3-Contract Awards'!$X$1,'1.A-P6 DATA CD-3B ONLY'!$G:$G,'3-Contract Awards'!$X$7)</f>
        <v>0</v>
      </c>
      <c r="L30" s="7">
        <f>SUMIFS('1.A-P6 DATA CD-3B ONLY'!AK:AK,'1.A-P6 DATA CD-3B ONLY'!$V:$V,$B30,'1.A-P6 DATA CD-3B ONLY'!$O:$O,'3-Contract Awards'!$X$2,'1.A-P6 DATA CD-3B ONLY'!$B:$B,$X$6,'1.A-P6 DATA CD-3B ONLY'!$Q:$Q,'3-Contract Awards'!$X$1,'1.A-P6 DATA CD-3B ONLY'!$G:$G,'3-Contract Awards'!$X$3)+SUMIFS('1.A-P6 DATA CD-3B ONLY'!AK:AK,'1.A-P6 DATA CD-3B ONLY'!$V:$V,$B30,'1.A-P6 DATA CD-3B ONLY'!$O:$O,'3-Contract Awards'!$X$2,'1.A-P6 DATA CD-3B ONLY'!$B:$B,$X$6,'1.A-P6 DATA CD-3B ONLY'!$Q:$Q,'3-Contract Awards'!$X$1,'1.A-P6 DATA CD-3B ONLY'!$G:$G,'3-Contract Awards'!$X$4)+SUMIFS('1.A-P6 DATA CD-3B ONLY'!AK:AK,'1.A-P6 DATA CD-3B ONLY'!$V:$V,$B30,'1.A-P6 DATA CD-3B ONLY'!$O:$O,'3-Contract Awards'!$X$2,'1.A-P6 DATA CD-3B ONLY'!$B:$B,$X$6,'1.A-P6 DATA CD-3B ONLY'!$Q:$Q,'3-Contract Awards'!$X$1,'1.A-P6 DATA CD-3B ONLY'!$G:$G,'3-Contract Awards'!$X$5)+SUMIFS('1.A-P6 DATA CD-3B ONLY'!AK:AK,'1.A-P6 DATA CD-3B ONLY'!$V:$V,$B30,'1.A-P6 DATA CD-3B ONLY'!$O:$O,'3-Contract Awards'!$X$2,'1.A-P6 DATA CD-3B ONLY'!$B:$B,$X$6,'1.A-P6 DATA CD-3B ONLY'!$Q:$Q,'3-Contract Awards'!$X$1,'1.A-P6 DATA CD-3B ONLY'!$G:$G,'3-Contract Awards'!$X$7)</f>
        <v>0</v>
      </c>
      <c r="M30" s="7">
        <f>SUMIFS('1.A-P6 DATA CD-3B ONLY'!AL:AL,'1.A-P6 DATA CD-3B ONLY'!$V:$V,$B30,'1.A-P6 DATA CD-3B ONLY'!$O:$O,'3-Contract Awards'!$X$2,'1.A-P6 DATA CD-3B ONLY'!$B:$B,$X$6,'1.A-P6 DATA CD-3B ONLY'!$Q:$Q,'3-Contract Awards'!$X$1,'1.A-P6 DATA CD-3B ONLY'!$G:$G,'3-Contract Awards'!$X$3)+SUMIFS('1.A-P6 DATA CD-3B ONLY'!AL:AL,'1.A-P6 DATA CD-3B ONLY'!$V:$V,$B30,'1.A-P6 DATA CD-3B ONLY'!$O:$O,'3-Contract Awards'!$X$2,'1.A-P6 DATA CD-3B ONLY'!$B:$B,$X$6,'1.A-P6 DATA CD-3B ONLY'!$Q:$Q,'3-Contract Awards'!$X$1,'1.A-P6 DATA CD-3B ONLY'!$G:$G,'3-Contract Awards'!$X$4)+SUMIFS('1.A-P6 DATA CD-3B ONLY'!AL:AL,'1.A-P6 DATA CD-3B ONLY'!$V:$V,$B30,'1.A-P6 DATA CD-3B ONLY'!$O:$O,'3-Contract Awards'!$X$2,'1.A-P6 DATA CD-3B ONLY'!$B:$B,$X$6,'1.A-P6 DATA CD-3B ONLY'!$Q:$Q,'3-Contract Awards'!$X$1,'1.A-P6 DATA CD-3B ONLY'!$G:$G,'3-Contract Awards'!$X$5)+SUMIFS('1.A-P6 DATA CD-3B ONLY'!AL:AL,'1.A-P6 DATA CD-3B ONLY'!$V:$V,$B30,'1.A-P6 DATA CD-3B ONLY'!$O:$O,'3-Contract Awards'!$X$2,'1.A-P6 DATA CD-3B ONLY'!$B:$B,$X$6,'1.A-P6 DATA CD-3B ONLY'!$Q:$Q,'3-Contract Awards'!$X$1,'1.A-P6 DATA CD-3B ONLY'!$G:$G,'3-Contract Awards'!$X$7)</f>
        <v>0</v>
      </c>
      <c r="N30" s="7">
        <f>SUMIFS('1.A-P6 DATA CD-3B ONLY'!AM:AM,'1.A-P6 DATA CD-3B ONLY'!$V:$V,$B30,'1.A-P6 DATA CD-3B ONLY'!$O:$O,'3-Contract Awards'!$X$2,'1.A-P6 DATA CD-3B ONLY'!$B:$B,$X$6,'1.A-P6 DATA CD-3B ONLY'!$Q:$Q,'3-Contract Awards'!$X$1,'1.A-P6 DATA CD-3B ONLY'!$G:$G,'3-Contract Awards'!$X$3)+SUMIFS('1.A-P6 DATA CD-3B ONLY'!AM:AM,'1.A-P6 DATA CD-3B ONLY'!$V:$V,$B30,'1.A-P6 DATA CD-3B ONLY'!$O:$O,'3-Contract Awards'!$X$2,'1.A-P6 DATA CD-3B ONLY'!$B:$B,$X$6,'1.A-P6 DATA CD-3B ONLY'!$Q:$Q,'3-Contract Awards'!$X$1,'1.A-P6 DATA CD-3B ONLY'!$G:$G,'3-Contract Awards'!$X$4)+SUMIFS('1.A-P6 DATA CD-3B ONLY'!AM:AM,'1.A-P6 DATA CD-3B ONLY'!$V:$V,$B30,'1.A-P6 DATA CD-3B ONLY'!$O:$O,'3-Contract Awards'!$X$2,'1.A-P6 DATA CD-3B ONLY'!$B:$B,$X$6,'1.A-P6 DATA CD-3B ONLY'!$Q:$Q,'3-Contract Awards'!$X$1,'1.A-P6 DATA CD-3B ONLY'!$G:$G,'3-Contract Awards'!$X$5)+SUMIFS('1.A-P6 DATA CD-3B ONLY'!AM:AM,'1.A-P6 DATA CD-3B ONLY'!$V:$V,$B30,'1.A-P6 DATA CD-3B ONLY'!$O:$O,'3-Contract Awards'!$X$2,'1.A-P6 DATA CD-3B ONLY'!$B:$B,$X$6,'1.A-P6 DATA CD-3B ONLY'!$Q:$Q,'3-Contract Awards'!$X$1,'1.A-P6 DATA CD-3B ONLY'!$G:$G,'3-Contract Awards'!$X$7)</f>
        <v>0</v>
      </c>
      <c r="O30" s="7">
        <f>SUMIFS('1.A-P6 DATA CD-3B ONLY'!AN:AN,'1.A-P6 DATA CD-3B ONLY'!$V:$V,$B30,'1.A-P6 DATA CD-3B ONLY'!$O:$O,'3-Contract Awards'!$X$2,'1.A-P6 DATA CD-3B ONLY'!$B:$B,$X$6,'1.A-P6 DATA CD-3B ONLY'!$Q:$Q,'3-Contract Awards'!$X$1,'1.A-P6 DATA CD-3B ONLY'!$G:$G,'3-Contract Awards'!$X$3)+SUMIFS('1.A-P6 DATA CD-3B ONLY'!AN:AN,'1.A-P6 DATA CD-3B ONLY'!$V:$V,$B30,'1.A-P6 DATA CD-3B ONLY'!$O:$O,'3-Contract Awards'!$X$2,'1.A-P6 DATA CD-3B ONLY'!$B:$B,$X$6,'1.A-P6 DATA CD-3B ONLY'!$Q:$Q,'3-Contract Awards'!$X$1,'1.A-P6 DATA CD-3B ONLY'!$G:$G,'3-Contract Awards'!$X$4)+SUMIFS('1.A-P6 DATA CD-3B ONLY'!AN:AN,'1.A-P6 DATA CD-3B ONLY'!$V:$V,$B30,'1.A-P6 DATA CD-3B ONLY'!$O:$O,'3-Contract Awards'!$X$2,'1.A-P6 DATA CD-3B ONLY'!$B:$B,$X$6,'1.A-P6 DATA CD-3B ONLY'!$Q:$Q,'3-Contract Awards'!$X$1,'1.A-P6 DATA CD-3B ONLY'!$G:$G,'3-Contract Awards'!$X$5)+SUMIFS('1.A-P6 DATA CD-3B ONLY'!AN:AN,'1.A-P6 DATA CD-3B ONLY'!$V:$V,$B30,'1.A-P6 DATA CD-3B ONLY'!$O:$O,'3-Contract Awards'!$X$2,'1.A-P6 DATA CD-3B ONLY'!$B:$B,$X$6,'1.A-P6 DATA CD-3B ONLY'!$Q:$Q,'3-Contract Awards'!$X$1,'1.A-P6 DATA CD-3B ONLY'!$G:$G,'3-Contract Awards'!$X$7)</f>
        <v>0</v>
      </c>
      <c r="P30" s="7">
        <f>SUMIFS('1.A-P6 DATA CD-3B ONLY'!AO:AO,'1.A-P6 DATA CD-3B ONLY'!$V:$V,$B30,'1.A-P6 DATA CD-3B ONLY'!$O:$O,'3-Contract Awards'!$X$2,'1.A-P6 DATA CD-3B ONLY'!$B:$B,$X$6,'1.A-P6 DATA CD-3B ONLY'!$Q:$Q,'3-Contract Awards'!$X$1,'1.A-P6 DATA CD-3B ONLY'!$G:$G,'3-Contract Awards'!$X$3)+SUMIFS('1.A-P6 DATA CD-3B ONLY'!AO:AO,'1.A-P6 DATA CD-3B ONLY'!$V:$V,$B30,'1.A-P6 DATA CD-3B ONLY'!$O:$O,'3-Contract Awards'!$X$2,'1.A-P6 DATA CD-3B ONLY'!$B:$B,$X$6,'1.A-P6 DATA CD-3B ONLY'!$Q:$Q,'3-Contract Awards'!$X$1,'1.A-P6 DATA CD-3B ONLY'!$G:$G,'3-Contract Awards'!$X$4)+SUMIFS('1.A-P6 DATA CD-3B ONLY'!AO:AO,'1.A-P6 DATA CD-3B ONLY'!$V:$V,$B30,'1.A-P6 DATA CD-3B ONLY'!$O:$O,'3-Contract Awards'!$X$2,'1.A-P6 DATA CD-3B ONLY'!$B:$B,$X$6,'1.A-P6 DATA CD-3B ONLY'!$Q:$Q,'3-Contract Awards'!$X$1,'1.A-P6 DATA CD-3B ONLY'!$G:$G,'3-Contract Awards'!$X$5)+SUMIFS('1.A-P6 DATA CD-3B ONLY'!AO:AO,'1.A-P6 DATA CD-3B ONLY'!$V:$V,$B30,'1.A-P6 DATA CD-3B ONLY'!$O:$O,'3-Contract Awards'!$X$2,'1.A-P6 DATA CD-3B ONLY'!$B:$B,$X$6,'1.A-P6 DATA CD-3B ONLY'!$Q:$Q,'3-Contract Awards'!$X$1,'1.A-P6 DATA CD-3B ONLY'!$G:$G,'3-Contract Awards'!$X$7)</f>
        <v>0</v>
      </c>
      <c r="Q30" s="7">
        <f>SUMIFS('1.A-P6 DATA CD-3B ONLY'!AP:AP,'1.A-P6 DATA CD-3B ONLY'!$V:$V,$B30,'1.A-P6 DATA CD-3B ONLY'!$O:$O,'3-Contract Awards'!$X$2,'1.A-P6 DATA CD-3B ONLY'!$B:$B,$X$6,'1.A-P6 DATA CD-3B ONLY'!$Q:$Q,'3-Contract Awards'!$X$1,'1.A-P6 DATA CD-3B ONLY'!$G:$G,'3-Contract Awards'!$X$3)+SUMIFS('1.A-P6 DATA CD-3B ONLY'!AP:AP,'1.A-P6 DATA CD-3B ONLY'!$V:$V,$B30,'1.A-P6 DATA CD-3B ONLY'!$O:$O,'3-Contract Awards'!$X$2,'1.A-P6 DATA CD-3B ONLY'!$B:$B,$X$6,'1.A-P6 DATA CD-3B ONLY'!$Q:$Q,'3-Contract Awards'!$X$1,'1.A-P6 DATA CD-3B ONLY'!$G:$G,'3-Contract Awards'!$X$4)+SUMIFS('1.A-P6 DATA CD-3B ONLY'!AP:AP,'1.A-P6 DATA CD-3B ONLY'!$V:$V,$B30,'1.A-P6 DATA CD-3B ONLY'!$O:$O,'3-Contract Awards'!$X$2,'1.A-P6 DATA CD-3B ONLY'!$B:$B,$X$6,'1.A-P6 DATA CD-3B ONLY'!$Q:$Q,'3-Contract Awards'!$X$1,'1.A-P6 DATA CD-3B ONLY'!$G:$G,'3-Contract Awards'!$X$5)+SUMIFS('1.A-P6 DATA CD-3B ONLY'!AP:AP,'1.A-P6 DATA CD-3B ONLY'!$V:$V,$B30,'1.A-P6 DATA CD-3B ONLY'!$O:$O,'3-Contract Awards'!$X$2,'1.A-P6 DATA CD-3B ONLY'!$B:$B,$X$6,'1.A-P6 DATA CD-3B ONLY'!$Q:$Q,'3-Contract Awards'!$X$1,'1.A-P6 DATA CD-3B ONLY'!$G:$G,'3-Contract Awards'!$X$7)</f>
        <v>0</v>
      </c>
      <c r="R30" s="7">
        <f>SUMIFS('1.A-P6 DATA CD-3B ONLY'!AQ:AQ,'1.A-P6 DATA CD-3B ONLY'!$V:$V,$B30,'1.A-P6 DATA CD-3B ONLY'!$O:$O,'3-Contract Awards'!$X$2,'1.A-P6 DATA CD-3B ONLY'!$B:$B,$X$6,'1.A-P6 DATA CD-3B ONLY'!$Q:$Q,'3-Contract Awards'!$X$1,'1.A-P6 DATA CD-3B ONLY'!$G:$G,'3-Contract Awards'!$X$3)+SUMIFS('1.A-P6 DATA CD-3B ONLY'!AQ:AQ,'1.A-P6 DATA CD-3B ONLY'!$V:$V,$B30,'1.A-P6 DATA CD-3B ONLY'!$O:$O,'3-Contract Awards'!$X$2,'1.A-P6 DATA CD-3B ONLY'!$B:$B,$X$6,'1.A-P6 DATA CD-3B ONLY'!$Q:$Q,'3-Contract Awards'!$X$1,'1.A-P6 DATA CD-3B ONLY'!$G:$G,'3-Contract Awards'!$X$4)+SUMIFS('1.A-P6 DATA CD-3B ONLY'!AQ:AQ,'1.A-P6 DATA CD-3B ONLY'!$V:$V,$B30,'1.A-P6 DATA CD-3B ONLY'!$O:$O,'3-Contract Awards'!$X$2,'1.A-P6 DATA CD-3B ONLY'!$B:$B,$X$6,'1.A-P6 DATA CD-3B ONLY'!$Q:$Q,'3-Contract Awards'!$X$1,'1.A-P6 DATA CD-3B ONLY'!$G:$G,'3-Contract Awards'!$X$5)+SUMIFS('1.A-P6 DATA CD-3B ONLY'!AQ:AQ,'1.A-P6 DATA CD-3B ONLY'!$V:$V,$B30,'1.A-P6 DATA CD-3B ONLY'!$O:$O,'3-Contract Awards'!$X$2,'1.A-P6 DATA CD-3B ONLY'!$B:$B,$X$6,'1.A-P6 DATA CD-3B ONLY'!$Q:$Q,'3-Contract Awards'!$X$1,'1.A-P6 DATA CD-3B ONLY'!$G:$G,'3-Contract Awards'!$X$7)</f>
        <v>0</v>
      </c>
      <c r="S30" s="7">
        <f>SUMIFS('1.A-P6 DATA CD-3B ONLY'!AR:AR,'1.A-P6 DATA CD-3B ONLY'!$V:$V,$B30,'1.A-P6 DATA CD-3B ONLY'!$O:$O,'3-Contract Awards'!$X$2,'1.A-P6 DATA CD-3B ONLY'!$B:$B,$X$6,'1.A-P6 DATA CD-3B ONLY'!$Q:$Q,'3-Contract Awards'!$X$1,'1.A-P6 DATA CD-3B ONLY'!$G:$G,'3-Contract Awards'!$X$3)+SUMIFS('1.A-P6 DATA CD-3B ONLY'!AR:AR,'1.A-P6 DATA CD-3B ONLY'!$V:$V,$B30,'1.A-P6 DATA CD-3B ONLY'!$O:$O,'3-Contract Awards'!$X$2,'1.A-P6 DATA CD-3B ONLY'!$B:$B,$X$6,'1.A-P6 DATA CD-3B ONLY'!$Q:$Q,'3-Contract Awards'!$X$1,'1.A-P6 DATA CD-3B ONLY'!$G:$G,'3-Contract Awards'!$X$4)+SUMIFS('1.A-P6 DATA CD-3B ONLY'!AR:AR,'1.A-P6 DATA CD-3B ONLY'!$V:$V,$B30,'1.A-P6 DATA CD-3B ONLY'!$O:$O,'3-Contract Awards'!$X$2,'1.A-P6 DATA CD-3B ONLY'!$B:$B,$X$6,'1.A-P6 DATA CD-3B ONLY'!$Q:$Q,'3-Contract Awards'!$X$1,'1.A-P6 DATA CD-3B ONLY'!$G:$G,'3-Contract Awards'!$X$5)+SUMIFS('1.A-P6 DATA CD-3B ONLY'!AR:AR,'1.A-P6 DATA CD-3B ONLY'!$V:$V,$B30,'1.A-P6 DATA CD-3B ONLY'!$O:$O,'3-Contract Awards'!$X$2,'1.A-P6 DATA CD-3B ONLY'!$B:$B,$X$6,'1.A-P6 DATA CD-3B ONLY'!$Q:$Q,'3-Contract Awards'!$X$1,'1.A-P6 DATA CD-3B ONLY'!$G:$G,'3-Contract Awards'!$X$7)</f>
        <v>0</v>
      </c>
      <c r="T30" s="7">
        <f>SUMIFS('1.A-P6 DATA CD-3B ONLY'!AS:AS,'1.A-P6 DATA CD-3B ONLY'!$V:$V,$B30,'1.A-P6 DATA CD-3B ONLY'!$O:$O,'3-Contract Awards'!$X$2,'1.A-P6 DATA CD-3B ONLY'!$B:$B,$X$6,'1.A-P6 DATA CD-3B ONLY'!$Q:$Q,'3-Contract Awards'!$X$1,'1.A-P6 DATA CD-3B ONLY'!$G:$G,'3-Contract Awards'!$X$3)+SUMIFS('1.A-P6 DATA CD-3B ONLY'!AS:AS,'1.A-P6 DATA CD-3B ONLY'!$V:$V,$B30,'1.A-P6 DATA CD-3B ONLY'!$O:$O,'3-Contract Awards'!$X$2,'1.A-P6 DATA CD-3B ONLY'!$B:$B,$X$6,'1.A-P6 DATA CD-3B ONLY'!$Q:$Q,'3-Contract Awards'!$X$1,'1.A-P6 DATA CD-3B ONLY'!$G:$G,'3-Contract Awards'!$X$4)+SUMIFS('1.A-P6 DATA CD-3B ONLY'!AS:AS,'1.A-P6 DATA CD-3B ONLY'!$V:$V,$B30,'1.A-P6 DATA CD-3B ONLY'!$O:$O,'3-Contract Awards'!$X$2,'1.A-P6 DATA CD-3B ONLY'!$B:$B,$X$6,'1.A-P6 DATA CD-3B ONLY'!$Q:$Q,'3-Contract Awards'!$X$1,'1.A-P6 DATA CD-3B ONLY'!$G:$G,'3-Contract Awards'!$X$5)+SUMIFS('1.A-P6 DATA CD-3B ONLY'!AS:AS,'1.A-P6 DATA CD-3B ONLY'!$V:$V,$B30,'1.A-P6 DATA CD-3B ONLY'!$O:$O,'3-Contract Awards'!$X$2,'1.A-P6 DATA CD-3B ONLY'!$B:$B,$X$6,'1.A-P6 DATA CD-3B ONLY'!$Q:$Q,'3-Contract Awards'!$X$1,'1.A-P6 DATA CD-3B ONLY'!$G:$G,'3-Contract Awards'!$X$7)</f>
        <v>0</v>
      </c>
    </row>
    <row r="31" spans="2:20" x14ac:dyDescent="0.25">
      <c r="B31" s="39" t="s">
        <v>229</v>
      </c>
      <c r="C31" s="7">
        <f t="shared" si="2"/>
        <v>0</v>
      </c>
      <c r="D31" s="7">
        <f>SUMIFS('1.A-P6 DATA CD-3B ONLY'!AC:AC,'1.A-P6 DATA CD-3B ONLY'!$V:$V,$B31,'1.A-P6 DATA CD-3B ONLY'!$O:$O,'3-Contract Awards'!$X$2,'1.A-P6 DATA CD-3B ONLY'!$B:$B,$X$6,'1.A-P6 DATA CD-3B ONLY'!$Q:$Q,'3-Contract Awards'!$X$1,'1.A-P6 DATA CD-3B ONLY'!$G:$G,'3-Contract Awards'!$X$3)+SUMIFS('1.A-P6 DATA CD-3B ONLY'!AC:AC,'1.A-P6 DATA CD-3B ONLY'!$V:$V,$B31,'1.A-P6 DATA CD-3B ONLY'!$O:$O,'3-Contract Awards'!$X$2,'1.A-P6 DATA CD-3B ONLY'!$B:$B,$X$6,'1.A-P6 DATA CD-3B ONLY'!$Q:$Q,'3-Contract Awards'!$X$1,'1.A-P6 DATA CD-3B ONLY'!$G:$G,'3-Contract Awards'!$X$4)+SUMIFS('1.A-P6 DATA CD-3B ONLY'!AC:AC,'1.A-P6 DATA CD-3B ONLY'!$V:$V,$B31,'1.A-P6 DATA CD-3B ONLY'!$O:$O,'3-Contract Awards'!$X$2,'1.A-P6 DATA CD-3B ONLY'!$B:$B,$X$6,'1.A-P6 DATA CD-3B ONLY'!$Q:$Q,'3-Contract Awards'!$X$1,'1.A-P6 DATA CD-3B ONLY'!$G:$G,'3-Contract Awards'!$X$5)+SUMIFS('1.A-P6 DATA CD-3B ONLY'!AC:AC,'1.A-P6 DATA CD-3B ONLY'!$V:$V,$B31,'1.A-P6 DATA CD-3B ONLY'!$O:$O,'3-Contract Awards'!$X$2,'1.A-P6 DATA CD-3B ONLY'!$B:$B,$X$6,'1.A-P6 DATA CD-3B ONLY'!$Q:$Q,'3-Contract Awards'!$X$1,'1.A-P6 DATA CD-3B ONLY'!$G:$G,'3-Contract Awards'!$X$7)</f>
        <v>0</v>
      </c>
      <c r="E31" s="7">
        <f>SUMIFS('1.A-P6 DATA CD-3B ONLY'!AD:AD,'1.A-P6 DATA CD-3B ONLY'!$V:$V,$B31,'1.A-P6 DATA CD-3B ONLY'!$O:$O,'3-Contract Awards'!$X$2,'1.A-P6 DATA CD-3B ONLY'!$B:$B,$X$6,'1.A-P6 DATA CD-3B ONLY'!$Q:$Q,'3-Contract Awards'!$X$1,'1.A-P6 DATA CD-3B ONLY'!$G:$G,'3-Contract Awards'!$X$3)+SUMIFS('1.A-P6 DATA CD-3B ONLY'!AD:AD,'1.A-P6 DATA CD-3B ONLY'!$V:$V,$B31,'1.A-P6 DATA CD-3B ONLY'!$O:$O,'3-Contract Awards'!$X$2,'1.A-P6 DATA CD-3B ONLY'!$B:$B,$X$6,'1.A-P6 DATA CD-3B ONLY'!$Q:$Q,'3-Contract Awards'!$X$1,'1.A-P6 DATA CD-3B ONLY'!$G:$G,'3-Contract Awards'!$X$4)+SUMIFS('1.A-P6 DATA CD-3B ONLY'!AD:AD,'1.A-P6 DATA CD-3B ONLY'!$V:$V,$B31,'1.A-P6 DATA CD-3B ONLY'!$O:$O,'3-Contract Awards'!$X$2,'1.A-P6 DATA CD-3B ONLY'!$B:$B,$X$6,'1.A-P6 DATA CD-3B ONLY'!$Q:$Q,'3-Contract Awards'!$X$1,'1.A-P6 DATA CD-3B ONLY'!$G:$G,'3-Contract Awards'!$X$5)+SUMIFS('1.A-P6 DATA CD-3B ONLY'!AD:AD,'1.A-P6 DATA CD-3B ONLY'!$V:$V,$B31,'1.A-P6 DATA CD-3B ONLY'!$O:$O,'3-Contract Awards'!$X$2,'1.A-P6 DATA CD-3B ONLY'!$B:$B,$X$6,'1.A-P6 DATA CD-3B ONLY'!$Q:$Q,'3-Contract Awards'!$X$1,'1.A-P6 DATA CD-3B ONLY'!$G:$G,'3-Contract Awards'!$X$7)</f>
        <v>0</v>
      </c>
      <c r="F31" s="7">
        <f>SUMIFS('1.A-P6 DATA CD-3B ONLY'!AE:AE,'1.A-P6 DATA CD-3B ONLY'!$V:$V,$B31,'1.A-P6 DATA CD-3B ONLY'!$O:$O,'3-Contract Awards'!$X$2,'1.A-P6 DATA CD-3B ONLY'!$B:$B,$X$6,'1.A-P6 DATA CD-3B ONLY'!$Q:$Q,'3-Contract Awards'!$X$1,'1.A-P6 DATA CD-3B ONLY'!$G:$G,'3-Contract Awards'!$X$3)+SUMIFS('1.A-P6 DATA CD-3B ONLY'!AE:AE,'1.A-P6 DATA CD-3B ONLY'!$V:$V,$B31,'1.A-P6 DATA CD-3B ONLY'!$O:$O,'3-Contract Awards'!$X$2,'1.A-P6 DATA CD-3B ONLY'!$B:$B,$X$6,'1.A-P6 DATA CD-3B ONLY'!$Q:$Q,'3-Contract Awards'!$X$1,'1.A-P6 DATA CD-3B ONLY'!$G:$G,'3-Contract Awards'!$X$4)+SUMIFS('1.A-P6 DATA CD-3B ONLY'!AE:AE,'1.A-P6 DATA CD-3B ONLY'!$V:$V,$B31,'1.A-P6 DATA CD-3B ONLY'!$O:$O,'3-Contract Awards'!$X$2,'1.A-P6 DATA CD-3B ONLY'!$B:$B,$X$6,'1.A-P6 DATA CD-3B ONLY'!$Q:$Q,'3-Contract Awards'!$X$1,'1.A-P6 DATA CD-3B ONLY'!$G:$G,'3-Contract Awards'!$X$5)+SUMIFS('1.A-P6 DATA CD-3B ONLY'!AE:AE,'1.A-P6 DATA CD-3B ONLY'!$V:$V,$B31,'1.A-P6 DATA CD-3B ONLY'!$O:$O,'3-Contract Awards'!$X$2,'1.A-P6 DATA CD-3B ONLY'!$B:$B,$X$6,'1.A-P6 DATA CD-3B ONLY'!$Q:$Q,'3-Contract Awards'!$X$1,'1.A-P6 DATA CD-3B ONLY'!$G:$G,'3-Contract Awards'!$X$7)</f>
        <v>0</v>
      </c>
      <c r="G31" s="7">
        <f>SUMIFS('1.A-P6 DATA CD-3B ONLY'!AF:AF,'1.A-P6 DATA CD-3B ONLY'!$V:$V,$B31,'1.A-P6 DATA CD-3B ONLY'!$O:$O,'3-Contract Awards'!$X$2,'1.A-P6 DATA CD-3B ONLY'!$B:$B,$X$6,'1.A-P6 DATA CD-3B ONLY'!$Q:$Q,'3-Contract Awards'!$X$1,'1.A-P6 DATA CD-3B ONLY'!$G:$G,'3-Contract Awards'!$X$3)+SUMIFS('1.A-P6 DATA CD-3B ONLY'!AF:AF,'1.A-P6 DATA CD-3B ONLY'!$V:$V,$B31,'1.A-P6 DATA CD-3B ONLY'!$O:$O,'3-Contract Awards'!$X$2,'1.A-P6 DATA CD-3B ONLY'!$B:$B,$X$6,'1.A-P6 DATA CD-3B ONLY'!$Q:$Q,'3-Contract Awards'!$X$1,'1.A-P6 DATA CD-3B ONLY'!$G:$G,'3-Contract Awards'!$X$4)+SUMIFS('1.A-P6 DATA CD-3B ONLY'!AF:AF,'1.A-P6 DATA CD-3B ONLY'!$V:$V,$B31,'1.A-P6 DATA CD-3B ONLY'!$O:$O,'3-Contract Awards'!$X$2,'1.A-P6 DATA CD-3B ONLY'!$B:$B,$X$6,'1.A-P6 DATA CD-3B ONLY'!$Q:$Q,'3-Contract Awards'!$X$1,'1.A-P6 DATA CD-3B ONLY'!$G:$G,'3-Contract Awards'!$X$5)+SUMIFS('1.A-P6 DATA CD-3B ONLY'!AF:AF,'1.A-P6 DATA CD-3B ONLY'!$V:$V,$B31,'1.A-P6 DATA CD-3B ONLY'!$O:$O,'3-Contract Awards'!$X$2,'1.A-P6 DATA CD-3B ONLY'!$B:$B,$X$6,'1.A-P6 DATA CD-3B ONLY'!$Q:$Q,'3-Contract Awards'!$X$1,'1.A-P6 DATA CD-3B ONLY'!$G:$G,'3-Contract Awards'!$X$7)</f>
        <v>0</v>
      </c>
      <c r="H31" s="7">
        <f>SUMIFS('1.A-P6 DATA CD-3B ONLY'!AG:AG,'1.A-P6 DATA CD-3B ONLY'!$V:$V,$B31,'1.A-P6 DATA CD-3B ONLY'!$O:$O,'3-Contract Awards'!$X$2,'1.A-P6 DATA CD-3B ONLY'!$B:$B,$X$6,'1.A-P6 DATA CD-3B ONLY'!$Q:$Q,'3-Contract Awards'!$X$1,'1.A-P6 DATA CD-3B ONLY'!$G:$G,'3-Contract Awards'!$X$3)+SUMIFS('1.A-P6 DATA CD-3B ONLY'!AG:AG,'1.A-P6 DATA CD-3B ONLY'!$V:$V,$B31,'1.A-P6 DATA CD-3B ONLY'!$O:$O,'3-Contract Awards'!$X$2,'1.A-P6 DATA CD-3B ONLY'!$B:$B,$X$6,'1.A-P6 DATA CD-3B ONLY'!$Q:$Q,'3-Contract Awards'!$X$1,'1.A-P6 DATA CD-3B ONLY'!$G:$G,'3-Contract Awards'!$X$4)+SUMIFS('1.A-P6 DATA CD-3B ONLY'!AG:AG,'1.A-P6 DATA CD-3B ONLY'!$V:$V,$B31,'1.A-P6 DATA CD-3B ONLY'!$O:$O,'3-Contract Awards'!$X$2,'1.A-P6 DATA CD-3B ONLY'!$B:$B,$X$6,'1.A-P6 DATA CD-3B ONLY'!$Q:$Q,'3-Contract Awards'!$X$1,'1.A-P6 DATA CD-3B ONLY'!$G:$G,'3-Contract Awards'!$X$5)+SUMIFS('1.A-P6 DATA CD-3B ONLY'!AG:AG,'1.A-P6 DATA CD-3B ONLY'!$V:$V,$B31,'1.A-P6 DATA CD-3B ONLY'!$O:$O,'3-Contract Awards'!$X$2,'1.A-P6 DATA CD-3B ONLY'!$B:$B,$X$6,'1.A-P6 DATA CD-3B ONLY'!$Q:$Q,'3-Contract Awards'!$X$1,'1.A-P6 DATA CD-3B ONLY'!$G:$G,'3-Contract Awards'!$X$7)</f>
        <v>0</v>
      </c>
      <c r="I31" s="7">
        <f>SUMIFS('1.A-P6 DATA CD-3B ONLY'!AH:AH,'1.A-P6 DATA CD-3B ONLY'!$V:$V,$B31,'1.A-P6 DATA CD-3B ONLY'!$O:$O,'3-Contract Awards'!$X$2,'1.A-P6 DATA CD-3B ONLY'!$B:$B,$X$6,'1.A-P6 DATA CD-3B ONLY'!$Q:$Q,'3-Contract Awards'!$X$1,'1.A-P6 DATA CD-3B ONLY'!$G:$G,'3-Contract Awards'!$X$3)+SUMIFS('1.A-P6 DATA CD-3B ONLY'!AH:AH,'1.A-P6 DATA CD-3B ONLY'!$V:$V,$B31,'1.A-P6 DATA CD-3B ONLY'!$O:$O,'3-Contract Awards'!$X$2,'1.A-P6 DATA CD-3B ONLY'!$B:$B,$X$6,'1.A-P6 DATA CD-3B ONLY'!$Q:$Q,'3-Contract Awards'!$X$1,'1.A-P6 DATA CD-3B ONLY'!$G:$G,'3-Contract Awards'!$X$4)+SUMIFS('1.A-P6 DATA CD-3B ONLY'!AH:AH,'1.A-P6 DATA CD-3B ONLY'!$V:$V,$B31,'1.A-P6 DATA CD-3B ONLY'!$O:$O,'3-Contract Awards'!$X$2,'1.A-P6 DATA CD-3B ONLY'!$B:$B,$X$6,'1.A-P6 DATA CD-3B ONLY'!$Q:$Q,'3-Contract Awards'!$X$1,'1.A-P6 DATA CD-3B ONLY'!$G:$G,'3-Contract Awards'!$X$5)+SUMIFS('1.A-P6 DATA CD-3B ONLY'!AH:AH,'1.A-P6 DATA CD-3B ONLY'!$V:$V,$B31,'1.A-P6 DATA CD-3B ONLY'!$O:$O,'3-Contract Awards'!$X$2,'1.A-P6 DATA CD-3B ONLY'!$B:$B,$X$6,'1.A-P6 DATA CD-3B ONLY'!$Q:$Q,'3-Contract Awards'!$X$1,'1.A-P6 DATA CD-3B ONLY'!$G:$G,'3-Contract Awards'!$X$7)</f>
        <v>0</v>
      </c>
      <c r="J31" s="7">
        <f>SUMIFS('1.A-P6 DATA CD-3B ONLY'!AI:AI,'1.A-P6 DATA CD-3B ONLY'!$V:$V,$B31,'1.A-P6 DATA CD-3B ONLY'!$O:$O,'3-Contract Awards'!$X$2,'1.A-P6 DATA CD-3B ONLY'!$B:$B,$X$6,'1.A-P6 DATA CD-3B ONLY'!$Q:$Q,'3-Contract Awards'!$X$1,'1.A-P6 DATA CD-3B ONLY'!$G:$G,'3-Contract Awards'!$X$3)+SUMIFS('1.A-P6 DATA CD-3B ONLY'!AI:AI,'1.A-P6 DATA CD-3B ONLY'!$V:$V,$B31,'1.A-P6 DATA CD-3B ONLY'!$O:$O,'3-Contract Awards'!$X$2,'1.A-P6 DATA CD-3B ONLY'!$B:$B,$X$6,'1.A-P6 DATA CD-3B ONLY'!$Q:$Q,'3-Contract Awards'!$X$1,'1.A-P6 DATA CD-3B ONLY'!$G:$G,'3-Contract Awards'!$X$4)+SUMIFS('1.A-P6 DATA CD-3B ONLY'!AI:AI,'1.A-P6 DATA CD-3B ONLY'!$V:$V,$B31,'1.A-P6 DATA CD-3B ONLY'!$O:$O,'3-Contract Awards'!$X$2,'1.A-P6 DATA CD-3B ONLY'!$B:$B,$X$6,'1.A-P6 DATA CD-3B ONLY'!$Q:$Q,'3-Contract Awards'!$X$1,'1.A-P6 DATA CD-3B ONLY'!$G:$G,'3-Contract Awards'!$X$5)+SUMIFS('1.A-P6 DATA CD-3B ONLY'!AI:AI,'1.A-P6 DATA CD-3B ONLY'!$V:$V,$B31,'1.A-P6 DATA CD-3B ONLY'!$O:$O,'3-Contract Awards'!$X$2,'1.A-P6 DATA CD-3B ONLY'!$B:$B,$X$6,'1.A-P6 DATA CD-3B ONLY'!$Q:$Q,'3-Contract Awards'!$X$1,'1.A-P6 DATA CD-3B ONLY'!$G:$G,'3-Contract Awards'!$X$7)</f>
        <v>0</v>
      </c>
      <c r="K31" s="7">
        <f>SUMIFS('1.A-P6 DATA CD-3B ONLY'!AJ:AJ,'1.A-P6 DATA CD-3B ONLY'!$V:$V,$B31,'1.A-P6 DATA CD-3B ONLY'!$O:$O,'3-Contract Awards'!$X$2,'1.A-P6 DATA CD-3B ONLY'!$B:$B,$X$6,'1.A-P6 DATA CD-3B ONLY'!$Q:$Q,'3-Contract Awards'!$X$1,'1.A-P6 DATA CD-3B ONLY'!$G:$G,'3-Contract Awards'!$X$3)+SUMIFS('1.A-P6 DATA CD-3B ONLY'!AJ:AJ,'1.A-P6 DATA CD-3B ONLY'!$V:$V,$B31,'1.A-P6 DATA CD-3B ONLY'!$O:$O,'3-Contract Awards'!$X$2,'1.A-P6 DATA CD-3B ONLY'!$B:$B,$X$6,'1.A-P6 DATA CD-3B ONLY'!$Q:$Q,'3-Contract Awards'!$X$1,'1.A-P6 DATA CD-3B ONLY'!$G:$G,'3-Contract Awards'!$X$4)+SUMIFS('1.A-P6 DATA CD-3B ONLY'!AJ:AJ,'1.A-P6 DATA CD-3B ONLY'!$V:$V,$B31,'1.A-P6 DATA CD-3B ONLY'!$O:$O,'3-Contract Awards'!$X$2,'1.A-P6 DATA CD-3B ONLY'!$B:$B,$X$6,'1.A-P6 DATA CD-3B ONLY'!$Q:$Q,'3-Contract Awards'!$X$1,'1.A-P6 DATA CD-3B ONLY'!$G:$G,'3-Contract Awards'!$X$5)+SUMIFS('1.A-P6 DATA CD-3B ONLY'!AJ:AJ,'1.A-P6 DATA CD-3B ONLY'!$V:$V,$B31,'1.A-P6 DATA CD-3B ONLY'!$O:$O,'3-Contract Awards'!$X$2,'1.A-P6 DATA CD-3B ONLY'!$B:$B,$X$6,'1.A-P6 DATA CD-3B ONLY'!$Q:$Q,'3-Contract Awards'!$X$1,'1.A-P6 DATA CD-3B ONLY'!$G:$G,'3-Contract Awards'!$X$7)</f>
        <v>0</v>
      </c>
      <c r="L31" s="7">
        <f>SUMIFS('1.A-P6 DATA CD-3B ONLY'!AK:AK,'1.A-P6 DATA CD-3B ONLY'!$V:$V,$B31,'1.A-P6 DATA CD-3B ONLY'!$O:$O,'3-Contract Awards'!$X$2,'1.A-P6 DATA CD-3B ONLY'!$B:$B,$X$6,'1.A-P6 DATA CD-3B ONLY'!$Q:$Q,'3-Contract Awards'!$X$1,'1.A-P6 DATA CD-3B ONLY'!$G:$G,'3-Contract Awards'!$X$3)+SUMIFS('1.A-P6 DATA CD-3B ONLY'!AK:AK,'1.A-P6 DATA CD-3B ONLY'!$V:$V,$B31,'1.A-P6 DATA CD-3B ONLY'!$O:$O,'3-Contract Awards'!$X$2,'1.A-P6 DATA CD-3B ONLY'!$B:$B,$X$6,'1.A-P6 DATA CD-3B ONLY'!$Q:$Q,'3-Contract Awards'!$X$1,'1.A-P6 DATA CD-3B ONLY'!$G:$G,'3-Contract Awards'!$X$4)+SUMIFS('1.A-P6 DATA CD-3B ONLY'!AK:AK,'1.A-P6 DATA CD-3B ONLY'!$V:$V,$B31,'1.A-P6 DATA CD-3B ONLY'!$O:$O,'3-Contract Awards'!$X$2,'1.A-P6 DATA CD-3B ONLY'!$B:$B,$X$6,'1.A-P6 DATA CD-3B ONLY'!$Q:$Q,'3-Contract Awards'!$X$1,'1.A-P6 DATA CD-3B ONLY'!$G:$G,'3-Contract Awards'!$X$5)+SUMIFS('1.A-P6 DATA CD-3B ONLY'!AK:AK,'1.A-P6 DATA CD-3B ONLY'!$V:$V,$B31,'1.A-P6 DATA CD-3B ONLY'!$O:$O,'3-Contract Awards'!$X$2,'1.A-P6 DATA CD-3B ONLY'!$B:$B,$X$6,'1.A-P6 DATA CD-3B ONLY'!$Q:$Q,'3-Contract Awards'!$X$1,'1.A-P6 DATA CD-3B ONLY'!$G:$G,'3-Contract Awards'!$X$7)</f>
        <v>0</v>
      </c>
      <c r="M31" s="7">
        <f>SUMIFS('1.A-P6 DATA CD-3B ONLY'!AL:AL,'1.A-P6 DATA CD-3B ONLY'!$V:$V,$B31,'1.A-P6 DATA CD-3B ONLY'!$O:$O,'3-Contract Awards'!$X$2,'1.A-P6 DATA CD-3B ONLY'!$B:$B,$X$6,'1.A-P6 DATA CD-3B ONLY'!$Q:$Q,'3-Contract Awards'!$X$1,'1.A-P6 DATA CD-3B ONLY'!$G:$G,'3-Contract Awards'!$X$3)+SUMIFS('1.A-P6 DATA CD-3B ONLY'!AL:AL,'1.A-P6 DATA CD-3B ONLY'!$V:$V,$B31,'1.A-P6 DATA CD-3B ONLY'!$O:$O,'3-Contract Awards'!$X$2,'1.A-P6 DATA CD-3B ONLY'!$B:$B,$X$6,'1.A-P6 DATA CD-3B ONLY'!$Q:$Q,'3-Contract Awards'!$X$1,'1.A-P6 DATA CD-3B ONLY'!$G:$G,'3-Contract Awards'!$X$4)+SUMIFS('1.A-P6 DATA CD-3B ONLY'!AL:AL,'1.A-P6 DATA CD-3B ONLY'!$V:$V,$B31,'1.A-P6 DATA CD-3B ONLY'!$O:$O,'3-Contract Awards'!$X$2,'1.A-P6 DATA CD-3B ONLY'!$B:$B,$X$6,'1.A-P6 DATA CD-3B ONLY'!$Q:$Q,'3-Contract Awards'!$X$1,'1.A-P6 DATA CD-3B ONLY'!$G:$G,'3-Contract Awards'!$X$5)+SUMIFS('1.A-P6 DATA CD-3B ONLY'!AL:AL,'1.A-P6 DATA CD-3B ONLY'!$V:$V,$B31,'1.A-P6 DATA CD-3B ONLY'!$O:$O,'3-Contract Awards'!$X$2,'1.A-P6 DATA CD-3B ONLY'!$B:$B,$X$6,'1.A-P6 DATA CD-3B ONLY'!$Q:$Q,'3-Contract Awards'!$X$1,'1.A-P6 DATA CD-3B ONLY'!$G:$G,'3-Contract Awards'!$X$7)</f>
        <v>0</v>
      </c>
      <c r="N31" s="7">
        <f>SUMIFS('1.A-P6 DATA CD-3B ONLY'!AM:AM,'1.A-P6 DATA CD-3B ONLY'!$V:$V,$B31,'1.A-P6 DATA CD-3B ONLY'!$O:$O,'3-Contract Awards'!$X$2,'1.A-P6 DATA CD-3B ONLY'!$B:$B,$X$6,'1.A-P6 DATA CD-3B ONLY'!$Q:$Q,'3-Contract Awards'!$X$1,'1.A-P6 DATA CD-3B ONLY'!$G:$G,'3-Contract Awards'!$X$3)+SUMIFS('1.A-P6 DATA CD-3B ONLY'!AM:AM,'1.A-P6 DATA CD-3B ONLY'!$V:$V,$B31,'1.A-P6 DATA CD-3B ONLY'!$O:$O,'3-Contract Awards'!$X$2,'1.A-P6 DATA CD-3B ONLY'!$B:$B,$X$6,'1.A-P6 DATA CD-3B ONLY'!$Q:$Q,'3-Contract Awards'!$X$1,'1.A-P6 DATA CD-3B ONLY'!$G:$G,'3-Contract Awards'!$X$4)+SUMIFS('1.A-P6 DATA CD-3B ONLY'!AM:AM,'1.A-P6 DATA CD-3B ONLY'!$V:$V,$B31,'1.A-P6 DATA CD-3B ONLY'!$O:$O,'3-Contract Awards'!$X$2,'1.A-P6 DATA CD-3B ONLY'!$B:$B,$X$6,'1.A-P6 DATA CD-3B ONLY'!$Q:$Q,'3-Contract Awards'!$X$1,'1.A-P6 DATA CD-3B ONLY'!$G:$G,'3-Contract Awards'!$X$5)+SUMIFS('1.A-P6 DATA CD-3B ONLY'!AM:AM,'1.A-P6 DATA CD-3B ONLY'!$V:$V,$B31,'1.A-P6 DATA CD-3B ONLY'!$O:$O,'3-Contract Awards'!$X$2,'1.A-P6 DATA CD-3B ONLY'!$B:$B,$X$6,'1.A-P6 DATA CD-3B ONLY'!$Q:$Q,'3-Contract Awards'!$X$1,'1.A-P6 DATA CD-3B ONLY'!$G:$G,'3-Contract Awards'!$X$7)</f>
        <v>0</v>
      </c>
      <c r="O31" s="7">
        <f>SUMIFS('1.A-P6 DATA CD-3B ONLY'!AN:AN,'1.A-P6 DATA CD-3B ONLY'!$V:$V,$B31,'1.A-P6 DATA CD-3B ONLY'!$O:$O,'3-Contract Awards'!$X$2,'1.A-P6 DATA CD-3B ONLY'!$B:$B,$X$6,'1.A-P6 DATA CD-3B ONLY'!$Q:$Q,'3-Contract Awards'!$X$1,'1.A-P6 DATA CD-3B ONLY'!$G:$G,'3-Contract Awards'!$X$3)+SUMIFS('1.A-P6 DATA CD-3B ONLY'!AN:AN,'1.A-P6 DATA CD-3B ONLY'!$V:$V,$B31,'1.A-P6 DATA CD-3B ONLY'!$O:$O,'3-Contract Awards'!$X$2,'1.A-P6 DATA CD-3B ONLY'!$B:$B,$X$6,'1.A-P6 DATA CD-3B ONLY'!$Q:$Q,'3-Contract Awards'!$X$1,'1.A-P6 DATA CD-3B ONLY'!$G:$G,'3-Contract Awards'!$X$4)+SUMIFS('1.A-P6 DATA CD-3B ONLY'!AN:AN,'1.A-P6 DATA CD-3B ONLY'!$V:$V,$B31,'1.A-P6 DATA CD-3B ONLY'!$O:$O,'3-Contract Awards'!$X$2,'1.A-P6 DATA CD-3B ONLY'!$B:$B,$X$6,'1.A-P6 DATA CD-3B ONLY'!$Q:$Q,'3-Contract Awards'!$X$1,'1.A-P6 DATA CD-3B ONLY'!$G:$G,'3-Contract Awards'!$X$5)+SUMIFS('1.A-P6 DATA CD-3B ONLY'!AN:AN,'1.A-P6 DATA CD-3B ONLY'!$V:$V,$B31,'1.A-P6 DATA CD-3B ONLY'!$O:$O,'3-Contract Awards'!$X$2,'1.A-P6 DATA CD-3B ONLY'!$B:$B,$X$6,'1.A-P6 DATA CD-3B ONLY'!$Q:$Q,'3-Contract Awards'!$X$1,'1.A-P6 DATA CD-3B ONLY'!$G:$G,'3-Contract Awards'!$X$7)</f>
        <v>0</v>
      </c>
      <c r="P31" s="7">
        <f>SUMIFS('1.A-P6 DATA CD-3B ONLY'!AO:AO,'1.A-P6 DATA CD-3B ONLY'!$V:$V,$B31,'1.A-P6 DATA CD-3B ONLY'!$O:$O,'3-Contract Awards'!$X$2,'1.A-P6 DATA CD-3B ONLY'!$B:$B,$X$6,'1.A-P6 DATA CD-3B ONLY'!$Q:$Q,'3-Contract Awards'!$X$1,'1.A-P6 DATA CD-3B ONLY'!$G:$G,'3-Contract Awards'!$X$3)+SUMIFS('1.A-P6 DATA CD-3B ONLY'!AO:AO,'1.A-P6 DATA CD-3B ONLY'!$V:$V,$B31,'1.A-P6 DATA CD-3B ONLY'!$O:$O,'3-Contract Awards'!$X$2,'1.A-P6 DATA CD-3B ONLY'!$B:$B,$X$6,'1.A-P6 DATA CD-3B ONLY'!$Q:$Q,'3-Contract Awards'!$X$1,'1.A-P6 DATA CD-3B ONLY'!$G:$G,'3-Contract Awards'!$X$4)+SUMIFS('1.A-P6 DATA CD-3B ONLY'!AO:AO,'1.A-P6 DATA CD-3B ONLY'!$V:$V,$B31,'1.A-P6 DATA CD-3B ONLY'!$O:$O,'3-Contract Awards'!$X$2,'1.A-P6 DATA CD-3B ONLY'!$B:$B,$X$6,'1.A-P6 DATA CD-3B ONLY'!$Q:$Q,'3-Contract Awards'!$X$1,'1.A-P6 DATA CD-3B ONLY'!$G:$G,'3-Contract Awards'!$X$5)+SUMIFS('1.A-P6 DATA CD-3B ONLY'!AO:AO,'1.A-P6 DATA CD-3B ONLY'!$V:$V,$B31,'1.A-P6 DATA CD-3B ONLY'!$O:$O,'3-Contract Awards'!$X$2,'1.A-P6 DATA CD-3B ONLY'!$B:$B,$X$6,'1.A-P6 DATA CD-3B ONLY'!$Q:$Q,'3-Contract Awards'!$X$1,'1.A-P6 DATA CD-3B ONLY'!$G:$G,'3-Contract Awards'!$X$7)</f>
        <v>0</v>
      </c>
      <c r="Q31" s="7">
        <f>SUMIFS('1.A-P6 DATA CD-3B ONLY'!AP:AP,'1.A-P6 DATA CD-3B ONLY'!$V:$V,$B31,'1.A-P6 DATA CD-3B ONLY'!$O:$O,'3-Contract Awards'!$X$2,'1.A-P6 DATA CD-3B ONLY'!$B:$B,$X$6,'1.A-P6 DATA CD-3B ONLY'!$Q:$Q,'3-Contract Awards'!$X$1,'1.A-P6 DATA CD-3B ONLY'!$G:$G,'3-Contract Awards'!$X$3)+SUMIFS('1.A-P6 DATA CD-3B ONLY'!AP:AP,'1.A-P6 DATA CD-3B ONLY'!$V:$V,$B31,'1.A-P6 DATA CD-3B ONLY'!$O:$O,'3-Contract Awards'!$X$2,'1.A-P6 DATA CD-3B ONLY'!$B:$B,$X$6,'1.A-P6 DATA CD-3B ONLY'!$Q:$Q,'3-Contract Awards'!$X$1,'1.A-P6 DATA CD-3B ONLY'!$G:$G,'3-Contract Awards'!$X$4)+SUMIFS('1.A-P6 DATA CD-3B ONLY'!AP:AP,'1.A-P6 DATA CD-3B ONLY'!$V:$V,$B31,'1.A-P6 DATA CD-3B ONLY'!$O:$O,'3-Contract Awards'!$X$2,'1.A-P6 DATA CD-3B ONLY'!$B:$B,$X$6,'1.A-P6 DATA CD-3B ONLY'!$Q:$Q,'3-Contract Awards'!$X$1,'1.A-P6 DATA CD-3B ONLY'!$G:$G,'3-Contract Awards'!$X$5)+SUMIFS('1.A-P6 DATA CD-3B ONLY'!AP:AP,'1.A-P6 DATA CD-3B ONLY'!$V:$V,$B31,'1.A-P6 DATA CD-3B ONLY'!$O:$O,'3-Contract Awards'!$X$2,'1.A-P6 DATA CD-3B ONLY'!$B:$B,$X$6,'1.A-P6 DATA CD-3B ONLY'!$Q:$Q,'3-Contract Awards'!$X$1,'1.A-P6 DATA CD-3B ONLY'!$G:$G,'3-Contract Awards'!$X$7)</f>
        <v>0</v>
      </c>
      <c r="R31" s="7">
        <f>SUMIFS('1.A-P6 DATA CD-3B ONLY'!AQ:AQ,'1.A-P6 DATA CD-3B ONLY'!$V:$V,$B31,'1.A-P6 DATA CD-3B ONLY'!$O:$O,'3-Contract Awards'!$X$2,'1.A-P6 DATA CD-3B ONLY'!$B:$B,$X$6,'1.A-P6 DATA CD-3B ONLY'!$Q:$Q,'3-Contract Awards'!$X$1,'1.A-P6 DATA CD-3B ONLY'!$G:$G,'3-Contract Awards'!$X$3)+SUMIFS('1.A-P6 DATA CD-3B ONLY'!AQ:AQ,'1.A-P6 DATA CD-3B ONLY'!$V:$V,$B31,'1.A-P6 DATA CD-3B ONLY'!$O:$O,'3-Contract Awards'!$X$2,'1.A-P6 DATA CD-3B ONLY'!$B:$B,$X$6,'1.A-P6 DATA CD-3B ONLY'!$Q:$Q,'3-Contract Awards'!$X$1,'1.A-P6 DATA CD-3B ONLY'!$G:$G,'3-Contract Awards'!$X$4)+SUMIFS('1.A-P6 DATA CD-3B ONLY'!AQ:AQ,'1.A-P6 DATA CD-3B ONLY'!$V:$V,$B31,'1.A-P6 DATA CD-3B ONLY'!$O:$O,'3-Contract Awards'!$X$2,'1.A-P6 DATA CD-3B ONLY'!$B:$B,$X$6,'1.A-P6 DATA CD-3B ONLY'!$Q:$Q,'3-Contract Awards'!$X$1,'1.A-P6 DATA CD-3B ONLY'!$G:$G,'3-Contract Awards'!$X$5)+SUMIFS('1.A-P6 DATA CD-3B ONLY'!AQ:AQ,'1.A-P6 DATA CD-3B ONLY'!$V:$V,$B31,'1.A-P6 DATA CD-3B ONLY'!$O:$O,'3-Contract Awards'!$X$2,'1.A-P6 DATA CD-3B ONLY'!$B:$B,$X$6,'1.A-P6 DATA CD-3B ONLY'!$Q:$Q,'3-Contract Awards'!$X$1,'1.A-P6 DATA CD-3B ONLY'!$G:$G,'3-Contract Awards'!$X$7)</f>
        <v>0</v>
      </c>
      <c r="S31" s="7">
        <f>SUMIFS('1.A-P6 DATA CD-3B ONLY'!AR:AR,'1.A-P6 DATA CD-3B ONLY'!$V:$V,$B31,'1.A-P6 DATA CD-3B ONLY'!$O:$O,'3-Contract Awards'!$X$2,'1.A-P6 DATA CD-3B ONLY'!$B:$B,$X$6,'1.A-P6 DATA CD-3B ONLY'!$Q:$Q,'3-Contract Awards'!$X$1,'1.A-P6 DATA CD-3B ONLY'!$G:$G,'3-Contract Awards'!$X$3)+SUMIFS('1.A-P6 DATA CD-3B ONLY'!AR:AR,'1.A-P6 DATA CD-3B ONLY'!$V:$V,$B31,'1.A-P6 DATA CD-3B ONLY'!$O:$O,'3-Contract Awards'!$X$2,'1.A-P6 DATA CD-3B ONLY'!$B:$B,$X$6,'1.A-P6 DATA CD-3B ONLY'!$Q:$Q,'3-Contract Awards'!$X$1,'1.A-P6 DATA CD-3B ONLY'!$G:$G,'3-Contract Awards'!$X$4)+SUMIFS('1.A-P6 DATA CD-3B ONLY'!AR:AR,'1.A-P6 DATA CD-3B ONLY'!$V:$V,$B31,'1.A-P6 DATA CD-3B ONLY'!$O:$O,'3-Contract Awards'!$X$2,'1.A-P6 DATA CD-3B ONLY'!$B:$B,$X$6,'1.A-P6 DATA CD-3B ONLY'!$Q:$Q,'3-Contract Awards'!$X$1,'1.A-P6 DATA CD-3B ONLY'!$G:$G,'3-Contract Awards'!$X$5)+SUMIFS('1.A-P6 DATA CD-3B ONLY'!AR:AR,'1.A-P6 DATA CD-3B ONLY'!$V:$V,$B31,'1.A-P6 DATA CD-3B ONLY'!$O:$O,'3-Contract Awards'!$X$2,'1.A-P6 DATA CD-3B ONLY'!$B:$B,$X$6,'1.A-P6 DATA CD-3B ONLY'!$Q:$Q,'3-Contract Awards'!$X$1,'1.A-P6 DATA CD-3B ONLY'!$G:$G,'3-Contract Awards'!$X$7)</f>
        <v>0</v>
      </c>
      <c r="T31" s="7">
        <f>SUMIFS('1.A-P6 DATA CD-3B ONLY'!AS:AS,'1.A-P6 DATA CD-3B ONLY'!$V:$V,$B31,'1.A-P6 DATA CD-3B ONLY'!$O:$O,'3-Contract Awards'!$X$2,'1.A-P6 DATA CD-3B ONLY'!$B:$B,$X$6,'1.A-P6 DATA CD-3B ONLY'!$Q:$Q,'3-Contract Awards'!$X$1,'1.A-P6 DATA CD-3B ONLY'!$G:$G,'3-Contract Awards'!$X$3)+SUMIFS('1.A-P6 DATA CD-3B ONLY'!AS:AS,'1.A-P6 DATA CD-3B ONLY'!$V:$V,$B31,'1.A-P6 DATA CD-3B ONLY'!$O:$O,'3-Contract Awards'!$X$2,'1.A-P6 DATA CD-3B ONLY'!$B:$B,$X$6,'1.A-P6 DATA CD-3B ONLY'!$Q:$Q,'3-Contract Awards'!$X$1,'1.A-P6 DATA CD-3B ONLY'!$G:$G,'3-Contract Awards'!$X$4)+SUMIFS('1.A-P6 DATA CD-3B ONLY'!AS:AS,'1.A-P6 DATA CD-3B ONLY'!$V:$V,$B31,'1.A-P6 DATA CD-3B ONLY'!$O:$O,'3-Contract Awards'!$X$2,'1.A-P6 DATA CD-3B ONLY'!$B:$B,$X$6,'1.A-P6 DATA CD-3B ONLY'!$Q:$Q,'3-Contract Awards'!$X$1,'1.A-P6 DATA CD-3B ONLY'!$G:$G,'3-Contract Awards'!$X$5)+SUMIFS('1.A-P6 DATA CD-3B ONLY'!AS:AS,'1.A-P6 DATA CD-3B ONLY'!$V:$V,$B31,'1.A-P6 DATA CD-3B ONLY'!$O:$O,'3-Contract Awards'!$X$2,'1.A-P6 DATA CD-3B ONLY'!$B:$B,$X$6,'1.A-P6 DATA CD-3B ONLY'!$Q:$Q,'3-Contract Awards'!$X$1,'1.A-P6 DATA CD-3B ONLY'!$G:$G,'3-Contract Awards'!$X$7)</f>
        <v>0</v>
      </c>
    </row>
    <row r="32" spans="2:20" x14ac:dyDescent="0.25">
      <c r="B32" s="39" t="s">
        <v>230</v>
      </c>
      <c r="C32" s="7">
        <f t="shared" si="2"/>
        <v>0</v>
      </c>
      <c r="D32" s="7">
        <f>SUMIFS('1.A-P6 DATA CD-3B ONLY'!AC:AC,'1.A-P6 DATA CD-3B ONLY'!$V:$V,$B32,'1.A-P6 DATA CD-3B ONLY'!$O:$O,'3-Contract Awards'!$X$2,'1.A-P6 DATA CD-3B ONLY'!$B:$B,$X$6,'1.A-P6 DATA CD-3B ONLY'!$Q:$Q,'3-Contract Awards'!$X$1,'1.A-P6 DATA CD-3B ONLY'!$G:$G,'3-Contract Awards'!$X$3)+SUMIFS('1.A-P6 DATA CD-3B ONLY'!AC:AC,'1.A-P6 DATA CD-3B ONLY'!$V:$V,$B32,'1.A-P6 DATA CD-3B ONLY'!$O:$O,'3-Contract Awards'!$X$2,'1.A-P6 DATA CD-3B ONLY'!$B:$B,$X$6,'1.A-P6 DATA CD-3B ONLY'!$Q:$Q,'3-Contract Awards'!$X$1,'1.A-P6 DATA CD-3B ONLY'!$G:$G,'3-Contract Awards'!$X$4)+SUMIFS('1.A-P6 DATA CD-3B ONLY'!AC:AC,'1.A-P6 DATA CD-3B ONLY'!$V:$V,$B32,'1.A-P6 DATA CD-3B ONLY'!$O:$O,'3-Contract Awards'!$X$2,'1.A-P6 DATA CD-3B ONLY'!$B:$B,$X$6,'1.A-P6 DATA CD-3B ONLY'!$Q:$Q,'3-Contract Awards'!$X$1,'1.A-P6 DATA CD-3B ONLY'!$G:$G,'3-Contract Awards'!$X$5)+SUMIFS('1.A-P6 DATA CD-3B ONLY'!AC:AC,'1.A-P6 DATA CD-3B ONLY'!$V:$V,$B32,'1.A-P6 DATA CD-3B ONLY'!$O:$O,'3-Contract Awards'!$X$2,'1.A-P6 DATA CD-3B ONLY'!$B:$B,$X$6,'1.A-P6 DATA CD-3B ONLY'!$Q:$Q,'3-Contract Awards'!$X$1,'1.A-P6 DATA CD-3B ONLY'!$G:$G,'3-Contract Awards'!$X$7)</f>
        <v>0</v>
      </c>
      <c r="E32" s="7">
        <f>SUMIFS('1.A-P6 DATA CD-3B ONLY'!AD:AD,'1.A-P6 DATA CD-3B ONLY'!$V:$V,$B32,'1.A-P6 DATA CD-3B ONLY'!$O:$O,'3-Contract Awards'!$X$2,'1.A-P6 DATA CD-3B ONLY'!$B:$B,$X$6,'1.A-P6 DATA CD-3B ONLY'!$Q:$Q,'3-Contract Awards'!$X$1,'1.A-P6 DATA CD-3B ONLY'!$G:$G,'3-Contract Awards'!$X$3)+SUMIFS('1.A-P6 DATA CD-3B ONLY'!AD:AD,'1.A-P6 DATA CD-3B ONLY'!$V:$V,$B32,'1.A-P6 DATA CD-3B ONLY'!$O:$O,'3-Contract Awards'!$X$2,'1.A-P6 DATA CD-3B ONLY'!$B:$B,$X$6,'1.A-P6 DATA CD-3B ONLY'!$Q:$Q,'3-Contract Awards'!$X$1,'1.A-P6 DATA CD-3B ONLY'!$G:$G,'3-Contract Awards'!$X$4)+SUMIFS('1.A-P6 DATA CD-3B ONLY'!AD:AD,'1.A-P6 DATA CD-3B ONLY'!$V:$V,$B32,'1.A-P6 DATA CD-3B ONLY'!$O:$O,'3-Contract Awards'!$X$2,'1.A-P6 DATA CD-3B ONLY'!$B:$B,$X$6,'1.A-P6 DATA CD-3B ONLY'!$Q:$Q,'3-Contract Awards'!$X$1,'1.A-P6 DATA CD-3B ONLY'!$G:$G,'3-Contract Awards'!$X$5)+SUMIFS('1.A-P6 DATA CD-3B ONLY'!AD:AD,'1.A-P6 DATA CD-3B ONLY'!$V:$V,$B32,'1.A-P6 DATA CD-3B ONLY'!$O:$O,'3-Contract Awards'!$X$2,'1.A-P6 DATA CD-3B ONLY'!$B:$B,$X$6,'1.A-P6 DATA CD-3B ONLY'!$Q:$Q,'3-Contract Awards'!$X$1,'1.A-P6 DATA CD-3B ONLY'!$G:$G,'3-Contract Awards'!$X$7)</f>
        <v>0</v>
      </c>
      <c r="F32" s="7">
        <f>SUMIFS('1.A-P6 DATA CD-3B ONLY'!AE:AE,'1.A-P6 DATA CD-3B ONLY'!$V:$V,$B32,'1.A-P6 DATA CD-3B ONLY'!$O:$O,'3-Contract Awards'!$X$2,'1.A-P6 DATA CD-3B ONLY'!$B:$B,$X$6,'1.A-P6 DATA CD-3B ONLY'!$Q:$Q,'3-Contract Awards'!$X$1,'1.A-P6 DATA CD-3B ONLY'!$G:$G,'3-Contract Awards'!$X$3)+SUMIFS('1.A-P6 DATA CD-3B ONLY'!AE:AE,'1.A-P6 DATA CD-3B ONLY'!$V:$V,$B32,'1.A-P6 DATA CD-3B ONLY'!$O:$O,'3-Contract Awards'!$X$2,'1.A-P6 DATA CD-3B ONLY'!$B:$B,$X$6,'1.A-P6 DATA CD-3B ONLY'!$Q:$Q,'3-Contract Awards'!$X$1,'1.A-P6 DATA CD-3B ONLY'!$G:$G,'3-Contract Awards'!$X$4)+SUMIFS('1.A-P6 DATA CD-3B ONLY'!AE:AE,'1.A-P6 DATA CD-3B ONLY'!$V:$V,$B32,'1.A-P6 DATA CD-3B ONLY'!$O:$O,'3-Contract Awards'!$X$2,'1.A-P6 DATA CD-3B ONLY'!$B:$B,$X$6,'1.A-P6 DATA CD-3B ONLY'!$Q:$Q,'3-Contract Awards'!$X$1,'1.A-P6 DATA CD-3B ONLY'!$G:$G,'3-Contract Awards'!$X$5)+SUMIFS('1.A-P6 DATA CD-3B ONLY'!AE:AE,'1.A-P6 DATA CD-3B ONLY'!$V:$V,$B32,'1.A-P6 DATA CD-3B ONLY'!$O:$O,'3-Contract Awards'!$X$2,'1.A-P6 DATA CD-3B ONLY'!$B:$B,$X$6,'1.A-P6 DATA CD-3B ONLY'!$Q:$Q,'3-Contract Awards'!$X$1,'1.A-P6 DATA CD-3B ONLY'!$G:$G,'3-Contract Awards'!$X$7)</f>
        <v>0</v>
      </c>
      <c r="G32" s="7">
        <f>SUMIFS('1.A-P6 DATA CD-3B ONLY'!AF:AF,'1.A-P6 DATA CD-3B ONLY'!$V:$V,$B32,'1.A-P6 DATA CD-3B ONLY'!$O:$O,'3-Contract Awards'!$X$2,'1.A-P6 DATA CD-3B ONLY'!$B:$B,$X$6,'1.A-P6 DATA CD-3B ONLY'!$Q:$Q,'3-Contract Awards'!$X$1,'1.A-P6 DATA CD-3B ONLY'!$G:$G,'3-Contract Awards'!$X$3)+SUMIFS('1.A-P6 DATA CD-3B ONLY'!AF:AF,'1.A-P6 DATA CD-3B ONLY'!$V:$V,$B32,'1.A-P6 DATA CD-3B ONLY'!$O:$O,'3-Contract Awards'!$X$2,'1.A-P6 DATA CD-3B ONLY'!$B:$B,$X$6,'1.A-P6 DATA CD-3B ONLY'!$Q:$Q,'3-Contract Awards'!$X$1,'1.A-P6 DATA CD-3B ONLY'!$G:$G,'3-Contract Awards'!$X$4)+SUMIFS('1.A-P6 DATA CD-3B ONLY'!AF:AF,'1.A-P6 DATA CD-3B ONLY'!$V:$V,$B32,'1.A-P6 DATA CD-3B ONLY'!$O:$O,'3-Contract Awards'!$X$2,'1.A-P6 DATA CD-3B ONLY'!$B:$B,$X$6,'1.A-P6 DATA CD-3B ONLY'!$Q:$Q,'3-Contract Awards'!$X$1,'1.A-P6 DATA CD-3B ONLY'!$G:$G,'3-Contract Awards'!$X$5)+SUMIFS('1.A-P6 DATA CD-3B ONLY'!AF:AF,'1.A-P6 DATA CD-3B ONLY'!$V:$V,$B32,'1.A-P6 DATA CD-3B ONLY'!$O:$O,'3-Contract Awards'!$X$2,'1.A-P6 DATA CD-3B ONLY'!$B:$B,$X$6,'1.A-P6 DATA CD-3B ONLY'!$Q:$Q,'3-Contract Awards'!$X$1,'1.A-P6 DATA CD-3B ONLY'!$G:$G,'3-Contract Awards'!$X$7)</f>
        <v>0</v>
      </c>
      <c r="H32" s="7">
        <f>SUMIFS('1.A-P6 DATA CD-3B ONLY'!AG:AG,'1.A-P6 DATA CD-3B ONLY'!$V:$V,$B32,'1.A-P6 DATA CD-3B ONLY'!$O:$O,'3-Contract Awards'!$X$2,'1.A-P6 DATA CD-3B ONLY'!$B:$B,$X$6,'1.A-P6 DATA CD-3B ONLY'!$Q:$Q,'3-Contract Awards'!$X$1,'1.A-P6 DATA CD-3B ONLY'!$G:$G,'3-Contract Awards'!$X$3)+SUMIFS('1.A-P6 DATA CD-3B ONLY'!AG:AG,'1.A-P6 DATA CD-3B ONLY'!$V:$V,$B32,'1.A-P6 DATA CD-3B ONLY'!$O:$O,'3-Contract Awards'!$X$2,'1.A-P6 DATA CD-3B ONLY'!$B:$B,$X$6,'1.A-P6 DATA CD-3B ONLY'!$Q:$Q,'3-Contract Awards'!$X$1,'1.A-P6 DATA CD-3B ONLY'!$G:$G,'3-Contract Awards'!$X$4)+SUMIFS('1.A-P6 DATA CD-3B ONLY'!AG:AG,'1.A-P6 DATA CD-3B ONLY'!$V:$V,$B32,'1.A-P6 DATA CD-3B ONLY'!$O:$O,'3-Contract Awards'!$X$2,'1.A-P6 DATA CD-3B ONLY'!$B:$B,$X$6,'1.A-P6 DATA CD-3B ONLY'!$Q:$Q,'3-Contract Awards'!$X$1,'1.A-P6 DATA CD-3B ONLY'!$G:$G,'3-Contract Awards'!$X$5)+SUMIFS('1.A-P6 DATA CD-3B ONLY'!AG:AG,'1.A-P6 DATA CD-3B ONLY'!$V:$V,$B32,'1.A-P6 DATA CD-3B ONLY'!$O:$O,'3-Contract Awards'!$X$2,'1.A-P6 DATA CD-3B ONLY'!$B:$B,$X$6,'1.A-P6 DATA CD-3B ONLY'!$Q:$Q,'3-Contract Awards'!$X$1,'1.A-P6 DATA CD-3B ONLY'!$G:$G,'3-Contract Awards'!$X$7)</f>
        <v>0</v>
      </c>
      <c r="I32" s="7">
        <f>SUMIFS('1.A-P6 DATA CD-3B ONLY'!AH:AH,'1.A-P6 DATA CD-3B ONLY'!$V:$V,$B32,'1.A-P6 DATA CD-3B ONLY'!$O:$O,'3-Contract Awards'!$X$2,'1.A-P6 DATA CD-3B ONLY'!$B:$B,$X$6,'1.A-P6 DATA CD-3B ONLY'!$Q:$Q,'3-Contract Awards'!$X$1,'1.A-P6 DATA CD-3B ONLY'!$G:$G,'3-Contract Awards'!$X$3)+SUMIFS('1.A-P6 DATA CD-3B ONLY'!AH:AH,'1.A-P6 DATA CD-3B ONLY'!$V:$V,$B32,'1.A-P6 DATA CD-3B ONLY'!$O:$O,'3-Contract Awards'!$X$2,'1.A-P6 DATA CD-3B ONLY'!$B:$B,$X$6,'1.A-P6 DATA CD-3B ONLY'!$Q:$Q,'3-Contract Awards'!$X$1,'1.A-P6 DATA CD-3B ONLY'!$G:$G,'3-Contract Awards'!$X$4)+SUMIFS('1.A-P6 DATA CD-3B ONLY'!AH:AH,'1.A-P6 DATA CD-3B ONLY'!$V:$V,$B32,'1.A-P6 DATA CD-3B ONLY'!$O:$O,'3-Contract Awards'!$X$2,'1.A-P6 DATA CD-3B ONLY'!$B:$B,$X$6,'1.A-P6 DATA CD-3B ONLY'!$Q:$Q,'3-Contract Awards'!$X$1,'1.A-P6 DATA CD-3B ONLY'!$G:$G,'3-Contract Awards'!$X$5)+SUMIFS('1.A-P6 DATA CD-3B ONLY'!AH:AH,'1.A-P6 DATA CD-3B ONLY'!$V:$V,$B32,'1.A-P6 DATA CD-3B ONLY'!$O:$O,'3-Contract Awards'!$X$2,'1.A-P6 DATA CD-3B ONLY'!$B:$B,$X$6,'1.A-P6 DATA CD-3B ONLY'!$Q:$Q,'3-Contract Awards'!$X$1,'1.A-P6 DATA CD-3B ONLY'!$G:$G,'3-Contract Awards'!$X$7)</f>
        <v>0</v>
      </c>
      <c r="J32" s="7">
        <f>SUMIFS('1.A-P6 DATA CD-3B ONLY'!AI:AI,'1.A-P6 DATA CD-3B ONLY'!$V:$V,$B32,'1.A-P6 DATA CD-3B ONLY'!$O:$O,'3-Contract Awards'!$X$2,'1.A-P6 DATA CD-3B ONLY'!$B:$B,$X$6,'1.A-P6 DATA CD-3B ONLY'!$Q:$Q,'3-Contract Awards'!$X$1,'1.A-P6 DATA CD-3B ONLY'!$G:$G,'3-Contract Awards'!$X$3)+SUMIFS('1.A-P6 DATA CD-3B ONLY'!AI:AI,'1.A-P6 DATA CD-3B ONLY'!$V:$V,$B32,'1.A-P6 DATA CD-3B ONLY'!$O:$O,'3-Contract Awards'!$X$2,'1.A-P6 DATA CD-3B ONLY'!$B:$B,$X$6,'1.A-P6 DATA CD-3B ONLY'!$Q:$Q,'3-Contract Awards'!$X$1,'1.A-P6 DATA CD-3B ONLY'!$G:$G,'3-Contract Awards'!$X$4)+SUMIFS('1.A-P6 DATA CD-3B ONLY'!AI:AI,'1.A-P6 DATA CD-3B ONLY'!$V:$V,$B32,'1.A-P6 DATA CD-3B ONLY'!$O:$O,'3-Contract Awards'!$X$2,'1.A-P6 DATA CD-3B ONLY'!$B:$B,$X$6,'1.A-P6 DATA CD-3B ONLY'!$Q:$Q,'3-Contract Awards'!$X$1,'1.A-P6 DATA CD-3B ONLY'!$G:$G,'3-Contract Awards'!$X$5)+SUMIFS('1.A-P6 DATA CD-3B ONLY'!AI:AI,'1.A-P6 DATA CD-3B ONLY'!$V:$V,$B32,'1.A-P6 DATA CD-3B ONLY'!$O:$O,'3-Contract Awards'!$X$2,'1.A-P6 DATA CD-3B ONLY'!$B:$B,$X$6,'1.A-P6 DATA CD-3B ONLY'!$Q:$Q,'3-Contract Awards'!$X$1,'1.A-P6 DATA CD-3B ONLY'!$G:$G,'3-Contract Awards'!$X$7)</f>
        <v>0</v>
      </c>
      <c r="K32" s="7">
        <f>SUMIFS('1.A-P6 DATA CD-3B ONLY'!AJ:AJ,'1.A-P6 DATA CD-3B ONLY'!$V:$V,$B32,'1.A-P6 DATA CD-3B ONLY'!$O:$O,'3-Contract Awards'!$X$2,'1.A-P6 DATA CD-3B ONLY'!$B:$B,$X$6,'1.A-P6 DATA CD-3B ONLY'!$Q:$Q,'3-Contract Awards'!$X$1,'1.A-P6 DATA CD-3B ONLY'!$G:$G,'3-Contract Awards'!$X$3)+SUMIFS('1.A-P6 DATA CD-3B ONLY'!AJ:AJ,'1.A-P6 DATA CD-3B ONLY'!$V:$V,$B32,'1.A-P6 DATA CD-3B ONLY'!$O:$O,'3-Contract Awards'!$X$2,'1.A-P6 DATA CD-3B ONLY'!$B:$B,$X$6,'1.A-P6 DATA CD-3B ONLY'!$Q:$Q,'3-Contract Awards'!$X$1,'1.A-P6 DATA CD-3B ONLY'!$G:$G,'3-Contract Awards'!$X$4)+SUMIFS('1.A-P6 DATA CD-3B ONLY'!AJ:AJ,'1.A-P6 DATA CD-3B ONLY'!$V:$V,$B32,'1.A-P6 DATA CD-3B ONLY'!$O:$O,'3-Contract Awards'!$X$2,'1.A-P6 DATA CD-3B ONLY'!$B:$B,$X$6,'1.A-P6 DATA CD-3B ONLY'!$Q:$Q,'3-Contract Awards'!$X$1,'1.A-P6 DATA CD-3B ONLY'!$G:$G,'3-Contract Awards'!$X$5)+SUMIFS('1.A-P6 DATA CD-3B ONLY'!AJ:AJ,'1.A-P6 DATA CD-3B ONLY'!$V:$V,$B32,'1.A-P6 DATA CD-3B ONLY'!$O:$O,'3-Contract Awards'!$X$2,'1.A-P6 DATA CD-3B ONLY'!$B:$B,$X$6,'1.A-P6 DATA CD-3B ONLY'!$Q:$Q,'3-Contract Awards'!$X$1,'1.A-P6 DATA CD-3B ONLY'!$G:$G,'3-Contract Awards'!$X$7)</f>
        <v>0</v>
      </c>
      <c r="L32" s="7">
        <f>SUMIFS('1.A-P6 DATA CD-3B ONLY'!AK:AK,'1.A-P6 DATA CD-3B ONLY'!$V:$V,$B32,'1.A-P6 DATA CD-3B ONLY'!$O:$O,'3-Contract Awards'!$X$2,'1.A-P6 DATA CD-3B ONLY'!$B:$B,$X$6,'1.A-P6 DATA CD-3B ONLY'!$Q:$Q,'3-Contract Awards'!$X$1,'1.A-P6 DATA CD-3B ONLY'!$G:$G,'3-Contract Awards'!$X$3)+SUMIFS('1.A-P6 DATA CD-3B ONLY'!AK:AK,'1.A-P6 DATA CD-3B ONLY'!$V:$V,$B32,'1.A-P6 DATA CD-3B ONLY'!$O:$O,'3-Contract Awards'!$X$2,'1.A-P6 DATA CD-3B ONLY'!$B:$B,$X$6,'1.A-P6 DATA CD-3B ONLY'!$Q:$Q,'3-Contract Awards'!$X$1,'1.A-P6 DATA CD-3B ONLY'!$G:$G,'3-Contract Awards'!$X$4)+SUMIFS('1.A-P6 DATA CD-3B ONLY'!AK:AK,'1.A-P6 DATA CD-3B ONLY'!$V:$V,$B32,'1.A-P6 DATA CD-3B ONLY'!$O:$O,'3-Contract Awards'!$X$2,'1.A-P6 DATA CD-3B ONLY'!$B:$B,$X$6,'1.A-P6 DATA CD-3B ONLY'!$Q:$Q,'3-Contract Awards'!$X$1,'1.A-P6 DATA CD-3B ONLY'!$G:$G,'3-Contract Awards'!$X$5)+SUMIFS('1.A-P6 DATA CD-3B ONLY'!AK:AK,'1.A-P6 DATA CD-3B ONLY'!$V:$V,$B32,'1.A-P6 DATA CD-3B ONLY'!$O:$O,'3-Contract Awards'!$X$2,'1.A-P6 DATA CD-3B ONLY'!$B:$B,$X$6,'1.A-P6 DATA CD-3B ONLY'!$Q:$Q,'3-Contract Awards'!$X$1,'1.A-P6 DATA CD-3B ONLY'!$G:$G,'3-Contract Awards'!$X$7)</f>
        <v>0</v>
      </c>
      <c r="M32" s="7">
        <f>SUMIFS('1.A-P6 DATA CD-3B ONLY'!AL:AL,'1.A-P6 DATA CD-3B ONLY'!$V:$V,$B32,'1.A-P6 DATA CD-3B ONLY'!$O:$O,'3-Contract Awards'!$X$2,'1.A-P6 DATA CD-3B ONLY'!$B:$B,$X$6,'1.A-P6 DATA CD-3B ONLY'!$Q:$Q,'3-Contract Awards'!$X$1,'1.A-P6 DATA CD-3B ONLY'!$G:$G,'3-Contract Awards'!$X$3)+SUMIFS('1.A-P6 DATA CD-3B ONLY'!AL:AL,'1.A-P6 DATA CD-3B ONLY'!$V:$V,$B32,'1.A-P6 DATA CD-3B ONLY'!$O:$O,'3-Contract Awards'!$X$2,'1.A-P6 DATA CD-3B ONLY'!$B:$B,$X$6,'1.A-P6 DATA CD-3B ONLY'!$Q:$Q,'3-Contract Awards'!$X$1,'1.A-P6 DATA CD-3B ONLY'!$G:$G,'3-Contract Awards'!$X$4)+SUMIFS('1.A-P6 DATA CD-3B ONLY'!AL:AL,'1.A-P6 DATA CD-3B ONLY'!$V:$V,$B32,'1.A-P6 DATA CD-3B ONLY'!$O:$O,'3-Contract Awards'!$X$2,'1.A-P6 DATA CD-3B ONLY'!$B:$B,$X$6,'1.A-P6 DATA CD-3B ONLY'!$Q:$Q,'3-Contract Awards'!$X$1,'1.A-P6 DATA CD-3B ONLY'!$G:$G,'3-Contract Awards'!$X$5)+SUMIFS('1.A-P6 DATA CD-3B ONLY'!AL:AL,'1.A-P6 DATA CD-3B ONLY'!$V:$V,$B32,'1.A-P6 DATA CD-3B ONLY'!$O:$O,'3-Contract Awards'!$X$2,'1.A-P6 DATA CD-3B ONLY'!$B:$B,$X$6,'1.A-P6 DATA CD-3B ONLY'!$Q:$Q,'3-Contract Awards'!$X$1,'1.A-P6 DATA CD-3B ONLY'!$G:$G,'3-Contract Awards'!$X$7)</f>
        <v>0</v>
      </c>
      <c r="N32" s="7">
        <f>SUMIFS('1.A-P6 DATA CD-3B ONLY'!AM:AM,'1.A-P6 DATA CD-3B ONLY'!$V:$V,$B32,'1.A-P6 DATA CD-3B ONLY'!$O:$O,'3-Contract Awards'!$X$2,'1.A-P6 DATA CD-3B ONLY'!$B:$B,$X$6,'1.A-P6 DATA CD-3B ONLY'!$Q:$Q,'3-Contract Awards'!$X$1,'1.A-P6 DATA CD-3B ONLY'!$G:$G,'3-Contract Awards'!$X$3)+SUMIFS('1.A-P6 DATA CD-3B ONLY'!AM:AM,'1.A-P6 DATA CD-3B ONLY'!$V:$V,$B32,'1.A-P6 DATA CD-3B ONLY'!$O:$O,'3-Contract Awards'!$X$2,'1.A-P6 DATA CD-3B ONLY'!$B:$B,$X$6,'1.A-P6 DATA CD-3B ONLY'!$Q:$Q,'3-Contract Awards'!$X$1,'1.A-P6 DATA CD-3B ONLY'!$G:$G,'3-Contract Awards'!$X$4)+SUMIFS('1.A-P6 DATA CD-3B ONLY'!AM:AM,'1.A-P6 DATA CD-3B ONLY'!$V:$V,$B32,'1.A-P6 DATA CD-3B ONLY'!$O:$O,'3-Contract Awards'!$X$2,'1.A-P6 DATA CD-3B ONLY'!$B:$B,$X$6,'1.A-P6 DATA CD-3B ONLY'!$Q:$Q,'3-Contract Awards'!$X$1,'1.A-P6 DATA CD-3B ONLY'!$G:$G,'3-Contract Awards'!$X$5)+SUMIFS('1.A-P6 DATA CD-3B ONLY'!AM:AM,'1.A-P6 DATA CD-3B ONLY'!$V:$V,$B32,'1.A-P6 DATA CD-3B ONLY'!$O:$O,'3-Contract Awards'!$X$2,'1.A-P6 DATA CD-3B ONLY'!$B:$B,$X$6,'1.A-P6 DATA CD-3B ONLY'!$Q:$Q,'3-Contract Awards'!$X$1,'1.A-P6 DATA CD-3B ONLY'!$G:$G,'3-Contract Awards'!$X$7)</f>
        <v>0</v>
      </c>
      <c r="O32" s="7">
        <f>SUMIFS('1.A-P6 DATA CD-3B ONLY'!AN:AN,'1.A-P6 DATA CD-3B ONLY'!$V:$V,$B32,'1.A-P6 DATA CD-3B ONLY'!$O:$O,'3-Contract Awards'!$X$2,'1.A-P6 DATA CD-3B ONLY'!$B:$B,$X$6,'1.A-P6 DATA CD-3B ONLY'!$Q:$Q,'3-Contract Awards'!$X$1,'1.A-P6 DATA CD-3B ONLY'!$G:$G,'3-Contract Awards'!$X$3)+SUMIFS('1.A-P6 DATA CD-3B ONLY'!AN:AN,'1.A-P6 DATA CD-3B ONLY'!$V:$V,$B32,'1.A-P6 DATA CD-3B ONLY'!$O:$O,'3-Contract Awards'!$X$2,'1.A-P6 DATA CD-3B ONLY'!$B:$B,$X$6,'1.A-P6 DATA CD-3B ONLY'!$Q:$Q,'3-Contract Awards'!$X$1,'1.A-P6 DATA CD-3B ONLY'!$G:$G,'3-Contract Awards'!$X$4)+SUMIFS('1.A-P6 DATA CD-3B ONLY'!AN:AN,'1.A-P6 DATA CD-3B ONLY'!$V:$V,$B32,'1.A-P6 DATA CD-3B ONLY'!$O:$O,'3-Contract Awards'!$X$2,'1.A-P6 DATA CD-3B ONLY'!$B:$B,$X$6,'1.A-P6 DATA CD-3B ONLY'!$Q:$Q,'3-Contract Awards'!$X$1,'1.A-P6 DATA CD-3B ONLY'!$G:$G,'3-Contract Awards'!$X$5)+SUMIFS('1.A-P6 DATA CD-3B ONLY'!AN:AN,'1.A-P6 DATA CD-3B ONLY'!$V:$V,$B32,'1.A-P6 DATA CD-3B ONLY'!$O:$O,'3-Contract Awards'!$X$2,'1.A-P6 DATA CD-3B ONLY'!$B:$B,$X$6,'1.A-P6 DATA CD-3B ONLY'!$Q:$Q,'3-Contract Awards'!$X$1,'1.A-P6 DATA CD-3B ONLY'!$G:$G,'3-Contract Awards'!$X$7)</f>
        <v>0</v>
      </c>
      <c r="P32" s="7">
        <f>SUMIFS('1.A-P6 DATA CD-3B ONLY'!AO:AO,'1.A-P6 DATA CD-3B ONLY'!$V:$V,$B32,'1.A-P6 DATA CD-3B ONLY'!$O:$O,'3-Contract Awards'!$X$2,'1.A-P6 DATA CD-3B ONLY'!$B:$B,$X$6,'1.A-P6 DATA CD-3B ONLY'!$Q:$Q,'3-Contract Awards'!$X$1,'1.A-P6 DATA CD-3B ONLY'!$G:$G,'3-Contract Awards'!$X$3)+SUMIFS('1.A-P6 DATA CD-3B ONLY'!AO:AO,'1.A-P6 DATA CD-3B ONLY'!$V:$V,$B32,'1.A-P6 DATA CD-3B ONLY'!$O:$O,'3-Contract Awards'!$X$2,'1.A-P6 DATA CD-3B ONLY'!$B:$B,$X$6,'1.A-P6 DATA CD-3B ONLY'!$Q:$Q,'3-Contract Awards'!$X$1,'1.A-P6 DATA CD-3B ONLY'!$G:$G,'3-Contract Awards'!$X$4)+SUMIFS('1.A-P6 DATA CD-3B ONLY'!AO:AO,'1.A-P6 DATA CD-3B ONLY'!$V:$V,$B32,'1.A-P6 DATA CD-3B ONLY'!$O:$O,'3-Contract Awards'!$X$2,'1.A-P6 DATA CD-3B ONLY'!$B:$B,$X$6,'1.A-P6 DATA CD-3B ONLY'!$Q:$Q,'3-Contract Awards'!$X$1,'1.A-P6 DATA CD-3B ONLY'!$G:$G,'3-Contract Awards'!$X$5)+SUMIFS('1.A-P6 DATA CD-3B ONLY'!AO:AO,'1.A-P6 DATA CD-3B ONLY'!$V:$V,$B32,'1.A-P6 DATA CD-3B ONLY'!$O:$O,'3-Contract Awards'!$X$2,'1.A-P6 DATA CD-3B ONLY'!$B:$B,$X$6,'1.A-P6 DATA CD-3B ONLY'!$Q:$Q,'3-Contract Awards'!$X$1,'1.A-P6 DATA CD-3B ONLY'!$G:$G,'3-Contract Awards'!$X$7)</f>
        <v>0</v>
      </c>
      <c r="Q32" s="7">
        <f>SUMIFS('1.A-P6 DATA CD-3B ONLY'!AP:AP,'1.A-P6 DATA CD-3B ONLY'!$V:$V,$B32,'1.A-P6 DATA CD-3B ONLY'!$O:$O,'3-Contract Awards'!$X$2,'1.A-P6 DATA CD-3B ONLY'!$B:$B,$X$6,'1.A-P6 DATA CD-3B ONLY'!$Q:$Q,'3-Contract Awards'!$X$1,'1.A-P6 DATA CD-3B ONLY'!$G:$G,'3-Contract Awards'!$X$3)+SUMIFS('1.A-P6 DATA CD-3B ONLY'!AP:AP,'1.A-P6 DATA CD-3B ONLY'!$V:$V,$B32,'1.A-P6 DATA CD-3B ONLY'!$O:$O,'3-Contract Awards'!$X$2,'1.A-P6 DATA CD-3B ONLY'!$B:$B,$X$6,'1.A-P6 DATA CD-3B ONLY'!$Q:$Q,'3-Contract Awards'!$X$1,'1.A-P6 DATA CD-3B ONLY'!$G:$G,'3-Contract Awards'!$X$4)+SUMIFS('1.A-P6 DATA CD-3B ONLY'!AP:AP,'1.A-P6 DATA CD-3B ONLY'!$V:$V,$B32,'1.A-P6 DATA CD-3B ONLY'!$O:$O,'3-Contract Awards'!$X$2,'1.A-P6 DATA CD-3B ONLY'!$B:$B,$X$6,'1.A-P6 DATA CD-3B ONLY'!$Q:$Q,'3-Contract Awards'!$X$1,'1.A-P6 DATA CD-3B ONLY'!$G:$G,'3-Contract Awards'!$X$5)+SUMIFS('1.A-P6 DATA CD-3B ONLY'!AP:AP,'1.A-P6 DATA CD-3B ONLY'!$V:$V,$B32,'1.A-P6 DATA CD-3B ONLY'!$O:$O,'3-Contract Awards'!$X$2,'1.A-P6 DATA CD-3B ONLY'!$B:$B,$X$6,'1.A-P6 DATA CD-3B ONLY'!$Q:$Q,'3-Contract Awards'!$X$1,'1.A-P6 DATA CD-3B ONLY'!$G:$G,'3-Contract Awards'!$X$7)</f>
        <v>0</v>
      </c>
      <c r="R32" s="7">
        <f>SUMIFS('1.A-P6 DATA CD-3B ONLY'!AQ:AQ,'1.A-P6 DATA CD-3B ONLY'!$V:$V,$B32,'1.A-P6 DATA CD-3B ONLY'!$O:$O,'3-Contract Awards'!$X$2,'1.A-P6 DATA CD-3B ONLY'!$B:$B,$X$6,'1.A-P6 DATA CD-3B ONLY'!$Q:$Q,'3-Contract Awards'!$X$1,'1.A-P6 DATA CD-3B ONLY'!$G:$G,'3-Contract Awards'!$X$3)+SUMIFS('1.A-P6 DATA CD-3B ONLY'!AQ:AQ,'1.A-P6 DATA CD-3B ONLY'!$V:$V,$B32,'1.A-P6 DATA CD-3B ONLY'!$O:$O,'3-Contract Awards'!$X$2,'1.A-P6 DATA CD-3B ONLY'!$B:$B,$X$6,'1.A-P6 DATA CD-3B ONLY'!$Q:$Q,'3-Contract Awards'!$X$1,'1.A-P6 DATA CD-3B ONLY'!$G:$G,'3-Contract Awards'!$X$4)+SUMIFS('1.A-P6 DATA CD-3B ONLY'!AQ:AQ,'1.A-P6 DATA CD-3B ONLY'!$V:$V,$B32,'1.A-P6 DATA CD-3B ONLY'!$O:$O,'3-Contract Awards'!$X$2,'1.A-P6 DATA CD-3B ONLY'!$B:$B,$X$6,'1.A-P6 DATA CD-3B ONLY'!$Q:$Q,'3-Contract Awards'!$X$1,'1.A-P6 DATA CD-3B ONLY'!$G:$G,'3-Contract Awards'!$X$5)+SUMIFS('1.A-P6 DATA CD-3B ONLY'!AQ:AQ,'1.A-P6 DATA CD-3B ONLY'!$V:$V,$B32,'1.A-P6 DATA CD-3B ONLY'!$O:$O,'3-Contract Awards'!$X$2,'1.A-P6 DATA CD-3B ONLY'!$B:$B,$X$6,'1.A-P6 DATA CD-3B ONLY'!$Q:$Q,'3-Contract Awards'!$X$1,'1.A-P6 DATA CD-3B ONLY'!$G:$G,'3-Contract Awards'!$X$7)</f>
        <v>0</v>
      </c>
      <c r="S32" s="7">
        <f>SUMIFS('1.A-P6 DATA CD-3B ONLY'!AR:AR,'1.A-P6 DATA CD-3B ONLY'!$V:$V,$B32,'1.A-P6 DATA CD-3B ONLY'!$O:$O,'3-Contract Awards'!$X$2,'1.A-P6 DATA CD-3B ONLY'!$B:$B,$X$6,'1.A-P6 DATA CD-3B ONLY'!$Q:$Q,'3-Contract Awards'!$X$1,'1.A-P6 DATA CD-3B ONLY'!$G:$G,'3-Contract Awards'!$X$3)+SUMIFS('1.A-P6 DATA CD-3B ONLY'!AR:AR,'1.A-P6 DATA CD-3B ONLY'!$V:$V,$B32,'1.A-P6 DATA CD-3B ONLY'!$O:$O,'3-Contract Awards'!$X$2,'1.A-P6 DATA CD-3B ONLY'!$B:$B,$X$6,'1.A-P6 DATA CD-3B ONLY'!$Q:$Q,'3-Contract Awards'!$X$1,'1.A-P6 DATA CD-3B ONLY'!$G:$G,'3-Contract Awards'!$X$4)+SUMIFS('1.A-P6 DATA CD-3B ONLY'!AR:AR,'1.A-P6 DATA CD-3B ONLY'!$V:$V,$B32,'1.A-P6 DATA CD-3B ONLY'!$O:$O,'3-Contract Awards'!$X$2,'1.A-P6 DATA CD-3B ONLY'!$B:$B,$X$6,'1.A-P6 DATA CD-3B ONLY'!$Q:$Q,'3-Contract Awards'!$X$1,'1.A-P6 DATA CD-3B ONLY'!$G:$G,'3-Contract Awards'!$X$5)+SUMIFS('1.A-P6 DATA CD-3B ONLY'!AR:AR,'1.A-P6 DATA CD-3B ONLY'!$V:$V,$B32,'1.A-P6 DATA CD-3B ONLY'!$O:$O,'3-Contract Awards'!$X$2,'1.A-P6 DATA CD-3B ONLY'!$B:$B,$X$6,'1.A-P6 DATA CD-3B ONLY'!$Q:$Q,'3-Contract Awards'!$X$1,'1.A-P6 DATA CD-3B ONLY'!$G:$G,'3-Contract Awards'!$X$7)</f>
        <v>0</v>
      </c>
      <c r="T32" s="7">
        <f>SUMIFS('1.A-P6 DATA CD-3B ONLY'!AS:AS,'1.A-P6 DATA CD-3B ONLY'!$V:$V,$B32,'1.A-P6 DATA CD-3B ONLY'!$O:$O,'3-Contract Awards'!$X$2,'1.A-P6 DATA CD-3B ONLY'!$B:$B,$X$6,'1.A-P6 DATA CD-3B ONLY'!$Q:$Q,'3-Contract Awards'!$X$1,'1.A-P6 DATA CD-3B ONLY'!$G:$G,'3-Contract Awards'!$X$3)+SUMIFS('1.A-P6 DATA CD-3B ONLY'!AS:AS,'1.A-P6 DATA CD-3B ONLY'!$V:$V,$B32,'1.A-P6 DATA CD-3B ONLY'!$O:$O,'3-Contract Awards'!$X$2,'1.A-P6 DATA CD-3B ONLY'!$B:$B,$X$6,'1.A-P6 DATA CD-3B ONLY'!$Q:$Q,'3-Contract Awards'!$X$1,'1.A-P6 DATA CD-3B ONLY'!$G:$G,'3-Contract Awards'!$X$4)+SUMIFS('1.A-P6 DATA CD-3B ONLY'!AS:AS,'1.A-P6 DATA CD-3B ONLY'!$V:$V,$B32,'1.A-P6 DATA CD-3B ONLY'!$O:$O,'3-Contract Awards'!$X$2,'1.A-P6 DATA CD-3B ONLY'!$B:$B,$X$6,'1.A-P6 DATA CD-3B ONLY'!$Q:$Q,'3-Contract Awards'!$X$1,'1.A-P6 DATA CD-3B ONLY'!$G:$G,'3-Contract Awards'!$X$5)+SUMIFS('1.A-P6 DATA CD-3B ONLY'!AS:AS,'1.A-P6 DATA CD-3B ONLY'!$V:$V,$B32,'1.A-P6 DATA CD-3B ONLY'!$O:$O,'3-Contract Awards'!$X$2,'1.A-P6 DATA CD-3B ONLY'!$B:$B,$X$6,'1.A-P6 DATA CD-3B ONLY'!$Q:$Q,'3-Contract Awards'!$X$1,'1.A-P6 DATA CD-3B ONLY'!$G:$G,'3-Contract Awards'!$X$7)</f>
        <v>0</v>
      </c>
    </row>
    <row r="33" spans="2:20" x14ac:dyDescent="0.25">
      <c r="B33" s="39" t="s">
        <v>231</v>
      </c>
      <c r="C33" s="7">
        <f t="shared" si="2"/>
        <v>0</v>
      </c>
      <c r="D33" s="7">
        <f>SUMIFS('1.A-P6 DATA CD-3B ONLY'!AC:AC,'1.A-P6 DATA CD-3B ONLY'!$V:$V,$B33,'1.A-P6 DATA CD-3B ONLY'!$O:$O,'3-Contract Awards'!$X$2,'1.A-P6 DATA CD-3B ONLY'!$B:$B,$X$6,'1.A-P6 DATA CD-3B ONLY'!$Q:$Q,'3-Contract Awards'!$X$1,'1.A-P6 DATA CD-3B ONLY'!$G:$G,'3-Contract Awards'!$X$3)+SUMIFS('1.A-P6 DATA CD-3B ONLY'!AC:AC,'1.A-P6 DATA CD-3B ONLY'!$V:$V,$B33,'1.A-P6 DATA CD-3B ONLY'!$O:$O,'3-Contract Awards'!$X$2,'1.A-P6 DATA CD-3B ONLY'!$B:$B,$X$6,'1.A-P6 DATA CD-3B ONLY'!$Q:$Q,'3-Contract Awards'!$X$1,'1.A-P6 DATA CD-3B ONLY'!$G:$G,'3-Contract Awards'!$X$4)+SUMIFS('1.A-P6 DATA CD-3B ONLY'!AC:AC,'1.A-P6 DATA CD-3B ONLY'!$V:$V,$B33,'1.A-P6 DATA CD-3B ONLY'!$O:$O,'3-Contract Awards'!$X$2,'1.A-P6 DATA CD-3B ONLY'!$B:$B,$X$6,'1.A-P6 DATA CD-3B ONLY'!$Q:$Q,'3-Contract Awards'!$X$1,'1.A-P6 DATA CD-3B ONLY'!$G:$G,'3-Contract Awards'!$X$5)+SUMIFS('1.A-P6 DATA CD-3B ONLY'!AC:AC,'1.A-P6 DATA CD-3B ONLY'!$V:$V,$B33,'1.A-P6 DATA CD-3B ONLY'!$O:$O,'3-Contract Awards'!$X$2,'1.A-P6 DATA CD-3B ONLY'!$B:$B,$X$6,'1.A-P6 DATA CD-3B ONLY'!$Q:$Q,'3-Contract Awards'!$X$1,'1.A-P6 DATA CD-3B ONLY'!$G:$G,'3-Contract Awards'!$X$7)</f>
        <v>0</v>
      </c>
      <c r="E33" s="7">
        <f>SUMIFS('1.A-P6 DATA CD-3B ONLY'!AD:AD,'1.A-P6 DATA CD-3B ONLY'!$V:$V,$B33,'1.A-P6 DATA CD-3B ONLY'!$O:$O,'3-Contract Awards'!$X$2,'1.A-P6 DATA CD-3B ONLY'!$B:$B,$X$6,'1.A-P6 DATA CD-3B ONLY'!$Q:$Q,'3-Contract Awards'!$X$1,'1.A-P6 DATA CD-3B ONLY'!$G:$G,'3-Contract Awards'!$X$3)+SUMIFS('1.A-P6 DATA CD-3B ONLY'!AD:AD,'1.A-P6 DATA CD-3B ONLY'!$V:$V,$B33,'1.A-P6 DATA CD-3B ONLY'!$O:$O,'3-Contract Awards'!$X$2,'1.A-P6 DATA CD-3B ONLY'!$B:$B,$X$6,'1.A-P6 DATA CD-3B ONLY'!$Q:$Q,'3-Contract Awards'!$X$1,'1.A-P6 DATA CD-3B ONLY'!$G:$G,'3-Contract Awards'!$X$4)+SUMIFS('1.A-P6 DATA CD-3B ONLY'!AD:AD,'1.A-P6 DATA CD-3B ONLY'!$V:$V,$B33,'1.A-P6 DATA CD-3B ONLY'!$O:$O,'3-Contract Awards'!$X$2,'1.A-P6 DATA CD-3B ONLY'!$B:$B,$X$6,'1.A-P6 DATA CD-3B ONLY'!$Q:$Q,'3-Contract Awards'!$X$1,'1.A-P6 DATA CD-3B ONLY'!$G:$G,'3-Contract Awards'!$X$5)+SUMIFS('1.A-P6 DATA CD-3B ONLY'!AD:AD,'1.A-P6 DATA CD-3B ONLY'!$V:$V,$B33,'1.A-P6 DATA CD-3B ONLY'!$O:$O,'3-Contract Awards'!$X$2,'1.A-P6 DATA CD-3B ONLY'!$B:$B,$X$6,'1.A-P6 DATA CD-3B ONLY'!$Q:$Q,'3-Contract Awards'!$X$1,'1.A-P6 DATA CD-3B ONLY'!$G:$G,'3-Contract Awards'!$X$7)</f>
        <v>0</v>
      </c>
      <c r="F33" s="7">
        <f>SUMIFS('1.A-P6 DATA CD-3B ONLY'!AE:AE,'1.A-P6 DATA CD-3B ONLY'!$V:$V,$B33,'1.A-P6 DATA CD-3B ONLY'!$O:$O,'3-Contract Awards'!$X$2,'1.A-P6 DATA CD-3B ONLY'!$B:$B,$X$6,'1.A-P6 DATA CD-3B ONLY'!$Q:$Q,'3-Contract Awards'!$X$1,'1.A-P6 DATA CD-3B ONLY'!$G:$G,'3-Contract Awards'!$X$3)+SUMIFS('1.A-P6 DATA CD-3B ONLY'!AE:AE,'1.A-P6 DATA CD-3B ONLY'!$V:$V,$B33,'1.A-P6 DATA CD-3B ONLY'!$O:$O,'3-Contract Awards'!$X$2,'1.A-P6 DATA CD-3B ONLY'!$B:$B,$X$6,'1.A-P6 DATA CD-3B ONLY'!$Q:$Q,'3-Contract Awards'!$X$1,'1.A-P6 DATA CD-3B ONLY'!$G:$G,'3-Contract Awards'!$X$4)+SUMIFS('1.A-P6 DATA CD-3B ONLY'!AE:AE,'1.A-P6 DATA CD-3B ONLY'!$V:$V,$B33,'1.A-P6 DATA CD-3B ONLY'!$O:$O,'3-Contract Awards'!$X$2,'1.A-P6 DATA CD-3B ONLY'!$B:$B,$X$6,'1.A-P6 DATA CD-3B ONLY'!$Q:$Q,'3-Contract Awards'!$X$1,'1.A-P6 DATA CD-3B ONLY'!$G:$G,'3-Contract Awards'!$X$5)+SUMIFS('1.A-P6 DATA CD-3B ONLY'!AE:AE,'1.A-P6 DATA CD-3B ONLY'!$V:$V,$B33,'1.A-P6 DATA CD-3B ONLY'!$O:$O,'3-Contract Awards'!$X$2,'1.A-P6 DATA CD-3B ONLY'!$B:$B,$X$6,'1.A-P6 DATA CD-3B ONLY'!$Q:$Q,'3-Contract Awards'!$X$1,'1.A-P6 DATA CD-3B ONLY'!$G:$G,'3-Contract Awards'!$X$7)</f>
        <v>0</v>
      </c>
      <c r="G33" s="7">
        <f>SUMIFS('1.A-P6 DATA CD-3B ONLY'!AF:AF,'1.A-P6 DATA CD-3B ONLY'!$V:$V,$B33,'1.A-P6 DATA CD-3B ONLY'!$O:$O,'3-Contract Awards'!$X$2,'1.A-P6 DATA CD-3B ONLY'!$B:$B,$X$6,'1.A-P6 DATA CD-3B ONLY'!$Q:$Q,'3-Contract Awards'!$X$1,'1.A-P6 DATA CD-3B ONLY'!$G:$G,'3-Contract Awards'!$X$3)+SUMIFS('1.A-P6 DATA CD-3B ONLY'!AF:AF,'1.A-P6 DATA CD-3B ONLY'!$V:$V,$B33,'1.A-P6 DATA CD-3B ONLY'!$O:$O,'3-Contract Awards'!$X$2,'1.A-P6 DATA CD-3B ONLY'!$B:$B,$X$6,'1.A-P6 DATA CD-3B ONLY'!$Q:$Q,'3-Contract Awards'!$X$1,'1.A-P6 DATA CD-3B ONLY'!$G:$G,'3-Contract Awards'!$X$4)+SUMIFS('1.A-P6 DATA CD-3B ONLY'!AF:AF,'1.A-P6 DATA CD-3B ONLY'!$V:$V,$B33,'1.A-P6 DATA CD-3B ONLY'!$O:$O,'3-Contract Awards'!$X$2,'1.A-P6 DATA CD-3B ONLY'!$B:$B,$X$6,'1.A-P6 DATA CD-3B ONLY'!$Q:$Q,'3-Contract Awards'!$X$1,'1.A-P6 DATA CD-3B ONLY'!$G:$G,'3-Contract Awards'!$X$5)+SUMIFS('1.A-P6 DATA CD-3B ONLY'!AF:AF,'1.A-P6 DATA CD-3B ONLY'!$V:$V,$B33,'1.A-P6 DATA CD-3B ONLY'!$O:$O,'3-Contract Awards'!$X$2,'1.A-P6 DATA CD-3B ONLY'!$B:$B,$X$6,'1.A-P6 DATA CD-3B ONLY'!$Q:$Q,'3-Contract Awards'!$X$1,'1.A-P6 DATA CD-3B ONLY'!$G:$G,'3-Contract Awards'!$X$7)</f>
        <v>0</v>
      </c>
      <c r="H33" s="7">
        <f>SUMIFS('1.A-P6 DATA CD-3B ONLY'!AG:AG,'1.A-P6 DATA CD-3B ONLY'!$V:$V,$B33,'1.A-P6 DATA CD-3B ONLY'!$O:$O,'3-Contract Awards'!$X$2,'1.A-P6 DATA CD-3B ONLY'!$B:$B,$X$6,'1.A-P6 DATA CD-3B ONLY'!$Q:$Q,'3-Contract Awards'!$X$1,'1.A-P6 DATA CD-3B ONLY'!$G:$G,'3-Contract Awards'!$X$3)+SUMIFS('1.A-P6 DATA CD-3B ONLY'!AG:AG,'1.A-P6 DATA CD-3B ONLY'!$V:$V,$B33,'1.A-P6 DATA CD-3B ONLY'!$O:$O,'3-Contract Awards'!$X$2,'1.A-P6 DATA CD-3B ONLY'!$B:$B,$X$6,'1.A-P6 DATA CD-3B ONLY'!$Q:$Q,'3-Contract Awards'!$X$1,'1.A-P6 DATA CD-3B ONLY'!$G:$G,'3-Contract Awards'!$X$4)+SUMIFS('1.A-P6 DATA CD-3B ONLY'!AG:AG,'1.A-P6 DATA CD-3B ONLY'!$V:$V,$B33,'1.A-P6 DATA CD-3B ONLY'!$O:$O,'3-Contract Awards'!$X$2,'1.A-P6 DATA CD-3B ONLY'!$B:$B,$X$6,'1.A-P6 DATA CD-3B ONLY'!$Q:$Q,'3-Contract Awards'!$X$1,'1.A-P6 DATA CD-3B ONLY'!$G:$G,'3-Contract Awards'!$X$5)+SUMIFS('1.A-P6 DATA CD-3B ONLY'!AG:AG,'1.A-P6 DATA CD-3B ONLY'!$V:$V,$B33,'1.A-P6 DATA CD-3B ONLY'!$O:$O,'3-Contract Awards'!$X$2,'1.A-P6 DATA CD-3B ONLY'!$B:$B,$X$6,'1.A-P6 DATA CD-3B ONLY'!$Q:$Q,'3-Contract Awards'!$X$1,'1.A-P6 DATA CD-3B ONLY'!$G:$G,'3-Contract Awards'!$X$7)</f>
        <v>0</v>
      </c>
      <c r="I33" s="7">
        <f>SUMIFS('1.A-P6 DATA CD-3B ONLY'!AH:AH,'1.A-P6 DATA CD-3B ONLY'!$V:$V,$B33,'1.A-P6 DATA CD-3B ONLY'!$O:$O,'3-Contract Awards'!$X$2,'1.A-P6 DATA CD-3B ONLY'!$B:$B,$X$6,'1.A-P6 DATA CD-3B ONLY'!$Q:$Q,'3-Contract Awards'!$X$1,'1.A-P6 DATA CD-3B ONLY'!$G:$G,'3-Contract Awards'!$X$3)+SUMIFS('1.A-P6 DATA CD-3B ONLY'!AH:AH,'1.A-P6 DATA CD-3B ONLY'!$V:$V,$B33,'1.A-P6 DATA CD-3B ONLY'!$O:$O,'3-Contract Awards'!$X$2,'1.A-P6 DATA CD-3B ONLY'!$B:$B,$X$6,'1.A-P6 DATA CD-3B ONLY'!$Q:$Q,'3-Contract Awards'!$X$1,'1.A-P6 DATA CD-3B ONLY'!$G:$G,'3-Contract Awards'!$X$4)+SUMIFS('1.A-P6 DATA CD-3B ONLY'!AH:AH,'1.A-P6 DATA CD-3B ONLY'!$V:$V,$B33,'1.A-P6 DATA CD-3B ONLY'!$O:$O,'3-Contract Awards'!$X$2,'1.A-P6 DATA CD-3B ONLY'!$B:$B,$X$6,'1.A-P6 DATA CD-3B ONLY'!$Q:$Q,'3-Contract Awards'!$X$1,'1.A-P6 DATA CD-3B ONLY'!$G:$G,'3-Contract Awards'!$X$5)+SUMIFS('1.A-P6 DATA CD-3B ONLY'!AH:AH,'1.A-P6 DATA CD-3B ONLY'!$V:$V,$B33,'1.A-P6 DATA CD-3B ONLY'!$O:$O,'3-Contract Awards'!$X$2,'1.A-P6 DATA CD-3B ONLY'!$B:$B,$X$6,'1.A-P6 DATA CD-3B ONLY'!$Q:$Q,'3-Contract Awards'!$X$1,'1.A-P6 DATA CD-3B ONLY'!$G:$G,'3-Contract Awards'!$X$7)</f>
        <v>0</v>
      </c>
      <c r="J33" s="7">
        <f>SUMIFS('1.A-P6 DATA CD-3B ONLY'!AI:AI,'1.A-P6 DATA CD-3B ONLY'!$V:$V,$B33,'1.A-P6 DATA CD-3B ONLY'!$O:$O,'3-Contract Awards'!$X$2,'1.A-P6 DATA CD-3B ONLY'!$B:$B,$X$6,'1.A-P6 DATA CD-3B ONLY'!$Q:$Q,'3-Contract Awards'!$X$1,'1.A-P6 DATA CD-3B ONLY'!$G:$G,'3-Contract Awards'!$X$3)+SUMIFS('1.A-P6 DATA CD-3B ONLY'!AI:AI,'1.A-P6 DATA CD-3B ONLY'!$V:$V,$B33,'1.A-P6 DATA CD-3B ONLY'!$O:$O,'3-Contract Awards'!$X$2,'1.A-P6 DATA CD-3B ONLY'!$B:$B,$X$6,'1.A-P6 DATA CD-3B ONLY'!$Q:$Q,'3-Contract Awards'!$X$1,'1.A-P6 DATA CD-3B ONLY'!$G:$G,'3-Contract Awards'!$X$4)+SUMIFS('1.A-P6 DATA CD-3B ONLY'!AI:AI,'1.A-P6 DATA CD-3B ONLY'!$V:$V,$B33,'1.A-P6 DATA CD-3B ONLY'!$O:$O,'3-Contract Awards'!$X$2,'1.A-P6 DATA CD-3B ONLY'!$B:$B,$X$6,'1.A-P6 DATA CD-3B ONLY'!$Q:$Q,'3-Contract Awards'!$X$1,'1.A-P6 DATA CD-3B ONLY'!$G:$G,'3-Contract Awards'!$X$5)+SUMIFS('1.A-P6 DATA CD-3B ONLY'!AI:AI,'1.A-P6 DATA CD-3B ONLY'!$V:$V,$B33,'1.A-P6 DATA CD-3B ONLY'!$O:$O,'3-Contract Awards'!$X$2,'1.A-P6 DATA CD-3B ONLY'!$B:$B,$X$6,'1.A-P6 DATA CD-3B ONLY'!$Q:$Q,'3-Contract Awards'!$X$1,'1.A-P6 DATA CD-3B ONLY'!$G:$G,'3-Contract Awards'!$X$7)</f>
        <v>0</v>
      </c>
      <c r="K33" s="7">
        <f>SUMIFS('1.A-P6 DATA CD-3B ONLY'!AJ:AJ,'1.A-P6 DATA CD-3B ONLY'!$V:$V,$B33,'1.A-P6 DATA CD-3B ONLY'!$O:$O,'3-Contract Awards'!$X$2,'1.A-P6 DATA CD-3B ONLY'!$B:$B,$X$6,'1.A-P6 DATA CD-3B ONLY'!$Q:$Q,'3-Contract Awards'!$X$1,'1.A-P6 DATA CD-3B ONLY'!$G:$G,'3-Contract Awards'!$X$3)+SUMIFS('1.A-P6 DATA CD-3B ONLY'!AJ:AJ,'1.A-P6 DATA CD-3B ONLY'!$V:$V,$B33,'1.A-P6 DATA CD-3B ONLY'!$O:$O,'3-Contract Awards'!$X$2,'1.A-P6 DATA CD-3B ONLY'!$B:$B,$X$6,'1.A-P6 DATA CD-3B ONLY'!$Q:$Q,'3-Contract Awards'!$X$1,'1.A-P6 DATA CD-3B ONLY'!$G:$G,'3-Contract Awards'!$X$4)+SUMIFS('1.A-P6 DATA CD-3B ONLY'!AJ:AJ,'1.A-P6 DATA CD-3B ONLY'!$V:$V,$B33,'1.A-P6 DATA CD-3B ONLY'!$O:$O,'3-Contract Awards'!$X$2,'1.A-P6 DATA CD-3B ONLY'!$B:$B,$X$6,'1.A-P6 DATA CD-3B ONLY'!$Q:$Q,'3-Contract Awards'!$X$1,'1.A-P6 DATA CD-3B ONLY'!$G:$G,'3-Contract Awards'!$X$5)+SUMIFS('1.A-P6 DATA CD-3B ONLY'!AJ:AJ,'1.A-P6 DATA CD-3B ONLY'!$V:$V,$B33,'1.A-P6 DATA CD-3B ONLY'!$O:$O,'3-Contract Awards'!$X$2,'1.A-P6 DATA CD-3B ONLY'!$B:$B,$X$6,'1.A-P6 DATA CD-3B ONLY'!$Q:$Q,'3-Contract Awards'!$X$1,'1.A-P6 DATA CD-3B ONLY'!$G:$G,'3-Contract Awards'!$X$7)</f>
        <v>0</v>
      </c>
      <c r="L33" s="7">
        <f>SUMIFS('1.A-P6 DATA CD-3B ONLY'!AK:AK,'1.A-P6 DATA CD-3B ONLY'!$V:$V,$B33,'1.A-P6 DATA CD-3B ONLY'!$O:$O,'3-Contract Awards'!$X$2,'1.A-P6 DATA CD-3B ONLY'!$B:$B,$X$6,'1.A-P6 DATA CD-3B ONLY'!$Q:$Q,'3-Contract Awards'!$X$1,'1.A-P6 DATA CD-3B ONLY'!$G:$G,'3-Contract Awards'!$X$3)+SUMIFS('1.A-P6 DATA CD-3B ONLY'!AK:AK,'1.A-P6 DATA CD-3B ONLY'!$V:$V,$B33,'1.A-P6 DATA CD-3B ONLY'!$O:$O,'3-Contract Awards'!$X$2,'1.A-P6 DATA CD-3B ONLY'!$B:$B,$X$6,'1.A-P6 DATA CD-3B ONLY'!$Q:$Q,'3-Contract Awards'!$X$1,'1.A-P6 DATA CD-3B ONLY'!$G:$G,'3-Contract Awards'!$X$4)+SUMIFS('1.A-P6 DATA CD-3B ONLY'!AK:AK,'1.A-P6 DATA CD-3B ONLY'!$V:$V,$B33,'1.A-P6 DATA CD-3B ONLY'!$O:$O,'3-Contract Awards'!$X$2,'1.A-P6 DATA CD-3B ONLY'!$B:$B,$X$6,'1.A-P6 DATA CD-3B ONLY'!$Q:$Q,'3-Contract Awards'!$X$1,'1.A-P6 DATA CD-3B ONLY'!$G:$G,'3-Contract Awards'!$X$5)+SUMIFS('1.A-P6 DATA CD-3B ONLY'!AK:AK,'1.A-P6 DATA CD-3B ONLY'!$V:$V,$B33,'1.A-P6 DATA CD-3B ONLY'!$O:$O,'3-Contract Awards'!$X$2,'1.A-P6 DATA CD-3B ONLY'!$B:$B,$X$6,'1.A-P6 DATA CD-3B ONLY'!$Q:$Q,'3-Contract Awards'!$X$1,'1.A-P6 DATA CD-3B ONLY'!$G:$G,'3-Contract Awards'!$X$7)</f>
        <v>0</v>
      </c>
      <c r="M33" s="7">
        <f>SUMIFS('1.A-P6 DATA CD-3B ONLY'!AL:AL,'1.A-P6 DATA CD-3B ONLY'!$V:$V,$B33,'1.A-P6 DATA CD-3B ONLY'!$O:$O,'3-Contract Awards'!$X$2,'1.A-P6 DATA CD-3B ONLY'!$B:$B,$X$6,'1.A-P6 DATA CD-3B ONLY'!$Q:$Q,'3-Contract Awards'!$X$1,'1.A-P6 DATA CD-3B ONLY'!$G:$G,'3-Contract Awards'!$X$3)+SUMIFS('1.A-P6 DATA CD-3B ONLY'!AL:AL,'1.A-P6 DATA CD-3B ONLY'!$V:$V,$B33,'1.A-P6 DATA CD-3B ONLY'!$O:$O,'3-Contract Awards'!$X$2,'1.A-P6 DATA CD-3B ONLY'!$B:$B,$X$6,'1.A-P6 DATA CD-3B ONLY'!$Q:$Q,'3-Contract Awards'!$X$1,'1.A-P6 DATA CD-3B ONLY'!$G:$G,'3-Contract Awards'!$X$4)+SUMIFS('1.A-P6 DATA CD-3B ONLY'!AL:AL,'1.A-P6 DATA CD-3B ONLY'!$V:$V,$B33,'1.A-P6 DATA CD-3B ONLY'!$O:$O,'3-Contract Awards'!$X$2,'1.A-P6 DATA CD-3B ONLY'!$B:$B,$X$6,'1.A-P6 DATA CD-3B ONLY'!$Q:$Q,'3-Contract Awards'!$X$1,'1.A-P6 DATA CD-3B ONLY'!$G:$G,'3-Contract Awards'!$X$5)+SUMIFS('1.A-P6 DATA CD-3B ONLY'!AL:AL,'1.A-P6 DATA CD-3B ONLY'!$V:$V,$B33,'1.A-P6 DATA CD-3B ONLY'!$O:$O,'3-Contract Awards'!$X$2,'1.A-P6 DATA CD-3B ONLY'!$B:$B,$X$6,'1.A-P6 DATA CD-3B ONLY'!$Q:$Q,'3-Contract Awards'!$X$1,'1.A-P6 DATA CD-3B ONLY'!$G:$G,'3-Contract Awards'!$X$7)</f>
        <v>0</v>
      </c>
      <c r="N33" s="7">
        <f>SUMIFS('1.A-P6 DATA CD-3B ONLY'!AM:AM,'1.A-P6 DATA CD-3B ONLY'!$V:$V,$B33,'1.A-P6 DATA CD-3B ONLY'!$O:$O,'3-Contract Awards'!$X$2,'1.A-P6 DATA CD-3B ONLY'!$B:$B,$X$6,'1.A-P6 DATA CD-3B ONLY'!$Q:$Q,'3-Contract Awards'!$X$1,'1.A-P6 DATA CD-3B ONLY'!$G:$G,'3-Contract Awards'!$X$3)+SUMIFS('1.A-P6 DATA CD-3B ONLY'!AM:AM,'1.A-P6 DATA CD-3B ONLY'!$V:$V,$B33,'1.A-P6 DATA CD-3B ONLY'!$O:$O,'3-Contract Awards'!$X$2,'1.A-P6 DATA CD-3B ONLY'!$B:$B,$X$6,'1.A-P6 DATA CD-3B ONLY'!$Q:$Q,'3-Contract Awards'!$X$1,'1.A-P6 DATA CD-3B ONLY'!$G:$G,'3-Contract Awards'!$X$4)+SUMIFS('1.A-P6 DATA CD-3B ONLY'!AM:AM,'1.A-P6 DATA CD-3B ONLY'!$V:$V,$B33,'1.A-P6 DATA CD-3B ONLY'!$O:$O,'3-Contract Awards'!$X$2,'1.A-P6 DATA CD-3B ONLY'!$B:$B,$X$6,'1.A-P6 DATA CD-3B ONLY'!$Q:$Q,'3-Contract Awards'!$X$1,'1.A-P6 DATA CD-3B ONLY'!$G:$G,'3-Contract Awards'!$X$5)+SUMIFS('1.A-P6 DATA CD-3B ONLY'!AM:AM,'1.A-P6 DATA CD-3B ONLY'!$V:$V,$B33,'1.A-P6 DATA CD-3B ONLY'!$O:$O,'3-Contract Awards'!$X$2,'1.A-P6 DATA CD-3B ONLY'!$B:$B,$X$6,'1.A-P6 DATA CD-3B ONLY'!$Q:$Q,'3-Contract Awards'!$X$1,'1.A-P6 DATA CD-3B ONLY'!$G:$G,'3-Contract Awards'!$X$7)</f>
        <v>0</v>
      </c>
      <c r="O33" s="7">
        <f>SUMIFS('1.A-P6 DATA CD-3B ONLY'!AN:AN,'1.A-P6 DATA CD-3B ONLY'!$V:$V,$B33,'1.A-P6 DATA CD-3B ONLY'!$O:$O,'3-Contract Awards'!$X$2,'1.A-P6 DATA CD-3B ONLY'!$B:$B,$X$6,'1.A-P6 DATA CD-3B ONLY'!$Q:$Q,'3-Contract Awards'!$X$1,'1.A-P6 DATA CD-3B ONLY'!$G:$G,'3-Contract Awards'!$X$3)+SUMIFS('1.A-P6 DATA CD-3B ONLY'!AN:AN,'1.A-P6 DATA CD-3B ONLY'!$V:$V,$B33,'1.A-P6 DATA CD-3B ONLY'!$O:$O,'3-Contract Awards'!$X$2,'1.A-P6 DATA CD-3B ONLY'!$B:$B,$X$6,'1.A-P6 DATA CD-3B ONLY'!$Q:$Q,'3-Contract Awards'!$X$1,'1.A-P6 DATA CD-3B ONLY'!$G:$G,'3-Contract Awards'!$X$4)+SUMIFS('1.A-P6 DATA CD-3B ONLY'!AN:AN,'1.A-P6 DATA CD-3B ONLY'!$V:$V,$B33,'1.A-P6 DATA CD-3B ONLY'!$O:$O,'3-Contract Awards'!$X$2,'1.A-P6 DATA CD-3B ONLY'!$B:$B,$X$6,'1.A-P6 DATA CD-3B ONLY'!$Q:$Q,'3-Contract Awards'!$X$1,'1.A-P6 DATA CD-3B ONLY'!$G:$G,'3-Contract Awards'!$X$5)+SUMIFS('1.A-P6 DATA CD-3B ONLY'!AN:AN,'1.A-P6 DATA CD-3B ONLY'!$V:$V,$B33,'1.A-P6 DATA CD-3B ONLY'!$O:$O,'3-Contract Awards'!$X$2,'1.A-P6 DATA CD-3B ONLY'!$B:$B,$X$6,'1.A-P6 DATA CD-3B ONLY'!$Q:$Q,'3-Contract Awards'!$X$1,'1.A-P6 DATA CD-3B ONLY'!$G:$G,'3-Contract Awards'!$X$7)</f>
        <v>0</v>
      </c>
      <c r="P33" s="7">
        <f>SUMIFS('1.A-P6 DATA CD-3B ONLY'!AO:AO,'1.A-P6 DATA CD-3B ONLY'!$V:$V,$B33,'1.A-P6 DATA CD-3B ONLY'!$O:$O,'3-Contract Awards'!$X$2,'1.A-P6 DATA CD-3B ONLY'!$B:$B,$X$6,'1.A-P6 DATA CD-3B ONLY'!$Q:$Q,'3-Contract Awards'!$X$1,'1.A-P6 DATA CD-3B ONLY'!$G:$G,'3-Contract Awards'!$X$3)+SUMIFS('1.A-P6 DATA CD-3B ONLY'!AO:AO,'1.A-P6 DATA CD-3B ONLY'!$V:$V,$B33,'1.A-P6 DATA CD-3B ONLY'!$O:$O,'3-Contract Awards'!$X$2,'1.A-P6 DATA CD-3B ONLY'!$B:$B,$X$6,'1.A-P6 DATA CD-3B ONLY'!$Q:$Q,'3-Contract Awards'!$X$1,'1.A-P6 DATA CD-3B ONLY'!$G:$G,'3-Contract Awards'!$X$4)+SUMIFS('1.A-P6 DATA CD-3B ONLY'!AO:AO,'1.A-P6 DATA CD-3B ONLY'!$V:$V,$B33,'1.A-P6 DATA CD-3B ONLY'!$O:$O,'3-Contract Awards'!$X$2,'1.A-P6 DATA CD-3B ONLY'!$B:$B,$X$6,'1.A-P6 DATA CD-3B ONLY'!$Q:$Q,'3-Contract Awards'!$X$1,'1.A-P6 DATA CD-3B ONLY'!$G:$G,'3-Contract Awards'!$X$5)+SUMIFS('1.A-P6 DATA CD-3B ONLY'!AO:AO,'1.A-P6 DATA CD-3B ONLY'!$V:$V,$B33,'1.A-P6 DATA CD-3B ONLY'!$O:$O,'3-Contract Awards'!$X$2,'1.A-P6 DATA CD-3B ONLY'!$B:$B,$X$6,'1.A-P6 DATA CD-3B ONLY'!$Q:$Q,'3-Contract Awards'!$X$1,'1.A-P6 DATA CD-3B ONLY'!$G:$G,'3-Contract Awards'!$X$7)</f>
        <v>0</v>
      </c>
      <c r="Q33" s="7">
        <f>SUMIFS('1.A-P6 DATA CD-3B ONLY'!AP:AP,'1.A-P6 DATA CD-3B ONLY'!$V:$V,$B33,'1.A-P6 DATA CD-3B ONLY'!$O:$O,'3-Contract Awards'!$X$2,'1.A-P6 DATA CD-3B ONLY'!$B:$B,$X$6,'1.A-P6 DATA CD-3B ONLY'!$Q:$Q,'3-Contract Awards'!$X$1,'1.A-P6 DATA CD-3B ONLY'!$G:$G,'3-Contract Awards'!$X$3)+SUMIFS('1.A-P6 DATA CD-3B ONLY'!AP:AP,'1.A-P6 DATA CD-3B ONLY'!$V:$V,$B33,'1.A-P6 DATA CD-3B ONLY'!$O:$O,'3-Contract Awards'!$X$2,'1.A-P6 DATA CD-3B ONLY'!$B:$B,$X$6,'1.A-P6 DATA CD-3B ONLY'!$Q:$Q,'3-Contract Awards'!$X$1,'1.A-P6 DATA CD-3B ONLY'!$G:$G,'3-Contract Awards'!$X$4)+SUMIFS('1.A-P6 DATA CD-3B ONLY'!AP:AP,'1.A-P6 DATA CD-3B ONLY'!$V:$V,$B33,'1.A-P6 DATA CD-3B ONLY'!$O:$O,'3-Contract Awards'!$X$2,'1.A-P6 DATA CD-3B ONLY'!$B:$B,$X$6,'1.A-P6 DATA CD-3B ONLY'!$Q:$Q,'3-Contract Awards'!$X$1,'1.A-P6 DATA CD-3B ONLY'!$G:$G,'3-Contract Awards'!$X$5)+SUMIFS('1.A-P6 DATA CD-3B ONLY'!AP:AP,'1.A-P6 DATA CD-3B ONLY'!$V:$V,$B33,'1.A-P6 DATA CD-3B ONLY'!$O:$O,'3-Contract Awards'!$X$2,'1.A-P6 DATA CD-3B ONLY'!$B:$B,$X$6,'1.A-P6 DATA CD-3B ONLY'!$Q:$Q,'3-Contract Awards'!$X$1,'1.A-P6 DATA CD-3B ONLY'!$G:$G,'3-Contract Awards'!$X$7)</f>
        <v>0</v>
      </c>
      <c r="R33" s="7">
        <f>SUMIFS('1.A-P6 DATA CD-3B ONLY'!AQ:AQ,'1.A-P6 DATA CD-3B ONLY'!$V:$V,$B33,'1.A-P6 DATA CD-3B ONLY'!$O:$O,'3-Contract Awards'!$X$2,'1.A-P6 DATA CD-3B ONLY'!$B:$B,$X$6,'1.A-P6 DATA CD-3B ONLY'!$Q:$Q,'3-Contract Awards'!$X$1,'1.A-P6 DATA CD-3B ONLY'!$G:$G,'3-Contract Awards'!$X$3)+SUMIFS('1.A-P6 DATA CD-3B ONLY'!AQ:AQ,'1.A-P6 DATA CD-3B ONLY'!$V:$V,$B33,'1.A-P6 DATA CD-3B ONLY'!$O:$O,'3-Contract Awards'!$X$2,'1.A-P6 DATA CD-3B ONLY'!$B:$B,$X$6,'1.A-P6 DATA CD-3B ONLY'!$Q:$Q,'3-Contract Awards'!$X$1,'1.A-P6 DATA CD-3B ONLY'!$G:$G,'3-Contract Awards'!$X$4)+SUMIFS('1.A-P6 DATA CD-3B ONLY'!AQ:AQ,'1.A-P6 DATA CD-3B ONLY'!$V:$V,$B33,'1.A-P6 DATA CD-3B ONLY'!$O:$O,'3-Contract Awards'!$X$2,'1.A-P6 DATA CD-3B ONLY'!$B:$B,$X$6,'1.A-P6 DATA CD-3B ONLY'!$Q:$Q,'3-Contract Awards'!$X$1,'1.A-P6 DATA CD-3B ONLY'!$G:$G,'3-Contract Awards'!$X$5)+SUMIFS('1.A-P6 DATA CD-3B ONLY'!AQ:AQ,'1.A-P6 DATA CD-3B ONLY'!$V:$V,$B33,'1.A-P6 DATA CD-3B ONLY'!$O:$O,'3-Contract Awards'!$X$2,'1.A-P6 DATA CD-3B ONLY'!$B:$B,$X$6,'1.A-P6 DATA CD-3B ONLY'!$Q:$Q,'3-Contract Awards'!$X$1,'1.A-P6 DATA CD-3B ONLY'!$G:$G,'3-Contract Awards'!$X$7)</f>
        <v>0</v>
      </c>
      <c r="S33" s="7">
        <f>SUMIFS('1.A-P6 DATA CD-3B ONLY'!AR:AR,'1.A-P6 DATA CD-3B ONLY'!$V:$V,$B33,'1.A-P6 DATA CD-3B ONLY'!$O:$O,'3-Contract Awards'!$X$2,'1.A-P6 DATA CD-3B ONLY'!$B:$B,$X$6,'1.A-P6 DATA CD-3B ONLY'!$Q:$Q,'3-Contract Awards'!$X$1,'1.A-P6 DATA CD-3B ONLY'!$G:$G,'3-Contract Awards'!$X$3)+SUMIFS('1.A-P6 DATA CD-3B ONLY'!AR:AR,'1.A-P6 DATA CD-3B ONLY'!$V:$V,$B33,'1.A-P6 DATA CD-3B ONLY'!$O:$O,'3-Contract Awards'!$X$2,'1.A-P6 DATA CD-3B ONLY'!$B:$B,$X$6,'1.A-P6 DATA CD-3B ONLY'!$Q:$Q,'3-Contract Awards'!$X$1,'1.A-P6 DATA CD-3B ONLY'!$G:$G,'3-Contract Awards'!$X$4)+SUMIFS('1.A-P6 DATA CD-3B ONLY'!AR:AR,'1.A-P6 DATA CD-3B ONLY'!$V:$V,$B33,'1.A-P6 DATA CD-3B ONLY'!$O:$O,'3-Contract Awards'!$X$2,'1.A-P6 DATA CD-3B ONLY'!$B:$B,$X$6,'1.A-P6 DATA CD-3B ONLY'!$Q:$Q,'3-Contract Awards'!$X$1,'1.A-P6 DATA CD-3B ONLY'!$G:$G,'3-Contract Awards'!$X$5)+SUMIFS('1.A-P6 DATA CD-3B ONLY'!AR:AR,'1.A-P6 DATA CD-3B ONLY'!$V:$V,$B33,'1.A-P6 DATA CD-3B ONLY'!$O:$O,'3-Contract Awards'!$X$2,'1.A-P6 DATA CD-3B ONLY'!$B:$B,$X$6,'1.A-P6 DATA CD-3B ONLY'!$Q:$Q,'3-Contract Awards'!$X$1,'1.A-P6 DATA CD-3B ONLY'!$G:$G,'3-Contract Awards'!$X$7)</f>
        <v>0</v>
      </c>
      <c r="T33" s="7">
        <f>SUMIFS('1.A-P6 DATA CD-3B ONLY'!AS:AS,'1.A-P6 DATA CD-3B ONLY'!$V:$V,$B33,'1.A-P6 DATA CD-3B ONLY'!$O:$O,'3-Contract Awards'!$X$2,'1.A-P6 DATA CD-3B ONLY'!$B:$B,$X$6,'1.A-P6 DATA CD-3B ONLY'!$Q:$Q,'3-Contract Awards'!$X$1,'1.A-P6 DATA CD-3B ONLY'!$G:$G,'3-Contract Awards'!$X$3)+SUMIFS('1.A-P6 DATA CD-3B ONLY'!AS:AS,'1.A-P6 DATA CD-3B ONLY'!$V:$V,$B33,'1.A-P6 DATA CD-3B ONLY'!$O:$O,'3-Contract Awards'!$X$2,'1.A-P6 DATA CD-3B ONLY'!$B:$B,$X$6,'1.A-P6 DATA CD-3B ONLY'!$Q:$Q,'3-Contract Awards'!$X$1,'1.A-P6 DATA CD-3B ONLY'!$G:$G,'3-Contract Awards'!$X$4)+SUMIFS('1.A-P6 DATA CD-3B ONLY'!AS:AS,'1.A-P6 DATA CD-3B ONLY'!$V:$V,$B33,'1.A-P6 DATA CD-3B ONLY'!$O:$O,'3-Contract Awards'!$X$2,'1.A-P6 DATA CD-3B ONLY'!$B:$B,$X$6,'1.A-P6 DATA CD-3B ONLY'!$Q:$Q,'3-Contract Awards'!$X$1,'1.A-P6 DATA CD-3B ONLY'!$G:$G,'3-Contract Awards'!$X$5)+SUMIFS('1.A-P6 DATA CD-3B ONLY'!AS:AS,'1.A-P6 DATA CD-3B ONLY'!$V:$V,$B33,'1.A-P6 DATA CD-3B ONLY'!$O:$O,'3-Contract Awards'!$X$2,'1.A-P6 DATA CD-3B ONLY'!$B:$B,$X$6,'1.A-P6 DATA CD-3B ONLY'!$Q:$Q,'3-Contract Awards'!$X$1,'1.A-P6 DATA CD-3B ONLY'!$G:$G,'3-Contract Awards'!$X$7)</f>
        <v>0</v>
      </c>
    </row>
    <row r="34" spans="2:20" x14ac:dyDescent="0.25">
      <c r="B34" s="39" t="s">
        <v>232</v>
      </c>
      <c r="C34" s="7">
        <f t="shared" si="2"/>
        <v>0</v>
      </c>
      <c r="D34" s="7">
        <f>SUMIFS('1.A-P6 DATA CD-3B ONLY'!AC:AC,'1.A-P6 DATA CD-3B ONLY'!$V:$V,$B34,'1.A-P6 DATA CD-3B ONLY'!$O:$O,'3-Contract Awards'!$X$2,'1.A-P6 DATA CD-3B ONLY'!$B:$B,$X$6,'1.A-P6 DATA CD-3B ONLY'!$Q:$Q,'3-Contract Awards'!$X$1,'1.A-P6 DATA CD-3B ONLY'!$G:$G,'3-Contract Awards'!$X$3)+SUMIFS('1.A-P6 DATA CD-3B ONLY'!AC:AC,'1.A-P6 DATA CD-3B ONLY'!$V:$V,$B34,'1.A-P6 DATA CD-3B ONLY'!$O:$O,'3-Contract Awards'!$X$2,'1.A-P6 DATA CD-3B ONLY'!$B:$B,$X$6,'1.A-P6 DATA CD-3B ONLY'!$Q:$Q,'3-Contract Awards'!$X$1,'1.A-P6 DATA CD-3B ONLY'!$G:$G,'3-Contract Awards'!$X$4)+SUMIFS('1.A-P6 DATA CD-3B ONLY'!AC:AC,'1.A-P6 DATA CD-3B ONLY'!$V:$V,$B34,'1.A-P6 DATA CD-3B ONLY'!$O:$O,'3-Contract Awards'!$X$2,'1.A-P6 DATA CD-3B ONLY'!$B:$B,$X$6,'1.A-P6 DATA CD-3B ONLY'!$Q:$Q,'3-Contract Awards'!$X$1,'1.A-P6 DATA CD-3B ONLY'!$G:$G,'3-Contract Awards'!$X$5)+SUMIFS('1.A-P6 DATA CD-3B ONLY'!AC:AC,'1.A-P6 DATA CD-3B ONLY'!$V:$V,$B34,'1.A-P6 DATA CD-3B ONLY'!$O:$O,'3-Contract Awards'!$X$2,'1.A-P6 DATA CD-3B ONLY'!$B:$B,$X$6,'1.A-P6 DATA CD-3B ONLY'!$Q:$Q,'3-Contract Awards'!$X$1,'1.A-P6 DATA CD-3B ONLY'!$G:$G,'3-Contract Awards'!$X$7)</f>
        <v>0</v>
      </c>
      <c r="E34" s="7">
        <f>SUMIFS('1.A-P6 DATA CD-3B ONLY'!AD:AD,'1.A-P6 DATA CD-3B ONLY'!$V:$V,$B34,'1.A-P6 DATA CD-3B ONLY'!$O:$O,'3-Contract Awards'!$X$2,'1.A-P6 DATA CD-3B ONLY'!$B:$B,$X$6,'1.A-P6 DATA CD-3B ONLY'!$Q:$Q,'3-Contract Awards'!$X$1,'1.A-P6 DATA CD-3B ONLY'!$G:$G,'3-Contract Awards'!$X$3)+SUMIFS('1.A-P6 DATA CD-3B ONLY'!AD:AD,'1.A-P6 DATA CD-3B ONLY'!$V:$V,$B34,'1.A-P6 DATA CD-3B ONLY'!$O:$O,'3-Contract Awards'!$X$2,'1.A-P6 DATA CD-3B ONLY'!$B:$B,$X$6,'1.A-P6 DATA CD-3B ONLY'!$Q:$Q,'3-Contract Awards'!$X$1,'1.A-P6 DATA CD-3B ONLY'!$G:$G,'3-Contract Awards'!$X$4)+SUMIFS('1.A-P6 DATA CD-3B ONLY'!AD:AD,'1.A-P6 DATA CD-3B ONLY'!$V:$V,$B34,'1.A-P6 DATA CD-3B ONLY'!$O:$O,'3-Contract Awards'!$X$2,'1.A-P6 DATA CD-3B ONLY'!$B:$B,$X$6,'1.A-P6 DATA CD-3B ONLY'!$Q:$Q,'3-Contract Awards'!$X$1,'1.A-P6 DATA CD-3B ONLY'!$G:$G,'3-Contract Awards'!$X$5)+SUMIFS('1.A-P6 DATA CD-3B ONLY'!AD:AD,'1.A-P6 DATA CD-3B ONLY'!$V:$V,$B34,'1.A-P6 DATA CD-3B ONLY'!$O:$O,'3-Contract Awards'!$X$2,'1.A-P6 DATA CD-3B ONLY'!$B:$B,$X$6,'1.A-P6 DATA CD-3B ONLY'!$Q:$Q,'3-Contract Awards'!$X$1,'1.A-P6 DATA CD-3B ONLY'!$G:$G,'3-Contract Awards'!$X$7)</f>
        <v>0</v>
      </c>
      <c r="F34" s="7">
        <f>SUMIFS('1.A-P6 DATA CD-3B ONLY'!AE:AE,'1.A-P6 DATA CD-3B ONLY'!$V:$V,$B34,'1.A-P6 DATA CD-3B ONLY'!$O:$O,'3-Contract Awards'!$X$2,'1.A-P6 DATA CD-3B ONLY'!$B:$B,$X$6,'1.A-P6 DATA CD-3B ONLY'!$Q:$Q,'3-Contract Awards'!$X$1,'1.A-P6 DATA CD-3B ONLY'!$G:$G,'3-Contract Awards'!$X$3)+SUMIFS('1.A-P6 DATA CD-3B ONLY'!AE:AE,'1.A-P6 DATA CD-3B ONLY'!$V:$V,$B34,'1.A-P6 DATA CD-3B ONLY'!$O:$O,'3-Contract Awards'!$X$2,'1.A-P6 DATA CD-3B ONLY'!$B:$B,$X$6,'1.A-P6 DATA CD-3B ONLY'!$Q:$Q,'3-Contract Awards'!$X$1,'1.A-P6 DATA CD-3B ONLY'!$G:$G,'3-Contract Awards'!$X$4)+SUMIFS('1.A-P6 DATA CD-3B ONLY'!AE:AE,'1.A-P6 DATA CD-3B ONLY'!$V:$V,$B34,'1.A-P6 DATA CD-3B ONLY'!$O:$O,'3-Contract Awards'!$X$2,'1.A-P6 DATA CD-3B ONLY'!$B:$B,$X$6,'1.A-P6 DATA CD-3B ONLY'!$Q:$Q,'3-Contract Awards'!$X$1,'1.A-P6 DATA CD-3B ONLY'!$G:$G,'3-Contract Awards'!$X$5)+SUMIFS('1.A-P6 DATA CD-3B ONLY'!AE:AE,'1.A-P6 DATA CD-3B ONLY'!$V:$V,$B34,'1.A-P6 DATA CD-3B ONLY'!$O:$O,'3-Contract Awards'!$X$2,'1.A-P6 DATA CD-3B ONLY'!$B:$B,$X$6,'1.A-P6 DATA CD-3B ONLY'!$Q:$Q,'3-Contract Awards'!$X$1,'1.A-P6 DATA CD-3B ONLY'!$G:$G,'3-Contract Awards'!$X$7)</f>
        <v>0</v>
      </c>
      <c r="G34" s="7">
        <f>SUMIFS('1.A-P6 DATA CD-3B ONLY'!AF:AF,'1.A-P6 DATA CD-3B ONLY'!$V:$V,$B34,'1.A-P6 DATA CD-3B ONLY'!$O:$O,'3-Contract Awards'!$X$2,'1.A-P6 DATA CD-3B ONLY'!$B:$B,$X$6,'1.A-P6 DATA CD-3B ONLY'!$Q:$Q,'3-Contract Awards'!$X$1,'1.A-P6 DATA CD-3B ONLY'!$G:$G,'3-Contract Awards'!$X$3)+SUMIFS('1.A-P6 DATA CD-3B ONLY'!AF:AF,'1.A-P6 DATA CD-3B ONLY'!$V:$V,$B34,'1.A-P6 DATA CD-3B ONLY'!$O:$O,'3-Contract Awards'!$X$2,'1.A-P6 DATA CD-3B ONLY'!$B:$B,$X$6,'1.A-P6 DATA CD-3B ONLY'!$Q:$Q,'3-Contract Awards'!$X$1,'1.A-P6 DATA CD-3B ONLY'!$G:$G,'3-Contract Awards'!$X$4)+SUMIFS('1.A-P6 DATA CD-3B ONLY'!AF:AF,'1.A-P6 DATA CD-3B ONLY'!$V:$V,$B34,'1.A-P6 DATA CD-3B ONLY'!$O:$O,'3-Contract Awards'!$X$2,'1.A-P6 DATA CD-3B ONLY'!$B:$B,$X$6,'1.A-P6 DATA CD-3B ONLY'!$Q:$Q,'3-Contract Awards'!$X$1,'1.A-P6 DATA CD-3B ONLY'!$G:$G,'3-Contract Awards'!$X$5)+SUMIFS('1.A-P6 DATA CD-3B ONLY'!AF:AF,'1.A-P6 DATA CD-3B ONLY'!$V:$V,$B34,'1.A-P6 DATA CD-3B ONLY'!$O:$O,'3-Contract Awards'!$X$2,'1.A-P6 DATA CD-3B ONLY'!$B:$B,$X$6,'1.A-P6 DATA CD-3B ONLY'!$Q:$Q,'3-Contract Awards'!$X$1,'1.A-P6 DATA CD-3B ONLY'!$G:$G,'3-Contract Awards'!$X$7)</f>
        <v>0</v>
      </c>
      <c r="H34" s="7">
        <f>SUMIFS('1.A-P6 DATA CD-3B ONLY'!AG:AG,'1.A-P6 DATA CD-3B ONLY'!$V:$V,$B34,'1.A-P6 DATA CD-3B ONLY'!$O:$O,'3-Contract Awards'!$X$2,'1.A-P6 DATA CD-3B ONLY'!$B:$B,$X$6,'1.A-P6 DATA CD-3B ONLY'!$Q:$Q,'3-Contract Awards'!$X$1,'1.A-P6 DATA CD-3B ONLY'!$G:$G,'3-Contract Awards'!$X$3)+SUMIFS('1.A-P6 DATA CD-3B ONLY'!AG:AG,'1.A-P6 DATA CD-3B ONLY'!$V:$V,$B34,'1.A-P6 DATA CD-3B ONLY'!$O:$O,'3-Contract Awards'!$X$2,'1.A-P6 DATA CD-3B ONLY'!$B:$B,$X$6,'1.A-P6 DATA CD-3B ONLY'!$Q:$Q,'3-Contract Awards'!$X$1,'1.A-P6 DATA CD-3B ONLY'!$G:$G,'3-Contract Awards'!$X$4)+SUMIFS('1.A-P6 DATA CD-3B ONLY'!AG:AG,'1.A-P6 DATA CD-3B ONLY'!$V:$V,$B34,'1.A-P6 DATA CD-3B ONLY'!$O:$O,'3-Contract Awards'!$X$2,'1.A-P6 DATA CD-3B ONLY'!$B:$B,$X$6,'1.A-P6 DATA CD-3B ONLY'!$Q:$Q,'3-Contract Awards'!$X$1,'1.A-P6 DATA CD-3B ONLY'!$G:$G,'3-Contract Awards'!$X$5)+SUMIFS('1.A-P6 DATA CD-3B ONLY'!AG:AG,'1.A-P6 DATA CD-3B ONLY'!$V:$V,$B34,'1.A-P6 DATA CD-3B ONLY'!$O:$O,'3-Contract Awards'!$X$2,'1.A-P6 DATA CD-3B ONLY'!$B:$B,$X$6,'1.A-P6 DATA CD-3B ONLY'!$Q:$Q,'3-Contract Awards'!$X$1,'1.A-P6 DATA CD-3B ONLY'!$G:$G,'3-Contract Awards'!$X$7)</f>
        <v>0</v>
      </c>
      <c r="I34" s="7">
        <f>SUMIFS('1.A-P6 DATA CD-3B ONLY'!AH:AH,'1.A-P6 DATA CD-3B ONLY'!$V:$V,$B34,'1.A-P6 DATA CD-3B ONLY'!$O:$O,'3-Contract Awards'!$X$2,'1.A-P6 DATA CD-3B ONLY'!$B:$B,$X$6,'1.A-P6 DATA CD-3B ONLY'!$Q:$Q,'3-Contract Awards'!$X$1,'1.A-P6 DATA CD-3B ONLY'!$G:$G,'3-Contract Awards'!$X$3)+SUMIFS('1.A-P6 DATA CD-3B ONLY'!AH:AH,'1.A-P6 DATA CD-3B ONLY'!$V:$V,$B34,'1.A-P6 DATA CD-3B ONLY'!$O:$O,'3-Contract Awards'!$X$2,'1.A-P6 DATA CD-3B ONLY'!$B:$B,$X$6,'1.A-P6 DATA CD-3B ONLY'!$Q:$Q,'3-Contract Awards'!$X$1,'1.A-P6 DATA CD-3B ONLY'!$G:$G,'3-Contract Awards'!$X$4)+SUMIFS('1.A-P6 DATA CD-3B ONLY'!AH:AH,'1.A-P6 DATA CD-3B ONLY'!$V:$V,$B34,'1.A-P6 DATA CD-3B ONLY'!$O:$O,'3-Contract Awards'!$X$2,'1.A-P6 DATA CD-3B ONLY'!$B:$B,$X$6,'1.A-P6 DATA CD-3B ONLY'!$Q:$Q,'3-Contract Awards'!$X$1,'1.A-P6 DATA CD-3B ONLY'!$G:$G,'3-Contract Awards'!$X$5)+SUMIFS('1.A-P6 DATA CD-3B ONLY'!AH:AH,'1.A-P6 DATA CD-3B ONLY'!$V:$V,$B34,'1.A-P6 DATA CD-3B ONLY'!$O:$O,'3-Contract Awards'!$X$2,'1.A-P6 DATA CD-3B ONLY'!$B:$B,$X$6,'1.A-P6 DATA CD-3B ONLY'!$Q:$Q,'3-Contract Awards'!$X$1,'1.A-P6 DATA CD-3B ONLY'!$G:$G,'3-Contract Awards'!$X$7)</f>
        <v>0</v>
      </c>
      <c r="J34" s="7">
        <f>SUMIFS('1.A-P6 DATA CD-3B ONLY'!AI:AI,'1.A-P6 DATA CD-3B ONLY'!$V:$V,$B34,'1.A-P6 DATA CD-3B ONLY'!$O:$O,'3-Contract Awards'!$X$2,'1.A-P6 DATA CD-3B ONLY'!$B:$B,$X$6,'1.A-P6 DATA CD-3B ONLY'!$Q:$Q,'3-Contract Awards'!$X$1,'1.A-P6 DATA CD-3B ONLY'!$G:$G,'3-Contract Awards'!$X$3)+SUMIFS('1.A-P6 DATA CD-3B ONLY'!AI:AI,'1.A-P6 DATA CD-3B ONLY'!$V:$V,$B34,'1.A-P6 DATA CD-3B ONLY'!$O:$O,'3-Contract Awards'!$X$2,'1.A-P6 DATA CD-3B ONLY'!$B:$B,$X$6,'1.A-P6 DATA CD-3B ONLY'!$Q:$Q,'3-Contract Awards'!$X$1,'1.A-P6 DATA CD-3B ONLY'!$G:$G,'3-Contract Awards'!$X$4)+SUMIFS('1.A-P6 DATA CD-3B ONLY'!AI:AI,'1.A-P6 DATA CD-3B ONLY'!$V:$V,$B34,'1.A-P6 DATA CD-3B ONLY'!$O:$O,'3-Contract Awards'!$X$2,'1.A-P6 DATA CD-3B ONLY'!$B:$B,$X$6,'1.A-P6 DATA CD-3B ONLY'!$Q:$Q,'3-Contract Awards'!$X$1,'1.A-P6 DATA CD-3B ONLY'!$G:$G,'3-Contract Awards'!$X$5)+SUMIFS('1.A-P6 DATA CD-3B ONLY'!AI:AI,'1.A-P6 DATA CD-3B ONLY'!$V:$V,$B34,'1.A-P6 DATA CD-3B ONLY'!$O:$O,'3-Contract Awards'!$X$2,'1.A-P6 DATA CD-3B ONLY'!$B:$B,$X$6,'1.A-P6 DATA CD-3B ONLY'!$Q:$Q,'3-Contract Awards'!$X$1,'1.A-P6 DATA CD-3B ONLY'!$G:$G,'3-Contract Awards'!$X$7)</f>
        <v>0</v>
      </c>
      <c r="K34" s="7">
        <f>SUMIFS('1.A-P6 DATA CD-3B ONLY'!AJ:AJ,'1.A-P6 DATA CD-3B ONLY'!$V:$V,$B34,'1.A-P6 DATA CD-3B ONLY'!$O:$O,'3-Contract Awards'!$X$2,'1.A-P6 DATA CD-3B ONLY'!$B:$B,$X$6,'1.A-P6 DATA CD-3B ONLY'!$Q:$Q,'3-Contract Awards'!$X$1,'1.A-P6 DATA CD-3B ONLY'!$G:$G,'3-Contract Awards'!$X$3)+SUMIFS('1.A-P6 DATA CD-3B ONLY'!AJ:AJ,'1.A-P6 DATA CD-3B ONLY'!$V:$V,$B34,'1.A-P6 DATA CD-3B ONLY'!$O:$O,'3-Contract Awards'!$X$2,'1.A-P6 DATA CD-3B ONLY'!$B:$B,$X$6,'1.A-P6 DATA CD-3B ONLY'!$Q:$Q,'3-Contract Awards'!$X$1,'1.A-P6 DATA CD-3B ONLY'!$G:$G,'3-Contract Awards'!$X$4)+SUMIFS('1.A-P6 DATA CD-3B ONLY'!AJ:AJ,'1.A-P6 DATA CD-3B ONLY'!$V:$V,$B34,'1.A-P6 DATA CD-3B ONLY'!$O:$O,'3-Contract Awards'!$X$2,'1.A-P6 DATA CD-3B ONLY'!$B:$B,$X$6,'1.A-P6 DATA CD-3B ONLY'!$Q:$Q,'3-Contract Awards'!$X$1,'1.A-P6 DATA CD-3B ONLY'!$G:$G,'3-Contract Awards'!$X$5)+SUMIFS('1.A-P6 DATA CD-3B ONLY'!AJ:AJ,'1.A-P6 DATA CD-3B ONLY'!$V:$V,$B34,'1.A-P6 DATA CD-3B ONLY'!$O:$O,'3-Contract Awards'!$X$2,'1.A-P6 DATA CD-3B ONLY'!$B:$B,$X$6,'1.A-P6 DATA CD-3B ONLY'!$Q:$Q,'3-Contract Awards'!$X$1,'1.A-P6 DATA CD-3B ONLY'!$G:$G,'3-Contract Awards'!$X$7)</f>
        <v>0</v>
      </c>
      <c r="L34" s="7">
        <f>SUMIFS('1.A-P6 DATA CD-3B ONLY'!AK:AK,'1.A-P6 DATA CD-3B ONLY'!$V:$V,$B34,'1.A-P6 DATA CD-3B ONLY'!$O:$O,'3-Contract Awards'!$X$2,'1.A-P6 DATA CD-3B ONLY'!$B:$B,$X$6,'1.A-P6 DATA CD-3B ONLY'!$Q:$Q,'3-Contract Awards'!$X$1,'1.A-P6 DATA CD-3B ONLY'!$G:$G,'3-Contract Awards'!$X$3)+SUMIFS('1.A-P6 DATA CD-3B ONLY'!AK:AK,'1.A-P6 DATA CD-3B ONLY'!$V:$V,$B34,'1.A-P6 DATA CD-3B ONLY'!$O:$O,'3-Contract Awards'!$X$2,'1.A-P6 DATA CD-3B ONLY'!$B:$B,$X$6,'1.A-P6 DATA CD-3B ONLY'!$Q:$Q,'3-Contract Awards'!$X$1,'1.A-P6 DATA CD-3B ONLY'!$G:$G,'3-Contract Awards'!$X$4)+SUMIFS('1.A-P6 DATA CD-3B ONLY'!AK:AK,'1.A-P6 DATA CD-3B ONLY'!$V:$V,$B34,'1.A-P6 DATA CD-3B ONLY'!$O:$O,'3-Contract Awards'!$X$2,'1.A-P6 DATA CD-3B ONLY'!$B:$B,$X$6,'1.A-P6 DATA CD-3B ONLY'!$Q:$Q,'3-Contract Awards'!$X$1,'1.A-P6 DATA CD-3B ONLY'!$G:$G,'3-Contract Awards'!$X$5)+SUMIFS('1.A-P6 DATA CD-3B ONLY'!AK:AK,'1.A-P6 DATA CD-3B ONLY'!$V:$V,$B34,'1.A-P6 DATA CD-3B ONLY'!$O:$O,'3-Contract Awards'!$X$2,'1.A-P6 DATA CD-3B ONLY'!$B:$B,$X$6,'1.A-P6 DATA CD-3B ONLY'!$Q:$Q,'3-Contract Awards'!$X$1,'1.A-P6 DATA CD-3B ONLY'!$G:$G,'3-Contract Awards'!$X$7)</f>
        <v>0</v>
      </c>
      <c r="M34" s="7">
        <f>SUMIFS('1.A-P6 DATA CD-3B ONLY'!AL:AL,'1.A-P6 DATA CD-3B ONLY'!$V:$V,$B34,'1.A-P6 DATA CD-3B ONLY'!$O:$O,'3-Contract Awards'!$X$2,'1.A-P6 DATA CD-3B ONLY'!$B:$B,$X$6,'1.A-P6 DATA CD-3B ONLY'!$Q:$Q,'3-Contract Awards'!$X$1,'1.A-P6 DATA CD-3B ONLY'!$G:$G,'3-Contract Awards'!$X$3)+SUMIFS('1.A-P6 DATA CD-3B ONLY'!AL:AL,'1.A-P6 DATA CD-3B ONLY'!$V:$V,$B34,'1.A-P6 DATA CD-3B ONLY'!$O:$O,'3-Contract Awards'!$X$2,'1.A-P6 DATA CD-3B ONLY'!$B:$B,$X$6,'1.A-P6 DATA CD-3B ONLY'!$Q:$Q,'3-Contract Awards'!$X$1,'1.A-P6 DATA CD-3B ONLY'!$G:$G,'3-Contract Awards'!$X$4)+SUMIFS('1.A-P6 DATA CD-3B ONLY'!AL:AL,'1.A-P6 DATA CD-3B ONLY'!$V:$V,$B34,'1.A-P6 DATA CD-3B ONLY'!$O:$O,'3-Contract Awards'!$X$2,'1.A-P6 DATA CD-3B ONLY'!$B:$B,$X$6,'1.A-P6 DATA CD-3B ONLY'!$Q:$Q,'3-Contract Awards'!$X$1,'1.A-P6 DATA CD-3B ONLY'!$G:$G,'3-Contract Awards'!$X$5)+SUMIFS('1.A-P6 DATA CD-3B ONLY'!AL:AL,'1.A-P6 DATA CD-3B ONLY'!$V:$V,$B34,'1.A-P6 DATA CD-3B ONLY'!$O:$O,'3-Contract Awards'!$X$2,'1.A-P6 DATA CD-3B ONLY'!$B:$B,$X$6,'1.A-P6 DATA CD-3B ONLY'!$Q:$Q,'3-Contract Awards'!$X$1,'1.A-P6 DATA CD-3B ONLY'!$G:$G,'3-Contract Awards'!$X$7)</f>
        <v>0</v>
      </c>
      <c r="N34" s="7">
        <f>SUMIFS('1.A-P6 DATA CD-3B ONLY'!AM:AM,'1.A-P6 DATA CD-3B ONLY'!$V:$V,$B34,'1.A-P6 DATA CD-3B ONLY'!$O:$O,'3-Contract Awards'!$X$2,'1.A-P6 DATA CD-3B ONLY'!$B:$B,$X$6,'1.A-P6 DATA CD-3B ONLY'!$Q:$Q,'3-Contract Awards'!$X$1,'1.A-P6 DATA CD-3B ONLY'!$G:$G,'3-Contract Awards'!$X$3)+SUMIFS('1.A-P6 DATA CD-3B ONLY'!AM:AM,'1.A-P6 DATA CD-3B ONLY'!$V:$V,$B34,'1.A-P6 DATA CD-3B ONLY'!$O:$O,'3-Contract Awards'!$X$2,'1.A-P6 DATA CD-3B ONLY'!$B:$B,$X$6,'1.A-P6 DATA CD-3B ONLY'!$Q:$Q,'3-Contract Awards'!$X$1,'1.A-P6 DATA CD-3B ONLY'!$G:$G,'3-Contract Awards'!$X$4)+SUMIFS('1.A-P6 DATA CD-3B ONLY'!AM:AM,'1.A-P6 DATA CD-3B ONLY'!$V:$V,$B34,'1.A-P6 DATA CD-3B ONLY'!$O:$O,'3-Contract Awards'!$X$2,'1.A-P6 DATA CD-3B ONLY'!$B:$B,$X$6,'1.A-P6 DATA CD-3B ONLY'!$Q:$Q,'3-Contract Awards'!$X$1,'1.A-P6 DATA CD-3B ONLY'!$G:$G,'3-Contract Awards'!$X$5)+SUMIFS('1.A-P6 DATA CD-3B ONLY'!AM:AM,'1.A-P6 DATA CD-3B ONLY'!$V:$V,$B34,'1.A-P6 DATA CD-3B ONLY'!$O:$O,'3-Contract Awards'!$X$2,'1.A-P6 DATA CD-3B ONLY'!$B:$B,$X$6,'1.A-P6 DATA CD-3B ONLY'!$Q:$Q,'3-Contract Awards'!$X$1,'1.A-P6 DATA CD-3B ONLY'!$G:$G,'3-Contract Awards'!$X$7)</f>
        <v>0</v>
      </c>
      <c r="O34" s="7">
        <f>SUMIFS('1.A-P6 DATA CD-3B ONLY'!AN:AN,'1.A-P6 DATA CD-3B ONLY'!$V:$V,$B34,'1.A-P6 DATA CD-3B ONLY'!$O:$O,'3-Contract Awards'!$X$2,'1.A-P6 DATA CD-3B ONLY'!$B:$B,$X$6,'1.A-P6 DATA CD-3B ONLY'!$Q:$Q,'3-Contract Awards'!$X$1,'1.A-P6 DATA CD-3B ONLY'!$G:$G,'3-Contract Awards'!$X$3)+SUMIFS('1.A-P6 DATA CD-3B ONLY'!AN:AN,'1.A-P6 DATA CD-3B ONLY'!$V:$V,$B34,'1.A-P6 DATA CD-3B ONLY'!$O:$O,'3-Contract Awards'!$X$2,'1.A-P6 DATA CD-3B ONLY'!$B:$B,$X$6,'1.A-P6 DATA CD-3B ONLY'!$Q:$Q,'3-Contract Awards'!$X$1,'1.A-P6 DATA CD-3B ONLY'!$G:$G,'3-Contract Awards'!$X$4)+SUMIFS('1.A-P6 DATA CD-3B ONLY'!AN:AN,'1.A-P6 DATA CD-3B ONLY'!$V:$V,$B34,'1.A-P6 DATA CD-3B ONLY'!$O:$O,'3-Contract Awards'!$X$2,'1.A-P6 DATA CD-3B ONLY'!$B:$B,$X$6,'1.A-P6 DATA CD-3B ONLY'!$Q:$Q,'3-Contract Awards'!$X$1,'1.A-P6 DATA CD-3B ONLY'!$G:$G,'3-Contract Awards'!$X$5)+SUMIFS('1.A-P6 DATA CD-3B ONLY'!AN:AN,'1.A-P6 DATA CD-3B ONLY'!$V:$V,$B34,'1.A-P6 DATA CD-3B ONLY'!$O:$O,'3-Contract Awards'!$X$2,'1.A-P6 DATA CD-3B ONLY'!$B:$B,$X$6,'1.A-P6 DATA CD-3B ONLY'!$Q:$Q,'3-Contract Awards'!$X$1,'1.A-P6 DATA CD-3B ONLY'!$G:$G,'3-Contract Awards'!$X$7)</f>
        <v>0</v>
      </c>
      <c r="P34" s="7">
        <f>SUMIFS('1.A-P6 DATA CD-3B ONLY'!AO:AO,'1.A-P6 DATA CD-3B ONLY'!$V:$V,$B34,'1.A-P6 DATA CD-3B ONLY'!$O:$O,'3-Contract Awards'!$X$2,'1.A-P6 DATA CD-3B ONLY'!$B:$B,$X$6,'1.A-P6 DATA CD-3B ONLY'!$Q:$Q,'3-Contract Awards'!$X$1,'1.A-P6 DATA CD-3B ONLY'!$G:$G,'3-Contract Awards'!$X$3)+SUMIFS('1.A-P6 DATA CD-3B ONLY'!AO:AO,'1.A-P6 DATA CD-3B ONLY'!$V:$V,$B34,'1.A-P6 DATA CD-3B ONLY'!$O:$O,'3-Contract Awards'!$X$2,'1.A-P6 DATA CD-3B ONLY'!$B:$B,$X$6,'1.A-P6 DATA CD-3B ONLY'!$Q:$Q,'3-Contract Awards'!$X$1,'1.A-P6 DATA CD-3B ONLY'!$G:$G,'3-Contract Awards'!$X$4)+SUMIFS('1.A-P6 DATA CD-3B ONLY'!AO:AO,'1.A-P6 DATA CD-3B ONLY'!$V:$V,$B34,'1.A-P6 DATA CD-3B ONLY'!$O:$O,'3-Contract Awards'!$X$2,'1.A-P6 DATA CD-3B ONLY'!$B:$B,$X$6,'1.A-P6 DATA CD-3B ONLY'!$Q:$Q,'3-Contract Awards'!$X$1,'1.A-P6 DATA CD-3B ONLY'!$G:$G,'3-Contract Awards'!$X$5)+SUMIFS('1.A-P6 DATA CD-3B ONLY'!AO:AO,'1.A-P6 DATA CD-3B ONLY'!$V:$V,$B34,'1.A-P6 DATA CD-3B ONLY'!$O:$O,'3-Contract Awards'!$X$2,'1.A-P6 DATA CD-3B ONLY'!$B:$B,$X$6,'1.A-P6 DATA CD-3B ONLY'!$Q:$Q,'3-Contract Awards'!$X$1,'1.A-P6 DATA CD-3B ONLY'!$G:$G,'3-Contract Awards'!$X$7)</f>
        <v>0</v>
      </c>
      <c r="Q34" s="7">
        <f>SUMIFS('1.A-P6 DATA CD-3B ONLY'!AP:AP,'1.A-P6 DATA CD-3B ONLY'!$V:$V,$B34,'1.A-P6 DATA CD-3B ONLY'!$O:$O,'3-Contract Awards'!$X$2,'1.A-P6 DATA CD-3B ONLY'!$B:$B,$X$6,'1.A-P6 DATA CD-3B ONLY'!$Q:$Q,'3-Contract Awards'!$X$1,'1.A-P6 DATA CD-3B ONLY'!$G:$G,'3-Contract Awards'!$X$3)+SUMIFS('1.A-P6 DATA CD-3B ONLY'!AP:AP,'1.A-P6 DATA CD-3B ONLY'!$V:$V,$B34,'1.A-P6 DATA CD-3B ONLY'!$O:$O,'3-Contract Awards'!$X$2,'1.A-P6 DATA CD-3B ONLY'!$B:$B,$X$6,'1.A-P6 DATA CD-3B ONLY'!$Q:$Q,'3-Contract Awards'!$X$1,'1.A-P6 DATA CD-3B ONLY'!$G:$G,'3-Contract Awards'!$X$4)+SUMIFS('1.A-P6 DATA CD-3B ONLY'!AP:AP,'1.A-P6 DATA CD-3B ONLY'!$V:$V,$B34,'1.A-P6 DATA CD-3B ONLY'!$O:$O,'3-Contract Awards'!$X$2,'1.A-P6 DATA CD-3B ONLY'!$B:$B,$X$6,'1.A-P6 DATA CD-3B ONLY'!$Q:$Q,'3-Contract Awards'!$X$1,'1.A-P6 DATA CD-3B ONLY'!$G:$G,'3-Contract Awards'!$X$5)+SUMIFS('1.A-P6 DATA CD-3B ONLY'!AP:AP,'1.A-P6 DATA CD-3B ONLY'!$V:$V,$B34,'1.A-P6 DATA CD-3B ONLY'!$O:$O,'3-Contract Awards'!$X$2,'1.A-P6 DATA CD-3B ONLY'!$B:$B,$X$6,'1.A-P6 DATA CD-3B ONLY'!$Q:$Q,'3-Contract Awards'!$X$1,'1.A-P6 DATA CD-3B ONLY'!$G:$G,'3-Contract Awards'!$X$7)</f>
        <v>0</v>
      </c>
      <c r="R34" s="7">
        <f>SUMIFS('1.A-P6 DATA CD-3B ONLY'!AQ:AQ,'1.A-P6 DATA CD-3B ONLY'!$V:$V,$B34,'1.A-P6 DATA CD-3B ONLY'!$O:$O,'3-Contract Awards'!$X$2,'1.A-P6 DATA CD-3B ONLY'!$B:$B,$X$6,'1.A-P6 DATA CD-3B ONLY'!$Q:$Q,'3-Contract Awards'!$X$1,'1.A-P6 DATA CD-3B ONLY'!$G:$G,'3-Contract Awards'!$X$3)+SUMIFS('1.A-P6 DATA CD-3B ONLY'!AQ:AQ,'1.A-P6 DATA CD-3B ONLY'!$V:$V,$B34,'1.A-P6 DATA CD-3B ONLY'!$O:$O,'3-Contract Awards'!$X$2,'1.A-P6 DATA CD-3B ONLY'!$B:$B,$X$6,'1.A-P6 DATA CD-3B ONLY'!$Q:$Q,'3-Contract Awards'!$X$1,'1.A-P6 DATA CD-3B ONLY'!$G:$G,'3-Contract Awards'!$X$4)+SUMIFS('1.A-P6 DATA CD-3B ONLY'!AQ:AQ,'1.A-P6 DATA CD-3B ONLY'!$V:$V,$B34,'1.A-P6 DATA CD-3B ONLY'!$O:$O,'3-Contract Awards'!$X$2,'1.A-P6 DATA CD-3B ONLY'!$B:$B,$X$6,'1.A-P6 DATA CD-3B ONLY'!$Q:$Q,'3-Contract Awards'!$X$1,'1.A-P6 DATA CD-3B ONLY'!$G:$G,'3-Contract Awards'!$X$5)+SUMIFS('1.A-P6 DATA CD-3B ONLY'!AQ:AQ,'1.A-P6 DATA CD-3B ONLY'!$V:$V,$B34,'1.A-P6 DATA CD-3B ONLY'!$O:$O,'3-Contract Awards'!$X$2,'1.A-P6 DATA CD-3B ONLY'!$B:$B,$X$6,'1.A-P6 DATA CD-3B ONLY'!$Q:$Q,'3-Contract Awards'!$X$1,'1.A-P6 DATA CD-3B ONLY'!$G:$G,'3-Contract Awards'!$X$7)</f>
        <v>0</v>
      </c>
      <c r="S34" s="7">
        <f>SUMIFS('1.A-P6 DATA CD-3B ONLY'!AR:AR,'1.A-P6 DATA CD-3B ONLY'!$V:$V,$B34,'1.A-P6 DATA CD-3B ONLY'!$O:$O,'3-Contract Awards'!$X$2,'1.A-P6 DATA CD-3B ONLY'!$B:$B,$X$6,'1.A-P6 DATA CD-3B ONLY'!$Q:$Q,'3-Contract Awards'!$X$1,'1.A-P6 DATA CD-3B ONLY'!$G:$G,'3-Contract Awards'!$X$3)+SUMIFS('1.A-P6 DATA CD-3B ONLY'!AR:AR,'1.A-P6 DATA CD-3B ONLY'!$V:$V,$B34,'1.A-P6 DATA CD-3B ONLY'!$O:$O,'3-Contract Awards'!$X$2,'1.A-P6 DATA CD-3B ONLY'!$B:$B,$X$6,'1.A-P6 DATA CD-3B ONLY'!$Q:$Q,'3-Contract Awards'!$X$1,'1.A-P6 DATA CD-3B ONLY'!$G:$G,'3-Contract Awards'!$X$4)+SUMIFS('1.A-P6 DATA CD-3B ONLY'!AR:AR,'1.A-P6 DATA CD-3B ONLY'!$V:$V,$B34,'1.A-P6 DATA CD-3B ONLY'!$O:$O,'3-Contract Awards'!$X$2,'1.A-P6 DATA CD-3B ONLY'!$B:$B,$X$6,'1.A-P6 DATA CD-3B ONLY'!$Q:$Q,'3-Contract Awards'!$X$1,'1.A-P6 DATA CD-3B ONLY'!$G:$G,'3-Contract Awards'!$X$5)+SUMIFS('1.A-P6 DATA CD-3B ONLY'!AR:AR,'1.A-P6 DATA CD-3B ONLY'!$V:$V,$B34,'1.A-P6 DATA CD-3B ONLY'!$O:$O,'3-Contract Awards'!$X$2,'1.A-P6 DATA CD-3B ONLY'!$B:$B,$X$6,'1.A-P6 DATA CD-3B ONLY'!$Q:$Q,'3-Contract Awards'!$X$1,'1.A-P6 DATA CD-3B ONLY'!$G:$G,'3-Contract Awards'!$X$7)</f>
        <v>0</v>
      </c>
      <c r="T34" s="7">
        <f>SUMIFS('1.A-P6 DATA CD-3B ONLY'!AS:AS,'1.A-P6 DATA CD-3B ONLY'!$V:$V,$B34,'1.A-P6 DATA CD-3B ONLY'!$O:$O,'3-Contract Awards'!$X$2,'1.A-P6 DATA CD-3B ONLY'!$B:$B,$X$6,'1.A-P6 DATA CD-3B ONLY'!$Q:$Q,'3-Contract Awards'!$X$1,'1.A-P6 DATA CD-3B ONLY'!$G:$G,'3-Contract Awards'!$X$3)+SUMIFS('1.A-P6 DATA CD-3B ONLY'!AS:AS,'1.A-P6 DATA CD-3B ONLY'!$V:$V,$B34,'1.A-P6 DATA CD-3B ONLY'!$O:$O,'3-Contract Awards'!$X$2,'1.A-P6 DATA CD-3B ONLY'!$B:$B,$X$6,'1.A-P6 DATA CD-3B ONLY'!$Q:$Q,'3-Contract Awards'!$X$1,'1.A-P6 DATA CD-3B ONLY'!$G:$G,'3-Contract Awards'!$X$4)+SUMIFS('1.A-P6 DATA CD-3B ONLY'!AS:AS,'1.A-P6 DATA CD-3B ONLY'!$V:$V,$B34,'1.A-P6 DATA CD-3B ONLY'!$O:$O,'3-Contract Awards'!$X$2,'1.A-P6 DATA CD-3B ONLY'!$B:$B,$X$6,'1.A-P6 DATA CD-3B ONLY'!$Q:$Q,'3-Contract Awards'!$X$1,'1.A-P6 DATA CD-3B ONLY'!$G:$G,'3-Contract Awards'!$X$5)+SUMIFS('1.A-P6 DATA CD-3B ONLY'!AS:AS,'1.A-P6 DATA CD-3B ONLY'!$V:$V,$B34,'1.A-P6 DATA CD-3B ONLY'!$O:$O,'3-Contract Awards'!$X$2,'1.A-P6 DATA CD-3B ONLY'!$B:$B,$X$6,'1.A-P6 DATA CD-3B ONLY'!$Q:$Q,'3-Contract Awards'!$X$1,'1.A-P6 DATA CD-3B ONLY'!$G:$G,'3-Contract Awards'!$X$7)</f>
        <v>0</v>
      </c>
    </row>
    <row r="35" spans="2:20" x14ac:dyDescent="0.25">
      <c r="C35" s="7">
        <f t="shared" si="2"/>
        <v>0</v>
      </c>
      <c r="D35" s="7">
        <f>SUMIFS('1.A-P6 DATA CD-3B ONLY'!AC:AC,'1.A-P6 DATA CD-3B ONLY'!$V:$V,$B35,'1.A-P6 DATA CD-3B ONLY'!$O:$O,'3-Contract Awards'!$X$2,'1.A-P6 DATA CD-3B ONLY'!$B:$B,$X$6,'1.A-P6 DATA CD-3B ONLY'!$Q:$Q,'3-Contract Awards'!$X$1,'1.A-P6 DATA CD-3B ONLY'!$G:$G,'3-Contract Awards'!$X$3)+SUMIFS('1.A-P6 DATA CD-3B ONLY'!AC:AC,'1.A-P6 DATA CD-3B ONLY'!$V:$V,$B35,'1.A-P6 DATA CD-3B ONLY'!$O:$O,'3-Contract Awards'!$X$2,'1.A-P6 DATA CD-3B ONLY'!$B:$B,$X$6,'1.A-P6 DATA CD-3B ONLY'!$Q:$Q,'3-Contract Awards'!$X$1,'1.A-P6 DATA CD-3B ONLY'!$G:$G,'3-Contract Awards'!$X$4)+SUMIFS('1.A-P6 DATA CD-3B ONLY'!AC:AC,'1.A-P6 DATA CD-3B ONLY'!$V:$V,$B35,'1.A-P6 DATA CD-3B ONLY'!$O:$O,'3-Contract Awards'!$X$2,'1.A-P6 DATA CD-3B ONLY'!$B:$B,$X$6,'1.A-P6 DATA CD-3B ONLY'!$Q:$Q,'3-Contract Awards'!$X$1,'1.A-P6 DATA CD-3B ONLY'!$G:$G,'3-Contract Awards'!$X$5)+SUMIFS('1.A-P6 DATA CD-3B ONLY'!AC:AC,'1.A-P6 DATA CD-3B ONLY'!$V:$V,$B35,'1.A-P6 DATA CD-3B ONLY'!$O:$O,'3-Contract Awards'!$X$2,'1.A-P6 DATA CD-3B ONLY'!$B:$B,$X$6,'1.A-P6 DATA CD-3B ONLY'!$Q:$Q,'3-Contract Awards'!$X$1,'1.A-P6 DATA CD-3B ONLY'!$G:$G,'3-Contract Awards'!$X$7)</f>
        <v>0</v>
      </c>
      <c r="E35" s="7">
        <f>SUMIFS('1.A-P6 DATA CD-3B ONLY'!AD:AD,'1.A-P6 DATA CD-3B ONLY'!$V:$V,$B35,'1.A-P6 DATA CD-3B ONLY'!$O:$O,'3-Contract Awards'!$X$2,'1.A-P6 DATA CD-3B ONLY'!$B:$B,$X$6,'1.A-P6 DATA CD-3B ONLY'!$Q:$Q,'3-Contract Awards'!$X$1,'1.A-P6 DATA CD-3B ONLY'!$G:$G,'3-Contract Awards'!$X$3)+SUMIFS('1.A-P6 DATA CD-3B ONLY'!AD:AD,'1.A-P6 DATA CD-3B ONLY'!$V:$V,$B35,'1.A-P6 DATA CD-3B ONLY'!$O:$O,'3-Contract Awards'!$X$2,'1.A-P6 DATA CD-3B ONLY'!$B:$B,$X$6,'1.A-P6 DATA CD-3B ONLY'!$Q:$Q,'3-Contract Awards'!$X$1,'1.A-P6 DATA CD-3B ONLY'!$G:$G,'3-Contract Awards'!$X$4)+SUMIFS('1.A-P6 DATA CD-3B ONLY'!AD:AD,'1.A-P6 DATA CD-3B ONLY'!$V:$V,$B35,'1.A-P6 DATA CD-3B ONLY'!$O:$O,'3-Contract Awards'!$X$2,'1.A-P6 DATA CD-3B ONLY'!$B:$B,$X$6,'1.A-P6 DATA CD-3B ONLY'!$Q:$Q,'3-Contract Awards'!$X$1,'1.A-P6 DATA CD-3B ONLY'!$G:$G,'3-Contract Awards'!$X$5)+SUMIFS('1.A-P6 DATA CD-3B ONLY'!AD:AD,'1.A-P6 DATA CD-3B ONLY'!$V:$V,$B35,'1.A-P6 DATA CD-3B ONLY'!$O:$O,'3-Contract Awards'!$X$2,'1.A-P6 DATA CD-3B ONLY'!$B:$B,$X$6,'1.A-P6 DATA CD-3B ONLY'!$Q:$Q,'3-Contract Awards'!$X$1,'1.A-P6 DATA CD-3B ONLY'!$G:$G,'3-Contract Awards'!$X$7)</f>
        <v>0</v>
      </c>
      <c r="F35" s="7">
        <f>SUMIFS('1.A-P6 DATA CD-3B ONLY'!AE:AE,'1.A-P6 DATA CD-3B ONLY'!$V:$V,$B35,'1.A-P6 DATA CD-3B ONLY'!$O:$O,'3-Contract Awards'!$X$2,'1.A-P6 DATA CD-3B ONLY'!$B:$B,$X$6,'1.A-P6 DATA CD-3B ONLY'!$Q:$Q,'3-Contract Awards'!$X$1,'1.A-P6 DATA CD-3B ONLY'!$G:$G,'3-Contract Awards'!$X$3)+SUMIFS('1.A-P6 DATA CD-3B ONLY'!AE:AE,'1.A-P6 DATA CD-3B ONLY'!$V:$V,$B35,'1.A-P6 DATA CD-3B ONLY'!$O:$O,'3-Contract Awards'!$X$2,'1.A-P6 DATA CD-3B ONLY'!$B:$B,$X$6,'1.A-P6 DATA CD-3B ONLY'!$Q:$Q,'3-Contract Awards'!$X$1,'1.A-P6 DATA CD-3B ONLY'!$G:$G,'3-Contract Awards'!$X$4)+SUMIFS('1.A-P6 DATA CD-3B ONLY'!AE:AE,'1.A-P6 DATA CD-3B ONLY'!$V:$V,$B35,'1.A-P6 DATA CD-3B ONLY'!$O:$O,'3-Contract Awards'!$X$2,'1.A-P6 DATA CD-3B ONLY'!$B:$B,$X$6,'1.A-P6 DATA CD-3B ONLY'!$Q:$Q,'3-Contract Awards'!$X$1,'1.A-P6 DATA CD-3B ONLY'!$G:$G,'3-Contract Awards'!$X$5)+SUMIFS('1.A-P6 DATA CD-3B ONLY'!AE:AE,'1.A-P6 DATA CD-3B ONLY'!$V:$V,$B35,'1.A-P6 DATA CD-3B ONLY'!$O:$O,'3-Contract Awards'!$X$2,'1.A-P6 DATA CD-3B ONLY'!$B:$B,$X$6,'1.A-P6 DATA CD-3B ONLY'!$Q:$Q,'3-Contract Awards'!$X$1,'1.A-P6 DATA CD-3B ONLY'!$G:$G,'3-Contract Awards'!$X$7)</f>
        <v>0</v>
      </c>
      <c r="G35" s="7">
        <f>SUMIFS('1.A-P6 DATA CD-3B ONLY'!AF:AF,'1.A-P6 DATA CD-3B ONLY'!$V:$V,$B35,'1.A-P6 DATA CD-3B ONLY'!$O:$O,'3-Contract Awards'!$X$2,'1.A-P6 DATA CD-3B ONLY'!$B:$B,$X$6,'1.A-P6 DATA CD-3B ONLY'!$Q:$Q,'3-Contract Awards'!$X$1,'1.A-P6 DATA CD-3B ONLY'!$G:$G,'3-Contract Awards'!$X$3)+SUMIFS('1.A-P6 DATA CD-3B ONLY'!AF:AF,'1.A-P6 DATA CD-3B ONLY'!$V:$V,$B35,'1.A-P6 DATA CD-3B ONLY'!$O:$O,'3-Contract Awards'!$X$2,'1.A-P6 DATA CD-3B ONLY'!$B:$B,$X$6,'1.A-P6 DATA CD-3B ONLY'!$Q:$Q,'3-Contract Awards'!$X$1,'1.A-P6 DATA CD-3B ONLY'!$G:$G,'3-Contract Awards'!$X$4)+SUMIFS('1.A-P6 DATA CD-3B ONLY'!AF:AF,'1.A-P6 DATA CD-3B ONLY'!$V:$V,$B35,'1.A-P6 DATA CD-3B ONLY'!$O:$O,'3-Contract Awards'!$X$2,'1.A-P6 DATA CD-3B ONLY'!$B:$B,$X$6,'1.A-P6 DATA CD-3B ONLY'!$Q:$Q,'3-Contract Awards'!$X$1,'1.A-P6 DATA CD-3B ONLY'!$G:$G,'3-Contract Awards'!$X$5)+SUMIFS('1.A-P6 DATA CD-3B ONLY'!AF:AF,'1.A-P6 DATA CD-3B ONLY'!$V:$V,$B35,'1.A-P6 DATA CD-3B ONLY'!$O:$O,'3-Contract Awards'!$X$2,'1.A-P6 DATA CD-3B ONLY'!$B:$B,$X$6,'1.A-P6 DATA CD-3B ONLY'!$Q:$Q,'3-Contract Awards'!$X$1,'1.A-P6 DATA CD-3B ONLY'!$G:$G,'3-Contract Awards'!$X$7)</f>
        <v>0</v>
      </c>
      <c r="H35" s="7">
        <f>SUMIFS('1.A-P6 DATA CD-3B ONLY'!AG:AG,'1.A-P6 DATA CD-3B ONLY'!$V:$V,$B35,'1.A-P6 DATA CD-3B ONLY'!$O:$O,'3-Contract Awards'!$X$2,'1.A-P6 DATA CD-3B ONLY'!$B:$B,$X$6,'1.A-P6 DATA CD-3B ONLY'!$Q:$Q,'3-Contract Awards'!$X$1,'1.A-P6 DATA CD-3B ONLY'!$G:$G,'3-Contract Awards'!$X$3)+SUMIFS('1.A-P6 DATA CD-3B ONLY'!AG:AG,'1.A-P6 DATA CD-3B ONLY'!$V:$V,$B35,'1.A-P6 DATA CD-3B ONLY'!$O:$O,'3-Contract Awards'!$X$2,'1.A-P6 DATA CD-3B ONLY'!$B:$B,$X$6,'1.A-P6 DATA CD-3B ONLY'!$Q:$Q,'3-Contract Awards'!$X$1,'1.A-P6 DATA CD-3B ONLY'!$G:$G,'3-Contract Awards'!$X$4)+SUMIFS('1.A-P6 DATA CD-3B ONLY'!AG:AG,'1.A-P6 DATA CD-3B ONLY'!$V:$V,$B35,'1.A-P6 DATA CD-3B ONLY'!$O:$O,'3-Contract Awards'!$X$2,'1.A-P6 DATA CD-3B ONLY'!$B:$B,$X$6,'1.A-P6 DATA CD-3B ONLY'!$Q:$Q,'3-Contract Awards'!$X$1,'1.A-P6 DATA CD-3B ONLY'!$G:$G,'3-Contract Awards'!$X$5)+SUMIFS('1.A-P6 DATA CD-3B ONLY'!AG:AG,'1.A-P6 DATA CD-3B ONLY'!$V:$V,$B35,'1.A-P6 DATA CD-3B ONLY'!$O:$O,'3-Contract Awards'!$X$2,'1.A-P6 DATA CD-3B ONLY'!$B:$B,$X$6,'1.A-P6 DATA CD-3B ONLY'!$Q:$Q,'3-Contract Awards'!$X$1,'1.A-P6 DATA CD-3B ONLY'!$G:$G,'3-Contract Awards'!$X$7)</f>
        <v>0</v>
      </c>
      <c r="I35" s="7">
        <f>SUMIFS('1.A-P6 DATA CD-3B ONLY'!AH:AH,'1.A-P6 DATA CD-3B ONLY'!$V:$V,$B35,'1.A-P6 DATA CD-3B ONLY'!$O:$O,'3-Contract Awards'!$X$2,'1.A-P6 DATA CD-3B ONLY'!$B:$B,$X$6,'1.A-P6 DATA CD-3B ONLY'!$Q:$Q,'3-Contract Awards'!$X$1,'1.A-P6 DATA CD-3B ONLY'!$G:$G,'3-Contract Awards'!$X$3)+SUMIFS('1.A-P6 DATA CD-3B ONLY'!AH:AH,'1.A-P6 DATA CD-3B ONLY'!$V:$V,$B35,'1.A-P6 DATA CD-3B ONLY'!$O:$O,'3-Contract Awards'!$X$2,'1.A-P6 DATA CD-3B ONLY'!$B:$B,$X$6,'1.A-P6 DATA CD-3B ONLY'!$Q:$Q,'3-Contract Awards'!$X$1,'1.A-P6 DATA CD-3B ONLY'!$G:$G,'3-Contract Awards'!$X$4)+SUMIFS('1.A-P6 DATA CD-3B ONLY'!AH:AH,'1.A-P6 DATA CD-3B ONLY'!$V:$V,$B35,'1.A-P6 DATA CD-3B ONLY'!$O:$O,'3-Contract Awards'!$X$2,'1.A-P6 DATA CD-3B ONLY'!$B:$B,$X$6,'1.A-P6 DATA CD-3B ONLY'!$Q:$Q,'3-Contract Awards'!$X$1,'1.A-P6 DATA CD-3B ONLY'!$G:$G,'3-Contract Awards'!$X$5)+SUMIFS('1.A-P6 DATA CD-3B ONLY'!AH:AH,'1.A-P6 DATA CD-3B ONLY'!$V:$V,$B35,'1.A-P6 DATA CD-3B ONLY'!$O:$O,'3-Contract Awards'!$X$2,'1.A-P6 DATA CD-3B ONLY'!$B:$B,$X$6,'1.A-P6 DATA CD-3B ONLY'!$Q:$Q,'3-Contract Awards'!$X$1,'1.A-P6 DATA CD-3B ONLY'!$G:$G,'3-Contract Awards'!$X$7)</f>
        <v>0</v>
      </c>
      <c r="J35" s="7">
        <f>SUMIFS('1.A-P6 DATA CD-3B ONLY'!AI:AI,'1.A-P6 DATA CD-3B ONLY'!$V:$V,$B35,'1.A-P6 DATA CD-3B ONLY'!$O:$O,'3-Contract Awards'!$X$2,'1.A-P6 DATA CD-3B ONLY'!$B:$B,$X$6,'1.A-P6 DATA CD-3B ONLY'!$Q:$Q,'3-Contract Awards'!$X$1,'1.A-P6 DATA CD-3B ONLY'!$G:$G,'3-Contract Awards'!$X$3)+SUMIFS('1.A-P6 DATA CD-3B ONLY'!AI:AI,'1.A-P6 DATA CD-3B ONLY'!$V:$V,$B35,'1.A-P6 DATA CD-3B ONLY'!$O:$O,'3-Contract Awards'!$X$2,'1.A-P6 DATA CD-3B ONLY'!$B:$B,$X$6,'1.A-P6 DATA CD-3B ONLY'!$Q:$Q,'3-Contract Awards'!$X$1,'1.A-P6 DATA CD-3B ONLY'!$G:$G,'3-Contract Awards'!$X$4)+SUMIFS('1.A-P6 DATA CD-3B ONLY'!AI:AI,'1.A-P6 DATA CD-3B ONLY'!$V:$V,$B35,'1.A-P6 DATA CD-3B ONLY'!$O:$O,'3-Contract Awards'!$X$2,'1.A-P6 DATA CD-3B ONLY'!$B:$B,$X$6,'1.A-P6 DATA CD-3B ONLY'!$Q:$Q,'3-Contract Awards'!$X$1,'1.A-P6 DATA CD-3B ONLY'!$G:$G,'3-Contract Awards'!$X$5)+SUMIFS('1.A-P6 DATA CD-3B ONLY'!AI:AI,'1.A-P6 DATA CD-3B ONLY'!$V:$V,$B35,'1.A-P6 DATA CD-3B ONLY'!$O:$O,'3-Contract Awards'!$X$2,'1.A-P6 DATA CD-3B ONLY'!$B:$B,$X$6,'1.A-P6 DATA CD-3B ONLY'!$Q:$Q,'3-Contract Awards'!$X$1,'1.A-P6 DATA CD-3B ONLY'!$G:$G,'3-Contract Awards'!$X$7)</f>
        <v>0</v>
      </c>
      <c r="K35" s="7">
        <f>SUMIFS('1.A-P6 DATA CD-3B ONLY'!AJ:AJ,'1.A-P6 DATA CD-3B ONLY'!$V:$V,$B35,'1.A-P6 DATA CD-3B ONLY'!$O:$O,'3-Contract Awards'!$X$2,'1.A-P6 DATA CD-3B ONLY'!$B:$B,$X$6,'1.A-P6 DATA CD-3B ONLY'!$Q:$Q,'3-Contract Awards'!$X$1,'1.A-P6 DATA CD-3B ONLY'!$G:$G,'3-Contract Awards'!$X$3)+SUMIFS('1.A-P6 DATA CD-3B ONLY'!AJ:AJ,'1.A-P6 DATA CD-3B ONLY'!$V:$V,$B35,'1.A-P6 DATA CD-3B ONLY'!$O:$O,'3-Contract Awards'!$X$2,'1.A-P6 DATA CD-3B ONLY'!$B:$B,$X$6,'1.A-P6 DATA CD-3B ONLY'!$Q:$Q,'3-Contract Awards'!$X$1,'1.A-P6 DATA CD-3B ONLY'!$G:$G,'3-Contract Awards'!$X$4)+SUMIFS('1.A-P6 DATA CD-3B ONLY'!AJ:AJ,'1.A-P6 DATA CD-3B ONLY'!$V:$V,$B35,'1.A-P6 DATA CD-3B ONLY'!$O:$O,'3-Contract Awards'!$X$2,'1.A-P6 DATA CD-3B ONLY'!$B:$B,$X$6,'1.A-P6 DATA CD-3B ONLY'!$Q:$Q,'3-Contract Awards'!$X$1,'1.A-P6 DATA CD-3B ONLY'!$G:$G,'3-Contract Awards'!$X$5)+SUMIFS('1.A-P6 DATA CD-3B ONLY'!AJ:AJ,'1.A-P6 DATA CD-3B ONLY'!$V:$V,$B35,'1.A-P6 DATA CD-3B ONLY'!$O:$O,'3-Contract Awards'!$X$2,'1.A-P6 DATA CD-3B ONLY'!$B:$B,$X$6,'1.A-P6 DATA CD-3B ONLY'!$Q:$Q,'3-Contract Awards'!$X$1,'1.A-P6 DATA CD-3B ONLY'!$G:$G,'3-Contract Awards'!$X$7)</f>
        <v>0</v>
      </c>
      <c r="L35" s="7">
        <f>SUMIFS('1.A-P6 DATA CD-3B ONLY'!AK:AK,'1.A-P6 DATA CD-3B ONLY'!$V:$V,$B35,'1.A-P6 DATA CD-3B ONLY'!$O:$O,'3-Contract Awards'!$X$2,'1.A-P6 DATA CD-3B ONLY'!$B:$B,$X$6,'1.A-P6 DATA CD-3B ONLY'!$Q:$Q,'3-Contract Awards'!$X$1,'1.A-P6 DATA CD-3B ONLY'!$G:$G,'3-Contract Awards'!$X$3)+SUMIFS('1.A-P6 DATA CD-3B ONLY'!AK:AK,'1.A-P6 DATA CD-3B ONLY'!$V:$V,$B35,'1.A-P6 DATA CD-3B ONLY'!$O:$O,'3-Contract Awards'!$X$2,'1.A-P6 DATA CD-3B ONLY'!$B:$B,$X$6,'1.A-P6 DATA CD-3B ONLY'!$Q:$Q,'3-Contract Awards'!$X$1,'1.A-P6 DATA CD-3B ONLY'!$G:$G,'3-Contract Awards'!$X$4)+SUMIFS('1.A-P6 DATA CD-3B ONLY'!AK:AK,'1.A-P6 DATA CD-3B ONLY'!$V:$V,$B35,'1.A-P6 DATA CD-3B ONLY'!$O:$O,'3-Contract Awards'!$X$2,'1.A-P6 DATA CD-3B ONLY'!$B:$B,$X$6,'1.A-P6 DATA CD-3B ONLY'!$Q:$Q,'3-Contract Awards'!$X$1,'1.A-P6 DATA CD-3B ONLY'!$G:$G,'3-Contract Awards'!$X$5)+SUMIFS('1.A-P6 DATA CD-3B ONLY'!AK:AK,'1.A-P6 DATA CD-3B ONLY'!$V:$V,$B35,'1.A-P6 DATA CD-3B ONLY'!$O:$O,'3-Contract Awards'!$X$2,'1.A-P6 DATA CD-3B ONLY'!$B:$B,$X$6,'1.A-P6 DATA CD-3B ONLY'!$Q:$Q,'3-Contract Awards'!$X$1,'1.A-P6 DATA CD-3B ONLY'!$G:$G,'3-Contract Awards'!$X$7)</f>
        <v>0</v>
      </c>
      <c r="M35" s="7">
        <f>SUMIFS('1.A-P6 DATA CD-3B ONLY'!AL:AL,'1.A-P6 DATA CD-3B ONLY'!$V:$V,$B35,'1.A-P6 DATA CD-3B ONLY'!$O:$O,'3-Contract Awards'!$X$2,'1.A-P6 DATA CD-3B ONLY'!$B:$B,$X$6,'1.A-P6 DATA CD-3B ONLY'!$Q:$Q,'3-Contract Awards'!$X$1,'1.A-P6 DATA CD-3B ONLY'!$G:$G,'3-Contract Awards'!$X$3)+SUMIFS('1.A-P6 DATA CD-3B ONLY'!AL:AL,'1.A-P6 DATA CD-3B ONLY'!$V:$V,$B35,'1.A-P6 DATA CD-3B ONLY'!$O:$O,'3-Contract Awards'!$X$2,'1.A-P6 DATA CD-3B ONLY'!$B:$B,$X$6,'1.A-P6 DATA CD-3B ONLY'!$Q:$Q,'3-Contract Awards'!$X$1,'1.A-P6 DATA CD-3B ONLY'!$G:$G,'3-Contract Awards'!$X$4)+SUMIFS('1.A-P6 DATA CD-3B ONLY'!AL:AL,'1.A-P6 DATA CD-3B ONLY'!$V:$V,$B35,'1.A-P6 DATA CD-3B ONLY'!$O:$O,'3-Contract Awards'!$X$2,'1.A-P6 DATA CD-3B ONLY'!$B:$B,$X$6,'1.A-P6 DATA CD-3B ONLY'!$Q:$Q,'3-Contract Awards'!$X$1,'1.A-P6 DATA CD-3B ONLY'!$G:$G,'3-Contract Awards'!$X$5)+SUMIFS('1.A-P6 DATA CD-3B ONLY'!AL:AL,'1.A-P6 DATA CD-3B ONLY'!$V:$V,$B35,'1.A-P6 DATA CD-3B ONLY'!$O:$O,'3-Contract Awards'!$X$2,'1.A-P6 DATA CD-3B ONLY'!$B:$B,$X$6,'1.A-P6 DATA CD-3B ONLY'!$Q:$Q,'3-Contract Awards'!$X$1,'1.A-P6 DATA CD-3B ONLY'!$G:$G,'3-Contract Awards'!$X$7)</f>
        <v>0</v>
      </c>
      <c r="N35" s="7">
        <f>SUMIFS('1.A-P6 DATA CD-3B ONLY'!AM:AM,'1.A-P6 DATA CD-3B ONLY'!$V:$V,$B35,'1.A-P6 DATA CD-3B ONLY'!$O:$O,'3-Contract Awards'!$X$2,'1.A-P6 DATA CD-3B ONLY'!$B:$B,$X$6,'1.A-P6 DATA CD-3B ONLY'!$Q:$Q,'3-Contract Awards'!$X$1,'1.A-P6 DATA CD-3B ONLY'!$G:$G,'3-Contract Awards'!$X$3)+SUMIFS('1.A-P6 DATA CD-3B ONLY'!AM:AM,'1.A-P6 DATA CD-3B ONLY'!$V:$V,$B35,'1.A-P6 DATA CD-3B ONLY'!$O:$O,'3-Contract Awards'!$X$2,'1.A-P6 DATA CD-3B ONLY'!$B:$B,$X$6,'1.A-P6 DATA CD-3B ONLY'!$Q:$Q,'3-Contract Awards'!$X$1,'1.A-P6 DATA CD-3B ONLY'!$G:$G,'3-Contract Awards'!$X$4)+SUMIFS('1.A-P6 DATA CD-3B ONLY'!AM:AM,'1.A-P6 DATA CD-3B ONLY'!$V:$V,$B35,'1.A-P6 DATA CD-3B ONLY'!$O:$O,'3-Contract Awards'!$X$2,'1.A-P6 DATA CD-3B ONLY'!$B:$B,$X$6,'1.A-P6 DATA CD-3B ONLY'!$Q:$Q,'3-Contract Awards'!$X$1,'1.A-P6 DATA CD-3B ONLY'!$G:$G,'3-Contract Awards'!$X$5)+SUMIFS('1.A-P6 DATA CD-3B ONLY'!AM:AM,'1.A-P6 DATA CD-3B ONLY'!$V:$V,$B35,'1.A-P6 DATA CD-3B ONLY'!$O:$O,'3-Contract Awards'!$X$2,'1.A-P6 DATA CD-3B ONLY'!$B:$B,$X$6,'1.A-P6 DATA CD-3B ONLY'!$Q:$Q,'3-Contract Awards'!$X$1,'1.A-P6 DATA CD-3B ONLY'!$G:$G,'3-Contract Awards'!$X$7)</f>
        <v>0</v>
      </c>
      <c r="O35" s="7">
        <f>SUMIFS('1.A-P6 DATA CD-3B ONLY'!AN:AN,'1.A-P6 DATA CD-3B ONLY'!$V:$V,$B35,'1.A-P6 DATA CD-3B ONLY'!$O:$O,'3-Contract Awards'!$X$2,'1.A-P6 DATA CD-3B ONLY'!$B:$B,$X$6,'1.A-P6 DATA CD-3B ONLY'!$Q:$Q,'3-Contract Awards'!$X$1,'1.A-P6 DATA CD-3B ONLY'!$G:$G,'3-Contract Awards'!$X$3)+SUMIFS('1.A-P6 DATA CD-3B ONLY'!AN:AN,'1.A-P6 DATA CD-3B ONLY'!$V:$V,$B35,'1.A-P6 DATA CD-3B ONLY'!$O:$O,'3-Contract Awards'!$X$2,'1.A-P6 DATA CD-3B ONLY'!$B:$B,$X$6,'1.A-P6 DATA CD-3B ONLY'!$Q:$Q,'3-Contract Awards'!$X$1,'1.A-P6 DATA CD-3B ONLY'!$G:$G,'3-Contract Awards'!$X$4)+SUMIFS('1.A-P6 DATA CD-3B ONLY'!AN:AN,'1.A-P6 DATA CD-3B ONLY'!$V:$V,$B35,'1.A-P6 DATA CD-3B ONLY'!$O:$O,'3-Contract Awards'!$X$2,'1.A-P6 DATA CD-3B ONLY'!$B:$B,$X$6,'1.A-P6 DATA CD-3B ONLY'!$Q:$Q,'3-Contract Awards'!$X$1,'1.A-P6 DATA CD-3B ONLY'!$G:$G,'3-Contract Awards'!$X$5)+SUMIFS('1.A-P6 DATA CD-3B ONLY'!AN:AN,'1.A-P6 DATA CD-3B ONLY'!$V:$V,$B35,'1.A-P6 DATA CD-3B ONLY'!$O:$O,'3-Contract Awards'!$X$2,'1.A-P6 DATA CD-3B ONLY'!$B:$B,$X$6,'1.A-P6 DATA CD-3B ONLY'!$Q:$Q,'3-Contract Awards'!$X$1,'1.A-P6 DATA CD-3B ONLY'!$G:$G,'3-Contract Awards'!$X$7)</f>
        <v>0</v>
      </c>
      <c r="P35" s="7">
        <f>SUMIFS('1.A-P6 DATA CD-3B ONLY'!AO:AO,'1.A-P6 DATA CD-3B ONLY'!$V:$V,$B35,'1.A-P6 DATA CD-3B ONLY'!$O:$O,'3-Contract Awards'!$X$2,'1.A-P6 DATA CD-3B ONLY'!$B:$B,$X$6,'1.A-P6 DATA CD-3B ONLY'!$Q:$Q,'3-Contract Awards'!$X$1,'1.A-P6 DATA CD-3B ONLY'!$G:$G,'3-Contract Awards'!$X$3)+SUMIFS('1.A-P6 DATA CD-3B ONLY'!AO:AO,'1.A-P6 DATA CD-3B ONLY'!$V:$V,$B35,'1.A-P6 DATA CD-3B ONLY'!$O:$O,'3-Contract Awards'!$X$2,'1.A-P6 DATA CD-3B ONLY'!$B:$B,$X$6,'1.A-P6 DATA CD-3B ONLY'!$Q:$Q,'3-Contract Awards'!$X$1,'1.A-P6 DATA CD-3B ONLY'!$G:$G,'3-Contract Awards'!$X$4)+SUMIFS('1.A-P6 DATA CD-3B ONLY'!AO:AO,'1.A-P6 DATA CD-3B ONLY'!$V:$V,$B35,'1.A-P6 DATA CD-3B ONLY'!$O:$O,'3-Contract Awards'!$X$2,'1.A-P6 DATA CD-3B ONLY'!$B:$B,$X$6,'1.A-P6 DATA CD-3B ONLY'!$Q:$Q,'3-Contract Awards'!$X$1,'1.A-P6 DATA CD-3B ONLY'!$G:$G,'3-Contract Awards'!$X$5)+SUMIFS('1.A-P6 DATA CD-3B ONLY'!AO:AO,'1.A-P6 DATA CD-3B ONLY'!$V:$V,$B35,'1.A-P6 DATA CD-3B ONLY'!$O:$O,'3-Contract Awards'!$X$2,'1.A-P6 DATA CD-3B ONLY'!$B:$B,$X$6,'1.A-P6 DATA CD-3B ONLY'!$Q:$Q,'3-Contract Awards'!$X$1,'1.A-P6 DATA CD-3B ONLY'!$G:$G,'3-Contract Awards'!$X$7)</f>
        <v>0</v>
      </c>
      <c r="Q35" s="7">
        <f>SUMIFS('1.A-P6 DATA CD-3B ONLY'!AP:AP,'1.A-P6 DATA CD-3B ONLY'!$V:$V,$B35,'1.A-P6 DATA CD-3B ONLY'!$O:$O,'3-Contract Awards'!$X$2,'1.A-P6 DATA CD-3B ONLY'!$B:$B,$X$6,'1.A-P6 DATA CD-3B ONLY'!$Q:$Q,'3-Contract Awards'!$X$1,'1.A-P6 DATA CD-3B ONLY'!$G:$G,'3-Contract Awards'!$X$3)+SUMIFS('1.A-P6 DATA CD-3B ONLY'!AP:AP,'1.A-P6 DATA CD-3B ONLY'!$V:$V,$B35,'1.A-P6 DATA CD-3B ONLY'!$O:$O,'3-Contract Awards'!$X$2,'1.A-P6 DATA CD-3B ONLY'!$B:$B,$X$6,'1.A-P6 DATA CD-3B ONLY'!$Q:$Q,'3-Contract Awards'!$X$1,'1.A-P6 DATA CD-3B ONLY'!$G:$G,'3-Contract Awards'!$X$4)+SUMIFS('1.A-P6 DATA CD-3B ONLY'!AP:AP,'1.A-P6 DATA CD-3B ONLY'!$V:$V,$B35,'1.A-P6 DATA CD-3B ONLY'!$O:$O,'3-Contract Awards'!$X$2,'1.A-P6 DATA CD-3B ONLY'!$B:$B,$X$6,'1.A-P6 DATA CD-3B ONLY'!$Q:$Q,'3-Contract Awards'!$X$1,'1.A-P6 DATA CD-3B ONLY'!$G:$G,'3-Contract Awards'!$X$5)+SUMIFS('1.A-P6 DATA CD-3B ONLY'!AP:AP,'1.A-P6 DATA CD-3B ONLY'!$V:$V,$B35,'1.A-P6 DATA CD-3B ONLY'!$O:$O,'3-Contract Awards'!$X$2,'1.A-P6 DATA CD-3B ONLY'!$B:$B,$X$6,'1.A-P6 DATA CD-3B ONLY'!$Q:$Q,'3-Contract Awards'!$X$1,'1.A-P6 DATA CD-3B ONLY'!$G:$G,'3-Contract Awards'!$X$7)</f>
        <v>0</v>
      </c>
      <c r="R35" s="7">
        <f>SUMIFS('1.A-P6 DATA CD-3B ONLY'!AQ:AQ,'1.A-P6 DATA CD-3B ONLY'!$V:$V,$B35,'1.A-P6 DATA CD-3B ONLY'!$O:$O,'3-Contract Awards'!$X$2,'1.A-P6 DATA CD-3B ONLY'!$B:$B,$X$6,'1.A-P6 DATA CD-3B ONLY'!$Q:$Q,'3-Contract Awards'!$X$1,'1.A-P6 DATA CD-3B ONLY'!$G:$G,'3-Contract Awards'!$X$3)+SUMIFS('1.A-P6 DATA CD-3B ONLY'!AQ:AQ,'1.A-P6 DATA CD-3B ONLY'!$V:$V,$B35,'1.A-P6 DATA CD-3B ONLY'!$O:$O,'3-Contract Awards'!$X$2,'1.A-P6 DATA CD-3B ONLY'!$B:$B,$X$6,'1.A-P6 DATA CD-3B ONLY'!$Q:$Q,'3-Contract Awards'!$X$1,'1.A-P6 DATA CD-3B ONLY'!$G:$G,'3-Contract Awards'!$X$4)+SUMIFS('1.A-P6 DATA CD-3B ONLY'!AQ:AQ,'1.A-P6 DATA CD-3B ONLY'!$V:$V,$B35,'1.A-P6 DATA CD-3B ONLY'!$O:$O,'3-Contract Awards'!$X$2,'1.A-P6 DATA CD-3B ONLY'!$B:$B,$X$6,'1.A-P6 DATA CD-3B ONLY'!$Q:$Q,'3-Contract Awards'!$X$1,'1.A-P6 DATA CD-3B ONLY'!$G:$G,'3-Contract Awards'!$X$5)+SUMIFS('1.A-P6 DATA CD-3B ONLY'!AQ:AQ,'1.A-P6 DATA CD-3B ONLY'!$V:$V,$B35,'1.A-P6 DATA CD-3B ONLY'!$O:$O,'3-Contract Awards'!$X$2,'1.A-P6 DATA CD-3B ONLY'!$B:$B,$X$6,'1.A-P6 DATA CD-3B ONLY'!$Q:$Q,'3-Contract Awards'!$X$1,'1.A-P6 DATA CD-3B ONLY'!$G:$G,'3-Contract Awards'!$X$7)</f>
        <v>0</v>
      </c>
      <c r="S35" s="7">
        <f>SUMIFS('1.A-P6 DATA CD-3B ONLY'!AR:AR,'1.A-P6 DATA CD-3B ONLY'!$V:$V,$B35,'1.A-P6 DATA CD-3B ONLY'!$O:$O,'3-Contract Awards'!$X$2,'1.A-P6 DATA CD-3B ONLY'!$B:$B,$X$6,'1.A-P6 DATA CD-3B ONLY'!$Q:$Q,'3-Contract Awards'!$X$1,'1.A-P6 DATA CD-3B ONLY'!$G:$G,'3-Contract Awards'!$X$3)+SUMIFS('1.A-P6 DATA CD-3B ONLY'!AR:AR,'1.A-P6 DATA CD-3B ONLY'!$V:$V,$B35,'1.A-P6 DATA CD-3B ONLY'!$O:$O,'3-Contract Awards'!$X$2,'1.A-P6 DATA CD-3B ONLY'!$B:$B,$X$6,'1.A-P6 DATA CD-3B ONLY'!$Q:$Q,'3-Contract Awards'!$X$1,'1.A-P6 DATA CD-3B ONLY'!$G:$G,'3-Contract Awards'!$X$4)+SUMIFS('1.A-P6 DATA CD-3B ONLY'!AR:AR,'1.A-P6 DATA CD-3B ONLY'!$V:$V,$B35,'1.A-P6 DATA CD-3B ONLY'!$O:$O,'3-Contract Awards'!$X$2,'1.A-P6 DATA CD-3B ONLY'!$B:$B,$X$6,'1.A-P6 DATA CD-3B ONLY'!$Q:$Q,'3-Contract Awards'!$X$1,'1.A-P6 DATA CD-3B ONLY'!$G:$G,'3-Contract Awards'!$X$5)+SUMIFS('1.A-P6 DATA CD-3B ONLY'!AR:AR,'1.A-P6 DATA CD-3B ONLY'!$V:$V,$B35,'1.A-P6 DATA CD-3B ONLY'!$O:$O,'3-Contract Awards'!$X$2,'1.A-P6 DATA CD-3B ONLY'!$B:$B,$X$6,'1.A-P6 DATA CD-3B ONLY'!$Q:$Q,'3-Contract Awards'!$X$1,'1.A-P6 DATA CD-3B ONLY'!$G:$G,'3-Contract Awards'!$X$7)</f>
        <v>0</v>
      </c>
      <c r="T35" s="7">
        <f>SUMIFS('1.A-P6 DATA CD-3B ONLY'!AS:AS,'1.A-P6 DATA CD-3B ONLY'!$V:$V,$B35,'1.A-P6 DATA CD-3B ONLY'!$O:$O,'3-Contract Awards'!$X$2,'1.A-P6 DATA CD-3B ONLY'!$B:$B,$X$6,'1.A-P6 DATA CD-3B ONLY'!$Q:$Q,'3-Contract Awards'!$X$1,'1.A-P6 DATA CD-3B ONLY'!$G:$G,'3-Contract Awards'!$X$3)+SUMIFS('1.A-P6 DATA CD-3B ONLY'!AS:AS,'1.A-P6 DATA CD-3B ONLY'!$V:$V,$B35,'1.A-P6 DATA CD-3B ONLY'!$O:$O,'3-Contract Awards'!$X$2,'1.A-P6 DATA CD-3B ONLY'!$B:$B,$X$6,'1.A-P6 DATA CD-3B ONLY'!$Q:$Q,'3-Contract Awards'!$X$1,'1.A-P6 DATA CD-3B ONLY'!$G:$G,'3-Contract Awards'!$X$4)+SUMIFS('1.A-P6 DATA CD-3B ONLY'!AS:AS,'1.A-P6 DATA CD-3B ONLY'!$V:$V,$B35,'1.A-P6 DATA CD-3B ONLY'!$O:$O,'3-Contract Awards'!$X$2,'1.A-P6 DATA CD-3B ONLY'!$B:$B,$X$6,'1.A-P6 DATA CD-3B ONLY'!$Q:$Q,'3-Contract Awards'!$X$1,'1.A-P6 DATA CD-3B ONLY'!$G:$G,'3-Contract Awards'!$X$5)+SUMIFS('1.A-P6 DATA CD-3B ONLY'!AS:AS,'1.A-P6 DATA CD-3B ONLY'!$V:$V,$B35,'1.A-P6 DATA CD-3B ONLY'!$O:$O,'3-Contract Awards'!$X$2,'1.A-P6 DATA CD-3B ONLY'!$B:$B,$X$6,'1.A-P6 DATA CD-3B ONLY'!$Q:$Q,'3-Contract Awards'!$X$1,'1.A-P6 DATA CD-3B ONLY'!$G:$G,'3-Contract Awards'!$X$7)</f>
        <v>0</v>
      </c>
    </row>
    <row r="36" spans="2:20" x14ac:dyDescent="0.25">
      <c r="C36" s="7">
        <f t="shared" si="2"/>
        <v>0</v>
      </c>
      <c r="D36" s="7">
        <f>SUMIFS('1.A-P6 DATA CD-3B ONLY'!AC:AC,'1.A-P6 DATA CD-3B ONLY'!$V:$V,$B36,'1.A-P6 DATA CD-3B ONLY'!$O:$O,'3-Contract Awards'!$X$2,'1.A-P6 DATA CD-3B ONLY'!$B:$B,$X$6,'1.A-P6 DATA CD-3B ONLY'!$Q:$Q,'3-Contract Awards'!$X$1,'1.A-P6 DATA CD-3B ONLY'!$G:$G,'3-Contract Awards'!$X$3)+SUMIFS('1.A-P6 DATA CD-3B ONLY'!AC:AC,'1.A-P6 DATA CD-3B ONLY'!$V:$V,$B36,'1.A-P6 DATA CD-3B ONLY'!$O:$O,'3-Contract Awards'!$X$2,'1.A-P6 DATA CD-3B ONLY'!$B:$B,$X$6,'1.A-P6 DATA CD-3B ONLY'!$Q:$Q,'3-Contract Awards'!$X$1,'1.A-P6 DATA CD-3B ONLY'!$G:$G,'3-Contract Awards'!$X$4)+SUMIFS('1.A-P6 DATA CD-3B ONLY'!AC:AC,'1.A-P6 DATA CD-3B ONLY'!$V:$V,$B36,'1.A-P6 DATA CD-3B ONLY'!$O:$O,'3-Contract Awards'!$X$2,'1.A-P6 DATA CD-3B ONLY'!$B:$B,$X$6,'1.A-P6 DATA CD-3B ONLY'!$Q:$Q,'3-Contract Awards'!$X$1,'1.A-P6 DATA CD-3B ONLY'!$G:$G,'3-Contract Awards'!$X$5)+SUMIFS('1.A-P6 DATA CD-3B ONLY'!AC:AC,'1.A-P6 DATA CD-3B ONLY'!$V:$V,$B36,'1.A-P6 DATA CD-3B ONLY'!$O:$O,'3-Contract Awards'!$X$2,'1.A-P6 DATA CD-3B ONLY'!$B:$B,$X$6,'1.A-P6 DATA CD-3B ONLY'!$Q:$Q,'3-Contract Awards'!$X$1,'1.A-P6 DATA CD-3B ONLY'!$G:$G,'3-Contract Awards'!$X$7)</f>
        <v>0</v>
      </c>
      <c r="E36" s="7">
        <f>SUMIFS('1.A-P6 DATA CD-3B ONLY'!AD:AD,'1.A-P6 DATA CD-3B ONLY'!$V:$V,$B36,'1.A-P6 DATA CD-3B ONLY'!$O:$O,'3-Contract Awards'!$X$2,'1.A-P6 DATA CD-3B ONLY'!$B:$B,$X$6,'1.A-P6 DATA CD-3B ONLY'!$Q:$Q,'3-Contract Awards'!$X$1,'1.A-P6 DATA CD-3B ONLY'!$G:$G,'3-Contract Awards'!$X$3)+SUMIFS('1.A-P6 DATA CD-3B ONLY'!AD:AD,'1.A-P6 DATA CD-3B ONLY'!$V:$V,$B36,'1.A-P6 DATA CD-3B ONLY'!$O:$O,'3-Contract Awards'!$X$2,'1.A-P6 DATA CD-3B ONLY'!$B:$B,$X$6,'1.A-P6 DATA CD-3B ONLY'!$Q:$Q,'3-Contract Awards'!$X$1,'1.A-P6 DATA CD-3B ONLY'!$G:$G,'3-Contract Awards'!$X$4)+SUMIFS('1.A-P6 DATA CD-3B ONLY'!AD:AD,'1.A-P6 DATA CD-3B ONLY'!$V:$V,$B36,'1.A-P6 DATA CD-3B ONLY'!$O:$O,'3-Contract Awards'!$X$2,'1.A-P6 DATA CD-3B ONLY'!$B:$B,$X$6,'1.A-P6 DATA CD-3B ONLY'!$Q:$Q,'3-Contract Awards'!$X$1,'1.A-P6 DATA CD-3B ONLY'!$G:$G,'3-Contract Awards'!$X$5)+SUMIFS('1.A-P6 DATA CD-3B ONLY'!AD:AD,'1.A-P6 DATA CD-3B ONLY'!$V:$V,$B36,'1.A-P6 DATA CD-3B ONLY'!$O:$O,'3-Contract Awards'!$X$2,'1.A-P6 DATA CD-3B ONLY'!$B:$B,$X$6,'1.A-P6 DATA CD-3B ONLY'!$Q:$Q,'3-Contract Awards'!$X$1,'1.A-P6 DATA CD-3B ONLY'!$G:$G,'3-Contract Awards'!$X$7)</f>
        <v>0</v>
      </c>
      <c r="F36" s="7">
        <f>SUMIFS('1.A-P6 DATA CD-3B ONLY'!AE:AE,'1.A-P6 DATA CD-3B ONLY'!$V:$V,$B36,'1.A-P6 DATA CD-3B ONLY'!$O:$O,'3-Contract Awards'!$X$2,'1.A-P6 DATA CD-3B ONLY'!$B:$B,$X$6,'1.A-P6 DATA CD-3B ONLY'!$Q:$Q,'3-Contract Awards'!$X$1,'1.A-P6 DATA CD-3B ONLY'!$G:$G,'3-Contract Awards'!$X$3)+SUMIFS('1.A-P6 DATA CD-3B ONLY'!AE:AE,'1.A-P6 DATA CD-3B ONLY'!$V:$V,$B36,'1.A-P6 DATA CD-3B ONLY'!$O:$O,'3-Contract Awards'!$X$2,'1.A-P6 DATA CD-3B ONLY'!$B:$B,$X$6,'1.A-P6 DATA CD-3B ONLY'!$Q:$Q,'3-Contract Awards'!$X$1,'1.A-P6 DATA CD-3B ONLY'!$G:$G,'3-Contract Awards'!$X$4)+SUMIFS('1.A-P6 DATA CD-3B ONLY'!AE:AE,'1.A-P6 DATA CD-3B ONLY'!$V:$V,$B36,'1.A-P6 DATA CD-3B ONLY'!$O:$O,'3-Contract Awards'!$X$2,'1.A-P6 DATA CD-3B ONLY'!$B:$B,$X$6,'1.A-P6 DATA CD-3B ONLY'!$Q:$Q,'3-Contract Awards'!$X$1,'1.A-P6 DATA CD-3B ONLY'!$G:$G,'3-Contract Awards'!$X$5)+SUMIFS('1.A-P6 DATA CD-3B ONLY'!AE:AE,'1.A-P6 DATA CD-3B ONLY'!$V:$V,$B36,'1.A-P6 DATA CD-3B ONLY'!$O:$O,'3-Contract Awards'!$X$2,'1.A-P6 DATA CD-3B ONLY'!$B:$B,$X$6,'1.A-P6 DATA CD-3B ONLY'!$Q:$Q,'3-Contract Awards'!$X$1,'1.A-P6 DATA CD-3B ONLY'!$G:$G,'3-Contract Awards'!$X$7)</f>
        <v>0</v>
      </c>
      <c r="G36" s="7">
        <f>SUMIFS('1.A-P6 DATA CD-3B ONLY'!AF:AF,'1.A-P6 DATA CD-3B ONLY'!$V:$V,$B36,'1.A-P6 DATA CD-3B ONLY'!$O:$O,'3-Contract Awards'!$X$2,'1.A-P6 DATA CD-3B ONLY'!$B:$B,$X$6,'1.A-P6 DATA CD-3B ONLY'!$Q:$Q,'3-Contract Awards'!$X$1,'1.A-P6 DATA CD-3B ONLY'!$G:$G,'3-Contract Awards'!$X$3)+SUMIFS('1.A-P6 DATA CD-3B ONLY'!AF:AF,'1.A-P6 DATA CD-3B ONLY'!$V:$V,$B36,'1.A-P6 DATA CD-3B ONLY'!$O:$O,'3-Contract Awards'!$X$2,'1.A-P6 DATA CD-3B ONLY'!$B:$B,$X$6,'1.A-P6 DATA CD-3B ONLY'!$Q:$Q,'3-Contract Awards'!$X$1,'1.A-P6 DATA CD-3B ONLY'!$G:$G,'3-Contract Awards'!$X$4)+SUMIFS('1.A-P6 DATA CD-3B ONLY'!AF:AF,'1.A-P6 DATA CD-3B ONLY'!$V:$V,$B36,'1.A-P6 DATA CD-3B ONLY'!$O:$O,'3-Contract Awards'!$X$2,'1.A-P6 DATA CD-3B ONLY'!$B:$B,$X$6,'1.A-P6 DATA CD-3B ONLY'!$Q:$Q,'3-Contract Awards'!$X$1,'1.A-P6 DATA CD-3B ONLY'!$G:$G,'3-Contract Awards'!$X$5)+SUMIFS('1.A-P6 DATA CD-3B ONLY'!AF:AF,'1.A-P6 DATA CD-3B ONLY'!$V:$V,$B36,'1.A-P6 DATA CD-3B ONLY'!$O:$O,'3-Contract Awards'!$X$2,'1.A-P6 DATA CD-3B ONLY'!$B:$B,$X$6,'1.A-P6 DATA CD-3B ONLY'!$Q:$Q,'3-Contract Awards'!$X$1,'1.A-P6 DATA CD-3B ONLY'!$G:$G,'3-Contract Awards'!$X$7)</f>
        <v>0</v>
      </c>
      <c r="H36" s="7">
        <f>SUMIFS('1.A-P6 DATA CD-3B ONLY'!AG:AG,'1.A-P6 DATA CD-3B ONLY'!$V:$V,$B36,'1.A-P6 DATA CD-3B ONLY'!$O:$O,'3-Contract Awards'!$X$2,'1.A-P6 DATA CD-3B ONLY'!$B:$B,$X$6,'1.A-P6 DATA CD-3B ONLY'!$Q:$Q,'3-Contract Awards'!$X$1,'1.A-P6 DATA CD-3B ONLY'!$G:$G,'3-Contract Awards'!$X$3)+SUMIFS('1.A-P6 DATA CD-3B ONLY'!AG:AG,'1.A-P6 DATA CD-3B ONLY'!$V:$V,$B36,'1.A-P6 DATA CD-3B ONLY'!$O:$O,'3-Contract Awards'!$X$2,'1.A-P6 DATA CD-3B ONLY'!$B:$B,$X$6,'1.A-P6 DATA CD-3B ONLY'!$Q:$Q,'3-Contract Awards'!$X$1,'1.A-P6 DATA CD-3B ONLY'!$G:$G,'3-Contract Awards'!$X$4)+SUMIFS('1.A-P6 DATA CD-3B ONLY'!AG:AG,'1.A-P6 DATA CD-3B ONLY'!$V:$V,$B36,'1.A-P6 DATA CD-3B ONLY'!$O:$O,'3-Contract Awards'!$X$2,'1.A-P6 DATA CD-3B ONLY'!$B:$B,$X$6,'1.A-P6 DATA CD-3B ONLY'!$Q:$Q,'3-Contract Awards'!$X$1,'1.A-P6 DATA CD-3B ONLY'!$G:$G,'3-Contract Awards'!$X$5)+SUMIFS('1.A-P6 DATA CD-3B ONLY'!AG:AG,'1.A-P6 DATA CD-3B ONLY'!$V:$V,$B36,'1.A-P6 DATA CD-3B ONLY'!$O:$O,'3-Contract Awards'!$X$2,'1.A-P6 DATA CD-3B ONLY'!$B:$B,$X$6,'1.A-P6 DATA CD-3B ONLY'!$Q:$Q,'3-Contract Awards'!$X$1,'1.A-P6 DATA CD-3B ONLY'!$G:$G,'3-Contract Awards'!$X$7)</f>
        <v>0</v>
      </c>
      <c r="I36" s="7">
        <f>SUMIFS('1.A-P6 DATA CD-3B ONLY'!AH:AH,'1.A-P6 DATA CD-3B ONLY'!$V:$V,$B36,'1.A-P6 DATA CD-3B ONLY'!$O:$O,'3-Contract Awards'!$X$2,'1.A-P6 DATA CD-3B ONLY'!$B:$B,$X$6,'1.A-P6 DATA CD-3B ONLY'!$Q:$Q,'3-Contract Awards'!$X$1,'1.A-P6 DATA CD-3B ONLY'!$G:$G,'3-Contract Awards'!$X$3)+SUMIFS('1.A-P6 DATA CD-3B ONLY'!AH:AH,'1.A-P6 DATA CD-3B ONLY'!$V:$V,$B36,'1.A-P6 DATA CD-3B ONLY'!$O:$O,'3-Contract Awards'!$X$2,'1.A-P6 DATA CD-3B ONLY'!$B:$B,$X$6,'1.A-P6 DATA CD-3B ONLY'!$Q:$Q,'3-Contract Awards'!$X$1,'1.A-P6 DATA CD-3B ONLY'!$G:$G,'3-Contract Awards'!$X$4)+SUMIFS('1.A-P6 DATA CD-3B ONLY'!AH:AH,'1.A-P6 DATA CD-3B ONLY'!$V:$V,$B36,'1.A-P6 DATA CD-3B ONLY'!$O:$O,'3-Contract Awards'!$X$2,'1.A-P6 DATA CD-3B ONLY'!$B:$B,$X$6,'1.A-P6 DATA CD-3B ONLY'!$Q:$Q,'3-Contract Awards'!$X$1,'1.A-P6 DATA CD-3B ONLY'!$G:$G,'3-Contract Awards'!$X$5)+SUMIFS('1.A-P6 DATA CD-3B ONLY'!AH:AH,'1.A-P6 DATA CD-3B ONLY'!$V:$V,$B36,'1.A-P6 DATA CD-3B ONLY'!$O:$O,'3-Contract Awards'!$X$2,'1.A-P6 DATA CD-3B ONLY'!$B:$B,$X$6,'1.A-P6 DATA CD-3B ONLY'!$Q:$Q,'3-Contract Awards'!$X$1,'1.A-P6 DATA CD-3B ONLY'!$G:$G,'3-Contract Awards'!$X$7)</f>
        <v>0</v>
      </c>
      <c r="J36" s="7">
        <f>SUMIFS('1.A-P6 DATA CD-3B ONLY'!AI:AI,'1.A-P6 DATA CD-3B ONLY'!$V:$V,$B36,'1.A-P6 DATA CD-3B ONLY'!$O:$O,'3-Contract Awards'!$X$2,'1.A-P6 DATA CD-3B ONLY'!$B:$B,$X$6,'1.A-P6 DATA CD-3B ONLY'!$Q:$Q,'3-Contract Awards'!$X$1,'1.A-P6 DATA CD-3B ONLY'!$G:$G,'3-Contract Awards'!$X$3)+SUMIFS('1.A-P6 DATA CD-3B ONLY'!AI:AI,'1.A-P6 DATA CD-3B ONLY'!$V:$V,$B36,'1.A-P6 DATA CD-3B ONLY'!$O:$O,'3-Contract Awards'!$X$2,'1.A-P6 DATA CD-3B ONLY'!$B:$B,$X$6,'1.A-P6 DATA CD-3B ONLY'!$Q:$Q,'3-Contract Awards'!$X$1,'1.A-P6 DATA CD-3B ONLY'!$G:$G,'3-Contract Awards'!$X$4)+SUMIFS('1.A-P6 DATA CD-3B ONLY'!AI:AI,'1.A-P6 DATA CD-3B ONLY'!$V:$V,$B36,'1.A-P6 DATA CD-3B ONLY'!$O:$O,'3-Contract Awards'!$X$2,'1.A-P6 DATA CD-3B ONLY'!$B:$B,$X$6,'1.A-P6 DATA CD-3B ONLY'!$Q:$Q,'3-Contract Awards'!$X$1,'1.A-P6 DATA CD-3B ONLY'!$G:$G,'3-Contract Awards'!$X$5)+SUMIFS('1.A-P6 DATA CD-3B ONLY'!AI:AI,'1.A-P6 DATA CD-3B ONLY'!$V:$V,$B36,'1.A-P6 DATA CD-3B ONLY'!$O:$O,'3-Contract Awards'!$X$2,'1.A-P6 DATA CD-3B ONLY'!$B:$B,$X$6,'1.A-P6 DATA CD-3B ONLY'!$Q:$Q,'3-Contract Awards'!$X$1,'1.A-P6 DATA CD-3B ONLY'!$G:$G,'3-Contract Awards'!$X$7)</f>
        <v>0</v>
      </c>
      <c r="K36" s="7">
        <f>SUMIFS('1.A-P6 DATA CD-3B ONLY'!AJ:AJ,'1.A-P6 DATA CD-3B ONLY'!$V:$V,$B36,'1.A-P6 DATA CD-3B ONLY'!$O:$O,'3-Contract Awards'!$X$2,'1.A-P6 DATA CD-3B ONLY'!$B:$B,$X$6,'1.A-P6 DATA CD-3B ONLY'!$Q:$Q,'3-Contract Awards'!$X$1,'1.A-P6 DATA CD-3B ONLY'!$G:$G,'3-Contract Awards'!$X$3)+SUMIFS('1.A-P6 DATA CD-3B ONLY'!AJ:AJ,'1.A-P6 DATA CD-3B ONLY'!$V:$V,$B36,'1.A-P6 DATA CD-3B ONLY'!$O:$O,'3-Contract Awards'!$X$2,'1.A-P6 DATA CD-3B ONLY'!$B:$B,$X$6,'1.A-P6 DATA CD-3B ONLY'!$Q:$Q,'3-Contract Awards'!$X$1,'1.A-P6 DATA CD-3B ONLY'!$G:$G,'3-Contract Awards'!$X$4)+SUMIFS('1.A-P6 DATA CD-3B ONLY'!AJ:AJ,'1.A-P6 DATA CD-3B ONLY'!$V:$V,$B36,'1.A-P6 DATA CD-3B ONLY'!$O:$O,'3-Contract Awards'!$X$2,'1.A-P6 DATA CD-3B ONLY'!$B:$B,$X$6,'1.A-P6 DATA CD-3B ONLY'!$Q:$Q,'3-Contract Awards'!$X$1,'1.A-P6 DATA CD-3B ONLY'!$G:$G,'3-Contract Awards'!$X$5)+SUMIFS('1.A-P6 DATA CD-3B ONLY'!AJ:AJ,'1.A-P6 DATA CD-3B ONLY'!$V:$V,$B36,'1.A-P6 DATA CD-3B ONLY'!$O:$O,'3-Contract Awards'!$X$2,'1.A-P6 DATA CD-3B ONLY'!$B:$B,$X$6,'1.A-P6 DATA CD-3B ONLY'!$Q:$Q,'3-Contract Awards'!$X$1,'1.A-P6 DATA CD-3B ONLY'!$G:$G,'3-Contract Awards'!$X$7)</f>
        <v>0</v>
      </c>
      <c r="L36" s="7">
        <f>SUMIFS('1.A-P6 DATA CD-3B ONLY'!AK:AK,'1.A-P6 DATA CD-3B ONLY'!$V:$V,$B36,'1.A-P6 DATA CD-3B ONLY'!$O:$O,'3-Contract Awards'!$X$2,'1.A-P6 DATA CD-3B ONLY'!$B:$B,$X$6,'1.A-P6 DATA CD-3B ONLY'!$Q:$Q,'3-Contract Awards'!$X$1,'1.A-P6 DATA CD-3B ONLY'!$G:$G,'3-Contract Awards'!$X$3)+SUMIFS('1.A-P6 DATA CD-3B ONLY'!AK:AK,'1.A-P6 DATA CD-3B ONLY'!$V:$V,$B36,'1.A-P6 DATA CD-3B ONLY'!$O:$O,'3-Contract Awards'!$X$2,'1.A-P6 DATA CD-3B ONLY'!$B:$B,$X$6,'1.A-P6 DATA CD-3B ONLY'!$Q:$Q,'3-Contract Awards'!$X$1,'1.A-P6 DATA CD-3B ONLY'!$G:$G,'3-Contract Awards'!$X$4)+SUMIFS('1.A-P6 DATA CD-3B ONLY'!AK:AK,'1.A-P6 DATA CD-3B ONLY'!$V:$V,$B36,'1.A-P6 DATA CD-3B ONLY'!$O:$O,'3-Contract Awards'!$X$2,'1.A-P6 DATA CD-3B ONLY'!$B:$B,$X$6,'1.A-P6 DATA CD-3B ONLY'!$Q:$Q,'3-Contract Awards'!$X$1,'1.A-P6 DATA CD-3B ONLY'!$G:$G,'3-Contract Awards'!$X$5)+SUMIFS('1.A-P6 DATA CD-3B ONLY'!AK:AK,'1.A-P6 DATA CD-3B ONLY'!$V:$V,$B36,'1.A-P6 DATA CD-3B ONLY'!$O:$O,'3-Contract Awards'!$X$2,'1.A-P6 DATA CD-3B ONLY'!$B:$B,$X$6,'1.A-P6 DATA CD-3B ONLY'!$Q:$Q,'3-Contract Awards'!$X$1,'1.A-P6 DATA CD-3B ONLY'!$G:$G,'3-Contract Awards'!$X$7)</f>
        <v>0</v>
      </c>
      <c r="M36" s="7">
        <f>SUMIFS('1.A-P6 DATA CD-3B ONLY'!AL:AL,'1.A-P6 DATA CD-3B ONLY'!$V:$V,$B36,'1.A-P6 DATA CD-3B ONLY'!$O:$O,'3-Contract Awards'!$X$2,'1.A-P6 DATA CD-3B ONLY'!$B:$B,$X$6,'1.A-P6 DATA CD-3B ONLY'!$Q:$Q,'3-Contract Awards'!$X$1,'1.A-P6 DATA CD-3B ONLY'!$G:$G,'3-Contract Awards'!$X$3)+SUMIFS('1.A-P6 DATA CD-3B ONLY'!AL:AL,'1.A-P6 DATA CD-3B ONLY'!$V:$V,$B36,'1.A-P6 DATA CD-3B ONLY'!$O:$O,'3-Contract Awards'!$X$2,'1.A-P6 DATA CD-3B ONLY'!$B:$B,$X$6,'1.A-P6 DATA CD-3B ONLY'!$Q:$Q,'3-Contract Awards'!$X$1,'1.A-P6 DATA CD-3B ONLY'!$G:$G,'3-Contract Awards'!$X$4)+SUMIFS('1.A-P6 DATA CD-3B ONLY'!AL:AL,'1.A-P6 DATA CD-3B ONLY'!$V:$V,$B36,'1.A-P6 DATA CD-3B ONLY'!$O:$O,'3-Contract Awards'!$X$2,'1.A-P6 DATA CD-3B ONLY'!$B:$B,$X$6,'1.A-P6 DATA CD-3B ONLY'!$Q:$Q,'3-Contract Awards'!$X$1,'1.A-P6 DATA CD-3B ONLY'!$G:$G,'3-Contract Awards'!$X$5)+SUMIFS('1.A-P6 DATA CD-3B ONLY'!AL:AL,'1.A-P6 DATA CD-3B ONLY'!$V:$V,$B36,'1.A-P6 DATA CD-3B ONLY'!$O:$O,'3-Contract Awards'!$X$2,'1.A-P6 DATA CD-3B ONLY'!$B:$B,$X$6,'1.A-P6 DATA CD-3B ONLY'!$Q:$Q,'3-Contract Awards'!$X$1,'1.A-P6 DATA CD-3B ONLY'!$G:$G,'3-Contract Awards'!$X$7)</f>
        <v>0</v>
      </c>
      <c r="N36" s="7">
        <f>SUMIFS('1.A-P6 DATA CD-3B ONLY'!AM:AM,'1.A-P6 DATA CD-3B ONLY'!$V:$V,$B36,'1.A-P6 DATA CD-3B ONLY'!$O:$O,'3-Contract Awards'!$X$2,'1.A-P6 DATA CD-3B ONLY'!$B:$B,$X$6,'1.A-P6 DATA CD-3B ONLY'!$Q:$Q,'3-Contract Awards'!$X$1,'1.A-P6 DATA CD-3B ONLY'!$G:$G,'3-Contract Awards'!$X$3)+SUMIFS('1.A-P6 DATA CD-3B ONLY'!AM:AM,'1.A-P6 DATA CD-3B ONLY'!$V:$V,$B36,'1.A-P6 DATA CD-3B ONLY'!$O:$O,'3-Contract Awards'!$X$2,'1.A-P6 DATA CD-3B ONLY'!$B:$B,$X$6,'1.A-P6 DATA CD-3B ONLY'!$Q:$Q,'3-Contract Awards'!$X$1,'1.A-P6 DATA CD-3B ONLY'!$G:$G,'3-Contract Awards'!$X$4)+SUMIFS('1.A-P6 DATA CD-3B ONLY'!AM:AM,'1.A-P6 DATA CD-3B ONLY'!$V:$V,$B36,'1.A-P6 DATA CD-3B ONLY'!$O:$O,'3-Contract Awards'!$X$2,'1.A-P6 DATA CD-3B ONLY'!$B:$B,$X$6,'1.A-P6 DATA CD-3B ONLY'!$Q:$Q,'3-Contract Awards'!$X$1,'1.A-P6 DATA CD-3B ONLY'!$G:$G,'3-Contract Awards'!$X$5)+SUMIFS('1.A-P6 DATA CD-3B ONLY'!AM:AM,'1.A-P6 DATA CD-3B ONLY'!$V:$V,$B36,'1.A-P6 DATA CD-3B ONLY'!$O:$O,'3-Contract Awards'!$X$2,'1.A-P6 DATA CD-3B ONLY'!$B:$B,$X$6,'1.A-P6 DATA CD-3B ONLY'!$Q:$Q,'3-Contract Awards'!$X$1,'1.A-P6 DATA CD-3B ONLY'!$G:$G,'3-Contract Awards'!$X$7)</f>
        <v>0</v>
      </c>
      <c r="O36" s="7">
        <f>SUMIFS('1.A-P6 DATA CD-3B ONLY'!AN:AN,'1.A-P6 DATA CD-3B ONLY'!$V:$V,$B36,'1.A-P6 DATA CD-3B ONLY'!$O:$O,'3-Contract Awards'!$X$2,'1.A-P6 DATA CD-3B ONLY'!$B:$B,$X$6,'1.A-P6 DATA CD-3B ONLY'!$Q:$Q,'3-Contract Awards'!$X$1,'1.A-P6 DATA CD-3B ONLY'!$G:$G,'3-Contract Awards'!$X$3)+SUMIFS('1.A-P6 DATA CD-3B ONLY'!AN:AN,'1.A-P6 DATA CD-3B ONLY'!$V:$V,$B36,'1.A-P6 DATA CD-3B ONLY'!$O:$O,'3-Contract Awards'!$X$2,'1.A-P6 DATA CD-3B ONLY'!$B:$B,$X$6,'1.A-P6 DATA CD-3B ONLY'!$Q:$Q,'3-Contract Awards'!$X$1,'1.A-P6 DATA CD-3B ONLY'!$G:$G,'3-Contract Awards'!$X$4)+SUMIFS('1.A-P6 DATA CD-3B ONLY'!AN:AN,'1.A-P6 DATA CD-3B ONLY'!$V:$V,$B36,'1.A-P6 DATA CD-3B ONLY'!$O:$O,'3-Contract Awards'!$X$2,'1.A-P6 DATA CD-3B ONLY'!$B:$B,$X$6,'1.A-P6 DATA CD-3B ONLY'!$Q:$Q,'3-Contract Awards'!$X$1,'1.A-P6 DATA CD-3B ONLY'!$G:$G,'3-Contract Awards'!$X$5)+SUMIFS('1.A-P6 DATA CD-3B ONLY'!AN:AN,'1.A-P6 DATA CD-3B ONLY'!$V:$V,$B36,'1.A-P6 DATA CD-3B ONLY'!$O:$O,'3-Contract Awards'!$X$2,'1.A-P6 DATA CD-3B ONLY'!$B:$B,$X$6,'1.A-P6 DATA CD-3B ONLY'!$Q:$Q,'3-Contract Awards'!$X$1,'1.A-P6 DATA CD-3B ONLY'!$G:$G,'3-Contract Awards'!$X$7)</f>
        <v>0</v>
      </c>
      <c r="P36" s="7">
        <f>SUMIFS('1.A-P6 DATA CD-3B ONLY'!AO:AO,'1.A-P6 DATA CD-3B ONLY'!$V:$V,$B36,'1.A-P6 DATA CD-3B ONLY'!$O:$O,'3-Contract Awards'!$X$2,'1.A-P6 DATA CD-3B ONLY'!$B:$B,$X$6,'1.A-P6 DATA CD-3B ONLY'!$Q:$Q,'3-Contract Awards'!$X$1,'1.A-P6 DATA CD-3B ONLY'!$G:$G,'3-Contract Awards'!$X$3)+SUMIFS('1.A-P6 DATA CD-3B ONLY'!AO:AO,'1.A-P6 DATA CD-3B ONLY'!$V:$V,$B36,'1.A-P6 DATA CD-3B ONLY'!$O:$O,'3-Contract Awards'!$X$2,'1.A-P6 DATA CD-3B ONLY'!$B:$B,$X$6,'1.A-P6 DATA CD-3B ONLY'!$Q:$Q,'3-Contract Awards'!$X$1,'1.A-P6 DATA CD-3B ONLY'!$G:$G,'3-Contract Awards'!$X$4)+SUMIFS('1.A-P6 DATA CD-3B ONLY'!AO:AO,'1.A-P6 DATA CD-3B ONLY'!$V:$V,$B36,'1.A-P6 DATA CD-3B ONLY'!$O:$O,'3-Contract Awards'!$X$2,'1.A-P6 DATA CD-3B ONLY'!$B:$B,$X$6,'1.A-P6 DATA CD-3B ONLY'!$Q:$Q,'3-Contract Awards'!$X$1,'1.A-P6 DATA CD-3B ONLY'!$G:$G,'3-Contract Awards'!$X$5)+SUMIFS('1.A-P6 DATA CD-3B ONLY'!AO:AO,'1.A-P6 DATA CD-3B ONLY'!$V:$V,$B36,'1.A-P6 DATA CD-3B ONLY'!$O:$O,'3-Contract Awards'!$X$2,'1.A-P6 DATA CD-3B ONLY'!$B:$B,$X$6,'1.A-P6 DATA CD-3B ONLY'!$Q:$Q,'3-Contract Awards'!$X$1,'1.A-P6 DATA CD-3B ONLY'!$G:$G,'3-Contract Awards'!$X$7)</f>
        <v>0</v>
      </c>
      <c r="Q36" s="7">
        <f>SUMIFS('1.A-P6 DATA CD-3B ONLY'!AP:AP,'1.A-P6 DATA CD-3B ONLY'!$V:$V,$B36,'1.A-P6 DATA CD-3B ONLY'!$O:$O,'3-Contract Awards'!$X$2,'1.A-P6 DATA CD-3B ONLY'!$B:$B,$X$6,'1.A-P6 DATA CD-3B ONLY'!$Q:$Q,'3-Contract Awards'!$X$1,'1.A-P6 DATA CD-3B ONLY'!$G:$G,'3-Contract Awards'!$X$3)+SUMIFS('1.A-P6 DATA CD-3B ONLY'!AP:AP,'1.A-P6 DATA CD-3B ONLY'!$V:$V,$B36,'1.A-P6 DATA CD-3B ONLY'!$O:$O,'3-Contract Awards'!$X$2,'1.A-P6 DATA CD-3B ONLY'!$B:$B,$X$6,'1.A-P6 DATA CD-3B ONLY'!$Q:$Q,'3-Contract Awards'!$X$1,'1.A-P6 DATA CD-3B ONLY'!$G:$G,'3-Contract Awards'!$X$4)+SUMIFS('1.A-P6 DATA CD-3B ONLY'!AP:AP,'1.A-P6 DATA CD-3B ONLY'!$V:$V,$B36,'1.A-P6 DATA CD-3B ONLY'!$O:$O,'3-Contract Awards'!$X$2,'1.A-P6 DATA CD-3B ONLY'!$B:$B,$X$6,'1.A-P6 DATA CD-3B ONLY'!$Q:$Q,'3-Contract Awards'!$X$1,'1.A-P6 DATA CD-3B ONLY'!$G:$G,'3-Contract Awards'!$X$5)+SUMIFS('1.A-P6 DATA CD-3B ONLY'!AP:AP,'1.A-P6 DATA CD-3B ONLY'!$V:$V,$B36,'1.A-P6 DATA CD-3B ONLY'!$O:$O,'3-Contract Awards'!$X$2,'1.A-P6 DATA CD-3B ONLY'!$B:$B,$X$6,'1.A-P6 DATA CD-3B ONLY'!$Q:$Q,'3-Contract Awards'!$X$1,'1.A-P6 DATA CD-3B ONLY'!$G:$G,'3-Contract Awards'!$X$7)</f>
        <v>0</v>
      </c>
      <c r="R36" s="7">
        <f>SUMIFS('1.A-P6 DATA CD-3B ONLY'!AQ:AQ,'1.A-P6 DATA CD-3B ONLY'!$V:$V,$B36,'1.A-P6 DATA CD-3B ONLY'!$O:$O,'3-Contract Awards'!$X$2,'1.A-P6 DATA CD-3B ONLY'!$B:$B,$X$6,'1.A-P6 DATA CD-3B ONLY'!$Q:$Q,'3-Contract Awards'!$X$1,'1.A-P6 DATA CD-3B ONLY'!$G:$G,'3-Contract Awards'!$X$3)+SUMIFS('1.A-P6 DATA CD-3B ONLY'!AQ:AQ,'1.A-P6 DATA CD-3B ONLY'!$V:$V,$B36,'1.A-P6 DATA CD-3B ONLY'!$O:$O,'3-Contract Awards'!$X$2,'1.A-P6 DATA CD-3B ONLY'!$B:$B,$X$6,'1.A-P6 DATA CD-3B ONLY'!$Q:$Q,'3-Contract Awards'!$X$1,'1.A-P6 DATA CD-3B ONLY'!$G:$G,'3-Contract Awards'!$X$4)+SUMIFS('1.A-P6 DATA CD-3B ONLY'!AQ:AQ,'1.A-P6 DATA CD-3B ONLY'!$V:$V,$B36,'1.A-P6 DATA CD-3B ONLY'!$O:$O,'3-Contract Awards'!$X$2,'1.A-P6 DATA CD-3B ONLY'!$B:$B,$X$6,'1.A-P6 DATA CD-3B ONLY'!$Q:$Q,'3-Contract Awards'!$X$1,'1.A-P6 DATA CD-3B ONLY'!$G:$G,'3-Contract Awards'!$X$5)+SUMIFS('1.A-P6 DATA CD-3B ONLY'!AQ:AQ,'1.A-P6 DATA CD-3B ONLY'!$V:$V,$B36,'1.A-P6 DATA CD-3B ONLY'!$O:$O,'3-Contract Awards'!$X$2,'1.A-P6 DATA CD-3B ONLY'!$B:$B,$X$6,'1.A-P6 DATA CD-3B ONLY'!$Q:$Q,'3-Contract Awards'!$X$1,'1.A-P6 DATA CD-3B ONLY'!$G:$G,'3-Contract Awards'!$X$7)</f>
        <v>0</v>
      </c>
      <c r="S36" s="7">
        <f>SUMIFS('1.A-P6 DATA CD-3B ONLY'!AR:AR,'1.A-P6 DATA CD-3B ONLY'!$V:$V,$B36,'1.A-P6 DATA CD-3B ONLY'!$O:$O,'3-Contract Awards'!$X$2,'1.A-P6 DATA CD-3B ONLY'!$B:$B,$X$6,'1.A-P6 DATA CD-3B ONLY'!$Q:$Q,'3-Contract Awards'!$X$1,'1.A-P6 DATA CD-3B ONLY'!$G:$G,'3-Contract Awards'!$X$3)+SUMIFS('1.A-P6 DATA CD-3B ONLY'!AR:AR,'1.A-P6 DATA CD-3B ONLY'!$V:$V,$B36,'1.A-P6 DATA CD-3B ONLY'!$O:$O,'3-Contract Awards'!$X$2,'1.A-P6 DATA CD-3B ONLY'!$B:$B,$X$6,'1.A-P6 DATA CD-3B ONLY'!$Q:$Q,'3-Contract Awards'!$X$1,'1.A-P6 DATA CD-3B ONLY'!$G:$G,'3-Contract Awards'!$X$4)+SUMIFS('1.A-P6 DATA CD-3B ONLY'!AR:AR,'1.A-P6 DATA CD-3B ONLY'!$V:$V,$B36,'1.A-P6 DATA CD-3B ONLY'!$O:$O,'3-Contract Awards'!$X$2,'1.A-P6 DATA CD-3B ONLY'!$B:$B,$X$6,'1.A-P6 DATA CD-3B ONLY'!$Q:$Q,'3-Contract Awards'!$X$1,'1.A-P6 DATA CD-3B ONLY'!$G:$G,'3-Contract Awards'!$X$5)+SUMIFS('1.A-P6 DATA CD-3B ONLY'!AR:AR,'1.A-P6 DATA CD-3B ONLY'!$V:$V,$B36,'1.A-P6 DATA CD-3B ONLY'!$O:$O,'3-Contract Awards'!$X$2,'1.A-P6 DATA CD-3B ONLY'!$B:$B,$X$6,'1.A-P6 DATA CD-3B ONLY'!$Q:$Q,'3-Contract Awards'!$X$1,'1.A-P6 DATA CD-3B ONLY'!$G:$G,'3-Contract Awards'!$X$7)</f>
        <v>0</v>
      </c>
      <c r="T36" s="7">
        <f>SUMIFS('1.A-P6 DATA CD-3B ONLY'!AS:AS,'1.A-P6 DATA CD-3B ONLY'!$V:$V,$B36,'1.A-P6 DATA CD-3B ONLY'!$O:$O,'3-Contract Awards'!$X$2,'1.A-P6 DATA CD-3B ONLY'!$B:$B,$X$6,'1.A-P6 DATA CD-3B ONLY'!$Q:$Q,'3-Contract Awards'!$X$1,'1.A-P6 DATA CD-3B ONLY'!$G:$G,'3-Contract Awards'!$X$3)+SUMIFS('1.A-P6 DATA CD-3B ONLY'!AS:AS,'1.A-P6 DATA CD-3B ONLY'!$V:$V,$B36,'1.A-P6 DATA CD-3B ONLY'!$O:$O,'3-Contract Awards'!$X$2,'1.A-P6 DATA CD-3B ONLY'!$B:$B,$X$6,'1.A-P6 DATA CD-3B ONLY'!$Q:$Q,'3-Contract Awards'!$X$1,'1.A-P6 DATA CD-3B ONLY'!$G:$G,'3-Contract Awards'!$X$4)+SUMIFS('1.A-P6 DATA CD-3B ONLY'!AS:AS,'1.A-P6 DATA CD-3B ONLY'!$V:$V,$B36,'1.A-P6 DATA CD-3B ONLY'!$O:$O,'3-Contract Awards'!$X$2,'1.A-P6 DATA CD-3B ONLY'!$B:$B,$X$6,'1.A-P6 DATA CD-3B ONLY'!$Q:$Q,'3-Contract Awards'!$X$1,'1.A-P6 DATA CD-3B ONLY'!$G:$G,'3-Contract Awards'!$X$5)+SUMIFS('1.A-P6 DATA CD-3B ONLY'!AS:AS,'1.A-P6 DATA CD-3B ONLY'!$V:$V,$B36,'1.A-P6 DATA CD-3B ONLY'!$O:$O,'3-Contract Awards'!$X$2,'1.A-P6 DATA CD-3B ONLY'!$B:$B,$X$6,'1.A-P6 DATA CD-3B ONLY'!$Q:$Q,'3-Contract Awards'!$X$1,'1.A-P6 DATA CD-3B ONLY'!$G:$G,'3-Contract Awards'!$X$7)</f>
        <v>0</v>
      </c>
    </row>
  </sheetData>
  <autoFilter ref="B4:T36" xr:uid="{00000000-0001-0000-0100-000000000000}"/>
  <phoneticPr fontId="18" type="noConversion"/>
  <conditionalFormatting sqref="C1">
    <cfRule type="containsText" dxfId="10" priority="3" operator="containsText" text="Total Sum Error">
      <formula>NOT(ISERROR(SEARCH("Total Sum Error",C1)))</formula>
    </cfRule>
  </conditionalFormatting>
  <conditionalFormatting sqref="C5:C721">
    <cfRule type="cellIs" dxfId="9" priority="2" operator="greaterThan">
      <formula>0.01</formula>
    </cfRule>
  </conditionalFormatting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FB95F8-5AE6-4981-9320-C0EE80AC2516}">
  <sheetPr codeName="Sheet11"/>
  <dimension ref="B1:X36"/>
  <sheetViews>
    <sheetView zoomScale="90" zoomScaleNormal="90" workbookViewId="0">
      <selection activeCell="B5" sqref="B5:B34"/>
    </sheetView>
  </sheetViews>
  <sheetFormatPr defaultRowHeight="15" x14ac:dyDescent="0.25"/>
  <cols>
    <col min="1" max="1" width="10" bestFit="1" customWidth="1"/>
    <col min="2" max="2" width="18.28515625" style="2" bestFit="1" customWidth="1"/>
    <col min="3" max="3" width="15" style="4" bestFit="1" customWidth="1"/>
    <col min="4" max="7" width="8.85546875" style="4" bestFit="1" customWidth="1"/>
    <col min="8" max="8" width="10" style="4" bestFit="1" customWidth="1"/>
    <col min="9" max="11" width="13.85546875" style="4" bestFit="1" customWidth="1"/>
    <col min="12" max="14" width="12.140625" style="4" bestFit="1" customWidth="1"/>
    <col min="15" max="20" width="8.85546875" style="4" bestFit="1" customWidth="1"/>
    <col min="23" max="23" width="13.140625" bestFit="1" customWidth="1"/>
    <col min="24" max="24" width="11.85546875" bestFit="1" customWidth="1"/>
  </cols>
  <sheetData>
    <row r="1" spans="2:24" x14ac:dyDescent="0.25">
      <c r="B1" t="s">
        <v>233</v>
      </c>
      <c r="C1" s="4" t="str">
        <f>IF(EXACT(SUM(C5:C718),SUM(D4:T4)),"","Total Sum Error")</f>
        <v/>
      </c>
      <c r="W1" t="s">
        <v>234</v>
      </c>
      <c r="X1" t="s">
        <v>243</v>
      </c>
    </row>
    <row r="2" spans="2:24" ht="30" x14ac:dyDescent="0.25">
      <c r="B2" s="5" t="s">
        <v>246</v>
      </c>
      <c r="C2" s="6" t="str">
        <f>IF(ISBLANK(#REF!),"","CHECK")</f>
        <v>CHECK</v>
      </c>
      <c r="X2" t="s">
        <v>247</v>
      </c>
    </row>
    <row r="3" spans="2:24" s="3" customFormat="1" ht="30" x14ac:dyDescent="0.25">
      <c r="B3" s="8" t="s">
        <v>185</v>
      </c>
      <c r="C3" s="9" t="s">
        <v>237</v>
      </c>
      <c r="D3" s="9" t="s">
        <v>186</v>
      </c>
      <c r="E3" s="9" t="s">
        <v>187</v>
      </c>
      <c r="F3" s="9" t="s">
        <v>188</v>
      </c>
      <c r="G3" s="9" t="s">
        <v>189</v>
      </c>
      <c r="H3" s="9" t="s">
        <v>190</v>
      </c>
      <c r="I3" s="9" t="s">
        <v>191</v>
      </c>
      <c r="J3" s="9" t="s">
        <v>192</v>
      </c>
      <c r="K3" s="9" t="s">
        <v>193</v>
      </c>
      <c r="L3" s="9" t="s">
        <v>194</v>
      </c>
      <c r="M3" s="9" t="s">
        <v>195</v>
      </c>
      <c r="N3" s="9" t="s">
        <v>196</v>
      </c>
      <c r="O3" s="9" t="s">
        <v>197</v>
      </c>
      <c r="P3" s="9" t="s">
        <v>198</v>
      </c>
      <c r="Q3" s="9" t="s">
        <v>199</v>
      </c>
      <c r="R3" s="9" t="s">
        <v>200</v>
      </c>
      <c r="S3" s="9" t="s">
        <v>201</v>
      </c>
      <c r="T3" s="9" t="s">
        <v>202</v>
      </c>
      <c r="X3" t="s">
        <v>238</v>
      </c>
    </row>
    <row r="4" spans="2:24" s="3" customFormat="1" x14ac:dyDescent="0.25">
      <c r="B4" s="9" t="s">
        <v>237</v>
      </c>
      <c r="C4" s="9">
        <f t="shared" ref="C4:T4" si="0">SUM(C5:C657)</f>
        <v>6601710.1600000001</v>
      </c>
      <c r="D4" s="9">
        <f t="shared" si="0"/>
        <v>0</v>
      </c>
      <c r="E4" s="9">
        <f t="shared" si="0"/>
        <v>0</v>
      </c>
      <c r="F4" s="9">
        <f t="shared" si="0"/>
        <v>0</v>
      </c>
      <c r="G4" s="9">
        <f t="shared" si="0"/>
        <v>0</v>
      </c>
      <c r="H4" s="9">
        <f t="shared" si="0"/>
        <v>0</v>
      </c>
      <c r="I4" s="9">
        <f t="shared" si="0"/>
        <v>495572.39000000007</v>
      </c>
      <c r="J4" s="9">
        <f t="shared" si="0"/>
        <v>2378599.0100000002</v>
      </c>
      <c r="K4" s="9">
        <f t="shared" si="0"/>
        <v>2231314.5100000002</v>
      </c>
      <c r="L4" s="9">
        <f t="shared" si="0"/>
        <v>1084081.0399999998</v>
      </c>
      <c r="M4" s="9">
        <f t="shared" si="0"/>
        <v>412143.2099999999</v>
      </c>
      <c r="N4" s="9">
        <f t="shared" si="0"/>
        <v>0</v>
      </c>
      <c r="O4" s="9">
        <f t="shared" si="0"/>
        <v>0</v>
      </c>
      <c r="P4" s="9">
        <f t="shared" si="0"/>
        <v>0</v>
      </c>
      <c r="Q4" s="9">
        <f t="shared" si="0"/>
        <v>0</v>
      </c>
      <c r="R4" s="9">
        <f t="shared" si="0"/>
        <v>0</v>
      </c>
      <c r="S4" s="9">
        <f t="shared" si="0"/>
        <v>0</v>
      </c>
      <c r="T4" s="9">
        <f t="shared" si="0"/>
        <v>0</v>
      </c>
      <c r="X4" t="s">
        <v>241</v>
      </c>
    </row>
    <row r="5" spans="2:24" x14ac:dyDescent="0.25">
      <c r="B5" s="39" t="s">
        <v>203</v>
      </c>
      <c r="C5" s="7">
        <f t="shared" ref="C5" si="1">SUM(D5:T5)</f>
        <v>29678.359999999997</v>
      </c>
      <c r="D5" s="7">
        <f>SUMIFS('1.A-P6 DATA CD-3B ONLY'!AC:AC,'1.A-P6 DATA CD-3B ONLY'!$V:$V,$B5,'1.A-P6 DATA CD-3B ONLY'!$Q:$Q,$X$1,'1.A-P6 DATA CD-3B ONLY'!$O:$O,$X$2,'1.A-P6 DATA CD-3B ONLY'!$G:$G,$X$3)+SUMIFS('1.A-P6 DATA CD-3B ONLY'!AC:AC,'1.A-P6 DATA CD-3B ONLY'!$V:$V,$B5,'1.A-P6 DATA CD-3B ONLY'!$Q:$Q,$X$1,'1.A-P6 DATA CD-3B ONLY'!$O:$O,$X$2,'1.A-P6 DATA CD-3B ONLY'!$U:$U,"&lt;&gt;AWD",'1.A-P6 DATA CD-3B ONLY'!$G:$G,$X$4)+SUMIFS('1.A-P6 DATA CD-3B ONLY'!AC:AC,'1.A-P6 DATA CD-3B ONLY'!$V:$V,$B5,'1.A-P6 DATA CD-3B ONLY'!$Q:$Q,$X$1,'1.A-P6 DATA CD-3B ONLY'!$O:$O,$X$2,'1.A-P6 DATA CD-3B ONLY'!$U:$U,"&lt;&gt;AWD",'1.A-P6 DATA CD-3B ONLY'!$G:$G,$X$5)+SUMIFS('1.A-P6 DATA CD-3B ONLY'!AC:AC,'1.A-P6 DATA CD-3B ONLY'!$V:$V,$B5,'1.A-P6 DATA CD-3B ONLY'!$Q:$Q,$X$1,'1.A-P6 DATA CD-3B ONLY'!$O:$O,$X$2,'1.A-P6 DATA CD-3B ONLY'!$U:$U,"&lt;&gt;AWD",'1.A-P6 DATA CD-3B ONLY'!$G:$G,$X$6)</f>
        <v>0</v>
      </c>
      <c r="E5" s="7">
        <f>SUMIFS('1.A-P6 DATA CD-3B ONLY'!AD:AD,'1.A-P6 DATA CD-3B ONLY'!$V:$V,$B5,'1.A-P6 DATA CD-3B ONLY'!$Q:$Q,$X$1,'1.A-P6 DATA CD-3B ONLY'!$O:$O,$X$2,'1.A-P6 DATA CD-3B ONLY'!$G:$G,$X$3)+SUMIFS('1.A-P6 DATA CD-3B ONLY'!AD:AD,'1.A-P6 DATA CD-3B ONLY'!$V:$V,$B5,'1.A-P6 DATA CD-3B ONLY'!$Q:$Q,$X$1,'1.A-P6 DATA CD-3B ONLY'!$O:$O,$X$2,'1.A-P6 DATA CD-3B ONLY'!$U:$U,"&lt;&gt;AWD",'1.A-P6 DATA CD-3B ONLY'!$G:$G,$X$4)+SUMIFS('1.A-P6 DATA CD-3B ONLY'!AD:AD,'1.A-P6 DATA CD-3B ONLY'!$V:$V,$B5,'1.A-P6 DATA CD-3B ONLY'!$Q:$Q,$X$1,'1.A-P6 DATA CD-3B ONLY'!$O:$O,$X$2,'1.A-P6 DATA CD-3B ONLY'!$U:$U,"&lt;&gt;AWD",'1.A-P6 DATA CD-3B ONLY'!$G:$G,$X$5)+SUMIFS('1.A-P6 DATA CD-3B ONLY'!AD:AD,'1.A-P6 DATA CD-3B ONLY'!$V:$V,$B5,'1.A-P6 DATA CD-3B ONLY'!$Q:$Q,$X$1,'1.A-P6 DATA CD-3B ONLY'!$O:$O,$X$2,'1.A-P6 DATA CD-3B ONLY'!$U:$U,"&lt;&gt;AWD",'1.A-P6 DATA CD-3B ONLY'!$G:$G,$X$6)</f>
        <v>0</v>
      </c>
      <c r="F5" s="7">
        <f>SUMIFS('1.A-P6 DATA CD-3B ONLY'!AE:AE,'1.A-P6 DATA CD-3B ONLY'!$V:$V,$B5,'1.A-P6 DATA CD-3B ONLY'!$Q:$Q,$X$1,'1.A-P6 DATA CD-3B ONLY'!$O:$O,$X$2,'1.A-P6 DATA CD-3B ONLY'!$G:$G,$X$3)+SUMIFS('1.A-P6 DATA CD-3B ONLY'!AE:AE,'1.A-P6 DATA CD-3B ONLY'!$V:$V,$B5,'1.A-P6 DATA CD-3B ONLY'!$Q:$Q,$X$1,'1.A-P6 DATA CD-3B ONLY'!$O:$O,$X$2,'1.A-P6 DATA CD-3B ONLY'!$U:$U,"&lt;&gt;AWD",'1.A-P6 DATA CD-3B ONLY'!$G:$G,$X$4)+SUMIFS('1.A-P6 DATA CD-3B ONLY'!AE:AE,'1.A-P6 DATA CD-3B ONLY'!$V:$V,$B5,'1.A-P6 DATA CD-3B ONLY'!$Q:$Q,$X$1,'1.A-P6 DATA CD-3B ONLY'!$O:$O,$X$2,'1.A-P6 DATA CD-3B ONLY'!$U:$U,"&lt;&gt;AWD",'1.A-P6 DATA CD-3B ONLY'!$G:$G,$X$5)+SUMIFS('1.A-P6 DATA CD-3B ONLY'!AE:AE,'1.A-P6 DATA CD-3B ONLY'!$V:$V,$B5,'1.A-P6 DATA CD-3B ONLY'!$Q:$Q,$X$1,'1.A-P6 DATA CD-3B ONLY'!$O:$O,$X$2,'1.A-P6 DATA CD-3B ONLY'!$U:$U,"&lt;&gt;AWD",'1.A-P6 DATA CD-3B ONLY'!$G:$G,$X$6)</f>
        <v>0</v>
      </c>
      <c r="G5" s="7">
        <f>SUMIFS('1.A-P6 DATA CD-3B ONLY'!AF:AF,'1.A-P6 DATA CD-3B ONLY'!$V:$V,$B5,'1.A-P6 DATA CD-3B ONLY'!$Q:$Q,$X$1,'1.A-P6 DATA CD-3B ONLY'!$O:$O,$X$2,'1.A-P6 DATA CD-3B ONLY'!$G:$G,$X$3)+SUMIFS('1.A-P6 DATA CD-3B ONLY'!AF:AF,'1.A-P6 DATA CD-3B ONLY'!$V:$V,$B5,'1.A-P6 DATA CD-3B ONLY'!$Q:$Q,$X$1,'1.A-P6 DATA CD-3B ONLY'!$O:$O,$X$2,'1.A-P6 DATA CD-3B ONLY'!$U:$U,"&lt;&gt;AWD",'1.A-P6 DATA CD-3B ONLY'!$G:$G,$X$4)+SUMIFS('1.A-P6 DATA CD-3B ONLY'!AF:AF,'1.A-P6 DATA CD-3B ONLY'!$V:$V,$B5,'1.A-P6 DATA CD-3B ONLY'!$Q:$Q,$X$1,'1.A-P6 DATA CD-3B ONLY'!$O:$O,$X$2,'1.A-P6 DATA CD-3B ONLY'!$U:$U,"&lt;&gt;AWD",'1.A-P6 DATA CD-3B ONLY'!$G:$G,$X$5)+SUMIFS('1.A-P6 DATA CD-3B ONLY'!AF:AF,'1.A-P6 DATA CD-3B ONLY'!$V:$V,$B5,'1.A-P6 DATA CD-3B ONLY'!$Q:$Q,$X$1,'1.A-P6 DATA CD-3B ONLY'!$O:$O,$X$2,'1.A-P6 DATA CD-3B ONLY'!$U:$U,"&lt;&gt;AWD",'1.A-P6 DATA CD-3B ONLY'!$G:$G,$X$6)</f>
        <v>0</v>
      </c>
      <c r="H5" s="7">
        <f>SUMIFS('1.A-P6 DATA CD-3B ONLY'!AG:AG,'1.A-P6 DATA CD-3B ONLY'!$V:$V,$B5,'1.A-P6 DATA CD-3B ONLY'!$Q:$Q,$X$1,'1.A-P6 DATA CD-3B ONLY'!$O:$O,$X$2,'1.A-P6 DATA CD-3B ONLY'!$G:$G,$X$3)+SUMIFS('1.A-P6 DATA CD-3B ONLY'!AG:AG,'1.A-P6 DATA CD-3B ONLY'!$V:$V,$B5,'1.A-P6 DATA CD-3B ONLY'!$Q:$Q,$X$1,'1.A-P6 DATA CD-3B ONLY'!$O:$O,$X$2,'1.A-P6 DATA CD-3B ONLY'!$U:$U,"&lt;&gt;AWD",'1.A-P6 DATA CD-3B ONLY'!$G:$G,$X$4)+SUMIFS('1.A-P6 DATA CD-3B ONLY'!AG:AG,'1.A-P6 DATA CD-3B ONLY'!$V:$V,$B5,'1.A-P6 DATA CD-3B ONLY'!$Q:$Q,$X$1,'1.A-P6 DATA CD-3B ONLY'!$O:$O,$X$2,'1.A-P6 DATA CD-3B ONLY'!$U:$U,"&lt;&gt;AWD",'1.A-P6 DATA CD-3B ONLY'!$G:$G,$X$5)+SUMIFS('1.A-P6 DATA CD-3B ONLY'!AG:AG,'1.A-P6 DATA CD-3B ONLY'!$V:$V,$B5,'1.A-P6 DATA CD-3B ONLY'!$Q:$Q,$X$1,'1.A-P6 DATA CD-3B ONLY'!$O:$O,$X$2,'1.A-P6 DATA CD-3B ONLY'!$U:$U,"&lt;&gt;AWD",'1.A-P6 DATA CD-3B ONLY'!$G:$G,$X$6)</f>
        <v>0</v>
      </c>
      <c r="I5" s="7">
        <f>SUMIFS('1.A-P6 DATA CD-3B ONLY'!AH:AH,'1.A-P6 DATA CD-3B ONLY'!$V:$V,$B5,'1.A-P6 DATA CD-3B ONLY'!$Q:$Q,$X$1,'1.A-P6 DATA CD-3B ONLY'!$O:$O,$X$2,'1.A-P6 DATA CD-3B ONLY'!$G:$G,$X$3)+SUMIFS('1.A-P6 DATA CD-3B ONLY'!AH:AH,'1.A-P6 DATA CD-3B ONLY'!$V:$V,$B5,'1.A-P6 DATA CD-3B ONLY'!$Q:$Q,$X$1,'1.A-P6 DATA CD-3B ONLY'!$O:$O,$X$2,'1.A-P6 DATA CD-3B ONLY'!$U:$U,"&lt;&gt;AWD",'1.A-P6 DATA CD-3B ONLY'!$G:$G,$X$4)+SUMIFS('1.A-P6 DATA CD-3B ONLY'!AH:AH,'1.A-P6 DATA CD-3B ONLY'!$V:$V,$B5,'1.A-P6 DATA CD-3B ONLY'!$Q:$Q,$X$1,'1.A-P6 DATA CD-3B ONLY'!$O:$O,$X$2,'1.A-P6 DATA CD-3B ONLY'!$U:$U,"&lt;&gt;AWD",'1.A-P6 DATA CD-3B ONLY'!$G:$G,$X$5)+SUMIFS('1.A-P6 DATA CD-3B ONLY'!AH:AH,'1.A-P6 DATA CD-3B ONLY'!$V:$V,$B5,'1.A-P6 DATA CD-3B ONLY'!$Q:$Q,$X$1,'1.A-P6 DATA CD-3B ONLY'!$O:$O,$X$2,'1.A-P6 DATA CD-3B ONLY'!$U:$U,"&lt;&gt;AWD",'1.A-P6 DATA CD-3B ONLY'!$G:$G,$X$6)</f>
        <v>2143.44</v>
      </c>
      <c r="J5" s="7">
        <f>SUMIFS('1.A-P6 DATA CD-3B ONLY'!AI:AI,'1.A-P6 DATA CD-3B ONLY'!$V:$V,$B5,'1.A-P6 DATA CD-3B ONLY'!$Q:$Q,$X$1,'1.A-P6 DATA CD-3B ONLY'!$O:$O,$X$2,'1.A-P6 DATA CD-3B ONLY'!$G:$G,$X$3)+SUMIFS('1.A-P6 DATA CD-3B ONLY'!AI:AI,'1.A-P6 DATA CD-3B ONLY'!$V:$V,$B5,'1.A-P6 DATA CD-3B ONLY'!$Q:$Q,$X$1,'1.A-P6 DATA CD-3B ONLY'!$O:$O,$X$2,'1.A-P6 DATA CD-3B ONLY'!$U:$U,"&lt;&gt;AWD",'1.A-P6 DATA CD-3B ONLY'!$G:$G,$X$4)+SUMIFS('1.A-P6 DATA CD-3B ONLY'!AI:AI,'1.A-P6 DATA CD-3B ONLY'!$V:$V,$B5,'1.A-P6 DATA CD-3B ONLY'!$Q:$Q,$X$1,'1.A-P6 DATA CD-3B ONLY'!$O:$O,$X$2,'1.A-P6 DATA CD-3B ONLY'!$U:$U,"&lt;&gt;AWD",'1.A-P6 DATA CD-3B ONLY'!$G:$G,$X$5)+SUMIFS('1.A-P6 DATA CD-3B ONLY'!AI:AI,'1.A-P6 DATA CD-3B ONLY'!$V:$V,$B5,'1.A-P6 DATA CD-3B ONLY'!$Q:$Q,$X$1,'1.A-P6 DATA CD-3B ONLY'!$O:$O,$X$2,'1.A-P6 DATA CD-3B ONLY'!$U:$U,"&lt;&gt;AWD",'1.A-P6 DATA CD-3B ONLY'!$G:$G,$X$6)</f>
        <v>27534.92</v>
      </c>
      <c r="K5" s="7">
        <f>SUMIFS('1.A-P6 DATA CD-3B ONLY'!AJ:AJ,'1.A-P6 DATA CD-3B ONLY'!$V:$V,$B5,'1.A-P6 DATA CD-3B ONLY'!$Q:$Q,$X$1,'1.A-P6 DATA CD-3B ONLY'!$O:$O,$X$2,'1.A-P6 DATA CD-3B ONLY'!$G:$G,$X$3)+SUMIFS('1.A-P6 DATA CD-3B ONLY'!AJ:AJ,'1.A-P6 DATA CD-3B ONLY'!$V:$V,$B5,'1.A-P6 DATA CD-3B ONLY'!$Q:$Q,$X$1,'1.A-P6 DATA CD-3B ONLY'!$O:$O,$X$2,'1.A-P6 DATA CD-3B ONLY'!$U:$U,"&lt;&gt;AWD",'1.A-P6 DATA CD-3B ONLY'!$G:$G,$X$4)+SUMIFS('1.A-P6 DATA CD-3B ONLY'!AJ:AJ,'1.A-P6 DATA CD-3B ONLY'!$V:$V,$B5,'1.A-P6 DATA CD-3B ONLY'!$Q:$Q,$X$1,'1.A-P6 DATA CD-3B ONLY'!$O:$O,$X$2,'1.A-P6 DATA CD-3B ONLY'!$U:$U,"&lt;&gt;AWD",'1.A-P6 DATA CD-3B ONLY'!$G:$G,$X$5)+SUMIFS('1.A-P6 DATA CD-3B ONLY'!AJ:AJ,'1.A-P6 DATA CD-3B ONLY'!$V:$V,$B5,'1.A-P6 DATA CD-3B ONLY'!$Q:$Q,$X$1,'1.A-P6 DATA CD-3B ONLY'!$O:$O,$X$2,'1.A-P6 DATA CD-3B ONLY'!$U:$U,"&lt;&gt;AWD",'1.A-P6 DATA CD-3B ONLY'!$G:$G,$X$6)</f>
        <v>0</v>
      </c>
      <c r="L5" s="7">
        <f>SUMIFS('1.A-P6 DATA CD-3B ONLY'!AK:AK,'1.A-P6 DATA CD-3B ONLY'!$V:$V,$B5,'1.A-P6 DATA CD-3B ONLY'!$Q:$Q,$X$1,'1.A-P6 DATA CD-3B ONLY'!$O:$O,$X$2,'1.A-P6 DATA CD-3B ONLY'!$G:$G,$X$3)+SUMIFS('1.A-P6 DATA CD-3B ONLY'!AK:AK,'1.A-P6 DATA CD-3B ONLY'!$V:$V,$B5,'1.A-P6 DATA CD-3B ONLY'!$Q:$Q,$X$1,'1.A-P6 DATA CD-3B ONLY'!$O:$O,$X$2,'1.A-P6 DATA CD-3B ONLY'!$U:$U,"&lt;&gt;AWD",'1.A-P6 DATA CD-3B ONLY'!$G:$G,$X$4)+SUMIFS('1.A-P6 DATA CD-3B ONLY'!AK:AK,'1.A-P6 DATA CD-3B ONLY'!$V:$V,$B5,'1.A-P6 DATA CD-3B ONLY'!$Q:$Q,$X$1,'1.A-P6 DATA CD-3B ONLY'!$O:$O,$X$2,'1.A-P6 DATA CD-3B ONLY'!$U:$U,"&lt;&gt;AWD",'1.A-P6 DATA CD-3B ONLY'!$G:$G,$X$5)+SUMIFS('1.A-P6 DATA CD-3B ONLY'!AK:AK,'1.A-P6 DATA CD-3B ONLY'!$V:$V,$B5,'1.A-P6 DATA CD-3B ONLY'!$Q:$Q,$X$1,'1.A-P6 DATA CD-3B ONLY'!$O:$O,$X$2,'1.A-P6 DATA CD-3B ONLY'!$U:$U,"&lt;&gt;AWD",'1.A-P6 DATA CD-3B ONLY'!$G:$G,$X$6)</f>
        <v>0</v>
      </c>
      <c r="M5" s="7">
        <f>SUMIFS('1.A-P6 DATA CD-3B ONLY'!AL:AL,'1.A-P6 DATA CD-3B ONLY'!$V:$V,$B5,'1.A-P6 DATA CD-3B ONLY'!$Q:$Q,$X$1,'1.A-P6 DATA CD-3B ONLY'!$O:$O,$X$2,'1.A-P6 DATA CD-3B ONLY'!$G:$G,$X$3)+SUMIFS('1.A-P6 DATA CD-3B ONLY'!AL:AL,'1.A-P6 DATA CD-3B ONLY'!$V:$V,$B5,'1.A-P6 DATA CD-3B ONLY'!$Q:$Q,$X$1,'1.A-P6 DATA CD-3B ONLY'!$O:$O,$X$2,'1.A-P6 DATA CD-3B ONLY'!$U:$U,"&lt;&gt;AWD",'1.A-P6 DATA CD-3B ONLY'!$G:$G,$X$4)+SUMIFS('1.A-P6 DATA CD-3B ONLY'!AL:AL,'1.A-P6 DATA CD-3B ONLY'!$V:$V,$B5,'1.A-P6 DATA CD-3B ONLY'!$Q:$Q,$X$1,'1.A-P6 DATA CD-3B ONLY'!$O:$O,$X$2,'1.A-P6 DATA CD-3B ONLY'!$U:$U,"&lt;&gt;AWD",'1.A-P6 DATA CD-3B ONLY'!$G:$G,$X$5)+SUMIFS('1.A-P6 DATA CD-3B ONLY'!AL:AL,'1.A-P6 DATA CD-3B ONLY'!$V:$V,$B5,'1.A-P6 DATA CD-3B ONLY'!$Q:$Q,$X$1,'1.A-P6 DATA CD-3B ONLY'!$O:$O,$X$2,'1.A-P6 DATA CD-3B ONLY'!$U:$U,"&lt;&gt;AWD",'1.A-P6 DATA CD-3B ONLY'!$G:$G,$X$6)</f>
        <v>0</v>
      </c>
      <c r="N5" s="7">
        <f>SUMIFS('1.A-P6 DATA CD-3B ONLY'!AM:AM,'1.A-P6 DATA CD-3B ONLY'!$V:$V,$B5,'1.A-P6 DATA CD-3B ONLY'!$Q:$Q,$X$1,'1.A-P6 DATA CD-3B ONLY'!$O:$O,$X$2,'1.A-P6 DATA CD-3B ONLY'!$G:$G,$X$3)+SUMIFS('1.A-P6 DATA CD-3B ONLY'!AM:AM,'1.A-P6 DATA CD-3B ONLY'!$V:$V,$B5,'1.A-P6 DATA CD-3B ONLY'!$Q:$Q,$X$1,'1.A-P6 DATA CD-3B ONLY'!$O:$O,$X$2,'1.A-P6 DATA CD-3B ONLY'!$U:$U,"&lt;&gt;AWD",'1.A-P6 DATA CD-3B ONLY'!$G:$G,$X$4)+SUMIFS('1.A-P6 DATA CD-3B ONLY'!AM:AM,'1.A-P6 DATA CD-3B ONLY'!$V:$V,$B5,'1.A-P6 DATA CD-3B ONLY'!$Q:$Q,$X$1,'1.A-P6 DATA CD-3B ONLY'!$O:$O,$X$2,'1.A-P6 DATA CD-3B ONLY'!$U:$U,"&lt;&gt;AWD",'1.A-P6 DATA CD-3B ONLY'!$G:$G,$X$5)+SUMIFS('1.A-P6 DATA CD-3B ONLY'!AM:AM,'1.A-P6 DATA CD-3B ONLY'!$V:$V,$B5,'1.A-P6 DATA CD-3B ONLY'!$Q:$Q,$X$1,'1.A-P6 DATA CD-3B ONLY'!$O:$O,$X$2,'1.A-P6 DATA CD-3B ONLY'!$U:$U,"&lt;&gt;AWD",'1.A-P6 DATA CD-3B ONLY'!$G:$G,$X$6)</f>
        <v>0</v>
      </c>
      <c r="O5" s="7">
        <f>SUMIFS('1.A-P6 DATA CD-3B ONLY'!AN:AN,'1.A-P6 DATA CD-3B ONLY'!$V:$V,$B5,'1.A-P6 DATA CD-3B ONLY'!$Q:$Q,$X$1,'1.A-P6 DATA CD-3B ONLY'!$O:$O,$X$2,'1.A-P6 DATA CD-3B ONLY'!$G:$G,$X$3)+SUMIFS('1.A-P6 DATA CD-3B ONLY'!AN:AN,'1.A-P6 DATA CD-3B ONLY'!$V:$V,$B5,'1.A-P6 DATA CD-3B ONLY'!$Q:$Q,$X$1,'1.A-P6 DATA CD-3B ONLY'!$O:$O,$X$2,'1.A-P6 DATA CD-3B ONLY'!$U:$U,"&lt;&gt;AWD",'1.A-P6 DATA CD-3B ONLY'!$G:$G,$X$4)+SUMIFS('1.A-P6 DATA CD-3B ONLY'!AN:AN,'1.A-P6 DATA CD-3B ONLY'!$V:$V,$B5,'1.A-P6 DATA CD-3B ONLY'!$Q:$Q,$X$1,'1.A-P6 DATA CD-3B ONLY'!$O:$O,$X$2,'1.A-P6 DATA CD-3B ONLY'!$U:$U,"&lt;&gt;AWD",'1.A-P6 DATA CD-3B ONLY'!$G:$G,$X$5)+SUMIFS('1.A-P6 DATA CD-3B ONLY'!AN:AN,'1.A-P6 DATA CD-3B ONLY'!$V:$V,$B5,'1.A-P6 DATA CD-3B ONLY'!$Q:$Q,$X$1,'1.A-P6 DATA CD-3B ONLY'!$O:$O,$X$2,'1.A-P6 DATA CD-3B ONLY'!$U:$U,"&lt;&gt;AWD",'1.A-P6 DATA CD-3B ONLY'!$G:$G,$X$6)</f>
        <v>0</v>
      </c>
      <c r="P5" s="7">
        <f>SUMIFS('1.A-P6 DATA CD-3B ONLY'!AO:AO,'1.A-P6 DATA CD-3B ONLY'!$V:$V,$B5,'1.A-P6 DATA CD-3B ONLY'!$Q:$Q,$X$1,'1.A-P6 DATA CD-3B ONLY'!$O:$O,$X$2,'1.A-P6 DATA CD-3B ONLY'!$G:$G,$X$3)+SUMIFS('1.A-P6 DATA CD-3B ONLY'!AO:AO,'1.A-P6 DATA CD-3B ONLY'!$V:$V,$B5,'1.A-P6 DATA CD-3B ONLY'!$Q:$Q,$X$1,'1.A-P6 DATA CD-3B ONLY'!$O:$O,$X$2,'1.A-P6 DATA CD-3B ONLY'!$U:$U,"&lt;&gt;AWD",'1.A-P6 DATA CD-3B ONLY'!$G:$G,$X$4)+SUMIFS('1.A-P6 DATA CD-3B ONLY'!AO:AO,'1.A-P6 DATA CD-3B ONLY'!$V:$V,$B5,'1.A-P6 DATA CD-3B ONLY'!$Q:$Q,$X$1,'1.A-P6 DATA CD-3B ONLY'!$O:$O,$X$2,'1.A-P6 DATA CD-3B ONLY'!$U:$U,"&lt;&gt;AWD",'1.A-P6 DATA CD-3B ONLY'!$G:$G,$X$5)+SUMIFS('1.A-P6 DATA CD-3B ONLY'!AO:AO,'1.A-P6 DATA CD-3B ONLY'!$V:$V,$B5,'1.A-P6 DATA CD-3B ONLY'!$Q:$Q,$X$1,'1.A-P6 DATA CD-3B ONLY'!$O:$O,$X$2,'1.A-P6 DATA CD-3B ONLY'!$U:$U,"&lt;&gt;AWD",'1.A-P6 DATA CD-3B ONLY'!$G:$G,$X$6)</f>
        <v>0</v>
      </c>
      <c r="Q5" s="7">
        <f>SUMIFS('1.A-P6 DATA CD-3B ONLY'!AP:AP,'1.A-P6 DATA CD-3B ONLY'!$V:$V,$B5,'1.A-P6 DATA CD-3B ONLY'!$Q:$Q,$X$1,'1.A-P6 DATA CD-3B ONLY'!$O:$O,$X$2,'1.A-P6 DATA CD-3B ONLY'!$G:$G,$X$3)+SUMIFS('1.A-P6 DATA CD-3B ONLY'!AP:AP,'1.A-P6 DATA CD-3B ONLY'!$V:$V,$B5,'1.A-P6 DATA CD-3B ONLY'!$Q:$Q,$X$1,'1.A-P6 DATA CD-3B ONLY'!$O:$O,$X$2,'1.A-P6 DATA CD-3B ONLY'!$U:$U,"&lt;&gt;AWD",'1.A-P6 DATA CD-3B ONLY'!$G:$G,$X$4)+SUMIFS('1.A-P6 DATA CD-3B ONLY'!AP:AP,'1.A-P6 DATA CD-3B ONLY'!$V:$V,$B5,'1.A-P6 DATA CD-3B ONLY'!$Q:$Q,$X$1,'1.A-P6 DATA CD-3B ONLY'!$O:$O,$X$2,'1.A-P6 DATA CD-3B ONLY'!$U:$U,"&lt;&gt;AWD",'1.A-P6 DATA CD-3B ONLY'!$G:$G,$X$5)+SUMIFS('1.A-P6 DATA CD-3B ONLY'!AP:AP,'1.A-P6 DATA CD-3B ONLY'!$V:$V,$B5,'1.A-P6 DATA CD-3B ONLY'!$Q:$Q,$X$1,'1.A-P6 DATA CD-3B ONLY'!$O:$O,$X$2,'1.A-P6 DATA CD-3B ONLY'!$U:$U,"&lt;&gt;AWD",'1.A-P6 DATA CD-3B ONLY'!$G:$G,$X$6)</f>
        <v>0</v>
      </c>
      <c r="R5" s="7">
        <f>SUMIFS('1.A-P6 DATA CD-3B ONLY'!AQ:AQ,'1.A-P6 DATA CD-3B ONLY'!$V:$V,$B5,'1.A-P6 DATA CD-3B ONLY'!$Q:$Q,$X$1,'1.A-P6 DATA CD-3B ONLY'!$O:$O,$X$2,'1.A-P6 DATA CD-3B ONLY'!$G:$G,$X$3)+SUMIFS('1.A-P6 DATA CD-3B ONLY'!AQ:AQ,'1.A-P6 DATA CD-3B ONLY'!$V:$V,$B5,'1.A-P6 DATA CD-3B ONLY'!$Q:$Q,$X$1,'1.A-P6 DATA CD-3B ONLY'!$O:$O,$X$2,'1.A-P6 DATA CD-3B ONLY'!$U:$U,"&lt;&gt;AWD",'1.A-P6 DATA CD-3B ONLY'!$G:$G,$X$4)+SUMIFS('1.A-P6 DATA CD-3B ONLY'!AQ:AQ,'1.A-P6 DATA CD-3B ONLY'!$V:$V,$B5,'1.A-P6 DATA CD-3B ONLY'!$Q:$Q,$X$1,'1.A-P6 DATA CD-3B ONLY'!$O:$O,$X$2,'1.A-P6 DATA CD-3B ONLY'!$U:$U,"&lt;&gt;AWD",'1.A-P6 DATA CD-3B ONLY'!$G:$G,$X$5)+SUMIFS('1.A-P6 DATA CD-3B ONLY'!AQ:AQ,'1.A-P6 DATA CD-3B ONLY'!$V:$V,$B5,'1.A-P6 DATA CD-3B ONLY'!$Q:$Q,$X$1,'1.A-P6 DATA CD-3B ONLY'!$O:$O,$X$2,'1.A-P6 DATA CD-3B ONLY'!$U:$U,"&lt;&gt;AWD",'1.A-P6 DATA CD-3B ONLY'!$G:$G,$X$6)</f>
        <v>0</v>
      </c>
      <c r="S5" s="7">
        <f>SUMIFS('1.A-P6 DATA CD-3B ONLY'!AR:AR,'1.A-P6 DATA CD-3B ONLY'!$V:$V,$B5,'1.A-P6 DATA CD-3B ONLY'!$Q:$Q,$X$1,'1.A-P6 DATA CD-3B ONLY'!$O:$O,$X$2,'1.A-P6 DATA CD-3B ONLY'!$G:$G,$X$3)+SUMIFS('1.A-P6 DATA CD-3B ONLY'!AR:AR,'1.A-P6 DATA CD-3B ONLY'!$V:$V,$B5,'1.A-P6 DATA CD-3B ONLY'!$Q:$Q,$X$1,'1.A-P6 DATA CD-3B ONLY'!$O:$O,$X$2,'1.A-P6 DATA CD-3B ONLY'!$U:$U,"&lt;&gt;AWD",'1.A-P6 DATA CD-3B ONLY'!$G:$G,$X$4)+SUMIFS('1.A-P6 DATA CD-3B ONLY'!AR:AR,'1.A-P6 DATA CD-3B ONLY'!$V:$V,$B5,'1.A-P6 DATA CD-3B ONLY'!$Q:$Q,$X$1,'1.A-P6 DATA CD-3B ONLY'!$O:$O,$X$2,'1.A-P6 DATA CD-3B ONLY'!$U:$U,"&lt;&gt;AWD",'1.A-P6 DATA CD-3B ONLY'!$G:$G,$X$5)+SUMIFS('1.A-P6 DATA CD-3B ONLY'!AR:AR,'1.A-P6 DATA CD-3B ONLY'!$V:$V,$B5,'1.A-P6 DATA CD-3B ONLY'!$Q:$Q,$X$1,'1.A-P6 DATA CD-3B ONLY'!$O:$O,$X$2,'1.A-P6 DATA CD-3B ONLY'!$U:$U,"&lt;&gt;AWD",'1.A-P6 DATA CD-3B ONLY'!$G:$G,$X$6)</f>
        <v>0</v>
      </c>
      <c r="T5" s="7">
        <f>SUMIFS('1.A-P6 DATA CD-3B ONLY'!AS:AS,'1.A-P6 DATA CD-3B ONLY'!$V:$V,$B5,'1.A-P6 DATA CD-3B ONLY'!$Q:$Q,$X$1,'1.A-P6 DATA CD-3B ONLY'!$O:$O,$X$2,'1.A-P6 DATA CD-3B ONLY'!$G:$G,$X$3)+SUMIFS('1.A-P6 DATA CD-3B ONLY'!AS:AS,'1.A-P6 DATA CD-3B ONLY'!$V:$V,$B5,'1.A-P6 DATA CD-3B ONLY'!$Q:$Q,$X$1,'1.A-P6 DATA CD-3B ONLY'!$O:$O,$X$2,'1.A-P6 DATA CD-3B ONLY'!$U:$U,"&lt;&gt;AWD",'1.A-P6 DATA CD-3B ONLY'!$G:$G,$X$4)+SUMIFS('1.A-P6 DATA CD-3B ONLY'!AS:AS,'1.A-P6 DATA CD-3B ONLY'!$V:$V,$B5,'1.A-P6 DATA CD-3B ONLY'!$Q:$Q,$X$1,'1.A-P6 DATA CD-3B ONLY'!$O:$O,$X$2,'1.A-P6 DATA CD-3B ONLY'!$U:$U,"&lt;&gt;AWD",'1.A-P6 DATA CD-3B ONLY'!$G:$G,$X$5)+SUMIFS('1.A-P6 DATA CD-3B ONLY'!AS:AS,'1.A-P6 DATA CD-3B ONLY'!$V:$V,$B5,'1.A-P6 DATA CD-3B ONLY'!$Q:$Q,$X$1,'1.A-P6 DATA CD-3B ONLY'!$O:$O,$X$2,'1.A-P6 DATA CD-3B ONLY'!$U:$U,"&lt;&gt;AWD",'1.A-P6 DATA CD-3B ONLY'!$G:$G,$X$6)</f>
        <v>0</v>
      </c>
      <c r="X5" t="s">
        <v>242</v>
      </c>
    </row>
    <row r="6" spans="2:24" x14ac:dyDescent="0.25">
      <c r="B6" s="39" t="s">
        <v>204</v>
      </c>
      <c r="C6" s="7">
        <f t="shared" ref="C6:C36" si="2">SUM(D6:T6)</f>
        <v>11870.099999999999</v>
      </c>
      <c r="D6" s="7">
        <f>SUMIFS('1.A-P6 DATA CD-3B ONLY'!AC:AC,'1.A-P6 DATA CD-3B ONLY'!$V:$V,$B6,'1.A-P6 DATA CD-3B ONLY'!$Q:$Q,$X$1,'1.A-P6 DATA CD-3B ONLY'!$O:$O,$X$2,'1.A-P6 DATA CD-3B ONLY'!$G:$G,$X$3)+SUMIFS('1.A-P6 DATA CD-3B ONLY'!AC:AC,'1.A-P6 DATA CD-3B ONLY'!$V:$V,$B6,'1.A-P6 DATA CD-3B ONLY'!$Q:$Q,$X$1,'1.A-P6 DATA CD-3B ONLY'!$O:$O,$X$2,'1.A-P6 DATA CD-3B ONLY'!$U:$U,"&lt;&gt;AWD",'1.A-P6 DATA CD-3B ONLY'!$G:$G,$X$4)+SUMIFS('1.A-P6 DATA CD-3B ONLY'!AC:AC,'1.A-P6 DATA CD-3B ONLY'!$V:$V,$B6,'1.A-P6 DATA CD-3B ONLY'!$Q:$Q,$X$1,'1.A-P6 DATA CD-3B ONLY'!$O:$O,$X$2,'1.A-P6 DATA CD-3B ONLY'!$U:$U,"&lt;&gt;AWD",'1.A-P6 DATA CD-3B ONLY'!$G:$G,$X$5)+SUMIFS('1.A-P6 DATA CD-3B ONLY'!AC:AC,'1.A-P6 DATA CD-3B ONLY'!$V:$V,$B6,'1.A-P6 DATA CD-3B ONLY'!$Q:$Q,$X$1,'1.A-P6 DATA CD-3B ONLY'!$O:$O,$X$2,'1.A-P6 DATA CD-3B ONLY'!$U:$U,"&lt;&gt;AWD",'1.A-P6 DATA CD-3B ONLY'!$G:$G,$X$6)</f>
        <v>0</v>
      </c>
      <c r="E6" s="7">
        <f>SUMIFS('1.A-P6 DATA CD-3B ONLY'!AD:AD,'1.A-P6 DATA CD-3B ONLY'!$V:$V,$B6,'1.A-P6 DATA CD-3B ONLY'!$Q:$Q,$X$1,'1.A-P6 DATA CD-3B ONLY'!$O:$O,$X$2,'1.A-P6 DATA CD-3B ONLY'!$G:$G,$X$3)+SUMIFS('1.A-P6 DATA CD-3B ONLY'!AD:AD,'1.A-P6 DATA CD-3B ONLY'!$V:$V,$B6,'1.A-P6 DATA CD-3B ONLY'!$Q:$Q,$X$1,'1.A-P6 DATA CD-3B ONLY'!$O:$O,$X$2,'1.A-P6 DATA CD-3B ONLY'!$U:$U,"&lt;&gt;AWD",'1.A-P6 DATA CD-3B ONLY'!$G:$G,$X$4)+SUMIFS('1.A-P6 DATA CD-3B ONLY'!AD:AD,'1.A-P6 DATA CD-3B ONLY'!$V:$V,$B6,'1.A-P6 DATA CD-3B ONLY'!$Q:$Q,$X$1,'1.A-P6 DATA CD-3B ONLY'!$O:$O,$X$2,'1.A-P6 DATA CD-3B ONLY'!$U:$U,"&lt;&gt;AWD",'1.A-P6 DATA CD-3B ONLY'!$G:$G,$X$5)+SUMIFS('1.A-P6 DATA CD-3B ONLY'!AD:AD,'1.A-P6 DATA CD-3B ONLY'!$V:$V,$B6,'1.A-P6 DATA CD-3B ONLY'!$Q:$Q,$X$1,'1.A-P6 DATA CD-3B ONLY'!$O:$O,$X$2,'1.A-P6 DATA CD-3B ONLY'!$U:$U,"&lt;&gt;AWD",'1.A-P6 DATA CD-3B ONLY'!$G:$G,$X$6)</f>
        <v>0</v>
      </c>
      <c r="F6" s="7">
        <f>SUMIFS('1.A-P6 DATA CD-3B ONLY'!AE:AE,'1.A-P6 DATA CD-3B ONLY'!$V:$V,$B6,'1.A-P6 DATA CD-3B ONLY'!$Q:$Q,$X$1,'1.A-P6 DATA CD-3B ONLY'!$O:$O,$X$2,'1.A-P6 DATA CD-3B ONLY'!$G:$G,$X$3)+SUMIFS('1.A-P6 DATA CD-3B ONLY'!AE:AE,'1.A-P6 DATA CD-3B ONLY'!$V:$V,$B6,'1.A-P6 DATA CD-3B ONLY'!$Q:$Q,$X$1,'1.A-P6 DATA CD-3B ONLY'!$O:$O,$X$2,'1.A-P6 DATA CD-3B ONLY'!$U:$U,"&lt;&gt;AWD",'1.A-P6 DATA CD-3B ONLY'!$G:$G,$X$4)+SUMIFS('1.A-P6 DATA CD-3B ONLY'!AE:AE,'1.A-P6 DATA CD-3B ONLY'!$V:$V,$B6,'1.A-P6 DATA CD-3B ONLY'!$Q:$Q,$X$1,'1.A-P6 DATA CD-3B ONLY'!$O:$O,$X$2,'1.A-P6 DATA CD-3B ONLY'!$U:$U,"&lt;&gt;AWD",'1.A-P6 DATA CD-3B ONLY'!$G:$G,$X$5)+SUMIFS('1.A-P6 DATA CD-3B ONLY'!AE:AE,'1.A-P6 DATA CD-3B ONLY'!$V:$V,$B6,'1.A-P6 DATA CD-3B ONLY'!$Q:$Q,$X$1,'1.A-P6 DATA CD-3B ONLY'!$O:$O,$X$2,'1.A-P6 DATA CD-3B ONLY'!$U:$U,"&lt;&gt;AWD",'1.A-P6 DATA CD-3B ONLY'!$G:$G,$X$6)</f>
        <v>0</v>
      </c>
      <c r="G6" s="7">
        <f>SUMIFS('1.A-P6 DATA CD-3B ONLY'!AF:AF,'1.A-P6 DATA CD-3B ONLY'!$V:$V,$B6,'1.A-P6 DATA CD-3B ONLY'!$Q:$Q,$X$1,'1.A-P6 DATA CD-3B ONLY'!$O:$O,$X$2,'1.A-P6 DATA CD-3B ONLY'!$G:$G,$X$3)+SUMIFS('1.A-P6 DATA CD-3B ONLY'!AF:AF,'1.A-P6 DATA CD-3B ONLY'!$V:$V,$B6,'1.A-P6 DATA CD-3B ONLY'!$Q:$Q,$X$1,'1.A-P6 DATA CD-3B ONLY'!$O:$O,$X$2,'1.A-P6 DATA CD-3B ONLY'!$U:$U,"&lt;&gt;AWD",'1.A-P6 DATA CD-3B ONLY'!$G:$G,$X$4)+SUMIFS('1.A-P6 DATA CD-3B ONLY'!AF:AF,'1.A-P6 DATA CD-3B ONLY'!$V:$V,$B6,'1.A-P6 DATA CD-3B ONLY'!$Q:$Q,$X$1,'1.A-P6 DATA CD-3B ONLY'!$O:$O,$X$2,'1.A-P6 DATA CD-3B ONLY'!$U:$U,"&lt;&gt;AWD",'1.A-P6 DATA CD-3B ONLY'!$G:$G,$X$5)+SUMIFS('1.A-P6 DATA CD-3B ONLY'!AF:AF,'1.A-P6 DATA CD-3B ONLY'!$V:$V,$B6,'1.A-P6 DATA CD-3B ONLY'!$Q:$Q,$X$1,'1.A-P6 DATA CD-3B ONLY'!$O:$O,$X$2,'1.A-P6 DATA CD-3B ONLY'!$U:$U,"&lt;&gt;AWD",'1.A-P6 DATA CD-3B ONLY'!$G:$G,$X$6)</f>
        <v>0</v>
      </c>
      <c r="H6" s="7">
        <f>SUMIFS('1.A-P6 DATA CD-3B ONLY'!AG:AG,'1.A-P6 DATA CD-3B ONLY'!$V:$V,$B6,'1.A-P6 DATA CD-3B ONLY'!$Q:$Q,$X$1,'1.A-P6 DATA CD-3B ONLY'!$O:$O,$X$2,'1.A-P6 DATA CD-3B ONLY'!$G:$G,$X$3)+SUMIFS('1.A-P6 DATA CD-3B ONLY'!AG:AG,'1.A-P6 DATA CD-3B ONLY'!$V:$V,$B6,'1.A-P6 DATA CD-3B ONLY'!$Q:$Q,$X$1,'1.A-P6 DATA CD-3B ONLY'!$O:$O,$X$2,'1.A-P6 DATA CD-3B ONLY'!$U:$U,"&lt;&gt;AWD",'1.A-P6 DATA CD-3B ONLY'!$G:$G,$X$4)+SUMIFS('1.A-P6 DATA CD-3B ONLY'!AG:AG,'1.A-P6 DATA CD-3B ONLY'!$V:$V,$B6,'1.A-P6 DATA CD-3B ONLY'!$Q:$Q,$X$1,'1.A-P6 DATA CD-3B ONLY'!$O:$O,$X$2,'1.A-P6 DATA CD-3B ONLY'!$U:$U,"&lt;&gt;AWD",'1.A-P6 DATA CD-3B ONLY'!$G:$G,$X$5)+SUMIFS('1.A-P6 DATA CD-3B ONLY'!AG:AG,'1.A-P6 DATA CD-3B ONLY'!$V:$V,$B6,'1.A-P6 DATA CD-3B ONLY'!$Q:$Q,$X$1,'1.A-P6 DATA CD-3B ONLY'!$O:$O,$X$2,'1.A-P6 DATA CD-3B ONLY'!$U:$U,"&lt;&gt;AWD",'1.A-P6 DATA CD-3B ONLY'!$G:$G,$X$6)</f>
        <v>0</v>
      </c>
      <c r="I6" s="7">
        <f>SUMIFS('1.A-P6 DATA CD-3B ONLY'!AH:AH,'1.A-P6 DATA CD-3B ONLY'!$V:$V,$B6,'1.A-P6 DATA CD-3B ONLY'!$Q:$Q,$X$1,'1.A-P6 DATA CD-3B ONLY'!$O:$O,$X$2,'1.A-P6 DATA CD-3B ONLY'!$G:$G,$X$3)+SUMIFS('1.A-P6 DATA CD-3B ONLY'!AH:AH,'1.A-P6 DATA CD-3B ONLY'!$V:$V,$B6,'1.A-P6 DATA CD-3B ONLY'!$Q:$Q,$X$1,'1.A-P6 DATA CD-3B ONLY'!$O:$O,$X$2,'1.A-P6 DATA CD-3B ONLY'!$U:$U,"&lt;&gt;AWD",'1.A-P6 DATA CD-3B ONLY'!$G:$G,$X$4)+SUMIFS('1.A-P6 DATA CD-3B ONLY'!AH:AH,'1.A-P6 DATA CD-3B ONLY'!$V:$V,$B6,'1.A-P6 DATA CD-3B ONLY'!$Q:$Q,$X$1,'1.A-P6 DATA CD-3B ONLY'!$O:$O,$X$2,'1.A-P6 DATA CD-3B ONLY'!$U:$U,"&lt;&gt;AWD",'1.A-P6 DATA CD-3B ONLY'!$G:$G,$X$5)+SUMIFS('1.A-P6 DATA CD-3B ONLY'!AH:AH,'1.A-P6 DATA CD-3B ONLY'!$V:$V,$B6,'1.A-P6 DATA CD-3B ONLY'!$Q:$Q,$X$1,'1.A-P6 DATA CD-3B ONLY'!$O:$O,$X$2,'1.A-P6 DATA CD-3B ONLY'!$U:$U,"&lt;&gt;AWD",'1.A-P6 DATA CD-3B ONLY'!$G:$G,$X$6)</f>
        <v>0</v>
      </c>
      <c r="J6" s="7">
        <f>SUMIFS('1.A-P6 DATA CD-3B ONLY'!AI:AI,'1.A-P6 DATA CD-3B ONLY'!$V:$V,$B6,'1.A-P6 DATA CD-3B ONLY'!$Q:$Q,$X$1,'1.A-P6 DATA CD-3B ONLY'!$O:$O,$X$2,'1.A-P6 DATA CD-3B ONLY'!$G:$G,$X$3)+SUMIFS('1.A-P6 DATA CD-3B ONLY'!AI:AI,'1.A-P6 DATA CD-3B ONLY'!$V:$V,$B6,'1.A-P6 DATA CD-3B ONLY'!$Q:$Q,$X$1,'1.A-P6 DATA CD-3B ONLY'!$O:$O,$X$2,'1.A-P6 DATA CD-3B ONLY'!$U:$U,"&lt;&gt;AWD",'1.A-P6 DATA CD-3B ONLY'!$G:$G,$X$4)+SUMIFS('1.A-P6 DATA CD-3B ONLY'!AI:AI,'1.A-P6 DATA CD-3B ONLY'!$V:$V,$B6,'1.A-P6 DATA CD-3B ONLY'!$Q:$Q,$X$1,'1.A-P6 DATA CD-3B ONLY'!$O:$O,$X$2,'1.A-P6 DATA CD-3B ONLY'!$U:$U,"&lt;&gt;AWD",'1.A-P6 DATA CD-3B ONLY'!$G:$G,$X$5)+SUMIFS('1.A-P6 DATA CD-3B ONLY'!AI:AI,'1.A-P6 DATA CD-3B ONLY'!$V:$V,$B6,'1.A-P6 DATA CD-3B ONLY'!$Q:$Q,$X$1,'1.A-P6 DATA CD-3B ONLY'!$O:$O,$X$2,'1.A-P6 DATA CD-3B ONLY'!$U:$U,"&lt;&gt;AWD",'1.A-P6 DATA CD-3B ONLY'!$G:$G,$X$6)</f>
        <v>5007.7</v>
      </c>
      <c r="K6" s="7">
        <f>SUMIFS('1.A-P6 DATA CD-3B ONLY'!AJ:AJ,'1.A-P6 DATA CD-3B ONLY'!$V:$V,$B6,'1.A-P6 DATA CD-3B ONLY'!$Q:$Q,$X$1,'1.A-P6 DATA CD-3B ONLY'!$O:$O,$X$2,'1.A-P6 DATA CD-3B ONLY'!$G:$G,$X$3)+SUMIFS('1.A-P6 DATA CD-3B ONLY'!AJ:AJ,'1.A-P6 DATA CD-3B ONLY'!$V:$V,$B6,'1.A-P6 DATA CD-3B ONLY'!$Q:$Q,$X$1,'1.A-P6 DATA CD-3B ONLY'!$O:$O,$X$2,'1.A-P6 DATA CD-3B ONLY'!$U:$U,"&lt;&gt;AWD",'1.A-P6 DATA CD-3B ONLY'!$G:$G,$X$4)+SUMIFS('1.A-P6 DATA CD-3B ONLY'!AJ:AJ,'1.A-P6 DATA CD-3B ONLY'!$V:$V,$B6,'1.A-P6 DATA CD-3B ONLY'!$Q:$Q,$X$1,'1.A-P6 DATA CD-3B ONLY'!$O:$O,$X$2,'1.A-P6 DATA CD-3B ONLY'!$U:$U,"&lt;&gt;AWD",'1.A-P6 DATA CD-3B ONLY'!$G:$G,$X$5)+SUMIFS('1.A-P6 DATA CD-3B ONLY'!AJ:AJ,'1.A-P6 DATA CD-3B ONLY'!$V:$V,$B6,'1.A-P6 DATA CD-3B ONLY'!$Q:$Q,$X$1,'1.A-P6 DATA CD-3B ONLY'!$O:$O,$X$2,'1.A-P6 DATA CD-3B ONLY'!$U:$U,"&lt;&gt;AWD",'1.A-P6 DATA CD-3B ONLY'!$G:$G,$X$6)</f>
        <v>6862.4</v>
      </c>
      <c r="L6" s="7">
        <f>SUMIFS('1.A-P6 DATA CD-3B ONLY'!AK:AK,'1.A-P6 DATA CD-3B ONLY'!$V:$V,$B6,'1.A-P6 DATA CD-3B ONLY'!$Q:$Q,$X$1,'1.A-P6 DATA CD-3B ONLY'!$O:$O,$X$2,'1.A-P6 DATA CD-3B ONLY'!$G:$G,$X$3)+SUMIFS('1.A-P6 DATA CD-3B ONLY'!AK:AK,'1.A-P6 DATA CD-3B ONLY'!$V:$V,$B6,'1.A-P6 DATA CD-3B ONLY'!$Q:$Q,$X$1,'1.A-P6 DATA CD-3B ONLY'!$O:$O,$X$2,'1.A-P6 DATA CD-3B ONLY'!$U:$U,"&lt;&gt;AWD",'1.A-P6 DATA CD-3B ONLY'!$G:$G,$X$4)+SUMIFS('1.A-P6 DATA CD-3B ONLY'!AK:AK,'1.A-P6 DATA CD-3B ONLY'!$V:$V,$B6,'1.A-P6 DATA CD-3B ONLY'!$Q:$Q,$X$1,'1.A-P6 DATA CD-3B ONLY'!$O:$O,$X$2,'1.A-P6 DATA CD-3B ONLY'!$U:$U,"&lt;&gt;AWD",'1.A-P6 DATA CD-3B ONLY'!$G:$G,$X$5)+SUMIFS('1.A-P6 DATA CD-3B ONLY'!AK:AK,'1.A-P6 DATA CD-3B ONLY'!$V:$V,$B6,'1.A-P6 DATA CD-3B ONLY'!$Q:$Q,$X$1,'1.A-P6 DATA CD-3B ONLY'!$O:$O,$X$2,'1.A-P6 DATA CD-3B ONLY'!$U:$U,"&lt;&gt;AWD",'1.A-P6 DATA CD-3B ONLY'!$G:$G,$X$6)</f>
        <v>0</v>
      </c>
      <c r="M6" s="7">
        <f>SUMIFS('1.A-P6 DATA CD-3B ONLY'!AL:AL,'1.A-P6 DATA CD-3B ONLY'!$V:$V,$B6,'1.A-P6 DATA CD-3B ONLY'!$Q:$Q,$X$1,'1.A-P6 DATA CD-3B ONLY'!$O:$O,$X$2,'1.A-P6 DATA CD-3B ONLY'!$G:$G,$X$3)+SUMIFS('1.A-P6 DATA CD-3B ONLY'!AL:AL,'1.A-P6 DATA CD-3B ONLY'!$V:$V,$B6,'1.A-P6 DATA CD-3B ONLY'!$Q:$Q,$X$1,'1.A-P6 DATA CD-3B ONLY'!$O:$O,$X$2,'1.A-P6 DATA CD-3B ONLY'!$U:$U,"&lt;&gt;AWD",'1.A-P6 DATA CD-3B ONLY'!$G:$G,$X$4)+SUMIFS('1.A-P6 DATA CD-3B ONLY'!AL:AL,'1.A-P6 DATA CD-3B ONLY'!$V:$V,$B6,'1.A-P6 DATA CD-3B ONLY'!$Q:$Q,$X$1,'1.A-P6 DATA CD-3B ONLY'!$O:$O,$X$2,'1.A-P6 DATA CD-3B ONLY'!$U:$U,"&lt;&gt;AWD",'1.A-P6 DATA CD-3B ONLY'!$G:$G,$X$5)+SUMIFS('1.A-P6 DATA CD-3B ONLY'!AL:AL,'1.A-P6 DATA CD-3B ONLY'!$V:$V,$B6,'1.A-P6 DATA CD-3B ONLY'!$Q:$Q,$X$1,'1.A-P6 DATA CD-3B ONLY'!$O:$O,$X$2,'1.A-P6 DATA CD-3B ONLY'!$U:$U,"&lt;&gt;AWD",'1.A-P6 DATA CD-3B ONLY'!$G:$G,$X$6)</f>
        <v>0</v>
      </c>
      <c r="N6" s="7">
        <f>SUMIFS('1.A-P6 DATA CD-3B ONLY'!AM:AM,'1.A-P6 DATA CD-3B ONLY'!$V:$V,$B6,'1.A-P6 DATA CD-3B ONLY'!$Q:$Q,$X$1,'1.A-P6 DATA CD-3B ONLY'!$O:$O,$X$2,'1.A-P6 DATA CD-3B ONLY'!$G:$G,$X$3)+SUMIFS('1.A-P6 DATA CD-3B ONLY'!AM:AM,'1.A-P6 DATA CD-3B ONLY'!$V:$V,$B6,'1.A-P6 DATA CD-3B ONLY'!$Q:$Q,$X$1,'1.A-P6 DATA CD-3B ONLY'!$O:$O,$X$2,'1.A-P6 DATA CD-3B ONLY'!$U:$U,"&lt;&gt;AWD",'1.A-P6 DATA CD-3B ONLY'!$G:$G,$X$4)+SUMIFS('1.A-P6 DATA CD-3B ONLY'!AM:AM,'1.A-P6 DATA CD-3B ONLY'!$V:$V,$B6,'1.A-P6 DATA CD-3B ONLY'!$Q:$Q,$X$1,'1.A-P6 DATA CD-3B ONLY'!$O:$O,$X$2,'1.A-P6 DATA CD-3B ONLY'!$U:$U,"&lt;&gt;AWD",'1.A-P6 DATA CD-3B ONLY'!$G:$G,$X$5)+SUMIFS('1.A-P6 DATA CD-3B ONLY'!AM:AM,'1.A-P6 DATA CD-3B ONLY'!$V:$V,$B6,'1.A-P6 DATA CD-3B ONLY'!$Q:$Q,$X$1,'1.A-P6 DATA CD-3B ONLY'!$O:$O,$X$2,'1.A-P6 DATA CD-3B ONLY'!$U:$U,"&lt;&gt;AWD",'1.A-P6 DATA CD-3B ONLY'!$G:$G,$X$6)</f>
        <v>0</v>
      </c>
      <c r="O6" s="7">
        <f>SUMIFS('1.A-P6 DATA CD-3B ONLY'!AN:AN,'1.A-P6 DATA CD-3B ONLY'!$V:$V,$B6,'1.A-P6 DATA CD-3B ONLY'!$Q:$Q,$X$1,'1.A-P6 DATA CD-3B ONLY'!$O:$O,$X$2,'1.A-P6 DATA CD-3B ONLY'!$G:$G,$X$3)+SUMIFS('1.A-P6 DATA CD-3B ONLY'!AN:AN,'1.A-P6 DATA CD-3B ONLY'!$V:$V,$B6,'1.A-P6 DATA CD-3B ONLY'!$Q:$Q,$X$1,'1.A-P6 DATA CD-3B ONLY'!$O:$O,$X$2,'1.A-P6 DATA CD-3B ONLY'!$U:$U,"&lt;&gt;AWD",'1.A-P6 DATA CD-3B ONLY'!$G:$G,$X$4)+SUMIFS('1.A-P6 DATA CD-3B ONLY'!AN:AN,'1.A-P6 DATA CD-3B ONLY'!$V:$V,$B6,'1.A-P6 DATA CD-3B ONLY'!$Q:$Q,$X$1,'1.A-P6 DATA CD-3B ONLY'!$O:$O,$X$2,'1.A-P6 DATA CD-3B ONLY'!$U:$U,"&lt;&gt;AWD",'1.A-P6 DATA CD-3B ONLY'!$G:$G,$X$5)+SUMIFS('1.A-P6 DATA CD-3B ONLY'!AN:AN,'1.A-P6 DATA CD-3B ONLY'!$V:$V,$B6,'1.A-P6 DATA CD-3B ONLY'!$Q:$Q,$X$1,'1.A-P6 DATA CD-3B ONLY'!$O:$O,$X$2,'1.A-P6 DATA CD-3B ONLY'!$U:$U,"&lt;&gt;AWD",'1.A-P6 DATA CD-3B ONLY'!$G:$G,$X$6)</f>
        <v>0</v>
      </c>
      <c r="P6" s="7">
        <f>SUMIFS('1.A-P6 DATA CD-3B ONLY'!AO:AO,'1.A-P6 DATA CD-3B ONLY'!$V:$V,$B6,'1.A-P6 DATA CD-3B ONLY'!$Q:$Q,$X$1,'1.A-P6 DATA CD-3B ONLY'!$O:$O,$X$2,'1.A-P6 DATA CD-3B ONLY'!$G:$G,$X$3)+SUMIFS('1.A-P6 DATA CD-3B ONLY'!AO:AO,'1.A-P6 DATA CD-3B ONLY'!$V:$V,$B6,'1.A-P6 DATA CD-3B ONLY'!$Q:$Q,$X$1,'1.A-P6 DATA CD-3B ONLY'!$O:$O,$X$2,'1.A-P6 DATA CD-3B ONLY'!$U:$U,"&lt;&gt;AWD",'1.A-P6 DATA CD-3B ONLY'!$G:$G,$X$4)+SUMIFS('1.A-P6 DATA CD-3B ONLY'!AO:AO,'1.A-P6 DATA CD-3B ONLY'!$V:$V,$B6,'1.A-P6 DATA CD-3B ONLY'!$Q:$Q,$X$1,'1.A-P6 DATA CD-3B ONLY'!$O:$O,$X$2,'1.A-P6 DATA CD-3B ONLY'!$U:$U,"&lt;&gt;AWD",'1.A-P6 DATA CD-3B ONLY'!$G:$G,$X$5)+SUMIFS('1.A-P6 DATA CD-3B ONLY'!AO:AO,'1.A-P6 DATA CD-3B ONLY'!$V:$V,$B6,'1.A-P6 DATA CD-3B ONLY'!$Q:$Q,$X$1,'1.A-P6 DATA CD-3B ONLY'!$O:$O,$X$2,'1.A-P6 DATA CD-3B ONLY'!$U:$U,"&lt;&gt;AWD",'1.A-P6 DATA CD-3B ONLY'!$G:$G,$X$6)</f>
        <v>0</v>
      </c>
      <c r="Q6" s="7">
        <f>SUMIFS('1.A-P6 DATA CD-3B ONLY'!AP:AP,'1.A-P6 DATA CD-3B ONLY'!$V:$V,$B6,'1.A-P6 DATA CD-3B ONLY'!$Q:$Q,$X$1,'1.A-P6 DATA CD-3B ONLY'!$O:$O,$X$2,'1.A-P6 DATA CD-3B ONLY'!$G:$G,$X$3)+SUMIFS('1.A-P6 DATA CD-3B ONLY'!AP:AP,'1.A-P6 DATA CD-3B ONLY'!$V:$V,$B6,'1.A-P6 DATA CD-3B ONLY'!$Q:$Q,$X$1,'1.A-P6 DATA CD-3B ONLY'!$O:$O,$X$2,'1.A-P6 DATA CD-3B ONLY'!$U:$U,"&lt;&gt;AWD",'1.A-P6 DATA CD-3B ONLY'!$G:$G,$X$4)+SUMIFS('1.A-P6 DATA CD-3B ONLY'!AP:AP,'1.A-P6 DATA CD-3B ONLY'!$V:$V,$B6,'1.A-P6 DATA CD-3B ONLY'!$Q:$Q,$X$1,'1.A-P6 DATA CD-3B ONLY'!$O:$O,$X$2,'1.A-P6 DATA CD-3B ONLY'!$U:$U,"&lt;&gt;AWD",'1.A-P6 DATA CD-3B ONLY'!$G:$G,$X$5)+SUMIFS('1.A-P6 DATA CD-3B ONLY'!AP:AP,'1.A-P6 DATA CD-3B ONLY'!$V:$V,$B6,'1.A-P6 DATA CD-3B ONLY'!$Q:$Q,$X$1,'1.A-P6 DATA CD-3B ONLY'!$O:$O,$X$2,'1.A-P6 DATA CD-3B ONLY'!$U:$U,"&lt;&gt;AWD",'1.A-P6 DATA CD-3B ONLY'!$G:$G,$X$6)</f>
        <v>0</v>
      </c>
      <c r="R6" s="7">
        <f>SUMIFS('1.A-P6 DATA CD-3B ONLY'!AQ:AQ,'1.A-P6 DATA CD-3B ONLY'!$V:$V,$B6,'1.A-P6 DATA CD-3B ONLY'!$Q:$Q,$X$1,'1.A-P6 DATA CD-3B ONLY'!$O:$O,$X$2,'1.A-P6 DATA CD-3B ONLY'!$G:$G,$X$3)+SUMIFS('1.A-P6 DATA CD-3B ONLY'!AQ:AQ,'1.A-P6 DATA CD-3B ONLY'!$V:$V,$B6,'1.A-P6 DATA CD-3B ONLY'!$Q:$Q,$X$1,'1.A-P6 DATA CD-3B ONLY'!$O:$O,$X$2,'1.A-P6 DATA CD-3B ONLY'!$U:$U,"&lt;&gt;AWD",'1.A-P6 DATA CD-3B ONLY'!$G:$G,$X$4)+SUMIFS('1.A-P6 DATA CD-3B ONLY'!AQ:AQ,'1.A-P6 DATA CD-3B ONLY'!$V:$V,$B6,'1.A-P6 DATA CD-3B ONLY'!$Q:$Q,$X$1,'1.A-P6 DATA CD-3B ONLY'!$O:$O,$X$2,'1.A-P6 DATA CD-3B ONLY'!$U:$U,"&lt;&gt;AWD",'1.A-P6 DATA CD-3B ONLY'!$G:$G,$X$5)+SUMIFS('1.A-P6 DATA CD-3B ONLY'!AQ:AQ,'1.A-P6 DATA CD-3B ONLY'!$V:$V,$B6,'1.A-P6 DATA CD-3B ONLY'!$Q:$Q,$X$1,'1.A-P6 DATA CD-3B ONLY'!$O:$O,$X$2,'1.A-P6 DATA CD-3B ONLY'!$U:$U,"&lt;&gt;AWD",'1.A-P6 DATA CD-3B ONLY'!$G:$G,$X$6)</f>
        <v>0</v>
      </c>
      <c r="S6" s="7">
        <f>SUMIFS('1.A-P6 DATA CD-3B ONLY'!AR:AR,'1.A-P6 DATA CD-3B ONLY'!$V:$V,$B6,'1.A-P6 DATA CD-3B ONLY'!$Q:$Q,$X$1,'1.A-P6 DATA CD-3B ONLY'!$O:$O,$X$2,'1.A-P6 DATA CD-3B ONLY'!$G:$G,$X$3)+SUMIFS('1.A-P6 DATA CD-3B ONLY'!AR:AR,'1.A-P6 DATA CD-3B ONLY'!$V:$V,$B6,'1.A-P6 DATA CD-3B ONLY'!$Q:$Q,$X$1,'1.A-P6 DATA CD-3B ONLY'!$O:$O,$X$2,'1.A-P6 DATA CD-3B ONLY'!$U:$U,"&lt;&gt;AWD",'1.A-P6 DATA CD-3B ONLY'!$G:$G,$X$4)+SUMIFS('1.A-P6 DATA CD-3B ONLY'!AR:AR,'1.A-P6 DATA CD-3B ONLY'!$V:$V,$B6,'1.A-P6 DATA CD-3B ONLY'!$Q:$Q,$X$1,'1.A-P6 DATA CD-3B ONLY'!$O:$O,$X$2,'1.A-P6 DATA CD-3B ONLY'!$U:$U,"&lt;&gt;AWD",'1.A-P6 DATA CD-3B ONLY'!$G:$G,$X$5)+SUMIFS('1.A-P6 DATA CD-3B ONLY'!AR:AR,'1.A-P6 DATA CD-3B ONLY'!$V:$V,$B6,'1.A-P6 DATA CD-3B ONLY'!$Q:$Q,$X$1,'1.A-P6 DATA CD-3B ONLY'!$O:$O,$X$2,'1.A-P6 DATA CD-3B ONLY'!$U:$U,"&lt;&gt;AWD",'1.A-P6 DATA CD-3B ONLY'!$G:$G,$X$6)</f>
        <v>0</v>
      </c>
      <c r="T6" s="7">
        <f>SUMIFS('1.A-P6 DATA CD-3B ONLY'!AS:AS,'1.A-P6 DATA CD-3B ONLY'!$V:$V,$B6,'1.A-P6 DATA CD-3B ONLY'!$Q:$Q,$X$1,'1.A-P6 DATA CD-3B ONLY'!$O:$O,$X$2,'1.A-P6 DATA CD-3B ONLY'!$G:$G,$X$3)+SUMIFS('1.A-P6 DATA CD-3B ONLY'!AS:AS,'1.A-P6 DATA CD-3B ONLY'!$V:$V,$B6,'1.A-P6 DATA CD-3B ONLY'!$Q:$Q,$X$1,'1.A-P6 DATA CD-3B ONLY'!$O:$O,$X$2,'1.A-P6 DATA CD-3B ONLY'!$U:$U,"&lt;&gt;AWD",'1.A-P6 DATA CD-3B ONLY'!$G:$G,$X$4)+SUMIFS('1.A-P6 DATA CD-3B ONLY'!AS:AS,'1.A-P6 DATA CD-3B ONLY'!$V:$V,$B6,'1.A-P6 DATA CD-3B ONLY'!$Q:$Q,$X$1,'1.A-P6 DATA CD-3B ONLY'!$O:$O,$X$2,'1.A-P6 DATA CD-3B ONLY'!$U:$U,"&lt;&gt;AWD",'1.A-P6 DATA CD-3B ONLY'!$G:$G,$X$5)+SUMIFS('1.A-P6 DATA CD-3B ONLY'!AS:AS,'1.A-P6 DATA CD-3B ONLY'!$V:$V,$B6,'1.A-P6 DATA CD-3B ONLY'!$Q:$Q,$X$1,'1.A-P6 DATA CD-3B ONLY'!$O:$O,$X$2,'1.A-P6 DATA CD-3B ONLY'!$U:$U,"&lt;&gt;AWD",'1.A-P6 DATA CD-3B ONLY'!$G:$G,$X$6)</f>
        <v>0</v>
      </c>
      <c r="X6" t="s">
        <v>245</v>
      </c>
    </row>
    <row r="7" spans="2:24" x14ac:dyDescent="0.25">
      <c r="B7" s="39" t="s">
        <v>205</v>
      </c>
      <c r="C7" s="7">
        <f t="shared" si="2"/>
        <v>0</v>
      </c>
      <c r="D7" s="7">
        <f>SUMIFS('1.A-P6 DATA CD-3B ONLY'!AC:AC,'1.A-P6 DATA CD-3B ONLY'!$V:$V,$B7,'1.A-P6 DATA CD-3B ONLY'!$Q:$Q,$X$1,'1.A-P6 DATA CD-3B ONLY'!$O:$O,$X$2,'1.A-P6 DATA CD-3B ONLY'!$G:$G,$X$3)+SUMIFS('1.A-P6 DATA CD-3B ONLY'!AC:AC,'1.A-P6 DATA CD-3B ONLY'!$V:$V,$B7,'1.A-P6 DATA CD-3B ONLY'!$Q:$Q,$X$1,'1.A-P6 DATA CD-3B ONLY'!$O:$O,$X$2,'1.A-P6 DATA CD-3B ONLY'!$U:$U,"&lt;&gt;AWD",'1.A-P6 DATA CD-3B ONLY'!$G:$G,$X$4)+SUMIFS('1.A-P6 DATA CD-3B ONLY'!AC:AC,'1.A-P6 DATA CD-3B ONLY'!$V:$V,$B7,'1.A-P6 DATA CD-3B ONLY'!$Q:$Q,$X$1,'1.A-P6 DATA CD-3B ONLY'!$O:$O,$X$2,'1.A-P6 DATA CD-3B ONLY'!$U:$U,"&lt;&gt;AWD",'1.A-P6 DATA CD-3B ONLY'!$G:$G,$X$5)+SUMIFS('1.A-P6 DATA CD-3B ONLY'!AC:AC,'1.A-P6 DATA CD-3B ONLY'!$V:$V,$B7,'1.A-P6 DATA CD-3B ONLY'!$Q:$Q,$X$1,'1.A-P6 DATA CD-3B ONLY'!$O:$O,$X$2,'1.A-P6 DATA CD-3B ONLY'!$U:$U,"&lt;&gt;AWD",'1.A-P6 DATA CD-3B ONLY'!$G:$G,$X$6)</f>
        <v>0</v>
      </c>
      <c r="E7" s="7">
        <f>SUMIFS('1.A-P6 DATA CD-3B ONLY'!AD:AD,'1.A-P6 DATA CD-3B ONLY'!$V:$V,$B7,'1.A-P6 DATA CD-3B ONLY'!$Q:$Q,$X$1,'1.A-P6 DATA CD-3B ONLY'!$O:$O,$X$2,'1.A-P6 DATA CD-3B ONLY'!$G:$G,$X$3)+SUMIFS('1.A-P6 DATA CD-3B ONLY'!AD:AD,'1.A-P6 DATA CD-3B ONLY'!$V:$V,$B7,'1.A-P6 DATA CD-3B ONLY'!$Q:$Q,$X$1,'1.A-P6 DATA CD-3B ONLY'!$O:$O,$X$2,'1.A-P6 DATA CD-3B ONLY'!$U:$U,"&lt;&gt;AWD",'1.A-P6 DATA CD-3B ONLY'!$G:$G,$X$4)+SUMIFS('1.A-P6 DATA CD-3B ONLY'!AD:AD,'1.A-P6 DATA CD-3B ONLY'!$V:$V,$B7,'1.A-P6 DATA CD-3B ONLY'!$Q:$Q,$X$1,'1.A-P6 DATA CD-3B ONLY'!$O:$O,$X$2,'1.A-P6 DATA CD-3B ONLY'!$U:$U,"&lt;&gt;AWD",'1.A-P6 DATA CD-3B ONLY'!$G:$G,$X$5)+SUMIFS('1.A-P6 DATA CD-3B ONLY'!AD:AD,'1.A-P6 DATA CD-3B ONLY'!$V:$V,$B7,'1.A-P6 DATA CD-3B ONLY'!$Q:$Q,$X$1,'1.A-P6 DATA CD-3B ONLY'!$O:$O,$X$2,'1.A-P6 DATA CD-3B ONLY'!$U:$U,"&lt;&gt;AWD",'1.A-P6 DATA CD-3B ONLY'!$G:$G,$X$6)</f>
        <v>0</v>
      </c>
      <c r="F7" s="7">
        <f>SUMIFS('1.A-P6 DATA CD-3B ONLY'!AE:AE,'1.A-P6 DATA CD-3B ONLY'!$V:$V,$B7,'1.A-P6 DATA CD-3B ONLY'!$Q:$Q,$X$1,'1.A-P6 DATA CD-3B ONLY'!$O:$O,$X$2,'1.A-P6 DATA CD-3B ONLY'!$G:$G,$X$3)+SUMIFS('1.A-P6 DATA CD-3B ONLY'!AE:AE,'1.A-P6 DATA CD-3B ONLY'!$V:$V,$B7,'1.A-P6 DATA CD-3B ONLY'!$Q:$Q,$X$1,'1.A-P6 DATA CD-3B ONLY'!$O:$O,$X$2,'1.A-P6 DATA CD-3B ONLY'!$U:$U,"&lt;&gt;AWD",'1.A-P6 DATA CD-3B ONLY'!$G:$G,$X$4)+SUMIFS('1.A-P6 DATA CD-3B ONLY'!AE:AE,'1.A-P6 DATA CD-3B ONLY'!$V:$V,$B7,'1.A-P6 DATA CD-3B ONLY'!$Q:$Q,$X$1,'1.A-P6 DATA CD-3B ONLY'!$O:$O,$X$2,'1.A-P6 DATA CD-3B ONLY'!$U:$U,"&lt;&gt;AWD",'1.A-P6 DATA CD-3B ONLY'!$G:$G,$X$5)+SUMIFS('1.A-P6 DATA CD-3B ONLY'!AE:AE,'1.A-P6 DATA CD-3B ONLY'!$V:$V,$B7,'1.A-P6 DATA CD-3B ONLY'!$Q:$Q,$X$1,'1.A-P6 DATA CD-3B ONLY'!$O:$O,$X$2,'1.A-P6 DATA CD-3B ONLY'!$U:$U,"&lt;&gt;AWD",'1.A-P6 DATA CD-3B ONLY'!$G:$G,$X$6)</f>
        <v>0</v>
      </c>
      <c r="G7" s="7">
        <f>SUMIFS('1.A-P6 DATA CD-3B ONLY'!AF:AF,'1.A-P6 DATA CD-3B ONLY'!$V:$V,$B7,'1.A-P6 DATA CD-3B ONLY'!$Q:$Q,$X$1,'1.A-P6 DATA CD-3B ONLY'!$O:$O,$X$2,'1.A-P6 DATA CD-3B ONLY'!$G:$G,$X$3)+SUMIFS('1.A-P6 DATA CD-3B ONLY'!AF:AF,'1.A-P6 DATA CD-3B ONLY'!$V:$V,$B7,'1.A-P6 DATA CD-3B ONLY'!$Q:$Q,$X$1,'1.A-P6 DATA CD-3B ONLY'!$O:$O,$X$2,'1.A-P6 DATA CD-3B ONLY'!$U:$U,"&lt;&gt;AWD",'1.A-P6 DATA CD-3B ONLY'!$G:$G,$X$4)+SUMIFS('1.A-P6 DATA CD-3B ONLY'!AF:AF,'1.A-P6 DATA CD-3B ONLY'!$V:$V,$B7,'1.A-P6 DATA CD-3B ONLY'!$Q:$Q,$X$1,'1.A-P6 DATA CD-3B ONLY'!$O:$O,$X$2,'1.A-P6 DATA CD-3B ONLY'!$U:$U,"&lt;&gt;AWD",'1.A-P6 DATA CD-3B ONLY'!$G:$G,$X$5)+SUMIFS('1.A-P6 DATA CD-3B ONLY'!AF:AF,'1.A-P6 DATA CD-3B ONLY'!$V:$V,$B7,'1.A-P6 DATA CD-3B ONLY'!$Q:$Q,$X$1,'1.A-P6 DATA CD-3B ONLY'!$O:$O,$X$2,'1.A-P6 DATA CD-3B ONLY'!$U:$U,"&lt;&gt;AWD",'1.A-P6 DATA CD-3B ONLY'!$G:$G,$X$6)</f>
        <v>0</v>
      </c>
      <c r="H7" s="7">
        <f>SUMIFS('1.A-P6 DATA CD-3B ONLY'!AG:AG,'1.A-P6 DATA CD-3B ONLY'!$V:$V,$B7,'1.A-P6 DATA CD-3B ONLY'!$Q:$Q,$X$1,'1.A-P6 DATA CD-3B ONLY'!$O:$O,$X$2,'1.A-P6 DATA CD-3B ONLY'!$G:$G,$X$3)+SUMIFS('1.A-P6 DATA CD-3B ONLY'!AG:AG,'1.A-P6 DATA CD-3B ONLY'!$V:$V,$B7,'1.A-P6 DATA CD-3B ONLY'!$Q:$Q,$X$1,'1.A-P6 DATA CD-3B ONLY'!$O:$O,$X$2,'1.A-P6 DATA CD-3B ONLY'!$U:$U,"&lt;&gt;AWD",'1.A-P6 DATA CD-3B ONLY'!$G:$G,$X$4)+SUMIFS('1.A-P6 DATA CD-3B ONLY'!AG:AG,'1.A-P6 DATA CD-3B ONLY'!$V:$V,$B7,'1.A-P6 DATA CD-3B ONLY'!$Q:$Q,$X$1,'1.A-P6 DATA CD-3B ONLY'!$O:$O,$X$2,'1.A-P6 DATA CD-3B ONLY'!$U:$U,"&lt;&gt;AWD",'1.A-P6 DATA CD-3B ONLY'!$G:$G,$X$5)+SUMIFS('1.A-P6 DATA CD-3B ONLY'!AG:AG,'1.A-P6 DATA CD-3B ONLY'!$V:$V,$B7,'1.A-P6 DATA CD-3B ONLY'!$Q:$Q,$X$1,'1.A-P6 DATA CD-3B ONLY'!$O:$O,$X$2,'1.A-P6 DATA CD-3B ONLY'!$U:$U,"&lt;&gt;AWD",'1.A-P6 DATA CD-3B ONLY'!$G:$G,$X$6)</f>
        <v>0</v>
      </c>
      <c r="I7" s="7">
        <f>SUMIFS('1.A-P6 DATA CD-3B ONLY'!AH:AH,'1.A-P6 DATA CD-3B ONLY'!$V:$V,$B7,'1.A-P6 DATA CD-3B ONLY'!$Q:$Q,$X$1,'1.A-P6 DATA CD-3B ONLY'!$O:$O,$X$2,'1.A-P6 DATA CD-3B ONLY'!$G:$G,$X$3)+SUMIFS('1.A-P6 DATA CD-3B ONLY'!AH:AH,'1.A-P6 DATA CD-3B ONLY'!$V:$V,$B7,'1.A-P6 DATA CD-3B ONLY'!$Q:$Q,$X$1,'1.A-P6 DATA CD-3B ONLY'!$O:$O,$X$2,'1.A-P6 DATA CD-3B ONLY'!$U:$U,"&lt;&gt;AWD",'1.A-P6 DATA CD-3B ONLY'!$G:$G,$X$4)+SUMIFS('1.A-P6 DATA CD-3B ONLY'!AH:AH,'1.A-P6 DATA CD-3B ONLY'!$V:$V,$B7,'1.A-P6 DATA CD-3B ONLY'!$Q:$Q,$X$1,'1.A-P6 DATA CD-3B ONLY'!$O:$O,$X$2,'1.A-P6 DATA CD-3B ONLY'!$U:$U,"&lt;&gt;AWD",'1.A-P6 DATA CD-3B ONLY'!$G:$G,$X$5)+SUMIFS('1.A-P6 DATA CD-3B ONLY'!AH:AH,'1.A-P6 DATA CD-3B ONLY'!$V:$V,$B7,'1.A-P6 DATA CD-3B ONLY'!$Q:$Q,$X$1,'1.A-P6 DATA CD-3B ONLY'!$O:$O,$X$2,'1.A-P6 DATA CD-3B ONLY'!$U:$U,"&lt;&gt;AWD",'1.A-P6 DATA CD-3B ONLY'!$G:$G,$X$6)</f>
        <v>0</v>
      </c>
      <c r="J7" s="7">
        <f>SUMIFS('1.A-P6 DATA CD-3B ONLY'!AI:AI,'1.A-P6 DATA CD-3B ONLY'!$V:$V,$B7,'1.A-P6 DATA CD-3B ONLY'!$Q:$Q,$X$1,'1.A-P6 DATA CD-3B ONLY'!$O:$O,$X$2,'1.A-P6 DATA CD-3B ONLY'!$G:$G,$X$3)+SUMIFS('1.A-P6 DATA CD-3B ONLY'!AI:AI,'1.A-P6 DATA CD-3B ONLY'!$V:$V,$B7,'1.A-P6 DATA CD-3B ONLY'!$Q:$Q,$X$1,'1.A-P6 DATA CD-3B ONLY'!$O:$O,$X$2,'1.A-P6 DATA CD-3B ONLY'!$U:$U,"&lt;&gt;AWD",'1.A-P6 DATA CD-3B ONLY'!$G:$G,$X$4)+SUMIFS('1.A-P6 DATA CD-3B ONLY'!AI:AI,'1.A-P6 DATA CD-3B ONLY'!$V:$V,$B7,'1.A-P6 DATA CD-3B ONLY'!$Q:$Q,$X$1,'1.A-P6 DATA CD-3B ONLY'!$O:$O,$X$2,'1.A-P6 DATA CD-3B ONLY'!$U:$U,"&lt;&gt;AWD",'1.A-P6 DATA CD-3B ONLY'!$G:$G,$X$5)+SUMIFS('1.A-P6 DATA CD-3B ONLY'!AI:AI,'1.A-P6 DATA CD-3B ONLY'!$V:$V,$B7,'1.A-P6 DATA CD-3B ONLY'!$Q:$Q,$X$1,'1.A-P6 DATA CD-3B ONLY'!$O:$O,$X$2,'1.A-P6 DATA CD-3B ONLY'!$U:$U,"&lt;&gt;AWD",'1.A-P6 DATA CD-3B ONLY'!$G:$G,$X$6)</f>
        <v>0</v>
      </c>
      <c r="K7" s="7">
        <f>SUMIFS('1.A-P6 DATA CD-3B ONLY'!AJ:AJ,'1.A-P6 DATA CD-3B ONLY'!$V:$V,$B7,'1.A-P6 DATA CD-3B ONLY'!$Q:$Q,$X$1,'1.A-P6 DATA CD-3B ONLY'!$O:$O,$X$2,'1.A-P6 DATA CD-3B ONLY'!$G:$G,$X$3)+SUMIFS('1.A-P6 DATA CD-3B ONLY'!AJ:AJ,'1.A-P6 DATA CD-3B ONLY'!$V:$V,$B7,'1.A-P6 DATA CD-3B ONLY'!$Q:$Q,$X$1,'1.A-P6 DATA CD-3B ONLY'!$O:$O,$X$2,'1.A-P6 DATA CD-3B ONLY'!$U:$U,"&lt;&gt;AWD",'1.A-P6 DATA CD-3B ONLY'!$G:$G,$X$4)+SUMIFS('1.A-P6 DATA CD-3B ONLY'!AJ:AJ,'1.A-P6 DATA CD-3B ONLY'!$V:$V,$B7,'1.A-P6 DATA CD-3B ONLY'!$Q:$Q,$X$1,'1.A-P6 DATA CD-3B ONLY'!$O:$O,$X$2,'1.A-P6 DATA CD-3B ONLY'!$U:$U,"&lt;&gt;AWD",'1.A-P6 DATA CD-3B ONLY'!$G:$G,$X$5)+SUMIFS('1.A-P6 DATA CD-3B ONLY'!AJ:AJ,'1.A-P6 DATA CD-3B ONLY'!$V:$V,$B7,'1.A-P6 DATA CD-3B ONLY'!$Q:$Q,$X$1,'1.A-P6 DATA CD-3B ONLY'!$O:$O,$X$2,'1.A-P6 DATA CD-3B ONLY'!$U:$U,"&lt;&gt;AWD",'1.A-P6 DATA CD-3B ONLY'!$G:$G,$X$6)</f>
        <v>0</v>
      </c>
      <c r="L7" s="7">
        <f>SUMIFS('1.A-P6 DATA CD-3B ONLY'!AK:AK,'1.A-P6 DATA CD-3B ONLY'!$V:$V,$B7,'1.A-P6 DATA CD-3B ONLY'!$Q:$Q,$X$1,'1.A-P6 DATA CD-3B ONLY'!$O:$O,$X$2,'1.A-P6 DATA CD-3B ONLY'!$G:$G,$X$3)+SUMIFS('1.A-P6 DATA CD-3B ONLY'!AK:AK,'1.A-P6 DATA CD-3B ONLY'!$V:$V,$B7,'1.A-P6 DATA CD-3B ONLY'!$Q:$Q,$X$1,'1.A-P6 DATA CD-3B ONLY'!$O:$O,$X$2,'1.A-P6 DATA CD-3B ONLY'!$U:$U,"&lt;&gt;AWD",'1.A-P6 DATA CD-3B ONLY'!$G:$G,$X$4)+SUMIFS('1.A-P6 DATA CD-3B ONLY'!AK:AK,'1.A-P6 DATA CD-3B ONLY'!$V:$V,$B7,'1.A-P6 DATA CD-3B ONLY'!$Q:$Q,$X$1,'1.A-P6 DATA CD-3B ONLY'!$O:$O,$X$2,'1.A-P6 DATA CD-3B ONLY'!$U:$U,"&lt;&gt;AWD",'1.A-P6 DATA CD-3B ONLY'!$G:$G,$X$5)+SUMIFS('1.A-P6 DATA CD-3B ONLY'!AK:AK,'1.A-P6 DATA CD-3B ONLY'!$V:$V,$B7,'1.A-P6 DATA CD-3B ONLY'!$Q:$Q,$X$1,'1.A-P6 DATA CD-3B ONLY'!$O:$O,$X$2,'1.A-P6 DATA CD-3B ONLY'!$U:$U,"&lt;&gt;AWD",'1.A-P6 DATA CD-3B ONLY'!$G:$G,$X$6)</f>
        <v>0</v>
      </c>
      <c r="M7" s="7">
        <f>SUMIFS('1.A-P6 DATA CD-3B ONLY'!AL:AL,'1.A-P6 DATA CD-3B ONLY'!$V:$V,$B7,'1.A-P6 DATA CD-3B ONLY'!$Q:$Q,$X$1,'1.A-P6 DATA CD-3B ONLY'!$O:$O,$X$2,'1.A-P6 DATA CD-3B ONLY'!$G:$G,$X$3)+SUMIFS('1.A-P6 DATA CD-3B ONLY'!AL:AL,'1.A-P6 DATA CD-3B ONLY'!$V:$V,$B7,'1.A-P6 DATA CD-3B ONLY'!$Q:$Q,$X$1,'1.A-P6 DATA CD-3B ONLY'!$O:$O,$X$2,'1.A-P6 DATA CD-3B ONLY'!$U:$U,"&lt;&gt;AWD",'1.A-P6 DATA CD-3B ONLY'!$G:$G,$X$4)+SUMIFS('1.A-P6 DATA CD-3B ONLY'!AL:AL,'1.A-P6 DATA CD-3B ONLY'!$V:$V,$B7,'1.A-P6 DATA CD-3B ONLY'!$Q:$Q,$X$1,'1.A-P6 DATA CD-3B ONLY'!$O:$O,$X$2,'1.A-P6 DATA CD-3B ONLY'!$U:$U,"&lt;&gt;AWD",'1.A-P6 DATA CD-3B ONLY'!$G:$G,$X$5)+SUMIFS('1.A-P6 DATA CD-3B ONLY'!AL:AL,'1.A-P6 DATA CD-3B ONLY'!$V:$V,$B7,'1.A-P6 DATA CD-3B ONLY'!$Q:$Q,$X$1,'1.A-P6 DATA CD-3B ONLY'!$O:$O,$X$2,'1.A-P6 DATA CD-3B ONLY'!$U:$U,"&lt;&gt;AWD",'1.A-P6 DATA CD-3B ONLY'!$G:$G,$X$6)</f>
        <v>0</v>
      </c>
      <c r="N7" s="7">
        <f>SUMIFS('1.A-P6 DATA CD-3B ONLY'!AM:AM,'1.A-P6 DATA CD-3B ONLY'!$V:$V,$B7,'1.A-P6 DATA CD-3B ONLY'!$Q:$Q,$X$1,'1.A-P6 DATA CD-3B ONLY'!$O:$O,$X$2,'1.A-P6 DATA CD-3B ONLY'!$G:$G,$X$3)+SUMIFS('1.A-P6 DATA CD-3B ONLY'!AM:AM,'1.A-P6 DATA CD-3B ONLY'!$V:$V,$B7,'1.A-P6 DATA CD-3B ONLY'!$Q:$Q,$X$1,'1.A-P6 DATA CD-3B ONLY'!$O:$O,$X$2,'1.A-P6 DATA CD-3B ONLY'!$U:$U,"&lt;&gt;AWD",'1.A-P6 DATA CD-3B ONLY'!$G:$G,$X$4)+SUMIFS('1.A-P6 DATA CD-3B ONLY'!AM:AM,'1.A-P6 DATA CD-3B ONLY'!$V:$V,$B7,'1.A-P6 DATA CD-3B ONLY'!$Q:$Q,$X$1,'1.A-P6 DATA CD-3B ONLY'!$O:$O,$X$2,'1.A-P6 DATA CD-3B ONLY'!$U:$U,"&lt;&gt;AWD",'1.A-P6 DATA CD-3B ONLY'!$G:$G,$X$5)+SUMIFS('1.A-P6 DATA CD-3B ONLY'!AM:AM,'1.A-P6 DATA CD-3B ONLY'!$V:$V,$B7,'1.A-P6 DATA CD-3B ONLY'!$Q:$Q,$X$1,'1.A-P6 DATA CD-3B ONLY'!$O:$O,$X$2,'1.A-P6 DATA CD-3B ONLY'!$U:$U,"&lt;&gt;AWD",'1.A-P6 DATA CD-3B ONLY'!$G:$G,$X$6)</f>
        <v>0</v>
      </c>
      <c r="O7" s="7">
        <f>SUMIFS('1.A-P6 DATA CD-3B ONLY'!AN:AN,'1.A-P6 DATA CD-3B ONLY'!$V:$V,$B7,'1.A-P6 DATA CD-3B ONLY'!$Q:$Q,$X$1,'1.A-P6 DATA CD-3B ONLY'!$O:$O,$X$2,'1.A-P6 DATA CD-3B ONLY'!$G:$G,$X$3)+SUMIFS('1.A-P6 DATA CD-3B ONLY'!AN:AN,'1.A-P6 DATA CD-3B ONLY'!$V:$V,$B7,'1.A-P6 DATA CD-3B ONLY'!$Q:$Q,$X$1,'1.A-P6 DATA CD-3B ONLY'!$O:$O,$X$2,'1.A-P6 DATA CD-3B ONLY'!$U:$U,"&lt;&gt;AWD",'1.A-P6 DATA CD-3B ONLY'!$G:$G,$X$4)+SUMIFS('1.A-P6 DATA CD-3B ONLY'!AN:AN,'1.A-P6 DATA CD-3B ONLY'!$V:$V,$B7,'1.A-P6 DATA CD-3B ONLY'!$Q:$Q,$X$1,'1.A-P6 DATA CD-3B ONLY'!$O:$O,$X$2,'1.A-P6 DATA CD-3B ONLY'!$U:$U,"&lt;&gt;AWD",'1.A-P6 DATA CD-3B ONLY'!$G:$G,$X$5)+SUMIFS('1.A-P6 DATA CD-3B ONLY'!AN:AN,'1.A-P6 DATA CD-3B ONLY'!$V:$V,$B7,'1.A-P6 DATA CD-3B ONLY'!$Q:$Q,$X$1,'1.A-P6 DATA CD-3B ONLY'!$O:$O,$X$2,'1.A-P6 DATA CD-3B ONLY'!$U:$U,"&lt;&gt;AWD",'1.A-P6 DATA CD-3B ONLY'!$G:$G,$X$6)</f>
        <v>0</v>
      </c>
      <c r="P7" s="7">
        <f>SUMIFS('1.A-P6 DATA CD-3B ONLY'!AO:AO,'1.A-P6 DATA CD-3B ONLY'!$V:$V,$B7,'1.A-P6 DATA CD-3B ONLY'!$Q:$Q,$X$1,'1.A-P6 DATA CD-3B ONLY'!$O:$O,$X$2,'1.A-P6 DATA CD-3B ONLY'!$G:$G,$X$3)+SUMIFS('1.A-P6 DATA CD-3B ONLY'!AO:AO,'1.A-P6 DATA CD-3B ONLY'!$V:$V,$B7,'1.A-P6 DATA CD-3B ONLY'!$Q:$Q,$X$1,'1.A-P6 DATA CD-3B ONLY'!$O:$O,$X$2,'1.A-P6 DATA CD-3B ONLY'!$U:$U,"&lt;&gt;AWD",'1.A-P6 DATA CD-3B ONLY'!$G:$G,$X$4)+SUMIFS('1.A-P6 DATA CD-3B ONLY'!AO:AO,'1.A-P6 DATA CD-3B ONLY'!$V:$V,$B7,'1.A-P6 DATA CD-3B ONLY'!$Q:$Q,$X$1,'1.A-P6 DATA CD-3B ONLY'!$O:$O,$X$2,'1.A-P6 DATA CD-3B ONLY'!$U:$U,"&lt;&gt;AWD",'1.A-P6 DATA CD-3B ONLY'!$G:$G,$X$5)+SUMIFS('1.A-P6 DATA CD-3B ONLY'!AO:AO,'1.A-P6 DATA CD-3B ONLY'!$V:$V,$B7,'1.A-P6 DATA CD-3B ONLY'!$Q:$Q,$X$1,'1.A-P6 DATA CD-3B ONLY'!$O:$O,$X$2,'1.A-P6 DATA CD-3B ONLY'!$U:$U,"&lt;&gt;AWD",'1.A-P6 DATA CD-3B ONLY'!$G:$G,$X$6)</f>
        <v>0</v>
      </c>
      <c r="Q7" s="7">
        <f>SUMIFS('1.A-P6 DATA CD-3B ONLY'!AP:AP,'1.A-P6 DATA CD-3B ONLY'!$V:$V,$B7,'1.A-P6 DATA CD-3B ONLY'!$Q:$Q,$X$1,'1.A-P6 DATA CD-3B ONLY'!$O:$O,$X$2,'1.A-P6 DATA CD-3B ONLY'!$G:$G,$X$3)+SUMIFS('1.A-P6 DATA CD-3B ONLY'!AP:AP,'1.A-P6 DATA CD-3B ONLY'!$V:$V,$B7,'1.A-P6 DATA CD-3B ONLY'!$Q:$Q,$X$1,'1.A-P6 DATA CD-3B ONLY'!$O:$O,$X$2,'1.A-P6 DATA CD-3B ONLY'!$U:$U,"&lt;&gt;AWD",'1.A-P6 DATA CD-3B ONLY'!$G:$G,$X$4)+SUMIFS('1.A-P6 DATA CD-3B ONLY'!AP:AP,'1.A-P6 DATA CD-3B ONLY'!$V:$V,$B7,'1.A-P6 DATA CD-3B ONLY'!$Q:$Q,$X$1,'1.A-P6 DATA CD-3B ONLY'!$O:$O,$X$2,'1.A-P6 DATA CD-3B ONLY'!$U:$U,"&lt;&gt;AWD",'1.A-P6 DATA CD-3B ONLY'!$G:$G,$X$5)+SUMIFS('1.A-P6 DATA CD-3B ONLY'!AP:AP,'1.A-P6 DATA CD-3B ONLY'!$V:$V,$B7,'1.A-P6 DATA CD-3B ONLY'!$Q:$Q,$X$1,'1.A-P6 DATA CD-3B ONLY'!$O:$O,$X$2,'1.A-P6 DATA CD-3B ONLY'!$U:$U,"&lt;&gt;AWD",'1.A-P6 DATA CD-3B ONLY'!$G:$G,$X$6)</f>
        <v>0</v>
      </c>
      <c r="R7" s="7">
        <f>SUMIFS('1.A-P6 DATA CD-3B ONLY'!AQ:AQ,'1.A-P6 DATA CD-3B ONLY'!$V:$V,$B7,'1.A-P6 DATA CD-3B ONLY'!$Q:$Q,$X$1,'1.A-P6 DATA CD-3B ONLY'!$O:$O,$X$2,'1.A-P6 DATA CD-3B ONLY'!$G:$G,$X$3)+SUMIFS('1.A-P6 DATA CD-3B ONLY'!AQ:AQ,'1.A-P6 DATA CD-3B ONLY'!$V:$V,$B7,'1.A-P6 DATA CD-3B ONLY'!$Q:$Q,$X$1,'1.A-P6 DATA CD-3B ONLY'!$O:$O,$X$2,'1.A-P6 DATA CD-3B ONLY'!$U:$U,"&lt;&gt;AWD",'1.A-P6 DATA CD-3B ONLY'!$G:$G,$X$4)+SUMIFS('1.A-P6 DATA CD-3B ONLY'!AQ:AQ,'1.A-P6 DATA CD-3B ONLY'!$V:$V,$B7,'1.A-P6 DATA CD-3B ONLY'!$Q:$Q,$X$1,'1.A-P6 DATA CD-3B ONLY'!$O:$O,$X$2,'1.A-P6 DATA CD-3B ONLY'!$U:$U,"&lt;&gt;AWD",'1.A-P6 DATA CD-3B ONLY'!$G:$G,$X$5)+SUMIFS('1.A-P6 DATA CD-3B ONLY'!AQ:AQ,'1.A-P6 DATA CD-3B ONLY'!$V:$V,$B7,'1.A-P6 DATA CD-3B ONLY'!$Q:$Q,$X$1,'1.A-P6 DATA CD-3B ONLY'!$O:$O,$X$2,'1.A-P6 DATA CD-3B ONLY'!$U:$U,"&lt;&gt;AWD",'1.A-P6 DATA CD-3B ONLY'!$G:$G,$X$6)</f>
        <v>0</v>
      </c>
      <c r="S7" s="7">
        <f>SUMIFS('1.A-P6 DATA CD-3B ONLY'!AR:AR,'1.A-P6 DATA CD-3B ONLY'!$V:$V,$B7,'1.A-P6 DATA CD-3B ONLY'!$Q:$Q,$X$1,'1.A-P6 DATA CD-3B ONLY'!$O:$O,$X$2,'1.A-P6 DATA CD-3B ONLY'!$G:$G,$X$3)+SUMIFS('1.A-P6 DATA CD-3B ONLY'!AR:AR,'1.A-P6 DATA CD-3B ONLY'!$V:$V,$B7,'1.A-P6 DATA CD-3B ONLY'!$Q:$Q,$X$1,'1.A-P6 DATA CD-3B ONLY'!$O:$O,$X$2,'1.A-P6 DATA CD-3B ONLY'!$U:$U,"&lt;&gt;AWD",'1.A-P6 DATA CD-3B ONLY'!$G:$G,$X$4)+SUMIFS('1.A-P6 DATA CD-3B ONLY'!AR:AR,'1.A-P6 DATA CD-3B ONLY'!$V:$V,$B7,'1.A-P6 DATA CD-3B ONLY'!$Q:$Q,$X$1,'1.A-P6 DATA CD-3B ONLY'!$O:$O,$X$2,'1.A-P6 DATA CD-3B ONLY'!$U:$U,"&lt;&gt;AWD",'1.A-P6 DATA CD-3B ONLY'!$G:$G,$X$5)+SUMIFS('1.A-P6 DATA CD-3B ONLY'!AR:AR,'1.A-P6 DATA CD-3B ONLY'!$V:$V,$B7,'1.A-P6 DATA CD-3B ONLY'!$Q:$Q,$X$1,'1.A-P6 DATA CD-3B ONLY'!$O:$O,$X$2,'1.A-P6 DATA CD-3B ONLY'!$U:$U,"&lt;&gt;AWD",'1.A-P6 DATA CD-3B ONLY'!$G:$G,$X$6)</f>
        <v>0</v>
      </c>
      <c r="T7" s="7">
        <f>SUMIFS('1.A-P6 DATA CD-3B ONLY'!AS:AS,'1.A-P6 DATA CD-3B ONLY'!$V:$V,$B7,'1.A-P6 DATA CD-3B ONLY'!$Q:$Q,$X$1,'1.A-P6 DATA CD-3B ONLY'!$O:$O,$X$2,'1.A-P6 DATA CD-3B ONLY'!$G:$G,$X$3)+SUMIFS('1.A-P6 DATA CD-3B ONLY'!AS:AS,'1.A-P6 DATA CD-3B ONLY'!$V:$V,$B7,'1.A-P6 DATA CD-3B ONLY'!$Q:$Q,$X$1,'1.A-P6 DATA CD-3B ONLY'!$O:$O,$X$2,'1.A-P6 DATA CD-3B ONLY'!$U:$U,"&lt;&gt;AWD",'1.A-P6 DATA CD-3B ONLY'!$G:$G,$X$4)+SUMIFS('1.A-P6 DATA CD-3B ONLY'!AS:AS,'1.A-P6 DATA CD-3B ONLY'!$V:$V,$B7,'1.A-P6 DATA CD-3B ONLY'!$Q:$Q,$X$1,'1.A-P6 DATA CD-3B ONLY'!$O:$O,$X$2,'1.A-P6 DATA CD-3B ONLY'!$U:$U,"&lt;&gt;AWD",'1.A-P6 DATA CD-3B ONLY'!$G:$G,$X$5)+SUMIFS('1.A-P6 DATA CD-3B ONLY'!AS:AS,'1.A-P6 DATA CD-3B ONLY'!$V:$V,$B7,'1.A-P6 DATA CD-3B ONLY'!$Q:$Q,$X$1,'1.A-P6 DATA CD-3B ONLY'!$O:$O,$X$2,'1.A-P6 DATA CD-3B ONLY'!$U:$U,"&lt;&gt;AWD",'1.A-P6 DATA CD-3B ONLY'!$G:$G,$X$6)</f>
        <v>0</v>
      </c>
    </row>
    <row r="8" spans="2:24" x14ac:dyDescent="0.25">
      <c r="B8" s="39" t="s">
        <v>206</v>
      </c>
      <c r="C8" s="7">
        <f t="shared" si="2"/>
        <v>3612.57</v>
      </c>
      <c r="D8" s="7">
        <f>SUMIFS('1.A-P6 DATA CD-3B ONLY'!AC:AC,'1.A-P6 DATA CD-3B ONLY'!$V:$V,$B8,'1.A-P6 DATA CD-3B ONLY'!$Q:$Q,$X$1,'1.A-P6 DATA CD-3B ONLY'!$O:$O,$X$2,'1.A-P6 DATA CD-3B ONLY'!$G:$G,$X$3)+SUMIFS('1.A-P6 DATA CD-3B ONLY'!AC:AC,'1.A-P6 DATA CD-3B ONLY'!$V:$V,$B8,'1.A-P6 DATA CD-3B ONLY'!$Q:$Q,$X$1,'1.A-P6 DATA CD-3B ONLY'!$O:$O,$X$2,'1.A-P6 DATA CD-3B ONLY'!$U:$U,"&lt;&gt;AWD",'1.A-P6 DATA CD-3B ONLY'!$G:$G,$X$4)+SUMIFS('1.A-P6 DATA CD-3B ONLY'!AC:AC,'1.A-P6 DATA CD-3B ONLY'!$V:$V,$B8,'1.A-P6 DATA CD-3B ONLY'!$Q:$Q,$X$1,'1.A-P6 DATA CD-3B ONLY'!$O:$O,$X$2,'1.A-P6 DATA CD-3B ONLY'!$U:$U,"&lt;&gt;AWD",'1.A-P6 DATA CD-3B ONLY'!$G:$G,$X$5)+SUMIFS('1.A-P6 DATA CD-3B ONLY'!AC:AC,'1.A-P6 DATA CD-3B ONLY'!$V:$V,$B8,'1.A-P6 DATA CD-3B ONLY'!$Q:$Q,$X$1,'1.A-P6 DATA CD-3B ONLY'!$O:$O,$X$2,'1.A-P6 DATA CD-3B ONLY'!$U:$U,"&lt;&gt;AWD",'1.A-P6 DATA CD-3B ONLY'!$G:$G,$X$6)</f>
        <v>0</v>
      </c>
      <c r="E8" s="7">
        <f>SUMIFS('1.A-P6 DATA CD-3B ONLY'!AD:AD,'1.A-P6 DATA CD-3B ONLY'!$V:$V,$B8,'1.A-P6 DATA CD-3B ONLY'!$Q:$Q,$X$1,'1.A-P6 DATA CD-3B ONLY'!$O:$O,$X$2,'1.A-P6 DATA CD-3B ONLY'!$G:$G,$X$3)+SUMIFS('1.A-P6 DATA CD-3B ONLY'!AD:AD,'1.A-P6 DATA CD-3B ONLY'!$V:$V,$B8,'1.A-P6 DATA CD-3B ONLY'!$Q:$Q,$X$1,'1.A-P6 DATA CD-3B ONLY'!$O:$O,$X$2,'1.A-P6 DATA CD-3B ONLY'!$U:$U,"&lt;&gt;AWD",'1.A-P6 DATA CD-3B ONLY'!$G:$G,$X$4)+SUMIFS('1.A-P6 DATA CD-3B ONLY'!AD:AD,'1.A-P6 DATA CD-3B ONLY'!$V:$V,$B8,'1.A-P6 DATA CD-3B ONLY'!$Q:$Q,$X$1,'1.A-P6 DATA CD-3B ONLY'!$O:$O,$X$2,'1.A-P6 DATA CD-3B ONLY'!$U:$U,"&lt;&gt;AWD",'1.A-P6 DATA CD-3B ONLY'!$G:$G,$X$5)+SUMIFS('1.A-P6 DATA CD-3B ONLY'!AD:AD,'1.A-P6 DATA CD-3B ONLY'!$V:$V,$B8,'1.A-P6 DATA CD-3B ONLY'!$Q:$Q,$X$1,'1.A-P6 DATA CD-3B ONLY'!$O:$O,$X$2,'1.A-P6 DATA CD-3B ONLY'!$U:$U,"&lt;&gt;AWD",'1.A-P6 DATA CD-3B ONLY'!$G:$G,$X$6)</f>
        <v>0</v>
      </c>
      <c r="F8" s="7">
        <f>SUMIFS('1.A-P6 DATA CD-3B ONLY'!AE:AE,'1.A-P6 DATA CD-3B ONLY'!$V:$V,$B8,'1.A-P6 DATA CD-3B ONLY'!$Q:$Q,$X$1,'1.A-P6 DATA CD-3B ONLY'!$O:$O,$X$2,'1.A-P6 DATA CD-3B ONLY'!$G:$G,$X$3)+SUMIFS('1.A-P6 DATA CD-3B ONLY'!AE:AE,'1.A-P6 DATA CD-3B ONLY'!$V:$V,$B8,'1.A-P6 DATA CD-3B ONLY'!$Q:$Q,$X$1,'1.A-P6 DATA CD-3B ONLY'!$O:$O,$X$2,'1.A-P6 DATA CD-3B ONLY'!$U:$U,"&lt;&gt;AWD",'1.A-P6 DATA CD-3B ONLY'!$G:$G,$X$4)+SUMIFS('1.A-P6 DATA CD-3B ONLY'!AE:AE,'1.A-P6 DATA CD-3B ONLY'!$V:$V,$B8,'1.A-P6 DATA CD-3B ONLY'!$Q:$Q,$X$1,'1.A-P6 DATA CD-3B ONLY'!$O:$O,$X$2,'1.A-P6 DATA CD-3B ONLY'!$U:$U,"&lt;&gt;AWD",'1.A-P6 DATA CD-3B ONLY'!$G:$G,$X$5)+SUMIFS('1.A-P6 DATA CD-3B ONLY'!AE:AE,'1.A-P6 DATA CD-3B ONLY'!$V:$V,$B8,'1.A-P6 DATA CD-3B ONLY'!$Q:$Q,$X$1,'1.A-P6 DATA CD-3B ONLY'!$O:$O,$X$2,'1.A-P6 DATA CD-3B ONLY'!$U:$U,"&lt;&gt;AWD",'1.A-P6 DATA CD-3B ONLY'!$G:$G,$X$6)</f>
        <v>0</v>
      </c>
      <c r="G8" s="7">
        <f>SUMIFS('1.A-P6 DATA CD-3B ONLY'!AF:AF,'1.A-P6 DATA CD-3B ONLY'!$V:$V,$B8,'1.A-P6 DATA CD-3B ONLY'!$Q:$Q,$X$1,'1.A-P6 DATA CD-3B ONLY'!$O:$O,$X$2,'1.A-P6 DATA CD-3B ONLY'!$G:$G,$X$3)+SUMIFS('1.A-P6 DATA CD-3B ONLY'!AF:AF,'1.A-P6 DATA CD-3B ONLY'!$V:$V,$B8,'1.A-P6 DATA CD-3B ONLY'!$Q:$Q,$X$1,'1.A-P6 DATA CD-3B ONLY'!$O:$O,$X$2,'1.A-P6 DATA CD-3B ONLY'!$U:$U,"&lt;&gt;AWD",'1.A-P6 DATA CD-3B ONLY'!$G:$G,$X$4)+SUMIFS('1.A-P6 DATA CD-3B ONLY'!AF:AF,'1.A-P6 DATA CD-3B ONLY'!$V:$V,$B8,'1.A-P6 DATA CD-3B ONLY'!$Q:$Q,$X$1,'1.A-P6 DATA CD-3B ONLY'!$O:$O,$X$2,'1.A-P6 DATA CD-3B ONLY'!$U:$U,"&lt;&gt;AWD",'1.A-P6 DATA CD-3B ONLY'!$G:$G,$X$5)+SUMIFS('1.A-P6 DATA CD-3B ONLY'!AF:AF,'1.A-P6 DATA CD-3B ONLY'!$V:$V,$B8,'1.A-P6 DATA CD-3B ONLY'!$Q:$Q,$X$1,'1.A-P6 DATA CD-3B ONLY'!$O:$O,$X$2,'1.A-P6 DATA CD-3B ONLY'!$U:$U,"&lt;&gt;AWD",'1.A-P6 DATA CD-3B ONLY'!$G:$G,$X$6)</f>
        <v>0</v>
      </c>
      <c r="H8" s="7">
        <f>SUMIFS('1.A-P6 DATA CD-3B ONLY'!AG:AG,'1.A-P6 DATA CD-3B ONLY'!$V:$V,$B8,'1.A-P6 DATA CD-3B ONLY'!$Q:$Q,$X$1,'1.A-P6 DATA CD-3B ONLY'!$O:$O,$X$2,'1.A-P6 DATA CD-3B ONLY'!$G:$G,$X$3)+SUMIFS('1.A-P6 DATA CD-3B ONLY'!AG:AG,'1.A-P6 DATA CD-3B ONLY'!$V:$V,$B8,'1.A-P6 DATA CD-3B ONLY'!$Q:$Q,$X$1,'1.A-P6 DATA CD-3B ONLY'!$O:$O,$X$2,'1.A-P6 DATA CD-3B ONLY'!$U:$U,"&lt;&gt;AWD",'1.A-P6 DATA CD-3B ONLY'!$G:$G,$X$4)+SUMIFS('1.A-P6 DATA CD-3B ONLY'!AG:AG,'1.A-P6 DATA CD-3B ONLY'!$V:$V,$B8,'1.A-P6 DATA CD-3B ONLY'!$Q:$Q,$X$1,'1.A-P6 DATA CD-3B ONLY'!$O:$O,$X$2,'1.A-P6 DATA CD-3B ONLY'!$U:$U,"&lt;&gt;AWD",'1.A-P6 DATA CD-3B ONLY'!$G:$G,$X$5)+SUMIFS('1.A-P6 DATA CD-3B ONLY'!AG:AG,'1.A-P6 DATA CD-3B ONLY'!$V:$V,$B8,'1.A-P6 DATA CD-3B ONLY'!$Q:$Q,$X$1,'1.A-P6 DATA CD-3B ONLY'!$O:$O,$X$2,'1.A-P6 DATA CD-3B ONLY'!$U:$U,"&lt;&gt;AWD",'1.A-P6 DATA CD-3B ONLY'!$G:$G,$X$6)</f>
        <v>0</v>
      </c>
      <c r="I8" s="7">
        <f>SUMIFS('1.A-P6 DATA CD-3B ONLY'!AH:AH,'1.A-P6 DATA CD-3B ONLY'!$V:$V,$B8,'1.A-P6 DATA CD-3B ONLY'!$Q:$Q,$X$1,'1.A-P6 DATA CD-3B ONLY'!$O:$O,$X$2,'1.A-P6 DATA CD-3B ONLY'!$G:$G,$X$3)+SUMIFS('1.A-P6 DATA CD-3B ONLY'!AH:AH,'1.A-P6 DATA CD-3B ONLY'!$V:$V,$B8,'1.A-P6 DATA CD-3B ONLY'!$Q:$Q,$X$1,'1.A-P6 DATA CD-3B ONLY'!$O:$O,$X$2,'1.A-P6 DATA CD-3B ONLY'!$U:$U,"&lt;&gt;AWD",'1.A-P6 DATA CD-3B ONLY'!$G:$G,$X$4)+SUMIFS('1.A-P6 DATA CD-3B ONLY'!AH:AH,'1.A-P6 DATA CD-3B ONLY'!$V:$V,$B8,'1.A-P6 DATA CD-3B ONLY'!$Q:$Q,$X$1,'1.A-P6 DATA CD-3B ONLY'!$O:$O,$X$2,'1.A-P6 DATA CD-3B ONLY'!$U:$U,"&lt;&gt;AWD",'1.A-P6 DATA CD-3B ONLY'!$G:$G,$X$5)+SUMIFS('1.A-P6 DATA CD-3B ONLY'!AH:AH,'1.A-P6 DATA CD-3B ONLY'!$V:$V,$B8,'1.A-P6 DATA CD-3B ONLY'!$Q:$Q,$X$1,'1.A-P6 DATA CD-3B ONLY'!$O:$O,$X$2,'1.A-P6 DATA CD-3B ONLY'!$U:$U,"&lt;&gt;AWD",'1.A-P6 DATA CD-3B ONLY'!$G:$G,$X$6)</f>
        <v>0</v>
      </c>
      <c r="J8" s="7">
        <f>SUMIFS('1.A-P6 DATA CD-3B ONLY'!AI:AI,'1.A-P6 DATA CD-3B ONLY'!$V:$V,$B8,'1.A-P6 DATA CD-3B ONLY'!$Q:$Q,$X$1,'1.A-P6 DATA CD-3B ONLY'!$O:$O,$X$2,'1.A-P6 DATA CD-3B ONLY'!$G:$G,$X$3)+SUMIFS('1.A-P6 DATA CD-3B ONLY'!AI:AI,'1.A-P6 DATA CD-3B ONLY'!$V:$V,$B8,'1.A-P6 DATA CD-3B ONLY'!$Q:$Q,$X$1,'1.A-P6 DATA CD-3B ONLY'!$O:$O,$X$2,'1.A-P6 DATA CD-3B ONLY'!$U:$U,"&lt;&gt;AWD",'1.A-P6 DATA CD-3B ONLY'!$G:$G,$X$4)+SUMIFS('1.A-P6 DATA CD-3B ONLY'!AI:AI,'1.A-P6 DATA CD-3B ONLY'!$V:$V,$B8,'1.A-P6 DATA CD-3B ONLY'!$Q:$Q,$X$1,'1.A-P6 DATA CD-3B ONLY'!$O:$O,$X$2,'1.A-P6 DATA CD-3B ONLY'!$U:$U,"&lt;&gt;AWD",'1.A-P6 DATA CD-3B ONLY'!$G:$G,$X$5)+SUMIFS('1.A-P6 DATA CD-3B ONLY'!AI:AI,'1.A-P6 DATA CD-3B ONLY'!$V:$V,$B8,'1.A-P6 DATA CD-3B ONLY'!$Q:$Q,$X$1,'1.A-P6 DATA CD-3B ONLY'!$O:$O,$X$2,'1.A-P6 DATA CD-3B ONLY'!$U:$U,"&lt;&gt;AWD",'1.A-P6 DATA CD-3B ONLY'!$G:$G,$X$6)</f>
        <v>0</v>
      </c>
      <c r="K8" s="7">
        <f>SUMIFS('1.A-P6 DATA CD-3B ONLY'!AJ:AJ,'1.A-P6 DATA CD-3B ONLY'!$V:$V,$B8,'1.A-P6 DATA CD-3B ONLY'!$Q:$Q,$X$1,'1.A-P6 DATA CD-3B ONLY'!$O:$O,$X$2,'1.A-P6 DATA CD-3B ONLY'!$G:$G,$X$3)+SUMIFS('1.A-P6 DATA CD-3B ONLY'!AJ:AJ,'1.A-P6 DATA CD-3B ONLY'!$V:$V,$B8,'1.A-P6 DATA CD-3B ONLY'!$Q:$Q,$X$1,'1.A-P6 DATA CD-3B ONLY'!$O:$O,$X$2,'1.A-P6 DATA CD-3B ONLY'!$U:$U,"&lt;&gt;AWD",'1.A-P6 DATA CD-3B ONLY'!$G:$G,$X$4)+SUMIFS('1.A-P6 DATA CD-3B ONLY'!AJ:AJ,'1.A-P6 DATA CD-3B ONLY'!$V:$V,$B8,'1.A-P6 DATA CD-3B ONLY'!$Q:$Q,$X$1,'1.A-P6 DATA CD-3B ONLY'!$O:$O,$X$2,'1.A-P6 DATA CD-3B ONLY'!$U:$U,"&lt;&gt;AWD",'1.A-P6 DATA CD-3B ONLY'!$G:$G,$X$5)+SUMIFS('1.A-P6 DATA CD-3B ONLY'!AJ:AJ,'1.A-P6 DATA CD-3B ONLY'!$V:$V,$B8,'1.A-P6 DATA CD-3B ONLY'!$Q:$Q,$X$1,'1.A-P6 DATA CD-3B ONLY'!$O:$O,$X$2,'1.A-P6 DATA CD-3B ONLY'!$U:$U,"&lt;&gt;AWD",'1.A-P6 DATA CD-3B ONLY'!$G:$G,$X$6)</f>
        <v>3612.57</v>
      </c>
      <c r="L8" s="7">
        <f>SUMIFS('1.A-P6 DATA CD-3B ONLY'!AK:AK,'1.A-P6 DATA CD-3B ONLY'!$V:$V,$B8,'1.A-P6 DATA CD-3B ONLY'!$Q:$Q,$X$1,'1.A-P6 DATA CD-3B ONLY'!$O:$O,$X$2,'1.A-P6 DATA CD-3B ONLY'!$G:$G,$X$3)+SUMIFS('1.A-P6 DATA CD-3B ONLY'!AK:AK,'1.A-P6 DATA CD-3B ONLY'!$V:$V,$B8,'1.A-P6 DATA CD-3B ONLY'!$Q:$Q,$X$1,'1.A-P6 DATA CD-3B ONLY'!$O:$O,$X$2,'1.A-P6 DATA CD-3B ONLY'!$U:$U,"&lt;&gt;AWD",'1.A-P6 DATA CD-3B ONLY'!$G:$G,$X$4)+SUMIFS('1.A-P6 DATA CD-3B ONLY'!AK:AK,'1.A-P6 DATA CD-3B ONLY'!$V:$V,$B8,'1.A-P6 DATA CD-3B ONLY'!$Q:$Q,$X$1,'1.A-P6 DATA CD-3B ONLY'!$O:$O,$X$2,'1.A-P6 DATA CD-3B ONLY'!$U:$U,"&lt;&gt;AWD",'1.A-P6 DATA CD-3B ONLY'!$G:$G,$X$5)+SUMIFS('1.A-P6 DATA CD-3B ONLY'!AK:AK,'1.A-P6 DATA CD-3B ONLY'!$V:$V,$B8,'1.A-P6 DATA CD-3B ONLY'!$Q:$Q,$X$1,'1.A-P6 DATA CD-3B ONLY'!$O:$O,$X$2,'1.A-P6 DATA CD-3B ONLY'!$U:$U,"&lt;&gt;AWD",'1.A-P6 DATA CD-3B ONLY'!$G:$G,$X$6)</f>
        <v>0</v>
      </c>
      <c r="M8" s="7">
        <f>SUMIFS('1.A-P6 DATA CD-3B ONLY'!AL:AL,'1.A-P6 DATA CD-3B ONLY'!$V:$V,$B8,'1.A-P6 DATA CD-3B ONLY'!$Q:$Q,$X$1,'1.A-P6 DATA CD-3B ONLY'!$O:$O,$X$2,'1.A-P6 DATA CD-3B ONLY'!$G:$G,$X$3)+SUMIFS('1.A-P6 DATA CD-3B ONLY'!AL:AL,'1.A-P6 DATA CD-3B ONLY'!$V:$V,$B8,'1.A-P6 DATA CD-3B ONLY'!$Q:$Q,$X$1,'1.A-P6 DATA CD-3B ONLY'!$O:$O,$X$2,'1.A-P6 DATA CD-3B ONLY'!$U:$U,"&lt;&gt;AWD",'1.A-P6 DATA CD-3B ONLY'!$G:$G,$X$4)+SUMIFS('1.A-P6 DATA CD-3B ONLY'!AL:AL,'1.A-P6 DATA CD-3B ONLY'!$V:$V,$B8,'1.A-P6 DATA CD-3B ONLY'!$Q:$Q,$X$1,'1.A-P6 DATA CD-3B ONLY'!$O:$O,$X$2,'1.A-P6 DATA CD-3B ONLY'!$U:$U,"&lt;&gt;AWD",'1.A-P6 DATA CD-3B ONLY'!$G:$G,$X$5)+SUMIFS('1.A-P6 DATA CD-3B ONLY'!AL:AL,'1.A-P6 DATA CD-3B ONLY'!$V:$V,$B8,'1.A-P6 DATA CD-3B ONLY'!$Q:$Q,$X$1,'1.A-P6 DATA CD-3B ONLY'!$O:$O,$X$2,'1.A-P6 DATA CD-3B ONLY'!$U:$U,"&lt;&gt;AWD",'1.A-P6 DATA CD-3B ONLY'!$G:$G,$X$6)</f>
        <v>0</v>
      </c>
      <c r="N8" s="7">
        <f>SUMIFS('1.A-P6 DATA CD-3B ONLY'!AM:AM,'1.A-P6 DATA CD-3B ONLY'!$V:$V,$B8,'1.A-P6 DATA CD-3B ONLY'!$Q:$Q,$X$1,'1.A-P6 DATA CD-3B ONLY'!$O:$O,$X$2,'1.A-P6 DATA CD-3B ONLY'!$G:$G,$X$3)+SUMIFS('1.A-P6 DATA CD-3B ONLY'!AM:AM,'1.A-P6 DATA CD-3B ONLY'!$V:$V,$B8,'1.A-P6 DATA CD-3B ONLY'!$Q:$Q,$X$1,'1.A-P6 DATA CD-3B ONLY'!$O:$O,$X$2,'1.A-P6 DATA CD-3B ONLY'!$U:$U,"&lt;&gt;AWD",'1.A-P6 DATA CD-3B ONLY'!$G:$G,$X$4)+SUMIFS('1.A-P6 DATA CD-3B ONLY'!AM:AM,'1.A-P6 DATA CD-3B ONLY'!$V:$V,$B8,'1.A-P6 DATA CD-3B ONLY'!$Q:$Q,$X$1,'1.A-P6 DATA CD-3B ONLY'!$O:$O,$X$2,'1.A-P6 DATA CD-3B ONLY'!$U:$U,"&lt;&gt;AWD",'1.A-P6 DATA CD-3B ONLY'!$G:$G,$X$5)+SUMIFS('1.A-P6 DATA CD-3B ONLY'!AM:AM,'1.A-P6 DATA CD-3B ONLY'!$V:$V,$B8,'1.A-P6 DATA CD-3B ONLY'!$Q:$Q,$X$1,'1.A-P6 DATA CD-3B ONLY'!$O:$O,$X$2,'1.A-P6 DATA CD-3B ONLY'!$U:$U,"&lt;&gt;AWD",'1.A-P6 DATA CD-3B ONLY'!$G:$G,$X$6)</f>
        <v>0</v>
      </c>
      <c r="O8" s="7">
        <f>SUMIFS('1.A-P6 DATA CD-3B ONLY'!AN:AN,'1.A-P6 DATA CD-3B ONLY'!$V:$V,$B8,'1.A-P6 DATA CD-3B ONLY'!$Q:$Q,$X$1,'1.A-P6 DATA CD-3B ONLY'!$O:$O,$X$2,'1.A-P6 DATA CD-3B ONLY'!$G:$G,$X$3)+SUMIFS('1.A-P6 DATA CD-3B ONLY'!AN:AN,'1.A-P6 DATA CD-3B ONLY'!$V:$V,$B8,'1.A-P6 DATA CD-3B ONLY'!$Q:$Q,$X$1,'1.A-P6 DATA CD-3B ONLY'!$O:$O,$X$2,'1.A-P6 DATA CD-3B ONLY'!$U:$U,"&lt;&gt;AWD",'1.A-P6 DATA CD-3B ONLY'!$G:$G,$X$4)+SUMIFS('1.A-P6 DATA CD-3B ONLY'!AN:AN,'1.A-P6 DATA CD-3B ONLY'!$V:$V,$B8,'1.A-P6 DATA CD-3B ONLY'!$Q:$Q,$X$1,'1.A-P6 DATA CD-3B ONLY'!$O:$O,$X$2,'1.A-P6 DATA CD-3B ONLY'!$U:$U,"&lt;&gt;AWD",'1.A-P6 DATA CD-3B ONLY'!$G:$G,$X$5)+SUMIFS('1.A-P6 DATA CD-3B ONLY'!AN:AN,'1.A-P6 DATA CD-3B ONLY'!$V:$V,$B8,'1.A-P6 DATA CD-3B ONLY'!$Q:$Q,$X$1,'1.A-P6 DATA CD-3B ONLY'!$O:$O,$X$2,'1.A-P6 DATA CD-3B ONLY'!$U:$U,"&lt;&gt;AWD",'1.A-P6 DATA CD-3B ONLY'!$G:$G,$X$6)</f>
        <v>0</v>
      </c>
      <c r="P8" s="7">
        <f>SUMIFS('1.A-P6 DATA CD-3B ONLY'!AO:AO,'1.A-P6 DATA CD-3B ONLY'!$V:$V,$B8,'1.A-P6 DATA CD-3B ONLY'!$Q:$Q,$X$1,'1.A-P6 DATA CD-3B ONLY'!$O:$O,$X$2,'1.A-P6 DATA CD-3B ONLY'!$G:$G,$X$3)+SUMIFS('1.A-P6 DATA CD-3B ONLY'!AO:AO,'1.A-P6 DATA CD-3B ONLY'!$V:$V,$B8,'1.A-P6 DATA CD-3B ONLY'!$Q:$Q,$X$1,'1.A-P6 DATA CD-3B ONLY'!$O:$O,$X$2,'1.A-P6 DATA CD-3B ONLY'!$U:$U,"&lt;&gt;AWD",'1.A-P6 DATA CD-3B ONLY'!$G:$G,$X$4)+SUMIFS('1.A-P6 DATA CD-3B ONLY'!AO:AO,'1.A-P6 DATA CD-3B ONLY'!$V:$V,$B8,'1.A-P6 DATA CD-3B ONLY'!$Q:$Q,$X$1,'1.A-P6 DATA CD-3B ONLY'!$O:$O,$X$2,'1.A-P6 DATA CD-3B ONLY'!$U:$U,"&lt;&gt;AWD",'1.A-P6 DATA CD-3B ONLY'!$G:$G,$X$5)+SUMIFS('1.A-P6 DATA CD-3B ONLY'!AO:AO,'1.A-P6 DATA CD-3B ONLY'!$V:$V,$B8,'1.A-P6 DATA CD-3B ONLY'!$Q:$Q,$X$1,'1.A-P6 DATA CD-3B ONLY'!$O:$O,$X$2,'1.A-P6 DATA CD-3B ONLY'!$U:$U,"&lt;&gt;AWD",'1.A-P6 DATA CD-3B ONLY'!$G:$G,$X$6)</f>
        <v>0</v>
      </c>
      <c r="Q8" s="7">
        <f>SUMIFS('1.A-P6 DATA CD-3B ONLY'!AP:AP,'1.A-P6 DATA CD-3B ONLY'!$V:$V,$B8,'1.A-P6 DATA CD-3B ONLY'!$Q:$Q,$X$1,'1.A-P6 DATA CD-3B ONLY'!$O:$O,$X$2,'1.A-P6 DATA CD-3B ONLY'!$G:$G,$X$3)+SUMIFS('1.A-P6 DATA CD-3B ONLY'!AP:AP,'1.A-P6 DATA CD-3B ONLY'!$V:$V,$B8,'1.A-P6 DATA CD-3B ONLY'!$Q:$Q,$X$1,'1.A-P6 DATA CD-3B ONLY'!$O:$O,$X$2,'1.A-P6 DATA CD-3B ONLY'!$U:$U,"&lt;&gt;AWD",'1.A-P6 DATA CD-3B ONLY'!$G:$G,$X$4)+SUMIFS('1.A-P6 DATA CD-3B ONLY'!AP:AP,'1.A-P6 DATA CD-3B ONLY'!$V:$V,$B8,'1.A-P6 DATA CD-3B ONLY'!$Q:$Q,$X$1,'1.A-P6 DATA CD-3B ONLY'!$O:$O,$X$2,'1.A-P6 DATA CD-3B ONLY'!$U:$U,"&lt;&gt;AWD",'1.A-P6 DATA CD-3B ONLY'!$G:$G,$X$5)+SUMIFS('1.A-P6 DATA CD-3B ONLY'!AP:AP,'1.A-P6 DATA CD-3B ONLY'!$V:$V,$B8,'1.A-P6 DATA CD-3B ONLY'!$Q:$Q,$X$1,'1.A-P6 DATA CD-3B ONLY'!$O:$O,$X$2,'1.A-P6 DATA CD-3B ONLY'!$U:$U,"&lt;&gt;AWD",'1.A-P6 DATA CD-3B ONLY'!$G:$G,$X$6)</f>
        <v>0</v>
      </c>
      <c r="R8" s="7">
        <f>SUMIFS('1.A-P6 DATA CD-3B ONLY'!AQ:AQ,'1.A-P6 DATA CD-3B ONLY'!$V:$V,$B8,'1.A-P6 DATA CD-3B ONLY'!$Q:$Q,$X$1,'1.A-P6 DATA CD-3B ONLY'!$O:$O,$X$2,'1.A-P6 DATA CD-3B ONLY'!$G:$G,$X$3)+SUMIFS('1.A-P6 DATA CD-3B ONLY'!AQ:AQ,'1.A-P6 DATA CD-3B ONLY'!$V:$V,$B8,'1.A-P6 DATA CD-3B ONLY'!$Q:$Q,$X$1,'1.A-P6 DATA CD-3B ONLY'!$O:$O,$X$2,'1.A-P6 DATA CD-3B ONLY'!$U:$U,"&lt;&gt;AWD",'1.A-P6 DATA CD-3B ONLY'!$G:$G,$X$4)+SUMIFS('1.A-P6 DATA CD-3B ONLY'!AQ:AQ,'1.A-P6 DATA CD-3B ONLY'!$V:$V,$B8,'1.A-P6 DATA CD-3B ONLY'!$Q:$Q,$X$1,'1.A-P6 DATA CD-3B ONLY'!$O:$O,$X$2,'1.A-P6 DATA CD-3B ONLY'!$U:$U,"&lt;&gt;AWD",'1.A-P6 DATA CD-3B ONLY'!$G:$G,$X$5)+SUMIFS('1.A-P6 DATA CD-3B ONLY'!AQ:AQ,'1.A-P6 DATA CD-3B ONLY'!$V:$V,$B8,'1.A-P6 DATA CD-3B ONLY'!$Q:$Q,$X$1,'1.A-P6 DATA CD-3B ONLY'!$O:$O,$X$2,'1.A-P6 DATA CD-3B ONLY'!$U:$U,"&lt;&gt;AWD",'1.A-P6 DATA CD-3B ONLY'!$G:$G,$X$6)</f>
        <v>0</v>
      </c>
      <c r="S8" s="7">
        <f>SUMIFS('1.A-P6 DATA CD-3B ONLY'!AR:AR,'1.A-P6 DATA CD-3B ONLY'!$V:$V,$B8,'1.A-P6 DATA CD-3B ONLY'!$Q:$Q,$X$1,'1.A-P6 DATA CD-3B ONLY'!$O:$O,$X$2,'1.A-P6 DATA CD-3B ONLY'!$G:$G,$X$3)+SUMIFS('1.A-P6 DATA CD-3B ONLY'!AR:AR,'1.A-P6 DATA CD-3B ONLY'!$V:$V,$B8,'1.A-P6 DATA CD-3B ONLY'!$Q:$Q,$X$1,'1.A-P6 DATA CD-3B ONLY'!$O:$O,$X$2,'1.A-P6 DATA CD-3B ONLY'!$U:$U,"&lt;&gt;AWD",'1.A-P6 DATA CD-3B ONLY'!$G:$G,$X$4)+SUMIFS('1.A-P6 DATA CD-3B ONLY'!AR:AR,'1.A-P6 DATA CD-3B ONLY'!$V:$V,$B8,'1.A-P6 DATA CD-3B ONLY'!$Q:$Q,$X$1,'1.A-P6 DATA CD-3B ONLY'!$O:$O,$X$2,'1.A-P6 DATA CD-3B ONLY'!$U:$U,"&lt;&gt;AWD",'1.A-P6 DATA CD-3B ONLY'!$G:$G,$X$5)+SUMIFS('1.A-P6 DATA CD-3B ONLY'!AR:AR,'1.A-P6 DATA CD-3B ONLY'!$V:$V,$B8,'1.A-P6 DATA CD-3B ONLY'!$Q:$Q,$X$1,'1.A-P6 DATA CD-3B ONLY'!$O:$O,$X$2,'1.A-P6 DATA CD-3B ONLY'!$U:$U,"&lt;&gt;AWD",'1.A-P6 DATA CD-3B ONLY'!$G:$G,$X$6)</f>
        <v>0</v>
      </c>
      <c r="T8" s="7">
        <f>SUMIFS('1.A-P6 DATA CD-3B ONLY'!AS:AS,'1.A-P6 DATA CD-3B ONLY'!$V:$V,$B8,'1.A-P6 DATA CD-3B ONLY'!$Q:$Q,$X$1,'1.A-P6 DATA CD-3B ONLY'!$O:$O,$X$2,'1.A-P6 DATA CD-3B ONLY'!$G:$G,$X$3)+SUMIFS('1.A-P6 DATA CD-3B ONLY'!AS:AS,'1.A-P6 DATA CD-3B ONLY'!$V:$V,$B8,'1.A-P6 DATA CD-3B ONLY'!$Q:$Q,$X$1,'1.A-P6 DATA CD-3B ONLY'!$O:$O,$X$2,'1.A-P6 DATA CD-3B ONLY'!$U:$U,"&lt;&gt;AWD",'1.A-P6 DATA CD-3B ONLY'!$G:$G,$X$4)+SUMIFS('1.A-P6 DATA CD-3B ONLY'!AS:AS,'1.A-P6 DATA CD-3B ONLY'!$V:$V,$B8,'1.A-P6 DATA CD-3B ONLY'!$Q:$Q,$X$1,'1.A-P6 DATA CD-3B ONLY'!$O:$O,$X$2,'1.A-P6 DATA CD-3B ONLY'!$U:$U,"&lt;&gt;AWD",'1.A-P6 DATA CD-3B ONLY'!$G:$G,$X$5)+SUMIFS('1.A-P6 DATA CD-3B ONLY'!AS:AS,'1.A-P6 DATA CD-3B ONLY'!$V:$V,$B8,'1.A-P6 DATA CD-3B ONLY'!$Q:$Q,$X$1,'1.A-P6 DATA CD-3B ONLY'!$O:$O,$X$2,'1.A-P6 DATA CD-3B ONLY'!$U:$U,"&lt;&gt;AWD",'1.A-P6 DATA CD-3B ONLY'!$G:$G,$X$6)</f>
        <v>0</v>
      </c>
    </row>
    <row r="9" spans="2:24" x14ac:dyDescent="0.25">
      <c r="B9" s="39" t="s">
        <v>207</v>
      </c>
      <c r="C9" s="7">
        <f t="shared" si="2"/>
        <v>11148.8</v>
      </c>
      <c r="D9" s="7">
        <f>SUMIFS('1.A-P6 DATA CD-3B ONLY'!AC:AC,'1.A-P6 DATA CD-3B ONLY'!$V:$V,$B9,'1.A-P6 DATA CD-3B ONLY'!$Q:$Q,$X$1,'1.A-P6 DATA CD-3B ONLY'!$O:$O,$X$2,'1.A-P6 DATA CD-3B ONLY'!$G:$G,$X$3)+SUMIFS('1.A-P6 DATA CD-3B ONLY'!AC:AC,'1.A-P6 DATA CD-3B ONLY'!$V:$V,$B9,'1.A-P6 DATA CD-3B ONLY'!$Q:$Q,$X$1,'1.A-P6 DATA CD-3B ONLY'!$O:$O,$X$2,'1.A-P6 DATA CD-3B ONLY'!$U:$U,"&lt;&gt;AWD",'1.A-P6 DATA CD-3B ONLY'!$G:$G,$X$4)+SUMIFS('1.A-P6 DATA CD-3B ONLY'!AC:AC,'1.A-P6 DATA CD-3B ONLY'!$V:$V,$B9,'1.A-P6 DATA CD-3B ONLY'!$Q:$Q,$X$1,'1.A-P6 DATA CD-3B ONLY'!$O:$O,$X$2,'1.A-P6 DATA CD-3B ONLY'!$U:$U,"&lt;&gt;AWD",'1.A-P6 DATA CD-3B ONLY'!$G:$G,$X$5)+SUMIFS('1.A-P6 DATA CD-3B ONLY'!AC:AC,'1.A-P6 DATA CD-3B ONLY'!$V:$V,$B9,'1.A-P6 DATA CD-3B ONLY'!$Q:$Q,$X$1,'1.A-P6 DATA CD-3B ONLY'!$O:$O,$X$2,'1.A-P6 DATA CD-3B ONLY'!$U:$U,"&lt;&gt;AWD",'1.A-P6 DATA CD-3B ONLY'!$G:$G,$X$6)</f>
        <v>0</v>
      </c>
      <c r="E9" s="7">
        <f>SUMIFS('1.A-P6 DATA CD-3B ONLY'!AD:AD,'1.A-P6 DATA CD-3B ONLY'!$V:$V,$B9,'1.A-P6 DATA CD-3B ONLY'!$Q:$Q,$X$1,'1.A-P6 DATA CD-3B ONLY'!$O:$O,$X$2,'1.A-P6 DATA CD-3B ONLY'!$G:$G,$X$3)+SUMIFS('1.A-P6 DATA CD-3B ONLY'!AD:AD,'1.A-P6 DATA CD-3B ONLY'!$V:$V,$B9,'1.A-P6 DATA CD-3B ONLY'!$Q:$Q,$X$1,'1.A-P6 DATA CD-3B ONLY'!$O:$O,$X$2,'1.A-P6 DATA CD-3B ONLY'!$U:$U,"&lt;&gt;AWD",'1.A-P6 DATA CD-3B ONLY'!$G:$G,$X$4)+SUMIFS('1.A-P6 DATA CD-3B ONLY'!AD:AD,'1.A-P6 DATA CD-3B ONLY'!$V:$V,$B9,'1.A-P6 DATA CD-3B ONLY'!$Q:$Q,$X$1,'1.A-P6 DATA CD-3B ONLY'!$O:$O,$X$2,'1.A-P6 DATA CD-3B ONLY'!$U:$U,"&lt;&gt;AWD",'1.A-P6 DATA CD-3B ONLY'!$G:$G,$X$5)+SUMIFS('1.A-P6 DATA CD-3B ONLY'!AD:AD,'1.A-P6 DATA CD-3B ONLY'!$V:$V,$B9,'1.A-P6 DATA CD-3B ONLY'!$Q:$Q,$X$1,'1.A-P6 DATA CD-3B ONLY'!$O:$O,$X$2,'1.A-P6 DATA CD-3B ONLY'!$U:$U,"&lt;&gt;AWD",'1.A-P6 DATA CD-3B ONLY'!$G:$G,$X$6)</f>
        <v>0</v>
      </c>
      <c r="F9" s="7">
        <f>SUMIFS('1.A-P6 DATA CD-3B ONLY'!AE:AE,'1.A-P6 DATA CD-3B ONLY'!$V:$V,$B9,'1.A-P6 DATA CD-3B ONLY'!$Q:$Q,$X$1,'1.A-P6 DATA CD-3B ONLY'!$O:$O,$X$2,'1.A-P6 DATA CD-3B ONLY'!$G:$G,$X$3)+SUMIFS('1.A-P6 DATA CD-3B ONLY'!AE:AE,'1.A-P6 DATA CD-3B ONLY'!$V:$V,$B9,'1.A-P6 DATA CD-3B ONLY'!$Q:$Q,$X$1,'1.A-P6 DATA CD-3B ONLY'!$O:$O,$X$2,'1.A-P6 DATA CD-3B ONLY'!$U:$U,"&lt;&gt;AWD",'1.A-P6 DATA CD-3B ONLY'!$G:$G,$X$4)+SUMIFS('1.A-P6 DATA CD-3B ONLY'!AE:AE,'1.A-P6 DATA CD-3B ONLY'!$V:$V,$B9,'1.A-P6 DATA CD-3B ONLY'!$Q:$Q,$X$1,'1.A-P6 DATA CD-3B ONLY'!$O:$O,$X$2,'1.A-P6 DATA CD-3B ONLY'!$U:$U,"&lt;&gt;AWD",'1.A-P6 DATA CD-3B ONLY'!$G:$G,$X$5)+SUMIFS('1.A-P6 DATA CD-3B ONLY'!AE:AE,'1.A-P6 DATA CD-3B ONLY'!$V:$V,$B9,'1.A-P6 DATA CD-3B ONLY'!$Q:$Q,$X$1,'1.A-P6 DATA CD-3B ONLY'!$O:$O,$X$2,'1.A-P6 DATA CD-3B ONLY'!$U:$U,"&lt;&gt;AWD",'1.A-P6 DATA CD-3B ONLY'!$G:$G,$X$6)</f>
        <v>0</v>
      </c>
      <c r="G9" s="7">
        <f>SUMIFS('1.A-P6 DATA CD-3B ONLY'!AF:AF,'1.A-P6 DATA CD-3B ONLY'!$V:$V,$B9,'1.A-P6 DATA CD-3B ONLY'!$Q:$Q,$X$1,'1.A-P6 DATA CD-3B ONLY'!$O:$O,$X$2,'1.A-P6 DATA CD-3B ONLY'!$G:$G,$X$3)+SUMIFS('1.A-P6 DATA CD-3B ONLY'!AF:AF,'1.A-P6 DATA CD-3B ONLY'!$V:$V,$B9,'1.A-P6 DATA CD-3B ONLY'!$Q:$Q,$X$1,'1.A-P6 DATA CD-3B ONLY'!$O:$O,$X$2,'1.A-P6 DATA CD-3B ONLY'!$U:$U,"&lt;&gt;AWD",'1.A-P6 DATA CD-3B ONLY'!$G:$G,$X$4)+SUMIFS('1.A-P6 DATA CD-3B ONLY'!AF:AF,'1.A-P6 DATA CD-3B ONLY'!$V:$V,$B9,'1.A-P6 DATA CD-3B ONLY'!$Q:$Q,$X$1,'1.A-P6 DATA CD-3B ONLY'!$O:$O,$X$2,'1.A-P6 DATA CD-3B ONLY'!$U:$U,"&lt;&gt;AWD",'1.A-P6 DATA CD-3B ONLY'!$G:$G,$X$5)+SUMIFS('1.A-P6 DATA CD-3B ONLY'!AF:AF,'1.A-P6 DATA CD-3B ONLY'!$V:$V,$B9,'1.A-P6 DATA CD-3B ONLY'!$Q:$Q,$X$1,'1.A-P6 DATA CD-3B ONLY'!$O:$O,$X$2,'1.A-P6 DATA CD-3B ONLY'!$U:$U,"&lt;&gt;AWD",'1.A-P6 DATA CD-3B ONLY'!$G:$G,$X$6)</f>
        <v>0</v>
      </c>
      <c r="H9" s="7">
        <f>SUMIFS('1.A-P6 DATA CD-3B ONLY'!AG:AG,'1.A-P6 DATA CD-3B ONLY'!$V:$V,$B9,'1.A-P6 DATA CD-3B ONLY'!$Q:$Q,$X$1,'1.A-P6 DATA CD-3B ONLY'!$O:$O,$X$2,'1.A-P6 DATA CD-3B ONLY'!$G:$G,$X$3)+SUMIFS('1.A-P6 DATA CD-3B ONLY'!AG:AG,'1.A-P6 DATA CD-3B ONLY'!$V:$V,$B9,'1.A-P6 DATA CD-3B ONLY'!$Q:$Q,$X$1,'1.A-P6 DATA CD-3B ONLY'!$O:$O,$X$2,'1.A-P6 DATA CD-3B ONLY'!$U:$U,"&lt;&gt;AWD",'1.A-P6 DATA CD-3B ONLY'!$G:$G,$X$4)+SUMIFS('1.A-P6 DATA CD-3B ONLY'!AG:AG,'1.A-P6 DATA CD-3B ONLY'!$V:$V,$B9,'1.A-P6 DATA CD-3B ONLY'!$Q:$Q,$X$1,'1.A-P6 DATA CD-3B ONLY'!$O:$O,$X$2,'1.A-P6 DATA CD-3B ONLY'!$U:$U,"&lt;&gt;AWD",'1.A-P6 DATA CD-3B ONLY'!$G:$G,$X$5)+SUMIFS('1.A-P6 DATA CD-3B ONLY'!AG:AG,'1.A-P6 DATA CD-3B ONLY'!$V:$V,$B9,'1.A-P6 DATA CD-3B ONLY'!$Q:$Q,$X$1,'1.A-P6 DATA CD-3B ONLY'!$O:$O,$X$2,'1.A-P6 DATA CD-3B ONLY'!$U:$U,"&lt;&gt;AWD",'1.A-P6 DATA CD-3B ONLY'!$G:$G,$X$6)</f>
        <v>0</v>
      </c>
      <c r="I9" s="7">
        <f>SUMIFS('1.A-P6 DATA CD-3B ONLY'!AH:AH,'1.A-P6 DATA CD-3B ONLY'!$V:$V,$B9,'1.A-P6 DATA CD-3B ONLY'!$Q:$Q,$X$1,'1.A-P6 DATA CD-3B ONLY'!$O:$O,$X$2,'1.A-P6 DATA CD-3B ONLY'!$G:$G,$X$3)+SUMIFS('1.A-P6 DATA CD-3B ONLY'!AH:AH,'1.A-P6 DATA CD-3B ONLY'!$V:$V,$B9,'1.A-P6 DATA CD-3B ONLY'!$Q:$Q,$X$1,'1.A-P6 DATA CD-3B ONLY'!$O:$O,$X$2,'1.A-P6 DATA CD-3B ONLY'!$U:$U,"&lt;&gt;AWD",'1.A-P6 DATA CD-3B ONLY'!$G:$G,$X$4)+SUMIFS('1.A-P6 DATA CD-3B ONLY'!AH:AH,'1.A-P6 DATA CD-3B ONLY'!$V:$V,$B9,'1.A-P6 DATA CD-3B ONLY'!$Q:$Q,$X$1,'1.A-P6 DATA CD-3B ONLY'!$O:$O,$X$2,'1.A-P6 DATA CD-3B ONLY'!$U:$U,"&lt;&gt;AWD",'1.A-P6 DATA CD-3B ONLY'!$G:$G,$X$5)+SUMIFS('1.A-P6 DATA CD-3B ONLY'!AH:AH,'1.A-P6 DATA CD-3B ONLY'!$V:$V,$B9,'1.A-P6 DATA CD-3B ONLY'!$Q:$Q,$X$1,'1.A-P6 DATA CD-3B ONLY'!$O:$O,$X$2,'1.A-P6 DATA CD-3B ONLY'!$U:$U,"&lt;&gt;AWD",'1.A-P6 DATA CD-3B ONLY'!$G:$G,$X$6)</f>
        <v>0</v>
      </c>
      <c r="J9" s="7">
        <f>SUMIFS('1.A-P6 DATA CD-3B ONLY'!AI:AI,'1.A-P6 DATA CD-3B ONLY'!$V:$V,$B9,'1.A-P6 DATA CD-3B ONLY'!$Q:$Q,$X$1,'1.A-P6 DATA CD-3B ONLY'!$O:$O,$X$2,'1.A-P6 DATA CD-3B ONLY'!$G:$G,$X$3)+SUMIFS('1.A-P6 DATA CD-3B ONLY'!AI:AI,'1.A-P6 DATA CD-3B ONLY'!$V:$V,$B9,'1.A-P6 DATA CD-3B ONLY'!$Q:$Q,$X$1,'1.A-P6 DATA CD-3B ONLY'!$O:$O,$X$2,'1.A-P6 DATA CD-3B ONLY'!$U:$U,"&lt;&gt;AWD",'1.A-P6 DATA CD-3B ONLY'!$G:$G,$X$4)+SUMIFS('1.A-P6 DATA CD-3B ONLY'!AI:AI,'1.A-P6 DATA CD-3B ONLY'!$V:$V,$B9,'1.A-P6 DATA CD-3B ONLY'!$Q:$Q,$X$1,'1.A-P6 DATA CD-3B ONLY'!$O:$O,$X$2,'1.A-P6 DATA CD-3B ONLY'!$U:$U,"&lt;&gt;AWD",'1.A-P6 DATA CD-3B ONLY'!$G:$G,$X$5)+SUMIFS('1.A-P6 DATA CD-3B ONLY'!AI:AI,'1.A-P6 DATA CD-3B ONLY'!$V:$V,$B9,'1.A-P6 DATA CD-3B ONLY'!$Q:$Q,$X$1,'1.A-P6 DATA CD-3B ONLY'!$O:$O,$X$2,'1.A-P6 DATA CD-3B ONLY'!$U:$U,"&lt;&gt;AWD",'1.A-P6 DATA CD-3B ONLY'!$G:$G,$X$6)</f>
        <v>0</v>
      </c>
      <c r="K9" s="7">
        <f>SUMIFS('1.A-P6 DATA CD-3B ONLY'!AJ:AJ,'1.A-P6 DATA CD-3B ONLY'!$V:$V,$B9,'1.A-P6 DATA CD-3B ONLY'!$Q:$Q,$X$1,'1.A-P6 DATA CD-3B ONLY'!$O:$O,$X$2,'1.A-P6 DATA CD-3B ONLY'!$G:$G,$X$3)+SUMIFS('1.A-P6 DATA CD-3B ONLY'!AJ:AJ,'1.A-P6 DATA CD-3B ONLY'!$V:$V,$B9,'1.A-P6 DATA CD-3B ONLY'!$Q:$Q,$X$1,'1.A-P6 DATA CD-3B ONLY'!$O:$O,$X$2,'1.A-P6 DATA CD-3B ONLY'!$U:$U,"&lt;&gt;AWD",'1.A-P6 DATA CD-3B ONLY'!$G:$G,$X$4)+SUMIFS('1.A-P6 DATA CD-3B ONLY'!AJ:AJ,'1.A-P6 DATA CD-3B ONLY'!$V:$V,$B9,'1.A-P6 DATA CD-3B ONLY'!$Q:$Q,$X$1,'1.A-P6 DATA CD-3B ONLY'!$O:$O,$X$2,'1.A-P6 DATA CD-3B ONLY'!$U:$U,"&lt;&gt;AWD",'1.A-P6 DATA CD-3B ONLY'!$G:$G,$X$5)+SUMIFS('1.A-P6 DATA CD-3B ONLY'!AJ:AJ,'1.A-P6 DATA CD-3B ONLY'!$V:$V,$B9,'1.A-P6 DATA CD-3B ONLY'!$Q:$Q,$X$1,'1.A-P6 DATA CD-3B ONLY'!$O:$O,$X$2,'1.A-P6 DATA CD-3B ONLY'!$U:$U,"&lt;&gt;AWD",'1.A-P6 DATA CD-3B ONLY'!$G:$G,$X$6)</f>
        <v>2004.83</v>
      </c>
      <c r="L9" s="7">
        <f>SUMIFS('1.A-P6 DATA CD-3B ONLY'!AK:AK,'1.A-P6 DATA CD-3B ONLY'!$V:$V,$B9,'1.A-P6 DATA CD-3B ONLY'!$Q:$Q,$X$1,'1.A-P6 DATA CD-3B ONLY'!$O:$O,$X$2,'1.A-P6 DATA CD-3B ONLY'!$G:$G,$X$3)+SUMIFS('1.A-P6 DATA CD-3B ONLY'!AK:AK,'1.A-P6 DATA CD-3B ONLY'!$V:$V,$B9,'1.A-P6 DATA CD-3B ONLY'!$Q:$Q,$X$1,'1.A-P6 DATA CD-3B ONLY'!$O:$O,$X$2,'1.A-P6 DATA CD-3B ONLY'!$U:$U,"&lt;&gt;AWD",'1.A-P6 DATA CD-3B ONLY'!$G:$G,$X$4)+SUMIFS('1.A-P6 DATA CD-3B ONLY'!AK:AK,'1.A-P6 DATA CD-3B ONLY'!$V:$V,$B9,'1.A-P6 DATA CD-3B ONLY'!$Q:$Q,$X$1,'1.A-P6 DATA CD-3B ONLY'!$O:$O,$X$2,'1.A-P6 DATA CD-3B ONLY'!$U:$U,"&lt;&gt;AWD",'1.A-P6 DATA CD-3B ONLY'!$G:$G,$X$5)+SUMIFS('1.A-P6 DATA CD-3B ONLY'!AK:AK,'1.A-P6 DATA CD-3B ONLY'!$V:$V,$B9,'1.A-P6 DATA CD-3B ONLY'!$Q:$Q,$X$1,'1.A-P6 DATA CD-3B ONLY'!$O:$O,$X$2,'1.A-P6 DATA CD-3B ONLY'!$U:$U,"&lt;&gt;AWD",'1.A-P6 DATA CD-3B ONLY'!$G:$G,$X$6)</f>
        <v>9143.9699999999993</v>
      </c>
      <c r="M9" s="7">
        <f>SUMIFS('1.A-P6 DATA CD-3B ONLY'!AL:AL,'1.A-P6 DATA CD-3B ONLY'!$V:$V,$B9,'1.A-P6 DATA CD-3B ONLY'!$Q:$Q,$X$1,'1.A-P6 DATA CD-3B ONLY'!$O:$O,$X$2,'1.A-P6 DATA CD-3B ONLY'!$G:$G,$X$3)+SUMIFS('1.A-P6 DATA CD-3B ONLY'!AL:AL,'1.A-P6 DATA CD-3B ONLY'!$V:$V,$B9,'1.A-P6 DATA CD-3B ONLY'!$Q:$Q,$X$1,'1.A-P6 DATA CD-3B ONLY'!$O:$O,$X$2,'1.A-P6 DATA CD-3B ONLY'!$U:$U,"&lt;&gt;AWD",'1.A-P6 DATA CD-3B ONLY'!$G:$G,$X$4)+SUMIFS('1.A-P6 DATA CD-3B ONLY'!AL:AL,'1.A-P6 DATA CD-3B ONLY'!$V:$V,$B9,'1.A-P6 DATA CD-3B ONLY'!$Q:$Q,$X$1,'1.A-P6 DATA CD-3B ONLY'!$O:$O,$X$2,'1.A-P6 DATA CD-3B ONLY'!$U:$U,"&lt;&gt;AWD",'1.A-P6 DATA CD-3B ONLY'!$G:$G,$X$5)+SUMIFS('1.A-P6 DATA CD-3B ONLY'!AL:AL,'1.A-P6 DATA CD-3B ONLY'!$V:$V,$B9,'1.A-P6 DATA CD-3B ONLY'!$Q:$Q,$X$1,'1.A-P6 DATA CD-3B ONLY'!$O:$O,$X$2,'1.A-P6 DATA CD-3B ONLY'!$U:$U,"&lt;&gt;AWD",'1.A-P6 DATA CD-3B ONLY'!$G:$G,$X$6)</f>
        <v>0</v>
      </c>
      <c r="N9" s="7">
        <f>SUMIFS('1.A-P6 DATA CD-3B ONLY'!AM:AM,'1.A-P6 DATA CD-3B ONLY'!$V:$V,$B9,'1.A-P6 DATA CD-3B ONLY'!$Q:$Q,$X$1,'1.A-P6 DATA CD-3B ONLY'!$O:$O,$X$2,'1.A-P6 DATA CD-3B ONLY'!$G:$G,$X$3)+SUMIFS('1.A-P6 DATA CD-3B ONLY'!AM:AM,'1.A-P6 DATA CD-3B ONLY'!$V:$V,$B9,'1.A-P6 DATA CD-3B ONLY'!$Q:$Q,$X$1,'1.A-P6 DATA CD-3B ONLY'!$O:$O,$X$2,'1.A-P6 DATA CD-3B ONLY'!$U:$U,"&lt;&gt;AWD",'1.A-P6 DATA CD-3B ONLY'!$G:$G,$X$4)+SUMIFS('1.A-P6 DATA CD-3B ONLY'!AM:AM,'1.A-P6 DATA CD-3B ONLY'!$V:$V,$B9,'1.A-P6 DATA CD-3B ONLY'!$Q:$Q,$X$1,'1.A-P6 DATA CD-3B ONLY'!$O:$O,$X$2,'1.A-P6 DATA CD-3B ONLY'!$U:$U,"&lt;&gt;AWD",'1.A-P6 DATA CD-3B ONLY'!$G:$G,$X$5)+SUMIFS('1.A-P6 DATA CD-3B ONLY'!AM:AM,'1.A-P6 DATA CD-3B ONLY'!$V:$V,$B9,'1.A-P6 DATA CD-3B ONLY'!$Q:$Q,$X$1,'1.A-P6 DATA CD-3B ONLY'!$O:$O,$X$2,'1.A-P6 DATA CD-3B ONLY'!$U:$U,"&lt;&gt;AWD",'1.A-P6 DATA CD-3B ONLY'!$G:$G,$X$6)</f>
        <v>0</v>
      </c>
      <c r="O9" s="7">
        <f>SUMIFS('1.A-P6 DATA CD-3B ONLY'!AN:AN,'1.A-P6 DATA CD-3B ONLY'!$V:$V,$B9,'1.A-P6 DATA CD-3B ONLY'!$Q:$Q,$X$1,'1.A-P6 DATA CD-3B ONLY'!$O:$O,$X$2,'1.A-P6 DATA CD-3B ONLY'!$G:$G,$X$3)+SUMIFS('1.A-P6 DATA CD-3B ONLY'!AN:AN,'1.A-P6 DATA CD-3B ONLY'!$V:$V,$B9,'1.A-P6 DATA CD-3B ONLY'!$Q:$Q,$X$1,'1.A-P6 DATA CD-3B ONLY'!$O:$O,$X$2,'1.A-P6 DATA CD-3B ONLY'!$U:$U,"&lt;&gt;AWD",'1.A-P6 DATA CD-3B ONLY'!$G:$G,$X$4)+SUMIFS('1.A-P6 DATA CD-3B ONLY'!AN:AN,'1.A-P6 DATA CD-3B ONLY'!$V:$V,$B9,'1.A-P6 DATA CD-3B ONLY'!$Q:$Q,$X$1,'1.A-P6 DATA CD-3B ONLY'!$O:$O,$X$2,'1.A-P6 DATA CD-3B ONLY'!$U:$U,"&lt;&gt;AWD",'1.A-P6 DATA CD-3B ONLY'!$G:$G,$X$5)+SUMIFS('1.A-P6 DATA CD-3B ONLY'!AN:AN,'1.A-P6 DATA CD-3B ONLY'!$V:$V,$B9,'1.A-P6 DATA CD-3B ONLY'!$Q:$Q,$X$1,'1.A-P6 DATA CD-3B ONLY'!$O:$O,$X$2,'1.A-P6 DATA CD-3B ONLY'!$U:$U,"&lt;&gt;AWD",'1.A-P6 DATA CD-3B ONLY'!$G:$G,$X$6)</f>
        <v>0</v>
      </c>
      <c r="P9" s="7">
        <f>SUMIFS('1.A-P6 DATA CD-3B ONLY'!AO:AO,'1.A-P6 DATA CD-3B ONLY'!$V:$V,$B9,'1.A-P6 DATA CD-3B ONLY'!$Q:$Q,$X$1,'1.A-P6 DATA CD-3B ONLY'!$O:$O,$X$2,'1.A-P6 DATA CD-3B ONLY'!$G:$G,$X$3)+SUMIFS('1.A-P6 DATA CD-3B ONLY'!AO:AO,'1.A-P6 DATA CD-3B ONLY'!$V:$V,$B9,'1.A-P6 DATA CD-3B ONLY'!$Q:$Q,$X$1,'1.A-P6 DATA CD-3B ONLY'!$O:$O,$X$2,'1.A-P6 DATA CD-3B ONLY'!$U:$U,"&lt;&gt;AWD",'1.A-P6 DATA CD-3B ONLY'!$G:$G,$X$4)+SUMIFS('1.A-P6 DATA CD-3B ONLY'!AO:AO,'1.A-P6 DATA CD-3B ONLY'!$V:$V,$B9,'1.A-P6 DATA CD-3B ONLY'!$Q:$Q,$X$1,'1.A-P6 DATA CD-3B ONLY'!$O:$O,$X$2,'1.A-P6 DATA CD-3B ONLY'!$U:$U,"&lt;&gt;AWD",'1.A-P6 DATA CD-3B ONLY'!$G:$G,$X$5)+SUMIFS('1.A-P6 DATA CD-3B ONLY'!AO:AO,'1.A-P6 DATA CD-3B ONLY'!$V:$V,$B9,'1.A-P6 DATA CD-3B ONLY'!$Q:$Q,$X$1,'1.A-P6 DATA CD-3B ONLY'!$O:$O,$X$2,'1.A-P6 DATA CD-3B ONLY'!$U:$U,"&lt;&gt;AWD",'1.A-P6 DATA CD-3B ONLY'!$G:$G,$X$6)</f>
        <v>0</v>
      </c>
      <c r="Q9" s="7">
        <f>SUMIFS('1.A-P6 DATA CD-3B ONLY'!AP:AP,'1.A-P6 DATA CD-3B ONLY'!$V:$V,$B9,'1.A-P6 DATA CD-3B ONLY'!$Q:$Q,$X$1,'1.A-P6 DATA CD-3B ONLY'!$O:$O,$X$2,'1.A-P6 DATA CD-3B ONLY'!$G:$G,$X$3)+SUMIFS('1.A-P6 DATA CD-3B ONLY'!AP:AP,'1.A-P6 DATA CD-3B ONLY'!$V:$V,$B9,'1.A-P6 DATA CD-3B ONLY'!$Q:$Q,$X$1,'1.A-P6 DATA CD-3B ONLY'!$O:$O,$X$2,'1.A-P6 DATA CD-3B ONLY'!$U:$U,"&lt;&gt;AWD",'1.A-P6 DATA CD-3B ONLY'!$G:$G,$X$4)+SUMIFS('1.A-P6 DATA CD-3B ONLY'!AP:AP,'1.A-P6 DATA CD-3B ONLY'!$V:$V,$B9,'1.A-P6 DATA CD-3B ONLY'!$Q:$Q,$X$1,'1.A-P6 DATA CD-3B ONLY'!$O:$O,$X$2,'1.A-P6 DATA CD-3B ONLY'!$U:$U,"&lt;&gt;AWD",'1.A-P6 DATA CD-3B ONLY'!$G:$G,$X$5)+SUMIFS('1.A-P6 DATA CD-3B ONLY'!AP:AP,'1.A-P6 DATA CD-3B ONLY'!$V:$V,$B9,'1.A-P6 DATA CD-3B ONLY'!$Q:$Q,$X$1,'1.A-P6 DATA CD-3B ONLY'!$O:$O,$X$2,'1.A-P6 DATA CD-3B ONLY'!$U:$U,"&lt;&gt;AWD",'1.A-P6 DATA CD-3B ONLY'!$G:$G,$X$6)</f>
        <v>0</v>
      </c>
      <c r="R9" s="7">
        <f>SUMIFS('1.A-P6 DATA CD-3B ONLY'!AQ:AQ,'1.A-P6 DATA CD-3B ONLY'!$V:$V,$B9,'1.A-P6 DATA CD-3B ONLY'!$Q:$Q,$X$1,'1.A-P6 DATA CD-3B ONLY'!$O:$O,$X$2,'1.A-P6 DATA CD-3B ONLY'!$G:$G,$X$3)+SUMIFS('1.A-P6 DATA CD-3B ONLY'!AQ:AQ,'1.A-P6 DATA CD-3B ONLY'!$V:$V,$B9,'1.A-P6 DATA CD-3B ONLY'!$Q:$Q,$X$1,'1.A-P6 DATA CD-3B ONLY'!$O:$O,$X$2,'1.A-P6 DATA CD-3B ONLY'!$U:$U,"&lt;&gt;AWD",'1.A-P6 DATA CD-3B ONLY'!$G:$G,$X$4)+SUMIFS('1.A-P6 DATA CD-3B ONLY'!AQ:AQ,'1.A-P6 DATA CD-3B ONLY'!$V:$V,$B9,'1.A-P6 DATA CD-3B ONLY'!$Q:$Q,$X$1,'1.A-P6 DATA CD-3B ONLY'!$O:$O,$X$2,'1.A-P6 DATA CD-3B ONLY'!$U:$U,"&lt;&gt;AWD",'1.A-P6 DATA CD-3B ONLY'!$G:$G,$X$5)+SUMIFS('1.A-P6 DATA CD-3B ONLY'!AQ:AQ,'1.A-P6 DATA CD-3B ONLY'!$V:$V,$B9,'1.A-P6 DATA CD-3B ONLY'!$Q:$Q,$X$1,'1.A-P6 DATA CD-3B ONLY'!$O:$O,$X$2,'1.A-P6 DATA CD-3B ONLY'!$U:$U,"&lt;&gt;AWD",'1.A-P6 DATA CD-3B ONLY'!$G:$G,$X$6)</f>
        <v>0</v>
      </c>
      <c r="S9" s="7">
        <f>SUMIFS('1.A-P6 DATA CD-3B ONLY'!AR:AR,'1.A-P6 DATA CD-3B ONLY'!$V:$V,$B9,'1.A-P6 DATA CD-3B ONLY'!$Q:$Q,$X$1,'1.A-P6 DATA CD-3B ONLY'!$O:$O,$X$2,'1.A-P6 DATA CD-3B ONLY'!$G:$G,$X$3)+SUMIFS('1.A-P6 DATA CD-3B ONLY'!AR:AR,'1.A-P6 DATA CD-3B ONLY'!$V:$V,$B9,'1.A-P6 DATA CD-3B ONLY'!$Q:$Q,$X$1,'1.A-P6 DATA CD-3B ONLY'!$O:$O,$X$2,'1.A-P6 DATA CD-3B ONLY'!$U:$U,"&lt;&gt;AWD",'1.A-P6 DATA CD-3B ONLY'!$G:$G,$X$4)+SUMIFS('1.A-P6 DATA CD-3B ONLY'!AR:AR,'1.A-P6 DATA CD-3B ONLY'!$V:$V,$B9,'1.A-P6 DATA CD-3B ONLY'!$Q:$Q,$X$1,'1.A-P6 DATA CD-3B ONLY'!$O:$O,$X$2,'1.A-P6 DATA CD-3B ONLY'!$U:$U,"&lt;&gt;AWD",'1.A-P6 DATA CD-3B ONLY'!$G:$G,$X$5)+SUMIFS('1.A-P6 DATA CD-3B ONLY'!AR:AR,'1.A-P6 DATA CD-3B ONLY'!$V:$V,$B9,'1.A-P6 DATA CD-3B ONLY'!$Q:$Q,$X$1,'1.A-P6 DATA CD-3B ONLY'!$O:$O,$X$2,'1.A-P6 DATA CD-3B ONLY'!$U:$U,"&lt;&gt;AWD",'1.A-P6 DATA CD-3B ONLY'!$G:$G,$X$6)</f>
        <v>0</v>
      </c>
      <c r="T9" s="7">
        <f>SUMIFS('1.A-P6 DATA CD-3B ONLY'!AS:AS,'1.A-P6 DATA CD-3B ONLY'!$V:$V,$B9,'1.A-P6 DATA CD-3B ONLY'!$Q:$Q,$X$1,'1.A-P6 DATA CD-3B ONLY'!$O:$O,$X$2,'1.A-P6 DATA CD-3B ONLY'!$G:$G,$X$3)+SUMIFS('1.A-P6 DATA CD-3B ONLY'!AS:AS,'1.A-P6 DATA CD-3B ONLY'!$V:$V,$B9,'1.A-P6 DATA CD-3B ONLY'!$Q:$Q,$X$1,'1.A-P6 DATA CD-3B ONLY'!$O:$O,$X$2,'1.A-P6 DATA CD-3B ONLY'!$U:$U,"&lt;&gt;AWD",'1.A-P6 DATA CD-3B ONLY'!$G:$G,$X$4)+SUMIFS('1.A-P6 DATA CD-3B ONLY'!AS:AS,'1.A-P6 DATA CD-3B ONLY'!$V:$V,$B9,'1.A-P6 DATA CD-3B ONLY'!$Q:$Q,$X$1,'1.A-P6 DATA CD-3B ONLY'!$O:$O,$X$2,'1.A-P6 DATA CD-3B ONLY'!$U:$U,"&lt;&gt;AWD",'1.A-P6 DATA CD-3B ONLY'!$G:$G,$X$5)+SUMIFS('1.A-P6 DATA CD-3B ONLY'!AS:AS,'1.A-P6 DATA CD-3B ONLY'!$V:$V,$B9,'1.A-P6 DATA CD-3B ONLY'!$Q:$Q,$X$1,'1.A-P6 DATA CD-3B ONLY'!$O:$O,$X$2,'1.A-P6 DATA CD-3B ONLY'!$U:$U,"&lt;&gt;AWD",'1.A-P6 DATA CD-3B ONLY'!$G:$G,$X$6)</f>
        <v>0</v>
      </c>
    </row>
    <row r="10" spans="2:24" x14ac:dyDescent="0.25">
      <c r="B10" s="39" t="s">
        <v>208</v>
      </c>
      <c r="C10" s="7">
        <f t="shared" si="2"/>
        <v>48500.310000000005</v>
      </c>
      <c r="D10" s="7">
        <f>SUMIFS('1.A-P6 DATA CD-3B ONLY'!AC:AC,'1.A-P6 DATA CD-3B ONLY'!$V:$V,$B10,'1.A-P6 DATA CD-3B ONLY'!$Q:$Q,$X$1,'1.A-P6 DATA CD-3B ONLY'!$O:$O,$X$2,'1.A-P6 DATA CD-3B ONLY'!$G:$G,$X$3)+SUMIFS('1.A-P6 DATA CD-3B ONLY'!AC:AC,'1.A-P6 DATA CD-3B ONLY'!$V:$V,$B10,'1.A-P6 DATA CD-3B ONLY'!$Q:$Q,$X$1,'1.A-P6 DATA CD-3B ONLY'!$O:$O,$X$2,'1.A-P6 DATA CD-3B ONLY'!$U:$U,"&lt;&gt;AWD",'1.A-P6 DATA CD-3B ONLY'!$G:$G,$X$4)+SUMIFS('1.A-P6 DATA CD-3B ONLY'!AC:AC,'1.A-P6 DATA CD-3B ONLY'!$V:$V,$B10,'1.A-P6 DATA CD-3B ONLY'!$Q:$Q,$X$1,'1.A-P6 DATA CD-3B ONLY'!$O:$O,$X$2,'1.A-P6 DATA CD-3B ONLY'!$U:$U,"&lt;&gt;AWD",'1.A-P6 DATA CD-3B ONLY'!$G:$G,$X$5)+SUMIFS('1.A-P6 DATA CD-3B ONLY'!AC:AC,'1.A-P6 DATA CD-3B ONLY'!$V:$V,$B10,'1.A-P6 DATA CD-3B ONLY'!$Q:$Q,$X$1,'1.A-P6 DATA CD-3B ONLY'!$O:$O,$X$2,'1.A-P6 DATA CD-3B ONLY'!$U:$U,"&lt;&gt;AWD",'1.A-P6 DATA CD-3B ONLY'!$G:$G,$X$6)</f>
        <v>0</v>
      </c>
      <c r="E10" s="7">
        <f>SUMIFS('1.A-P6 DATA CD-3B ONLY'!AD:AD,'1.A-P6 DATA CD-3B ONLY'!$V:$V,$B10,'1.A-P6 DATA CD-3B ONLY'!$Q:$Q,$X$1,'1.A-P6 DATA CD-3B ONLY'!$O:$O,$X$2,'1.A-P6 DATA CD-3B ONLY'!$G:$G,$X$3)+SUMIFS('1.A-P6 DATA CD-3B ONLY'!AD:AD,'1.A-P6 DATA CD-3B ONLY'!$V:$V,$B10,'1.A-P6 DATA CD-3B ONLY'!$Q:$Q,$X$1,'1.A-P6 DATA CD-3B ONLY'!$O:$O,$X$2,'1.A-P6 DATA CD-3B ONLY'!$U:$U,"&lt;&gt;AWD",'1.A-P6 DATA CD-3B ONLY'!$G:$G,$X$4)+SUMIFS('1.A-P6 DATA CD-3B ONLY'!AD:AD,'1.A-P6 DATA CD-3B ONLY'!$V:$V,$B10,'1.A-P6 DATA CD-3B ONLY'!$Q:$Q,$X$1,'1.A-P6 DATA CD-3B ONLY'!$O:$O,$X$2,'1.A-P6 DATA CD-3B ONLY'!$U:$U,"&lt;&gt;AWD",'1.A-P6 DATA CD-3B ONLY'!$G:$G,$X$5)+SUMIFS('1.A-P6 DATA CD-3B ONLY'!AD:AD,'1.A-P6 DATA CD-3B ONLY'!$V:$V,$B10,'1.A-P6 DATA CD-3B ONLY'!$Q:$Q,$X$1,'1.A-P6 DATA CD-3B ONLY'!$O:$O,$X$2,'1.A-P6 DATA CD-3B ONLY'!$U:$U,"&lt;&gt;AWD",'1.A-P6 DATA CD-3B ONLY'!$G:$G,$X$6)</f>
        <v>0</v>
      </c>
      <c r="F10" s="7">
        <f>SUMIFS('1.A-P6 DATA CD-3B ONLY'!AE:AE,'1.A-P6 DATA CD-3B ONLY'!$V:$V,$B10,'1.A-P6 DATA CD-3B ONLY'!$Q:$Q,$X$1,'1.A-P6 DATA CD-3B ONLY'!$O:$O,$X$2,'1.A-P6 DATA CD-3B ONLY'!$G:$G,$X$3)+SUMIFS('1.A-P6 DATA CD-3B ONLY'!AE:AE,'1.A-P6 DATA CD-3B ONLY'!$V:$V,$B10,'1.A-P6 DATA CD-3B ONLY'!$Q:$Q,$X$1,'1.A-P6 DATA CD-3B ONLY'!$O:$O,$X$2,'1.A-P6 DATA CD-3B ONLY'!$U:$U,"&lt;&gt;AWD",'1.A-P6 DATA CD-3B ONLY'!$G:$G,$X$4)+SUMIFS('1.A-P6 DATA CD-3B ONLY'!AE:AE,'1.A-P6 DATA CD-3B ONLY'!$V:$V,$B10,'1.A-P6 DATA CD-3B ONLY'!$Q:$Q,$X$1,'1.A-P6 DATA CD-3B ONLY'!$O:$O,$X$2,'1.A-P6 DATA CD-3B ONLY'!$U:$U,"&lt;&gt;AWD",'1.A-P6 DATA CD-3B ONLY'!$G:$G,$X$5)+SUMIFS('1.A-P6 DATA CD-3B ONLY'!AE:AE,'1.A-P6 DATA CD-3B ONLY'!$V:$V,$B10,'1.A-P6 DATA CD-3B ONLY'!$Q:$Q,$X$1,'1.A-P6 DATA CD-3B ONLY'!$O:$O,$X$2,'1.A-P6 DATA CD-3B ONLY'!$U:$U,"&lt;&gt;AWD",'1.A-P6 DATA CD-3B ONLY'!$G:$G,$X$6)</f>
        <v>0</v>
      </c>
      <c r="G10" s="7">
        <f>SUMIFS('1.A-P6 DATA CD-3B ONLY'!AF:AF,'1.A-P6 DATA CD-3B ONLY'!$V:$V,$B10,'1.A-P6 DATA CD-3B ONLY'!$Q:$Q,$X$1,'1.A-P6 DATA CD-3B ONLY'!$O:$O,$X$2,'1.A-P6 DATA CD-3B ONLY'!$G:$G,$X$3)+SUMIFS('1.A-P6 DATA CD-3B ONLY'!AF:AF,'1.A-P6 DATA CD-3B ONLY'!$V:$V,$B10,'1.A-P6 DATA CD-3B ONLY'!$Q:$Q,$X$1,'1.A-P6 DATA CD-3B ONLY'!$O:$O,$X$2,'1.A-P6 DATA CD-3B ONLY'!$U:$U,"&lt;&gt;AWD",'1.A-P6 DATA CD-3B ONLY'!$G:$G,$X$4)+SUMIFS('1.A-P6 DATA CD-3B ONLY'!AF:AF,'1.A-P6 DATA CD-3B ONLY'!$V:$V,$B10,'1.A-P6 DATA CD-3B ONLY'!$Q:$Q,$X$1,'1.A-P6 DATA CD-3B ONLY'!$O:$O,$X$2,'1.A-P6 DATA CD-3B ONLY'!$U:$U,"&lt;&gt;AWD",'1.A-P6 DATA CD-3B ONLY'!$G:$G,$X$5)+SUMIFS('1.A-P6 DATA CD-3B ONLY'!AF:AF,'1.A-P6 DATA CD-3B ONLY'!$V:$V,$B10,'1.A-P6 DATA CD-3B ONLY'!$Q:$Q,$X$1,'1.A-P6 DATA CD-3B ONLY'!$O:$O,$X$2,'1.A-P6 DATA CD-3B ONLY'!$U:$U,"&lt;&gt;AWD",'1.A-P6 DATA CD-3B ONLY'!$G:$G,$X$6)</f>
        <v>0</v>
      </c>
      <c r="H10" s="7">
        <f>SUMIFS('1.A-P6 DATA CD-3B ONLY'!AG:AG,'1.A-P6 DATA CD-3B ONLY'!$V:$V,$B10,'1.A-P6 DATA CD-3B ONLY'!$Q:$Q,$X$1,'1.A-P6 DATA CD-3B ONLY'!$O:$O,$X$2,'1.A-P6 DATA CD-3B ONLY'!$G:$G,$X$3)+SUMIFS('1.A-P6 DATA CD-3B ONLY'!AG:AG,'1.A-P6 DATA CD-3B ONLY'!$V:$V,$B10,'1.A-P6 DATA CD-3B ONLY'!$Q:$Q,$X$1,'1.A-P6 DATA CD-3B ONLY'!$O:$O,$X$2,'1.A-P6 DATA CD-3B ONLY'!$U:$U,"&lt;&gt;AWD",'1.A-P6 DATA CD-3B ONLY'!$G:$G,$X$4)+SUMIFS('1.A-P6 DATA CD-3B ONLY'!AG:AG,'1.A-P6 DATA CD-3B ONLY'!$V:$V,$B10,'1.A-P6 DATA CD-3B ONLY'!$Q:$Q,$X$1,'1.A-P6 DATA CD-3B ONLY'!$O:$O,$X$2,'1.A-P6 DATA CD-3B ONLY'!$U:$U,"&lt;&gt;AWD",'1.A-P6 DATA CD-3B ONLY'!$G:$G,$X$5)+SUMIFS('1.A-P6 DATA CD-3B ONLY'!AG:AG,'1.A-P6 DATA CD-3B ONLY'!$V:$V,$B10,'1.A-P6 DATA CD-3B ONLY'!$Q:$Q,$X$1,'1.A-P6 DATA CD-3B ONLY'!$O:$O,$X$2,'1.A-P6 DATA CD-3B ONLY'!$U:$U,"&lt;&gt;AWD",'1.A-P6 DATA CD-3B ONLY'!$G:$G,$X$6)</f>
        <v>0</v>
      </c>
      <c r="I10" s="7">
        <f>SUMIFS('1.A-P6 DATA CD-3B ONLY'!AH:AH,'1.A-P6 DATA CD-3B ONLY'!$V:$V,$B10,'1.A-P6 DATA CD-3B ONLY'!$Q:$Q,$X$1,'1.A-P6 DATA CD-3B ONLY'!$O:$O,$X$2,'1.A-P6 DATA CD-3B ONLY'!$G:$G,$X$3)+SUMIFS('1.A-P6 DATA CD-3B ONLY'!AH:AH,'1.A-P6 DATA CD-3B ONLY'!$V:$V,$B10,'1.A-P6 DATA CD-3B ONLY'!$Q:$Q,$X$1,'1.A-P6 DATA CD-3B ONLY'!$O:$O,$X$2,'1.A-P6 DATA CD-3B ONLY'!$U:$U,"&lt;&gt;AWD",'1.A-P6 DATA CD-3B ONLY'!$G:$G,$X$4)+SUMIFS('1.A-P6 DATA CD-3B ONLY'!AH:AH,'1.A-P6 DATA CD-3B ONLY'!$V:$V,$B10,'1.A-P6 DATA CD-3B ONLY'!$Q:$Q,$X$1,'1.A-P6 DATA CD-3B ONLY'!$O:$O,$X$2,'1.A-P6 DATA CD-3B ONLY'!$U:$U,"&lt;&gt;AWD",'1.A-P6 DATA CD-3B ONLY'!$G:$G,$X$5)+SUMIFS('1.A-P6 DATA CD-3B ONLY'!AH:AH,'1.A-P6 DATA CD-3B ONLY'!$V:$V,$B10,'1.A-P6 DATA CD-3B ONLY'!$Q:$Q,$X$1,'1.A-P6 DATA CD-3B ONLY'!$O:$O,$X$2,'1.A-P6 DATA CD-3B ONLY'!$U:$U,"&lt;&gt;AWD",'1.A-P6 DATA CD-3B ONLY'!$G:$G,$X$6)</f>
        <v>0</v>
      </c>
      <c r="J10" s="7">
        <f>SUMIFS('1.A-P6 DATA CD-3B ONLY'!AI:AI,'1.A-P6 DATA CD-3B ONLY'!$V:$V,$B10,'1.A-P6 DATA CD-3B ONLY'!$Q:$Q,$X$1,'1.A-P6 DATA CD-3B ONLY'!$O:$O,$X$2,'1.A-P6 DATA CD-3B ONLY'!$G:$G,$X$3)+SUMIFS('1.A-P6 DATA CD-3B ONLY'!AI:AI,'1.A-P6 DATA CD-3B ONLY'!$V:$V,$B10,'1.A-P6 DATA CD-3B ONLY'!$Q:$Q,$X$1,'1.A-P6 DATA CD-3B ONLY'!$O:$O,$X$2,'1.A-P6 DATA CD-3B ONLY'!$U:$U,"&lt;&gt;AWD",'1.A-P6 DATA CD-3B ONLY'!$G:$G,$X$4)+SUMIFS('1.A-P6 DATA CD-3B ONLY'!AI:AI,'1.A-P6 DATA CD-3B ONLY'!$V:$V,$B10,'1.A-P6 DATA CD-3B ONLY'!$Q:$Q,$X$1,'1.A-P6 DATA CD-3B ONLY'!$O:$O,$X$2,'1.A-P6 DATA CD-3B ONLY'!$U:$U,"&lt;&gt;AWD",'1.A-P6 DATA CD-3B ONLY'!$G:$G,$X$5)+SUMIFS('1.A-P6 DATA CD-3B ONLY'!AI:AI,'1.A-P6 DATA CD-3B ONLY'!$V:$V,$B10,'1.A-P6 DATA CD-3B ONLY'!$Q:$Q,$X$1,'1.A-P6 DATA CD-3B ONLY'!$O:$O,$X$2,'1.A-P6 DATA CD-3B ONLY'!$U:$U,"&lt;&gt;AWD",'1.A-P6 DATA CD-3B ONLY'!$G:$G,$X$6)</f>
        <v>10854.18</v>
      </c>
      <c r="K10" s="7">
        <f>SUMIFS('1.A-P6 DATA CD-3B ONLY'!AJ:AJ,'1.A-P6 DATA CD-3B ONLY'!$V:$V,$B10,'1.A-P6 DATA CD-3B ONLY'!$Q:$Q,$X$1,'1.A-P6 DATA CD-3B ONLY'!$O:$O,$X$2,'1.A-P6 DATA CD-3B ONLY'!$G:$G,$X$3)+SUMIFS('1.A-P6 DATA CD-3B ONLY'!AJ:AJ,'1.A-P6 DATA CD-3B ONLY'!$V:$V,$B10,'1.A-P6 DATA CD-3B ONLY'!$Q:$Q,$X$1,'1.A-P6 DATA CD-3B ONLY'!$O:$O,$X$2,'1.A-P6 DATA CD-3B ONLY'!$U:$U,"&lt;&gt;AWD",'1.A-P6 DATA CD-3B ONLY'!$G:$G,$X$4)+SUMIFS('1.A-P6 DATA CD-3B ONLY'!AJ:AJ,'1.A-P6 DATA CD-3B ONLY'!$V:$V,$B10,'1.A-P6 DATA CD-3B ONLY'!$Q:$Q,$X$1,'1.A-P6 DATA CD-3B ONLY'!$O:$O,$X$2,'1.A-P6 DATA CD-3B ONLY'!$U:$U,"&lt;&gt;AWD",'1.A-P6 DATA CD-3B ONLY'!$G:$G,$X$5)+SUMIFS('1.A-P6 DATA CD-3B ONLY'!AJ:AJ,'1.A-P6 DATA CD-3B ONLY'!$V:$V,$B10,'1.A-P6 DATA CD-3B ONLY'!$Q:$Q,$X$1,'1.A-P6 DATA CD-3B ONLY'!$O:$O,$X$2,'1.A-P6 DATA CD-3B ONLY'!$U:$U,"&lt;&gt;AWD",'1.A-P6 DATA CD-3B ONLY'!$G:$G,$X$6)</f>
        <v>22450.28</v>
      </c>
      <c r="L10" s="7">
        <f>SUMIFS('1.A-P6 DATA CD-3B ONLY'!AK:AK,'1.A-P6 DATA CD-3B ONLY'!$V:$V,$B10,'1.A-P6 DATA CD-3B ONLY'!$Q:$Q,$X$1,'1.A-P6 DATA CD-3B ONLY'!$O:$O,$X$2,'1.A-P6 DATA CD-3B ONLY'!$G:$G,$X$3)+SUMIFS('1.A-P6 DATA CD-3B ONLY'!AK:AK,'1.A-P6 DATA CD-3B ONLY'!$V:$V,$B10,'1.A-P6 DATA CD-3B ONLY'!$Q:$Q,$X$1,'1.A-P6 DATA CD-3B ONLY'!$O:$O,$X$2,'1.A-P6 DATA CD-3B ONLY'!$U:$U,"&lt;&gt;AWD",'1.A-P6 DATA CD-3B ONLY'!$G:$G,$X$4)+SUMIFS('1.A-P6 DATA CD-3B ONLY'!AK:AK,'1.A-P6 DATA CD-3B ONLY'!$V:$V,$B10,'1.A-P6 DATA CD-3B ONLY'!$Q:$Q,$X$1,'1.A-P6 DATA CD-3B ONLY'!$O:$O,$X$2,'1.A-P6 DATA CD-3B ONLY'!$U:$U,"&lt;&gt;AWD",'1.A-P6 DATA CD-3B ONLY'!$G:$G,$X$5)+SUMIFS('1.A-P6 DATA CD-3B ONLY'!AK:AK,'1.A-P6 DATA CD-3B ONLY'!$V:$V,$B10,'1.A-P6 DATA CD-3B ONLY'!$Q:$Q,$X$1,'1.A-P6 DATA CD-3B ONLY'!$O:$O,$X$2,'1.A-P6 DATA CD-3B ONLY'!$U:$U,"&lt;&gt;AWD",'1.A-P6 DATA CD-3B ONLY'!$G:$G,$X$6)</f>
        <v>15014.95</v>
      </c>
      <c r="M10" s="7">
        <f>SUMIFS('1.A-P6 DATA CD-3B ONLY'!AL:AL,'1.A-P6 DATA CD-3B ONLY'!$V:$V,$B10,'1.A-P6 DATA CD-3B ONLY'!$Q:$Q,$X$1,'1.A-P6 DATA CD-3B ONLY'!$O:$O,$X$2,'1.A-P6 DATA CD-3B ONLY'!$G:$G,$X$3)+SUMIFS('1.A-P6 DATA CD-3B ONLY'!AL:AL,'1.A-P6 DATA CD-3B ONLY'!$V:$V,$B10,'1.A-P6 DATA CD-3B ONLY'!$Q:$Q,$X$1,'1.A-P6 DATA CD-3B ONLY'!$O:$O,$X$2,'1.A-P6 DATA CD-3B ONLY'!$U:$U,"&lt;&gt;AWD",'1.A-P6 DATA CD-3B ONLY'!$G:$G,$X$4)+SUMIFS('1.A-P6 DATA CD-3B ONLY'!AL:AL,'1.A-P6 DATA CD-3B ONLY'!$V:$V,$B10,'1.A-P6 DATA CD-3B ONLY'!$Q:$Q,$X$1,'1.A-P6 DATA CD-3B ONLY'!$O:$O,$X$2,'1.A-P6 DATA CD-3B ONLY'!$U:$U,"&lt;&gt;AWD",'1.A-P6 DATA CD-3B ONLY'!$G:$G,$X$5)+SUMIFS('1.A-P6 DATA CD-3B ONLY'!AL:AL,'1.A-P6 DATA CD-3B ONLY'!$V:$V,$B10,'1.A-P6 DATA CD-3B ONLY'!$Q:$Q,$X$1,'1.A-P6 DATA CD-3B ONLY'!$O:$O,$X$2,'1.A-P6 DATA CD-3B ONLY'!$U:$U,"&lt;&gt;AWD",'1.A-P6 DATA CD-3B ONLY'!$G:$G,$X$6)</f>
        <v>180.89999999999998</v>
      </c>
      <c r="N10" s="7">
        <f>SUMIFS('1.A-P6 DATA CD-3B ONLY'!AM:AM,'1.A-P6 DATA CD-3B ONLY'!$V:$V,$B10,'1.A-P6 DATA CD-3B ONLY'!$Q:$Q,$X$1,'1.A-P6 DATA CD-3B ONLY'!$O:$O,$X$2,'1.A-P6 DATA CD-3B ONLY'!$G:$G,$X$3)+SUMIFS('1.A-P6 DATA CD-3B ONLY'!AM:AM,'1.A-P6 DATA CD-3B ONLY'!$V:$V,$B10,'1.A-P6 DATA CD-3B ONLY'!$Q:$Q,$X$1,'1.A-P6 DATA CD-3B ONLY'!$O:$O,$X$2,'1.A-P6 DATA CD-3B ONLY'!$U:$U,"&lt;&gt;AWD",'1.A-P6 DATA CD-3B ONLY'!$G:$G,$X$4)+SUMIFS('1.A-P6 DATA CD-3B ONLY'!AM:AM,'1.A-P6 DATA CD-3B ONLY'!$V:$V,$B10,'1.A-P6 DATA CD-3B ONLY'!$Q:$Q,$X$1,'1.A-P6 DATA CD-3B ONLY'!$O:$O,$X$2,'1.A-P6 DATA CD-3B ONLY'!$U:$U,"&lt;&gt;AWD",'1.A-P6 DATA CD-3B ONLY'!$G:$G,$X$5)+SUMIFS('1.A-P6 DATA CD-3B ONLY'!AM:AM,'1.A-P6 DATA CD-3B ONLY'!$V:$V,$B10,'1.A-P6 DATA CD-3B ONLY'!$Q:$Q,$X$1,'1.A-P6 DATA CD-3B ONLY'!$O:$O,$X$2,'1.A-P6 DATA CD-3B ONLY'!$U:$U,"&lt;&gt;AWD",'1.A-P6 DATA CD-3B ONLY'!$G:$G,$X$6)</f>
        <v>0</v>
      </c>
      <c r="O10" s="7">
        <f>SUMIFS('1.A-P6 DATA CD-3B ONLY'!AN:AN,'1.A-P6 DATA CD-3B ONLY'!$V:$V,$B10,'1.A-P6 DATA CD-3B ONLY'!$Q:$Q,$X$1,'1.A-P6 DATA CD-3B ONLY'!$O:$O,$X$2,'1.A-P6 DATA CD-3B ONLY'!$G:$G,$X$3)+SUMIFS('1.A-P6 DATA CD-3B ONLY'!AN:AN,'1.A-P6 DATA CD-3B ONLY'!$V:$V,$B10,'1.A-P6 DATA CD-3B ONLY'!$Q:$Q,$X$1,'1.A-P6 DATA CD-3B ONLY'!$O:$O,$X$2,'1.A-P6 DATA CD-3B ONLY'!$U:$U,"&lt;&gt;AWD",'1.A-P6 DATA CD-3B ONLY'!$G:$G,$X$4)+SUMIFS('1.A-P6 DATA CD-3B ONLY'!AN:AN,'1.A-P6 DATA CD-3B ONLY'!$V:$V,$B10,'1.A-P6 DATA CD-3B ONLY'!$Q:$Q,$X$1,'1.A-P6 DATA CD-3B ONLY'!$O:$O,$X$2,'1.A-P6 DATA CD-3B ONLY'!$U:$U,"&lt;&gt;AWD",'1.A-P6 DATA CD-3B ONLY'!$G:$G,$X$5)+SUMIFS('1.A-P6 DATA CD-3B ONLY'!AN:AN,'1.A-P6 DATA CD-3B ONLY'!$V:$V,$B10,'1.A-P6 DATA CD-3B ONLY'!$Q:$Q,$X$1,'1.A-P6 DATA CD-3B ONLY'!$O:$O,$X$2,'1.A-P6 DATA CD-3B ONLY'!$U:$U,"&lt;&gt;AWD",'1.A-P6 DATA CD-3B ONLY'!$G:$G,$X$6)</f>
        <v>0</v>
      </c>
      <c r="P10" s="7">
        <f>SUMIFS('1.A-P6 DATA CD-3B ONLY'!AO:AO,'1.A-P6 DATA CD-3B ONLY'!$V:$V,$B10,'1.A-P6 DATA CD-3B ONLY'!$Q:$Q,$X$1,'1.A-P6 DATA CD-3B ONLY'!$O:$O,$X$2,'1.A-P6 DATA CD-3B ONLY'!$G:$G,$X$3)+SUMIFS('1.A-P6 DATA CD-3B ONLY'!AO:AO,'1.A-P6 DATA CD-3B ONLY'!$V:$V,$B10,'1.A-P6 DATA CD-3B ONLY'!$Q:$Q,$X$1,'1.A-P6 DATA CD-3B ONLY'!$O:$O,$X$2,'1.A-P6 DATA CD-3B ONLY'!$U:$U,"&lt;&gt;AWD",'1.A-P6 DATA CD-3B ONLY'!$G:$G,$X$4)+SUMIFS('1.A-P6 DATA CD-3B ONLY'!AO:AO,'1.A-P6 DATA CD-3B ONLY'!$V:$V,$B10,'1.A-P6 DATA CD-3B ONLY'!$Q:$Q,$X$1,'1.A-P6 DATA CD-3B ONLY'!$O:$O,$X$2,'1.A-P6 DATA CD-3B ONLY'!$U:$U,"&lt;&gt;AWD",'1.A-P6 DATA CD-3B ONLY'!$G:$G,$X$5)+SUMIFS('1.A-P6 DATA CD-3B ONLY'!AO:AO,'1.A-P6 DATA CD-3B ONLY'!$V:$V,$B10,'1.A-P6 DATA CD-3B ONLY'!$Q:$Q,$X$1,'1.A-P6 DATA CD-3B ONLY'!$O:$O,$X$2,'1.A-P6 DATA CD-3B ONLY'!$U:$U,"&lt;&gt;AWD",'1.A-P6 DATA CD-3B ONLY'!$G:$G,$X$6)</f>
        <v>0</v>
      </c>
      <c r="Q10" s="7">
        <f>SUMIFS('1.A-P6 DATA CD-3B ONLY'!AP:AP,'1.A-P6 DATA CD-3B ONLY'!$V:$V,$B10,'1.A-P6 DATA CD-3B ONLY'!$Q:$Q,$X$1,'1.A-P6 DATA CD-3B ONLY'!$O:$O,$X$2,'1.A-P6 DATA CD-3B ONLY'!$G:$G,$X$3)+SUMIFS('1.A-P6 DATA CD-3B ONLY'!AP:AP,'1.A-P6 DATA CD-3B ONLY'!$V:$V,$B10,'1.A-P6 DATA CD-3B ONLY'!$Q:$Q,$X$1,'1.A-P6 DATA CD-3B ONLY'!$O:$O,$X$2,'1.A-P6 DATA CD-3B ONLY'!$U:$U,"&lt;&gt;AWD",'1.A-P6 DATA CD-3B ONLY'!$G:$G,$X$4)+SUMIFS('1.A-P6 DATA CD-3B ONLY'!AP:AP,'1.A-P6 DATA CD-3B ONLY'!$V:$V,$B10,'1.A-P6 DATA CD-3B ONLY'!$Q:$Q,$X$1,'1.A-P6 DATA CD-3B ONLY'!$O:$O,$X$2,'1.A-P6 DATA CD-3B ONLY'!$U:$U,"&lt;&gt;AWD",'1.A-P6 DATA CD-3B ONLY'!$G:$G,$X$5)+SUMIFS('1.A-P6 DATA CD-3B ONLY'!AP:AP,'1.A-P6 DATA CD-3B ONLY'!$V:$V,$B10,'1.A-P6 DATA CD-3B ONLY'!$Q:$Q,$X$1,'1.A-P6 DATA CD-3B ONLY'!$O:$O,$X$2,'1.A-P6 DATA CD-3B ONLY'!$U:$U,"&lt;&gt;AWD",'1.A-P6 DATA CD-3B ONLY'!$G:$G,$X$6)</f>
        <v>0</v>
      </c>
      <c r="R10" s="7">
        <f>SUMIFS('1.A-P6 DATA CD-3B ONLY'!AQ:AQ,'1.A-P6 DATA CD-3B ONLY'!$V:$V,$B10,'1.A-P6 DATA CD-3B ONLY'!$Q:$Q,$X$1,'1.A-P6 DATA CD-3B ONLY'!$O:$O,$X$2,'1.A-P6 DATA CD-3B ONLY'!$G:$G,$X$3)+SUMIFS('1.A-P6 DATA CD-3B ONLY'!AQ:AQ,'1.A-P6 DATA CD-3B ONLY'!$V:$V,$B10,'1.A-P6 DATA CD-3B ONLY'!$Q:$Q,$X$1,'1.A-P6 DATA CD-3B ONLY'!$O:$O,$X$2,'1.A-P6 DATA CD-3B ONLY'!$U:$U,"&lt;&gt;AWD",'1.A-P6 DATA CD-3B ONLY'!$G:$G,$X$4)+SUMIFS('1.A-P6 DATA CD-3B ONLY'!AQ:AQ,'1.A-P6 DATA CD-3B ONLY'!$V:$V,$B10,'1.A-P6 DATA CD-3B ONLY'!$Q:$Q,$X$1,'1.A-P6 DATA CD-3B ONLY'!$O:$O,$X$2,'1.A-P6 DATA CD-3B ONLY'!$U:$U,"&lt;&gt;AWD",'1.A-P6 DATA CD-3B ONLY'!$G:$G,$X$5)+SUMIFS('1.A-P6 DATA CD-3B ONLY'!AQ:AQ,'1.A-P6 DATA CD-3B ONLY'!$V:$V,$B10,'1.A-P6 DATA CD-3B ONLY'!$Q:$Q,$X$1,'1.A-P6 DATA CD-3B ONLY'!$O:$O,$X$2,'1.A-P6 DATA CD-3B ONLY'!$U:$U,"&lt;&gt;AWD",'1.A-P6 DATA CD-3B ONLY'!$G:$G,$X$6)</f>
        <v>0</v>
      </c>
      <c r="S10" s="7">
        <f>SUMIFS('1.A-P6 DATA CD-3B ONLY'!AR:AR,'1.A-P6 DATA CD-3B ONLY'!$V:$V,$B10,'1.A-P6 DATA CD-3B ONLY'!$Q:$Q,$X$1,'1.A-P6 DATA CD-3B ONLY'!$O:$O,$X$2,'1.A-P6 DATA CD-3B ONLY'!$G:$G,$X$3)+SUMIFS('1.A-P6 DATA CD-3B ONLY'!AR:AR,'1.A-P6 DATA CD-3B ONLY'!$V:$V,$B10,'1.A-P6 DATA CD-3B ONLY'!$Q:$Q,$X$1,'1.A-P6 DATA CD-3B ONLY'!$O:$O,$X$2,'1.A-P6 DATA CD-3B ONLY'!$U:$U,"&lt;&gt;AWD",'1.A-P6 DATA CD-3B ONLY'!$G:$G,$X$4)+SUMIFS('1.A-P6 DATA CD-3B ONLY'!AR:AR,'1.A-P6 DATA CD-3B ONLY'!$V:$V,$B10,'1.A-P6 DATA CD-3B ONLY'!$Q:$Q,$X$1,'1.A-P6 DATA CD-3B ONLY'!$O:$O,$X$2,'1.A-P6 DATA CD-3B ONLY'!$U:$U,"&lt;&gt;AWD",'1.A-P6 DATA CD-3B ONLY'!$G:$G,$X$5)+SUMIFS('1.A-P6 DATA CD-3B ONLY'!AR:AR,'1.A-P6 DATA CD-3B ONLY'!$V:$V,$B10,'1.A-P6 DATA CD-3B ONLY'!$Q:$Q,$X$1,'1.A-P6 DATA CD-3B ONLY'!$O:$O,$X$2,'1.A-P6 DATA CD-3B ONLY'!$U:$U,"&lt;&gt;AWD",'1.A-P6 DATA CD-3B ONLY'!$G:$G,$X$6)</f>
        <v>0</v>
      </c>
      <c r="T10" s="7">
        <f>SUMIFS('1.A-P6 DATA CD-3B ONLY'!AS:AS,'1.A-P6 DATA CD-3B ONLY'!$V:$V,$B10,'1.A-P6 DATA CD-3B ONLY'!$Q:$Q,$X$1,'1.A-P6 DATA CD-3B ONLY'!$O:$O,$X$2,'1.A-P6 DATA CD-3B ONLY'!$G:$G,$X$3)+SUMIFS('1.A-P6 DATA CD-3B ONLY'!AS:AS,'1.A-P6 DATA CD-3B ONLY'!$V:$V,$B10,'1.A-P6 DATA CD-3B ONLY'!$Q:$Q,$X$1,'1.A-P6 DATA CD-3B ONLY'!$O:$O,$X$2,'1.A-P6 DATA CD-3B ONLY'!$U:$U,"&lt;&gt;AWD",'1.A-P6 DATA CD-3B ONLY'!$G:$G,$X$4)+SUMIFS('1.A-P6 DATA CD-3B ONLY'!AS:AS,'1.A-P6 DATA CD-3B ONLY'!$V:$V,$B10,'1.A-P6 DATA CD-3B ONLY'!$Q:$Q,$X$1,'1.A-P6 DATA CD-3B ONLY'!$O:$O,$X$2,'1.A-P6 DATA CD-3B ONLY'!$U:$U,"&lt;&gt;AWD",'1.A-P6 DATA CD-3B ONLY'!$G:$G,$X$5)+SUMIFS('1.A-P6 DATA CD-3B ONLY'!AS:AS,'1.A-P6 DATA CD-3B ONLY'!$V:$V,$B10,'1.A-P6 DATA CD-3B ONLY'!$Q:$Q,$X$1,'1.A-P6 DATA CD-3B ONLY'!$O:$O,$X$2,'1.A-P6 DATA CD-3B ONLY'!$U:$U,"&lt;&gt;AWD",'1.A-P6 DATA CD-3B ONLY'!$G:$G,$X$6)</f>
        <v>0</v>
      </c>
    </row>
    <row r="11" spans="2:24" x14ac:dyDescent="0.25">
      <c r="B11" s="39" t="s">
        <v>209</v>
      </c>
      <c r="C11" s="7">
        <f t="shared" si="2"/>
        <v>48500.310000000005</v>
      </c>
      <c r="D11" s="7">
        <f>SUMIFS('1.A-P6 DATA CD-3B ONLY'!AC:AC,'1.A-P6 DATA CD-3B ONLY'!$V:$V,$B11,'1.A-P6 DATA CD-3B ONLY'!$Q:$Q,$X$1,'1.A-P6 DATA CD-3B ONLY'!$O:$O,$X$2,'1.A-P6 DATA CD-3B ONLY'!$G:$G,$X$3)+SUMIFS('1.A-P6 DATA CD-3B ONLY'!AC:AC,'1.A-P6 DATA CD-3B ONLY'!$V:$V,$B11,'1.A-P6 DATA CD-3B ONLY'!$Q:$Q,$X$1,'1.A-P6 DATA CD-3B ONLY'!$O:$O,$X$2,'1.A-P6 DATA CD-3B ONLY'!$U:$U,"&lt;&gt;AWD",'1.A-P6 DATA CD-3B ONLY'!$G:$G,$X$4)+SUMIFS('1.A-P6 DATA CD-3B ONLY'!AC:AC,'1.A-P6 DATA CD-3B ONLY'!$V:$V,$B11,'1.A-P6 DATA CD-3B ONLY'!$Q:$Q,$X$1,'1.A-P6 DATA CD-3B ONLY'!$O:$O,$X$2,'1.A-P6 DATA CD-3B ONLY'!$U:$U,"&lt;&gt;AWD",'1.A-P6 DATA CD-3B ONLY'!$G:$G,$X$5)+SUMIFS('1.A-P6 DATA CD-3B ONLY'!AC:AC,'1.A-P6 DATA CD-3B ONLY'!$V:$V,$B11,'1.A-P6 DATA CD-3B ONLY'!$Q:$Q,$X$1,'1.A-P6 DATA CD-3B ONLY'!$O:$O,$X$2,'1.A-P6 DATA CD-3B ONLY'!$U:$U,"&lt;&gt;AWD",'1.A-P6 DATA CD-3B ONLY'!$G:$G,$X$6)</f>
        <v>0</v>
      </c>
      <c r="E11" s="7">
        <f>SUMIFS('1.A-P6 DATA CD-3B ONLY'!AD:AD,'1.A-P6 DATA CD-3B ONLY'!$V:$V,$B11,'1.A-P6 DATA CD-3B ONLY'!$Q:$Q,$X$1,'1.A-P6 DATA CD-3B ONLY'!$O:$O,$X$2,'1.A-P6 DATA CD-3B ONLY'!$G:$G,$X$3)+SUMIFS('1.A-P6 DATA CD-3B ONLY'!AD:AD,'1.A-P6 DATA CD-3B ONLY'!$V:$V,$B11,'1.A-P6 DATA CD-3B ONLY'!$Q:$Q,$X$1,'1.A-P6 DATA CD-3B ONLY'!$O:$O,$X$2,'1.A-P6 DATA CD-3B ONLY'!$U:$U,"&lt;&gt;AWD",'1.A-P6 DATA CD-3B ONLY'!$G:$G,$X$4)+SUMIFS('1.A-P6 DATA CD-3B ONLY'!AD:AD,'1.A-P6 DATA CD-3B ONLY'!$V:$V,$B11,'1.A-P6 DATA CD-3B ONLY'!$Q:$Q,$X$1,'1.A-P6 DATA CD-3B ONLY'!$O:$O,$X$2,'1.A-P6 DATA CD-3B ONLY'!$U:$U,"&lt;&gt;AWD",'1.A-P6 DATA CD-3B ONLY'!$G:$G,$X$5)+SUMIFS('1.A-P6 DATA CD-3B ONLY'!AD:AD,'1.A-P6 DATA CD-3B ONLY'!$V:$V,$B11,'1.A-P6 DATA CD-3B ONLY'!$Q:$Q,$X$1,'1.A-P6 DATA CD-3B ONLY'!$O:$O,$X$2,'1.A-P6 DATA CD-3B ONLY'!$U:$U,"&lt;&gt;AWD",'1.A-P6 DATA CD-3B ONLY'!$G:$G,$X$6)</f>
        <v>0</v>
      </c>
      <c r="F11" s="7">
        <f>SUMIFS('1.A-P6 DATA CD-3B ONLY'!AE:AE,'1.A-P6 DATA CD-3B ONLY'!$V:$V,$B11,'1.A-P6 DATA CD-3B ONLY'!$Q:$Q,$X$1,'1.A-P6 DATA CD-3B ONLY'!$O:$O,$X$2,'1.A-P6 DATA CD-3B ONLY'!$G:$G,$X$3)+SUMIFS('1.A-P6 DATA CD-3B ONLY'!AE:AE,'1.A-P6 DATA CD-3B ONLY'!$V:$V,$B11,'1.A-P6 DATA CD-3B ONLY'!$Q:$Q,$X$1,'1.A-P6 DATA CD-3B ONLY'!$O:$O,$X$2,'1.A-P6 DATA CD-3B ONLY'!$U:$U,"&lt;&gt;AWD",'1.A-P6 DATA CD-3B ONLY'!$G:$G,$X$4)+SUMIFS('1.A-P6 DATA CD-3B ONLY'!AE:AE,'1.A-P6 DATA CD-3B ONLY'!$V:$V,$B11,'1.A-P6 DATA CD-3B ONLY'!$Q:$Q,$X$1,'1.A-P6 DATA CD-3B ONLY'!$O:$O,$X$2,'1.A-P6 DATA CD-3B ONLY'!$U:$U,"&lt;&gt;AWD",'1.A-P6 DATA CD-3B ONLY'!$G:$G,$X$5)+SUMIFS('1.A-P6 DATA CD-3B ONLY'!AE:AE,'1.A-P6 DATA CD-3B ONLY'!$V:$V,$B11,'1.A-P6 DATA CD-3B ONLY'!$Q:$Q,$X$1,'1.A-P6 DATA CD-3B ONLY'!$O:$O,$X$2,'1.A-P6 DATA CD-3B ONLY'!$U:$U,"&lt;&gt;AWD",'1.A-P6 DATA CD-3B ONLY'!$G:$G,$X$6)</f>
        <v>0</v>
      </c>
      <c r="G11" s="7">
        <f>SUMIFS('1.A-P6 DATA CD-3B ONLY'!AF:AF,'1.A-P6 DATA CD-3B ONLY'!$V:$V,$B11,'1.A-P6 DATA CD-3B ONLY'!$Q:$Q,$X$1,'1.A-P6 DATA CD-3B ONLY'!$O:$O,$X$2,'1.A-P6 DATA CD-3B ONLY'!$G:$G,$X$3)+SUMIFS('1.A-P6 DATA CD-3B ONLY'!AF:AF,'1.A-P6 DATA CD-3B ONLY'!$V:$V,$B11,'1.A-P6 DATA CD-3B ONLY'!$Q:$Q,$X$1,'1.A-P6 DATA CD-3B ONLY'!$O:$O,$X$2,'1.A-P6 DATA CD-3B ONLY'!$U:$U,"&lt;&gt;AWD",'1.A-P6 DATA CD-3B ONLY'!$G:$G,$X$4)+SUMIFS('1.A-P6 DATA CD-3B ONLY'!AF:AF,'1.A-P6 DATA CD-3B ONLY'!$V:$V,$B11,'1.A-P6 DATA CD-3B ONLY'!$Q:$Q,$X$1,'1.A-P6 DATA CD-3B ONLY'!$O:$O,$X$2,'1.A-P6 DATA CD-3B ONLY'!$U:$U,"&lt;&gt;AWD",'1.A-P6 DATA CD-3B ONLY'!$G:$G,$X$5)+SUMIFS('1.A-P6 DATA CD-3B ONLY'!AF:AF,'1.A-P6 DATA CD-3B ONLY'!$V:$V,$B11,'1.A-P6 DATA CD-3B ONLY'!$Q:$Q,$X$1,'1.A-P6 DATA CD-3B ONLY'!$O:$O,$X$2,'1.A-P6 DATA CD-3B ONLY'!$U:$U,"&lt;&gt;AWD",'1.A-P6 DATA CD-3B ONLY'!$G:$G,$X$6)</f>
        <v>0</v>
      </c>
      <c r="H11" s="7">
        <f>SUMIFS('1.A-P6 DATA CD-3B ONLY'!AG:AG,'1.A-P6 DATA CD-3B ONLY'!$V:$V,$B11,'1.A-P6 DATA CD-3B ONLY'!$Q:$Q,$X$1,'1.A-P6 DATA CD-3B ONLY'!$O:$O,$X$2,'1.A-P6 DATA CD-3B ONLY'!$G:$G,$X$3)+SUMIFS('1.A-P6 DATA CD-3B ONLY'!AG:AG,'1.A-P6 DATA CD-3B ONLY'!$V:$V,$B11,'1.A-P6 DATA CD-3B ONLY'!$Q:$Q,$X$1,'1.A-P6 DATA CD-3B ONLY'!$O:$O,$X$2,'1.A-P6 DATA CD-3B ONLY'!$U:$U,"&lt;&gt;AWD",'1.A-P6 DATA CD-3B ONLY'!$G:$G,$X$4)+SUMIFS('1.A-P6 DATA CD-3B ONLY'!AG:AG,'1.A-P6 DATA CD-3B ONLY'!$V:$V,$B11,'1.A-P6 DATA CD-3B ONLY'!$Q:$Q,$X$1,'1.A-P6 DATA CD-3B ONLY'!$O:$O,$X$2,'1.A-P6 DATA CD-3B ONLY'!$U:$U,"&lt;&gt;AWD",'1.A-P6 DATA CD-3B ONLY'!$G:$G,$X$5)+SUMIFS('1.A-P6 DATA CD-3B ONLY'!AG:AG,'1.A-P6 DATA CD-3B ONLY'!$V:$V,$B11,'1.A-P6 DATA CD-3B ONLY'!$Q:$Q,$X$1,'1.A-P6 DATA CD-3B ONLY'!$O:$O,$X$2,'1.A-P6 DATA CD-3B ONLY'!$U:$U,"&lt;&gt;AWD",'1.A-P6 DATA CD-3B ONLY'!$G:$G,$X$6)</f>
        <v>0</v>
      </c>
      <c r="I11" s="7">
        <f>SUMIFS('1.A-P6 DATA CD-3B ONLY'!AH:AH,'1.A-P6 DATA CD-3B ONLY'!$V:$V,$B11,'1.A-P6 DATA CD-3B ONLY'!$Q:$Q,$X$1,'1.A-P6 DATA CD-3B ONLY'!$O:$O,$X$2,'1.A-P6 DATA CD-3B ONLY'!$G:$G,$X$3)+SUMIFS('1.A-P6 DATA CD-3B ONLY'!AH:AH,'1.A-P6 DATA CD-3B ONLY'!$V:$V,$B11,'1.A-P6 DATA CD-3B ONLY'!$Q:$Q,$X$1,'1.A-P6 DATA CD-3B ONLY'!$O:$O,$X$2,'1.A-P6 DATA CD-3B ONLY'!$U:$U,"&lt;&gt;AWD",'1.A-P6 DATA CD-3B ONLY'!$G:$G,$X$4)+SUMIFS('1.A-P6 DATA CD-3B ONLY'!AH:AH,'1.A-P6 DATA CD-3B ONLY'!$V:$V,$B11,'1.A-P6 DATA CD-3B ONLY'!$Q:$Q,$X$1,'1.A-P6 DATA CD-3B ONLY'!$O:$O,$X$2,'1.A-P6 DATA CD-3B ONLY'!$U:$U,"&lt;&gt;AWD",'1.A-P6 DATA CD-3B ONLY'!$G:$G,$X$5)+SUMIFS('1.A-P6 DATA CD-3B ONLY'!AH:AH,'1.A-P6 DATA CD-3B ONLY'!$V:$V,$B11,'1.A-P6 DATA CD-3B ONLY'!$Q:$Q,$X$1,'1.A-P6 DATA CD-3B ONLY'!$O:$O,$X$2,'1.A-P6 DATA CD-3B ONLY'!$U:$U,"&lt;&gt;AWD",'1.A-P6 DATA CD-3B ONLY'!$G:$G,$X$6)</f>
        <v>0</v>
      </c>
      <c r="J11" s="7">
        <f>SUMIFS('1.A-P6 DATA CD-3B ONLY'!AI:AI,'1.A-P6 DATA CD-3B ONLY'!$V:$V,$B11,'1.A-P6 DATA CD-3B ONLY'!$Q:$Q,$X$1,'1.A-P6 DATA CD-3B ONLY'!$O:$O,$X$2,'1.A-P6 DATA CD-3B ONLY'!$G:$G,$X$3)+SUMIFS('1.A-P6 DATA CD-3B ONLY'!AI:AI,'1.A-P6 DATA CD-3B ONLY'!$V:$V,$B11,'1.A-P6 DATA CD-3B ONLY'!$Q:$Q,$X$1,'1.A-P6 DATA CD-3B ONLY'!$O:$O,$X$2,'1.A-P6 DATA CD-3B ONLY'!$U:$U,"&lt;&gt;AWD",'1.A-P6 DATA CD-3B ONLY'!$G:$G,$X$4)+SUMIFS('1.A-P6 DATA CD-3B ONLY'!AI:AI,'1.A-P6 DATA CD-3B ONLY'!$V:$V,$B11,'1.A-P6 DATA CD-3B ONLY'!$Q:$Q,$X$1,'1.A-P6 DATA CD-3B ONLY'!$O:$O,$X$2,'1.A-P6 DATA CD-3B ONLY'!$U:$U,"&lt;&gt;AWD",'1.A-P6 DATA CD-3B ONLY'!$G:$G,$X$5)+SUMIFS('1.A-P6 DATA CD-3B ONLY'!AI:AI,'1.A-P6 DATA CD-3B ONLY'!$V:$V,$B11,'1.A-P6 DATA CD-3B ONLY'!$Q:$Q,$X$1,'1.A-P6 DATA CD-3B ONLY'!$O:$O,$X$2,'1.A-P6 DATA CD-3B ONLY'!$U:$U,"&lt;&gt;AWD",'1.A-P6 DATA CD-3B ONLY'!$G:$G,$X$6)</f>
        <v>10854.18</v>
      </c>
      <c r="K11" s="7">
        <f>SUMIFS('1.A-P6 DATA CD-3B ONLY'!AJ:AJ,'1.A-P6 DATA CD-3B ONLY'!$V:$V,$B11,'1.A-P6 DATA CD-3B ONLY'!$Q:$Q,$X$1,'1.A-P6 DATA CD-3B ONLY'!$O:$O,$X$2,'1.A-P6 DATA CD-3B ONLY'!$G:$G,$X$3)+SUMIFS('1.A-P6 DATA CD-3B ONLY'!AJ:AJ,'1.A-P6 DATA CD-3B ONLY'!$V:$V,$B11,'1.A-P6 DATA CD-3B ONLY'!$Q:$Q,$X$1,'1.A-P6 DATA CD-3B ONLY'!$O:$O,$X$2,'1.A-P6 DATA CD-3B ONLY'!$U:$U,"&lt;&gt;AWD",'1.A-P6 DATA CD-3B ONLY'!$G:$G,$X$4)+SUMIFS('1.A-P6 DATA CD-3B ONLY'!AJ:AJ,'1.A-P6 DATA CD-3B ONLY'!$V:$V,$B11,'1.A-P6 DATA CD-3B ONLY'!$Q:$Q,$X$1,'1.A-P6 DATA CD-3B ONLY'!$O:$O,$X$2,'1.A-P6 DATA CD-3B ONLY'!$U:$U,"&lt;&gt;AWD",'1.A-P6 DATA CD-3B ONLY'!$G:$G,$X$5)+SUMIFS('1.A-P6 DATA CD-3B ONLY'!AJ:AJ,'1.A-P6 DATA CD-3B ONLY'!$V:$V,$B11,'1.A-P6 DATA CD-3B ONLY'!$Q:$Q,$X$1,'1.A-P6 DATA CD-3B ONLY'!$O:$O,$X$2,'1.A-P6 DATA CD-3B ONLY'!$U:$U,"&lt;&gt;AWD",'1.A-P6 DATA CD-3B ONLY'!$G:$G,$X$6)</f>
        <v>22450.28</v>
      </c>
      <c r="L11" s="7">
        <f>SUMIFS('1.A-P6 DATA CD-3B ONLY'!AK:AK,'1.A-P6 DATA CD-3B ONLY'!$V:$V,$B11,'1.A-P6 DATA CD-3B ONLY'!$Q:$Q,$X$1,'1.A-P6 DATA CD-3B ONLY'!$O:$O,$X$2,'1.A-P6 DATA CD-3B ONLY'!$G:$G,$X$3)+SUMIFS('1.A-P6 DATA CD-3B ONLY'!AK:AK,'1.A-P6 DATA CD-3B ONLY'!$V:$V,$B11,'1.A-P6 DATA CD-3B ONLY'!$Q:$Q,$X$1,'1.A-P6 DATA CD-3B ONLY'!$O:$O,$X$2,'1.A-P6 DATA CD-3B ONLY'!$U:$U,"&lt;&gt;AWD",'1.A-P6 DATA CD-3B ONLY'!$G:$G,$X$4)+SUMIFS('1.A-P6 DATA CD-3B ONLY'!AK:AK,'1.A-P6 DATA CD-3B ONLY'!$V:$V,$B11,'1.A-P6 DATA CD-3B ONLY'!$Q:$Q,$X$1,'1.A-P6 DATA CD-3B ONLY'!$O:$O,$X$2,'1.A-P6 DATA CD-3B ONLY'!$U:$U,"&lt;&gt;AWD",'1.A-P6 DATA CD-3B ONLY'!$G:$G,$X$5)+SUMIFS('1.A-P6 DATA CD-3B ONLY'!AK:AK,'1.A-P6 DATA CD-3B ONLY'!$V:$V,$B11,'1.A-P6 DATA CD-3B ONLY'!$Q:$Q,$X$1,'1.A-P6 DATA CD-3B ONLY'!$O:$O,$X$2,'1.A-P6 DATA CD-3B ONLY'!$U:$U,"&lt;&gt;AWD",'1.A-P6 DATA CD-3B ONLY'!$G:$G,$X$6)</f>
        <v>15014.95</v>
      </c>
      <c r="M11" s="7">
        <f>SUMIFS('1.A-P6 DATA CD-3B ONLY'!AL:AL,'1.A-P6 DATA CD-3B ONLY'!$V:$V,$B11,'1.A-P6 DATA CD-3B ONLY'!$Q:$Q,$X$1,'1.A-P6 DATA CD-3B ONLY'!$O:$O,$X$2,'1.A-P6 DATA CD-3B ONLY'!$G:$G,$X$3)+SUMIFS('1.A-P6 DATA CD-3B ONLY'!AL:AL,'1.A-P6 DATA CD-3B ONLY'!$V:$V,$B11,'1.A-P6 DATA CD-3B ONLY'!$Q:$Q,$X$1,'1.A-P6 DATA CD-3B ONLY'!$O:$O,$X$2,'1.A-P6 DATA CD-3B ONLY'!$U:$U,"&lt;&gt;AWD",'1.A-P6 DATA CD-3B ONLY'!$G:$G,$X$4)+SUMIFS('1.A-P6 DATA CD-3B ONLY'!AL:AL,'1.A-P6 DATA CD-3B ONLY'!$V:$V,$B11,'1.A-P6 DATA CD-3B ONLY'!$Q:$Q,$X$1,'1.A-P6 DATA CD-3B ONLY'!$O:$O,$X$2,'1.A-P6 DATA CD-3B ONLY'!$U:$U,"&lt;&gt;AWD",'1.A-P6 DATA CD-3B ONLY'!$G:$G,$X$5)+SUMIFS('1.A-P6 DATA CD-3B ONLY'!AL:AL,'1.A-P6 DATA CD-3B ONLY'!$V:$V,$B11,'1.A-P6 DATA CD-3B ONLY'!$Q:$Q,$X$1,'1.A-P6 DATA CD-3B ONLY'!$O:$O,$X$2,'1.A-P6 DATA CD-3B ONLY'!$U:$U,"&lt;&gt;AWD",'1.A-P6 DATA CD-3B ONLY'!$G:$G,$X$6)</f>
        <v>180.89999999999998</v>
      </c>
      <c r="N11" s="7">
        <f>SUMIFS('1.A-P6 DATA CD-3B ONLY'!AM:AM,'1.A-P6 DATA CD-3B ONLY'!$V:$V,$B11,'1.A-P6 DATA CD-3B ONLY'!$Q:$Q,$X$1,'1.A-P6 DATA CD-3B ONLY'!$O:$O,$X$2,'1.A-P6 DATA CD-3B ONLY'!$G:$G,$X$3)+SUMIFS('1.A-P6 DATA CD-3B ONLY'!AM:AM,'1.A-P6 DATA CD-3B ONLY'!$V:$V,$B11,'1.A-P6 DATA CD-3B ONLY'!$Q:$Q,$X$1,'1.A-P6 DATA CD-3B ONLY'!$O:$O,$X$2,'1.A-P6 DATA CD-3B ONLY'!$U:$U,"&lt;&gt;AWD",'1.A-P6 DATA CD-3B ONLY'!$G:$G,$X$4)+SUMIFS('1.A-P6 DATA CD-3B ONLY'!AM:AM,'1.A-P6 DATA CD-3B ONLY'!$V:$V,$B11,'1.A-P6 DATA CD-3B ONLY'!$Q:$Q,$X$1,'1.A-P6 DATA CD-3B ONLY'!$O:$O,$X$2,'1.A-P6 DATA CD-3B ONLY'!$U:$U,"&lt;&gt;AWD",'1.A-P6 DATA CD-3B ONLY'!$G:$G,$X$5)+SUMIFS('1.A-P6 DATA CD-3B ONLY'!AM:AM,'1.A-P6 DATA CD-3B ONLY'!$V:$V,$B11,'1.A-P6 DATA CD-3B ONLY'!$Q:$Q,$X$1,'1.A-P6 DATA CD-3B ONLY'!$O:$O,$X$2,'1.A-P6 DATA CD-3B ONLY'!$U:$U,"&lt;&gt;AWD",'1.A-P6 DATA CD-3B ONLY'!$G:$G,$X$6)</f>
        <v>0</v>
      </c>
      <c r="O11" s="7">
        <f>SUMIFS('1.A-P6 DATA CD-3B ONLY'!AN:AN,'1.A-P6 DATA CD-3B ONLY'!$V:$V,$B11,'1.A-P6 DATA CD-3B ONLY'!$Q:$Q,$X$1,'1.A-P6 DATA CD-3B ONLY'!$O:$O,$X$2,'1.A-P6 DATA CD-3B ONLY'!$G:$G,$X$3)+SUMIFS('1.A-P6 DATA CD-3B ONLY'!AN:AN,'1.A-P6 DATA CD-3B ONLY'!$V:$V,$B11,'1.A-P6 DATA CD-3B ONLY'!$Q:$Q,$X$1,'1.A-P6 DATA CD-3B ONLY'!$O:$O,$X$2,'1.A-P6 DATA CD-3B ONLY'!$U:$U,"&lt;&gt;AWD",'1.A-P6 DATA CD-3B ONLY'!$G:$G,$X$4)+SUMIFS('1.A-P6 DATA CD-3B ONLY'!AN:AN,'1.A-P6 DATA CD-3B ONLY'!$V:$V,$B11,'1.A-P6 DATA CD-3B ONLY'!$Q:$Q,$X$1,'1.A-P6 DATA CD-3B ONLY'!$O:$O,$X$2,'1.A-P6 DATA CD-3B ONLY'!$U:$U,"&lt;&gt;AWD",'1.A-P6 DATA CD-3B ONLY'!$G:$G,$X$5)+SUMIFS('1.A-P6 DATA CD-3B ONLY'!AN:AN,'1.A-P6 DATA CD-3B ONLY'!$V:$V,$B11,'1.A-P6 DATA CD-3B ONLY'!$Q:$Q,$X$1,'1.A-P6 DATA CD-3B ONLY'!$O:$O,$X$2,'1.A-P6 DATA CD-3B ONLY'!$U:$U,"&lt;&gt;AWD",'1.A-P6 DATA CD-3B ONLY'!$G:$G,$X$6)</f>
        <v>0</v>
      </c>
      <c r="P11" s="7">
        <f>SUMIFS('1.A-P6 DATA CD-3B ONLY'!AO:AO,'1.A-P6 DATA CD-3B ONLY'!$V:$V,$B11,'1.A-P6 DATA CD-3B ONLY'!$Q:$Q,$X$1,'1.A-P6 DATA CD-3B ONLY'!$O:$O,$X$2,'1.A-P6 DATA CD-3B ONLY'!$G:$G,$X$3)+SUMIFS('1.A-P6 DATA CD-3B ONLY'!AO:AO,'1.A-P6 DATA CD-3B ONLY'!$V:$V,$B11,'1.A-P6 DATA CD-3B ONLY'!$Q:$Q,$X$1,'1.A-P6 DATA CD-3B ONLY'!$O:$O,$X$2,'1.A-P6 DATA CD-3B ONLY'!$U:$U,"&lt;&gt;AWD",'1.A-P6 DATA CD-3B ONLY'!$G:$G,$X$4)+SUMIFS('1.A-P6 DATA CD-3B ONLY'!AO:AO,'1.A-P6 DATA CD-3B ONLY'!$V:$V,$B11,'1.A-P6 DATA CD-3B ONLY'!$Q:$Q,$X$1,'1.A-P6 DATA CD-3B ONLY'!$O:$O,$X$2,'1.A-P6 DATA CD-3B ONLY'!$U:$U,"&lt;&gt;AWD",'1.A-P6 DATA CD-3B ONLY'!$G:$G,$X$5)+SUMIFS('1.A-P6 DATA CD-3B ONLY'!AO:AO,'1.A-P6 DATA CD-3B ONLY'!$V:$V,$B11,'1.A-P6 DATA CD-3B ONLY'!$Q:$Q,$X$1,'1.A-P6 DATA CD-3B ONLY'!$O:$O,$X$2,'1.A-P6 DATA CD-3B ONLY'!$U:$U,"&lt;&gt;AWD",'1.A-P6 DATA CD-3B ONLY'!$G:$G,$X$6)</f>
        <v>0</v>
      </c>
      <c r="Q11" s="7">
        <f>SUMIFS('1.A-P6 DATA CD-3B ONLY'!AP:AP,'1.A-P6 DATA CD-3B ONLY'!$V:$V,$B11,'1.A-P6 DATA CD-3B ONLY'!$Q:$Q,$X$1,'1.A-P6 DATA CD-3B ONLY'!$O:$O,$X$2,'1.A-P6 DATA CD-3B ONLY'!$G:$G,$X$3)+SUMIFS('1.A-P6 DATA CD-3B ONLY'!AP:AP,'1.A-P6 DATA CD-3B ONLY'!$V:$V,$B11,'1.A-P6 DATA CD-3B ONLY'!$Q:$Q,$X$1,'1.A-P6 DATA CD-3B ONLY'!$O:$O,$X$2,'1.A-P6 DATA CD-3B ONLY'!$U:$U,"&lt;&gt;AWD",'1.A-P6 DATA CD-3B ONLY'!$G:$G,$X$4)+SUMIFS('1.A-P6 DATA CD-3B ONLY'!AP:AP,'1.A-P6 DATA CD-3B ONLY'!$V:$V,$B11,'1.A-P6 DATA CD-3B ONLY'!$Q:$Q,$X$1,'1.A-P6 DATA CD-3B ONLY'!$O:$O,$X$2,'1.A-P6 DATA CD-3B ONLY'!$U:$U,"&lt;&gt;AWD",'1.A-P6 DATA CD-3B ONLY'!$G:$G,$X$5)+SUMIFS('1.A-P6 DATA CD-3B ONLY'!AP:AP,'1.A-P6 DATA CD-3B ONLY'!$V:$V,$B11,'1.A-P6 DATA CD-3B ONLY'!$Q:$Q,$X$1,'1.A-P6 DATA CD-3B ONLY'!$O:$O,$X$2,'1.A-P6 DATA CD-3B ONLY'!$U:$U,"&lt;&gt;AWD",'1.A-P6 DATA CD-3B ONLY'!$G:$G,$X$6)</f>
        <v>0</v>
      </c>
      <c r="R11" s="7">
        <f>SUMIFS('1.A-P6 DATA CD-3B ONLY'!AQ:AQ,'1.A-P6 DATA CD-3B ONLY'!$V:$V,$B11,'1.A-P6 DATA CD-3B ONLY'!$Q:$Q,$X$1,'1.A-P6 DATA CD-3B ONLY'!$O:$O,$X$2,'1.A-P6 DATA CD-3B ONLY'!$G:$G,$X$3)+SUMIFS('1.A-P6 DATA CD-3B ONLY'!AQ:AQ,'1.A-P6 DATA CD-3B ONLY'!$V:$V,$B11,'1.A-P6 DATA CD-3B ONLY'!$Q:$Q,$X$1,'1.A-P6 DATA CD-3B ONLY'!$O:$O,$X$2,'1.A-P6 DATA CD-3B ONLY'!$U:$U,"&lt;&gt;AWD",'1.A-P6 DATA CD-3B ONLY'!$G:$G,$X$4)+SUMIFS('1.A-P6 DATA CD-3B ONLY'!AQ:AQ,'1.A-P6 DATA CD-3B ONLY'!$V:$V,$B11,'1.A-P6 DATA CD-3B ONLY'!$Q:$Q,$X$1,'1.A-P6 DATA CD-3B ONLY'!$O:$O,$X$2,'1.A-P6 DATA CD-3B ONLY'!$U:$U,"&lt;&gt;AWD",'1.A-P6 DATA CD-3B ONLY'!$G:$G,$X$5)+SUMIFS('1.A-P6 DATA CD-3B ONLY'!AQ:AQ,'1.A-P6 DATA CD-3B ONLY'!$V:$V,$B11,'1.A-P6 DATA CD-3B ONLY'!$Q:$Q,$X$1,'1.A-P6 DATA CD-3B ONLY'!$O:$O,$X$2,'1.A-P6 DATA CD-3B ONLY'!$U:$U,"&lt;&gt;AWD",'1.A-P6 DATA CD-3B ONLY'!$G:$G,$X$6)</f>
        <v>0</v>
      </c>
      <c r="S11" s="7">
        <f>SUMIFS('1.A-P6 DATA CD-3B ONLY'!AR:AR,'1.A-P6 DATA CD-3B ONLY'!$V:$V,$B11,'1.A-P6 DATA CD-3B ONLY'!$Q:$Q,$X$1,'1.A-P6 DATA CD-3B ONLY'!$O:$O,$X$2,'1.A-P6 DATA CD-3B ONLY'!$G:$G,$X$3)+SUMIFS('1.A-P6 DATA CD-3B ONLY'!AR:AR,'1.A-P6 DATA CD-3B ONLY'!$V:$V,$B11,'1.A-P6 DATA CD-3B ONLY'!$Q:$Q,$X$1,'1.A-P6 DATA CD-3B ONLY'!$O:$O,$X$2,'1.A-P6 DATA CD-3B ONLY'!$U:$U,"&lt;&gt;AWD",'1.A-P6 DATA CD-3B ONLY'!$G:$G,$X$4)+SUMIFS('1.A-P6 DATA CD-3B ONLY'!AR:AR,'1.A-P6 DATA CD-3B ONLY'!$V:$V,$B11,'1.A-P6 DATA CD-3B ONLY'!$Q:$Q,$X$1,'1.A-P6 DATA CD-3B ONLY'!$O:$O,$X$2,'1.A-P6 DATA CD-3B ONLY'!$U:$U,"&lt;&gt;AWD",'1.A-P6 DATA CD-3B ONLY'!$G:$G,$X$5)+SUMIFS('1.A-P6 DATA CD-3B ONLY'!AR:AR,'1.A-P6 DATA CD-3B ONLY'!$V:$V,$B11,'1.A-P6 DATA CD-3B ONLY'!$Q:$Q,$X$1,'1.A-P6 DATA CD-3B ONLY'!$O:$O,$X$2,'1.A-P6 DATA CD-3B ONLY'!$U:$U,"&lt;&gt;AWD",'1.A-P6 DATA CD-3B ONLY'!$G:$G,$X$6)</f>
        <v>0</v>
      </c>
      <c r="T11" s="7">
        <f>SUMIFS('1.A-P6 DATA CD-3B ONLY'!AS:AS,'1.A-P6 DATA CD-3B ONLY'!$V:$V,$B11,'1.A-P6 DATA CD-3B ONLY'!$Q:$Q,$X$1,'1.A-P6 DATA CD-3B ONLY'!$O:$O,$X$2,'1.A-P6 DATA CD-3B ONLY'!$G:$G,$X$3)+SUMIFS('1.A-P6 DATA CD-3B ONLY'!AS:AS,'1.A-P6 DATA CD-3B ONLY'!$V:$V,$B11,'1.A-P6 DATA CD-3B ONLY'!$Q:$Q,$X$1,'1.A-P6 DATA CD-3B ONLY'!$O:$O,$X$2,'1.A-P6 DATA CD-3B ONLY'!$U:$U,"&lt;&gt;AWD",'1.A-P6 DATA CD-3B ONLY'!$G:$G,$X$4)+SUMIFS('1.A-P6 DATA CD-3B ONLY'!AS:AS,'1.A-P6 DATA CD-3B ONLY'!$V:$V,$B11,'1.A-P6 DATA CD-3B ONLY'!$Q:$Q,$X$1,'1.A-P6 DATA CD-3B ONLY'!$O:$O,$X$2,'1.A-P6 DATA CD-3B ONLY'!$U:$U,"&lt;&gt;AWD",'1.A-P6 DATA CD-3B ONLY'!$G:$G,$X$5)+SUMIFS('1.A-P6 DATA CD-3B ONLY'!AS:AS,'1.A-P6 DATA CD-3B ONLY'!$V:$V,$B11,'1.A-P6 DATA CD-3B ONLY'!$Q:$Q,$X$1,'1.A-P6 DATA CD-3B ONLY'!$O:$O,$X$2,'1.A-P6 DATA CD-3B ONLY'!$U:$U,"&lt;&gt;AWD",'1.A-P6 DATA CD-3B ONLY'!$G:$G,$X$6)</f>
        <v>0</v>
      </c>
    </row>
    <row r="12" spans="2:24" x14ac:dyDescent="0.25">
      <c r="B12" s="39" t="s">
        <v>210</v>
      </c>
      <c r="C12" s="7">
        <f t="shared" si="2"/>
        <v>48500.310000000005</v>
      </c>
      <c r="D12" s="7">
        <f>SUMIFS('1.A-P6 DATA CD-3B ONLY'!AC:AC,'1.A-P6 DATA CD-3B ONLY'!$V:$V,$B12,'1.A-P6 DATA CD-3B ONLY'!$Q:$Q,$X$1,'1.A-P6 DATA CD-3B ONLY'!$O:$O,$X$2,'1.A-P6 DATA CD-3B ONLY'!$G:$G,$X$3)+SUMIFS('1.A-P6 DATA CD-3B ONLY'!AC:AC,'1.A-P6 DATA CD-3B ONLY'!$V:$V,$B12,'1.A-P6 DATA CD-3B ONLY'!$Q:$Q,$X$1,'1.A-P6 DATA CD-3B ONLY'!$O:$O,$X$2,'1.A-P6 DATA CD-3B ONLY'!$U:$U,"&lt;&gt;AWD",'1.A-P6 DATA CD-3B ONLY'!$G:$G,$X$4)+SUMIFS('1.A-P6 DATA CD-3B ONLY'!AC:AC,'1.A-P6 DATA CD-3B ONLY'!$V:$V,$B12,'1.A-P6 DATA CD-3B ONLY'!$Q:$Q,$X$1,'1.A-P6 DATA CD-3B ONLY'!$O:$O,$X$2,'1.A-P6 DATA CD-3B ONLY'!$U:$U,"&lt;&gt;AWD",'1.A-P6 DATA CD-3B ONLY'!$G:$G,$X$5)+SUMIFS('1.A-P6 DATA CD-3B ONLY'!AC:AC,'1.A-P6 DATA CD-3B ONLY'!$V:$V,$B12,'1.A-P6 DATA CD-3B ONLY'!$Q:$Q,$X$1,'1.A-P6 DATA CD-3B ONLY'!$O:$O,$X$2,'1.A-P6 DATA CD-3B ONLY'!$U:$U,"&lt;&gt;AWD",'1.A-P6 DATA CD-3B ONLY'!$G:$G,$X$6)</f>
        <v>0</v>
      </c>
      <c r="E12" s="7">
        <f>SUMIFS('1.A-P6 DATA CD-3B ONLY'!AD:AD,'1.A-P6 DATA CD-3B ONLY'!$V:$V,$B12,'1.A-P6 DATA CD-3B ONLY'!$Q:$Q,$X$1,'1.A-P6 DATA CD-3B ONLY'!$O:$O,$X$2,'1.A-P6 DATA CD-3B ONLY'!$G:$G,$X$3)+SUMIFS('1.A-P6 DATA CD-3B ONLY'!AD:AD,'1.A-P6 DATA CD-3B ONLY'!$V:$V,$B12,'1.A-P6 DATA CD-3B ONLY'!$Q:$Q,$X$1,'1.A-P6 DATA CD-3B ONLY'!$O:$O,$X$2,'1.A-P6 DATA CD-3B ONLY'!$U:$U,"&lt;&gt;AWD",'1.A-P6 DATA CD-3B ONLY'!$G:$G,$X$4)+SUMIFS('1.A-P6 DATA CD-3B ONLY'!AD:AD,'1.A-P6 DATA CD-3B ONLY'!$V:$V,$B12,'1.A-P6 DATA CD-3B ONLY'!$Q:$Q,$X$1,'1.A-P6 DATA CD-3B ONLY'!$O:$O,$X$2,'1.A-P6 DATA CD-3B ONLY'!$U:$U,"&lt;&gt;AWD",'1.A-P6 DATA CD-3B ONLY'!$G:$G,$X$5)+SUMIFS('1.A-P6 DATA CD-3B ONLY'!AD:AD,'1.A-P6 DATA CD-3B ONLY'!$V:$V,$B12,'1.A-P6 DATA CD-3B ONLY'!$Q:$Q,$X$1,'1.A-P6 DATA CD-3B ONLY'!$O:$O,$X$2,'1.A-P6 DATA CD-3B ONLY'!$U:$U,"&lt;&gt;AWD",'1.A-P6 DATA CD-3B ONLY'!$G:$G,$X$6)</f>
        <v>0</v>
      </c>
      <c r="F12" s="7">
        <f>SUMIFS('1.A-P6 DATA CD-3B ONLY'!AE:AE,'1.A-P6 DATA CD-3B ONLY'!$V:$V,$B12,'1.A-P6 DATA CD-3B ONLY'!$Q:$Q,$X$1,'1.A-P6 DATA CD-3B ONLY'!$O:$O,$X$2,'1.A-P6 DATA CD-3B ONLY'!$G:$G,$X$3)+SUMIFS('1.A-P6 DATA CD-3B ONLY'!AE:AE,'1.A-P6 DATA CD-3B ONLY'!$V:$V,$B12,'1.A-P6 DATA CD-3B ONLY'!$Q:$Q,$X$1,'1.A-P6 DATA CD-3B ONLY'!$O:$O,$X$2,'1.A-P6 DATA CD-3B ONLY'!$U:$U,"&lt;&gt;AWD",'1.A-P6 DATA CD-3B ONLY'!$G:$G,$X$4)+SUMIFS('1.A-P6 DATA CD-3B ONLY'!AE:AE,'1.A-P6 DATA CD-3B ONLY'!$V:$V,$B12,'1.A-P6 DATA CD-3B ONLY'!$Q:$Q,$X$1,'1.A-P6 DATA CD-3B ONLY'!$O:$O,$X$2,'1.A-P6 DATA CD-3B ONLY'!$U:$U,"&lt;&gt;AWD",'1.A-P6 DATA CD-3B ONLY'!$G:$G,$X$5)+SUMIFS('1.A-P6 DATA CD-3B ONLY'!AE:AE,'1.A-P6 DATA CD-3B ONLY'!$V:$V,$B12,'1.A-P6 DATA CD-3B ONLY'!$Q:$Q,$X$1,'1.A-P6 DATA CD-3B ONLY'!$O:$O,$X$2,'1.A-P6 DATA CD-3B ONLY'!$U:$U,"&lt;&gt;AWD",'1.A-P6 DATA CD-3B ONLY'!$G:$G,$X$6)</f>
        <v>0</v>
      </c>
      <c r="G12" s="7">
        <f>SUMIFS('1.A-P6 DATA CD-3B ONLY'!AF:AF,'1.A-P6 DATA CD-3B ONLY'!$V:$V,$B12,'1.A-P6 DATA CD-3B ONLY'!$Q:$Q,$X$1,'1.A-P6 DATA CD-3B ONLY'!$O:$O,$X$2,'1.A-P6 DATA CD-3B ONLY'!$G:$G,$X$3)+SUMIFS('1.A-P6 DATA CD-3B ONLY'!AF:AF,'1.A-P6 DATA CD-3B ONLY'!$V:$V,$B12,'1.A-P6 DATA CD-3B ONLY'!$Q:$Q,$X$1,'1.A-P6 DATA CD-3B ONLY'!$O:$O,$X$2,'1.A-P6 DATA CD-3B ONLY'!$U:$U,"&lt;&gt;AWD",'1.A-P6 DATA CD-3B ONLY'!$G:$G,$X$4)+SUMIFS('1.A-P6 DATA CD-3B ONLY'!AF:AF,'1.A-P6 DATA CD-3B ONLY'!$V:$V,$B12,'1.A-P6 DATA CD-3B ONLY'!$Q:$Q,$X$1,'1.A-P6 DATA CD-3B ONLY'!$O:$O,$X$2,'1.A-P6 DATA CD-3B ONLY'!$U:$U,"&lt;&gt;AWD",'1.A-P6 DATA CD-3B ONLY'!$G:$G,$X$5)+SUMIFS('1.A-P6 DATA CD-3B ONLY'!AF:AF,'1.A-P6 DATA CD-3B ONLY'!$V:$V,$B12,'1.A-P6 DATA CD-3B ONLY'!$Q:$Q,$X$1,'1.A-P6 DATA CD-3B ONLY'!$O:$O,$X$2,'1.A-P6 DATA CD-3B ONLY'!$U:$U,"&lt;&gt;AWD",'1.A-P6 DATA CD-3B ONLY'!$G:$G,$X$6)</f>
        <v>0</v>
      </c>
      <c r="H12" s="7">
        <f>SUMIFS('1.A-P6 DATA CD-3B ONLY'!AG:AG,'1.A-P6 DATA CD-3B ONLY'!$V:$V,$B12,'1.A-P6 DATA CD-3B ONLY'!$Q:$Q,$X$1,'1.A-P6 DATA CD-3B ONLY'!$O:$O,$X$2,'1.A-P6 DATA CD-3B ONLY'!$G:$G,$X$3)+SUMIFS('1.A-P6 DATA CD-3B ONLY'!AG:AG,'1.A-P6 DATA CD-3B ONLY'!$V:$V,$B12,'1.A-P6 DATA CD-3B ONLY'!$Q:$Q,$X$1,'1.A-P6 DATA CD-3B ONLY'!$O:$O,$X$2,'1.A-P6 DATA CD-3B ONLY'!$U:$U,"&lt;&gt;AWD",'1.A-P6 DATA CD-3B ONLY'!$G:$G,$X$4)+SUMIFS('1.A-P6 DATA CD-3B ONLY'!AG:AG,'1.A-P6 DATA CD-3B ONLY'!$V:$V,$B12,'1.A-P6 DATA CD-3B ONLY'!$Q:$Q,$X$1,'1.A-P6 DATA CD-3B ONLY'!$O:$O,$X$2,'1.A-P6 DATA CD-3B ONLY'!$U:$U,"&lt;&gt;AWD",'1.A-P6 DATA CD-3B ONLY'!$G:$G,$X$5)+SUMIFS('1.A-P6 DATA CD-3B ONLY'!AG:AG,'1.A-P6 DATA CD-3B ONLY'!$V:$V,$B12,'1.A-P6 DATA CD-3B ONLY'!$Q:$Q,$X$1,'1.A-P6 DATA CD-3B ONLY'!$O:$O,$X$2,'1.A-P6 DATA CD-3B ONLY'!$U:$U,"&lt;&gt;AWD",'1.A-P6 DATA CD-3B ONLY'!$G:$G,$X$6)</f>
        <v>0</v>
      </c>
      <c r="I12" s="7">
        <f>SUMIFS('1.A-P6 DATA CD-3B ONLY'!AH:AH,'1.A-P6 DATA CD-3B ONLY'!$V:$V,$B12,'1.A-P6 DATA CD-3B ONLY'!$Q:$Q,$X$1,'1.A-P6 DATA CD-3B ONLY'!$O:$O,$X$2,'1.A-P6 DATA CD-3B ONLY'!$G:$G,$X$3)+SUMIFS('1.A-P6 DATA CD-3B ONLY'!AH:AH,'1.A-P6 DATA CD-3B ONLY'!$V:$V,$B12,'1.A-P6 DATA CD-3B ONLY'!$Q:$Q,$X$1,'1.A-P6 DATA CD-3B ONLY'!$O:$O,$X$2,'1.A-P6 DATA CD-3B ONLY'!$U:$U,"&lt;&gt;AWD",'1.A-P6 DATA CD-3B ONLY'!$G:$G,$X$4)+SUMIFS('1.A-P6 DATA CD-3B ONLY'!AH:AH,'1.A-P6 DATA CD-3B ONLY'!$V:$V,$B12,'1.A-P6 DATA CD-3B ONLY'!$Q:$Q,$X$1,'1.A-P6 DATA CD-3B ONLY'!$O:$O,$X$2,'1.A-P6 DATA CD-3B ONLY'!$U:$U,"&lt;&gt;AWD",'1.A-P6 DATA CD-3B ONLY'!$G:$G,$X$5)+SUMIFS('1.A-P6 DATA CD-3B ONLY'!AH:AH,'1.A-P6 DATA CD-3B ONLY'!$V:$V,$B12,'1.A-P6 DATA CD-3B ONLY'!$Q:$Q,$X$1,'1.A-P6 DATA CD-3B ONLY'!$O:$O,$X$2,'1.A-P6 DATA CD-3B ONLY'!$U:$U,"&lt;&gt;AWD",'1.A-P6 DATA CD-3B ONLY'!$G:$G,$X$6)</f>
        <v>0</v>
      </c>
      <c r="J12" s="7">
        <f>SUMIFS('1.A-P6 DATA CD-3B ONLY'!AI:AI,'1.A-P6 DATA CD-3B ONLY'!$V:$V,$B12,'1.A-P6 DATA CD-3B ONLY'!$Q:$Q,$X$1,'1.A-P6 DATA CD-3B ONLY'!$O:$O,$X$2,'1.A-P6 DATA CD-3B ONLY'!$G:$G,$X$3)+SUMIFS('1.A-P6 DATA CD-3B ONLY'!AI:AI,'1.A-P6 DATA CD-3B ONLY'!$V:$V,$B12,'1.A-P6 DATA CD-3B ONLY'!$Q:$Q,$X$1,'1.A-P6 DATA CD-3B ONLY'!$O:$O,$X$2,'1.A-P6 DATA CD-3B ONLY'!$U:$U,"&lt;&gt;AWD",'1.A-P6 DATA CD-3B ONLY'!$G:$G,$X$4)+SUMIFS('1.A-P6 DATA CD-3B ONLY'!AI:AI,'1.A-P6 DATA CD-3B ONLY'!$V:$V,$B12,'1.A-P6 DATA CD-3B ONLY'!$Q:$Q,$X$1,'1.A-P6 DATA CD-3B ONLY'!$O:$O,$X$2,'1.A-P6 DATA CD-3B ONLY'!$U:$U,"&lt;&gt;AWD",'1.A-P6 DATA CD-3B ONLY'!$G:$G,$X$5)+SUMIFS('1.A-P6 DATA CD-3B ONLY'!AI:AI,'1.A-P6 DATA CD-3B ONLY'!$V:$V,$B12,'1.A-P6 DATA CD-3B ONLY'!$Q:$Q,$X$1,'1.A-P6 DATA CD-3B ONLY'!$O:$O,$X$2,'1.A-P6 DATA CD-3B ONLY'!$U:$U,"&lt;&gt;AWD",'1.A-P6 DATA CD-3B ONLY'!$G:$G,$X$6)</f>
        <v>10854.18</v>
      </c>
      <c r="K12" s="7">
        <f>SUMIFS('1.A-P6 DATA CD-3B ONLY'!AJ:AJ,'1.A-P6 DATA CD-3B ONLY'!$V:$V,$B12,'1.A-P6 DATA CD-3B ONLY'!$Q:$Q,$X$1,'1.A-P6 DATA CD-3B ONLY'!$O:$O,$X$2,'1.A-P6 DATA CD-3B ONLY'!$G:$G,$X$3)+SUMIFS('1.A-P6 DATA CD-3B ONLY'!AJ:AJ,'1.A-P6 DATA CD-3B ONLY'!$V:$V,$B12,'1.A-P6 DATA CD-3B ONLY'!$Q:$Q,$X$1,'1.A-P6 DATA CD-3B ONLY'!$O:$O,$X$2,'1.A-P6 DATA CD-3B ONLY'!$U:$U,"&lt;&gt;AWD",'1.A-P6 DATA CD-3B ONLY'!$G:$G,$X$4)+SUMIFS('1.A-P6 DATA CD-3B ONLY'!AJ:AJ,'1.A-P6 DATA CD-3B ONLY'!$V:$V,$B12,'1.A-P6 DATA CD-3B ONLY'!$Q:$Q,$X$1,'1.A-P6 DATA CD-3B ONLY'!$O:$O,$X$2,'1.A-P6 DATA CD-3B ONLY'!$U:$U,"&lt;&gt;AWD",'1.A-P6 DATA CD-3B ONLY'!$G:$G,$X$5)+SUMIFS('1.A-P6 DATA CD-3B ONLY'!AJ:AJ,'1.A-P6 DATA CD-3B ONLY'!$V:$V,$B12,'1.A-P6 DATA CD-3B ONLY'!$Q:$Q,$X$1,'1.A-P6 DATA CD-3B ONLY'!$O:$O,$X$2,'1.A-P6 DATA CD-3B ONLY'!$U:$U,"&lt;&gt;AWD",'1.A-P6 DATA CD-3B ONLY'!$G:$G,$X$6)</f>
        <v>22450.28</v>
      </c>
      <c r="L12" s="7">
        <f>SUMIFS('1.A-P6 DATA CD-3B ONLY'!AK:AK,'1.A-P6 DATA CD-3B ONLY'!$V:$V,$B12,'1.A-P6 DATA CD-3B ONLY'!$Q:$Q,$X$1,'1.A-P6 DATA CD-3B ONLY'!$O:$O,$X$2,'1.A-P6 DATA CD-3B ONLY'!$G:$G,$X$3)+SUMIFS('1.A-P6 DATA CD-3B ONLY'!AK:AK,'1.A-P6 DATA CD-3B ONLY'!$V:$V,$B12,'1.A-P6 DATA CD-3B ONLY'!$Q:$Q,$X$1,'1.A-P6 DATA CD-3B ONLY'!$O:$O,$X$2,'1.A-P6 DATA CD-3B ONLY'!$U:$U,"&lt;&gt;AWD",'1.A-P6 DATA CD-3B ONLY'!$G:$G,$X$4)+SUMIFS('1.A-P6 DATA CD-3B ONLY'!AK:AK,'1.A-P6 DATA CD-3B ONLY'!$V:$V,$B12,'1.A-P6 DATA CD-3B ONLY'!$Q:$Q,$X$1,'1.A-P6 DATA CD-3B ONLY'!$O:$O,$X$2,'1.A-P6 DATA CD-3B ONLY'!$U:$U,"&lt;&gt;AWD",'1.A-P6 DATA CD-3B ONLY'!$G:$G,$X$5)+SUMIFS('1.A-P6 DATA CD-3B ONLY'!AK:AK,'1.A-P6 DATA CD-3B ONLY'!$V:$V,$B12,'1.A-P6 DATA CD-3B ONLY'!$Q:$Q,$X$1,'1.A-P6 DATA CD-3B ONLY'!$O:$O,$X$2,'1.A-P6 DATA CD-3B ONLY'!$U:$U,"&lt;&gt;AWD",'1.A-P6 DATA CD-3B ONLY'!$G:$G,$X$6)</f>
        <v>15014.95</v>
      </c>
      <c r="M12" s="7">
        <f>SUMIFS('1.A-P6 DATA CD-3B ONLY'!AL:AL,'1.A-P6 DATA CD-3B ONLY'!$V:$V,$B12,'1.A-P6 DATA CD-3B ONLY'!$Q:$Q,$X$1,'1.A-P6 DATA CD-3B ONLY'!$O:$O,$X$2,'1.A-P6 DATA CD-3B ONLY'!$G:$G,$X$3)+SUMIFS('1.A-P6 DATA CD-3B ONLY'!AL:AL,'1.A-P6 DATA CD-3B ONLY'!$V:$V,$B12,'1.A-P6 DATA CD-3B ONLY'!$Q:$Q,$X$1,'1.A-P6 DATA CD-3B ONLY'!$O:$O,$X$2,'1.A-P6 DATA CD-3B ONLY'!$U:$U,"&lt;&gt;AWD",'1.A-P6 DATA CD-3B ONLY'!$G:$G,$X$4)+SUMIFS('1.A-P6 DATA CD-3B ONLY'!AL:AL,'1.A-P6 DATA CD-3B ONLY'!$V:$V,$B12,'1.A-P6 DATA CD-3B ONLY'!$Q:$Q,$X$1,'1.A-P6 DATA CD-3B ONLY'!$O:$O,$X$2,'1.A-P6 DATA CD-3B ONLY'!$U:$U,"&lt;&gt;AWD",'1.A-P6 DATA CD-3B ONLY'!$G:$G,$X$5)+SUMIFS('1.A-P6 DATA CD-3B ONLY'!AL:AL,'1.A-P6 DATA CD-3B ONLY'!$V:$V,$B12,'1.A-P6 DATA CD-3B ONLY'!$Q:$Q,$X$1,'1.A-P6 DATA CD-3B ONLY'!$O:$O,$X$2,'1.A-P6 DATA CD-3B ONLY'!$U:$U,"&lt;&gt;AWD",'1.A-P6 DATA CD-3B ONLY'!$G:$G,$X$6)</f>
        <v>180.89999999999998</v>
      </c>
      <c r="N12" s="7">
        <f>SUMIFS('1.A-P6 DATA CD-3B ONLY'!AM:AM,'1.A-P6 DATA CD-3B ONLY'!$V:$V,$B12,'1.A-P6 DATA CD-3B ONLY'!$Q:$Q,$X$1,'1.A-P6 DATA CD-3B ONLY'!$O:$O,$X$2,'1.A-P6 DATA CD-3B ONLY'!$G:$G,$X$3)+SUMIFS('1.A-P6 DATA CD-3B ONLY'!AM:AM,'1.A-P6 DATA CD-3B ONLY'!$V:$V,$B12,'1.A-P6 DATA CD-3B ONLY'!$Q:$Q,$X$1,'1.A-P6 DATA CD-3B ONLY'!$O:$O,$X$2,'1.A-P6 DATA CD-3B ONLY'!$U:$U,"&lt;&gt;AWD",'1.A-P6 DATA CD-3B ONLY'!$G:$G,$X$4)+SUMIFS('1.A-P6 DATA CD-3B ONLY'!AM:AM,'1.A-P6 DATA CD-3B ONLY'!$V:$V,$B12,'1.A-P6 DATA CD-3B ONLY'!$Q:$Q,$X$1,'1.A-P6 DATA CD-3B ONLY'!$O:$O,$X$2,'1.A-P6 DATA CD-3B ONLY'!$U:$U,"&lt;&gt;AWD",'1.A-P6 DATA CD-3B ONLY'!$G:$G,$X$5)+SUMIFS('1.A-P6 DATA CD-3B ONLY'!AM:AM,'1.A-P6 DATA CD-3B ONLY'!$V:$V,$B12,'1.A-P6 DATA CD-3B ONLY'!$Q:$Q,$X$1,'1.A-P6 DATA CD-3B ONLY'!$O:$O,$X$2,'1.A-P6 DATA CD-3B ONLY'!$U:$U,"&lt;&gt;AWD",'1.A-P6 DATA CD-3B ONLY'!$G:$G,$X$6)</f>
        <v>0</v>
      </c>
      <c r="O12" s="7">
        <f>SUMIFS('1.A-P6 DATA CD-3B ONLY'!AN:AN,'1.A-P6 DATA CD-3B ONLY'!$V:$V,$B12,'1.A-P6 DATA CD-3B ONLY'!$Q:$Q,$X$1,'1.A-P6 DATA CD-3B ONLY'!$O:$O,$X$2,'1.A-P6 DATA CD-3B ONLY'!$G:$G,$X$3)+SUMIFS('1.A-P6 DATA CD-3B ONLY'!AN:AN,'1.A-P6 DATA CD-3B ONLY'!$V:$V,$B12,'1.A-P6 DATA CD-3B ONLY'!$Q:$Q,$X$1,'1.A-P6 DATA CD-3B ONLY'!$O:$O,$X$2,'1.A-P6 DATA CD-3B ONLY'!$U:$U,"&lt;&gt;AWD",'1.A-P6 DATA CD-3B ONLY'!$G:$G,$X$4)+SUMIFS('1.A-P6 DATA CD-3B ONLY'!AN:AN,'1.A-P6 DATA CD-3B ONLY'!$V:$V,$B12,'1.A-P6 DATA CD-3B ONLY'!$Q:$Q,$X$1,'1.A-P6 DATA CD-3B ONLY'!$O:$O,$X$2,'1.A-P6 DATA CD-3B ONLY'!$U:$U,"&lt;&gt;AWD",'1.A-P6 DATA CD-3B ONLY'!$G:$G,$X$5)+SUMIFS('1.A-P6 DATA CD-3B ONLY'!AN:AN,'1.A-P6 DATA CD-3B ONLY'!$V:$V,$B12,'1.A-P6 DATA CD-3B ONLY'!$Q:$Q,$X$1,'1.A-P6 DATA CD-3B ONLY'!$O:$O,$X$2,'1.A-P6 DATA CD-3B ONLY'!$U:$U,"&lt;&gt;AWD",'1.A-P6 DATA CD-3B ONLY'!$G:$G,$X$6)</f>
        <v>0</v>
      </c>
      <c r="P12" s="7">
        <f>SUMIFS('1.A-P6 DATA CD-3B ONLY'!AO:AO,'1.A-P6 DATA CD-3B ONLY'!$V:$V,$B12,'1.A-P6 DATA CD-3B ONLY'!$Q:$Q,$X$1,'1.A-P6 DATA CD-3B ONLY'!$O:$O,$X$2,'1.A-P6 DATA CD-3B ONLY'!$G:$G,$X$3)+SUMIFS('1.A-P6 DATA CD-3B ONLY'!AO:AO,'1.A-P6 DATA CD-3B ONLY'!$V:$V,$B12,'1.A-P6 DATA CD-3B ONLY'!$Q:$Q,$X$1,'1.A-P6 DATA CD-3B ONLY'!$O:$O,$X$2,'1.A-P6 DATA CD-3B ONLY'!$U:$U,"&lt;&gt;AWD",'1.A-P6 DATA CD-3B ONLY'!$G:$G,$X$4)+SUMIFS('1.A-P6 DATA CD-3B ONLY'!AO:AO,'1.A-P6 DATA CD-3B ONLY'!$V:$V,$B12,'1.A-P6 DATA CD-3B ONLY'!$Q:$Q,$X$1,'1.A-P6 DATA CD-3B ONLY'!$O:$O,$X$2,'1.A-P6 DATA CD-3B ONLY'!$U:$U,"&lt;&gt;AWD",'1.A-P6 DATA CD-3B ONLY'!$G:$G,$X$5)+SUMIFS('1.A-P6 DATA CD-3B ONLY'!AO:AO,'1.A-P6 DATA CD-3B ONLY'!$V:$V,$B12,'1.A-P6 DATA CD-3B ONLY'!$Q:$Q,$X$1,'1.A-P6 DATA CD-3B ONLY'!$O:$O,$X$2,'1.A-P6 DATA CD-3B ONLY'!$U:$U,"&lt;&gt;AWD",'1.A-P6 DATA CD-3B ONLY'!$G:$G,$X$6)</f>
        <v>0</v>
      </c>
      <c r="Q12" s="7">
        <f>SUMIFS('1.A-P6 DATA CD-3B ONLY'!AP:AP,'1.A-P6 DATA CD-3B ONLY'!$V:$V,$B12,'1.A-P6 DATA CD-3B ONLY'!$Q:$Q,$X$1,'1.A-P6 DATA CD-3B ONLY'!$O:$O,$X$2,'1.A-P6 DATA CD-3B ONLY'!$G:$G,$X$3)+SUMIFS('1.A-P6 DATA CD-3B ONLY'!AP:AP,'1.A-P6 DATA CD-3B ONLY'!$V:$V,$B12,'1.A-P6 DATA CD-3B ONLY'!$Q:$Q,$X$1,'1.A-P6 DATA CD-3B ONLY'!$O:$O,$X$2,'1.A-P6 DATA CD-3B ONLY'!$U:$U,"&lt;&gt;AWD",'1.A-P6 DATA CD-3B ONLY'!$G:$G,$X$4)+SUMIFS('1.A-P6 DATA CD-3B ONLY'!AP:AP,'1.A-P6 DATA CD-3B ONLY'!$V:$V,$B12,'1.A-P6 DATA CD-3B ONLY'!$Q:$Q,$X$1,'1.A-P6 DATA CD-3B ONLY'!$O:$O,$X$2,'1.A-P6 DATA CD-3B ONLY'!$U:$U,"&lt;&gt;AWD",'1.A-P6 DATA CD-3B ONLY'!$G:$G,$X$5)+SUMIFS('1.A-P6 DATA CD-3B ONLY'!AP:AP,'1.A-P6 DATA CD-3B ONLY'!$V:$V,$B12,'1.A-P6 DATA CD-3B ONLY'!$Q:$Q,$X$1,'1.A-P6 DATA CD-3B ONLY'!$O:$O,$X$2,'1.A-P6 DATA CD-3B ONLY'!$U:$U,"&lt;&gt;AWD",'1.A-P6 DATA CD-3B ONLY'!$G:$G,$X$6)</f>
        <v>0</v>
      </c>
      <c r="R12" s="7">
        <f>SUMIFS('1.A-P6 DATA CD-3B ONLY'!AQ:AQ,'1.A-P6 DATA CD-3B ONLY'!$V:$V,$B12,'1.A-P6 DATA CD-3B ONLY'!$Q:$Q,$X$1,'1.A-P6 DATA CD-3B ONLY'!$O:$O,$X$2,'1.A-P6 DATA CD-3B ONLY'!$G:$G,$X$3)+SUMIFS('1.A-P6 DATA CD-3B ONLY'!AQ:AQ,'1.A-P6 DATA CD-3B ONLY'!$V:$V,$B12,'1.A-P6 DATA CD-3B ONLY'!$Q:$Q,$X$1,'1.A-P6 DATA CD-3B ONLY'!$O:$O,$X$2,'1.A-P6 DATA CD-3B ONLY'!$U:$U,"&lt;&gt;AWD",'1.A-P6 DATA CD-3B ONLY'!$G:$G,$X$4)+SUMIFS('1.A-P6 DATA CD-3B ONLY'!AQ:AQ,'1.A-P6 DATA CD-3B ONLY'!$V:$V,$B12,'1.A-P6 DATA CD-3B ONLY'!$Q:$Q,$X$1,'1.A-P6 DATA CD-3B ONLY'!$O:$O,$X$2,'1.A-P6 DATA CD-3B ONLY'!$U:$U,"&lt;&gt;AWD",'1.A-P6 DATA CD-3B ONLY'!$G:$G,$X$5)+SUMIFS('1.A-P6 DATA CD-3B ONLY'!AQ:AQ,'1.A-P6 DATA CD-3B ONLY'!$V:$V,$B12,'1.A-P6 DATA CD-3B ONLY'!$Q:$Q,$X$1,'1.A-P6 DATA CD-3B ONLY'!$O:$O,$X$2,'1.A-P6 DATA CD-3B ONLY'!$U:$U,"&lt;&gt;AWD",'1.A-P6 DATA CD-3B ONLY'!$G:$G,$X$6)</f>
        <v>0</v>
      </c>
      <c r="S12" s="7">
        <f>SUMIFS('1.A-P6 DATA CD-3B ONLY'!AR:AR,'1.A-P6 DATA CD-3B ONLY'!$V:$V,$B12,'1.A-P6 DATA CD-3B ONLY'!$Q:$Q,$X$1,'1.A-P6 DATA CD-3B ONLY'!$O:$O,$X$2,'1.A-P6 DATA CD-3B ONLY'!$G:$G,$X$3)+SUMIFS('1.A-P6 DATA CD-3B ONLY'!AR:AR,'1.A-P6 DATA CD-3B ONLY'!$V:$V,$B12,'1.A-P6 DATA CD-3B ONLY'!$Q:$Q,$X$1,'1.A-P6 DATA CD-3B ONLY'!$O:$O,$X$2,'1.A-P6 DATA CD-3B ONLY'!$U:$U,"&lt;&gt;AWD",'1.A-P6 DATA CD-3B ONLY'!$G:$G,$X$4)+SUMIFS('1.A-P6 DATA CD-3B ONLY'!AR:AR,'1.A-P6 DATA CD-3B ONLY'!$V:$V,$B12,'1.A-P6 DATA CD-3B ONLY'!$Q:$Q,$X$1,'1.A-P6 DATA CD-3B ONLY'!$O:$O,$X$2,'1.A-P6 DATA CD-3B ONLY'!$U:$U,"&lt;&gt;AWD",'1.A-P6 DATA CD-3B ONLY'!$G:$G,$X$5)+SUMIFS('1.A-P6 DATA CD-3B ONLY'!AR:AR,'1.A-P6 DATA CD-3B ONLY'!$V:$V,$B12,'1.A-P6 DATA CD-3B ONLY'!$Q:$Q,$X$1,'1.A-P6 DATA CD-3B ONLY'!$O:$O,$X$2,'1.A-P6 DATA CD-3B ONLY'!$U:$U,"&lt;&gt;AWD",'1.A-P6 DATA CD-3B ONLY'!$G:$G,$X$6)</f>
        <v>0</v>
      </c>
      <c r="T12" s="7">
        <f>SUMIFS('1.A-P6 DATA CD-3B ONLY'!AS:AS,'1.A-P6 DATA CD-3B ONLY'!$V:$V,$B12,'1.A-P6 DATA CD-3B ONLY'!$Q:$Q,$X$1,'1.A-P6 DATA CD-3B ONLY'!$O:$O,$X$2,'1.A-P6 DATA CD-3B ONLY'!$G:$G,$X$3)+SUMIFS('1.A-P6 DATA CD-3B ONLY'!AS:AS,'1.A-P6 DATA CD-3B ONLY'!$V:$V,$B12,'1.A-P6 DATA CD-3B ONLY'!$Q:$Q,$X$1,'1.A-P6 DATA CD-3B ONLY'!$O:$O,$X$2,'1.A-P6 DATA CD-3B ONLY'!$U:$U,"&lt;&gt;AWD",'1.A-P6 DATA CD-3B ONLY'!$G:$G,$X$4)+SUMIFS('1.A-P6 DATA CD-3B ONLY'!AS:AS,'1.A-P6 DATA CD-3B ONLY'!$V:$V,$B12,'1.A-P6 DATA CD-3B ONLY'!$Q:$Q,$X$1,'1.A-P6 DATA CD-3B ONLY'!$O:$O,$X$2,'1.A-P6 DATA CD-3B ONLY'!$U:$U,"&lt;&gt;AWD",'1.A-P6 DATA CD-3B ONLY'!$G:$G,$X$5)+SUMIFS('1.A-P6 DATA CD-3B ONLY'!AS:AS,'1.A-P6 DATA CD-3B ONLY'!$V:$V,$B12,'1.A-P6 DATA CD-3B ONLY'!$Q:$Q,$X$1,'1.A-P6 DATA CD-3B ONLY'!$O:$O,$X$2,'1.A-P6 DATA CD-3B ONLY'!$U:$U,"&lt;&gt;AWD",'1.A-P6 DATA CD-3B ONLY'!$G:$G,$X$6)</f>
        <v>0</v>
      </c>
    </row>
    <row r="13" spans="2:24" x14ac:dyDescent="0.25">
      <c r="B13" s="39" t="s">
        <v>211</v>
      </c>
      <c r="C13" s="7">
        <f t="shared" si="2"/>
        <v>48500.310000000005</v>
      </c>
      <c r="D13" s="7">
        <f>SUMIFS('1.A-P6 DATA CD-3B ONLY'!AC:AC,'1.A-P6 DATA CD-3B ONLY'!$V:$V,$B13,'1.A-P6 DATA CD-3B ONLY'!$Q:$Q,$X$1,'1.A-P6 DATA CD-3B ONLY'!$O:$O,$X$2,'1.A-P6 DATA CD-3B ONLY'!$G:$G,$X$3)+SUMIFS('1.A-P6 DATA CD-3B ONLY'!AC:AC,'1.A-P6 DATA CD-3B ONLY'!$V:$V,$B13,'1.A-P6 DATA CD-3B ONLY'!$Q:$Q,$X$1,'1.A-P6 DATA CD-3B ONLY'!$O:$O,$X$2,'1.A-P6 DATA CD-3B ONLY'!$U:$U,"&lt;&gt;AWD",'1.A-P6 DATA CD-3B ONLY'!$G:$G,$X$4)+SUMIFS('1.A-P6 DATA CD-3B ONLY'!AC:AC,'1.A-P6 DATA CD-3B ONLY'!$V:$V,$B13,'1.A-P6 DATA CD-3B ONLY'!$Q:$Q,$X$1,'1.A-P6 DATA CD-3B ONLY'!$O:$O,$X$2,'1.A-P6 DATA CD-3B ONLY'!$U:$U,"&lt;&gt;AWD",'1.A-P6 DATA CD-3B ONLY'!$G:$G,$X$5)+SUMIFS('1.A-P6 DATA CD-3B ONLY'!AC:AC,'1.A-P6 DATA CD-3B ONLY'!$V:$V,$B13,'1.A-P6 DATA CD-3B ONLY'!$Q:$Q,$X$1,'1.A-P6 DATA CD-3B ONLY'!$O:$O,$X$2,'1.A-P6 DATA CD-3B ONLY'!$U:$U,"&lt;&gt;AWD",'1.A-P6 DATA CD-3B ONLY'!$G:$G,$X$6)</f>
        <v>0</v>
      </c>
      <c r="E13" s="7">
        <f>SUMIFS('1.A-P6 DATA CD-3B ONLY'!AD:AD,'1.A-P6 DATA CD-3B ONLY'!$V:$V,$B13,'1.A-P6 DATA CD-3B ONLY'!$Q:$Q,$X$1,'1.A-P6 DATA CD-3B ONLY'!$O:$O,$X$2,'1.A-P6 DATA CD-3B ONLY'!$G:$G,$X$3)+SUMIFS('1.A-P6 DATA CD-3B ONLY'!AD:AD,'1.A-P6 DATA CD-3B ONLY'!$V:$V,$B13,'1.A-P6 DATA CD-3B ONLY'!$Q:$Q,$X$1,'1.A-P6 DATA CD-3B ONLY'!$O:$O,$X$2,'1.A-P6 DATA CD-3B ONLY'!$U:$U,"&lt;&gt;AWD",'1.A-P6 DATA CD-3B ONLY'!$G:$G,$X$4)+SUMIFS('1.A-P6 DATA CD-3B ONLY'!AD:AD,'1.A-P6 DATA CD-3B ONLY'!$V:$V,$B13,'1.A-P6 DATA CD-3B ONLY'!$Q:$Q,$X$1,'1.A-P6 DATA CD-3B ONLY'!$O:$O,$X$2,'1.A-P6 DATA CD-3B ONLY'!$U:$U,"&lt;&gt;AWD",'1.A-P6 DATA CD-3B ONLY'!$G:$G,$X$5)+SUMIFS('1.A-P6 DATA CD-3B ONLY'!AD:AD,'1.A-P6 DATA CD-3B ONLY'!$V:$V,$B13,'1.A-P6 DATA CD-3B ONLY'!$Q:$Q,$X$1,'1.A-P6 DATA CD-3B ONLY'!$O:$O,$X$2,'1.A-P6 DATA CD-3B ONLY'!$U:$U,"&lt;&gt;AWD",'1.A-P6 DATA CD-3B ONLY'!$G:$G,$X$6)</f>
        <v>0</v>
      </c>
      <c r="F13" s="7">
        <f>SUMIFS('1.A-P6 DATA CD-3B ONLY'!AE:AE,'1.A-P6 DATA CD-3B ONLY'!$V:$V,$B13,'1.A-P6 DATA CD-3B ONLY'!$Q:$Q,$X$1,'1.A-P6 DATA CD-3B ONLY'!$O:$O,$X$2,'1.A-P6 DATA CD-3B ONLY'!$G:$G,$X$3)+SUMIFS('1.A-P6 DATA CD-3B ONLY'!AE:AE,'1.A-P6 DATA CD-3B ONLY'!$V:$V,$B13,'1.A-P6 DATA CD-3B ONLY'!$Q:$Q,$X$1,'1.A-P6 DATA CD-3B ONLY'!$O:$O,$X$2,'1.A-P6 DATA CD-3B ONLY'!$U:$U,"&lt;&gt;AWD",'1.A-P6 DATA CD-3B ONLY'!$G:$G,$X$4)+SUMIFS('1.A-P6 DATA CD-3B ONLY'!AE:AE,'1.A-P6 DATA CD-3B ONLY'!$V:$V,$B13,'1.A-P6 DATA CD-3B ONLY'!$Q:$Q,$X$1,'1.A-P6 DATA CD-3B ONLY'!$O:$O,$X$2,'1.A-P6 DATA CD-3B ONLY'!$U:$U,"&lt;&gt;AWD",'1.A-P6 DATA CD-3B ONLY'!$G:$G,$X$5)+SUMIFS('1.A-P6 DATA CD-3B ONLY'!AE:AE,'1.A-P6 DATA CD-3B ONLY'!$V:$V,$B13,'1.A-P6 DATA CD-3B ONLY'!$Q:$Q,$X$1,'1.A-P6 DATA CD-3B ONLY'!$O:$O,$X$2,'1.A-P6 DATA CD-3B ONLY'!$U:$U,"&lt;&gt;AWD",'1.A-P6 DATA CD-3B ONLY'!$G:$G,$X$6)</f>
        <v>0</v>
      </c>
      <c r="G13" s="7">
        <f>SUMIFS('1.A-P6 DATA CD-3B ONLY'!AF:AF,'1.A-P6 DATA CD-3B ONLY'!$V:$V,$B13,'1.A-P6 DATA CD-3B ONLY'!$Q:$Q,$X$1,'1.A-P6 DATA CD-3B ONLY'!$O:$O,$X$2,'1.A-P6 DATA CD-3B ONLY'!$G:$G,$X$3)+SUMIFS('1.A-P6 DATA CD-3B ONLY'!AF:AF,'1.A-P6 DATA CD-3B ONLY'!$V:$V,$B13,'1.A-P6 DATA CD-3B ONLY'!$Q:$Q,$X$1,'1.A-P6 DATA CD-3B ONLY'!$O:$O,$X$2,'1.A-P6 DATA CD-3B ONLY'!$U:$U,"&lt;&gt;AWD",'1.A-P6 DATA CD-3B ONLY'!$G:$G,$X$4)+SUMIFS('1.A-P6 DATA CD-3B ONLY'!AF:AF,'1.A-P6 DATA CD-3B ONLY'!$V:$V,$B13,'1.A-P6 DATA CD-3B ONLY'!$Q:$Q,$X$1,'1.A-P6 DATA CD-3B ONLY'!$O:$O,$X$2,'1.A-P6 DATA CD-3B ONLY'!$U:$U,"&lt;&gt;AWD",'1.A-P6 DATA CD-3B ONLY'!$G:$G,$X$5)+SUMIFS('1.A-P6 DATA CD-3B ONLY'!AF:AF,'1.A-P6 DATA CD-3B ONLY'!$V:$V,$B13,'1.A-P6 DATA CD-3B ONLY'!$Q:$Q,$X$1,'1.A-P6 DATA CD-3B ONLY'!$O:$O,$X$2,'1.A-P6 DATA CD-3B ONLY'!$U:$U,"&lt;&gt;AWD",'1.A-P6 DATA CD-3B ONLY'!$G:$G,$X$6)</f>
        <v>0</v>
      </c>
      <c r="H13" s="7">
        <f>SUMIFS('1.A-P6 DATA CD-3B ONLY'!AG:AG,'1.A-P6 DATA CD-3B ONLY'!$V:$V,$B13,'1.A-P6 DATA CD-3B ONLY'!$Q:$Q,$X$1,'1.A-P6 DATA CD-3B ONLY'!$O:$O,$X$2,'1.A-P6 DATA CD-3B ONLY'!$G:$G,$X$3)+SUMIFS('1.A-P6 DATA CD-3B ONLY'!AG:AG,'1.A-P6 DATA CD-3B ONLY'!$V:$V,$B13,'1.A-P6 DATA CD-3B ONLY'!$Q:$Q,$X$1,'1.A-P6 DATA CD-3B ONLY'!$O:$O,$X$2,'1.A-P6 DATA CD-3B ONLY'!$U:$U,"&lt;&gt;AWD",'1.A-P6 DATA CD-3B ONLY'!$G:$G,$X$4)+SUMIFS('1.A-P6 DATA CD-3B ONLY'!AG:AG,'1.A-P6 DATA CD-3B ONLY'!$V:$V,$B13,'1.A-P6 DATA CD-3B ONLY'!$Q:$Q,$X$1,'1.A-P6 DATA CD-3B ONLY'!$O:$O,$X$2,'1.A-P6 DATA CD-3B ONLY'!$U:$U,"&lt;&gt;AWD",'1.A-P6 DATA CD-3B ONLY'!$G:$G,$X$5)+SUMIFS('1.A-P6 DATA CD-3B ONLY'!AG:AG,'1.A-P6 DATA CD-3B ONLY'!$V:$V,$B13,'1.A-P6 DATA CD-3B ONLY'!$Q:$Q,$X$1,'1.A-P6 DATA CD-3B ONLY'!$O:$O,$X$2,'1.A-P6 DATA CD-3B ONLY'!$U:$U,"&lt;&gt;AWD",'1.A-P6 DATA CD-3B ONLY'!$G:$G,$X$6)</f>
        <v>0</v>
      </c>
      <c r="I13" s="7">
        <f>SUMIFS('1.A-P6 DATA CD-3B ONLY'!AH:AH,'1.A-P6 DATA CD-3B ONLY'!$V:$V,$B13,'1.A-P6 DATA CD-3B ONLY'!$Q:$Q,$X$1,'1.A-P6 DATA CD-3B ONLY'!$O:$O,$X$2,'1.A-P6 DATA CD-3B ONLY'!$G:$G,$X$3)+SUMIFS('1.A-P6 DATA CD-3B ONLY'!AH:AH,'1.A-P6 DATA CD-3B ONLY'!$V:$V,$B13,'1.A-P6 DATA CD-3B ONLY'!$Q:$Q,$X$1,'1.A-P6 DATA CD-3B ONLY'!$O:$O,$X$2,'1.A-P6 DATA CD-3B ONLY'!$U:$U,"&lt;&gt;AWD",'1.A-P6 DATA CD-3B ONLY'!$G:$G,$X$4)+SUMIFS('1.A-P6 DATA CD-3B ONLY'!AH:AH,'1.A-P6 DATA CD-3B ONLY'!$V:$V,$B13,'1.A-P6 DATA CD-3B ONLY'!$Q:$Q,$X$1,'1.A-P6 DATA CD-3B ONLY'!$O:$O,$X$2,'1.A-P6 DATA CD-3B ONLY'!$U:$U,"&lt;&gt;AWD",'1.A-P6 DATA CD-3B ONLY'!$G:$G,$X$5)+SUMIFS('1.A-P6 DATA CD-3B ONLY'!AH:AH,'1.A-P6 DATA CD-3B ONLY'!$V:$V,$B13,'1.A-P6 DATA CD-3B ONLY'!$Q:$Q,$X$1,'1.A-P6 DATA CD-3B ONLY'!$O:$O,$X$2,'1.A-P6 DATA CD-3B ONLY'!$U:$U,"&lt;&gt;AWD",'1.A-P6 DATA CD-3B ONLY'!$G:$G,$X$6)</f>
        <v>0</v>
      </c>
      <c r="J13" s="7">
        <f>SUMIFS('1.A-P6 DATA CD-3B ONLY'!AI:AI,'1.A-P6 DATA CD-3B ONLY'!$V:$V,$B13,'1.A-P6 DATA CD-3B ONLY'!$Q:$Q,$X$1,'1.A-P6 DATA CD-3B ONLY'!$O:$O,$X$2,'1.A-P6 DATA CD-3B ONLY'!$G:$G,$X$3)+SUMIFS('1.A-P6 DATA CD-3B ONLY'!AI:AI,'1.A-P6 DATA CD-3B ONLY'!$V:$V,$B13,'1.A-P6 DATA CD-3B ONLY'!$Q:$Q,$X$1,'1.A-P6 DATA CD-3B ONLY'!$O:$O,$X$2,'1.A-P6 DATA CD-3B ONLY'!$U:$U,"&lt;&gt;AWD",'1.A-P6 DATA CD-3B ONLY'!$G:$G,$X$4)+SUMIFS('1.A-P6 DATA CD-3B ONLY'!AI:AI,'1.A-P6 DATA CD-3B ONLY'!$V:$V,$B13,'1.A-P6 DATA CD-3B ONLY'!$Q:$Q,$X$1,'1.A-P6 DATA CD-3B ONLY'!$O:$O,$X$2,'1.A-P6 DATA CD-3B ONLY'!$U:$U,"&lt;&gt;AWD",'1.A-P6 DATA CD-3B ONLY'!$G:$G,$X$5)+SUMIFS('1.A-P6 DATA CD-3B ONLY'!AI:AI,'1.A-P6 DATA CD-3B ONLY'!$V:$V,$B13,'1.A-P6 DATA CD-3B ONLY'!$Q:$Q,$X$1,'1.A-P6 DATA CD-3B ONLY'!$O:$O,$X$2,'1.A-P6 DATA CD-3B ONLY'!$U:$U,"&lt;&gt;AWD",'1.A-P6 DATA CD-3B ONLY'!$G:$G,$X$6)</f>
        <v>10854.18</v>
      </c>
      <c r="K13" s="7">
        <f>SUMIFS('1.A-P6 DATA CD-3B ONLY'!AJ:AJ,'1.A-P6 DATA CD-3B ONLY'!$V:$V,$B13,'1.A-P6 DATA CD-3B ONLY'!$Q:$Q,$X$1,'1.A-P6 DATA CD-3B ONLY'!$O:$O,$X$2,'1.A-P6 DATA CD-3B ONLY'!$G:$G,$X$3)+SUMIFS('1.A-P6 DATA CD-3B ONLY'!AJ:AJ,'1.A-P6 DATA CD-3B ONLY'!$V:$V,$B13,'1.A-P6 DATA CD-3B ONLY'!$Q:$Q,$X$1,'1.A-P6 DATA CD-3B ONLY'!$O:$O,$X$2,'1.A-P6 DATA CD-3B ONLY'!$U:$U,"&lt;&gt;AWD",'1.A-P6 DATA CD-3B ONLY'!$G:$G,$X$4)+SUMIFS('1.A-P6 DATA CD-3B ONLY'!AJ:AJ,'1.A-P6 DATA CD-3B ONLY'!$V:$V,$B13,'1.A-P6 DATA CD-3B ONLY'!$Q:$Q,$X$1,'1.A-P6 DATA CD-3B ONLY'!$O:$O,$X$2,'1.A-P6 DATA CD-3B ONLY'!$U:$U,"&lt;&gt;AWD",'1.A-P6 DATA CD-3B ONLY'!$G:$G,$X$5)+SUMIFS('1.A-P6 DATA CD-3B ONLY'!AJ:AJ,'1.A-P6 DATA CD-3B ONLY'!$V:$V,$B13,'1.A-P6 DATA CD-3B ONLY'!$Q:$Q,$X$1,'1.A-P6 DATA CD-3B ONLY'!$O:$O,$X$2,'1.A-P6 DATA CD-3B ONLY'!$U:$U,"&lt;&gt;AWD",'1.A-P6 DATA CD-3B ONLY'!$G:$G,$X$6)</f>
        <v>22450.28</v>
      </c>
      <c r="L13" s="7">
        <f>SUMIFS('1.A-P6 DATA CD-3B ONLY'!AK:AK,'1.A-P6 DATA CD-3B ONLY'!$V:$V,$B13,'1.A-P6 DATA CD-3B ONLY'!$Q:$Q,$X$1,'1.A-P6 DATA CD-3B ONLY'!$O:$O,$X$2,'1.A-P6 DATA CD-3B ONLY'!$G:$G,$X$3)+SUMIFS('1.A-P6 DATA CD-3B ONLY'!AK:AK,'1.A-P6 DATA CD-3B ONLY'!$V:$V,$B13,'1.A-P6 DATA CD-3B ONLY'!$Q:$Q,$X$1,'1.A-P6 DATA CD-3B ONLY'!$O:$O,$X$2,'1.A-P6 DATA CD-3B ONLY'!$U:$U,"&lt;&gt;AWD",'1.A-P6 DATA CD-3B ONLY'!$G:$G,$X$4)+SUMIFS('1.A-P6 DATA CD-3B ONLY'!AK:AK,'1.A-P6 DATA CD-3B ONLY'!$V:$V,$B13,'1.A-P6 DATA CD-3B ONLY'!$Q:$Q,$X$1,'1.A-P6 DATA CD-3B ONLY'!$O:$O,$X$2,'1.A-P6 DATA CD-3B ONLY'!$U:$U,"&lt;&gt;AWD",'1.A-P6 DATA CD-3B ONLY'!$G:$G,$X$5)+SUMIFS('1.A-P6 DATA CD-3B ONLY'!AK:AK,'1.A-P6 DATA CD-3B ONLY'!$V:$V,$B13,'1.A-P6 DATA CD-3B ONLY'!$Q:$Q,$X$1,'1.A-P6 DATA CD-3B ONLY'!$O:$O,$X$2,'1.A-P6 DATA CD-3B ONLY'!$U:$U,"&lt;&gt;AWD",'1.A-P6 DATA CD-3B ONLY'!$G:$G,$X$6)</f>
        <v>15014.95</v>
      </c>
      <c r="M13" s="7">
        <f>SUMIFS('1.A-P6 DATA CD-3B ONLY'!AL:AL,'1.A-P6 DATA CD-3B ONLY'!$V:$V,$B13,'1.A-P6 DATA CD-3B ONLY'!$Q:$Q,$X$1,'1.A-P6 DATA CD-3B ONLY'!$O:$O,$X$2,'1.A-P6 DATA CD-3B ONLY'!$G:$G,$X$3)+SUMIFS('1.A-P6 DATA CD-3B ONLY'!AL:AL,'1.A-P6 DATA CD-3B ONLY'!$V:$V,$B13,'1.A-P6 DATA CD-3B ONLY'!$Q:$Q,$X$1,'1.A-P6 DATA CD-3B ONLY'!$O:$O,$X$2,'1.A-P6 DATA CD-3B ONLY'!$U:$U,"&lt;&gt;AWD",'1.A-P6 DATA CD-3B ONLY'!$G:$G,$X$4)+SUMIFS('1.A-P6 DATA CD-3B ONLY'!AL:AL,'1.A-P6 DATA CD-3B ONLY'!$V:$V,$B13,'1.A-P6 DATA CD-3B ONLY'!$Q:$Q,$X$1,'1.A-P6 DATA CD-3B ONLY'!$O:$O,$X$2,'1.A-P6 DATA CD-3B ONLY'!$U:$U,"&lt;&gt;AWD",'1.A-P6 DATA CD-3B ONLY'!$G:$G,$X$5)+SUMIFS('1.A-P6 DATA CD-3B ONLY'!AL:AL,'1.A-P6 DATA CD-3B ONLY'!$V:$V,$B13,'1.A-P6 DATA CD-3B ONLY'!$Q:$Q,$X$1,'1.A-P6 DATA CD-3B ONLY'!$O:$O,$X$2,'1.A-P6 DATA CD-3B ONLY'!$U:$U,"&lt;&gt;AWD",'1.A-P6 DATA CD-3B ONLY'!$G:$G,$X$6)</f>
        <v>180.89999999999998</v>
      </c>
      <c r="N13" s="7">
        <f>SUMIFS('1.A-P6 DATA CD-3B ONLY'!AM:AM,'1.A-P6 DATA CD-3B ONLY'!$V:$V,$B13,'1.A-P6 DATA CD-3B ONLY'!$Q:$Q,$X$1,'1.A-P6 DATA CD-3B ONLY'!$O:$O,$X$2,'1.A-P6 DATA CD-3B ONLY'!$G:$G,$X$3)+SUMIFS('1.A-P6 DATA CD-3B ONLY'!AM:AM,'1.A-P6 DATA CD-3B ONLY'!$V:$V,$B13,'1.A-P6 DATA CD-3B ONLY'!$Q:$Q,$X$1,'1.A-P6 DATA CD-3B ONLY'!$O:$O,$X$2,'1.A-P6 DATA CD-3B ONLY'!$U:$U,"&lt;&gt;AWD",'1.A-P6 DATA CD-3B ONLY'!$G:$G,$X$4)+SUMIFS('1.A-P6 DATA CD-3B ONLY'!AM:AM,'1.A-P6 DATA CD-3B ONLY'!$V:$V,$B13,'1.A-P6 DATA CD-3B ONLY'!$Q:$Q,$X$1,'1.A-P6 DATA CD-3B ONLY'!$O:$O,$X$2,'1.A-P6 DATA CD-3B ONLY'!$U:$U,"&lt;&gt;AWD",'1.A-P6 DATA CD-3B ONLY'!$G:$G,$X$5)+SUMIFS('1.A-P6 DATA CD-3B ONLY'!AM:AM,'1.A-P6 DATA CD-3B ONLY'!$V:$V,$B13,'1.A-P6 DATA CD-3B ONLY'!$Q:$Q,$X$1,'1.A-P6 DATA CD-3B ONLY'!$O:$O,$X$2,'1.A-P6 DATA CD-3B ONLY'!$U:$U,"&lt;&gt;AWD",'1.A-P6 DATA CD-3B ONLY'!$G:$G,$X$6)</f>
        <v>0</v>
      </c>
      <c r="O13" s="7">
        <f>SUMIFS('1.A-P6 DATA CD-3B ONLY'!AN:AN,'1.A-P6 DATA CD-3B ONLY'!$V:$V,$B13,'1.A-P6 DATA CD-3B ONLY'!$Q:$Q,$X$1,'1.A-P6 DATA CD-3B ONLY'!$O:$O,$X$2,'1.A-P6 DATA CD-3B ONLY'!$G:$G,$X$3)+SUMIFS('1.A-P6 DATA CD-3B ONLY'!AN:AN,'1.A-P6 DATA CD-3B ONLY'!$V:$V,$B13,'1.A-P6 DATA CD-3B ONLY'!$Q:$Q,$X$1,'1.A-P6 DATA CD-3B ONLY'!$O:$O,$X$2,'1.A-P6 DATA CD-3B ONLY'!$U:$U,"&lt;&gt;AWD",'1.A-P6 DATA CD-3B ONLY'!$G:$G,$X$4)+SUMIFS('1.A-P6 DATA CD-3B ONLY'!AN:AN,'1.A-P6 DATA CD-3B ONLY'!$V:$V,$B13,'1.A-P6 DATA CD-3B ONLY'!$Q:$Q,$X$1,'1.A-P6 DATA CD-3B ONLY'!$O:$O,$X$2,'1.A-P6 DATA CD-3B ONLY'!$U:$U,"&lt;&gt;AWD",'1.A-P6 DATA CD-3B ONLY'!$G:$G,$X$5)+SUMIFS('1.A-P6 DATA CD-3B ONLY'!AN:AN,'1.A-P6 DATA CD-3B ONLY'!$V:$V,$B13,'1.A-P6 DATA CD-3B ONLY'!$Q:$Q,$X$1,'1.A-P6 DATA CD-3B ONLY'!$O:$O,$X$2,'1.A-P6 DATA CD-3B ONLY'!$U:$U,"&lt;&gt;AWD",'1.A-P6 DATA CD-3B ONLY'!$G:$G,$X$6)</f>
        <v>0</v>
      </c>
      <c r="P13" s="7">
        <f>SUMIFS('1.A-P6 DATA CD-3B ONLY'!AO:AO,'1.A-P6 DATA CD-3B ONLY'!$V:$V,$B13,'1.A-P6 DATA CD-3B ONLY'!$Q:$Q,$X$1,'1.A-P6 DATA CD-3B ONLY'!$O:$O,$X$2,'1.A-P6 DATA CD-3B ONLY'!$G:$G,$X$3)+SUMIFS('1.A-P6 DATA CD-3B ONLY'!AO:AO,'1.A-P6 DATA CD-3B ONLY'!$V:$V,$B13,'1.A-P6 DATA CD-3B ONLY'!$Q:$Q,$X$1,'1.A-P6 DATA CD-3B ONLY'!$O:$O,$X$2,'1.A-P6 DATA CD-3B ONLY'!$U:$U,"&lt;&gt;AWD",'1.A-P6 DATA CD-3B ONLY'!$G:$G,$X$4)+SUMIFS('1.A-P6 DATA CD-3B ONLY'!AO:AO,'1.A-P6 DATA CD-3B ONLY'!$V:$V,$B13,'1.A-P6 DATA CD-3B ONLY'!$Q:$Q,$X$1,'1.A-P6 DATA CD-3B ONLY'!$O:$O,$X$2,'1.A-P6 DATA CD-3B ONLY'!$U:$U,"&lt;&gt;AWD",'1.A-P6 DATA CD-3B ONLY'!$G:$G,$X$5)+SUMIFS('1.A-P6 DATA CD-3B ONLY'!AO:AO,'1.A-P6 DATA CD-3B ONLY'!$V:$V,$B13,'1.A-P6 DATA CD-3B ONLY'!$Q:$Q,$X$1,'1.A-P6 DATA CD-3B ONLY'!$O:$O,$X$2,'1.A-P6 DATA CD-3B ONLY'!$U:$U,"&lt;&gt;AWD",'1.A-P6 DATA CD-3B ONLY'!$G:$G,$X$6)</f>
        <v>0</v>
      </c>
      <c r="Q13" s="7">
        <f>SUMIFS('1.A-P6 DATA CD-3B ONLY'!AP:AP,'1.A-P6 DATA CD-3B ONLY'!$V:$V,$B13,'1.A-P6 DATA CD-3B ONLY'!$Q:$Q,$X$1,'1.A-P6 DATA CD-3B ONLY'!$O:$O,$X$2,'1.A-P6 DATA CD-3B ONLY'!$G:$G,$X$3)+SUMIFS('1.A-P6 DATA CD-3B ONLY'!AP:AP,'1.A-P6 DATA CD-3B ONLY'!$V:$V,$B13,'1.A-P6 DATA CD-3B ONLY'!$Q:$Q,$X$1,'1.A-P6 DATA CD-3B ONLY'!$O:$O,$X$2,'1.A-P6 DATA CD-3B ONLY'!$U:$U,"&lt;&gt;AWD",'1.A-P6 DATA CD-3B ONLY'!$G:$G,$X$4)+SUMIFS('1.A-P6 DATA CD-3B ONLY'!AP:AP,'1.A-P6 DATA CD-3B ONLY'!$V:$V,$B13,'1.A-P6 DATA CD-3B ONLY'!$Q:$Q,$X$1,'1.A-P6 DATA CD-3B ONLY'!$O:$O,$X$2,'1.A-P6 DATA CD-3B ONLY'!$U:$U,"&lt;&gt;AWD",'1.A-P6 DATA CD-3B ONLY'!$G:$G,$X$5)+SUMIFS('1.A-P6 DATA CD-3B ONLY'!AP:AP,'1.A-P6 DATA CD-3B ONLY'!$V:$V,$B13,'1.A-P6 DATA CD-3B ONLY'!$Q:$Q,$X$1,'1.A-P6 DATA CD-3B ONLY'!$O:$O,$X$2,'1.A-P6 DATA CD-3B ONLY'!$U:$U,"&lt;&gt;AWD",'1.A-P6 DATA CD-3B ONLY'!$G:$G,$X$6)</f>
        <v>0</v>
      </c>
      <c r="R13" s="7">
        <f>SUMIFS('1.A-P6 DATA CD-3B ONLY'!AQ:AQ,'1.A-P6 DATA CD-3B ONLY'!$V:$V,$B13,'1.A-P6 DATA CD-3B ONLY'!$Q:$Q,$X$1,'1.A-P6 DATA CD-3B ONLY'!$O:$O,$X$2,'1.A-P6 DATA CD-3B ONLY'!$G:$G,$X$3)+SUMIFS('1.A-P6 DATA CD-3B ONLY'!AQ:AQ,'1.A-P6 DATA CD-3B ONLY'!$V:$V,$B13,'1.A-P6 DATA CD-3B ONLY'!$Q:$Q,$X$1,'1.A-P6 DATA CD-3B ONLY'!$O:$O,$X$2,'1.A-P6 DATA CD-3B ONLY'!$U:$U,"&lt;&gt;AWD",'1.A-P6 DATA CD-3B ONLY'!$G:$G,$X$4)+SUMIFS('1.A-P6 DATA CD-3B ONLY'!AQ:AQ,'1.A-P6 DATA CD-3B ONLY'!$V:$V,$B13,'1.A-P6 DATA CD-3B ONLY'!$Q:$Q,$X$1,'1.A-P6 DATA CD-3B ONLY'!$O:$O,$X$2,'1.A-P6 DATA CD-3B ONLY'!$U:$U,"&lt;&gt;AWD",'1.A-P6 DATA CD-3B ONLY'!$G:$G,$X$5)+SUMIFS('1.A-P6 DATA CD-3B ONLY'!AQ:AQ,'1.A-P6 DATA CD-3B ONLY'!$V:$V,$B13,'1.A-P6 DATA CD-3B ONLY'!$Q:$Q,$X$1,'1.A-P6 DATA CD-3B ONLY'!$O:$O,$X$2,'1.A-P6 DATA CD-3B ONLY'!$U:$U,"&lt;&gt;AWD",'1.A-P6 DATA CD-3B ONLY'!$G:$G,$X$6)</f>
        <v>0</v>
      </c>
      <c r="S13" s="7">
        <f>SUMIFS('1.A-P6 DATA CD-3B ONLY'!AR:AR,'1.A-P6 DATA CD-3B ONLY'!$V:$V,$B13,'1.A-P6 DATA CD-3B ONLY'!$Q:$Q,$X$1,'1.A-P6 DATA CD-3B ONLY'!$O:$O,$X$2,'1.A-P6 DATA CD-3B ONLY'!$G:$G,$X$3)+SUMIFS('1.A-P6 DATA CD-3B ONLY'!AR:AR,'1.A-P6 DATA CD-3B ONLY'!$V:$V,$B13,'1.A-P6 DATA CD-3B ONLY'!$Q:$Q,$X$1,'1.A-P6 DATA CD-3B ONLY'!$O:$O,$X$2,'1.A-P6 DATA CD-3B ONLY'!$U:$U,"&lt;&gt;AWD",'1.A-P6 DATA CD-3B ONLY'!$G:$G,$X$4)+SUMIFS('1.A-P6 DATA CD-3B ONLY'!AR:AR,'1.A-P6 DATA CD-3B ONLY'!$V:$V,$B13,'1.A-P6 DATA CD-3B ONLY'!$Q:$Q,$X$1,'1.A-P6 DATA CD-3B ONLY'!$O:$O,$X$2,'1.A-P6 DATA CD-3B ONLY'!$U:$U,"&lt;&gt;AWD",'1.A-P6 DATA CD-3B ONLY'!$G:$G,$X$5)+SUMIFS('1.A-P6 DATA CD-3B ONLY'!AR:AR,'1.A-P6 DATA CD-3B ONLY'!$V:$V,$B13,'1.A-P6 DATA CD-3B ONLY'!$Q:$Q,$X$1,'1.A-P6 DATA CD-3B ONLY'!$O:$O,$X$2,'1.A-P6 DATA CD-3B ONLY'!$U:$U,"&lt;&gt;AWD",'1.A-P6 DATA CD-3B ONLY'!$G:$G,$X$6)</f>
        <v>0</v>
      </c>
      <c r="T13" s="7">
        <f>SUMIFS('1.A-P6 DATA CD-3B ONLY'!AS:AS,'1.A-P6 DATA CD-3B ONLY'!$V:$V,$B13,'1.A-P6 DATA CD-3B ONLY'!$Q:$Q,$X$1,'1.A-P6 DATA CD-3B ONLY'!$O:$O,$X$2,'1.A-P6 DATA CD-3B ONLY'!$G:$G,$X$3)+SUMIFS('1.A-P6 DATA CD-3B ONLY'!AS:AS,'1.A-P6 DATA CD-3B ONLY'!$V:$V,$B13,'1.A-P6 DATA CD-3B ONLY'!$Q:$Q,$X$1,'1.A-P6 DATA CD-3B ONLY'!$O:$O,$X$2,'1.A-P6 DATA CD-3B ONLY'!$U:$U,"&lt;&gt;AWD",'1.A-P6 DATA CD-3B ONLY'!$G:$G,$X$4)+SUMIFS('1.A-P6 DATA CD-3B ONLY'!AS:AS,'1.A-P6 DATA CD-3B ONLY'!$V:$V,$B13,'1.A-P6 DATA CD-3B ONLY'!$Q:$Q,$X$1,'1.A-P6 DATA CD-3B ONLY'!$O:$O,$X$2,'1.A-P6 DATA CD-3B ONLY'!$U:$U,"&lt;&gt;AWD",'1.A-P6 DATA CD-3B ONLY'!$G:$G,$X$5)+SUMIFS('1.A-P6 DATA CD-3B ONLY'!AS:AS,'1.A-P6 DATA CD-3B ONLY'!$V:$V,$B13,'1.A-P6 DATA CD-3B ONLY'!$Q:$Q,$X$1,'1.A-P6 DATA CD-3B ONLY'!$O:$O,$X$2,'1.A-P6 DATA CD-3B ONLY'!$U:$U,"&lt;&gt;AWD",'1.A-P6 DATA CD-3B ONLY'!$G:$G,$X$6)</f>
        <v>0</v>
      </c>
    </row>
    <row r="14" spans="2:24" x14ac:dyDescent="0.25">
      <c r="B14" s="39" t="s">
        <v>212</v>
      </c>
      <c r="C14" s="7">
        <f t="shared" si="2"/>
        <v>177861.87999999998</v>
      </c>
      <c r="D14" s="7">
        <f>SUMIFS('1.A-P6 DATA CD-3B ONLY'!AC:AC,'1.A-P6 DATA CD-3B ONLY'!$V:$V,$B14,'1.A-P6 DATA CD-3B ONLY'!$Q:$Q,$X$1,'1.A-P6 DATA CD-3B ONLY'!$O:$O,$X$2,'1.A-P6 DATA CD-3B ONLY'!$G:$G,$X$3)+SUMIFS('1.A-P6 DATA CD-3B ONLY'!AC:AC,'1.A-P6 DATA CD-3B ONLY'!$V:$V,$B14,'1.A-P6 DATA CD-3B ONLY'!$Q:$Q,$X$1,'1.A-P6 DATA CD-3B ONLY'!$O:$O,$X$2,'1.A-P6 DATA CD-3B ONLY'!$U:$U,"&lt;&gt;AWD",'1.A-P6 DATA CD-3B ONLY'!$G:$G,$X$4)+SUMIFS('1.A-P6 DATA CD-3B ONLY'!AC:AC,'1.A-P6 DATA CD-3B ONLY'!$V:$V,$B14,'1.A-P6 DATA CD-3B ONLY'!$Q:$Q,$X$1,'1.A-P6 DATA CD-3B ONLY'!$O:$O,$X$2,'1.A-P6 DATA CD-3B ONLY'!$U:$U,"&lt;&gt;AWD",'1.A-P6 DATA CD-3B ONLY'!$G:$G,$X$5)+SUMIFS('1.A-P6 DATA CD-3B ONLY'!AC:AC,'1.A-P6 DATA CD-3B ONLY'!$V:$V,$B14,'1.A-P6 DATA CD-3B ONLY'!$Q:$Q,$X$1,'1.A-P6 DATA CD-3B ONLY'!$O:$O,$X$2,'1.A-P6 DATA CD-3B ONLY'!$U:$U,"&lt;&gt;AWD",'1.A-P6 DATA CD-3B ONLY'!$G:$G,$X$6)</f>
        <v>0</v>
      </c>
      <c r="E14" s="7">
        <f>SUMIFS('1.A-P6 DATA CD-3B ONLY'!AD:AD,'1.A-P6 DATA CD-3B ONLY'!$V:$V,$B14,'1.A-P6 DATA CD-3B ONLY'!$Q:$Q,$X$1,'1.A-P6 DATA CD-3B ONLY'!$O:$O,$X$2,'1.A-P6 DATA CD-3B ONLY'!$G:$G,$X$3)+SUMIFS('1.A-P6 DATA CD-3B ONLY'!AD:AD,'1.A-P6 DATA CD-3B ONLY'!$V:$V,$B14,'1.A-P6 DATA CD-3B ONLY'!$Q:$Q,$X$1,'1.A-P6 DATA CD-3B ONLY'!$O:$O,$X$2,'1.A-P6 DATA CD-3B ONLY'!$U:$U,"&lt;&gt;AWD",'1.A-P6 DATA CD-3B ONLY'!$G:$G,$X$4)+SUMIFS('1.A-P6 DATA CD-3B ONLY'!AD:AD,'1.A-P6 DATA CD-3B ONLY'!$V:$V,$B14,'1.A-P6 DATA CD-3B ONLY'!$Q:$Q,$X$1,'1.A-P6 DATA CD-3B ONLY'!$O:$O,$X$2,'1.A-P6 DATA CD-3B ONLY'!$U:$U,"&lt;&gt;AWD",'1.A-P6 DATA CD-3B ONLY'!$G:$G,$X$5)+SUMIFS('1.A-P6 DATA CD-3B ONLY'!AD:AD,'1.A-P6 DATA CD-3B ONLY'!$V:$V,$B14,'1.A-P6 DATA CD-3B ONLY'!$Q:$Q,$X$1,'1.A-P6 DATA CD-3B ONLY'!$O:$O,$X$2,'1.A-P6 DATA CD-3B ONLY'!$U:$U,"&lt;&gt;AWD",'1.A-P6 DATA CD-3B ONLY'!$G:$G,$X$6)</f>
        <v>0</v>
      </c>
      <c r="F14" s="7">
        <f>SUMIFS('1.A-P6 DATA CD-3B ONLY'!AE:AE,'1.A-P6 DATA CD-3B ONLY'!$V:$V,$B14,'1.A-P6 DATA CD-3B ONLY'!$Q:$Q,$X$1,'1.A-P6 DATA CD-3B ONLY'!$O:$O,$X$2,'1.A-P6 DATA CD-3B ONLY'!$G:$G,$X$3)+SUMIFS('1.A-P6 DATA CD-3B ONLY'!AE:AE,'1.A-P6 DATA CD-3B ONLY'!$V:$V,$B14,'1.A-P6 DATA CD-3B ONLY'!$Q:$Q,$X$1,'1.A-P6 DATA CD-3B ONLY'!$O:$O,$X$2,'1.A-P6 DATA CD-3B ONLY'!$U:$U,"&lt;&gt;AWD",'1.A-P6 DATA CD-3B ONLY'!$G:$G,$X$4)+SUMIFS('1.A-P6 DATA CD-3B ONLY'!AE:AE,'1.A-P6 DATA CD-3B ONLY'!$V:$V,$B14,'1.A-P6 DATA CD-3B ONLY'!$Q:$Q,$X$1,'1.A-P6 DATA CD-3B ONLY'!$O:$O,$X$2,'1.A-P6 DATA CD-3B ONLY'!$U:$U,"&lt;&gt;AWD",'1.A-P6 DATA CD-3B ONLY'!$G:$G,$X$5)+SUMIFS('1.A-P6 DATA CD-3B ONLY'!AE:AE,'1.A-P6 DATA CD-3B ONLY'!$V:$V,$B14,'1.A-P6 DATA CD-3B ONLY'!$Q:$Q,$X$1,'1.A-P6 DATA CD-3B ONLY'!$O:$O,$X$2,'1.A-P6 DATA CD-3B ONLY'!$U:$U,"&lt;&gt;AWD",'1.A-P6 DATA CD-3B ONLY'!$G:$G,$X$6)</f>
        <v>0</v>
      </c>
      <c r="G14" s="7">
        <f>SUMIFS('1.A-P6 DATA CD-3B ONLY'!AF:AF,'1.A-P6 DATA CD-3B ONLY'!$V:$V,$B14,'1.A-P6 DATA CD-3B ONLY'!$Q:$Q,$X$1,'1.A-P6 DATA CD-3B ONLY'!$O:$O,$X$2,'1.A-P6 DATA CD-3B ONLY'!$G:$G,$X$3)+SUMIFS('1.A-P6 DATA CD-3B ONLY'!AF:AF,'1.A-P6 DATA CD-3B ONLY'!$V:$V,$B14,'1.A-P6 DATA CD-3B ONLY'!$Q:$Q,$X$1,'1.A-P6 DATA CD-3B ONLY'!$O:$O,$X$2,'1.A-P6 DATA CD-3B ONLY'!$U:$U,"&lt;&gt;AWD",'1.A-P6 DATA CD-3B ONLY'!$G:$G,$X$4)+SUMIFS('1.A-P6 DATA CD-3B ONLY'!AF:AF,'1.A-P6 DATA CD-3B ONLY'!$V:$V,$B14,'1.A-P6 DATA CD-3B ONLY'!$Q:$Q,$X$1,'1.A-P6 DATA CD-3B ONLY'!$O:$O,$X$2,'1.A-P6 DATA CD-3B ONLY'!$U:$U,"&lt;&gt;AWD",'1.A-P6 DATA CD-3B ONLY'!$G:$G,$X$5)+SUMIFS('1.A-P6 DATA CD-3B ONLY'!AF:AF,'1.A-P6 DATA CD-3B ONLY'!$V:$V,$B14,'1.A-P6 DATA CD-3B ONLY'!$Q:$Q,$X$1,'1.A-P6 DATA CD-3B ONLY'!$O:$O,$X$2,'1.A-P6 DATA CD-3B ONLY'!$U:$U,"&lt;&gt;AWD",'1.A-P6 DATA CD-3B ONLY'!$G:$G,$X$6)</f>
        <v>0</v>
      </c>
      <c r="H14" s="7">
        <f>SUMIFS('1.A-P6 DATA CD-3B ONLY'!AG:AG,'1.A-P6 DATA CD-3B ONLY'!$V:$V,$B14,'1.A-P6 DATA CD-3B ONLY'!$Q:$Q,$X$1,'1.A-P6 DATA CD-3B ONLY'!$O:$O,$X$2,'1.A-P6 DATA CD-3B ONLY'!$G:$G,$X$3)+SUMIFS('1.A-P6 DATA CD-3B ONLY'!AG:AG,'1.A-P6 DATA CD-3B ONLY'!$V:$V,$B14,'1.A-P6 DATA CD-3B ONLY'!$Q:$Q,$X$1,'1.A-P6 DATA CD-3B ONLY'!$O:$O,$X$2,'1.A-P6 DATA CD-3B ONLY'!$U:$U,"&lt;&gt;AWD",'1.A-P6 DATA CD-3B ONLY'!$G:$G,$X$4)+SUMIFS('1.A-P6 DATA CD-3B ONLY'!AG:AG,'1.A-P6 DATA CD-3B ONLY'!$V:$V,$B14,'1.A-P6 DATA CD-3B ONLY'!$Q:$Q,$X$1,'1.A-P6 DATA CD-3B ONLY'!$O:$O,$X$2,'1.A-P6 DATA CD-3B ONLY'!$U:$U,"&lt;&gt;AWD",'1.A-P6 DATA CD-3B ONLY'!$G:$G,$X$5)+SUMIFS('1.A-P6 DATA CD-3B ONLY'!AG:AG,'1.A-P6 DATA CD-3B ONLY'!$V:$V,$B14,'1.A-P6 DATA CD-3B ONLY'!$Q:$Q,$X$1,'1.A-P6 DATA CD-3B ONLY'!$O:$O,$X$2,'1.A-P6 DATA CD-3B ONLY'!$U:$U,"&lt;&gt;AWD",'1.A-P6 DATA CD-3B ONLY'!$G:$G,$X$6)</f>
        <v>0</v>
      </c>
      <c r="I14" s="7">
        <f>SUMIFS('1.A-P6 DATA CD-3B ONLY'!AH:AH,'1.A-P6 DATA CD-3B ONLY'!$V:$V,$B14,'1.A-P6 DATA CD-3B ONLY'!$Q:$Q,$X$1,'1.A-P6 DATA CD-3B ONLY'!$O:$O,$X$2,'1.A-P6 DATA CD-3B ONLY'!$G:$G,$X$3)+SUMIFS('1.A-P6 DATA CD-3B ONLY'!AH:AH,'1.A-P6 DATA CD-3B ONLY'!$V:$V,$B14,'1.A-P6 DATA CD-3B ONLY'!$Q:$Q,$X$1,'1.A-P6 DATA CD-3B ONLY'!$O:$O,$X$2,'1.A-P6 DATA CD-3B ONLY'!$U:$U,"&lt;&gt;AWD",'1.A-P6 DATA CD-3B ONLY'!$G:$G,$X$4)+SUMIFS('1.A-P6 DATA CD-3B ONLY'!AH:AH,'1.A-P6 DATA CD-3B ONLY'!$V:$V,$B14,'1.A-P6 DATA CD-3B ONLY'!$Q:$Q,$X$1,'1.A-P6 DATA CD-3B ONLY'!$O:$O,$X$2,'1.A-P6 DATA CD-3B ONLY'!$U:$U,"&lt;&gt;AWD",'1.A-P6 DATA CD-3B ONLY'!$G:$G,$X$5)+SUMIFS('1.A-P6 DATA CD-3B ONLY'!AH:AH,'1.A-P6 DATA CD-3B ONLY'!$V:$V,$B14,'1.A-P6 DATA CD-3B ONLY'!$Q:$Q,$X$1,'1.A-P6 DATA CD-3B ONLY'!$O:$O,$X$2,'1.A-P6 DATA CD-3B ONLY'!$U:$U,"&lt;&gt;AWD",'1.A-P6 DATA CD-3B ONLY'!$G:$G,$X$6)</f>
        <v>0</v>
      </c>
      <c r="J14" s="7">
        <f>SUMIFS('1.A-P6 DATA CD-3B ONLY'!AI:AI,'1.A-P6 DATA CD-3B ONLY'!$V:$V,$B14,'1.A-P6 DATA CD-3B ONLY'!$Q:$Q,$X$1,'1.A-P6 DATA CD-3B ONLY'!$O:$O,$X$2,'1.A-P6 DATA CD-3B ONLY'!$G:$G,$X$3)+SUMIFS('1.A-P6 DATA CD-3B ONLY'!AI:AI,'1.A-P6 DATA CD-3B ONLY'!$V:$V,$B14,'1.A-P6 DATA CD-3B ONLY'!$Q:$Q,$X$1,'1.A-P6 DATA CD-3B ONLY'!$O:$O,$X$2,'1.A-P6 DATA CD-3B ONLY'!$U:$U,"&lt;&gt;AWD",'1.A-P6 DATA CD-3B ONLY'!$G:$G,$X$4)+SUMIFS('1.A-P6 DATA CD-3B ONLY'!AI:AI,'1.A-P6 DATA CD-3B ONLY'!$V:$V,$B14,'1.A-P6 DATA CD-3B ONLY'!$Q:$Q,$X$1,'1.A-P6 DATA CD-3B ONLY'!$O:$O,$X$2,'1.A-P6 DATA CD-3B ONLY'!$U:$U,"&lt;&gt;AWD",'1.A-P6 DATA CD-3B ONLY'!$G:$G,$X$5)+SUMIFS('1.A-P6 DATA CD-3B ONLY'!AI:AI,'1.A-P6 DATA CD-3B ONLY'!$V:$V,$B14,'1.A-P6 DATA CD-3B ONLY'!$Q:$Q,$X$1,'1.A-P6 DATA CD-3B ONLY'!$O:$O,$X$2,'1.A-P6 DATA CD-3B ONLY'!$U:$U,"&lt;&gt;AWD",'1.A-P6 DATA CD-3B ONLY'!$G:$G,$X$6)</f>
        <v>12254.779999999999</v>
      </c>
      <c r="K14" s="7">
        <f>SUMIFS('1.A-P6 DATA CD-3B ONLY'!AJ:AJ,'1.A-P6 DATA CD-3B ONLY'!$V:$V,$B14,'1.A-P6 DATA CD-3B ONLY'!$Q:$Q,$X$1,'1.A-P6 DATA CD-3B ONLY'!$O:$O,$X$2,'1.A-P6 DATA CD-3B ONLY'!$G:$G,$X$3)+SUMIFS('1.A-P6 DATA CD-3B ONLY'!AJ:AJ,'1.A-P6 DATA CD-3B ONLY'!$V:$V,$B14,'1.A-P6 DATA CD-3B ONLY'!$Q:$Q,$X$1,'1.A-P6 DATA CD-3B ONLY'!$O:$O,$X$2,'1.A-P6 DATA CD-3B ONLY'!$U:$U,"&lt;&gt;AWD",'1.A-P6 DATA CD-3B ONLY'!$G:$G,$X$4)+SUMIFS('1.A-P6 DATA CD-3B ONLY'!AJ:AJ,'1.A-P6 DATA CD-3B ONLY'!$V:$V,$B14,'1.A-P6 DATA CD-3B ONLY'!$Q:$Q,$X$1,'1.A-P6 DATA CD-3B ONLY'!$O:$O,$X$2,'1.A-P6 DATA CD-3B ONLY'!$U:$U,"&lt;&gt;AWD",'1.A-P6 DATA CD-3B ONLY'!$G:$G,$X$5)+SUMIFS('1.A-P6 DATA CD-3B ONLY'!AJ:AJ,'1.A-P6 DATA CD-3B ONLY'!$V:$V,$B14,'1.A-P6 DATA CD-3B ONLY'!$Q:$Q,$X$1,'1.A-P6 DATA CD-3B ONLY'!$O:$O,$X$2,'1.A-P6 DATA CD-3B ONLY'!$U:$U,"&lt;&gt;AWD",'1.A-P6 DATA CD-3B ONLY'!$G:$G,$X$6)</f>
        <v>165607.09999999998</v>
      </c>
      <c r="L14" s="7">
        <f>SUMIFS('1.A-P6 DATA CD-3B ONLY'!AK:AK,'1.A-P6 DATA CD-3B ONLY'!$V:$V,$B14,'1.A-P6 DATA CD-3B ONLY'!$Q:$Q,$X$1,'1.A-P6 DATA CD-3B ONLY'!$O:$O,$X$2,'1.A-P6 DATA CD-3B ONLY'!$G:$G,$X$3)+SUMIFS('1.A-P6 DATA CD-3B ONLY'!AK:AK,'1.A-P6 DATA CD-3B ONLY'!$V:$V,$B14,'1.A-P6 DATA CD-3B ONLY'!$Q:$Q,$X$1,'1.A-P6 DATA CD-3B ONLY'!$O:$O,$X$2,'1.A-P6 DATA CD-3B ONLY'!$U:$U,"&lt;&gt;AWD",'1.A-P6 DATA CD-3B ONLY'!$G:$G,$X$4)+SUMIFS('1.A-P6 DATA CD-3B ONLY'!AK:AK,'1.A-P6 DATA CD-3B ONLY'!$V:$V,$B14,'1.A-P6 DATA CD-3B ONLY'!$Q:$Q,$X$1,'1.A-P6 DATA CD-3B ONLY'!$O:$O,$X$2,'1.A-P6 DATA CD-3B ONLY'!$U:$U,"&lt;&gt;AWD",'1.A-P6 DATA CD-3B ONLY'!$G:$G,$X$5)+SUMIFS('1.A-P6 DATA CD-3B ONLY'!AK:AK,'1.A-P6 DATA CD-3B ONLY'!$V:$V,$B14,'1.A-P6 DATA CD-3B ONLY'!$Q:$Q,$X$1,'1.A-P6 DATA CD-3B ONLY'!$O:$O,$X$2,'1.A-P6 DATA CD-3B ONLY'!$U:$U,"&lt;&gt;AWD",'1.A-P6 DATA CD-3B ONLY'!$G:$G,$X$6)</f>
        <v>0</v>
      </c>
      <c r="M14" s="7">
        <f>SUMIFS('1.A-P6 DATA CD-3B ONLY'!AL:AL,'1.A-P6 DATA CD-3B ONLY'!$V:$V,$B14,'1.A-P6 DATA CD-3B ONLY'!$Q:$Q,$X$1,'1.A-P6 DATA CD-3B ONLY'!$O:$O,$X$2,'1.A-P6 DATA CD-3B ONLY'!$G:$G,$X$3)+SUMIFS('1.A-P6 DATA CD-3B ONLY'!AL:AL,'1.A-P6 DATA CD-3B ONLY'!$V:$V,$B14,'1.A-P6 DATA CD-3B ONLY'!$Q:$Q,$X$1,'1.A-P6 DATA CD-3B ONLY'!$O:$O,$X$2,'1.A-P6 DATA CD-3B ONLY'!$U:$U,"&lt;&gt;AWD",'1.A-P6 DATA CD-3B ONLY'!$G:$G,$X$4)+SUMIFS('1.A-P6 DATA CD-3B ONLY'!AL:AL,'1.A-P6 DATA CD-3B ONLY'!$V:$V,$B14,'1.A-P6 DATA CD-3B ONLY'!$Q:$Q,$X$1,'1.A-P6 DATA CD-3B ONLY'!$O:$O,$X$2,'1.A-P6 DATA CD-3B ONLY'!$U:$U,"&lt;&gt;AWD",'1.A-P6 DATA CD-3B ONLY'!$G:$G,$X$5)+SUMIFS('1.A-P6 DATA CD-3B ONLY'!AL:AL,'1.A-P6 DATA CD-3B ONLY'!$V:$V,$B14,'1.A-P6 DATA CD-3B ONLY'!$Q:$Q,$X$1,'1.A-P6 DATA CD-3B ONLY'!$O:$O,$X$2,'1.A-P6 DATA CD-3B ONLY'!$U:$U,"&lt;&gt;AWD",'1.A-P6 DATA CD-3B ONLY'!$G:$G,$X$6)</f>
        <v>0</v>
      </c>
      <c r="N14" s="7">
        <f>SUMIFS('1.A-P6 DATA CD-3B ONLY'!AM:AM,'1.A-P6 DATA CD-3B ONLY'!$V:$V,$B14,'1.A-P6 DATA CD-3B ONLY'!$Q:$Q,$X$1,'1.A-P6 DATA CD-3B ONLY'!$O:$O,$X$2,'1.A-P6 DATA CD-3B ONLY'!$G:$G,$X$3)+SUMIFS('1.A-P6 DATA CD-3B ONLY'!AM:AM,'1.A-P6 DATA CD-3B ONLY'!$V:$V,$B14,'1.A-P6 DATA CD-3B ONLY'!$Q:$Q,$X$1,'1.A-P6 DATA CD-3B ONLY'!$O:$O,$X$2,'1.A-P6 DATA CD-3B ONLY'!$U:$U,"&lt;&gt;AWD",'1.A-P6 DATA CD-3B ONLY'!$G:$G,$X$4)+SUMIFS('1.A-P6 DATA CD-3B ONLY'!AM:AM,'1.A-P6 DATA CD-3B ONLY'!$V:$V,$B14,'1.A-P6 DATA CD-3B ONLY'!$Q:$Q,$X$1,'1.A-P6 DATA CD-3B ONLY'!$O:$O,$X$2,'1.A-P6 DATA CD-3B ONLY'!$U:$U,"&lt;&gt;AWD",'1.A-P6 DATA CD-3B ONLY'!$G:$G,$X$5)+SUMIFS('1.A-P6 DATA CD-3B ONLY'!AM:AM,'1.A-P6 DATA CD-3B ONLY'!$V:$V,$B14,'1.A-P6 DATA CD-3B ONLY'!$Q:$Q,$X$1,'1.A-P6 DATA CD-3B ONLY'!$O:$O,$X$2,'1.A-P6 DATA CD-3B ONLY'!$U:$U,"&lt;&gt;AWD",'1.A-P6 DATA CD-3B ONLY'!$G:$G,$X$6)</f>
        <v>0</v>
      </c>
      <c r="O14" s="7">
        <f>SUMIFS('1.A-P6 DATA CD-3B ONLY'!AN:AN,'1.A-P6 DATA CD-3B ONLY'!$V:$V,$B14,'1.A-P6 DATA CD-3B ONLY'!$Q:$Q,$X$1,'1.A-P6 DATA CD-3B ONLY'!$O:$O,$X$2,'1.A-P6 DATA CD-3B ONLY'!$G:$G,$X$3)+SUMIFS('1.A-P6 DATA CD-3B ONLY'!AN:AN,'1.A-P6 DATA CD-3B ONLY'!$V:$V,$B14,'1.A-P6 DATA CD-3B ONLY'!$Q:$Q,$X$1,'1.A-P6 DATA CD-3B ONLY'!$O:$O,$X$2,'1.A-P6 DATA CD-3B ONLY'!$U:$U,"&lt;&gt;AWD",'1.A-P6 DATA CD-3B ONLY'!$G:$G,$X$4)+SUMIFS('1.A-P6 DATA CD-3B ONLY'!AN:AN,'1.A-P6 DATA CD-3B ONLY'!$V:$V,$B14,'1.A-P6 DATA CD-3B ONLY'!$Q:$Q,$X$1,'1.A-P6 DATA CD-3B ONLY'!$O:$O,$X$2,'1.A-P6 DATA CD-3B ONLY'!$U:$U,"&lt;&gt;AWD",'1.A-P6 DATA CD-3B ONLY'!$G:$G,$X$5)+SUMIFS('1.A-P6 DATA CD-3B ONLY'!AN:AN,'1.A-P6 DATA CD-3B ONLY'!$V:$V,$B14,'1.A-P6 DATA CD-3B ONLY'!$Q:$Q,$X$1,'1.A-P6 DATA CD-3B ONLY'!$O:$O,$X$2,'1.A-P6 DATA CD-3B ONLY'!$U:$U,"&lt;&gt;AWD",'1.A-P6 DATA CD-3B ONLY'!$G:$G,$X$6)</f>
        <v>0</v>
      </c>
      <c r="P14" s="7">
        <f>SUMIFS('1.A-P6 DATA CD-3B ONLY'!AO:AO,'1.A-P6 DATA CD-3B ONLY'!$V:$V,$B14,'1.A-P6 DATA CD-3B ONLY'!$Q:$Q,$X$1,'1.A-P6 DATA CD-3B ONLY'!$O:$O,$X$2,'1.A-P6 DATA CD-3B ONLY'!$G:$G,$X$3)+SUMIFS('1.A-P6 DATA CD-3B ONLY'!AO:AO,'1.A-P6 DATA CD-3B ONLY'!$V:$V,$B14,'1.A-P6 DATA CD-3B ONLY'!$Q:$Q,$X$1,'1.A-P6 DATA CD-3B ONLY'!$O:$O,$X$2,'1.A-P6 DATA CD-3B ONLY'!$U:$U,"&lt;&gt;AWD",'1.A-P6 DATA CD-3B ONLY'!$G:$G,$X$4)+SUMIFS('1.A-P6 DATA CD-3B ONLY'!AO:AO,'1.A-P6 DATA CD-3B ONLY'!$V:$V,$B14,'1.A-P6 DATA CD-3B ONLY'!$Q:$Q,$X$1,'1.A-P6 DATA CD-3B ONLY'!$O:$O,$X$2,'1.A-P6 DATA CD-3B ONLY'!$U:$U,"&lt;&gt;AWD",'1.A-P6 DATA CD-3B ONLY'!$G:$G,$X$5)+SUMIFS('1.A-P6 DATA CD-3B ONLY'!AO:AO,'1.A-P6 DATA CD-3B ONLY'!$V:$V,$B14,'1.A-P6 DATA CD-3B ONLY'!$Q:$Q,$X$1,'1.A-P6 DATA CD-3B ONLY'!$O:$O,$X$2,'1.A-P6 DATA CD-3B ONLY'!$U:$U,"&lt;&gt;AWD",'1.A-P6 DATA CD-3B ONLY'!$G:$G,$X$6)</f>
        <v>0</v>
      </c>
      <c r="Q14" s="7">
        <f>SUMIFS('1.A-P6 DATA CD-3B ONLY'!AP:AP,'1.A-P6 DATA CD-3B ONLY'!$V:$V,$B14,'1.A-P6 DATA CD-3B ONLY'!$Q:$Q,$X$1,'1.A-P6 DATA CD-3B ONLY'!$O:$O,$X$2,'1.A-P6 DATA CD-3B ONLY'!$G:$G,$X$3)+SUMIFS('1.A-P6 DATA CD-3B ONLY'!AP:AP,'1.A-P6 DATA CD-3B ONLY'!$V:$V,$B14,'1.A-P6 DATA CD-3B ONLY'!$Q:$Q,$X$1,'1.A-P6 DATA CD-3B ONLY'!$O:$O,$X$2,'1.A-P6 DATA CD-3B ONLY'!$U:$U,"&lt;&gt;AWD",'1.A-P6 DATA CD-3B ONLY'!$G:$G,$X$4)+SUMIFS('1.A-P6 DATA CD-3B ONLY'!AP:AP,'1.A-P6 DATA CD-3B ONLY'!$V:$V,$B14,'1.A-P6 DATA CD-3B ONLY'!$Q:$Q,$X$1,'1.A-P6 DATA CD-3B ONLY'!$O:$O,$X$2,'1.A-P6 DATA CD-3B ONLY'!$U:$U,"&lt;&gt;AWD",'1.A-P6 DATA CD-3B ONLY'!$G:$G,$X$5)+SUMIFS('1.A-P6 DATA CD-3B ONLY'!AP:AP,'1.A-P6 DATA CD-3B ONLY'!$V:$V,$B14,'1.A-P6 DATA CD-3B ONLY'!$Q:$Q,$X$1,'1.A-P6 DATA CD-3B ONLY'!$O:$O,$X$2,'1.A-P6 DATA CD-3B ONLY'!$U:$U,"&lt;&gt;AWD",'1.A-P6 DATA CD-3B ONLY'!$G:$G,$X$6)</f>
        <v>0</v>
      </c>
      <c r="R14" s="7">
        <f>SUMIFS('1.A-P6 DATA CD-3B ONLY'!AQ:AQ,'1.A-P6 DATA CD-3B ONLY'!$V:$V,$B14,'1.A-P6 DATA CD-3B ONLY'!$Q:$Q,$X$1,'1.A-P6 DATA CD-3B ONLY'!$O:$O,$X$2,'1.A-P6 DATA CD-3B ONLY'!$G:$G,$X$3)+SUMIFS('1.A-P6 DATA CD-3B ONLY'!AQ:AQ,'1.A-P6 DATA CD-3B ONLY'!$V:$V,$B14,'1.A-P6 DATA CD-3B ONLY'!$Q:$Q,$X$1,'1.A-P6 DATA CD-3B ONLY'!$O:$O,$X$2,'1.A-P6 DATA CD-3B ONLY'!$U:$U,"&lt;&gt;AWD",'1.A-P6 DATA CD-3B ONLY'!$G:$G,$X$4)+SUMIFS('1.A-P6 DATA CD-3B ONLY'!AQ:AQ,'1.A-P6 DATA CD-3B ONLY'!$V:$V,$B14,'1.A-P6 DATA CD-3B ONLY'!$Q:$Q,$X$1,'1.A-P6 DATA CD-3B ONLY'!$O:$O,$X$2,'1.A-P6 DATA CD-3B ONLY'!$U:$U,"&lt;&gt;AWD",'1.A-P6 DATA CD-3B ONLY'!$G:$G,$X$5)+SUMIFS('1.A-P6 DATA CD-3B ONLY'!AQ:AQ,'1.A-P6 DATA CD-3B ONLY'!$V:$V,$B14,'1.A-P6 DATA CD-3B ONLY'!$Q:$Q,$X$1,'1.A-P6 DATA CD-3B ONLY'!$O:$O,$X$2,'1.A-P6 DATA CD-3B ONLY'!$U:$U,"&lt;&gt;AWD",'1.A-P6 DATA CD-3B ONLY'!$G:$G,$X$6)</f>
        <v>0</v>
      </c>
      <c r="S14" s="7">
        <f>SUMIFS('1.A-P6 DATA CD-3B ONLY'!AR:AR,'1.A-P6 DATA CD-3B ONLY'!$V:$V,$B14,'1.A-P6 DATA CD-3B ONLY'!$Q:$Q,$X$1,'1.A-P6 DATA CD-3B ONLY'!$O:$O,$X$2,'1.A-P6 DATA CD-3B ONLY'!$G:$G,$X$3)+SUMIFS('1.A-P6 DATA CD-3B ONLY'!AR:AR,'1.A-P6 DATA CD-3B ONLY'!$V:$V,$B14,'1.A-P6 DATA CD-3B ONLY'!$Q:$Q,$X$1,'1.A-P6 DATA CD-3B ONLY'!$O:$O,$X$2,'1.A-P6 DATA CD-3B ONLY'!$U:$U,"&lt;&gt;AWD",'1.A-P6 DATA CD-3B ONLY'!$G:$G,$X$4)+SUMIFS('1.A-P6 DATA CD-3B ONLY'!AR:AR,'1.A-P6 DATA CD-3B ONLY'!$V:$V,$B14,'1.A-P6 DATA CD-3B ONLY'!$Q:$Q,$X$1,'1.A-P6 DATA CD-3B ONLY'!$O:$O,$X$2,'1.A-P6 DATA CD-3B ONLY'!$U:$U,"&lt;&gt;AWD",'1.A-P6 DATA CD-3B ONLY'!$G:$G,$X$5)+SUMIFS('1.A-P6 DATA CD-3B ONLY'!AR:AR,'1.A-P6 DATA CD-3B ONLY'!$V:$V,$B14,'1.A-P6 DATA CD-3B ONLY'!$Q:$Q,$X$1,'1.A-P6 DATA CD-3B ONLY'!$O:$O,$X$2,'1.A-P6 DATA CD-3B ONLY'!$U:$U,"&lt;&gt;AWD",'1.A-P6 DATA CD-3B ONLY'!$G:$G,$X$6)</f>
        <v>0</v>
      </c>
      <c r="T14" s="7">
        <f>SUMIFS('1.A-P6 DATA CD-3B ONLY'!AS:AS,'1.A-P6 DATA CD-3B ONLY'!$V:$V,$B14,'1.A-P6 DATA CD-3B ONLY'!$Q:$Q,$X$1,'1.A-P6 DATA CD-3B ONLY'!$O:$O,$X$2,'1.A-P6 DATA CD-3B ONLY'!$G:$G,$X$3)+SUMIFS('1.A-P6 DATA CD-3B ONLY'!AS:AS,'1.A-P6 DATA CD-3B ONLY'!$V:$V,$B14,'1.A-P6 DATA CD-3B ONLY'!$Q:$Q,$X$1,'1.A-P6 DATA CD-3B ONLY'!$O:$O,$X$2,'1.A-P6 DATA CD-3B ONLY'!$U:$U,"&lt;&gt;AWD",'1.A-P6 DATA CD-3B ONLY'!$G:$G,$X$4)+SUMIFS('1.A-P6 DATA CD-3B ONLY'!AS:AS,'1.A-P6 DATA CD-3B ONLY'!$V:$V,$B14,'1.A-P6 DATA CD-3B ONLY'!$Q:$Q,$X$1,'1.A-P6 DATA CD-3B ONLY'!$O:$O,$X$2,'1.A-P6 DATA CD-3B ONLY'!$U:$U,"&lt;&gt;AWD",'1.A-P6 DATA CD-3B ONLY'!$G:$G,$X$5)+SUMIFS('1.A-P6 DATA CD-3B ONLY'!AS:AS,'1.A-P6 DATA CD-3B ONLY'!$V:$V,$B14,'1.A-P6 DATA CD-3B ONLY'!$Q:$Q,$X$1,'1.A-P6 DATA CD-3B ONLY'!$O:$O,$X$2,'1.A-P6 DATA CD-3B ONLY'!$U:$U,"&lt;&gt;AWD",'1.A-P6 DATA CD-3B ONLY'!$G:$G,$X$6)</f>
        <v>0</v>
      </c>
    </row>
    <row r="15" spans="2:24" x14ac:dyDescent="0.25">
      <c r="B15" s="39" t="s">
        <v>213</v>
      </c>
      <c r="C15" s="7">
        <f t="shared" si="2"/>
        <v>2170905.94</v>
      </c>
      <c r="D15" s="7">
        <f>SUMIFS('1.A-P6 DATA CD-3B ONLY'!AC:AC,'1.A-P6 DATA CD-3B ONLY'!$V:$V,$B15,'1.A-P6 DATA CD-3B ONLY'!$Q:$Q,$X$1,'1.A-P6 DATA CD-3B ONLY'!$O:$O,$X$2,'1.A-P6 DATA CD-3B ONLY'!$G:$G,$X$3)+SUMIFS('1.A-P6 DATA CD-3B ONLY'!AC:AC,'1.A-P6 DATA CD-3B ONLY'!$V:$V,$B15,'1.A-P6 DATA CD-3B ONLY'!$Q:$Q,$X$1,'1.A-P6 DATA CD-3B ONLY'!$O:$O,$X$2,'1.A-P6 DATA CD-3B ONLY'!$U:$U,"&lt;&gt;AWD",'1.A-P6 DATA CD-3B ONLY'!$G:$G,$X$4)+SUMIFS('1.A-P6 DATA CD-3B ONLY'!AC:AC,'1.A-P6 DATA CD-3B ONLY'!$V:$V,$B15,'1.A-P6 DATA CD-3B ONLY'!$Q:$Q,$X$1,'1.A-P6 DATA CD-3B ONLY'!$O:$O,$X$2,'1.A-P6 DATA CD-3B ONLY'!$U:$U,"&lt;&gt;AWD",'1.A-P6 DATA CD-3B ONLY'!$G:$G,$X$5)+SUMIFS('1.A-P6 DATA CD-3B ONLY'!AC:AC,'1.A-P6 DATA CD-3B ONLY'!$V:$V,$B15,'1.A-P6 DATA CD-3B ONLY'!$Q:$Q,$X$1,'1.A-P6 DATA CD-3B ONLY'!$O:$O,$X$2,'1.A-P6 DATA CD-3B ONLY'!$U:$U,"&lt;&gt;AWD",'1.A-P6 DATA CD-3B ONLY'!$G:$G,$X$6)</f>
        <v>0</v>
      </c>
      <c r="E15" s="7">
        <f>SUMIFS('1.A-P6 DATA CD-3B ONLY'!AD:AD,'1.A-P6 DATA CD-3B ONLY'!$V:$V,$B15,'1.A-P6 DATA CD-3B ONLY'!$Q:$Q,$X$1,'1.A-P6 DATA CD-3B ONLY'!$O:$O,$X$2,'1.A-P6 DATA CD-3B ONLY'!$G:$G,$X$3)+SUMIFS('1.A-P6 DATA CD-3B ONLY'!AD:AD,'1.A-P6 DATA CD-3B ONLY'!$V:$V,$B15,'1.A-P6 DATA CD-3B ONLY'!$Q:$Q,$X$1,'1.A-P6 DATA CD-3B ONLY'!$O:$O,$X$2,'1.A-P6 DATA CD-3B ONLY'!$U:$U,"&lt;&gt;AWD",'1.A-P6 DATA CD-3B ONLY'!$G:$G,$X$4)+SUMIFS('1.A-P6 DATA CD-3B ONLY'!AD:AD,'1.A-P6 DATA CD-3B ONLY'!$V:$V,$B15,'1.A-P6 DATA CD-3B ONLY'!$Q:$Q,$X$1,'1.A-P6 DATA CD-3B ONLY'!$O:$O,$X$2,'1.A-P6 DATA CD-3B ONLY'!$U:$U,"&lt;&gt;AWD",'1.A-P6 DATA CD-3B ONLY'!$G:$G,$X$5)+SUMIFS('1.A-P6 DATA CD-3B ONLY'!AD:AD,'1.A-P6 DATA CD-3B ONLY'!$V:$V,$B15,'1.A-P6 DATA CD-3B ONLY'!$Q:$Q,$X$1,'1.A-P6 DATA CD-3B ONLY'!$O:$O,$X$2,'1.A-P6 DATA CD-3B ONLY'!$U:$U,"&lt;&gt;AWD",'1.A-P6 DATA CD-3B ONLY'!$G:$G,$X$6)</f>
        <v>0</v>
      </c>
      <c r="F15" s="7">
        <f>SUMIFS('1.A-P6 DATA CD-3B ONLY'!AE:AE,'1.A-P6 DATA CD-3B ONLY'!$V:$V,$B15,'1.A-P6 DATA CD-3B ONLY'!$Q:$Q,$X$1,'1.A-P6 DATA CD-3B ONLY'!$O:$O,$X$2,'1.A-P6 DATA CD-3B ONLY'!$G:$G,$X$3)+SUMIFS('1.A-P6 DATA CD-3B ONLY'!AE:AE,'1.A-P6 DATA CD-3B ONLY'!$V:$V,$B15,'1.A-P6 DATA CD-3B ONLY'!$Q:$Q,$X$1,'1.A-P6 DATA CD-3B ONLY'!$O:$O,$X$2,'1.A-P6 DATA CD-3B ONLY'!$U:$U,"&lt;&gt;AWD",'1.A-P6 DATA CD-3B ONLY'!$G:$G,$X$4)+SUMIFS('1.A-P6 DATA CD-3B ONLY'!AE:AE,'1.A-P6 DATA CD-3B ONLY'!$V:$V,$B15,'1.A-P6 DATA CD-3B ONLY'!$Q:$Q,$X$1,'1.A-P6 DATA CD-3B ONLY'!$O:$O,$X$2,'1.A-P6 DATA CD-3B ONLY'!$U:$U,"&lt;&gt;AWD",'1.A-P6 DATA CD-3B ONLY'!$G:$G,$X$5)+SUMIFS('1.A-P6 DATA CD-3B ONLY'!AE:AE,'1.A-P6 DATA CD-3B ONLY'!$V:$V,$B15,'1.A-P6 DATA CD-3B ONLY'!$Q:$Q,$X$1,'1.A-P6 DATA CD-3B ONLY'!$O:$O,$X$2,'1.A-P6 DATA CD-3B ONLY'!$U:$U,"&lt;&gt;AWD",'1.A-P6 DATA CD-3B ONLY'!$G:$G,$X$6)</f>
        <v>0</v>
      </c>
      <c r="G15" s="7">
        <f>SUMIFS('1.A-P6 DATA CD-3B ONLY'!AF:AF,'1.A-P6 DATA CD-3B ONLY'!$V:$V,$B15,'1.A-P6 DATA CD-3B ONLY'!$Q:$Q,$X$1,'1.A-P6 DATA CD-3B ONLY'!$O:$O,$X$2,'1.A-P6 DATA CD-3B ONLY'!$G:$G,$X$3)+SUMIFS('1.A-P6 DATA CD-3B ONLY'!AF:AF,'1.A-P6 DATA CD-3B ONLY'!$V:$V,$B15,'1.A-P6 DATA CD-3B ONLY'!$Q:$Q,$X$1,'1.A-P6 DATA CD-3B ONLY'!$O:$O,$X$2,'1.A-P6 DATA CD-3B ONLY'!$U:$U,"&lt;&gt;AWD",'1.A-P6 DATA CD-3B ONLY'!$G:$G,$X$4)+SUMIFS('1.A-P6 DATA CD-3B ONLY'!AF:AF,'1.A-P6 DATA CD-3B ONLY'!$V:$V,$B15,'1.A-P6 DATA CD-3B ONLY'!$Q:$Q,$X$1,'1.A-P6 DATA CD-3B ONLY'!$O:$O,$X$2,'1.A-P6 DATA CD-3B ONLY'!$U:$U,"&lt;&gt;AWD",'1.A-P6 DATA CD-3B ONLY'!$G:$G,$X$5)+SUMIFS('1.A-P6 DATA CD-3B ONLY'!AF:AF,'1.A-P6 DATA CD-3B ONLY'!$V:$V,$B15,'1.A-P6 DATA CD-3B ONLY'!$Q:$Q,$X$1,'1.A-P6 DATA CD-3B ONLY'!$O:$O,$X$2,'1.A-P6 DATA CD-3B ONLY'!$U:$U,"&lt;&gt;AWD",'1.A-P6 DATA CD-3B ONLY'!$G:$G,$X$6)</f>
        <v>0</v>
      </c>
      <c r="H15" s="7">
        <f>SUMIFS('1.A-P6 DATA CD-3B ONLY'!AG:AG,'1.A-P6 DATA CD-3B ONLY'!$V:$V,$B15,'1.A-P6 DATA CD-3B ONLY'!$Q:$Q,$X$1,'1.A-P6 DATA CD-3B ONLY'!$O:$O,$X$2,'1.A-P6 DATA CD-3B ONLY'!$G:$G,$X$3)+SUMIFS('1.A-P6 DATA CD-3B ONLY'!AG:AG,'1.A-P6 DATA CD-3B ONLY'!$V:$V,$B15,'1.A-P6 DATA CD-3B ONLY'!$Q:$Q,$X$1,'1.A-P6 DATA CD-3B ONLY'!$O:$O,$X$2,'1.A-P6 DATA CD-3B ONLY'!$U:$U,"&lt;&gt;AWD",'1.A-P6 DATA CD-3B ONLY'!$G:$G,$X$4)+SUMIFS('1.A-P6 DATA CD-3B ONLY'!AG:AG,'1.A-P6 DATA CD-3B ONLY'!$V:$V,$B15,'1.A-P6 DATA CD-3B ONLY'!$Q:$Q,$X$1,'1.A-P6 DATA CD-3B ONLY'!$O:$O,$X$2,'1.A-P6 DATA CD-3B ONLY'!$U:$U,"&lt;&gt;AWD",'1.A-P6 DATA CD-3B ONLY'!$G:$G,$X$5)+SUMIFS('1.A-P6 DATA CD-3B ONLY'!AG:AG,'1.A-P6 DATA CD-3B ONLY'!$V:$V,$B15,'1.A-P6 DATA CD-3B ONLY'!$Q:$Q,$X$1,'1.A-P6 DATA CD-3B ONLY'!$O:$O,$X$2,'1.A-P6 DATA CD-3B ONLY'!$U:$U,"&lt;&gt;AWD",'1.A-P6 DATA CD-3B ONLY'!$G:$G,$X$6)</f>
        <v>0</v>
      </c>
      <c r="I15" s="7">
        <f>SUMIFS('1.A-P6 DATA CD-3B ONLY'!AH:AH,'1.A-P6 DATA CD-3B ONLY'!$V:$V,$B15,'1.A-P6 DATA CD-3B ONLY'!$Q:$Q,$X$1,'1.A-P6 DATA CD-3B ONLY'!$O:$O,$X$2,'1.A-P6 DATA CD-3B ONLY'!$G:$G,$X$3)+SUMIFS('1.A-P6 DATA CD-3B ONLY'!AH:AH,'1.A-P6 DATA CD-3B ONLY'!$V:$V,$B15,'1.A-P6 DATA CD-3B ONLY'!$Q:$Q,$X$1,'1.A-P6 DATA CD-3B ONLY'!$O:$O,$X$2,'1.A-P6 DATA CD-3B ONLY'!$U:$U,"&lt;&gt;AWD",'1.A-P6 DATA CD-3B ONLY'!$G:$G,$X$4)+SUMIFS('1.A-P6 DATA CD-3B ONLY'!AH:AH,'1.A-P6 DATA CD-3B ONLY'!$V:$V,$B15,'1.A-P6 DATA CD-3B ONLY'!$Q:$Q,$X$1,'1.A-P6 DATA CD-3B ONLY'!$O:$O,$X$2,'1.A-P6 DATA CD-3B ONLY'!$U:$U,"&lt;&gt;AWD",'1.A-P6 DATA CD-3B ONLY'!$G:$G,$X$5)+SUMIFS('1.A-P6 DATA CD-3B ONLY'!AH:AH,'1.A-P6 DATA CD-3B ONLY'!$V:$V,$B15,'1.A-P6 DATA CD-3B ONLY'!$Q:$Q,$X$1,'1.A-P6 DATA CD-3B ONLY'!$O:$O,$X$2,'1.A-P6 DATA CD-3B ONLY'!$U:$U,"&lt;&gt;AWD",'1.A-P6 DATA CD-3B ONLY'!$G:$G,$X$6)</f>
        <v>155281.45000000001</v>
      </c>
      <c r="J15" s="7">
        <f>SUMIFS('1.A-P6 DATA CD-3B ONLY'!AI:AI,'1.A-P6 DATA CD-3B ONLY'!$V:$V,$B15,'1.A-P6 DATA CD-3B ONLY'!$Q:$Q,$X$1,'1.A-P6 DATA CD-3B ONLY'!$O:$O,$X$2,'1.A-P6 DATA CD-3B ONLY'!$G:$G,$X$3)+SUMIFS('1.A-P6 DATA CD-3B ONLY'!AI:AI,'1.A-P6 DATA CD-3B ONLY'!$V:$V,$B15,'1.A-P6 DATA CD-3B ONLY'!$Q:$Q,$X$1,'1.A-P6 DATA CD-3B ONLY'!$O:$O,$X$2,'1.A-P6 DATA CD-3B ONLY'!$U:$U,"&lt;&gt;AWD",'1.A-P6 DATA CD-3B ONLY'!$G:$G,$X$4)+SUMIFS('1.A-P6 DATA CD-3B ONLY'!AI:AI,'1.A-P6 DATA CD-3B ONLY'!$V:$V,$B15,'1.A-P6 DATA CD-3B ONLY'!$Q:$Q,$X$1,'1.A-P6 DATA CD-3B ONLY'!$O:$O,$X$2,'1.A-P6 DATA CD-3B ONLY'!$U:$U,"&lt;&gt;AWD",'1.A-P6 DATA CD-3B ONLY'!$G:$G,$X$5)+SUMIFS('1.A-P6 DATA CD-3B ONLY'!AI:AI,'1.A-P6 DATA CD-3B ONLY'!$V:$V,$B15,'1.A-P6 DATA CD-3B ONLY'!$Q:$Q,$X$1,'1.A-P6 DATA CD-3B ONLY'!$O:$O,$X$2,'1.A-P6 DATA CD-3B ONLY'!$U:$U,"&lt;&gt;AWD",'1.A-P6 DATA CD-3B ONLY'!$G:$G,$X$6)</f>
        <v>622256.05999999994</v>
      </c>
      <c r="K15" s="7">
        <f>SUMIFS('1.A-P6 DATA CD-3B ONLY'!AJ:AJ,'1.A-P6 DATA CD-3B ONLY'!$V:$V,$B15,'1.A-P6 DATA CD-3B ONLY'!$Q:$Q,$X$1,'1.A-P6 DATA CD-3B ONLY'!$O:$O,$X$2,'1.A-P6 DATA CD-3B ONLY'!$G:$G,$X$3)+SUMIFS('1.A-P6 DATA CD-3B ONLY'!AJ:AJ,'1.A-P6 DATA CD-3B ONLY'!$V:$V,$B15,'1.A-P6 DATA CD-3B ONLY'!$Q:$Q,$X$1,'1.A-P6 DATA CD-3B ONLY'!$O:$O,$X$2,'1.A-P6 DATA CD-3B ONLY'!$U:$U,"&lt;&gt;AWD",'1.A-P6 DATA CD-3B ONLY'!$G:$G,$X$4)+SUMIFS('1.A-P6 DATA CD-3B ONLY'!AJ:AJ,'1.A-P6 DATA CD-3B ONLY'!$V:$V,$B15,'1.A-P6 DATA CD-3B ONLY'!$Q:$Q,$X$1,'1.A-P6 DATA CD-3B ONLY'!$O:$O,$X$2,'1.A-P6 DATA CD-3B ONLY'!$U:$U,"&lt;&gt;AWD",'1.A-P6 DATA CD-3B ONLY'!$G:$G,$X$5)+SUMIFS('1.A-P6 DATA CD-3B ONLY'!AJ:AJ,'1.A-P6 DATA CD-3B ONLY'!$V:$V,$B15,'1.A-P6 DATA CD-3B ONLY'!$Q:$Q,$X$1,'1.A-P6 DATA CD-3B ONLY'!$O:$O,$X$2,'1.A-P6 DATA CD-3B ONLY'!$U:$U,"&lt;&gt;AWD",'1.A-P6 DATA CD-3B ONLY'!$G:$G,$X$6)</f>
        <v>503871.65</v>
      </c>
      <c r="L15" s="7">
        <f>SUMIFS('1.A-P6 DATA CD-3B ONLY'!AK:AK,'1.A-P6 DATA CD-3B ONLY'!$V:$V,$B15,'1.A-P6 DATA CD-3B ONLY'!$Q:$Q,$X$1,'1.A-P6 DATA CD-3B ONLY'!$O:$O,$X$2,'1.A-P6 DATA CD-3B ONLY'!$G:$G,$X$3)+SUMIFS('1.A-P6 DATA CD-3B ONLY'!AK:AK,'1.A-P6 DATA CD-3B ONLY'!$V:$V,$B15,'1.A-P6 DATA CD-3B ONLY'!$Q:$Q,$X$1,'1.A-P6 DATA CD-3B ONLY'!$O:$O,$X$2,'1.A-P6 DATA CD-3B ONLY'!$U:$U,"&lt;&gt;AWD",'1.A-P6 DATA CD-3B ONLY'!$G:$G,$X$4)+SUMIFS('1.A-P6 DATA CD-3B ONLY'!AK:AK,'1.A-P6 DATA CD-3B ONLY'!$V:$V,$B15,'1.A-P6 DATA CD-3B ONLY'!$Q:$Q,$X$1,'1.A-P6 DATA CD-3B ONLY'!$O:$O,$X$2,'1.A-P6 DATA CD-3B ONLY'!$U:$U,"&lt;&gt;AWD",'1.A-P6 DATA CD-3B ONLY'!$G:$G,$X$5)+SUMIFS('1.A-P6 DATA CD-3B ONLY'!AK:AK,'1.A-P6 DATA CD-3B ONLY'!$V:$V,$B15,'1.A-P6 DATA CD-3B ONLY'!$Q:$Q,$X$1,'1.A-P6 DATA CD-3B ONLY'!$O:$O,$X$2,'1.A-P6 DATA CD-3B ONLY'!$U:$U,"&lt;&gt;AWD",'1.A-P6 DATA CD-3B ONLY'!$G:$G,$X$6)</f>
        <v>487952.05</v>
      </c>
      <c r="M15" s="7">
        <f>SUMIFS('1.A-P6 DATA CD-3B ONLY'!AL:AL,'1.A-P6 DATA CD-3B ONLY'!$V:$V,$B15,'1.A-P6 DATA CD-3B ONLY'!$Q:$Q,$X$1,'1.A-P6 DATA CD-3B ONLY'!$O:$O,$X$2,'1.A-P6 DATA CD-3B ONLY'!$G:$G,$X$3)+SUMIFS('1.A-P6 DATA CD-3B ONLY'!AL:AL,'1.A-P6 DATA CD-3B ONLY'!$V:$V,$B15,'1.A-P6 DATA CD-3B ONLY'!$Q:$Q,$X$1,'1.A-P6 DATA CD-3B ONLY'!$O:$O,$X$2,'1.A-P6 DATA CD-3B ONLY'!$U:$U,"&lt;&gt;AWD",'1.A-P6 DATA CD-3B ONLY'!$G:$G,$X$4)+SUMIFS('1.A-P6 DATA CD-3B ONLY'!AL:AL,'1.A-P6 DATA CD-3B ONLY'!$V:$V,$B15,'1.A-P6 DATA CD-3B ONLY'!$Q:$Q,$X$1,'1.A-P6 DATA CD-3B ONLY'!$O:$O,$X$2,'1.A-P6 DATA CD-3B ONLY'!$U:$U,"&lt;&gt;AWD",'1.A-P6 DATA CD-3B ONLY'!$G:$G,$X$5)+SUMIFS('1.A-P6 DATA CD-3B ONLY'!AL:AL,'1.A-P6 DATA CD-3B ONLY'!$V:$V,$B15,'1.A-P6 DATA CD-3B ONLY'!$Q:$Q,$X$1,'1.A-P6 DATA CD-3B ONLY'!$O:$O,$X$2,'1.A-P6 DATA CD-3B ONLY'!$U:$U,"&lt;&gt;AWD",'1.A-P6 DATA CD-3B ONLY'!$G:$G,$X$6)</f>
        <v>401544.72999999992</v>
      </c>
      <c r="N15" s="7">
        <f>SUMIFS('1.A-P6 DATA CD-3B ONLY'!AM:AM,'1.A-P6 DATA CD-3B ONLY'!$V:$V,$B15,'1.A-P6 DATA CD-3B ONLY'!$Q:$Q,$X$1,'1.A-P6 DATA CD-3B ONLY'!$O:$O,$X$2,'1.A-P6 DATA CD-3B ONLY'!$G:$G,$X$3)+SUMIFS('1.A-P6 DATA CD-3B ONLY'!AM:AM,'1.A-P6 DATA CD-3B ONLY'!$V:$V,$B15,'1.A-P6 DATA CD-3B ONLY'!$Q:$Q,$X$1,'1.A-P6 DATA CD-3B ONLY'!$O:$O,$X$2,'1.A-P6 DATA CD-3B ONLY'!$U:$U,"&lt;&gt;AWD",'1.A-P6 DATA CD-3B ONLY'!$G:$G,$X$4)+SUMIFS('1.A-P6 DATA CD-3B ONLY'!AM:AM,'1.A-P6 DATA CD-3B ONLY'!$V:$V,$B15,'1.A-P6 DATA CD-3B ONLY'!$Q:$Q,$X$1,'1.A-P6 DATA CD-3B ONLY'!$O:$O,$X$2,'1.A-P6 DATA CD-3B ONLY'!$U:$U,"&lt;&gt;AWD",'1.A-P6 DATA CD-3B ONLY'!$G:$G,$X$5)+SUMIFS('1.A-P6 DATA CD-3B ONLY'!AM:AM,'1.A-P6 DATA CD-3B ONLY'!$V:$V,$B15,'1.A-P6 DATA CD-3B ONLY'!$Q:$Q,$X$1,'1.A-P6 DATA CD-3B ONLY'!$O:$O,$X$2,'1.A-P6 DATA CD-3B ONLY'!$U:$U,"&lt;&gt;AWD",'1.A-P6 DATA CD-3B ONLY'!$G:$G,$X$6)</f>
        <v>0</v>
      </c>
      <c r="O15" s="7">
        <f>SUMIFS('1.A-P6 DATA CD-3B ONLY'!AN:AN,'1.A-P6 DATA CD-3B ONLY'!$V:$V,$B15,'1.A-P6 DATA CD-3B ONLY'!$Q:$Q,$X$1,'1.A-P6 DATA CD-3B ONLY'!$O:$O,$X$2,'1.A-P6 DATA CD-3B ONLY'!$G:$G,$X$3)+SUMIFS('1.A-P6 DATA CD-3B ONLY'!AN:AN,'1.A-P6 DATA CD-3B ONLY'!$V:$V,$B15,'1.A-P6 DATA CD-3B ONLY'!$Q:$Q,$X$1,'1.A-P6 DATA CD-3B ONLY'!$O:$O,$X$2,'1.A-P6 DATA CD-3B ONLY'!$U:$U,"&lt;&gt;AWD",'1.A-P6 DATA CD-3B ONLY'!$G:$G,$X$4)+SUMIFS('1.A-P6 DATA CD-3B ONLY'!AN:AN,'1.A-P6 DATA CD-3B ONLY'!$V:$V,$B15,'1.A-P6 DATA CD-3B ONLY'!$Q:$Q,$X$1,'1.A-P6 DATA CD-3B ONLY'!$O:$O,$X$2,'1.A-P6 DATA CD-3B ONLY'!$U:$U,"&lt;&gt;AWD",'1.A-P6 DATA CD-3B ONLY'!$G:$G,$X$5)+SUMIFS('1.A-P6 DATA CD-3B ONLY'!AN:AN,'1.A-P6 DATA CD-3B ONLY'!$V:$V,$B15,'1.A-P6 DATA CD-3B ONLY'!$Q:$Q,$X$1,'1.A-P6 DATA CD-3B ONLY'!$O:$O,$X$2,'1.A-P6 DATA CD-3B ONLY'!$U:$U,"&lt;&gt;AWD",'1.A-P6 DATA CD-3B ONLY'!$G:$G,$X$6)</f>
        <v>0</v>
      </c>
      <c r="P15" s="7">
        <f>SUMIFS('1.A-P6 DATA CD-3B ONLY'!AO:AO,'1.A-P6 DATA CD-3B ONLY'!$V:$V,$B15,'1.A-P6 DATA CD-3B ONLY'!$Q:$Q,$X$1,'1.A-P6 DATA CD-3B ONLY'!$O:$O,$X$2,'1.A-P6 DATA CD-3B ONLY'!$G:$G,$X$3)+SUMIFS('1.A-P6 DATA CD-3B ONLY'!AO:AO,'1.A-P6 DATA CD-3B ONLY'!$V:$V,$B15,'1.A-P6 DATA CD-3B ONLY'!$Q:$Q,$X$1,'1.A-P6 DATA CD-3B ONLY'!$O:$O,$X$2,'1.A-P6 DATA CD-3B ONLY'!$U:$U,"&lt;&gt;AWD",'1.A-P6 DATA CD-3B ONLY'!$G:$G,$X$4)+SUMIFS('1.A-P6 DATA CD-3B ONLY'!AO:AO,'1.A-P6 DATA CD-3B ONLY'!$V:$V,$B15,'1.A-P6 DATA CD-3B ONLY'!$Q:$Q,$X$1,'1.A-P6 DATA CD-3B ONLY'!$O:$O,$X$2,'1.A-P6 DATA CD-3B ONLY'!$U:$U,"&lt;&gt;AWD",'1.A-P6 DATA CD-3B ONLY'!$G:$G,$X$5)+SUMIFS('1.A-P6 DATA CD-3B ONLY'!AO:AO,'1.A-P6 DATA CD-3B ONLY'!$V:$V,$B15,'1.A-P6 DATA CD-3B ONLY'!$Q:$Q,$X$1,'1.A-P6 DATA CD-3B ONLY'!$O:$O,$X$2,'1.A-P6 DATA CD-3B ONLY'!$U:$U,"&lt;&gt;AWD",'1.A-P6 DATA CD-3B ONLY'!$G:$G,$X$6)</f>
        <v>0</v>
      </c>
      <c r="Q15" s="7">
        <f>SUMIFS('1.A-P6 DATA CD-3B ONLY'!AP:AP,'1.A-P6 DATA CD-3B ONLY'!$V:$V,$B15,'1.A-P6 DATA CD-3B ONLY'!$Q:$Q,$X$1,'1.A-P6 DATA CD-3B ONLY'!$O:$O,$X$2,'1.A-P6 DATA CD-3B ONLY'!$G:$G,$X$3)+SUMIFS('1.A-P6 DATA CD-3B ONLY'!AP:AP,'1.A-P6 DATA CD-3B ONLY'!$V:$V,$B15,'1.A-P6 DATA CD-3B ONLY'!$Q:$Q,$X$1,'1.A-P6 DATA CD-3B ONLY'!$O:$O,$X$2,'1.A-P6 DATA CD-3B ONLY'!$U:$U,"&lt;&gt;AWD",'1.A-P6 DATA CD-3B ONLY'!$G:$G,$X$4)+SUMIFS('1.A-P6 DATA CD-3B ONLY'!AP:AP,'1.A-P6 DATA CD-3B ONLY'!$V:$V,$B15,'1.A-P6 DATA CD-3B ONLY'!$Q:$Q,$X$1,'1.A-P6 DATA CD-3B ONLY'!$O:$O,$X$2,'1.A-P6 DATA CD-3B ONLY'!$U:$U,"&lt;&gt;AWD",'1.A-P6 DATA CD-3B ONLY'!$G:$G,$X$5)+SUMIFS('1.A-P6 DATA CD-3B ONLY'!AP:AP,'1.A-P6 DATA CD-3B ONLY'!$V:$V,$B15,'1.A-P6 DATA CD-3B ONLY'!$Q:$Q,$X$1,'1.A-P6 DATA CD-3B ONLY'!$O:$O,$X$2,'1.A-P6 DATA CD-3B ONLY'!$U:$U,"&lt;&gt;AWD",'1.A-P6 DATA CD-3B ONLY'!$G:$G,$X$6)</f>
        <v>0</v>
      </c>
      <c r="R15" s="7">
        <f>SUMIFS('1.A-P6 DATA CD-3B ONLY'!AQ:AQ,'1.A-P6 DATA CD-3B ONLY'!$V:$V,$B15,'1.A-P6 DATA CD-3B ONLY'!$Q:$Q,$X$1,'1.A-P6 DATA CD-3B ONLY'!$O:$O,$X$2,'1.A-P6 DATA CD-3B ONLY'!$G:$G,$X$3)+SUMIFS('1.A-P6 DATA CD-3B ONLY'!AQ:AQ,'1.A-P6 DATA CD-3B ONLY'!$V:$V,$B15,'1.A-P6 DATA CD-3B ONLY'!$Q:$Q,$X$1,'1.A-P6 DATA CD-3B ONLY'!$O:$O,$X$2,'1.A-P6 DATA CD-3B ONLY'!$U:$U,"&lt;&gt;AWD",'1.A-P6 DATA CD-3B ONLY'!$G:$G,$X$4)+SUMIFS('1.A-P6 DATA CD-3B ONLY'!AQ:AQ,'1.A-P6 DATA CD-3B ONLY'!$V:$V,$B15,'1.A-P6 DATA CD-3B ONLY'!$Q:$Q,$X$1,'1.A-P6 DATA CD-3B ONLY'!$O:$O,$X$2,'1.A-P6 DATA CD-3B ONLY'!$U:$U,"&lt;&gt;AWD",'1.A-P6 DATA CD-3B ONLY'!$G:$G,$X$5)+SUMIFS('1.A-P6 DATA CD-3B ONLY'!AQ:AQ,'1.A-P6 DATA CD-3B ONLY'!$V:$V,$B15,'1.A-P6 DATA CD-3B ONLY'!$Q:$Q,$X$1,'1.A-P6 DATA CD-3B ONLY'!$O:$O,$X$2,'1.A-P6 DATA CD-3B ONLY'!$U:$U,"&lt;&gt;AWD",'1.A-P6 DATA CD-3B ONLY'!$G:$G,$X$6)</f>
        <v>0</v>
      </c>
      <c r="S15" s="7">
        <f>SUMIFS('1.A-P6 DATA CD-3B ONLY'!AR:AR,'1.A-P6 DATA CD-3B ONLY'!$V:$V,$B15,'1.A-P6 DATA CD-3B ONLY'!$Q:$Q,$X$1,'1.A-P6 DATA CD-3B ONLY'!$O:$O,$X$2,'1.A-P6 DATA CD-3B ONLY'!$G:$G,$X$3)+SUMIFS('1.A-P6 DATA CD-3B ONLY'!AR:AR,'1.A-P6 DATA CD-3B ONLY'!$V:$V,$B15,'1.A-P6 DATA CD-3B ONLY'!$Q:$Q,$X$1,'1.A-P6 DATA CD-3B ONLY'!$O:$O,$X$2,'1.A-P6 DATA CD-3B ONLY'!$U:$U,"&lt;&gt;AWD",'1.A-P6 DATA CD-3B ONLY'!$G:$G,$X$4)+SUMIFS('1.A-P6 DATA CD-3B ONLY'!AR:AR,'1.A-P6 DATA CD-3B ONLY'!$V:$V,$B15,'1.A-P6 DATA CD-3B ONLY'!$Q:$Q,$X$1,'1.A-P6 DATA CD-3B ONLY'!$O:$O,$X$2,'1.A-P6 DATA CD-3B ONLY'!$U:$U,"&lt;&gt;AWD",'1.A-P6 DATA CD-3B ONLY'!$G:$G,$X$5)+SUMIFS('1.A-P6 DATA CD-3B ONLY'!AR:AR,'1.A-P6 DATA CD-3B ONLY'!$V:$V,$B15,'1.A-P6 DATA CD-3B ONLY'!$Q:$Q,$X$1,'1.A-P6 DATA CD-3B ONLY'!$O:$O,$X$2,'1.A-P6 DATA CD-3B ONLY'!$U:$U,"&lt;&gt;AWD",'1.A-P6 DATA CD-3B ONLY'!$G:$G,$X$6)</f>
        <v>0</v>
      </c>
      <c r="T15" s="7">
        <f>SUMIFS('1.A-P6 DATA CD-3B ONLY'!AS:AS,'1.A-P6 DATA CD-3B ONLY'!$V:$V,$B15,'1.A-P6 DATA CD-3B ONLY'!$Q:$Q,$X$1,'1.A-P6 DATA CD-3B ONLY'!$O:$O,$X$2,'1.A-P6 DATA CD-3B ONLY'!$G:$G,$X$3)+SUMIFS('1.A-P6 DATA CD-3B ONLY'!AS:AS,'1.A-P6 DATA CD-3B ONLY'!$V:$V,$B15,'1.A-P6 DATA CD-3B ONLY'!$Q:$Q,$X$1,'1.A-P6 DATA CD-3B ONLY'!$O:$O,$X$2,'1.A-P6 DATA CD-3B ONLY'!$U:$U,"&lt;&gt;AWD",'1.A-P6 DATA CD-3B ONLY'!$G:$G,$X$4)+SUMIFS('1.A-P6 DATA CD-3B ONLY'!AS:AS,'1.A-P6 DATA CD-3B ONLY'!$V:$V,$B15,'1.A-P6 DATA CD-3B ONLY'!$Q:$Q,$X$1,'1.A-P6 DATA CD-3B ONLY'!$O:$O,$X$2,'1.A-P6 DATA CD-3B ONLY'!$U:$U,"&lt;&gt;AWD",'1.A-P6 DATA CD-3B ONLY'!$G:$G,$X$5)+SUMIFS('1.A-P6 DATA CD-3B ONLY'!AS:AS,'1.A-P6 DATA CD-3B ONLY'!$V:$V,$B15,'1.A-P6 DATA CD-3B ONLY'!$Q:$Q,$X$1,'1.A-P6 DATA CD-3B ONLY'!$O:$O,$X$2,'1.A-P6 DATA CD-3B ONLY'!$U:$U,"&lt;&gt;AWD",'1.A-P6 DATA CD-3B ONLY'!$G:$G,$X$6)</f>
        <v>0</v>
      </c>
    </row>
    <row r="16" spans="2:24" x14ac:dyDescent="0.25">
      <c r="B16" s="39" t="s">
        <v>214</v>
      </c>
      <c r="C16" s="7">
        <f t="shared" si="2"/>
        <v>507983.60999999993</v>
      </c>
      <c r="D16" s="7">
        <f>SUMIFS('1.A-P6 DATA CD-3B ONLY'!AC:AC,'1.A-P6 DATA CD-3B ONLY'!$V:$V,$B16,'1.A-P6 DATA CD-3B ONLY'!$Q:$Q,$X$1,'1.A-P6 DATA CD-3B ONLY'!$O:$O,$X$2,'1.A-P6 DATA CD-3B ONLY'!$G:$G,$X$3)+SUMIFS('1.A-P6 DATA CD-3B ONLY'!AC:AC,'1.A-P6 DATA CD-3B ONLY'!$V:$V,$B16,'1.A-P6 DATA CD-3B ONLY'!$Q:$Q,$X$1,'1.A-P6 DATA CD-3B ONLY'!$O:$O,$X$2,'1.A-P6 DATA CD-3B ONLY'!$U:$U,"&lt;&gt;AWD",'1.A-P6 DATA CD-3B ONLY'!$G:$G,$X$4)+SUMIFS('1.A-P6 DATA CD-3B ONLY'!AC:AC,'1.A-P6 DATA CD-3B ONLY'!$V:$V,$B16,'1.A-P6 DATA CD-3B ONLY'!$Q:$Q,$X$1,'1.A-P6 DATA CD-3B ONLY'!$O:$O,$X$2,'1.A-P6 DATA CD-3B ONLY'!$U:$U,"&lt;&gt;AWD",'1.A-P6 DATA CD-3B ONLY'!$G:$G,$X$5)+SUMIFS('1.A-P6 DATA CD-3B ONLY'!AC:AC,'1.A-P6 DATA CD-3B ONLY'!$V:$V,$B16,'1.A-P6 DATA CD-3B ONLY'!$Q:$Q,$X$1,'1.A-P6 DATA CD-3B ONLY'!$O:$O,$X$2,'1.A-P6 DATA CD-3B ONLY'!$U:$U,"&lt;&gt;AWD",'1.A-P6 DATA CD-3B ONLY'!$G:$G,$X$6)</f>
        <v>0</v>
      </c>
      <c r="E16" s="7">
        <f>SUMIFS('1.A-P6 DATA CD-3B ONLY'!AD:AD,'1.A-P6 DATA CD-3B ONLY'!$V:$V,$B16,'1.A-P6 DATA CD-3B ONLY'!$Q:$Q,$X$1,'1.A-P6 DATA CD-3B ONLY'!$O:$O,$X$2,'1.A-P6 DATA CD-3B ONLY'!$G:$G,$X$3)+SUMIFS('1.A-P6 DATA CD-3B ONLY'!AD:AD,'1.A-P6 DATA CD-3B ONLY'!$V:$V,$B16,'1.A-P6 DATA CD-3B ONLY'!$Q:$Q,$X$1,'1.A-P6 DATA CD-3B ONLY'!$O:$O,$X$2,'1.A-P6 DATA CD-3B ONLY'!$U:$U,"&lt;&gt;AWD",'1.A-P6 DATA CD-3B ONLY'!$G:$G,$X$4)+SUMIFS('1.A-P6 DATA CD-3B ONLY'!AD:AD,'1.A-P6 DATA CD-3B ONLY'!$V:$V,$B16,'1.A-P6 DATA CD-3B ONLY'!$Q:$Q,$X$1,'1.A-P6 DATA CD-3B ONLY'!$O:$O,$X$2,'1.A-P6 DATA CD-3B ONLY'!$U:$U,"&lt;&gt;AWD",'1.A-P6 DATA CD-3B ONLY'!$G:$G,$X$5)+SUMIFS('1.A-P6 DATA CD-3B ONLY'!AD:AD,'1.A-P6 DATA CD-3B ONLY'!$V:$V,$B16,'1.A-P6 DATA CD-3B ONLY'!$Q:$Q,$X$1,'1.A-P6 DATA CD-3B ONLY'!$O:$O,$X$2,'1.A-P6 DATA CD-3B ONLY'!$U:$U,"&lt;&gt;AWD",'1.A-P6 DATA CD-3B ONLY'!$G:$G,$X$6)</f>
        <v>0</v>
      </c>
      <c r="F16" s="7">
        <f>SUMIFS('1.A-P6 DATA CD-3B ONLY'!AE:AE,'1.A-P6 DATA CD-3B ONLY'!$V:$V,$B16,'1.A-P6 DATA CD-3B ONLY'!$Q:$Q,$X$1,'1.A-P6 DATA CD-3B ONLY'!$O:$O,$X$2,'1.A-P6 DATA CD-3B ONLY'!$G:$G,$X$3)+SUMIFS('1.A-P6 DATA CD-3B ONLY'!AE:AE,'1.A-P6 DATA CD-3B ONLY'!$V:$V,$B16,'1.A-P6 DATA CD-3B ONLY'!$Q:$Q,$X$1,'1.A-P6 DATA CD-3B ONLY'!$O:$O,$X$2,'1.A-P6 DATA CD-3B ONLY'!$U:$U,"&lt;&gt;AWD",'1.A-P6 DATA CD-3B ONLY'!$G:$G,$X$4)+SUMIFS('1.A-P6 DATA CD-3B ONLY'!AE:AE,'1.A-P6 DATA CD-3B ONLY'!$V:$V,$B16,'1.A-P6 DATA CD-3B ONLY'!$Q:$Q,$X$1,'1.A-P6 DATA CD-3B ONLY'!$O:$O,$X$2,'1.A-P6 DATA CD-3B ONLY'!$U:$U,"&lt;&gt;AWD",'1.A-P6 DATA CD-3B ONLY'!$G:$G,$X$5)+SUMIFS('1.A-P6 DATA CD-3B ONLY'!AE:AE,'1.A-P6 DATA CD-3B ONLY'!$V:$V,$B16,'1.A-P6 DATA CD-3B ONLY'!$Q:$Q,$X$1,'1.A-P6 DATA CD-3B ONLY'!$O:$O,$X$2,'1.A-P6 DATA CD-3B ONLY'!$U:$U,"&lt;&gt;AWD",'1.A-P6 DATA CD-3B ONLY'!$G:$G,$X$6)</f>
        <v>0</v>
      </c>
      <c r="G16" s="7">
        <f>SUMIFS('1.A-P6 DATA CD-3B ONLY'!AF:AF,'1.A-P6 DATA CD-3B ONLY'!$V:$V,$B16,'1.A-P6 DATA CD-3B ONLY'!$Q:$Q,$X$1,'1.A-P6 DATA CD-3B ONLY'!$O:$O,$X$2,'1.A-P6 DATA CD-3B ONLY'!$G:$G,$X$3)+SUMIFS('1.A-P6 DATA CD-3B ONLY'!AF:AF,'1.A-P6 DATA CD-3B ONLY'!$V:$V,$B16,'1.A-P6 DATA CD-3B ONLY'!$Q:$Q,$X$1,'1.A-P6 DATA CD-3B ONLY'!$O:$O,$X$2,'1.A-P6 DATA CD-3B ONLY'!$U:$U,"&lt;&gt;AWD",'1.A-P6 DATA CD-3B ONLY'!$G:$G,$X$4)+SUMIFS('1.A-P6 DATA CD-3B ONLY'!AF:AF,'1.A-P6 DATA CD-3B ONLY'!$V:$V,$B16,'1.A-P6 DATA CD-3B ONLY'!$Q:$Q,$X$1,'1.A-P6 DATA CD-3B ONLY'!$O:$O,$X$2,'1.A-P6 DATA CD-3B ONLY'!$U:$U,"&lt;&gt;AWD",'1.A-P6 DATA CD-3B ONLY'!$G:$G,$X$5)+SUMIFS('1.A-P6 DATA CD-3B ONLY'!AF:AF,'1.A-P6 DATA CD-3B ONLY'!$V:$V,$B16,'1.A-P6 DATA CD-3B ONLY'!$Q:$Q,$X$1,'1.A-P6 DATA CD-3B ONLY'!$O:$O,$X$2,'1.A-P6 DATA CD-3B ONLY'!$U:$U,"&lt;&gt;AWD",'1.A-P6 DATA CD-3B ONLY'!$G:$G,$X$6)</f>
        <v>0</v>
      </c>
      <c r="H16" s="7">
        <f>SUMIFS('1.A-P6 DATA CD-3B ONLY'!AG:AG,'1.A-P6 DATA CD-3B ONLY'!$V:$V,$B16,'1.A-P6 DATA CD-3B ONLY'!$Q:$Q,$X$1,'1.A-P6 DATA CD-3B ONLY'!$O:$O,$X$2,'1.A-P6 DATA CD-3B ONLY'!$G:$G,$X$3)+SUMIFS('1.A-P6 DATA CD-3B ONLY'!AG:AG,'1.A-P6 DATA CD-3B ONLY'!$V:$V,$B16,'1.A-P6 DATA CD-3B ONLY'!$Q:$Q,$X$1,'1.A-P6 DATA CD-3B ONLY'!$O:$O,$X$2,'1.A-P6 DATA CD-3B ONLY'!$U:$U,"&lt;&gt;AWD",'1.A-P6 DATA CD-3B ONLY'!$G:$G,$X$4)+SUMIFS('1.A-P6 DATA CD-3B ONLY'!AG:AG,'1.A-P6 DATA CD-3B ONLY'!$V:$V,$B16,'1.A-P6 DATA CD-3B ONLY'!$Q:$Q,$X$1,'1.A-P6 DATA CD-3B ONLY'!$O:$O,$X$2,'1.A-P6 DATA CD-3B ONLY'!$U:$U,"&lt;&gt;AWD",'1.A-P6 DATA CD-3B ONLY'!$G:$G,$X$5)+SUMIFS('1.A-P6 DATA CD-3B ONLY'!AG:AG,'1.A-P6 DATA CD-3B ONLY'!$V:$V,$B16,'1.A-P6 DATA CD-3B ONLY'!$Q:$Q,$X$1,'1.A-P6 DATA CD-3B ONLY'!$O:$O,$X$2,'1.A-P6 DATA CD-3B ONLY'!$U:$U,"&lt;&gt;AWD",'1.A-P6 DATA CD-3B ONLY'!$G:$G,$X$6)</f>
        <v>0</v>
      </c>
      <c r="I16" s="7">
        <f>SUMIFS('1.A-P6 DATA CD-3B ONLY'!AH:AH,'1.A-P6 DATA CD-3B ONLY'!$V:$V,$B16,'1.A-P6 DATA CD-3B ONLY'!$Q:$Q,$X$1,'1.A-P6 DATA CD-3B ONLY'!$O:$O,$X$2,'1.A-P6 DATA CD-3B ONLY'!$G:$G,$X$3)+SUMIFS('1.A-P6 DATA CD-3B ONLY'!AH:AH,'1.A-P6 DATA CD-3B ONLY'!$V:$V,$B16,'1.A-P6 DATA CD-3B ONLY'!$Q:$Q,$X$1,'1.A-P6 DATA CD-3B ONLY'!$O:$O,$X$2,'1.A-P6 DATA CD-3B ONLY'!$U:$U,"&lt;&gt;AWD",'1.A-P6 DATA CD-3B ONLY'!$G:$G,$X$4)+SUMIFS('1.A-P6 DATA CD-3B ONLY'!AH:AH,'1.A-P6 DATA CD-3B ONLY'!$V:$V,$B16,'1.A-P6 DATA CD-3B ONLY'!$Q:$Q,$X$1,'1.A-P6 DATA CD-3B ONLY'!$O:$O,$X$2,'1.A-P6 DATA CD-3B ONLY'!$U:$U,"&lt;&gt;AWD",'1.A-P6 DATA CD-3B ONLY'!$G:$G,$X$5)+SUMIFS('1.A-P6 DATA CD-3B ONLY'!AH:AH,'1.A-P6 DATA CD-3B ONLY'!$V:$V,$B16,'1.A-P6 DATA CD-3B ONLY'!$Q:$Q,$X$1,'1.A-P6 DATA CD-3B ONLY'!$O:$O,$X$2,'1.A-P6 DATA CD-3B ONLY'!$U:$U,"&lt;&gt;AWD",'1.A-P6 DATA CD-3B ONLY'!$G:$G,$X$6)</f>
        <v>0</v>
      </c>
      <c r="J16" s="7">
        <f>SUMIFS('1.A-P6 DATA CD-3B ONLY'!AI:AI,'1.A-P6 DATA CD-3B ONLY'!$V:$V,$B16,'1.A-P6 DATA CD-3B ONLY'!$Q:$Q,$X$1,'1.A-P6 DATA CD-3B ONLY'!$O:$O,$X$2,'1.A-P6 DATA CD-3B ONLY'!$G:$G,$X$3)+SUMIFS('1.A-P6 DATA CD-3B ONLY'!AI:AI,'1.A-P6 DATA CD-3B ONLY'!$V:$V,$B16,'1.A-P6 DATA CD-3B ONLY'!$Q:$Q,$X$1,'1.A-P6 DATA CD-3B ONLY'!$O:$O,$X$2,'1.A-P6 DATA CD-3B ONLY'!$U:$U,"&lt;&gt;AWD",'1.A-P6 DATA CD-3B ONLY'!$G:$G,$X$4)+SUMIFS('1.A-P6 DATA CD-3B ONLY'!AI:AI,'1.A-P6 DATA CD-3B ONLY'!$V:$V,$B16,'1.A-P6 DATA CD-3B ONLY'!$Q:$Q,$X$1,'1.A-P6 DATA CD-3B ONLY'!$O:$O,$X$2,'1.A-P6 DATA CD-3B ONLY'!$U:$U,"&lt;&gt;AWD",'1.A-P6 DATA CD-3B ONLY'!$G:$G,$X$5)+SUMIFS('1.A-P6 DATA CD-3B ONLY'!AI:AI,'1.A-P6 DATA CD-3B ONLY'!$V:$V,$B16,'1.A-P6 DATA CD-3B ONLY'!$Q:$Q,$X$1,'1.A-P6 DATA CD-3B ONLY'!$O:$O,$X$2,'1.A-P6 DATA CD-3B ONLY'!$U:$U,"&lt;&gt;AWD",'1.A-P6 DATA CD-3B ONLY'!$G:$G,$X$6)</f>
        <v>0</v>
      </c>
      <c r="K16" s="7">
        <f>SUMIFS('1.A-P6 DATA CD-3B ONLY'!AJ:AJ,'1.A-P6 DATA CD-3B ONLY'!$V:$V,$B16,'1.A-P6 DATA CD-3B ONLY'!$Q:$Q,$X$1,'1.A-P6 DATA CD-3B ONLY'!$O:$O,$X$2,'1.A-P6 DATA CD-3B ONLY'!$G:$G,$X$3)+SUMIFS('1.A-P6 DATA CD-3B ONLY'!AJ:AJ,'1.A-P6 DATA CD-3B ONLY'!$V:$V,$B16,'1.A-P6 DATA CD-3B ONLY'!$Q:$Q,$X$1,'1.A-P6 DATA CD-3B ONLY'!$O:$O,$X$2,'1.A-P6 DATA CD-3B ONLY'!$U:$U,"&lt;&gt;AWD",'1.A-P6 DATA CD-3B ONLY'!$G:$G,$X$4)+SUMIFS('1.A-P6 DATA CD-3B ONLY'!AJ:AJ,'1.A-P6 DATA CD-3B ONLY'!$V:$V,$B16,'1.A-P6 DATA CD-3B ONLY'!$Q:$Q,$X$1,'1.A-P6 DATA CD-3B ONLY'!$O:$O,$X$2,'1.A-P6 DATA CD-3B ONLY'!$U:$U,"&lt;&gt;AWD",'1.A-P6 DATA CD-3B ONLY'!$G:$G,$X$5)+SUMIFS('1.A-P6 DATA CD-3B ONLY'!AJ:AJ,'1.A-P6 DATA CD-3B ONLY'!$V:$V,$B16,'1.A-P6 DATA CD-3B ONLY'!$Q:$Q,$X$1,'1.A-P6 DATA CD-3B ONLY'!$O:$O,$X$2,'1.A-P6 DATA CD-3B ONLY'!$U:$U,"&lt;&gt;AWD",'1.A-P6 DATA CD-3B ONLY'!$G:$G,$X$6)</f>
        <v>0</v>
      </c>
      <c r="L16" s="7">
        <f>SUMIFS('1.A-P6 DATA CD-3B ONLY'!AK:AK,'1.A-P6 DATA CD-3B ONLY'!$V:$V,$B16,'1.A-P6 DATA CD-3B ONLY'!$Q:$Q,$X$1,'1.A-P6 DATA CD-3B ONLY'!$O:$O,$X$2,'1.A-P6 DATA CD-3B ONLY'!$G:$G,$X$3)+SUMIFS('1.A-P6 DATA CD-3B ONLY'!AK:AK,'1.A-P6 DATA CD-3B ONLY'!$V:$V,$B16,'1.A-P6 DATA CD-3B ONLY'!$Q:$Q,$X$1,'1.A-P6 DATA CD-3B ONLY'!$O:$O,$X$2,'1.A-P6 DATA CD-3B ONLY'!$U:$U,"&lt;&gt;AWD",'1.A-P6 DATA CD-3B ONLY'!$G:$G,$X$4)+SUMIFS('1.A-P6 DATA CD-3B ONLY'!AK:AK,'1.A-P6 DATA CD-3B ONLY'!$V:$V,$B16,'1.A-P6 DATA CD-3B ONLY'!$Q:$Q,$X$1,'1.A-P6 DATA CD-3B ONLY'!$O:$O,$X$2,'1.A-P6 DATA CD-3B ONLY'!$U:$U,"&lt;&gt;AWD",'1.A-P6 DATA CD-3B ONLY'!$G:$G,$X$5)+SUMIFS('1.A-P6 DATA CD-3B ONLY'!AK:AK,'1.A-P6 DATA CD-3B ONLY'!$V:$V,$B16,'1.A-P6 DATA CD-3B ONLY'!$Q:$Q,$X$1,'1.A-P6 DATA CD-3B ONLY'!$O:$O,$X$2,'1.A-P6 DATA CD-3B ONLY'!$U:$U,"&lt;&gt;AWD",'1.A-P6 DATA CD-3B ONLY'!$G:$G,$X$6)</f>
        <v>499219.98999999993</v>
      </c>
      <c r="M16" s="7">
        <f>SUMIFS('1.A-P6 DATA CD-3B ONLY'!AL:AL,'1.A-P6 DATA CD-3B ONLY'!$V:$V,$B16,'1.A-P6 DATA CD-3B ONLY'!$Q:$Q,$X$1,'1.A-P6 DATA CD-3B ONLY'!$O:$O,$X$2,'1.A-P6 DATA CD-3B ONLY'!$G:$G,$X$3)+SUMIFS('1.A-P6 DATA CD-3B ONLY'!AL:AL,'1.A-P6 DATA CD-3B ONLY'!$V:$V,$B16,'1.A-P6 DATA CD-3B ONLY'!$Q:$Q,$X$1,'1.A-P6 DATA CD-3B ONLY'!$O:$O,$X$2,'1.A-P6 DATA CD-3B ONLY'!$U:$U,"&lt;&gt;AWD",'1.A-P6 DATA CD-3B ONLY'!$G:$G,$X$4)+SUMIFS('1.A-P6 DATA CD-3B ONLY'!AL:AL,'1.A-P6 DATA CD-3B ONLY'!$V:$V,$B16,'1.A-P6 DATA CD-3B ONLY'!$Q:$Q,$X$1,'1.A-P6 DATA CD-3B ONLY'!$O:$O,$X$2,'1.A-P6 DATA CD-3B ONLY'!$U:$U,"&lt;&gt;AWD",'1.A-P6 DATA CD-3B ONLY'!$G:$G,$X$5)+SUMIFS('1.A-P6 DATA CD-3B ONLY'!AL:AL,'1.A-P6 DATA CD-3B ONLY'!$V:$V,$B16,'1.A-P6 DATA CD-3B ONLY'!$Q:$Q,$X$1,'1.A-P6 DATA CD-3B ONLY'!$O:$O,$X$2,'1.A-P6 DATA CD-3B ONLY'!$U:$U,"&lt;&gt;AWD",'1.A-P6 DATA CD-3B ONLY'!$G:$G,$X$6)</f>
        <v>8763.6200000000008</v>
      </c>
      <c r="N16" s="7">
        <f>SUMIFS('1.A-P6 DATA CD-3B ONLY'!AM:AM,'1.A-P6 DATA CD-3B ONLY'!$V:$V,$B16,'1.A-P6 DATA CD-3B ONLY'!$Q:$Q,$X$1,'1.A-P6 DATA CD-3B ONLY'!$O:$O,$X$2,'1.A-P6 DATA CD-3B ONLY'!$G:$G,$X$3)+SUMIFS('1.A-P6 DATA CD-3B ONLY'!AM:AM,'1.A-P6 DATA CD-3B ONLY'!$V:$V,$B16,'1.A-P6 DATA CD-3B ONLY'!$Q:$Q,$X$1,'1.A-P6 DATA CD-3B ONLY'!$O:$O,$X$2,'1.A-P6 DATA CD-3B ONLY'!$U:$U,"&lt;&gt;AWD",'1.A-P6 DATA CD-3B ONLY'!$G:$G,$X$4)+SUMIFS('1.A-P6 DATA CD-3B ONLY'!AM:AM,'1.A-P6 DATA CD-3B ONLY'!$V:$V,$B16,'1.A-P6 DATA CD-3B ONLY'!$Q:$Q,$X$1,'1.A-P6 DATA CD-3B ONLY'!$O:$O,$X$2,'1.A-P6 DATA CD-3B ONLY'!$U:$U,"&lt;&gt;AWD",'1.A-P6 DATA CD-3B ONLY'!$G:$G,$X$5)+SUMIFS('1.A-P6 DATA CD-3B ONLY'!AM:AM,'1.A-P6 DATA CD-3B ONLY'!$V:$V,$B16,'1.A-P6 DATA CD-3B ONLY'!$Q:$Q,$X$1,'1.A-P6 DATA CD-3B ONLY'!$O:$O,$X$2,'1.A-P6 DATA CD-3B ONLY'!$U:$U,"&lt;&gt;AWD",'1.A-P6 DATA CD-3B ONLY'!$G:$G,$X$6)</f>
        <v>0</v>
      </c>
      <c r="O16" s="7">
        <f>SUMIFS('1.A-P6 DATA CD-3B ONLY'!AN:AN,'1.A-P6 DATA CD-3B ONLY'!$V:$V,$B16,'1.A-P6 DATA CD-3B ONLY'!$Q:$Q,$X$1,'1.A-P6 DATA CD-3B ONLY'!$O:$O,$X$2,'1.A-P6 DATA CD-3B ONLY'!$G:$G,$X$3)+SUMIFS('1.A-P6 DATA CD-3B ONLY'!AN:AN,'1.A-P6 DATA CD-3B ONLY'!$V:$V,$B16,'1.A-P6 DATA CD-3B ONLY'!$Q:$Q,$X$1,'1.A-P6 DATA CD-3B ONLY'!$O:$O,$X$2,'1.A-P6 DATA CD-3B ONLY'!$U:$U,"&lt;&gt;AWD",'1.A-P6 DATA CD-3B ONLY'!$G:$G,$X$4)+SUMIFS('1.A-P6 DATA CD-3B ONLY'!AN:AN,'1.A-P6 DATA CD-3B ONLY'!$V:$V,$B16,'1.A-P6 DATA CD-3B ONLY'!$Q:$Q,$X$1,'1.A-P6 DATA CD-3B ONLY'!$O:$O,$X$2,'1.A-P6 DATA CD-3B ONLY'!$U:$U,"&lt;&gt;AWD",'1.A-P6 DATA CD-3B ONLY'!$G:$G,$X$5)+SUMIFS('1.A-P6 DATA CD-3B ONLY'!AN:AN,'1.A-P6 DATA CD-3B ONLY'!$V:$V,$B16,'1.A-P6 DATA CD-3B ONLY'!$Q:$Q,$X$1,'1.A-P6 DATA CD-3B ONLY'!$O:$O,$X$2,'1.A-P6 DATA CD-3B ONLY'!$U:$U,"&lt;&gt;AWD",'1.A-P6 DATA CD-3B ONLY'!$G:$G,$X$6)</f>
        <v>0</v>
      </c>
      <c r="P16" s="7">
        <f>SUMIFS('1.A-P6 DATA CD-3B ONLY'!AO:AO,'1.A-P6 DATA CD-3B ONLY'!$V:$V,$B16,'1.A-P6 DATA CD-3B ONLY'!$Q:$Q,$X$1,'1.A-P6 DATA CD-3B ONLY'!$O:$O,$X$2,'1.A-P6 DATA CD-3B ONLY'!$G:$G,$X$3)+SUMIFS('1.A-P6 DATA CD-3B ONLY'!AO:AO,'1.A-P6 DATA CD-3B ONLY'!$V:$V,$B16,'1.A-P6 DATA CD-3B ONLY'!$Q:$Q,$X$1,'1.A-P6 DATA CD-3B ONLY'!$O:$O,$X$2,'1.A-P6 DATA CD-3B ONLY'!$U:$U,"&lt;&gt;AWD",'1.A-P6 DATA CD-3B ONLY'!$G:$G,$X$4)+SUMIFS('1.A-P6 DATA CD-3B ONLY'!AO:AO,'1.A-P6 DATA CD-3B ONLY'!$V:$V,$B16,'1.A-P6 DATA CD-3B ONLY'!$Q:$Q,$X$1,'1.A-P6 DATA CD-3B ONLY'!$O:$O,$X$2,'1.A-P6 DATA CD-3B ONLY'!$U:$U,"&lt;&gt;AWD",'1.A-P6 DATA CD-3B ONLY'!$G:$G,$X$5)+SUMIFS('1.A-P6 DATA CD-3B ONLY'!AO:AO,'1.A-P6 DATA CD-3B ONLY'!$V:$V,$B16,'1.A-P6 DATA CD-3B ONLY'!$Q:$Q,$X$1,'1.A-P6 DATA CD-3B ONLY'!$O:$O,$X$2,'1.A-P6 DATA CD-3B ONLY'!$U:$U,"&lt;&gt;AWD",'1.A-P6 DATA CD-3B ONLY'!$G:$G,$X$6)</f>
        <v>0</v>
      </c>
      <c r="Q16" s="7">
        <f>SUMIFS('1.A-P6 DATA CD-3B ONLY'!AP:AP,'1.A-P6 DATA CD-3B ONLY'!$V:$V,$B16,'1.A-P6 DATA CD-3B ONLY'!$Q:$Q,$X$1,'1.A-P6 DATA CD-3B ONLY'!$O:$O,$X$2,'1.A-P6 DATA CD-3B ONLY'!$G:$G,$X$3)+SUMIFS('1.A-P6 DATA CD-3B ONLY'!AP:AP,'1.A-P6 DATA CD-3B ONLY'!$V:$V,$B16,'1.A-P6 DATA CD-3B ONLY'!$Q:$Q,$X$1,'1.A-P6 DATA CD-3B ONLY'!$O:$O,$X$2,'1.A-P6 DATA CD-3B ONLY'!$U:$U,"&lt;&gt;AWD",'1.A-P6 DATA CD-3B ONLY'!$G:$G,$X$4)+SUMIFS('1.A-P6 DATA CD-3B ONLY'!AP:AP,'1.A-P6 DATA CD-3B ONLY'!$V:$V,$B16,'1.A-P6 DATA CD-3B ONLY'!$Q:$Q,$X$1,'1.A-P6 DATA CD-3B ONLY'!$O:$O,$X$2,'1.A-P6 DATA CD-3B ONLY'!$U:$U,"&lt;&gt;AWD",'1.A-P6 DATA CD-3B ONLY'!$G:$G,$X$5)+SUMIFS('1.A-P6 DATA CD-3B ONLY'!AP:AP,'1.A-P6 DATA CD-3B ONLY'!$V:$V,$B16,'1.A-P6 DATA CD-3B ONLY'!$Q:$Q,$X$1,'1.A-P6 DATA CD-3B ONLY'!$O:$O,$X$2,'1.A-P6 DATA CD-3B ONLY'!$U:$U,"&lt;&gt;AWD",'1.A-P6 DATA CD-3B ONLY'!$G:$G,$X$6)</f>
        <v>0</v>
      </c>
      <c r="R16" s="7">
        <f>SUMIFS('1.A-P6 DATA CD-3B ONLY'!AQ:AQ,'1.A-P6 DATA CD-3B ONLY'!$V:$V,$B16,'1.A-P6 DATA CD-3B ONLY'!$Q:$Q,$X$1,'1.A-P6 DATA CD-3B ONLY'!$O:$O,$X$2,'1.A-P6 DATA CD-3B ONLY'!$G:$G,$X$3)+SUMIFS('1.A-P6 DATA CD-3B ONLY'!AQ:AQ,'1.A-P6 DATA CD-3B ONLY'!$V:$V,$B16,'1.A-P6 DATA CD-3B ONLY'!$Q:$Q,$X$1,'1.A-P6 DATA CD-3B ONLY'!$O:$O,$X$2,'1.A-P6 DATA CD-3B ONLY'!$U:$U,"&lt;&gt;AWD",'1.A-P6 DATA CD-3B ONLY'!$G:$G,$X$4)+SUMIFS('1.A-P6 DATA CD-3B ONLY'!AQ:AQ,'1.A-P6 DATA CD-3B ONLY'!$V:$V,$B16,'1.A-P6 DATA CD-3B ONLY'!$Q:$Q,$X$1,'1.A-P6 DATA CD-3B ONLY'!$O:$O,$X$2,'1.A-P6 DATA CD-3B ONLY'!$U:$U,"&lt;&gt;AWD",'1.A-P6 DATA CD-3B ONLY'!$G:$G,$X$5)+SUMIFS('1.A-P6 DATA CD-3B ONLY'!AQ:AQ,'1.A-P6 DATA CD-3B ONLY'!$V:$V,$B16,'1.A-P6 DATA CD-3B ONLY'!$Q:$Q,$X$1,'1.A-P6 DATA CD-3B ONLY'!$O:$O,$X$2,'1.A-P6 DATA CD-3B ONLY'!$U:$U,"&lt;&gt;AWD",'1.A-P6 DATA CD-3B ONLY'!$G:$G,$X$6)</f>
        <v>0</v>
      </c>
      <c r="S16" s="7">
        <f>SUMIFS('1.A-P6 DATA CD-3B ONLY'!AR:AR,'1.A-P6 DATA CD-3B ONLY'!$V:$V,$B16,'1.A-P6 DATA CD-3B ONLY'!$Q:$Q,$X$1,'1.A-P6 DATA CD-3B ONLY'!$O:$O,$X$2,'1.A-P6 DATA CD-3B ONLY'!$G:$G,$X$3)+SUMIFS('1.A-P6 DATA CD-3B ONLY'!AR:AR,'1.A-P6 DATA CD-3B ONLY'!$V:$V,$B16,'1.A-P6 DATA CD-3B ONLY'!$Q:$Q,$X$1,'1.A-P6 DATA CD-3B ONLY'!$O:$O,$X$2,'1.A-P6 DATA CD-3B ONLY'!$U:$U,"&lt;&gt;AWD",'1.A-P6 DATA CD-3B ONLY'!$G:$G,$X$4)+SUMIFS('1.A-P6 DATA CD-3B ONLY'!AR:AR,'1.A-P6 DATA CD-3B ONLY'!$V:$V,$B16,'1.A-P6 DATA CD-3B ONLY'!$Q:$Q,$X$1,'1.A-P6 DATA CD-3B ONLY'!$O:$O,$X$2,'1.A-P6 DATA CD-3B ONLY'!$U:$U,"&lt;&gt;AWD",'1.A-P6 DATA CD-3B ONLY'!$G:$G,$X$5)+SUMIFS('1.A-P6 DATA CD-3B ONLY'!AR:AR,'1.A-P6 DATA CD-3B ONLY'!$V:$V,$B16,'1.A-P6 DATA CD-3B ONLY'!$Q:$Q,$X$1,'1.A-P6 DATA CD-3B ONLY'!$O:$O,$X$2,'1.A-P6 DATA CD-3B ONLY'!$U:$U,"&lt;&gt;AWD",'1.A-P6 DATA CD-3B ONLY'!$G:$G,$X$6)</f>
        <v>0</v>
      </c>
      <c r="T16" s="7">
        <f>SUMIFS('1.A-P6 DATA CD-3B ONLY'!AS:AS,'1.A-P6 DATA CD-3B ONLY'!$V:$V,$B16,'1.A-P6 DATA CD-3B ONLY'!$Q:$Q,$X$1,'1.A-P6 DATA CD-3B ONLY'!$O:$O,$X$2,'1.A-P6 DATA CD-3B ONLY'!$G:$G,$X$3)+SUMIFS('1.A-P6 DATA CD-3B ONLY'!AS:AS,'1.A-P6 DATA CD-3B ONLY'!$V:$V,$B16,'1.A-P6 DATA CD-3B ONLY'!$Q:$Q,$X$1,'1.A-P6 DATA CD-3B ONLY'!$O:$O,$X$2,'1.A-P6 DATA CD-3B ONLY'!$U:$U,"&lt;&gt;AWD",'1.A-P6 DATA CD-3B ONLY'!$G:$G,$X$4)+SUMIFS('1.A-P6 DATA CD-3B ONLY'!AS:AS,'1.A-P6 DATA CD-3B ONLY'!$V:$V,$B16,'1.A-P6 DATA CD-3B ONLY'!$Q:$Q,$X$1,'1.A-P6 DATA CD-3B ONLY'!$O:$O,$X$2,'1.A-P6 DATA CD-3B ONLY'!$U:$U,"&lt;&gt;AWD",'1.A-P6 DATA CD-3B ONLY'!$G:$G,$X$5)+SUMIFS('1.A-P6 DATA CD-3B ONLY'!AS:AS,'1.A-P6 DATA CD-3B ONLY'!$V:$V,$B16,'1.A-P6 DATA CD-3B ONLY'!$Q:$Q,$X$1,'1.A-P6 DATA CD-3B ONLY'!$O:$O,$X$2,'1.A-P6 DATA CD-3B ONLY'!$U:$U,"&lt;&gt;AWD",'1.A-P6 DATA CD-3B ONLY'!$G:$G,$X$6)</f>
        <v>0</v>
      </c>
    </row>
    <row r="17" spans="2:20" x14ac:dyDescent="0.25">
      <c r="B17" s="39" t="s">
        <v>215</v>
      </c>
      <c r="C17" s="7">
        <f t="shared" si="2"/>
        <v>132645.97999999998</v>
      </c>
      <c r="D17" s="7">
        <f>SUMIFS('1.A-P6 DATA CD-3B ONLY'!AC:AC,'1.A-P6 DATA CD-3B ONLY'!$V:$V,$B17,'1.A-P6 DATA CD-3B ONLY'!$Q:$Q,$X$1,'1.A-P6 DATA CD-3B ONLY'!$O:$O,$X$2,'1.A-P6 DATA CD-3B ONLY'!$G:$G,$X$3)+SUMIFS('1.A-P6 DATA CD-3B ONLY'!AC:AC,'1.A-P6 DATA CD-3B ONLY'!$V:$V,$B17,'1.A-P6 DATA CD-3B ONLY'!$Q:$Q,$X$1,'1.A-P6 DATA CD-3B ONLY'!$O:$O,$X$2,'1.A-P6 DATA CD-3B ONLY'!$U:$U,"&lt;&gt;AWD",'1.A-P6 DATA CD-3B ONLY'!$G:$G,$X$4)+SUMIFS('1.A-P6 DATA CD-3B ONLY'!AC:AC,'1.A-P6 DATA CD-3B ONLY'!$V:$V,$B17,'1.A-P6 DATA CD-3B ONLY'!$Q:$Q,$X$1,'1.A-P6 DATA CD-3B ONLY'!$O:$O,$X$2,'1.A-P6 DATA CD-3B ONLY'!$U:$U,"&lt;&gt;AWD",'1.A-P6 DATA CD-3B ONLY'!$G:$G,$X$5)+SUMIFS('1.A-P6 DATA CD-3B ONLY'!AC:AC,'1.A-P6 DATA CD-3B ONLY'!$V:$V,$B17,'1.A-P6 DATA CD-3B ONLY'!$Q:$Q,$X$1,'1.A-P6 DATA CD-3B ONLY'!$O:$O,$X$2,'1.A-P6 DATA CD-3B ONLY'!$U:$U,"&lt;&gt;AWD",'1.A-P6 DATA CD-3B ONLY'!$G:$G,$X$6)</f>
        <v>0</v>
      </c>
      <c r="E17" s="7">
        <f>SUMIFS('1.A-P6 DATA CD-3B ONLY'!AD:AD,'1.A-P6 DATA CD-3B ONLY'!$V:$V,$B17,'1.A-P6 DATA CD-3B ONLY'!$Q:$Q,$X$1,'1.A-P6 DATA CD-3B ONLY'!$O:$O,$X$2,'1.A-P6 DATA CD-3B ONLY'!$G:$G,$X$3)+SUMIFS('1.A-P6 DATA CD-3B ONLY'!AD:AD,'1.A-P6 DATA CD-3B ONLY'!$V:$V,$B17,'1.A-P6 DATA CD-3B ONLY'!$Q:$Q,$X$1,'1.A-P6 DATA CD-3B ONLY'!$O:$O,$X$2,'1.A-P6 DATA CD-3B ONLY'!$U:$U,"&lt;&gt;AWD",'1.A-P6 DATA CD-3B ONLY'!$G:$G,$X$4)+SUMIFS('1.A-P6 DATA CD-3B ONLY'!AD:AD,'1.A-P6 DATA CD-3B ONLY'!$V:$V,$B17,'1.A-P6 DATA CD-3B ONLY'!$Q:$Q,$X$1,'1.A-P6 DATA CD-3B ONLY'!$O:$O,$X$2,'1.A-P6 DATA CD-3B ONLY'!$U:$U,"&lt;&gt;AWD",'1.A-P6 DATA CD-3B ONLY'!$G:$G,$X$5)+SUMIFS('1.A-P6 DATA CD-3B ONLY'!AD:AD,'1.A-P6 DATA CD-3B ONLY'!$V:$V,$B17,'1.A-P6 DATA CD-3B ONLY'!$Q:$Q,$X$1,'1.A-P6 DATA CD-3B ONLY'!$O:$O,$X$2,'1.A-P6 DATA CD-3B ONLY'!$U:$U,"&lt;&gt;AWD",'1.A-P6 DATA CD-3B ONLY'!$G:$G,$X$6)</f>
        <v>0</v>
      </c>
      <c r="F17" s="7">
        <f>SUMIFS('1.A-P6 DATA CD-3B ONLY'!AE:AE,'1.A-P6 DATA CD-3B ONLY'!$V:$V,$B17,'1.A-P6 DATA CD-3B ONLY'!$Q:$Q,$X$1,'1.A-P6 DATA CD-3B ONLY'!$O:$O,$X$2,'1.A-P6 DATA CD-3B ONLY'!$G:$G,$X$3)+SUMIFS('1.A-P6 DATA CD-3B ONLY'!AE:AE,'1.A-P6 DATA CD-3B ONLY'!$V:$V,$B17,'1.A-P6 DATA CD-3B ONLY'!$Q:$Q,$X$1,'1.A-P6 DATA CD-3B ONLY'!$O:$O,$X$2,'1.A-P6 DATA CD-3B ONLY'!$U:$U,"&lt;&gt;AWD",'1.A-P6 DATA CD-3B ONLY'!$G:$G,$X$4)+SUMIFS('1.A-P6 DATA CD-3B ONLY'!AE:AE,'1.A-P6 DATA CD-3B ONLY'!$V:$V,$B17,'1.A-P6 DATA CD-3B ONLY'!$Q:$Q,$X$1,'1.A-P6 DATA CD-3B ONLY'!$O:$O,$X$2,'1.A-P6 DATA CD-3B ONLY'!$U:$U,"&lt;&gt;AWD",'1.A-P6 DATA CD-3B ONLY'!$G:$G,$X$5)+SUMIFS('1.A-P6 DATA CD-3B ONLY'!AE:AE,'1.A-P6 DATA CD-3B ONLY'!$V:$V,$B17,'1.A-P6 DATA CD-3B ONLY'!$Q:$Q,$X$1,'1.A-P6 DATA CD-3B ONLY'!$O:$O,$X$2,'1.A-P6 DATA CD-3B ONLY'!$U:$U,"&lt;&gt;AWD",'1.A-P6 DATA CD-3B ONLY'!$G:$G,$X$6)</f>
        <v>0</v>
      </c>
      <c r="G17" s="7">
        <f>SUMIFS('1.A-P6 DATA CD-3B ONLY'!AF:AF,'1.A-P6 DATA CD-3B ONLY'!$V:$V,$B17,'1.A-P6 DATA CD-3B ONLY'!$Q:$Q,$X$1,'1.A-P6 DATA CD-3B ONLY'!$O:$O,$X$2,'1.A-P6 DATA CD-3B ONLY'!$G:$G,$X$3)+SUMIFS('1.A-P6 DATA CD-3B ONLY'!AF:AF,'1.A-P6 DATA CD-3B ONLY'!$V:$V,$B17,'1.A-P6 DATA CD-3B ONLY'!$Q:$Q,$X$1,'1.A-P6 DATA CD-3B ONLY'!$O:$O,$X$2,'1.A-P6 DATA CD-3B ONLY'!$U:$U,"&lt;&gt;AWD",'1.A-P6 DATA CD-3B ONLY'!$G:$G,$X$4)+SUMIFS('1.A-P6 DATA CD-3B ONLY'!AF:AF,'1.A-P6 DATA CD-3B ONLY'!$V:$V,$B17,'1.A-P6 DATA CD-3B ONLY'!$Q:$Q,$X$1,'1.A-P6 DATA CD-3B ONLY'!$O:$O,$X$2,'1.A-P6 DATA CD-3B ONLY'!$U:$U,"&lt;&gt;AWD",'1.A-P6 DATA CD-3B ONLY'!$G:$G,$X$5)+SUMIFS('1.A-P6 DATA CD-3B ONLY'!AF:AF,'1.A-P6 DATA CD-3B ONLY'!$V:$V,$B17,'1.A-P6 DATA CD-3B ONLY'!$Q:$Q,$X$1,'1.A-P6 DATA CD-3B ONLY'!$O:$O,$X$2,'1.A-P6 DATA CD-3B ONLY'!$U:$U,"&lt;&gt;AWD",'1.A-P6 DATA CD-3B ONLY'!$G:$G,$X$6)</f>
        <v>0</v>
      </c>
      <c r="H17" s="7">
        <f>SUMIFS('1.A-P6 DATA CD-3B ONLY'!AG:AG,'1.A-P6 DATA CD-3B ONLY'!$V:$V,$B17,'1.A-P6 DATA CD-3B ONLY'!$Q:$Q,$X$1,'1.A-P6 DATA CD-3B ONLY'!$O:$O,$X$2,'1.A-P6 DATA CD-3B ONLY'!$G:$G,$X$3)+SUMIFS('1.A-P6 DATA CD-3B ONLY'!AG:AG,'1.A-P6 DATA CD-3B ONLY'!$V:$V,$B17,'1.A-P6 DATA CD-3B ONLY'!$Q:$Q,$X$1,'1.A-P6 DATA CD-3B ONLY'!$O:$O,$X$2,'1.A-P6 DATA CD-3B ONLY'!$U:$U,"&lt;&gt;AWD",'1.A-P6 DATA CD-3B ONLY'!$G:$G,$X$4)+SUMIFS('1.A-P6 DATA CD-3B ONLY'!AG:AG,'1.A-P6 DATA CD-3B ONLY'!$V:$V,$B17,'1.A-P6 DATA CD-3B ONLY'!$Q:$Q,$X$1,'1.A-P6 DATA CD-3B ONLY'!$O:$O,$X$2,'1.A-P6 DATA CD-3B ONLY'!$U:$U,"&lt;&gt;AWD",'1.A-P6 DATA CD-3B ONLY'!$G:$G,$X$5)+SUMIFS('1.A-P6 DATA CD-3B ONLY'!AG:AG,'1.A-P6 DATA CD-3B ONLY'!$V:$V,$B17,'1.A-P6 DATA CD-3B ONLY'!$Q:$Q,$X$1,'1.A-P6 DATA CD-3B ONLY'!$O:$O,$X$2,'1.A-P6 DATA CD-3B ONLY'!$U:$U,"&lt;&gt;AWD",'1.A-P6 DATA CD-3B ONLY'!$G:$G,$X$6)</f>
        <v>0</v>
      </c>
      <c r="I17" s="7">
        <f>SUMIFS('1.A-P6 DATA CD-3B ONLY'!AH:AH,'1.A-P6 DATA CD-3B ONLY'!$V:$V,$B17,'1.A-P6 DATA CD-3B ONLY'!$Q:$Q,$X$1,'1.A-P6 DATA CD-3B ONLY'!$O:$O,$X$2,'1.A-P6 DATA CD-3B ONLY'!$G:$G,$X$3)+SUMIFS('1.A-P6 DATA CD-3B ONLY'!AH:AH,'1.A-P6 DATA CD-3B ONLY'!$V:$V,$B17,'1.A-P6 DATA CD-3B ONLY'!$Q:$Q,$X$1,'1.A-P6 DATA CD-3B ONLY'!$O:$O,$X$2,'1.A-P6 DATA CD-3B ONLY'!$U:$U,"&lt;&gt;AWD",'1.A-P6 DATA CD-3B ONLY'!$G:$G,$X$4)+SUMIFS('1.A-P6 DATA CD-3B ONLY'!AH:AH,'1.A-P6 DATA CD-3B ONLY'!$V:$V,$B17,'1.A-P6 DATA CD-3B ONLY'!$Q:$Q,$X$1,'1.A-P6 DATA CD-3B ONLY'!$O:$O,$X$2,'1.A-P6 DATA CD-3B ONLY'!$U:$U,"&lt;&gt;AWD",'1.A-P6 DATA CD-3B ONLY'!$G:$G,$X$5)+SUMIFS('1.A-P6 DATA CD-3B ONLY'!AH:AH,'1.A-P6 DATA CD-3B ONLY'!$V:$V,$B17,'1.A-P6 DATA CD-3B ONLY'!$Q:$Q,$X$1,'1.A-P6 DATA CD-3B ONLY'!$O:$O,$X$2,'1.A-P6 DATA CD-3B ONLY'!$U:$U,"&lt;&gt;AWD",'1.A-P6 DATA CD-3B ONLY'!$G:$G,$X$6)</f>
        <v>0</v>
      </c>
      <c r="J17" s="7">
        <f>SUMIFS('1.A-P6 DATA CD-3B ONLY'!AI:AI,'1.A-P6 DATA CD-3B ONLY'!$V:$V,$B17,'1.A-P6 DATA CD-3B ONLY'!$Q:$Q,$X$1,'1.A-P6 DATA CD-3B ONLY'!$O:$O,$X$2,'1.A-P6 DATA CD-3B ONLY'!$G:$G,$X$3)+SUMIFS('1.A-P6 DATA CD-3B ONLY'!AI:AI,'1.A-P6 DATA CD-3B ONLY'!$V:$V,$B17,'1.A-P6 DATA CD-3B ONLY'!$Q:$Q,$X$1,'1.A-P6 DATA CD-3B ONLY'!$O:$O,$X$2,'1.A-P6 DATA CD-3B ONLY'!$U:$U,"&lt;&gt;AWD",'1.A-P6 DATA CD-3B ONLY'!$G:$G,$X$4)+SUMIFS('1.A-P6 DATA CD-3B ONLY'!AI:AI,'1.A-P6 DATA CD-3B ONLY'!$V:$V,$B17,'1.A-P6 DATA CD-3B ONLY'!$Q:$Q,$X$1,'1.A-P6 DATA CD-3B ONLY'!$O:$O,$X$2,'1.A-P6 DATA CD-3B ONLY'!$U:$U,"&lt;&gt;AWD",'1.A-P6 DATA CD-3B ONLY'!$G:$G,$X$5)+SUMIFS('1.A-P6 DATA CD-3B ONLY'!AI:AI,'1.A-P6 DATA CD-3B ONLY'!$V:$V,$B17,'1.A-P6 DATA CD-3B ONLY'!$Q:$Q,$X$1,'1.A-P6 DATA CD-3B ONLY'!$O:$O,$X$2,'1.A-P6 DATA CD-3B ONLY'!$U:$U,"&lt;&gt;AWD",'1.A-P6 DATA CD-3B ONLY'!$G:$G,$X$6)</f>
        <v>106928.9</v>
      </c>
      <c r="K17" s="7">
        <f>SUMIFS('1.A-P6 DATA CD-3B ONLY'!AJ:AJ,'1.A-P6 DATA CD-3B ONLY'!$V:$V,$B17,'1.A-P6 DATA CD-3B ONLY'!$Q:$Q,$X$1,'1.A-P6 DATA CD-3B ONLY'!$O:$O,$X$2,'1.A-P6 DATA CD-3B ONLY'!$G:$G,$X$3)+SUMIFS('1.A-P6 DATA CD-3B ONLY'!AJ:AJ,'1.A-P6 DATA CD-3B ONLY'!$V:$V,$B17,'1.A-P6 DATA CD-3B ONLY'!$Q:$Q,$X$1,'1.A-P6 DATA CD-3B ONLY'!$O:$O,$X$2,'1.A-P6 DATA CD-3B ONLY'!$U:$U,"&lt;&gt;AWD",'1.A-P6 DATA CD-3B ONLY'!$G:$G,$X$4)+SUMIFS('1.A-P6 DATA CD-3B ONLY'!AJ:AJ,'1.A-P6 DATA CD-3B ONLY'!$V:$V,$B17,'1.A-P6 DATA CD-3B ONLY'!$Q:$Q,$X$1,'1.A-P6 DATA CD-3B ONLY'!$O:$O,$X$2,'1.A-P6 DATA CD-3B ONLY'!$U:$U,"&lt;&gt;AWD",'1.A-P6 DATA CD-3B ONLY'!$G:$G,$X$5)+SUMIFS('1.A-P6 DATA CD-3B ONLY'!AJ:AJ,'1.A-P6 DATA CD-3B ONLY'!$V:$V,$B17,'1.A-P6 DATA CD-3B ONLY'!$Q:$Q,$X$1,'1.A-P6 DATA CD-3B ONLY'!$O:$O,$X$2,'1.A-P6 DATA CD-3B ONLY'!$U:$U,"&lt;&gt;AWD",'1.A-P6 DATA CD-3B ONLY'!$G:$G,$X$6)</f>
        <v>25717.08</v>
      </c>
      <c r="L17" s="7">
        <f>SUMIFS('1.A-P6 DATA CD-3B ONLY'!AK:AK,'1.A-P6 DATA CD-3B ONLY'!$V:$V,$B17,'1.A-P6 DATA CD-3B ONLY'!$Q:$Q,$X$1,'1.A-P6 DATA CD-3B ONLY'!$O:$O,$X$2,'1.A-P6 DATA CD-3B ONLY'!$G:$G,$X$3)+SUMIFS('1.A-P6 DATA CD-3B ONLY'!AK:AK,'1.A-P6 DATA CD-3B ONLY'!$V:$V,$B17,'1.A-P6 DATA CD-3B ONLY'!$Q:$Q,$X$1,'1.A-P6 DATA CD-3B ONLY'!$O:$O,$X$2,'1.A-P6 DATA CD-3B ONLY'!$U:$U,"&lt;&gt;AWD",'1.A-P6 DATA CD-3B ONLY'!$G:$G,$X$4)+SUMIFS('1.A-P6 DATA CD-3B ONLY'!AK:AK,'1.A-P6 DATA CD-3B ONLY'!$V:$V,$B17,'1.A-P6 DATA CD-3B ONLY'!$Q:$Q,$X$1,'1.A-P6 DATA CD-3B ONLY'!$O:$O,$X$2,'1.A-P6 DATA CD-3B ONLY'!$U:$U,"&lt;&gt;AWD",'1.A-P6 DATA CD-3B ONLY'!$G:$G,$X$5)+SUMIFS('1.A-P6 DATA CD-3B ONLY'!AK:AK,'1.A-P6 DATA CD-3B ONLY'!$V:$V,$B17,'1.A-P6 DATA CD-3B ONLY'!$Q:$Q,$X$1,'1.A-P6 DATA CD-3B ONLY'!$O:$O,$X$2,'1.A-P6 DATA CD-3B ONLY'!$U:$U,"&lt;&gt;AWD",'1.A-P6 DATA CD-3B ONLY'!$G:$G,$X$6)</f>
        <v>0</v>
      </c>
      <c r="M17" s="7">
        <f>SUMIFS('1.A-P6 DATA CD-3B ONLY'!AL:AL,'1.A-P6 DATA CD-3B ONLY'!$V:$V,$B17,'1.A-P6 DATA CD-3B ONLY'!$Q:$Q,$X$1,'1.A-P6 DATA CD-3B ONLY'!$O:$O,$X$2,'1.A-P6 DATA CD-3B ONLY'!$G:$G,$X$3)+SUMIFS('1.A-P6 DATA CD-3B ONLY'!AL:AL,'1.A-P6 DATA CD-3B ONLY'!$V:$V,$B17,'1.A-P6 DATA CD-3B ONLY'!$Q:$Q,$X$1,'1.A-P6 DATA CD-3B ONLY'!$O:$O,$X$2,'1.A-P6 DATA CD-3B ONLY'!$U:$U,"&lt;&gt;AWD",'1.A-P6 DATA CD-3B ONLY'!$G:$G,$X$4)+SUMIFS('1.A-P6 DATA CD-3B ONLY'!AL:AL,'1.A-P6 DATA CD-3B ONLY'!$V:$V,$B17,'1.A-P6 DATA CD-3B ONLY'!$Q:$Q,$X$1,'1.A-P6 DATA CD-3B ONLY'!$O:$O,$X$2,'1.A-P6 DATA CD-3B ONLY'!$U:$U,"&lt;&gt;AWD",'1.A-P6 DATA CD-3B ONLY'!$G:$G,$X$5)+SUMIFS('1.A-P6 DATA CD-3B ONLY'!AL:AL,'1.A-P6 DATA CD-3B ONLY'!$V:$V,$B17,'1.A-P6 DATA CD-3B ONLY'!$Q:$Q,$X$1,'1.A-P6 DATA CD-3B ONLY'!$O:$O,$X$2,'1.A-P6 DATA CD-3B ONLY'!$U:$U,"&lt;&gt;AWD",'1.A-P6 DATA CD-3B ONLY'!$G:$G,$X$6)</f>
        <v>0</v>
      </c>
      <c r="N17" s="7">
        <f>SUMIFS('1.A-P6 DATA CD-3B ONLY'!AM:AM,'1.A-P6 DATA CD-3B ONLY'!$V:$V,$B17,'1.A-P6 DATA CD-3B ONLY'!$Q:$Q,$X$1,'1.A-P6 DATA CD-3B ONLY'!$O:$O,$X$2,'1.A-P6 DATA CD-3B ONLY'!$G:$G,$X$3)+SUMIFS('1.A-P6 DATA CD-3B ONLY'!AM:AM,'1.A-P6 DATA CD-3B ONLY'!$V:$V,$B17,'1.A-P6 DATA CD-3B ONLY'!$Q:$Q,$X$1,'1.A-P6 DATA CD-3B ONLY'!$O:$O,$X$2,'1.A-P6 DATA CD-3B ONLY'!$U:$U,"&lt;&gt;AWD",'1.A-P6 DATA CD-3B ONLY'!$G:$G,$X$4)+SUMIFS('1.A-P6 DATA CD-3B ONLY'!AM:AM,'1.A-P6 DATA CD-3B ONLY'!$V:$V,$B17,'1.A-P6 DATA CD-3B ONLY'!$Q:$Q,$X$1,'1.A-P6 DATA CD-3B ONLY'!$O:$O,$X$2,'1.A-P6 DATA CD-3B ONLY'!$U:$U,"&lt;&gt;AWD",'1.A-P6 DATA CD-3B ONLY'!$G:$G,$X$5)+SUMIFS('1.A-P6 DATA CD-3B ONLY'!AM:AM,'1.A-P6 DATA CD-3B ONLY'!$V:$V,$B17,'1.A-P6 DATA CD-3B ONLY'!$Q:$Q,$X$1,'1.A-P6 DATA CD-3B ONLY'!$O:$O,$X$2,'1.A-P6 DATA CD-3B ONLY'!$U:$U,"&lt;&gt;AWD",'1.A-P6 DATA CD-3B ONLY'!$G:$G,$X$6)</f>
        <v>0</v>
      </c>
      <c r="O17" s="7">
        <f>SUMIFS('1.A-P6 DATA CD-3B ONLY'!AN:AN,'1.A-P6 DATA CD-3B ONLY'!$V:$V,$B17,'1.A-P6 DATA CD-3B ONLY'!$Q:$Q,$X$1,'1.A-P6 DATA CD-3B ONLY'!$O:$O,$X$2,'1.A-P6 DATA CD-3B ONLY'!$G:$G,$X$3)+SUMIFS('1.A-P6 DATA CD-3B ONLY'!AN:AN,'1.A-P6 DATA CD-3B ONLY'!$V:$V,$B17,'1.A-P6 DATA CD-3B ONLY'!$Q:$Q,$X$1,'1.A-P6 DATA CD-3B ONLY'!$O:$O,$X$2,'1.A-P6 DATA CD-3B ONLY'!$U:$U,"&lt;&gt;AWD",'1.A-P6 DATA CD-3B ONLY'!$G:$G,$X$4)+SUMIFS('1.A-P6 DATA CD-3B ONLY'!AN:AN,'1.A-P6 DATA CD-3B ONLY'!$V:$V,$B17,'1.A-P6 DATA CD-3B ONLY'!$Q:$Q,$X$1,'1.A-P6 DATA CD-3B ONLY'!$O:$O,$X$2,'1.A-P6 DATA CD-3B ONLY'!$U:$U,"&lt;&gt;AWD",'1.A-P6 DATA CD-3B ONLY'!$G:$G,$X$5)+SUMIFS('1.A-P6 DATA CD-3B ONLY'!AN:AN,'1.A-P6 DATA CD-3B ONLY'!$V:$V,$B17,'1.A-P6 DATA CD-3B ONLY'!$Q:$Q,$X$1,'1.A-P6 DATA CD-3B ONLY'!$O:$O,$X$2,'1.A-P6 DATA CD-3B ONLY'!$U:$U,"&lt;&gt;AWD",'1.A-P6 DATA CD-3B ONLY'!$G:$G,$X$6)</f>
        <v>0</v>
      </c>
      <c r="P17" s="7">
        <f>SUMIFS('1.A-P6 DATA CD-3B ONLY'!AO:AO,'1.A-P6 DATA CD-3B ONLY'!$V:$V,$B17,'1.A-P6 DATA CD-3B ONLY'!$Q:$Q,$X$1,'1.A-P6 DATA CD-3B ONLY'!$O:$O,$X$2,'1.A-P6 DATA CD-3B ONLY'!$G:$G,$X$3)+SUMIFS('1.A-P6 DATA CD-3B ONLY'!AO:AO,'1.A-P6 DATA CD-3B ONLY'!$V:$V,$B17,'1.A-P6 DATA CD-3B ONLY'!$Q:$Q,$X$1,'1.A-P6 DATA CD-3B ONLY'!$O:$O,$X$2,'1.A-P6 DATA CD-3B ONLY'!$U:$U,"&lt;&gt;AWD",'1.A-P6 DATA CD-3B ONLY'!$G:$G,$X$4)+SUMIFS('1.A-P6 DATA CD-3B ONLY'!AO:AO,'1.A-P6 DATA CD-3B ONLY'!$V:$V,$B17,'1.A-P6 DATA CD-3B ONLY'!$Q:$Q,$X$1,'1.A-P6 DATA CD-3B ONLY'!$O:$O,$X$2,'1.A-P6 DATA CD-3B ONLY'!$U:$U,"&lt;&gt;AWD",'1.A-P6 DATA CD-3B ONLY'!$G:$G,$X$5)+SUMIFS('1.A-P6 DATA CD-3B ONLY'!AO:AO,'1.A-P6 DATA CD-3B ONLY'!$V:$V,$B17,'1.A-P6 DATA CD-3B ONLY'!$Q:$Q,$X$1,'1.A-P6 DATA CD-3B ONLY'!$O:$O,$X$2,'1.A-P6 DATA CD-3B ONLY'!$U:$U,"&lt;&gt;AWD",'1.A-P6 DATA CD-3B ONLY'!$G:$G,$X$6)</f>
        <v>0</v>
      </c>
      <c r="Q17" s="7">
        <f>SUMIFS('1.A-P6 DATA CD-3B ONLY'!AP:AP,'1.A-P6 DATA CD-3B ONLY'!$V:$V,$B17,'1.A-P6 DATA CD-3B ONLY'!$Q:$Q,$X$1,'1.A-P6 DATA CD-3B ONLY'!$O:$O,$X$2,'1.A-P6 DATA CD-3B ONLY'!$G:$G,$X$3)+SUMIFS('1.A-P6 DATA CD-3B ONLY'!AP:AP,'1.A-P6 DATA CD-3B ONLY'!$V:$V,$B17,'1.A-P6 DATA CD-3B ONLY'!$Q:$Q,$X$1,'1.A-P6 DATA CD-3B ONLY'!$O:$O,$X$2,'1.A-P6 DATA CD-3B ONLY'!$U:$U,"&lt;&gt;AWD",'1.A-P6 DATA CD-3B ONLY'!$G:$G,$X$4)+SUMIFS('1.A-P6 DATA CD-3B ONLY'!AP:AP,'1.A-P6 DATA CD-3B ONLY'!$V:$V,$B17,'1.A-P6 DATA CD-3B ONLY'!$Q:$Q,$X$1,'1.A-P6 DATA CD-3B ONLY'!$O:$O,$X$2,'1.A-P6 DATA CD-3B ONLY'!$U:$U,"&lt;&gt;AWD",'1.A-P6 DATA CD-3B ONLY'!$G:$G,$X$5)+SUMIFS('1.A-P6 DATA CD-3B ONLY'!AP:AP,'1.A-P6 DATA CD-3B ONLY'!$V:$V,$B17,'1.A-P6 DATA CD-3B ONLY'!$Q:$Q,$X$1,'1.A-P6 DATA CD-3B ONLY'!$O:$O,$X$2,'1.A-P6 DATA CD-3B ONLY'!$U:$U,"&lt;&gt;AWD",'1.A-P6 DATA CD-3B ONLY'!$G:$G,$X$6)</f>
        <v>0</v>
      </c>
      <c r="R17" s="7">
        <f>SUMIFS('1.A-P6 DATA CD-3B ONLY'!AQ:AQ,'1.A-P6 DATA CD-3B ONLY'!$V:$V,$B17,'1.A-P6 DATA CD-3B ONLY'!$Q:$Q,$X$1,'1.A-P6 DATA CD-3B ONLY'!$O:$O,$X$2,'1.A-P6 DATA CD-3B ONLY'!$G:$G,$X$3)+SUMIFS('1.A-P6 DATA CD-3B ONLY'!AQ:AQ,'1.A-P6 DATA CD-3B ONLY'!$V:$V,$B17,'1.A-P6 DATA CD-3B ONLY'!$Q:$Q,$X$1,'1.A-P6 DATA CD-3B ONLY'!$O:$O,$X$2,'1.A-P6 DATA CD-3B ONLY'!$U:$U,"&lt;&gt;AWD",'1.A-P6 DATA CD-3B ONLY'!$G:$G,$X$4)+SUMIFS('1.A-P6 DATA CD-3B ONLY'!AQ:AQ,'1.A-P6 DATA CD-3B ONLY'!$V:$V,$B17,'1.A-P6 DATA CD-3B ONLY'!$Q:$Q,$X$1,'1.A-P6 DATA CD-3B ONLY'!$O:$O,$X$2,'1.A-P6 DATA CD-3B ONLY'!$U:$U,"&lt;&gt;AWD",'1.A-P6 DATA CD-3B ONLY'!$G:$G,$X$5)+SUMIFS('1.A-P6 DATA CD-3B ONLY'!AQ:AQ,'1.A-P6 DATA CD-3B ONLY'!$V:$V,$B17,'1.A-P6 DATA CD-3B ONLY'!$Q:$Q,$X$1,'1.A-P6 DATA CD-3B ONLY'!$O:$O,$X$2,'1.A-P6 DATA CD-3B ONLY'!$U:$U,"&lt;&gt;AWD",'1.A-P6 DATA CD-3B ONLY'!$G:$G,$X$6)</f>
        <v>0</v>
      </c>
      <c r="S17" s="7">
        <f>SUMIFS('1.A-P6 DATA CD-3B ONLY'!AR:AR,'1.A-P6 DATA CD-3B ONLY'!$V:$V,$B17,'1.A-P6 DATA CD-3B ONLY'!$Q:$Q,$X$1,'1.A-P6 DATA CD-3B ONLY'!$O:$O,$X$2,'1.A-P6 DATA CD-3B ONLY'!$G:$G,$X$3)+SUMIFS('1.A-P6 DATA CD-3B ONLY'!AR:AR,'1.A-P6 DATA CD-3B ONLY'!$V:$V,$B17,'1.A-P6 DATA CD-3B ONLY'!$Q:$Q,$X$1,'1.A-P6 DATA CD-3B ONLY'!$O:$O,$X$2,'1.A-P6 DATA CD-3B ONLY'!$U:$U,"&lt;&gt;AWD",'1.A-P6 DATA CD-3B ONLY'!$G:$G,$X$4)+SUMIFS('1.A-P6 DATA CD-3B ONLY'!AR:AR,'1.A-P6 DATA CD-3B ONLY'!$V:$V,$B17,'1.A-P6 DATA CD-3B ONLY'!$Q:$Q,$X$1,'1.A-P6 DATA CD-3B ONLY'!$O:$O,$X$2,'1.A-P6 DATA CD-3B ONLY'!$U:$U,"&lt;&gt;AWD",'1.A-P6 DATA CD-3B ONLY'!$G:$G,$X$5)+SUMIFS('1.A-P6 DATA CD-3B ONLY'!AR:AR,'1.A-P6 DATA CD-3B ONLY'!$V:$V,$B17,'1.A-P6 DATA CD-3B ONLY'!$Q:$Q,$X$1,'1.A-P6 DATA CD-3B ONLY'!$O:$O,$X$2,'1.A-P6 DATA CD-3B ONLY'!$U:$U,"&lt;&gt;AWD",'1.A-P6 DATA CD-3B ONLY'!$G:$G,$X$6)</f>
        <v>0</v>
      </c>
      <c r="T17" s="7">
        <f>SUMIFS('1.A-P6 DATA CD-3B ONLY'!AS:AS,'1.A-P6 DATA CD-3B ONLY'!$V:$V,$B17,'1.A-P6 DATA CD-3B ONLY'!$Q:$Q,$X$1,'1.A-P6 DATA CD-3B ONLY'!$O:$O,$X$2,'1.A-P6 DATA CD-3B ONLY'!$G:$G,$X$3)+SUMIFS('1.A-P6 DATA CD-3B ONLY'!AS:AS,'1.A-P6 DATA CD-3B ONLY'!$V:$V,$B17,'1.A-P6 DATA CD-3B ONLY'!$Q:$Q,$X$1,'1.A-P6 DATA CD-3B ONLY'!$O:$O,$X$2,'1.A-P6 DATA CD-3B ONLY'!$U:$U,"&lt;&gt;AWD",'1.A-P6 DATA CD-3B ONLY'!$G:$G,$X$4)+SUMIFS('1.A-P6 DATA CD-3B ONLY'!AS:AS,'1.A-P6 DATA CD-3B ONLY'!$V:$V,$B17,'1.A-P6 DATA CD-3B ONLY'!$Q:$Q,$X$1,'1.A-P6 DATA CD-3B ONLY'!$O:$O,$X$2,'1.A-P6 DATA CD-3B ONLY'!$U:$U,"&lt;&gt;AWD",'1.A-P6 DATA CD-3B ONLY'!$G:$G,$X$5)+SUMIFS('1.A-P6 DATA CD-3B ONLY'!AS:AS,'1.A-P6 DATA CD-3B ONLY'!$V:$V,$B17,'1.A-P6 DATA CD-3B ONLY'!$Q:$Q,$X$1,'1.A-P6 DATA CD-3B ONLY'!$O:$O,$X$2,'1.A-P6 DATA CD-3B ONLY'!$U:$U,"&lt;&gt;AWD",'1.A-P6 DATA CD-3B ONLY'!$G:$G,$X$6)</f>
        <v>0</v>
      </c>
    </row>
    <row r="18" spans="2:20" x14ac:dyDescent="0.25">
      <c r="B18" s="39" t="s">
        <v>216</v>
      </c>
      <c r="C18" s="7">
        <f t="shared" si="2"/>
        <v>133009.31</v>
      </c>
      <c r="D18" s="7">
        <f>SUMIFS('1.A-P6 DATA CD-3B ONLY'!AC:AC,'1.A-P6 DATA CD-3B ONLY'!$V:$V,$B18,'1.A-P6 DATA CD-3B ONLY'!$Q:$Q,$X$1,'1.A-P6 DATA CD-3B ONLY'!$O:$O,$X$2,'1.A-P6 DATA CD-3B ONLY'!$G:$G,$X$3)+SUMIFS('1.A-P6 DATA CD-3B ONLY'!AC:AC,'1.A-P6 DATA CD-3B ONLY'!$V:$V,$B18,'1.A-P6 DATA CD-3B ONLY'!$Q:$Q,$X$1,'1.A-P6 DATA CD-3B ONLY'!$O:$O,$X$2,'1.A-P6 DATA CD-3B ONLY'!$U:$U,"&lt;&gt;AWD",'1.A-P6 DATA CD-3B ONLY'!$G:$G,$X$4)+SUMIFS('1.A-P6 DATA CD-3B ONLY'!AC:AC,'1.A-P6 DATA CD-3B ONLY'!$V:$V,$B18,'1.A-P6 DATA CD-3B ONLY'!$Q:$Q,$X$1,'1.A-P6 DATA CD-3B ONLY'!$O:$O,$X$2,'1.A-P6 DATA CD-3B ONLY'!$U:$U,"&lt;&gt;AWD",'1.A-P6 DATA CD-3B ONLY'!$G:$G,$X$5)+SUMIFS('1.A-P6 DATA CD-3B ONLY'!AC:AC,'1.A-P6 DATA CD-3B ONLY'!$V:$V,$B18,'1.A-P6 DATA CD-3B ONLY'!$Q:$Q,$X$1,'1.A-P6 DATA CD-3B ONLY'!$O:$O,$X$2,'1.A-P6 DATA CD-3B ONLY'!$U:$U,"&lt;&gt;AWD",'1.A-P6 DATA CD-3B ONLY'!$G:$G,$X$6)</f>
        <v>0</v>
      </c>
      <c r="E18" s="7">
        <f>SUMIFS('1.A-P6 DATA CD-3B ONLY'!AD:AD,'1.A-P6 DATA CD-3B ONLY'!$V:$V,$B18,'1.A-P6 DATA CD-3B ONLY'!$Q:$Q,$X$1,'1.A-P6 DATA CD-3B ONLY'!$O:$O,$X$2,'1.A-P6 DATA CD-3B ONLY'!$G:$G,$X$3)+SUMIFS('1.A-P6 DATA CD-3B ONLY'!AD:AD,'1.A-P6 DATA CD-3B ONLY'!$V:$V,$B18,'1.A-P6 DATA CD-3B ONLY'!$Q:$Q,$X$1,'1.A-P6 DATA CD-3B ONLY'!$O:$O,$X$2,'1.A-P6 DATA CD-3B ONLY'!$U:$U,"&lt;&gt;AWD",'1.A-P6 DATA CD-3B ONLY'!$G:$G,$X$4)+SUMIFS('1.A-P6 DATA CD-3B ONLY'!AD:AD,'1.A-P6 DATA CD-3B ONLY'!$V:$V,$B18,'1.A-P6 DATA CD-3B ONLY'!$Q:$Q,$X$1,'1.A-P6 DATA CD-3B ONLY'!$O:$O,$X$2,'1.A-P6 DATA CD-3B ONLY'!$U:$U,"&lt;&gt;AWD",'1.A-P6 DATA CD-3B ONLY'!$G:$G,$X$5)+SUMIFS('1.A-P6 DATA CD-3B ONLY'!AD:AD,'1.A-P6 DATA CD-3B ONLY'!$V:$V,$B18,'1.A-P6 DATA CD-3B ONLY'!$Q:$Q,$X$1,'1.A-P6 DATA CD-3B ONLY'!$O:$O,$X$2,'1.A-P6 DATA CD-3B ONLY'!$U:$U,"&lt;&gt;AWD",'1.A-P6 DATA CD-3B ONLY'!$G:$G,$X$6)</f>
        <v>0</v>
      </c>
      <c r="F18" s="7">
        <f>SUMIFS('1.A-P6 DATA CD-3B ONLY'!AE:AE,'1.A-P6 DATA CD-3B ONLY'!$V:$V,$B18,'1.A-P6 DATA CD-3B ONLY'!$Q:$Q,$X$1,'1.A-P6 DATA CD-3B ONLY'!$O:$O,$X$2,'1.A-P6 DATA CD-3B ONLY'!$G:$G,$X$3)+SUMIFS('1.A-P6 DATA CD-3B ONLY'!AE:AE,'1.A-P6 DATA CD-3B ONLY'!$V:$V,$B18,'1.A-P6 DATA CD-3B ONLY'!$Q:$Q,$X$1,'1.A-P6 DATA CD-3B ONLY'!$O:$O,$X$2,'1.A-P6 DATA CD-3B ONLY'!$U:$U,"&lt;&gt;AWD",'1.A-P6 DATA CD-3B ONLY'!$G:$G,$X$4)+SUMIFS('1.A-P6 DATA CD-3B ONLY'!AE:AE,'1.A-P6 DATA CD-3B ONLY'!$V:$V,$B18,'1.A-P6 DATA CD-3B ONLY'!$Q:$Q,$X$1,'1.A-P6 DATA CD-3B ONLY'!$O:$O,$X$2,'1.A-P6 DATA CD-3B ONLY'!$U:$U,"&lt;&gt;AWD",'1.A-P6 DATA CD-3B ONLY'!$G:$G,$X$5)+SUMIFS('1.A-P6 DATA CD-3B ONLY'!AE:AE,'1.A-P6 DATA CD-3B ONLY'!$V:$V,$B18,'1.A-P6 DATA CD-3B ONLY'!$Q:$Q,$X$1,'1.A-P6 DATA CD-3B ONLY'!$O:$O,$X$2,'1.A-P6 DATA CD-3B ONLY'!$U:$U,"&lt;&gt;AWD",'1.A-P6 DATA CD-3B ONLY'!$G:$G,$X$6)</f>
        <v>0</v>
      </c>
      <c r="G18" s="7">
        <f>SUMIFS('1.A-P6 DATA CD-3B ONLY'!AF:AF,'1.A-P6 DATA CD-3B ONLY'!$V:$V,$B18,'1.A-P6 DATA CD-3B ONLY'!$Q:$Q,$X$1,'1.A-P6 DATA CD-3B ONLY'!$O:$O,$X$2,'1.A-P6 DATA CD-3B ONLY'!$G:$G,$X$3)+SUMIFS('1.A-P6 DATA CD-3B ONLY'!AF:AF,'1.A-P6 DATA CD-3B ONLY'!$V:$V,$B18,'1.A-P6 DATA CD-3B ONLY'!$Q:$Q,$X$1,'1.A-P6 DATA CD-3B ONLY'!$O:$O,$X$2,'1.A-P6 DATA CD-3B ONLY'!$U:$U,"&lt;&gt;AWD",'1.A-P6 DATA CD-3B ONLY'!$G:$G,$X$4)+SUMIFS('1.A-P6 DATA CD-3B ONLY'!AF:AF,'1.A-P6 DATA CD-3B ONLY'!$V:$V,$B18,'1.A-P6 DATA CD-3B ONLY'!$Q:$Q,$X$1,'1.A-P6 DATA CD-3B ONLY'!$O:$O,$X$2,'1.A-P6 DATA CD-3B ONLY'!$U:$U,"&lt;&gt;AWD",'1.A-P6 DATA CD-3B ONLY'!$G:$G,$X$5)+SUMIFS('1.A-P6 DATA CD-3B ONLY'!AF:AF,'1.A-P6 DATA CD-3B ONLY'!$V:$V,$B18,'1.A-P6 DATA CD-3B ONLY'!$Q:$Q,$X$1,'1.A-P6 DATA CD-3B ONLY'!$O:$O,$X$2,'1.A-P6 DATA CD-3B ONLY'!$U:$U,"&lt;&gt;AWD",'1.A-P6 DATA CD-3B ONLY'!$G:$G,$X$6)</f>
        <v>0</v>
      </c>
      <c r="H18" s="7">
        <f>SUMIFS('1.A-P6 DATA CD-3B ONLY'!AG:AG,'1.A-P6 DATA CD-3B ONLY'!$V:$V,$B18,'1.A-P6 DATA CD-3B ONLY'!$Q:$Q,$X$1,'1.A-P6 DATA CD-3B ONLY'!$O:$O,$X$2,'1.A-P6 DATA CD-3B ONLY'!$G:$G,$X$3)+SUMIFS('1.A-P6 DATA CD-3B ONLY'!AG:AG,'1.A-P6 DATA CD-3B ONLY'!$V:$V,$B18,'1.A-P6 DATA CD-3B ONLY'!$Q:$Q,$X$1,'1.A-P6 DATA CD-3B ONLY'!$O:$O,$X$2,'1.A-P6 DATA CD-3B ONLY'!$U:$U,"&lt;&gt;AWD",'1.A-P6 DATA CD-3B ONLY'!$G:$G,$X$4)+SUMIFS('1.A-P6 DATA CD-3B ONLY'!AG:AG,'1.A-P6 DATA CD-3B ONLY'!$V:$V,$B18,'1.A-P6 DATA CD-3B ONLY'!$Q:$Q,$X$1,'1.A-P6 DATA CD-3B ONLY'!$O:$O,$X$2,'1.A-P6 DATA CD-3B ONLY'!$U:$U,"&lt;&gt;AWD",'1.A-P6 DATA CD-3B ONLY'!$G:$G,$X$5)+SUMIFS('1.A-P6 DATA CD-3B ONLY'!AG:AG,'1.A-P6 DATA CD-3B ONLY'!$V:$V,$B18,'1.A-P6 DATA CD-3B ONLY'!$Q:$Q,$X$1,'1.A-P6 DATA CD-3B ONLY'!$O:$O,$X$2,'1.A-P6 DATA CD-3B ONLY'!$U:$U,"&lt;&gt;AWD",'1.A-P6 DATA CD-3B ONLY'!$G:$G,$X$6)</f>
        <v>0</v>
      </c>
      <c r="I18" s="7">
        <f>SUMIFS('1.A-P6 DATA CD-3B ONLY'!AH:AH,'1.A-P6 DATA CD-3B ONLY'!$V:$V,$B18,'1.A-P6 DATA CD-3B ONLY'!$Q:$Q,$X$1,'1.A-P6 DATA CD-3B ONLY'!$O:$O,$X$2,'1.A-P6 DATA CD-3B ONLY'!$G:$G,$X$3)+SUMIFS('1.A-P6 DATA CD-3B ONLY'!AH:AH,'1.A-P6 DATA CD-3B ONLY'!$V:$V,$B18,'1.A-P6 DATA CD-3B ONLY'!$Q:$Q,$X$1,'1.A-P6 DATA CD-3B ONLY'!$O:$O,$X$2,'1.A-P6 DATA CD-3B ONLY'!$U:$U,"&lt;&gt;AWD",'1.A-P6 DATA CD-3B ONLY'!$G:$G,$X$4)+SUMIFS('1.A-P6 DATA CD-3B ONLY'!AH:AH,'1.A-P6 DATA CD-3B ONLY'!$V:$V,$B18,'1.A-P6 DATA CD-3B ONLY'!$Q:$Q,$X$1,'1.A-P6 DATA CD-3B ONLY'!$O:$O,$X$2,'1.A-P6 DATA CD-3B ONLY'!$U:$U,"&lt;&gt;AWD",'1.A-P6 DATA CD-3B ONLY'!$G:$G,$X$5)+SUMIFS('1.A-P6 DATA CD-3B ONLY'!AH:AH,'1.A-P6 DATA CD-3B ONLY'!$V:$V,$B18,'1.A-P6 DATA CD-3B ONLY'!$Q:$Q,$X$1,'1.A-P6 DATA CD-3B ONLY'!$O:$O,$X$2,'1.A-P6 DATA CD-3B ONLY'!$U:$U,"&lt;&gt;AWD",'1.A-P6 DATA CD-3B ONLY'!$G:$G,$X$6)</f>
        <v>0</v>
      </c>
      <c r="J18" s="7">
        <f>SUMIFS('1.A-P6 DATA CD-3B ONLY'!AI:AI,'1.A-P6 DATA CD-3B ONLY'!$V:$V,$B18,'1.A-P6 DATA CD-3B ONLY'!$Q:$Q,$X$1,'1.A-P6 DATA CD-3B ONLY'!$O:$O,$X$2,'1.A-P6 DATA CD-3B ONLY'!$G:$G,$X$3)+SUMIFS('1.A-P6 DATA CD-3B ONLY'!AI:AI,'1.A-P6 DATA CD-3B ONLY'!$V:$V,$B18,'1.A-P6 DATA CD-3B ONLY'!$Q:$Q,$X$1,'1.A-P6 DATA CD-3B ONLY'!$O:$O,$X$2,'1.A-P6 DATA CD-3B ONLY'!$U:$U,"&lt;&gt;AWD",'1.A-P6 DATA CD-3B ONLY'!$G:$G,$X$4)+SUMIFS('1.A-P6 DATA CD-3B ONLY'!AI:AI,'1.A-P6 DATA CD-3B ONLY'!$V:$V,$B18,'1.A-P6 DATA CD-3B ONLY'!$Q:$Q,$X$1,'1.A-P6 DATA CD-3B ONLY'!$O:$O,$X$2,'1.A-P6 DATA CD-3B ONLY'!$U:$U,"&lt;&gt;AWD",'1.A-P6 DATA CD-3B ONLY'!$G:$G,$X$5)+SUMIFS('1.A-P6 DATA CD-3B ONLY'!AI:AI,'1.A-P6 DATA CD-3B ONLY'!$V:$V,$B18,'1.A-P6 DATA CD-3B ONLY'!$Q:$Q,$X$1,'1.A-P6 DATA CD-3B ONLY'!$O:$O,$X$2,'1.A-P6 DATA CD-3B ONLY'!$U:$U,"&lt;&gt;AWD",'1.A-P6 DATA CD-3B ONLY'!$G:$G,$X$6)</f>
        <v>95006.65</v>
      </c>
      <c r="K18" s="7">
        <f>SUMIFS('1.A-P6 DATA CD-3B ONLY'!AJ:AJ,'1.A-P6 DATA CD-3B ONLY'!$V:$V,$B18,'1.A-P6 DATA CD-3B ONLY'!$Q:$Q,$X$1,'1.A-P6 DATA CD-3B ONLY'!$O:$O,$X$2,'1.A-P6 DATA CD-3B ONLY'!$G:$G,$X$3)+SUMIFS('1.A-P6 DATA CD-3B ONLY'!AJ:AJ,'1.A-P6 DATA CD-3B ONLY'!$V:$V,$B18,'1.A-P6 DATA CD-3B ONLY'!$Q:$Q,$X$1,'1.A-P6 DATA CD-3B ONLY'!$O:$O,$X$2,'1.A-P6 DATA CD-3B ONLY'!$U:$U,"&lt;&gt;AWD",'1.A-P6 DATA CD-3B ONLY'!$G:$G,$X$4)+SUMIFS('1.A-P6 DATA CD-3B ONLY'!AJ:AJ,'1.A-P6 DATA CD-3B ONLY'!$V:$V,$B18,'1.A-P6 DATA CD-3B ONLY'!$Q:$Q,$X$1,'1.A-P6 DATA CD-3B ONLY'!$O:$O,$X$2,'1.A-P6 DATA CD-3B ONLY'!$U:$U,"&lt;&gt;AWD",'1.A-P6 DATA CD-3B ONLY'!$G:$G,$X$5)+SUMIFS('1.A-P6 DATA CD-3B ONLY'!AJ:AJ,'1.A-P6 DATA CD-3B ONLY'!$V:$V,$B18,'1.A-P6 DATA CD-3B ONLY'!$Q:$Q,$X$1,'1.A-P6 DATA CD-3B ONLY'!$O:$O,$X$2,'1.A-P6 DATA CD-3B ONLY'!$U:$U,"&lt;&gt;AWD",'1.A-P6 DATA CD-3B ONLY'!$G:$G,$X$6)</f>
        <v>38002.660000000003</v>
      </c>
      <c r="L18" s="7">
        <f>SUMIFS('1.A-P6 DATA CD-3B ONLY'!AK:AK,'1.A-P6 DATA CD-3B ONLY'!$V:$V,$B18,'1.A-P6 DATA CD-3B ONLY'!$Q:$Q,$X$1,'1.A-P6 DATA CD-3B ONLY'!$O:$O,$X$2,'1.A-P6 DATA CD-3B ONLY'!$G:$G,$X$3)+SUMIFS('1.A-P6 DATA CD-3B ONLY'!AK:AK,'1.A-P6 DATA CD-3B ONLY'!$V:$V,$B18,'1.A-P6 DATA CD-3B ONLY'!$Q:$Q,$X$1,'1.A-P6 DATA CD-3B ONLY'!$O:$O,$X$2,'1.A-P6 DATA CD-3B ONLY'!$U:$U,"&lt;&gt;AWD",'1.A-P6 DATA CD-3B ONLY'!$G:$G,$X$4)+SUMIFS('1.A-P6 DATA CD-3B ONLY'!AK:AK,'1.A-P6 DATA CD-3B ONLY'!$V:$V,$B18,'1.A-P6 DATA CD-3B ONLY'!$Q:$Q,$X$1,'1.A-P6 DATA CD-3B ONLY'!$O:$O,$X$2,'1.A-P6 DATA CD-3B ONLY'!$U:$U,"&lt;&gt;AWD",'1.A-P6 DATA CD-3B ONLY'!$G:$G,$X$5)+SUMIFS('1.A-P6 DATA CD-3B ONLY'!AK:AK,'1.A-P6 DATA CD-3B ONLY'!$V:$V,$B18,'1.A-P6 DATA CD-3B ONLY'!$Q:$Q,$X$1,'1.A-P6 DATA CD-3B ONLY'!$O:$O,$X$2,'1.A-P6 DATA CD-3B ONLY'!$U:$U,"&lt;&gt;AWD",'1.A-P6 DATA CD-3B ONLY'!$G:$G,$X$6)</f>
        <v>0</v>
      </c>
      <c r="M18" s="7">
        <f>SUMIFS('1.A-P6 DATA CD-3B ONLY'!AL:AL,'1.A-P6 DATA CD-3B ONLY'!$V:$V,$B18,'1.A-P6 DATA CD-3B ONLY'!$Q:$Q,$X$1,'1.A-P6 DATA CD-3B ONLY'!$O:$O,$X$2,'1.A-P6 DATA CD-3B ONLY'!$G:$G,$X$3)+SUMIFS('1.A-P6 DATA CD-3B ONLY'!AL:AL,'1.A-P6 DATA CD-3B ONLY'!$V:$V,$B18,'1.A-P6 DATA CD-3B ONLY'!$Q:$Q,$X$1,'1.A-P6 DATA CD-3B ONLY'!$O:$O,$X$2,'1.A-P6 DATA CD-3B ONLY'!$U:$U,"&lt;&gt;AWD",'1.A-P6 DATA CD-3B ONLY'!$G:$G,$X$4)+SUMIFS('1.A-P6 DATA CD-3B ONLY'!AL:AL,'1.A-P6 DATA CD-3B ONLY'!$V:$V,$B18,'1.A-P6 DATA CD-3B ONLY'!$Q:$Q,$X$1,'1.A-P6 DATA CD-3B ONLY'!$O:$O,$X$2,'1.A-P6 DATA CD-3B ONLY'!$U:$U,"&lt;&gt;AWD",'1.A-P6 DATA CD-3B ONLY'!$G:$G,$X$5)+SUMIFS('1.A-P6 DATA CD-3B ONLY'!AL:AL,'1.A-P6 DATA CD-3B ONLY'!$V:$V,$B18,'1.A-P6 DATA CD-3B ONLY'!$Q:$Q,$X$1,'1.A-P6 DATA CD-3B ONLY'!$O:$O,$X$2,'1.A-P6 DATA CD-3B ONLY'!$U:$U,"&lt;&gt;AWD",'1.A-P6 DATA CD-3B ONLY'!$G:$G,$X$6)</f>
        <v>0</v>
      </c>
      <c r="N18" s="7">
        <f>SUMIFS('1.A-P6 DATA CD-3B ONLY'!AM:AM,'1.A-P6 DATA CD-3B ONLY'!$V:$V,$B18,'1.A-P6 DATA CD-3B ONLY'!$Q:$Q,$X$1,'1.A-P6 DATA CD-3B ONLY'!$O:$O,$X$2,'1.A-P6 DATA CD-3B ONLY'!$G:$G,$X$3)+SUMIFS('1.A-P6 DATA CD-3B ONLY'!AM:AM,'1.A-P6 DATA CD-3B ONLY'!$V:$V,$B18,'1.A-P6 DATA CD-3B ONLY'!$Q:$Q,$X$1,'1.A-P6 DATA CD-3B ONLY'!$O:$O,$X$2,'1.A-P6 DATA CD-3B ONLY'!$U:$U,"&lt;&gt;AWD",'1.A-P6 DATA CD-3B ONLY'!$G:$G,$X$4)+SUMIFS('1.A-P6 DATA CD-3B ONLY'!AM:AM,'1.A-P6 DATA CD-3B ONLY'!$V:$V,$B18,'1.A-P6 DATA CD-3B ONLY'!$Q:$Q,$X$1,'1.A-P6 DATA CD-3B ONLY'!$O:$O,$X$2,'1.A-P6 DATA CD-3B ONLY'!$U:$U,"&lt;&gt;AWD",'1.A-P6 DATA CD-3B ONLY'!$G:$G,$X$5)+SUMIFS('1.A-P6 DATA CD-3B ONLY'!AM:AM,'1.A-P6 DATA CD-3B ONLY'!$V:$V,$B18,'1.A-P6 DATA CD-3B ONLY'!$Q:$Q,$X$1,'1.A-P6 DATA CD-3B ONLY'!$O:$O,$X$2,'1.A-P6 DATA CD-3B ONLY'!$U:$U,"&lt;&gt;AWD",'1.A-P6 DATA CD-3B ONLY'!$G:$G,$X$6)</f>
        <v>0</v>
      </c>
      <c r="O18" s="7">
        <f>SUMIFS('1.A-P6 DATA CD-3B ONLY'!AN:AN,'1.A-P6 DATA CD-3B ONLY'!$V:$V,$B18,'1.A-P6 DATA CD-3B ONLY'!$Q:$Q,$X$1,'1.A-P6 DATA CD-3B ONLY'!$O:$O,$X$2,'1.A-P6 DATA CD-3B ONLY'!$G:$G,$X$3)+SUMIFS('1.A-P6 DATA CD-3B ONLY'!AN:AN,'1.A-P6 DATA CD-3B ONLY'!$V:$V,$B18,'1.A-P6 DATA CD-3B ONLY'!$Q:$Q,$X$1,'1.A-P6 DATA CD-3B ONLY'!$O:$O,$X$2,'1.A-P6 DATA CD-3B ONLY'!$U:$U,"&lt;&gt;AWD",'1.A-P6 DATA CD-3B ONLY'!$G:$G,$X$4)+SUMIFS('1.A-P6 DATA CD-3B ONLY'!AN:AN,'1.A-P6 DATA CD-3B ONLY'!$V:$V,$B18,'1.A-P6 DATA CD-3B ONLY'!$Q:$Q,$X$1,'1.A-P6 DATA CD-3B ONLY'!$O:$O,$X$2,'1.A-P6 DATA CD-3B ONLY'!$U:$U,"&lt;&gt;AWD",'1.A-P6 DATA CD-3B ONLY'!$G:$G,$X$5)+SUMIFS('1.A-P6 DATA CD-3B ONLY'!AN:AN,'1.A-P6 DATA CD-3B ONLY'!$V:$V,$B18,'1.A-P6 DATA CD-3B ONLY'!$Q:$Q,$X$1,'1.A-P6 DATA CD-3B ONLY'!$O:$O,$X$2,'1.A-P6 DATA CD-3B ONLY'!$U:$U,"&lt;&gt;AWD",'1.A-P6 DATA CD-3B ONLY'!$G:$G,$X$6)</f>
        <v>0</v>
      </c>
      <c r="P18" s="7">
        <f>SUMIFS('1.A-P6 DATA CD-3B ONLY'!AO:AO,'1.A-P6 DATA CD-3B ONLY'!$V:$V,$B18,'1.A-P6 DATA CD-3B ONLY'!$Q:$Q,$X$1,'1.A-P6 DATA CD-3B ONLY'!$O:$O,$X$2,'1.A-P6 DATA CD-3B ONLY'!$G:$G,$X$3)+SUMIFS('1.A-P6 DATA CD-3B ONLY'!AO:AO,'1.A-P6 DATA CD-3B ONLY'!$V:$V,$B18,'1.A-P6 DATA CD-3B ONLY'!$Q:$Q,$X$1,'1.A-P6 DATA CD-3B ONLY'!$O:$O,$X$2,'1.A-P6 DATA CD-3B ONLY'!$U:$U,"&lt;&gt;AWD",'1.A-P6 DATA CD-3B ONLY'!$G:$G,$X$4)+SUMIFS('1.A-P6 DATA CD-3B ONLY'!AO:AO,'1.A-P6 DATA CD-3B ONLY'!$V:$V,$B18,'1.A-P6 DATA CD-3B ONLY'!$Q:$Q,$X$1,'1.A-P6 DATA CD-3B ONLY'!$O:$O,$X$2,'1.A-P6 DATA CD-3B ONLY'!$U:$U,"&lt;&gt;AWD",'1.A-P6 DATA CD-3B ONLY'!$G:$G,$X$5)+SUMIFS('1.A-P6 DATA CD-3B ONLY'!AO:AO,'1.A-P6 DATA CD-3B ONLY'!$V:$V,$B18,'1.A-P6 DATA CD-3B ONLY'!$Q:$Q,$X$1,'1.A-P6 DATA CD-3B ONLY'!$O:$O,$X$2,'1.A-P6 DATA CD-3B ONLY'!$U:$U,"&lt;&gt;AWD",'1.A-P6 DATA CD-3B ONLY'!$G:$G,$X$6)</f>
        <v>0</v>
      </c>
      <c r="Q18" s="7">
        <f>SUMIFS('1.A-P6 DATA CD-3B ONLY'!AP:AP,'1.A-P6 DATA CD-3B ONLY'!$V:$V,$B18,'1.A-P6 DATA CD-3B ONLY'!$Q:$Q,$X$1,'1.A-P6 DATA CD-3B ONLY'!$O:$O,$X$2,'1.A-P6 DATA CD-3B ONLY'!$G:$G,$X$3)+SUMIFS('1.A-P6 DATA CD-3B ONLY'!AP:AP,'1.A-P6 DATA CD-3B ONLY'!$V:$V,$B18,'1.A-P6 DATA CD-3B ONLY'!$Q:$Q,$X$1,'1.A-P6 DATA CD-3B ONLY'!$O:$O,$X$2,'1.A-P6 DATA CD-3B ONLY'!$U:$U,"&lt;&gt;AWD",'1.A-P6 DATA CD-3B ONLY'!$G:$G,$X$4)+SUMIFS('1.A-P6 DATA CD-3B ONLY'!AP:AP,'1.A-P6 DATA CD-3B ONLY'!$V:$V,$B18,'1.A-P6 DATA CD-3B ONLY'!$Q:$Q,$X$1,'1.A-P6 DATA CD-3B ONLY'!$O:$O,$X$2,'1.A-P6 DATA CD-3B ONLY'!$U:$U,"&lt;&gt;AWD",'1.A-P6 DATA CD-3B ONLY'!$G:$G,$X$5)+SUMIFS('1.A-P6 DATA CD-3B ONLY'!AP:AP,'1.A-P6 DATA CD-3B ONLY'!$V:$V,$B18,'1.A-P6 DATA CD-3B ONLY'!$Q:$Q,$X$1,'1.A-P6 DATA CD-3B ONLY'!$O:$O,$X$2,'1.A-P6 DATA CD-3B ONLY'!$U:$U,"&lt;&gt;AWD",'1.A-P6 DATA CD-3B ONLY'!$G:$G,$X$6)</f>
        <v>0</v>
      </c>
      <c r="R18" s="7">
        <f>SUMIFS('1.A-P6 DATA CD-3B ONLY'!AQ:AQ,'1.A-P6 DATA CD-3B ONLY'!$V:$V,$B18,'1.A-P6 DATA CD-3B ONLY'!$Q:$Q,$X$1,'1.A-P6 DATA CD-3B ONLY'!$O:$O,$X$2,'1.A-P6 DATA CD-3B ONLY'!$G:$G,$X$3)+SUMIFS('1.A-P6 DATA CD-3B ONLY'!AQ:AQ,'1.A-P6 DATA CD-3B ONLY'!$V:$V,$B18,'1.A-P6 DATA CD-3B ONLY'!$Q:$Q,$X$1,'1.A-P6 DATA CD-3B ONLY'!$O:$O,$X$2,'1.A-P6 DATA CD-3B ONLY'!$U:$U,"&lt;&gt;AWD",'1.A-P6 DATA CD-3B ONLY'!$G:$G,$X$4)+SUMIFS('1.A-P6 DATA CD-3B ONLY'!AQ:AQ,'1.A-P6 DATA CD-3B ONLY'!$V:$V,$B18,'1.A-P6 DATA CD-3B ONLY'!$Q:$Q,$X$1,'1.A-P6 DATA CD-3B ONLY'!$O:$O,$X$2,'1.A-P6 DATA CD-3B ONLY'!$U:$U,"&lt;&gt;AWD",'1.A-P6 DATA CD-3B ONLY'!$G:$G,$X$5)+SUMIFS('1.A-P6 DATA CD-3B ONLY'!AQ:AQ,'1.A-P6 DATA CD-3B ONLY'!$V:$V,$B18,'1.A-P6 DATA CD-3B ONLY'!$Q:$Q,$X$1,'1.A-P6 DATA CD-3B ONLY'!$O:$O,$X$2,'1.A-P6 DATA CD-3B ONLY'!$U:$U,"&lt;&gt;AWD",'1.A-P6 DATA CD-3B ONLY'!$G:$G,$X$6)</f>
        <v>0</v>
      </c>
      <c r="S18" s="7">
        <f>SUMIFS('1.A-P6 DATA CD-3B ONLY'!AR:AR,'1.A-P6 DATA CD-3B ONLY'!$V:$V,$B18,'1.A-P6 DATA CD-3B ONLY'!$Q:$Q,$X$1,'1.A-P6 DATA CD-3B ONLY'!$O:$O,$X$2,'1.A-P6 DATA CD-3B ONLY'!$G:$G,$X$3)+SUMIFS('1.A-P6 DATA CD-3B ONLY'!AR:AR,'1.A-P6 DATA CD-3B ONLY'!$V:$V,$B18,'1.A-P6 DATA CD-3B ONLY'!$Q:$Q,$X$1,'1.A-P6 DATA CD-3B ONLY'!$O:$O,$X$2,'1.A-P6 DATA CD-3B ONLY'!$U:$U,"&lt;&gt;AWD",'1.A-P6 DATA CD-3B ONLY'!$G:$G,$X$4)+SUMIFS('1.A-P6 DATA CD-3B ONLY'!AR:AR,'1.A-P6 DATA CD-3B ONLY'!$V:$V,$B18,'1.A-P6 DATA CD-3B ONLY'!$Q:$Q,$X$1,'1.A-P6 DATA CD-3B ONLY'!$O:$O,$X$2,'1.A-P6 DATA CD-3B ONLY'!$U:$U,"&lt;&gt;AWD",'1.A-P6 DATA CD-3B ONLY'!$G:$G,$X$5)+SUMIFS('1.A-P6 DATA CD-3B ONLY'!AR:AR,'1.A-P6 DATA CD-3B ONLY'!$V:$V,$B18,'1.A-P6 DATA CD-3B ONLY'!$Q:$Q,$X$1,'1.A-P6 DATA CD-3B ONLY'!$O:$O,$X$2,'1.A-P6 DATA CD-3B ONLY'!$U:$U,"&lt;&gt;AWD",'1.A-P6 DATA CD-3B ONLY'!$G:$G,$X$6)</f>
        <v>0</v>
      </c>
      <c r="T18" s="7">
        <f>SUMIFS('1.A-P6 DATA CD-3B ONLY'!AS:AS,'1.A-P6 DATA CD-3B ONLY'!$V:$V,$B18,'1.A-P6 DATA CD-3B ONLY'!$Q:$Q,$X$1,'1.A-P6 DATA CD-3B ONLY'!$O:$O,$X$2,'1.A-P6 DATA CD-3B ONLY'!$G:$G,$X$3)+SUMIFS('1.A-P6 DATA CD-3B ONLY'!AS:AS,'1.A-P6 DATA CD-3B ONLY'!$V:$V,$B18,'1.A-P6 DATA CD-3B ONLY'!$Q:$Q,$X$1,'1.A-P6 DATA CD-3B ONLY'!$O:$O,$X$2,'1.A-P6 DATA CD-3B ONLY'!$U:$U,"&lt;&gt;AWD",'1.A-P6 DATA CD-3B ONLY'!$G:$G,$X$4)+SUMIFS('1.A-P6 DATA CD-3B ONLY'!AS:AS,'1.A-P6 DATA CD-3B ONLY'!$V:$V,$B18,'1.A-P6 DATA CD-3B ONLY'!$Q:$Q,$X$1,'1.A-P6 DATA CD-3B ONLY'!$O:$O,$X$2,'1.A-P6 DATA CD-3B ONLY'!$U:$U,"&lt;&gt;AWD",'1.A-P6 DATA CD-3B ONLY'!$G:$G,$X$5)+SUMIFS('1.A-P6 DATA CD-3B ONLY'!AS:AS,'1.A-P6 DATA CD-3B ONLY'!$V:$V,$B18,'1.A-P6 DATA CD-3B ONLY'!$Q:$Q,$X$1,'1.A-P6 DATA CD-3B ONLY'!$O:$O,$X$2,'1.A-P6 DATA CD-3B ONLY'!$U:$U,"&lt;&gt;AWD",'1.A-P6 DATA CD-3B ONLY'!$G:$G,$X$6)</f>
        <v>0</v>
      </c>
    </row>
    <row r="19" spans="2:20" x14ac:dyDescent="0.25">
      <c r="B19" s="39" t="s">
        <v>217</v>
      </c>
      <c r="C19" s="7">
        <f t="shared" si="2"/>
        <v>355538.61</v>
      </c>
      <c r="D19" s="7">
        <f>SUMIFS('1.A-P6 DATA CD-3B ONLY'!AC:AC,'1.A-P6 DATA CD-3B ONLY'!$V:$V,$B19,'1.A-P6 DATA CD-3B ONLY'!$Q:$Q,$X$1,'1.A-P6 DATA CD-3B ONLY'!$O:$O,$X$2,'1.A-P6 DATA CD-3B ONLY'!$G:$G,$X$3)+SUMIFS('1.A-P6 DATA CD-3B ONLY'!AC:AC,'1.A-P6 DATA CD-3B ONLY'!$V:$V,$B19,'1.A-P6 DATA CD-3B ONLY'!$Q:$Q,$X$1,'1.A-P6 DATA CD-3B ONLY'!$O:$O,$X$2,'1.A-P6 DATA CD-3B ONLY'!$U:$U,"&lt;&gt;AWD",'1.A-P6 DATA CD-3B ONLY'!$G:$G,$X$4)+SUMIFS('1.A-P6 DATA CD-3B ONLY'!AC:AC,'1.A-P6 DATA CD-3B ONLY'!$V:$V,$B19,'1.A-P6 DATA CD-3B ONLY'!$Q:$Q,$X$1,'1.A-P6 DATA CD-3B ONLY'!$O:$O,$X$2,'1.A-P6 DATA CD-3B ONLY'!$U:$U,"&lt;&gt;AWD",'1.A-P6 DATA CD-3B ONLY'!$G:$G,$X$5)+SUMIFS('1.A-P6 DATA CD-3B ONLY'!AC:AC,'1.A-P6 DATA CD-3B ONLY'!$V:$V,$B19,'1.A-P6 DATA CD-3B ONLY'!$Q:$Q,$X$1,'1.A-P6 DATA CD-3B ONLY'!$O:$O,$X$2,'1.A-P6 DATA CD-3B ONLY'!$U:$U,"&lt;&gt;AWD",'1.A-P6 DATA CD-3B ONLY'!$G:$G,$X$6)</f>
        <v>0</v>
      </c>
      <c r="E19" s="7">
        <f>SUMIFS('1.A-P6 DATA CD-3B ONLY'!AD:AD,'1.A-P6 DATA CD-3B ONLY'!$V:$V,$B19,'1.A-P6 DATA CD-3B ONLY'!$Q:$Q,$X$1,'1.A-P6 DATA CD-3B ONLY'!$O:$O,$X$2,'1.A-P6 DATA CD-3B ONLY'!$G:$G,$X$3)+SUMIFS('1.A-P6 DATA CD-3B ONLY'!AD:AD,'1.A-P6 DATA CD-3B ONLY'!$V:$V,$B19,'1.A-P6 DATA CD-3B ONLY'!$Q:$Q,$X$1,'1.A-P6 DATA CD-3B ONLY'!$O:$O,$X$2,'1.A-P6 DATA CD-3B ONLY'!$U:$U,"&lt;&gt;AWD",'1.A-P6 DATA CD-3B ONLY'!$G:$G,$X$4)+SUMIFS('1.A-P6 DATA CD-3B ONLY'!AD:AD,'1.A-P6 DATA CD-3B ONLY'!$V:$V,$B19,'1.A-P6 DATA CD-3B ONLY'!$Q:$Q,$X$1,'1.A-P6 DATA CD-3B ONLY'!$O:$O,$X$2,'1.A-P6 DATA CD-3B ONLY'!$U:$U,"&lt;&gt;AWD",'1.A-P6 DATA CD-3B ONLY'!$G:$G,$X$5)+SUMIFS('1.A-P6 DATA CD-3B ONLY'!AD:AD,'1.A-P6 DATA CD-3B ONLY'!$V:$V,$B19,'1.A-P6 DATA CD-3B ONLY'!$Q:$Q,$X$1,'1.A-P6 DATA CD-3B ONLY'!$O:$O,$X$2,'1.A-P6 DATA CD-3B ONLY'!$U:$U,"&lt;&gt;AWD",'1.A-P6 DATA CD-3B ONLY'!$G:$G,$X$6)</f>
        <v>0</v>
      </c>
      <c r="F19" s="7">
        <f>SUMIFS('1.A-P6 DATA CD-3B ONLY'!AE:AE,'1.A-P6 DATA CD-3B ONLY'!$V:$V,$B19,'1.A-P6 DATA CD-3B ONLY'!$Q:$Q,$X$1,'1.A-P6 DATA CD-3B ONLY'!$O:$O,$X$2,'1.A-P6 DATA CD-3B ONLY'!$G:$G,$X$3)+SUMIFS('1.A-P6 DATA CD-3B ONLY'!AE:AE,'1.A-P6 DATA CD-3B ONLY'!$V:$V,$B19,'1.A-P6 DATA CD-3B ONLY'!$Q:$Q,$X$1,'1.A-P6 DATA CD-3B ONLY'!$O:$O,$X$2,'1.A-P6 DATA CD-3B ONLY'!$U:$U,"&lt;&gt;AWD",'1.A-P6 DATA CD-3B ONLY'!$G:$G,$X$4)+SUMIFS('1.A-P6 DATA CD-3B ONLY'!AE:AE,'1.A-P6 DATA CD-3B ONLY'!$V:$V,$B19,'1.A-P6 DATA CD-3B ONLY'!$Q:$Q,$X$1,'1.A-P6 DATA CD-3B ONLY'!$O:$O,$X$2,'1.A-P6 DATA CD-3B ONLY'!$U:$U,"&lt;&gt;AWD",'1.A-P6 DATA CD-3B ONLY'!$G:$G,$X$5)+SUMIFS('1.A-P6 DATA CD-3B ONLY'!AE:AE,'1.A-P6 DATA CD-3B ONLY'!$V:$V,$B19,'1.A-P6 DATA CD-3B ONLY'!$Q:$Q,$X$1,'1.A-P6 DATA CD-3B ONLY'!$O:$O,$X$2,'1.A-P6 DATA CD-3B ONLY'!$U:$U,"&lt;&gt;AWD",'1.A-P6 DATA CD-3B ONLY'!$G:$G,$X$6)</f>
        <v>0</v>
      </c>
      <c r="G19" s="7">
        <f>SUMIFS('1.A-P6 DATA CD-3B ONLY'!AF:AF,'1.A-P6 DATA CD-3B ONLY'!$V:$V,$B19,'1.A-P6 DATA CD-3B ONLY'!$Q:$Q,$X$1,'1.A-P6 DATA CD-3B ONLY'!$O:$O,$X$2,'1.A-P6 DATA CD-3B ONLY'!$G:$G,$X$3)+SUMIFS('1.A-P6 DATA CD-3B ONLY'!AF:AF,'1.A-P6 DATA CD-3B ONLY'!$V:$V,$B19,'1.A-P6 DATA CD-3B ONLY'!$Q:$Q,$X$1,'1.A-P6 DATA CD-3B ONLY'!$O:$O,$X$2,'1.A-P6 DATA CD-3B ONLY'!$U:$U,"&lt;&gt;AWD",'1.A-P6 DATA CD-3B ONLY'!$G:$G,$X$4)+SUMIFS('1.A-P6 DATA CD-3B ONLY'!AF:AF,'1.A-P6 DATA CD-3B ONLY'!$V:$V,$B19,'1.A-P6 DATA CD-3B ONLY'!$Q:$Q,$X$1,'1.A-P6 DATA CD-3B ONLY'!$O:$O,$X$2,'1.A-P6 DATA CD-3B ONLY'!$U:$U,"&lt;&gt;AWD",'1.A-P6 DATA CD-3B ONLY'!$G:$G,$X$5)+SUMIFS('1.A-P6 DATA CD-3B ONLY'!AF:AF,'1.A-P6 DATA CD-3B ONLY'!$V:$V,$B19,'1.A-P6 DATA CD-3B ONLY'!$Q:$Q,$X$1,'1.A-P6 DATA CD-3B ONLY'!$O:$O,$X$2,'1.A-P6 DATA CD-3B ONLY'!$U:$U,"&lt;&gt;AWD",'1.A-P6 DATA CD-3B ONLY'!$G:$G,$X$6)</f>
        <v>0</v>
      </c>
      <c r="H19" s="7">
        <f>SUMIFS('1.A-P6 DATA CD-3B ONLY'!AG:AG,'1.A-P6 DATA CD-3B ONLY'!$V:$V,$B19,'1.A-P6 DATA CD-3B ONLY'!$Q:$Q,$X$1,'1.A-P6 DATA CD-3B ONLY'!$O:$O,$X$2,'1.A-P6 DATA CD-3B ONLY'!$G:$G,$X$3)+SUMIFS('1.A-P6 DATA CD-3B ONLY'!AG:AG,'1.A-P6 DATA CD-3B ONLY'!$V:$V,$B19,'1.A-P6 DATA CD-3B ONLY'!$Q:$Q,$X$1,'1.A-P6 DATA CD-3B ONLY'!$O:$O,$X$2,'1.A-P6 DATA CD-3B ONLY'!$U:$U,"&lt;&gt;AWD",'1.A-P6 DATA CD-3B ONLY'!$G:$G,$X$4)+SUMIFS('1.A-P6 DATA CD-3B ONLY'!AG:AG,'1.A-P6 DATA CD-3B ONLY'!$V:$V,$B19,'1.A-P6 DATA CD-3B ONLY'!$Q:$Q,$X$1,'1.A-P6 DATA CD-3B ONLY'!$O:$O,$X$2,'1.A-P6 DATA CD-3B ONLY'!$U:$U,"&lt;&gt;AWD",'1.A-P6 DATA CD-3B ONLY'!$G:$G,$X$5)+SUMIFS('1.A-P6 DATA CD-3B ONLY'!AG:AG,'1.A-P6 DATA CD-3B ONLY'!$V:$V,$B19,'1.A-P6 DATA CD-3B ONLY'!$Q:$Q,$X$1,'1.A-P6 DATA CD-3B ONLY'!$O:$O,$X$2,'1.A-P6 DATA CD-3B ONLY'!$U:$U,"&lt;&gt;AWD",'1.A-P6 DATA CD-3B ONLY'!$G:$G,$X$6)</f>
        <v>0</v>
      </c>
      <c r="I19" s="7">
        <f>SUMIFS('1.A-P6 DATA CD-3B ONLY'!AH:AH,'1.A-P6 DATA CD-3B ONLY'!$V:$V,$B19,'1.A-P6 DATA CD-3B ONLY'!$Q:$Q,$X$1,'1.A-P6 DATA CD-3B ONLY'!$O:$O,$X$2,'1.A-P6 DATA CD-3B ONLY'!$G:$G,$X$3)+SUMIFS('1.A-P6 DATA CD-3B ONLY'!AH:AH,'1.A-P6 DATA CD-3B ONLY'!$V:$V,$B19,'1.A-P6 DATA CD-3B ONLY'!$Q:$Q,$X$1,'1.A-P6 DATA CD-3B ONLY'!$O:$O,$X$2,'1.A-P6 DATA CD-3B ONLY'!$U:$U,"&lt;&gt;AWD",'1.A-P6 DATA CD-3B ONLY'!$G:$G,$X$4)+SUMIFS('1.A-P6 DATA CD-3B ONLY'!AH:AH,'1.A-P6 DATA CD-3B ONLY'!$V:$V,$B19,'1.A-P6 DATA CD-3B ONLY'!$Q:$Q,$X$1,'1.A-P6 DATA CD-3B ONLY'!$O:$O,$X$2,'1.A-P6 DATA CD-3B ONLY'!$U:$U,"&lt;&gt;AWD",'1.A-P6 DATA CD-3B ONLY'!$G:$G,$X$5)+SUMIFS('1.A-P6 DATA CD-3B ONLY'!AH:AH,'1.A-P6 DATA CD-3B ONLY'!$V:$V,$B19,'1.A-P6 DATA CD-3B ONLY'!$Q:$Q,$X$1,'1.A-P6 DATA CD-3B ONLY'!$O:$O,$X$2,'1.A-P6 DATA CD-3B ONLY'!$U:$U,"&lt;&gt;AWD",'1.A-P6 DATA CD-3B ONLY'!$G:$G,$X$6)</f>
        <v>0</v>
      </c>
      <c r="J19" s="7">
        <f>SUMIFS('1.A-P6 DATA CD-3B ONLY'!AI:AI,'1.A-P6 DATA CD-3B ONLY'!$V:$V,$B19,'1.A-P6 DATA CD-3B ONLY'!$Q:$Q,$X$1,'1.A-P6 DATA CD-3B ONLY'!$O:$O,$X$2,'1.A-P6 DATA CD-3B ONLY'!$G:$G,$X$3)+SUMIFS('1.A-P6 DATA CD-3B ONLY'!AI:AI,'1.A-P6 DATA CD-3B ONLY'!$V:$V,$B19,'1.A-P6 DATA CD-3B ONLY'!$Q:$Q,$X$1,'1.A-P6 DATA CD-3B ONLY'!$O:$O,$X$2,'1.A-P6 DATA CD-3B ONLY'!$U:$U,"&lt;&gt;AWD",'1.A-P6 DATA CD-3B ONLY'!$G:$G,$X$4)+SUMIFS('1.A-P6 DATA CD-3B ONLY'!AI:AI,'1.A-P6 DATA CD-3B ONLY'!$V:$V,$B19,'1.A-P6 DATA CD-3B ONLY'!$Q:$Q,$X$1,'1.A-P6 DATA CD-3B ONLY'!$O:$O,$X$2,'1.A-P6 DATA CD-3B ONLY'!$U:$U,"&lt;&gt;AWD",'1.A-P6 DATA CD-3B ONLY'!$G:$G,$X$5)+SUMIFS('1.A-P6 DATA CD-3B ONLY'!AI:AI,'1.A-P6 DATA CD-3B ONLY'!$V:$V,$B19,'1.A-P6 DATA CD-3B ONLY'!$Q:$Q,$X$1,'1.A-P6 DATA CD-3B ONLY'!$O:$O,$X$2,'1.A-P6 DATA CD-3B ONLY'!$U:$U,"&lt;&gt;AWD",'1.A-P6 DATA CD-3B ONLY'!$G:$G,$X$6)</f>
        <v>35553.86</v>
      </c>
      <c r="K19" s="7">
        <f>SUMIFS('1.A-P6 DATA CD-3B ONLY'!AJ:AJ,'1.A-P6 DATA CD-3B ONLY'!$V:$V,$B19,'1.A-P6 DATA CD-3B ONLY'!$Q:$Q,$X$1,'1.A-P6 DATA CD-3B ONLY'!$O:$O,$X$2,'1.A-P6 DATA CD-3B ONLY'!$G:$G,$X$3)+SUMIFS('1.A-P6 DATA CD-3B ONLY'!AJ:AJ,'1.A-P6 DATA CD-3B ONLY'!$V:$V,$B19,'1.A-P6 DATA CD-3B ONLY'!$Q:$Q,$X$1,'1.A-P6 DATA CD-3B ONLY'!$O:$O,$X$2,'1.A-P6 DATA CD-3B ONLY'!$U:$U,"&lt;&gt;AWD",'1.A-P6 DATA CD-3B ONLY'!$G:$G,$X$4)+SUMIFS('1.A-P6 DATA CD-3B ONLY'!AJ:AJ,'1.A-P6 DATA CD-3B ONLY'!$V:$V,$B19,'1.A-P6 DATA CD-3B ONLY'!$Q:$Q,$X$1,'1.A-P6 DATA CD-3B ONLY'!$O:$O,$X$2,'1.A-P6 DATA CD-3B ONLY'!$U:$U,"&lt;&gt;AWD",'1.A-P6 DATA CD-3B ONLY'!$G:$G,$X$5)+SUMIFS('1.A-P6 DATA CD-3B ONLY'!AJ:AJ,'1.A-P6 DATA CD-3B ONLY'!$V:$V,$B19,'1.A-P6 DATA CD-3B ONLY'!$Q:$Q,$X$1,'1.A-P6 DATA CD-3B ONLY'!$O:$O,$X$2,'1.A-P6 DATA CD-3B ONLY'!$U:$U,"&lt;&gt;AWD",'1.A-P6 DATA CD-3B ONLY'!$G:$G,$X$6)</f>
        <v>319984.75</v>
      </c>
      <c r="L19" s="7">
        <f>SUMIFS('1.A-P6 DATA CD-3B ONLY'!AK:AK,'1.A-P6 DATA CD-3B ONLY'!$V:$V,$B19,'1.A-P6 DATA CD-3B ONLY'!$Q:$Q,$X$1,'1.A-P6 DATA CD-3B ONLY'!$O:$O,$X$2,'1.A-P6 DATA CD-3B ONLY'!$G:$G,$X$3)+SUMIFS('1.A-P6 DATA CD-3B ONLY'!AK:AK,'1.A-P6 DATA CD-3B ONLY'!$V:$V,$B19,'1.A-P6 DATA CD-3B ONLY'!$Q:$Q,$X$1,'1.A-P6 DATA CD-3B ONLY'!$O:$O,$X$2,'1.A-P6 DATA CD-3B ONLY'!$U:$U,"&lt;&gt;AWD",'1.A-P6 DATA CD-3B ONLY'!$G:$G,$X$4)+SUMIFS('1.A-P6 DATA CD-3B ONLY'!AK:AK,'1.A-P6 DATA CD-3B ONLY'!$V:$V,$B19,'1.A-P6 DATA CD-3B ONLY'!$Q:$Q,$X$1,'1.A-P6 DATA CD-3B ONLY'!$O:$O,$X$2,'1.A-P6 DATA CD-3B ONLY'!$U:$U,"&lt;&gt;AWD",'1.A-P6 DATA CD-3B ONLY'!$G:$G,$X$5)+SUMIFS('1.A-P6 DATA CD-3B ONLY'!AK:AK,'1.A-P6 DATA CD-3B ONLY'!$V:$V,$B19,'1.A-P6 DATA CD-3B ONLY'!$Q:$Q,$X$1,'1.A-P6 DATA CD-3B ONLY'!$O:$O,$X$2,'1.A-P6 DATA CD-3B ONLY'!$U:$U,"&lt;&gt;AWD",'1.A-P6 DATA CD-3B ONLY'!$G:$G,$X$6)</f>
        <v>0</v>
      </c>
      <c r="M19" s="7">
        <f>SUMIFS('1.A-P6 DATA CD-3B ONLY'!AL:AL,'1.A-P6 DATA CD-3B ONLY'!$V:$V,$B19,'1.A-P6 DATA CD-3B ONLY'!$Q:$Q,$X$1,'1.A-P6 DATA CD-3B ONLY'!$O:$O,$X$2,'1.A-P6 DATA CD-3B ONLY'!$G:$G,$X$3)+SUMIFS('1.A-P6 DATA CD-3B ONLY'!AL:AL,'1.A-P6 DATA CD-3B ONLY'!$V:$V,$B19,'1.A-P6 DATA CD-3B ONLY'!$Q:$Q,$X$1,'1.A-P6 DATA CD-3B ONLY'!$O:$O,$X$2,'1.A-P6 DATA CD-3B ONLY'!$U:$U,"&lt;&gt;AWD",'1.A-P6 DATA CD-3B ONLY'!$G:$G,$X$4)+SUMIFS('1.A-P6 DATA CD-3B ONLY'!AL:AL,'1.A-P6 DATA CD-3B ONLY'!$V:$V,$B19,'1.A-P6 DATA CD-3B ONLY'!$Q:$Q,$X$1,'1.A-P6 DATA CD-3B ONLY'!$O:$O,$X$2,'1.A-P6 DATA CD-3B ONLY'!$U:$U,"&lt;&gt;AWD",'1.A-P6 DATA CD-3B ONLY'!$G:$G,$X$5)+SUMIFS('1.A-P6 DATA CD-3B ONLY'!AL:AL,'1.A-P6 DATA CD-3B ONLY'!$V:$V,$B19,'1.A-P6 DATA CD-3B ONLY'!$Q:$Q,$X$1,'1.A-P6 DATA CD-3B ONLY'!$O:$O,$X$2,'1.A-P6 DATA CD-3B ONLY'!$U:$U,"&lt;&gt;AWD",'1.A-P6 DATA CD-3B ONLY'!$G:$G,$X$6)</f>
        <v>0</v>
      </c>
      <c r="N19" s="7">
        <f>SUMIFS('1.A-P6 DATA CD-3B ONLY'!AM:AM,'1.A-P6 DATA CD-3B ONLY'!$V:$V,$B19,'1.A-P6 DATA CD-3B ONLY'!$Q:$Q,$X$1,'1.A-P6 DATA CD-3B ONLY'!$O:$O,$X$2,'1.A-P6 DATA CD-3B ONLY'!$G:$G,$X$3)+SUMIFS('1.A-P6 DATA CD-3B ONLY'!AM:AM,'1.A-P6 DATA CD-3B ONLY'!$V:$V,$B19,'1.A-P6 DATA CD-3B ONLY'!$Q:$Q,$X$1,'1.A-P6 DATA CD-3B ONLY'!$O:$O,$X$2,'1.A-P6 DATA CD-3B ONLY'!$U:$U,"&lt;&gt;AWD",'1.A-P6 DATA CD-3B ONLY'!$G:$G,$X$4)+SUMIFS('1.A-P6 DATA CD-3B ONLY'!AM:AM,'1.A-P6 DATA CD-3B ONLY'!$V:$V,$B19,'1.A-P6 DATA CD-3B ONLY'!$Q:$Q,$X$1,'1.A-P6 DATA CD-3B ONLY'!$O:$O,$X$2,'1.A-P6 DATA CD-3B ONLY'!$U:$U,"&lt;&gt;AWD",'1.A-P6 DATA CD-3B ONLY'!$G:$G,$X$5)+SUMIFS('1.A-P6 DATA CD-3B ONLY'!AM:AM,'1.A-P6 DATA CD-3B ONLY'!$V:$V,$B19,'1.A-P6 DATA CD-3B ONLY'!$Q:$Q,$X$1,'1.A-P6 DATA CD-3B ONLY'!$O:$O,$X$2,'1.A-P6 DATA CD-3B ONLY'!$U:$U,"&lt;&gt;AWD",'1.A-P6 DATA CD-3B ONLY'!$G:$G,$X$6)</f>
        <v>0</v>
      </c>
      <c r="O19" s="7">
        <f>SUMIFS('1.A-P6 DATA CD-3B ONLY'!AN:AN,'1.A-P6 DATA CD-3B ONLY'!$V:$V,$B19,'1.A-P6 DATA CD-3B ONLY'!$Q:$Q,$X$1,'1.A-P6 DATA CD-3B ONLY'!$O:$O,$X$2,'1.A-P6 DATA CD-3B ONLY'!$G:$G,$X$3)+SUMIFS('1.A-P6 DATA CD-3B ONLY'!AN:AN,'1.A-P6 DATA CD-3B ONLY'!$V:$V,$B19,'1.A-P6 DATA CD-3B ONLY'!$Q:$Q,$X$1,'1.A-P6 DATA CD-3B ONLY'!$O:$O,$X$2,'1.A-P6 DATA CD-3B ONLY'!$U:$U,"&lt;&gt;AWD",'1.A-P6 DATA CD-3B ONLY'!$G:$G,$X$4)+SUMIFS('1.A-P6 DATA CD-3B ONLY'!AN:AN,'1.A-P6 DATA CD-3B ONLY'!$V:$V,$B19,'1.A-P6 DATA CD-3B ONLY'!$Q:$Q,$X$1,'1.A-P6 DATA CD-3B ONLY'!$O:$O,$X$2,'1.A-P6 DATA CD-3B ONLY'!$U:$U,"&lt;&gt;AWD",'1.A-P6 DATA CD-3B ONLY'!$G:$G,$X$5)+SUMIFS('1.A-P6 DATA CD-3B ONLY'!AN:AN,'1.A-P6 DATA CD-3B ONLY'!$V:$V,$B19,'1.A-P6 DATA CD-3B ONLY'!$Q:$Q,$X$1,'1.A-P6 DATA CD-3B ONLY'!$O:$O,$X$2,'1.A-P6 DATA CD-3B ONLY'!$U:$U,"&lt;&gt;AWD",'1.A-P6 DATA CD-3B ONLY'!$G:$G,$X$6)</f>
        <v>0</v>
      </c>
      <c r="P19" s="7">
        <f>SUMIFS('1.A-P6 DATA CD-3B ONLY'!AO:AO,'1.A-P6 DATA CD-3B ONLY'!$V:$V,$B19,'1.A-P6 DATA CD-3B ONLY'!$Q:$Q,$X$1,'1.A-P6 DATA CD-3B ONLY'!$O:$O,$X$2,'1.A-P6 DATA CD-3B ONLY'!$G:$G,$X$3)+SUMIFS('1.A-P6 DATA CD-3B ONLY'!AO:AO,'1.A-P6 DATA CD-3B ONLY'!$V:$V,$B19,'1.A-P6 DATA CD-3B ONLY'!$Q:$Q,$X$1,'1.A-P6 DATA CD-3B ONLY'!$O:$O,$X$2,'1.A-P6 DATA CD-3B ONLY'!$U:$U,"&lt;&gt;AWD",'1.A-P6 DATA CD-3B ONLY'!$G:$G,$X$4)+SUMIFS('1.A-P6 DATA CD-3B ONLY'!AO:AO,'1.A-P6 DATA CD-3B ONLY'!$V:$V,$B19,'1.A-P6 DATA CD-3B ONLY'!$Q:$Q,$X$1,'1.A-P6 DATA CD-3B ONLY'!$O:$O,$X$2,'1.A-P6 DATA CD-3B ONLY'!$U:$U,"&lt;&gt;AWD",'1.A-P6 DATA CD-3B ONLY'!$G:$G,$X$5)+SUMIFS('1.A-P6 DATA CD-3B ONLY'!AO:AO,'1.A-P6 DATA CD-3B ONLY'!$V:$V,$B19,'1.A-P6 DATA CD-3B ONLY'!$Q:$Q,$X$1,'1.A-P6 DATA CD-3B ONLY'!$O:$O,$X$2,'1.A-P6 DATA CD-3B ONLY'!$U:$U,"&lt;&gt;AWD",'1.A-P6 DATA CD-3B ONLY'!$G:$G,$X$6)</f>
        <v>0</v>
      </c>
      <c r="Q19" s="7">
        <f>SUMIFS('1.A-P6 DATA CD-3B ONLY'!AP:AP,'1.A-P6 DATA CD-3B ONLY'!$V:$V,$B19,'1.A-P6 DATA CD-3B ONLY'!$Q:$Q,$X$1,'1.A-P6 DATA CD-3B ONLY'!$O:$O,$X$2,'1.A-P6 DATA CD-3B ONLY'!$G:$G,$X$3)+SUMIFS('1.A-P6 DATA CD-3B ONLY'!AP:AP,'1.A-P6 DATA CD-3B ONLY'!$V:$V,$B19,'1.A-P6 DATA CD-3B ONLY'!$Q:$Q,$X$1,'1.A-P6 DATA CD-3B ONLY'!$O:$O,$X$2,'1.A-P6 DATA CD-3B ONLY'!$U:$U,"&lt;&gt;AWD",'1.A-P6 DATA CD-3B ONLY'!$G:$G,$X$4)+SUMIFS('1.A-P6 DATA CD-3B ONLY'!AP:AP,'1.A-P6 DATA CD-3B ONLY'!$V:$V,$B19,'1.A-P6 DATA CD-3B ONLY'!$Q:$Q,$X$1,'1.A-P6 DATA CD-3B ONLY'!$O:$O,$X$2,'1.A-P6 DATA CD-3B ONLY'!$U:$U,"&lt;&gt;AWD",'1.A-P6 DATA CD-3B ONLY'!$G:$G,$X$5)+SUMIFS('1.A-P6 DATA CD-3B ONLY'!AP:AP,'1.A-P6 DATA CD-3B ONLY'!$V:$V,$B19,'1.A-P6 DATA CD-3B ONLY'!$Q:$Q,$X$1,'1.A-P6 DATA CD-3B ONLY'!$O:$O,$X$2,'1.A-P6 DATA CD-3B ONLY'!$U:$U,"&lt;&gt;AWD",'1.A-P6 DATA CD-3B ONLY'!$G:$G,$X$6)</f>
        <v>0</v>
      </c>
      <c r="R19" s="7">
        <f>SUMIFS('1.A-P6 DATA CD-3B ONLY'!AQ:AQ,'1.A-P6 DATA CD-3B ONLY'!$V:$V,$B19,'1.A-P6 DATA CD-3B ONLY'!$Q:$Q,$X$1,'1.A-P6 DATA CD-3B ONLY'!$O:$O,$X$2,'1.A-P6 DATA CD-3B ONLY'!$G:$G,$X$3)+SUMIFS('1.A-P6 DATA CD-3B ONLY'!AQ:AQ,'1.A-P6 DATA CD-3B ONLY'!$V:$V,$B19,'1.A-P6 DATA CD-3B ONLY'!$Q:$Q,$X$1,'1.A-P6 DATA CD-3B ONLY'!$O:$O,$X$2,'1.A-P6 DATA CD-3B ONLY'!$U:$U,"&lt;&gt;AWD",'1.A-P6 DATA CD-3B ONLY'!$G:$G,$X$4)+SUMIFS('1.A-P6 DATA CD-3B ONLY'!AQ:AQ,'1.A-P6 DATA CD-3B ONLY'!$V:$V,$B19,'1.A-P6 DATA CD-3B ONLY'!$Q:$Q,$X$1,'1.A-P6 DATA CD-3B ONLY'!$O:$O,$X$2,'1.A-P6 DATA CD-3B ONLY'!$U:$U,"&lt;&gt;AWD",'1.A-P6 DATA CD-3B ONLY'!$G:$G,$X$5)+SUMIFS('1.A-P6 DATA CD-3B ONLY'!AQ:AQ,'1.A-P6 DATA CD-3B ONLY'!$V:$V,$B19,'1.A-P6 DATA CD-3B ONLY'!$Q:$Q,$X$1,'1.A-P6 DATA CD-3B ONLY'!$O:$O,$X$2,'1.A-P6 DATA CD-3B ONLY'!$U:$U,"&lt;&gt;AWD",'1.A-P6 DATA CD-3B ONLY'!$G:$G,$X$6)</f>
        <v>0</v>
      </c>
      <c r="S19" s="7">
        <f>SUMIFS('1.A-P6 DATA CD-3B ONLY'!AR:AR,'1.A-P6 DATA CD-3B ONLY'!$V:$V,$B19,'1.A-P6 DATA CD-3B ONLY'!$Q:$Q,$X$1,'1.A-P6 DATA CD-3B ONLY'!$O:$O,$X$2,'1.A-P6 DATA CD-3B ONLY'!$G:$G,$X$3)+SUMIFS('1.A-P6 DATA CD-3B ONLY'!AR:AR,'1.A-P6 DATA CD-3B ONLY'!$V:$V,$B19,'1.A-P6 DATA CD-3B ONLY'!$Q:$Q,$X$1,'1.A-P6 DATA CD-3B ONLY'!$O:$O,$X$2,'1.A-P6 DATA CD-3B ONLY'!$U:$U,"&lt;&gt;AWD",'1.A-P6 DATA CD-3B ONLY'!$G:$G,$X$4)+SUMIFS('1.A-P6 DATA CD-3B ONLY'!AR:AR,'1.A-P6 DATA CD-3B ONLY'!$V:$V,$B19,'1.A-P6 DATA CD-3B ONLY'!$Q:$Q,$X$1,'1.A-P6 DATA CD-3B ONLY'!$O:$O,$X$2,'1.A-P6 DATA CD-3B ONLY'!$U:$U,"&lt;&gt;AWD",'1.A-P6 DATA CD-3B ONLY'!$G:$G,$X$5)+SUMIFS('1.A-P6 DATA CD-3B ONLY'!AR:AR,'1.A-P6 DATA CD-3B ONLY'!$V:$V,$B19,'1.A-P6 DATA CD-3B ONLY'!$Q:$Q,$X$1,'1.A-P6 DATA CD-3B ONLY'!$O:$O,$X$2,'1.A-P6 DATA CD-3B ONLY'!$U:$U,"&lt;&gt;AWD",'1.A-P6 DATA CD-3B ONLY'!$G:$G,$X$6)</f>
        <v>0</v>
      </c>
      <c r="T19" s="7">
        <f>SUMIFS('1.A-P6 DATA CD-3B ONLY'!AS:AS,'1.A-P6 DATA CD-3B ONLY'!$V:$V,$B19,'1.A-P6 DATA CD-3B ONLY'!$Q:$Q,$X$1,'1.A-P6 DATA CD-3B ONLY'!$O:$O,$X$2,'1.A-P6 DATA CD-3B ONLY'!$G:$G,$X$3)+SUMIFS('1.A-P6 DATA CD-3B ONLY'!AS:AS,'1.A-P6 DATA CD-3B ONLY'!$V:$V,$B19,'1.A-P6 DATA CD-3B ONLY'!$Q:$Q,$X$1,'1.A-P6 DATA CD-3B ONLY'!$O:$O,$X$2,'1.A-P6 DATA CD-3B ONLY'!$U:$U,"&lt;&gt;AWD",'1.A-P6 DATA CD-3B ONLY'!$G:$G,$X$4)+SUMIFS('1.A-P6 DATA CD-3B ONLY'!AS:AS,'1.A-P6 DATA CD-3B ONLY'!$V:$V,$B19,'1.A-P6 DATA CD-3B ONLY'!$Q:$Q,$X$1,'1.A-P6 DATA CD-3B ONLY'!$O:$O,$X$2,'1.A-P6 DATA CD-3B ONLY'!$U:$U,"&lt;&gt;AWD",'1.A-P6 DATA CD-3B ONLY'!$G:$G,$X$5)+SUMIFS('1.A-P6 DATA CD-3B ONLY'!AS:AS,'1.A-P6 DATA CD-3B ONLY'!$V:$V,$B19,'1.A-P6 DATA CD-3B ONLY'!$Q:$Q,$X$1,'1.A-P6 DATA CD-3B ONLY'!$O:$O,$X$2,'1.A-P6 DATA CD-3B ONLY'!$U:$U,"&lt;&gt;AWD",'1.A-P6 DATA CD-3B ONLY'!$G:$G,$X$6)</f>
        <v>0</v>
      </c>
    </row>
    <row r="20" spans="2:20" x14ac:dyDescent="0.25">
      <c r="B20" s="39" t="s">
        <v>218</v>
      </c>
      <c r="C20" s="7">
        <f t="shared" si="2"/>
        <v>0</v>
      </c>
      <c r="D20" s="7">
        <f>SUMIFS('1.A-P6 DATA CD-3B ONLY'!AC:AC,'1.A-P6 DATA CD-3B ONLY'!$V:$V,$B20,'1.A-P6 DATA CD-3B ONLY'!$Q:$Q,$X$1,'1.A-P6 DATA CD-3B ONLY'!$O:$O,$X$2,'1.A-P6 DATA CD-3B ONLY'!$G:$G,$X$3)+SUMIFS('1.A-P6 DATA CD-3B ONLY'!AC:AC,'1.A-P6 DATA CD-3B ONLY'!$V:$V,$B20,'1.A-P6 DATA CD-3B ONLY'!$Q:$Q,$X$1,'1.A-P6 DATA CD-3B ONLY'!$O:$O,$X$2,'1.A-P6 DATA CD-3B ONLY'!$U:$U,"&lt;&gt;AWD",'1.A-P6 DATA CD-3B ONLY'!$G:$G,$X$4)+SUMIFS('1.A-P6 DATA CD-3B ONLY'!AC:AC,'1.A-P6 DATA CD-3B ONLY'!$V:$V,$B20,'1.A-P6 DATA CD-3B ONLY'!$Q:$Q,$X$1,'1.A-P6 DATA CD-3B ONLY'!$O:$O,$X$2,'1.A-P6 DATA CD-3B ONLY'!$U:$U,"&lt;&gt;AWD",'1.A-P6 DATA CD-3B ONLY'!$G:$G,$X$5)+SUMIFS('1.A-P6 DATA CD-3B ONLY'!AC:AC,'1.A-P6 DATA CD-3B ONLY'!$V:$V,$B20,'1.A-P6 DATA CD-3B ONLY'!$Q:$Q,$X$1,'1.A-P6 DATA CD-3B ONLY'!$O:$O,$X$2,'1.A-P6 DATA CD-3B ONLY'!$U:$U,"&lt;&gt;AWD",'1.A-P6 DATA CD-3B ONLY'!$G:$G,$X$6)</f>
        <v>0</v>
      </c>
      <c r="E20" s="7">
        <f>SUMIFS('1.A-P6 DATA CD-3B ONLY'!AD:AD,'1.A-P6 DATA CD-3B ONLY'!$V:$V,$B20,'1.A-P6 DATA CD-3B ONLY'!$Q:$Q,$X$1,'1.A-P6 DATA CD-3B ONLY'!$O:$O,$X$2,'1.A-P6 DATA CD-3B ONLY'!$G:$G,$X$3)+SUMIFS('1.A-P6 DATA CD-3B ONLY'!AD:AD,'1.A-P6 DATA CD-3B ONLY'!$V:$V,$B20,'1.A-P6 DATA CD-3B ONLY'!$Q:$Q,$X$1,'1.A-P6 DATA CD-3B ONLY'!$O:$O,$X$2,'1.A-P6 DATA CD-3B ONLY'!$U:$U,"&lt;&gt;AWD",'1.A-P6 DATA CD-3B ONLY'!$G:$G,$X$4)+SUMIFS('1.A-P6 DATA CD-3B ONLY'!AD:AD,'1.A-P6 DATA CD-3B ONLY'!$V:$V,$B20,'1.A-P6 DATA CD-3B ONLY'!$Q:$Q,$X$1,'1.A-P6 DATA CD-3B ONLY'!$O:$O,$X$2,'1.A-P6 DATA CD-3B ONLY'!$U:$U,"&lt;&gt;AWD",'1.A-P6 DATA CD-3B ONLY'!$G:$G,$X$5)+SUMIFS('1.A-P6 DATA CD-3B ONLY'!AD:AD,'1.A-P6 DATA CD-3B ONLY'!$V:$V,$B20,'1.A-P6 DATA CD-3B ONLY'!$Q:$Q,$X$1,'1.A-P6 DATA CD-3B ONLY'!$O:$O,$X$2,'1.A-P6 DATA CD-3B ONLY'!$U:$U,"&lt;&gt;AWD",'1.A-P6 DATA CD-3B ONLY'!$G:$G,$X$6)</f>
        <v>0</v>
      </c>
      <c r="F20" s="7">
        <f>SUMIFS('1.A-P6 DATA CD-3B ONLY'!AE:AE,'1.A-P6 DATA CD-3B ONLY'!$V:$V,$B20,'1.A-P6 DATA CD-3B ONLY'!$Q:$Q,$X$1,'1.A-P6 DATA CD-3B ONLY'!$O:$O,$X$2,'1.A-P6 DATA CD-3B ONLY'!$G:$G,$X$3)+SUMIFS('1.A-P6 DATA CD-3B ONLY'!AE:AE,'1.A-P6 DATA CD-3B ONLY'!$V:$V,$B20,'1.A-P6 DATA CD-3B ONLY'!$Q:$Q,$X$1,'1.A-P6 DATA CD-3B ONLY'!$O:$O,$X$2,'1.A-P6 DATA CD-3B ONLY'!$U:$U,"&lt;&gt;AWD",'1.A-P6 DATA CD-3B ONLY'!$G:$G,$X$4)+SUMIFS('1.A-P6 DATA CD-3B ONLY'!AE:AE,'1.A-P6 DATA CD-3B ONLY'!$V:$V,$B20,'1.A-P6 DATA CD-3B ONLY'!$Q:$Q,$X$1,'1.A-P6 DATA CD-3B ONLY'!$O:$O,$X$2,'1.A-P6 DATA CD-3B ONLY'!$U:$U,"&lt;&gt;AWD",'1.A-P6 DATA CD-3B ONLY'!$G:$G,$X$5)+SUMIFS('1.A-P6 DATA CD-3B ONLY'!AE:AE,'1.A-P6 DATA CD-3B ONLY'!$V:$V,$B20,'1.A-P6 DATA CD-3B ONLY'!$Q:$Q,$X$1,'1.A-P6 DATA CD-3B ONLY'!$O:$O,$X$2,'1.A-P6 DATA CD-3B ONLY'!$U:$U,"&lt;&gt;AWD",'1.A-P6 DATA CD-3B ONLY'!$G:$G,$X$6)</f>
        <v>0</v>
      </c>
      <c r="G20" s="7">
        <f>SUMIFS('1.A-P6 DATA CD-3B ONLY'!AF:AF,'1.A-P6 DATA CD-3B ONLY'!$V:$V,$B20,'1.A-P6 DATA CD-3B ONLY'!$Q:$Q,$X$1,'1.A-P6 DATA CD-3B ONLY'!$O:$O,$X$2,'1.A-P6 DATA CD-3B ONLY'!$G:$G,$X$3)+SUMIFS('1.A-P6 DATA CD-3B ONLY'!AF:AF,'1.A-P6 DATA CD-3B ONLY'!$V:$V,$B20,'1.A-P6 DATA CD-3B ONLY'!$Q:$Q,$X$1,'1.A-P6 DATA CD-3B ONLY'!$O:$O,$X$2,'1.A-P6 DATA CD-3B ONLY'!$U:$U,"&lt;&gt;AWD",'1.A-P6 DATA CD-3B ONLY'!$G:$G,$X$4)+SUMIFS('1.A-P6 DATA CD-3B ONLY'!AF:AF,'1.A-P6 DATA CD-3B ONLY'!$V:$V,$B20,'1.A-P6 DATA CD-3B ONLY'!$Q:$Q,$X$1,'1.A-P6 DATA CD-3B ONLY'!$O:$O,$X$2,'1.A-P6 DATA CD-3B ONLY'!$U:$U,"&lt;&gt;AWD",'1.A-P6 DATA CD-3B ONLY'!$G:$G,$X$5)+SUMIFS('1.A-P6 DATA CD-3B ONLY'!AF:AF,'1.A-P6 DATA CD-3B ONLY'!$V:$V,$B20,'1.A-P6 DATA CD-3B ONLY'!$Q:$Q,$X$1,'1.A-P6 DATA CD-3B ONLY'!$O:$O,$X$2,'1.A-P6 DATA CD-3B ONLY'!$U:$U,"&lt;&gt;AWD",'1.A-P6 DATA CD-3B ONLY'!$G:$G,$X$6)</f>
        <v>0</v>
      </c>
      <c r="H20" s="7">
        <f>SUMIFS('1.A-P6 DATA CD-3B ONLY'!AG:AG,'1.A-P6 DATA CD-3B ONLY'!$V:$V,$B20,'1.A-P6 DATA CD-3B ONLY'!$Q:$Q,$X$1,'1.A-P6 DATA CD-3B ONLY'!$O:$O,$X$2,'1.A-P6 DATA CD-3B ONLY'!$G:$G,$X$3)+SUMIFS('1.A-P6 DATA CD-3B ONLY'!AG:AG,'1.A-P6 DATA CD-3B ONLY'!$V:$V,$B20,'1.A-P6 DATA CD-3B ONLY'!$Q:$Q,$X$1,'1.A-P6 DATA CD-3B ONLY'!$O:$O,$X$2,'1.A-P6 DATA CD-3B ONLY'!$U:$U,"&lt;&gt;AWD",'1.A-P6 DATA CD-3B ONLY'!$G:$G,$X$4)+SUMIFS('1.A-P6 DATA CD-3B ONLY'!AG:AG,'1.A-P6 DATA CD-3B ONLY'!$V:$V,$B20,'1.A-P6 DATA CD-3B ONLY'!$Q:$Q,$X$1,'1.A-P6 DATA CD-3B ONLY'!$O:$O,$X$2,'1.A-P6 DATA CD-3B ONLY'!$U:$U,"&lt;&gt;AWD",'1.A-P6 DATA CD-3B ONLY'!$G:$G,$X$5)+SUMIFS('1.A-P6 DATA CD-3B ONLY'!AG:AG,'1.A-P6 DATA CD-3B ONLY'!$V:$V,$B20,'1.A-P6 DATA CD-3B ONLY'!$Q:$Q,$X$1,'1.A-P6 DATA CD-3B ONLY'!$O:$O,$X$2,'1.A-P6 DATA CD-3B ONLY'!$U:$U,"&lt;&gt;AWD",'1.A-P6 DATA CD-3B ONLY'!$G:$G,$X$6)</f>
        <v>0</v>
      </c>
      <c r="I20" s="7">
        <f>SUMIFS('1.A-P6 DATA CD-3B ONLY'!AH:AH,'1.A-P6 DATA CD-3B ONLY'!$V:$V,$B20,'1.A-P6 DATA CD-3B ONLY'!$Q:$Q,$X$1,'1.A-P6 DATA CD-3B ONLY'!$O:$O,$X$2,'1.A-P6 DATA CD-3B ONLY'!$G:$G,$X$3)+SUMIFS('1.A-P6 DATA CD-3B ONLY'!AH:AH,'1.A-P6 DATA CD-3B ONLY'!$V:$V,$B20,'1.A-P6 DATA CD-3B ONLY'!$Q:$Q,$X$1,'1.A-P6 DATA CD-3B ONLY'!$O:$O,$X$2,'1.A-P6 DATA CD-3B ONLY'!$U:$U,"&lt;&gt;AWD",'1.A-P6 DATA CD-3B ONLY'!$G:$G,$X$4)+SUMIFS('1.A-P6 DATA CD-3B ONLY'!AH:AH,'1.A-P6 DATA CD-3B ONLY'!$V:$V,$B20,'1.A-P6 DATA CD-3B ONLY'!$Q:$Q,$X$1,'1.A-P6 DATA CD-3B ONLY'!$O:$O,$X$2,'1.A-P6 DATA CD-3B ONLY'!$U:$U,"&lt;&gt;AWD",'1.A-P6 DATA CD-3B ONLY'!$G:$G,$X$5)+SUMIFS('1.A-P6 DATA CD-3B ONLY'!AH:AH,'1.A-P6 DATA CD-3B ONLY'!$V:$V,$B20,'1.A-P6 DATA CD-3B ONLY'!$Q:$Q,$X$1,'1.A-P6 DATA CD-3B ONLY'!$O:$O,$X$2,'1.A-P6 DATA CD-3B ONLY'!$U:$U,"&lt;&gt;AWD",'1.A-P6 DATA CD-3B ONLY'!$G:$G,$X$6)</f>
        <v>0</v>
      </c>
      <c r="J20" s="7">
        <f>SUMIFS('1.A-P6 DATA CD-3B ONLY'!AI:AI,'1.A-P6 DATA CD-3B ONLY'!$V:$V,$B20,'1.A-P6 DATA CD-3B ONLY'!$Q:$Q,$X$1,'1.A-P6 DATA CD-3B ONLY'!$O:$O,$X$2,'1.A-P6 DATA CD-3B ONLY'!$G:$G,$X$3)+SUMIFS('1.A-P6 DATA CD-3B ONLY'!AI:AI,'1.A-P6 DATA CD-3B ONLY'!$V:$V,$B20,'1.A-P6 DATA CD-3B ONLY'!$Q:$Q,$X$1,'1.A-P6 DATA CD-3B ONLY'!$O:$O,$X$2,'1.A-P6 DATA CD-3B ONLY'!$U:$U,"&lt;&gt;AWD",'1.A-P6 DATA CD-3B ONLY'!$G:$G,$X$4)+SUMIFS('1.A-P6 DATA CD-3B ONLY'!AI:AI,'1.A-P6 DATA CD-3B ONLY'!$V:$V,$B20,'1.A-P6 DATA CD-3B ONLY'!$Q:$Q,$X$1,'1.A-P6 DATA CD-3B ONLY'!$O:$O,$X$2,'1.A-P6 DATA CD-3B ONLY'!$U:$U,"&lt;&gt;AWD",'1.A-P6 DATA CD-3B ONLY'!$G:$G,$X$5)+SUMIFS('1.A-P6 DATA CD-3B ONLY'!AI:AI,'1.A-P6 DATA CD-3B ONLY'!$V:$V,$B20,'1.A-P6 DATA CD-3B ONLY'!$Q:$Q,$X$1,'1.A-P6 DATA CD-3B ONLY'!$O:$O,$X$2,'1.A-P6 DATA CD-3B ONLY'!$U:$U,"&lt;&gt;AWD",'1.A-P6 DATA CD-3B ONLY'!$G:$G,$X$6)</f>
        <v>0</v>
      </c>
      <c r="K20" s="7">
        <f>SUMIFS('1.A-P6 DATA CD-3B ONLY'!AJ:AJ,'1.A-P6 DATA CD-3B ONLY'!$V:$V,$B20,'1.A-P6 DATA CD-3B ONLY'!$Q:$Q,$X$1,'1.A-P6 DATA CD-3B ONLY'!$O:$O,$X$2,'1.A-P6 DATA CD-3B ONLY'!$G:$G,$X$3)+SUMIFS('1.A-P6 DATA CD-3B ONLY'!AJ:AJ,'1.A-P6 DATA CD-3B ONLY'!$V:$V,$B20,'1.A-P6 DATA CD-3B ONLY'!$Q:$Q,$X$1,'1.A-P6 DATA CD-3B ONLY'!$O:$O,$X$2,'1.A-P6 DATA CD-3B ONLY'!$U:$U,"&lt;&gt;AWD",'1.A-P6 DATA CD-3B ONLY'!$G:$G,$X$4)+SUMIFS('1.A-P6 DATA CD-3B ONLY'!AJ:AJ,'1.A-P6 DATA CD-3B ONLY'!$V:$V,$B20,'1.A-P6 DATA CD-3B ONLY'!$Q:$Q,$X$1,'1.A-P6 DATA CD-3B ONLY'!$O:$O,$X$2,'1.A-P6 DATA CD-3B ONLY'!$U:$U,"&lt;&gt;AWD",'1.A-P6 DATA CD-3B ONLY'!$G:$G,$X$5)+SUMIFS('1.A-P6 DATA CD-3B ONLY'!AJ:AJ,'1.A-P6 DATA CD-3B ONLY'!$V:$V,$B20,'1.A-P6 DATA CD-3B ONLY'!$Q:$Q,$X$1,'1.A-P6 DATA CD-3B ONLY'!$O:$O,$X$2,'1.A-P6 DATA CD-3B ONLY'!$U:$U,"&lt;&gt;AWD",'1.A-P6 DATA CD-3B ONLY'!$G:$G,$X$6)</f>
        <v>0</v>
      </c>
      <c r="L20" s="7">
        <f>SUMIFS('1.A-P6 DATA CD-3B ONLY'!AK:AK,'1.A-P6 DATA CD-3B ONLY'!$V:$V,$B20,'1.A-P6 DATA CD-3B ONLY'!$Q:$Q,$X$1,'1.A-P6 DATA CD-3B ONLY'!$O:$O,$X$2,'1.A-P6 DATA CD-3B ONLY'!$G:$G,$X$3)+SUMIFS('1.A-P6 DATA CD-3B ONLY'!AK:AK,'1.A-P6 DATA CD-3B ONLY'!$V:$V,$B20,'1.A-P6 DATA CD-3B ONLY'!$Q:$Q,$X$1,'1.A-P6 DATA CD-3B ONLY'!$O:$O,$X$2,'1.A-P6 DATA CD-3B ONLY'!$U:$U,"&lt;&gt;AWD",'1.A-P6 DATA CD-3B ONLY'!$G:$G,$X$4)+SUMIFS('1.A-P6 DATA CD-3B ONLY'!AK:AK,'1.A-P6 DATA CD-3B ONLY'!$V:$V,$B20,'1.A-P6 DATA CD-3B ONLY'!$Q:$Q,$X$1,'1.A-P6 DATA CD-3B ONLY'!$O:$O,$X$2,'1.A-P6 DATA CD-3B ONLY'!$U:$U,"&lt;&gt;AWD",'1.A-P6 DATA CD-3B ONLY'!$G:$G,$X$5)+SUMIFS('1.A-P6 DATA CD-3B ONLY'!AK:AK,'1.A-P6 DATA CD-3B ONLY'!$V:$V,$B20,'1.A-P6 DATA CD-3B ONLY'!$Q:$Q,$X$1,'1.A-P6 DATA CD-3B ONLY'!$O:$O,$X$2,'1.A-P6 DATA CD-3B ONLY'!$U:$U,"&lt;&gt;AWD",'1.A-P6 DATA CD-3B ONLY'!$G:$G,$X$6)</f>
        <v>0</v>
      </c>
      <c r="M20" s="7">
        <f>SUMIFS('1.A-P6 DATA CD-3B ONLY'!AL:AL,'1.A-P6 DATA CD-3B ONLY'!$V:$V,$B20,'1.A-P6 DATA CD-3B ONLY'!$Q:$Q,$X$1,'1.A-P6 DATA CD-3B ONLY'!$O:$O,$X$2,'1.A-P6 DATA CD-3B ONLY'!$G:$G,$X$3)+SUMIFS('1.A-P6 DATA CD-3B ONLY'!AL:AL,'1.A-P6 DATA CD-3B ONLY'!$V:$V,$B20,'1.A-P6 DATA CD-3B ONLY'!$Q:$Q,$X$1,'1.A-P6 DATA CD-3B ONLY'!$O:$O,$X$2,'1.A-P6 DATA CD-3B ONLY'!$U:$U,"&lt;&gt;AWD",'1.A-P6 DATA CD-3B ONLY'!$G:$G,$X$4)+SUMIFS('1.A-P6 DATA CD-3B ONLY'!AL:AL,'1.A-P6 DATA CD-3B ONLY'!$V:$V,$B20,'1.A-P6 DATA CD-3B ONLY'!$Q:$Q,$X$1,'1.A-P6 DATA CD-3B ONLY'!$O:$O,$X$2,'1.A-P6 DATA CD-3B ONLY'!$U:$U,"&lt;&gt;AWD",'1.A-P6 DATA CD-3B ONLY'!$G:$G,$X$5)+SUMIFS('1.A-P6 DATA CD-3B ONLY'!AL:AL,'1.A-P6 DATA CD-3B ONLY'!$V:$V,$B20,'1.A-P6 DATA CD-3B ONLY'!$Q:$Q,$X$1,'1.A-P6 DATA CD-3B ONLY'!$O:$O,$X$2,'1.A-P6 DATA CD-3B ONLY'!$U:$U,"&lt;&gt;AWD",'1.A-P6 DATA CD-3B ONLY'!$G:$G,$X$6)</f>
        <v>0</v>
      </c>
      <c r="N20" s="7">
        <f>SUMIFS('1.A-P6 DATA CD-3B ONLY'!AM:AM,'1.A-P6 DATA CD-3B ONLY'!$V:$V,$B20,'1.A-P6 DATA CD-3B ONLY'!$Q:$Q,$X$1,'1.A-P6 DATA CD-3B ONLY'!$O:$O,$X$2,'1.A-P6 DATA CD-3B ONLY'!$G:$G,$X$3)+SUMIFS('1.A-P6 DATA CD-3B ONLY'!AM:AM,'1.A-P6 DATA CD-3B ONLY'!$V:$V,$B20,'1.A-P6 DATA CD-3B ONLY'!$Q:$Q,$X$1,'1.A-P6 DATA CD-3B ONLY'!$O:$O,$X$2,'1.A-P6 DATA CD-3B ONLY'!$U:$U,"&lt;&gt;AWD",'1.A-P6 DATA CD-3B ONLY'!$G:$G,$X$4)+SUMIFS('1.A-P6 DATA CD-3B ONLY'!AM:AM,'1.A-P6 DATA CD-3B ONLY'!$V:$V,$B20,'1.A-P6 DATA CD-3B ONLY'!$Q:$Q,$X$1,'1.A-P6 DATA CD-3B ONLY'!$O:$O,$X$2,'1.A-P6 DATA CD-3B ONLY'!$U:$U,"&lt;&gt;AWD",'1.A-P6 DATA CD-3B ONLY'!$G:$G,$X$5)+SUMIFS('1.A-P6 DATA CD-3B ONLY'!AM:AM,'1.A-P6 DATA CD-3B ONLY'!$V:$V,$B20,'1.A-P6 DATA CD-3B ONLY'!$Q:$Q,$X$1,'1.A-P6 DATA CD-3B ONLY'!$O:$O,$X$2,'1.A-P6 DATA CD-3B ONLY'!$U:$U,"&lt;&gt;AWD",'1.A-P6 DATA CD-3B ONLY'!$G:$G,$X$6)</f>
        <v>0</v>
      </c>
      <c r="O20" s="7">
        <f>SUMIFS('1.A-P6 DATA CD-3B ONLY'!AN:AN,'1.A-P6 DATA CD-3B ONLY'!$V:$V,$B20,'1.A-P6 DATA CD-3B ONLY'!$Q:$Q,$X$1,'1.A-P6 DATA CD-3B ONLY'!$O:$O,$X$2,'1.A-P6 DATA CD-3B ONLY'!$G:$G,$X$3)+SUMIFS('1.A-P6 DATA CD-3B ONLY'!AN:AN,'1.A-P6 DATA CD-3B ONLY'!$V:$V,$B20,'1.A-P6 DATA CD-3B ONLY'!$Q:$Q,$X$1,'1.A-P6 DATA CD-3B ONLY'!$O:$O,$X$2,'1.A-P6 DATA CD-3B ONLY'!$U:$U,"&lt;&gt;AWD",'1.A-P6 DATA CD-3B ONLY'!$G:$G,$X$4)+SUMIFS('1.A-P6 DATA CD-3B ONLY'!AN:AN,'1.A-P6 DATA CD-3B ONLY'!$V:$V,$B20,'1.A-P6 DATA CD-3B ONLY'!$Q:$Q,$X$1,'1.A-P6 DATA CD-3B ONLY'!$O:$O,$X$2,'1.A-P6 DATA CD-3B ONLY'!$U:$U,"&lt;&gt;AWD",'1.A-P6 DATA CD-3B ONLY'!$G:$G,$X$5)+SUMIFS('1.A-P6 DATA CD-3B ONLY'!AN:AN,'1.A-P6 DATA CD-3B ONLY'!$V:$V,$B20,'1.A-P6 DATA CD-3B ONLY'!$Q:$Q,$X$1,'1.A-P6 DATA CD-3B ONLY'!$O:$O,$X$2,'1.A-P6 DATA CD-3B ONLY'!$U:$U,"&lt;&gt;AWD",'1.A-P6 DATA CD-3B ONLY'!$G:$G,$X$6)</f>
        <v>0</v>
      </c>
      <c r="P20" s="7">
        <f>SUMIFS('1.A-P6 DATA CD-3B ONLY'!AO:AO,'1.A-P6 DATA CD-3B ONLY'!$V:$V,$B20,'1.A-P6 DATA CD-3B ONLY'!$Q:$Q,$X$1,'1.A-P6 DATA CD-3B ONLY'!$O:$O,$X$2,'1.A-P6 DATA CD-3B ONLY'!$G:$G,$X$3)+SUMIFS('1.A-P6 DATA CD-3B ONLY'!AO:AO,'1.A-P6 DATA CD-3B ONLY'!$V:$V,$B20,'1.A-P6 DATA CD-3B ONLY'!$Q:$Q,$X$1,'1.A-P6 DATA CD-3B ONLY'!$O:$O,$X$2,'1.A-P6 DATA CD-3B ONLY'!$U:$U,"&lt;&gt;AWD",'1.A-P6 DATA CD-3B ONLY'!$G:$G,$X$4)+SUMIFS('1.A-P6 DATA CD-3B ONLY'!AO:AO,'1.A-P6 DATA CD-3B ONLY'!$V:$V,$B20,'1.A-P6 DATA CD-3B ONLY'!$Q:$Q,$X$1,'1.A-P6 DATA CD-3B ONLY'!$O:$O,$X$2,'1.A-P6 DATA CD-3B ONLY'!$U:$U,"&lt;&gt;AWD",'1.A-P6 DATA CD-3B ONLY'!$G:$G,$X$5)+SUMIFS('1.A-P6 DATA CD-3B ONLY'!AO:AO,'1.A-P6 DATA CD-3B ONLY'!$V:$V,$B20,'1.A-P6 DATA CD-3B ONLY'!$Q:$Q,$X$1,'1.A-P6 DATA CD-3B ONLY'!$O:$O,$X$2,'1.A-P6 DATA CD-3B ONLY'!$U:$U,"&lt;&gt;AWD",'1.A-P6 DATA CD-3B ONLY'!$G:$G,$X$6)</f>
        <v>0</v>
      </c>
      <c r="Q20" s="7">
        <f>SUMIFS('1.A-P6 DATA CD-3B ONLY'!AP:AP,'1.A-P6 DATA CD-3B ONLY'!$V:$V,$B20,'1.A-P6 DATA CD-3B ONLY'!$Q:$Q,$X$1,'1.A-P6 DATA CD-3B ONLY'!$O:$O,$X$2,'1.A-P6 DATA CD-3B ONLY'!$G:$G,$X$3)+SUMIFS('1.A-P6 DATA CD-3B ONLY'!AP:AP,'1.A-P6 DATA CD-3B ONLY'!$V:$V,$B20,'1.A-P6 DATA CD-3B ONLY'!$Q:$Q,$X$1,'1.A-P6 DATA CD-3B ONLY'!$O:$O,$X$2,'1.A-P6 DATA CD-3B ONLY'!$U:$U,"&lt;&gt;AWD",'1.A-P6 DATA CD-3B ONLY'!$G:$G,$X$4)+SUMIFS('1.A-P6 DATA CD-3B ONLY'!AP:AP,'1.A-P6 DATA CD-3B ONLY'!$V:$V,$B20,'1.A-P6 DATA CD-3B ONLY'!$Q:$Q,$X$1,'1.A-P6 DATA CD-3B ONLY'!$O:$O,$X$2,'1.A-P6 DATA CD-3B ONLY'!$U:$U,"&lt;&gt;AWD",'1.A-P6 DATA CD-3B ONLY'!$G:$G,$X$5)+SUMIFS('1.A-P6 DATA CD-3B ONLY'!AP:AP,'1.A-P6 DATA CD-3B ONLY'!$V:$V,$B20,'1.A-P6 DATA CD-3B ONLY'!$Q:$Q,$X$1,'1.A-P6 DATA CD-3B ONLY'!$O:$O,$X$2,'1.A-P6 DATA CD-3B ONLY'!$U:$U,"&lt;&gt;AWD",'1.A-P6 DATA CD-3B ONLY'!$G:$G,$X$6)</f>
        <v>0</v>
      </c>
      <c r="R20" s="7">
        <f>SUMIFS('1.A-P6 DATA CD-3B ONLY'!AQ:AQ,'1.A-P6 DATA CD-3B ONLY'!$V:$V,$B20,'1.A-P6 DATA CD-3B ONLY'!$Q:$Q,$X$1,'1.A-P6 DATA CD-3B ONLY'!$O:$O,$X$2,'1.A-P6 DATA CD-3B ONLY'!$G:$G,$X$3)+SUMIFS('1.A-P6 DATA CD-3B ONLY'!AQ:AQ,'1.A-P6 DATA CD-3B ONLY'!$V:$V,$B20,'1.A-P6 DATA CD-3B ONLY'!$Q:$Q,$X$1,'1.A-P6 DATA CD-3B ONLY'!$O:$O,$X$2,'1.A-P6 DATA CD-3B ONLY'!$U:$U,"&lt;&gt;AWD",'1.A-P6 DATA CD-3B ONLY'!$G:$G,$X$4)+SUMIFS('1.A-P6 DATA CD-3B ONLY'!AQ:AQ,'1.A-P6 DATA CD-3B ONLY'!$V:$V,$B20,'1.A-P6 DATA CD-3B ONLY'!$Q:$Q,$X$1,'1.A-P6 DATA CD-3B ONLY'!$O:$O,$X$2,'1.A-P6 DATA CD-3B ONLY'!$U:$U,"&lt;&gt;AWD",'1.A-P6 DATA CD-3B ONLY'!$G:$G,$X$5)+SUMIFS('1.A-P6 DATA CD-3B ONLY'!AQ:AQ,'1.A-P6 DATA CD-3B ONLY'!$V:$V,$B20,'1.A-P6 DATA CD-3B ONLY'!$Q:$Q,$X$1,'1.A-P6 DATA CD-3B ONLY'!$O:$O,$X$2,'1.A-P6 DATA CD-3B ONLY'!$U:$U,"&lt;&gt;AWD",'1.A-P6 DATA CD-3B ONLY'!$G:$G,$X$6)</f>
        <v>0</v>
      </c>
      <c r="S20" s="7">
        <f>SUMIFS('1.A-P6 DATA CD-3B ONLY'!AR:AR,'1.A-P6 DATA CD-3B ONLY'!$V:$V,$B20,'1.A-P6 DATA CD-3B ONLY'!$Q:$Q,$X$1,'1.A-P6 DATA CD-3B ONLY'!$O:$O,$X$2,'1.A-P6 DATA CD-3B ONLY'!$G:$G,$X$3)+SUMIFS('1.A-P6 DATA CD-3B ONLY'!AR:AR,'1.A-P6 DATA CD-3B ONLY'!$V:$V,$B20,'1.A-P6 DATA CD-3B ONLY'!$Q:$Q,$X$1,'1.A-P6 DATA CD-3B ONLY'!$O:$O,$X$2,'1.A-P6 DATA CD-3B ONLY'!$U:$U,"&lt;&gt;AWD",'1.A-P6 DATA CD-3B ONLY'!$G:$G,$X$4)+SUMIFS('1.A-P6 DATA CD-3B ONLY'!AR:AR,'1.A-P6 DATA CD-3B ONLY'!$V:$V,$B20,'1.A-P6 DATA CD-3B ONLY'!$Q:$Q,$X$1,'1.A-P6 DATA CD-3B ONLY'!$O:$O,$X$2,'1.A-P6 DATA CD-3B ONLY'!$U:$U,"&lt;&gt;AWD",'1.A-P6 DATA CD-3B ONLY'!$G:$G,$X$5)+SUMIFS('1.A-P6 DATA CD-3B ONLY'!AR:AR,'1.A-P6 DATA CD-3B ONLY'!$V:$V,$B20,'1.A-P6 DATA CD-3B ONLY'!$Q:$Q,$X$1,'1.A-P6 DATA CD-3B ONLY'!$O:$O,$X$2,'1.A-P6 DATA CD-3B ONLY'!$U:$U,"&lt;&gt;AWD",'1.A-P6 DATA CD-3B ONLY'!$G:$G,$X$6)</f>
        <v>0</v>
      </c>
      <c r="T20" s="7">
        <f>SUMIFS('1.A-P6 DATA CD-3B ONLY'!AS:AS,'1.A-P6 DATA CD-3B ONLY'!$V:$V,$B20,'1.A-P6 DATA CD-3B ONLY'!$Q:$Q,$X$1,'1.A-P6 DATA CD-3B ONLY'!$O:$O,$X$2,'1.A-P6 DATA CD-3B ONLY'!$G:$G,$X$3)+SUMIFS('1.A-P6 DATA CD-3B ONLY'!AS:AS,'1.A-P6 DATA CD-3B ONLY'!$V:$V,$B20,'1.A-P6 DATA CD-3B ONLY'!$Q:$Q,$X$1,'1.A-P6 DATA CD-3B ONLY'!$O:$O,$X$2,'1.A-P6 DATA CD-3B ONLY'!$U:$U,"&lt;&gt;AWD",'1.A-P6 DATA CD-3B ONLY'!$G:$G,$X$4)+SUMIFS('1.A-P6 DATA CD-3B ONLY'!AS:AS,'1.A-P6 DATA CD-3B ONLY'!$V:$V,$B20,'1.A-P6 DATA CD-3B ONLY'!$Q:$Q,$X$1,'1.A-P6 DATA CD-3B ONLY'!$O:$O,$X$2,'1.A-P6 DATA CD-3B ONLY'!$U:$U,"&lt;&gt;AWD",'1.A-P6 DATA CD-3B ONLY'!$G:$G,$X$5)+SUMIFS('1.A-P6 DATA CD-3B ONLY'!AS:AS,'1.A-P6 DATA CD-3B ONLY'!$V:$V,$B20,'1.A-P6 DATA CD-3B ONLY'!$Q:$Q,$X$1,'1.A-P6 DATA CD-3B ONLY'!$O:$O,$X$2,'1.A-P6 DATA CD-3B ONLY'!$U:$U,"&lt;&gt;AWD",'1.A-P6 DATA CD-3B ONLY'!$G:$G,$X$6)</f>
        <v>0</v>
      </c>
    </row>
    <row r="21" spans="2:20" x14ac:dyDescent="0.25">
      <c r="B21" s="39" t="s">
        <v>219</v>
      </c>
      <c r="C21" s="7">
        <f t="shared" si="2"/>
        <v>253985.22999999998</v>
      </c>
      <c r="D21" s="7">
        <f>SUMIFS('1.A-P6 DATA CD-3B ONLY'!AC:AC,'1.A-P6 DATA CD-3B ONLY'!$V:$V,$B21,'1.A-P6 DATA CD-3B ONLY'!$Q:$Q,$X$1,'1.A-P6 DATA CD-3B ONLY'!$O:$O,$X$2,'1.A-P6 DATA CD-3B ONLY'!$G:$G,$X$3)+SUMIFS('1.A-P6 DATA CD-3B ONLY'!AC:AC,'1.A-P6 DATA CD-3B ONLY'!$V:$V,$B21,'1.A-P6 DATA CD-3B ONLY'!$Q:$Q,$X$1,'1.A-P6 DATA CD-3B ONLY'!$O:$O,$X$2,'1.A-P6 DATA CD-3B ONLY'!$U:$U,"&lt;&gt;AWD",'1.A-P6 DATA CD-3B ONLY'!$G:$G,$X$4)+SUMIFS('1.A-P6 DATA CD-3B ONLY'!AC:AC,'1.A-P6 DATA CD-3B ONLY'!$V:$V,$B21,'1.A-P6 DATA CD-3B ONLY'!$Q:$Q,$X$1,'1.A-P6 DATA CD-3B ONLY'!$O:$O,$X$2,'1.A-P6 DATA CD-3B ONLY'!$U:$U,"&lt;&gt;AWD",'1.A-P6 DATA CD-3B ONLY'!$G:$G,$X$5)+SUMIFS('1.A-P6 DATA CD-3B ONLY'!AC:AC,'1.A-P6 DATA CD-3B ONLY'!$V:$V,$B21,'1.A-P6 DATA CD-3B ONLY'!$Q:$Q,$X$1,'1.A-P6 DATA CD-3B ONLY'!$O:$O,$X$2,'1.A-P6 DATA CD-3B ONLY'!$U:$U,"&lt;&gt;AWD",'1.A-P6 DATA CD-3B ONLY'!$G:$G,$X$6)</f>
        <v>0</v>
      </c>
      <c r="E21" s="7">
        <f>SUMIFS('1.A-P6 DATA CD-3B ONLY'!AD:AD,'1.A-P6 DATA CD-3B ONLY'!$V:$V,$B21,'1.A-P6 DATA CD-3B ONLY'!$Q:$Q,$X$1,'1.A-P6 DATA CD-3B ONLY'!$O:$O,$X$2,'1.A-P6 DATA CD-3B ONLY'!$G:$G,$X$3)+SUMIFS('1.A-P6 DATA CD-3B ONLY'!AD:AD,'1.A-P6 DATA CD-3B ONLY'!$V:$V,$B21,'1.A-P6 DATA CD-3B ONLY'!$Q:$Q,$X$1,'1.A-P6 DATA CD-3B ONLY'!$O:$O,$X$2,'1.A-P6 DATA CD-3B ONLY'!$U:$U,"&lt;&gt;AWD",'1.A-P6 DATA CD-3B ONLY'!$G:$G,$X$4)+SUMIFS('1.A-P6 DATA CD-3B ONLY'!AD:AD,'1.A-P6 DATA CD-3B ONLY'!$V:$V,$B21,'1.A-P6 DATA CD-3B ONLY'!$Q:$Q,$X$1,'1.A-P6 DATA CD-3B ONLY'!$O:$O,$X$2,'1.A-P6 DATA CD-3B ONLY'!$U:$U,"&lt;&gt;AWD",'1.A-P6 DATA CD-3B ONLY'!$G:$G,$X$5)+SUMIFS('1.A-P6 DATA CD-3B ONLY'!AD:AD,'1.A-P6 DATA CD-3B ONLY'!$V:$V,$B21,'1.A-P6 DATA CD-3B ONLY'!$Q:$Q,$X$1,'1.A-P6 DATA CD-3B ONLY'!$O:$O,$X$2,'1.A-P6 DATA CD-3B ONLY'!$U:$U,"&lt;&gt;AWD",'1.A-P6 DATA CD-3B ONLY'!$G:$G,$X$6)</f>
        <v>0</v>
      </c>
      <c r="F21" s="7">
        <f>SUMIFS('1.A-P6 DATA CD-3B ONLY'!AE:AE,'1.A-P6 DATA CD-3B ONLY'!$V:$V,$B21,'1.A-P6 DATA CD-3B ONLY'!$Q:$Q,$X$1,'1.A-P6 DATA CD-3B ONLY'!$O:$O,$X$2,'1.A-P6 DATA CD-3B ONLY'!$G:$G,$X$3)+SUMIFS('1.A-P6 DATA CD-3B ONLY'!AE:AE,'1.A-P6 DATA CD-3B ONLY'!$V:$V,$B21,'1.A-P6 DATA CD-3B ONLY'!$Q:$Q,$X$1,'1.A-P6 DATA CD-3B ONLY'!$O:$O,$X$2,'1.A-P6 DATA CD-3B ONLY'!$U:$U,"&lt;&gt;AWD",'1.A-P6 DATA CD-3B ONLY'!$G:$G,$X$4)+SUMIFS('1.A-P6 DATA CD-3B ONLY'!AE:AE,'1.A-P6 DATA CD-3B ONLY'!$V:$V,$B21,'1.A-P6 DATA CD-3B ONLY'!$Q:$Q,$X$1,'1.A-P6 DATA CD-3B ONLY'!$O:$O,$X$2,'1.A-P6 DATA CD-3B ONLY'!$U:$U,"&lt;&gt;AWD",'1.A-P6 DATA CD-3B ONLY'!$G:$G,$X$5)+SUMIFS('1.A-P6 DATA CD-3B ONLY'!AE:AE,'1.A-P6 DATA CD-3B ONLY'!$V:$V,$B21,'1.A-P6 DATA CD-3B ONLY'!$Q:$Q,$X$1,'1.A-P6 DATA CD-3B ONLY'!$O:$O,$X$2,'1.A-P6 DATA CD-3B ONLY'!$U:$U,"&lt;&gt;AWD",'1.A-P6 DATA CD-3B ONLY'!$G:$G,$X$6)</f>
        <v>0</v>
      </c>
      <c r="G21" s="7">
        <f>SUMIFS('1.A-P6 DATA CD-3B ONLY'!AF:AF,'1.A-P6 DATA CD-3B ONLY'!$V:$V,$B21,'1.A-P6 DATA CD-3B ONLY'!$Q:$Q,$X$1,'1.A-P6 DATA CD-3B ONLY'!$O:$O,$X$2,'1.A-P6 DATA CD-3B ONLY'!$G:$G,$X$3)+SUMIFS('1.A-P6 DATA CD-3B ONLY'!AF:AF,'1.A-P6 DATA CD-3B ONLY'!$V:$V,$B21,'1.A-P6 DATA CD-3B ONLY'!$Q:$Q,$X$1,'1.A-P6 DATA CD-3B ONLY'!$O:$O,$X$2,'1.A-P6 DATA CD-3B ONLY'!$U:$U,"&lt;&gt;AWD",'1.A-P6 DATA CD-3B ONLY'!$G:$G,$X$4)+SUMIFS('1.A-P6 DATA CD-3B ONLY'!AF:AF,'1.A-P6 DATA CD-3B ONLY'!$V:$V,$B21,'1.A-P6 DATA CD-3B ONLY'!$Q:$Q,$X$1,'1.A-P6 DATA CD-3B ONLY'!$O:$O,$X$2,'1.A-P6 DATA CD-3B ONLY'!$U:$U,"&lt;&gt;AWD",'1.A-P6 DATA CD-3B ONLY'!$G:$G,$X$5)+SUMIFS('1.A-P6 DATA CD-3B ONLY'!AF:AF,'1.A-P6 DATA CD-3B ONLY'!$V:$V,$B21,'1.A-P6 DATA CD-3B ONLY'!$Q:$Q,$X$1,'1.A-P6 DATA CD-3B ONLY'!$O:$O,$X$2,'1.A-P6 DATA CD-3B ONLY'!$U:$U,"&lt;&gt;AWD",'1.A-P6 DATA CD-3B ONLY'!$G:$G,$X$6)</f>
        <v>0</v>
      </c>
      <c r="H21" s="7">
        <f>SUMIFS('1.A-P6 DATA CD-3B ONLY'!AG:AG,'1.A-P6 DATA CD-3B ONLY'!$V:$V,$B21,'1.A-P6 DATA CD-3B ONLY'!$Q:$Q,$X$1,'1.A-P6 DATA CD-3B ONLY'!$O:$O,$X$2,'1.A-P6 DATA CD-3B ONLY'!$G:$G,$X$3)+SUMIFS('1.A-P6 DATA CD-3B ONLY'!AG:AG,'1.A-P6 DATA CD-3B ONLY'!$V:$V,$B21,'1.A-P6 DATA CD-3B ONLY'!$Q:$Q,$X$1,'1.A-P6 DATA CD-3B ONLY'!$O:$O,$X$2,'1.A-P6 DATA CD-3B ONLY'!$U:$U,"&lt;&gt;AWD",'1.A-P6 DATA CD-3B ONLY'!$G:$G,$X$4)+SUMIFS('1.A-P6 DATA CD-3B ONLY'!AG:AG,'1.A-P6 DATA CD-3B ONLY'!$V:$V,$B21,'1.A-P6 DATA CD-3B ONLY'!$Q:$Q,$X$1,'1.A-P6 DATA CD-3B ONLY'!$O:$O,$X$2,'1.A-P6 DATA CD-3B ONLY'!$U:$U,"&lt;&gt;AWD",'1.A-P6 DATA CD-3B ONLY'!$G:$G,$X$5)+SUMIFS('1.A-P6 DATA CD-3B ONLY'!AG:AG,'1.A-P6 DATA CD-3B ONLY'!$V:$V,$B21,'1.A-P6 DATA CD-3B ONLY'!$Q:$Q,$X$1,'1.A-P6 DATA CD-3B ONLY'!$O:$O,$X$2,'1.A-P6 DATA CD-3B ONLY'!$U:$U,"&lt;&gt;AWD",'1.A-P6 DATA CD-3B ONLY'!$G:$G,$X$6)</f>
        <v>0</v>
      </c>
      <c r="I21" s="7">
        <f>SUMIFS('1.A-P6 DATA CD-3B ONLY'!AH:AH,'1.A-P6 DATA CD-3B ONLY'!$V:$V,$B21,'1.A-P6 DATA CD-3B ONLY'!$Q:$Q,$X$1,'1.A-P6 DATA CD-3B ONLY'!$O:$O,$X$2,'1.A-P6 DATA CD-3B ONLY'!$G:$G,$X$3)+SUMIFS('1.A-P6 DATA CD-3B ONLY'!AH:AH,'1.A-P6 DATA CD-3B ONLY'!$V:$V,$B21,'1.A-P6 DATA CD-3B ONLY'!$Q:$Q,$X$1,'1.A-P6 DATA CD-3B ONLY'!$O:$O,$X$2,'1.A-P6 DATA CD-3B ONLY'!$U:$U,"&lt;&gt;AWD",'1.A-P6 DATA CD-3B ONLY'!$G:$G,$X$4)+SUMIFS('1.A-P6 DATA CD-3B ONLY'!AH:AH,'1.A-P6 DATA CD-3B ONLY'!$V:$V,$B21,'1.A-P6 DATA CD-3B ONLY'!$Q:$Q,$X$1,'1.A-P6 DATA CD-3B ONLY'!$O:$O,$X$2,'1.A-P6 DATA CD-3B ONLY'!$U:$U,"&lt;&gt;AWD",'1.A-P6 DATA CD-3B ONLY'!$G:$G,$X$5)+SUMIFS('1.A-P6 DATA CD-3B ONLY'!AH:AH,'1.A-P6 DATA CD-3B ONLY'!$V:$V,$B21,'1.A-P6 DATA CD-3B ONLY'!$Q:$Q,$X$1,'1.A-P6 DATA CD-3B ONLY'!$O:$O,$X$2,'1.A-P6 DATA CD-3B ONLY'!$U:$U,"&lt;&gt;AWD",'1.A-P6 DATA CD-3B ONLY'!$G:$G,$X$6)</f>
        <v>13686.84</v>
      </c>
      <c r="J21" s="7">
        <f>SUMIFS('1.A-P6 DATA CD-3B ONLY'!AI:AI,'1.A-P6 DATA CD-3B ONLY'!$V:$V,$B21,'1.A-P6 DATA CD-3B ONLY'!$Q:$Q,$X$1,'1.A-P6 DATA CD-3B ONLY'!$O:$O,$X$2,'1.A-P6 DATA CD-3B ONLY'!$G:$G,$X$3)+SUMIFS('1.A-P6 DATA CD-3B ONLY'!AI:AI,'1.A-P6 DATA CD-3B ONLY'!$V:$V,$B21,'1.A-P6 DATA CD-3B ONLY'!$Q:$Q,$X$1,'1.A-P6 DATA CD-3B ONLY'!$O:$O,$X$2,'1.A-P6 DATA CD-3B ONLY'!$U:$U,"&lt;&gt;AWD",'1.A-P6 DATA CD-3B ONLY'!$G:$G,$X$4)+SUMIFS('1.A-P6 DATA CD-3B ONLY'!AI:AI,'1.A-P6 DATA CD-3B ONLY'!$V:$V,$B21,'1.A-P6 DATA CD-3B ONLY'!$Q:$Q,$X$1,'1.A-P6 DATA CD-3B ONLY'!$O:$O,$X$2,'1.A-P6 DATA CD-3B ONLY'!$U:$U,"&lt;&gt;AWD",'1.A-P6 DATA CD-3B ONLY'!$G:$G,$X$5)+SUMIFS('1.A-P6 DATA CD-3B ONLY'!AI:AI,'1.A-P6 DATA CD-3B ONLY'!$V:$V,$B21,'1.A-P6 DATA CD-3B ONLY'!$Q:$Q,$X$1,'1.A-P6 DATA CD-3B ONLY'!$O:$O,$X$2,'1.A-P6 DATA CD-3B ONLY'!$U:$U,"&lt;&gt;AWD",'1.A-P6 DATA CD-3B ONLY'!$G:$G,$X$6)</f>
        <v>240298.38999999998</v>
      </c>
      <c r="K21" s="7">
        <f>SUMIFS('1.A-P6 DATA CD-3B ONLY'!AJ:AJ,'1.A-P6 DATA CD-3B ONLY'!$V:$V,$B21,'1.A-P6 DATA CD-3B ONLY'!$Q:$Q,$X$1,'1.A-P6 DATA CD-3B ONLY'!$O:$O,$X$2,'1.A-P6 DATA CD-3B ONLY'!$G:$G,$X$3)+SUMIFS('1.A-P6 DATA CD-3B ONLY'!AJ:AJ,'1.A-P6 DATA CD-3B ONLY'!$V:$V,$B21,'1.A-P6 DATA CD-3B ONLY'!$Q:$Q,$X$1,'1.A-P6 DATA CD-3B ONLY'!$O:$O,$X$2,'1.A-P6 DATA CD-3B ONLY'!$U:$U,"&lt;&gt;AWD",'1.A-P6 DATA CD-3B ONLY'!$G:$G,$X$4)+SUMIFS('1.A-P6 DATA CD-3B ONLY'!AJ:AJ,'1.A-P6 DATA CD-3B ONLY'!$V:$V,$B21,'1.A-P6 DATA CD-3B ONLY'!$Q:$Q,$X$1,'1.A-P6 DATA CD-3B ONLY'!$O:$O,$X$2,'1.A-P6 DATA CD-3B ONLY'!$U:$U,"&lt;&gt;AWD",'1.A-P6 DATA CD-3B ONLY'!$G:$G,$X$5)+SUMIFS('1.A-P6 DATA CD-3B ONLY'!AJ:AJ,'1.A-P6 DATA CD-3B ONLY'!$V:$V,$B21,'1.A-P6 DATA CD-3B ONLY'!$Q:$Q,$X$1,'1.A-P6 DATA CD-3B ONLY'!$O:$O,$X$2,'1.A-P6 DATA CD-3B ONLY'!$U:$U,"&lt;&gt;AWD",'1.A-P6 DATA CD-3B ONLY'!$G:$G,$X$6)</f>
        <v>0</v>
      </c>
      <c r="L21" s="7">
        <f>SUMIFS('1.A-P6 DATA CD-3B ONLY'!AK:AK,'1.A-P6 DATA CD-3B ONLY'!$V:$V,$B21,'1.A-P6 DATA CD-3B ONLY'!$Q:$Q,$X$1,'1.A-P6 DATA CD-3B ONLY'!$O:$O,$X$2,'1.A-P6 DATA CD-3B ONLY'!$G:$G,$X$3)+SUMIFS('1.A-P6 DATA CD-3B ONLY'!AK:AK,'1.A-P6 DATA CD-3B ONLY'!$V:$V,$B21,'1.A-P6 DATA CD-3B ONLY'!$Q:$Q,$X$1,'1.A-P6 DATA CD-3B ONLY'!$O:$O,$X$2,'1.A-P6 DATA CD-3B ONLY'!$U:$U,"&lt;&gt;AWD",'1.A-P6 DATA CD-3B ONLY'!$G:$G,$X$4)+SUMIFS('1.A-P6 DATA CD-3B ONLY'!AK:AK,'1.A-P6 DATA CD-3B ONLY'!$V:$V,$B21,'1.A-P6 DATA CD-3B ONLY'!$Q:$Q,$X$1,'1.A-P6 DATA CD-3B ONLY'!$O:$O,$X$2,'1.A-P6 DATA CD-3B ONLY'!$U:$U,"&lt;&gt;AWD",'1.A-P6 DATA CD-3B ONLY'!$G:$G,$X$5)+SUMIFS('1.A-P6 DATA CD-3B ONLY'!AK:AK,'1.A-P6 DATA CD-3B ONLY'!$V:$V,$B21,'1.A-P6 DATA CD-3B ONLY'!$Q:$Q,$X$1,'1.A-P6 DATA CD-3B ONLY'!$O:$O,$X$2,'1.A-P6 DATA CD-3B ONLY'!$U:$U,"&lt;&gt;AWD",'1.A-P6 DATA CD-3B ONLY'!$G:$G,$X$6)</f>
        <v>0</v>
      </c>
      <c r="M21" s="7">
        <f>SUMIFS('1.A-P6 DATA CD-3B ONLY'!AL:AL,'1.A-P6 DATA CD-3B ONLY'!$V:$V,$B21,'1.A-P6 DATA CD-3B ONLY'!$Q:$Q,$X$1,'1.A-P6 DATA CD-3B ONLY'!$O:$O,$X$2,'1.A-P6 DATA CD-3B ONLY'!$G:$G,$X$3)+SUMIFS('1.A-P6 DATA CD-3B ONLY'!AL:AL,'1.A-P6 DATA CD-3B ONLY'!$V:$V,$B21,'1.A-P6 DATA CD-3B ONLY'!$Q:$Q,$X$1,'1.A-P6 DATA CD-3B ONLY'!$O:$O,$X$2,'1.A-P6 DATA CD-3B ONLY'!$U:$U,"&lt;&gt;AWD",'1.A-P6 DATA CD-3B ONLY'!$G:$G,$X$4)+SUMIFS('1.A-P6 DATA CD-3B ONLY'!AL:AL,'1.A-P6 DATA CD-3B ONLY'!$V:$V,$B21,'1.A-P6 DATA CD-3B ONLY'!$Q:$Q,$X$1,'1.A-P6 DATA CD-3B ONLY'!$O:$O,$X$2,'1.A-P6 DATA CD-3B ONLY'!$U:$U,"&lt;&gt;AWD",'1.A-P6 DATA CD-3B ONLY'!$G:$G,$X$5)+SUMIFS('1.A-P6 DATA CD-3B ONLY'!AL:AL,'1.A-P6 DATA CD-3B ONLY'!$V:$V,$B21,'1.A-P6 DATA CD-3B ONLY'!$Q:$Q,$X$1,'1.A-P6 DATA CD-3B ONLY'!$O:$O,$X$2,'1.A-P6 DATA CD-3B ONLY'!$U:$U,"&lt;&gt;AWD",'1.A-P6 DATA CD-3B ONLY'!$G:$G,$X$6)</f>
        <v>0</v>
      </c>
      <c r="N21" s="7">
        <f>SUMIFS('1.A-P6 DATA CD-3B ONLY'!AM:AM,'1.A-P6 DATA CD-3B ONLY'!$V:$V,$B21,'1.A-P6 DATA CD-3B ONLY'!$Q:$Q,$X$1,'1.A-P6 DATA CD-3B ONLY'!$O:$O,$X$2,'1.A-P6 DATA CD-3B ONLY'!$G:$G,$X$3)+SUMIFS('1.A-P6 DATA CD-3B ONLY'!AM:AM,'1.A-P6 DATA CD-3B ONLY'!$V:$V,$B21,'1.A-P6 DATA CD-3B ONLY'!$Q:$Q,$X$1,'1.A-P6 DATA CD-3B ONLY'!$O:$O,$X$2,'1.A-P6 DATA CD-3B ONLY'!$U:$U,"&lt;&gt;AWD",'1.A-P6 DATA CD-3B ONLY'!$G:$G,$X$4)+SUMIFS('1.A-P6 DATA CD-3B ONLY'!AM:AM,'1.A-P6 DATA CD-3B ONLY'!$V:$V,$B21,'1.A-P6 DATA CD-3B ONLY'!$Q:$Q,$X$1,'1.A-P6 DATA CD-3B ONLY'!$O:$O,$X$2,'1.A-P6 DATA CD-3B ONLY'!$U:$U,"&lt;&gt;AWD",'1.A-P6 DATA CD-3B ONLY'!$G:$G,$X$5)+SUMIFS('1.A-P6 DATA CD-3B ONLY'!AM:AM,'1.A-P6 DATA CD-3B ONLY'!$V:$V,$B21,'1.A-P6 DATA CD-3B ONLY'!$Q:$Q,$X$1,'1.A-P6 DATA CD-3B ONLY'!$O:$O,$X$2,'1.A-P6 DATA CD-3B ONLY'!$U:$U,"&lt;&gt;AWD",'1.A-P6 DATA CD-3B ONLY'!$G:$G,$X$6)</f>
        <v>0</v>
      </c>
      <c r="O21" s="7">
        <f>SUMIFS('1.A-P6 DATA CD-3B ONLY'!AN:AN,'1.A-P6 DATA CD-3B ONLY'!$V:$V,$B21,'1.A-P6 DATA CD-3B ONLY'!$Q:$Q,$X$1,'1.A-P6 DATA CD-3B ONLY'!$O:$O,$X$2,'1.A-P6 DATA CD-3B ONLY'!$G:$G,$X$3)+SUMIFS('1.A-P6 DATA CD-3B ONLY'!AN:AN,'1.A-P6 DATA CD-3B ONLY'!$V:$V,$B21,'1.A-P6 DATA CD-3B ONLY'!$Q:$Q,$X$1,'1.A-P6 DATA CD-3B ONLY'!$O:$O,$X$2,'1.A-P6 DATA CD-3B ONLY'!$U:$U,"&lt;&gt;AWD",'1.A-P6 DATA CD-3B ONLY'!$G:$G,$X$4)+SUMIFS('1.A-P6 DATA CD-3B ONLY'!AN:AN,'1.A-P6 DATA CD-3B ONLY'!$V:$V,$B21,'1.A-P6 DATA CD-3B ONLY'!$Q:$Q,$X$1,'1.A-P6 DATA CD-3B ONLY'!$O:$O,$X$2,'1.A-P6 DATA CD-3B ONLY'!$U:$U,"&lt;&gt;AWD",'1.A-P6 DATA CD-3B ONLY'!$G:$G,$X$5)+SUMIFS('1.A-P6 DATA CD-3B ONLY'!AN:AN,'1.A-P6 DATA CD-3B ONLY'!$V:$V,$B21,'1.A-P6 DATA CD-3B ONLY'!$Q:$Q,$X$1,'1.A-P6 DATA CD-3B ONLY'!$O:$O,$X$2,'1.A-P6 DATA CD-3B ONLY'!$U:$U,"&lt;&gt;AWD",'1.A-P6 DATA CD-3B ONLY'!$G:$G,$X$6)</f>
        <v>0</v>
      </c>
      <c r="P21" s="7">
        <f>SUMIFS('1.A-P6 DATA CD-3B ONLY'!AO:AO,'1.A-P6 DATA CD-3B ONLY'!$V:$V,$B21,'1.A-P6 DATA CD-3B ONLY'!$Q:$Q,$X$1,'1.A-P6 DATA CD-3B ONLY'!$O:$O,$X$2,'1.A-P6 DATA CD-3B ONLY'!$G:$G,$X$3)+SUMIFS('1.A-P6 DATA CD-3B ONLY'!AO:AO,'1.A-P6 DATA CD-3B ONLY'!$V:$V,$B21,'1.A-P6 DATA CD-3B ONLY'!$Q:$Q,$X$1,'1.A-P6 DATA CD-3B ONLY'!$O:$O,$X$2,'1.A-P6 DATA CD-3B ONLY'!$U:$U,"&lt;&gt;AWD",'1.A-P6 DATA CD-3B ONLY'!$G:$G,$X$4)+SUMIFS('1.A-P6 DATA CD-3B ONLY'!AO:AO,'1.A-P6 DATA CD-3B ONLY'!$V:$V,$B21,'1.A-P6 DATA CD-3B ONLY'!$Q:$Q,$X$1,'1.A-P6 DATA CD-3B ONLY'!$O:$O,$X$2,'1.A-P6 DATA CD-3B ONLY'!$U:$U,"&lt;&gt;AWD",'1.A-P6 DATA CD-3B ONLY'!$G:$G,$X$5)+SUMIFS('1.A-P6 DATA CD-3B ONLY'!AO:AO,'1.A-P6 DATA CD-3B ONLY'!$V:$V,$B21,'1.A-P6 DATA CD-3B ONLY'!$Q:$Q,$X$1,'1.A-P6 DATA CD-3B ONLY'!$O:$O,$X$2,'1.A-P6 DATA CD-3B ONLY'!$U:$U,"&lt;&gt;AWD",'1.A-P6 DATA CD-3B ONLY'!$G:$G,$X$6)</f>
        <v>0</v>
      </c>
      <c r="Q21" s="7">
        <f>SUMIFS('1.A-P6 DATA CD-3B ONLY'!AP:AP,'1.A-P6 DATA CD-3B ONLY'!$V:$V,$B21,'1.A-P6 DATA CD-3B ONLY'!$Q:$Q,$X$1,'1.A-P6 DATA CD-3B ONLY'!$O:$O,$X$2,'1.A-P6 DATA CD-3B ONLY'!$G:$G,$X$3)+SUMIFS('1.A-P6 DATA CD-3B ONLY'!AP:AP,'1.A-P6 DATA CD-3B ONLY'!$V:$V,$B21,'1.A-P6 DATA CD-3B ONLY'!$Q:$Q,$X$1,'1.A-P6 DATA CD-3B ONLY'!$O:$O,$X$2,'1.A-P6 DATA CD-3B ONLY'!$U:$U,"&lt;&gt;AWD",'1.A-P6 DATA CD-3B ONLY'!$G:$G,$X$4)+SUMIFS('1.A-P6 DATA CD-3B ONLY'!AP:AP,'1.A-P6 DATA CD-3B ONLY'!$V:$V,$B21,'1.A-P6 DATA CD-3B ONLY'!$Q:$Q,$X$1,'1.A-P6 DATA CD-3B ONLY'!$O:$O,$X$2,'1.A-P6 DATA CD-3B ONLY'!$U:$U,"&lt;&gt;AWD",'1.A-P6 DATA CD-3B ONLY'!$G:$G,$X$5)+SUMIFS('1.A-P6 DATA CD-3B ONLY'!AP:AP,'1.A-P6 DATA CD-3B ONLY'!$V:$V,$B21,'1.A-P6 DATA CD-3B ONLY'!$Q:$Q,$X$1,'1.A-P6 DATA CD-3B ONLY'!$O:$O,$X$2,'1.A-P6 DATA CD-3B ONLY'!$U:$U,"&lt;&gt;AWD",'1.A-P6 DATA CD-3B ONLY'!$G:$G,$X$6)</f>
        <v>0</v>
      </c>
      <c r="R21" s="7">
        <f>SUMIFS('1.A-P6 DATA CD-3B ONLY'!AQ:AQ,'1.A-P6 DATA CD-3B ONLY'!$V:$V,$B21,'1.A-P6 DATA CD-3B ONLY'!$Q:$Q,$X$1,'1.A-P6 DATA CD-3B ONLY'!$O:$O,$X$2,'1.A-P6 DATA CD-3B ONLY'!$G:$G,$X$3)+SUMIFS('1.A-P6 DATA CD-3B ONLY'!AQ:AQ,'1.A-P6 DATA CD-3B ONLY'!$V:$V,$B21,'1.A-P6 DATA CD-3B ONLY'!$Q:$Q,$X$1,'1.A-P6 DATA CD-3B ONLY'!$O:$O,$X$2,'1.A-P6 DATA CD-3B ONLY'!$U:$U,"&lt;&gt;AWD",'1.A-P6 DATA CD-3B ONLY'!$G:$G,$X$4)+SUMIFS('1.A-P6 DATA CD-3B ONLY'!AQ:AQ,'1.A-P6 DATA CD-3B ONLY'!$V:$V,$B21,'1.A-P6 DATA CD-3B ONLY'!$Q:$Q,$X$1,'1.A-P6 DATA CD-3B ONLY'!$O:$O,$X$2,'1.A-P6 DATA CD-3B ONLY'!$U:$U,"&lt;&gt;AWD",'1.A-P6 DATA CD-3B ONLY'!$G:$G,$X$5)+SUMIFS('1.A-P6 DATA CD-3B ONLY'!AQ:AQ,'1.A-P6 DATA CD-3B ONLY'!$V:$V,$B21,'1.A-P6 DATA CD-3B ONLY'!$Q:$Q,$X$1,'1.A-P6 DATA CD-3B ONLY'!$O:$O,$X$2,'1.A-P6 DATA CD-3B ONLY'!$U:$U,"&lt;&gt;AWD",'1.A-P6 DATA CD-3B ONLY'!$G:$G,$X$6)</f>
        <v>0</v>
      </c>
      <c r="S21" s="7">
        <f>SUMIFS('1.A-P6 DATA CD-3B ONLY'!AR:AR,'1.A-P6 DATA CD-3B ONLY'!$V:$V,$B21,'1.A-P6 DATA CD-3B ONLY'!$Q:$Q,$X$1,'1.A-P6 DATA CD-3B ONLY'!$O:$O,$X$2,'1.A-P6 DATA CD-3B ONLY'!$G:$G,$X$3)+SUMIFS('1.A-P6 DATA CD-3B ONLY'!AR:AR,'1.A-P6 DATA CD-3B ONLY'!$V:$V,$B21,'1.A-P6 DATA CD-3B ONLY'!$Q:$Q,$X$1,'1.A-P6 DATA CD-3B ONLY'!$O:$O,$X$2,'1.A-P6 DATA CD-3B ONLY'!$U:$U,"&lt;&gt;AWD",'1.A-P6 DATA CD-3B ONLY'!$G:$G,$X$4)+SUMIFS('1.A-P6 DATA CD-3B ONLY'!AR:AR,'1.A-P6 DATA CD-3B ONLY'!$V:$V,$B21,'1.A-P6 DATA CD-3B ONLY'!$Q:$Q,$X$1,'1.A-P6 DATA CD-3B ONLY'!$O:$O,$X$2,'1.A-P6 DATA CD-3B ONLY'!$U:$U,"&lt;&gt;AWD",'1.A-P6 DATA CD-3B ONLY'!$G:$G,$X$5)+SUMIFS('1.A-P6 DATA CD-3B ONLY'!AR:AR,'1.A-P6 DATA CD-3B ONLY'!$V:$V,$B21,'1.A-P6 DATA CD-3B ONLY'!$Q:$Q,$X$1,'1.A-P6 DATA CD-3B ONLY'!$O:$O,$X$2,'1.A-P6 DATA CD-3B ONLY'!$U:$U,"&lt;&gt;AWD",'1.A-P6 DATA CD-3B ONLY'!$G:$G,$X$6)</f>
        <v>0</v>
      </c>
      <c r="T21" s="7">
        <f>SUMIFS('1.A-P6 DATA CD-3B ONLY'!AS:AS,'1.A-P6 DATA CD-3B ONLY'!$V:$V,$B21,'1.A-P6 DATA CD-3B ONLY'!$Q:$Q,$X$1,'1.A-P6 DATA CD-3B ONLY'!$O:$O,$X$2,'1.A-P6 DATA CD-3B ONLY'!$G:$G,$X$3)+SUMIFS('1.A-P6 DATA CD-3B ONLY'!AS:AS,'1.A-P6 DATA CD-3B ONLY'!$V:$V,$B21,'1.A-P6 DATA CD-3B ONLY'!$Q:$Q,$X$1,'1.A-P6 DATA CD-3B ONLY'!$O:$O,$X$2,'1.A-P6 DATA CD-3B ONLY'!$U:$U,"&lt;&gt;AWD",'1.A-P6 DATA CD-3B ONLY'!$G:$G,$X$4)+SUMIFS('1.A-P6 DATA CD-3B ONLY'!AS:AS,'1.A-P6 DATA CD-3B ONLY'!$V:$V,$B21,'1.A-P6 DATA CD-3B ONLY'!$Q:$Q,$X$1,'1.A-P6 DATA CD-3B ONLY'!$O:$O,$X$2,'1.A-P6 DATA CD-3B ONLY'!$U:$U,"&lt;&gt;AWD",'1.A-P6 DATA CD-3B ONLY'!$G:$G,$X$5)+SUMIFS('1.A-P6 DATA CD-3B ONLY'!AS:AS,'1.A-P6 DATA CD-3B ONLY'!$V:$V,$B21,'1.A-P6 DATA CD-3B ONLY'!$Q:$Q,$X$1,'1.A-P6 DATA CD-3B ONLY'!$O:$O,$X$2,'1.A-P6 DATA CD-3B ONLY'!$U:$U,"&lt;&gt;AWD",'1.A-P6 DATA CD-3B ONLY'!$G:$G,$X$6)</f>
        <v>0</v>
      </c>
    </row>
    <row r="22" spans="2:20" x14ac:dyDescent="0.25">
      <c r="B22" s="39" t="s">
        <v>220</v>
      </c>
      <c r="C22" s="7">
        <f t="shared" si="2"/>
        <v>1806925.6400000001</v>
      </c>
      <c r="D22" s="7">
        <f>SUMIFS('1.A-P6 DATA CD-3B ONLY'!AC:AC,'1.A-P6 DATA CD-3B ONLY'!$V:$V,$B22,'1.A-P6 DATA CD-3B ONLY'!$Q:$Q,$X$1,'1.A-P6 DATA CD-3B ONLY'!$O:$O,$X$2,'1.A-P6 DATA CD-3B ONLY'!$G:$G,$X$3)+SUMIFS('1.A-P6 DATA CD-3B ONLY'!AC:AC,'1.A-P6 DATA CD-3B ONLY'!$V:$V,$B22,'1.A-P6 DATA CD-3B ONLY'!$Q:$Q,$X$1,'1.A-P6 DATA CD-3B ONLY'!$O:$O,$X$2,'1.A-P6 DATA CD-3B ONLY'!$U:$U,"&lt;&gt;AWD",'1.A-P6 DATA CD-3B ONLY'!$G:$G,$X$4)+SUMIFS('1.A-P6 DATA CD-3B ONLY'!AC:AC,'1.A-P6 DATA CD-3B ONLY'!$V:$V,$B22,'1.A-P6 DATA CD-3B ONLY'!$Q:$Q,$X$1,'1.A-P6 DATA CD-3B ONLY'!$O:$O,$X$2,'1.A-P6 DATA CD-3B ONLY'!$U:$U,"&lt;&gt;AWD",'1.A-P6 DATA CD-3B ONLY'!$G:$G,$X$5)+SUMIFS('1.A-P6 DATA CD-3B ONLY'!AC:AC,'1.A-P6 DATA CD-3B ONLY'!$V:$V,$B22,'1.A-P6 DATA CD-3B ONLY'!$Q:$Q,$X$1,'1.A-P6 DATA CD-3B ONLY'!$O:$O,$X$2,'1.A-P6 DATA CD-3B ONLY'!$U:$U,"&lt;&gt;AWD",'1.A-P6 DATA CD-3B ONLY'!$G:$G,$X$6)</f>
        <v>0</v>
      </c>
      <c r="E22" s="7">
        <f>SUMIFS('1.A-P6 DATA CD-3B ONLY'!AD:AD,'1.A-P6 DATA CD-3B ONLY'!$V:$V,$B22,'1.A-P6 DATA CD-3B ONLY'!$Q:$Q,$X$1,'1.A-P6 DATA CD-3B ONLY'!$O:$O,$X$2,'1.A-P6 DATA CD-3B ONLY'!$G:$G,$X$3)+SUMIFS('1.A-P6 DATA CD-3B ONLY'!AD:AD,'1.A-P6 DATA CD-3B ONLY'!$V:$V,$B22,'1.A-P6 DATA CD-3B ONLY'!$Q:$Q,$X$1,'1.A-P6 DATA CD-3B ONLY'!$O:$O,$X$2,'1.A-P6 DATA CD-3B ONLY'!$U:$U,"&lt;&gt;AWD",'1.A-P6 DATA CD-3B ONLY'!$G:$G,$X$4)+SUMIFS('1.A-P6 DATA CD-3B ONLY'!AD:AD,'1.A-P6 DATA CD-3B ONLY'!$V:$V,$B22,'1.A-P6 DATA CD-3B ONLY'!$Q:$Q,$X$1,'1.A-P6 DATA CD-3B ONLY'!$O:$O,$X$2,'1.A-P6 DATA CD-3B ONLY'!$U:$U,"&lt;&gt;AWD",'1.A-P6 DATA CD-3B ONLY'!$G:$G,$X$5)+SUMIFS('1.A-P6 DATA CD-3B ONLY'!AD:AD,'1.A-P6 DATA CD-3B ONLY'!$V:$V,$B22,'1.A-P6 DATA CD-3B ONLY'!$Q:$Q,$X$1,'1.A-P6 DATA CD-3B ONLY'!$O:$O,$X$2,'1.A-P6 DATA CD-3B ONLY'!$U:$U,"&lt;&gt;AWD",'1.A-P6 DATA CD-3B ONLY'!$G:$G,$X$6)</f>
        <v>0</v>
      </c>
      <c r="F22" s="7">
        <f>SUMIFS('1.A-P6 DATA CD-3B ONLY'!AE:AE,'1.A-P6 DATA CD-3B ONLY'!$V:$V,$B22,'1.A-P6 DATA CD-3B ONLY'!$Q:$Q,$X$1,'1.A-P6 DATA CD-3B ONLY'!$O:$O,$X$2,'1.A-P6 DATA CD-3B ONLY'!$G:$G,$X$3)+SUMIFS('1.A-P6 DATA CD-3B ONLY'!AE:AE,'1.A-P6 DATA CD-3B ONLY'!$V:$V,$B22,'1.A-P6 DATA CD-3B ONLY'!$Q:$Q,$X$1,'1.A-P6 DATA CD-3B ONLY'!$O:$O,$X$2,'1.A-P6 DATA CD-3B ONLY'!$U:$U,"&lt;&gt;AWD",'1.A-P6 DATA CD-3B ONLY'!$G:$G,$X$4)+SUMIFS('1.A-P6 DATA CD-3B ONLY'!AE:AE,'1.A-P6 DATA CD-3B ONLY'!$V:$V,$B22,'1.A-P6 DATA CD-3B ONLY'!$Q:$Q,$X$1,'1.A-P6 DATA CD-3B ONLY'!$O:$O,$X$2,'1.A-P6 DATA CD-3B ONLY'!$U:$U,"&lt;&gt;AWD",'1.A-P6 DATA CD-3B ONLY'!$G:$G,$X$5)+SUMIFS('1.A-P6 DATA CD-3B ONLY'!AE:AE,'1.A-P6 DATA CD-3B ONLY'!$V:$V,$B22,'1.A-P6 DATA CD-3B ONLY'!$Q:$Q,$X$1,'1.A-P6 DATA CD-3B ONLY'!$O:$O,$X$2,'1.A-P6 DATA CD-3B ONLY'!$U:$U,"&lt;&gt;AWD",'1.A-P6 DATA CD-3B ONLY'!$G:$G,$X$6)</f>
        <v>0</v>
      </c>
      <c r="G22" s="7">
        <f>SUMIFS('1.A-P6 DATA CD-3B ONLY'!AF:AF,'1.A-P6 DATA CD-3B ONLY'!$V:$V,$B22,'1.A-P6 DATA CD-3B ONLY'!$Q:$Q,$X$1,'1.A-P6 DATA CD-3B ONLY'!$O:$O,$X$2,'1.A-P6 DATA CD-3B ONLY'!$G:$G,$X$3)+SUMIFS('1.A-P6 DATA CD-3B ONLY'!AF:AF,'1.A-P6 DATA CD-3B ONLY'!$V:$V,$B22,'1.A-P6 DATA CD-3B ONLY'!$Q:$Q,$X$1,'1.A-P6 DATA CD-3B ONLY'!$O:$O,$X$2,'1.A-P6 DATA CD-3B ONLY'!$U:$U,"&lt;&gt;AWD",'1.A-P6 DATA CD-3B ONLY'!$G:$G,$X$4)+SUMIFS('1.A-P6 DATA CD-3B ONLY'!AF:AF,'1.A-P6 DATA CD-3B ONLY'!$V:$V,$B22,'1.A-P6 DATA CD-3B ONLY'!$Q:$Q,$X$1,'1.A-P6 DATA CD-3B ONLY'!$O:$O,$X$2,'1.A-P6 DATA CD-3B ONLY'!$U:$U,"&lt;&gt;AWD",'1.A-P6 DATA CD-3B ONLY'!$G:$G,$X$5)+SUMIFS('1.A-P6 DATA CD-3B ONLY'!AF:AF,'1.A-P6 DATA CD-3B ONLY'!$V:$V,$B22,'1.A-P6 DATA CD-3B ONLY'!$Q:$Q,$X$1,'1.A-P6 DATA CD-3B ONLY'!$O:$O,$X$2,'1.A-P6 DATA CD-3B ONLY'!$U:$U,"&lt;&gt;AWD",'1.A-P6 DATA CD-3B ONLY'!$G:$G,$X$6)</f>
        <v>0</v>
      </c>
      <c r="H22" s="7">
        <f>SUMIFS('1.A-P6 DATA CD-3B ONLY'!AG:AG,'1.A-P6 DATA CD-3B ONLY'!$V:$V,$B22,'1.A-P6 DATA CD-3B ONLY'!$Q:$Q,$X$1,'1.A-P6 DATA CD-3B ONLY'!$O:$O,$X$2,'1.A-P6 DATA CD-3B ONLY'!$G:$G,$X$3)+SUMIFS('1.A-P6 DATA CD-3B ONLY'!AG:AG,'1.A-P6 DATA CD-3B ONLY'!$V:$V,$B22,'1.A-P6 DATA CD-3B ONLY'!$Q:$Q,$X$1,'1.A-P6 DATA CD-3B ONLY'!$O:$O,$X$2,'1.A-P6 DATA CD-3B ONLY'!$U:$U,"&lt;&gt;AWD",'1.A-P6 DATA CD-3B ONLY'!$G:$G,$X$4)+SUMIFS('1.A-P6 DATA CD-3B ONLY'!AG:AG,'1.A-P6 DATA CD-3B ONLY'!$V:$V,$B22,'1.A-P6 DATA CD-3B ONLY'!$Q:$Q,$X$1,'1.A-P6 DATA CD-3B ONLY'!$O:$O,$X$2,'1.A-P6 DATA CD-3B ONLY'!$U:$U,"&lt;&gt;AWD",'1.A-P6 DATA CD-3B ONLY'!$G:$G,$X$5)+SUMIFS('1.A-P6 DATA CD-3B ONLY'!AG:AG,'1.A-P6 DATA CD-3B ONLY'!$V:$V,$B22,'1.A-P6 DATA CD-3B ONLY'!$Q:$Q,$X$1,'1.A-P6 DATA CD-3B ONLY'!$O:$O,$X$2,'1.A-P6 DATA CD-3B ONLY'!$U:$U,"&lt;&gt;AWD",'1.A-P6 DATA CD-3B ONLY'!$G:$G,$X$6)</f>
        <v>0</v>
      </c>
      <c r="I22" s="7">
        <f>SUMIFS('1.A-P6 DATA CD-3B ONLY'!AH:AH,'1.A-P6 DATA CD-3B ONLY'!$V:$V,$B22,'1.A-P6 DATA CD-3B ONLY'!$Q:$Q,$X$1,'1.A-P6 DATA CD-3B ONLY'!$O:$O,$X$2,'1.A-P6 DATA CD-3B ONLY'!$G:$G,$X$3)+SUMIFS('1.A-P6 DATA CD-3B ONLY'!AH:AH,'1.A-P6 DATA CD-3B ONLY'!$V:$V,$B22,'1.A-P6 DATA CD-3B ONLY'!$Q:$Q,$X$1,'1.A-P6 DATA CD-3B ONLY'!$O:$O,$X$2,'1.A-P6 DATA CD-3B ONLY'!$U:$U,"&lt;&gt;AWD",'1.A-P6 DATA CD-3B ONLY'!$G:$G,$X$4)+SUMIFS('1.A-P6 DATA CD-3B ONLY'!AH:AH,'1.A-P6 DATA CD-3B ONLY'!$V:$V,$B22,'1.A-P6 DATA CD-3B ONLY'!$Q:$Q,$X$1,'1.A-P6 DATA CD-3B ONLY'!$O:$O,$X$2,'1.A-P6 DATA CD-3B ONLY'!$U:$U,"&lt;&gt;AWD",'1.A-P6 DATA CD-3B ONLY'!$G:$G,$X$5)+SUMIFS('1.A-P6 DATA CD-3B ONLY'!AH:AH,'1.A-P6 DATA CD-3B ONLY'!$V:$V,$B22,'1.A-P6 DATA CD-3B ONLY'!$Q:$Q,$X$1,'1.A-P6 DATA CD-3B ONLY'!$O:$O,$X$2,'1.A-P6 DATA CD-3B ONLY'!$U:$U,"&lt;&gt;AWD",'1.A-P6 DATA CD-3B ONLY'!$G:$G,$X$6)</f>
        <v>280810.81</v>
      </c>
      <c r="J22" s="7">
        <f>SUMIFS('1.A-P6 DATA CD-3B ONLY'!AI:AI,'1.A-P6 DATA CD-3B ONLY'!$V:$V,$B22,'1.A-P6 DATA CD-3B ONLY'!$Q:$Q,$X$1,'1.A-P6 DATA CD-3B ONLY'!$O:$O,$X$2,'1.A-P6 DATA CD-3B ONLY'!$G:$G,$X$3)+SUMIFS('1.A-P6 DATA CD-3B ONLY'!AI:AI,'1.A-P6 DATA CD-3B ONLY'!$V:$V,$B22,'1.A-P6 DATA CD-3B ONLY'!$Q:$Q,$X$1,'1.A-P6 DATA CD-3B ONLY'!$O:$O,$X$2,'1.A-P6 DATA CD-3B ONLY'!$U:$U,"&lt;&gt;AWD",'1.A-P6 DATA CD-3B ONLY'!$G:$G,$X$4)+SUMIFS('1.A-P6 DATA CD-3B ONLY'!AI:AI,'1.A-P6 DATA CD-3B ONLY'!$V:$V,$B22,'1.A-P6 DATA CD-3B ONLY'!$Q:$Q,$X$1,'1.A-P6 DATA CD-3B ONLY'!$O:$O,$X$2,'1.A-P6 DATA CD-3B ONLY'!$U:$U,"&lt;&gt;AWD",'1.A-P6 DATA CD-3B ONLY'!$G:$G,$X$5)+SUMIFS('1.A-P6 DATA CD-3B ONLY'!AI:AI,'1.A-P6 DATA CD-3B ONLY'!$V:$V,$B22,'1.A-P6 DATA CD-3B ONLY'!$Q:$Q,$X$1,'1.A-P6 DATA CD-3B ONLY'!$O:$O,$X$2,'1.A-P6 DATA CD-3B ONLY'!$U:$U,"&lt;&gt;AWD",'1.A-P6 DATA CD-3B ONLY'!$G:$G,$X$6)</f>
        <v>803035.91999999981</v>
      </c>
      <c r="K22" s="7">
        <f>SUMIFS('1.A-P6 DATA CD-3B ONLY'!AJ:AJ,'1.A-P6 DATA CD-3B ONLY'!$V:$V,$B22,'1.A-P6 DATA CD-3B ONLY'!$Q:$Q,$X$1,'1.A-P6 DATA CD-3B ONLY'!$O:$O,$X$2,'1.A-P6 DATA CD-3B ONLY'!$G:$G,$X$3)+SUMIFS('1.A-P6 DATA CD-3B ONLY'!AJ:AJ,'1.A-P6 DATA CD-3B ONLY'!$V:$V,$B22,'1.A-P6 DATA CD-3B ONLY'!$Q:$Q,$X$1,'1.A-P6 DATA CD-3B ONLY'!$O:$O,$X$2,'1.A-P6 DATA CD-3B ONLY'!$U:$U,"&lt;&gt;AWD",'1.A-P6 DATA CD-3B ONLY'!$G:$G,$X$4)+SUMIFS('1.A-P6 DATA CD-3B ONLY'!AJ:AJ,'1.A-P6 DATA CD-3B ONLY'!$V:$V,$B22,'1.A-P6 DATA CD-3B ONLY'!$Q:$Q,$X$1,'1.A-P6 DATA CD-3B ONLY'!$O:$O,$X$2,'1.A-P6 DATA CD-3B ONLY'!$U:$U,"&lt;&gt;AWD",'1.A-P6 DATA CD-3B ONLY'!$G:$G,$X$5)+SUMIFS('1.A-P6 DATA CD-3B ONLY'!AJ:AJ,'1.A-P6 DATA CD-3B ONLY'!$V:$V,$B22,'1.A-P6 DATA CD-3B ONLY'!$Q:$Q,$X$1,'1.A-P6 DATA CD-3B ONLY'!$O:$O,$X$2,'1.A-P6 DATA CD-3B ONLY'!$U:$U,"&lt;&gt;AWD",'1.A-P6 DATA CD-3B ONLY'!$G:$G,$X$6)</f>
        <v>723078.91000000027</v>
      </c>
      <c r="L22" s="7">
        <f>SUMIFS('1.A-P6 DATA CD-3B ONLY'!AK:AK,'1.A-P6 DATA CD-3B ONLY'!$V:$V,$B22,'1.A-P6 DATA CD-3B ONLY'!$Q:$Q,$X$1,'1.A-P6 DATA CD-3B ONLY'!$O:$O,$X$2,'1.A-P6 DATA CD-3B ONLY'!$G:$G,$X$3)+SUMIFS('1.A-P6 DATA CD-3B ONLY'!AK:AK,'1.A-P6 DATA CD-3B ONLY'!$V:$V,$B22,'1.A-P6 DATA CD-3B ONLY'!$Q:$Q,$X$1,'1.A-P6 DATA CD-3B ONLY'!$O:$O,$X$2,'1.A-P6 DATA CD-3B ONLY'!$U:$U,"&lt;&gt;AWD",'1.A-P6 DATA CD-3B ONLY'!$G:$G,$X$4)+SUMIFS('1.A-P6 DATA CD-3B ONLY'!AK:AK,'1.A-P6 DATA CD-3B ONLY'!$V:$V,$B22,'1.A-P6 DATA CD-3B ONLY'!$Q:$Q,$X$1,'1.A-P6 DATA CD-3B ONLY'!$O:$O,$X$2,'1.A-P6 DATA CD-3B ONLY'!$U:$U,"&lt;&gt;AWD",'1.A-P6 DATA CD-3B ONLY'!$G:$G,$X$5)+SUMIFS('1.A-P6 DATA CD-3B ONLY'!AK:AK,'1.A-P6 DATA CD-3B ONLY'!$V:$V,$B22,'1.A-P6 DATA CD-3B ONLY'!$Q:$Q,$X$1,'1.A-P6 DATA CD-3B ONLY'!$O:$O,$X$2,'1.A-P6 DATA CD-3B ONLY'!$U:$U,"&lt;&gt;AWD",'1.A-P6 DATA CD-3B ONLY'!$G:$G,$X$6)</f>
        <v>0</v>
      </c>
      <c r="M22" s="7">
        <f>SUMIFS('1.A-P6 DATA CD-3B ONLY'!AL:AL,'1.A-P6 DATA CD-3B ONLY'!$V:$V,$B22,'1.A-P6 DATA CD-3B ONLY'!$Q:$Q,$X$1,'1.A-P6 DATA CD-3B ONLY'!$O:$O,$X$2,'1.A-P6 DATA CD-3B ONLY'!$G:$G,$X$3)+SUMIFS('1.A-P6 DATA CD-3B ONLY'!AL:AL,'1.A-P6 DATA CD-3B ONLY'!$V:$V,$B22,'1.A-P6 DATA CD-3B ONLY'!$Q:$Q,$X$1,'1.A-P6 DATA CD-3B ONLY'!$O:$O,$X$2,'1.A-P6 DATA CD-3B ONLY'!$U:$U,"&lt;&gt;AWD",'1.A-P6 DATA CD-3B ONLY'!$G:$G,$X$4)+SUMIFS('1.A-P6 DATA CD-3B ONLY'!AL:AL,'1.A-P6 DATA CD-3B ONLY'!$V:$V,$B22,'1.A-P6 DATA CD-3B ONLY'!$Q:$Q,$X$1,'1.A-P6 DATA CD-3B ONLY'!$O:$O,$X$2,'1.A-P6 DATA CD-3B ONLY'!$U:$U,"&lt;&gt;AWD",'1.A-P6 DATA CD-3B ONLY'!$G:$G,$X$5)+SUMIFS('1.A-P6 DATA CD-3B ONLY'!AL:AL,'1.A-P6 DATA CD-3B ONLY'!$V:$V,$B22,'1.A-P6 DATA CD-3B ONLY'!$Q:$Q,$X$1,'1.A-P6 DATA CD-3B ONLY'!$O:$O,$X$2,'1.A-P6 DATA CD-3B ONLY'!$U:$U,"&lt;&gt;AWD",'1.A-P6 DATA CD-3B ONLY'!$G:$G,$X$6)</f>
        <v>0</v>
      </c>
      <c r="N22" s="7">
        <f>SUMIFS('1.A-P6 DATA CD-3B ONLY'!AM:AM,'1.A-P6 DATA CD-3B ONLY'!$V:$V,$B22,'1.A-P6 DATA CD-3B ONLY'!$Q:$Q,$X$1,'1.A-P6 DATA CD-3B ONLY'!$O:$O,$X$2,'1.A-P6 DATA CD-3B ONLY'!$G:$G,$X$3)+SUMIFS('1.A-P6 DATA CD-3B ONLY'!AM:AM,'1.A-P6 DATA CD-3B ONLY'!$V:$V,$B22,'1.A-P6 DATA CD-3B ONLY'!$Q:$Q,$X$1,'1.A-P6 DATA CD-3B ONLY'!$O:$O,$X$2,'1.A-P6 DATA CD-3B ONLY'!$U:$U,"&lt;&gt;AWD",'1.A-P6 DATA CD-3B ONLY'!$G:$G,$X$4)+SUMIFS('1.A-P6 DATA CD-3B ONLY'!AM:AM,'1.A-P6 DATA CD-3B ONLY'!$V:$V,$B22,'1.A-P6 DATA CD-3B ONLY'!$Q:$Q,$X$1,'1.A-P6 DATA CD-3B ONLY'!$O:$O,$X$2,'1.A-P6 DATA CD-3B ONLY'!$U:$U,"&lt;&gt;AWD",'1.A-P6 DATA CD-3B ONLY'!$G:$G,$X$5)+SUMIFS('1.A-P6 DATA CD-3B ONLY'!AM:AM,'1.A-P6 DATA CD-3B ONLY'!$V:$V,$B22,'1.A-P6 DATA CD-3B ONLY'!$Q:$Q,$X$1,'1.A-P6 DATA CD-3B ONLY'!$O:$O,$X$2,'1.A-P6 DATA CD-3B ONLY'!$U:$U,"&lt;&gt;AWD",'1.A-P6 DATA CD-3B ONLY'!$G:$G,$X$6)</f>
        <v>0</v>
      </c>
      <c r="O22" s="7">
        <f>SUMIFS('1.A-P6 DATA CD-3B ONLY'!AN:AN,'1.A-P6 DATA CD-3B ONLY'!$V:$V,$B22,'1.A-P6 DATA CD-3B ONLY'!$Q:$Q,$X$1,'1.A-P6 DATA CD-3B ONLY'!$O:$O,$X$2,'1.A-P6 DATA CD-3B ONLY'!$G:$G,$X$3)+SUMIFS('1.A-P6 DATA CD-3B ONLY'!AN:AN,'1.A-P6 DATA CD-3B ONLY'!$V:$V,$B22,'1.A-P6 DATA CD-3B ONLY'!$Q:$Q,$X$1,'1.A-P6 DATA CD-3B ONLY'!$O:$O,$X$2,'1.A-P6 DATA CD-3B ONLY'!$U:$U,"&lt;&gt;AWD",'1.A-P6 DATA CD-3B ONLY'!$G:$G,$X$4)+SUMIFS('1.A-P6 DATA CD-3B ONLY'!AN:AN,'1.A-P6 DATA CD-3B ONLY'!$V:$V,$B22,'1.A-P6 DATA CD-3B ONLY'!$Q:$Q,$X$1,'1.A-P6 DATA CD-3B ONLY'!$O:$O,$X$2,'1.A-P6 DATA CD-3B ONLY'!$U:$U,"&lt;&gt;AWD",'1.A-P6 DATA CD-3B ONLY'!$G:$G,$X$5)+SUMIFS('1.A-P6 DATA CD-3B ONLY'!AN:AN,'1.A-P6 DATA CD-3B ONLY'!$V:$V,$B22,'1.A-P6 DATA CD-3B ONLY'!$Q:$Q,$X$1,'1.A-P6 DATA CD-3B ONLY'!$O:$O,$X$2,'1.A-P6 DATA CD-3B ONLY'!$U:$U,"&lt;&gt;AWD",'1.A-P6 DATA CD-3B ONLY'!$G:$G,$X$6)</f>
        <v>0</v>
      </c>
      <c r="P22" s="7">
        <f>SUMIFS('1.A-P6 DATA CD-3B ONLY'!AO:AO,'1.A-P6 DATA CD-3B ONLY'!$V:$V,$B22,'1.A-P6 DATA CD-3B ONLY'!$Q:$Q,$X$1,'1.A-P6 DATA CD-3B ONLY'!$O:$O,$X$2,'1.A-P6 DATA CD-3B ONLY'!$G:$G,$X$3)+SUMIFS('1.A-P6 DATA CD-3B ONLY'!AO:AO,'1.A-P6 DATA CD-3B ONLY'!$V:$V,$B22,'1.A-P6 DATA CD-3B ONLY'!$Q:$Q,$X$1,'1.A-P6 DATA CD-3B ONLY'!$O:$O,$X$2,'1.A-P6 DATA CD-3B ONLY'!$U:$U,"&lt;&gt;AWD",'1.A-P6 DATA CD-3B ONLY'!$G:$G,$X$4)+SUMIFS('1.A-P6 DATA CD-3B ONLY'!AO:AO,'1.A-P6 DATA CD-3B ONLY'!$V:$V,$B22,'1.A-P6 DATA CD-3B ONLY'!$Q:$Q,$X$1,'1.A-P6 DATA CD-3B ONLY'!$O:$O,$X$2,'1.A-P6 DATA CD-3B ONLY'!$U:$U,"&lt;&gt;AWD",'1.A-P6 DATA CD-3B ONLY'!$G:$G,$X$5)+SUMIFS('1.A-P6 DATA CD-3B ONLY'!AO:AO,'1.A-P6 DATA CD-3B ONLY'!$V:$V,$B22,'1.A-P6 DATA CD-3B ONLY'!$Q:$Q,$X$1,'1.A-P6 DATA CD-3B ONLY'!$O:$O,$X$2,'1.A-P6 DATA CD-3B ONLY'!$U:$U,"&lt;&gt;AWD",'1.A-P6 DATA CD-3B ONLY'!$G:$G,$X$6)</f>
        <v>0</v>
      </c>
      <c r="Q22" s="7">
        <f>SUMIFS('1.A-P6 DATA CD-3B ONLY'!AP:AP,'1.A-P6 DATA CD-3B ONLY'!$V:$V,$B22,'1.A-P6 DATA CD-3B ONLY'!$Q:$Q,$X$1,'1.A-P6 DATA CD-3B ONLY'!$O:$O,$X$2,'1.A-P6 DATA CD-3B ONLY'!$G:$G,$X$3)+SUMIFS('1.A-P6 DATA CD-3B ONLY'!AP:AP,'1.A-P6 DATA CD-3B ONLY'!$V:$V,$B22,'1.A-P6 DATA CD-3B ONLY'!$Q:$Q,$X$1,'1.A-P6 DATA CD-3B ONLY'!$O:$O,$X$2,'1.A-P6 DATA CD-3B ONLY'!$U:$U,"&lt;&gt;AWD",'1.A-P6 DATA CD-3B ONLY'!$G:$G,$X$4)+SUMIFS('1.A-P6 DATA CD-3B ONLY'!AP:AP,'1.A-P6 DATA CD-3B ONLY'!$V:$V,$B22,'1.A-P6 DATA CD-3B ONLY'!$Q:$Q,$X$1,'1.A-P6 DATA CD-3B ONLY'!$O:$O,$X$2,'1.A-P6 DATA CD-3B ONLY'!$U:$U,"&lt;&gt;AWD",'1.A-P6 DATA CD-3B ONLY'!$G:$G,$X$5)+SUMIFS('1.A-P6 DATA CD-3B ONLY'!AP:AP,'1.A-P6 DATA CD-3B ONLY'!$V:$V,$B22,'1.A-P6 DATA CD-3B ONLY'!$Q:$Q,$X$1,'1.A-P6 DATA CD-3B ONLY'!$O:$O,$X$2,'1.A-P6 DATA CD-3B ONLY'!$U:$U,"&lt;&gt;AWD",'1.A-P6 DATA CD-3B ONLY'!$G:$G,$X$6)</f>
        <v>0</v>
      </c>
      <c r="R22" s="7">
        <f>SUMIFS('1.A-P6 DATA CD-3B ONLY'!AQ:AQ,'1.A-P6 DATA CD-3B ONLY'!$V:$V,$B22,'1.A-P6 DATA CD-3B ONLY'!$Q:$Q,$X$1,'1.A-P6 DATA CD-3B ONLY'!$O:$O,$X$2,'1.A-P6 DATA CD-3B ONLY'!$G:$G,$X$3)+SUMIFS('1.A-P6 DATA CD-3B ONLY'!AQ:AQ,'1.A-P6 DATA CD-3B ONLY'!$V:$V,$B22,'1.A-P6 DATA CD-3B ONLY'!$Q:$Q,$X$1,'1.A-P6 DATA CD-3B ONLY'!$O:$O,$X$2,'1.A-P6 DATA CD-3B ONLY'!$U:$U,"&lt;&gt;AWD",'1.A-P6 DATA CD-3B ONLY'!$G:$G,$X$4)+SUMIFS('1.A-P6 DATA CD-3B ONLY'!AQ:AQ,'1.A-P6 DATA CD-3B ONLY'!$V:$V,$B22,'1.A-P6 DATA CD-3B ONLY'!$Q:$Q,$X$1,'1.A-P6 DATA CD-3B ONLY'!$O:$O,$X$2,'1.A-P6 DATA CD-3B ONLY'!$U:$U,"&lt;&gt;AWD",'1.A-P6 DATA CD-3B ONLY'!$G:$G,$X$5)+SUMIFS('1.A-P6 DATA CD-3B ONLY'!AQ:AQ,'1.A-P6 DATA CD-3B ONLY'!$V:$V,$B22,'1.A-P6 DATA CD-3B ONLY'!$Q:$Q,$X$1,'1.A-P6 DATA CD-3B ONLY'!$O:$O,$X$2,'1.A-P6 DATA CD-3B ONLY'!$U:$U,"&lt;&gt;AWD",'1.A-P6 DATA CD-3B ONLY'!$G:$G,$X$6)</f>
        <v>0</v>
      </c>
      <c r="S22" s="7">
        <f>SUMIFS('1.A-P6 DATA CD-3B ONLY'!AR:AR,'1.A-P6 DATA CD-3B ONLY'!$V:$V,$B22,'1.A-P6 DATA CD-3B ONLY'!$Q:$Q,$X$1,'1.A-P6 DATA CD-3B ONLY'!$O:$O,$X$2,'1.A-P6 DATA CD-3B ONLY'!$G:$G,$X$3)+SUMIFS('1.A-P6 DATA CD-3B ONLY'!AR:AR,'1.A-P6 DATA CD-3B ONLY'!$V:$V,$B22,'1.A-P6 DATA CD-3B ONLY'!$Q:$Q,$X$1,'1.A-P6 DATA CD-3B ONLY'!$O:$O,$X$2,'1.A-P6 DATA CD-3B ONLY'!$U:$U,"&lt;&gt;AWD",'1.A-P6 DATA CD-3B ONLY'!$G:$G,$X$4)+SUMIFS('1.A-P6 DATA CD-3B ONLY'!AR:AR,'1.A-P6 DATA CD-3B ONLY'!$V:$V,$B22,'1.A-P6 DATA CD-3B ONLY'!$Q:$Q,$X$1,'1.A-P6 DATA CD-3B ONLY'!$O:$O,$X$2,'1.A-P6 DATA CD-3B ONLY'!$U:$U,"&lt;&gt;AWD",'1.A-P6 DATA CD-3B ONLY'!$G:$G,$X$5)+SUMIFS('1.A-P6 DATA CD-3B ONLY'!AR:AR,'1.A-P6 DATA CD-3B ONLY'!$V:$V,$B22,'1.A-P6 DATA CD-3B ONLY'!$Q:$Q,$X$1,'1.A-P6 DATA CD-3B ONLY'!$O:$O,$X$2,'1.A-P6 DATA CD-3B ONLY'!$U:$U,"&lt;&gt;AWD",'1.A-P6 DATA CD-3B ONLY'!$G:$G,$X$6)</f>
        <v>0</v>
      </c>
      <c r="T22" s="7">
        <f>SUMIFS('1.A-P6 DATA CD-3B ONLY'!AS:AS,'1.A-P6 DATA CD-3B ONLY'!$V:$V,$B22,'1.A-P6 DATA CD-3B ONLY'!$Q:$Q,$X$1,'1.A-P6 DATA CD-3B ONLY'!$O:$O,$X$2,'1.A-P6 DATA CD-3B ONLY'!$G:$G,$X$3)+SUMIFS('1.A-P6 DATA CD-3B ONLY'!AS:AS,'1.A-P6 DATA CD-3B ONLY'!$V:$V,$B22,'1.A-P6 DATA CD-3B ONLY'!$Q:$Q,$X$1,'1.A-P6 DATA CD-3B ONLY'!$O:$O,$X$2,'1.A-P6 DATA CD-3B ONLY'!$U:$U,"&lt;&gt;AWD",'1.A-P6 DATA CD-3B ONLY'!$G:$G,$X$4)+SUMIFS('1.A-P6 DATA CD-3B ONLY'!AS:AS,'1.A-P6 DATA CD-3B ONLY'!$V:$V,$B22,'1.A-P6 DATA CD-3B ONLY'!$Q:$Q,$X$1,'1.A-P6 DATA CD-3B ONLY'!$O:$O,$X$2,'1.A-P6 DATA CD-3B ONLY'!$U:$U,"&lt;&gt;AWD",'1.A-P6 DATA CD-3B ONLY'!$G:$G,$X$5)+SUMIFS('1.A-P6 DATA CD-3B ONLY'!AS:AS,'1.A-P6 DATA CD-3B ONLY'!$V:$V,$B22,'1.A-P6 DATA CD-3B ONLY'!$Q:$Q,$X$1,'1.A-P6 DATA CD-3B ONLY'!$O:$O,$X$2,'1.A-P6 DATA CD-3B ONLY'!$U:$U,"&lt;&gt;AWD",'1.A-P6 DATA CD-3B ONLY'!$G:$G,$X$6)</f>
        <v>0</v>
      </c>
    </row>
    <row r="23" spans="2:20" x14ac:dyDescent="0.25">
      <c r="B23" s="39" t="s">
        <v>221</v>
      </c>
      <c r="C23" s="7">
        <f t="shared" si="2"/>
        <v>11647.4</v>
      </c>
      <c r="D23" s="7">
        <f>SUMIFS('1.A-P6 DATA CD-3B ONLY'!AC:AC,'1.A-P6 DATA CD-3B ONLY'!$V:$V,$B23,'1.A-P6 DATA CD-3B ONLY'!$Q:$Q,$X$1,'1.A-P6 DATA CD-3B ONLY'!$O:$O,$X$2,'1.A-P6 DATA CD-3B ONLY'!$G:$G,$X$3)+SUMIFS('1.A-P6 DATA CD-3B ONLY'!AC:AC,'1.A-P6 DATA CD-3B ONLY'!$V:$V,$B23,'1.A-P6 DATA CD-3B ONLY'!$Q:$Q,$X$1,'1.A-P6 DATA CD-3B ONLY'!$O:$O,$X$2,'1.A-P6 DATA CD-3B ONLY'!$U:$U,"&lt;&gt;AWD",'1.A-P6 DATA CD-3B ONLY'!$G:$G,$X$4)+SUMIFS('1.A-P6 DATA CD-3B ONLY'!AC:AC,'1.A-P6 DATA CD-3B ONLY'!$V:$V,$B23,'1.A-P6 DATA CD-3B ONLY'!$Q:$Q,$X$1,'1.A-P6 DATA CD-3B ONLY'!$O:$O,$X$2,'1.A-P6 DATA CD-3B ONLY'!$U:$U,"&lt;&gt;AWD",'1.A-P6 DATA CD-3B ONLY'!$G:$G,$X$5)+SUMIFS('1.A-P6 DATA CD-3B ONLY'!AC:AC,'1.A-P6 DATA CD-3B ONLY'!$V:$V,$B23,'1.A-P6 DATA CD-3B ONLY'!$Q:$Q,$X$1,'1.A-P6 DATA CD-3B ONLY'!$O:$O,$X$2,'1.A-P6 DATA CD-3B ONLY'!$U:$U,"&lt;&gt;AWD",'1.A-P6 DATA CD-3B ONLY'!$G:$G,$X$6)</f>
        <v>0</v>
      </c>
      <c r="E23" s="7">
        <f>SUMIFS('1.A-P6 DATA CD-3B ONLY'!AD:AD,'1.A-P6 DATA CD-3B ONLY'!$V:$V,$B23,'1.A-P6 DATA CD-3B ONLY'!$Q:$Q,$X$1,'1.A-P6 DATA CD-3B ONLY'!$O:$O,$X$2,'1.A-P6 DATA CD-3B ONLY'!$G:$G,$X$3)+SUMIFS('1.A-P6 DATA CD-3B ONLY'!AD:AD,'1.A-P6 DATA CD-3B ONLY'!$V:$V,$B23,'1.A-P6 DATA CD-3B ONLY'!$Q:$Q,$X$1,'1.A-P6 DATA CD-3B ONLY'!$O:$O,$X$2,'1.A-P6 DATA CD-3B ONLY'!$U:$U,"&lt;&gt;AWD",'1.A-P6 DATA CD-3B ONLY'!$G:$G,$X$4)+SUMIFS('1.A-P6 DATA CD-3B ONLY'!AD:AD,'1.A-P6 DATA CD-3B ONLY'!$V:$V,$B23,'1.A-P6 DATA CD-3B ONLY'!$Q:$Q,$X$1,'1.A-P6 DATA CD-3B ONLY'!$O:$O,$X$2,'1.A-P6 DATA CD-3B ONLY'!$U:$U,"&lt;&gt;AWD",'1.A-P6 DATA CD-3B ONLY'!$G:$G,$X$5)+SUMIFS('1.A-P6 DATA CD-3B ONLY'!AD:AD,'1.A-P6 DATA CD-3B ONLY'!$V:$V,$B23,'1.A-P6 DATA CD-3B ONLY'!$Q:$Q,$X$1,'1.A-P6 DATA CD-3B ONLY'!$O:$O,$X$2,'1.A-P6 DATA CD-3B ONLY'!$U:$U,"&lt;&gt;AWD",'1.A-P6 DATA CD-3B ONLY'!$G:$G,$X$6)</f>
        <v>0</v>
      </c>
      <c r="F23" s="7">
        <f>SUMIFS('1.A-P6 DATA CD-3B ONLY'!AE:AE,'1.A-P6 DATA CD-3B ONLY'!$V:$V,$B23,'1.A-P6 DATA CD-3B ONLY'!$Q:$Q,$X$1,'1.A-P6 DATA CD-3B ONLY'!$O:$O,$X$2,'1.A-P6 DATA CD-3B ONLY'!$G:$G,$X$3)+SUMIFS('1.A-P6 DATA CD-3B ONLY'!AE:AE,'1.A-P6 DATA CD-3B ONLY'!$V:$V,$B23,'1.A-P6 DATA CD-3B ONLY'!$Q:$Q,$X$1,'1.A-P6 DATA CD-3B ONLY'!$O:$O,$X$2,'1.A-P6 DATA CD-3B ONLY'!$U:$U,"&lt;&gt;AWD",'1.A-P6 DATA CD-3B ONLY'!$G:$G,$X$4)+SUMIFS('1.A-P6 DATA CD-3B ONLY'!AE:AE,'1.A-P6 DATA CD-3B ONLY'!$V:$V,$B23,'1.A-P6 DATA CD-3B ONLY'!$Q:$Q,$X$1,'1.A-P6 DATA CD-3B ONLY'!$O:$O,$X$2,'1.A-P6 DATA CD-3B ONLY'!$U:$U,"&lt;&gt;AWD",'1.A-P6 DATA CD-3B ONLY'!$G:$G,$X$5)+SUMIFS('1.A-P6 DATA CD-3B ONLY'!AE:AE,'1.A-P6 DATA CD-3B ONLY'!$V:$V,$B23,'1.A-P6 DATA CD-3B ONLY'!$Q:$Q,$X$1,'1.A-P6 DATA CD-3B ONLY'!$O:$O,$X$2,'1.A-P6 DATA CD-3B ONLY'!$U:$U,"&lt;&gt;AWD",'1.A-P6 DATA CD-3B ONLY'!$G:$G,$X$6)</f>
        <v>0</v>
      </c>
      <c r="G23" s="7">
        <f>SUMIFS('1.A-P6 DATA CD-3B ONLY'!AF:AF,'1.A-P6 DATA CD-3B ONLY'!$V:$V,$B23,'1.A-P6 DATA CD-3B ONLY'!$Q:$Q,$X$1,'1.A-P6 DATA CD-3B ONLY'!$O:$O,$X$2,'1.A-P6 DATA CD-3B ONLY'!$G:$G,$X$3)+SUMIFS('1.A-P6 DATA CD-3B ONLY'!AF:AF,'1.A-P6 DATA CD-3B ONLY'!$V:$V,$B23,'1.A-P6 DATA CD-3B ONLY'!$Q:$Q,$X$1,'1.A-P6 DATA CD-3B ONLY'!$O:$O,$X$2,'1.A-P6 DATA CD-3B ONLY'!$U:$U,"&lt;&gt;AWD",'1.A-P6 DATA CD-3B ONLY'!$G:$G,$X$4)+SUMIFS('1.A-P6 DATA CD-3B ONLY'!AF:AF,'1.A-P6 DATA CD-3B ONLY'!$V:$V,$B23,'1.A-P6 DATA CD-3B ONLY'!$Q:$Q,$X$1,'1.A-P6 DATA CD-3B ONLY'!$O:$O,$X$2,'1.A-P6 DATA CD-3B ONLY'!$U:$U,"&lt;&gt;AWD",'1.A-P6 DATA CD-3B ONLY'!$G:$G,$X$5)+SUMIFS('1.A-P6 DATA CD-3B ONLY'!AF:AF,'1.A-P6 DATA CD-3B ONLY'!$V:$V,$B23,'1.A-P6 DATA CD-3B ONLY'!$Q:$Q,$X$1,'1.A-P6 DATA CD-3B ONLY'!$O:$O,$X$2,'1.A-P6 DATA CD-3B ONLY'!$U:$U,"&lt;&gt;AWD",'1.A-P6 DATA CD-3B ONLY'!$G:$G,$X$6)</f>
        <v>0</v>
      </c>
      <c r="H23" s="7">
        <f>SUMIFS('1.A-P6 DATA CD-3B ONLY'!AG:AG,'1.A-P6 DATA CD-3B ONLY'!$V:$V,$B23,'1.A-P6 DATA CD-3B ONLY'!$Q:$Q,$X$1,'1.A-P6 DATA CD-3B ONLY'!$O:$O,$X$2,'1.A-P6 DATA CD-3B ONLY'!$G:$G,$X$3)+SUMIFS('1.A-P6 DATA CD-3B ONLY'!AG:AG,'1.A-P6 DATA CD-3B ONLY'!$V:$V,$B23,'1.A-P6 DATA CD-3B ONLY'!$Q:$Q,$X$1,'1.A-P6 DATA CD-3B ONLY'!$O:$O,$X$2,'1.A-P6 DATA CD-3B ONLY'!$U:$U,"&lt;&gt;AWD",'1.A-P6 DATA CD-3B ONLY'!$G:$G,$X$4)+SUMIFS('1.A-P6 DATA CD-3B ONLY'!AG:AG,'1.A-P6 DATA CD-3B ONLY'!$V:$V,$B23,'1.A-P6 DATA CD-3B ONLY'!$Q:$Q,$X$1,'1.A-P6 DATA CD-3B ONLY'!$O:$O,$X$2,'1.A-P6 DATA CD-3B ONLY'!$U:$U,"&lt;&gt;AWD",'1.A-P6 DATA CD-3B ONLY'!$G:$G,$X$5)+SUMIFS('1.A-P6 DATA CD-3B ONLY'!AG:AG,'1.A-P6 DATA CD-3B ONLY'!$V:$V,$B23,'1.A-P6 DATA CD-3B ONLY'!$Q:$Q,$X$1,'1.A-P6 DATA CD-3B ONLY'!$O:$O,$X$2,'1.A-P6 DATA CD-3B ONLY'!$U:$U,"&lt;&gt;AWD",'1.A-P6 DATA CD-3B ONLY'!$G:$G,$X$6)</f>
        <v>0</v>
      </c>
      <c r="I23" s="7">
        <f>SUMIFS('1.A-P6 DATA CD-3B ONLY'!AH:AH,'1.A-P6 DATA CD-3B ONLY'!$V:$V,$B23,'1.A-P6 DATA CD-3B ONLY'!$Q:$Q,$X$1,'1.A-P6 DATA CD-3B ONLY'!$O:$O,$X$2,'1.A-P6 DATA CD-3B ONLY'!$G:$G,$X$3)+SUMIFS('1.A-P6 DATA CD-3B ONLY'!AH:AH,'1.A-P6 DATA CD-3B ONLY'!$V:$V,$B23,'1.A-P6 DATA CD-3B ONLY'!$Q:$Q,$X$1,'1.A-P6 DATA CD-3B ONLY'!$O:$O,$X$2,'1.A-P6 DATA CD-3B ONLY'!$U:$U,"&lt;&gt;AWD",'1.A-P6 DATA CD-3B ONLY'!$G:$G,$X$4)+SUMIFS('1.A-P6 DATA CD-3B ONLY'!AH:AH,'1.A-P6 DATA CD-3B ONLY'!$V:$V,$B23,'1.A-P6 DATA CD-3B ONLY'!$Q:$Q,$X$1,'1.A-P6 DATA CD-3B ONLY'!$O:$O,$X$2,'1.A-P6 DATA CD-3B ONLY'!$U:$U,"&lt;&gt;AWD",'1.A-P6 DATA CD-3B ONLY'!$G:$G,$X$5)+SUMIFS('1.A-P6 DATA CD-3B ONLY'!AH:AH,'1.A-P6 DATA CD-3B ONLY'!$V:$V,$B23,'1.A-P6 DATA CD-3B ONLY'!$Q:$Q,$X$1,'1.A-P6 DATA CD-3B ONLY'!$O:$O,$X$2,'1.A-P6 DATA CD-3B ONLY'!$U:$U,"&lt;&gt;AWD",'1.A-P6 DATA CD-3B ONLY'!$G:$G,$X$6)</f>
        <v>0</v>
      </c>
      <c r="J23" s="7">
        <f>SUMIFS('1.A-P6 DATA CD-3B ONLY'!AI:AI,'1.A-P6 DATA CD-3B ONLY'!$V:$V,$B23,'1.A-P6 DATA CD-3B ONLY'!$Q:$Q,$X$1,'1.A-P6 DATA CD-3B ONLY'!$O:$O,$X$2,'1.A-P6 DATA CD-3B ONLY'!$G:$G,$X$3)+SUMIFS('1.A-P6 DATA CD-3B ONLY'!AI:AI,'1.A-P6 DATA CD-3B ONLY'!$V:$V,$B23,'1.A-P6 DATA CD-3B ONLY'!$Q:$Q,$X$1,'1.A-P6 DATA CD-3B ONLY'!$O:$O,$X$2,'1.A-P6 DATA CD-3B ONLY'!$U:$U,"&lt;&gt;AWD",'1.A-P6 DATA CD-3B ONLY'!$G:$G,$X$4)+SUMIFS('1.A-P6 DATA CD-3B ONLY'!AI:AI,'1.A-P6 DATA CD-3B ONLY'!$V:$V,$B23,'1.A-P6 DATA CD-3B ONLY'!$Q:$Q,$X$1,'1.A-P6 DATA CD-3B ONLY'!$O:$O,$X$2,'1.A-P6 DATA CD-3B ONLY'!$U:$U,"&lt;&gt;AWD",'1.A-P6 DATA CD-3B ONLY'!$G:$G,$X$5)+SUMIFS('1.A-P6 DATA CD-3B ONLY'!AI:AI,'1.A-P6 DATA CD-3B ONLY'!$V:$V,$B23,'1.A-P6 DATA CD-3B ONLY'!$Q:$Q,$X$1,'1.A-P6 DATA CD-3B ONLY'!$O:$O,$X$2,'1.A-P6 DATA CD-3B ONLY'!$U:$U,"&lt;&gt;AWD",'1.A-P6 DATA CD-3B ONLY'!$G:$G,$X$6)</f>
        <v>11283.42</v>
      </c>
      <c r="K23" s="7">
        <f>SUMIFS('1.A-P6 DATA CD-3B ONLY'!AJ:AJ,'1.A-P6 DATA CD-3B ONLY'!$V:$V,$B23,'1.A-P6 DATA CD-3B ONLY'!$Q:$Q,$X$1,'1.A-P6 DATA CD-3B ONLY'!$O:$O,$X$2,'1.A-P6 DATA CD-3B ONLY'!$G:$G,$X$3)+SUMIFS('1.A-P6 DATA CD-3B ONLY'!AJ:AJ,'1.A-P6 DATA CD-3B ONLY'!$V:$V,$B23,'1.A-P6 DATA CD-3B ONLY'!$Q:$Q,$X$1,'1.A-P6 DATA CD-3B ONLY'!$O:$O,$X$2,'1.A-P6 DATA CD-3B ONLY'!$U:$U,"&lt;&gt;AWD",'1.A-P6 DATA CD-3B ONLY'!$G:$G,$X$4)+SUMIFS('1.A-P6 DATA CD-3B ONLY'!AJ:AJ,'1.A-P6 DATA CD-3B ONLY'!$V:$V,$B23,'1.A-P6 DATA CD-3B ONLY'!$Q:$Q,$X$1,'1.A-P6 DATA CD-3B ONLY'!$O:$O,$X$2,'1.A-P6 DATA CD-3B ONLY'!$U:$U,"&lt;&gt;AWD",'1.A-P6 DATA CD-3B ONLY'!$G:$G,$X$5)+SUMIFS('1.A-P6 DATA CD-3B ONLY'!AJ:AJ,'1.A-P6 DATA CD-3B ONLY'!$V:$V,$B23,'1.A-P6 DATA CD-3B ONLY'!$Q:$Q,$X$1,'1.A-P6 DATA CD-3B ONLY'!$O:$O,$X$2,'1.A-P6 DATA CD-3B ONLY'!$U:$U,"&lt;&gt;AWD",'1.A-P6 DATA CD-3B ONLY'!$G:$G,$X$6)</f>
        <v>363.98</v>
      </c>
      <c r="L23" s="7">
        <f>SUMIFS('1.A-P6 DATA CD-3B ONLY'!AK:AK,'1.A-P6 DATA CD-3B ONLY'!$V:$V,$B23,'1.A-P6 DATA CD-3B ONLY'!$Q:$Q,$X$1,'1.A-P6 DATA CD-3B ONLY'!$O:$O,$X$2,'1.A-P6 DATA CD-3B ONLY'!$G:$G,$X$3)+SUMIFS('1.A-P6 DATA CD-3B ONLY'!AK:AK,'1.A-P6 DATA CD-3B ONLY'!$V:$V,$B23,'1.A-P6 DATA CD-3B ONLY'!$Q:$Q,$X$1,'1.A-P6 DATA CD-3B ONLY'!$O:$O,$X$2,'1.A-P6 DATA CD-3B ONLY'!$U:$U,"&lt;&gt;AWD",'1.A-P6 DATA CD-3B ONLY'!$G:$G,$X$4)+SUMIFS('1.A-P6 DATA CD-3B ONLY'!AK:AK,'1.A-P6 DATA CD-3B ONLY'!$V:$V,$B23,'1.A-P6 DATA CD-3B ONLY'!$Q:$Q,$X$1,'1.A-P6 DATA CD-3B ONLY'!$O:$O,$X$2,'1.A-P6 DATA CD-3B ONLY'!$U:$U,"&lt;&gt;AWD",'1.A-P6 DATA CD-3B ONLY'!$G:$G,$X$5)+SUMIFS('1.A-P6 DATA CD-3B ONLY'!AK:AK,'1.A-P6 DATA CD-3B ONLY'!$V:$V,$B23,'1.A-P6 DATA CD-3B ONLY'!$Q:$Q,$X$1,'1.A-P6 DATA CD-3B ONLY'!$O:$O,$X$2,'1.A-P6 DATA CD-3B ONLY'!$U:$U,"&lt;&gt;AWD",'1.A-P6 DATA CD-3B ONLY'!$G:$G,$X$6)</f>
        <v>0</v>
      </c>
      <c r="M23" s="7">
        <f>SUMIFS('1.A-P6 DATA CD-3B ONLY'!AL:AL,'1.A-P6 DATA CD-3B ONLY'!$V:$V,$B23,'1.A-P6 DATA CD-3B ONLY'!$Q:$Q,$X$1,'1.A-P6 DATA CD-3B ONLY'!$O:$O,$X$2,'1.A-P6 DATA CD-3B ONLY'!$G:$G,$X$3)+SUMIFS('1.A-P6 DATA CD-3B ONLY'!AL:AL,'1.A-P6 DATA CD-3B ONLY'!$V:$V,$B23,'1.A-P6 DATA CD-3B ONLY'!$Q:$Q,$X$1,'1.A-P6 DATA CD-3B ONLY'!$O:$O,$X$2,'1.A-P6 DATA CD-3B ONLY'!$U:$U,"&lt;&gt;AWD",'1.A-P6 DATA CD-3B ONLY'!$G:$G,$X$4)+SUMIFS('1.A-P6 DATA CD-3B ONLY'!AL:AL,'1.A-P6 DATA CD-3B ONLY'!$V:$V,$B23,'1.A-P6 DATA CD-3B ONLY'!$Q:$Q,$X$1,'1.A-P6 DATA CD-3B ONLY'!$O:$O,$X$2,'1.A-P6 DATA CD-3B ONLY'!$U:$U,"&lt;&gt;AWD",'1.A-P6 DATA CD-3B ONLY'!$G:$G,$X$5)+SUMIFS('1.A-P6 DATA CD-3B ONLY'!AL:AL,'1.A-P6 DATA CD-3B ONLY'!$V:$V,$B23,'1.A-P6 DATA CD-3B ONLY'!$Q:$Q,$X$1,'1.A-P6 DATA CD-3B ONLY'!$O:$O,$X$2,'1.A-P6 DATA CD-3B ONLY'!$U:$U,"&lt;&gt;AWD",'1.A-P6 DATA CD-3B ONLY'!$G:$G,$X$6)</f>
        <v>0</v>
      </c>
      <c r="N23" s="7">
        <f>SUMIFS('1.A-P6 DATA CD-3B ONLY'!AM:AM,'1.A-P6 DATA CD-3B ONLY'!$V:$V,$B23,'1.A-P6 DATA CD-3B ONLY'!$Q:$Q,$X$1,'1.A-P6 DATA CD-3B ONLY'!$O:$O,$X$2,'1.A-P6 DATA CD-3B ONLY'!$G:$G,$X$3)+SUMIFS('1.A-P6 DATA CD-3B ONLY'!AM:AM,'1.A-P6 DATA CD-3B ONLY'!$V:$V,$B23,'1.A-P6 DATA CD-3B ONLY'!$Q:$Q,$X$1,'1.A-P6 DATA CD-3B ONLY'!$O:$O,$X$2,'1.A-P6 DATA CD-3B ONLY'!$U:$U,"&lt;&gt;AWD",'1.A-P6 DATA CD-3B ONLY'!$G:$G,$X$4)+SUMIFS('1.A-P6 DATA CD-3B ONLY'!AM:AM,'1.A-P6 DATA CD-3B ONLY'!$V:$V,$B23,'1.A-P6 DATA CD-3B ONLY'!$Q:$Q,$X$1,'1.A-P6 DATA CD-3B ONLY'!$O:$O,$X$2,'1.A-P6 DATA CD-3B ONLY'!$U:$U,"&lt;&gt;AWD",'1.A-P6 DATA CD-3B ONLY'!$G:$G,$X$5)+SUMIFS('1.A-P6 DATA CD-3B ONLY'!AM:AM,'1.A-P6 DATA CD-3B ONLY'!$V:$V,$B23,'1.A-P6 DATA CD-3B ONLY'!$Q:$Q,$X$1,'1.A-P6 DATA CD-3B ONLY'!$O:$O,$X$2,'1.A-P6 DATA CD-3B ONLY'!$U:$U,"&lt;&gt;AWD",'1.A-P6 DATA CD-3B ONLY'!$G:$G,$X$6)</f>
        <v>0</v>
      </c>
      <c r="O23" s="7">
        <f>SUMIFS('1.A-P6 DATA CD-3B ONLY'!AN:AN,'1.A-P6 DATA CD-3B ONLY'!$V:$V,$B23,'1.A-P6 DATA CD-3B ONLY'!$Q:$Q,$X$1,'1.A-P6 DATA CD-3B ONLY'!$O:$O,$X$2,'1.A-P6 DATA CD-3B ONLY'!$G:$G,$X$3)+SUMIFS('1.A-P6 DATA CD-3B ONLY'!AN:AN,'1.A-P6 DATA CD-3B ONLY'!$V:$V,$B23,'1.A-P6 DATA CD-3B ONLY'!$Q:$Q,$X$1,'1.A-P6 DATA CD-3B ONLY'!$O:$O,$X$2,'1.A-P6 DATA CD-3B ONLY'!$U:$U,"&lt;&gt;AWD",'1.A-P6 DATA CD-3B ONLY'!$G:$G,$X$4)+SUMIFS('1.A-P6 DATA CD-3B ONLY'!AN:AN,'1.A-P6 DATA CD-3B ONLY'!$V:$V,$B23,'1.A-P6 DATA CD-3B ONLY'!$Q:$Q,$X$1,'1.A-P6 DATA CD-3B ONLY'!$O:$O,$X$2,'1.A-P6 DATA CD-3B ONLY'!$U:$U,"&lt;&gt;AWD",'1.A-P6 DATA CD-3B ONLY'!$G:$G,$X$5)+SUMIFS('1.A-P6 DATA CD-3B ONLY'!AN:AN,'1.A-P6 DATA CD-3B ONLY'!$V:$V,$B23,'1.A-P6 DATA CD-3B ONLY'!$Q:$Q,$X$1,'1.A-P6 DATA CD-3B ONLY'!$O:$O,$X$2,'1.A-P6 DATA CD-3B ONLY'!$U:$U,"&lt;&gt;AWD",'1.A-P6 DATA CD-3B ONLY'!$G:$G,$X$6)</f>
        <v>0</v>
      </c>
      <c r="P23" s="7">
        <f>SUMIFS('1.A-P6 DATA CD-3B ONLY'!AO:AO,'1.A-P6 DATA CD-3B ONLY'!$V:$V,$B23,'1.A-P6 DATA CD-3B ONLY'!$Q:$Q,$X$1,'1.A-P6 DATA CD-3B ONLY'!$O:$O,$X$2,'1.A-P6 DATA CD-3B ONLY'!$G:$G,$X$3)+SUMIFS('1.A-P6 DATA CD-3B ONLY'!AO:AO,'1.A-P6 DATA CD-3B ONLY'!$V:$V,$B23,'1.A-P6 DATA CD-3B ONLY'!$Q:$Q,$X$1,'1.A-P6 DATA CD-3B ONLY'!$O:$O,$X$2,'1.A-P6 DATA CD-3B ONLY'!$U:$U,"&lt;&gt;AWD",'1.A-P6 DATA CD-3B ONLY'!$G:$G,$X$4)+SUMIFS('1.A-P6 DATA CD-3B ONLY'!AO:AO,'1.A-P6 DATA CD-3B ONLY'!$V:$V,$B23,'1.A-P6 DATA CD-3B ONLY'!$Q:$Q,$X$1,'1.A-P6 DATA CD-3B ONLY'!$O:$O,$X$2,'1.A-P6 DATA CD-3B ONLY'!$U:$U,"&lt;&gt;AWD",'1.A-P6 DATA CD-3B ONLY'!$G:$G,$X$5)+SUMIFS('1.A-P6 DATA CD-3B ONLY'!AO:AO,'1.A-P6 DATA CD-3B ONLY'!$V:$V,$B23,'1.A-P6 DATA CD-3B ONLY'!$Q:$Q,$X$1,'1.A-P6 DATA CD-3B ONLY'!$O:$O,$X$2,'1.A-P6 DATA CD-3B ONLY'!$U:$U,"&lt;&gt;AWD",'1.A-P6 DATA CD-3B ONLY'!$G:$G,$X$6)</f>
        <v>0</v>
      </c>
      <c r="Q23" s="7">
        <f>SUMIFS('1.A-P6 DATA CD-3B ONLY'!AP:AP,'1.A-P6 DATA CD-3B ONLY'!$V:$V,$B23,'1.A-P6 DATA CD-3B ONLY'!$Q:$Q,$X$1,'1.A-P6 DATA CD-3B ONLY'!$O:$O,$X$2,'1.A-P6 DATA CD-3B ONLY'!$G:$G,$X$3)+SUMIFS('1.A-P6 DATA CD-3B ONLY'!AP:AP,'1.A-P6 DATA CD-3B ONLY'!$V:$V,$B23,'1.A-P6 DATA CD-3B ONLY'!$Q:$Q,$X$1,'1.A-P6 DATA CD-3B ONLY'!$O:$O,$X$2,'1.A-P6 DATA CD-3B ONLY'!$U:$U,"&lt;&gt;AWD",'1.A-P6 DATA CD-3B ONLY'!$G:$G,$X$4)+SUMIFS('1.A-P6 DATA CD-3B ONLY'!AP:AP,'1.A-P6 DATA CD-3B ONLY'!$V:$V,$B23,'1.A-P6 DATA CD-3B ONLY'!$Q:$Q,$X$1,'1.A-P6 DATA CD-3B ONLY'!$O:$O,$X$2,'1.A-P6 DATA CD-3B ONLY'!$U:$U,"&lt;&gt;AWD",'1.A-P6 DATA CD-3B ONLY'!$G:$G,$X$5)+SUMIFS('1.A-P6 DATA CD-3B ONLY'!AP:AP,'1.A-P6 DATA CD-3B ONLY'!$V:$V,$B23,'1.A-P6 DATA CD-3B ONLY'!$Q:$Q,$X$1,'1.A-P6 DATA CD-3B ONLY'!$O:$O,$X$2,'1.A-P6 DATA CD-3B ONLY'!$U:$U,"&lt;&gt;AWD",'1.A-P6 DATA CD-3B ONLY'!$G:$G,$X$6)</f>
        <v>0</v>
      </c>
      <c r="R23" s="7">
        <f>SUMIFS('1.A-P6 DATA CD-3B ONLY'!AQ:AQ,'1.A-P6 DATA CD-3B ONLY'!$V:$V,$B23,'1.A-P6 DATA CD-3B ONLY'!$Q:$Q,$X$1,'1.A-P6 DATA CD-3B ONLY'!$O:$O,$X$2,'1.A-P6 DATA CD-3B ONLY'!$G:$G,$X$3)+SUMIFS('1.A-P6 DATA CD-3B ONLY'!AQ:AQ,'1.A-P6 DATA CD-3B ONLY'!$V:$V,$B23,'1.A-P6 DATA CD-3B ONLY'!$Q:$Q,$X$1,'1.A-P6 DATA CD-3B ONLY'!$O:$O,$X$2,'1.A-P6 DATA CD-3B ONLY'!$U:$U,"&lt;&gt;AWD",'1.A-P6 DATA CD-3B ONLY'!$G:$G,$X$4)+SUMIFS('1.A-P6 DATA CD-3B ONLY'!AQ:AQ,'1.A-P6 DATA CD-3B ONLY'!$V:$V,$B23,'1.A-P6 DATA CD-3B ONLY'!$Q:$Q,$X$1,'1.A-P6 DATA CD-3B ONLY'!$O:$O,$X$2,'1.A-P6 DATA CD-3B ONLY'!$U:$U,"&lt;&gt;AWD",'1.A-P6 DATA CD-3B ONLY'!$G:$G,$X$5)+SUMIFS('1.A-P6 DATA CD-3B ONLY'!AQ:AQ,'1.A-P6 DATA CD-3B ONLY'!$V:$V,$B23,'1.A-P6 DATA CD-3B ONLY'!$Q:$Q,$X$1,'1.A-P6 DATA CD-3B ONLY'!$O:$O,$X$2,'1.A-P6 DATA CD-3B ONLY'!$U:$U,"&lt;&gt;AWD",'1.A-P6 DATA CD-3B ONLY'!$G:$G,$X$6)</f>
        <v>0</v>
      </c>
      <c r="S23" s="7">
        <f>SUMIFS('1.A-P6 DATA CD-3B ONLY'!AR:AR,'1.A-P6 DATA CD-3B ONLY'!$V:$V,$B23,'1.A-P6 DATA CD-3B ONLY'!$Q:$Q,$X$1,'1.A-P6 DATA CD-3B ONLY'!$O:$O,$X$2,'1.A-P6 DATA CD-3B ONLY'!$G:$G,$X$3)+SUMIFS('1.A-P6 DATA CD-3B ONLY'!AR:AR,'1.A-P6 DATA CD-3B ONLY'!$V:$V,$B23,'1.A-P6 DATA CD-3B ONLY'!$Q:$Q,$X$1,'1.A-P6 DATA CD-3B ONLY'!$O:$O,$X$2,'1.A-P6 DATA CD-3B ONLY'!$U:$U,"&lt;&gt;AWD",'1.A-P6 DATA CD-3B ONLY'!$G:$G,$X$4)+SUMIFS('1.A-P6 DATA CD-3B ONLY'!AR:AR,'1.A-P6 DATA CD-3B ONLY'!$V:$V,$B23,'1.A-P6 DATA CD-3B ONLY'!$Q:$Q,$X$1,'1.A-P6 DATA CD-3B ONLY'!$O:$O,$X$2,'1.A-P6 DATA CD-3B ONLY'!$U:$U,"&lt;&gt;AWD",'1.A-P6 DATA CD-3B ONLY'!$G:$G,$X$5)+SUMIFS('1.A-P6 DATA CD-3B ONLY'!AR:AR,'1.A-P6 DATA CD-3B ONLY'!$V:$V,$B23,'1.A-P6 DATA CD-3B ONLY'!$Q:$Q,$X$1,'1.A-P6 DATA CD-3B ONLY'!$O:$O,$X$2,'1.A-P6 DATA CD-3B ONLY'!$U:$U,"&lt;&gt;AWD",'1.A-P6 DATA CD-3B ONLY'!$G:$G,$X$6)</f>
        <v>0</v>
      </c>
      <c r="T23" s="7">
        <f>SUMIFS('1.A-P6 DATA CD-3B ONLY'!AS:AS,'1.A-P6 DATA CD-3B ONLY'!$V:$V,$B23,'1.A-P6 DATA CD-3B ONLY'!$Q:$Q,$X$1,'1.A-P6 DATA CD-3B ONLY'!$O:$O,$X$2,'1.A-P6 DATA CD-3B ONLY'!$G:$G,$X$3)+SUMIFS('1.A-P6 DATA CD-3B ONLY'!AS:AS,'1.A-P6 DATA CD-3B ONLY'!$V:$V,$B23,'1.A-P6 DATA CD-3B ONLY'!$Q:$Q,$X$1,'1.A-P6 DATA CD-3B ONLY'!$O:$O,$X$2,'1.A-P6 DATA CD-3B ONLY'!$U:$U,"&lt;&gt;AWD",'1.A-P6 DATA CD-3B ONLY'!$G:$G,$X$4)+SUMIFS('1.A-P6 DATA CD-3B ONLY'!AS:AS,'1.A-P6 DATA CD-3B ONLY'!$V:$V,$B23,'1.A-P6 DATA CD-3B ONLY'!$Q:$Q,$X$1,'1.A-P6 DATA CD-3B ONLY'!$O:$O,$X$2,'1.A-P6 DATA CD-3B ONLY'!$U:$U,"&lt;&gt;AWD",'1.A-P6 DATA CD-3B ONLY'!$G:$G,$X$5)+SUMIFS('1.A-P6 DATA CD-3B ONLY'!AS:AS,'1.A-P6 DATA CD-3B ONLY'!$V:$V,$B23,'1.A-P6 DATA CD-3B ONLY'!$Q:$Q,$X$1,'1.A-P6 DATA CD-3B ONLY'!$O:$O,$X$2,'1.A-P6 DATA CD-3B ONLY'!$U:$U,"&lt;&gt;AWD",'1.A-P6 DATA CD-3B ONLY'!$G:$G,$X$6)</f>
        <v>0</v>
      </c>
    </row>
    <row r="24" spans="2:20" x14ac:dyDescent="0.25">
      <c r="B24" s="39" t="s">
        <v>222</v>
      </c>
      <c r="C24" s="7">
        <f t="shared" si="2"/>
        <v>91076.69</v>
      </c>
      <c r="D24" s="7">
        <f>SUMIFS('1.A-P6 DATA CD-3B ONLY'!AC:AC,'1.A-P6 DATA CD-3B ONLY'!$V:$V,$B24,'1.A-P6 DATA CD-3B ONLY'!$Q:$Q,$X$1,'1.A-P6 DATA CD-3B ONLY'!$O:$O,$X$2,'1.A-P6 DATA CD-3B ONLY'!$G:$G,$X$3)+SUMIFS('1.A-P6 DATA CD-3B ONLY'!AC:AC,'1.A-P6 DATA CD-3B ONLY'!$V:$V,$B24,'1.A-P6 DATA CD-3B ONLY'!$Q:$Q,$X$1,'1.A-P6 DATA CD-3B ONLY'!$O:$O,$X$2,'1.A-P6 DATA CD-3B ONLY'!$U:$U,"&lt;&gt;AWD",'1.A-P6 DATA CD-3B ONLY'!$G:$G,$X$4)+SUMIFS('1.A-P6 DATA CD-3B ONLY'!AC:AC,'1.A-P6 DATA CD-3B ONLY'!$V:$V,$B24,'1.A-P6 DATA CD-3B ONLY'!$Q:$Q,$X$1,'1.A-P6 DATA CD-3B ONLY'!$O:$O,$X$2,'1.A-P6 DATA CD-3B ONLY'!$U:$U,"&lt;&gt;AWD",'1.A-P6 DATA CD-3B ONLY'!$G:$G,$X$5)+SUMIFS('1.A-P6 DATA CD-3B ONLY'!AC:AC,'1.A-P6 DATA CD-3B ONLY'!$V:$V,$B24,'1.A-P6 DATA CD-3B ONLY'!$Q:$Q,$X$1,'1.A-P6 DATA CD-3B ONLY'!$O:$O,$X$2,'1.A-P6 DATA CD-3B ONLY'!$U:$U,"&lt;&gt;AWD",'1.A-P6 DATA CD-3B ONLY'!$G:$G,$X$6)</f>
        <v>0</v>
      </c>
      <c r="E24" s="7">
        <f>SUMIFS('1.A-P6 DATA CD-3B ONLY'!AD:AD,'1.A-P6 DATA CD-3B ONLY'!$V:$V,$B24,'1.A-P6 DATA CD-3B ONLY'!$Q:$Q,$X$1,'1.A-P6 DATA CD-3B ONLY'!$O:$O,$X$2,'1.A-P6 DATA CD-3B ONLY'!$G:$G,$X$3)+SUMIFS('1.A-P6 DATA CD-3B ONLY'!AD:AD,'1.A-P6 DATA CD-3B ONLY'!$V:$V,$B24,'1.A-P6 DATA CD-3B ONLY'!$Q:$Q,$X$1,'1.A-P6 DATA CD-3B ONLY'!$O:$O,$X$2,'1.A-P6 DATA CD-3B ONLY'!$U:$U,"&lt;&gt;AWD",'1.A-P6 DATA CD-3B ONLY'!$G:$G,$X$4)+SUMIFS('1.A-P6 DATA CD-3B ONLY'!AD:AD,'1.A-P6 DATA CD-3B ONLY'!$V:$V,$B24,'1.A-P6 DATA CD-3B ONLY'!$Q:$Q,$X$1,'1.A-P6 DATA CD-3B ONLY'!$O:$O,$X$2,'1.A-P6 DATA CD-3B ONLY'!$U:$U,"&lt;&gt;AWD",'1.A-P6 DATA CD-3B ONLY'!$G:$G,$X$5)+SUMIFS('1.A-P6 DATA CD-3B ONLY'!AD:AD,'1.A-P6 DATA CD-3B ONLY'!$V:$V,$B24,'1.A-P6 DATA CD-3B ONLY'!$Q:$Q,$X$1,'1.A-P6 DATA CD-3B ONLY'!$O:$O,$X$2,'1.A-P6 DATA CD-3B ONLY'!$U:$U,"&lt;&gt;AWD",'1.A-P6 DATA CD-3B ONLY'!$G:$G,$X$6)</f>
        <v>0</v>
      </c>
      <c r="F24" s="7">
        <f>SUMIFS('1.A-P6 DATA CD-3B ONLY'!AE:AE,'1.A-P6 DATA CD-3B ONLY'!$V:$V,$B24,'1.A-P6 DATA CD-3B ONLY'!$Q:$Q,$X$1,'1.A-P6 DATA CD-3B ONLY'!$O:$O,$X$2,'1.A-P6 DATA CD-3B ONLY'!$G:$G,$X$3)+SUMIFS('1.A-P6 DATA CD-3B ONLY'!AE:AE,'1.A-P6 DATA CD-3B ONLY'!$V:$V,$B24,'1.A-P6 DATA CD-3B ONLY'!$Q:$Q,$X$1,'1.A-P6 DATA CD-3B ONLY'!$O:$O,$X$2,'1.A-P6 DATA CD-3B ONLY'!$U:$U,"&lt;&gt;AWD",'1.A-P6 DATA CD-3B ONLY'!$G:$G,$X$4)+SUMIFS('1.A-P6 DATA CD-3B ONLY'!AE:AE,'1.A-P6 DATA CD-3B ONLY'!$V:$V,$B24,'1.A-P6 DATA CD-3B ONLY'!$Q:$Q,$X$1,'1.A-P6 DATA CD-3B ONLY'!$O:$O,$X$2,'1.A-P6 DATA CD-3B ONLY'!$U:$U,"&lt;&gt;AWD",'1.A-P6 DATA CD-3B ONLY'!$G:$G,$X$5)+SUMIFS('1.A-P6 DATA CD-3B ONLY'!AE:AE,'1.A-P6 DATA CD-3B ONLY'!$V:$V,$B24,'1.A-P6 DATA CD-3B ONLY'!$Q:$Q,$X$1,'1.A-P6 DATA CD-3B ONLY'!$O:$O,$X$2,'1.A-P6 DATA CD-3B ONLY'!$U:$U,"&lt;&gt;AWD",'1.A-P6 DATA CD-3B ONLY'!$G:$G,$X$6)</f>
        <v>0</v>
      </c>
      <c r="G24" s="7">
        <f>SUMIFS('1.A-P6 DATA CD-3B ONLY'!AF:AF,'1.A-P6 DATA CD-3B ONLY'!$V:$V,$B24,'1.A-P6 DATA CD-3B ONLY'!$Q:$Q,$X$1,'1.A-P6 DATA CD-3B ONLY'!$O:$O,$X$2,'1.A-P6 DATA CD-3B ONLY'!$G:$G,$X$3)+SUMIFS('1.A-P6 DATA CD-3B ONLY'!AF:AF,'1.A-P6 DATA CD-3B ONLY'!$V:$V,$B24,'1.A-P6 DATA CD-3B ONLY'!$Q:$Q,$X$1,'1.A-P6 DATA CD-3B ONLY'!$O:$O,$X$2,'1.A-P6 DATA CD-3B ONLY'!$U:$U,"&lt;&gt;AWD",'1.A-P6 DATA CD-3B ONLY'!$G:$G,$X$4)+SUMIFS('1.A-P6 DATA CD-3B ONLY'!AF:AF,'1.A-P6 DATA CD-3B ONLY'!$V:$V,$B24,'1.A-P6 DATA CD-3B ONLY'!$Q:$Q,$X$1,'1.A-P6 DATA CD-3B ONLY'!$O:$O,$X$2,'1.A-P6 DATA CD-3B ONLY'!$U:$U,"&lt;&gt;AWD",'1.A-P6 DATA CD-3B ONLY'!$G:$G,$X$5)+SUMIFS('1.A-P6 DATA CD-3B ONLY'!AF:AF,'1.A-P6 DATA CD-3B ONLY'!$V:$V,$B24,'1.A-P6 DATA CD-3B ONLY'!$Q:$Q,$X$1,'1.A-P6 DATA CD-3B ONLY'!$O:$O,$X$2,'1.A-P6 DATA CD-3B ONLY'!$U:$U,"&lt;&gt;AWD",'1.A-P6 DATA CD-3B ONLY'!$G:$G,$X$6)</f>
        <v>0</v>
      </c>
      <c r="H24" s="7">
        <f>SUMIFS('1.A-P6 DATA CD-3B ONLY'!AG:AG,'1.A-P6 DATA CD-3B ONLY'!$V:$V,$B24,'1.A-P6 DATA CD-3B ONLY'!$Q:$Q,$X$1,'1.A-P6 DATA CD-3B ONLY'!$O:$O,$X$2,'1.A-P6 DATA CD-3B ONLY'!$G:$G,$X$3)+SUMIFS('1.A-P6 DATA CD-3B ONLY'!AG:AG,'1.A-P6 DATA CD-3B ONLY'!$V:$V,$B24,'1.A-P6 DATA CD-3B ONLY'!$Q:$Q,$X$1,'1.A-P6 DATA CD-3B ONLY'!$O:$O,$X$2,'1.A-P6 DATA CD-3B ONLY'!$U:$U,"&lt;&gt;AWD",'1.A-P6 DATA CD-3B ONLY'!$G:$G,$X$4)+SUMIFS('1.A-P6 DATA CD-3B ONLY'!AG:AG,'1.A-P6 DATA CD-3B ONLY'!$V:$V,$B24,'1.A-P6 DATA CD-3B ONLY'!$Q:$Q,$X$1,'1.A-P6 DATA CD-3B ONLY'!$O:$O,$X$2,'1.A-P6 DATA CD-3B ONLY'!$U:$U,"&lt;&gt;AWD",'1.A-P6 DATA CD-3B ONLY'!$G:$G,$X$5)+SUMIFS('1.A-P6 DATA CD-3B ONLY'!AG:AG,'1.A-P6 DATA CD-3B ONLY'!$V:$V,$B24,'1.A-P6 DATA CD-3B ONLY'!$Q:$Q,$X$1,'1.A-P6 DATA CD-3B ONLY'!$O:$O,$X$2,'1.A-P6 DATA CD-3B ONLY'!$U:$U,"&lt;&gt;AWD",'1.A-P6 DATA CD-3B ONLY'!$G:$G,$X$6)</f>
        <v>0</v>
      </c>
      <c r="I24" s="7">
        <f>SUMIFS('1.A-P6 DATA CD-3B ONLY'!AH:AH,'1.A-P6 DATA CD-3B ONLY'!$V:$V,$B24,'1.A-P6 DATA CD-3B ONLY'!$Q:$Q,$X$1,'1.A-P6 DATA CD-3B ONLY'!$O:$O,$X$2,'1.A-P6 DATA CD-3B ONLY'!$G:$G,$X$3)+SUMIFS('1.A-P6 DATA CD-3B ONLY'!AH:AH,'1.A-P6 DATA CD-3B ONLY'!$V:$V,$B24,'1.A-P6 DATA CD-3B ONLY'!$Q:$Q,$X$1,'1.A-P6 DATA CD-3B ONLY'!$O:$O,$X$2,'1.A-P6 DATA CD-3B ONLY'!$U:$U,"&lt;&gt;AWD",'1.A-P6 DATA CD-3B ONLY'!$G:$G,$X$4)+SUMIFS('1.A-P6 DATA CD-3B ONLY'!AH:AH,'1.A-P6 DATA CD-3B ONLY'!$V:$V,$B24,'1.A-P6 DATA CD-3B ONLY'!$Q:$Q,$X$1,'1.A-P6 DATA CD-3B ONLY'!$O:$O,$X$2,'1.A-P6 DATA CD-3B ONLY'!$U:$U,"&lt;&gt;AWD",'1.A-P6 DATA CD-3B ONLY'!$G:$G,$X$5)+SUMIFS('1.A-P6 DATA CD-3B ONLY'!AH:AH,'1.A-P6 DATA CD-3B ONLY'!$V:$V,$B24,'1.A-P6 DATA CD-3B ONLY'!$Q:$Q,$X$1,'1.A-P6 DATA CD-3B ONLY'!$O:$O,$X$2,'1.A-P6 DATA CD-3B ONLY'!$U:$U,"&lt;&gt;AWD",'1.A-P6 DATA CD-3B ONLY'!$G:$G,$X$6)</f>
        <v>13129.060000000001</v>
      </c>
      <c r="J24" s="7">
        <f>SUMIFS('1.A-P6 DATA CD-3B ONLY'!AI:AI,'1.A-P6 DATA CD-3B ONLY'!$V:$V,$B24,'1.A-P6 DATA CD-3B ONLY'!$Q:$Q,$X$1,'1.A-P6 DATA CD-3B ONLY'!$O:$O,$X$2,'1.A-P6 DATA CD-3B ONLY'!$G:$G,$X$3)+SUMIFS('1.A-P6 DATA CD-3B ONLY'!AI:AI,'1.A-P6 DATA CD-3B ONLY'!$V:$V,$B24,'1.A-P6 DATA CD-3B ONLY'!$Q:$Q,$X$1,'1.A-P6 DATA CD-3B ONLY'!$O:$O,$X$2,'1.A-P6 DATA CD-3B ONLY'!$U:$U,"&lt;&gt;AWD",'1.A-P6 DATA CD-3B ONLY'!$G:$G,$X$4)+SUMIFS('1.A-P6 DATA CD-3B ONLY'!AI:AI,'1.A-P6 DATA CD-3B ONLY'!$V:$V,$B24,'1.A-P6 DATA CD-3B ONLY'!$Q:$Q,$X$1,'1.A-P6 DATA CD-3B ONLY'!$O:$O,$X$2,'1.A-P6 DATA CD-3B ONLY'!$U:$U,"&lt;&gt;AWD",'1.A-P6 DATA CD-3B ONLY'!$G:$G,$X$5)+SUMIFS('1.A-P6 DATA CD-3B ONLY'!AI:AI,'1.A-P6 DATA CD-3B ONLY'!$V:$V,$B24,'1.A-P6 DATA CD-3B ONLY'!$Q:$Q,$X$1,'1.A-P6 DATA CD-3B ONLY'!$O:$O,$X$2,'1.A-P6 DATA CD-3B ONLY'!$U:$U,"&lt;&gt;AWD",'1.A-P6 DATA CD-3B ONLY'!$G:$G,$X$6)</f>
        <v>25586.3</v>
      </c>
      <c r="K24" s="7">
        <f>SUMIFS('1.A-P6 DATA CD-3B ONLY'!AJ:AJ,'1.A-P6 DATA CD-3B ONLY'!$V:$V,$B24,'1.A-P6 DATA CD-3B ONLY'!$Q:$Q,$X$1,'1.A-P6 DATA CD-3B ONLY'!$O:$O,$X$2,'1.A-P6 DATA CD-3B ONLY'!$G:$G,$X$3)+SUMIFS('1.A-P6 DATA CD-3B ONLY'!AJ:AJ,'1.A-P6 DATA CD-3B ONLY'!$V:$V,$B24,'1.A-P6 DATA CD-3B ONLY'!$Q:$Q,$X$1,'1.A-P6 DATA CD-3B ONLY'!$O:$O,$X$2,'1.A-P6 DATA CD-3B ONLY'!$U:$U,"&lt;&gt;AWD",'1.A-P6 DATA CD-3B ONLY'!$G:$G,$X$4)+SUMIFS('1.A-P6 DATA CD-3B ONLY'!AJ:AJ,'1.A-P6 DATA CD-3B ONLY'!$V:$V,$B24,'1.A-P6 DATA CD-3B ONLY'!$Q:$Q,$X$1,'1.A-P6 DATA CD-3B ONLY'!$O:$O,$X$2,'1.A-P6 DATA CD-3B ONLY'!$U:$U,"&lt;&gt;AWD",'1.A-P6 DATA CD-3B ONLY'!$G:$G,$X$5)+SUMIFS('1.A-P6 DATA CD-3B ONLY'!AJ:AJ,'1.A-P6 DATA CD-3B ONLY'!$V:$V,$B24,'1.A-P6 DATA CD-3B ONLY'!$Q:$Q,$X$1,'1.A-P6 DATA CD-3B ONLY'!$O:$O,$X$2,'1.A-P6 DATA CD-3B ONLY'!$U:$U,"&lt;&gt;AWD",'1.A-P6 DATA CD-3B ONLY'!$G:$G,$X$6)</f>
        <v>25586.3</v>
      </c>
      <c r="L24" s="7">
        <f>SUMIFS('1.A-P6 DATA CD-3B ONLY'!AK:AK,'1.A-P6 DATA CD-3B ONLY'!$V:$V,$B24,'1.A-P6 DATA CD-3B ONLY'!$Q:$Q,$X$1,'1.A-P6 DATA CD-3B ONLY'!$O:$O,$X$2,'1.A-P6 DATA CD-3B ONLY'!$G:$G,$X$3)+SUMIFS('1.A-P6 DATA CD-3B ONLY'!AK:AK,'1.A-P6 DATA CD-3B ONLY'!$V:$V,$B24,'1.A-P6 DATA CD-3B ONLY'!$Q:$Q,$X$1,'1.A-P6 DATA CD-3B ONLY'!$O:$O,$X$2,'1.A-P6 DATA CD-3B ONLY'!$U:$U,"&lt;&gt;AWD",'1.A-P6 DATA CD-3B ONLY'!$G:$G,$X$4)+SUMIFS('1.A-P6 DATA CD-3B ONLY'!AK:AK,'1.A-P6 DATA CD-3B ONLY'!$V:$V,$B24,'1.A-P6 DATA CD-3B ONLY'!$Q:$Q,$X$1,'1.A-P6 DATA CD-3B ONLY'!$O:$O,$X$2,'1.A-P6 DATA CD-3B ONLY'!$U:$U,"&lt;&gt;AWD",'1.A-P6 DATA CD-3B ONLY'!$G:$G,$X$5)+SUMIFS('1.A-P6 DATA CD-3B ONLY'!AK:AK,'1.A-P6 DATA CD-3B ONLY'!$V:$V,$B24,'1.A-P6 DATA CD-3B ONLY'!$Q:$Q,$X$1,'1.A-P6 DATA CD-3B ONLY'!$O:$O,$X$2,'1.A-P6 DATA CD-3B ONLY'!$U:$U,"&lt;&gt;AWD",'1.A-P6 DATA CD-3B ONLY'!$G:$G,$X$6)</f>
        <v>25663.77</v>
      </c>
      <c r="M24" s="7">
        <f>SUMIFS('1.A-P6 DATA CD-3B ONLY'!AL:AL,'1.A-P6 DATA CD-3B ONLY'!$V:$V,$B24,'1.A-P6 DATA CD-3B ONLY'!$Q:$Q,$X$1,'1.A-P6 DATA CD-3B ONLY'!$O:$O,$X$2,'1.A-P6 DATA CD-3B ONLY'!$G:$G,$X$3)+SUMIFS('1.A-P6 DATA CD-3B ONLY'!AL:AL,'1.A-P6 DATA CD-3B ONLY'!$V:$V,$B24,'1.A-P6 DATA CD-3B ONLY'!$Q:$Q,$X$1,'1.A-P6 DATA CD-3B ONLY'!$O:$O,$X$2,'1.A-P6 DATA CD-3B ONLY'!$U:$U,"&lt;&gt;AWD",'1.A-P6 DATA CD-3B ONLY'!$G:$G,$X$4)+SUMIFS('1.A-P6 DATA CD-3B ONLY'!AL:AL,'1.A-P6 DATA CD-3B ONLY'!$V:$V,$B24,'1.A-P6 DATA CD-3B ONLY'!$Q:$Q,$X$1,'1.A-P6 DATA CD-3B ONLY'!$O:$O,$X$2,'1.A-P6 DATA CD-3B ONLY'!$U:$U,"&lt;&gt;AWD",'1.A-P6 DATA CD-3B ONLY'!$G:$G,$X$5)+SUMIFS('1.A-P6 DATA CD-3B ONLY'!AL:AL,'1.A-P6 DATA CD-3B ONLY'!$V:$V,$B24,'1.A-P6 DATA CD-3B ONLY'!$Q:$Q,$X$1,'1.A-P6 DATA CD-3B ONLY'!$O:$O,$X$2,'1.A-P6 DATA CD-3B ONLY'!$U:$U,"&lt;&gt;AWD",'1.A-P6 DATA CD-3B ONLY'!$G:$G,$X$6)</f>
        <v>1111.26</v>
      </c>
      <c r="N24" s="7">
        <f>SUMIFS('1.A-P6 DATA CD-3B ONLY'!AM:AM,'1.A-P6 DATA CD-3B ONLY'!$V:$V,$B24,'1.A-P6 DATA CD-3B ONLY'!$Q:$Q,$X$1,'1.A-P6 DATA CD-3B ONLY'!$O:$O,$X$2,'1.A-P6 DATA CD-3B ONLY'!$G:$G,$X$3)+SUMIFS('1.A-P6 DATA CD-3B ONLY'!AM:AM,'1.A-P6 DATA CD-3B ONLY'!$V:$V,$B24,'1.A-P6 DATA CD-3B ONLY'!$Q:$Q,$X$1,'1.A-P6 DATA CD-3B ONLY'!$O:$O,$X$2,'1.A-P6 DATA CD-3B ONLY'!$U:$U,"&lt;&gt;AWD",'1.A-P6 DATA CD-3B ONLY'!$G:$G,$X$4)+SUMIFS('1.A-P6 DATA CD-3B ONLY'!AM:AM,'1.A-P6 DATA CD-3B ONLY'!$V:$V,$B24,'1.A-P6 DATA CD-3B ONLY'!$Q:$Q,$X$1,'1.A-P6 DATA CD-3B ONLY'!$O:$O,$X$2,'1.A-P6 DATA CD-3B ONLY'!$U:$U,"&lt;&gt;AWD",'1.A-P6 DATA CD-3B ONLY'!$G:$G,$X$5)+SUMIFS('1.A-P6 DATA CD-3B ONLY'!AM:AM,'1.A-P6 DATA CD-3B ONLY'!$V:$V,$B24,'1.A-P6 DATA CD-3B ONLY'!$Q:$Q,$X$1,'1.A-P6 DATA CD-3B ONLY'!$O:$O,$X$2,'1.A-P6 DATA CD-3B ONLY'!$U:$U,"&lt;&gt;AWD",'1.A-P6 DATA CD-3B ONLY'!$G:$G,$X$6)</f>
        <v>0</v>
      </c>
      <c r="O24" s="7">
        <f>SUMIFS('1.A-P6 DATA CD-3B ONLY'!AN:AN,'1.A-P6 DATA CD-3B ONLY'!$V:$V,$B24,'1.A-P6 DATA CD-3B ONLY'!$Q:$Q,$X$1,'1.A-P6 DATA CD-3B ONLY'!$O:$O,$X$2,'1.A-P6 DATA CD-3B ONLY'!$G:$G,$X$3)+SUMIFS('1.A-P6 DATA CD-3B ONLY'!AN:AN,'1.A-P6 DATA CD-3B ONLY'!$V:$V,$B24,'1.A-P6 DATA CD-3B ONLY'!$Q:$Q,$X$1,'1.A-P6 DATA CD-3B ONLY'!$O:$O,$X$2,'1.A-P6 DATA CD-3B ONLY'!$U:$U,"&lt;&gt;AWD",'1.A-P6 DATA CD-3B ONLY'!$G:$G,$X$4)+SUMIFS('1.A-P6 DATA CD-3B ONLY'!AN:AN,'1.A-P6 DATA CD-3B ONLY'!$V:$V,$B24,'1.A-P6 DATA CD-3B ONLY'!$Q:$Q,$X$1,'1.A-P6 DATA CD-3B ONLY'!$O:$O,$X$2,'1.A-P6 DATA CD-3B ONLY'!$U:$U,"&lt;&gt;AWD",'1.A-P6 DATA CD-3B ONLY'!$G:$G,$X$5)+SUMIFS('1.A-P6 DATA CD-3B ONLY'!AN:AN,'1.A-P6 DATA CD-3B ONLY'!$V:$V,$B24,'1.A-P6 DATA CD-3B ONLY'!$Q:$Q,$X$1,'1.A-P6 DATA CD-3B ONLY'!$O:$O,$X$2,'1.A-P6 DATA CD-3B ONLY'!$U:$U,"&lt;&gt;AWD",'1.A-P6 DATA CD-3B ONLY'!$G:$G,$X$6)</f>
        <v>0</v>
      </c>
      <c r="P24" s="7">
        <f>SUMIFS('1.A-P6 DATA CD-3B ONLY'!AO:AO,'1.A-P6 DATA CD-3B ONLY'!$V:$V,$B24,'1.A-P6 DATA CD-3B ONLY'!$Q:$Q,$X$1,'1.A-P6 DATA CD-3B ONLY'!$O:$O,$X$2,'1.A-P6 DATA CD-3B ONLY'!$G:$G,$X$3)+SUMIFS('1.A-P6 DATA CD-3B ONLY'!AO:AO,'1.A-P6 DATA CD-3B ONLY'!$V:$V,$B24,'1.A-P6 DATA CD-3B ONLY'!$Q:$Q,$X$1,'1.A-P6 DATA CD-3B ONLY'!$O:$O,$X$2,'1.A-P6 DATA CD-3B ONLY'!$U:$U,"&lt;&gt;AWD",'1.A-P6 DATA CD-3B ONLY'!$G:$G,$X$4)+SUMIFS('1.A-P6 DATA CD-3B ONLY'!AO:AO,'1.A-P6 DATA CD-3B ONLY'!$V:$V,$B24,'1.A-P6 DATA CD-3B ONLY'!$Q:$Q,$X$1,'1.A-P6 DATA CD-3B ONLY'!$O:$O,$X$2,'1.A-P6 DATA CD-3B ONLY'!$U:$U,"&lt;&gt;AWD",'1.A-P6 DATA CD-3B ONLY'!$G:$G,$X$5)+SUMIFS('1.A-P6 DATA CD-3B ONLY'!AO:AO,'1.A-P6 DATA CD-3B ONLY'!$V:$V,$B24,'1.A-P6 DATA CD-3B ONLY'!$Q:$Q,$X$1,'1.A-P6 DATA CD-3B ONLY'!$O:$O,$X$2,'1.A-P6 DATA CD-3B ONLY'!$U:$U,"&lt;&gt;AWD",'1.A-P6 DATA CD-3B ONLY'!$G:$G,$X$6)</f>
        <v>0</v>
      </c>
      <c r="Q24" s="7">
        <f>SUMIFS('1.A-P6 DATA CD-3B ONLY'!AP:AP,'1.A-P6 DATA CD-3B ONLY'!$V:$V,$B24,'1.A-P6 DATA CD-3B ONLY'!$Q:$Q,$X$1,'1.A-P6 DATA CD-3B ONLY'!$O:$O,$X$2,'1.A-P6 DATA CD-3B ONLY'!$G:$G,$X$3)+SUMIFS('1.A-P6 DATA CD-3B ONLY'!AP:AP,'1.A-P6 DATA CD-3B ONLY'!$V:$V,$B24,'1.A-P6 DATA CD-3B ONLY'!$Q:$Q,$X$1,'1.A-P6 DATA CD-3B ONLY'!$O:$O,$X$2,'1.A-P6 DATA CD-3B ONLY'!$U:$U,"&lt;&gt;AWD",'1.A-P6 DATA CD-3B ONLY'!$G:$G,$X$4)+SUMIFS('1.A-P6 DATA CD-3B ONLY'!AP:AP,'1.A-P6 DATA CD-3B ONLY'!$V:$V,$B24,'1.A-P6 DATA CD-3B ONLY'!$Q:$Q,$X$1,'1.A-P6 DATA CD-3B ONLY'!$O:$O,$X$2,'1.A-P6 DATA CD-3B ONLY'!$U:$U,"&lt;&gt;AWD",'1.A-P6 DATA CD-3B ONLY'!$G:$G,$X$5)+SUMIFS('1.A-P6 DATA CD-3B ONLY'!AP:AP,'1.A-P6 DATA CD-3B ONLY'!$V:$V,$B24,'1.A-P6 DATA CD-3B ONLY'!$Q:$Q,$X$1,'1.A-P6 DATA CD-3B ONLY'!$O:$O,$X$2,'1.A-P6 DATA CD-3B ONLY'!$U:$U,"&lt;&gt;AWD",'1.A-P6 DATA CD-3B ONLY'!$G:$G,$X$6)</f>
        <v>0</v>
      </c>
      <c r="R24" s="7">
        <f>SUMIFS('1.A-P6 DATA CD-3B ONLY'!AQ:AQ,'1.A-P6 DATA CD-3B ONLY'!$V:$V,$B24,'1.A-P6 DATA CD-3B ONLY'!$Q:$Q,$X$1,'1.A-P6 DATA CD-3B ONLY'!$O:$O,$X$2,'1.A-P6 DATA CD-3B ONLY'!$G:$G,$X$3)+SUMIFS('1.A-P6 DATA CD-3B ONLY'!AQ:AQ,'1.A-P6 DATA CD-3B ONLY'!$V:$V,$B24,'1.A-P6 DATA CD-3B ONLY'!$Q:$Q,$X$1,'1.A-P6 DATA CD-3B ONLY'!$O:$O,$X$2,'1.A-P6 DATA CD-3B ONLY'!$U:$U,"&lt;&gt;AWD",'1.A-P6 DATA CD-3B ONLY'!$G:$G,$X$4)+SUMIFS('1.A-P6 DATA CD-3B ONLY'!AQ:AQ,'1.A-P6 DATA CD-3B ONLY'!$V:$V,$B24,'1.A-P6 DATA CD-3B ONLY'!$Q:$Q,$X$1,'1.A-P6 DATA CD-3B ONLY'!$O:$O,$X$2,'1.A-P6 DATA CD-3B ONLY'!$U:$U,"&lt;&gt;AWD",'1.A-P6 DATA CD-3B ONLY'!$G:$G,$X$5)+SUMIFS('1.A-P6 DATA CD-3B ONLY'!AQ:AQ,'1.A-P6 DATA CD-3B ONLY'!$V:$V,$B24,'1.A-P6 DATA CD-3B ONLY'!$Q:$Q,$X$1,'1.A-P6 DATA CD-3B ONLY'!$O:$O,$X$2,'1.A-P6 DATA CD-3B ONLY'!$U:$U,"&lt;&gt;AWD",'1.A-P6 DATA CD-3B ONLY'!$G:$G,$X$6)</f>
        <v>0</v>
      </c>
      <c r="S24" s="7">
        <f>SUMIFS('1.A-P6 DATA CD-3B ONLY'!AR:AR,'1.A-P6 DATA CD-3B ONLY'!$V:$V,$B24,'1.A-P6 DATA CD-3B ONLY'!$Q:$Q,$X$1,'1.A-P6 DATA CD-3B ONLY'!$O:$O,$X$2,'1.A-P6 DATA CD-3B ONLY'!$G:$G,$X$3)+SUMIFS('1.A-P6 DATA CD-3B ONLY'!AR:AR,'1.A-P6 DATA CD-3B ONLY'!$V:$V,$B24,'1.A-P6 DATA CD-3B ONLY'!$Q:$Q,$X$1,'1.A-P6 DATA CD-3B ONLY'!$O:$O,$X$2,'1.A-P6 DATA CD-3B ONLY'!$U:$U,"&lt;&gt;AWD",'1.A-P6 DATA CD-3B ONLY'!$G:$G,$X$4)+SUMIFS('1.A-P6 DATA CD-3B ONLY'!AR:AR,'1.A-P6 DATA CD-3B ONLY'!$V:$V,$B24,'1.A-P6 DATA CD-3B ONLY'!$Q:$Q,$X$1,'1.A-P6 DATA CD-3B ONLY'!$O:$O,$X$2,'1.A-P6 DATA CD-3B ONLY'!$U:$U,"&lt;&gt;AWD",'1.A-P6 DATA CD-3B ONLY'!$G:$G,$X$5)+SUMIFS('1.A-P6 DATA CD-3B ONLY'!AR:AR,'1.A-P6 DATA CD-3B ONLY'!$V:$V,$B24,'1.A-P6 DATA CD-3B ONLY'!$Q:$Q,$X$1,'1.A-P6 DATA CD-3B ONLY'!$O:$O,$X$2,'1.A-P6 DATA CD-3B ONLY'!$U:$U,"&lt;&gt;AWD",'1.A-P6 DATA CD-3B ONLY'!$G:$G,$X$6)</f>
        <v>0</v>
      </c>
      <c r="T24" s="7">
        <f>SUMIFS('1.A-P6 DATA CD-3B ONLY'!AS:AS,'1.A-P6 DATA CD-3B ONLY'!$V:$V,$B24,'1.A-P6 DATA CD-3B ONLY'!$Q:$Q,$X$1,'1.A-P6 DATA CD-3B ONLY'!$O:$O,$X$2,'1.A-P6 DATA CD-3B ONLY'!$G:$G,$X$3)+SUMIFS('1.A-P6 DATA CD-3B ONLY'!AS:AS,'1.A-P6 DATA CD-3B ONLY'!$V:$V,$B24,'1.A-P6 DATA CD-3B ONLY'!$Q:$Q,$X$1,'1.A-P6 DATA CD-3B ONLY'!$O:$O,$X$2,'1.A-P6 DATA CD-3B ONLY'!$U:$U,"&lt;&gt;AWD",'1.A-P6 DATA CD-3B ONLY'!$G:$G,$X$4)+SUMIFS('1.A-P6 DATA CD-3B ONLY'!AS:AS,'1.A-P6 DATA CD-3B ONLY'!$V:$V,$B24,'1.A-P6 DATA CD-3B ONLY'!$Q:$Q,$X$1,'1.A-P6 DATA CD-3B ONLY'!$O:$O,$X$2,'1.A-P6 DATA CD-3B ONLY'!$U:$U,"&lt;&gt;AWD",'1.A-P6 DATA CD-3B ONLY'!$G:$G,$X$5)+SUMIFS('1.A-P6 DATA CD-3B ONLY'!AS:AS,'1.A-P6 DATA CD-3B ONLY'!$V:$V,$B24,'1.A-P6 DATA CD-3B ONLY'!$Q:$Q,$X$1,'1.A-P6 DATA CD-3B ONLY'!$O:$O,$X$2,'1.A-P6 DATA CD-3B ONLY'!$U:$U,"&lt;&gt;AWD",'1.A-P6 DATA CD-3B ONLY'!$G:$G,$X$6)</f>
        <v>0</v>
      </c>
    </row>
    <row r="25" spans="2:20" x14ac:dyDescent="0.25">
      <c r="B25" s="39" t="s">
        <v>223</v>
      </c>
      <c r="C25" s="7">
        <f t="shared" si="2"/>
        <v>495.85</v>
      </c>
      <c r="D25" s="7">
        <f>SUMIFS('1.A-P6 DATA CD-3B ONLY'!AC:AC,'1.A-P6 DATA CD-3B ONLY'!$V:$V,$B25,'1.A-P6 DATA CD-3B ONLY'!$Q:$Q,$X$1,'1.A-P6 DATA CD-3B ONLY'!$O:$O,$X$2,'1.A-P6 DATA CD-3B ONLY'!$G:$G,$X$3)+SUMIFS('1.A-P6 DATA CD-3B ONLY'!AC:AC,'1.A-P6 DATA CD-3B ONLY'!$V:$V,$B25,'1.A-P6 DATA CD-3B ONLY'!$Q:$Q,$X$1,'1.A-P6 DATA CD-3B ONLY'!$O:$O,$X$2,'1.A-P6 DATA CD-3B ONLY'!$U:$U,"&lt;&gt;AWD",'1.A-P6 DATA CD-3B ONLY'!$G:$G,$X$4)+SUMIFS('1.A-P6 DATA CD-3B ONLY'!AC:AC,'1.A-P6 DATA CD-3B ONLY'!$V:$V,$B25,'1.A-P6 DATA CD-3B ONLY'!$Q:$Q,$X$1,'1.A-P6 DATA CD-3B ONLY'!$O:$O,$X$2,'1.A-P6 DATA CD-3B ONLY'!$U:$U,"&lt;&gt;AWD",'1.A-P6 DATA CD-3B ONLY'!$G:$G,$X$5)+SUMIFS('1.A-P6 DATA CD-3B ONLY'!AC:AC,'1.A-P6 DATA CD-3B ONLY'!$V:$V,$B25,'1.A-P6 DATA CD-3B ONLY'!$Q:$Q,$X$1,'1.A-P6 DATA CD-3B ONLY'!$O:$O,$X$2,'1.A-P6 DATA CD-3B ONLY'!$U:$U,"&lt;&gt;AWD",'1.A-P6 DATA CD-3B ONLY'!$G:$G,$X$6)</f>
        <v>0</v>
      </c>
      <c r="E25" s="7">
        <f>SUMIFS('1.A-P6 DATA CD-3B ONLY'!AD:AD,'1.A-P6 DATA CD-3B ONLY'!$V:$V,$B25,'1.A-P6 DATA CD-3B ONLY'!$Q:$Q,$X$1,'1.A-P6 DATA CD-3B ONLY'!$O:$O,$X$2,'1.A-P6 DATA CD-3B ONLY'!$G:$G,$X$3)+SUMIFS('1.A-P6 DATA CD-3B ONLY'!AD:AD,'1.A-P6 DATA CD-3B ONLY'!$V:$V,$B25,'1.A-P6 DATA CD-3B ONLY'!$Q:$Q,$X$1,'1.A-P6 DATA CD-3B ONLY'!$O:$O,$X$2,'1.A-P6 DATA CD-3B ONLY'!$U:$U,"&lt;&gt;AWD",'1.A-P6 DATA CD-3B ONLY'!$G:$G,$X$4)+SUMIFS('1.A-P6 DATA CD-3B ONLY'!AD:AD,'1.A-P6 DATA CD-3B ONLY'!$V:$V,$B25,'1.A-P6 DATA CD-3B ONLY'!$Q:$Q,$X$1,'1.A-P6 DATA CD-3B ONLY'!$O:$O,$X$2,'1.A-P6 DATA CD-3B ONLY'!$U:$U,"&lt;&gt;AWD",'1.A-P6 DATA CD-3B ONLY'!$G:$G,$X$5)+SUMIFS('1.A-P6 DATA CD-3B ONLY'!AD:AD,'1.A-P6 DATA CD-3B ONLY'!$V:$V,$B25,'1.A-P6 DATA CD-3B ONLY'!$Q:$Q,$X$1,'1.A-P6 DATA CD-3B ONLY'!$O:$O,$X$2,'1.A-P6 DATA CD-3B ONLY'!$U:$U,"&lt;&gt;AWD",'1.A-P6 DATA CD-3B ONLY'!$G:$G,$X$6)</f>
        <v>0</v>
      </c>
      <c r="F25" s="7">
        <f>SUMIFS('1.A-P6 DATA CD-3B ONLY'!AE:AE,'1.A-P6 DATA CD-3B ONLY'!$V:$V,$B25,'1.A-P6 DATA CD-3B ONLY'!$Q:$Q,$X$1,'1.A-P6 DATA CD-3B ONLY'!$O:$O,$X$2,'1.A-P6 DATA CD-3B ONLY'!$G:$G,$X$3)+SUMIFS('1.A-P6 DATA CD-3B ONLY'!AE:AE,'1.A-P6 DATA CD-3B ONLY'!$V:$V,$B25,'1.A-P6 DATA CD-3B ONLY'!$Q:$Q,$X$1,'1.A-P6 DATA CD-3B ONLY'!$O:$O,$X$2,'1.A-P6 DATA CD-3B ONLY'!$U:$U,"&lt;&gt;AWD",'1.A-P6 DATA CD-3B ONLY'!$G:$G,$X$4)+SUMIFS('1.A-P6 DATA CD-3B ONLY'!AE:AE,'1.A-P6 DATA CD-3B ONLY'!$V:$V,$B25,'1.A-P6 DATA CD-3B ONLY'!$Q:$Q,$X$1,'1.A-P6 DATA CD-3B ONLY'!$O:$O,$X$2,'1.A-P6 DATA CD-3B ONLY'!$U:$U,"&lt;&gt;AWD",'1.A-P6 DATA CD-3B ONLY'!$G:$G,$X$5)+SUMIFS('1.A-P6 DATA CD-3B ONLY'!AE:AE,'1.A-P6 DATA CD-3B ONLY'!$V:$V,$B25,'1.A-P6 DATA CD-3B ONLY'!$Q:$Q,$X$1,'1.A-P6 DATA CD-3B ONLY'!$O:$O,$X$2,'1.A-P6 DATA CD-3B ONLY'!$U:$U,"&lt;&gt;AWD",'1.A-P6 DATA CD-3B ONLY'!$G:$G,$X$6)</f>
        <v>0</v>
      </c>
      <c r="G25" s="7">
        <f>SUMIFS('1.A-P6 DATA CD-3B ONLY'!AF:AF,'1.A-P6 DATA CD-3B ONLY'!$V:$V,$B25,'1.A-P6 DATA CD-3B ONLY'!$Q:$Q,$X$1,'1.A-P6 DATA CD-3B ONLY'!$O:$O,$X$2,'1.A-P6 DATA CD-3B ONLY'!$G:$G,$X$3)+SUMIFS('1.A-P6 DATA CD-3B ONLY'!AF:AF,'1.A-P6 DATA CD-3B ONLY'!$V:$V,$B25,'1.A-P6 DATA CD-3B ONLY'!$Q:$Q,$X$1,'1.A-P6 DATA CD-3B ONLY'!$O:$O,$X$2,'1.A-P6 DATA CD-3B ONLY'!$U:$U,"&lt;&gt;AWD",'1.A-P6 DATA CD-3B ONLY'!$G:$G,$X$4)+SUMIFS('1.A-P6 DATA CD-3B ONLY'!AF:AF,'1.A-P6 DATA CD-3B ONLY'!$V:$V,$B25,'1.A-P6 DATA CD-3B ONLY'!$Q:$Q,$X$1,'1.A-P6 DATA CD-3B ONLY'!$O:$O,$X$2,'1.A-P6 DATA CD-3B ONLY'!$U:$U,"&lt;&gt;AWD",'1.A-P6 DATA CD-3B ONLY'!$G:$G,$X$5)+SUMIFS('1.A-P6 DATA CD-3B ONLY'!AF:AF,'1.A-P6 DATA CD-3B ONLY'!$V:$V,$B25,'1.A-P6 DATA CD-3B ONLY'!$Q:$Q,$X$1,'1.A-P6 DATA CD-3B ONLY'!$O:$O,$X$2,'1.A-P6 DATA CD-3B ONLY'!$U:$U,"&lt;&gt;AWD",'1.A-P6 DATA CD-3B ONLY'!$G:$G,$X$6)</f>
        <v>0</v>
      </c>
      <c r="H25" s="7">
        <f>SUMIFS('1.A-P6 DATA CD-3B ONLY'!AG:AG,'1.A-P6 DATA CD-3B ONLY'!$V:$V,$B25,'1.A-P6 DATA CD-3B ONLY'!$Q:$Q,$X$1,'1.A-P6 DATA CD-3B ONLY'!$O:$O,$X$2,'1.A-P6 DATA CD-3B ONLY'!$G:$G,$X$3)+SUMIFS('1.A-P6 DATA CD-3B ONLY'!AG:AG,'1.A-P6 DATA CD-3B ONLY'!$V:$V,$B25,'1.A-P6 DATA CD-3B ONLY'!$Q:$Q,$X$1,'1.A-P6 DATA CD-3B ONLY'!$O:$O,$X$2,'1.A-P6 DATA CD-3B ONLY'!$U:$U,"&lt;&gt;AWD",'1.A-P6 DATA CD-3B ONLY'!$G:$G,$X$4)+SUMIFS('1.A-P6 DATA CD-3B ONLY'!AG:AG,'1.A-P6 DATA CD-3B ONLY'!$V:$V,$B25,'1.A-P6 DATA CD-3B ONLY'!$Q:$Q,$X$1,'1.A-P6 DATA CD-3B ONLY'!$O:$O,$X$2,'1.A-P6 DATA CD-3B ONLY'!$U:$U,"&lt;&gt;AWD",'1.A-P6 DATA CD-3B ONLY'!$G:$G,$X$5)+SUMIFS('1.A-P6 DATA CD-3B ONLY'!AG:AG,'1.A-P6 DATA CD-3B ONLY'!$V:$V,$B25,'1.A-P6 DATA CD-3B ONLY'!$Q:$Q,$X$1,'1.A-P6 DATA CD-3B ONLY'!$O:$O,$X$2,'1.A-P6 DATA CD-3B ONLY'!$U:$U,"&lt;&gt;AWD",'1.A-P6 DATA CD-3B ONLY'!$G:$G,$X$6)</f>
        <v>0</v>
      </c>
      <c r="I25" s="7">
        <f>SUMIFS('1.A-P6 DATA CD-3B ONLY'!AH:AH,'1.A-P6 DATA CD-3B ONLY'!$V:$V,$B25,'1.A-P6 DATA CD-3B ONLY'!$Q:$Q,$X$1,'1.A-P6 DATA CD-3B ONLY'!$O:$O,$X$2,'1.A-P6 DATA CD-3B ONLY'!$G:$G,$X$3)+SUMIFS('1.A-P6 DATA CD-3B ONLY'!AH:AH,'1.A-P6 DATA CD-3B ONLY'!$V:$V,$B25,'1.A-P6 DATA CD-3B ONLY'!$Q:$Q,$X$1,'1.A-P6 DATA CD-3B ONLY'!$O:$O,$X$2,'1.A-P6 DATA CD-3B ONLY'!$U:$U,"&lt;&gt;AWD",'1.A-P6 DATA CD-3B ONLY'!$G:$G,$X$4)+SUMIFS('1.A-P6 DATA CD-3B ONLY'!AH:AH,'1.A-P6 DATA CD-3B ONLY'!$V:$V,$B25,'1.A-P6 DATA CD-3B ONLY'!$Q:$Q,$X$1,'1.A-P6 DATA CD-3B ONLY'!$O:$O,$X$2,'1.A-P6 DATA CD-3B ONLY'!$U:$U,"&lt;&gt;AWD",'1.A-P6 DATA CD-3B ONLY'!$G:$G,$X$5)+SUMIFS('1.A-P6 DATA CD-3B ONLY'!AH:AH,'1.A-P6 DATA CD-3B ONLY'!$V:$V,$B25,'1.A-P6 DATA CD-3B ONLY'!$Q:$Q,$X$1,'1.A-P6 DATA CD-3B ONLY'!$O:$O,$X$2,'1.A-P6 DATA CD-3B ONLY'!$U:$U,"&lt;&gt;AWD",'1.A-P6 DATA CD-3B ONLY'!$G:$G,$X$6)</f>
        <v>0</v>
      </c>
      <c r="J25" s="7">
        <f>SUMIFS('1.A-P6 DATA CD-3B ONLY'!AI:AI,'1.A-P6 DATA CD-3B ONLY'!$V:$V,$B25,'1.A-P6 DATA CD-3B ONLY'!$Q:$Q,$X$1,'1.A-P6 DATA CD-3B ONLY'!$O:$O,$X$2,'1.A-P6 DATA CD-3B ONLY'!$G:$G,$X$3)+SUMIFS('1.A-P6 DATA CD-3B ONLY'!AI:AI,'1.A-P6 DATA CD-3B ONLY'!$V:$V,$B25,'1.A-P6 DATA CD-3B ONLY'!$Q:$Q,$X$1,'1.A-P6 DATA CD-3B ONLY'!$O:$O,$X$2,'1.A-P6 DATA CD-3B ONLY'!$U:$U,"&lt;&gt;AWD",'1.A-P6 DATA CD-3B ONLY'!$G:$G,$X$4)+SUMIFS('1.A-P6 DATA CD-3B ONLY'!AI:AI,'1.A-P6 DATA CD-3B ONLY'!$V:$V,$B25,'1.A-P6 DATA CD-3B ONLY'!$Q:$Q,$X$1,'1.A-P6 DATA CD-3B ONLY'!$O:$O,$X$2,'1.A-P6 DATA CD-3B ONLY'!$U:$U,"&lt;&gt;AWD",'1.A-P6 DATA CD-3B ONLY'!$G:$G,$X$5)+SUMIFS('1.A-P6 DATA CD-3B ONLY'!AI:AI,'1.A-P6 DATA CD-3B ONLY'!$V:$V,$B25,'1.A-P6 DATA CD-3B ONLY'!$Q:$Q,$X$1,'1.A-P6 DATA CD-3B ONLY'!$O:$O,$X$2,'1.A-P6 DATA CD-3B ONLY'!$U:$U,"&lt;&gt;AWD",'1.A-P6 DATA CD-3B ONLY'!$G:$G,$X$6)</f>
        <v>495.85</v>
      </c>
      <c r="K25" s="7">
        <f>SUMIFS('1.A-P6 DATA CD-3B ONLY'!AJ:AJ,'1.A-P6 DATA CD-3B ONLY'!$V:$V,$B25,'1.A-P6 DATA CD-3B ONLY'!$Q:$Q,$X$1,'1.A-P6 DATA CD-3B ONLY'!$O:$O,$X$2,'1.A-P6 DATA CD-3B ONLY'!$G:$G,$X$3)+SUMIFS('1.A-P6 DATA CD-3B ONLY'!AJ:AJ,'1.A-P6 DATA CD-3B ONLY'!$V:$V,$B25,'1.A-P6 DATA CD-3B ONLY'!$Q:$Q,$X$1,'1.A-P6 DATA CD-3B ONLY'!$O:$O,$X$2,'1.A-P6 DATA CD-3B ONLY'!$U:$U,"&lt;&gt;AWD",'1.A-P6 DATA CD-3B ONLY'!$G:$G,$X$4)+SUMIFS('1.A-P6 DATA CD-3B ONLY'!AJ:AJ,'1.A-P6 DATA CD-3B ONLY'!$V:$V,$B25,'1.A-P6 DATA CD-3B ONLY'!$Q:$Q,$X$1,'1.A-P6 DATA CD-3B ONLY'!$O:$O,$X$2,'1.A-P6 DATA CD-3B ONLY'!$U:$U,"&lt;&gt;AWD",'1.A-P6 DATA CD-3B ONLY'!$G:$G,$X$5)+SUMIFS('1.A-P6 DATA CD-3B ONLY'!AJ:AJ,'1.A-P6 DATA CD-3B ONLY'!$V:$V,$B25,'1.A-P6 DATA CD-3B ONLY'!$Q:$Q,$X$1,'1.A-P6 DATA CD-3B ONLY'!$O:$O,$X$2,'1.A-P6 DATA CD-3B ONLY'!$U:$U,"&lt;&gt;AWD",'1.A-P6 DATA CD-3B ONLY'!$G:$G,$X$6)</f>
        <v>0</v>
      </c>
      <c r="L25" s="7">
        <f>SUMIFS('1.A-P6 DATA CD-3B ONLY'!AK:AK,'1.A-P6 DATA CD-3B ONLY'!$V:$V,$B25,'1.A-P6 DATA CD-3B ONLY'!$Q:$Q,$X$1,'1.A-P6 DATA CD-3B ONLY'!$O:$O,$X$2,'1.A-P6 DATA CD-3B ONLY'!$G:$G,$X$3)+SUMIFS('1.A-P6 DATA CD-3B ONLY'!AK:AK,'1.A-P6 DATA CD-3B ONLY'!$V:$V,$B25,'1.A-P6 DATA CD-3B ONLY'!$Q:$Q,$X$1,'1.A-P6 DATA CD-3B ONLY'!$O:$O,$X$2,'1.A-P6 DATA CD-3B ONLY'!$U:$U,"&lt;&gt;AWD",'1.A-P6 DATA CD-3B ONLY'!$G:$G,$X$4)+SUMIFS('1.A-P6 DATA CD-3B ONLY'!AK:AK,'1.A-P6 DATA CD-3B ONLY'!$V:$V,$B25,'1.A-P6 DATA CD-3B ONLY'!$Q:$Q,$X$1,'1.A-P6 DATA CD-3B ONLY'!$O:$O,$X$2,'1.A-P6 DATA CD-3B ONLY'!$U:$U,"&lt;&gt;AWD",'1.A-P6 DATA CD-3B ONLY'!$G:$G,$X$5)+SUMIFS('1.A-P6 DATA CD-3B ONLY'!AK:AK,'1.A-P6 DATA CD-3B ONLY'!$V:$V,$B25,'1.A-P6 DATA CD-3B ONLY'!$Q:$Q,$X$1,'1.A-P6 DATA CD-3B ONLY'!$O:$O,$X$2,'1.A-P6 DATA CD-3B ONLY'!$U:$U,"&lt;&gt;AWD",'1.A-P6 DATA CD-3B ONLY'!$G:$G,$X$6)</f>
        <v>0</v>
      </c>
      <c r="M25" s="7">
        <f>SUMIFS('1.A-P6 DATA CD-3B ONLY'!AL:AL,'1.A-P6 DATA CD-3B ONLY'!$V:$V,$B25,'1.A-P6 DATA CD-3B ONLY'!$Q:$Q,$X$1,'1.A-P6 DATA CD-3B ONLY'!$O:$O,$X$2,'1.A-P6 DATA CD-3B ONLY'!$G:$G,$X$3)+SUMIFS('1.A-P6 DATA CD-3B ONLY'!AL:AL,'1.A-P6 DATA CD-3B ONLY'!$V:$V,$B25,'1.A-P6 DATA CD-3B ONLY'!$Q:$Q,$X$1,'1.A-P6 DATA CD-3B ONLY'!$O:$O,$X$2,'1.A-P6 DATA CD-3B ONLY'!$U:$U,"&lt;&gt;AWD",'1.A-P6 DATA CD-3B ONLY'!$G:$G,$X$4)+SUMIFS('1.A-P6 DATA CD-3B ONLY'!AL:AL,'1.A-P6 DATA CD-3B ONLY'!$V:$V,$B25,'1.A-P6 DATA CD-3B ONLY'!$Q:$Q,$X$1,'1.A-P6 DATA CD-3B ONLY'!$O:$O,$X$2,'1.A-P6 DATA CD-3B ONLY'!$U:$U,"&lt;&gt;AWD",'1.A-P6 DATA CD-3B ONLY'!$G:$G,$X$5)+SUMIFS('1.A-P6 DATA CD-3B ONLY'!AL:AL,'1.A-P6 DATA CD-3B ONLY'!$V:$V,$B25,'1.A-P6 DATA CD-3B ONLY'!$Q:$Q,$X$1,'1.A-P6 DATA CD-3B ONLY'!$O:$O,$X$2,'1.A-P6 DATA CD-3B ONLY'!$U:$U,"&lt;&gt;AWD",'1.A-P6 DATA CD-3B ONLY'!$G:$G,$X$6)</f>
        <v>0</v>
      </c>
      <c r="N25" s="7">
        <f>SUMIFS('1.A-P6 DATA CD-3B ONLY'!AM:AM,'1.A-P6 DATA CD-3B ONLY'!$V:$V,$B25,'1.A-P6 DATA CD-3B ONLY'!$Q:$Q,$X$1,'1.A-P6 DATA CD-3B ONLY'!$O:$O,$X$2,'1.A-P6 DATA CD-3B ONLY'!$G:$G,$X$3)+SUMIFS('1.A-P6 DATA CD-3B ONLY'!AM:AM,'1.A-P6 DATA CD-3B ONLY'!$V:$V,$B25,'1.A-P6 DATA CD-3B ONLY'!$Q:$Q,$X$1,'1.A-P6 DATA CD-3B ONLY'!$O:$O,$X$2,'1.A-P6 DATA CD-3B ONLY'!$U:$U,"&lt;&gt;AWD",'1.A-P6 DATA CD-3B ONLY'!$G:$G,$X$4)+SUMIFS('1.A-P6 DATA CD-3B ONLY'!AM:AM,'1.A-P6 DATA CD-3B ONLY'!$V:$V,$B25,'1.A-P6 DATA CD-3B ONLY'!$Q:$Q,$X$1,'1.A-P6 DATA CD-3B ONLY'!$O:$O,$X$2,'1.A-P6 DATA CD-3B ONLY'!$U:$U,"&lt;&gt;AWD",'1.A-P6 DATA CD-3B ONLY'!$G:$G,$X$5)+SUMIFS('1.A-P6 DATA CD-3B ONLY'!AM:AM,'1.A-P6 DATA CD-3B ONLY'!$V:$V,$B25,'1.A-P6 DATA CD-3B ONLY'!$Q:$Q,$X$1,'1.A-P6 DATA CD-3B ONLY'!$O:$O,$X$2,'1.A-P6 DATA CD-3B ONLY'!$U:$U,"&lt;&gt;AWD",'1.A-P6 DATA CD-3B ONLY'!$G:$G,$X$6)</f>
        <v>0</v>
      </c>
      <c r="O25" s="7">
        <f>SUMIFS('1.A-P6 DATA CD-3B ONLY'!AN:AN,'1.A-P6 DATA CD-3B ONLY'!$V:$V,$B25,'1.A-P6 DATA CD-3B ONLY'!$Q:$Q,$X$1,'1.A-P6 DATA CD-3B ONLY'!$O:$O,$X$2,'1.A-P6 DATA CD-3B ONLY'!$G:$G,$X$3)+SUMIFS('1.A-P6 DATA CD-3B ONLY'!AN:AN,'1.A-P6 DATA CD-3B ONLY'!$V:$V,$B25,'1.A-P6 DATA CD-3B ONLY'!$Q:$Q,$X$1,'1.A-P6 DATA CD-3B ONLY'!$O:$O,$X$2,'1.A-P6 DATA CD-3B ONLY'!$U:$U,"&lt;&gt;AWD",'1.A-P6 DATA CD-3B ONLY'!$G:$G,$X$4)+SUMIFS('1.A-P6 DATA CD-3B ONLY'!AN:AN,'1.A-P6 DATA CD-3B ONLY'!$V:$V,$B25,'1.A-P6 DATA CD-3B ONLY'!$Q:$Q,$X$1,'1.A-P6 DATA CD-3B ONLY'!$O:$O,$X$2,'1.A-P6 DATA CD-3B ONLY'!$U:$U,"&lt;&gt;AWD",'1.A-P6 DATA CD-3B ONLY'!$G:$G,$X$5)+SUMIFS('1.A-P6 DATA CD-3B ONLY'!AN:AN,'1.A-P6 DATA CD-3B ONLY'!$V:$V,$B25,'1.A-P6 DATA CD-3B ONLY'!$Q:$Q,$X$1,'1.A-P6 DATA CD-3B ONLY'!$O:$O,$X$2,'1.A-P6 DATA CD-3B ONLY'!$U:$U,"&lt;&gt;AWD",'1.A-P6 DATA CD-3B ONLY'!$G:$G,$X$6)</f>
        <v>0</v>
      </c>
      <c r="P25" s="7">
        <f>SUMIFS('1.A-P6 DATA CD-3B ONLY'!AO:AO,'1.A-P6 DATA CD-3B ONLY'!$V:$V,$B25,'1.A-P6 DATA CD-3B ONLY'!$Q:$Q,$X$1,'1.A-P6 DATA CD-3B ONLY'!$O:$O,$X$2,'1.A-P6 DATA CD-3B ONLY'!$G:$G,$X$3)+SUMIFS('1.A-P6 DATA CD-3B ONLY'!AO:AO,'1.A-P6 DATA CD-3B ONLY'!$V:$V,$B25,'1.A-P6 DATA CD-3B ONLY'!$Q:$Q,$X$1,'1.A-P6 DATA CD-3B ONLY'!$O:$O,$X$2,'1.A-P6 DATA CD-3B ONLY'!$U:$U,"&lt;&gt;AWD",'1.A-P6 DATA CD-3B ONLY'!$G:$G,$X$4)+SUMIFS('1.A-P6 DATA CD-3B ONLY'!AO:AO,'1.A-P6 DATA CD-3B ONLY'!$V:$V,$B25,'1.A-P6 DATA CD-3B ONLY'!$Q:$Q,$X$1,'1.A-P6 DATA CD-3B ONLY'!$O:$O,$X$2,'1.A-P6 DATA CD-3B ONLY'!$U:$U,"&lt;&gt;AWD",'1.A-P6 DATA CD-3B ONLY'!$G:$G,$X$5)+SUMIFS('1.A-P6 DATA CD-3B ONLY'!AO:AO,'1.A-P6 DATA CD-3B ONLY'!$V:$V,$B25,'1.A-P6 DATA CD-3B ONLY'!$Q:$Q,$X$1,'1.A-P6 DATA CD-3B ONLY'!$O:$O,$X$2,'1.A-P6 DATA CD-3B ONLY'!$U:$U,"&lt;&gt;AWD",'1.A-P6 DATA CD-3B ONLY'!$G:$G,$X$6)</f>
        <v>0</v>
      </c>
      <c r="Q25" s="7">
        <f>SUMIFS('1.A-P6 DATA CD-3B ONLY'!AP:AP,'1.A-P6 DATA CD-3B ONLY'!$V:$V,$B25,'1.A-P6 DATA CD-3B ONLY'!$Q:$Q,$X$1,'1.A-P6 DATA CD-3B ONLY'!$O:$O,$X$2,'1.A-P6 DATA CD-3B ONLY'!$G:$G,$X$3)+SUMIFS('1.A-P6 DATA CD-3B ONLY'!AP:AP,'1.A-P6 DATA CD-3B ONLY'!$V:$V,$B25,'1.A-P6 DATA CD-3B ONLY'!$Q:$Q,$X$1,'1.A-P6 DATA CD-3B ONLY'!$O:$O,$X$2,'1.A-P6 DATA CD-3B ONLY'!$U:$U,"&lt;&gt;AWD",'1.A-P6 DATA CD-3B ONLY'!$G:$G,$X$4)+SUMIFS('1.A-P6 DATA CD-3B ONLY'!AP:AP,'1.A-P6 DATA CD-3B ONLY'!$V:$V,$B25,'1.A-P6 DATA CD-3B ONLY'!$Q:$Q,$X$1,'1.A-P6 DATA CD-3B ONLY'!$O:$O,$X$2,'1.A-P6 DATA CD-3B ONLY'!$U:$U,"&lt;&gt;AWD",'1.A-P6 DATA CD-3B ONLY'!$G:$G,$X$5)+SUMIFS('1.A-P6 DATA CD-3B ONLY'!AP:AP,'1.A-P6 DATA CD-3B ONLY'!$V:$V,$B25,'1.A-P6 DATA CD-3B ONLY'!$Q:$Q,$X$1,'1.A-P6 DATA CD-3B ONLY'!$O:$O,$X$2,'1.A-P6 DATA CD-3B ONLY'!$U:$U,"&lt;&gt;AWD",'1.A-P6 DATA CD-3B ONLY'!$G:$G,$X$6)</f>
        <v>0</v>
      </c>
      <c r="R25" s="7">
        <f>SUMIFS('1.A-P6 DATA CD-3B ONLY'!AQ:AQ,'1.A-P6 DATA CD-3B ONLY'!$V:$V,$B25,'1.A-P6 DATA CD-3B ONLY'!$Q:$Q,$X$1,'1.A-P6 DATA CD-3B ONLY'!$O:$O,$X$2,'1.A-P6 DATA CD-3B ONLY'!$G:$G,$X$3)+SUMIFS('1.A-P6 DATA CD-3B ONLY'!AQ:AQ,'1.A-P6 DATA CD-3B ONLY'!$V:$V,$B25,'1.A-P6 DATA CD-3B ONLY'!$Q:$Q,$X$1,'1.A-P6 DATA CD-3B ONLY'!$O:$O,$X$2,'1.A-P6 DATA CD-3B ONLY'!$U:$U,"&lt;&gt;AWD",'1.A-P6 DATA CD-3B ONLY'!$G:$G,$X$4)+SUMIFS('1.A-P6 DATA CD-3B ONLY'!AQ:AQ,'1.A-P6 DATA CD-3B ONLY'!$V:$V,$B25,'1.A-P6 DATA CD-3B ONLY'!$Q:$Q,$X$1,'1.A-P6 DATA CD-3B ONLY'!$O:$O,$X$2,'1.A-P6 DATA CD-3B ONLY'!$U:$U,"&lt;&gt;AWD",'1.A-P6 DATA CD-3B ONLY'!$G:$G,$X$5)+SUMIFS('1.A-P6 DATA CD-3B ONLY'!AQ:AQ,'1.A-P6 DATA CD-3B ONLY'!$V:$V,$B25,'1.A-P6 DATA CD-3B ONLY'!$Q:$Q,$X$1,'1.A-P6 DATA CD-3B ONLY'!$O:$O,$X$2,'1.A-P6 DATA CD-3B ONLY'!$U:$U,"&lt;&gt;AWD",'1.A-P6 DATA CD-3B ONLY'!$G:$G,$X$6)</f>
        <v>0</v>
      </c>
      <c r="S25" s="7">
        <f>SUMIFS('1.A-P6 DATA CD-3B ONLY'!AR:AR,'1.A-P6 DATA CD-3B ONLY'!$V:$V,$B25,'1.A-P6 DATA CD-3B ONLY'!$Q:$Q,$X$1,'1.A-P6 DATA CD-3B ONLY'!$O:$O,$X$2,'1.A-P6 DATA CD-3B ONLY'!$G:$G,$X$3)+SUMIFS('1.A-P6 DATA CD-3B ONLY'!AR:AR,'1.A-P6 DATA CD-3B ONLY'!$V:$V,$B25,'1.A-P6 DATA CD-3B ONLY'!$Q:$Q,$X$1,'1.A-P6 DATA CD-3B ONLY'!$O:$O,$X$2,'1.A-P6 DATA CD-3B ONLY'!$U:$U,"&lt;&gt;AWD",'1.A-P6 DATA CD-3B ONLY'!$G:$G,$X$4)+SUMIFS('1.A-P6 DATA CD-3B ONLY'!AR:AR,'1.A-P6 DATA CD-3B ONLY'!$V:$V,$B25,'1.A-P6 DATA CD-3B ONLY'!$Q:$Q,$X$1,'1.A-P6 DATA CD-3B ONLY'!$O:$O,$X$2,'1.A-P6 DATA CD-3B ONLY'!$U:$U,"&lt;&gt;AWD",'1.A-P6 DATA CD-3B ONLY'!$G:$G,$X$5)+SUMIFS('1.A-P6 DATA CD-3B ONLY'!AR:AR,'1.A-P6 DATA CD-3B ONLY'!$V:$V,$B25,'1.A-P6 DATA CD-3B ONLY'!$Q:$Q,$X$1,'1.A-P6 DATA CD-3B ONLY'!$O:$O,$X$2,'1.A-P6 DATA CD-3B ONLY'!$U:$U,"&lt;&gt;AWD",'1.A-P6 DATA CD-3B ONLY'!$G:$G,$X$6)</f>
        <v>0</v>
      </c>
      <c r="T25" s="7">
        <f>SUMIFS('1.A-P6 DATA CD-3B ONLY'!AS:AS,'1.A-P6 DATA CD-3B ONLY'!$V:$V,$B25,'1.A-P6 DATA CD-3B ONLY'!$Q:$Q,$X$1,'1.A-P6 DATA CD-3B ONLY'!$O:$O,$X$2,'1.A-P6 DATA CD-3B ONLY'!$G:$G,$X$3)+SUMIFS('1.A-P6 DATA CD-3B ONLY'!AS:AS,'1.A-P6 DATA CD-3B ONLY'!$V:$V,$B25,'1.A-P6 DATA CD-3B ONLY'!$Q:$Q,$X$1,'1.A-P6 DATA CD-3B ONLY'!$O:$O,$X$2,'1.A-P6 DATA CD-3B ONLY'!$U:$U,"&lt;&gt;AWD",'1.A-P6 DATA CD-3B ONLY'!$G:$G,$X$4)+SUMIFS('1.A-P6 DATA CD-3B ONLY'!AS:AS,'1.A-P6 DATA CD-3B ONLY'!$V:$V,$B25,'1.A-P6 DATA CD-3B ONLY'!$Q:$Q,$X$1,'1.A-P6 DATA CD-3B ONLY'!$O:$O,$X$2,'1.A-P6 DATA CD-3B ONLY'!$U:$U,"&lt;&gt;AWD",'1.A-P6 DATA CD-3B ONLY'!$G:$G,$X$5)+SUMIFS('1.A-P6 DATA CD-3B ONLY'!AS:AS,'1.A-P6 DATA CD-3B ONLY'!$V:$V,$B25,'1.A-P6 DATA CD-3B ONLY'!$Q:$Q,$X$1,'1.A-P6 DATA CD-3B ONLY'!$O:$O,$X$2,'1.A-P6 DATA CD-3B ONLY'!$U:$U,"&lt;&gt;AWD",'1.A-P6 DATA CD-3B ONLY'!$G:$G,$X$6)</f>
        <v>0</v>
      </c>
    </row>
    <row r="26" spans="2:20" x14ac:dyDescent="0.25">
      <c r="B26" s="39" t="s">
        <v>224</v>
      </c>
      <c r="C26" s="7">
        <f t="shared" si="2"/>
        <v>2644.53</v>
      </c>
      <c r="D26" s="7">
        <f>SUMIFS('1.A-P6 DATA CD-3B ONLY'!AC:AC,'1.A-P6 DATA CD-3B ONLY'!$V:$V,$B26,'1.A-P6 DATA CD-3B ONLY'!$Q:$Q,$X$1,'1.A-P6 DATA CD-3B ONLY'!$O:$O,$X$2,'1.A-P6 DATA CD-3B ONLY'!$G:$G,$X$3)+SUMIFS('1.A-P6 DATA CD-3B ONLY'!AC:AC,'1.A-P6 DATA CD-3B ONLY'!$V:$V,$B26,'1.A-P6 DATA CD-3B ONLY'!$Q:$Q,$X$1,'1.A-P6 DATA CD-3B ONLY'!$O:$O,$X$2,'1.A-P6 DATA CD-3B ONLY'!$U:$U,"&lt;&gt;AWD",'1.A-P6 DATA CD-3B ONLY'!$G:$G,$X$4)+SUMIFS('1.A-P6 DATA CD-3B ONLY'!AC:AC,'1.A-P6 DATA CD-3B ONLY'!$V:$V,$B26,'1.A-P6 DATA CD-3B ONLY'!$Q:$Q,$X$1,'1.A-P6 DATA CD-3B ONLY'!$O:$O,$X$2,'1.A-P6 DATA CD-3B ONLY'!$U:$U,"&lt;&gt;AWD",'1.A-P6 DATA CD-3B ONLY'!$G:$G,$X$5)+SUMIFS('1.A-P6 DATA CD-3B ONLY'!AC:AC,'1.A-P6 DATA CD-3B ONLY'!$V:$V,$B26,'1.A-P6 DATA CD-3B ONLY'!$Q:$Q,$X$1,'1.A-P6 DATA CD-3B ONLY'!$O:$O,$X$2,'1.A-P6 DATA CD-3B ONLY'!$U:$U,"&lt;&gt;AWD",'1.A-P6 DATA CD-3B ONLY'!$G:$G,$X$6)</f>
        <v>0</v>
      </c>
      <c r="E26" s="7">
        <f>SUMIFS('1.A-P6 DATA CD-3B ONLY'!AD:AD,'1.A-P6 DATA CD-3B ONLY'!$V:$V,$B26,'1.A-P6 DATA CD-3B ONLY'!$Q:$Q,$X$1,'1.A-P6 DATA CD-3B ONLY'!$O:$O,$X$2,'1.A-P6 DATA CD-3B ONLY'!$G:$G,$X$3)+SUMIFS('1.A-P6 DATA CD-3B ONLY'!AD:AD,'1.A-P6 DATA CD-3B ONLY'!$V:$V,$B26,'1.A-P6 DATA CD-3B ONLY'!$Q:$Q,$X$1,'1.A-P6 DATA CD-3B ONLY'!$O:$O,$X$2,'1.A-P6 DATA CD-3B ONLY'!$U:$U,"&lt;&gt;AWD",'1.A-P6 DATA CD-3B ONLY'!$G:$G,$X$4)+SUMIFS('1.A-P6 DATA CD-3B ONLY'!AD:AD,'1.A-P6 DATA CD-3B ONLY'!$V:$V,$B26,'1.A-P6 DATA CD-3B ONLY'!$Q:$Q,$X$1,'1.A-P6 DATA CD-3B ONLY'!$O:$O,$X$2,'1.A-P6 DATA CD-3B ONLY'!$U:$U,"&lt;&gt;AWD",'1.A-P6 DATA CD-3B ONLY'!$G:$G,$X$5)+SUMIFS('1.A-P6 DATA CD-3B ONLY'!AD:AD,'1.A-P6 DATA CD-3B ONLY'!$V:$V,$B26,'1.A-P6 DATA CD-3B ONLY'!$Q:$Q,$X$1,'1.A-P6 DATA CD-3B ONLY'!$O:$O,$X$2,'1.A-P6 DATA CD-3B ONLY'!$U:$U,"&lt;&gt;AWD",'1.A-P6 DATA CD-3B ONLY'!$G:$G,$X$6)</f>
        <v>0</v>
      </c>
      <c r="F26" s="7">
        <f>SUMIFS('1.A-P6 DATA CD-3B ONLY'!AE:AE,'1.A-P6 DATA CD-3B ONLY'!$V:$V,$B26,'1.A-P6 DATA CD-3B ONLY'!$Q:$Q,$X$1,'1.A-P6 DATA CD-3B ONLY'!$O:$O,$X$2,'1.A-P6 DATA CD-3B ONLY'!$G:$G,$X$3)+SUMIFS('1.A-P6 DATA CD-3B ONLY'!AE:AE,'1.A-P6 DATA CD-3B ONLY'!$V:$V,$B26,'1.A-P6 DATA CD-3B ONLY'!$Q:$Q,$X$1,'1.A-P6 DATA CD-3B ONLY'!$O:$O,$X$2,'1.A-P6 DATA CD-3B ONLY'!$U:$U,"&lt;&gt;AWD",'1.A-P6 DATA CD-3B ONLY'!$G:$G,$X$4)+SUMIFS('1.A-P6 DATA CD-3B ONLY'!AE:AE,'1.A-P6 DATA CD-3B ONLY'!$V:$V,$B26,'1.A-P6 DATA CD-3B ONLY'!$Q:$Q,$X$1,'1.A-P6 DATA CD-3B ONLY'!$O:$O,$X$2,'1.A-P6 DATA CD-3B ONLY'!$U:$U,"&lt;&gt;AWD",'1.A-P6 DATA CD-3B ONLY'!$G:$G,$X$5)+SUMIFS('1.A-P6 DATA CD-3B ONLY'!AE:AE,'1.A-P6 DATA CD-3B ONLY'!$V:$V,$B26,'1.A-P6 DATA CD-3B ONLY'!$Q:$Q,$X$1,'1.A-P6 DATA CD-3B ONLY'!$O:$O,$X$2,'1.A-P6 DATA CD-3B ONLY'!$U:$U,"&lt;&gt;AWD",'1.A-P6 DATA CD-3B ONLY'!$G:$G,$X$6)</f>
        <v>0</v>
      </c>
      <c r="G26" s="7">
        <f>SUMIFS('1.A-P6 DATA CD-3B ONLY'!AF:AF,'1.A-P6 DATA CD-3B ONLY'!$V:$V,$B26,'1.A-P6 DATA CD-3B ONLY'!$Q:$Q,$X$1,'1.A-P6 DATA CD-3B ONLY'!$O:$O,$X$2,'1.A-P6 DATA CD-3B ONLY'!$G:$G,$X$3)+SUMIFS('1.A-P6 DATA CD-3B ONLY'!AF:AF,'1.A-P6 DATA CD-3B ONLY'!$V:$V,$B26,'1.A-P6 DATA CD-3B ONLY'!$Q:$Q,$X$1,'1.A-P6 DATA CD-3B ONLY'!$O:$O,$X$2,'1.A-P6 DATA CD-3B ONLY'!$U:$U,"&lt;&gt;AWD",'1.A-P6 DATA CD-3B ONLY'!$G:$G,$X$4)+SUMIFS('1.A-P6 DATA CD-3B ONLY'!AF:AF,'1.A-P6 DATA CD-3B ONLY'!$V:$V,$B26,'1.A-P6 DATA CD-3B ONLY'!$Q:$Q,$X$1,'1.A-P6 DATA CD-3B ONLY'!$O:$O,$X$2,'1.A-P6 DATA CD-3B ONLY'!$U:$U,"&lt;&gt;AWD",'1.A-P6 DATA CD-3B ONLY'!$G:$G,$X$5)+SUMIFS('1.A-P6 DATA CD-3B ONLY'!AF:AF,'1.A-P6 DATA CD-3B ONLY'!$V:$V,$B26,'1.A-P6 DATA CD-3B ONLY'!$Q:$Q,$X$1,'1.A-P6 DATA CD-3B ONLY'!$O:$O,$X$2,'1.A-P6 DATA CD-3B ONLY'!$U:$U,"&lt;&gt;AWD",'1.A-P6 DATA CD-3B ONLY'!$G:$G,$X$6)</f>
        <v>0</v>
      </c>
      <c r="H26" s="7">
        <f>SUMIFS('1.A-P6 DATA CD-3B ONLY'!AG:AG,'1.A-P6 DATA CD-3B ONLY'!$V:$V,$B26,'1.A-P6 DATA CD-3B ONLY'!$Q:$Q,$X$1,'1.A-P6 DATA CD-3B ONLY'!$O:$O,$X$2,'1.A-P6 DATA CD-3B ONLY'!$G:$G,$X$3)+SUMIFS('1.A-P6 DATA CD-3B ONLY'!AG:AG,'1.A-P6 DATA CD-3B ONLY'!$V:$V,$B26,'1.A-P6 DATA CD-3B ONLY'!$Q:$Q,$X$1,'1.A-P6 DATA CD-3B ONLY'!$O:$O,$X$2,'1.A-P6 DATA CD-3B ONLY'!$U:$U,"&lt;&gt;AWD",'1.A-P6 DATA CD-3B ONLY'!$G:$G,$X$4)+SUMIFS('1.A-P6 DATA CD-3B ONLY'!AG:AG,'1.A-P6 DATA CD-3B ONLY'!$V:$V,$B26,'1.A-P6 DATA CD-3B ONLY'!$Q:$Q,$X$1,'1.A-P6 DATA CD-3B ONLY'!$O:$O,$X$2,'1.A-P6 DATA CD-3B ONLY'!$U:$U,"&lt;&gt;AWD",'1.A-P6 DATA CD-3B ONLY'!$G:$G,$X$5)+SUMIFS('1.A-P6 DATA CD-3B ONLY'!AG:AG,'1.A-P6 DATA CD-3B ONLY'!$V:$V,$B26,'1.A-P6 DATA CD-3B ONLY'!$Q:$Q,$X$1,'1.A-P6 DATA CD-3B ONLY'!$O:$O,$X$2,'1.A-P6 DATA CD-3B ONLY'!$U:$U,"&lt;&gt;AWD",'1.A-P6 DATA CD-3B ONLY'!$G:$G,$X$6)</f>
        <v>0</v>
      </c>
      <c r="I26" s="7">
        <f>SUMIFS('1.A-P6 DATA CD-3B ONLY'!AH:AH,'1.A-P6 DATA CD-3B ONLY'!$V:$V,$B26,'1.A-P6 DATA CD-3B ONLY'!$Q:$Q,$X$1,'1.A-P6 DATA CD-3B ONLY'!$O:$O,$X$2,'1.A-P6 DATA CD-3B ONLY'!$G:$G,$X$3)+SUMIFS('1.A-P6 DATA CD-3B ONLY'!AH:AH,'1.A-P6 DATA CD-3B ONLY'!$V:$V,$B26,'1.A-P6 DATA CD-3B ONLY'!$Q:$Q,$X$1,'1.A-P6 DATA CD-3B ONLY'!$O:$O,$X$2,'1.A-P6 DATA CD-3B ONLY'!$U:$U,"&lt;&gt;AWD",'1.A-P6 DATA CD-3B ONLY'!$G:$G,$X$4)+SUMIFS('1.A-P6 DATA CD-3B ONLY'!AH:AH,'1.A-P6 DATA CD-3B ONLY'!$V:$V,$B26,'1.A-P6 DATA CD-3B ONLY'!$Q:$Q,$X$1,'1.A-P6 DATA CD-3B ONLY'!$O:$O,$X$2,'1.A-P6 DATA CD-3B ONLY'!$U:$U,"&lt;&gt;AWD",'1.A-P6 DATA CD-3B ONLY'!$G:$G,$X$5)+SUMIFS('1.A-P6 DATA CD-3B ONLY'!AH:AH,'1.A-P6 DATA CD-3B ONLY'!$V:$V,$B26,'1.A-P6 DATA CD-3B ONLY'!$Q:$Q,$X$1,'1.A-P6 DATA CD-3B ONLY'!$O:$O,$X$2,'1.A-P6 DATA CD-3B ONLY'!$U:$U,"&lt;&gt;AWD",'1.A-P6 DATA CD-3B ONLY'!$G:$G,$X$6)</f>
        <v>0</v>
      </c>
      <c r="J26" s="7">
        <f>SUMIFS('1.A-P6 DATA CD-3B ONLY'!AI:AI,'1.A-P6 DATA CD-3B ONLY'!$V:$V,$B26,'1.A-P6 DATA CD-3B ONLY'!$Q:$Q,$X$1,'1.A-P6 DATA CD-3B ONLY'!$O:$O,$X$2,'1.A-P6 DATA CD-3B ONLY'!$G:$G,$X$3)+SUMIFS('1.A-P6 DATA CD-3B ONLY'!AI:AI,'1.A-P6 DATA CD-3B ONLY'!$V:$V,$B26,'1.A-P6 DATA CD-3B ONLY'!$Q:$Q,$X$1,'1.A-P6 DATA CD-3B ONLY'!$O:$O,$X$2,'1.A-P6 DATA CD-3B ONLY'!$U:$U,"&lt;&gt;AWD",'1.A-P6 DATA CD-3B ONLY'!$G:$G,$X$4)+SUMIFS('1.A-P6 DATA CD-3B ONLY'!AI:AI,'1.A-P6 DATA CD-3B ONLY'!$V:$V,$B26,'1.A-P6 DATA CD-3B ONLY'!$Q:$Q,$X$1,'1.A-P6 DATA CD-3B ONLY'!$O:$O,$X$2,'1.A-P6 DATA CD-3B ONLY'!$U:$U,"&lt;&gt;AWD",'1.A-P6 DATA CD-3B ONLY'!$G:$G,$X$5)+SUMIFS('1.A-P6 DATA CD-3B ONLY'!AI:AI,'1.A-P6 DATA CD-3B ONLY'!$V:$V,$B26,'1.A-P6 DATA CD-3B ONLY'!$Q:$Q,$X$1,'1.A-P6 DATA CD-3B ONLY'!$O:$O,$X$2,'1.A-P6 DATA CD-3B ONLY'!$U:$U,"&lt;&gt;AWD",'1.A-P6 DATA CD-3B ONLY'!$G:$G,$X$6)</f>
        <v>2644.53</v>
      </c>
      <c r="K26" s="7">
        <f>SUMIFS('1.A-P6 DATA CD-3B ONLY'!AJ:AJ,'1.A-P6 DATA CD-3B ONLY'!$V:$V,$B26,'1.A-P6 DATA CD-3B ONLY'!$Q:$Q,$X$1,'1.A-P6 DATA CD-3B ONLY'!$O:$O,$X$2,'1.A-P6 DATA CD-3B ONLY'!$G:$G,$X$3)+SUMIFS('1.A-P6 DATA CD-3B ONLY'!AJ:AJ,'1.A-P6 DATA CD-3B ONLY'!$V:$V,$B26,'1.A-P6 DATA CD-3B ONLY'!$Q:$Q,$X$1,'1.A-P6 DATA CD-3B ONLY'!$O:$O,$X$2,'1.A-P6 DATA CD-3B ONLY'!$U:$U,"&lt;&gt;AWD",'1.A-P6 DATA CD-3B ONLY'!$G:$G,$X$4)+SUMIFS('1.A-P6 DATA CD-3B ONLY'!AJ:AJ,'1.A-P6 DATA CD-3B ONLY'!$V:$V,$B26,'1.A-P6 DATA CD-3B ONLY'!$Q:$Q,$X$1,'1.A-P6 DATA CD-3B ONLY'!$O:$O,$X$2,'1.A-P6 DATA CD-3B ONLY'!$U:$U,"&lt;&gt;AWD",'1.A-P6 DATA CD-3B ONLY'!$G:$G,$X$5)+SUMIFS('1.A-P6 DATA CD-3B ONLY'!AJ:AJ,'1.A-P6 DATA CD-3B ONLY'!$V:$V,$B26,'1.A-P6 DATA CD-3B ONLY'!$Q:$Q,$X$1,'1.A-P6 DATA CD-3B ONLY'!$O:$O,$X$2,'1.A-P6 DATA CD-3B ONLY'!$U:$U,"&lt;&gt;AWD",'1.A-P6 DATA CD-3B ONLY'!$G:$G,$X$6)</f>
        <v>0</v>
      </c>
      <c r="L26" s="7">
        <f>SUMIFS('1.A-P6 DATA CD-3B ONLY'!AK:AK,'1.A-P6 DATA CD-3B ONLY'!$V:$V,$B26,'1.A-P6 DATA CD-3B ONLY'!$Q:$Q,$X$1,'1.A-P6 DATA CD-3B ONLY'!$O:$O,$X$2,'1.A-P6 DATA CD-3B ONLY'!$G:$G,$X$3)+SUMIFS('1.A-P6 DATA CD-3B ONLY'!AK:AK,'1.A-P6 DATA CD-3B ONLY'!$V:$V,$B26,'1.A-P6 DATA CD-3B ONLY'!$Q:$Q,$X$1,'1.A-P6 DATA CD-3B ONLY'!$O:$O,$X$2,'1.A-P6 DATA CD-3B ONLY'!$U:$U,"&lt;&gt;AWD",'1.A-P6 DATA CD-3B ONLY'!$G:$G,$X$4)+SUMIFS('1.A-P6 DATA CD-3B ONLY'!AK:AK,'1.A-P6 DATA CD-3B ONLY'!$V:$V,$B26,'1.A-P6 DATA CD-3B ONLY'!$Q:$Q,$X$1,'1.A-P6 DATA CD-3B ONLY'!$O:$O,$X$2,'1.A-P6 DATA CD-3B ONLY'!$U:$U,"&lt;&gt;AWD",'1.A-P6 DATA CD-3B ONLY'!$G:$G,$X$5)+SUMIFS('1.A-P6 DATA CD-3B ONLY'!AK:AK,'1.A-P6 DATA CD-3B ONLY'!$V:$V,$B26,'1.A-P6 DATA CD-3B ONLY'!$Q:$Q,$X$1,'1.A-P6 DATA CD-3B ONLY'!$O:$O,$X$2,'1.A-P6 DATA CD-3B ONLY'!$U:$U,"&lt;&gt;AWD",'1.A-P6 DATA CD-3B ONLY'!$G:$G,$X$6)</f>
        <v>0</v>
      </c>
      <c r="M26" s="7">
        <f>SUMIFS('1.A-P6 DATA CD-3B ONLY'!AL:AL,'1.A-P6 DATA CD-3B ONLY'!$V:$V,$B26,'1.A-P6 DATA CD-3B ONLY'!$Q:$Q,$X$1,'1.A-P6 DATA CD-3B ONLY'!$O:$O,$X$2,'1.A-P6 DATA CD-3B ONLY'!$G:$G,$X$3)+SUMIFS('1.A-P6 DATA CD-3B ONLY'!AL:AL,'1.A-P6 DATA CD-3B ONLY'!$V:$V,$B26,'1.A-P6 DATA CD-3B ONLY'!$Q:$Q,$X$1,'1.A-P6 DATA CD-3B ONLY'!$O:$O,$X$2,'1.A-P6 DATA CD-3B ONLY'!$U:$U,"&lt;&gt;AWD",'1.A-P6 DATA CD-3B ONLY'!$G:$G,$X$4)+SUMIFS('1.A-P6 DATA CD-3B ONLY'!AL:AL,'1.A-P6 DATA CD-3B ONLY'!$V:$V,$B26,'1.A-P6 DATA CD-3B ONLY'!$Q:$Q,$X$1,'1.A-P6 DATA CD-3B ONLY'!$O:$O,$X$2,'1.A-P6 DATA CD-3B ONLY'!$U:$U,"&lt;&gt;AWD",'1.A-P6 DATA CD-3B ONLY'!$G:$G,$X$5)+SUMIFS('1.A-P6 DATA CD-3B ONLY'!AL:AL,'1.A-P6 DATA CD-3B ONLY'!$V:$V,$B26,'1.A-P6 DATA CD-3B ONLY'!$Q:$Q,$X$1,'1.A-P6 DATA CD-3B ONLY'!$O:$O,$X$2,'1.A-P6 DATA CD-3B ONLY'!$U:$U,"&lt;&gt;AWD",'1.A-P6 DATA CD-3B ONLY'!$G:$G,$X$6)</f>
        <v>0</v>
      </c>
      <c r="N26" s="7">
        <f>SUMIFS('1.A-P6 DATA CD-3B ONLY'!AM:AM,'1.A-P6 DATA CD-3B ONLY'!$V:$V,$B26,'1.A-P6 DATA CD-3B ONLY'!$Q:$Q,$X$1,'1.A-P6 DATA CD-3B ONLY'!$O:$O,$X$2,'1.A-P6 DATA CD-3B ONLY'!$G:$G,$X$3)+SUMIFS('1.A-P6 DATA CD-3B ONLY'!AM:AM,'1.A-P6 DATA CD-3B ONLY'!$V:$V,$B26,'1.A-P6 DATA CD-3B ONLY'!$Q:$Q,$X$1,'1.A-P6 DATA CD-3B ONLY'!$O:$O,$X$2,'1.A-P6 DATA CD-3B ONLY'!$U:$U,"&lt;&gt;AWD",'1.A-P6 DATA CD-3B ONLY'!$G:$G,$X$4)+SUMIFS('1.A-P6 DATA CD-3B ONLY'!AM:AM,'1.A-P6 DATA CD-3B ONLY'!$V:$V,$B26,'1.A-P6 DATA CD-3B ONLY'!$Q:$Q,$X$1,'1.A-P6 DATA CD-3B ONLY'!$O:$O,$X$2,'1.A-P6 DATA CD-3B ONLY'!$U:$U,"&lt;&gt;AWD",'1.A-P6 DATA CD-3B ONLY'!$G:$G,$X$5)+SUMIFS('1.A-P6 DATA CD-3B ONLY'!AM:AM,'1.A-P6 DATA CD-3B ONLY'!$V:$V,$B26,'1.A-P6 DATA CD-3B ONLY'!$Q:$Q,$X$1,'1.A-P6 DATA CD-3B ONLY'!$O:$O,$X$2,'1.A-P6 DATA CD-3B ONLY'!$U:$U,"&lt;&gt;AWD",'1.A-P6 DATA CD-3B ONLY'!$G:$G,$X$6)</f>
        <v>0</v>
      </c>
      <c r="O26" s="7">
        <f>SUMIFS('1.A-P6 DATA CD-3B ONLY'!AN:AN,'1.A-P6 DATA CD-3B ONLY'!$V:$V,$B26,'1.A-P6 DATA CD-3B ONLY'!$Q:$Q,$X$1,'1.A-P6 DATA CD-3B ONLY'!$O:$O,$X$2,'1.A-P6 DATA CD-3B ONLY'!$G:$G,$X$3)+SUMIFS('1.A-P6 DATA CD-3B ONLY'!AN:AN,'1.A-P6 DATA CD-3B ONLY'!$V:$V,$B26,'1.A-P6 DATA CD-3B ONLY'!$Q:$Q,$X$1,'1.A-P6 DATA CD-3B ONLY'!$O:$O,$X$2,'1.A-P6 DATA CD-3B ONLY'!$U:$U,"&lt;&gt;AWD",'1.A-P6 DATA CD-3B ONLY'!$G:$G,$X$4)+SUMIFS('1.A-P6 DATA CD-3B ONLY'!AN:AN,'1.A-P6 DATA CD-3B ONLY'!$V:$V,$B26,'1.A-P6 DATA CD-3B ONLY'!$Q:$Q,$X$1,'1.A-P6 DATA CD-3B ONLY'!$O:$O,$X$2,'1.A-P6 DATA CD-3B ONLY'!$U:$U,"&lt;&gt;AWD",'1.A-P6 DATA CD-3B ONLY'!$G:$G,$X$5)+SUMIFS('1.A-P6 DATA CD-3B ONLY'!AN:AN,'1.A-P6 DATA CD-3B ONLY'!$V:$V,$B26,'1.A-P6 DATA CD-3B ONLY'!$Q:$Q,$X$1,'1.A-P6 DATA CD-3B ONLY'!$O:$O,$X$2,'1.A-P6 DATA CD-3B ONLY'!$U:$U,"&lt;&gt;AWD",'1.A-P6 DATA CD-3B ONLY'!$G:$G,$X$6)</f>
        <v>0</v>
      </c>
      <c r="P26" s="7">
        <f>SUMIFS('1.A-P6 DATA CD-3B ONLY'!AO:AO,'1.A-P6 DATA CD-3B ONLY'!$V:$V,$B26,'1.A-P6 DATA CD-3B ONLY'!$Q:$Q,$X$1,'1.A-P6 DATA CD-3B ONLY'!$O:$O,$X$2,'1.A-P6 DATA CD-3B ONLY'!$G:$G,$X$3)+SUMIFS('1.A-P6 DATA CD-3B ONLY'!AO:AO,'1.A-P6 DATA CD-3B ONLY'!$V:$V,$B26,'1.A-P6 DATA CD-3B ONLY'!$Q:$Q,$X$1,'1.A-P6 DATA CD-3B ONLY'!$O:$O,$X$2,'1.A-P6 DATA CD-3B ONLY'!$U:$U,"&lt;&gt;AWD",'1.A-P6 DATA CD-3B ONLY'!$G:$G,$X$4)+SUMIFS('1.A-P6 DATA CD-3B ONLY'!AO:AO,'1.A-P6 DATA CD-3B ONLY'!$V:$V,$B26,'1.A-P6 DATA CD-3B ONLY'!$Q:$Q,$X$1,'1.A-P6 DATA CD-3B ONLY'!$O:$O,$X$2,'1.A-P6 DATA CD-3B ONLY'!$U:$U,"&lt;&gt;AWD",'1.A-P6 DATA CD-3B ONLY'!$G:$G,$X$5)+SUMIFS('1.A-P6 DATA CD-3B ONLY'!AO:AO,'1.A-P6 DATA CD-3B ONLY'!$V:$V,$B26,'1.A-P6 DATA CD-3B ONLY'!$Q:$Q,$X$1,'1.A-P6 DATA CD-3B ONLY'!$O:$O,$X$2,'1.A-P6 DATA CD-3B ONLY'!$U:$U,"&lt;&gt;AWD",'1.A-P6 DATA CD-3B ONLY'!$G:$G,$X$6)</f>
        <v>0</v>
      </c>
      <c r="Q26" s="7">
        <f>SUMIFS('1.A-P6 DATA CD-3B ONLY'!AP:AP,'1.A-P6 DATA CD-3B ONLY'!$V:$V,$B26,'1.A-P6 DATA CD-3B ONLY'!$Q:$Q,$X$1,'1.A-P6 DATA CD-3B ONLY'!$O:$O,$X$2,'1.A-P6 DATA CD-3B ONLY'!$G:$G,$X$3)+SUMIFS('1.A-P6 DATA CD-3B ONLY'!AP:AP,'1.A-P6 DATA CD-3B ONLY'!$V:$V,$B26,'1.A-P6 DATA CD-3B ONLY'!$Q:$Q,$X$1,'1.A-P6 DATA CD-3B ONLY'!$O:$O,$X$2,'1.A-P6 DATA CD-3B ONLY'!$U:$U,"&lt;&gt;AWD",'1.A-P6 DATA CD-3B ONLY'!$G:$G,$X$4)+SUMIFS('1.A-P6 DATA CD-3B ONLY'!AP:AP,'1.A-P6 DATA CD-3B ONLY'!$V:$V,$B26,'1.A-P6 DATA CD-3B ONLY'!$Q:$Q,$X$1,'1.A-P6 DATA CD-3B ONLY'!$O:$O,$X$2,'1.A-P6 DATA CD-3B ONLY'!$U:$U,"&lt;&gt;AWD",'1.A-P6 DATA CD-3B ONLY'!$G:$G,$X$5)+SUMIFS('1.A-P6 DATA CD-3B ONLY'!AP:AP,'1.A-P6 DATA CD-3B ONLY'!$V:$V,$B26,'1.A-P6 DATA CD-3B ONLY'!$Q:$Q,$X$1,'1.A-P6 DATA CD-3B ONLY'!$O:$O,$X$2,'1.A-P6 DATA CD-3B ONLY'!$U:$U,"&lt;&gt;AWD",'1.A-P6 DATA CD-3B ONLY'!$G:$G,$X$6)</f>
        <v>0</v>
      </c>
      <c r="R26" s="7">
        <f>SUMIFS('1.A-P6 DATA CD-3B ONLY'!AQ:AQ,'1.A-P6 DATA CD-3B ONLY'!$V:$V,$B26,'1.A-P6 DATA CD-3B ONLY'!$Q:$Q,$X$1,'1.A-P6 DATA CD-3B ONLY'!$O:$O,$X$2,'1.A-P6 DATA CD-3B ONLY'!$G:$G,$X$3)+SUMIFS('1.A-P6 DATA CD-3B ONLY'!AQ:AQ,'1.A-P6 DATA CD-3B ONLY'!$V:$V,$B26,'1.A-P6 DATA CD-3B ONLY'!$Q:$Q,$X$1,'1.A-P6 DATA CD-3B ONLY'!$O:$O,$X$2,'1.A-P6 DATA CD-3B ONLY'!$U:$U,"&lt;&gt;AWD",'1.A-P6 DATA CD-3B ONLY'!$G:$G,$X$4)+SUMIFS('1.A-P6 DATA CD-3B ONLY'!AQ:AQ,'1.A-P6 DATA CD-3B ONLY'!$V:$V,$B26,'1.A-P6 DATA CD-3B ONLY'!$Q:$Q,$X$1,'1.A-P6 DATA CD-3B ONLY'!$O:$O,$X$2,'1.A-P6 DATA CD-3B ONLY'!$U:$U,"&lt;&gt;AWD",'1.A-P6 DATA CD-3B ONLY'!$G:$G,$X$5)+SUMIFS('1.A-P6 DATA CD-3B ONLY'!AQ:AQ,'1.A-P6 DATA CD-3B ONLY'!$V:$V,$B26,'1.A-P6 DATA CD-3B ONLY'!$Q:$Q,$X$1,'1.A-P6 DATA CD-3B ONLY'!$O:$O,$X$2,'1.A-P6 DATA CD-3B ONLY'!$U:$U,"&lt;&gt;AWD",'1.A-P6 DATA CD-3B ONLY'!$G:$G,$X$6)</f>
        <v>0</v>
      </c>
      <c r="S26" s="7">
        <f>SUMIFS('1.A-P6 DATA CD-3B ONLY'!AR:AR,'1.A-P6 DATA CD-3B ONLY'!$V:$V,$B26,'1.A-P6 DATA CD-3B ONLY'!$Q:$Q,$X$1,'1.A-P6 DATA CD-3B ONLY'!$O:$O,$X$2,'1.A-P6 DATA CD-3B ONLY'!$G:$G,$X$3)+SUMIFS('1.A-P6 DATA CD-3B ONLY'!AR:AR,'1.A-P6 DATA CD-3B ONLY'!$V:$V,$B26,'1.A-P6 DATA CD-3B ONLY'!$Q:$Q,$X$1,'1.A-P6 DATA CD-3B ONLY'!$O:$O,$X$2,'1.A-P6 DATA CD-3B ONLY'!$U:$U,"&lt;&gt;AWD",'1.A-P6 DATA CD-3B ONLY'!$G:$G,$X$4)+SUMIFS('1.A-P6 DATA CD-3B ONLY'!AR:AR,'1.A-P6 DATA CD-3B ONLY'!$V:$V,$B26,'1.A-P6 DATA CD-3B ONLY'!$Q:$Q,$X$1,'1.A-P6 DATA CD-3B ONLY'!$O:$O,$X$2,'1.A-P6 DATA CD-3B ONLY'!$U:$U,"&lt;&gt;AWD",'1.A-P6 DATA CD-3B ONLY'!$G:$G,$X$5)+SUMIFS('1.A-P6 DATA CD-3B ONLY'!AR:AR,'1.A-P6 DATA CD-3B ONLY'!$V:$V,$B26,'1.A-P6 DATA CD-3B ONLY'!$Q:$Q,$X$1,'1.A-P6 DATA CD-3B ONLY'!$O:$O,$X$2,'1.A-P6 DATA CD-3B ONLY'!$U:$U,"&lt;&gt;AWD",'1.A-P6 DATA CD-3B ONLY'!$G:$G,$X$6)</f>
        <v>0</v>
      </c>
      <c r="T26" s="7">
        <f>SUMIFS('1.A-P6 DATA CD-3B ONLY'!AS:AS,'1.A-P6 DATA CD-3B ONLY'!$V:$V,$B26,'1.A-P6 DATA CD-3B ONLY'!$Q:$Q,$X$1,'1.A-P6 DATA CD-3B ONLY'!$O:$O,$X$2,'1.A-P6 DATA CD-3B ONLY'!$G:$G,$X$3)+SUMIFS('1.A-P6 DATA CD-3B ONLY'!AS:AS,'1.A-P6 DATA CD-3B ONLY'!$V:$V,$B26,'1.A-P6 DATA CD-3B ONLY'!$Q:$Q,$X$1,'1.A-P6 DATA CD-3B ONLY'!$O:$O,$X$2,'1.A-P6 DATA CD-3B ONLY'!$U:$U,"&lt;&gt;AWD",'1.A-P6 DATA CD-3B ONLY'!$G:$G,$X$4)+SUMIFS('1.A-P6 DATA CD-3B ONLY'!AS:AS,'1.A-P6 DATA CD-3B ONLY'!$V:$V,$B26,'1.A-P6 DATA CD-3B ONLY'!$Q:$Q,$X$1,'1.A-P6 DATA CD-3B ONLY'!$O:$O,$X$2,'1.A-P6 DATA CD-3B ONLY'!$U:$U,"&lt;&gt;AWD",'1.A-P6 DATA CD-3B ONLY'!$G:$G,$X$5)+SUMIFS('1.A-P6 DATA CD-3B ONLY'!AS:AS,'1.A-P6 DATA CD-3B ONLY'!$V:$V,$B26,'1.A-P6 DATA CD-3B ONLY'!$Q:$Q,$X$1,'1.A-P6 DATA CD-3B ONLY'!$O:$O,$X$2,'1.A-P6 DATA CD-3B ONLY'!$U:$U,"&lt;&gt;AWD",'1.A-P6 DATA CD-3B ONLY'!$G:$G,$X$6)</f>
        <v>0</v>
      </c>
    </row>
    <row r="27" spans="2:20" x14ac:dyDescent="0.25">
      <c r="B27" s="39" t="s">
        <v>225</v>
      </c>
      <c r="C27" s="7">
        <f t="shared" si="2"/>
        <v>670271.55999999982</v>
      </c>
      <c r="D27" s="7">
        <f>SUMIFS('1.A-P6 DATA CD-3B ONLY'!AC:AC,'1.A-P6 DATA CD-3B ONLY'!$V:$V,$B27,'1.A-P6 DATA CD-3B ONLY'!$Q:$Q,$X$1,'1.A-P6 DATA CD-3B ONLY'!$O:$O,$X$2,'1.A-P6 DATA CD-3B ONLY'!$G:$G,$X$3)+SUMIFS('1.A-P6 DATA CD-3B ONLY'!AC:AC,'1.A-P6 DATA CD-3B ONLY'!$V:$V,$B27,'1.A-P6 DATA CD-3B ONLY'!$Q:$Q,$X$1,'1.A-P6 DATA CD-3B ONLY'!$O:$O,$X$2,'1.A-P6 DATA CD-3B ONLY'!$U:$U,"&lt;&gt;AWD",'1.A-P6 DATA CD-3B ONLY'!$G:$G,$X$4)+SUMIFS('1.A-P6 DATA CD-3B ONLY'!AC:AC,'1.A-P6 DATA CD-3B ONLY'!$V:$V,$B27,'1.A-P6 DATA CD-3B ONLY'!$Q:$Q,$X$1,'1.A-P6 DATA CD-3B ONLY'!$O:$O,$X$2,'1.A-P6 DATA CD-3B ONLY'!$U:$U,"&lt;&gt;AWD",'1.A-P6 DATA CD-3B ONLY'!$G:$G,$X$5)+SUMIFS('1.A-P6 DATA CD-3B ONLY'!AC:AC,'1.A-P6 DATA CD-3B ONLY'!$V:$V,$B27,'1.A-P6 DATA CD-3B ONLY'!$Q:$Q,$X$1,'1.A-P6 DATA CD-3B ONLY'!$O:$O,$X$2,'1.A-P6 DATA CD-3B ONLY'!$U:$U,"&lt;&gt;AWD",'1.A-P6 DATA CD-3B ONLY'!$G:$G,$X$6)</f>
        <v>0</v>
      </c>
      <c r="E27" s="7">
        <f>SUMIFS('1.A-P6 DATA CD-3B ONLY'!AD:AD,'1.A-P6 DATA CD-3B ONLY'!$V:$V,$B27,'1.A-P6 DATA CD-3B ONLY'!$Q:$Q,$X$1,'1.A-P6 DATA CD-3B ONLY'!$O:$O,$X$2,'1.A-P6 DATA CD-3B ONLY'!$G:$G,$X$3)+SUMIFS('1.A-P6 DATA CD-3B ONLY'!AD:AD,'1.A-P6 DATA CD-3B ONLY'!$V:$V,$B27,'1.A-P6 DATA CD-3B ONLY'!$Q:$Q,$X$1,'1.A-P6 DATA CD-3B ONLY'!$O:$O,$X$2,'1.A-P6 DATA CD-3B ONLY'!$U:$U,"&lt;&gt;AWD",'1.A-P6 DATA CD-3B ONLY'!$G:$G,$X$4)+SUMIFS('1.A-P6 DATA CD-3B ONLY'!AD:AD,'1.A-P6 DATA CD-3B ONLY'!$V:$V,$B27,'1.A-P6 DATA CD-3B ONLY'!$Q:$Q,$X$1,'1.A-P6 DATA CD-3B ONLY'!$O:$O,$X$2,'1.A-P6 DATA CD-3B ONLY'!$U:$U,"&lt;&gt;AWD",'1.A-P6 DATA CD-3B ONLY'!$G:$G,$X$5)+SUMIFS('1.A-P6 DATA CD-3B ONLY'!AD:AD,'1.A-P6 DATA CD-3B ONLY'!$V:$V,$B27,'1.A-P6 DATA CD-3B ONLY'!$Q:$Q,$X$1,'1.A-P6 DATA CD-3B ONLY'!$O:$O,$X$2,'1.A-P6 DATA CD-3B ONLY'!$U:$U,"&lt;&gt;AWD",'1.A-P6 DATA CD-3B ONLY'!$G:$G,$X$6)</f>
        <v>0</v>
      </c>
      <c r="F27" s="7">
        <f>SUMIFS('1.A-P6 DATA CD-3B ONLY'!AE:AE,'1.A-P6 DATA CD-3B ONLY'!$V:$V,$B27,'1.A-P6 DATA CD-3B ONLY'!$Q:$Q,$X$1,'1.A-P6 DATA CD-3B ONLY'!$O:$O,$X$2,'1.A-P6 DATA CD-3B ONLY'!$G:$G,$X$3)+SUMIFS('1.A-P6 DATA CD-3B ONLY'!AE:AE,'1.A-P6 DATA CD-3B ONLY'!$V:$V,$B27,'1.A-P6 DATA CD-3B ONLY'!$Q:$Q,$X$1,'1.A-P6 DATA CD-3B ONLY'!$O:$O,$X$2,'1.A-P6 DATA CD-3B ONLY'!$U:$U,"&lt;&gt;AWD",'1.A-P6 DATA CD-3B ONLY'!$G:$G,$X$4)+SUMIFS('1.A-P6 DATA CD-3B ONLY'!AE:AE,'1.A-P6 DATA CD-3B ONLY'!$V:$V,$B27,'1.A-P6 DATA CD-3B ONLY'!$Q:$Q,$X$1,'1.A-P6 DATA CD-3B ONLY'!$O:$O,$X$2,'1.A-P6 DATA CD-3B ONLY'!$U:$U,"&lt;&gt;AWD",'1.A-P6 DATA CD-3B ONLY'!$G:$G,$X$5)+SUMIFS('1.A-P6 DATA CD-3B ONLY'!AE:AE,'1.A-P6 DATA CD-3B ONLY'!$V:$V,$B27,'1.A-P6 DATA CD-3B ONLY'!$Q:$Q,$X$1,'1.A-P6 DATA CD-3B ONLY'!$O:$O,$X$2,'1.A-P6 DATA CD-3B ONLY'!$U:$U,"&lt;&gt;AWD",'1.A-P6 DATA CD-3B ONLY'!$G:$G,$X$6)</f>
        <v>0</v>
      </c>
      <c r="G27" s="7">
        <f>SUMIFS('1.A-P6 DATA CD-3B ONLY'!AF:AF,'1.A-P6 DATA CD-3B ONLY'!$V:$V,$B27,'1.A-P6 DATA CD-3B ONLY'!$Q:$Q,$X$1,'1.A-P6 DATA CD-3B ONLY'!$O:$O,$X$2,'1.A-P6 DATA CD-3B ONLY'!$G:$G,$X$3)+SUMIFS('1.A-P6 DATA CD-3B ONLY'!AF:AF,'1.A-P6 DATA CD-3B ONLY'!$V:$V,$B27,'1.A-P6 DATA CD-3B ONLY'!$Q:$Q,$X$1,'1.A-P6 DATA CD-3B ONLY'!$O:$O,$X$2,'1.A-P6 DATA CD-3B ONLY'!$U:$U,"&lt;&gt;AWD",'1.A-P6 DATA CD-3B ONLY'!$G:$G,$X$4)+SUMIFS('1.A-P6 DATA CD-3B ONLY'!AF:AF,'1.A-P6 DATA CD-3B ONLY'!$V:$V,$B27,'1.A-P6 DATA CD-3B ONLY'!$Q:$Q,$X$1,'1.A-P6 DATA CD-3B ONLY'!$O:$O,$X$2,'1.A-P6 DATA CD-3B ONLY'!$U:$U,"&lt;&gt;AWD",'1.A-P6 DATA CD-3B ONLY'!$G:$G,$X$5)+SUMIFS('1.A-P6 DATA CD-3B ONLY'!AF:AF,'1.A-P6 DATA CD-3B ONLY'!$V:$V,$B27,'1.A-P6 DATA CD-3B ONLY'!$Q:$Q,$X$1,'1.A-P6 DATA CD-3B ONLY'!$O:$O,$X$2,'1.A-P6 DATA CD-3B ONLY'!$U:$U,"&lt;&gt;AWD",'1.A-P6 DATA CD-3B ONLY'!$G:$G,$X$6)</f>
        <v>0</v>
      </c>
      <c r="H27" s="7">
        <f>SUMIFS('1.A-P6 DATA CD-3B ONLY'!AG:AG,'1.A-P6 DATA CD-3B ONLY'!$V:$V,$B27,'1.A-P6 DATA CD-3B ONLY'!$Q:$Q,$X$1,'1.A-P6 DATA CD-3B ONLY'!$O:$O,$X$2,'1.A-P6 DATA CD-3B ONLY'!$G:$G,$X$3)+SUMIFS('1.A-P6 DATA CD-3B ONLY'!AG:AG,'1.A-P6 DATA CD-3B ONLY'!$V:$V,$B27,'1.A-P6 DATA CD-3B ONLY'!$Q:$Q,$X$1,'1.A-P6 DATA CD-3B ONLY'!$O:$O,$X$2,'1.A-P6 DATA CD-3B ONLY'!$U:$U,"&lt;&gt;AWD",'1.A-P6 DATA CD-3B ONLY'!$G:$G,$X$4)+SUMIFS('1.A-P6 DATA CD-3B ONLY'!AG:AG,'1.A-P6 DATA CD-3B ONLY'!$V:$V,$B27,'1.A-P6 DATA CD-3B ONLY'!$Q:$Q,$X$1,'1.A-P6 DATA CD-3B ONLY'!$O:$O,$X$2,'1.A-P6 DATA CD-3B ONLY'!$U:$U,"&lt;&gt;AWD",'1.A-P6 DATA CD-3B ONLY'!$G:$G,$X$5)+SUMIFS('1.A-P6 DATA CD-3B ONLY'!AG:AG,'1.A-P6 DATA CD-3B ONLY'!$V:$V,$B27,'1.A-P6 DATA CD-3B ONLY'!$Q:$Q,$X$1,'1.A-P6 DATA CD-3B ONLY'!$O:$O,$X$2,'1.A-P6 DATA CD-3B ONLY'!$U:$U,"&lt;&gt;AWD",'1.A-P6 DATA CD-3B ONLY'!$G:$G,$X$6)</f>
        <v>0</v>
      </c>
      <c r="I27" s="7">
        <f>SUMIFS('1.A-P6 DATA CD-3B ONLY'!AH:AH,'1.A-P6 DATA CD-3B ONLY'!$V:$V,$B27,'1.A-P6 DATA CD-3B ONLY'!$Q:$Q,$X$1,'1.A-P6 DATA CD-3B ONLY'!$O:$O,$X$2,'1.A-P6 DATA CD-3B ONLY'!$G:$G,$X$3)+SUMIFS('1.A-P6 DATA CD-3B ONLY'!AH:AH,'1.A-P6 DATA CD-3B ONLY'!$V:$V,$B27,'1.A-P6 DATA CD-3B ONLY'!$Q:$Q,$X$1,'1.A-P6 DATA CD-3B ONLY'!$O:$O,$X$2,'1.A-P6 DATA CD-3B ONLY'!$U:$U,"&lt;&gt;AWD",'1.A-P6 DATA CD-3B ONLY'!$G:$G,$X$4)+SUMIFS('1.A-P6 DATA CD-3B ONLY'!AH:AH,'1.A-P6 DATA CD-3B ONLY'!$V:$V,$B27,'1.A-P6 DATA CD-3B ONLY'!$Q:$Q,$X$1,'1.A-P6 DATA CD-3B ONLY'!$O:$O,$X$2,'1.A-P6 DATA CD-3B ONLY'!$U:$U,"&lt;&gt;AWD",'1.A-P6 DATA CD-3B ONLY'!$G:$G,$X$5)+SUMIFS('1.A-P6 DATA CD-3B ONLY'!AH:AH,'1.A-P6 DATA CD-3B ONLY'!$V:$V,$B27,'1.A-P6 DATA CD-3B ONLY'!$Q:$Q,$X$1,'1.A-P6 DATA CD-3B ONLY'!$O:$O,$X$2,'1.A-P6 DATA CD-3B ONLY'!$U:$U,"&lt;&gt;AWD",'1.A-P6 DATA CD-3B ONLY'!$G:$G,$X$6)</f>
        <v>22183.34</v>
      </c>
      <c r="J27" s="7">
        <f>SUMIFS('1.A-P6 DATA CD-3B ONLY'!AI:AI,'1.A-P6 DATA CD-3B ONLY'!$V:$V,$B27,'1.A-P6 DATA CD-3B ONLY'!$Q:$Q,$X$1,'1.A-P6 DATA CD-3B ONLY'!$O:$O,$X$2,'1.A-P6 DATA CD-3B ONLY'!$G:$G,$X$3)+SUMIFS('1.A-P6 DATA CD-3B ONLY'!AI:AI,'1.A-P6 DATA CD-3B ONLY'!$V:$V,$B27,'1.A-P6 DATA CD-3B ONLY'!$Q:$Q,$X$1,'1.A-P6 DATA CD-3B ONLY'!$O:$O,$X$2,'1.A-P6 DATA CD-3B ONLY'!$U:$U,"&lt;&gt;AWD",'1.A-P6 DATA CD-3B ONLY'!$G:$G,$X$4)+SUMIFS('1.A-P6 DATA CD-3B ONLY'!AI:AI,'1.A-P6 DATA CD-3B ONLY'!$V:$V,$B27,'1.A-P6 DATA CD-3B ONLY'!$Q:$Q,$X$1,'1.A-P6 DATA CD-3B ONLY'!$O:$O,$X$2,'1.A-P6 DATA CD-3B ONLY'!$U:$U,"&lt;&gt;AWD",'1.A-P6 DATA CD-3B ONLY'!$G:$G,$X$5)+SUMIFS('1.A-P6 DATA CD-3B ONLY'!AI:AI,'1.A-P6 DATA CD-3B ONLY'!$V:$V,$B27,'1.A-P6 DATA CD-3B ONLY'!$Q:$Q,$X$1,'1.A-P6 DATA CD-3B ONLY'!$O:$O,$X$2,'1.A-P6 DATA CD-3B ONLY'!$U:$U,"&lt;&gt;AWD",'1.A-P6 DATA CD-3B ONLY'!$G:$G,$X$6)</f>
        <v>319225.59999999998</v>
      </c>
      <c r="K27" s="7">
        <f>SUMIFS('1.A-P6 DATA CD-3B ONLY'!AJ:AJ,'1.A-P6 DATA CD-3B ONLY'!$V:$V,$B27,'1.A-P6 DATA CD-3B ONLY'!$Q:$Q,$X$1,'1.A-P6 DATA CD-3B ONLY'!$O:$O,$X$2,'1.A-P6 DATA CD-3B ONLY'!$G:$G,$X$3)+SUMIFS('1.A-P6 DATA CD-3B ONLY'!AJ:AJ,'1.A-P6 DATA CD-3B ONLY'!$V:$V,$B27,'1.A-P6 DATA CD-3B ONLY'!$Q:$Q,$X$1,'1.A-P6 DATA CD-3B ONLY'!$O:$O,$X$2,'1.A-P6 DATA CD-3B ONLY'!$U:$U,"&lt;&gt;AWD",'1.A-P6 DATA CD-3B ONLY'!$G:$G,$X$4)+SUMIFS('1.A-P6 DATA CD-3B ONLY'!AJ:AJ,'1.A-P6 DATA CD-3B ONLY'!$V:$V,$B27,'1.A-P6 DATA CD-3B ONLY'!$Q:$Q,$X$1,'1.A-P6 DATA CD-3B ONLY'!$O:$O,$X$2,'1.A-P6 DATA CD-3B ONLY'!$U:$U,"&lt;&gt;AWD",'1.A-P6 DATA CD-3B ONLY'!$G:$G,$X$5)+SUMIFS('1.A-P6 DATA CD-3B ONLY'!AJ:AJ,'1.A-P6 DATA CD-3B ONLY'!$V:$V,$B27,'1.A-P6 DATA CD-3B ONLY'!$Q:$Q,$X$1,'1.A-P6 DATA CD-3B ONLY'!$O:$O,$X$2,'1.A-P6 DATA CD-3B ONLY'!$U:$U,"&lt;&gt;AWD",'1.A-P6 DATA CD-3B ONLY'!$G:$G,$X$6)</f>
        <v>326821.15999999992</v>
      </c>
      <c r="L27" s="7">
        <f>SUMIFS('1.A-P6 DATA CD-3B ONLY'!AK:AK,'1.A-P6 DATA CD-3B ONLY'!$V:$V,$B27,'1.A-P6 DATA CD-3B ONLY'!$Q:$Q,$X$1,'1.A-P6 DATA CD-3B ONLY'!$O:$O,$X$2,'1.A-P6 DATA CD-3B ONLY'!$G:$G,$X$3)+SUMIFS('1.A-P6 DATA CD-3B ONLY'!AK:AK,'1.A-P6 DATA CD-3B ONLY'!$V:$V,$B27,'1.A-P6 DATA CD-3B ONLY'!$Q:$Q,$X$1,'1.A-P6 DATA CD-3B ONLY'!$O:$O,$X$2,'1.A-P6 DATA CD-3B ONLY'!$U:$U,"&lt;&gt;AWD",'1.A-P6 DATA CD-3B ONLY'!$G:$G,$X$4)+SUMIFS('1.A-P6 DATA CD-3B ONLY'!AK:AK,'1.A-P6 DATA CD-3B ONLY'!$V:$V,$B27,'1.A-P6 DATA CD-3B ONLY'!$Q:$Q,$X$1,'1.A-P6 DATA CD-3B ONLY'!$O:$O,$X$2,'1.A-P6 DATA CD-3B ONLY'!$U:$U,"&lt;&gt;AWD",'1.A-P6 DATA CD-3B ONLY'!$G:$G,$X$5)+SUMIFS('1.A-P6 DATA CD-3B ONLY'!AK:AK,'1.A-P6 DATA CD-3B ONLY'!$V:$V,$B27,'1.A-P6 DATA CD-3B ONLY'!$Q:$Q,$X$1,'1.A-P6 DATA CD-3B ONLY'!$O:$O,$X$2,'1.A-P6 DATA CD-3B ONLY'!$U:$U,"&lt;&gt;AWD",'1.A-P6 DATA CD-3B ONLY'!$G:$G,$X$6)</f>
        <v>2041.46</v>
      </c>
      <c r="M27" s="7">
        <f>SUMIFS('1.A-P6 DATA CD-3B ONLY'!AL:AL,'1.A-P6 DATA CD-3B ONLY'!$V:$V,$B27,'1.A-P6 DATA CD-3B ONLY'!$Q:$Q,$X$1,'1.A-P6 DATA CD-3B ONLY'!$O:$O,$X$2,'1.A-P6 DATA CD-3B ONLY'!$G:$G,$X$3)+SUMIFS('1.A-P6 DATA CD-3B ONLY'!AL:AL,'1.A-P6 DATA CD-3B ONLY'!$V:$V,$B27,'1.A-P6 DATA CD-3B ONLY'!$Q:$Q,$X$1,'1.A-P6 DATA CD-3B ONLY'!$O:$O,$X$2,'1.A-P6 DATA CD-3B ONLY'!$U:$U,"&lt;&gt;AWD",'1.A-P6 DATA CD-3B ONLY'!$G:$G,$X$4)+SUMIFS('1.A-P6 DATA CD-3B ONLY'!AL:AL,'1.A-P6 DATA CD-3B ONLY'!$V:$V,$B27,'1.A-P6 DATA CD-3B ONLY'!$Q:$Q,$X$1,'1.A-P6 DATA CD-3B ONLY'!$O:$O,$X$2,'1.A-P6 DATA CD-3B ONLY'!$U:$U,"&lt;&gt;AWD",'1.A-P6 DATA CD-3B ONLY'!$G:$G,$X$5)+SUMIFS('1.A-P6 DATA CD-3B ONLY'!AL:AL,'1.A-P6 DATA CD-3B ONLY'!$V:$V,$B27,'1.A-P6 DATA CD-3B ONLY'!$Q:$Q,$X$1,'1.A-P6 DATA CD-3B ONLY'!$O:$O,$X$2,'1.A-P6 DATA CD-3B ONLY'!$U:$U,"&lt;&gt;AWD",'1.A-P6 DATA CD-3B ONLY'!$G:$G,$X$6)</f>
        <v>0</v>
      </c>
      <c r="N27" s="7">
        <f>SUMIFS('1.A-P6 DATA CD-3B ONLY'!AM:AM,'1.A-P6 DATA CD-3B ONLY'!$V:$V,$B27,'1.A-P6 DATA CD-3B ONLY'!$Q:$Q,$X$1,'1.A-P6 DATA CD-3B ONLY'!$O:$O,$X$2,'1.A-P6 DATA CD-3B ONLY'!$G:$G,$X$3)+SUMIFS('1.A-P6 DATA CD-3B ONLY'!AM:AM,'1.A-P6 DATA CD-3B ONLY'!$V:$V,$B27,'1.A-P6 DATA CD-3B ONLY'!$Q:$Q,$X$1,'1.A-P6 DATA CD-3B ONLY'!$O:$O,$X$2,'1.A-P6 DATA CD-3B ONLY'!$U:$U,"&lt;&gt;AWD",'1.A-P6 DATA CD-3B ONLY'!$G:$G,$X$4)+SUMIFS('1.A-P6 DATA CD-3B ONLY'!AM:AM,'1.A-P6 DATA CD-3B ONLY'!$V:$V,$B27,'1.A-P6 DATA CD-3B ONLY'!$Q:$Q,$X$1,'1.A-P6 DATA CD-3B ONLY'!$O:$O,$X$2,'1.A-P6 DATA CD-3B ONLY'!$U:$U,"&lt;&gt;AWD",'1.A-P6 DATA CD-3B ONLY'!$G:$G,$X$5)+SUMIFS('1.A-P6 DATA CD-3B ONLY'!AM:AM,'1.A-P6 DATA CD-3B ONLY'!$V:$V,$B27,'1.A-P6 DATA CD-3B ONLY'!$Q:$Q,$X$1,'1.A-P6 DATA CD-3B ONLY'!$O:$O,$X$2,'1.A-P6 DATA CD-3B ONLY'!$U:$U,"&lt;&gt;AWD",'1.A-P6 DATA CD-3B ONLY'!$G:$G,$X$6)</f>
        <v>0</v>
      </c>
      <c r="O27" s="7">
        <f>SUMIFS('1.A-P6 DATA CD-3B ONLY'!AN:AN,'1.A-P6 DATA CD-3B ONLY'!$V:$V,$B27,'1.A-P6 DATA CD-3B ONLY'!$Q:$Q,$X$1,'1.A-P6 DATA CD-3B ONLY'!$O:$O,$X$2,'1.A-P6 DATA CD-3B ONLY'!$G:$G,$X$3)+SUMIFS('1.A-P6 DATA CD-3B ONLY'!AN:AN,'1.A-P6 DATA CD-3B ONLY'!$V:$V,$B27,'1.A-P6 DATA CD-3B ONLY'!$Q:$Q,$X$1,'1.A-P6 DATA CD-3B ONLY'!$O:$O,$X$2,'1.A-P6 DATA CD-3B ONLY'!$U:$U,"&lt;&gt;AWD",'1.A-P6 DATA CD-3B ONLY'!$G:$G,$X$4)+SUMIFS('1.A-P6 DATA CD-3B ONLY'!AN:AN,'1.A-P6 DATA CD-3B ONLY'!$V:$V,$B27,'1.A-P6 DATA CD-3B ONLY'!$Q:$Q,$X$1,'1.A-P6 DATA CD-3B ONLY'!$O:$O,$X$2,'1.A-P6 DATA CD-3B ONLY'!$U:$U,"&lt;&gt;AWD",'1.A-P6 DATA CD-3B ONLY'!$G:$G,$X$5)+SUMIFS('1.A-P6 DATA CD-3B ONLY'!AN:AN,'1.A-P6 DATA CD-3B ONLY'!$V:$V,$B27,'1.A-P6 DATA CD-3B ONLY'!$Q:$Q,$X$1,'1.A-P6 DATA CD-3B ONLY'!$O:$O,$X$2,'1.A-P6 DATA CD-3B ONLY'!$U:$U,"&lt;&gt;AWD",'1.A-P6 DATA CD-3B ONLY'!$G:$G,$X$6)</f>
        <v>0</v>
      </c>
      <c r="P27" s="7">
        <f>SUMIFS('1.A-P6 DATA CD-3B ONLY'!AO:AO,'1.A-P6 DATA CD-3B ONLY'!$V:$V,$B27,'1.A-P6 DATA CD-3B ONLY'!$Q:$Q,$X$1,'1.A-P6 DATA CD-3B ONLY'!$O:$O,$X$2,'1.A-P6 DATA CD-3B ONLY'!$G:$G,$X$3)+SUMIFS('1.A-P6 DATA CD-3B ONLY'!AO:AO,'1.A-P6 DATA CD-3B ONLY'!$V:$V,$B27,'1.A-P6 DATA CD-3B ONLY'!$Q:$Q,$X$1,'1.A-P6 DATA CD-3B ONLY'!$O:$O,$X$2,'1.A-P6 DATA CD-3B ONLY'!$U:$U,"&lt;&gt;AWD",'1.A-P6 DATA CD-3B ONLY'!$G:$G,$X$4)+SUMIFS('1.A-P6 DATA CD-3B ONLY'!AO:AO,'1.A-P6 DATA CD-3B ONLY'!$V:$V,$B27,'1.A-P6 DATA CD-3B ONLY'!$Q:$Q,$X$1,'1.A-P6 DATA CD-3B ONLY'!$O:$O,$X$2,'1.A-P6 DATA CD-3B ONLY'!$U:$U,"&lt;&gt;AWD",'1.A-P6 DATA CD-3B ONLY'!$G:$G,$X$5)+SUMIFS('1.A-P6 DATA CD-3B ONLY'!AO:AO,'1.A-P6 DATA CD-3B ONLY'!$V:$V,$B27,'1.A-P6 DATA CD-3B ONLY'!$Q:$Q,$X$1,'1.A-P6 DATA CD-3B ONLY'!$O:$O,$X$2,'1.A-P6 DATA CD-3B ONLY'!$U:$U,"&lt;&gt;AWD",'1.A-P6 DATA CD-3B ONLY'!$G:$G,$X$6)</f>
        <v>0</v>
      </c>
      <c r="Q27" s="7">
        <f>SUMIFS('1.A-P6 DATA CD-3B ONLY'!AP:AP,'1.A-P6 DATA CD-3B ONLY'!$V:$V,$B27,'1.A-P6 DATA CD-3B ONLY'!$Q:$Q,$X$1,'1.A-P6 DATA CD-3B ONLY'!$O:$O,$X$2,'1.A-P6 DATA CD-3B ONLY'!$G:$G,$X$3)+SUMIFS('1.A-P6 DATA CD-3B ONLY'!AP:AP,'1.A-P6 DATA CD-3B ONLY'!$V:$V,$B27,'1.A-P6 DATA CD-3B ONLY'!$Q:$Q,$X$1,'1.A-P6 DATA CD-3B ONLY'!$O:$O,$X$2,'1.A-P6 DATA CD-3B ONLY'!$U:$U,"&lt;&gt;AWD",'1.A-P6 DATA CD-3B ONLY'!$G:$G,$X$4)+SUMIFS('1.A-P6 DATA CD-3B ONLY'!AP:AP,'1.A-P6 DATA CD-3B ONLY'!$V:$V,$B27,'1.A-P6 DATA CD-3B ONLY'!$Q:$Q,$X$1,'1.A-P6 DATA CD-3B ONLY'!$O:$O,$X$2,'1.A-P6 DATA CD-3B ONLY'!$U:$U,"&lt;&gt;AWD",'1.A-P6 DATA CD-3B ONLY'!$G:$G,$X$5)+SUMIFS('1.A-P6 DATA CD-3B ONLY'!AP:AP,'1.A-P6 DATA CD-3B ONLY'!$V:$V,$B27,'1.A-P6 DATA CD-3B ONLY'!$Q:$Q,$X$1,'1.A-P6 DATA CD-3B ONLY'!$O:$O,$X$2,'1.A-P6 DATA CD-3B ONLY'!$U:$U,"&lt;&gt;AWD",'1.A-P6 DATA CD-3B ONLY'!$G:$G,$X$6)</f>
        <v>0</v>
      </c>
      <c r="R27" s="7">
        <f>SUMIFS('1.A-P6 DATA CD-3B ONLY'!AQ:AQ,'1.A-P6 DATA CD-3B ONLY'!$V:$V,$B27,'1.A-P6 DATA CD-3B ONLY'!$Q:$Q,$X$1,'1.A-P6 DATA CD-3B ONLY'!$O:$O,$X$2,'1.A-P6 DATA CD-3B ONLY'!$G:$G,$X$3)+SUMIFS('1.A-P6 DATA CD-3B ONLY'!AQ:AQ,'1.A-P6 DATA CD-3B ONLY'!$V:$V,$B27,'1.A-P6 DATA CD-3B ONLY'!$Q:$Q,$X$1,'1.A-P6 DATA CD-3B ONLY'!$O:$O,$X$2,'1.A-P6 DATA CD-3B ONLY'!$U:$U,"&lt;&gt;AWD",'1.A-P6 DATA CD-3B ONLY'!$G:$G,$X$4)+SUMIFS('1.A-P6 DATA CD-3B ONLY'!AQ:AQ,'1.A-P6 DATA CD-3B ONLY'!$V:$V,$B27,'1.A-P6 DATA CD-3B ONLY'!$Q:$Q,$X$1,'1.A-P6 DATA CD-3B ONLY'!$O:$O,$X$2,'1.A-P6 DATA CD-3B ONLY'!$U:$U,"&lt;&gt;AWD",'1.A-P6 DATA CD-3B ONLY'!$G:$G,$X$5)+SUMIFS('1.A-P6 DATA CD-3B ONLY'!AQ:AQ,'1.A-P6 DATA CD-3B ONLY'!$V:$V,$B27,'1.A-P6 DATA CD-3B ONLY'!$Q:$Q,$X$1,'1.A-P6 DATA CD-3B ONLY'!$O:$O,$X$2,'1.A-P6 DATA CD-3B ONLY'!$U:$U,"&lt;&gt;AWD",'1.A-P6 DATA CD-3B ONLY'!$G:$G,$X$6)</f>
        <v>0</v>
      </c>
      <c r="S27" s="7">
        <f>SUMIFS('1.A-P6 DATA CD-3B ONLY'!AR:AR,'1.A-P6 DATA CD-3B ONLY'!$V:$V,$B27,'1.A-P6 DATA CD-3B ONLY'!$Q:$Q,$X$1,'1.A-P6 DATA CD-3B ONLY'!$O:$O,$X$2,'1.A-P6 DATA CD-3B ONLY'!$G:$G,$X$3)+SUMIFS('1.A-P6 DATA CD-3B ONLY'!AR:AR,'1.A-P6 DATA CD-3B ONLY'!$V:$V,$B27,'1.A-P6 DATA CD-3B ONLY'!$Q:$Q,$X$1,'1.A-P6 DATA CD-3B ONLY'!$O:$O,$X$2,'1.A-P6 DATA CD-3B ONLY'!$U:$U,"&lt;&gt;AWD",'1.A-P6 DATA CD-3B ONLY'!$G:$G,$X$4)+SUMIFS('1.A-P6 DATA CD-3B ONLY'!AR:AR,'1.A-P6 DATA CD-3B ONLY'!$V:$V,$B27,'1.A-P6 DATA CD-3B ONLY'!$Q:$Q,$X$1,'1.A-P6 DATA CD-3B ONLY'!$O:$O,$X$2,'1.A-P6 DATA CD-3B ONLY'!$U:$U,"&lt;&gt;AWD",'1.A-P6 DATA CD-3B ONLY'!$G:$G,$X$5)+SUMIFS('1.A-P6 DATA CD-3B ONLY'!AR:AR,'1.A-P6 DATA CD-3B ONLY'!$V:$V,$B27,'1.A-P6 DATA CD-3B ONLY'!$Q:$Q,$X$1,'1.A-P6 DATA CD-3B ONLY'!$O:$O,$X$2,'1.A-P6 DATA CD-3B ONLY'!$U:$U,"&lt;&gt;AWD",'1.A-P6 DATA CD-3B ONLY'!$G:$G,$X$6)</f>
        <v>0</v>
      </c>
      <c r="T27" s="7">
        <f>SUMIFS('1.A-P6 DATA CD-3B ONLY'!AS:AS,'1.A-P6 DATA CD-3B ONLY'!$V:$V,$B27,'1.A-P6 DATA CD-3B ONLY'!$Q:$Q,$X$1,'1.A-P6 DATA CD-3B ONLY'!$O:$O,$X$2,'1.A-P6 DATA CD-3B ONLY'!$G:$G,$X$3)+SUMIFS('1.A-P6 DATA CD-3B ONLY'!AS:AS,'1.A-P6 DATA CD-3B ONLY'!$V:$V,$B27,'1.A-P6 DATA CD-3B ONLY'!$Q:$Q,$X$1,'1.A-P6 DATA CD-3B ONLY'!$O:$O,$X$2,'1.A-P6 DATA CD-3B ONLY'!$U:$U,"&lt;&gt;AWD",'1.A-P6 DATA CD-3B ONLY'!$G:$G,$X$4)+SUMIFS('1.A-P6 DATA CD-3B ONLY'!AS:AS,'1.A-P6 DATA CD-3B ONLY'!$V:$V,$B27,'1.A-P6 DATA CD-3B ONLY'!$Q:$Q,$X$1,'1.A-P6 DATA CD-3B ONLY'!$O:$O,$X$2,'1.A-P6 DATA CD-3B ONLY'!$U:$U,"&lt;&gt;AWD",'1.A-P6 DATA CD-3B ONLY'!$G:$G,$X$5)+SUMIFS('1.A-P6 DATA CD-3B ONLY'!AS:AS,'1.A-P6 DATA CD-3B ONLY'!$V:$V,$B27,'1.A-P6 DATA CD-3B ONLY'!$Q:$Q,$X$1,'1.A-P6 DATA CD-3B ONLY'!$O:$O,$X$2,'1.A-P6 DATA CD-3B ONLY'!$U:$U,"&lt;&gt;AWD",'1.A-P6 DATA CD-3B ONLY'!$G:$G,$X$6)</f>
        <v>0</v>
      </c>
    </row>
    <row r="28" spans="2:20" x14ac:dyDescent="0.25">
      <c r="B28" s="39" t="s">
        <v>226</v>
      </c>
      <c r="C28" s="7">
        <f t="shared" si="2"/>
        <v>36406.86</v>
      </c>
      <c r="D28" s="7">
        <f>SUMIFS('1.A-P6 DATA CD-3B ONLY'!AC:AC,'1.A-P6 DATA CD-3B ONLY'!$V:$V,$B28,'1.A-P6 DATA CD-3B ONLY'!$Q:$Q,$X$1,'1.A-P6 DATA CD-3B ONLY'!$O:$O,$X$2,'1.A-P6 DATA CD-3B ONLY'!$G:$G,$X$3)+SUMIFS('1.A-P6 DATA CD-3B ONLY'!AC:AC,'1.A-P6 DATA CD-3B ONLY'!$V:$V,$B28,'1.A-P6 DATA CD-3B ONLY'!$Q:$Q,$X$1,'1.A-P6 DATA CD-3B ONLY'!$O:$O,$X$2,'1.A-P6 DATA CD-3B ONLY'!$U:$U,"&lt;&gt;AWD",'1.A-P6 DATA CD-3B ONLY'!$G:$G,$X$4)+SUMIFS('1.A-P6 DATA CD-3B ONLY'!AC:AC,'1.A-P6 DATA CD-3B ONLY'!$V:$V,$B28,'1.A-P6 DATA CD-3B ONLY'!$Q:$Q,$X$1,'1.A-P6 DATA CD-3B ONLY'!$O:$O,$X$2,'1.A-P6 DATA CD-3B ONLY'!$U:$U,"&lt;&gt;AWD",'1.A-P6 DATA CD-3B ONLY'!$G:$G,$X$5)+SUMIFS('1.A-P6 DATA CD-3B ONLY'!AC:AC,'1.A-P6 DATA CD-3B ONLY'!$V:$V,$B28,'1.A-P6 DATA CD-3B ONLY'!$Q:$Q,$X$1,'1.A-P6 DATA CD-3B ONLY'!$O:$O,$X$2,'1.A-P6 DATA CD-3B ONLY'!$U:$U,"&lt;&gt;AWD",'1.A-P6 DATA CD-3B ONLY'!$G:$G,$X$6)</f>
        <v>0</v>
      </c>
      <c r="E28" s="7">
        <f>SUMIFS('1.A-P6 DATA CD-3B ONLY'!AD:AD,'1.A-P6 DATA CD-3B ONLY'!$V:$V,$B28,'1.A-P6 DATA CD-3B ONLY'!$Q:$Q,$X$1,'1.A-P6 DATA CD-3B ONLY'!$O:$O,$X$2,'1.A-P6 DATA CD-3B ONLY'!$G:$G,$X$3)+SUMIFS('1.A-P6 DATA CD-3B ONLY'!AD:AD,'1.A-P6 DATA CD-3B ONLY'!$V:$V,$B28,'1.A-P6 DATA CD-3B ONLY'!$Q:$Q,$X$1,'1.A-P6 DATA CD-3B ONLY'!$O:$O,$X$2,'1.A-P6 DATA CD-3B ONLY'!$U:$U,"&lt;&gt;AWD",'1.A-P6 DATA CD-3B ONLY'!$G:$G,$X$4)+SUMIFS('1.A-P6 DATA CD-3B ONLY'!AD:AD,'1.A-P6 DATA CD-3B ONLY'!$V:$V,$B28,'1.A-P6 DATA CD-3B ONLY'!$Q:$Q,$X$1,'1.A-P6 DATA CD-3B ONLY'!$O:$O,$X$2,'1.A-P6 DATA CD-3B ONLY'!$U:$U,"&lt;&gt;AWD",'1.A-P6 DATA CD-3B ONLY'!$G:$G,$X$5)+SUMIFS('1.A-P6 DATA CD-3B ONLY'!AD:AD,'1.A-P6 DATA CD-3B ONLY'!$V:$V,$B28,'1.A-P6 DATA CD-3B ONLY'!$Q:$Q,$X$1,'1.A-P6 DATA CD-3B ONLY'!$O:$O,$X$2,'1.A-P6 DATA CD-3B ONLY'!$U:$U,"&lt;&gt;AWD",'1.A-P6 DATA CD-3B ONLY'!$G:$G,$X$6)</f>
        <v>0</v>
      </c>
      <c r="F28" s="7">
        <f>SUMIFS('1.A-P6 DATA CD-3B ONLY'!AE:AE,'1.A-P6 DATA CD-3B ONLY'!$V:$V,$B28,'1.A-P6 DATA CD-3B ONLY'!$Q:$Q,$X$1,'1.A-P6 DATA CD-3B ONLY'!$O:$O,$X$2,'1.A-P6 DATA CD-3B ONLY'!$G:$G,$X$3)+SUMIFS('1.A-P6 DATA CD-3B ONLY'!AE:AE,'1.A-P6 DATA CD-3B ONLY'!$V:$V,$B28,'1.A-P6 DATA CD-3B ONLY'!$Q:$Q,$X$1,'1.A-P6 DATA CD-3B ONLY'!$O:$O,$X$2,'1.A-P6 DATA CD-3B ONLY'!$U:$U,"&lt;&gt;AWD",'1.A-P6 DATA CD-3B ONLY'!$G:$G,$X$4)+SUMIFS('1.A-P6 DATA CD-3B ONLY'!AE:AE,'1.A-P6 DATA CD-3B ONLY'!$V:$V,$B28,'1.A-P6 DATA CD-3B ONLY'!$Q:$Q,$X$1,'1.A-P6 DATA CD-3B ONLY'!$O:$O,$X$2,'1.A-P6 DATA CD-3B ONLY'!$U:$U,"&lt;&gt;AWD",'1.A-P6 DATA CD-3B ONLY'!$G:$G,$X$5)+SUMIFS('1.A-P6 DATA CD-3B ONLY'!AE:AE,'1.A-P6 DATA CD-3B ONLY'!$V:$V,$B28,'1.A-P6 DATA CD-3B ONLY'!$Q:$Q,$X$1,'1.A-P6 DATA CD-3B ONLY'!$O:$O,$X$2,'1.A-P6 DATA CD-3B ONLY'!$U:$U,"&lt;&gt;AWD",'1.A-P6 DATA CD-3B ONLY'!$G:$G,$X$6)</f>
        <v>0</v>
      </c>
      <c r="G28" s="7">
        <f>SUMIFS('1.A-P6 DATA CD-3B ONLY'!AF:AF,'1.A-P6 DATA CD-3B ONLY'!$V:$V,$B28,'1.A-P6 DATA CD-3B ONLY'!$Q:$Q,$X$1,'1.A-P6 DATA CD-3B ONLY'!$O:$O,$X$2,'1.A-P6 DATA CD-3B ONLY'!$G:$G,$X$3)+SUMIFS('1.A-P6 DATA CD-3B ONLY'!AF:AF,'1.A-P6 DATA CD-3B ONLY'!$V:$V,$B28,'1.A-P6 DATA CD-3B ONLY'!$Q:$Q,$X$1,'1.A-P6 DATA CD-3B ONLY'!$O:$O,$X$2,'1.A-P6 DATA CD-3B ONLY'!$U:$U,"&lt;&gt;AWD",'1.A-P6 DATA CD-3B ONLY'!$G:$G,$X$4)+SUMIFS('1.A-P6 DATA CD-3B ONLY'!AF:AF,'1.A-P6 DATA CD-3B ONLY'!$V:$V,$B28,'1.A-P6 DATA CD-3B ONLY'!$Q:$Q,$X$1,'1.A-P6 DATA CD-3B ONLY'!$O:$O,$X$2,'1.A-P6 DATA CD-3B ONLY'!$U:$U,"&lt;&gt;AWD",'1.A-P6 DATA CD-3B ONLY'!$G:$G,$X$5)+SUMIFS('1.A-P6 DATA CD-3B ONLY'!AF:AF,'1.A-P6 DATA CD-3B ONLY'!$V:$V,$B28,'1.A-P6 DATA CD-3B ONLY'!$Q:$Q,$X$1,'1.A-P6 DATA CD-3B ONLY'!$O:$O,$X$2,'1.A-P6 DATA CD-3B ONLY'!$U:$U,"&lt;&gt;AWD",'1.A-P6 DATA CD-3B ONLY'!$G:$G,$X$6)</f>
        <v>0</v>
      </c>
      <c r="H28" s="7">
        <f>SUMIFS('1.A-P6 DATA CD-3B ONLY'!AG:AG,'1.A-P6 DATA CD-3B ONLY'!$V:$V,$B28,'1.A-P6 DATA CD-3B ONLY'!$Q:$Q,$X$1,'1.A-P6 DATA CD-3B ONLY'!$O:$O,$X$2,'1.A-P6 DATA CD-3B ONLY'!$G:$G,$X$3)+SUMIFS('1.A-P6 DATA CD-3B ONLY'!AG:AG,'1.A-P6 DATA CD-3B ONLY'!$V:$V,$B28,'1.A-P6 DATA CD-3B ONLY'!$Q:$Q,$X$1,'1.A-P6 DATA CD-3B ONLY'!$O:$O,$X$2,'1.A-P6 DATA CD-3B ONLY'!$U:$U,"&lt;&gt;AWD",'1.A-P6 DATA CD-3B ONLY'!$G:$G,$X$4)+SUMIFS('1.A-P6 DATA CD-3B ONLY'!AG:AG,'1.A-P6 DATA CD-3B ONLY'!$V:$V,$B28,'1.A-P6 DATA CD-3B ONLY'!$Q:$Q,$X$1,'1.A-P6 DATA CD-3B ONLY'!$O:$O,$X$2,'1.A-P6 DATA CD-3B ONLY'!$U:$U,"&lt;&gt;AWD",'1.A-P6 DATA CD-3B ONLY'!$G:$G,$X$5)+SUMIFS('1.A-P6 DATA CD-3B ONLY'!AG:AG,'1.A-P6 DATA CD-3B ONLY'!$V:$V,$B28,'1.A-P6 DATA CD-3B ONLY'!$Q:$Q,$X$1,'1.A-P6 DATA CD-3B ONLY'!$O:$O,$X$2,'1.A-P6 DATA CD-3B ONLY'!$U:$U,"&lt;&gt;AWD",'1.A-P6 DATA CD-3B ONLY'!$G:$G,$X$6)</f>
        <v>0</v>
      </c>
      <c r="I28" s="7">
        <f>SUMIFS('1.A-P6 DATA CD-3B ONLY'!AH:AH,'1.A-P6 DATA CD-3B ONLY'!$V:$V,$B28,'1.A-P6 DATA CD-3B ONLY'!$Q:$Q,$X$1,'1.A-P6 DATA CD-3B ONLY'!$O:$O,$X$2,'1.A-P6 DATA CD-3B ONLY'!$G:$G,$X$3)+SUMIFS('1.A-P6 DATA CD-3B ONLY'!AH:AH,'1.A-P6 DATA CD-3B ONLY'!$V:$V,$B28,'1.A-P6 DATA CD-3B ONLY'!$Q:$Q,$X$1,'1.A-P6 DATA CD-3B ONLY'!$O:$O,$X$2,'1.A-P6 DATA CD-3B ONLY'!$U:$U,"&lt;&gt;AWD",'1.A-P6 DATA CD-3B ONLY'!$G:$G,$X$4)+SUMIFS('1.A-P6 DATA CD-3B ONLY'!AH:AH,'1.A-P6 DATA CD-3B ONLY'!$V:$V,$B28,'1.A-P6 DATA CD-3B ONLY'!$Q:$Q,$X$1,'1.A-P6 DATA CD-3B ONLY'!$O:$O,$X$2,'1.A-P6 DATA CD-3B ONLY'!$U:$U,"&lt;&gt;AWD",'1.A-P6 DATA CD-3B ONLY'!$G:$G,$X$5)+SUMIFS('1.A-P6 DATA CD-3B ONLY'!AH:AH,'1.A-P6 DATA CD-3B ONLY'!$V:$V,$B28,'1.A-P6 DATA CD-3B ONLY'!$Q:$Q,$X$1,'1.A-P6 DATA CD-3B ONLY'!$O:$O,$X$2,'1.A-P6 DATA CD-3B ONLY'!$U:$U,"&lt;&gt;AWD",'1.A-P6 DATA CD-3B ONLY'!$G:$G,$X$6)</f>
        <v>8337.4500000000007</v>
      </c>
      <c r="J28" s="7">
        <f>SUMIFS('1.A-P6 DATA CD-3B ONLY'!AI:AI,'1.A-P6 DATA CD-3B ONLY'!$V:$V,$B28,'1.A-P6 DATA CD-3B ONLY'!$Q:$Q,$X$1,'1.A-P6 DATA CD-3B ONLY'!$O:$O,$X$2,'1.A-P6 DATA CD-3B ONLY'!$G:$G,$X$3)+SUMIFS('1.A-P6 DATA CD-3B ONLY'!AI:AI,'1.A-P6 DATA CD-3B ONLY'!$V:$V,$B28,'1.A-P6 DATA CD-3B ONLY'!$Q:$Q,$X$1,'1.A-P6 DATA CD-3B ONLY'!$O:$O,$X$2,'1.A-P6 DATA CD-3B ONLY'!$U:$U,"&lt;&gt;AWD",'1.A-P6 DATA CD-3B ONLY'!$G:$G,$X$4)+SUMIFS('1.A-P6 DATA CD-3B ONLY'!AI:AI,'1.A-P6 DATA CD-3B ONLY'!$V:$V,$B28,'1.A-P6 DATA CD-3B ONLY'!$Q:$Q,$X$1,'1.A-P6 DATA CD-3B ONLY'!$O:$O,$X$2,'1.A-P6 DATA CD-3B ONLY'!$U:$U,"&lt;&gt;AWD",'1.A-P6 DATA CD-3B ONLY'!$G:$G,$X$5)+SUMIFS('1.A-P6 DATA CD-3B ONLY'!AI:AI,'1.A-P6 DATA CD-3B ONLY'!$V:$V,$B28,'1.A-P6 DATA CD-3B ONLY'!$Q:$Q,$X$1,'1.A-P6 DATA CD-3B ONLY'!$O:$O,$X$2,'1.A-P6 DATA CD-3B ONLY'!$U:$U,"&lt;&gt;AWD",'1.A-P6 DATA CD-3B ONLY'!$G:$G,$X$6)</f>
        <v>28069.41</v>
      </c>
      <c r="K28" s="7">
        <f>SUMIFS('1.A-P6 DATA CD-3B ONLY'!AJ:AJ,'1.A-P6 DATA CD-3B ONLY'!$V:$V,$B28,'1.A-P6 DATA CD-3B ONLY'!$Q:$Q,$X$1,'1.A-P6 DATA CD-3B ONLY'!$O:$O,$X$2,'1.A-P6 DATA CD-3B ONLY'!$G:$G,$X$3)+SUMIFS('1.A-P6 DATA CD-3B ONLY'!AJ:AJ,'1.A-P6 DATA CD-3B ONLY'!$V:$V,$B28,'1.A-P6 DATA CD-3B ONLY'!$Q:$Q,$X$1,'1.A-P6 DATA CD-3B ONLY'!$O:$O,$X$2,'1.A-P6 DATA CD-3B ONLY'!$U:$U,"&lt;&gt;AWD",'1.A-P6 DATA CD-3B ONLY'!$G:$G,$X$4)+SUMIFS('1.A-P6 DATA CD-3B ONLY'!AJ:AJ,'1.A-P6 DATA CD-3B ONLY'!$V:$V,$B28,'1.A-P6 DATA CD-3B ONLY'!$Q:$Q,$X$1,'1.A-P6 DATA CD-3B ONLY'!$O:$O,$X$2,'1.A-P6 DATA CD-3B ONLY'!$U:$U,"&lt;&gt;AWD",'1.A-P6 DATA CD-3B ONLY'!$G:$G,$X$5)+SUMIFS('1.A-P6 DATA CD-3B ONLY'!AJ:AJ,'1.A-P6 DATA CD-3B ONLY'!$V:$V,$B28,'1.A-P6 DATA CD-3B ONLY'!$Q:$Q,$X$1,'1.A-P6 DATA CD-3B ONLY'!$O:$O,$X$2,'1.A-P6 DATA CD-3B ONLY'!$U:$U,"&lt;&gt;AWD",'1.A-P6 DATA CD-3B ONLY'!$G:$G,$X$6)</f>
        <v>0</v>
      </c>
      <c r="L28" s="7">
        <f>SUMIFS('1.A-P6 DATA CD-3B ONLY'!AK:AK,'1.A-P6 DATA CD-3B ONLY'!$V:$V,$B28,'1.A-P6 DATA CD-3B ONLY'!$Q:$Q,$X$1,'1.A-P6 DATA CD-3B ONLY'!$O:$O,$X$2,'1.A-P6 DATA CD-3B ONLY'!$G:$G,$X$3)+SUMIFS('1.A-P6 DATA CD-3B ONLY'!AK:AK,'1.A-P6 DATA CD-3B ONLY'!$V:$V,$B28,'1.A-P6 DATA CD-3B ONLY'!$Q:$Q,$X$1,'1.A-P6 DATA CD-3B ONLY'!$O:$O,$X$2,'1.A-P6 DATA CD-3B ONLY'!$U:$U,"&lt;&gt;AWD",'1.A-P6 DATA CD-3B ONLY'!$G:$G,$X$4)+SUMIFS('1.A-P6 DATA CD-3B ONLY'!AK:AK,'1.A-P6 DATA CD-3B ONLY'!$V:$V,$B28,'1.A-P6 DATA CD-3B ONLY'!$Q:$Q,$X$1,'1.A-P6 DATA CD-3B ONLY'!$O:$O,$X$2,'1.A-P6 DATA CD-3B ONLY'!$U:$U,"&lt;&gt;AWD",'1.A-P6 DATA CD-3B ONLY'!$G:$G,$X$5)+SUMIFS('1.A-P6 DATA CD-3B ONLY'!AK:AK,'1.A-P6 DATA CD-3B ONLY'!$V:$V,$B28,'1.A-P6 DATA CD-3B ONLY'!$Q:$Q,$X$1,'1.A-P6 DATA CD-3B ONLY'!$O:$O,$X$2,'1.A-P6 DATA CD-3B ONLY'!$U:$U,"&lt;&gt;AWD",'1.A-P6 DATA CD-3B ONLY'!$G:$G,$X$6)</f>
        <v>0</v>
      </c>
      <c r="M28" s="7">
        <f>SUMIFS('1.A-P6 DATA CD-3B ONLY'!AL:AL,'1.A-P6 DATA CD-3B ONLY'!$V:$V,$B28,'1.A-P6 DATA CD-3B ONLY'!$Q:$Q,$X$1,'1.A-P6 DATA CD-3B ONLY'!$O:$O,$X$2,'1.A-P6 DATA CD-3B ONLY'!$G:$G,$X$3)+SUMIFS('1.A-P6 DATA CD-3B ONLY'!AL:AL,'1.A-P6 DATA CD-3B ONLY'!$V:$V,$B28,'1.A-P6 DATA CD-3B ONLY'!$Q:$Q,$X$1,'1.A-P6 DATA CD-3B ONLY'!$O:$O,$X$2,'1.A-P6 DATA CD-3B ONLY'!$U:$U,"&lt;&gt;AWD",'1.A-P6 DATA CD-3B ONLY'!$G:$G,$X$4)+SUMIFS('1.A-P6 DATA CD-3B ONLY'!AL:AL,'1.A-P6 DATA CD-3B ONLY'!$V:$V,$B28,'1.A-P6 DATA CD-3B ONLY'!$Q:$Q,$X$1,'1.A-P6 DATA CD-3B ONLY'!$O:$O,$X$2,'1.A-P6 DATA CD-3B ONLY'!$U:$U,"&lt;&gt;AWD",'1.A-P6 DATA CD-3B ONLY'!$G:$G,$X$5)+SUMIFS('1.A-P6 DATA CD-3B ONLY'!AL:AL,'1.A-P6 DATA CD-3B ONLY'!$V:$V,$B28,'1.A-P6 DATA CD-3B ONLY'!$Q:$Q,$X$1,'1.A-P6 DATA CD-3B ONLY'!$O:$O,$X$2,'1.A-P6 DATA CD-3B ONLY'!$U:$U,"&lt;&gt;AWD",'1.A-P6 DATA CD-3B ONLY'!$G:$G,$X$6)</f>
        <v>0</v>
      </c>
      <c r="N28" s="7">
        <f>SUMIFS('1.A-P6 DATA CD-3B ONLY'!AM:AM,'1.A-P6 DATA CD-3B ONLY'!$V:$V,$B28,'1.A-P6 DATA CD-3B ONLY'!$Q:$Q,$X$1,'1.A-P6 DATA CD-3B ONLY'!$O:$O,$X$2,'1.A-P6 DATA CD-3B ONLY'!$G:$G,$X$3)+SUMIFS('1.A-P6 DATA CD-3B ONLY'!AM:AM,'1.A-P6 DATA CD-3B ONLY'!$V:$V,$B28,'1.A-P6 DATA CD-3B ONLY'!$Q:$Q,$X$1,'1.A-P6 DATA CD-3B ONLY'!$O:$O,$X$2,'1.A-P6 DATA CD-3B ONLY'!$U:$U,"&lt;&gt;AWD",'1.A-P6 DATA CD-3B ONLY'!$G:$G,$X$4)+SUMIFS('1.A-P6 DATA CD-3B ONLY'!AM:AM,'1.A-P6 DATA CD-3B ONLY'!$V:$V,$B28,'1.A-P6 DATA CD-3B ONLY'!$Q:$Q,$X$1,'1.A-P6 DATA CD-3B ONLY'!$O:$O,$X$2,'1.A-P6 DATA CD-3B ONLY'!$U:$U,"&lt;&gt;AWD",'1.A-P6 DATA CD-3B ONLY'!$G:$G,$X$5)+SUMIFS('1.A-P6 DATA CD-3B ONLY'!AM:AM,'1.A-P6 DATA CD-3B ONLY'!$V:$V,$B28,'1.A-P6 DATA CD-3B ONLY'!$Q:$Q,$X$1,'1.A-P6 DATA CD-3B ONLY'!$O:$O,$X$2,'1.A-P6 DATA CD-3B ONLY'!$U:$U,"&lt;&gt;AWD",'1.A-P6 DATA CD-3B ONLY'!$G:$G,$X$6)</f>
        <v>0</v>
      </c>
      <c r="O28" s="7">
        <f>SUMIFS('1.A-P6 DATA CD-3B ONLY'!AN:AN,'1.A-P6 DATA CD-3B ONLY'!$V:$V,$B28,'1.A-P6 DATA CD-3B ONLY'!$Q:$Q,$X$1,'1.A-P6 DATA CD-3B ONLY'!$O:$O,$X$2,'1.A-P6 DATA CD-3B ONLY'!$G:$G,$X$3)+SUMIFS('1.A-P6 DATA CD-3B ONLY'!AN:AN,'1.A-P6 DATA CD-3B ONLY'!$V:$V,$B28,'1.A-P6 DATA CD-3B ONLY'!$Q:$Q,$X$1,'1.A-P6 DATA CD-3B ONLY'!$O:$O,$X$2,'1.A-P6 DATA CD-3B ONLY'!$U:$U,"&lt;&gt;AWD",'1.A-P6 DATA CD-3B ONLY'!$G:$G,$X$4)+SUMIFS('1.A-P6 DATA CD-3B ONLY'!AN:AN,'1.A-P6 DATA CD-3B ONLY'!$V:$V,$B28,'1.A-P6 DATA CD-3B ONLY'!$Q:$Q,$X$1,'1.A-P6 DATA CD-3B ONLY'!$O:$O,$X$2,'1.A-P6 DATA CD-3B ONLY'!$U:$U,"&lt;&gt;AWD",'1.A-P6 DATA CD-3B ONLY'!$G:$G,$X$5)+SUMIFS('1.A-P6 DATA CD-3B ONLY'!AN:AN,'1.A-P6 DATA CD-3B ONLY'!$V:$V,$B28,'1.A-P6 DATA CD-3B ONLY'!$Q:$Q,$X$1,'1.A-P6 DATA CD-3B ONLY'!$O:$O,$X$2,'1.A-P6 DATA CD-3B ONLY'!$U:$U,"&lt;&gt;AWD",'1.A-P6 DATA CD-3B ONLY'!$G:$G,$X$6)</f>
        <v>0</v>
      </c>
      <c r="P28" s="7">
        <f>SUMIFS('1.A-P6 DATA CD-3B ONLY'!AO:AO,'1.A-P6 DATA CD-3B ONLY'!$V:$V,$B28,'1.A-P6 DATA CD-3B ONLY'!$Q:$Q,$X$1,'1.A-P6 DATA CD-3B ONLY'!$O:$O,$X$2,'1.A-P6 DATA CD-3B ONLY'!$G:$G,$X$3)+SUMIFS('1.A-P6 DATA CD-3B ONLY'!AO:AO,'1.A-P6 DATA CD-3B ONLY'!$V:$V,$B28,'1.A-P6 DATA CD-3B ONLY'!$Q:$Q,$X$1,'1.A-P6 DATA CD-3B ONLY'!$O:$O,$X$2,'1.A-P6 DATA CD-3B ONLY'!$U:$U,"&lt;&gt;AWD",'1.A-P6 DATA CD-3B ONLY'!$G:$G,$X$4)+SUMIFS('1.A-P6 DATA CD-3B ONLY'!AO:AO,'1.A-P6 DATA CD-3B ONLY'!$V:$V,$B28,'1.A-P6 DATA CD-3B ONLY'!$Q:$Q,$X$1,'1.A-P6 DATA CD-3B ONLY'!$O:$O,$X$2,'1.A-P6 DATA CD-3B ONLY'!$U:$U,"&lt;&gt;AWD",'1.A-P6 DATA CD-3B ONLY'!$G:$G,$X$5)+SUMIFS('1.A-P6 DATA CD-3B ONLY'!AO:AO,'1.A-P6 DATA CD-3B ONLY'!$V:$V,$B28,'1.A-P6 DATA CD-3B ONLY'!$Q:$Q,$X$1,'1.A-P6 DATA CD-3B ONLY'!$O:$O,$X$2,'1.A-P6 DATA CD-3B ONLY'!$U:$U,"&lt;&gt;AWD",'1.A-P6 DATA CD-3B ONLY'!$G:$G,$X$6)</f>
        <v>0</v>
      </c>
      <c r="Q28" s="7">
        <f>SUMIFS('1.A-P6 DATA CD-3B ONLY'!AP:AP,'1.A-P6 DATA CD-3B ONLY'!$V:$V,$B28,'1.A-P6 DATA CD-3B ONLY'!$Q:$Q,$X$1,'1.A-P6 DATA CD-3B ONLY'!$O:$O,$X$2,'1.A-P6 DATA CD-3B ONLY'!$G:$G,$X$3)+SUMIFS('1.A-P6 DATA CD-3B ONLY'!AP:AP,'1.A-P6 DATA CD-3B ONLY'!$V:$V,$B28,'1.A-P6 DATA CD-3B ONLY'!$Q:$Q,$X$1,'1.A-P6 DATA CD-3B ONLY'!$O:$O,$X$2,'1.A-P6 DATA CD-3B ONLY'!$U:$U,"&lt;&gt;AWD",'1.A-P6 DATA CD-3B ONLY'!$G:$G,$X$4)+SUMIFS('1.A-P6 DATA CD-3B ONLY'!AP:AP,'1.A-P6 DATA CD-3B ONLY'!$V:$V,$B28,'1.A-P6 DATA CD-3B ONLY'!$Q:$Q,$X$1,'1.A-P6 DATA CD-3B ONLY'!$O:$O,$X$2,'1.A-P6 DATA CD-3B ONLY'!$U:$U,"&lt;&gt;AWD",'1.A-P6 DATA CD-3B ONLY'!$G:$G,$X$5)+SUMIFS('1.A-P6 DATA CD-3B ONLY'!AP:AP,'1.A-P6 DATA CD-3B ONLY'!$V:$V,$B28,'1.A-P6 DATA CD-3B ONLY'!$Q:$Q,$X$1,'1.A-P6 DATA CD-3B ONLY'!$O:$O,$X$2,'1.A-P6 DATA CD-3B ONLY'!$U:$U,"&lt;&gt;AWD",'1.A-P6 DATA CD-3B ONLY'!$G:$G,$X$6)</f>
        <v>0</v>
      </c>
      <c r="R28" s="7">
        <f>SUMIFS('1.A-P6 DATA CD-3B ONLY'!AQ:AQ,'1.A-P6 DATA CD-3B ONLY'!$V:$V,$B28,'1.A-P6 DATA CD-3B ONLY'!$Q:$Q,$X$1,'1.A-P6 DATA CD-3B ONLY'!$O:$O,$X$2,'1.A-P6 DATA CD-3B ONLY'!$G:$G,$X$3)+SUMIFS('1.A-P6 DATA CD-3B ONLY'!AQ:AQ,'1.A-P6 DATA CD-3B ONLY'!$V:$V,$B28,'1.A-P6 DATA CD-3B ONLY'!$Q:$Q,$X$1,'1.A-P6 DATA CD-3B ONLY'!$O:$O,$X$2,'1.A-P6 DATA CD-3B ONLY'!$U:$U,"&lt;&gt;AWD",'1.A-P6 DATA CD-3B ONLY'!$G:$G,$X$4)+SUMIFS('1.A-P6 DATA CD-3B ONLY'!AQ:AQ,'1.A-P6 DATA CD-3B ONLY'!$V:$V,$B28,'1.A-P6 DATA CD-3B ONLY'!$Q:$Q,$X$1,'1.A-P6 DATA CD-3B ONLY'!$O:$O,$X$2,'1.A-P6 DATA CD-3B ONLY'!$U:$U,"&lt;&gt;AWD",'1.A-P6 DATA CD-3B ONLY'!$G:$G,$X$5)+SUMIFS('1.A-P6 DATA CD-3B ONLY'!AQ:AQ,'1.A-P6 DATA CD-3B ONLY'!$V:$V,$B28,'1.A-P6 DATA CD-3B ONLY'!$Q:$Q,$X$1,'1.A-P6 DATA CD-3B ONLY'!$O:$O,$X$2,'1.A-P6 DATA CD-3B ONLY'!$U:$U,"&lt;&gt;AWD",'1.A-P6 DATA CD-3B ONLY'!$G:$G,$X$6)</f>
        <v>0</v>
      </c>
      <c r="S28" s="7">
        <f>SUMIFS('1.A-P6 DATA CD-3B ONLY'!AR:AR,'1.A-P6 DATA CD-3B ONLY'!$V:$V,$B28,'1.A-P6 DATA CD-3B ONLY'!$Q:$Q,$X$1,'1.A-P6 DATA CD-3B ONLY'!$O:$O,$X$2,'1.A-P6 DATA CD-3B ONLY'!$G:$G,$X$3)+SUMIFS('1.A-P6 DATA CD-3B ONLY'!AR:AR,'1.A-P6 DATA CD-3B ONLY'!$V:$V,$B28,'1.A-P6 DATA CD-3B ONLY'!$Q:$Q,$X$1,'1.A-P6 DATA CD-3B ONLY'!$O:$O,$X$2,'1.A-P6 DATA CD-3B ONLY'!$U:$U,"&lt;&gt;AWD",'1.A-P6 DATA CD-3B ONLY'!$G:$G,$X$4)+SUMIFS('1.A-P6 DATA CD-3B ONLY'!AR:AR,'1.A-P6 DATA CD-3B ONLY'!$V:$V,$B28,'1.A-P6 DATA CD-3B ONLY'!$Q:$Q,$X$1,'1.A-P6 DATA CD-3B ONLY'!$O:$O,$X$2,'1.A-P6 DATA CD-3B ONLY'!$U:$U,"&lt;&gt;AWD",'1.A-P6 DATA CD-3B ONLY'!$G:$G,$X$5)+SUMIFS('1.A-P6 DATA CD-3B ONLY'!AR:AR,'1.A-P6 DATA CD-3B ONLY'!$V:$V,$B28,'1.A-P6 DATA CD-3B ONLY'!$Q:$Q,$X$1,'1.A-P6 DATA CD-3B ONLY'!$O:$O,$X$2,'1.A-P6 DATA CD-3B ONLY'!$U:$U,"&lt;&gt;AWD",'1.A-P6 DATA CD-3B ONLY'!$G:$G,$X$6)</f>
        <v>0</v>
      </c>
      <c r="T28" s="7">
        <f>SUMIFS('1.A-P6 DATA CD-3B ONLY'!AS:AS,'1.A-P6 DATA CD-3B ONLY'!$V:$V,$B28,'1.A-P6 DATA CD-3B ONLY'!$Q:$Q,$X$1,'1.A-P6 DATA CD-3B ONLY'!$O:$O,$X$2,'1.A-P6 DATA CD-3B ONLY'!$G:$G,$X$3)+SUMIFS('1.A-P6 DATA CD-3B ONLY'!AS:AS,'1.A-P6 DATA CD-3B ONLY'!$V:$V,$B28,'1.A-P6 DATA CD-3B ONLY'!$Q:$Q,$X$1,'1.A-P6 DATA CD-3B ONLY'!$O:$O,$X$2,'1.A-P6 DATA CD-3B ONLY'!$U:$U,"&lt;&gt;AWD",'1.A-P6 DATA CD-3B ONLY'!$G:$G,$X$4)+SUMIFS('1.A-P6 DATA CD-3B ONLY'!AS:AS,'1.A-P6 DATA CD-3B ONLY'!$V:$V,$B28,'1.A-P6 DATA CD-3B ONLY'!$Q:$Q,$X$1,'1.A-P6 DATA CD-3B ONLY'!$O:$O,$X$2,'1.A-P6 DATA CD-3B ONLY'!$U:$U,"&lt;&gt;AWD",'1.A-P6 DATA CD-3B ONLY'!$G:$G,$X$5)+SUMIFS('1.A-P6 DATA CD-3B ONLY'!AS:AS,'1.A-P6 DATA CD-3B ONLY'!$V:$V,$B28,'1.A-P6 DATA CD-3B ONLY'!$Q:$Q,$X$1,'1.A-P6 DATA CD-3B ONLY'!$O:$O,$X$2,'1.A-P6 DATA CD-3B ONLY'!$U:$U,"&lt;&gt;AWD",'1.A-P6 DATA CD-3B ONLY'!$G:$G,$X$6)</f>
        <v>0</v>
      </c>
    </row>
    <row r="29" spans="2:20" x14ac:dyDescent="0.25">
      <c r="B29" s="39" t="s">
        <v>227</v>
      </c>
      <c r="C29" s="7">
        <f t="shared" si="2"/>
        <v>0</v>
      </c>
      <c r="D29" s="7">
        <f>SUMIFS('1.A-P6 DATA CD-3B ONLY'!AC:AC,'1.A-P6 DATA CD-3B ONLY'!$V:$V,$B29,'1.A-P6 DATA CD-3B ONLY'!$Q:$Q,$X$1,'1.A-P6 DATA CD-3B ONLY'!$O:$O,$X$2,'1.A-P6 DATA CD-3B ONLY'!$G:$G,$X$3)+SUMIFS('1.A-P6 DATA CD-3B ONLY'!AC:AC,'1.A-P6 DATA CD-3B ONLY'!$V:$V,$B29,'1.A-P6 DATA CD-3B ONLY'!$Q:$Q,$X$1,'1.A-P6 DATA CD-3B ONLY'!$O:$O,$X$2,'1.A-P6 DATA CD-3B ONLY'!$U:$U,"&lt;&gt;AWD",'1.A-P6 DATA CD-3B ONLY'!$G:$G,$X$4)+SUMIFS('1.A-P6 DATA CD-3B ONLY'!AC:AC,'1.A-P6 DATA CD-3B ONLY'!$V:$V,$B29,'1.A-P6 DATA CD-3B ONLY'!$Q:$Q,$X$1,'1.A-P6 DATA CD-3B ONLY'!$O:$O,$X$2,'1.A-P6 DATA CD-3B ONLY'!$U:$U,"&lt;&gt;AWD",'1.A-P6 DATA CD-3B ONLY'!$G:$G,$X$5)+SUMIFS('1.A-P6 DATA CD-3B ONLY'!AC:AC,'1.A-P6 DATA CD-3B ONLY'!$V:$V,$B29,'1.A-P6 DATA CD-3B ONLY'!$Q:$Q,$X$1,'1.A-P6 DATA CD-3B ONLY'!$O:$O,$X$2,'1.A-P6 DATA CD-3B ONLY'!$U:$U,"&lt;&gt;AWD",'1.A-P6 DATA CD-3B ONLY'!$G:$G,$X$6)</f>
        <v>0</v>
      </c>
      <c r="E29" s="7">
        <f>SUMIFS('1.A-P6 DATA CD-3B ONLY'!AD:AD,'1.A-P6 DATA CD-3B ONLY'!$V:$V,$B29,'1.A-P6 DATA CD-3B ONLY'!$Q:$Q,$X$1,'1.A-P6 DATA CD-3B ONLY'!$O:$O,$X$2,'1.A-P6 DATA CD-3B ONLY'!$G:$G,$X$3)+SUMIFS('1.A-P6 DATA CD-3B ONLY'!AD:AD,'1.A-P6 DATA CD-3B ONLY'!$V:$V,$B29,'1.A-P6 DATA CD-3B ONLY'!$Q:$Q,$X$1,'1.A-P6 DATA CD-3B ONLY'!$O:$O,$X$2,'1.A-P6 DATA CD-3B ONLY'!$U:$U,"&lt;&gt;AWD",'1.A-P6 DATA CD-3B ONLY'!$G:$G,$X$4)+SUMIFS('1.A-P6 DATA CD-3B ONLY'!AD:AD,'1.A-P6 DATA CD-3B ONLY'!$V:$V,$B29,'1.A-P6 DATA CD-3B ONLY'!$Q:$Q,$X$1,'1.A-P6 DATA CD-3B ONLY'!$O:$O,$X$2,'1.A-P6 DATA CD-3B ONLY'!$U:$U,"&lt;&gt;AWD",'1.A-P6 DATA CD-3B ONLY'!$G:$G,$X$5)+SUMIFS('1.A-P6 DATA CD-3B ONLY'!AD:AD,'1.A-P6 DATA CD-3B ONLY'!$V:$V,$B29,'1.A-P6 DATA CD-3B ONLY'!$Q:$Q,$X$1,'1.A-P6 DATA CD-3B ONLY'!$O:$O,$X$2,'1.A-P6 DATA CD-3B ONLY'!$U:$U,"&lt;&gt;AWD",'1.A-P6 DATA CD-3B ONLY'!$G:$G,$X$6)</f>
        <v>0</v>
      </c>
      <c r="F29" s="7">
        <f>SUMIFS('1.A-P6 DATA CD-3B ONLY'!AE:AE,'1.A-P6 DATA CD-3B ONLY'!$V:$V,$B29,'1.A-P6 DATA CD-3B ONLY'!$Q:$Q,$X$1,'1.A-P6 DATA CD-3B ONLY'!$O:$O,$X$2,'1.A-P6 DATA CD-3B ONLY'!$G:$G,$X$3)+SUMIFS('1.A-P6 DATA CD-3B ONLY'!AE:AE,'1.A-P6 DATA CD-3B ONLY'!$V:$V,$B29,'1.A-P6 DATA CD-3B ONLY'!$Q:$Q,$X$1,'1.A-P6 DATA CD-3B ONLY'!$O:$O,$X$2,'1.A-P6 DATA CD-3B ONLY'!$U:$U,"&lt;&gt;AWD",'1.A-P6 DATA CD-3B ONLY'!$G:$G,$X$4)+SUMIFS('1.A-P6 DATA CD-3B ONLY'!AE:AE,'1.A-P6 DATA CD-3B ONLY'!$V:$V,$B29,'1.A-P6 DATA CD-3B ONLY'!$Q:$Q,$X$1,'1.A-P6 DATA CD-3B ONLY'!$O:$O,$X$2,'1.A-P6 DATA CD-3B ONLY'!$U:$U,"&lt;&gt;AWD",'1.A-P6 DATA CD-3B ONLY'!$G:$G,$X$5)+SUMIFS('1.A-P6 DATA CD-3B ONLY'!AE:AE,'1.A-P6 DATA CD-3B ONLY'!$V:$V,$B29,'1.A-P6 DATA CD-3B ONLY'!$Q:$Q,$X$1,'1.A-P6 DATA CD-3B ONLY'!$O:$O,$X$2,'1.A-P6 DATA CD-3B ONLY'!$U:$U,"&lt;&gt;AWD",'1.A-P6 DATA CD-3B ONLY'!$G:$G,$X$6)</f>
        <v>0</v>
      </c>
      <c r="G29" s="7">
        <f>SUMIFS('1.A-P6 DATA CD-3B ONLY'!AF:AF,'1.A-P6 DATA CD-3B ONLY'!$V:$V,$B29,'1.A-P6 DATA CD-3B ONLY'!$Q:$Q,$X$1,'1.A-P6 DATA CD-3B ONLY'!$O:$O,$X$2,'1.A-P6 DATA CD-3B ONLY'!$G:$G,$X$3)+SUMIFS('1.A-P6 DATA CD-3B ONLY'!AF:AF,'1.A-P6 DATA CD-3B ONLY'!$V:$V,$B29,'1.A-P6 DATA CD-3B ONLY'!$Q:$Q,$X$1,'1.A-P6 DATA CD-3B ONLY'!$O:$O,$X$2,'1.A-P6 DATA CD-3B ONLY'!$U:$U,"&lt;&gt;AWD",'1.A-P6 DATA CD-3B ONLY'!$G:$G,$X$4)+SUMIFS('1.A-P6 DATA CD-3B ONLY'!AF:AF,'1.A-P6 DATA CD-3B ONLY'!$V:$V,$B29,'1.A-P6 DATA CD-3B ONLY'!$Q:$Q,$X$1,'1.A-P6 DATA CD-3B ONLY'!$O:$O,$X$2,'1.A-P6 DATA CD-3B ONLY'!$U:$U,"&lt;&gt;AWD",'1.A-P6 DATA CD-3B ONLY'!$G:$G,$X$5)+SUMIFS('1.A-P6 DATA CD-3B ONLY'!AF:AF,'1.A-P6 DATA CD-3B ONLY'!$V:$V,$B29,'1.A-P6 DATA CD-3B ONLY'!$Q:$Q,$X$1,'1.A-P6 DATA CD-3B ONLY'!$O:$O,$X$2,'1.A-P6 DATA CD-3B ONLY'!$U:$U,"&lt;&gt;AWD",'1.A-P6 DATA CD-3B ONLY'!$G:$G,$X$6)</f>
        <v>0</v>
      </c>
      <c r="H29" s="7">
        <f>SUMIFS('1.A-P6 DATA CD-3B ONLY'!AG:AG,'1.A-P6 DATA CD-3B ONLY'!$V:$V,$B29,'1.A-P6 DATA CD-3B ONLY'!$Q:$Q,$X$1,'1.A-P6 DATA CD-3B ONLY'!$O:$O,$X$2,'1.A-P6 DATA CD-3B ONLY'!$G:$G,$X$3)+SUMIFS('1.A-P6 DATA CD-3B ONLY'!AG:AG,'1.A-P6 DATA CD-3B ONLY'!$V:$V,$B29,'1.A-P6 DATA CD-3B ONLY'!$Q:$Q,$X$1,'1.A-P6 DATA CD-3B ONLY'!$O:$O,$X$2,'1.A-P6 DATA CD-3B ONLY'!$U:$U,"&lt;&gt;AWD",'1.A-P6 DATA CD-3B ONLY'!$G:$G,$X$4)+SUMIFS('1.A-P6 DATA CD-3B ONLY'!AG:AG,'1.A-P6 DATA CD-3B ONLY'!$V:$V,$B29,'1.A-P6 DATA CD-3B ONLY'!$Q:$Q,$X$1,'1.A-P6 DATA CD-3B ONLY'!$O:$O,$X$2,'1.A-P6 DATA CD-3B ONLY'!$U:$U,"&lt;&gt;AWD",'1.A-P6 DATA CD-3B ONLY'!$G:$G,$X$5)+SUMIFS('1.A-P6 DATA CD-3B ONLY'!AG:AG,'1.A-P6 DATA CD-3B ONLY'!$V:$V,$B29,'1.A-P6 DATA CD-3B ONLY'!$Q:$Q,$X$1,'1.A-P6 DATA CD-3B ONLY'!$O:$O,$X$2,'1.A-P6 DATA CD-3B ONLY'!$U:$U,"&lt;&gt;AWD",'1.A-P6 DATA CD-3B ONLY'!$G:$G,$X$6)</f>
        <v>0</v>
      </c>
      <c r="I29" s="7">
        <f>SUMIFS('1.A-P6 DATA CD-3B ONLY'!AH:AH,'1.A-P6 DATA CD-3B ONLY'!$V:$V,$B29,'1.A-P6 DATA CD-3B ONLY'!$Q:$Q,$X$1,'1.A-P6 DATA CD-3B ONLY'!$O:$O,$X$2,'1.A-P6 DATA CD-3B ONLY'!$G:$G,$X$3)+SUMIFS('1.A-P6 DATA CD-3B ONLY'!AH:AH,'1.A-P6 DATA CD-3B ONLY'!$V:$V,$B29,'1.A-P6 DATA CD-3B ONLY'!$Q:$Q,$X$1,'1.A-P6 DATA CD-3B ONLY'!$O:$O,$X$2,'1.A-P6 DATA CD-3B ONLY'!$U:$U,"&lt;&gt;AWD",'1.A-P6 DATA CD-3B ONLY'!$G:$G,$X$4)+SUMIFS('1.A-P6 DATA CD-3B ONLY'!AH:AH,'1.A-P6 DATA CD-3B ONLY'!$V:$V,$B29,'1.A-P6 DATA CD-3B ONLY'!$Q:$Q,$X$1,'1.A-P6 DATA CD-3B ONLY'!$O:$O,$X$2,'1.A-P6 DATA CD-3B ONLY'!$U:$U,"&lt;&gt;AWD",'1.A-P6 DATA CD-3B ONLY'!$G:$G,$X$5)+SUMIFS('1.A-P6 DATA CD-3B ONLY'!AH:AH,'1.A-P6 DATA CD-3B ONLY'!$V:$V,$B29,'1.A-P6 DATA CD-3B ONLY'!$Q:$Q,$X$1,'1.A-P6 DATA CD-3B ONLY'!$O:$O,$X$2,'1.A-P6 DATA CD-3B ONLY'!$U:$U,"&lt;&gt;AWD",'1.A-P6 DATA CD-3B ONLY'!$G:$G,$X$6)</f>
        <v>0</v>
      </c>
      <c r="J29" s="7">
        <f>SUMIFS('1.A-P6 DATA CD-3B ONLY'!AI:AI,'1.A-P6 DATA CD-3B ONLY'!$V:$V,$B29,'1.A-P6 DATA CD-3B ONLY'!$Q:$Q,$X$1,'1.A-P6 DATA CD-3B ONLY'!$O:$O,$X$2,'1.A-P6 DATA CD-3B ONLY'!$G:$G,$X$3)+SUMIFS('1.A-P6 DATA CD-3B ONLY'!AI:AI,'1.A-P6 DATA CD-3B ONLY'!$V:$V,$B29,'1.A-P6 DATA CD-3B ONLY'!$Q:$Q,$X$1,'1.A-P6 DATA CD-3B ONLY'!$O:$O,$X$2,'1.A-P6 DATA CD-3B ONLY'!$U:$U,"&lt;&gt;AWD",'1.A-P6 DATA CD-3B ONLY'!$G:$G,$X$4)+SUMIFS('1.A-P6 DATA CD-3B ONLY'!AI:AI,'1.A-P6 DATA CD-3B ONLY'!$V:$V,$B29,'1.A-P6 DATA CD-3B ONLY'!$Q:$Q,$X$1,'1.A-P6 DATA CD-3B ONLY'!$O:$O,$X$2,'1.A-P6 DATA CD-3B ONLY'!$U:$U,"&lt;&gt;AWD",'1.A-P6 DATA CD-3B ONLY'!$G:$G,$X$5)+SUMIFS('1.A-P6 DATA CD-3B ONLY'!AI:AI,'1.A-P6 DATA CD-3B ONLY'!$V:$V,$B29,'1.A-P6 DATA CD-3B ONLY'!$Q:$Q,$X$1,'1.A-P6 DATA CD-3B ONLY'!$O:$O,$X$2,'1.A-P6 DATA CD-3B ONLY'!$U:$U,"&lt;&gt;AWD",'1.A-P6 DATA CD-3B ONLY'!$G:$G,$X$6)</f>
        <v>0</v>
      </c>
      <c r="K29" s="7">
        <f>SUMIFS('1.A-P6 DATA CD-3B ONLY'!AJ:AJ,'1.A-P6 DATA CD-3B ONLY'!$V:$V,$B29,'1.A-P6 DATA CD-3B ONLY'!$Q:$Q,$X$1,'1.A-P6 DATA CD-3B ONLY'!$O:$O,$X$2,'1.A-P6 DATA CD-3B ONLY'!$G:$G,$X$3)+SUMIFS('1.A-P6 DATA CD-3B ONLY'!AJ:AJ,'1.A-P6 DATA CD-3B ONLY'!$V:$V,$B29,'1.A-P6 DATA CD-3B ONLY'!$Q:$Q,$X$1,'1.A-P6 DATA CD-3B ONLY'!$O:$O,$X$2,'1.A-P6 DATA CD-3B ONLY'!$U:$U,"&lt;&gt;AWD",'1.A-P6 DATA CD-3B ONLY'!$G:$G,$X$4)+SUMIFS('1.A-P6 DATA CD-3B ONLY'!AJ:AJ,'1.A-P6 DATA CD-3B ONLY'!$V:$V,$B29,'1.A-P6 DATA CD-3B ONLY'!$Q:$Q,$X$1,'1.A-P6 DATA CD-3B ONLY'!$O:$O,$X$2,'1.A-P6 DATA CD-3B ONLY'!$U:$U,"&lt;&gt;AWD",'1.A-P6 DATA CD-3B ONLY'!$G:$G,$X$5)+SUMIFS('1.A-P6 DATA CD-3B ONLY'!AJ:AJ,'1.A-P6 DATA CD-3B ONLY'!$V:$V,$B29,'1.A-P6 DATA CD-3B ONLY'!$Q:$Q,$X$1,'1.A-P6 DATA CD-3B ONLY'!$O:$O,$X$2,'1.A-P6 DATA CD-3B ONLY'!$U:$U,"&lt;&gt;AWD",'1.A-P6 DATA CD-3B ONLY'!$G:$G,$X$6)</f>
        <v>0</v>
      </c>
      <c r="L29" s="7">
        <f>SUMIFS('1.A-P6 DATA CD-3B ONLY'!AK:AK,'1.A-P6 DATA CD-3B ONLY'!$V:$V,$B29,'1.A-P6 DATA CD-3B ONLY'!$Q:$Q,$X$1,'1.A-P6 DATA CD-3B ONLY'!$O:$O,$X$2,'1.A-P6 DATA CD-3B ONLY'!$G:$G,$X$3)+SUMIFS('1.A-P6 DATA CD-3B ONLY'!AK:AK,'1.A-P6 DATA CD-3B ONLY'!$V:$V,$B29,'1.A-P6 DATA CD-3B ONLY'!$Q:$Q,$X$1,'1.A-P6 DATA CD-3B ONLY'!$O:$O,$X$2,'1.A-P6 DATA CD-3B ONLY'!$U:$U,"&lt;&gt;AWD",'1.A-P6 DATA CD-3B ONLY'!$G:$G,$X$4)+SUMIFS('1.A-P6 DATA CD-3B ONLY'!AK:AK,'1.A-P6 DATA CD-3B ONLY'!$V:$V,$B29,'1.A-P6 DATA CD-3B ONLY'!$Q:$Q,$X$1,'1.A-P6 DATA CD-3B ONLY'!$O:$O,$X$2,'1.A-P6 DATA CD-3B ONLY'!$U:$U,"&lt;&gt;AWD",'1.A-P6 DATA CD-3B ONLY'!$G:$G,$X$5)+SUMIFS('1.A-P6 DATA CD-3B ONLY'!AK:AK,'1.A-P6 DATA CD-3B ONLY'!$V:$V,$B29,'1.A-P6 DATA CD-3B ONLY'!$Q:$Q,$X$1,'1.A-P6 DATA CD-3B ONLY'!$O:$O,$X$2,'1.A-P6 DATA CD-3B ONLY'!$U:$U,"&lt;&gt;AWD",'1.A-P6 DATA CD-3B ONLY'!$G:$G,$X$6)</f>
        <v>0</v>
      </c>
      <c r="M29" s="7">
        <f>SUMIFS('1.A-P6 DATA CD-3B ONLY'!AL:AL,'1.A-P6 DATA CD-3B ONLY'!$V:$V,$B29,'1.A-P6 DATA CD-3B ONLY'!$Q:$Q,$X$1,'1.A-P6 DATA CD-3B ONLY'!$O:$O,$X$2,'1.A-P6 DATA CD-3B ONLY'!$G:$G,$X$3)+SUMIFS('1.A-P6 DATA CD-3B ONLY'!AL:AL,'1.A-P6 DATA CD-3B ONLY'!$V:$V,$B29,'1.A-P6 DATA CD-3B ONLY'!$Q:$Q,$X$1,'1.A-P6 DATA CD-3B ONLY'!$O:$O,$X$2,'1.A-P6 DATA CD-3B ONLY'!$U:$U,"&lt;&gt;AWD",'1.A-P6 DATA CD-3B ONLY'!$G:$G,$X$4)+SUMIFS('1.A-P6 DATA CD-3B ONLY'!AL:AL,'1.A-P6 DATA CD-3B ONLY'!$V:$V,$B29,'1.A-P6 DATA CD-3B ONLY'!$Q:$Q,$X$1,'1.A-P6 DATA CD-3B ONLY'!$O:$O,$X$2,'1.A-P6 DATA CD-3B ONLY'!$U:$U,"&lt;&gt;AWD",'1.A-P6 DATA CD-3B ONLY'!$G:$G,$X$5)+SUMIFS('1.A-P6 DATA CD-3B ONLY'!AL:AL,'1.A-P6 DATA CD-3B ONLY'!$V:$V,$B29,'1.A-P6 DATA CD-3B ONLY'!$Q:$Q,$X$1,'1.A-P6 DATA CD-3B ONLY'!$O:$O,$X$2,'1.A-P6 DATA CD-3B ONLY'!$U:$U,"&lt;&gt;AWD",'1.A-P6 DATA CD-3B ONLY'!$G:$G,$X$6)</f>
        <v>0</v>
      </c>
      <c r="N29" s="7">
        <f>SUMIFS('1.A-P6 DATA CD-3B ONLY'!AM:AM,'1.A-P6 DATA CD-3B ONLY'!$V:$V,$B29,'1.A-P6 DATA CD-3B ONLY'!$Q:$Q,$X$1,'1.A-P6 DATA CD-3B ONLY'!$O:$O,$X$2,'1.A-P6 DATA CD-3B ONLY'!$G:$G,$X$3)+SUMIFS('1.A-P6 DATA CD-3B ONLY'!AM:AM,'1.A-P6 DATA CD-3B ONLY'!$V:$V,$B29,'1.A-P6 DATA CD-3B ONLY'!$Q:$Q,$X$1,'1.A-P6 DATA CD-3B ONLY'!$O:$O,$X$2,'1.A-P6 DATA CD-3B ONLY'!$U:$U,"&lt;&gt;AWD",'1.A-P6 DATA CD-3B ONLY'!$G:$G,$X$4)+SUMIFS('1.A-P6 DATA CD-3B ONLY'!AM:AM,'1.A-P6 DATA CD-3B ONLY'!$V:$V,$B29,'1.A-P6 DATA CD-3B ONLY'!$Q:$Q,$X$1,'1.A-P6 DATA CD-3B ONLY'!$O:$O,$X$2,'1.A-P6 DATA CD-3B ONLY'!$U:$U,"&lt;&gt;AWD",'1.A-P6 DATA CD-3B ONLY'!$G:$G,$X$5)+SUMIFS('1.A-P6 DATA CD-3B ONLY'!AM:AM,'1.A-P6 DATA CD-3B ONLY'!$V:$V,$B29,'1.A-P6 DATA CD-3B ONLY'!$Q:$Q,$X$1,'1.A-P6 DATA CD-3B ONLY'!$O:$O,$X$2,'1.A-P6 DATA CD-3B ONLY'!$U:$U,"&lt;&gt;AWD",'1.A-P6 DATA CD-3B ONLY'!$G:$G,$X$6)</f>
        <v>0</v>
      </c>
      <c r="O29" s="7">
        <f>SUMIFS('1.A-P6 DATA CD-3B ONLY'!AN:AN,'1.A-P6 DATA CD-3B ONLY'!$V:$V,$B29,'1.A-P6 DATA CD-3B ONLY'!$Q:$Q,$X$1,'1.A-P6 DATA CD-3B ONLY'!$O:$O,$X$2,'1.A-P6 DATA CD-3B ONLY'!$G:$G,$X$3)+SUMIFS('1.A-P6 DATA CD-3B ONLY'!AN:AN,'1.A-P6 DATA CD-3B ONLY'!$V:$V,$B29,'1.A-P6 DATA CD-3B ONLY'!$Q:$Q,$X$1,'1.A-P6 DATA CD-3B ONLY'!$O:$O,$X$2,'1.A-P6 DATA CD-3B ONLY'!$U:$U,"&lt;&gt;AWD",'1.A-P6 DATA CD-3B ONLY'!$G:$G,$X$4)+SUMIFS('1.A-P6 DATA CD-3B ONLY'!AN:AN,'1.A-P6 DATA CD-3B ONLY'!$V:$V,$B29,'1.A-P6 DATA CD-3B ONLY'!$Q:$Q,$X$1,'1.A-P6 DATA CD-3B ONLY'!$O:$O,$X$2,'1.A-P6 DATA CD-3B ONLY'!$U:$U,"&lt;&gt;AWD",'1.A-P6 DATA CD-3B ONLY'!$G:$G,$X$5)+SUMIFS('1.A-P6 DATA CD-3B ONLY'!AN:AN,'1.A-P6 DATA CD-3B ONLY'!$V:$V,$B29,'1.A-P6 DATA CD-3B ONLY'!$Q:$Q,$X$1,'1.A-P6 DATA CD-3B ONLY'!$O:$O,$X$2,'1.A-P6 DATA CD-3B ONLY'!$U:$U,"&lt;&gt;AWD",'1.A-P6 DATA CD-3B ONLY'!$G:$G,$X$6)</f>
        <v>0</v>
      </c>
      <c r="P29" s="7">
        <f>SUMIFS('1.A-P6 DATA CD-3B ONLY'!AO:AO,'1.A-P6 DATA CD-3B ONLY'!$V:$V,$B29,'1.A-P6 DATA CD-3B ONLY'!$Q:$Q,$X$1,'1.A-P6 DATA CD-3B ONLY'!$O:$O,$X$2,'1.A-P6 DATA CD-3B ONLY'!$G:$G,$X$3)+SUMIFS('1.A-P6 DATA CD-3B ONLY'!AO:AO,'1.A-P6 DATA CD-3B ONLY'!$V:$V,$B29,'1.A-P6 DATA CD-3B ONLY'!$Q:$Q,$X$1,'1.A-P6 DATA CD-3B ONLY'!$O:$O,$X$2,'1.A-P6 DATA CD-3B ONLY'!$U:$U,"&lt;&gt;AWD",'1.A-P6 DATA CD-3B ONLY'!$G:$G,$X$4)+SUMIFS('1.A-P6 DATA CD-3B ONLY'!AO:AO,'1.A-P6 DATA CD-3B ONLY'!$V:$V,$B29,'1.A-P6 DATA CD-3B ONLY'!$Q:$Q,$X$1,'1.A-P6 DATA CD-3B ONLY'!$O:$O,$X$2,'1.A-P6 DATA CD-3B ONLY'!$U:$U,"&lt;&gt;AWD",'1.A-P6 DATA CD-3B ONLY'!$G:$G,$X$5)+SUMIFS('1.A-P6 DATA CD-3B ONLY'!AO:AO,'1.A-P6 DATA CD-3B ONLY'!$V:$V,$B29,'1.A-P6 DATA CD-3B ONLY'!$Q:$Q,$X$1,'1.A-P6 DATA CD-3B ONLY'!$O:$O,$X$2,'1.A-P6 DATA CD-3B ONLY'!$U:$U,"&lt;&gt;AWD",'1.A-P6 DATA CD-3B ONLY'!$G:$G,$X$6)</f>
        <v>0</v>
      </c>
      <c r="Q29" s="7">
        <f>SUMIFS('1.A-P6 DATA CD-3B ONLY'!AP:AP,'1.A-P6 DATA CD-3B ONLY'!$V:$V,$B29,'1.A-P6 DATA CD-3B ONLY'!$Q:$Q,$X$1,'1.A-P6 DATA CD-3B ONLY'!$O:$O,$X$2,'1.A-P6 DATA CD-3B ONLY'!$G:$G,$X$3)+SUMIFS('1.A-P6 DATA CD-3B ONLY'!AP:AP,'1.A-P6 DATA CD-3B ONLY'!$V:$V,$B29,'1.A-P6 DATA CD-3B ONLY'!$Q:$Q,$X$1,'1.A-P6 DATA CD-3B ONLY'!$O:$O,$X$2,'1.A-P6 DATA CD-3B ONLY'!$U:$U,"&lt;&gt;AWD",'1.A-P6 DATA CD-3B ONLY'!$G:$G,$X$4)+SUMIFS('1.A-P6 DATA CD-3B ONLY'!AP:AP,'1.A-P6 DATA CD-3B ONLY'!$V:$V,$B29,'1.A-P6 DATA CD-3B ONLY'!$Q:$Q,$X$1,'1.A-P6 DATA CD-3B ONLY'!$O:$O,$X$2,'1.A-P6 DATA CD-3B ONLY'!$U:$U,"&lt;&gt;AWD",'1.A-P6 DATA CD-3B ONLY'!$G:$G,$X$5)+SUMIFS('1.A-P6 DATA CD-3B ONLY'!AP:AP,'1.A-P6 DATA CD-3B ONLY'!$V:$V,$B29,'1.A-P6 DATA CD-3B ONLY'!$Q:$Q,$X$1,'1.A-P6 DATA CD-3B ONLY'!$O:$O,$X$2,'1.A-P6 DATA CD-3B ONLY'!$U:$U,"&lt;&gt;AWD",'1.A-P6 DATA CD-3B ONLY'!$G:$G,$X$6)</f>
        <v>0</v>
      </c>
      <c r="R29" s="7">
        <f>SUMIFS('1.A-P6 DATA CD-3B ONLY'!AQ:AQ,'1.A-P6 DATA CD-3B ONLY'!$V:$V,$B29,'1.A-P6 DATA CD-3B ONLY'!$Q:$Q,$X$1,'1.A-P6 DATA CD-3B ONLY'!$O:$O,$X$2,'1.A-P6 DATA CD-3B ONLY'!$G:$G,$X$3)+SUMIFS('1.A-P6 DATA CD-3B ONLY'!AQ:AQ,'1.A-P6 DATA CD-3B ONLY'!$V:$V,$B29,'1.A-P6 DATA CD-3B ONLY'!$Q:$Q,$X$1,'1.A-P6 DATA CD-3B ONLY'!$O:$O,$X$2,'1.A-P6 DATA CD-3B ONLY'!$U:$U,"&lt;&gt;AWD",'1.A-P6 DATA CD-3B ONLY'!$G:$G,$X$4)+SUMIFS('1.A-P6 DATA CD-3B ONLY'!AQ:AQ,'1.A-P6 DATA CD-3B ONLY'!$V:$V,$B29,'1.A-P6 DATA CD-3B ONLY'!$Q:$Q,$X$1,'1.A-P6 DATA CD-3B ONLY'!$O:$O,$X$2,'1.A-P6 DATA CD-3B ONLY'!$U:$U,"&lt;&gt;AWD",'1.A-P6 DATA CD-3B ONLY'!$G:$G,$X$5)+SUMIFS('1.A-P6 DATA CD-3B ONLY'!AQ:AQ,'1.A-P6 DATA CD-3B ONLY'!$V:$V,$B29,'1.A-P6 DATA CD-3B ONLY'!$Q:$Q,$X$1,'1.A-P6 DATA CD-3B ONLY'!$O:$O,$X$2,'1.A-P6 DATA CD-3B ONLY'!$U:$U,"&lt;&gt;AWD",'1.A-P6 DATA CD-3B ONLY'!$G:$G,$X$6)</f>
        <v>0</v>
      </c>
      <c r="S29" s="7">
        <f>SUMIFS('1.A-P6 DATA CD-3B ONLY'!AR:AR,'1.A-P6 DATA CD-3B ONLY'!$V:$V,$B29,'1.A-P6 DATA CD-3B ONLY'!$Q:$Q,$X$1,'1.A-P6 DATA CD-3B ONLY'!$O:$O,$X$2,'1.A-P6 DATA CD-3B ONLY'!$G:$G,$X$3)+SUMIFS('1.A-P6 DATA CD-3B ONLY'!AR:AR,'1.A-P6 DATA CD-3B ONLY'!$V:$V,$B29,'1.A-P6 DATA CD-3B ONLY'!$Q:$Q,$X$1,'1.A-P6 DATA CD-3B ONLY'!$O:$O,$X$2,'1.A-P6 DATA CD-3B ONLY'!$U:$U,"&lt;&gt;AWD",'1.A-P6 DATA CD-3B ONLY'!$G:$G,$X$4)+SUMIFS('1.A-P6 DATA CD-3B ONLY'!AR:AR,'1.A-P6 DATA CD-3B ONLY'!$V:$V,$B29,'1.A-P6 DATA CD-3B ONLY'!$Q:$Q,$X$1,'1.A-P6 DATA CD-3B ONLY'!$O:$O,$X$2,'1.A-P6 DATA CD-3B ONLY'!$U:$U,"&lt;&gt;AWD",'1.A-P6 DATA CD-3B ONLY'!$G:$G,$X$5)+SUMIFS('1.A-P6 DATA CD-3B ONLY'!AR:AR,'1.A-P6 DATA CD-3B ONLY'!$V:$V,$B29,'1.A-P6 DATA CD-3B ONLY'!$Q:$Q,$X$1,'1.A-P6 DATA CD-3B ONLY'!$O:$O,$X$2,'1.A-P6 DATA CD-3B ONLY'!$U:$U,"&lt;&gt;AWD",'1.A-P6 DATA CD-3B ONLY'!$G:$G,$X$6)</f>
        <v>0</v>
      </c>
      <c r="T29" s="7">
        <f>SUMIFS('1.A-P6 DATA CD-3B ONLY'!AS:AS,'1.A-P6 DATA CD-3B ONLY'!$V:$V,$B29,'1.A-P6 DATA CD-3B ONLY'!$Q:$Q,$X$1,'1.A-P6 DATA CD-3B ONLY'!$O:$O,$X$2,'1.A-P6 DATA CD-3B ONLY'!$G:$G,$X$3)+SUMIFS('1.A-P6 DATA CD-3B ONLY'!AS:AS,'1.A-P6 DATA CD-3B ONLY'!$V:$V,$B29,'1.A-P6 DATA CD-3B ONLY'!$Q:$Q,$X$1,'1.A-P6 DATA CD-3B ONLY'!$O:$O,$X$2,'1.A-P6 DATA CD-3B ONLY'!$U:$U,"&lt;&gt;AWD",'1.A-P6 DATA CD-3B ONLY'!$G:$G,$X$4)+SUMIFS('1.A-P6 DATA CD-3B ONLY'!AS:AS,'1.A-P6 DATA CD-3B ONLY'!$V:$V,$B29,'1.A-P6 DATA CD-3B ONLY'!$Q:$Q,$X$1,'1.A-P6 DATA CD-3B ONLY'!$O:$O,$X$2,'1.A-P6 DATA CD-3B ONLY'!$U:$U,"&lt;&gt;AWD",'1.A-P6 DATA CD-3B ONLY'!$G:$G,$X$5)+SUMIFS('1.A-P6 DATA CD-3B ONLY'!AS:AS,'1.A-P6 DATA CD-3B ONLY'!$V:$V,$B29,'1.A-P6 DATA CD-3B ONLY'!$Q:$Q,$X$1,'1.A-P6 DATA CD-3B ONLY'!$O:$O,$X$2,'1.A-P6 DATA CD-3B ONLY'!$U:$U,"&lt;&gt;AWD",'1.A-P6 DATA CD-3B ONLY'!$G:$G,$X$6)</f>
        <v>0</v>
      </c>
    </row>
    <row r="30" spans="2:20" x14ac:dyDescent="0.25">
      <c r="B30" s="39" t="s">
        <v>228</v>
      </c>
      <c r="C30" s="7">
        <f t="shared" si="2"/>
        <v>0</v>
      </c>
      <c r="D30" s="7">
        <f>SUMIFS('1.A-P6 DATA CD-3B ONLY'!AC:AC,'1.A-P6 DATA CD-3B ONLY'!$V:$V,$B30,'1.A-P6 DATA CD-3B ONLY'!$Q:$Q,$X$1,'1.A-P6 DATA CD-3B ONLY'!$O:$O,$X$2,'1.A-P6 DATA CD-3B ONLY'!$G:$G,$X$3)+SUMIFS('1.A-P6 DATA CD-3B ONLY'!AC:AC,'1.A-P6 DATA CD-3B ONLY'!$V:$V,$B30,'1.A-P6 DATA CD-3B ONLY'!$Q:$Q,$X$1,'1.A-P6 DATA CD-3B ONLY'!$O:$O,$X$2,'1.A-P6 DATA CD-3B ONLY'!$U:$U,"&lt;&gt;AWD",'1.A-P6 DATA CD-3B ONLY'!$G:$G,$X$4)+SUMIFS('1.A-P6 DATA CD-3B ONLY'!AC:AC,'1.A-P6 DATA CD-3B ONLY'!$V:$V,$B30,'1.A-P6 DATA CD-3B ONLY'!$Q:$Q,$X$1,'1.A-P6 DATA CD-3B ONLY'!$O:$O,$X$2,'1.A-P6 DATA CD-3B ONLY'!$U:$U,"&lt;&gt;AWD",'1.A-P6 DATA CD-3B ONLY'!$G:$G,$X$5)+SUMIFS('1.A-P6 DATA CD-3B ONLY'!AC:AC,'1.A-P6 DATA CD-3B ONLY'!$V:$V,$B30,'1.A-P6 DATA CD-3B ONLY'!$Q:$Q,$X$1,'1.A-P6 DATA CD-3B ONLY'!$O:$O,$X$2,'1.A-P6 DATA CD-3B ONLY'!$U:$U,"&lt;&gt;AWD",'1.A-P6 DATA CD-3B ONLY'!$G:$G,$X$6)</f>
        <v>0</v>
      </c>
      <c r="E30" s="7">
        <f>SUMIFS('1.A-P6 DATA CD-3B ONLY'!AD:AD,'1.A-P6 DATA CD-3B ONLY'!$V:$V,$B30,'1.A-P6 DATA CD-3B ONLY'!$Q:$Q,$X$1,'1.A-P6 DATA CD-3B ONLY'!$O:$O,$X$2,'1.A-P6 DATA CD-3B ONLY'!$G:$G,$X$3)+SUMIFS('1.A-P6 DATA CD-3B ONLY'!AD:AD,'1.A-P6 DATA CD-3B ONLY'!$V:$V,$B30,'1.A-P6 DATA CD-3B ONLY'!$Q:$Q,$X$1,'1.A-P6 DATA CD-3B ONLY'!$O:$O,$X$2,'1.A-P6 DATA CD-3B ONLY'!$U:$U,"&lt;&gt;AWD",'1.A-P6 DATA CD-3B ONLY'!$G:$G,$X$4)+SUMIFS('1.A-P6 DATA CD-3B ONLY'!AD:AD,'1.A-P6 DATA CD-3B ONLY'!$V:$V,$B30,'1.A-P6 DATA CD-3B ONLY'!$Q:$Q,$X$1,'1.A-P6 DATA CD-3B ONLY'!$O:$O,$X$2,'1.A-P6 DATA CD-3B ONLY'!$U:$U,"&lt;&gt;AWD",'1.A-P6 DATA CD-3B ONLY'!$G:$G,$X$5)+SUMIFS('1.A-P6 DATA CD-3B ONLY'!AD:AD,'1.A-P6 DATA CD-3B ONLY'!$V:$V,$B30,'1.A-P6 DATA CD-3B ONLY'!$Q:$Q,$X$1,'1.A-P6 DATA CD-3B ONLY'!$O:$O,$X$2,'1.A-P6 DATA CD-3B ONLY'!$U:$U,"&lt;&gt;AWD",'1.A-P6 DATA CD-3B ONLY'!$G:$G,$X$6)</f>
        <v>0</v>
      </c>
      <c r="F30" s="7">
        <f>SUMIFS('1.A-P6 DATA CD-3B ONLY'!AE:AE,'1.A-P6 DATA CD-3B ONLY'!$V:$V,$B30,'1.A-P6 DATA CD-3B ONLY'!$Q:$Q,$X$1,'1.A-P6 DATA CD-3B ONLY'!$O:$O,$X$2,'1.A-P6 DATA CD-3B ONLY'!$G:$G,$X$3)+SUMIFS('1.A-P6 DATA CD-3B ONLY'!AE:AE,'1.A-P6 DATA CD-3B ONLY'!$V:$V,$B30,'1.A-P6 DATA CD-3B ONLY'!$Q:$Q,$X$1,'1.A-P6 DATA CD-3B ONLY'!$O:$O,$X$2,'1.A-P6 DATA CD-3B ONLY'!$U:$U,"&lt;&gt;AWD",'1.A-P6 DATA CD-3B ONLY'!$G:$G,$X$4)+SUMIFS('1.A-P6 DATA CD-3B ONLY'!AE:AE,'1.A-P6 DATA CD-3B ONLY'!$V:$V,$B30,'1.A-P6 DATA CD-3B ONLY'!$Q:$Q,$X$1,'1.A-P6 DATA CD-3B ONLY'!$O:$O,$X$2,'1.A-P6 DATA CD-3B ONLY'!$U:$U,"&lt;&gt;AWD",'1.A-P6 DATA CD-3B ONLY'!$G:$G,$X$5)+SUMIFS('1.A-P6 DATA CD-3B ONLY'!AE:AE,'1.A-P6 DATA CD-3B ONLY'!$V:$V,$B30,'1.A-P6 DATA CD-3B ONLY'!$Q:$Q,$X$1,'1.A-P6 DATA CD-3B ONLY'!$O:$O,$X$2,'1.A-P6 DATA CD-3B ONLY'!$U:$U,"&lt;&gt;AWD",'1.A-P6 DATA CD-3B ONLY'!$G:$G,$X$6)</f>
        <v>0</v>
      </c>
      <c r="G30" s="7">
        <f>SUMIFS('1.A-P6 DATA CD-3B ONLY'!AF:AF,'1.A-P6 DATA CD-3B ONLY'!$V:$V,$B30,'1.A-P6 DATA CD-3B ONLY'!$Q:$Q,$X$1,'1.A-P6 DATA CD-3B ONLY'!$O:$O,$X$2,'1.A-P6 DATA CD-3B ONLY'!$G:$G,$X$3)+SUMIFS('1.A-P6 DATA CD-3B ONLY'!AF:AF,'1.A-P6 DATA CD-3B ONLY'!$V:$V,$B30,'1.A-P6 DATA CD-3B ONLY'!$Q:$Q,$X$1,'1.A-P6 DATA CD-3B ONLY'!$O:$O,$X$2,'1.A-P6 DATA CD-3B ONLY'!$U:$U,"&lt;&gt;AWD",'1.A-P6 DATA CD-3B ONLY'!$G:$G,$X$4)+SUMIFS('1.A-P6 DATA CD-3B ONLY'!AF:AF,'1.A-P6 DATA CD-3B ONLY'!$V:$V,$B30,'1.A-P6 DATA CD-3B ONLY'!$Q:$Q,$X$1,'1.A-P6 DATA CD-3B ONLY'!$O:$O,$X$2,'1.A-P6 DATA CD-3B ONLY'!$U:$U,"&lt;&gt;AWD",'1.A-P6 DATA CD-3B ONLY'!$G:$G,$X$5)+SUMIFS('1.A-P6 DATA CD-3B ONLY'!AF:AF,'1.A-P6 DATA CD-3B ONLY'!$V:$V,$B30,'1.A-P6 DATA CD-3B ONLY'!$Q:$Q,$X$1,'1.A-P6 DATA CD-3B ONLY'!$O:$O,$X$2,'1.A-P6 DATA CD-3B ONLY'!$U:$U,"&lt;&gt;AWD",'1.A-P6 DATA CD-3B ONLY'!$G:$G,$X$6)</f>
        <v>0</v>
      </c>
      <c r="H30" s="7">
        <f>SUMIFS('1.A-P6 DATA CD-3B ONLY'!AG:AG,'1.A-P6 DATA CD-3B ONLY'!$V:$V,$B30,'1.A-P6 DATA CD-3B ONLY'!$Q:$Q,$X$1,'1.A-P6 DATA CD-3B ONLY'!$O:$O,$X$2,'1.A-P6 DATA CD-3B ONLY'!$G:$G,$X$3)+SUMIFS('1.A-P6 DATA CD-3B ONLY'!AG:AG,'1.A-P6 DATA CD-3B ONLY'!$V:$V,$B30,'1.A-P6 DATA CD-3B ONLY'!$Q:$Q,$X$1,'1.A-P6 DATA CD-3B ONLY'!$O:$O,$X$2,'1.A-P6 DATA CD-3B ONLY'!$U:$U,"&lt;&gt;AWD",'1.A-P6 DATA CD-3B ONLY'!$G:$G,$X$4)+SUMIFS('1.A-P6 DATA CD-3B ONLY'!AG:AG,'1.A-P6 DATA CD-3B ONLY'!$V:$V,$B30,'1.A-P6 DATA CD-3B ONLY'!$Q:$Q,$X$1,'1.A-P6 DATA CD-3B ONLY'!$O:$O,$X$2,'1.A-P6 DATA CD-3B ONLY'!$U:$U,"&lt;&gt;AWD",'1.A-P6 DATA CD-3B ONLY'!$G:$G,$X$5)+SUMIFS('1.A-P6 DATA CD-3B ONLY'!AG:AG,'1.A-P6 DATA CD-3B ONLY'!$V:$V,$B30,'1.A-P6 DATA CD-3B ONLY'!$Q:$Q,$X$1,'1.A-P6 DATA CD-3B ONLY'!$O:$O,$X$2,'1.A-P6 DATA CD-3B ONLY'!$U:$U,"&lt;&gt;AWD",'1.A-P6 DATA CD-3B ONLY'!$G:$G,$X$6)</f>
        <v>0</v>
      </c>
      <c r="I30" s="7">
        <f>SUMIFS('1.A-P6 DATA CD-3B ONLY'!AH:AH,'1.A-P6 DATA CD-3B ONLY'!$V:$V,$B30,'1.A-P6 DATA CD-3B ONLY'!$Q:$Q,$X$1,'1.A-P6 DATA CD-3B ONLY'!$O:$O,$X$2,'1.A-P6 DATA CD-3B ONLY'!$G:$G,$X$3)+SUMIFS('1.A-P6 DATA CD-3B ONLY'!AH:AH,'1.A-P6 DATA CD-3B ONLY'!$V:$V,$B30,'1.A-P6 DATA CD-3B ONLY'!$Q:$Q,$X$1,'1.A-P6 DATA CD-3B ONLY'!$O:$O,$X$2,'1.A-P6 DATA CD-3B ONLY'!$U:$U,"&lt;&gt;AWD",'1.A-P6 DATA CD-3B ONLY'!$G:$G,$X$4)+SUMIFS('1.A-P6 DATA CD-3B ONLY'!AH:AH,'1.A-P6 DATA CD-3B ONLY'!$V:$V,$B30,'1.A-P6 DATA CD-3B ONLY'!$Q:$Q,$X$1,'1.A-P6 DATA CD-3B ONLY'!$O:$O,$X$2,'1.A-P6 DATA CD-3B ONLY'!$U:$U,"&lt;&gt;AWD",'1.A-P6 DATA CD-3B ONLY'!$G:$G,$X$5)+SUMIFS('1.A-P6 DATA CD-3B ONLY'!AH:AH,'1.A-P6 DATA CD-3B ONLY'!$V:$V,$B30,'1.A-P6 DATA CD-3B ONLY'!$Q:$Q,$X$1,'1.A-P6 DATA CD-3B ONLY'!$O:$O,$X$2,'1.A-P6 DATA CD-3B ONLY'!$U:$U,"&lt;&gt;AWD",'1.A-P6 DATA CD-3B ONLY'!$G:$G,$X$6)</f>
        <v>0</v>
      </c>
      <c r="J30" s="7">
        <f>SUMIFS('1.A-P6 DATA CD-3B ONLY'!AI:AI,'1.A-P6 DATA CD-3B ONLY'!$V:$V,$B30,'1.A-P6 DATA CD-3B ONLY'!$Q:$Q,$X$1,'1.A-P6 DATA CD-3B ONLY'!$O:$O,$X$2,'1.A-P6 DATA CD-3B ONLY'!$G:$G,$X$3)+SUMIFS('1.A-P6 DATA CD-3B ONLY'!AI:AI,'1.A-P6 DATA CD-3B ONLY'!$V:$V,$B30,'1.A-P6 DATA CD-3B ONLY'!$Q:$Q,$X$1,'1.A-P6 DATA CD-3B ONLY'!$O:$O,$X$2,'1.A-P6 DATA CD-3B ONLY'!$U:$U,"&lt;&gt;AWD",'1.A-P6 DATA CD-3B ONLY'!$G:$G,$X$4)+SUMIFS('1.A-P6 DATA CD-3B ONLY'!AI:AI,'1.A-P6 DATA CD-3B ONLY'!$V:$V,$B30,'1.A-P6 DATA CD-3B ONLY'!$Q:$Q,$X$1,'1.A-P6 DATA CD-3B ONLY'!$O:$O,$X$2,'1.A-P6 DATA CD-3B ONLY'!$U:$U,"&lt;&gt;AWD",'1.A-P6 DATA CD-3B ONLY'!$G:$G,$X$5)+SUMIFS('1.A-P6 DATA CD-3B ONLY'!AI:AI,'1.A-P6 DATA CD-3B ONLY'!$V:$V,$B30,'1.A-P6 DATA CD-3B ONLY'!$Q:$Q,$X$1,'1.A-P6 DATA CD-3B ONLY'!$O:$O,$X$2,'1.A-P6 DATA CD-3B ONLY'!$U:$U,"&lt;&gt;AWD",'1.A-P6 DATA CD-3B ONLY'!$G:$G,$X$6)</f>
        <v>0</v>
      </c>
      <c r="K30" s="7">
        <f>SUMIFS('1.A-P6 DATA CD-3B ONLY'!AJ:AJ,'1.A-P6 DATA CD-3B ONLY'!$V:$V,$B30,'1.A-P6 DATA CD-3B ONLY'!$Q:$Q,$X$1,'1.A-P6 DATA CD-3B ONLY'!$O:$O,$X$2,'1.A-P6 DATA CD-3B ONLY'!$G:$G,$X$3)+SUMIFS('1.A-P6 DATA CD-3B ONLY'!AJ:AJ,'1.A-P6 DATA CD-3B ONLY'!$V:$V,$B30,'1.A-P6 DATA CD-3B ONLY'!$Q:$Q,$X$1,'1.A-P6 DATA CD-3B ONLY'!$O:$O,$X$2,'1.A-P6 DATA CD-3B ONLY'!$U:$U,"&lt;&gt;AWD",'1.A-P6 DATA CD-3B ONLY'!$G:$G,$X$4)+SUMIFS('1.A-P6 DATA CD-3B ONLY'!AJ:AJ,'1.A-P6 DATA CD-3B ONLY'!$V:$V,$B30,'1.A-P6 DATA CD-3B ONLY'!$Q:$Q,$X$1,'1.A-P6 DATA CD-3B ONLY'!$O:$O,$X$2,'1.A-P6 DATA CD-3B ONLY'!$U:$U,"&lt;&gt;AWD",'1.A-P6 DATA CD-3B ONLY'!$G:$G,$X$5)+SUMIFS('1.A-P6 DATA CD-3B ONLY'!AJ:AJ,'1.A-P6 DATA CD-3B ONLY'!$V:$V,$B30,'1.A-P6 DATA CD-3B ONLY'!$Q:$Q,$X$1,'1.A-P6 DATA CD-3B ONLY'!$O:$O,$X$2,'1.A-P6 DATA CD-3B ONLY'!$U:$U,"&lt;&gt;AWD",'1.A-P6 DATA CD-3B ONLY'!$G:$G,$X$6)</f>
        <v>0</v>
      </c>
      <c r="L30" s="7">
        <f>SUMIFS('1.A-P6 DATA CD-3B ONLY'!AK:AK,'1.A-P6 DATA CD-3B ONLY'!$V:$V,$B30,'1.A-P6 DATA CD-3B ONLY'!$Q:$Q,$X$1,'1.A-P6 DATA CD-3B ONLY'!$O:$O,$X$2,'1.A-P6 DATA CD-3B ONLY'!$G:$G,$X$3)+SUMIFS('1.A-P6 DATA CD-3B ONLY'!AK:AK,'1.A-P6 DATA CD-3B ONLY'!$V:$V,$B30,'1.A-P6 DATA CD-3B ONLY'!$Q:$Q,$X$1,'1.A-P6 DATA CD-3B ONLY'!$O:$O,$X$2,'1.A-P6 DATA CD-3B ONLY'!$U:$U,"&lt;&gt;AWD",'1.A-P6 DATA CD-3B ONLY'!$G:$G,$X$4)+SUMIFS('1.A-P6 DATA CD-3B ONLY'!AK:AK,'1.A-P6 DATA CD-3B ONLY'!$V:$V,$B30,'1.A-P6 DATA CD-3B ONLY'!$Q:$Q,$X$1,'1.A-P6 DATA CD-3B ONLY'!$O:$O,$X$2,'1.A-P6 DATA CD-3B ONLY'!$U:$U,"&lt;&gt;AWD",'1.A-P6 DATA CD-3B ONLY'!$G:$G,$X$5)+SUMIFS('1.A-P6 DATA CD-3B ONLY'!AK:AK,'1.A-P6 DATA CD-3B ONLY'!$V:$V,$B30,'1.A-P6 DATA CD-3B ONLY'!$Q:$Q,$X$1,'1.A-P6 DATA CD-3B ONLY'!$O:$O,$X$2,'1.A-P6 DATA CD-3B ONLY'!$U:$U,"&lt;&gt;AWD",'1.A-P6 DATA CD-3B ONLY'!$G:$G,$X$6)</f>
        <v>0</v>
      </c>
      <c r="M30" s="7">
        <f>SUMIFS('1.A-P6 DATA CD-3B ONLY'!AL:AL,'1.A-P6 DATA CD-3B ONLY'!$V:$V,$B30,'1.A-P6 DATA CD-3B ONLY'!$Q:$Q,$X$1,'1.A-P6 DATA CD-3B ONLY'!$O:$O,$X$2,'1.A-P6 DATA CD-3B ONLY'!$G:$G,$X$3)+SUMIFS('1.A-P6 DATA CD-3B ONLY'!AL:AL,'1.A-P6 DATA CD-3B ONLY'!$V:$V,$B30,'1.A-P6 DATA CD-3B ONLY'!$Q:$Q,$X$1,'1.A-P6 DATA CD-3B ONLY'!$O:$O,$X$2,'1.A-P6 DATA CD-3B ONLY'!$U:$U,"&lt;&gt;AWD",'1.A-P6 DATA CD-3B ONLY'!$G:$G,$X$4)+SUMIFS('1.A-P6 DATA CD-3B ONLY'!AL:AL,'1.A-P6 DATA CD-3B ONLY'!$V:$V,$B30,'1.A-P6 DATA CD-3B ONLY'!$Q:$Q,$X$1,'1.A-P6 DATA CD-3B ONLY'!$O:$O,$X$2,'1.A-P6 DATA CD-3B ONLY'!$U:$U,"&lt;&gt;AWD",'1.A-P6 DATA CD-3B ONLY'!$G:$G,$X$5)+SUMIFS('1.A-P6 DATA CD-3B ONLY'!AL:AL,'1.A-P6 DATA CD-3B ONLY'!$V:$V,$B30,'1.A-P6 DATA CD-3B ONLY'!$Q:$Q,$X$1,'1.A-P6 DATA CD-3B ONLY'!$O:$O,$X$2,'1.A-P6 DATA CD-3B ONLY'!$U:$U,"&lt;&gt;AWD",'1.A-P6 DATA CD-3B ONLY'!$G:$G,$X$6)</f>
        <v>0</v>
      </c>
      <c r="N30" s="7">
        <f>SUMIFS('1.A-P6 DATA CD-3B ONLY'!AM:AM,'1.A-P6 DATA CD-3B ONLY'!$V:$V,$B30,'1.A-P6 DATA CD-3B ONLY'!$Q:$Q,$X$1,'1.A-P6 DATA CD-3B ONLY'!$O:$O,$X$2,'1.A-P6 DATA CD-3B ONLY'!$G:$G,$X$3)+SUMIFS('1.A-P6 DATA CD-3B ONLY'!AM:AM,'1.A-P6 DATA CD-3B ONLY'!$V:$V,$B30,'1.A-P6 DATA CD-3B ONLY'!$Q:$Q,$X$1,'1.A-P6 DATA CD-3B ONLY'!$O:$O,$X$2,'1.A-P6 DATA CD-3B ONLY'!$U:$U,"&lt;&gt;AWD",'1.A-P6 DATA CD-3B ONLY'!$G:$G,$X$4)+SUMIFS('1.A-P6 DATA CD-3B ONLY'!AM:AM,'1.A-P6 DATA CD-3B ONLY'!$V:$V,$B30,'1.A-P6 DATA CD-3B ONLY'!$Q:$Q,$X$1,'1.A-P6 DATA CD-3B ONLY'!$O:$O,$X$2,'1.A-P6 DATA CD-3B ONLY'!$U:$U,"&lt;&gt;AWD",'1.A-P6 DATA CD-3B ONLY'!$G:$G,$X$5)+SUMIFS('1.A-P6 DATA CD-3B ONLY'!AM:AM,'1.A-P6 DATA CD-3B ONLY'!$V:$V,$B30,'1.A-P6 DATA CD-3B ONLY'!$Q:$Q,$X$1,'1.A-P6 DATA CD-3B ONLY'!$O:$O,$X$2,'1.A-P6 DATA CD-3B ONLY'!$U:$U,"&lt;&gt;AWD",'1.A-P6 DATA CD-3B ONLY'!$G:$G,$X$6)</f>
        <v>0</v>
      </c>
      <c r="O30" s="7">
        <f>SUMIFS('1.A-P6 DATA CD-3B ONLY'!AN:AN,'1.A-P6 DATA CD-3B ONLY'!$V:$V,$B30,'1.A-P6 DATA CD-3B ONLY'!$Q:$Q,$X$1,'1.A-P6 DATA CD-3B ONLY'!$O:$O,$X$2,'1.A-P6 DATA CD-3B ONLY'!$G:$G,$X$3)+SUMIFS('1.A-P6 DATA CD-3B ONLY'!AN:AN,'1.A-P6 DATA CD-3B ONLY'!$V:$V,$B30,'1.A-P6 DATA CD-3B ONLY'!$Q:$Q,$X$1,'1.A-P6 DATA CD-3B ONLY'!$O:$O,$X$2,'1.A-P6 DATA CD-3B ONLY'!$U:$U,"&lt;&gt;AWD",'1.A-P6 DATA CD-3B ONLY'!$G:$G,$X$4)+SUMIFS('1.A-P6 DATA CD-3B ONLY'!AN:AN,'1.A-P6 DATA CD-3B ONLY'!$V:$V,$B30,'1.A-P6 DATA CD-3B ONLY'!$Q:$Q,$X$1,'1.A-P6 DATA CD-3B ONLY'!$O:$O,$X$2,'1.A-P6 DATA CD-3B ONLY'!$U:$U,"&lt;&gt;AWD",'1.A-P6 DATA CD-3B ONLY'!$G:$G,$X$5)+SUMIFS('1.A-P6 DATA CD-3B ONLY'!AN:AN,'1.A-P6 DATA CD-3B ONLY'!$V:$V,$B30,'1.A-P6 DATA CD-3B ONLY'!$Q:$Q,$X$1,'1.A-P6 DATA CD-3B ONLY'!$O:$O,$X$2,'1.A-P6 DATA CD-3B ONLY'!$U:$U,"&lt;&gt;AWD",'1.A-P6 DATA CD-3B ONLY'!$G:$G,$X$6)</f>
        <v>0</v>
      </c>
      <c r="P30" s="7">
        <f>SUMIFS('1.A-P6 DATA CD-3B ONLY'!AO:AO,'1.A-P6 DATA CD-3B ONLY'!$V:$V,$B30,'1.A-P6 DATA CD-3B ONLY'!$Q:$Q,$X$1,'1.A-P6 DATA CD-3B ONLY'!$O:$O,$X$2,'1.A-P6 DATA CD-3B ONLY'!$G:$G,$X$3)+SUMIFS('1.A-P6 DATA CD-3B ONLY'!AO:AO,'1.A-P6 DATA CD-3B ONLY'!$V:$V,$B30,'1.A-P6 DATA CD-3B ONLY'!$Q:$Q,$X$1,'1.A-P6 DATA CD-3B ONLY'!$O:$O,$X$2,'1.A-P6 DATA CD-3B ONLY'!$U:$U,"&lt;&gt;AWD",'1.A-P6 DATA CD-3B ONLY'!$G:$G,$X$4)+SUMIFS('1.A-P6 DATA CD-3B ONLY'!AO:AO,'1.A-P6 DATA CD-3B ONLY'!$V:$V,$B30,'1.A-P6 DATA CD-3B ONLY'!$Q:$Q,$X$1,'1.A-P6 DATA CD-3B ONLY'!$O:$O,$X$2,'1.A-P6 DATA CD-3B ONLY'!$U:$U,"&lt;&gt;AWD",'1.A-P6 DATA CD-3B ONLY'!$G:$G,$X$5)+SUMIFS('1.A-P6 DATA CD-3B ONLY'!AO:AO,'1.A-P6 DATA CD-3B ONLY'!$V:$V,$B30,'1.A-P6 DATA CD-3B ONLY'!$Q:$Q,$X$1,'1.A-P6 DATA CD-3B ONLY'!$O:$O,$X$2,'1.A-P6 DATA CD-3B ONLY'!$U:$U,"&lt;&gt;AWD",'1.A-P6 DATA CD-3B ONLY'!$G:$G,$X$6)</f>
        <v>0</v>
      </c>
      <c r="Q30" s="7">
        <f>SUMIFS('1.A-P6 DATA CD-3B ONLY'!AP:AP,'1.A-P6 DATA CD-3B ONLY'!$V:$V,$B30,'1.A-P6 DATA CD-3B ONLY'!$Q:$Q,$X$1,'1.A-P6 DATA CD-3B ONLY'!$O:$O,$X$2,'1.A-P6 DATA CD-3B ONLY'!$G:$G,$X$3)+SUMIFS('1.A-P6 DATA CD-3B ONLY'!AP:AP,'1.A-P6 DATA CD-3B ONLY'!$V:$V,$B30,'1.A-P6 DATA CD-3B ONLY'!$Q:$Q,$X$1,'1.A-P6 DATA CD-3B ONLY'!$O:$O,$X$2,'1.A-P6 DATA CD-3B ONLY'!$U:$U,"&lt;&gt;AWD",'1.A-P6 DATA CD-3B ONLY'!$G:$G,$X$4)+SUMIFS('1.A-P6 DATA CD-3B ONLY'!AP:AP,'1.A-P6 DATA CD-3B ONLY'!$V:$V,$B30,'1.A-P6 DATA CD-3B ONLY'!$Q:$Q,$X$1,'1.A-P6 DATA CD-3B ONLY'!$O:$O,$X$2,'1.A-P6 DATA CD-3B ONLY'!$U:$U,"&lt;&gt;AWD",'1.A-P6 DATA CD-3B ONLY'!$G:$G,$X$5)+SUMIFS('1.A-P6 DATA CD-3B ONLY'!AP:AP,'1.A-P6 DATA CD-3B ONLY'!$V:$V,$B30,'1.A-P6 DATA CD-3B ONLY'!$Q:$Q,$X$1,'1.A-P6 DATA CD-3B ONLY'!$O:$O,$X$2,'1.A-P6 DATA CD-3B ONLY'!$U:$U,"&lt;&gt;AWD",'1.A-P6 DATA CD-3B ONLY'!$G:$G,$X$6)</f>
        <v>0</v>
      </c>
      <c r="R30" s="7">
        <f>SUMIFS('1.A-P6 DATA CD-3B ONLY'!AQ:AQ,'1.A-P6 DATA CD-3B ONLY'!$V:$V,$B30,'1.A-P6 DATA CD-3B ONLY'!$Q:$Q,$X$1,'1.A-P6 DATA CD-3B ONLY'!$O:$O,$X$2,'1.A-P6 DATA CD-3B ONLY'!$G:$G,$X$3)+SUMIFS('1.A-P6 DATA CD-3B ONLY'!AQ:AQ,'1.A-P6 DATA CD-3B ONLY'!$V:$V,$B30,'1.A-P6 DATA CD-3B ONLY'!$Q:$Q,$X$1,'1.A-P6 DATA CD-3B ONLY'!$O:$O,$X$2,'1.A-P6 DATA CD-3B ONLY'!$U:$U,"&lt;&gt;AWD",'1.A-P6 DATA CD-3B ONLY'!$G:$G,$X$4)+SUMIFS('1.A-P6 DATA CD-3B ONLY'!AQ:AQ,'1.A-P6 DATA CD-3B ONLY'!$V:$V,$B30,'1.A-P6 DATA CD-3B ONLY'!$Q:$Q,$X$1,'1.A-P6 DATA CD-3B ONLY'!$O:$O,$X$2,'1.A-P6 DATA CD-3B ONLY'!$U:$U,"&lt;&gt;AWD",'1.A-P6 DATA CD-3B ONLY'!$G:$G,$X$5)+SUMIFS('1.A-P6 DATA CD-3B ONLY'!AQ:AQ,'1.A-P6 DATA CD-3B ONLY'!$V:$V,$B30,'1.A-P6 DATA CD-3B ONLY'!$Q:$Q,$X$1,'1.A-P6 DATA CD-3B ONLY'!$O:$O,$X$2,'1.A-P6 DATA CD-3B ONLY'!$U:$U,"&lt;&gt;AWD",'1.A-P6 DATA CD-3B ONLY'!$G:$G,$X$6)</f>
        <v>0</v>
      </c>
      <c r="S30" s="7">
        <f>SUMIFS('1.A-P6 DATA CD-3B ONLY'!AR:AR,'1.A-P6 DATA CD-3B ONLY'!$V:$V,$B30,'1.A-P6 DATA CD-3B ONLY'!$Q:$Q,$X$1,'1.A-P6 DATA CD-3B ONLY'!$O:$O,$X$2,'1.A-P6 DATA CD-3B ONLY'!$G:$G,$X$3)+SUMIFS('1.A-P6 DATA CD-3B ONLY'!AR:AR,'1.A-P6 DATA CD-3B ONLY'!$V:$V,$B30,'1.A-P6 DATA CD-3B ONLY'!$Q:$Q,$X$1,'1.A-P6 DATA CD-3B ONLY'!$O:$O,$X$2,'1.A-P6 DATA CD-3B ONLY'!$U:$U,"&lt;&gt;AWD",'1.A-P6 DATA CD-3B ONLY'!$G:$G,$X$4)+SUMIFS('1.A-P6 DATA CD-3B ONLY'!AR:AR,'1.A-P6 DATA CD-3B ONLY'!$V:$V,$B30,'1.A-P6 DATA CD-3B ONLY'!$Q:$Q,$X$1,'1.A-P6 DATA CD-3B ONLY'!$O:$O,$X$2,'1.A-P6 DATA CD-3B ONLY'!$U:$U,"&lt;&gt;AWD",'1.A-P6 DATA CD-3B ONLY'!$G:$G,$X$5)+SUMIFS('1.A-P6 DATA CD-3B ONLY'!AR:AR,'1.A-P6 DATA CD-3B ONLY'!$V:$V,$B30,'1.A-P6 DATA CD-3B ONLY'!$Q:$Q,$X$1,'1.A-P6 DATA CD-3B ONLY'!$O:$O,$X$2,'1.A-P6 DATA CD-3B ONLY'!$U:$U,"&lt;&gt;AWD",'1.A-P6 DATA CD-3B ONLY'!$G:$G,$X$6)</f>
        <v>0</v>
      </c>
      <c r="T30" s="7">
        <f>SUMIFS('1.A-P6 DATA CD-3B ONLY'!AS:AS,'1.A-P6 DATA CD-3B ONLY'!$V:$V,$B30,'1.A-P6 DATA CD-3B ONLY'!$Q:$Q,$X$1,'1.A-P6 DATA CD-3B ONLY'!$O:$O,$X$2,'1.A-P6 DATA CD-3B ONLY'!$G:$G,$X$3)+SUMIFS('1.A-P6 DATA CD-3B ONLY'!AS:AS,'1.A-P6 DATA CD-3B ONLY'!$V:$V,$B30,'1.A-P6 DATA CD-3B ONLY'!$Q:$Q,$X$1,'1.A-P6 DATA CD-3B ONLY'!$O:$O,$X$2,'1.A-P6 DATA CD-3B ONLY'!$U:$U,"&lt;&gt;AWD",'1.A-P6 DATA CD-3B ONLY'!$G:$G,$X$4)+SUMIFS('1.A-P6 DATA CD-3B ONLY'!AS:AS,'1.A-P6 DATA CD-3B ONLY'!$V:$V,$B30,'1.A-P6 DATA CD-3B ONLY'!$Q:$Q,$X$1,'1.A-P6 DATA CD-3B ONLY'!$O:$O,$X$2,'1.A-P6 DATA CD-3B ONLY'!$U:$U,"&lt;&gt;AWD",'1.A-P6 DATA CD-3B ONLY'!$G:$G,$X$5)+SUMIFS('1.A-P6 DATA CD-3B ONLY'!AS:AS,'1.A-P6 DATA CD-3B ONLY'!$V:$V,$B30,'1.A-P6 DATA CD-3B ONLY'!$Q:$Q,$X$1,'1.A-P6 DATA CD-3B ONLY'!$O:$O,$X$2,'1.A-P6 DATA CD-3B ONLY'!$U:$U,"&lt;&gt;AWD",'1.A-P6 DATA CD-3B ONLY'!$G:$G,$X$6)</f>
        <v>0</v>
      </c>
    </row>
    <row r="31" spans="2:20" x14ac:dyDescent="0.25">
      <c r="B31" s="39" t="s">
        <v>229</v>
      </c>
      <c r="C31" s="7">
        <f t="shared" si="2"/>
        <v>0</v>
      </c>
      <c r="D31" s="7">
        <f>SUMIFS('1.A-P6 DATA CD-3B ONLY'!AC:AC,'1.A-P6 DATA CD-3B ONLY'!$V:$V,$B31,'1.A-P6 DATA CD-3B ONLY'!$Q:$Q,$X$1,'1.A-P6 DATA CD-3B ONLY'!$O:$O,$X$2,'1.A-P6 DATA CD-3B ONLY'!$G:$G,$X$3)+SUMIFS('1.A-P6 DATA CD-3B ONLY'!AC:AC,'1.A-P6 DATA CD-3B ONLY'!$V:$V,$B31,'1.A-P6 DATA CD-3B ONLY'!$Q:$Q,$X$1,'1.A-P6 DATA CD-3B ONLY'!$O:$O,$X$2,'1.A-P6 DATA CD-3B ONLY'!$U:$U,"&lt;&gt;AWD",'1.A-P6 DATA CD-3B ONLY'!$G:$G,$X$4)+SUMIFS('1.A-P6 DATA CD-3B ONLY'!AC:AC,'1.A-P6 DATA CD-3B ONLY'!$V:$V,$B31,'1.A-P6 DATA CD-3B ONLY'!$Q:$Q,$X$1,'1.A-P6 DATA CD-3B ONLY'!$O:$O,$X$2,'1.A-P6 DATA CD-3B ONLY'!$U:$U,"&lt;&gt;AWD",'1.A-P6 DATA CD-3B ONLY'!$G:$G,$X$5)+SUMIFS('1.A-P6 DATA CD-3B ONLY'!AC:AC,'1.A-P6 DATA CD-3B ONLY'!$V:$V,$B31,'1.A-P6 DATA CD-3B ONLY'!$Q:$Q,$X$1,'1.A-P6 DATA CD-3B ONLY'!$O:$O,$X$2,'1.A-P6 DATA CD-3B ONLY'!$U:$U,"&lt;&gt;AWD",'1.A-P6 DATA CD-3B ONLY'!$G:$G,$X$6)</f>
        <v>0</v>
      </c>
      <c r="E31" s="7">
        <f>SUMIFS('1.A-P6 DATA CD-3B ONLY'!AD:AD,'1.A-P6 DATA CD-3B ONLY'!$V:$V,$B31,'1.A-P6 DATA CD-3B ONLY'!$Q:$Q,$X$1,'1.A-P6 DATA CD-3B ONLY'!$O:$O,$X$2,'1.A-P6 DATA CD-3B ONLY'!$G:$G,$X$3)+SUMIFS('1.A-P6 DATA CD-3B ONLY'!AD:AD,'1.A-P6 DATA CD-3B ONLY'!$V:$V,$B31,'1.A-P6 DATA CD-3B ONLY'!$Q:$Q,$X$1,'1.A-P6 DATA CD-3B ONLY'!$O:$O,$X$2,'1.A-P6 DATA CD-3B ONLY'!$U:$U,"&lt;&gt;AWD",'1.A-P6 DATA CD-3B ONLY'!$G:$G,$X$4)+SUMIFS('1.A-P6 DATA CD-3B ONLY'!AD:AD,'1.A-P6 DATA CD-3B ONLY'!$V:$V,$B31,'1.A-P6 DATA CD-3B ONLY'!$Q:$Q,$X$1,'1.A-P6 DATA CD-3B ONLY'!$O:$O,$X$2,'1.A-P6 DATA CD-3B ONLY'!$U:$U,"&lt;&gt;AWD",'1.A-P6 DATA CD-3B ONLY'!$G:$G,$X$5)+SUMIFS('1.A-P6 DATA CD-3B ONLY'!AD:AD,'1.A-P6 DATA CD-3B ONLY'!$V:$V,$B31,'1.A-P6 DATA CD-3B ONLY'!$Q:$Q,$X$1,'1.A-P6 DATA CD-3B ONLY'!$O:$O,$X$2,'1.A-P6 DATA CD-3B ONLY'!$U:$U,"&lt;&gt;AWD",'1.A-P6 DATA CD-3B ONLY'!$G:$G,$X$6)</f>
        <v>0</v>
      </c>
      <c r="F31" s="7">
        <f>SUMIFS('1.A-P6 DATA CD-3B ONLY'!AE:AE,'1.A-P6 DATA CD-3B ONLY'!$V:$V,$B31,'1.A-P6 DATA CD-3B ONLY'!$Q:$Q,$X$1,'1.A-P6 DATA CD-3B ONLY'!$O:$O,$X$2,'1.A-P6 DATA CD-3B ONLY'!$G:$G,$X$3)+SUMIFS('1.A-P6 DATA CD-3B ONLY'!AE:AE,'1.A-P6 DATA CD-3B ONLY'!$V:$V,$B31,'1.A-P6 DATA CD-3B ONLY'!$Q:$Q,$X$1,'1.A-P6 DATA CD-3B ONLY'!$O:$O,$X$2,'1.A-P6 DATA CD-3B ONLY'!$U:$U,"&lt;&gt;AWD",'1.A-P6 DATA CD-3B ONLY'!$G:$G,$X$4)+SUMIFS('1.A-P6 DATA CD-3B ONLY'!AE:AE,'1.A-P6 DATA CD-3B ONLY'!$V:$V,$B31,'1.A-P6 DATA CD-3B ONLY'!$Q:$Q,$X$1,'1.A-P6 DATA CD-3B ONLY'!$O:$O,$X$2,'1.A-P6 DATA CD-3B ONLY'!$U:$U,"&lt;&gt;AWD",'1.A-P6 DATA CD-3B ONLY'!$G:$G,$X$5)+SUMIFS('1.A-P6 DATA CD-3B ONLY'!AE:AE,'1.A-P6 DATA CD-3B ONLY'!$V:$V,$B31,'1.A-P6 DATA CD-3B ONLY'!$Q:$Q,$X$1,'1.A-P6 DATA CD-3B ONLY'!$O:$O,$X$2,'1.A-P6 DATA CD-3B ONLY'!$U:$U,"&lt;&gt;AWD",'1.A-P6 DATA CD-3B ONLY'!$G:$G,$X$6)</f>
        <v>0</v>
      </c>
      <c r="G31" s="7">
        <f>SUMIFS('1.A-P6 DATA CD-3B ONLY'!AF:AF,'1.A-P6 DATA CD-3B ONLY'!$V:$V,$B31,'1.A-P6 DATA CD-3B ONLY'!$Q:$Q,$X$1,'1.A-P6 DATA CD-3B ONLY'!$O:$O,$X$2,'1.A-P6 DATA CD-3B ONLY'!$G:$G,$X$3)+SUMIFS('1.A-P6 DATA CD-3B ONLY'!AF:AF,'1.A-P6 DATA CD-3B ONLY'!$V:$V,$B31,'1.A-P6 DATA CD-3B ONLY'!$Q:$Q,$X$1,'1.A-P6 DATA CD-3B ONLY'!$O:$O,$X$2,'1.A-P6 DATA CD-3B ONLY'!$U:$U,"&lt;&gt;AWD",'1.A-P6 DATA CD-3B ONLY'!$G:$G,$X$4)+SUMIFS('1.A-P6 DATA CD-3B ONLY'!AF:AF,'1.A-P6 DATA CD-3B ONLY'!$V:$V,$B31,'1.A-P6 DATA CD-3B ONLY'!$Q:$Q,$X$1,'1.A-P6 DATA CD-3B ONLY'!$O:$O,$X$2,'1.A-P6 DATA CD-3B ONLY'!$U:$U,"&lt;&gt;AWD",'1.A-P6 DATA CD-3B ONLY'!$G:$G,$X$5)+SUMIFS('1.A-P6 DATA CD-3B ONLY'!AF:AF,'1.A-P6 DATA CD-3B ONLY'!$V:$V,$B31,'1.A-P6 DATA CD-3B ONLY'!$Q:$Q,$X$1,'1.A-P6 DATA CD-3B ONLY'!$O:$O,$X$2,'1.A-P6 DATA CD-3B ONLY'!$U:$U,"&lt;&gt;AWD",'1.A-P6 DATA CD-3B ONLY'!$G:$G,$X$6)</f>
        <v>0</v>
      </c>
      <c r="H31" s="7">
        <f>SUMIFS('1.A-P6 DATA CD-3B ONLY'!AG:AG,'1.A-P6 DATA CD-3B ONLY'!$V:$V,$B31,'1.A-P6 DATA CD-3B ONLY'!$Q:$Q,$X$1,'1.A-P6 DATA CD-3B ONLY'!$O:$O,$X$2,'1.A-P6 DATA CD-3B ONLY'!$G:$G,$X$3)+SUMIFS('1.A-P6 DATA CD-3B ONLY'!AG:AG,'1.A-P6 DATA CD-3B ONLY'!$V:$V,$B31,'1.A-P6 DATA CD-3B ONLY'!$Q:$Q,$X$1,'1.A-P6 DATA CD-3B ONLY'!$O:$O,$X$2,'1.A-P6 DATA CD-3B ONLY'!$U:$U,"&lt;&gt;AWD",'1.A-P6 DATA CD-3B ONLY'!$G:$G,$X$4)+SUMIFS('1.A-P6 DATA CD-3B ONLY'!AG:AG,'1.A-P6 DATA CD-3B ONLY'!$V:$V,$B31,'1.A-P6 DATA CD-3B ONLY'!$Q:$Q,$X$1,'1.A-P6 DATA CD-3B ONLY'!$O:$O,$X$2,'1.A-P6 DATA CD-3B ONLY'!$U:$U,"&lt;&gt;AWD",'1.A-P6 DATA CD-3B ONLY'!$G:$G,$X$5)+SUMIFS('1.A-P6 DATA CD-3B ONLY'!AG:AG,'1.A-P6 DATA CD-3B ONLY'!$V:$V,$B31,'1.A-P6 DATA CD-3B ONLY'!$Q:$Q,$X$1,'1.A-P6 DATA CD-3B ONLY'!$O:$O,$X$2,'1.A-P6 DATA CD-3B ONLY'!$U:$U,"&lt;&gt;AWD",'1.A-P6 DATA CD-3B ONLY'!$G:$G,$X$6)</f>
        <v>0</v>
      </c>
      <c r="I31" s="7">
        <f>SUMIFS('1.A-P6 DATA CD-3B ONLY'!AH:AH,'1.A-P6 DATA CD-3B ONLY'!$V:$V,$B31,'1.A-P6 DATA CD-3B ONLY'!$Q:$Q,$X$1,'1.A-P6 DATA CD-3B ONLY'!$O:$O,$X$2,'1.A-P6 DATA CD-3B ONLY'!$G:$G,$X$3)+SUMIFS('1.A-P6 DATA CD-3B ONLY'!AH:AH,'1.A-P6 DATA CD-3B ONLY'!$V:$V,$B31,'1.A-P6 DATA CD-3B ONLY'!$Q:$Q,$X$1,'1.A-P6 DATA CD-3B ONLY'!$O:$O,$X$2,'1.A-P6 DATA CD-3B ONLY'!$U:$U,"&lt;&gt;AWD",'1.A-P6 DATA CD-3B ONLY'!$G:$G,$X$4)+SUMIFS('1.A-P6 DATA CD-3B ONLY'!AH:AH,'1.A-P6 DATA CD-3B ONLY'!$V:$V,$B31,'1.A-P6 DATA CD-3B ONLY'!$Q:$Q,$X$1,'1.A-P6 DATA CD-3B ONLY'!$O:$O,$X$2,'1.A-P6 DATA CD-3B ONLY'!$U:$U,"&lt;&gt;AWD",'1.A-P6 DATA CD-3B ONLY'!$G:$G,$X$5)+SUMIFS('1.A-P6 DATA CD-3B ONLY'!AH:AH,'1.A-P6 DATA CD-3B ONLY'!$V:$V,$B31,'1.A-P6 DATA CD-3B ONLY'!$Q:$Q,$X$1,'1.A-P6 DATA CD-3B ONLY'!$O:$O,$X$2,'1.A-P6 DATA CD-3B ONLY'!$U:$U,"&lt;&gt;AWD",'1.A-P6 DATA CD-3B ONLY'!$G:$G,$X$6)</f>
        <v>0</v>
      </c>
      <c r="J31" s="7">
        <f>SUMIFS('1.A-P6 DATA CD-3B ONLY'!AI:AI,'1.A-P6 DATA CD-3B ONLY'!$V:$V,$B31,'1.A-P6 DATA CD-3B ONLY'!$Q:$Q,$X$1,'1.A-P6 DATA CD-3B ONLY'!$O:$O,$X$2,'1.A-P6 DATA CD-3B ONLY'!$G:$G,$X$3)+SUMIFS('1.A-P6 DATA CD-3B ONLY'!AI:AI,'1.A-P6 DATA CD-3B ONLY'!$V:$V,$B31,'1.A-P6 DATA CD-3B ONLY'!$Q:$Q,$X$1,'1.A-P6 DATA CD-3B ONLY'!$O:$O,$X$2,'1.A-P6 DATA CD-3B ONLY'!$U:$U,"&lt;&gt;AWD",'1.A-P6 DATA CD-3B ONLY'!$G:$G,$X$4)+SUMIFS('1.A-P6 DATA CD-3B ONLY'!AI:AI,'1.A-P6 DATA CD-3B ONLY'!$V:$V,$B31,'1.A-P6 DATA CD-3B ONLY'!$Q:$Q,$X$1,'1.A-P6 DATA CD-3B ONLY'!$O:$O,$X$2,'1.A-P6 DATA CD-3B ONLY'!$U:$U,"&lt;&gt;AWD",'1.A-P6 DATA CD-3B ONLY'!$G:$G,$X$5)+SUMIFS('1.A-P6 DATA CD-3B ONLY'!AI:AI,'1.A-P6 DATA CD-3B ONLY'!$V:$V,$B31,'1.A-P6 DATA CD-3B ONLY'!$Q:$Q,$X$1,'1.A-P6 DATA CD-3B ONLY'!$O:$O,$X$2,'1.A-P6 DATA CD-3B ONLY'!$U:$U,"&lt;&gt;AWD",'1.A-P6 DATA CD-3B ONLY'!$G:$G,$X$6)</f>
        <v>0</v>
      </c>
      <c r="K31" s="7">
        <f>SUMIFS('1.A-P6 DATA CD-3B ONLY'!AJ:AJ,'1.A-P6 DATA CD-3B ONLY'!$V:$V,$B31,'1.A-P6 DATA CD-3B ONLY'!$Q:$Q,$X$1,'1.A-P6 DATA CD-3B ONLY'!$O:$O,$X$2,'1.A-P6 DATA CD-3B ONLY'!$G:$G,$X$3)+SUMIFS('1.A-P6 DATA CD-3B ONLY'!AJ:AJ,'1.A-P6 DATA CD-3B ONLY'!$V:$V,$B31,'1.A-P6 DATA CD-3B ONLY'!$Q:$Q,$X$1,'1.A-P6 DATA CD-3B ONLY'!$O:$O,$X$2,'1.A-P6 DATA CD-3B ONLY'!$U:$U,"&lt;&gt;AWD",'1.A-P6 DATA CD-3B ONLY'!$G:$G,$X$4)+SUMIFS('1.A-P6 DATA CD-3B ONLY'!AJ:AJ,'1.A-P6 DATA CD-3B ONLY'!$V:$V,$B31,'1.A-P6 DATA CD-3B ONLY'!$Q:$Q,$X$1,'1.A-P6 DATA CD-3B ONLY'!$O:$O,$X$2,'1.A-P6 DATA CD-3B ONLY'!$U:$U,"&lt;&gt;AWD",'1.A-P6 DATA CD-3B ONLY'!$G:$G,$X$5)+SUMIFS('1.A-P6 DATA CD-3B ONLY'!AJ:AJ,'1.A-P6 DATA CD-3B ONLY'!$V:$V,$B31,'1.A-P6 DATA CD-3B ONLY'!$Q:$Q,$X$1,'1.A-P6 DATA CD-3B ONLY'!$O:$O,$X$2,'1.A-P6 DATA CD-3B ONLY'!$U:$U,"&lt;&gt;AWD",'1.A-P6 DATA CD-3B ONLY'!$G:$G,$X$6)</f>
        <v>0</v>
      </c>
      <c r="L31" s="7">
        <f>SUMIFS('1.A-P6 DATA CD-3B ONLY'!AK:AK,'1.A-P6 DATA CD-3B ONLY'!$V:$V,$B31,'1.A-P6 DATA CD-3B ONLY'!$Q:$Q,$X$1,'1.A-P6 DATA CD-3B ONLY'!$O:$O,$X$2,'1.A-P6 DATA CD-3B ONLY'!$G:$G,$X$3)+SUMIFS('1.A-P6 DATA CD-3B ONLY'!AK:AK,'1.A-P6 DATA CD-3B ONLY'!$V:$V,$B31,'1.A-P6 DATA CD-3B ONLY'!$Q:$Q,$X$1,'1.A-P6 DATA CD-3B ONLY'!$O:$O,$X$2,'1.A-P6 DATA CD-3B ONLY'!$U:$U,"&lt;&gt;AWD",'1.A-P6 DATA CD-3B ONLY'!$G:$G,$X$4)+SUMIFS('1.A-P6 DATA CD-3B ONLY'!AK:AK,'1.A-P6 DATA CD-3B ONLY'!$V:$V,$B31,'1.A-P6 DATA CD-3B ONLY'!$Q:$Q,$X$1,'1.A-P6 DATA CD-3B ONLY'!$O:$O,$X$2,'1.A-P6 DATA CD-3B ONLY'!$U:$U,"&lt;&gt;AWD",'1.A-P6 DATA CD-3B ONLY'!$G:$G,$X$5)+SUMIFS('1.A-P6 DATA CD-3B ONLY'!AK:AK,'1.A-P6 DATA CD-3B ONLY'!$V:$V,$B31,'1.A-P6 DATA CD-3B ONLY'!$Q:$Q,$X$1,'1.A-P6 DATA CD-3B ONLY'!$O:$O,$X$2,'1.A-P6 DATA CD-3B ONLY'!$U:$U,"&lt;&gt;AWD",'1.A-P6 DATA CD-3B ONLY'!$G:$G,$X$6)</f>
        <v>0</v>
      </c>
      <c r="M31" s="7">
        <f>SUMIFS('1.A-P6 DATA CD-3B ONLY'!AL:AL,'1.A-P6 DATA CD-3B ONLY'!$V:$V,$B31,'1.A-P6 DATA CD-3B ONLY'!$Q:$Q,$X$1,'1.A-P6 DATA CD-3B ONLY'!$O:$O,$X$2,'1.A-P6 DATA CD-3B ONLY'!$G:$G,$X$3)+SUMIFS('1.A-P6 DATA CD-3B ONLY'!AL:AL,'1.A-P6 DATA CD-3B ONLY'!$V:$V,$B31,'1.A-P6 DATA CD-3B ONLY'!$Q:$Q,$X$1,'1.A-P6 DATA CD-3B ONLY'!$O:$O,$X$2,'1.A-P6 DATA CD-3B ONLY'!$U:$U,"&lt;&gt;AWD",'1.A-P6 DATA CD-3B ONLY'!$G:$G,$X$4)+SUMIFS('1.A-P6 DATA CD-3B ONLY'!AL:AL,'1.A-P6 DATA CD-3B ONLY'!$V:$V,$B31,'1.A-P6 DATA CD-3B ONLY'!$Q:$Q,$X$1,'1.A-P6 DATA CD-3B ONLY'!$O:$O,$X$2,'1.A-P6 DATA CD-3B ONLY'!$U:$U,"&lt;&gt;AWD",'1.A-P6 DATA CD-3B ONLY'!$G:$G,$X$5)+SUMIFS('1.A-P6 DATA CD-3B ONLY'!AL:AL,'1.A-P6 DATA CD-3B ONLY'!$V:$V,$B31,'1.A-P6 DATA CD-3B ONLY'!$Q:$Q,$X$1,'1.A-P6 DATA CD-3B ONLY'!$O:$O,$X$2,'1.A-P6 DATA CD-3B ONLY'!$U:$U,"&lt;&gt;AWD",'1.A-P6 DATA CD-3B ONLY'!$G:$G,$X$6)</f>
        <v>0</v>
      </c>
      <c r="N31" s="7">
        <f>SUMIFS('1.A-P6 DATA CD-3B ONLY'!AM:AM,'1.A-P6 DATA CD-3B ONLY'!$V:$V,$B31,'1.A-P6 DATA CD-3B ONLY'!$Q:$Q,$X$1,'1.A-P6 DATA CD-3B ONLY'!$O:$O,$X$2,'1.A-P6 DATA CD-3B ONLY'!$G:$G,$X$3)+SUMIFS('1.A-P6 DATA CD-3B ONLY'!AM:AM,'1.A-P6 DATA CD-3B ONLY'!$V:$V,$B31,'1.A-P6 DATA CD-3B ONLY'!$Q:$Q,$X$1,'1.A-P6 DATA CD-3B ONLY'!$O:$O,$X$2,'1.A-P6 DATA CD-3B ONLY'!$U:$U,"&lt;&gt;AWD",'1.A-P6 DATA CD-3B ONLY'!$G:$G,$X$4)+SUMIFS('1.A-P6 DATA CD-3B ONLY'!AM:AM,'1.A-P6 DATA CD-3B ONLY'!$V:$V,$B31,'1.A-P6 DATA CD-3B ONLY'!$Q:$Q,$X$1,'1.A-P6 DATA CD-3B ONLY'!$O:$O,$X$2,'1.A-P6 DATA CD-3B ONLY'!$U:$U,"&lt;&gt;AWD",'1.A-P6 DATA CD-3B ONLY'!$G:$G,$X$5)+SUMIFS('1.A-P6 DATA CD-3B ONLY'!AM:AM,'1.A-P6 DATA CD-3B ONLY'!$V:$V,$B31,'1.A-P6 DATA CD-3B ONLY'!$Q:$Q,$X$1,'1.A-P6 DATA CD-3B ONLY'!$O:$O,$X$2,'1.A-P6 DATA CD-3B ONLY'!$U:$U,"&lt;&gt;AWD",'1.A-P6 DATA CD-3B ONLY'!$G:$G,$X$6)</f>
        <v>0</v>
      </c>
      <c r="O31" s="7">
        <f>SUMIFS('1.A-P6 DATA CD-3B ONLY'!AN:AN,'1.A-P6 DATA CD-3B ONLY'!$V:$V,$B31,'1.A-P6 DATA CD-3B ONLY'!$Q:$Q,$X$1,'1.A-P6 DATA CD-3B ONLY'!$O:$O,$X$2,'1.A-P6 DATA CD-3B ONLY'!$G:$G,$X$3)+SUMIFS('1.A-P6 DATA CD-3B ONLY'!AN:AN,'1.A-P6 DATA CD-3B ONLY'!$V:$V,$B31,'1.A-P6 DATA CD-3B ONLY'!$Q:$Q,$X$1,'1.A-P6 DATA CD-3B ONLY'!$O:$O,$X$2,'1.A-P6 DATA CD-3B ONLY'!$U:$U,"&lt;&gt;AWD",'1.A-P6 DATA CD-3B ONLY'!$G:$G,$X$4)+SUMIFS('1.A-P6 DATA CD-3B ONLY'!AN:AN,'1.A-P6 DATA CD-3B ONLY'!$V:$V,$B31,'1.A-P6 DATA CD-3B ONLY'!$Q:$Q,$X$1,'1.A-P6 DATA CD-3B ONLY'!$O:$O,$X$2,'1.A-P6 DATA CD-3B ONLY'!$U:$U,"&lt;&gt;AWD",'1.A-P6 DATA CD-3B ONLY'!$G:$G,$X$5)+SUMIFS('1.A-P6 DATA CD-3B ONLY'!AN:AN,'1.A-P6 DATA CD-3B ONLY'!$V:$V,$B31,'1.A-P6 DATA CD-3B ONLY'!$Q:$Q,$X$1,'1.A-P6 DATA CD-3B ONLY'!$O:$O,$X$2,'1.A-P6 DATA CD-3B ONLY'!$U:$U,"&lt;&gt;AWD",'1.A-P6 DATA CD-3B ONLY'!$G:$G,$X$6)</f>
        <v>0</v>
      </c>
      <c r="P31" s="7">
        <f>SUMIFS('1.A-P6 DATA CD-3B ONLY'!AO:AO,'1.A-P6 DATA CD-3B ONLY'!$V:$V,$B31,'1.A-P6 DATA CD-3B ONLY'!$Q:$Q,$X$1,'1.A-P6 DATA CD-3B ONLY'!$O:$O,$X$2,'1.A-P6 DATA CD-3B ONLY'!$G:$G,$X$3)+SUMIFS('1.A-P6 DATA CD-3B ONLY'!AO:AO,'1.A-P6 DATA CD-3B ONLY'!$V:$V,$B31,'1.A-P6 DATA CD-3B ONLY'!$Q:$Q,$X$1,'1.A-P6 DATA CD-3B ONLY'!$O:$O,$X$2,'1.A-P6 DATA CD-3B ONLY'!$U:$U,"&lt;&gt;AWD",'1.A-P6 DATA CD-3B ONLY'!$G:$G,$X$4)+SUMIFS('1.A-P6 DATA CD-3B ONLY'!AO:AO,'1.A-P6 DATA CD-3B ONLY'!$V:$V,$B31,'1.A-P6 DATA CD-3B ONLY'!$Q:$Q,$X$1,'1.A-P6 DATA CD-3B ONLY'!$O:$O,$X$2,'1.A-P6 DATA CD-3B ONLY'!$U:$U,"&lt;&gt;AWD",'1.A-P6 DATA CD-3B ONLY'!$G:$G,$X$5)+SUMIFS('1.A-P6 DATA CD-3B ONLY'!AO:AO,'1.A-P6 DATA CD-3B ONLY'!$V:$V,$B31,'1.A-P6 DATA CD-3B ONLY'!$Q:$Q,$X$1,'1.A-P6 DATA CD-3B ONLY'!$O:$O,$X$2,'1.A-P6 DATA CD-3B ONLY'!$U:$U,"&lt;&gt;AWD",'1.A-P6 DATA CD-3B ONLY'!$G:$G,$X$6)</f>
        <v>0</v>
      </c>
      <c r="Q31" s="7">
        <f>SUMIFS('1.A-P6 DATA CD-3B ONLY'!AP:AP,'1.A-P6 DATA CD-3B ONLY'!$V:$V,$B31,'1.A-P6 DATA CD-3B ONLY'!$Q:$Q,$X$1,'1.A-P6 DATA CD-3B ONLY'!$O:$O,$X$2,'1.A-P6 DATA CD-3B ONLY'!$G:$G,$X$3)+SUMIFS('1.A-P6 DATA CD-3B ONLY'!AP:AP,'1.A-P6 DATA CD-3B ONLY'!$V:$V,$B31,'1.A-P6 DATA CD-3B ONLY'!$Q:$Q,$X$1,'1.A-P6 DATA CD-3B ONLY'!$O:$O,$X$2,'1.A-P6 DATA CD-3B ONLY'!$U:$U,"&lt;&gt;AWD",'1.A-P6 DATA CD-3B ONLY'!$G:$G,$X$4)+SUMIFS('1.A-P6 DATA CD-3B ONLY'!AP:AP,'1.A-P6 DATA CD-3B ONLY'!$V:$V,$B31,'1.A-P6 DATA CD-3B ONLY'!$Q:$Q,$X$1,'1.A-P6 DATA CD-3B ONLY'!$O:$O,$X$2,'1.A-P6 DATA CD-3B ONLY'!$U:$U,"&lt;&gt;AWD",'1.A-P6 DATA CD-3B ONLY'!$G:$G,$X$5)+SUMIFS('1.A-P6 DATA CD-3B ONLY'!AP:AP,'1.A-P6 DATA CD-3B ONLY'!$V:$V,$B31,'1.A-P6 DATA CD-3B ONLY'!$Q:$Q,$X$1,'1.A-P6 DATA CD-3B ONLY'!$O:$O,$X$2,'1.A-P6 DATA CD-3B ONLY'!$U:$U,"&lt;&gt;AWD",'1.A-P6 DATA CD-3B ONLY'!$G:$G,$X$6)</f>
        <v>0</v>
      </c>
      <c r="R31" s="7">
        <f>SUMIFS('1.A-P6 DATA CD-3B ONLY'!AQ:AQ,'1.A-P6 DATA CD-3B ONLY'!$V:$V,$B31,'1.A-P6 DATA CD-3B ONLY'!$Q:$Q,$X$1,'1.A-P6 DATA CD-3B ONLY'!$O:$O,$X$2,'1.A-P6 DATA CD-3B ONLY'!$G:$G,$X$3)+SUMIFS('1.A-P6 DATA CD-3B ONLY'!AQ:AQ,'1.A-P6 DATA CD-3B ONLY'!$V:$V,$B31,'1.A-P6 DATA CD-3B ONLY'!$Q:$Q,$X$1,'1.A-P6 DATA CD-3B ONLY'!$O:$O,$X$2,'1.A-P6 DATA CD-3B ONLY'!$U:$U,"&lt;&gt;AWD",'1.A-P6 DATA CD-3B ONLY'!$G:$G,$X$4)+SUMIFS('1.A-P6 DATA CD-3B ONLY'!AQ:AQ,'1.A-P6 DATA CD-3B ONLY'!$V:$V,$B31,'1.A-P6 DATA CD-3B ONLY'!$Q:$Q,$X$1,'1.A-P6 DATA CD-3B ONLY'!$O:$O,$X$2,'1.A-P6 DATA CD-3B ONLY'!$U:$U,"&lt;&gt;AWD",'1.A-P6 DATA CD-3B ONLY'!$G:$G,$X$5)+SUMIFS('1.A-P6 DATA CD-3B ONLY'!AQ:AQ,'1.A-P6 DATA CD-3B ONLY'!$V:$V,$B31,'1.A-P6 DATA CD-3B ONLY'!$Q:$Q,$X$1,'1.A-P6 DATA CD-3B ONLY'!$O:$O,$X$2,'1.A-P6 DATA CD-3B ONLY'!$U:$U,"&lt;&gt;AWD",'1.A-P6 DATA CD-3B ONLY'!$G:$G,$X$6)</f>
        <v>0</v>
      </c>
      <c r="S31" s="7">
        <f>SUMIFS('1.A-P6 DATA CD-3B ONLY'!AR:AR,'1.A-P6 DATA CD-3B ONLY'!$V:$V,$B31,'1.A-P6 DATA CD-3B ONLY'!$Q:$Q,$X$1,'1.A-P6 DATA CD-3B ONLY'!$O:$O,$X$2,'1.A-P6 DATA CD-3B ONLY'!$G:$G,$X$3)+SUMIFS('1.A-P6 DATA CD-3B ONLY'!AR:AR,'1.A-P6 DATA CD-3B ONLY'!$V:$V,$B31,'1.A-P6 DATA CD-3B ONLY'!$Q:$Q,$X$1,'1.A-P6 DATA CD-3B ONLY'!$O:$O,$X$2,'1.A-P6 DATA CD-3B ONLY'!$U:$U,"&lt;&gt;AWD",'1.A-P6 DATA CD-3B ONLY'!$G:$G,$X$4)+SUMIFS('1.A-P6 DATA CD-3B ONLY'!AR:AR,'1.A-P6 DATA CD-3B ONLY'!$V:$V,$B31,'1.A-P6 DATA CD-3B ONLY'!$Q:$Q,$X$1,'1.A-P6 DATA CD-3B ONLY'!$O:$O,$X$2,'1.A-P6 DATA CD-3B ONLY'!$U:$U,"&lt;&gt;AWD",'1.A-P6 DATA CD-3B ONLY'!$G:$G,$X$5)+SUMIFS('1.A-P6 DATA CD-3B ONLY'!AR:AR,'1.A-P6 DATA CD-3B ONLY'!$V:$V,$B31,'1.A-P6 DATA CD-3B ONLY'!$Q:$Q,$X$1,'1.A-P6 DATA CD-3B ONLY'!$O:$O,$X$2,'1.A-P6 DATA CD-3B ONLY'!$U:$U,"&lt;&gt;AWD",'1.A-P6 DATA CD-3B ONLY'!$G:$G,$X$6)</f>
        <v>0</v>
      </c>
      <c r="T31" s="7">
        <f>SUMIFS('1.A-P6 DATA CD-3B ONLY'!AS:AS,'1.A-P6 DATA CD-3B ONLY'!$V:$V,$B31,'1.A-P6 DATA CD-3B ONLY'!$Q:$Q,$X$1,'1.A-P6 DATA CD-3B ONLY'!$O:$O,$X$2,'1.A-P6 DATA CD-3B ONLY'!$G:$G,$X$3)+SUMIFS('1.A-P6 DATA CD-3B ONLY'!AS:AS,'1.A-P6 DATA CD-3B ONLY'!$V:$V,$B31,'1.A-P6 DATA CD-3B ONLY'!$Q:$Q,$X$1,'1.A-P6 DATA CD-3B ONLY'!$O:$O,$X$2,'1.A-P6 DATA CD-3B ONLY'!$U:$U,"&lt;&gt;AWD",'1.A-P6 DATA CD-3B ONLY'!$G:$G,$X$4)+SUMIFS('1.A-P6 DATA CD-3B ONLY'!AS:AS,'1.A-P6 DATA CD-3B ONLY'!$V:$V,$B31,'1.A-P6 DATA CD-3B ONLY'!$Q:$Q,$X$1,'1.A-P6 DATA CD-3B ONLY'!$O:$O,$X$2,'1.A-P6 DATA CD-3B ONLY'!$U:$U,"&lt;&gt;AWD",'1.A-P6 DATA CD-3B ONLY'!$G:$G,$X$5)+SUMIFS('1.A-P6 DATA CD-3B ONLY'!AS:AS,'1.A-P6 DATA CD-3B ONLY'!$V:$V,$B31,'1.A-P6 DATA CD-3B ONLY'!$Q:$Q,$X$1,'1.A-P6 DATA CD-3B ONLY'!$O:$O,$X$2,'1.A-P6 DATA CD-3B ONLY'!$U:$U,"&lt;&gt;AWD",'1.A-P6 DATA CD-3B ONLY'!$G:$G,$X$6)</f>
        <v>0</v>
      </c>
    </row>
    <row r="32" spans="2:20" x14ac:dyDescent="0.25">
      <c r="B32" s="39" t="s">
        <v>230</v>
      </c>
      <c r="C32" s="7">
        <f t="shared" si="2"/>
        <v>0</v>
      </c>
      <c r="D32" s="7">
        <f>SUMIFS('1.A-P6 DATA CD-3B ONLY'!AC:AC,'1.A-P6 DATA CD-3B ONLY'!$V:$V,$B32,'1.A-P6 DATA CD-3B ONLY'!$Q:$Q,$X$1,'1.A-P6 DATA CD-3B ONLY'!$O:$O,$X$2,'1.A-P6 DATA CD-3B ONLY'!$G:$G,$X$3)+SUMIFS('1.A-P6 DATA CD-3B ONLY'!AC:AC,'1.A-P6 DATA CD-3B ONLY'!$V:$V,$B32,'1.A-P6 DATA CD-3B ONLY'!$Q:$Q,$X$1,'1.A-P6 DATA CD-3B ONLY'!$O:$O,$X$2,'1.A-P6 DATA CD-3B ONLY'!$U:$U,"&lt;&gt;AWD",'1.A-P6 DATA CD-3B ONLY'!$G:$G,$X$4)+SUMIFS('1.A-P6 DATA CD-3B ONLY'!AC:AC,'1.A-P6 DATA CD-3B ONLY'!$V:$V,$B32,'1.A-P6 DATA CD-3B ONLY'!$Q:$Q,$X$1,'1.A-P6 DATA CD-3B ONLY'!$O:$O,$X$2,'1.A-P6 DATA CD-3B ONLY'!$U:$U,"&lt;&gt;AWD",'1.A-P6 DATA CD-3B ONLY'!$G:$G,$X$5)+SUMIFS('1.A-P6 DATA CD-3B ONLY'!AC:AC,'1.A-P6 DATA CD-3B ONLY'!$V:$V,$B32,'1.A-P6 DATA CD-3B ONLY'!$Q:$Q,$X$1,'1.A-P6 DATA CD-3B ONLY'!$O:$O,$X$2,'1.A-P6 DATA CD-3B ONLY'!$U:$U,"&lt;&gt;AWD",'1.A-P6 DATA CD-3B ONLY'!$G:$G,$X$6)</f>
        <v>0</v>
      </c>
      <c r="E32" s="7">
        <f>SUMIFS('1.A-P6 DATA CD-3B ONLY'!AD:AD,'1.A-P6 DATA CD-3B ONLY'!$V:$V,$B32,'1.A-P6 DATA CD-3B ONLY'!$Q:$Q,$X$1,'1.A-P6 DATA CD-3B ONLY'!$O:$O,$X$2,'1.A-P6 DATA CD-3B ONLY'!$G:$G,$X$3)+SUMIFS('1.A-P6 DATA CD-3B ONLY'!AD:AD,'1.A-P6 DATA CD-3B ONLY'!$V:$V,$B32,'1.A-P6 DATA CD-3B ONLY'!$Q:$Q,$X$1,'1.A-P6 DATA CD-3B ONLY'!$O:$O,$X$2,'1.A-P6 DATA CD-3B ONLY'!$U:$U,"&lt;&gt;AWD",'1.A-P6 DATA CD-3B ONLY'!$G:$G,$X$4)+SUMIFS('1.A-P6 DATA CD-3B ONLY'!AD:AD,'1.A-P6 DATA CD-3B ONLY'!$V:$V,$B32,'1.A-P6 DATA CD-3B ONLY'!$Q:$Q,$X$1,'1.A-P6 DATA CD-3B ONLY'!$O:$O,$X$2,'1.A-P6 DATA CD-3B ONLY'!$U:$U,"&lt;&gt;AWD",'1.A-P6 DATA CD-3B ONLY'!$G:$G,$X$5)+SUMIFS('1.A-P6 DATA CD-3B ONLY'!AD:AD,'1.A-P6 DATA CD-3B ONLY'!$V:$V,$B32,'1.A-P6 DATA CD-3B ONLY'!$Q:$Q,$X$1,'1.A-P6 DATA CD-3B ONLY'!$O:$O,$X$2,'1.A-P6 DATA CD-3B ONLY'!$U:$U,"&lt;&gt;AWD",'1.A-P6 DATA CD-3B ONLY'!$G:$G,$X$6)</f>
        <v>0</v>
      </c>
      <c r="F32" s="7">
        <f>SUMIFS('1.A-P6 DATA CD-3B ONLY'!AE:AE,'1.A-P6 DATA CD-3B ONLY'!$V:$V,$B32,'1.A-P6 DATA CD-3B ONLY'!$Q:$Q,$X$1,'1.A-P6 DATA CD-3B ONLY'!$O:$O,$X$2,'1.A-P6 DATA CD-3B ONLY'!$G:$G,$X$3)+SUMIFS('1.A-P6 DATA CD-3B ONLY'!AE:AE,'1.A-P6 DATA CD-3B ONLY'!$V:$V,$B32,'1.A-P6 DATA CD-3B ONLY'!$Q:$Q,$X$1,'1.A-P6 DATA CD-3B ONLY'!$O:$O,$X$2,'1.A-P6 DATA CD-3B ONLY'!$U:$U,"&lt;&gt;AWD",'1.A-P6 DATA CD-3B ONLY'!$G:$G,$X$4)+SUMIFS('1.A-P6 DATA CD-3B ONLY'!AE:AE,'1.A-P6 DATA CD-3B ONLY'!$V:$V,$B32,'1.A-P6 DATA CD-3B ONLY'!$Q:$Q,$X$1,'1.A-P6 DATA CD-3B ONLY'!$O:$O,$X$2,'1.A-P6 DATA CD-3B ONLY'!$U:$U,"&lt;&gt;AWD",'1.A-P6 DATA CD-3B ONLY'!$G:$G,$X$5)+SUMIFS('1.A-P6 DATA CD-3B ONLY'!AE:AE,'1.A-P6 DATA CD-3B ONLY'!$V:$V,$B32,'1.A-P6 DATA CD-3B ONLY'!$Q:$Q,$X$1,'1.A-P6 DATA CD-3B ONLY'!$O:$O,$X$2,'1.A-P6 DATA CD-3B ONLY'!$U:$U,"&lt;&gt;AWD",'1.A-P6 DATA CD-3B ONLY'!$G:$G,$X$6)</f>
        <v>0</v>
      </c>
      <c r="G32" s="7">
        <f>SUMIFS('1.A-P6 DATA CD-3B ONLY'!AF:AF,'1.A-P6 DATA CD-3B ONLY'!$V:$V,$B32,'1.A-P6 DATA CD-3B ONLY'!$Q:$Q,$X$1,'1.A-P6 DATA CD-3B ONLY'!$O:$O,$X$2,'1.A-P6 DATA CD-3B ONLY'!$G:$G,$X$3)+SUMIFS('1.A-P6 DATA CD-3B ONLY'!AF:AF,'1.A-P6 DATA CD-3B ONLY'!$V:$V,$B32,'1.A-P6 DATA CD-3B ONLY'!$Q:$Q,$X$1,'1.A-P6 DATA CD-3B ONLY'!$O:$O,$X$2,'1.A-P6 DATA CD-3B ONLY'!$U:$U,"&lt;&gt;AWD",'1.A-P6 DATA CD-3B ONLY'!$G:$G,$X$4)+SUMIFS('1.A-P6 DATA CD-3B ONLY'!AF:AF,'1.A-P6 DATA CD-3B ONLY'!$V:$V,$B32,'1.A-P6 DATA CD-3B ONLY'!$Q:$Q,$X$1,'1.A-P6 DATA CD-3B ONLY'!$O:$O,$X$2,'1.A-P6 DATA CD-3B ONLY'!$U:$U,"&lt;&gt;AWD",'1.A-P6 DATA CD-3B ONLY'!$G:$G,$X$5)+SUMIFS('1.A-P6 DATA CD-3B ONLY'!AF:AF,'1.A-P6 DATA CD-3B ONLY'!$V:$V,$B32,'1.A-P6 DATA CD-3B ONLY'!$Q:$Q,$X$1,'1.A-P6 DATA CD-3B ONLY'!$O:$O,$X$2,'1.A-P6 DATA CD-3B ONLY'!$U:$U,"&lt;&gt;AWD",'1.A-P6 DATA CD-3B ONLY'!$G:$G,$X$6)</f>
        <v>0</v>
      </c>
      <c r="H32" s="7">
        <f>SUMIFS('1.A-P6 DATA CD-3B ONLY'!AG:AG,'1.A-P6 DATA CD-3B ONLY'!$V:$V,$B32,'1.A-P6 DATA CD-3B ONLY'!$Q:$Q,$X$1,'1.A-P6 DATA CD-3B ONLY'!$O:$O,$X$2,'1.A-P6 DATA CD-3B ONLY'!$G:$G,$X$3)+SUMIFS('1.A-P6 DATA CD-3B ONLY'!AG:AG,'1.A-P6 DATA CD-3B ONLY'!$V:$V,$B32,'1.A-P6 DATA CD-3B ONLY'!$Q:$Q,$X$1,'1.A-P6 DATA CD-3B ONLY'!$O:$O,$X$2,'1.A-P6 DATA CD-3B ONLY'!$U:$U,"&lt;&gt;AWD",'1.A-P6 DATA CD-3B ONLY'!$G:$G,$X$4)+SUMIFS('1.A-P6 DATA CD-3B ONLY'!AG:AG,'1.A-P6 DATA CD-3B ONLY'!$V:$V,$B32,'1.A-P6 DATA CD-3B ONLY'!$Q:$Q,$X$1,'1.A-P6 DATA CD-3B ONLY'!$O:$O,$X$2,'1.A-P6 DATA CD-3B ONLY'!$U:$U,"&lt;&gt;AWD",'1.A-P6 DATA CD-3B ONLY'!$G:$G,$X$5)+SUMIFS('1.A-P6 DATA CD-3B ONLY'!AG:AG,'1.A-P6 DATA CD-3B ONLY'!$V:$V,$B32,'1.A-P6 DATA CD-3B ONLY'!$Q:$Q,$X$1,'1.A-P6 DATA CD-3B ONLY'!$O:$O,$X$2,'1.A-P6 DATA CD-3B ONLY'!$U:$U,"&lt;&gt;AWD",'1.A-P6 DATA CD-3B ONLY'!$G:$G,$X$6)</f>
        <v>0</v>
      </c>
      <c r="I32" s="7">
        <f>SUMIFS('1.A-P6 DATA CD-3B ONLY'!AH:AH,'1.A-P6 DATA CD-3B ONLY'!$V:$V,$B32,'1.A-P6 DATA CD-3B ONLY'!$Q:$Q,$X$1,'1.A-P6 DATA CD-3B ONLY'!$O:$O,$X$2,'1.A-P6 DATA CD-3B ONLY'!$G:$G,$X$3)+SUMIFS('1.A-P6 DATA CD-3B ONLY'!AH:AH,'1.A-P6 DATA CD-3B ONLY'!$V:$V,$B32,'1.A-P6 DATA CD-3B ONLY'!$Q:$Q,$X$1,'1.A-P6 DATA CD-3B ONLY'!$O:$O,$X$2,'1.A-P6 DATA CD-3B ONLY'!$U:$U,"&lt;&gt;AWD",'1.A-P6 DATA CD-3B ONLY'!$G:$G,$X$4)+SUMIFS('1.A-P6 DATA CD-3B ONLY'!AH:AH,'1.A-P6 DATA CD-3B ONLY'!$V:$V,$B32,'1.A-P6 DATA CD-3B ONLY'!$Q:$Q,$X$1,'1.A-P6 DATA CD-3B ONLY'!$O:$O,$X$2,'1.A-P6 DATA CD-3B ONLY'!$U:$U,"&lt;&gt;AWD",'1.A-P6 DATA CD-3B ONLY'!$G:$G,$X$5)+SUMIFS('1.A-P6 DATA CD-3B ONLY'!AH:AH,'1.A-P6 DATA CD-3B ONLY'!$V:$V,$B32,'1.A-P6 DATA CD-3B ONLY'!$Q:$Q,$X$1,'1.A-P6 DATA CD-3B ONLY'!$O:$O,$X$2,'1.A-P6 DATA CD-3B ONLY'!$U:$U,"&lt;&gt;AWD",'1.A-P6 DATA CD-3B ONLY'!$G:$G,$X$6)</f>
        <v>0</v>
      </c>
      <c r="J32" s="7">
        <f>SUMIFS('1.A-P6 DATA CD-3B ONLY'!AI:AI,'1.A-P6 DATA CD-3B ONLY'!$V:$V,$B32,'1.A-P6 DATA CD-3B ONLY'!$Q:$Q,$X$1,'1.A-P6 DATA CD-3B ONLY'!$O:$O,$X$2,'1.A-P6 DATA CD-3B ONLY'!$G:$G,$X$3)+SUMIFS('1.A-P6 DATA CD-3B ONLY'!AI:AI,'1.A-P6 DATA CD-3B ONLY'!$V:$V,$B32,'1.A-P6 DATA CD-3B ONLY'!$Q:$Q,$X$1,'1.A-P6 DATA CD-3B ONLY'!$O:$O,$X$2,'1.A-P6 DATA CD-3B ONLY'!$U:$U,"&lt;&gt;AWD",'1.A-P6 DATA CD-3B ONLY'!$G:$G,$X$4)+SUMIFS('1.A-P6 DATA CD-3B ONLY'!AI:AI,'1.A-P6 DATA CD-3B ONLY'!$V:$V,$B32,'1.A-P6 DATA CD-3B ONLY'!$Q:$Q,$X$1,'1.A-P6 DATA CD-3B ONLY'!$O:$O,$X$2,'1.A-P6 DATA CD-3B ONLY'!$U:$U,"&lt;&gt;AWD",'1.A-P6 DATA CD-3B ONLY'!$G:$G,$X$5)+SUMIFS('1.A-P6 DATA CD-3B ONLY'!AI:AI,'1.A-P6 DATA CD-3B ONLY'!$V:$V,$B32,'1.A-P6 DATA CD-3B ONLY'!$Q:$Q,$X$1,'1.A-P6 DATA CD-3B ONLY'!$O:$O,$X$2,'1.A-P6 DATA CD-3B ONLY'!$U:$U,"&lt;&gt;AWD",'1.A-P6 DATA CD-3B ONLY'!$G:$G,$X$6)</f>
        <v>0</v>
      </c>
      <c r="K32" s="7">
        <f>SUMIFS('1.A-P6 DATA CD-3B ONLY'!AJ:AJ,'1.A-P6 DATA CD-3B ONLY'!$V:$V,$B32,'1.A-P6 DATA CD-3B ONLY'!$Q:$Q,$X$1,'1.A-P6 DATA CD-3B ONLY'!$O:$O,$X$2,'1.A-P6 DATA CD-3B ONLY'!$G:$G,$X$3)+SUMIFS('1.A-P6 DATA CD-3B ONLY'!AJ:AJ,'1.A-P6 DATA CD-3B ONLY'!$V:$V,$B32,'1.A-P6 DATA CD-3B ONLY'!$Q:$Q,$X$1,'1.A-P6 DATA CD-3B ONLY'!$O:$O,$X$2,'1.A-P6 DATA CD-3B ONLY'!$U:$U,"&lt;&gt;AWD",'1.A-P6 DATA CD-3B ONLY'!$G:$G,$X$4)+SUMIFS('1.A-P6 DATA CD-3B ONLY'!AJ:AJ,'1.A-P6 DATA CD-3B ONLY'!$V:$V,$B32,'1.A-P6 DATA CD-3B ONLY'!$Q:$Q,$X$1,'1.A-P6 DATA CD-3B ONLY'!$O:$O,$X$2,'1.A-P6 DATA CD-3B ONLY'!$U:$U,"&lt;&gt;AWD",'1.A-P6 DATA CD-3B ONLY'!$G:$G,$X$5)+SUMIFS('1.A-P6 DATA CD-3B ONLY'!AJ:AJ,'1.A-P6 DATA CD-3B ONLY'!$V:$V,$B32,'1.A-P6 DATA CD-3B ONLY'!$Q:$Q,$X$1,'1.A-P6 DATA CD-3B ONLY'!$O:$O,$X$2,'1.A-P6 DATA CD-3B ONLY'!$U:$U,"&lt;&gt;AWD",'1.A-P6 DATA CD-3B ONLY'!$G:$G,$X$6)</f>
        <v>0</v>
      </c>
      <c r="L32" s="7">
        <f>SUMIFS('1.A-P6 DATA CD-3B ONLY'!AK:AK,'1.A-P6 DATA CD-3B ONLY'!$V:$V,$B32,'1.A-P6 DATA CD-3B ONLY'!$Q:$Q,$X$1,'1.A-P6 DATA CD-3B ONLY'!$O:$O,$X$2,'1.A-P6 DATA CD-3B ONLY'!$G:$G,$X$3)+SUMIFS('1.A-P6 DATA CD-3B ONLY'!AK:AK,'1.A-P6 DATA CD-3B ONLY'!$V:$V,$B32,'1.A-P6 DATA CD-3B ONLY'!$Q:$Q,$X$1,'1.A-P6 DATA CD-3B ONLY'!$O:$O,$X$2,'1.A-P6 DATA CD-3B ONLY'!$U:$U,"&lt;&gt;AWD",'1.A-P6 DATA CD-3B ONLY'!$G:$G,$X$4)+SUMIFS('1.A-P6 DATA CD-3B ONLY'!AK:AK,'1.A-P6 DATA CD-3B ONLY'!$V:$V,$B32,'1.A-P6 DATA CD-3B ONLY'!$Q:$Q,$X$1,'1.A-P6 DATA CD-3B ONLY'!$O:$O,$X$2,'1.A-P6 DATA CD-3B ONLY'!$U:$U,"&lt;&gt;AWD",'1.A-P6 DATA CD-3B ONLY'!$G:$G,$X$5)+SUMIFS('1.A-P6 DATA CD-3B ONLY'!AK:AK,'1.A-P6 DATA CD-3B ONLY'!$V:$V,$B32,'1.A-P6 DATA CD-3B ONLY'!$Q:$Q,$X$1,'1.A-P6 DATA CD-3B ONLY'!$O:$O,$X$2,'1.A-P6 DATA CD-3B ONLY'!$U:$U,"&lt;&gt;AWD",'1.A-P6 DATA CD-3B ONLY'!$G:$G,$X$6)</f>
        <v>0</v>
      </c>
      <c r="M32" s="7">
        <f>SUMIFS('1.A-P6 DATA CD-3B ONLY'!AL:AL,'1.A-P6 DATA CD-3B ONLY'!$V:$V,$B32,'1.A-P6 DATA CD-3B ONLY'!$Q:$Q,$X$1,'1.A-P6 DATA CD-3B ONLY'!$O:$O,$X$2,'1.A-P6 DATA CD-3B ONLY'!$G:$G,$X$3)+SUMIFS('1.A-P6 DATA CD-3B ONLY'!AL:AL,'1.A-P6 DATA CD-3B ONLY'!$V:$V,$B32,'1.A-P6 DATA CD-3B ONLY'!$Q:$Q,$X$1,'1.A-P6 DATA CD-3B ONLY'!$O:$O,$X$2,'1.A-P6 DATA CD-3B ONLY'!$U:$U,"&lt;&gt;AWD",'1.A-P6 DATA CD-3B ONLY'!$G:$G,$X$4)+SUMIFS('1.A-P6 DATA CD-3B ONLY'!AL:AL,'1.A-P6 DATA CD-3B ONLY'!$V:$V,$B32,'1.A-P6 DATA CD-3B ONLY'!$Q:$Q,$X$1,'1.A-P6 DATA CD-3B ONLY'!$O:$O,$X$2,'1.A-P6 DATA CD-3B ONLY'!$U:$U,"&lt;&gt;AWD",'1.A-P6 DATA CD-3B ONLY'!$G:$G,$X$5)+SUMIFS('1.A-P6 DATA CD-3B ONLY'!AL:AL,'1.A-P6 DATA CD-3B ONLY'!$V:$V,$B32,'1.A-P6 DATA CD-3B ONLY'!$Q:$Q,$X$1,'1.A-P6 DATA CD-3B ONLY'!$O:$O,$X$2,'1.A-P6 DATA CD-3B ONLY'!$U:$U,"&lt;&gt;AWD",'1.A-P6 DATA CD-3B ONLY'!$G:$G,$X$6)</f>
        <v>0</v>
      </c>
      <c r="N32" s="7">
        <f>SUMIFS('1.A-P6 DATA CD-3B ONLY'!AM:AM,'1.A-P6 DATA CD-3B ONLY'!$V:$V,$B32,'1.A-P6 DATA CD-3B ONLY'!$Q:$Q,$X$1,'1.A-P6 DATA CD-3B ONLY'!$O:$O,$X$2,'1.A-P6 DATA CD-3B ONLY'!$G:$G,$X$3)+SUMIFS('1.A-P6 DATA CD-3B ONLY'!AM:AM,'1.A-P6 DATA CD-3B ONLY'!$V:$V,$B32,'1.A-P6 DATA CD-3B ONLY'!$Q:$Q,$X$1,'1.A-P6 DATA CD-3B ONLY'!$O:$O,$X$2,'1.A-P6 DATA CD-3B ONLY'!$U:$U,"&lt;&gt;AWD",'1.A-P6 DATA CD-3B ONLY'!$G:$G,$X$4)+SUMIFS('1.A-P6 DATA CD-3B ONLY'!AM:AM,'1.A-P6 DATA CD-3B ONLY'!$V:$V,$B32,'1.A-P6 DATA CD-3B ONLY'!$Q:$Q,$X$1,'1.A-P6 DATA CD-3B ONLY'!$O:$O,$X$2,'1.A-P6 DATA CD-3B ONLY'!$U:$U,"&lt;&gt;AWD",'1.A-P6 DATA CD-3B ONLY'!$G:$G,$X$5)+SUMIFS('1.A-P6 DATA CD-3B ONLY'!AM:AM,'1.A-P6 DATA CD-3B ONLY'!$V:$V,$B32,'1.A-P6 DATA CD-3B ONLY'!$Q:$Q,$X$1,'1.A-P6 DATA CD-3B ONLY'!$O:$O,$X$2,'1.A-P6 DATA CD-3B ONLY'!$U:$U,"&lt;&gt;AWD",'1.A-P6 DATA CD-3B ONLY'!$G:$G,$X$6)</f>
        <v>0</v>
      </c>
      <c r="O32" s="7">
        <f>SUMIFS('1.A-P6 DATA CD-3B ONLY'!AN:AN,'1.A-P6 DATA CD-3B ONLY'!$V:$V,$B32,'1.A-P6 DATA CD-3B ONLY'!$Q:$Q,$X$1,'1.A-P6 DATA CD-3B ONLY'!$O:$O,$X$2,'1.A-P6 DATA CD-3B ONLY'!$G:$G,$X$3)+SUMIFS('1.A-P6 DATA CD-3B ONLY'!AN:AN,'1.A-P6 DATA CD-3B ONLY'!$V:$V,$B32,'1.A-P6 DATA CD-3B ONLY'!$Q:$Q,$X$1,'1.A-P6 DATA CD-3B ONLY'!$O:$O,$X$2,'1.A-P6 DATA CD-3B ONLY'!$U:$U,"&lt;&gt;AWD",'1.A-P6 DATA CD-3B ONLY'!$G:$G,$X$4)+SUMIFS('1.A-P6 DATA CD-3B ONLY'!AN:AN,'1.A-P6 DATA CD-3B ONLY'!$V:$V,$B32,'1.A-P6 DATA CD-3B ONLY'!$Q:$Q,$X$1,'1.A-P6 DATA CD-3B ONLY'!$O:$O,$X$2,'1.A-P6 DATA CD-3B ONLY'!$U:$U,"&lt;&gt;AWD",'1.A-P6 DATA CD-3B ONLY'!$G:$G,$X$5)+SUMIFS('1.A-P6 DATA CD-3B ONLY'!AN:AN,'1.A-P6 DATA CD-3B ONLY'!$V:$V,$B32,'1.A-P6 DATA CD-3B ONLY'!$Q:$Q,$X$1,'1.A-P6 DATA CD-3B ONLY'!$O:$O,$X$2,'1.A-P6 DATA CD-3B ONLY'!$U:$U,"&lt;&gt;AWD",'1.A-P6 DATA CD-3B ONLY'!$G:$G,$X$6)</f>
        <v>0</v>
      </c>
      <c r="P32" s="7">
        <f>SUMIFS('1.A-P6 DATA CD-3B ONLY'!AO:AO,'1.A-P6 DATA CD-3B ONLY'!$V:$V,$B32,'1.A-P6 DATA CD-3B ONLY'!$Q:$Q,$X$1,'1.A-P6 DATA CD-3B ONLY'!$O:$O,$X$2,'1.A-P6 DATA CD-3B ONLY'!$G:$G,$X$3)+SUMIFS('1.A-P6 DATA CD-3B ONLY'!AO:AO,'1.A-P6 DATA CD-3B ONLY'!$V:$V,$B32,'1.A-P6 DATA CD-3B ONLY'!$Q:$Q,$X$1,'1.A-P6 DATA CD-3B ONLY'!$O:$O,$X$2,'1.A-P6 DATA CD-3B ONLY'!$U:$U,"&lt;&gt;AWD",'1.A-P6 DATA CD-3B ONLY'!$G:$G,$X$4)+SUMIFS('1.A-P6 DATA CD-3B ONLY'!AO:AO,'1.A-P6 DATA CD-3B ONLY'!$V:$V,$B32,'1.A-P6 DATA CD-3B ONLY'!$Q:$Q,$X$1,'1.A-P6 DATA CD-3B ONLY'!$O:$O,$X$2,'1.A-P6 DATA CD-3B ONLY'!$U:$U,"&lt;&gt;AWD",'1.A-P6 DATA CD-3B ONLY'!$G:$G,$X$5)+SUMIFS('1.A-P6 DATA CD-3B ONLY'!AO:AO,'1.A-P6 DATA CD-3B ONLY'!$V:$V,$B32,'1.A-P6 DATA CD-3B ONLY'!$Q:$Q,$X$1,'1.A-P6 DATA CD-3B ONLY'!$O:$O,$X$2,'1.A-P6 DATA CD-3B ONLY'!$U:$U,"&lt;&gt;AWD",'1.A-P6 DATA CD-3B ONLY'!$G:$G,$X$6)</f>
        <v>0</v>
      </c>
      <c r="Q32" s="7">
        <f>SUMIFS('1.A-P6 DATA CD-3B ONLY'!AP:AP,'1.A-P6 DATA CD-3B ONLY'!$V:$V,$B32,'1.A-P6 DATA CD-3B ONLY'!$Q:$Q,$X$1,'1.A-P6 DATA CD-3B ONLY'!$O:$O,$X$2,'1.A-P6 DATA CD-3B ONLY'!$G:$G,$X$3)+SUMIFS('1.A-P6 DATA CD-3B ONLY'!AP:AP,'1.A-P6 DATA CD-3B ONLY'!$V:$V,$B32,'1.A-P6 DATA CD-3B ONLY'!$Q:$Q,$X$1,'1.A-P6 DATA CD-3B ONLY'!$O:$O,$X$2,'1.A-P6 DATA CD-3B ONLY'!$U:$U,"&lt;&gt;AWD",'1.A-P6 DATA CD-3B ONLY'!$G:$G,$X$4)+SUMIFS('1.A-P6 DATA CD-3B ONLY'!AP:AP,'1.A-P6 DATA CD-3B ONLY'!$V:$V,$B32,'1.A-P6 DATA CD-3B ONLY'!$Q:$Q,$X$1,'1.A-P6 DATA CD-3B ONLY'!$O:$O,$X$2,'1.A-P6 DATA CD-3B ONLY'!$U:$U,"&lt;&gt;AWD",'1.A-P6 DATA CD-3B ONLY'!$G:$G,$X$5)+SUMIFS('1.A-P6 DATA CD-3B ONLY'!AP:AP,'1.A-P6 DATA CD-3B ONLY'!$V:$V,$B32,'1.A-P6 DATA CD-3B ONLY'!$Q:$Q,$X$1,'1.A-P6 DATA CD-3B ONLY'!$O:$O,$X$2,'1.A-P6 DATA CD-3B ONLY'!$U:$U,"&lt;&gt;AWD",'1.A-P6 DATA CD-3B ONLY'!$G:$G,$X$6)</f>
        <v>0</v>
      </c>
      <c r="R32" s="7">
        <f>SUMIFS('1.A-P6 DATA CD-3B ONLY'!AQ:AQ,'1.A-P6 DATA CD-3B ONLY'!$V:$V,$B32,'1.A-P6 DATA CD-3B ONLY'!$Q:$Q,$X$1,'1.A-P6 DATA CD-3B ONLY'!$O:$O,$X$2,'1.A-P6 DATA CD-3B ONLY'!$G:$G,$X$3)+SUMIFS('1.A-P6 DATA CD-3B ONLY'!AQ:AQ,'1.A-P6 DATA CD-3B ONLY'!$V:$V,$B32,'1.A-P6 DATA CD-3B ONLY'!$Q:$Q,$X$1,'1.A-P6 DATA CD-3B ONLY'!$O:$O,$X$2,'1.A-P6 DATA CD-3B ONLY'!$U:$U,"&lt;&gt;AWD",'1.A-P6 DATA CD-3B ONLY'!$G:$G,$X$4)+SUMIFS('1.A-P6 DATA CD-3B ONLY'!AQ:AQ,'1.A-P6 DATA CD-3B ONLY'!$V:$V,$B32,'1.A-P6 DATA CD-3B ONLY'!$Q:$Q,$X$1,'1.A-P6 DATA CD-3B ONLY'!$O:$O,$X$2,'1.A-P6 DATA CD-3B ONLY'!$U:$U,"&lt;&gt;AWD",'1.A-P6 DATA CD-3B ONLY'!$G:$G,$X$5)+SUMIFS('1.A-P6 DATA CD-3B ONLY'!AQ:AQ,'1.A-P6 DATA CD-3B ONLY'!$V:$V,$B32,'1.A-P6 DATA CD-3B ONLY'!$Q:$Q,$X$1,'1.A-P6 DATA CD-3B ONLY'!$O:$O,$X$2,'1.A-P6 DATA CD-3B ONLY'!$U:$U,"&lt;&gt;AWD",'1.A-P6 DATA CD-3B ONLY'!$G:$G,$X$6)</f>
        <v>0</v>
      </c>
      <c r="S32" s="7">
        <f>SUMIFS('1.A-P6 DATA CD-3B ONLY'!AR:AR,'1.A-P6 DATA CD-3B ONLY'!$V:$V,$B32,'1.A-P6 DATA CD-3B ONLY'!$Q:$Q,$X$1,'1.A-P6 DATA CD-3B ONLY'!$O:$O,$X$2,'1.A-P6 DATA CD-3B ONLY'!$G:$G,$X$3)+SUMIFS('1.A-P6 DATA CD-3B ONLY'!AR:AR,'1.A-P6 DATA CD-3B ONLY'!$V:$V,$B32,'1.A-P6 DATA CD-3B ONLY'!$Q:$Q,$X$1,'1.A-P6 DATA CD-3B ONLY'!$O:$O,$X$2,'1.A-P6 DATA CD-3B ONLY'!$U:$U,"&lt;&gt;AWD",'1.A-P6 DATA CD-3B ONLY'!$G:$G,$X$4)+SUMIFS('1.A-P6 DATA CD-3B ONLY'!AR:AR,'1.A-P6 DATA CD-3B ONLY'!$V:$V,$B32,'1.A-P6 DATA CD-3B ONLY'!$Q:$Q,$X$1,'1.A-P6 DATA CD-3B ONLY'!$O:$O,$X$2,'1.A-P6 DATA CD-3B ONLY'!$U:$U,"&lt;&gt;AWD",'1.A-P6 DATA CD-3B ONLY'!$G:$G,$X$5)+SUMIFS('1.A-P6 DATA CD-3B ONLY'!AR:AR,'1.A-P6 DATA CD-3B ONLY'!$V:$V,$B32,'1.A-P6 DATA CD-3B ONLY'!$Q:$Q,$X$1,'1.A-P6 DATA CD-3B ONLY'!$O:$O,$X$2,'1.A-P6 DATA CD-3B ONLY'!$U:$U,"&lt;&gt;AWD",'1.A-P6 DATA CD-3B ONLY'!$G:$G,$X$6)</f>
        <v>0</v>
      </c>
      <c r="T32" s="7">
        <f>SUMIFS('1.A-P6 DATA CD-3B ONLY'!AS:AS,'1.A-P6 DATA CD-3B ONLY'!$V:$V,$B32,'1.A-P6 DATA CD-3B ONLY'!$Q:$Q,$X$1,'1.A-P6 DATA CD-3B ONLY'!$O:$O,$X$2,'1.A-P6 DATA CD-3B ONLY'!$G:$G,$X$3)+SUMIFS('1.A-P6 DATA CD-3B ONLY'!AS:AS,'1.A-P6 DATA CD-3B ONLY'!$V:$V,$B32,'1.A-P6 DATA CD-3B ONLY'!$Q:$Q,$X$1,'1.A-P6 DATA CD-3B ONLY'!$O:$O,$X$2,'1.A-P6 DATA CD-3B ONLY'!$U:$U,"&lt;&gt;AWD",'1.A-P6 DATA CD-3B ONLY'!$G:$G,$X$4)+SUMIFS('1.A-P6 DATA CD-3B ONLY'!AS:AS,'1.A-P6 DATA CD-3B ONLY'!$V:$V,$B32,'1.A-P6 DATA CD-3B ONLY'!$Q:$Q,$X$1,'1.A-P6 DATA CD-3B ONLY'!$O:$O,$X$2,'1.A-P6 DATA CD-3B ONLY'!$U:$U,"&lt;&gt;AWD",'1.A-P6 DATA CD-3B ONLY'!$G:$G,$X$5)+SUMIFS('1.A-P6 DATA CD-3B ONLY'!AS:AS,'1.A-P6 DATA CD-3B ONLY'!$V:$V,$B32,'1.A-P6 DATA CD-3B ONLY'!$Q:$Q,$X$1,'1.A-P6 DATA CD-3B ONLY'!$O:$O,$X$2,'1.A-P6 DATA CD-3B ONLY'!$U:$U,"&lt;&gt;AWD",'1.A-P6 DATA CD-3B ONLY'!$G:$G,$X$6)</f>
        <v>0</v>
      </c>
    </row>
    <row r="33" spans="2:20" x14ac:dyDescent="0.25">
      <c r="B33" s="39" t="s">
        <v>231</v>
      </c>
      <c r="C33" s="7">
        <f t="shared" si="2"/>
        <v>0</v>
      </c>
      <c r="D33" s="7">
        <f>SUMIFS('1.A-P6 DATA CD-3B ONLY'!AC:AC,'1.A-P6 DATA CD-3B ONLY'!$V:$V,$B33,'1.A-P6 DATA CD-3B ONLY'!$Q:$Q,$X$1,'1.A-P6 DATA CD-3B ONLY'!$O:$O,$X$2,'1.A-P6 DATA CD-3B ONLY'!$G:$G,$X$3)+SUMIFS('1.A-P6 DATA CD-3B ONLY'!AC:AC,'1.A-P6 DATA CD-3B ONLY'!$V:$V,$B33,'1.A-P6 DATA CD-3B ONLY'!$Q:$Q,$X$1,'1.A-P6 DATA CD-3B ONLY'!$O:$O,$X$2,'1.A-P6 DATA CD-3B ONLY'!$U:$U,"&lt;&gt;AWD",'1.A-P6 DATA CD-3B ONLY'!$G:$G,$X$4)+SUMIFS('1.A-P6 DATA CD-3B ONLY'!AC:AC,'1.A-P6 DATA CD-3B ONLY'!$V:$V,$B33,'1.A-P6 DATA CD-3B ONLY'!$Q:$Q,$X$1,'1.A-P6 DATA CD-3B ONLY'!$O:$O,$X$2,'1.A-P6 DATA CD-3B ONLY'!$U:$U,"&lt;&gt;AWD",'1.A-P6 DATA CD-3B ONLY'!$G:$G,$X$5)+SUMIFS('1.A-P6 DATA CD-3B ONLY'!AC:AC,'1.A-P6 DATA CD-3B ONLY'!$V:$V,$B33,'1.A-P6 DATA CD-3B ONLY'!$Q:$Q,$X$1,'1.A-P6 DATA CD-3B ONLY'!$O:$O,$X$2,'1.A-P6 DATA CD-3B ONLY'!$U:$U,"&lt;&gt;AWD",'1.A-P6 DATA CD-3B ONLY'!$G:$G,$X$6)</f>
        <v>0</v>
      </c>
      <c r="E33" s="7">
        <f>SUMIFS('1.A-P6 DATA CD-3B ONLY'!AD:AD,'1.A-P6 DATA CD-3B ONLY'!$V:$V,$B33,'1.A-P6 DATA CD-3B ONLY'!$Q:$Q,$X$1,'1.A-P6 DATA CD-3B ONLY'!$O:$O,$X$2,'1.A-P6 DATA CD-3B ONLY'!$G:$G,$X$3)+SUMIFS('1.A-P6 DATA CD-3B ONLY'!AD:AD,'1.A-P6 DATA CD-3B ONLY'!$V:$V,$B33,'1.A-P6 DATA CD-3B ONLY'!$Q:$Q,$X$1,'1.A-P6 DATA CD-3B ONLY'!$O:$O,$X$2,'1.A-P6 DATA CD-3B ONLY'!$U:$U,"&lt;&gt;AWD",'1.A-P6 DATA CD-3B ONLY'!$G:$G,$X$4)+SUMIFS('1.A-P6 DATA CD-3B ONLY'!AD:AD,'1.A-P6 DATA CD-3B ONLY'!$V:$V,$B33,'1.A-P6 DATA CD-3B ONLY'!$Q:$Q,$X$1,'1.A-P6 DATA CD-3B ONLY'!$O:$O,$X$2,'1.A-P6 DATA CD-3B ONLY'!$U:$U,"&lt;&gt;AWD",'1.A-P6 DATA CD-3B ONLY'!$G:$G,$X$5)+SUMIFS('1.A-P6 DATA CD-3B ONLY'!AD:AD,'1.A-P6 DATA CD-3B ONLY'!$V:$V,$B33,'1.A-P6 DATA CD-3B ONLY'!$Q:$Q,$X$1,'1.A-P6 DATA CD-3B ONLY'!$O:$O,$X$2,'1.A-P6 DATA CD-3B ONLY'!$U:$U,"&lt;&gt;AWD",'1.A-P6 DATA CD-3B ONLY'!$G:$G,$X$6)</f>
        <v>0</v>
      </c>
      <c r="F33" s="7">
        <f>SUMIFS('1.A-P6 DATA CD-3B ONLY'!AE:AE,'1.A-P6 DATA CD-3B ONLY'!$V:$V,$B33,'1.A-P6 DATA CD-3B ONLY'!$Q:$Q,$X$1,'1.A-P6 DATA CD-3B ONLY'!$O:$O,$X$2,'1.A-P6 DATA CD-3B ONLY'!$G:$G,$X$3)+SUMIFS('1.A-P6 DATA CD-3B ONLY'!AE:AE,'1.A-P6 DATA CD-3B ONLY'!$V:$V,$B33,'1.A-P6 DATA CD-3B ONLY'!$Q:$Q,$X$1,'1.A-P6 DATA CD-3B ONLY'!$O:$O,$X$2,'1.A-P6 DATA CD-3B ONLY'!$U:$U,"&lt;&gt;AWD",'1.A-P6 DATA CD-3B ONLY'!$G:$G,$X$4)+SUMIFS('1.A-P6 DATA CD-3B ONLY'!AE:AE,'1.A-P6 DATA CD-3B ONLY'!$V:$V,$B33,'1.A-P6 DATA CD-3B ONLY'!$Q:$Q,$X$1,'1.A-P6 DATA CD-3B ONLY'!$O:$O,$X$2,'1.A-P6 DATA CD-3B ONLY'!$U:$U,"&lt;&gt;AWD",'1.A-P6 DATA CD-3B ONLY'!$G:$G,$X$5)+SUMIFS('1.A-P6 DATA CD-3B ONLY'!AE:AE,'1.A-P6 DATA CD-3B ONLY'!$V:$V,$B33,'1.A-P6 DATA CD-3B ONLY'!$Q:$Q,$X$1,'1.A-P6 DATA CD-3B ONLY'!$O:$O,$X$2,'1.A-P6 DATA CD-3B ONLY'!$U:$U,"&lt;&gt;AWD",'1.A-P6 DATA CD-3B ONLY'!$G:$G,$X$6)</f>
        <v>0</v>
      </c>
      <c r="G33" s="7">
        <f>SUMIFS('1.A-P6 DATA CD-3B ONLY'!AF:AF,'1.A-P6 DATA CD-3B ONLY'!$V:$V,$B33,'1.A-P6 DATA CD-3B ONLY'!$Q:$Q,$X$1,'1.A-P6 DATA CD-3B ONLY'!$O:$O,$X$2,'1.A-P6 DATA CD-3B ONLY'!$G:$G,$X$3)+SUMIFS('1.A-P6 DATA CD-3B ONLY'!AF:AF,'1.A-P6 DATA CD-3B ONLY'!$V:$V,$B33,'1.A-P6 DATA CD-3B ONLY'!$Q:$Q,$X$1,'1.A-P6 DATA CD-3B ONLY'!$O:$O,$X$2,'1.A-P6 DATA CD-3B ONLY'!$U:$U,"&lt;&gt;AWD",'1.A-P6 DATA CD-3B ONLY'!$G:$G,$X$4)+SUMIFS('1.A-P6 DATA CD-3B ONLY'!AF:AF,'1.A-P6 DATA CD-3B ONLY'!$V:$V,$B33,'1.A-P6 DATA CD-3B ONLY'!$Q:$Q,$X$1,'1.A-P6 DATA CD-3B ONLY'!$O:$O,$X$2,'1.A-P6 DATA CD-3B ONLY'!$U:$U,"&lt;&gt;AWD",'1.A-P6 DATA CD-3B ONLY'!$G:$G,$X$5)+SUMIFS('1.A-P6 DATA CD-3B ONLY'!AF:AF,'1.A-P6 DATA CD-3B ONLY'!$V:$V,$B33,'1.A-P6 DATA CD-3B ONLY'!$Q:$Q,$X$1,'1.A-P6 DATA CD-3B ONLY'!$O:$O,$X$2,'1.A-P6 DATA CD-3B ONLY'!$U:$U,"&lt;&gt;AWD",'1.A-P6 DATA CD-3B ONLY'!$G:$G,$X$6)</f>
        <v>0</v>
      </c>
      <c r="H33" s="7">
        <f>SUMIFS('1.A-P6 DATA CD-3B ONLY'!AG:AG,'1.A-P6 DATA CD-3B ONLY'!$V:$V,$B33,'1.A-P6 DATA CD-3B ONLY'!$Q:$Q,$X$1,'1.A-P6 DATA CD-3B ONLY'!$O:$O,$X$2,'1.A-P6 DATA CD-3B ONLY'!$G:$G,$X$3)+SUMIFS('1.A-P6 DATA CD-3B ONLY'!AG:AG,'1.A-P6 DATA CD-3B ONLY'!$V:$V,$B33,'1.A-P6 DATA CD-3B ONLY'!$Q:$Q,$X$1,'1.A-P6 DATA CD-3B ONLY'!$O:$O,$X$2,'1.A-P6 DATA CD-3B ONLY'!$U:$U,"&lt;&gt;AWD",'1.A-P6 DATA CD-3B ONLY'!$G:$G,$X$4)+SUMIFS('1.A-P6 DATA CD-3B ONLY'!AG:AG,'1.A-P6 DATA CD-3B ONLY'!$V:$V,$B33,'1.A-P6 DATA CD-3B ONLY'!$Q:$Q,$X$1,'1.A-P6 DATA CD-3B ONLY'!$O:$O,$X$2,'1.A-P6 DATA CD-3B ONLY'!$U:$U,"&lt;&gt;AWD",'1.A-P6 DATA CD-3B ONLY'!$G:$G,$X$5)+SUMIFS('1.A-P6 DATA CD-3B ONLY'!AG:AG,'1.A-P6 DATA CD-3B ONLY'!$V:$V,$B33,'1.A-P6 DATA CD-3B ONLY'!$Q:$Q,$X$1,'1.A-P6 DATA CD-3B ONLY'!$O:$O,$X$2,'1.A-P6 DATA CD-3B ONLY'!$U:$U,"&lt;&gt;AWD",'1.A-P6 DATA CD-3B ONLY'!$G:$G,$X$6)</f>
        <v>0</v>
      </c>
      <c r="I33" s="7">
        <f>SUMIFS('1.A-P6 DATA CD-3B ONLY'!AH:AH,'1.A-P6 DATA CD-3B ONLY'!$V:$V,$B33,'1.A-P6 DATA CD-3B ONLY'!$Q:$Q,$X$1,'1.A-P6 DATA CD-3B ONLY'!$O:$O,$X$2,'1.A-P6 DATA CD-3B ONLY'!$G:$G,$X$3)+SUMIFS('1.A-P6 DATA CD-3B ONLY'!AH:AH,'1.A-P6 DATA CD-3B ONLY'!$V:$V,$B33,'1.A-P6 DATA CD-3B ONLY'!$Q:$Q,$X$1,'1.A-P6 DATA CD-3B ONLY'!$O:$O,$X$2,'1.A-P6 DATA CD-3B ONLY'!$U:$U,"&lt;&gt;AWD",'1.A-P6 DATA CD-3B ONLY'!$G:$G,$X$4)+SUMIFS('1.A-P6 DATA CD-3B ONLY'!AH:AH,'1.A-P6 DATA CD-3B ONLY'!$V:$V,$B33,'1.A-P6 DATA CD-3B ONLY'!$Q:$Q,$X$1,'1.A-P6 DATA CD-3B ONLY'!$O:$O,$X$2,'1.A-P6 DATA CD-3B ONLY'!$U:$U,"&lt;&gt;AWD",'1.A-P6 DATA CD-3B ONLY'!$G:$G,$X$5)+SUMIFS('1.A-P6 DATA CD-3B ONLY'!AH:AH,'1.A-P6 DATA CD-3B ONLY'!$V:$V,$B33,'1.A-P6 DATA CD-3B ONLY'!$Q:$Q,$X$1,'1.A-P6 DATA CD-3B ONLY'!$O:$O,$X$2,'1.A-P6 DATA CD-3B ONLY'!$U:$U,"&lt;&gt;AWD",'1.A-P6 DATA CD-3B ONLY'!$G:$G,$X$6)</f>
        <v>0</v>
      </c>
      <c r="J33" s="7">
        <f>SUMIFS('1.A-P6 DATA CD-3B ONLY'!AI:AI,'1.A-P6 DATA CD-3B ONLY'!$V:$V,$B33,'1.A-P6 DATA CD-3B ONLY'!$Q:$Q,$X$1,'1.A-P6 DATA CD-3B ONLY'!$O:$O,$X$2,'1.A-P6 DATA CD-3B ONLY'!$G:$G,$X$3)+SUMIFS('1.A-P6 DATA CD-3B ONLY'!AI:AI,'1.A-P6 DATA CD-3B ONLY'!$V:$V,$B33,'1.A-P6 DATA CD-3B ONLY'!$Q:$Q,$X$1,'1.A-P6 DATA CD-3B ONLY'!$O:$O,$X$2,'1.A-P6 DATA CD-3B ONLY'!$U:$U,"&lt;&gt;AWD",'1.A-P6 DATA CD-3B ONLY'!$G:$G,$X$4)+SUMIFS('1.A-P6 DATA CD-3B ONLY'!AI:AI,'1.A-P6 DATA CD-3B ONLY'!$V:$V,$B33,'1.A-P6 DATA CD-3B ONLY'!$Q:$Q,$X$1,'1.A-P6 DATA CD-3B ONLY'!$O:$O,$X$2,'1.A-P6 DATA CD-3B ONLY'!$U:$U,"&lt;&gt;AWD",'1.A-P6 DATA CD-3B ONLY'!$G:$G,$X$5)+SUMIFS('1.A-P6 DATA CD-3B ONLY'!AI:AI,'1.A-P6 DATA CD-3B ONLY'!$V:$V,$B33,'1.A-P6 DATA CD-3B ONLY'!$Q:$Q,$X$1,'1.A-P6 DATA CD-3B ONLY'!$O:$O,$X$2,'1.A-P6 DATA CD-3B ONLY'!$U:$U,"&lt;&gt;AWD",'1.A-P6 DATA CD-3B ONLY'!$G:$G,$X$6)</f>
        <v>0</v>
      </c>
      <c r="K33" s="7">
        <f>SUMIFS('1.A-P6 DATA CD-3B ONLY'!AJ:AJ,'1.A-P6 DATA CD-3B ONLY'!$V:$V,$B33,'1.A-P6 DATA CD-3B ONLY'!$Q:$Q,$X$1,'1.A-P6 DATA CD-3B ONLY'!$O:$O,$X$2,'1.A-P6 DATA CD-3B ONLY'!$G:$G,$X$3)+SUMIFS('1.A-P6 DATA CD-3B ONLY'!AJ:AJ,'1.A-P6 DATA CD-3B ONLY'!$V:$V,$B33,'1.A-P6 DATA CD-3B ONLY'!$Q:$Q,$X$1,'1.A-P6 DATA CD-3B ONLY'!$O:$O,$X$2,'1.A-P6 DATA CD-3B ONLY'!$U:$U,"&lt;&gt;AWD",'1.A-P6 DATA CD-3B ONLY'!$G:$G,$X$4)+SUMIFS('1.A-P6 DATA CD-3B ONLY'!AJ:AJ,'1.A-P6 DATA CD-3B ONLY'!$V:$V,$B33,'1.A-P6 DATA CD-3B ONLY'!$Q:$Q,$X$1,'1.A-P6 DATA CD-3B ONLY'!$O:$O,$X$2,'1.A-P6 DATA CD-3B ONLY'!$U:$U,"&lt;&gt;AWD",'1.A-P6 DATA CD-3B ONLY'!$G:$G,$X$5)+SUMIFS('1.A-P6 DATA CD-3B ONLY'!AJ:AJ,'1.A-P6 DATA CD-3B ONLY'!$V:$V,$B33,'1.A-P6 DATA CD-3B ONLY'!$Q:$Q,$X$1,'1.A-P6 DATA CD-3B ONLY'!$O:$O,$X$2,'1.A-P6 DATA CD-3B ONLY'!$U:$U,"&lt;&gt;AWD",'1.A-P6 DATA CD-3B ONLY'!$G:$G,$X$6)</f>
        <v>0</v>
      </c>
      <c r="L33" s="7">
        <f>SUMIFS('1.A-P6 DATA CD-3B ONLY'!AK:AK,'1.A-P6 DATA CD-3B ONLY'!$V:$V,$B33,'1.A-P6 DATA CD-3B ONLY'!$Q:$Q,$X$1,'1.A-P6 DATA CD-3B ONLY'!$O:$O,$X$2,'1.A-P6 DATA CD-3B ONLY'!$G:$G,$X$3)+SUMIFS('1.A-P6 DATA CD-3B ONLY'!AK:AK,'1.A-P6 DATA CD-3B ONLY'!$V:$V,$B33,'1.A-P6 DATA CD-3B ONLY'!$Q:$Q,$X$1,'1.A-P6 DATA CD-3B ONLY'!$O:$O,$X$2,'1.A-P6 DATA CD-3B ONLY'!$U:$U,"&lt;&gt;AWD",'1.A-P6 DATA CD-3B ONLY'!$G:$G,$X$4)+SUMIFS('1.A-P6 DATA CD-3B ONLY'!AK:AK,'1.A-P6 DATA CD-3B ONLY'!$V:$V,$B33,'1.A-P6 DATA CD-3B ONLY'!$Q:$Q,$X$1,'1.A-P6 DATA CD-3B ONLY'!$O:$O,$X$2,'1.A-P6 DATA CD-3B ONLY'!$U:$U,"&lt;&gt;AWD",'1.A-P6 DATA CD-3B ONLY'!$G:$G,$X$5)+SUMIFS('1.A-P6 DATA CD-3B ONLY'!AK:AK,'1.A-P6 DATA CD-3B ONLY'!$V:$V,$B33,'1.A-P6 DATA CD-3B ONLY'!$Q:$Q,$X$1,'1.A-P6 DATA CD-3B ONLY'!$O:$O,$X$2,'1.A-P6 DATA CD-3B ONLY'!$U:$U,"&lt;&gt;AWD",'1.A-P6 DATA CD-3B ONLY'!$G:$G,$X$6)</f>
        <v>0</v>
      </c>
      <c r="M33" s="7">
        <f>SUMIFS('1.A-P6 DATA CD-3B ONLY'!AL:AL,'1.A-P6 DATA CD-3B ONLY'!$V:$V,$B33,'1.A-P6 DATA CD-3B ONLY'!$Q:$Q,$X$1,'1.A-P6 DATA CD-3B ONLY'!$O:$O,$X$2,'1.A-P6 DATA CD-3B ONLY'!$G:$G,$X$3)+SUMIFS('1.A-P6 DATA CD-3B ONLY'!AL:AL,'1.A-P6 DATA CD-3B ONLY'!$V:$V,$B33,'1.A-P6 DATA CD-3B ONLY'!$Q:$Q,$X$1,'1.A-P6 DATA CD-3B ONLY'!$O:$O,$X$2,'1.A-P6 DATA CD-3B ONLY'!$U:$U,"&lt;&gt;AWD",'1.A-P6 DATA CD-3B ONLY'!$G:$G,$X$4)+SUMIFS('1.A-P6 DATA CD-3B ONLY'!AL:AL,'1.A-P6 DATA CD-3B ONLY'!$V:$V,$B33,'1.A-P6 DATA CD-3B ONLY'!$Q:$Q,$X$1,'1.A-P6 DATA CD-3B ONLY'!$O:$O,$X$2,'1.A-P6 DATA CD-3B ONLY'!$U:$U,"&lt;&gt;AWD",'1.A-P6 DATA CD-3B ONLY'!$G:$G,$X$5)+SUMIFS('1.A-P6 DATA CD-3B ONLY'!AL:AL,'1.A-P6 DATA CD-3B ONLY'!$V:$V,$B33,'1.A-P6 DATA CD-3B ONLY'!$Q:$Q,$X$1,'1.A-P6 DATA CD-3B ONLY'!$O:$O,$X$2,'1.A-P6 DATA CD-3B ONLY'!$U:$U,"&lt;&gt;AWD",'1.A-P6 DATA CD-3B ONLY'!$G:$G,$X$6)</f>
        <v>0</v>
      </c>
      <c r="N33" s="7">
        <f>SUMIFS('1.A-P6 DATA CD-3B ONLY'!AM:AM,'1.A-P6 DATA CD-3B ONLY'!$V:$V,$B33,'1.A-P6 DATA CD-3B ONLY'!$Q:$Q,$X$1,'1.A-P6 DATA CD-3B ONLY'!$O:$O,$X$2,'1.A-P6 DATA CD-3B ONLY'!$G:$G,$X$3)+SUMIFS('1.A-P6 DATA CD-3B ONLY'!AM:AM,'1.A-P6 DATA CD-3B ONLY'!$V:$V,$B33,'1.A-P6 DATA CD-3B ONLY'!$Q:$Q,$X$1,'1.A-P6 DATA CD-3B ONLY'!$O:$O,$X$2,'1.A-P6 DATA CD-3B ONLY'!$U:$U,"&lt;&gt;AWD",'1.A-P6 DATA CD-3B ONLY'!$G:$G,$X$4)+SUMIFS('1.A-P6 DATA CD-3B ONLY'!AM:AM,'1.A-P6 DATA CD-3B ONLY'!$V:$V,$B33,'1.A-P6 DATA CD-3B ONLY'!$Q:$Q,$X$1,'1.A-P6 DATA CD-3B ONLY'!$O:$O,$X$2,'1.A-P6 DATA CD-3B ONLY'!$U:$U,"&lt;&gt;AWD",'1.A-P6 DATA CD-3B ONLY'!$G:$G,$X$5)+SUMIFS('1.A-P6 DATA CD-3B ONLY'!AM:AM,'1.A-P6 DATA CD-3B ONLY'!$V:$V,$B33,'1.A-P6 DATA CD-3B ONLY'!$Q:$Q,$X$1,'1.A-P6 DATA CD-3B ONLY'!$O:$O,$X$2,'1.A-P6 DATA CD-3B ONLY'!$U:$U,"&lt;&gt;AWD",'1.A-P6 DATA CD-3B ONLY'!$G:$G,$X$6)</f>
        <v>0</v>
      </c>
      <c r="O33" s="7">
        <f>SUMIFS('1.A-P6 DATA CD-3B ONLY'!AN:AN,'1.A-P6 DATA CD-3B ONLY'!$V:$V,$B33,'1.A-P6 DATA CD-3B ONLY'!$Q:$Q,$X$1,'1.A-P6 DATA CD-3B ONLY'!$O:$O,$X$2,'1.A-P6 DATA CD-3B ONLY'!$G:$G,$X$3)+SUMIFS('1.A-P6 DATA CD-3B ONLY'!AN:AN,'1.A-P6 DATA CD-3B ONLY'!$V:$V,$B33,'1.A-P6 DATA CD-3B ONLY'!$Q:$Q,$X$1,'1.A-P6 DATA CD-3B ONLY'!$O:$O,$X$2,'1.A-P6 DATA CD-3B ONLY'!$U:$U,"&lt;&gt;AWD",'1.A-P6 DATA CD-3B ONLY'!$G:$G,$X$4)+SUMIFS('1.A-P6 DATA CD-3B ONLY'!AN:AN,'1.A-P6 DATA CD-3B ONLY'!$V:$V,$B33,'1.A-P6 DATA CD-3B ONLY'!$Q:$Q,$X$1,'1.A-P6 DATA CD-3B ONLY'!$O:$O,$X$2,'1.A-P6 DATA CD-3B ONLY'!$U:$U,"&lt;&gt;AWD",'1.A-P6 DATA CD-3B ONLY'!$G:$G,$X$5)+SUMIFS('1.A-P6 DATA CD-3B ONLY'!AN:AN,'1.A-P6 DATA CD-3B ONLY'!$V:$V,$B33,'1.A-P6 DATA CD-3B ONLY'!$Q:$Q,$X$1,'1.A-P6 DATA CD-3B ONLY'!$O:$O,$X$2,'1.A-P6 DATA CD-3B ONLY'!$U:$U,"&lt;&gt;AWD",'1.A-P6 DATA CD-3B ONLY'!$G:$G,$X$6)</f>
        <v>0</v>
      </c>
      <c r="P33" s="7">
        <f>SUMIFS('1.A-P6 DATA CD-3B ONLY'!AO:AO,'1.A-P6 DATA CD-3B ONLY'!$V:$V,$B33,'1.A-P6 DATA CD-3B ONLY'!$Q:$Q,$X$1,'1.A-P6 DATA CD-3B ONLY'!$O:$O,$X$2,'1.A-P6 DATA CD-3B ONLY'!$G:$G,$X$3)+SUMIFS('1.A-P6 DATA CD-3B ONLY'!AO:AO,'1.A-P6 DATA CD-3B ONLY'!$V:$V,$B33,'1.A-P6 DATA CD-3B ONLY'!$Q:$Q,$X$1,'1.A-P6 DATA CD-3B ONLY'!$O:$O,$X$2,'1.A-P6 DATA CD-3B ONLY'!$U:$U,"&lt;&gt;AWD",'1.A-P6 DATA CD-3B ONLY'!$G:$G,$X$4)+SUMIFS('1.A-P6 DATA CD-3B ONLY'!AO:AO,'1.A-P6 DATA CD-3B ONLY'!$V:$V,$B33,'1.A-P6 DATA CD-3B ONLY'!$Q:$Q,$X$1,'1.A-P6 DATA CD-3B ONLY'!$O:$O,$X$2,'1.A-P6 DATA CD-3B ONLY'!$U:$U,"&lt;&gt;AWD",'1.A-P6 DATA CD-3B ONLY'!$G:$G,$X$5)+SUMIFS('1.A-P6 DATA CD-3B ONLY'!AO:AO,'1.A-P6 DATA CD-3B ONLY'!$V:$V,$B33,'1.A-P6 DATA CD-3B ONLY'!$Q:$Q,$X$1,'1.A-P6 DATA CD-3B ONLY'!$O:$O,$X$2,'1.A-P6 DATA CD-3B ONLY'!$U:$U,"&lt;&gt;AWD",'1.A-P6 DATA CD-3B ONLY'!$G:$G,$X$6)</f>
        <v>0</v>
      </c>
      <c r="Q33" s="7">
        <f>SUMIFS('1.A-P6 DATA CD-3B ONLY'!AP:AP,'1.A-P6 DATA CD-3B ONLY'!$V:$V,$B33,'1.A-P6 DATA CD-3B ONLY'!$Q:$Q,$X$1,'1.A-P6 DATA CD-3B ONLY'!$O:$O,$X$2,'1.A-P6 DATA CD-3B ONLY'!$G:$G,$X$3)+SUMIFS('1.A-P6 DATA CD-3B ONLY'!AP:AP,'1.A-P6 DATA CD-3B ONLY'!$V:$V,$B33,'1.A-P6 DATA CD-3B ONLY'!$Q:$Q,$X$1,'1.A-P6 DATA CD-3B ONLY'!$O:$O,$X$2,'1.A-P6 DATA CD-3B ONLY'!$U:$U,"&lt;&gt;AWD",'1.A-P6 DATA CD-3B ONLY'!$G:$G,$X$4)+SUMIFS('1.A-P6 DATA CD-3B ONLY'!AP:AP,'1.A-P6 DATA CD-3B ONLY'!$V:$V,$B33,'1.A-P6 DATA CD-3B ONLY'!$Q:$Q,$X$1,'1.A-P6 DATA CD-3B ONLY'!$O:$O,$X$2,'1.A-P6 DATA CD-3B ONLY'!$U:$U,"&lt;&gt;AWD",'1.A-P6 DATA CD-3B ONLY'!$G:$G,$X$5)+SUMIFS('1.A-P6 DATA CD-3B ONLY'!AP:AP,'1.A-P6 DATA CD-3B ONLY'!$V:$V,$B33,'1.A-P6 DATA CD-3B ONLY'!$Q:$Q,$X$1,'1.A-P6 DATA CD-3B ONLY'!$O:$O,$X$2,'1.A-P6 DATA CD-3B ONLY'!$U:$U,"&lt;&gt;AWD",'1.A-P6 DATA CD-3B ONLY'!$G:$G,$X$6)</f>
        <v>0</v>
      </c>
      <c r="R33" s="7">
        <f>SUMIFS('1.A-P6 DATA CD-3B ONLY'!AQ:AQ,'1.A-P6 DATA CD-3B ONLY'!$V:$V,$B33,'1.A-P6 DATA CD-3B ONLY'!$Q:$Q,$X$1,'1.A-P6 DATA CD-3B ONLY'!$O:$O,$X$2,'1.A-P6 DATA CD-3B ONLY'!$G:$G,$X$3)+SUMIFS('1.A-P6 DATA CD-3B ONLY'!AQ:AQ,'1.A-P6 DATA CD-3B ONLY'!$V:$V,$B33,'1.A-P6 DATA CD-3B ONLY'!$Q:$Q,$X$1,'1.A-P6 DATA CD-3B ONLY'!$O:$O,$X$2,'1.A-P6 DATA CD-3B ONLY'!$U:$U,"&lt;&gt;AWD",'1.A-P6 DATA CD-3B ONLY'!$G:$G,$X$4)+SUMIFS('1.A-P6 DATA CD-3B ONLY'!AQ:AQ,'1.A-P6 DATA CD-3B ONLY'!$V:$V,$B33,'1.A-P6 DATA CD-3B ONLY'!$Q:$Q,$X$1,'1.A-P6 DATA CD-3B ONLY'!$O:$O,$X$2,'1.A-P6 DATA CD-3B ONLY'!$U:$U,"&lt;&gt;AWD",'1.A-P6 DATA CD-3B ONLY'!$G:$G,$X$5)+SUMIFS('1.A-P6 DATA CD-3B ONLY'!AQ:AQ,'1.A-P6 DATA CD-3B ONLY'!$V:$V,$B33,'1.A-P6 DATA CD-3B ONLY'!$Q:$Q,$X$1,'1.A-P6 DATA CD-3B ONLY'!$O:$O,$X$2,'1.A-P6 DATA CD-3B ONLY'!$U:$U,"&lt;&gt;AWD",'1.A-P6 DATA CD-3B ONLY'!$G:$G,$X$6)</f>
        <v>0</v>
      </c>
      <c r="S33" s="7">
        <f>SUMIFS('1.A-P6 DATA CD-3B ONLY'!AR:AR,'1.A-P6 DATA CD-3B ONLY'!$V:$V,$B33,'1.A-P6 DATA CD-3B ONLY'!$Q:$Q,$X$1,'1.A-P6 DATA CD-3B ONLY'!$O:$O,$X$2,'1.A-P6 DATA CD-3B ONLY'!$G:$G,$X$3)+SUMIFS('1.A-P6 DATA CD-3B ONLY'!AR:AR,'1.A-P6 DATA CD-3B ONLY'!$V:$V,$B33,'1.A-P6 DATA CD-3B ONLY'!$Q:$Q,$X$1,'1.A-P6 DATA CD-3B ONLY'!$O:$O,$X$2,'1.A-P6 DATA CD-3B ONLY'!$U:$U,"&lt;&gt;AWD",'1.A-P6 DATA CD-3B ONLY'!$G:$G,$X$4)+SUMIFS('1.A-P6 DATA CD-3B ONLY'!AR:AR,'1.A-P6 DATA CD-3B ONLY'!$V:$V,$B33,'1.A-P6 DATA CD-3B ONLY'!$Q:$Q,$X$1,'1.A-P6 DATA CD-3B ONLY'!$O:$O,$X$2,'1.A-P6 DATA CD-3B ONLY'!$U:$U,"&lt;&gt;AWD",'1.A-P6 DATA CD-3B ONLY'!$G:$G,$X$5)+SUMIFS('1.A-P6 DATA CD-3B ONLY'!AR:AR,'1.A-P6 DATA CD-3B ONLY'!$V:$V,$B33,'1.A-P6 DATA CD-3B ONLY'!$Q:$Q,$X$1,'1.A-P6 DATA CD-3B ONLY'!$O:$O,$X$2,'1.A-P6 DATA CD-3B ONLY'!$U:$U,"&lt;&gt;AWD",'1.A-P6 DATA CD-3B ONLY'!$G:$G,$X$6)</f>
        <v>0</v>
      </c>
      <c r="T33" s="7">
        <f>SUMIFS('1.A-P6 DATA CD-3B ONLY'!AS:AS,'1.A-P6 DATA CD-3B ONLY'!$V:$V,$B33,'1.A-P6 DATA CD-3B ONLY'!$Q:$Q,$X$1,'1.A-P6 DATA CD-3B ONLY'!$O:$O,$X$2,'1.A-P6 DATA CD-3B ONLY'!$G:$G,$X$3)+SUMIFS('1.A-P6 DATA CD-3B ONLY'!AS:AS,'1.A-P6 DATA CD-3B ONLY'!$V:$V,$B33,'1.A-P6 DATA CD-3B ONLY'!$Q:$Q,$X$1,'1.A-P6 DATA CD-3B ONLY'!$O:$O,$X$2,'1.A-P6 DATA CD-3B ONLY'!$U:$U,"&lt;&gt;AWD",'1.A-P6 DATA CD-3B ONLY'!$G:$G,$X$4)+SUMIFS('1.A-P6 DATA CD-3B ONLY'!AS:AS,'1.A-P6 DATA CD-3B ONLY'!$V:$V,$B33,'1.A-P6 DATA CD-3B ONLY'!$Q:$Q,$X$1,'1.A-P6 DATA CD-3B ONLY'!$O:$O,$X$2,'1.A-P6 DATA CD-3B ONLY'!$U:$U,"&lt;&gt;AWD",'1.A-P6 DATA CD-3B ONLY'!$G:$G,$X$5)+SUMIFS('1.A-P6 DATA CD-3B ONLY'!AS:AS,'1.A-P6 DATA CD-3B ONLY'!$V:$V,$B33,'1.A-P6 DATA CD-3B ONLY'!$Q:$Q,$X$1,'1.A-P6 DATA CD-3B ONLY'!$O:$O,$X$2,'1.A-P6 DATA CD-3B ONLY'!$U:$U,"&lt;&gt;AWD",'1.A-P6 DATA CD-3B ONLY'!$G:$G,$X$6)</f>
        <v>0</v>
      </c>
    </row>
    <row r="34" spans="2:20" x14ac:dyDescent="0.25">
      <c r="B34" s="39" t="s">
        <v>232</v>
      </c>
      <c r="C34" s="7">
        <f t="shared" si="2"/>
        <v>0</v>
      </c>
      <c r="D34" s="7">
        <f>SUMIFS('1.A-P6 DATA CD-3B ONLY'!AC:AC,'1.A-P6 DATA CD-3B ONLY'!$V:$V,$B34,'1.A-P6 DATA CD-3B ONLY'!$Q:$Q,$X$1,'1.A-P6 DATA CD-3B ONLY'!$O:$O,$X$2,'1.A-P6 DATA CD-3B ONLY'!$G:$G,$X$3)+SUMIFS('1.A-P6 DATA CD-3B ONLY'!AC:AC,'1.A-P6 DATA CD-3B ONLY'!$V:$V,$B34,'1.A-P6 DATA CD-3B ONLY'!$Q:$Q,$X$1,'1.A-P6 DATA CD-3B ONLY'!$O:$O,$X$2,'1.A-P6 DATA CD-3B ONLY'!$U:$U,"&lt;&gt;AWD",'1.A-P6 DATA CD-3B ONLY'!$G:$G,$X$4)+SUMIFS('1.A-P6 DATA CD-3B ONLY'!AC:AC,'1.A-P6 DATA CD-3B ONLY'!$V:$V,$B34,'1.A-P6 DATA CD-3B ONLY'!$Q:$Q,$X$1,'1.A-P6 DATA CD-3B ONLY'!$O:$O,$X$2,'1.A-P6 DATA CD-3B ONLY'!$U:$U,"&lt;&gt;AWD",'1.A-P6 DATA CD-3B ONLY'!$G:$G,$X$5)+SUMIFS('1.A-P6 DATA CD-3B ONLY'!AC:AC,'1.A-P6 DATA CD-3B ONLY'!$V:$V,$B34,'1.A-P6 DATA CD-3B ONLY'!$Q:$Q,$X$1,'1.A-P6 DATA CD-3B ONLY'!$O:$O,$X$2,'1.A-P6 DATA CD-3B ONLY'!$U:$U,"&lt;&gt;AWD",'1.A-P6 DATA CD-3B ONLY'!$G:$G,$X$6)</f>
        <v>0</v>
      </c>
      <c r="E34" s="7">
        <f>SUMIFS('1.A-P6 DATA CD-3B ONLY'!AD:AD,'1.A-P6 DATA CD-3B ONLY'!$V:$V,$B34,'1.A-P6 DATA CD-3B ONLY'!$Q:$Q,$X$1,'1.A-P6 DATA CD-3B ONLY'!$O:$O,$X$2,'1.A-P6 DATA CD-3B ONLY'!$G:$G,$X$3)+SUMIFS('1.A-P6 DATA CD-3B ONLY'!AD:AD,'1.A-P6 DATA CD-3B ONLY'!$V:$V,$B34,'1.A-P6 DATA CD-3B ONLY'!$Q:$Q,$X$1,'1.A-P6 DATA CD-3B ONLY'!$O:$O,$X$2,'1.A-P6 DATA CD-3B ONLY'!$U:$U,"&lt;&gt;AWD",'1.A-P6 DATA CD-3B ONLY'!$G:$G,$X$4)+SUMIFS('1.A-P6 DATA CD-3B ONLY'!AD:AD,'1.A-P6 DATA CD-3B ONLY'!$V:$V,$B34,'1.A-P6 DATA CD-3B ONLY'!$Q:$Q,$X$1,'1.A-P6 DATA CD-3B ONLY'!$O:$O,$X$2,'1.A-P6 DATA CD-3B ONLY'!$U:$U,"&lt;&gt;AWD",'1.A-P6 DATA CD-3B ONLY'!$G:$G,$X$5)+SUMIFS('1.A-P6 DATA CD-3B ONLY'!AD:AD,'1.A-P6 DATA CD-3B ONLY'!$V:$V,$B34,'1.A-P6 DATA CD-3B ONLY'!$Q:$Q,$X$1,'1.A-P6 DATA CD-3B ONLY'!$O:$O,$X$2,'1.A-P6 DATA CD-3B ONLY'!$U:$U,"&lt;&gt;AWD",'1.A-P6 DATA CD-3B ONLY'!$G:$G,$X$6)</f>
        <v>0</v>
      </c>
      <c r="F34" s="7">
        <f>SUMIFS('1.A-P6 DATA CD-3B ONLY'!AE:AE,'1.A-P6 DATA CD-3B ONLY'!$V:$V,$B34,'1.A-P6 DATA CD-3B ONLY'!$Q:$Q,$X$1,'1.A-P6 DATA CD-3B ONLY'!$O:$O,$X$2,'1.A-P6 DATA CD-3B ONLY'!$G:$G,$X$3)+SUMIFS('1.A-P6 DATA CD-3B ONLY'!AE:AE,'1.A-P6 DATA CD-3B ONLY'!$V:$V,$B34,'1.A-P6 DATA CD-3B ONLY'!$Q:$Q,$X$1,'1.A-P6 DATA CD-3B ONLY'!$O:$O,$X$2,'1.A-P6 DATA CD-3B ONLY'!$U:$U,"&lt;&gt;AWD",'1.A-P6 DATA CD-3B ONLY'!$G:$G,$X$4)+SUMIFS('1.A-P6 DATA CD-3B ONLY'!AE:AE,'1.A-P6 DATA CD-3B ONLY'!$V:$V,$B34,'1.A-P6 DATA CD-3B ONLY'!$Q:$Q,$X$1,'1.A-P6 DATA CD-3B ONLY'!$O:$O,$X$2,'1.A-P6 DATA CD-3B ONLY'!$U:$U,"&lt;&gt;AWD",'1.A-P6 DATA CD-3B ONLY'!$G:$G,$X$5)+SUMIFS('1.A-P6 DATA CD-3B ONLY'!AE:AE,'1.A-P6 DATA CD-3B ONLY'!$V:$V,$B34,'1.A-P6 DATA CD-3B ONLY'!$Q:$Q,$X$1,'1.A-P6 DATA CD-3B ONLY'!$O:$O,$X$2,'1.A-P6 DATA CD-3B ONLY'!$U:$U,"&lt;&gt;AWD",'1.A-P6 DATA CD-3B ONLY'!$G:$G,$X$6)</f>
        <v>0</v>
      </c>
      <c r="G34" s="7">
        <f>SUMIFS('1.A-P6 DATA CD-3B ONLY'!AF:AF,'1.A-P6 DATA CD-3B ONLY'!$V:$V,$B34,'1.A-P6 DATA CD-3B ONLY'!$Q:$Q,$X$1,'1.A-P6 DATA CD-3B ONLY'!$O:$O,$X$2,'1.A-P6 DATA CD-3B ONLY'!$G:$G,$X$3)+SUMIFS('1.A-P6 DATA CD-3B ONLY'!AF:AF,'1.A-P6 DATA CD-3B ONLY'!$V:$V,$B34,'1.A-P6 DATA CD-3B ONLY'!$Q:$Q,$X$1,'1.A-P6 DATA CD-3B ONLY'!$O:$O,$X$2,'1.A-P6 DATA CD-3B ONLY'!$U:$U,"&lt;&gt;AWD",'1.A-P6 DATA CD-3B ONLY'!$G:$G,$X$4)+SUMIFS('1.A-P6 DATA CD-3B ONLY'!AF:AF,'1.A-P6 DATA CD-3B ONLY'!$V:$V,$B34,'1.A-P6 DATA CD-3B ONLY'!$Q:$Q,$X$1,'1.A-P6 DATA CD-3B ONLY'!$O:$O,$X$2,'1.A-P6 DATA CD-3B ONLY'!$U:$U,"&lt;&gt;AWD",'1.A-P6 DATA CD-3B ONLY'!$G:$G,$X$5)+SUMIFS('1.A-P6 DATA CD-3B ONLY'!AF:AF,'1.A-P6 DATA CD-3B ONLY'!$V:$V,$B34,'1.A-P6 DATA CD-3B ONLY'!$Q:$Q,$X$1,'1.A-P6 DATA CD-3B ONLY'!$O:$O,$X$2,'1.A-P6 DATA CD-3B ONLY'!$U:$U,"&lt;&gt;AWD",'1.A-P6 DATA CD-3B ONLY'!$G:$G,$X$6)</f>
        <v>0</v>
      </c>
      <c r="H34" s="7">
        <f>SUMIFS('1.A-P6 DATA CD-3B ONLY'!AG:AG,'1.A-P6 DATA CD-3B ONLY'!$V:$V,$B34,'1.A-P6 DATA CD-3B ONLY'!$Q:$Q,$X$1,'1.A-P6 DATA CD-3B ONLY'!$O:$O,$X$2,'1.A-P6 DATA CD-3B ONLY'!$G:$G,$X$3)+SUMIFS('1.A-P6 DATA CD-3B ONLY'!AG:AG,'1.A-P6 DATA CD-3B ONLY'!$V:$V,$B34,'1.A-P6 DATA CD-3B ONLY'!$Q:$Q,$X$1,'1.A-P6 DATA CD-3B ONLY'!$O:$O,$X$2,'1.A-P6 DATA CD-3B ONLY'!$U:$U,"&lt;&gt;AWD",'1.A-P6 DATA CD-3B ONLY'!$G:$G,$X$4)+SUMIFS('1.A-P6 DATA CD-3B ONLY'!AG:AG,'1.A-P6 DATA CD-3B ONLY'!$V:$V,$B34,'1.A-P6 DATA CD-3B ONLY'!$Q:$Q,$X$1,'1.A-P6 DATA CD-3B ONLY'!$O:$O,$X$2,'1.A-P6 DATA CD-3B ONLY'!$U:$U,"&lt;&gt;AWD",'1.A-P6 DATA CD-3B ONLY'!$G:$G,$X$5)+SUMIFS('1.A-P6 DATA CD-3B ONLY'!AG:AG,'1.A-P6 DATA CD-3B ONLY'!$V:$V,$B34,'1.A-P6 DATA CD-3B ONLY'!$Q:$Q,$X$1,'1.A-P6 DATA CD-3B ONLY'!$O:$O,$X$2,'1.A-P6 DATA CD-3B ONLY'!$U:$U,"&lt;&gt;AWD",'1.A-P6 DATA CD-3B ONLY'!$G:$G,$X$6)</f>
        <v>0</v>
      </c>
      <c r="I34" s="7">
        <f>SUMIFS('1.A-P6 DATA CD-3B ONLY'!AH:AH,'1.A-P6 DATA CD-3B ONLY'!$V:$V,$B34,'1.A-P6 DATA CD-3B ONLY'!$Q:$Q,$X$1,'1.A-P6 DATA CD-3B ONLY'!$O:$O,$X$2,'1.A-P6 DATA CD-3B ONLY'!$G:$G,$X$3)+SUMIFS('1.A-P6 DATA CD-3B ONLY'!AH:AH,'1.A-P6 DATA CD-3B ONLY'!$V:$V,$B34,'1.A-P6 DATA CD-3B ONLY'!$Q:$Q,$X$1,'1.A-P6 DATA CD-3B ONLY'!$O:$O,$X$2,'1.A-P6 DATA CD-3B ONLY'!$U:$U,"&lt;&gt;AWD",'1.A-P6 DATA CD-3B ONLY'!$G:$G,$X$4)+SUMIFS('1.A-P6 DATA CD-3B ONLY'!AH:AH,'1.A-P6 DATA CD-3B ONLY'!$V:$V,$B34,'1.A-P6 DATA CD-3B ONLY'!$Q:$Q,$X$1,'1.A-P6 DATA CD-3B ONLY'!$O:$O,$X$2,'1.A-P6 DATA CD-3B ONLY'!$U:$U,"&lt;&gt;AWD",'1.A-P6 DATA CD-3B ONLY'!$G:$G,$X$5)+SUMIFS('1.A-P6 DATA CD-3B ONLY'!AH:AH,'1.A-P6 DATA CD-3B ONLY'!$V:$V,$B34,'1.A-P6 DATA CD-3B ONLY'!$Q:$Q,$X$1,'1.A-P6 DATA CD-3B ONLY'!$O:$O,$X$2,'1.A-P6 DATA CD-3B ONLY'!$U:$U,"&lt;&gt;AWD",'1.A-P6 DATA CD-3B ONLY'!$G:$G,$X$6)</f>
        <v>0</v>
      </c>
      <c r="J34" s="7">
        <f>SUMIFS('1.A-P6 DATA CD-3B ONLY'!AI:AI,'1.A-P6 DATA CD-3B ONLY'!$V:$V,$B34,'1.A-P6 DATA CD-3B ONLY'!$Q:$Q,$X$1,'1.A-P6 DATA CD-3B ONLY'!$O:$O,$X$2,'1.A-P6 DATA CD-3B ONLY'!$G:$G,$X$3)+SUMIFS('1.A-P6 DATA CD-3B ONLY'!AI:AI,'1.A-P6 DATA CD-3B ONLY'!$V:$V,$B34,'1.A-P6 DATA CD-3B ONLY'!$Q:$Q,$X$1,'1.A-P6 DATA CD-3B ONLY'!$O:$O,$X$2,'1.A-P6 DATA CD-3B ONLY'!$U:$U,"&lt;&gt;AWD",'1.A-P6 DATA CD-3B ONLY'!$G:$G,$X$4)+SUMIFS('1.A-P6 DATA CD-3B ONLY'!AI:AI,'1.A-P6 DATA CD-3B ONLY'!$V:$V,$B34,'1.A-P6 DATA CD-3B ONLY'!$Q:$Q,$X$1,'1.A-P6 DATA CD-3B ONLY'!$O:$O,$X$2,'1.A-P6 DATA CD-3B ONLY'!$U:$U,"&lt;&gt;AWD",'1.A-P6 DATA CD-3B ONLY'!$G:$G,$X$5)+SUMIFS('1.A-P6 DATA CD-3B ONLY'!AI:AI,'1.A-P6 DATA CD-3B ONLY'!$V:$V,$B34,'1.A-P6 DATA CD-3B ONLY'!$Q:$Q,$X$1,'1.A-P6 DATA CD-3B ONLY'!$O:$O,$X$2,'1.A-P6 DATA CD-3B ONLY'!$U:$U,"&lt;&gt;AWD",'1.A-P6 DATA CD-3B ONLY'!$G:$G,$X$6)</f>
        <v>0</v>
      </c>
      <c r="K34" s="7">
        <f>SUMIFS('1.A-P6 DATA CD-3B ONLY'!AJ:AJ,'1.A-P6 DATA CD-3B ONLY'!$V:$V,$B34,'1.A-P6 DATA CD-3B ONLY'!$Q:$Q,$X$1,'1.A-P6 DATA CD-3B ONLY'!$O:$O,$X$2,'1.A-P6 DATA CD-3B ONLY'!$G:$G,$X$3)+SUMIFS('1.A-P6 DATA CD-3B ONLY'!AJ:AJ,'1.A-P6 DATA CD-3B ONLY'!$V:$V,$B34,'1.A-P6 DATA CD-3B ONLY'!$Q:$Q,$X$1,'1.A-P6 DATA CD-3B ONLY'!$O:$O,$X$2,'1.A-P6 DATA CD-3B ONLY'!$U:$U,"&lt;&gt;AWD",'1.A-P6 DATA CD-3B ONLY'!$G:$G,$X$4)+SUMIFS('1.A-P6 DATA CD-3B ONLY'!AJ:AJ,'1.A-P6 DATA CD-3B ONLY'!$V:$V,$B34,'1.A-P6 DATA CD-3B ONLY'!$Q:$Q,$X$1,'1.A-P6 DATA CD-3B ONLY'!$O:$O,$X$2,'1.A-P6 DATA CD-3B ONLY'!$U:$U,"&lt;&gt;AWD",'1.A-P6 DATA CD-3B ONLY'!$G:$G,$X$5)+SUMIFS('1.A-P6 DATA CD-3B ONLY'!AJ:AJ,'1.A-P6 DATA CD-3B ONLY'!$V:$V,$B34,'1.A-P6 DATA CD-3B ONLY'!$Q:$Q,$X$1,'1.A-P6 DATA CD-3B ONLY'!$O:$O,$X$2,'1.A-P6 DATA CD-3B ONLY'!$U:$U,"&lt;&gt;AWD",'1.A-P6 DATA CD-3B ONLY'!$G:$G,$X$6)</f>
        <v>0</v>
      </c>
      <c r="L34" s="7">
        <f>SUMIFS('1.A-P6 DATA CD-3B ONLY'!AK:AK,'1.A-P6 DATA CD-3B ONLY'!$V:$V,$B34,'1.A-P6 DATA CD-3B ONLY'!$Q:$Q,$X$1,'1.A-P6 DATA CD-3B ONLY'!$O:$O,$X$2,'1.A-P6 DATA CD-3B ONLY'!$G:$G,$X$3)+SUMIFS('1.A-P6 DATA CD-3B ONLY'!AK:AK,'1.A-P6 DATA CD-3B ONLY'!$V:$V,$B34,'1.A-P6 DATA CD-3B ONLY'!$Q:$Q,$X$1,'1.A-P6 DATA CD-3B ONLY'!$O:$O,$X$2,'1.A-P6 DATA CD-3B ONLY'!$U:$U,"&lt;&gt;AWD",'1.A-P6 DATA CD-3B ONLY'!$G:$G,$X$4)+SUMIFS('1.A-P6 DATA CD-3B ONLY'!AK:AK,'1.A-P6 DATA CD-3B ONLY'!$V:$V,$B34,'1.A-P6 DATA CD-3B ONLY'!$Q:$Q,$X$1,'1.A-P6 DATA CD-3B ONLY'!$O:$O,$X$2,'1.A-P6 DATA CD-3B ONLY'!$U:$U,"&lt;&gt;AWD",'1.A-P6 DATA CD-3B ONLY'!$G:$G,$X$5)+SUMIFS('1.A-P6 DATA CD-3B ONLY'!AK:AK,'1.A-P6 DATA CD-3B ONLY'!$V:$V,$B34,'1.A-P6 DATA CD-3B ONLY'!$Q:$Q,$X$1,'1.A-P6 DATA CD-3B ONLY'!$O:$O,$X$2,'1.A-P6 DATA CD-3B ONLY'!$U:$U,"&lt;&gt;AWD",'1.A-P6 DATA CD-3B ONLY'!$G:$G,$X$6)</f>
        <v>0</v>
      </c>
      <c r="M34" s="7">
        <f>SUMIFS('1.A-P6 DATA CD-3B ONLY'!AL:AL,'1.A-P6 DATA CD-3B ONLY'!$V:$V,$B34,'1.A-P6 DATA CD-3B ONLY'!$Q:$Q,$X$1,'1.A-P6 DATA CD-3B ONLY'!$O:$O,$X$2,'1.A-P6 DATA CD-3B ONLY'!$G:$G,$X$3)+SUMIFS('1.A-P6 DATA CD-3B ONLY'!AL:AL,'1.A-P6 DATA CD-3B ONLY'!$V:$V,$B34,'1.A-P6 DATA CD-3B ONLY'!$Q:$Q,$X$1,'1.A-P6 DATA CD-3B ONLY'!$O:$O,$X$2,'1.A-P6 DATA CD-3B ONLY'!$U:$U,"&lt;&gt;AWD",'1.A-P6 DATA CD-3B ONLY'!$G:$G,$X$4)+SUMIFS('1.A-P6 DATA CD-3B ONLY'!AL:AL,'1.A-P6 DATA CD-3B ONLY'!$V:$V,$B34,'1.A-P6 DATA CD-3B ONLY'!$Q:$Q,$X$1,'1.A-P6 DATA CD-3B ONLY'!$O:$O,$X$2,'1.A-P6 DATA CD-3B ONLY'!$U:$U,"&lt;&gt;AWD",'1.A-P6 DATA CD-3B ONLY'!$G:$G,$X$5)+SUMIFS('1.A-P6 DATA CD-3B ONLY'!AL:AL,'1.A-P6 DATA CD-3B ONLY'!$V:$V,$B34,'1.A-P6 DATA CD-3B ONLY'!$Q:$Q,$X$1,'1.A-P6 DATA CD-3B ONLY'!$O:$O,$X$2,'1.A-P6 DATA CD-3B ONLY'!$U:$U,"&lt;&gt;AWD",'1.A-P6 DATA CD-3B ONLY'!$G:$G,$X$6)</f>
        <v>0</v>
      </c>
      <c r="N34" s="7">
        <f>SUMIFS('1.A-P6 DATA CD-3B ONLY'!AM:AM,'1.A-P6 DATA CD-3B ONLY'!$V:$V,$B34,'1.A-P6 DATA CD-3B ONLY'!$Q:$Q,$X$1,'1.A-P6 DATA CD-3B ONLY'!$O:$O,$X$2,'1.A-P6 DATA CD-3B ONLY'!$G:$G,$X$3)+SUMIFS('1.A-P6 DATA CD-3B ONLY'!AM:AM,'1.A-P6 DATA CD-3B ONLY'!$V:$V,$B34,'1.A-P6 DATA CD-3B ONLY'!$Q:$Q,$X$1,'1.A-P6 DATA CD-3B ONLY'!$O:$O,$X$2,'1.A-P6 DATA CD-3B ONLY'!$U:$U,"&lt;&gt;AWD",'1.A-P6 DATA CD-3B ONLY'!$G:$G,$X$4)+SUMIFS('1.A-P6 DATA CD-3B ONLY'!AM:AM,'1.A-P6 DATA CD-3B ONLY'!$V:$V,$B34,'1.A-P6 DATA CD-3B ONLY'!$Q:$Q,$X$1,'1.A-P6 DATA CD-3B ONLY'!$O:$O,$X$2,'1.A-P6 DATA CD-3B ONLY'!$U:$U,"&lt;&gt;AWD",'1.A-P6 DATA CD-3B ONLY'!$G:$G,$X$5)+SUMIFS('1.A-P6 DATA CD-3B ONLY'!AM:AM,'1.A-P6 DATA CD-3B ONLY'!$V:$V,$B34,'1.A-P6 DATA CD-3B ONLY'!$Q:$Q,$X$1,'1.A-P6 DATA CD-3B ONLY'!$O:$O,$X$2,'1.A-P6 DATA CD-3B ONLY'!$U:$U,"&lt;&gt;AWD",'1.A-P6 DATA CD-3B ONLY'!$G:$G,$X$6)</f>
        <v>0</v>
      </c>
      <c r="O34" s="7">
        <f>SUMIFS('1.A-P6 DATA CD-3B ONLY'!AN:AN,'1.A-P6 DATA CD-3B ONLY'!$V:$V,$B34,'1.A-P6 DATA CD-3B ONLY'!$Q:$Q,$X$1,'1.A-P6 DATA CD-3B ONLY'!$O:$O,$X$2,'1.A-P6 DATA CD-3B ONLY'!$G:$G,$X$3)+SUMIFS('1.A-P6 DATA CD-3B ONLY'!AN:AN,'1.A-P6 DATA CD-3B ONLY'!$V:$V,$B34,'1.A-P6 DATA CD-3B ONLY'!$Q:$Q,$X$1,'1.A-P6 DATA CD-3B ONLY'!$O:$O,$X$2,'1.A-P6 DATA CD-3B ONLY'!$U:$U,"&lt;&gt;AWD",'1.A-P6 DATA CD-3B ONLY'!$G:$G,$X$4)+SUMIFS('1.A-P6 DATA CD-3B ONLY'!AN:AN,'1.A-P6 DATA CD-3B ONLY'!$V:$V,$B34,'1.A-P6 DATA CD-3B ONLY'!$Q:$Q,$X$1,'1.A-P6 DATA CD-3B ONLY'!$O:$O,$X$2,'1.A-P6 DATA CD-3B ONLY'!$U:$U,"&lt;&gt;AWD",'1.A-P6 DATA CD-3B ONLY'!$G:$G,$X$5)+SUMIFS('1.A-P6 DATA CD-3B ONLY'!AN:AN,'1.A-P6 DATA CD-3B ONLY'!$V:$V,$B34,'1.A-P6 DATA CD-3B ONLY'!$Q:$Q,$X$1,'1.A-P6 DATA CD-3B ONLY'!$O:$O,$X$2,'1.A-P6 DATA CD-3B ONLY'!$U:$U,"&lt;&gt;AWD",'1.A-P6 DATA CD-3B ONLY'!$G:$G,$X$6)</f>
        <v>0</v>
      </c>
      <c r="P34" s="7">
        <f>SUMIFS('1.A-P6 DATA CD-3B ONLY'!AO:AO,'1.A-P6 DATA CD-3B ONLY'!$V:$V,$B34,'1.A-P6 DATA CD-3B ONLY'!$Q:$Q,$X$1,'1.A-P6 DATA CD-3B ONLY'!$O:$O,$X$2,'1.A-P6 DATA CD-3B ONLY'!$G:$G,$X$3)+SUMIFS('1.A-P6 DATA CD-3B ONLY'!AO:AO,'1.A-P6 DATA CD-3B ONLY'!$V:$V,$B34,'1.A-P6 DATA CD-3B ONLY'!$Q:$Q,$X$1,'1.A-P6 DATA CD-3B ONLY'!$O:$O,$X$2,'1.A-P6 DATA CD-3B ONLY'!$U:$U,"&lt;&gt;AWD",'1.A-P6 DATA CD-3B ONLY'!$G:$G,$X$4)+SUMIFS('1.A-P6 DATA CD-3B ONLY'!AO:AO,'1.A-P6 DATA CD-3B ONLY'!$V:$V,$B34,'1.A-P6 DATA CD-3B ONLY'!$Q:$Q,$X$1,'1.A-P6 DATA CD-3B ONLY'!$O:$O,$X$2,'1.A-P6 DATA CD-3B ONLY'!$U:$U,"&lt;&gt;AWD",'1.A-P6 DATA CD-3B ONLY'!$G:$G,$X$5)+SUMIFS('1.A-P6 DATA CD-3B ONLY'!AO:AO,'1.A-P6 DATA CD-3B ONLY'!$V:$V,$B34,'1.A-P6 DATA CD-3B ONLY'!$Q:$Q,$X$1,'1.A-P6 DATA CD-3B ONLY'!$O:$O,$X$2,'1.A-P6 DATA CD-3B ONLY'!$U:$U,"&lt;&gt;AWD",'1.A-P6 DATA CD-3B ONLY'!$G:$G,$X$6)</f>
        <v>0</v>
      </c>
      <c r="Q34" s="7">
        <f>SUMIFS('1.A-P6 DATA CD-3B ONLY'!AP:AP,'1.A-P6 DATA CD-3B ONLY'!$V:$V,$B34,'1.A-P6 DATA CD-3B ONLY'!$Q:$Q,$X$1,'1.A-P6 DATA CD-3B ONLY'!$O:$O,$X$2,'1.A-P6 DATA CD-3B ONLY'!$G:$G,$X$3)+SUMIFS('1.A-P6 DATA CD-3B ONLY'!AP:AP,'1.A-P6 DATA CD-3B ONLY'!$V:$V,$B34,'1.A-P6 DATA CD-3B ONLY'!$Q:$Q,$X$1,'1.A-P6 DATA CD-3B ONLY'!$O:$O,$X$2,'1.A-P6 DATA CD-3B ONLY'!$U:$U,"&lt;&gt;AWD",'1.A-P6 DATA CD-3B ONLY'!$G:$G,$X$4)+SUMIFS('1.A-P6 DATA CD-3B ONLY'!AP:AP,'1.A-P6 DATA CD-3B ONLY'!$V:$V,$B34,'1.A-P6 DATA CD-3B ONLY'!$Q:$Q,$X$1,'1.A-P6 DATA CD-3B ONLY'!$O:$O,$X$2,'1.A-P6 DATA CD-3B ONLY'!$U:$U,"&lt;&gt;AWD",'1.A-P6 DATA CD-3B ONLY'!$G:$G,$X$5)+SUMIFS('1.A-P6 DATA CD-3B ONLY'!AP:AP,'1.A-P6 DATA CD-3B ONLY'!$V:$V,$B34,'1.A-P6 DATA CD-3B ONLY'!$Q:$Q,$X$1,'1.A-P6 DATA CD-3B ONLY'!$O:$O,$X$2,'1.A-P6 DATA CD-3B ONLY'!$U:$U,"&lt;&gt;AWD",'1.A-P6 DATA CD-3B ONLY'!$G:$G,$X$6)</f>
        <v>0</v>
      </c>
      <c r="R34" s="7">
        <f>SUMIFS('1.A-P6 DATA CD-3B ONLY'!AQ:AQ,'1.A-P6 DATA CD-3B ONLY'!$V:$V,$B34,'1.A-P6 DATA CD-3B ONLY'!$Q:$Q,$X$1,'1.A-P6 DATA CD-3B ONLY'!$O:$O,$X$2,'1.A-P6 DATA CD-3B ONLY'!$G:$G,$X$3)+SUMIFS('1.A-P6 DATA CD-3B ONLY'!AQ:AQ,'1.A-P6 DATA CD-3B ONLY'!$V:$V,$B34,'1.A-P6 DATA CD-3B ONLY'!$Q:$Q,$X$1,'1.A-P6 DATA CD-3B ONLY'!$O:$O,$X$2,'1.A-P6 DATA CD-3B ONLY'!$U:$U,"&lt;&gt;AWD",'1.A-P6 DATA CD-3B ONLY'!$G:$G,$X$4)+SUMIFS('1.A-P6 DATA CD-3B ONLY'!AQ:AQ,'1.A-P6 DATA CD-3B ONLY'!$V:$V,$B34,'1.A-P6 DATA CD-3B ONLY'!$Q:$Q,$X$1,'1.A-P6 DATA CD-3B ONLY'!$O:$O,$X$2,'1.A-P6 DATA CD-3B ONLY'!$U:$U,"&lt;&gt;AWD",'1.A-P6 DATA CD-3B ONLY'!$G:$G,$X$5)+SUMIFS('1.A-P6 DATA CD-3B ONLY'!AQ:AQ,'1.A-P6 DATA CD-3B ONLY'!$V:$V,$B34,'1.A-P6 DATA CD-3B ONLY'!$Q:$Q,$X$1,'1.A-P6 DATA CD-3B ONLY'!$O:$O,$X$2,'1.A-P6 DATA CD-3B ONLY'!$U:$U,"&lt;&gt;AWD",'1.A-P6 DATA CD-3B ONLY'!$G:$G,$X$6)</f>
        <v>0</v>
      </c>
      <c r="S34" s="7">
        <f>SUMIFS('1.A-P6 DATA CD-3B ONLY'!AR:AR,'1.A-P6 DATA CD-3B ONLY'!$V:$V,$B34,'1.A-P6 DATA CD-3B ONLY'!$Q:$Q,$X$1,'1.A-P6 DATA CD-3B ONLY'!$O:$O,$X$2,'1.A-P6 DATA CD-3B ONLY'!$G:$G,$X$3)+SUMIFS('1.A-P6 DATA CD-3B ONLY'!AR:AR,'1.A-P6 DATA CD-3B ONLY'!$V:$V,$B34,'1.A-P6 DATA CD-3B ONLY'!$Q:$Q,$X$1,'1.A-P6 DATA CD-3B ONLY'!$O:$O,$X$2,'1.A-P6 DATA CD-3B ONLY'!$U:$U,"&lt;&gt;AWD",'1.A-P6 DATA CD-3B ONLY'!$G:$G,$X$4)+SUMIFS('1.A-P6 DATA CD-3B ONLY'!AR:AR,'1.A-P6 DATA CD-3B ONLY'!$V:$V,$B34,'1.A-P6 DATA CD-3B ONLY'!$Q:$Q,$X$1,'1.A-P6 DATA CD-3B ONLY'!$O:$O,$X$2,'1.A-P6 DATA CD-3B ONLY'!$U:$U,"&lt;&gt;AWD",'1.A-P6 DATA CD-3B ONLY'!$G:$G,$X$5)+SUMIFS('1.A-P6 DATA CD-3B ONLY'!AR:AR,'1.A-P6 DATA CD-3B ONLY'!$V:$V,$B34,'1.A-P6 DATA CD-3B ONLY'!$Q:$Q,$X$1,'1.A-P6 DATA CD-3B ONLY'!$O:$O,$X$2,'1.A-P6 DATA CD-3B ONLY'!$U:$U,"&lt;&gt;AWD",'1.A-P6 DATA CD-3B ONLY'!$G:$G,$X$6)</f>
        <v>0</v>
      </c>
      <c r="T34" s="7">
        <f>SUMIFS('1.A-P6 DATA CD-3B ONLY'!AS:AS,'1.A-P6 DATA CD-3B ONLY'!$V:$V,$B34,'1.A-P6 DATA CD-3B ONLY'!$Q:$Q,$X$1,'1.A-P6 DATA CD-3B ONLY'!$O:$O,$X$2,'1.A-P6 DATA CD-3B ONLY'!$G:$G,$X$3)+SUMIFS('1.A-P6 DATA CD-3B ONLY'!AS:AS,'1.A-P6 DATA CD-3B ONLY'!$V:$V,$B34,'1.A-P6 DATA CD-3B ONLY'!$Q:$Q,$X$1,'1.A-P6 DATA CD-3B ONLY'!$O:$O,$X$2,'1.A-P6 DATA CD-3B ONLY'!$U:$U,"&lt;&gt;AWD",'1.A-P6 DATA CD-3B ONLY'!$G:$G,$X$4)+SUMIFS('1.A-P6 DATA CD-3B ONLY'!AS:AS,'1.A-P6 DATA CD-3B ONLY'!$V:$V,$B34,'1.A-P6 DATA CD-3B ONLY'!$Q:$Q,$X$1,'1.A-P6 DATA CD-3B ONLY'!$O:$O,$X$2,'1.A-P6 DATA CD-3B ONLY'!$U:$U,"&lt;&gt;AWD",'1.A-P6 DATA CD-3B ONLY'!$G:$G,$X$5)+SUMIFS('1.A-P6 DATA CD-3B ONLY'!AS:AS,'1.A-P6 DATA CD-3B ONLY'!$V:$V,$B34,'1.A-P6 DATA CD-3B ONLY'!$Q:$Q,$X$1,'1.A-P6 DATA CD-3B ONLY'!$O:$O,$X$2,'1.A-P6 DATA CD-3B ONLY'!$U:$U,"&lt;&gt;AWD",'1.A-P6 DATA CD-3B ONLY'!$G:$G,$X$6)</f>
        <v>0</v>
      </c>
    </row>
    <row r="35" spans="2:20" x14ac:dyDescent="0.25">
      <c r="C35" s="7">
        <f t="shared" si="2"/>
        <v>0</v>
      </c>
      <c r="D35" s="7">
        <f>SUMIFS('1.A-P6 DATA CD-3B ONLY'!AC:AC,'1.A-P6 DATA CD-3B ONLY'!$V:$V,$B35,'1.A-P6 DATA CD-3B ONLY'!$Q:$Q,$X$1,'1.A-P6 DATA CD-3B ONLY'!$O:$O,$X$2,'1.A-P6 DATA CD-3B ONLY'!$G:$G,$X$3)+SUMIFS('1.A-P6 DATA CD-3B ONLY'!AC:AC,'1.A-P6 DATA CD-3B ONLY'!$V:$V,$B35,'1.A-P6 DATA CD-3B ONLY'!$Q:$Q,$X$1,'1.A-P6 DATA CD-3B ONLY'!$O:$O,$X$2,'1.A-P6 DATA CD-3B ONLY'!$U:$U,"&lt;&gt;AWD",'1.A-P6 DATA CD-3B ONLY'!$G:$G,$X$4)+SUMIFS('1.A-P6 DATA CD-3B ONLY'!AC:AC,'1.A-P6 DATA CD-3B ONLY'!$V:$V,$B35,'1.A-P6 DATA CD-3B ONLY'!$Q:$Q,$X$1,'1.A-P6 DATA CD-3B ONLY'!$O:$O,$X$2,'1.A-P6 DATA CD-3B ONLY'!$U:$U,"&lt;&gt;AWD",'1.A-P6 DATA CD-3B ONLY'!$G:$G,$X$5)+SUMIFS('1.A-P6 DATA CD-3B ONLY'!AC:AC,'1.A-P6 DATA CD-3B ONLY'!$V:$V,$B35,'1.A-P6 DATA CD-3B ONLY'!$Q:$Q,$X$1,'1.A-P6 DATA CD-3B ONLY'!$O:$O,$X$2,'1.A-P6 DATA CD-3B ONLY'!$U:$U,"&lt;&gt;AWD",'1.A-P6 DATA CD-3B ONLY'!$G:$G,$X$6)</f>
        <v>0</v>
      </c>
      <c r="E35" s="7">
        <f>SUMIFS('1.A-P6 DATA CD-3B ONLY'!AD:AD,'1.A-P6 DATA CD-3B ONLY'!$V:$V,$B35,'1.A-P6 DATA CD-3B ONLY'!$Q:$Q,$X$1,'1.A-P6 DATA CD-3B ONLY'!$O:$O,$X$2,'1.A-P6 DATA CD-3B ONLY'!$G:$G,$X$3)+SUMIFS('1.A-P6 DATA CD-3B ONLY'!AD:AD,'1.A-P6 DATA CD-3B ONLY'!$V:$V,$B35,'1.A-P6 DATA CD-3B ONLY'!$Q:$Q,$X$1,'1.A-P6 DATA CD-3B ONLY'!$O:$O,$X$2,'1.A-P6 DATA CD-3B ONLY'!$U:$U,"&lt;&gt;AWD",'1.A-P6 DATA CD-3B ONLY'!$G:$G,$X$4)+SUMIFS('1.A-P6 DATA CD-3B ONLY'!AD:AD,'1.A-P6 DATA CD-3B ONLY'!$V:$V,$B35,'1.A-P6 DATA CD-3B ONLY'!$Q:$Q,$X$1,'1.A-P6 DATA CD-3B ONLY'!$O:$O,$X$2,'1.A-P6 DATA CD-3B ONLY'!$U:$U,"&lt;&gt;AWD",'1.A-P6 DATA CD-3B ONLY'!$G:$G,$X$5)+SUMIFS('1.A-P6 DATA CD-3B ONLY'!AD:AD,'1.A-P6 DATA CD-3B ONLY'!$V:$V,$B35,'1.A-P6 DATA CD-3B ONLY'!$Q:$Q,$X$1,'1.A-P6 DATA CD-3B ONLY'!$O:$O,$X$2,'1.A-P6 DATA CD-3B ONLY'!$U:$U,"&lt;&gt;AWD",'1.A-P6 DATA CD-3B ONLY'!$G:$G,$X$6)</f>
        <v>0</v>
      </c>
      <c r="F35" s="7">
        <f>SUMIFS('1.A-P6 DATA CD-3B ONLY'!AE:AE,'1.A-P6 DATA CD-3B ONLY'!$V:$V,$B35,'1.A-P6 DATA CD-3B ONLY'!$Q:$Q,$X$1,'1.A-P6 DATA CD-3B ONLY'!$O:$O,$X$2,'1.A-P6 DATA CD-3B ONLY'!$G:$G,$X$3)+SUMIFS('1.A-P6 DATA CD-3B ONLY'!AE:AE,'1.A-P6 DATA CD-3B ONLY'!$V:$V,$B35,'1.A-P6 DATA CD-3B ONLY'!$Q:$Q,$X$1,'1.A-P6 DATA CD-3B ONLY'!$O:$O,$X$2,'1.A-P6 DATA CD-3B ONLY'!$U:$U,"&lt;&gt;AWD",'1.A-P6 DATA CD-3B ONLY'!$G:$G,$X$4)+SUMIFS('1.A-P6 DATA CD-3B ONLY'!AE:AE,'1.A-P6 DATA CD-3B ONLY'!$V:$V,$B35,'1.A-P6 DATA CD-3B ONLY'!$Q:$Q,$X$1,'1.A-P6 DATA CD-3B ONLY'!$O:$O,$X$2,'1.A-P6 DATA CD-3B ONLY'!$U:$U,"&lt;&gt;AWD",'1.A-P6 DATA CD-3B ONLY'!$G:$G,$X$5)+SUMIFS('1.A-P6 DATA CD-3B ONLY'!AE:AE,'1.A-P6 DATA CD-3B ONLY'!$V:$V,$B35,'1.A-P6 DATA CD-3B ONLY'!$Q:$Q,$X$1,'1.A-P6 DATA CD-3B ONLY'!$O:$O,$X$2,'1.A-P6 DATA CD-3B ONLY'!$U:$U,"&lt;&gt;AWD",'1.A-P6 DATA CD-3B ONLY'!$G:$G,$X$6)</f>
        <v>0</v>
      </c>
      <c r="G35" s="7">
        <f>SUMIFS('1.A-P6 DATA CD-3B ONLY'!AF:AF,'1.A-P6 DATA CD-3B ONLY'!$V:$V,$B35,'1.A-P6 DATA CD-3B ONLY'!$Q:$Q,$X$1,'1.A-P6 DATA CD-3B ONLY'!$O:$O,$X$2,'1.A-P6 DATA CD-3B ONLY'!$G:$G,$X$3)+SUMIFS('1.A-P6 DATA CD-3B ONLY'!AF:AF,'1.A-P6 DATA CD-3B ONLY'!$V:$V,$B35,'1.A-P6 DATA CD-3B ONLY'!$Q:$Q,$X$1,'1.A-P6 DATA CD-3B ONLY'!$O:$O,$X$2,'1.A-P6 DATA CD-3B ONLY'!$U:$U,"&lt;&gt;AWD",'1.A-P6 DATA CD-3B ONLY'!$G:$G,$X$4)+SUMIFS('1.A-P6 DATA CD-3B ONLY'!AF:AF,'1.A-P6 DATA CD-3B ONLY'!$V:$V,$B35,'1.A-P6 DATA CD-3B ONLY'!$Q:$Q,$X$1,'1.A-P6 DATA CD-3B ONLY'!$O:$O,$X$2,'1.A-P6 DATA CD-3B ONLY'!$U:$U,"&lt;&gt;AWD",'1.A-P6 DATA CD-3B ONLY'!$G:$G,$X$5)+SUMIFS('1.A-P6 DATA CD-3B ONLY'!AF:AF,'1.A-P6 DATA CD-3B ONLY'!$V:$V,$B35,'1.A-P6 DATA CD-3B ONLY'!$Q:$Q,$X$1,'1.A-P6 DATA CD-3B ONLY'!$O:$O,$X$2,'1.A-P6 DATA CD-3B ONLY'!$U:$U,"&lt;&gt;AWD",'1.A-P6 DATA CD-3B ONLY'!$G:$G,$X$6)</f>
        <v>0</v>
      </c>
      <c r="H35" s="7">
        <f>SUMIFS('1.A-P6 DATA CD-3B ONLY'!AG:AG,'1.A-P6 DATA CD-3B ONLY'!$V:$V,$B35,'1.A-P6 DATA CD-3B ONLY'!$Q:$Q,$X$1,'1.A-P6 DATA CD-3B ONLY'!$O:$O,$X$2,'1.A-P6 DATA CD-3B ONLY'!$G:$G,$X$3)+SUMIFS('1.A-P6 DATA CD-3B ONLY'!AG:AG,'1.A-P6 DATA CD-3B ONLY'!$V:$V,$B35,'1.A-P6 DATA CD-3B ONLY'!$Q:$Q,$X$1,'1.A-P6 DATA CD-3B ONLY'!$O:$O,$X$2,'1.A-P6 DATA CD-3B ONLY'!$U:$U,"&lt;&gt;AWD",'1.A-P6 DATA CD-3B ONLY'!$G:$G,$X$4)+SUMIFS('1.A-P6 DATA CD-3B ONLY'!AG:AG,'1.A-P6 DATA CD-3B ONLY'!$V:$V,$B35,'1.A-P6 DATA CD-3B ONLY'!$Q:$Q,$X$1,'1.A-P6 DATA CD-3B ONLY'!$O:$O,$X$2,'1.A-P6 DATA CD-3B ONLY'!$U:$U,"&lt;&gt;AWD",'1.A-P6 DATA CD-3B ONLY'!$G:$G,$X$5)+SUMIFS('1.A-P6 DATA CD-3B ONLY'!AG:AG,'1.A-P6 DATA CD-3B ONLY'!$V:$V,$B35,'1.A-P6 DATA CD-3B ONLY'!$Q:$Q,$X$1,'1.A-P6 DATA CD-3B ONLY'!$O:$O,$X$2,'1.A-P6 DATA CD-3B ONLY'!$U:$U,"&lt;&gt;AWD",'1.A-P6 DATA CD-3B ONLY'!$G:$G,$X$6)</f>
        <v>0</v>
      </c>
      <c r="I35" s="7">
        <f>SUMIFS('1.A-P6 DATA CD-3B ONLY'!AH:AH,'1.A-P6 DATA CD-3B ONLY'!$V:$V,$B35,'1.A-P6 DATA CD-3B ONLY'!$Q:$Q,$X$1,'1.A-P6 DATA CD-3B ONLY'!$O:$O,$X$2,'1.A-P6 DATA CD-3B ONLY'!$G:$G,$X$3)+SUMIFS('1.A-P6 DATA CD-3B ONLY'!AH:AH,'1.A-P6 DATA CD-3B ONLY'!$V:$V,$B35,'1.A-P6 DATA CD-3B ONLY'!$Q:$Q,$X$1,'1.A-P6 DATA CD-3B ONLY'!$O:$O,$X$2,'1.A-P6 DATA CD-3B ONLY'!$U:$U,"&lt;&gt;AWD",'1.A-P6 DATA CD-3B ONLY'!$G:$G,$X$4)+SUMIFS('1.A-P6 DATA CD-3B ONLY'!AH:AH,'1.A-P6 DATA CD-3B ONLY'!$V:$V,$B35,'1.A-P6 DATA CD-3B ONLY'!$Q:$Q,$X$1,'1.A-P6 DATA CD-3B ONLY'!$O:$O,$X$2,'1.A-P6 DATA CD-3B ONLY'!$U:$U,"&lt;&gt;AWD",'1.A-P6 DATA CD-3B ONLY'!$G:$G,$X$5)+SUMIFS('1.A-P6 DATA CD-3B ONLY'!AH:AH,'1.A-P6 DATA CD-3B ONLY'!$V:$V,$B35,'1.A-P6 DATA CD-3B ONLY'!$Q:$Q,$X$1,'1.A-P6 DATA CD-3B ONLY'!$O:$O,$X$2,'1.A-P6 DATA CD-3B ONLY'!$U:$U,"&lt;&gt;AWD",'1.A-P6 DATA CD-3B ONLY'!$G:$G,$X$6)</f>
        <v>0</v>
      </c>
      <c r="J35" s="7">
        <f>SUMIFS('1.A-P6 DATA CD-3B ONLY'!AI:AI,'1.A-P6 DATA CD-3B ONLY'!$V:$V,$B35,'1.A-P6 DATA CD-3B ONLY'!$Q:$Q,$X$1,'1.A-P6 DATA CD-3B ONLY'!$O:$O,$X$2,'1.A-P6 DATA CD-3B ONLY'!$G:$G,$X$3)+SUMIFS('1.A-P6 DATA CD-3B ONLY'!AI:AI,'1.A-P6 DATA CD-3B ONLY'!$V:$V,$B35,'1.A-P6 DATA CD-3B ONLY'!$Q:$Q,$X$1,'1.A-P6 DATA CD-3B ONLY'!$O:$O,$X$2,'1.A-P6 DATA CD-3B ONLY'!$U:$U,"&lt;&gt;AWD",'1.A-P6 DATA CD-3B ONLY'!$G:$G,$X$4)+SUMIFS('1.A-P6 DATA CD-3B ONLY'!AI:AI,'1.A-P6 DATA CD-3B ONLY'!$V:$V,$B35,'1.A-P6 DATA CD-3B ONLY'!$Q:$Q,$X$1,'1.A-P6 DATA CD-3B ONLY'!$O:$O,$X$2,'1.A-P6 DATA CD-3B ONLY'!$U:$U,"&lt;&gt;AWD",'1.A-P6 DATA CD-3B ONLY'!$G:$G,$X$5)+SUMIFS('1.A-P6 DATA CD-3B ONLY'!AI:AI,'1.A-P6 DATA CD-3B ONLY'!$V:$V,$B35,'1.A-P6 DATA CD-3B ONLY'!$Q:$Q,$X$1,'1.A-P6 DATA CD-3B ONLY'!$O:$O,$X$2,'1.A-P6 DATA CD-3B ONLY'!$U:$U,"&lt;&gt;AWD",'1.A-P6 DATA CD-3B ONLY'!$G:$G,$X$6)</f>
        <v>0</v>
      </c>
      <c r="K35" s="7">
        <f>SUMIFS('1.A-P6 DATA CD-3B ONLY'!AJ:AJ,'1.A-P6 DATA CD-3B ONLY'!$V:$V,$B35,'1.A-P6 DATA CD-3B ONLY'!$Q:$Q,$X$1,'1.A-P6 DATA CD-3B ONLY'!$O:$O,$X$2,'1.A-P6 DATA CD-3B ONLY'!$G:$G,$X$3)+SUMIFS('1.A-P6 DATA CD-3B ONLY'!AJ:AJ,'1.A-P6 DATA CD-3B ONLY'!$V:$V,$B35,'1.A-P6 DATA CD-3B ONLY'!$Q:$Q,$X$1,'1.A-P6 DATA CD-3B ONLY'!$O:$O,$X$2,'1.A-P6 DATA CD-3B ONLY'!$U:$U,"&lt;&gt;AWD",'1.A-P6 DATA CD-3B ONLY'!$G:$G,$X$4)+SUMIFS('1.A-P6 DATA CD-3B ONLY'!AJ:AJ,'1.A-P6 DATA CD-3B ONLY'!$V:$V,$B35,'1.A-P6 DATA CD-3B ONLY'!$Q:$Q,$X$1,'1.A-P6 DATA CD-3B ONLY'!$O:$O,$X$2,'1.A-P6 DATA CD-3B ONLY'!$U:$U,"&lt;&gt;AWD",'1.A-P6 DATA CD-3B ONLY'!$G:$G,$X$5)+SUMIFS('1.A-P6 DATA CD-3B ONLY'!AJ:AJ,'1.A-P6 DATA CD-3B ONLY'!$V:$V,$B35,'1.A-P6 DATA CD-3B ONLY'!$Q:$Q,$X$1,'1.A-P6 DATA CD-3B ONLY'!$O:$O,$X$2,'1.A-P6 DATA CD-3B ONLY'!$U:$U,"&lt;&gt;AWD",'1.A-P6 DATA CD-3B ONLY'!$G:$G,$X$6)</f>
        <v>0</v>
      </c>
      <c r="L35" s="7">
        <f>SUMIFS('1.A-P6 DATA CD-3B ONLY'!AK:AK,'1.A-P6 DATA CD-3B ONLY'!$V:$V,$B35,'1.A-P6 DATA CD-3B ONLY'!$Q:$Q,$X$1,'1.A-P6 DATA CD-3B ONLY'!$O:$O,$X$2,'1.A-P6 DATA CD-3B ONLY'!$G:$G,$X$3)+SUMIFS('1.A-P6 DATA CD-3B ONLY'!AK:AK,'1.A-P6 DATA CD-3B ONLY'!$V:$V,$B35,'1.A-P6 DATA CD-3B ONLY'!$Q:$Q,$X$1,'1.A-P6 DATA CD-3B ONLY'!$O:$O,$X$2,'1.A-P6 DATA CD-3B ONLY'!$U:$U,"&lt;&gt;AWD",'1.A-P6 DATA CD-3B ONLY'!$G:$G,$X$4)+SUMIFS('1.A-P6 DATA CD-3B ONLY'!AK:AK,'1.A-P6 DATA CD-3B ONLY'!$V:$V,$B35,'1.A-P6 DATA CD-3B ONLY'!$Q:$Q,$X$1,'1.A-P6 DATA CD-3B ONLY'!$O:$O,$X$2,'1.A-P6 DATA CD-3B ONLY'!$U:$U,"&lt;&gt;AWD",'1.A-P6 DATA CD-3B ONLY'!$G:$G,$X$5)+SUMIFS('1.A-P6 DATA CD-3B ONLY'!AK:AK,'1.A-P6 DATA CD-3B ONLY'!$V:$V,$B35,'1.A-P6 DATA CD-3B ONLY'!$Q:$Q,$X$1,'1.A-P6 DATA CD-3B ONLY'!$O:$O,$X$2,'1.A-P6 DATA CD-3B ONLY'!$U:$U,"&lt;&gt;AWD",'1.A-P6 DATA CD-3B ONLY'!$G:$G,$X$6)</f>
        <v>0</v>
      </c>
      <c r="M35" s="7">
        <f>SUMIFS('1.A-P6 DATA CD-3B ONLY'!AL:AL,'1.A-P6 DATA CD-3B ONLY'!$V:$V,$B35,'1.A-P6 DATA CD-3B ONLY'!$Q:$Q,$X$1,'1.A-P6 DATA CD-3B ONLY'!$O:$O,$X$2,'1.A-P6 DATA CD-3B ONLY'!$G:$G,$X$3)+SUMIFS('1.A-P6 DATA CD-3B ONLY'!AL:AL,'1.A-P6 DATA CD-3B ONLY'!$V:$V,$B35,'1.A-P6 DATA CD-3B ONLY'!$Q:$Q,$X$1,'1.A-P6 DATA CD-3B ONLY'!$O:$O,$X$2,'1.A-P6 DATA CD-3B ONLY'!$U:$U,"&lt;&gt;AWD",'1.A-P6 DATA CD-3B ONLY'!$G:$G,$X$4)+SUMIFS('1.A-P6 DATA CD-3B ONLY'!AL:AL,'1.A-P6 DATA CD-3B ONLY'!$V:$V,$B35,'1.A-P6 DATA CD-3B ONLY'!$Q:$Q,$X$1,'1.A-P6 DATA CD-3B ONLY'!$O:$O,$X$2,'1.A-P6 DATA CD-3B ONLY'!$U:$U,"&lt;&gt;AWD",'1.A-P6 DATA CD-3B ONLY'!$G:$G,$X$5)+SUMIFS('1.A-P6 DATA CD-3B ONLY'!AL:AL,'1.A-P6 DATA CD-3B ONLY'!$V:$V,$B35,'1.A-P6 DATA CD-3B ONLY'!$Q:$Q,$X$1,'1.A-P6 DATA CD-3B ONLY'!$O:$O,$X$2,'1.A-P6 DATA CD-3B ONLY'!$U:$U,"&lt;&gt;AWD",'1.A-P6 DATA CD-3B ONLY'!$G:$G,$X$6)</f>
        <v>0</v>
      </c>
      <c r="N35" s="7">
        <f>SUMIFS('1.A-P6 DATA CD-3B ONLY'!AM:AM,'1.A-P6 DATA CD-3B ONLY'!$V:$V,$B35,'1.A-P6 DATA CD-3B ONLY'!$Q:$Q,$X$1,'1.A-P6 DATA CD-3B ONLY'!$O:$O,$X$2,'1.A-P6 DATA CD-3B ONLY'!$G:$G,$X$3)+SUMIFS('1.A-P6 DATA CD-3B ONLY'!AM:AM,'1.A-P6 DATA CD-3B ONLY'!$V:$V,$B35,'1.A-P6 DATA CD-3B ONLY'!$Q:$Q,$X$1,'1.A-P6 DATA CD-3B ONLY'!$O:$O,$X$2,'1.A-P6 DATA CD-3B ONLY'!$U:$U,"&lt;&gt;AWD",'1.A-P6 DATA CD-3B ONLY'!$G:$G,$X$4)+SUMIFS('1.A-P6 DATA CD-3B ONLY'!AM:AM,'1.A-P6 DATA CD-3B ONLY'!$V:$V,$B35,'1.A-P6 DATA CD-3B ONLY'!$Q:$Q,$X$1,'1.A-P6 DATA CD-3B ONLY'!$O:$O,$X$2,'1.A-P6 DATA CD-3B ONLY'!$U:$U,"&lt;&gt;AWD",'1.A-P6 DATA CD-3B ONLY'!$G:$G,$X$5)+SUMIFS('1.A-P6 DATA CD-3B ONLY'!AM:AM,'1.A-P6 DATA CD-3B ONLY'!$V:$V,$B35,'1.A-P6 DATA CD-3B ONLY'!$Q:$Q,$X$1,'1.A-P6 DATA CD-3B ONLY'!$O:$O,$X$2,'1.A-P6 DATA CD-3B ONLY'!$U:$U,"&lt;&gt;AWD",'1.A-P6 DATA CD-3B ONLY'!$G:$G,$X$6)</f>
        <v>0</v>
      </c>
      <c r="O35" s="7">
        <f>SUMIFS('1.A-P6 DATA CD-3B ONLY'!AN:AN,'1.A-P6 DATA CD-3B ONLY'!$V:$V,$B35,'1.A-P6 DATA CD-3B ONLY'!$Q:$Q,$X$1,'1.A-P6 DATA CD-3B ONLY'!$O:$O,$X$2,'1.A-P6 DATA CD-3B ONLY'!$G:$G,$X$3)+SUMIFS('1.A-P6 DATA CD-3B ONLY'!AN:AN,'1.A-P6 DATA CD-3B ONLY'!$V:$V,$B35,'1.A-P6 DATA CD-3B ONLY'!$Q:$Q,$X$1,'1.A-P6 DATA CD-3B ONLY'!$O:$O,$X$2,'1.A-P6 DATA CD-3B ONLY'!$U:$U,"&lt;&gt;AWD",'1.A-P6 DATA CD-3B ONLY'!$G:$G,$X$4)+SUMIFS('1.A-P6 DATA CD-3B ONLY'!AN:AN,'1.A-P6 DATA CD-3B ONLY'!$V:$V,$B35,'1.A-P6 DATA CD-3B ONLY'!$Q:$Q,$X$1,'1.A-P6 DATA CD-3B ONLY'!$O:$O,$X$2,'1.A-P6 DATA CD-3B ONLY'!$U:$U,"&lt;&gt;AWD",'1.A-P6 DATA CD-3B ONLY'!$G:$G,$X$5)+SUMIFS('1.A-P6 DATA CD-3B ONLY'!AN:AN,'1.A-P6 DATA CD-3B ONLY'!$V:$V,$B35,'1.A-P6 DATA CD-3B ONLY'!$Q:$Q,$X$1,'1.A-P6 DATA CD-3B ONLY'!$O:$O,$X$2,'1.A-P6 DATA CD-3B ONLY'!$U:$U,"&lt;&gt;AWD",'1.A-P6 DATA CD-3B ONLY'!$G:$G,$X$6)</f>
        <v>0</v>
      </c>
      <c r="P35" s="7">
        <f>SUMIFS('1.A-P6 DATA CD-3B ONLY'!AO:AO,'1.A-P6 DATA CD-3B ONLY'!$V:$V,$B35,'1.A-P6 DATA CD-3B ONLY'!$Q:$Q,$X$1,'1.A-P6 DATA CD-3B ONLY'!$O:$O,$X$2,'1.A-P6 DATA CD-3B ONLY'!$G:$G,$X$3)+SUMIFS('1.A-P6 DATA CD-3B ONLY'!AO:AO,'1.A-P6 DATA CD-3B ONLY'!$V:$V,$B35,'1.A-P6 DATA CD-3B ONLY'!$Q:$Q,$X$1,'1.A-P6 DATA CD-3B ONLY'!$O:$O,$X$2,'1.A-P6 DATA CD-3B ONLY'!$U:$U,"&lt;&gt;AWD",'1.A-P6 DATA CD-3B ONLY'!$G:$G,$X$4)+SUMIFS('1.A-P6 DATA CD-3B ONLY'!AO:AO,'1.A-P6 DATA CD-3B ONLY'!$V:$V,$B35,'1.A-P6 DATA CD-3B ONLY'!$Q:$Q,$X$1,'1.A-P6 DATA CD-3B ONLY'!$O:$O,$X$2,'1.A-P6 DATA CD-3B ONLY'!$U:$U,"&lt;&gt;AWD",'1.A-P6 DATA CD-3B ONLY'!$G:$G,$X$5)+SUMIFS('1.A-P6 DATA CD-3B ONLY'!AO:AO,'1.A-P6 DATA CD-3B ONLY'!$V:$V,$B35,'1.A-P6 DATA CD-3B ONLY'!$Q:$Q,$X$1,'1.A-P6 DATA CD-3B ONLY'!$O:$O,$X$2,'1.A-P6 DATA CD-3B ONLY'!$U:$U,"&lt;&gt;AWD",'1.A-P6 DATA CD-3B ONLY'!$G:$G,$X$6)</f>
        <v>0</v>
      </c>
      <c r="Q35" s="7">
        <f>SUMIFS('1.A-P6 DATA CD-3B ONLY'!AP:AP,'1.A-P6 DATA CD-3B ONLY'!$V:$V,$B35,'1.A-P6 DATA CD-3B ONLY'!$Q:$Q,$X$1,'1.A-P6 DATA CD-3B ONLY'!$O:$O,$X$2,'1.A-P6 DATA CD-3B ONLY'!$G:$G,$X$3)+SUMIFS('1.A-P6 DATA CD-3B ONLY'!AP:AP,'1.A-P6 DATA CD-3B ONLY'!$V:$V,$B35,'1.A-P6 DATA CD-3B ONLY'!$Q:$Q,$X$1,'1.A-P6 DATA CD-3B ONLY'!$O:$O,$X$2,'1.A-P6 DATA CD-3B ONLY'!$U:$U,"&lt;&gt;AWD",'1.A-P6 DATA CD-3B ONLY'!$G:$G,$X$4)+SUMIFS('1.A-P6 DATA CD-3B ONLY'!AP:AP,'1.A-P6 DATA CD-3B ONLY'!$V:$V,$B35,'1.A-P6 DATA CD-3B ONLY'!$Q:$Q,$X$1,'1.A-P6 DATA CD-3B ONLY'!$O:$O,$X$2,'1.A-P6 DATA CD-3B ONLY'!$U:$U,"&lt;&gt;AWD",'1.A-P6 DATA CD-3B ONLY'!$G:$G,$X$5)+SUMIFS('1.A-P6 DATA CD-3B ONLY'!AP:AP,'1.A-P6 DATA CD-3B ONLY'!$V:$V,$B35,'1.A-P6 DATA CD-3B ONLY'!$Q:$Q,$X$1,'1.A-P6 DATA CD-3B ONLY'!$O:$O,$X$2,'1.A-P6 DATA CD-3B ONLY'!$U:$U,"&lt;&gt;AWD",'1.A-P6 DATA CD-3B ONLY'!$G:$G,$X$6)</f>
        <v>0</v>
      </c>
      <c r="R35" s="7">
        <f>SUMIFS('1.A-P6 DATA CD-3B ONLY'!AQ:AQ,'1.A-P6 DATA CD-3B ONLY'!$V:$V,$B35,'1.A-P6 DATA CD-3B ONLY'!$Q:$Q,$X$1,'1.A-P6 DATA CD-3B ONLY'!$O:$O,$X$2,'1.A-P6 DATA CD-3B ONLY'!$G:$G,$X$3)+SUMIFS('1.A-P6 DATA CD-3B ONLY'!AQ:AQ,'1.A-P6 DATA CD-3B ONLY'!$V:$V,$B35,'1.A-P6 DATA CD-3B ONLY'!$Q:$Q,$X$1,'1.A-P6 DATA CD-3B ONLY'!$O:$O,$X$2,'1.A-P6 DATA CD-3B ONLY'!$U:$U,"&lt;&gt;AWD",'1.A-P6 DATA CD-3B ONLY'!$G:$G,$X$4)+SUMIFS('1.A-P6 DATA CD-3B ONLY'!AQ:AQ,'1.A-P6 DATA CD-3B ONLY'!$V:$V,$B35,'1.A-P6 DATA CD-3B ONLY'!$Q:$Q,$X$1,'1.A-P6 DATA CD-3B ONLY'!$O:$O,$X$2,'1.A-P6 DATA CD-3B ONLY'!$U:$U,"&lt;&gt;AWD",'1.A-P6 DATA CD-3B ONLY'!$G:$G,$X$5)+SUMIFS('1.A-P6 DATA CD-3B ONLY'!AQ:AQ,'1.A-P6 DATA CD-3B ONLY'!$V:$V,$B35,'1.A-P6 DATA CD-3B ONLY'!$Q:$Q,$X$1,'1.A-P6 DATA CD-3B ONLY'!$O:$O,$X$2,'1.A-P6 DATA CD-3B ONLY'!$U:$U,"&lt;&gt;AWD",'1.A-P6 DATA CD-3B ONLY'!$G:$G,$X$6)</f>
        <v>0</v>
      </c>
      <c r="S35" s="7">
        <f>SUMIFS('1.A-P6 DATA CD-3B ONLY'!AR:AR,'1.A-P6 DATA CD-3B ONLY'!$V:$V,$B35,'1.A-P6 DATA CD-3B ONLY'!$Q:$Q,$X$1,'1.A-P6 DATA CD-3B ONLY'!$O:$O,$X$2,'1.A-P6 DATA CD-3B ONLY'!$G:$G,$X$3)+SUMIFS('1.A-P6 DATA CD-3B ONLY'!AR:AR,'1.A-P6 DATA CD-3B ONLY'!$V:$V,$B35,'1.A-P6 DATA CD-3B ONLY'!$Q:$Q,$X$1,'1.A-P6 DATA CD-3B ONLY'!$O:$O,$X$2,'1.A-P6 DATA CD-3B ONLY'!$U:$U,"&lt;&gt;AWD",'1.A-P6 DATA CD-3B ONLY'!$G:$G,$X$4)+SUMIFS('1.A-P6 DATA CD-3B ONLY'!AR:AR,'1.A-P6 DATA CD-3B ONLY'!$V:$V,$B35,'1.A-P6 DATA CD-3B ONLY'!$Q:$Q,$X$1,'1.A-P6 DATA CD-3B ONLY'!$O:$O,$X$2,'1.A-P6 DATA CD-3B ONLY'!$U:$U,"&lt;&gt;AWD",'1.A-P6 DATA CD-3B ONLY'!$G:$G,$X$5)+SUMIFS('1.A-P6 DATA CD-3B ONLY'!AR:AR,'1.A-P6 DATA CD-3B ONLY'!$V:$V,$B35,'1.A-P6 DATA CD-3B ONLY'!$Q:$Q,$X$1,'1.A-P6 DATA CD-3B ONLY'!$O:$O,$X$2,'1.A-P6 DATA CD-3B ONLY'!$U:$U,"&lt;&gt;AWD",'1.A-P6 DATA CD-3B ONLY'!$G:$G,$X$6)</f>
        <v>0</v>
      </c>
      <c r="T35" s="7">
        <f>SUMIFS('1.A-P6 DATA CD-3B ONLY'!AS:AS,'1.A-P6 DATA CD-3B ONLY'!$V:$V,$B35,'1.A-P6 DATA CD-3B ONLY'!$Q:$Q,$X$1,'1.A-P6 DATA CD-3B ONLY'!$O:$O,$X$2,'1.A-P6 DATA CD-3B ONLY'!$G:$G,$X$3)+SUMIFS('1.A-P6 DATA CD-3B ONLY'!AS:AS,'1.A-P6 DATA CD-3B ONLY'!$V:$V,$B35,'1.A-P6 DATA CD-3B ONLY'!$Q:$Q,$X$1,'1.A-P6 DATA CD-3B ONLY'!$O:$O,$X$2,'1.A-P6 DATA CD-3B ONLY'!$U:$U,"&lt;&gt;AWD",'1.A-P6 DATA CD-3B ONLY'!$G:$G,$X$4)+SUMIFS('1.A-P6 DATA CD-3B ONLY'!AS:AS,'1.A-P6 DATA CD-3B ONLY'!$V:$V,$B35,'1.A-P6 DATA CD-3B ONLY'!$Q:$Q,$X$1,'1.A-P6 DATA CD-3B ONLY'!$O:$O,$X$2,'1.A-P6 DATA CD-3B ONLY'!$U:$U,"&lt;&gt;AWD",'1.A-P6 DATA CD-3B ONLY'!$G:$G,$X$5)+SUMIFS('1.A-P6 DATA CD-3B ONLY'!AS:AS,'1.A-P6 DATA CD-3B ONLY'!$V:$V,$B35,'1.A-P6 DATA CD-3B ONLY'!$Q:$Q,$X$1,'1.A-P6 DATA CD-3B ONLY'!$O:$O,$X$2,'1.A-P6 DATA CD-3B ONLY'!$U:$U,"&lt;&gt;AWD",'1.A-P6 DATA CD-3B ONLY'!$G:$G,$X$6)</f>
        <v>0</v>
      </c>
    </row>
    <row r="36" spans="2:20" x14ac:dyDescent="0.25">
      <c r="C36" s="7">
        <f t="shared" si="2"/>
        <v>0</v>
      </c>
      <c r="D36" s="7">
        <f>SUMIFS('1.A-P6 DATA CD-3B ONLY'!AC:AC,'1.A-P6 DATA CD-3B ONLY'!$V:$V,$B36,'1.A-P6 DATA CD-3B ONLY'!$Q:$Q,$X$1,'1.A-P6 DATA CD-3B ONLY'!$O:$O,$X$2,'1.A-P6 DATA CD-3B ONLY'!$G:$G,$X$3)+SUMIFS('1.A-P6 DATA CD-3B ONLY'!AC:AC,'1.A-P6 DATA CD-3B ONLY'!$V:$V,$B36,'1.A-P6 DATA CD-3B ONLY'!$Q:$Q,$X$1,'1.A-P6 DATA CD-3B ONLY'!$O:$O,$X$2,'1.A-P6 DATA CD-3B ONLY'!$U:$U,"&lt;&gt;AWD",'1.A-P6 DATA CD-3B ONLY'!$G:$G,$X$4)+SUMIFS('1.A-P6 DATA CD-3B ONLY'!AC:AC,'1.A-P6 DATA CD-3B ONLY'!$V:$V,$B36,'1.A-P6 DATA CD-3B ONLY'!$Q:$Q,$X$1,'1.A-P6 DATA CD-3B ONLY'!$O:$O,$X$2,'1.A-P6 DATA CD-3B ONLY'!$U:$U,"&lt;&gt;AWD",'1.A-P6 DATA CD-3B ONLY'!$G:$G,$X$5)+SUMIFS('1.A-P6 DATA CD-3B ONLY'!AC:AC,'1.A-P6 DATA CD-3B ONLY'!$V:$V,$B36,'1.A-P6 DATA CD-3B ONLY'!$Q:$Q,$X$1,'1.A-P6 DATA CD-3B ONLY'!$O:$O,$X$2,'1.A-P6 DATA CD-3B ONLY'!$U:$U,"&lt;&gt;AWD",'1.A-P6 DATA CD-3B ONLY'!$G:$G,$X$6)</f>
        <v>0</v>
      </c>
      <c r="E36" s="7">
        <f>SUMIFS('1.A-P6 DATA CD-3B ONLY'!AD:AD,'1.A-P6 DATA CD-3B ONLY'!$V:$V,$B36,'1.A-P6 DATA CD-3B ONLY'!$Q:$Q,$X$1,'1.A-P6 DATA CD-3B ONLY'!$O:$O,$X$2,'1.A-P6 DATA CD-3B ONLY'!$G:$G,$X$3)+SUMIFS('1.A-P6 DATA CD-3B ONLY'!AD:AD,'1.A-P6 DATA CD-3B ONLY'!$V:$V,$B36,'1.A-P6 DATA CD-3B ONLY'!$Q:$Q,$X$1,'1.A-P6 DATA CD-3B ONLY'!$O:$O,$X$2,'1.A-P6 DATA CD-3B ONLY'!$U:$U,"&lt;&gt;AWD",'1.A-P6 DATA CD-3B ONLY'!$G:$G,$X$4)+SUMIFS('1.A-P6 DATA CD-3B ONLY'!AD:AD,'1.A-P6 DATA CD-3B ONLY'!$V:$V,$B36,'1.A-P6 DATA CD-3B ONLY'!$Q:$Q,$X$1,'1.A-P6 DATA CD-3B ONLY'!$O:$O,$X$2,'1.A-P6 DATA CD-3B ONLY'!$U:$U,"&lt;&gt;AWD",'1.A-P6 DATA CD-3B ONLY'!$G:$G,$X$5)+SUMIFS('1.A-P6 DATA CD-3B ONLY'!AD:AD,'1.A-P6 DATA CD-3B ONLY'!$V:$V,$B36,'1.A-P6 DATA CD-3B ONLY'!$Q:$Q,$X$1,'1.A-P6 DATA CD-3B ONLY'!$O:$O,$X$2,'1.A-P6 DATA CD-3B ONLY'!$U:$U,"&lt;&gt;AWD",'1.A-P6 DATA CD-3B ONLY'!$G:$G,$X$6)</f>
        <v>0</v>
      </c>
      <c r="F36" s="7">
        <f>SUMIFS('1.A-P6 DATA CD-3B ONLY'!AE:AE,'1.A-P6 DATA CD-3B ONLY'!$V:$V,$B36,'1.A-P6 DATA CD-3B ONLY'!$Q:$Q,$X$1,'1.A-P6 DATA CD-3B ONLY'!$O:$O,$X$2,'1.A-P6 DATA CD-3B ONLY'!$G:$G,$X$3)+SUMIFS('1.A-P6 DATA CD-3B ONLY'!AE:AE,'1.A-P6 DATA CD-3B ONLY'!$V:$V,$B36,'1.A-P6 DATA CD-3B ONLY'!$Q:$Q,$X$1,'1.A-P6 DATA CD-3B ONLY'!$O:$O,$X$2,'1.A-P6 DATA CD-3B ONLY'!$U:$U,"&lt;&gt;AWD",'1.A-P6 DATA CD-3B ONLY'!$G:$G,$X$4)+SUMIFS('1.A-P6 DATA CD-3B ONLY'!AE:AE,'1.A-P6 DATA CD-3B ONLY'!$V:$V,$B36,'1.A-P6 DATA CD-3B ONLY'!$Q:$Q,$X$1,'1.A-P6 DATA CD-3B ONLY'!$O:$O,$X$2,'1.A-P6 DATA CD-3B ONLY'!$U:$U,"&lt;&gt;AWD",'1.A-P6 DATA CD-3B ONLY'!$G:$G,$X$5)+SUMIFS('1.A-P6 DATA CD-3B ONLY'!AE:AE,'1.A-P6 DATA CD-3B ONLY'!$V:$V,$B36,'1.A-P6 DATA CD-3B ONLY'!$Q:$Q,$X$1,'1.A-P6 DATA CD-3B ONLY'!$O:$O,$X$2,'1.A-P6 DATA CD-3B ONLY'!$U:$U,"&lt;&gt;AWD",'1.A-P6 DATA CD-3B ONLY'!$G:$G,$X$6)</f>
        <v>0</v>
      </c>
      <c r="G36" s="7">
        <f>SUMIFS('1.A-P6 DATA CD-3B ONLY'!AF:AF,'1.A-P6 DATA CD-3B ONLY'!$V:$V,$B36,'1.A-P6 DATA CD-3B ONLY'!$Q:$Q,$X$1,'1.A-P6 DATA CD-3B ONLY'!$O:$O,$X$2,'1.A-P6 DATA CD-3B ONLY'!$G:$G,$X$3)+SUMIFS('1.A-P6 DATA CD-3B ONLY'!AF:AF,'1.A-P6 DATA CD-3B ONLY'!$V:$V,$B36,'1.A-P6 DATA CD-3B ONLY'!$Q:$Q,$X$1,'1.A-P6 DATA CD-3B ONLY'!$O:$O,$X$2,'1.A-P6 DATA CD-3B ONLY'!$U:$U,"&lt;&gt;AWD",'1.A-P6 DATA CD-3B ONLY'!$G:$G,$X$4)+SUMIFS('1.A-P6 DATA CD-3B ONLY'!AF:AF,'1.A-P6 DATA CD-3B ONLY'!$V:$V,$B36,'1.A-P6 DATA CD-3B ONLY'!$Q:$Q,$X$1,'1.A-P6 DATA CD-3B ONLY'!$O:$O,$X$2,'1.A-P6 DATA CD-3B ONLY'!$U:$U,"&lt;&gt;AWD",'1.A-P6 DATA CD-3B ONLY'!$G:$G,$X$5)+SUMIFS('1.A-P6 DATA CD-3B ONLY'!AF:AF,'1.A-P6 DATA CD-3B ONLY'!$V:$V,$B36,'1.A-P6 DATA CD-3B ONLY'!$Q:$Q,$X$1,'1.A-P6 DATA CD-3B ONLY'!$O:$O,$X$2,'1.A-P6 DATA CD-3B ONLY'!$U:$U,"&lt;&gt;AWD",'1.A-P6 DATA CD-3B ONLY'!$G:$G,$X$6)</f>
        <v>0</v>
      </c>
      <c r="H36" s="7">
        <f>SUMIFS('1.A-P6 DATA CD-3B ONLY'!AG:AG,'1.A-P6 DATA CD-3B ONLY'!$V:$V,$B36,'1.A-P6 DATA CD-3B ONLY'!$Q:$Q,$X$1,'1.A-P6 DATA CD-3B ONLY'!$O:$O,$X$2,'1.A-P6 DATA CD-3B ONLY'!$G:$G,$X$3)+SUMIFS('1.A-P6 DATA CD-3B ONLY'!AG:AG,'1.A-P6 DATA CD-3B ONLY'!$V:$V,$B36,'1.A-P6 DATA CD-3B ONLY'!$Q:$Q,$X$1,'1.A-P6 DATA CD-3B ONLY'!$O:$O,$X$2,'1.A-P6 DATA CD-3B ONLY'!$U:$U,"&lt;&gt;AWD",'1.A-P6 DATA CD-3B ONLY'!$G:$G,$X$4)+SUMIFS('1.A-P6 DATA CD-3B ONLY'!AG:AG,'1.A-P6 DATA CD-3B ONLY'!$V:$V,$B36,'1.A-P6 DATA CD-3B ONLY'!$Q:$Q,$X$1,'1.A-P6 DATA CD-3B ONLY'!$O:$O,$X$2,'1.A-P6 DATA CD-3B ONLY'!$U:$U,"&lt;&gt;AWD",'1.A-P6 DATA CD-3B ONLY'!$G:$G,$X$5)+SUMIFS('1.A-P6 DATA CD-3B ONLY'!AG:AG,'1.A-P6 DATA CD-3B ONLY'!$V:$V,$B36,'1.A-P6 DATA CD-3B ONLY'!$Q:$Q,$X$1,'1.A-P6 DATA CD-3B ONLY'!$O:$O,$X$2,'1.A-P6 DATA CD-3B ONLY'!$U:$U,"&lt;&gt;AWD",'1.A-P6 DATA CD-3B ONLY'!$G:$G,$X$6)</f>
        <v>0</v>
      </c>
      <c r="I36" s="7">
        <f>SUMIFS('1.A-P6 DATA CD-3B ONLY'!AH:AH,'1.A-P6 DATA CD-3B ONLY'!$V:$V,$B36,'1.A-P6 DATA CD-3B ONLY'!$Q:$Q,$X$1,'1.A-P6 DATA CD-3B ONLY'!$O:$O,$X$2,'1.A-P6 DATA CD-3B ONLY'!$G:$G,$X$3)+SUMIFS('1.A-P6 DATA CD-3B ONLY'!AH:AH,'1.A-P6 DATA CD-3B ONLY'!$V:$V,$B36,'1.A-P6 DATA CD-3B ONLY'!$Q:$Q,$X$1,'1.A-P6 DATA CD-3B ONLY'!$O:$O,$X$2,'1.A-P6 DATA CD-3B ONLY'!$U:$U,"&lt;&gt;AWD",'1.A-P6 DATA CD-3B ONLY'!$G:$G,$X$4)+SUMIFS('1.A-P6 DATA CD-3B ONLY'!AH:AH,'1.A-P6 DATA CD-3B ONLY'!$V:$V,$B36,'1.A-P6 DATA CD-3B ONLY'!$Q:$Q,$X$1,'1.A-P6 DATA CD-3B ONLY'!$O:$O,$X$2,'1.A-P6 DATA CD-3B ONLY'!$U:$U,"&lt;&gt;AWD",'1.A-P6 DATA CD-3B ONLY'!$G:$G,$X$5)+SUMIFS('1.A-P6 DATA CD-3B ONLY'!AH:AH,'1.A-P6 DATA CD-3B ONLY'!$V:$V,$B36,'1.A-P6 DATA CD-3B ONLY'!$Q:$Q,$X$1,'1.A-P6 DATA CD-3B ONLY'!$O:$O,$X$2,'1.A-P6 DATA CD-3B ONLY'!$U:$U,"&lt;&gt;AWD",'1.A-P6 DATA CD-3B ONLY'!$G:$G,$X$6)</f>
        <v>0</v>
      </c>
      <c r="J36" s="7">
        <f>SUMIFS('1.A-P6 DATA CD-3B ONLY'!AI:AI,'1.A-P6 DATA CD-3B ONLY'!$V:$V,$B36,'1.A-P6 DATA CD-3B ONLY'!$Q:$Q,$X$1,'1.A-P6 DATA CD-3B ONLY'!$O:$O,$X$2,'1.A-P6 DATA CD-3B ONLY'!$G:$G,$X$3)+SUMIFS('1.A-P6 DATA CD-3B ONLY'!AI:AI,'1.A-P6 DATA CD-3B ONLY'!$V:$V,$B36,'1.A-P6 DATA CD-3B ONLY'!$Q:$Q,$X$1,'1.A-P6 DATA CD-3B ONLY'!$O:$O,$X$2,'1.A-P6 DATA CD-3B ONLY'!$U:$U,"&lt;&gt;AWD",'1.A-P6 DATA CD-3B ONLY'!$G:$G,$X$4)+SUMIFS('1.A-P6 DATA CD-3B ONLY'!AI:AI,'1.A-P6 DATA CD-3B ONLY'!$V:$V,$B36,'1.A-P6 DATA CD-3B ONLY'!$Q:$Q,$X$1,'1.A-P6 DATA CD-3B ONLY'!$O:$O,$X$2,'1.A-P6 DATA CD-3B ONLY'!$U:$U,"&lt;&gt;AWD",'1.A-P6 DATA CD-3B ONLY'!$G:$G,$X$5)+SUMIFS('1.A-P6 DATA CD-3B ONLY'!AI:AI,'1.A-P6 DATA CD-3B ONLY'!$V:$V,$B36,'1.A-P6 DATA CD-3B ONLY'!$Q:$Q,$X$1,'1.A-P6 DATA CD-3B ONLY'!$O:$O,$X$2,'1.A-P6 DATA CD-3B ONLY'!$U:$U,"&lt;&gt;AWD",'1.A-P6 DATA CD-3B ONLY'!$G:$G,$X$6)</f>
        <v>0</v>
      </c>
      <c r="K36" s="7">
        <f>SUMIFS('1.A-P6 DATA CD-3B ONLY'!AJ:AJ,'1.A-P6 DATA CD-3B ONLY'!$V:$V,$B36,'1.A-P6 DATA CD-3B ONLY'!$Q:$Q,$X$1,'1.A-P6 DATA CD-3B ONLY'!$O:$O,$X$2,'1.A-P6 DATA CD-3B ONLY'!$G:$G,$X$3)+SUMIFS('1.A-P6 DATA CD-3B ONLY'!AJ:AJ,'1.A-P6 DATA CD-3B ONLY'!$V:$V,$B36,'1.A-P6 DATA CD-3B ONLY'!$Q:$Q,$X$1,'1.A-P6 DATA CD-3B ONLY'!$O:$O,$X$2,'1.A-P6 DATA CD-3B ONLY'!$U:$U,"&lt;&gt;AWD",'1.A-P6 DATA CD-3B ONLY'!$G:$G,$X$4)+SUMIFS('1.A-P6 DATA CD-3B ONLY'!AJ:AJ,'1.A-P6 DATA CD-3B ONLY'!$V:$V,$B36,'1.A-P6 DATA CD-3B ONLY'!$Q:$Q,$X$1,'1.A-P6 DATA CD-3B ONLY'!$O:$O,$X$2,'1.A-P6 DATA CD-3B ONLY'!$U:$U,"&lt;&gt;AWD",'1.A-P6 DATA CD-3B ONLY'!$G:$G,$X$5)+SUMIFS('1.A-P6 DATA CD-3B ONLY'!AJ:AJ,'1.A-P6 DATA CD-3B ONLY'!$V:$V,$B36,'1.A-P6 DATA CD-3B ONLY'!$Q:$Q,$X$1,'1.A-P6 DATA CD-3B ONLY'!$O:$O,$X$2,'1.A-P6 DATA CD-3B ONLY'!$U:$U,"&lt;&gt;AWD",'1.A-P6 DATA CD-3B ONLY'!$G:$G,$X$6)</f>
        <v>0</v>
      </c>
      <c r="L36" s="7">
        <f>SUMIFS('1.A-P6 DATA CD-3B ONLY'!AK:AK,'1.A-P6 DATA CD-3B ONLY'!$V:$V,$B36,'1.A-P6 DATA CD-3B ONLY'!$Q:$Q,$X$1,'1.A-P6 DATA CD-3B ONLY'!$O:$O,$X$2,'1.A-P6 DATA CD-3B ONLY'!$G:$G,$X$3)+SUMIFS('1.A-P6 DATA CD-3B ONLY'!AK:AK,'1.A-P6 DATA CD-3B ONLY'!$V:$V,$B36,'1.A-P6 DATA CD-3B ONLY'!$Q:$Q,$X$1,'1.A-P6 DATA CD-3B ONLY'!$O:$O,$X$2,'1.A-P6 DATA CD-3B ONLY'!$U:$U,"&lt;&gt;AWD",'1.A-P6 DATA CD-3B ONLY'!$G:$G,$X$4)+SUMIFS('1.A-P6 DATA CD-3B ONLY'!AK:AK,'1.A-P6 DATA CD-3B ONLY'!$V:$V,$B36,'1.A-P6 DATA CD-3B ONLY'!$Q:$Q,$X$1,'1.A-P6 DATA CD-3B ONLY'!$O:$O,$X$2,'1.A-P6 DATA CD-3B ONLY'!$U:$U,"&lt;&gt;AWD",'1.A-P6 DATA CD-3B ONLY'!$G:$G,$X$5)+SUMIFS('1.A-P6 DATA CD-3B ONLY'!AK:AK,'1.A-P6 DATA CD-3B ONLY'!$V:$V,$B36,'1.A-P6 DATA CD-3B ONLY'!$Q:$Q,$X$1,'1.A-P6 DATA CD-3B ONLY'!$O:$O,$X$2,'1.A-P6 DATA CD-3B ONLY'!$U:$U,"&lt;&gt;AWD",'1.A-P6 DATA CD-3B ONLY'!$G:$G,$X$6)</f>
        <v>0</v>
      </c>
      <c r="M36" s="7">
        <f>SUMIFS('1.A-P6 DATA CD-3B ONLY'!AL:AL,'1.A-P6 DATA CD-3B ONLY'!$V:$V,$B36,'1.A-P6 DATA CD-3B ONLY'!$Q:$Q,$X$1,'1.A-P6 DATA CD-3B ONLY'!$O:$O,$X$2,'1.A-P6 DATA CD-3B ONLY'!$G:$G,$X$3)+SUMIFS('1.A-P6 DATA CD-3B ONLY'!AL:AL,'1.A-P6 DATA CD-3B ONLY'!$V:$V,$B36,'1.A-P6 DATA CD-3B ONLY'!$Q:$Q,$X$1,'1.A-P6 DATA CD-3B ONLY'!$O:$O,$X$2,'1.A-P6 DATA CD-3B ONLY'!$U:$U,"&lt;&gt;AWD",'1.A-P6 DATA CD-3B ONLY'!$G:$G,$X$4)+SUMIFS('1.A-P6 DATA CD-3B ONLY'!AL:AL,'1.A-P6 DATA CD-3B ONLY'!$V:$V,$B36,'1.A-P6 DATA CD-3B ONLY'!$Q:$Q,$X$1,'1.A-P6 DATA CD-3B ONLY'!$O:$O,$X$2,'1.A-P6 DATA CD-3B ONLY'!$U:$U,"&lt;&gt;AWD",'1.A-P6 DATA CD-3B ONLY'!$G:$G,$X$5)+SUMIFS('1.A-P6 DATA CD-3B ONLY'!AL:AL,'1.A-P6 DATA CD-3B ONLY'!$V:$V,$B36,'1.A-P6 DATA CD-3B ONLY'!$Q:$Q,$X$1,'1.A-P6 DATA CD-3B ONLY'!$O:$O,$X$2,'1.A-P6 DATA CD-3B ONLY'!$U:$U,"&lt;&gt;AWD",'1.A-P6 DATA CD-3B ONLY'!$G:$G,$X$6)</f>
        <v>0</v>
      </c>
      <c r="N36" s="7">
        <f>SUMIFS('1.A-P6 DATA CD-3B ONLY'!AM:AM,'1.A-P6 DATA CD-3B ONLY'!$V:$V,$B36,'1.A-P6 DATA CD-3B ONLY'!$Q:$Q,$X$1,'1.A-P6 DATA CD-3B ONLY'!$O:$O,$X$2,'1.A-P6 DATA CD-3B ONLY'!$G:$G,$X$3)+SUMIFS('1.A-P6 DATA CD-3B ONLY'!AM:AM,'1.A-P6 DATA CD-3B ONLY'!$V:$V,$B36,'1.A-P6 DATA CD-3B ONLY'!$Q:$Q,$X$1,'1.A-P6 DATA CD-3B ONLY'!$O:$O,$X$2,'1.A-P6 DATA CD-3B ONLY'!$U:$U,"&lt;&gt;AWD",'1.A-P6 DATA CD-3B ONLY'!$G:$G,$X$4)+SUMIFS('1.A-P6 DATA CD-3B ONLY'!AM:AM,'1.A-P6 DATA CD-3B ONLY'!$V:$V,$B36,'1.A-P6 DATA CD-3B ONLY'!$Q:$Q,$X$1,'1.A-P6 DATA CD-3B ONLY'!$O:$O,$X$2,'1.A-P6 DATA CD-3B ONLY'!$U:$U,"&lt;&gt;AWD",'1.A-P6 DATA CD-3B ONLY'!$G:$G,$X$5)+SUMIFS('1.A-P6 DATA CD-3B ONLY'!AM:AM,'1.A-P6 DATA CD-3B ONLY'!$V:$V,$B36,'1.A-P6 DATA CD-3B ONLY'!$Q:$Q,$X$1,'1.A-P6 DATA CD-3B ONLY'!$O:$O,$X$2,'1.A-P6 DATA CD-3B ONLY'!$U:$U,"&lt;&gt;AWD",'1.A-P6 DATA CD-3B ONLY'!$G:$G,$X$6)</f>
        <v>0</v>
      </c>
      <c r="O36" s="7">
        <f>SUMIFS('1.A-P6 DATA CD-3B ONLY'!AN:AN,'1.A-P6 DATA CD-3B ONLY'!$V:$V,$B36,'1.A-P6 DATA CD-3B ONLY'!$Q:$Q,$X$1,'1.A-P6 DATA CD-3B ONLY'!$O:$O,$X$2,'1.A-P6 DATA CD-3B ONLY'!$G:$G,$X$3)+SUMIFS('1.A-P6 DATA CD-3B ONLY'!AN:AN,'1.A-P6 DATA CD-3B ONLY'!$V:$V,$B36,'1.A-P6 DATA CD-3B ONLY'!$Q:$Q,$X$1,'1.A-P6 DATA CD-3B ONLY'!$O:$O,$X$2,'1.A-P6 DATA CD-3B ONLY'!$U:$U,"&lt;&gt;AWD",'1.A-P6 DATA CD-3B ONLY'!$G:$G,$X$4)+SUMIFS('1.A-P6 DATA CD-3B ONLY'!AN:AN,'1.A-P6 DATA CD-3B ONLY'!$V:$V,$B36,'1.A-P6 DATA CD-3B ONLY'!$Q:$Q,$X$1,'1.A-P6 DATA CD-3B ONLY'!$O:$O,$X$2,'1.A-P6 DATA CD-3B ONLY'!$U:$U,"&lt;&gt;AWD",'1.A-P6 DATA CD-3B ONLY'!$G:$G,$X$5)+SUMIFS('1.A-P6 DATA CD-3B ONLY'!AN:AN,'1.A-P6 DATA CD-3B ONLY'!$V:$V,$B36,'1.A-P6 DATA CD-3B ONLY'!$Q:$Q,$X$1,'1.A-P6 DATA CD-3B ONLY'!$O:$O,$X$2,'1.A-P6 DATA CD-3B ONLY'!$U:$U,"&lt;&gt;AWD",'1.A-P6 DATA CD-3B ONLY'!$G:$G,$X$6)</f>
        <v>0</v>
      </c>
      <c r="P36" s="7">
        <f>SUMIFS('1.A-P6 DATA CD-3B ONLY'!AO:AO,'1.A-P6 DATA CD-3B ONLY'!$V:$V,$B36,'1.A-P6 DATA CD-3B ONLY'!$Q:$Q,$X$1,'1.A-P6 DATA CD-3B ONLY'!$O:$O,$X$2,'1.A-P6 DATA CD-3B ONLY'!$G:$G,$X$3)+SUMIFS('1.A-P6 DATA CD-3B ONLY'!AO:AO,'1.A-P6 DATA CD-3B ONLY'!$V:$V,$B36,'1.A-P6 DATA CD-3B ONLY'!$Q:$Q,$X$1,'1.A-P6 DATA CD-3B ONLY'!$O:$O,$X$2,'1.A-P6 DATA CD-3B ONLY'!$U:$U,"&lt;&gt;AWD",'1.A-P6 DATA CD-3B ONLY'!$G:$G,$X$4)+SUMIFS('1.A-P6 DATA CD-3B ONLY'!AO:AO,'1.A-P6 DATA CD-3B ONLY'!$V:$V,$B36,'1.A-P6 DATA CD-3B ONLY'!$Q:$Q,$X$1,'1.A-P6 DATA CD-3B ONLY'!$O:$O,$X$2,'1.A-P6 DATA CD-3B ONLY'!$U:$U,"&lt;&gt;AWD",'1.A-P6 DATA CD-3B ONLY'!$G:$G,$X$5)+SUMIFS('1.A-P6 DATA CD-3B ONLY'!AO:AO,'1.A-P6 DATA CD-3B ONLY'!$V:$V,$B36,'1.A-P6 DATA CD-3B ONLY'!$Q:$Q,$X$1,'1.A-P6 DATA CD-3B ONLY'!$O:$O,$X$2,'1.A-P6 DATA CD-3B ONLY'!$U:$U,"&lt;&gt;AWD",'1.A-P6 DATA CD-3B ONLY'!$G:$G,$X$6)</f>
        <v>0</v>
      </c>
      <c r="Q36" s="7">
        <f>SUMIFS('1.A-P6 DATA CD-3B ONLY'!AP:AP,'1.A-P6 DATA CD-3B ONLY'!$V:$V,$B36,'1.A-P6 DATA CD-3B ONLY'!$Q:$Q,$X$1,'1.A-P6 DATA CD-3B ONLY'!$O:$O,$X$2,'1.A-P6 DATA CD-3B ONLY'!$G:$G,$X$3)+SUMIFS('1.A-P6 DATA CD-3B ONLY'!AP:AP,'1.A-P6 DATA CD-3B ONLY'!$V:$V,$B36,'1.A-P6 DATA CD-3B ONLY'!$Q:$Q,$X$1,'1.A-P6 DATA CD-3B ONLY'!$O:$O,$X$2,'1.A-P6 DATA CD-3B ONLY'!$U:$U,"&lt;&gt;AWD",'1.A-P6 DATA CD-3B ONLY'!$G:$G,$X$4)+SUMIFS('1.A-P6 DATA CD-3B ONLY'!AP:AP,'1.A-P6 DATA CD-3B ONLY'!$V:$V,$B36,'1.A-P6 DATA CD-3B ONLY'!$Q:$Q,$X$1,'1.A-P6 DATA CD-3B ONLY'!$O:$O,$X$2,'1.A-P6 DATA CD-3B ONLY'!$U:$U,"&lt;&gt;AWD",'1.A-P6 DATA CD-3B ONLY'!$G:$G,$X$5)+SUMIFS('1.A-P6 DATA CD-3B ONLY'!AP:AP,'1.A-P6 DATA CD-3B ONLY'!$V:$V,$B36,'1.A-P6 DATA CD-3B ONLY'!$Q:$Q,$X$1,'1.A-P6 DATA CD-3B ONLY'!$O:$O,$X$2,'1.A-P6 DATA CD-3B ONLY'!$U:$U,"&lt;&gt;AWD",'1.A-P6 DATA CD-3B ONLY'!$G:$G,$X$6)</f>
        <v>0</v>
      </c>
      <c r="R36" s="7">
        <f>SUMIFS('1.A-P6 DATA CD-3B ONLY'!AQ:AQ,'1.A-P6 DATA CD-3B ONLY'!$V:$V,$B36,'1.A-P6 DATA CD-3B ONLY'!$Q:$Q,$X$1,'1.A-P6 DATA CD-3B ONLY'!$O:$O,$X$2,'1.A-P6 DATA CD-3B ONLY'!$G:$G,$X$3)+SUMIFS('1.A-P6 DATA CD-3B ONLY'!AQ:AQ,'1.A-P6 DATA CD-3B ONLY'!$V:$V,$B36,'1.A-P6 DATA CD-3B ONLY'!$Q:$Q,$X$1,'1.A-P6 DATA CD-3B ONLY'!$O:$O,$X$2,'1.A-P6 DATA CD-3B ONLY'!$U:$U,"&lt;&gt;AWD",'1.A-P6 DATA CD-3B ONLY'!$G:$G,$X$4)+SUMIFS('1.A-P6 DATA CD-3B ONLY'!AQ:AQ,'1.A-P6 DATA CD-3B ONLY'!$V:$V,$B36,'1.A-P6 DATA CD-3B ONLY'!$Q:$Q,$X$1,'1.A-P6 DATA CD-3B ONLY'!$O:$O,$X$2,'1.A-P6 DATA CD-3B ONLY'!$U:$U,"&lt;&gt;AWD",'1.A-P6 DATA CD-3B ONLY'!$G:$G,$X$5)+SUMIFS('1.A-P6 DATA CD-3B ONLY'!AQ:AQ,'1.A-P6 DATA CD-3B ONLY'!$V:$V,$B36,'1.A-P6 DATA CD-3B ONLY'!$Q:$Q,$X$1,'1.A-P6 DATA CD-3B ONLY'!$O:$O,$X$2,'1.A-P6 DATA CD-3B ONLY'!$U:$U,"&lt;&gt;AWD",'1.A-P6 DATA CD-3B ONLY'!$G:$G,$X$6)</f>
        <v>0</v>
      </c>
      <c r="S36" s="7">
        <f>SUMIFS('1.A-P6 DATA CD-3B ONLY'!AR:AR,'1.A-P6 DATA CD-3B ONLY'!$V:$V,$B36,'1.A-P6 DATA CD-3B ONLY'!$Q:$Q,$X$1,'1.A-P6 DATA CD-3B ONLY'!$O:$O,$X$2,'1.A-P6 DATA CD-3B ONLY'!$G:$G,$X$3)+SUMIFS('1.A-P6 DATA CD-3B ONLY'!AR:AR,'1.A-P6 DATA CD-3B ONLY'!$V:$V,$B36,'1.A-P6 DATA CD-3B ONLY'!$Q:$Q,$X$1,'1.A-P6 DATA CD-3B ONLY'!$O:$O,$X$2,'1.A-P6 DATA CD-3B ONLY'!$U:$U,"&lt;&gt;AWD",'1.A-P6 DATA CD-3B ONLY'!$G:$G,$X$4)+SUMIFS('1.A-P6 DATA CD-3B ONLY'!AR:AR,'1.A-P6 DATA CD-3B ONLY'!$V:$V,$B36,'1.A-P6 DATA CD-3B ONLY'!$Q:$Q,$X$1,'1.A-P6 DATA CD-3B ONLY'!$O:$O,$X$2,'1.A-P6 DATA CD-3B ONLY'!$U:$U,"&lt;&gt;AWD",'1.A-P6 DATA CD-3B ONLY'!$G:$G,$X$5)+SUMIFS('1.A-P6 DATA CD-3B ONLY'!AR:AR,'1.A-P6 DATA CD-3B ONLY'!$V:$V,$B36,'1.A-P6 DATA CD-3B ONLY'!$Q:$Q,$X$1,'1.A-P6 DATA CD-3B ONLY'!$O:$O,$X$2,'1.A-P6 DATA CD-3B ONLY'!$U:$U,"&lt;&gt;AWD",'1.A-P6 DATA CD-3B ONLY'!$G:$G,$X$6)</f>
        <v>0</v>
      </c>
      <c r="T36" s="7">
        <f>SUMIFS('1.A-P6 DATA CD-3B ONLY'!AS:AS,'1.A-P6 DATA CD-3B ONLY'!$V:$V,$B36,'1.A-P6 DATA CD-3B ONLY'!$Q:$Q,$X$1,'1.A-P6 DATA CD-3B ONLY'!$O:$O,$X$2,'1.A-P6 DATA CD-3B ONLY'!$G:$G,$X$3)+SUMIFS('1.A-P6 DATA CD-3B ONLY'!AS:AS,'1.A-P6 DATA CD-3B ONLY'!$V:$V,$B36,'1.A-P6 DATA CD-3B ONLY'!$Q:$Q,$X$1,'1.A-P6 DATA CD-3B ONLY'!$O:$O,$X$2,'1.A-P6 DATA CD-3B ONLY'!$U:$U,"&lt;&gt;AWD",'1.A-P6 DATA CD-3B ONLY'!$G:$G,$X$4)+SUMIFS('1.A-P6 DATA CD-3B ONLY'!AS:AS,'1.A-P6 DATA CD-3B ONLY'!$V:$V,$B36,'1.A-P6 DATA CD-3B ONLY'!$Q:$Q,$X$1,'1.A-P6 DATA CD-3B ONLY'!$O:$O,$X$2,'1.A-P6 DATA CD-3B ONLY'!$U:$U,"&lt;&gt;AWD",'1.A-P6 DATA CD-3B ONLY'!$G:$G,$X$5)+SUMIFS('1.A-P6 DATA CD-3B ONLY'!AS:AS,'1.A-P6 DATA CD-3B ONLY'!$V:$V,$B36,'1.A-P6 DATA CD-3B ONLY'!$Q:$Q,$X$1,'1.A-P6 DATA CD-3B ONLY'!$O:$O,$X$2,'1.A-P6 DATA CD-3B ONLY'!$U:$U,"&lt;&gt;AWD",'1.A-P6 DATA CD-3B ONLY'!$G:$G,$X$6)</f>
        <v>0</v>
      </c>
    </row>
  </sheetData>
  <conditionalFormatting sqref="C1">
    <cfRule type="containsText" dxfId="8" priority="3" operator="containsText" text="Total Sum Error">
      <formula>NOT(ISERROR(SEARCH("Total Sum Error",C1)))</formula>
    </cfRule>
  </conditionalFormatting>
  <conditionalFormatting sqref="C1:C1048576">
    <cfRule type="cellIs" dxfId="7" priority="1" operator="equal">
      <formula>0.01</formula>
    </cfRule>
  </conditionalFormatting>
  <conditionalFormatting sqref="C2">
    <cfRule type="containsText" dxfId="6" priority="4" operator="containsText" text="CHECK">
      <formula>NOT(ISERROR(SEARCH("CHECK",C2)))</formula>
    </cfRule>
  </conditionalFormatting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55D5F8-4072-4B07-9E2E-F45050389A45}">
  <sheetPr codeName="Sheet12"/>
  <dimension ref="B1:X36"/>
  <sheetViews>
    <sheetView zoomScaleNormal="100" workbookViewId="0">
      <selection activeCell="B5" sqref="B5:B34"/>
    </sheetView>
  </sheetViews>
  <sheetFormatPr defaultRowHeight="15" x14ac:dyDescent="0.25"/>
  <cols>
    <col min="1" max="1" width="10.28515625" customWidth="1"/>
    <col min="2" max="2" width="25.85546875" style="2" customWidth="1"/>
    <col min="3" max="3" width="15.140625" style="4" customWidth="1"/>
    <col min="4" max="5" width="9.140625" style="4" bestFit="1" customWidth="1"/>
    <col min="6" max="7" width="9.140625" style="4" customWidth="1"/>
    <col min="8" max="8" width="11.28515625" style="4" bestFit="1" customWidth="1"/>
    <col min="9" max="10" width="15.140625" style="4" customWidth="1"/>
    <col min="11" max="11" width="13.85546875" style="4" bestFit="1" customWidth="1"/>
    <col min="12" max="12" width="13.85546875" style="4" customWidth="1"/>
    <col min="13" max="13" width="13.85546875" style="4" bestFit="1" customWidth="1"/>
    <col min="14" max="14" width="13.28515625" style="4" bestFit="1" customWidth="1"/>
    <col min="15" max="20" width="9.140625" style="4" customWidth="1"/>
    <col min="23" max="23" width="14.5703125" customWidth="1"/>
    <col min="24" max="24" width="12.28515625" customWidth="1"/>
  </cols>
  <sheetData>
    <row r="1" spans="2:24" x14ac:dyDescent="0.25">
      <c r="B1" t="s">
        <v>233</v>
      </c>
      <c r="C1" s="4" t="str">
        <f>IF(EXACT(SUM(C5:C720),SUM(D4:T4)),"","Total Sum Error")</f>
        <v/>
      </c>
      <c r="W1" t="s">
        <v>234</v>
      </c>
      <c r="X1" t="s">
        <v>243</v>
      </c>
    </row>
    <row r="2" spans="2:24" x14ac:dyDescent="0.25">
      <c r="B2" s="5" t="s">
        <v>246</v>
      </c>
      <c r="C2" s="6" t="str">
        <f>IF(ISBLANK('2.B-Cost Profile NL ONLY'!#REF!),"","CHECK")</f>
        <v>CHECK</v>
      </c>
      <c r="X2" t="s">
        <v>236</v>
      </c>
    </row>
    <row r="3" spans="2:24" s="3" customFormat="1" ht="30" x14ac:dyDescent="0.25">
      <c r="B3" s="8" t="s">
        <v>185</v>
      </c>
      <c r="C3" s="9" t="s">
        <v>237</v>
      </c>
      <c r="D3" s="9" t="s">
        <v>186</v>
      </c>
      <c r="E3" s="9" t="s">
        <v>187</v>
      </c>
      <c r="F3" s="9" t="s">
        <v>188</v>
      </c>
      <c r="G3" s="9" t="s">
        <v>189</v>
      </c>
      <c r="H3" s="9" t="s">
        <v>190</v>
      </c>
      <c r="I3" s="9" t="s">
        <v>191</v>
      </c>
      <c r="J3" s="9" t="s">
        <v>192</v>
      </c>
      <c r="K3" s="9" t="s">
        <v>193</v>
      </c>
      <c r="L3" s="9" t="s">
        <v>194</v>
      </c>
      <c r="M3" s="9" t="s">
        <v>195</v>
      </c>
      <c r="N3" s="9" t="s">
        <v>196</v>
      </c>
      <c r="O3" s="9" t="s">
        <v>197</v>
      </c>
      <c r="P3" s="9" t="s">
        <v>198</v>
      </c>
      <c r="Q3" s="9" t="s">
        <v>199</v>
      </c>
      <c r="R3" s="9" t="s">
        <v>200</v>
      </c>
      <c r="S3" s="9" t="s">
        <v>201</v>
      </c>
      <c r="T3" s="9" t="s">
        <v>202</v>
      </c>
      <c r="X3" t="s">
        <v>238</v>
      </c>
    </row>
    <row r="4" spans="2:24" s="3" customFormat="1" x14ac:dyDescent="0.25">
      <c r="B4" s="9" t="s">
        <v>237</v>
      </c>
      <c r="C4" s="9">
        <f t="shared" ref="C4:T4" si="0">SUM(C5:C659)</f>
        <v>29781838.659999993</v>
      </c>
      <c r="D4" s="9">
        <f t="shared" si="0"/>
        <v>0</v>
      </c>
      <c r="E4" s="9">
        <f t="shared" si="0"/>
        <v>0</v>
      </c>
      <c r="F4" s="9">
        <f t="shared" si="0"/>
        <v>0</v>
      </c>
      <c r="G4" s="9">
        <f t="shared" si="0"/>
        <v>0</v>
      </c>
      <c r="H4" s="9">
        <f t="shared" si="0"/>
        <v>0</v>
      </c>
      <c r="I4" s="9">
        <f t="shared" si="0"/>
        <v>1582732.57</v>
      </c>
      <c r="J4" s="9">
        <f t="shared" si="0"/>
        <v>5476813.9999999981</v>
      </c>
      <c r="K4" s="9">
        <f t="shared" si="0"/>
        <v>11619771.220000004</v>
      </c>
      <c r="L4" s="9">
        <f t="shared" si="0"/>
        <v>5932634.7699999986</v>
      </c>
      <c r="M4" s="9">
        <f t="shared" si="0"/>
        <v>5169886.0999999987</v>
      </c>
      <c r="N4" s="9">
        <f t="shared" si="0"/>
        <v>0</v>
      </c>
      <c r="O4" s="9">
        <f t="shared" si="0"/>
        <v>0</v>
      </c>
      <c r="P4" s="9">
        <f t="shared" si="0"/>
        <v>0</v>
      </c>
      <c r="Q4" s="9">
        <f t="shared" si="0"/>
        <v>0</v>
      </c>
      <c r="R4" s="9">
        <f t="shared" si="0"/>
        <v>0</v>
      </c>
      <c r="S4" s="9">
        <f t="shared" si="0"/>
        <v>0</v>
      </c>
      <c r="T4" s="9">
        <f t="shared" si="0"/>
        <v>0</v>
      </c>
      <c r="X4" t="s">
        <v>241</v>
      </c>
    </row>
    <row r="5" spans="2:24" x14ac:dyDescent="0.25">
      <c r="B5" s="39" t="s">
        <v>203</v>
      </c>
      <c r="C5" s="15">
        <f t="shared" ref="C5" si="1">SUM(D5:T5)</f>
        <v>2955838.88</v>
      </c>
      <c r="D5" s="7">
        <f>SUMIFS('1.A-P6 DATA CD-3B ONLY'!AC:AC,'1.A-P6 DATA CD-3B ONLY'!$V:$V,$B5,'1.A-P6 DATA CD-3B ONLY'!$Q:$Q,'2.B-Cost Profile NL ONLY'!$X$1,'1.A-P6 DATA CD-3B ONLY'!$O:$O,'2.B-Cost Profile NL ONLY'!$X$2,'1.A-P6 DATA CD-3B ONLY'!$U:$U,"&lt;&gt;OBL",'1.A-P6 DATA CD-3B ONLY'!$G:$G,'2.B-Cost Profile NL ONLY'!$X$3)+SUMIFS('1.A-P6 DATA CD-3B ONLY'!AC:AC,'1.A-P6 DATA CD-3B ONLY'!$V:$V,$B5,'1.A-P6 DATA CD-3B ONLY'!$Q:$Q,'2.B-Cost Profile NL ONLY'!$X$1,'1.A-P6 DATA CD-3B ONLY'!$O:$O,'2.B-Cost Profile NL ONLY'!$X$2,'1.A-P6 DATA CD-3B ONLY'!$U:$U,"&lt;&gt;OBL",'1.A-P6 DATA CD-3B ONLY'!$G:$G,'2.B-Cost Profile NL ONLY'!$X$4)+SUMIFS('1.A-P6 DATA CD-3B ONLY'!AC:AC,'1.A-P6 DATA CD-3B ONLY'!$V:$V,$B5,'1.A-P6 DATA CD-3B ONLY'!$Q:$Q,'2.B-Cost Profile NL ONLY'!$X$1,'1.A-P6 DATA CD-3B ONLY'!$O:$O,'2.B-Cost Profile NL ONLY'!$X$2,'1.A-P6 DATA CD-3B ONLY'!$U:$U,"&lt;&gt;OBL",'1.A-P6 DATA CD-3B ONLY'!$G:$G,'2.B-Cost Profile NL ONLY'!$X$5)+SUMIFS('1.A-P6 DATA CD-3B ONLY'!AC:AC,'1.A-P6 DATA CD-3B ONLY'!$V:$V,$B5,'1.A-P6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E5" s="7">
        <f>SUMIFS('1.A-P6 DATA CD-3B ONLY'!AD:AD,'1.A-P6 DATA CD-3B ONLY'!$V:$V,$B5,'1.A-P6 DATA CD-3B ONLY'!$Q:$Q,'2.B-Cost Profile NL ONLY'!$X$1,'1.A-P6 DATA CD-3B ONLY'!$O:$O,'2.B-Cost Profile NL ONLY'!$X$2,'1.A-P6 DATA CD-3B ONLY'!$U:$U,"&lt;&gt;OBL",'1.A-P6 DATA CD-3B ONLY'!$G:$G,'2.B-Cost Profile NL ONLY'!$X$3)+SUMIFS('1.A-P6 DATA CD-3B ONLY'!AD:AD,'1.A-P6 DATA CD-3B ONLY'!$V:$V,$B5,'1.A-P6 DATA CD-3B ONLY'!$Q:$Q,'2.B-Cost Profile NL ONLY'!$X$1,'1.A-P6 DATA CD-3B ONLY'!$O:$O,'2.B-Cost Profile NL ONLY'!$X$2,'1.A-P6 DATA CD-3B ONLY'!$U:$U,"&lt;&gt;OBL",'1.A-P6 DATA CD-3B ONLY'!$G:$G,'2.B-Cost Profile NL ONLY'!$X$4)+SUMIFS('1.A-P6 DATA CD-3B ONLY'!AD:AD,'1.A-P6 DATA CD-3B ONLY'!$V:$V,$B5,'1.A-P6 DATA CD-3B ONLY'!$Q:$Q,'2.B-Cost Profile NL ONLY'!$X$1,'1.A-P6 DATA CD-3B ONLY'!$O:$O,'2.B-Cost Profile NL ONLY'!$X$2,'1.A-P6 DATA CD-3B ONLY'!$U:$U,"&lt;&gt;OBL",'1.A-P6 DATA CD-3B ONLY'!$G:$G,'2.B-Cost Profile NL ONLY'!$X$5)+SUMIFS('1.A-P6 DATA CD-3B ONLY'!AD:AD,'1.A-P6 DATA CD-3B ONLY'!$V:$V,$B5,'1.A-P6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F5" s="7">
        <f>SUMIFS('1.A-P6 DATA CD-3B ONLY'!AE:AE,'1.A-P6 DATA CD-3B ONLY'!$V:$V,$B5,'1.A-P6 DATA CD-3B ONLY'!$Q:$Q,'2.B-Cost Profile NL ONLY'!$X$1,'1.A-P6 DATA CD-3B ONLY'!$O:$O,'2.B-Cost Profile NL ONLY'!$X$2,'1.A-P6 DATA CD-3B ONLY'!$U:$U,"&lt;&gt;OBL",'1.A-P6 DATA CD-3B ONLY'!$G:$G,'2.B-Cost Profile NL ONLY'!$X$3)+SUMIFS('1.A-P6 DATA CD-3B ONLY'!AE:AE,'1.A-P6 DATA CD-3B ONLY'!$V:$V,$B5,'1.A-P6 DATA CD-3B ONLY'!$Q:$Q,'2.B-Cost Profile NL ONLY'!$X$1,'1.A-P6 DATA CD-3B ONLY'!$O:$O,'2.B-Cost Profile NL ONLY'!$X$2,'1.A-P6 DATA CD-3B ONLY'!$U:$U,"&lt;&gt;OBL",'1.A-P6 DATA CD-3B ONLY'!$G:$G,'2.B-Cost Profile NL ONLY'!$X$4)+SUMIFS('1.A-P6 DATA CD-3B ONLY'!AE:AE,'1.A-P6 DATA CD-3B ONLY'!$V:$V,$B5,'1.A-P6 DATA CD-3B ONLY'!$Q:$Q,'2.B-Cost Profile NL ONLY'!$X$1,'1.A-P6 DATA CD-3B ONLY'!$O:$O,'2.B-Cost Profile NL ONLY'!$X$2,'1.A-P6 DATA CD-3B ONLY'!$U:$U,"&lt;&gt;OBL",'1.A-P6 DATA CD-3B ONLY'!$G:$G,'2.B-Cost Profile NL ONLY'!$X$5)+SUMIFS('1.A-P6 DATA CD-3B ONLY'!AE:AE,'1.A-P6 DATA CD-3B ONLY'!$V:$V,$B5,'1.A-P6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G5" s="7">
        <f>SUMIFS('1.A-P6 DATA CD-3B ONLY'!AF:AF,'1.A-P6 DATA CD-3B ONLY'!$V:$V,$B5,'1.A-P6 DATA CD-3B ONLY'!$Q:$Q,'2.B-Cost Profile NL ONLY'!$X$1,'1.A-P6 DATA CD-3B ONLY'!$O:$O,'2.B-Cost Profile NL ONLY'!$X$2,'1.A-P6 DATA CD-3B ONLY'!$U:$U,"&lt;&gt;OBL",'1.A-P6 DATA CD-3B ONLY'!$G:$G,'2.B-Cost Profile NL ONLY'!$X$3)+SUMIFS('1.A-P6 DATA CD-3B ONLY'!AF:AF,'1.A-P6 DATA CD-3B ONLY'!$V:$V,$B5,'1.A-P6 DATA CD-3B ONLY'!$Q:$Q,'2.B-Cost Profile NL ONLY'!$X$1,'1.A-P6 DATA CD-3B ONLY'!$O:$O,'2.B-Cost Profile NL ONLY'!$X$2,'1.A-P6 DATA CD-3B ONLY'!$U:$U,"&lt;&gt;OBL",'1.A-P6 DATA CD-3B ONLY'!$G:$G,'2.B-Cost Profile NL ONLY'!$X$4)+SUMIFS('1.A-P6 DATA CD-3B ONLY'!AF:AF,'1.A-P6 DATA CD-3B ONLY'!$V:$V,$B5,'1.A-P6 DATA CD-3B ONLY'!$Q:$Q,'2.B-Cost Profile NL ONLY'!$X$1,'1.A-P6 DATA CD-3B ONLY'!$O:$O,'2.B-Cost Profile NL ONLY'!$X$2,'1.A-P6 DATA CD-3B ONLY'!$U:$U,"&lt;&gt;OBL",'1.A-P6 DATA CD-3B ONLY'!$G:$G,'2.B-Cost Profile NL ONLY'!$X$5)+SUMIFS('1.A-P6 DATA CD-3B ONLY'!AF:AF,'1.A-P6 DATA CD-3B ONLY'!$V:$V,$B5,'1.A-P6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H5" s="7">
        <f>SUMIFS('1.A-P6 DATA CD-3B ONLY'!AG:AG,'1.A-P6 DATA CD-3B ONLY'!$V:$V,$B5,'1.A-P6 DATA CD-3B ONLY'!$Q:$Q,'2.B-Cost Profile NL ONLY'!$X$1,'1.A-P6 DATA CD-3B ONLY'!$O:$O,'2.B-Cost Profile NL ONLY'!$X$2,'1.A-P6 DATA CD-3B ONLY'!$U:$U,"&lt;&gt;OBL",'1.A-P6 DATA CD-3B ONLY'!$G:$G,'2.B-Cost Profile NL ONLY'!$X$3)+SUMIFS('1.A-P6 DATA CD-3B ONLY'!AG:AG,'1.A-P6 DATA CD-3B ONLY'!$V:$V,$B5,'1.A-P6 DATA CD-3B ONLY'!$Q:$Q,'2.B-Cost Profile NL ONLY'!$X$1,'1.A-P6 DATA CD-3B ONLY'!$O:$O,'2.B-Cost Profile NL ONLY'!$X$2,'1.A-P6 DATA CD-3B ONLY'!$U:$U,"&lt;&gt;OBL",'1.A-P6 DATA CD-3B ONLY'!$G:$G,'2.B-Cost Profile NL ONLY'!$X$4)+SUMIFS('1.A-P6 DATA CD-3B ONLY'!AG:AG,'1.A-P6 DATA CD-3B ONLY'!$V:$V,$B5,'1.A-P6 DATA CD-3B ONLY'!$Q:$Q,'2.B-Cost Profile NL ONLY'!$X$1,'1.A-P6 DATA CD-3B ONLY'!$O:$O,'2.B-Cost Profile NL ONLY'!$X$2,'1.A-P6 DATA CD-3B ONLY'!$U:$U,"&lt;&gt;OBL",'1.A-P6 DATA CD-3B ONLY'!$G:$G,'2.B-Cost Profile NL ONLY'!$X$5)+SUMIFS('1.A-P6 DATA CD-3B ONLY'!AG:AG,'1.A-P6 DATA CD-3B ONLY'!$V:$V,$B5,'1.A-P6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I5" s="7">
        <f>SUMIFS('1.A-P6 DATA CD-3B ONLY'!AH:AH,'1.A-P6 DATA CD-3B ONLY'!$V:$V,$B5,'1.A-P6 DATA CD-3B ONLY'!$Q:$Q,'2.B-Cost Profile NL ONLY'!$X$1,'1.A-P6 DATA CD-3B ONLY'!$O:$O,'2.B-Cost Profile NL ONLY'!$X$2,'1.A-P6 DATA CD-3B ONLY'!$U:$U,"&lt;&gt;OBL",'1.A-P6 DATA CD-3B ONLY'!$G:$G,'2.B-Cost Profile NL ONLY'!$X$3)+SUMIFS('1.A-P6 DATA CD-3B ONLY'!AH:AH,'1.A-P6 DATA CD-3B ONLY'!$V:$V,$B5,'1.A-P6 DATA CD-3B ONLY'!$Q:$Q,'2.B-Cost Profile NL ONLY'!$X$1,'1.A-P6 DATA CD-3B ONLY'!$O:$O,'2.B-Cost Profile NL ONLY'!$X$2,'1.A-P6 DATA CD-3B ONLY'!$U:$U,"&lt;&gt;OBL",'1.A-P6 DATA CD-3B ONLY'!$G:$G,'2.B-Cost Profile NL ONLY'!$X$4)+SUMIFS('1.A-P6 DATA CD-3B ONLY'!AH:AH,'1.A-P6 DATA CD-3B ONLY'!$V:$V,$B5,'1.A-P6 DATA CD-3B ONLY'!$Q:$Q,'2.B-Cost Profile NL ONLY'!$X$1,'1.A-P6 DATA CD-3B ONLY'!$O:$O,'2.B-Cost Profile NL ONLY'!$X$2,'1.A-P6 DATA CD-3B ONLY'!$U:$U,"&lt;&gt;OBL",'1.A-P6 DATA CD-3B ONLY'!$G:$G,'2.B-Cost Profile NL ONLY'!$X$5)+SUMIFS('1.A-P6 DATA CD-3B ONLY'!AH:AH,'1.A-P6 DATA CD-3B ONLY'!$V:$V,$B5,'1.A-P6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J5" s="7">
        <f>SUMIFS('1.A-P6 DATA CD-3B ONLY'!AI:AI,'1.A-P6 DATA CD-3B ONLY'!$V:$V,$B5,'1.A-P6 DATA CD-3B ONLY'!$Q:$Q,'2.B-Cost Profile NL ONLY'!$X$1,'1.A-P6 DATA CD-3B ONLY'!$O:$O,'2.B-Cost Profile NL ONLY'!$X$2,'1.A-P6 DATA CD-3B ONLY'!$U:$U,"&lt;&gt;OBL",'1.A-P6 DATA CD-3B ONLY'!$G:$G,'2.B-Cost Profile NL ONLY'!$X$3)+SUMIFS('1.A-P6 DATA CD-3B ONLY'!AI:AI,'1.A-P6 DATA CD-3B ONLY'!$V:$V,$B5,'1.A-P6 DATA CD-3B ONLY'!$Q:$Q,'2.B-Cost Profile NL ONLY'!$X$1,'1.A-P6 DATA CD-3B ONLY'!$O:$O,'2.B-Cost Profile NL ONLY'!$X$2,'1.A-P6 DATA CD-3B ONLY'!$U:$U,"&lt;&gt;OBL",'1.A-P6 DATA CD-3B ONLY'!$G:$G,'2.B-Cost Profile NL ONLY'!$X$4)+SUMIFS('1.A-P6 DATA CD-3B ONLY'!AI:AI,'1.A-P6 DATA CD-3B ONLY'!$V:$V,$B5,'1.A-P6 DATA CD-3B ONLY'!$Q:$Q,'2.B-Cost Profile NL ONLY'!$X$1,'1.A-P6 DATA CD-3B ONLY'!$O:$O,'2.B-Cost Profile NL ONLY'!$X$2,'1.A-P6 DATA CD-3B ONLY'!$U:$U,"&lt;&gt;OBL",'1.A-P6 DATA CD-3B ONLY'!$G:$G,'2.B-Cost Profile NL ONLY'!$X$5)+SUMIFS('1.A-P6 DATA CD-3B ONLY'!AI:AI,'1.A-P6 DATA CD-3B ONLY'!$V:$V,$B5,'1.A-P6 DATA CD-3B ONLY'!$Q:$Q,'2.B-Cost Profile NL ONLY'!$X$1,'1.A-P6 DATA CD-3B ONLY'!$O:$O,'2.B-Cost Profile NL ONLY'!$X$2,'1.A-P6 DATA CD-3B ONLY'!$U:$U,"&lt;&gt;OBL",'1.A-P6 DATA CD-3B ONLY'!$G:$G,'2.B-Cost Profile NL ONLY'!$X$6)</f>
        <v>2955838.88</v>
      </c>
      <c r="K5" s="7">
        <f>SUMIFS('1.A-P6 DATA CD-3B ONLY'!AJ:AJ,'1.A-P6 DATA CD-3B ONLY'!$V:$V,$B5,'1.A-P6 DATA CD-3B ONLY'!$Q:$Q,'2.B-Cost Profile NL ONLY'!$X$1,'1.A-P6 DATA CD-3B ONLY'!$O:$O,'2.B-Cost Profile NL ONLY'!$X$2,'1.A-P6 DATA CD-3B ONLY'!$U:$U,"&lt;&gt;OBL",'1.A-P6 DATA CD-3B ONLY'!$G:$G,'2.B-Cost Profile NL ONLY'!$X$3)+SUMIFS('1.A-P6 DATA CD-3B ONLY'!AJ:AJ,'1.A-P6 DATA CD-3B ONLY'!$V:$V,$B5,'1.A-P6 DATA CD-3B ONLY'!$Q:$Q,'2.B-Cost Profile NL ONLY'!$X$1,'1.A-P6 DATA CD-3B ONLY'!$O:$O,'2.B-Cost Profile NL ONLY'!$X$2,'1.A-P6 DATA CD-3B ONLY'!$U:$U,"&lt;&gt;OBL",'1.A-P6 DATA CD-3B ONLY'!$G:$G,'2.B-Cost Profile NL ONLY'!$X$4)+SUMIFS('1.A-P6 DATA CD-3B ONLY'!AJ:AJ,'1.A-P6 DATA CD-3B ONLY'!$V:$V,$B5,'1.A-P6 DATA CD-3B ONLY'!$Q:$Q,'2.B-Cost Profile NL ONLY'!$X$1,'1.A-P6 DATA CD-3B ONLY'!$O:$O,'2.B-Cost Profile NL ONLY'!$X$2,'1.A-P6 DATA CD-3B ONLY'!$U:$U,"&lt;&gt;OBL",'1.A-P6 DATA CD-3B ONLY'!$G:$G,'2.B-Cost Profile NL ONLY'!$X$5)+SUMIFS('1.A-P6 DATA CD-3B ONLY'!AJ:AJ,'1.A-P6 DATA CD-3B ONLY'!$V:$V,$B5,'1.A-P6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L5" s="7">
        <f>SUMIFS('1.A-P6 DATA CD-3B ONLY'!AK:AK,'1.A-P6 DATA CD-3B ONLY'!$V:$V,$B5,'1.A-P6 DATA CD-3B ONLY'!$Q:$Q,'2.B-Cost Profile NL ONLY'!$X$1,'1.A-P6 DATA CD-3B ONLY'!$O:$O,'2.B-Cost Profile NL ONLY'!$X$2,'1.A-P6 DATA CD-3B ONLY'!$U:$U,"&lt;&gt;OBL",'1.A-P6 DATA CD-3B ONLY'!$G:$G,'2.B-Cost Profile NL ONLY'!$X$3)+SUMIFS('1.A-P6 DATA CD-3B ONLY'!AK:AK,'1.A-P6 DATA CD-3B ONLY'!$V:$V,$B5,'1.A-P6 DATA CD-3B ONLY'!$Q:$Q,'2.B-Cost Profile NL ONLY'!$X$1,'1.A-P6 DATA CD-3B ONLY'!$O:$O,'2.B-Cost Profile NL ONLY'!$X$2,'1.A-P6 DATA CD-3B ONLY'!$U:$U,"&lt;&gt;OBL",'1.A-P6 DATA CD-3B ONLY'!$G:$G,'2.B-Cost Profile NL ONLY'!$X$4)+SUMIFS('1.A-P6 DATA CD-3B ONLY'!AK:AK,'1.A-P6 DATA CD-3B ONLY'!$V:$V,$B5,'1.A-P6 DATA CD-3B ONLY'!$Q:$Q,'2.B-Cost Profile NL ONLY'!$X$1,'1.A-P6 DATA CD-3B ONLY'!$O:$O,'2.B-Cost Profile NL ONLY'!$X$2,'1.A-P6 DATA CD-3B ONLY'!$U:$U,"&lt;&gt;OBL",'1.A-P6 DATA CD-3B ONLY'!$G:$G,'2.B-Cost Profile NL ONLY'!$X$5)+SUMIFS('1.A-P6 DATA CD-3B ONLY'!AK:AK,'1.A-P6 DATA CD-3B ONLY'!$V:$V,$B5,'1.A-P6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M5" s="7">
        <f>SUMIFS('1.A-P6 DATA CD-3B ONLY'!AL:AL,'1.A-P6 DATA CD-3B ONLY'!$V:$V,$B5,'1.A-P6 DATA CD-3B ONLY'!$Q:$Q,'2.B-Cost Profile NL ONLY'!$X$1,'1.A-P6 DATA CD-3B ONLY'!$O:$O,'2.B-Cost Profile NL ONLY'!$X$2,'1.A-P6 DATA CD-3B ONLY'!$U:$U,"&lt;&gt;OBL",'1.A-P6 DATA CD-3B ONLY'!$G:$G,'2.B-Cost Profile NL ONLY'!$X$3)+SUMIFS('1.A-P6 DATA CD-3B ONLY'!AL:AL,'1.A-P6 DATA CD-3B ONLY'!$V:$V,$B5,'1.A-P6 DATA CD-3B ONLY'!$Q:$Q,'2.B-Cost Profile NL ONLY'!$X$1,'1.A-P6 DATA CD-3B ONLY'!$O:$O,'2.B-Cost Profile NL ONLY'!$X$2,'1.A-P6 DATA CD-3B ONLY'!$U:$U,"&lt;&gt;OBL",'1.A-P6 DATA CD-3B ONLY'!$G:$G,'2.B-Cost Profile NL ONLY'!$X$4)+SUMIFS('1.A-P6 DATA CD-3B ONLY'!AL:AL,'1.A-P6 DATA CD-3B ONLY'!$V:$V,$B5,'1.A-P6 DATA CD-3B ONLY'!$Q:$Q,'2.B-Cost Profile NL ONLY'!$X$1,'1.A-P6 DATA CD-3B ONLY'!$O:$O,'2.B-Cost Profile NL ONLY'!$X$2,'1.A-P6 DATA CD-3B ONLY'!$U:$U,"&lt;&gt;OBL",'1.A-P6 DATA CD-3B ONLY'!$G:$G,'2.B-Cost Profile NL ONLY'!$X$5)+SUMIFS('1.A-P6 DATA CD-3B ONLY'!AL:AL,'1.A-P6 DATA CD-3B ONLY'!$V:$V,$B5,'1.A-P6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N5" s="7">
        <f>SUMIFS('1.A-P6 DATA CD-3B ONLY'!AM:AM,'1.A-P6 DATA CD-3B ONLY'!$V:$V,$B5,'1.A-P6 DATA CD-3B ONLY'!$Q:$Q,'2.B-Cost Profile NL ONLY'!$X$1,'1.A-P6 DATA CD-3B ONLY'!$O:$O,'2.B-Cost Profile NL ONLY'!$X$2,'1.A-P6 DATA CD-3B ONLY'!$U:$U,"&lt;&gt;OBL",'1.A-P6 DATA CD-3B ONLY'!$G:$G,'2.B-Cost Profile NL ONLY'!$X$3)+SUMIFS('1.A-P6 DATA CD-3B ONLY'!AM:AM,'1.A-P6 DATA CD-3B ONLY'!$V:$V,$B5,'1.A-P6 DATA CD-3B ONLY'!$Q:$Q,'2.B-Cost Profile NL ONLY'!$X$1,'1.A-P6 DATA CD-3B ONLY'!$O:$O,'2.B-Cost Profile NL ONLY'!$X$2,'1.A-P6 DATA CD-3B ONLY'!$U:$U,"&lt;&gt;OBL",'1.A-P6 DATA CD-3B ONLY'!$G:$G,'2.B-Cost Profile NL ONLY'!$X$4)+SUMIFS('1.A-P6 DATA CD-3B ONLY'!AM:AM,'1.A-P6 DATA CD-3B ONLY'!$V:$V,$B5,'1.A-P6 DATA CD-3B ONLY'!$Q:$Q,'2.B-Cost Profile NL ONLY'!$X$1,'1.A-P6 DATA CD-3B ONLY'!$O:$O,'2.B-Cost Profile NL ONLY'!$X$2,'1.A-P6 DATA CD-3B ONLY'!$U:$U,"&lt;&gt;OBL",'1.A-P6 DATA CD-3B ONLY'!$G:$G,'2.B-Cost Profile NL ONLY'!$X$5)+SUMIFS('1.A-P6 DATA CD-3B ONLY'!AM:AM,'1.A-P6 DATA CD-3B ONLY'!$V:$V,$B5,'1.A-P6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O5" s="7">
        <f>SUMIFS('1.A-P6 DATA CD-3B ONLY'!AN:AN,'1.A-P6 DATA CD-3B ONLY'!$V:$V,$B5,'1.A-P6 DATA CD-3B ONLY'!$Q:$Q,'2.B-Cost Profile NL ONLY'!$X$1,'1.A-P6 DATA CD-3B ONLY'!$O:$O,'2.B-Cost Profile NL ONLY'!$X$2,'1.A-P6 DATA CD-3B ONLY'!$U:$U,"&lt;&gt;OBL",'1.A-P6 DATA CD-3B ONLY'!$G:$G,'2.B-Cost Profile NL ONLY'!$X$3)+SUMIFS('1.A-P6 DATA CD-3B ONLY'!AN:AN,'1.A-P6 DATA CD-3B ONLY'!$V:$V,$B5,'1.A-P6 DATA CD-3B ONLY'!$Q:$Q,'2.B-Cost Profile NL ONLY'!$X$1,'1.A-P6 DATA CD-3B ONLY'!$O:$O,'2.B-Cost Profile NL ONLY'!$X$2,'1.A-P6 DATA CD-3B ONLY'!$U:$U,"&lt;&gt;OBL",'1.A-P6 DATA CD-3B ONLY'!$G:$G,'2.B-Cost Profile NL ONLY'!$X$4)+SUMIFS('1.A-P6 DATA CD-3B ONLY'!AN:AN,'1.A-P6 DATA CD-3B ONLY'!$V:$V,$B5,'1.A-P6 DATA CD-3B ONLY'!$Q:$Q,'2.B-Cost Profile NL ONLY'!$X$1,'1.A-P6 DATA CD-3B ONLY'!$O:$O,'2.B-Cost Profile NL ONLY'!$X$2,'1.A-P6 DATA CD-3B ONLY'!$U:$U,"&lt;&gt;OBL",'1.A-P6 DATA CD-3B ONLY'!$G:$G,'2.B-Cost Profile NL ONLY'!$X$5)+SUMIFS('1.A-P6 DATA CD-3B ONLY'!AN:AN,'1.A-P6 DATA CD-3B ONLY'!$V:$V,$B5,'1.A-P6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P5" s="7">
        <f>SUMIFS('1.A-P6 DATA CD-3B ONLY'!AO:AO,'1.A-P6 DATA CD-3B ONLY'!$V:$V,$B5,'1.A-P6 DATA CD-3B ONLY'!$Q:$Q,'2.B-Cost Profile NL ONLY'!$X$1,'1.A-P6 DATA CD-3B ONLY'!$O:$O,'2.B-Cost Profile NL ONLY'!$X$2,'1.A-P6 DATA CD-3B ONLY'!$U:$U,"&lt;&gt;OBL",'1.A-P6 DATA CD-3B ONLY'!$G:$G,'2.B-Cost Profile NL ONLY'!$X$3)+SUMIFS('1.A-P6 DATA CD-3B ONLY'!AO:AO,'1.A-P6 DATA CD-3B ONLY'!$V:$V,$B5,'1.A-P6 DATA CD-3B ONLY'!$Q:$Q,'2.B-Cost Profile NL ONLY'!$X$1,'1.A-P6 DATA CD-3B ONLY'!$O:$O,'2.B-Cost Profile NL ONLY'!$X$2,'1.A-P6 DATA CD-3B ONLY'!$U:$U,"&lt;&gt;OBL",'1.A-P6 DATA CD-3B ONLY'!$G:$G,'2.B-Cost Profile NL ONLY'!$X$4)+SUMIFS('1.A-P6 DATA CD-3B ONLY'!AO:AO,'1.A-P6 DATA CD-3B ONLY'!$V:$V,$B5,'1.A-P6 DATA CD-3B ONLY'!$Q:$Q,'2.B-Cost Profile NL ONLY'!$X$1,'1.A-P6 DATA CD-3B ONLY'!$O:$O,'2.B-Cost Profile NL ONLY'!$X$2,'1.A-P6 DATA CD-3B ONLY'!$U:$U,"&lt;&gt;OBL",'1.A-P6 DATA CD-3B ONLY'!$G:$G,'2.B-Cost Profile NL ONLY'!$X$5)+SUMIFS('1.A-P6 DATA CD-3B ONLY'!AO:AO,'1.A-P6 DATA CD-3B ONLY'!$V:$V,$B5,'1.A-P6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Q5" s="7">
        <f>SUMIFS('1.A-P6 DATA CD-3B ONLY'!AP:AP,'1.A-P6 DATA CD-3B ONLY'!$V:$V,$B5,'1.A-P6 DATA CD-3B ONLY'!$Q:$Q,'2.B-Cost Profile NL ONLY'!$X$1,'1.A-P6 DATA CD-3B ONLY'!$O:$O,'2.B-Cost Profile NL ONLY'!$X$2,'1.A-P6 DATA CD-3B ONLY'!$U:$U,"&lt;&gt;OBL",'1.A-P6 DATA CD-3B ONLY'!$G:$G,'2.B-Cost Profile NL ONLY'!$X$3)+SUMIFS('1.A-P6 DATA CD-3B ONLY'!AP:AP,'1.A-P6 DATA CD-3B ONLY'!$V:$V,$B5,'1.A-P6 DATA CD-3B ONLY'!$Q:$Q,'2.B-Cost Profile NL ONLY'!$X$1,'1.A-P6 DATA CD-3B ONLY'!$O:$O,'2.B-Cost Profile NL ONLY'!$X$2,'1.A-P6 DATA CD-3B ONLY'!$U:$U,"&lt;&gt;OBL",'1.A-P6 DATA CD-3B ONLY'!$G:$G,'2.B-Cost Profile NL ONLY'!$X$4)+SUMIFS('1.A-P6 DATA CD-3B ONLY'!AP:AP,'1.A-P6 DATA CD-3B ONLY'!$V:$V,$B5,'1.A-P6 DATA CD-3B ONLY'!$Q:$Q,'2.B-Cost Profile NL ONLY'!$X$1,'1.A-P6 DATA CD-3B ONLY'!$O:$O,'2.B-Cost Profile NL ONLY'!$X$2,'1.A-P6 DATA CD-3B ONLY'!$U:$U,"&lt;&gt;OBL",'1.A-P6 DATA CD-3B ONLY'!$G:$G,'2.B-Cost Profile NL ONLY'!$X$5)+SUMIFS('1.A-P6 DATA CD-3B ONLY'!AP:AP,'1.A-P6 DATA CD-3B ONLY'!$V:$V,$B5,'1.A-P6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R5" s="7">
        <f>SUMIFS('1.A-P6 DATA CD-3B ONLY'!AQ:AQ,'1.A-P6 DATA CD-3B ONLY'!$V:$V,$B5,'1.A-P6 DATA CD-3B ONLY'!$Q:$Q,'2.B-Cost Profile NL ONLY'!$X$1,'1.A-P6 DATA CD-3B ONLY'!$O:$O,'2.B-Cost Profile NL ONLY'!$X$2,'1.A-P6 DATA CD-3B ONLY'!$U:$U,"&lt;&gt;OBL",'1.A-P6 DATA CD-3B ONLY'!$G:$G,'2.B-Cost Profile NL ONLY'!$X$3)+SUMIFS('1.A-P6 DATA CD-3B ONLY'!AQ:AQ,'1.A-P6 DATA CD-3B ONLY'!$V:$V,$B5,'1.A-P6 DATA CD-3B ONLY'!$Q:$Q,'2.B-Cost Profile NL ONLY'!$X$1,'1.A-P6 DATA CD-3B ONLY'!$O:$O,'2.B-Cost Profile NL ONLY'!$X$2,'1.A-P6 DATA CD-3B ONLY'!$U:$U,"&lt;&gt;OBL",'1.A-P6 DATA CD-3B ONLY'!$G:$G,'2.B-Cost Profile NL ONLY'!$X$4)+SUMIFS('1.A-P6 DATA CD-3B ONLY'!AQ:AQ,'1.A-P6 DATA CD-3B ONLY'!$V:$V,$B5,'1.A-P6 DATA CD-3B ONLY'!$Q:$Q,'2.B-Cost Profile NL ONLY'!$X$1,'1.A-P6 DATA CD-3B ONLY'!$O:$O,'2.B-Cost Profile NL ONLY'!$X$2,'1.A-P6 DATA CD-3B ONLY'!$U:$U,"&lt;&gt;OBL",'1.A-P6 DATA CD-3B ONLY'!$G:$G,'2.B-Cost Profile NL ONLY'!$X$5)+SUMIFS('1.A-P6 DATA CD-3B ONLY'!AQ:AQ,'1.A-P6 DATA CD-3B ONLY'!$V:$V,$B5,'1.A-P6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S5" s="7">
        <f>SUMIFS('1.A-P6 DATA CD-3B ONLY'!AR:AR,'1.A-P6 DATA CD-3B ONLY'!$V:$V,$B5,'1.A-P6 DATA CD-3B ONLY'!$Q:$Q,'2.B-Cost Profile NL ONLY'!$X$1,'1.A-P6 DATA CD-3B ONLY'!$O:$O,'2.B-Cost Profile NL ONLY'!$X$2,'1.A-P6 DATA CD-3B ONLY'!$U:$U,"&lt;&gt;OBL",'1.A-P6 DATA CD-3B ONLY'!$G:$G,'2.B-Cost Profile NL ONLY'!$X$3)+SUMIFS('1.A-P6 DATA CD-3B ONLY'!AR:AR,'1.A-P6 DATA CD-3B ONLY'!$V:$V,$B5,'1.A-P6 DATA CD-3B ONLY'!$Q:$Q,'2.B-Cost Profile NL ONLY'!$X$1,'1.A-P6 DATA CD-3B ONLY'!$O:$O,'2.B-Cost Profile NL ONLY'!$X$2,'1.A-P6 DATA CD-3B ONLY'!$U:$U,"&lt;&gt;OBL",'1.A-P6 DATA CD-3B ONLY'!$G:$G,'2.B-Cost Profile NL ONLY'!$X$4)+SUMIFS('1.A-P6 DATA CD-3B ONLY'!AR:AR,'1.A-P6 DATA CD-3B ONLY'!$V:$V,$B5,'1.A-P6 DATA CD-3B ONLY'!$Q:$Q,'2.B-Cost Profile NL ONLY'!$X$1,'1.A-P6 DATA CD-3B ONLY'!$O:$O,'2.B-Cost Profile NL ONLY'!$X$2,'1.A-P6 DATA CD-3B ONLY'!$U:$U,"&lt;&gt;OBL",'1.A-P6 DATA CD-3B ONLY'!$G:$G,'2.B-Cost Profile NL ONLY'!$X$5)+SUMIFS('1.A-P6 DATA CD-3B ONLY'!AR:AR,'1.A-P6 DATA CD-3B ONLY'!$V:$V,$B5,'1.A-P6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T5" s="7">
        <f>SUMIFS('1.A-P6 DATA CD-3B ONLY'!AS:AS,'1.A-P6 DATA CD-3B ONLY'!$V:$V,$B5,'1.A-P6 DATA CD-3B ONLY'!$Q:$Q,'2.B-Cost Profile NL ONLY'!$X$1,'1.A-P6 DATA CD-3B ONLY'!$O:$O,'2.B-Cost Profile NL ONLY'!$X$2,'1.A-P6 DATA CD-3B ONLY'!$U:$U,"&lt;&gt;OBL",'1.A-P6 DATA CD-3B ONLY'!$G:$G,'2.B-Cost Profile NL ONLY'!$X$3)+SUMIFS('1.A-P6 DATA CD-3B ONLY'!AS:AS,'1.A-P6 DATA CD-3B ONLY'!$V:$V,$B5,'1.A-P6 DATA CD-3B ONLY'!$Q:$Q,'2.B-Cost Profile NL ONLY'!$X$1,'1.A-P6 DATA CD-3B ONLY'!$O:$O,'2.B-Cost Profile NL ONLY'!$X$2,'1.A-P6 DATA CD-3B ONLY'!$U:$U,"&lt;&gt;OBL",'1.A-P6 DATA CD-3B ONLY'!$G:$G,'2.B-Cost Profile NL ONLY'!$X$4)+SUMIFS('1.A-P6 DATA CD-3B ONLY'!AS:AS,'1.A-P6 DATA CD-3B ONLY'!$V:$V,$B5,'1.A-P6 DATA CD-3B ONLY'!$Q:$Q,'2.B-Cost Profile NL ONLY'!$X$1,'1.A-P6 DATA CD-3B ONLY'!$O:$O,'2.B-Cost Profile NL ONLY'!$X$2,'1.A-P6 DATA CD-3B ONLY'!$U:$U,"&lt;&gt;OBL",'1.A-P6 DATA CD-3B ONLY'!$G:$G,'2.B-Cost Profile NL ONLY'!$X$5)+SUMIFS('1.A-P6 DATA CD-3B ONLY'!AS:AS,'1.A-P6 DATA CD-3B ONLY'!$V:$V,$B5,'1.A-P6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X5" t="s">
        <v>242</v>
      </c>
    </row>
    <row r="6" spans="2:24" x14ac:dyDescent="0.25">
      <c r="B6" s="39" t="s">
        <v>204</v>
      </c>
      <c r="C6" s="15">
        <f t="shared" ref="C6:C36" si="2">SUM(D6:T6)</f>
        <v>1611322.71</v>
      </c>
      <c r="D6" s="7">
        <f>SUMIFS('1.A-P6 DATA CD-3B ONLY'!AC:AC,'1.A-P6 DATA CD-3B ONLY'!$V:$V,$B6,'1.A-P6 DATA CD-3B ONLY'!$Q:$Q,'2.B-Cost Profile NL ONLY'!$X$1,'1.A-P6 DATA CD-3B ONLY'!$O:$O,'2.B-Cost Profile NL ONLY'!$X$2,'1.A-P6 DATA CD-3B ONLY'!$U:$U,"&lt;&gt;OBL",'1.A-P6 DATA CD-3B ONLY'!$G:$G,'2.B-Cost Profile NL ONLY'!$X$3)+SUMIFS('1.A-P6 DATA CD-3B ONLY'!AC:AC,'1.A-P6 DATA CD-3B ONLY'!$V:$V,$B6,'1.A-P6 DATA CD-3B ONLY'!$Q:$Q,'2.B-Cost Profile NL ONLY'!$X$1,'1.A-P6 DATA CD-3B ONLY'!$O:$O,'2.B-Cost Profile NL ONLY'!$X$2,'1.A-P6 DATA CD-3B ONLY'!$U:$U,"&lt;&gt;OBL",'1.A-P6 DATA CD-3B ONLY'!$G:$G,'2.B-Cost Profile NL ONLY'!$X$4)+SUMIFS('1.A-P6 DATA CD-3B ONLY'!AC:AC,'1.A-P6 DATA CD-3B ONLY'!$V:$V,$B6,'1.A-P6 DATA CD-3B ONLY'!$Q:$Q,'2.B-Cost Profile NL ONLY'!$X$1,'1.A-P6 DATA CD-3B ONLY'!$O:$O,'2.B-Cost Profile NL ONLY'!$X$2,'1.A-P6 DATA CD-3B ONLY'!$U:$U,"&lt;&gt;OBL",'1.A-P6 DATA CD-3B ONLY'!$G:$G,'2.B-Cost Profile NL ONLY'!$X$5)+SUMIFS('1.A-P6 DATA CD-3B ONLY'!AC:AC,'1.A-P6 DATA CD-3B ONLY'!$V:$V,$B6,'1.A-P6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E6" s="7">
        <f>SUMIFS('1.A-P6 DATA CD-3B ONLY'!AD:AD,'1.A-P6 DATA CD-3B ONLY'!$V:$V,$B6,'1.A-P6 DATA CD-3B ONLY'!$Q:$Q,'2.B-Cost Profile NL ONLY'!$X$1,'1.A-P6 DATA CD-3B ONLY'!$O:$O,'2.B-Cost Profile NL ONLY'!$X$2,'1.A-P6 DATA CD-3B ONLY'!$U:$U,"&lt;&gt;OBL",'1.A-P6 DATA CD-3B ONLY'!$G:$G,'2.B-Cost Profile NL ONLY'!$X$3)+SUMIFS('1.A-P6 DATA CD-3B ONLY'!AD:AD,'1.A-P6 DATA CD-3B ONLY'!$V:$V,$B6,'1.A-P6 DATA CD-3B ONLY'!$Q:$Q,'2.B-Cost Profile NL ONLY'!$X$1,'1.A-P6 DATA CD-3B ONLY'!$O:$O,'2.B-Cost Profile NL ONLY'!$X$2,'1.A-P6 DATA CD-3B ONLY'!$U:$U,"&lt;&gt;OBL",'1.A-P6 DATA CD-3B ONLY'!$G:$G,'2.B-Cost Profile NL ONLY'!$X$4)+SUMIFS('1.A-P6 DATA CD-3B ONLY'!AD:AD,'1.A-P6 DATA CD-3B ONLY'!$V:$V,$B6,'1.A-P6 DATA CD-3B ONLY'!$Q:$Q,'2.B-Cost Profile NL ONLY'!$X$1,'1.A-P6 DATA CD-3B ONLY'!$O:$O,'2.B-Cost Profile NL ONLY'!$X$2,'1.A-P6 DATA CD-3B ONLY'!$U:$U,"&lt;&gt;OBL",'1.A-P6 DATA CD-3B ONLY'!$G:$G,'2.B-Cost Profile NL ONLY'!$X$5)+SUMIFS('1.A-P6 DATA CD-3B ONLY'!AD:AD,'1.A-P6 DATA CD-3B ONLY'!$V:$V,$B6,'1.A-P6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F6" s="7">
        <f>SUMIFS('1.A-P6 DATA CD-3B ONLY'!AE:AE,'1.A-P6 DATA CD-3B ONLY'!$V:$V,$B6,'1.A-P6 DATA CD-3B ONLY'!$Q:$Q,'2.B-Cost Profile NL ONLY'!$X$1,'1.A-P6 DATA CD-3B ONLY'!$O:$O,'2.B-Cost Profile NL ONLY'!$X$2,'1.A-P6 DATA CD-3B ONLY'!$U:$U,"&lt;&gt;OBL",'1.A-P6 DATA CD-3B ONLY'!$G:$G,'2.B-Cost Profile NL ONLY'!$X$3)+SUMIFS('1.A-P6 DATA CD-3B ONLY'!AE:AE,'1.A-P6 DATA CD-3B ONLY'!$V:$V,$B6,'1.A-P6 DATA CD-3B ONLY'!$Q:$Q,'2.B-Cost Profile NL ONLY'!$X$1,'1.A-P6 DATA CD-3B ONLY'!$O:$O,'2.B-Cost Profile NL ONLY'!$X$2,'1.A-P6 DATA CD-3B ONLY'!$U:$U,"&lt;&gt;OBL",'1.A-P6 DATA CD-3B ONLY'!$G:$G,'2.B-Cost Profile NL ONLY'!$X$4)+SUMIFS('1.A-P6 DATA CD-3B ONLY'!AE:AE,'1.A-P6 DATA CD-3B ONLY'!$V:$V,$B6,'1.A-P6 DATA CD-3B ONLY'!$Q:$Q,'2.B-Cost Profile NL ONLY'!$X$1,'1.A-P6 DATA CD-3B ONLY'!$O:$O,'2.B-Cost Profile NL ONLY'!$X$2,'1.A-P6 DATA CD-3B ONLY'!$U:$U,"&lt;&gt;OBL",'1.A-P6 DATA CD-3B ONLY'!$G:$G,'2.B-Cost Profile NL ONLY'!$X$5)+SUMIFS('1.A-P6 DATA CD-3B ONLY'!AE:AE,'1.A-P6 DATA CD-3B ONLY'!$V:$V,$B6,'1.A-P6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G6" s="7">
        <f>SUMIFS('1.A-P6 DATA CD-3B ONLY'!AF:AF,'1.A-P6 DATA CD-3B ONLY'!$V:$V,$B6,'1.A-P6 DATA CD-3B ONLY'!$Q:$Q,'2.B-Cost Profile NL ONLY'!$X$1,'1.A-P6 DATA CD-3B ONLY'!$O:$O,'2.B-Cost Profile NL ONLY'!$X$2,'1.A-P6 DATA CD-3B ONLY'!$U:$U,"&lt;&gt;OBL",'1.A-P6 DATA CD-3B ONLY'!$G:$G,'2.B-Cost Profile NL ONLY'!$X$3)+SUMIFS('1.A-P6 DATA CD-3B ONLY'!AF:AF,'1.A-P6 DATA CD-3B ONLY'!$V:$V,$B6,'1.A-P6 DATA CD-3B ONLY'!$Q:$Q,'2.B-Cost Profile NL ONLY'!$X$1,'1.A-P6 DATA CD-3B ONLY'!$O:$O,'2.B-Cost Profile NL ONLY'!$X$2,'1.A-P6 DATA CD-3B ONLY'!$U:$U,"&lt;&gt;OBL",'1.A-P6 DATA CD-3B ONLY'!$G:$G,'2.B-Cost Profile NL ONLY'!$X$4)+SUMIFS('1.A-P6 DATA CD-3B ONLY'!AF:AF,'1.A-P6 DATA CD-3B ONLY'!$V:$V,$B6,'1.A-P6 DATA CD-3B ONLY'!$Q:$Q,'2.B-Cost Profile NL ONLY'!$X$1,'1.A-P6 DATA CD-3B ONLY'!$O:$O,'2.B-Cost Profile NL ONLY'!$X$2,'1.A-P6 DATA CD-3B ONLY'!$U:$U,"&lt;&gt;OBL",'1.A-P6 DATA CD-3B ONLY'!$G:$G,'2.B-Cost Profile NL ONLY'!$X$5)+SUMIFS('1.A-P6 DATA CD-3B ONLY'!AF:AF,'1.A-P6 DATA CD-3B ONLY'!$V:$V,$B6,'1.A-P6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H6" s="7">
        <f>SUMIFS('1.A-P6 DATA CD-3B ONLY'!AG:AG,'1.A-P6 DATA CD-3B ONLY'!$V:$V,$B6,'1.A-P6 DATA CD-3B ONLY'!$Q:$Q,'2.B-Cost Profile NL ONLY'!$X$1,'1.A-P6 DATA CD-3B ONLY'!$O:$O,'2.B-Cost Profile NL ONLY'!$X$2,'1.A-P6 DATA CD-3B ONLY'!$U:$U,"&lt;&gt;OBL",'1.A-P6 DATA CD-3B ONLY'!$G:$G,'2.B-Cost Profile NL ONLY'!$X$3)+SUMIFS('1.A-P6 DATA CD-3B ONLY'!AG:AG,'1.A-P6 DATA CD-3B ONLY'!$V:$V,$B6,'1.A-P6 DATA CD-3B ONLY'!$Q:$Q,'2.B-Cost Profile NL ONLY'!$X$1,'1.A-P6 DATA CD-3B ONLY'!$O:$O,'2.B-Cost Profile NL ONLY'!$X$2,'1.A-P6 DATA CD-3B ONLY'!$U:$U,"&lt;&gt;OBL",'1.A-P6 DATA CD-3B ONLY'!$G:$G,'2.B-Cost Profile NL ONLY'!$X$4)+SUMIFS('1.A-P6 DATA CD-3B ONLY'!AG:AG,'1.A-P6 DATA CD-3B ONLY'!$V:$V,$B6,'1.A-P6 DATA CD-3B ONLY'!$Q:$Q,'2.B-Cost Profile NL ONLY'!$X$1,'1.A-P6 DATA CD-3B ONLY'!$O:$O,'2.B-Cost Profile NL ONLY'!$X$2,'1.A-P6 DATA CD-3B ONLY'!$U:$U,"&lt;&gt;OBL",'1.A-P6 DATA CD-3B ONLY'!$G:$G,'2.B-Cost Profile NL ONLY'!$X$5)+SUMIFS('1.A-P6 DATA CD-3B ONLY'!AG:AG,'1.A-P6 DATA CD-3B ONLY'!$V:$V,$B6,'1.A-P6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I6" s="7">
        <f>SUMIFS('1.A-P6 DATA CD-3B ONLY'!AH:AH,'1.A-P6 DATA CD-3B ONLY'!$V:$V,$B6,'1.A-P6 DATA CD-3B ONLY'!$Q:$Q,'2.B-Cost Profile NL ONLY'!$X$1,'1.A-P6 DATA CD-3B ONLY'!$O:$O,'2.B-Cost Profile NL ONLY'!$X$2,'1.A-P6 DATA CD-3B ONLY'!$U:$U,"&lt;&gt;OBL",'1.A-P6 DATA CD-3B ONLY'!$G:$G,'2.B-Cost Profile NL ONLY'!$X$3)+SUMIFS('1.A-P6 DATA CD-3B ONLY'!AH:AH,'1.A-P6 DATA CD-3B ONLY'!$V:$V,$B6,'1.A-P6 DATA CD-3B ONLY'!$Q:$Q,'2.B-Cost Profile NL ONLY'!$X$1,'1.A-P6 DATA CD-3B ONLY'!$O:$O,'2.B-Cost Profile NL ONLY'!$X$2,'1.A-P6 DATA CD-3B ONLY'!$U:$U,"&lt;&gt;OBL",'1.A-P6 DATA CD-3B ONLY'!$G:$G,'2.B-Cost Profile NL ONLY'!$X$4)+SUMIFS('1.A-P6 DATA CD-3B ONLY'!AH:AH,'1.A-P6 DATA CD-3B ONLY'!$V:$V,$B6,'1.A-P6 DATA CD-3B ONLY'!$Q:$Q,'2.B-Cost Profile NL ONLY'!$X$1,'1.A-P6 DATA CD-3B ONLY'!$O:$O,'2.B-Cost Profile NL ONLY'!$X$2,'1.A-P6 DATA CD-3B ONLY'!$U:$U,"&lt;&gt;OBL",'1.A-P6 DATA CD-3B ONLY'!$G:$G,'2.B-Cost Profile NL ONLY'!$X$5)+SUMIFS('1.A-P6 DATA CD-3B ONLY'!AH:AH,'1.A-P6 DATA CD-3B ONLY'!$V:$V,$B6,'1.A-P6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J6" s="7">
        <f>SUMIFS('1.A-P6 DATA CD-3B ONLY'!AI:AI,'1.A-P6 DATA CD-3B ONLY'!$V:$V,$B6,'1.A-P6 DATA CD-3B ONLY'!$Q:$Q,'2.B-Cost Profile NL ONLY'!$X$1,'1.A-P6 DATA CD-3B ONLY'!$O:$O,'2.B-Cost Profile NL ONLY'!$X$2,'1.A-P6 DATA CD-3B ONLY'!$U:$U,"&lt;&gt;OBL",'1.A-P6 DATA CD-3B ONLY'!$G:$G,'2.B-Cost Profile NL ONLY'!$X$3)+SUMIFS('1.A-P6 DATA CD-3B ONLY'!AI:AI,'1.A-P6 DATA CD-3B ONLY'!$V:$V,$B6,'1.A-P6 DATA CD-3B ONLY'!$Q:$Q,'2.B-Cost Profile NL ONLY'!$X$1,'1.A-P6 DATA CD-3B ONLY'!$O:$O,'2.B-Cost Profile NL ONLY'!$X$2,'1.A-P6 DATA CD-3B ONLY'!$U:$U,"&lt;&gt;OBL",'1.A-P6 DATA CD-3B ONLY'!$G:$G,'2.B-Cost Profile NL ONLY'!$X$4)+SUMIFS('1.A-P6 DATA CD-3B ONLY'!AI:AI,'1.A-P6 DATA CD-3B ONLY'!$V:$V,$B6,'1.A-P6 DATA CD-3B ONLY'!$Q:$Q,'2.B-Cost Profile NL ONLY'!$X$1,'1.A-P6 DATA CD-3B ONLY'!$O:$O,'2.B-Cost Profile NL ONLY'!$X$2,'1.A-P6 DATA CD-3B ONLY'!$U:$U,"&lt;&gt;OBL",'1.A-P6 DATA CD-3B ONLY'!$G:$G,'2.B-Cost Profile NL ONLY'!$X$5)+SUMIFS('1.A-P6 DATA CD-3B ONLY'!AI:AI,'1.A-P6 DATA CD-3B ONLY'!$V:$V,$B6,'1.A-P6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K6" s="7">
        <f>SUMIFS('1.A-P6 DATA CD-3B ONLY'!AJ:AJ,'1.A-P6 DATA CD-3B ONLY'!$V:$V,$B6,'1.A-P6 DATA CD-3B ONLY'!$Q:$Q,'2.B-Cost Profile NL ONLY'!$X$1,'1.A-P6 DATA CD-3B ONLY'!$O:$O,'2.B-Cost Profile NL ONLY'!$X$2,'1.A-P6 DATA CD-3B ONLY'!$U:$U,"&lt;&gt;OBL",'1.A-P6 DATA CD-3B ONLY'!$G:$G,'2.B-Cost Profile NL ONLY'!$X$3)+SUMIFS('1.A-P6 DATA CD-3B ONLY'!AJ:AJ,'1.A-P6 DATA CD-3B ONLY'!$V:$V,$B6,'1.A-P6 DATA CD-3B ONLY'!$Q:$Q,'2.B-Cost Profile NL ONLY'!$X$1,'1.A-P6 DATA CD-3B ONLY'!$O:$O,'2.B-Cost Profile NL ONLY'!$X$2,'1.A-P6 DATA CD-3B ONLY'!$U:$U,"&lt;&gt;OBL",'1.A-P6 DATA CD-3B ONLY'!$G:$G,'2.B-Cost Profile NL ONLY'!$X$4)+SUMIFS('1.A-P6 DATA CD-3B ONLY'!AJ:AJ,'1.A-P6 DATA CD-3B ONLY'!$V:$V,$B6,'1.A-P6 DATA CD-3B ONLY'!$Q:$Q,'2.B-Cost Profile NL ONLY'!$X$1,'1.A-P6 DATA CD-3B ONLY'!$O:$O,'2.B-Cost Profile NL ONLY'!$X$2,'1.A-P6 DATA CD-3B ONLY'!$U:$U,"&lt;&gt;OBL",'1.A-P6 DATA CD-3B ONLY'!$G:$G,'2.B-Cost Profile NL ONLY'!$X$5)+SUMIFS('1.A-P6 DATA CD-3B ONLY'!AJ:AJ,'1.A-P6 DATA CD-3B ONLY'!$V:$V,$B6,'1.A-P6 DATA CD-3B ONLY'!$Q:$Q,'2.B-Cost Profile NL ONLY'!$X$1,'1.A-P6 DATA CD-3B ONLY'!$O:$O,'2.B-Cost Profile NL ONLY'!$X$2,'1.A-P6 DATA CD-3B ONLY'!$U:$U,"&lt;&gt;OBL",'1.A-P6 DATA CD-3B ONLY'!$G:$G,'2.B-Cost Profile NL ONLY'!$X$6)</f>
        <v>1611322.71</v>
      </c>
      <c r="L6" s="7">
        <f>SUMIFS('1.A-P6 DATA CD-3B ONLY'!AK:AK,'1.A-P6 DATA CD-3B ONLY'!$V:$V,$B6,'1.A-P6 DATA CD-3B ONLY'!$Q:$Q,'2.B-Cost Profile NL ONLY'!$X$1,'1.A-P6 DATA CD-3B ONLY'!$O:$O,'2.B-Cost Profile NL ONLY'!$X$2,'1.A-P6 DATA CD-3B ONLY'!$U:$U,"&lt;&gt;OBL",'1.A-P6 DATA CD-3B ONLY'!$G:$G,'2.B-Cost Profile NL ONLY'!$X$3)+SUMIFS('1.A-P6 DATA CD-3B ONLY'!AK:AK,'1.A-P6 DATA CD-3B ONLY'!$V:$V,$B6,'1.A-P6 DATA CD-3B ONLY'!$Q:$Q,'2.B-Cost Profile NL ONLY'!$X$1,'1.A-P6 DATA CD-3B ONLY'!$O:$O,'2.B-Cost Profile NL ONLY'!$X$2,'1.A-P6 DATA CD-3B ONLY'!$U:$U,"&lt;&gt;OBL",'1.A-P6 DATA CD-3B ONLY'!$G:$G,'2.B-Cost Profile NL ONLY'!$X$4)+SUMIFS('1.A-P6 DATA CD-3B ONLY'!AK:AK,'1.A-P6 DATA CD-3B ONLY'!$V:$V,$B6,'1.A-P6 DATA CD-3B ONLY'!$Q:$Q,'2.B-Cost Profile NL ONLY'!$X$1,'1.A-P6 DATA CD-3B ONLY'!$O:$O,'2.B-Cost Profile NL ONLY'!$X$2,'1.A-P6 DATA CD-3B ONLY'!$U:$U,"&lt;&gt;OBL",'1.A-P6 DATA CD-3B ONLY'!$G:$G,'2.B-Cost Profile NL ONLY'!$X$5)+SUMIFS('1.A-P6 DATA CD-3B ONLY'!AK:AK,'1.A-P6 DATA CD-3B ONLY'!$V:$V,$B6,'1.A-P6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M6" s="7">
        <f>SUMIFS('1.A-P6 DATA CD-3B ONLY'!AL:AL,'1.A-P6 DATA CD-3B ONLY'!$V:$V,$B6,'1.A-P6 DATA CD-3B ONLY'!$Q:$Q,'2.B-Cost Profile NL ONLY'!$X$1,'1.A-P6 DATA CD-3B ONLY'!$O:$O,'2.B-Cost Profile NL ONLY'!$X$2,'1.A-P6 DATA CD-3B ONLY'!$U:$U,"&lt;&gt;OBL",'1.A-P6 DATA CD-3B ONLY'!$G:$G,'2.B-Cost Profile NL ONLY'!$X$3)+SUMIFS('1.A-P6 DATA CD-3B ONLY'!AL:AL,'1.A-P6 DATA CD-3B ONLY'!$V:$V,$B6,'1.A-P6 DATA CD-3B ONLY'!$Q:$Q,'2.B-Cost Profile NL ONLY'!$X$1,'1.A-P6 DATA CD-3B ONLY'!$O:$O,'2.B-Cost Profile NL ONLY'!$X$2,'1.A-P6 DATA CD-3B ONLY'!$U:$U,"&lt;&gt;OBL",'1.A-P6 DATA CD-3B ONLY'!$G:$G,'2.B-Cost Profile NL ONLY'!$X$4)+SUMIFS('1.A-P6 DATA CD-3B ONLY'!AL:AL,'1.A-P6 DATA CD-3B ONLY'!$V:$V,$B6,'1.A-P6 DATA CD-3B ONLY'!$Q:$Q,'2.B-Cost Profile NL ONLY'!$X$1,'1.A-P6 DATA CD-3B ONLY'!$O:$O,'2.B-Cost Profile NL ONLY'!$X$2,'1.A-P6 DATA CD-3B ONLY'!$U:$U,"&lt;&gt;OBL",'1.A-P6 DATA CD-3B ONLY'!$G:$G,'2.B-Cost Profile NL ONLY'!$X$5)+SUMIFS('1.A-P6 DATA CD-3B ONLY'!AL:AL,'1.A-P6 DATA CD-3B ONLY'!$V:$V,$B6,'1.A-P6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N6" s="7">
        <f>SUMIFS('1.A-P6 DATA CD-3B ONLY'!AM:AM,'1.A-P6 DATA CD-3B ONLY'!$V:$V,$B6,'1.A-P6 DATA CD-3B ONLY'!$Q:$Q,'2.B-Cost Profile NL ONLY'!$X$1,'1.A-P6 DATA CD-3B ONLY'!$O:$O,'2.B-Cost Profile NL ONLY'!$X$2,'1.A-P6 DATA CD-3B ONLY'!$U:$U,"&lt;&gt;OBL",'1.A-P6 DATA CD-3B ONLY'!$G:$G,'2.B-Cost Profile NL ONLY'!$X$3)+SUMIFS('1.A-P6 DATA CD-3B ONLY'!AM:AM,'1.A-P6 DATA CD-3B ONLY'!$V:$V,$B6,'1.A-P6 DATA CD-3B ONLY'!$Q:$Q,'2.B-Cost Profile NL ONLY'!$X$1,'1.A-P6 DATA CD-3B ONLY'!$O:$O,'2.B-Cost Profile NL ONLY'!$X$2,'1.A-P6 DATA CD-3B ONLY'!$U:$U,"&lt;&gt;OBL",'1.A-P6 DATA CD-3B ONLY'!$G:$G,'2.B-Cost Profile NL ONLY'!$X$4)+SUMIFS('1.A-P6 DATA CD-3B ONLY'!AM:AM,'1.A-P6 DATA CD-3B ONLY'!$V:$V,$B6,'1.A-P6 DATA CD-3B ONLY'!$Q:$Q,'2.B-Cost Profile NL ONLY'!$X$1,'1.A-P6 DATA CD-3B ONLY'!$O:$O,'2.B-Cost Profile NL ONLY'!$X$2,'1.A-P6 DATA CD-3B ONLY'!$U:$U,"&lt;&gt;OBL",'1.A-P6 DATA CD-3B ONLY'!$G:$G,'2.B-Cost Profile NL ONLY'!$X$5)+SUMIFS('1.A-P6 DATA CD-3B ONLY'!AM:AM,'1.A-P6 DATA CD-3B ONLY'!$V:$V,$B6,'1.A-P6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O6" s="7">
        <f>SUMIFS('1.A-P6 DATA CD-3B ONLY'!AN:AN,'1.A-P6 DATA CD-3B ONLY'!$V:$V,$B6,'1.A-P6 DATA CD-3B ONLY'!$Q:$Q,'2.B-Cost Profile NL ONLY'!$X$1,'1.A-P6 DATA CD-3B ONLY'!$O:$O,'2.B-Cost Profile NL ONLY'!$X$2,'1.A-P6 DATA CD-3B ONLY'!$U:$U,"&lt;&gt;OBL",'1.A-P6 DATA CD-3B ONLY'!$G:$G,'2.B-Cost Profile NL ONLY'!$X$3)+SUMIFS('1.A-P6 DATA CD-3B ONLY'!AN:AN,'1.A-P6 DATA CD-3B ONLY'!$V:$V,$B6,'1.A-P6 DATA CD-3B ONLY'!$Q:$Q,'2.B-Cost Profile NL ONLY'!$X$1,'1.A-P6 DATA CD-3B ONLY'!$O:$O,'2.B-Cost Profile NL ONLY'!$X$2,'1.A-P6 DATA CD-3B ONLY'!$U:$U,"&lt;&gt;OBL",'1.A-P6 DATA CD-3B ONLY'!$G:$G,'2.B-Cost Profile NL ONLY'!$X$4)+SUMIFS('1.A-P6 DATA CD-3B ONLY'!AN:AN,'1.A-P6 DATA CD-3B ONLY'!$V:$V,$B6,'1.A-P6 DATA CD-3B ONLY'!$Q:$Q,'2.B-Cost Profile NL ONLY'!$X$1,'1.A-P6 DATA CD-3B ONLY'!$O:$O,'2.B-Cost Profile NL ONLY'!$X$2,'1.A-P6 DATA CD-3B ONLY'!$U:$U,"&lt;&gt;OBL",'1.A-P6 DATA CD-3B ONLY'!$G:$G,'2.B-Cost Profile NL ONLY'!$X$5)+SUMIFS('1.A-P6 DATA CD-3B ONLY'!AN:AN,'1.A-P6 DATA CD-3B ONLY'!$V:$V,$B6,'1.A-P6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P6" s="7">
        <f>SUMIFS('1.A-P6 DATA CD-3B ONLY'!AO:AO,'1.A-P6 DATA CD-3B ONLY'!$V:$V,$B6,'1.A-P6 DATA CD-3B ONLY'!$Q:$Q,'2.B-Cost Profile NL ONLY'!$X$1,'1.A-P6 DATA CD-3B ONLY'!$O:$O,'2.B-Cost Profile NL ONLY'!$X$2,'1.A-P6 DATA CD-3B ONLY'!$U:$U,"&lt;&gt;OBL",'1.A-P6 DATA CD-3B ONLY'!$G:$G,'2.B-Cost Profile NL ONLY'!$X$3)+SUMIFS('1.A-P6 DATA CD-3B ONLY'!AO:AO,'1.A-P6 DATA CD-3B ONLY'!$V:$V,$B6,'1.A-P6 DATA CD-3B ONLY'!$Q:$Q,'2.B-Cost Profile NL ONLY'!$X$1,'1.A-P6 DATA CD-3B ONLY'!$O:$O,'2.B-Cost Profile NL ONLY'!$X$2,'1.A-P6 DATA CD-3B ONLY'!$U:$U,"&lt;&gt;OBL",'1.A-P6 DATA CD-3B ONLY'!$G:$G,'2.B-Cost Profile NL ONLY'!$X$4)+SUMIFS('1.A-P6 DATA CD-3B ONLY'!AO:AO,'1.A-P6 DATA CD-3B ONLY'!$V:$V,$B6,'1.A-P6 DATA CD-3B ONLY'!$Q:$Q,'2.B-Cost Profile NL ONLY'!$X$1,'1.A-P6 DATA CD-3B ONLY'!$O:$O,'2.B-Cost Profile NL ONLY'!$X$2,'1.A-P6 DATA CD-3B ONLY'!$U:$U,"&lt;&gt;OBL",'1.A-P6 DATA CD-3B ONLY'!$G:$G,'2.B-Cost Profile NL ONLY'!$X$5)+SUMIFS('1.A-P6 DATA CD-3B ONLY'!AO:AO,'1.A-P6 DATA CD-3B ONLY'!$V:$V,$B6,'1.A-P6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Q6" s="7">
        <f>SUMIFS('1.A-P6 DATA CD-3B ONLY'!AP:AP,'1.A-P6 DATA CD-3B ONLY'!$V:$V,$B6,'1.A-P6 DATA CD-3B ONLY'!$Q:$Q,'2.B-Cost Profile NL ONLY'!$X$1,'1.A-P6 DATA CD-3B ONLY'!$O:$O,'2.B-Cost Profile NL ONLY'!$X$2,'1.A-P6 DATA CD-3B ONLY'!$U:$U,"&lt;&gt;OBL",'1.A-P6 DATA CD-3B ONLY'!$G:$G,'2.B-Cost Profile NL ONLY'!$X$3)+SUMIFS('1.A-P6 DATA CD-3B ONLY'!AP:AP,'1.A-P6 DATA CD-3B ONLY'!$V:$V,$B6,'1.A-P6 DATA CD-3B ONLY'!$Q:$Q,'2.B-Cost Profile NL ONLY'!$X$1,'1.A-P6 DATA CD-3B ONLY'!$O:$O,'2.B-Cost Profile NL ONLY'!$X$2,'1.A-P6 DATA CD-3B ONLY'!$U:$U,"&lt;&gt;OBL",'1.A-P6 DATA CD-3B ONLY'!$G:$G,'2.B-Cost Profile NL ONLY'!$X$4)+SUMIFS('1.A-P6 DATA CD-3B ONLY'!AP:AP,'1.A-P6 DATA CD-3B ONLY'!$V:$V,$B6,'1.A-P6 DATA CD-3B ONLY'!$Q:$Q,'2.B-Cost Profile NL ONLY'!$X$1,'1.A-P6 DATA CD-3B ONLY'!$O:$O,'2.B-Cost Profile NL ONLY'!$X$2,'1.A-P6 DATA CD-3B ONLY'!$U:$U,"&lt;&gt;OBL",'1.A-P6 DATA CD-3B ONLY'!$G:$G,'2.B-Cost Profile NL ONLY'!$X$5)+SUMIFS('1.A-P6 DATA CD-3B ONLY'!AP:AP,'1.A-P6 DATA CD-3B ONLY'!$V:$V,$B6,'1.A-P6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R6" s="7">
        <f>SUMIFS('1.A-P6 DATA CD-3B ONLY'!AQ:AQ,'1.A-P6 DATA CD-3B ONLY'!$V:$V,$B6,'1.A-P6 DATA CD-3B ONLY'!$Q:$Q,'2.B-Cost Profile NL ONLY'!$X$1,'1.A-P6 DATA CD-3B ONLY'!$O:$O,'2.B-Cost Profile NL ONLY'!$X$2,'1.A-P6 DATA CD-3B ONLY'!$U:$U,"&lt;&gt;OBL",'1.A-P6 DATA CD-3B ONLY'!$G:$G,'2.B-Cost Profile NL ONLY'!$X$3)+SUMIFS('1.A-P6 DATA CD-3B ONLY'!AQ:AQ,'1.A-P6 DATA CD-3B ONLY'!$V:$V,$B6,'1.A-P6 DATA CD-3B ONLY'!$Q:$Q,'2.B-Cost Profile NL ONLY'!$X$1,'1.A-P6 DATA CD-3B ONLY'!$O:$O,'2.B-Cost Profile NL ONLY'!$X$2,'1.A-P6 DATA CD-3B ONLY'!$U:$U,"&lt;&gt;OBL",'1.A-P6 DATA CD-3B ONLY'!$G:$G,'2.B-Cost Profile NL ONLY'!$X$4)+SUMIFS('1.A-P6 DATA CD-3B ONLY'!AQ:AQ,'1.A-P6 DATA CD-3B ONLY'!$V:$V,$B6,'1.A-P6 DATA CD-3B ONLY'!$Q:$Q,'2.B-Cost Profile NL ONLY'!$X$1,'1.A-P6 DATA CD-3B ONLY'!$O:$O,'2.B-Cost Profile NL ONLY'!$X$2,'1.A-P6 DATA CD-3B ONLY'!$U:$U,"&lt;&gt;OBL",'1.A-P6 DATA CD-3B ONLY'!$G:$G,'2.B-Cost Profile NL ONLY'!$X$5)+SUMIFS('1.A-P6 DATA CD-3B ONLY'!AQ:AQ,'1.A-P6 DATA CD-3B ONLY'!$V:$V,$B6,'1.A-P6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S6" s="7">
        <f>SUMIFS('1.A-P6 DATA CD-3B ONLY'!AR:AR,'1.A-P6 DATA CD-3B ONLY'!$V:$V,$B6,'1.A-P6 DATA CD-3B ONLY'!$Q:$Q,'2.B-Cost Profile NL ONLY'!$X$1,'1.A-P6 DATA CD-3B ONLY'!$O:$O,'2.B-Cost Profile NL ONLY'!$X$2,'1.A-P6 DATA CD-3B ONLY'!$U:$U,"&lt;&gt;OBL",'1.A-P6 DATA CD-3B ONLY'!$G:$G,'2.B-Cost Profile NL ONLY'!$X$3)+SUMIFS('1.A-P6 DATA CD-3B ONLY'!AR:AR,'1.A-P6 DATA CD-3B ONLY'!$V:$V,$B6,'1.A-P6 DATA CD-3B ONLY'!$Q:$Q,'2.B-Cost Profile NL ONLY'!$X$1,'1.A-P6 DATA CD-3B ONLY'!$O:$O,'2.B-Cost Profile NL ONLY'!$X$2,'1.A-P6 DATA CD-3B ONLY'!$U:$U,"&lt;&gt;OBL",'1.A-P6 DATA CD-3B ONLY'!$G:$G,'2.B-Cost Profile NL ONLY'!$X$4)+SUMIFS('1.A-P6 DATA CD-3B ONLY'!AR:AR,'1.A-P6 DATA CD-3B ONLY'!$V:$V,$B6,'1.A-P6 DATA CD-3B ONLY'!$Q:$Q,'2.B-Cost Profile NL ONLY'!$X$1,'1.A-P6 DATA CD-3B ONLY'!$O:$O,'2.B-Cost Profile NL ONLY'!$X$2,'1.A-P6 DATA CD-3B ONLY'!$U:$U,"&lt;&gt;OBL",'1.A-P6 DATA CD-3B ONLY'!$G:$G,'2.B-Cost Profile NL ONLY'!$X$5)+SUMIFS('1.A-P6 DATA CD-3B ONLY'!AR:AR,'1.A-P6 DATA CD-3B ONLY'!$V:$V,$B6,'1.A-P6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T6" s="7">
        <f>SUMIFS('1.A-P6 DATA CD-3B ONLY'!AS:AS,'1.A-P6 DATA CD-3B ONLY'!$V:$V,$B6,'1.A-P6 DATA CD-3B ONLY'!$Q:$Q,'2.B-Cost Profile NL ONLY'!$X$1,'1.A-P6 DATA CD-3B ONLY'!$O:$O,'2.B-Cost Profile NL ONLY'!$X$2,'1.A-P6 DATA CD-3B ONLY'!$U:$U,"&lt;&gt;OBL",'1.A-P6 DATA CD-3B ONLY'!$G:$G,'2.B-Cost Profile NL ONLY'!$X$3)+SUMIFS('1.A-P6 DATA CD-3B ONLY'!AS:AS,'1.A-P6 DATA CD-3B ONLY'!$V:$V,$B6,'1.A-P6 DATA CD-3B ONLY'!$Q:$Q,'2.B-Cost Profile NL ONLY'!$X$1,'1.A-P6 DATA CD-3B ONLY'!$O:$O,'2.B-Cost Profile NL ONLY'!$X$2,'1.A-P6 DATA CD-3B ONLY'!$U:$U,"&lt;&gt;OBL",'1.A-P6 DATA CD-3B ONLY'!$G:$G,'2.B-Cost Profile NL ONLY'!$X$4)+SUMIFS('1.A-P6 DATA CD-3B ONLY'!AS:AS,'1.A-P6 DATA CD-3B ONLY'!$V:$V,$B6,'1.A-P6 DATA CD-3B ONLY'!$Q:$Q,'2.B-Cost Profile NL ONLY'!$X$1,'1.A-P6 DATA CD-3B ONLY'!$O:$O,'2.B-Cost Profile NL ONLY'!$X$2,'1.A-P6 DATA CD-3B ONLY'!$U:$U,"&lt;&gt;OBL",'1.A-P6 DATA CD-3B ONLY'!$G:$G,'2.B-Cost Profile NL ONLY'!$X$5)+SUMIFS('1.A-P6 DATA CD-3B ONLY'!AS:AS,'1.A-P6 DATA CD-3B ONLY'!$V:$V,$B6,'1.A-P6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X6" t="s">
        <v>245</v>
      </c>
    </row>
    <row r="7" spans="2:24" x14ac:dyDescent="0.25">
      <c r="B7" s="39" t="s">
        <v>205</v>
      </c>
      <c r="C7" s="15">
        <f t="shared" si="2"/>
        <v>34590.550000000003</v>
      </c>
      <c r="D7" s="7">
        <f>SUMIFS('1.A-P6 DATA CD-3B ONLY'!AC:AC,'1.A-P6 DATA CD-3B ONLY'!$V:$V,$B7,'1.A-P6 DATA CD-3B ONLY'!$Q:$Q,'2.B-Cost Profile NL ONLY'!$X$1,'1.A-P6 DATA CD-3B ONLY'!$O:$O,'2.B-Cost Profile NL ONLY'!$X$2,'1.A-P6 DATA CD-3B ONLY'!$U:$U,"&lt;&gt;OBL",'1.A-P6 DATA CD-3B ONLY'!$G:$G,'2.B-Cost Profile NL ONLY'!$X$3)+SUMIFS('1.A-P6 DATA CD-3B ONLY'!AC:AC,'1.A-P6 DATA CD-3B ONLY'!$V:$V,$B7,'1.A-P6 DATA CD-3B ONLY'!$Q:$Q,'2.B-Cost Profile NL ONLY'!$X$1,'1.A-P6 DATA CD-3B ONLY'!$O:$O,'2.B-Cost Profile NL ONLY'!$X$2,'1.A-P6 DATA CD-3B ONLY'!$U:$U,"&lt;&gt;OBL",'1.A-P6 DATA CD-3B ONLY'!$G:$G,'2.B-Cost Profile NL ONLY'!$X$4)+SUMIFS('1.A-P6 DATA CD-3B ONLY'!AC:AC,'1.A-P6 DATA CD-3B ONLY'!$V:$V,$B7,'1.A-P6 DATA CD-3B ONLY'!$Q:$Q,'2.B-Cost Profile NL ONLY'!$X$1,'1.A-P6 DATA CD-3B ONLY'!$O:$O,'2.B-Cost Profile NL ONLY'!$X$2,'1.A-P6 DATA CD-3B ONLY'!$U:$U,"&lt;&gt;OBL",'1.A-P6 DATA CD-3B ONLY'!$G:$G,'2.B-Cost Profile NL ONLY'!$X$5)+SUMIFS('1.A-P6 DATA CD-3B ONLY'!AC:AC,'1.A-P6 DATA CD-3B ONLY'!$V:$V,$B7,'1.A-P6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E7" s="7">
        <f>SUMIFS('1.A-P6 DATA CD-3B ONLY'!AD:AD,'1.A-P6 DATA CD-3B ONLY'!$V:$V,$B7,'1.A-P6 DATA CD-3B ONLY'!$Q:$Q,'2.B-Cost Profile NL ONLY'!$X$1,'1.A-P6 DATA CD-3B ONLY'!$O:$O,'2.B-Cost Profile NL ONLY'!$X$2,'1.A-P6 DATA CD-3B ONLY'!$U:$U,"&lt;&gt;OBL",'1.A-P6 DATA CD-3B ONLY'!$G:$G,'2.B-Cost Profile NL ONLY'!$X$3)+SUMIFS('1.A-P6 DATA CD-3B ONLY'!AD:AD,'1.A-P6 DATA CD-3B ONLY'!$V:$V,$B7,'1.A-P6 DATA CD-3B ONLY'!$Q:$Q,'2.B-Cost Profile NL ONLY'!$X$1,'1.A-P6 DATA CD-3B ONLY'!$O:$O,'2.B-Cost Profile NL ONLY'!$X$2,'1.A-P6 DATA CD-3B ONLY'!$U:$U,"&lt;&gt;OBL",'1.A-P6 DATA CD-3B ONLY'!$G:$G,'2.B-Cost Profile NL ONLY'!$X$4)+SUMIFS('1.A-P6 DATA CD-3B ONLY'!AD:AD,'1.A-P6 DATA CD-3B ONLY'!$V:$V,$B7,'1.A-P6 DATA CD-3B ONLY'!$Q:$Q,'2.B-Cost Profile NL ONLY'!$X$1,'1.A-P6 DATA CD-3B ONLY'!$O:$O,'2.B-Cost Profile NL ONLY'!$X$2,'1.A-P6 DATA CD-3B ONLY'!$U:$U,"&lt;&gt;OBL",'1.A-P6 DATA CD-3B ONLY'!$G:$G,'2.B-Cost Profile NL ONLY'!$X$5)+SUMIFS('1.A-P6 DATA CD-3B ONLY'!AD:AD,'1.A-P6 DATA CD-3B ONLY'!$V:$V,$B7,'1.A-P6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F7" s="7">
        <f>SUMIFS('1.A-P6 DATA CD-3B ONLY'!AE:AE,'1.A-P6 DATA CD-3B ONLY'!$V:$V,$B7,'1.A-P6 DATA CD-3B ONLY'!$Q:$Q,'2.B-Cost Profile NL ONLY'!$X$1,'1.A-P6 DATA CD-3B ONLY'!$O:$O,'2.B-Cost Profile NL ONLY'!$X$2,'1.A-P6 DATA CD-3B ONLY'!$U:$U,"&lt;&gt;OBL",'1.A-P6 DATA CD-3B ONLY'!$G:$G,'2.B-Cost Profile NL ONLY'!$X$3)+SUMIFS('1.A-P6 DATA CD-3B ONLY'!AE:AE,'1.A-P6 DATA CD-3B ONLY'!$V:$V,$B7,'1.A-P6 DATA CD-3B ONLY'!$Q:$Q,'2.B-Cost Profile NL ONLY'!$X$1,'1.A-P6 DATA CD-3B ONLY'!$O:$O,'2.B-Cost Profile NL ONLY'!$X$2,'1.A-P6 DATA CD-3B ONLY'!$U:$U,"&lt;&gt;OBL",'1.A-P6 DATA CD-3B ONLY'!$G:$G,'2.B-Cost Profile NL ONLY'!$X$4)+SUMIFS('1.A-P6 DATA CD-3B ONLY'!AE:AE,'1.A-P6 DATA CD-3B ONLY'!$V:$V,$B7,'1.A-P6 DATA CD-3B ONLY'!$Q:$Q,'2.B-Cost Profile NL ONLY'!$X$1,'1.A-P6 DATA CD-3B ONLY'!$O:$O,'2.B-Cost Profile NL ONLY'!$X$2,'1.A-P6 DATA CD-3B ONLY'!$U:$U,"&lt;&gt;OBL",'1.A-P6 DATA CD-3B ONLY'!$G:$G,'2.B-Cost Profile NL ONLY'!$X$5)+SUMIFS('1.A-P6 DATA CD-3B ONLY'!AE:AE,'1.A-P6 DATA CD-3B ONLY'!$V:$V,$B7,'1.A-P6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G7" s="7">
        <f>SUMIFS('1.A-P6 DATA CD-3B ONLY'!AF:AF,'1.A-P6 DATA CD-3B ONLY'!$V:$V,$B7,'1.A-P6 DATA CD-3B ONLY'!$Q:$Q,'2.B-Cost Profile NL ONLY'!$X$1,'1.A-P6 DATA CD-3B ONLY'!$O:$O,'2.B-Cost Profile NL ONLY'!$X$2,'1.A-P6 DATA CD-3B ONLY'!$U:$U,"&lt;&gt;OBL",'1.A-P6 DATA CD-3B ONLY'!$G:$G,'2.B-Cost Profile NL ONLY'!$X$3)+SUMIFS('1.A-P6 DATA CD-3B ONLY'!AF:AF,'1.A-P6 DATA CD-3B ONLY'!$V:$V,$B7,'1.A-P6 DATA CD-3B ONLY'!$Q:$Q,'2.B-Cost Profile NL ONLY'!$X$1,'1.A-P6 DATA CD-3B ONLY'!$O:$O,'2.B-Cost Profile NL ONLY'!$X$2,'1.A-P6 DATA CD-3B ONLY'!$U:$U,"&lt;&gt;OBL",'1.A-P6 DATA CD-3B ONLY'!$G:$G,'2.B-Cost Profile NL ONLY'!$X$4)+SUMIFS('1.A-P6 DATA CD-3B ONLY'!AF:AF,'1.A-P6 DATA CD-3B ONLY'!$V:$V,$B7,'1.A-P6 DATA CD-3B ONLY'!$Q:$Q,'2.B-Cost Profile NL ONLY'!$X$1,'1.A-P6 DATA CD-3B ONLY'!$O:$O,'2.B-Cost Profile NL ONLY'!$X$2,'1.A-P6 DATA CD-3B ONLY'!$U:$U,"&lt;&gt;OBL",'1.A-P6 DATA CD-3B ONLY'!$G:$G,'2.B-Cost Profile NL ONLY'!$X$5)+SUMIFS('1.A-P6 DATA CD-3B ONLY'!AF:AF,'1.A-P6 DATA CD-3B ONLY'!$V:$V,$B7,'1.A-P6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H7" s="7">
        <f>SUMIFS('1.A-P6 DATA CD-3B ONLY'!AG:AG,'1.A-P6 DATA CD-3B ONLY'!$V:$V,$B7,'1.A-P6 DATA CD-3B ONLY'!$Q:$Q,'2.B-Cost Profile NL ONLY'!$X$1,'1.A-P6 DATA CD-3B ONLY'!$O:$O,'2.B-Cost Profile NL ONLY'!$X$2,'1.A-P6 DATA CD-3B ONLY'!$U:$U,"&lt;&gt;OBL",'1.A-P6 DATA CD-3B ONLY'!$G:$G,'2.B-Cost Profile NL ONLY'!$X$3)+SUMIFS('1.A-P6 DATA CD-3B ONLY'!AG:AG,'1.A-P6 DATA CD-3B ONLY'!$V:$V,$B7,'1.A-P6 DATA CD-3B ONLY'!$Q:$Q,'2.B-Cost Profile NL ONLY'!$X$1,'1.A-P6 DATA CD-3B ONLY'!$O:$O,'2.B-Cost Profile NL ONLY'!$X$2,'1.A-P6 DATA CD-3B ONLY'!$U:$U,"&lt;&gt;OBL",'1.A-P6 DATA CD-3B ONLY'!$G:$G,'2.B-Cost Profile NL ONLY'!$X$4)+SUMIFS('1.A-P6 DATA CD-3B ONLY'!AG:AG,'1.A-P6 DATA CD-3B ONLY'!$V:$V,$B7,'1.A-P6 DATA CD-3B ONLY'!$Q:$Q,'2.B-Cost Profile NL ONLY'!$X$1,'1.A-P6 DATA CD-3B ONLY'!$O:$O,'2.B-Cost Profile NL ONLY'!$X$2,'1.A-P6 DATA CD-3B ONLY'!$U:$U,"&lt;&gt;OBL",'1.A-P6 DATA CD-3B ONLY'!$G:$G,'2.B-Cost Profile NL ONLY'!$X$5)+SUMIFS('1.A-P6 DATA CD-3B ONLY'!AG:AG,'1.A-P6 DATA CD-3B ONLY'!$V:$V,$B7,'1.A-P6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I7" s="7">
        <f>SUMIFS('1.A-P6 DATA CD-3B ONLY'!AH:AH,'1.A-P6 DATA CD-3B ONLY'!$V:$V,$B7,'1.A-P6 DATA CD-3B ONLY'!$Q:$Q,'2.B-Cost Profile NL ONLY'!$X$1,'1.A-P6 DATA CD-3B ONLY'!$O:$O,'2.B-Cost Profile NL ONLY'!$X$2,'1.A-P6 DATA CD-3B ONLY'!$U:$U,"&lt;&gt;OBL",'1.A-P6 DATA CD-3B ONLY'!$G:$G,'2.B-Cost Profile NL ONLY'!$X$3)+SUMIFS('1.A-P6 DATA CD-3B ONLY'!AH:AH,'1.A-P6 DATA CD-3B ONLY'!$V:$V,$B7,'1.A-P6 DATA CD-3B ONLY'!$Q:$Q,'2.B-Cost Profile NL ONLY'!$X$1,'1.A-P6 DATA CD-3B ONLY'!$O:$O,'2.B-Cost Profile NL ONLY'!$X$2,'1.A-P6 DATA CD-3B ONLY'!$U:$U,"&lt;&gt;OBL",'1.A-P6 DATA CD-3B ONLY'!$G:$G,'2.B-Cost Profile NL ONLY'!$X$4)+SUMIFS('1.A-P6 DATA CD-3B ONLY'!AH:AH,'1.A-P6 DATA CD-3B ONLY'!$V:$V,$B7,'1.A-P6 DATA CD-3B ONLY'!$Q:$Q,'2.B-Cost Profile NL ONLY'!$X$1,'1.A-P6 DATA CD-3B ONLY'!$O:$O,'2.B-Cost Profile NL ONLY'!$X$2,'1.A-P6 DATA CD-3B ONLY'!$U:$U,"&lt;&gt;OBL",'1.A-P6 DATA CD-3B ONLY'!$G:$G,'2.B-Cost Profile NL ONLY'!$X$5)+SUMIFS('1.A-P6 DATA CD-3B ONLY'!AH:AH,'1.A-P6 DATA CD-3B ONLY'!$V:$V,$B7,'1.A-P6 DATA CD-3B ONLY'!$Q:$Q,'2.B-Cost Profile NL ONLY'!$X$1,'1.A-P6 DATA CD-3B ONLY'!$O:$O,'2.B-Cost Profile NL ONLY'!$X$2,'1.A-P6 DATA CD-3B ONLY'!$U:$U,"&lt;&gt;OBL",'1.A-P6 DATA CD-3B ONLY'!$G:$G,'2.B-Cost Profile NL ONLY'!$X$6)</f>
        <v>22072.28</v>
      </c>
      <c r="J7" s="7">
        <f>SUMIFS('1.A-P6 DATA CD-3B ONLY'!AI:AI,'1.A-P6 DATA CD-3B ONLY'!$V:$V,$B7,'1.A-P6 DATA CD-3B ONLY'!$Q:$Q,'2.B-Cost Profile NL ONLY'!$X$1,'1.A-P6 DATA CD-3B ONLY'!$O:$O,'2.B-Cost Profile NL ONLY'!$X$2,'1.A-P6 DATA CD-3B ONLY'!$U:$U,"&lt;&gt;OBL",'1.A-P6 DATA CD-3B ONLY'!$G:$G,'2.B-Cost Profile NL ONLY'!$X$3)+SUMIFS('1.A-P6 DATA CD-3B ONLY'!AI:AI,'1.A-P6 DATA CD-3B ONLY'!$V:$V,$B7,'1.A-P6 DATA CD-3B ONLY'!$Q:$Q,'2.B-Cost Profile NL ONLY'!$X$1,'1.A-P6 DATA CD-3B ONLY'!$O:$O,'2.B-Cost Profile NL ONLY'!$X$2,'1.A-P6 DATA CD-3B ONLY'!$U:$U,"&lt;&gt;OBL",'1.A-P6 DATA CD-3B ONLY'!$G:$G,'2.B-Cost Profile NL ONLY'!$X$4)+SUMIFS('1.A-P6 DATA CD-3B ONLY'!AI:AI,'1.A-P6 DATA CD-3B ONLY'!$V:$V,$B7,'1.A-P6 DATA CD-3B ONLY'!$Q:$Q,'2.B-Cost Profile NL ONLY'!$X$1,'1.A-P6 DATA CD-3B ONLY'!$O:$O,'2.B-Cost Profile NL ONLY'!$X$2,'1.A-P6 DATA CD-3B ONLY'!$U:$U,"&lt;&gt;OBL",'1.A-P6 DATA CD-3B ONLY'!$G:$G,'2.B-Cost Profile NL ONLY'!$X$5)+SUMIFS('1.A-P6 DATA CD-3B ONLY'!AI:AI,'1.A-P6 DATA CD-3B ONLY'!$V:$V,$B7,'1.A-P6 DATA CD-3B ONLY'!$Q:$Q,'2.B-Cost Profile NL ONLY'!$X$1,'1.A-P6 DATA CD-3B ONLY'!$O:$O,'2.B-Cost Profile NL ONLY'!$X$2,'1.A-P6 DATA CD-3B ONLY'!$U:$U,"&lt;&gt;OBL",'1.A-P6 DATA CD-3B ONLY'!$G:$G,'2.B-Cost Profile NL ONLY'!$X$6)</f>
        <v>12518.27</v>
      </c>
      <c r="K7" s="7">
        <f>SUMIFS('1.A-P6 DATA CD-3B ONLY'!AJ:AJ,'1.A-P6 DATA CD-3B ONLY'!$V:$V,$B7,'1.A-P6 DATA CD-3B ONLY'!$Q:$Q,'2.B-Cost Profile NL ONLY'!$X$1,'1.A-P6 DATA CD-3B ONLY'!$O:$O,'2.B-Cost Profile NL ONLY'!$X$2,'1.A-P6 DATA CD-3B ONLY'!$U:$U,"&lt;&gt;OBL",'1.A-P6 DATA CD-3B ONLY'!$G:$G,'2.B-Cost Profile NL ONLY'!$X$3)+SUMIFS('1.A-P6 DATA CD-3B ONLY'!AJ:AJ,'1.A-P6 DATA CD-3B ONLY'!$V:$V,$B7,'1.A-P6 DATA CD-3B ONLY'!$Q:$Q,'2.B-Cost Profile NL ONLY'!$X$1,'1.A-P6 DATA CD-3B ONLY'!$O:$O,'2.B-Cost Profile NL ONLY'!$X$2,'1.A-P6 DATA CD-3B ONLY'!$U:$U,"&lt;&gt;OBL",'1.A-P6 DATA CD-3B ONLY'!$G:$G,'2.B-Cost Profile NL ONLY'!$X$4)+SUMIFS('1.A-P6 DATA CD-3B ONLY'!AJ:AJ,'1.A-P6 DATA CD-3B ONLY'!$V:$V,$B7,'1.A-P6 DATA CD-3B ONLY'!$Q:$Q,'2.B-Cost Profile NL ONLY'!$X$1,'1.A-P6 DATA CD-3B ONLY'!$O:$O,'2.B-Cost Profile NL ONLY'!$X$2,'1.A-P6 DATA CD-3B ONLY'!$U:$U,"&lt;&gt;OBL",'1.A-P6 DATA CD-3B ONLY'!$G:$G,'2.B-Cost Profile NL ONLY'!$X$5)+SUMIFS('1.A-P6 DATA CD-3B ONLY'!AJ:AJ,'1.A-P6 DATA CD-3B ONLY'!$V:$V,$B7,'1.A-P6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L7" s="7">
        <f>SUMIFS('1.A-P6 DATA CD-3B ONLY'!AK:AK,'1.A-P6 DATA CD-3B ONLY'!$V:$V,$B7,'1.A-P6 DATA CD-3B ONLY'!$Q:$Q,'2.B-Cost Profile NL ONLY'!$X$1,'1.A-P6 DATA CD-3B ONLY'!$O:$O,'2.B-Cost Profile NL ONLY'!$X$2,'1.A-P6 DATA CD-3B ONLY'!$U:$U,"&lt;&gt;OBL",'1.A-P6 DATA CD-3B ONLY'!$G:$G,'2.B-Cost Profile NL ONLY'!$X$3)+SUMIFS('1.A-P6 DATA CD-3B ONLY'!AK:AK,'1.A-P6 DATA CD-3B ONLY'!$V:$V,$B7,'1.A-P6 DATA CD-3B ONLY'!$Q:$Q,'2.B-Cost Profile NL ONLY'!$X$1,'1.A-P6 DATA CD-3B ONLY'!$O:$O,'2.B-Cost Profile NL ONLY'!$X$2,'1.A-P6 DATA CD-3B ONLY'!$U:$U,"&lt;&gt;OBL",'1.A-P6 DATA CD-3B ONLY'!$G:$G,'2.B-Cost Profile NL ONLY'!$X$4)+SUMIFS('1.A-P6 DATA CD-3B ONLY'!AK:AK,'1.A-P6 DATA CD-3B ONLY'!$V:$V,$B7,'1.A-P6 DATA CD-3B ONLY'!$Q:$Q,'2.B-Cost Profile NL ONLY'!$X$1,'1.A-P6 DATA CD-3B ONLY'!$O:$O,'2.B-Cost Profile NL ONLY'!$X$2,'1.A-P6 DATA CD-3B ONLY'!$U:$U,"&lt;&gt;OBL",'1.A-P6 DATA CD-3B ONLY'!$G:$G,'2.B-Cost Profile NL ONLY'!$X$5)+SUMIFS('1.A-P6 DATA CD-3B ONLY'!AK:AK,'1.A-P6 DATA CD-3B ONLY'!$V:$V,$B7,'1.A-P6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M7" s="7">
        <f>SUMIFS('1.A-P6 DATA CD-3B ONLY'!AL:AL,'1.A-P6 DATA CD-3B ONLY'!$V:$V,$B7,'1.A-P6 DATA CD-3B ONLY'!$Q:$Q,'2.B-Cost Profile NL ONLY'!$X$1,'1.A-P6 DATA CD-3B ONLY'!$O:$O,'2.B-Cost Profile NL ONLY'!$X$2,'1.A-P6 DATA CD-3B ONLY'!$U:$U,"&lt;&gt;OBL",'1.A-P6 DATA CD-3B ONLY'!$G:$G,'2.B-Cost Profile NL ONLY'!$X$3)+SUMIFS('1.A-P6 DATA CD-3B ONLY'!AL:AL,'1.A-P6 DATA CD-3B ONLY'!$V:$V,$B7,'1.A-P6 DATA CD-3B ONLY'!$Q:$Q,'2.B-Cost Profile NL ONLY'!$X$1,'1.A-P6 DATA CD-3B ONLY'!$O:$O,'2.B-Cost Profile NL ONLY'!$X$2,'1.A-P6 DATA CD-3B ONLY'!$U:$U,"&lt;&gt;OBL",'1.A-P6 DATA CD-3B ONLY'!$G:$G,'2.B-Cost Profile NL ONLY'!$X$4)+SUMIFS('1.A-P6 DATA CD-3B ONLY'!AL:AL,'1.A-P6 DATA CD-3B ONLY'!$V:$V,$B7,'1.A-P6 DATA CD-3B ONLY'!$Q:$Q,'2.B-Cost Profile NL ONLY'!$X$1,'1.A-P6 DATA CD-3B ONLY'!$O:$O,'2.B-Cost Profile NL ONLY'!$X$2,'1.A-P6 DATA CD-3B ONLY'!$U:$U,"&lt;&gt;OBL",'1.A-P6 DATA CD-3B ONLY'!$G:$G,'2.B-Cost Profile NL ONLY'!$X$5)+SUMIFS('1.A-P6 DATA CD-3B ONLY'!AL:AL,'1.A-P6 DATA CD-3B ONLY'!$V:$V,$B7,'1.A-P6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N7" s="7">
        <f>SUMIFS('1.A-P6 DATA CD-3B ONLY'!AM:AM,'1.A-P6 DATA CD-3B ONLY'!$V:$V,$B7,'1.A-P6 DATA CD-3B ONLY'!$Q:$Q,'2.B-Cost Profile NL ONLY'!$X$1,'1.A-P6 DATA CD-3B ONLY'!$O:$O,'2.B-Cost Profile NL ONLY'!$X$2,'1.A-P6 DATA CD-3B ONLY'!$U:$U,"&lt;&gt;OBL",'1.A-P6 DATA CD-3B ONLY'!$G:$G,'2.B-Cost Profile NL ONLY'!$X$3)+SUMIFS('1.A-P6 DATA CD-3B ONLY'!AM:AM,'1.A-P6 DATA CD-3B ONLY'!$V:$V,$B7,'1.A-P6 DATA CD-3B ONLY'!$Q:$Q,'2.B-Cost Profile NL ONLY'!$X$1,'1.A-P6 DATA CD-3B ONLY'!$O:$O,'2.B-Cost Profile NL ONLY'!$X$2,'1.A-P6 DATA CD-3B ONLY'!$U:$U,"&lt;&gt;OBL",'1.A-P6 DATA CD-3B ONLY'!$G:$G,'2.B-Cost Profile NL ONLY'!$X$4)+SUMIFS('1.A-P6 DATA CD-3B ONLY'!AM:AM,'1.A-P6 DATA CD-3B ONLY'!$V:$V,$B7,'1.A-P6 DATA CD-3B ONLY'!$Q:$Q,'2.B-Cost Profile NL ONLY'!$X$1,'1.A-P6 DATA CD-3B ONLY'!$O:$O,'2.B-Cost Profile NL ONLY'!$X$2,'1.A-P6 DATA CD-3B ONLY'!$U:$U,"&lt;&gt;OBL",'1.A-P6 DATA CD-3B ONLY'!$G:$G,'2.B-Cost Profile NL ONLY'!$X$5)+SUMIFS('1.A-P6 DATA CD-3B ONLY'!AM:AM,'1.A-P6 DATA CD-3B ONLY'!$V:$V,$B7,'1.A-P6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O7" s="7">
        <f>SUMIFS('1.A-P6 DATA CD-3B ONLY'!AN:AN,'1.A-P6 DATA CD-3B ONLY'!$V:$V,$B7,'1.A-P6 DATA CD-3B ONLY'!$Q:$Q,'2.B-Cost Profile NL ONLY'!$X$1,'1.A-P6 DATA CD-3B ONLY'!$O:$O,'2.B-Cost Profile NL ONLY'!$X$2,'1.A-P6 DATA CD-3B ONLY'!$U:$U,"&lt;&gt;OBL",'1.A-P6 DATA CD-3B ONLY'!$G:$G,'2.B-Cost Profile NL ONLY'!$X$3)+SUMIFS('1.A-P6 DATA CD-3B ONLY'!AN:AN,'1.A-P6 DATA CD-3B ONLY'!$V:$V,$B7,'1.A-P6 DATA CD-3B ONLY'!$Q:$Q,'2.B-Cost Profile NL ONLY'!$X$1,'1.A-P6 DATA CD-3B ONLY'!$O:$O,'2.B-Cost Profile NL ONLY'!$X$2,'1.A-P6 DATA CD-3B ONLY'!$U:$U,"&lt;&gt;OBL",'1.A-P6 DATA CD-3B ONLY'!$G:$G,'2.B-Cost Profile NL ONLY'!$X$4)+SUMIFS('1.A-P6 DATA CD-3B ONLY'!AN:AN,'1.A-P6 DATA CD-3B ONLY'!$V:$V,$B7,'1.A-P6 DATA CD-3B ONLY'!$Q:$Q,'2.B-Cost Profile NL ONLY'!$X$1,'1.A-P6 DATA CD-3B ONLY'!$O:$O,'2.B-Cost Profile NL ONLY'!$X$2,'1.A-P6 DATA CD-3B ONLY'!$U:$U,"&lt;&gt;OBL",'1.A-P6 DATA CD-3B ONLY'!$G:$G,'2.B-Cost Profile NL ONLY'!$X$5)+SUMIFS('1.A-P6 DATA CD-3B ONLY'!AN:AN,'1.A-P6 DATA CD-3B ONLY'!$V:$V,$B7,'1.A-P6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P7" s="7">
        <f>SUMIFS('1.A-P6 DATA CD-3B ONLY'!AO:AO,'1.A-P6 DATA CD-3B ONLY'!$V:$V,$B7,'1.A-P6 DATA CD-3B ONLY'!$Q:$Q,'2.B-Cost Profile NL ONLY'!$X$1,'1.A-P6 DATA CD-3B ONLY'!$O:$O,'2.B-Cost Profile NL ONLY'!$X$2,'1.A-P6 DATA CD-3B ONLY'!$U:$U,"&lt;&gt;OBL",'1.A-P6 DATA CD-3B ONLY'!$G:$G,'2.B-Cost Profile NL ONLY'!$X$3)+SUMIFS('1.A-P6 DATA CD-3B ONLY'!AO:AO,'1.A-P6 DATA CD-3B ONLY'!$V:$V,$B7,'1.A-P6 DATA CD-3B ONLY'!$Q:$Q,'2.B-Cost Profile NL ONLY'!$X$1,'1.A-P6 DATA CD-3B ONLY'!$O:$O,'2.B-Cost Profile NL ONLY'!$X$2,'1.A-P6 DATA CD-3B ONLY'!$U:$U,"&lt;&gt;OBL",'1.A-P6 DATA CD-3B ONLY'!$G:$G,'2.B-Cost Profile NL ONLY'!$X$4)+SUMIFS('1.A-P6 DATA CD-3B ONLY'!AO:AO,'1.A-P6 DATA CD-3B ONLY'!$V:$V,$B7,'1.A-P6 DATA CD-3B ONLY'!$Q:$Q,'2.B-Cost Profile NL ONLY'!$X$1,'1.A-P6 DATA CD-3B ONLY'!$O:$O,'2.B-Cost Profile NL ONLY'!$X$2,'1.A-P6 DATA CD-3B ONLY'!$U:$U,"&lt;&gt;OBL",'1.A-P6 DATA CD-3B ONLY'!$G:$G,'2.B-Cost Profile NL ONLY'!$X$5)+SUMIFS('1.A-P6 DATA CD-3B ONLY'!AO:AO,'1.A-P6 DATA CD-3B ONLY'!$V:$V,$B7,'1.A-P6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Q7" s="7">
        <f>SUMIFS('1.A-P6 DATA CD-3B ONLY'!AP:AP,'1.A-P6 DATA CD-3B ONLY'!$V:$V,$B7,'1.A-P6 DATA CD-3B ONLY'!$Q:$Q,'2.B-Cost Profile NL ONLY'!$X$1,'1.A-P6 DATA CD-3B ONLY'!$O:$O,'2.B-Cost Profile NL ONLY'!$X$2,'1.A-P6 DATA CD-3B ONLY'!$U:$U,"&lt;&gt;OBL",'1.A-P6 DATA CD-3B ONLY'!$G:$G,'2.B-Cost Profile NL ONLY'!$X$3)+SUMIFS('1.A-P6 DATA CD-3B ONLY'!AP:AP,'1.A-P6 DATA CD-3B ONLY'!$V:$V,$B7,'1.A-P6 DATA CD-3B ONLY'!$Q:$Q,'2.B-Cost Profile NL ONLY'!$X$1,'1.A-P6 DATA CD-3B ONLY'!$O:$O,'2.B-Cost Profile NL ONLY'!$X$2,'1.A-P6 DATA CD-3B ONLY'!$U:$U,"&lt;&gt;OBL",'1.A-P6 DATA CD-3B ONLY'!$G:$G,'2.B-Cost Profile NL ONLY'!$X$4)+SUMIFS('1.A-P6 DATA CD-3B ONLY'!AP:AP,'1.A-P6 DATA CD-3B ONLY'!$V:$V,$B7,'1.A-P6 DATA CD-3B ONLY'!$Q:$Q,'2.B-Cost Profile NL ONLY'!$X$1,'1.A-P6 DATA CD-3B ONLY'!$O:$O,'2.B-Cost Profile NL ONLY'!$X$2,'1.A-P6 DATA CD-3B ONLY'!$U:$U,"&lt;&gt;OBL",'1.A-P6 DATA CD-3B ONLY'!$G:$G,'2.B-Cost Profile NL ONLY'!$X$5)+SUMIFS('1.A-P6 DATA CD-3B ONLY'!AP:AP,'1.A-P6 DATA CD-3B ONLY'!$V:$V,$B7,'1.A-P6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R7" s="7">
        <f>SUMIFS('1.A-P6 DATA CD-3B ONLY'!AQ:AQ,'1.A-P6 DATA CD-3B ONLY'!$V:$V,$B7,'1.A-P6 DATA CD-3B ONLY'!$Q:$Q,'2.B-Cost Profile NL ONLY'!$X$1,'1.A-P6 DATA CD-3B ONLY'!$O:$O,'2.B-Cost Profile NL ONLY'!$X$2,'1.A-P6 DATA CD-3B ONLY'!$U:$U,"&lt;&gt;OBL",'1.A-P6 DATA CD-3B ONLY'!$G:$G,'2.B-Cost Profile NL ONLY'!$X$3)+SUMIFS('1.A-P6 DATA CD-3B ONLY'!AQ:AQ,'1.A-P6 DATA CD-3B ONLY'!$V:$V,$B7,'1.A-P6 DATA CD-3B ONLY'!$Q:$Q,'2.B-Cost Profile NL ONLY'!$X$1,'1.A-P6 DATA CD-3B ONLY'!$O:$O,'2.B-Cost Profile NL ONLY'!$X$2,'1.A-P6 DATA CD-3B ONLY'!$U:$U,"&lt;&gt;OBL",'1.A-P6 DATA CD-3B ONLY'!$G:$G,'2.B-Cost Profile NL ONLY'!$X$4)+SUMIFS('1.A-P6 DATA CD-3B ONLY'!AQ:AQ,'1.A-P6 DATA CD-3B ONLY'!$V:$V,$B7,'1.A-P6 DATA CD-3B ONLY'!$Q:$Q,'2.B-Cost Profile NL ONLY'!$X$1,'1.A-P6 DATA CD-3B ONLY'!$O:$O,'2.B-Cost Profile NL ONLY'!$X$2,'1.A-P6 DATA CD-3B ONLY'!$U:$U,"&lt;&gt;OBL",'1.A-P6 DATA CD-3B ONLY'!$G:$G,'2.B-Cost Profile NL ONLY'!$X$5)+SUMIFS('1.A-P6 DATA CD-3B ONLY'!AQ:AQ,'1.A-P6 DATA CD-3B ONLY'!$V:$V,$B7,'1.A-P6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S7" s="7">
        <f>SUMIFS('1.A-P6 DATA CD-3B ONLY'!AR:AR,'1.A-P6 DATA CD-3B ONLY'!$V:$V,$B7,'1.A-P6 DATA CD-3B ONLY'!$Q:$Q,'2.B-Cost Profile NL ONLY'!$X$1,'1.A-P6 DATA CD-3B ONLY'!$O:$O,'2.B-Cost Profile NL ONLY'!$X$2,'1.A-P6 DATA CD-3B ONLY'!$U:$U,"&lt;&gt;OBL",'1.A-P6 DATA CD-3B ONLY'!$G:$G,'2.B-Cost Profile NL ONLY'!$X$3)+SUMIFS('1.A-P6 DATA CD-3B ONLY'!AR:AR,'1.A-P6 DATA CD-3B ONLY'!$V:$V,$B7,'1.A-P6 DATA CD-3B ONLY'!$Q:$Q,'2.B-Cost Profile NL ONLY'!$X$1,'1.A-P6 DATA CD-3B ONLY'!$O:$O,'2.B-Cost Profile NL ONLY'!$X$2,'1.A-P6 DATA CD-3B ONLY'!$U:$U,"&lt;&gt;OBL",'1.A-P6 DATA CD-3B ONLY'!$G:$G,'2.B-Cost Profile NL ONLY'!$X$4)+SUMIFS('1.A-P6 DATA CD-3B ONLY'!AR:AR,'1.A-P6 DATA CD-3B ONLY'!$V:$V,$B7,'1.A-P6 DATA CD-3B ONLY'!$Q:$Q,'2.B-Cost Profile NL ONLY'!$X$1,'1.A-P6 DATA CD-3B ONLY'!$O:$O,'2.B-Cost Profile NL ONLY'!$X$2,'1.A-P6 DATA CD-3B ONLY'!$U:$U,"&lt;&gt;OBL",'1.A-P6 DATA CD-3B ONLY'!$G:$G,'2.B-Cost Profile NL ONLY'!$X$5)+SUMIFS('1.A-P6 DATA CD-3B ONLY'!AR:AR,'1.A-P6 DATA CD-3B ONLY'!$V:$V,$B7,'1.A-P6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T7" s="7">
        <f>SUMIFS('1.A-P6 DATA CD-3B ONLY'!AS:AS,'1.A-P6 DATA CD-3B ONLY'!$V:$V,$B7,'1.A-P6 DATA CD-3B ONLY'!$Q:$Q,'2.B-Cost Profile NL ONLY'!$X$1,'1.A-P6 DATA CD-3B ONLY'!$O:$O,'2.B-Cost Profile NL ONLY'!$X$2,'1.A-P6 DATA CD-3B ONLY'!$U:$U,"&lt;&gt;OBL",'1.A-P6 DATA CD-3B ONLY'!$G:$G,'2.B-Cost Profile NL ONLY'!$X$3)+SUMIFS('1.A-P6 DATA CD-3B ONLY'!AS:AS,'1.A-P6 DATA CD-3B ONLY'!$V:$V,$B7,'1.A-P6 DATA CD-3B ONLY'!$Q:$Q,'2.B-Cost Profile NL ONLY'!$X$1,'1.A-P6 DATA CD-3B ONLY'!$O:$O,'2.B-Cost Profile NL ONLY'!$X$2,'1.A-P6 DATA CD-3B ONLY'!$U:$U,"&lt;&gt;OBL",'1.A-P6 DATA CD-3B ONLY'!$G:$G,'2.B-Cost Profile NL ONLY'!$X$4)+SUMIFS('1.A-P6 DATA CD-3B ONLY'!AS:AS,'1.A-P6 DATA CD-3B ONLY'!$V:$V,$B7,'1.A-P6 DATA CD-3B ONLY'!$Q:$Q,'2.B-Cost Profile NL ONLY'!$X$1,'1.A-P6 DATA CD-3B ONLY'!$O:$O,'2.B-Cost Profile NL ONLY'!$X$2,'1.A-P6 DATA CD-3B ONLY'!$U:$U,"&lt;&gt;OBL",'1.A-P6 DATA CD-3B ONLY'!$G:$G,'2.B-Cost Profile NL ONLY'!$X$5)+SUMIFS('1.A-P6 DATA CD-3B ONLY'!AS:AS,'1.A-P6 DATA CD-3B ONLY'!$V:$V,$B7,'1.A-P6 DATA CD-3B ONLY'!$Q:$Q,'2.B-Cost Profile NL ONLY'!$X$1,'1.A-P6 DATA CD-3B ONLY'!$O:$O,'2.B-Cost Profile NL ONLY'!$X$2,'1.A-P6 DATA CD-3B ONLY'!$U:$U,"&lt;&gt;OBL",'1.A-P6 DATA CD-3B ONLY'!$G:$G,'2.B-Cost Profile NL ONLY'!$X$6)</f>
        <v>0</v>
      </c>
    </row>
    <row r="8" spans="2:24" x14ac:dyDescent="0.25">
      <c r="B8" s="39" t="s">
        <v>206</v>
      </c>
      <c r="C8" s="15">
        <f t="shared" si="2"/>
        <v>1338366.1200000001</v>
      </c>
      <c r="D8" s="7">
        <f>SUMIFS('1.A-P6 DATA CD-3B ONLY'!AC:AC,'1.A-P6 DATA CD-3B ONLY'!$V:$V,$B8,'1.A-P6 DATA CD-3B ONLY'!$Q:$Q,'2.B-Cost Profile NL ONLY'!$X$1,'1.A-P6 DATA CD-3B ONLY'!$O:$O,'2.B-Cost Profile NL ONLY'!$X$2,'1.A-P6 DATA CD-3B ONLY'!$U:$U,"&lt;&gt;OBL",'1.A-P6 DATA CD-3B ONLY'!$G:$G,'2.B-Cost Profile NL ONLY'!$X$3)+SUMIFS('1.A-P6 DATA CD-3B ONLY'!AC:AC,'1.A-P6 DATA CD-3B ONLY'!$V:$V,$B8,'1.A-P6 DATA CD-3B ONLY'!$Q:$Q,'2.B-Cost Profile NL ONLY'!$X$1,'1.A-P6 DATA CD-3B ONLY'!$O:$O,'2.B-Cost Profile NL ONLY'!$X$2,'1.A-P6 DATA CD-3B ONLY'!$U:$U,"&lt;&gt;OBL",'1.A-P6 DATA CD-3B ONLY'!$G:$G,'2.B-Cost Profile NL ONLY'!$X$4)+SUMIFS('1.A-P6 DATA CD-3B ONLY'!AC:AC,'1.A-P6 DATA CD-3B ONLY'!$V:$V,$B8,'1.A-P6 DATA CD-3B ONLY'!$Q:$Q,'2.B-Cost Profile NL ONLY'!$X$1,'1.A-P6 DATA CD-3B ONLY'!$O:$O,'2.B-Cost Profile NL ONLY'!$X$2,'1.A-P6 DATA CD-3B ONLY'!$U:$U,"&lt;&gt;OBL",'1.A-P6 DATA CD-3B ONLY'!$G:$G,'2.B-Cost Profile NL ONLY'!$X$5)+SUMIFS('1.A-P6 DATA CD-3B ONLY'!AC:AC,'1.A-P6 DATA CD-3B ONLY'!$V:$V,$B8,'1.A-P6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E8" s="7">
        <f>SUMIFS('1.A-P6 DATA CD-3B ONLY'!AD:AD,'1.A-P6 DATA CD-3B ONLY'!$V:$V,$B8,'1.A-P6 DATA CD-3B ONLY'!$Q:$Q,'2.B-Cost Profile NL ONLY'!$X$1,'1.A-P6 DATA CD-3B ONLY'!$O:$O,'2.B-Cost Profile NL ONLY'!$X$2,'1.A-P6 DATA CD-3B ONLY'!$U:$U,"&lt;&gt;OBL",'1.A-P6 DATA CD-3B ONLY'!$G:$G,'2.B-Cost Profile NL ONLY'!$X$3)+SUMIFS('1.A-P6 DATA CD-3B ONLY'!AD:AD,'1.A-P6 DATA CD-3B ONLY'!$V:$V,$B8,'1.A-P6 DATA CD-3B ONLY'!$Q:$Q,'2.B-Cost Profile NL ONLY'!$X$1,'1.A-P6 DATA CD-3B ONLY'!$O:$O,'2.B-Cost Profile NL ONLY'!$X$2,'1.A-P6 DATA CD-3B ONLY'!$U:$U,"&lt;&gt;OBL",'1.A-P6 DATA CD-3B ONLY'!$G:$G,'2.B-Cost Profile NL ONLY'!$X$4)+SUMIFS('1.A-P6 DATA CD-3B ONLY'!AD:AD,'1.A-P6 DATA CD-3B ONLY'!$V:$V,$B8,'1.A-P6 DATA CD-3B ONLY'!$Q:$Q,'2.B-Cost Profile NL ONLY'!$X$1,'1.A-P6 DATA CD-3B ONLY'!$O:$O,'2.B-Cost Profile NL ONLY'!$X$2,'1.A-P6 DATA CD-3B ONLY'!$U:$U,"&lt;&gt;OBL",'1.A-P6 DATA CD-3B ONLY'!$G:$G,'2.B-Cost Profile NL ONLY'!$X$5)+SUMIFS('1.A-P6 DATA CD-3B ONLY'!AD:AD,'1.A-P6 DATA CD-3B ONLY'!$V:$V,$B8,'1.A-P6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F8" s="7">
        <f>SUMIFS('1.A-P6 DATA CD-3B ONLY'!AE:AE,'1.A-P6 DATA CD-3B ONLY'!$V:$V,$B8,'1.A-P6 DATA CD-3B ONLY'!$Q:$Q,'2.B-Cost Profile NL ONLY'!$X$1,'1.A-P6 DATA CD-3B ONLY'!$O:$O,'2.B-Cost Profile NL ONLY'!$X$2,'1.A-P6 DATA CD-3B ONLY'!$U:$U,"&lt;&gt;OBL",'1.A-P6 DATA CD-3B ONLY'!$G:$G,'2.B-Cost Profile NL ONLY'!$X$3)+SUMIFS('1.A-P6 DATA CD-3B ONLY'!AE:AE,'1.A-P6 DATA CD-3B ONLY'!$V:$V,$B8,'1.A-P6 DATA CD-3B ONLY'!$Q:$Q,'2.B-Cost Profile NL ONLY'!$X$1,'1.A-P6 DATA CD-3B ONLY'!$O:$O,'2.B-Cost Profile NL ONLY'!$X$2,'1.A-P6 DATA CD-3B ONLY'!$U:$U,"&lt;&gt;OBL",'1.A-P6 DATA CD-3B ONLY'!$G:$G,'2.B-Cost Profile NL ONLY'!$X$4)+SUMIFS('1.A-P6 DATA CD-3B ONLY'!AE:AE,'1.A-P6 DATA CD-3B ONLY'!$V:$V,$B8,'1.A-P6 DATA CD-3B ONLY'!$Q:$Q,'2.B-Cost Profile NL ONLY'!$X$1,'1.A-P6 DATA CD-3B ONLY'!$O:$O,'2.B-Cost Profile NL ONLY'!$X$2,'1.A-P6 DATA CD-3B ONLY'!$U:$U,"&lt;&gt;OBL",'1.A-P6 DATA CD-3B ONLY'!$G:$G,'2.B-Cost Profile NL ONLY'!$X$5)+SUMIFS('1.A-P6 DATA CD-3B ONLY'!AE:AE,'1.A-P6 DATA CD-3B ONLY'!$V:$V,$B8,'1.A-P6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G8" s="7">
        <f>SUMIFS('1.A-P6 DATA CD-3B ONLY'!AF:AF,'1.A-P6 DATA CD-3B ONLY'!$V:$V,$B8,'1.A-P6 DATA CD-3B ONLY'!$Q:$Q,'2.B-Cost Profile NL ONLY'!$X$1,'1.A-P6 DATA CD-3B ONLY'!$O:$O,'2.B-Cost Profile NL ONLY'!$X$2,'1.A-P6 DATA CD-3B ONLY'!$U:$U,"&lt;&gt;OBL",'1.A-P6 DATA CD-3B ONLY'!$G:$G,'2.B-Cost Profile NL ONLY'!$X$3)+SUMIFS('1.A-P6 DATA CD-3B ONLY'!AF:AF,'1.A-P6 DATA CD-3B ONLY'!$V:$V,$B8,'1.A-P6 DATA CD-3B ONLY'!$Q:$Q,'2.B-Cost Profile NL ONLY'!$X$1,'1.A-P6 DATA CD-3B ONLY'!$O:$O,'2.B-Cost Profile NL ONLY'!$X$2,'1.A-P6 DATA CD-3B ONLY'!$U:$U,"&lt;&gt;OBL",'1.A-P6 DATA CD-3B ONLY'!$G:$G,'2.B-Cost Profile NL ONLY'!$X$4)+SUMIFS('1.A-P6 DATA CD-3B ONLY'!AF:AF,'1.A-P6 DATA CD-3B ONLY'!$V:$V,$B8,'1.A-P6 DATA CD-3B ONLY'!$Q:$Q,'2.B-Cost Profile NL ONLY'!$X$1,'1.A-P6 DATA CD-3B ONLY'!$O:$O,'2.B-Cost Profile NL ONLY'!$X$2,'1.A-P6 DATA CD-3B ONLY'!$U:$U,"&lt;&gt;OBL",'1.A-P6 DATA CD-3B ONLY'!$G:$G,'2.B-Cost Profile NL ONLY'!$X$5)+SUMIFS('1.A-P6 DATA CD-3B ONLY'!AF:AF,'1.A-P6 DATA CD-3B ONLY'!$V:$V,$B8,'1.A-P6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H8" s="7">
        <f>SUMIFS('1.A-P6 DATA CD-3B ONLY'!AG:AG,'1.A-P6 DATA CD-3B ONLY'!$V:$V,$B8,'1.A-P6 DATA CD-3B ONLY'!$Q:$Q,'2.B-Cost Profile NL ONLY'!$X$1,'1.A-P6 DATA CD-3B ONLY'!$O:$O,'2.B-Cost Profile NL ONLY'!$X$2,'1.A-P6 DATA CD-3B ONLY'!$U:$U,"&lt;&gt;OBL",'1.A-P6 DATA CD-3B ONLY'!$G:$G,'2.B-Cost Profile NL ONLY'!$X$3)+SUMIFS('1.A-P6 DATA CD-3B ONLY'!AG:AG,'1.A-P6 DATA CD-3B ONLY'!$V:$V,$B8,'1.A-P6 DATA CD-3B ONLY'!$Q:$Q,'2.B-Cost Profile NL ONLY'!$X$1,'1.A-P6 DATA CD-3B ONLY'!$O:$O,'2.B-Cost Profile NL ONLY'!$X$2,'1.A-P6 DATA CD-3B ONLY'!$U:$U,"&lt;&gt;OBL",'1.A-P6 DATA CD-3B ONLY'!$G:$G,'2.B-Cost Profile NL ONLY'!$X$4)+SUMIFS('1.A-P6 DATA CD-3B ONLY'!AG:AG,'1.A-P6 DATA CD-3B ONLY'!$V:$V,$B8,'1.A-P6 DATA CD-3B ONLY'!$Q:$Q,'2.B-Cost Profile NL ONLY'!$X$1,'1.A-P6 DATA CD-3B ONLY'!$O:$O,'2.B-Cost Profile NL ONLY'!$X$2,'1.A-P6 DATA CD-3B ONLY'!$U:$U,"&lt;&gt;OBL",'1.A-P6 DATA CD-3B ONLY'!$G:$G,'2.B-Cost Profile NL ONLY'!$X$5)+SUMIFS('1.A-P6 DATA CD-3B ONLY'!AG:AG,'1.A-P6 DATA CD-3B ONLY'!$V:$V,$B8,'1.A-P6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I8" s="7">
        <f>SUMIFS('1.A-P6 DATA CD-3B ONLY'!AH:AH,'1.A-P6 DATA CD-3B ONLY'!$V:$V,$B8,'1.A-P6 DATA CD-3B ONLY'!$Q:$Q,'2.B-Cost Profile NL ONLY'!$X$1,'1.A-P6 DATA CD-3B ONLY'!$O:$O,'2.B-Cost Profile NL ONLY'!$X$2,'1.A-P6 DATA CD-3B ONLY'!$U:$U,"&lt;&gt;OBL",'1.A-P6 DATA CD-3B ONLY'!$G:$G,'2.B-Cost Profile NL ONLY'!$X$3)+SUMIFS('1.A-P6 DATA CD-3B ONLY'!AH:AH,'1.A-P6 DATA CD-3B ONLY'!$V:$V,$B8,'1.A-P6 DATA CD-3B ONLY'!$Q:$Q,'2.B-Cost Profile NL ONLY'!$X$1,'1.A-P6 DATA CD-3B ONLY'!$O:$O,'2.B-Cost Profile NL ONLY'!$X$2,'1.A-P6 DATA CD-3B ONLY'!$U:$U,"&lt;&gt;OBL",'1.A-P6 DATA CD-3B ONLY'!$G:$G,'2.B-Cost Profile NL ONLY'!$X$4)+SUMIFS('1.A-P6 DATA CD-3B ONLY'!AH:AH,'1.A-P6 DATA CD-3B ONLY'!$V:$V,$B8,'1.A-P6 DATA CD-3B ONLY'!$Q:$Q,'2.B-Cost Profile NL ONLY'!$X$1,'1.A-P6 DATA CD-3B ONLY'!$O:$O,'2.B-Cost Profile NL ONLY'!$X$2,'1.A-P6 DATA CD-3B ONLY'!$U:$U,"&lt;&gt;OBL",'1.A-P6 DATA CD-3B ONLY'!$G:$G,'2.B-Cost Profile NL ONLY'!$X$5)+SUMIFS('1.A-P6 DATA CD-3B ONLY'!AH:AH,'1.A-P6 DATA CD-3B ONLY'!$V:$V,$B8,'1.A-P6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J8" s="7">
        <f>SUMIFS('1.A-P6 DATA CD-3B ONLY'!AI:AI,'1.A-P6 DATA CD-3B ONLY'!$V:$V,$B8,'1.A-P6 DATA CD-3B ONLY'!$Q:$Q,'2.B-Cost Profile NL ONLY'!$X$1,'1.A-P6 DATA CD-3B ONLY'!$O:$O,'2.B-Cost Profile NL ONLY'!$X$2,'1.A-P6 DATA CD-3B ONLY'!$U:$U,"&lt;&gt;OBL",'1.A-P6 DATA CD-3B ONLY'!$G:$G,'2.B-Cost Profile NL ONLY'!$X$3)+SUMIFS('1.A-P6 DATA CD-3B ONLY'!AI:AI,'1.A-P6 DATA CD-3B ONLY'!$V:$V,$B8,'1.A-P6 DATA CD-3B ONLY'!$Q:$Q,'2.B-Cost Profile NL ONLY'!$X$1,'1.A-P6 DATA CD-3B ONLY'!$O:$O,'2.B-Cost Profile NL ONLY'!$X$2,'1.A-P6 DATA CD-3B ONLY'!$U:$U,"&lt;&gt;OBL",'1.A-P6 DATA CD-3B ONLY'!$G:$G,'2.B-Cost Profile NL ONLY'!$X$4)+SUMIFS('1.A-P6 DATA CD-3B ONLY'!AI:AI,'1.A-P6 DATA CD-3B ONLY'!$V:$V,$B8,'1.A-P6 DATA CD-3B ONLY'!$Q:$Q,'2.B-Cost Profile NL ONLY'!$X$1,'1.A-P6 DATA CD-3B ONLY'!$O:$O,'2.B-Cost Profile NL ONLY'!$X$2,'1.A-P6 DATA CD-3B ONLY'!$U:$U,"&lt;&gt;OBL",'1.A-P6 DATA CD-3B ONLY'!$G:$G,'2.B-Cost Profile NL ONLY'!$X$5)+SUMIFS('1.A-P6 DATA CD-3B ONLY'!AI:AI,'1.A-P6 DATA CD-3B ONLY'!$V:$V,$B8,'1.A-P6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K8" s="7">
        <f>SUMIFS('1.A-P6 DATA CD-3B ONLY'!AJ:AJ,'1.A-P6 DATA CD-3B ONLY'!$V:$V,$B8,'1.A-P6 DATA CD-3B ONLY'!$Q:$Q,'2.B-Cost Profile NL ONLY'!$X$1,'1.A-P6 DATA CD-3B ONLY'!$O:$O,'2.B-Cost Profile NL ONLY'!$X$2,'1.A-P6 DATA CD-3B ONLY'!$U:$U,"&lt;&gt;OBL",'1.A-P6 DATA CD-3B ONLY'!$G:$G,'2.B-Cost Profile NL ONLY'!$X$3)+SUMIFS('1.A-P6 DATA CD-3B ONLY'!AJ:AJ,'1.A-P6 DATA CD-3B ONLY'!$V:$V,$B8,'1.A-P6 DATA CD-3B ONLY'!$Q:$Q,'2.B-Cost Profile NL ONLY'!$X$1,'1.A-P6 DATA CD-3B ONLY'!$O:$O,'2.B-Cost Profile NL ONLY'!$X$2,'1.A-P6 DATA CD-3B ONLY'!$U:$U,"&lt;&gt;OBL",'1.A-P6 DATA CD-3B ONLY'!$G:$G,'2.B-Cost Profile NL ONLY'!$X$4)+SUMIFS('1.A-P6 DATA CD-3B ONLY'!AJ:AJ,'1.A-P6 DATA CD-3B ONLY'!$V:$V,$B8,'1.A-P6 DATA CD-3B ONLY'!$Q:$Q,'2.B-Cost Profile NL ONLY'!$X$1,'1.A-P6 DATA CD-3B ONLY'!$O:$O,'2.B-Cost Profile NL ONLY'!$X$2,'1.A-P6 DATA CD-3B ONLY'!$U:$U,"&lt;&gt;OBL",'1.A-P6 DATA CD-3B ONLY'!$G:$G,'2.B-Cost Profile NL ONLY'!$X$5)+SUMIFS('1.A-P6 DATA CD-3B ONLY'!AJ:AJ,'1.A-P6 DATA CD-3B ONLY'!$V:$V,$B8,'1.A-P6 DATA CD-3B ONLY'!$Q:$Q,'2.B-Cost Profile NL ONLY'!$X$1,'1.A-P6 DATA CD-3B ONLY'!$O:$O,'2.B-Cost Profile NL ONLY'!$X$2,'1.A-P6 DATA CD-3B ONLY'!$U:$U,"&lt;&gt;OBL",'1.A-P6 DATA CD-3B ONLY'!$G:$G,'2.B-Cost Profile NL ONLY'!$X$6)</f>
        <v>1338366.1200000001</v>
      </c>
      <c r="L8" s="7">
        <f>SUMIFS('1.A-P6 DATA CD-3B ONLY'!AK:AK,'1.A-P6 DATA CD-3B ONLY'!$V:$V,$B8,'1.A-P6 DATA CD-3B ONLY'!$Q:$Q,'2.B-Cost Profile NL ONLY'!$X$1,'1.A-P6 DATA CD-3B ONLY'!$O:$O,'2.B-Cost Profile NL ONLY'!$X$2,'1.A-P6 DATA CD-3B ONLY'!$U:$U,"&lt;&gt;OBL",'1.A-P6 DATA CD-3B ONLY'!$G:$G,'2.B-Cost Profile NL ONLY'!$X$3)+SUMIFS('1.A-P6 DATA CD-3B ONLY'!AK:AK,'1.A-P6 DATA CD-3B ONLY'!$V:$V,$B8,'1.A-P6 DATA CD-3B ONLY'!$Q:$Q,'2.B-Cost Profile NL ONLY'!$X$1,'1.A-P6 DATA CD-3B ONLY'!$O:$O,'2.B-Cost Profile NL ONLY'!$X$2,'1.A-P6 DATA CD-3B ONLY'!$U:$U,"&lt;&gt;OBL",'1.A-P6 DATA CD-3B ONLY'!$G:$G,'2.B-Cost Profile NL ONLY'!$X$4)+SUMIFS('1.A-P6 DATA CD-3B ONLY'!AK:AK,'1.A-P6 DATA CD-3B ONLY'!$V:$V,$B8,'1.A-P6 DATA CD-3B ONLY'!$Q:$Q,'2.B-Cost Profile NL ONLY'!$X$1,'1.A-P6 DATA CD-3B ONLY'!$O:$O,'2.B-Cost Profile NL ONLY'!$X$2,'1.A-P6 DATA CD-3B ONLY'!$U:$U,"&lt;&gt;OBL",'1.A-P6 DATA CD-3B ONLY'!$G:$G,'2.B-Cost Profile NL ONLY'!$X$5)+SUMIFS('1.A-P6 DATA CD-3B ONLY'!AK:AK,'1.A-P6 DATA CD-3B ONLY'!$V:$V,$B8,'1.A-P6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M8" s="7">
        <f>SUMIFS('1.A-P6 DATA CD-3B ONLY'!AL:AL,'1.A-P6 DATA CD-3B ONLY'!$V:$V,$B8,'1.A-P6 DATA CD-3B ONLY'!$Q:$Q,'2.B-Cost Profile NL ONLY'!$X$1,'1.A-P6 DATA CD-3B ONLY'!$O:$O,'2.B-Cost Profile NL ONLY'!$X$2,'1.A-P6 DATA CD-3B ONLY'!$U:$U,"&lt;&gt;OBL",'1.A-P6 DATA CD-3B ONLY'!$G:$G,'2.B-Cost Profile NL ONLY'!$X$3)+SUMIFS('1.A-P6 DATA CD-3B ONLY'!AL:AL,'1.A-P6 DATA CD-3B ONLY'!$V:$V,$B8,'1.A-P6 DATA CD-3B ONLY'!$Q:$Q,'2.B-Cost Profile NL ONLY'!$X$1,'1.A-P6 DATA CD-3B ONLY'!$O:$O,'2.B-Cost Profile NL ONLY'!$X$2,'1.A-P6 DATA CD-3B ONLY'!$U:$U,"&lt;&gt;OBL",'1.A-P6 DATA CD-3B ONLY'!$G:$G,'2.B-Cost Profile NL ONLY'!$X$4)+SUMIFS('1.A-P6 DATA CD-3B ONLY'!AL:AL,'1.A-P6 DATA CD-3B ONLY'!$V:$V,$B8,'1.A-P6 DATA CD-3B ONLY'!$Q:$Q,'2.B-Cost Profile NL ONLY'!$X$1,'1.A-P6 DATA CD-3B ONLY'!$O:$O,'2.B-Cost Profile NL ONLY'!$X$2,'1.A-P6 DATA CD-3B ONLY'!$U:$U,"&lt;&gt;OBL",'1.A-P6 DATA CD-3B ONLY'!$G:$G,'2.B-Cost Profile NL ONLY'!$X$5)+SUMIFS('1.A-P6 DATA CD-3B ONLY'!AL:AL,'1.A-P6 DATA CD-3B ONLY'!$V:$V,$B8,'1.A-P6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N8" s="7">
        <f>SUMIFS('1.A-P6 DATA CD-3B ONLY'!AM:AM,'1.A-P6 DATA CD-3B ONLY'!$V:$V,$B8,'1.A-P6 DATA CD-3B ONLY'!$Q:$Q,'2.B-Cost Profile NL ONLY'!$X$1,'1.A-P6 DATA CD-3B ONLY'!$O:$O,'2.B-Cost Profile NL ONLY'!$X$2,'1.A-P6 DATA CD-3B ONLY'!$U:$U,"&lt;&gt;OBL",'1.A-P6 DATA CD-3B ONLY'!$G:$G,'2.B-Cost Profile NL ONLY'!$X$3)+SUMIFS('1.A-P6 DATA CD-3B ONLY'!AM:AM,'1.A-P6 DATA CD-3B ONLY'!$V:$V,$B8,'1.A-P6 DATA CD-3B ONLY'!$Q:$Q,'2.B-Cost Profile NL ONLY'!$X$1,'1.A-P6 DATA CD-3B ONLY'!$O:$O,'2.B-Cost Profile NL ONLY'!$X$2,'1.A-P6 DATA CD-3B ONLY'!$U:$U,"&lt;&gt;OBL",'1.A-P6 DATA CD-3B ONLY'!$G:$G,'2.B-Cost Profile NL ONLY'!$X$4)+SUMIFS('1.A-P6 DATA CD-3B ONLY'!AM:AM,'1.A-P6 DATA CD-3B ONLY'!$V:$V,$B8,'1.A-P6 DATA CD-3B ONLY'!$Q:$Q,'2.B-Cost Profile NL ONLY'!$X$1,'1.A-P6 DATA CD-3B ONLY'!$O:$O,'2.B-Cost Profile NL ONLY'!$X$2,'1.A-P6 DATA CD-3B ONLY'!$U:$U,"&lt;&gt;OBL",'1.A-P6 DATA CD-3B ONLY'!$G:$G,'2.B-Cost Profile NL ONLY'!$X$5)+SUMIFS('1.A-P6 DATA CD-3B ONLY'!AM:AM,'1.A-P6 DATA CD-3B ONLY'!$V:$V,$B8,'1.A-P6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O8" s="7">
        <f>SUMIFS('1.A-P6 DATA CD-3B ONLY'!AN:AN,'1.A-P6 DATA CD-3B ONLY'!$V:$V,$B8,'1.A-P6 DATA CD-3B ONLY'!$Q:$Q,'2.B-Cost Profile NL ONLY'!$X$1,'1.A-P6 DATA CD-3B ONLY'!$O:$O,'2.B-Cost Profile NL ONLY'!$X$2,'1.A-P6 DATA CD-3B ONLY'!$U:$U,"&lt;&gt;OBL",'1.A-P6 DATA CD-3B ONLY'!$G:$G,'2.B-Cost Profile NL ONLY'!$X$3)+SUMIFS('1.A-P6 DATA CD-3B ONLY'!AN:AN,'1.A-P6 DATA CD-3B ONLY'!$V:$V,$B8,'1.A-P6 DATA CD-3B ONLY'!$Q:$Q,'2.B-Cost Profile NL ONLY'!$X$1,'1.A-P6 DATA CD-3B ONLY'!$O:$O,'2.B-Cost Profile NL ONLY'!$X$2,'1.A-P6 DATA CD-3B ONLY'!$U:$U,"&lt;&gt;OBL",'1.A-P6 DATA CD-3B ONLY'!$G:$G,'2.B-Cost Profile NL ONLY'!$X$4)+SUMIFS('1.A-P6 DATA CD-3B ONLY'!AN:AN,'1.A-P6 DATA CD-3B ONLY'!$V:$V,$B8,'1.A-P6 DATA CD-3B ONLY'!$Q:$Q,'2.B-Cost Profile NL ONLY'!$X$1,'1.A-P6 DATA CD-3B ONLY'!$O:$O,'2.B-Cost Profile NL ONLY'!$X$2,'1.A-P6 DATA CD-3B ONLY'!$U:$U,"&lt;&gt;OBL",'1.A-P6 DATA CD-3B ONLY'!$G:$G,'2.B-Cost Profile NL ONLY'!$X$5)+SUMIFS('1.A-P6 DATA CD-3B ONLY'!AN:AN,'1.A-P6 DATA CD-3B ONLY'!$V:$V,$B8,'1.A-P6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P8" s="7">
        <f>SUMIFS('1.A-P6 DATA CD-3B ONLY'!AO:AO,'1.A-P6 DATA CD-3B ONLY'!$V:$V,$B8,'1.A-P6 DATA CD-3B ONLY'!$Q:$Q,'2.B-Cost Profile NL ONLY'!$X$1,'1.A-P6 DATA CD-3B ONLY'!$O:$O,'2.B-Cost Profile NL ONLY'!$X$2,'1.A-P6 DATA CD-3B ONLY'!$U:$U,"&lt;&gt;OBL",'1.A-P6 DATA CD-3B ONLY'!$G:$G,'2.B-Cost Profile NL ONLY'!$X$3)+SUMIFS('1.A-P6 DATA CD-3B ONLY'!AO:AO,'1.A-P6 DATA CD-3B ONLY'!$V:$V,$B8,'1.A-P6 DATA CD-3B ONLY'!$Q:$Q,'2.B-Cost Profile NL ONLY'!$X$1,'1.A-P6 DATA CD-3B ONLY'!$O:$O,'2.B-Cost Profile NL ONLY'!$X$2,'1.A-P6 DATA CD-3B ONLY'!$U:$U,"&lt;&gt;OBL",'1.A-P6 DATA CD-3B ONLY'!$G:$G,'2.B-Cost Profile NL ONLY'!$X$4)+SUMIFS('1.A-P6 DATA CD-3B ONLY'!AO:AO,'1.A-P6 DATA CD-3B ONLY'!$V:$V,$B8,'1.A-P6 DATA CD-3B ONLY'!$Q:$Q,'2.B-Cost Profile NL ONLY'!$X$1,'1.A-P6 DATA CD-3B ONLY'!$O:$O,'2.B-Cost Profile NL ONLY'!$X$2,'1.A-P6 DATA CD-3B ONLY'!$U:$U,"&lt;&gt;OBL",'1.A-P6 DATA CD-3B ONLY'!$G:$G,'2.B-Cost Profile NL ONLY'!$X$5)+SUMIFS('1.A-P6 DATA CD-3B ONLY'!AO:AO,'1.A-P6 DATA CD-3B ONLY'!$V:$V,$B8,'1.A-P6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Q8" s="7">
        <f>SUMIFS('1.A-P6 DATA CD-3B ONLY'!AP:AP,'1.A-P6 DATA CD-3B ONLY'!$V:$V,$B8,'1.A-P6 DATA CD-3B ONLY'!$Q:$Q,'2.B-Cost Profile NL ONLY'!$X$1,'1.A-P6 DATA CD-3B ONLY'!$O:$O,'2.B-Cost Profile NL ONLY'!$X$2,'1.A-P6 DATA CD-3B ONLY'!$U:$U,"&lt;&gt;OBL",'1.A-P6 DATA CD-3B ONLY'!$G:$G,'2.B-Cost Profile NL ONLY'!$X$3)+SUMIFS('1.A-P6 DATA CD-3B ONLY'!AP:AP,'1.A-P6 DATA CD-3B ONLY'!$V:$V,$B8,'1.A-P6 DATA CD-3B ONLY'!$Q:$Q,'2.B-Cost Profile NL ONLY'!$X$1,'1.A-P6 DATA CD-3B ONLY'!$O:$O,'2.B-Cost Profile NL ONLY'!$X$2,'1.A-P6 DATA CD-3B ONLY'!$U:$U,"&lt;&gt;OBL",'1.A-P6 DATA CD-3B ONLY'!$G:$G,'2.B-Cost Profile NL ONLY'!$X$4)+SUMIFS('1.A-P6 DATA CD-3B ONLY'!AP:AP,'1.A-P6 DATA CD-3B ONLY'!$V:$V,$B8,'1.A-P6 DATA CD-3B ONLY'!$Q:$Q,'2.B-Cost Profile NL ONLY'!$X$1,'1.A-P6 DATA CD-3B ONLY'!$O:$O,'2.B-Cost Profile NL ONLY'!$X$2,'1.A-P6 DATA CD-3B ONLY'!$U:$U,"&lt;&gt;OBL",'1.A-P6 DATA CD-3B ONLY'!$G:$G,'2.B-Cost Profile NL ONLY'!$X$5)+SUMIFS('1.A-P6 DATA CD-3B ONLY'!AP:AP,'1.A-P6 DATA CD-3B ONLY'!$V:$V,$B8,'1.A-P6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R8" s="7">
        <f>SUMIFS('1.A-P6 DATA CD-3B ONLY'!AQ:AQ,'1.A-P6 DATA CD-3B ONLY'!$V:$V,$B8,'1.A-P6 DATA CD-3B ONLY'!$Q:$Q,'2.B-Cost Profile NL ONLY'!$X$1,'1.A-P6 DATA CD-3B ONLY'!$O:$O,'2.B-Cost Profile NL ONLY'!$X$2,'1.A-P6 DATA CD-3B ONLY'!$U:$U,"&lt;&gt;OBL",'1.A-P6 DATA CD-3B ONLY'!$G:$G,'2.B-Cost Profile NL ONLY'!$X$3)+SUMIFS('1.A-P6 DATA CD-3B ONLY'!AQ:AQ,'1.A-P6 DATA CD-3B ONLY'!$V:$V,$B8,'1.A-P6 DATA CD-3B ONLY'!$Q:$Q,'2.B-Cost Profile NL ONLY'!$X$1,'1.A-P6 DATA CD-3B ONLY'!$O:$O,'2.B-Cost Profile NL ONLY'!$X$2,'1.A-P6 DATA CD-3B ONLY'!$U:$U,"&lt;&gt;OBL",'1.A-P6 DATA CD-3B ONLY'!$G:$G,'2.B-Cost Profile NL ONLY'!$X$4)+SUMIFS('1.A-P6 DATA CD-3B ONLY'!AQ:AQ,'1.A-P6 DATA CD-3B ONLY'!$V:$V,$B8,'1.A-P6 DATA CD-3B ONLY'!$Q:$Q,'2.B-Cost Profile NL ONLY'!$X$1,'1.A-P6 DATA CD-3B ONLY'!$O:$O,'2.B-Cost Profile NL ONLY'!$X$2,'1.A-P6 DATA CD-3B ONLY'!$U:$U,"&lt;&gt;OBL",'1.A-P6 DATA CD-3B ONLY'!$G:$G,'2.B-Cost Profile NL ONLY'!$X$5)+SUMIFS('1.A-P6 DATA CD-3B ONLY'!AQ:AQ,'1.A-P6 DATA CD-3B ONLY'!$V:$V,$B8,'1.A-P6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S8" s="7">
        <f>SUMIFS('1.A-P6 DATA CD-3B ONLY'!AR:AR,'1.A-P6 DATA CD-3B ONLY'!$V:$V,$B8,'1.A-P6 DATA CD-3B ONLY'!$Q:$Q,'2.B-Cost Profile NL ONLY'!$X$1,'1.A-P6 DATA CD-3B ONLY'!$O:$O,'2.B-Cost Profile NL ONLY'!$X$2,'1.A-P6 DATA CD-3B ONLY'!$U:$U,"&lt;&gt;OBL",'1.A-P6 DATA CD-3B ONLY'!$G:$G,'2.B-Cost Profile NL ONLY'!$X$3)+SUMIFS('1.A-P6 DATA CD-3B ONLY'!AR:AR,'1.A-P6 DATA CD-3B ONLY'!$V:$V,$B8,'1.A-P6 DATA CD-3B ONLY'!$Q:$Q,'2.B-Cost Profile NL ONLY'!$X$1,'1.A-P6 DATA CD-3B ONLY'!$O:$O,'2.B-Cost Profile NL ONLY'!$X$2,'1.A-P6 DATA CD-3B ONLY'!$U:$U,"&lt;&gt;OBL",'1.A-P6 DATA CD-3B ONLY'!$G:$G,'2.B-Cost Profile NL ONLY'!$X$4)+SUMIFS('1.A-P6 DATA CD-3B ONLY'!AR:AR,'1.A-P6 DATA CD-3B ONLY'!$V:$V,$B8,'1.A-P6 DATA CD-3B ONLY'!$Q:$Q,'2.B-Cost Profile NL ONLY'!$X$1,'1.A-P6 DATA CD-3B ONLY'!$O:$O,'2.B-Cost Profile NL ONLY'!$X$2,'1.A-P6 DATA CD-3B ONLY'!$U:$U,"&lt;&gt;OBL",'1.A-P6 DATA CD-3B ONLY'!$G:$G,'2.B-Cost Profile NL ONLY'!$X$5)+SUMIFS('1.A-P6 DATA CD-3B ONLY'!AR:AR,'1.A-P6 DATA CD-3B ONLY'!$V:$V,$B8,'1.A-P6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T8" s="7">
        <f>SUMIFS('1.A-P6 DATA CD-3B ONLY'!AS:AS,'1.A-P6 DATA CD-3B ONLY'!$V:$V,$B8,'1.A-P6 DATA CD-3B ONLY'!$Q:$Q,'2.B-Cost Profile NL ONLY'!$X$1,'1.A-P6 DATA CD-3B ONLY'!$O:$O,'2.B-Cost Profile NL ONLY'!$X$2,'1.A-P6 DATA CD-3B ONLY'!$U:$U,"&lt;&gt;OBL",'1.A-P6 DATA CD-3B ONLY'!$G:$G,'2.B-Cost Profile NL ONLY'!$X$3)+SUMIFS('1.A-P6 DATA CD-3B ONLY'!AS:AS,'1.A-P6 DATA CD-3B ONLY'!$V:$V,$B8,'1.A-P6 DATA CD-3B ONLY'!$Q:$Q,'2.B-Cost Profile NL ONLY'!$X$1,'1.A-P6 DATA CD-3B ONLY'!$O:$O,'2.B-Cost Profile NL ONLY'!$X$2,'1.A-P6 DATA CD-3B ONLY'!$U:$U,"&lt;&gt;OBL",'1.A-P6 DATA CD-3B ONLY'!$G:$G,'2.B-Cost Profile NL ONLY'!$X$4)+SUMIFS('1.A-P6 DATA CD-3B ONLY'!AS:AS,'1.A-P6 DATA CD-3B ONLY'!$V:$V,$B8,'1.A-P6 DATA CD-3B ONLY'!$Q:$Q,'2.B-Cost Profile NL ONLY'!$X$1,'1.A-P6 DATA CD-3B ONLY'!$O:$O,'2.B-Cost Profile NL ONLY'!$X$2,'1.A-P6 DATA CD-3B ONLY'!$U:$U,"&lt;&gt;OBL",'1.A-P6 DATA CD-3B ONLY'!$G:$G,'2.B-Cost Profile NL ONLY'!$X$5)+SUMIFS('1.A-P6 DATA CD-3B ONLY'!AS:AS,'1.A-P6 DATA CD-3B ONLY'!$V:$V,$B8,'1.A-P6 DATA CD-3B ONLY'!$Q:$Q,'2.B-Cost Profile NL ONLY'!$X$1,'1.A-P6 DATA CD-3B ONLY'!$O:$O,'2.B-Cost Profile NL ONLY'!$X$2,'1.A-P6 DATA CD-3B ONLY'!$U:$U,"&lt;&gt;OBL",'1.A-P6 DATA CD-3B ONLY'!$G:$G,'2.B-Cost Profile NL ONLY'!$X$6)</f>
        <v>0</v>
      </c>
    </row>
    <row r="9" spans="2:24" x14ac:dyDescent="0.25">
      <c r="B9" s="39" t="s">
        <v>207</v>
      </c>
      <c r="C9" s="15">
        <f t="shared" si="2"/>
        <v>1338366.1200000001</v>
      </c>
      <c r="D9" s="7">
        <f>SUMIFS('1.A-P6 DATA CD-3B ONLY'!AC:AC,'1.A-P6 DATA CD-3B ONLY'!$V:$V,$B9,'1.A-P6 DATA CD-3B ONLY'!$Q:$Q,'2.B-Cost Profile NL ONLY'!$X$1,'1.A-P6 DATA CD-3B ONLY'!$O:$O,'2.B-Cost Profile NL ONLY'!$X$2,'1.A-P6 DATA CD-3B ONLY'!$U:$U,"&lt;&gt;OBL",'1.A-P6 DATA CD-3B ONLY'!$G:$G,'2.B-Cost Profile NL ONLY'!$X$3)+SUMIFS('1.A-P6 DATA CD-3B ONLY'!AC:AC,'1.A-P6 DATA CD-3B ONLY'!$V:$V,$B9,'1.A-P6 DATA CD-3B ONLY'!$Q:$Q,'2.B-Cost Profile NL ONLY'!$X$1,'1.A-P6 DATA CD-3B ONLY'!$O:$O,'2.B-Cost Profile NL ONLY'!$X$2,'1.A-P6 DATA CD-3B ONLY'!$U:$U,"&lt;&gt;OBL",'1.A-P6 DATA CD-3B ONLY'!$G:$G,'2.B-Cost Profile NL ONLY'!$X$4)+SUMIFS('1.A-P6 DATA CD-3B ONLY'!AC:AC,'1.A-P6 DATA CD-3B ONLY'!$V:$V,$B9,'1.A-P6 DATA CD-3B ONLY'!$Q:$Q,'2.B-Cost Profile NL ONLY'!$X$1,'1.A-P6 DATA CD-3B ONLY'!$O:$O,'2.B-Cost Profile NL ONLY'!$X$2,'1.A-P6 DATA CD-3B ONLY'!$U:$U,"&lt;&gt;OBL",'1.A-P6 DATA CD-3B ONLY'!$G:$G,'2.B-Cost Profile NL ONLY'!$X$5)+SUMIFS('1.A-P6 DATA CD-3B ONLY'!AC:AC,'1.A-P6 DATA CD-3B ONLY'!$V:$V,$B9,'1.A-P6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E9" s="7">
        <f>SUMIFS('1.A-P6 DATA CD-3B ONLY'!AD:AD,'1.A-P6 DATA CD-3B ONLY'!$V:$V,$B9,'1.A-P6 DATA CD-3B ONLY'!$Q:$Q,'2.B-Cost Profile NL ONLY'!$X$1,'1.A-P6 DATA CD-3B ONLY'!$O:$O,'2.B-Cost Profile NL ONLY'!$X$2,'1.A-P6 DATA CD-3B ONLY'!$U:$U,"&lt;&gt;OBL",'1.A-P6 DATA CD-3B ONLY'!$G:$G,'2.B-Cost Profile NL ONLY'!$X$3)+SUMIFS('1.A-P6 DATA CD-3B ONLY'!AD:AD,'1.A-P6 DATA CD-3B ONLY'!$V:$V,$B9,'1.A-P6 DATA CD-3B ONLY'!$Q:$Q,'2.B-Cost Profile NL ONLY'!$X$1,'1.A-P6 DATA CD-3B ONLY'!$O:$O,'2.B-Cost Profile NL ONLY'!$X$2,'1.A-P6 DATA CD-3B ONLY'!$U:$U,"&lt;&gt;OBL",'1.A-P6 DATA CD-3B ONLY'!$G:$G,'2.B-Cost Profile NL ONLY'!$X$4)+SUMIFS('1.A-P6 DATA CD-3B ONLY'!AD:AD,'1.A-P6 DATA CD-3B ONLY'!$V:$V,$B9,'1.A-P6 DATA CD-3B ONLY'!$Q:$Q,'2.B-Cost Profile NL ONLY'!$X$1,'1.A-P6 DATA CD-3B ONLY'!$O:$O,'2.B-Cost Profile NL ONLY'!$X$2,'1.A-P6 DATA CD-3B ONLY'!$U:$U,"&lt;&gt;OBL",'1.A-P6 DATA CD-3B ONLY'!$G:$G,'2.B-Cost Profile NL ONLY'!$X$5)+SUMIFS('1.A-P6 DATA CD-3B ONLY'!AD:AD,'1.A-P6 DATA CD-3B ONLY'!$V:$V,$B9,'1.A-P6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F9" s="7">
        <f>SUMIFS('1.A-P6 DATA CD-3B ONLY'!AE:AE,'1.A-P6 DATA CD-3B ONLY'!$V:$V,$B9,'1.A-P6 DATA CD-3B ONLY'!$Q:$Q,'2.B-Cost Profile NL ONLY'!$X$1,'1.A-P6 DATA CD-3B ONLY'!$O:$O,'2.B-Cost Profile NL ONLY'!$X$2,'1.A-P6 DATA CD-3B ONLY'!$U:$U,"&lt;&gt;OBL",'1.A-P6 DATA CD-3B ONLY'!$G:$G,'2.B-Cost Profile NL ONLY'!$X$3)+SUMIFS('1.A-P6 DATA CD-3B ONLY'!AE:AE,'1.A-P6 DATA CD-3B ONLY'!$V:$V,$B9,'1.A-P6 DATA CD-3B ONLY'!$Q:$Q,'2.B-Cost Profile NL ONLY'!$X$1,'1.A-P6 DATA CD-3B ONLY'!$O:$O,'2.B-Cost Profile NL ONLY'!$X$2,'1.A-P6 DATA CD-3B ONLY'!$U:$U,"&lt;&gt;OBL",'1.A-P6 DATA CD-3B ONLY'!$G:$G,'2.B-Cost Profile NL ONLY'!$X$4)+SUMIFS('1.A-P6 DATA CD-3B ONLY'!AE:AE,'1.A-P6 DATA CD-3B ONLY'!$V:$V,$B9,'1.A-P6 DATA CD-3B ONLY'!$Q:$Q,'2.B-Cost Profile NL ONLY'!$X$1,'1.A-P6 DATA CD-3B ONLY'!$O:$O,'2.B-Cost Profile NL ONLY'!$X$2,'1.A-P6 DATA CD-3B ONLY'!$U:$U,"&lt;&gt;OBL",'1.A-P6 DATA CD-3B ONLY'!$G:$G,'2.B-Cost Profile NL ONLY'!$X$5)+SUMIFS('1.A-P6 DATA CD-3B ONLY'!AE:AE,'1.A-P6 DATA CD-3B ONLY'!$V:$V,$B9,'1.A-P6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G9" s="7">
        <f>SUMIFS('1.A-P6 DATA CD-3B ONLY'!AF:AF,'1.A-P6 DATA CD-3B ONLY'!$V:$V,$B9,'1.A-P6 DATA CD-3B ONLY'!$Q:$Q,'2.B-Cost Profile NL ONLY'!$X$1,'1.A-P6 DATA CD-3B ONLY'!$O:$O,'2.B-Cost Profile NL ONLY'!$X$2,'1.A-P6 DATA CD-3B ONLY'!$U:$U,"&lt;&gt;OBL",'1.A-P6 DATA CD-3B ONLY'!$G:$G,'2.B-Cost Profile NL ONLY'!$X$3)+SUMIFS('1.A-P6 DATA CD-3B ONLY'!AF:AF,'1.A-P6 DATA CD-3B ONLY'!$V:$V,$B9,'1.A-P6 DATA CD-3B ONLY'!$Q:$Q,'2.B-Cost Profile NL ONLY'!$X$1,'1.A-P6 DATA CD-3B ONLY'!$O:$O,'2.B-Cost Profile NL ONLY'!$X$2,'1.A-P6 DATA CD-3B ONLY'!$U:$U,"&lt;&gt;OBL",'1.A-P6 DATA CD-3B ONLY'!$G:$G,'2.B-Cost Profile NL ONLY'!$X$4)+SUMIFS('1.A-P6 DATA CD-3B ONLY'!AF:AF,'1.A-P6 DATA CD-3B ONLY'!$V:$V,$B9,'1.A-P6 DATA CD-3B ONLY'!$Q:$Q,'2.B-Cost Profile NL ONLY'!$X$1,'1.A-P6 DATA CD-3B ONLY'!$O:$O,'2.B-Cost Profile NL ONLY'!$X$2,'1.A-P6 DATA CD-3B ONLY'!$U:$U,"&lt;&gt;OBL",'1.A-P6 DATA CD-3B ONLY'!$G:$G,'2.B-Cost Profile NL ONLY'!$X$5)+SUMIFS('1.A-P6 DATA CD-3B ONLY'!AF:AF,'1.A-P6 DATA CD-3B ONLY'!$V:$V,$B9,'1.A-P6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H9" s="7">
        <f>SUMIFS('1.A-P6 DATA CD-3B ONLY'!AG:AG,'1.A-P6 DATA CD-3B ONLY'!$V:$V,$B9,'1.A-P6 DATA CD-3B ONLY'!$Q:$Q,'2.B-Cost Profile NL ONLY'!$X$1,'1.A-P6 DATA CD-3B ONLY'!$O:$O,'2.B-Cost Profile NL ONLY'!$X$2,'1.A-P6 DATA CD-3B ONLY'!$U:$U,"&lt;&gt;OBL",'1.A-P6 DATA CD-3B ONLY'!$G:$G,'2.B-Cost Profile NL ONLY'!$X$3)+SUMIFS('1.A-P6 DATA CD-3B ONLY'!AG:AG,'1.A-P6 DATA CD-3B ONLY'!$V:$V,$B9,'1.A-P6 DATA CD-3B ONLY'!$Q:$Q,'2.B-Cost Profile NL ONLY'!$X$1,'1.A-P6 DATA CD-3B ONLY'!$O:$O,'2.B-Cost Profile NL ONLY'!$X$2,'1.A-P6 DATA CD-3B ONLY'!$U:$U,"&lt;&gt;OBL",'1.A-P6 DATA CD-3B ONLY'!$G:$G,'2.B-Cost Profile NL ONLY'!$X$4)+SUMIFS('1.A-P6 DATA CD-3B ONLY'!AG:AG,'1.A-P6 DATA CD-3B ONLY'!$V:$V,$B9,'1.A-P6 DATA CD-3B ONLY'!$Q:$Q,'2.B-Cost Profile NL ONLY'!$X$1,'1.A-P6 DATA CD-3B ONLY'!$O:$O,'2.B-Cost Profile NL ONLY'!$X$2,'1.A-P6 DATA CD-3B ONLY'!$U:$U,"&lt;&gt;OBL",'1.A-P6 DATA CD-3B ONLY'!$G:$G,'2.B-Cost Profile NL ONLY'!$X$5)+SUMIFS('1.A-P6 DATA CD-3B ONLY'!AG:AG,'1.A-P6 DATA CD-3B ONLY'!$V:$V,$B9,'1.A-P6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I9" s="7">
        <f>SUMIFS('1.A-P6 DATA CD-3B ONLY'!AH:AH,'1.A-P6 DATA CD-3B ONLY'!$V:$V,$B9,'1.A-P6 DATA CD-3B ONLY'!$Q:$Q,'2.B-Cost Profile NL ONLY'!$X$1,'1.A-P6 DATA CD-3B ONLY'!$O:$O,'2.B-Cost Profile NL ONLY'!$X$2,'1.A-P6 DATA CD-3B ONLY'!$U:$U,"&lt;&gt;OBL",'1.A-P6 DATA CD-3B ONLY'!$G:$G,'2.B-Cost Profile NL ONLY'!$X$3)+SUMIFS('1.A-P6 DATA CD-3B ONLY'!AH:AH,'1.A-P6 DATA CD-3B ONLY'!$V:$V,$B9,'1.A-P6 DATA CD-3B ONLY'!$Q:$Q,'2.B-Cost Profile NL ONLY'!$X$1,'1.A-P6 DATA CD-3B ONLY'!$O:$O,'2.B-Cost Profile NL ONLY'!$X$2,'1.A-P6 DATA CD-3B ONLY'!$U:$U,"&lt;&gt;OBL",'1.A-P6 DATA CD-3B ONLY'!$G:$G,'2.B-Cost Profile NL ONLY'!$X$4)+SUMIFS('1.A-P6 DATA CD-3B ONLY'!AH:AH,'1.A-P6 DATA CD-3B ONLY'!$V:$V,$B9,'1.A-P6 DATA CD-3B ONLY'!$Q:$Q,'2.B-Cost Profile NL ONLY'!$X$1,'1.A-P6 DATA CD-3B ONLY'!$O:$O,'2.B-Cost Profile NL ONLY'!$X$2,'1.A-P6 DATA CD-3B ONLY'!$U:$U,"&lt;&gt;OBL",'1.A-P6 DATA CD-3B ONLY'!$G:$G,'2.B-Cost Profile NL ONLY'!$X$5)+SUMIFS('1.A-P6 DATA CD-3B ONLY'!AH:AH,'1.A-P6 DATA CD-3B ONLY'!$V:$V,$B9,'1.A-P6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J9" s="7">
        <f>SUMIFS('1.A-P6 DATA CD-3B ONLY'!AI:AI,'1.A-P6 DATA CD-3B ONLY'!$V:$V,$B9,'1.A-P6 DATA CD-3B ONLY'!$Q:$Q,'2.B-Cost Profile NL ONLY'!$X$1,'1.A-P6 DATA CD-3B ONLY'!$O:$O,'2.B-Cost Profile NL ONLY'!$X$2,'1.A-P6 DATA CD-3B ONLY'!$U:$U,"&lt;&gt;OBL",'1.A-P6 DATA CD-3B ONLY'!$G:$G,'2.B-Cost Profile NL ONLY'!$X$3)+SUMIFS('1.A-P6 DATA CD-3B ONLY'!AI:AI,'1.A-P6 DATA CD-3B ONLY'!$V:$V,$B9,'1.A-P6 DATA CD-3B ONLY'!$Q:$Q,'2.B-Cost Profile NL ONLY'!$X$1,'1.A-P6 DATA CD-3B ONLY'!$O:$O,'2.B-Cost Profile NL ONLY'!$X$2,'1.A-P6 DATA CD-3B ONLY'!$U:$U,"&lt;&gt;OBL",'1.A-P6 DATA CD-3B ONLY'!$G:$G,'2.B-Cost Profile NL ONLY'!$X$4)+SUMIFS('1.A-P6 DATA CD-3B ONLY'!AI:AI,'1.A-P6 DATA CD-3B ONLY'!$V:$V,$B9,'1.A-P6 DATA CD-3B ONLY'!$Q:$Q,'2.B-Cost Profile NL ONLY'!$X$1,'1.A-P6 DATA CD-3B ONLY'!$O:$O,'2.B-Cost Profile NL ONLY'!$X$2,'1.A-P6 DATA CD-3B ONLY'!$U:$U,"&lt;&gt;OBL",'1.A-P6 DATA CD-3B ONLY'!$G:$G,'2.B-Cost Profile NL ONLY'!$X$5)+SUMIFS('1.A-P6 DATA CD-3B ONLY'!AI:AI,'1.A-P6 DATA CD-3B ONLY'!$V:$V,$B9,'1.A-P6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K9" s="7">
        <f>SUMIFS('1.A-P6 DATA CD-3B ONLY'!AJ:AJ,'1.A-P6 DATA CD-3B ONLY'!$V:$V,$B9,'1.A-P6 DATA CD-3B ONLY'!$Q:$Q,'2.B-Cost Profile NL ONLY'!$X$1,'1.A-P6 DATA CD-3B ONLY'!$O:$O,'2.B-Cost Profile NL ONLY'!$X$2,'1.A-P6 DATA CD-3B ONLY'!$U:$U,"&lt;&gt;OBL",'1.A-P6 DATA CD-3B ONLY'!$G:$G,'2.B-Cost Profile NL ONLY'!$X$3)+SUMIFS('1.A-P6 DATA CD-3B ONLY'!AJ:AJ,'1.A-P6 DATA CD-3B ONLY'!$V:$V,$B9,'1.A-P6 DATA CD-3B ONLY'!$Q:$Q,'2.B-Cost Profile NL ONLY'!$X$1,'1.A-P6 DATA CD-3B ONLY'!$O:$O,'2.B-Cost Profile NL ONLY'!$X$2,'1.A-P6 DATA CD-3B ONLY'!$U:$U,"&lt;&gt;OBL",'1.A-P6 DATA CD-3B ONLY'!$G:$G,'2.B-Cost Profile NL ONLY'!$X$4)+SUMIFS('1.A-P6 DATA CD-3B ONLY'!AJ:AJ,'1.A-P6 DATA CD-3B ONLY'!$V:$V,$B9,'1.A-P6 DATA CD-3B ONLY'!$Q:$Q,'2.B-Cost Profile NL ONLY'!$X$1,'1.A-P6 DATA CD-3B ONLY'!$O:$O,'2.B-Cost Profile NL ONLY'!$X$2,'1.A-P6 DATA CD-3B ONLY'!$U:$U,"&lt;&gt;OBL",'1.A-P6 DATA CD-3B ONLY'!$G:$G,'2.B-Cost Profile NL ONLY'!$X$5)+SUMIFS('1.A-P6 DATA CD-3B ONLY'!AJ:AJ,'1.A-P6 DATA CD-3B ONLY'!$V:$V,$B9,'1.A-P6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L9" s="7">
        <f>SUMIFS('1.A-P6 DATA CD-3B ONLY'!AK:AK,'1.A-P6 DATA CD-3B ONLY'!$V:$V,$B9,'1.A-P6 DATA CD-3B ONLY'!$Q:$Q,'2.B-Cost Profile NL ONLY'!$X$1,'1.A-P6 DATA CD-3B ONLY'!$O:$O,'2.B-Cost Profile NL ONLY'!$X$2,'1.A-P6 DATA CD-3B ONLY'!$U:$U,"&lt;&gt;OBL",'1.A-P6 DATA CD-3B ONLY'!$G:$G,'2.B-Cost Profile NL ONLY'!$X$3)+SUMIFS('1.A-P6 DATA CD-3B ONLY'!AK:AK,'1.A-P6 DATA CD-3B ONLY'!$V:$V,$B9,'1.A-P6 DATA CD-3B ONLY'!$Q:$Q,'2.B-Cost Profile NL ONLY'!$X$1,'1.A-P6 DATA CD-3B ONLY'!$O:$O,'2.B-Cost Profile NL ONLY'!$X$2,'1.A-P6 DATA CD-3B ONLY'!$U:$U,"&lt;&gt;OBL",'1.A-P6 DATA CD-3B ONLY'!$G:$G,'2.B-Cost Profile NL ONLY'!$X$4)+SUMIFS('1.A-P6 DATA CD-3B ONLY'!AK:AK,'1.A-P6 DATA CD-3B ONLY'!$V:$V,$B9,'1.A-P6 DATA CD-3B ONLY'!$Q:$Q,'2.B-Cost Profile NL ONLY'!$X$1,'1.A-P6 DATA CD-3B ONLY'!$O:$O,'2.B-Cost Profile NL ONLY'!$X$2,'1.A-P6 DATA CD-3B ONLY'!$U:$U,"&lt;&gt;OBL",'1.A-P6 DATA CD-3B ONLY'!$G:$G,'2.B-Cost Profile NL ONLY'!$X$5)+SUMIFS('1.A-P6 DATA CD-3B ONLY'!AK:AK,'1.A-P6 DATA CD-3B ONLY'!$V:$V,$B9,'1.A-P6 DATA CD-3B ONLY'!$Q:$Q,'2.B-Cost Profile NL ONLY'!$X$1,'1.A-P6 DATA CD-3B ONLY'!$O:$O,'2.B-Cost Profile NL ONLY'!$X$2,'1.A-P6 DATA CD-3B ONLY'!$U:$U,"&lt;&gt;OBL",'1.A-P6 DATA CD-3B ONLY'!$G:$G,'2.B-Cost Profile NL ONLY'!$X$6)</f>
        <v>1338366.1200000001</v>
      </c>
      <c r="M9" s="7">
        <f>SUMIFS('1.A-P6 DATA CD-3B ONLY'!AL:AL,'1.A-P6 DATA CD-3B ONLY'!$V:$V,$B9,'1.A-P6 DATA CD-3B ONLY'!$Q:$Q,'2.B-Cost Profile NL ONLY'!$X$1,'1.A-P6 DATA CD-3B ONLY'!$O:$O,'2.B-Cost Profile NL ONLY'!$X$2,'1.A-P6 DATA CD-3B ONLY'!$U:$U,"&lt;&gt;OBL",'1.A-P6 DATA CD-3B ONLY'!$G:$G,'2.B-Cost Profile NL ONLY'!$X$3)+SUMIFS('1.A-P6 DATA CD-3B ONLY'!AL:AL,'1.A-P6 DATA CD-3B ONLY'!$V:$V,$B9,'1.A-P6 DATA CD-3B ONLY'!$Q:$Q,'2.B-Cost Profile NL ONLY'!$X$1,'1.A-P6 DATA CD-3B ONLY'!$O:$O,'2.B-Cost Profile NL ONLY'!$X$2,'1.A-P6 DATA CD-3B ONLY'!$U:$U,"&lt;&gt;OBL",'1.A-P6 DATA CD-3B ONLY'!$G:$G,'2.B-Cost Profile NL ONLY'!$X$4)+SUMIFS('1.A-P6 DATA CD-3B ONLY'!AL:AL,'1.A-P6 DATA CD-3B ONLY'!$V:$V,$B9,'1.A-P6 DATA CD-3B ONLY'!$Q:$Q,'2.B-Cost Profile NL ONLY'!$X$1,'1.A-P6 DATA CD-3B ONLY'!$O:$O,'2.B-Cost Profile NL ONLY'!$X$2,'1.A-P6 DATA CD-3B ONLY'!$U:$U,"&lt;&gt;OBL",'1.A-P6 DATA CD-3B ONLY'!$G:$G,'2.B-Cost Profile NL ONLY'!$X$5)+SUMIFS('1.A-P6 DATA CD-3B ONLY'!AL:AL,'1.A-P6 DATA CD-3B ONLY'!$V:$V,$B9,'1.A-P6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N9" s="7">
        <f>SUMIFS('1.A-P6 DATA CD-3B ONLY'!AM:AM,'1.A-P6 DATA CD-3B ONLY'!$V:$V,$B9,'1.A-P6 DATA CD-3B ONLY'!$Q:$Q,'2.B-Cost Profile NL ONLY'!$X$1,'1.A-P6 DATA CD-3B ONLY'!$O:$O,'2.B-Cost Profile NL ONLY'!$X$2,'1.A-P6 DATA CD-3B ONLY'!$U:$U,"&lt;&gt;OBL",'1.A-P6 DATA CD-3B ONLY'!$G:$G,'2.B-Cost Profile NL ONLY'!$X$3)+SUMIFS('1.A-P6 DATA CD-3B ONLY'!AM:AM,'1.A-P6 DATA CD-3B ONLY'!$V:$V,$B9,'1.A-P6 DATA CD-3B ONLY'!$Q:$Q,'2.B-Cost Profile NL ONLY'!$X$1,'1.A-P6 DATA CD-3B ONLY'!$O:$O,'2.B-Cost Profile NL ONLY'!$X$2,'1.A-P6 DATA CD-3B ONLY'!$U:$U,"&lt;&gt;OBL",'1.A-P6 DATA CD-3B ONLY'!$G:$G,'2.B-Cost Profile NL ONLY'!$X$4)+SUMIFS('1.A-P6 DATA CD-3B ONLY'!AM:AM,'1.A-P6 DATA CD-3B ONLY'!$V:$V,$B9,'1.A-P6 DATA CD-3B ONLY'!$Q:$Q,'2.B-Cost Profile NL ONLY'!$X$1,'1.A-P6 DATA CD-3B ONLY'!$O:$O,'2.B-Cost Profile NL ONLY'!$X$2,'1.A-P6 DATA CD-3B ONLY'!$U:$U,"&lt;&gt;OBL",'1.A-P6 DATA CD-3B ONLY'!$G:$G,'2.B-Cost Profile NL ONLY'!$X$5)+SUMIFS('1.A-P6 DATA CD-3B ONLY'!AM:AM,'1.A-P6 DATA CD-3B ONLY'!$V:$V,$B9,'1.A-P6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O9" s="7">
        <f>SUMIFS('1.A-P6 DATA CD-3B ONLY'!AN:AN,'1.A-P6 DATA CD-3B ONLY'!$V:$V,$B9,'1.A-P6 DATA CD-3B ONLY'!$Q:$Q,'2.B-Cost Profile NL ONLY'!$X$1,'1.A-P6 DATA CD-3B ONLY'!$O:$O,'2.B-Cost Profile NL ONLY'!$X$2,'1.A-P6 DATA CD-3B ONLY'!$U:$U,"&lt;&gt;OBL",'1.A-P6 DATA CD-3B ONLY'!$G:$G,'2.B-Cost Profile NL ONLY'!$X$3)+SUMIFS('1.A-P6 DATA CD-3B ONLY'!AN:AN,'1.A-P6 DATA CD-3B ONLY'!$V:$V,$B9,'1.A-P6 DATA CD-3B ONLY'!$Q:$Q,'2.B-Cost Profile NL ONLY'!$X$1,'1.A-P6 DATA CD-3B ONLY'!$O:$O,'2.B-Cost Profile NL ONLY'!$X$2,'1.A-P6 DATA CD-3B ONLY'!$U:$U,"&lt;&gt;OBL",'1.A-P6 DATA CD-3B ONLY'!$G:$G,'2.B-Cost Profile NL ONLY'!$X$4)+SUMIFS('1.A-P6 DATA CD-3B ONLY'!AN:AN,'1.A-P6 DATA CD-3B ONLY'!$V:$V,$B9,'1.A-P6 DATA CD-3B ONLY'!$Q:$Q,'2.B-Cost Profile NL ONLY'!$X$1,'1.A-P6 DATA CD-3B ONLY'!$O:$O,'2.B-Cost Profile NL ONLY'!$X$2,'1.A-P6 DATA CD-3B ONLY'!$U:$U,"&lt;&gt;OBL",'1.A-P6 DATA CD-3B ONLY'!$G:$G,'2.B-Cost Profile NL ONLY'!$X$5)+SUMIFS('1.A-P6 DATA CD-3B ONLY'!AN:AN,'1.A-P6 DATA CD-3B ONLY'!$V:$V,$B9,'1.A-P6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P9" s="7">
        <f>SUMIFS('1.A-P6 DATA CD-3B ONLY'!AO:AO,'1.A-P6 DATA CD-3B ONLY'!$V:$V,$B9,'1.A-P6 DATA CD-3B ONLY'!$Q:$Q,'2.B-Cost Profile NL ONLY'!$X$1,'1.A-P6 DATA CD-3B ONLY'!$O:$O,'2.B-Cost Profile NL ONLY'!$X$2,'1.A-P6 DATA CD-3B ONLY'!$U:$U,"&lt;&gt;OBL",'1.A-P6 DATA CD-3B ONLY'!$G:$G,'2.B-Cost Profile NL ONLY'!$X$3)+SUMIFS('1.A-P6 DATA CD-3B ONLY'!AO:AO,'1.A-P6 DATA CD-3B ONLY'!$V:$V,$B9,'1.A-P6 DATA CD-3B ONLY'!$Q:$Q,'2.B-Cost Profile NL ONLY'!$X$1,'1.A-P6 DATA CD-3B ONLY'!$O:$O,'2.B-Cost Profile NL ONLY'!$X$2,'1.A-P6 DATA CD-3B ONLY'!$U:$U,"&lt;&gt;OBL",'1.A-P6 DATA CD-3B ONLY'!$G:$G,'2.B-Cost Profile NL ONLY'!$X$4)+SUMIFS('1.A-P6 DATA CD-3B ONLY'!AO:AO,'1.A-P6 DATA CD-3B ONLY'!$V:$V,$B9,'1.A-P6 DATA CD-3B ONLY'!$Q:$Q,'2.B-Cost Profile NL ONLY'!$X$1,'1.A-P6 DATA CD-3B ONLY'!$O:$O,'2.B-Cost Profile NL ONLY'!$X$2,'1.A-P6 DATA CD-3B ONLY'!$U:$U,"&lt;&gt;OBL",'1.A-P6 DATA CD-3B ONLY'!$G:$G,'2.B-Cost Profile NL ONLY'!$X$5)+SUMIFS('1.A-P6 DATA CD-3B ONLY'!AO:AO,'1.A-P6 DATA CD-3B ONLY'!$V:$V,$B9,'1.A-P6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Q9" s="7">
        <f>SUMIFS('1.A-P6 DATA CD-3B ONLY'!AP:AP,'1.A-P6 DATA CD-3B ONLY'!$V:$V,$B9,'1.A-P6 DATA CD-3B ONLY'!$Q:$Q,'2.B-Cost Profile NL ONLY'!$X$1,'1.A-P6 DATA CD-3B ONLY'!$O:$O,'2.B-Cost Profile NL ONLY'!$X$2,'1.A-P6 DATA CD-3B ONLY'!$U:$U,"&lt;&gt;OBL",'1.A-P6 DATA CD-3B ONLY'!$G:$G,'2.B-Cost Profile NL ONLY'!$X$3)+SUMIFS('1.A-P6 DATA CD-3B ONLY'!AP:AP,'1.A-P6 DATA CD-3B ONLY'!$V:$V,$B9,'1.A-P6 DATA CD-3B ONLY'!$Q:$Q,'2.B-Cost Profile NL ONLY'!$X$1,'1.A-P6 DATA CD-3B ONLY'!$O:$O,'2.B-Cost Profile NL ONLY'!$X$2,'1.A-P6 DATA CD-3B ONLY'!$U:$U,"&lt;&gt;OBL",'1.A-P6 DATA CD-3B ONLY'!$G:$G,'2.B-Cost Profile NL ONLY'!$X$4)+SUMIFS('1.A-P6 DATA CD-3B ONLY'!AP:AP,'1.A-P6 DATA CD-3B ONLY'!$V:$V,$B9,'1.A-P6 DATA CD-3B ONLY'!$Q:$Q,'2.B-Cost Profile NL ONLY'!$X$1,'1.A-P6 DATA CD-3B ONLY'!$O:$O,'2.B-Cost Profile NL ONLY'!$X$2,'1.A-P6 DATA CD-3B ONLY'!$U:$U,"&lt;&gt;OBL",'1.A-P6 DATA CD-3B ONLY'!$G:$G,'2.B-Cost Profile NL ONLY'!$X$5)+SUMIFS('1.A-P6 DATA CD-3B ONLY'!AP:AP,'1.A-P6 DATA CD-3B ONLY'!$V:$V,$B9,'1.A-P6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R9" s="7">
        <f>SUMIFS('1.A-P6 DATA CD-3B ONLY'!AQ:AQ,'1.A-P6 DATA CD-3B ONLY'!$V:$V,$B9,'1.A-P6 DATA CD-3B ONLY'!$Q:$Q,'2.B-Cost Profile NL ONLY'!$X$1,'1.A-P6 DATA CD-3B ONLY'!$O:$O,'2.B-Cost Profile NL ONLY'!$X$2,'1.A-P6 DATA CD-3B ONLY'!$U:$U,"&lt;&gt;OBL",'1.A-P6 DATA CD-3B ONLY'!$G:$G,'2.B-Cost Profile NL ONLY'!$X$3)+SUMIFS('1.A-P6 DATA CD-3B ONLY'!AQ:AQ,'1.A-P6 DATA CD-3B ONLY'!$V:$V,$B9,'1.A-P6 DATA CD-3B ONLY'!$Q:$Q,'2.B-Cost Profile NL ONLY'!$X$1,'1.A-P6 DATA CD-3B ONLY'!$O:$O,'2.B-Cost Profile NL ONLY'!$X$2,'1.A-P6 DATA CD-3B ONLY'!$U:$U,"&lt;&gt;OBL",'1.A-P6 DATA CD-3B ONLY'!$G:$G,'2.B-Cost Profile NL ONLY'!$X$4)+SUMIFS('1.A-P6 DATA CD-3B ONLY'!AQ:AQ,'1.A-P6 DATA CD-3B ONLY'!$V:$V,$B9,'1.A-P6 DATA CD-3B ONLY'!$Q:$Q,'2.B-Cost Profile NL ONLY'!$X$1,'1.A-P6 DATA CD-3B ONLY'!$O:$O,'2.B-Cost Profile NL ONLY'!$X$2,'1.A-P6 DATA CD-3B ONLY'!$U:$U,"&lt;&gt;OBL",'1.A-P6 DATA CD-3B ONLY'!$G:$G,'2.B-Cost Profile NL ONLY'!$X$5)+SUMIFS('1.A-P6 DATA CD-3B ONLY'!AQ:AQ,'1.A-P6 DATA CD-3B ONLY'!$V:$V,$B9,'1.A-P6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S9" s="7">
        <f>SUMIFS('1.A-P6 DATA CD-3B ONLY'!AR:AR,'1.A-P6 DATA CD-3B ONLY'!$V:$V,$B9,'1.A-P6 DATA CD-3B ONLY'!$Q:$Q,'2.B-Cost Profile NL ONLY'!$X$1,'1.A-P6 DATA CD-3B ONLY'!$O:$O,'2.B-Cost Profile NL ONLY'!$X$2,'1.A-P6 DATA CD-3B ONLY'!$U:$U,"&lt;&gt;OBL",'1.A-P6 DATA CD-3B ONLY'!$G:$G,'2.B-Cost Profile NL ONLY'!$X$3)+SUMIFS('1.A-P6 DATA CD-3B ONLY'!AR:AR,'1.A-P6 DATA CD-3B ONLY'!$V:$V,$B9,'1.A-P6 DATA CD-3B ONLY'!$Q:$Q,'2.B-Cost Profile NL ONLY'!$X$1,'1.A-P6 DATA CD-3B ONLY'!$O:$O,'2.B-Cost Profile NL ONLY'!$X$2,'1.A-P6 DATA CD-3B ONLY'!$U:$U,"&lt;&gt;OBL",'1.A-P6 DATA CD-3B ONLY'!$G:$G,'2.B-Cost Profile NL ONLY'!$X$4)+SUMIFS('1.A-P6 DATA CD-3B ONLY'!AR:AR,'1.A-P6 DATA CD-3B ONLY'!$V:$V,$B9,'1.A-P6 DATA CD-3B ONLY'!$Q:$Q,'2.B-Cost Profile NL ONLY'!$X$1,'1.A-P6 DATA CD-3B ONLY'!$O:$O,'2.B-Cost Profile NL ONLY'!$X$2,'1.A-P6 DATA CD-3B ONLY'!$U:$U,"&lt;&gt;OBL",'1.A-P6 DATA CD-3B ONLY'!$G:$G,'2.B-Cost Profile NL ONLY'!$X$5)+SUMIFS('1.A-P6 DATA CD-3B ONLY'!AR:AR,'1.A-P6 DATA CD-3B ONLY'!$V:$V,$B9,'1.A-P6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T9" s="7">
        <f>SUMIFS('1.A-P6 DATA CD-3B ONLY'!AS:AS,'1.A-P6 DATA CD-3B ONLY'!$V:$V,$B9,'1.A-P6 DATA CD-3B ONLY'!$Q:$Q,'2.B-Cost Profile NL ONLY'!$X$1,'1.A-P6 DATA CD-3B ONLY'!$O:$O,'2.B-Cost Profile NL ONLY'!$X$2,'1.A-P6 DATA CD-3B ONLY'!$U:$U,"&lt;&gt;OBL",'1.A-P6 DATA CD-3B ONLY'!$G:$G,'2.B-Cost Profile NL ONLY'!$X$3)+SUMIFS('1.A-P6 DATA CD-3B ONLY'!AS:AS,'1.A-P6 DATA CD-3B ONLY'!$V:$V,$B9,'1.A-P6 DATA CD-3B ONLY'!$Q:$Q,'2.B-Cost Profile NL ONLY'!$X$1,'1.A-P6 DATA CD-3B ONLY'!$O:$O,'2.B-Cost Profile NL ONLY'!$X$2,'1.A-P6 DATA CD-3B ONLY'!$U:$U,"&lt;&gt;OBL",'1.A-P6 DATA CD-3B ONLY'!$G:$G,'2.B-Cost Profile NL ONLY'!$X$4)+SUMIFS('1.A-P6 DATA CD-3B ONLY'!AS:AS,'1.A-P6 DATA CD-3B ONLY'!$V:$V,$B9,'1.A-P6 DATA CD-3B ONLY'!$Q:$Q,'2.B-Cost Profile NL ONLY'!$X$1,'1.A-P6 DATA CD-3B ONLY'!$O:$O,'2.B-Cost Profile NL ONLY'!$X$2,'1.A-P6 DATA CD-3B ONLY'!$U:$U,"&lt;&gt;OBL",'1.A-P6 DATA CD-3B ONLY'!$G:$G,'2.B-Cost Profile NL ONLY'!$X$5)+SUMIFS('1.A-P6 DATA CD-3B ONLY'!AS:AS,'1.A-P6 DATA CD-3B ONLY'!$V:$V,$B9,'1.A-P6 DATA CD-3B ONLY'!$Q:$Q,'2.B-Cost Profile NL ONLY'!$X$1,'1.A-P6 DATA CD-3B ONLY'!$O:$O,'2.B-Cost Profile NL ONLY'!$X$2,'1.A-P6 DATA CD-3B ONLY'!$U:$U,"&lt;&gt;OBL",'1.A-P6 DATA CD-3B ONLY'!$G:$G,'2.B-Cost Profile NL ONLY'!$X$6)</f>
        <v>0</v>
      </c>
    </row>
    <row r="10" spans="2:24" x14ac:dyDescent="0.25">
      <c r="B10" s="39" t="s">
        <v>208</v>
      </c>
      <c r="C10" s="15">
        <f t="shared" si="2"/>
        <v>2417282.31</v>
      </c>
      <c r="D10" s="7">
        <f>SUMIFS('1.A-P6 DATA CD-3B ONLY'!AC:AC,'1.A-P6 DATA CD-3B ONLY'!$V:$V,$B10,'1.A-P6 DATA CD-3B ONLY'!$Q:$Q,'2.B-Cost Profile NL ONLY'!$X$1,'1.A-P6 DATA CD-3B ONLY'!$O:$O,'2.B-Cost Profile NL ONLY'!$X$2,'1.A-P6 DATA CD-3B ONLY'!$U:$U,"&lt;&gt;OBL",'1.A-P6 DATA CD-3B ONLY'!$G:$G,'2.B-Cost Profile NL ONLY'!$X$3)+SUMIFS('1.A-P6 DATA CD-3B ONLY'!AC:AC,'1.A-P6 DATA CD-3B ONLY'!$V:$V,$B10,'1.A-P6 DATA CD-3B ONLY'!$Q:$Q,'2.B-Cost Profile NL ONLY'!$X$1,'1.A-P6 DATA CD-3B ONLY'!$O:$O,'2.B-Cost Profile NL ONLY'!$X$2,'1.A-P6 DATA CD-3B ONLY'!$U:$U,"&lt;&gt;OBL",'1.A-P6 DATA CD-3B ONLY'!$G:$G,'2.B-Cost Profile NL ONLY'!$X$4)+SUMIFS('1.A-P6 DATA CD-3B ONLY'!AC:AC,'1.A-P6 DATA CD-3B ONLY'!$V:$V,$B10,'1.A-P6 DATA CD-3B ONLY'!$Q:$Q,'2.B-Cost Profile NL ONLY'!$X$1,'1.A-P6 DATA CD-3B ONLY'!$O:$O,'2.B-Cost Profile NL ONLY'!$X$2,'1.A-P6 DATA CD-3B ONLY'!$U:$U,"&lt;&gt;OBL",'1.A-P6 DATA CD-3B ONLY'!$G:$G,'2.B-Cost Profile NL ONLY'!$X$5)+SUMIFS('1.A-P6 DATA CD-3B ONLY'!AC:AC,'1.A-P6 DATA CD-3B ONLY'!$V:$V,$B10,'1.A-P6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E10" s="7">
        <f>SUMIFS('1.A-P6 DATA CD-3B ONLY'!AD:AD,'1.A-P6 DATA CD-3B ONLY'!$V:$V,$B10,'1.A-P6 DATA CD-3B ONLY'!$Q:$Q,'2.B-Cost Profile NL ONLY'!$X$1,'1.A-P6 DATA CD-3B ONLY'!$O:$O,'2.B-Cost Profile NL ONLY'!$X$2,'1.A-P6 DATA CD-3B ONLY'!$U:$U,"&lt;&gt;OBL",'1.A-P6 DATA CD-3B ONLY'!$G:$G,'2.B-Cost Profile NL ONLY'!$X$3)+SUMIFS('1.A-P6 DATA CD-3B ONLY'!AD:AD,'1.A-P6 DATA CD-3B ONLY'!$V:$V,$B10,'1.A-P6 DATA CD-3B ONLY'!$Q:$Q,'2.B-Cost Profile NL ONLY'!$X$1,'1.A-P6 DATA CD-3B ONLY'!$O:$O,'2.B-Cost Profile NL ONLY'!$X$2,'1.A-P6 DATA CD-3B ONLY'!$U:$U,"&lt;&gt;OBL",'1.A-P6 DATA CD-3B ONLY'!$G:$G,'2.B-Cost Profile NL ONLY'!$X$4)+SUMIFS('1.A-P6 DATA CD-3B ONLY'!AD:AD,'1.A-P6 DATA CD-3B ONLY'!$V:$V,$B10,'1.A-P6 DATA CD-3B ONLY'!$Q:$Q,'2.B-Cost Profile NL ONLY'!$X$1,'1.A-P6 DATA CD-3B ONLY'!$O:$O,'2.B-Cost Profile NL ONLY'!$X$2,'1.A-P6 DATA CD-3B ONLY'!$U:$U,"&lt;&gt;OBL",'1.A-P6 DATA CD-3B ONLY'!$G:$G,'2.B-Cost Profile NL ONLY'!$X$5)+SUMIFS('1.A-P6 DATA CD-3B ONLY'!AD:AD,'1.A-P6 DATA CD-3B ONLY'!$V:$V,$B10,'1.A-P6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F10" s="7">
        <f>SUMIFS('1.A-P6 DATA CD-3B ONLY'!AE:AE,'1.A-P6 DATA CD-3B ONLY'!$V:$V,$B10,'1.A-P6 DATA CD-3B ONLY'!$Q:$Q,'2.B-Cost Profile NL ONLY'!$X$1,'1.A-P6 DATA CD-3B ONLY'!$O:$O,'2.B-Cost Profile NL ONLY'!$X$2,'1.A-P6 DATA CD-3B ONLY'!$U:$U,"&lt;&gt;OBL",'1.A-P6 DATA CD-3B ONLY'!$G:$G,'2.B-Cost Profile NL ONLY'!$X$3)+SUMIFS('1.A-P6 DATA CD-3B ONLY'!AE:AE,'1.A-P6 DATA CD-3B ONLY'!$V:$V,$B10,'1.A-P6 DATA CD-3B ONLY'!$Q:$Q,'2.B-Cost Profile NL ONLY'!$X$1,'1.A-P6 DATA CD-3B ONLY'!$O:$O,'2.B-Cost Profile NL ONLY'!$X$2,'1.A-P6 DATA CD-3B ONLY'!$U:$U,"&lt;&gt;OBL",'1.A-P6 DATA CD-3B ONLY'!$G:$G,'2.B-Cost Profile NL ONLY'!$X$4)+SUMIFS('1.A-P6 DATA CD-3B ONLY'!AE:AE,'1.A-P6 DATA CD-3B ONLY'!$V:$V,$B10,'1.A-P6 DATA CD-3B ONLY'!$Q:$Q,'2.B-Cost Profile NL ONLY'!$X$1,'1.A-P6 DATA CD-3B ONLY'!$O:$O,'2.B-Cost Profile NL ONLY'!$X$2,'1.A-P6 DATA CD-3B ONLY'!$U:$U,"&lt;&gt;OBL",'1.A-P6 DATA CD-3B ONLY'!$G:$G,'2.B-Cost Profile NL ONLY'!$X$5)+SUMIFS('1.A-P6 DATA CD-3B ONLY'!AE:AE,'1.A-P6 DATA CD-3B ONLY'!$V:$V,$B10,'1.A-P6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G10" s="7">
        <f>SUMIFS('1.A-P6 DATA CD-3B ONLY'!AF:AF,'1.A-P6 DATA CD-3B ONLY'!$V:$V,$B10,'1.A-P6 DATA CD-3B ONLY'!$Q:$Q,'2.B-Cost Profile NL ONLY'!$X$1,'1.A-P6 DATA CD-3B ONLY'!$O:$O,'2.B-Cost Profile NL ONLY'!$X$2,'1.A-P6 DATA CD-3B ONLY'!$U:$U,"&lt;&gt;OBL",'1.A-P6 DATA CD-3B ONLY'!$G:$G,'2.B-Cost Profile NL ONLY'!$X$3)+SUMIFS('1.A-P6 DATA CD-3B ONLY'!AF:AF,'1.A-P6 DATA CD-3B ONLY'!$V:$V,$B10,'1.A-P6 DATA CD-3B ONLY'!$Q:$Q,'2.B-Cost Profile NL ONLY'!$X$1,'1.A-P6 DATA CD-3B ONLY'!$O:$O,'2.B-Cost Profile NL ONLY'!$X$2,'1.A-P6 DATA CD-3B ONLY'!$U:$U,"&lt;&gt;OBL",'1.A-P6 DATA CD-3B ONLY'!$G:$G,'2.B-Cost Profile NL ONLY'!$X$4)+SUMIFS('1.A-P6 DATA CD-3B ONLY'!AF:AF,'1.A-P6 DATA CD-3B ONLY'!$V:$V,$B10,'1.A-P6 DATA CD-3B ONLY'!$Q:$Q,'2.B-Cost Profile NL ONLY'!$X$1,'1.A-P6 DATA CD-3B ONLY'!$O:$O,'2.B-Cost Profile NL ONLY'!$X$2,'1.A-P6 DATA CD-3B ONLY'!$U:$U,"&lt;&gt;OBL",'1.A-P6 DATA CD-3B ONLY'!$G:$G,'2.B-Cost Profile NL ONLY'!$X$5)+SUMIFS('1.A-P6 DATA CD-3B ONLY'!AF:AF,'1.A-P6 DATA CD-3B ONLY'!$V:$V,$B10,'1.A-P6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H10" s="7">
        <f>SUMIFS('1.A-P6 DATA CD-3B ONLY'!AG:AG,'1.A-P6 DATA CD-3B ONLY'!$V:$V,$B10,'1.A-P6 DATA CD-3B ONLY'!$Q:$Q,'2.B-Cost Profile NL ONLY'!$X$1,'1.A-P6 DATA CD-3B ONLY'!$O:$O,'2.B-Cost Profile NL ONLY'!$X$2,'1.A-P6 DATA CD-3B ONLY'!$U:$U,"&lt;&gt;OBL",'1.A-P6 DATA CD-3B ONLY'!$G:$G,'2.B-Cost Profile NL ONLY'!$X$3)+SUMIFS('1.A-P6 DATA CD-3B ONLY'!AG:AG,'1.A-P6 DATA CD-3B ONLY'!$V:$V,$B10,'1.A-P6 DATA CD-3B ONLY'!$Q:$Q,'2.B-Cost Profile NL ONLY'!$X$1,'1.A-P6 DATA CD-3B ONLY'!$O:$O,'2.B-Cost Profile NL ONLY'!$X$2,'1.A-P6 DATA CD-3B ONLY'!$U:$U,"&lt;&gt;OBL",'1.A-P6 DATA CD-3B ONLY'!$G:$G,'2.B-Cost Profile NL ONLY'!$X$4)+SUMIFS('1.A-P6 DATA CD-3B ONLY'!AG:AG,'1.A-P6 DATA CD-3B ONLY'!$V:$V,$B10,'1.A-P6 DATA CD-3B ONLY'!$Q:$Q,'2.B-Cost Profile NL ONLY'!$X$1,'1.A-P6 DATA CD-3B ONLY'!$O:$O,'2.B-Cost Profile NL ONLY'!$X$2,'1.A-P6 DATA CD-3B ONLY'!$U:$U,"&lt;&gt;OBL",'1.A-P6 DATA CD-3B ONLY'!$G:$G,'2.B-Cost Profile NL ONLY'!$X$5)+SUMIFS('1.A-P6 DATA CD-3B ONLY'!AG:AG,'1.A-P6 DATA CD-3B ONLY'!$V:$V,$B10,'1.A-P6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I10" s="7">
        <f>SUMIFS('1.A-P6 DATA CD-3B ONLY'!AH:AH,'1.A-P6 DATA CD-3B ONLY'!$V:$V,$B10,'1.A-P6 DATA CD-3B ONLY'!$Q:$Q,'2.B-Cost Profile NL ONLY'!$X$1,'1.A-P6 DATA CD-3B ONLY'!$O:$O,'2.B-Cost Profile NL ONLY'!$X$2,'1.A-P6 DATA CD-3B ONLY'!$U:$U,"&lt;&gt;OBL",'1.A-P6 DATA CD-3B ONLY'!$G:$G,'2.B-Cost Profile NL ONLY'!$X$3)+SUMIFS('1.A-P6 DATA CD-3B ONLY'!AH:AH,'1.A-P6 DATA CD-3B ONLY'!$V:$V,$B10,'1.A-P6 DATA CD-3B ONLY'!$Q:$Q,'2.B-Cost Profile NL ONLY'!$X$1,'1.A-P6 DATA CD-3B ONLY'!$O:$O,'2.B-Cost Profile NL ONLY'!$X$2,'1.A-P6 DATA CD-3B ONLY'!$U:$U,"&lt;&gt;OBL",'1.A-P6 DATA CD-3B ONLY'!$G:$G,'2.B-Cost Profile NL ONLY'!$X$4)+SUMIFS('1.A-P6 DATA CD-3B ONLY'!AH:AH,'1.A-P6 DATA CD-3B ONLY'!$V:$V,$B10,'1.A-P6 DATA CD-3B ONLY'!$Q:$Q,'2.B-Cost Profile NL ONLY'!$X$1,'1.A-P6 DATA CD-3B ONLY'!$O:$O,'2.B-Cost Profile NL ONLY'!$X$2,'1.A-P6 DATA CD-3B ONLY'!$U:$U,"&lt;&gt;OBL",'1.A-P6 DATA CD-3B ONLY'!$G:$G,'2.B-Cost Profile NL ONLY'!$X$5)+SUMIFS('1.A-P6 DATA CD-3B ONLY'!AH:AH,'1.A-P6 DATA CD-3B ONLY'!$V:$V,$B10,'1.A-P6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J10" s="7">
        <f>SUMIFS('1.A-P6 DATA CD-3B ONLY'!AI:AI,'1.A-P6 DATA CD-3B ONLY'!$V:$V,$B10,'1.A-P6 DATA CD-3B ONLY'!$Q:$Q,'2.B-Cost Profile NL ONLY'!$X$1,'1.A-P6 DATA CD-3B ONLY'!$O:$O,'2.B-Cost Profile NL ONLY'!$X$2,'1.A-P6 DATA CD-3B ONLY'!$U:$U,"&lt;&gt;OBL",'1.A-P6 DATA CD-3B ONLY'!$G:$G,'2.B-Cost Profile NL ONLY'!$X$3)+SUMIFS('1.A-P6 DATA CD-3B ONLY'!AI:AI,'1.A-P6 DATA CD-3B ONLY'!$V:$V,$B10,'1.A-P6 DATA CD-3B ONLY'!$Q:$Q,'2.B-Cost Profile NL ONLY'!$X$1,'1.A-P6 DATA CD-3B ONLY'!$O:$O,'2.B-Cost Profile NL ONLY'!$X$2,'1.A-P6 DATA CD-3B ONLY'!$U:$U,"&lt;&gt;OBL",'1.A-P6 DATA CD-3B ONLY'!$G:$G,'2.B-Cost Profile NL ONLY'!$X$4)+SUMIFS('1.A-P6 DATA CD-3B ONLY'!AI:AI,'1.A-P6 DATA CD-3B ONLY'!$V:$V,$B10,'1.A-P6 DATA CD-3B ONLY'!$Q:$Q,'2.B-Cost Profile NL ONLY'!$X$1,'1.A-P6 DATA CD-3B ONLY'!$O:$O,'2.B-Cost Profile NL ONLY'!$X$2,'1.A-P6 DATA CD-3B ONLY'!$U:$U,"&lt;&gt;OBL",'1.A-P6 DATA CD-3B ONLY'!$G:$G,'2.B-Cost Profile NL ONLY'!$X$5)+SUMIFS('1.A-P6 DATA CD-3B ONLY'!AI:AI,'1.A-P6 DATA CD-3B ONLY'!$V:$V,$B10,'1.A-P6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K10" s="7">
        <f>SUMIFS('1.A-P6 DATA CD-3B ONLY'!AJ:AJ,'1.A-P6 DATA CD-3B ONLY'!$V:$V,$B10,'1.A-P6 DATA CD-3B ONLY'!$Q:$Q,'2.B-Cost Profile NL ONLY'!$X$1,'1.A-P6 DATA CD-3B ONLY'!$O:$O,'2.B-Cost Profile NL ONLY'!$X$2,'1.A-P6 DATA CD-3B ONLY'!$U:$U,"&lt;&gt;OBL",'1.A-P6 DATA CD-3B ONLY'!$G:$G,'2.B-Cost Profile NL ONLY'!$X$3)+SUMIFS('1.A-P6 DATA CD-3B ONLY'!AJ:AJ,'1.A-P6 DATA CD-3B ONLY'!$V:$V,$B10,'1.A-P6 DATA CD-3B ONLY'!$Q:$Q,'2.B-Cost Profile NL ONLY'!$X$1,'1.A-P6 DATA CD-3B ONLY'!$O:$O,'2.B-Cost Profile NL ONLY'!$X$2,'1.A-P6 DATA CD-3B ONLY'!$U:$U,"&lt;&gt;OBL",'1.A-P6 DATA CD-3B ONLY'!$G:$G,'2.B-Cost Profile NL ONLY'!$X$4)+SUMIFS('1.A-P6 DATA CD-3B ONLY'!AJ:AJ,'1.A-P6 DATA CD-3B ONLY'!$V:$V,$B10,'1.A-P6 DATA CD-3B ONLY'!$Q:$Q,'2.B-Cost Profile NL ONLY'!$X$1,'1.A-P6 DATA CD-3B ONLY'!$O:$O,'2.B-Cost Profile NL ONLY'!$X$2,'1.A-P6 DATA CD-3B ONLY'!$U:$U,"&lt;&gt;OBL",'1.A-P6 DATA CD-3B ONLY'!$G:$G,'2.B-Cost Profile NL ONLY'!$X$5)+SUMIFS('1.A-P6 DATA CD-3B ONLY'!AJ:AJ,'1.A-P6 DATA CD-3B ONLY'!$V:$V,$B10,'1.A-P6 DATA CD-3B ONLY'!$Q:$Q,'2.B-Cost Profile NL ONLY'!$X$1,'1.A-P6 DATA CD-3B ONLY'!$O:$O,'2.B-Cost Profile NL ONLY'!$X$2,'1.A-P6 DATA CD-3B ONLY'!$U:$U,"&lt;&gt;OBL",'1.A-P6 DATA CD-3B ONLY'!$G:$G,'2.B-Cost Profile NL ONLY'!$X$6)</f>
        <v>133349.89000000001</v>
      </c>
      <c r="L10" s="7">
        <f>SUMIFS('1.A-P6 DATA CD-3B ONLY'!AK:AK,'1.A-P6 DATA CD-3B ONLY'!$V:$V,$B10,'1.A-P6 DATA CD-3B ONLY'!$Q:$Q,'2.B-Cost Profile NL ONLY'!$X$1,'1.A-P6 DATA CD-3B ONLY'!$O:$O,'2.B-Cost Profile NL ONLY'!$X$2,'1.A-P6 DATA CD-3B ONLY'!$U:$U,"&lt;&gt;OBL",'1.A-P6 DATA CD-3B ONLY'!$G:$G,'2.B-Cost Profile NL ONLY'!$X$3)+SUMIFS('1.A-P6 DATA CD-3B ONLY'!AK:AK,'1.A-P6 DATA CD-3B ONLY'!$V:$V,$B10,'1.A-P6 DATA CD-3B ONLY'!$Q:$Q,'2.B-Cost Profile NL ONLY'!$X$1,'1.A-P6 DATA CD-3B ONLY'!$O:$O,'2.B-Cost Profile NL ONLY'!$X$2,'1.A-P6 DATA CD-3B ONLY'!$U:$U,"&lt;&gt;OBL",'1.A-P6 DATA CD-3B ONLY'!$G:$G,'2.B-Cost Profile NL ONLY'!$X$4)+SUMIFS('1.A-P6 DATA CD-3B ONLY'!AK:AK,'1.A-P6 DATA CD-3B ONLY'!$V:$V,$B10,'1.A-P6 DATA CD-3B ONLY'!$Q:$Q,'2.B-Cost Profile NL ONLY'!$X$1,'1.A-P6 DATA CD-3B ONLY'!$O:$O,'2.B-Cost Profile NL ONLY'!$X$2,'1.A-P6 DATA CD-3B ONLY'!$U:$U,"&lt;&gt;OBL",'1.A-P6 DATA CD-3B ONLY'!$G:$G,'2.B-Cost Profile NL ONLY'!$X$5)+SUMIFS('1.A-P6 DATA CD-3B ONLY'!AK:AK,'1.A-P6 DATA CD-3B ONLY'!$V:$V,$B10,'1.A-P6 DATA CD-3B ONLY'!$Q:$Q,'2.B-Cost Profile NL ONLY'!$X$1,'1.A-P6 DATA CD-3B ONLY'!$O:$O,'2.B-Cost Profile NL ONLY'!$X$2,'1.A-P6 DATA CD-3B ONLY'!$U:$U,"&lt;&gt;OBL",'1.A-P6 DATA CD-3B ONLY'!$G:$G,'2.B-Cost Profile NL ONLY'!$X$6)</f>
        <v>1141966.21</v>
      </c>
      <c r="M10" s="7">
        <f>SUMIFS('1.A-P6 DATA CD-3B ONLY'!AL:AL,'1.A-P6 DATA CD-3B ONLY'!$V:$V,$B10,'1.A-P6 DATA CD-3B ONLY'!$Q:$Q,'2.B-Cost Profile NL ONLY'!$X$1,'1.A-P6 DATA CD-3B ONLY'!$O:$O,'2.B-Cost Profile NL ONLY'!$X$2,'1.A-P6 DATA CD-3B ONLY'!$U:$U,"&lt;&gt;OBL",'1.A-P6 DATA CD-3B ONLY'!$G:$G,'2.B-Cost Profile NL ONLY'!$X$3)+SUMIFS('1.A-P6 DATA CD-3B ONLY'!AL:AL,'1.A-P6 DATA CD-3B ONLY'!$V:$V,$B10,'1.A-P6 DATA CD-3B ONLY'!$Q:$Q,'2.B-Cost Profile NL ONLY'!$X$1,'1.A-P6 DATA CD-3B ONLY'!$O:$O,'2.B-Cost Profile NL ONLY'!$X$2,'1.A-P6 DATA CD-3B ONLY'!$U:$U,"&lt;&gt;OBL",'1.A-P6 DATA CD-3B ONLY'!$G:$G,'2.B-Cost Profile NL ONLY'!$X$4)+SUMIFS('1.A-P6 DATA CD-3B ONLY'!AL:AL,'1.A-P6 DATA CD-3B ONLY'!$V:$V,$B10,'1.A-P6 DATA CD-3B ONLY'!$Q:$Q,'2.B-Cost Profile NL ONLY'!$X$1,'1.A-P6 DATA CD-3B ONLY'!$O:$O,'2.B-Cost Profile NL ONLY'!$X$2,'1.A-P6 DATA CD-3B ONLY'!$U:$U,"&lt;&gt;OBL",'1.A-P6 DATA CD-3B ONLY'!$G:$G,'2.B-Cost Profile NL ONLY'!$X$5)+SUMIFS('1.A-P6 DATA CD-3B ONLY'!AL:AL,'1.A-P6 DATA CD-3B ONLY'!$V:$V,$B10,'1.A-P6 DATA CD-3B ONLY'!$Q:$Q,'2.B-Cost Profile NL ONLY'!$X$1,'1.A-P6 DATA CD-3B ONLY'!$O:$O,'2.B-Cost Profile NL ONLY'!$X$2,'1.A-P6 DATA CD-3B ONLY'!$U:$U,"&lt;&gt;OBL",'1.A-P6 DATA CD-3B ONLY'!$G:$G,'2.B-Cost Profile NL ONLY'!$X$6)</f>
        <v>1141966.21</v>
      </c>
      <c r="N10" s="7">
        <f>SUMIFS('1.A-P6 DATA CD-3B ONLY'!AM:AM,'1.A-P6 DATA CD-3B ONLY'!$V:$V,$B10,'1.A-P6 DATA CD-3B ONLY'!$Q:$Q,'2.B-Cost Profile NL ONLY'!$X$1,'1.A-P6 DATA CD-3B ONLY'!$O:$O,'2.B-Cost Profile NL ONLY'!$X$2,'1.A-P6 DATA CD-3B ONLY'!$U:$U,"&lt;&gt;OBL",'1.A-P6 DATA CD-3B ONLY'!$G:$G,'2.B-Cost Profile NL ONLY'!$X$3)+SUMIFS('1.A-P6 DATA CD-3B ONLY'!AM:AM,'1.A-P6 DATA CD-3B ONLY'!$V:$V,$B10,'1.A-P6 DATA CD-3B ONLY'!$Q:$Q,'2.B-Cost Profile NL ONLY'!$X$1,'1.A-P6 DATA CD-3B ONLY'!$O:$O,'2.B-Cost Profile NL ONLY'!$X$2,'1.A-P6 DATA CD-3B ONLY'!$U:$U,"&lt;&gt;OBL",'1.A-P6 DATA CD-3B ONLY'!$G:$G,'2.B-Cost Profile NL ONLY'!$X$4)+SUMIFS('1.A-P6 DATA CD-3B ONLY'!AM:AM,'1.A-P6 DATA CD-3B ONLY'!$V:$V,$B10,'1.A-P6 DATA CD-3B ONLY'!$Q:$Q,'2.B-Cost Profile NL ONLY'!$X$1,'1.A-P6 DATA CD-3B ONLY'!$O:$O,'2.B-Cost Profile NL ONLY'!$X$2,'1.A-P6 DATA CD-3B ONLY'!$U:$U,"&lt;&gt;OBL",'1.A-P6 DATA CD-3B ONLY'!$G:$G,'2.B-Cost Profile NL ONLY'!$X$5)+SUMIFS('1.A-P6 DATA CD-3B ONLY'!AM:AM,'1.A-P6 DATA CD-3B ONLY'!$V:$V,$B10,'1.A-P6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O10" s="7">
        <f>SUMIFS('1.A-P6 DATA CD-3B ONLY'!AN:AN,'1.A-P6 DATA CD-3B ONLY'!$V:$V,$B10,'1.A-P6 DATA CD-3B ONLY'!$Q:$Q,'2.B-Cost Profile NL ONLY'!$X$1,'1.A-P6 DATA CD-3B ONLY'!$O:$O,'2.B-Cost Profile NL ONLY'!$X$2,'1.A-P6 DATA CD-3B ONLY'!$U:$U,"&lt;&gt;OBL",'1.A-P6 DATA CD-3B ONLY'!$G:$G,'2.B-Cost Profile NL ONLY'!$X$3)+SUMIFS('1.A-P6 DATA CD-3B ONLY'!AN:AN,'1.A-P6 DATA CD-3B ONLY'!$V:$V,$B10,'1.A-P6 DATA CD-3B ONLY'!$Q:$Q,'2.B-Cost Profile NL ONLY'!$X$1,'1.A-P6 DATA CD-3B ONLY'!$O:$O,'2.B-Cost Profile NL ONLY'!$X$2,'1.A-P6 DATA CD-3B ONLY'!$U:$U,"&lt;&gt;OBL",'1.A-P6 DATA CD-3B ONLY'!$G:$G,'2.B-Cost Profile NL ONLY'!$X$4)+SUMIFS('1.A-P6 DATA CD-3B ONLY'!AN:AN,'1.A-P6 DATA CD-3B ONLY'!$V:$V,$B10,'1.A-P6 DATA CD-3B ONLY'!$Q:$Q,'2.B-Cost Profile NL ONLY'!$X$1,'1.A-P6 DATA CD-3B ONLY'!$O:$O,'2.B-Cost Profile NL ONLY'!$X$2,'1.A-P6 DATA CD-3B ONLY'!$U:$U,"&lt;&gt;OBL",'1.A-P6 DATA CD-3B ONLY'!$G:$G,'2.B-Cost Profile NL ONLY'!$X$5)+SUMIFS('1.A-P6 DATA CD-3B ONLY'!AN:AN,'1.A-P6 DATA CD-3B ONLY'!$V:$V,$B10,'1.A-P6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P10" s="7">
        <f>SUMIFS('1.A-P6 DATA CD-3B ONLY'!AO:AO,'1.A-P6 DATA CD-3B ONLY'!$V:$V,$B10,'1.A-P6 DATA CD-3B ONLY'!$Q:$Q,'2.B-Cost Profile NL ONLY'!$X$1,'1.A-P6 DATA CD-3B ONLY'!$O:$O,'2.B-Cost Profile NL ONLY'!$X$2,'1.A-P6 DATA CD-3B ONLY'!$U:$U,"&lt;&gt;OBL",'1.A-P6 DATA CD-3B ONLY'!$G:$G,'2.B-Cost Profile NL ONLY'!$X$3)+SUMIFS('1.A-P6 DATA CD-3B ONLY'!AO:AO,'1.A-P6 DATA CD-3B ONLY'!$V:$V,$B10,'1.A-P6 DATA CD-3B ONLY'!$Q:$Q,'2.B-Cost Profile NL ONLY'!$X$1,'1.A-P6 DATA CD-3B ONLY'!$O:$O,'2.B-Cost Profile NL ONLY'!$X$2,'1.A-P6 DATA CD-3B ONLY'!$U:$U,"&lt;&gt;OBL",'1.A-P6 DATA CD-3B ONLY'!$G:$G,'2.B-Cost Profile NL ONLY'!$X$4)+SUMIFS('1.A-P6 DATA CD-3B ONLY'!AO:AO,'1.A-P6 DATA CD-3B ONLY'!$V:$V,$B10,'1.A-P6 DATA CD-3B ONLY'!$Q:$Q,'2.B-Cost Profile NL ONLY'!$X$1,'1.A-P6 DATA CD-3B ONLY'!$O:$O,'2.B-Cost Profile NL ONLY'!$X$2,'1.A-P6 DATA CD-3B ONLY'!$U:$U,"&lt;&gt;OBL",'1.A-P6 DATA CD-3B ONLY'!$G:$G,'2.B-Cost Profile NL ONLY'!$X$5)+SUMIFS('1.A-P6 DATA CD-3B ONLY'!AO:AO,'1.A-P6 DATA CD-3B ONLY'!$V:$V,$B10,'1.A-P6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Q10" s="7">
        <f>SUMIFS('1.A-P6 DATA CD-3B ONLY'!AP:AP,'1.A-P6 DATA CD-3B ONLY'!$V:$V,$B10,'1.A-P6 DATA CD-3B ONLY'!$Q:$Q,'2.B-Cost Profile NL ONLY'!$X$1,'1.A-P6 DATA CD-3B ONLY'!$O:$O,'2.B-Cost Profile NL ONLY'!$X$2,'1.A-P6 DATA CD-3B ONLY'!$U:$U,"&lt;&gt;OBL",'1.A-P6 DATA CD-3B ONLY'!$G:$G,'2.B-Cost Profile NL ONLY'!$X$3)+SUMIFS('1.A-P6 DATA CD-3B ONLY'!AP:AP,'1.A-P6 DATA CD-3B ONLY'!$V:$V,$B10,'1.A-P6 DATA CD-3B ONLY'!$Q:$Q,'2.B-Cost Profile NL ONLY'!$X$1,'1.A-P6 DATA CD-3B ONLY'!$O:$O,'2.B-Cost Profile NL ONLY'!$X$2,'1.A-P6 DATA CD-3B ONLY'!$U:$U,"&lt;&gt;OBL",'1.A-P6 DATA CD-3B ONLY'!$G:$G,'2.B-Cost Profile NL ONLY'!$X$4)+SUMIFS('1.A-P6 DATA CD-3B ONLY'!AP:AP,'1.A-P6 DATA CD-3B ONLY'!$V:$V,$B10,'1.A-P6 DATA CD-3B ONLY'!$Q:$Q,'2.B-Cost Profile NL ONLY'!$X$1,'1.A-P6 DATA CD-3B ONLY'!$O:$O,'2.B-Cost Profile NL ONLY'!$X$2,'1.A-P6 DATA CD-3B ONLY'!$U:$U,"&lt;&gt;OBL",'1.A-P6 DATA CD-3B ONLY'!$G:$G,'2.B-Cost Profile NL ONLY'!$X$5)+SUMIFS('1.A-P6 DATA CD-3B ONLY'!AP:AP,'1.A-P6 DATA CD-3B ONLY'!$V:$V,$B10,'1.A-P6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R10" s="7">
        <f>SUMIFS('1.A-P6 DATA CD-3B ONLY'!AQ:AQ,'1.A-P6 DATA CD-3B ONLY'!$V:$V,$B10,'1.A-P6 DATA CD-3B ONLY'!$Q:$Q,'2.B-Cost Profile NL ONLY'!$X$1,'1.A-P6 DATA CD-3B ONLY'!$O:$O,'2.B-Cost Profile NL ONLY'!$X$2,'1.A-P6 DATA CD-3B ONLY'!$U:$U,"&lt;&gt;OBL",'1.A-P6 DATA CD-3B ONLY'!$G:$G,'2.B-Cost Profile NL ONLY'!$X$3)+SUMIFS('1.A-P6 DATA CD-3B ONLY'!AQ:AQ,'1.A-P6 DATA CD-3B ONLY'!$V:$V,$B10,'1.A-P6 DATA CD-3B ONLY'!$Q:$Q,'2.B-Cost Profile NL ONLY'!$X$1,'1.A-P6 DATA CD-3B ONLY'!$O:$O,'2.B-Cost Profile NL ONLY'!$X$2,'1.A-P6 DATA CD-3B ONLY'!$U:$U,"&lt;&gt;OBL",'1.A-P6 DATA CD-3B ONLY'!$G:$G,'2.B-Cost Profile NL ONLY'!$X$4)+SUMIFS('1.A-P6 DATA CD-3B ONLY'!AQ:AQ,'1.A-P6 DATA CD-3B ONLY'!$V:$V,$B10,'1.A-P6 DATA CD-3B ONLY'!$Q:$Q,'2.B-Cost Profile NL ONLY'!$X$1,'1.A-P6 DATA CD-3B ONLY'!$O:$O,'2.B-Cost Profile NL ONLY'!$X$2,'1.A-P6 DATA CD-3B ONLY'!$U:$U,"&lt;&gt;OBL",'1.A-P6 DATA CD-3B ONLY'!$G:$G,'2.B-Cost Profile NL ONLY'!$X$5)+SUMIFS('1.A-P6 DATA CD-3B ONLY'!AQ:AQ,'1.A-P6 DATA CD-3B ONLY'!$V:$V,$B10,'1.A-P6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S10" s="7">
        <f>SUMIFS('1.A-P6 DATA CD-3B ONLY'!AR:AR,'1.A-P6 DATA CD-3B ONLY'!$V:$V,$B10,'1.A-P6 DATA CD-3B ONLY'!$Q:$Q,'2.B-Cost Profile NL ONLY'!$X$1,'1.A-P6 DATA CD-3B ONLY'!$O:$O,'2.B-Cost Profile NL ONLY'!$X$2,'1.A-P6 DATA CD-3B ONLY'!$U:$U,"&lt;&gt;OBL",'1.A-P6 DATA CD-3B ONLY'!$G:$G,'2.B-Cost Profile NL ONLY'!$X$3)+SUMIFS('1.A-P6 DATA CD-3B ONLY'!AR:AR,'1.A-P6 DATA CD-3B ONLY'!$V:$V,$B10,'1.A-P6 DATA CD-3B ONLY'!$Q:$Q,'2.B-Cost Profile NL ONLY'!$X$1,'1.A-P6 DATA CD-3B ONLY'!$O:$O,'2.B-Cost Profile NL ONLY'!$X$2,'1.A-P6 DATA CD-3B ONLY'!$U:$U,"&lt;&gt;OBL",'1.A-P6 DATA CD-3B ONLY'!$G:$G,'2.B-Cost Profile NL ONLY'!$X$4)+SUMIFS('1.A-P6 DATA CD-3B ONLY'!AR:AR,'1.A-P6 DATA CD-3B ONLY'!$V:$V,$B10,'1.A-P6 DATA CD-3B ONLY'!$Q:$Q,'2.B-Cost Profile NL ONLY'!$X$1,'1.A-P6 DATA CD-3B ONLY'!$O:$O,'2.B-Cost Profile NL ONLY'!$X$2,'1.A-P6 DATA CD-3B ONLY'!$U:$U,"&lt;&gt;OBL",'1.A-P6 DATA CD-3B ONLY'!$G:$G,'2.B-Cost Profile NL ONLY'!$X$5)+SUMIFS('1.A-P6 DATA CD-3B ONLY'!AR:AR,'1.A-P6 DATA CD-3B ONLY'!$V:$V,$B10,'1.A-P6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T10" s="7">
        <f>SUMIFS('1.A-P6 DATA CD-3B ONLY'!AS:AS,'1.A-P6 DATA CD-3B ONLY'!$V:$V,$B10,'1.A-P6 DATA CD-3B ONLY'!$Q:$Q,'2.B-Cost Profile NL ONLY'!$X$1,'1.A-P6 DATA CD-3B ONLY'!$O:$O,'2.B-Cost Profile NL ONLY'!$X$2,'1.A-P6 DATA CD-3B ONLY'!$U:$U,"&lt;&gt;OBL",'1.A-P6 DATA CD-3B ONLY'!$G:$G,'2.B-Cost Profile NL ONLY'!$X$3)+SUMIFS('1.A-P6 DATA CD-3B ONLY'!AS:AS,'1.A-P6 DATA CD-3B ONLY'!$V:$V,$B10,'1.A-P6 DATA CD-3B ONLY'!$Q:$Q,'2.B-Cost Profile NL ONLY'!$X$1,'1.A-P6 DATA CD-3B ONLY'!$O:$O,'2.B-Cost Profile NL ONLY'!$X$2,'1.A-P6 DATA CD-3B ONLY'!$U:$U,"&lt;&gt;OBL",'1.A-P6 DATA CD-3B ONLY'!$G:$G,'2.B-Cost Profile NL ONLY'!$X$4)+SUMIFS('1.A-P6 DATA CD-3B ONLY'!AS:AS,'1.A-P6 DATA CD-3B ONLY'!$V:$V,$B10,'1.A-P6 DATA CD-3B ONLY'!$Q:$Q,'2.B-Cost Profile NL ONLY'!$X$1,'1.A-P6 DATA CD-3B ONLY'!$O:$O,'2.B-Cost Profile NL ONLY'!$X$2,'1.A-P6 DATA CD-3B ONLY'!$U:$U,"&lt;&gt;OBL",'1.A-P6 DATA CD-3B ONLY'!$G:$G,'2.B-Cost Profile NL ONLY'!$X$5)+SUMIFS('1.A-P6 DATA CD-3B ONLY'!AS:AS,'1.A-P6 DATA CD-3B ONLY'!$V:$V,$B10,'1.A-P6 DATA CD-3B ONLY'!$Q:$Q,'2.B-Cost Profile NL ONLY'!$X$1,'1.A-P6 DATA CD-3B ONLY'!$O:$O,'2.B-Cost Profile NL ONLY'!$X$2,'1.A-P6 DATA CD-3B ONLY'!$U:$U,"&lt;&gt;OBL",'1.A-P6 DATA CD-3B ONLY'!$G:$G,'2.B-Cost Profile NL ONLY'!$X$6)</f>
        <v>0</v>
      </c>
    </row>
    <row r="11" spans="2:24" x14ac:dyDescent="0.25">
      <c r="B11" s="39" t="s">
        <v>209</v>
      </c>
      <c r="C11" s="15">
        <f t="shared" si="2"/>
        <v>2417282.31</v>
      </c>
      <c r="D11" s="7">
        <f>SUMIFS('1.A-P6 DATA CD-3B ONLY'!AC:AC,'1.A-P6 DATA CD-3B ONLY'!$V:$V,$B11,'1.A-P6 DATA CD-3B ONLY'!$Q:$Q,'2.B-Cost Profile NL ONLY'!$X$1,'1.A-P6 DATA CD-3B ONLY'!$O:$O,'2.B-Cost Profile NL ONLY'!$X$2,'1.A-P6 DATA CD-3B ONLY'!$U:$U,"&lt;&gt;OBL",'1.A-P6 DATA CD-3B ONLY'!$G:$G,'2.B-Cost Profile NL ONLY'!$X$3)+SUMIFS('1.A-P6 DATA CD-3B ONLY'!AC:AC,'1.A-P6 DATA CD-3B ONLY'!$V:$V,$B11,'1.A-P6 DATA CD-3B ONLY'!$Q:$Q,'2.B-Cost Profile NL ONLY'!$X$1,'1.A-P6 DATA CD-3B ONLY'!$O:$O,'2.B-Cost Profile NL ONLY'!$X$2,'1.A-P6 DATA CD-3B ONLY'!$U:$U,"&lt;&gt;OBL",'1.A-P6 DATA CD-3B ONLY'!$G:$G,'2.B-Cost Profile NL ONLY'!$X$4)+SUMIFS('1.A-P6 DATA CD-3B ONLY'!AC:AC,'1.A-P6 DATA CD-3B ONLY'!$V:$V,$B11,'1.A-P6 DATA CD-3B ONLY'!$Q:$Q,'2.B-Cost Profile NL ONLY'!$X$1,'1.A-P6 DATA CD-3B ONLY'!$O:$O,'2.B-Cost Profile NL ONLY'!$X$2,'1.A-P6 DATA CD-3B ONLY'!$U:$U,"&lt;&gt;OBL",'1.A-P6 DATA CD-3B ONLY'!$G:$G,'2.B-Cost Profile NL ONLY'!$X$5)+SUMIFS('1.A-P6 DATA CD-3B ONLY'!AC:AC,'1.A-P6 DATA CD-3B ONLY'!$V:$V,$B11,'1.A-P6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E11" s="7">
        <f>SUMIFS('1.A-P6 DATA CD-3B ONLY'!AD:AD,'1.A-P6 DATA CD-3B ONLY'!$V:$V,$B11,'1.A-P6 DATA CD-3B ONLY'!$Q:$Q,'2.B-Cost Profile NL ONLY'!$X$1,'1.A-P6 DATA CD-3B ONLY'!$O:$O,'2.B-Cost Profile NL ONLY'!$X$2,'1.A-P6 DATA CD-3B ONLY'!$U:$U,"&lt;&gt;OBL",'1.A-P6 DATA CD-3B ONLY'!$G:$G,'2.B-Cost Profile NL ONLY'!$X$3)+SUMIFS('1.A-P6 DATA CD-3B ONLY'!AD:AD,'1.A-P6 DATA CD-3B ONLY'!$V:$V,$B11,'1.A-P6 DATA CD-3B ONLY'!$Q:$Q,'2.B-Cost Profile NL ONLY'!$X$1,'1.A-P6 DATA CD-3B ONLY'!$O:$O,'2.B-Cost Profile NL ONLY'!$X$2,'1.A-P6 DATA CD-3B ONLY'!$U:$U,"&lt;&gt;OBL",'1.A-P6 DATA CD-3B ONLY'!$G:$G,'2.B-Cost Profile NL ONLY'!$X$4)+SUMIFS('1.A-P6 DATA CD-3B ONLY'!AD:AD,'1.A-P6 DATA CD-3B ONLY'!$V:$V,$B11,'1.A-P6 DATA CD-3B ONLY'!$Q:$Q,'2.B-Cost Profile NL ONLY'!$X$1,'1.A-P6 DATA CD-3B ONLY'!$O:$O,'2.B-Cost Profile NL ONLY'!$X$2,'1.A-P6 DATA CD-3B ONLY'!$U:$U,"&lt;&gt;OBL",'1.A-P6 DATA CD-3B ONLY'!$G:$G,'2.B-Cost Profile NL ONLY'!$X$5)+SUMIFS('1.A-P6 DATA CD-3B ONLY'!AD:AD,'1.A-P6 DATA CD-3B ONLY'!$V:$V,$B11,'1.A-P6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F11" s="7">
        <f>SUMIFS('1.A-P6 DATA CD-3B ONLY'!AE:AE,'1.A-P6 DATA CD-3B ONLY'!$V:$V,$B11,'1.A-P6 DATA CD-3B ONLY'!$Q:$Q,'2.B-Cost Profile NL ONLY'!$X$1,'1.A-P6 DATA CD-3B ONLY'!$O:$O,'2.B-Cost Profile NL ONLY'!$X$2,'1.A-P6 DATA CD-3B ONLY'!$U:$U,"&lt;&gt;OBL",'1.A-P6 DATA CD-3B ONLY'!$G:$G,'2.B-Cost Profile NL ONLY'!$X$3)+SUMIFS('1.A-P6 DATA CD-3B ONLY'!AE:AE,'1.A-P6 DATA CD-3B ONLY'!$V:$V,$B11,'1.A-P6 DATA CD-3B ONLY'!$Q:$Q,'2.B-Cost Profile NL ONLY'!$X$1,'1.A-P6 DATA CD-3B ONLY'!$O:$O,'2.B-Cost Profile NL ONLY'!$X$2,'1.A-P6 DATA CD-3B ONLY'!$U:$U,"&lt;&gt;OBL",'1.A-P6 DATA CD-3B ONLY'!$G:$G,'2.B-Cost Profile NL ONLY'!$X$4)+SUMIFS('1.A-P6 DATA CD-3B ONLY'!AE:AE,'1.A-P6 DATA CD-3B ONLY'!$V:$V,$B11,'1.A-P6 DATA CD-3B ONLY'!$Q:$Q,'2.B-Cost Profile NL ONLY'!$X$1,'1.A-P6 DATA CD-3B ONLY'!$O:$O,'2.B-Cost Profile NL ONLY'!$X$2,'1.A-P6 DATA CD-3B ONLY'!$U:$U,"&lt;&gt;OBL",'1.A-P6 DATA CD-3B ONLY'!$G:$G,'2.B-Cost Profile NL ONLY'!$X$5)+SUMIFS('1.A-P6 DATA CD-3B ONLY'!AE:AE,'1.A-P6 DATA CD-3B ONLY'!$V:$V,$B11,'1.A-P6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G11" s="7">
        <f>SUMIFS('1.A-P6 DATA CD-3B ONLY'!AF:AF,'1.A-P6 DATA CD-3B ONLY'!$V:$V,$B11,'1.A-P6 DATA CD-3B ONLY'!$Q:$Q,'2.B-Cost Profile NL ONLY'!$X$1,'1.A-P6 DATA CD-3B ONLY'!$O:$O,'2.B-Cost Profile NL ONLY'!$X$2,'1.A-P6 DATA CD-3B ONLY'!$U:$U,"&lt;&gt;OBL",'1.A-P6 DATA CD-3B ONLY'!$G:$G,'2.B-Cost Profile NL ONLY'!$X$3)+SUMIFS('1.A-P6 DATA CD-3B ONLY'!AF:AF,'1.A-P6 DATA CD-3B ONLY'!$V:$V,$B11,'1.A-P6 DATA CD-3B ONLY'!$Q:$Q,'2.B-Cost Profile NL ONLY'!$X$1,'1.A-P6 DATA CD-3B ONLY'!$O:$O,'2.B-Cost Profile NL ONLY'!$X$2,'1.A-P6 DATA CD-3B ONLY'!$U:$U,"&lt;&gt;OBL",'1.A-P6 DATA CD-3B ONLY'!$G:$G,'2.B-Cost Profile NL ONLY'!$X$4)+SUMIFS('1.A-P6 DATA CD-3B ONLY'!AF:AF,'1.A-P6 DATA CD-3B ONLY'!$V:$V,$B11,'1.A-P6 DATA CD-3B ONLY'!$Q:$Q,'2.B-Cost Profile NL ONLY'!$X$1,'1.A-P6 DATA CD-3B ONLY'!$O:$O,'2.B-Cost Profile NL ONLY'!$X$2,'1.A-P6 DATA CD-3B ONLY'!$U:$U,"&lt;&gt;OBL",'1.A-P6 DATA CD-3B ONLY'!$G:$G,'2.B-Cost Profile NL ONLY'!$X$5)+SUMIFS('1.A-P6 DATA CD-3B ONLY'!AF:AF,'1.A-P6 DATA CD-3B ONLY'!$V:$V,$B11,'1.A-P6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H11" s="7">
        <f>SUMIFS('1.A-P6 DATA CD-3B ONLY'!AG:AG,'1.A-P6 DATA CD-3B ONLY'!$V:$V,$B11,'1.A-P6 DATA CD-3B ONLY'!$Q:$Q,'2.B-Cost Profile NL ONLY'!$X$1,'1.A-P6 DATA CD-3B ONLY'!$O:$O,'2.B-Cost Profile NL ONLY'!$X$2,'1.A-P6 DATA CD-3B ONLY'!$U:$U,"&lt;&gt;OBL",'1.A-P6 DATA CD-3B ONLY'!$G:$G,'2.B-Cost Profile NL ONLY'!$X$3)+SUMIFS('1.A-P6 DATA CD-3B ONLY'!AG:AG,'1.A-P6 DATA CD-3B ONLY'!$V:$V,$B11,'1.A-P6 DATA CD-3B ONLY'!$Q:$Q,'2.B-Cost Profile NL ONLY'!$X$1,'1.A-P6 DATA CD-3B ONLY'!$O:$O,'2.B-Cost Profile NL ONLY'!$X$2,'1.A-P6 DATA CD-3B ONLY'!$U:$U,"&lt;&gt;OBL",'1.A-P6 DATA CD-3B ONLY'!$G:$G,'2.B-Cost Profile NL ONLY'!$X$4)+SUMIFS('1.A-P6 DATA CD-3B ONLY'!AG:AG,'1.A-P6 DATA CD-3B ONLY'!$V:$V,$B11,'1.A-P6 DATA CD-3B ONLY'!$Q:$Q,'2.B-Cost Profile NL ONLY'!$X$1,'1.A-P6 DATA CD-3B ONLY'!$O:$O,'2.B-Cost Profile NL ONLY'!$X$2,'1.A-P6 DATA CD-3B ONLY'!$U:$U,"&lt;&gt;OBL",'1.A-P6 DATA CD-3B ONLY'!$G:$G,'2.B-Cost Profile NL ONLY'!$X$5)+SUMIFS('1.A-P6 DATA CD-3B ONLY'!AG:AG,'1.A-P6 DATA CD-3B ONLY'!$V:$V,$B11,'1.A-P6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I11" s="7">
        <f>SUMIFS('1.A-P6 DATA CD-3B ONLY'!AH:AH,'1.A-P6 DATA CD-3B ONLY'!$V:$V,$B11,'1.A-P6 DATA CD-3B ONLY'!$Q:$Q,'2.B-Cost Profile NL ONLY'!$X$1,'1.A-P6 DATA CD-3B ONLY'!$O:$O,'2.B-Cost Profile NL ONLY'!$X$2,'1.A-P6 DATA CD-3B ONLY'!$U:$U,"&lt;&gt;OBL",'1.A-P6 DATA CD-3B ONLY'!$G:$G,'2.B-Cost Profile NL ONLY'!$X$3)+SUMIFS('1.A-P6 DATA CD-3B ONLY'!AH:AH,'1.A-P6 DATA CD-3B ONLY'!$V:$V,$B11,'1.A-P6 DATA CD-3B ONLY'!$Q:$Q,'2.B-Cost Profile NL ONLY'!$X$1,'1.A-P6 DATA CD-3B ONLY'!$O:$O,'2.B-Cost Profile NL ONLY'!$X$2,'1.A-P6 DATA CD-3B ONLY'!$U:$U,"&lt;&gt;OBL",'1.A-P6 DATA CD-3B ONLY'!$G:$G,'2.B-Cost Profile NL ONLY'!$X$4)+SUMIFS('1.A-P6 DATA CD-3B ONLY'!AH:AH,'1.A-P6 DATA CD-3B ONLY'!$V:$V,$B11,'1.A-P6 DATA CD-3B ONLY'!$Q:$Q,'2.B-Cost Profile NL ONLY'!$X$1,'1.A-P6 DATA CD-3B ONLY'!$O:$O,'2.B-Cost Profile NL ONLY'!$X$2,'1.A-P6 DATA CD-3B ONLY'!$U:$U,"&lt;&gt;OBL",'1.A-P6 DATA CD-3B ONLY'!$G:$G,'2.B-Cost Profile NL ONLY'!$X$5)+SUMIFS('1.A-P6 DATA CD-3B ONLY'!AH:AH,'1.A-P6 DATA CD-3B ONLY'!$V:$V,$B11,'1.A-P6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J11" s="7">
        <f>SUMIFS('1.A-P6 DATA CD-3B ONLY'!AI:AI,'1.A-P6 DATA CD-3B ONLY'!$V:$V,$B11,'1.A-P6 DATA CD-3B ONLY'!$Q:$Q,'2.B-Cost Profile NL ONLY'!$X$1,'1.A-P6 DATA CD-3B ONLY'!$O:$O,'2.B-Cost Profile NL ONLY'!$X$2,'1.A-P6 DATA CD-3B ONLY'!$U:$U,"&lt;&gt;OBL",'1.A-P6 DATA CD-3B ONLY'!$G:$G,'2.B-Cost Profile NL ONLY'!$X$3)+SUMIFS('1.A-P6 DATA CD-3B ONLY'!AI:AI,'1.A-P6 DATA CD-3B ONLY'!$V:$V,$B11,'1.A-P6 DATA CD-3B ONLY'!$Q:$Q,'2.B-Cost Profile NL ONLY'!$X$1,'1.A-P6 DATA CD-3B ONLY'!$O:$O,'2.B-Cost Profile NL ONLY'!$X$2,'1.A-P6 DATA CD-3B ONLY'!$U:$U,"&lt;&gt;OBL",'1.A-P6 DATA CD-3B ONLY'!$G:$G,'2.B-Cost Profile NL ONLY'!$X$4)+SUMIFS('1.A-P6 DATA CD-3B ONLY'!AI:AI,'1.A-P6 DATA CD-3B ONLY'!$V:$V,$B11,'1.A-P6 DATA CD-3B ONLY'!$Q:$Q,'2.B-Cost Profile NL ONLY'!$X$1,'1.A-P6 DATA CD-3B ONLY'!$O:$O,'2.B-Cost Profile NL ONLY'!$X$2,'1.A-P6 DATA CD-3B ONLY'!$U:$U,"&lt;&gt;OBL",'1.A-P6 DATA CD-3B ONLY'!$G:$G,'2.B-Cost Profile NL ONLY'!$X$5)+SUMIFS('1.A-P6 DATA CD-3B ONLY'!AI:AI,'1.A-P6 DATA CD-3B ONLY'!$V:$V,$B11,'1.A-P6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K11" s="7">
        <f>SUMIFS('1.A-P6 DATA CD-3B ONLY'!AJ:AJ,'1.A-P6 DATA CD-3B ONLY'!$V:$V,$B11,'1.A-P6 DATA CD-3B ONLY'!$Q:$Q,'2.B-Cost Profile NL ONLY'!$X$1,'1.A-P6 DATA CD-3B ONLY'!$O:$O,'2.B-Cost Profile NL ONLY'!$X$2,'1.A-P6 DATA CD-3B ONLY'!$U:$U,"&lt;&gt;OBL",'1.A-P6 DATA CD-3B ONLY'!$G:$G,'2.B-Cost Profile NL ONLY'!$X$3)+SUMIFS('1.A-P6 DATA CD-3B ONLY'!AJ:AJ,'1.A-P6 DATA CD-3B ONLY'!$V:$V,$B11,'1.A-P6 DATA CD-3B ONLY'!$Q:$Q,'2.B-Cost Profile NL ONLY'!$X$1,'1.A-P6 DATA CD-3B ONLY'!$O:$O,'2.B-Cost Profile NL ONLY'!$X$2,'1.A-P6 DATA CD-3B ONLY'!$U:$U,"&lt;&gt;OBL",'1.A-P6 DATA CD-3B ONLY'!$G:$G,'2.B-Cost Profile NL ONLY'!$X$4)+SUMIFS('1.A-P6 DATA CD-3B ONLY'!AJ:AJ,'1.A-P6 DATA CD-3B ONLY'!$V:$V,$B11,'1.A-P6 DATA CD-3B ONLY'!$Q:$Q,'2.B-Cost Profile NL ONLY'!$X$1,'1.A-P6 DATA CD-3B ONLY'!$O:$O,'2.B-Cost Profile NL ONLY'!$X$2,'1.A-P6 DATA CD-3B ONLY'!$U:$U,"&lt;&gt;OBL",'1.A-P6 DATA CD-3B ONLY'!$G:$G,'2.B-Cost Profile NL ONLY'!$X$5)+SUMIFS('1.A-P6 DATA CD-3B ONLY'!AJ:AJ,'1.A-P6 DATA CD-3B ONLY'!$V:$V,$B11,'1.A-P6 DATA CD-3B ONLY'!$Q:$Q,'2.B-Cost Profile NL ONLY'!$X$1,'1.A-P6 DATA CD-3B ONLY'!$O:$O,'2.B-Cost Profile NL ONLY'!$X$2,'1.A-P6 DATA CD-3B ONLY'!$U:$U,"&lt;&gt;OBL",'1.A-P6 DATA CD-3B ONLY'!$G:$G,'2.B-Cost Profile NL ONLY'!$X$6)</f>
        <v>133349.89000000001</v>
      </c>
      <c r="L11" s="7">
        <f>SUMIFS('1.A-P6 DATA CD-3B ONLY'!AK:AK,'1.A-P6 DATA CD-3B ONLY'!$V:$V,$B11,'1.A-P6 DATA CD-3B ONLY'!$Q:$Q,'2.B-Cost Profile NL ONLY'!$X$1,'1.A-P6 DATA CD-3B ONLY'!$O:$O,'2.B-Cost Profile NL ONLY'!$X$2,'1.A-P6 DATA CD-3B ONLY'!$U:$U,"&lt;&gt;OBL",'1.A-P6 DATA CD-3B ONLY'!$G:$G,'2.B-Cost Profile NL ONLY'!$X$3)+SUMIFS('1.A-P6 DATA CD-3B ONLY'!AK:AK,'1.A-P6 DATA CD-3B ONLY'!$V:$V,$B11,'1.A-P6 DATA CD-3B ONLY'!$Q:$Q,'2.B-Cost Profile NL ONLY'!$X$1,'1.A-P6 DATA CD-3B ONLY'!$O:$O,'2.B-Cost Profile NL ONLY'!$X$2,'1.A-P6 DATA CD-3B ONLY'!$U:$U,"&lt;&gt;OBL",'1.A-P6 DATA CD-3B ONLY'!$G:$G,'2.B-Cost Profile NL ONLY'!$X$4)+SUMIFS('1.A-P6 DATA CD-3B ONLY'!AK:AK,'1.A-P6 DATA CD-3B ONLY'!$V:$V,$B11,'1.A-P6 DATA CD-3B ONLY'!$Q:$Q,'2.B-Cost Profile NL ONLY'!$X$1,'1.A-P6 DATA CD-3B ONLY'!$O:$O,'2.B-Cost Profile NL ONLY'!$X$2,'1.A-P6 DATA CD-3B ONLY'!$U:$U,"&lt;&gt;OBL",'1.A-P6 DATA CD-3B ONLY'!$G:$G,'2.B-Cost Profile NL ONLY'!$X$5)+SUMIFS('1.A-P6 DATA CD-3B ONLY'!AK:AK,'1.A-P6 DATA CD-3B ONLY'!$V:$V,$B11,'1.A-P6 DATA CD-3B ONLY'!$Q:$Q,'2.B-Cost Profile NL ONLY'!$X$1,'1.A-P6 DATA CD-3B ONLY'!$O:$O,'2.B-Cost Profile NL ONLY'!$X$2,'1.A-P6 DATA CD-3B ONLY'!$U:$U,"&lt;&gt;OBL",'1.A-P6 DATA CD-3B ONLY'!$G:$G,'2.B-Cost Profile NL ONLY'!$X$6)</f>
        <v>1141966.21</v>
      </c>
      <c r="M11" s="7">
        <f>SUMIFS('1.A-P6 DATA CD-3B ONLY'!AL:AL,'1.A-P6 DATA CD-3B ONLY'!$V:$V,$B11,'1.A-P6 DATA CD-3B ONLY'!$Q:$Q,'2.B-Cost Profile NL ONLY'!$X$1,'1.A-P6 DATA CD-3B ONLY'!$O:$O,'2.B-Cost Profile NL ONLY'!$X$2,'1.A-P6 DATA CD-3B ONLY'!$U:$U,"&lt;&gt;OBL",'1.A-P6 DATA CD-3B ONLY'!$G:$G,'2.B-Cost Profile NL ONLY'!$X$3)+SUMIFS('1.A-P6 DATA CD-3B ONLY'!AL:AL,'1.A-P6 DATA CD-3B ONLY'!$V:$V,$B11,'1.A-P6 DATA CD-3B ONLY'!$Q:$Q,'2.B-Cost Profile NL ONLY'!$X$1,'1.A-P6 DATA CD-3B ONLY'!$O:$O,'2.B-Cost Profile NL ONLY'!$X$2,'1.A-P6 DATA CD-3B ONLY'!$U:$U,"&lt;&gt;OBL",'1.A-P6 DATA CD-3B ONLY'!$G:$G,'2.B-Cost Profile NL ONLY'!$X$4)+SUMIFS('1.A-P6 DATA CD-3B ONLY'!AL:AL,'1.A-P6 DATA CD-3B ONLY'!$V:$V,$B11,'1.A-P6 DATA CD-3B ONLY'!$Q:$Q,'2.B-Cost Profile NL ONLY'!$X$1,'1.A-P6 DATA CD-3B ONLY'!$O:$O,'2.B-Cost Profile NL ONLY'!$X$2,'1.A-P6 DATA CD-3B ONLY'!$U:$U,"&lt;&gt;OBL",'1.A-P6 DATA CD-3B ONLY'!$G:$G,'2.B-Cost Profile NL ONLY'!$X$5)+SUMIFS('1.A-P6 DATA CD-3B ONLY'!AL:AL,'1.A-P6 DATA CD-3B ONLY'!$V:$V,$B11,'1.A-P6 DATA CD-3B ONLY'!$Q:$Q,'2.B-Cost Profile NL ONLY'!$X$1,'1.A-P6 DATA CD-3B ONLY'!$O:$O,'2.B-Cost Profile NL ONLY'!$X$2,'1.A-P6 DATA CD-3B ONLY'!$U:$U,"&lt;&gt;OBL",'1.A-P6 DATA CD-3B ONLY'!$G:$G,'2.B-Cost Profile NL ONLY'!$X$6)</f>
        <v>1141966.21</v>
      </c>
      <c r="N11" s="7">
        <f>SUMIFS('1.A-P6 DATA CD-3B ONLY'!AM:AM,'1.A-P6 DATA CD-3B ONLY'!$V:$V,$B11,'1.A-P6 DATA CD-3B ONLY'!$Q:$Q,'2.B-Cost Profile NL ONLY'!$X$1,'1.A-P6 DATA CD-3B ONLY'!$O:$O,'2.B-Cost Profile NL ONLY'!$X$2,'1.A-P6 DATA CD-3B ONLY'!$U:$U,"&lt;&gt;OBL",'1.A-P6 DATA CD-3B ONLY'!$G:$G,'2.B-Cost Profile NL ONLY'!$X$3)+SUMIFS('1.A-P6 DATA CD-3B ONLY'!AM:AM,'1.A-P6 DATA CD-3B ONLY'!$V:$V,$B11,'1.A-P6 DATA CD-3B ONLY'!$Q:$Q,'2.B-Cost Profile NL ONLY'!$X$1,'1.A-P6 DATA CD-3B ONLY'!$O:$O,'2.B-Cost Profile NL ONLY'!$X$2,'1.A-P6 DATA CD-3B ONLY'!$U:$U,"&lt;&gt;OBL",'1.A-P6 DATA CD-3B ONLY'!$G:$G,'2.B-Cost Profile NL ONLY'!$X$4)+SUMIFS('1.A-P6 DATA CD-3B ONLY'!AM:AM,'1.A-P6 DATA CD-3B ONLY'!$V:$V,$B11,'1.A-P6 DATA CD-3B ONLY'!$Q:$Q,'2.B-Cost Profile NL ONLY'!$X$1,'1.A-P6 DATA CD-3B ONLY'!$O:$O,'2.B-Cost Profile NL ONLY'!$X$2,'1.A-P6 DATA CD-3B ONLY'!$U:$U,"&lt;&gt;OBL",'1.A-P6 DATA CD-3B ONLY'!$G:$G,'2.B-Cost Profile NL ONLY'!$X$5)+SUMIFS('1.A-P6 DATA CD-3B ONLY'!AM:AM,'1.A-P6 DATA CD-3B ONLY'!$V:$V,$B11,'1.A-P6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O11" s="7">
        <f>SUMIFS('1.A-P6 DATA CD-3B ONLY'!AN:AN,'1.A-P6 DATA CD-3B ONLY'!$V:$V,$B11,'1.A-P6 DATA CD-3B ONLY'!$Q:$Q,'2.B-Cost Profile NL ONLY'!$X$1,'1.A-P6 DATA CD-3B ONLY'!$O:$O,'2.B-Cost Profile NL ONLY'!$X$2,'1.A-P6 DATA CD-3B ONLY'!$U:$U,"&lt;&gt;OBL",'1.A-P6 DATA CD-3B ONLY'!$G:$G,'2.B-Cost Profile NL ONLY'!$X$3)+SUMIFS('1.A-P6 DATA CD-3B ONLY'!AN:AN,'1.A-P6 DATA CD-3B ONLY'!$V:$V,$B11,'1.A-P6 DATA CD-3B ONLY'!$Q:$Q,'2.B-Cost Profile NL ONLY'!$X$1,'1.A-P6 DATA CD-3B ONLY'!$O:$O,'2.B-Cost Profile NL ONLY'!$X$2,'1.A-P6 DATA CD-3B ONLY'!$U:$U,"&lt;&gt;OBL",'1.A-P6 DATA CD-3B ONLY'!$G:$G,'2.B-Cost Profile NL ONLY'!$X$4)+SUMIFS('1.A-P6 DATA CD-3B ONLY'!AN:AN,'1.A-P6 DATA CD-3B ONLY'!$V:$V,$B11,'1.A-P6 DATA CD-3B ONLY'!$Q:$Q,'2.B-Cost Profile NL ONLY'!$X$1,'1.A-P6 DATA CD-3B ONLY'!$O:$O,'2.B-Cost Profile NL ONLY'!$X$2,'1.A-P6 DATA CD-3B ONLY'!$U:$U,"&lt;&gt;OBL",'1.A-P6 DATA CD-3B ONLY'!$G:$G,'2.B-Cost Profile NL ONLY'!$X$5)+SUMIFS('1.A-P6 DATA CD-3B ONLY'!AN:AN,'1.A-P6 DATA CD-3B ONLY'!$V:$V,$B11,'1.A-P6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P11" s="7">
        <f>SUMIFS('1.A-P6 DATA CD-3B ONLY'!AO:AO,'1.A-P6 DATA CD-3B ONLY'!$V:$V,$B11,'1.A-P6 DATA CD-3B ONLY'!$Q:$Q,'2.B-Cost Profile NL ONLY'!$X$1,'1.A-P6 DATA CD-3B ONLY'!$O:$O,'2.B-Cost Profile NL ONLY'!$X$2,'1.A-P6 DATA CD-3B ONLY'!$U:$U,"&lt;&gt;OBL",'1.A-P6 DATA CD-3B ONLY'!$G:$G,'2.B-Cost Profile NL ONLY'!$X$3)+SUMIFS('1.A-P6 DATA CD-3B ONLY'!AO:AO,'1.A-P6 DATA CD-3B ONLY'!$V:$V,$B11,'1.A-P6 DATA CD-3B ONLY'!$Q:$Q,'2.B-Cost Profile NL ONLY'!$X$1,'1.A-P6 DATA CD-3B ONLY'!$O:$O,'2.B-Cost Profile NL ONLY'!$X$2,'1.A-P6 DATA CD-3B ONLY'!$U:$U,"&lt;&gt;OBL",'1.A-P6 DATA CD-3B ONLY'!$G:$G,'2.B-Cost Profile NL ONLY'!$X$4)+SUMIFS('1.A-P6 DATA CD-3B ONLY'!AO:AO,'1.A-P6 DATA CD-3B ONLY'!$V:$V,$B11,'1.A-P6 DATA CD-3B ONLY'!$Q:$Q,'2.B-Cost Profile NL ONLY'!$X$1,'1.A-P6 DATA CD-3B ONLY'!$O:$O,'2.B-Cost Profile NL ONLY'!$X$2,'1.A-P6 DATA CD-3B ONLY'!$U:$U,"&lt;&gt;OBL",'1.A-P6 DATA CD-3B ONLY'!$G:$G,'2.B-Cost Profile NL ONLY'!$X$5)+SUMIFS('1.A-P6 DATA CD-3B ONLY'!AO:AO,'1.A-P6 DATA CD-3B ONLY'!$V:$V,$B11,'1.A-P6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Q11" s="7">
        <f>SUMIFS('1.A-P6 DATA CD-3B ONLY'!AP:AP,'1.A-P6 DATA CD-3B ONLY'!$V:$V,$B11,'1.A-P6 DATA CD-3B ONLY'!$Q:$Q,'2.B-Cost Profile NL ONLY'!$X$1,'1.A-P6 DATA CD-3B ONLY'!$O:$O,'2.B-Cost Profile NL ONLY'!$X$2,'1.A-P6 DATA CD-3B ONLY'!$U:$U,"&lt;&gt;OBL",'1.A-P6 DATA CD-3B ONLY'!$G:$G,'2.B-Cost Profile NL ONLY'!$X$3)+SUMIFS('1.A-P6 DATA CD-3B ONLY'!AP:AP,'1.A-P6 DATA CD-3B ONLY'!$V:$V,$B11,'1.A-P6 DATA CD-3B ONLY'!$Q:$Q,'2.B-Cost Profile NL ONLY'!$X$1,'1.A-P6 DATA CD-3B ONLY'!$O:$O,'2.B-Cost Profile NL ONLY'!$X$2,'1.A-P6 DATA CD-3B ONLY'!$U:$U,"&lt;&gt;OBL",'1.A-P6 DATA CD-3B ONLY'!$G:$G,'2.B-Cost Profile NL ONLY'!$X$4)+SUMIFS('1.A-P6 DATA CD-3B ONLY'!AP:AP,'1.A-P6 DATA CD-3B ONLY'!$V:$V,$B11,'1.A-P6 DATA CD-3B ONLY'!$Q:$Q,'2.B-Cost Profile NL ONLY'!$X$1,'1.A-P6 DATA CD-3B ONLY'!$O:$O,'2.B-Cost Profile NL ONLY'!$X$2,'1.A-P6 DATA CD-3B ONLY'!$U:$U,"&lt;&gt;OBL",'1.A-P6 DATA CD-3B ONLY'!$G:$G,'2.B-Cost Profile NL ONLY'!$X$5)+SUMIFS('1.A-P6 DATA CD-3B ONLY'!AP:AP,'1.A-P6 DATA CD-3B ONLY'!$V:$V,$B11,'1.A-P6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R11" s="7">
        <f>SUMIFS('1.A-P6 DATA CD-3B ONLY'!AQ:AQ,'1.A-P6 DATA CD-3B ONLY'!$V:$V,$B11,'1.A-P6 DATA CD-3B ONLY'!$Q:$Q,'2.B-Cost Profile NL ONLY'!$X$1,'1.A-P6 DATA CD-3B ONLY'!$O:$O,'2.B-Cost Profile NL ONLY'!$X$2,'1.A-P6 DATA CD-3B ONLY'!$U:$U,"&lt;&gt;OBL",'1.A-P6 DATA CD-3B ONLY'!$G:$G,'2.B-Cost Profile NL ONLY'!$X$3)+SUMIFS('1.A-P6 DATA CD-3B ONLY'!AQ:AQ,'1.A-P6 DATA CD-3B ONLY'!$V:$V,$B11,'1.A-P6 DATA CD-3B ONLY'!$Q:$Q,'2.B-Cost Profile NL ONLY'!$X$1,'1.A-P6 DATA CD-3B ONLY'!$O:$O,'2.B-Cost Profile NL ONLY'!$X$2,'1.A-P6 DATA CD-3B ONLY'!$U:$U,"&lt;&gt;OBL",'1.A-P6 DATA CD-3B ONLY'!$G:$G,'2.B-Cost Profile NL ONLY'!$X$4)+SUMIFS('1.A-P6 DATA CD-3B ONLY'!AQ:AQ,'1.A-P6 DATA CD-3B ONLY'!$V:$V,$B11,'1.A-P6 DATA CD-3B ONLY'!$Q:$Q,'2.B-Cost Profile NL ONLY'!$X$1,'1.A-P6 DATA CD-3B ONLY'!$O:$O,'2.B-Cost Profile NL ONLY'!$X$2,'1.A-P6 DATA CD-3B ONLY'!$U:$U,"&lt;&gt;OBL",'1.A-P6 DATA CD-3B ONLY'!$G:$G,'2.B-Cost Profile NL ONLY'!$X$5)+SUMIFS('1.A-P6 DATA CD-3B ONLY'!AQ:AQ,'1.A-P6 DATA CD-3B ONLY'!$V:$V,$B11,'1.A-P6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S11" s="7">
        <f>SUMIFS('1.A-P6 DATA CD-3B ONLY'!AR:AR,'1.A-P6 DATA CD-3B ONLY'!$V:$V,$B11,'1.A-P6 DATA CD-3B ONLY'!$Q:$Q,'2.B-Cost Profile NL ONLY'!$X$1,'1.A-P6 DATA CD-3B ONLY'!$O:$O,'2.B-Cost Profile NL ONLY'!$X$2,'1.A-P6 DATA CD-3B ONLY'!$U:$U,"&lt;&gt;OBL",'1.A-P6 DATA CD-3B ONLY'!$G:$G,'2.B-Cost Profile NL ONLY'!$X$3)+SUMIFS('1.A-P6 DATA CD-3B ONLY'!AR:AR,'1.A-P6 DATA CD-3B ONLY'!$V:$V,$B11,'1.A-P6 DATA CD-3B ONLY'!$Q:$Q,'2.B-Cost Profile NL ONLY'!$X$1,'1.A-P6 DATA CD-3B ONLY'!$O:$O,'2.B-Cost Profile NL ONLY'!$X$2,'1.A-P6 DATA CD-3B ONLY'!$U:$U,"&lt;&gt;OBL",'1.A-P6 DATA CD-3B ONLY'!$G:$G,'2.B-Cost Profile NL ONLY'!$X$4)+SUMIFS('1.A-P6 DATA CD-3B ONLY'!AR:AR,'1.A-P6 DATA CD-3B ONLY'!$V:$V,$B11,'1.A-P6 DATA CD-3B ONLY'!$Q:$Q,'2.B-Cost Profile NL ONLY'!$X$1,'1.A-P6 DATA CD-3B ONLY'!$O:$O,'2.B-Cost Profile NL ONLY'!$X$2,'1.A-P6 DATA CD-3B ONLY'!$U:$U,"&lt;&gt;OBL",'1.A-P6 DATA CD-3B ONLY'!$G:$G,'2.B-Cost Profile NL ONLY'!$X$5)+SUMIFS('1.A-P6 DATA CD-3B ONLY'!AR:AR,'1.A-P6 DATA CD-3B ONLY'!$V:$V,$B11,'1.A-P6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T11" s="7">
        <f>SUMIFS('1.A-P6 DATA CD-3B ONLY'!AS:AS,'1.A-P6 DATA CD-3B ONLY'!$V:$V,$B11,'1.A-P6 DATA CD-3B ONLY'!$Q:$Q,'2.B-Cost Profile NL ONLY'!$X$1,'1.A-P6 DATA CD-3B ONLY'!$O:$O,'2.B-Cost Profile NL ONLY'!$X$2,'1.A-P6 DATA CD-3B ONLY'!$U:$U,"&lt;&gt;OBL",'1.A-P6 DATA CD-3B ONLY'!$G:$G,'2.B-Cost Profile NL ONLY'!$X$3)+SUMIFS('1.A-P6 DATA CD-3B ONLY'!AS:AS,'1.A-P6 DATA CD-3B ONLY'!$V:$V,$B11,'1.A-P6 DATA CD-3B ONLY'!$Q:$Q,'2.B-Cost Profile NL ONLY'!$X$1,'1.A-P6 DATA CD-3B ONLY'!$O:$O,'2.B-Cost Profile NL ONLY'!$X$2,'1.A-P6 DATA CD-3B ONLY'!$U:$U,"&lt;&gt;OBL",'1.A-P6 DATA CD-3B ONLY'!$G:$G,'2.B-Cost Profile NL ONLY'!$X$4)+SUMIFS('1.A-P6 DATA CD-3B ONLY'!AS:AS,'1.A-P6 DATA CD-3B ONLY'!$V:$V,$B11,'1.A-P6 DATA CD-3B ONLY'!$Q:$Q,'2.B-Cost Profile NL ONLY'!$X$1,'1.A-P6 DATA CD-3B ONLY'!$O:$O,'2.B-Cost Profile NL ONLY'!$X$2,'1.A-P6 DATA CD-3B ONLY'!$U:$U,"&lt;&gt;OBL",'1.A-P6 DATA CD-3B ONLY'!$G:$G,'2.B-Cost Profile NL ONLY'!$X$5)+SUMIFS('1.A-P6 DATA CD-3B ONLY'!AS:AS,'1.A-P6 DATA CD-3B ONLY'!$V:$V,$B11,'1.A-P6 DATA CD-3B ONLY'!$Q:$Q,'2.B-Cost Profile NL ONLY'!$X$1,'1.A-P6 DATA CD-3B ONLY'!$O:$O,'2.B-Cost Profile NL ONLY'!$X$2,'1.A-P6 DATA CD-3B ONLY'!$U:$U,"&lt;&gt;OBL",'1.A-P6 DATA CD-3B ONLY'!$G:$G,'2.B-Cost Profile NL ONLY'!$X$6)</f>
        <v>0</v>
      </c>
    </row>
    <row r="12" spans="2:24" x14ac:dyDescent="0.25">
      <c r="B12" s="39" t="s">
        <v>210</v>
      </c>
      <c r="C12" s="15">
        <f t="shared" si="2"/>
        <v>2370177.7199999997</v>
      </c>
      <c r="D12" s="7">
        <f>SUMIFS('1.A-P6 DATA CD-3B ONLY'!AC:AC,'1.A-P6 DATA CD-3B ONLY'!$V:$V,$B12,'1.A-P6 DATA CD-3B ONLY'!$Q:$Q,'2.B-Cost Profile NL ONLY'!$X$1,'1.A-P6 DATA CD-3B ONLY'!$O:$O,'2.B-Cost Profile NL ONLY'!$X$2,'1.A-P6 DATA CD-3B ONLY'!$U:$U,"&lt;&gt;OBL",'1.A-P6 DATA CD-3B ONLY'!$G:$G,'2.B-Cost Profile NL ONLY'!$X$3)+SUMIFS('1.A-P6 DATA CD-3B ONLY'!AC:AC,'1.A-P6 DATA CD-3B ONLY'!$V:$V,$B12,'1.A-P6 DATA CD-3B ONLY'!$Q:$Q,'2.B-Cost Profile NL ONLY'!$X$1,'1.A-P6 DATA CD-3B ONLY'!$O:$O,'2.B-Cost Profile NL ONLY'!$X$2,'1.A-P6 DATA CD-3B ONLY'!$U:$U,"&lt;&gt;OBL",'1.A-P6 DATA CD-3B ONLY'!$G:$G,'2.B-Cost Profile NL ONLY'!$X$4)+SUMIFS('1.A-P6 DATA CD-3B ONLY'!AC:AC,'1.A-P6 DATA CD-3B ONLY'!$V:$V,$B12,'1.A-P6 DATA CD-3B ONLY'!$Q:$Q,'2.B-Cost Profile NL ONLY'!$X$1,'1.A-P6 DATA CD-3B ONLY'!$O:$O,'2.B-Cost Profile NL ONLY'!$X$2,'1.A-P6 DATA CD-3B ONLY'!$U:$U,"&lt;&gt;OBL",'1.A-P6 DATA CD-3B ONLY'!$G:$G,'2.B-Cost Profile NL ONLY'!$X$5)+SUMIFS('1.A-P6 DATA CD-3B ONLY'!AC:AC,'1.A-P6 DATA CD-3B ONLY'!$V:$V,$B12,'1.A-P6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E12" s="7">
        <f>SUMIFS('1.A-P6 DATA CD-3B ONLY'!AD:AD,'1.A-P6 DATA CD-3B ONLY'!$V:$V,$B12,'1.A-P6 DATA CD-3B ONLY'!$Q:$Q,'2.B-Cost Profile NL ONLY'!$X$1,'1.A-P6 DATA CD-3B ONLY'!$O:$O,'2.B-Cost Profile NL ONLY'!$X$2,'1.A-P6 DATA CD-3B ONLY'!$U:$U,"&lt;&gt;OBL",'1.A-P6 DATA CD-3B ONLY'!$G:$G,'2.B-Cost Profile NL ONLY'!$X$3)+SUMIFS('1.A-P6 DATA CD-3B ONLY'!AD:AD,'1.A-P6 DATA CD-3B ONLY'!$V:$V,$B12,'1.A-P6 DATA CD-3B ONLY'!$Q:$Q,'2.B-Cost Profile NL ONLY'!$X$1,'1.A-P6 DATA CD-3B ONLY'!$O:$O,'2.B-Cost Profile NL ONLY'!$X$2,'1.A-P6 DATA CD-3B ONLY'!$U:$U,"&lt;&gt;OBL",'1.A-P6 DATA CD-3B ONLY'!$G:$G,'2.B-Cost Profile NL ONLY'!$X$4)+SUMIFS('1.A-P6 DATA CD-3B ONLY'!AD:AD,'1.A-P6 DATA CD-3B ONLY'!$V:$V,$B12,'1.A-P6 DATA CD-3B ONLY'!$Q:$Q,'2.B-Cost Profile NL ONLY'!$X$1,'1.A-P6 DATA CD-3B ONLY'!$O:$O,'2.B-Cost Profile NL ONLY'!$X$2,'1.A-P6 DATA CD-3B ONLY'!$U:$U,"&lt;&gt;OBL",'1.A-P6 DATA CD-3B ONLY'!$G:$G,'2.B-Cost Profile NL ONLY'!$X$5)+SUMIFS('1.A-P6 DATA CD-3B ONLY'!AD:AD,'1.A-P6 DATA CD-3B ONLY'!$V:$V,$B12,'1.A-P6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F12" s="7">
        <f>SUMIFS('1.A-P6 DATA CD-3B ONLY'!AE:AE,'1.A-P6 DATA CD-3B ONLY'!$V:$V,$B12,'1.A-P6 DATA CD-3B ONLY'!$Q:$Q,'2.B-Cost Profile NL ONLY'!$X$1,'1.A-P6 DATA CD-3B ONLY'!$O:$O,'2.B-Cost Profile NL ONLY'!$X$2,'1.A-P6 DATA CD-3B ONLY'!$U:$U,"&lt;&gt;OBL",'1.A-P6 DATA CD-3B ONLY'!$G:$G,'2.B-Cost Profile NL ONLY'!$X$3)+SUMIFS('1.A-P6 DATA CD-3B ONLY'!AE:AE,'1.A-P6 DATA CD-3B ONLY'!$V:$V,$B12,'1.A-P6 DATA CD-3B ONLY'!$Q:$Q,'2.B-Cost Profile NL ONLY'!$X$1,'1.A-P6 DATA CD-3B ONLY'!$O:$O,'2.B-Cost Profile NL ONLY'!$X$2,'1.A-P6 DATA CD-3B ONLY'!$U:$U,"&lt;&gt;OBL",'1.A-P6 DATA CD-3B ONLY'!$G:$G,'2.B-Cost Profile NL ONLY'!$X$4)+SUMIFS('1.A-P6 DATA CD-3B ONLY'!AE:AE,'1.A-P6 DATA CD-3B ONLY'!$V:$V,$B12,'1.A-P6 DATA CD-3B ONLY'!$Q:$Q,'2.B-Cost Profile NL ONLY'!$X$1,'1.A-P6 DATA CD-3B ONLY'!$O:$O,'2.B-Cost Profile NL ONLY'!$X$2,'1.A-P6 DATA CD-3B ONLY'!$U:$U,"&lt;&gt;OBL",'1.A-P6 DATA CD-3B ONLY'!$G:$G,'2.B-Cost Profile NL ONLY'!$X$5)+SUMIFS('1.A-P6 DATA CD-3B ONLY'!AE:AE,'1.A-P6 DATA CD-3B ONLY'!$V:$V,$B12,'1.A-P6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G12" s="7">
        <f>SUMIFS('1.A-P6 DATA CD-3B ONLY'!AF:AF,'1.A-P6 DATA CD-3B ONLY'!$V:$V,$B12,'1.A-P6 DATA CD-3B ONLY'!$Q:$Q,'2.B-Cost Profile NL ONLY'!$X$1,'1.A-P6 DATA CD-3B ONLY'!$O:$O,'2.B-Cost Profile NL ONLY'!$X$2,'1.A-P6 DATA CD-3B ONLY'!$U:$U,"&lt;&gt;OBL",'1.A-P6 DATA CD-3B ONLY'!$G:$G,'2.B-Cost Profile NL ONLY'!$X$3)+SUMIFS('1.A-P6 DATA CD-3B ONLY'!AF:AF,'1.A-P6 DATA CD-3B ONLY'!$V:$V,$B12,'1.A-P6 DATA CD-3B ONLY'!$Q:$Q,'2.B-Cost Profile NL ONLY'!$X$1,'1.A-P6 DATA CD-3B ONLY'!$O:$O,'2.B-Cost Profile NL ONLY'!$X$2,'1.A-P6 DATA CD-3B ONLY'!$U:$U,"&lt;&gt;OBL",'1.A-P6 DATA CD-3B ONLY'!$G:$G,'2.B-Cost Profile NL ONLY'!$X$4)+SUMIFS('1.A-P6 DATA CD-3B ONLY'!AF:AF,'1.A-P6 DATA CD-3B ONLY'!$V:$V,$B12,'1.A-P6 DATA CD-3B ONLY'!$Q:$Q,'2.B-Cost Profile NL ONLY'!$X$1,'1.A-P6 DATA CD-3B ONLY'!$O:$O,'2.B-Cost Profile NL ONLY'!$X$2,'1.A-P6 DATA CD-3B ONLY'!$U:$U,"&lt;&gt;OBL",'1.A-P6 DATA CD-3B ONLY'!$G:$G,'2.B-Cost Profile NL ONLY'!$X$5)+SUMIFS('1.A-P6 DATA CD-3B ONLY'!AF:AF,'1.A-P6 DATA CD-3B ONLY'!$V:$V,$B12,'1.A-P6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H12" s="7">
        <f>SUMIFS('1.A-P6 DATA CD-3B ONLY'!AG:AG,'1.A-P6 DATA CD-3B ONLY'!$V:$V,$B12,'1.A-P6 DATA CD-3B ONLY'!$Q:$Q,'2.B-Cost Profile NL ONLY'!$X$1,'1.A-P6 DATA CD-3B ONLY'!$O:$O,'2.B-Cost Profile NL ONLY'!$X$2,'1.A-P6 DATA CD-3B ONLY'!$U:$U,"&lt;&gt;OBL",'1.A-P6 DATA CD-3B ONLY'!$G:$G,'2.B-Cost Profile NL ONLY'!$X$3)+SUMIFS('1.A-P6 DATA CD-3B ONLY'!AG:AG,'1.A-P6 DATA CD-3B ONLY'!$V:$V,$B12,'1.A-P6 DATA CD-3B ONLY'!$Q:$Q,'2.B-Cost Profile NL ONLY'!$X$1,'1.A-P6 DATA CD-3B ONLY'!$O:$O,'2.B-Cost Profile NL ONLY'!$X$2,'1.A-P6 DATA CD-3B ONLY'!$U:$U,"&lt;&gt;OBL",'1.A-P6 DATA CD-3B ONLY'!$G:$G,'2.B-Cost Profile NL ONLY'!$X$4)+SUMIFS('1.A-P6 DATA CD-3B ONLY'!AG:AG,'1.A-P6 DATA CD-3B ONLY'!$V:$V,$B12,'1.A-P6 DATA CD-3B ONLY'!$Q:$Q,'2.B-Cost Profile NL ONLY'!$X$1,'1.A-P6 DATA CD-3B ONLY'!$O:$O,'2.B-Cost Profile NL ONLY'!$X$2,'1.A-P6 DATA CD-3B ONLY'!$U:$U,"&lt;&gt;OBL",'1.A-P6 DATA CD-3B ONLY'!$G:$G,'2.B-Cost Profile NL ONLY'!$X$5)+SUMIFS('1.A-P6 DATA CD-3B ONLY'!AG:AG,'1.A-P6 DATA CD-3B ONLY'!$V:$V,$B12,'1.A-P6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I12" s="7">
        <f>SUMIFS('1.A-P6 DATA CD-3B ONLY'!AH:AH,'1.A-P6 DATA CD-3B ONLY'!$V:$V,$B12,'1.A-P6 DATA CD-3B ONLY'!$Q:$Q,'2.B-Cost Profile NL ONLY'!$X$1,'1.A-P6 DATA CD-3B ONLY'!$O:$O,'2.B-Cost Profile NL ONLY'!$X$2,'1.A-P6 DATA CD-3B ONLY'!$U:$U,"&lt;&gt;OBL",'1.A-P6 DATA CD-3B ONLY'!$G:$G,'2.B-Cost Profile NL ONLY'!$X$3)+SUMIFS('1.A-P6 DATA CD-3B ONLY'!AH:AH,'1.A-P6 DATA CD-3B ONLY'!$V:$V,$B12,'1.A-P6 DATA CD-3B ONLY'!$Q:$Q,'2.B-Cost Profile NL ONLY'!$X$1,'1.A-P6 DATA CD-3B ONLY'!$O:$O,'2.B-Cost Profile NL ONLY'!$X$2,'1.A-P6 DATA CD-3B ONLY'!$U:$U,"&lt;&gt;OBL",'1.A-P6 DATA CD-3B ONLY'!$G:$G,'2.B-Cost Profile NL ONLY'!$X$4)+SUMIFS('1.A-P6 DATA CD-3B ONLY'!AH:AH,'1.A-P6 DATA CD-3B ONLY'!$V:$V,$B12,'1.A-P6 DATA CD-3B ONLY'!$Q:$Q,'2.B-Cost Profile NL ONLY'!$X$1,'1.A-P6 DATA CD-3B ONLY'!$O:$O,'2.B-Cost Profile NL ONLY'!$X$2,'1.A-P6 DATA CD-3B ONLY'!$U:$U,"&lt;&gt;OBL",'1.A-P6 DATA CD-3B ONLY'!$G:$G,'2.B-Cost Profile NL ONLY'!$X$5)+SUMIFS('1.A-P6 DATA CD-3B ONLY'!AH:AH,'1.A-P6 DATA CD-3B ONLY'!$V:$V,$B12,'1.A-P6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J12" s="7">
        <f>SUMIFS('1.A-P6 DATA CD-3B ONLY'!AI:AI,'1.A-P6 DATA CD-3B ONLY'!$V:$V,$B12,'1.A-P6 DATA CD-3B ONLY'!$Q:$Q,'2.B-Cost Profile NL ONLY'!$X$1,'1.A-P6 DATA CD-3B ONLY'!$O:$O,'2.B-Cost Profile NL ONLY'!$X$2,'1.A-P6 DATA CD-3B ONLY'!$U:$U,"&lt;&gt;OBL",'1.A-P6 DATA CD-3B ONLY'!$G:$G,'2.B-Cost Profile NL ONLY'!$X$3)+SUMIFS('1.A-P6 DATA CD-3B ONLY'!AI:AI,'1.A-P6 DATA CD-3B ONLY'!$V:$V,$B12,'1.A-P6 DATA CD-3B ONLY'!$Q:$Q,'2.B-Cost Profile NL ONLY'!$X$1,'1.A-P6 DATA CD-3B ONLY'!$O:$O,'2.B-Cost Profile NL ONLY'!$X$2,'1.A-P6 DATA CD-3B ONLY'!$U:$U,"&lt;&gt;OBL",'1.A-P6 DATA CD-3B ONLY'!$G:$G,'2.B-Cost Profile NL ONLY'!$X$4)+SUMIFS('1.A-P6 DATA CD-3B ONLY'!AI:AI,'1.A-P6 DATA CD-3B ONLY'!$V:$V,$B12,'1.A-P6 DATA CD-3B ONLY'!$Q:$Q,'2.B-Cost Profile NL ONLY'!$X$1,'1.A-P6 DATA CD-3B ONLY'!$O:$O,'2.B-Cost Profile NL ONLY'!$X$2,'1.A-P6 DATA CD-3B ONLY'!$U:$U,"&lt;&gt;OBL",'1.A-P6 DATA CD-3B ONLY'!$G:$G,'2.B-Cost Profile NL ONLY'!$X$5)+SUMIFS('1.A-P6 DATA CD-3B ONLY'!AI:AI,'1.A-P6 DATA CD-3B ONLY'!$V:$V,$B12,'1.A-P6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K12" s="7">
        <f>SUMIFS('1.A-P6 DATA CD-3B ONLY'!AJ:AJ,'1.A-P6 DATA CD-3B ONLY'!$V:$V,$B12,'1.A-P6 DATA CD-3B ONLY'!$Q:$Q,'2.B-Cost Profile NL ONLY'!$X$1,'1.A-P6 DATA CD-3B ONLY'!$O:$O,'2.B-Cost Profile NL ONLY'!$X$2,'1.A-P6 DATA CD-3B ONLY'!$U:$U,"&lt;&gt;OBL",'1.A-P6 DATA CD-3B ONLY'!$G:$G,'2.B-Cost Profile NL ONLY'!$X$3)+SUMIFS('1.A-P6 DATA CD-3B ONLY'!AJ:AJ,'1.A-P6 DATA CD-3B ONLY'!$V:$V,$B12,'1.A-P6 DATA CD-3B ONLY'!$Q:$Q,'2.B-Cost Profile NL ONLY'!$X$1,'1.A-P6 DATA CD-3B ONLY'!$O:$O,'2.B-Cost Profile NL ONLY'!$X$2,'1.A-P6 DATA CD-3B ONLY'!$U:$U,"&lt;&gt;OBL",'1.A-P6 DATA CD-3B ONLY'!$G:$G,'2.B-Cost Profile NL ONLY'!$X$4)+SUMIFS('1.A-P6 DATA CD-3B ONLY'!AJ:AJ,'1.A-P6 DATA CD-3B ONLY'!$V:$V,$B12,'1.A-P6 DATA CD-3B ONLY'!$Q:$Q,'2.B-Cost Profile NL ONLY'!$X$1,'1.A-P6 DATA CD-3B ONLY'!$O:$O,'2.B-Cost Profile NL ONLY'!$X$2,'1.A-P6 DATA CD-3B ONLY'!$U:$U,"&lt;&gt;OBL",'1.A-P6 DATA CD-3B ONLY'!$G:$G,'2.B-Cost Profile NL ONLY'!$X$5)+SUMIFS('1.A-P6 DATA CD-3B ONLY'!AJ:AJ,'1.A-P6 DATA CD-3B ONLY'!$V:$V,$B12,'1.A-P6 DATA CD-3B ONLY'!$Q:$Q,'2.B-Cost Profile NL ONLY'!$X$1,'1.A-P6 DATA CD-3B ONLY'!$O:$O,'2.B-Cost Profile NL ONLY'!$X$2,'1.A-P6 DATA CD-3B ONLY'!$U:$U,"&lt;&gt;OBL",'1.A-P6 DATA CD-3B ONLY'!$G:$G,'2.B-Cost Profile NL ONLY'!$X$6)</f>
        <v>109561.44</v>
      </c>
      <c r="L12" s="7">
        <f>SUMIFS('1.A-P6 DATA CD-3B ONLY'!AK:AK,'1.A-P6 DATA CD-3B ONLY'!$V:$V,$B12,'1.A-P6 DATA CD-3B ONLY'!$Q:$Q,'2.B-Cost Profile NL ONLY'!$X$1,'1.A-P6 DATA CD-3B ONLY'!$O:$O,'2.B-Cost Profile NL ONLY'!$X$2,'1.A-P6 DATA CD-3B ONLY'!$U:$U,"&lt;&gt;OBL",'1.A-P6 DATA CD-3B ONLY'!$G:$G,'2.B-Cost Profile NL ONLY'!$X$3)+SUMIFS('1.A-P6 DATA CD-3B ONLY'!AK:AK,'1.A-P6 DATA CD-3B ONLY'!$V:$V,$B12,'1.A-P6 DATA CD-3B ONLY'!$Q:$Q,'2.B-Cost Profile NL ONLY'!$X$1,'1.A-P6 DATA CD-3B ONLY'!$O:$O,'2.B-Cost Profile NL ONLY'!$X$2,'1.A-P6 DATA CD-3B ONLY'!$U:$U,"&lt;&gt;OBL",'1.A-P6 DATA CD-3B ONLY'!$G:$G,'2.B-Cost Profile NL ONLY'!$X$4)+SUMIFS('1.A-P6 DATA CD-3B ONLY'!AK:AK,'1.A-P6 DATA CD-3B ONLY'!$V:$V,$B12,'1.A-P6 DATA CD-3B ONLY'!$Q:$Q,'2.B-Cost Profile NL ONLY'!$X$1,'1.A-P6 DATA CD-3B ONLY'!$O:$O,'2.B-Cost Profile NL ONLY'!$X$2,'1.A-P6 DATA CD-3B ONLY'!$U:$U,"&lt;&gt;OBL",'1.A-P6 DATA CD-3B ONLY'!$G:$G,'2.B-Cost Profile NL ONLY'!$X$5)+SUMIFS('1.A-P6 DATA CD-3B ONLY'!AK:AK,'1.A-P6 DATA CD-3B ONLY'!$V:$V,$B12,'1.A-P6 DATA CD-3B ONLY'!$Q:$Q,'2.B-Cost Profile NL ONLY'!$X$1,'1.A-P6 DATA CD-3B ONLY'!$O:$O,'2.B-Cost Profile NL ONLY'!$X$2,'1.A-P6 DATA CD-3B ONLY'!$U:$U,"&lt;&gt;OBL",'1.A-P6 DATA CD-3B ONLY'!$G:$G,'2.B-Cost Profile NL ONLY'!$X$6)</f>
        <v>1130308.1399999999</v>
      </c>
      <c r="M12" s="7">
        <f>SUMIFS('1.A-P6 DATA CD-3B ONLY'!AL:AL,'1.A-P6 DATA CD-3B ONLY'!$V:$V,$B12,'1.A-P6 DATA CD-3B ONLY'!$Q:$Q,'2.B-Cost Profile NL ONLY'!$X$1,'1.A-P6 DATA CD-3B ONLY'!$O:$O,'2.B-Cost Profile NL ONLY'!$X$2,'1.A-P6 DATA CD-3B ONLY'!$U:$U,"&lt;&gt;OBL",'1.A-P6 DATA CD-3B ONLY'!$G:$G,'2.B-Cost Profile NL ONLY'!$X$3)+SUMIFS('1.A-P6 DATA CD-3B ONLY'!AL:AL,'1.A-P6 DATA CD-3B ONLY'!$V:$V,$B12,'1.A-P6 DATA CD-3B ONLY'!$Q:$Q,'2.B-Cost Profile NL ONLY'!$X$1,'1.A-P6 DATA CD-3B ONLY'!$O:$O,'2.B-Cost Profile NL ONLY'!$X$2,'1.A-P6 DATA CD-3B ONLY'!$U:$U,"&lt;&gt;OBL",'1.A-P6 DATA CD-3B ONLY'!$G:$G,'2.B-Cost Profile NL ONLY'!$X$4)+SUMIFS('1.A-P6 DATA CD-3B ONLY'!AL:AL,'1.A-P6 DATA CD-3B ONLY'!$V:$V,$B12,'1.A-P6 DATA CD-3B ONLY'!$Q:$Q,'2.B-Cost Profile NL ONLY'!$X$1,'1.A-P6 DATA CD-3B ONLY'!$O:$O,'2.B-Cost Profile NL ONLY'!$X$2,'1.A-P6 DATA CD-3B ONLY'!$U:$U,"&lt;&gt;OBL",'1.A-P6 DATA CD-3B ONLY'!$G:$G,'2.B-Cost Profile NL ONLY'!$X$5)+SUMIFS('1.A-P6 DATA CD-3B ONLY'!AL:AL,'1.A-P6 DATA CD-3B ONLY'!$V:$V,$B12,'1.A-P6 DATA CD-3B ONLY'!$Q:$Q,'2.B-Cost Profile NL ONLY'!$X$1,'1.A-P6 DATA CD-3B ONLY'!$O:$O,'2.B-Cost Profile NL ONLY'!$X$2,'1.A-P6 DATA CD-3B ONLY'!$U:$U,"&lt;&gt;OBL",'1.A-P6 DATA CD-3B ONLY'!$G:$G,'2.B-Cost Profile NL ONLY'!$X$6)</f>
        <v>1130308.1399999999</v>
      </c>
      <c r="N12" s="7">
        <f>SUMIFS('1.A-P6 DATA CD-3B ONLY'!AM:AM,'1.A-P6 DATA CD-3B ONLY'!$V:$V,$B12,'1.A-P6 DATA CD-3B ONLY'!$Q:$Q,'2.B-Cost Profile NL ONLY'!$X$1,'1.A-P6 DATA CD-3B ONLY'!$O:$O,'2.B-Cost Profile NL ONLY'!$X$2,'1.A-P6 DATA CD-3B ONLY'!$U:$U,"&lt;&gt;OBL",'1.A-P6 DATA CD-3B ONLY'!$G:$G,'2.B-Cost Profile NL ONLY'!$X$3)+SUMIFS('1.A-P6 DATA CD-3B ONLY'!AM:AM,'1.A-P6 DATA CD-3B ONLY'!$V:$V,$B12,'1.A-P6 DATA CD-3B ONLY'!$Q:$Q,'2.B-Cost Profile NL ONLY'!$X$1,'1.A-P6 DATA CD-3B ONLY'!$O:$O,'2.B-Cost Profile NL ONLY'!$X$2,'1.A-P6 DATA CD-3B ONLY'!$U:$U,"&lt;&gt;OBL",'1.A-P6 DATA CD-3B ONLY'!$G:$G,'2.B-Cost Profile NL ONLY'!$X$4)+SUMIFS('1.A-P6 DATA CD-3B ONLY'!AM:AM,'1.A-P6 DATA CD-3B ONLY'!$V:$V,$B12,'1.A-P6 DATA CD-3B ONLY'!$Q:$Q,'2.B-Cost Profile NL ONLY'!$X$1,'1.A-P6 DATA CD-3B ONLY'!$O:$O,'2.B-Cost Profile NL ONLY'!$X$2,'1.A-P6 DATA CD-3B ONLY'!$U:$U,"&lt;&gt;OBL",'1.A-P6 DATA CD-3B ONLY'!$G:$G,'2.B-Cost Profile NL ONLY'!$X$5)+SUMIFS('1.A-P6 DATA CD-3B ONLY'!AM:AM,'1.A-P6 DATA CD-3B ONLY'!$V:$V,$B12,'1.A-P6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O12" s="7">
        <f>SUMIFS('1.A-P6 DATA CD-3B ONLY'!AN:AN,'1.A-P6 DATA CD-3B ONLY'!$V:$V,$B12,'1.A-P6 DATA CD-3B ONLY'!$Q:$Q,'2.B-Cost Profile NL ONLY'!$X$1,'1.A-P6 DATA CD-3B ONLY'!$O:$O,'2.B-Cost Profile NL ONLY'!$X$2,'1.A-P6 DATA CD-3B ONLY'!$U:$U,"&lt;&gt;OBL",'1.A-P6 DATA CD-3B ONLY'!$G:$G,'2.B-Cost Profile NL ONLY'!$X$3)+SUMIFS('1.A-P6 DATA CD-3B ONLY'!AN:AN,'1.A-P6 DATA CD-3B ONLY'!$V:$V,$B12,'1.A-P6 DATA CD-3B ONLY'!$Q:$Q,'2.B-Cost Profile NL ONLY'!$X$1,'1.A-P6 DATA CD-3B ONLY'!$O:$O,'2.B-Cost Profile NL ONLY'!$X$2,'1.A-P6 DATA CD-3B ONLY'!$U:$U,"&lt;&gt;OBL",'1.A-P6 DATA CD-3B ONLY'!$G:$G,'2.B-Cost Profile NL ONLY'!$X$4)+SUMIFS('1.A-P6 DATA CD-3B ONLY'!AN:AN,'1.A-P6 DATA CD-3B ONLY'!$V:$V,$B12,'1.A-P6 DATA CD-3B ONLY'!$Q:$Q,'2.B-Cost Profile NL ONLY'!$X$1,'1.A-P6 DATA CD-3B ONLY'!$O:$O,'2.B-Cost Profile NL ONLY'!$X$2,'1.A-P6 DATA CD-3B ONLY'!$U:$U,"&lt;&gt;OBL",'1.A-P6 DATA CD-3B ONLY'!$G:$G,'2.B-Cost Profile NL ONLY'!$X$5)+SUMIFS('1.A-P6 DATA CD-3B ONLY'!AN:AN,'1.A-P6 DATA CD-3B ONLY'!$V:$V,$B12,'1.A-P6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P12" s="7">
        <f>SUMIFS('1.A-P6 DATA CD-3B ONLY'!AO:AO,'1.A-P6 DATA CD-3B ONLY'!$V:$V,$B12,'1.A-P6 DATA CD-3B ONLY'!$Q:$Q,'2.B-Cost Profile NL ONLY'!$X$1,'1.A-P6 DATA CD-3B ONLY'!$O:$O,'2.B-Cost Profile NL ONLY'!$X$2,'1.A-P6 DATA CD-3B ONLY'!$U:$U,"&lt;&gt;OBL",'1.A-P6 DATA CD-3B ONLY'!$G:$G,'2.B-Cost Profile NL ONLY'!$X$3)+SUMIFS('1.A-P6 DATA CD-3B ONLY'!AO:AO,'1.A-P6 DATA CD-3B ONLY'!$V:$V,$B12,'1.A-P6 DATA CD-3B ONLY'!$Q:$Q,'2.B-Cost Profile NL ONLY'!$X$1,'1.A-P6 DATA CD-3B ONLY'!$O:$O,'2.B-Cost Profile NL ONLY'!$X$2,'1.A-P6 DATA CD-3B ONLY'!$U:$U,"&lt;&gt;OBL",'1.A-P6 DATA CD-3B ONLY'!$G:$G,'2.B-Cost Profile NL ONLY'!$X$4)+SUMIFS('1.A-P6 DATA CD-3B ONLY'!AO:AO,'1.A-P6 DATA CD-3B ONLY'!$V:$V,$B12,'1.A-P6 DATA CD-3B ONLY'!$Q:$Q,'2.B-Cost Profile NL ONLY'!$X$1,'1.A-P6 DATA CD-3B ONLY'!$O:$O,'2.B-Cost Profile NL ONLY'!$X$2,'1.A-P6 DATA CD-3B ONLY'!$U:$U,"&lt;&gt;OBL",'1.A-P6 DATA CD-3B ONLY'!$G:$G,'2.B-Cost Profile NL ONLY'!$X$5)+SUMIFS('1.A-P6 DATA CD-3B ONLY'!AO:AO,'1.A-P6 DATA CD-3B ONLY'!$V:$V,$B12,'1.A-P6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Q12" s="7">
        <f>SUMIFS('1.A-P6 DATA CD-3B ONLY'!AP:AP,'1.A-P6 DATA CD-3B ONLY'!$V:$V,$B12,'1.A-P6 DATA CD-3B ONLY'!$Q:$Q,'2.B-Cost Profile NL ONLY'!$X$1,'1.A-P6 DATA CD-3B ONLY'!$O:$O,'2.B-Cost Profile NL ONLY'!$X$2,'1.A-P6 DATA CD-3B ONLY'!$U:$U,"&lt;&gt;OBL",'1.A-P6 DATA CD-3B ONLY'!$G:$G,'2.B-Cost Profile NL ONLY'!$X$3)+SUMIFS('1.A-P6 DATA CD-3B ONLY'!AP:AP,'1.A-P6 DATA CD-3B ONLY'!$V:$V,$B12,'1.A-P6 DATA CD-3B ONLY'!$Q:$Q,'2.B-Cost Profile NL ONLY'!$X$1,'1.A-P6 DATA CD-3B ONLY'!$O:$O,'2.B-Cost Profile NL ONLY'!$X$2,'1.A-P6 DATA CD-3B ONLY'!$U:$U,"&lt;&gt;OBL",'1.A-P6 DATA CD-3B ONLY'!$G:$G,'2.B-Cost Profile NL ONLY'!$X$4)+SUMIFS('1.A-P6 DATA CD-3B ONLY'!AP:AP,'1.A-P6 DATA CD-3B ONLY'!$V:$V,$B12,'1.A-P6 DATA CD-3B ONLY'!$Q:$Q,'2.B-Cost Profile NL ONLY'!$X$1,'1.A-P6 DATA CD-3B ONLY'!$O:$O,'2.B-Cost Profile NL ONLY'!$X$2,'1.A-P6 DATA CD-3B ONLY'!$U:$U,"&lt;&gt;OBL",'1.A-P6 DATA CD-3B ONLY'!$G:$G,'2.B-Cost Profile NL ONLY'!$X$5)+SUMIFS('1.A-P6 DATA CD-3B ONLY'!AP:AP,'1.A-P6 DATA CD-3B ONLY'!$V:$V,$B12,'1.A-P6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R12" s="7">
        <f>SUMIFS('1.A-P6 DATA CD-3B ONLY'!AQ:AQ,'1.A-P6 DATA CD-3B ONLY'!$V:$V,$B12,'1.A-P6 DATA CD-3B ONLY'!$Q:$Q,'2.B-Cost Profile NL ONLY'!$X$1,'1.A-P6 DATA CD-3B ONLY'!$O:$O,'2.B-Cost Profile NL ONLY'!$X$2,'1.A-P6 DATA CD-3B ONLY'!$U:$U,"&lt;&gt;OBL",'1.A-P6 DATA CD-3B ONLY'!$G:$G,'2.B-Cost Profile NL ONLY'!$X$3)+SUMIFS('1.A-P6 DATA CD-3B ONLY'!AQ:AQ,'1.A-P6 DATA CD-3B ONLY'!$V:$V,$B12,'1.A-P6 DATA CD-3B ONLY'!$Q:$Q,'2.B-Cost Profile NL ONLY'!$X$1,'1.A-P6 DATA CD-3B ONLY'!$O:$O,'2.B-Cost Profile NL ONLY'!$X$2,'1.A-P6 DATA CD-3B ONLY'!$U:$U,"&lt;&gt;OBL",'1.A-P6 DATA CD-3B ONLY'!$G:$G,'2.B-Cost Profile NL ONLY'!$X$4)+SUMIFS('1.A-P6 DATA CD-3B ONLY'!AQ:AQ,'1.A-P6 DATA CD-3B ONLY'!$V:$V,$B12,'1.A-P6 DATA CD-3B ONLY'!$Q:$Q,'2.B-Cost Profile NL ONLY'!$X$1,'1.A-P6 DATA CD-3B ONLY'!$O:$O,'2.B-Cost Profile NL ONLY'!$X$2,'1.A-P6 DATA CD-3B ONLY'!$U:$U,"&lt;&gt;OBL",'1.A-P6 DATA CD-3B ONLY'!$G:$G,'2.B-Cost Profile NL ONLY'!$X$5)+SUMIFS('1.A-P6 DATA CD-3B ONLY'!AQ:AQ,'1.A-P6 DATA CD-3B ONLY'!$V:$V,$B12,'1.A-P6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S12" s="7">
        <f>SUMIFS('1.A-P6 DATA CD-3B ONLY'!AR:AR,'1.A-P6 DATA CD-3B ONLY'!$V:$V,$B12,'1.A-P6 DATA CD-3B ONLY'!$Q:$Q,'2.B-Cost Profile NL ONLY'!$X$1,'1.A-P6 DATA CD-3B ONLY'!$O:$O,'2.B-Cost Profile NL ONLY'!$X$2,'1.A-P6 DATA CD-3B ONLY'!$U:$U,"&lt;&gt;OBL",'1.A-P6 DATA CD-3B ONLY'!$G:$G,'2.B-Cost Profile NL ONLY'!$X$3)+SUMIFS('1.A-P6 DATA CD-3B ONLY'!AR:AR,'1.A-P6 DATA CD-3B ONLY'!$V:$V,$B12,'1.A-P6 DATA CD-3B ONLY'!$Q:$Q,'2.B-Cost Profile NL ONLY'!$X$1,'1.A-P6 DATA CD-3B ONLY'!$O:$O,'2.B-Cost Profile NL ONLY'!$X$2,'1.A-P6 DATA CD-3B ONLY'!$U:$U,"&lt;&gt;OBL",'1.A-P6 DATA CD-3B ONLY'!$G:$G,'2.B-Cost Profile NL ONLY'!$X$4)+SUMIFS('1.A-P6 DATA CD-3B ONLY'!AR:AR,'1.A-P6 DATA CD-3B ONLY'!$V:$V,$B12,'1.A-P6 DATA CD-3B ONLY'!$Q:$Q,'2.B-Cost Profile NL ONLY'!$X$1,'1.A-P6 DATA CD-3B ONLY'!$O:$O,'2.B-Cost Profile NL ONLY'!$X$2,'1.A-P6 DATA CD-3B ONLY'!$U:$U,"&lt;&gt;OBL",'1.A-P6 DATA CD-3B ONLY'!$G:$G,'2.B-Cost Profile NL ONLY'!$X$5)+SUMIFS('1.A-P6 DATA CD-3B ONLY'!AR:AR,'1.A-P6 DATA CD-3B ONLY'!$V:$V,$B12,'1.A-P6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T12" s="7">
        <f>SUMIFS('1.A-P6 DATA CD-3B ONLY'!AS:AS,'1.A-P6 DATA CD-3B ONLY'!$V:$V,$B12,'1.A-P6 DATA CD-3B ONLY'!$Q:$Q,'2.B-Cost Profile NL ONLY'!$X$1,'1.A-P6 DATA CD-3B ONLY'!$O:$O,'2.B-Cost Profile NL ONLY'!$X$2,'1.A-P6 DATA CD-3B ONLY'!$U:$U,"&lt;&gt;OBL",'1.A-P6 DATA CD-3B ONLY'!$G:$G,'2.B-Cost Profile NL ONLY'!$X$3)+SUMIFS('1.A-P6 DATA CD-3B ONLY'!AS:AS,'1.A-P6 DATA CD-3B ONLY'!$V:$V,$B12,'1.A-P6 DATA CD-3B ONLY'!$Q:$Q,'2.B-Cost Profile NL ONLY'!$X$1,'1.A-P6 DATA CD-3B ONLY'!$O:$O,'2.B-Cost Profile NL ONLY'!$X$2,'1.A-P6 DATA CD-3B ONLY'!$U:$U,"&lt;&gt;OBL",'1.A-P6 DATA CD-3B ONLY'!$G:$G,'2.B-Cost Profile NL ONLY'!$X$4)+SUMIFS('1.A-P6 DATA CD-3B ONLY'!AS:AS,'1.A-P6 DATA CD-3B ONLY'!$V:$V,$B12,'1.A-P6 DATA CD-3B ONLY'!$Q:$Q,'2.B-Cost Profile NL ONLY'!$X$1,'1.A-P6 DATA CD-3B ONLY'!$O:$O,'2.B-Cost Profile NL ONLY'!$X$2,'1.A-P6 DATA CD-3B ONLY'!$U:$U,"&lt;&gt;OBL",'1.A-P6 DATA CD-3B ONLY'!$G:$G,'2.B-Cost Profile NL ONLY'!$X$5)+SUMIFS('1.A-P6 DATA CD-3B ONLY'!AS:AS,'1.A-P6 DATA CD-3B ONLY'!$V:$V,$B12,'1.A-P6 DATA CD-3B ONLY'!$Q:$Q,'2.B-Cost Profile NL ONLY'!$X$1,'1.A-P6 DATA CD-3B ONLY'!$O:$O,'2.B-Cost Profile NL ONLY'!$X$2,'1.A-P6 DATA CD-3B ONLY'!$U:$U,"&lt;&gt;OBL",'1.A-P6 DATA CD-3B ONLY'!$G:$G,'2.B-Cost Profile NL ONLY'!$X$6)</f>
        <v>0</v>
      </c>
    </row>
    <row r="13" spans="2:24" x14ac:dyDescent="0.25">
      <c r="B13" s="39" t="s">
        <v>211</v>
      </c>
      <c r="C13" s="15">
        <f t="shared" si="2"/>
        <v>2370177.7199999997</v>
      </c>
      <c r="D13" s="7">
        <f>SUMIFS('1.A-P6 DATA CD-3B ONLY'!AC:AC,'1.A-P6 DATA CD-3B ONLY'!$V:$V,$B13,'1.A-P6 DATA CD-3B ONLY'!$Q:$Q,'2.B-Cost Profile NL ONLY'!$X$1,'1.A-P6 DATA CD-3B ONLY'!$O:$O,'2.B-Cost Profile NL ONLY'!$X$2,'1.A-P6 DATA CD-3B ONLY'!$U:$U,"&lt;&gt;OBL",'1.A-P6 DATA CD-3B ONLY'!$G:$G,'2.B-Cost Profile NL ONLY'!$X$3)+SUMIFS('1.A-P6 DATA CD-3B ONLY'!AC:AC,'1.A-P6 DATA CD-3B ONLY'!$V:$V,$B13,'1.A-P6 DATA CD-3B ONLY'!$Q:$Q,'2.B-Cost Profile NL ONLY'!$X$1,'1.A-P6 DATA CD-3B ONLY'!$O:$O,'2.B-Cost Profile NL ONLY'!$X$2,'1.A-P6 DATA CD-3B ONLY'!$U:$U,"&lt;&gt;OBL",'1.A-P6 DATA CD-3B ONLY'!$G:$G,'2.B-Cost Profile NL ONLY'!$X$4)+SUMIFS('1.A-P6 DATA CD-3B ONLY'!AC:AC,'1.A-P6 DATA CD-3B ONLY'!$V:$V,$B13,'1.A-P6 DATA CD-3B ONLY'!$Q:$Q,'2.B-Cost Profile NL ONLY'!$X$1,'1.A-P6 DATA CD-3B ONLY'!$O:$O,'2.B-Cost Profile NL ONLY'!$X$2,'1.A-P6 DATA CD-3B ONLY'!$U:$U,"&lt;&gt;OBL",'1.A-P6 DATA CD-3B ONLY'!$G:$G,'2.B-Cost Profile NL ONLY'!$X$5)+SUMIFS('1.A-P6 DATA CD-3B ONLY'!AC:AC,'1.A-P6 DATA CD-3B ONLY'!$V:$V,$B13,'1.A-P6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E13" s="7">
        <f>SUMIFS('1.A-P6 DATA CD-3B ONLY'!AD:AD,'1.A-P6 DATA CD-3B ONLY'!$V:$V,$B13,'1.A-P6 DATA CD-3B ONLY'!$Q:$Q,'2.B-Cost Profile NL ONLY'!$X$1,'1.A-P6 DATA CD-3B ONLY'!$O:$O,'2.B-Cost Profile NL ONLY'!$X$2,'1.A-P6 DATA CD-3B ONLY'!$U:$U,"&lt;&gt;OBL",'1.A-P6 DATA CD-3B ONLY'!$G:$G,'2.B-Cost Profile NL ONLY'!$X$3)+SUMIFS('1.A-P6 DATA CD-3B ONLY'!AD:AD,'1.A-P6 DATA CD-3B ONLY'!$V:$V,$B13,'1.A-P6 DATA CD-3B ONLY'!$Q:$Q,'2.B-Cost Profile NL ONLY'!$X$1,'1.A-P6 DATA CD-3B ONLY'!$O:$O,'2.B-Cost Profile NL ONLY'!$X$2,'1.A-P6 DATA CD-3B ONLY'!$U:$U,"&lt;&gt;OBL",'1.A-P6 DATA CD-3B ONLY'!$G:$G,'2.B-Cost Profile NL ONLY'!$X$4)+SUMIFS('1.A-P6 DATA CD-3B ONLY'!AD:AD,'1.A-P6 DATA CD-3B ONLY'!$V:$V,$B13,'1.A-P6 DATA CD-3B ONLY'!$Q:$Q,'2.B-Cost Profile NL ONLY'!$X$1,'1.A-P6 DATA CD-3B ONLY'!$O:$O,'2.B-Cost Profile NL ONLY'!$X$2,'1.A-P6 DATA CD-3B ONLY'!$U:$U,"&lt;&gt;OBL",'1.A-P6 DATA CD-3B ONLY'!$G:$G,'2.B-Cost Profile NL ONLY'!$X$5)+SUMIFS('1.A-P6 DATA CD-3B ONLY'!AD:AD,'1.A-P6 DATA CD-3B ONLY'!$V:$V,$B13,'1.A-P6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F13" s="7">
        <f>SUMIFS('1.A-P6 DATA CD-3B ONLY'!AE:AE,'1.A-P6 DATA CD-3B ONLY'!$V:$V,$B13,'1.A-P6 DATA CD-3B ONLY'!$Q:$Q,'2.B-Cost Profile NL ONLY'!$X$1,'1.A-P6 DATA CD-3B ONLY'!$O:$O,'2.B-Cost Profile NL ONLY'!$X$2,'1.A-P6 DATA CD-3B ONLY'!$U:$U,"&lt;&gt;OBL",'1.A-P6 DATA CD-3B ONLY'!$G:$G,'2.B-Cost Profile NL ONLY'!$X$3)+SUMIFS('1.A-P6 DATA CD-3B ONLY'!AE:AE,'1.A-P6 DATA CD-3B ONLY'!$V:$V,$B13,'1.A-P6 DATA CD-3B ONLY'!$Q:$Q,'2.B-Cost Profile NL ONLY'!$X$1,'1.A-P6 DATA CD-3B ONLY'!$O:$O,'2.B-Cost Profile NL ONLY'!$X$2,'1.A-P6 DATA CD-3B ONLY'!$U:$U,"&lt;&gt;OBL",'1.A-P6 DATA CD-3B ONLY'!$G:$G,'2.B-Cost Profile NL ONLY'!$X$4)+SUMIFS('1.A-P6 DATA CD-3B ONLY'!AE:AE,'1.A-P6 DATA CD-3B ONLY'!$V:$V,$B13,'1.A-P6 DATA CD-3B ONLY'!$Q:$Q,'2.B-Cost Profile NL ONLY'!$X$1,'1.A-P6 DATA CD-3B ONLY'!$O:$O,'2.B-Cost Profile NL ONLY'!$X$2,'1.A-P6 DATA CD-3B ONLY'!$U:$U,"&lt;&gt;OBL",'1.A-P6 DATA CD-3B ONLY'!$G:$G,'2.B-Cost Profile NL ONLY'!$X$5)+SUMIFS('1.A-P6 DATA CD-3B ONLY'!AE:AE,'1.A-P6 DATA CD-3B ONLY'!$V:$V,$B13,'1.A-P6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G13" s="7">
        <f>SUMIFS('1.A-P6 DATA CD-3B ONLY'!AF:AF,'1.A-P6 DATA CD-3B ONLY'!$V:$V,$B13,'1.A-P6 DATA CD-3B ONLY'!$Q:$Q,'2.B-Cost Profile NL ONLY'!$X$1,'1.A-P6 DATA CD-3B ONLY'!$O:$O,'2.B-Cost Profile NL ONLY'!$X$2,'1.A-P6 DATA CD-3B ONLY'!$U:$U,"&lt;&gt;OBL",'1.A-P6 DATA CD-3B ONLY'!$G:$G,'2.B-Cost Profile NL ONLY'!$X$3)+SUMIFS('1.A-P6 DATA CD-3B ONLY'!AF:AF,'1.A-P6 DATA CD-3B ONLY'!$V:$V,$B13,'1.A-P6 DATA CD-3B ONLY'!$Q:$Q,'2.B-Cost Profile NL ONLY'!$X$1,'1.A-P6 DATA CD-3B ONLY'!$O:$O,'2.B-Cost Profile NL ONLY'!$X$2,'1.A-P6 DATA CD-3B ONLY'!$U:$U,"&lt;&gt;OBL",'1.A-P6 DATA CD-3B ONLY'!$G:$G,'2.B-Cost Profile NL ONLY'!$X$4)+SUMIFS('1.A-P6 DATA CD-3B ONLY'!AF:AF,'1.A-P6 DATA CD-3B ONLY'!$V:$V,$B13,'1.A-P6 DATA CD-3B ONLY'!$Q:$Q,'2.B-Cost Profile NL ONLY'!$X$1,'1.A-P6 DATA CD-3B ONLY'!$O:$O,'2.B-Cost Profile NL ONLY'!$X$2,'1.A-P6 DATA CD-3B ONLY'!$U:$U,"&lt;&gt;OBL",'1.A-P6 DATA CD-3B ONLY'!$G:$G,'2.B-Cost Profile NL ONLY'!$X$5)+SUMIFS('1.A-P6 DATA CD-3B ONLY'!AF:AF,'1.A-P6 DATA CD-3B ONLY'!$V:$V,$B13,'1.A-P6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H13" s="7">
        <f>SUMIFS('1.A-P6 DATA CD-3B ONLY'!AG:AG,'1.A-P6 DATA CD-3B ONLY'!$V:$V,$B13,'1.A-P6 DATA CD-3B ONLY'!$Q:$Q,'2.B-Cost Profile NL ONLY'!$X$1,'1.A-P6 DATA CD-3B ONLY'!$O:$O,'2.B-Cost Profile NL ONLY'!$X$2,'1.A-P6 DATA CD-3B ONLY'!$U:$U,"&lt;&gt;OBL",'1.A-P6 DATA CD-3B ONLY'!$G:$G,'2.B-Cost Profile NL ONLY'!$X$3)+SUMIFS('1.A-P6 DATA CD-3B ONLY'!AG:AG,'1.A-P6 DATA CD-3B ONLY'!$V:$V,$B13,'1.A-P6 DATA CD-3B ONLY'!$Q:$Q,'2.B-Cost Profile NL ONLY'!$X$1,'1.A-P6 DATA CD-3B ONLY'!$O:$O,'2.B-Cost Profile NL ONLY'!$X$2,'1.A-P6 DATA CD-3B ONLY'!$U:$U,"&lt;&gt;OBL",'1.A-P6 DATA CD-3B ONLY'!$G:$G,'2.B-Cost Profile NL ONLY'!$X$4)+SUMIFS('1.A-P6 DATA CD-3B ONLY'!AG:AG,'1.A-P6 DATA CD-3B ONLY'!$V:$V,$B13,'1.A-P6 DATA CD-3B ONLY'!$Q:$Q,'2.B-Cost Profile NL ONLY'!$X$1,'1.A-P6 DATA CD-3B ONLY'!$O:$O,'2.B-Cost Profile NL ONLY'!$X$2,'1.A-P6 DATA CD-3B ONLY'!$U:$U,"&lt;&gt;OBL",'1.A-P6 DATA CD-3B ONLY'!$G:$G,'2.B-Cost Profile NL ONLY'!$X$5)+SUMIFS('1.A-P6 DATA CD-3B ONLY'!AG:AG,'1.A-P6 DATA CD-3B ONLY'!$V:$V,$B13,'1.A-P6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I13" s="7">
        <f>SUMIFS('1.A-P6 DATA CD-3B ONLY'!AH:AH,'1.A-P6 DATA CD-3B ONLY'!$V:$V,$B13,'1.A-P6 DATA CD-3B ONLY'!$Q:$Q,'2.B-Cost Profile NL ONLY'!$X$1,'1.A-P6 DATA CD-3B ONLY'!$O:$O,'2.B-Cost Profile NL ONLY'!$X$2,'1.A-P6 DATA CD-3B ONLY'!$U:$U,"&lt;&gt;OBL",'1.A-P6 DATA CD-3B ONLY'!$G:$G,'2.B-Cost Profile NL ONLY'!$X$3)+SUMIFS('1.A-P6 DATA CD-3B ONLY'!AH:AH,'1.A-P6 DATA CD-3B ONLY'!$V:$V,$B13,'1.A-P6 DATA CD-3B ONLY'!$Q:$Q,'2.B-Cost Profile NL ONLY'!$X$1,'1.A-P6 DATA CD-3B ONLY'!$O:$O,'2.B-Cost Profile NL ONLY'!$X$2,'1.A-P6 DATA CD-3B ONLY'!$U:$U,"&lt;&gt;OBL",'1.A-P6 DATA CD-3B ONLY'!$G:$G,'2.B-Cost Profile NL ONLY'!$X$4)+SUMIFS('1.A-P6 DATA CD-3B ONLY'!AH:AH,'1.A-P6 DATA CD-3B ONLY'!$V:$V,$B13,'1.A-P6 DATA CD-3B ONLY'!$Q:$Q,'2.B-Cost Profile NL ONLY'!$X$1,'1.A-P6 DATA CD-3B ONLY'!$O:$O,'2.B-Cost Profile NL ONLY'!$X$2,'1.A-P6 DATA CD-3B ONLY'!$U:$U,"&lt;&gt;OBL",'1.A-P6 DATA CD-3B ONLY'!$G:$G,'2.B-Cost Profile NL ONLY'!$X$5)+SUMIFS('1.A-P6 DATA CD-3B ONLY'!AH:AH,'1.A-P6 DATA CD-3B ONLY'!$V:$V,$B13,'1.A-P6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J13" s="7">
        <f>SUMIFS('1.A-P6 DATA CD-3B ONLY'!AI:AI,'1.A-P6 DATA CD-3B ONLY'!$V:$V,$B13,'1.A-P6 DATA CD-3B ONLY'!$Q:$Q,'2.B-Cost Profile NL ONLY'!$X$1,'1.A-P6 DATA CD-3B ONLY'!$O:$O,'2.B-Cost Profile NL ONLY'!$X$2,'1.A-P6 DATA CD-3B ONLY'!$U:$U,"&lt;&gt;OBL",'1.A-P6 DATA CD-3B ONLY'!$G:$G,'2.B-Cost Profile NL ONLY'!$X$3)+SUMIFS('1.A-P6 DATA CD-3B ONLY'!AI:AI,'1.A-P6 DATA CD-3B ONLY'!$V:$V,$B13,'1.A-P6 DATA CD-3B ONLY'!$Q:$Q,'2.B-Cost Profile NL ONLY'!$X$1,'1.A-P6 DATA CD-3B ONLY'!$O:$O,'2.B-Cost Profile NL ONLY'!$X$2,'1.A-P6 DATA CD-3B ONLY'!$U:$U,"&lt;&gt;OBL",'1.A-P6 DATA CD-3B ONLY'!$G:$G,'2.B-Cost Profile NL ONLY'!$X$4)+SUMIFS('1.A-P6 DATA CD-3B ONLY'!AI:AI,'1.A-P6 DATA CD-3B ONLY'!$V:$V,$B13,'1.A-P6 DATA CD-3B ONLY'!$Q:$Q,'2.B-Cost Profile NL ONLY'!$X$1,'1.A-P6 DATA CD-3B ONLY'!$O:$O,'2.B-Cost Profile NL ONLY'!$X$2,'1.A-P6 DATA CD-3B ONLY'!$U:$U,"&lt;&gt;OBL",'1.A-P6 DATA CD-3B ONLY'!$G:$G,'2.B-Cost Profile NL ONLY'!$X$5)+SUMIFS('1.A-P6 DATA CD-3B ONLY'!AI:AI,'1.A-P6 DATA CD-3B ONLY'!$V:$V,$B13,'1.A-P6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K13" s="7">
        <f>SUMIFS('1.A-P6 DATA CD-3B ONLY'!AJ:AJ,'1.A-P6 DATA CD-3B ONLY'!$V:$V,$B13,'1.A-P6 DATA CD-3B ONLY'!$Q:$Q,'2.B-Cost Profile NL ONLY'!$X$1,'1.A-P6 DATA CD-3B ONLY'!$O:$O,'2.B-Cost Profile NL ONLY'!$X$2,'1.A-P6 DATA CD-3B ONLY'!$U:$U,"&lt;&gt;OBL",'1.A-P6 DATA CD-3B ONLY'!$G:$G,'2.B-Cost Profile NL ONLY'!$X$3)+SUMIFS('1.A-P6 DATA CD-3B ONLY'!AJ:AJ,'1.A-P6 DATA CD-3B ONLY'!$V:$V,$B13,'1.A-P6 DATA CD-3B ONLY'!$Q:$Q,'2.B-Cost Profile NL ONLY'!$X$1,'1.A-P6 DATA CD-3B ONLY'!$O:$O,'2.B-Cost Profile NL ONLY'!$X$2,'1.A-P6 DATA CD-3B ONLY'!$U:$U,"&lt;&gt;OBL",'1.A-P6 DATA CD-3B ONLY'!$G:$G,'2.B-Cost Profile NL ONLY'!$X$4)+SUMIFS('1.A-P6 DATA CD-3B ONLY'!AJ:AJ,'1.A-P6 DATA CD-3B ONLY'!$V:$V,$B13,'1.A-P6 DATA CD-3B ONLY'!$Q:$Q,'2.B-Cost Profile NL ONLY'!$X$1,'1.A-P6 DATA CD-3B ONLY'!$O:$O,'2.B-Cost Profile NL ONLY'!$X$2,'1.A-P6 DATA CD-3B ONLY'!$U:$U,"&lt;&gt;OBL",'1.A-P6 DATA CD-3B ONLY'!$G:$G,'2.B-Cost Profile NL ONLY'!$X$5)+SUMIFS('1.A-P6 DATA CD-3B ONLY'!AJ:AJ,'1.A-P6 DATA CD-3B ONLY'!$V:$V,$B13,'1.A-P6 DATA CD-3B ONLY'!$Q:$Q,'2.B-Cost Profile NL ONLY'!$X$1,'1.A-P6 DATA CD-3B ONLY'!$O:$O,'2.B-Cost Profile NL ONLY'!$X$2,'1.A-P6 DATA CD-3B ONLY'!$U:$U,"&lt;&gt;OBL",'1.A-P6 DATA CD-3B ONLY'!$G:$G,'2.B-Cost Profile NL ONLY'!$X$6)</f>
        <v>109561.44</v>
      </c>
      <c r="L13" s="7">
        <f>SUMIFS('1.A-P6 DATA CD-3B ONLY'!AK:AK,'1.A-P6 DATA CD-3B ONLY'!$V:$V,$B13,'1.A-P6 DATA CD-3B ONLY'!$Q:$Q,'2.B-Cost Profile NL ONLY'!$X$1,'1.A-P6 DATA CD-3B ONLY'!$O:$O,'2.B-Cost Profile NL ONLY'!$X$2,'1.A-P6 DATA CD-3B ONLY'!$U:$U,"&lt;&gt;OBL",'1.A-P6 DATA CD-3B ONLY'!$G:$G,'2.B-Cost Profile NL ONLY'!$X$3)+SUMIFS('1.A-P6 DATA CD-3B ONLY'!AK:AK,'1.A-P6 DATA CD-3B ONLY'!$V:$V,$B13,'1.A-P6 DATA CD-3B ONLY'!$Q:$Q,'2.B-Cost Profile NL ONLY'!$X$1,'1.A-P6 DATA CD-3B ONLY'!$O:$O,'2.B-Cost Profile NL ONLY'!$X$2,'1.A-P6 DATA CD-3B ONLY'!$U:$U,"&lt;&gt;OBL",'1.A-P6 DATA CD-3B ONLY'!$G:$G,'2.B-Cost Profile NL ONLY'!$X$4)+SUMIFS('1.A-P6 DATA CD-3B ONLY'!AK:AK,'1.A-P6 DATA CD-3B ONLY'!$V:$V,$B13,'1.A-P6 DATA CD-3B ONLY'!$Q:$Q,'2.B-Cost Profile NL ONLY'!$X$1,'1.A-P6 DATA CD-3B ONLY'!$O:$O,'2.B-Cost Profile NL ONLY'!$X$2,'1.A-P6 DATA CD-3B ONLY'!$U:$U,"&lt;&gt;OBL",'1.A-P6 DATA CD-3B ONLY'!$G:$G,'2.B-Cost Profile NL ONLY'!$X$5)+SUMIFS('1.A-P6 DATA CD-3B ONLY'!AK:AK,'1.A-P6 DATA CD-3B ONLY'!$V:$V,$B13,'1.A-P6 DATA CD-3B ONLY'!$Q:$Q,'2.B-Cost Profile NL ONLY'!$X$1,'1.A-P6 DATA CD-3B ONLY'!$O:$O,'2.B-Cost Profile NL ONLY'!$X$2,'1.A-P6 DATA CD-3B ONLY'!$U:$U,"&lt;&gt;OBL",'1.A-P6 DATA CD-3B ONLY'!$G:$G,'2.B-Cost Profile NL ONLY'!$X$6)</f>
        <v>1130308.1399999999</v>
      </c>
      <c r="M13" s="7">
        <f>SUMIFS('1.A-P6 DATA CD-3B ONLY'!AL:AL,'1.A-P6 DATA CD-3B ONLY'!$V:$V,$B13,'1.A-P6 DATA CD-3B ONLY'!$Q:$Q,'2.B-Cost Profile NL ONLY'!$X$1,'1.A-P6 DATA CD-3B ONLY'!$O:$O,'2.B-Cost Profile NL ONLY'!$X$2,'1.A-P6 DATA CD-3B ONLY'!$U:$U,"&lt;&gt;OBL",'1.A-P6 DATA CD-3B ONLY'!$G:$G,'2.B-Cost Profile NL ONLY'!$X$3)+SUMIFS('1.A-P6 DATA CD-3B ONLY'!AL:AL,'1.A-P6 DATA CD-3B ONLY'!$V:$V,$B13,'1.A-P6 DATA CD-3B ONLY'!$Q:$Q,'2.B-Cost Profile NL ONLY'!$X$1,'1.A-P6 DATA CD-3B ONLY'!$O:$O,'2.B-Cost Profile NL ONLY'!$X$2,'1.A-P6 DATA CD-3B ONLY'!$U:$U,"&lt;&gt;OBL",'1.A-P6 DATA CD-3B ONLY'!$G:$G,'2.B-Cost Profile NL ONLY'!$X$4)+SUMIFS('1.A-P6 DATA CD-3B ONLY'!AL:AL,'1.A-P6 DATA CD-3B ONLY'!$V:$V,$B13,'1.A-P6 DATA CD-3B ONLY'!$Q:$Q,'2.B-Cost Profile NL ONLY'!$X$1,'1.A-P6 DATA CD-3B ONLY'!$O:$O,'2.B-Cost Profile NL ONLY'!$X$2,'1.A-P6 DATA CD-3B ONLY'!$U:$U,"&lt;&gt;OBL",'1.A-P6 DATA CD-3B ONLY'!$G:$G,'2.B-Cost Profile NL ONLY'!$X$5)+SUMIFS('1.A-P6 DATA CD-3B ONLY'!AL:AL,'1.A-P6 DATA CD-3B ONLY'!$V:$V,$B13,'1.A-P6 DATA CD-3B ONLY'!$Q:$Q,'2.B-Cost Profile NL ONLY'!$X$1,'1.A-P6 DATA CD-3B ONLY'!$O:$O,'2.B-Cost Profile NL ONLY'!$X$2,'1.A-P6 DATA CD-3B ONLY'!$U:$U,"&lt;&gt;OBL",'1.A-P6 DATA CD-3B ONLY'!$G:$G,'2.B-Cost Profile NL ONLY'!$X$6)</f>
        <v>1130308.1399999999</v>
      </c>
      <c r="N13" s="7">
        <f>SUMIFS('1.A-P6 DATA CD-3B ONLY'!AM:AM,'1.A-P6 DATA CD-3B ONLY'!$V:$V,$B13,'1.A-P6 DATA CD-3B ONLY'!$Q:$Q,'2.B-Cost Profile NL ONLY'!$X$1,'1.A-P6 DATA CD-3B ONLY'!$O:$O,'2.B-Cost Profile NL ONLY'!$X$2,'1.A-P6 DATA CD-3B ONLY'!$U:$U,"&lt;&gt;OBL",'1.A-P6 DATA CD-3B ONLY'!$G:$G,'2.B-Cost Profile NL ONLY'!$X$3)+SUMIFS('1.A-P6 DATA CD-3B ONLY'!AM:AM,'1.A-P6 DATA CD-3B ONLY'!$V:$V,$B13,'1.A-P6 DATA CD-3B ONLY'!$Q:$Q,'2.B-Cost Profile NL ONLY'!$X$1,'1.A-P6 DATA CD-3B ONLY'!$O:$O,'2.B-Cost Profile NL ONLY'!$X$2,'1.A-P6 DATA CD-3B ONLY'!$U:$U,"&lt;&gt;OBL",'1.A-P6 DATA CD-3B ONLY'!$G:$G,'2.B-Cost Profile NL ONLY'!$X$4)+SUMIFS('1.A-P6 DATA CD-3B ONLY'!AM:AM,'1.A-P6 DATA CD-3B ONLY'!$V:$V,$B13,'1.A-P6 DATA CD-3B ONLY'!$Q:$Q,'2.B-Cost Profile NL ONLY'!$X$1,'1.A-P6 DATA CD-3B ONLY'!$O:$O,'2.B-Cost Profile NL ONLY'!$X$2,'1.A-P6 DATA CD-3B ONLY'!$U:$U,"&lt;&gt;OBL",'1.A-P6 DATA CD-3B ONLY'!$G:$G,'2.B-Cost Profile NL ONLY'!$X$5)+SUMIFS('1.A-P6 DATA CD-3B ONLY'!AM:AM,'1.A-P6 DATA CD-3B ONLY'!$V:$V,$B13,'1.A-P6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O13" s="7">
        <f>SUMIFS('1.A-P6 DATA CD-3B ONLY'!AN:AN,'1.A-P6 DATA CD-3B ONLY'!$V:$V,$B13,'1.A-P6 DATA CD-3B ONLY'!$Q:$Q,'2.B-Cost Profile NL ONLY'!$X$1,'1.A-P6 DATA CD-3B ONLY'!$O:$O,'2.B-Cost Profile NL ONLY'!$X$2,'1.A-P6 DATA CD-3B ONLY'!$U:$U,"&lt;&gt;OBL",'1.A-P6 DATA CD-3B ONLY'!$G:$G,'2.B-Cost Profile NL ONLY'!$X$3)+SUMIFS('1.A-P6 DATA CD-3B ONLY'!AN:AN,'1.A-P6 DATA CD-3B ONLY'!$V:$V,$B13,'1.A-P6 DATA CD-3B ONLY'!$Q:$Q,'2.B-Cost Profile NL ONLY'!$X$1,'1.A-P6 DATA CD-3B ONLY'!$O:$O,'2.B-Cost Profile NL ONLY'!$X$2,'1.A-P6 DATA CD-3B ONLY'!$U:$U,"&lt;&gt;OBL",'1.A-P6 DATA CD-3B ONLY'!$G:$G,'2.B-Cost Profile NL ONLY'!$X$4)+SUMIFS('1.A-P6 DATA CD-3B ONLY'!AN:AN,'1.A-P6 DATA CD-3B ONLY'!$V:$V,$B13,'1.A-P6 DATA CD-3B ONLY'!$Q:$Q,'2.B-Cost Profile NL ONLY'!$X$1,'1.A-P6 DATA CD-3B ONLY'!$O:$O,'2.B-Cost Profile NL ONLY'!$X$2,'1.A-P6 DATA CD-3B ONLY'!$U:$U,"&lt;&gt;OBL",'1.A-P6 DATA CD-3B ONLY'!$G:$G,'2.B-Cost Profile NL ONLY'!$X$5)+SUMIFS('1.A-P6 DATA CD-3B ONLY'!AN:AN,'1.A-P6 DATA CD-3B ONLY'!$V:$V,$B13,'1.A-P6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P13" s="7">
        <f>SUMIFS('1.A-P6 DATA CD-3B ONLY'!AO:AO,'1.A-P6 DATA CD-3B ONLY'!$V:$V,$B13,'1.A-P6 DATA CD-3B ONLY'!$Q:$Q,'2.B-Cost Profile NL ONLY'!$X$1,'1.A-P6 DATA CD-3B ONLY'!$O:$O,'2.B-Cost Profile NL ONLY'!$X$2,'1.A-P6 DATA CD-3B ONLY'!$U:$U,"&lt;&gt;OBL",'1.A-P6 DATA CD-3B ONLY'!$G:$G,'2.B-Cost Profile NL ONLY'!$X$3)+SUMIFS('1.A-P6 DATA CD-3B ONLY'!AO:AO,'1.A-P6 DATA CD-3B ONLY'!$V:$V,$B13,'1.A-P6 DATA CD-3B ONLY'!$Q:$Q,'2.B-Cost Profile NL ONLY'!$X$1,'1.A-P6 DATA CD-3B ONLY'!$O:$O,'2.B-Cost Profile NL ONLY'!$X$2,'1.A-P6 DATA CD-3B ONLY'!$U:$U,"&lt;&gt;OBL",'1.A-P6 DATA CD-3B ONLY'!$G:$G,'2.B-Cost Profile NL ONLY'!$X$4)+SUMIFS('1.A-P6 DATA CD-3B ONLY'!AO:AO,'1.A-P6 DATA CD-3B ONLY'!$V:$V,$B13,'1.A-P6 DATA CD-3B ONLY'!$Q:$Q,'2.B-Cost Profile NL ONLY'!$X$1,'1.A-P6 DATA CD-3B ONLY'!$O:$O,'2.B-Cost Profile NL ONLY'!$X$2,'1.A-P6 DATA CD-3B ONLY'!$U:$U,"&lt;&gt;OBL",'1.A-P6 DATA CD-3B ONLY'!$G:$G,'2.B-Cost Profile NL ONLY'!$X$5)+SUMIFS('1.A-P6 DATA CD-3B ONLY'!AO:AO,'1.A-P6 DATA CD-3B ONLY'!$V:$V,$B13,'1.A-P6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Q13" s="7">
        <f>SUMIFS('1.A-P6 DATA CD-3B ONLY'!AP:AP,'1.A-P6 DATA CD-3B ONLY'!$V:$V,$B13,'1.A-P6 DATA CD-3B ONLY'!$Q:$Q,'2.B-Cost Profile NL ONLY'!$X$1,'1.A-P6 DATA CD-3B ONLY'!$O:$O,'2.B-Cost Profile NL ONLY'!$X$2,'1.A-P6 DATA CD-3B ONLY'!$U:$U,"&lt;&gt;OBL",'1.A-P6 DATA CD-3B ONLY'!$G:$G,'2.B-Cost Profile NL ONLY'!$X$3)+SUMIFS('1.A-P6 DATA CD-3B ONLY'!AP:AP,'1.A-P6 DATA CD-3B ONLY'!$V:$V,$B13,'1.A-P6 DATA CD-3B ONLY'!$Q:$Q,'2.B-Cost Profile NL ONLY'!$X$1,'1.A-P6 DATA CD-3B ONLY'!$O:$O,'2.B-Cost Profile NL ONLY'!$X$2,'1.A-P6 DATA CD-3B ONLY'!$U:$U,"&lt;&gt;OBL",'1.A-P6 DATA CD-3B ONLY'!$G:$G,'2.B-Cost Profile NL ONLY'!$X$4)+SUMIFS('1.A-P6 DATA CD-3B ONLY'!AP:AP,'1.A-P6 DATA CD-3B ONLY'!$V:$V,$B13,'1.A-P6 DATA CD-3B ONLY'!$Q:$Q,'2.B-Cost Profile NL ONLY'!$X$1,'1.A-P6 DATA CD-3B ONLY'!$O:$O,'2.B-Cost Profile NL ONLY'!$X$2,'1.A-P6 DATA CD-3B ONLY'!$U:$U,"&lt;&gt;OBL",'1.A-P6 DATA CD-3B ONLY'!$G:$G,'2.B-Cost Profile NL ONLY'!$X$5)+SUMIFS('1.A-P6 DATA CD-3B ONLY'!AP:AP,'1.A-P6 DATA CD-3B ONLY'!$V:$V,$B13,'1.A-P6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R13" s="7">
        <f>SUMIFS('1.A-P6 DATA CD-3B ONLY'!AQ:AQ,'1.A-P6 DATA CD-3B ONLY'!$V:$V,$B13,'1.A-P6 DATA CD-3B ONLY'!$Q:$Q,'2.B-Cost Profile NL ONLY'!$X$1,'1.A-P6 DATA CD-3B ONLY'!$O:$O,'2.B-Cost Profile NL ONLY'!$X$2,'1.A-P6 DATA CD-3B ONLY'!$U:$U,"&lt;&gt;OBL",'1.A-P6 DATA CD-3B ONLY'!$G:$G,'2.B-Cost Profile NL ONLY'!$X$3)+SUMIFS('1.A-P6 DATA CD-3B ONLY'!AQ:AQ,'1.A-P6 DATA CD-3B ONLY'!$V:$V,$B13,'1.A-P6 DATA CD-3B ONLY'!$Q:$Q,'2.B-Cost Profile NL ONLY'!$X$1,'1.A-P6 DATA CD-3B ONLY'!$O:$O,'2.B-Cost Profile NL ONLY'!$X$2,'1.A-P6 DATA CD-3B ONLY'!$U:$U,"&lt;&gt;OBL",'1.A-P6 DATA CD-3B ONLY'!$G:$G,'2.B-Cost Profile NL ONLY'!$X$4)+SUMIFS('1.A-P6 DATA CD-3B ONLY'!AQ:AQ,'1.A-P6 DATA CD-3B ONLY'!$V:$V,$B13,'1.A-P6 DATA CD-3B ONLY'!$Q:$Q,'2.B-Cost Profile NL ONLY'!$X$1,'1.A-P6 DATA CD-3B ONLY'!$O:$O,'2.B-Cost Profile NL ONLY'!$X$2,'1.A-P6 DATA CD-3B ONLY'!$U:$U,"&lt;&gt;OBL",'1.A-P6 DATA CD-3B ONLY'!$G:$G,'2.B-Cost Profile NL ONLY'!$X$5)+SUMIFS('1.A-P6 DATA CD-3B ONLY'!AQ:AQ,'1.A-P6 DATA CD-3B ONLY'!$V:$V,$B13,'1.A-P6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S13" s="7">
        <f>SUMIFS('1.A-P6 DATA CD-3B ONLY'!AR:AR,'1.A-P6 DATA CD-3B ONLY'!$V:$V,$B13,'1.A-P6 DATA CD-3B ONLY'!$Q:$Q,'2.B-Cost Profile NL ONLY'!$X$1,'1.A-P6 DATA CD-3B ONLY'!$O:$O,'2.B-Cost Profile NL ONLY'!$X$2,'1.A-P6 DATA CD-3B ONLY'!$U:$U,"&lt;&gt;OBL",'1.A-P6 DATA CD-3B ONLY'!$G:$G,'2.B-Cost Profile NL ONLY'!$X$3)+SUMIFS('1.A-P6 DATA CD-3B ONLY'!AR:AR,'1.A-P6 DATA CD-3B ONLY'!$V:$V,$B13,'1.A-P6 DATA CD-3B ONLY'!$Q:$Q,'2.B-Cost Profile NL ONLY'!$X$1,'1.A-P6 DATA CD-3B ONLY'!$O:$O,'2.B-Cost Profile NL ONLY'!$X$2,'1.A-P6 DATA CD-3B ONLY'!$U:$U,"&lt;&gt;OBL",'1.A-P6 DATA CD-3B ONLY'!$G:$G,'2.B-Cost Profile NL ONLY'!$X$4)+SUMIFS('1.A-P6 DATA CD-3B ONLY'!AR:AR,'1.A-P6 DATA CD-3B ONLY'!$V:$V,$B13,'1.A-P6 DATA CD-3B ONLY'!$Q:$Q,'2.B-Cost Profile NL ONLY'!$X$1,'1.A-P6 DATA CD-3B ONLY'!$O:$O,'2.B-Cost Profile NL ONLY'!$X$2,'1.A-P6 DATA CD-3B ONLY'!$U:$U,"&lt;&gt;OBL",'1.A-P6 DATA CD-3B ONLY'!$G:$G,'2.B-Cost Profile NL ONLY'!$X$5)+SUMIFS('1.A-P6 DATA CD-3B ONLY'!AR:AR,'1.A-P6 DATA CD-3B ONLY'!$V:$V,$B13,'1.A-P6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T13" s="7">
        <f>SUMIFS('1.A-P6 DATA CD-3B ONLY'!AS:AS,'1.A-P6 DATA CD-3B ONLY'!$V:$V,$B13,'1.A-P6 DATA CD-3B ONLY'!$Q:$Q,'2.B-Cost Profile NL ONLY'!$X$1,'1.A-P6 DATA CD-3B ONLY'!$O:$O,'2.B-Cost Profile NL ONLY'!$X$2,'1.A-P6 DATA CD-3B ONLY'!$U:$U,"&lt;&gt;OBL",'1.A-P6 DATA CD-3B ONLY'!$G:$G,'2.B-Cost Profile NL ONLY'!$X$3)+SUMIFS('1.A-P6 DATA CD-3B ONLY'!AS:AS,'1.A-P6 DATA CD-3B ONLY'!$V:$V,$B13,'1.A-P6 DATA CD-3B ONLY'!$Q:$Q,'2.B-Cost Profile NL ONLY'!$X$1,'1.A-P6 DATA CD-3B ONLY'!$O:$O,'2.B-Cost Profile NL ONLY'!$X$2,'1.A-P6 DATA CD-3B ONLY'!$U:$U,"&lt;&gt;OBL",'1.A-P6 DATA CD-3B ONLY'!$G:$G,'2.B-Cost Profile NL ONLY'!$X$4)+SUMIFS('1.A-P6 DATA CD-3B ONLY'!AS:AS,'1.A-P6 DATA CD-3B ONLY'!$V:$V,$B13,'1.A-P6 DATA CD-3B ONLY'!$Q:$Q,'2.B-Cost Profile NL ONLY'!$X$1,'1.A-P6 DATA CD-3B ONLY'!$O:$O,'2.B-Cost Profile NL ONLY'!$X$2,'1.A-P6 DATA CD-3B ONLY'!$U:$U,"&lt;&gt;OBL",'1.A-P6 DATA CD-3B ONLY'!$G:$G,'2.B-Cost Profile NL ONLY'!$X$5)+SUMIFS('1.A-P6 DATA CD-3B ONLY'!AS:AS,'1.A-P6 DATA CD-3B ONLY'!$V:$V,$B13,'1.A-P6 DATA CD-3B ONLY'!$Q:$Q,'2.B-Cost Profile NL ONLY'!$X$1,'1.A-P6 DATA CD-3B ONLY'!$O:$O,'2.B-Cost Profile NL ONLY'!$X$2,'1.A-P6 DATA CD-3B ONLY'!$U:$U,"&lt;&gt;OBL",'1.A-P6 DATA CD-3B ONLY'!$G:$G,'2.B-Cost Profile NL ONLY'!$X$6)</f>
        <v>0</v>
      </c>
    </row>
    <row r="14" spans="2:24" x14ac:dyDescent="0.25">
      <c r="B14" s="39" t="s">
        <v>212</v>
      </c>
      <c r="C14" s="15">
        <f t="shared" si="2"/>
        <v>5821392.0899999999</v>
      </c>
      <c r="D14" s="7">
        <f>SUMIFS('1.A-P6 DATA CD-3B ONLY'!AC:AC,'1.A-P6 DATA CD-3B ONLY'!$V:$V,$B14,'1.A-P6 DATA CD-3B ONLY'!$Q:$Q,'2.B-Cost Profile NL ONLY'!$X$1,'1.A-P6 DATA CD-3B ONLY'!$O:$O,'2.B-Cost Profile NL ONLY'!$X$2,'1.A-P6 DATA CD-3B ONLY'!$U:$U,"&lt;&gt;OBL",'1.A-P6 DATA CD-3B ONLY'!$G:$G,'2.B-Cost Profile NL ONLY'!$X$3)+SUMIFS('1.A-P6 DATA CD-3B ONLY'!AC:AC,'1.A-P6 DATA CD-3B ONLY'!$V:$V,$B14,'1.A-P6 DATA CD-3B ONLY'!$Q:$Q,'2.B-Cost Profile NL ONLY'!$X$1,'1.A-P6 DATA CD-3B ONLY'!$O:$O,'2.B-Cost Profile NL ONLY'!$X$2,'1.A-P6 DATA CD-3B ONLY'!$U:$U,"&lt;&gt;OBL",'1.A-P6 DATA CD-3B ONLY'!$G:$G,'2.B-Cost Profile NL ONLY'!$X$4)+SUMIFS('1.A-P6 DATA CD-3B ONLY'!AC:AC,'1.A-P6 DATA CD-3B ONLY'!$V:$V,$B14,'1.A-P6 DATA CD-3B ONLY'!$Q:$Q,'2.B-Cost Profile NL ONLY'!$X$1,'1.A-P6 DATA CD-3B ONLY'!$O:$O,'2.B-Cost Profile NL ONLY'!$X$2,'1.A-P6 DATA CD-3B ONLY'!$U:$U,"&lt;&gt;OBL",'1.A-P6 DATA CD-3B ONLY'!$G:$G,'2.B-Cost Profile NL ONLY'!$X$5)+SUMIFS('1.A-P6 DATA CD-3B ONLY'!AC:AC,'1.A-P6 DATA CD-3B ONLY'!$V:$V,$B14,'1.A-P6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E14" s="7">
        <f>SUMIFS('1.A-P6 DATA CD-3B ONLY'!AD:AD,'1.A-P6 DATA CD-3B ONLY'!$V:$V,$B14,'1.A-P6 DATA CD-3B ONLY'!$Q:$Q,'2.B-Cost Profile NL ONLY'!$X$1,'1.A-P6 DATA CD-3B ONLY'!$O:$O,'2.B-Cost Profile NL ONLY'!$X$2,'1.A-P6 DATA CD-3B ONLY'!$U:$U,"&lt;&gt;OBL",'1.A-P6 DATA CD-3B ONLY'!$G:$G,'2.B-Cost Profile NL ONLY'!$X$3)+SUMIFS('1.A-P6 DATA CD-3B ONLY'!AD:AD,'1.A-P6 DATA CD-3B ONLY'!$V:$V,$B14,'1.A-P6 DATA CD-3B ONLY'!$Q:$Q,'2.B-Cost Profile NL ONLY'!$X$1,'1.A-P6 DATA CD-3B ONLY'!$O:$O,'2.B-Cost Profile NL ONLY'!$X$2,'1.A-P6 DATA CD-3B ONLY'!$U:$U,"&lt;&gt;OBL",'1.A-P6 DATA CD-3B ONLY'!$G:$G,'2.B-Cost Profile NL ONLY'!$X$4)+SUMIFS('1.A-P6 DATA CD-3B ONLY'!AD:AD,'1.A-P6 DATA CD-3B ONLY'!$V:$V,$B14,'1.A-P6 DATA CD-3B ONLY'!$Q:$Q,'2.B-Cost Profile NL ONLY'!$X$1,'1.A-P6 DATA CD-3B ONLY'!$O:$O,'2.B-Cost Profile NL ONLY'!$X$2,'1.A-P6 DATA CD-3B ONLY'!$U:$U,"&lt;&gt;OBL",'1.A-P6 DATA CD-3B ONLY'!$G:$G,'2.B-Cost Profile NL ONLY'!$X$5)+SUMIFS('1.A-P6 DATA CD-3B ONLY'!AD:AD,'1.A-P6 DATA CD-3B ONLY'!$V:$V,$B14,'1.A-P6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F14" s="7">
        <f>SUMIFS('1.A-P6 DATA CD-3B ONLY'!AE:AE,'1.A-P6 DATA CD-3B ONLY'!$V:$V,$B14,'1.A-P6 DATA CD-3B ONLY'!$Q:$Q,'2.B-Cost Profile NL ONLY'!$X$1,'1.A-P6 DATA CD-3B ONLY'!$O:$O,'2.B-Cost Profile NL ONLY'!$X$2,'1.A-P6 DATA CD-3B ONLY'!$U:$U,"&lt;&gt;OBL",'1.A-P6 DATA CD-3B ONLY'!$G:$G,'2.B-Cost Profile NL ONLY'!$X$3)+SUMIFS('1.A-P6 DATA CD-3B ONLY'!AE:AE,'1.A-P6 DATA CD-3B ONLY'!$V:$V,$B14,'1.A-P6 DATA CD-3B ONLY'!$Q:$Q,'2.B-Cost Profile NL ONLY'!$X$1,'1.A-P6 DATA CD-3B ONLY'!$O:$O,'2.B-Cost Profile NL ONLY'!$X$2,'1.A-P6 DATA CD-3B ONLY'!$U:$U,"&lt;&gt;OBL",'1.A-P6 DATA CD-3B ONLY'!$G:$G,'2.B-Cost Profile NL ONLY'!$X$4)+SUMIFS('1.A-P6 DATA CD-3B ONLY'!AE:AE,'1.A-P6 DATA CD-3B ONLY'!$V:$V,$B14,'1.A-P6 DATA CD-3B ONLY'!$Q:$Q,'2.B-Cost Profile NL ONLY'!$X$1,'1.A-P6 DATA CD-3B ONLY'!$O:$O,'2.B-Cost Profile NL ONLY'!$X$2,'1.A-P6 DATA CD-3B ONLY'!$U:$U,"&lt;&gt;OBL",'1.A-P6 DATA CD-3B ONLY'!$G:$G,'2.B-Cost Profile NL ONLY'!$X$5)+SUMIFS('1.A-P6 DATA CD-3B ONLY'!AE:AE,'1.A-P6 DATA CD-3B ONLY'!$V:$V,$B14,'1.A-P6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G14" s="7">
        <f>SUMIFS('1.A-P6 DATA CD-3B ONLY'!AF:AF,'1.A-P6 DATA CD-3B ONLY'!$V:$V,$B14,'1.A-P6 DATA CD-3B ONLY'!$Q:$Q,'2.B-Cost Profile NL ONLY'!$X$1,'1.A-P6 DATA CD-3B ONLY'!$O:$O,'2.B-Cost Profile NL ONLY'!$X$2,'1.A-P6 DATA CD-3B ONLY'!$U:$U,"&lt;&gt;OBL",'1.A-P6 DATA CD-3B ONLY'!$G:$G,'2.B-Cost Profile NL ONLY'!$X$3)+SUMIFS('1.A-P6 DATA CD-3B ONLY'!AF:AF,'1.A-P6 DATA CD-3B ONLY'!$V:$V,$B14,'1.A-P6 DATA CD-3B ONLY'!$Q:$Q,'2.B-Cost Profile NL ONLY'!$X$1,'1.A-P6 DATA CD-3B ONLY'!$O:$O,'2.B-Cost Profile NL ONLY'!$X$2,'1.A-P6 DATA CD-3B ONLY'!$U:$U,"&lt;&gt;OBL",'1.A-P6 DATA CD-3B ONLY'!$G:$G,'2.B-Cost Profile NL ONLY'!$X$4)+SUMIFS('1.A-P6 DATA CD-3B ONLY'!AF:AF,'1.A-P6 DATA CD-3B ONLY'!$V:$V,$B14,'1.A-P6 DATA CD-3B ONLY'!$Q:$Q,'2.B-Cost Profile NL ONLY'!$X$1,'1.A-P6 DATA CD-3B ONLY'!$O:$O,'2.B-Cost Profile NL ONLY'!$X$2,'1.A-P6 DATA CD-3B ONLY'!$U:$U,"&lt;&gt;OBL",'1.A-P6 DATA CD-3B ONLY'!$G:$G,'2.B-Cost Profile NL ONLY'!$X$5)+SUMIFS('1.A-P6 DATA CD-3B ONLY'!AF:AF,'1.A-P6 DATA CD-3B ONLY'!$V:$V,$B14,'1.A-P6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H14" s="7">
        <f>SUMIFS('1.A-P6 DATA CD-3B ONLY'!AG:AG,'1.A-P6 DATA CD-3B ONLY'!$V:$V,$B14,'1.A-P6 DATA CD-3B ONLY'!$Q:$Q,'2.B-Cost Profile NL ONLY'!$X$1,'1.A-P6 DATA CD-3B ONLY'!$O:$O,'2.B-Cost Profile NL ONLY'!$X$2,'1.A-P6 DATA CD-3B ONLY'!$U:$U,"&lt;&gt;OBL",'1.A-P6 DATA CD-3B ONLY'!$G:$G,'2.B-Cost Profile NL ONLY'!$X$3)+SUMIFS('1.A-P6 DATA CD-3B ONLY'!AG:AG,'1.A-P6 DATA CD-3B ONLY'!$V:$V,$B14,'1.A-P6 DATA CD-3B ONLY'!$Q:$Q,'2.B-Cost Profile NL ONLY'!$X$1,'1.A-P6 DATA CD-3B ONLY'!$O:$O,'2.B-Cost Profile NL ONLY'!$X$2,'1.A-P6 DATA CD-3B ONLY'!$U:$U,"&lt;&gt;OBL",'1.A-P6 DATA CD-3B ONLY'!$G:$G,'2.B-Cost Profile NL ONLY'!$X$4)+SUMIFS('1.A-P6 DATA CD-3B ONLY'!AG:AG,'1.A-P6 DATA CD-3B ONLY'!$V:$V,$B14,'1.A-P6 DATA CD-3B ONLY'!$Q:$Q,'2.B-Cost Profile NL ONLY'!$X$1,'1.A-P6 DATA CD-3B ONLY'!$O:$O,'2.B-Cost Profile NL ONLY'!$X$2,'1.A-P6 DATA CD-3B ONLY'!$U:$U,"&lt;&gt;OBL",'1.A-P6 DATA CD-3B ONLY'!$G:$G,'2.B-Cost Profile NL ONLY'!$X$5)+SUMIFS('1.A-P6 DATA CD-3B ONLY'!AG:AG,'1.A-P6 DATA CD-3B ONLY'!$V:$V,$B14,'1.A-P6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I14" s="7">
        <f>SUMIFS('1.A-P6 DATA CD-3B ONLY'!AH:AH,'1.A-P6 DATA CD-3B ONLY'!$V:$V,$B14,'1.A-P6 DATA CD-3B ONLY'!$Q:$Q,'2.B-Cost Profile NL ONLY'!$X$1,'1.A-P6 DATA CD-3B ONLY'!$O:$O,'2.B-Cost Profile NL ONLY'!$X$2,'1.A-P6 DATA CD-3B ONLY'!$U:$U,"&lt;&gt;OBL",'1.A-P6 DATA CD-3B ONLY'!$G:$G,'2.B-Cost Profile NL ONLY'!$X$3)+SUMIFS('1.A-P6 DATA CD-3B ONLY'!AH:AH,'1.A-P6 DATA CD-3B ONLY'!$V:$V,$B14,'1.A-P6 DATA CD-3B ONLY'!$Q:$Q,'2.B-Cost Profile NL ONLY'!$X$1,'1.A-P6 DATA CD-3B ONLY'!$O:$O,'2.B-Cost Profile NL ONLY'!$X$2,'1.A-P6 DATA CD-3B ONLY'!$U:$U,"&lt;&gt;OBL",'1.A-P6 DATA CD-3B ONLY'!$G:$G,'2.B-Cost Profile NL ONLY'!$X$4)+SUMIFS('1.A-P6 DATA CD-3B ONLY'!AH:AH,'1.A-P6 DATA CD-3B ONLY'!$V:$V,$B14,'1.A-P6 DATA CD-3B ONLY'!$Q:$Q,'2.B-Cost Profile NL ONLY'!$X$1,'1.A-P6 DATA CD-3B ONLY'!$O:$O,'2.B-Cost Profile NL ONLY'!$X$2,'1.A-P6 DATA CD-3B ONLY'!$U:$U,"&lt;&gt;OBL",'1.A-P6 DATA CD-3B ONLY'!$G:$G,'2.B-Cost Profile NL ONLY'!$X$5)+SUMIFS('1.A-P6 DATA CD-3B ONLY'!AH:AH,'1.A-P6 DATA CD-3B ONLY'!$V:$V,$B14,'1.A-P6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J14" s="7">
        <f>SUMIFS('1.A-P6 DATA CD-3B ONLY'!AI:AI,'1.A-P6 DATA CD-3B ONLY'!$V:$V,$B14,'1.A-P6 DATA CD-3B ONLY'!$Q:$Q,'2.B-Cost Profile NL ONLY'!$X$1,'1.A-P6 DATA CD-3B ONLY'!$O:$O,'2.B-Cost Profile NL ONLY'!$X$2,'1.A-P6 DATA CD-3B ONLY'!$U:$U,"&lt;&gt;OBL",'1.A-P6 DATA CD-3B ONLY'!$G:$G,'2.B-Cost Profile NL ONLY'!$X$3)+SUMIFS('1.A-P6 DATA CD-3B ONLY'!AI:AI,'1.A-P6 DATA CD-3B ONLY'!$V:$V,$B14,'1.A-P6 DATA CD-3B ONLY'!$Q:$Q,'2.B-Cost Profile NL ONLY'!$X$1,'1.A-P6 DATA CD-3B ONLY'!$O:$O,'2.B-Cost Profile NL ONLY'!$X$2,'1.A-P6 DATA CD-3B ONLY'!$U:$U,"&lt;&gt;OBL",'1.A-P6 DATA CD-3B ONLY'!$G:$G,'2.B-Cost Profile NL ONLY'!$X$4)+SUMIFS('1.A-P6 DATA CD-3B ONLY'!AI:AI,'1.A-P6 DATA CD-3B ONLY'!$V:$V,$B14,'1.A-P6 DATA CD-3B ONLY'!$Q:$Q,'2.B-Cost Profile NL ONLY'!$X$1,'1.A-P6 DATA CD-3B ONLY'!$O:$O,'2.B-Cost Profile NL ONLY'!$X$2,'1.A-P6 DATA CD-3B ONLY'!$U:$U,"&lt;&gt;OBL",'1.A-P6 DATA CD-3B ONLY'!$G:$G,'2.B-Cost Profile NL ONLY'!$X$5)+SUMIFS('1.A-P6 DATA CD-3B ONLY'!AI:AI,'1.A-P6 DATA CD-3B ONLY'!$V:$V,$B14,'1.A-P6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K14" s="7">
        <f>SUMIFS('1.A-P6 DATA CD-3B ONLY'!AJ:AJ,'1.A-P6 DATA CD-3B ONLY'!$V:$V,$B14,'1.A-P6 DATA CD-3B ONLY'!$Q:$Q,'2.B-Cost Profile NL ONLY'!$X$1,'1.A-P6 DATA CD-3B ONLY'!$O:$O,'2.B-Cost Profile NL ONLY'!$X$2,'1.A-P6 DATA CD-3B ONLY'!$U:$U,"&lt;&gt;OBL",'1.A-P6 DATA CD-3B ONLY'!$G:$G,'2.B-Cost Profile NL ONLY'!$X$3)+SUMIFS('1.A-P6 DATA CD-3B ONLY'!AJ:AJ,'1.A-P6 DATA CD-3B ONLY'!$V:$V,$B14,'1.A-P6 DATA CD-3B ONLY'!$Q:$Q,'2.B-Cost Profile NL ONLY'!$X$1,'1.A-P6 DATA CD-3B ONLY'!$O:$O,'2.B-Cost Profile NL ONLY'!$X$2,'1.A-P6 DATA CD-3B ONLY'!$U:$U,"&lt;&gt;OBL",'1.A-P6 DATA CD-3B ONLY'!$G:$G,'2.B-Cost Profile NL ONLY'!$X$4)+SUMIFS('1.A-P6 DATA CD-3B ONLY'!AJ:AJ,'1.A-P6 DATA CD-3B ONLY'!$V:$V,$B14,'1.A-P6 DATA CD-3B ONLY'!$Q:$Q,'2.B-Cost Profile NL ONLY'!$X$1,'1.A-P6 DATA CD-3B ONLY'!$O:$O,'2.B-Cost Profile NL ONLY'!$X$2,'1.A-P6 DATA CD-3B ONLY'!$U:$U,"&lt;&gt;OBL",'1.A-P6 DATA CD-3B ONLY'!$G:$G,'2.B-Cost Profile NL ONLY'!$X$5)+SUMIFS('1.A-P6 DATA CD-3B ONLY'!AJ:AJ,'1.A-P6 DATA CD-3B ONLY'!$V:$V,$B14,'1.A-P6 DATA CD-3B ONLY'!$Q:$Q,'2.B-Cost Profile NL ONLY'!$X$1,'1.A-P6 DATA CD-3B ONLY'!$O:$O,'2.B-Cost Profile NL ONLY'!$X$2,'1.A-P6 DATA CD-3B ONLY'!$U:$U,"&lt;&gt;OBL",'1.A-P6 DATA CD-3B ONLY'!$G:$G,'2.B-Cost Profile NL ONLY'!$X$6)</f>
        <v>5821392.0899999999</v>
      </c>
      <c r="L14" s="7">
        <f>SUMIFS('1.A-P6 DATA CD-3B ONLY'!AK:AK,'1.A-P6 DATA CD-3B ONLY'!$V:$V,$B14,'1.A-P6 DATA CD-3B ONLY'!$Q:$Q,'2.B-Cost Profile NL ONLY'!$X$1,'1.A-P6 DATA CD-3B ONLY'!$O:$O,'2.B-Cost Profile NL ONLY'!$X$2,'1.A-P6 DATA CD-3B ONLY'!$U:$U,"&lt;&gt;OBL",'1.A-P6 DATA CD-3B ONLY'!$G:$G,'2.B-Cost Profile NL ONLY'!$X$3)+SUMIFS('1.A-P6 DATA CD-3B ONLY'!AK:AK,'1.A-P6 DATA CD-3B ONLY'!$V:$V,$B14,'1.A-P6 DATA CD-3B ONLY'!$Q:$Q,'2.B-Cost Profile NL ONLY'!$X$1,'1.A-P6 DATA CD-3B ONLY'!$O:$O,'2.B-Cost Profile NL ONLY'!$X$2,'1.A-P6 DATA CD-3B ONLY'!$U:$U,"&lt;&gt;OBL",'1.A-P6 DATA CD-3B ONLY'!$G:$G,'2.B-Cost Profile NL ONLY'!$X$4)+SUMIFS('1.A-P6 DATA CD-3B ONLY'!AK:AK,'1.A-P6 DATA CD-3B ONLY'!$V:$V,$B14,'1.A-P6 DATA CD-3B ONLY'!$Q:$Q,'2.B-Cost Profile NL ONLY'!$X$1,'1.A-P6 DATA CD-3B ONLY'!$O:$O,'2.B-Cost Profile NL ONLY'!$X$2,'1.A-P6 DATA CD-3B ONLY'!$U:$U,"&lt;&gt;OBL",'1.A-P6 DATA CD-3B ONLY'!$G:$G,'2.B-Cost Profile NL ONLY'!$X$5)+SUMIFS('1.A-P6 DATA CD-3B ONLY'!AK:AK,'1.A-P6 DATA CD-3B ONLY'!$V:$V,$B14,'1.A-P6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M14" s="7">
        <f>SUMIFS('1.A-P6 DATA CD-3B ONLY'!AL:AL,'1.A-P6 DATA CD-3B ONLY'!$V:$V,$B14,'1.A-P6 DATA CD-3B ONLY'!$Q:$Q,'2.B-Cost Profile NL ONLY'!$X$1,'1.A-P6 DATA CD-3B ONLY'!$O:$O,'2.B-Cost Profile NL ONLY'!$X$2,'1.A-P6 DATA CD-3B ONLY'!$U:$U,"&lt;&gt;OBL",'1.A-P6 DATA CD-3B ONLY'!$G:$G,'2.B-Cost Profile NL ONLY'!$X$3)+SUMIFS('1.A-P6 DATA CD-3B ONLY'!AL:AL,'1.A-P6 DATA CD-3B ONLY'!$V:$V,$B14,'1.A-P6 DATA CD-3B ONLY'!$Q:$Q,'2.B-Cost Profile NL ONLY'!$X$1,'1.A-P6 DATA CD-3B ONLY'!$O:$O,'2.B-Cost Profile NL ONLY'!$X$2,'1.A-P6 DATA CD-3B ONLY'!$U:$U,"&lt;&gt;OBL",'1.A-P6 DATA CD-3B ONLY'!$G:$G,'2.B-Cost Profile NL ONLY'!$X$4)+SUMIFS('1.A-P6 DATA CD-3B ONLY'!AL:AL,'1.A-P6 DATA CD-3B ONLY'!$V:$V,$B14,'1.A-P6 DATA CD-3B ONLY'!$Q:$Q,'2.B-Cost Profile NL ONLY'!$X$1,'1.A-P6 DATA CD-3B ONLY'!$O:$O,'2.B-Cost Profile NL ONLY'!$X$2,'1.A-P6 DATA CD-3B ONLY'!$U:$U,"&lt;&gt;OBL",'1.A-P6 DATA CD-3B ONLY'!$G:$G,'2.B-Cost Profile NL ONLY'!$X$5)+SUMIFS('1.A-P6 DATA CD-3B ONLY'!AL:AL,'1.A-P6 DATA CD-3B ONLY'!$V:$V,$B14,'1.A-P6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N14" s="7">
        <f>SUMIFS('1.A-P6 DATA CD-3B ONLY'!AM:AM,'1.A-P6 DATA CD-3B ONLY'!$V:$V,$B14,'1.A-P6 DATA CD-3B ONLY'!$Q:$Q,'2.B-Cost Profile NL ONLY'!$X$1,'1.A-P6 DATA CD-3B ONLY'!$O:$O,'2.B-Cost Profile NL ONLY'!$X$2,'1.A-P6 DATA CD-3B ONLY'!$U:$U,"&lt;&gt;OBL",'1.A-P6 DATA CD-3B ONLY'!$G:$G,'2.B-Cost Profile NL ONLY'!$X$3)+SUMIFS('1.A-P6 DATA CD-3B ONLY'!AM:AM,'1.A-P6 DATA CD-3B ONLY'!$V:$V,$B14,'1.A-P6 DATA CD-3B ONLY'!$Q:$Q,'2.B-Cost Profile NL ONLY'!$X$1,'1.A-P6 DATA CD-3B ONLY'!$O:$O,'2.B-Cost Profile NL ONLY'!$X$2,'1.A-P6 DATA CD-3B ONLY'!$U:$U,"&lt;&gt;OBL",'1.A-P6 DATA CD-3B ONLY'!$G:$G,'2.B-Cost Profile NL ONLY'!$X$4)+SUMIFS('1.A-P6 DATA CD-3B ONLY'!AM:AM,'1.A-P6 DATA CD-3B ONLY'!$V:$V,$B14,'1.A-P6 DATA CD-3B ONLY'!$Q:$Q,'2.B-Cost Profile NL ONLY'!$X$1,'1.A-P6 DATA CD-3B ONLY'!$O:$O,'2.B-Cost Profile NL ONLY'!$X$2,'1.A-P6 DATA CD-3B ONLY'!$U:$U,"&lt;&gt;OBL",'1.A-P6 DATA CD-3B ONLY'!$G:$G,'2.B-Cost Profile NL ONLY'!$X$5)+SUMIFS('1.A-P6 DATA CD-3B ONLY'!AM:AM,'1.A-P6 DATA CD-3B ONLY'!$V:$V,$B14,'1.A-P6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O14" s="7">
        <f>SUMIFS('1.A-P6 DATA CD-3B ONLY'!AN:AN,'1.A-P6 DATA CD-3B ONLY'!$V:$V,$B14,'1.A-P6 DATA CD-3B ONLY'!$Q:$Q,'2.B-Cost Profile NL ONLY'!$X$1,'1.A-P6 DATA CD-3B ONLY'!$O:$O,'2.B-Cost Profile NL ONLY'!$X$2,'1.A-P6 DATA CD-3B ONLY'!$U:$U,"&lt;&gt;OBL",'1.A-P6 DATA CD-3B ONLY'!$G:$G,'2.B-Cost Profile NL ONLY'!$X$3)+SUMIFS('1.A-P6 DATA CD-3B ONLY'!AN:AN,'1.A-P6 DATA CD-3B ONLY'!$V:$V,$B14,'1.A-P6 DATA CD-3B ONLY'!$Q:$Q,'2.B-Cost Profile NL ONLY'!$X$1,'1.A-P6 DATA CD-3B ONLY'!$O:$O,'2.B-Cost Profile NL ONLY'!$X$2,'1.A-P6 DATA CD-3B ONLY'!$U:$U,"&lt;&gt;OBL",'1.A-P6 DATA CD-3B ONLY'!$G:$G,'2.B-Cost Profile NL ONLY'!$X$4)+SUMIFS('1.A-P6 DATA CD-3B ONLY'!AN:AN,'1.A-P6 DATA CD-3B ONLY'!$V:$V,$B14,'1.A-P6 DATA CD-3B ONLY'!$Q:$Q,'2.B-Cost Profile NL ONLY'!$X$1,'1.A-P6 DATA CD-3B ONLY'!$O:$O,'2.B-Cost Profile NL ONLY'!$X$2,'1.A-P6 DATA CD-3B ONLY'!$U:$U,"&lt;&gt;OBL",'1.A-P6 DATA CD-3B ONLY'!$G:$G,'2.B-Cost Profile NL ONLY'!$X$5)+SUMIFS('1.A-P6 DATA CD-3B ONLY'!AN:AN,'1.A-P6 DATA CD-3B ONLY'!$V:$V,$B14,'1.A-P6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P14" s="7">
        <f>SUMIFS('1.A-P6 DATA CD-3B ONLY'!AO:AO,'1.A-P6 DATA CD-3B ONLY'!$V:$V,$B14,'1.A-P6 DATA CD-3B ONLY'!$Q:$Q,'2.B-Cost Profile NL ONLY'!$X$1,'1.A-P6 DATA CD-3B ONLY'!$O:$O,'2.B-Cost Profile NL ONLY'!$X$2,'1.A-P6 DATA CD-3B ONLY'!$U:$U,"&lt;&gt;OBL",'1.A-P6 DATA CD-3B ONLY'!$G:$G,'2.B-Cost Profile NL ONLY'!$X$3)+SUMIFS('1.A-P6 DATA CD-3B ONLY'!AO:AO,'1.A-P6 DATA CD-3B ONLY'!$V:$V,$B14,'1.A-P6 DATA CD-3B ONLY'!$Q:$Q,'2.B-Cost Profile NL ONLY'!$X$1,'1.A-P6 DATA CD-3B ONLY'!$O:$O,'2.B-Cost Profile NL ONLY'!$X$2,'1.A-P6 DATA CD-3B ONLY'!$U:$U,"&lt;&gt;OBL",'1.A-P6 DATA CD-3B ONLY'!$G:$G,'2.B-Cost Profile NL ONLY'!$X$4)+SUMIFS('1.A-P6 DATA CD-3B ONLY'!AO:AO,'1.A-P6 DATA CD-3B ONLY'!$V:$V,$B14,'1.A-P6 DATA CD-3B ONLY'!$Q:$Q,'2.B-Cost Profile NL ONLY'!$X$1,'1.A-P6 DATA CD-3B ONLY'!$O:$O,'2.B-Cost Profile NL ONLY'!$X$2,'1.A-P6 DATA CD-3B ONLY'!$U:$U,"&lt;&gt;OBL",'1.A-P6 DATA CD-3B ONLY'!$G:$G,'2.B-Cost Profile NL ONLY'!$X$5)+SUMIFS('1.A-P6 DATA CD-3B ONLY'!AO:AO,'1.A-P6 DATA CD-3B ONLY'!$V:$V,$B14,'1.A-P6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Q14" s="7">
        <f>SUMIFS('1.A-P6 DATA CD-3B ONLY'!AP:AP,'1.A-P6 DATA CD-3B ONLY'!$V:$V,$B14,'1.A-P6 DATA CD-3B ONLY'!$Q:$Q,'2.B-Cost Profile NL ONLY'!$X$1,'1.A-P6 DATA CD-3B ONLY'!$O:$O,'2.B-Cost Profile NL ONLY'!$X$2,'1.A-P6 DATA CD-3B ONLY'!$U:$U,"&lt;&gt;OBL",'1.A-P6 DATA CD-3B ONLY'!$G:$G,'2.B-Cost Profile NL ONLY'!$X$3)+SUMIFS('1.A-P6 DATA CD-3B ONLY'!AP:AP,'1.A-P6 DATA CD-3B ONLY'!$V:$V,$B14,'1.A-P6 DATA CD-3B ONLY'!$Q:$Q,'2.B-Cost Profile NL ONLY'!$X$1,'1.A-P6 DATA CD-3B ONLY'!$O:$O,'2.B-Cost Profile NL ONLY'!$X$2,'1.A-P6 DATA CD-3B ONLY'!$U:$U,"&lt;&gt;OBL",'1.A-P6 DATA CD-3B ONLY'!$G:$G,'2.B-Cost Profile NL ONLY'!$X$4)+SUMIFS('1.A-P6 DATA CD-3B ONLY'!AP:AP,'1.A-P6 DATA CD-3B ONLY'!$V:$V,$B14,'1.A-P6 DATA CD-3B ONLY'!$Q:$Q,'2.B-Cost Profile NL ONLY'!$X$1,'1.A-P6 DATA CD-3B ONLY'!$O:$O,'2.B-Cost Profile NL ONLY'!$X$2,'1.A-P6 DATA CD-3B ONLY'!$U:$U,"&lt;&gt;OBL",'1.A-P6 DATA CD-3B ONLY'!$G:$G,'2.B-Cost Profile NL ONLY'!$X$5)+SUMIFS('1.A-P6 DATA CD-3B ONLY'!AP:AP,'1.A-P6 DATA CD-3B ONLY'!$V:$V,$B14,'1.A-P6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R14" s="7">
        <f>SUMIFS('1.A-P6 DATA CD-3B ONLY'!AQ:AQ,'1.A-P6 DATA CD-3B ONLY'!$V:$V,$B14,'1.A-P6 DATA CD-3B ONLY'!$Q:$Q,'2.B-Cost Profile NL ONLY'!$X$1,'1.A-P6 DATA CD-3B ONLY'!$O:$O,'2.B-Cost Profile NL ONLY'!$X$2,'1.A-P6 DATA CD-3B ONLY'!$U:$U,"&lt;&gt;OBL",'1.A-P6 DATA CD-3B ONLY'!$G:$G,'2.B-Cost Profile NL ONLY'!$X$3)+SUMIFS('1.A-P6 DATA CD-3B ONLY'!AQ:AQ,'1.A-P6 DATA CD-3B ONLY'!$V:$V,$B14,'1.A-P6 DATA CD-3B ONLY'!$Q:$Q,'2.B-Cost Profile NL ONLY'!$X$1,'1.A-P6 DATA CD-3B ONLY'!$O:$O,'2.B-Cost Profile NL ONLY'!$X$2,'1.A-P6 DATA CD-3B ONLY'!$U:$U,"&lt;&gt;OBL",'1.A-P6 DATA CD-3B ONLY'!$G:$G,'2.B-Cost Profile NL ONLY'!$X$4)+SUMIFS('1.A-P6 DATA CD-3B ONLY'!AQ:AQ,'1.A-P6 DATA CD-3B ONLY'!$V:$V,$B14,'1.A-P6 DATA CD-3B ONLY'!$Q:$Q,'2.B-Cost Profile NL ONLY'!$X$1,'1.A-P6 DATA CD-3B ONLY'!$O:$O,'2.B-Cost Profile NL ONLY'!$X$2,'1.A-P6 DATA CD-3B ONLY'!$U:$U,"&lt;&gt;OBL",'1.A-P6 DATA CD-3B ONLY'!$G:$G,'2.B-Cost Profile NL ONLY'!$X$5)+SUMIFS('1.A-P6 DATA CD-3B ONLY'!AQ:AQ,'1.A-P6 DATA CD-3B ONLY'!$V:$V,$B14,'1.A-P6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S14" s="7">
        <f>SUMIFS('1.A-P6 DATA CD-3B ONLY'!AR:AR,'1.A-P6 DATA CD-3B ONLY'!$V:$V,$B14,'1.A-P6 DATA CD-3B ONLY'!$Q:$Q,'2.B-Cost Profile NL ONLY'!$X$1,'1.A-P6 DATA CD-3B ONLY'!$O:$O,'2.B-Cost Profile NL ONLY'!$X$2,'1.A-P6 DATA CD-3B ONLY'!$U:$U,"&lt;&gt;OBL",'1.A-P6 DATA CD-3B ONLY'!$G:$G,'2.B-Cost Profile NL ONLY'!$X$3)+SUMIFS('1.A-P6 DATA CD-3B ONLY'!AR:AR,'1.A-P6 DATA CD-3B ONLY'!$V:$V,$B14,'1.A-P6 DATA CD-3B ONLY'!$Q:$Q,'2.B-Cost Profile NL ONLY'!$X$1,'1.A-P6 DATA CD-3B ONLY'!$O:$O,'2.B-Cost Profile NL ONLY'!$X$2,'1.A-P6 DATA CD-3B ONLY'!$U:$U,"&lt;&gt;OBL",'1.A-P6 DATA CD-3B ONLY'!$G:$G,'2.B-Cost Profile NL ONLY'!$X$4)+SUMIFS('1.A-P6 DATA CD-3B ONLY'!AR:AR,'1.A-P6 DATA CD-3B ONLY'!$V:$V,$B14,'1.A-P6 DATA CD-3B ONLY'!$Q:$Q,'2.B-Cost Profile NL ONLY'!$X$1,'1.A-P6 DATA CD-3B ONLY'!$O:$O,'2.B-Cost Profile NL ONLY'!$X$2,'1.A-P6 DATA CD-3B ONLY'!$U:$U,"&lt;&gt;OBL",'1.A-P6 DATA CD-3B ONLY'!$G:$G,'2.B-Cost Profile NL ONLY'!$X$5)+SUMIFS('1.A-P6 DATA CD-3B ONLY'!AR:AR,'1.A-P6 DATA CD-3B ONLY'!$V:$V,$B14,'1.A-P6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T14" s="7">
        <f>SUMIFS('1.A-P6 DATA CD-3B ONLY'!AS:AS,'1.A-P6 DATA CD-3B ONLY'!$V:$V,$B14,'1.A-P6 DATA CD-3B ONLY'!$Q:$Q,'2.B-Cost Profile NL ONLY'!$X$1,'1.A-P6 DATA CD-3B ONLY'!$O:$O,'2.B-Cost Profile NL ONLY'!$X$2,'1.A-P6 DATA CD-3B ONLY'!$U:$U,"&lt;&gt;OBL",'1.A-P6 DATA CD-3B ONLY'!$G:$G,'2.B-Cost Profile NL ONLY'!$X$3)+SUMIFS('1.A-P6 DATA CD-3B ONLY'!AS:AS,'1.A-P6 DATA CD-3B ONLY'!$V:$V,$B14,'1.A-P6 DATA CD-3B ONLY'!$Q:$Q,'2.B-Cost Profile NL ONLY'!$X$1,'1.A-P6 DATA CD-3B ONLY'!$O:$O,'2.B-Cost Profile NL ONLY'!$X$2,'1.A-P6 DATA CD-3B ONLY'!$U:$U,"&lt;&gt;OBL",'1.A-P6 DATA CD-3B ONLY'!$G:$G,'2.B-Cost Profile NL ONLY'!$X$4)+SUMIFS('1.A-P6 DATA CD-3B ONLY'!AS:AS,'1.A-P6 DATA CD-3B ONLY'!$V:$V,$B14,'1.A-P6 DATA CD-3B ONLY'!$Q:$Q,'2.B-Cost Profile NL ONLY'!$X$1,'1.A-P6 DATA CD-3B ONLY'!$O:$O,'2.B-Cost Profile NL ONLY'!$X$2,'1.A-P6 DATA CD-3B ONLY'!$U:$U,"&lt;&gt;OBL",'1.A-P6 DATA CD-3B ONLY'!$G:$G,'2.B-Cost Profile NL ONLY'!$X$5)+SUMIFS('1.A-P6 DATA CD-3B ONLY'!AS:AS,'1.A-P6 DATA CD-3B ONLY'!$V:$V,$B14,'1.A-P6 DATA CD-3B ONLY'!$Q:$Q,'2.B-Cost Profile NL ONLY'!$X$1,'1.A-P6 DATA CD-3B ONLY'!$O:$O,'2.B-Cost Profile NL ONLY'!$X$2,'1.A-P6 DATA CD-3B ONLY'!$U:$U,"&lt;&gt;OBL",'1.A-P6 DATA CD-3B ONLY'!$G:$G,'2.B-Cost Profile NL ONLY'!$X$6)</f>
        <v>0</v>
      </c>
    </row>
    <row r="15" spans="2:24" x14ac:dyDescent="0.25">
      <c r="B15" s="39" t="s">
        <v>213</v>
      </c>
      <c r="C15" s="15">
        <f t="shared" si="2"/>
        <v>0</v>
      </c>
      <c r="D15" s="7">
        <f>SUMIFS('1.A-P6 DATA CD-3B ONLY'!AC:AC,'1.A-P6 DATA CD-3B ONLY'!$V:$V,$B15,'1.A-P6 DATA CD-3B ONLY'!$Q:$Q,'2.B-Cost Profile NL ONLY'!$X$1,'1.A-P6 DATA CD-3B ONLY'!$O:$O,'2.B-Cost Profile NL ONLY'!$X$2,'1.A-P6 DATA CD-3B ONLY'!$U:$U,"&lt;&gt;OBL",'1.A-P6 DATA CD-3B ONLY'!$G:$G,'2.B-Cost Profile NL ONLY'!$X$3)+SUMIFS('1.A-P6 DATA CD-3B ONLY'!AC:AC,'1.A-P6 DATA CD-3B ONLY'!$V:$V,$B15,'1.A-P6 DATA CD-3B ONLY'!$Q:$Q,'2.B-Cost Profile NL ONLY'!$X$1,'1.A-P6 DATA CD-3B ONLY'!$O:$O,'2.B-Cost Profile NL ONLY'!$X$2,'1.A-P6 DATA CD-3B ONLY'!$U:$U,"&lt;&gt;OBL",'1.A-P6 DATA CD-3B ONLY'!$G:$G,'2.B-Cost Profile NL ONLY'!$X$4)+SUMIFS('1.A-P6 DATA CD-3B ONLY'!AC:AC,'1.A-P6 DATA CD-3B ONLY'!$V:$V,$B15,'1.A-P6 DATA CD-3B ONLY'!$Q:$Q,'2.B-Cost Profile NL ONLY'!$X$1,'1.A-P6 DATA CD-3B ONLY'!$O:$O,'2.B-Cost Profile NL ONLY'!$X$2,'1.A-P6 DATA CD-3B ONLY'!$U:$U,"&lt;&gt;OBL",'1.A-P6 DATA CD-3B ONLY'!$G:$G,'2.B-Cost Profile NL ONLY'!$X$5)+SUMIFS('1.A-P6 DATA CD-3B ONLY'!AC:AC,'1.A-P6 DATA CD-3B ONLY'!$V:$V,$B15,'1.A-P6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E15" s="7">
        <f>SUMIFS('1.A-P6 DATA CD-3B ONLY'!AD:AD,'1.A-P6 DATA CD-3B ONLY'!$V:$V,$B15,'1.A-P6 DATA CD-3B ONLY'!$Q:$Q,'2.B-Cost Profile NL ONLY'!$X$1,'1.A-P6 DATA CD-3B ONLY'!$O:$O,'2.B-Cost Profile NL ONLY'!$X$2,'1.A-P6 DATA CD-3B ONLY'!$U:$U,"&lt;&gt;OBL",'1.A-P6 DATA CD-3B ONLY'!$G:$G,'2.B-Cost Profile NL ONLY'!$X$3)+SUMIFS('1.A-P6 DATA CD-3B ONLY'!AD:AD,'1.A-P6 DATA CD-3B ONLY'!$V:$V,$B15,'1.A-P6 DATA CD-3B ONLY'!$Q:$Q,'2.B-Cost Profile NL ONLY'!$X$1,'1.A-P6 DATA CD-3B ONLY'!$O:$O,'2.B-Cost Profile NL ONLY'!$X$2,'1.A-P6 DATA CD-3B ONLY'!$U:$U,"&lt;&gt;OBL",'1.A-P6 DATA CD-3B ONLY'!$G:$G,'2.B-Cost Profile NL ONLY'!$X$4)+SUMIFS('1.A-P6 DATA CD-3B ONLY'!AD:AD,'1.A-P6 DATA CD-3B ONLY'!$V:$V,$B15,'1.A-P6 DATA CD-3B ONLY'!$Q:$Q,'2.B-Cost Profile NL ONLY'!$X$1,'1.A-P6 DATA CD-3B ONLY'!$O:$O,'2.B-Cost Profile NL ONLY'!$X$2,'1.A-P6 DATA CD-3B ONLY'!$U:$U,"&lt;&gt;OBL",'1.A-P6 DATA CD-3B ONLY'!$G:$G,'2.B-Cost Profile NL ONLY'!$X$5)+SUMIFS('1.A-P6 DATA CD-3B ONLY'!AD:AD,'1.A-P6 DATA CD-3B ONLY'!$V:$V,$B15,'1.A-P6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F15" s="7">
        <f>SUMIFS('1.A-P6 DATA CD-3B ONLY'!AE:AE,'1.A-P6 DATA CD-3B ONLY'!$V:$V,$B15,'1.A-P6 DATA CD-3B ONLY'!$Q:$Q,'2.B-Cost Profile NL ONLY'!$X$1,'1.A-P6 DATA CD-3B ONLY'!$O:$O,'2.B-Cost Profile NL ONLY'!$X$2,'1.A-P6 DATA CD-3B ONLY'!$U:$U,"&lt;&gt;OBL",'1.A-P6 DATA CD-3B ONLY'!$G:$G,'2.B-Cost Profile NL ONLY'!$X$3)+SUMIFS('1.A-P6 DATA CD-3B ONLY'!AE:AE,'1.A-P6 DATA CD-3B ONLY'!$V:$V,$B15,'1.A-P6 DATA CD-3B ONLY'!$Q:$Q,'2.B-Cost Profile NL ONLY'!$X$1,'1.A-P6 DATA CD-3B ONLY'!$O:$O,'2.B-Cost Profile NL ONLY'!$X$2,'1.A-P6 DATA CD-3B ONLY'!$U:$U,"&lt;&gt;OBL",'1.A-P6 DATA CD-3B ONLY'!$G:$G,'2.B-Cost Profile NL ONLY'!$X$4)+SUMIFS('1.A-P6 DATA CD-3B ONLY'!AE:AE,'1.A-P6 DATA CD-3B ONLY'!$V:$V,$B15,'1.A-P6 DATA CD-3B ONLY'!$Q:$Q,'2.B-Cost Profile NL ONLY'!$X$1,'1.A-P6 DATA CD-3B ONLY'!$O:$O,'2.B-Cost Profile NL ONLY'!$X$2,'1.A-P6 DATA CD-3B ONLY'!$U:$U,"&lt;&gt;OBL",'1.A-P6 DATA CD-3B ONLY'!$G:$G,'2.B-Cost Profile NL ONLY'!$X$5)+SUMIFS('1.A-P6 DATA CD-3B ONLY'!AE:AE,'1.A-P6 DATA CD-3B ONLY'!$V:$V,$B15,'1.A-P6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G15" s="7">
        <f>SUMIFS('1.A-P6 DATA CD-3B ONLY'!AF:AF,'1.A-P6 DATA CD-3B ONLY'!$V:$V,$B15,'1.A-P6 DATA CD-3B ONLY'!$Q:$Q,'2.B-Cost Profile NL ONLY'!$X$1,'1.A-P6 DATA CD-3B ONLY'!$O:$O,'2.B-Cost Profile NL ONLY'!$X$2,'1.A-P6 DATA CD-3B ONLY'!$U:$U,"&lt;&gt;OBL",'1.A-P6 DATA CD-3B ONLY'!$G:$G,'2.B-Cost Profile NL ONLY'!$X$3)+SUMIFS('1.A-P6 DATA CD-3B ONLY'!AF:AF,'1.A-P6 DATA CD-3B ONLY'!$V:$V,$B15,'1.A-P6 DATA CD-3B ONLY'!$Q:$Q,'2.B-Cost Profile NL ONLY'!$X$1,'1.A-P6 DATA CD-3B ONLY'!$O:$O,'2.B-Cost Profile NL ONLY'!$X$2,'1.A-P6 DATA CD-3B ONLY'!$U:$U,"&lt;&gt;OBL",'1.A-P6 DATA CD-3B ONLY'!$G:$G,'2.B-Cost Profile NL ONLY'!$X$4)+SUMIFS('1.A-P6 DATA CD-3B ONLY'!AF:AF,'1.A-P6 DATA CD-3B ONLY'!$V:$V,$B15,'1.A-P6 DATA CD-3B ONLY'!$Q:$Q,'2.B-Cost Profile NL ONLY'!$X$1,'1.A-P6 DATA CD-3B ONLY'!$O:$O,'2.B-Cost Profile NL ONLY'!$X$2,'1.A-P6 DATA CD-3B ONLY'!$U:$U,"&lt;&gt;OBL",'1.A-P6 DATA CD-3B ONLY'!$G:$G,'2.B-Cost Profile NL ONLY'!$X$5)+SUMIFS('1.A-P6 DATA CD-3B ONLY'!AF:AF,'1.A-P6 DATA CD-3B ONLY'!$V:$V,$B15,'1.A-P6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H15" s="7">
        <f>SUMIFS('1.A-P6 DATA CD-3B ONLY'!AG:AG,'1.A-P6 DATA CD-3B ONLY'!$V:$V,$B15,'1.A-P6 DATA CD-3B ONLY'!$Q:$Q,'2.B-Cost Profile NL ONLY'!$X$1,'1.A-P6 DATA CD-3B ONLY'!$O:$O,'2.B-Cost Profile NL ONLY'!$X$2,'1.A-P6 DATA CD-3B ONLY'!$U:$U,"&lt;&gt;OBL",'1.A-P6 DATA CD-3B ONLY'!$G:$G,'2.B-Cost Profile NL ONLY'!$X$3)+SUMIFS('1.A-P6 DATA CD-3B ONLY'!AG:AG,'1.A-P6 DATA CD-3B ONLY'!$V:$V,$B15,'1.A-P6 DATA CD-3B ONLY'!$Q:$Q,'2.B-Cost Profile NL ONLY'!$X$1,'1.A-P6 DATA CD-3B ONLY'!$O:$O,'2.B-Cost Profile NL ONLY'!$X$2,'1.A-P6 DATA CD-3B ONLY'!$U:$U,"&lt;&gt;OBL",'1.A-P6 DATA CD-3B ONLY'!$G:$G,'2.B-Cost Profile NL ONLY'!$X$4)+SUMIFS('1.A-P6 DATA CD-3B ONLY'!AG:AG,'1.A-P6 DATA CD-3B ONLY'!$V:$V,$B15,'1.A-P6 DATA CD-3B ONLY'!$Q:$Q,'2.B-Cost Profile NL ONLY'!$X$1,'1.A-P6 DATA CD-3B ONLY'!$O:$O,'2.B-Cost Profile NL ONLY'!$X$2,'1.A-P6 DATA CD-3B ONLY'!$U:$U,"&lt;&gt;OBL",'1.A-P6 DATA CD-3B ONLY'!$G:$G,'2.B-Cost Profile NL ONLY'!$X$5)+SUMIFS('1.A-P6 DATA CD-3B ONLY'!AG:AG,'1.A-P6 DATA CD-3B ONLY'!$V:$V,$B15,'1.A-P6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I15" s="7">
        <f>SUMIFS('1.A-P6 DATA CD-3B ONLY'!AH:AH,'1.A-P6 DATA CD-3B ONLY'!$V:$V,$B15,'1.A-P6 DATA CD-3B ONLY'!$Q:$Q,'2.B-Cost Profile NL ONLY'!$X$1,'1.A-P6 DATA CD-3B ONLY'!$O:$O,'2.B-Cost Profile NL ONLY'!$X$2,'1.A-P6 DATA CD-3B ONLY'!$U:$U,"&lt;&gt;OBL",'1.A-P6 DATA CD-3B ONLY'!$G:$G,'2.B-Cost Profile NL ONLY'!$X$3)+SUMIFS('1.A-P6 DATA CD-3B ONLY'!AH:AH,'1.A-P6 DATA CD-3B ONLY'!$V:$V,$B15,'1.A-P6 DATA CD-3B ONLY'!$Q:$Q,'2.B-Cost Profile NL ONLY'!$X$1,'1.A-P6 DATA CD-3B ONLY'!$O:$O,'2.B-Cost Profile NL ONLY'!$X$2,'1.A-P6 DATA CD-3B ONLY'!$U:$U,"&lt;&gt;OBL",'1.A-P6 DATA CD-3B ONLY'!$G:$G,'2.B-Cost Profile NL ONLY'!$X$4)+SUMIFS('1.A-P6 DATA CD-3B ONLY'!AH:AH,'1.A-P6 DATA CD-3B ONLY'!$V:$V,$B15,'1.A-P6 DATA CD-3B ONLY'!$Q:$Q,'2.B-Cost Profile NL ONLY'!$X$1,'1.A-P6 DATA CD-3B ONLY'!$O:$O,'2.B-Cost Profile NL ONLY'!$X$2,'1.A-P6 DATA CD-3B ONLY'!$U:$U,"&lt;&gt;OBL",'1.A-P6 DATA CD-3B ONLY'!$G:$G,'2.B-Cost Profile NL ONLY'!$X$5)+SUMIFS('1.A-P6 DATA CD-3B ONLY'!AH:AH,'1.A-P6 DATA CD-3B ONLY'!$V:$V,$B15,'1.A-P6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J15" s="7">
        <f>SUMIFS('1.A-P6 DATA CD-3B ONLY'!AI:AI,'1.A-P6 DATA CD-3B ONLY'!$V:$V,$B15,'1.A-P6 DATA CD-3B ONLY'!$Q:$Q,'2.B-Cost Profile NL ONLY'!$X$1,'1.A-P6 DATA CD-3B ONLY'!$O:$O,'2.B-Cost Profile NL ONLY'!$X$2,'1.A-P6 DATA CD-3B ONLY'!$U:$U,"&lt;&gt;OBL",'1.A-P6 DATA CD-3B ONLY'!$G:$G,'2.B-Cost Profile NL ONLY'!$X$3)+SUMIFS('1.A-P6 DATA CD-3B ONLY'!AI:AI,'1.A-P6 DATA CD-3B ONLY'!$V:$V,$B15,'1.A-P6 DATA CD-3B ONLY'!$Q:$Q,'2.B-Cost Profile NL ONLY'!$X$1,'1.A-P6 DATA CD-3B ONLY'!$O:$O,'2.B-Cost Profile NL ONLY'!$X$2,'1.A-P6 DATA CD-3B ONLY'!$U:$U,"&lt;&gt;OBL",'1.A-P6 DATA CD-3B ONLY'!$G:$G,'2.B-Cost Profile NL ONLY'!$X$4)+SUMIFS('1.A-P6 DATA CD-3B ONLY'!AI:AI,'1.A-P6 DATA CD-3B ONLY'!$V:$V,$B15,'1.A-P6 DATA CD-3B ONLY'!$Q:$Q,'2.B-Cost Profile NL ONLY'!$X$1,'1.A-P6 DATA CD-3B ONLY'!$O:$O,'2.B-Cost Profile NL ONLY'!$X$2,'1.A-P6 DATA CD-3B ONLY'!$U:$U,"&lt;&gt;OBL",'1.A-P6 DATA CD-3B ONLY'!$G:$G,'2.B-Cost Profile NL ONLY'!$X$5)+SUMIFS('1.A-P6 DATA CD-3B ONLY'!AI:AI,'1.A-P6 DATA CD-3B ONLY'!$V:$V,$B15,'1.A-P6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K15" s="7">
        <f>SUMIFS('1.A-P6 DATA CD-3B ONLY'!AJ:AJ,'1.A-P6 DATA CD-3B ONLY'!$V:$V,$B15,'1.A-P6 DATA CD-3B ONLY'!$Q:$Q,'2.B-Cost Profile NL ONLY'!$X$1,'1.A-P6 DATA CD-3B ONLY'!$O:$O,'2.B-Cost Profile NL ONLY'!$X$2,'1.A-P6 DATA CD-3B ONLY'!$U:$U,"&lt;&gt;OBL",'1.A-P6 DATA CD-3B ONLY'!$G:$G,'2.B-Cost Profile NL ONLY'!$X$3)+SUMIFS('1.A-P6 DATA CD-3B ONLY'!AJ:AJ,'1.A-P6 DATA CD-3B ONLY'!$V:$V,$B15,'1.A-P6 DATA CD-3B ONLY'!$Q:$Q,'2.B-Cost Profile NL ONLY'!$X$1,'1.A-P6 DATA CD-3B ONLY'!$O:$O,'2.B-Cost Profile NL ONLY'!$X$2,'1.A-P6 DATA CD-3B ONLY'!$U:$U,"&lt;&gt;OBL",'1.A-P6 DATA CD-3B ONLY'!$G:$G,'2.B-Cost Profile NL ONLY'!$X$4)+SUMIFS('1.A-P6 DATA CD-3B ONLY'!AJ:AJ,'1.A-P6 DATA CD-3B ONLY'!$V:$V,$B15,'1.A-P6 DATA CD-3B ONLY'!$Q:$Q,'2.B-Cost Profile NL ONLY'!$X$1,'1.A-P6 DATA CD-3B ONLY'!$O:$O,'2.B-Cost Profile NL ONLY'!$X$2,'1.A-P6 DATA CD-3B ONLY'!$U:$U,"&lt;&gt;OBL",'1.A-P6 DATA CD-3B ONLY'!$G:$G,'2.B-Cost Profile NL ONLY'!$X$5)+SUMIFS('1.A-P6 DATA CD-3B ONLY'!AJ:AJ,'1.A-P6 DATA CD-3B ONLY'!$V:$V,$B15,'1.A-P6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L15" s="7">
        <f>SUMIFS('1.A-P6 DATA CD-3B ONLY'!AK:AK,'1.A-P6 DATA CD-3B ONLY'!$V:$V,$B15,'1.A-P6 DATA CD-3B ONLY'!$Q:$Q,'2.B-Cost Profile NL ONLY'!$X$1,'1.A-P6 DATA CD-3B ONLY'!$O:$O,'2.B-Cost Profile NL ONLY'!$X$2,'1.A-P6 DATA CD-3B ONLY'!$U:$U,"&lt;&gt;OBL",'1.A-P6 DATA CD-3B ONLY'!$G:$G,'2.B-Cost Profile NL ONLY'!$X$3)+SUMIFS('1.A-P6 DATA CD-3B ONLY'!AK:AK,'1.A-P6 DATA CD-3B ONLY'!$V:$V,$B15,'1.A-P6 DATA CD-3B ONLY'!$Q:$Q,'2.B-Cost Profile NL ONLY'!$X$1,'1.A-P6 DATA CD-3B ONLY'!$O:$O,'2.B-Cost Profile NL ONLY'!$X$2,'1.A-P6 DATA CD-3B ONLY'!$U:$U,"&lt;&gt;OBL",'1.A-P6 DATA CD-3B ONLY'!$G:$G,'2.B-Cost Profile NL ONLY'!$X$4)+SUMIFS('1.A-P6 DATA CD-3B ONLY'!AK:AK,'1.A-P6 DATA CD-3B ONLY'!$V:$V,$B15,'1.A-P6 DATA CD-3B ONLY'!$Q:$Q,'2.B-Cost Profile NL ONLY'!$X$1,'1.A-P6 DATA CD-3B ONLY'!$O:$O,'2.B-Cost Profile NL ONLY'!$X$2,'1.A-P6 DATA CD-3B ONLY'!$U:$U,"&lt;&gt;OBL",'1.A-P6 DATA CD-3B ONLY'!$G:$G,'2.B-Cost Profile NL ONLY'!$X$5)+SUMIFS('1.A-P6 DATA CD-3B ONLY'!AK:AK,'1.A-P6 DATA CD-3B ONLY'!$V:$V,$B15,'1.A-P6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M15" s="7">
        <f>SUMIFS('1.A-P6 DATA CD-3B ONLY'!AL:AL,'1.A-P6 DATA CD-3B ONLY'!$V:$V,$B15,'1.A-P6 DATA CD-3B ONLY'!$Q:$Q,'2.B-Cost Profile NL ONLY'!$X$1,'1.A-P6 DATA CD-3B ONLY'!$O:$O,'2.B-Cost Profile NL ONLY'!$X$2,'1.A-P6 DATA CD-3B ONLY'!$U:$U,"&lt;&gt;OBL",'1.A-P6 DATA CD-3B ONLY'!$G:$G,'2.B-Cost Profile NL ONLY'!$X$3)+SUMIFS('1.A-P6 DATA CD-3B ONLY'!AL:AL,'1.A-P6 DATA CD-3B ONLY'!$V:$V,$B15,'1.A-P6 DATA CD-3B ONLY'!$Q:$Q,'2.B-Cost Profile NL ONLY'!$X$1,'1.A-P6 DATA CD-3B ONLY'!$O:$O,'2.B-Cost Profile NL ONLY'!$X$2,'1.A-P6 DATA CD-3B ONLY'!$U:$U,"&lt;&gt;OBL",'1.A-P6 DATA CD-3B ONLY'!$G:$G,'2.B-Cost Profile NL ONLY'!$X$4)+SUMIFS('1.A-P6 DATA CD-3B ONLY'!AL:AL,'1.A-P6 DATA CD-3B ONLY'!$V:$V,$B15,'1.A-P6 DATA CD-3B ONLY'!$Q:$Q,'2.B-Cost Profile NL ONLY'!$X$1,'1.A-P6 DATA CD-3B ONLY'!$O:$O,'2.B-Cost Profile NL ONLY'!$X$2,'1.A-P6 DATA CD-3B ONLY'!$U:$U,"&lt;&gt;OBL",'1.A-P6 DATA CD-3B ONLY'!$G:$G,'2.B-Cost Profile NL ONLY'!$X$5)+SUMIFS('1.A-P6 DATA CD-3B ONLY'!AL:AL,'1.A-P6 DATA CD-3B ONLY'!$V:$V,$B15,'1.A-P6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N15" s="7">
        <f>SUMIFS('1.A-P6 DATA CD-3B ONLY'!AM:AM,'1.A-P6 DATA CD-3B ONLY'!$V:$V,$B15,'1.A-P6 DATA CD-3B ONLY'!$Q:$Q,'2.B-Cost Profile NL ONLY'!$X$1,'1.A-P6 DATA CD-3B ONLY'!$O:$O,'2.B-Cost Profile NL ONLY'!$X$2,'1.A-P6 DATA CD-3B ONLY'!$U:$U,"&lt;&gt;OBL",'1.A-P6 DATA CD-3B ONLY'!$G:$G,'2.B-Cost Profile NL ONLY'!$X$3)+SUMIFS('1.A-P6 DATA CD-3B ONLY'!AM:AM,'1.A-P6 DATA CD-3B ONLY'!$V:$V,$B15,'1.A-P6 DATA CD-3B ONLY'!$Q:$Q,'2.B-Cost Profile NL ONLY'!$X$1,'1.A-P6 DATA CD-3B ONLY'!$O:$O,'2.B-Cost Profile NL ONLY'!$X$2,'1.A-P6 DATA CD-3B ONLY'!$U:$U,"&lt;&gt;OBL",'1.A-P6 DATA CD-3B ONLY'!$G:$G,'2.B-Cost Profile NL ONLY'!$X$4)+SUMIFS('1.A-P6 DATA CD-3B ONLY'!AM:AM,'1.A-P6 DATA CD-3B ONLY'!$V:$V,$B15,'1.A-P6 DATA CD-3B ONLY'!$Q:$Q,'2.B-Cost Profile NL ONLY'!$X$1,'1.A-P6 DATA CD-3B ONLY'!$O:$O,'2.B-Cost Profile NL ONLY'!$X$2,'1.A-P6 DATA CD-3B ONLY'!$U:$U,"&lt;&gt;OBL",'1.A-P6 DATA CD-3B ONLY'!$G:$G,'2.B-Cost Profile NL ONLY'!$X$5)+SUMIFS('1.A-P6 DATA CD-3B ONLY'!AM:AM,'1.A-P6 DATA CD-3B ONLY'!$V:$V,$B15,'1.A-P6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O15" s="7">
        <f>SUMIFS('1.A-P6 DATA CD-3B ONLY'!AN:AN,'1.A-P6 DATA CD-3B ONLY'!$V:$V,$B15,'1.A-P6 DATA CD-3B ONLY'!$Q:$Q,'2.B-Cost Profile NL ONLY'!$X$1,'1.A-P6 DATA CD-3B ONLY'!$O:$O,'2.B-Cost Profile NL ONLY'!$X$2,'1.A-P6 DATA CD-3B ONLY'!$U:$U,"&lt;&gt;OBL",'1.A-P6 DATA CD-3B ONLY'!$G:$G,'2.B-Cost Profile NL ONLY'!$X$3)+SUMIFS('1.A-P6 DATA CD-3B ONLY'!AN:AN,'1.A-P6 DATA CD-3B ONLY'!$V:$V,$B15,'1.A-P6 DATA CD-3B ONLY'!$Q:$Q,'2.B-Cost Profile NL ONLY'!$X$1,'1.A-P6 DATA CD-3B ONLY'!$O:$O,'2.B-Cost Profile NL ONLY'!$X$2,'1.A-P6 DATA CD-3B ONLY'!$U:$U,"&lt;&gt;OBL",'1.A-P6 DATA CD-3B ONLY'!$G:$G,'2.B-Cost Profile NL ONLY'!$X$4)+SUMIFS('1.A-P6 DATA CD-3B ONLY'!AN:AN,'1.A-P6 DATA CD-3B ONLY'!$V:$V,$B15,'1.A-P6 DATA CD-3B ONLY'!$Q:$Q,'2.B-Cost Profile NL ONLY'!$X$1,'1.A-P6 DATA CD-3B ONLY'!$O:$O,'2.B-Cost Profile NL ONLY'!$X$2,'1.A-P6 DATA CD-3B ONLY'!$U:$U,"&lt;&gt;OBL",'1.A-P6 DATA CD-3B ONLY'!$G:$G,'2.B-Cost Profile NL ONLY'!$X$5)+SUMIFS('1.A-P6 DATA CD-3B ONLY'!AN:AN,'1.A-P6 DATA CD-3B ONLY'!$V:$V,$B15,'1.A-P6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P15" s="7">
        <f>SUMIFS('1.A-P6 DATA CD-3B ONLY'!AO:AO,'1.A-P6 DATA CD-3B ONLY'!$V:$V,$B15,'1.A-P6 DATA CD-3B ONLY'!$Q:$Q,'2.B-Cost Profile NL ONLY'!$X$1,'1.A-P6 DATA CD-3B ONLY'!$O:$O,'2.B-Cost Profile NL ONLY'!$X$2,'1.A-P6 DATA CD-3B ONLY'!$U:$U,"&lt;&gt;OBL",'1.A-P6 DATA CD-3B ONLY'!$G:$G,'2.B-Cost Profile NL ONLY'!$X$3)+SUMIFS('1.A-P6 DATA CD-3B ONLY'!AO:AO,'1.A-P6 DATA CD-3B ONLY'!$V:$V,$B15,'1.A-P6 DATA CD-3B ONLY'!$Q:$Q,'2.B-Cost Profile NL ONLY'!$X$1,'1.A-P6 DATA CD-3B ONLY'!$O:$O,'2.B-Cost Profile NL ONLY'!$X$2,'1.A-P6 DATA CD-3B ONLY'!$U:$U,"&lt;&gt;OBL",'1.A-P6 DATA CD-3B ONLY'!$G:$G,'2.B-Cost Profile NL ONLY'!$X$4)+SUMIFS('1.A-P6 DATA CD-3B ONLY'!AO:AO,'1.A-P6 DATA CD-3B ONLY'!$V:$V,$B15,'1.A-P6 DATA CD-3B ONLY'!$Q:$Q,'2.B-Cost Profile NL ONLY'!$X$1,'1.A-P6 DATA CD-3B ONLY'!$O:$O,'2.B-Cost Profile NL ONLY'!$X$2,'1.A-P6 DATA CD-3B ONLY'!$U:$U,"&lt;&gt;OBL",'1.A-P6 DATA CD-3B ONLY'!$G:$G,'2.B-Cost Profile NL ONLY'!$X$5)+SUMIFS('1.A-P6 DATA CD-3B ONLY'!AO:AO,'1.A-P6 DATA CD-3B ONLY'!$V:$V,$B15,'1.A-P6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Q15" s="7">
        <f>SUMIFS('1.A-P6 DATA CD-3B ONLY'!AP:AP,'1.A-P6 DATA CD-3B ONLY'!$V:$V,$B15,'1.A-P6 DATA CD-3B ONLY'!$Q:$Q,'2.B-Cost Profile NL ONLY'!$X$1,'1.A-P6 DATA CD-3B ONLY'!$O:$O,'2.B-Cost Profile NL ONLY'!$X$2,'1.A-P6 DATA CD-3B ONLY'!$U:$U,"&lt;&gt;OBL",'1.A-P6 DATA CD-3B ONLY'!$G:$G,'2.B-Cost Profile NL ONLY'!$X$3)+SUMIFS('1.A-P6 DATA CD-3B ONLY'!AP:AP,'1.A-P6 DATA CD-3B ONLY'!$V:$V,$B15,'1.A-P6 DATA CD-3B ONLY'!$Q:$Q,'2.B-Cost Profile NL ONLY'!$X$1,'1.A-P6 DATA CD-3B ONLY'!$O:$O,'2.B-Cost Profile NL ONLY'!$X$2,'1.A-P6 DATA CD-3B ONLY'!$U:$U,"&lt;&gt;OBL",'1.A-P6 DATA CD-3B ONLY'!$G:$G,'2.B-Cost Profile NL ONLY'!$X$4)+SUMIFS('1.A-P6 DATA CD-3B ONLY'!AP:AP,'1.A-P6 DATA CD-3B ONLY'!$V:$V,$B15,'1.A-P6 DATA CD-3B ONLY'!$Q:$Q,'2.B-Cost Profile NL ONLY'!$X$1,'1.A-P6 DATA CD-3B ONLY'!$O:$O,'2.B-Cost Profile NL ONLY'!$X$2,'1.A-P6 DATA CD-3B ONLY'!$U:$U,"&lt;&gt;OBL",'1.A-P6 DATA CD-3B ONLY'!$G:$G,'2.B-Cost Profile NL ONLY'!$X$5)+SUMIFS('1.A-P6 DATA CD-3B ONLY'!AP:AP,'1.A-P6 DATA CD-3B ONLY'!$V:$V,$B15,'1.A-P6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R15" s="7">
        <f>SUMIFS('1.A-P6 DATA CD-3B ONLY'!AQ:AQ,'1.A-P6 DATA CD-3B ONLY'!$V:$V,$B15,'1.A-P6 DATA CD-3B ONLY'!$Q:$Q,'2.B-Cost Profile NL ONLY'!$X$1,'1.A-P6 DATA CD-3B ONLY'!$O:$O,'2.B-Cost Profile NL ONLY'!$X$2,'1.A-P6 DATA CD-3B ONLY'!$U:$U,"&lt;&gt;OBL",'1.A-P6 DATA CD-3B ONLY'!$G:$G,'2.B-Cost Profile NL ONLY'!$X$3)+SUMIFS('1.A-P6 DATA CD-3B ONLY'!AQ:AQ,'1.A-P6 DATA CD-3B ONLY'!$V:$V,$B15,'1.A-P6 DATA CD-3B ONLY'!$Q:$Q,'2.B-Cost Profile NL ONLY'!$X$1,'1.A-P6 DATA CD-3B ONLY'!$O:$O,'2.B-Cost Profile NL ONLY'!$X$2,'1.A-P6 DATA CD-3B ONLY'!$U:$U,"&lt;&gt;OBL",'1.A-P6 DATA CD-3B ONLY'!$G:$G,'2.B-Cost Profile NL ONLY'!$X$4)+SUMIFS('1.A-P6 DATA CD-3B ONLY'!AQ:AQ,'1.A-P6 DATA CD-3B ONLY'!$V:$V,$B15,'1.A-P6 DATA CD-3B ONLY'!$Q:$Q,'2.B-Cost Profile NL ONLY'!$X$1,'1.A-P6 DATA CD-3B ONLY'!$O:$O,'2.B-Cost Profile NL ONLY'!$X$2,'1.A-P6 DATA CD-3B ONLY'!$U:$U,"&lt;&gt;OBL",'1.A-P6 DATA CD-3B ONLY'!$G:$G,'2.B-Cost Profile NL ONLY'!$X$5)+SUMIFS('1.A-P6 DATA CD-3B ONLY'!AQ:AQ,'1.A-P6 DATA CD-3B ONLY'!$V:$V,$B15,'1.A-P6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S15" s="7">
        <f>SUMIFS('1.A-P6 DATA CD-3B ONLY'!AR:AR,'1.A-P6 DATA CD-3B ONLY'!$V:$V,$B15,'1.A-P6 DATA CD-3B ONLY'!$Q:$Q,'2.B-Cost Profile NL ONLY'!$X$1,'1.A-P6 DATA CD-3B ONLY'!$O:$O,'2.B-Cost Profile NL ONLY'!$X$2,'1.A-P6 DATA CD-3B ONLY'!$U:$U,"&lt;&gt;OBL",'1.A-P6 DATA CD-3B ONLY'!$G:$G,'2.B-Cost Profile NL ONLY'!$X$3)+SUMIFS('1.A-P6 DATA CD-3B ONLY'!AR:AR,'1.A-P6 DATA CD-3B ONLY'!$V:$V,$B15,'1.A-P6 DATA CD-3B ONLY'!$Q:$Q,'2.B-Cost Profile NL ONLY'!$X$1,'1.A-P6 DATA CD-3B ONLY'!$O:$O,'2.B-Cost Profile NL ONLY'!$X$2,'1.A-P6 DATA CD-3B ONLY'!$U:$U,"&lt;&gt;OBL",'1.A-P6 DATA CD-3B ONLY'!$G:$G,'2.B-Cost Profile NL ONLY'!$X$4)+SUMIFS('1.A-P6 DATA CD-3B ONLY'!AR:AR,'1.A-P6 DATA CD-3B ONLY'!$V:$V,$B15,'1.A-P6 DATA CD-3B ONLY'!$Q:$Q,'2.B-Cost Profile NL ONLY'!$X$1,'1.A-P6 DATA CD-3B ONLY'!$O:$O,'2.B-Cost Profile NL ONLY'!$X$2,'1.A-P6 DATA CD-3B ONLY'!$U:$U,"&lt;&gt;OBL",'1.A-P6 DATA CD-3B ONLY'!$G:$G,'2.B-Cost Profile NL ONLY'!$X$5)+SUMIFS('1.A-P6 DATA CD-3B ONLY'!AR:AR,'1.A-P6 DATA CD-3B ONLY'!$V:$V,$B15,'1.A-P6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T15" s="7">
        <f>SUMIFS('1.A-P6 DATA CD-3B ONLY'!AS:AS,'1.A-P6 DATA CD-3B ONLY'!$V:$V,$B15,'1.A-P6 DATA CD-3B ONLY'!$Q:$Q,'2.B-Cost Profile NL ONLY'!$X$1,'1.A-P6 DATA CD-3B ONLY'!$O:$O,'2.B-Cost Profile NL ONLY'!$X$2,'1.A-P6 DATA CD-3B ONLY'!$U:$U,"&lt;&gt;OBL",'1.A-P6 DATA CD-3B ONLY'!$G:$G,'2.B-Cost Profile NL ONLY'!$X$3)+SUMIFS('1.A-P6 DATA CD-3B ONLY'!AS:AS,'1.A-P6 DATA CD-3B ONLY'!$V:$V,$B15,'1.A-P6 DATA CD-3B ONLY'!$Q:$Q,'2.B-Cost Profile NL ONLY'!$X$1,'1.A-P6 DATA CD-3B ONLY'!$O:$O,'2.B-Cost Profile NL ONLY'!$X$2,'1.A-P6 DATA CD-3B ONLY'!$U:$U,"&lt;&gt;OBL",'1.A-P6 DATA CD-3B ONLY'!$G:$G,'2.B-Cost Profile NL ONLY'!$X$4)+SUMIFS('1.A-P6 DATA CD-3B ONLY'!AS:AS,'1.A-P6 DATA CD-3B ONLY'!$V:$V,$B15,'1.A-P6 DATA CD-3B ONLY'!$Q:$Q,'2.B-Cost Profile NL ONLY'!$X$1,'1.A-P6 DATA CD-3B ONLY'!$O:$O,'2.B-Cost Profile NL ONLY'!$X$2,'1.A-P6 DATA CD-3B ONLY'!$U:$U,"&lt;&gt;OBL",'1.A-P6 DATA CD-3B ONLY'!$G:$G,'2.B-Cost Profile NL ONLY'!$X$5)+SUMIFS('1.A-P6 DATA CD-3B ONLY'!AS:AS,'1.A-P6 DATA CD-3B ONLY'!$V:$V,$B15,'1.A-P6 DATA CD-3B ONLY'!$Q:$Q,'2.B-Cost Profile NL ONLY'!$X$1,'1.A-P6 DATA CD-3B ONLY'!$O:$O,'2.B-Cost Profile NL ONLY'!$X$2,'1.A-P6 DATA CD-3B ONLY'!$U:$U,"&lt;&gt;OBL",'1.A-P6 DATA CD-3B ONLY'!$G:$G,'2.B-Cost Profile NL ONLY'!$X$6)</f>
        <v>0</v>
      </c>
    </row>
    <row r="16" spans="2:24" x14ac:dyDescent="0.25">
      <c r="B16" s="39" t="s">
        <v>214</v>
      </c>
      <c r="C16" s="15">
        <f t="shared" si="2"/>
        <v>0</v>
      </c>
      <c r="D16" s="7">
        <f>SUMIFS('1.A-P6 DATA CD-3B ONLY'!AC:AC,'1.A-P6 DATA CD-3B ONLY'!$V:$V,$B16,'1.A-P6 DATA CD-3B ONLY'!$Q:$Q,'2.B-Cost Profile NL ONLY'!$X$1,'1.A-P6 DATA CD-3B ONLY'!$O:$O,'2.B-Cost Profile NL ONLY'!$X$2,'1.A-P6 DATA CD-3B ONLY'!$U:$U,"&lt;&gt;OBL",'1.A-P6 DATA CD-3B ONLY'!$G:$G,'2.B-Cost Profile NL ONLY'!$X$3)+SUMIFS('1.A-P6 DATA CD-3B ONLY'!AC:AC,'1.A-P6 DATA CD-3B ONLY'!$V:$V,$B16,'1.A-P6 DATA CD-3B ONLY'!$Q:$Q,'2.B-Cost Profile NL ONLY'!$X$1,'1.A-P6 DATA CD-3B ONLY'!$O:$O,'2.B-Cost Profile NL ONLY'!$X$2,'1.A-P6 DATA CD-3B ONLY'!$U:$U,"&lt;&gt;OBL",'1.A-P6 DATA CD-3B ONLY'!$G:$G,'2.B-Cost Profile NL ONLY'!$X$4)+SUMIFS('1.A-P6 DATA CD-3B ONLY'!AC:AC,'1.A-P6 DATA CD-3B ONLY'!$V:$V,$B16,'1.A-P6 DATA CD-3B ONLY'!$Q:$Q,'2.B-Cost Profile NL ONLY'!$X$1,'1.A-P6 DATA CD-3B ONLY'!$O:$O,'2.B-Cost Profile NL ONLY'!$X$2,'1.A-P6 DATA CD-3B ONLY'!$U:$U,"&lt;&gt;OBL",'1.A-P6 DATA CD-3B ONLY'!$G:$G,'2.B-Cost Profile NL ONLY'!$X$5)+SUMIFS('1.A-P6 DATA CD-3B ONLY'!AC:AC,'1.A-P6 DATA CD-3B ONLY'!$V:$V,$B16,'1.A-P6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E16" s="7">
        <f>SUMIFS('1.A-P6 DATA CD-3B ONLY'!AD:AD,'1.A-P6 DATA CD-3B ONLY'!$V:$V,$B16,'1.A-P6 DATA CD-3B ONLY'!$Q:$Q,'2.B-Cost Profile NL ONLY'!$X$1,'1.A-P6 DATA CD-3B ONLY'!$O:$O,'2.B-Cost Profile NL ONLY'!$X$2,'1.A-P6 DATA CD-3B ONLY'!$U:$U,"&lt;&gt;OBL",'1.A-P6 DATA CD-3B ONLY'!$G:$G,'2.B-Cost Profile NL ONLY'!$X$3)+SUMIFS('1.A-P6 DATA CD-3B ONLY'!AD:AD,'1.A-P6 DATA CD-3B ONLY'!$V:$V,$B16,'1.A-P6 DATA CD-3B ONLY'!$Q:$Q,'2.B-Cost Profile NL ONLY'!$X$1,'1.A-P6 DATA CD-3B ONLY'!$O:$O,'2.B-Cost Profile NL ONLY'!$X$2,'1.A-P6 DATA CD-3B ONLY'!$U:$U,"&lt;&gt;OBL",'1.A-P6 DATA CD-3B ONLY'!$G:$G,'2.B-Cost Profile NL ONLY'!$X$4)+SUMIFS('1.A-P6 DATA CD-3B ONLY'!AD:AD,'1.A-P6 DATA CD-3B ONLY'!$V:$V,$B16,'1.A-P6 DATA CD-3B ONLY'!$Q:$Q,'2.B-Cost Profile NL ONLY'!$X$1,'1.A-P6 DATA CD-3B ONLY'!$O:$O,'2.B-Cost Profile NL ONLY'!$X$2,'1.A-P6 DATA CD-3B ONLY'!$U:$U,"&lt;&gt;OBL",'1.A-P6 DATA CD-3B ONLY'!$G:$G,'2.B-Cost Profile NL ONLY'!$X$5)+SUMIFS('1.A-P6 DATA CD-3B ONLY'!AD:AD,'1.A-P6 DATA CD-3B ONLY'!$V:$V,$B16,'1.A-P6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F16" s="7">
        <f>SUMIFS('1.A-P6 DATA CD-3B ONLY'!AE:AE,'1.A-P6 DATA CD-3B ONLY'!$V:$V,$B16,'1.A-P6 DATA CD-3B ONLY'!$Q:$Q,'2.B-Cost Profile NL ONLY'!$X$1,'1.A-P6 DATA CD-3B ONLY'!$O:$O,'2.B-Cost Profile NL ONLY'!$X$2,'1.A-P6 DATA CD-3B ONLY'!$U:$U,"&lt;&gt;OBL",'1.A-P6 DATA CD-3B ONLY'!$G:$G,'2.B-Cost Profile NL ONLY'!$X$3)+SUMIFS('1.A-P6 DATA CD-3B ONLY'!AE:AE,'1.A-P6 DATA CD-3B ONLY'!$V:$V,$B16,'1.A-P6 DATA CD-3B ONLY'!$Q:$Q,'2.B-Cost Profile NL ONLY'!$X$1,'1.A-P6 DATA CD-3B ONLY'!$O:$O,'2.B-Cost Profile NL ONLY'!$X$2,'1.A-P6 DATA CD-3B ONLY'!$U:$U,"&lt;&gt;OBL",'1.A-P6 DATA CD-3B ONLY'!$G:$G,'2.B-Cost Profile NL ONLY'!$X$4)+SUMIFS('1.A-P6 DATA CD-3B ONLY'!AE:AE,'1.A-P6 DATA CD-3B ONLY'!$V:$V,$B16,'1.A-P6 DATA CD-3B ONLY'!$Q:$Q,'2.B-Cost Profile NL ONLY'!$X$1,'1.A-P6 DATA CD-3B ONLY'!$O:$O,'2.B-Cost Profile NL ONLY'!$X$2,'1.A-P6 DATA CD-3B ONLY'!$U:$U,"&lt;&gt;OBL",'1.A-P6 DATA CD-3B ONLY'!$G:$G,'2.B-Cost Profile NL ONLY'!$X$5)+SUMIFS('1.A-P6 DATA CD-3B ONLY'!AE:AE,'1.A-P6 DATA CD-3B ONLY'!$V:$V,$B16,'1.A-P6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G16" s="7">
        <f>SUMIFS('1.A-P6 DATA CD-3B ONLY'!AF:AF,'1.A-P6 DATA CD-3B ONLY'!$V:$V,$B16,'1.A-P6 DATA CD-3B ONLY'!$Q:$Q,'2.B-Cost Profile NL ONLY'!$X$1,'1.A-P6 DATA CD-3B ONLY'!$O:$O,'2.B-Cost Profile NL ONLY'!$X$2,'1.A-P6 DATA CD-3B ONLY'!$U:$U,"&lt;&gt;OBL",'1.A-P6 DATA CD-3B ONLY'!$G:$G,'2.B-Cost Profile NL ONLY'!$X$3)+SUMIFS('1.A-P6 DATA CD-3B ONLY'!AF:AF,'1.A-P6 DATA CD-3B ONLY'!$V:$V,$B16,'1.A-P6 DATA CD-3B ONLY'!$Q:$Q,'2.B-Cost Profile NL ONLY'!$X$1,'1.A-P6 DATA CD-3B ONLY'!$O:$O,'2.B-Cost Profile NL ONLY'!$X$2,'1.A-P6 DATA CD-3B ONLY'!$U:$U,"&lt;&gt;OBL",'1.A-P6 DATA CD-3B ONLY'!$G:$G,'2.B-Cost Profile NL ONLY'!$X$4)+SUMIFS('1.A-P6 DATA CD-3B ONLY'!AF:AF,'1.A-P6 DATA CD-3B ONLY'!$V:$V,$B16,'1.A-P6 DATA CD-3B ONLY'!$Q:$Q,'2.B-Cost Profile NL ONLY'!$X$1,'1.A-P6 DATA CD-3B ONLY'!$O:$O,'2.B-Cost Profile NL ONLY'!$X$2,'1.A-P6 DATA CD-3B ONLY'!$U:$U,"&lt;&gt;OBL",'1.A-P6 DATA CD-3B ONLY'!$G:$G,'2.B-Cost Profile NL ONLY'!$X$5)+SUMIFS('1.A-P6 DATA CD-3B ONLY'!AF:AF,'1.A-P6 DATA CD-3B ONLY'!$V:$V,$B16,'1.A-P6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H16" s="7">
        <f>SUMIFS('1.A-P6 DATA CD-3B ONLY'!AG:AG,'1.A-P6 DATA CD-3B ONLY'!$V:$V,$B16,'1.A-P6 DATA CD-3B ONLY'!$Q:$Q,'2.B-Cost Profile NL ONLY'!$X$1,'1.A-P6 DATA CD-3B ONLY'!$O:$O,'2.B-Cost Profile NL ONLY'!$X$2,'1.A-P6 DATA CD-3B ONLY'!$U:$U,"&lt;&gt;OBL",'1.A-P6 DATA CD-3B ONLY'!$G:$G,'2.B-Cost Profile NL ONLY'!$X$3)+SUMIFS('1.A-P6 DATA CD-3B ONLY'!AG:AG,'1.A-P6 DATA CD-3B ONLY'!$V:$V,$B16,'1.A-P6 DATA CD-3B ONLY'!$Q:$Q,'2.B-Cost Profile NL ONLY'!$X$1,'1.A-P6 DATA CD-3B ONLY'!$O:$O,'2.B-Cost Profile NL ONLY'!$X$2,'1.A-P6 DATA CD-3B ONLY'!$U:$U,"&lt;&gt;OBL",'1.A-P6 DATA CD-3B ONLY'!$G:$G,'2.B-Cost Profile NL ONLY'!$X$4)+SUMIFS('1.A-P6 DATA CD-3B ONLY'!AG:AG,'1.A-P6 DATA CD-3B ONLY'!$V:$V,$B16,'1.A-P6 DATA CD-3B ONLY'!$Q:$Q,'2.B-Cost Profile NL ONLY'!$X$1,'1.A-P6 DATA CD-3B ONLY'!$O:$O,'2.B-Cost Profile NL ONLY'!$X$2,'1.A-P6 DATA CD-3B ONLY'!$U:$U,"&lt;&gt;OBL",'1.A-P6 DATA CD-3B ONLY'!$G:$G,'2.B-Cost Profile NL ONLY'!$X$5)+SUMIFS('1.A-P6 DATA CD-3B ONLY'!AG:AG,'1.A-P6 DATA CD-3B ONLY'!$V:$V,$B16,'1.A-P6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I16" s="7">
        <f>SUMIFS('1.A-P6 DATA CD-3B ONLY'!AH:AH,'1.A-P6 DATA CD-3B ONLY'!$V:$V,$B16,'1.A-P6 DATA CD-3B ONLY'!$Q:$Q,'2.B-Cost Profile NL ONLY'!$X$1,'1.A-P6 DATA CD-3B ONLY'!$O:$O,'2.B-Cost Profile NL ONLY'!$X$2,'1.A-P6 DATA CD-3B ONLY'!$U:$U,"&lt;&gt;OBL",'1.A-P6 DATA CD-3B ONLY'!$G:$G,'2.B-Cost Profile NL ONLY'!$X$3)+SUMIFS('1.A-P6 DATA CD-3B ONLY'!AH:AH,'1.A-P6 DATA CD-3B ONLY'!$V:$V,$B16,'1.A-P6 DATA CD-3B ONLY'!$Q:$Q,'2.B-Cost Profile NL ONLY'!$X$1,'1.A-P6 DATA CD-3B ONLY'!$O:$O,'2.B-Cost Profile NL ONLY'!$X$2,'1.A-P6 DATA CD-3B ONLY'!$U:$U,"&lt;&gt;OBL",'1.A-P6 DATA CD-3B ONLY'!$G:$G,'2.B-Cost Profile NL ONLY'!$X$4)+SUMIFS('1.A-P6 DATA CD-3B ONLY'!AH:AH,'1.A-P6 DATA CD-3B ONLY'!$V:$V,$B16,'1.A-P6 DATA CD-3B ONLY'!$Q:$Q,'2.B-Cost Profile NL ONLY'!$X$1,'1.A-P6 DATA CD-3B ONLY'!$O:$O,'2.B-Cost Profile NL ONLY'!$X$2,'1.A-P6 DATA CD-3B ONLY'!$U:$U,"&lt;&gt;OBL",'1.A-P6 DATA CD-3B ONLY'!$G:$G,'2.B-Cost Profile NL ONLY'!$X$5)+SUMIFS('1.A-P6 DATA CD-3B ONLY'!AH:AH,'1.A-P6 DATA CD-3B ONLY'!$V:$V,$B16,'1.A-P6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J16" s="7">
        <f>SUMIFS('1.A-P6 DATA CD-3B ONLY'!AI:AI,'1.A-P6 DATA CD-3B ONLY'!$V:$V,$B16,'1.A-P6 DATA CD-3B ONLY'!$Q:$Q,'2.B-Cost Profile NL ONLY'!$X$1,'1.A-P6 DATA CD-3B ONLY'!$O:$O,'2.B-Cost Profile NL ONLY'!$X$2,'1.A-P6 DATA CD-3B ONLY'!$U:$U,"&lt;&gt;OBL",'1.A-P6 DATA CD-3B ONLY'!$G:$G,'2.B-Cost Profile NL ONLY'!$X$3)+SUMIFS('1.A-P6 DATA CD-3B ONLY'!AI:AI,'1.A-P6 DATA CD-3B ONLY'!$V:$V,$B16,'1.A-P6 DATA CD-3B ONLY'!$Q:$Q,'2.B-Cost Profile NL ONLY'!$X$1,'1.A-P6 DATA CD-3B ONLY'!$O:$O,'2.B-Cost Profile NL ONLY'!$X$2,'1.A-P6 DATA CD-3B ONLY'!$U:$U,"&lt;&gt;OBL",'1.A-P6 DATA CD-3B ONLY'!$G:$G,'2.B-Cost Profile NL ONLY'!$X$4)+SUMIFS('1.A-P6 DATA CD-3B ONLY'!AI:AI,'1.A-P6 DATA CD-3B ONLY'!$V:$V,$B16,'1.A-P6 DATA CD-3B ONLY'!$Q:$Q,'2.B-Cost Profile NL ONLY'!$X$1,'1.A-P6 DATA CD-3B ONLY'!$O:$O,'2.B-Cost Profile NL ONLY'!$X$2,'1.A-P6 DATA CD-3B ONLY'!$U:$U,"&lt;&gt;OBL",'1.A-P6 DATA CD-3B ONLY'!$G:$G,'2.B-Cost Profile NL ONLY'!$X$5)+SUMIFS('1.A-P6 DATA CD-3B ONLY'!AI:AI,'1.A-P6 DATA CD-3B ONLY'!$V:$V,$B16,'1.A-P6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K16" s="7">
        <f>SUMIFS('1.A-P6 DATA CD-3B ONLY'!AJ:AJ,'1.A-P6 DATA CD-3B ONLY'!$V:$V,$B16,'1.A-P6 DATA CD-3B ONLY'!$Q:$Q,'2.B-Cost Profile NL ONLY'!$X$1,'1.A-P6 DATA CD-3B ONLY'!$O:$O,'2.B-Cost Profile NL ONLY'!$X$2,'1.A-P6 DATA CD-3B ONLY'!$U:$U,"&lt;&gt;OBL",'1.A-P6 DATA CD-3B ONLY'!$G:$G,'2.B-Cost Profile NL ONLY'!$X$3)+SUMIFS('1.A-P6 DATA CD-3B ONLY'!AJ:AJ,'1.A-P6 DATA CD-3B ONLY'!$V:$V,$B16,'1.A-P6 DATA CD-3B ONLY'!$Q:$Q,'2.B-Cost Profile NL ONLY'!$X$1,'1.A-P6 DATA CD-3B ONLY'!$O:$O,'2.B-Cost Profile NL ONLY'!$X$2,'1.A-P6 DATA CD-3B ONLY'!$U:$U,"&lt;&gt;OBL",'1.A-P6 DATA CD-3B ONLY'!$G:$G,'2.B-Cost Profile NL ONLY'!$X$4)+SUMIFS('1.A-P6 DATA CD-3B ONLY'!AJ:AJ,'1.A-P6 DATA CD-3B ONLY'!$V:$V,$B16,'1.A-P6 DATA CD-3B ONLY'!$Q:$Q,'2.B-Cost Profile NL ONLY'!$X$1,'1.A-P6 DATA CD-3B ONLY'!$O:$O,'2.B-Cost Profile NL ONLY'!$X$2,'1.A-P6 DATA CD-3B ONLY'!$U:$U,"&lt;&gt;OBL",'1.A-P6 DATA CD-3B ONLY'!$G:$G,'2.B-Cost Profile NL ONLY'!$X$5)+SUMIFS('1.A-P6 DATA CD-3B ONLY'!AJ:AJ,'1.A-P6 DATA CD-3B ONLY'!$V:$V,$B16,'1.A-P6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L16" s="7">
        <f>SUMIFS('1.A-P6 DATA CD-3B ONLY'!AK:AK,'1.A-P6 DATA CD-3B ONLY'!$V:$V,$B16,'1.A-P6 DATA CD-3B ONLY'!$Q:$Q,'2.B-Cost Profile NL ONLY'!$X$1,'1.A-P6 DATA CD-3B ONLY'!$O:$O,'2.B-Cost Profile NL ONLY'!$X$2,'1.A-P6 DATA CD-3B ONLY'!$U:$U,"&lt;&gt;OBL",'1.A-P6 DATA CD-3B ONLY'!$G:$G,'2.B-Cost Profile NL ONLY'!$X$3)+SUMIFS('1.A-P6 DATA CD-3B ONLY'!AK:AK,'1.A-P6 DATA CD-3B ONLY'!$V:$V,$B16,'1.A-P6 DATA CD-3B ONLY'!$Q:$Q,'2.B-Cost Profile NL ONLY'!$X$1,'1.A-P6 DATA CD-3B ONLY'!$O:$O,'2.B-Cost Profile NL ONLY'!$X$2,'1.A-P6 DATA CD-3B ONLY'!$U:$U,"&lt;&gt;OBL",'1.A-P6 DATA CD-3B ONLY'!$G:$G,'2.B-Cost Profile NL ONLY'!$X$4)+SUMIFS('1.A-P6 DATA CD-3B ONLY'!AK:AK,'1.A-P6 DATA CD-3B ONLY'!$V:$V,$B16,'1.A-P6 DATA CD-3B ONLY'!$Q:$Q,'2.B-Cost Profile NL ONLY'!$X$1,'1.A-P6 DATA CD-3B ONLY'!$O:$O,'2.B-Cost Profile NL ONLY'!$X$2,'1.A-P6 DATA CD-3B ONLY'!$U:$U,"&lt;&gt;OBL",'1.A-P6 DATA CD-3B ONLY'!$G:$G,'2.B-Cost Profile NL ONLY'!$X$5)+SUMIFS('1.A-P6 DATA CD-3B ONLY'!AK:AK,'1.A-P6 DATA CD-3B ONLY'!$V:$V,$B16,'1.A-P6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M16" s="7">
        <f>SUMIFS('1.A-P6 DATA CD-3B ONLY'!AL:AL,'1.A-P6 DATA CD-3B ONLY'!$V:$V,$B16,'1.A-P6 DATA CD-3B ONLY'!$Q:$Q,'2.B-Cost Profile NL ONLY'!$X$1,'1.A-P6 DATA CD-3B ONLY'!$O:$O,'2.B-Cost Profile NL ONLY'!$X$2,'1.A-P6 DATA CD-3B ONLY'!$U:$U,"&lt;&gt;OBL",'1.A-P6 DATA CD-3B ONLY'!$G:$G,'2.B-Cost Profile NL ONLY'!$X$3)+SUMIFS('1.A-P6 DATA CD-3B ONLY'!AL:AL,'1.A-P6 DATA CD-3B ONLY'!$V:$V,$B16,'1.A-P6 DATA CD-3B ONLY'!$Q:$Q,'2.B-Cost Profile NL ONLY'!$X$1,'1.A-P6 DATA CD-3B ONLY'!$O:$O,'2.B-Cost Profile NL ONLY'!$X$2,'1.A-P6 DATA CD-3B ONLY'!$U:$U,"&lt;&gt;OBL",'1.A-P6 DATA CD-3B ONLY'!$G:$G,'2.B-Cost Profile NL ONLY'!$X$4)+SUMIFS('1.A-P6 DATA CD-3B ONLY'!AL:AL,'1.A-P6 DATA CD-3B ONLY'!$V:$V,$B16,'1.A-P6 DATA CD-3B ONLY'!$Q:$Q,'2.B-Cost Profile NL ONLY'!$X$1,'1.A-P6 DATA CD-3B ONLY'!$O:$O,'2.B-Cost Profile NL ONLY'!$X$2,'1.A-P6 DATA CD-3B ONLY'!$U:$U,"&lt;&gt;OBL",'1.A-P6 DATA CD-3B ONLY'!$G:$G,'2.B-Cost Profile NL ONLY'!$X$5)+SUMIFS('1.A-P6 DATA CD-3B ONLY'!AL:AL,'1.A-P6 DATA CD-3B ONLY'!$V:$V,$B16,'1.A-P6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N16" s="7">
        <f>SUMIFS('1.A-P6 DATA CD-3B ONLY'!AM:AM,'1.A-P6 DATA CD-3B ONLY'!$V:$V,$B16,'1.A-P6 DATA CD-3B ONLY'!$Q:$Q,'2.B-Cost Profile NL ONLY'!$X$1,'1.A-P6 DATA CD-3B ONLY'!$O:$O,'2.B-Cost Profile NL ONLY'!$X$2,'1.A-P6 DATA CD-3B ONLY'!$U:$U,"&lt;&gt;OBL",'1.A-P6 DATA CD-3B ONLY'!$G:$G,'2.B-Cost Profile NL ONLY'!$X$3)+SUMIFS('1.A-P6 DATA CD-3B ONLY'!AM:AM,'1.A-P6 DATA CD-3B ONLY'!$V:$V,$B16,'1.A-P6 DATA CD-3B ONLY'!$Q:$Q,'2.B-Cost Profile NL ONLY'!$X$1,'1.A-P6 DATA CD-3B ONLY'!$O:$O,'2.B-Cost Profile NL ONLY'!$X$2,'1.A-P6 DATA CD-3B ONLY'!$U:$U,"&lt;&gt;OBL",'1.A-P6 DATA CD-3B ONLY'!$G:$G,'2.B-Cost Profile NL ONLY'!$X$4)+SUMIFS('1.A-P6 DATA CD-3B ONLY'!AM:AM,'1.A-P6 DATA CD-3B ONLY'!$V:$V,$B16,'1.A-P6 DATA CD-3B ONLY'!$Q:$Q,'2.B-Cost Profile NL ONLY'!$X$1,'1.A-P6 DATA CD-3B ONLY'!$O:$O,'2.B-Cost Profile NL ONLY'!$X$2,'1.A-P6 DATA CD-3B ONLY'!$U:$U,"&lt;&gt;OBL",'1.A-P6 DATA CD-3B ONLY'!$G:$G,'2.B-Cost Profile NL ONLY'!$X$5)+SUMIFS('1.A-P6 DATA CD-3B ONLY'!AM:AM,'1.A-P6 DATA CD-3B ONLY'!$V:$V,$B16,'1.A-P6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O16" s="7">
        <f>SUMIFS('1.A-P6 DATA CD-3B ONLY'!AN:AN,'1.A-P6 DATA CD-3B ONLY'!$V:$V,$B16,'1.A-P6 DATA CD-3B ONLY'!$Q:$Q,'2.B-Cost Profile NL ONLY'!$X$1,'1.A-P6 DATA CD-3B ONLY'!$O:$O,'2.B-Cost Profile NL ONLY'!$X$2,'1.A-P6 DATA CD-3B ONLY'!$U:$U,"&lt;&gt;OBL",'1.A-P6 DATA CD-3B ONLY'!$G:$G,'2.B-Cost Profile NL ONLY'!$X$3)+SUMIFS('1.A-P6 DATA CD-3B ONLY'!AN:AN,'1.A-P6 DATA CD-3B ONLY'!$V:$V,$B16,'1.A-P6 DATA CD-3B ONLY'!$Q:$Q,'2.B-Cost Profile NL ONLY'!$X$1,'1.A-P6 DATA CD-3B ONLY'!$O:$O,'2.B-Cost Profile NL ONLY'!$X$2,'1.A-P6 DATA CD-3B ONLY'!$U:$U,"&lt;&gt;OBL",'1.A-P6 DATA CD-3B ONLY'!$G:$G,'2.B-Cost Profile NL ONLY'!$X$4)+SUMIFS('1.A-P6 DATA CD-3B ONLY'!AN:AN,'1.A-P6 DATA CD-3B ONLY'!$V:$V,$B16,'1.A-P6 DATA CD-3B ONLY'!$Q:$Q,'2.B-Cost Profile NL ONLY'!$X$1,'1.A-P6 DATA CD-3B ONLY'!$O:$O,'2.B-Cost Profile NL ONLY'!$X$2,'1.A-P6 DATA CD-3B ONLY'!$U:$U,"&lt;&gt;OBL",'1.A-P6 DATA CD-3B ONLY'!$G:$G,'2.B-Cost Profile NL ONLY'!$X$5)+SUMIFS('1.A-P6 DATA CD-3B ONLY'!AN:AN,'1.A-P6 DATA CD-3B ONLY'!$V:$V,$B16,'1.A-P6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P16" s="7">
        <f>SUMIFS('1.A-P6 DATA CD-3B ONLY'!AO:AO,'1.A-P6 DATA CD-3B ONLY'!$V:$V,$B16,'1.A-P6 DATA CD-3B ONLY'!$Q:$Q,'2.B-Cost Profile NL ONLY'!$X$1,'1.A-P6 DATA CD-3B ONLY'!$O:$O,'2.B-Cost Profile NL ONLY'!$X$2,'1.A-P6 DATA CD-3B ONLY'!$U:$U,"&lt;&gt;OBL",'1.A-P6 DATA CD-3B ONLY'!$G:$G,'2.B-Cost Profile NL ONLY'!$X$3)+SUMIFS('1.A-P6 DATA CD-3B ONLY'!AO:AO,'1.A-P6 DATA CD-3B ONLY'!$V:$V,$B16,'1.A-P6 DATA CD-3B ONLY'!$Q:$Q,'2.B-Cost Profile NL ONLY'!$X$1,'1.A-P6 DATA CD-3B ONLY'!$O:$O,'2.B-Cost Profile NL ONLY'!$X$2,'1.A-P6 DATA CD-3B ONLY'!$U:$U,"&lt;&gt;OBL",'1.A-P6 DATA CD-3B ONLY'!$G:$G,'2.B-Cost Profile NL ONLY'!$X$4)+SUMIFS('1.A-P6 DATA CD-3B ONLY'!AO:AO,'1.A-P6 DATA CD-3B ONLY'!$V:$V,$B16,'1.A-P6 DATA CD-3B ONLY'!$Q:$Q,'2.B-Cost Profile NL ONLY'!$X$1,'1.A-P6 DATA CD-3B ONLY'!$O:$O,'2.B-Cost Profile NL ONLY'!$X$2,'1.A-P6 DATA CD-3B ONLY'!$U:$U,"&lt;&gt;OBL",'1.A-P6 DATA CD-3B ONLY'!$G:$G,'2.B-Cost Profile NL ONLY'!$X$5)+SUMIFS('1.A-P6 DATA CD-3B ONLY'!AO:AO,'1.A-P6 DATA CD-3B ONLY'!$V:$V,$B16,'1.A-P6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Q16" s="7">
        <f>SUMIFS('1.A-P6 DATA CD-3B ONLY'!AP:AP,'1.A-P6 DATA CD-3B ONLY'!$V:$V,$B16,'1.A-P6 DATA CD-3B ONLY'!$Q:$Q,'2.B-Cost Profile NL ONLY'!$X$1,'1.A-P6 DATA CD-3B ONLY'!$O:$O,'2.B-Cost Profile NL ONLY'!$X$2,'1.A-P6 DATA CD-3B ONLY'!$U:$U,"&lt;&gt;OBL",'1.A-P6 DATA CD-3B ONLY'!$G:$G,'2.B-Cost Profile NL ONLY'!$X$3)+SUMIFS('1.A-P6 DATA CD-3B ONLY'!AP:AP,'1.A-P6 DATA CD-3B ONLY'!$V:$V,$B16,'1.A-P6 DATA CD-3B ONLY'!$Q:$Q,'2.B-Cost Profile NL ONLY'!$X$1,'1.A-P6 DATA CD-3B ONLY'!$O:$O,'2.B-Cost Profile NL ONLY'!$X$2,'1.A-P6 DATA CD-3B ONLY'!$U:$U,"&lt;&gt;OBL",'1.A-P6 DATA CD-3B ONLY'!$G:$G,'2.B-Cost Profile NL ONLY'!$X$4)+SUMIFS('1.A-P6 DATA CD-3B ONLY'!AP:AP,'1.A-P6 DATA CD-3B ONLY'!$V:$V,$B16,'1.A-P6 DATA CD-3B ONLY'!$Q:$Q,'2.B-Cost Profile NL ONLY'!$X$1,'1.A-P6 DATA CD-3B ONLY'!$O:$O,'2.B-Cost Profile NL ONLY'!$X$2,'1.A-P6 DATA CD-3B ONLY'!$U:$U,"&lt;&gt;OBL",'1.A-P6 DATA CD-3B ONLY'!$G:$G,'2.B-Cost Profile NL ONLY'!$X$5)+SUMIFS('1.A-P6 DATA CD-3B ONLY'!AP:AP,'1.A-P6 DATA CD-3B ONLY'!$V:$V,$B16,'1.A-P6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R16" s="7">
        <f>SUMIFS('1.A-P6 DATA CD-3B ONLY'!AQ:AQ,'1.A-P6 DATA CD-3B ONLY'!$V:$V,$B16,'1.A-P6 DATA CD-3B ONLY'!$Q:$Q,'2.B-Cost Profile NL ONLY'!$X$1,'1.A-P6 DATA CD-3B ONLY'!$O:$O,'2.B-Cost Profile NL ONLY'!$X$2,'1.A-P6 DATA CD-3B ONLY'!$U:$U,"&lt;&gt;OBL",'1.A-P6 DATA CD-3B ONLY'!$G:$G,'2.B-Cost Profile NL ONLY'!$X$3)+SUMIFS('1.A-P6 DATA CD-3B ONLY'!AQ:AQ,'1.A-P6 DATA CD-3B ONLY'!$V:$V,$B16,'1.A-P6 DATA CD-3B ONLY'!$Q:$Q,'2.B-Cost Profile NL ONLY'!$X$1,'1.A-P6 DATA CD-3B ONLY'!$O:$O,'2.B-Cost Profile NL ONLY'!$X$2,'1.A-P6 DATA CD-3B ONLY'!$U:$U,"&lt;&gt;OBL",'1.A-P6 DATA CD-3B ONLY'!$G:$G,'2.B-Cost Profile NL ONLY'!$X$4)+SUMIFS('1.A-P6 DATA CD-3B ONLY'!AQ:AQ,'1.A-P6 DATA CD-3B ONLY'!$V:$V,$B16,'1.A-P6 DATA CD-3B ONLY'!$Q:$Q,'2.B-Cost Profile NL ONLY'!$X$1,'1.A-P6 DATA CD-3B ONLY'!$O:$O,'2.B-Cost Profile NL ONLY'!$X$2,'1.A-P6 DATA CD-3B ONLY'!$U:$U,"&lt;&gt;OBL",'1.A-P6 DATA CD-3B ONLY'!$G:$G,'2.B-Cost Profile NL ONLY'!$X$5)+SUMIFS('1.A-P6 DATA CD-3B ONLY'!AQ:AQ,'1.A-P6 DATA CD-3B ONLY'!$V:$V,$B16,'1.A-P6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S16" s="7">
        <f>SUMIFS('1.A-P6 DATA CD-3B ONLY'!AR:AR,'1.A-P6 DATA CD-3B ONLY'!$V:$V,$B16,'1.A-P6 DATA CD-3B ONLY'!$Q:$Q,'2.B-Cost Profile NL ONLY'!$X$1,'1.A-P6 DATA CD-3B ONLY'!$O:$O,'2.B-Cost Profile NL ONLY'!$X$2,'1.A-P6 DATA CD-3B ONLY'!$U:$U,"&lt;&gt;OBL",'1.A-P6 DATA CD-3B ONLY'!$G:$G,'2.B-Cost Profile NL ONLY'!$X$3)+SUMIFS('1.A-P6 DATA CD-3B ONLY'!AR:AR,'1.A-P6 DATA CD-3B ONLY'!$V:$V,$B16,'1.A-P6 DATA CD-3B ONLY'!$Q:$Q,'2.B-Cost Profile NL ONLY'!$X$1,'1.A-P6 DATA CD-3B ONLY'!$O:$O,'2.B-Cost Profile NL ONLY'!$X$2,'1.A-P6 DATA CD-3B ONLY'!$U:$U,"&lt;&gt;OBL",'1.A-P6 DATA CD-3B ONLY'!$G:$G,'2.B-Cost Profile NL ONLY'!$X$4)+SUMIFS('1.A-P6 DATA CD-3B ONLY'!AR:AR,'1.A-P6 DATA CD-3B ONLY'!$V:$V,$B16,'1.A-P6 DATA CD-3B ONLY'!$Q:$Q,'2.B-Cost Profile NL ONLY'!$X$1,'1.A-P6 DATA CD-3B ONLY'!$O:$O,'2.B-Cost Profile NL ONLY'!$X$2,'1.A-P6 DATA CD-3B ONLY'!$U:$U,"&lt;&gt;OBL",'1.A-P6 DATA CD-3B ONLY'!$G:$G,'2.B-Cost Profile NL ONLY'!$X$5)+SUMIFS('1.A-P6 DATA CD-3B ONLY'!AR:AR,'1.A-P6 DATA CD-3B ONLY'!$V:$V,$B16,'1.A-P6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T16" s="7">
        <f>SUMIFS('1.A-P6 DATA CD-3B ONLY'!AS:AS,'1.A-P6 DATA CD-3B ONLY'!$V:$V,$B16,'1.A-P6 DATA CD-3B ONLY'!$Q:$Q,'2.B-Cost Profile NL ONLY'!$X$1,'1.A-P6 DATA CD-3B ONLY'!$O:$O,'2.B-Cost Profile NL ONLY'!$X$2,'1.A-P6 DATA CD-3B ONLY'!$U:$U,"&lt;&gt;OBL",'1.A-P6 DATA CD-3B ONLY'!$G:$G,'2.B-Cost Profile NL ONLY'!$X$3)+SUMIFS('1.A-P6 DATA CD-3B ONLY'!AS:AS,'1.A-P6 DATA CD-3B ONLY'!$V:$V,$B16,'1.A-P6 DATA CD-3B ONLY'!$Q:$Q,'2.B-Cost Profile NL ONLY'!$X$1,'1.A-P6 DATA CD-3B ONLY'!$O:$O,'2.B-Cost Profile NL ONLY'!$X$2,'1.A-P6 DATA CD-3B ONLY'!$U:$U,"&lt;&gt;OBL",'1.A-P6 DATA CD-3B ONLY'!$G:$G,'2.B-Cost Profile NL ONLY'!$X$4)+SUMIFS('1.A-P6 DATA CD-3B ONLY'!AS:AS,'1.A-P6 DATA CD-3B ONLY'!$V:$V,$B16,'1.A-P6 DATA CD-3B ONLY'!$Q:$Q,'2.B-Cost Profile NL ONLY'!$X$1,'1.A-P6 DATA CD-3B ONLY'!$O:$O,'2.B-Cost Profile NL ONLY'!$X$2,'1.A-P6 DATA CD-3B ONLY'!$U:$U,"&lt;&gt;OBL",'1.A-P6 DATA CD-3B ONLY'!$G:$G,'2.B-Cost Profile NL ONLY'!$X$5)+SUMIFS('1.A-P6 DATA CD-3B ONLY'!AS:AS,'1.A-P6 DATA CD-3B ONLY'!$V:$V,$B16,'1.A-P6 DATA CD-3B ONLY'!$Q:$Q,'2.B-Cost Profile NL ONLY'!$X$1,'1.A-P6 DATA CD-3B ONLY'!$O:$O,'2.B-Cost Profile NL ONLY'!$X$2,'1.A-P6 DATA CD-3B ONLY'!$U:$U,"&lt;&gt;OBL",'1.A-P6 DATA CD-3B ONLY'!$G:$G,'2.B-Cost Profile NL ONLY'!$X$6)</f>
        <v>0</v>
      </c>
    </row>
    <row r="17" spans="2:20" x14ac:dyDescent="0.25">
      <c r="B17" s="39" t="s">
        <v>215</v>
      </c>
      <c r="C17" s="15">
        <f t="shared" si="2"/>
        <v>1396700.51</v>
      </c>
      <c r="D17" s="7">
        <f>SUMIFS('1.A-P6 DATA CD-3B ONLY'!AC:AC,'1.A-P6 DATA CD-3B ONLY'!$V:$V,$B17,'1.A-P6 DATA CD-3B ONLY'!$Q:$Q,'2.B-Cost Profile NL ONLY'!$X$1,'1.A-P6 DATA CD-3B ONLY'!$O:$O,'2.B-Cost Profile NL ONLY'!$X$2,'1.A-P6 DATA CD-3B ONLY'!$U:$U,"&lt;&gt;OBL",'1.A-P6 DATA CD-3B ONLY'!$G:$G,'2.B-Cost Profile NL ONLY'!$X$3)+SUMIFS('1.A-P6 DATA CD-3B ONLY'!AC:AC,'1.A-P6 DATA CD-3B ONLY'!$V:$V,$B17,'1.A-P6 DATA CD-3B ONLY'!$Q:$Q,'2.B-Cost Profile NL ONLY'!$X$1,'1.A-P6 DATA CD-3B ONLY'!$O:$O,'2.B-Cost Profile NL ONLY'!$X$2,'1.A-P6 DATA CD-3B ONLY'!$U:$U,"&lt;&gt;OBL",'1.A-P6 DATA CD-3B ONLY'!$G:$G,'2.B-Cost Profile NL ONLY'!$X$4)+SUMIFS('1.A-P6 DATA CD-3B ONLY'!AC:AC,'1.A-P6 DATA CD-3B ONLY'!$V:$V,$B17,'1.A-P6 DATA CD-3B ONLY'!$Q:$Q,'2.B-Cost Profile NL ONLY'!$X$1,'1.A-P6 DATA CD-3B ONLY'!$O:$O,'2.B-Cost Profile NL ONLY'!$X$2,'1.A-P6 DATA CD-3B ONLY'!$U:$U,"&lt;&gt;OBL",'1.A-P6 DATA CD-3B ONLY'!$G:$G,'2.B-Cost Profile NL ONLY'!$X$5)+SUMIFS('1.A-P6 DATA CD-3B ONLY'!AC:AC,'1.A-P6 DATA CD-3B ONLY'!$V:$V,$B17,'1.A-P6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E17" s="7">
        <f>SUMIFS('1.A-P6 DATA CD-3B ONLY'!AD:AD,'1.A-P6 DATA CD-3B ONLY'!$V:$V,$B17,'1.A-P6 DATA CD-3B ONLY'!$Q:$Q,'2.B-Cost Profile NL ONLY'!$X$1,'1.A-P6 DATA CD-3B ONLY'!$O:$O,'2.B-Cost Profile NL ONLY'!$X$2,'1.A-P6 DATA CD-3B ONLY'!$U:$U,"&lt;&gt;OBL",'1.A-P6 DATA CD-3B ONLY'!$G:$G,'2.B-Cost Profile NL ONLY'!$X$3)+SUMIFS('1.A-P6 DATA CD-3B ONLY'!AD:AD,'1.A-P6 DATA CD-3B ONLY'!$V:$V,$B17,'1.A-P6 DATA CD-3B ONLY'!$Q:$Q,'2.B-Cost Profile NL ONLY'!$X$1,'1.A-P6 DATA CD-3B ONLY'!$O:$O,'2.B-Cost Profile NL ONLY'!$X$2,'1.A-P6 DATA CD-3B ONLY'!$U:$U,"&lt;&gt;OBL",'1.A-P6 DATA CD-3B ONLY'!$G:$G,'2.B-Cost Profile NL ONLY'!$X$4)+SUMIFS('1.A-P6 DATA CD-3B ONLY'!AD:AD,'1.A-P6 DATA CD-3B ONLY'!$V:$V,$B17,'1.A-P6 DATA CD-3B ONLY'!$Q:$Q,'2.B-Cost Profile NL ONLY'!$X$1,'1.A-P6 DATA CD-3B ONLY'!$O:$O,'2.B-Cost Profile NL ONLY'!$X$2,'1.A-P6 DATA CD-3B ONLY'!$U:$U,"&lt;&gt;OBL",'1.A-P6 DATA CD-3B ONLY'!$G:$G,'2.B-Cost Profile NL ONLY'!$X$5)+SUMIFS('1.A-P6 DATA CD-3B ONLY'!AD:AD,'1.A-P6 DATA CD-3B ONLY'!$V:$V,$B17,'1.A-P6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F17" s="7">
        <f>SUMIFS('1.A-P6 DATA CD-3B ONLY'!AE:AE,'1.A-P6 DATA CD-3B ONLY'!$V:$V,$B17,'1.A-P6 DATA CD-3B ONLY'!$Q:$Q,'2.B-Cost Profile NL ONLY'!$X$1,'1.A-P6 DATA CD-3B ONLY'!$O:$O,'2.B-Cost Profile NL ONLY'!$X$2,'1.A-P6 DATA CD-3B ONLY'!$U:$U,"&lt;&gt;OBL",'1.A-P6 DATA CD-3B ONLY'!$G:$G,'2.B-Cost Profile NL ONLY'!$X$3)+SUMIFS('1.A-P6 DATA CD-3B ONLY'!AE:AE,'1.A-P6 DATA CD-3B ONLY'!$V:$V,$B17,'1.A-P6 DATA CD-3B ONLY'!$Q:$Q,'2.B-Cost Profile NL ONLY'!$X$1,'1.A-P6 DATA CD-3B ONLY'!$O:$O,'2.B-Cost Profile NL ONLY'!$X$2,'1.A-P6 DATA CD-3B ONLY'!$U:$U,"&lt;&gt;OBL",'1.A-P6 DATA CD-3B ONLY'!$G:$G,'2.B-Cost Profile NL ONLY'!$X$4)+SUMIFS('1.A-P6 DATA CD-3B ONLY'!AE:AE,'1.A-P6 DATA CD-3B ONLY'!$V:$V,$B17,'1.A-P6 DATA CD-3B ONLY'!$Q:$Q,'2.B-Cost Profile NL ONLY'!$X$1,'1.A-P6 DATA CD-3B ONLY'!$O:$O,'2.B-Cost Profile NL ONLY'!$X$2,'1.A-P6 DATA CD-3B ONLY'!$U:$U,"&lt;&gt;OBL",'1.A-P6 DATA CD-3B ONLY'!$G:$G,'2.B-Cost Profile NL ONLY'!$X$5)+SUMIFS('1.A-P6 DATA CD-3B ONLY'!AE:AE,'1.A-P6 DATA CD-3B ONLY'!$V:$V,$B17,'1.A-P6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G17" s="7">
        <f>SUMIFS('1.A-P6 DATA CD-3B ONLY'!AF:AF,'1.A-P6 DATA CD-3B ONLY'!$V:$V,$B17,'1.A-P6 DATA CD-3B ONLY'!$Q:$Q,'2.B-Cost Profile NL ONLY'!$X$1,'1.A-P6 DATA CD-3B ONLY'!$O:$O,'2.B-Cost Profile NL ONLY'!$X$2,'1.A-P6 DATA CD-3B ONLY'!$U:$U,"&lt;&gt;OBL",'1.A-P6 DATA CD-3B ONLY'!$G:$G,'2.B-Cost Profile NL ONLY'!$X$3)+SUMIFS('1.A-P6 DATA CD-3B ONLY'!AF:AF,'1.A-P6 DATA CD-3B ONLY'!$V:$V,$B17,'1.A-P6 DATA CD-3B ONLY'!$Q:$Q,'2.B-Cost Profile NL ONLY'!$X$1,'1.A-P6 DATA CD-3B ONLY'!$O:$O,'2.B-Cost Profile NL ONLY'!$X$2,'1.A-P6 DATA CD-3B ONLY'!$U:$U,"&lt;&gt;OBL",'1.A-P6 DATA CD-3B ONLY'!$G:$G,'2.B-Cost Profile NL ONLY'!$X$4)+SUMIFS('1.A-P6 DATA CD-3B ONLY'!AF:AF,'1.A-P6 DATA CD-3B ONLY'!$V:$V,$B17,'1.A-P6 DATA CD-3B ONLY'!$Q:$Q,'2.B-Cost Profile NL ONLY'!$X$1,'1.A-P6 DATA CD-3B ONLY'!$O:$O,'2.B-Cost Profile NL ONLY'!$X$2,'1.A-P6 DATA CD-3B ONLY'!$U:$U,"&lt;&gt;OBL",'1.A-P6 DATA CD-3B ONLY'!$G:$G,'2.B-Cost Profile NL ONLY'!$X$5)+SUMIFS('1.A-P6 DATA CD-3B ONLY'!AF:AF,'1.A-P6 DATA CD-3B ONLY'!$V:$V,$B17,'1.A-P6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H17" s="7">
        <f>SUMIFS('1.A-P6 DATA CD-3B ONLY'!AG:AG,'1.A-P6 DATA CD-3B ONLY'!$V:$V,$B17,'1.A-P6 DATA CD-3B ONLY'!$Q:$Q,'2.B-Cost Profile NL ONLY'!$X$1,'1.A-P6 DATA CD-3B ONLY'!$O:$O,'2.B-Cost Profile NL ONLY'!$X$2,'1.A-P6 DATA CD-3B ONLY'!$U:$U,"&lt;&gt;OBL",'1.A-P6 DATA CD-3B ONLY'!$G:$G,'2.B-Cost Profile NL ONLY'!$X$3)+SUMIFS('1.A-P6 DATA CD-3B ONLY'!AG:AG,'1.A-P6 DATA CD-3B ONLY'!$V:$V,$B17,'1.A-P6 DATA CD-3B ONLY'!$Q:$Q,'2.B-Cost Profile NL ONLY'!$X$1,'1.A-P6 DATA CD-3B ONLY'!$O:$O,'2.B-Cost Profile NL ONLY'!$X$2,'1.A-P6 DATA CD-3B ONLY'!$U:$U,"&lt;&gt;OBL",'1.A-P6 DATA CD-3B ONLY'!$G:$G,'2.B-Cost Profile NL ONLY'!$X$4)+SUMIFS('1.A-P6 DATA CD-3B ONLY'!AG:AG,'1.A-P6 DATA CD-3B ONLY'!$V:$V,$B17,'1.A-P6 DATA CD-3B ONLY'!$Q:$Q,'2.B-Cost Profile NL ONLY'!$X$1,'1.A-P6 DATA CD-3B ONLY'!$O:$O,'2.B-Cost Profile NL ONLY'!$X$2,'1.A-P6 DATA CD-3B ONLY'!$U:$U,"&lt;&gt;OBL",'1.A-P6 DATA CD-3B ONLY'!$G:$G,'2.B-Cost Profile NL ONLY'!$X$5)+SUMIFS('1.A-P6 DATA CD-3B ONLY'!AG:AG,'1.A-P6 DATA CD-3B ONLY'!$V:$V,$B17,'1.A-P6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I17" s="7">
        <f>SUMIFS('1.A-P6 DATA CD-3B ONLY'!AH:AH,'1.A-P6 DATA CD-3B ONLY'!$V:$V,$B17,'1.A-P6 DATA CD-3B ONLY'!$Q:$Q,'2.B-Cost Profile NL ONLY'!$X$1,'1.A-P6 DATA CD-3B ONLY'!$O:$O,'2.B-Cost Profile NL ONLY'!$X$2,'1.A-P6 DATA CD-3B ONLY'!$U:$U,"&lt;&gt;OBL",'1.A-P6 DATA CD-3B ONLY'!$G:$G,'2.B-Cost Profile NL ONLY'!$X$3)+SUMIFS('1.A-P6 DATA CD-3B ONLY'!AH:AH,'1.A-P6 DATA CD-3B ONLY'!$V:$V,$B17,'1.A-P6 DATA CD-3B ONLY'!$Q:$Q,'2.B-Cost Profile NL ONLY'!$X$1,'1.A-P6 DATA CD-3B ONLY'!$O:$O,'2.B-Cost Profile NL ONLY'!$X$2,'1.A-P6 DATA CD-3B ONLY'!$U:$U,"&lt;&gt;OBL",'1.A-P6 DATA CD-3B ONLY'!$G:$G,'2.B-Cost Profile NL ONLY'!$X$4)+SUMIFS('1.A-P6 DATA CD-3B ONLY'!AH:AH,'1.A-P6 DATA CD-3B ONLY'!$V:$V,$B17,'1.A-P6 DATA CD-3B ONLY'!$Q:$Q,'2.B-Cost Profile NL ONLY'!$X$1,'1.A-P6 DATA CD-3B ONLY'!$O:$O,'2.B-Cost Profile NL ONLY'!$X$2,'1.A-P6 DATA CD-3B ONLY'!$U:$U,"&lt;&gt;OBL",'1.A-P6 DATA CD-3B ONLY'!$G:$G,'2.B-Cost Profile NL ONLY'!$X$5)+SUMIFS('1.A-P6 DATA CD-3B ONLY'!AH:AH,'1.A-P6 DATA CD-3B ONLY'!$V:$V,$B17,'1.A-P6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J17" s="7">
        <f>SUMIFS('1.A-P6 DATA CD-3B ONLY'!AI:AI,'1.A-P6 DATA CD-3B ONLY'!$V:$V,$B17,'1.A-P6 DATA CD-3B ONLY'!$Q:$Q,'2.B-Cost Profile NL ONLY'!$X$1,'1.A-P6 DATA CD-3B ONLY'!$O:$O,'2.B-Cost Profile NL ONLY'!$X$2,'1.A-P6 DATA CD-3B ONLY'!$U:$U,"&lt;&gt;OBL",'1.A-P6 DATA CD-3B ONLY'!$G:$G,'2.B-Cost Profile NL ONLY'!$X$3)+SUMIFS('1.A-P6 DATA CD-3B ONLY'!AI:AI,'1.A-P6 DATA CD-3B ONLY'!$V:$V,$B17,'1.A-P6 DATA CD-3B ONLY'!$Q:$Q,'2.B-Cost Profile NL ONLY'!$X$1,'1.A-P6 DATA CD-3B ONLY'!$O:$O,'2.B-Cost Profile NL ONLY'!$X$2,'1.A-P6 DATA CD-3B ONLY'!$U:$U,"&lt;&gt;OBL",'1.A-P6 DATA CD-3B ONLY'!$G:$G,'2.B-Cost Profile NL ONLY'!$X$4)+SUMIFS('1.A-P6 DATA CD-3B ONLY'!AI:AI,'1.A-P6 DATA CD-3B ONLY'!$V:$V,$B17,'1.A-P6 DATA CD-3B ONLY'!$Q:$Q,'2.B-Cost Profile NL ONLY'!$X$1,'1.A-P6 DATA CD-3B ONLY'!$O:$O,'2.B-Cost Profile NL ONLY'!$X$2,'1.A-P6 DATA CD-3B ONLY'!$U:$U,"&lt;&gt;OBL",'1.A-P6 DATA CD-3B ONLY'!$G:$G,'2.B-Cost Profile NL ONLY'!$X$5)+SUMIFS('1.A-P6 DATA CD-3B ONLY'!AI:AI,'1.A-P6 DATA CD-3B ONLY'!$V:$V,$B17,'1.A-P6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K17" s="7">
        <f>SUMIFS('1.A-P6 DATA CD-3B ONLY'!AJ:AJ,'1.A-P6 DATA CD-3B ONLY'!$V:$V,$B17,'1.A-P6 DATA CD-3B ONLY'!$Q:$Q,'2.B-Cost Profile NL ONLY'!$X$1,'1.A-P6 DATA CD-3B ONLY'!$O:$O,'2.B-Cost Profile NL ONLY'!$X$2,'1.A-P6 DATA CD-3B ONLY'!$U:$U,"&lt;&gt;OBL",'1.A-P6 DATA CD-3B ONLY'!$G:$G,'2.B-Cost Profile NL ONLY'!$X$3)+SUMIFS('1.A-P6 DATA CD-3B ONLY'!AJ:AJ,'1.A-P6 DATA CD-3B ONLY'!$V:$V,$B17,'1.A-P6 DATA CD-3B ONLY'!$Q:$Q,'2.B-Cost Profile NL ONLY'!$X$1,'1.A-P6 DATA CD-3B ONLY'!$O:$O,'2.B-Cost Profile NL ONLY'!$X$2,'1.A-P6 DATA CD-3B ONLY'!$U:$U,"&lt;&gt;OBL",'1.A-P6 DATA CD-3B ONLY'!$G:$G,'2.B-Cost Profile NL ONLY'!$X$4)+SUMIFS('1.A-P6 DATA CD-3B ONLY'!AJ:AJ,'1.A-P6 DATA CD-3B ONLY'!$V:$V,$B17,'1.A-P6 DATA CD-3B ONLY'!$Q:$Q,'2.B-Cost Profile NL ONLY'!$X$1,'1.A-P6 DATA CD-3B ONLY'!$O:$O,'2.B-Cost Profile NL ONLY'!$X$2,'1.A-P6 DATA CD-3B ONLY'!$U:$U,"&lt;&gt;OBL",'1.A-P6 DATA CD-3B ONLY'!$G:$G,'2.B-Cost Profile NL ONLY'!$X$5)+SUMIFS('1.A-P6 DATA CD-3B ONLY'!AJ:AJ,'1.A-P6 DATA CD-3B ONLY'!$V:$V,$B17,'1.A-P6 DATA CD-3B ONLY'!$Q:$Q,'2.B-Cost Profile NL ONLY'!$X$1,'1.A-P6 DATA CD-3B ONLY'!$O:$O,'2.B-Cost Profile NL ONLY'!$X$2,'1.A-P6 DATA CD-3B ONLY'!$U:$U,"&lt;&gt;OBL",'1.A-P6 DATA CD-3B ONLY'!$G:$G,'2.B-Cost Profile NL ONLY'!$X$6)</f>
        <v>1396700.51</v>
      </c>
      <c r="L17" s="7">
        <f>SUMIFS('1.A-P6 DATA CD-3B ONLY'!AK:AK,'1.A-P6 DATA CD-3B ONLY'!$V:$V,$B17,'1.A-P6 DATA CD-3B ONLY'!$Q:$Q,'2.B-Cost Profile NL ONLY'!$X$1,'1.A-P6 DATA CD-3B ONLY'!$O:$O,'2.B-Cost Profile NL ONLY'!$X$2,'1.A-P6 DATA CD-3B ONLY'!$U:$U,"&lt;&gt;OBL",'1.A-P6 DATA CD-3B ONLY'!$G:$G,'2.B-Cost Profile NL ONLY'!$X$3)+SUMIFS('1.A-P6 DATA CD-3B ONLY'!AK:AK,'1.A-P6 DATA CD-3B ONLY'!$V:$V,$B17,'1.A-P6 DATA CD-3B ONLY'!$Q:$Q,'2.B-Cost Profile NL ONLY'!$X$1,'1.A-P6 DATA CD-3B ONLY'!$O:$O,'2.B-Cost Profile NL ONLY'!$X$2,'1.A-P6 DATA CD-3B ONLY'!$U:$U,"&lt;&gt;OBL",'1.A-P6 DATA CD-3B ONLY'!$G:$G,'2.B-Cost Profile NL ONLY'!$X$4)+SUMIFS('1.A-P6 DATA CD-3B ONLY'!AK:AK,'1.A-P6 DATA CD-3B ONLY'!$V:$V,$B17,'1.A-P6 DATA CD-3B ONLY'!$Q:$Q,'2.B-Cost Profile NL ONLY'!$X$1,'1.A-P6 DATA CD-3B ONLY'!$O:$O,'2.B-Cost Profile NL ONLY'!$X$2,'1.A-P6 DATA CD-3B ONLY'!$U:$U,"&lt;&gt;OBL",'1.A-P6 DATA CD-3B ONLY'!$G:$G,'2.B-Cost Profile NL ONLY'!$X$5)+SUMIFS('1.A-P6 DATA CD-3B ONLY'!AK:AK,'1.A-P6 DATA CD-3B ONLY'!$V:$V,$B17,'1.A-P6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M17" s="7">
        <f>SUMIFS('1.A-P6 DATA CD-3B ONLY'!AL:AL,'1.A-P6 DATA CD-3B ONLY'!$V:$V,$B17,'1.A-P6 DATA CD-3B ONLY'!$Q:$Q,'2.B-Cost Profile NL ONLY'!$X$1,'1.A-P6 DATA CD-3B ONLY'!$O:$O,'2.B-Cost Profile NL ONLY'!$X$2,'1.A-P6 DATA CD-3B ONLY'!$U:$U,"&lt;&gt;OBL",'1.A-P6 DATA CD-3B ONLY'!$G:$G,'2.B-Cost Profile NL ONLY'!$X$3)+SUMIFS('1.A-P6 DATA CD-3B ONLY'!AL:AL,'1.A-P6 DATA CD-3B ONLY'!$V:$V,$B17,'1.A-P6 DATA CD-3B ONLY'!$Q:$Q,'2.B-Cost Profile NL ONLY'!$X$1,'1.A-P6 DATA CD-3B ONLY'!$O:$O,'2.B-Cost Profile NL ONLY'!$X$2,'1.A-P6 DATA CD-3B ONLY'!$U:$U,"&lt;&gt;OBL",'1.A-P6 DATA CD-3B ONLY'!$G:$G,'2.B-Cost Profile NL ONLY'!$X$4)+SUMIFS('1.A-P6 DATA CD-3B ONLY'!AL:AL,'1.A-P6 DATA CD-3B ONLY'!$V:$V,$B17,'1.A-P6 DATA CD-3B ONLY'!$Q:$Q,'2.B-Cost Profile NL ONLY'!$X$1,'1.A-P6 DATA CD-3B ONLY'!$O:$O,'2.B-Cost Profile NL ONLY'!$X$2,'1.A-P6 DATA CD-3B ONLY'!$U:$U,"&lt;&gt;OBL",'1.A-P6 DATA CD-3B ONLY'!$G:$G,'2.B-Cost Profile NL ONLY'!$X$5)+SUMIFS('1.A-P6 DATA CD-3B ONLY'!AL:AL,'1.A-P6 DATA CD-3B ONLY'!$V:$V,$B17,'1.A-P6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N17" s="7">
        <f>SUMIFS('1.A-P6 DATA CD-3B ONLY'!AM:AM,'1.A-P6 DATA CD-3B ONLY'!$V:$V,$B17,'1.A-P6 DATA CD-3B ONLY'!$Q:$Q,'2.B-Cost Profile NL ONLY'!$X$1,'1.A-P6 DATA CD-3B ONLY'!$O:$O,'2.B-Cost Profile NL ONLY'!$X$2,'1.A-P6 DATA CD-3B ONLY'!$U:$U,"&lt;&gt;OBL",'1.A-P6 DATA CD-3B ONLY'!$G:$G,'2.B-Cost Profile NL ONLY'!$X$3)+SUMIFS('1.A-P6 DATA CD-3B ONLY'!AM:AM,'1.A-P6 DATA CD-3B ONLY'!$V:$V,$B17,'1.A-P6 DATA CD-3B ONLY'!$Q:$Q,'2.B-Cost Profile NL ONLY'!$X$1,'1.A-P6 DATA CD-3B ONLY'!$O:$O,'2.B-Cost Profile NL ONLY'!$X$2,'1.A-P6 DATA CD-3B ONLY'!$U:$U,"&lt;&gt;OBL",'1.A-P6 DATA CD-3B ONLY'!$G:$G,'2.B-Cost Profile NL ONLY'!$X$4)+SUMIFS('1.A-P6 DATA CD-3B ONLY'!AM:AM,'1.A-P6 DATA CD-3B ONLY'!$V:$V,$B17,'1.A-P6 DATA CD-3B ONLY'!$Q:$Q,'2.B-Cost Profile NL ONLY'!$X$1,'1.A-P6 DATA CD-3B ONLY'!$O:$O,'2.B-Cost Profile NL ONLY'!$X$2,'1.A-P6 DATA CD-3B ONLY'!$U:$U,"&lt;&gt;OBL",'1.A-P6 DATA CD-3B ONLY'!$G:$G,'2.B-Cost Profile NL ONLY'!$X$5)+SUMIFS('1.A-P6 DATA CD-3B ONLY'!AM:AM,'1.A-P6 DATA CD-3B ONLY'!$V:$V,$B17,'1.A-P6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O17" s="7">
        <f>SUMIFS('1.A-P6 DATA CD-3B ONLY'!AN:AN,'1.A-P6 DATA CD-3B ONLY'!$V:$V,$B17,'1.A-P6 DATA CD-3B ONLY'!$Q:$Q,'2.B-Cost Profile NL ONLY'!$X$1,'1.A-P6 DATA CD-3B ONLY'!$O:$O,'2.B-Cost Profile NL ONLY'!$X$2,'1.A-P6 DATA CD-3B ONLY'!$U:$U,"&lt;&gt;OBL",'1.A-P6 DATA CD-3B ONLY'!$G:$G,'2.B-Cost Profile NL ONLY'!$X$3)+SUMIFS('1.A-P6 DATA CD-3B ONLY'!AN:AN,'1.A-P6 DATA CD-3B ONLY'!$V:$V,$B17,'1.A-P6 DATA CD-3B ONLY'!$Q:$Q,'2.B-Cost Profile NL ONLY'!$X$1,'1.A-P6 DATA CD-3B ONLY'!$O:$O,'2.B-Cost Profile NL ONLY'!$X$2,'1.A-P6 DATA CD-3B ONLY'!$U:$U,"&lt;&gt;OBL",'1.A-P6 DATA CD-3B ONLY'!$G:$G,'2.B-Cost Profile NL ONLY'!$X$4)+SUMIFS('1.A-P6 DATA CD-3B ONLY'!AN:AN,'1.A-P6 DATA CD-3B ONLY'!$V:$V,$B17,'1.A-P6 DATA CD-3B ONLY'!$Q:$Q,'2.B-Cost Profile NL ONLY'!$X$1,'1.A-P6 DATA CD-3B ONLY'!$O:$O,'2.B-Cost Profile NL ONLY'!$X$2,'1.A-P6 DATA CD-3B ONLY'!$U:$U,"&lt;&gt;OBL",'1.A-P6 DATA CD-3B ONLY'!$G:$G,'2.B-Cost Profile NL ONLY'!$X$5)+SUMIFS('1.A-P6 DATA CD-3B ONLY'!AN:AN,'1.A-P6 DATA CD-3B ONLY'!$V:$V,$B17,'1.A-P6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P17" s="7">
        <f>SUMIFS('1.A-P6 DATA CD-3B ONLY'!AO:AO,'1.A-P6 DATA CD-3B ONLY'!$V:$V,$B17,'1.A-P6 DATA CD-3B ONLY'!$Q:$Q,'2.B-Cost Profile NL ONLY'!$X$1,'1.A-P6 DATA CD-3B ONLY'!$O:$O,'2.B-Cost Profile NL ONLY'!$X$2,'1.A-P6 DATA CD-3B ONLY'!$U:$U,"&lt;&gt;OBL",'1.A-P6 DATA CD-3B ONLY'!$G:$G,'2.B-Cost Profile NL ONLY'!$X$3)+SUMIFS('1.A-P6 DATA CD-3B ONLY'!AO:AO,'1.A-P6 DATA CD-3B ONLY'!$V:$V,$B17,'1.A-P6 DATA CD-3B ONLY'!$Q:$Q,'2.B-Cost Profile NL ONLY'!$X$1,'1.A-P6 DATA CD-3B ONLY'!$O:$O,'2.B-Cost Profile NL ONLY'!$X$2,'1.A-P6 DATA CD-3B ONLY'!$U:$U,"&lt;&gt;OBL",'1.A-P6 DATA CD-3B ONLY'!$G:$G,'2.B-Cost Profile NL ONLY'!$X$4)+SUMIFS('1.A-P6 DATA CD-3B ONLY'!AO:AO,'1.A-P6 DATA CD-3B ONLY'!$V:$V,$B17,'1.A-P6 DATA CD-3B ONLY'!$Q:$Q,'2.B-Cost Profile NL ONLY'!$X$1,'1.A-P6 DATA CD-3B ONLY'!$O:$O,'2.B-Cost Profile NL ONLY'!$X$2,'1.A-P6 DATA CD-3B ONLY'!$U:$U,"&lt;&gt;OBL",'1.A-P6 DATA CD-3B ONLY'!$G:$G,'2.B-Cost Profile NL ONLY'!$X$5)+SUMIFS('1.A-P6 DATA CD-3B ONLY'!AO:AO,'1.A-P6 DATA CD-3B ONLY'!$V:$V,$B17,'1.A-P6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Q17" s="7">
        <f>SUMIFS('1.A-P6 DATA CD-3B ONLY'!AP:AP,'1.A-P6 DATA CD-3B ONLY'!$V:$V,$B17,'1.A-P6 DATA CD-3B ONLY'!$Q:$Q,'2.B-Cost Profile NL ONLY'!$X$1,'1.A-P6 DATA CD-3B ONLY'!$O:$O,'2.B-Cost Profile NL ONLY'!$X$2,'1.A-P6 DATA CD-3B ONLY'!$U:$U,"&lt;&gt;OBL",'1.A-P6 DATA CD-3B ONLY'!$G:$G,'2.B-Cost Profile NL ONLY'!$X$3)+SUMIFS('1.A-P6 DATA CD-3B ONLY'!AP:AP,'1.A-P6 DATA CD-3B ONLY'!$V:$V,$B17,'1.A-P6 DATA CD-3B ONLY'!$Q:$Q,'2.B-Cost Profile NL ONLY'!$X$1,'1.A-P6 DATA CD-3B ONLY'!$O:$O,'2.B-Cost Profile NL ONLY'!$X$2,'1.A-P6 DATA CD-3B ONLY'!$U:$U,"&lt;&gt;OBL",'1.A-P6 DATA CD-3B ONLY'!$G:$G,'2.B-Cost Profile NL ONLY'!$X$4)+SUMIFS('1.A-P6 DATA CD-3B ONLY'!AP:AP,'1.A-P6 DATA CD-3B ONLY'!$V:$V,$B17,'1.A-P6 DATA CD-3B ONLY'!$Q:$Q,'2.B-Cost Profile NL ONLY'!$X$1,'1.A-P6 DATA CD-3B ONLY'!$O:$O,'2.B-Cost Profile NL ONLY'!$X$2,'1.A-P6 DATA CD-3B ONLY'!$U:$U,"&lt;&gt;OBL",'1.A-P6 DATA CD-3B ONLY'!$G:$G,'2.B-Cost Profile NL ONLY'!$X$5)+SUMIFS('1.A-P6 DATA CD-3B ONLY'!AP:AP,'1.A-P6 DATA CD-3B ONLY'!$V:$V,$B17,'1.A-P6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R17" s="7">
        <f>SUMIFS('1.A-P6 DATA CD-3B ONLY'!AQ:AQ,'1.A-P6 DATA CD-3B ONLY'!$V:$V,$B17,'1.A-P6 DATA CD-3B ONLY'!$Q:$Q,'2.B-Cost Profile NL ONLY'!$X$1,'1.A-P6 DATA CD-3B ONLY'!$O:$O,'2.B-Cost Profile NL ONLY'!$X$2,'1.A-P6 DATA CD-3B ONLY'!$U:$U,"&lt;&gt;OBL",'1.A-P6 DATA CD-3B ONLY'!$G:$G,'2.B-Cost Profile NL ONLY'!$X$3)+SUMIFS('1.A-P6 DATA CD-3B ONLY'!AQ:AQ,'1.A-P6 DATA CD-3B ONLY'!$V:$V,$B17,'1.A-P6 DATA CD-3B ONLY'!$Q:$Q,'2.B-Cost Profile NL ONLY'!$X$1,'1.A-P6 DATA CD-3B ONLY'!$O:$O,'2.B-Cost Profile NL ONLY'!$X$2,'1.A-P6 DATA CD-3B ONLY'!$U:$U,"&lt;&gt;OBL",'1.A-P6 DATA CD-3B ONLY'!$G:$G,'2.B-Cost Profile NL ONLY'!$X$4)+SUMIFS('1.A-P6 DATA CD-3B ONLY'!AQ:AQ,'1.A-P6 DATA CD-3B ONLY'!$V:$V,$B17,'1.A-P6 DATA CD-3B ONLY'!$Q:$Q,'2.B-Cost Profile NL ONLY'!$X$1,'1.A-P6 DATA CD-3B ONLY'!$O:$O,'2.B-Cost Profile NL ONLY'!$X$2,'1.A-P6 DATA CD-3B ONLY'!$U:$U,"&lt;&gt;OBL",'1.A-P6 DATA CD-3B ONLY'!$G:$G,'2.B-Cost Profile NL ONLY'!$X$5)+SUMIFS('1.A-P6 DATA CD-3B ONLY'!AQ:AQ,'1.A-P6 DATA CD-3B ONLY'!$V:$V,$B17,'1.A-P6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S17" s="7">
        <f>SUMIFS('1.A-P6 DATA CD-3B ONLY'!AR:AR,'1.A-P6 DATA CD-3B ONLY'!$V:$V,$B17,'1.A-P6 DATA CD-3B ONLY'!$Q:$Q,'2.B-Cost Profile NL ONLY'!$X$1,'1.A-P6 DATA CD-3B ONLY'!$O:$O,'2.B-Cost Profile NL ONLY'!$X$2,'1.A-P6 DATA CD-3B ONLY'!$U:$U,"&lt;&gt;OBL",'1.A-P6 DATA CD-3B ONLY'!$G:$G,'2.B-Cost Profile NL ONLY'!$X$3)+SUMIFS('1.A-P6 DATA CD-3B ONLY'!AR:AR,'1.A-P6 DATA CD-3B ONLY'!$V:$V,$B17,'1.A-P6 DATA CD-3B ONLY'!$Q:$Q,'2.B-Cost Profile NL ONLY'!$X$1,'1.A-P6 DATA CD-3B ONLY'!$O:$O,'2.B-Cost Profile NL ONLY'!$X$2,'1.A-P6 DATA CD-3B ONLY'!$U:$U,"&lt;&gt;OBL",'1.A-P6 DATA CD-3B ONLY'!$G:$G,'2.B-Cost Profile NL ONLY'!$X$4)+SUMIFS('1.A-P6 DATA CD-3B ONLY'!AR:AR,'1.A-P6 DATA CD-3B ONLY'!$V:$V,$B17,'1.A-P6 DATA CD-3B ONLY'!$Q:$Q,'2.B-Cost Profile NL ONLY'!$X$1,'1.A-P6 DATA CD-3B ONLY'!$O:$O,'2.B-Cost Profile NL ONLY'!$X$2,'1.A-P6 DATA CD-3B ONLY'!$U:$U,"&lt;&gt;OBL",'1.A-P6 DATA CD-3B ONLY'!$G:$G,'2.B-Cost Profile NL ONLY'!$X$5)+SUMIFS('1.A-P6 DATA CD-3B ONLY'!AR:AR,'1.A-P6 DATA CD-3B ONLY'!$V:$V,$B17,'1.A-P6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T17" s="7">
        <f>SUMIFS('1.A-P6 DATA CD-3B ONLY'!AS:AS,'1.A-P6 DATA CD-3B ONLY'!$V:$V,$B17,'1.A-P6 DATA CD-3B ONLY'!$Q:$Q,'2.B-Cost Profile NL ONLY'!$X$1,'1.A-P6 DATA CD-3B ONLY'!$O:$O,'2.B-Cost Profile NL ONLY'!$X$2,'1.A-P6 DATA CD-3B ONLY'!$U:$U,"&lt;&gt;OBL",'1.A-P6 DATA CD-3B ONLY'!$G:$G,'2.B-Cost Profile NL ONLY'!$X$3)+SUMIFS('1.A-P6 DATA CD-3B ONLY'!AS:AS,'1.A-P6 DATA CD-3B ONLY'!$V:$V,$B17,'1.A-P6 DATA CD-3B ONLY'!$Q:$Q,'2.B-Cost Profile NL ONLY'!$X$1,'1.A-P6 DATA CD-3B ONLY'!$O:$O,'2.B-Cost Profile NL ONLY'!$X$2,'1.A-P6 DATA CD-3B ONLY'!$U:$U,"&lt;&gt;OBL",'1.A-P6 DATA CD-3B ONLY'!$G:$G,'2.B-Cost Profile NL ONLY'!$X$4)+SUMIFS('1.A-P6 DATA CD-3B ONLY'!AS:AS,'1.A-P6 DATA CD-3B ONLY'!$V:$V,$B17,'1.A-P6 DATA CD-3B ONLY'!$Q:$Q,'2.B-Cost Profile NL ONLY'!$X$1,'1.A-P6 DATA CD-3B ONLY'!$O:$O,'2.B-Cost Profile NL ONLY'!$X$2,'1.A-P6 DATA CD-3B ONLY'!$U:$U,"&lt;&gt;OBL",'1.A-P6 DATA CD-3B ONLY'!$G:$G,'2.B-Cost Profile NL ONLY'!$X$5)+SUMIFS('1.A-P6 DATA CD-3B ONLY'!AS:AS,'1.A-P6 DATA CD-3B ONLY'!$V:$V,$B17,'1.A-P6 DATA CD-3B ONLY'!$Q:$Q,'2.B-Cost Profile NL ONLY'!$X$1,'1.A-P6 DATA CD-3B ONLY'!$O:$O,'2.B-Cost Profile NL ONLY'!$X$2,'1.A-P6 DATA CD-3B ONLY'!$U:$U,"&lt;&gt;OBL",'1.A-P6 DATA CD-3B ONLY'!$G:$G,'2.B-Cost Profile NL ONLY'!$X$6)</f>
        <v>0</v>
      </c>
    </row>
    <row r="18" spans="2:20" x14ac:dyDescent="0.25">
      <c r="B18" s="39" t="s">
        <v>216</v>
      </c>
      <c r="C18" s="15">
        <f t="shared" si="2"/>
        <v>71008.63</v>
      </c>
      <c r="D18" s="7">
        <f>SUMIFS('1.A-P6 DATA CD-3B ONLY'!AC:AC,'1.A-P6 DATA CD-3B ONLY'!$V:$V,$B18,'1.A-P6 DATA CD-3B ONLY'!$Q:$Q,'2.B-Cost Profile NL ONLY'!$X$1,'1.A-P6 DATA CD-3B ONLY'!$O:$O,'2.B-Cost Profile NL ONLY'!$X$2,'1.A-P6 DATA CD-3B ONLY'!$U:$U,"&lt;&gt;OBL",'1.A-P6 DATA CD-3B ONLY'!$G:$G,'2.B-Cost Profile NL ONLY'!$X$3)+SUMIFS('1.A-P6 DATA CD-3B ONLY'!AC:AC,'1.A-P6 DATA CD-3B ONLY'!$V:$V,$B18,'1.A-P6 DATA CD-3B ONLY'!$Q:$Q,'2.B-Cost Profile NL ONLY'!$X$1,'1.A-P6 DATA CD-3B ONLY'!$O:$O,'2.B-Cost Profile NL ONLY'!$X$2,'1.A-P6 DATA CD-3B ONLY'!$U:$U,"&lt;&gt;OBL",'1.A-P6 DATA CD-3B ONLY'!$G:$G,'2.B-Cost Profile NL ONLY'!$X$4)+SUMIFS('1.A-P6 DATA CD-3B ONLY'!AC:AC,'1.A-P6 DATA CD-3B ONLY'!$V:$V,$B18,'1.A-P6 DATA CD-3B ONLY'!$Q:$Q,'2.B-Cost Profile NL ONLY'!$X$1,'1.A-P6 DATA CD-3B ONLY'!$O:$O,'2.B-Cost Profile NL ONLY'!$X$2,'1.A-P6 DATA CD-3B ONLY'!$U:$U,"&lt;&gt;OBL",'1.A-P6 DATA CD-3B ONLY'!$G:$G,'2.B-Cost Profile NL ONLY'!$X$5)+SUMIFS('1.A-P6 DATA CD-3B ONLY'!AC:AC,'1.A-P6 DATA CD-3B ONLY'!$V:$V,$B18,'1.A-P6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E18" s="7">
        <f>SUMIFS('1.A-P6 DATA CD-3B ONLY'!AD:AD,'1.A-P6 DATA CD-3B ONLY'!$V:$V,$B18,'1.A-P6 DATA CD-3B ONLY'!$Q:$Q,'2.B-Cost Profile NL ONLY'!$X$1,'1.A-P6 DATA CD-3B ONLY'!$O:$O,'2.B-Cost Profile NL ONLY'!$X$2,'1.A-P6 DATA CD-3B ONLY'!$U:$U,"&lt;&gt;OBL",'1.A-P6 DATA CD-3B ONLY'!$G:$G,'2.B-Cost Profile NL ONLY'!$X$3)+SUMIFS('1.A-P6 DATA CD-3B ONLY'!AD:AD,'1.A-P6 DATA CD-3B ONLY'!$V:$V,$B18,'1.A-P6 DATA CD-3B ONLY'!$Q:$Q,'2.B-Cost Profile NL ONLY'!$X$1,'1.A-P6 DATA CD-3B ONLY'!$O:$O,'2.B-Cost Profile NL ONLY'!$X$2,'1.A-P6 DATA CD-3B ONLY'!$U:$U,"&lt;&gt;OBL",'1.A-P6 DATA CD-3B ONLY'!$G:$G,'2.B-Cost Profile NL ONLY'!$X$4)+SUMIFS('1.A-P6 DATA CD-3B ONLY'!AD:AD,'1.A-P6 DATA CD-3B ONLY'!$V:$V,$B18,'1.A-P6 DATA CD-3B ONLY'!$Q:$Q,'2.B-Cost Profile NL ONLY'!$X$1,'1.A-P6 DATA CD-3B ONLY'!$O:$O,'2.B-Cost Profile NL ONLY'!$X$2,'1.A-P6 DATA CD-3B ONLY'!$U:$U,"&lt;&gt;OBL",'1.A-P6 DATA CD-3B ONLY'!$G:$G,'2.B-Cost Profile NL ONLY'!$X$5)+SUMIFS('1.A-P6 DATA CD-3B ONLY'!AD:AD,'1.A-P6 DATA CD-3B ONLY'!$V:$V,$B18,'1.A-P6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F18" s="7">
        <f>SUMIFS('1.A-P6 DATA CD-3B ONLY'!AE:AE,'1.A-P6 DATA CD-3B ONLY'!$V:$V,$B18,'1.A-P6 DATA CD-3B ONLY'!$Q:$Q,'2.B-Cost Profile NL ONLY'!$X$1,'1.A-P6 DATA CD-3B ONLY'!$O:$O,'2.B-Cost Profile NL ONLY'!$X$2,'1.A-P6 DATA CD-3B ONLY'!$U:$U,"&lt;&gt;OBL",'1.A-P6 DATA CD-3B ONLY'!$G:$G,'2.B-Cost Profile NL ONLY'!$X$3)+SUMIFS('1.A-P6 DATA CD-3B ONLY'!AE:AE,'1.A-P6 DATA CD-3B ONLY'!$V:$V,$B18,'1.A-P6 DATA CD-3B ONLY'!$Q:$Q,'2.B-Cost Profile NL ONLY'!$X$1,'1.A-P6 DATA CD-3B ONLY'!$O:$O,'2.B-Cost Profile NL ONLY'!$X$2,'1.A-P6 DATA CD-3B ONLY'!$U:$U,"&lt;&gt;OBL",'1.A-P6 DATA CD-3B ONLY'!$G:$G,'2.B-Cost Profile NL ONLY'!$X$4)+SUMIFS('1.A-P6 DATA CD-3B ONLY'!AE:AE,'1.A-P6 DATA CD-3B ONLY'!$V:$V,$B18,'1.A-P6 DATA CD-3B ONLY'!$Q:$Q,'2.B-Cost Profile NL ONLY'!$X$1,'1.A-P6 DATA CD-3B ONLY'!$O:$O,'2.B-Cost Profile NL ONLY'!$X$2,'1.A-P6 DATA CD-3B ONLY'!$U:$U,"&lt;&gt;OBL",'1.A-P6 DATA CD-3B ONLY'!$G:$G,'2.B-Cost Profile NL ONLY'!$X$5)+SUMIFS('1.A-P6 DATA CD-3B ONLY'!AE:AE,'1.A-P6 DATA CD-3B ONLY'!$V:$V,$B18,'1.A-P6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G18" s="7">
        <f>SUMIFS('1.A-P6 DATA CD-3B ONLY'!AF:AF,'1.A-P6 DATA CD-3B ONLY'!$V:$V,$B18,'1.A-P6 DATA CD-3B ONLY'!$Q:$Q,'2.B-Cost Profile NL ONLY'!$X$1,'1.A-P6 DATA CD-3B ONLY'!$O:$O,'2.B-Cost Profile NL ONLY'!$X$2,'1.A-P6 DATA CD-3B ONLY'!$U:$U,"&lt;&gt;OBL",'1.A-P6 DATA CD-3B ONLY'!$G:$G,'2.B-Cost Profile NL ONLY'!$X$3)+SUMIFS('1.A-P6 DATA CD-3B ONLY'!AF:AF,'1.A-P6 DATA CD-3B ONLY'!$V:$V,$B18,'1.A-P6 DATA CD-3B ONLY'!$Q:$Q,'2.B-Cost Profile NL ONLY'!$X$1,'1.A-P6 DATA CD-3B ONLY'!$O:$O,'2.B-Cost Profile NL ONLY'!$X$2,'1.A-P6 DATA CD-3B ONLY'!$U:$U,"&lt;&gt;OBL",'1.A-P6 DATA CD-3B ONLY'!$G:$G,'2.B-Cost Profile NL ONLY'!$X$4)+SUMIFS('1.A-P6 DATA CD-3B ONLY'!AF:AF,'1.A-P6 DATA CD-3B ONLY'!$V:$V,$B18,'1.A-P6 DATA CD-3B ONLY'!$Q:$Q,'2.B-Cost Profile NL ONLY'!$X$1,'1.A-P6 DATA CD-3B ONLY'!$O:$O,'2.B-Cost Profile NL ONLY'!$X$2,'1.A-P6 DATA CD-3B ONLY'!$U:$U,"&lt;&gt;OBL",'1.A-P6 DATA CD-3B ONLY'!$G:$G,'2.B-Cost Profile NL ONLY'!$X$5)+SUMIFS('1.A-P6 DATA CD-3B ONLY'!AF:AF,'1.A-P6 DATA CD-3B ONLY'!$V:$V,$B18,'1.A-P6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H18" s="7">
        <f>SUMIFS('1.A-P6 DATA CD-3B ONLY'!AG:AG,'1.A-P6 DATA CD-3B ONLY'!$V:$V,$B18,'1.A-P6 DATA CD-3B ONLY'!$Q:$Q,'2.B-Cost Profile NL ONLY'!$X$1,'1.A-P6 DATA CD-3B ONLY'!$O:$O,'2.B-Cost Profile NL ONLY'!$X$2,'1.A-P6 DATA CD-3B ONLY'!$U:$U,"&lt;&gt;OBL",'1.A-P6 DATA CD-3B ONLY'!$G:$G,'2.B-Cost Profile NL ONLY'!$X$3)+SUMIFS('1.A-P6 DATA CD-3B ONLY'!AG:AG,'1.A-P6 DATA CD-3B ONLY'!$V:$V,$B18,'1.A-P6 DATA CD-3B ONLY'!$Q:$Q,'2.B-Cost Profile NL ONLY'!$X$1,'1.A-P6 DATA CD-3B ONLY'!$O:$O,'2.B-Cost Profile NL ONLY'!$X$2,'1.A-P6 DATA CD-3B ONLY'!$U:$U,"&lt;&gt;OBL",'1.A-P6 DATA CD-3B ONLY'!$G:$G,'2.B-Cost Profile NL ONLY'!$X$4)+SUMIFS('1.A-P6 DATA CD-3B ONLY'!AG:AG,'1.A-P6 DATA CD-3B ONLY'!$V:$V,$B18,'1.A-P6 DATA CD-3B ONLY'!$Q:$Q,'2.B-Cost Profile NL ONLY'!$X$1,'1.A-P6 DATA CD-3B ONLY'!$O:$O,'2.B-Cost Profile NL ONLY'!$X$2,'1.A-P6 DATA CD-3B ONLY'!$U:$U,"&lt;&gt;OBL",'1.A-P6 DATA CD-3B ONLY'!$G:$G,'2.B-Cost Profile NL ONLY'!$X$5)+SUMIFS('1.A-P6 DATA CD-3B ONLY'!AG:AG,'1.A-P6 DATA CD-3B ONLY'!$V:$V,$B18,'1.A-P6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I18" s="7">
        <f>SUMIFS('1.A-P6 DATA CD-3B ONLY'!AH:AH,'1.A-P6 DATA CD-3B ONLY'!$V:$V,$B18,'1.A-P6 DATA CD-3B ONLY'!$Q:$Q,'2.B-Cost Profile NL ONLY'!$X$1,'1.A-P6 DATA CD-3B ONLY'!$O:$O,'2.B-Cost Profile NL ONLY'!$X$2,'1.A-P6 DATA CD-3B ONLY'!$U:$U,"&lt;&gt;OBL",'1.A-P6 DATA CD-3B ONLY'!$G:$G,'2.B-Cost Profile NL ONLY'!$X$3)+SUMIFS('1.A-P6 DATA CD-3B ONLY'!AH:AH,'1.A-P6 DATA CD-3B ONLY'!$V:$V,$B18,'1.A-P6 DATA CD-3B ONLY'!$Q:$Q,'2.B-Cost Profile NL ONLY'!$X$1,'1.A-P6 DATA CD-3B ONLY'!$O:$O,'2.B-Cost Profile NL ONLY'!$X$2,'1.A-P6 DATA CD-3B ONLY'!$U:$U,"&lt;&gt;OBL",'1.A-P6 DATA CD-3B ONLY'!$G:$G,'2.B-Cost Profile NL ONLY'!$X$4)+SUMIFS('1.A-P6 DATA CD-3B ONLY'!AH:AH,'1.A-P6 DATA CD-3B ONLY'!$V:$V,$B18,'1.A-P6 DATA CD-3B ONLY'!$Q:$Q,'2.B-Cost Profile NL ONLY'!$X$1,'1.A-P6 DATA CD-3B ONLY'!$O:$O,'2.B-Cost Profile NL ONLY'!$X$2,'1.A-P6 DATA CD-3B ONLY'!$U:$U,"&lt;&gt;OBL",'1.A-P6 DATA CD-3B ONLY'!$G:$G,'2.B-Cost Profile NL ONLY'!$X$5)+SUMIFS('1.A-P6 DATA CD-3B ONLY'!AH:AH,'1.A-P6 DATA CD-3B ONLY'!$V:$V,$B18,'1.A-P6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J18" s="7">
        <f>SUMIFS('1.A-P6 DATA CD-3B ONLY'!AI:AI,'1.A-P6 DATA CD-3B ONLY'!$V:$V,$B18,'1.A-P6 DATA CD-3B ONLY'!$Q:$Q,'2.B-Cost Profile NL ONLY'!$X$1,'1.A-P6 DATA CD-3B ONLY'!$O:$O,'2.B-Cost Profile NL ONLY'!$X$2,'1.A-P6 DATA CD-3B ONLY'!$U:$U,"&lt;&gt;OBL",'1.A-P6 DATA CD-3B ONLY'!$G:$G,'2.B-Cost Profile NL ONLY'!$X$3)+SUMIFS('1.A-P6 DATA CD-3B ONLY'!AI:AI,'1.A-P6 DATA CD-3B ONLY'!$V:$V,$B18,'1.A-P6 DATA CD-3B ONLY'!$Q:$Q,'2.B-Cost Profile NL ONLY'!$X$1,'1.A-P6 DATA CD-3B ONLY'!$O:$O,'2.B-Cost Profile NL ONLY'!$X$2,'1.A-P6 DATA CD-3B ONLY'!$U:$U,"&lt;&gt;OBL",'1.A-P6 DATA CD-3B ONLY'!$G:$G,'2.B-Cost Profile NL ONLY'!$X$4)+SUMIFS('1.A-P6 DATA CD-3B ONLY'!AI:AI,'1.A-P6 DATA CD-3B ONLY'!$V:$V,$B18,'1.A-P6 DATA CD-3B ONLY'!$Q:$Q,'2.B-Cost Profile NL ONLY'!$X$1,'1.A-P6 DATA CD-3B ONLY'!$O:$O,'2.B-Cost Profile NL ONLY'!$X$2,'1.A-P6 DATA CD-3B ONLY'!$U:$U,"&lt;&gt;OBL",'1.A-P6 DATA CD-3B ONLY'!$G:$G,'2.B-Cost Profile NL ONLY'!$X$5)+SUMIFS('1.A-P6 DATA CD-3B ONLY'!AI:AI,'1.A-P6 DATA CD-3B ONLY'!$V:$V,$B18,'1.A-P6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K18" s="7">
        <f>SUMIFS('1.A-P6 DATA CD-3B ONLY'!AJ:AJ,'1.A-P6 DATA CD-3B ONLY'!$V:$V,$B18,'1.A-P6 DATA CD-3B ONLY'!$Q:$Q,'2.B-Cost Profile NL ONLY'!$X$1,'1.A-P6 DATA CD-3B ONLY'!$O:$O,'2.B-Cost Profile NL ONLY'!$X$2,'1.A-P6 DATA CD-3B ONLY'!$U:$U,"&lt;&gt;OBL",'1.A-P6 DATA CD-3B ONLY'!$G:$G,'2.B-Cost Profile NL ONLY'!$X$3)+SUMIFS('1.A-P6 DATA CD-3B ONLY'!AJ:AJ,'1.A-P6 DATA CD-3B ONLY'!$V:$V,$B18,'1.A-P6 DATA CD-3B ONLY'!$Q:$Q,'2.B-Cost Profile NL ONLY'!$X$1,'1.A-P6 DATA CD-3B ONLY'!$O:$O,'2.B-Cost Profile NL ONLY'!$X$2,'1.A-P6 DATA CD-3B ONLY'!$U:$U,"&lt;&gt;OBL",'1.A-P6 DATA CD-3B ONLY'!$G:$G,'2.B-Cost Profile NL ONLY'!$X$4)+SUMIFS('1.A-P6 DATA CD-3B ONLY'!AJ:AJ,'1.A-P6 DATA CD-3B ONLY'!$V:$V,$B18,'1.A-P6 DATA CD-3B ONLY'!$Q:$Q,'2.B-Cost Profile NL ONLY'!$X$1,'1.A-P6 DATA CD-3B ONLY'!$O:$O,'2.B-Cost Profile NL ONLY'!$X$2,'1.A-P6 DATA CD-3B ONLY'!$U:$U,"&lt;&gt;OBL",'1.A-P6 DATA CD-3B ONLY'!$G:$G,'2.B-Cost Profile NL ONLY'!$X$5)+SUMIFS('1.A-P6 DATA CD-3B ONLY'!AJ:AJ,'1.A-P6 DATA CD-3B ONLY'!$V:$V,$B18,'1.A-P6 DATA CD-3B ONLY'!$Q:$Q,'2.B-Cost Profile NL ONLY'!$X$1,'1.A-P6 DATA CD-3B ONLY'!$O:$O,'2.B-Cost Profile NL ONLY'!$X$2,'1.A-P6 DATA CD-3B ONLY'!$U:$U,"&lt;&gt;OBL",'1.A-P6 DATA CD-3B ONLY'!$G:$G,'2.B-Cost Profile NL ONLY'!$X$6)</f>
        <v>71008.63</v>
      </c>
      <c r="L18" s="7">
        <f>SUMIFS('1.A-P6 DATA CD-3B ONLY'!AK:AK,'1.A-P6 DATA CD-3B ONLY'!$V:$V,$B18,'1.A-P6 DATA CD-3B ONLY'!$Q:$Q,'2.B-Cost Profile NL ONLY'!$X$1,'1.A-P6 DATA CD-3B ONLY'!$O:$O,'2.B-Cost Profile NL ONLY'!$X$2,'1.A-P6 DATA CD-3B ONLY'!$U:$U,"&lt;&gt;OBL",'1.A-P6 DATA CD-3B ONLY'!$G:$G,'2.B-Cost Profile NL ONLY'!$X$3)+SUMIFS('1.A-P6 DATA CD-3B ONLY'!AK:AK,'1.A-P6 DATA CD-3B ONLY'!$V:$V,$B18,'1.A-P6 DATA CD-3B ONLY'!$Q:$Q,'2.B-Cost Profile NL ONLY'!$X$1,'1.A-P6 DATA CD-3B ONLY'!$O:$O,'2.B-Cost Profile NL ONLY'!$X$2,'1.A-P6 DATA CD-3B ONLY'!$U:$U,"&lt;&gt;OBL",'1.A-P6 DATA CD-3B ONLY'!$G:$G,'2.B-Cost Profile NL ONLY'!$X$4)+SUMIFS('1.A-P6 DATA CD-3B ONLY'!AK:AK,'1.A-P6 DATA CD-3B ONLY'!$V:$V,$B18,'1.A-P6 DATA CD-3B ONLY'!$Q:$Q,'2.B-Cost Profile NL ONLY'!$X$1,'1.A-P6 DATA CD-3B ONLY'!$O:$O,'2.B-Cost Profile NL ONLY'!$X$2,'1.A-P6 DATA CD-3B ONLY'!$U:$U,"&lt;&gt;OBL",'1.A-P6 DATA CD-3B ONLY'!$G:$G,'2.B-Cost Profile NL ONLY'!$X$5)+SUMIFS('1.A-P6 DATA CD-3B ONLY'!AK:AK,'1.A-P6 DATA CD-3B ONLY'!$V:$V,$B18,'1.A-P6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M18" s="7">
        <f>SUMIFS('1.A-P6 DATA CD-3B ONLY'!AL:AL,'1.A-P6 DATA CD-3B ONLY'!$V:$V,$B18,'1.A-P6 DATA CD-3B ONLY'!$Q:$Q,'2.B-Cost Profile NL ONLY'!$X$1,'1.A-P6 DATA CD-3B ONLY'!$O:$O,'2.B-Cost Profile NL ONLY'!$X$2,'1.A-P6 DATA CD-3B ONLY'!$U:$U,"&lt;&gt;OBL",'1.A-P6 DATA CD-3B ONLY'!$G:$G,'2.B-Cost Profile NL ONLY'!$X$3)+SUMIFS('1.A-P6 DATA CD-3B ONLY'!AL:AL,'1.A-P6 DATA CD-3B ONLY'!$V:$V,$B18,'1.A-P6 DATA CD-3B ONLY'!$Q:$Q,'2.B-Cost Profile NL ONLY'!$X$1,'1.A-P6 DATA CD-3B ONLY'!$O:$O,'2.B-Cost Profile NL ONLY'!$X$2,'1.A-P6 DATA CD-3B ONLY'!$U:$U,"&lt;&gt;OBL",'1.A-P6 DATA CD-3B ONLY'!$G:$G,'2.B-Cost Profile NL ONLY'!$X$4)+SUMIFS('1.A-P6 DATA CD-3B ONLY'!AL:AL,'1.A-P6 DATA CD-3B ONLY'!$V:$V,$B18,'1.A-P6 DATA CD-3B ONLY'!$Q:$Q,'2.B-Cost Profile NL ONLY'!$X$1,'1.A-P6 DATA CD-3B ONLY'!$O:$O,'2.B-Cost Profile NL ONLY'!$X$2,'1.A-P6 DATA CD-3B ONLY'!$U:$U,"&lt;&gt;OBL",'1.A-P6 DATA CD-3B ONLY'!$G:$G,'2.B-Cost Profile NL ONLY'!$X$5)+SUMIFS('1.A-P6 DATA CD-3B ONLY'!AL:AL,'1.A-P6 DATA CD-3B ONLY'!$V:$V,$B18,'1.A-P6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N18" s="7">
        <f>SUMIFS('1.A-P6 DATA CD-3B ONLY'!AM:AM,'1.A-P6 DATA CD-3B ONLY'!$V:$V,$B18,'1.A-P6 DATA CD-3B ONLY'!$Q:$Q,'2.B-Cost Profile NL ONLY'!$X$1,'1.A-P6 DATA CD-3B ONLY'!$O:$O,'2.B-Cost Profile NL ONLY'!$X$2,'1.A-P6 DATA CD-3B ONLY'!$U:$U,"&lt;&gt;OBL",'1.A-P6 DATA CD-3B ONLY'!$G:$G,'2.B-Cost Profile NL ONLY'!$X$3)+SUMIFS('1.A-P6 DATA CD-3B ONLY'!AM:AM,'1.A-P6 DATA CD-3B ONLY'!$V:$V,$B18,'1.A-P6 DATA CD-3B ONLY'!$Q:$Q,'2.B-Cost Profile NL ONLY'!$X$1,'1.A-P6 DATA CD-3B ONLY'!$O:$O,'2.B-Cost Profile NL ONLY'!$X$2,'1.A-P6 DATA CD-3B ONLY'!$U:$U,"&lt;&gt;OBL",'1.A-P6 DATA CD-3B ONLY'!$G:$G,'2.B-Cost Profile NL ONLY'!$X$4)+SUMIFS('1.A-P6 DATA CD-3B ONLY'!AM:AM,'1.A-P6 DATA CD-3B ONLY'!$V:$V,$B18,'1.A-P6 DATA CD-3B ONLY'!$Q:$Q,'2.B-Cost Profile NL ONLY'!$X$1,'1.A-P6 DATA CD-3B ONLY'!$O:$O,'2.B-Cost Profile NL ONLY'!$X$2,'1.A-P6 DATA CD-3B ONLY'!$U:$U,"&lt;&gt;OBL",'1.A-P6 DATA CD-3B ONLY'!$G:$G,'2.B-Cost Profile NL ONLY'!$X$5)+SUMIFS('1.A-P6 DATA CD-3B ONLY'!AM:AM,'1.A-P6 DATA CD-3B ONLY'!$V:$V,$B18,'1.A-P6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O18" s="7">
        <f>SUMIFS('1.A-P6 DATA CD-3B ONLY'!AN:AN,'1.A-P6 DATA CD-3B ONLY'!$V:$V,$B18,'1.A-P6 DATA CD-3B ONLY'!$Q:$Q,'2.B-Cost Profile NL ONLY'!$X$1,'1.A-P6 DATA CD-3B ONLY'!$O:$O,'2.B-Cost Profile NL ONLY'!$X$2,'1.A-P6 DATA CD-3B ONLY'!$U:$U,"&lt;&gt;OBL",'1.A-P6 DATA CD-3B ONLY'!$G:$G,'2.B-Cost Profile NL ONLY'!$X$3)+SUMIFS('1.A-P6 DATA CD-3B ONLY'!AN:AN,'1.A-P6 DATA CD-3B ONLY'!$V:$V,$B18,'1.A-P6 DATA CD-3B ONLY'!$Q:$Q,'2.B-Cost Profile NL ONLY'!$X$1,'1.A-P6 DATA CD-3B ONLY'!$O:$O,'2.B-Cost Profile NL ONLY'!$X$2,'1.A-P6 DATA CD-3B ONLY'!$U:$U,"&lt;&gt;OBL",'1.A-P6 DATA CD-3B ONLY'!$G:$G,'2.B-Cost Profile NL ONLY'!$X$4)+SUMIFS('1.A-P6 DATA CD-3B ONLY'!AN:AN,'1.A-P6 DATA CD-3B ONLY'!$V:$V,$B18,'1.A-P6 DATA CD-3B ONLY'!$Q:$Q,'2.B-Cost Profile NL ONLY'!$X$1,'1.A-P6 DATA CD-3B ONLY'!$O:$O,'2.B-Cost Profile NL ONLY'!$X$2,'1.A-P6 DATA CD-3B ONLY'!$U:$U,"&lt;&gt;OBL",'1.A-P6 DATA CD-3B ONLY'!$G:$G,'2.B-Cost Profile NL ONLY'!$X$5)+SUMIFS('1.A-P6 DATA CD-3B ONLY'!AN:AN,'1.A-P6 DATA CD-3B ONLY'!$V:$V,$B18,'1.A-P6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P18" s="7">
        <f>SUMIFS('1.A-P6 DATA CD-3B ONLY'!AO:AO,'1.A-P6 DATA CD-3B ONLY'!$V:$V,$B18,'1.A-P6 DATA CD-3B ONLY'!$Q:$Q,'2.B-Cost Profile NL ONLY'!$X$1,'1.A-P6 DATA CD-3B ONLY'!$O:$O,'2.B-Cost Profile NL ONLY'!$X$2,'1.A-P6 DATA CD-3B ONLY'!$U:$U,"&lt;&gt;OBL",'1.A-P6 DATA CD-3B ONLY'!$G:$G,'2.B-Cost Profile NL ONLY'!$X$3)+SUMIFS('1.A-P6 DATA CD-3B ONLY'!AO:AO,'1.A-P6 DATA CD-3B ONLY'!$V:$V,$B18,'1.A-P6 DATA CD-3B ONLY'!$Q:$Q,'2.B-Cost Profile NL ONLY'!$X$1,'1.A-P6 DATA CD-3B ONLY'!$O:$O,'2.B-Cost Profile NL ONLY'!$X$2,'1.A-P6 DATA CD-3B ONLY'!$U:$U,"&lt;&gt;OBL",'1.A-P6 DATA CD-3B ONLY'!$G:$G,'2.B-Cost Profile NL ONLY'!$X$4)+SUMIFS('1.A-P6 DATA CD-3B ONLY'!AO:AO,'1.A-P6 DATA CD-3B ONLY'!$V:$V,$B18,'1.A-P6 DATA CD-3B ONLY'!$Q:$Q,'2.B-Cost Profile NL ONLY'!$X$1,'1.A-P6 DATA CD-3B ONLY'!$O:$O,'2.B-Cost Profile NL ONLY'!$X$2,'1.A-P6 DATA CD-3B ONLY'!$U:$U,"&lt;&gt;OBL",'1.A-P6 DATA CD-3B ONLY'!$G:$G,'2.B-Cost Profile NL ONLY'!$X$5)+SUMIFS('1.A-P6 DATA CD-3B ONLY'!AO:AO,'1.A-P6 DATA CD-3B ONLY'!$V:$V,$B18,'1.A-P6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Q18" s="7">
        <f>SUMIFS('1.A-P6 DATA CD-3B ONLY'!AP:AP,'1.A-P6 DATA CD-3B ONLY'!$V:$V,$B18,'1.A-P6 DATA CD-3B ONLY'!$Q:$Q,'2.B-Cost Profile NL ONLY'!$X$1,'1.A-P6 DATA CD-3B ONLY'!$O:$O,'2.B-Cost Profile NL ONLY'!$X$2,'1.A-P6 DATA CD-3B ONLY'!$U:$U,"&lt;&gt;OBL",'1.A-P6 DATA CD-3B ONLY'!$G:$G,'2.B-Cost Profile NL ONLY'!$X$3)+SUMIFS('1.A-P6 DATA CD-3B ONLY'!AP:AP,'1.A-P6 DATA CD-3B ONLY'!$V:$V,$B18,'1.A-P6 DATA CD-3B ONLY'!$Q:$Q,'2.B-Cost Profile NL ONLY'!$X$1,'1.A-P6 DATA CD-3B ONLY'!$O:$O,'2.B-Cost Profile NL ONLY'!$X$2,'1.A-P6 DATA CD-3B ONLY'!$U:$U,"&lt;&gt;OBL",'1.A-P6 DATA CD-3B ONLY'!$G:$G,'2.B-Cost Profile NL ONLY'!$X$4)+SUMIFS('1.A-P6 DATA CD-3B ONLY'!AP:AP,'1.A-P6 DATA CD-3B ONLY'!$V:$V,$B18,'1.A-P6 DATA CD-3B ONLY'!$Q:$Q,'2.B-Cost Profile NL ONLY'!$X$1,'1.A-P6 DATA CD-3B ONLY'!$O:$O,'2.B-Cost Profile NL ONLY'!$X$2,'1.A-P6 DATA CD-3B ONLY'!$U:$U,"&lt;&gt;OBL",'1.A-P6 DATA CD-3B ONLY'!$G:$G,'2.B-Cost Profile NL ONLY'!$X$5)+SUMIFS('1.A-P6 DATA CD-3B ONLY'!AP:AP,'1.A-P6 DATA CD-3B ONLY'!$V:$V,$B18,'1.A-P6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R18" s="7">
        <f>SUMIFS('1.A-P6 DATA CD-3B ONLY'!AQ:AQ,'1.A-P6 DATA CD-3B ONLY'!$V:$V,$B18,'1.A-P6 DATA CD-3B ONLY'!$Q:$Q,'2.B-Cost Profile NL ONLY'!$X$1,'1.A-P6 DATA CD-3B ONLY'!$O:$O,'2.B-Cost Profile NL ONLY'!$X$2,'1.A-P6 DATA CD-3B ONLY'!$U:$U,"&lt;&gt;OBL",'1.A-P6 DATA CD-3B ONLY'!$G:$G,'2.B-Cost Profile NL ONLY'!$X$3)+SUMIFS('1.A-P6 DATA CD-3B ONLY'!AQ:AQ,'1.A-P6 DATA CD-3B ONLY'!$V:$V,$B18,'1.A-P6 DATA CD-3B ONLY'!$Q:$Q,'2.B-Cost Profile NL ONLY'!$X$1,'1.A-P6 DATA CD-3B ONLY'!$O:$O,'2.B-Cost Profile NL ONLY'!$X$2,'1.A-P6 DATA CD-3B ONLY'!$U:$U,"&lt;&gt;OBL",'1.A-P6 DATA CD-3B ONLY'!$G:$G,'2.B-Cost Profile NL ONLY'!$X$4)+SUMIFS('1.A-P6 DATA CD-3B ONLY'!AQ:AQ,'1.A-P6 DATA CD-3B ONLY'!$V:$V,$B18,'1.A-P6 DATA CD-3B ONLY'!$Q:$Q,'2.B-Cost Profile NL ONLY'!$X$1,'1.A-P6 DATA CD-3B ONLY'!$O:$O,'2.B-Cost Profile NL ONLY'!$X$2,'1.A-P6 DATA CD-3B ONLY'!$U:$U,"&lt;&gt;OBL",'1.A-P6 DATA CD-3B ONLY'!$G:$G,'2.B-Cost Profile NL ONLY'!$X$5)+SUMIFS('1.A-P6 DATA CD-3B ONLY'!AQ:AQ,'1.A-P6 DATA CD-3B ONLY'!$V:$V,$B18,'1.A-P6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S18" s="7">
        <f>SUMIFS('1.A-P6 DATA CD-3B ONLY'!AR:AR,'1.A-P6 DATA CD-3B ONLY'!$V:$V,$B18,'1.A-P6 DATA CD-3B ONLY'!$Q:$Q,'2.B-Cost Profile NL ONLY'!$X$1,'1.A-P6 DATA CD-3B ONLY'!$O:$O,'2.B-Cost Profile NL ONLY'!$X$2,'1.A-P6 DATA CD-3B ONLY'!$U:$U,"&lt;&gt;OBL",'1.A-P6 DATA CD-3B ONLY'!$G:$G,'2.B-Cost Profile NL ONLY'!$X$3)+SUMIFS('1.A-P6 DATA CD-3B ONLY'!AR:AR,'1.A-P6 DATA CD-3B ONLY'!$V:$V,$B18,'1.A-P6 DATA CD-3B ONLY'!$Q:$Q,'2.B-Cost Profile NL ONLY'!$X$1,'1.A-P6 DATA CD-3B ONLY'!$O:$O,'2.B-Cost Profile NL ONLY'!$X$2,'1.A-P6 DATA CD-3B ONLY'!$U:$U,"&lt;&gt;OBL",'1.A-P6 DATA CD-3B ONLY'!$G:$G,'2.B-Cost Profile NL ONLY'!$X$4)+SUMIFS('1.A-P6 DATA CD-3B ONLY'!AR:AR,'1.A-P6 DATA CD-3B ONLY'!$V:$V,$B18,'1.A-P6 DATA CD-3B ONLY'!$Q:$Q,'2.B-Cost Profile NL ONLY'!$X$1,'1.A-P6 DATA CD-3B ONLY'!$O:$O,'2.B-Cost Profile NL ONLY'!$X$2,'1.A-P6 DATA CD-3B ONLY'!$U:$U,"&lt;&gt;OBL",'1.A-P6 DATA CD-3B ONLY'!$G:$G,'2.B-Cost Profile NL ONLY'!$X$5)+SUMIFS('1.A-P6 DATA CD-3B ONLY'!AR:AR,'1.A-P6 DATA CD-3B ONLY'!$V:$V,$B18,'1.A-P6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T18" s="7">
        <f>SUMIFS('1.A-P6 DATA CD-3B ONLY'!AS:AS,'1.A-P6 DATA CD-3B ONLY'!$V:$V,$B18,'1.A-P6 DATA CD-3B ONLY'!$Q:$Q,'2.B-Cost Profile NL ONLY'!$X$1,'1.A-P6 DATA CD-3B ONLY'!$O:$O,'2.B-Cost Profile NL ONLY'!$X$2,'1.A-P6 DATA CD-3B ONLY'!$U:$U,"&lt;&gt;OBL",'1.A-P6 DATA CD-3B ONLY'!$G:$G,'2.B-Cost Profile NL ONLY'!$X$3)+SUMIFS('1.A-P6 DATA CD-3B ONLY'!AS:AS,'1.A-P6 DATA CD-3B ONLY'!$V:$V,$B18,'1.A-P6 DATA CD-3B ONLY'!$Q:$Q,'2.B-Cost Profile NL ONLY'!$X$1,'1.A-P6 DATA CD-3B ONLY'!$O:$O,'2.B-Cost Profile NL ONLY'!$X$2,'1.A-P6 DATA CD-3B ONLY'!$U:$U,"&lt;&gt;OBL",'1.A-P6 DATA CD-3B ONLY'!$G:$G,'2.B-Cost Profile NL ONLY'!$X$4)+SUMIFS('1.A-P6 DATA CD-3B ONLY'!AS:AS,'1.A-P6 DATA CD-3B ONLY'!$V:$V,$B18,'1.A-P6 DATA CD-3B ONLY'!$Q:$Q,'2.B-Cost Profile NL ONLY'!$X$1,'1.A-P6 DATA CD-3B ONLY'!$O:$O,'2.B-Cost Profile NL ONLY'!$X$2,'1.A-P6 DATA CD-3B ONLY'!$U:$U,"&lt;&gt;OBL",'1.A-P6 DATA CD-3B ONLY'!$G:$G,'2.B-Cost Profile NL ONLY'!$X$5)+SUMIFS('1.A-P6 DATA CD-3B ONLY'!AS:AS,'1.A-P6 DATA CD-3B ONLY'!$V:$V,$B18,'1.A-P6 DATA CD-3B ONLY'!$Q:$Q,'2.B-Cost Profile NL ONLY'!$X$1,'1.A-P6 DATA CD-3B ONLY'!$O:$O,'2.B-Cost Profile NL ONLY'!$X$2,'1.A-P6 DATA CD-3B ONLY'!$U:$U,"&lt;&gt;OBL",'1.A-P6 DATA CD-3B ONLY'!$G:$G,'2.B-Cost Profile NL ONLY'!$X$6)</f>
        <v>0</v>
      </c>
    </row>
    <row r="19" spans="2:20" x14ac:dyDescent="0.25">
      <c r="B19" s="39" t="s">
        <v>217</v>
      </c>
      <c r="C19" s="15">
        <f t="shared" si="2"/>
        <v>181755.46</v>
      </c>
      <c r="D19" s="7">
        <f>SUMIFS('1.A-P6 DATA CD-3B ONLY'!AC:AC,'1.A-P6 DATA CD-3B ONLY'!$V:$V,$B19,'1.A-P6 DATA CD-3B ONLY'!$Q:$Q,'2.B-Cost Profile NL ONLY'!$X$1,'1.A-P6 DATA CD-3B ONLY'!$O:$O,'2.B-Cost Profile NL ONLY'!$X$2,'1.A-P6 DATA CD-3B ONLY'!$U:$U,"&lt;&gt;OBL",'1.A-P6 DATA CD-3B ONLY'!$G:$G,'2.B-Cost Profile NL ONLY'!$X$3)+SUMIFS('1.A-P6 DATA CD-3B ONLY'!AC:AC,'1.A-P6 DATA CD-3B ONLY'!$V:$V,$B19,'1.A-P6 DATA CD-3B ONLY'!$Q:$Q,'2.B-Cost Profile NL ONLY'!$X$1,'1.A-P6 DATA CD-3B ONLY'!$O:$O,'2.B-Cost Profile NL ONLY'!$X$2,'1.A-P6 DATA CD-3B ONLY'!$U:$U,"&lt;&gt;OBL",'1.A-P6 DATA CD-3B ONLY'!$G:$G,'2.B-Cost Profile NL ONLY'!$X$4)+SUMIFS('1.A-P6 DATA CD-3B ONLY'!AC:AC,'1.A-P6 DATA CD-3B ONLY'!$V:$V,$B19,'1.A-P6 DATA CD-3B ONLY'!$Q:$Q,'2.B-Cost Profile NL ONLY'!$X$1,'1.A-P6 DATA CD-3B ONLY'!$O:$O,'2.B-Cost Profile NL ONLY'!$X$2,'1.A-P6 DATA CD-3B ONLY'!$U:$U,"&lt;&gt;OBL",'1.A-P6 DATA CD-3B ONLY'!$G:$G,'2.B-Cost Profile NL ONLY'!$X$5)+SUMIFS('1.A-P6 DATA CD-3B ONLY'!AC:AC,'1.A-P6 DATA CD-3B ONLY'!$V:$V,$B19,'1.A-P6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E19" s="7">
        <f>SUMIFS('1.A-P6 DATA CD-3B ONLY'!AD:AD,'1.A-P6 DATA CD-3B ONLY'!$V:$V,$B19,'1.A-P6 DATA CD-3B ONLY'!$Q:$Q,'2.B-Cost Profile NL ONLY'!$X$1,'1.A-P6 DATA CD-3B ONLY'!$O:$O,'2.B-Cost Profile NL ONLY'!$X$2,'1.A-P6 DATA CD-3B ONLY'!$U:$U,"&lt;&gt;OBL",'1.A-P6 DATA CD-3B ONLY'!$G:$G,'2.B-Cost Profile NL ONLY'!$X$3)+SUMIFS('1.A-P6 DATA CD-3B ONLY'!AD:AD,'1.A-P6 DATA CD-3B ONLY'!$V:$V,$B19,'1.A-P6 DATA CD-3B ONLY'!$Q:$Q,'2.B-Cost Profile NL ONLY'!$X$1,'1.A-P6 DATA CD-3B ONLY'!$O:$O,'2.B-Cost Profile NL ONLY'!$X$2,'1.A-P6 DATA CD-3B ONLY'!$U:$U,"&lt;&gt;OBL",'1.A-P6 DATA CD-3B ONLY'!$G:$G,'2.B-Cost Profile NL ONLY'!$X$4)+SUMIFS('1.A-P6 DATA CD-3B ONLY'!AD:AD,'1.A-P6 DATA CD-3B ONLY'!$V:$V,$B19,'1.A-P6 DATA CD-3B ONLY'!$Q:$Q,'2.B-Cost Profile NL ONLY'!$X$1,'1.A-P6 DATA CD-3B ONLY'!$O:$O,'2.B-Cost Profile NL ONLY'!$X$2,'1.A-P6 DATA CD-3B ONLY'!$U:$U,"&lt;&gt;OBL",'1.A-P6 DATA CD-3B ONLY'!$G:$G,'2.B-Cost Profile NL ONLY'!$X$5)+SUMIFS('1.A-P6 DATA CD-3B ONLY'!AD:AD,'1.A-P6 DATA CD-3B ONLY'!$V:$V,$B19,'1.A-P6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F19" s="7">
        <f>SUMIFS('1.A-P6 DATA CD-3B ONLY'!AE:AE,'1.A-P6 DATA CD-3B ONLY'!$V:$V,$B19,'1.A-P6 DATA CD-3B ONLY'!$Q:$Q,'2.B-Cost Profile NL ONLY'!$X$1,'1.A-P6 DATA CD-3B ONLY'!$O:$O,'2.B-Cost Profile NL ONLY'!$X$2,'1.A-P6 DATA CD-3B ONLY'!$U:$U,"&lt;&gt;OBL",'1.A-P6 DATA CD-3B ONLY'!$G:$G,'2.B-Cost Profile NL ONLY'!$X$3)+SUMIFS('1.A-P6 DATA CD-3B ONLY'!AE:AE,'1.A-P6 DATA CD-3B ONLY'!$V:$V,$B19,'1.A-P6 DATA CD-3B ONLY'!$Q:$Q,'2.B-Cost Profile NL ONLY'!$X$1,'1.A-P6 DATA CD-3B ONLY'!$O:$O,'2.B-Cost Profile NL ONLY'!$X$2,'1.A-P6 DATA CD-3B ONLY'!$U:$U,"&lt;&gt;OBL",'1.A-P6 DATA CD-3B ONLY'!$G:$G,'2.B-Cost Profile NL ONLY'!$X$4)+SUMIFS('1.A-P6 DATA CD-3B ONLY'!AE:AE,'1.A-P6 DATA CD-3B ONLY'!$V:$V,$B19,'1.A-P6 DATA CD-3B ONLY'!$Q:$Q,'2.B-Cost Profile NL ONLY'!$X$1,'1.A-P6 DATA CD-3B ONLY'!$O:$O,'2.B-Cost Profile NL ONLY'!$X$2,'1.A-P6 DATA CD-3B ONLY'!$U:$U,"&lt;&gt;OBL",'1.A-P6 DATA CD-3B ONLY'!$G:$G,'2.B-Cost Profile NL ONLY'!$X$5)+SUMIFS('1.A-P6 DATA CD-3B ONLY'!AE:AE,'1.A-P6 DATA CD-3B ONLY'!$V:$V,$B19,'1.A-P6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G19" s="7">
        <f>SUMIFS('1.A-P6 DATA CD-3B ONLY'!AF:AF,'1.A-P6 DATA CD-3B ONLY'!$V:$V,$B19,'1.A-P6 DATA CD-3B ONLY'!$Q:$Q,'2.B-Cost Profile NL ONLY'!$X$1,'1.A-P6 DATA CD-3B ONLY'!$O:$O,'2.B-Cost Profile NL ONLY'!$X$2,'1.A-P6 DATA CD-3B ONLY'!$U:$U,"&lt;&gt;OBL",'1.A-P6 DATA CD-3B ONLY'!$G:$G,'2.B-Cost Profile NL ONLY'!$X$3)+SUMIFS('1.A-P6 DATA CD-3B ONLY'!AF:AF,'1.A-P6 DATA CD-3B ONLY'!$V:$V,$B19,'1.A-P6 DATA CD-3B ONLY'!$Q:$Q,'2.B-Cost Profile NL ONLY'!$X$1,'1.A-P6 DATA CD-3B ONLY'!$O:$O,'2.B-Cost Profile NL ONLY'!$X$2,'1.A-P6 DATA CD-3B ONLY'!$U:$U,"&lt;&gt;OBL",'1.A-P6 DATA CD-3B ONLY'!$G:$G,'2.B-Cost Profile NL ONLY'!$X$4)+SUMIFS('1.A-P6 DATA CD-3B ONLY'!AF:AF,'1.A-P6 DATA CD-3B ONLY'!$V:$V,$B19,'1.A-P6 DATA CD-3B ONLY'!$Q:$Q,'2.B-Cost Profile NL ONLY'!$X$1,'1.A-P6 DATA CD-3B ONLY'!$O:$O,'2.B-Cost Profile NL ONLY'!$X$2,'1.A-P6 DATA CD-3B ONLY'!$U:$U,"&lt;&gt;OBL",'1.A-P6 DATA CD-3B ONLY'!$G:$G,'2.B-Cost Profile NL ONLY'!$X$5)+SUMIFS('1.A-P6 DATA CD-3B ONLY'!AF:AF,'1.A-P6 DATA CD-3B ONLY'!$V:$V,$B19,'1.A-P6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H19" s="7">
        <f>SUMIFS('1.A-P6 DATA CD-3B ONLY'!AG:AG,'1.A-P6 DATA CD-3B ONLY'!$V:$V,$B19,'1.A-P6 DATA CD-3B ONLY'!$Q:$Q,'2.B-Cost Profile NL ONLY'!$X$1,'1.A-P6 DATA CD-3B ONLY'!$O:$O,'2.B-Cost Profile NL ONLY'!$X$2,'1.A-P6 DATA CD-3B ONLY'!$U:$U,"&lt;&gt;OBL",'1.A-P6 DATA CD-3B ONLY'!$G:$G,'2.B-Cost Profile NL ONLY'!$X$3)+SUMIFS('1.A-P6 DATA CD-3B ONLY'!AG:AG,'1.A-P6 DATA CD-3B ONLY'!$V:$V,$B19,'1.A-P6 DATA CD-3B ONLY'!$Q:$Q,'2.B-Cost Profile NL ONLY'!$X$1,'1.A-P6 DATA CD-3B ONLY'!$O:$O,'2.B-Cost Profile NL ONLY'!$X$2,'1.A-P6 DATA CD-3B ONLY'!$U:$U,"&lt;&gt;OBL",'1.A-P6 DATA CD-3B ONLY'!$G:$G,'2.B-Cost Profile NL ONLY'!$X$4)+SUMIFS('1.A-P6 DATA CD-3B ONLY'!AG:AG,'1.A-P6 DATA CD-3B ONLY'!$V:$V,$B19,'1.A-P6 DATA CD-3B ONLY'!$Q:$Q,'2.B-Cost Profile NL ONLY'!$X$1,'1.A-P6 DATA CD-3B ONLY'!$O:$O,'2.B-Cost Profile NL ONLY'!$X$2,'1.A-P6 DATA CD-3B ONLY'!$U:$U,"&lt;&gt;OBL",'1.A-P6 DATA CD-3B ONLY'!$G:$G,'2.B-Cost Profile NL ONLY'!$X$5)+SUMIFS('1.A-P6 DATA CD-3B ONLY'!AG:AG,'1.A-P6 DATA CD-3B ONLY'!$V:$V,$B19,'1.A-P6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I19" s="7">
        <f>SUMIFS('1.A-P6 DATA CD-3B ONLY'!AH:AH,'1.A-P6 DATA CD-3B ONLY'!$V:$V,$B19,'1.A-P6 DATA CD-3B ONLY'!$Q:$Q,'2.B-Cost Profile NL ONLY'!$X$1,'1.A-P6 DATA CD-3B ONLY'!$O:$O,'2.B-Cost Profile NL ONLY'!$X$2,'1.A-P6 DATA CD-3B ONLY'!$U:$U,"&lt;&gt;OBL",'1.A-P6 DATA CD-3B ONLY'!$G:$G,'2.B-Cost Profile NL ONLY'!$X$3)+SUMIFS('1.A-P6 DATA CD-3B ONLY'!AH:AH,'1.A-P6 DATA CD-3B ONLY'!$V:$V,$B19,'1.A-P6 DATA CD-3B ONLY'!$Q:$Q,'2.B-Cost Profile NL ONLY'!$X$1,'1.A-P6 DATA CD-3B ONLY'!$O:$O,'2.B-Cost Profile NL ONLY'!$X$2,'1.A-P6 DATA CD-3B ONLY'!$U:$U,"&lt;&gt;OBL",'1.A-P6 DATA CD-3B ONLY'!$G:$G,'2.B-Cost Profile NL ONLY'!$X$4)+SUMIFS('1.A-P6 DATA CD-3B ONLY'!AH:AH,'1.A-P6 DATA CD-3B ONLY'!$V:$V,$B19,'1.A-P6 DATA CD-3B ONLY'!$Q:$Q,'2.B-Cost Profile NL ONLY'!$X$1,'1.A-P6 DATA CD-3B ONLY'!$O:$O,'2.B-Cost Profile NL ONLY'!$X$2,'1.A-P6 DATA CD-3B ONLY'!$U:$U,"&lt;&gt;OBL",'1.A-P6 DATA CD-3B ONLY'!$G:$G,'2.B-Cost Profile NL ONLY'!$X$5)+SUMIFS('1.A-P6 DATA CD-3B ONLY'!AH:AH,'1.A-P6 DATA CD-3B ONLY'!$V:$V,$B19,'1.A-P6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J19" s="7">
        <f>SUMIFS('1.A-P6 DATA CD-3B ONLY'!AI:AI,'1.A-P6 DATA CD-3B ONLY'!$V:$V,$B19,'1.A-P6 DATA CD-3B ONLY'!$Q:$Q,'2.B-Cost Profile NL ONLY'!$X$1,'1.A-P6 DATA CD-3B ONLY'!$O:$O,'2.B-Cost Profile NL ONLY'!$X$2,'1.A-P6 DATA CD-3B ONLY'!$U:$U,"&lt;&gt;OBL",'1.A-P6 DATA CD-3B ONLY'!$G:$G,'2.B-Cost Profile NL ONLY'!$X$3)+SUMIFS('1.A-P6 DATA CD-3B ONLY'!AI:AI,'1.A-P6 DATA CD-3B ONLY'!$V:$V,$B19,'1.A-P6 DATA CD-3B ONLY'!$Q:$Q,'2.B-Cost Profile NL ONLY'!$X$1,'1.A-P6 DATA CD-3B ONLY'!$O:$O,'2.B-Cost Profile NL ONLY'!$X$2,'1.A-P6 DATA CD-3B ONLY'!$U:$U,"&lt;&gt;OBL",'1.A-P6 DATA CD-3B ONLY'!$G:$G,'2.B-Cost Profile NL ONLY'!$X$4)+SUMIFS('1.A-P6 DATA CD-3B ONLY'!AI:AI,'1.A-P6 DATA CD-3B ONLY'!$V:$V,$B19,'1.A-P6 DATA CD-3B ONLY'!$Q:$Q,'2.B-Cost Profile NL ONLY'!$X$1,'1.A-P6 DATA CD-3B ONLY'!$O:$O,'2.B-Cost Profile NL ONLY'!$X$2,'1.A-P6 DATA CD-3B ONLY'!$U:$U,"&lt;&gt;OBL",'1.A-P6 DATA CD-3B ONLY'!$G:$G,'2.B-Cost Profile NL ONLY'!$X$5)+SUMIFS('1.A-P6 DATA CD-3B ONLY'!AI:AI,'1.A-P6 DATA CD-3B ONLY'!$V:$V,$B19,'1.A-P6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K19" s="7">
        <f>SUMIFS('1.A-P6 DATA CD-3B ONLY'!AJ:AJ,'1.A-P6 DATA CD-3B ONLY'!$V:$V,$B19,'1.A-P6 DATA CD-3B ONLY'!$Q:$Q,'2.B-Cost Profile NL ONLY'!$X$1,'1.A-P6 DATA CD-3B ONLY'!$O:$O,'2.B-Cost Profile NL ONLY'!$X$2,'1.A-P6 DATA CD-3B ONLY'!$U:$U,"&lt;&gt;OBL",'1.A-P6 DATA CD-3B ONLY'!$G:$G,'2.B-Cost Profile NL ONLY'!$X$3)+SUMIFS('1.A-P6 DATA CD-3B ONLY'!AJ:AJ,'1.A-P6 DATA CD-3B ONLY'!$V:$V,$B19,'1.A-P6 DATA CD-3B ONLY'!$Q:$Q,'2.B-Cost Profile NL ONLY'!$X$1,'1.A-P6 DATA CD-3B ONLY'!$O:$O,'2.B-Cost Profile NL ONLY'!$X$2,'1.A-P6 DATA CD-3B ONLY'!$U:$U,"&lt;&gt;OBL",'1.A-P6 DATA CD-3B ONLY'!$G:$G,'2.B-Cost Profile NL ONLY'!$X$4)+SUMIFS('1.A-P6 DATA CD-3B ONLY'!AJ:AJ,'1.A-P6 DATA CD-3B ONLY'!$V:$V,$B19,'1.A-P6 DATA CD-3B ONLY'!$Q:$Q,'2.B-Cost Profile NL ONLY'!$X$1,'1.A-P6 DATA CD-3B ONLY'!$O:$O,'2.B-Cost Profile NL ONLY'!$X$2,'1.A-P6 DATA CD-3B ONLY'!$U:$U,"&lt;&gt;OBL",'1.A-P6 DATA CD-3B ONLY'!$G:$G,'2.B-Cost Profile NL ONLY'!$X$5)+SUMIFS('1.A-P6 DATA CD-3B ONLY'!AJ:AJ,'1.A-P6 DATA CD-3B ONLY'!$V:$V,$B19,'1.A-P6 DATA CD-3B ONLY'!$Q:$Q,'2.B-Cost Profile NL ONLY'!$X$1,'1.A-P6 DATA CD-3B ONLY'!$O:$O,'2.B-Cost Profile NL ONLY'!$X$2,'1.A-P6 DATA CD-3B ONLY'!$U:$U,"&lt;&gt;OBL",'1.A-P6 DATA CD-3B ONLY'!$G:$G,'2.B-Cost Profile NL ONLY'!$X$6)</f>
        <v>181755.46</v>
      </c>
      <c r="L19" s="7">
        <f>SUMIFS('1.A-P6 DATA CD-3B ONLY'!AK:AK,'1.A-P6 DATA CD-3B ONLY'!$V:$V,$B19,'1.A-P6 DATA CD-3B ONLY'!$Q:$Q,'2.B-Cost Profile NL ONLY'!$X$1,'1.A-P6 DATA CD-3B ONLY'!$O:$O,'2.B-Cost Profile NL ONLY'!$X$2,'1.A-P6 DATA CD-3B ONLY'!$U:$U,"&lt;&gt;OBL",'1.A-P6 DATA CD-3B ONLY'!$G:$G,'2.B-Cost Profile NL ONLY'!$X$3)+SUMIFS('1.A-P6 DATA CD-3B ONLY'!AK:AK,'1.A-P6 DATA CD-3B ONLY'!$V:$V,$B19,'1.A-P6 DATA CD-3B ONLY'!$Q:$Q,'2.B-Cost Profile NL ONLY'!$X$1,'1.A-P6 DATA CD-3B ONLY'!$O:$O,'2.B-Cost Profile NL ONLY'!$X$2,'1.A-P6 DATA CD-3B ONLY'!$U:$U,"&lt;&gt;OBL",'1.A-P6 DATA CD-3B ONLY'!$G:$G,'2.B-Cost Profile NL ONLY'!$X$4)+SUMIFS('1.A-P6 DATA CD-3B ONLY'!AK:AK,'1.A-P6 DATA CD-3B ONLY'!$V:$V,$B19,'1.A-P6 DATA CD-3B ONLY'!$Q:$Q,'2.B-Cost Profile NL ONLY'!$X$1,'1.A-P6 DATA CD-3B ONLY'!$O:$O,'2.B-Cost Profile NL ONLY'!$X$2,'1.A-P6 DATA CD-3B ONLY'!$U:$U,"&lt;&gt;OBL",'1.A-P6 DATA CD-3B ONLY'!$G:$G,'2.B-Cost Profile NL ONLY'!$X$5)+SUMIFS('1.A-P6 DATA CD-3B ONLY'!AK:AK,'1.A-P6 DATA CD-3B ONLY'!$V:$V,$B19,'1.A-P6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M19" s="7">
        <f>SUMIFS('1.A-P6 DATA CD-3B ONLY'!AL:AL,'1.A-P6 DATA CD-3B ONLY'!$V:$V,$B19,'1.A-P6 DATA CD-3B ONLY'!$Q:$Q,'2.B-Cost Profile NL ONLY'!$X$1,'1.A-P6 DATA CD-3B ONLY'!$O:$O,'2.B-Cost Profile NL ONLY'!$X$2,'1.A-P6 DATA CD-3B ONLY'!$U:$U,"&lt;&gt;OBL",'1.A-P6 DATA CD-3B ONLY'!$G:$G,'2.B-Cost Profile NL ONLY'!$X$3)+SUMIFS('1.A-P6 DATA CD-3B ONLY'!AL:AL,'1.A-P6 DATA CD-3B ONLY'!$V:$V,$B19,'1.A-P6 DATA CD-3B ONLY'!$Q:$Q,'2.B-Cost Profile NL ONLY'!$X$1,'1.A-P6 DATA CD-3B ONLY'!$O:$O,'2.B-Cost Profile NL ONLY'!$X$2,'1.A-P6 DATA CD-3B ONLY'!$U:$U,"&lt;&gt;OBL",'1.A-P6 DATA CD-3B ONLY'!$G:$G,'2.B-Cost Profile NL ONLY'!$X$4)+SUMIFS('1.A-P6 DATA CD-3B ONLY'!AL:AL,'1.A-P6 DATA CD-3B ONLY'!$V:$V,$B19,'1.A-P6 DATA CD-3B ONLY'!$Q:$Q,'2.B-Cost Profile NL ONLY'!$X$1,'1.A-P6 DATA CD-3B ONLY'!$O:$O,'2.B-Cost Profile NL ONLY'!$X$2,'1.A-P6 DATA CD-3B ONLY'!$U:$U,"&lt;&gt;OBL",'1.A-P6 DATA CD-3B ONLY'!$G:$G,'2.B-Cost Profile NL ONLY'!$X$5)+SUMIFS('1.A-P6 DATA CD-3B ONLY'!AL:AL,'1.A-P6 DATA CD-3B ONLY'!$V:$V,$B19,'1.A-P6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N19" s="7">
        <f>SUMIFS('1.A-P6 DATA CD-3B ONLY'!AM:AM,'1.A-P6 DATA CD-3B ONLY'!$V:$V,$B19,'1.A-P6 DATA CD-3B ONLY'!$Q:$Q,'2.B-Cost Profile NL ONLY'!$X$1,'1.A-P6 DATA CD-3B ONLY'!$O:$O,'2.B-Cost Profile NL ONLY'!$X$2,'1.A-P6 DATA CD-3B ONLY'!$U:$U,"&lt;&gt;OBL",'1.A-P6 DATA CD-3B ONLY'!$G:$G,'2.B-Cost Profile NL ONLY'!$X$3)+SUMIFS('1.A-P6 DATA CD-3B ONLY'!AM:AM,'1.A-P6 DATA CD-3B ONLY'!$V:$V,$B19,'1.A-P6 DATA CD-3B ONLY'!$Q:$Q,'2.B-Cost Profile NL ONLY'!$X$1,'1.A-P6 DATA CD-3B ONLY'!$O:$O,'2.B-Cost Profile NL ONLY'!$X$2,'1.A-P6 DATA CD-3B ONLY'!$U:$U,"&lt;&gt;OBL",'1.A-P6 DATA CD-3B ONLY'!$G:$G,'2.B-Cost Profile NL ONLY'!$X$4)+SUMIFS('1.A-P6 DATA CD-3B ONLY'!AM:AM,'1.A-P6 DATA CD-3B ONLY'!$V:$V,$B19,'1.A-P6 DATA CD-3B ONLY'!$Q:$Q,'2.B-Cost Profile NL ONLY'!$X$1,'1.A-P6 DATA CD-3B ONLY'!$O:$O,'2.B-Cost Profile NL ONLY'!$X$2,'1.A-P6 DATA CD-3B ONLY'!$U:$U,"&lt;&gt;OBL",'1.A-P6 DATA CD-3B ONLY'!$G:$G,'2.B-Cost Profile NL ONLY'!$X$5)+SUMIFS('1.A-P6 DATA CD-3B ONLY'!AM:AM,'1.A-P6 DATA CD-3B ONLY'!$V:$V,$B19,'1.A-P6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O19" s="7">
        <f>SUMIFS('1.A-P6 DATA CD-3B ONLY'!AN:AN,'1.A-P6 DATA CD-3B ONLY'!$V:$V,$B19,'1.A-P6 DATA CD-3B ONLY'!$Q:$Q,'2.B-Cost Profile NL ONLY'!$X$1,'1.A-P6 DATA CD-3B ONLY'!$O:$O,'2.B-Cost Profile NL ONLY'!$X$2,'1.A-P6 DATA CD-3B ONLY'!$U:$U,"&lt;&gt;OBL",'1.A-P6 DATA CD-3B ONLY'!$G:$G,'2.B-Cost Profile NL ONLY'!$X$3)+SUMIFS('1.A-P6 DATA CD-3B ONLY'!AN:AN,'1.A-P6 DATA CD-3B ONLY'!$V:$V,$B19,'1.A-P6 DATA CD-3B ONLY'!$Q:$Q,'2.B-Cost Profile NL ONLY'!$X$1,'1.A-P6 DATA CD-3B ONLY'!$O:$O,'2.B-Cost Profile NL ONLY'!$X$2,'1.A-P6 DATA CD-3B ONLY'!$U:$U,"&lt;&gt;OBL",'1.A-P6 DATA CD-3B ONLY'!$G:$G,'2.B-Cost Profile NL ONLY'!$X$4)+SUMIFS('1.A-P6 DATA CD-3B ONLY'!AN:AN,'1.A-P6 DATA CD-3B ONLY'!$V:$V,$B19,'1.A-P6 DATA CD-3B ONLY'!$Q:$Q,'2.B-Cost Profile NL ONLY'!$X$1,'1.A-P6 DATA CD-3B ONLY'!$O:$O,'2.B-Cost Profile NL ONLY'!$X$2,'1.A-P6 DATA CD-3B ONLY'!$U:$U,"&lt;&gt;OBL",'1.A-P6 DATA CD-3B ONLY'!$G:$G,'2.B-Cost Profile NL ONLY'!$X$5)+SUMIFS('1.A-P6 DATA CD-3B ONLY'!AN:AN,'1.A-P6 DATA CD-3B ONLY'!$V:$V,$B19,'1.A-P6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P19" s="7">
        <f>SUMIFS('1.A-P6 DATA CD-3B ONLY'!AO:AO,'1.A-P6 DATA CD-3B ONLY'!$V:$V,$B19,'1.A-P6 DATA CD-3B ONLY'!$Q:$Q,'2.B-Cost Profile NL ONLY'!$X$1,'1.A-P6 DATA CD-3B ONLY'!$O:$O,'2.B-Cost Profile NL ONLY'!$X$2,'1.A-P6 DATA CD-3B ONLY'!$U:$U,"&lt;&gt;OBL",'1.A-P6 DATA CD-3B ONLY'!$G:$G,'2.B-Cost Profile NL ONLY'!$X$3)+SUMIFS('1.A-P6 DATA CD-3B ONLY'!AO:AO,'1.A-P6 DATA CD-3B ONLY'!$V:$V,$B19,'1.A-P6 DATA CD-3B ONLY'!$Q:$Q,'2.B-Cost Profile NL ONLY'!$X$1,'1.A-P6 DATA CD-3B ONLY'!$O:$O,'2.B-Cost Profile NL ONLY'!$X$2,'1.A-P6 DATA CD-3B ONLY'!$U:$U,"&lt;&gt;OBL",'1.A-P6 DATA CD-3B ONLY'!$G:$G,'2.B-Cost Profile NL ONLY'!$X$4)+SUMIFS('1.A-P6 DATA CD-3B ONLY'!AO:AO,'1.A-P6 DATA CD-3B ONLY'!$V:$V,$B19,'1.A-P6 DATA CD-3B ONLY'!$Q:$Q,'2.B-Cost Profile NL ONLY'!$X$1,'1.A-P6 DATA CD-3B ONLY'!$O:$O,'2.B-Cost Profile NL ONLY'!$X$2,'1.A-P6 DATA CD-3B ONLY'!$U:$U,"&lt;&gt;OBL",'1.A-P6 DATA CD-3B ONLY'!$G:$G,'2.B-Cost Profile NL ONLY'!$X$5)+SUMIFS('1.A-P6 DATA CD-3B ONLY'!AO:AO,'1.A-P6 DATA CD-3B ONLY'!$V:$V,$B19,'1.A-P6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Q19" s="7">
        <f>SUMIFS('1.A-P6 DATA CD-3B ONLY'!AP:AP,'1.A-P6 DATA CD-3B ONLY'!$V:$V,$B19,'1.A-P6 DATA CD-3B ONLY'!$Q:$Q,'2.B-Cost Profile NL ONLY'!$X$1,'1.A-P6 DATA CD-3B ONLY'!$O:$O,'2.B-Cost Profile NL ONLY'!$X$2,'1.A-P6 DATA CD-3B ONLY'!$U:$U,"&lt;&gt;OBL",'1.A-P6 DATA CD-3B ONLY'!$G:$G,'2.B-Cost Profile NL ONLY'!$X$3)+SUMIFS('1.A-P6 DATA CD-3B ONLY'!AP:AP,'1.A-P6 DATA CD-3B ONLY'!$V:$V,$B19,'1.A-P6 DATA CD-3B ONLY'!$Q:$Q,'2.B-Cost Profile NL ONLY'!$X$1,'1.A-P6 DATA CD-3B ONLY'!$O:$O,'2.B-Cost Profile NL ONLY'!$X$2,'1.A-P6 DATA CD-3B ONLY'!$U:$U,"&lt;&gt;OBL",'1.A-P6 DATA CD-3B ONLY'!$G:$G,'2.B-Cost Profile NL ONLY'!$X$4)+SUMIFS('1.A-P6 DATA CD-3B ONLY'!AP:AP,'1.A-P6 DATA CD-3B ONLY'!$V:$V,$B19,'1.A-P6 DATA CD-3B ONLY'!$Q:$Q,'2.B-Cost Profile NL ONLY'!$X$1,'1.A-P6 DATA CD-3B ONLY'!$O:$O,'2.B-Cost Profile NL ONLY'!$X$2,'1.A-P6 DATA CD-3B ONLY'!$U:$U,"&lt;&gt;OBL",'1.A-P6 DATA CD-3B ONLY'!$G:$G,'2.B-Cost Profile NL ONLY'!$X$5)+SUMIFS('1.A-P6 DATA CD-3B ONLY'!AP:AP,'1.A-P6 DATA CD-3B ONLY'!$V:$V,$B19,'1.A-P6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R19" s="7">
        <f>SUMIFS('1.A-P6 DATA CD-3B ONLY'!AQ:AQ,'1.A-P6 DATA CD-3B ONLY'!$V:$V,$B19,'1.A-P6 DATA CD-3B ONLY'!$Q:$Q,'2.B-Cost Profile NL ONLY'!$X$1,'1.A-P6 DATA CD-3B ONLY'!$O:$O,'2.B-Cost Profile NL ONLY'!$X$2,'1.A-P6 DATA CD-3B ONLY'!$U:$U,"&lt;&gt;OBL",'1.A-P6 DATA CD-3B ONLY'!$G:$G,'2.B-Cost Profile NL ONLY'!$X$3)+SUMIFS('1.A-P6 DATA CD-3B ONLY'!AQ:AQ,'1.A-P6 DATA CD-3B ONLY'!$V:$V,$B19,'1.A-P6 DATA CD-3B ONLY'!$Q:$Q,'2.B-Cost Profile NL ONLY'!$X$1,'1.A-P6 DATA CD-3B ONLY'!$O:$O,'2.B-Cost Profile NL ONLY'!$X$2,'1.A-P6 DATA CD-3B ONLY'!$U:$U,"&lt;&gt;OBL",'1.A-P6 DATA CD-3B ONLY'!$G:$G,'2.B-Cost Profile NL ONLY'!$X$4)+SUMIFS('1.A-P6 DATA CD-3B ONLY'!AQ:AQ,'1.A-P6 DATA CD-3B ONLY'!$V:$V,$B19,'1.A-P6 DATA CD-3B ONLY'!$Q:$Q,'2.B-Cost Profile NL ONLY'!$X$1,'1.A-P6 DATA CD-3B ONLY'!$O:$O,'2.B-Cost Profile NL ONLY'!$X$2,'1.A-P6 DATA CD-3B ONLY'!$U:$U,"&lt;&gt;OBL",'1.A-P6 DATA CD-3B ONLY'!$G:$G,'2.B-Cost Profile NL ONLY'!$X$5)+SUMIFS('1.A-P6 DATA CD-3B ONLY'!AQ:AQ,'1.A-P6 DATA CD-3B ONLY'!$V:$V,$B19,'1.A-P6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S19" s="7">
        <f>SUMIFS('1.A-P6 DATA CD-3B ONLY'!AR:AR,'1.A-P6 DATA CD-3B ONLY'!$V:$V,$B19,'1.A-P6 DATA CD-3B ONLY'!$Q:$Q,'2.B-Cost Profile NL ONLY'!$X$1,'1.A-P6 DATA CD-3B ONLY'!$O:$O,'2.B-Cost Profile NL ONLY'!$X$2,'1.A-P6 DATA CD-3B ONLY'!$U:$U,"&lt;&gt;OBL",'1.A-P6 DATA CD-3B ONLY'!$G:$G,'2.B-Cost Profile NL ONLY'!$X$3)+SUMIFS('1.A-P6 DATA CD-3B ONLY'!AR:AR,'1.A-P6 DATA CD-3B ONLY'!$V:$V,$B19,'1.A-P6 DATA CD-3B ONLY'!$Q:$Q,'2.B-Cost Profile NL ONLY'!$X$1,'1.A-P6 DATA CD-3B ONLY'!$O:$O,'2.B-Cost Profile NL ONLY'!$X$2,'1.A-P6 DATA CD-3B ONLY'!$U:$U,"&lt;&gt;OBL",'1.A-P6 DATA CD-3B ONLY'!$G:$G,'2.B-Cost Profile NL ONLY'!$X$4)+SUMIFS('1.A-P6 DATA CD-3B ONLY'!AR:AR,'1.A-P6 DATA CD-3B ONLY'!$V:$V,$B19,'1.A-P6 DATA CD-3B ONLY'!$Q:$Q,'2.B-Cost Profile NL ONLY'!$X$1,'1.A-P6 DATA CD-3B ONLY'!$O:$O,'2.B-Cost Profile NL ONLY'!$X$2,'1.A-P6 DATA CD-3B ONLY'!$U:$U,"&lt;&gt;OBL",'1.A-P6 DATA CD-3B ONLY'!$G:$G,'2.B-Cost Profile NL ONLY'!$X$5)+SUMIFS('1.A-P6 DATA CD-3B ONLY'!AR:AR,'1.A-P6 DATA CD-3B ONLY'!$V:$V,$B19,'1.A-P6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T19" s="7">
        <f>SUMIFS('1.A-P6 DATA CD-3B ONLY'!AS:AS,'1.A-P6 DATA CD-3B ONLY'!$V:$V,$B19,'1.A-P6 DATA CD-3B ONLY'!$Q:$Q,'2.B-Cost Profile NL ONLY'!$X$1,'1.A-P6 DATA CD-3B ONLY'!$O:$O,'2.B-Cost Profile NL ONLY'!$X$2,'1.A-P6 DATA CD-3B ONLY'!$U:$U,"&lt;&gt;OBL",'1.A-P6 DATA CD-3B ONLY'!$G:$G,'2.B-Cost Profile NL ONLY'!$X$3)+SUMIFS('1.A-P6 DATA CD-3B ONLY'!AS:AS,'1.A-P6 DATA CD-3B ONLY'!$V:$V,$B19,'1.A-P6 DATA CD-3B ONLY'!$Q:$Q,'2.B-Cost Profile NL ONLY'!$X$1,'1.A-P6 DATA CD-3B ONLY'!$O:$O,'2.B-Cost Profile NL ONLY'!$X$2,'1.A-P6 DATA CD-3B ONLY'!$U:$U,"&lt;&gt;OBL",'1.A-P6 DATA CD-3B ONLY'!$G:$G,'2.B-Cost Profile NL ONLY'!$X$4)+SUMIFS('1.A-P6 DATA CD-3B ONLY'!AS:AS,'1.A-P6 DATA CD-3B ONLY'!$V:$V,$B19,'1.A-P6 DATA CD-3B ONLY'!$Q:$Q,'2.B-Cost Profile NL ONLY'!$X$1,'1.A-P6 DATA CD-3B ONLY'!$O:$O,'2.B-Cost Profile NL ONLY'!$X$2,'1.A-P6 DATA CD-3B ONLY'!$U:$U,"&lt;&gt;OBL",'1.A-P6 DATA CD-3B ONLY'!$G:$G,'2.B-Cost Profile NL ONLY'!$X$5)+SUMIFS('1.A-P6 DATA CD-3B ONLY'!AS:AS,'1.A-P6 DATA CD-3B ONLY'!$V:$V,$B19,'1.A-P6 DATA CD-3B ONLY'!$Q:$Q,'2.B-Cost Profile NL ONLY'!$X$1,'1.A-P6 DATA CD-3B ONLY'!$O:$O,'2.B-Cost Profile NL ONLY'!$X$2,'1.A-P6 DATA CD-3B ONLY'!$U:$U,"&lt;&gt;OBL",'1.A-P6 DATA CD-3B ONLY'!$G:$G,'2.B-Cost Profile NL ONLY'!$X$6)</f>
        <v>0</v>
      </c>
    </row>
    <row r="20" spans="2:20" x14ac:dyDescent="0.25">
      <c r="B20" s="39" t="s">
        <v>218</v>
      </c>
      <c r="C20" s="15">
        <f t="shared" si="2"/>
        <v>85311.73</v>
      </c>
      <c r="D20" s="7">
        <f>SUMIFS('1.A-P6 DATA CD-3B ONLY'!AC:AC,'1.A-P6 DATA CD-3B ONLY'!$V:$V,$B20,'1.A-P6 DATA CD-3B ONLY'!$Q:$Q,'2.B-Cost Profile NL ONLY'!$X$1,'1.A-P6 DATA CD-3B ONLY'!$O:$O,'2.B-Cost Profile NL ONLY'!$X$2,'1.A-P6 DATA CD-3B ONLY'!$U:$U,"&lt;&gt;OBL",'1.A-P6 DATA CD-3B ONLY'!$G:$G,'2.B-Cost Profile NL ONLY'!$X$3)+SUMIFS('1.A-P6 DATA CD-3B ONLY'!AC:AC,'1.A-P6 DATA CD-3B ONLY'!$V:$V,$B20,'1.A-P6 DATA CD-3B ONLY'!$Q:$Q,'2.B-Cost Profile NL ONLY'!$X$1,'1.A-P6 DATA CD-3B ONLY'!$O:$O,'2.B-Cost Profile NL ONLY'!$X$2,'1.A-P6 DATA CD-3B ONLY'!$U:$U,"&lt;&gt;OBL",'1.A-P6 DATA CD-3B ONLY'!$G:$G,'2.B-Cost Profile NL ONLY'!$X$4)+SUMIFS('1.A-P6 DATA CD-3B ONLY'!AC:AC,'1.A-P6 DATA CD-3B ONLY'!$V:$V,$B20,'1.A-P6 DATA CD-3B ONLY'!$Q:$Q,'2.B-Cost Profile NL ONLY'!$X$1,'1.A-P6 DATA CD-3B ONLY'!$O:$O,'2.B-Cost Profile NL ONLY'!$X$2,'1.A-P6 DATA CD-3B ONLY'!$U:$U,"&lt;&gt;OBL",'1.A-P6 DATA CD-3B ONLY'!$G:$G,'2.B-Cost Profile NL ONLY'!$X$5)+SUMIFS('1.A-P6 DATA CD-3B ONLY'!AC:AC,'1.A-P6 DATA CD-3B ONLY'!$V:$V,$B20,'1.A-P6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E20" s="7">
        <f>SUMIFS('1.A-P6 DATA CD-3B ONLY'!AD:AD,'1.A-P6 DATA CD-3B ONLY'!$V:$V,$B20,'1.A-P6 DATA CD-3B ONLY'!$Q:$Q,'2.B-Cost Profile NL ONLY'!$X$1,'1.A-P6 DATA CD-3B ONLY'!$O:$O,'2.B-Cost Profile NL ONLY'!$X$2,'1.A-P6 DATA CD-3B ONLY'!$U:$U,"&lt;&gt;OBL",'1.A-P6 DATA CD-3B ONLY'!$G:$G,'2.B-Cost Profile NL ONLY'!$X$3)+SUMIFS('1.A-P6 DATA CD-3B ONLY'!AD:AD,'1.A-P6 DATA CD-3B ONLY'!$V:$V,$B20,'1.A-P6 DATA CD-3B ONLY'!$Q:$Q,'2.B-Cost Profile NL ONLY'!$X$1,'1.A-P6 DATA CD-3B ONLY'!$O:$O,'2.B-Cost Profile NL ONLY'!$X$2,'1.A-P6 DATA CD-3B ONLY'!$U:$U,"&lt;&gt;OBL",'1.A-P6 DATA CD-3B ONLY'!$G:$G,'2.B-Cost Profile NL ONLY'!$X$4)+SUMIFS('1.A-P6 DATA CD-3B ONLY'!AD:AD,'1.A-P6 DATA CD-3B ONLY'!$V:$V,$B20,'1.A-P6 DATA CD-3B ONLY'!$Q:$Q,'2.B-Cost Profile NL ONLY'!$X$1,'1.A-P6 DATA CD-3B ONLY'!$O:$O,'2.B-Cost Profile NL ONLY'!$X$2,'1.A-P6 DATA CD-3B ONLY'!$U:$U,"&lt;&gt;OBL",'1.A-P6 DATA CD-3B ONLY'!$G:$G,'2.B-Cost Profile NL ONLY'!$X$5)+SUMIFS('1.A-P6 DATA CD-3B ONLY'!AD:AD,'1.A-P6 DATA CD-3B ONLY'!$V:$V,$B20,'1.A-P6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F20" s="7">
        <f>SUMIFS('1.A-P6 DATA CD-3B ONLY'!AE:AE,'1.A-P6 DATA CD-3B ONLY'!$V:$V,$B20,'1.A-P6 DATA CD-3B ONLY'!$Q:$Q,'2.B-Cost Profile NL ONLY'!$X$1,'1.A-P6 DATA CD-3B ONLY'!$O:$O,'2.B-Cost Profile NL ONLY'!$X$2,'1.A-P6 DATA CD-3B ONLY'!$U:$U,"&lt;&gt;OBL",'1.A-P6 DATA CD-3B ONLY'!$G:$G,'2.B-Cost Profile NL ONLY'!$X$3)+SUMIFS('1.A-P6 DATA CD-3B ONLY'!AE:AE,'1.A-P6 DATA CD-3B ONLY'!$V:$V,$B20,'1.A-P6 DATA CD-3B ONLY'!$Q:$Q,'2.B-Cost Profile NL ONLY'!$X$1,'1.A-P6 DATA CD-3B ONLY'!$O:$O,'2.B-Cost Profile NL ONLY'!$X$2,'1.A-P6 DATA CD-3B ONLY'!$U:$U,"&lt;&gt;OBL",'1.A-P6 DATA CD-3B ONLY'!$G:$G,'2.B-Cost Profile NL ONLY'!$X$4)+SUMIFS('1.A-P6 DATA CD-3B ONLY'!AE:AE,'1.A-P6 DATA CD-3B ONLY'!$V:$V,$B20,'1.A-P6 DATA CD-3B ONLY'!$Q:$Q,'2.B-Cost Profile NL ONLY'!$X$1,'1.A-P6 DATA CD-3B ONLY'!$O:$O,'2.B-Cost Profile NL ONLY'!$X$2,'1.A-P6 DATA CD-3B ONLY'!$U:$U,"&lt;&gt;OBL",'1.A-P6 DATA CD-3B ONLY'!$G:$G,'2.B-Cost Profile NL ONLY'!$X$5)+SUMIFS('1.A-P6 DATA CD-3B ONLY'!AE:AE,'1.A-P6 DATA CD-3B ONLY'!$V:$V,$B20,'1.A-P6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G20" s="7">
        <f>SUMIFS('1.A-P6 DATA CD-3B ONLY'!AF:AF,'1.A-P6 DATA CD-3B ONLY'!$V:$V,$B20,'1.A-P6 DATA CD-3B ONLY'!$Q:$Q,'2.B-Cost Profile NL ONLY'!$X$1,'1.A-P6 DATA CD-3B ONLY'!$O:$O,'2.B-Cost Profile NL ONLY'!$X$2,'1.A-P6 DATA CD-3B ONLY'!$U:$U,"&lt;&gt;OBL",'1.A-P6 DATA CD-3B ONLY'!$G:$G,'2.B-Cost Profile NL ONLY'!$X$3)+SUMIFS('1.A-P6 DATA CD-3B ONLY'!AF:AF,'1.A-P6 DATA CD-3B ONLY'!$V:$V,$B20,'1.A-P6 DATA CD-3B ONLY'!$Q:$Q,'2.B-Cost Profile NL ONLY'!$X$1,'1.A-P6 DATA CD-3B ONLY'!$O:$O,'2.B-Cost Profile NL ONLY'!$X$2,'1.A-P6 DATA CD-3B ONLY'!$U:$U,"&lt;&gt;OBL",'1.A-P6 DATA CD-3B ONLY'!$G:$G,'2.B-Cost Profile NL ONLY'!$X$4)+SUMIFS('1.A-P6 DATA CD-3B ONLY'!AF:AF,'1.A-P6 DATA CD-3B ONLY'!$V:$V,$B20,'1.A-P6 DATA CD-3B ONLY'!$Q:$Q,'2.B-Cost Profile NL ONLY'!$X$1,'1.A-P6 DATA CD-3B ONLY'!$O:$O,'2.B-Cost Profile NL ONLY'!$X$2,'1.A-P6 DATA CD-3B ONLY'!$U:$U,"&lt;&gt;OBL",'1.A-P6 DATA CD-3B ONLY'!$G:$G,'2.B-Cost Profile NL ONLY'!$X$5)+SUMIFS('1.A-P6 DATA CD-3B ONLY'!AF:AF,'1.A-P6 DATA CD-3B ONLY'!$V:$V,$B20,'1.A-P6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H20" s="7">
        <f>SUMIFS('1.A-P6 DATA CD-3B ONLY'!AG:AG,'1.A-P6 DATA CD-3B ONLY'!$V:$V,$B20,'1.A-P6 DATA CD-3B ONLY'!$Q:$Q,'2.B-Cost Profile NL ONLY'!$X$1,'1.A-P6 DATA CD-3B ONLY'!$O:$O,'2.B-Cost Profile NL ONLY'!$X$2,'1.A-P6 DATA CD-3B ONLY'!$U:$U,"&lt;&gt;OBL",'1.A-P6 DATA CD-3B ONLY'!$G:$G,'2.B-Cost Profile NL ONLY'!$X$3)+SUMIFS('1.A-P6 DATA CD-3B ONLY'!AG:AG,'1.A-P6 DATA CD-3B ONLY'!$V:$V,$B20,'1.A-P6 DATA CD-3B ONLY'!$Q:$Q,'2.B-Cost Profile NL ONLY'!$X$1,'1.A-P6 DATA CD-3B ONLY'!$O:$O,'2.B-Cost Profile NL ONLY'!$X$2,'1.A-P6 DATA CD-3B ONLY'!$U:$U,"&lt;&gt;OBL",'1.A-P6 DATA CD-3B ONLY'!$G:$G,'2.B-Cost Profile NL ONLY'!$X$4)+SUMIFS('1.A-P6 DATA CD-3B ONLY'!AG:AG,'1.A-P6 DATA CD-3B ONLY'!$V:$V,$B20,'1.A-P6 DATA CD-3B ONLY'!$Q:$Q,'2.B-Cost Profile NL ONLY'!$X$1,'1.A-P6 DATA CD-3B ONLY'!$O:$O,'2.B-Cost Profile NL ONLY'!$X$2,'1.A-P6 DATA CD-3B ONLY'!$U:$U,"&lt;&gt;OBL",'1.A-P6 DATA CD-3B ONLY'!$G:$G,'2.B-Cost Profile NL ONLY'!$X$5)+SUMIFS('1.A-P6 DATA CD-3B ONLY'!AG:AG,'1.A-P6 DATA CD-3B ONLY'!$V:$V,$B20,'1.A-P6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I20" s="7">
        <f>SUMIFS('1.A-P6 DATA CD-3B ONLY'!AH:AH,'1.A-P6 DATA CD-3B ONLY'!$V:$V,$B20,'1.A-P6 DATA CD-3B ONLY'!$Q:$Q,'2.B-Cost Profile NL ONLY'!$X$1,'1.A-P6 DATA CD-3B ONLY'!$O:$O,'2.B-Cost Profile NL ONLY'!$X$2,'1.A-P6 DATA CD-3B ONLY'!$U:$U,"&lt;&gt;OBL",'1.A-P6 DATA CD-3B ONLY'!$G:$G,'2.B-Cost Profile NL ONLY'!$X$3)+SUMIFS('1.A-P6 DATA CD-3B ONLY'!AH:AH,'1.A-P6 DATA CD-3B ONLY'!$V:$V,$B20,'1.A-P6 DATA CD-3B ONLY'!$Q:$Q,'2.B-Cost Profile NL ONLY'!$X$1,'1.A-P6 DATA CD-3B ONLY'!$O:$O,'2.B-Cost Profile NL ONLY'!$X$2,'1.A-P6 DATA CD-3B ONLY'!$U:$U,"&lt;&gt;OBL",'1.A-P6 DATA CD-3B ONLY'!$G:$G,'2.B-Cost Profile NL ONLY'!$X$4)+SUMIFS('1.A-P6 DATA CD-3B ONLY'!AH:AH,'1.A-P6 DATA CD-3B ONLY'!$V:$V,$B20,'1.A-P6 DATA CD-3B ONLY'!$Q:$Q,'2.B-Cost Profile NL ONLY'!$X$1,'1.A-P6 DATA CD-3B ONLY'!$O:$O,'2.B-Cost Profile NL ONLY'!$X$2,'1.A-P6 DATA CD-3B ONLY'!$U:$U,"&lt;&gt;OBL",'1.A-P6 DATA CD-3B ONLY'!$G:$G,'2.B-Cost Profile NL ONLY'!$X$5)+SUMIFS('1.A-P6 DATA CD-3B ONLY'!AH:AH,'1.A-P6 DATA CD-3B ONLY'!$V:$V,$B20,'1.A-P6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J20" s="7">
        <f>SUMIFS('1.A-P6 DATA CD-3B ONLY'!AI:AI,'1.A-P6 DATA CD-3B ONLY'!$V:$V,$B20,'1.A-P6 DATA CD-3B ONLY'!$Q:$Q,'2.B-Cost Profile NL ONLY'!$X$1,'1.A-P6 DATA CD-3B ONLY'!$O:$O,'2.B-Cost Profile NL ONLY'!$X$2,'1.A-P6 DATA CD-3B ONLY'!$U:$U,"&lt;&gt;OBL",'1.A-P6 DATA CD-3B ONLY'!$G:$G,'2.B-Cost Profile NL ONLY'!$X$3)+SUMIFS('1.A-P6 DATA CD-3B ONLY'!AI:AI,'1.A-P6 DATA CD-3B ONLY'!$V:$V,$B20,'1.A-P6 DATA CD-3B ONLY'!$Q:$Q,'2.B-Cost Profile NL ONLY'!$X$1,'1.A-P6 DATA CD-3B ONLY'!$O:$O,'2.B-Cost Profile NL ONLY'!$X$2,'1.A-P6 DATA CD-3B ONLY'!$U:$U,"&lt;&gt;OBL",'1.A-P6 DATA CD-3B ONLY'!$G:$G,'2.B-Cost Profile NL ONLY'!$X$4)+SUMIFS('1.A-P6 DATA CD-3B ONLY'!AI:AI,'1.A-P6 DATA CD-3B ONLY'!$V:$V,$B20,'1.A-P6 DATA CD-3B ONLY'!$Q:$Q,'2.B-Cost Profile NL ONLY'!$X$1,'1.A-P6 DATA CD-3B ONLY'!$O:$O,'2.B-Cost Profile NL ONLY'!$X$2,'1.A-P6 DATA CD-3B ONLY'!$U:$U,"&lt;&gt;OBL",'1.A-P6 DATA CD-3B ONLY'!$G:$G,'2.B-Cost Profile NL ONLY'!$X$5)+SUMIFS('1.A-P6 DATA CD-3B ONLY'!AI:AI,'1.A-P6 DATA CD-3B ONLY'!$V:$V,$B20,'1.A-P6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K20" s="7">
        <f>SUMIFS('1.A-P6 DATA CD-3B ONLY'!AJ:AJ,'1.A-P6 DATA CD-3B ONLY'!$V:$V,$B20,'1.A-P6 DATA CD-3B ONLY'!$Q:$Q,'2.B-Cost Profile NL ONLY'!$X$1,'1.A-P6 DATA CD-3B ONLY'!$O:$O,'2.B-Cost Profile NL ONLY'!$X$2,'1.A-P6 DATA CD-3B ONLY'!$U:$U,"&lt;&gt;OBL",'1.A-P6 DATA CD-3B ONLY'!$G:$G,'2.B-Cost Profile NL ONLY'!$X$3)+SUMIFS('1.A-P6 DATA CD-3B ONLY'!AJ:AJ,'1.A-P6 DATA CD-3B ONLY'!$V:$V,$B20,'1.A-P6 DATA CD-3B ONLY'!$Q:$Q,'2.B-Cost Profile NL ONLY'!$X$1,'1.A-P6 DATA CD-3B ONLY'!$O:$O,'2.B-Cost Profile NL ONLY'!$X$2,'1.A-P6 DATA CD-3B ONLY'!$U:$U,"&lt;&gt;OBL",'1.A-P6 DATA CD-3B ONLY'!$G:$G,'2.B-Cost Profile NL ONLY'!$X$4)+SUMIFS('1.A-P6 DATA CD-3B ONLY'!AJ:AJ,'1.A-P6 DATA CD-3B ONLY'!$V:$V,$B20,'1.A-P6 DATA CD-3B ONLY'!$Q:$Q,'2.B-Cost Profile NL ONLY'!$X$1,'1.A-P6 DATA CD-3B ONLY'!$O:$O,'2.B-Cost Profile NL ONLY'!$X$2,'1.A-P6 DATA CD-3B ONLY'!$U:$U,"&lt;&gt;OBL",'1.A-P6 DATA CD-3B ONLY'!$G:$G,'2.B-Cost Profile NL ONLY'!$X$5)+SUMIFS('1.A-P6 DATA CD-3B ONLY'!AJ:AJ,'1.A-P6 DATA CD-3B ONLY'!$V:$V,$B20,'1.A-P6 DATA CD-3B ONLY'!$Q:$Q,'2.B-Cost Profile NL ONLY'!$X$1,'1.A-P6 DATA CD-3B ONLY'!$O:$O,'2.B-Cost Profile NL ONLY'!$X$2,'1.A-P6 DATA CD-3B ONLY'!$U:$U,"&lt;&gt;OBL",'1.A-P6 DATA CD-3B ONLY'!$G:$G,'2.B-Cost Profile NL ONLY'!$X$6)</f>
        <v>85311.73</v>
      </c>
      <c r="L20" s="7">
        <f>SUMIFS('1.A-P6 DATA CD-3B ONLY'!AK:AK,'1.A-P6 DATA CD-3B ONLY'!$V:$V,$B20,'1.A-P6 DATA CD-3B ONLY'!$Q:$Q,'2.B-Cost Profile NL ONLY'!$X$1,'1.A-P6 DATA CD-3B ONLY'!$O:$O,'2.B-Cost Profile NL ONLY'!$X$2,'1.A-P6 DATA CD-3B ONLY'!$U:$U,"&lt;&gt;OBL",'1.A-P6 DATA CD-3B ONLY'!$G:$G,'2.B-Cost Profile NL ONLY'!$X$3)+SUMIFS('1.A-P6 DATA CD-3B ONLY'!AK:AK,'1.A-P6 DATA CD-3B ONLY'!$V:$V,$B20,'1.A-P6 DATA CD-3B ONLY'!$Q:$Q,'2.B-Cost Profile NL ONLY'!$X$1,'1.A-P6 DATA CD-3B ONLY'!$O:$O,'2.B-Cost Profile NL ONLY'!$X$2,'1.A-P6 DATA CD-3B ONLY'!$U:$U,"&lt;&gt;OBL",'1.A-P6 DATA CD-3B ONLY'!$G:$G,'2.B-Cost Profile NL ONLY'!$X$4)+SUMIFS('1.A-P6 DATA CD-3B ONLY'!AK:AK,'1.A-P6 DATA CD-3B ONLY'!$V:$V,$B20,'1.A-P6 DATA CD-3B ONLY'!$Q:$Q,'2.B-Cost Profile NL ONLY'!$X$1,'1.A-P6 DATA CD-3B ONLY'!$O:$O,'2.B-Cost Profile NL ONLY'!$X$2,'1.A-P6 DATA CD-3B ONLY'!$U:$U,"&lt;&gt;OBL",'1.A-P6 DATA CD-3B ONLY'!$G:$G,'2.B-Cost Profile NL ONLY'!$X$5)+SUMIFS('1.A-P6 DATA CD-3B ONLY'!AK:AK,'1.A-P6 DATA CD-3B ONLY'!$V:$V,$B20,'1.A-P6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M20" s="7">
        <f>SUMIFS('1.A-P6 DATA CD-3B ONLY'!AL:AL,'1.A-P6 DATA CD-3B ONLY'!$V:$V,$B20,'1.A-P6 DATA CD-3B ONLY'!$Q:$Q,'2.B-Cost Profile NL ONLY'!$X$1,'1.A-P6 DATA CD-3B ONLY'!$O:$O,'2.B-Cost Profile NL ONLY'!$X$2,'1.A-P6 DATA CD-3B ONLY'!$U:$U,"&lt;&gt;OBL",'1.A-P6 DATA CD-3B ONLY'!$G:$G,'2.B-Cost Profile NL ONLY'!$X$3)+SUMIFS('1.A-P6 DATA CD-3B ONLY'!AL:AL,'1.A-P6 DATA CD-3B ONLY'!$V:$V,$B20,'1.A-P6 DATA CD-3B ONLY'!$Q:$Q,'2.B-Cost Profile NL ONLY'!$X$1,'1.A-P6 DATA CD-3B ONLY'!$O:$O,'2.B-Cost Profile NL ONLY'!$X$2,'1.A-P6 DATA CD-3B ONLY'!$U:$U,"&lt;&gt;OBL",'1.A-P6 DATA CD-3B ONLY'!$G:$G,'2.B-Cost Profile NL ONLY'!$X$4)+SUMIFS('1.A-P6 DATA CD-3B ONLY'!AL:AL,'1.A-P6 DATA CD-3B ONLY'!$V:$V,$B20,'1.A-P6 DATA CD-3B ONLY'!$Q:$Q,'2.B-Cost Profile NL ONLY'!$X$1,'1.A-P6 DATA CD-3B ONLY'!$O:$O,'2.B-Cost Profile NL ONLY'!$X$2,'1.A-P6 DATA CD-3B ONLY'!$U:$U,"&lt;&gt;OBL",'1.A-P6 DATA CD-3B ONLY'!$G:$G,'2.B-Cost Profile NL ONLY'!$X$5)+SUMIFS('1.A-P6 DATA CD-3B ONLY'!AL:AL,'1.A-P6 DATA CD-3B ONLY'!$V:$V,$B20,'1.A-P6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N20" s="7">
        <f>SUMIFS('1.A-P6 DATA CD-3B ONLY'!AM:AM,'1.A-P6 DATA CD-3B ONLY'!$V:$V,$B20,'1.A-P6 DATA CD-3B ONLY'!$Q:$Q,'2.B-Cost Profile NL ONLY'!$X$1,'1.A-P6 DATA CD-3B ONLY'!$O:$O,'2.B-Cost Profile NL ONLY'!$X$2,'1.A-P6 DATA CD-3B ONLY'!$U:$U,"&lt;&gt;OBL",'1.A-P6 DATA CD-3B ONLY'!$G:$G,'2.B-Cost Profile NL ONLY'!$X$3)+SUMIFS('1.A-P6 DATA CD-3B ONLY'!AM:AM,'1.A-P6 DATA CD-3B ONLY'!$V:$V,$B20,'1.A-P6 DATA CD-3B ONLY'!$Q:$Q,'2.B-Cost Profile NL ONLY'!$X$1,'1.A-P6 DATA CD-3B ONLY'!$O:$O,'2.B-Cost Profile NL ONLY'!$X$2,'1.A-P6 DATA CD-3B ONLY'!$U:$U,"&lt;&gt;OBL",'1.A-P6 DATA CD-3B ONLY'!$G:$G,'2.B-Cost Profile NL ONLY'!$X$4)+SUMIFS('1.A-P6 DATA CD-3B ONLY'!AM:AM,'1.A-P6 DATA CD-3B ONLY'!$V:$V,$B20,'1.A-P6 DATA CD-3B ONLY'!$Q:$Q,'2.B-Cost Profile NL ONLY'!$X$1,'1.A-P6 DATA CD-3B ONLY'!$O:$O,'2.B-Cost Profile NL ONLY'!$X$2,'1.A-P6 DATA CD-3B ONLY'!$U:$U,"&lt;&gt;OBL",'1.A-P6 DATA CD-3B ONLY'!$G:$G,'2.B-Cost Profile NL ONLY'!$X$5)+SUMIFS('1.A-P6 DATA CD-3B ONLY'!AM:AM,'1.A-P6 DATA CD-3B ONLY'!$V:$V,$B20,'1.A-P6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O20" s="7">
        <f>SUMIFS('1.A-P6 DATA CD-3B ONLY'!AN:AN,'1.A-P6 DATA CD-3B ONLY'!$V:$V,$B20,'1.A-P6 DATA CD-3B ONLY'!$Q:$Q,'2.B-Cost Profile NL ONLY'!$X$1,'1.A-P6 DATA CD-3B ONLY'!$O:$O,'2.B-Cost Profile NL ONLY'!$X$2,'1.A-P6 DATA CD-3B ONLY'!$U:$U,"&lt;&gt;OBL",'1.A-P6 DATA CD-3B ONLY'!$G:$G,'2.B-Cost Profile NL ONLY'!$X$3)+SUMIFS('1.A-P6 DATA CD-3B ONLY'!AN:AN,'1.A-P6 DATA CD-3B ONLY'!$V:$V,$B20,'1.A-P6 DATA CD-3B ONLY'!$Q:$Q,'2.B-Cost Profile NL ONLY'!$X$1,'1.A-P6 DATA CD-3B ONLY'!$O:$O,'2.B-Cost Profile NL ONLY'!$X$2,'1.A-P6 DATA CD-3B ONLY'!$U:$U,"&lt;&gt;OBL",'1.A-P6 DATA CD-3B ONLY'!$G:$G,'2.B-Cost Profile NL ONLY'!$X$4)+SUMIFS('1.A-P6 DATA CD-3B ONLY'!AN:AN,'1.A-P6 DATA CD-3B ONLY'!$V:$V,$B20,'1.A-P6 DATA CD-3B ONLY'!$Q:$Q,'2.B-Cost Profile NL ONLY'!$X$1,'1.A-P6 DATA CD-3B ONLY'!$O:$O,'2.B-Cost Profile NL ONLY'!$X$2,'1.A-P6 DATA CD-3B ONLY'!$U:$U,"&lt;&gt;OBL",'1.A-P6 DATA CD-3B ONLY'!$G:$G,'2.B-Cost Profile NL ONLY'!$X$5)+SUMIFS('1.A-P6 DATA CD-3B ONLY'!AN:AN,'1.A-P6 DATA CD-3B ONLY'!$V:$V,$B20,'1.A-P6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P20" s="7">
        <f>SUMIFS('1.A-P6 DATA CD-3B ONLY'!AO:AO,'1.A-P6 DATA CD-3B ONLY'!$V:$V,$B20,'1.A-P6 DATA CD-3B ONLY'!$Q:$Q,'2.B-Cost Profile NL ONLY'!$X$1,'1.A-P6 DATA CD-3B ONLY'!$O:$O,'2.B-Cost Profile NL ONLY'!$X$2,'1.A-P6 DATA CD-3B ONLY'!$U:$U,"&lt;&gt;OBL",'1.A-P6 DATA CD-3B ONLY'!$G:$G,'2.B-Cost Profile NL ONLY'!$X$3)+SUMIFS('1.A-P6 DATA CD-3B ONLY'!AO:AO,'1.A-P6 DATA CD-3B ONLY'!$V:$V,$B20,'1.A-P6 DATA CD-3B ONLY'!$Q:$Q,'2.B-Cost Profile NL ONLY'!$X$1,'1.A-P6 DATA CD-3B ONLY'!$O:$O,'2.B-Cost Profile NL ONLY'!$X$2,'1.A-P6 DATA CD-3B ONLY'!$U:$U,"&lt;&gt;OBL",'1.A-P6 DATA CD-3B ONLY'!$G:$G,'2.B-Cost Profile NL ONLY'!$X$4)+SUMIFS('1.A-P6 DATA CD-3B ONLY'!AO:AO,'1.A-P6 DATA CD-3B ONLY'!$V:$V,$B20,'1.A-P6 DATA CD-3B ONLY'!$Q:$Q,'2.B-Cost Profile NL ONLY'!$X$1,'1.A-P6 DATA CD-3B ONLY'!$O:$O,'2.B-Cost Profile NL ONLY'!$X$2,'1.A-P6 DATA CD-3B ONLY'!$U:$U,"&lt;&gt;OBL",'1.A-P6 DATA CD-3B ONLY'!$G:$G,'2.B-Cost Profile NL ONLY'!$X$5)+SUMIFS('1.A-P6 DATA CD-3B ONLY'!AO:AO,'1.A-P6 DATA CD-3B ONLY'!$V:$V,$B20,'1.A-P6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Q20" s="7">
        <f>SUMIFS('1.A-P6 DATA CD-3B ONLY'!AP:AP,'1.A-P6 DATA CD-3B ONLY'!$V:$V,$B20,'1.A-P6 DATA CD-3B ONLY'!$Q:$Q,'2.B-Cost Profile NL ONLY'!$X$1,'1.A-P6 DATA CD-3B ONLY'!$O:$O,'2.B-Cost Profile NL ONLY'!$X$2,'1.A-P6 DATA CD-3B ONLY'!$U:$U,"&lt;&gt;OBL",'1.A-P6 DATA CD-3B ONLY'!$G:$G,'2.B-Cost Profile NL ONLY'!$X$3)+SUMIFS('1.A-P6 DATA CD-3B ONLY'!AP:AP,'1.A-P6 DATA CD-3B ONLY'!$V:$V,$B20,'1.A-P6 DATA CD-3B ONLY'!$Q:$Q,'2.B-Cost Profile NL ONLY'!$X$1,'1.A-P6 DATA CD-3B ONLY'!$O:$O,'2.B-Cost Profile NL ONLY'!$X$2,'1.A-P6 DATA CD-3B ONLY'!$U:$U,"&lt;&gt;OBL",'1.A-P6 DATA CD-3B ONLY'!$G:$G,'2.B-Cost Profile NL ONLY'!$X$4)+SUMIFS('1.A-P6 DATA CD-3B ONLY'!AP:AP,'1.A-P6 DATA CD-3B ONLY'!$V:$V,$B20,'1.A-P6 DATA CD-3B ONLY'!$Q:$Q,'2.B-Cost Profile NL ONLY'!$X$1,'1.A-P6 DATA CD-3B ONLY'!$O:$O,'2.B-Cost Profile NL ONLY'!$X$2,'1.A-P6 DATA CD-3B ONLY'!$U:$U,"&lt;&gt;OBL",'1.A-P6 DATA CD-3B ONLY'!$G:$G,'2.B-Cost Profile NL ONLY'!$X$5)+SUMIFS('1.A-P6 DATA CD-3B ONLY'!AP:AP,'1.A-P6 DATA CD-3B ONLY'!$V:$V,$B20,'1.A-P6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R20" s="7">
        <f>SUMIFS('1.A-P6 DATA CD-3B ONLY'!AQ:AQ,'1.A-P6 DATA CD-3B ONLY'!$V:$V,$B20,'1.A-P6 DATA CD-3B ONLY'!$Q:$Q,'2.B-Cost Profile NL ONLY'!$X$1,'1.A-P6 DATA CD-3B ONLY'!$O:$O,'2.B-Cost Profile NL ONLY'!$X$2,'1.A-P6 DATA CD-3B ONLY'!$U:$U,"&lt;&gt;OBL",'1.A-P6 DATA CD-3B ONLY'!$G:$G,'2.B-Cost Profile NL ONLY'!$X$3)+SUMIFS('1.A-P6 DATA CD-3B ONLY'!AQ:AQ,'1.A-P6 DATA CD-3B ONLY'!$V:$V,$B20,'1.A-P6 DATA CD-3B ONLY'!$Q:$Q,'2.B-Cost Profile NL ONLY'!$X$1,'1.A-P6 DATA CD-3B ONLY'!$O:$O,'2.B-Cost Profile NL ONLY'!$X$2,'1.A-P6 DATA CD-3B ONLY'!$U:$U,"&lt;&gt;OBL",'1.A-P6 DATA CD-3B ONLY'!$G:$G,'2.B-Cost Profile NL ONLY'!$X$4)+SUMIFS('1.A-P6 DATA CD-3B ONLY'!AQ:AQ,'1.A-P6 DATA CD-3B ONLY'!$V:$V,$B20,'1.A-P6 DATA CD-3B ONLY'!$Q:$Q,'2.B-Cost Profile NL ONLY'!$X$1,'1.A-P6 DATA CD-3B ONLY'!$O:$O,'2.B-Cost Profile NL ONLY'!$X$2,'1.A-P6 DATA CD-3B ONLY'!$U:$U,"&lt;&gt;OBL",'1.A-P6 DATA CD-3B ONLY'!$G:$G,'2.B-Cost Profile NL ONLY'!$X$5)+SUMIFS('1.A-P6 DATA CD-3B ONLY'!AQ:AQ,'1.A-P6 DATA CD-3B ONLY'!$V:$V,$B20,'1.A-P6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S20" s="7">
        <f>SUMIFS('1.A-P6 DATA CD-3B ONLY'!AR:AR,'1.A-P6 DATA CD-3B ONLY'!$V:$V,$B20,'1.A-P6 DATA CD-3B ONLY'!$Q:$Q,'2.B-Cost Profile NL ONLY'!$X$1,'1.A-P6 DATA CD-3B ONLY'!$O:$O,'2.B-Cost Profile NL ONLY'!$X$2,'1.A-P6 DATA CD-3B ONLY'!$U:$U,"&lt;&gt;OBL",'1.A-P6 DATA CD-3B ONLY'!$G:$G,'2.B-Cost Profile NL ONLY'!$X$3)+SUMIFS('1.A-P6 DATA CD-3B ONLY'!AR:AR,'1.A-P6 DATA CD-3B ONLY'!$V:$V,$B20,'1.A-P6 DATA CD-3B ONLY'!$Q:$Q,'2.B-Cost Profile NL ONLY'!$X$1,'1.A-P6 DATA CD-3B ONLY'!$O:$O,'2.B-Cost Profile NL ONLY'!$X$2,'1.A-P6 DATA CD-3B ONLY'!$U:$U,"&lt;&gt;OBL",'1.A-P6 DATA CD-3B ONLY'!$G:$G,'2.B-Cost Profile NL ONLY'!$X$4)+SUMIFS('1.A-P6 DATA CD-3B ONLY'!AR:AR,'1.A-P6 DATA CD-3B ONLY'!$V:$V,$B20,'1.A-P6 DATA CD-3B ONLY'!$Q:$Q,'2.B-Cost Profile NL ONLY'!$X$1,'1.A-P6 DATA CD-3B ONLY'!$O:$O,'2.B-Cost Profile NL ONLY'!$X$2,'1.A-P6 DATA CD-3B ONLY'!$U:$U,"&lt;&gt;OBL",'1.A-P6 DATA CD-3B ONLY'!$G:$G,'2.B-Cost Profile NL ONLY'!$X$5)+SUMIFS('1.A-P6 DATA CD-3B ONLY'!AR:AR,'1.A-P6 DATA CD-3B ONLY'!$V:$V,$B20,'1.A-P6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T20" s="7">
        <f>SUMIFS('1.A-P6 DATA CD-3B ONLY'!AS:AS,'1.A-P6 DATA CD-3B ONLY'!$V:$V,$B20,'1.A-P6 DATA CD-3B ONLY'!$Q:$Q,'2.B-Cost Profile NL ONLY'!$X$1,'1.A-P6 DATA CD-3B ONLY'!$O:$O,'2.B-Cost Profile NL ONLY'!$X$2,'1.A-P6 DATA CD-3B ONLY'!$U:$U,"&lt;&gt;OBL",'1.A-P6 DATA CD-3B ONLY'!$G:$G,'2.B-Cost Profile NL ONLY'!$X$3)+SUMIFS('1.A-P6 DATA CD-3B ONLY'!AS:AS,'1.A-P6 DATA CD-3B ONLY'!$V:$V,$B20,'1.A-P6 DATA CD-3B ONLY'!$Q:$Q,'2.B-Cost Profile NL ONLY'!$X$1,'1.A-P6 DATA CD-3B ONLY'!$O:$O,'2.B-Cost Profile NL ONLY'!$X$2,'1.A-P6 DATA CD-3B ONLY'!$U:$U,"&lt;&gt;OBL",'1.A-P6 DATA CD-3B ONLY'!$G:$G,'2.B-Cost Profile NL ONLY'!$X$4)+SUMIFS('1.A-P6 DATA CD-3B ONLY'!AS:AS,'1.A-P6 DATA CD-3B ONLY'!$V:$V,$B20,'1.A-P6 DATA CD-3B ONLY'!$Q:$Q,'2.B-Cost Profile NL ONLY'!$X$1,'1.A-P6 DATA CD-3B ONLY'!$O:$O,'2.B-Cost Profile NL ONLY'!$X$2,'1.A-P6 DATA CD-3B ONLY'!$U:$U,"&lt;&gt;OBL",'1.A-P6 DATA CD-3B ONLY'!$G:$G,'2.B-Cost Profile NL ONLY'!$X$5)+SUMIFS('1.A-P6 DATA CD-3B ONLY'!AS:AS,'1.A-P6 DATA CD-3B ONLY'!$V:$V,$B20,'1.A-P6 DATA CD-3B ONLY'!$Q:$Q,'2.B-Cost Profile NL ONLY'!$X$1,'1.A-P6 DATA CD-3B ONLY'!$O:$O,'2.B-Cost Profile NL ONLY'!$X$2,'1.A-P6 DATA CD-3B ONLY'!$U:$U,"&lt;&gt;OBL",'1.A-P6 DATA CD-3B ONLY'!$G:$G,'2.B-Cost Profile NL ONLY'!$X$6)</f>
        <v>0</v>
      </c>
    </row>
    <row r="21" spans="2:20" x14ac:dyDescent="0.25">
      <c r="B21" s="39" t="s">
        <v>219</v>
      </c>
      <c r="C21" s="15">
        <f t="shared" si="2"/>
        <v>90147.12</v>
      </c>
      <c r="D21" s="7">
        <f>SUMIFS('1.A-P6 DATA CD-3B ONLY'!AC:AC,'1.A-P6 DATA CD-3B ONLY'!$V:$V,$B21,'1.A-P6 DATA CD-3B ONLY'!$Q:$Q,'2.B-Cost Profile NL ONLY'!$X$1,'1.A-P6 DATA CD-3B ONLY'!$O:$O,'2.B-Cost Profile NL ONLY'!$X$2,'1.A-P6 DATA CD-3B ONLY'!$U:$U,"&lt;&gt;OBL",'1.A-P6 DATA CD-3B ONLY'!$G:$G,'2.B-Cost Profile NL ONLY'!$X$3)+SUMIFS('1.A-P6 DATA CD-3B ONLY'!AC:AC,'1.A-P6 DATA CD-3B ONLY'!$V:$V,$B21,'1.A-P6 DATA CD-3B ONLY'!$Q:$Q,'2.B-Cost Profile NL ONLY'!$X$1,'1.A-P6 DATA CD-3B ONLY'!$O:$O,'2.B-Cost Profile NL ONLY'!$X$2,'1.A-P6 DATA CD-3B ONLY'!$U:$U,"&lt;&gt;OBL",'1.A-P6 DATA CD-3B ONLY'!$G:$G,'2.B-Cost Profile NL ONLY'!$X$4)+SUMIFS('1.A-P6 DATA CD-3B ONLY'!AC:AC,'1.A-P6 DATA CD-3B ONLY'!$V:$V,$B21,'1.A-P6 DATA CD-3B ONLY'!$Q:$Q,'2.B-Cost Profile NL ONLY'!$X$1,'1.A-P6 DATA CD-3B ONLY'!$O:$O,'2.B-Cost Profile NL ONLY'!$X$2,'1.A-P6 DATA CD-3B ONLY'!$U:$U,"&lt;&gt;OBL",'1.A-P6 DATA CD-3B ONLY'!$G:$G,'2.B-Cost Profile NL ONLY'!$X$5)+SUMIFS('1.A-P6 DATA CD-3B ONLY'!AC:AC,'1.A-P6 DATA CD-3B ONLY'!$V:$V,$B21,'1.A-P6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E21" s="7">
        <f>SUMIFS('1.A-P6 DATA CD-3B ONLY'!AD:AD,'1.A-P6 DATA CD-3B ONLY'!$V:$V,$B21,'1.A-P6 DATA CD-3B ONLY'!$Q:$Q,'2.B-Cost Profile NL ONLY'!$X$1,'1.A-P6 DATA CD-3B ONLY'!$O:$O,'2.B-Cost Profile NL ONLY'!$X$2,'1.A-P6 DATA CD-3B ONLY'!$U:$U,"&lt;&gt;OBL",'1.A-P6 DATA CD-3B ONLY'!$G:$G,'2.B-Cost Profile NL ONLY'!$X$3)+SUMIFS('1.A-P6 DATA CD-3B ONLY'!AD:AD,'1.A-P6 DATA CD-3B ONLY'!$V:$V,$B21,'1.A-P6 DATA CD-3B ONLY'!$Q:$Q,'2.B-Cost Profile NL ONLY'!$X$1,'1.A-P6 DATA CD-3B ONLY'!$O:$O,'2.B-Cost Profile NL ONLY'!$X$2,'1.A-P6 DATA CD-3B ONLY'!$U:$U,"&lt;&gt;OBL",'1.A-P6 DATA CD-3B ONLY'!$G:$G,'2.B-Cost Profile NL ONLY'!$X$4)+SUMIFS('1.A-P6 DATA CD-3B ONLY'!AD:AD,'1.A-P6 DATA CD-3B ONLY'!$V:$V,$B21,'1.A-P6 DATA CD-3B ONLY'!$Q:$Q,'2.B-Cost Profile NL ONLY'!$X$1,'1.A-P6 DATA CD-3B ONLY'!$O:$O,'2.B-Cost Profile NL ONLY'!$X$2,'1.A-P6 DATA CD-3B ONLY'!$U:$U,"&lt;&gt;OBL",'1.A-P6 DATA CD-3B ONLY'!$G:$G,'2.B-Cost Profile NL ONLY'!$X$5)+SUMIFS('1.A-P6 DATA CD-3B ONLY'!AD:AD,'1.A-P6 DATA CD-3B ONLY'!$V:$V,$B21,'1.A-P6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F21" s="7">
        <f>SUMIFS('1.A-P6 DATA CD-3B ONLY'!AE:AE,'1.A-P6 DATA CD-3B ONLY'!$V:$V,$B21,'1.A-P6 DATA CD-3B ONLY'!$Q:$Q,'2.B-Cost Profile NL ONLY'!$X$1,'1.A-P6 DATA CD-3B ONLY'!$O:$O,'2.B-Cost Profile NL ONLY'!$X$2,'1.A-P6 DATA CD-3B ONLY'!$U:$U,"&lt;&gt;OBL",'1.A-P6 DATA CD-3B ONLY'!$G:$G,'2.B-Cost Profile NL ONLY'!$X$3)+SUMIFS('1.A-P6 DATA CD-3B ONLY'!AE:AE,'1.A-P6 DATA CD-3B ONLY'!$V:$V,$B21,'1.A-P6 DATA CD-3B ONLY'!$Q:$Q,'2.B-Cost Profile NL ONLY'!$X$1,'1.A-P6 DATA CD-3B ONLY'!$O:$O,'2.B-Cost Profile NL ONLY'!$X$2,'1.A-P6 DATA CD-3B ONLY'!$U:$U,"&lt;&gt;OBL",'1.A-P6 DATA CD-3B ONLY'!$G:$G,'2.B-Cost Profile NL ONLY'!$X$4)+SUMIFS('1.A-P6 DATA CD-3B ONLY'!AE:AE,'1.A-P6 DATA CD-3B ONLY'!$V:$V,$B21,'1.A-P6 DATA CD-3B ONLY'!$Q:$Q,'2.B-Cost Profile NL ONLY'!$X$1,'1.A-P6 DATA CD-3B ONLY'!$O:$O,'2.B-Cost Profile NL ONLY'!$X$2,'1.A-P6 DATA CD-3B ONLY'!$U:$U,"&lt;&gt;OBL",'1.A-P6 DATA CD-3B ONLY'!$G:$G,'2.B-Cost Profile NL ONLY'!$X$5)+SUMIFS('1.A-P6 DATA CD-3B ONLY'!AE:AE,'1.A-P6 DATA CD-3B ONLY'!$V:$V,$B21,'1.A-P6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G21" s="7">
        <f>SUMIFS('1.A-P6 DATA CD-3B ONLY'!AF:AF,'1.A-P6 DATA CD-3B ONLY'!$V:$V,$B21,'1.A-P6 DATA CD-3B ONLY'!$Q:$Q,'2.B-Cost Profile NL ONLY'!$X$1,'1.A-P6 DATA CD-3B ONLY'!$O:$O,'2.B-Cost Profile NL ONLY'!$X$2,'1.A-P6 DATA CD-3B ONLY'!$U:$U,"&lt;&gt;OBL",'1.A-P6 DATA CD-3B ONLY'!$G:$G,'2.B-Cost Profile NL ONLY'!$X$3)+SUMIFS('1.A-P6 DATA CD-3B ONLY'!AF:AF,'1.A-P6 DATA CD-3B ONLY'!$V:$V,$B21,'1.A-P6 DATA CD-3B ONLY'!$Q:$Q,'2.B-Cost Profile NL ONLY'!$X$1,'1.A-P6 DATA CD-3B ONLY'!$O:$O,'2.B-Cost Profile NL ONLY'!$X$2,'1.A-P6 DATA CD-3B ONLY'!$U:$U,"&lt;&gt;OBL",'1.A-P6 DATA CD-3B ONLY'!$G:$G,'2.B-Cost Profile NL ONLY'!$X$4)+SUMIFS('1.A-P6 DATA CD-3B ONLY'!AF:AF,'1.A-P6 DATA CD-3B ONLY'!$V:$V,$B21,'1.A-P6 DATA CD-3B ONLY'!$Q:$Q,'2.B-Cost Profile NL ONLY'!$X$1,'1.A-P6 DATA CD-3B ONLY'!$O:$O,'2.B-Cost Profile NL ONLY'!$X$2,'1.A-P6 DATA CD-3B ONLY'!$U:$U,"&lt;&gt;OBL",'1.A-P6 DATA CD-3B ONLY'!$G:$G,'2.B-Cost Profile NL ONLY'!$X$5)+SUMIFS('1.A-P6 DATA CD-3B ONLY'!AF:AF,'1.A-P6 DATA CD-3B ONLY'!$V:$V,$B21,'1.A-P6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H21" s="7">
        <f>SUMIFS('1.A-P6 DATA CD-3B ONLY'!AG:AG,'1.A-P6 DATA CD-3B ONLY'!$V:$V,$B21,'1.A-P6 DATA CD-3B ONLY'!$Q:$Q,'2.B-Cost Profile NL ONLY'!$X$1,'1.A-P6 DATA CD-3B ONLY'!$O:$O,'2.B-Cost Profile NL ONLY'!$X$2,'1.A-P6 DATA CD-3B ONLY'!$U:$U,"&lt;&gt;OBL",'1.A-P6 DATA CD-3B ONLY'!$G:$G,'2.B-Cost Profile NL ONLY'!$X$3)+SUMIFS('1.A-P6 DATA CD-3B ONLY'!AG:AG,'1.A-P6 DATA CD-3B ONLY'!$V:$V,$B21,'1.A-P6 DATA CD-3B ONLY'!$Q:$Q,'2.B-Cost Profile NL ONLY'!$X$1,'1.A-P6 DATA CD-3B ONLY'!$O:$O,'2.B-Cost Profile NL ONLY'!$X$2,'1.A-P6 DATA CD-3B ONLY'!$U:$U,"&lt;&gt;OBL",'1.A-P6 DATA CD-3B ONLY'!$G:$G,'2.B-Cost Profile NL ONLY'!$X$4)+SUMIFS('1.A-P6 DATA CD-3B ONLY'!AG:AG,'1.A-P6 DATA CD-3B ONLY'!$V:$V,$B21,'1.A-P6 DATA CD-3B ONLY'!$Q:$Q,'2.B-Cost Profile NL ONLY'!$X$1,'1.A-P6 DATA CD-3B ONLY'!$O:$O,'2.B-Cost Profile NL ONLY'!$X$2,'1.A-P6 DATA CD-3B ONLY'!$U:$U,"&lt;&gt;OBL",'1.A-P6 DATA CD-3B ONLY'!$G:$G,'2.B-Cost Profile NL ONLY'!$X$5)+SUMIFS('1.A-P6 DATA CD-3B ONLY'!AG:AG,'1.A-P6 DATA CD-3B ONLY'!$V:$V,$B21,'1.A-P6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I21" s="7">
        <f>SUMIFS('1.A-P6 DATA CD-3B ONLY'!AH:AH,'1.A-P6 DATA CD-3B ONLY'!$V:$V,$B21,'1.A-P6 DATA CD-3B ONLY'!$Q:$Q,'2.B-Cost Profile NL ONLY'!$X$1,'1.A-P6 DATA CD-3B ONLY'!$O:$O,'2.B-Cost Profile NL ONLY'!$X$2,'1.A-P6 DATA CD-3B ONLY'!$U:$U,"&lt;&gt;OBL",'1.A-P6 DATA CD-3B ONLY'!$G:$G,'2.B-Cost Profile NL ONLY'!$X$3)+SUMIFS('1.A-P6 DATA CD-3B ONLY'!AH:AH,'1.A-P6 DATA CD-3B ONLY'!$V:$V,$B21,'1.A-P6 DATA CD-3B ONLY'!$Q:$Q,'2.B-Cost Profile NL ONLY'!$X$1,'1.A-P6 DATA CD-3B ONLY'!$O:$O,'2.B-Cost Profile NL ONLY'!$X$2,'1.A-P6 DATA CD-3B ONLY'!$U:$U,"&lt;&gt;OBL",'1.A-P6 DATA CD-3B ONLY'!$G:$G,'2.B-Cost Profile NL ONLY'!$X$4)+SUMIFS('1.A-P6 DATA CD-3B ONLY'!AH:AH,'1.A-P6 DATA CD-3B ONLY'!$V:$V,$B21,'1.A-P6 DATA CD-3B ONLY'!$Q:$Q,'2.B-Cost Profile NL ONLY'!$X$1,'1.A-P6 DATA CD-3B ONLY'!$O:$O,'2.B-Cost Profile NL ONLY'!$X$2,'1.A-P6 DATA CD-3B ONLY'!$U:$U,"&lt;&gt;OBL",'1.A-P6 DATA CD-3B ONLY'!$G:$G,'2.B-Cost Profile NL ONLY'!$X$5)+SUMIFS('1.A-P6 DATA CD-3B ONLY'!AH:AH,'1.A-P6 DATA CD-3B ONLY'!$V:$V,$B21,'1.A-P6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J21" s="7">
        <f>SUMIFS('1.A-P6 DATA CD-3B ONLY'!AI:AI,'1.A-P6 DATA CD-3B ONLY'!$V:$V,$B21,'1.A-P6 DATA CD-3B ONLY'!$Q:$Q,'2.B-Cost Profile NL ONLY'!$X$1,'1.A-P6 DATA CD-3B ONLY'!$O:$O,'2.B-Cost Profile NL ONLY'!$X$2,'1.A-P6 DATA CD-3B ONLY'!$U:$U,"&lt;&gt;OBL",'1.A-P6 DATA CD-3B ONLY'!$G:$G,'2.B-Cost Profile NL ONLY'!$X$3)+SUMIFS('1.A-P6 DATA CD-3B ONLY'!AI:AI,'1.A-P6 DATA CD-3B ONLY'!$V:$V,$B21,'1.A-P6 DATA CD-3B ONLY'!$Q:$Q,'2.B-Cost Profile NL ONLY'!$X$1,'1.A-P6 DATA CD-3B ONLY'!$O:$O,'2.B-Cost Profile NL ONLY'!$X$2,'1.A-P6 DATA CD-3B ONLY'!$U:$U,"&lt;&gt;OBL",'1.A-P6 DATA CD-3B ONLY'!$G:$G,'2.B-Cost Profile NL ONLY'!$X$4)+SUMIFS('1.A-P6 DATA CD-3B ONLY'!AI:AI,'1.A-P6 DATA CD-3B ONLY'!$V:$V,$B21,'1.A-P6 DATA CD-3B ONLY'!$Q:$Q,'2.B-Cost Profile NL ONLY'!$X$1,'1.A-P6 DATA CD-3B ONLY'!$O:$O,'2.B-Cost Profile NL ONLY'!$X$2,'1.A-P6 DATA CD-3B ONLY'!$U:$U,"&lt;&gt;OBL",'1.A-P6 DATA CD-3B ONLY'!$G:$G,'2.B-Cost Profile NL ONLY'!$X$5)+SUMIFS('1.A-P6 DATA CD-3B ONLY'!AI:AI,'1.A-P6 DATA CD-3B ONLY'!$V:$V,$B21,'1.A-P6 DATA CD-3B ONLY'!$Q:$Q,'2.B-Cost Profile NL ONLY'!$X$1,'1.A-P6 DATA CD-3B ONLY'!$O:$O,'2.B-Cost Profile NL ONLY'!$X$2,'1.A-P6 DATA CD-3B ONLY'!$U:$U,"&lt;&gt;OBL",'1.A-P6 DATA CD-3B ONLY'!$G:$G,'2.B-Cost Profile NL ONLY'!$X$6)</f>
        <v>90147.12</v>
      </c>
      <c r="K21" s="7">
        <f>SUMIFS('1.A-P6 DATA CD-3B ONLY'!AJ:AJ,'1.A-P6 DATA CD-3B ONLY'!$V:$V,$B21,'1.A-P6 DATA CD-3B ONLY'!$Q:$Q,'2.B-Cost Profile NL ONLY'!$X$1,'1.A-P6 DATA CD-3B ONLY'!$O:$O,'2.B-Cost Profile NL ONLY'!$X$2,'1.A-P6 DATA CD-3B ONLY'!$U:$U,"&lt;&gt;OBL",'1.A-P6 DATA CD-3B ONLY'!$G:$G,'2.B-Cost Profile NL ONLY'!$X$3)+SUMIFS('1.A-P6 DATA CD-3B ONLY'!AJ:AJ,'1.A-P6 DATA CD-3B ONLY'!$V:$V,$B21,'1.A-P6 DATA CD-3B ONLY'!$Q:$Q,'2.B-Cost Profile NL ONLY'!$X$1,'1.A-P6 DATA CD-3B ONLY'!$O:$O,'2.B-Cost Profile NL ONLY'!$X$2,'1.A-P6 DATA CD-3B ONLY'!$U:$U,"&lt;&gt;OBL",'1.A-P6 DATA CD-3B ONLY'!$G:$G,'2.B-Cost Profile NL ONLY'!$X$4)+SUMIFS('1.A-P6 DATA CD-3B ONLY'!AJ:AJ,'1.A-P6 DATA CD-3B ONLY'!$V:$V,$B21,'1.A-P6 DATA CD-3B ONLY'!$Q:$Q,'2.B-Cost Profile NL ONLY'!$X$1,'1.A-P6 DATA CD-3B ONLY'!$O:$O,'2.B-Cost Profile NL ONLY'!$X$2,'1.A-P6 DATA CD-3B ONLY'!$U:$U,"&lt;&gt;OBL",'1.A-P6 DATA CD-3B ONLY'!$G:$G,'2.B-Cost Profile NL ONLY'!$X$5)+SUMIFS('1.A-P6 DATA CD-3B ONLY'!AJ:AJ,'1.A-P6 DATA CD-3B ONLY'!$V:$V,$B21,'1.A-P6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L21" s="7">
        <f>SUMIFS('1.A-P6 DATA CD-3B ONLY'!AK:AK,'1.A-P6 DATA CD-3B ONLY'!$V:$V,$B21,'1.A-P6 DATA CD-3B ONLY'!$Q:$Q,'2.B-Cost Profile NL ONLY'!$X$1,'1.A-P6 DATA CD-3B ONLY'!$O:$O,'2.B-Cost Profile NL ONLY'!$X$2,'1.A-P6 DATA CD-3B ONLY'!$U:$U,"&lt;&gt;OBL",'1.A-P6 DATA CD-3B ONLY'!$G:$G,'2.B-Cost Profile NL ONLY'!$X$3)+SUMIFS('1.A-P6 DATA CD-3B ONLY'!AK:AK,'1.A-P6 DATA CD-3B ONLY'!$V:$V,$B21,'1.A-P6 DATA CD-3B ONLY'!$Q:$Q,'2.B-Cost Profile NL ONLY'!$X$1,'1.A-P6 DATA CD-3B ONLY'!$O:$O,'2.B-Cost Profile NL ONLY'!$X$2,'1.A-P6 DATA CD-3B ONLY'!$U:$U,"&lt;&gt;OBL",'1.A-P6 DATA CD-3B ONLY'!$G:$G,'2.B-Cost Profile NL ONLY'!$X$4)+SUMIFS('1.A-P6 DATA CD-3B ONLY'!AK:AK,'1.A-P6 DATA CD-3B ONLY'!$V:$V,$B21,'1.A-P6 DATA CD-3B ONLY'!$Q:$Q,'2.B-Cost Profile NL ONLY'!$X$1,'1.A-P6 DATA CD-3B ONLY'!$O:$O,'2.B-Cost Profile NL ONLY'!$X$2,'1.A-P6 DATA CD-3B ONLY'!$U:$U,"&lt;&gt;OBL",'1.A-P6 DATA CD-3B ONLY'!$G:$G,'2.B-Cost Profile NL ONLY'!$X$5)+SUMIFS('1.A-P6 DATA CD-3B ONLY'!AK:AK,'1.A-P6 DATA CD-3B ONLY'!$V:$V,$B21,'1.A-P6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M21" s="7">
        <f>SUMIFS('1.A-P6 DATA CD-3B ONLY'!AL:AL,'1.A-P6 DATA CD-3B ONLY'!$V:$V,$B21,'1.A-P6 DATA CD-3B ONLY'!$Q:$Q,'2.B-Cost Profile NL ONLY'!$X$1,'1.A-P6 DATA CD-3B ONLY'!$O:$O,'2.B-Cost Profile NL ONLY'!$X$2,'1.A-P6 DATA CD-3B ONLY'!$U:$U,"&lt;&gt;OBL",'1.A-P6 DATA CD-3B ONLY'!$G:$G,'2.B-Cost Profile NL ONLY'!$X$3)+SUMIFS('1.A-P6 DATA CD-3B ONLY'!AL:AL,'1.A-P6 DATA CD-3B ONLY'!$V:$V,$B21,'1.A-P6 DATA CD-3B ONLY'!$Q:$Q,'2.B-Cost Profile NL ONLY'!$X$1,'1.A-P6 DATA CD-3B ONLY'!$O:$O,'2.B-Cost Profile NL ONLY'!$X$2,'1.A-P6 DATA CD-3B ONLY'!$U:$U,"&lt;&gt;OBL",'1.A-P6 DATA CD-3B ONLY'!$G:$G,'2.B-Cost Profile NL ONLY'!$X$4)+SUMIFS('1.A-P6 DATA CD-3B ONLY'!AL:AL,'1.A-P6 DATA CD-3B ONLY'!$V:$V,$B21,'1.A-P6 DATA CD-3B ONLY'!$Q:$Q,'2.B-Cost Profile NL ONLY'!$X$1,'1.A-P6 DATA CD-3B ONLY'!$O:$O,'2.B-Cost Profile NL ONLY'!$X$2,'1.A-P6 DATA CD-3B ONLY'!$U:$U,"&lt;&gt;OBL",'1.A-P6 DATA CD-3B ONLY'!$G:$G,'2.B-Cost Profile NL ONLY'!$X$5)+SUMIFS('1.A-P6 DATA CD-3B ONLY'!AL:AL,'1.A-P6 DATA CD-3B ONLY'!$V:$V,$B21,'1.A-P6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N21" s="7">
        <f>SUMIFS('1.A-P6 DATA CD-3B ONLY'!AM:AM,'1.A-P6 DATA CD-3B ONLY'!$V:$V,$B21,'1.A-P6 DATA CD-3B ONLY'!$Q:$Q,'2.B-Cost Profile NL ONLY'!$X$1,'1.A-P6 DATA CD-3B ONLY'!$O:$O,'2.B-Cost Profile NL ONLY'!$X$2,'1.A-P6 DATA CD-3B ONLY'!$U:$U,"&lt;&gt;OBL",'1.A-P6 DATA CD-3B ONLY'!$G:$G,'2.B-Cost Profile NL ONLY'!$X$3)+SUMIFS('1.A-P6 DATA CD-3B ONLY'!AM:AM,'1.A-P6 DATA CD-3B ONLY'!$V:$V,$B21,'1.A-P6 DATA CD-3B ONLY'!$Q:$Q,'2.B-Cost Profile NL ONLY'!$X$1,'1.A-P6 DATA CD-3B ONLY'!$O:$O,'2.B-Cost Profile NL ONLY'!$X$2,'1.A-P6 DATA CD-3B ONLY'!$U:$U,"&lt;&gt;OBL",'1.A-P6 DATA CD-3B ONLY'!$G:$G,'2.B-Cost Profile NL ONLY'!$X$4)+SUMIFS('1.A-P6 DATA CD-3B ONLY'!AM:AM,'1.A-P6 DATA CD-3B ONLY'!$V:$V,$B21,'1.A-P6 DATA CD-3B ONLY'!$Q:$Q,'2.B-Cost Profile NL ONLY'!$X$1,'1.A-P6 DATA CD-3B ONLY'!$O:$O,'2.B-Cost Profile NL ONLY'!$X$2,'1.A-P6 DATA CD-3B ONLY'!$U:$U,"&lt;&gt;OBL",'1.A-P6 DATA CD-3B ONLY'!$G:$G,'2.B-Cost Profile NL ONLY'!$X$5)+SUMIFS('1.A-P6 DATA CD-3B ONLY'!AM:AM,'1.A-P6 DATA CD-3B ONLY'!$V:$V,$B21,'1.A-P6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O21" s="7">
        <f>SUMIFS('1.A-P6 DATA CD-3B ONLY'!AN:AN,'1.A-P6 DATA CD-3B ONLY'!$V:$V,$B21,'1.A-P6 DATA CD-3B ONLY'!$Q:$Q,'2.B-Cost Profile NL ONLY'!$X$1,'1.A-P6 DATA CD-3B ONLY'!$O:$O,'2.B-Cost Profile NL ONLY'!$X$2,'1.A-P6 DATA CD-3B ONLY'!$U:$U,"&lt;&gt;OBL",'1.A-P6 DATA CD-3B ONLY'!$G:$G,'2.B-Cost Profile NL ONLY'!$X$3)+SUMIFS('1.A-P6 DATA CD-3B ONLY'!AN:AN,'1.A-P6 DATA CD-3B ONLY'!$V:$V,$B21,'1.A-P6 DATA CD-3B ONLY'!$Q:$Q,'2.B-Cost Profile NL ONLY'!$X$1,'1.A-P6 DATA CD-3B ONLY'!$O:$O,'2.B-Cost Profile NL ONLY'!$X$2,'1.A-P6 DATA CD-3B ONLY'!$U:$U,"&lt;&gt;OBL",'1.A-P6 DATA CD-3B ONLY'!$G:$G,'2.B-Cost Profile NL ONLY'!$X$4)+SUMIFS('1.A-P6 DATA CD-3B ONLY'!AN:AN,'1.A-P6 DATA CD-3B ONLY'!$V:$V,$B21,'1.A-P6 DATA CD-3B ONLY'!$Q:$Q,'2.B-Cost Profile NL ONLY'!$X$1,'1.A-P6 DATA CD-3B ONLY'!$O:$O,'2.B-Cost Profile NL ONLY'!$X$2,'1.A-P6 DATA CD-3B ONLY'!$U:$U,"&lt;&gt;OBL",'1.A-P6 DATA CD-3B ONLY'!$G:$G,'2.B-Cost Profile NL ONLY'!$X$5)+SUMIFS('1.A-P6 DATA CD-3B ONLY'!AN:AN,'1.A-P6 DATA CD-3B ONLY'!$V:$V,$B21,'1.A-P6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P21" s="7">
        <f>SUMIFS('1.A-P6 DATA CD-3B ONLY'!AO:AO,'1.A-P6 DATA CD-3B ONLY'!$V:$V,$B21,'1.A-P6 DATA CD-3B ONLY'!$Q:$Q,'2.B-Cost Profile NL ONLY'!$X$1,'1.A-P6 DATA CD-3B ONLY'!$O:$O,'2.B-Cost Profile NL ONLY'!$X$2,'1.A-P6 DATA CD-3B ONLY'!$U:$U,"&lt;&gt;OBL",'1.A-P6 DATA CD-3B ONLY'!$G:$G,'2.B-Cost Profile NL ONLY'!$X$3)+SUMIFS('1.A-P6 DATA CD-3B ONLY'!AO:AO,'1.A-P6 DATA CD-3B ONLY'!$V:$V,$B21,'1.A-P6 DATA CD-3B ONLY'!$Q:$Q,'2.B-Cost Profile NL ONLY'!$X$1,'1.A-P6 DATA CD-3B ONLY'!$O:$O,'2.B-Cost Profile NL ONLY'!$X$2,'1.A-P6 DATA CD-3B ONLY'!$U:$U,"&lt;&gt;OBL",'1.A-P6 DATA CD-3B ONLY'!$G:$G,'2.B-Cost Profile NL ONLY'!$X$4)+SUMIFS('1.A-P6 DATA CD-3B ONLY'!AO:AO,'1.A-P6 DATA CD-3B ONLY'!$V:$V,$B21,'1.A-P6 DATA CD-3B ONLY'!$Q:$Q,'2.B-Cost Profile NL ONLY'!$X$1,'1.A-P6 DATA CD-3B ONLY'!$O:$O,'2.B-Cost Profile NL ONLY'!$X$2,'1.A-P6 DATA CD-3B ONLY'!$U:$U,"&lt;&gt;OBL",'1.A-P6 DATA CD-3B ONLY'!$G:$G,'2.B-Cost Profile NL ONLY'!$X$5)+SUMIFS('1.A-P6 DATA CD-3B ONLY'!AO:AO,'1.A-P6 DATA CD-3B ONLY'!$V:$V,$B21,'1.A-P6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Q21" s="7">
        <f>SUMIFS('1.A-P6 DATA CD-3B ONLY'!AP:AP,'1.A-P6 DATA CD-3B ONLY'!$V:$V,$B21,'1.A-P6 DATA CD-3B ONLY'!$Q:$Q,'2.B-Cost Profile NL ONLY'!$X$1,'1.A-P6 DATA CD-3B ONLY'!$O:$O,'2.B-Cost Profile NL ONLY'!$X$2,'1.A-P6 DATA CD-3B ONLY'!$U:$U,"&lt;&gt;OBL",'1.A-P6 DATA CD-3B ONLY'!$G:$G,'2.B-Cost Profile NL ONLY'!$X$3)+SUMIFS('1.A-P6 DATA CD-3B ONLY'!AP:AP,'1.A-P6 DATA CD-3B ONLY'!$V:$V,$B21,'1.A-P6 DATA CD-3B ONLY'!$Q:$Q,'2.B-Cost Profile NL ONLY'!$X$1,'1.A-P6 DATA CD-3B ONLY'!$O:$O,'2.B-Cost Profile NL ONLY'!$X$2,'1.A-P6 DATA CD-3B ONLY'!$U:$U,"&lt;&gt;OBL",'1.A-P6 DATA CD-3B ONLY'!$G:$G,'2.B-Cost Profile NL ONLY'!$X$4)+SUMIFS('1.A-P6 DATA CD-3B ONLY'!AP:AP,'1.A-P6 DATA CD-3B ONLY'!$V:$V,$B21,'1.A-P6 DATA CD-3B ONLY'!$Q:$Q,'2.B-Cost Profile NL ONLY'!$X$1,'1.A-P6 DATA CD-3B ONLY'!$O:$O,'2.B-Cost Profile NL ONLY'!$X$2,'1.A-P6 DATA CD-3B ONLY'!$U:$U,"&lt;&gt;OBL",'1.A-P6 DATA CD-3B ONLY'!$G:$G,'2.B-Cost Profile NL ONLY'!$X$5)+SUMIFS('1.A-P6 DATA CD-3B ONLY'!AP:AP,'1.A-P6 DATA CD-3B ONLY'!$V:$V,$B21,'1.A-P6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R21" s="7">
        <f>SUMIFS('1.A-P6 DATA CD-3B ONLY'!AQ:AQ,'1.A-P6 DATA CD-3B ONLY'!$V:$V,$B21,'1.A-P6 DATA CD-3B ONLY'!$Q:$Q,'2.B-Cost Profile NL ONLY'!$X$1,'1.A-P6 DATA CD-3B ONLY'!$O:$O,'2.B-Cost Profile NL ONLY'!$X$2,'1.A-P6 DATA CD-3B ONLY'!$U:$U,"&lt;&gt;OBL",'1.A-P6 DATA CD-3B ONLY'!$G:$G,'2.B-Cost Profile NL ONLY'!$X$3)+SUMIFS('1.A-P6 DATA CD-3B ONLY'!AQ:AQ,'1.A-P6 DATA CD-3B ONLY'!$V:$V,$B21,'1.A-P6 DATA CD-3B ONLY'!$Q:$Q,'2.B-Cost Profile NL ONLY'!$X$1,'1.A-P6 DATA CD-3B ONLY'!$O:$O,'2.B-Cost Profile NL ONLY'!$X$2,'1.A-P6 DATA CD-3B ONLY'!$U:$U,"&lt;&gt;OBL",'1.A-P6 DATA CD-3B ONLY'!$G:$G,'2.B-Cost Profile NL ONLY'!$X$4)+SUMIFS('1.A-P6 DATA CD-3B ONLY'!AQ:AQ,'1.A-P6 DATA CD-3B ONLY'!$V:$V,$B21,'1.A-P6 DATA CD-3B ONLY'!$Q:$Q,'2.B-Cost Profile NL ONLY'!$X$1,'1.A-P6 DATA CD-3B ONLY'!$O:$O,'2.B-Cost Profile NL ONLY'!$X$2,'1.A-P6 DATA CD-3B ONLY'!$U:$U,"&lt;&gt;OBL",'1.A-P6 DATA CD-3B ONLY'!$G:$G,'2.B-Cost Profile NL ONLY'!$X$5)+SUMIFS('1.A-P6 DATA CD-3B ONLY'!AQ:AQ,'1.A-P6 DATA CD-3B ONLY'!$V:$V,$B21,'1.A-P6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S21" s="7">
        <f>SUMIFS('1.A-P6 DATA CD-3B ONLY'!AR:AR,'1.A-P6 DATA CD-3B ONLY'!$V:$V,$B21,'1.A-P6 DATA CD-3B ONLY'!$Q:$Q,'2.B-Cost Profile NL ONLY'!$X$1,'1.A-P6 DATA CD-3B ONLY'!$O:$O,'2.B-Cost Profile NL ONLY'!$X$2,'1.A-P6 DATA CD-3B ONLY'!$U:$U,"&lt;&gt;OBL",'1.A-P6 DATA CD-3B ONLY'!$G:$G,'2.B-Cost Profile NL ONLY'!$X$3)+SUMIFS('1.A-P6 DATA CD-3B ONLY'!AR:AR,'1.A-P6 DATA CD-3B ONLY'!$V:$V,$B21,'1.A-P6 DATA CD-3B ONLY'!$Q:$Q,'2.B-Cost Profile NL ONLY'!$X$1,'1.A-P6 DATA CD-3B ONLY'!$O:$O,'2.B-Cost Profile NL ONLY'!$X$2,'1.A-P6 DATA CD-3B ONLY'!$U:$U,"&lt;&gt;OBL",'1.A-P6 DATA CD-3B ONLY'!$G:$G,'2.B-Cost Profile NL ONLY'!$X$4)+SUMIFS('1.A-P6 DATA CD-3B ONLY'!AR:AR,'1.A-P6 DATA CD-3B ONLY'!$V:$V,$B21,'1.A-P6 DATA CD-3B ONLY'!$Q:$Q,'2.B-Cost Profile NL ONLY'!$X$1,'1.A-P6 DATA CD-3B ONLY'!$O:$O,'2.B-Cost Profile NL ONLY'!$X$2,'1.A-P6 DATA CD-3B ONLY'!$U:$U,"&lt;&gt;OBL",'1.A-P6 DATA CD-3B ONLY'!$G:$G,'2.B-Cost Profile NL ONLY'!$X$5)+SUMIFS('1.A-P6 DATA CD-3B ONLY'!AR:AR,'1.A-P6 DATA CD-3B ONLY'!$V:$V,$B21,'1.A-P6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T21" s="7">
        <f>SUMIFS('1.A-P6 DATA CD-3B ONLY'!AS:AS,'1.A-P6 DATA CD-3B ONLY'!$V:$V,$B21,'1.A-P6 DATA CD-3B ONLY'!$Q:$Q,'2.B-Cost Profile NL ONLY'!$X$1,'1.A-P6 DATA CD-3B ONLY'!$O:$O,'2.B-Cost Profile NL ONLY'!$X$2,'1.A-P6 DATA CD-3B ONLY'!$U:$U,"&lt;&gt;OBL",'1.A-P6 DATA CD-3B ONLY'!$G:$G,'2.B-Cost Profile NL ONLY'!$X$3)+SUMIFS('1.A-P6 DATA CD-3B ONLY'!AS:AS,'1.A-P6 DATA CD-3B ONLY'!$V:$V,$B21,'1.A-P6 DATA CD-3B ONLY'!$Q:$Q,'2.B-Cost Profile NL ONLY'!$X$1,'1.A-P6 DATA CD-3B ONLY'!$O:$O,'2.B-Cost Profile NL ONLY'!$X$2,'1.A-P6 DATA CD-3B ONLY'!$U:$U,"&lt;&gt;OBL",'1.A-P6 DATA CD-3B ONLY'!$G:$G,'2.B-Cost Profile NL ONLY'!$X$4)+SUMIFS('1.A-P6 DATA CD-3B ONLY'!AS:AS,'1.A-P6 DATA CD-3B ONLY'!$V:$V,$B21,'1.A-P6 DATA CD-3B ONLY'!$Q:$Q,'2.B-Cost Profile NL ONLY'!$X$1,'1.A-P6 DATA CD-3B ONLY'!$O:$O,'2.B-Cost Profile NL ONLY'!$X$2,'1.A-P6 DATA CD-3B ONLY'!$U:$U,"&lt;&gt;OBL",'1.A-P6 DATA CD-3B ONLY'!$G:$G,'2.B-Cost Profile NL ONLY'!$X$5)+SUMIFS('1.A-P6 DATA CD-3B ONLY'!AS:AS,'1.A-P6 DATA CD-3B ONLY'!$V:$V,$B21,'1.A-P6 DATA CD-3B ONLY'!$Q:$Q,'2.B-Cost Profile NL ONLY'!$X$1,'1.A-P6 DATA CD-3B ONLY'!$O:$O,'2.B-Cost Profile NL ONLY'!$X$2,'1.A-P6 DATA CD-3B ONLY'!$U:$U,"&lt;&gt;OBL",'1.A-P6 DATA CD-3B ONLY'!$G:$G,'2.B-Cost Profile NL ONLY'!$X$6)</f>
        <v>0</v>
      </c>
    </row>
    <row r="22" spans="2:20" x14ac:dyDescent="0.25">
      <c r="B22" s="39" t="s">
        <v>220</v>
      </c>
      <c r="C22" s="15">
        <f t="shared" si="2"/>
        <v>1281019.1100000001</v>
      </c>
      <c r="D22" s="7">
        <f>SUMIFS('1.A-P6 DATA CD-3B ONLY'!AC:AC,'1.A-P6 DATA CD-3B ONLY'!$V:$V,$B22,'1.A-P6 DATA CD-3B ONLY'!$Q:$Q,'2.B-Cost Profile NL ONLY'!$X$1,'1.A-P6 DATA CD-3B ONLY'!$O:$O,'2.B-Cost Profile NL ONLY'!$X$2,'1.A-P6 DATA CD-3B ONLY'!$U:$U,"&lt;&gt;OBL",'1.A-P6 DATA CD-3B ONLY'!$G:$G,'2.B-Cost Profile NL ONLY'!$X$3)+SUMIFS('1.A-P6 DATA CD-3B ONLY'!AC:AC,'1.A-P6 DATA CD-3B ONLY'!$V:$V,$B22,'1.A-P6 DATA CD-3B ONLY'!$Q:$Q,'2.B-Cost Profile NL ONLY'!$X$1,'1.A-P6 DATA CD-3B ONLY'!$O:$O,'2.B-Cost Profile NL ONLY'!$X$2,'1.A-P6 DATA CD-3B ONLY'!$U:$U,"&lt;&gt;OBL",'1.A-P6 DATA CD-3B ONLY'!$G:$G,'2.B-Cost Profile NL ONLY'!$X$4)+SUMIFS('1.A-P6 DATA CD-3B ONLY'!AC:AC,'1.A-P6 DATA CD-3B ONLY'!$V:$V,$B22,'1.A-P6 DATA CD-3B ONLY'!$Q:$Q,'2.B-Cost Profile NL ONLY'!$X$1,'1.A-P6 DATA CD-3B ONLY'!$O:$O,'2.B-Cost Profile NL ONLY'!$X$2,'1.A-P6 DATA CD-3B ONLY'!$U:$U,"&lt;&gt;OBL",'1.A-P6 DATA CD-3B ONLY'!$G:$G,'2.B-Cost Profile NL ONLY'!$X$5)+SUMIFS('1.A-P6 DATA CD-3B ONLY'!AC:AC,'1.A-P6 DATA CD-3B ONLY'!$V:$V,$B22,'1.A-P6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E22" s="7">
        <f>SUMIFS('1.A-P6 DATA CD-3B ONLY'!AD:AD,'1.A-P6 DATA CD-3B ONLY'!$V:$V,$B22,'1.A-P6 DATA CD-3B ONLY'!$Q:$Q,'2.B-Cost Profile NL ONLY'!$X$1,'1.A-P6 DATA CD-3B ONLY'!$O:$O,'2.B-Cost Profile NL ONLY'!$X$2,'1.A-P6 DATA CD-3B ONLY'!$U:$U,"&lt;&gt;OBL",'1.A-P6 DATA CD-3B ONLY'!$G:$G,'2.B-Cost Profile NL ONLY'!$X$3)+SUMIFS('1.A-P6 DATA CD-3B ONLY'!AD:AD,'1.A-P6 DATA CD-3B ONLY'!$V:$V,$B22,'1.A-P6 DATA CD-3B ONLY'!$Q:$Q,'2.B-Cost Profile NL ONLY'!$X$1,'1.A-P6 DATA CD-3B ONLY'!$O:$O,'2.B-Cost Profile NL ONLY'!$X$2,'1.A-P6 DATA CD-3B ONLY'!$U:$U,"&lt;&gt;OBL",'1.A-P6 DATA CD-3B ONLY'!$G:$G,'2.B-Cost Profile NL ONLY'!$X$4)+SUMIFS('1.A-P6 DATA CD-3B ONLY'!AD:AD,'1.A-P6 DATA CD-3B ONLY'!$V:$V,$B22,'1.A-P6 DATA CD-3B ONLY'!$Q:$Q,'2.B-Cost Profile NL ONLY'!$X$1,'1.A-P6 DATA CD-3B ONLY'!$O:$O,'2.B-Cost Profile NL ONLY'!$X$2,'1.A-P6 DATA CD-3B ONLY'!$U:$U,"&lt;&gt;OBL",'1.A-P6 DATA CD-3B ONLY'!$G:$G,'2.B-Cost Profile NL ONLY'!$X$5)+SUMIFS('1.A-P6 DATA CD-3B ONLY'!AD:AD,'1.A-P6 DATA CD-3B ONLY'!$V:$V,$B22,'1.A-P6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F22" s="7">
        <f>SUMIFS('1.A-P6 DATA CD-3B ONLY'!AE:AE,'1.A-P6 DATA CD-3B ONLY'!$V:$V,$B22,'1.A-P6 DATA CD-3B ONLY'!$Q:$Q,'2.B-Cost Profile NL ONLY'!$X$1,'1.A-P6 DATA CD-3B ONLY'!$O:$O,'2.B-Cost Profile NL ONLY'!$X$2,'1.A-P6 DATA CD-3B ONLY'!$U:$U,"&lt;&gt;OBL",'1.A-P6 DATA CD-3B ONLY'!$G:$G,'2.B-Cost Profile NL ONLY'!$X$3)+SUMIFS('1.A-P6 DATA CD-3B ONLY'!AE:AE,'1.A-P6 DATA CD-3B ONLY'!$V:$V,$B22,'1.A-P6 DATA CD-3B ONLY'!$Q:$Q,'2.B-Cost Profile NL ONLY'!$X$1,'1.A-P6 DATA CD-3B ONLY'!$O:$O,'2.B-Cost Profile NL ONLY'!$X$2,'1.A-P6 DATA CD-3B ONLY'!$U:$U,"&lt;&gt;OBL",'1.A-P6 DATA CD-3B ONLY'!$G:$G,'2.B-Cost Profile NL ONLY'!$X$4)+SUMIFS('1.A-P6 DATA CD-3B ONLY'!AE:AE,'1.A-P6 DATA CD-3B ONLY'!$V:$V,$B22,'1.A-P6 DATA CD-3B ONLY'!$Q:$Q,'2.B-Cost Profile NL ONLY'!$X$1,'1.A-P6 DATA CD-3B ONLY'!$O:$O,'2.B-Cost Profile NL ONLY'!$X$2,'1.A-P6 DATA CD-3B ONLY'!$U:$U,"&lt;&gt;OBL",'1.A-P6 DATA CD-3B ONLY'!$G:$G,'2.B-Cost Profile NL ONLY'!$X$5)+SUMIFS('1.A-P6 DATA CD-3B ONLY'!AE:AE,'1.A-P6 DATA CD-3B ONLY'!$V:$V,$B22,'1.A-P6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G22" s="7">
        <f>SUMIFS('1.A-P6 DATA CD-3B ONLY'!AF:AF,'1.A-P6 DATA CD-3B ONLY'!$V:$V,$B22,'1.A-P6 DATA CD-3B ONLY'!$Q:$Q,'2.B-Cost Profile NL ONLY'!$X$1,'1.A-P6 DATA CD-3B ONLY'!$O:$O,'2.B-Cost Profile NL ONLY'!$X$2,'1.A-P6 DATA CD-3B ONLY'!$U:$U,"&lt;&gt;OBL",'1.A-P6 DATA CD-3B ONLY'!$G:$G,'2.B-Cost Profile NL ONLY'!$X$3)+SUMIFS('1.A-P6 DATA CD-3B ONLY'!AF:AF,'1.A-P6 DATA CD-3B ONLY'!$V:$V,$B22,'1.A-P6 DATA CD-3B ONLY'!$Q:$Q,'2.B-Cost Profile NL ONLY'!$X$1,'1.A-P6 DATA CD-3B ONLY'!$O:$O,'2.B-Cost Profile NL ONLY'!$X$2,'1.A-P6 DATA CD-3B ONLY'!$U:$U,"&lt;&gt;OBL",'1.A-P6 DATA CD-3B ONLY'!$G:$G,'2.B-Cost Profile NL ONLY'!$X$4)+SUMIFS('1.A-P6 DATA CD-3B ONLY'!AF:AF,'1.A-P6 DATA CD-3B ONLY'!$V:$V,$B22,'1.A-P6 DATA CD-3B ONLY'!$Q:$Q,'2.B-Cost Profile NL ONLY'!$X$1,'1.A-P6 DATA CD-3B ONLY'!$O:$O,'2.B-Cost Profile NL ONLY'!$X$2,'1.A-P6 DATA CD-3B ONLY'!$U:$U,"&lt;&gt;OBL",'1.A-P6 DATA CD-3B ONLY'!$G:$G,'2.B-Cost Profile NL ONLY'!$X$5)+SUMIFS('1.A-P6 DATA CD-3B ONLY'!AF:AF,'1.A-P6 DATA CD-3B ONLY'!$V:$V,$B22,'1.A-P6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H22" s="7">
        <f>SUMIFS('1.A-P6 DATA CD-3B ONLY'!AG:AG,'1.A-P6 DATA CD-3B ONLY'!$V:$V,$B22,'1.A-P6 DATA CD-3B ONLY'!$Q:$Q,'2.B-Cost Profile NL ONLY'!$X$1,'1.A-P6 DATA CD-3B ONLY'!$O:$O,'2.B-Cost Profile NL ONLY'!$X$2,'1.A-P6 DATA CD-3B ONLY'!$U:$U,"&lt;&gt;OBL",'1.A-P6 DATA CD-3B ONLY'!$G:$G,'2.B-Cost Profile NL ONLY'!$X$3)+SUMIFS('1.A-P6 DATA CD-3B ONLY'!AG:AG,'1.A-P6 DATA CD-3B ONLY'!$V:$V,$B22,'1.A-P6 DATA CD-3B ONLY'!$Q:$Q,'2.B-Cost Profile NL ONLY'!$X$1,'1.A-P6 DATA CD-3B ONLY'!$O:$O,'2.B-Cost Profile NL ONLY'!$X$2,'1.A-P6 DATA CD-3B ONLY'!$U:$U,"&lt;&gt;OBL",'1.A-P6 DATA CD-3B ONLY'!$G:$G,'2.B-Cost Profile NL ONLY'!$X$4)+SUMIFS('1.A-P6 DATA CD-3B ONLY'!AG:AG,'1.A-P6 DATA CD-3B ONLY'!$V:$V,$B22,'1.A-P6 DATA CD-3B ONLY'!$Q:$Q,'2.B-Cost Profile NL ONLY'!$X$1,'1.A-P6 DATA CD-3B ONLY'!$O:$O,'2.B-Cost Profile NL ONLY'!$X$2,'1.A-P6 DATA CD-3B ONLY'!$U:$U,"&lt;&gt;OBL",'1.A-P6 DATA CD-3B ONLY'!$G:$G,'2.B-Cost Profile NL ONLY'!$X$5)+SUMIFS('1.A-P6 DATA CD-3B ONLY'!AG:AG,'1.A-P6 DATA CD-3B ONLY'!$V:$V,$B22,'1.A-P6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I22" s="7">
        <f>SUMIFS('1.A-P6 DATA CD-3B ONLY'!AH:AH,'1.A-P6 DATA CD-3B ONLY'!$V:$V,$B22,'1.A-P6 DATA CD-3B ONLY'!$Q:$Q,'2.B-Cost Profile NL ONLY'!$X$1,'1.A-P6 DATA CD-3B ONLY'!$O:$O,'2.B-Cost Profile NL ONLY'!$X$2,'1.A-P6 DATA CD-3B ONLY'!$U:$U,"&lt;&gt;OBL",'1.A-P6 DATA CD-3B ONLY'!$G:$G,'2.B-Cost Profile NL ONLY'!$X$3)+SUMIFS('1.A-P6 DATA CD-3B ONLY'!AH:AH,'1.A-P6 DATA CD-3B ONLY'!$V:$V,$B22,'1.A-P6 DATA CD-3B ONLY'!$Q:$Q,'2.B-Cost Profile NL ONLY'!$X$1,'1.A-P6 DATA CD-3B ONLY'!$O:$O,'2.B-Cost Profile NL ONLY'!$X$2,'1.A-P6 DATA CD-3B ONLY'!$U:$U,"&lt;&gt;OBL",'1.A-P6 DATA CD-3B ONLY'!$G:$G,'2.B-Cost Profile NL ONLY'!$X$4)+SUMIFS('1.A-P6 DATA CD-3B ONLY'!AH:AH,'1.A-P6 DATA CD-3B ONLY'!$V:$V,$B22,'1.A-P6 DATA CD-3B ONLY'!$Q:$Q,'2.B-Cost Profile NL ONLY'!$X$1,'1.A-P6 DATA CD-3B ONLY'!$O:$O,'2.B-Cost Profile NL ONLY'!$X$2,'1.A-P6 DATA CD-3B ONLY'!$U:$U,"&lt;&gt;OBL",'1.A-P6 DATA CD-3B ONLY'!$G:$G,'2.B-Cost Profile NL ONLY'!$X$5)+SUMIFS('1.A-P6 DATA CD-3B ONLY'!AH:AH,'1.A-P6 DATA CD-3B ONLY'!$V:$V,$B22,'1.A-P6 DATA CD-3B ONLY'!$Q:$Q,'2.B-Cost Profile NL ONLY'!$X$1,'1.A-P6 DATA CD-3B ONLY'!$O:$O,'2.B-Cost Profile NL ONLY'!$X$2,'1.A-P6 DATA CD-3B ONLY'!$U:$U,"&lt;&gt;OBL",'1.A-P6 DATA CD-3B ONLY'!$G:$G,'2.B-Cost Profile NL ONLY'!$X$6)</f>
        <v>1199807.07</v>
      </c>
      <c r="J22" s="7">
        <f>SUMIFS('1.A-P6 DATA CD-3B ONLY'!AI:AI,'1.A-P6 DATA CD-3B ONLY'!$V:$V,$B22,'1.A-P6 DATA CD-3B ONLY'!$Q:$Q,'2.B-Cost Profile NL ONLY'!$X$1,'1.A-P6 DATA CD-3B ONLY'!$O:$O,'2.B-Cost Profile NL ONLY'!$X$2,'1.A-P6 DATA CD-3B ONLY'!$U:$U,"&lt;&gt;OBL",'1.A-P6 DATA CD-3B ONLY'!$G:$G,'2.B-Cost Profile NL ONLY'!$X$3)+SUMIFS('1.A-P6 DATA CD-3B ONLY'!AI:AI,'1.A-P6 DATA CD-3B ONLY'!$V:$V,$B22,'1.A-P6 DATA CD-3B ONLY'!$Q:$Q,'2.B-Cost Profile NL ONLY'!$X$1,'1.A-P6 DATA CD-3B ONLY'!$O:$O,'2.B-Cost Profile NL ONLY'!$X$2,'1.A-P6 DATA CD-3B ONLY'!$U:$U,"&lt;&gt;OBL",'1.A-P6 DATA CD-3B ONLY'!$G:$G,'2.B-Cost Profile NL ONLY'!$X$4)+SUMIFS('1.A-P6 DATA CD-3B ONLY'!AI:AI,'1.A-P6 DATA CD-3B ONLY'!$V:$V,$B22,'1.A-P6 DATA CD-3B ONLY'!$Q:$Q,'2.B-Cost Profile NL ONLY'!$X$1,'1.A-P6 DATA CD-3B ONLY'!$O:$O,'2.B-Cost Profile NL ONLY'!$X$2,'1.A-P6 DATA CD-3B ONLY'!$U:$U,"&lt;&gt;OBL",'1.A-P6 DATA CD-3B ONLY'!$G:$G,'2.B-Cost Profile NL ONLY'!$X$5)+SUMIFS('1.A-P6 DATA CD-3B ONLY'!AI:AI,'1.A-P6 DATA CD-3B ONLY'!$V:$V,$B22,'1.A-P6 DATA CD-3B ONLY'!$Q:$Q,'2.B-Cost Profile NL ONLY'!$X$1,'1.A-P6 DATA CD-3B ONLY'!$O:$O,'2.B-Cost Profile NL ONLY'!$X$2,'1.A-P6 DATA CD-3B ONLY'!$U:$U,"&lt;&gt;OBL",'1.A-P6 DATA CD-3B ONLY'!$G:$G,'2.B-Cost Profile NL ONLY'!$X$6)</f>
        <v>32641.5</v>
      </c>
      <c r="K22" s="7">
        <f>SUMIFS('1.A-P6 DATA CD-3B ONLY'!AJ:AJ,'1.A-P6 DATA CD-3B ONLY'!$V:$V,$B22,'1.A-P6 DATA CD-3B ONLY'!$Q:$Q,'2.B-Cost Profile NL ONLY'!$X$1,'1.A-P6 DATA CD-3B ONLY'!$O:$O,'2.B-Cost Profile NL ONLY'!$X$2,'1.A-P6 DATA CD-3B ONLY'!$U:$U,"&lt;&gt;OBL",'1.A-P6 DATA CD-3B ONLY'!$G:$G,'2.B-Cost Profile NL ONLY'!$X$3)+SUMIFS('1.A-P6 DATA CD-3B ONLY'!AJ:AJ,'1.A-P6 DATA CD-3B ONLY'!$V:$V,$B22,'1.A-P6 DATA CD-3B ONLY'!$Q:$Q,'2.B-Cost Profile NL ONLY'!$X$1,'1.A-P6 DATA CD-3B ONLY'!$O:$O,'2.B-Cost Profile NL ONLY'!$X$2,'1.A-P6 DATA CD-3B ONLY'!$U:$U,"&lt;&gt;OBL",'1.A-P6 DATA CD-3B ONLY'!$G:$G,'2.B-Cost Profile NL ONLY'!$X$4)+SUMIFS('1.A-P6 DATA CD-3B ONLY'!AJ:AJ,'1.A-P6 DATA CD-3B ONLY'!$V:$V,$B22,'1.A-P6 DATA CD-3B ONLY'!$Q:$Q,'2.B-Cost Profile NL ONLY'!$X$1,'1.A-P6 DATA CD-3B ONLY'!$O:$O,'2.B-Cost Profile NL ONLY'!$X$2,'1.A-P6 DATA CD-3B ONLY'!$U:$U,"&lt;&gt;OBL",'1.A-P6 DATA CD-3B ONLY'!$G:$G,'2.B-Cost Profile NL ONLY'!$X$5)+SUMIFS('1.A-P6 DATA CD-3B ONLY'!AJ:AJ,'1.A-P6 DATA CD-3B ONLY'!$V:$V,$B22,'1.A-P6 DATA CD-3B ONLY'!$Q:$Q,'2.B-Cost Profile NL ONLY'!$X$1,'1.A-P6 DATA CD-3B ONLY'!$O:$O,'2.B-Cost Profile NL ONLY'!$X$2,'1.A-P6 DATA CD-3B ONLY'!$U:$U,"&lt;&gt;OBL",'1.A-P6 DATA CD-3B ONLY'!$G:$G,'2.B-Cost Profile NL ONLY'!$X$6)</f>
        <v>48570.54</v>
      </c>
      <c r="L22" s="7">
        <f>SUMIFS('1.A-P6 DATA CD-3B ONLY'!AK:AK,'1.A-P6 DATA CD-3B ONLY'!$V:$V,$B22,'1.A-P6 DATA CD-3B ONLY'!$Q:$Q,'2.B-Cost Profile NL ONLY'!$X$1,'1.A-P6 DATA CD-3B ONLY'!$O:$O,'2.B-Cost Profile NL ONLY'!$X$2,'1.A-P6 DATA CD-3B ONLY'!$U:$U,"&lt;&gt;OBL",'1.A-P6 DATA CD-3B ONLY'!$G:$G,'2.B-Cost Profile NL ONLY'!$X$3)+SUMIFS('1.A-P6 DATA CD-3B ONLY'!AK:AK,'1.A-P6 DATA CD-3B ONLY'!$V:$V,$B22,'1.A-P6 DATA CD-3B ONLY'!$Q:$Q,'2.B-Cost Profile NL ONLY'!$X$1,'1.A-P6 DATA CD-3B ONLY'!$O:$O,'2.B-Cost Profile NL ONLY'!$X$2,'1.A-P6 DATA CD-3B ONLY'!$U:$U,"&lt;&gt;OBL",'1.A-P6 DATA CD-3B ONLY'!$G:$G,'2.B-Cost Profile NL ONLY'!$X$4)+SUMIFS('1.A-P6 DATA CD-3B ONLY'!AK:AK,'1.A-P6 DATA CD-3B ONLY'!$V:$V,$B22,'1.A-P6 DATA CD-3B ONLY'!$Q:$Q,'2.B-Cost Profile NL ONLY'!$X$1,'1.A-P6 DATA CD-3B ONLY'!$O:$O,'2.B-Cost Profile NL ONLY'!$X$2,'1.A-P6 DATA CD-3B ONLY'!$U:$U,"&lt;&gt;OBL",'1.A-P6 DATA CD-3B ONLY'!$G:$G,'2.B-Cost Profile NL ONLY'!$X$5)+SUMIFS('1.A-P6 DATA CD-3B ONLY'!AK:AK,'1.A-P6 DATA CD-3B ONLY'!$V:$V,$B22,'1.A-P6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M22" s="7">
        <f>SUMIFS('1.A-P6 DATA CD-3B ONLY'!AL:AL,'1.A-P6 DATA CD-3B ONLY'!$V:$V,$B22,'1.A-P6 DATA CD-3B ONLY'!$Q:$Q,'2.B-Cost Profile NL ONLY'!$X$1,'1.A-P6 DATA CD-3B ONLY'!$O:$O,'2.B-Cost Profile NL ONLY'!$X$2,'1.A-P6 DATA CD-3B ONLY'!$U:$U,"&lt;&gt;OBL",'1.A-P6 DATA CD-3B ONLY'!$G:$G,'2.B-Cost Profile NL ONLY'!$X$3)+SUMIFS('1.A-P6 DATA CD-3B ONLY'!AL:AL,'1.A-P6 DATA CD-3B ONLY'!$V:$V,$B22,'1.A-P6 DATA CD-3B ONLY'!$Q:$Q,'2.B-Cost Profile NL ONLY'!$X$1,'1.A-P6 DATA CD-3B ONLY'!$O:$O,'2.B-Cost Profile NL ONLY'!$X$2,'1.A-P6 DATA CD-3B ONLY'!$U:$U,"&lt;&gt;OBL",'1.A-P6 DATA CD-3B ONLY'!$G:$G,'2.B-Cost Profile NL ONLY'!$X$4)+SUMIFS('1.A-P6 DATA CD-3B ONLY'!AL:AL,'1.A-P6 DATA CD-3B ONLY'!$V:$V,$B22,'1.A-P6 DATA CD-3B ONLY'!$Q:$Q,'2.B-Cost Profile NL ONLY'!$X$1,'1.A-P6 DATA CD-3B ONLY'!$O:$O,'2.B-Cost Profile NL ONLY'!$X$2,'1.A-P6 DATA CD-3B ONLY'!$U:$U,"&lt;&gt;OBL",'1.A-P6 DATA CD-3B ONLY'!$G:$G,'2.B-Cost Profile NL ONLY'!$X$5)+SUMIFS('1.A-P6 DATA CD-3B ONLY'!AL:AL,'1.A-P6 DATA CD-3B ONLY'!$V:$V,$B22,'1.A-P6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N22" s="7">
        <f>SUMIFS('1.A-P6 DATA CD-3B ONLY'!AM:AM,'1.A-P6 DATA CD-3B ONLY'!$V:$V,$B22,'1.A-P6 DATA CD-3B ONLY'!$Q:$Q,'2.B-Cost Profile NL ONLY'!$X$1,'1.A-P6 DATA CD-3B ONLY'!$O:$O,'2.B-Cost Profile NL ONLY'!$X$2,'1.A-P6 DATA CD-3B ONLY'!$U:$U,"&lt;&gt;OBL",'1.A-P6 DATA CD-3B ONLY'!$G:$G,'2.B-Cost Profile NL ONLY'!$X$3)+SUMIFS('1.A-P6 DATA CD-3B ONLY'!AM:AM,'1.A-P6 DATA CD-3B ONLY'!$V:$V,$B22,'1.A-P6 DATA CD-3B ONLY'!$Q:$Q,'2.B-Cost Profile NL ONLY'!$X$1,'1.A-P6 DATA CD-3B ONLY'!$O:$O,'2.B-Cost Profile NL ONLY'!$X$2,'1.A-P6 DATA CD-3B ONLY'!$U:$U,"&lt;&gt;OBL",'1.A-P6 DATA CD-3B ONLY'!$G:$G,'2.B-Cost Profile NL ONLY'!$X$4)+SUMIFS('1.A-P6 DATA CD-3B ONLY'!AM:AM,'1.A-P6 DATA CD-3B ONLY'!$V:$V,$B22,'1.A-P6 DATA CD-3B ONLY'!$Q:$Q,'2.B-Cost Profile NL ONLY'!$X$1,'1.A-P6 DATA CD-3B ONLY'!$O:$O,'2.B-Cost Profile NL ONLY'!$X$2,'1.A-P6 DATA CD-3B ONLY'!$U:$U,"&lt;&gt;OBL",'1.A-P6 DATA CD-3B ONLY'!$G:$G,'2.B-Cost Profile NL ONLY'!$X$5)+SUMIFS('1.A-P6 DATA CD-3B ONLY'!AM:AM,'1.A-P6 DATA CD-3B ONLY'!$V:$V,$B22,'1.A-P6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O22" s="7">
        <f>SUMIFS('1.A-P6 DATA CD-3B ONLY'!AN:AN,'1.A-P6 DATA CD-3B ONLY'!$V:$V,$B22,'1.A-P6 DATA CD-3B ONLY'!$Q:$Q,'2.B-Cost Profile NL ONLY'!$X$1,'1.A-P6 DATA CD-3B ONLY'!$O:$O,'2.B-Cost Profile NL ONLY'!$X$2,'1.A-P6 DATA CD-3B ONLY'!$U:$U,"&lt;&gt;OBL",'1.A-P6 DATA CD-3B ONLY'!$G:$G,'2.B-Cost Profile NL ONLY'!$X$3)+SUMIFS('1.A-P6 DATA CD-3B ONLY'!AN:AN,'1.A-P6 DATA CD-3B ONLY'!$V:$V,$B22,'1.A-P6 DATA CD-3B ONLY'!$Q:$Q,'2.B-Cost Profile NL ONLY'!$X$1,'1.A-P6 DATA CD-3B ONLY'!$O:$O,'2.B-Cost Profile NL ONLY'!$X$2,'1.A-P6 DATA CD-3B ONLY'!$U:$U,"&lt;&gt;OBL",'1.A-P6 DATA CD-3B ONLY'!$G:$G,'2.B-Cost Profile NL ONLY'!$X$4)+SUMIFS('1.A-P6 DATA CD-3B ONLY'!AN:AN,'1.A-P6 DATA CD-3B ONLY'!$V:$V,$B22,'1.A-P6 DATA CD-3B ONLY'!$Q:$Q,'2.B-Cost Profile NL ONLY'!$X$1,'1.A-P6 DATA CD-3B ONLY'!$O:$O,'2.B-Cost Profile NL ONLY'!$X$2,'1.A-P6 DATA CD-3B ONLY'!$U:$U,"&lt;&gt;OBL",'1.A-P6 DATA CD-3B ONLY'!$G:$G,'2.B-Cost Profile NL ONLY'!$X$5)+SUMIFS('1.A-P6 DATA CD-3B ONLY'!AN:AN,'1.A-P6 DATA CD-3B ONLY'!$V:$V,$B22,'1.A-P6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P22" s="7">
        <f>SUMIFS('1.A-P6 DATA CD-3B ONLY'!AO:AO,'1.A-P6 DATA CD-3B ONLY'!$V:$V,$B22,'1.A-P6 DATA CD-3B ONLY'!$Q:$Q,'2.B-Cost Profile NL ONLY'!$X$1,'1.A-P6 DATA CD-3B ONLY'!$O:$O,'2.B-Cost Profile NL ONLY'!$X$2,'1.A-P6 DATA CD-3B ONLY'!$U:$U,"&lt;&gt;OBL",'1.A-P6 DATA CD-3B ONLY'!$G:$G,'2.B-Cost Profile NL ONLY'!$X$3)+SUMIFS('1.A-P6 DATA CD-3B ONLY'!AO:AO,'1.A-P6 DATA CD-3B ONLY'!$V:$V,$B22,'1.A-P6 DATA CD-3B ONLY'!$Q:$Q,'2.B-Cost Profile NL ONLY'!$X$1,'1.A-P6 DATA CD-3B ONLY'!$O:$O,'2.B-Cost Profile NL ONLY'!$X$2,'1.A-P6 DATA CD-3B ONLY'!$U:$U,"&lt;&gt;OBL",'1.A-P6 DATA CD-3B ONLY'!$G:$G,'2.B-Cost Profile NL ONLY'!$X$4)+SUMIFS('1.A-P6 DATA CD-3B ONLY'!AO:AO,'1.A-P6 DATA CD-3B ONLY'!$V:$V,$B22,'1.A-P6 DATA CD-3B ONLY'!$Q:$Q,'2.B-Cost Profile NL ONLY'!$X$1,'1.A-P6 DATA CD-3B ONLY'!$O:$O,'2.B-Cost Profile NL ONLY'!$X$2,'1.A-P6 DATA CD-3B ONLY'!$U:$U,"&lt;&gt;OBL",'1.A-P6 DATA CD-3B ONLY'!$G:$G,'2.B-Cost Profile NL ONLY'!$X$5)+SUMIFS('1.A-P6 DATA CD-3B ONLY'!AO:AO,'1.A-P6 DATA CD-3B ONLY'!$V:$V,$B22,'1.A-P6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Q22" s="7">
        <f>SUMIFS('1.A-P6 DATA CD-3B ONLY'!AP:AP,'1.A-P6 DATA CD-3B ONLY'!$V:$V,$B22,'1.A-P6 DATA CD-3B ONLY'!$Q:$Q,'2.B-Cost Profile NL ONLY'!$X$1,'1.A-P6 DATA CD-3B ONLY'!$O:$O,'2.B-Cost Profile NL ONLY'!$X$2,'1.A-P6 DATA CD-3B ONLY'!$U:$U,"&lt;&gt;OBL",'1.A-P6 DATA CD-3B ONLY'!$G:$G,'2.B-Cost Profile NL ONLY'!$X$3)+SUMIFS('1.A-P6 DATA CD-3B ONLY'!AP:AP,'1.A-P6 DATA CD-3B ONLY'!$V:$V,$B22,'1.A-P6 DATA CD-3B ONLY'!$Q:$Q,'2.B-Cost Profile NL ONLY'!$X$1,'1.A-P6 DATA CD-3B ONLY'!$O:$O,'2.B-Cost Profile NL ONLY'!$X$2,'1.A-P6 DATA CD-3B ONLY'!$U:$U,"&lt;&gt;OBL",'1.A-P6 DATA CD-3B ONLY'!$G:$G,'2.B-Cost Profile NL ONLY'!$X$4)+SUMIFS('1.A-P6 DATA CD-3B ONLY'!AP:AP,'1.A-P6 DATA CD-3B ONLY'!$V:$V,$B22,'1.A-P6 DATA CD-3B ONLY'!$Q:$Q,'2.B-Cost Profile NL ONLY'!$X$1,'1.A-P6 DATA CD-3B ONLY'!$O:$O,'2.B-Cost Profile NL ONLY'!$X$2,'1.A-P6 DATA CD-3B ONLY'!$U:$U,"&lt;&gt;OBL",'1.A-P6 DATA CD-3B ONLY'!$G:$G,'2.B-Cost Profile NL ONLY'!$X$5)+SUMIFS('1.A-P6 DATA CD-3B ONLY'!AP:AP,'1.A-P6 DATA CD-3B ONLY'!$V:$V,$B22,'1.A-P6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R22" s="7">
        <f>SUMIFS('1.A-P6 DATA CD-3B ONLY'!AQ:AQ,'1.A-P6 DATA CD-3B ONLY'!$V:$V,$B22,'1.A-P6 DATA CD-3B ONLY'!$Q:$Q,'2.B-Cost Profile NL ONLY'!$X$1,'1.A-P6 DATA CD-3B ONLY'!$O:$O,'2.B-Cost Profile NL ONLY'!$X$2,'1.A-P6 DATA CD-3B ONLY'!$U:$U,"&lt;&gt;OBL",'1.A-P6 DATA CD-3B ONLY'!$G:$G,'2.B-Cost Profile NL ONLY'!$X$3)+SUMIFS('1.A-P6 DATA CD-3B ONLY'!AQ:AQ,'1.A-P6 DATA CD-3B ONLY'!$V:$V,$B22,'1.A-P6 DATA CD-3B ONLY'!$Q:$Q,'2.B-Cost Profile NL ONLY'!$X$1,'1.A-P6 DATA CD-3B ONLY'!$O:$O,'2.B-Cost Profile NL ONLY'!$X$2,'1.A-P6 DATA CD-3B ONLY'!$U:$U,"&lt;&gt;OBL",'1.A-P6 DATA CD-3B ONLY'!$G:$G,'2.B-Cost Profile NL ONLY'!$X$4)+SUMIFS('1.A-P6 DATA CD-3B ONLY'!AQ:AQ,'1.A-P6 DATA CD-3B ONLY'!$V:$V,$B22,'1.A-P6 DATA CD-3B ONLY'!$Q:$Q,'2.B-Cost Profile NL ONLY'!$X$1,'1.A-P6 DATA CD-3B ONLY'!$O:$O,'2.B-Cost Profile NL ONLY'!$X$2,'1.A-P6 DATA CD-3B ONLY'!$U:$U,"&lt;&gt;OBL",'1.A-P6 DATA CD-3B ONLY'!$G:$G,'2.B-Cost Profile NL ONLY'!$X$5)+SUMIFS('1.A-P6 DATA CD-3B ONLY'!AQ:AQ,'1.A-P6 DATA CD-3B ONLY'!$V:$V,$B22,'1.A-P6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S22" s="7">
        <f>SUMIFS('1.A-P6 DATA CD-3B ONLY'!AR:AR,'1.A-P6 DATA CD-3B ONLY'!$V:$V,$B22,'1.A-P6 DATA CD-3B ONLY'!$Q:$Q,'2.B-Cost Profile NL ONLY'!$X$1,'1.A-P6 DATA CD-3B ONLY'!$O:$O,'2.B-Cost Profile NL ONLY'!$X$2,'1.A-P6 DATA CD-3B ONLY'!$U:$U,"&lt;&gt;OBL",'1.A-P6 DATA CD-3B ONLY'!$G:$G,'2.B-Cost Profile NL ONLY'!$X$3)+SUMIFS('1.A-P6 DATA CD-3B ONLY'!AR:AR,'1.A-P6 DATA CD-3B ONLY'!$V:$V,$B22,'1.A-P6 DATA CD-3B ONLY'!$Q:$Q,'2.B-Cost Profile NL ONLY'!$X$1,'1.A-P6 DATA CD-3B ONLY'!$O:$O,'2.B-Cost Profile NL ONLY'!$X$2,'1.A-P6 DATA CD-3B ONLY'!$U:$U,"&lt;&gt;OBL",'1.A-P6 DATA CD-3B ONLY'!$G:$G,'2.B-Cost Profile NL ONLY'!$X$4)+SUMIFS('1.A-P6 DATA CD-3B ONLY'!AR:AR,'1.A-P6 DATA CD-3B ONLY'!$V:$V,$B22,'1.A-P6 DATA CD-3B ONLY'!$Q:$Q,'2.B-Cost Profile NL ONLY'!$X$1,'1.A-P6 DATA CD-3B ONLY'!$O:$O,'2.B-Cost Profile NL ONLY'!$X$2,'1.A-P6 DATA CD-3B ONLY'!$U:$U,"&lt;&gt;OBL",'1.A-P6 DATA CD-3B ONLY'!$G:$G,'2.B-Cost Profile NL ONLY'!$X$5)+SUMIFS('1.A-P6 DATA CD-3B ONLY'!AR:AR,'1.A-P6 DATA CD-3B ONLY'!$V:$V,$B22,'1.A-P6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T22" s="7">
        <f>SUMIFS('1.A-P6 DATA CD-3B ONLY'!AS:AS,'1.A-P6 DATA CD-3B ONLY'!$V:$V,$B22,'1.A-P6 DATA CD-3B ONLY'!$Q:$Q,'2.B-Cost Profile NL ONLY'!$X$1,'1.A-P6 DATA CD-3B ONLY'!$O:$O,'2.B-Cost Profile NL ONLY'!$X$2,'1.A-P6 DATA CD-3B ONLY'!$U:$U,"&lt;&gt;OBL",'1.A-P6 DATA CD-3B ONLY'!$G:$G,'2.B-Cost Profile NL ONLY'!$X$3)+SUMIFS('1.A-P6 DATA CD-3B ONLY'!AS:AS,'1.A-P6 DATA CD-3B ONLY'!$V:$V,$B22,'1.A-P6 DATA CD-3B ONLY'!$Q:$Q,'2.B-Cost Profile NL ONLY'!$X$1,'1.A-P6 DATA CD-3B ONLY'!$O:$O,'2.B-Cost Profile NL ONLY'!$X$2,'1.A-P6 DATA CD-3B ONLY'!$U:$U,"&lt;&gt;OBL",'1.A-P6 DATA CD-3B ONLY'!$G:$G,'2.B-Cost Profile NL ONLY'!$X$4)+SUMIFS('1.A-P6 DATA CD-3B ONLY'!AS:AS,'1.A-P6 DATA CD-3B ONLY'!$V:$V,$B22,'1.A-P6 DATA CD-3B ONLY'!$Q:$Q,'2.B-Cost Profile NL ONLY'!$X$1,'1.A-P6 DATA CD-3B ONLY'!$O:$O,'2.B-Cost Profile NL ONLY'!$X$2,'1.A-P6 DATA CD-3B ONLY'!$U:$U,"&lt;&gt;OBL",'1.A-P6 DATA CD-3B ONLY'!$G:$G,'2.B-Cost Profile NL ONLY'!$X$5)+SUMIFS('1.A-P6 DATA CD-3B ONLY'!AS:AS,'1.A-P6 DATA CD-3B ONLY'!$V:$V,$B22,'1.A-P6 DATA CD-3B ONLY'!$Q:$Q,'2.B-Cost Profile NL ONLY'!$X$1,'1.A-P6 DATA CD-3B ONLY'!$O:$O,'2.B-Cost Profile NL ONLY'!$X$2,'1.A-P6 DATA CD-3B ONLY'!$U:$U,"&lt;&gt;OBL",'1.A-P6 DATA CD-3B ONLY'!$G:$G,'2.B-Cost Profile NL ONLY'!$X$6)</f>
        <v>0</v>
      </c>
    </row>
    <row r="23" spans="2:20" x14ac:dyDescent="0.25">
      <c r="B23" s="39" t="s">
        <v>221</v>
      </c>
      <c r="C23" s="15">
        <f t="shared" si="2"/>
        <v>543029.24</v>
      </c>
      <c r="D23" s="7">
        <f>SUMIFS('1.A-P6 DATA CD-3B ONLY'!AC:AC,'1.A-P6 DATA CD-3B ONLY'!$V:$V,$B23,'1.A-P6 DATA CD-3B ONLY'!$Q:$Q,'2.B-Cost Profile NL ONLY'!$X$1,'1.A-P6 DATA CD-3B ONLY'!$O:$O,'2.B-Cost Profile NL ONLY'!$X$2,'1.A-P6 DATA CD-3B ONLY'!$U:$U,"&lt;&gt;OBL",'1.A-P6 DATA CD-3B ONLY'!$G:$G,'2.B-Cost Profile NL ONLY'!$X$3)+SUMIFS('1.A-P6 DATA CD-3B ONLY'!AC:AC,'1.A-P6 DATA CD-3B ONLY'!$V:$V,$B23,'1.A-P6 DATA CD-3B ONLY'!$Q:$Q,'2.B-Cost Profile NL ONLY'!$X$1,'1.A-P6 DATA CD-3B ONLY'!$O:$O,'2.B-Cost Profile NL ONLY'!$X$2,'1.A-P6 DATA CD-3B ONLY'!$U:$U,"&lt;&gt;OBL",'1.A-P6 DATA CD-3B ONLY'!$G:$G,'2.B-Cost Profile NL ONLY'!$X$4)+SUMIFS('1.A-P6 DATA CD-3B ONLY'!AC:AC,'1.A-P6 DATA CD-3B ONLY'!$V:$V,$B23,'1.A-P6 DATA CD-3B ONLY'!$Q:$Q,'2.B-Cost Profile NL ONLY'!$X$1,'1.A-P6 DATA CD-3B ONLY'!$O:$O,'2.B-Cost Profile NL ONLY'!$X$2,'1.A-P6 DATA CD-3B ONLY'!$U:$U,"&lt;&gt;OBL",'1.A-P6 DATA CD-3B ONLY'!$G:$G,'2.B-Cost Profile NL ONLY'!$X$5)+SUMIFS('1.A-P6 DATA CD-3B ONLY'!AC:AC,'1.A-P6 DATA CD-3B ONLY'!$V:$V,$B23,'1.A-P6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E23" s="7">
        <f>SUMIFS('1.A-P6 DATA CD-3B ONLY'!AD:AD,'1.A-P6 DATA CD-3B ONLY'!$V:$V,$B23,'1.A-P6 DATA CD-3B ONLY'!$Q:$Q,'2.B-Cost Profile NL ONLY'!$X$1,'1.A-P6 DATA CD-3B ONLY'!$O:$O,'2.B-Cost Profile NL ONLY'!$X$2,'1.A-P6 DATA CD-3B ONLY'!$U:$U,"&lt;&gt;OBL",'1.A-P6 DATA CD-3B ONLY'!$G:$G,'2.B-Cost Profile NL ONLY'!$X$3)+SUMIFS('1.A-P6 DATA CD-3B ONLY'!AD:AD,'1.A-P6 DATA CD-3B ONLY'!$V:$V,$B23,'1.A-P6 DATA CD-3B ONLY'!$Q:$Q,'2.B-Cost Profile NL ONLY'!$X$1,'1.A-P6 DATA CD-3B ONLY'!$O:$O,'2.B-Cost Profile NL ONLY'!$X$2,'1.A-P6 DATA CD-3B ONLY'!$U:$U,"&lt;&gt;OBL",'1.A-P6 DATA CD-3B ONLY'!$G:$G,'2.B-Cost Profile NL ONLY'!$X$4)+SUMIFS('1.A-P6 DATA CD-3B ONLY'!AD:AD,'1.A-P6 DATA CD-3B ONLY'!$V:$V,$B23,'1.A-P6 DATA CD-3B ONLY'!$Q:$Q,'2.B-Cost Profile NL ONLY'!$X$1,'1.A-P6 DATA CD-3B ONLY'!$O:$O,'2.B-Cost Profile NL ONLY'!$X$2,'1.A-P6 DATA CD-3B ONLY'!$U:$U,"&lt;&gt;OBL",'1.A-P6 DATA CD-3B ONLY'!$G:$G,'2.B-Cost Profile NL ONLY'!$X$5)+SUMIFS('1.A-P6 DATA CD-3B ONLY'!AD:AD,'1.A-P6 DATA CD-3B ONLY'!$V:$V,$B23,'1.A-P6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F23" s="7">
        <f>SUMIFS('1.A-P6 DATA CD-3B ONLY'!AE:AE,'1.A-P6 DATA CD-3B ONLY'!$V:$V,$B23,'1.A-P6 DATA CD-3B ONLY'!$Q:$Q,'2.B-Cost Profile NL ONLY'!$X$1,'1.A-P6 DATA CD-3B ONLY'!$O:$O,'2.B-Cost Profile NL ONLY'!$X$2,'1.A-P6 DATA CD-3B ONLY'!$U:$U,"&lt;&gt;OBL",'1.A-P6 DATA CD-3B ONLY'!$G:$G,'2.B-Cost Profile NL ONLY'!$X$3)+SUMIFS('1.A-P6 DATA CD-3B ONLY'!AE:AE,'1.A-P6 DATA CD-3B ONLY'!$V:$V,$B23,'1.A-P6 DATA CD-3B ONLY'!$Q:$Q,'2.B-Cost Profile NL ONLY'!$X$1,'1.A-P6 DATA CD-3B ONLY'!$O:$O,'2.B-Cost Profile NL ONLY'!$X$2,'1.A-P6 DATA CD-3B ONLY'!$U:$U,"&lt;&gt;OBL",'1.A-P6 DATA CD-3B ONLY'!$G:$G,'2.B-Cost Profile NL ONLY'!$X$4)+SUMIFS('1.A-P6 DATA CD-3B ONLY'!AE:AE,'1.A-P6 DATA CD-3B ONLY'!$V:$V,$B23,'1.A-P6 DATA CD-3B ONLY'!$Q:$Q,'2.B-Cost Profile NL ONLY'!$X$1,'1.A-P6 DATA CD-3B ONLY'!$O:$O,'2.B-Cost Profile NL ONLY'!$X$2,'1.A-P6 DATA CD-3B ONLY'!$U:$U,"&lt;&gt;OBL",'1.A-P6 DATA CD-3B ONLY'!$G:$G,'2.B-Cost Profile NL ONLY'!$X$5)+SUMIFS('1.A-P6 DATA CD-3B ONLY'!AE:AE,'1.A-P6 DATA CD-3B ONLY'!$V:$V,$B23,'1.A-P6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G23" s="7">
        <f>SUMIFS('1.A-P6 DATA CD-3B ONLY'!AF:AF,'1.A-P6 DATA CD-3B ONLY'!$V:$V,$B23,'1.A-P6 DATA CD-3B ONLY'!$Q:$Q,'2.B-Cost Profile NL ONLY'!$X$1,'1.A-P6 DATA CD-3B ONLY'!$O:$O,'2.B-Cost Profile NL ONLY'!$X$2,'1.A-P6 DATA CD-3B ONLY'!$U:$U,"&lt;&gt;OBL",'1.A-P6 DATA CD-3B ONLY'!$G:$G,'2.B-Cost Profile NL ONLY'!$X$3)+SUMIFS('1.A-P6 DATA CD-3B ONLY'!AF:AF,'1.A-P6 DATA CD-3B ONLY'!$V:$V,$B23,'1.A-P6 DATA CD-3B ONLY'!$Q:$Q,'2.B-Cost Profile NL ONLY'!$X$1,'1.A-P6 DATA CD-3B ONLY'!$O:$O,'2.B-Cost Profile NL ONLY'!$X$2,'1.A-P6 DATA CD-3B ONLY'!$U:$U,"&lt;&gt;OBL",'1.A-P6 DATA CD-3B ONLY'!$G:$G,'2.B-Cost Profile NL ONLY'!$X$4)+SUMIFS('1.A-P6 DATA CD-3B ONLY'!AF:AF,'1.A-P6 DATA CD-3B ONLY'!$V:$V,$B23,'1.A-P6 DATA CD-3B ONLY'!$Q:$Q,'2.B-Cost Profile NL ONLY'!$X$1,'1.A-P6 DATA CD-3B ONLY'!$O:$O,'2.B-Cost Profile NL ONLY'!$X$2,'1.A-P6 DATA CD-3B ONLY'!$U:$U,"&lt;&gt;OBL",'1.A-P6 DATA CD-3B ONLY'!$G:$G,'2.B-Cost Profile NL ONLY'!$X$5)+SUMIFS('1.A-P6 DATA CD-3B ONLY'!AF:AF,'1.A-P6 DATA CD-3B ONLY'!$V:$V,$B23,'1.A-P6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H23" s="7">
        <f>SUMIFS('1.A-P6 DATA CD-3B ONLY'!AG:AG,'1.A-P6 DATA CD-3B ONLY'!$V:$V,$B23,'1.A-P6 DATA CD-3B ONLY'!$Q:$Q,'2.B-Cost Profile NL ONLY'!$X$1,'1.A-P6 DATA CD-3B ONLY'!$O:$O,'2.B-Cost Profile NL ONLY'!$X$2,'1.A-P6 DATA CD-3B ONLY'!$U:$U,"&lt;&gt;OBL",'1.A-P6 DATA CD-3B ONLY'!$G:$G,'2.B-Cost Profile NL ONLY'!$X$3)+SUMIFS('1.A-P6 DATA CD-3B ONLY'!AG:AG,'1.A-P6 DATA CD-3B ONLY'!$V:$V,$B23,'1.A-P6 DATA CD-3B ONLY'!$Q:$Q,'2.B-Cost Profile NL ONLY'!$X$1,'1.A-P6 DATA CD-3B ONLY'!$O:$O,'2.B-Cost Profile NL ONLY'!$X$2,'1.A-P6 DATA CD-3B ONLY'!$U:$U,"&lt;&gt;OBL",'1.A-P6 DATA CD-3B ONLY'!$G:$G,'2.B-Cost Profile NL ONLY'!$X$4)+SUMIFS('1.A-P6 DATA CD-3B ONLY'!AG:AG,'1.A-P6 DATA CD-3B ONLY'!$V:$V,$B23,'1.A-P6 DATA CD-3B ONLY'!$Q:$Q,'2.B-Cost Profile NL ONLY'!$X$1,'1.A-P6 DATA CD-3B ONLY'!$O:$O,'2.B-Cost Profile NL ONLY'!$X$2,'1.A-P6 DATA CD-3B ONLY'!$U:$U,"&lt;&gt;OBL",'1.A-P6 DATA CD-3B ONLY'!$G:$G,'2.B-Cost Profile NL ONLY'!$X$5)+SUMIFS('1.A-P6 DATA CD-3B ONLY'!AG:AG,'1.A-P6 DATA CD-3B ONLY'!$V:$V,$B23,'1.A-P6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I23" s="7">
        <f>SUMIFS('1.A-P6 DATA CD-3B ONLY'!AH:AH,'1.A-P6 DATA CD-3B ONLY'!$V:$V,$B23,'1.A-P6 DATA CD-3B ONLY'!$Q:$Q,'2.B-Cost Profile NL ONLY'!$X$1,'1.A-P6 DATA CD-3B ONLY'!$O:$O,'2.B-Cost Profile NL ONLY'!$X$2,'1.A-P6 DATA CD-3B ONLY'!$U:$U,"&lt;&gt;OBL",'1.A-P6 DATA CD-3B ONLY'!$G:$G,'2.B-Cost Profile NL ONLY'!$X$3)+SUMIFS('1.A-P6 DATA CD-3B ONLY'!AH:AH,'1.A-P6 DATA CD-3B ONLY'!$V:$V,$B23,'1.A-P6 DATA CD-3B ONLY'!$Q:$Q,'2.B-Cost Profile NL ONLY'!$X$1,'1.A-P6 DATA CD-3B ONLY'!$O:$O,'2.B-Cost Profile NL ONLY'!$X$2,'1.A-P6 DATA CD-3B ONLY'!$U:$U,"&lt;&gt;OBL",'1.A-P6 DATA CD-3B ONLY'!$G:$G,'2.B-Cost Profile NL ONLY'!$X$4)+SUMIFS('1.A-P6 DATA CD-3B ONLY'!AH:AH,'1.A-P6 DATA CD-3B ONLY'!$V:$V,$B23,'1.A-P6 DATA CD-3B ONLY'!$Q:$Q,'2.B-Cost Profile NL ONLY'!$X$1,'1.A-P6 DATA CD-3B ONLY'!$O:$O,'2.B-Cost Profile NL ONLY'!$X$2,'1.A-P6 DATA CD-3B ONLY'!$U:$U,"&lt;&gt;OBL",'1.A-P6 DATA CD-3B ONLY'!$G:$G,'2.B-Cost Profile NL ONLY'!$X$5)+SUMIFS('1.A-P6 DATA CD-3B ONLY'!AH:AH,'1.A-P6 DATA CD-3B ONLY'!$V:$V,$B23,'1.A-P6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J23" s="7">
        <f>SUMIFS('1.A-P6 DATA CD-3B ONLY'!AI:AI,'1.A-P6 DATA CD-3B ONLY'!$V:$V,$B23,'1.A-P6 DATA CD-3B ONLY'!$Q:$Q,'2.B-Cost Profile NL ONLY'!$X$1,'1.A-P6 DATA CD-3B ONLY'!$O:$O,'2.B-Cost Profile NL ONLY'!$X$2,'1.A-P6 DATA CD-3B ONLY'!$U:$U,"&lt;&gt;OBL",'1.A-P6 DATA CD-3B ONLY'!$G:$G,'2.B-Cost Profile NL ONLY'!$X$3)+SUMIFS('1.A-P6 DATA CD-3B ONLY'!AI:AI,'1.A-P6 DATA CD-3B ONLY'!$V:$V,$B23,'1.A-P6 DATA CD-3B ONLY'!$Q:$Q,'2.B-Cost Profile NL ONLY'!$X$1,'1.A-P6 DATA CD-3B ONLY'!$O:$O,'2.B-Cost Profile NL ONLY'!$X$2,'1.A-P6 DATA CD-3B ONLY'!$U:$U,"&lt;&gt;OBL",'1.A-P6 DATA CD-3B ONLY'!$G:$G,'2.B-Cost Profile NL ONLY'!$X$4)+SUMIFS('1.A-P6 DATA CD-3B ONLY'!AI:AI,'1.A-P6 DATA CD-3B ONLY'!$V:$V,$B23,'1.A-P6 DATA CD-3B ONLY'!$Q:$Q,'2.B-Cost Profile NL ONLY'!$X$1,'1.A-P6 DATA CD-3B ONLY'!$O:$O,'2.B-Cost Profile NL ONLY'!$X$2,'1.A-P6 DATA CD-3B ONLY'!$U:$U,"&lt;&gt;OBL",'1.A-P6 DATA CD-3B ONLY'!$G:$G,'2.B-Cost Profile NL ONLY'!$X$5)+SUMIFS('1.A-P6 DATA CD-3B ONLY'!AI:AI,'1.A-P6 DATA CD-3B ONLY'!$V:$V,$B23,'1.A-P6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K23" s="7">
        <f>SUMIFS('1.A-P6 DATA CD-3B ONLY'!AJ:AJ,'1.A-P6 DATA CD-3B ONLY'!$V:$V,$B23,'1.A-P6 DATA CD-3B ONLY'!$Q:$Q,'2.B-Cost Profile NL ONLY'!$X$1,'1.A-P6 DATA CD-3B ONLY'!$O:$O,'2.B-Cost Profile NL ONLY'!$X$2,'1.A-P6 DATA CD-3B ONLY'!$U:$U,"&lt;&gt;OBL",'1.A-P6 DATA CD-3B ONLY'!$G:$G,'2.B-Cost Profile NL ONLY'!$X$3)+SUMIFS('1.A-P6 DATA CD-3B ONLY'!AJ:AJ,'1.A-P6 DATA CD-3B ONLY'!$V:$V,$B23,'1.A-P6 DATA CD-3B ONLY'!$Q:$Q,'2.B-Cost Profile NL ONLY'!$X$1,'1.A-P6 DATA CD-3B ONLY'!$O:$O,'2.B-Cost Profile NL ONLY'!$X$2,'1.A-P6 DATA CD-3B ONLY'!$U:$U,"&lt;&gt;OBL",'1.A-P6 DATA CD-3B ONLY'!$G:$G,'2.B-Cost Profile NL ONLY'!$X$4)+SUMIFS('1.A-P6 DATA CD-3B ONLY'!AJ:AJ,'1.A-P6 DATA CD-3B ONLY'!$V:$V,$B23,'1.A-P6 DATA CD-3B ONLY'!$Q:$Q,'2.B-Cost Profile NL ONLY'!$X$1,'1.A-P6 DATA CD-3B ONLY'!$O:$O,'2.B-Cost Profile NL ONLY'!$X$2,'1.A-P6 DATA CD-3B ONLY'!$U:$U,"&lt;&gt;OBL",'1.A-P6 DATA CD-3B ONLY'!$G:$G,'2.B-Cost Profile NL ONLY'!$X$5)+SUMIFS('1.A-P6 DATA CD-3B ONLY'!AJ:AJ,'1.A-P6 DATA CD-3B ONLY'!$V:$V,$B23,'1.A-P6 DATA CD-3B ONLY'!$Q:$Q,'2.B-Cost Profile NL ONLY'!$X$1,'1.A-P6 DATA CD-3B ONLY'!$O:$O,'2.B-Cost Profile NL ONLY'!$X$2,'1.A-P6 DATA CD-3B ONLY'!$U:$U,"&lt;&gt;OBL",'1.A-P6 DATA CD-3B ONLY'!$G:$G,'2.B-Cost Profile NL ONLY'!$X$6)</f>
        <v>543029.24</v>
      </c>
      <c r="L23" s="7">
        <f>SUMIFS('1.A-P6 DATA CD-3B ONLY'!AK:AK,'1.A-P6 DATA CD-3B ONLY'!$V:$V,$B23,'1.A-P6 DATA CD-3B ONLY'!$Q:$Q,'2.B-Cost Profile NL ONLY'!$X$1,'1.A-P6 DATA CD-3B ONLY'!$O:$O,'2.B-Cost Profile NL ONLY'!$X$2,'1.A-P6 DATA CD-3B ONLY'!$U:$U,"&lt;&gt;OBL",'1.A-P6 DATA CD-3B ONLY'!$G:$G,'2.B-Cost Profile NL ONLY'!$X$3)+SUMIFS('1.A-P6 DATA CD-3B ONLY'!AK:AK,'1.A-P6 DATA CD-3B ONLY'!$V:$V,$B23,'1.A-P6 DATA CD-3B ONLY'!$Q:$Q,'2.B-Cost Profile NL ONLY'!$X$1,'1.A-P6 DATA CD-3B ONLY'!$O:$O,'2.B-Cost Profile NL ONLY'!$X$2,'1.A-P6 DATA CD-3B ONLY'!$U:$U,"&lt;&gt;OBL",'1.A-P6 DATA CD-3B ONLY'!$G:$G,'2.B-Cost Profile NL ONLY'!$X$4)+SUMIFS('1.A-P6 DATA CD-3B ONLY'!AK:AK,'1.A-P6 DATA CD-3B ONLY'!$V:$V,$B23,'1.A-P6 DATA CD-3B ONLY'!$Q:$Q,'2.B-Cost Profile NL ONLY'!$X$1,'1.A-P6 DATA CD-3B ONLY'!$O:$O,'2.B-Cost Profile NL ONLY'!$X$2,'1.A-P6 DATA CD-3B ONLY'!$U:$U,"&lt;&gt;OBL",'1.A-P6 DATA CD-3B ONLY'!$G:$G,'2.B-Cost Profile NL ONLY'!$X$5)+SUMIFS('1.A-P6 DATA CD-3B ONLY'!AK:AK,'1.A-P6 DATA CD-3B ONLY'!$V:$V,$B23,'1.A-P6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M23" s="7">
        <f>SUMIFS('1.A-P6 DATA CD-3B ONLY'!AL:AL,'1.A-P6 DATA CD-3B ONLY'!$V:$V,$B23,'1.A-P6 DATA CD-3B ONLY'!$Q:$Q,'2.B-Cost Profile NL ONLY'!$X$1,'1.A-P6 DATA CD-3B ONLY'!$O:$O,'2.B-Cost Profile NL ONLY'!$X$2,'1.A-P6 DATA CD-3B ONLY'!$U:$U,"&lt;&gt;OBL",'1.A-P6 DATA CD-3B ONLY'!$G:$G,'2.B-Cost Profile NL ONLY'!$X$3)+SUMIFS('1.A-P6 DATA CD-3B ONLY'!AL:AL,'1.A-P6 DATA CD-3B ONLY'!$V:$V,$B23,'1.A-P6 DATA CD-3B ONLY'!$Q:$Q,'2.B-Cost Profile NL ONLY'!$X$1,'1.A-P6 DATA CD-3B ONLY'!$O:$O,'2.B-Cost Profile NL ONLY'!$X$2,'1.A-P6 DATA CD-3B ONLY'!$U:$U,"&lt;&gt;OBL",'1.A-P6 DATA CD-3B ONLY'!$G:$G,'2.B-Cost Profile NL ONLY'!$X$4)+SUMIFS('1.A-P6 DATA CD-3B ONLY'!AL:AL,'1.A-P6 DATA CD-3B ONLY'!$V:$V,$B23,'1.A-P6 DATA CD-3B ONLY'!$Q:$Q,'2.B-Cost Profile NL ONLY'!$X$1,'1.A-P6 DATA CD-3B ONLY'!$O:$O,'2.B-Cost Profile NL ONLY'!$X$2,'1.A-P6 DATA CD-3B ONLY'!$U:$U,"&lt;&gt;OBL",'1.A-P6 DATA CD-3B ONLY'!$G:$G,'2.B-Cost Profile NL ONLY'!$X$5)+SUMIFS('1.A-P6 DATA CD-3B ONLY'!AL:AL,'1.A-P6 DATA CD-3B ONLY'!$V:$V,$B23,'1.A-P6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N23" s="7">
        <f>SUMIFS('1.A-P6 DATA CD-3B ONLY'!AM:AM,'1.A-P6 DATA CD-3B ONLY'!$V:$V,$B23,'1.A-P6 DATA CD-3B ONLY'!$Q:$Q,'2.B-Cost Profile NL ONLY'!$X$1,'1.A-P6 DATA CD-3B ONLY'!$O:$O,'2.B-Cost Profile NL ONLY'!$X$2,'1.A-P6 DATA CD-3B ONLY'!$U:$U,"&lt;&gt;OBL",'1.A-P6 DATA CD-3B ONLY'!$G:$G,'2.B-Cost Profile NL ONLY'!$X$3)+SUMIFS('1.A-P6 DATA CD-3B ONLY'!AM:AM,'1.A-P6 DATA CD-3B ONLY'!$V:$V,$B23,'1.A-P6 DATA CD-3B ONLY'!$Q:$Q,'2.B-Cost Profile NL ONLY'!$X$1,'1.A-P6 DATA CD-3B ONLY'!$O:$O,'2.B-Cost Profile NL ONLY'!$X$2,'1.A-P6 DATA CD-3B ONLY'!$U:$U,"&lt;&gt;OBL",'1.A-P6 DATA CD-3B ONLY'!$G:$G,'2.B-Cost Profile NL ONLY'!$X$4)+SUMIFS('1.A-P6 DATA CD-3B ONLY'!AM:AM,'1.A-P6 DATA CD-3B ONLY'!$V:$V,$B23,'1.A-P6 DATA CD-3B ONLY'!$Q:$Q,'2.B-Cost Profile NL ONLY'!$X$1,'1.A-P6 DATA CD-3B ONLY'!$O:$O,'2.B-Cost Profile NL ONLY'!$X$2,'1.A-P6 DATA CD-3B ONLY'!$U:$U,"&lt;&gt;OBL",'1.A-P6 DATA CD-3B ONLY'!$G:$G,'2.B-Cost Profile NL ONLY'!$X$5)+SUMIFS('1.A-P6 DATA CD-3B ONLY'!AM:AM,'1.A-P6 DATA CD-3B ONLY'!$V:$V,$B23,'1.A-P6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O23" s="7">
        <f>SUMIFS('1.A-P6 DATA CD-3B ONLY'!AN:AN,'1.A-P6 DATA CD-3B ONLY'!$V:$V,$B23,'1.A-P6 DATA CD-3B ONLY'!$Q:$Q,'2.B-Cost Profile NL ONLY'!$X$1,'1.A-P6 DATA CD-3B ONLY'!$O:$O,'2.B-Cost Profile NL ONLY'!$X$2,'1.A-P6 DATA CD-3B ONLY'!$U:$U,"&lt;&gt;OBL",'1.A-P6 DATA CD-3B ONLY'!$G:$G,'2.B-Cost Profile NL ONLY'!$X$3)+SUMIFS('1.A-P6 DATA CD-3B ONLY'!AN:AN,'1.A-P6 DATA CD-3B ONLY'!$V:$V,$B23,'1.A-P6 DATA CD-3B ONLY'!$Q:$Q,'2.B-Cost Profile NL ONLY'!$X$1,'1.A-P6 DATA CD-3B ONLY'!$O:$O,'2.B-Cost Profile NL ONLY'!$X$2,'1.A-P6 DATA CD-3B ONLY'!$U:$U,"&lt;&gt;OBL",'1.A-P6 DATA CD-3B ONLY'!$G:$G,'2.B-Cost Profile NL ONLY'!$X$4)+SUMIFS('1.A-P6 DATA CD-3B ONLY'!AN:AN,'1.A-P6 DATA CD-3B ONLY'!$V:$V,$B23,'1.A-P6 DATA CD-3B ONLY'!$Q:$Q,'2.B-Cost Profile NL ONLY'!$X$1,'1.A-P6 DATA CD-3B ONLY'!$O:$O,'2.B-Cost Profile NL ONLY'!$X$2,'1.A-P6 DATA CD-3B ONLY'!$U:$U,"&lt;&gt;OBL",'1.A-P6 DATA CD-3B ONLY'!$G:$G,'2.B-Cost Profile NL ONLY'!$X$5)+SUMIFS('1.A-P6 DATA CD-3B ONLY'!AN:AN,'1.A-P6 DATA CD-3B ONLY'!$V:$V,$B23,'1.A-P6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P23" s="7">
        <f>SUMIFS('1.A-P6 DATA CD-3B ONLY'!AO:AO,'1.A-P6 DATA CD-3B ONLY'!$V:$V,$B23,'1.A-P6 DATA CD-3B ONLY'!$Q:$Q,'2.B-Cost Profile NL ONLY'!$X$1,'1.A-P6 DATA CD-3B ONLY'!$O:$O,'2.B-Cost Profile NL ONLY'!$X$2,'1.A-P6 DATA CD-3B ONLY'!$U:$U,"&lt;&gt;OBL",'1.A-P6 DATA CD-3B ONLY'!$G:$G,'2.B-Cost Profile NL ONLY'!$X$3)+SUMIFS('1.A-P6 DATA CD-3B ONLY'!AO:AO,'1.A-P6 DATA CD-3B ONLY'!$V:$V,$B23,'1.A-P6 DATA CD-3B ONLY'!$Q:$Q,'2.B-Cost Profile NL ONLY'!$X$1,'1.A-P6 DATA CD-3B ONLY'!$O:$O,'2.B-Cost Profile NL ONLY'!$X$2,'1.A-P6 DATA CD-3B ONLY'!$U:$U,"&lt;&gt;OBL",'1.A-P6 DATA CD-3B ONLY'!$G:$G,'2.B-Cost Profile NL ONLY'!$X$4)+SUMIFS('1.A-P6 DATA CD-3B ONLY'!AO:AO,'1.A-P6 DATA CD-3B ONLY'!$V:$V,$B23,'1.A-P6 DATA CD-3B ONLY'!$Q:$Q,'2.B-Cost Profile NL ONLY'!$X$1,'1.A-P6 DATA CD-3B ONLY'!$O:$O,'2.B-Cost Profile NL ONLY'!$X$2,'1.A-P6 DATA CD-3B ONLY'!$U:$U,"&lt;&gt;OBL",'1.A-P6 DATA CD-3B ONLY'!$G:$G,'2.B-Cost Profile NL ONLY'!$X$5)+SUMIFS('1.A-P6 DATA CD-3B ONLY'!AO:AO,'1.A-P6 DATA CD-3B ONLY'!$V:$V,$B23,'1.A-P6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Q23" s="7">
        <f>SUMIFS('1.A-P6 DATA CD-3B ONLY'!AP:AP,'1.A-P6 DATA CD-3B ONLY'!$V:$V,$B23,'1.A-P6 DATA CD-3B ONLY'!$Q:$Q,'2.B-Cost Profile NL ONLY'!$X$1,'1.A-P6 DATA CD-3B ONLY'!$O:$O,'2.B-Cost Profile NL ONLY'!$X$2,'1.A-P6 DATA CD-3B ONLY'!$U:$U,"&lt;&gt;OBL",'1.A-P6 DATA CD-3B ONLY'!$G:$G,'2.B-Cost Profile NL ONLY'!$X$3)+SUMIFS('1.A-P6 DATA CD-3B ONLY'!AP:AP,'1.A-P6 DATA CD-3B ONLY'!$V:$V,$B23,'1.A-P6 DATA CD-3B ONLY'!$Q:$Q,'2.B-Cost Profile NL ONLY'!$X$1,'1.A-P6 DATA CD-3B ONLY'!$O:$O,'2.B-Cost Profile NL ONLY'!$X$2,'1.A-P6 DATA CD-3B ONLY'!$U:$U,"&lt;&gt;OBL",'1.A-P6 DATA CD-3B ONLY'!$G:$G,'2.B-Cost Profile NL ONLY'!$X$4)+SUMIFS('1.A-P6 DATA CD-3B ONLY'!AP:AP,'1.A-P6 DATA CD-3B ONLY'!$V:$V,$B23,'1.A-P6 DATA CD-3B ONLY'!$Q:$Q,'2.B-Cost Profile NL ONLY'!$X$1,'1.A-P6 DATA CD-3B ONLY'!$O:$O,'2.B-Cost Profile NL ONLY'!$X$2,'1.A-P6 DATA CD-3B ONLY'!$U:$U,"&lt;&gt;OBL",'1.A-P6 DATA CD-3B ONLY'!$G:$G,'2.B-Cost Profile NL ONLY'!$X$5)+SUMIFS('1.A-P6 DATA CD-3B ONLY'!AP:AP,'1.A-P6 DATA CD-3B ONLY'!$V:$V,$B23,'1.A-P6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R23" s="7">
        <f>SUMIFS('1.A-P6 DATA CD-3B ONLY'!AQ:AQ,'1.A-P6 DATA CD-3B ONLY'!$V:$V,$B23,'1.A-P6 DATA CD-3B ONLY'!$Q:$Q,'2.B-Cost Profile NL ONLY'!$X$1,'1.A-P6 DATA CD-3B ONLY'!$O:$O,'2.B-Cost Profile NL ONLY'!$X$2,'1.A-P6 DATA CD-3B ONLY'!$U:$U,"&lt;&gt;OBL",'1.A-P6 DATA CD-3B ONLY'!$G:$G,'2.B-Cost Profile NL ONLY'!$X$3)+SUMIFS('1.A-P6 DATA CD-3B ONLY'!AQ:AQ,'1.A-P6 DATA CD-3B ONLY'!$V:$V,$B23,'1.A-P6 DATA CD-3B ONLY'!$Q:$Q,'2.B-Cost Profile NL ONLY'!$X$1,'1.A-P6 DATA CD-3B ONLY'!$O:$O,'2.B-Cost Profile NL ONLY'!$X$2,'1.A-P6 DATA CD-3B ONLY'!$U:$U,"&lt;&gt;OBL",'1.A-P6 DATA CD-3B ONLY'!$G:$G,'2.B-Cost Profile NL ONLY'!$X$4)+SUMIFS('1.A-P6 DATA CD-3B ONLY'!AQ:AQ,'1.A-P6 DATA CD-3B ONLY'!$V:$V,$B23,'1.A-P6 DATA CD-3B ONLY'!$Q:$Q,'2.B-Cost Profile NL ONLY'!$X$1,'1.A-P6 DATA CD-3B ONLY'!$O:$O,'2.B-Cost Profile NL ONLY'!$X$2,'1.A-P6 DATA CD-3B ONLY'!$U:$U,"&lt;&gt;OBL",'1.A-P6 DATA CD-3B ONLY'!$G:$G,'2.B-Cost Profile NL ONLY'!$X$5)+SUMIFS('1.A-P6 DATA CD-3B ONLY'!AQ:AQ,'1.A-P6 DATA CD-3B ONLY'!$V:$V,$B23,'1.A-P6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S23" s="7">
        <f>SUMIFS('1.A-P6 DATA CD-3B ONLY'!AR:AR,'1.A-P6 DATA CD-3B ONLY'!$V:$V,$B23,'1.A-P6 DATA CD-3B ONLY'!$Q:$Q,'2.B-Cost Profile NL ONLY'!$X$1,'1.A-P6 DATA CD-3B ONLY'!$O:$O,'2.B-Cost Profile NL ONLY'!$X$2,'1.A-P6 DATA CD-3B ONLY'!$U:$U,"&lt;&gt;OBL",'1.A-P6 DATA CD-3B ONLY'!$G:$G,'2.B-Cost Profile NL ONLY'!$X$3)+SUMIFS('1.A-P6 DATA CD-3B ONLY'!AR:AR,'1.A-P6 DATA CD-3B ONLY'!$V:$V,$B23,'1.A-P6 DATA CD-3B ONLY'!$Q:$Q,'2.B-Cost Profile NL ONLY'!$X$1,'1.A-P6 DATA CD-3B ONLY'!$O:$O,'2.B-Cost Profile NL ONLY'!$X$2,'1.A-P6 DATA CD-3B ONLY'!$U:$U,"&lt;&gt;OBL",'1.A-P6 DATA CD-3B ONLY'!$G:$G,'2.B-Cost Profile NL ONLY'!$X$4)+SUMIFS('1.A-P6 DATA CD-3B ONLY'!AR:AR,'1.A-P6 DATA CD-3B ONLY'!$V:$V,$B23,'1.A-P6 DATA CD-3B ONLY'!$Q:$Q,'2.B-Cost Profile NL ONLY'!$X$1,'1.A-P6 DATA CD-3B ONLY'!$O:$O,'2.B-Cost Profile NL ONLY'!$X$2,'1.A-P6 DATA CD-3B ONLY'!$U:$U,"&lt;&gt;OBL",'1.A-P6 DATA CD-3B ONLY'!$G:$G,'2.B-Cost Profile NL ONLY'!$X$5)+SUMIFS('1.A-P6 DATA CD-3B ONLY'!AR:AR,'1.A-P6 DATA CD-3B ONLY'!$V:$V,$B23,'1.A-P6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T23" s="7">
        <f>SUMIFS('1.A-P6 DATA CD-3B ONLY'!AS:AS,'1.A-P6 DATA CD-3B ONLY'!$V:$V,$B23,'1.A-P6 DATA CD-3B ONLY'!$Q:$Q,'2.B-Cost Profile NL ONLY'!$X$1,'1.A-P6 DATA CD-3B ONLY'!$O:$O,'2.B-Cost Profile NL ONLY'!$X$2,'1.A-P6 DATA CD-3B ONLY'!$U:$U,"&lt;&gt;OBL",'1.A-P6 DATA CD-3B ONLY'!$G:$G,'2.B-Cost Profile NL ONLY'!$X$3)+SUMIFS('1.A-P6 DATA CD-3B ONLY'!AS:AS,'1.A-P6 DATA CD-3B ONLY'!$V:$V,$B23,'1.A-P6 DATA CD-3B ONLY'!$Q:$Q,'2.B-Cost Profile NL ONLY'!$X$1,'1.A-P6 DATA CD-3B ONLY'!$O:$O,'2.B-Cost Profile NL ONLY'!$X$2,'1.A-P6 DATA CD-3B ONLY'!$U:$U,"&lt;&gt;OBL",'1.A-P6 DATA CD-3B ONLY'!$G:$G,'2.B-Cost Profile NL ONLY'!$X$4)+SUMIFS('1.A-P6 DATA CD-3B ONLY'!AS:AS,'1.A-P6 DATA CD-3B ONLY'!$V:$V,$B23,'1.A-P6 DATA CD-3B ONLY'!$Q:$Q,'2.B-Cost Profile NL ONLY'!$X$1,'1.A-P6 DATA CD-3B ONLY'!$O:$O,'2.B-Cost Profile NL ONLY'!$X$2,'1.A-P6 DATA CD-3B ONLY'!$U:$U,"&lt;&gt;OBL",'1.A-P6 DATA CD-3B ONLY'!$G:$G,'2.B-Cost Profile NL ONLY'!$X$5)+SUMIFS('1.A-P6 DATA CD-3B ONLY'!AS:AS,'1.A-P6 DATA CD-3B ONLY'!$V:$V,$B23,'1.A-P6 DATA CD-3B ONLY'!$Q:$Q,'2.B-Cost Profile NL ONLY'!$X$1,'1.A-P6 DATA CD-3B ONLY'!$O:$O,'2.B-Cost Profile NL ONLY'!$X$2,'1.A-P6 DATA CD-3B ONLY'!$U:$U,"&lt;&gt;OBL",'1.A-P6 DATA CD-3B ONLY'!$G:$G,'2.B-Cost Profile NL ONLY'!$X$6)</f>
        <v>0</v>
      </c>
    </row>
    <row r="24" spans="2:20" x14ac:dyDescent="0.25">
      <c r="B24" s="39" t="s">
        <v>222</v>
      </c>
      <c r="C24" s="15">
        <f t="shared" si="2"/>
        <v>648767.03</v>
      </c>
      <c r="D24" s="7">
        <f>SUMIFS('1.A-P6 DATA CD-3B ONLY'!AC:AC,'1.A-P6 DATA CD-3B ONLY'!$V:$V,$B24,'1.A-P6 DATA CD-3B ONLY'!$Q:$Q,'2.B-Cost Profile NL ONLY'!$X$1,'1.A-P6 DATA CD-3B ONLY'!$O:$O,'2.B-Cost Profile NL ONLY'!$X$2,'1.A-P6 DATA CD-3B ONLY'!$U:$U,"&lt;&gt;OBL",'1.A-P6 DATA CD-3B ONLY'!$G:$G,'2.B-Cost Profile NL ONLY'!$X$3)+SUMIFS('1.A-P6 DATA CD-3B ONLY'!AC:AC,'1.A-P6 DATA CD-3B ONLY'!$V:$V,$B24,'1.A-P6 DATA CD-3B ONLY'!$Q:$Q,'2.B-Cost Profile NL ONLY'!$X$1,'1.A-P6 DATA CD-3B ONLY'!$O:$O,'2.B-Cost Profile NL ONLY'!$X$2,'1.A-P6 DATA CD-3B ONLY'!$U:$U,"&lt;&gt;OBL",'1.A-P6 DATA CD-3B ONLY'!$G:$G,'2.B-Cost Profile NL ONLY'!$X$4)+SUMIFS('1.A-P6 DATA CD-3B ONLY'!AC:AC,'1.A-P6 DATA CD-3B ONLY'!$V:$V,$B24,'1.A-P6 DATA CD-3B ONLY'!$Q:$Q,'2.B-Cost Profile NL ONLY'!$X$1,'1.A-P6 DATA CD-3B ONLY'!$O:$O,'2.B-Cost Profile NL ONLY'!$X$2,'1.A-P6 DATA CD-3B ONLY'!$U:$U,"&lt;&gt;OBL",'1.A-P6 DATA CD-3B ONLY'!$G:$G,'2.B-Cost Profile NL ONLY'!$X$5)+SUMIFS('1.A-P6 DATA CD-3B ONLY'!AC:AC,'1.A-P6 DATA CD-3B ONLY'!$V:$V,$B24,'1.A-P6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E24" s="7">
        <f>SUMIFS('1.A-P6 DATA CD-3B ONLY'!AD:AD,'1.A-P6 DATA CD-3B ONLY'!$V:$V,$B24,'1.A-P6 DATA CD-3B ONLY'!$Q:$Q,'2.B-Cost Profile NL ONLY'!$X$1,'1.A-P6 DATA CD-3B ONLY'!$O:$O,'2.B-Cost Profile NL ONLY'!$X$2,'1.A-P6 DATA CD-3B ONLY'!$U:$U,"&lt;&gt;OBL",'1.A-P6 DATA CD-3B ONLY'!$G:$G,'2.B-Cost Profile NL ONLY'!$X$3)+SUMIFS('1.A-P6 DATA CD-3B ONLY'!AD:AD,'1.A-P6 DATA CD-3B ONLY'!$V:$V,$B24,'1.A-P6 DATA CD-3B ONLY'!$Q:$Q,'2.B-Cost Profile NL ONLY'!$X$1,'1.A-P6 DATA CD-3B ONLY'!$O:$O,'2.B-Cost Profile NL ONLY'!$X$2,'1.A-P6 DATA CD-3B ONLY'!$U:$U,"&lt;&gt;OBL",'1.A-P6 DATA CD-3B ONLY'!$G:$G,'2.B-Cost Profile NL ONLY'!$X$4)+SUMIFS('1.A-P6 DATA CD-3B ONLY'!AD:AD,'1.A-P6 DATA CD-3B ONLY'!$V:$V,$B24,'1.A-P6 DATA CD-3B ONLY'!$Q:$Q,'2.B-Cost Profile NL ONLY'!$X$1,'1.A-P6 DATA CD-3B ONLY'!$O:$O,'2.B-Cost Profile NL ONLY'!$X$2,'1.A-P6 DATA CD-3B ONLY'!$U:$U,"&lt;&gt;OBL",'1.A-P6 DATA CD-3B ONLY'!$G:$G,'2.B-Cost Profile NL ONLY'!$X$5)+SUMIFS('1.A-P6 DATA CD-3B ONLY'!AD:AD,'1.A-P6 DATA CD-3B ONLY'!$V:$V,$B24,'1.A-P6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F24" s="7">
        <f>SUMIFS('1.A-P6 DATA CD-3B ONLY'!AE:AE,'1.A-P6 DATA CD-3B ONLY'!$V:$V,$B24,'1.A-P6 DATA CD-3B ONLY'!$Q:$Q,'2.B-Cost Profile NL ONLY'!$X$1,'1.A-P6 DATA CD-3B ONLY'!$O:$O,'2.B-Cost Profile NL ONLY'!$X$2,'1.A-P6 DATA CD-3B ONLY'!$U:$U,"&lt;&gt;OBL",'1.A-P6 DATA CD-3B ONLY'!$G:$G,'2.B-Cost Profile NL ONLY'!$X$3)+SUMIFS('1.A-P6 DATA CD-3B ONLY'!AE:AE,'1.A-P6 DATA CD-3B ONLY'!$V:$V,$B24,'1.A-P6 DATA CD-3B ONLY'!$Q:$Q,'2.B-Cost Profile NL ONLY'!$X$1,'1.A-P6 DATA CD-3B ONLY'!$O:$O,'2.B-Cost Profile NL ONLY'!$X$2,'1.A-P6 DATA CD-3B ONLY'!$U:$U,"&lt;&gt;OBL",'1.A-P6 DATA CD-3B ONLY'!$G:$G,'2.B-Cost Profile NL ONLY'!$X$4)+SUMIFS('1.A-P6 DATA CD-3B ONLY'!AE:AE,'1.A-P6 DATA CD-3B ONLY'!$V:$V,$B24,'1.A-P6 DATA CD-3B ONLY'!$Q:$Q,'2.B-Cost Profile NL ONLY'!$X$1,'1.A-P6 DATA CD-3B ONLY'!$O:$O,'2.B-Cost Profile NL ONLY'!$X$2,'1.A-P6 DATA CD-3B ONLY'!$U:$U,"&lt;&gt;OBL",'1.A-P6 DATA CD-3B ONLY'!$G:$G,'2.B-Cost Profile NL ONLY'!$X$5)+SUMIFS('1.A-P6 DATA CD-3B ONLY'!AE:AE,'1.A-P6 DATA CD-3B ONLY'!$V:$V,$B24,'1.A-P6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G24" s="7">
        <f>SUMIFS('1.A-P6 DATA CD-3B ONLY'!AF:AF,'1.A-P6 DATA CD-3B ONLY'!$V:$V,$B24,'1.A-P6 DATA CD-3B ONLY'!$Q:$Q,'2.B-Cost Profile NL ONLY'!$X$1,'1.A-P6 DATA CD-3B ONLY'!$O:$O,'2.B-Cost Profile NL ONLY'!$X$2,'1.A-P6 DATA CD-3B ONLY'!$U:$U,"&lt;&gt;OBL",'1.A-P6 DATA CD-3B ONLY'!$G:$G,'2.B-Cost Profile NL ONLY'!$X$3)+SUMIFS('1.A-P6 DATA CD-3B ONLY'!AF:AF,'1.A-P6 DATA CD-3B ONLY'!$V:$V,$B24,'1.A-P6 DATA CD-3B ONLY'!$Q:$Q,'2.B-Cost Profile NL ONLY'!$X$1,'1.A-P6 DATA CD-3B ONLY'!$O:$O,'2.B-Cost Profile NL ONLY'!$X$2,'1.A-P6 DATA CD-3B ONLY'!$U:$U,"&lt;&gt;OBL",'1.A-P6 DATA CD-3B ONLY'!$G:$G,'2.B-Cost Profile NL ONLY'!$X$4)+SUMIFS('1.A-P6 DATA CD-3B ONLY'!AF:AF,'1.A-P6 DATA CD-3B ONLY'!$V:$V,$B24,'1.A-P6 DATA CD-3B ONLY'!$Q:$Q,'2.B-Cost Profile NL ONLY'!$X$1,'1.A-P6 DATA CD-3B ONLY'!$O:$O,'2.B-Cost Profile NL ONLY'!$X$2,'1.A-P6 DATA CD-3B ONLY'!$U:$U,"&lt;&gt;OBL",'1.A-P6 DATA CD-3B ONLY'!$G:$G,'2.B-Cost Profile NL ONLY'!$X$5)+SUMIFS('1.A-P6 DATA CD-3B ONLY'!AF:AF,'1.A-P6 DATA CD-3B ONLY'!$V:$V,$B24,'1.A-P6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H24" s="7">
        <f>SUMIFS('1.A-P6 DATA CD-3B ONLY'!AG:AG,'1.A-P6 DATA CD-3B ONLY'!$V:$V,$B24,'1.A-P6 DATA CD-3B ONLY'!$Q:$Q,'2.B-Cost Profile NL ONLY'!$X$1,'1.A-P6 DATA CD-3B ONLY'!$O:$O,'2.B-Cost Profile NL ONLY'!$X$2,'1.A-P6 DATA CD-3B ONLY'!$U:$U,"&lt;&gt;OBL",'1.A-P6 DATA CD-3B ONLY'!$G:$G,'2.B-Cost Profile NL ONLY'!$X$3)+SUMIFS('1.A-P6 DATA CD-3B ONLY'!AG:AG,'1.A-P6 DATA CD-3B ONLY'!$V:$V,$B24,'1.A-P6 DATA CD-3B ONLY'!$Q:$Q,'2.B-Cost Profile NL ONLY'!$X$1,'1.A-P6 DATA CD-3B ONLY'!$O:$O,'2.B-Cost Profile NL ONLY'!$X$2,'1.A-P6 DATA CD-3B ONLY'!$U:$U,"&lt;&gt;OBL",'1.A-P6 DATA CD-3B ONLY'!$G:$G,'2.B-Cost Profile NL ONLY'!$X$4)+SUMIFS('1.A-P6 DATA CD-3B ONLY'!AG:AG,'1.A-P6 DATA CD-3B ONLY'!$V:$V,$B24,'1.A-P6 DATA CD-3B ONLY'!$Q:$Q,'2.B-Cost Profile NL ONLY'!$X$1,'1.A-P6 DATA CD-3B ONLY'!$O:$O,'2.B-Cost Profile NL ONLY'!$X$2,'1.A-P6 DATA CD-3B ONLY'!$U:$U,"&lt;&gt;OBL",'1.A-P6 DATA CD-3B ONLY'!$G:$G,'2.B-Cost Profile NL ONLY'!$X$5)+SUMIFS('1.A-P6 DATA CD-3B ONLY'!AG:AG,'1.A-P6 DATA CD-3B ONLY'!$V:$V,$B24,'1.A-P6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I24" s="7">
        <f>SUMIFS('1.A-P6 DATA CD-3B ONLY'!AH:AH,'1.A-P6 DATA CD-3B ONLY'!$V:$V,$B24,'1.A-P6 DATA CD-3B ONLY'!$Q:$Q,'2.B-Cost Profile NL ONLY'!$X$1,'1.A-P6 DATA CD-3B ONLY'!$O:$O,'2.B-Cost Profile NL ONLY'!$X$2,'1.A-P6 DATA CD-3B ONLY'!$U:$U,"&lt;&gt;OBL",'1.A-P6 DATA CD-3B ONLY'!$G:$G,'2.B-Cost Profile NL ONLY'!$X$3)+SUMIFS('1.A-P6 DATA CD-3B ONLY'!AH:AH,'1.A-P6 DATA CD-3B ONLY'!$V:$V,$B24,'1.A-P6 DATA CD-3B ONLY'!$Q:$Q,'2.B-Cost Profile NL ONLY'!$X$1,'1.A-P6 DATA CD-3B ONLY'!$O:$O,'2.B-Cost Profile NL ONLY'!$X$2,'1.A-P6 DATA CD-3B ONLY'!$U:$U,"&lt;&gt;OBL",'1.A-P6 DATA CD-3B ONLY'!$G:$G,'2.B-Cost Profile NL ONLY'!$X$4)+SUMIFS('1.A-P6 DATA CD-3B ONLY'!AH:AH,'1.A-P6 DATA CD-3B ONLY'!$V:$V,$B24,'1.A-P6 DATA CD-3B ONLY'!$Q:$Q,'2.B-Cost Profile NL ONLY'!$X$1,'1.A-P6 DATA CD-3B ONLY'!$O:$O,'2.B-Cost Profile NL ONLY'!$X$2,'1.A-P6 DATA CD-3B ONLY'!$U:$U,"&lt;&gt;OBL",'1.A-P6 DATA CD-3B ONLY'!$G:$G,'2.B-Cost Profile NL ONLY'!$X$5)+SUMIFS('1.A-P6 DATA CD-3B ONLY'!AH:AH,'1.A-P6 DATA CD-3B ONLY'!$V:$V,$B24,'1.A-P6 DATA CD-3B ONLY'!$Q:$Q,'2.B-Cost Profile NL ONLY'!$X$1,'1.A-P6 DATA CD-3B ONLY'!$O:$O,'2.B-Cost Profile NL ONLY'!$X$2,'1.A-P6 DATA CD-3B ONLY'!$U:$U,"&lt;&gt;OBL",'1.A-P6 DATA CD-3B ONLY'!$G:$G,'2.B-Cost Profile NL ONLY'!$X$6)</f>
        <v>3476.47</v>
      </c>
      <c r="J24" s="7">
        <f>SUMIFS('1.A-P6 DATA CD-3B ONLY'!AI:AI,'1.A-P6 DATA CD-3B ONLY'!$V:$V,$B24,'1.A-P6 DATA CD-3B ONLY'!$Q:$Q,'2.B-Cost Profile NL ONLY'!$X$1,'1.A-P6 DATA CD-3B ONLY'!$O:$O,'2.B-Cost Profile NL ONLY'!$X$2,'1.A-P6 DATA CD-3B ONLY'!$U:$U,"&lt;&gt;OBL",'1.A-P6 DATA CD-3B ONLY'!$G:$G,'2.B-Cost Profile NL ONLY'!$X$3)+SUMIFS('1.A-P6 DATA CD-3B ONLY'!AI:AI,'1.A-P6 DATA CD-3B ONLY'!$V:$V,$B24,'1.A-P6 DATA CD-3B ONLY'!$Q:$Q,'2.B-Cost Profile NL ONLY'!$X$1,'1.A-P6 DATA CD-3B ONLY'!$O:$O,'2.B-Cost Profile NL ONLY'!$X$2,'1.A-P6 DATA CD-3B ONLY'!$U:$U,"&lt;&gt;OBL",'1.A-P6 DATA CD-3B ONLY'!$G:$G,'2.B-Cost Profile NL ONLY'!$X$4)+SUMIFS('1.A-P6 DATA CD-3B ONLY'!AI:AI,'1.A-P6 DATA CD-3B ONLY'!$V:$V,$B24,'1.A-P6 DATA CD-3B ONLY'!$Q:$Q,'2.B-Cost Profile NL ONLY'!$X$1,'1.A-P6 DATA CD-3B ONLY'!$O:$O,'2.B-Cost Profile NL ONLY'!$X$2,'1.A-P6 DATA CD-3B ONLY'!$U:$U,"&lt;&gt;OBL",'1.A-P6 DATA CD-3B ONLY'!$G:$G,'2.B-Cost Profile NL ONLY'!$X$5)+SUMIFS('1.A-P6 DATA CD-3B ONLY'!AI:AI,'1.A-P6 DATA CD-3B ONLY'!$V:$V,$B24,'1.A-P6 DATA CD-3B ONLY'!$Q:$Q,'2.B-Cost Profile NL ONLY'!$X$1,'1.A-P6 DATA CD-3B ONLY'!$O:$O,'2.B-Cost Profile NL ONLY'!$X$2,'1.A-P6 DATA CD-3B ONLY'!$U:$U,"&lt;&gt;OBL",'1.A-P6 DATA CD-3B ONLY'!$G:$G,'2.B-Cost Profile NL ONLY'!$X$6)</f>
        <v>6761.33</v>
      </c>
      <c r="K24" s="7">
        <f>SUMIFS('1.A-P6 DATA CD-3B ONLY'!AJ:AJ,'1.A-P6 DATA CD-3B ONLY'!$V:$V,$B24,'1.A-P6 DATA CD-3B ONLY'!$Q:$Q,'2.B-Cost Profile NL ONLY'!$X$1,'1.A-P6 DATA CD-3B ONLY'!$O:$O,'2.B-Cost Profile NL ONLY'!$X$2,'1.A-P6 DATA CD-3B ONLY'!$U:$U,"&lt;&gt;OBL",'1.A-P6 DATA CD-3B ONLY'!$G:$G,'2.B-Cost Profile NL ONLY'!$X$3)+SUMIFS('1.A-P6 DATA CD-3B ONLY'!AJ:AJ,'1.A-P6 DATA CD-3B ONLY'!$V:$V,$B24,'1.A-P6 DATA CD-3B ONLY'!$Q:$Q,'2.B-Cost Profile NL ONLY'!$X$1,'1.A-P6 DATA CD-3B ONLY'!$O:$O,'2.B-Cost Profile NL ONLY'!$X$2,'1.A-P6 DATA CD-3B ONLY'!$U:$U,"&lt;&gt;OBL",'1.A-P6 DATA CD-3B ONLY'!$G:$G,'2.B-Cost Profile NL ONLY'!$X$4)+SUMIFS('1.A-P6 DATA CD-3B ONLY'!AJ:AJ,'1.A-P6 DATA CD-3B ONLY'!$V:$V,$B24,'1.A-P6 DATA CD-3B ONLY'!$Q:$Q,'2.B-Cost Profile NL ONLY'!$X$1,'1.A-P6 DATA CD-3B ONLY'!$O:$O,'2.B-Cost Profile NL ONLY'!$X$2,'1.A-P6 DATA CD-3B ONLY'!$U:$U,"&lt;&gt;OBL",'1.A-P6 DATA CD-3B ONLY'!$G:$G,'2.B-Cost Profile NL ONLY'!$X$5)+SUMIFS('1.A-P6 DATA CD-3B ONLY'!AJ:AJ,'1.A-P6 DATA CD-3B ONLY'!$V:$V,$B24,'1.A-P6 DATA CD-3B ONLY'!$Q:$Q,'2.B-Cost Profile NL ONLY'!$X$1,'1.A-P6 DATA CD-3B ONLY'!$O:$O,'2.B-Cost Profile NL ONLY'!$X$2,'1.A-P6 DATA CD-3B ONLY'!$U:$U,"&lt;&gt;OBL",'1.A-P6 DATA CD-3B ONLY'!$G:$G,'2.B-Cost Profile NL ONLY'!$X$6)</f>
        <v>6761.33</v>
      </c>
      <c r="L24" s="7">
        <f>SUMIFS('1.A-P6 DATA CD-3B ONLY'!AK:AK,'1.A-P6 DATA CD-3B ONLY'!$V:$V,$B24,'1.A-P6 DATA CD-3B ONLY'!$Q:$Q,'2.B-Cost Profile NL ONLY'!$X$1,'1.A-P6 DATA CD-3B ONLY'!$O:$O,'2.B-Cost Profile NL ONLY'!$X$2,'1.A-P6 DATA CD-3B ONLY'!$U:$U,"&lt;&gt;OBL",'1.A-P6 DATA CD-3B ONLY'!$G:$G,'2.B-Cost Profile NL ONLY'!$X$3)+SUMIFS('1.A-P6 DATA CD-3B ONLY'!AK:AK,'1.A-P6 DATA CD-3B ONLY'!$V:$V,$B24,'1.A-P6 DATA CD-3B ONLY'!$Q:$Q,'2.B-Cost Profile NL ONLY'!$X$1,'1.A-P6 DATA CD-3B ONLY'!$O:$O,'2.B-Cost Profile NL ONLY'!$X$2,'1.A-P6 DATA CD-3B ONLY'!$U:$U,"&lt;&gt;OBL",'1.A-P6 DATA CD-3B ONLY'!$G:$G,'2.B-Cost Profile NL ONLY'!$X$4)+SUMIFS('1.A-P6 DATA CD-3B ONLY'!AK:AK,'1.A-P6 DATA CD-3B ONLY'!$V:$V,$B24,'1.A-P6 DATA CD-3B ONLY'!$Q:$Q,'2.B-Cost Profile NL ONLY'!$X$1,'1.A-P6 DATA CD-3B ONLY'!$O:$O,'2.B-Cost Profile NL ONLY'!$X$2,'1.A-P6 DATA CD-3B ONLY'!$U:$U,"&lt;&gt;OBL",'1.A-P6 DATA CD-3B ONLY'!$G:$G,'2.B-Cost Profile NL ONLY'!$X$5)+SUMIFS('1.A-P6 DATA CD-3B ONLY'!AK:AK,'1.A-P6 DATA CD-3B ONLY'!$V:$V,$B24,'1.A-P6 DATA CD-3B ONLY'!$Q:$Q,'2.B-Cost Profile NL ONLY'!$X$1,'1.A-P6 DATA CD-3B ONLY'!$O:$O,'2.B-Cost Profile NL ONLY'!$X$2,'1.A-P6 DATA CD-3B ONLY'!$U:$U,"&lt;&gt;OBL",'1.A-P6 DATA CD-3B ONLY'!$G:$G,'2.B-Cost Profile NL ONLY'!$X$6)</f>
        <v>6788.7</v>
      </c>
      <c r="M24" s="7">
        <f>SUMIFS('1.A-P6 DATA CD-3B ONLY'!AL:AL,'1.A-P6 DATA CD-3B ONLY'!$V:$V,$B24,'1.A-P6 DATA CD-3B ONLY'!$Q:$Q,'2.B-Cost Profile NL ONLY'!$X$1,'1.A-P6 DATA CD-3B ONLY'!$O:$O,'2.B-Cost Profile NL ONLY'!$X$2,'1.A-P6 DATA CD-3B ONLY'!$U:$U,"&lt;&gt;OBL",'1.A-P6 DATA CD-3B ONLY'!$G:$G,'2.B-Cost Profile NL ONLY'!$X$3)+SUMIFS('1.A-P6 DATA CD-3B ONLY'!AL:AL,'1.A-P6 DATA CD-3B ONLY'!$V:$V,$B24,'1.A-P6 DATA CD-3B ONLY'!$Q:$Q,'2.B-Cost Profile NL ONLY'!$X$1,'1.A-P6 DATA CD-3B ONLY'!$O:$O,'2.B-Cost Profile NL ONLY'!$X$2,'1.A-P6 DATA CD-3B ONLY'!$U:$U,"&lt;&gt;OBL",'1.A-P6 DATA CD-3B ONLY'!$G:$G,'2.B-Cost Profile NL ONLY'!$X$4)+SUMIFS('1.A-P6 DATA CD-3B ONLY'!AL:AL,'1.A-P6 DATA CD-3B ONLY'!$V:$V,$B24,'1.A-P6 DATA CD-3B ONLY'!$Q:$Q,'2.B-Cost Profile NL ONLY'!$X$1,'1.A-P6 DATA CD-3B ONLY'!$O:$O,'2.B-Cost Profile NL ONLY'!$X$2,'1.A-P6 DATA CD-3B ONLY'!$U:$U,"&lt;&gt;OBL",'1.A-P6 DATA CD-3B ONLY'!$G:$G,'2.B-Cost Profile NL ONLY'!$X$5)+SUMIFS('1.A-P6 DATA CD-3B ONLY'!AL:AL,'1.A-P6 DATA CD-3B ONLY'!$V:$V,$B24,'1.A-P6 DATA CD-3B ONLY'!$Q:$Q,'2.B-Cost Profile NL ONLY'!$X$1,'1.A-P6 DATA CD-3B ONLY'!$O:$O,'2.B-Cost Profile NL ONLY'!$X$2,'1.A-P6 DATA CD-3B ONLY'!$U:$U,"&lt;&gt;OBL",'1.A-P6 DATA CD-3B ONLY'!$G:$G,'2.B-Cost Profile NL ONLY'!$X$6)</f>
        <v>624979.20000000007</v>
      </c>
      <c r="N24" s="7">
        <f>SUMIFS('1.A-P6 DATA CD-3B ONLY'!AM:AM,'1.A-P6 DATA CD-3B ONLY'!$V:$V,$B24,'1.A-P6 DATA CD-3B ONLY'!$Q:$Q,'2.B-Cost Profile NL ONLY'!$X$1,'1.A-P6 DATA CD-3B ONLY'!$O:$O,'2.B-Cost Profile NL ONLY'!$X$2,'1.A-P6 DATA CD-3B ONLY'!$U:$U,"&lt;&gt;OBL",'1.A-P6 DATA CD-3B ONLY'!$G:$G,'2.B-Cost Profile NL ONLY'!$X$3)+SUMIFS('1.A-P6 DATA CD-3B ONLY'!AM:AM,'1.A-P6 DATA CD-3B ONLY'!$V:$V,$B24,'1.A-P6 DATA CD-3B ONLY'!$Q:$Q,'2.B-Cost Profile NL ONLY'!$X$1,'1.A-P6 DATA CD-3B ONLY'!$O:$O,'2.B-Cost Profile NL ONLY'!$X$2,'1.A-P6 DATA CD-3B ONLY'!$U:$U,"&lt;&gt;OBL",'1.A-P6 DATA CD-3B ONLY'!$G:$G,'2.B-Cost Profile NL ONLY'!$X$4)+SUMIFS('1.A-P6 DATA CD-3B ONLY'!AM:AM,'1.A-P6 DATA CD-3B ONLY'!$V:$V,$B24,'1.A-P6 DATA CD-3B ONLY'!$Q:$Q,'2.B-Cost Profile NL ONLY'!$X$1,'1.A-P6 DATA CD-3B ONLY'!$O:$O,'2.B-Cost Profile NL ONLY'!$X$2,'1.A-P6 DATA CD-3B ONLY'!$U:$U,"&lt;&gt;OBL",'1.A-P6 DATA CD-3B ONLY'!$G:$G,'2.B-Cost Profile NL ONLY'!$X$5)+SUMIFS('1.A-P6 DATA CD-3B ONLY'!AM:AM,'1.A-P6 DATA CD-3B ONLY'!$V:$V,$B24,'1.A-P6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O24" s="7">
        <f>SUMIFS('1.A-P6 DATA CD-3B ONLY'!AN:AN,'1.A-P6 DATA CD-3B ONLY'!$V:$V,$B24,'1.A-P6 DATA CD-3B ONLY'!$Q:$Q,'2.B-Cost Profile NL ONLY'!$X$1,'1.A-P6 DATA CD-3B ONLY'!$O:$O,'2.B-Cost Profile NL ONLY'!$X$2,'1.A-P6 DATA CD-3B ONLY'!$U:$U,"&lt;&gt;OBL",'1.A-P6 DATA CD-3B ONLY'!$G:$G,'2.B-Cost Profile NL ONLY'!$X$3)+SUMIFS('1.A-P6 DATA CD-3B ONLY'!AN:AN,'1.A-P6 DATA CD-3B ONLY'!$V:$V,$B24,'1.A-P6 DATA CD-3B ONLY'!$Q:$Q,'2.B-Cost Profile NL ONLY'!$X$1,'1.A-P6 DATA CD-3B ONLY'!$O:$O,'2.B-Cost Profile NL ONLY'!$X$2,'1.A-P6 DATA CD-3B ONLY'!$U:$U,"&lt;&gt;OBL",'1.A-P6 DATA CD-3B ONLY'!$G:$G,'2.B-Cost Profile NL ONLY'!$X$4)+SUMIFS('1.A-P6 DATA CD-3B ONLY'!AN:AN,'1.A-P6 DATA CD-3B ONLY'!$V:$V,$B24,'1.A-P6 DATA CD-3B ONLY'!$Q:$Q,'2.B-Cost Profile NL ONLY'!$X$1,'1.A-P6 DATA CD-3B ONLY'!$O:$O,'2.B-Cost Profile NL ONLY'!$X$2,'1.A-P6 DATA CD-3B ONLY'!$U:$U,"&lt;&gt;OBL",'1.A-P6 DATA CD-3B ONLY'!$G:$G,'2.B-Cost Profile NL ONLY'!$X$5)+SUMIFS('1.A-P6 DATA CD-3B ONLY'!AN:AN,'1.A-P6 DATA CD-3B ONLY'!$V:$V,$B24,'1.A-P6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P24" s="7">
        <f>SUMIFS('1.A-P6 DATA CD-3B ONLY'!AO:AO,'1.A-P6 DATA CD-3B ONLY'!$V:$V,$B24,'1.A-P6 DATA CD-3B ONLY'!$Q:$Q,'2.B-Cost Profile NL ONLY'!$X$1,'1.A-P6 DATA CD-3B ONLY'!$O:$O,'2.B-Cost Profile NL ONLY'!$X$2,'1.A-P6 DATA CD-3B ONLY'!$U:$U,"&lt;&gt;OBL",'1.A-P6 DATA CD-3B ONLY'!$G:$G,'2.B-Cost Profile NL ONLY'!$X$3)+SUMIFS('1.A-P6 DATA CD-3B ONLY'!AO:AO,'1.A-P6 DATA CD-3B ONLY'!$V:$V,$B24,'1.A-P6 DATA CD-3B ONLY'!$Q:$Q,'2.B-Cost Profile NL ONLY'!$X$1,'1.A-P6 DATA CD-3B ONLY'!$O:$O,'2.B-Cost Profile NL ONLY'!$X$2,'1.A-P6 DATA CD-3B ONLY'!$U:$U,"&lt;&gt;OBL",'1.A-P6 DATA CD-3B ONLY'!$G:$G,'2.B-Cost Profile NL ONLY'!$X$4)+SUMIFS('1.A-P6 DATA CD-3B ONLY'!AO:AO,'1.A-P6 DATA CD-3B ONLY'!$V:$V,$B24,'1.A-P6 DATA CD-3B ONLY'!$Q:$Q,'2.B-Cost Profile NL ONLY'!$X$1,'1.A-P6 DATA CD-3B ONLY'!$O:$O,'2.B-Cost Profile NL ONLY'!$X$2,'1.A-P6 DATA CD-3B ONLY'!$U:$U,"&lt;&gt;OBL",'1.A-P6 DATA CD-3B ONLY'!$G:$G,'2.B-Cost Profile NL ONLY'!$X$5)+SUMIFS('1.A-P6 DATA CD-3B ONLY'!AO:AO,'1.A-P6 DATA CD-3B ONLY'!$V:$V,$B24,'1.A-P6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Q24" s="7">
        <f>SUMIFS('1.A-P6 DATA CD-3B ONLY'!AP:AP,'1.A-P6 DATA CD-3B ONLY'!$V:$V,$B24,'1.A-P6 DATA CD-3B ONLY'!$Q:$Q,'2.B-Cost Profile NL ONLY'!$X$1,'1.A-P6 DATA CD-3B ONLY'!$O:$O,'2.B-Cost Profile NL ONLY'!$X$2,'1.A-P6 DATA CD-3B ONLY'!$U:$U,"&lt;&gt;OBL",'1.A-P6 DATA CD-3B ONLY'!$G:$G,'2.B-Cost Profile NL ONLY'!$X$3)+SUMIFS('1.A-P6 DATA CD-3B ONLY'!AP:AP,'1.A-P6 DATA CD-3B ONLY'!$V:$V,$B24,'1.A-P6 DATA CD-3B ONLY'!$Q:$Q,'2.B-Cost Profile NL ONLY'!$X$1,'1.A-P6 DATA CD-3B ONLY'!$O:$O,'2.B-Cost Profile NL ONLY'!$X$2,'1.A-P6 DATA CD-3B ONLY'!$U:$U,"&lt;&gt;OBL",'1.A-P6 DATA CD-3B ONLY'!$G:$G,'2.B-Cost Profile NL ONLY'!$X$4)+SUMIFS('1.A-P6 DATA CD-3B ONLY'!AP:AP,'1.A-P6 DATA CD-3B ONLY'!$V:$V,$B24,'1.A-P6 DATA CD-3B ONLY'!$Q:$Q,'2.B-Cost Profile NL ONLY'!$X$1,'1.A-P6 DATA CD-3B ONLY'!$O:$O,'2.B-Cost Profile NL ONLY'!$X$2,'1.A-P6 DATA CD-3B ONLY'!$U:$U,"&lt;&gt;OBL",'1.A-P6 DATA CD-3B ONLY'!$G:$G,'2.B-Cost Profile NL ONLY'!$X$5)+SUMIFS('1.A-P6 DATA CD-3B ONLY'!AP:AP,'1.A-P6 DATA CD-3B ONLY'!$V:$V,$B24,'1.A-P6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R24" s="7">
        <f>SUMIFS('1.A-P6 DATA CD-3B ONLY'!AQ:AQ,'1.A-P6 DATA CD-3B ONLY'!$V:$V,$B24,'1.A-P6 DATA CD-3B ONLY'!$Q:$Q,'2.B-Cost Profile NL ONLY'!$X$1,'1.A-P6 DATA CD-3B ONLY'!$O:$O,'2.B-Cost Profile NL ONLY'!$X$2,'1.A-P6 DATA CD-3B ONLY'!$U:$U,"&lt;&gt;OBL",'1.A-P6 DATA CD-3B ONLY'!$G:$G,'2.B-Cost Profile NL ONLY'!$X$3)+SUMIFS('1.A-P6 DATA CD-3B ONLY'!AQ:AQ,'1.A-P6 DATA CD-3B ONLY'!$V:$V,$B24,'1.A-P6 DATA CD-3B ONLY'!$Q:$Q,'2.B-Cost Profile NL ONLY'!$X$1,'1.A-P6 DATA CD-3B ONLY'!$O:$O,'2.B-Cost Profile NL ONLY'!$X$2,'1.A-P6 DATA CD-3B ONLY'!$U:$U,"&lt;&gt;OBL",'1.A-P6 DATA CD-3B ONLY'!$G:$G,'2.B-Cost Profile NL ONLY'!$X$4)+SUMIFS('1.A-P6 DATA CD-3B ONLY'!AQ:AQ,'1.A-P6 DATA CD-3B ONLY'!$V:$V,$B24,'1.A-P6 DATA CD-3B ONLY'!$Q:$Q,'2.B-Cost Profile NL ONLY'!$X$1,'1.A-P6 DATA CD-3B ONLY'!$O:$O,'2.B-Cost Profile NL ONLY'!$X$2,'1.A-P6 DATA CD-3B ONLY'!$U:$U,"&lt;&gt;OBL",'1.A-P6 DATA CD-3B ONLY'!$G:$G,'2.B-Cost Profile NL ONLY'!$X$5)+SUMIFS('1.A-P6 DATA CD-3B ONLY'!AQ:AQ,'1.A-P6 DATA CD-3B ONLY'!$V:$V,$B24,'1.A-P6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S24" s="7">
        <f>SUMIFS('1.A-P6 DATA CD-3B ONLY'!AR:AR,'1.A-P6 DATA CD-3B ONLY'!$V:$V,$B24,'1.A-P6 DATA CD-3B ONLY'!$Q:$Q,'2.B-Cost Profile NL ONLY'!$X$1,'1.A-P6 DATA CD-3B ONLY'!$O:$O,'2.B-Cost Profile NL ONLY'!$X$2,'1.A-P6 DATA CD-3B ONLY'!$U:$U,"&lt;&gt;OBL",'1.A-P6 DATA CD-3B ONLY'!$G:$G,'2.B-Cost Profile NL ONLY'!$X$3)+SUMIFS('1.A-P6 DATA CD-3B ONLY'!AR:AR,'1.A-P6 DATA CD-3B ONLY'!$V:$V,$B24,'1.A-P6 DATA CD-3B ONLY'!$Q:$Q,'2.B-Cost Profile NL ONLY'!$X$1,'1.A-P6 DATA CD-3B ONLY'!$O:$O,'2.B-Cost Profile NL ONLY'!$X$2,'1.A-P6 DATA CD-3B ONLY'!$U:$U,"&lt;&gt;OBL",'1.A-P6 DATA CD-3B ONLY'!$G:$G,'2.B-Cost Profile NL ONLY'!$X$4)+SUMIFS('1.A-P6 DATA CD-3B ONLY'!AR:AR,'1.A-P6 DATA CD-3B ONLY'!$V:$V,$B24,'1.A-P6 DATA CD-3B ONLY'!$Q:$Q,'2.B-Cost Profile NL ONLY'!$X$1,'1.A-P6 DATA CD-3B ONLY'!$O:$O,'2.B-Cost Profile NL ONLY'!$X$2,'1.A-P6 DATA CD-3B ONLY'!$U:$U,"&lt;&gt;OBL",'1.A-P6 DATA CD-3B ONLY'!$G:$G,'2.B-Cost Profile NL ONLY'!$X$5)+SUMIFS('1.A-P6 DATA CD-3B ONLY'!AR:AR,'1.A-P6 DATA CD-3B ONLY'!$V:$V,$B24,'1.A-P6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T24" s="7">
        <f>SUMIFS('1.A-P6 DATA CD-3B ONLY'!AS:AS,'1.A-P6 DATA CD-3B ONLY'!$V:$V,$B24,'1.A-P6 DATA CD-3B ONLY'!$Q:$Q,'2.B-Cost Profile NL ONLY'!$X$1,'1.A-P6 DATA CD-3B ONLY'!$O:$O,'2.B-Cost Profile NL ONLY'!$X$2,'1.A-P6 DATA CD-3B ONLY'!$U:$U,"&lt;&gt;OBL",'1.A-P6 DATA CD-3B ONLY'!$G:$G,'2.B-Cost Profile NL ONLY'!$X$3)+SUMIFS('1.A-P6 DATA CD-3B ONLY'!AS:AS,'1.A-P6 DATA CD-3B ONLY'!$V:$V,$B24,'1.A-P6 DATA CD-3B ONLY'!$Q:$Q,'2.B-Cost Profile NL ONLY'!$X$1,'1.A-P6 DATA CD-3B ONLY'!$O:$O,'2.B-Cost Profile NL ONLY'!$X$2,'1.A-P6 DATA CD-3B ONLY'!$U:$U,"&lt;&gt;OBL",'1.A-P6 DATA CD-3B ONLY'!$G:$G,'2.B-Cost Profile NL ONLY'!$X$4)+SUMIFS('1.A-P6 DATA CD-3B ONLY'!AS:AS,'1.A-P6 DATA CD-3B ONLY'!$V:$V,$B24,'1.A-P6 DATA CD-3B ONLY'!$Q:$Q,'2.B-Cost Profile NL ONLY'!$X$1,'1.A-P6 DATA CD-3B ONLY'!$O:$O,'2.B-Cost Profile NL ONLY'!$X$2,'1.A-P6 DATA CD-3B ONLY'!$U:$U,"&lt;&gt;OBL",'1.A-P6 DATA CD-3B ONLY'!$G:$G,'2.B-Cost Profile NL ONLY'!$X$5)+SUMIFS('1.A-P6 DATA CD-3B ONLY'!AS:AS,'1.A-P6 DATA CD-3B ONLY'!$V:$V,$B24,'1.A-P6 DATA CD-3B ONLY'!$Q:$Q,'2.B-Cost Profile NL ONLY'!$X$1,'1.A-P6 DATA CD-3B ONLY'!$O:$O,'2.B-Cost Profile NL ONLY'!$X$2,'1.A-P6 DATA CD-3B ONLY'!$U:$U,"&lt;&gt;OBL",'1.A-P6 DATA CD-3B ONLY'!$G:$G,'2.B-Cost Profile NL ONLY'!$X$6)</f>
        <v>0</v>
      </c>
    </row>
    <row r="25" spans="2:20" x14ac:dyDescent="0.25">
      <c r="B25" s="39" t="s">
        <v>223</v>
      </c>
      <c r="C25" s="15">
        <f t="shared" si="2"/>
        <v>1088034.32</v>
      </c>
      <c r="D25" s="7">
        <f>SUMIFS('1.A-P6 DATA CD-3B ONLY'!AC:AC,'1.A-P6 DATA CD-3B ONLY'!$V:$V,$B25,'1.A-P6 DATA CD-3B ONLY'!$Q:$Q,'2.B-Cost Profile NL ONLY'!$X$1,'1.A-P6 DATA CD-3B ONLY'!$O:$O,'2.B-Cost Profile NL ONLY'!$X$2,'1.A-P6 DATA CD-3B ONLY'!$U:$U,"&lt;&gt;OBL",'1.A-P6 DATA CD-3B ONLY'!$G:$G,'2.B-Cost Profile NL ONLY'!$X$3)+SUMIFS('1.A-P6 DATA CD-3B ONLY'!AC:AC,'1.A-P6 DATA CD-3B ONLY'!$V:$V,$B25,'1.A-P6 DATA CD-3B ONLY'!$Q:$Q,'2.B-Cost Profile NL ONLY'!$X$1,'1.A-P6 DATA CD-3B ONLY'!$O:$O,'2.B-Cost Profile NL ONLY'!$X$2,'1.A-P6 DATA CD-3B ONLY'!$U:$U,"&lt;&gt;OBL",'1.A-P6 DATA CD-3B ONLY'!$G:$G,'2.B-Cost Profile NL ONLY'!$X$4)+SUMIFS('1.A-P6 DATA CD-3B ONLY'!AC:AC,'1.A-P6 DATA CD-3B ONLY'!$V:$V,$B25,'1.A-P6 DATA CD-3B ONLY'!$Q:$Q,'2.B-Cost Profile NL ONLY'!$X$1,'1.A-P6 DATA CD-3B ONLY'!$O:$O,'2.B-Cost Profile NL ONLY'!$X$2,'1.A-P6 DATA CD-3B ONLY'!$U:$U,"&lt;&gt;OBL",'1.A-P6 DATA CD-3B ONLY'!$G:$G,'2.B-Cost Profile NL ONLY'!$X$5)+SUMIFS('1.A-P6 DATA CD-3B ONLY'!AC:AC,'1.A-P6 DATA CD-3B ONLY'!$V:$V,$B25,'1.A-P6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E25" s="7">
        <f>SUMIFS('1.A-P6 DATA CD-3B ONLY'!AD:AD,'1.A-P6 DATA CD-3B ONLY'!$V:$V,$B25,'1.A-P6 DATA CD-3B ONLY'!$Q:$Q,'2.B-Cost Profile NL ONLY'!$X$1,'1.A-P6 DATA CD-3B ONLY'!$O:$O,'2.B-Cost Profile NL ONLY'!$X$2,'1.A-P6 DATA CD-3B ONLY'!$U:$U,"&lt;&gt;OBL",'1.A-P6 DATA CD-3B ONLY'!$G:$G,'2.B-Cost Profile NL ONLY'!$X$3)+SUMIFS('1.A-P6 DATA CD-3B ONLY'!AD:AD,'1.A-P6 DATA CD-3B ONLY'!$V:$V,$B25,'1.A-P6 DATA CD-3B ONLY'!$Q:$Q,'2.B-Cost Profile NL ONLY'!$X$1,'1.A-P6 DATA CD-3B ONLY'!$O:$O,'2.B-Cost Profile NL ONLY'!$X$2,'1.A-P6 DATA CD-3B ONLY'!$U:$U,"&lt;&gt;OBL",'1.A-P6 DATA CD-3B ONLY'!$G:$G,'2.B-Cost Profile NL ONLY'!$X$4)+SUMIFS('1.A-P6 DATA CD-3B ONLY'!AD:AD,'1.A-P6 DATA CD-3B ONLY'!$V:$V,$B25,'1.A-P6 DATA CD-3B ONLY'!$Q:$Q,'2.B-Cost Profile NL ONLY'!$X$1,'1.A-P6 DATA CD-3B ONLY'!$O:$O,'2.B-Cost Profile NL ONLY'!$X$2,'1.A-P6 DATA CD-3B ONLY'!$U:$U,"&lt;&gt;OBL",'1.A-P6 DATA CD-3B ONLY'!$G:$G,'2.B-Cost Profile NL ONLY'!$X$5)+SUMIFS('1.A-P6 DATA CD-3B ONLY'!AD:AD,'1.A-P6 DATA CD-3B ONLY'!$V:$V,$B25,'1.A-P6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F25" s="7">
        <f>SUMIFS('1.A-P6 DATA CD-3B ONLY'!AE:AE,'1.A-P6 DATA CD-3B ONLY'!$V:$V,$B25,'1.A-P6 DATA CD-3B ONLY'!$Q:$Q,'2.B-Cost Profile NL ONLY'!$X$1,'1.A-P6 DATA CD-3B ONLY'!$O:$O,'2.B-Cost Profile NL ONLY'!$X$2,'1.A-P6 DATA CD-3B ONLY'!$U:$U,"&lt;&gt;OBL",'1.A-P6 DATA CD-3B ONLY'!$G:$G,'2.B-Cost Profile NL ONLY'!$X$3)+SUMIFS('1.A-P6 DATA CD-3B ONLY'!AE:AE,'1.A-P6 DATA CD-3B ONLY'!$V:$V,$B25,'1.A-P6 DATA CD-3B ONLY'!$Q:$Q,'2.B-Cost Profile NL ONLY'!$X$1,'1.A-P6 DATA CD-3B ONLY'!$O:$O,'2.B-Cost Profile NL ONLY'!$X$2,'1.A-P6 DATA CD-3B ONLY'!$U:$U,"&lt;&gt;OBL",'1.A-P6 DATA CD-3B ONLY'!$G:$G,'2.B-Cost Profile NL ONLY'!$X$4)+SUMIFS('1.A-P6 DATA CD-3B ONLY'!AE:AE,'1.A-P6 DATA CD-3B ONLY'!$V:$V,$B25,'1.A-P6 DATA CD-3B ONLY'!$Q:$Q,'2.B-Cost Profile NL ONLY'!$X$1,'1.A-P6 DATA CD-3B ONLY'!$O:$O,'2.B-Cost Profile NL ONLY'!$X$2,'1.A-P6 DATA CD-3B ONLY'!$U:$U,"&lt;&gt;OBL",'1.A-P6 DATA CD-3B ONLY'!$G:$G,'2.B-Cost Profile NL ONLY'!$X$5)+SUMIFS('1.A-P6 DATA CD-3B ONLY'!AE:AE,'1.A-P6 DATA CD-3B ONLY'!$V:$V,$B25,'1.A-P6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G25" s="7">
        <f>SUMIFS('1.A-P6 DATA CD-3B ONLY'!AF:AF,'1.A-P6 DATA CD-3B ONLY'!$V:$V,$B25,'1.A-P6 DATA CD-3B ONLY'!$Q:$Q,'2.B-Cost Profile NL ONLY'!$X$1,'1.A-P6 DATA CD-3B ONLY'!$O:$O,'2.B-Cost Profile NL ONLY'!$X$2,'1.A-P6 DATA CD-3B ONLY'!$U:$U,"&lt;&gt;OBL",'1.A-P6 DATA CD-3B ONLY'!$G:$G,'2.B-Cost Profile NL ONLY'!$X$3)+SUMIFS('1.A-P6 DATA CD-3B ONLY'!AF:AF,'1.A-P6 DATA CD-3B ONLY'!$V:$V,$B25,'1.A-P6 DATA CD-3B ONLY'!$Q:$Q,'2.B-Cost Profile NL ONLY'!$X$1,'1.A-P6 DATA CD-3B ONLY'!$O:$O,'2.B-Cost Profile NL ONLY'!$X$2,'1.A-P6 DATA CD-3B ONLY'!$U:$U,"&lt;&gt;OBL",'1.A-P6 DATA CD-3B ONLY'!$G:$G,'2.B-Cost Profile NL ONLY'!$X$4)+SUMIFS('1.A-P6 DATA CD-3B ONLY'!AF:AF,'1.A-P6 DATA CD-3B ONLY'!$V:$V,$B25,'1.A-P6 DATA CD-3B ONLY'!$Q:$Q,'2.B-Cost Profile NL ONLY'!$X$1,'1.A-P6 DATA CD-3B ONLY'!$O:$O,'2.B-Cost Profile NL ONLY'!$X$2,'1.A-P6 DATA CD-3B ONLY'!$U:$U,"&lt;&gt;OBL",'1.A-P6 DATA CD-3B ONLY'!$G:$G,'2.B-Cost Profile NL ONLY'!$X$5)+SUMIFS('1.A-P6 DATA CD-3B ONLY'!AF:AF,'1.A-P6 DATA CD-3B ONLY'!$V:$V,$B25,'1.A-P6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H25" s="7">
        <f>SUMIFS('1.A-P6 DATA CD-3B ONLY'!AG:AG,'1.A-P6 DATA CD-3B ONLY'!$V:$V,$B25,'1.A-P6 DATA CD-3B ONLY'!$Q:$Q,'2.B-Cost Profile NL ONLY'!$X$1,'1.A-P6 DATA CD-3B ONLY'!$O:$O,'2.B-Cost Profile NL ONLY'!$X$2,'1.A-P6 DATA CD-3B ONLY'!$U:$U,"&lt;&gt;OBL",'1.A-P6 DATA CD-3B ONLY'!$G:$G,'2.B-Cost Profile NL ONLY'!$X$3)+SUMIFS('1.A-P6 DATA CD-3B ONLY'!AG:AG,'1.A-P6 DATA CD-3B ONLY'!$V:$V,$B25,'1.A-P6 DATA CD-3B ONLY'!$Q:$Q,'2.B-Cost Profile NL ONLY'!$X$1,'1.A-P6 DATA CD-3B ONLY'!$O:$O,'2.B-Cost Profile NL ONLY'!$X$2,'1.A-P6 DATA CD-3B ONLY'!$U:$U,"&lt;&gt;OBL",'1.A-P6 DATA CD-3B ONLY'!$G:$G,'2.B-Cost Profile NL ONLY'!$X$4)+SUMIFS('1.A-P6 DATA CD-3B ONLY'!AG:AG,'1.A-P6 DATA CD-3B ONLY'!$V:$V,$B25,'1.A-P6 DATA CD-3B ONLY'!$Q:$Q,'2.B-Cost Profile NL ONLY'!$X$1,'1.A-P6 DATA CD-3B ONLY'!$O:$O,'2.B-Cost Profile NL ONLY'!$X$2,'1.A-P6 DATA CD-3B ONLY'!$U:$U,"&lt;&gt;OBL",'1.A-P6 DATA CD-3B ONLY'!$G:$G,'2.B-Cost Profile NL ONLY'!$X$5)+SUMIFS('1.A-P6 DATA CD-3B ONLY'!AG:AG,'1.A-P6 DATA CD-3B ONLY'!$V:$V,$B25,'1.A-P6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I25" s="7">
        <f>SUMIFS('1.A-P6 DATA CD-3B ONLY'!AH:AH,'1.A-P6 DATA CD-3B ONLY'!$V:$V,$B25,'1.A-P6 DATA CD-3B ONLY'!$Q:$Q,'2.B-Cost Profile NL ONLY'!$X$1,'1.A-P6 DATA CD-3B ONLY'!$O:$O,'2.B-Cost Profile NL ONLY'!$X$2,'1.A-P6 DATA CD-3B ONLY'!$U:$U,"&lt;&gt;OBL",'1.A-P6 DATA CD-3B ONLY'!$G:$G,'2.B-Cost Profile NL ONLY'!$X$3)+SUMIFS('1.A-P6 DATA CD-3B ONLY'!AH:AH,'1.A-P6 DATA CD-3B ONLY'!$V:$V,$B25,'1.A-P6 DATA CD-3B ONLY'!$Q:$Q,'2.B-Cost Profile NL ONLY'!$X$1,'1.A-P6 DATA CD-3B ONLY'!$O:$O,'2.B-Cost Profile NL ONLY'!$X$2,'1.A-P6 DATA CD-3B ONLY'!$U:$U,"&lt;&gt;OBL",'1.A-P6 DATA CD-3B ONLY'!$G:$G,'2.B-Cost Profile NL ONLY'!$X$4)+SUMIFS('1.A-P6 DATA CD-3B ONLY'!AH:AH,'1.A-P6 DATA CD-3B ONLY'!$V:$V,$B25,'1.A-P6 DATA CD-3B ONLY'!$Q:$Q,'2.B-Cost Profile NL ONLY'!$X$1,'1.A-P6 DATA CD-3B ONLY'!$O:$O,'2.B-Cost Profile NL ONLY'!$X$2,'1.A-P6 DATA CD-3B ONLY'!$U:$U,"&lt;&gt;OBL",'1.A-P6 DATA CD-3B ONLY'!$G:$G,'2.B-Cost Profile NL ONLY'!$X$5)+SUMIFS('1.A-P6 DATA CD-3B ONLY'!AH:AH,'1.A-P6 DATA CD-3B ONLY'!$V:$V,$B25,'1.A-P6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J25" s="7">
        <f>SUMIFS('1.A-P6 DATA CD-3B ONLY'!AI:AI,'1.A-P6 DATA CD-3B ONLY'!$V:$V,$B25,'1.A-P6 DATA CD-3B ONLY'!$Q:$Q,'2.B-Cost Profile NL ONLY'!$X$1,'1.A-P6 DATA CD-3B ONLY'!$O:$O,'2.B-Cost Profile NL ONLY'!$X$2,'1.A-P6 DATA CD-3B ONLY'!$U:$U,"&lt;&gt;OBL",'1.A-P6 DATA CD-3B ONLY'!$G:$G,'2.B-Cost Profile NL ONLY'!$X$3)+SUMIFS('1.A-P6 DATA CD-3B ONLY'!AI:AI,'1.A-P6 DATA CD-3B ONLY'!$V:$V,$B25,'1.A-P6 DATA CD-3B ONLY'!$Q:$Q,'2.B-Cost Profile NL ONLY'!$X$1,'1.A-P6 DATA CD-3B ONLY'!$O:$O,'2.B-Cost Profile NL ONLY'!$X$2,'1.A-P6 DATA CD-3B ONLY'!$U:$U,"&lt;&gt;OBL",'1.A-P6 DATA CD-3B ONLY'!$G:$G,'2.B-Cost Profile NL ONLY'!$X$4)+SUMIFS('1.A-P6 DATA CD-3B ONLY'!AI:AI,'1.A-P6 DATA CD-3B ONLY'!$V:$V,$B25,'1.A-P6 DATA CD-3B ONLY'!$Q:$Q,'2.B-Cost Profile NL ONLY'!$X$1,'1.A-P6 DATA CD-3B ONLY'!$O:$O,'2.B-Cost Profile NL ONLY'!$X$2,'1.A-P6 DATA CD-3B ONLY'!$U:$U,"&lt;&gt;OBL",'1.A-P6 DATA CD-3B ONLY'!$G:$G,'2.B-Cost Profile NL ONLY'!$X$5)+SUMIFS('1.A-P6 DATA CD-3B ONLY'!AI:AI,'1.A-P6 DATA CD-3B ONLY'!$V:$V,$B25,'1.A-P6 DATA CD-3B ONLY'!$Q:$Q,'2.B-Cost Profile NL ONLY'!$X$1,'1.A-P6 DATA CD-3B ONLY'!$O:$O,'2.B-Cost Profile NL ONLY'!$X$2,'1.A-P6 DATA CD-3B ONLY'!$U:$U,"&lt;&gt;OBL",'1.A-P6 DATA CD-3B ONLY'!$G:$G,'2.B-Cost Profile NL ONLY'!$X$6)</f>
        <v>1088034.32</v>
      </c>
      <c r="K25" s="7">
        <f>SUMIFS('1.A-P6 DATA CD-3B ONLY'!AJ:AJ,'1.A-P6 DATA CD-3B ONLY'!$V:$V,$B25,'1.A-P6 DATA CD-3B ONLY'!$Q:$Q,'2.B-Cost Profile NL ONLY'!$X$1,'1.A-P6 DATA CD-3B ONLY'!$O:$O,'2.B-Cost Profile NL ONLY'!$X$2,'1.A-P6 DATA CD-3B ONLY'!$U:$U,"&lt;&gt;OBL",'1.A-P6 DATA CD-3B ONLY'!$G:$G,'2.B-Cost Profile NL ONLY'!$X$3)+SUMIFS('1.A-P6 DATA CD-3B ONLY'!AJ:AJ,'1.A-P6 DATA CD-3B ONLY'!$V:$V,$B25,'1.A-P6 DATA CD-3B ONLY'!$Q:$Q,'2.B-Cost Profile NL ONLY'!$X$1,'1.A-P6 DATA CD-3B ONLY'!$O:$O,'2.B-Cost Profile NL ONLY'!$X$2,'1.A-P6 DATA CD-3B ONLY'!$U:$U,"&lt;&gt;OBL",'1.A-P6 DATA CD-3B ONLY'!$G:$G,'2.B-Cost Profile NL ONLY'!$X$4)+SUMIFS('1.A-P6 DATA CD-3B ONLY'!AJ:AJ,'1.A-P6 DATA CD-3B ONLY'!$V:$V,$B25,'1.A-P6 DATA CD-3B ONLY'!$Q:$Q,'2.B-Cost Profile NL ONLY'!$X$1,'1.A-P6 DATA CD-3B ONLY'!$O:$O,'2.B-Cost Profile NL ONLY'!$X$2,'1.A-P6 DATA CD-3B ONLY'!$U:$U,"&lt;&gt;OBL",'1.A-P6 DATA CD-3B ONLY'!$G:$G,'2.B-Cost Profile NL ONLY'!$X$5)+SUMIFS('1.A-P6 DATA CD-3B ONLY'!AJ:AJ,'1.A-P6 DATA CD-3B ONLY'!$V:$V,$B25,'1.A-P6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L25" s="7">
        <f>SUMIFS('1.A-P6 DATA CD-3B ONLY'!AK:AK,'1.A-P6 DATA CD-3B ONLY'!$V:$V,$B25,'1.A-P6 DATA CD-3B ONLY'!$Q:$Q,'2.B-Cost Profile NL ONLY'!$X$1,'1.A-P6 DATA CD-3B ONLY'!$O:$O,'2.B-Cost Profile NL ONLY'!$X$2,'1.A-P6 DATA CD-3B ONLY'!$U:$U,"&lt;&gt;OBL",'1.A-P6 DATA CD-3B ONLY'!$G:$G,'2.B-Cost Profile NL ONLY'!$X$3)+SUMIFS('1.A-P6 DATA CD-3B ONLY'!AK:AK,'1.A-P6 DATA CD-3B ONLY'!$V:$V,$B25,'1.A-P6 DATA CD-3B ONLY'!$Q:$Q,'2.B-Cost Profile NL ONLY'!$X$1,'1.A-P6 DATA CD-3B ONLY'!$O:$O,'2.B-Cost Profile NL ONLY'!$X$2,'1.A-P6 DATA CD-3B ONLY'!$U:$U,"&lt;&gt;OBL",'1.A-P6 DATA CD-3B ONLY'!$G:$G,'2.B-Cost Profile NL ONLY'!$X$4)+SUMIFS('1.A-P6 DATA CD-3B ONLY'!AK:AK,'1.A-P6 DATA CD-3B ONLY'!$V:$V,$B25,'1.A-P6 DATA CD-3B ONLY'!$Q:$Q,'2.B-Cost Profile NL ONLY'!$X$1,'1.A-P6 DATA CD-3B ONLY'!$O:$O,'2.B-Cost Profile NL ONLY'!$X$2,'1.A-P6 DATA CD-3B ONLY'!$U:$U,"&lt;&gt;OBL",'1.A-P6 DATA CD-3B ONLY'!$G:$G,'2.B-Cost Profile NL ONLY'!$X$5)+SUMIFS('1.A-P6 DATA CD-3B ONLY'!AK:AK,'1.A-P6 DATA CD-3B ONLY'!$V:$V,$B25,'1.A-P6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M25" s="7">
        <f>SUMIFS('1.A-P6 DATA CD-3B ONLY'!AL:AL,'1.A-P6 DATA CD-3B ONLY'!$V:$V,$B25,'1.A-P6 DATA CD-3B ONLY'!$Q:$Q,'2.B-Cost Profile NL ONLY'!$X$1,'1.A-P6 DATA CD-3B ONLY'!$O:$O,'2.B-Cost Profile NL ONLY'!$X$2,'1.A-P6 DATA CD-3B ONLY'!$U:$U,"&lt;&gt;OBL",'1.A-P6 DATA CD-3B ONLY'!$G:$G,'2.B-Cost Profile NL ONLY'!$X$3)+SUMIFS('1.A-P6 DATA CD-3B ONLY'!AL:AL,'1.A-P6 DATA CD-3B ONLY'!$V:$V,$B25,'1.A-P6 DATA CD-3B ONLY'!$Q:$Q,'2.B-Cost Profile NL ONLY'!$X$1,'1.A-P6 DATA CD-3B ONLY'!$O:$O,'2.B-Cost Profile NL ONLY'!$X$2,'1.A-P6 DATA CD-3B ONLY'!$U:$U,"&lt;&gt;OBL",'1.A-P6 DATA CD-3B ONLY'!$G:$G,'2.B-Cost Profile NL ONLY'!$X$4)+SUMIFS('1.A-P6 DATA CD-3B ONLY'!AL:AL,'1.A-P6 DATA CD-3B ONLY'!$V:$V,$B25,'1.A-P6 DATA CD-3B ONLY'!$Q:$Q,'2.B-Cost Profile NL ONLY'!$X$1,'1.A-P6 DATA CD-3B ONLY'!$O:$O,'2.B-Cost Profile NL ONLY'!$X$2,'1.A-P6 DATA CD-3B ONLY'!$U:$U,"&lt;&gt;OBL",'1.A-P6 DATA CD-3B ONLY'!$G:$G,'2.B-Cost Profile NL ONLY'!$X$5)+SUMIFS('1.A-P6 DATA CD-3B ONLY'!AL:AL,'1.A-P6 DATA CD-3B ONLY'!$V:$V,$B25,'1.A-P6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N25" s="7">
        <f>SUMIFS('1.A-P6 DATA CD-3B ONLY'!AM:AM,'1.A-P6 DATA CD-3B ONLY'!$V:$V,$B25,'1.A-P6 DATA CD-3B ONLY'!$Q:$Q,'2.B-Cost Profile NL ONLY'!$X$1,'1.A-P6 DATA CD-3B ONLY'!$O:$O,'2.B-Cost Profile NL ONLY'!$X$2,'1.A-P6 DATA CD-3B ONLY'!$U:$U,"&lt;&gt;OBL",'1.A-P6 DATA CD-3B ONLY'!$G:$G,'2.B-Cost Profile NL ONLY'!$X$3)+SUMIFS('1.A-P6 DATA CD-3B ONLY'!AM:AM,'1.A-P6 DATA CD-3B ONLY'!$V:$V,$B25,'1.A-P6 DATA CD-3B ONLY'!$Q:$Q,'2.B-Cost Profile NL ONLY'!$X$1,'1.A-P6 DATA CD-3B ONLY'!$O:$O,'2.B-Cost Profile NL ONLY'!$X$2,'1.A-P6 DATA CD-3B ONLY'!$U:$U,"&lt;&gt;OBL",'1.A-P6 DATA CD-3B ONLY'!$G:$G,'2.B-Cost Profile NL ONLY'!$X$4)+SUMIFS('1.A-P6 DATA CD-3B ONLY'!AM:AM,'1.A-P6 DATA CD-3B ONLY'!$V:$V,$B25,'1.A-P6 DATA CD-3B ONLY'!$Q:$Q,'2.B-Cost Profile NL ONLY'!$X$1,'1.A-P6 DATA CD-3B ONLY'!$O:$O,'2.B-Cost Profile NL ONLY'!$X$2,'1.A-P6 DATA CD-3B ONLY'!$U:$U,"&lt;&gt;OBL",'1.A-P6 DATA CD-3B ONLY'!$G:$G,'2.B-Cost Profile NL ONLY'!$X$5)+SUMIFS('1.A-P6 DATA CD-3B ONLY'!AM:AM,'1.A-P6 DATA CD-3B ONLY'!$V:$V,$B25,'1.A-P6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O25" s="7">
        <f>SUMIFS('1.A-P6 DATA CD-3B ONLY'!AN:AN,'1.A-P6 DATA CD-3B ONLY'!$V:$V,$B25,'1.A-P6 DATA CD-3B ONLY'!$Q:$Q,'2.B-Cost Profile NL ONLY'!$X$1,'1.A-P6 DATA CD-3B ONLY'!$O:$O,'2.B-Cost Profile NL ONLY'!$X$2,'1.A-P6 DATA CD-3B ONLY'!$U:$U,"&lt;&gt;OBL",'1.A-P6 DATA CD-3B ONLY'!$G:$G,'2.B-Cost Profile NL ONLY'!$X$3)+SUMIFS('1.A-P6 DATA CD-3B ONLY'!AN:AN,'1.A-P6 DATA CD-3B ONLY'!$V:$V,$B25,'1.A-P6 DATA CD-3B ONLY'!$Q:$Q,'2.B-Cost Profile NL ONLY'!$X$1,'1.A-P6 DATA CD-3B ONLY'!$O:$O,'2.B-Cost Profile NL ONLY'!$X$2,'1.A-P6 DATA CD-3B ONLY'!$U:$U,"&lt;&gt;OBL",'1.A-P6 DATA CD-3B ONLY'!$G:$G,'2.B-Cost Profile NL ONLY'!$X$4)+SUMIFS('1.A-P6 DATA CD-3B ONLY'!AN:AN,'1.A-P6 DATA CD-3B ONLY'!$V:$V,$B25,'1.A-P6 DATA CD-3B ONLY'!$Q:$Q,'2.B-Cost Profile NL ONLY'!$X$1,'1.A-P6 DATA CD-3B ONLY'!$O:$O,'2.B-Cost Profile NL ONLY'!$X$2,'1.A-P6 DATA CD-3B ONLY'!$U:$U,"&lt;&gt;OBL",'1.A-P6 DATA CD-3B ONLY'!$G:$G,'2.B-Cost Profile NL ONLY'!$X$5)+SUMIFS('1.A-P6 DATA CD-3B ONLY'!AN:AN,'1.A-P6 DATA CD-3B ONLY'!$V:$V,$B25,'1.A-P6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P25" s="7">
        <f>SUMIFS('1.A-P6 DATA CD-3B ONLY'!AO:AO,'1.A-P6 DATA CD-3B ONLY'!$V:$V,$B25,'1.A-P6 DATA CD-3B ONLY'!$Q:$Q,'2.B-Cost Profile NL ONLY'!$X$1,'1.A-P6 DATA CD-3B ONLY'!$O:$O,'2.B-Cost Profile NL ONLY'!$X$2,'1.A-P6 DATA CD-3B ONLY'!$U:$U,"&lt;&gt;OBL",'1.A-P6 DATA CD-3B ONLY'!$G:$G,'2.B-Cost Profile NL ONLY'!$X$3)+SUMIFS('1.A-P6 DATA CD-3B ONLY'!AO:AO,'1.A-P6 DATA CD-3B ONLY'!$V:$V,$B25,'1.A-P6 DATA CD-3B ONLY'!$Q:$Q,'2.B-Cost Profile NL ONLY'!$X$1,'1.A-P6 DATA CD-3B ONLY'!$O:$O,'2.B-Cost Profile NL ONLY'!$X$2,'1.A-P6 DATA CD-3B ONLY'!$U:$U,"&lt;&gt;OBL",'1.A-P6 DATA CD-3B ONLY'!$G:$G,'2.B-Cost Profile NL ONLY'!$X$4)+SUMIFS('1.A-P6 DATA CD-3B ONLY'!AO:AO,'1.A-P6 DATA CD-3B ONLY'!$V:$V,$B25,'1.A-P6 DATA CD-3B ONLY'!$Q:$Q,'2.B-Cost Profile NL ONLY'!$X$1,'1.A-P6 DATA CD-3B ONLY'!$O:$O,'2.B-Cost Profile NL ONLY'!$X$2,'1.A-P6 DATA CD-3B ONLY'!$U:$U,"&lt;&gt;OBL",'1.A-P6 DATA CD-3B ONLY'!$G:$G,'2.B-Cost Profile NL ONLY'!$X$5)+SUMIFS('1.A-P6 DATA CD-3B ONLY'!AO:AO,'1.A-P6 DATA CD-3B ONLY'!$V:$V,$B25,'1.A-P6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Q25" s="7">
        <f>SUMIFS('1.A-P6 DATA CD-3B ONLY'!AP:AP,'1.A-P6 DATA CD-3B ONLY'!$V:$V,$B25,'1.A-P6 DATA CD-3B ONLY'!$Q:$Q,'2.B-Cost Profile NL ONLY'!$X$1,'1.A-P6 DATA CD-3B ONLY'!$O:$O,'2.B-Cost Profile NL ONLY'!$X$2,'1.A-P6 DATA CD-3B ONLY'!$U:$U,"&lt;&gt;OBL",'1.A-P6 DATA CD-3B ONLY'!$G:$G,'2.B-Cost Profile NL ONLY'!$X$3)+SUMIFS('1.A-P6 DATA CD-3B ONLY'!AP:AP,'1.A-P6 DATA CD-3B ONLY'!$V:$V,$B25,'1.A-P6 DATA CD-3B ONLY'!$Q:$Q,'2.B-Cost Profile NL ONLY'!$X$1,'1.A-P6 DATA CD-3B ONLY'!$O:$O,'2.B-Cost Profile NL ONLY'!$X$2,'1.A-P6 DATA CD-3B ONLY'!$U:$U,"&lt;&gt;OBL",'1.A-P6 DATA CD-3B ONLY'!$G:$G,'2.B-Cost Profile NL ONLY'!$X$4)+SUMIFS('1.A-P6 DATA CD-3B ONLY'!AP:AP,'1.A-P6 DATA CD-3B ONLY'!$V:$V,$B25,'1.A-P6 DATA CD-3B ONLY'!$Q:$Q,'2.B-Cost Profile NL ONLY'!$X$1,'1.A-P6 DATA CD-3B ONLY'!$O:$O,'2.B-Cost Profile NL ONLY'!$X$2,'1.A-P6 DATA CD-3B ONLY'!$U:$U,"&lt;&gt;OBL",'1.A-P6 DATA CD-3B ONLY'!$G:$G,'2.B-Cost Profile NL ONLY'!$X$5)+SUMIFS('1.A-P6 DATA CD-3B ONLY'!AP:AP,'1.A-P6 DATA CD-3B ONLY'!$V:$V,$B25,'1.A-P6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R25" s="7">
        <f>SUMIFS('1.A-P6 DATA CD-3B ONLY'!AQ:AQ,'1.A-P6 DATA CD-3B ONLY'!$V:$V,$B25,'1.A-P6 DATA CD-3B ONLY'!$Q:$Q,'2.B-Cost Profile NL ONLY'!$X$1,'1.A-P6 DATA CD-3B ONLY'!$O:$O,'2.B-Cost Profile NL ONLY'!$X$2,'1.A-P6 DATA CD-3B ONLY'!$U:$U,"&lt;&gt;OBL",'1.A-P6 DATA CD-3B ONLY'!$G:$G,'2.B-Cost Profile NL ONLY'!$X$3)+SUMIFS('1.A-P6 DATA CD-3B ONLY'!AQ:AQ,'1.A-P6 DATA CD-3B ONLY'!$V:$V,$B25,'1.A-P6 DATA CD-3B ONLY'!$Q:$Q,'2.B-Cost Profile NL ONLY'!$X$1,'1.A-P6 DATA CD-3B ONLY'!$O:$O,'2.B-Cost Profile NL ONLY'!$X$2,'1.A-P6 DATA CD-3B ONLY'!$U:$U,"&lt;&gt;OBL",'1.A-P6 DATA CD-3B ONLY'!$G:$G,'2.B-Cost Profile NL ONLY'!$X$4)+SUMIFS('1.A-P6 DATA CD-3B ONLY'!AQ:AQ,'1.A-P6 DATA CD-3B ONLY'!$V:$V,$B25,'1.A-P6 DATA CD-3B ONLY'!$Q:$Q,'2.B-Cost Profile NL ONLY'!$X$1,'1.A-P6 DATA CD-3B ONLY'!$O:$O,'2.B-Cost Profile NL ONLY'!$X$2,'1.A-P6 DATA CD-3B ONLY'!$U:$U,"&lt;&gt;OBL",'1.A-P6 DATA CD-3B ONLY'!$G:$G,'2.B-Cost Profile NL ONLY'!$X$5)+SUMIFS('1.A-P6 DATA CD-3B ONLY'!AQ:AQ,'1.A-P6 DATA CD-3B ONLY'!$V:$V,$B25,'1.A-P6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S25" s="7">
        <f>SUMIFS('1.A-P6 DATA CD-3B ONLY'!AR:AR,'1.A-P6 DATA CD-3B ONLY'!$V:$V,$B25,'1.A-P6 DATA CD-3B ONLY'!$Q:$Q,'2.B-Cost Profile NL ONLY'!$X$1,'1.A-P6 DATA CD-3B ONLY'!$O:$O,'2.B-Cost Profile NL ONLY'!$X$2,'1.A-P6 DATA CD-3B ONLY'!$U:$U,"&lt;&gt;OBL",'1.A-P6 DATA CD-3B ONLY'!$G:$G,'2.B-Cost Profile NL ONLY'!$X$3)+SUMIFS('1.A-P6 DATA CD-3B ONLY'!AR:AR,'1.A-P6 DATA CD-3B ONLY'!$V:$V,$B25,'1.A-P6 DATA CD-3B ONLY'!$Q:$Q,'2.B-Cost Profile NL ONLY'!$X$1,'1.A-P6 DATA CD-3B ONLY'!$O:$O,'2.B-Cost Profile NL ONLY'!$X$2,'1.A-P6 DATA CD-3B ONLY'!$U:$U,"&lt;&gt;OBL",'1.A-P6 DATA CD-3B ONLY'!$G:$G,'2.B-Cost Profile NL ONLY'!$X$4)+SUMIFS('1.A-P6 DATA CD-3B ONLY'!AR:AR,'1.A-P6 DATA CD-3B ONLY'!$V:$V,$B25,'1.A-P6 DATA CD-3B ONLY'!$Q:$Q,'2.B-Cost Profile NL ONLY'!$X$1,'1.A-P6 DATA CD-3B ONLY'!$O:$O,'2.B-Cost Profile NL ONLY'!$X$2,'1.A-P6 DATA CD-3B ONLY'!$U:$U,"&lt;&gt;OBL",'1.A-P6 DATA CD-3B ONLY'!$G:$G,'2.B-Cost Profile NL ONLY'!$X$5)+SUMIFS('1.A-P6 DATA CD-3B ONLY'!AR:AR,'1.A-P6 DATA CD-3B ONLY'!$V:$V,$B25,'1.A-P6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T25" s="7">
        <f>SUMIFS('1.A-P6 DATA CD-3B ONLY'!AS:AS,'1.A-P6 DATA CD-3B ONLY'!$V:$V,$B25,'1.A-P6 DATA CD-3B ONLY'!$Q:$Q,'2.B-Cost Profile NL ONLY'!$X$1,'1.A-P6 DATA CD-3B ONLY'!$O:$O,'2.B-Cost Profile NL ONLY'!$X$2,'1.A-P6 DATA CD-3B ONLY'!$U:$U,"&lt;&gt;OBL",'1.A-P6 DATA CD-3B ONLY'!$G:$G,'2.B-Cost Profile NL ONLY'!$X$3)+SUMIFS('1.A-P6 DATA CD-3B ONLY'!AS:AS,'1.A-P6 DATA CD-3B ONLY'!$V:$V,$B25,'1.A-P6 DATA CD-3B ONLY'!$Q:$Q,'2.B-Cost Profile NL ONLY'!$X$1,'1.A-P6 DATA CD-3B ONLY'!$O:$O,'2.B-Cost Profile NL ONLY'!$X$2,'1.A-P6 DATA CD-3B ONLY'!$U:$U,"&lt;&gt;OBL",'1.A-P6 DATA CD-3B ONLY'!$G:$G,'2.B-Cost Profile NL ONLY'!$X$4)+SUMIFS('1.A-P6 DATA CD-3B ONLY'!AS:AS,'1.A-P6 DATA CD-3B ONLY'!$V:$V,$B25,'1.A-P6 DATA CD-3B ONLY'!$Q:$Q,'2.B-Cost Profile NL ONLY'!$X$1,'1.A-P6 DATA CD-3B ONLY'!$O:$O,'2.B-Cost Profile NL ONLY'!$X$2,'1.A-P6 DATA CD-3B ONLY'!$U:$U,"&lt;&gt;OBL",'1.A-P6 DATA CD-3B ONLY'!$G:$G,'2.B-Cost Profile NL ONLY'!$X$5)+SUMIFS('1.A-P6 DATA CD-3B ONLY'!AS:AS,'1.A-P6 DATA CD-3B ONLY'!$V:$V,$B25,'1.A-P6 DATA CD-3B ONLY'!$Q:$Q,'2.B-Cost Profile NL ONLY'!$X$1,'1.A-P6 DATA CD-3B ONLY'!$O:$O,'2.B-Cost Profile NL ONLY'!$X$2,'1.A-P6 DATA CD-3B ONLY'!$U:$U,"&lt;&gt;OBL",'1.A-P6 DATA CD-3B ONLY'!$G:$G,'2.B-Cost Profile NL ONLY'!$X$6)</f>
        <v>0</v>
      </c>
    </row>
    <row r="26" spans="2:20" x14ac:dyDescent="0.25">
      <c r="B26" s="39" t="s">
        <v>224</v>
      </c>
      <c r="C26" s="15">
        <f t="shared" si="2"/>
        <v>692809.04</v>
      </c>
      <c r="D26" s="7">
        <f>SUMIFS('1.A-P6 DATA CD-3B ONLY'!AC:AC,'1.A-P6 DATA CD-3B ONLY'!$V:$V,$B26,'1.A-P6 DATA CD-3B ONLY'!$Q:$Q,'2.B-Cost Profile NL ONLY'!$X$1,'1.A-P6 DATA CD-3B ONLY'!$O:$O,'2.B-Cost Profile NL ONLY'!$X$2,'1.A-P6 DATA CD-3B ONLY'!$U:$U,"&lt;&gt;OBL",'1.A-P6 DATA CD-3B ONLY'!$G:$G,'2.B-Cost Profile NL ONLY'!$X$3)+SUMIFS('1.A-P6 DATA CD-3B ONLY'!AC:AC,'1.A-P6 DATA CD-3B ONLY'!$V:$V,$B26,'1.A-P6 DATA CD-3B ONLY'!$Q:$Q,'2.B-Cost Profile NL ONLY'!$X$1,'1.A-P6 DATA CD-3B ONLY'!$O:$O,'2.B-Cost Profile NL ONLY'!$X$2,'1.A-P6 DATA CD-3B ONLY'!$U:$U,"&lt;&gt;OBL",'1.A-P6 DATA CD-3B ONLY'!$G:$G,'2.B-Cost Profile NL ONLY'!$X$4)+SUMIFS('1.A-P6 DATA CD-3B ONLY'!AC:AC,'1.A-P6 DATA CD-3B ONLY'!$V:$V,$B26,'1.A-P6 DATA CD-3B ONLY'!$Q:$Q,'2.B-Cost Profile NL ONLY'!$X$1,'1.A-P6 DATA CD-3B ONLY'!$O:$O,'2.B-Cost Profile NL ONLY'!$X$2,'1.A-P6 DATA CD-3B ONLY'!$U:$U,"&lt;&gt;OBL",'1.A-P6 DATA CD-3B ONLY'!$G:$G,'2.B-Cost Profile NL ONLY'!$X$5)+SUMIFS('1.A-P6 DATA CD-3B ONLY'!AC:AC,'1.A-P6 DATA CD-3B ONLY'!$V:$V,$B26,'1.A-P6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E26" s="7">
        <f>SUMIFS('1.A-P6 DATA CD-3B ONLY'!AD:AD,'1.A-P6 DATA CD-3B ONLY'!$V:$V,$B26,'1.A-P6 DATA CD-3B ONLY'!$Q:$Q,'2.B-Cost Profile NL ONLY'!$X$1,'1.A-P6 DATA CD-3B ONLY'!$O:$O,'2.B-Cost Profile NL ONLY'!$X$2,'1.A-P6 DATA CD-3B ONLY'!$U:$U,"&lt;&gt;OBL",'1.A-P6 DATA CD-3B ONLY'!$G:$G,'2.B-Cost Profile NL ONLY'!$X$3)+SUMIFS('1.A-P6 DATA CD-3B ONLY'!AD:AD,'1.A-P6 DATA CD-3B ONLY'!$V:$V,$B26,'1.A-P6 DATA CD-3B ONLY'!$Q:$Q,'2.B-Cost Profile NL ONLY'!$X$1,'1.A-P6 DATA CD-3B ONLY'!$O:$O,'2.B-Cost Profile NL ONLY'!$X$2,'1.A-P6 DATA CD-3B ONLY'!$U:$U,"&lt;&gt;OBL",'1.A-P6 DATA CD-3B ONLY'!$G:$G,'2.B-Cost Profile NL ONLY'!$X$4)+SUMIFS('1.A-P6 DATA CD-3B ONLY'!AD:AD,'1.A-P6 DATA CD-3B ONLY'!$V:$V,$B26,'1.A-P6 DATA CD-3B ONLY'!$Q:$Q,'2.B-Cost Profile NL ONLY'!$X$1,'1.A-P6 DATA CD-3B ONLY'!$O:$O,'2.B-Cost Profile NL ONLY'!$X$2,'1.A-P6 DATA CD-3B ONLY'!$U:$U,"&lt;&gt;OBL",'1.A-P6 DATA CD-3B ONLY'!$G:$G,'2.B-Cost Profile NL ONLY'!$X$5)+SUMIFS('1.A-P6 DATA CD-3B ONLY'!AD:AD,'1.A-P6 DATA CD-3B ONLY'!$V:$V,$B26,'1.A-P6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F26" s="7">
        <f>SUMIFS('1.A-P6 DATA CD-3B ONLY'!AE:AE,'1.A-P6 DATA CD-3B ONLY'!$V:$V,$B26,'1.A-P6 DATA CD-3B ONLY'!$Q:$Q,'2.B-Cost Profile NL ONLY'!$X$1,'1.A-P6 DATA CD-3B ONLY'!$O:$O,'2.B-Cost Profile NL ONLY'!$X$2,'1.A-P6 DATA CD-3B ONLY'!$U:$U,"&lt;&gt;OBL",'1.A-P6 DATA CD-3B ONLY'!$G:$G,'2.B-Cost Profile NL ONLY'!$X$3)+SUMIFS('1.A-P6 DATA CD-3B ONLY'!AE:AE,'1.A-P6 DATA CD-3B ONLY'!$V:$V,$B26,'1.A-P6 DATA CD-3B ONLY'!$Q:$Q,'2.B-Cost Profile NL ONLY'!$X$1,'1.A-P6 DATA CD-3B ONLY'!$O:$O,'2.B-Cost Profile NL ONLY'!$X$2,'1.A-P6 DATA CD-3B ONLY'!$U:$U,"&lt;&gt;OBL",'1.A-P6 DATA CD-3B ONLY'!$G:$G,'2.B-Cost Profile NL ONLY'!$X$4)+SUMIFS('1.A-P6 DATA CD-3B ONLY'!AE:AE,'1.A-P6 DATA CD-3B ONLY'!$V:$V,$B26,'1.A-P6 DATA CD-3B ONLY'!$Q:$Q,'2.B-Cost Profile NL ONLY'!$X$1,'1.A-P6 DATA CD-3B ONLY'!$O:$O,'2.B-Cost Profile NL ONLY'!$X$2,'1.A-P6 DATA CD-3B ONLY'!$U:$U,"&lt;&gt;OBL",'1.A-P6 DATA CD-3B ONLY'!$G:$G,'2.B-Cost Profile NL ONLY'!$X$5)+SUMIFS('1.A-P6 DATA CD-3B ONLY'!AE:AE,'1.A-P6 DATA CD-3B ONLY'!$V:$V,$B26,'1.A-P6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G26" s="7">
        <f>SUMIFS('1.A-P6 DATA CD-3B ONLY'!AF:AF,'1.A-P6 DATA CD-3B ONLY'!$V:$V,$B26,'1.A-P6 DATA CD-3B ONLY'!$Q:$Q,'2.B-Cost Profile NL ONLY'!$X$1,'1.A-P6 DATA CD-3B ONLY'!$O:$O,'2.B-Cost Profile NL ONLY'!$X$2,'1.A-P6 DATA CD-3B ONLY'!$U:$U,"&lt;&gt;OBL",'1.A-P6 DATA CD-3B ONLY'!$G:$G,'2.B-Cost Profile NL ONLY'!$X$3)+SUMIFS('1.A-P6 DATA CD-3B ONLY'!AF:AF,'1.A-P6 DATA CD-3B ONLY'!$V:$V,$B26,'1.A-P6 DATA CD-3B ONLY'!$Q:$Q,'2.B-Cost Profile NL ONLY'!$X$1,'1.A-P6 DATA CD-3B ONLY'!$O:$O,'2.B-Cost Profile NL ONLY'!$X$2,'1.A-P6 DATA CD-3B ONLY'!$U:$U,"&lt;&gt;OBL",'1.A-P6 DATA CD-3B ONLY'!$G:$G,'2.B-Cost Profile NL ONLY'!$X$4)+SUMIFS('1.A-P6 DATA CD-3B ONLY'!AF:AF,'1.A-P6 DATA CD-3B ONLY'!$V:$V,$B26,'1.A-P6 DATA CD-3B ONLY'!$Q:$Q,'2.B-Cost Profile NL ONLY'!$X$1,'1.A-P6 DATA CD-3B ONLY'!$O:$O,'2.B-Cost Profile NL ONLY'!$X$2,'1.A-P6 DATA CD-3B ONLY'!$U:$U,"&lt;&gt;OBL",'1.A-P6 DATA CD-3B ONLY'!$G:$G,'2.B-Cost Profile NL ONLY'!$X$5)+SUMIFS('1.A-P6 DATA CD-3B ONLY'!AF:AF,'1.A-P6 DATA CD-3B ONLY'!$V:$V,$B26,'1.A-P6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H26" s="7">
        <f>SUMIFS('1.A-P6 DATA CD-3B ONLY'!AG:AG,'1.A-P6 DATA CD-3B ONLY'!$V:$V,$B26,'1.A-P6 DATA CD-3B ONLY'!$Q:$Q,'2.B-Cost Profile NL ONLY'!$X$1,'1.A-P6 DATA CD-3B ONLY'!$O:$O,'2.B-Cost Profile NL ONLY'!$X$2,'1.A-P6 DATA CD-3B ONLY'!$U:$U,"&lt;&gt;OBL",'1.A-P6 DATA CD-3B ONLY'!$G:$G,'2.B-Cost Profile NL ONLY'!$X$3)+SUMIFS('1.A-P6 DATA CD-3B ONLY'!AG:AG,'1.A-P6 DATA CD-3B ONLY'!$V:$V,$B26,'1.A-P6 DATA CD-3B ONLY'!$Q:$Q,'2.B-Cost Profile NL ONLY'!$X$1,'1.A-P6 DATA CD-3B ONLY'!$O:$O,'2.B-Cost Profile NL ONLY'!$X$2,'1.A-P6 DATA CD-3B ONLY'!$U:$U,"&lt;&gt;OBL",'1.A-P6 DATA CD-3B ONLY'!$G:$G,'2.B-Cost Profile NL ONLY'!$X$4)+SUMIFS('1.A-P6 DATA CD-3B ONLY'!AG:AG,'1.A-P6 DATA CD-3B ONLY'!$V:$V,$B26,'1.A-P6 DATA CD-3B ONLY'!$Q:$Q,'2.B-Cost Profile NL ONLY'!$X$1,'1.A-P6 DATA CD-3B ONLY'!$O:$O,'2.B-Cost Profile NL ONLY'!$X$2,'1.A-P6 DATA CD-3B ONLY'!$U:$U,"&lt;&gt;OBL",'1.A-P6 DATA CD-3B ONLY'!$G:$G,'2.B-Cost Profile NL ONLY'!$X$5)+SUMIFS('1.A-P6 DATA CD-3B ONLY'!AG:AG,'1.A-P6 DATA CD-3B ONLY'!$V:$V,$B26,'1.A-P6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I26" s="7">
        <f>SUMIFS('1.A-P6 DATA CD-3B ONLY'!AH:AH,'1.A-P6 DATA CD-3B ONLY'!$V:$V,$B26,'1.A-P6 DATA CD-3B ONLY'!$Q:$Q,'2.B-Cost Profile NL ONLY'!$X$1,'1.A-P6 DATA CD-3B ONLY'!$O:$O,'2.B-Cost Profile NL ONLY'!$X$2,'1.A-P6 DATA CD-3B ONLY'!$U:$U,"&lt;&gt;OBL",'1.A-P6 DATA CD-3B ONLY'!$G:$G,'2.B-Cost Profile NL ONLY'!$X$3)+SUMIFS('1.A-P6 DATA CD-3B ONLY'!AH:AH,'1.A-P6 DATA CD-3B ONLY'!$V:$V,$B26,'1.A-P6 DATA CD-3B ONLY'!$Q:$Q,'2.B-Cost Profile NL ONLY'!$X$1,'1.A-P6 DATA CD-3B ONLY'!$O:$O,'2.B-Cost Profile NL ONLY'!$X$2,'1.A-P6 DATA CD-3B ONLY'!$U:$U,"&lt;&gt;OBL",'1.A-P6 DATA CD-3B ONLY'!$G:$G,'2.B-Cost Profile NL ONLY'!$X$4)+SUMIFS('1.A-P6 DATA CD-3B ONLY'!AH:AH,'1.A-P6 DATA CD-3B ONLY'!$V:$V,$B26,'1.A-P6 DATA CD-3B ONLY'!$Q:$Q,'2.B-Cost Profile NL ONLY'!$X$1,'1.A-P6 DATA CD-3B ONLY'!$O:$O,'2.B-Cost Profile NL ONLY'!$X$2,'1.A-P6 DATA CD-3B ONLY'!$U:$U,"&lt;&gt;OBL",'1.A-P6 DATA CD-3B ONLY'!$G:$G,'2.B-Cost Profile NL ONLY'!$X$5)+SUMIFS('1.A-P6 DATA CD-3B ONLY'!AH:AH,'1.A-P6 DATA CD-3B ONLY'!$V:$V,$B26,'1.A-P6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J26" s="7">
        <f>SUMIFS('1.A-P6 DATA CD-3B ONLY'!AI:AI,'1.A-P6 DATA CD-3B ONLY'!$V:$V,$B26,'1.A-P6 DATA CD-3B ONLY'!$Q:$Q,'2.B-Cost Profile NL ONLY'!$X$1,'1.A-P6 DATA CD-3B ONLY'!$O:$O,'2.B-Cost Profile NL ONLY'!$X$2,'1.A-P6 DATA CD-3B ONLY'!$U:$U,"&lt;&gt;OBL",'1.A-P6 DATA CD-3B ONLY'!$G:$G,'2.B-Cost Profile NL ONLY'!$X$3)+SUMIFS('1.A-P6 DATA CD-3B ONLY'!AI:AI,'1.A-P6 DATA CD-3B ONLY'!$V:$V,$B26,'1.A-P6 DATA CD-3B ONLY'!$Q:$Q,'2.B-Cost Profile NL ONLY'!$X$1,'1.A-P6 DATA CD-3B ONLY'!$O:$O,'2.B-Cost Profile NL ONLY'!$X$2,'1.A-P6 DATA CD-3B ONLY'!$U:$U,"&lt;&gt;OBL",'1.A-P6 DATA CD-3B ONLY'!$G:$G,'2.B-Cost Profile NL ONLY'!$X$4)+SUMIFS('1.A-P6 DATA CD-3B ONLY'!AI:AI,'1.A-P6 DATA CD-3B ONLY'!$V:$V,$B26,'1.A-P6 DATA CD-3B ONLY'!$Q:$Q,'2.B-Cost Profile NL ONLY'!$X$1,'1.A-P6 DATA CD-3B ONLY'!$O:$O,'2.B-Cost Profile NL ONLY'!$X$2,'1.A-P6 DATA CD-3B ONLY'!$U:$U,"&lt;&gt;OBL",'1.A-P6 DATA CD-3B ONLY'!$G:$G,'2.B-Cost Profile NL ONLY'!$X$5)+SUMIFS('1.A-P6 DATA CD-3B ONLY'!AI:AI,'1.A-P6 DATA CD-3B ONLY'!$V:$V,$B26,'1.A-P6 DATA CD-3B ONLY'!$Q:$Q,'2.B-Cost Profile NL ONLY'!$X$1,'1.A-P6 DATA CD-3B ONLY'!$O:$O,'2.B-Cost Profile NL ONLY'!$X$2,'1.A-P6 DATA CD-3B ONLY'!$U:$U,"&lt;&gt;OBL",'1.A-P6 DATA CD-3B ONLY'!$G:$G,'2.B-Cost Profile NL ONLY'!$X$6)</f>
        <v>692809.04</v>
      </c>
      <c r="K26" s="7">
        <f>SUMIFS('1.A-P6 DATA CD-3B ONLY'!AJ:AJ,'1.A-P6 DATA CD-3B ONLY'!$V:$V,$B26,'1.A-P6 DATA CD-3B ONLY'!$Q:$Q,'2.B-Cost Profile NL ONLY'!$X$1,'1.A-P6 DATA CD-3B ONLY'!$O:$O,'2.B-Cost Profile NL ONLY'!$X$2,'1.A-P6 DATA CD-3B ONLY'!$U:$U,"&lt;&gt;OBL",'1.A-P6 DATA CD-3B ONLY'!$G:$G,'2.B-Cost Profile NL ONLY'!$X$3)+SUMIFS('1.A-P6 DATA CD-3B ONLY'!AJ:AJ,'1.A-P6 DATA CD-3B ONLY'!$V:$V,$B26,'1.A-P6 DATA CD-3B ONLY'!$Q:$Q,'2.B-Cost Profile NL ONLY'!$X$1,'1.A-P6 DATA CD-3B ONLY'!$O:$O,'2.B-Cost Profile NL ONLY'!$X$2,'1.A-P6 DATA CD-3B ONLY'!$U:$U,"&lt;&gt;OBL",'1.A-P6 DATA CD-3B ONLY'!$G:$G,'2.B-Cost Profile NL ONLY'!$X$4)+SUMIFS('1.A-P6 DATA CD-3B ONLY'!AJ:AJ,'1.A-P6 DATA CD-3B ONLY'!$V:$V,$B26,'1.A-P6 DATA CD-3B ONLY'!$Q:$Q,'2.B-Cost Profile NL ONLY'!$X$1,'1.A-P6 DATA CD-3B ONLY'!$O:$O,'2.B-Cost Profile NL ONLY'!$X$2,'1.A-P6 DATA CD-3B ONLY'!$U:$U,"&lt;&gt;OBL",'1.A-P6 DATA CD-3B ONLY'!$G:$G,'2.B-Cost Profile NL ONLY'!$X$5)+SUMIFS('1.A-P6 DATA CD-3B ONLY'!AJ:AJ,'1.A-P6 DATA CD-3B ONLY'!$V:$V,$B26,'1.A-P6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L26" s="7">
        <f>SUMIFS('1.A-P6 DATA CD-3B ONLY'!AK:AK,'1.A-P6 DATA CD-3B ONLY'!$V:$V,$B26,'1.A-P6 DATA CD-3B ONLY'!$Q:$Q,'2.B-Cost Profile NL ONLY'!$X$1,'1.A-P6 DATA CD-3B ONLY'!$O:$O,'2.B-Cost Profile NL ONLY'!$X$2,'1.A-P6 DATA CD-3B ONLY'!$U:$U,"&lt;&gt;OBL",'1.A-P6 DATA CD-3B ONLY'!$G:$G,'2.B-Cost Profile NL ONLY'!$X$3)+SUMIFS('1.A-P6 DATA CD-3B ONLY'!AK:AK,'1.A-P6 DATA CD-3B ONLY'!$V:$V,$B26,'1.A-P6 DATA CD-3B ONLY'!$Q:$Q,'2.B-Cost Profile NL ONLY'!$X$1,'1.A-P6 DATA CD-3B ONLY'!$O:$O,'2.B-Cost Profile NL ONLY'!$X$2,'1.A-P6 DATA CD-3B ONLY'!$U:$U,"&lt;&gt;OBL",'1.A-P6 DATA CD-3B ONLY'!$G:$G,'2.B-Cost Profile NL ONLY'!$X$4)+SUMIFS('1.A-P6 DATA CD-3B ONLY'!AK:AK,'1.A-P6 DATA CD-3B ONLY'!$V:$V,$B26,'1.A-P6 DATA CD-3B ONLY'!$Q:$Q,'2.B-Cost Profile NL ONLY'!$X$1,'1.A-P6 DATA CD-3B ONLY'!$O:$O,'2.B-Cost Profile NL ONLY'!$X$2,'1.A-P6 DATA CD-3B ONLY'!$U:$U,"&lt;&gt;OBL",'1.A-P6 DATA CD-3B ONLY'!$G:$G,'2.B-Cost Profile NL ONLY'!$X$5)+SUMIFS('1.A-P6 DATA CD-3B ONLY'!AK:AK,'1.A-P6 DATA CD-3B ONLY'!$V:$V,$B26,'1.A-P6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M26" s="7">
        <f>SUMIFS('1.A-P6 DATA CD-3B ONLY'!AL:AL,'1.A-P6 DATA CD-3B ONLY'!$V:$V,$B26,'1.A-P6 DATA CD-3B ONLY'!$Q:$Q,'2.B-Cost Profile NL ONLY'!$X$1,'1.A-P6 DATA CD-3B ONLY'!$O:$O,'2.B-Cost Profile NL ONLY'!$X$2,'1.A-P6 DATA CD-3B ONLY'!$U:$U,"&lt;&gt;OBL",'1.A-P6 DATA CD-3B ONLY'!$G:$G,'2.B-Cost Profile NL ONLY'!$X$3)+SUMIFS('1.A-P6 DATA CD-3B ONLY'!AL:AL,'1.A-P6 DATA CD-3B ONLY'!$V:$V,$B26,'1.A-P6 DATA CD-3B ONLY'!$Q:$Q,'2.B-Cost Profile NL ONLY'!$X$1,'1.A-P6 DATA CD-3B ONLY'!$O:$O,'2.B-Cost Profile NL ONLY'!$X$2,'1.A-P6 DATA CD-3B ONLY'!$U:$U,"&lt;&gt;OBL",'1.A-P6 DATA CD-3B ONLY'!$G:$G,'2.B-Cost Profile NL ONLY'!$X$4)+SUMIFS('1.A-P6 DATA CD-3B ONLY'!AL:AL,'1.A-P6 DATA CD-3B ONLY'!$V:$V,$B26,'1.A-P6 DATA CD-3B ONLY'!$Q:$Q,'2.B-Cost Profile NL ONLY'!$X$1,'1.A-P6 DATA CD-3B ONLY'!$O:$O,'2.B-Cost Profile NL ONLY'!$X$2,'1.A-P6 DATA CD-3B ONLY'!$U:$U,"&lt;&gt;OBL",'1.A-P6 DATA CD-3B ONLY'!$G:$G,'2.B-Cost Profile NL ONLY'!$X$5)+SUMIFS('1.A-P6 DATA CD-3B ONLY'!AL:AL,'1.A-P6 DATA CD-3B ONLY'!$V:$V,$B26,'1.A-P6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N26" s="7">
        <f>SUMIFS('1.A-P6 DATA CD-3B ONLY'!AM:AM,'1.A-P6 DATA CD-3B ONLY'!$V:$V,$B26,'1.A-P6 DATA CD-3B ONLY'!$Q:$Q,'2.B-Cost Profile NL ONLY'!$X$1,'1.A-P6 DATA CD-3B ONLY'!$O:$O,'2.B-Cost Profile NL ONLY'!$X$2,'1.A-P6 DATA CD-3B ONLY'!$U:$U,"&lt;&gt;OBL",'1.A-P6 DATA CD-3B ONLY'!$G:$G,'2.B-Cost Profile NL ONLY'!$X$3)+SUMIFS('1.A-P6 DATA CD-3B ONLY'!AM:AM,'1.A-P6 DATA CD-3B ONLY'!$V:$V,$B26,'1.A-P6 DATA CD-3B ONLY'!$Q:$Q,'2.B-Cost Profile NL ONLY'!$X$1,'1.A-P6 DATA CD-3B ONLY'!$O:$O,'2.B-Cost Profile NL ONLY'!$X$2,'1.A-P6 DATA CD-3B ONLY'!$U:$U,"&lt;&gt;OBL",'1.A-P6 DATA CD-3B ONLY'!$G:$G,'2.B-Cost Profile NL ONLY'!$X$4)+SUMIFS('1.A-P6 DATA CD-3B ONLY'!AM:AM,'1.A-P6 DATA CD-3B ONLY'!$V:$V,$B26,'1.A-P6 DATA CD-3B ONLY'!$Q:$Q,'2.B-Cost Profile NL ONLY'!$X$1,'1.A-P6 DATA CD-3B ONLY'!$O:$O,'2.B-Cost Profile NL ONLY'!$X$2,'1.A-P6 DATA CD-3B ONLY'!$U:$U,"&lt;&gt;OBL",'1.A-P6 DATA CD-3B ONLY'!$G:$G,'2.B-Cost Profile NL ONLY'!$X$5)+SUMIFS('1.A-P6 DATA CD-3B ONLY'!AM:AM,'1.A-P6 DATA CD-3B ONLY'!$V:$V,$B26,'1.A-P6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O26" s="7">
        <f>SUMIFS('1.A-P6 DATA CD-3B ONLY'!AN:AN,'1.A-P6 DATA CD-3B ONLY'!$V:$V,$B26,'1.A-P6 DATA CD-3B ONLY'!$Q:$Q,'2.B-Cost Profile NL ONLY'!$X$1,'1.A-P6 DATA CD-3B ONLY'!$O:$O,'2.B-Cost Profile NL ONLY'!$X$2,'1.A-P6 DATA CD-3B ONLY'!$U:$U,"&lt;&gt;OBL",'1.A-P6 DATA CD-3B ONLY'!$G:$G,'2.B-Cost Profile NL ONLY'!$X$3)+SUMIFS('1.A-P6 DATA CD-3B ONLY'!AN:AN,'1.A-P6 DATA CD-3B ONLY'!$V:$V,$B26,'1.A-P6 DATA CD-3B ONLY'!$Q:$Q,'2.B-Cost Profile NL ONLY'!$X$1,'1.A-P6 DATA CD-3B ONLY'!$O:$O,'2.B-Cost Profile NL ONLY'!$X$2,'1.A-P6 DATA CD-3B ONLY'!$U:$U,"&lt;&gt;OBL",'1.A-P6 DATA CD-3B ONLY'!$G:$G,'2.B-Cost Profile NL ONLY'!$X$4)+SUMIFS('1.A-P6 DATA CD-3B ONLY'!AN:AN,'1.A-P6 DATA CD-3B ONLY'!$V:$V,$B26,'1.A-P6 DATA CD-3B ONLY'!$Q:$Q,'2.B-Cost Profile NL ONLY'!$X$1,'1.A-P6 DATA CD-3B ONLY'!$O:$O,'2.B-Cost Profile NL ONLY'!$X$2,'1.A-P6 DATA CD-3B ONLY'!$U:$U,"&lt;&gt;OBL",'1.A-P6 DATA CD-3B ONLY'!$G:$G,'2.B-Cost Profile NL ONLY'!$X$5)+SUMIFS('1.A-P6 DATA CD-3B ONLY'!AN:AN,'1.A-P6 DATA CD-3B ONLY'!$V:$V,$B26,'1.A-P6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P26" s="7">
        <f>SUMIFS('1.A-P6 DATA CD-3B ONLY'!AO:AO,'1.A-P6 DATA CD-3B ONLY'!$V:$V,$B26,'1.A-P6 DATA CD-3B ONLY'!$Q:$Q,'2.B-Cost Profile NL ONLY'!$X$1,'1.A-P6 DATA CD-3B ONLY'!$O:$O,'2.B-Cost Profile NL ONLY'!$X$2,'1.A-P6 DATA CD-3B ONLY'!$U:$U,"&lt;&gt;OBL",'1.A-P6 DATA CD-3B ONLY'!$G:$G,'2.B-Cost Profile NL ONLY'!$X$3)+SUMIFS('1.A-P6 DATA CD-3B ONLY'!AO:AO,'1.A-P6 DATA CD-3B ONLY'!$V:$V,$B26,'1.A-P6 DATA CD-3B ONLY'!$Q:$Q,'2.B-Cost Profile NL ONLY'!$X$1,'1.A-P6 DATA CD-3B ONLY'!$O:$O,'2.B-Cost Profile NL ONLY'!$X$2,'1.A-P6 DATA CD-3B ONLY'!$U:$U,"&lt;&gt;OBL",'1.A-P6 DATA CD-3B ONLY'!$G:$G,'2.B-Cost Profile NL ONLY'!$X$4)+SUMIFS('1.A-P6 DATA CD-3B ONLY'!AO:AO,'1.A-P6 DATA CD-3B ONLY'!$V:$V,$B26,'1.A-P6 DATA CD-3B ONLY'!$Q:$Q,'2.B-Cost Profile NL ONLY'!$X$1,'1.A-P6 DATA CD-3B ONLY'!$O:$O,'2.B-Cost Profile NL ONLY'!$X$2,'1.A-P6 DATA CD-3B ONLY'!$U:$U,"&lt;&gt;OBL",'1.A-P6 DATA CD-3B ONLY'!$G:$G,'2.B-Cost Profile NL ONLY'!$X$5)+SUMIFS('1.A-P6 DATA CD-3B ONLY'!AO:AO,'1.A-P6 DATA CD-3B ONLY'!$V:$V,$B26,'1.A-P6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Q26" s="7">
        <f>SUMIFS('1.A-P6 DATA CD-3B ONLY'!AP:AP,'1.A-P6 DATA CD-3B ONLY'!$V:$V,$B26,'1.A-P6 DATA CD-3B ONLY'!$Q:$Q,'2.B-Cost Profile NL ONLY'!$X$1,'1.A-P6 DATA CD-3B ONLY'!$O:$O,'2.B-Cost Profile NL ONLY'!$X$2,'1.A-P6 DATA CD-3B ONLY'!$U:$U,"&lt;&gt;OBL",'1.A-P6 DATA CD-3B ONLY'!$G:$G,'2.B-Cost Profile NL ONLY'!$X$3)+SUMIFS('1.A-P6 DATA CD-3B ONLY'!AP:AP,'1.A-P6 DATA CD-3B ONLY'!$V:$V,$B26,'1.A-P6 DATA CD-3B ONLY'!$Q:$Q,'2.B-Cost Profile NL ONLY'!$X$1,'1.A-P6 DATA CD-3B ONLY'!$O:$O,'2.B-Cost Profile NL ONLY'!$X$2,'1.A-P6 DATA CD-3B ONLY'!$U:$U,"&lt;&gt;OBL",'1.A-P6 DATA CD-3B ONLY'!$G:$G,'2.B-Cost Profile NL ONLY'!$X$4)+SUMIFS('1.A-P6 DATA CD-3B ONLY'!AP:AP,'1.A-P6 DATA CD-3B ONLY'!$V:$V,$B26,'1.A-P6 DATA CD-3B ONLY'!$Q:$Q,'2.B-Cost Profile NL ONLY'!$X$1,'1.A-P6 DATA CD-3B ONLY'!$O:$O,'2.B-Cost Profile NL ONLY'!$X$2,'1.A-P6 DATA CD-3B ONLY'!$U:$U,"&lt;&gt;OBL",'1.A-P6 DATA CD-3B ONLY'!$G:$G,'2.B-Cost Profile NL ONLY'!$X$5)+SUMIFS('1.A-P6 DATA CD-3B ONLY'!AP:AP,'1.A-P6 DATA CD-3B ONLY'!$V:$V,$B26,'1.A-P6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R26" s="7">
        <f>SUMIFS('1.A-P6 DATA CD-3B ONLY'!AQ:AQ,'1.A-P6 DATA CD-3B ONLY'!$V:$V,$B26,'1.A-P6 DATA CD-3B ONLY'!$Q:$Q,'2.B-Cost Profile NL ONLY'!$X$1,'1.A-P6 DATA CD-3B ONLY'!$O:$O,'2.B-Cost Profile NL ONLY'!$X$2,'1.A-P6 DATA CD-3B ONLY'!$U:$U,"&lt;&gt;OBL",'1.A-P6 DATA CD-3B ONLY'!$G:$G,'2.B-Cost Profile NL ONLY'!$X$3)+SUMIFS('1.A-P6 DATA CD-3B ONLY'!AQ:AQ,'1.A-P6 DATA CD-3B ONLY'!$V:$V,$B26,'1.A-P6 DATA CD-3B ONLY'!$Q:$Q,'2.B-Cost Profile NL ONLY'!$X$1,'1.A-P6 DATA CD-3B ONLY'!$O:$O,'2.B-Cost Profile NL ONLY'!$X$2,'1.A-P6 DATA CD-3B ONLY'!$U:$U,"&lt;&gt;OBL",'1.A-P6 DATA CD-3B ONLY'!$G:$G,'2.B-Cost Profile NL ONLY'!$X$4)+SUMIFS('1.A-P6 DATA CD-3B ONLY'!AQ:AQ,'1.A-P6 DATA CD-3B ONLY'!$V:$V,$B26,'1.A-P6 DATA CD-3B ONLY'!$Q:$Q,'2.B-Cost Profile NL ONLY'!$X$1,'1.A-P6 DATA CD-3B ONLY'!$O:$O,'2.B-Cost Profile NL ONLY'!$X$2,'1.A-P6 DATA CD-3B ONLY'!$U:$U,"&lt;&gt;OBL",'1.A-P6 DATA CD-3B ONLY'!$G:$G,'2.B-Cost Profile NL ONLY'!$X$5)+SUMIFS('1.A-P6 DATA CD-3B ONLY'!AQ:AQ,'1.A-P6 DATA CD-3B ONLY'!$V:$V,$B26,'1.A-P6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S26" s="7">
        <f>SUMIFS('1.A-P6 DATA CD-3B ONLY'!AR:AR,'1.A-P6 DATA CD-3B ONLY'!$V:$V,$B26,'1.A-P6 DATA CD-3B ONLY'!$Q:$Q,'2.B-Cost Profile NL ONLY'!$X$1,'1.A-P6 DATA CD-3B ONLY'!$O:$O,'2.B-Cost Profile NL ONLY'!$X$2,'1.A-P6 DATA CD-3B ONLY'!$U:$U,"&lt;&gt;OBL",'1.A-P6 DATA CD-3B ONLY'!$G:$G,'2.B-Cost Profile NL ONLY'!$X$3)+SUMIFS('1.A-P6 DATA CD-3B ONLY'!AR:AR,'1.A-P6 DATA CD-3B ONLY'!$V:$V,$B26,'1.A-P6 DATA CD-3B ONLY'!$Q:$Q,'2.B-Cost Profile NL ONLY'!$X$1,'1.A-P6 DATA CD-3B ONLY'!$O:$O,'2.B-Cost Profile NL ONLY'!$X$2,'1.A-P6 DATA CD-3B ONLY'!$U:$U,"&lt;&gt;OBL",'1.A-P6 DATA CD-3B ONLY'!$G:$G,'2.B-Cost Profile NL ONLY'!$X$4)+SUMIFS('1.A-P6 DATA CD-3B ONLY'!AR:AR,'1.A-P6 DATA CD-3B ONLY'!$V:$V,$B26,'1.A-P6 DATA CD-3B ONLY'!$Q:$Q,'2.B-Cost Profile NL ONLY'!$X$1,'1.A-P6 DATA CD-3B ONLY'!$O:$O,'2.B-Cost Profile NL ONLY'!$X$2,'1.A-P6 DATA CD-3B ONLY'!$U:$U,"&lt;&gt;OBL",'1.A-P6 DATA CD-3B ONLY'!$G:$G,'2.B-Cost Profile NL ONLY'!$X$5)+SUMIFS('1.A-P6 DATA CD-3B ONLY'!AR:AR,'1.A-P6 DATA CD-3B ONLY'!$V:$V,$B26,'1.A-P6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T26" s="7">
        <f>SUMIFS('1.A-P6 DATA CD-3B ONLY'!AS:AS,'1.A-P6 DATA CD-3B ONLY'!$V:$V,$B26,'1.A-P6 DATA CD-3B ONLY'!$Q:$Q,'2.B-Cost Profile NL ONLY'!$X$1,'1.A-P6 DATA CD-3B ONLY'!$O:$O,'2.B-Cost Profile NL ONLY'!$X$2,'1.A-P6 DATA CD-3B ONLY'!$U:$U,"&lt;&gt;OBL",'1.A-P6 DATA CD-3B ONLY'!$G:$G,'2.B-Cost Profile NL ONLY'!$X$3)+SUMIFS('1.A-P6 DATA CD-3B ONLY'!AS:AS,'1.A-P6 DATA CD-3B ONLY'!$V:$V,$B26,'1.A-P6 DATA CD-3B ONLY'!$Q:$Q,'2.B-Cost Profile NL ONLY'!$X$1,'1.A-P6 DATA CD-3B ONLY'!$O:$O,'2.B-Cost Profile NL ONLY'!$X$2,'1.A-P6 DATA CD-3B ONLY'!$U:$U,"&lt;&gt;OBL",'1.A-P6 DATA CD-3B ONLY'!$G:$G,'2.B-Cost Profile NL ONLY'!$X$4)+SUMIFS('1.A-P6 DATA CD-3B ONLY'!AS:AS,'1.A-P6 DATA CD-3B ONLY'!$V:$V,$B26,'1.A-P6 DATA CD-3B ONLY'!$Q:$Q,'2.B-Cost Profile NL ONLY'!$X$1,'1.A-P6 DATA CD-3B ONLY'!$O:$O,'2.B-Cost Profile NL ONLY'!$X$2,'1.A-P6 DATA CD-3B ONLY'!$U:$U,"&lt;&gt;OBL",'1.A-P6 DATA CD-3B ONLY'!$G:$G,'2.B-Cost Profile NL ONLY'!$X$5)+SUMIFS('1.A-P6 DATA CD-3B ONLY'!AS:AS,'1.A-P6 DATA CD-3B ONLY'!$V:$V,$B26,'1.A-P6 DATA CD-3B ONLY'!$Q:$Q,'2.B-Cost Profile NL ONLY'!$X$1,'1.A-P6 DATA CD-3B ONLY'!$O:$O,'2.B-Cost Profile NL ONLY'!$X$2,'1.A-P6 DATA CD-3B ONLY'!$U:$U,"&lt;&gt;OBL",'1.A-P6 DATA CD-3B ONLY'!$G:$G,'2.B-Cost Profile NL ONLY'!$X$6)</f>
        <v>0</v>
      </c>
    </row>
    <row r="27" spans="2:20" x14ac:dyDescent="0.25">
      <c r="B27" s="39" t="s">
        <v>225</v>
      </c>
      <c r="C27" s="15">
        <f t="shared" si="2"/>
        <v>378172.85</v>
      </c>
      <c r="D27" s="7">
        <f>SUMIFS('1.A-P6 DATA CD-3B ONLY'!AC:AC,'1.A-P6 DATA CD-3B ONLY'!$V:$V,$B27,'1.A-P6 DATA CD-3B ONLY'!$Q:$Q,'2.B-Cost Profile NL ONLY'!$X$1,'1.A-P6 DATA CD-3B ONLY'!$O:$O,'2.B-Cost Profile NL ONLY'!$X$2,'1.A-P6 DATA CD-3B ONLY'!$U:$U,"&lt;&gt;OBL",'1.A-P6 DATA CD-3B ONLY'!$G:$G,'2.B-Cost Profile NL ONLY'!$X$3)+SUMIFS('1.A-P6 DATA CD-3B ONLY'!AC:AC,'1.A-P6 DATA CD-3B ONLY'!$V:$V,$B27,'1.A-P6 DATA CD-3B ONLY'!$Q:$Q,'2.B-Cost Profile NL ONLY'!$X$1,'1.A-P6 DATA CD-3B ONLY'!$O:$O,'2.B-Cost Profile NL ONLY'!$X$2,'1.A-P6 DATA CD-3B ONLY'!$U:$U,"&lt;&gt;OBL",'1.A-P6 DATA CD-3B ONLY'!$G:$G,'2.B-Cost Profile NL ONLY'!$X$4)+SUMIFS('1.A-P6 DATA CD-3B ONLY'!AC:AC,'1.A-P6 DATA CD-3B ONLY'!$V:$V,$B27,'1.A-P6 DATA CD-3B ONLY'!$Q:$Q,'2.B-Cost Profile NL ONLY'!$X$1,'1.A-P6 DATA CD-3B ONLY'!$O:$O,'2.B-Cost Profile NL ONLY'!$X$2,'1.A-P6 DATA CD-3B ONLY'!$U:$U,"&lt;&gt;OBL",'1.A-P6 DATA CD-3B ONLY'!$G:$G,'2.B-Cost Profile NL ONLY'!$X$5)+SUMIFS('1.A-P6 DATA CD-3B ONLY'!AC:AC,'1.A-P6 DATA CD-3B ONLY'!$V:$V,$B27,'1.A-P6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E27" s="7">
        <f>SUMIFS('1.A-P6 DATA CD-3B ONLY'!AD:AD,'1.A-P6 DATA CD-3B ONLY'!$V:$V,$B27,'1.A-P6 DATA CD-3B ONLY'!$Q:$Q,'2.B-Cost Profile NL ONLY'!$X$1,'1.A-P6 DATA CD-3B ONLY'!$O:$O,'2.B-Cost Profile NL ONLY'!$X$2,'1.A-P6 DATA CD-3B ONLY'!$U:$U,"&lt;&gt;OBL",'1.A-P6 DATA CD-3B ONLY'!$G:$G,'2.B-Cost Profile NL ONLY'!$X$3)+SUMIFS('1.A-P6 DATA CD-3B ONLY'!AD:AD,'1.A-P6 DATA CD-3B ONLY'!$V:$V,$B27,'1.A-P6 DATA CD-3B ONLY'!$Q:$Q,'2.B-Cost Profile NL ONLY'!$X$1,'1.A-P6 DATA CD-3B ONLY'!$O:$O,'2.B-Cost Profile NL ONLY'!$X$2,'1.A-P6 DATA CD-3B ONLY'!$U:$U,"&lt;&gt;OBL",'1.A-P6 DATA CD-3B ONLY'!$G:$G,'2.B-Cost Profile NL ONLY'!$X$4)+SUMIFS('1.A-P6 DATA CD-3B ONLY'!AD:AD,'1.A-P6 DATA CD-3B ONLY'!$V:$V,$B27,'1.A-P6 DATA CD-3B ONLY'!$Q:$Q,'2.B-Cost Profile NL ONLY'!$X$1,'1.A-P6 DATA CD-3B ONLY'!$O:$O,'2.B-Cost Profile NL ONLY'!$X$2,'1.A-P6 DATA CD-3B ONLY'!$U:$U,"&lt;&gt;OBL",'1.A-P6 DATA CD-3B ONLY'!$G:$G,'2.B-Cost Profile NL ONLY'!$X$5)+SUMIFS('1.A-P6 DATA CD-3B ONLY'!AD:AD,'1.A-P6 DATA CD-3B ONLY'!$V:$V,$B27,'1.A-P6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F27" s="7">
        <f>SUMIFS('1.A-P6 DATA CD-3B ONLY'!AE:AE,'1.A-P6 DATA CD-3B ONLY'!$V:$V,$B27,'1.A-P6 DATA CD-3B ONLY'!$Q:$Q,'2.B-Cost Profile NL ONLY'!$X$1,'1.A-P6 DATA CD-3B ONLY'!$O:$O,'2.B-Cost Profile NL ONLY'!$X$2,'1.A-P6 DATA CD-3B ONLY'!$U:$U,"&lt;&gt;OBL",'1.A-P6 DATA CD-3B ONLY'!$G:$G,'2.B-Cost Profile NL ONLY'!$X$3)+SUMIFS('1.A-P6 DATA CD-3B ONLY'!AE:AE,'1.A-P6 DATA CD-3B ONLY'!$V:$V,$B27,'1.A-P6 DATA CD-3B ONLY'!$Q:$Q,'2.B-Cost Profile NL ONLY'!$X$1,'1.A-P6 DATA CD-3B ONLY'!$O:$O,'2.B-Cost Profile NL ONLY'!$X$2,'1.A-P6 DATA CD-3B ONLY'!$U:$U,"&lt;&gt;OBL",'1.A-P6 DATA CD-3B ONLY'!$G:$G,'2.B-Cost Profile NL ONLY'!$X$4)+SUMIFS('1.A-P6 DATA CD-3B ONLY'!AE:AE,'1.A-P6 DATA CD-3B ONLY'!$V:$V,$B27,'1.A-P6 DATA CD-3B ONLY'!$Q:$Q,'2.B-Cost Profile NL ONLY'!$X$1,'1.A-P6 DATA CD-3B ONLY'!$O:$O,'2.B-Cost Profile NL ONLY'!$X$2,'1.A-P6 DATA CD-3B ONLY'!$U:$U,"&lt;&gt;OBL",'1.A-P6 DATA CD-3B ONLY'!$G:$G,'2.B-Cost Profile NL ONLY'!$X$5)+SUMIFS('1.A-P6 DATA CD-3B ONLY'!AE:AE,'1.A-P6 DATA CD-3B ONLY'!$V:$V,$B27,'1.A-P6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G27" s="7">
        <f>SUMIFS('1.A-P6 DATA CD-3B ONLY'!AF:AF,'1.A-P6 DATA CD-3B ONLY'!$V:$V,$B27,'1.A-P6 DATA CD-3B ONLY'!$Q:$Q,'2.B-Cost Profile NL ONLY'!$X$1,'1.A-P6 DATA CD-3B ONLY'!$O:$O,'2.B-Cost Profile NL ONLY'!$X$2,'1.A-P6 DATA CD-3B ONLY'!$U:$U,"&lt;&gt;OBL",'1.A-P6 DATA CD-3B ONLY'!$G:$G,'2.B-Cost Profile NL ONLY'!$X$3)+SUMIFS('1.A-P6 DATA CD-3B ONLY'!AF:AF,'1.A-P6 DATA CD-3B ONLY'!$V:$V,$B27,'1.A-P6 DATA CD-3B ONLY'!$Q:$Q,'2.B-Cost Profile NL ONLY'!$X$1,'1.A-P6 DATA CD-3B ONLY'!$O:$O,'2.B-Cost Profile NL ONLY'!$X$2,'1.A-P6 DATA CD-3B ONLY'!$U:$U,"&lt;&gt;OBL",'1.A-P6 DATA CD-3B ONLY'!$G:$G,'2.B-Cost Profile NL ONLY'!$X$4)+SUMIFS('1.A-P6 DATA CD-3B ONLY'!AF:AF,'1.A-P6 DATA CD-3B ONLY'!$V:$V,$B27,'1.A-P6 DATA CD-3B ONLY'!$Q:$Q,'2.B-Cost Profile NL ONLY'!$X$1,'1.A-P6 DATA CD-3B ONLY'!$O:$O,'2.B-Cost Profile NL ONLY'!$X$2,'1.A-P6 DATA CD-3B ONLY'!$U:$U,"&lt;&gt;OBL",'1.A-P6 DATA CD-3B ONLY'!$G:$G,'2.B-Cost Profile NL ONLY'!$X$5)+SUMIFS('1.A-P6 DATA CD-3B ONLY'!AF:AF,'1.A-P6 DATA CD-3B ONLY'!$V:$V,$B27,'1.A-P6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H27" s="7">
        <f>SUMIFS('1.A-P6 DATA CD-3B ONLY'!AG:AG,'1.A-P6 DATA CD-3B ONLY'!$V:$V,$B27,'1.A-P6 DATA CD-3B ONLY'!$Q:$Q,'2.B-Cost Profile NL ONLY'!$X$1,'1.A-P6 DATA CD-3B ONLY'!$O:$O,'2.B-Cost Profile NL ONLY'!$X$2,'1.A-P6 DATA CD-3B ONLY'!$U:$U,"&lt;&gt;OBL",'1.A-P6 DATA CD-3B ONLY'!$G:$G,'2.B-Cost Profile NL ONLY'!$X$3)+SUMIFS('1.A-P6 DATA CD-3B ONLY'!AG:AG,'1.A-P6 DATA CD-3B ONLY'!$V:$V,$B27,'1.A-P6 DATA CD-3B ONLY'!$Q:$Q,'2.B-Cost Profile NL ONLY'!$X$1,'1.A-P6 DATA CD-3B ONLY'!$O:$O,'2.B-Cost Profile NL ONLY'!$X$2,'1.A-P6 DATA CD-3B ONLY'!$U:$U,"&lt;&gt;OBL",'1.A-P6 DATA CD-3B ONLY'!$G:$G,'2.B-Cost Profile NL ONLY'!$X$4)+SUMIFS('1.A-P6 DATA CD-3B ONLY'!AG:AG,'1.A-P6 DATA CD-3B ONLY'!$V:$V,$B27,'1.A-P6 DATA CD-3B ONLY'!$Q:$Q,'2.B-Cost Profile NL ONLY'!$X$1,'1.A-P6 DATA CD-3B ONLY'!$O:$O,'2.B-Cost Profile NL ONLY'!$X$2,'1.A-P6 DATA CD-3B ONLY'!$U:$U,"&lt;&gt;OBL",'1.A-P6 DATA CD-3B ONLY'!$G:$G,'2.B-Cost Profile NL ONLY'!$X$5)+SUMIFS('1.A-P6 DATA CD-3B ONLY'!AG:AG,'1.A-P6 DATA CD-3B ONLY'!$V:$V,$B27,'1.A-P6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I27" s="7">
        <f>SUMIFS('1.A-P6 DATA CD-3B ONLY'!AH:AH,'1.A-P6 DATA CD-3B ONLY'!$V:$V,$B27,'1.A-P6 DATA CD-3B ONLY'!$Q:$Q,'2.B-Cost Profile NL ONLY'!$X$1,'1.A-P6 DATA CD-3B ONLY'!$O:$O,'2.B-Cost Profile NL ONLY'!$X$2,'1.A-P6 DATA CD-3B ONLY'!$U:$U,"&lt;&gt;OBL",'1.A-P6 DATA CD-3B ONLY'!$G:$G,'2.B-Cost Profile NL ONLY'!$X$3)+SUMIFS('1.A-P6 DATA CD-3B ONLY'!AH:AH,'1.A-P6 DATA CD-3B ONLY'!$V:$V,$B27,'1.A-P6 DATA CD-3B ONLY'!$Q:$Q,'2.B-Cost Profile NL ONLY'!$X$1,'1.A-P6 DATA CD-3B ONLY'!$O:$O,'2.B-Cost Profile NL ONLY'!$X$2,'1.A-P6 DATA CD-3B ONLY'!$U:$U,"&lt;&gt;OBL",'1.A-P6 DATA CD-3B ONLY'!$G:$G,'2.B-Cost Profile NL ONLY'!$X$4)+SUMIFS('1.A-P6 DATA CD-3B ONLY'!AH:AH,'1.A-P6 DATA CD-3B ONLY'!$V:$V,$B27,'1.A-P6 DATA CD-3B ONLY'!$Q:$Q,'2.B-Cost Profile NL ONLY'!$X$1,'1.A-P6 DATA CD-3B ONLY'!$O:$O,'2.B-Cost Profile NL ONLY'!$X$2,'1.A-P6 DATA CD-3B ONLY'!$U:$U,"&lt;&gt;OBL",'1.A-P6 DATA CD-3B ONLY'!$G:$G,'2.B-Cost Profile NL ONLY'!$X$5)+SUMIFS('1.A-P6 DATA CD-3B ONLY'!AH:AH,'1.A-P6 DATA CD-3B ONLY'!$V:$V,$B27,'1.A-P6 DATA CD-3B ONLY'!$Q:$Q,'2.B-Cost Profile NL ONLY'!$X$1,'1.A-P6 DATA CD-3B ONLY'!$O:$O,'2.B-Cost Profile NL ONLY'!$X$2,'1.A-P6 DATA CD-3B ONLY'!$U:$U,"&lt;&gt;OBL",'1.A-P6 DATA CD-3B ONLY'!$G:$G,'2.B-Cost Profile NL ONLY'!$X$6)</f>
        <v>351770.75</v>
      </c>
      <c r="J27" s="7">
        <f>SUMIFS('1.A-P6 DATA CD-3B ONLY'!AI:AI,'1.A-P6 DATA CD-3B ONLY'!$V:$V,$B27,'1.A-P6 DATA CD-3B ONLY'!$Q:$Q,'2.B-Cost Profile NL ONLY'!$X$1,'1.A-P6 DATA CD-3B ONLY'!$O:$O,'2.B-Cost Profile NL ONLY'!$X$2,'1.A-P6 DATA CD-3B ONLY'!$U:$U,"&lt;&gt;OBL",'1.A-P6 DATA CD-3B ONLY'!$G:$G,'2.B-Cost Profile NL ONLY'!$X$3)+SUMIFS('1.A-P6 DATA CD-3B ONLY'!AI:AI,'1.A-P6 DATA CD-3B ONLY'!$V:$V,$B27,'1.A-P6 DATA CD-3B ONLY'!$Q:$Q,'2.B-Cost Profile NL ONLY'!$X$1,'1.A-P6 DATA CD-3B ONLY'!$O:$O,'2.B-Cost Profile NL ONLY'!$X$2,'1.A-P6 DATA CD-3B ONLY'!$U:$U,"&lt;&gt;OBL",'1.A-P6 DATA CD-3B ONLY'!$G:$G,'2.B-Cost Profile NL ONLY'!$X$4)+SUMIFS('1.A-P6 DATA CD-3B ONLY'!AI:AI,'1.A-P6 DATA CD-3B ONLY'!$V:$V,$B27,'1.A-P6 DATA CD-3B ONLY'!$Q:$Q,'2.B-Cost Profile NL ONLY'!$X$1,'1.A-P6 DATA CD-3B ONLY'!$O:$O,'2.B-Cost Profile NL ONLY'!$X$2,'1.A-P6 DATA CD-3B ONLY'!$U:$U,"&lt;&gt;OBL",'1.A-P6 DATA CD-3B ONLY'!$G:$G,'2.B-Cost Profile NL ONLY'!$X$5)+SUMIFS('1.A-P6 DATA CD-3B ONLY'!AI:AI,'1.A-P6 DATA CD-3B ONLY'!$V:$V,$B27,'1.A-P6 DATA CD-3B ONLY'!$Q:$Q,'2.B-Cost Profile NL ONLY'!$X$1,'1.A-P6 DATA CD-3B ONLY'!$O:$O,'2.B-Cost Profile NL ONLY'!$X$2,'1.A-P6 DATA CD-3B ONLY'!$U:$U,"&lt;&gt;OBL",'1.A-P6 DATA CD-3B ONLY'!$G:$G,'2.B-Cost Profile NL ONLY'!$X$6)</f>
        <v>13201.05</v>
      </c>
      <c r="K27" s="7">
        <f>SUMIFS('1.A-P6 DATA CD-3B ONLY'!AJ:AJ,'1.A-P6 DATA CD-3B ONLY'!$V:$V,$B27,'1.A-P6 DATA CD-3B ONLY'!$Q:$Q,'2.B-Cost Profile NL ONLY'!$X$1,'1.A-P6 DATA CD-3B ONLY'!$O:$O,'2.B-Cost Profile NL ONLY'!$X$2,'1.A-P6 DATA CD-3B ONLY'!$U:$U,"&lt;&gt;OBL",'1.A-P6 DATA CD-3B ONLY'!$G:$G,'2.B-Cost Profile NL ONLY'!$X$3)+SUMIFS('1.A-P6 DATA CD-3B ONLY'!AJ:AJ,'1.A-P6 DATA CD-3B ONLY'!$V:$V,$B27,'1.A-P6 DATA CD-3B ONLY'!$Q:$Q,'2.B-Cost Profile NL ONLY'!$X$1,'1.A-P6 DATA CD-3B ONLY'!$O:$O,'2.B-Cost Profile NL ONLY'!$X$2,'1.A-P6 DATA CD-3B ONLY'!$U:$U,"&lt;&gt;OBL",'1.A-P6 DATA CD-3B ONLY'!$G:$G,'2.B-Cost Profile NL ONLY'!$X$4)+SUMIFS('1.A-P6 DATA CD-3B ONLY'!AJ:AJ,'1.A-P6 DATA CD-3B ONLY'!$V:$V,$B27,'1.A-P6 DATA CD-3B ONLY'!$Q:$Q,'2.B-Cost Profile NL ONLY'!$X$1,'1.A-P6 DATA CD-3B ONLY'!$O:$O,'2.B-Cost Profile NL ONLY'!$X$2,'1.A-P6 DATA CD-3B ONLY'!$U:$U,"&lt;&gt;OBL",'1.A-P6 DATA CD-3B ONLY'!$G:$G,'2.B-Cost Profile NL ONLY'!$X$5)+SUMIFS('1.A-P6 DATA CD-3B ONLY'!AJ:AJ,'1.A-P6 DATA CD-3B ONLY'!$V:$V,$B27,'1.A-P6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L27" s="7">
        <f>SUMIFS('1.A-P6 DATA CD-3B ONLY'!AK:AK,'1.A-P6 DATA CD-3B ONLY'!$V:$V,$B27,'1.A-P6 DATA CD-3B ONLY'!$Q:$Q,'2.B-Cost Profile NL ONLY'!$X$1,'1.A-P6 DATA CD-3B ONLY'!$O:$O,'2.B-Cost Profile NL ONLY'!$X$2,'1.A-P6 DATA CD-3B ONLY'!$U:$U,"&lt;&gt;OBL",'1.A-P6 DATA CD-3B ONLY'!$G:$G,'2.B-Cost Profile NL ONLY'!$X$3)+SUMIFS('1.A-P6 DATA CD-3B ONLY'!AK:AK,'1.A-P6 DATA CD-3B ONLY'!$V:$V,$B27,'1.A-P6 DATA CD-3B ONLY'!$Q:$Q,'2.B-Cost Profile NL ONLY'!$X$1,'1.A-P6 DATA CD-3B ONLY'!$O:$O,'2.B-Cost Profile NL ONLY'!$X$2,'1.A-P6 DATA CD-3B ONLY'!$U:$U,"&lt;&gt;OBL",'1.A-P6 DATA CD-3B ONLY'!$G:$G,'2.B-Cost Profile NL ONLY'!$X$4)+SUMIFS('1.A-P6 DATA CD-3B ONLY'!AK:AK,'1.A-P6 DATA CD-3B ONLY'!$V:$V,$B27,'1.A-P6 DATA CD-3B ONLY'!$Q:$Q,'2.B-Cost Profile NL ONLY'!$X$1,'1.A-P6 DATA CD-3B ONLY'!$O:$O,'2.B-Cost Profile NL ONLY'!$X$2,'1.A-P6 DATA CD-3B ONLY'!$U:$U,"&lt;&gt;OBL",'1.A-P6 DATA CD-3B ONLY'!$G:$G,'2.B-Cost Profile NL ONLY'!$X$5)+SUMIFS('1.A-P6 DATA CD-3B ONLY'!AK:AK,'1.A-P6 DATA CD-3B ONLY'!$V:$V,$B27,'1.A-P6 DATA CD-3B ONLY'!$Q:$Q,'2.B-Cost Profile NL ONLY'!$X$1,'1.A-P6 DATA CD-3B ONLY'!$O:$O,'2.B-Cost Profile NL ONLY'!$X$2,'1.A-P6 DATA CD-3B ONLY'!$U:$U,"&lt;&gt;OBL",'1.A-P6 DATA CD-3B ONLY'!$G:$G,'2.B-Cost Profile NL ONLY'!$X$6)</f>
        <v>13201.05</v>
      </c>
      <c r="M27" s="7">
        <f>SUMIFS('1.A-P6 DATA CD-3B ONLY'!AL:AL,'1.A-P6 DATA CD-3B ONLY'!$V:$V,$B27,'1.A-P6 DATA CD-3B ONLY'!$Q:$Q,'2.B-Cost Profile NL ONLY'!$X$1,'1.A-P6 DATA CD-3B ONLY'!$O:$O,'2.B-Cost Profile NL ONLY'!$X$2,'1.A-P6 DATA CD-3B ONLY'!$U:$U,"&lt;&gt;OBL",'1.A-P6 DATA CD-3B ONLY'!$G:$G,'2.B-Cost Profile NL ONLY'!$X$3)+SUMIFS('1.A-P6 DATA CD-3B ONLY'!AL:AL,'1.A-P6 DATA CD-3B ONLY'!$V:$V,$B27,'1.A-P6 DATA CD-3B ONLY'!$Q:$Q,'2.B-Cost Profile NL ONLY'!$X$1,'1.A-P6 DATA CD-3B ONLY'!$O:$O,'2.B-Cost Profile NL ONLY'!$X$2,'1.A-P6 DATA CD-3B ONLY'!$U:$U,"&lt;&gt;OBL",'1.A-P6 DATA CD-3B ONLY'!$G:$G,'2.B-Cost Profile NL ONLY'!$X$4)+SUMIFS('1.A-P6 DATA CD-3B ONLY'!AL:AL,'1.A-P6 DATA CD-3B ONLY'!$V:$V,$B27,'1.A-P6 DATA CD-3B ONLY'!$Q:$Q,'2.B-Cost Profile NL ONLY'!$X$1,'1.A-P6 DATA CD-3B ONLY'!$O:$O,'2.B-Cost Profile NL ONLY'!$X$2,'1.A-P6 DATA CD-3B ONLY'!$U:$U,"&lt;&gt;OBL",'1.A-P6 DATA CD-3B ONLY'!$G:$G,'2.B-Cost Profile NL ONLY'!$X$5)+SUMIFS('1.A-P6 DATA CD-3B ONLY'!AL:AL,'1.A-P6 DATA CD-3B ONLY'!$V:$V,$B27,'1.A-P6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N27" s="7">
        <f>SUMIFS('1.A-P6 DATA CD-3B ONLY'!AM:AM,'1.A-P6 DATA CD-3B ONLY'!$V:$V,$B27,'1.A-P6 DATA CD-3B ONLY'!$Q:$Q,'2.B-Cost Profile NL ONLY'!$X$1,'1.A-P6 DATA CD-3B ONLY'!$O:$O,'2.B-Cost Profile NL ONLY'!$X$2,'1.A-P6 DATA CD-3B ONLY'!$U:$U,"&lt;&gt;OBL",'1.A-P6 DATA CD-3B ONLY'!$G:$G,'2.B-Cost Profile NL ONLY'!$X$3)+SUMIFS('1.A-P6 DATA CD-3B ONLY'!AM:AM,'1.A-P6 DATA CD-3B ONLY'!$V:$V,$B27,'1.A-P6 DATA CD-3B ONLY'!$Q:$Q,'2.B-Cost Profile NL ONLY'!$X$1,'1.A-P6 DATA CD-3B ONLY'!$O:$O,'2.B-Cost Profile NL ONLY'!$X$2,'1.A-P6 DATA CD-3B ONLY'!$U:$U,"&lt;&gt;OBL",'1.A-P6 DATA CD-3B ONLY'!$G:$G,'2.B-Cost Profile NL ONLY'!$X$4)+SUMIFS('1.A-P6 DATA CD-3B ONLY'!AM:AM,'1.A-P6 DATA CD-3B ONLY'!$V:$V,$B27,'1.A-P6 DATA CD-3B ONLY'!$Q:$Q,'2.B-Cost Profile NL ONLY'!$X$1,'1.A-P6 DATA CD-3B ONLY'!$O:$O,'2.B-Cost Profile NL ONLY'!$X$2,'1.A-P6 DATA CD-3B ONLY'!$U:$U,"&lt;&gt;OBL",'1.A-P6 DATA CD-3B ONLY'!$G:$G,'2.B-Cost Profile NL ONLY'!$X$5)+SUMIFS('1.A-P6 DATA CD-3B ONLY'!AM:AM,'1.A-P6 DATA CD-3B ONLY'!$V:$V,$B27,'1.A-P6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O27" s="7">
        <f>SUMIFS('1.A-P6 DATA CD-3B ONLY'!AN:AN,'1.A-P6 DATA CD-3B ONLY'!$V:$V,$B27,'1.A-P6 DATA CD-3B ONLY'!$Q:$Q,'2.B-Cost Profile NL ONLY'!$X$1,'1.A-P6 DATA CD-3B ONLY'!$O:$O,'2.B-Cost Profile NL ONLY'!$X$2,'1.A-P6 DATA CD-3B ONLY'!$U:$U,"&lt;&gt;OBL",'1.A-P6 DATA CD-3B ONLY'!$G:$G,'2.B-Cost Profile NL ONLY'!$X$3)+SUMIFS('1.A-P6 DATA CD-3B ONLY'!AN:AN,'1.A-P6 DATA CD-3B ONLY'!$V:$V,$B27,'1.A-P6 DATA CD-3B ONLY'!$Q:$Q,'2.B-Cost Profile NL ONLY'!$X$1,'1.A-P6 DATA CD-3B ONLY'!$O:$O,'2.B-Cost Profile NL ONLY'!$X$2,'1.A-P6 DATA CD-3B ONLY'!$U:$U,"&lt;&gt;OBL",'1.A-P6 DATA CD-3B ONLY'!$G:$G,'2.B-Cost Profile NL ONLY'!$X$4)+SUMIFS('1.A-P6 DATA CD-3B ONLY'!AN:AN,'1.A-P6 DATA CD-3B ONLY'!$V:$V,$B27,'1.A-P6 DATA CD-3B ONLY'!$Q:$Q,'2.B-Cost Profile NL ONLY'!$X$1,'1.A-P6 DATA CD-3B ONLY'!$O:$O,'2.B-Cost Profile NL ONLY'!$X$2,'1.A-P6 DATA CD-3B ONLY'!$U:$U,"&lt;&gt;OBL",'1.A-P6 DATA CD-3B ONLY'!$G:$G,'2.B-Cost Profile NL ONLY'!$X$5)+SUMIFS('1.A-P6 DATA CD-3B ONLY'!AN:AN,'1.A-P6 DATA CD-3B ONLY'!$V:$V,$B27,'1.A-P6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P27" s="7">
        <f>SUMIFS('1.A-P6 DATA CD-3B ONLY'!AO:AO,'1.A-P6 DATA CD-3B ONLY'!$V:$V,$B27,'1.A-P6 DATA CD-3B ONLY'!$Q:$Q,'2.B-Cost Profile NL ONLY'!$X$1,'1.A-P6 DATA CD-3B ONLY'!$O:$O,'2.B-Cost Profile NL ONLY'!$X$2,'1.A-P6 DATA CD-3B ONLY'!$U:$U,"&lt;&gt;OBL",'1.A-P6 DATA CD-3B ONLY'!$G:$G,'2.B-Cost Profile NL ONLY'!$X$3)+SUMIFS('1.A-P6 DATA CD-3B ONLY'!AO:AO,'1.A-P6 DATA CD-3B ONLY'!$V:$V,$B27,'1.A-P6 DATA CD-3B ONLY'!$Q:$Q,'2.B-Cost Profile NL ONLY'!$X$1,'1.A-P6 DATA CD-3B ONLY'!$O:$O,'2.B-Cost Profile NL ONLY'!$X$2,'1.A-P6 DATA CD-3B ONLY'!$U:$U,"&lt;&gt;OBL",'1.A-P6 DATA CD-3B ONLY'!$G:$G,'2.B-Cost Profile NL ONLY'!$X$4)+SUMIFS('1.A-P6 DATA CD-3B ONLY'!AO:AO,'1.A-P6 DATA CD-3B ONLY'!$V:$V,$B27,'1.A-P6 DATA CD-3B ONLY'!$Q:$Q,'2.B-Cost Profile NL ONLY'!$X$1,'1.A-P6 DATA CD-3B ONLY'!$O:$O,'2.B-Cost Profile NL ONLY'!$X$2,'1.A-P6 DATA CD-3B ONLY'!$U:$U,"&lt;&gt;OBL",'1.A-P6 DATA CD-3B ONLY'!$G:$G,'2.B-Cost Profile NL ONLY'!$X$5)+SUMIFS('1.A-P6 DATA CD-3B ONLY'!AO:AO,'1.A-P6 DATA CD-3B ONLY'!$V:$V,$B27,'1.A-P6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Q27" s="7">
        <f>SUMIFS('1.A-P6 DATA CD-3B ONLY'!AP:AP,'1.A-P6 DATA CD-3B ONLY'!$V:$V,$B27,'1.A-P6 DATA CD-3B ONLY'!$Q:$Q,'2.B-Cost Profile NL ONLY'!$X$1,'1.A-P6 DATA CD-3B ONLY'!$O:$O,'2.B-Cost Profile NL ONLY'!$X$2,'1.A-P6 DATA CD-3B ONLY'!$U:$U,"&lt;&gt;OBL",'1.A-P6 DATA CD-3B ONLY'!$G:$G,'2.B-Cost Profile NL ONLY'!$X$3)+SUMIFS('1.A-P6 DATA CD-3B ONLY'!AP:AP,'1.A-P6 DATA CD-3B ONLY'!$V:$V,$B27,'1.A-P6 DATA CD-3B ONLY'!$Q:$Q,'2.B-Cost Profile NL ONLY'!$X$1,'1.A-P6 DATA CD-3B ONLY'!$O:$O,'2.B-Cost Profile NL ONLY'!$X$2,'1.A-P6 DATA CD-3B ONLY'!$U:$U,"&lt;&gt;OBL",'1.A-P6 DATA CD-3B ONLY'!$G:$G,'2.B-Cost Profile NL ONLY'!$X$4)+SUMIFS('1.A-P6 DATA CD-3B ONLY'!AP:AP,'1.A-P6 DATA CD-3B ONLY'!$V:$V,$B27,'1.A-P6 DATA CD-3B ONLY'!$Q:$Q,'2.B-Cost Profile NL ONLY'!$X$1,'1.A-P6 DATA CD-3B ONLY'!$O:$O,'2.B-Cost Profile NL ONLY'!$X$2,'1.A-P6 DATA CD-3B ONLY'!$U:$U,"&lt;&gt;OBL",'1.A-P6 DATA CD-3B ONLY'!$G:$G,'2.B-Cost Profile NL ONLY'!$X$5)+SUMIFS('1.A-P6 DATA CD-3B ONLY'!AP:AP,'1.A-P6 DATA CD-3B ONLY'!$V:$V,$B27,'1.A-P6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R27" s="7">
        <f>SUMIFS('1.A-P6 DATA CD-3B ONLY'!AQ:AQ,'1.A-P6 DATA CD-3B ONLY'!$V:$V,$B27,'1.A-P6 DATA CD-3B ONLY'!$Q:$Q,'2.B-Cost Profile NL ONLY'!$X$1,'1.A-P6 DATA CD-3B ONLY'!$O:$O,'2.B-Cost Profile NL ONLY'!$X$2,'1.A-P6 DATA CD-3B ONLY'!$U:$U,"&lt;&gt;OBL",'1.A-P6 DATA CD-3B ONLY'!$G:$G,'2.B-Cost Profile NL ONLY'!$X$3)+SUMIFS('1.A-P6 DATA CD-3B ONLY'!AQ:AQ,'1.A-P6 DATA CD-3B ONLY'!$V:$V,$B27,'1.A-P6 DATA CD-3B ONLY'!$Q:$Q,'2.B-Cost Profile NL ONLY'!$X$1,'1.A-P6 DATA CD-3B ONLY'!$O:$O,'2.B-Cost Profile NL ONLY'!$X$2,'1.A-P6 DATA CD-3B ONLY'!$U:$U,"&lt;&gt;OBL",'1.A-P6 DATA CD-3B ONLY'!$G:$G,'2.B-Cost Profile NL ONLY'!$X$4)+SUMIFS('1.A-P6 DATA CD-3B ONLY'!AQ:AQ,'1.A-P6 DATA CD-3B ONLY'!$V:$V,$B27,'1.A-P6 DATA CD-3B ONLY'!$Q:$Q,'2.B-Cost Profile NL ONLY'!$X$1,'1.A-P6 DATA CD-3B ONLY'!$O:$O,'2.B-Cost Profile NL ONLY'!$X$2,'1.A-P6 DATA CD-3B ONLY'!$U:$U,"&lt;&gt;OBL",'1.A-P6 DATA CD-3B ONLY'!$G:$G,'2.B-Cost Profile NL ONLY'!$X$5)+SUMIFS('1.A-P6 DATA CD-3B ONLY'!AQ:AQ,'1.A-P6 DATA CD-3B ONLY'!$V:$V,$B27,'1.A-P6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S27" s="7">
        <f>SUMIFS('1.A-P6 DATA CD-3B ONLY'!AR:AR,'1.A-P6 DATA CD-3B ONLY'!$V:$V,$B27,'1.A-P6 DATA CD-3B ONLY'!$Q:$Q,'2.B-Cost Profile NL ONLY'!$X$1,'1.A-P6 DATA CD-3B ONLY'!$O:$O,'2.B-Cost Profile NL ONLY'!$X$2,'1.A-P6 DATA CD-3B ONLY'!$U:$U,"&lt;&gt;OBL",'1.A-P6 DATA CD-3B ONLY'!$G:$G,'2.B-Cost Profile NL ONLY'!$X$3)+SUMIFS('1.A-P6 DATA CD-3B ONLY'!AR:AR,'1.A-P6 DATA CD-3B ONLY'!$V:$V,$B27,'1.A-P6 DATA CD-3B ONLY'!$Q:$Q,'2.B-Cost Profile NL ONLY'!$X$1,'1.A-P6 DATA CD-3B ONLY'!$O:$O,'2.B-Cost Profile NL ONLY'!$X$2,'1.A-P6 DATA CD-3B ONLY'!$U:$U,"&lt;&gt;OBL",'1.A-P6 DATA CD-3B ONLY'!$G:$G,'2.B-Cost Profile NL ONLY'!$X$4)+SUMIFS('1.A-P6 DATA CD-3B ONLY'!AR:AR,'1.A-P6 DATA CD-3B ONLY'!$V:$V,$B27,'1.A-P6 DATA CD-3B ONLY'!$Q:$Q,'2.B-Cost Profile NL ONLY'!$X$1,'1.A-P6 DATA CD-3B ONLY'!$O:$O,'2.B-Cost Profile NL ONLY'!$X$2,'1.A-P6 DATA CD-3B ONLY'!$U:$U,"&lt;&gt;OBL",'1.A-P6 DATA CD-3B ONLY'!$G:$G,'2.B-Cost Profile NL ONLY'!$X$5)+SUMIFS('1.A-P6 DATA CD-3B ONLY'!AR:AR,'1.A-P6 DATA CD-3B ONLY'!$V:$V,$B27,'1.A-P6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T27" s="7">
        <f>SUMIFS('1.A-P6 DATA CD-3B ONLY'!AS:AS,'1.A-P6 DATA CD-3B ONLY'!$V:$V,$B27,'1.A-P6 DATA CD-3B ONLY'!$Q:$Q,'2.B-Cost Profile NL ONLY'!$X$1,'1.A-P6 DATA CD-3B ONLY'!$O:$O,'2.B-Cost Profile NL ONLY'!$X$2,'1.A-P6 DATA CD-3B ONLY'!$U:$U,"&lt;&gt;OBL",'1.A-P6 DATA CD-3B ONLY'!$G:$G,'2.B-Cost Profile NL ONLY'!$X$3)+SUMIFS('1.A-P6 DATA CD-3B ONLY'!AS:AS,'1.A-P6 DATA CD-3B ONLY'!$V:$V,$B27,'1.A-P6 DATA CD-3B ONLY'!$Q:$Q,'2.B-Cost Profile NL ONLY'!$X$1,'1.A-P6 DATA CD-3B ONLY'!$O:$O,'2.B-Cost Profile NL ONLY'!$X$2,'1.A-P6 DATA CD-3B ONLY'!$U:$U,"&lt;&gt;OBL",'1.A-P6 DATA CD-3B ONLY'!$G:$G,'2.B-Cost Profile NL ONLY'!$X$4)+SUMIFS('1.A-P6 DATA CD-3B ONLY'!AS:AS,'1.A-P6 DATA CD-3B ONLY'!$V:$V,$B27,'1.A-P6 DATA CD-3B ONLY'!$Q:$Q,'2.B-Cost Profile NL ONLY'!$X$1,'1.A-P6 DATA CD-3B ONLY'!$O:$O,'2.B-Cost Profile NL ONLY'!$X$2,'1.A-P6 DATA CD-3B ONLY'!$U:$U,"&lt;&gt;OBL",'1.A-P6 DATA CD-3B ONLY'!$G:$G,'2.B-Cost Profile NL ONLY'!$X$5)+SUMIFS('1.A-P6 DATA CD-3B ONLY'!AS:AS,'1.A-P6 DATA CD-3B ONLY'!$V:$V,$B27,'1.A-P6 DATA CD-3B ONLY'!$Q:$Q,'2.B-Cost Profile NL ONLY'!$X$1,'1.A-P6 DATA CD-3B ONLY'!$O:$O,'2.B-Cost Profile NL ONLY'!$X$2,'1.A-P6 DATA CD-3B ONLY'!$U:$U,"&lt;&gt;OBL",'1.A-P6 DATA CD-3B ONLY'!$G:$G,'2.B-Cost Profile NL ONLY'!$X$6)</f>
        <v>0</v>
      </c>
    </row>
    <row r="28" spans="2:20" x14ac:dyDescent="0.25">
      <c r="B28" s="39" t="s">
        <v>226</v>
      </c>
      <c r="C28" s="15">
        <f t="shared" si="2"/>
        <v>563370.77</v>
      </c>
      <c r="D28" s="7">
        <f>SUMIFS('1.A-P6 DATA CD-3B ONLY'!AC:AC,'1.A-P6 DATA CD-3B ONLY'!$V:$V,$B28,'1.A-P6 DATA CD-3B ONLY'!$Q:$Q,'2.B-Cost Profile NL ONLY'!$X$1,'1.A-P6 DATA CD-3B ONLY'!$O:$O,'2.B-Cost Profile NL ONLY'!$X$2,'1.A-P6 DATA CD-3B ONLY'!$U:$U,"&lt;&gt;OBL",'1.A-P6 DATA CD-3B ONLY'!$G:$G,'2.B-Cost Profile NL ONLY'!$X$3)+SUMIFS('1.A-P6 DATA CD-3B ONLY'!AC:AC,'1.A-P6 DATA CD-3B ONLY'!$V:$V,$B28,'1.A-P6 DATA CD-3B ONLY'!$Q:$Q,'2.B-Cost Profile NL ONLY'!$X$1,'1.A-P6 DATA CD-3B ONLY'!$O:$O,'2.B-Cost Profile NL ONLY'!$X$2,'1.A-P6 DATA CD-3B ONLY'!$U:$U,"&lt;&gt;OBL",'1.A-P6 DATA CD-3B ONLY'!$G:$G,'2.B-Cost Profile NL ONLY'!$X$4)+SUMIFS('1.A-P6 DATA CD-3B ONLY'!AC:AC,'1.A-P6 DATA CD-3B ONLY'!$V:$V,$B28,'1.A-P6 DATA CD-3B ONLY'!$Q:$Q,'2.B-Cost Profile NL ONLY'!$X$1,'1.A-P6 DATA CD-3B ONLY'!$O:$O,'2.B-Cost Profile NL ONLY'!$X$2,'1.A-P6 DATA CD-3B ONLY'!$U:$U,"&lt;&gt;OBL",'1.A-P6 DATA CD-3B ONLY'!$G:$G,'2.B-Cost Profile NL ONLY'!$X$5)+SUMIFS('1.A-P6 DATA CD-3B ONLY'!AC:AC,'1.A-P6 DATA CD-3B ONLY'!$V:$V,$B28,'1.A-P6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E28" s="7">
        <f>SUMIFS('1.A-P6 DATA CD-3B ONLY'!AD:AD,'1.A-P6 DATA CD-3B ONLY'!$V:$V,$B28,'1.A-P6 DATA CD-3B ONLY'!$Q:$Q,'2.B-Cost Profile NL ONLY'!$X$1,'1.A-P6 DATA CD-3B ONLY'!$O:$O,'2.B-Cost Profile NL ONLY'!$X$2,'1.A-P6 DATA CD-3B ONLY'!$U:$U,"&lt;&gt;OBL",'1.A-P6 DATA CD-3B ONLY'!$G:$G,'2.B-Cost Profile NL ONLY'!$X$3)+SUMIFS('1.A-P6 DATA CD-3B ONLY'!AD:AD,'1.A-P6 DATA CD-3B ONLY'!$V:$V,$B28,'1.A-P6 DATA CD-3B ONLY'!$Q:$Q,'2.B-Cost Profile NL ONLY'!$X$1,'1.A-P6 DATA CD-3B ONLY'!$O:$O,'2.B-Cost Profile NL ONLY'!$X$2,'1.A-P6 DATA CD-3B ONLY'!$U:$U,"&lt;&gt;OBL",'1.A-P6 DATA CD-3B ONLY'!$G:$G,'2.B-Cost Profile NL ONLY'!$X$4)+SUMIFS('1.A-P6 DATA CD-3B ONLY'!AD:AD,'1.A-P6 DATA CD-3B ONLY'!$V:$V,$B28,'1.A-P6 DATA CD-3B ONLY'!$Q:$Q,'2.B-Cost Profile NL ONLY'!$X$1,'1.A-P6 DATA CD-3B ONLY'!$O:$O,'2.B-Cost Profile NL ONLY'!$X$2,'1.A-P6 DATA CD-3B ONLY'!$U:$U,"&lt;&gt;OBL",'1.A-P6 DATA CD-3B ONLY'!$G:$G,'2.B-Cost Profile NL ONLY'!$X$5)+SUMIFS('1.A-P6 DATA CD-3B ONLY'!AD:AD,'1.A-P6 DATA CD-3B ONLY'!$V:$V,$B28,'1.A-P6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F28" s="7">
        <f>SUMIFS('1.A-P6 DATA CD-3B ONLY'!AE:AE,'1.A-P6 DATA CD-3B ONLY'!$V:$V,$B28,'1.A-P6 DATA CD-3B ONLY'!$Q:$Q,'2.B-Cost Profile NL ONLY'!$X$1,'1.A-P6 DATA CD-3B ONLY'!$O:$O,'2.B-Cost Profile NL ONLY'!$X$2,'1.A-P6 DATA CD-3B ONLY'!$U:$U,"&lt;&gt;OBL",'1.A-P6 DATA CD-3B ONLY'!$G:$G,'2.B-Cost Profile NL ONLY'!$X$3)+SUMIFS('1.A-P6 DATA CD-3B ONLY'!AE:AE,'1.A-P6 DATA CD-3B ONLY'!$V:$V,$B28,'1.A-P6 DATA CD-3B ONLY'!$Q:$Q,'2.B-Cost Profile NL ONLY'!$X$1,'1.A-P6 DATA CD-3B ONLY'!$O:$O,'2.B-Cost Profile NL ONLY'!$X$2,'1.A-P6 DATA CD-3B ONLY'!$U:$U,"&lt;&gt;OBL",'1.A-P6 DATA CD-3B ONLY'!$G:$G,'2.B-Cost Profile NL ONLY'!$X$4)+SUMIFS('1.A-P6 DATA CD-3B ONLY'!AE:AE,'1.A-P6 DATA CD-3B ONLY'!$V:$V,$B28,'1.A-P6 DATA CD-3B ONLY'!$Q:$Q,'2.B-Cost Profile NL ONLY'!$X$1,'1.A-P6 DATA CD-3B ONLY'!$O:$O,'2.B-Cost Profile NL ONLY'!$X$2,'1.A-P6 DATA CD-3B ONLY'!$U:$U,"&lt;&gt;OBL",'1.A-P6 DATA CD-3B ONLY'!$G:$G,'2.B-Cost Profile NL ONLY'!$X$5)+SUMIFS('1.A-P6 DATA CD-3B ONLY'!AE:AE,'1.A-P6 DATA CD-3B ONLY'!$V:$V,$B28,'1.A-P6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G28" s="7">
        <f>SUMIFS('1.A-P6 DATA CD-3B ONLY'!AF:AF,'1.A-P6 DATA CD-3B ONLY'!$V:$V,$B28,'1.A-P6 DATA CD-3B ONLY'!$Q:$Q,'2.B-Cost Profile NL ONLY'!$X$1,'1.A-P6 DATA CD-3B ONLY'!$O:$O,'2.B-Cost Profile NL ONLY'!$X$2,'1.A-P6 DATA CD-3B ONLY'!$U:$U,"&lt;&gt;OBL",'1.A-P6 DATA CD-3B ONLY'!$G:$G,'2.B-Cost Profile NL ONLY'!$X$3)+SUMIFS('1.A-P6 DATA CD-3B ONLY'!AF:AF,'1.A-P6 DATA CD-3B ONLY'!$V:$V,$B28,'1.A-P6 DATA CD-3B ONLY'!$Q:$Q,'2.B-Cost Profile NL ONLY'!$X$1,'1.A-P6 DATA CD-3B ONLY'!$O:$O,'2.B-Cost Profile NL ONLY'!$X$2,'1.A-P6 DATA CD-3B ONLY'!$U:$U,"&lt;&gt;OBL",'1.A-P6 DATA CD-3B ONLY'!$G:$G,'2.B-Cost Profile NL ONLY'!$X$4)+SUMIFS('1.A-P6 DATA CD-3B ONLY'!AF:AF,'1.A-P6 DATA CD-3B ONLY'!$V:$V,$B28,'1.A-P6 DATA CD-3B ONLY'!$Q:$Q,'2.B-Cost Profile NL ONLY'!$X$1,'1.A-P6 DATA CD-3B ONLY'!$O:$O,'2.B-Cost Profile NL ONLY'!$X$2,'1.A-P6 DATA CD-3B ONLY'!$U:$U,"&lt;&gt;OBL",'1.A-P6 DATA CD-3B ONLY'!$G:$G,'2.B-Cost Profile NL ONLY'!$X$5)+SUMIFS('1.A-P6 DATA CD-3B ONLY'!AF:AF,'1.A-P6 DATA CD-3B ONLY'!$V:$V,$B28,'1.A-P6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H28" s="7">
        <f>SUMIFS('1.A-P6 DATA CD-3B ONLY'!AG:AG,'1.A-P6 DATA CD-3B ONLY'!$V:$V,$B28,'1.A-P6 DATA CD-3B ONLY'!$Q:$Q,'2.B-Cost Profile NL ONLY'!$X$1,'1.A-P6 DATA CD-3B ONLY'!$O:$O,'2.B-Cost Profile NL ONLY'!$X$2,'1.A-P6 DATA CD-3B ONLY'!$U:$U,"&lt;&gt;OBL",'1.A-P6 DATA CD-3B ONLY'!$G:$G,'2.B-Cost Profile NL ONLY'!$X$3)+SUMIFS('1.A-P6 DATA CD-3B ONLY'!AG:AG,'1.A-P6 DATA CD-3B ONLY'!$V:$V,$B28,'1.A-P6 DATA CD-3B ONLY'!$Q:$Q,'2.B-Cost Profile NL ONLY'!$X$1,'1.A-P6 DATA CD-3B ONLY'!$O:$O,'2.B-Cost Profile NL ONLY'!$X$2,'1.A-P6 DATA CD-3B ONLY'!$U:$U,"&lt;&gt;OBL",'1.A-P6 DATA CD-3B ONLY'!$G:$G,'2.B-Cost Profile NL ONLY'!$X$4)+SUMIFS('1.A-P6 DATA CD-3B ONLY'!AG:AG,'1.A-P6 DATA CD-3B ONLY'!$V:$V,$B28,'1.A-P6 DATA CD-3B ONLY'!$Q:$Q,'2.B-Cost Profile NL ONLY'!$X$1,'1.A-P6 DATA CD-3B ONLY'!$O:$O,'2.B-Cost Profile NL ONLY'!$X$2,'1.A-P6 DATA CD-3B ONLY'!$U:$U,"&lt;&gt;OBL",'1.A-P6 DATA CD-3B ONLY'!$G:$G,'2.B-Cost Profile NL ONLY'!$X$5)+SUMIFS('1.A-P6 DATA CD-3B ONLY'!AG:AG,'1.A-P6 DATA CD-3B ONLY'!$V:$V,$B28,'1.A-P6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I28" s="7">
        <f>SUMIFS('1.A-P6 DATA CD-3B ONLY'!AH:AH,'1.A-P6 DATA CD-3B ONLY'!$V:$V,$B28,'1.A-P6 DATA CD-3B ONLY'!$Q:$Q,'2.B-Cost Profile NL ONLY'!$X$1,'1.A-P6 DATA CD-3B ONLY'!$O:$O,'2.B-Cost Profile NL ONLY'!$X$2,'1.A-P6 DATA CD-3B ONLY'!$U:$U,"&lt;&gt;OBL",'1.A-P6 DATA CD-3B ONLY'!$G:$G,'2.B-Cost Profile NL ONLY'!$X$3)+SUMIFS('1.A-P6 DATA CD-3B ONLY'!AH:AH,'1.A-P6 DATA CD-3B ONLY'!$V:$V,$B28,'1.A-P6 DATA CD-3B ONLY'!$Q:$Q,'2.B-Cost Profile NL ONLY'!$X$1,'1.A-P6 DATA CD-3B ONLY'!$O:$O,'2.B-Cost Profile NL ONLY'!$X$2,'1.A-P6 DATA CD-3B ONLY'!$U:$U,"&lt;&gt;OBL",'1.A-P6 DATA CD-3B ONLY'!$G:$G,'2.B-Cost Profile NL ONLY'!$X$4)+SUMIFS('1.A-P6 DATA CD-3B ONLY'!AH:AH,'1.A-P6 DATA CD-3B ONLY'!$V:$V,$B28,'1.A-P6 DATA CD-3B ONLY'!$Q:$Q,'2.B-Cost Profile NL ONLY'!$X$1,'1.A-P6 DATA CD-3B ONLY'!$O:$O,'2.B-Cost Profile NL ONLY'!$X$2,'1.A-P6 DATA CD-3B ONLY'!$U:$U,"&lt;&gt;OBL",'1.A-P6 DATA CD-3B ONLY'!$G:$G,'2.B-Cost Profile NL ONLY'!$X$5)+SUMIFS('1.A-P6 DATA CD-3B ONLY'!AH:AH,'1.A-P6 DATA CD-3B ONLY'!$V:$V,$B28,'1.A-P6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J28" s="7">
        <f>SUMIFS('1.A-P6 DATA CD-3B ONLY'!AI:AI,'1.A-P6 DATA CD-3B ONLY'!$V:$V,$B28,'1.A-P6 DATA CD-3B ONLY'!$Q:$Q,'2.B-Cost Profile NL ONLY'!$X$1,'1.A-P6 DATA CD-3B ONLY'!$O:$O,'2.B-Cost Profile NL ONLY'!$X$2,'1.A-P6 DATA CD-3B ONLY'!$U:$U,"&lt;&gt;OBL",'1.A-P6 DATA CD-3B ONLY'!$G:$G,'2.B-Cost Profile NL ONLY'!$X$3)+SUMIFS('1.A-P6 DATA CD-3B ONLY'!AI:AI,'1.A-P6 DATA CD-3B ONLY'!$V:$V,$B28,'1.A-P6 DATA CD-3B ONLY'!$Q:$Q,'2.B-Cost Profile NL ONLY'!$X$1,'1.A-P6 DATA CD-3B ONLY'!$O:$O,'2.B-Cost Profile NL ONLY'!$X$2,'1.A-P6 DATA CD-3B ONLY'!$U:$U,"&lt;&gt;OBL",'1.A-P6 DATA CD-3B ONLY'!$G:$G,'2.B-Cost Profile NL ONLY'!$X$4)+SUMIFS('1.A-P6 DATA CD-3B ONLY'!AI:AI,'1.A-P6 DATA CD-3B ONLY'!$V:$V,$B28,'1.A-P6 DATA CD-3B ONLY'!$Q:$Q,'2.B-Cost Profile NL ONLY'!$X$1,'1.A-P6 DATA CD-3B ONLY'!$O:$O,'2.B-Cost Profile NL ONLY'!$X$2,'1.A-P6 DATA CD-3B ONLY'!$U:$U,"&lt;&gt;OBL",'1.A-P6 DATA CD-3B ONLY'!$G:$G,'2.B-Cost Profile NL ONLY'!$X$5)+SUMIFS('1.A-P6 DATA CD-3B ONLY'!AI:AI,'1.A-P6 DATA CD-3B ONLY'!$V:$V,$B28,'1.A-P6 DATA CD-3B ONLY'!$Q:$Q,'2.B-Cost Profile NL ONLY'!$X$1,'1.A-P6 DATA CD-3B ONLY'!$O:$O,'2.B-Cost Profile NL ONLY'!$X$2,'1.A-P6 DATA CD-3B ONLY'!$U:$U,"&lt;&gt;OBL",'1.A-P6 DATA CD-3B ONLY'!$G:$G,'2.B-Cost Profile NL ONLY'!$X$6)</f>
        <v>563370.77</v>
      </c>
      <c r="K28" s="7">
        <f>SUMIFS('1.A-P6 DATA CD-3B ONLY'!AJ:AJ,'1.A-P6 DATA CD-3B ONLY'!$V:$V,$B28,'1.A-P6 DATA CD-3B ONLY'!$Q:$Q,'2.B-Cost Profile NL ONLY'!$X$1,'1.A-P6 DATA CD-3B ONLY'!$O:$O,'2.B-Cost Profile NL ONLY'!$X$2,'1.A-P6 DATA CD-3B ONLY'!$U:$U,"&lt;&gt;OBL",'1.A-P6 DATA CD-3B ONLY'!$G:$G,'2.B-Cost Profile NL ONLY'!$X$3)+SUMIFS('1.A-P6 DATA CD-3B ONLY'!AJ:AJ,'1.A-P6 DATA CD-3B ONLY'!$V:$V,$B28,'1.A-P6 DATA CD-3B ONLY'!$Q:$Q,'2.B-Cost Profile NL ONLY'!$X$1,'1.A-P6 DATA CD-3B ONLY'!$O:$O,'2.B-Cost Profile NL ONLY'!$X$2,'1.A-P6 DATA CD-3B ONLY'!$U:$U,"&lt;&gt;OBL",'1.A-P6 DATA CD-3B ONLY'!$G:$G,'2.B-Cost Profile NL ONLY'!$X$4)+SUMIFS('1.A-P6 DATA CD-3B ONLY'!AJ:AJ,'1.A-P6 DATA CD-3B ONLY'!$V:$V,$B28,'1.A-P6 DATA CD-3B ONLY'!$Q:$Q,'2.B-Cost Profile NL ONLY'!$X$1,'1.A-P6 DATA CD-3B ONLY'!$O:$O,'2.B-Cost Profile NL ONLY'!$X$2,'1.A-P6 DATA CD-3B ONLY'!$U:$U,"&lt;&gt;OBL",'1.A-P6 DATA CD-3B ONLY'!$G:$G,'2.B-Cost Profile NL ONLY'!$X$5)+SUMIFS('1.A-P6 DATA CD-3B ONLY'!AJ:AJ,'1.A-P6 DATA CD-3B ONLY'!$V:$V,$B28,'1.A-P6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L28" s="7">
        <f>SUMIFS('1.A-P6 DATA CD-3B ONLY'!AK:AK,'1.A-P6 DATA CD-3B ONLY'!$V:$V,$B28,'1.A-P6 DATA CD-3B ONLY'!$Q:$Q,'2.B-Cost Profile NL ONLY'!$X$1,'1.A-P6 DATA CD-3B ONLY'!$O:$O,'2.B-Cost Profile NL ONLY'!$X$2,'1.A-P6 DATA CD-3B ONLY'!$U:$U,"&lt;&gt;OBL",'1.A-P6 DATA CD-3B ONLY'!$G:$G,'2.B-Cost Profile NL ONLY'!$X$3)+SUMIFS('1.A-P6 DATA CD-3B ONLY'!AK:AK,'1.A-P6 DATA CD-3B ONLY'!$V:$V,$B28,'1.A-P6 DATA CD-3B ONLY'!$Q:$Q,'2.B-Cost Profile NL ONLY'!$X$1,'1.A-P6 DATA CD-3B ONLY'!$O:$O,'2.B-Cost Profile NL ONLY'!$X$2,'1.A-P6 DATA CD-3B ONLY'!$U:$U,"&lt;&gt;OBL",'1.A-P6 DATA CD-3B ONLY'!$G:$G,'2.B-Cost Profile NL ONLY'!$X$4)+SUMIFS('1.A-P6 DATA CD-3B ONLY'!AK:AK,'1.A-P6 DATA CD-3B ONLY'!$V:$V,$B28,'1.A-P6 DATA CD-3B ONLY'!$Q:$Q,'2.B-Cost Profile NL ONLY'!$X$1,'1.A-P6 DATA CD-3B ONLY'!$O:$O,'2.B-Cost Profile NL ONLY'!$X$2,'1.A-P6 DATA CD-3B ONLY'!$U:$U,"&lt;&gt;OBL",'1.A-P6 DATA CD-3B ONLY'!$G:$G,'2.B-Cost Profile NL ONLY'!$X$5)+SUMIFS('1.A-P6 DATA CD-3B ONLY'!AK:AK,'1.A-P6 DATA CD-3B ONLY'!$V:$V,$B28,'1.A-P6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M28" s="7">
        <f>SUMIFS('1.A-P6 DATA CD-3B ONLY'!AL:AL,'1.A-P6 DATA CD-3B ONLY'!$V:$V,$B28,'1.A-P6 DATA CD-3B ONLY'!$Q:$Q,'2.B-Cost Profile NL ONLY'!$X$1,'1.A-P6 DATA CD-3B ONLY'!$O:$O,'2.B-Cost Profile NL ONLY'!$X$2,'1.A-P6 DATA CD-3B ONLY'!$U:$U,"&lt;&gt;OBL",'1.A-P6 DATA CD-3B ONLY'!$G:$G,'2.B-Cost Profile NL ONLY'!$X$3)+SUMIFS('1.A-P6 DATA CD-3B ONLY'!AL:AL,'1.A-P6 DATA CD-3B ONLY'!$V:$V,$B28,'1.A-P6 DATA CD-3B ONLY'!$Q:$Q,'2.B-Cost Profile NL ONLY'!$X$1,'1.A-P6 DATA CD-3B ONLY'!$O:$O,'2.B-Cost Profile NL ONLY'!$X$2,'1.A-P6 DATA CD-3B ONLY'!$U:$U,"&lt;&gt;OBL",'1.A-P6 DATA CD-3B ONLY'!$G:$G,'2.B-Cost Profile NL ONLY'!$X$4)+SUMIFS('1.A-P6 DATA CD-3B ONLY'!AL:AL,'1.A-P6 DATA CD-3B ONLY'!$V:$V,$B28,'1.A-P6 DATA CD-3B ONLY'!$Q:$Q,'2.B-Cost Profile NL ONLY'!$X$1,'1.A-P6 DATA CD-3B ONLY'!$O:$O,'2.B-Cost Profile NL ONLY'!$X$2,'1.A-P6 DATA CD-3B ONLY'!$U:$U,"&lt;&gt;OBL",'1.A-P6 DATA CD-3B ONLY'!$G:$G,'2.B-Cost Profile NL ONLY'!$X$5)+SUMIFS('1.A-P6 DATA CD-3B ONLY'!AL:AL,'1.A-P6 DATA CD-3B ONLY'!$V:$V,$B28,'1.A-P6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N28" s="7">
        <f>SUMIFS('1.A-P6 DATA CD-3B ONLY'!AM:AM,'1.A-P6 DATA CD-3B ONLY'!$V:$V,$B28,'1.A-P6 DATA CD-3B ONLY'!$Q:$Q,'2.B-Cost Profile NL ONLY'!$X$1,'1.A-P6 DATA CD-3B ONLY'!$O:$O,'2.B-Cost Profile NL ONLY'!$X$2,'1.A-P6 DATA CD-3B ONLY'!$U:$U,"&lt;&gt;OBL",'1.A-P6 DATA CD-3B ONLY'!$G:$G,'2.B-Cost Profile NL ONLY'!$X$3)+SUMIFS('1.A-P6 DATA CD-3B ONLY'!AM:AM,'1.A-P6 DATA CD-3B ONLY'!$V:$V,$B28,'1.A-P6 DATA CD-3B ONLY'!$Q:$Q,'2.B-Cost Profile NL ONLY'!$X$1,'1.A-P6 DATA CD-3B ONLY'!$O:$O,'2.B-Cost Profile NL ONLY'!$X$2,'1.A-P6 DATA CD-3B ONLY'!$U:$U,"&lt;&gt;OBL",'1.A-P6 DATA CD-3B ONLY'!$G:$G,'2.B-Cost Profile NL ONLY'!$X$4)+SUMIFS('1.A-P6 DATA CD-3B ONLY'!AM:AM,'1.A-P6 DATA CD-3B ONLY'!$V:$V,$B28,'1.A-P6 DATA CD-3B ONLY'!$Q:$Q,'2.B-Cost Profile NL ONLY'!$X$1,'1.A-P6 DATA CD-3B ONLY'!$O:$O,'2.B-Cost Profile NL ONLY'!$X$2,'1.A-P6 DATA CD-3B ONLY'!$U:$U,"&lt;&gt;OBL",'1.A-P6 DATA CD-3B ONLY'!$G:$G,'2.B-Cost Profile NL ONLY'!$X$5)+SUMIFS('1.A-P6 DATA CD-3B ONLY'!AM:AM,'1.A-P6 DATA CD-3B ONLY'!$V:$V,$B28,'1.A-P6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O28" s="7">
        <f>SUMIFS('1.A-P6 DATA CD-3B ONLY'!AN:AN,'1.A-P6 DATA CD-3B ONLY'!$V:$V,$B28,'1.A-P6 DATA CD-3B ONLY'!$Q:$Q,'2.B-Cost Profile NL ONLY'!$X$1,'1.A-P6 DATA CD-3B ONLY'!$O:$O,'2.B-Cost Profile NL ONLY'!$X$2,'1.A-P6 DATA CD-3B ONLY'!$U:$U,"&lt;&gt;OBL",'1.A-P6 DATA CD-3B ONLY'!$G:$G,'2.B-Cost Profile NL ONLY'!$X$3)+SUMIFS('1.A-P6 DATA CD-3B ONLY'!AN:AN,'1.A-P6 DATA CD-3B ONLY'!$V:$V,$B28,'1.A-P6 DATA CD-3B ONLY'!$Q:$Q,'2.B-Cost Profile NL ONLY'!$X$1,'1.A-P6 DATA CD-3B ONLY'!$O:$O,'2.B-Cost Profile NL ONLY'!$X$2,'1.A-P6 DATA CD-3B ONLY'!$U:$U,"&lt;&gt;OBL",'1.A-P6 DATA CD-3B ONLY'!$G:$G,'2.B-Cost Profile NL ONLY'!$X$4)+SUMIFS('1.A-P6 DATA CD-3B ONLY'!AN:AN,'1.A-P6 DATA CD-3B ONLY'!$V:$V,$B28,'1.A-P6 DATA CD-3B ONLY'!$Q:$Q,'2.B-Cost Profile NL ONLY'!$X$1,'1.A-P6 DATA CD-3B ONLY'!$O:$O,'2.B-Cost Profile NL ONLY'!$X$2,'1.A-P6 DATA CD-3B ONLY'!$U:$U,"&lt;&gt;OBL",'1.A-P6 DATA CD-3B ONLY'!$G:$G,'2.B-Cost Profile NL ONLY'!$X$5)+SUMIFS('1.A-P6 DATA CD-3B ONLY'!AN:AN,'1.A-P6 DATA CD-3B ONLY'!$V:$V,$B28,'1.A-P6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P28" s="7">
        <f>SUMIFS('1.A-P6 DATA CD-3B ONLY'!AO:AO,'1.A-P6 DATA CD-3B ONLY'!$V:$V,$B28,'1.A-P6 DATA CD-3B ONLY'!$Q:$Q,'2.B-Cost Profile NL ONLY'!$X$1,'1.A-P6 DATA CD-3B ONLY'!$O:$O,'2.B-Cost Profile NL ONLY'!$X$2,'1.A-P6 DATA CD-3B ONLY'!$U:$U,"&lt;&gt;OBL",'1.A-P6 DATA CD-3B ONLY'!$G:$G,'2.B-Cost Profile NL ONLY'!$X$3)+SUMIFS('1.A-P6 DATA CD-3B ONLY'!AO:AO,'1.A-P6 DATA CD-3B ONLY'!$V:$V,$B28,'1.A-P6 DATA CD-3B ONLY'!$Q:$Q,'2.B-Cost Profile NL ONLY'!$X$1,'1.A-P6 DATA CD-3B ONLY'!$O:$O,'2.B-Cost Profile NL ONLY'!$X$2,'1.A-P6 DATA CD-3B ONLY'!$U:$U,"&lt;&gt;OBL",'1.A-P6 DATA CD-3B ONLY'!$G:$G,'2.B-Cost Profile NL ONLY'!$X$4)+SUMIFS('1.A-P6 DATA CD-3B ONLY'!AO:AO,'1.A-P6 DATA CD-3B ONLY'!$V:$V,$B28,'1.A-P6 DATA CD-3B ONLY'!$Q:$Q,'2.B-Cost Profile NL ONLY'!$X$1,'1.A-P6 DATA CD-3B ONLY'!$O:$O,'2.B-Cost Profile NL ONLY'!$X$2,'1.A-P6 DATA CD-3B ONLY'!$U:$U,"&lt;&gt;OBL",'1.A-P6 DATA CD-3B ONLY'!$G:$G,'2.B-Cost Profile NL ONLY'!$X$5)+SUMIFS('1.A-P6 DATA CD-3B ONLY'!AO:AO,'1.A-P6 DATA CD-3B ONLY'!$V:$V,$B28,'1.A-P6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Q28" s="7">
        <f>SUMIFS('1.A-P6 DATA CD-3B ONLY'!AP:AP,'1.A-P6 DATA CD-3B ONLY'!$V:$V,$B28,'1.A-P6 DATA CD-3B ONLY'!$Q:$Q,'2.B-Cost Profile NL ONLY'!$X$1,'1.A-P6 DATA CD-3B ONLY'!$O:$O,'2.B-Cost Profile NL ONLY'!$X$2,'1.A-P6 DATA CD-3B ONLY'!$U:$U,"&lt;&gt;OBL",'1.A-P6 DATA CD-3B ONLY'!$G:$G,'2.B-Cost Profile NL ONLY'!$X$3)+SUMIFS('1.A-P6 DATA CD-3B ONLY'!AP:AP,'1.A-P6 DATA CD-3B ONLY'!$V:$V,$B28,'1.A-P6 DATA CD-3B ONLY'!$Q:$Q,'2.B-Cost Profile NL ONLY'!$X$1,'1.A-P6 DATA CD-3B ONLY'!$O:$O,'2.B-Cost Profile NL ONLY'!$X$2,'1.A-P6 DATA CD-3B ONLY'!$U:$U,"&lt;&gt;OBL",'1.A-P6 DATA CD-3B ONLY'!$G:$G,'2.B-Cost Profile NL ONLY'!$X$4)+SUMIFS('1.A-P6 DATA CD-3B ONLY'!AP:AP,'1.A-P6 DATA CD-3B ONLY'!$V:$V,$B28,'1.A-P6 DATA CD-3B ONLY'!$Q:$Q,'2.B-Cost Profile NL ONLY'!$X$1,'1.A-P6 DATA CD-3B ONLY'!$O:$O,'2.B-Cost Profile NL ONLY'!$X$2,'1.A-P6 DATA CD-3B ONLY'!$U:$U,"&lt;&gt;OBL",'1.A-P6 DATA CD-3B ONLY'!$G:$G,'2.B-Cost Profile NL ONLY'!$X$5)+SUMIFS('1.A-P6 DATA CD-3B ONLY'!AP:AP,'1.A-P6 DATA CD-3B ONLY'!$V:$V,$B28,'1.A-P6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R28" s="7">
        <f>SUMIFS('1.A-P6 DATA CD-3B ONLY'!AQ:AQ,'1.A-P6 DATA CD-3B ONLY'!$V:$V,$B28,'1.A-P6 DATA CD-3B ONLY'!$Q:$Q,'2.B-Cost Profile NL ONLY'!$X$1,'1.A-P6 DATA CD-3B ONLY'!$O:$O,'2.B-Cost Profile NL ONLY'!$X$2,'1.A-P6 DATA CD-3B ONLY'!$U:$U,"&lt;&gt;OBL",'1.A-P6 DATA CD-3B ONLY'!$G:$G,'2.B-Cost Profile NL ONLY'!$X$3)+SUMIFS('1.A-P6 DATA CD-3B ONLY'!AQ:AQ,'1.A-P6 DATA CD-3B ONLY'!$V:$V,$B28,'1.A-P6 DATA CD-3B ONLY'!$Q:$Q,'2.B-Cost Profile NL ONLY'!$X$1,'1.A-P6 DATA CD-3B ONLY'!$O:$O,'2.B-Cost Profile NL ONLY'!$X$2,'1.A-P6 DATA CD-3B ONLY'!$U:$U,"&lt;&gt;OBL",'1.A-P6 DATA CD-3B ONLY'!$G:$G,'2.B-Cost Profile NL ONLY'!$X$4)+SUMIFS('1.A-P6 DATA CD-3B ONLY'!AQ:AQ,'1.A-P6 DATA CD-3B ONLY'!$V:$V,$B28,'1.A-P6 DATA CD-3B ONLY'!$Q:$Q,'2.B-Cost Profile NL ONLY'!$X$1,'1.A-P6 DATA CD-3B ONLY'!$O:$O,'2.B-Cost Profile NL ONLY'!$X$2,'1.A-P6 DATA CD-3B ONLY'!$U:$U,"&lt;&gt;OBL",'1.A-P6 DATA CD-3B ONLY'!$G:$G,'2.B-Cost Profile NL ONLY'!$X$5)+SUMIFS('1.A-P6 DATA CD-3B ONLY'!AQ:AQ,'1.A-P6 DATA CD-3B ONLY'!$V:$V,$B28,'1.A-P6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S28" s="7">
        <f>SUMIFS('1.A-P6 DATA CD-3B ONLY'!AR:AR,'1.A-P6 DATA CD-3B ONLY'!$V:$V,$B28,'1.A-P6 DATA CD-3B ONLY'!$Q:$Q,'2.B-Cost Profile NL ONLY'!$X$1,'1.A-P6 DATA CD-3B ONLY'!$O:$O,'2.B-Cost Profile NL ONLY'!$X$2,'1.A-P6 DATA CD-3B ONLY'!$U:$U,"&lt;&gt;OBL",'1.A-P6 DATA CD-3B ONLY'!$G:$G,'2.B-Cost Profile NL ONLY'!$X$3)+SUMIFS('1.A-P6 DATA CD-3B ONLY'!AR:AR,'1.A-P6 DATA CD-3B ONLY'!$V:$V,$B28,'1.A-P6 DATA CD-3B ONLY'!$Q:$Q,'2.B-Cost Profile NL ONLY'!$X$1,'1.A-P6 DATA CD-3B ONLY'!$O:$O,'2.B-Cost Profile NL ONLY'!$X$2,'1.A-P6 DATA CD-3B ONLY'!$U:$U,"&lt;&gt;OBL",'1.A-P6 DATA CD-3B ONLY'!$G:$G,'2.B-Cost Profile NL ONLY'!$X$4)+SUMIFS('1.A-P6 DATA CD-3B ONLY'!AR:AR,'1.A-P6 DATA CD-3B ONLY'!$V:$V,$B28,'1.A-P6 DATA CD-3B ONLY'!$Q:$Q,'2.B-Cost Profile NL ONLY'!$X$1,'1.A-P6 DATA CD-3B ONLY'!$O:$O,'2.B-Cost Profile NL ONLY'!$X$2,'1.A-P6 DATA CD-3B ONLY'!$U:$U,"&lt;&gt;OBL",'1.A-P6 DATA CD-3B ONLY'!$G:$G,'2.B-Cost Profile NL ONLY'!$X$5)+SUMIFS('1.A-P6 DATA CD-3B ONLY'!AR:AR,'1.A-P6 DATA CD-3B ONLY'!$V:$V,$B28,'1.A-P6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T28" s="7">
        <f>SUMIFS('1.A-P6 DATA CD-3B ONLY'!AS:AS,'1.A-P6 DATA CD-3B ONLY'!$V:$V,$B28,'1.A-P6 DATA CD-3B ONLY'!$Q:$Q,'2.B-Cost Profile NL ONLY'!$X$1,'1.A-P6 DATA CD-3B ONLY'!$O:$O,'2.B-Cost Profile NL ONLY'!$X$2,'1.A-P6 DATA CD-3B ONLY'!$U:$U,"&lt;&gt;OBL",'1.A-P6 DATA CD-3B ONLY'!$G:$G,'2.B-Cost Profile NL ONLY'!$X$3)+SUMIFS('1.A-P6 DATA CD-3B ONLY'!AS:AS,'1.A-P6 DATA CD-3B ONLY'!$V:$V,$B28,'1.A-P6 DATA CD-3B ONLY'!$Q:$Q,'2.B-Cost Profile NL ONLY'!$X$1,'1.A-P6 DATA CD-3B ONLY'!$O:$O,'2.B-Cost Profile NL ONLY'!$X$2,'1.A-P6 DATA CD-3B ONLY'!$U:$U,"&lt;&gt;OBL",'1.A-P6 DATA CD-3B ONLY'!$G:$G,'2.B-Cost Profile NL ONLY'!$X$4)+SUMIFS('1.A-P6 DATA CD-3B ONLY'!AS:AS,'1.A-P6 DATA CD-3B ONLY'!$V:$V,$B28,'1.A-P6 DATA CD-3B ONLY'!$Q:$Q,'2.B-Cost Profile NL ONLY'!$X$1,'1.A-P6 DATA CD-3B ONLY'!$O:$O,'2.B-Cost Profile NL ONLY'!$X$2,'1.A-P6 DATA CD-3B ONLY'!$U:$U,"&lt;&gt;OBL",'1.A-P6 DATA CD-3B ONLY'!$G:$G,'2.B-Cost Profile NL ONLY'!$X$5)+SUMIFS('1.A-P6 DATA CD-3B ONLY'!AS:AS,'1.A-P6 DATA CD-3B ONLY'!$V:$V,$B28,'1.A-P6 DATA CD-3B ONLY'!$Q:$Q,'2.B-Cost Profile NL ONLY'!$X$1,'1.A-P6 DATA CD-3B ONLY'!$O:$O,'2.B-Cost Profile NL ONLY'!$X$2,'1.A-P6 DATA CD-3B ONLY'!$U:$U,"&lt;&gt;OBL",'1.A-P6 DATA CD-3B ONLY'!$G:$G,'2.B-Cost Profile NL ONLY'!$X$6)</f>
        <v>0</v>
      </c>
    </row>
    <row r="29" spans="2:20" x14ac:dyDescent="0.25">
      <c r="B29" s="39" t="s">
        <v>227</v>
      </c>
      <c r="C29" s="15">
        <f t="shared" si="2"/>
        <v>20327.579999999998</v>
      </c>
      <c r="D29" s="7">
        <f>SUMIFS('1.A-P6 DATA CD-3B ONLY'!AC:AC,'1.A-P6 DATA CD-3B ONLY'!$V:$V,$B29,'1.A-P6 DATA CD-3B ONLY'!$Q:$Q,'2.B-Cost Profile NL ONLY'!$X$1,'1.A-P6 DATA CD-3B ONLY'!$O:$O,'2.B-Cost Profile NL ONLY'!$X$2,'1.A-P6 DATA CD-3B ONLY'!$U:$U,"&lt;&gt;OBL",'1.A-P6 DATA CD-3B ONLY'!$G:$G,'2.B-Cost Profile NL ONLY'!$X$3)+SUMIFS('1.A-P6 DATA CD-3B ONLY'!AC:AC,'1.A-P6 DATA CD-3B ONLY'!$V:$V,$B29,'1.A-P6 DATA CD-3B ONLY'!$Q:$Q,'2.B-Cost Profile NL ONLY'!$X$1,'1.A-P6 DATA CD-3B ONLY'!$O:$O,'2.B-Cost Profile NL ONLY'!$X$2,'1.A-P6 DATA CD-3B ONLY'!$U:$U,"&lt;&gt;OBL",'1.A-P6 DATA CD-3B ONLY'!$G:$G,'2.B-Cost Profile NL ONLY'!$X$4)+SUMIFS('1.A-P6 DATA CD-3B ONLY'!AC:AC,'1.A-P6 DATA CD-3B ONLY'!$V:$V,$B29,'1.A-P6 DATA CD-3B ONLY'!$Q:$Q,'2.B-Cost Profile NL ONLY'!$X$1,'1.A-P6 DATA CD-3B ONLY'!$O:$O,'2.B-Cost Profile NL ONLY'!$X$2,'1.A-P6 DATA CD-3B ONLY'!$U:$U,"&lt;&gt;OBL",'1.A-P6 DATA CD-3B ONLY'!$G:$G,'2.B-Cost Profile NL ONLY'!$X$5)+SUMIFS('1.A-P6 DATA CD-3B ONLY'!AC:AC,'1.A-P6 DATA CD-3B ONLY'!$V:$V,$B29,'1.A-P6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E29" s="7">
        <f>SUMIFS('1.A-P6 DATA CD-3B ONLY'!AD:AD,'1.A-P6 DATA CD-3B ONLY'!$V:$V,$B29,'1.A-P6 DATA CD-3B ONLY'!$Q:$Q,'2.B-Cost Profile NL ONLY'!$X$1,'1.A-P6 DATA CD-3B ONLY'!$O:$O,'2.B-Cost Profile NL ONLY'!$X$2,'1.A-P6 DATA CD-3B ONLY'!$U:$U,"&lt;&gt;OBL",'1.A-P6 DATA CD-3B ONLY'!$G:$G,'2.B-Cost Profile NL ONLY'!$X$3)+SUMIFS('1.A-P6 DATA CD-3B ONLY'!AD:AD,'1.A-P6 DATA CD-3B ONLY'!$V:$V,$B29,'1.A-P6 DATA CD-3B ONLY'!$Q:$Q,'2.B-Cost Profile NL ONLY'!$X$1,'1.A-P6 DATA CD-3B ONLY'!$O:$O,'2.B-Cost Profile NL ONLY'!$X$2,'1.A-P6 DATA CD-3B ONLY'!$U:$U,"&lt;&gt;OBL",'1.A-P6 DATA CD-3B ONLY'!$G:$G,'2.B-Cost Profile NL ONLY'!$X$4)+SUMIFS('1.A-P6 DATA CD-3B ONLY'!AD:AD,'1.A-P6 DATA CD-3B ONLY'!$V:$V,$B29,'1.A-P6 DATA CD-3B ONLY'!$Q:$Q,'2.B-Cost Profile NL ONLY'!$X$1,'1.A-P6 DATA CD-3B ONLY'!$O:$O,'2.B-Cost Profile NL ONLY'!$X$2,'1.A-P6 DATA CD-3B ONLY'!$U:$U,"&lt;&gt;OBL",'1.A-P6 DATA CD-3B ONLY'!$G:$G,'2.B-Cost Profile NL ONLY'!$X$5)+SUMIFS('1.A-P6 DATA CD-3B ONLY'!AD:AD,'1.A-P6 DATA CD-3B ONLY'!$V:$V,$B29,'1.A-P6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F29" s="7">
        <f>SUMIFS('1.A-P6 DATA CD-3B ONLY'!AE:AE,'1.A-P6 DATA CD-3B ONLY'!$V:$V,$B29,'1.A-P6 DATA CD-3B ONLY'!$Q:$Q,'2.B-Cost Profile NL ONLY'!$X$1,'1.A-P6 DATA CD-3B ONLY'!$O:$O,'2.B-Cost Profile NL ONLY'!$X$2,'1.A-P6 DATA CD-3B ONLY'!$U:$U,"&lt;&gt;OBL",'1.A-P6 DATA CD-3B ONLY'!$G:$G,'2.B-Cost Profile NL ONLY'!$X$3)+SUMIFS('1.A-P6 DATA CD-3B ONLY'!AE:AE,'1.A-P6 DATA CD-3B ONLY'!$V:$V,$B29,'1.A-P6 DATA CD-3B ONLY'!$Q:$Q,'2.B-Cost Profile NL ONLY'!$X$1,'1.A-P6 DATA CD-3B ONLY'!$O:$O,'2.B-Cost Profile NL ONLY'!$X$2,'1.A-P6 DATA CD-3B ONLY'!$U:$U,"&lt;&gt;OBL",'1.A-P6 DATA CD-3B ONLY'!$G:$G,'2.B-Cost Profile NL ONLY'!$X$4)+SUMIFS('1.A-P6 DATA CD-3B ONLY'!AE:AE,'1.A-P6 DATA CD-3B ONLY'!$V:$V,$B29,'1.A-P6 DATA CD-3B ONLY'!$Q:$Q,'2.B-Cost Profile NL ONLY'!$X$1,'1.A-P6 DATA CD-3B ONLY'!$O:$O,'2.B-Cost Profile NL ONLY'!$X$2,'1.A-P6 DATA CD-3B ONLY'!$U:$U,"&lt;&gt;OBL",'1.A-P6 DATA CD-3B ONLY'!$G:$G,'2.B-Cost Profile NL ONLY'!$X$5)+SUMIFS('1.A-P6 DATA CD-3B ONLY'!AE:AE,'1.A-P6 DATA CD-3B ONLY'!$V:$V,$B29,'1.A-P6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G29" s="7">
        <f>SUMIFS('1.A-P6 DATA CD-3B ONLY'!AF:AF,'1.A-P6 DATA CD-3B ONLY'!$V:$V,$B29,'1.A-P6 DATA CD-3B ONLY'!$Q:$Q,'2.B-Cost Profile NL ONLY'!$X$1,'1.A-P6 DATA CD-3B ONLY'!$O:$O,'2.B-Cost Profile NL ONLY'!$X$2,'1.A-P6 DATA CD-3B ONLY'!$U:$U,"&lt;&gt;OBL",'1.A-P6 DATA CD-3B ONLY'!$G:$G,'2.B-Cost Profile NL ONLY'!$X$3)+SUMIFS('1.A-P6 DATA CD-3B ONLY'!AF:AF,'1.A-P6 DATA CD-3B ONLY'!$V:$V,$B29,'1.A-P6 DATA CD-3B ONLY'!$Q:$Q,'2.B-Cost Profile NL ONLY'!$X$1,'1.A-P6 DATA CD-3B ONLY'!$O:$O,'2.B-Cost Profile NL ONLY'!$X$2,'1.A-P6 DATA CD-3B ONLY'!$U:$U,"&lt;&gt;OBL",'1.A-P6 DATA CD-3B ONLY'!$G:$G,'2.B-Cost Profile NL ONLY'!$X$4)+SUMIFS('1.A-P6 DATA CD-3B ONLY'!AF:AF,'1.A-P6 DATA CD-3B ONLY'!$V:$V,$B29,'1.A-P6 DATA CD-3B ONLY'!$Q:$Q,'2.B-Cost Profile NL ONLY'!$X$1,'1.A-P6 DATA CD-3B ONLY'!$O:$O,'2.B-Cost Profile NL ONLY'!$X$2,'1.A-P6 DATA CD-3B ONLY'!$U:$U,"&lt;&gt;OBL",'1.A-P6 DATA CD-3B ONLY'!$G:$G,'2.B-Cost Profile NL ONLY'!$X$5)+SUMIFS('1.A-P6 DATA CD-3B ONLY'!AF:AF,'1.A-P6 DATA CD-3B ONLY'!$V:$V,$B29,'1.A-P6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H29" s="7">
        <f>SUMIFS('1.A-P6 DATA CD-3B ONLY'!AG:AG,'1.A-P6 DATA CD-3B ONLY'!$V:$V,$B29,'1.A-P6 DATA CD-3B ONLY'!$Q:$Q,'2.B-Cost Profile NL ONLY'!$X$1,'1.A-P6 DATA CD-3B ONLY'!$O:$O,'2.B-Cost Profile NL ONLY'!$X$2,'1.A-P6 DATA CD-3B ONLY'!$U:$U,"&lt;&gt;OBL",'1.A-P6 DATA CD-3B ONLY'!$G:$G,'2.B-Cost Profile NL ONLY'!$X$3)+SUMIFS('1.A-P6 DATA CD-3B ONLY'!AG:AG,'1.A-P6 DATA CD-3B ONLY'!$V:$V,$B29,'1.A-P6 DATA CD-3B ONLY'!$Q:$Q,'2.B-Cost Profile NL ONLY'!$X$1,'1.A-P6 DATA CD-3B ONLY'!$O:$O,'2.B-Cost Profile NL ONLY'!$X$2,'1.A-P6 DATA CD-3B ONLY'!$U:$U,"&lt;&gt;OBL",'1.A-P6 DATA CD-3B ONLY'!$G:$G,'2.B-Cost Profile NL ONLY'!$X$4)+SUMIFS('1.A-P6 DATA CD-3B ONLY'!AG:AG,'1.A-P6 DATA CD-3B ONLY'!$V:$V,$B29,'1.A-P6 DATA CD-3B ONLY'!$Q:$Q,'2.B-Cost Profile NL ONLY'!$X$1,'1.A-P6 DATA CD-3B ONLY'!$O:$O,'2.B-Cost Profile NL ONLY'!$X$2,'1.A-P6 DATA CD-3B ONLY'!$U:$U,"&lt;&gt;OBL",'1.A-P6 DATA CD-3B ONLY'!$G:$G,'2.B-Cost Profile NL ONLY'!$X$5)+SUMIFS('1.A-P6 DATA CD-3B ONLY'!AG:AG,'1.A-P6 DATA CD-3B ONLY'!$V:$V,$B29,'1.A-P6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I29" s="7">
        <f>SUMIFS('1.A-P6 DATA CD-3B ONLY'!AH:AH,'1.A-P6 DATA CD-3B ONLY'!$V:$V,$B29,'1.A-P6 DATA CD-3B ONLY'!$Q:$Q,'2.B-Cost Profile NL ONLY'!$X$1,'1.A-P6 DATA CD-3B ONLY'!$O:$O,'2.B-Cost Profile NL ONLY'!$X$2,'1.A-P6 DATA CD-3B ONLY'!$U:$U,"&lt;&gt;OBL",'1.A-P6 DATA CD-3B ONLY'!$G:$G,'2.B-Cost Profile NL ONLY'!$X$3)+SUMIFS('1.A-P6 DATA CD-3B ONLY'!AH:AH,'1.A-P6 DATA CD-3B ONLY'!$V:$V,$B29,'1.A-P6 DATA CD-3B ONLY'!$Q:$Q,'2.B-Cost Profile NL ONLY'!$X$1,'1.A-P6 DATA CD-3B ONLY'!$O:$O,'2.B-Cost Profile NL ONLY'!$X$2,'1.A-P6 DATA CD-3B ONLY'!$U:$U,"&lt;&gt;OBL",'1.A-P6 DATA CD-3B ONLY'!$G:$G,'2.B-Cost Profile NL ONLY'!$X$4)+SUMIFS('1.A-P6 DATA CD-3B ONLY'!AH:AH,'1.A-P6 DATA CD-3B ONLY'!$V:$V,$B29,'1.A-P6 DATA CD-3B ONLY'!$Q:$Q,'2.B-Cost Profile NL ONLY'!$X$1,'1.A-P6 DATA CD-3B ONLY'!$O:$O,'2.B-Cost Profile NL ONLY'!$X$2,'1.A-P6 DATA CD-3B ONLY'!$U:$U,"&lt;&gt;OBL",'1.A-P6 DATA CD-3B ONLY'!$G:$G,'2.B-Cost Profile NL ONLY'!$X$5)+SUMIFS('1.A-P6 DATA CD-3B ONLY'!AH:AH,'1.A-P6 DATA CD-3B ONLY'!$V:$V,$B29,'1.A-P6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J29" s="7">
        <f>SUMIFS('1.A-P6 DATA CD-3B ONLY'!AI:AI,'1.A-P6 DATA CD-3B ONLY'!$V:$V,$B29,'1.A-P6 DATA CD-3B ONLY'!$Q:$Q,'2.B-Cost Profile NL ONLY'!$X$1,'1.A-P6 DATA CD-3B ONLY'!$O:$O,'2.B-Cost Profile NL ONLY'!$X$2,'1.A-P6 DATA CD-3B ONLY'!$U:$U,"&lt;&gt;OBL",'1.A-P6 DATA CD-3B ONLY'!$G:$G,'2.B-Cost Profile NL ONLY'!$X$3)+SUMIFS('1.A-P6 DATA CD-3B ONLY'!AI:AI,'1.A-P6 DATA CD-3B ONLY'!$V:$V,$B29,'1.A-P6 DATA CD-3B ONLY'!$Q:$Q,'2.B-Cost Profile NL ONLY'!$X$1,'1.A-P6 DATA CD-3B ONLY'!$O:$O,'2.B-Cost Profile NL ONLY'!$X$2,'1.A-P6 DATA CD-3B ONLY'!$U:$U,"&lt;&gt;OBL",'1.A-P6 DATA CD-3B ONLY'!$G:$G,'2.B-Cost Profile NL ONLY'!$X$4)+SUMIFS('1.A-P6 DATA CD-3B ONLY'!AI:AI,'1.A-P6 DATA CD-3B ONLY'!$V:$V,$B29,'1.A-P6 DATA CD-3B ONLY'!$Q:$Q,'2.B-Cost Profile NL ONLY'!$X$1,'1.A-P6 DATA CD-3B ONLY'!$O:$O,'2.B-Cost Profile NL ONLY'!$X$2,'1.A-P6 DATA CD-3B ONLY'!$U:$U,"&lt;&gt;OBL",'1.A-P6 DATA CD-3B ONLY'!$G:$G,'2.B-Cost Profile NL ONLY'!$X$5)+SUMIFS('1.A-P6 DATA CD-3B ONLY'!AI:AI,'1.A-P6 DATA CD-3B ONLY'!$V:$V,$B29,'1.A-P6 DATA CD-3B ONLY'!$Q:$Q,'2.B-Cost Profile NL ONLY'!$X$1,'1.A-P6 DATA CD-3B ONLY'!$O:$O,'2.B-Cost Profile NL ONLY'!$X$2,'1.A-P6 DATA CD-3B ONLY'!$U:$U,"&lt;&gt;OBL",'1.A-P6 DATA CD-3B ONLY'!$G:$G,'2.B-Cost Profile NL ONLY'!$X$6)</f>
        <v>5372.93</v>
      </c>
      <c r="K29" s="7">
        <f>SUMIFS('1.A-P6 DATA CD-3B ONLY'!AJ:AJ,'1.A-P6 DATA CD-3B ONLY'!$V:$V,$B29,'1.A-P6 DATA CD-3B ONLY'!$Q:$Q,'2.B-Cost Profile NL ONLY'!$X$1,'1.A-P6 DATA CD-3B ONLY'!$O:$O,'2.B-Cost Profile NL ONLY'!$X$2,'1.A-P6 DATA CD-3B ONLY'!$U:$U,"&lt;&gt;OBL",'1.A-P6 DATA CD-3B ONLY'!$G:$G,'2.B-Cost Profile NL ONLY'!$X$3)+SUMIFS('1.A-P6 DATA CD-3B ONLY'!AJ:AJ,'1.A-P6 DATA CD-3B ONLY'!$V:$V,$B29,'1.A-P6 DATA CD-3B ONLY'!$Q:$Q,'2.B-Cost Profile NL ONLY'!$X$1,'1.A-P6 DATA CD-3B ONLY'!$O:$O,'2.B-Cost Profile NL ONLY'!$X$2,'1.A-P6 DATA CD-3B ONLY'!$U:$U,"&lt;&gt;OBL",'1.A-P6 DATA CD-3B ONLY'!$G:$G,'2.B-Cost Profile NL ONLY'!$X$4)+SUMIFS('1.A-P6 DATA CD-3B ONLY'!AJ:AJ,'1.A-P6 DATA CD-3B ONLY'!$V:$V,$B29,'1.A-P6 DATA CD-3B ONLY'!$Q:$Q,'2.B-Cost Profile NL ONLY'!$X$1,'1.A-P6 DATA CD-3B ONLY'!$O:$O,'2.B-Cost Profile NL ONLY'!$X$2,'1.A-P6 DATA CD-3B ONLY'!$U:$U,"&lt;&gt;OBL",'1.A-P6 DATA CD-3B ONLY'!$G:$G,'2.B-Cost Profile NL ONLY'!$X$5)+SUMIFS('1.A-P6 DATA CD-3B ONLY'!AJ:AJ,'1.A-P6 DATA CD-3B ONLY'!$V:$V,$B29,'1.A-P6 DATA CD-3B ONLY'!$Q:$Q,'2.B-Cost Profile NL ONLY'!$X$1,'1.A-P6 DATA CD-3B ONLY'!$O:$O,'2.B-Cost Profile NL ONLY'!$X$2,'1.A-P6 DATA CD-3B ONLY'!$U:$U,"&lt;&gt;OBL",'1.A-P6 DATA CD-3B ONLY'!$G:$G,'2.B-Cost Profile NL ONLY'!$X$6)</f>
        <v>7432.55</v>
      </c>
      <c r="L29" s="7">
        <f>SUMIFS('1.A-P6 DATA CD-3B ONLY'!AK:AK,'1.A-P6 DATA CD-3B ONLY'!$V:$V,$B29,'1.A-P6 DATA CD-3B ONLY'!$Q:$Q,'2.B-Cost Profile NL ONLY'!$X$1,'1.A-P6 DATA CD-3B ONLY'!$O:$O,'2.B-Cost Profile NL ONLY'!$X$2,'1.A-P6 DATA CD-3B ONLY'!$U:$U,"&lt;&gt;OBL",'1.A-P6 DATA CD-3B ONLY'!$G:$G,'2.B-Cost Profile NL ONLY'!$X$3)+SUMIFS('1.A-P6 DATA CD-3B ONLY'!AK:AK,'1.A-P6 DATA CD-3B ONLY'!$V:$V,$B29,'1.A-P6 DATA CD-3B ONLY'!$Q:$Q,'2.B-Cost Profile NL ONLY'!$X$1,'1.A-P6 DATA CD-3B ONLY'!$O:$O,'2.B-Cost Profile NL ONLY'!$X$2,'1.A-P6 DATA CD-3B ONLY'!$U:$U,"&lt;&gt;OBL",'1.A-P6 DATA CD-3B ONLY'!$G:$G,'2.B-Cost Profile NL ONLY'!$X$4)+SUMIFS('1.A-P6 DATA CD-3B ONLY'!AK:AK,'1.A-P6 DATA CD-3B ONLY'!$V:$V,$B29,'1.A-P6 DATA CD-3B ONLY'!$Q:$Q,'2.B-Cost Profile NL ONLY'!$X$1,'1.A-P6 DATA CD-3B ONLY'!$O:$O,'2.B-Cost Profile NL ONLY'!$X$2,'1.A-P6 DATA CD-3B ONLY'!$U:$U,"&lt;&gt;OBL",'1.A-P6 DATA CD-3B ONLY'!$G:$G,'2.B-Cost Profile NL ONLY'!$X$5)+SUMIFS('1.A-P6 DATA CD-3B ONLY'!AK:AK,'1.A-P6 DATA CD-3B ONLY'!$V:$V,$B29,'1.A-P6 DATA CD-3B ONLY'!$Q:$Q,'2.B-Cost Profile NL ONLY'!$X$1,'1.A-P6 DATA CD-3B ONLY'!$O:$O,'2.B-Cost Profile NL ONLY'!$X$2,'1.A-P6 DATA CD-3B ONLY'!$U:$U,"&lt;&gt;OBL",'1.A-P6 DATA CD-3B ONLY'!$G:$G,'2.B-Cost Profile NL ONLY'!$X$6)</f>
        <v>7432.55</v>
      </c>
      <c r="M29" s="7">
        <f>SUMIFS('1.A-P6 DATA CD-3B ONLY'!AL:AL,'1.A-P6 DATA CD-3B ONLY'!$V:$V,$B29,'1.A-P6 DATA CD-3B ONLY'!$Q:$Q,'2.B-Cost Profile NL ONLY'!$X$1,'1.A-P6 DATA CD-3B ONLY'!$O:$O,'2.B-Cost Profile NL ONLY'!$X$2,'1.A-P6 DATA CD-3B ONLY'!$U:$U,"&lt;&gt;OBL",'1.A-P6 DATA CD-3B ONLY'!$G:$G,'2.B-Cost Profile NL ONLY'!$X$3)+SUMIFS('1.A-P6 DATA CD-3B ONLY'!AL:AL,'1.A-P6 DATA CD-3B ONLY'!$V:$V,$B29,'1.A-P6 DATA CD-3B ONLY'!$Q:$Q,'2.B-Cost Profile NL ONLY'!$X$1,'1.A-P6 DATA CD-3B ONLY'!$O:$O,'2.B-Cost Profile NL ONLY'!$X$2,'1.A-P6 DATA CD-3B ONLY'!$U:$U,"&lt;&gt;OBL",'1.A-P6 DATA CD-3B ONLY'!$G:$G,'2.B-Cost Profile NL ONLY'!$X$4)+SUMIFS('1.A-P6 DATA CD-3B ONLY'!AL:AL,'1.A-P6 DATA CD-3B ONLY'!$V:$V,$B29,'1.A-P6 DATA CD-3B ONLY'!$Q:$Q,'2.B-Cost Profile NL ONLY'!$X$1,'1.A-P6 DATA CD-3B ONLY'!$O:$O,'2.B-Cost Profile NL ONLY'!$X$2,'1.A-P6 DATA CD-3B ONLY'!$U:$U,"&lt;&gt;OBL",'1.A-P6 DATA CD-3B ONLY'!$G:$G,'2.B-Cost Profile NL ONLY'!$X$5)+SUMIFS('1.A-P6 DATA CD-3B ONLY'!AL:AL,'1.A-P6 DATA CD-3B ONLY'!$V:$V,$B29,'1.A-P6 DATA CD-3B ONLY'!$Q:$Q,'2.B-Cost Profile NL ONLY'!$X$1,'1.A-P6 DATA CD-3B ONLY'!$O:$O,'2.B-Cost Profile NL ONLY'!$X$2,'1.A-P6 DATA CD-3B ONLY'!$U:$U,"&lt;&gt;OBL",'1.A-P6 DATA CD-3B ONLY'!$G:$G,'2.B-Cost Profile NL ONLY'!$X$6)</f>
        <v>89.55</v>
      </c>
      <c r="N29" s="7">
        <f>SUMIFS('1.A-P6 DATA CD-3B ONLY'!AM:AM,'1.A-P6 DATA CD-3B ONLY'!$V:$V,$B29,'1.A-P6 DATA CD-3B ONLY'!$Q:$Q,'2.B-Cost Profile NL ONLY'!$X$1,'1.A-P6 DATA CD-3B ONLY'!$O:$O,'2.B-Cost Profile NL ONLY'!$X$2,'1.A-P6 DATA CD-3B ONLY'!$U:$U,"&lt;&gt;OBL",'1.A-P6 DATA CD-3B ONLY'!$G:$G,'2.B-Cost Profile NL ONLY'!$X$3)+SUMIFS('1.A-P6 DATA CD-3B ONLY'!AM:AM,'1.A-P6 DATA CD-3B ONLY'!$V:$V,$B29,'1.A-P6 DATA CD-3B ONLY'!$Q:$Q,'2.B-Cost Profile NL ONLY'!$X$1,'1.A-P6 DATA CD-3B ONLY'!$O:$O,'2.B-Cost Profile NL ONLY'!$X$2,'1.A-P6 DATA CD-3B ONLY'!$U:$U,"&lt;&gt;OBL",'1.A-P6 DATA CD-3B ONLY'!$G:$G,'2.B-Cost Profile NL ONLY'!$X$4)+SUMIFS('1.A-P6 DATA CD-3B ONLY'!AM:AM,'1.A-P6 DATA CD-3B ONLY'!$V:$V,$B29,'1.A-P6 DATA CD-3B ONLY'!$Q:$Q,'2.B-Cost Profile NL ONLY'!$X$1,'1.A-P6 DATA CD-3B ONLY'!$O:$O,'2.B-Cost Profile NL ONLY'!$X$2,'1.A-P6 DATA CD-3B ONLY'!$U:$U,"&lt;&gt;OBL",'1.A-P6 DATA CD-3B ONLY'!$G:$G,'2.B-Cost Profile NL ONLY'!$X$5)+SUMIFS('1.A-P6 DATA CD-3B ONLY'!AM:AM,'1.A-P6 DATA CD-3B ONLY'!$V:$V,$B29,'1.A-P6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O29" s="7">
        <f>SUMIFS('1.A-P6 DATA CD-3B ONLY'!AN:AN,'1.A-P6 DATA CD-3B ONLY'!$V:$V,$B29,'1.A-P6 DATA CD-3B ONLY'!$Q:$Q,'2.B-Cost Profile NL ONLY'!$X$1,'1.A-P6 DATA CD-3B ONLY'!$O:$O,'2.B-Cost Profile NL ONLY'!$X$2,'1.A-P6 DATA CD-3B ONLY'!$U:$U,"&lt;&gt;OBL",'1.A-P6 DATA CD-3B ONLY'!$G:$G,'2.B-Cost Profile NL ONLY'!$X$3)+SUMIFS('1.A-P6 DATA CD-3B ONLY'!AN:AN,'1.A-P6 DATA CD-3B ONLY'!$V:$V,$B29,'1.A-P6 DATA CD-3B ONLY'!$Q:$Q,'2.B-Cost Profile NL ONLY'!$X$1,'1.A-P6 DATA CD-3B ONLY'!$O:$O,'2.B-Cost Profile NL ONLY'!$X$2,'1.A-P6 DATA CD-3B ONLY'!$U:$U,"&lt;&gt;OBL",'1.A-P6 DATA CD-3B ONLY'!$G:$G,'2.B-Cost Profile NL ONLY'!$X$4)+SUMIFS('1.A-P6 DATA CD-3B ONLY'!AN:AN,'1.A-P6 DATA CD-3B ONLY'!$V:$V,$B29,'1.A-P6 DATA CD-3B ONLY'!$Q:$Q,'2.B-Cost Profile NL ONLY'!$X$1,'1.A-P6 DATA CD-3B ONLY'!$O:$O,'2.B-Cost Profile NL ONLY'!$X$2,'1.A-P6 DATA CD-3B ONLY'!$U:$U,"&lt;&gt;OBL",'1.A-P6 DATA CD-3B ONLY'!$G:$G,'2.B-Cost Profile NL ONLY'!$X$5)+SUMIFS('1.A-P6 DATA CD-3B ONLY'!AN:AN,'1.A-P6 DATA CD-3B ONLY'!$V:$V,$B29,'1.A-P6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P29" s="7">
        <f>SUMIFS('1.A-P6 DATA CD-3B ONLY'!AO:AO,'1.A-P6 DATA CD-3B ONLY'!$V:$V,$B29,'1.A-P6 DATA CD-3B ONLY'!$Q:$Q,'2.B-Cost Profile NL ONLY'!$X$1,'1.A-P6 DATA CD-3B ONLY'!$O:$O,'2.B-Cost Profile NL ONLY'!$X$2,'1.A-P6 DATA CD-3B ONLY'!$U:$U,"&lt;&gt;OBL",'1.A-P6 DATA CD-3B ONLY'!$G:$G,'2.B-Cost Profile NL ONLY'!$X$3)+SUMIFS('1.A-P6 DATA CD-3B ONLY'!AO:AO,'1.A-P6 DATA CD-3B ONLY'!$V:$V,$B29,'1.A-P6 DATA CD-3B ONLY'!$Q:$Q,'2.B-Cost Profile NL ONLY'!$X$1,'1.A-P6 DATA CD-3B ONLY'!$O:$O,'2.B-Cost Profile NL ONLY'!$X$2,'1.A-P6 DATA CD-3B ONLY'!$U:$U,"&lt;&gt;OBL",'1.A-P6 DATA CD-3B ONLY'!$G:$G,'2.B-Cost Profile NL ONLY'!$X$4)+SUMIFS('1.A-P6 DATA CD-3B ONLY'!AO:AO,'1.A-P6 DATA CD-3B ONLY'!$V:$V,$B29,'1.A-P6 DATA CD-3B ONLY'!$Q:$Q,'2.B-Cost Profile NL ONLY'!$X$1,'1.A-P6 DATA CD-3B ONLY'!$O:$O,'2.B-Cost Profile NL ONLY'!$X$2,'1.A-P6 DATA CD-3B ONLY'!$U:$U,"&lt;&gt;OBL",'1.A-P6 DATA CD-3B ONLY'!$G:$G,'2.B-Cost Profile NL ONLY'!$X$5)+SUMIFS('1.A-P6 DATA CD-3B ONLY'!AO:AO,'1.A-P6 DATA CD-3B ONLY'!$V:$V,$B29,'1.A-P6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Q29" s="7">
        <f>SUMIFS('1.A-P6 DATA CD-3B ONLY'!AP:AP,'1.A-P6 DATA CD-3B ONLY'!$V:$V,$B29,'1.A-P6 DATA CD-3B ONLY'!$Q:$Q,'2.B-Cost Profile NL ONLY'!$X$1,'1.A-P6 DATA CD-3B ONLY'!$O:$O,'2.B-Cost Profile NL ONLY'!$X$2,'1.A-P6 DATA CD-3B ONLY'!$U:$U,"&lt;&gt;OBL",'1.A-P6 DATA CD-3B ONLY'!$G:$G,'2.B-Cost Profile NL ONLY'!$X$3)+SUMIFS('1.A-P6 DATA CD-3B ONLY'!AP:AP,'1.A-P6 DATA CD-3B ONLY'!$V:$V,$B29,'1.A-P6 DATA CD-3B ONLY'!$Q:$Q,'2.B-Cost Profile NL ONLY'!$X$1,'1.A-P6 DATA CD-3B ONLY'!$O:$O,'2.B-Cost Profile NL ONLY'!$X$2,'1.A-P6 DATA CD-3B ONLY'!$U:$U,"&lt;&gt;OBL",'1.A-P6 DATA CD-3B ONLY'!$G:$G,'2.B-Cost Profile NL ONLY'!$X$4)+SUMIFS('1.A-P6 DATA CD-3B ONLY'!AP:AP,'1.A-P6 DATA CD-3B ONLY'!$V:$V,$B29,'1.A-P6 DATA CD-3B ONLY'!$Q:$Q,'2.B-Cost Profile NL ONLY'!$X$1,'1.A-P6 DATA CD-3B ONLY'!$O:$O,'2.B-Cost Profile NL ONLY'!$X$2,'1.A-P6 DATA CD-3B ONLY'!$U:$U,"&lt;&gt;OBL",'1.A-P6 DATA CD-3B ONLY'!$G:$G,'2.B-Cost Profile NL ONLY'!$X$5)+SUMIFS('1.A-P6 DATA CD-3B ONLY'!AP:AP,'1.A-P6 DATA CD-3B ONLY'!$V:$V,$B29,'1.A-P6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R29" s="7">
        <f>SUMIFS('1.A-P6 DATA CD-3B ONLY'!AQ:AQ,'1.A-P6 DATA CD-3B ONLY'!$V:$V,$B29,'1.A-P6 DATA CD-3B ONLY'!$Q:$Q,'2.B-Cost Profile NL ONLY'!$X$1,'1.A-P6 DATA CD-3B ONLY'!$O:$O,'2.B-Cost Profile NL ONLY'!$X$2,'1.A-P6 DATA CD-3B ONLY'!$U:$U,"&lt;&gt;OBL",'1.A-P6 DATA CD-3B ONLY'!$G:$G,'2.B-Cost Profile NL ONLY'!$X$3)+SUMIFS('1.A-P6 DATA CD-3B ONLY'!AQ:AQ,'1.A-P6 DATA CD-3B ONLY'!$V:$V,$B29,'1.A-P6 DATA CD-3B ONLY'!$Q:$Q,'2.B-Cost Profile NL ONLY'!$X$1,'1.A-P6 DATA CD-3B ONLY'!$O:$O,'2.B-Cost Profile NL ONLY'!$X$2,'1.A-P6 DATA CD-3B ONLY'!$U:$U,"&lt;&gt;OBL",'1.A-P6 DATA CD-3B ONLY'!$G:$G,'2.B-Cost Profile NL ONLY'!$X$4)+SUMIFS('1.A-P6 DATA CD-3B ONLY'!AQ:AQ,'1.A-P6 DATA CD-3B ONLY'!$V:$V,$B29,'1.A-P6 DATA CD-3B ONLY'!$Q:$Q,'2.B-Cost Profile NL ONLY'!$X$1,'1.A-P6 DATA CD-3B ONLY'!$O:$O,'2.B-Cost Profile NL ONLY'!$X$2,'1.A-P6 DATA CD-3B ONLY'!$U:$U,"&lt;&gt;OBL",'1.A-P6 DATA CD-3B ONLY'!$G:$G,'2.B-Cost Profile NL ONLY'!$X$5)+SUMIFS('1.A-P6 DATA CD-3B ONLY'!AQ:AQ,'1.A-P6 DATA CD-3B ONLY'!$V:$V,$B29,'1.A-P6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S29" s="7">
        <f>SUMIFS('1.A-P6 DATA CD-3B ONLY'!AR:AR,'1.A-P6 DATA CD-3B ONLY'!$V:$V,$B29,'1.A-P6 DATA CD-3B ONLY'!$Q:$Q,'2.B-Cost Profile NL ONLY'!$X$1,'1.A-P6 DATA CD-3B ONLY'!$O:$O,'2.B-Cost Profile NL ONLY'!$X$2,'1.A-P6 DATA CD-3B ONLY'!$U:$U,"&lt;&gt;OBL",'1.A-P6 DATA CD-3B ONLY'!$G:$G,'2.B-Cost Profile NL ONLY'!$X$3)+SUMIFS('1.A-P6 DATA CD-3B ONLY'!AR:AR,'1.A-P6 DATA CD-3B ONLY'!$V:$V,$B29,'1.A-P6 DATA CD-3B ONLY'!$Q:$Q,'2.B-Cost Profile NL ONLY'!$X$1,'1.A-P6 DATA CD-3B ONLY'!$O:$O,'2.B-Cost Profile NL ONLY'!$X$2,'1.A-P6 DATA CD-3B ONLY'!$U:$U,"&lt;&gt;OBL",'1.A-P6 DATA CD-3B ONLY'!$G:$G,'2.B-Cost Profile NL ONLY'!$X$4)+SUMIFS('1.A-P6 DATA CD-3B ONLY'!AR:AR,'1.A-P6 DATA CD-3B ONLY'!$V:$V,$B29,'1.A-P6 DATA CD-3B ONLY'!$Q:$Q,'2.B-Cost Profile NL ONLY'!$X$1,'1.A-P6 DATA CD-3B ONLY'!$O:$O,'2.B-Cost Profile NL ONLY'!$X$2,'1.A-P6 DATA CD-3B ONLY'!$U:$U,"&lt;&gt;OBL",'1.A-P6 DATA CD-3B ONLY'!$G:$G,'2.B-Cost Profile NL ONLY'!$X$5)+SUMIFS('1.A-P6 DATA CD-3B ONLY'!AR:AR,'1.A-P6 DATA CD-3B ONLY'!$V:$V,$B29,'1.A-P6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T29" s="7">
        <f>SUMIFS('1.A-P6 DATA CD-3B ONLY'!AS:AS,'1.A-P6 DATA CD-3B ONLY'!$V:$V,$B29,'1.A-P6 DATA CD-3B ONLY'!$Q:$Q,'2.B-Cost Profile NL ONLY'!$X$1,'1.A-P6 DATA CD-3B ONLY'!$O:$O,'2.B-Cost Profile NL ONLY'!$X$2,'1.A-P6 DATA CD-3B ONLY'!$U:$U,"&lt;&gt;OBL",'1.A-P6 DATA CD-3B ONLY'!$G:$G,'2.B-Cost Profile NL ONLY'!$X$3)+SUMIFS('1.A-P6 DATA CD-3B ONLY'!AS:AS,'1.A-P6 DATA CD-3B ONLY'!$V:$V,$B29,'1.A-P6 DATA CD-3B ONLY'!$Q:$Q,'2.B-Cost Profile NL ONLY'!$X$1,'1.A-P6 DATA CD-3B ONLY'!$O:$O,'2.B-Cost Profile NL ONLY'!$X$2,'1.A-P6 DATA CD-3B ONLY'!$U:$U,"&lt;&gt;OBL",'1.A-P6 DATA CD-3B ONLY'!$G:$G,'2.B-Cost Profile NL ONLY'!$X$4)+SUMIFS('1.A-P6 DATA CD-3B ONLY'!AS:AS,'1.A-P6 DATA CD-3B ONLY'!$V:$V,$B29,'1.A-P6 DATA CD-3B ONLY'!$Q:$Q,'2.B-Cost Profile NL ONLY'!$X$1,'1.A-P6 DATA CD-3B ONLY'!$O:$O,'2.B-Cost Profile NL ONLY'!$X$2,'1.A-P6 DATA CD-3B ONLY'!$U:$U,"&lt;&gt;OBL",'1.A-P6 DATA CD-3B ONLY'!$G:$G,'2.B-Cost Profile NL ONLY'!$X$5)+SUMIFS('1.A-P6 DATA CD-3B ONLY'!AS:AS,'1.A-P6 DATA CD-3B ONLY'!$V:$V,$B29,'1.A-P6 DATA CD-3B ONLY'!$Q:$Q,'2.B-Cost Profile NL ONLY'!$X$1,'1.A-P6 DATA CD-3B ONLY'!$O:$O,'2.B-Cost Profile NL ONLY'!$X$2,'1.A-P6 DATA CD-3B ONLY'!$U:$U,"&lt;&gt;OBL",'1.A-P6 DATA CD-3B ONLY'!$G:$G,'2.B-Cost Profile NL ONLY'!$X$6)</f>
        <v>0</v>
      </c>
    </row>
    <row r="30" spans="2:20" x14ac:dyDescent="0.25">
      <c r="B30" s="39" t="s">
        <v>228</v>
      </c>
      <c r="C30" s="15">
        <f t="shared" si="2"/>
        <v>20327.579999999998</v>
      </c>
      <c r="D30" s="7">
        <f>SUMIFS('1.A-P6 DATA CD-3B ONLY'!AC:AC,'1.A-P6 DATA CD-3B ONLY'!$V:$V,$B30,'1.A-P6 DATA CD-3B ONLY'!$Q:$Q,'2.B-Cost Profile NL ONLY'!$X$1,'1.A-P6 DATA CD-3B ONLY'!$O:$O,'2.B-Cost Profile NL ONLY'!$X$2,'1.A-P6 DATA CD-3B ONLY'!$U:$U,"&lt;&gt;OBL",'1.A-P6 DATA CD-3B ONLY'!$G:$G,'2.B-Cost Profile NL ONLY'!$X$3)+SUMIFS('1.A-P6 DATA CD-3B ONLY'!AC:AC,'1.A-P6 DATA CD-3B ONLY'!$V:$V,$B30,'1.A-P6 DATA CD-3B ONLY'!$Q:$Q,'2.B-Cost Profile NL ONLY'!$X$1,'1.A-P6 DATA CD-3B ONLY'!$O:$O,'2.B-Cost Profile NL ONLY'!$X$2,'1.A-P6 DATA CD-3B ONLY'!$U:$U,"&lt;&gt;OBL",'1.A-P6 DATA CD-3B ONLY'!$G:$G,'2.B-Cost Profile NL ONLY'!$X$4)+SUMIFS('1.A-P6 DATA CD-3B ONLY'!AC:AC,'1.A-P6 DATA CD-3B ONLY'!$V:$V,$B30,'1.A-P6 DATA CD-3B ONLY'!$Q:$Q,'2.B-Cost Profile NL ONLY'!$X$1,'1.A-P6 DATA CD-3B ONLY'!$O:$O,'2.B-Cost Profile NL ONLY'!$X$2,'1.A-P6 DATA CD-3B ONLY'!$U:$U,"&lt;&gt;OBL",'1.A-P6 DATA CD-3B ONLY'!$G:$G,'2.B-Cost Profile NL ONLY'!$X$5)+SUMIFS('1.A-P6 DATA CD-3B ONLY'!AC:AC,'1.A-P6 DATA CD-3B ONLY'!$V:$V,$B30,'1.A-P6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E30" s="7">
        <f>SUMIFS('1.A-P6 DATA CD-3B ONLY'!AD:AD,'1.A-P6 DATA CD-3B ONLY'!$V:$V,$B30,'1.A-P6 DATA CD-3B ONLY'!$Q:$Q,'2.B-Cost Profile NL ONLY'!$X$1,'1.A-P6 DATA CD-3B ONLY'!$O:$O,'2.B-Cost Profile NL ONLY'!$X$2,'1.A-P6 DATA CD-3B ONLY'!$U:$U,"&lt;&gt;OBL",'1.A-P6 DATA CD-3B ONLY'!$G:$G,'2.B-Cost Profile NL ONLY'!$X$3)+SUMIFS('1.A-P6 DATA CD-3B ONLY'!AD:AD,'1.A-P6 DATA CD-3B ONLY'!$V:$V,$B30,'1.A-P6 DATA CD-3B ONLY'!$Q:$Q,'2.B-Cost Profile NL ONLY'!$X$1,'1.A-P6 DATA CD-3B ONLY'!$O:$O,'2.B-Cost Profile NL ONLY'!$X$2,'1.A-P6 DATA CD-3B ONLY'!$U:$U,"&lt;&gt;OBL",'1.A-P6 DATA CD-3B ONLY'!$G:$G,'2.B-Cost Profile NL ONLY'!$X$4)+SUMIFS('1.A-P6 DATA CD-3B ONLY'!AD:AD,'1.A-P6 DATA CD-3B ONLY'!$V:$V,$B30,'1.A-P6 DATA CD-3B ONLY'!$Q:$Q,'2.B-Cost Profile NL ONLY'!$X$1,'1.A-P6 DATA CD-3B ONLY'!$O:$O,'2.B-Cost Profile NL ONLY'!$X$2,'1.A-P6 DATA CD-3B ONLY'!$U:$U,"&lt;&gt;OBL",'1.A-P6 DATA CD-3B ONLY'!$G:$G,'2.B-Cost Profile NL ONLY'!$X$5)+SUMIFS('1.A-P6 DATA CD-3B ONLY'!AD:AD,'1.A-P6 DATA CD-3B ONLY'!$V:$V,$B30,'1.A-P6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F30" s="7">
        <f>SUMIFS('1.A-P6 DATA CD-3B ONLY'!AE:AE,'1.A-P6 DATA CD-3B ONLY'!$V:$V,$B30,'1.A-P6 DATA CD-3B ONLY'!$Q:$Q,'2.B-Cost Profile NL ONLY'!$X$1,'1.A-P6 DATA CD-3B ONLY'!$O:$O,'2.B-Cost Profile NL ONLY'!$X$2,'1.A-P6 DATA CD-3B ONLY'!$U:$U,"&lt;&gt;OBL",'1.A-P6 DATA CD-3B ONLY'!$G:$G,'2.B-Cost Profile NL ONLY'!$X$3)+SUMIFS('1.A-P6 DATA CD-3B ONLY'!AE:AE,'1.A-P6 DATA CD-3B ONLY'!$V:$V,$B30,'1.A-P6 DATA CD-3B ONLY'!$Q:$Q,'2.B-Cost Profile NL ONLY'!$X$1,'1.A-P6 DATA CD-3B ONLY'!$O:$O,'2.B-Cost Profile NL ONLY'!$X$2,'1.A-P6 DATA CD-3B ONLY'!$U:$U,"&lt;&gt;OBL",'1.A-P6 DATA CD-3B ONLY'!$G:$G,'2.B-Cost Profile NL ONLY'!$X$4)+SUMIFS('1.A-P6 DATA CD-3B ONLY'!AE:AE,'1.A-P6 DATA CD-3B ONLY'!$V:$V,$B30,'1.A-P6 DATA CD-3B ONLY'!$Q:$Q,'2.B-Cost Profile NL ONLY'!$X$1,'1.A-P6 DATA CD-3B ONLY'!$O:$O,'2.B-Cost Profile NL ONLY'!$X$2,'1.A-P6 DATA CD-3B ONLY'!$U:$U,"&lt;&gt;OBL",'1.A-P6 DATA CD-3B ONLY'!$G:$G,'2.B-Cost Profile NL ONLY'!$X$5)+SUMIFS('1.A-P6 DATA CD-3B ONLY'!AE:AE,'1.A-P6 DATA CD-3B ONLY'!$V:$V,$B30,'1.A-P6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G30" s="7">
        <f>SUMIFS('1.A-P6 DATA CD-3B ONLY'!AF:AF,'1.A-P6 DATA CD-3B ONLY'!$V:$V,$B30,'1.A-P6 DATA CD-3B ONLY'!$Q:$Q,'2.B-Cost Profile NL ONLY'!$X$1,'1.A-P6 DATA CD-3B ONLY'!$O:$O,'2.B-Cost Profile NL ONLY'!$X$2,'1.A-P6 DATA CD-3B ONLY'!$U:$U,"&lt;&gt;OBL",'1.A-P6 DATA CD-3B ONLY'!$G:$G,'2.B-Cost Profile NL ONLY'!$X$3)+SUMIFS('1.A-P6 DATA CD-3B ONLY'!AF:AF,'1.A-P6 DATA CD-3B ONLY'!$V:$V,$B30,'1.A-P6 DATA CD-3B ONLY'!$Q:$Q,'2.B-Cost Profile NL ONLY'!$X$1,'1.A-P6 DATA CD-3B ONLY'!$O:$O,'2.B-Cost Profile NL ONLY'!$X$2,'1.A-P6 DATA CD-3B ONLY'!$U:$U,"&lt;&gt;OBL",'1.A-P6 DATA CD-3B ONLY'!$G:$G,'2.B-Cost Profile NL ONLY'!$X$4)+SUMIFS('1.A-P6 DATA CD-3B ONLY'!AF:AF,'1.A-P6 DATA CD-3B ONLY'!$V:$V,$B30,'1.A-P6 DATA CD-3B ONLY'!$Q:$Q,'2.B-Cost Profile NL ONLY'!$X$1,'1.A-P6 DATA CD-3B ONLY'!$O:$O,'2.B-Cost Profile NL ONLY'!$X$2,'1.A-P6 DATA CD-3B ONLY'!$U:$U,"&lt;&gt;OBL",'1.A-P6 DATA CD-3B ONLY'!$G:$G,'2.B-Cost Profile NL ONLY'!$X$5)+SUMIFS('1.A-P6 DATA CD-3B ONLY'!AF:AF,'1.A-P6 DATA CD-3B ONLY'!$V:$V,$B30,'1.A-P6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H30" s="7">
        <f>SUMIFS('1.A-P6 DATA CD-3B ONLY'!AG:AG,'1.A-P6 DATA CD-3B ONLY'!$V:$V,$B30,'1.A-P6 DATA CD-3B ONLY'!$Q:$Q,'2.B-Cost Profile NL ONLY'!$X$1,'1.A-P6 DATA CD-3B ONLY'!$O:$O,'2.B-Cost Profile NL ONLY'!$X$2,'1.A-P6 DATA CD-3B ONLY'!$U:$U,"&lt;&gt;OBL",'1.A-P6 DATA CD-3B ONLY'!$G:$G,'2.B-Cost Profile NL ONLY'!$X$3)+SUMIFS('1.A-P6 DATA CD-3B ONLY'!AG:AG,'1.A-P6 DATA CD-3B ONLY'!$V:$V,$B30,'1.A-P6 DATA CD-3B ONLY'!$Q:$Q,'2.B-Cost Profile NL ONLY'!$X$1,'1.A-P6 DATA CD-3B ONLY'!$O:$O,'2.B-Cost Profile NL ONLY'!$X$2,'1.A-P6 DATA CD-3B ONLY'!$U:$U,"&lt;&gt;OBL",'1.A-P6 DATA CD-3B ONLY'!$G:$G,'2.B-Cost Profile NL ONLY'!$X$4)+SUMIFS('1.A-P6 DATA CD-3B ONLY'!AG:AG,'1.A-P6 DATA CD-3B ONLY'!$V:$V,$B30,'1.A-P6 DATA CD-3B ONLY'!$Q:$Q,'2.B-Cost Profile NL ONLY'!$X$1,'1.A-P6 DATA CD-3B ONLY'!$O:$O,'2.B-Cost Profile NL ONLY'!$X$2,'1.A-P6 DATA CD-3B ONLY'!$U:$U,"&lt;&gt;OBL",'1.A-P6 DATA CD-3B ONLY'!$G:$G,'2.B-Cost Profile NL ONLY'!$X$5)+SUMIFS('1.A-P6 DATA CD-3B ONLY'!AG:AG,'1.A-P6 DATA CD-3B ONLY'!$V:$V,$B30,'1.A-P6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I30" s="7">
        <f>SUMIFS('1.A-P6 DATA CD-3B ONLY'!AH:AH,'1.A-P6 DATA CD-3B ONLY'!$V:$V,$B30,'1.A-P6 DATA CD-3B ONLY'!$Q:$Q,'2.B-Cost Profile NL ONLY'!$X$1,'1.A-P6 DATA CD-3B ONLY'!$O:$O,'2.B-Cost Profile NL ONLY'!$X$2,'1.A-P6 DATA CD-3B ONLY'!$U:$U,"&lt;&gt;OBL",'1.A-P6 DATA CD-3B ONLY'!$G:$G,'2.B-Cost Profile NL ONLY'!$X$3)+SUMIFS('1.A-P6 DATA CD-3B ONLY'!AH:AH,'1.A-P6 DATA CD-3B ONLY'!$V:$V,$B30,'1.A-P6 DATA CD-3B ONLY'!$Q:$Q,'2.B-Cost Profile NL ONLY'!$X$1,'1.A-P6 DATA CD-3B ONLY'!$O:$O,'2.B-Cost Profile NL ONLY'!$X$2,'1.A-P6 DATA CD-3B ONLY'!$U:$U,"&lt;&gt;OBL",'1.A-P6 DATA CD-3B ONLY'!$G:$G,'2.B-Cost Profile NL ONLY'!$X$4)+SUMIFS('1.A-P6 DATA CD-3B ONLY'!AH:AH,'1.A-P6 DATA CD-3B ONLY'!$V:$V,$B30,'1.A-P6 DATA CD-3B ONLY'!$Q:$Q,'2.B-Cost Profile NL ONLY'!$X$1,'1.A-P6 DATA CD-3B ONLY'!$O:$O,'2.B-Cost Profile NL ONLY'!$X$2,'1.A-P6 DATA CD-3B ONLY'!$U:$U,"&lt;&gt;OBL",'1.A-P6 DATA CD-3B ONLY'!$G:$G,'2.B-Cost Profile NL ONLY'!$X$5)+SUMIFS('1.A-P6 DATA CD-3B ONLY'!AH:AH,'1.A-P6 DATA CD-3B ONLY'!$V:$V,$B30,'1.A-P6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J30" s="7">
        <f>SUMIFS('1.A-P6 DATA CD-3B ONLY'!AI:AI,'1.A-P6 DATA CD-3B ONLY'!$V:$V,$B30,'1.A-P6 DATA CD-3B ONLY'!$Q:$Q,'2.B-Cost Profile NL ONLY'!$X$1,'1.A-P6 DATA CD-3B ONLY'!$O:$O,'2.B-Cost Profile NL ONLY'!$X$2,'1.A-P6 DATA CD-3B ONLY'!$U:$U,"&lt;&gt;OBL",'1.A-P6 DATA CD-3B ONLY'!$G:$G,'2.B-Cost Profile NL ONLY'!$X$3)+SUMIFS('1.A-P6 DATA CD-3B ONLY'!AI:AI,'1.A-P6 DATA CD-3B ONLY'!$V:$V,$B30,'1.A-P6 DATA CD-3B ONLY'!$Q:$Q,'2.B-Cost Profile NL ONLY'!$X$1,'1.A-P6 DATA CD-3B ONLY'!$O:$O,'2.B-Cost Profile NL ONLY'!$X$2,'1.A-P6 DATA CD-3B ONLY'!$U:$U,"&lt;&gt;OBL",'1.A-P6 DATA CD-3B ONLY'!$G:$G,'2.B-Cost Profile NL ONLY'!$X$4)+SUMIFS('1.A-P6 DATA CD-3B ONLY'!AI:AI,'1.A-P6 DATA CD-3B ONLY'!$V:$V,$B30,'1.A-P6 DATA CD-3B ONLY'!$Q:$Q,'2.B-Cost Profile NL ONLY'!$X$1,'1.A-P6 DATA CD-3B ONLY'!$O:$O,'2.B-Cost Profile NL ONLY'!$X$2,'1.A-P6 DATA CD-3B ONLY'!$U:$U,"&lt;&gt;OBL",'1.A-P6 DATA CD-3B ONLY'!$G:$G,'2.B-Cost Profile NL ONLY'!$X$5)+SUMIFS('1.A-P6 DATA CD-3B ONLY'!AI:AI,'1.A-P6 DATA CD-3B ONLY'!$V:$V,$B30,'1.A-P6 DATA CD-3B ONLY'!$Q:$Q,'2.B-Cost Profile NL ONLY'!$X$1,'1.A-P6 DATA CD-3B ONLY'!$O:$O,'2.B-Cost Profile NL ONLY'!$X$2,'1.A-P6 DATA CD-3B ONLY'!$U:$U,"&lt;&gt;OBL",'1.A-P6 DATA CD-3B ONLY'!$G:$G,'2.B-Cost Profile NL ONLY'!$X$6)</f>
        <v>5372.93</v>
      </c>
      <c r="K30" s="7">
        <f>SUMIFS('1.A-P6 DATA CD-3B ONLY'!AJ:AJ,'1.A-P6 DATA CD-3B ONLY'!$V:$V,$B30,'1.A-P6 DATA CD-3B ONLY'!$Q:$Q,'2.B-Cost Profile NL ONLY'!$X$1,'1.A-P6 DATA CD-3B ONLY'!$O:$O,'2.B-Cost Profile NL ONLY'!$X$2,'1.A-P6 DATA CD-3B ONLY'!$U:$U,"&lt;&gt;OBL",'1.A-P6 DATA CD-3B ONLY'!$G:$G,'2.B-Cost Profile NL ONLY'!$X$3)+SUMIFS('1.A-P6 DATA CD-3B ONLY'!AJ:AJ,'1.A-P6 DATA CD-3B ONLY'!$V:$V,$B30,'1.A-P6 DATA CD-3B ONLY'!$Q:$Q,'2.B-Cost Profile NL ONLY'!$X$1,'1.A-P6 DATA CD-3B ONLY'!$O:$O,'2.B-Cost Profile NL ONLY'!$X$2,'1.A-P6 DATA CD-3B ONLY'!$U:$U,"&lt;&gt;OBL",'1.A-P6 DATA CD-3B ONLY'!$G:$G,'2.B-Cost Profile NL ONLY'!$X$4)+SUMIFS('1.A-P6 DATA CD-3B ONLY'!AJ:AJ,'1.A-P6 DATA CD-3B ONLY'!$V:$V,$B30,'1.A-P6 DATA CD-3B ONLY'!$Q:$Q,'2.B-Cost Profile NL ONLY'!$X$1,'1.A-P6 DATA CD-3B ONLY'!$O:$O,'2.B-Cost Profile NL ONLY'!$X$2,'1.A-P6 DATA CD-3B ONLY'!$U:$U,"&lt;&gt;OBL",'1.A-P6 DATA CD-3B ONLY'!$G:$G,'2.B-Cost Profile NL ONLY'!$X$5)+SUMIFS('1.A-P6 DATA CD-3B ONLY'!AJ:AJ,'1.A-P6 DATA CD-3B ONLY'!$V:$V,$B30,'1.A-P6 DATA CD-3B ONLY'!$Q:$Q,'2.B-Cost Profile NL ONLY'!$X$1,'1.A-P6 DATA CD-3B ONLY'!$O:$O,'2.B-Cost Profile NL ONLY'!$X$2,'1.A-P6 DATA CD-3B ONLY'!$U:$U,"&lt;&gt;OBL",'1.A-P6 DATA CD-3B ONLY'!$G:$G,'2.B-Cost Profile NL ONLY'!$X$6)</f>
        <v>7432.55</v>
      </c>
      <c r="L30" s="7">
        <f>SUMIFS('1.A-P6 DATA CD-3B ONLY'!AK:AK,'1.A-P6 DATA CD-3B ONLY'!$V:$V,$B30,'1.A-P6 DATA CD-3B ONLY'!$Q:$Q,'2.B-Cost Profile NL ONLY'!$X$1,'1.A-P6 DATA CD-3B ONLY'!$O:$O,'2.B-Cost Profile NL ONLY'!$X$2,'1.A-P6 DATA CD-3B ONLY'!$U:$U,"&lt;&gt;OBL",'1.A-P6 DATA CD-3B ONLY'!$G:$G,'2.B-Cost Profile NL ONLY'!$X$3)+SUMIFS('1.A-P6 DATA CD-3B ONLY'!AK:AK,'1.A-P6 DATA CD-3B ONLY'!$V:$V,$B30,'1.A-P6 DATA CD-3B ONLY'!$Q:$Q,'2.B-Cost Profile NL ONLY'!$X$1,'1.A-P6 DATA CD-3B ONLY'!$O:$O,'2.B-Cost Profile NL ONLY'!$X$2,'1.A-P6 DATA CD-3B ONLY'!$U:$U,"&lt;&gt;OBL",'1.A-P6 DATA CD-3B ONLY'!$G:$G,'2.B-Cost Profile NL ONLY'!$X$4)+SUMIFS('1.A-P6 DATA CD-3B ONLY'!AK:AK,'1.A-P6 DATA CD-3B ONLY'!$V:$V,$B30,'1.A-P6 DATA CD-3B ONLY'!$Q:$Q,'2.B-Cost Profile NL ONLY'!$X$1,'1.A-P6 DATA CD-3B ONLY'!$O:$O,'2.B-Cost Profile NL ONLY'!$X$2,'1.A-P6 DATA CD-3B ONLY'!$U:$U,"&lt;&gt;OBL",'1.A-P6 DATA CD-3B ONLY'!$G:$G,'2.B-Cost Profile NL ONLY'!$X$5)+SUMIFS('1.A-P6 DATA CD-3B ONLY'!AK:AK,'1.A-P6 DATA CD-3B ONLY'!$V:$V,$B30,'1.A-P6 DATA CD-3B ONLY'!$Q:$Q,'2.B-Cost Profile NL ONLY'!$X$1,'1.A-P6 DATA CD-3B ONLY'!$O:$O,'2.B-Cost Profile NL ONLY'!$X$2,'1.A-P6 DATA CD-3B ONLY'!$U:$U,"&lt;&gt;OBL",'1.A-P6 DATA CD-3B ONLY'!$G:$G,'2.B-Cost Profile NL ONLY'!$X$6)</f>
        <v>7432.55</v>
      </c>
      <c r="M30" s="7">
        <f>SUMIFS('1.A-P6 DATA CD-3B ONLY'!AL:AL,'1.A-P6 DATA CD-3B ONLY'!$V:$V,$B30,'1.A-P6 DATA CD-3B ONLY'!$Q:$Q,'2.B-Cost Profile NL ONLY'!$X$1,'1.A-P6 DATA CD-3B ONLY'!$O:$O,'2.B-Cost Profile NL ONLY'!$X$2,'1.A-P6 DATA CD-3B ONLY'!$U:$U,"&lt;&gt;OBL",'1.A-P6 DATA CD-3B ONLY'!$G:$G,'2.B-Cost Profile NL ONLY'!$X$3)+SUMIFS('1.A-P6 DATA CD-3B ONLY'!AL:AL,'1.A-P6 DATA CD-3B ONLY'!$V:$V,$B30,'1.A-P6 DATA CD-3B ONLY'!$Q:$Q,'2.B-Cost Profile NL ONLY'!$X$1,'1.A-P6 DATA CD-3B ONLY'!$O:$O,'2.B-Cost Profile NL ONLY'!$X$2,'1.A-P6 DATA CD-3B ONLY'!$U:$U,"&lt;&gt;OBL",'1.A-P6 DATA CD-3B ONLY'!$G:$G,'2.B-Cost Profile NL ONLY'!$X$4)+SUMIFS('1.A-P6 DATA CD-3B ONLY'!AL:AL,'1.A-P6 DATA CD-3B ONLY'!$V:$V,$B30,'1.A-P6 DATA CD-3B ONLY'!$Q:$Q,'2.B-Cost Profile NL ONLY'!$X$1,'1.A-P6 DATA CD-3B ONLY'!$O:$O,'2.B-Cost Profile NL ONLY'!$X$2,'1.A-P6 DATA CD-3B ONLY'!$U:$U,"&lt;&gt;OBL",'1.A-P6 DATA CD-3B ONLY'!$G:$G,'2.B-Cost Profile NL ONLY'!$X$5)+SUMIFS('1.A-P6 DATA CD-3B ONLY'!AL:AL,'1.A-P6 DATA CD-3B ONLY'!$V:$V,$B30,'1.A-P6 DATA CD-3B ONLY'!$Q:$Q,'2.B-Cost Profile NL ONLY'!$X$1,'1.A-P6 DATA CD-3B ONLY'!$O:$O,'2.B-Cost Profile NL ONLY'!$X$2,'1.A-P6 DATA CD-3B ONLY'!$U:$U,"&lt;&gt;OBL",'1.A-P6 DATA CD-3B ONLY'!$G:$G,'2.B-Cost Profile NL ONLY'!$X$6)</f>
        <v>89.55</v>
      </c>
      <c r="N30" s="7">
        <f>SUMIFS('1.A-P6 DATA CD-3B ONLY'!AM:AM,'1.A-P6 DATA CD-3B ONLY'!$V:$V,$B30,'1.A-P6 DATA CD-3B ONLY'!$Q:$Q,'2.B-Cost Profile NL ONLY'!$X$1,'1.A-P6 DATA CD-3B ONLY'!$O:$O,'2.B-Cost Profile NL ONLY'!$X$2,'1.A-P6 DATA CD-3B ONLY'!$U:$U,"&lt;&gt;OBL",'1.A-P6 DATA CD-3B ONLY'!$G:$G,'2.B-Cost Profile NL ONLY'!$X$3)+SUMIFS('1.A-P6 DATA CD-3B ONLY'!AM:AM,'1.A-P6 DATA CD-3B ONLY'!$V:$V,$B30,'1.A-P6 DATA CD-3B ONLY'!$Q:$Q,'2.B-Cost Profile NL ONLY'!$X$1,'1.A-P6 DATA CD-3B ONLY'!$O:$O,'2.B-Cost Profile NL ONLY'!$X$2,'1.A-P6 DATA CD-3B ONLY'!$U:$U,"&lt;&gt;OBL",'1.A-P6 DATA CD-3B ONLY'!$G:$G,'2.B-Cost Profile NL ONLY'!$X$4)+SUMIFS('1.A-P6 DATA CD-3B ONLY'!AM:AM,'1.A-P6 DATA CD-3B ONLY'!$V:$V,$B30,'1.A-P6 DATA CD-3B ONLY'!$Q:$Q,'2.B-Cost Profile NL ONLY'!$X$1,'1.A-P6 DATA CD-3B ONLY'!$O:$O,'2.B-Cost Profile NL ONLY'!$X$2,'1.A-P6 DATA CD-3B ONLY'!$U:$U,"&lt;&gt;OBL",'1.A-P6 DATA CD-3B ONLY'!$G:$G,'2.B-Cost Profile NL ONLY'!$X$5)+SUMIFS('1.A-P6 DATA CD-3B ONLY'!AM:AM,'1.A-P6 DATA CD-3B ONLY'!$V:$V,$B30,'1.A-P6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O30" s="7">
        <f>SUMIFS('1.A-P6 DATA CD-3B ONLY'!AN:AN,'1.A-P6 DATA CD-3B ONLY'!$V:$V,$B30,'1.A-P6 DATA CD-3B ONLY'!$Q:$Q,'2.B-Cost Profile NL ONLY'!$X$1,'1.A-P6 DATA CD-3B ONLY'!$O:$O,'2.B-Cost Profile NL ONLY'!$X$2,'1.A-P6 DATA CD-3B ONLY'!$U:$U,"&lt;&gt;OBL",'1.A-P6 DATA CD-3B ONLY'!$G:$G,'2.B-Cost Profile NL ONLY'!$X$3)+SUMIFS('1.A-P6 DATA CD-3B ONLY'!AN:AN,'1.A-P6 DATA CD-3B ONLY'!$V:$V,$B30,'1.A-P6 DATA CD-3B ONLY'!$Q:$Q,'2.B-Cost Profile NL ONLY'!$X$1,'1.A-P6 DATA CD-3B ONLY'!$O:$O,'2.B-Cost Profile NL ONLY'!$X$2,'1.A-P6 DATA CD-3B ONLY'!$U:$U,"&lt;&gt;OBL",'1.A-P6 DATA CD-3B ONLY'!$G:$G,'2.B-Cost Profile NL ONLY'!$X$4)+SUMIFS('1.A-P6 DATA CD-3B ONLY'!AN:AN,'1.A-P6 DATA CD-3B ONLY'!$V:$V,$B30,'1.A-P6 DATA CD-3B ONLY'!$Q:$Q,'2.B-Cost Profile NL ONLY'!$X$1,'1.A-P6 DATA CD-3B ONLY'!$O:$O,'2.B-Cost Profile NL ONLY'!$X$2,'1.A-P6 DATA CD-3B ONLY'!$U:$U,"&lt;&gt;OBL",'1.A-P6 DATA CD-3B ONLY'!$G:$G,'2.B-Cost Profile NL ONLY'!$X$5)+SUMIFS('1.A-P6 DATA CD-3B ONLY'!AN:AN,'1.A-P6 DATA CD-3B ONLY'!$V:$V,$B30,'1.A-P6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P30" s="7">
        <f>SUMIFS('1.A-P6 DATA CD-3B ONLY'!AO:AO,'1.A-P6 DATA CD-3B ONLY'!$V:$V,$B30,'1.A-P6 DATA CD-3B ONLY'!$Q:$Q,'2.B-Cost Profile NL ONLY'!$X$1,'1.A-P6 DATA CD-3B ONLY'!$O:$O,'2.B-Cost Profile NL ONLY'!$X$2,'1.A-P6 DATA CD-3B ONLY'!$U:$U,"&lt;&gt;OBL",'1.A-P6 DATA CD-3B ONLY'!$G:$G,'2.B-Cost Profile NL ONLY'!$X$3)+SUMIFS('1.A-P6 DATA CD-3B ONLY'!AO:AO,'1.A-P6 DATA CD-3B ONLY'!$V:$V,$B30,'1.A-P6 DATA CD-3B ONLY'!$Q:$Q,'2.B-Cost Profile NL ONLY'!$X$1,'1.A-P6 DATA CD-3B ONLY'!$O:$O,'2.B-Cost Profile NL ONLY'!$X$2,'1.A-P6 DATA CD-3B ONLY'!$U:$U,"&lt;&gt;OBL",'1.A-P6 DATA CD-3B ONLY'!$G:$G,'2.B-Cost Profile NL ONLY'!$X$4)+SUMIFS('1.A-P6 DATA CD-3B ONLY'!AO:AO,'1.A-P6 DATA CD-3B ONLY'!$V:$V,$B30,'1.A-P6 DATA CD-3B ONLY'!$Q:$Q,'2.B-Cost Profile NL ONLY'!$X$1,'1.A-P6 DATA CD-3B ONLY'!$O:$O,'2.B-Cost Profile NL ONLY'!$X$2,'1.A-P6 DATA CD-3B ONLY'!$U:$U,"&lt;&gt;OBL",'1.A-P6 DATA CD-3B ONLY'!$G:$G,'2.B-Cost Profile NL ONLY'!$X$5)+SUMIFS('1.A-P6 DATA CD-3B ONLY'!AO:AO,'1.A-P6 DATA CD-3B ONLY'!$V:$V,$B30,'1.A-P6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Q30" s="7">
        <f>SUMIFS('1.A-P6 DATA CD-3B ONLY'!AP:AP,'1.A-P6 DATA CD-3B ONLY'!$V:$V,$B30,'1.A-P6 DATA CD-3B ONLY'!$Q:$Q,'2.B-Cost Profile NL ONLY'!$X$1,'1.A-P6 DATA CD-3B ONLY'!$O:$O,'2.B-Cost Profile NL ONLY'!$X$2,'1.A-P6 DATA CD-3B ONLY'!$U:$U,"&lt;&gt;OBL",'1.A-P6 DATA CD-3B ONLY'!$G:$G,'2.B-Cost Profile NL ONLY'!$X$3)+SUMIFS('1.A-P6 DATA CD-3B ONLY'!AP:AP,'1.A-P6 DATA CD-3B ONLY'!$V:$V,$B30,'1.A-P6 DATA CD-3B ONLY'!$Q:$Q,'2.B-Cost Profile NL ONLY'!$X$1,'1.A-P6 DATA CD-3B ONLY'!$O:$O,'2.B-Cost Profile NL ONLY'!$X$2,'1.A-P6 DATA CD-3B ONLY'!$U:$U,"&lt;&gt;OBL",'1.A-P6 DATA CD-3B ONLY'!$G:$G,'2.B-Cost Profile NL ONLY'!$X$4)+SUMIFS('1.A-P6 DATA CD-3B ONLY'!AP:AP,'1.A-P6 DATA CD-3B ONLY'!$V:$V,$B30,'1.A-P6 DATA CD-3B ONLY'!$Q:$Q,'2.B-Cost Profile NL ONLY'!$X$1,'1.A-P6 DATA CD-3B ONLY'!$O:$O,'2.B-Cost Profile NL ONLY'!$X$2,'1.A-P6 DATA CD-3B ONLY'!$U:$U,"&lt;&gt;OBL",'1.A-P6 DATA CD-3B ONLY'!$G:$G,'2.B-Cost Profile NL ONLY'!$X$5)+SUMIFS('1.A-P6 DATA CD-3B ONLY'!AP:AP,'1.A-P6 DATA CD-3B ONLY'!$V:$V,$B30,'1.A-P6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R30" s="7">
        <f>SUMIFS('1.A-P6 DATA CD-3B ONLY'!AQ:AQ,'1.A-P6 DATA CD-3B ONLY'!$V:$V,$B30,'1.A-P6 DATA CD-3B ONLY'!$Q:$Q,'2.B-Cost Profile NL ONLY'!$X$1,'1.A-P6 DATA CD-3B ONLY'!$O:$O,'2.B-Cost Profile NL ONLY'!$X$2,'1.A-P6 DATA CD-3B ONLY'!$U:$U,"&lt;&gt;OBL",'1.A-P6 DATA CD-3B ONLY'!$G:$G,'2.B-Cost Profile NL ONLY'!$X$3)+SUMIFS('1.A-P6 DATA CD-3B ONLY'!AQ:AQ,'1.A-P6 DATA CD-3B ONLY'!$V:$V,$B30,'1.A-P6 DATA CD-3B ONLY'!$Q:$Q,'2.B-Cost Profile NL ONLY'!$X$1,'1.A-P6 DATA CD-3B ONLY'!$O:$O,'2.B-Cost Profile NL ONLY'!$X$2,'1.A-P6 DATA CD-3B ONLY'!$U:$U,"&lt;&gt;OBL",'1.A-P6 DATA CD-3B ONLY'!$G:$G,'2.B-Cost Profile NL ONLY'!$X$4)+SUMIFS('1.A-P6 DATA CD-3B ONLY'!AQ:AQ,'1.A-P6 DATA CD-3B ONLY'!$V:$V,$B30,'1.A-P6 DATA CD-3B ONLY'!$Q:$Q,'2.B-Cost Profile NL ONLY'!$X$1,'1.A-P6 DATA CD-3B ONLY'!$O:$O,'2.B-Cost Profile NL ONLY'!$X$2,'1.A-P6 DATA CD-3B ONLY'!$U:$U,"&lt;&gt;OBL",'1.A-P6 DATA CD-3B ONLY'!$G:$G,'2.B-Cost Profile NL ONLY'!$X$5)+SUMIFS('1.A-P6 DATA CD-3B ONLY'!AQ:AQ,'1.A-P6 DATA CD-3B ONLY'!$V:$V,$B30,'1.A-P6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S30" s="7">
        <f>SUMIFS('1.A-P6 DATA CD-3B ONLY'!AR:AR,'1.A-P6 DATA CD-3B ONLY'!$V:$V,$B30,'1.A-P6 DATA CD-3B ONLY'!$Q:$Q,'2.B-Cost Profile NL ONLY'!$X$1,'1.A-P6 DATA CD-3B ONLY'!$O:$O,'2.B-Cost Profile NL ONLY'!$X$2,'1.A-P6 DATA CD-3B ONLY'!$U:$U,"&lt;&gt;OBL",'1.A-P6 DATA CD-3B ONLY'!$G:$G,'2.B-Cost Profile NL ONLY'!$X$3)+SUMIFS('1.A-P6 DATA CD-3B ONLY'!AR:AR,'1.A-P6 DATA CD-3B ONLY'!$V:$V,$B30,'1.A-P6 DATA CD-3B ONLY'!$Q:$Q,'2.B-Cost Profile NL ONLY'!$X$1,'1.A-P6 DATA CD-3B ONLY'!$O:$O,'2.B-Cost Profile NL ONLY'!$X$2,'1.A-P6 DATA CD-3B ONLY'!$U:$U,"&lt;&gt;OBL",'1.A-P6 DATA CD-3B ONLY'!$G:$G,'2.B-Cost Profile NL ONLY'!$X$4)+SUMIFS('1.A-P6 DATA CD-3B ONLY'!AR:AR,'1.A-P6 DATA CD-3B ONLY'!$V:$V,$B30,'1.A-P6 DATA CD-3B ONLY'!$Q:$Q,'2.B-Cost Profile NL ONLY'!$X$1,'1.A-P6 DATA CD-3B ONLY'!$O:$O,'2.B-Cost Profile NL ONLY'!$X$2,'1.A-P6 DATA CD-3B ONLY'!$U:$U,"&lt;&gt;OBL",'1.A-P6 DATA CD-3B ONLY'!$G:$G,'2.B-Cost Profile NL ONLY'!$X$5)+SUMIFS('1.A-P6 DATA CD-3B ONLY'!AR:AR,'1.A-P6 DATA CD-3B ONLY'!$V:$V,$B30,'1.A-P6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T30" s="7">
        <f>SUMIFS('1.A-P6 DATA CD-3B ONLY'!AS:AS,'1.A-P6 DATA CD-3B ONLY'!$V:$V,$B30,'1.A-P6 DATA CD-3B ONLY'!$Q:$Q,'2.B-Cost Profile NL ONLY'!$X$1,'1.A-P6 DATA CD-3B ONLY'!$O:$O,'2.B-Cost Profile NL ONLY'!$X$2,'1.A-P6 DATA CD-3B ONLY'!$U:$U,"&lt;&gt;OBL",'1.A-P6 DATA CD-3B ONLY'!$G:$G,'2.B-Cost Profile NL ONLY'!$X$3)+SUMIFS('1.A-P6 DATA CD-3B ONLY'!AS:AS,'1.A-P6 DATA CD-3B ONLY'!$V:$V,$B30,'1.A-P6 DATA CD-3B ONLY'!$Q:$Q,'2.B-Cost Profile NL ONLY'!$X$1,'1.A-P6 DATA CD-3B ONLY'!$O:$O,'2.B-Cost Profile NL ONLY'!$X$2,'1.A-P6 DATA CD-3B ONLY'!$U:$U,"&lt;&gt;OBL",'1.A-P6 DATA CD-3B ONLY'!$G:$G,'2.B-Cost Profile NL ONLY'!$X$4)+SUMIFS('1.A-P6 DATA CD-3B ONLY'!AS:AS,'1.A-P6 DATA CD-3B ONLY'!$V:$V,$B30,'1.A-P6 DATA CD-3B ONLY'!$Q:$Q,'2.B-Cost Profile NL ONLY'!$X$1,'1.A-P6 DATA CD-3B ONLY'!$O:$O,'2.B-Cost Profile NL ONLY'!$X$2,'1.A-P6 DATA CD-3B ONLY'!$U:$U,"&lt;&gt;OBL",'1.A-P6 DATA CD-3B ONLY'!$G:$G,'2.B-Cost Profile NL ONLY'!$X$5)+SUMIFS('1.A-P6 DATA CD-3B ONLY'!AS:AS,'1.A-P6 DATA CD-3B ONLY'!$V:$V,$B30,'1.A-P6 DATA CD-3B ONLY'!$Q:$Q,'2.B-Cost Profile NL ONLY'!$X$1,'1.A-P6 DATA CD-3B ONLY'!$O:$O,'2.B-Cost Profile NL ONLY'!$X$2,'1.A-P6 DATA CD-3B ONLY'!$U:$U,"&lt;&gt;OBL",'1.A-P6 DATA CD-3B ONLY'!$G:$G,'2.B-Cost Profile NL ONLY'!$X$6)</f>
        <v>0</v>
      </c>
    </row>
    <row r="31" spans="2:20" x14ac:dyDescent="0.25">
      <c r="B31" s="39" t="s">
        <v>229</v>
      </c>
      <c r="C31" s="15">
        <f t="shared" si="2"/>
        <v>20327.579999999998</v>
      </c>
      <c r="D31" s="7">
        <f>SUMIFS('1.A-P6 DATA CD-3B ONLY'!AC:AC,'1.A-P6 DATA CD-3B ONLY'!$V:$V,$B31,'1.A-P6 DATA CD-3B ONLY'!$Q:$Q,'2.B-Cost Profile NL ONLY'!$X$1,'1.A-P6 DATA CD-3B ONLY'!$O:$O,'2.B-Cost Profile NL ONLY'!$X$2,'1.A-P6 DATA CD-3B ONLY'!$U:$U,"&lt;&gt;OBL",'1.A-P6 DATA CD-3B ONLY'!$G:$G,'2.B-Cost Profile NL ONLY'!$X$3)+SUMIFS('1.A-P6 DATA CD-3B ONLY'!AC:AC,'1.A-P6 DATA CD-3B ONLY'!$V:$V,$B31,'1.A-P6 DATA CD-3B ONLY'!$Q:$Q,'2.B-Cost Profile NL ONLY'!$X$1,'1.A-P6 DATA CD-3B ONLY'!$O:$O,'2.B-Cost Profile NL ONLY'!$X$2,'1.A-P6 DATA CD-3B ONLY'!$U:$U,"&lt;&gt;OBL",'1.A-P6 DATA CD-3B ONLY'!$G:$G,'2.B-Cost Profile NL ONLY'!$X$4)+SUMIFS('1.A-P6 DATA CD-3B ONLY'!AC:AC,'1.A-P6 DATA CD-3B ONLY'!$V:$V,$B31,'1.A-P6 DATA CD-3B ONLY'!$Q:$Q,'2.B-Cost Profile NL ONLY'!$X$1,'1.A-P6 DATA CD-3B ONLY'!$O:$O,'2.B-Cost Profile NL ONLY'!$X$2,'1.A-P6 DATA CD-3B ONLY'!$U:$U,"&lt;&gt;OBL",'1.A-P6 DATA CD-3B ONLY'!$G:$G,'2.B-Cost Profile NL ONLY'!$X$5)+SUMIFS('1.A-P6 DATA CD-3B ONLY'!AC:AC,'1.A-P6 DATA CD-3B ONLY'!$V:$V,$B31,'1.A-P6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E31" s="7">
        <f>SUMIFS('1.A-P6 DATA CD-3B ONLY'!AD:AD,'1.A-P6 DATA CD-3B ONLY'!$V:$V,$B31,'1.A-P6 DATA CD-3B ONLY'!$Q:$Q,'2.B-Cost Profile NL ONLY'!$X$1,'1.A-P6 DATA CD-3B ONLY'!$O:$O,'2.B-Cost Profile NL ONLY'!$X$2,'1.A-P6 DATA CD-3B ONLY'!$U:$U,"&lt;&gt;OBL",'1.A-P6 DATA CD-3B ONLY'!$G:$G,'2.B-Cost Profile NL ONLY'!$X$3)+SUMIFS('1.A-P6 DATA CD-3B ONLY'!AD:AD,'1.A-P6 DATA CD-3B ONLY'!$V:$V,$B31,'1.A-P6 DATA CD-3B ONLY'!$Q:$Q,'2.B-Cost Profile NL ONLY'!$X$1,'1.A-P6 DATA CD-3B ONLY'!$O:$O,'2.B-Cost Profile NL ONLY'!$X$2,'1.A-P6 DATA CD-3B ONLY'!$U:$U,"&lt;&gt;OBL",'1.A-P6 DATA CD-3B ONLY'!$G:$G,'2.B-Cost Profile NL ONLY'!$X$4)+SUMIFS('1.A-P6 DATA CD-3B ONLY'!AD:AD,'1.A-P6 DATA CD-3B ONLY'!$V:$V,$B31,'1.A-P6 DATA CD-3B ONLY'!$Q:$Q,'2.B-Cost Profile NL ONLY'!$X$1,'1.A-P6 DATA CD-3B ONLY'!$O:$O,'2.B-Cost Profile NL ONLY'!$X$2,'1.A-P6 DATA CD-3B ONLY'!$U:$U,"&lt;&gt;OBL",'1.A-P6 DATA CD-3B ONLY'!$G:$G,'2.B-Cost Profile NL ONLY'!$X$5)+SUMIFS('1.A-P6 DATA CD-3B ONLY'!AD:AD,'1.A-P6 DATA CD-3B ONLY'!$V:$V,$B31,'1.A-P6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F31" s="7">
        <f>SUMIFS('1.A-P6 DATA CD-3B ONLY'!AE:AE,'1.A-P6 DATA CD-3B ONLY'!$V:$V,$B31,'1.A-P6 DATA CD-3B ONLY'!$Q:$Q,'2.B-Cost Profile NL ONLY'!$X$1,'1.A-P6 DATA CD-3B ONLY'!$O:$O,'2.B-Cost Profile NL ONLY'!$X$2,'1.A-P6 DATA CD-3B ONLY'!$U:$U,"&lt;&gt;OBL",'1.A-P6 DATA CD-3B ONLY'!$G:$G,'2.B-Cost Profile NL ONLY'!$X$3)+SUMIFS('1.A-P6 DATA CD-3B ONLY'!AE:AE,'1.A-P6 DATA CD-3B ONLY'!$V:$V,$B31,'1.A-P6 DATA CD-3B ONLY'!$Q:$Q,'2.B-Cost Profile NL ONLY'!$X$1,'1.A-P6 DATA CD-3B ONLY'!$O:$O,'2.B-Cost Profile NL ONLY'!$X$2,'1.A-P6 DATA CD-3B ONLY'!$U:$U,"&lt;&gt;OBL",'1.A-P6 DATA CD-3B ONLY'!$G:$G,'2.B-Cost Profile NL ONLY'!$X$4)+SUMIFS('1.A-P6 DATA CD-3B ONLY'!AE:AE,'1.A-P6 DATA CD-3B ONLY'!$V:$V,$B31,'1.A-P6 DATA CD-3B ONLY'!$Q:$Q,'2.B-Cost Profile NL ONLY'!$X$1,'1.A-P6 DATA CD-3B ONLY'!$O:$O,'2.B-Cost Profile NL ONLY'!$X$2,'1.A-P6 DATA CD-3B ONLY'!$U:$U,"&lt;&gt;OBL",'1.A-P6 DATA CD-3B ONLY'!$G:$G,'2.B-Cost Profile NL ONLY'!$X$5)+SUMIFS('1.A-P6 DATA CD-3B ONLY'!AE:AE,'1.A-P6 DATA CD-3B ONLY'!$V:$V,$B31,'1.A-P6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G31" s="7">
        <f>SUMIFS('1.A-P6 DATA CD-3B ONLY'!AF:AF,'1.A-P6 DATA CD-3B ONLY'!$V:$V,$B31,'1.A-P6 DATA CD-3B ONLY'!$Q:$Q,'2.B-Cost Profile NL ONLY'!$X$1,'1.A-P6 DATA CD-3B ONLY'!$O:$O,'2.B-Cost Profile NL ONLY'!$X$2,'1.A-P6 DATA CD-3B ONLY'!$U:$U,"&lt;&gt;OBL",'1.A-P6 DATA CD-3B ONLY'!$G:$G,'2.B-Cost Profile NL ONLY'!$X$3)+SUMIFS('1.A-P6 DATA CD-3B ONLY'!AF:AF,'1.A-P6 DATA CD-3B ONLY'!$V:$V,$B31,'1.A-P6 DATA CD-3B ONLY'!$Q:$Q,'2.B-Cost Profile NL ONLY'!$X$1,'1.A-P6 DATA CD-3B ONLY'!$O:$O,'2.B-Cost Profile NL ONLY'!$X$2,'1.A-P6 DATA CD-3B ONLY'!$U:$U,"&lt;&gt;OBL",'1.A-P6 DATA CD-3B ONLY'!$G:$G,'2.B-Cost Profile NL ONLY'!$X$4)+SUMIFS('1.A-P6 DATA CD-3B ONLY'!AF:AF,'1.A-P6 DATA CD-3B ONLY'!$V:$V,$B31,'1.A-P6 DATA CD-3B ONLY'!$Q:$Q,'2.B-Cost Profile NL ONLY'!$X$1,'1.A-P6 DATA CD-3B ONLY'!$O:$O,'2.B-Cost Profile NL ONLY'!$X$2,'1.A-P6 DATA CD-3B ONLY'!$U:$U,"&lt;&gt;OBL",'1.A-P6 DATA CD-3B ONLY'!$G:$G,'2.B-Cost Profile NL ONLY'!$X$5)+SUMIFS('1.A-P6 DATA CD-3B ONLY'!AF:AF,'1.A-P6 DATA CD-3B ONLY'!$V:$V,$B31,'1.A-P6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H31" s="7">
        <f>SUMIFS('1.A-P6 DATA CD-3B ONLY'!AG:AG,'1.A-P6 DATA CD-3B ONLY'!$V:$V,$B31,'1.A-P6 DATA CD-3B ONLY'!$Q:$Q,'2.B-Cost Profile NL ONLY'!$X$1,'1.A-P6 DATA CD-3B ONLY'!$O:$O,'2.B-Cost Profile NL ONLY'!$X$2,'1.A-P6 DATA CD-3B ONLY'!$U:$U,"&lt;&gt;OBL",'1.A-P6 DATA CD-3B ONLY'!$G:$G,'2.B-Cost Profile NL ONLY'!$X$3)+SUMIFS('1.A-P6 DATA CD-3B ONLY'!AG:AG,'1.A-P6 DATA CD-3B ONLY'!$V:$V,$B31,'1.A-P6 DATA CD-3B ONLY'!$Q:$Q,'2.B-Cost Profile NL ONLY'!$X$1,'1.A-P6 DATA CD-3B ONLY'!$O:$O,'2.B-Cost Profile NL ONLY'!$X$2,'1.A-P6 DATA CD-3B ONLY'!$U:$U,"&lt;&gt;OBL",'1.A-P6 DATA CD-3B ONLY'!$G:$G,'2.B-Cost Profile NL ONLY'!$X$4)+SUMIFS('1.A-P6 DATA CD-3B ONLY'!AG:AG,'1.A-P6 DATA CD-3B ONLY'!$V:$V,$B31,'1.A-P6 DATA CD-3B ONLY'!$Q:$Q,'2.B-Cost Profile NL ONLY'!$X$1,'1.A-P6 DATA CD-3B ONLY'!$O:$O,'2.B-Cost Profile NL ONLY'!$X$2,'1.A-P6 DATA CD-3B ONLY'!$U:$U,"&lt;&gt;OBL",'1.A-P6 DATA CD-3B ONLY'!$G:$G,'2.B-Cost Profile NL ONLY'!$X$5)+SUMIFS('1.A-P6 DATA CD-3B ONLY'!AG:AG,'1.A-P6 DATA CD-3B ONLY'!$V:$V,$B31,'1.A-P6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I31" s="7">
        <f>SUMIFS('1.A-P6 DATA CD-3B ONLY'!AH:AH,'1.A-P6 DATA CD-3B ONLY'!$V:$V,$B31,'1.A-P6 DATA CD-3B ONLY'!$Q:$Q,'2.B-Cost Profile NL ONLY'!$X$1,'1.A-P6 DATA CD-3B ONLY'!$O:$O,'2.B-Cost Profile NL ONLY'!$X$2,'1.A-P6 DATA CD-3B ONLY'!$U:$U,"&lt;&gt;OBL",'1.A-P6 DATA CD-3B ONLY'!$G:$G,'2.B-Cost Profile NL ONLY'!$X$3)+SUMIFS('1.A-P6 DATA CD-3B ONLY'!AH:AH,'1.A-P6 DATA CD-3B ONLY'!$V:$V,$B31,'1.A-P6 DATA CD-3B ONLY'!$Q:$Q,'2.B-Cost Profile NL ONLY'!$X$1,'1.A-P6 DATA CD-3B ONLY'!$O:$O,'2.B-Cost Profile NL ONLY'!$X$2,'1.A-P6 DATA CD-3B ONLY'!$U:$U,"&lt;&gt;OBL",'1.A-P6 DATA CD-3B ONLY'!$G:$G,'2.B-Cost Profile NL ONLY'!$X$4)+SUMIFS('1.A-P6 DATA CD-3B ONLY'!AH:AH,'1.A-P6 DATA CD-3B ONLY'!$V:$V,$B31,'1.A-P6 DATA CD-3B ONLY'!$Q:$Q,'2.B-Cost Profile NL ONLY'!$X$1,'1.A-P6 DATA CD-3B ONLY'!$O:$O,'2.B-Cost Profile NL ONLY'!$X$2,'1.A-P6 DATA CD-3B ONLY'!$U:$U,"&lt;&gt;OBL",'1.A-P6 DATA CD-3B ONLY'!$G:$G,'2.B-Cost Profile NL ONLY'!$X$5)+SUMIFS('1.A-P6 DATA CD-3B ONLY'!AH:AH,'1.A-P6 DATA CD-3B ONLY'!$V:$V,$B31,'1.A-P6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J31" s="7">
        <f>SUMIFS('1.A-P6 DATA CD-3B ONLY'!AI:AI,'1.A-P6 DATA CD-3B ONLY'!$V:$V,$B31,'1.A-P6 DATA CD-3B ONLY'!$Q:$Q,'2.B-Cost Profile NL ONLY'!$X$1,'1.A-P6 DATA CD-3B ONLY'!$O:$O,'2.B-Cost Profile NL ONLY'!$X$2,'1.A-P6 DATA CD-3B ONLY'!$U:$U,"&lt;&gt;OBL",'1.A-P6 DATA CD-3B ONLY'!$G:$G,'2.B-Cost Profile NL ONLY'!$X$3)+SUMIFS('1.A-P6 DATA CD-3B ONLY'!AI:AI,'1.A-P6 DATA CD-3B ONLY'!$V:$V,$B31,'1.A-P6 DATA CD-3B ONLY'!$Q:$Q,'2.B-Cost Profile NL ONLY'!$X$1,'1.A-P6 DATA CD-3B ONLY'!$O:$O,'2.B-Cost Profile NL ONLY'!$X$2,'1.A-P6 DATA CD-3B ONLY'!$U:$U,"&lt;&gt;OBL",'1.A-P6 DATA CD-3B ONLY'!$G:$G,'2.B-Cost Profile NL ONLY'!$X$4)+SUMIFS('1.A-P6 DATA CD-3B ONLY'!AI:AI,'1.A-P6 DATA CD-3B ONLY'!$V:$V,$B31,'1.A-P6 DATA CD-3B ONLY'!$Q:$Q,'2.B-Cost Profile NL ONLY'!$X$1,'1.A-P6 DATA CD-3B ONLY'!$O:$O,'2.B-Cost Profile NL ONLY'!$X$2,'1.A-P6 DATA CD-3B ONLY'!$U:$U,"&lt;&gt;OBL",'1.A-P6 DATA CD-3B ONLY'!$G:$G,'2.B-Cost Profile NL ONLY'!$X$5)+SUMIFS('1.A-P6 DATA CD-3B ONLY'!AI:AI,'1.A-P6 DATA CD-3B ONLY'!$V:$V,$B31,'1.A-P6 DATA CD-3B ONLY'!$Q:$Q,'2.B-Cost Profile NL ONLY'!$X$1,'1.A-P6 DATA CD-3B ONLY'!$O:$O,'2.B-Cost Profile NL ONLY'!$X$2,'1.A-P6 DATA CD-3B ONLY'!$U:$U,"&lt;&gt;OBL",'1.A-P6 DATA CD-3B ONLY'!$G:$G,'2.B-Cost Profile NL ONLY'!$X$6)</f>
        <v>5372.93</v>
      </c>
      <c r="K31" s="7">
        <f>SUMIFS('1.A-P6 DATA CD-3B ONLY'!AJ:AJ,'1.A-P6 DATA CD-3B ONLY'!$V:$V,$B31,'1.A-P6 DATA CD-3B ONLY'!$Q:$Q,'2.B-Cost Profile NL ONLY'!$X$1,'1.A-P6 DATA CD-3B ONLY'!$O:$O,'2.B-Cost Profile NL ONLY'!$X$2,'1.A-P6 DATA CD-3B ONLY'!$U:$U,"&lt;&gt;OBL",'1.A-P6 DATA CD-3B ONLY'!$G:$G,'2.B-Cost Profile NL ONLY'!$X$3)+SUMIFS('1.A-P6 DATA CD-3B ONLY'!AJ:AJ,'1.A-P6 DATA CD-3B ONLY'!$V:$V,$B31,'1.A-P6 DATA CD-3B ONLY'!$Q:$Q,'2.B-Cost Profile NL ONLY'!$X$1,'1.A-P6 DATA CD-3B ONLY'!$O:$O,'2.B-Cost Profile NL ONLY'!$X$2,'1.A-P6 DATA CD-3B ONLY'!$U:$U,"&lt;&gt;OBL",'1.A-P6 DATA CD-3B ONLY'!$G:$G,'2.B-Cost Profile NL ONLY'!$X$4)+SUMIFS('1.A-P6 DATA CD-3B ONLY'!AJ:AJ,'1.A-P6 DATA CD-3B ONLY'!$V:$V,$B31,'1.A-P6 DATA CD-3B ONLY'!$Q:$Q,'2.B-Cost Profile NL ONLY'!$X$1,'1.A-P6 DATA CD-3B ONLY'!$O:$O,'2.B-Cost Profile NL ONLY'!$X$2,'1.A-P6 DATA CD-3B ONLY'!$U:$U,"&lt;&gt;OBL",'1.A-P6 DATA CD-3B ONLY'!$G:$G,'2.B-Cost Profile NL ONLY'!$X$5)+SUMIFS('1.A-P6 DATA CD-3B ONLY'!AJ:AJ,'1.A-P6 DATA CD-3B ONLY'!$V:$V,$B31,'1.A-P6 DATA CD-3B ONLY'!$Q:$Q,'2.B-Cost Profile NL ONLY'!$X$1,'1.A-P6 DATA CD-3B ONLY'!$O:$O,'2.B-Cost Profile NL ONLY'!$X$2,'1.A-P6 DATA CD-3B ONLY'!$U:$U,"&lt;&gt;OBL",'1.A-P6 DATA CD-3B ONLY'!$G:$G,'2.B-Cost Profile NL ONLY'!$X$6)</f>
        <v>7432.55</v>
      </c>
      <c r="L31" s="7">
        <f>SUMIFS('1.A-P6 DATA CD-3B ONLY'!AK:AK,'1.A-P6 DATA CD-3B ONLY'!$V:$V,$B31,'1.A-P6 DATA CD-3B ONLY'!$Q:$Q,'2.B-Cost Profile NL ONLY'!$X$1,'1.A-P6 DATA CD-3B ONLY'!$O:$O,'2.B-Cost Profile NL ONLY'!$X$2,'1.A-P6 DATA CD-3B ONLY'!$U:$U,"&lt;&gt;OBL",'1.A-P6 DATA CD-3B ONLY'!$G:$G,'2.B-Cost Profile NL ONLY'!$X$3)+SUMIFS('1.A-P6 DATA CD-3B ONLY'!AK:AK,'1.A-P6 DATA CD-3B ONLY'!$V:$V,$B31,'1.A-P6 DATA CD-3B ONLY'!$Q:$Q,'2.B-Cost Profile NL ONLY'!$X$1,'1.A-P6 DATA CD-3B ONLY'!$O:$O,'2.B-Cost Profile NL ONLY'!$X$2,'1.A-P6 DATA CD-3B ONLY'!$U:$U,"&lt;&gt;OBL",'1.A-P6 DATA CD-3B ONLY'!$G:$G,'2.B-Cost Profile NL ONLY'!$X$4)+SUMIFS('1.A-P6 DATA CD-3B ONLY'!AK:AK,'1.A-P6 DATA CD-3B ONLY'!$V:$V,$B31,'1.A-P6 DATA CD-3B ONLY'!$Q:$Q,'2.B-Cost Profile NL ONLY'!$X$1,'1.A-P6 DATA CD-3B ONLY'!$O:$O,'2.B-Cost Profile NL ONLY'!$X$2,'1.A-P6 DATA CD-3B ONLY'!$U:$U,"&lt;&gt;OBL",'1.A-P6 DATA CD-3B ONLY'!$G:$G,'2.B-Cost Profile NL ONLY'!$X$5)+SUMIFS('1.A-P6 DATA CD-3B ONLY'!AK:AK,'1.A-P6 DATA CD-3B ONLY'!$V:$V,$B31,'1.A-P6 DATA CD-3B ONLY'!$Q:$Q,'2.B-Cost Profile NL ONLY'!$X$1,'1.A-P6 DATA CD-3B ONLY'!$O:$O,'2.B-Cost Profile NL ONLY'!$X$2,'1.A-P6 DATA CD-3B ONLY'!$U:$U,"&lt;&gt;OBL",'1.A-P6 DATA CD-3B ONLY'!$G:$G,'2.B-Cost Profile NL ONLY'!$X$6)</f>
        <v>7432.55</v>
      </c>
      <c r="M31" s="7">
        <f>SUMIFS('1.A-P6 DATA CD-3B ONLY'!AL:AL,'1.A-P6 DATA CD-3B ONLY'!$V:$V,$B31,'1.A-P6 DATA CD-3B ONLY'!$Q:$Q,'2.B-Cost Profile NL ONLY'!$X$1,'1.A-P6 DATA CD-3B ONLY'!$O:$O,'2.B-Cost Profile NL ONLY'!$X$2,'1.A-P6 DATA CD-3B ONLY'!$U:$U,"&lt;&gt;OBL",'1.A-P6 DATA CD-3B ONLY'!$G:$G,'2.B-Cost Profile NL ONLY'!$X$3)+SUMIFS('1.A-P6 DATA CD-3B ONLY'!AL:AL,'1.A-P6 DATA CD-3B ONLY'!$V:$V,$B31,'1.A-P6 DATA CD-3B ONLY'!$Q:$Q,'2.B-Cost Profile NL ONLY'!$X$1,'1.A-P6 DATA CD-3B ONLY'!$O:$O,'2.B-Cost Profile NL ONLY'!$X$2,'1.A-P6 DATA CD-3B ONLY'!$U:$U,"&lt;&gt;OBL",'1.A-P6 DATA CD-3B ONLY'!$G:$G,'2.B-Cost Profile NL ONLY'!$X$4)+SUMIFS('1.A-P6 DATA CD-3B ONLY'!AL:AL,'1.A-P6 DATA CD-3B ONLY'!$V:$V,$B31,'1.A-P6 DATA CD-3B ONLY'!$Q:$Q,'2.B-Cost Profile NL ONLY'!$X$1,'1.A-P6 DATA CD-3B ONLY'!$O:$O,'2.B-Cost Profile NL ONLY'!$X$2,'1.A-P6 DATA CD-3B ONLY'!$U:$U,"&lt;&gt;OBL",'1.A-P6 DATA CD-3B ONLY'!$G:$G,'2.B-Cost Profile NL ONLY'!$X$5)+SUMIFS('1.A-P6 DATA CD-3B ONLY'!AL:AL,'1.A-P6 DATA CD-3B ONLY'!$V:$V,$B31,'1.A-P6 DATA CD-3B ONLY'!$Q:$Q,'2.B-Cost Profile NL ONLY'!$X$1,'1.A-P6 DATA CD-3B ONLY'!$O:$O,'2.B-Cost Profile NL ONLY'!$X$2,'1.A-P6 DATA CD-3B ONLY'!$U:$U,"&lt;&gt;OBL",'1.A-P6 DATA CD-3B ONLY'!$G:$G,'2.B-Cost Profile NL ONLY'!$X$6)</f>
        <v>89.55</v>
      </c>
      <c r="N31" s="7">
        <f>SUMIFS('1.A-P6 DATA CD-3B ONLY'!AM:AM,'1.A-P6 DATA CD-3B ONLY'!$V:$V,$B31,'1.A-P6 DATA CD-3B ONLY'!$Q:$Q,'2.B-Cost Profile NL ONLY'!$X$1,'1.A-P6 DATA CD-3B ONLY'!$O:$O,'2.B-Cost Profile NL ONLY'!$X$2,'1.A-P6 DATA CD-3B ONLY'!$U:$U,"&lt;&gt;OBL",'1.A-P6 DATA CD-3B ONLY'!$G:$G,'2.B-Cost Profile NL ONLY'!$X$3)+SUMIFS('1.A-P6 DATA CD-3B ONLY'!AM:AM,'1.A-P6 DATA CD-3B ONLY'!$V:$V,$B31,'1.A-P6 DATA CD-3B ONLY'!$Q:$Q,'2.B-Cost Profile NL ONLY'!$X$1,'1.A-P6 DATA CD-3B ONLY'!$O:$O,'2.B-Cost Profile NL ONLY'!$X$2,'1.A-P6 DATA CD-3B ONLY'!$U:$U,"&lt;&gt;OBL",'1.A-P6 DATA CD-3B ONLY'!$G:$G,'2.B-Cost Profile NL ONLY'!$X$4)+SUMIFS('1.A-P6 DATA CD-3B ONLY'!AM:AM,'1.A-P6 DATA CD-3B ONLY'!$V:$V,$B31,'1.A-P6 DATA CD-3B ONLY'!$Q:$Q,'2.B-Cost Profile NL ONLY'!$X$1,'1.A-P6 DATA CD-3B ONLY'!$O:$O,'2.B-Cost Profile NL ONLY'!$X$2,'1.A-P6 DATA CD-3B ONLY'!$U:$U,"&lt;&gt;OBL",'1.A-P6 DATA CD-3B ONLY'!$G:$G,'2.B-Cost Profile NL ONLY'!$X$5)+SUMIFS('1.A-P6 DATA CD-3B ONLY'!AM:AM,'1.A-P6 DATA CD-3B ONLY'!$V:$V,$B31,'1.A-P6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O31" s="7">
        <f>SUMIFS('1.A-P6 DATA CD-3B ONLY'!AN:AN,'1.A-P6 DATA CD-3B ONLY'!$V:$V,$B31,'1.A-P6 DATA CD-3B ONLY'!$Q:$Q,'2.B-Cost Profile NL ONLY'!$X$1,'1.A-P6 DATA CD-3B ONLY'!$O:$O,'2.B-Cost Profile NL ONLY'!$X$2,'1.A-P6 DATA CD-3B ONLY'!$U:$U,"&lt;&gt;OBL",'1.A-P6 DATA CD-3B ONLY'!$G:$G,'2.B-Cost Profile NL ONLY'!$X$3)+SUMIFS('1.A-P6 DATA CD-3B ONLY'!AN:AN,'1.A-P6 DATA CD-3B ONLY'!$V:$V,$B31,'1.A-P6 DATA CD-3B ONLY'!$Q:$Q,'2.B-Cost Profile NL ONLY'!$X$1,'1.A-P6 DATA CD-3B ONLY'!$O:$O,'2.B-Cost Profile NL ONLY'!$X$2,'1.A-P6 DATA CD-3B ONLY'!$U:$U,"&lt;&gt;OBL",'1.A-P6 DATA CD-3B ONLY'!$G:$G,'2.B-Cost Profile NL ONLY'!$X$4)+SUMIFS('1.A-P6 DATA CD-3B ONLY'!AN:AN,'1.A-P6 DATA CD-3B ONLY'!$V:$V,$B31,'1.A-P6 DATA CD-3B ONLY'!$Q:$Q,'2.B-Cost Profile NL ONLY'!$X$1,'1.A-P6 DATA CD-3B ONLY'!$O:$O,'2.B-Cost Profile NL ONLY'!$X$2,'1.A-P6 DATA CD-3B ONLY'!$U:$U,"&lt;&gt;OBL",'1.A-P6 DATA CD-3B ONLY'!$G:$G,'2.B-Cost Profile NL ONLY'!$X$5)+SUMIFS('1.A-P6 DATA CD-3B ONLY'!AN:AN,'1.A-P6 DATA CD-3B ONLY'!$V:$V,$B31,'1.A-P6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P31" s="7">
        <f>SUMIFS('1.A-P6 DATA CD-3B ONLY'!AO:AO,'1.A-P6 DATA CD-3B ONLY'!$V:$V,$B31,'1.A-P6 DATA CD-3B ONLY'!$Q:$Q,'2.B-Cost Profile NL ONLY'!$X$1,'1.A-P6 DATA CD-3B ONLY'!$O:$O,'2.B-Cost Profile NL ONLY'!$X$2,'1.A-P6 DATA CD-3B ONLY'!$U:$U,"&lt;&gt;OBL",'1.A-P6 DATA CD-3B ONLY'!$G:$G,'2.B-Cost Profile NL ONLY'!$X$3)+SUMIFS('1.A-P6 DATA CD-3B ONLY'!AO:AO,'1.A-P6 DATA CD-3B ONLY'!$V:$V,$B31,'1.A-P6 DATA CD-3B ONLY'!$Q:$Q,'2.B-Cost Profile NL ONLY'!$X$1,'1.A-P6 DATA CD-3B ONLY'!$O:$O,'2.B-Cost Profile NL ONLY'!$X$2,'1.A-P6 DATA CD-3B ONLY'!$U:$U,"&lt;&gt;OBL",'1.A-P6 DATA CD-3B ONLY'!$G:$G,'2.B-Cost Profile NL ONLY'!$X$4)+SUMIFS('1.A-P6 DATA CD-3B ONLY'!AO:AO,'1.A-P6 DATA CD-3B ONLY'!$V:$V,$B31,'1.A-P6 DATA CD-3B ONLY'!$Q:$Q,'2.B-Cost Profile NL ONLY'!$X$1,'1.A-P6 DATA CD-3B ONLY'!$O:$O,'2.B-Cost Profile NL ONLY'!$X$2,'1.A-P6 DATA CD-3B ONLY'!$U:$U,"&lt;&gt;OBL",'1.A-P6 DATA CD-3B ONLY'!$G:$G,'2.B-Cost Profile NL ONLY'!$X$5)+SUMIFS('1.A-P6 DATA CD-3B ONLY'!AO:AO,'1.A-P6 DATA CD-3B ONLY'!$V:$V,$B31,'1.A-P6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Q31" s="7">
        <f>SUMIFS('1.A-P6 DATA CD-3B ONLY'!AP:AP,'1.A-P6 DATA CD-3B ONLY'!$V:$V,$B31,'1.A-P6 DATA CD-3B ONLY'!$Q:$Q,'2.B-Cost Profile NL ONLY'!$X$1,'1.A-P6 DATA CD-3B ONLY'!$O:$O,'2.B-Cost Profile NL ONLY'!$X$2,'1.A-P6 DATA CD-3B ONLY'!$U:$U,"&lt;&gt;OBL",'1.A-P6 DATA CD-3B ONLY'!$G:$G,'2.B-Cost Profile NL ONLY'!$X$3)+SUMIFS('1.A-P6 DATA CD-3B ONLY'!AP:AP,'1.A-P6 DATA CD-3B ONLY'!$V:$V,$B31,'1.A-P6 DATA CD-3B ONLY'!$Q:$Q,'2.B-Cost Profile NL ONLY'!$X$1,'1.A-P6 DATA CD-3B ONLY'!$O:$O,'2.B-Cost Profile NL ONLY'!$X$2,'1.A-P6 DATA CD-3B ONLY'!$U:$U,"&lt;&gt;OBL",'1.A-P6 DATA CD-3B ONLY'!$G:$G,'2.B-Cost Profile NL ONLY'!$X$4)+SUMIFS('1.A-P6 DATA CD-3B ONLY'!AP:AP,'1.A-P6 DATA CD-3B ONLY'!$V:$V,$B31,'1.A-P6 DATA CD-3B ONLY'!$Q:$Q,'2.B-Cost Profile NL ONLY'!$X$1,'1.A-P6 DATA CD-3B ONLY'!$O:$O,'2.B-Cost Profile NL ONLY'!$X$2,'1.A-P6 DATA CD-3B ONLY'!$U:$U,"&lt;&gt;OBL",'1.A-P6 DATA CD-3B ONLY'!$G:$G,'2.B-Cost Profile NL ONLY'!$X$5)+SUMIFS('1.A-P6 DATA CD-3B ONLY'!AP:AP,'1.A-P6 DATA CD-3B ONLY'!$V:$V,$B31,'1.A-P6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R31" s="7">
        <f>SUMIFS('1.A-P6 DATA CD-3B ONLY'!AQ:AQ,'1.A-P6 DATA CD-3B ONLY'!$V:$V,$B31,'1.A-P6 DATA CD-3B ONLY'!$Q:$Q,'2.B-Cost Profile NL ONLY'!$X$1,'1.A-P6 DATA CD-3B ONLY'!$O:$O,'2.B-Cost Profile NL ONLY'!$X$2,'1.A-P6 DATA CD-3B ONLY'!$U:$U,"&lt;&gt;OBL",'1.A-P6 DATA CD-3B ONLY'!$G:$G,'2.B-Cost Profile NL ONLY'!$X$3)+SUMIFS('1.A-P6 DATA CD-3B ONLY'!AQ:AQ,'1.A-P6 DATA CD-3B ONLY'!$V:$V,$B31,'1.A-P6 DATA CD-3B ONLY'!$Q:$Q,'2.B-Cost Profile NL ONLY'!$X$1,'1.A-P6 DATA CD-3B ONLY'!$O:$O,'2.B-Cost Profile NL ONLY'!$X$2,'1.A-P6 DATA CD-3B ONLY'!$U:$U,"&lt;&gt;OBL",'1.A-P6 DATA CD-3B ONLY'!$G:$G,'2.B-Cost Profile NL ONLY'!$X$4)+SUMIFS('1.A-P6 DATA CD-3B ONLY'!AQ:AQ,'1.A-P6 DATA CD-3B ONLY'!$V:$V,$B31,'1.A-P6 DATA CD-3B ONLY'!$Q:$Q,'2.B-Cost Profile NL ONLY'!$X$1,'1.A-P6 DATA CD-3B ONLY'!$O:$O,'2.B-Cost Profile NL ONLY'!$X$2,'1.A-P6 DATA CD-3B ONLY'!$U:$U,"&lt;&gt;OBL",'1.A-P6 DATA CD-3B ONLY'!$G:$G,'2.B-Cost Profile NL ONLY'!$X$5)+SUMIFS('1.A-P6 DATA CD-3B ONLY'!AQ:AQ,'1.A-P6 DATA CD-3B ONLY'!$V:$V,$B31,'1.A-P6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S31" s="7">
        <f>SUMIFS('1.A-P6 DATA CD-3B ONLY'!AR:AR,'1.A-P6 DATA CD-3B ONLY'!$V:$V,$B31,'1.A-P6 DATA CD-3B ONLY'!$Q:$Q,'2.B-Cost Profile NL ONLY'!$X$1,'1.A-P6 DATA CD-3B ONLY'!$O:$O,'2.B-Cost Profile NL ONLY'!$X$2,'1.A-P6 DATA CD-3B ONLY'!$U:$U,"&lt;&gt;OBL",'1.A-P6 DATA CD-3B ONLY'!$G:$G,'2.B-Cost Profile NL ONLY'!$X$3)+SUMIFS('1.A-P6 DATA CD-3B ONLY'!AR:AR,'1.A-P6 DATA CD-3B ONLY'!$V:$V,$B31,'1.A-P6 DATA CD-3B ONLY'!$Q:$Q,'2.B-Cost Profile NL ONLY'!$X$1,'1.A-P6 DATA CD-3B ONLY'!$O:$O,'2.B-Cost Profile NL ONLY'!$X$2,'1.A-P6 DATA CD-3B ONLY'!$U:$U,"&lt;&gt;OBL",'1.A-P6 DATA CD-3B ONLY'!$G:$G,'2.B-Cost Profile NL ONLY'!$X$4)+SUMIFS('1.A-P6 DATA CD-3B ONLY'!AR:AR,'1.A-P6 DATA CD-3B ONLY'!$V:$V,$B31,'1.A-P6 DATA CD-3B ONLY'!$Q:$Q,'2.B-Cost Profile NL ONLY'!$X$1,'1.A-P6 DATA CD-3B ONLY'!$O:$O,'2.B-Cost Profile NL ONLY'!$X$2,'1.A-P6 DATA CD-3B ONLY'!$U:$U,"&lt;&gt;OBL",'1.A-P6 DATA CD-3B ONLY'!$G:$G,'2.B-Cost Profile NL ONLY'!$X$5)+SUMIFS('1.A-P6 DATA CD-3B ONLY'!AR:AR,'1.A-P6 DATA CD-3B ONLY'!$V:$V,$B31,'1.A-P6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T31" s="7">
        <f>SUMIFS('1.A-P6 DATA CD-3B ONLY'!AS:AS,'1.A-P6 DATA CD-3B ONLY'!$V:$V,$B31,'1.A-P6 DATA CD-3B ONLY'!$Q:$Q,'2.B-Cost Profile NL ONLY'!$X$1,'1.A-P6 DATA CD-3B ONLY'!$O:$O,'2.B-Cost Profile NL ONLY'!$X$2,'1.A-P6 DATA CD-3B ONLY'!$U:$U,"&lt;&gt;OBL",'1.A-P6 DATA CD-3B ONLY'!$G:$G,'2.B-Cost Profile NL ONLY'!$X$3)+SUMIFS('1.A-P6 DATA CD-3B ONLY'!AS:AS,'1.A-P6 DATA CD-3B ONLY'!$V:$V,$B31,'1.A-P6 DATA CD-3B ONLY'!$Q:$Q,'2.B-Cost Profile NL ONLY'!$X$1,'1.A-P6 DATA CD-3B ONLY'!$O:$O,'2.B-Cost Profile NL ONLY'!$X$2,'1.A-P6 DATA CD-3B ONLY'!$U:$U,"&lt;&gt;OBL",'1.A-P6 DATA CD-3B ONLY'!$G:$G,'2.B-Cost Profile NL ONLY'!$X$4)+SUMIFS('1.A-P6 DATA CD-3B ONLY'!AS:AS,'1.A-P6 DATA CD-3B ONLY'!$V:$V,$B31,'1.A-P6 DATA CD-3B ONLY'!$Q:$Q,'2.B-Cost Profile NL ONLY'!$X$1,'1.A-P6 DATA CD-3B ONLY'!$O:$O,'2.B-Cost Profile NL ONLY'!$X$2,'1.A-P6 DATA CD-3B ONLY'!$U:$U,"&lt;&gt;OBL",'1.A-P6 DATA CD-3B ONLY'!$G:$G,'2.B-Cost Profile NL ONLY'!$X$5)+SUMIFS('1.A-P6 DATA CD-3B ONLY'!AS:AS,'1.A-P6 DATA CD-3B ONLY'!$V:$V,$B31,'1.A-P6 DATA CD-3B ONLY'!$Q:$Q,'2.B-Cost Profile NL ONLY'!$X$1,'1.A-P6 DATA CD-3B ONLY'!$O:$O,'2.B-Cost Profile NL ONLY'!$X$2,'1.A-P6 DATA CD-3B ONLY'!$U:$U,"&lt;&gt;OBL",'1.A-P6 DATA CD-3B ONLY'!$G:$G,'2.B-Cost Profile NL ONLY'!$X$6)</f>
        <v>0</v>
      </c>
    </row>
    <row r="32" spans="2:20" x14ac:dyDescent="0.25">
      <c r="B32" s="39" t="s">
        <v>230</v>
      </c>
      <c r="C32" s="15">
        <f t="shared" si="2"/>
        <v>20327.579999999998</v>
      </c>
      <c r="D32" s="7">
        <f>SUMIFS('1.A-P6 DATA CD-3B ONLY'!AC:AC,'1.A-P6 DATA CD-3B ONLY'!$V:$V,$B32,'1.A-P6 DATA CD-3B ONLY'!$Q:$Q,'2.B-Cost Profile NL ONLY'!$X$1,'1.A-P6 DATA CD-3B ONLY'!$O:$O,'2.B-Cost Profile NL ONLY'!$X$2,'1.A-P6 DATA CD-3B ONLY'!$U:$U,"&lt;&gt;OBL",'1.A-P6 DATA CD-3B ONLY'!$G:$G,'2.B-Cost Profile NL ONLY'!$X$3)+SUMIFS('1.A-P6 DATA CD-3B ONLY'!AC:AC,'1.A-P6 DATA CD-3B ONLY'!$V:$V,$B32,'1.A-P6 DATA CD-3B ONLY'!$Q:$Q,'2.B-Cost Profile NL ONLY'!$X$1,'1.A-P6 DATA CD-3B ONLY'!$O:$O,'2.B-Cost Profile NL ONLY'!$X$2,'1.A-P6 DATA CD-3B ONLY'!$U:$U,"&lt;&gt;OBL",'1.A-P6 DATA CD-3B ONLY'!$G:$G,'2.B-Cost Profile NL ONLY'!$X$4)+SUMIFS('1.A-P6 DATA CD-3B ONLY'!AC:AC,'1.A-P6 DATA CD-3B ONLY'!$V:$V,$B32,'1.A-P6 DATA CD-3B ONLY'!$Q:$Q,'2.B-Cost Profile NL ONLY'!$X$1,'1.A-P6 DATA CD-3B ONLY'!$O:$O,'2.B-Cost Profile NL ONLY'!$X$2,'1.A-P6 DATA CD-3B ONLY'!$U:$U,"&lt;&gt;OBL",'1.A-P6 DATA CD-3B ONLY'!$G:$G,'2.B-Cost Profile NL ONLY'!$X$5)+SUMIFS('1.A-P6 DATA CD-3B ONLY'!AC:AC,'1.A-P6 DATA CD-3B ONLY'!$V:$V,$B32,'1.A-P6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E32" s="7">
        <f>SUMIFS('1.A-P6 DATA CD-3B ONLY'!AD:AD,'1.A-P6 DATA CD-3B ONLY'!$V:$V,$B32,'1.A-P6 DATA CD-3B ONLY'!$Q:$Q,'2.B-Cost Profile NL ONLY'!$X$1,'1.A-P6 DATA CD-3B ONLY'!$O:$O,'2.B-Cost Profile NL ONLY'!$X$2,'1.A-P6 DATA CD-3B ONLY'!$U:$U,"&lt;&gt;OBL",'1.A-P6 DATA CD-3B ONLY'!$G:$G,'2.B-Cost Profile NL ONLY'!$X$3)+SUMIFS('1.A-P6 DATA CD-3B ONLY'!AD:AD,'1.A-P6 DATA CD-3B ONLY'!$V:$V,$B32,'1.A-P6 DATA CD-3B ONLY'!$Q:$Q,'2.B-Cost Profile NL ONLY'!$X$1,'1.A-P6 DATA CD-3B ONLY'!$O:$O,'2.B-Cost Profile NL ONLY'!$X$2,'1.A-P6 DATA CD-3B ONLY'!$U:$U,"&lt;&gt;OBL",'1.A-P6 DATA CD-3B ONLY'!$G:$G,'2.B-Cost Profile NL ONLY'!$X$4)+SUMIFS('1.A-P6 DATA CD-3B ONLY'!AD:AD,'1.A-P6 DATA CD-3B ONLY'!$V:$V,$B32,'1.A-P6 DATA CD-3B ONLY'!$Q:$Q,'2.B-Cost Profile NL ONLY'!$X$1,'1.A-P6 DATA CD-3B ONLY'!$O:$O,'2.B-Cost Profile NL ONLY'!$X$2,'1.A-P6 DATA CD-3B ONLY'!$U:$U,"&lt;&gt;OBL",'1.A-P6 DATA CD-3B ONLY'!$G:$G,'2.B-Cost Profile NL ONLY'!$X$5)+SUMIFS('1.A-P6 DATA CD-3B ONLY'!AD:AD,'1.A-P6 DATA CD-3B ONLY'!$V:$V,$B32,'1.A-P6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F32" s="7">
        <f>SUMIFS('1.A-P6 DATA CD-3B ONLY'!AE:AE,'1.A-P6 DATA CD-3B ONLY'!$V:$V,$B32,'1.A-P6 DATA CD-3B ONLY'!$Q:$Q,'2.B-Cost Profile NL ONLY'!$X$1,'1.A-P6 DATA CD-3B ONLY'!$O:$O,'2.B-Cost Profile NL ONLY'!$X$2,'1.A-P6 DATA CD-3B ONLY'!$U:$U,"&lt;&gt;OBL",'1.A-P6 DATA CD-3B ONLY'!$G:$G,'2.B-Cost Profile NL ONLY'!$X$3)+SUMIFS('1.A-P6 DATA CD-3B ONLY'!AE:AE,'1.A-P6 DATA CD-3B ONLY'!$V:$V,$B32,'1.A-P6 DATA CD-3B ONLY'!$Q:$Q,'2.B-Cost Profile NL ONLY'!$X$1,'1.A-P6 DATA CD-3B ONLY'!$O:$O,'2.B-Cost Profile NL ONLY'!$X$2,'1.A-P6 DATA CD-3B ONLY'!$U:$U,"&lt;&gt;OBL",'1.A-P6 DATA CD-3B ONLY'!$G:$G,'2.B-Cost Profile NL ONLY'!$X$4)+SUMIFS('1.A-P6 DATA CD-3B ONLY'!AE:AE,'1.A-P6 DATA CD-3B ONLY'!$V:$V,$B32,'1.A-P6 DATA CD-3B ONLY'!$Q:$Q,'2.B-Cost Profile NL ONLY'!$X$1,'1.A-P6 DATA CD-3B ONLY'!$O:$O,'2.B-Cost Profile NL ONLY'!$X$2,'1.A-P6 DATA CD-3B ONLY'!$U:$U,"&lt;&gt;OBL",'1.A-P6 DATA CD-3B ONLY'!$G:$G,'2.B-Cost Profile NL ONLY'!$X$5)+SUMIFS('1.A-P6 DATA CD-3B ONLY'!AE:AE,'1.A-P6 DATA CD-3B ONLY'!$V:$V,$B32,'1.A-P6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G32" s="7">
        <f>SUMIFS('1.A-P6 DATA CD-3B ONLY'!AF:AF,'1.A-P6 DATA CD-3B ONLY'!$V:$V,$B32,'1.A-P6 DATA CD-3B ONLY'!$Q:$Q,'2.B-Cost Profile NL ONLY'!$X$1,'1.A-P6 DATA CD-3B ONLY'!$O:$O,'2.B-Cost Profile NL ONLY'!$X$2,'1.A-P6 DATA CD-3B ONLY'!$U:$U,"&lt;&gt;OBL",'1.A-P6 DATA CD-3B ONLY'!$G:$G,'2.B-Cost Profile NL ONLY'!$X$3)+SUMIFS('1.A-P6 DATA CD-3B ONLY'!AF:AF,'1.A-P6 DATA CD-3B ONLY'!$V:$V,$B32,'1.A-P6 DATA CD-3B ONLY'!$Q:$Q,'2.B-Cost Profile NL ONLY'!$X$1,'1.A-P6 DATA CD-3B ONLY'!$O:$O,'2.B-Cost Profile NL ONLY'!$X$2,'1.A-P6 DATA CD-3B ONLY'!$U:$U,"&lt;&gt;OBL",'1.A-P6 DATA CD-3B ONLY'!$G:$G,'2.B-Cost Profile NL ONLY'!$X$4)+SUMIFS('1.A-P6 DATA CD-3B ONLY'!AF:AF,'1.A-P6 DATA CD-3B ONLY'!$V:$V,$B32,'1.A-P6 DATA CD-3B ONLY'!$Q:$Q,'2.B-Cost Profile NL ONLY'!$X$1,'1.A-P6 DATA CD-3B ONLY'!$O:$O,'2.B-Cost Profile NL ONLY'!$X$2,'1.A-P6 DATA CD-3B ONLY'!$U:$U,"&lt;&gt;OBL",'1.A-P6 DATA CD-3B ONLY'!$G:$G,'2.B-Cost Profile NL ONLY'!$X$5)+SUMIFS('1.A-P6 DATA CD-3B ONLY'!AF:AF,'1.A-P6 DATA CD-3B ONLY'!$V:$V,$B32,'1.A-P6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H32" s="7">
        <f>SUMIFS('1.A-P6 DATA CD-3B ONLY'!AG:AG,'1.A-P6 DATA CD-3B ONLY'!$V:$V,$B32,'1.A-P6 DATA CD-3B ONLY'!$Q:$Q,'2.B-Cost Profile NL ONLY'!$X$1,'1.A-P6 DATA CD-3B ONLY'!$O:$O,'2.B-Cost Profile NL ONLY'!$X$2,'1.A-P6 DATA CD-3B ONLY'!$U:$U,"&lt;&gt;OBL",'1.A-P6 DATA CD-3B ONLY'!$G:$G,'2.B-Cost Profile NL ONLY'!$X$3)+SUMIFS('1.A-P6 DATA CD-3B ONLY'!AG:AG,'1.A-P6 DATA CD-3B ONLY'!$V:$V,$B32,'1.A-P6 DATA CD-3B ONLY'!$Q:$Q,'2.B-Cost Profile NL ONLY'!$X$1,'1.A-P6 DATA CD-3B ONLY'!$O:$O,'2.B-Cost Profile NL ONLY'!$X$2,'1.A-P6 DATA CD-3B ONLY'!$U:$U,"&lt;&gt;OBL",'1.A-P6 DATA CD-3B ONLY'!$G:$G,'2.B-Cost Profile NL ONLY'!$X$4)+SUMIFS('1.A-P6 DATA CD-3B ONLY'!AG:AG,'1.A-P6 DATA CD-3B ONLY'!$V:$V,$B32,'1.A-P6 DATA CD-3B ONLY'!$Q:$Q,'2.B-Cost Profile NL ONLY'!$X$1,'1.A-P6 DATA CD-3B ONLY'!$O:$O,'2.B-Cost Profile NL ONLY'!$X$2,'1.A-P6 DATA CD-3B ONLY'!$U:$U,"&lt;&gt;OBL",'1.A-P6 DATA CD-3B ONLY'!$G:$G,'2.B-Cost Profile NL ONLY'!$X$5)+SUMIFS('1.A-P6 DATA CD-3B ONLY'!AG:AG,'1.A-P6 DATA CD-3B ONLY'!$V:$V,$B32,'1.A-P6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I32" s="7">
        <f>SUMIFS('1.A-P6 DATA CD-3B ONLY'!AH:AH,'1.A-P6 DATA CD-3B ONLY'!$V:$V,$B32,'1.A-P6 DATA CD-3B ONLY'!$Q:$Q,'2.B-Cost Profile NL ONLY'!$X$1,'1.A-P6 DATA CD-3B ONLY'!$O:$O,'2.B-Cost Profile NL ONLY'!$X$2,'1.A-P6 DATA CD-3B ONLY'!$U:$U,"&lt;&gt;OBL",'1.A-P6 DATA CD-3B ONLY'!$G:$G,'2.B-Cost Profile NL ONLY'!$X$3)+SUMIFS('1.A-P6 DATA CD-3B ONLY'!AH:AH,'1.A-P6 DATA CD-3B ONLY'!$V:$V,$B32,'1.A-P6 DATA CD-3B ONLY'!$Q:$Q,'2.B-Cost Profile NL ONLY'!$X$1,'1.A-P6 DATA CD-3B ONLY'!$O:$O,'2.B-Cost Profile NL ONLY'!$X$2,'1.A-P6 DATA CD-3B ONLY'!$U:$U,"&lt;&gt;OBL",'1.A-P6 DATA CD-3B ONLY'!$G:$G,'2.B-Cost Profile NL ONLY'!$X$4)+SUMIFS('1.A-P6 DATA CD-3B ONLY'!AH:AH,'1.A-P6 DATA CD-3B ONLY'!$V:$V,$B32,'1.A-P6 DATA CD-3B ONLY'!$Q:$Q,'2.B-Cost Profile NL ONLY'!$X$1,'1.A-P6 DATA CD-3B ONLY'!$O:$O,'2.B-Cost Profile NL ONLY'!$X$2,'1.A-P6 DATA CD-3B ONLY'!$U:$U,"&lt;&gt;OBL",'1.A-P6 DATA CD-3B ONLY'!$G:$G,'2.B-Cost Profile NL ONLY'!$X$5)+SUMIFS('1.A-P6 DATA CD-3B ONLY'!AH:AH,'1.A-P6 DATA CD-3B ONLY'!$V:$V,$B32,'1.A-P6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J32" s="7">
        <f>SUMIFS('1.A-P6 DATA CD-3B ONLY'!AI:AI,'1.A-P6 DATA CD-3B ONLY'!$V:$V,$B32,'1.A-P6 DATA CD-3B ONLY'!$Q:$Q,'2.B-Cost Profile NL ONLY'!$X$1,'1.A-P6 DATA CD-3B ONLY'!$O:$O,'2.B-Cost Profile NL ONLY'!$X$2,'1.A-P6 DATA CD-3B ONLY'!$U:$U,"&lt;&gt;OBL",'1.A-P6 DATA CD-3B ONLY'!$G:$G,'2.B-Cost Profile NL ONLY'!$X$3)+SUMIFS('1.A-P6 DATA CD-3B ONLY'!AI:AI,'1.A-P6 DATA CD-3B ONLY'!$V:$V,$B32,'1.A-P6 DATA CD-3B ONLY'!$Q:$Q,'2.B-Cost Profile NL ONLY'!$X$1,'1.A-P6 DATA CD-3B ONLY'!$O:$O,'2.B-Cost Profile NL ONLY'!$X$2,'1.A-P6 DATA CD-3B ONLY'!$U:$U,"&lt;&gt;OBL",'1.A-P6 DATA CD-3B ONLY'!$G:$G,'2.B-Cost Profile NL ONLY'!$X$4)+SUMIFS('1.A-P6 DATA CD-3B ONLY'!AI:AI,'1.A-P6 DATA CD-3B ONLY'!$V:$V,$B32,'1.A-P6 DATA CD-3B ONLY'!$Q:$Q,'2.B-Cost Profile NL ONLY'!$X$1,'1.A-P6 DATA CD-3B ONLY'!$O:$O,'2.B-Cost Profile NL ONLY'!$X$2,'1.A-P6 DATA CD-3B ONLY'!$U:$U,"&lt;&gt;OBL",'1.A-P6 DATA CD-3B ONLY'!$G:$G,'2.B-Cost Profile NL ONLY'!$X$5)+SUMIFS('1.A-P6 DATA CD-3B ONLY'!AI:AI,'1.A-P6 DATA CD-3B ONLY'!$V:$V,$B32,'1.A-P6 DATA CD-3B ONLY'!$Q:$Q,'2.B-Cost Profile NL ONLY'!$X$1,'1.A-P6 DATA CD-3B ONLY'!$O:$O,'2.B-Cost Profile NL ONLY'!$X$2,'1.A-P6 DATA CD-3B ONLY'!$U:$U,"&lt;&gt;OBL",'1.A-P6 DATA CD-3B ONLY'!$G:$G,'2.B-Cost Profile NL ONLY'!$X$6)</f>
        <v>5372.93</v>
      </c>
      <c r="K32" s="7">
        <f>SUMIFS('1.A-P6 DATA CD-3B ONLY'!AJ:AJ,'1.A-P6 DATA CD-3B ONLY'!$V:$V,$B32,'1.A-P6 DATA CD-3B ONLY'!$Q:$Q,'2.B-Cost Profile NL ONLY'!$X$1,'1.A-P6 DATA CD-3B ONLY'!$O:$O,'2.B-Cost Profile NL ONLY'!$X$2,'1.A-P6 DATA CD-3B ONLY'!$U:$U,"&lt;&gt;OBL",'1.A-P6 DATA CD-3B ONLY'!$G:$G,'2.B-Cost Profile NL ONLY'!$X$3)+SUMIFS('1.A-P6 DATA CD-3B ONLY'!AJ:AJ,'1.A-P6 DATA CD-3B ONLY'!$V:$V,$B32,'1.A-P6 DATA CD-3B ONLY'!$Q:$Q,'2.B-Cost Profile NL ONLY'!$X$1,'1.A-P6 DATA CD-3B ONLY'!$O:$O,'2.B-Cost Profile NL ONLY'!$X$2,'1.A-P6 DATA CD-3B ONLY'!$U:$U,"&lt;&gt;OBL",'1.A-P6 DATA CD-3B ONLY'!$G:$G,'2.B-Cost Profile NL ONLY'!$X$4)+SUMIFS('1.A-P6 DATA CD-3B ONLY'!AJ:AJ,'1.A-P6 DATA CD-3B ONLY'!$V:$V,$B32,'1.A-P6 DATA CD-3B ONLY'!$Q:$Q,'2.B-Cost Profile NL ONLY'!$X$1,'1.A-P6 DATA CD-3B ONLY'!$O:$O,'2.B-Cost Profile NL ONLY'!$X$2,'1.A-P6 DATA CD-3B ONLY'!$U:$U,"&lt;&gt;OBL",'1.A-P6 DATA CD-3B ONLY'!$G:$G,'2.B-Cost Profile NL ONLY'!$X$5)+SUMIFS('1.A-P6 DATA CD-3B ONLY'!AJ:AJ,'1.A-P6 DATA CD-3B ONLY'!$V:$V,$B32,'1.A-P6 DATA CD-3B ONLY'!$Q:$Q,'2.B-Cost Profile NL ONLY'!$X$1,'1.A-P6 DATA CD-3B ONLY'!$O:$O,'2.B-Cost Profile NL ONLY'!$X$2,'1.A-P6 DATA CD-3B ONLY'!$U:$U,"&lt;&gt;OBL",'1.A-P6 DATA CD-3B ONLY'!$G:$G,'2.B-Cost Profile NL ONLY'!$X$6)</f>
        <v>7432.55</v>
      </c>
      <c r="L32" s="7">
        <f>SUMIFS('1.A-P6 DATA CD-3B ONLY'!AK:AK,'1.A-P6 DATA CD-3B ONLY'!$V:$V,$B32,'1.A-P6 DATA CD-3B ONLY'!$Q:$Q,'2.B-Cost Profile NL ONLY'!$X$1,'1.A-P6 DATA CD-3B ONLY'!$O:$O,'2.B-Cost Profile NL ONLY'!$X$2,'1.A-P6 DATA CD-3B ONLY'!$U:$U,"&lt;&gt;OBL",'1.A-P6 DATA CD-3B ONLY'!$G:$G,'2.B-Cost Profile NL ONLY'!$X$3)+SUMIFS('1.A-P6 DATA CD-3B ONLY'!AK:AK,'1.A-P6 DATA CD-3B ONLY'!$V:$V,$B32,'1.A-P6 DATA CD-3B ONLY'!$Q:$Q,'2.B-Cost Profile NL ONLY'!$X$1,'1.A-P6 DATA CD-3B ONLY'!$O:$O,'2.B-Cost Profile NL ONLY'!$X$2,'1.A-P6 DATA CD-3B ONLY'!$U:$U,"&lt;&gt;OBL",'1.A-P6 DATA CD-3B ONLY'!$G:$G,'2.B-Cost Profile NL ONLY'!$X$4)+SUMIFS('1.A-P6 DATA CD-3B ONLY'!AK:AK,'1.A-P6 DATA CD-3B ONLY'!$V:$V,$B32,'1.A-P6 DATA CD-3B ONLY'!$Q:$Q,'2.B-Cost Profile NL ONLY'!$X$1,'1.A-P6 DATA CD-3B ONLY'!$O:$O,'2.B-Cost Profile NL ONLY'!$X$2,'1.A-P6 DATA CD-3B ONLY'!$U:$U,"&lt;&gt;OBL",'1.A-P6 DATA CD-3B ONLY'!$G:$G,'2.B-Cost Profile NL ONLY'!$X$5)+SUMIFS('1.A-P6 DATA CD-3B ONLY'!AK:AK,'1.A-P6 DATA CD-3B ONLY'!$V:$V,$B32,'1.A-P6 DATA CD-3B ONLY'!$Q:$Q,'2.B-Cost Profile NL ONLY'!$X$1,'1.A-P6 DATA CD-3B ONLY'!$O:$O,'2.B-Cost Profile NL ONLY'!$X$2,'1.A-P6 DATA CD-3B ONLY'!$U:$U,"&lt;&gt;OBL",'1.A-P6 DATA CD-3B ONLY'!$G:$G,'2.B-Cost Profile NL ONLY'!$X$6)</f>
        <v>7432.55</v>
      </c>
      <c r="M32" s="7">
        <f>SUMIFS('1.A-P6 DATA CD-3B ONLY'!AL:AL,'1.A-P6 DATA CD-3B ONLY'!$V:$V,$B32,'1.A-P6 DATA CD-3B ONLY'!$Q:$Q,'2.B-Cost Profile NL ONLY'!$X$1,'1.A-P6 DATA CD-3B ONLY'!$O:$O,'2.B-Cost Profile NL ONLY'!$X$2,'1.A-P6 DATA CD-3B ONLY'!$U:$U,"&lt;&gt;OBL",'1.A-P6 DATA CD-3B ONLY'!$G:$G,'2.B-Cost Profile NL ONLY'!$X$3)+SUMIFS('1.A-P6 DATA CD-3B ONLY'!AL:AL,'1.A-P6 DATA CD-3B ONLY'!$V:$V,$B32,'1.A-P6 DATA CD-3B ONLY'!$Q:$Q,'2.B-Cost Profile NL ONLY'!$X$1,'1.A-P6 DATA CD-3B ONLY'!$O:$O,'2.B-Cost Profile NL ONLY'!$X$2,'1.A-P6 DATA CD-3B ONLY'!$U:$U,"&lt;&gt;OBL",'1.A-P6 DATA CD-3B ONLY'!$G:$G,'2.B-Cost Profile NL ONLY'!$X$4)+SUMIFS('1.A-P6 DATA CD-3B ONLY'!AL:AL,'1.A-P6 DATA CD-3B ONLY'!$V:$V,$B32,'1.A-P6 DATA CD-3B ONLY'!$Q:$Q,'2.B-Cost Profile NL ONLY'!$X$1,'1.A-P6 DATA CD-3B ONLY'!$O:$O,'2.B-Cost Profile NL ONLY'!$X$2,'1.A-P6 DATA CD-3B ONLY'!$U:$U,"&lt;&gt;OBL",'1.A-P6 DATA CD-3B ONLY'!$G:$G,'2.B-Cost Profile NL ONLY'!$X$5)+SUMIFS('1.A-P6 DATA CD-3B ONLY'!AL:AL,'1.A-P6 DATA CD-3B ONLY'!$V:$V,$B32,'1.A-P6 DATA CD-3B ONLY'!$Q:$Q,'2.B-Cost Profile NL ONLY'!$X$1,'1.A-P6 DATA CD-3B ONLY'!$O:$O,'2.B-Cost Profile NL ONLY'!$X$2,'1.A-P6 DATA CD-3B ONLY'!$U:$U,"&lt;&gt;OBL",'1.A-P6 DATA CD-3B ONLY'!$G:$G,'2.B-Cost Profile NL ONLY'!$X$6)</f>
        <v>89.55</v>
      </c>
      <c r="N32" s="7">
        <f>SUMIFS('1.A-P6 DATA CD-3B ONLY'!AM:AM,'1.A-P6 DATA CD-3B ONLY'!$V:$V,$B32,'1.A-P6 DATA CD-3B ONLY'!$Q:$Q,'2.B-Cost Profile NL ONLY'!$X$1,'1.A-P6 DATA CD-3B ONLY'!$O:$O,'2.B-Cost Profile NL ONLY'!$X$2,'1.A-P6 DATA CD-3B ONLY'!$U:$U,"&lt;&gt;OBL",'1.A-P6 DATA CD-3B ONLY'!$G:$G,'2.B-Cost Profile NL ONLY'!$X$3)+SUMIFS('1.A-P6 DATA CD-3B ONLY'!AM:AM,'1.A-P6 DATA CD-3B ONLY'!$V:$V,$B32,'1.A-P6 DATA CD-3B ONLY'!$Q:$Q,'2.B-Cost Profile NL ONLY'!$X$1,'1.A-P6 DATA CD-3B ONLY'!$O:$O,'2.B-Cost Profile NL ONLY'!$X$2,'1.A-P6 DATA CD-3B ONLY'!$U:$U,"&lt;&gt;OBL",'1.A-P6 DATA CD-3B ONLY'!$G:$G,'2.B-Cost Profile NL ONLY'!$X$4)+SUMIFS('1.A-P6 DATA CD-3B ONLY'!AM:AM,'1.A-P6 DATA CD-3B ONLY'!$V:$V,$B32,'1.A-P6 DATA CD-3B ONLY'!$Q:$Q,'2.B-Cost Profile NL ONLY'!$X$1,'1.A-P6 DATA CD-3B ONLY'!$O:$O,'2.B-Cost Profile NL ONLY'!$X$2,'1.A-P6 DATA CD-3B ONLY'!$U:$U,"&lt;&gt;OBL",'1.A-P6 DATA CD-3B ONLY'!$G:$G,'2.B-Cost Profile NL ONLY'!$X$5)+SUMIFS('1.A-P6 DATA CD-3B ONLY'!AM:AM,'1.A-P6 DATA CD-3B ONLY'!$V:$V,$B32,'1.A-P6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O32" s="7">
        <f>SUMIFS('1.A-P6 DATA CD-3B ONLY'!AN:AN,'1.A-P6 DATA CD-3B ONLY'!$V:$V,$B32,'1.A-P6 DATA CD-3B ONLY'!$Q:$Q,'2.B-Cost Profile NL ONLY'!$X$1,'1.A-P6 DATA CD-3B ONLY'!$O:$O,'2.B-Cost Profile NL ONLY'!$X$2,'1.A-P6 DATA CD-3B ONLY'!$U:$U,"&lt;&gt;OBL",'1.A-P6 DATA CD-3B ONLY'!$G:$G,'2.B-Cost Profile NL ONLY'!$X$3)+SUMIFS('1.A-P6 DATA CD-3B ONLY'!AN:AN,'1.A-P6 DATA CD-3B ONLY'!$V:$V,$B32,'1.A-P6 DATA CD-3B ONLY'!$Q:$Q,'2.B-Cost Profile NL ONLY'!$X$1,'1.A-P6 DATA CD-3B ONLY'!$O:$O,'2.B-Cost Profile NL ONLY'!$X$2,'1.A-P6 DATA CD-3B ONLY'!$U:$U,"&lt;&gt;OBL",'1.A-P6 DATA CD-3B ONLY'!$G:$G,'2.B-Cost Profile NL ONLY'!$X$4)+SUMIFS('1.A-P6 DATA CD-3B ONLY'!AN:AN,'1.A-P6 DATA CD-3B ONLY'!$V:$V,$B32,'1.A-P6 DATA CD-3B ONLY'!$Q:$Q,'2.B-Cost Profile NL ONLY'!$X$1,'1.A-P6 DATA CD-3B ONLY'!$O:$O,'2.B-Cost Profile NL ONLY'!$X$2,'1.A-P6 DATA CD-3B ONLY'!$U:$U,"&lt;&gt;OBL",'1.A-P6 DATA CD-3B ONLY'!$G:$G,'2.B-Cost Profile NL ONLY'!$X$5)+SUMIFS('1.A-P6 DATA CD-3B ONLY'!AN:AN,'1.A-P6 DATA CD-3B ONLY'!$V:$V,$B32,'1.A-P6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P32" s="7">
        <f>SUMIFS('1.A-P6 DATA CD-3B ONLY'!AO:AO,'1.A-P6 DATA CD-3B ONLY'!$V:$V,$B32,'1.A-P6 DATA CD-3B ONLY'!$Q:$Q,'2.B-Cost Profile NL ONLY'!$X$1,'1.A-P6 DATA CD-3B ONLY'!$O:$O,'2.B-Cost Profile NL ONLY'!$X$2,'1.A-P6 DATA CD-3B ONLY'!$U:$U,"&lt;&gt;OBL",'1.A-P6 DATA CD-3B ONLY'!$G:$G,'2.B-Cost Profile NL ONLY'!$X$3)+SUMIFS('1.A-P6 DATA CD-3B ONLY'!AO:AO,'1.A-P6 DATA CD-3B ONLY'!$V:$V,$B32,'1.A-P6 DATA CD-3B ONLY'!$Q:$Q,'2.B-Cost Profile NL ONLY'!$X$1,'1.A-P6 DATA CD-3B ONLY'!$O:$O,'2.B-Cost Profile NL ONLY'!$X$2,'1.A-P6 DATA CD-3B ONLY'!$U:$U,"&lt;&gt;OBL",'1.A-P6 DATA CD-3B ONLY'!$G:$G,'2.B-Cost Profile NL ONLY'!$X$4)+SUMIFS('1.A-P6 DATA CD-3B ONLY'!AO:AO,'1.A-P6 DATA CD-3B ONLY'!$V:$V,$B32,'1.A-P6 DATA CD-3B ONLY'!$Q:$Q,'2.B-Cost Profile NL ONLY'!$X$1,'1.A-P6 DATA CD-3B ONLY'!$O:$O,'2.B-Cost Profile NL ONLY'!$X$2,'1.A-P6 DATA CD-3B ONLY'!$U:$U,"&lt;&gt;OBL",'1.A-P6 DATA CD-3B ONLY'!$G:$G,'2.B-Cost Profile NL ONLY'!$X$5)+SUMIFS('1.A-P6 DATA CD-3B ONLY'!AO:AO,'1.A-P6 DATA CD-3B ONLY'!$V:$V,$B32,'1.A-P6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Q32" s="7">
        <f>SUMIFS('1.A-P6 DATA CD-3B ONLY'!AP:AP,'1.A-P6 DATA CD-3B ONLY'!$V:$V,$B32,'1.A-P6 DATA CD-3B ONLY'!$Q:$Q,'2.B-Cost Profile NL ONLY'!$X$1,'1.A-P6 DATA CD-3B ONLY'!$O:$O,'2.B-Cost Profile NL ONLY'!$X$2,'1.A-P6 DATA CD-3B ONLY'!$U:$U,"&lt;&gt;OBL",'1.A-P6 DATA CD-3B ONLY'!$G:$G,'2.B-Cost Profile NL ONLY'!$X$3)+SUMIFS('1.A-P6 DATA CD-3B ONLY'!AP:AP,'1.A-P6 DATA CD-3B ONLY'!$V:$V,$B32,'1.A-P6 DATA CD-3B ONLY'!$Q:$Q,'2.B-Cost Profile NL ONLY'!$X$1,'1.A-P6 DATA CD-3B ONLY'!$O:$O,'2.B-Cost Profile NL ONLY'!$X$2,'1.A-P6 DATA CD-3B ONLY'!$U:$U,"&lt;&gt;OBL",'1.A-P6 DATA CD-3B ONLY'!$G:$G,'2.B-Cost Profile NL ONLY'!$X$4)+SUMIFS('1.A-P6 DATA CD-3B ONLY'!AP:AP,'1.A-P6 DATA CD-3B ONLY'!$V:$V,$B32,'1.A-P6 DATA CD-3B ONLY'!$Q:$Q,'2.B-Cost Profile NL ONLY'!$X$1,'1.A-P6 DATA CD-3B ONLY'!$O:$O,'2.B-Cost Profile NL ONLY'!$X$2,'1.A-P6 DATA CD-3B ONLY'!$U:$U,"&lt;&gt;OBL",'1.A-P6 DATA CD-3B ONLY'!$G:$G,'2.B-Cost Profile NL ONLY'!$X$5)+SUMIFS('1.A-P6 DATA CD-3B ONLY'!AP:AP,'1.A-P6 DATA CD-3B ONLY'!$V:$V,$B32,'1.A-P6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R32" s="7">
        <f>SUMIFS('1.A-P6 DATA CD-3B ONLY'!AQ:AQ,'1.A-P6 DATA CD-3B ONLY'!$V:$V,$B32,'1.A-P6 DATA CD-3B ONLY'!$Q:$Q,'2.B-Cost Profile NL ONLY'!$X$1,'1.A-P6 DATA CD-3B ONLY'!$O:$O,'2.B-Cost Profile NL ONLY'!$X$2,'1.A-P6 DATA CD-3B ONLY'!$U:$U,"&lt;&gt;OBL",'1.A-P6 DATA CD-3B ONLY'!$G:$G,'2.B-Cost Profile NL ONLY'!$X$3)+SUMIFS('1.A-P6 DATA CD-3B ONLY'!AQ:AQ,'1.A-P6 DATA CD-3B ONLY'!$V:$V,$B32,'1.A-P6 DATA CD-3B ONLY'!$Q:$Q,'2.B-Cost Profile NL ONLY'!$X$1,'1.A-P6 DATA CD-3B ONLY'!$O:$O,'2.B-Cost Profile NL ONLY'!$X$2,'1.A-P6 DATA CD-3B ONLY'!$U:$U,"&lt;&gt;OBL",'1.A-P6 DATA CD-3B ONLY'!$G:$G,'2.B-Cost Profile NL ONLY'!$X$4)+SUMIFS('1.A-P6 DATA CD-3B ONLY'!AQ:AQ,'1.A-P6 DATA CD-3B ONLY'!$V:$V,$B32,'1.A-P6 DATA CD-3B ONLY'!$Q:$Q,'2.B-Cost Profile NL ONLY'!$X$1,'1.A-P6 DATA CD-3B ONLY'!$O:$O,'2.B-Cost Profile NL ONLY'!$X$2,'1.A-P6 DATA CD-3B ONLY'!$U:$U,"&lt;&gt;OBL",'1.A-P6 DATA CD-3B ONLY'!$G:$G,'2.B-Cost Profile NL ONLY'!$X$5)+SUMIFS('1.A-P6 DATA CD-3B ONLY'!AQ:AQ,'1.A-P6 DATA CD-3B ONLY'!$V:$V,$B32,'1.A-P6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S32" s="7">
        <f>SUMIFS('1.A-P6 DATA CD-3B ONLY'!AR:AR,'1.A-P6 DATA CD-3B ONLY'!$V:$V,$B32,'1.A-P6 DATA CD-3B ONLY'!$Q:$Q,'2.B-Cost Profile NL ONLY'!$X$1,'1.A-P6 DATA CD-3B ONLY'!$O:$O,'2.B-Cost Profile NL ONLY'!$X$2,'1.A-P6 DATA CD-3B ONLY'!$U:$U,"&lt;&gt;OBL",'1.A-P6 DATA CD-3B ONLY'!$G:$G,'2.B-Cost Profile NL ONLY'!$X$3)+SUMIFS('1.A-P6 DATA CD-3B ONLY'!AR:AR,'1.A-P6 DATA CD-3B ONLY'!$V:$V,$B32,'1.A-P6 DATA CD-3B ONLY'!$Q:$Q,'2.B-Cost Profile NL ONLY'!$X$1,'1.A-P6 DATA CD-3B ONLY'!$O:$O,'2.B-Cost Profile NL ONLY'!$X$2,'1.A-P6 DATA CD-3B ONLY'!$U:$U,"&lt;&gt;OBL",'1.A-P6 DATA CD-3B ONLY'!$G:$G,'2.B-Cost Profile NL ONLY'!$X$4)+SUMIFS('1.A-P6 DATA CD-3B ONLY'!AR:AR,'1.A-P6 DATA CD-3B ONLY'!$V:$V,$B32,'1.A-P6 DATA CD-3B ONLY'!$Q:$Q,'2.B-Cost Profile NL ONLY'!$X$1,'1.A-P6 DATA CD-3B ONLY'!$O:$O,'2.B-Cost Profile NL ONLY'!$X$2,'1.A-P6 DATA CD-3B ONLY'!$U:$U,"&lt;&gt;OBL",'1.A-P6 DATA CD-3B ONLY'!$G:$G,'2.B-Cost Profile NL ONLY'!$X$5)+SUMIFS('1.A-P6 DATA CD-3B ONLY'!AR:AR,'1.A-P6 DATA CD-3B ONLY'!$V:$V,$B32,'1.A-P6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T32" s="7">
        <f>SUMIFS('1.A-P6 DATA CD-3B ONLY'!AS:AS,'1.A-P6 DATA CD-3B ONLY'!$V:$V,$B32,'1.A-P6 DATA CD-3B ONLY'!$Q:$Q,'2.B-Cost Profile NL ONLY'!$X$1,'1.A-P6 DATA CD-3B ONLY'!$O:$O,'2.B-Cost Profile NL ONLY'!$X$2,'1.A-P6 DATA CD-3B ONLY'!$U:$U,"&lt;&gt;OBL",'1.A-P6 DATA CD-3B ONLY'!$G:$G,'2.B-Cost Profile NL ONLY'!$X$3)+SUMIFS('1.A-P6 DATA CD-3B ONLY'!AS:AS,'1.A-P6 DATA CD-3B ONLY'!$V:$V,$B32,'1.A-P6 DATA CD-3B ONLY'!$Q:$Q,'2.B-Cost Profile NL ONLY'!$X$1,'1.A-P6 DATA CD-3B ONLY'!$O:$O,'2.B-Cost Profile NL ONLY'!$X$2,'1.A-P6 DATA CD-3B ONLY'!$U:$U,"&lt;&gt;OBL",'1.A-P6 DATA CD-3B ONLY'!$G:$G,'2.B-Cost Profile NL ONLY'!$X$4)+SUMIFS('1.A-P6 DATA CD-3B ONLY'!AS:AS,'1.A-P6 DATA CD-3B ONLY'!$V:$V,$B32,'1.A-P6 DATA CD-3B ONLY'!$Q:$Q,'2.B-Cost Profile NL ONLY'!$X$1,'1.A-P6 DATA CD-3B ONLY'!$O:$O,'2.B-Cost Profile NL ONLY'!$X$2,'1.A-P6 DATA CD-3B ONLY'!$U:$U,"&lt;&gt;OBL",'1.A-P6 DATA CD-3B ONLY'!$G:$G,'2.B-Cost Profile NL ONLY'!$X$5)+SUMIFS('1.A-P6 DATA CD-3B ONLY'!AS:AS,'1.A-P6 DATA CD-3B ONLY'!$V:$V,$B32,'1.A-P6 DATA CD-3B ONLY'!$Q:$Q,'2.B-Cost Profile NL ONLY'!$X$1,'1.A-P6 DATA CD-3B ONLY'!$O:$O,'2.B-Cost Profile NL ONLY'!$X$2,'1.A-P6 DATA CD-3B ONLY'!$U:$U,"&lt;&gt;OBL",'1.A-P6 DATA CD-3B ONLY'!$G:$G,'2.B-Cost Profile NL ONLY'!$X$6)</f>
        <v>0</v>
      </c>
    </row>
    <row r="33" spans="2:20" x14ac:dyDescent="0.25">
      <c r="B33" s="39" t="s">
        <v>231</v>
      </c>
      <c r="C33" s="15">
        <f t="shared" si="2"/>
        <v>2803</v>
      </c>
      <c r="D33" s="7">
        <f>SUMIFS('1.A-P6 DATA CD-3B ONLY'!AC:AC,'1.A-P6 DATA CD-3B ONLY'!$V:$V,$B33,'1.A-P6 DATA CD-3B ONLY'!$Q:$Q,'2.B-Cost Profile NL ONLY'!$X$1,'1.A-P6 DATA CD-3B ONLY'!$O:$O,'2.B-Cost Profile NL ONLY'!$X$2,'1.A-P6 DATA CD-3B ONLY'!$U:$U,"&lt;&gt;OBL",'1.A-P6 DATA CD-3B ONLY'!$G:$G,'2.B-Cost Profile NL ONLY'!$X$3)+SUMIFS('1.A-P6 DATA CD-3B ONLY'!AC:AC,'1.A-P6 DATA CD-3B ONLY'!$V:$V,$B33,'1.A-P6 DATA CD-3B ONLY'!$Q:$Q,'2.B-Cost Profile NL ONLY'!$X$1,'1.A-P6 DATA CD-3B ONLY'!$O:$O,'2.B-Cost Profile NL ONLY'!$X$2,'1.A-P6 DATA CD-3B ONLY'!$U:$U,"&lt;&gt;OBL",'1.A-P6 DATA CD-3B ONLY'!$G:$G,'2.B-Cost Profile NL ONLY'!$X$4)+SUMIFS('1.A-P6 DATA CD-3B ONLY'!AC:AC,'1.A-P6 DATA CD-3B ONLY'!$V:$V,$B33,'1.A-P6 DATA CD-3B ONLY'!$Q:$Q,'2.B-Cost Profile NL ONLY'!$X$1,'1.A-P6 DATA CD-3B ONLY'!$O:$O,'2.B-Cost Profile NL ONLY'!$X$2,'1.A-P6 DATA CD-3B ONLY'!$U:$U,"&lt;&gt;OBL",'1.A-P6 DATA CD-3B ONLY'!$G:$G,'2.B-Cost Profile NL ONLY'!$X$5)+SUMIFS('1.A-P6 DATA CD-3B ONLY'!AC:AC,'1.A-P6 DATA CD-3B ONLY'!$V:$V,$B33,'1.A-P6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E33" s="7">
        <f>SUMIFS('1.A-P6 DATA CD-3B ONLY'!AD:AD,'1.A-P6 DATA CD-3B ONLY'!$V:$V,$B33,'1.A-P6 DATA CD-3B ONLY'!$Q:$Q,'2.B-Cost Profile NL ONLY'!$X$1,'1.A-P6 DATA CD-3B ONLY'!$O:$O,'2.B-Cost Profile NL ONLY'!$X$2,'1.A-P6 DATA CD-3B ONLY'!$U:$U,"&lt;&gt;OBL",'1.A-P6 DATA CD-3B ONLY'!$G:$G,'2.B-Cost Profile NL ONLY'!$X$3)+SUMIFS('1.A-P6 DATA CD-3B ONLY'!AD:AD,'1.A-P6 DATA CD-3B ONLY'!$V:$V,$B33,'1.A-P6 DATA CD-3B ONLY'!$Q:$Q,'2.B-Cost Profile NL ONLY'!$X$1,'1.A-P6 DATA CD-3B ONLY'!$O:$O,'2.B-Cost Profile NL ONLY'!$X$2,'1.A-P6 DATA CD-3B ONLY'!$U:$U,"&lt;&gt;OBL",'1.A-P6 DATA CD-3B ONLY'!$G:$G,'2.B-Cost Profile NL ONLY'!$X$4)+SUMIFS('1.A-P6 DATA CD-3B ONLY'!AD:AD,'1.A-P6 DATA CD-3B ONLY'!$V:$V,$B33,'1.A-P6 DATA CD-3B ONLY'!$Q:$Q,'2.B-Cost Profile NL ONLY'!$X$1,'1.A-P6 DATA CD-3B ONLY'!$O:$O,'2.B-Cost Profile NL ONLY'!$X$2,'1.A-P6 DATA CD-3B ONLY'!$U:$U,"&lt;&gt;OBL",'1.A-P6 DATA CD-3B ONLY'!$G:$G,'2.B-Cost Profile NL ONLY'!$X$5)+SUMIFS('1.A-P6 DATA CD-3B ONLY'!AD:AD,'1.A-P6 DATA CD-3B ONLY'!$V:$V,$B33,'1.A-P6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F33" s="7">
        <f>SUMIFS('1.A-P6 DATA CD-3B ONLY'!AE:AE,'1.A-P6 DATA CD-3B ONLY'!$V:$V,$B33,'1.A-P6 DATA CD-3B ONLY'!$Q:$Q,'2.B-Cost Profile NL ONLY'!$X$1,'1.A-P6 DATA CD-3B ONLY'!$O:$O,'2.B-Cost Profile NL ONLY'!$X$2,'1.A-P6 DATA CD-3B ONLY'!$U:$U,"&lt;&gt;OBL",'1.A-P6 DATA CD-3B ONLY'!$G:$G,'2.B-Cost Profile NL ONLY'!$X$3)+SUMIFS('1.A-P6 DATA CD-3B ONLY'!AE:AE,'1.A-P6 DATA CD-3B ONLY'!$V:$V,$B33,'1.A-P6 DATA CD-3B ONLY'!$Q:$Q,'2.B-Cost Profile NL ONLY'!$X$1,'1.A-P6 DATA CD-3B ONLY'!$O:$O,'2.B-Cost Profile NL ONLY'!$X$2,'1.A-P6 DATA CD-3B ONLY'!$U:$U,"&lt;&gt;OBL",'1.A-P6 DATA CD-3B ONLY'!$G:$G,'2.B-Cost Profile NL ONLY'!$X$4)+SUMIFS('1.A-P6 DATA CD-3B ONLY'!AE:AE,'1.A-P6 DATA CD-3B ONLY'!$V:$V,$B33,'1.A-P6 DATA CD-3B ONLY'!$Q:$Q,'2.B-Cost Profile NL ONLY'!$X$1,'1.A-P6 DATA CD-3B ONLY'!$O:$O,'2.B-Cost Profile NL ONLY'!$X$2,'1.A-P6 DATA CD-3B ONLY'!$U:$U,"&lt;&gt;OBL",'1.A-P6 DATA CD-3B ONLY'!$G:$G,'2.B-Cost Profile NL ONLY'!$X$5)+SUMIFS('1.A-P6 DATA CD-3B ONLY'!AE:AE,'1.A-P6 DATA CD-3B ONLY'!$V:$V,$B33,'1.A-P6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G33" s="7">
        <f>SUMIFS('1.A-P6 DATA CD-3B ONLY'!AF:AF,'1.A-P6 DATA CD-3B ONLY'!$V:$V,$B33,'1.A-P6 DATA CD-3B ONLY'!$Q:$Q,'2.B-Cost Profile NL ONLY'!$X$1,'1.A-P6 DATA CD-3B ONLY'!$O:$O,'2.B-Cost Profile NL ONLY'!$X$2,'1.A-P6 DATA CD-3B ONLY'!$U:$U,"&lt;&gt;OBL",'1.A-P6 DATA CD-3B ONLY'!$G:$G,'2.B-Cost Profile NL ONLY'!$X$3)+SUMIFS('1.A-P6 DATA CD-3B ONLY'!AF:AF,'1.A-P6 DATA CD-3B ONLY'!$V:$V,$B33,'1.A-P6 DATA CD-3B ONLY'!$Q:$Q,'2.B-Cost Profile NL ONLY'!$X$1,'1.A-P6 DATA CD-3B ONLY'!$O:$O,'2.B-Cost Profile NL ONLY'!$X$2,'1.A-P6 DATA CD-3B ONLY'!$U:$U,"&lt;&gt;OBL",'1.A-P6 DATA CD-3B ONLY'!$G:$G,'2.B-Cost Profile NL ONLY'!$X$4)+SUMIFS('1.A-P6 DATA CD-3B ONLY'!AF:AF,'1.A-P6 DATA CD-3B ONLY'!$V:$V,$B33,'1.A-P6 DATA CD-3B ONLY'!$Q:$Q,'2.B-Cost Profile NL ONLY'!$X$1,'1.A-P6 DATA CD-3B ONLY'!$O:$O,'2.B-Cost Profile NL ONLY'!$X$2,'1.A-P6 DATA CD-3B ONLY'!$U:$U,"&lt;&gt;OBL",'1.A-P6 DATA CD-3B ONLY'!$G:$G,'2.B-Cost Profile NL ONLY'!$X$5)+SUMIFS('1.A-P6 DATA CD-3B ONLY'!AF:AF,'1.A-P6 DATA CD-3B ONLY'!$V:$V,$B33,'1.A-P6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H33" s="7">
        <f>SUMIFS('1.A-P6 DATA CD-3B ONLY'!AG:AG,'1.A-P6 DATA CD-3B ONLY'!$V:$V,$B33,'1.A-P6 DATA CD-3B ONLY'!$Q:$Q,'2.B-Cost Profile NL ONLY'!$X$1,'1.A-P6 DATA CD-3B ONLY'!$O:$O,'2.B-Cost Profile NL ONLY'!$X$2,'1.A-P6 DATA CD-3B ONLY'!$U:$U,"&lt;&gt;OBL",'1.A-P6 DATA CD-3B ONLY'!$G:$G,'2.B-Cost Profile NL ONLY'!$X$3)+SUMIFS('1.A-P6 DATA CD-3B ONLY'!AG:AG,'1.A-P6 DATA CD-3B ONLY'!$V:$V,$B33,'1.A-P6 DATA CD-3B ONLY'!$Q:$Q,'2.B-Cost Profile NL ONLY'!$X$1,'1.A-P6 DATA CD-3B ONLY'!$O:$O,'2.B-Cost Profile NL ONLY'!$X$2,'1.A-P6 DATA CD-3B ONLY'!$U:$U,"&lt;&gt;OBL",'1.A-P6 DATA CD-3B ONLY'!$G:$G,'2.B-Cost Profile NL ONLY'!$X$4)+SUMIFS('1.A-P6 DATA CD-3B ONLY'!AG:AG,'1.A-P6 DATA CD-3B ONLY'!$V:$V,$B33,'1.A-P6 DATA CD-3B ONLY'!$Q:$Q,'2.B-Cost Profile NL ONLY'!$X$1,'1.A-P6 DATA CD-3B ONLY'!$O:$O,'2.B-Cost Profile NL ONLY'!$X$2,'1.A-P6 DATA CD-3B ONLY'!$U:$U,"&lt;&gt;OBL",'1.A-P6 DATA CD-3B ONLY'!$G:$G,'2.B-Cost Profile NL ONLY'!$X$5)+SUMIFS('1.A-P6 DATA CD-3B ONLY'!AG:AG,'1.A-P6 DATA CD-3B ONLY'!$V:$V,$B33,'1.A-P6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I33" s="7">
        <f>SUMIFS('1.A-P6 DATA CD-3B ONLY'!AH:AH,'1.A-P6 DATA CD-3B ONLY'!$V:$V,$B33,'1.A-P6 DATA CD-3B ONLY'!$Q:$Q,'2.B-Cost Profile NL ONLY'!$X$1,'1.A-P6 DATA CD-3B ONLY'!$O:$O,'2.B-Cost Profile NL ONLY'!$X$2,'1.A-P6 DATA CD-3B ONLY'!$U:$U,"&lt;&gt;OBL",'1.A-P6 DATA CD-3B ONLY'!$G:$G,'2.B-Cost Profile NL ONLY'!$X$3)+SUMIFS('1.A-P6 DATA CD-3B ONLY'!AH:AH,'1.A-P6 DATA CD-3B ONLY'!$V:$V,$B33,'1.A-P6 DATA CD-3B ONLY'!$Q:$Q,'2.B-Cost Profile NL ONLY'!$X$1,'1.A-P6 DATA CD-3B ONLY'!$O:$O,'2.B-Cost Profile NL ONLY'!$X$2,'1.A-P6 DATA CD-3B ONLY'!$U:$U,"&lt;&gt;OBL",'1.A-P6 DATA CD-3B ONLY'!$G:$G,'2.B-Cost Profile NL ONLY'!$X$4)+SUMIFS('1.A-P6 DATA CD-3B ONLY'!AH:AH,'1.A-P6 DATA CD-3B ONLY'!$V:$V,$B33,'1.A-P6 DATA CD-3B ONLY'!$Q:$Q,'2.B-Cost Profile NL ONLY'!$X$1,'1.A-P6 DATA CD-3B ONLY'!$O:$O,'2.B-Cost Profile NL ONLY'!$X$2,'1.A-P6 DATA CD-3B ONLY'!$U:$U,"&lt;&gt;OBL",'1.A-P6 DATA CD-3B ONLY'!$G:$G,'2.B-Cost Profile NL ONLY'!$X$5)+SUMIFS('1.A-P6 DATA CD-3B ONLY'!AH:AH,'1.A-P6 DATA CD-3B ONLY'!$V:$V,$B33,'1.A-P6 DATA CD-3B ONLY'!$Q:$Q,'2.B-Cost Profile NL ONLY'!$X$1,'1.A-P6 DATA CD-3B ONLY'!$O:$O,'2.B-Cost Profile NL ONLY'!$X$2,'1.A-P6 DATA CD-3B ONLY'!$U:$U,"&lt;&gt;OBL",'1.A-P6 DATA CD-3B ONLY'!$G:$G,'2.B-Cost Profile NL ONLY'!$X$6)</f>
        <v>2803</v>
      </c>
      <c r="J33" s="7">
        <f>SUMIFS('1.A-P6 DATA CD-3B ONLY'!AI:AI,'1.A-P6 DATA CD-3B ONLY'!$V:$V,$B33,'1.A-P6 DATA CD-3B ONLY'!$Q:$Q,'2.B-Cost Profile NL ONLY'!$X$1,'1.A-P6 DATA CD-3B ONLY'!$O:$O,'2.B-Cost Profile NL ONLY'!$X$2,'1.A-P6 DATA CD-3B ONLY'!$U:$U,"&lt;&gt;OBL",'1.A-P6 DATA CD-3B ONLY'!$G:$G,'2.B-Cost Profile NL ONLY'!$X$3)+SUMIFS('1.A-P6 DATA CD-3B ONLY'!AI:AI,'1.A-P6 DATA CD-3B ONLY'!$V:$V,$B33,'1.A-P6 DATA CD-3B ONLY'!$Q:$Q,'2.B-Cost Profile NL ONLY'!$X$1,'1.A-P6 DATA CD-3B ONLY'!$O:$O,'2.B-Cost Profile NL ONLY'!$X$2,'1.A-P6 DATA CD-3B ONLY'!$U:$U,"&lt;&gt;OBL",'1.A-P6 DATA CD-3B ONLY'!$G:$G,'2.B-Cost Profile NL ONLY'!$X$4)+SUMIFS('1.A-P6 DATA CD-3B ONLY'!AI:AI,'1.A-P6 DATA CD-3B ONLY'!$V:$V,$B33,'1.A-P6 DATA CD-3B ONLY'!$Q:$Q,'2.B-Cost Profile NL ONLY'!$X$1,'1.A-P6 DATA CD-3B ONLY'!$O:$O,'2.B-Cost Profile NL ONLY'!$X$2,'1.A-P6 DATA CD-3B ONLY'!$U:$U,"&lt;&gt;OBL",'1.A-P6 DATA CD-3B ONLY'!$G:$G,'2.B-Cost Profile NL ONLY'!$X$5)+SUMIFS('1.A-P6 DATA CD-3B ONLY'!AI:AI,'1.A-P6 DATA CD-3B ONLY'!$V:$V,$B33,'1.A-P6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K33" s="7">
        <f>SUMIFS('1.A-P6 DATA CD-3B ONLY'!AJ:AJ,'1.A-P6 DATA CD-3B ONLY'!$V:$V,$B33,'1.A-P6 DATA CD-3B ONLY'!$Q:$Q,'2.B-Cost Profile NL ONLY'!$X$1,'1.A-P6 DATA CD-3B ONLY'!$O:$O,'2.B-Cost Profile NL ONLY'!$X$2,'1.A-P6 DATA CD-3B ONLY'!$U:$U,"&lt;&gt;OBL",'1.A-P6 DATA CD-3B ONLY'!$G:$G,'2.B-Cost Profile NL ONLY'!$X$3)+SUMIFS('1.A-P6 DATA CD-3B ONLY'!AJ:AJ,'1.A-P6 DATA CD-3B ONLY'!$V:$V,$B33,'1.A-P6 DATA CD-3B ONLY'!$Q:$Q,'2.B-Cost Profile NL ONLY'!$X$1,'1.A-P6 DATA CD-3B ONLY'!$O:$O,'2.B-Cost Profile NL ONLY'!$X$2,'1.A-P6 DATA CD-3B ONLY'!$U:$U,"&lt;&gt;OBL",'1.A-P6 DATA CD-3B ONLY'!$G:$G,'2.B-Cost Profile NL ONLY'!$X$4)+SUMIFS('1.A-P6 DATA CD-3B ONLY'!AJ:AJ,'1.A-P6 DATA CD-3B ONLY'!$V:$V,$B33,'1.A-P6 DATA CD-3B ONLY'!$Q:$Q,'2.B-Cost Profile NL ONLY'!$X$1,'1.A-P6 DATA CD-3B ONLY'!$O:$O,'2.B-Cost Profile NL ONLY'!$X$2,'1.A-P6 DATA CD-3B ONLY'!$U:$U,"&lt;&gt;OBL",'1.A-P6 DATA CD-3B ONLY'!$G:$G,'2.B-Cost Profile NL ONLY'!$X$5)+SUMIFS('1.A-P6 DATA CD-3B ONLY'!AJ:AJ,'1.A-P6 DATA CD-3B ONLY'!$V:$V,$B33,'1.A-P6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L33" s="7">
        <f>SUMIFS('1.A-P6 DATA CD-3B ONLY'!AK:AK,'1.A-P6 DATA CD-3B ONLY'!$V:$V,$B33,'1.A-P6 DATA CD-3B ONLY'!$Q:$Q,'2.B-Cost Profile NL ONLY'!$X$1,'1.A-P6 DATA CD-3B ONLY'!$O:$O,'2.B-Cost Profile NL ONLY'!$X$2,'1.A-P6 DATA CD-3B ONLY'!$U:$U,"&lt;&gt;OBL",'1.A-P6 DATA CD-3B ONLY'!$G:$G,'2.B-Cost Profile NL ONLY'!$X$3)+SUMIFS('1.A-P6 DATA CD-3B ONLY'!AK:AK,'1.A-P6 DATA CD-3B ONLY'!$V:$V,$B33,'1.A-P6 DATA CD-3B ONLY'!$Q:$Q,'2.B-Cost Profile NL ONLY'!$X$1,'1.A-P6 DATA CD-3B ONLY'!$O:$O,'2.B-Cost Profile NL ONLY'!$X$2,'1.A-P6 DATA CD-3B ONLY'!$U:$U,"&lt;&gt;OBL",'1.A-P6 DATA CD-3B ONLY'!$G:$G,'2.B-Cost Profile NL ONLY'!$X$4)+SUMIFS('1.A-P6 DATA CD-3B ONLY'!AK:AK,'1.A-P6 DATA CD-3B ONLY'!$V:$V,$B33,'1.A-P6 DATA CD-3B ONLY'!$Q:$Q,'2.B-Cost Profile NL ONLY'!$X$1,'1.A-P6 DATA CD-3B ONLY'!$O:$O,'2.B-Cost Profile NL ONLY'!$X$2,'1.A-P6 DATA CD-3B ONLY'!$U:$U,"&lt;&gt;OBL",'1.A-P6 DATA CD-3B ONLY'!$G:$G,'2.B-Cost Profile NL ONLY'!$X$5)+SUMIFS('1.A-P6 DATA CD-3B ONLY'!AK:AK,'1.A-P6 DATA CD-3B ONLY'!$V:$V,$B33,'1.A-P6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M33" s="7">
        <f>SUMIFS('1.A-P6 DATA CD-3B ONLY'!AL:AL,'1.A-P6 DATA CD-3B ONLY'!$V:$V,$B33,'1.A-P6 DATA CD-3B ONLY'!$Q:$Q,'2.B-Cost Profile NL ONLY'!$X$1,'1.A-P6 DATA CD-3B ONLY'!$O:$O,'2.B-Cost Profile NL ONLY'!$X$2,'1.A-P6 DATA CD-3B ONLY'!$U:$U,"&lt;&gt;OBL",'1.A-P6 DATA CD-3B ONLY'!$G:$G,'2.B-Cost Profile NL ONLY'!$X$3)+SUMIFS('1.A-P6 DATA CD-3B ONLY'!AL:AL,'1.A-P6 DATA CD-3B ONLY'!$V:$V,$B33,'1.A-P6 DATA CD-3B ONLY'!$Q:$Q,'2.B-Cost Profile NL ONLY'!$X$1,'1.A-P6 DATA CD-3B ONLY'!$O:$O,'2.B-Cost Profile NL ONLY'!$X$2,'1.A-P6 DATA CD-3B ONLY'!$U:$U,"&lt;&gt;OBL",'1.A-P6 DATA CD-3B ONLY'!$G:$G,'2.B-Cost Profile NL ONLY'!$X$4)+SUMIFS('1.A-P6 DATA CD-3B ONLY'!AL:AL,'1.A-P6 DATA CD-3B ONLY'!$V:$V,$B33,'1.A-P6 DATA CD-3B ONLY'!$Q:$Q,'2.B-Cost Profile NL ONLY'!$X$1,'1.A-P6 DATA CD-3B ONLY'!$O:$O,'2.B-Cost Profile NL ONLY'!$X$2,'1.A-P6 DATA CD-3B ONLY'!$U:$U,"&lt;&gt;OBL",'1.A-P6 DATA CD-3B ONLY'!$G:$G,'2.B-Cost Profile NL ONLY'!$X$5)+SUMIFS('1.A-P6 DATA CD-3B ONLY'!AL:AL,'1.A-P6 DATA CD-3B ONLY'!$V:$V,$B33,'1.A-P6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N33" s="7">
        <f>SUMIFS('1.A-P6 DATA CD-3B ONLY'!AM:AM,'1.A-P6 DATA CD-3B ONLY'!$V:$V,$B33,'1.A-P6 DATA CD-3B ONLY'!$Q:$Q,'2.B-Cost Profile NL ONLY'!$X$1,'1.A-P6 DATA CD-3B ONLY'!$O:$O,'2.B-Cost Profile NL ONLY'!$X$2,'1.A-P6 DATA CD-3B ONLY'!$U:$U,"&lt;&gt;OBL",'1.A-P6 DATA CD-3B ONLY'!$G:$G,'2.B-Cost Profile NL ONLY'!$X$3)+SUMIFS('1.A-P6 DATA CD-3B ONLY'!AM:AM,'1.A-P6 DATA CD-3B ONLY'!$V:$V,$B33,'1.A-P6 DATA CD-3B ONLY'!$Q:$Q,'2.B-Cost Profile NL ONLY'!$X$1,'1.A-P6 DATA CD-3B ONLY'!$O:$O,'2.B-Cost Profile NL ONLY'!$X$2,'1.A-P6 DATA CD-3B ONLY'!$U:$U,"&lt;&gt;OBL",'1.A-P6 DATA CD-3B ONLY'!$G:$G,'2.B-Cost Profile NL ONLY'!$X$4)+SUMIFS('1.A-P6 DATA CD-3B ONLY'!AM:AM,'1.A-P6 DATA CD-3B ONLY'!$V:$V,$B33,'1.A-P6 DATA CD-3B ONLY'!$Q:$Q,'2.B-Cost Profile NL ONLY'!$X$1,'1.A-P6 DATA CD-3B ONLY'!$O:$O,'2.B-Cost Profile NL ONLY'!$X$2,'1.A-P6 DATA CD-3B ONLY'!$U:$U,"&lt;&gt;OBL",'1.A-P6 DATA CD-3B ONLY'!$G:$G,'2.B-Cost Profile NL ONLY'!$X$5)+SUMIFS('1.A-P6 DATA CD-3B ONLY'!AM:AM,'1.A-P6 DATA CD-3B ONLY'!$V:$V,$B33,'1.A-P6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O33" s="7">
        <f>SUMIFS('1.A-P6 DATA CD-3B ONLY'!AN:AN,'1.A-P6 DATA CD-3B ONLY'!$V:$V,$B33,'1.A-P6 DATA CD-3B ONLY'!$Q:$Q,'2.B-Cost Profile NL ONLY'!$X$1,'1.A-P6 DATA CD-3B ONLY'!$O:$O,'2.B-Cost Profile NL ONLY'!$X$2,'1.A-P6 DATA CD-3B ONLY'!$U:$U,"&lt;&gt;OBL",'1.A-P6 DATA CD-3B ONLY'!$G:$G,'2.B-Cost Profile NL ONLY'!$X$3)+SUMIFS('1.A-P6 DATA CD-3B ONLY'!AN:AN,'1.A-P6 DATA CD-3B ONLY'!$V:$V,$B33,'1.A-P6 DATA CD-3B ONLY'!$Q:$Q,'2.B-Cost Profile NL ONLY'!$X$1,'1.A-P6 DATA CD-3B ONLY'!$O:$O,'2.B-Cost Profile NL ONLY'!$X$2,'1.A-P6 DATA CD-3B ONLY'!$U:$U,"&lt;&gt;OBL",'1.A-P6 DATA CD-3B ONLY'!$G:$G,'2.B-Cost Profile NL ONLY'!$X$4)+SUMIFS('1.A-P6 DATA CD-3B ONLY'!AN:AN,'1.A-P6 DATA CD-3B ONLY'!$V:$V,$B33,'1.A-P6 DATA CD-3B ONLY'!$Q:$Q,'2.B-Cost Profile NL ONLY'!$X$1,'1.A-P6 DATA CD-3B ONLY'!$O:$O,'2.B-Cost Profile NL ONLY'!$X$2,'1.A-P6 DATA CD-3B ONLY'!$U:$U,"&lt;&gt;OBL",'1.A-P6 DATA CD-3B ONLY'!$G:$G,'2.B-Cost Profile NL ONLY'!$X$5)+SUMIFS('1.A-P6 DATA CD-3B ONLY'!AN:AN,'1.A-P6 DATA CD-3B ONLY'!$V:$V,$B33,'1.A-P6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P33" s="7">
        <f>SUMIFS('1.A-P6 DATA CD-3B ONLY'!AO:AO,'1.A-P6 DATA CD-3B ONLY'!$V:$V,$B33,'1.A-P6 DATA CD-3B ONLY'!$Q:$Q,'2.B-Cost Profile NL ONLY'!$X$1,'1.A-P6 DATA CD-3B ONLY'!$O:$O,'2.B-Cost Profile NL ONLY'!$X$2,'1.A-P6 DATA CD-3B ONLY'!$U:$U,"&lt;&gt;OBL",'1.A-P6 DATA CD-3B ONLY'!$G:$G,'2.B-Cost Profile NL ONLY'!$X$3)+SUMIFS('1.A-P6 DATA CD-3B ONLY'!AO:AO,'1.A-P6 DATA CD-3B ONLY'!$V:$V,$B33,'1.A-P6 DATA CD-3B ONLY'!$Q:$Q,'2.B-Cost Profile NL ONLY'!$X$1,'1.A-P6 DATA CD-3B ONLY'!$O:$O,'2.B-Cost Profile NL ONLY'!$X$2,'1.A-P6 DATA CD-3B ONLY'!$U:$U,"&lt;&gt;OBL",'1.A-P6 DATA CD-3B ONLY'!$G:$G,'2.B-Cost Profile NL ONLY'!$X$4)+SUMIFS('1.A-P6 DATA CD-3B ONLY'!AO:AO,'1.A-P6 DATA CD-3B ONLY'!$V:$V,$B33,'1.A-P6 DATA CD-3B ONLY'!$Q:$Q,'2.B-Cost Profile NL ONLY'!$X$1,'1.A-P6 DATA CD-3B ONLY'!$O:$O,'2.B-Cost Profile NL ONLY'!$X$2,'1.A-P6 DATA CD-3B ONLY'!$U:$U,"&lt;&gt;OBL",'1.A-P6 DATA CD-3B ONLY'!$G:$G,'2.B-Cost Profile NL ONLY'!$X$5)+SUMIFS('1.A-P6 DATA CD-3B ONLY'!AO:AO,'1.A-P6 DATA CD-3B ONLY'!$V:$V,$B33,'1.A-P6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Q33" s="7">
        <f>SUMIFS('1.A-P6 DATA CD-3B ONLY'!AP:AP,'1.A-P6 DATA CD-3B ONLY'!$V:$V,$B33,'1.A-P6 DATA CD-3B ONLY'!$Q:$Q,'2.B-Cost Profile NL ONLY'!$X$1,'1.A-P6 DATA CD-3B ONLY'!$O:$O,'2.B-Cost Profile NL ONLY'!$X$2,'1.A-P6 DATA CD-3B ONLY'!$U:$U,"&lt;&gt;OBL",'1.A-P6 DATA CD-3B ONLY'!$G:$G,'2.B-Cost Profile NL ONLY'!$X$3)+SUMIFS('1.A-P6 DATA CD-3B ONLY'!AP:AP,'1.A-P6 DATA CD-3B ONLY'!$V:$V,$B33,'1.A-P6 DATA CD-3B ONLY'!$Q:$Q,'2.B-Cost Profile NL ONLY'!$X$1,'1.A-P6 DATA CD-3B ONLY'!$O:$O,'2.B-Cost Profile NL ONLY'!$X$2,'1.A-P6 DATA CD-3B ONLY'!$U:$U,"&lt;&gt;OBL",'1.A-P6 DATA CD-3B ONLY'!$G:$G,'2.B-Cost Profile NL ONLY'!$X$4)+SUMIFS('1.A-P6 DATA CD-3B ONLY'!AP:AP,'1.A-P6 DATA CD-3B ONLY'!$V:$V,$B33,'1.A-P6 DATA CD-3B ONLY'!$Q:$Q,'2.B-Cost Profile NL ONLY'!$X$1,'1.A-P6 DATA CD-3B ONLY'!$O:$O,'2.B-Cost Profile NL ONLY'!$X$2,'1.A-P6 DATA CD-3B ONLY'!$U:$U,"&lt;&gt;OBL",'1.A-P6 DATA CD-3B ONLY'!$G:$G,'2.B-Cost Profile NL ONLY'!$X$5)+SUMIFS('1.A-P6 DATA CD-3B ONLY'!AP:AP,'1.A-P6 DATA CD-3B ONLY'!$V:$V,$B33,'1.A-P6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R33" s="7">
        <f>SUMIFS('1.A-P6 DATA CD-3B ONLY'!AQ:AQ,'1.A-P6 DATA CD-3B ONLY'!$V:$V,$B33,'1.A-P6 DATA CD-3B ONLY'!$Q:$Q,'2.B-Cost Profile NL ONLY'!$X$1,'1.A-P6 DATA CD-3B ONLY'!$O:$O,'2.B-Cost Profile NL ONLY'!$X$2,'1.A-P6 DATA CD-3B ONLY'!$U:$U,"&lt;&gt;OBL",'1.A-P6 DATA CD-3B ONLY'!$G:$G,'2.B-Cost Profile NL ONLY'!$X$3)+SUMIFS('1.A-P6 DATA CD-3B ONLY'!AQ:AQ,'1.A-P6 DATA CD-3B ONLY'!$V:$V,$B33,'1.A-P6 DATA CD-3B ONLY'!$Q:$Q,'2.B-Cost Profile NL ONLY'!$X$1,'1.A-P6 DATA CD-3B ONLY'!$O:$O,'2.B-Cost Profile NL ONLY'!$X$2,'1.A-P6 DATA CD-3B ONLY'!$U:$U,"&lt;&gt;OBL",'1.A-P6 DATA CD-3B ONLY'!$G:$G,'2.B-Cost Profile NL ONLY'!$X$4)+SUMIFS('1.A-P6 DATA CD-3B ONLY'!AQ:AQ,'1.A-P6 DATA CD-3B ONLY'!$V:$V,$B33,'1.A-P6 DATA CD-3B ONLY'!$Q:$Q,'2.B-Cost Profile NL ONLY'!$X$1,'1.A-P6 DATA CD-3B ONLY'!$O:$O,'2.B-Cost Profile NL ONLY'!$X$2,'1.A-P6 DATA CD-3B ONLY'!$U:$U,"&lt;&gt;OBL",'1.A-P6 DATA CD-3B ONLY'!$G:$G,'2.B-Cost Profile NL ONLY'!$X$5)+SUMIFS('1.A-P6 DATA CD-3B ONLY'!AQ:AQ,'1.A-P6 DATA CD-3B ONLY'!$V:$V,$B33,'1.A-P6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S33" s="7">
        <f>SUMIFS('1.A-P6 DATA CD-3B ONLY'!AR:AR,'1.A-P6 DATA CD-3B ONLY'!$V:$V,$B33,'1.A-P6 DATA CD-3B ONLY'!$Q:$Q,'2.B-Cost Profile NL ONLY'!$X$1,'1.A-P6 DATA CD-3B ONLY'!$O:$O,'2.B-Cost Profile NL ONLY'!$X$2,'1.A-P6 DATA CD-3B ONLY'!$U:$U,"&lt;&gt;OBL",'1.A-P6 DATA CD-3B ONLY'!$G:$G,'2.B-Cost Profile NL ONLY'!$X$3)+SUMIFS('1.A-P6 DATA CD-3B ONLY'!AR:AR,'1.A-P6 DATA CD-3B ONLY'!$V:$V,$B33,'1.A-P6 DATA CD-3B ONLY'!$Q:$Q,'2.B-Cost Profile NL ONLY'!$X$1,'1.A-P6 DATA CD-3B ONLY'!$O:$O,'2.B-Cost Profile NL ONLY'!$X$2,'1.A-P6 DATA CD-3B ONLY'!$U:$U,"&lt;&gt;OBL",'1.A-P6 DATA CD-3B ONLY'!$G:$G,'2.B-Cost Profile NL ONLY'!$X$4)+SUMIFS('1.A-P6 DATA CD-3B ONLY'!AR:AR,'1.A-P6 DATA CD-3B ONLY'!$V:$V,$B33,'1.A-P6 DATA CD-3B ONLY'!$Q:$Q,'2.B-Cost Profile NL ONLY'!$X$1,'1.A-P6 DATA CD-3B ONLY'!$O:$O,'2.B-Cost Profile NL ONLY'!$X$2,'1.A-P6 DATA CD-3B ONLY'!$U:$U,"&lt;&gt;OBL",'1.A-P6 DATA CD-3B ONLY'!$G:$G,'2.B-Cost Profile NL ONLY'!$X$5)+SUMIFS('1.A-P6 DATA CD-3B ONLY'!AR:AR,'1.A-P6 DATA CD-3B ONLY'!$V:$V,$B33,'1.A-P6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T33" s="7">
        <f>SUMIFS('1.A-P6 DATA CD-3B ONLY'!AS:AS,'1.A-P6 DATA CD-3B ONLY'!$V:$V,$B33,'1.A-P6 DATA CD-3B ONLY'!$Q:$Q,'2.B-Cost Profile NL ONLY'!$X$1,'1.A-P6 DATA CD-3B ONLY'!$O:$O,'2.B-Cost Profile NL ONLY'!$X$2,'1.A-P6 DATA CD-3B ONLY'!$U:$U,"&lt;&gt;OBL",'1.A-P6 DATA CD-3B ONLY'!$G:$G,'2.B-Cost Profile NL ONLY'!$X$3)+SUMIFS('1.A-P6 DATA CD-3B ONLY'!AS:AS,'1.A-P6 DATA CD-3B ONLY'!$V:$V,$B33,'1.A-P6 DATA CD-3B ONLY'!$Q:$Q,'2.B-Cost Profile NL ONLY'!$X$1,'1.A-P6 DATA CD-3B ONLY'!$O:$O,'2.B-Cost Profile NL ONLY'!$X$2,'1.A-P6 DATA CD-3B ONLY'!$U:$U,"&lt;&gt;OBL",'1.A-P6 DATA CD-3B ONLY'!$G:$G,'2.B-Cost Profile NL ONLY'!$X$4)+SUMIFS('1.A-P6 DATA CD-3B ONLY'!AS:AS,'1.A-P6 DATA CD-3B ONLY'!$V:$V,$B33,'1.A-P6 DATA CD-3B ONLY'!$Q:$Q,'2.B-Cost Profile NL ONLY'!$X$1,'1.A-P6 DATA CD-3B ONLY'!$O:$O,'2.B-Cost Profile NL ONLY'!$X$2,'1.A-P6 DATA CD-3B ONLY'!$U:$U,"&lt;&gt;OBL",'1.A-P6 DATA CD-3B ONLY'!$G:$G,'2.B-Cost Profile NL ONLY'!$X$5)+SUMIFS('1.A-P6 DATA CD-3B ONLY'!AS:AS,'1.A-P6 DATA CD-3B ONLY'!$V:$V,$B33,'1.A-P6 DATA CD-3B ONLY'!$Q:$Q,'2.B-Cost Profile NL ONLY'!$X$1,'1.A-P6 DATA CD-3B ONLY'!$O:$O,'2.B-Cost Profile NL ONLY'!$X$2,'1.A-P6 DATA CD-3B ONLY'!$U:$U,"&lt;&gt;OBL",'1.A-P6 DATA CD-3B ONLY'!$G:$G,'2.B-Cost Profile NL ONLY'!$X$6)</f>
        <v>0</v>
      </c>
    </row>
    <row r="34" spans="2:20" x14ac:dyDescent="0.25">
      <c r="B34" s="39" t="s">
        <v>232</v>
      </c>
      <c r="C34" s="15">
        <f t="shared" si="2"/>
        <v>2803</v>
      </c>
      <c r="D34" s="7">
        <f>SUMIFS('1.A-P6 DATA CD-3B ONLY'!AC:AC,'1.A-P6 DATA CD-3B ONLY'!$V:$V,$B34,'1.A-P6 DATA CD-3B ONLY'!$Q:$Q,'2.B-Cost Profile NL ONLY'!$X$1,'1.A-P6 DATA CD-3B ONLY'!$O:$O,'2.B-Cost Profile NL ONLY'!$X$2,'1.A-P6 DATA CD-3B ONLY'!$U:$U,"&lt;&gt;OBL",'1.A-P6 DATA CD-3B ONLY'!$G:$G,'2.B-Cost Profile NL ONLY'!$X$3)+SUMIFS('1.A-P6 DATA CD-3B ONLY'!AC:AC,'1.A-P6 DATA CD-3B ONLY'!$V:$V,$B34,'1.A-P6 DATA CD-3B ONLY'!$Q:$Q,'2.B-Cost Profile NL ONLY'!$X$1,'1.A-P6 DATA CD-3B ONLY'!$O:$O,'2.B-Cost Profile NL ONLY'!$X$2,'1.A-P6 DATA CD-3B ONLY'!$U:$U,"&lt;&gt;OBL",'1.A-P6 DATA CD-3B ONLY'!$G:$G,'2.B-Cost Profile NL ONLY'!$X$4)+SUMIFS('1.A-P6 DATA CD-3B ONLY'!AC:AC,'1.A-P6 DATA CD-3B ONLY'!$V:$V,$B34,'1.A-P6 DATA CD-3B ONLY'!$Q:$Q,'2.B-Cost Profile NL ONLY'!$X$1,'1.A-P6 DATA CD-3B ONLY'!$O:$O,'2.B-Cost Profile NL ONLY'!$X$2,'1.A-P6 DATA CD-3B ONLY'!$U:$U,"&lt;&gt;OBL",'1.A-P6 DATA CD-3B ONLY'!$G:$G,'2.B-Cost Profile NL ONLY'!$X$5)+SUMIFS('1.A-P6 DATA CD-3B ONLY'!AC:AC,'1.A-P6 DATA CD-3B ONLY'!$V:$V,$B34,'1.A-P6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E34" s="7">
        <f>SUMIFS('1.A-P6 DATA CD-3B ONLY'!AD:AD,'1.A-P6 DATA CD-3B ONLY'!$V:$V,$B34,'1.A-P6 DATA CD-3B ONLY'!$Q:$Q,'2.B-Cost Profile NL ONLY'!$X$1,'1.A-P6 DATA CD-3B ONLY'!$O:$O,'2.B-Cost Profile NL ONLY'!$X$2,'1.A-P6 DATA CD-3B ONLY'!$U:$U,"&lt;&gt;OBL",'1.A-P6 DATA CD-3B ONLY'!$G:$G,'2.B-Cost Profile NL ONLY'!$X$3)+SUMIFS('1.A-P6 DATA CD-3B ONLY'!AD:AD,'1.A-P6 DATA CD-3B ONLY'!$V:$V,$B34,'1.A-P6 DATA CD-3B ONLY'!$Q:$Q,'2.B-Cost Profile NL ONLY'!$X$1,'1.A-P6 DATA CD-3B ONLY'!$O:$O,'2.B-Cost Profile NL ONLY'!$X$2,'1.A-P6 DATA CD-3B ONLY'!$U:$U,"&lt;&gt;OBL",'1.A-P6 DATA CD-3B ONLY'!$G:$G,'2.B-Cost Profile NL ONLY'!$X$4)+SUMIFS('1.A-P6 DATA CD-3B ONLY'!AD:AD,'1.A-P6 DATA CD-3B ONLY'!$V:$V,$B34,'1.A-P6 DATA CD-3B ONLY'!$Q:$Q,'2.B-Cost Profile NL ONLY'!$X$1,'1.A-P6 DATA CD-3B ONLY'!$O:$O,'2.B-Cost Profile NL ONLY'!$X$2,'1.A-P6 DATA CD-3B ONLY'!$U:$U,"&lt;&gt;OBL",'1.A-P6 DATA CD-3B ONLY'!$G:$G,'2.B-Cost Profile NL ONLY'!$X$5)+SUMIFS('1.A-P6 DATA CD-3B ONLY'!AD:AD,'1.A-P6 DATA CD-3B ONLY'!$V:$V,$B34,'1.A-P6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F34" s="7">
        <f>SUMIFS('1.A-P6 DATA CD-3B ONLY'!AE:AE,'1.A-P6 DATA CD-3B ONLY'!$V:$V,$B34,'1.A-P6 DATA CD-3B ONLY'!$Q:$Q,'2.B-Cost Profile NL ONLY'!$X$1,'1.A-P6 DATA CD-3B ONLY'!$O:$O,'2.B-Cost Profile NL ONLY'!$X$2,'1.A-P6 DATA CD-3B ONLY'!$U:$U,"&lt;&gt;OBL",'1.A-P6 DATA CD-3B ONLY'!$G:$G,'2.B-Cost Profile NL ONLY'!$X$3)+SUMIFS('1.A-P6 DATA CD-3B ONLY'!AE:AE,'1.A-P6 DATA CD-3B ONLY'!$V:$V,$B34,'1.A-P6 DATA CD-3B ONLY'!$Q:$Q,'2.B-Cost Profile NL ONLY'!$X$1,'1.A-P6 DATA CD-3B ONLY'!$O:$O,'2.B-Cost Profile NL ONLY'!$X$2,'1.A-P6 DATA CD-3B ONLY'!$U:$U,"&lt;&gt;OBL",'1.A-P6 DATA CD-3B ONLY'!$G:$G,'2.B-Cost Profile NL ONLY'!$X$4)+SUMIFS('1.A-P6 DATA CD-3B ONLY'!AE:AE,'1.A-P6 DATA CD-3B ONLY'!$V:$V,$B34,'1.A-P6 DATA CD-3B ONLY'!$Q:$Q,'2.B-Cost Profile NL ONLY'!$X$1,'1.A-P6 DATA CD-3B ONLY'!$O:$O,'2.B-Cost Profile NL ONLY'!$X$2,'1.A-P6 DATA CD-3B ONLY'!$U:$U,"&lt;&gt;OBL",'1.A-P6 DATA CD-3B ONLY'!$G:$G,'2.B-Cost Profile NL ONLY'!$X$5)+SUMIFS('1.A-P6 DATA CD-3B ONLY'!AE:AE,'1.A-P6 DATA CD-3B ONLY'!$V:$V,$B34,'1.A-P6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G34" s="7">
        <f>SUMIFS('1.A-P6 DATA CD-3B ONLY'!AF:AF,'1.A-P6 DATA CD-3B ONLY'!$V:$V,$B34,'1.A-P6 DATA CD-3B ONLY'!$Q:$Q,'2.B-Cost Profile NL ONLY'!$X$1,'1.A-P6 DATA CD-3B ONLY'!$O:$O,'2.B-Cost Profile NL ONLY'!$X$2,'1.A-P6 DATA CD-3B ONLY'!$U:$U,"&lt;&gt;OBL",'1.A-P6 DATA CD-3B ONLY'!$G:$G,'2.B-Cost Profile NL ONLY'!$X$3)+SUMIFS('1.A-P6 DATA CD-3B ONLY'!AF:AF,'1.A-P6 DATA CD-3B ONLY'!$V:$V,$B34,'1.A-P6 DATA CD-3B ONLY'!$Q:$Q,'2.B-Cost Profile NL ONLY'!$X$1,'1.A-P6 DATA CD-3B ONLY'!$O:$O,'2.B-Cost Profile NL ONLY'!$X$2,'1.A-P6 DATA CD-3B ONLY'!$U:$U,"&lt;&gt;OBL",'1.A-P6 DATA CD-3B ONLY'!$G:$G,'2.B-Cost Profile NL ONLY'!$X$4)+SUMIFS('1.A-P6 DATA CD-3B ONLY'!AF:AF,'1.A-P6 DATA CD-3B ONLY'!$V:$V,$B34,'1.A-P6 DATA CD-3B ONLY'!$Q:$Q,'2.B-Cost Profile NL ONLY'!$X$1,'1.A-P6 DATA CD-3B ONLY'!$O:$O,'2.B-Cost Profile NL ONLY'!$X$2,'1.A-P6 DATA CD-3B ONLY'!$U:$U,"&lt;&gt;OBL",'1.A-P6 DATA CD-3B ONLY'!$G:$G,'2.B-Cost Profile NL ONLY'!$X$5)+SUMIFS('1.A-P6 DATA CD-3B ONLY'!AF:AF,'1.A-P6 DATA CD-3B ONLY'!$V:$V,$B34,'1.A-P6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H34" s="7">
        <f>SUMIFS('1.A-P6 DATA CD-3B ONLY'!AG:AG,'1.A-P6 DATA CD-3B ONLY'!$V:$V,$B34,'1.A-P6 DATA CD-3B ONLY'!$Q:$Q,'2.B-Cost Profile NL ONLY'!$X$1,'1.A-P6 DATA CD-3B ONLY'!$O:$O,'2.B-Cost Profile NL ONLY'!$X$2,'1.A-P6 DATA CD-3B ONLY'!$U:$U,"&lt;&gt;OBL",'1.A-P6 DATA CD-3B ONLY'!$G:$G,'2.B-Cost Profile NL ONLY'!$X$3)+SUMIFS('1.A-P6 DATA CD-3B ONLY'!AG:AG,'1.A-P6 DATA CD-3B ONLY'!$V:$V,$B34,'1.A-P6 DATA CD-3B ONLY'!$Q:$Q,'2.B-Cost Profile NL ONLY'!$X$1,'1.A-P6 DATA CD-3B ONLY'!$O:$O,'2.B-Cost Profile NL ONLY'!$X$2,'1.A-P6 DATA CD-3B ONLY'!$U:$U,"&lt;&gt;OBL",'1.A-P6 DATA CD-3B ONLY'!$G:$G,'2.B-Cost Profile NL ONLY'!$X$4)+SUMIFS('1.A-P6 DATA CD-3B ONLY'!AG:AG,'1.A-P6 DATA CD-3B ONLY'!$V:$V,$B34,'1.A-P6 DATA CD-3B ONLY'!$Q:$Q,'2.B-Cost Profile NL ONLY'!$X$1,'1.A-P6 DATA CD-3B ONLY'!$O:$O,'2.B-Cost Profile NL ONLY'!$X$2,'1.A-P6 DATA CD-3B ONLY'!$U:$U,"&lt;&gt;OBL",'1.A-P6 DATA CD-3B ONLY'!$G:$G,'2.B-Cost Profile NL ONLY'!$X$5)+SUMIFS('1.A-P6 DATA CD-3B ONLY'!AG:AG,'1.A-P6 DATA CD-3B ONLY'!$V:$V,$B34,'1.A-P6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I34" s="7">
        <f>SUMIFS('1.A-P6 DATA CD-3B ONLY'!AH:AH,'1.A-P6 DATA CD-3B ONLY'!$V:$V,$B34,'1.A-P6 DATA CD-3B ONLY'!$Q:$Q,'2.B-Cost Profile NL ONLY'!$X$1,'1.A-P6 DATA CD-3B ONLY'!$O:$O,'2.B-Cost Profile NL ONLY'!$X$2,'1.A-P6 DATA CD-3B ONLY'!$U:$U,"&lt;&gt;OBL",'1.A-P6 DATA CD-3B ONLY'!$G:$G,'2.B-Cost Profile NL ONLY'!$X$3)+SUMIFS('1.A-P6 DATA CD-3B ONLY'!AH:AH,'1.A-P6 DATA CD-3B ONLY'!$V:$V,$B34,'1.A-P6 DATA CD-3B ONLY'!$Q:$Q,'2.B-Cost Profile NL ONLY'!$X$1,'1.A-P6 DATA CD-3B ONLY'!$O:$O,'2.B-Cost Profile NL ONLY'!$X$2,'1.A-P6 DATA CD-3B ONLY'!$U:$U,"&lt;&gt;OBL",'1.A-P6 DATA CD-3B ONLY'!$G:$G,'2.B-Cost Profile NL ONLY'!$X$4)+SUMIFS('1.A-P6 DATA CD-3B ONLY'!AH:AH,'1.A-P6 DATA CD-3B ONLY'!$V:$V,$B34,'1.A-P6 DATA CD-3B ONLY'!$Q:$Q,'2.B-Cost Profile NL ONLY'!$X$1,'1.A-P6 DATA CD-3B ONLY'!$O:$O,'2.B-Cost Profile NL ONLY'!$X$2,'1.A-P6 DATA CD-3B ONLY'!$U:$U,"&lt;&gt;OBL",'1.A-P6 DATA CD-3B ONLY'!$G:$G,'2.B-Cost Profile NL ONLY'!$X$5)+SUMIFS('1.A-P6 DATA CD-3B ONLY'!AH:AH,'1.A-P6 DATA CD-3B ONLY'!$V:$V,$B34,'1.A-P6 DATA CD-3B ONLY'!$Q:$Q,'2.B-Cost Profile NL ONLY'!$X$1,'1.A-P6 DATA CD-3B ONLY'!$O:$O,'2.B-Cost Profile NL ONLY'!$X$2,'1.A-P6 DATA CD-3B ONLY'!$U:$U,"&lt;&gt;OBL",'1.A-P6 DATA CD-3B ONLY'!$G:$G,'2.B-Cost Profile NL ONLY'!$X$6)</f>
        <v>2803</v>
      </c>
      <c r="J34" s="7">
        <f>SUMIFS('1.A-P6 DATA CD-3B ONLY'!AI:AI,'1.A-P6 DATA CD-3B ONLY'!$V:$V,$B34,'1.A-P6 DATA CD-3B ONLY'!$Q:$Q,'2.B-Cost Profile NL ONLY'!$X$1,'1.A-P6 DATA CD-3B ONLY'!$O:$O,'2.B-Cost Profile NL ONLY'!$X$2,'1.A-P6 DATA CD-3B ONLY'!$U:$U,"&lt;&gt;OBL",'1.A-P6 DATA CD-3B ONLY'!$G:$G,'2.B-Cost Profile NL ONLY'!$X$3)+SUMIFS('1.A-P6 DATA CD-3B ONLY'!AI:AI,'1.A-P6 DATA CD-3B ONLY'!$V:$V,$B34,'1.A-P6 DATA CD-3B ONLY'!$Q:$Q,'2.B-Cost Profile NL ONLY'!$X$1,'1.A-P6 DATA CD-3B ONLY'!$O:$O,'2.B-Cost Profile NL ONLY'!$X$2,'1.A-P6 DATA CD-3B ONLY'!$U:$U,"&lt;&gt;OBL",'1.A-P6 DATA CD-3B ONLY'!$G:$G,'2.B-Cost Profile NL ONLY'!$X$4)+SUMIFS('1.A-P6 DATA CD-3B ONLY'!AI:AI,'1.A-P6 DATA CD-3B ONLY'!$V:$V,$B34,'1.A-P6 DATA CD-3B ONLY'!$Q:$Q,'2.B-Cost Profile NL ONLY'!$X$1,'1.A-P6 DATA CD-3B ONLY'!$O:$O,'2.B-Cost Profile NL ONLY'!$X$2,'1.A-P6 DATA CD-3B ONLY'!$U:$U,"&lt;&gt;OBL",'1.A-P6 DATA CD-3B ONLY'!$G:$G,'2.B-Cost Profile NL ONLY'!$X$5)+SUMIFS('1.A-P6 DATA CD-3B ONLY'!AI:AI,'1.A-P6 DATA CD-3B ONLY'!$V:$V,$B34,'1.A-P6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K34" s="7">
        <f>SUMIFS('1.A-P6 DATA CD-3B ONLY'!AJ:AJ,'1.A-P6 DATA CD-3B ONLY'!$V:$V,$B34,'1.A-P6 DATA CD-3B ONLY'!$Q:$Q,'2.B-Cost Profile NL ONLY'!$X$1,'1.A-P6 DATA CD-3B ONLY'!$O:$O,'2.B-Cost Profile NL ONLY'!$X$2,'1.A-P6 DATA CD-3B ONLY'!$U:$U,"&lt;&gt;OBL",'1.A-P6 DATA CD-3B ONLY'!$G:$G,'2.B-Cost Profile NL ONLY'!$X$3)+SUMIFS('1.A-P6 DATA CD-3B ONLY'!AJ:AJ,'1.A-P6 DATA CD-3B ONLY'!$V:$V,$B34,'1.A-P6 DATA CD-3B ONLY'!$Q:$Q,'2.B-Cost Profile NL ONLY'!$X$1,'1.A-P6 DATA CD-3B ONLY'!$O:$O,'2.B-Cost Profile NL ONLY'!$X$2,'1.A-P6 DATA CD-3B ONLY'!$U:$U,"&lt;&gt;OBL",'1.A-P6 DATA CD-3B ONLY'!$G:$G,'2.B-Cost Profile NL ONLY'!$X$4)+SUMIFS('1.A-P6 DATA CD-3B ONLY'!AJ:AJ,'1.A-P6 DATA CD-3B ONLY'!$V:$V,$B34,'1.A-P6 DATA CD-3B ONLY'!$Q:$Q,'2.B-Cost Profile NL ONLY'!$X$1,'1.A-P6 DATA CD-3B ONLY'!$O:$O,'2.B-Cost Profile NL ONLY'!$X$2,'1.A-P6 DATA CD-3B ONLY'!$U:$U,"&lt;&gt;OBL",'1.A-P6 DATA CD-3B ONLY'!$G:$G,'2.B-Cost Profile NL ONLY'!$X$5)+SUMIFS('1.A-P6 DATA CD-3B ONLY'!AJ:AJ,'1.A-P6 DATA CD-3B ONLY'!$V:$V,$B34,'1.A-P6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L34" s="7">
        <f>SUMIFS('1.A-P6 DATA CD-3B ONLY'!AK:AK,'1.A-P6 DATA CD-3B ONLY'!$V:$V,$B34,'1.A-P6 DATA CD-3B ONLY'!$Q:$Q,'2.B-Cost Profile NL ONLY'!$X$1,'1.A-P6 DATA CD-3B ONLY'!$O:$O,'2.B-Cost Profile NL ONLY'!$X$2,'1.A-P6 DATA CD-3B ONLY'!$U:$U,"&lt;&gt;OBL",'1.A-P6 DATA CD-3B ONLY'!$G:$G,'2.B-Cost Profile NL ONLY'!$X$3)+SUMIFS('1.A-P6 DATA CD-3B ONLY'!AK:AK,'1.A-P6 DATA CD-3B ONLY'!$V:$V,$B34,'1.A-P6 DATA CD-3B ONLY'!$Q:$Q,'2.B-Cost Profile NL ONLY'!$X$1,'1.A-P6 DATA CD-3B ONLY'!$O:$O,'2.B-Cost Profile NL ONLY'!$X$2,'1.A-P6 DATA CD-3B ONLY'!$U:$U,"&lt;&gt;OBL",'1.A-P6 DATA CD-3B ONLY'!$G:$G,'2.B-Cost Profile NL ONLY'!$X$4)+SUMIFS('1.A-P6 DATA CD-3B ONLY'!AK:AK,'1.A-P6 DATA CD-3B ONLY'!$V:$V,$B34,'1.A-P6 DATA CD-3B ONLY'!$Q:$Q,'2.B-Cost Profile NL ONLY'!$X$1,'1.A-P6 DATA CD-3B ONLY'!$O:$O,'2.B-Cost Profile NL ONLY'!$X$2,'1.A-P6 DATA CD-3B ONLY'!$U:$U,"&lt;&gt;OBL",'1.A-P6 DATA CD-3B ONLY'!$G:$G,'2.B-Cost Profile NL ONLY'!$X$5)+SUMIFS('1.A-P6 DATA CD-3B ONLY'!AK:AK,'1.A-P6 DATA CD-3B ONLY'!$V:$V,$B34,'1.A-P6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M34" s="7">
        <f>SUMIFS('1.A-P6 DATA CD-3B ONLY'!AL:AL,'1.A-P6 DATA CD-3B ONLY'!$V:$V,$B34,'1.A-P6 DATA CD-3B ONLY'!$Q:$Q,'2.B-Cost Profile NL ONLY'!$X$1,'1.A-P6 DATA CD-3B ONLY'!$O:$O,'2.B-Cost Profile NL ONLY'!$X$2,'1.A-P6 DATA CD-3B ONLY'!$U:$U,"&lt;&gt;OBL",'1.A-P6 DATA CD-3B ONLY'!$G:$G,'2.B-Cost Profile NL ONLY'!$X$3)+SUMIFS('1.A-P6 DATA CD-3B ONLY'!AL:AL,'1.A-P6 DATA CD-3B ONLY'!$V:$V,$B34,'1.A-P6 DATA CD-3B ONLY'!$Q:$Q,'2.B-Cost Profile NL ONLY'!$X$1,'1.A-P6 DATA CD-3B ONLY'!$O:$O,'2.B-Cost Profile NL ONLY'!$X$2,'1.A-P6 DATA CD-3B ONLY'!$U:$U,"&lt;&gt;OBL",'1.A-P6 DATA CD-3B ONLY'!$G:$G,'2.B-Cost Profile NL ONLY'!$X$4)+SUMIFS('1.A-P6 DATA CD-3B ONLY'!AL:AL,'1.A-P6 DATA CD-3B ONLY'!$V:$V,$B34,'1.A-P6 DATA CD-3B ONLY'!$Q:$Q,'2.B-Cost Profile NL ONLY'!$X$1,'1.A-P6 DATA CD-3B ONLY'!$O:$O,'2.B-Cost Profile NL ONLY'!$X$2,'1.A-P6 DATA CD-3B ONLY'!$U:$U,"&lt;&gt;OBL",'1.A-P6 DATA CD-3B ONLY'!$G:$G,'2.B-Cost Profile NL ONLY'!$X$5)+SUMIFS('1.A-P6 DATA CD-3B ONLY'!AL:AL,'1.A-P6 DATA CD-3B ONLY'!$V:$V,$B34,'1.A-P6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N34" s="7">
        <f>SUMIFS('1.A-P6 DATA CD-3B ONLY'!AM:AM,'1.A-P6 DATA CD-3B ONLY'!$V:$V,$B34,'1.A-P6 DATA CD-3B ONLY'!$Q:$Q,'2.B-Cost Profile NL ONLY'!$X$1,'1.A-P6 DATA CD-3B ONLY'!$O:$O,'2.B-Cost Profile NL ONLY'!$X$2,'1.A-P6 DATA CD-3B ONLY'!$U:$U,"&lt;&gt;OBL",'1.A-P6 DATA CD-3B ONLY'!$G:$G,'2.B-Cost Profile NL ONLY'!$X$3)+SUMIFS('1.A-P6 DATA CD-3B ONLY'!AM:AM,'1.A-P6 DATA CD-3B ONLY'!$V:$V,$B34,'1.A-P6 DATA CD-3B ONLY'!$Q:$Q,'2.B-Cost Profile NL ONLY'!$X$1,'1.A-P6 DATA CD-3B ONLY'!$O:$O,'2.B-Cost Profile NL ONLY'!$X$2,'1.A-P6 DATA CD-3B ONLY'!$U:$U,"&lt;&gt;OBL",'1.A-P6 DATA CD-3B ONLY'!$G:$G,'2.B-Cost Profile NL ONLY'!$X$4)+SUMIFS('1.A-P6 DATA CD-3B ONLY'!AM:AM,'1.A-P6 DATA CD-3B ONLY'!$V:$V,$B34,'1.A-P6 DATA CD-3B ONLY'!$Q:$Q,'2.B-Cost Profile NL ONLY'!$X$1,'1.A-P6 DATA CD-3B ONLY'!$O:$O,'2.B-Cost Profile NL ONLY'!$X$2,'1.A-P6 DATA CD-3B ONLY'!$U:$U,"&lt;&gt;OBL",'1.A-P6 DATA CD-3B ONLY'!$G:$G,'2.B-Cost Profile NL ONLY'!$X$5)+SUMIFS('1.A-P6 DATA CD-3B ONLY'!AM:AM,'1.A-P6 DATA CD-3B ONLY'!$V:$V,$B34,'1.A-P6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O34" s="7">
        <f>SUMIFS('1.A-P6 DATA CD-3B ONLY'!AN:AN,'1.A-P6 DATA CD-3B ONLY'!$V:$V,$B34,'1.A-P6 DATA CD-3B ONLY'!$Q:$Q,'2.B-Cost Profile NL ONLY'!$X$1,'1.A-P6 DATA CD-3B ONLY'!$O:$O,'2.B-Cost Profile NL ONLY'!$X$2,'1.A-P6 DATA CD-3B ONLY'!$U:$U,"&lt;&gt;OBL",'1.A-P6 DATA CD-3B ONLY'!$G:$G,'2.B-Cost Profile NL ONLY'!$X$3)+SUMIFS('1.A-P6 DATA CD-3B ONLY'!AN:AN,'1.A-P6 DATA CD-3B ONLY'!$V:$V,$B34,'1.A-P6 DATA CD-3B ONLY'!$Q:$Q,'2.B-Cost Profile NL ONLY'!$X$1,'1.A-P6 DATA CD-3B ONLY'!$O:$O,'2.B-Cost Profile NL ONLY'!$X$2,'1.A-P6 DATA CD-3B ONLY'!$U:$U,"&lt;&gt;OBL",'1.A-P6 DATA CD-3B ONLY'!$G:$G,'2.B-Cost Profile NL ONLY'!$X$4)+SUMIFS('1.A-P6 DATA CD-3B ONLY'!AN:AN,'1.A-P6 DATA CD-3B ONLY'!$V:$V,$B34,'1.A-P6 DATA CD-3B ONLY'!$Q:$Q,'2.B-Cost Profile NL ONLY'!$X$1,'1.A-P6 DATA CD-3B ONLY'!$O:$O,'2.B-Cost Profile NL ONLY'!$X$2,'1.A-P6 DATA CD-3B ONLY'!$U:$U,"&lt;&gt;OBL",'1.A-P6 DATA CD-3B ONLY'!$G:$G,'2.B-Cost Profile NL ONLY'!$X$5)+SUMIFS('1.A-P6 DATA CD-3B ONLY'!AN:AN,'1.A-P6 DATA CD-3B ONLY'!$V:$V,$B34,'1.A-P6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P34" s="7">
        <f>SUMIFS('1.A-P6 DATA CD-3B ONLY'!AO:AO,'1.A-P6 DATA CD-3B ONLY'!$V:$V,$B34,'1.A-P6 DATA CD-3B ONLY'!$Q:$Q,'2.B-Cost Profile NL ONLY'!$X$1,'1.A-P6 DATA CD-3B ONLY'!$O:$O,'2.B-Cost Profile NL ONLY'!$X$2,'1.A-P6 DATA CD-3B ONLY'!$U:$U,"&lt;&gt;OBL",'1.A-P6 DATA CD-3B ONLY'!$G:$G,'2.B-Cost Profile NL ONLY'!$X$3)+SUMIFS('1.A-P6 DATA CD-3B ONLY'!AO:AO,'1.A-P6 DATA CD-3B ONLY'!$V:$V,$B34,'1.A-P6 DATA CD-3B ONLY'!$Q:$Q,'2.B-Cost Profile NL ONLY'!$X$1,'1.A-P6 DATA CD-3B ONLY'!$O:$O,'2.B-Cost Profile NL ONLY'!$X$2,'1.A-P6 DATA CD-3B ONLY'!$U:$U,"&lt;&gt;OBL",'1.A-P6 DATA CD-3B ONLY'!$G:$G,'2.B-Cost Profile NL ONLY'!$X$4)+SUMIFS('1.A-P6 DATA CD-3B ONLY'!AO:AO,'1.A-P6 DATA CD-3B ONLY'!$V:$V,$B34,'1.A-P6 DATA CD-3B ONLY'!$Q:$Q,'2.B-Cost Profile NL ONLY'!$X$1,'1.A-P6 DATA CD-3B ONLY'!$O:$O,'2.B-Cost Profile NL ONLY'!$X$2,'1.A-P6 DATA CD-3B ONLY'!$U:$U,"&lt;&gt;OBL",'1.A-P6 DATA CD-3B ONLY'!$G:$G,'2.B-Cost Profile NL ONLY'!$X$5)+SUMIFS('1.A-P6 DATA CD-3B ONLY'!AO:AO,'1.A-P6 DATA CD-3B ONLY'!$V:$V,$B34,'1.A-P6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Q34" s="7">
        <f>SUMIFS('1.A-P6 DATA CD-3B ONLY'!AP:AP,'1.A-P6 DATA CD-3B ONLY'!$V:$V,$B34,'1.A-P6 DATA CD-3B ONLY'!$Q:$Q,'2.B-Cost Profile NL ONLY'!$X$1,'1.A-P6 DATA CD-3B ONLY'!$O:$O,'2.B-Cost Profile NL ONLY'!$X$2,'1.A-P6 DATA CD-3B ONLY'!$U:$U,"&lt;&gt;OBL",'1.A-P6 DATA CD-3B ONLY'!$G:$G,'2.B-Cost Profile NL ONLY'!$X$3)+SUMIFS('1.A-P6 DATA CD-3B ONLY'!AP:AP,'1.A-P6 DATA CD-3B ONLY'!$V:$V,$B34,'1.A-P6 DATA CD-3B ONLY'!$Q:$Q,'2.B-Cost Profile NL ONLY'!$X$1,'1.A-P6 DATA CD-3B ONLY'!$O:$O,'2.B-Cost Profile NL ONLY'!$X$2,'1.A-P6 DATA CD-3B ONLY'!$U:$U,"&lt;&gt;OBL",'1.A-P6 DATA CD-3B ONLY'!$G:$G,'2.B-Cost Profile NL ONLY'!$X$4)+SUMIFS('1.A-P6 DATA CD-3B ONLY'!AP:AP,'1.A-P6 DATA CD-3B ONLY'!$V:$V,$B34,'1.A-P6 DATA CD-3B ONLY'!$Q:$Q,'2.B-Cost Profile NL ONLY'!$X$1,'1.A-P6 DATA CD-3B ONLY'!$O:$O,'2.B-Cost Profile NL ONLY'!$X$2,'1.A-P6 DATA CD-3B ONLY'!$U:$U,"&lt;&gt;OBL",'1.A-P6 DATA CD-3B ONLY'!$G:$G,'2.B-Cost Profile NL ONLY'!$X$5)+SUMIFS('1.A-P6 DATA CD-3B ONLY'!AP:AP,'1.A-P6 DATA CD-3B ONLY'!$V:$V,$B34,'1.A-P6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R34" s="7">
        <f>SUMIFS('1.A-P6 DATA CD-3B ONLY'!AQ:AQ,'1.A-P6 DATA CD-3B ONLY'!$V:$V,$B34,'1.A-P6 DATA CD-3B ONLY'!$Q:$Q,'2.B-Cost Profile NL ONLY'!$X$1,'1.A-P6 DATA CD-3B ONLY'!$O:$O,'2.B-Cost Profile NL ONLY'!$X$2,'1.A-P6 DATA CD-3B ONLY'!$U:$U,"&lt;&gt;OBL",'1.A-P6 DATA CD-3B ONLY'!$G:$G,'2.B-Cost Profile NL ONLY'!$X$3)+SUMIFS('1.A-P6 DATA CD-3B ONLY'!AQ:AQ,'1.A-P6 DATA CD-3B ONLY'!$V:$V,$B34,'1.A-P6 DATA CD-3B ONLY'!$Q:$Q,'2.B-Cost Profile NL ONLY'!$X$1,'1.A-P6 DATA CD-3B ONLY'!$O:$O,'2.B-Cost Profile NL ONLY'!$X$2,'1.A-P6 DATA CD-3B ONLY'!$U:$U,"&lt;&gt;OBL",'1.A-P6 DATA CD-3B ONLY'!$G:$G,'2.B-Cost Profile NL ONLY'!$X$4)+SUMIFS('1.A-P6 DATA CD-3B ONLY'!AQ:AQ,'1.A-P6 DATA CD-3B ONLY'!$V:$V,$B34,'1.A-P6 DATA CD-3B ONLY'!$Q:$Q,'2.B-Cost Profile NL ONLY'!$X$1,'1.A-P6 DATA CD-3B ONLY'!$O:$O,'2.B-Cost Profile NL ONLY'!$X$2,'1.A-P6 DATA CD-3B ONLY'!$U:$U,"&lt;&gt;OBL",'1.A-P6 DATA CD-3B ONLY'!$G:$G,'2.B-Cost Profile NL ONLY'!$X$5)+SUMIFS('1.A-P6 DATA CD-3B ONLY'!AQ:AQ,'1.A-P6 DATA CD-3B ONLY'!$V:$V,$B34,'1.A-P6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S34" s="7">
        <f>SUMIFS('1.A-P6 DATA CD-3B ONLY'!AR:AR,'1.A-P6 DATA CD-3B ONLY'!$V:$V,$B34,'1.A-P6 DATA CD-3B ONLY'!$Q:$Q,'2.B-Cost Profile NL ONLY'!$X$1,'1.A-P6 DATA CD-3B ONLY'!$O:$O,'2.B-Cost Profile NL ONLY'!$X$2,'1.A-P6 DATA CD-3B ONLY'!$U:$U,"&lt;&gt;OBL",'1.A-P6 DATA CD-3B ONLY'!$G:$G,'2.B-Cost Profile NL ONLY'!$X$3)+SUMIFS('1.A-P6 DATA CD-3B ONLY'!AR:AR,'1.A-P6 DATA CD-3B ONLY'!$V:$V,$B34,'1.A-P6 DATA CD-3B ONLY'!$Q:$Q,'2.B-Cost Profile NL ONLY'!$X$1,'1.A-P6 DATA CD-3B ONLY'!$O:$O,'2.B-Cost Profile NL ONLY'!$X$2,'1.A-P6 DATA CD-3B ONLY'!$U:$U,"&lt;&gt;OBL",'1.A-P6 DATA CD-3B ONLY'!$G:$G,'2.B-Cost Profile NL ONLY'!$X$4)+SUMIFS('1.A-P6 DATA CD-3B ONLY'!AR:AR,'1.A-P6 DATA CD-3B ONLY'!$V:$V,$B34,'1.A-P6 DATA CD-3B ONLY'!$Q:$Q,'2.B-Cost Profile NL ONLY'!$X$1,'1.A-P6 DATA CD-3B ONLY'!$O:$O,'2.B-Cost Profile NL ONLY'!$X$2,'1.A-P6 DATA CD-3B ONLY'!$U:$U,"&lt;&gt;OBL",'1.A-P6 DATA CD-3B ONLY'!$G:$G,'2.B-Cost Profile NL ONLY'!$X$5)+SUMIFS('1.A-P6 DATA CD-3B ONLY'!AR:AR,'1.A-P6 DATA CD-3B ONLY'!$V:$V,$B34,'1.A-P6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T34" s="7">
        <f>SUMIFS('1.A-P6 DATA CD-3B ONLY'!AS:AS,'1.A-P6 DATA CD-3B ONLY'!$V:$V,$B34,'1.A-P6 DATA CD-3B ONLY'!$Q:$Q,'2.B-Cost Profile NL ONLY'!$X$1,'1.A-P6 DATA CD-3B ONLY'!$O:$O,'2.B-Cost Profile NL ONLY'!$X$2,'1.A-P6 DATA CD-3B ONLY'!$U:$U,"&lt;&gt;OBL",'1.A-P6 DATA CD-3B ONLY'!$G:$G,'2.B-Cost Profile NL ONLY'!$X$3)+SUMIFS('1.A-P6 DATA CD-3B ONLY'!AS:AS,'1.A-P6 DATA CD-3B ONLY'!$V:$V,$B34,'1.A-P6 DATA CD-3B ONLY'!$Q:$Q,'2.B-Cost Profile NL ONLY'!$X$1,'1.A-P6 DATA CD-3B ONLY'!$O:$O,'2.B-Cost Profile NL ONLY'!$X$2,'1.A-P6 DATA CD-3B ONLY'!$U:$U,"&lt;&gt;OBL",'1.A-P6 DATA CD-3B ONLY'!$G:$G,'2.B-Cost Profile NL ONLY'!$X$4)+SUMIFS('1.A-P6 DATA CD-3B ONLY'!AS:AS,'1.A-P6 DATA CD-3B ONLY'!$V:$V,$B34,'1.A-P6 DATA CD-3B ONLY'!$Q:$Q,'2.B-Cost Profile NL ONLY'!$X$1,'1.A-P6 DATA CD-3B ONLY'!$O:$O,'2.B-Cost Profile NL ONLY'!$X$2,'1.A-P6 DATA CD-3B ONLY'!$U:$U,"&lt;&gt;OBL",'1.A-P6 DATA CD-3B ONLY'!$G:$G,'2.B-Cost Profile NL ONLY'!$X$5)+SUMIFS('1.A-P6 DATA CD-3B ONLY'!AS:AS,'1.A-P6 DATA CD-3B ONLY'!$V:$V,$B34,'1.A-P6 DATA CD-3B ONLY'!$Q:$Q,'2.B-Cost Profile NL ONLY'!$X$1,'1.A-P6 DATA CD-3B ONLY'!$O:$O,'2.B-Cost Profile NL ONLY'!$X$2,'1.A-P6 DATA CD-3B ONLY'!$U:$U,"&lt;&gt;OBL",'1.A-P6 DATA CD-3B ONLY'!$G:$G,'2.B-Cost Profile NL ONLY'!$X$6)</f>
        <v>0</v>
      </c>
    </row>
    <row r="35" spans="2:20" x14ac:dyDescent="0.25">
      <c r="C35" s="15">
        <f t="shared" si="2"/>
        <v>0</v>
      </c>
      <c r="D35" s="7">
        <f>SUMIFS('1.A-P6 DATA CD-3B ONLY'!AC:AC,'1.A-P6 DATA CD-3B ONLY'!$V:$V,$B35,'1.A-P6 DATA CD-3B ONLY'!$Q:$Q,'2.B-Cost Profile NL ONLY'!$X$1,'1.A-P6 DATA CD-3B ONLY'!$O:$O,'2.B-Cost Profile NL ONLY'!$X$2,'1.A-P6 DATA CD-3B ONLY'!$U:$U,"&lt;&gt;OBL",'1.A-P6 DATA CD-3B ONLY'!$G:$G,'2.B-Cost Profile NL ONLY'!$X$3)+SUMIFS('1.A-P6 DATA CD-3B ONLY'!AC:AC,'1.A-P6 DATA CD-3B ONLY'!$V:$V,$B35,'1.A-P6 DATA CD-3B ONLY'!$Q:$Q,'2.B-Cost Profile NL ONLY'!$X$1,'1.A-P6 DATA CD-3B ONLY'!$O:$O,'2.B-Cost Profile NL ONLY'!$X$2,'1.A-P6 DATA CD-3B ONLY'!$U:$U,"&lt;&gt;OBL",'1.A-P6 DATA CD-3B ONLY'!$G:$G,'2.B-Cost Profile NL ONLY'!$X$4)+SUMIFS('1.A-P6 DATA CD-3B ONLY'!AC:AC,'1.A-P6 DATA CD-3B ONLY'!$V:$V,$B35,'1.A-P6 DATA CD-3B ONLY'!$Q:$Q,'2.B-Cost Profile NL ONLY'!$X$1,'1.A-P6 DATA CD-3B ONLY'!$O:$O,'2.B-Cost Profile NL ONLY'!$X$2,'1.A-P6 DATA CD-3B ONLY'!$U:$U,"&lt;&gt;OBL",'1.A-P6 DATA CD-3B ONLY'!$G:$G,'2.B-Cost Profile NL ONLY'!$X$5)+SUMIFS('1.A-P6 DATA CD-3B ONLY'!AC:AC,'1.A-P6 DATA CD-3B ONLY'!$V:$V,$B35,'1.A-P6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E35" s="7">
        <f>SUMIFS('1.A-P6 DATA CD-3B ONLY'!AD:AD,'1.A-P6 DATA CD-3B ONLY'!$V:$V,$B35,'1.A-P6 DATA CD-3B ONLY'!$Q:$Q,'2.B-Cost Profile NL ONLY'!$X$1,'1.A-P6 DATA CD-3B ONLY'!$O:$O,'2.B-Cost Profile NL ONLY'!$X$2,'1.A-P6 DATA CD-3B ONLY'!$U:$U,"&lt;&gt;OBL",'1.A-P6 DATA CD-3B ONLY'!$G:$G,'2.B-Cost Profile NL ONLY'!$X$3)+SUMIFS('1.A-P6 DATA CD-3B ONLY'!AD:AD,'1.A-P6 DATA CD-3B ONLY'!$V:$V,$B35,'1.A-P6 DATA CD-3B ONLY'!$Q:$Q,'2.B-Cost Profile NL ONLY'!$X$1,'1.A-P6 DATA CD-3B ONLY'!$O:$O,'2.B-Cost Profile NL ONLY'!$X$2,'1.A-P6 DATA CD-3B ONLY'!$U:$U,"&lt;&gt;OBL",'1.A-P6 DATA CD-3B ONLY'!$G:$G,'2.B-Cost Profile NL ONLY'!$X$4)+SUMIFS('1.A-P6 DATA CD-3B ONLY'!AD:AD,'1.A-P6 DATA CD-3B ONLY'!$V:$V,$B35,'1.A-P6 DATA CD-3B ONLY'!$Q:$Q,'2.B-Cost Profile NL ONLY'!$X$1,'1.A-P6 DATA CD-3B ONLY'!$O:$O,'2.B-Cost Profile NL ONLY'!$X$2,'1.A-P6 DATA CD-3B ONLY'!$U:$U,"&lt;&gt;OBL",'1.A-P6 DATA CD-3B ONLY'!$G:$G,'2.B-Cost Profile NL ONLY'!$X$5)+SUMIFS('1.A-P6 DATA CD-3B ONLY'!AD:AD,'1.A-P6 DATA CD-3B ONLY'!$V:$V,$B35,'1.A-P6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F35" s="7">
        <f>SUMIFS('1.A-P6 DATA CD-3B ONLY'!AE:AE,'1.A-P6 DATA CD-3B ONLY'!$V:$V,$B35,'1.A-P6 DATA CD-3B ONLY'!$Q:$Q,'2.B-Cost Profile NL ONLY'!$X$1,'1.A-P6 DATA CD-3B ONLY'!$O:$O,'2.B-Cost Profile NL ONLY'!$X$2,'1.A-P6 DATA CD-3B ONLY'!$U:$U,"&lt;&gt;OBL",'1.A-P6 DATA CD-3B ONLY'!$G:$G,'2.B-Cost Profile NL ONLY'!$X$3)+SUMIFS('1.A-P6 DATA CD-3B ONLY'!AE:AE,'1.A-P6 DATA CD-3B ONLY'!$V:$V,$B35,'1.A-P6 DATA CD-3B ONLY'!$Q:$Q,'2.B-Cost Profile NL ONLY'!$X$1,'1.A-P6 DATA CD-3B ONLY'!$O:$O,'2.B-Cost Profile NL ONLY'!$X$2,'1.A-P6 DATA CD-3B ONLY'!$U:$U,"&lt;&gt;OBL",'1.A-P6 DATA CD-3B ONLY'!$G:$G,'2.B-Cost Profile NL ONLY'!$X$4)+SUMIFS('1.A-P6 DATA CD-3B ONLY'!AE:AE,'1.A-P6 DATA CD-3B ONLY'!$V:$V,$B35,'1.A-P6 DATA CD-3B ONLY'!$Q:$Q,'2.B-Cost Profile NL ONLY'!$X$1,'1.A-P6 DATA CD-3B ONLY'!$O:$O,'2.B-Cost Profile NL ONLY'!$X$2,'1.A-P6 DATA CD-3B ONLY'!$U:$U,"&lt;&gt;OBL",'1.A-P6 DATA CD-3B ONLY'!$G:$G,'2.B-Cost Profile NL ONLY'!$X$5)+SUMIFS('1.A-P6 DATA CD-3B ONLY'!AE:AE,'1.A-P6 DATA CD-3B ONLY'!$V:$V,$B35,'1.A-P6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G35" s="7">
        <f>SUMIFS('1.A-P6 DATA CD-3B ONLY'!AF:AF,'1.A-P6 DATA CD-3B ONLY'!$V:$V,$B35,'1.A-P6 DATA CD-3B ONLY'!$Q:$Q,'2.B-Cost Profile NL ONLY'!$X$1,'1.A-P6 DATA CD-3B ONLY'!$O:$O,'2.B-Cost Profile NL ONLY'!$X$2,'1.A-P6 DATA CD-3B ONLY'!$U:$U,"&lt;&gt;OBL",'1.A-P6 DATA CD-3B ONLY'!$G:$G,'2.B-Cost Profile NL ONLY'!$X$3)+SUMIFS('1.A-P6 DATA CD-3B ONLY'!AF:AF,'1.A-P6 DATA CD-3B ONLY'!$V:$V,$B35,'1.A-P6 DATA CD-3B ONLY'!$Q:$Q,'2.B-Cost Profile NL ONLY'!$X$1,'1.A-P6 DATA CD-3B ONLY'!$O:$O,'2.B-Cost Profile NL ONLY'!$X$2,'1.A-P6 DATA CD-3B ONLY'!$U:$U,"&lt;&gt;OBL",'1.A-P6 DATA CD-3B ONLY'!$G:$G,'2.B-Cost Profile NL ONLY'!$X$4)+SUMIFS('1.A-P6 DATA CD-3B ONLY'!AF:AF,'1.A-P6 DATA CD-3B ONLY'!$V:$V,$B35,'1.A-P6 DATA CD-3B ONLY'!$Q:$Q,'2.B-Cost Profile NL ONLY'!$X$1,'1.A-P6 DATA CD-3B ONLY'!$O:$O,'2.B-Cost Profile NL ONLY'!$X$2,'1.A-P6 DATA CD-3B ONLY'!$U:$U,"&lt;&gt;OBL",'1.A-P6 DATA CD-3B ONLY'!$G:$G,'2.B-Cost Profile NL ONLY'!$X$5)+SUMIFS('1.A-P6 DATA CD-3B ONLY'!AF:AF,'1.A-P6 DATA CD-3B ONLY'!$V:$V,$B35,'1.A-P6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H35" s="7">
        <f>SUMIFS('1.A-P6 DATA CD-3B ONLY'!AG:AG,'1.A-P6 DATA CD-3B ONLY'!$V:$V,$B35,'1.A-P6 DATA CD-3B ONLY'!$Q:$Q,'2.B-Cost Profile NL ONLY'!$X$1,'1.A-P6 DATA CD-3B ONLY'!$O:$O,'2.B-Cost Profile NL ONLY'!$X$2,'1.A-P6 DATA CD-3B ONLY'!$U:$U,"&lt;&gt;OBL",'1.A-P6 DATA CD-3B ONLY'!$G:$G,'2.B-Cost Profile NL ONLY'!$X$3)+SUMIFS('1.A-P6 DATA CD-3B ONLY'!AG:AG,'1.A-P6 DATA CD-3B ONLY'!$V:$V,$B35,'1.A-P6 DATA CD-3B ONLY'!$Q:$Q,'2.B-Cost Profile NL ONLY'!$X$1,'1.A-P6 DATA CD-3B ONLY'!$O:$O,'2.B-Cost Profile NL ONLY'!$X$2,'1.A-P6 DATA CD-3B ONLY'!$U:$U,"&lt;&gt;OBL",'1.A-P6 DATA CD-3B ONLY'!$G:$G,'2.B-Cost Profile NL ONLY'!$X$4)+SUMIFS('1.A-P6 DATA CD-3B ONLY'!AG:AG,'1.A-P6 DATA CD-3B ONLY'!$V:$V,$B35,'1.A-P6 DATA CD-3B ONLY'!$Q:$Q,'2.B-Cost Profile NL ONLY'!$X$1,'1.A-P6 DATA CD-3B ONLY'!$O:$O,'2.B-Cost Profile NL ONLY'!$X$2,'1.A-P6 DATA CD-3B ONLY'!$U:$U,"&lt;&gt;OBL",'1.A-P6 DATA CD-3B ONLY'!$G:$G,'2.B-Cost Profile NL ONLY'!$X$5)+SUMIFS('1.A-P6 DATA CD-3B ONLY'!AG:AG,'1.A-P6 DATA CD-3B ONLY'!$V:$V,$B35,'1.A-P6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I35" s="7">
        <f>SUMIFS('1.A-P6 DATA CD-3B ONLY'!AH:AH,'1.A-P6 DATA CD-3B ONLY'!$V:$V,$B35,'1.A-P6 DATA CD-3B ONLY'!$Q:$Q,'2.B-Cost Profile NL ONLY'!$X$1,'1.A-P6 DATA CD-3B ONLY'!$O:$O,'2.B-Cost Profile NL ONLY'!$X$2,'1.A-P6 DATA CD-3B ONLY'!$U:$U,"&lt;&gt;OBL",'1.A-P6 DATA CD-3B ONLY'!$G:$G,'2.B-Cost Profile NL ONLY'!$X$3)+SUMIFS('1.A-P6 DATA CD-3B ONLY'!AH:AH,'1.A-P6 DATA CD-3B ONLY'!$V:$V,$B35,'1.A-P6 DATA CD-3B ONLY'!$Q:$Q,'2.B-Cost Profile NL ONLY'!$X$1,'1.A-P6 DATA CD-3B ONLY'!$O:$O,'2.B-Cost Profile NL ONLY'!$X$2,'1.A-P6 DATA CD-3B ONLY'!$U:$U,"&lt;&gt;OBL",'1.A-P6 DATA CD-3B ONLY'!$G:$G,'2.B-Cost Profile NL ONLY'!$X$4)+SUMIFS('1.A-P6 DATA CD-3B ONLY'!AH:AH,'1.A-P6 DATA CD-3B ONLY'!$V:$V,$B35,'1.A-P6 DATA CD-3B ONLY'!$Q:$Q,'2.B-Cost Profile NL ONLY'!$X$1,'1.A-P6 DATA CD-3B ONLY'!$O:$O,'2.B-Cost Profile NL ONLY'!$X$2,'1.A-P6 DATA CD-3B ONLY'!$U:$U,"&lt;&gt;OBL",'1.A-P6 DATA CD-3B ONLY'!$G:$G,'2.B-Cost Profile NL ONLY'!$X$5)+SUMIFS('1.A-P6 DATA CD-3B ONLY'!AH:AH,'1.A-P6 DATA CD-3B ONLY'!$V:$V,$B35,'1.A-P6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J35" s="7">
        <f>SUMIFS('1.A-P6 DATA CD-3B ONLY'!AI:AI,'1.A-P6 DATA CD-3B ONLY'!$V:$V,$B35,'1.A-P6 DATA CD-3B ONLY'!$Q:$Q,'2.B-Cost Profile NL ONLY'!$X$1,'1.A-P6 DATA CD-3B ONLY'!$O:$O,'2.B-Cost Profile NL ONLY'!$X$2,'1.A-P6 DATA CD-3B ONLY'!$U:$U,"&lt;&gt;OBL",'1.A-P6 DATA CD-3B ONLY'!$G:$G,'2.B-Cost Profile NL ONLY'!$X$3)+SUMIFS('1.A-P6 DATA CD-3B ONLY'!AI:AI,'1.A-P6 DATA CD-3B ONLY'!$V:$V,$B35,'1.A-P6 DATA CD-3B ONLY'!$Q:$Q,'2.B-Cost Profile NL ONLY'!$X$1,'1.A-P6 DATA CD-3B ONLY'!$O:$O,'2.B-Cost Profile NL ONLY'!$X$2,'1.A-P6 DATA CD-3B ONLY'!$U:$U,"&lt;&gt;OBL",'1.A-P6 DATA CD-3B ONLY'!$G:$G,'2.B-Cost Profile NL ONLY'!$X$4)+SUMIFS('1.A-P6 DATA CD-3B ONLY'!AI:AI,'1.A-P6 DATA CD-3B ONLY'!$V:$V,$B35,'1.A-P6 DATA CD-3B ONLY'!$Q:$Q,'2.B-Cost Profile NL ONLY'!$X$1,'1.A-P6 DATA CD-3B ONLY'!$O:$O,'2.B-Cost Profile NL ONLY'!$X$2,'1.A-P6 DATA CD-3B ONLY'!$U:$U,"&lt;&gt;OBL",'1.A-P6 DATA CD-3B ONLY'!$G:$G,'2.B-Cost Profile NL ONLY'!$X$5)+SUMIFS('1.A-P6 DATA CD-3B ONLY'!AI:AI,'1.A-P6 DATA CD-3B ONLY'!$V:$V,$B35,'1.A-P6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K35" s="7">
        <f>SUMIFS('1.A-P6 DATA CD-3B ONLY'!AJ:AJ,'1.A-P6 DATA CD-3B ONLY'!$V:$V,$B35,'1.A-P6 DATA CD-3B ONLY'!$Q:$Q,'2.B-Cost Profile NL ONLY'!$X$1,'1.A-P6 DATA CD-3B ONLY'!$O:$O,'2.B-Cost Profile NL ONLY'!$X$2,'1.A-P6 DATA CD-3B ONLY'!$U:$U,"&lt;&gt;OBL",'1.A-P6 DATA CD-3B ONLY'!$G:$G,'2.B-Cost Profile NL ONLY'!$X$3)+SUMIFS('1.A-P6 DATA CD-3B ONLY'!AJ:AJ,'1.A-P6 DATA CD-3B ONLY'!$V:$V,$B35,'1.A-P6 DATA CD-3B ONLY'!$Q:$Q,'2.B-Cost Profile NL ONLY'!$X$1,'1.A-P6 DATA CD-3B ONLY'!$O:$O,'2.B-Cost Profile NL ONLY'!$X$2,'1.A-P6 DATA CD-3B ONLY'!$U:$U,"&lt;&gt;OBL",'1.A-P6 DATA CD-3B ONLY'!$G:$G,'2.B-Cost Profile NL ONLY'!$X$4)+SUMIFS('1.A-P6 DATA CD-3B ONLY'!AJ:AJ,'1.A-P6 DATA CD-3B ONLY'!$V:$V,$B35,'1.A-P6 DATA CD-3B ONLY'!$Q:$Q,'2.B-Cost Profile NL ONLY'!$X$1,'1.A-P6 DATA CD-3B ONLY'!$O:$O,'2.B-Cost Profile NL ONLY'!$X$2,'1.A-P6 DATA CD-3B ONLY'!$U:$U,"&lt;&gt;OBL",'1.A-P6 DATA CD-3B ONLY'!$G:$G,'2.B-Cost Profile NL ONLY'!$X$5)+SUMIFS('1.A-P6 DATA CD-3B ONLY'!AJ:AJ,'1.A-P6 DATA CD-3B ONLY'!$V:$V,$B35,'1.A-P6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L35" s="7">
        <f>SUMIFS('1.A-P6 DATA CD-3B ONLY'!AK:AK,'1.A-P6 DATA CD-3B ONLY'!$V:$V,$B35,'1.A-P6 DATA CD-3B ONLY'!$Q:$Q,'2.B-Cost Profile NL ONLY'!$X$1,'1.A-P6 DATA CD-3B ONLY'!$O:$O,'2.B-Cost Profile NL ONLY'!$X$2,'1.A-P6 DATA CD-3B ONLY'!$U:$U,"&lt;&gt;OBL",'1.A-P6 DATA CD-3B ONLY'!$G:$G,'2.B-Cost Profile NL ONLY'!$X$3)+SUMIFS('1.A-P6 DATA CD-3B ONLY'!AK:AK,'1.A-P6 DATA CD-3B ONLY'!$V:$V,$B35,'1.A-P6 DATA CD-3B ONLY'!$Q:$Q,'2.B-Cost Profile NL ONLY'!$X$1,'1.A-P6 DATA CD-3B ONLY'!$O:$O,'2.B-Cost Profile NL ONLY'!$X$2,'1.A-P6 DATA CD-3B ONLY'!$U:$U,"&lt;&gt;OBL",'1.A-P6 DATA CD-3B ONLY'!$G:$G,'2.B-Cost Profile NL ONLY'!$X$4)+SUMIFS('1.A-P6 DATA CD-3B ONLY'!AK:AK,'1.A-P6 DATA CD-3B ONLY'!$V:$V,$B35,'1.A-P6 DATA CD-3B ONLY'!$Q:$Q,'2.B-Cost Profile NL ONLY'!$X$1,'1.A-P6 DATA CD-3B ONLY'!$O:$O,'2.B-Cost Profile NL ONLY'!$X$2,'1.A-P6 DATA CD-3B ONLY'!$U:$U,"&lt;&gt;OBL",'1.A-P6 DATA CD-3B ONLY'!$G:$G,'2.B-Cost Profile NL ONLY'!$X$5)+SUMIFS('1.A-P6 DATA CD-3B ONLY'!AK:AK,'1.A-P6 DATA CD-3B ONLY'!$V:$V,$B35,'1.A-P6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M35" s="7">
        <f>SUMIFS('1.A-P6 DATA CD-3B ONLY'!AL:AL,'1.A-P6 DATA CD-3B ONLY'!$V:$V,$B35,'1.A-P6 DATA CD-3B ONLY'!$Q:$Q,'2.B-Cost Profile NL ONLY'!$X$1,'1.A-P6 DATA CD-3B ONLY'!$O:$O,'2.B-Cost Profile NL ONLY'!$X$2,'1.A-P6 DATA CD-3B ONLY'!$U:$U,"&lt;&gt;OBL",'1.A-P6 DATA CD-3B ONLY'!$G:$G,'2.B-Cost Profile NL ONLY'!$X$3)+SUMIFS('1.A-P6 DATA CD-3B ONLY'!AL:AL,'1.A-P6 DATA CD-3B ONLY'!$V:$V,$B35,'1.A-P6 DATA CD-3B ONLY'!$Q:$Q,'2.B-Cost Profile NL ONLY'!$X$1,'1.A-P6 DATA CD-3B ONLY'!$O:$O,'2.B-Cost Profile NL ONLY'!$X$2,'1.A-P6 DATA CD-3B ONLY'!$U:$U,"&lt;&gt;OBL",'1.A-P6 DATA CD-3B ONLY'!$G:$G,'2.B-Cost Profile NL ONLY'!$X$4)+SUMIFS('1.A-P6 DATA CD-3B ONLY'!AL:AL,'1.A-P6 DATA CD-3B ONLY'!$V:$V,$B35,'1.A-P6 DATA CD-3B ONLY'!$Q:$Q,'2.B-Cost Profile NL ONLY'!$X$1,'1.A-P6 DATA CD-3B ONLY'!$O:$O,'2.B-Cost Profile NL ONLY'!$X$2,'1.A-P6 DATA CD-3B ONLY'!$U:$U,"&lt;&gt;OBL",'1.A-P6 DATA CD-3B ONLY'!$G:$G,'2.B-Cost Profile NL ONLY'!$X$5)+SUMIFS('1.A-P6 DATA CD-3B ONLY'!AL:AL,'1.A-P6 DATA CD-3B ONLY'!$V:$V,$B35,'1.A-P6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N35" s="7">
        <f>SUMIFS('1.A-P6 DATA CD-3B ONLY'!AM:AM,'1.A-P6 DATA CD-3B ONLY'!$V:$V,$B35,'1.A-P6 DATA CD-3B ONLY'!$Q:$Q,'2.B-Cost Profile NL ONLY'!$X$1,'1.A-P6 DATA CD-3B ONLY'!$O:$O,'2.B-Cost Profile NL ONLY'!$X$2,'1.A-P6 DATA CD-3B ONLY'!$U:$U,"&lt;&gt;OBL",'1.A-P6 DATA CD-3B ONLY'!$G:$G,'2.B-Cost Profile NL ONLY'!$X$3)+SUMIFS('1.A-P6 DATA CD-3B ONLY'!AM:AM,'1.A-P6 DATA CD-3B ONLY'!$V:$V,$B35,'1.A-P6 DATA CD-3B ONLY'!$Q:$Q,'2.B-Cost Profile NL ONLY'!$X$1,'1.A-P6 DATA CD-3B ONLY'!$O:$O,'2.B-Cost Profile NL ONLY'!$X$2,'1.A-P6 DATA CD-3B ONLY'!$U:$U,"&lt;&gt;OBL",'1.A-P6 DATA CD-3B ONLY'!$G:$G,'2.B-Cost Profile NL ONLY'!$X$4)+SUMIFS('1.A-P6 DATA CD-3B ONLY'!AM:AM,'1.A-P6 DATA CD-3B ONLY'!$V:$V,$B35,'1.A-P6 DATA CD-3B ONLY'!$Q:$Q,'2.B-Cost Profile NL ONLY'!$X$1,'1.A-P6 DATA CD-3B ONLY'!$O:$O,'2.B-Cost Profile NL ONLY'!$X$2,'1.A-P6 DATA CD-3B ONLY'!$U:$U,"&lt;&gt;OBL",'1.A-P6 DATA CD-3B ONLY'!$G:$G,'2.B-Cost Profile NL ONLY'!$X$5)+SUMIFS('1.A-P6 DATA CD-3B ONLY'!AM:AM,'1.A-P6 DATA CD-3B ONLY'!$V:$V,$B35,'1.A-P6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O35" s="7">
        <f>SUMIFS('1.A-P6 DATA CD-3B ONLY'!AN:AN,'1.A-P6 DATA CD-3B ONLY'!$V:$V,$B35,'1.A-P6 DATA CD-3B ONLY'!$Q:$Q,'2.B-Cost Profile NL ONLY'!$X$1,'1.A-P6 DATA CD-3B ONLY'!$O:$O,'2.B-Cost Profile NL ONLY'!$X$2,'1.A-P6 DATA CD-3B ONLY'!$U:$U,"&lt;&gt;OBL",'1.A-P6 DATA CD-3B ONLY'!$G:$G,'2.B-Cost Profile NL ONLY'!$X$3)+SUMIFS('1.A-P6 DATA CD-3B ONLY'!AN:AN,'1.A-P6 DATA CD-3B ONLY'!$V:$V,$B35,'1.A-P6 DATA CD-3B ONLY'!$Q:$Q,'2.B-Cost Profile NL ONLY'!$X$1,'1.A-P6 DATA CD-3B ONLY'!$O:$O,'2.B-Cost Profile NL ONLY'!$X$2,'1.A-P6 DATA CD-3B ONLY'!$U:$U,"&lt;&gt;OBL",'1.A-P6 DATA CD-3B ONLY'!$G:$G,'2.B-Cost Profile NL ONLY'!$X$4)+SUMIFS('1.A-P6 DATA CD-3B ONLY'!AN:AN,'1.A-P6 DATA CD-3B ONLY'!$V:$V,$B35,'1.A-P6 DATA CD-3B ONLY'!$Q:$Q,'2.B-Cost Profile NL ONLY'!$X$1,'1.A-P6 DATA CD-3B ONLY'!$O:$O,'2.B-Cost Profile NL ONLY'!$X$2,'1.A-P6 DATA CD-3B ONLY'!$U:$U,"&lt;&gt;OBL",'1.A-P6 DATA CD-3B ONLY'!$G:$G,'2.B-Cost Profile NL ONLY'!$X$5)+SUMIFS('1.A-P6 DATA CD-3B ONLY'!AN:AN,'1.A-P6 DATA CD-3B ONLY'!$V:$V,$B35,'1.A-P6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P35" s="7">
        <f>SUMIFS('1.A-P6 DATA CD-3B ONLY'!AO:AO,'1.A-P6 DATA CD-3B ONLY'!$V:$V,$B35,'1.A-P6 DATA CD-3B ONLY'!$Q:$Q,'2.B-Cost Profile NL ONLY'!$X$1,'1.A-P6 DATA CD-3B ONLY'!$O:$O,'2.B-Cost Profile NL ONLY'!$X$2,'1.A-P6 DATA CD-3B ONLY'!$U:$U,"&lt;&gt;OBL",'1.A-P6 DATA CD-3B ONLY'!$G:$G,'2.B-Cost Profile NL ONLY'!$X$3)+SUMIFS('1.A-P6 DATA CD-3B ONLY'!AO:AO,'1.A-P6 DATA CD-3B ONLY'!$V:$V,$B35,'1.A-P6 DATA CD-3B ONLY'!$Q:$Q,'2.B-Cost Profile NL ONLY'!$X$1,'1.A-P6 DATA CD-3B ONLY'!$O:$O,'2.B-Cost Profile NL ONLY'!$X$2,'1.A-P6 DATA CD-3B ONLY'!$U:$U,"&lt;&gt;OBL",'1.A-P6 DATA CD-3B ONLY'!$G:$G,'2.B-Cost Profile NL ONLY'!$X$4)+SUMIFS('1.A-P6 DATA CD-3B ONLY'!AO:AO,'1.A-P6 DATA CD-3B ONLY'!$V:$V,$B35,'1.A-P6 DATA CD-3B ONLY'!$Q:$Q,'2.B-Cost Profile NL ONLY'!$X$1,'1.A-P6 DATA CD-3B ONLY'!$O:$O,'2.B-Cost Profile NL ONLY'!$X$2,'1.A-P6 DATA CD-3B ONLY'!$U:$U,"&lt;&gt;OBL",'1.A-P6 DATA CD-3B ONLY'!$G:$G,'2.B-Cost Profile NL ONLY'!$X$5)+SUMIFS('1.A-P6 DATA CD-3B ONLY'!AO:AO,'1.A-P6 DATA CD-3B ONLY'!$V:$V,$B35,'1.A-P6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Q35" s="7">
        <f>SUMIFS('1.A-P6 DATA CD-3B ONLY'!AP:AP,'1.A-P6 DATA CD-3B ONLY'!$V:$V,$B35,'1.A-P6 DATA CD-3B ONLY'!$Q:$Q,'2.B-Cost Profile NL ONLY'!$X$1,'1.A-P6 DATA CD-3B ONLY'!$O:$O,'2.B-Cost Profile NL ONLY'!$X$2,'1.A-P6 DATA CD-3B ONLY'!$U:$U,"&lt;&gt;OBL",'1.A-P6 DATA CD-3B ONLY'!$G:$G,'2.B-Cost Profile NL ONLY'!$X$3)+SUMIFS('1.A-P6 DATA CD-3B ONLY'!AP:AP,'1.A-P6 DATA CD-3B ONLY'!$V:$V,$B35,'1.A-P6 DATA CD-3B ONLY'!$Q:$Q,'2.B-Cost Profile NL ONLY'!$X$1,'1.A-P6 DATA CD-3B ONLY'!$O:$O,'2.B-Cost Profile NL ONLY'!$X$2,'1.A-P6 DATA CD-3B ONLY'!$U:$U,"&lt;&gt;OBL",'1.A-P6 DATA CD-3B ONLY'!$G:$G,'2.B-Cost Profile NL ONLY'!$X$4)+SUMIFS('1.A-P6 DATA CD-3B ONLY'!AP:AP,'1.A-P6 DATA CD-3B ONLY'!$V:$V,$B35,'1.A-P6 DATA CD-3B ONLY'!$Q:$Q,'2.B-Cost Profile NL ONLY'!$X$1,'1.A-P6 DATA CD-3B ONLY'!$O:$O,'2.B-Cost Profile NL ONLY'!$X$2,'1.A-P6 DATA CD-3B ONLY'!$U:$U,"&lt;&gt;OBL",'1.A-P6 DATA CD-3B ONLY'!$G:$G,'2.B-Cost Profile NL ONLY'!$X$5)+SUMIFS('1.A-P6 DATA CD-3B ONLY'!AP:AP,'1.A-P6 DATA CD-3B ONLY'!$V:$V,$B35,'1.A-P6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R35" s="7">
        <f>SUMIFS('1.A-P6 DATA CD-3B ONLY'!AQ:AQ,'1.A-P6 DATA CD-3B ONLY'!$V:$V,$B35,'1.A-P6 DATA CD-3B ONLY'!$Q:$Q,'2.B-Cost Profile NL ONLY'!$X$1,'1.A-P6 DATA CD-3B ONLY'!$O:$O,'2.B-Cost Profile NL ONLY'!$X$2,'1.A-P6 DATA CD-3B ONLY'!$U:$U,"&lt;&gt;OBL",'1.A-P6 DATA CD-3B ONLY'!$G:$G,'2.B-Cost Profile NL ONLY'!$X$3)+SUMIFS('1.A-P6 DATA CD-3B ONLY'!AQ:AQ,'1.A-P6 DATA CD-3B ONLY'!$V:$V,$B35,'1.A-P6 DATA CD-3B ONLY'!$Q:$Q,'2.B-Cost Profile NL ONLY'!$X$1,'1.A-P6 DATA CD-3B ONLY'!$O:$O,'2.B-Cost Profile NL ONLY'!$X$2,'1.A-P6 DATA CD-3B ONLY'!$U:$U,"&lt;&gt;OBL",'1.A-P6 DATA CD-3B ONLY'!$G:$G,'2.B-Cost Profile NL ONLY'!$X$4)+SUMIFS('1.A-P6 DATA CD-3B ONLY'!AQ:AQ,'1.A-P6 DATA CD-3B ONLY'!$V:$V,$B35,'1.A-P6 DATA CD-3B ONLY'!$Q:$Q,'2.B-Cost Profile NL ONLY'!$X$1,'1.A-P6 DATA CD-3B ONLY'!$O:$O,'2.B-Cost Profile NL ONLY'!$X$2,'1.A-P6 DATA CD-3B ONLY'!$U:$U,"&lt;&gt;OBL",'1.A-P6 DATA CD-3B ONLY'!$G:$G,'2.B-Cost Profile NL ONLY'!$X$5)+SUMIFS('1.A-P6 DATA CD-3B ONLY'!AQ:AQ,'1.A-P6 DATA CD-3B ONLY'!$V:$V,$B35,'1.A-P6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S35" s="7">
        <f>SUMIFS('1.A-P6 DATA CD-3B ONLY'!AR:AR,'1.A-P6 DATA CD-3B ONLY'!$V:$V,$B35,'1.A-P6 DATA CD-3B ONLY'!$Q:$Q,'2.B-Cost Profile NL ONLY'!$X$1,'1.A-P6 DATA CD-3B ONLY'!$O:$O,'2.B-Cost Profile NL ONLY'!$X$2,'1.A-P6 DATA CD-3B ONLY'!$U:$U,"&lt;&gt;OBL",'1.A-P6 DATA CD-3B ONLY'!$G:$G,'2.B-Cost Profile NL ONLY'!$X$3)+SUMIFS('1.A-P6 DATA CD-3B ONLY'!AR:AR,'1.A-P6 DATA CD-3B ONLY'!$V:$V,$B35,'1.A-P6 DATA CD-3B ONLY'!$Q:$Q,'2.B-Cost Profile NL ONLY'!$X$1,'1.A-P6 DATA CD-3B ONLY'!$O:$O,'2.B-Cost Profile NL ONLY'!$X$2,'1.A-P6 DATA CD-3B ONLY'!$U:$U,"&lt;&gt;OBL",'1.A-P6 DATA CD-3B ONLY'!$G:$G,'2.B-Cost Profile NL ONLY'!$X$4)+SUMIFS('1.A-P6 DATA CD-3B ONLY'!AR:AR,'1.A-P6 DATA CD-3B ONLY'!$V:$V,$B35,'1.A-P6 DATA CD-3B ONLY'!$Q:$Q,'2.B-Cost Profile NL ONLY'!$X$1,'1.A-P6 DATA CD-3B ONLY'!$O:$O,'2.B-Cost Profile NL ONLY'!$X$2,'1.A-P6 DATA CD-3B ONLY'!$U:$U,"&lt;&gt;OBL",'1.A-P6 DATA CD-3B ONLY'!$G:$G,'2.B-Cost Profile NL ONLY'!$X$5)+SUMIFS('1.A-P6 DATA CD-3B ONLY'!AR:AR,'1.A-P6 DATA CD-3B ONLY'!$V:$V,$B35,'1.A-P6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T35" s="7">
        <f>SUMIFS('1.A-P6 DATA CD-3B ONLY'!AS:AS,'1.A-P6 DATA CD-3B ONLY'!$V:$V,$B35,'1.A-P6 DATA CD-3B ONLY'!$Q:$Q,'2.B-Cost Profile NL ONLY'!$X$1,'1.A-P6 DATA CD-3B ONLY'!$O:$O,'2.B-Cost Profile NL ONLY'!$X$2,'1.A-P6 DATA CD-3B ONLY'!$U:$U,"&lt;&gt;OBL",'1.A-P6 DATA CD-3B ONLY'!$G:$G,'2.B-Cost Profile NL ONLY'!$X$3)+SUMIFS('1.A-P6 DATA CD-3B ONLY'!AS:AS,'1.A-P6 DATA CD-3B ONLY'!$V:$V,$B35,'1.A-P6 DATA CD-3B ONLY'!$Q:$Q,'2.B-Cost Profile NL ONLY'!$X$1,'1.A-P6 DATA CD-3B ONLY'!$O:$O,'2.B-Cost Profile NL ONLY'!$X$2,'1.A-P6 DATA CD-3B ONLY'!$U:$U,"&lt;&gt;OBL",'1.A-P6 DATA CD-3B ONLY'!$G:$G,'2.B-Cost Profile NL ONLY'!$X$4)+SUMIFS('1.A-P6 DATA CD-3B ONLY'!AS:AS,'1.A-P6 DATA CD-3B ONLY'!$V:$V,$B35,'1.A-P6 DATA CD-3B ONLY'!$Q:$Q,'2.B-Cost Profile NL ONLY'!$X$1,'1.A-P6 DATA CD-3B ONLY'!$O:$O,'2.B-Cost Profile NL ONLY'!$X$2,'1.A-P6 DATA CD-3B ONLY'!$U:$U,"&lt;&gt;OBL",'1.A-P6 DATA CD-3B ONLY'!$G:$G,'2.B-Cost Profile NL ONLY'!$X$5)+SUMIFS('1.A-P6 DATA CD-3B ONLY'!AS:AS,'1.A-P6 DATA CD-3B ONLY'!$V:$V,$B35,'1.A-P6 DATA CD-3B ONLY'!$Q:$Q,'2.B-Cost Profile NL ONLY'!$X$1,'1.A-P6 DATA CD-3B ONLY'!$O:$O,'2.B-Cost Profile NL ONLY'!$X$2,'1.A-P6 DATA CD-3B ONLY'!$U:$U,"&lt;&gt;OBL",'1.A-P6 DATA CD-3B ONLY'!$G:$G,'2.B-Cost Profile NL ONLY'!$X$6)</f>
        <v>0</v>
      </c>
    </row>
    <row r="36" spans="2:20" x14ac:dyDescent="0.25">
      <c r="C36" s="15">
        <f t="shared" si="2"/>
        <v>0</v>
      </c>
      <c r="D36" s="7">
        <f>SUMIFS('1.A-P6 DATA CD-3B ONLY'!AC:AC,'1.A-P6 DATA CD-3B ONLY'!$V:$V,$B36,'1.A-P6 DATA CD-3B ONLY'!$Q:$Q,'2.B-Cost Profile NL ONLY'!$X$1,'1.A-P6 DATA CD-3B ONLY'!$O:$O,'2.B-Cost Profile NL ONLY'!$X$2,'1.A-P6 DATA CD-3B ONLY'!$U:$U,"&lt;&gt;OBL",'1.A-P6 DATA CD-3B ONLY'!$G:$G,'2.B-Cost Profile NL ONLY'!$X$3)+SUMIFS('1.A-P6 DATA CD-3B ONLY'!AC:AC,'1.A-P6 DATA CD-3B ONLY'!$V:$V,$B36,'1.A-P6 DATA CD-3B ONLY'!$Q:$Q,'2.B-Cost Profile NL ONLY'!$X$1,'1.A-P6 DATA CD-3B ONLY'!$O:$O,'2.B-Cost Profile NL ONLY'!$X$2,'1.A-P6 DATA CD-3B ONLY'!$U:$U,"&lt;&gt;OBL",'1.A-P6 DATA CD-3B ONLY'!$G:$G,'2.B-Cost Profile NL ONLY'!$X$4)+SUMIFS('1.A-P6 DATA CD-3B ONLY'!AC:AC,'1.A-P6 DATA CD-3B ONLY'!$V:$V,$B36,'1.A-P6 DATA CD-3B ONLY'!$Q:$Q,'2.B-Cost Profile NL ONLY'!$X$1,'1.A-P6 DATA CD-3B ONLY'!$O:$O,'2.B-Cost Profile NL ONLY'!$X$2,'1.A-P6 DATA CD-3B ONLY'!$U:$U,"&lt;&gt;OBL",'1.A-P6 DATA CD-3B ONLY'!$G:$G,'2.B-Cost Profile NL ONLY'!$X$5)+SUMIFS('1.A-P6 DATA CD-3B ONLY'!AC:AC,'1.A-P6 DATA CD-3B ONLY'!$V:$V,$B36,'1.A-P6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E36" s="7">
        <f>SUMIFS('1.A-P6 DATA CD-3B ONLY'!AD:AD,'1.A-P6 DATA CD-3B ONLY'!$V:$V,$B36,'1.A-P6 DATA CD-3B ONLY'!$Q:$Q,'2.B-Cost Profile NL ONLY'!$X$1,'1.A-P6 DATA CD-3B ONLY'!$O:$O,'2.B-Cost Profile NL ONLY'!$X$2,'1.A-P6 DATA CD-3B ONLY'!$U:$U,"&lt;&gt;OBL",'1.A-P6 DATA CD-3B ONLY'!$G:$G,'2.B-Cost Profile NL ONLY'!$X$3)+SUMIFS('1.A-P6 DATA CD-3B ONLY'!AD:AD,'1.A-P6 DATA CD-3B ONLY'!$V:$V,$B36,'1.A-P6 DATA CD-3B ONLY'!$Q:$Q,'2.B-Cost Profile NL ONLY'!$X$1,'1.A-P6 DATA CD-3B ONLY'!$O:$O,'2.B-Cost Profile NL ONLY'!$X$2,'1.A-P6 DATA CD-3B ONLY'!$U:$U,"&lt;&gt;OBL",'1.A-P6 DATA CD-3B ONLY'!$G:$G,'2.B-Cost Profile NL ONLY'!$X$4)+SUMIFS('1.A-P6 DATA CD-3B ONLY'!AD:AD,'1.A-P6 DATA CD-3B ONLY'!$V:$V,$B36,'1.A-P6 DATA CD-3B ONLY'!$Q:$Q,'2.B-Cost Profile NL ONLY'!$X$1,'1.A-P6 DATA CD-3B ONLY'!$O:$O,'2.B-Cost Profile NL ONLY'!$X$2,'1.A-P6 DATA CD-3B ONLY'!$U:$U,"&lt;&gt;OBL",'1.A-P6 DATA CD-3B ONLY'!$G:$G,'2.B-Cost Profile NL ONLY'!$X$5)+SUMIFS('1.A-P6 DATA CD-3B ONLY'!AD:AD,'1.A-P6 DATA CD-3B ONLY'!$V:$V,$B36,'1.A-P6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F36" s="7">
        <f>SUMIFS('1.A-P6 DATA CD-3B ONLY'!AE:AE,'1.A-P6 DATA CD-3B ONLY'!$V:$V,$B36,'1.A-P6 DATA CD-3B ONLY'!$Q:$Q,'2.B-Cost Profile NL ONLY'!$X$1,'1.A-P6 DATA CD-3B ONLY'!$O:$O,'2.B-Cost Profile NL ONLY'!$X$2,'1.A-P6 DATA CD-3B ONLY'!$U:$U,"&lt;&gt;OBL",'1.A-P6 DATA CD-3B ONLY'!$G:$G,'2.B-Cost Profile NL ONLY'!$X$3)+SUMIFS('1.A-P6 DATA CD-3B ONLY'!AE:AE,'1.A-P6 DATA CD-3B ONLY'!$V:$V,$B36,'1.A-P6 DATA CD-3B ONLY'!$Q:$Q,'2.B-Cost Profile NL ONLY'!$X$1,'1.A-P6 DATA CD-3B ONLY'!$O:$O,'2.B-Cost Profile NL ONLY'!$X$2,'1.A-P6 DATA CD-3B ONLY'!$U:$U,"&lt;&gt;OBL",'1.A-P6 DATA CD-3B ONLY'!$G:$G,'2.B-Cost Profile NL ONLY'!$X$4)+SUMIFS('1.A-P6 DATA CD-3B ONLY'!AE:AE,'1.A-P6 DATA CD-3B ONLY'!$V:$V,$B36,'1.A-P6 DATA CD-3B ONLY'!$Q:$Q,'2.B-Cost Profile NL ONLY'!$X$1,'1.A-P6 DATA CD-3B ONLY'!$O:$O,'2.B-Cost Profile NL ONLY'!$X$2,'1.A-P6 DATA CD-3B ONLY'!$U:$U,"&lt;&gt;OBL",'1.A-P6 DATA CD-3B ONLY'!$G:$G,'2.B-Cost Profile NL ONLY'!$X$5)+SUMIFS('1.A-P6 DATA CD-3B ONLY'!AE:AE,'1.A-P6 DATA CD-3B ONLY'!$V:$V,$B36,'1.A-P6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G36" s="7">
        <f>SUMIFS('1.A-P6 DATA CD-3B ONLY'!AF:AF,'1.A-P6 DATA CD-3B ONLY'!$V:$V,$B36,'1.A-P6 DATA CD-3B ONLY'!$Q:$Q,'2.B-Cost Profile NL ONLY'!$X$1,'1.A-P6 DATA CD-3B ONLY'!$O:$O,'2.B-Cost Profile NL ONLY'!$X$2,'1.A-P6 DATA CD-3B ONLY'!$U:$U,"&lt;&gt;OBL",'1.A-P6 DATA CD-3B ONLY'!$G:$G,'2.B-Cost Profile NL ONLY'!$X$3)+SUMIFS('1.A-P6 DATA CD-3B ONLY'!AF:AF,'1.A-P6 DATA CD-3B ONLY'!$V:$V,$B36,'1.A-P6 DATA CD-3B ONLY'!$Q:$Q,'2.B-Cost Profile NL ONLY'!$X$1,'1.A-P6 DATA CD-3B ONLY'!$O:$O,'2.B-Cost Profile NL ONLY'!$X$2,'1.A-P6 DATA CD-3B ONLY'!$U:$U,"&lt;&gt;OBL",'1.A-P6 DATA CD-3B ONLY'!$G:$G,'2.B-Cost Profile NL ONLY'!$X$4)+SUMIFS('1.A-P6 DATA CD-3B ONLY'!AF:AF,'1.A-P6 DATA CD-3B ONLY'!$V:$V,$B36,'1.A-P6 DATA CD-3B ONLY'!$Q:$Q,'2.B-Cost Profile NL ONLY'!$X$1,'1.A-P6 DATA CD-3B ONLY'!$O:$O,'2.B-Cost Profile NL ONLY'!$X$2,'1.A-P6 DATA CD-3B ONLY'!$U:$U,"&lt;&gt;OBL",'1.A-P6 DATA CD-3B ONLY'!$G:$G,'2.B-Cost Profile NL ONLY'!$X$5)+SUMIFS('1.A-P6 DATA CD-3B ONLY'!AF:AF,'1.A-P6 DATA CD-3B ONLY'!$V:$V,$B36,'1.A-P6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H36" s="7">
        <f>SUMIFS('1.A-P6 DATA CD-3B ONLY'!AG:AG,'1.A-P6 DATA CD-3B ONLY'!$V:$V,$B36,'1.A-P6 DATA CD-3B ONLY'!$Q:$Q,'2.B-Cost Profile NL ONLY'!$X$1,'1.A-P6 DATA CD-3B ONLY'!$O:$O,'2.B-Cost Profile NL ONLY'!$X$2,'1.A-P6 DATA CD-3B ONLY'!$U:$U,"&lt;&gt;OBL",'1.A-P6 DATA CD-3B ONLY'!$G:$G,'2.B-Cost Profile NL ONLY'!$X$3)+SUMIFS('1.A-P6 DATA CD-3B ONLY'!AG:AG,'1.A-P6 DATA CD-3B ONLY'!$V:$V,$B36,'1.A-P6 DATA CD-3B ONLY'!$Q:$Q,'2.B-Cost Profile NL ONLY'!$X$1,'1.A-P6 DATA CD-3B ONLY'!$O:$O,'2.B-Cost Profile NL ONLY'!$X$2,'1.A-P6 DATA CD-3B ONLY'!$U:$U,"&lt;&gt;OBL",'1.A-P6 DATA CD-3B ONLY'!$G:$G,'2.B-Cost Profile NL ONLY'!$X$4)+SUMIFS('1.A-P6 DATA CD-3B ONLY'!AG:AG,'1.A-P6 DATA CD-3B ONLY'!$V:$V,$B36,'1.A-P6 DATA CD-3B ONLY'!$Q:$Q,'2.B-Cost Profile NL ONLY'!$X$1,'1.A-P6 DATA CD-3B ONLY'!$O:$O,'2.B-Cost Profile NL ONLY'!$X$2,'1.A-P6 DATA CD-3B ONLY'!$U:$U,"&lt;&gt;OBL",'1.A-P6 DATA CD-3B ONLY'!$G:$G,'2.B-Cost Profile NL ONLY'!$X$5)+SUMIFS('1.A-P6 DATA CD-3B ONLY'!AG:AG,'1.A-P6 DATA CD-3B ONLY'!$V:$V,$B36,'1.A-P6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I36" s="7">
        <f>SUMIFS('1.A-P6 DATA CD-3B ONLY'!AH:AH,'1.A-P6 DATA CD-3B ONLY'!$V:$V,$B36,'1.A-P6 DATA CD-3B ONLY'!$Q:$Q,'2.B-Cost Profile NL ONLY'!$X$1,'1.A-P6 DATA CD-3B ONLY'!$O:$O,'2.B-Cost Profile NL ONLY'!$X$2,'1.A-P6 DATA CD-3B ONLY'!$U:$U,"&lt;&gt;OBL",'1.A-P6 DATA CD-3B ONLY'!$G:$G,'2.B-Cost Profile NL ONLY'!$X$3)+SUMIFS('1.A-P6 DATA CD-3B ONLY'!AH:AH,'1.A-P6 DATA CD-3B ONLY'!$V:$V,$B36,'1.A-P6 DATA CD-3B ONLY'!$Q:$Q,'2.B-Cost Profile NL ONLY'!$X$1,'1.A-P6 DATA CD-3B ONLY'!$O:$O,'2.B-Cost Profile NL ONLY'!$X$2,'1.A-P6 DATA CD-3B ONLY'!$U:$U,"&lt;&gt;OBL",'1.A-P6 DATA CD-3B ONLY'!$G:$G,'2.B-Cost Profile NL ONLY'!$X$4)+SUMIFS('1.A-P6 DATA CD-3B ONLY'!AH:AH,'1.A-P6 DATA CD-3B ONLY'!$V:$V,$B36,'1.A-P6 DATA CD-3B ONLY'!$Q:$Q,'2.B-Cost Profile NL ONLY'!$X$1,'1.A-P6 DATA CD-3B ONLY'!$O:$O,'2.B-Cost Profile NL ONLY'!$X$2,'1.A-P6 DATA CD-3B ONLY'!$U:$U,"&lt;&gt;OBL",'1.A-P6 DATA CD-3B ONLY'!$G:$G,'2.B-Cost Profile NL ONLY'!$X$5)+SUMIFS('1.A-P6 DATA CD-3B ONLY'!AH:AH,'1.A-P6 DATA CD-3B ONLY'!$V:$V,$B36,'1.A-P6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J36" s="7">
        <f>SUMIFS('1.A-P6 DATA CD-3B ONLY'!AI:AI,'1.A-P6 DATA CD-3B ONLY'!$V:$V,$B36,'1.A-P6 DATA CD-3B ONLY'!$Q:$Q,'2.B-Cost Profile NL ONLY'!$X$1,'1.A-P6 DATA CD-3B ONLY'!$O:$O,'2.B-Cost Profile NL ONLY'!$X$2,'1.A-P6 DATA CD-3B ONLY'!$U:$U,"&lt;&gt;OBL",'1.A-P6 DATA CD-3B ONLY'!$G:$G,'2.B-Cost Profile NL ONLY'!$X$3)+SUMIFS('1.A-P6 DATA CD-3B ONLY'!AI:AI,'1.A-P6 DATA CD-3B ONLY'!$V:$V,$B36,'1.A-P6 DATA CD-3B ONLY'!$Q:$Q,'2.B-Cost Profile NL ONLY'!$X$1,'1.A-P6 DATA CD-3B ONLY'!$O:$O,'2.B-Cost Profile NL ONLY'!$X$2,'1.A-P6 DATA CD-3B ONLY'!$U:$U,"&lt;&gt;OBL",'1.A-P6 DATA CD-3B ONLY'!$G:$G,'2.B-Cost Profile NL ONLY'!$X$4)+SUMIFS('1.A-P6 DATA CD-3B ONLY'!AI:AI,'1.A-P6 DATA CD-3B ONLY'!$V:$V,$B36,'1.A-P6 DATA CD-3B ONLY'!$Q:$Q,'2.B-Cost Profile NL ONLY'!$X$1,'1.A-P6 DATA CD-3B ONLY'!$O:$O,'2.B-Cost Profile NL ONLY'!$X$2,'1.A-P6 DATA CD-3B ONLY'!$U:$U,"&lt;&gt;OBL",'1.A-P6 DATA CD-3B ONLY'!$G:$G,'2.B-Cost Profile NL ONLY'!$X$5)+SUMIFS('1.A-P6 DATA CD-3B ONLY'!AI:AI,'1.A-P6 DATA CD-3B ONLY'!$V:$V,$B36,'1.A-P6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K36" s="7">
        <f>SUMIFS('1.A-P6 DATA CD-3B ONLY'!AJ:AJ,'1.A-P6 DATA CD-3B ONLY'!$V:$V,$B36,'1.A-P6 DATA CD-3B ONLY'!$Q:$Q,'2.B-Cost Profile NL ONLY'!$X$1,'1.A-P6 DATA CD-3B ONLY'!$O:$O,'2.B-Cost Profile NL ONLY'!$X$2,'1.A-P6 DATA CD-3B ONLY'!$U:$U,"&lt;&gt;OBL",'1.A-P6 DATA CD-3B ONLY'!$G:$G,'2.B-Cost Profile NL ONLY'!$X$3)+SUMIFS('1.A-P6 DATA CD-3B ONLY'!AJ:AJ,'1.A-P6 DATA CD-3B ONLY'!$V:$V,$B36,'1.A-P6 DATA CD-3B ONLY'!$Q:$Q,'2.B-Cost Profile NL ONLY'!$X$1,'1.A-P6 DATA CD-3B ONLY'!$O:$O,'2.B-Cost Profile NL ONLY'!$X$2,'1.A-P6 DATA CD-3B ONLY'!$U:$U,"&lt;&gt;OBL",'1.A-P6 DATA CD-3B ONLY'!$G:$G,'2.B-Cost Profile NL ONLY'!$X$4)+SUMIFS('1.A-P6 DATA CD-3B ONLY'!AJ:AJ,'1.A-P6 DATA CD-3B ONLY'!$V:$V,$B36,'1.A-P6 DATA CD-3B ONLY'!$Q:$Q,'2.B-Cost Profile NL ONLY'!$X$1,'1.A-P6 DATA CD-3B ONLY'!$O:$O,'2.B-Cost Profile NL ONLY'!$X$2,'1.A-P6 DATA CD-3B ONLY'!$U:$U,"&lt;&gt;OBL",'1.A-P6 DATA CD-3B ONLY'!$G:$G,'2.B-Cost Profile NL ONLY'!$X$5)+SUMIFS('1.A-P6 DATA CD-3B ONLY'!AJ:AJ,'1.A-P6 DATA CD-3B ONLY'!$V:$V,$B36,'1.A-P6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L36" s="7">
        <f>SUMIFS('1.A-P6 DATA CD-3B ONLY'!AK:AK,'1.A-P6 DATA CD-3B ONLY'!$V:$V,$B36,'1.A-P6 DATA CD-3B ONLY'!$Q:$Q,'2.B-Cost Profile NL ONLY'!$X$1,'1.A-P6 DATA CD-3B ONLY'!$O:$O,'2.B-Cost Profile NL ONLY'!$X$2,'1.A-P6 DATA CD-3B ONLY'!$U:$U,"&lt;&gt;OBL",'1.A-P6 DATA CD-3B ONLY'!$G:$G,'2.B-Cost Profile NL ONLY'!$X$3)+SUMIFS('1.A-P6 DATA CD-3B ONLY'!AK:AK,'1.A-P6 DATA CD-3B ONLY'!$V:$V,$B36,'1.A-P6 DATA CD-3B ONLY'!$Q:$Q,'2.B-Cost Profile NL ONLY'!$X$1,'1.A-P6 DATA CD-3B ONLY'!$O:$O,'2.B-Cost Profile NL ONLY'!$X$2,'1.A-P6 DATA CD-3B ONLY'!$U:$U,"&lt;&gt;OBL",'1.A-P6 DATA CD-3B ONLY'!$G:$G,'2.B-Cost Profile NL ONLY'!$X$4)+SUMIFS('1.A-P6 DATA CD-3B ONLY'!AK:AK,'1.A-P6 DATA CD-3B ONLY'!$V:$V,$B36,'1.A-P6 DATA CD-3B ONLY'!$Q:$Q,'2.B-Cost Profile NL ONLY'!$X$1,'1.A-P6 DATA CD-3B ONLY'!$O:$O,'2.B-Cost Profile NL ONLY'!$X$2,'1.A-P6 DATA CD-3B ONLY'!$U:$U,"&lt;&gt;OBL",'1.A-P6 DATA CD-3B ONLY'!$G:$G,'2.B-Cost Profile NL ONLY'!$X$5)+SUMIFS('1.A-P6 DATA CD-3B ONLY'!AK:AK,'1.A-P6 DATA CD-3B ONLY'!$V:$V,$B36,'1.A-P6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M36" s="7">
        <f>SUMIFS('1.A-P6 DATA CD-3B ONLY'!AL:AL,'1.A-P6 DATA CD-3B ONLY'!$V:$V,$B36,'1.A-P6 DATA CD-3B ONLY'!$Q:$Q,'2.B-Cost Profile NL ONLY'!$X$1,'1.A-P6 DATA CD-3B ONLY'!$O:$O,'2.B-Cost Profile NL ONLY'!$X$2,'1.A-P6 DATA CD-3B ONLY'!$U:$U,"&lt;&gt;OBL",'1.A-P6 DATA CD-3B ONLY'!$G:$G,'2.B-Cost Profile NL ONLY'!$X$3)+SUMIFS('1.A-P6 DATA CD-3B ONLY'!AL:AL,'1.A-P6 DATA CD-3B ONLY'!$V:$V,$B36,'1.A-P6 DATA CD-3B ONLY'!$Q:$Q,'2.B-Cost Profile NL ONLY'!$X$1,'1.A-P6 DATA CD-3B ONLY'!$O:$O,'2.B-Cost Profile NL ONLY'!$X$2,'1.A-P6 DATA CD-3B ONLY'!$U:$U,"&lt;&gt;OBL",'1.A-P6 DATA CD-3B ONLY'!$G:$G,'2.B-Cost Profile NL ONLY'!$X$4)+SUMIFS('1.A-P6 DATA CD-3B ONLY'!AL:AL,'1.A-P6 DATA CD-3B ONLY'!$V:$V,$B36,'1.A-P6 DATA CD-3B ONLY'!$Q:$Q,'2.B-Cost Profile NL ONLY'!$X$1,'1.A-P6 DATA CD-3B ONLY'!$O:$O,'2.B-Cost Profile NL ONLY'!$X$2,'1.A-P6 DATA CD-3B ONLY'!$U:$U,"&lt;&gt;OBL",'1.A-P6 DATA CD-3B ONLY'!$G:$G,'2.B-Cost Profile NL ONLY'!$X$5)+SUMIFS('1.A-P6 DATA CD-3B ONLY'!AL:AL,'1.A-P6 DATA CD-3B ONLY'!$V:$V,$B36,'1.A-P6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N36" s="7">
        <f>SUMIFS('1.A-P6 DATA CD-3B ONLY'!AM:AM,'1.A-P6 DATA CD-3B ONLY'!$V:$V,$B36,'1.A-P6 DATA CD-3B ONLY'!$Q:$Q,'2.B-Cost Profile NL ONLY'!$X$1,'1.A-P6 DATA CD-3B ONLY'!$O:$O,'2.B-Cost Profile NL ONLY'!$X$2,'1.A-P6 DATA CD-3B ONLY'!$U:$U,"&lt;&gt;OBL",'1.A-P6 DATA CD-3B ONLY'!$G:$G,'2.B-Cost Profile NL ONLY'!$X$3)+SUMIFS('1.A-P6 DATA CD-3B ONLY'!AM:AM,'1.A-P6 DATA CD-3B ONLY'!$V:$V,$B36,'1.A-P6 DATA CD-3B ONLY'!$Q:$Q,'2.B-Cost Profile NL ONLY'!$X$1,'1.A-P6 DATA CD-3B ONLY'!$O:$O,'2.B-Cost Profile NL ONLY'!$X$2,'1.A-P6 DATA CD-3B ONLY'!$U:$U,"&lt;&gt;OBL",'1.A-P6 DATA CD-3B ONLY'!$G:$G,'2.B-Cost Profile NL ONLY'!$X$4)+SUMIFS('1.A-P6 DATA CD-3B ONLY'!AM:AM,'1.A-P6 DATA CD-3B ONLY'!$V:$V,$B36,'1.A-P6 DATA CD-3B ONLY'!$Q:$Q,'2.B-Cost Profile NL ONLY'!$X$1,'1.A-P6 DATA CD-3B ONLY'!$O:$O,'2.B-Cost Profile NL ONLY'!$X$2,'1.A-P6 DATA CD-3B ONLY'!$U:$U,"&lt;&gt;OBL",'1.A-P6 DATA CD-3B ONLY'!$G:$G,'2.B-Cost Profile NL ONLY'!$X$5)+SUMIFS('1.A-P6 DATA CD-3B ONLY'!AM:AM,'1.A-P6 DATA CD-3B ONLY'!$V:$V,$B36,'1.A-P6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O36" s="7">
        <f>SUMIFS('1.A-P6 DATA CD-3B ONLY'!AN:AN,'1.A-P6 DATA CD-3B ONLY'!$V:$V,$B36,'1.A-P6 DATA CD-3B ONLY'!$Q:$Q,'2.B-Cost Profile NL ONLY'!$X$1,'1.A-P6 DATA CD-3B ONLY'!$O:$O,'2.B-Cost Profile NL ONLY'!$X$2,'1.A-P6 DATA CD-3B ONLY'!$U:$U,"&lt;&gt;OBL",'1.A-P6 DATA CD-3B ONLY'!$G:$G,'2.B-Cost Profile NL ONLY'!$X$3)+SUMIFS('1.A-P6 DATA CD-3B ONLY'!AN:AN,'1.A-P6 DATA CD-3B ONLY'!$V:$V,$B36,'1.A-P6 DATA CD-3B ONLY'!$Q:$Q,'2.B-Cost Profile NL ONLY'!$X$1,'1.A-P6 DATA CD-3B ONLY'!$O:$O,'2.B-Cost Profile NL ONLY'!$X$2,'1.A-P6 DATA CD-3B ONLY'!$U:$U,"&lt;&gt;OBL",'1.A-P6 DATA CD-3B ONLY'!$G:$G,'2.B-Cost Profile NL ONLY'!$X$4)+SUMIFS('1.A-P6 DATA CD-3B ONLY'!AN:AN,'1.A-P6 DATA CD-3B ONLY'!$V:$V,$B36,'1.A-P6 DATA CD-3B ONLY'!$Q:$Q,'2.B-Cost Profile NL ONLY'!$X$1,'1.A-P6 DATA CD-3B ONLY'!$O:$O,'2.B-Cost Profile NL ONLY'!$X$2,'1.A-P6 DATA CD-3B ONLY'!$U:$U,"&lt;&gt;OBL",'1.A-P6 DATA CD-3B ONLY'!$G:$G,'2.B-Cost Profile NL ONLY'!$X$5)+SUMIFS('1.A-P6 DATA CD-3B ONLY'!AN:AN,'1.A-P6 DATA CD-3B ONLY'!$V:$V,$B36,'1.A-P6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P36" s="7">
        <f>SUMIFS('1.A-P6 DATA CD-3B ONLY'!AO:AO,'1.A-P6 DATA CD-3B ONLY'!$V:$V,$B36,'1.A-P6 DATA CD-3B ONLY'!$Q:$Q,'2.B-Cost Profile NL ONLY'!$X$1,'1.A-P6 DATA CD-3B ONLY'!$O:$O,'2.B-Cost Profile NL ONLY'!$X$2,'1.A-P6 DATA CD-3B ONLY'!$U:$U,"&lt;&gt;OBL",'1.A-P6 DATA CD-3B ONLY'!$G:$G,'2.B-Cost Profile NL ONLY'!$X$3)+SUMIFS('1.A-P6 DATA CD-3B ONLY'!AO:AO,'1.A-P6 DATA CD-3B ONLY'!$V:$V,$B36,'1.A-P6 DATA CD-3B ONLY'!$Q:$Q,'2.B-Cost Profile NL ONLY'!$X$1,'1.A-P6 DATA CD-3B ONLY'!$O:$O,'2.B-Cost Profile NL ONLY'!$X$2,'1.A-P6 DATA CD-3B ONLY'!$U:$U,"&lt;&gt;OBL",'1.A-P6 DATA CD-3B ONLY'!$G:$G,'2.B-Cost Profile NL ONLY'!$X$4)+SUMIFS('1.A-P6 DATA CD-3B ONLY'!AO:AO,'1.A-P6 DATA CD-3B ONLY'!$V:$V,$B36,'1.A-P6 DATA CD-3B ONLY'!$Q:$Q,'2.B-Cost Profile NL ONLY'!$X$1,'1.A-P6 DATA CD-3B ONLY'!$O:$O,'2.B-Cost Profile NL ONLY'!$X$2,'1.A-P6 DATA CD-3B ONLY'!$U:$U,"&lt;&gt;OBL",'1.A-P6 DATA CD-3B ONLY'!$G:$G,'2.B-Cost Profile NL ONLY'!$X$5)+SUMIFS('1.A-P6 DATA CD-3B ONLY'!AO:AO,'1.A-P6 DATA CD-3B ONLY'!$V:$V,$B36,'1.A-P6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Q36" s="7">
        <f>SUMIFS('1.A-P6 DATA CD-3B ONLY'!AP:AP,'1.A-P6 DATA CD-3B ONLY'!$V:$V,$B36,'1.A-P6 DATA CD-3B ONLY'!$Q:$Q,'2.B-Cost Profile NL ONLY'!$X$1,'1.A-P6 DATA CD-3B ONLY'!$O:$O,'2.B-Cost Profile NL ONLY'!$X$2,'1.A-P6 DATA CD-3B ONLY'!$U:$U,"&lt;&gt;OBL",'1.A-P6 DATA CD-3B ONLY'!$G:$G,'2.B-Cost Profile NL ONLY'!$X$3)+SUMIFS('1.A-P6 DATA CD-3B ONLY'!AP:AP,'1.A-P6 DATA CD-3B ONLY'!$V:$V,$B36,'1.A-P6 DATA CD-3B ONLY'!$Q:$Q,'2.B-Cost Profile NL ONLY'!$X$1,'1.A-P6 DATA CD-3B ONLY'!$O:$O,'2.B-Cost Profile NL ONLY'!$X$2,'1.A-P6 DATA CD-3B ONLY'!$U:$U,"&lt;&gt;OBL",'1.A-P6 DATA CD-3B ONLY'!$G:$G,'2.B-Cost Profile NL ONLY'!$X$4)+SUMIFS('1.A-P6 DATA CD-3B ONLY'!AP:AP,'1.A-P6 DATA CD-3B ONLY'!$V:$V,$B36,'1.A-P6 DATA CD-3B ONLY'!$Q:$Q,'2.B-Cost Profile NL ONLY'!$X$1,'1.A-P6 DATA CD-3B ONLY'!$O:$O,'2.B-Cost Profile NL ONLY'!$X$2,'1.A-P6 DATA CD-3B ONLY'!$U:$U,"&lt;&gt;OBL",'1.A-P6 DATA CD-3B ONLY'!$G:$G,'2.B-Cost Profile NL ONLY'!$X$5)+SUMIFS('1.A-P6 DATA CD-3B ONLY'!AP:AP,'1.A-P6 DATA CD-3B ONLY'!$V:$V,$B36,'1.A-P6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R36" s="7">
        <f>SUMIFS('1.A-P6 DATA CD-3B ONLY'!AQ:AQ,'1.A-P6 DATA CD-3B ONLY'!$V:$V,$B36,'1.A-P6 DATA CD-3B ONLY'!$Q:$Q,'2.B-Cost Profile NL ONLY'!$X$1,'1.A-P6 DATA CD-3B ONLY'!$O:$O,'2.B-Cost Profile NL ONLY'!$X$2,'1.A-P6 DATA CD-3B ONLY'!$U:$U,"&lt;&gt;OBL",'1.A-P6 DATA CD-3B ONLY'!$G:$G,'2.B-Cost Profile NL ONLY'!$X$3)+SUMIFS('1.A-P6 DATA CD-3B ONLY'!AQ:AQ,'1.A-P6 DATA CD-3B ONLY'!$V:$V,$B36,'1.A-P6 DATA CD-3B ONLY'!$Q:$Q,'2.B-Cost Profile NL ONLY'!$X$1,'1.A-P6 DATA CD-3B ONLY'!$O:$O,'2.B-Cost Profile NL ONLY'!$X$2,'1.A-P6 DATA CD-3B ONLY'!$U:$U,"&lt;&gt;OBL",'1.A-P6 DATA CD-3B ONLY'!$G:$G,'2.B-Cost Profile NL ONLY'!$X$4)+SUMIFS('1.A-P6 DATA CD-3B ONLY'!AQ:AQ,'1.A-P6 DATA CD-3B ONLY'!$V:$V,$B36,'1.A-P6 DATA CD-3B ONLY'!$Q:$Q,'2.B-Cost Profile NL ONLY'!$X$1,'1.A-P6 DATA CD-3B ONLY'!$O:$O,'2.B-Cost Profile NL ONLY'!$X$2,'1.A-P6 DATA CD-3B ONLY'!$U:$U,"&lt;&gt;OBL",'1.A-P6 DATA CD-3B ONLY'!$G:$G,'2.B-Cost Profile NL ONLY'!$X$5)+SUMIFS('1.A-P6 DATA CD-3B ONLY'!AQ:AQ,'1.A-P6 DATA CD-3B ONLY'!$V:$V,$B36,'1.A-P6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S36" s="7">
        <f>SUMIFS('1.A-P6 DATA CD-3B ONLY'!AR:AR,'1.A-P6 DATA CD-3B ONLY'!$V:$V,$B36,'1.A-P6 DATA CD-3B ONLY'!$Q:$Q,'2.B-Cost Profile NL ONLY'!$X$1,'1.A-P6 DATA CD-3B ONLY'!$O:$O,'2.B-Cost Profile NL ONLY'!$X$2,'1.A-P6 DATA CD-3B ONLY'!$U:$U,"&lt;&gt;OBL",'1.A-P6 DATA CD-3B ONLY'!$G:$G,'2.B-Cost Profile NL ONLY'!$X$3)+SUMIFS('1.A-P6 DATA CD-3B ONLY'!AR:AR,'1.A-P6 DATA CD-3B ONLY'!$V:$V,$B36,'1.A-P6 DATA CD-3B ONLY'!$Q:$Q,'2.B-Cost Profile NL ONLY'!$X$1,'1.A-P6 DATA CD-3B ONLY'!$O:$O,'2.B-Cost Profile NL ONLY'!$X$2,'1.A-P6 DATA CD-3B ONLY'!$U:$U,"&lt;&gt;OBL",'1.A-P6 DATA CD-3B ONLY'!$G:$G,'2.B-Cost Profile NL ONLY'!$X$4)+SUMIFS('1.A-P6 DATA CD-3B ONLY'!AR:AR,'1.A-P6 DATA CD-3B ONLY'!$V:$V,$B36,'1.A-P6 DATA CD-3B ONLY'!$Q:$Q,'2.B-Cost Profile NL ONLY'!$X$1,'1.A-P6 DATA CD-3B ONLY'!$O:$O,'2.B-Cost Profile NL ONLY'!$X$2,'1.A-P6 DATA CD-3B ONLY'!$U:$U,"&lt;&gt;OBL",'1.A-P6 DATA CD-3B ONLY'!$G:$G,'2.B-Cost Profile NL ONLY'!$X$5)+SUMIFS('1.A-P6 DATA CD-3B ONLY'!AR:AR,'1.A-P6 DATA CD-3B ONLY'!$V:$V,$B36,'1.A-P6 DATA CD-3B ONLY'!$Q:$Q,'2.B-Cost Profile NL ONLY'!$X$1,'1.A-P6 DATA CD-3B ONLY'!$O:$O,'2.B-Cost Profile NL ONLY'!$X$2,'1.A-P6 DATA CD-3B ONLY'!$U:$U,"&lt;&gt;OBL",'1.A-P6 DATA CD-3B ONLY'!$G:$G,'2.B-Cost Profile NL ONLY'!$X$6)</f>
        <v>0</v>
      </c>
      <c r="T36" s="7">
        <f>SUMIFS('1.A-P6 DATA CD-3B ONLY'!AS:AS,'1.A-P6 DATA CD-3B ONLY'!$V:$V,$B36,'1.A-P6 DATA CD-3B ONLY'!$Q:$Q,'2.B-Cost Profile NL ONLY'!$X$1,'1.A-P6 DATA CD-3B ONLY'!$O:$O,'2.B-Cost Profile NL ONLY'!$X$2,'1.A-P6 DATA CD-3B ONLY'!$U:$U,"&lt;&gt;OBL",'1.A-P6 DATA CD-3B ONLY'!$G:$G,'2.B-Cost Profile NL ONLY'!$X$3)+SUMIFS('1.A-P6 DATA CD-3B ONLY'!AS:AS,'1.A-P6 DATA CD-3B ONLY'!$V:$V,$B36,'1.A-P6 DATA CD-3B ONLY'!$Q:$Q,'2.B-Cost Profile NL ONLY'!$X$1,'1.A-P6 DATA CD-3B ONLY'!$O:$O,'2.B-Cost Profile NL ONLY'!$X$2,'1.A-P6 DATA CD-3B ONLY'!$U:$U,"&lt;&gt;OBL",'1.A-P6 DATA CD-3B ONLY'!$G:$G,'2.B-Cost Profile NL ONLY'!$X$4)+SUMIFS('1.A-P6 DATA CD-3B ONLY'!AS:AS,'1.A-P6 DATA CD-3B ONLY'!$V:$V,$B36,'1.A-P6 DATA CD-3B ONLY'!$Q:$Q,'2.B-Cost Profile NL ONLY'!$X$1,'1.A-P6 DATA CD-3B ONLY'!$O:$O,'2.B-Cost Profile NL ONLY'!$X$2,'1.A-P6 DATA CD-3B ONLY'!$U:$U,"&lt;&gt;OBL",'1.A-P6 DATA CD-3B ONLY'!$G:$G,'2.B-Cost Profile NL ONLY'!$X$5)+SUMIFS('1.A-P6 DATA CD-3B ONLY'!AS:AS,'1.A-P6 DATA CD-3B ONLY'!$V:$V,$B36,'1.A-P6 DATA CD-3B ONLY'!$Q:$Q,'2.B-Cost Profile NL ONLY'!$X$1,'1.A-P6 DATA CD-3B ONLY'!$O:$O,'2.B-Cost Profile NL ONLY'!$X$2,'1.A-P6 DATA CD-3B ONLY'!$U:$U,"&lt;&gt;OBL",'1.A-P6 DATA CD-3B ONLY'!$G:$G,'2.B-Cost Profile NL ONLY'!$X$6)</f>
        <v>0</v>
      </c>
    </row>
  </sheetData>
  <conditionalFormatting sqref="C1">
    <cfRule type="containsText" dxfId="5" priority="3" operator="containsText" text="Total Sum Error">
      <formula>NOT(ISERROR(SEARCH("Total Sum Error",C1)))</formula>
    </cfRule>
  </conditionalFormatting>
  <conditionalFormatting sqref="C1:C1048576">
    <cfRule type="cellIs" dxfId="4" priority="1" operator="equal">
      <formula>0.01</formula>
    </cfRule>
  </conditionalFormatting>
  <conditionalFormatting sqref="C2">
    <cfRule type="containsText" dxfId="3" priority="4" operator="containsText" text="CHECK">
      <formula>NOT(ISERROR(SEARCH("CHECK",C2)))</formula>
    </cfRule>
  </conditionalFormatting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6"/>
  <dimension ref="A1:X34"/>
  <sheetViews>
    <sheetView zoomScale="90" zoomScaleNormal="90" workbookViewId="0">
      <selection activeCell="B5" sqref="B5:B34"/>
    </sheetView>
  </sheetViews>
  <sheetFormatPr defaultRowHeight="15" x14ac:dyDescent="0.25"/>
  <cols>
    <col min="1" max="1" width="28.5703125" bestFit="1" customWidth="1"/>
    <col min="2" max="2" width="24.140625" style="2" customWidth="1"/>
    <col min="3" max="3" width="16.140625" style="4" bestFit="1" customWidth="1"/>
    <col min="4" max="7" width="8.85546875" style="4" customWidth="1"/>
    <col min="8" max="8" width="12.42578125" style="4" bestFit="1" customWidth="1"/>
    <col min="9" max="11" width="15" style="4" customWidth="1"/>
    <col min="12" max="12" width="13.85546875" style="4" customWidth="1"/>
    <col min="13" max="13" width="15" style="4" customWidth="1"/>
    <col min="14" max="14" width="13.85546875" style="4" bestFit="1" customWidth="1"/>
    <col min="15" max="15" width="12.140625" style="4" bestFit="1" customWidth="1"/>
    <col min="16" max="20" width="8.85546875" style="4" customWidth="1"/>
    <col min="23" max="23" width="13.140625" customWidth="1"/>
    <col min="24" max="24" width="11.85546875" customWidth="1"/>
  </cols>
  <sheetData>
    <row r="1" spans="1:24" x14ac:dyDescent="0.25">
      <c r="B1" t="s">
        <v>233</v>
      </c>
      <c r="C1" s="4" t="str">
        <f>IF(EXACT(SUM(C5:C602),SUM(D4:T4)),"","Total Sum Error")</f>
        <v/>
      </c>
      <c r="W1" t="s">
        <v>234</v>
      </c>
      <c r="X1" t="s">
        <v>243</v>
      </c>
    </row>
    <row r="2" spans="1:24" x14ac:dyDescent="0.25">
      <c r="B2" s="5" t="s">
        <v>246</v>
      </c>
      <c r="C2" s="6" t="str">
        <f>IF(ISBLANK(#REF!),"","CHECK")</f>
        <v>CHECK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X2" t="s">
        <v>236</v>
      </c>
    </row>
    <row r="3" spans="1:24" s="3" customFormat="1" x14ac:dyDescent="0.25">
      <c r="B3" s="8"/>
      <c r="C3" s="9" t="s">
        <v>237</v>
      </c>
      <c r="D3" s="9" t="s">
        <v>186</v>
      </c>
      <c r="E3" s="9" t="s">
        <v>187</v>
      </c>
      <c r="F3" s="9" t="s">
        <v>188</v>
      </c>
      <c r="G3" s="9" t="s">
        <v>189</v>
      </c>
      <c r="H3" s="9" t="s">
        <v>190</v>
      </c>
      <c r="I3" s="9" t="s">
        <v>191</v>
      </c>
      <c r="J3" s="9" t="s">
        <v>192</v>
      </c>
      <c r="K3" s="9" t="s">
        <v>193</v>
      </c>
      <c r="L3" s="9" t="s">
        <v>194</v>
      </c>
      <c r="M3" s="9" t="s">
        <v>195</v>
      </c>
      <c r="N3" s="9" t="s">
        <v>196</v>
      </c>
      <c r="O3" s="9" t="s">
        <v>197</v>
      </c>
      <c r="P3" s="9" t="s">
        <v>198</v>
      </c>
      <c r="Q3" s="9" t="s">
        <v>199</v>
      </c>
      <c r="R3" s="9" t="s">
        <v>200</v>
      </c>
      <c r="S3" s="9" t="s">
        <v>201</v>
      </c>
      <c r="T3" s="9" t="s">
        <v>202</v>
      </c>
      <c r="X3" t="s">
        <v>238</v>
      </c>
    </row>
    <row r="4" spans="1:24" s="3" customFormat="1" x14ac:dyDescent="0.25">
      <c r="A4" t="s">
        <v>185</v>
      </c>
      <c r="B4" s="9" t="s">
        <v>237</v>
      </c>
      <c r="C4" s="9">
        <f t="shared" ref="C4:T4" si="0">SUM(C5:C541)</f>
        <v>36383548.819999993</v>
      </c>
      <c r="D4" s="9">
        <f t="shared" si="0"/>
        <v>0</v>
      </c>
      <c r="E4" s="9">
        <f t="shared" si="0"/>
        <v>0</v>
      </c>
      <c r="F4" s="9">
        <f t="shared" si="0"/>
        <v>0</v>
      </c>
      <c r="G4" s="9">
        <f t="shared" si="0"/>
        <v>0</v>
      </c>
      <c r="H4" s="9">
        <f t="shared" si="0"/>
        <v>0</v>
      </c>
      <c r="I4" s="9">
        <f t="shared" si="0"/>
        <v>2078304.96</v>
      </c>
      <c r="J4" s="9">
        <f t="shared" si="0"/>
        <v>7855413.0099999988</v>
      </c>
      <c r="K4" s="9">
        <f t="shared" si="0"/>
        <v>13851085.730000008</v>
      </c>
      <c r="L4" s="9">
        <f t="shared" si="0"/>
        <v>7016715.8099999987</v>
      </c>
      <c r="M4" s="9">
        <f t="shared" si="0"/>
        <v>5582029.3099999987</v>
      </c>
      <c r="N4" s="9">
        <f t="shared" si="0"/>
        <v>0</v>
      </c>
      <c r="O4" s="9">
        <f t="shared" si="0"/>
        <v>0</v>
      </c>
      <c r="P4" s="9">
        <f t="shared" si="0"/>
        <v>0</v>
      </c>
      <c r="Q4" s="9">
        <f t="shared" si="0"/>
        <v>0</v>
      </c>
      <c r="R4" s="9">
        <f t="shared" si="0"/>
        <v>0</v>
      </c>
      <c r="S4" s="9">
        <f t="shared" si="0"/>
        <v>0</v>
      </c>
      <c r="T4" s="9">
        <f t="shared" si="0"/>
        <v>0</v>
      </c>
      <c r="X4" t="s">
        <v>241</v>
      </c>
    </row>
    <row r="5" spans="1:24" x14ac:dyDescent="0.25">
      <c r="A5" t="s">
        <v>203</v>
      </c>
      <c r="B5" s="39" t="s">
        <v>203</v>
      </c>
      <c r="C5" s="15">
        <f t="shared" ref="C5:C29" si="1">SUM(D5:T5)</f>
        <v>2985517.2399999998</v>
      </c>
      <c r="D5" s="7">
        <f>SUMIFS('1.A-P6 DATA CD-3B ONLY'!AC:AC,'1.A-P6 DATA CD-3B ONLY'!$V:$V,'2.A-Cost Profile - L and NL'!$B5,'1.A-P6 DATA CD-3B ONLY'!$U:$U,"&lt;&gt;OBL")</f>
        <v>0</v>
      </c>
      <c r="E5" s="7">
        <f>SUMIFS('1.A-P6 DATA CD-3B ONLY'!AD:AD,'1.A-P6 DATA CD-3B ONLY'!$V:$V,'2.A-Cost Profile - L and NL'!$B5,'1.A-P6 DATA CD-3B ONLY'!$U:$U,"&lt;&gt;OBL")</f>
        <v>0</v>
      </c>
      <c r="F5" s="7">
        <f>SUMIFS('1.A-P6 DATA CD-3B ONLY'!AE:AE,'1.A-P6 DATA CD-3B ONLY'!$V:$V,'2.A-Cost Profile - L and NL'!$B5,'1.A-P6 DATA CD-3B ONLY'!$U:$U,"&lt;&gt;OBL")</f>
        <v>0</v>
      </c>
      <c r="G5" s="7">
        <f>SUMIFS('1.A-P6 DATA CD-3B ONLY'!AF:AF,'1.A-P6 DATA CD-3B ONLY'!$V:$V,'2.A-Cost Profile - L and NL'!$B5,'1.A-P6 DATA CD-3B ONLY'!$U:$U,"&lt;&gt;OBL")</f>
        <v>0</v>
      </c>
      <c r="H5" s="7">
        <f>SUMIFS('1.A-P6 DATA CD-3B ONLY'!AG:AG,'1.A-P6 DATA CD-3B ONLY'!$V:$V,'2.A-Cost Profile - L and NL'!$B5,'1.A-P6 DATA CD-3B ONLY'!$U:$U,"&lt;&gt;OBL")</f>
        <v>0</v>
      </c>
      <c r="I5" s="7">
        <f>SUMIFS('1.A-P6 DATA CD-3B ONLY'!AH:AH,'1.A-P6 DATA CD-3B ONLY'!$V:$V,'2.A-Cost Profile - L and NL'!$B5,'1.A-P6 DATA CD-3B ONLY'!$U:$U,"&lt;&gt;OBL")</f>
        <v>2143.44</v>
      </c>
      <c r="J5" s="7">
        <f>SUMIFS('1.A-P6 DATA CD-3B ONLY'!AI:AI,'1.A-P6 DATA CD-3B ONLY'!$V:$V,'2.A-Cost Profile - L and NL'!$B5,'1.A-P6 DATA CD-3B ONLY'!$U:$U,"&lt;&gt;OBL")</f>
        <v>2983373.8</v>
      </c>
      <c r="K5" s="7">
        <f>SUMIFS('1.A-P6 DATA CD-3B ONLY'!AJ:AJ,'1.A-P6 DATA CD-3B ONLY'!$V:$V,'2.A-Cost Profile - L and NL'!$B5,'1.A-P6 DATA CD-3B ONLY'!$U:$U,"&lt;&gt;OBL")</f>
        <v>0</v>
      </c>
      <c r="L5" s="7">
        <f>SUMIFS('1.A-P6 DATA CD-3B ONLY'!AK:AK,'1.A-P6 DATA CD-3B ONLY'!$V:$V,'2.A-Cost Profile - L and NL'!$B5,'1.A-P6 DATA CD-3B ONLY'!$U:$U,"&lt;&gt;OBL")</f>
        <v>0</v>
      </c>
      <c r="M5" s="7">
        <f>SUMIFS('1.A-P6 DATA CD-3B ONLY'!AL:AL,'1.A-P6 DATA CD-3B ONLY'!$V:$V,'2.A-Cost Profile - L and NL'!$B5,'1.A-P6 DATA CD-3B ONLY'!$U:$U,"&lt;&gt;OBL")</f>
        <v>0</v>
      </c>
      <c r="N5" s="7">
        <f>SUMIFS('1.A-P6 DATA CD-3B ONLY'!AM:AM,'1.A-P6 DATA CD-3B ONLY'!$V:$V,'2.A-Cost Profile - L and NL'!$B5,'1.A-P6 DATA CD-3B ONLY'!$U:$U,"&lt;&gt;OBL")</f>
        <v>0</v>
      </c>
      <c r="O5" s="7">
        <f>SUMIFS('1.A-P6 DATA CD-3B ONLY'!AN:AN,'1.A-P6 DATA CD-3B ONLY'!$V:$V,'2.A-Cost Profile - L and NL'!$B5,'1.A-P6 DATA CD-3B ONLY'!$U:$U,"&lt;&gt;OBL")</f>
        <v>0</v>
      </c>
      <c r="P5" s="7">
        <f>SUMIFS('1.A-P6 DATA CD-3B ONLY'!AO:AO,'1.A-P6 DATA CD-3B ONLY'!$V:$V,'2.A-Cost Profile - L and NL'!$B5,'1.A-P6 DATA CD-3B ONLY'!$U:$U,"&lt;&gt;OBL")</f>
        <v>0</v>
      </c>
      <c r="Q5" s="7">
        <f>SUMIFS('1.A-P6 DATA CD-3B ONLY'!AP:AP,'1.A-P6 DATA CD-3B ONLY'!$V:$V,'2.A-Cost Profile - L and NL'!$B5,'1.A-P6 DATA CD-3B ONLY'!$U:$U,"&lt;&gt;OBL")</f>
        <v>0</v>
      </c>
      <c r="R5" s="7">
        <f>SUMIFS('1.A-P6 DATA CD-3B ONLY'!AQ:AQ,'1.A-P6 DATA CD-3B ONLY'!$V:$V,'2.A-Cost Profile - L and NL'!$B5,'1.A-P6 DATA CD-3B ONLY'!$U:$U,"&lt;&gt;OBL")</f>
        <v>0</v>
      </c>
      <c r="S5" s="7">
        <f>SUMIFS('1.A-P6 DATA CD-3B ONLY'!AR:AR,'1.A-P6 DATA CD-3B ONLY'!$V:$V,'2.A-Cost Profile - L and NL'!$B5,'1.A-P6 DATA CD-3B ONLY'!$U:$U,"&lt;&gt;OBL")</f>
        <v>0</v>
      </c>
      <c r="T5" s="7">
        <f>SUMIFS('1.A-P6 DATA CD-3B ONLY'!AS:AS,'1.A-P6 DATA CD-3B ONLY'!$V:$V,'2.A-Cost Profile - L and NL'!$B5,'1.A-P6 DATA CD-3B ONLY'!$U:$U,"&lt;&gt;OBL")</f>
        <v>0</v>
      </c>
      <c r="X5" t="s">
        <v>242</v>
      </c>
    </row>
    <row r="6" spans="1:24" x14ac:dyDescent="0.25">
      <c r="A6" t="s">
        <v>204</v>
      </c>
      <c r="B6" s="39" t="s">
        <v>204</v>
      </c>
      <c r="C6" s="15">
        <f t="shared" si="1"/>
        <v>1623192.8099999998</v>
      </c>
      <c r="D6" s="7">
        <f>SUMIFS('1.A-P6 DATA CD-3B ONLY'!AC:AC,'1.A-P6 DATA CD-3B ONLY'!$V:$V,'2.A-Cost Profile - L and NL'!$B6,'1.A-P6 DATA CD-3B ONLY'!$U:$U,"&lt;&gt;OBL")</f>
        <v>0</v>
      </c>
      <c r="E6" s="7">
        <f>SUMIFS('1.A-P6 DATA CD-3B ONLY'!AD:AD,'1.A-P6 DATA CD-3B ONLY'!$V:$V,'2.A-Cost Profile - L and NL'!$B6,'1.A-P6 DATA CD-3B ONLY'!$U:$U,"&lt;&gt;OBL")</f>
        <v>0</v>
      </c>
      <c r="F6" s="7">
        <f>SUMIFS('1.A-P6 DATA CD-3B ONLY'!AE:AE,'1.A-P6 DATA CD-3B ONLY'!$V:$V,'2.A-Cost Profile - L and NL'!$B6,'1.A-P6 DATA CD-3B ONLY'!$U:$U,"&lt;&gt;OBL")</f>
        <v>0</v>
      </c>
      <c r="G6" s="7">
        <f>SUMIFS('1.A-P6 DATA CD-3B ONLY'!AF:AF,'1.A-P6 DATA CD-3B ONLY'!$V:$V,'2.A-Cost Profile - L and NL'!$B6,'1.A-P6 DATA CD-3B ONLY'!$U:$U,"&lt;&gt;OBL")</f>
        <v>0</v>
      </c>
      <c r="H6" s="7">
        <f>SUMIFS('1.A-P6 DATA CD-3B ONLY'!AG:AG,'1.A-P6 DATA CD-3B ONLY'!$V:$V,'2.A-Cost Profile - L and NL'!$B6,'1.A-P6 DATA CD-3B ONLY'!$U:$U,"&lt;&gt;OBL")</f>
        <v>0</v>
      </c>
      <c r="I6" s="7">
        <f>SUMIFS('1.A-P6 DATA CD-3B ONLY'!AH:AH,'1.A-P6 DATA CD-3B ONLY'!$V:$V,'2.A-Cost Profile - L and NL'!$B6,'1.A-P6 DATA CD-3B ONLY'!$U:$U,"&lt;&gt;OBL")</f>
        <v>0</v>
      </c>
      <c r="J6" s="7">
        <f>SUMIFS('1.A-P6 DATA CD-3B ONLY'!AI:AI,'1.A-P6 DATA CD-3B ONLY'!$V:$V,'2.A-Cost Profile - L and NL'!$B6,'1.A-P6 DATA CD-3B ONLY'!$U:$U,"&lt;&gt;OBL")</f>
        <v>5007.7</v>
      </c>
      <c r="K6" s="7">
        <f>SUMIFS('1.A-P6 DATA CD-3B ONLY'!AJ:AJ,'1.A-P6 DATA CD-3B ONLY'!$V:$V,'2.A-Cost Profile - L and NL'!$B6,'1.A-P6 DATA CD-3B ONLY'!$U:$U,"&lt;&gt;OBL")</f>
        <v>1618185.1099999999</v>
      </c>
      <c r="L6" s="7">
        <f>SUMIFS('1.A-P6 DATA CD-3B ONLY'!AK:AK,'1.A-P6 DATA CD-3B ONLY'!$V:$V,'2.A-Cost Profile - L and NL'!$B6,'1.A-P6 DATA CD-3B ONLY'!$U:$U,"&lt;&gt;OBL")</f>
        <v>0</v>
      </c>
      <c r="M6" s="7">
        <f>SUMIFS('1.A-P6 DATA CD-3B ONLY'!AL:AL,'1.A-P6 DATA CD-3B ONLY'!$V:$V,'2.A-Cost Profile - L and NL'!$B6,'1.A-P6 DATA CD-3B ONLY'!$U:$U,"&lt;&gt;OBL")</f>
        <v>0</v>
      </c>
      <c r="N6" s="7">
        <f>SUMIFS('1.A-P6 DATA CD-3B ONLY'!AM:AM,'1.A-P6 DATA CD-3B ONLY'!$V:$V,'2.A-Cost Profile - L and NL'!$B6,'1.A-P6 DATA CD-3B ONLY'!$U:$U,"&lt;&gt;OBL")</f>
        <v>0</v>
      </c>
      <c r="O6" s="7">
        <f>SUMIFS('1.A-P6 DATA CD-3B ONLY'!AN:AN,'1.A-P6 DATA CD-3B ONLY'!$V:$V,'2.A-Cost Profile - L and NL'!$B6,'1.A-P6 DATA CD-3B ONLY'!$U:$U,"&lt;&gt;OBL")</f>
        <v>0</v>
      </c>
      <c r="P6" s="7">
        <f>SUMIFS('1.A-P6 DATA CD-3B ONLY'!AO:AO,'1.A-P6 DATA CD-3B ONLY'!$V:$V,'2.A-Cost Profile - L and NL'!$B6,'1.A-P6 DATA CD-3B ONLY'!$U:$U,"&lt;&gt;OBL")</f>
        <v>0</v>
      </c>
      <c r="Q6" s="7">
        <f>SUMIFS('1.A-P6 DATA CD-3B ONLY'!AP:AP,'1.A-P6 DATA CD-3B ONLY'!$V:$V,'2.A-Cost Profile - L and NL'!$B6,'1.A-P6 DATA CD-3B ONLY'!$U:$U,"&lt;&gt;OBL")</f>
        <v>0</v>
      </c>
      <c r="R6" s="7">
        <f>SUMIFS('1.A-P6 DATA CD-3B ONLY'!AQ:AQ,'1.A-P6 DATA CD-3B ONLY'!$V:$V,'2.A-Cost Profile - L and NL'!$B6,'1.A-P6 DATA CD-3B ONLY'!$U:$U,"&lt;&gt;OBL")</f>
        <v>0</v>
      </c>
      <c r="S6" s="7">
        <f>SUMIFS('1.A-P6 DATA CD-3B ONLY'!AR:AR,'1.A-P6 DATA CD-3B ONLY'!$V:$V,'2.A-Cost Profile - L and NL'!$B6,'1.A-P6 DATA CD-3B ONLY'!$U:$U,"&lt;&gt;OBL")</f>
        <v>0</v>
      </c>
      <c r="T6" s="7">
        <f>SUMIFS('1.A-P6 DATA CD-3B ONLY'!AS:AS,'1.A-P6 DATA CD-3B ONLY'!$V:$V,'2.A-Cost Profile - L and NL'!$B6,'1.A-P6 DATA CD-3B ONLY'!$U:$U,"&lt;&gt;OBL")</f>
        <v>0</v>
      </c>
      <c r="X6" t="s">
        <v>245</v>
      </c>
    </row>
    <row r="7" spans="1:24" x14ac:dyDescent="0.25">
      <c r="A7" t="s">
        <v>205</v>
      </c>
      <c r="B7" s="39" t="s">
        <v>205</v>
      </c>
      <c r="C7" s="15">
        <f t="shared" si="1"/>
        <v>34590.550000000003</v>
      </c>
      <c r="D7" s="7">
        <f>SUMIFS('1.A-P6 DATA CD-3B ONLY'!AC:AC,'1.A-P6 DATA CD-3B ONLY'!$V:$V,'2.A-Cost Profile - L and NL'!$B7,'1.A-P6 DATA CD-3B ONLY'!$U:$U,"&lt;&gt;OBL")</f>
        <v>0</v>
      </c>
      <c r="E7" s="7">
        <f>SUMIFS('1.A-P6 DATA CD-3B ONLY'!AD:AD,'1.A-P6 DATA CD-3B ONLY'!$V:$V,'2.A-Cost Profile - L and NL'!$B7,'1.A-P6 DATA CD-3B ONLY'!$U:$U,"&lt;&gt;OBL")</f>
        <v>0</v>
      </c>
      <c r="F7" s="7">
        <f>SUMIFS('1.A-P6 DATA CD-3B ONLY'!AE:AE,'1.A-P6 DATA CD-3B ONLY'!$V:$V,'2.A-Cost Profile - L and NL'!$B7,'1.A-P6 DATA CD-3B ONLY'!$U:$U,"&lt;&gt;OBL")</f>
        <v>0</v>
      </c>
      <c r="G7" s="7">
        <f>SUMIFS('1.A-P6 DATA CD-3B ONLY'!AF:AF,'1.A-P6 DATA CD-3B ONLY'!$V:$V,'2.A-Cost Profile - L and NL'!$B7,'1.A-P6 DATA CD-3B ONLY'!$U:$U,"&lt;&gt;OBL")</f>
        <v>0</v>
      </c>
      <c r="H7" s="7">
        <f>SUMIFS('1.A-P6 DATA CD-3B ONLY'!AG:AG,'1.A-P6 DATA CD-3B ONLY'!$V:$V,'2.A-Cost Profile - L and NL'!$B7,'1.A-P6 DATA CD-3B ONLY'!$U:$U,"&lt;&gt;OBL")</f>
        <v>0</v>
      </c>
      <c r="I7" s="7">
        <f>SUMIFS('1.A-P6 DATA CD-3B ONLY'!AH:AH,'1.A-P6 DATA CD-3B ONLY'!$V:$V,'2.A-Cost Profile - L and NL'!$B7,'1.A-P6 DATA CD-3B ONLY'!$U:$U,"&lt;&gt;OBL")</f>
        <v>22072.28</v>
      </c>
      <c r="J7" s="7">
        <f>SUMIFS('1.A-P6 DATA CD-3B ONLY'!AI:AI,'1.A-P6 DATA CD-3B ONLY'!$V:$V,'2.A-Cost Profile - L and NL'!$B7,'1.A-P6 DATA CD-3B ONLY'!$U:$U,"&lt;&gt;OBL")</f>
        <v>12518.27</v>
      </c>
      <c r="K7" s="7">
        <f>SUMIFS('1.A-P6 DATA CD-3B ONLY'!AJ:AJ,'1.A-P6 DATA CD-3B ONLY'!$V:$V,'2.A-Cost Profile - L and NL'!$B7,'1.A-P6 DATA CD-3B ONLY'!$U:$U,"&lt;&gt;OBL")</f>
        <v>0</v>
      </c>
      <c r="L7" s="7">
        <f>SUMIFS('1.A-P6 DATA CD-3B ONLY'!AK:AK,'1.A-P6 DATA CD-3B ONLY'!$V:$V,'2.A-Cost Profile - L and NL'!$B7,'1.A-P6 DATA CD-3B ONLY'!$U:$U,"&lt;&gt;OBL")</f>
        <v>0</v>
      </c>
      <c r="M7" s="7">
        <f>SUMIFS('1.A-P6 DATA CD-3B ONLY'!AL:AL,'1.A-P6 DATA CD-3B ONLY'!$V:$V,'2.A-Cost Profile - L and NL'!$B7,'1.A-P6 DATA CD-3B ONLY'!$U:$U,"&lt;&gt;OBL")</f>
        <v>0</v>
      </c>
      <c r="N7" s="7">
        <f>SUMIFS('1.A-P6 DATA CD-3B ONLY'!AM:AM,'1.A-P6 DATA CD-3B ONLY'!$V:$V,'2.A-Cost Profile - L and NL'!$B7,'1.A-P6 DATA CD-3B ONLY'!$U:$U,"&lt;&gt;OBL")</f>
        <v>0</v>
      </c>
      <c r="O7" s="7">
        <f>SUMIFS('1.A-P6 DATA CD-3B ONLY'!AN:AN,'1.A-P6 DATA CD-3B ONLY'!$V:$V,'2.A-Cost Profile - L and NL'!$B7,'1.A-P6 DATA CD-3B ONLY'!$U:$U,"&lt;&gt;OBL")</f>
        <v>0</v>
      </c>
      <c r="P7" s="7">
        <f>SUMIFS('1.A-P6 DATA CD-3B ONLY'!AO:AO,'1.A-P6 DATA CD-3B ONLY'!$V:$V,'2.A-Cost Profile - L and NL'!$B7,'1.A-P6 DATA CD-3B ONLY'!$U:$U,"&lt;&gt;OBL")</f>
        <v>0</v>
      </c>
      <c r="Q7" s="7">
        <f>SUMIFS('1.A-P6 DATA CD-3B ONLY'!AP:AP,'1.A-P6 DATA CD-3B ONLY'!$V:$V,'2.A-Cost Profile - L and NL'!$B7,'1.A-P6 DATA CD-3B ONLY'!$U:$U,"&lt;&gt;OBL")</f>
        <v>0</v>
      </c>
      <c r="R7" s="7">
        <f>SUMIFS('1.A-P6 DATA CD-3B ONLY'!AQ:AQ,'1.A-P6 DATA CD-3B ONLY'!$V:$V,'2.A-Cost Profile - L and NL'!$B7,'1.A-P6 DATA CD-3B ONLY'!$U:$U,"&lt;&gt;OBL")</f>
        <v>0</v>
      </c>
      <c r="S7" s="7">
        <f>SUMIFS('1.A-P6 DATA CD-3B ONLY'!AR:AR,'1.A-P6 DATA CD-3B ONLY'!$V:$V,'2.A-Cost Profile - L and NL'!$B7,'1.A-P6 DATA CD-3B ONLY'!$U:$U,"&lt;&gt;OBL")</f>
        <v>0</v>
      </c>
      <c r="T7" s="7">
        <f>SUMIFS('1.A-P6 DATA CD-3B ONLY'!AS:AS,'1.A-P6 DATA CD-3B ONLY'!$V:$V,'2.A-Cost Profile - L and NL'!$B7,'1.A-P6 DATA CD-3B ONLY'!$U:$U,"&lt;&gt;OBL")</f>
        <v>0</v>
      </c>
    </row>
    <row r="8" spans="1:24" x14ac:dyDescent="0.25">
      <c r="A8" t="s">
        <v>206</v>
      </c>
      <c r="B8" s="39" t="s">
        <v>206</v>
      </c>
      <c r="C8" s="15">
        <f t="shared" si="1"/>
        <v>1341978.6900000002</v>
      </c>
      <c r="D8" s="7">
        <f>SUMIFS('1.A-P6 DATA CD-3B ONLY'!AC:AC,'1.A-P6 DATA CD-3B ONLY'!$V:$V,'2.A-Cost Profile - L and NL'!$B8,'1.A-P6 DATA CD-3B ONLY'!$U:$U,"&lt;&gt;OBL")</f>
        <v>0</v>
      </c>
      <c r="E8" s="7">
        <f>SUMIFS('1.A-P6 DATA CD-3B ONLY'!AD:AD,'1.A-P6 DATA CD-3B ONLY'!$V:$V,'2.A-Cost Profile - L and NL'!$B8,'1.A-P6 DATA CD-3B ONLY'!$U:$U,"&lt;&gt;OBL")</f>
        <v>0</v>
      </c>
      <c r="F8" s="7">
        <f>SUMIFS('1.A-P6 DATA CD-3B ONLY'!AE:AE,'1.A-P6 DATA CD-3B ONLY'!$V:$V,'2.A-Cost Profile - L and NL'!$B8,'1.A-P6 DATA CD-3B ONLY'!$U:$U,"&lt;&gt;OBL")</f>
        <v>0</v>
      </c>
      <c r="G8" s="7">
        <f>SUMIFS('1.A-P6 DATA CD-3B ONLY'!AF:AF,'1.A-P6 DATA CD-3B ONLY'!$V:$V,'2.A-Cost Profile - L and NL'!$B8,'1.A-P6 DATA CD-3B ONLY'!$U:$U,"&lt;&gt;OBL")</f>
        <v>0</v>
      </c>
      <c r="H8" s="7">
        <f>SUMIFS('1.A-P6 DATA CD-3B ONLY'!AG:AG,'1.A-P6 DATA CD-3B ONLY'!$V:$V,'2.A-Cost Profile - L and NL'!$B8,'1.A-P6 DATA CD-3B ONLY'!$U:$U,"&lt;&gt;OBL")</f>
        <v>0</v>
      </c>
      <c r="I8" s="7">
        <f>SUMIFS('1.A-P6 DATA CD-3B ONLY'!AH:AH,'1.A-P6 DATA CD-3B ONLY'!$V:$V,'2.A-Cost Profile - L and NL'!$B8,'1.A-P6 DATA CD-3B ONLY'!$U:$U,"&lt;&gt;OBL")</f>
        <v>0</v>
      </c>
      <c r="J8" s="7">
        <f>SUMIFS('1.A-P6 DATA CD-3B ONLY'!AI:AI,'1.A-P6 DATA CD-3B ONLY'!$V:$V,'2.A-Cost Profile - L and NL'!$B8,'1.A-P6 DATA CD-3B ONLY'!$U:$U,"&lt;&gt;OBL")</f>
        <v>0</v>
      </c>
      <c r="K8" s="7">
        <f>SUMIFS('1.A-P6 DATA CD-3B ONLY'!AJ:AJ,'1.A-P6 DATA CD-3B ONLY'!$V:$V,'2.A-Cost Profile - L and NL'!$B8,'1.A-P6 DATA CD-3B ONLY'!$U:$U,"&lt;&gt;OBL")</f>
        <v>1341978.6900000002</v>
      </c>
      <c r="L8" s="7">
        <f>SUMIFS('1.A-P6 DATA CD-3B ONLY'!AK:AK,'1.A-P6 DATA CD-3B ONLY'!$V:$V,'2.A-Cost Profile - L and NL'!$B8,'1.A-P6 DATA CD-3B ONLY'!$U:$U,"&lt;&gt;OBL")</f>
        <v>0</v>
      </c>
      <c r="M8" s="7">
        <f>SUMIFS('1.A-P6 DATA CD-3B ONLY'!AL:AL,'1.A-P6 DATA CD-3B ONLY'!$V:$V,'2.A-Cost Profile - L and NL'!$B8,'1.A-P6 DATA CD-3B ONLY'!$U:$U,"&lt;&gt;OBL")</f>
        <v>0</v>
      </c>
      <c r="N8" s="7">
        <f>SUMIFS('1.A-P6 DATA CD-3B ONLY'!AM:AM,'1.A-P6 DATA CD-3B ONLY'!$V:$V,'2.A-Cost Profile - L and NL'!$B8,'1.A-P6 DATA CD-3B ONLY'!$U:$U,"&lt;&gt;OBL")</f>
        <v>0</v>
      </c>
      <c r="O8" s="7">
        <f>SUMIFS('1.A-P6 DATA CD-3B ONLY'!AN:AN,'1.A-P6 DATA CD-3B ONLY'!$V:$V,'2.A-Cost Profile - L and NL'!$B8,'1.A-P6 DATA CD-3B ONLY'!$U:$U,"&lt;&gt;OBL")</f>
        <v>0</v>
      </c>
      <c r="P8" s="7">
        <f>SUMIFS('1.A-P6 DATA CD-3B ONLY'!AO:AO,'1.A-P6 DATA CD-3B ONLY'!$V:$V,'2.A-Cost Profile - L and NL'!$B8,'1.A-P6 DATA CD-3B ONLY'!$U:$U,"&lt;&gt;OBL")</f>
        <v>0</v>
      </c>
      <c r="Q8" s="7">
        <f>SUMIFS('1.A-P6 DATA CD-3B ONLY'!AP:AP,'1.A-P6 DATA CD-3B ONLY'!$V:$V,'2.A-Cost Profile - L and NL'!$B8,'1.A-P6 DATA CD-3B ONLY'!$U:$U,"&lt;&gt;OBL")</f>
        <v>0</v>
      </c>
      <c r="R8" s="7">
        <f>SUMIFS('1.A-P6 DATA CD-3B ONLY'!AQ:AQ,'1.A-P6 DATA CD-3B ONLY'!$V:$V,'2.A-Cost Profile - L and NL'!$B8,'1.A-P6 DATA CD-3B ONLY'!$U:$U,"&lt;&gt;OBL")</f>
        <v>0</v>
      </c>
      <c r="S8" s="7">
        <f>SUMIFS('1.A-P6 DATA CD-3B ONLY'!AR:AR,'1.A-P6 DATA CD-3B ONLY'!$V:$V,'2.A-Cost Profile - L and NL'!$B8,'1.A-P6 DATA CD-3B ONLY'!$U:$U,"&lt;&gt;OBL")</f>
        <v>0</v>
      </c>
      <c r="T8" s="7">
        <f>SUMIFS('1.A-P6 DATA CD-3B ONLY'!AS:AS,'1.A-P6 DATA CD-3B ONLY'!$V:$V,'2.A-Cost Profile - L and NL'!$B8,'1.A-P6 DATA CD-3B ONLY'!$U:$U,"&lt;&gt;OBL")</f>
        <v>0</v>
      </c>
    </row>
    <row r="9" spans="1:24" x14ac:dyDescent="0.25">
      <c r="A9" t="s">
        <v>207</v>
      </c>
      <c r="B9" s="39" t="s">
        <v>207</v>
      </c>
      <c r="C9" s="15">
        <f t="shared" si="1"/>
        <v>1349514.9200000002</v>
      </c>
      <c r="D9" s="7">
        <f>SUMIFS('1.A-P6 DATA CD-3B ONLY'!AC:AC,'1.A-P6 DATA CD-3B ONLY'!$V:$V,'2.A-Cost Profile - L and NL'!$B9,'1.A-P6 DATA CD-3B ONLY'!$U:$U,"&lt;&gt;OBL")</f>
        <v>0</v>
      </c>
      <c r="E9" s="7">
        <f>SUMIFS('1.A-P6 DATA CD-3B ONLY'!AD:AD,'1.A-P6 DATA CD-3B ONLY'!$V:$V,'2.A-Cost Profile - L and NL'!$B9,'1.A-P6 DATA CD-3B ONLY'!$U:$U,"&lt;&gt;OBL")</f>
        <v>0</v>
      </c>
      <c r="F9" s="7">
        <f>SUMIFS('1.A-P6 DATA CD-3B ONLY'!AE:AE,'1.A-P6 DATA CD-3B ONLY'!$V:$V,'2.A-Cost Profile - L and NL'!$B9,'1.A-P6 DATA CD-3B ONLY'!$U:$U,"&lt;&gt;OBL")</f>
        <v>0</v>
      </c>
      <c r="G9" s="7">
        <f>SUMIFS('1.A-P6 DATA CD-3B ONLY'!AF:AF,'1.A-P6 DATA CD-3B ONLY'!$V:$V,'2.A-Cost Profile - L and NL'!$B9,'1.A-P6 DATA CD-3B ONLY'!$U:$U,"&lt;&gt;OBL")</f>
        <v>0</v>
      </c>
      <c r="H9" s="7">
        <f>SUMIFS('1.A-P6 DATA CD-3B ONLY'!AG:AG,'1.A-P6 DATA CD-3B ONLY'!$V:$V,'2.A-Cost Profile - L and NL'!$B9,'1.A-P6 DATA CD-3B ONLY'!$U:$U,"&lt;&gt;OBL")</f>
        <v>0</v>
      </c>
      <c r="I9" s="7">
        <f>SUMIFS('1.A-P6 DATA CD-3B ONLY'!AH:AH,'1.A-P6 DATA CD-3B ONLY'!$V:$V,'2.A-Cost Profile - L and NL'!$B9,'1.A-P6 DATA CD-3B ONLY'!$U:$U,"&lt;&gt;OBL")</f>
        <v>0</v>
      </c>
      <c r="J9" s="7">
        <f>SUMIFS('1.A-P6 DATA CD-3B ONLY'!AI:AI,'1.A-P6 DATA CD-3B ONLY'!$V:$V,'2.A-Cost Profile - L and NL'!$B9,'1.A-P6 DATA CD-3B ONLY'!$U:$U,"&lt;&gt;OBL")</f>
        <v>0</v>
      </c>
      <c r="K9" s="7">
        <f>SUMIFS('1.A-P6 DATA CD-3B ONLY'!AJ:AJ,'1.A-P6 DATA CD-3B ONLY'!$V:$V,'2.A-Cost Profile - L and NL'!$B9,'1.A-P6 DATA CD-3B ONLY'!$U:$U,"&lt;&gt;OBL")</f>
        <v>2004.83</v>
      </c>
      <c r="L9" s="7">
        <f>SUMIFS('1.A-P6 DATA CD-3B ONLY'!AK:AK,'1.A-P6 DATA CD-3B ONLY'!$V:$V,'2.A-Cost Profile - L and NL'!$B9,'1.A-P6 DATA CD-3B ONLY'!$U:$U,"&lt;&gt;OBL")</f>
        <v>1347510.09</v>
      </c>
      <c r="M9" s="7">
        <f>SUMIFS('1.A-P6 DATA CD-3B ONLY'!AL:AL,'1.A-P6 DATA CD-3B ONLY'!$V:$V,'2.A-Cost Profile - L and NL'!$B9,'1.A-P6 DATA CD-3B ONLY'!$U:$U,"&lt;&gt;OBL")</f>
        <v>0</v>
      </c>
      <c r="N9" s="7">
        <f>SUMIFS('1.A-P6 DATA CD-3B ONLY'!AM:AM,'1.A-P6 DATA CD-3B ONLY'!$V:$V,'2.A-Cost Profile - L and NL'!$B9,'1.A-P6 DATA CD-3B ONLY'!$U:$U,"&lt;&gt;OBL")</f>
        <v>0</v>
      </c>
      <c r="O9" s="7">
        <f>SUMIFS('1.A-P6 DATA CD-3B ONLY'!AN:AN,'1.A-P6 DATA CD-3B ONLY'!$V:$V,'2.A-Cost Profile - L and NL'!$B9,'1.A-P6 DATA CD-3B ONLY'!$U:$U,"&lt;&gt;OBL")</f>
        <v>0</v>
      </c>
      <c r="P9" s="7">
        <f>SUMIFS('1.A-P6 DATA CD-3B ONLY'!AO:AO,'1.A-P6 DATA CD-3B ONLY'!$V:$V,'2.A-Cost Profile - L and NL'!$B9,'1.A-P6 DATA CD-3B ONLY'!$U:$U,"&lt;&gt;OBL")</f>
        <v>0</v>
      </c>
      <c r="Q9" s="7">
        <f>SUMIFS('1.A-P6 DATA CD-3B ONLY'!AP:AP,'1.A-P6 DATA CD-3B ONLY'!$V:$V,'2.A-Cost Profile - L and NL'!$B9,'1.A-P6 DATA CD-3B ONLY'!$U:$U,"&lt;&gt;OBL")</f>
        <v>0</v>
      </c>
      <c r="R9" s="7">
        <f>SUMIFS('1.A-P6 DATA CD-3B ONLY'!AQ:AQ,'1.A-P6 DATA CD-3B ONLY'!$V:$V,'2.A-Cost Profile - L and NL'!$B9,'1.A-P6 DATA CD-3B ONLY'!$U:$U,"&lt;&gt;OBL")</f>
        <v>0</v>
      </c>
      <c r="S9" s="7">
        <f>SUMIFS('1.A-P6 DATA CD-3B ONLY'!AR:AR,'1.A-P6 DATA CD-3B ONLY'!$V:$V,'2.A-Cost Profile - L and NL'!$B9,'1.A-P6 DATA CD-3B ONLY'!$U:$U,"&lt;&gt;OBL")</f>
        <v>0</v>
      </c>
      <c r="T9" s="7">
        <f>SUMIFS('1.A-P6 DATA CD-3B ONLY'!AS:AS,'1.A-P6 DATA CD-3B ONLY'!$V:$V,'2.A-Cost Profile - L and NL'!$B9,'1.A-P6 DATA CD-3B ONLY'!$U:$U,"&lt;&gt;OBL")</f>
        <v>0</v>
      </c>
    </row>
    <row r="10" spans="1:24" x14ac:dyDescent="0.25">
      <c r="A10" t="s">
        <v>208</v>
      </c>
      <c r="B10" s="39" t="s">
        <v>208</v>
      </c>
      <c r="C10" s="15">
        <f t="shared" si="1"/>
        <v>2465782.62</v>
      </c>
      <c r="D10" s="7">
        <f>SUMIFS('1.A-P6 DATA CD-3B ONLY'!AC:AC,'1.A-P6 DATA CD-3B ONLY'!$V:$V,'2.A-Cost Profile - L and NL'!$B10,'1.A-P6 DATA CD-3B ONLY'!$U:$U,"&lt;&gt;OBL")</f>
        <v>0</v>
      </c>
      <c r="E10" s="7">
        <f>SUMIFS('1.A-P6 DATA CD-3B ONLY'!AD:AD,'1.A-P6 DATA CD-3B ONLY'!$V:$V,'2.A-Cost Profile - L and NL'!$B10,'1.A-P6 DATA CD-3B ONLY'!$U:$U,"&lt;&gt;OBL")</f>
        <v>0</v>
      </c>
      <c r="F10" s="7">
        <f>SUMIFS('1.A-P6 DATA CD-3B ONLY'!AE:AE,'1.A-P6 DATA CD-3B ONLY'!$V:$V,'2.A-Cost Profile - L and NL'!$B10,'1.A-P6 DATA CD-3B ONLY'!$U:$U,"&lt;&gt;OBL")</f>
        <v>0</v>
      </c>
      <c r="G10" s="7">
        <f>SUMIFS('1.A-P6 DATA CD-3B ONLY'!AF:AF,'1.A-P6 DATA CD-3B ONLY'!$V:$V,'2.A-Cost Profile - L and NL'!$B10,'1.A-P6 DATA CD-3B ONLY'!$U:$U,"&lt;&gt;OBL")</f>
        <v>0</v>
      </c>
      <c r="H10" s="7">
        <f>SUMIFS('1.A-P6 DATA CD-3B ONLY'!AG:AG,'1.A-P6 DATA CD-3B ONLY'!$V:$V,'2.A-Cost Profile - L and NL'!$B10,'1.A-P6 DATA CD-3B ONLY'!$U:$U,"&lt;&gt;OBL")</f>
        <v>0</v>
      </c>
      <c r="I10" s="7">
        <f>SUMIFS('1.A-P6 DATA CD-3B ONLY'!AH:AH,'1.A-P6 DATA CD-3B ONLY'!$V:$V,'2.A-Cost Profile - L and NL'!$B10,'1.A-P6 DATA CD-3B ONLY'!$U:$U,"&lt;&gt;OBL")</f>
        <v>0</v>
      </c>
      <c r="J10" s="7">
        <f>SUMIFS('1.A-P6 DATA CD-3B ONLY'!AI:AI,'1.A-P6 DATA CD-3B ONLY'!$V:$V,'2.A-Cost Profile - L and NL'!$B10,'1.A-P6 DATA CD-3B ONLY'!$U:$U,"&lt;&gt;OBL")</f>
        <v>10854.18</v>
      </c>
      <c r="K10" s="7">
        <f>SUMIFS('1.A-P6 DATA CD-3B ONLY'!AJ:AJ,'1.A-P6 DATA CD-3B ONLY'!$V:$V,'2.A-Cost Profile - L and NL'!$B10,'1.A-P6 DATA CD-3B ONLY'!$U:$U,"&lt;&gt;OBL")</f>
        <v>155800.17000000001</v>
      </c>
      <c r="L10" s="7">
        <f>SUMIFS('1.A-P6 DATA CD-3B ONLY'!AK:AK,'1.A-P6 DATA CD-3B ONLY'!$V:$V,'2.A-Cost Profile - L and NL'!$B10,'1.A-P6 DATA CD-3B ONLY'!$U:$U,"&lt;&gt;OBL")</f>
        <v>1156981.1599999999</v>
      </c>
      <c r="M10" s="7">
        <f>SUMIFS('1.A-P6 DATA CD-3B ONLY'!AL:AL,'1.A-P6 DATA CD-3B ONLY'!$V:$V,'2.A-Cost Profile - L and NL'!$B10,'1.A-P6 DATA CD-3B ONLY'!$U:$U,"&lt;&gt;OBL")</f>
        <v>1142147.1099999999</v>
      </c>
      <c r="N10" s="7">
        <f>SUMIFS('1.A-P6 DATA CD-3B ONLY'!AM:AM,'1.A-P6 DATA CD-3B ONLY'!$V:$V,'2.A-Cost Profile - L and NL'!$B10,'1.A-P6 DATA CD-3B ONLY'!$U:$U,"&lt;&gt;OBL")</f>
        <v>0</v>
      </c>
      <c r="O10" s="7">
        <f>SUMIFS('1.A-P6 DATA CD-3B ONLY'!AN:AN,'1.A-P6 DATA CD-3B ONLY'!$V:$V,'2.A-Cost Profile - L and NL'!$B10,'1.A-P6 DATA CD-3B ONLY'!$U:$U,"&lt;&gt;OBL")</f>
        <v>0</v>
      </c>
      <c r="P10" s="7">
        <f>SUMIFS('1.A-P6 DATA CD-3B ONLY'!AO:AO,'1.A-P6 DATA CD-3B ONLY'!$V:$V,'2.A-Cost Profile - L and NL'!$B10,'1.A-P6 DATA CD-3B ONLY'!$U:$U,"&lt;&gt;OBL")</f>
        <v>0</v>
      </c>
      <c r="Q10" s="7">
        <f>SUMIFS('1.A-P6 DATA CD-3B ONLY'!AP:AP,'1.A-P6 DATA CD-3B ONLY'!$V:$V,'2.A-Cost Profile - L and NL'!$B10,'1.A-P6 DATA CD-3B ONLY'!$U:$U,"&lt;&gt;OBL")</f>
        <v>0</v>
      </c>
      <c r="R10" s="7">
        <f>SUMIFS('1.A-P6 DATA CD-3B ONLY'!AQ:AQ,'1.A-P6 DATA CD-3B ONLY'!$V:$V,'2.A-Cost Profile - L and NL'!$B10,'1.A-P6 DATA CD-3B ONLY'!$U:$U,"&lt;&gt;OBL")</f>
        <v>0</v>
      </c>
      <c r="S10" s="7">
        <f>SUMIFS('1.A-P6 DATA CD-3B ONLY'!AR:AR,'1.A-P6 DATA CD-3B ONLY'!$V:$V,'2.A-Cost Profile - L and NL'!$B10,'1.A-P6 DATA CD-3B ONLY'!$U:$U,"&lt;&gt;OBL")</f>
        <v>0</v>
      </c>
      <c r="T10" s="7">
        <f>SUMIFS('1.A-P6 DATA CD-3B ONLY'!AS:AS,'1.A-P6 DATA CD-3B ONLY'!$V:$V,'2.A-Cost Profile - L and NL'!$B10,'1.A-P6 DATA CD-3B ONLY'!$U:$U,"&lt;&gt;OBL")</f>
        <v>0</v>
      </c>
    </row>
    <row r="11" spans="1:24" x14ac:dyDescent="0.25">
      <c r="A11" t="s">
        <v>209</v>
      </c>
      <c r="B11" s="39" t="s">
        <v>209</v>
      </c>
      <c r="C11" s="15">
        <f t="shared" si="1"/>
        <v>2465782.62</v>
      </c>
      <c r="D11" s="7">
        <f>SUMIFS('1.A-P6 DATA CD-3B ONLY'!AC:AC,'1.A-P6 DATA CD-3B ONLY'!$V:$V,'2.A-Cost Profile - L and NL'!$B11,'1.A-P6 DATA CD-3B ONLY'!$U:$U,"&lt;&gt;OBL")</f>
        <v>0</v>
      </c>
      <c r="E11" s="7">
        <f>SUMIFS('1.A-P6 DATA CD-3B ONLY'!AD:AD,'1.A-P6 DATA CD-3B ONLY'!$V:$V,'2.A-Cost Profile - L and NL'!$B11,'1.A-P6 DATA CD-3B ONLY'!$U:$U,"&lt;&gt;OBL")</f>
        <v>0</v>
      </c>
      <c r="F11" s="7">
        <f>SUMIFS('1.A-P6 DATA CD-3B ONLY'!AE:AE,'1.A-P6 DATA CD-3B ONLY'!$V:$V,'2.A-Cost Profile - L and NL'!$B11,'1.A-P6 DATA CD-3B ONLY'!$U:$U,"&lt;&gt;OBL")</f>
        <v>0</v>
      </c>
      <c r="G11" s="7">
        <f>SUMIFS('1.A-P6 DATA CD-3B ONLY'!AF:AF,'1.A-P6 DATA CD-3B ONLY'!$V:$V,'2.A-Cost Profile - L and NL'!$B11,'1.A-P6 DATA CD-3B ONLY'!$U:$U,"&lt;&gt;OBL")</f>
        <v>0</v>
      </c>
      <c r="H11" s="7">
        <f>SUMIFS('1.A-P6 DATA CD-3B ONLY'!AG:AG,'1.A-P6 DATA CD-3B ONLY'!$V:$V,'2.A-Cost Profile - L and NL'!$B11,'1.A-P6 DATA CD-3B ONLY'!$U:$U,"&lt;&gt;OBL")</f>
        <v>0</v>
      </c>
      <c r="I11" s="7">
        <f>SUMIFS('1.A-P6 DATA CD-3B ONLY'!AH:AH,'1.A-P6 DATA CD-3B ONLY'!$V:$V,'2.A-Cost Profile - L and NL'!$B11,'1.A-P6 DATA CD-3B ONLY'!$U:$U,"&lt;&gt;OBL")</f>
        <v>0</v>
      </c>
      <c r="J11" s="7">
        <f>SUMIFS('1.A-P6 DATA CD-3B ONLY'!AI:AI,'1.A-P6 DATA CD-3B ONLY'!$V:$V,'2.A-Cost Profile - L and NL'!$B11,'1.A-P6 DATA CD-3B ONLY'!$U:$U,"&lt;&gt;OBL")</f>
        <v>10854.18</v>
      </c>
      <c r="K11" s="7">
        <f>SUMIFS('1.A-P6 DATA CD-3B ONLY'!AJ:AJ,'1.A-P6 DATA CD-3B ONLY'!$V:$V,'2.A-Cost Profile - L and NL'!$B11,'1.A-P6 DATA CD-3B ONLY'!$U:$U,"&lt;&gt;OBL")</f>
        <v>155800.17000000001</v>
      </c>
      <c r="L11" s="7">
        <f>SUMIFS('1.A-P6 DATA CD-3B ONLY'!AK:AK,'1.A-P6 DATA CD-3B ONLY'!$V:$V,'2.A-Cost Profile - L and NL'!$B11,'1.A-P6 DATA CD-3B ONLY'!$U:$U,"&lt;&gt;OBL")</f>
        <v>1156981.1599999999</v>
      </c>
      <c r="M11" s="7">
        <f>SUMIFS('1.A-P6 DATA CD-3B ONLY'!AL:AL,'1.A-P6 DATA CD-3B ONLY'!$V:$V,'2.A-Cost Profile - L and NL'!$B11,'1.A-P6 DATA CD-3B ONLY'!$U:$U,"&lt;&gt;OBL")</f>
        <v>1142147.1099999999</v>
      </c>
      <c r="N11" s="7">
        <f>SUMIFS('1.A-P6 DATA CD-3B ONLY'!AM:AM,'1.A-P6 DATA CD-3B ONLY'!$V:$V,'2.A-Cost Profile - L and NL'!$B11,'1.A-P6 DATA CD-3B ONLY'!$U:$U,"&lt;&gt;OBL")</f>
        <v>0</v>
      </c>
      <c r="O11" s="7">
        <f>SUMIFS('1.A-P6 DATA CD-3B ONLY'!AN:AN,'1.A-P6 DATA CD-3B ONLY'!$V:$V,'2.A-Cost Profile - L and NL'!$B11,'1.A-P6 DATA CD-3B ONLY'!$U:$U,"&lt;&gt;OBL")</f>
        <v>0</v>
      </c>
      <c r="P11" s="7">
        <f>SUMIFS('1.A-P6 DATA CD-3B ONLY'!AO:AO,'1.A-P6 DATA CD-3B ONLY'!$V:$V,'2.A-Cost Profile - L and NL'!$B11,'1.A-P6 DATA CD-3B ONLY'!$U:$U,"&lt;&gt;OBL")</f>
        <v>0</v>
      </c>
      <c r="Q11" s="7">
        <f>SUMIFS('1.A-P6 DATA CD-3B ONLY'!AP:AP,'1.A-P6 DATA CD-3B ONLY'!$V:$V,'2.A-Cost Profile - L and NL'!$B11,'1.A-P6 DATA CD-3B ONLY'!$U:$U,"&lt;&gt;OBL")</f>
        <v>0</v>
      </c>
      <c r="R11" s="7">
        <f>SUMIFS('1.A-P6 DATA CD-3B ONLY'!AQ:AQ,'1.A-P6 DATA CD-3B ONLY'!$V:$V,'2.A-Cost Profile - L and NL'!$B11,'1.A-P6 DATA CD-3B ONLY'!$U:$U,"&lt;&gt;OBL")</f>
        <v>0</v>
      </c>
      <c r="S11" s="7">
        <f>SUMIFS('1.A-P6 DATA CD-3B ONLY'!AR:AR,'1.A-P6 DATA CD-3B ONLY'!$V:$V,'2.A-Cost Profile - L and NL'!$B11,'1.A-P6 DATA CD-3B ONLY'!$U:$U,"&lt;&gt;OBL")</f>
        <v>0</v>
      </c>
      <c r="T11" s="7">
        <f>SUMIFS('1.A-P6 DATA CD-3B ONLY'!AS:AS,'1.A-P6 DATA CD-3B ONLY'!$V:$V,'2.A-Cost Profile - L and NL'!$B11,'1.A-P6 DATA CD-3B ONLY'!$U:$U,"&lt;&gt;OBL")</f>
        <v>0</v>
      </c>
    </row>
    <row r="12" spans="1:24" x14ac:dyDescent="0.25">
      <c r="A12" t="s">
        <v>210</v>
      </c>
      <c r="B12" s="39" t="s">
        <v>210</v>
      </c>
      <c r="C12" s="15">
        <f t="shared" si="1"/>
        <v>2418678.0299999993</v>
      </c>
      <c r="D12" s="7">
        <f>SUMIFS('1.A-P6 DATA CD-3B ONLY'!AC:AC,'1.A-P6 DATA CD-3B ONLY'!$V:$V,'2.A-Cost Profile - L and NL'!$B12,'1.A-P6 DATA CD-3B ONLY'!$U:$U,"&lt;&gt;OBL")</f>
        <v>0</v>
      </c>
      <c r="E12" s="7">
        <f>SUMIFS('1.A-P6 DATA CD-3B ONLY'!AD:AD,'1.A-P6 DATA CD-3B ONLY'!$V:$V,'2.A-Cost Profile - L and NL'!$B12,'1.A-P6 DATA CD-3B ONLY'!$U:$U,"&lt;&gt;OBL")</f>
        <v>0</v>
      </c>
      <c r="F12" s="7">
        <f>SUMIFS('1.A-P6 DATA CD-3B ONLY'!AE:AE,'1.A-P6 DATA CD-3B ONLY'!$V:$V,'2.A-Cost Profile - L and NL'!$B12,'1.A-P6 DATA CD-3B ONLY'!$U:$U,"&lt;&gt;OBL")</f>
        <v>0</v>
      </c>
      <c r="G12" s="7">
        <f>SUMIFS('1.A-P6 DATA CD-3B ONLY'!AF:AF,'1.A-P6 DATA CD-3B ONLY'!$V:$V,'2.A-Cost Profile - L and NL'!$B12,'1.A-P6 DATA CD-3B ONLY'!$U:$U,"&lt;&gt;OBL")</f>
        <v>0</v>
      </c>
      <c r="H12" s="7">
        <f>SUMIFS('1.A-P6 DATA CD-3B ONLY'!AG:AG,'1.A-P6 DATA CD-3B ONLY'!$V:$V,'2.A-Cost Profile - L and NL'!$B12,'1.A-P6 DATA CD-3B ONLY'!$U:$U,"&lt;&gt;OBL")</f>
        <v>0</v>
      </c>
      <c r="I12" s="7">
        <f>SUMIFS('1.A-P6 DATA CD-3B ONLY'!AH:AH,'1.A-P6 DATA CD-3B ONLY'!$V:$V,'2.A-Cost Profile - L and NL'!$B12,'1.A-P6 DATA CD-3B ONLY'!$U:$U,"&lt;&gt;OBL")</f>
        <v>0</v>
      </c>
      <c r="J12" s="7">
        <f>SUMIFS('1.A-P6 DATA CD-3B ONLY'!AI:AI,'1.A-P6 DATA CD-3B ONLY'!$V:$V,'2.A-Cost Profile - L and NL'!$B12,'1.A-P6 DATA CD-3B ONLY'!$U:$U,"&lt;&gt;OBL")</f>
        <v>10854.18</v>
      </c>
      <c r="K12" s="7">
        <f>SUMIFS('1.A-P6 DATA CD-3B ONLY'!AJ:AJ,'1.A-P6 DATA CD-3B ONLY'!$V:$V,'2.A-Cost Profile - L and NL'!$B12,'1.A-P6 DATA CD-3B ONLY'!$U:$U,"&lt;&gt;OBL")</f>
        <v>132011.72</v>
      </c>
      <c r="L12" s="7">
        <f>SUMIFS('1.A-P6 DATA CD-3B ONLY'!AK:AK,'1.A-P6 DATA CD-3B ONLY'!$V:$V,'2.A-Cost Profile - L and NL'!$B12,'1.A-P6 DATA CD-3B ONLY'!$U:$U,"&lt;&gt;OBL")</f>
        <v>1145323.0899999999</v>
      </c>
      <c r="M12" s="7">
        <f>SUMIFS('1.A-P6 DATA CD-3B ONLY'!AL:AL,'1.A-P6 DATA CD-3B ONLY'!$V:$V,'2.A-Cost Profile - L and NL'!$B12,'1.A-P6 DATA CD-3B ONLY'!$U:$U,"&lt;&gt;OBL")</f>
        <v>1130489.0399999998</v>
      </c>
      <c r="N12" s="7">
        <f>SUMIFS('1.A-P6 DATA CD-3B ONLY'!AM:AM,'1.A-P6 DATA CD-3B ONLY'!$V:$V,'2.A-Cost Profile - L and NL'!$B12,'1.A-P6 DATA CD-3B ONLY'!$U:$U,"&lt;&gt;OBL")</f>
        <v>0</v>
      </c>
      <c r="O12" s="7">
        <f>SUMIFS('1.A-P6 DATA CD-3B ONLY'!AN:AN,'1.A-P6 DATA CD-3B ONLY'!$V:$V,'2.A-Cost Profile - L and NL'!$B12,'1.A-P6 DATA CD-3B ONLY'!$U:$U,"&lt;&gt;OBL")</f>
        <v>0</v>
      </c>
      <c r="P12" s="7">
        <f>SUMIFS('1.A-P6 DATA CD-3B ONLY'!AO:AO,'1.A-P6 DATA CD-3B ONLY'!$V:$V,'2.A-Cost Profile - L and NL'!$B12,'1.A-P6 DATA CD-3B ONLY'!$U:$U,"&lt;&gt;OBL")</f>
        <v>0</v>
      </c>
      <c r="Q12" s="7">
        <f>SUMIFS('1.A-P6 DATA CD-3B ONLY'!AP:AP,'1.A-P6 DATA CD-3B ONLY'!$V:$V,'2.A-Cost Profile - L and NL'!$B12,'1.A-P6 DATA CD-3B ONLY'!$U:$U,"&lt;&gt;OBL")</f>
        <v>0</v>
      </c>
      <c r="R12" s="7">
        <f>SUMIFS('1.A-P6 DATA CD-3B ONLY'!AQ:AQ,'1.A-P6 DATA CD-3B ONLY'!$V:$V,'2.A-Cost Profile - L and NL'!$B12,'1.A-P6 DATA CD-3B ONLY'!$U:$U,"&lt;&gt;OBL")</f>
        <v>0</v>
      </c>
      <c r="S12" s="7">
        <f>SUMIFS('1.A-P6 DATA CD-3B ONLY'!AR:AR,'1.A-P6 DATA CD-3B ONLY'!$V:$V,'2.A-Cost Profile - L and NL'!$B12,'1.A-P6 DATA CD-3B ONLY'!$U:$U,"&lt;&gt;OBL")</f>
        <v>0</v>
      </c>
      <c r="T12" s="7">
        <f>SUMIFS('1.A-P6 DATA CD-3B ONLY'!AS:AS,'1.A-P6 DATA CD-3B ONLY'!$V:$V,'2.A-Cost Profile - L and NL'!$B12,'1.A-P6 DATA CD-3B ONLY'!$U:$U,"&lt;&gt;OBL")</f>
        <v>0</v>
      </c>
    </row>
    <row r="13" spans="1:24" x14ac:dyDescent="0.25">
      <c r="A13" t="s">
        <v>211</v>
      </c>
      <c r="B13" s="39" t="s">
        <v>211</v>
      </c>
      <c r="C13" s="15">
        <f t="shared" si="1"/>
        <v>2418678.0299999993</v>
      </c>
      <c r="D13" s="7">
        <f>SUMIFS('1.A-P6 DATA CD-3B ONLY'!AC:AC,'1.A-P6 DATA CD-3B ONLY'!$V:$V,'2.A-Cost Profile - L and NL'!$B13,'1.A-P6 DATA CD-3B ONLY'!$U:$U,"&lt;&gt;OBL")</f>
        <v>0</v>
      </c>
      <c r="E13" s="7">
        <f>SUMIFS('1.A-P6 DATA CD-3B ONLY'!AD:AD,'1.A-P6 DATA CD-3B ONLY'!$V:$V,'2.A-Cost Profile - L and NL'!$B13,'1.A-P6 DATA CD-3B ONLY'!$U:$U,"&lt;&gt;OBL")</f>
        <v>0</v>
      </c>
      <c r="F13" s="7">
        <f>SUMIFS('1.A-P6 DATA CD-3B ONLY'!AE:AE,'1.A-P6 DATA CD-3B ONLY'!$V:$V,'2.A-Cost Profile - L and NL'!$B13,'1.A-P6 DATA CD-3B ONLY'!$U:$U,"&lt;&gt;OBL")</f>
        <v>0</v>
      </c>
      <c r="G13" s="7">
        <f>SUMIFS('1.A-P6 DATA CD-3B ONLY'!AF:AF,'1.A-P6 DATA CD-3B ONLY'!$V:$V,'2.A-Cost Profile - L and NL'!$B13,'1.A-P6 DATA CD-3B ONLY'!$U:$U,"&lt;&gt;OBL")</f>
        <v>0</v>
      </c>
      <c r="H13" s="7">
        <f>SUMIFS('1.A-P6 DATA CD-3B ONLY'!AG:AG,'1.A-P6 DATA CD-3B ONLY'!$V:$V,'2.A-Cost Profile - L and NL'!$B13,'1.A-P6 DATA CD-3B ONLY'!$U:$U,"&lt;&gt;OBL")</f>
        <v>0</v>
      </c>
      <c r="I13" s="7">
        <f>SUMIFS('1.A-P6 DATA CD-3B ONLY'!AH:AH,'1.A-P6 DATA CD-3B ONLY'!$V:$V,'2.A-Cost Profile - L and NL'!$B13,'1.A-P6 DATA CD-3B ONLY'!$U:$U,"&lt;&gt;OBL")</f>
        <v>0</v>
      </c>
      <c r="J13" s="7">
        <f>SUMIFS('1.A-P6 DATA CD-3B ONLY'!AI:AI,'1.A-P6 DATA CD-3B ONLY'!$V:$V,'2.A-Cost Profile - L and NL'!$B13,'1.A-P6 DATA CD-3B ONLY'!$U:$U,"&lt;&gt;OBL")</f>
        <v>10854.18</v>
      </c>
      <c r="K13" s="7">
        <f>SUMIFS('1.A-P6 DATA CD-3B ONLY'!AJ:AJ,'1.A-P6 DATA CD-3B ONLY'!$V:$V,'2.A-Cost Profile - L and NL'!$B13,'1.A-P6 DATA CD-3B ONLY'!$U:$U,"&lt;&gt;OBL")</f>
        <v>132011.72</v>
      </c>
      <c r="L13" s="7">
        <f>SUMIFS('1.A-P6 DATA CD-3B ONLY'!AK:AK,'1.A-P6 DATA CD-3B ONLY'!$V:$V,'2.A-Cost Profile - L and NL'!$B13,'1.A-P6 DATA CD-3B ONLY'!$U:$U,"&lt;&gt;OBL")</f>
        <v>1145323.0899999999</v>
      </c>
      <c r="M13" s="7">
        <f>SUMIFS('1.A-P6 DATA CD-3B ONLY'!AL:AL,'1.A-P6 DATA CD-3B ONLY'!$V:$V,'2.A-Cost Profile - L and NL'!$B13,'1.A-P6 DATA CD-3B ONLY'!$U:$U,"&lt;&gt;OBL")</f>
        <v>1130489.0399999998</v>
      </c>
      <c r="N13" s="7">
        <f>SUMIFS('1.A-P6 DATA CD-3B ONLY'!AM:AM,'1.A-P6 DATA CD-3B ONLY'!$V:$V,'2.A-Cost Profile - L and NL'!$B13,'1.A-P6 DATA CD-3B ONLY'!$U:$U,"&lt;&gt;OBL")</f>
        <v>0</v>
      </c>
      <c r="O13" s="7">
        <f>SUMIFS('1.A-P6 DATA CD-3B ONLY'!AN:AN,'1.A-P6 DATA CD-3B ONLY'!$V:$V,'2.A-Cost Profile - L and NL'!$B13,'1.A-P6 DATA CD-3B ONLY'!$U:$U,"&lt;&gt;OBL")</f>
        <v>0</v>
      </c>
      <c r="P13" s="7">
        <f>SUMIFS('1.A-P6 DATA CD-3B ONLY'!AO:AO,'1.A-P6 DATA CD-3B ONLY'!$V:$V,'2.A-Cost Profile - L and NL'!$B13,'1.A-P6 DATA CD-3B ONLY'!$U:$U,"&lt;&gt;OBL")</f>
        <v>0</v>
      </c>
      <c r="Q13" s="7">
        <f>SUMIFS('1.A-P6 DATA CD-3B ONLY'!AP:AP,'1.A-P6 DATA CD-3B ONLY'!$V:$V,'2.A-Cost Profile - L and NL'!$B13,'1.A-P6 DATA CD-3B ONLY'!$U:$U,"&lt;&gt;OBL")</f>
        <v>0</v>
      </c>
      <c r="R13" s="7">
        <f>SUMIFS('1.A-P6 DATA CD-3B ONLY'!AQ:AQ,'1.A-P6 DATA CD-3B ONLY'!$V:$V,'2.A-Cost Profile - L and NL'!$B13,'1.A-P6 DATA CD-3B ONLY'!$U:$U,"&lt;&gt;OBL")</f>
        <v>0</v>
      </c>
      <c r="S13" s="7">
        <f>SUMIFS('1.A-P6 DATA CD-3B ONLY'!AR:AR,'1.A-P6 DATA CD-3B ONLY'!$V:$V,'2.A-Cost Profile - L and NL'!$B13,'1.A-P6 DATA CD-3B ONLY'!$U:$U,"&lt;&gt;OBL")</f>
        <v>0</v>
      </c>
      <c r="T13" s="7">
        <f>SUMIFS('1.A-P6 DATA CD-3B ONLY'!AS:AS,'1.A-P6 DATA CD-3B ONLY'!$V:$V,'2.A-Cost Profile - L and NL'!$B13,'1.A-P6 DATA CD-3B ONLY'!$U:$U,"&lt;&gt;OBL")</f>
        <v>0</v>
      </c>
    </row>
    <row r="14" spans="1:24" x14ac:dyDescent="0.25">
      <c r="A14" t="s">
        <v>212</v>
      </c>
      <c r="B14" s="39" t="s">
        <v>212</v>
      </c>
      <c r="C14" s="15">
        <f t="shared" si="1"/>
        <v>5999253.9700000007</v>
      </c>
      <c r="D14" s="7">
        <f>SUMIFS('1.A-P6 DATA CD-3B ONLY'!AC:AC,'1.A-P6 DATA CD-3B ONLY'!$V:$V,'2.A-Cost Profile - L and NL'!$B14,'1.A-P6 DATA CD-3B ONLY'!$U:$U,"&lt;&gt;OBL")</f>
        <v>0</v>
      </c>
      <c r="E14" s="7">
        <f>SUMIFS('1.A-P6 DATA CD-3B ONLY'!AD:AD,'1.A-P6 DATA CD-3B ONLY'!$V:$V,'2.A-Cost Profile - L and NL'!$B14,'1.A-P6 DATA CD-3B ONLY'!$U:$U,"&lt;&gt;OBL")</f>
        <v>0</v>
      </c>
      <c r="F14" s="7">
        <f>SUMIFS('1.A-P6 DATA CD-3B ONLY'!AE:AE,'1.A-P6 DATA CD-3B ONLY'!$V:$V,'2.A-Cost Profile - L and NL'!$B14,'1.A-P6 DATA CD-3B ONLY'!$U:$U,"&lt;&gt;OBL")</f>
        <v>0</v>
      </c>
      <c r="G14" s="7">
        <f>SUMIFS('1.A-P6 DATA CD-3B ONLY'!AF:AF,'1.A-P6 DATA CD-3B ONLY'!$V:$V,'2.A-Cost Profile - L and NL'!$B14,'1.A-P6 DATA CD-3B ONLY'!$U:$U,"&lt;&gt;OBL")</f>
        <v>0</v>
      </c>
      <c r="H14" s="7">
        <f>SUMIFS('1.A-P6 DATA CD-3B ONLY'!AG:AG,'1.A-P6 DATA CD-3B ONLY'!$V:$V,'2.A-Cost Profile - L and NL'!$B14,'1.A-P6 DATA CD-3B ONLY'!$U:$U,"&lt;&gt;OBL")</f>
        <v>0</v>
      </c>
      <c r="I14" s="7">
        <f>SUMIFS('1.A-P6 DATA CD-3B ONLY'!AH:AH,'1.A-P6 DATA CD-3B ONLY'!$V:$V,'2.A-Cost Profile - L and NL'!$B14,'1.A-P6 DATA CD-3B ONLY'!$U:$U,"&lt;&gt;OBL")</f>
        <v>0</v>
      </c>
      <c r="J14" s="7">
        <f>SUMIFS('1.A-P6 DATA CD-3B ONLY'!AI:AI,'1.A-P6 DATA CD-3B ONLY'!$V:$V,'2.A-Cost Profile - L and NL'!$B14,'1.A-P6 DATA CD-3B ONLY'!$U:$U,"&lt;&gt;OBL")</f>
        <v>12254.779999999999</v>
      </c>
      <c r="K14" s="7">
        <f>SUMIFS('1.A-P6 DATA CD-3B ONLY'!AJ:AJ,'1.A-P6 DATA CD-3B ONLY'!$V:$V,'2.A-Cost Profile - L and NL'!$B14,'1.A-P6 DATA CD-3B ONLY'!$U:$U,"&lt;&gt;OBL")</f>
        <v>5986999.1900000004</v>
      </c>
      <c r="L14" s="7">
        <f>SUMIFS('1.A-P6 DATA CD-3B ONLY'!AK:AK,'1.A-P6 DATA CD-3B ONLY'!$V:$V,'2.A-Cost Profile - L and NL'!$B14,'1.A-P6 DATA CD-3B ONLY'!$U:$U,"&lt;&gt;OBL")</f>
        <v>0</v>
      </c>
      <c r="M14" s="7">
        <f>SUMIFS('1.A-P6 DATA CD-3B ONLY'!AL:AL,'1.A-P6 DATA CD-3B ONLY'!$V:$V,'2.A-Cost Profile - L and NL'!$B14,'1.A-P6 DATA CD-3B ONLY'!$U:$U,"&lt;&gt;OBL")</f>
        <v>0</v>
      </c>
      <c r="N14" s="7">
        <f>SUMIFS('1.A-P6 DATA CD-3B ONLY'!AM:AM,'1.A-P6 DATA CD-3B ONLY'!$V:$V,'2.A-Cost Profile - L and NL'!$B14,'1.A-P6 DATA CD-3B ONLY'!$U:$U,"&lt;&gt;OBL")</f>
        <v>0</v>
      </c>
      <c r="O14" s="7">
        <f>SUMIFS('1.A-P6 DATA CD-3B ONLY'!AN:AN,'1.A-P6 DATA CD-3B ONLY'!$V:$V,'2.A-Cost Profile - L and NL'!$B14,'1.A-P6 DATA CD-3B ONLY'!$U:$U,"&lt;&gt;OBL")</f>
        <v>0</v>
      </c>
      <c r="P14" s="7">
        <f>SUMIFS('1.A-P6 DATA CD-3B ONLY'!AO:AO,'1.A-P6 DATA CD-3B ONLY'!$V:$V,'2.A-Cost Profile - L and NL'!$B14,'1.A-P6 DATA CD-3B ONLY'!$U:$U,"&lt;&gt;OBL")</f>
        <v>0</v>
      </c>
      <c r="Q14" s="7">
        <f>SUMIFS('1.A-P6 DATA CD-3B ONLY'!AP:AP,'1.A-P6 DATA CD-3B ONLY'!$V:$V,'2.A-Cost Profile - L and NL'!$B14,'1.A-P6 DATA CD-3B ONLY'!$U:$U,"&lt;&gt;OBL")</f>
        <v>0</v>
      </c>
      <c r="R14" s="7">
        <f>SUMIFS('1.A-P6 DATA CD-3B ONLY'!AQ:AQ,'1.A-P6 DATA CD-3B ONLY'!$V:$V,'2.A-Cost Profile - L and NL'!$B14,'1.A-P6 DATA CD-3B ONLY'!$U:$U,"&lt;&gt;OBL")</f>
        <v>0</v>
      </c>
      <c r="S14" s="7">
        <f>SUMIFS('1.A-P6 DATA CD-3B ONLY'!AR:AR,'1.A-P6 DATA CD-3B ONLY'!$V:$V,'2.A-Cost Profile - L and NL'!$B14,'1.A-P6 DATA CD-3B ONLY'!$U:$U,"&lt;&gt;OBL")</f>
        <v>0</v>
      </c>
      <c r="T14" s="7">
        <f>SUMIFS('1.A-P6 DATA CD-3B ONLY'!AS:AS,'1.A-P6 DATA CD-3B ONLY'!$V:$V,'2.A-Cost Profile - L and NL'!$B14,'1.A-P6 DATA CD-3B ONLY'!$U:$U,"&lt;&gt;OBL")</f>
        <v>0</v>
      </c>
    </row>
    <row r="15" spans="1:24" x14ac:dyDescent="0.25">
      <c r="A15" s="40" t="s">
        <v>213</v>
      </c>
      <c r="B15" s="39" t="s">
        <v>213</v>
      </c>
      <c r="C15" s="15">
        <f t="shared" si="1"/>
        <v>2170905.94</v>
      </c>
      <c r="D15" s="7">
        <f>SUMIFS('1.A-P6 DATA CD-3B ONLY'!AC:AC,'1.A-P6 DATA CD-3B ONLY'!$V:$V,'2.A-Cost Profile - L and NL'!$B15,'1.A-P6 DATA CD-3B ONLY'!$U:$U,"&lt;&gt;OBL")</f>
        <v>0</v>
      </c>
      <c r="E15" s="7">
        <f>SUMIFS('1.A-P6 DATA CD-3B ONLY'!AD:AD,'1.A-P6 DATA CD-3B ONLY'!$V:$V,'2.A-Cost Profile - L and NL'!$B15,'1.A-P6 DATA CD-3B ONLY'!$U:$U,"&lt;&gt;OBL")</f>
        <v>0</v>
      </c>
      <c r="F15" s="7">
        <f>SUMIFS('1.A-P6 DATA CD-3B ONLY'!AE:AE,'1.A-P6 DATA CD-3B ONLY'!$V:$V,'2.A-Cost Profile - L and NL'!$B15,'1.A-P6 DATA CD-3B ONLY'!$U:$U,"&lt;&gt;OBL")</f>
        <v>0</v>
      </c>
      <c r="G15" s="7">
        <f>SUMIFS('1.A-P6 DATA CD-3B ONLY'!AF:AF,'1.A-P6 DATA CD-3B ONLY'!$V:$V,'2.A-Cost Profile - L and NL'!$B15,'1.A-P6 DATA CD-3B ONLY'!$U:$U,"&lt;&gt;OBL")</f>
        <v>0</v>
      </c>
      <c r="H15" s="7">
        <f>SUMIFS('1.A-P6 DATA CD-3B ONLY'!AG:AG,'1.A-P6 DATA CD-3B ONLY'!$V:$V,'2.A-Cost Profile - L and NL'!$B15,'1.A-P6 DATA CD-3B ONLY'!$U:$U,"&lt;&gt;OBL")</f>
        <v>0</v>
      </c>
      <c r="I15" s="7">
        <f>SUMIFS('1.A-P6 DATA CD-3B ONLY'!AH:AH,'1.A-P6 DATA CD-3B ONLY'!$V:$V,'2.A-Cost Profile - L and NL'!$B15,'1.A-P6 DATA CD-3B ONLY'!$U:$U,"&lt;&gt;OBL")</f>
        <v>155281.45000000001</v>
      </c>
      <c r="J15" s="7">
        <f>SUMIFS('1.A-P6 DATA CD-3B ONLY'!AI:AI,'1.A-P6 DATA CD-3B ONLY'!$V:$V,'2.A-Cost Profile - L and NL'!$B15,'1.A-P6 DATA CD-3B ONLY'!$U:$U,"&lt;&gt;OBL")</f>
        <v>622256.05999999994</v>
      </c>
      <c r="K15" s="7">
        <f>SUMIFS('1.A-P6 DATA CD-3B ONLY'!AJ:AJ,'1.A-P6 DATA CD-3B ONLY'!$V:$V,'2.A-Cost Profile - L and NL'!$B15,'1.A-P6 DATA CD-3B ONLY'!$U:$U,"&lt;&gt;OBL")</f>
        <v>503871.65</v>
      </c>
      <c r="L15" s="7">
        <f>SUMIFS('1.A-P6 DATA CD-3B ONLY'!AK:AK,'1.A-P6 DATA CD-3B ONLY'!$V:$V,'2.A-Cost Profile - L and NL'!$B15,'1.A-P6 DATA CD-3B ONLY'!$U:$U,"&lt;&gt;OBL")</f>
        <v>487952.05</v>
      </c>
      <c r="M15" s="7">
        <f>SUMIFS('1.A-P6 DATA CD-3B ONLY'!AL:AL,'1.A-P6 DATA CD-3B ONLY'!$V:$V,'2.A-Cost Profile - L and NL'!$B15,'1.A-P6 DATA CD-3B ONLY'!$U:$U,"&lt;&gt;OBL")</f>
        <v>401544.72999999992</v>
      </c>
      <c r="N15" s="7">
        <f>SUMIFS('1.A-P6 DATA CD-3B ONLY'!AM:AM,'1.A-P6 DATA CD-3B ONLY'!$V:$V,'2.A-Cost Profile - L and NL'!$B15,'1.A-P6 DATA CD-3B ONLY'!$U:$U,"&lt;&gt;OBL")</f>
        <v>0</v>
      </c>
      <c r="O15" s="7">
        <f>SUMIFS('1.A-P6 DATA CD-3B ONLY'!AN:AN,'1.A-P6 DATA CD-3B ONLY'!$V:$V,'2.A-Cost Profile - L and NL'!$B15,'1.A-P6 DATA CD-3B ONLY'!$U:$U,"&lt;&gt;OBL")</f>
        <v>0</v>
      </c>
      <c r="P15" s="7">
        <f>SUMIFS('1.A-P6 DATA CD-3B ONLY'!AO:AO,'1.A-P6 DATA CD-3B ONLY'!$V:$V,'2.A-Cost Profile - L and NL'!$B15,'1.A-P6 DATA CD-3B ONLY'!$U:$U,"&lt;&gt;OBL")</f>
        <v>0</v>
      </c>
      <c r="Q15" s="7">
        <f>SUMIFS('1.A-P6 DATA CD-3B ONLY'!AP:AP,'1.A-P6 DATA CD-3B ONLY'!$V:$V,'2.A-Cost Profile - L and NL'!$B15,'1.A-P6 DATA CD-3B ONLY'!$U:$U,"&lt;&gt;OBL")</f>
        <v>0</v>
      </c>
      <c r="R15" s="7">
        <f>SUMIFS('1.A-P6 DATA CD-3B ONLY'!AQ:AQ,'1.A-P6 DATA CD-3B ONLY'!$V:$V,'2.A-Cost Profile - L and NL'!$B15,'1.A-P6 DATA CD-3B ONLY'!$U:$U,"&lt;&gt;OBL")</f>
        <v>0</v>
      </c>
      <c r="S15" s="7">
        <f>SUMIFS('1.A-P6 DATA CD-3B ONLY'!AR:AR,'1.A-P6 DATA CD-3B ONLY'!$V:$V,'2.A-Cost Profile - L and NL'!$B15,'1.A-P6 DATA CD-3B ONLY'!$U:$U,"&lt;&gt;OBL")</f>
        <v>0</v>
      </c>
      <c r="T15" s="7">
        <f>SUMIFS('1.A-P6 DATA CD-3B ONLY'!AS:AS,'1.A-P6 DATA CD-3B ONLY'!$V:$V,'2.A-Cost Profile - L and NL'!$B15,'1.A-P6 DATA CD-3B ONLY'!$U:$U,"&lt;&gt;OBL")</f>
        <v>0</v>
      </c>
    </row>
    <row r="16" spans="1:24" x14ac:dyDescent="0.25">
      <c r="A16" s="40" t="s">
        <v>214</v>
      </c>
      <c r="B16" s="39" t="s">
        <v>214</v>
      </c>
      <c r="C16" s="15">
        <f t="shared" si="1"/>
        <v>507983.60999999993</v>
      </c>
      <c r="D16" s="7">
        <f>SUMIFS('1.A-P6 DATA CD-3B ONLY'!AC:AC,'1.A-P6 DATA CD-3B ONLY'!$V:$V,'2.A-Cost Profile - L and NL'!$B16,'1.A-P6 DATA CD-3B ONLY'!$U:$U,"&lt;&gt;OBL")</f>
        <v>0</v>
      </c>
      <c r="E16" s="7">
        <f>SUMIFS('1.A-P6 DATA CD-3B ONLY'!AD:AD,'1.A-P6 DATA CD-3B ONLY'!$V:$V,'2.A-Cost Profile - L and NL'!$B16,'1.A-P6 DATA CD-3B ONLY'!$U:$U,"&lt;&gt;OBL")</f>
        <v>0</v>
      </c>
      <c r="F16" s="7">
        <f>SUMIFS('1.A-P6 DATA CD-3B ONLY'!AE:AE,'1.A-P6 DATA CD-3B ONLY'!$V:$V,'2.A-Cost Profile - L and NL'!$B16,'1.A-P6 DATA CD-3B ONLY'!$U:$U,"&lt;&gt;OBL")</f>
        <v>0</v>
      </c>
      <c r="G16" s="7">
        <f>SUMIFS('1.A-P6 DATA CD-3B ONLY'!AF:AF,'1.A-P6 DATA CD-3B ONLY'!$V:$V,'2.A-Cost Profile - L and NL'!$B16,'1.A-P6 DATA CD-3B ONLY'!$U:$U,"&lt;&gt;OBL")</f>
        <v>0</v>
      </c>
      <c r="H16" s="7">
        <f>SUMIFS('1.A-P6 DATA CD-3B ONLY'!AG:AG,'1.A-P6 DATA CD-3B ONLY'!$V:$V,'2.A-Cost Profile - L and NL'!$B16,'1.A-P6 DATA CD-3B ONLY'!$U:$U,"&lt;&gt;OBL")</f>
        <v>0</v>
      </c>
      <c r="I16" s="7">
        <f>SUMIFS('1.A-P6 DATA CD-3B ONLY'!AH:AH,'1.A-P6 DATA CD-3B ONLY'!$V:$V,'2.A-Cost Profile - L and NL'!$B16,'1.A-P6 DATA CD-3B ONLY'!$U:$U,"&lt;&gt;OBL")</f>
        <v>0</v>
      </c>
      <c r="J16" s="7">
        <f>SUMIFS('1.A-P6 DATA CD-3B ONLY'!AI:AI,'1.A-P6 DATA CD-3B ONLY'!$V:$V,'2.A-Cost Profile - L and NL'!$B16,'1.A-P6 DATA CD-3B ONLY'!$U:$U,"&lt;&gt;OBL")</f>
        <v>0</v>
      </c>
      <c r="K16" s="7">
        <f>SUMIFS('1.A-P6 DATA CD-3B ONLY'!AJ:AJ,'1.A-P6 DATA CD-3B ONLY'!$V:$V,'2.A-Cost Profile - L and NL'!$B16,'1.A-P6 DATA CD-3B ONLY'!$U:$U,"&lt;&gt;OBL")</f>
        <v>0</v>
      </c>
      <c r="L16" s="7">
        <f>SUMIFS('1.A-P6 DATA CD-3B ONLY'!AK:AK,'1.A-P6 DATA CD-3B ONLY'!$V:$V,'2.A-Cost Profile - L and NL'!$B16,'1.A-P6 DATA CD-3B ONLY'!$U:$U,"&lt;&gt;OBL")</f>
        <v>499219.98999999993</v>
      </c>
      <c r="M16" s="7">
        <f>SUMIFS('1.A-P6 DATA CD-3B ONLY'!AL:AL,'1.A-P6 DATA CD-3B ONLY'!$V:$V,'2.A-Cost Profile - L and NL'!$B16,'1.A-P6 DATA CD-3B ONLY'!$U:$U,"&lt;&gt;OBL")</f>
        <v>8763.6200000000008</v>
      </c>
      <c r="N16" s="7">
        <f>SUMIFS('1.A-P6 DATA CD-3B ONLY'!AM:AM,'1.A-P6 DATA CD-3B ONLY'!$V:$V,'2.A-Cost Profile - L and NL'!$B16,'1.A-P6 DATA CD-3B ONLY'!$U:$U,"&lt;&gt;OBL")</f>
        <v>0</v>
      </c>
      <c r="O16" s="7">
        <f>SUMIFS('1.A-P6 DATA CD-3B ONLY'!AN:AN,'1.A-P6 DATA CD-3B ONLY'!$V:$V,'2.A-Cost Profile - L and NL'!$B16,'1.A-P6 DATA CD-3B ONLY'!$U:$U,"&lt;&gt;OBL")</f>
        <v>0</v>
      </c>
      <c r="P16" s="7">
        <f>SUMIFS('1.A-P6 DATA CD-3B ONLY'!AO:AO,'1.A-P6 DATA CD-3B ONLY'!$V:$V,'2.A-Cost Profile - L and NL'!$B16,'1.A-P6 DATA CD-3B ONLY'!$U:$U,"&lt;&gt;OBL")</f>
        <v>0</v>
      </c>
      <c r="Q16" s="7">
        <f>SUMIFS('1.A-P6 DATA CD-3B ONLY'!AP:AP,'1.A-P6 DATA CD-3B ONLY'!$V:$V,'2.A-Cost Profile - L and NL'!$B16,'1.A-P6 DATA CD-3B ONLY'!$U:$U,"&lt;&gt;OBL")</f>
        <v>0</v>
      </c>
      <c r="R16" s="7">
        <f>SUMIFS('1.A-P6 DATA CD-3B ONLY'!AQ:AQ,'1.A-P6 DATA CD-3B ONLY'!$V:$V,'2.A-Cost Profile - L and NL'!$B16,'1.A-P6 DATA CD-3B ONLY'!$U:$U,"&lt;&gt;OBL")</f>
        <v>0</v>
      </c>
      <c r="S16" s="7">
        <f>SUMIFS('1.A-P6 DATA CD-3B ONLY'!AR:AR,'1.A-P6 DATA CD-3B ONLY'!$V:$V,'2.A-Cost Profile - L and NL'!$B16,'1.A-P6 DATA CD-3B ONLY'!$U:$U,"&lt;&gt;OBL")</f>
        <v>0</v>
      </c>
      <c r="T16" s="7">
        <f>SUMIFS('1.A-P6 DATA CD-3B ONLY'!AS:AS,'1.A-P6 DATA CD-3B ONLY'!$V:$V,'2.A-Cost Profile - L and NL'!$B16,'1.A-P6 DATA CD-3B ONLY'!$U:$U,"&lt;&gt;OBL")</f>
        <v>0</v>
      </c>
    </row>
    <row r="17" spans="1:20" x14ac:dyDescent="0.25">
      <c r="A17" t="s">
        <v>215</v>
      </c>
      <c r="B17" s="39" t="s">
        <v>215</v>
      </c>
      <c r="C17" s="15">
        <f t="shared" si="1"/>
        <v>1529346.49</v>
      </c>
      <c r="D17" s="7">
        <f>SUMIFS('1.A-P6 DATA CD-3B ONLY'!AC:AC,'1.A-P6 DATA CD-3B ONLY'!$V:$V,'2.A-Cost Profile - L and NL'!$B17,'1.A-P6 DATA CD-3B ONLY'!$U:$U,"&lt;&gt;OBL")</f>
        <v>0</v>
      </c>
      <c r="E17" s="7">
        <f>SUMIFS('1.A-P6 DATA CD-3B ONLY'!AD:AD,'1.A-P6 DATA CD-3B ONLY'!$V:$V,'2.A-Cost Profile - L and NL'!$B17,'1.A-P6 DATA CD-3B ONLY'!$U:$U,"&lt;&gt;OBL")</f>
        <v>0</v>
      </c>
      <c r="F17" s="7">
        <f>SUMIFS('1.A-P6 DATA CD-3B ONLY'!AE:AE,'1.A-P6 DATA CD-3B ONLY'!$V:$V,'2.A-Cost Profile - L and NL'!$B17,'1.A-P6 DATA CD-3B ONLY'!$U:$U,"&lt;&gt;OBL")</f>
        <v>0</v>
      </c>
      <c r="G17" s="7">
        <f>SUMIFS('1.A-P6 DATA CD-3B ONLY'!AF:AF,'1.A-P6 DATA CD-3B ONLY'!$V:$V,'2.A-Cost Profile - L and NL'!$B17,'1.A-P6 DATA CD-3B ONLY'!$U:$U,"&lt;&gt;OBL")</f>
        <v>0</v>
      </c>
      <c r="H17" s="7">
        <f>SUMIFS('1.A-P6 DATA CD-3B ONLY'!AG:AG,'1.A-P6 DATA CD-3B ONLY'!$V:$V,'2.A-Cost Profile - L and NL'!$B17,'1.A-P6 DATA CD-3B ONLY'!$U:$U,"&lt;&gt;OBL")</f>
        <v>0</v>
      </c>
      <c r="I17" s="7">
        <f>SUMIFS('1.A-P6 DATA CD-3B ONLY'!AH:AH,'1.A-P6 DATA CD-3B ONLY'!$V:$V,'2.A-Cost Profile - L and NL'!$B17,'1.A-P6 DATA CD-3B ONLY'!$U:$U,"&lt;&gt;OBL")</f>
        <v>0</v>
      </c>
      <c r="J17" s="7">
        <f>SUMIFS('1.A-P6 DATA CD-3B ONLY'!AI:AI,'1.A-P6 DATA CD-3B ONLY'!$V:$V,'2.A-Cost Profile - L and NL'!$B17,'1.A-P6 DATA CD-3B ONLY'!$U:$U,"&lt;&gt;OBL")</f>
        <v>106928.9</v>
      </c>
      <c r="K17" s="7">
        <f>SUMIFS('1.A-P6 DATA CD-3B ONLY'!AJ:AJ,'1.A-P6 DATA CD-3B ONLY'!$V:$V,'2.A-Cost Profile - L and NL'!$B17,'1.A-P6 DATA CD-3B ONLY'!$U:$U,"&lt;&gt;OBL")</f>
        <v>1422417.59</v>
      </c>
      <c r="L17" s="7">
        <f>SUMIFS('1.A-P6 DATA CD-3B ONLY'!AK:AK,'1.A-P6 DATA CD-3B ONLY'!$V:$V,'2.A-Cost Profile - L and NL'!$B17,'1.A-P6 DATA CD-3B ONLY'!$U:$U,"&lt;&gt;OBL")</f>
        <v>0</v>
      </c>
      <c r="M17" s="7">
        <f>SUMIFS('1.A-P6 DATA CD-3B ONLY'!AL:AL,'1.A-P6 DATA CD-3B ONLY'!$V:$V,'2.A-Cost Profile - L and NL'!$B17,'1.A-P6 DATA CD-3B ONLY'!$U:$U,"&lt;&gt;OBL")</f>
        <v>0</v>
      </c>
      <c r="N17" s="7">
        <f>SUMIFS('1.A-P6 DATA CD-3B ONLY'!AM:AM,'1.A-P6 DATA CD-3B ONLY'!$V:$V,'2.A-Cost Profile - L and NL'!$B17,'1.A-P6 DATA CD-3B ONLY'!$U:$U,"&lt;&gt;OBL")</f>
        <v>0</v>
      </c>
      <c r="O17" s="7">
        <f>SUMIFS('1.A-P6 DATA CD-3B ONLY'!AN:AN,'1.A-P6 DATA CD-3B ONLY'!$V:$V,'2.A-Cost Profile - L and NL'!$B17,'1.A-P6 DATA CD-3B ONLY'!$U:$U,"&lt;&gt;OBL")</f>
        <v>0</v>
      </c>
      <c r="P17" s="7">
        <f>SUMIFS('1.A-P6 DATA CD-3B ONLY'!AO:AO,'1.A-P6 DATA CD-3B ONLY'!$V:$V,'2.A-Cost Profile - L and NL'!$B17,'1.A-P6 DATA CD-3B ONLY'!$U:$U,"&lt;&gt;OBL")</f>
        <v>0</v>
      </c>
      <c r="Q17" s="7">
        <f>SUMIFS('1.A-P6 DATA CD-3B ONLY'!AP:AP,'1.A-P6 DATA CD-3B ONLY'!$V:$V,'2.A-Cost Profile - L and NL'!$B17,'1.A-P6 DATA CD-3B ONLY'!$U:$U,"&lt;&gt;OBL")</f>
        <v>0</v>
      </c>
      <c r="R17" s="7">
        <f>SUMIFS('1.A-P6 DATA CD-3B ONLY'!AQ:AQ,'1.A-P6 DATA CD-3B ONLY'!$V:$V,'2.A-Cost Profile - L and NL'!$B17,'1.A-P6 DATA CD-3B ONLY'!$U:$U,"&lt;&gt;OBL")</f>
        <v>0</v>
      </c>
      <c r="S17" s="7">
        <f>SUMIFS('1.A-P6 DATA CD-3B ONLY'!AR:AR,'1.A-P6 DATA CD-3B ONLY'!$V:$V,'2.A-Cost Profile - L and NL'!$B17,'1.A-P6 DATA CD-3B ONLY'!$U:$U,"&lt;&gt;OBL")</f>
        <v>0</v>
      </c>
      <c r="T17" s="7">
        <f>SUMIFS('1.A-P6 DATA CD-3B ONLY'!AS:AS,'1.A-P6 DATA CD-3B ONLY'!$V:$V,'2.A-Cost Profile - L and NL'!$B17,'1.A-P6 DATA CD-3B ONLY'!$U:$U,"&lt;&gt;OBL")</f>
        <v>0</v>
      </c>
    </row>
    <row r="18" spans="1:20" x14ac:dyDescent="0.25">
      <c r="A18" t="s">
        <v>216</v>
      </c>
      <c r="B18" s="39" t="s">
        <v>216</v>
      </c>
      <c r="C18" s="15">
        <f t="shared" si="1"/>
        <v>204017.94</v>
      </c>
      <c r="D18" s="7">
        <f>SUMIFS('1.A-P6 DATA CD-3B ONLY'!AC:AC,'1.A-P6 DATA CD-3B ONLY'!$V:$V,'2.A-Cost Profile - L and NL'!$B18,'1.A-P6 DATA CD-3B ONLY'!$U:$U,"&lt;&gt;OBL")</f>
        <v>0</v>
      </c>
      <c r="E18" s="7">
        <f>SUMIFS('1.A-P6 DATA CD-3B ONLY'!AD:AD,'1.A-P6 DATA CD-3B ONLY'!$V:$V,'2.A-Cost Profile - L and NL'!$B18,'1.A-P6 DATA CD-3B ONLY'!$U:$U,"&lt;&gt;OBL")</f>
        <v>0</v>
      </c>
      <c r="F18" s="7">
        <f>SUMIFS('1.A-P6 DATA CD-3B ONLY'!AE:AE,'1.A-P6 DATA CD-3B ONLY'!$V:$V,'2.A-Cost Profile - L and NL'!$B18,'1.A-P6 DATA CD-3B ONLY'!$U:$U,"&lt;&gt;OBL")</f>
        <v>0</v>
      </c>
      <c r="G18" s="7">
        <f>SUMIFS('1.A-P6 DATA CD-3B ONLY'!AF:AF,'1.A-P6 DATA CD-3B ONLY'!$V:$V,'2.A-Cost Profile - L and NL'!$B18,'1.A-P6 DATA CD-3B ONLY'!$U:$U,"&lt;&gt;OBL")</f>
        <v>0</v>
      </c>
      <c r="H18" s="7">
        <f>SUMIFS('1.A-P6 DATA CD-3B ONLY'!AG:AG,'1.A-P6 DATA CD-3B ONLY'!$V:$V,'2.A-Cost Profile - L and NL'!$B18,'1.A-P6 DATA CD-3B ONLY'!$U:$U,"&lt;&gt;OBL")</f>
        <v>0</v>
      </c>
      <c r="I18" s="7">
        <f>SUMIFS('1.A-P6 DATA CD-3B ONLY'!AH:AH,'1.A-P6 DATA CD-3B ONLY'!$V:$V,'2.A-Cost Profile - L and NL'!$B18,'1.A-P6 DATA CD-3B ONLY'!$U:$U,"&lt;&gt;OBL")</f>
        <v>0</v>
      </c>
      <c r="J18" s="7">
        <f>SUMIFS('1.A-P6 DATA CD-3B ONLY'!AI:AI,'1.A-P6 DATA CD-3B ONLY'!$V:$V,'2.A-Cost Profile - L and NL'!$B18,'1.A-P6 DATA CD-3B ONLY'!$U:$U,"&lt;&gt;OBL")</f>
        <v>95006.65</v>
      </c>
      <c r="K18" s="7">
        <f>SUMIFS('1.A-P6 DATA CD-3B ONLY'!AJ:AJ,'1.A-P6 DATA CD-3B ONLY'!$V:$V,'2.A-Cost Profile - L and NL'!$B18,'1.A-P6 DATA CD-3B ONLY'!$U:$U,"&lt;&gt;OBL")</f>
        <v>109011.29000000001</v>
      </c>
      <c r="L18" s="7">
        <f>SUMIFS('1.A-P6 DATA CD-3B ONLY'!AK:AK,'1.A-P6 DATA CD-3B ONLY'!$V:$V,'2.A-Cost Profile - L and NL'!$B18,'1.A-P6 DATA CD-3B ONLY'!$U:$U,"&lt;&gt;OBL")</f>
        <v>0</v>
      </c>
      <c r="M18" s="7">
        <f>SUMIFS('1.A-P6 DATA CD-3B ONLY'!AL:AL,'1.A-P6 DATA CD-3B ONLY'!$V:$V,'2.A-Cost Profile - L and NL'!$B18,'1.A-P6 DATA CD-3B ONLY'!$U:$U,"&lt;&gt;OBL")</f>
        <v>0</v>
      </c>
      <c r="N18" s="7">
        <f>SUMIFS('1.A-P6 DATA CD-3B ONLY'!AM:AM,'1.A-P6 DATA CD-3B ONLY'!$V:$V,'2.A-Cost Profile - L and NL'!$B18,'1.A-P6 DATA CD-3B ONLY'!$U:$U,"&lt;&gt;OBL")</f>
        <v>0</v>
      </c>
      <c r="O18" s="7">
        <f>SUMIFS('1.A-P6 DATA CD-3B ONLY'!AN:AN,'1.A-P6 DATA CD-3B ONLY'!$V:$V,'2.A-Cost Profile - L and NL'!$B18,'1.A-P6 DATA CD-3B ONLY'!$U:$U,"&lt;&gt;OBL")</f>
        <v>0</v>
      </c>
      <c r="P18" s="7">
        <f>SUMIFS('1.A-P6 DATA CD-3B ONLY'!AO:AO,'1.A-P6 DATA CD-3B ONLY'!$V:$V,'2.A-Cost Profile - L and NL'!$B18,'1.A-P6 DATA CD-3B ONLY'!$U:$U,"&lt;&gt;OBL")</f>
        <v>0</v>
      </c>
      <c r="Q18" s="7">
        <f>SUMIFS('1.A-P6 DATA CD-3B ONLY'!AP:AP,'1.A-P6 DATA CD-3B ONLY'!$V:$V,'2.A-Cost Profile - L and NL'!$B18,'1.A-P6 DATA CD-3B ONLY'!$U:$U,"&lt;&gt;OBL")</f>
        <v>0</v>
      </c>
      <c r="R18" s="7">
        <f>SUMIFS('1.A-P6 DATA CD-3B ONLY'!AQ:AQ,'1.A-P6 DATA CD-3B ONLY'!$V:$V,'2.A-Cost Profile - L and NL'!$B18,'1.A-P6 DATA CD-3B ONLY'!$U:$U,"&lt;&gt;OBL")</f>
        <v>0</v>
      </c>
      <c r="S18" s="7">
        <f>SUMIFS('1.A-P6 DATA CD-3B ONLY'!AR:AR,'1.A-P6 DATA CD-3B ONLY'!$V:$V,'2.A-Cost Profile - L and NL'!$B18,'1.A-P6 DATA CD-3B ONLY'!$U:$U,"&lt;&gt;OBL")</f>
        <v>0</v>
      </c>
      <c r="T18" s="7">
        <f>SUMIFS('1.A-P6 DATA CD-3B ONLY'!AS:AS,'1.A-P6 DATA CD-3B ONLY'!$V:$V,'2.A-Cost Profile - L and NL'!$B18,'1.A-P6 DATA CD-3B ONLY'!$U:$U,"&lt;&gt;OBL")</f>
        <v>0</v>
      </c>
    </row>
    <row r="19" spans="1:20" x14ac:dyDescent="0.25">
      <c r="A19" t="s">
        <v>217</v>
      </c>
      <c r="B19" s="39" t="s">
        <v>217</v>
      </c>
      <c r="C19" s="15">
        <f t="shared" si="1"/>
        <v>537294.07000000007</v>
      </c>
      <c r="D19" s="7">
        <f>SUMIFS('1.A-P6 DATA CD-3B ONLY'!AC:AC,'1.A-P6 DATA CD-3B ONLY'!$V:$V,'2.A-Cost Profile - L and NL'!$B19,'1.A-P6 DATA CD-3B ONLY'!$U:$U,"&lt;&gt;OBL")</f>
        <v>0</v>
      </c>
      <c r="E19" s="7">
        <f>SUMIFS('1.A-P6 DATA CD-3B ONLY'!AD:AD,'1.A-P6 DATA CD-3B ONLY'!$V:$V,'2.A-Cost Profile - L and NL'!$B19,'1.A-P6 DATA CD-3B ONLY'!$U:$U,"&lt;&gt;OBL")</f>
        <v>0</v>
      </c>
      <c r="F19" s="7">
        <f>SUMIFS('1.A-P6 DATA CD-3B ONLY'!AE:AE,'1.A-P6 DATA CD-3B ONLY'!$V:$V,'2.A-Cost Profile - L and NL'!$B19,'1.A-P6 DATA CD-3B ONLY'!$U:$U,"&lt;&gt;OBL")</f>
        <v>0</v>
      </c>
      <c r="G19" s="7">
        <f>SUMIFS('1.A-P6 DATA CD-3B ONLY'!AF:AF,'1.A-P6 DATA CD-3B ONLY'!$V:$V,'2.A-Cost Profile - L and NL'!$B19,'1.A-P6 DATA CD-3B ONLY'!$U:$U,"&lt;&gt;OBL")</f>
        <v>0</v>
      </c>
      <c r="H19" s="7">
        <f>SUMIFS('1.A-P6 DATA CD-3B ONLY'!AG:AG,'1.A-P6 DATA CD-3B ONLY'!$V:$V,'2.A-Cost Profile - L and NL'!$B19,'1.A-P6 DATA CD-3B ONLY'!$U:$U,"&lt;&gt;OBL")</f>
        <v>0</v>
      </c>
      <c r="I19" s="7">
        <f>SUMIFS('1.A-P6 DATA CD-3B ONLY'!AH:AH,'1.A-P6 DATA CD-3B ONLY'!$V:$V,'2.A-Cost Profile - L and NL'!$B19,'1.A-P6 DATA CD-3B ONLY'!$U:$U,"&lt;&gt;OBL")</f>
        <v>0</v>
      </c>
      <c r="J19" s="7">
        <f>SUMIFS('1.A-P6 DATA CD-3B ONLY'!AI:AI,'1.A-P6 DATA CD-3B ONLY'!$V:$V,'2.A-Cost Profile - L and NL'!$B19,'1.A-P6 DATA CD-3B ONLY'!$U:$U,"&lt;&gt;OBL")</f>
        <v>35553.86</v>
      </c>
      <c r="K19" s="7">
        <f>SUMIFS('1.A-P6 DATA CD-3B ONLY'!AJ:AJ,'1.A-P6 DATA CD-3B ONLY'!$V:$V,'2.A-Cost Profile - L and NL'!$B19,'1.A-P6 DATA CD-3B ONLY'!$U:$U,"&lt;&gt;OBL")</f>
        <v>501740.21</v>
      </c>
      <c r="L19" s="7">
        <f>SUMIFS('1.A-P6 DATA CD-3B ONLY'!AK:AK,'1.A-P6 DATA CD-3B ONLY'!$V:$V,'2.A-Cost Profile - L and NL'!$B19,'1.A-P6 DATA CD-3B ONLY'!$U:$U,"&lt;&gt;OBL")</f>
        <v>0</v>
      </c>
      <c r="M19" s="7">
        <f>SUMIFS('1.A-P6 DATA CD-3B ONLY'!AL:AL,'1.A-P6 DATA CD-3B ONLY'!$V:$V,'2.A-Cost Profile - L and NL'!$B19,'1.A-P6 DATA CD-3B ONLY'!$U:$U,"&lt;&gt;OBL")</f>
        <v>0</v>
      </c>
      <c r="N19" s="7">
        <f>SUMIFS('1.A-P6 DATA CD-3B ONLY'!AM:AM,'1.A-P6 DATA CD-3B ONLY'!$V:$V,'2.A-Cost Profile - L and NL'!$B19,'1.A-P6 DATA CD-3B ONLY'!$U:$U,"&lt;&gt;OBL")</f>
        <v>0</v>
      </c>
      <c r="O19" s="7">
        <f>SUMIFS('1.A-P6 DATA CD-3B ONLY'!AN:AN,'1.A-P6 DATA CD-3B ONLY'!$V:$V,'2.A-Cost Profile - L and NL'!$B19,'1.A-P6 DATA CD-3B ONLY'!$U:$U,"&lt;&gt;OBL")</f>
        <v>0</v>
      </c>
      <c r="P19" s="7">
        <f>SUMIFS('1.A-P6 DATA CD-3B ONLY'!AO:AO,'1.A-P6 DATA CD-3B ONLY'!$V:$V,'2.A-Cost Profile - L and NL'!$B19,'1.A-P6 DATA CD-3B ONLY'!$U:$U,"&lt;&gt;OBL")</f>
        <v>0</v>
      </c>
      <c r="Q19" s="7">
        <f>SUMIFS('1.A-P6 DATA CD-3B ONLY'!AP:AP,'1.A-P6 DATA CD-3B ONLY'!$V:$V,'2.A-Cost Profile - L and NL'!$B19,'1.A-P6 DATA CD-3B ONLY'!$U:$U,"&lt;&gt;OBL")</f>
        <v>0</v>
      </c>
      <c r="R19" s="7">
        <f>SUMIFS('1.A-P6 DATA CD-3B ONLY'!AQ:AQ,'1.A-P6 DATA CD-3B ONLY'!$V:$V,'2.A-Cost Profile - L and NL'!$B19,'1.A-P6 DATA CD-3B ONLY'!$U:$U,"&lt;&gt;OBL")</f>
        <v>0</v>
      </c>
      <c r="S19" s="7">
        <f>SUMIFS('1.A-P6 DATA CD-3B ONLY'!AR:AR,'1.A-P6 DATA CD-3B ONLY'!$V:$V,'2.A-Cost Profile - L and NL'!$B19,'1.A-P6 DATA CD-3B ONLY'!$U:$U,"&lt;&gt;OBL")</f>
        <v>0</v>
      </c>
      <c r="T19" s="7">
        <f>SUMIFS('1.A-P6 DATA CD-3B ONLY'!AS:AS,'1.A-P6 DATA CD-3B ONLY'!$V:$V,'2.A-Cost Profile - L and NL'!$B19,'1.A-P6 DATA CD-3B ONLY'!$U:$U,"&lt;&gt;OBL")</f>
        <v>0</v>
      </c>
    </row>
    <row r="20" spans="1:20" x14ac:dyDescent="0.25">
      <c r="A20" t="s">
        <v>218</v>
      </c>
      <c r="B20" s="39" t="s">
        <v>218</v>
      </c>
      <c r="C20" s="15">
        <f t="shared" si="1"/>
        <v>85311.73</v>
      </c>
      <c r="D20" s="7">
        <f>SUMIFS('1.A-P6 DATA CD-3B ONLY'!AC:AC,'1.A-P6 DATA CD-3B ONLY'!$V:$V,'2.A-Cost Profile - L and NL'!$B20,'1.A-P6 DATA CD-3B ONLY'!$U:$U,"&lt;&gt;OBL")</f>
        <v>0</v>
      </c>
      <c r="E20" s="7">
        <f>SUMIFS('1.A-P6 DATA CD-3B ONLY'!AD:AD,'1.A-P6 DATA CD-3B ONLY'!$V:$V,'2.A-Cost Profile - L and NL'!$B20,'1.A-P6 DATA CD-3B ONLY'!$U:$U,"&lt;&gt;OBL")</f>
        <v>0</v>
      </c>
      <c r="F20" s="7">
        <f>SUMIFS('1.A-P6 DATA CD-3B ONLY'!AE:AE,'1.A-P6 DATA CD-3B ONLY'!$V:$V,'2.A-Cost Profile - L and NL'!$B20,'1.A-P6 DATA CD-3B ONLY'!$U:$U,"&lt;&gt;OBL")</f>
        <v>0</v>
      </c>
      <c r="G20" s="7">
        <f>SUMIFS('1.A-P6 DATA CD-3B ONLY'!AF:AF,'1.A-P6 DATA CD-3B ONLY'!$V:$V,'2.A-Cost Profile - L and NL'!$B20,'1.A-P6 DATA CD-3B ONLY'!$U:$U,"&lt;&gt;OBL")</f>
        <v>0</v>
      </c>
      <c r="H20" s="7">
        <f>SUMIFS('1.A-P6 DATA CD-3B ONLY'!AG:AG,'1.A-P6 DATA CD-3B ONLY'!$V:$V,'2.A-Cost Profile - L and NL'!$B20,'1.A-P6 DATA CD-3B ONLY'!$U:$U,"&lt;&gt;OBL")</f>
        <v>0</v>
      </c>
      <c r="I20" s="7">
        <f>SUMIFS('1.A-P6 DATA CD-3B ONLY'!AH:AH,'1.A-P6 DATA CD-3B ONLY'!$V:$V,'2.A-Cost Profile - L and NL'!$B20,'1.A-P6 DATA CD-3B ONLY'!$U:$U,"&lt;&gt;OBL")</f>
        <v>0</v>
      </c>
      <c r="J20" s="7">
        <f>SUMIFS('1.A-P6 DATA CD-3B ONLY'!AI:AI,'1.A-P6 DATA CD-3B ONLY'!$V:$V,'2.A-Cost Profile - L and NL'!$B20,'1.A-P6 DATA CD-3B ONLY'!$U:$U,"&lt;&gt;OBL")</f>
        <v>0</v>
      </c>
      <c r="K20" s="7">
        <f>SUMIFS('1.A-P6 DATA CD-3B ONLY'!AJ:AJ,'1.A-P6 DATA CD-3B ONLY'!$V:$V,'2.A-Cost Profile - L and NL'!$B20,'1.A-P6 DATA CD-3B ONLY'!$U:$U,"&lt;&gt;OBL")</f>
        <v>85311.73</v>
      </c>
      <c r="L20" s="7">
        <f>SUMIFS('1.A-P6 DATA CD-3B ONLY'!AK:AK,'1.A-P6 DATA CD-3B ONLY'!$V:$V,'2.A-Cost Profile - L and NL'!$B20,'1.A-P6 DATA CD-3B ONLY'!$U:$U,"&lt;&gt;OBL")</f>
        <v>0</v>
      </c>
      <c r="M20" s="7">
        <f>SUMIFS('1.A-P6 DATA CD-3B ONLY'!AL:AL,'1.A-P6 DATA CD-3B ONLY'!$V:$V,'2.A-Cost Profile - L and NL'!$B20,'1.A-P6 DATA CD-3B ONLY'!$U:$U,"&lt;&gt;OBL")</f>
        <v>0</v>
      </c>
      <c r="N20" s="7">
        <f>SUMIFS('1.A-P6 DATA CD-3B ONLY'!AM:AM,'1.A-P6 DATA CD-3B ONLY'!$V:$V,'2.A-Cost Profile - L and NL'!$B20,'1.A-P6 DATA CD-3B ONLY'!$U:$U,"&lt;&gt;OBL")</f>
        <v>0</v>
      </c>
      <c r="O20" s="7">
        <f>SUMIFS('1.A-P6 DATA CD-3B ONLY'!AN:AN,'1.A-P6 DATA CD-3B ONLY'!$V:$V,'2.A-Cost Profile - L and NL'!$B20,'1.A-P6 DATA CD-3B ONLY'!$U:$U,"&lt;&gt;OBL")</f>
        <v>0</v>
      </c>
      <c r="P20" s="7">
        <f>SUMIFS('1.A-P6 DATA CD-3B ONLY'!AO:AO,'1.A-P6 DATA CD-3B ONLY'!$V:$V,'2.A-Cost Profile - L and NL'!$B20,'1.A-P6 DATA CD-3B ONLY'!$U:$U,"&lt;&gt;OBL")</f>
        <v>0</v>
      </c>
      <c r="Q20" s="7">
        <f>SUMIFS('1.A-P6 DATA CD-3B ONLY'!AP:AP,'1.A-P6 DATA CD-3B ONLY'!$V:$V,'2.A-Cost Profile - L and NL'!$B20,'1.A-P6 DATA CD-3B ONLY'!$U:$U,"&lt;&gt;OBL")</f>
        <v>0</v>
      </c>
      <c r="R20" s="7">
        <f>SUMIFS('1.A-P6 DATA CD-3B ONLY'!AQ:AQ,'1.A-P6 DATA CD-3B ONLY'!$V:$V,'2.A-Cost Profile - L and NL'!$B20,'1.A-P6 DATA CD-3B ONLY'!$U:$U,"&lt;&gt;OBL")</f>
        <v>0</v>
      </c>
      <c r="S20" s="7">
        <f>SUMIFS('1.A-P6 DATA CD-3B ONLY'!AR:AR,'1.A-P6 DATA CD-3B ONLY'!$V:$V,'2.A-Cost Profile - L and NL'!$B20,'1.A-P6 DATA CD-3B ONLY'!$U:$U,"&lt;&gt;OBL")</f>
        <v>0</v>
      </c>
      <c r="T20" s="7">
        <f>SUMIFS('1.A-P6 DATA CD-3B ONLY'!AS:AS,'1.A-P6 DATA CD-3B ONLY'!$V:$V,'2.A-Cost Profile - L and NL'!$B20,'1.A-P6 DATA CD-3B ONLY'!$U:$U,"&lt;&gt;OBL")</f>
        <v>0</v>
      </c>
    </row>
    <row r="21" spans="1:20" x14ac:dyDescent="0.25">
      <c r="A21" t="s">
        <v>219</v>
      </c>
      <c r="B21" s="39" t="s">
        <v>219</v>
      </c>
      <c r="C21" s="15">
        <f t="shared" si="1"/>
        <v>344132.35000000003</v>
      </c>
      <c r="D21" s="7">
        <f>SUMIFS('1.A-P6 DATA CD-3B ONLY'!AC:AC,'1.A-P6 DATA CD-3B ONLY'!$V:$V,'2.A-Cost Profile - L and NL'!$B21,'1.A-P6 DATA CD-3B ONLY'!$U:$U,"&lt;&gt;OBL")</f>
        <v>0</v>
      </c>
      <c r="E21" s="7">
        <f>SUMIFS('1.A-P6 DATA CD-3B ONLY'!AD:AD,'1.A-P6 DATA CD-3B ONLY'!$V:$V,'2.A-Cost Profile - L and NL'!$B21,'1.A-P6 DATA CD-3B ONLY'!$U:$U,"&lt;&gt;OBL")</f>
        <v>0</v>
      </c>
      <c r="F21" s="7">
        <f>SUMIFS('1.A-P6 DATA CD-3B ONLY'!AE:AE,'1.A-P6 DATA CD-3B ONLY'!$V:$V,'2.A-Cost Profile - L and NL'!$B21,'1.A-P6 DATA CD-3B ONLY'!$U:$U,"&lt;&gt;OBL")</f>
        <v>0</v>
      </c>
      <c r="G21" s="7">
        <f>SUMIFS('1.A-P6 DATA CD-3B ONLY'!AF:AF,'1.A-P6 DATA CD-3B ONLY'!$V:$V,'2.A-Cost Profile - L and NL'!$B21,'1.A-P6 DATA CD-3B ONLY'!$U:$U,"&lt;&gt;OBL")</f>
        <v>0</v>
      </c>
      <c r="H21" s="7">
        <f>SUMIFS('1.A-P6 DATA CD-3B ONLY'!AG:AG,'1.A-P6 DATA CD-3B ONLY'!$V:$V,'2.A-Cost Profile - L and NL'!$B21,'1.A-P6 DATA CD-3B ONLY'!$U:$U,"&lt;&gt;OBL")</f>
        <v>0</v>
      </c>
      <c r="I21" s="7">
        <f>SUMIFS('1.A-P6 DATA CD-3B ONLY'!AH:AH,'1.A-P6 DATA CD-3B ONLY'!$V:$V,'2.A-Cost Profile - L and NL'!$B21,'1.A-P6 DATA CD-3B ONLY'!$U:$U,"&lt;&gt;OBL")</f>
        <v>13686.84</v>
      </c>
      <c r="J21" s="7">
        <f>SUMIFS('1.A-P6 DATA CD-3B ONLY'!AI:AI,'1.A-P6 DATA CD-3B ONLY'!$V:$V,'2.A-Cost Profile - L and NL'!$B21,'1.A-P6 DATA CD-3B ONLY'!$U:$U,"&lt;&gt;OBL")</f>
        <v>330445.51</v>
      </c>
      <c r="K21" s="7">
        <f>SUMIFS('1.A-P6 DATA CD-3B ONLY'!AJ:AJ,'1.A-P6 DATA CD-3B ONLY'!$V:$V,'2.A-Cost Profile - L and NL'!$B21,'1.A-P6 DATA CD-3B ONLY'!$U:$U,"&lt;&gt;OBL")</f>
        <v>0</v>
      </c>
      <c r="L21" s="7">
        <f>SUMIFS('1.A-P6 DATA CD-3B ONLY'!AK:AK,'1.A-P6 DATA CD-3B ONLY'!$V:$V,'2.A-Cost Profile - L and NL'!$B21,'1.A-P6 DATA CD-3B ONLY'!$U:$U,"&lt;&gt;OBL")</f>
        <v>0</v>
      </c>
      <c r="M21" s="7">
        <f>SUMIFS('1.A-P6 DATA CD-3B ONLY'!AL:AL,'1.A-P6 DATA CD-3B ONLY'!$V:$V,'2.A-Cost Profile - L and NL'!$B21,'1.A-P6 DATA CD-3B ONLY'!$U:$U,"&lt;&gt;OBL")</f>
        <v>0</v>
      </c>
      <c r="N21" s="7">
        <f>SUMIFS('1.A-P6 DATA CD-3B ONLY'!AM:AM,'1.A-P6 DATA CD-3B ONLY'!$V:$V,'2.A-Cost Profile - L and NL'!$B21,'1.A-P6 DATA CD-3B ONLY'!$U:$U,"&lt;&gt;OBL")</f>
        <v>0</v>
      </c>
      <c r="O21" s="7">
        <f>SUMIFS('1.A-P6 DATA CD-3B ONLY'!AN:AN,'1.A-P6 DATA CD-3B ONLY'!$V:$V,'2.A-Cost Profile - L and NL'!$B21,'1.A-P6 DATA CD-3B ONLY'!$U:$U,"&lt;&gt;OBL")</f>
        <v>0</v>
      </c>
      <c r="P21" s="7">
        <f>SUMIFS('1.A-P6 DATA CD-3B ONLY'!AO:AO,'1.A-P6 DATA CD-3B ONLY'!$V:$V,'2.A-Cost Profile - L and NL'!$B21,'1.A-P6 DATA CD-3B ONLY'!$U:$U,"&lt;&gt;OBL")</f>
        <v>0</v>
      </c>
      <c r="Q21" s="7">
        <f>SUMIFS('1.A-P6 DATA CD-3B ONLY'!AP:AP,'1.A-P6 DATA CD-3B ONLY'!$V:$V,'2.A-Cost Profile - L and NL'!$B21,'1.A-P6 DATA CD-3B ONLY'!$U:$U,"&lt;&gt;OBL")</f>
        <v>0</v>
      </c>
      <c r="R21" s="7">
        <f>SUMIFS('1.A-P6 DATA CD-3B ONLY'!AQ:AQ,'1.A-P6 DATA CD-3B ONLY'!$V:$V,'2.A-Cost Profile - L and NL'!$B21,'1.A-P6 DATA CD-3B ONLY'!$U:$U,"&lt;&gt;OBL")</f>
        <v>0</v>
      </c>
      <c r="S21" s="7">
        <f>SUMIFS('1.A-P6 DATA CD-3B ONLY'!AR:AR,'1.A-P6 DATA CD-3B ONLY'!$V:$V,'2.A-Cost Profile - L and NL'!$B21,'1.A-P6 DATA CD-3B ONLY'!$U:$U,"&lt;&gt;OBL")</f>
        <v>0</v>
      </c>
      <c r="T21" s="7">
        <f>SUMIFS('1.A-P6 DATA CD-3B ONLY'!AS:AS,'1.A-P6 DATA CD-3B ONLY'!$V:$V,'2.A-Cost Profile - L and NL'!$B21,'1.A-P6 DATA CD-3B ONLY'!$U:$U,"&lt;&gt;OBL")</f>
        <v>0</v>
      </c>
    </row>
    <row r="22" spans="1:20" x14ac:dyDescent="0.25">
      <c r="A22" t="s">
        <v>220</v>
      </c>
      <c r="B22" s="39" t="s">
        <v>220</v>
      </c>
      <c r="C22" s="15">
        <f t="shared" si="1"/>
        <v>3087944.75</v>
      </c>
      <c r="D22" s="7">
        <f>SUMIFS('1.A-P6 DATA CD-3B ONLY'!AC:AC,'1.A-P6 DATA CD-3B ONLY'!$V:$V,'2.A-Cost Profile - L and NL'!$B22,'1.A-P6 DATA CD-3B ONLY'!$U:$U,"&lt;&gt;OBL")</f>
        <v>0</v>
      </c>
      <c r="E22" s="7">
        <f>SUMIFS('1.A-P6 DATA CD-3B ONLY'!AD:AD,'1.A-P6 DATA CD-3B ONLY'!$V:$V,'2.A-Cost Profile - L and NL'!$B22,'1.A-P6 DATA CD-3B ONLY'!$U:$U,"&lt;&gt;OBL")</f>
        <v>0</v>
      </c>
      <c r="F22" s="7">
        <f>SUMIFS('1.A-P6 DATA CD-3B ONLY'!AE:AE,'1.A-P6 DATA CD-3B ONLY'!$V:$V,'2.A-Cost Profile - L and NL'!$B22,'1.A-P6 DATA CD-3B ONLY'!$U:$U,"&lt;&gt;OBL")</f>
        <v>0</v>
      </c>
      <c r="G22" s="7">
        <f>SUMIFS('1.A-P6 DATA CD-3B ONLY'!AF:AF,'1.A-P6 DATA CD-3B ONLY'!$V:$V,'2.A-Cost Profile - L and NL'!$B22,'1.A-P6 DATA CD-3B ONLY'!$U:$U,"&lt;&gt;OBL")</f>
        <v>0</v>
      </c>
      <c r="H22" s="7">
        <f>SUMIFS('1.A-P6 DATA CD-3B ONLY'!AG:AG,'1.A-P6 DATA CD-3B ONLY'!$V:$V,'2.A-Cost Profile - L and NL'!$B22,'1.A-P6 DATA CD-3B ONLY'!$U:$U,"&lt;&gt;OBL")</f>
        <v>0</v>
      </c>
      <c r="I22" s="7">
        <f>SUMIFS('1.A-P6 DATA CD-3B ONLY'!AH:AH,'1.A-P6 DATA CD-3B ONLY'!$V:$V,'2.A-Cost Profile - L and NL'!$B22,'1.A-P6 DATA CD-3B ONLY'!$U:$U,"&lt;&gt;OBL")</f>
        <v>1480617.88</v>
      </c>
      <c r="J22" s="7">
        <f>SUMIFS('1.A-P6 DATA CD-3B ONLY'!AI:AI,'1.A-P6 DATA CD-3B ONLY'!$V:$V,'2.A-Cost Profile - L and NL'!$B22,'1.A-P6 DATA CD-3B ONLY'!$U:$U,"&lt;&gt;OBL")</f>
        <v>835677.41999999981</v>
      </c>
      <c r="K22" s="7">
        <f>SUMIFS('1.A-P6 DATA CD-3B ONLY'!AJ:AJ,'1.A-P6 DATA CD-3B ONLY'!$V:$V,'2.A-Cost Profile - L and NL'!$B22,'1.A-P6 DATA CD-3B ONLY'!$U:$U,"&lt;&gt;OBL")</f>
        <v>771649.45000000042</v>
      </c>
      <c r="L22" s="7">
        <f>SUMIFS('1.A-P6 DATA CD-3B ONLY'!AK:AK,'1.A-P6 DATA CD-3B ONLY'!$V:$V,'2.A-Cost Profile - L and NL'!$B22,'1.A-P6 DATA CD-3B ONLY'!$U:$U,"&lt;&gt;OBL")</f>
        <v>0</v>
      </c>
      <c r="M22" s="7">
        <f>SUMIFS('1.A-P6 DATA CD-3B ONLY'!AL:AL,'1.A-P6 DATA CD-3B ONLY'!$V:$V,'2.A-Cost Profile - L and NL'!$B22,'1.A-P6 DATA CD-3B ONLY'!$U:$U,"&lt;&gt;OBL")</f>
        <v>0</v>
      </c>
      <c r="N22" s="7">
        <f>SUMIFS('1.A-P6 DATA CD-3B ONLY'!AM:AM,'1.A-P6 DATA CD-3B ONLY'!$V:$V,'2.A-Cost Profile - L and NL'!$B22,'1.A-P6 DATA CD-3B ONLY'!$U:$U,"&lt;&gt;OBL")</f>
        <v>0</v>
      </c>
      <c r="O22" s="7">
        <f>SUMIFS('1.A-P6 DATA CD-3B ONLY'!AN:AN,'1.A-P6 DATA CD-3B ONLY'!$V:$V,'2.A-Cost Profile - L and NL'!$B22,'1.A-P6 DATA CD-3B ONLY'!$U:$U,"&lt;&gt;OBL")</f>
        <v>0</v>
      </c>
      <c r="P22" s="7">
        <f>SUMIFS('1.A-P6 DATA CD-3B ONLY'!AO:AO,'1.A-P6 DATA CD-3B ONLY'!$V:$V,'2.A-Cost Profile - L and NL'!$B22,'1.A-P6 DATA CD-3B ONLY'!$U:$U,"&lt;&gt;OBL")</f>
        <v>0</v>
      </c>
      <c r="Q22" s="7">
        <f>SUMIFS('1.A-P6 DATA CD-3B ONLY'!AP:AP,'1.A-P6 DATA CD-3B ONLY'!$V:$V,'2.A-Cost Profile - L and NL'!$B22,'1.A-P6 DATA CD-3B ONLY'!$U:$U,"&lt;&gt;OBL")</f>
        <v>0</v>
      </c>
      <c r="R22" s="7">
        <f>SUMIFS('1.A-P6 DATA CD-3B ONLY'!AQ:AQ,'1.A-P6 DATA CD-3B ONLY'!$V:$V,'2.A-Cost Profile - L and NL'!$B22,'1.A-P6 DATA CD-3B ONLY'!$U:$U,"&lt;&gt;OBL")</f>
        <v>0</v>
      </c>
      <c r="S22" s="7">
        <f>SUMIFS('1.A-P6 DATA CD-3B ONLY'!AR:AR,'1.A-P6 DATA CD-3B ONLY'!$V:$V,'2.A-Cost Profile - L and NL'!$B22,'1.A-P6 DATA CD-3B ONLY'!$U:$U,"&lt;&gt;OBL")</f>
        <v>0</v>
      </c>
      <c r="T22" s="7">
        <f>SUMIFS('1.A-P6 DATA CD-3B ONLY'!AS:AS,'1.A-P6 DATA CD-3B ONLY'!$V:$V,'2.A-Cost Profile - L and NL'!$B22,'1.A-P6 DATA CD-3B ONLY'!$U:$U,"&lt;&gt;OBL")</f>
        <v>0</v>
      </c>
    </row>
    <row r="23" spans="1:20" x14ac:dyDescent="0.25">
      <c r="A23" t="s">
        <v>221</v>
      </c>
      <c r="B23" s="39" t="s">
        <v>221</v>
      </c>
      <c r="C23" s="15">
        <f t="shared" si="1"/>
        <v>554676.64</v>
      </c>
      <c r="D23" s="7">
        <f>SUMIFS('1.A-P6 DATA CD-3B ONLY'!AC:AC,'1.A-P6 DATA CD-3B ONLY'!$V:$V,'2.A-Cost Profile - L and NL'!$B23,'1.A-P6 DATA CD-3B ONLY'!$U:$U,"&lt;&gt;OBL")</f>
        <v>0</v>
      </c>
      <c r="E23" s="7">
        <f>SUMIFS('1.A-P6 DATA CD-3B ONLY'!AD:AD,'1.A-P6 DATA CD-3B ONLY'!$V:$V,'2.A-Cost Profile - L and NL'!$B23,'1.A-P6 DATA CD-3B ONLY'!$U:$U,"&lt;&gt;OBL")</f>
        <v>0</v>
      </c>
      <c r="F23" s="7">
        <f>SUMIFS('1.A-P6 DATA CD-3B ONLY'!AE:AE,'1.A-P6 DATA CD-3B ONLY'!$V:$V,'2.A-Cost Profile - L and NL'!$B23,'1.A-P6 DATA CD-3B ONLY'!$U:$U,"&lt;&gt;OBL")</f>
        <v>0</v>
      </c>
      <c r="G23" s="7">
        <f>SUMIFS('1.A-P6 DATA CD-3B ONLY'!AF:AF,'1.A-P6 DATA CD-3B ONLY'!$V:$V,'2.A-Cost Profile - L and NL'!$B23,'1.A-P6 DATA CD-3B ONLY'!$U:$U,"&lt;&gt;OBL")</f>
        <v>0</v>
      </c>
      <c r="H23" s="7">
        <f>SUMIFS('1.A-P6 DATA CD-3B ONLY'!AG:AG,'1.A-P6 DATA CD-3B ONLY'!$V:$V,'2.A-Cost Profile - L and NL'!$B23,'1.A-P6 DATA CD-3B ONLY'!$U:$U,"&lt;&gt;OBL")</f>
        <v>0</v>
      </c>
      <c r="I23" s="7">
        <f>SUMIFS('1.A-P6 DATA CD-3B ONLY'!AH:AH,'1.A-P6 DATA CD-3B ONLY'!$V:$V,'2.A-Cost Profile - L and NL'!$B23,'1.A-P6 DATA CD-3B ONLY'!$U:$U,"&lt;&gt;OBL")</f>
        <v>0</v>
      </c>
      <c r="J23" s="7">
        <f>SUMIFS('1.A-P6 DATA CD-3B ONLY'!AI:AI,'1.A-P6 DATA CD-3B ONLY'!$V:$V,'2.A-Cost Profile - L and NL'!$B23,'1.A-P6 DATA CD-3B ONLY'!$U:$U,"&lt;&gt;OBL")</f>
        <v>11283.42</v>
      </c>
      <c r="K23" s="7">
        <f>SUMIFS('1.A-P6 DATA CD-3B ONLY'!AJ:AJ,'1.A-P6 DATA CD-3B ONLY'!$V:$V,'2.A-Cost Profile - L and NL'!$B23,'1.A-P6 DATA CD-3B ONLY'!$U:$U,"&lt;&gt;OBL")</f>
        <v>543393.22</v>
      </c>
      <c r="L23" s="7">
        <f>SUMIFS('1.A-P6 DATA CD-3B ONLY'!AK:AK,'1.A-P6 DATA CD-3B ONLY'!$V:$V,'2.A-Cost Profile - L and NL'!$B23,'1.A-P6 DATA CD-3B ONLY'!$U:$U,"&lt;&gt;OBL")</f>
        <v>0</v>
      </c>
      <c r="M23" s="7">
        <f>SUMIFS('1.A-P6 DATA CD-3B ONLY'!AL:AL,'1.A-P6 DATA CD-3B ONLY'!$V:$V,'2.A-Cost Profile - L and NL'!$B23,'1.A-P6 DATA CD-3B ONLY'!$U:$U,"&lt;&gt;OBL")</f>
        <v>0</v>
      </c>
      <c r="N23" s="7">
        <f>SUMIFS('1.A-P6 DATA CD-3B ONLY'!AM:AM,'1.A-P6 DATA CD-3B ONLY'!$V:$V,'2.A-Cost Profile - L and NL'!$B23,'1.A-P6 DATA CD-3B ONLY'!$U:$U,"&lt;&gt;OBL")</f>
        <v>0</v>
      </c>
      <c r="O23" s="7">
        <f>SUMIFS('1.A-P6 DATA CD-3B ONLY'!AN:AN,'1.A-P6 DATA CD-3B ONLY'!$V:$V,'2.A-Cost Profile - L and NL'!$B23,'1.A-P6 DATA CD-3B ONLY'!$U:$U,"&lt;&gt;OBL")</f>
        <v>0</v>
      </c>
      <c r="P23" s="7">
        <f>SUMIFS('1.A-P6 DATA CD-3B ONLY'!AO:AO,'1.A-P6 DATA CD-3B ONLY'!$V:$V,'2.A-Cost Profile - L and NL'!$B23,'1.A-P6 DATA CD-3B ONLY'!$U:$U,"&lt;&gt;OBL")</f>
        <v>0</v>
      </c>
      <c r="Q23" s="7">
        <f>SUMIFS('1.A-P6 DATA CD-3B ONLY'!AP:AP,'1.A-P6 DATA CD-3B ONLY'!$V:$V,'2.A-Cost Profile - L and NL'!$B23,'1.A-P6 DATA CD-3B ONLY'!$U:$U,"&lt;&gt;OBL")</f>
        <v>0</v>
      </c>
      <c r="R23" s="7">
        <f>SUMIFS('1.A-P6 DATA CD-3B ONLY'!AQ:AQ,'1.A-P6 DATA CD-3B ONLY'!$V:$V,'2.A-Cost Profile - L and NL'!$B23,'1.A-P6 DATA CD-3B ONLY'!$U:$U,"&lt;&gt;OBL")</f>
        <v>0</v>
      </c>
      <c r="S23" s="7">
        <f>SUMIFS('1.A-P6 DATA CD-3B ONLY'!AR:AR,'1.A-P6 DATA CD-3B ONLY'!$V:$V,'2.A-Cost Profile - L and NL'!$B23,'1.A-P6 DATA CD-3B ONLY'!$U:$U,"&lt;&gt;OBL")</f>
        <v>0</v>
      </c>
      <c r="T23" s="7">
        <f>SUMIFS('1.A-P6 DATA CD-3B ONLY'!AS:AS,'1.A-P6 DATA CD-3B ONLY'!$V:$V,'2.A-Cost Profile - L and NL'!$B23,'1.A-P6 DATA CD-3B ONLY'!$U:$U,"&lt;&gt;OBL")</f>
        <v>0</v>
      </c>
    </row>
    <row r="24" spans="1:20" x14ac:dyDescent="0.25">
      <c r="A24" t="s">
        <v>222</v>
      </c>
      <c r="B24" s="39" t="s">
        <v>222</v>
      </c>
      <c r="C24" s="15">
        <f t="shared" si="1"/>
        <v>739843.72</v>
      </c>
      <c r="D24" s="7">
        <f>SUMIFS('1.A-P6 DATA CD-3B ONLY'!AC:AC,'1.A-P6 DATA CD-3B ONLY'!$V:$V,'2.A-Cost Profile - L and NL'!$B24,'1.A-P6 DATA CD-3B ONLY'!$U:$U,"&lt;&gt;OBL")</f>
        <v>0</v>
      </c>
      <c r="E24" s="7">
        <f>SUMIFS('1.A-P6 DATA CD-3B ONLY'!AD:AD,'1.A-P6 DATA CD-3B ONLY'!$V:$V,'2.A-Cost Profile - L and NL'!$B24,'1.A-P6 DATA CD-3B ONLY'!$U:$U,"&lt;&gt;OBL")</f>
        <v>0</v>
      </c>
      <c r="F24" s="7">
        <f>SUMIFS('1.A-P6 DATA CD-3B ONLY'!AE:AE,'1.A-P6 DATA CD-3B ONLY'!$V:$V,'2.A-Cost Profile - L and NL'!$B24,'1.A-P6 DATA CD-3B ONLY'!$U:$U,"&lt;&gt;OBL")</f>
        <v>0</v>
      </c>
      <c r="G24" s="7">
        <f>SUMIFS('1.A-P6 DATA CD-3B ONLY'!AF:AF,'1.A-P6 DATA CD-3B ONLY'!$V:$V,'2.A-Cost Profile - L and NL'!$B24,'1.A-P6 DATA CD-3B ONLY'!$U:$U,"&lt;&gt;OBL")</f>
        <v>0</v>
      </c>
      <c r="H24" s="7">
        <f>SUMIFS('1.A-P6 DATA CD-3B ONLY'!AG:AG,'1.A-P6 DATA CD-3B ONLY'!$V:$V,'2.A-Cost Profile - L and NL'!$B24,'1.A-P6 DATA CD-3B ONLY'!$U:$U,"&lt;&gt;OBL")</f>
        <v>0</v>
      </c>
      <c r="I24" s="7">
        <f>SUMIFS('1.A-P6 DATA CD-3B ONLY'!AH:AH,'1.A-P6 DATA CD-3B ONLY'!$V:$V,'2.A-Cost Profile - L and NL'!$B24,'1.A-P6 DATA CD-3B ONLY'!$U:$U,"&lt;&gt;OBL")</f>
        <v>16605.530000000002</v>
      </c>
      <c r="J24" s="7">
        <f>SUMIFS('1.A-P6 DATA CD-3B ONLY'!AI:AI,'1.A-P6 DATA CD-3B ONLY'!$V:$V,'2.A-Cost Profile - L and NL'!$B24,'1.A-P6 DATA CD-3B ONLY'!$U:$U,"&lt;&gt;OBL")</f>
        <v>32347.629999999997</v>
      </c>
      <c r="K24" s="7">
        <f>SUMIFS('1.A-P6 DATA CD-3B ONLY'!AJ:AJ,'1.A-P6 DATA CD-3B ONLY'!$V:$V,'2.A-Cost Profile - L and NL'!$B24,'1.A-P6 DATA CD-3B ONLY'!$U:$U,"&lt;&gt;OBL")</f>
        <v>32347.629999999997</v>
      </c>
      <c r="L24" s="7">
        <f>SUMIFS('1.A-P6 DATA CD-3B ONLY'!AK:AK,'1.A-P6 DATA CD-3B ONLY'!$V:$V,'2.A-Cost Profile - L and NL'!$B24,'1.A-P6 DATA CD-3B ONLY'!$U:$U,"&lt;&gt;OBL")</f>
        <v>32452.47</v>
      </c>
      <c r="M24" s="7">
        <f>SUMIFS('1.A-P6 DATA CD-3B ONLY'!AL:AL,'1.A-P6 DATA CD-3B ONLY'!$V:$V,'2.A-Cost Profile - L and NL'!$B24,'1.A-P6 DATA CD-3B ONLY'!$U:$U,"&lt;&gt;OBL")</f>
        <v>626090.46</v>
      </c>
      <c r="N24" s="7">
        <f>SUMIFS('1.A-P6 DATA CD-3B ONLY'!AM:AM,'1.A-P6 DATA CD-3B ONLY'!$V:$V,'2.A-Cost Profile - L and NL'!$B24,'1.A-P6 DATA CD-3B ONLY'!$U:$U,"&lt;&gt;OBL")</f>
        <v>0</v>
      </c>
      <c r="O24" s="7">
        <f>SUMIFS('1.A-P6 DATA CD-3B ONLY'!AN:AN,'1.A-P6 DATA CD-3B ONLY'!$V:$V,'2.A-Cost Profile - L and NL'!$B24,'1.A-P6 DATA CD-3B ONLY'!$U:$U,"&lt;&gt;OBL")</f>
        <v>0</v>
      </c>
      <c r="P24" s="7">
        <f>SUMIFS('1.A-P6 DATA CD-3B ONLY'!AO:AO,'1.A-P6 DATA CD-3B ONLY'!$V:$V,'2.A-Cost Profile - L and NL'!$B24,'1.A-P6 DATA CD-3B ONLY'!$U:$U,"&lt;&gt;OBL")</f>
        <v>0</v>
      </c>
      <c r="Q24" s="7">
        <f>SUMIFS('1.A-P6 DATA CD-3B ONLY'!AP:AP,'1.A-P6 DATA CD-3B ONLY'!$V:$V,'2.A-Cost Profile - L and NL'!$B24,'1.A-P6 DATA CD-3B ONLY'!$U:$U,"&lt;&gt;OBL")</f>
        <v>0</v>
      </c>
      <c r="R24" s="7">
        <f>SUMIFS('1.A-P6 DATA CD-3B ONLY'!AQ:AQ,'1.A-P6 DATA CD-3B ONLY'!$V:$V,'2.A-Cost Profile - L and NL'!$B24,'1.A-P6 DATA CD-3B ONLY'!$U:$U,"&lt;&gt;OBL")</f>
        <v>0</v>
      </c>
      <c r="S24" s="7">
        <f>SUMIFS('1.A-P6 DATA CD-3B ONLY'!AR:AR,'1.A-P6 DATA CD-3B ONLY'!$V:$V,'2.A-Cost Profile - L and NL'!$B24,'1.A-P6 DATA CD-3B ONLY'!$U:$U,"&lt;&gt;OBL")</f>
        <v>0</v>
      </c>
      <c r="T24" s="7">
        <f>SUMIFS('1.A-P6 DATA CD-3B ONLY'!AS:AS,'1.A-P6 DATA CD-3B ONLY'!$V:$V,'2.A-Cost Profile - L and NL'!$B24,'1.A-P6 DATA CD-3B ONLY'!$U:$U,"&lt;&gt;OBL")</f>
        <v>0</v>
      </c>
    </row>
    <row r="25" spans="1:20" x14ac:dyDescent="0.25">
      <c r="A25" t="s">
        <v>223</v>
      </c>
      <c r="B25" s="39" t="s">
        <v>223</v>
      </c>
      <c r="C25" s="15">
        <f t="shared" si="1"/>
        <v>1088530.1700000002</v>
      </c>
      <c r="D25" s="7">
        <f>SUMIFS('1.A-P6 DATA CD-3B ONLY'!AC:AC,'1.A-P6 DATA CD-3B ONLY'!$V:$V,'2.A-Cost Profile - L and NL'!$B25,'1.A-P6 DATA CD-3B ONLY'!$U:$U,"&lt;&gt;OBL")</f>
        <v>0</v>
      </c>
      <c r="E25" s="7">
        <f>SUMIFS('1.A-P6 DATA CD-3B ONLY'!AD:AD,'1.A-P6 DATA CD-3B ONLY'!$V:$V,'2.A-Cost Profile - L and NL'!$B25,'1.A-P6 DATA CD-3B ONLY'!$U:$U,"&lt;&gt;OBL")</f>
        <v>0</v>
      </c>
      <c r="F25" s="7">
        <f>SUMIFS('1.A-P6 DATA CD-3B ONLY'!AE:AE,'1.A-P6 DATA CD-3B ONLY'!$V:$V,'2.A-Cost Profile - L and NL'!$B25,'1.A-P6 DATA CD-3B ONLY'!$U:$U,"&lt;&gt;OBL")</f>
        <v>0</v>
      </c>
      <c r="G25" s="7">
        <f>SUMIFS('1.A-P6 DATA CD-3B ONLY'!AF:AF,'1.A-P6 DATA CD-3B ONLY'!$V:$V,'2.A-Cost Profile - L and NL'!$B25,'1.A-P6 DATA CD-3B ONLY'!$U:$U,"&lt;&gt;OBL")</f>
        <v>0</v>
      </c>
      <c r="H25" s="7">
        <f>SUMIFS('1.A-P6 DATA CD-3B ONLY'!AG:AG,'1.A-P6 DATA CD-3B ONLY'!$V:$V,'2.A-Cost Profile - L and NL'!$B25,'1.A-P6 DATA CD-3B ONLY'!$U:$U,"&lt;&gt;OBL")</f>
        <v>0</v>
      </c>
      <c r="I25" s="7">
        <f>SUMIFS('1.A-P6 DATA CD-3B ONLY'!AH:AH,'1.A-P6 DATA CD-3B ONLY'!$V:$V,'2.A-Cost Profile - L and NL'!$B25,'1.A-P6 DATA CD-3B ONLY'!$U:$U,"&lt;&gt;OBL")</f>
        <v>0</v>
      </c>
      <c r="J25" s="7">
        <f>SUMIFS('1.A-P6 DATA CD-3B ONLY'!AI:AI,'1.A-P6 DATA CD-3B ONLY'!$V:$V,'2.A-Cost Profile - L and NL'!$B25,'1.A-P6 DATA CD-3B ONLY'!$U:$U,"&lt;&gt;OBL")</f>
        <v>1088530.1700000002</v>
      </c>
      <c r="K25" s="7">
        <f>SUMIFS('1.A-P6 DATA CD-3B ONLY'!AJ:AJ,'1.A-P6 DATA CD-3B ONLY'!$V:$V,'2.A-Cost Profile - L and NL'!$B25,'1.A-P6 DATA CD-3B ONLY'!$U:$U,"&lt;&gt;OBL")</f>
        <v>0</v>
      </c>
      <c r="L25" s="7">
        <f>SUMIFS('1.A-P6 DATA CD-3B ONLY'!AK:AK,'1.A-P6 DATA CD-3B ONLY'!$V:$V,'2.A-Cost Profile - L and NL'!$B25,'1.A-P6 DATA CD-3B ONLY'!$U:$U,"&lt;&gt;OBL")</f>
        <v>0</v>
      </c>
      <c r="M25" s="7">
        <f>SUMIFS('1.A-P6 DATA CD-3B ONLY'!AL:AL,'1.A-P6 DATA CD-3B ONLY'!$V:$V,'2.A-Cost Profile - L and NL'!$B25,'1.A-P6 DATA CD-3B ONLY'!$U:$U,"&lt;&gt;OBL")</f>
        <v>0</v>
      </c>
      <c r="N25" s="7">
        <f>SUMIFS('1.A-P6 DATA CD-3B ONLY'!AM:AM,'1.A-P6 DATA CD-3B ONLY'!$V:$V,'2.A-Cost Profile - L and NL'!$B25,'1.A-P6 DATA CD-3B ONLY'!$U:$U,"&lt;&gt;OBL")</f>
        <v>0</v>
      </c>
      <c r="O25" s="7">
        <f>SUMIFS('1.A-P6 DATA CD-3B ONLY'!AN:AN,'1.A-P6 DATA CD-3B ONLY'!$V:$V,'2.A-Cost Profile - L and NL'!$B25,'1.A-P6 DATA CD-3B ONLY'!$U:$U,"&lt;&gt;OBL")</f>
        <v>0</v>
      </c>
      <c r="P25" s="7">
        <f>SUMIFS('1.A-P6 DATA CD-3B ONLY'!AO:AO,'1.A-P6 DATA CD-3B ONLY'!$V:$V,'2.A-Cost Profile - L and NL'!$B25,'1.A-P6 DATA CD-3B ONLY'!$U:$U,"&lt;&gt;OBL")</f>
        <v>0</v>
      </c>
      <c r="Q25" s="7">
        <f>SUMIFS('1.A-P6 DATA CD-3B ONLY'!AP:AP,'1.A-P6 DATA CD-3B ONLY'!$V:$V,'2.A-Cost Profile - L and NL'!$B25,'1.A-P6 DATA CD-3B ONLY'!$U:$U,"&lt;&gt;OBL")</f>
        <v>0</v>
      </c>
      <c r="R25" s="7">
        <f>SUMIFS('1.A-P6 DATA CD-3B ONLY'!AQ:AQ,'1.A-P6 DATA CD-3B ONLY'!$V:$V,'2.A-Cost Profile - L and NL'!$B25,'1.A-P6 DATA CD-3B ONLY'!$U:$U,"&lt;&gt;OBL")</f>
        <v>0</v>
      </c>
      <c r="S25" s="7">
        <f>SUMIFS('1.A-P6 DATA CD-3B ONLY'!AR:AR,'1.A-P6 DATA CD-3B ONLY'!$V:$V,'2.A-Cost Profile - L and NL'!$B25,'1.A-P6 DATA CD-3B ONLY'!$U:$U,"&lt;&gt;OBL")</f>
        <v>0</v>
      </c>
      <c r="T25" s="7">
        <f>SUMIFS('1.A-P6 DATA CD-3B ONLY'!AS:AS,'1.A-P6 DATA CD-3B ONLY'!$V:$V,'2.A-Cost Profile - L and NL'!$B25,'1.A-P6 DATA CD-3B ONLY'!$U:$U,"&lt;&gt;OBL")</f>
        <v>0</v>
      </c>
    </row>
    <row r="26" spans="1:20" x14ac:dyDescent="0.25">
      <c r="A26" t="s">
        <v>224</v>
      </c>
      <c r="B26" s="39" t="s">
        <v>224</v>
      </c>
      <c r="C26" s="15">
        <f t="shared" si="1"/>
        <v>695453.57000000007</v>
      </c>
      <c r="D26" s="7">
        <f>SUMIFS('1.A-P6 DATA CD-3B ONLY'!AC:AC,'1.A-P6 DATA CD-3B ONLY'!$V:$V,'2.A-Cost Profile - L and NL'!$B26,'1.A-P6 DATA CD-3B ONLY'!$U:$U,"&lt;&gt;OBL")</f>
        <v>0</v>
      </c>
      <c r="E26" s="7">
        <f>SUMIFS('1.A-P6 DATA CD-3B ONLY'!AD:AD,'1.A-P6 DATA CD-3B ONLY'!$V:$V,'2.A-Cost Profile - L and NL'!$B26,'1.A-P6 DATA CD-3B ONLY'!$U:$U,"&lt;&gt;OBL")</f>
        <v>0</v>
      </c>
      <c r="F26" s="7">
        <f>SUMIFS('1.A-P6 DATA CD-3B ONLY'!AE:AE,'1.A-P6 DATA CD-3B ONLY'!$V:$V,'2.A-Cost Profile - L and NL'!$B26,'1.A-P6 DATA CD-3B ONLY'!$U:$U,"&lt;&gt;OBL")</f>
        <v>0</v>
      </c>
      <c r="G26" s="7">
        <f>SUMIFS('1.A-P6 DATA CD-3B ONLY'!AF:AF,'1.A-P6 DATA CD-3B ONLY'!$V:$V,'2.A-Cost Profile - L and NL'!$B26,'1.A-P6 DATA CD-3B ONLY'!$U:$U,"&lt;&gt;OBL")</f>
        <v>0</v>
      </c>
      <c r="H26" s="7">
        <f>SUMIFS('1.A-P6 DATA CD-3B ONLY'!AG:AG,'1.A-P6 DATA CD-3B ONLY'!$V:$V,'2.A-Cost Profile - L and NL'!$B26,'1.A-P6 DATA CD-3B ONLY'!$U:$U,"&lt;&gt;OBL")</f>
        <v>0</v>
      </c>
      <c r="I26" s="7">
        <f>SUMIFS('1.A-P6 DATA CD-3B ONLY'!AH:AH,'1.A-P6 DATA CD-3B ONLY'!$V:$V,'2.A-Cost Profile - L and NL'!$B26,'1.A-P6 DATA CD-3B ONLY'!$U:$U,"&lt;&gt;OBL")</f>
        <v>0</v>
      </c>
      <c r="J26" s="7">
        <f>SUMIFS('1.A-P6 DATA CD-3B ONLY'!AI:AI,'1.A-P6 DATA CD-3B ONLY'!$V:$V,'2.A-Cost Profile - L and NL'!$B26,'1.A-P6 DATA CD-3B ONLY'!$U:$U,"&lt;&gt;OBL")</f>
        <v>695453.57000000007</v>
      </c>
      <c r="K26" s="7">
        <f>SUMIFS('1.A-P6 DATA CD-3B ONLY'!AJ:AJ,'1.A-P6 DATA CD-3B ONLY'!$V:$V,'2.A-Cost Profile - L and NL'!$B26,'1.A-P6 DATA CD-3B ONLY'!$U:$U,"&lt;&gt;OBL")</f>
        <v>0</v>
      </c>
      <c r="L26" s="7">
        <f>SUMIFS('1.A-P6 DATA CD-3B ONLY'!AK:AK,'1.A-P6 DATA CD-3B ONLY'!$V:$V,'2.A-Cost Profile - L and NL'!$B26,'1.A-P6 DATA CD-3B ONLY'!$U:$U,"&lt;&gt;OBL")</f>
        <v>0</v>
      </c>
      <c r="M26" s="7">
        <f>SUMIFS('1.A-P6 DATA CD-3B ONLY'!AL:AL,'1.A-P6 DATA CD-3B ONLY'!$V:$V,'2.A-Cost Profile - L and NL'!$B26,'1.A-P6 DATA CD-3B ONLY'!$U:$U,"&lt;&gt;OBL")</f>
        <v>0</v>
      </c>
      <c r="N26" s="7">
        <f>SUMIFS('1.A-P6 DATA CD-3B ONLY'!AM:AM,'1.A-P6 DATA CD-3B ONLY'!$V:$V,'2.A-Cost Profile - L and NL'!$B26,'1.A-P6 DATA CD-3B ONLY'!$U:$U,"&lt;&gt;OBL")</f>
        <v>0</v>
      </c>
      <c r="O26" s="7">
        <f>SUMIFS('1.A-P6 DATA CD-3B ONLY'!AN:AN,'1.A-P6 DATA CD-3B ONLY'!$V:$V,'2.A-Cost Profile - L and NL'!$B26,'1.A-P6 DATA CD-3B ONLY'!$U:$U,"&lt;&gt;OBL")</f>
        <v>0</v>
      </c>
      <c r="P26" s="7">
        <f>SUMIFS('1.A-P6 DATA CD-3B ONLY'!AO:AO,'1.A-P6 DATA CD-3B ONLY'!$V:$V,'2.A-Cost Profile - L and NL'!$B26,'1.A-P6 DATA CD-3B ONLY'!$U:$U,"&lt;&gt;OBL")</f>
        <v>0</v>
      </c>
      <c r="Q26" s="7">
        <f>SUMIFS('1.A-P6 DATA CD-3B ONLY'!AP:AP,'1.A-P6 DATA CD-3B ONLY'!$V:$V,'2.A-Cost Profile - L and NL'!$B26,'1.A-P6 DATA CD-3B ONLY'!$U:$U,"&lt;&gt;OBL")</f>
        <v>0</v>
      </c>
      <c r="R26" s="7">
        <f>SUMIFS('1.A-P6 DATA CD-3B ONLY'!AQ:AQ,'1.A-P6 DATA CD-3B ONLY'!$V:$V,'2.A-Cost Profile - L and NL'!$B26,'1.A-P6 DATA CD-3B ONLY'!$U:$U,"&lt;&gt;OBL")</f>
        <v>0</v>
      </c>
      <c r="S26" s="7">
        <f>SUMIFS('1.A-P6 DATA CD-3B ONLY'!AR:AR,'1.A-P6 DATA CD-3B ONLY'!$V:$V,'2.A-Cost Profile - L and NL'!$B26,'1.A-P6 DATA CD-3B ONLY'!$U:$U,"&lt;&gt;OBL")</f>
        <v>0</v>
      </c>
      <c r="T26" s="7">
        <f>SUMIFS('1.A-P6 DATA CD-3B ONLY'!AS:AS,'1.A-P6 DATA CD-3B ONLY'!$V:$V,'2.A-Cost Profile - L and NL'!$B26,'1.A-P6 DATA CD-3B ONLY'!$U:$U,"&lt;&gt;OBL")</f>
        <v>0</v>
      </c>
    </row>
    <row r="27" spans="1:20" x14ac:dyDescent="0.25">
      <c r="A27" t="s">
        <v>225</v>
      </c>
      <c r="B27" s="39" t="s">
        <v>225</v>
      </c>
      <c r="C27" s="15">
        <f t="shared" si="1"/>
        <v>1048444.4099999999</v>
      </c>
      <c r="D27" s="7">
        <f>SUMIFS('1.A-P6 DATA CD-3B ONLY'!AC:AC,'1.A-P6 DATA CD-3B ONLY'!$V:$V,'2.A-Cost Profile - L and NL'!$B27,'1.A-P6 DATA CD-3B ONLY'!$U:$U,"&lt;&gt;OBL")</f>
        <v>0</v>
      </c>
      <c r="E27" s="7">
        <f>SUMIFS('1.A-P6 DATA CD-3B ONLY'!AD:AD,'1.A-P6 DATA CD-3B ONLY'!$V:$V,'2.A-Cost Profile - L and NL'!$B27,'1.A-P6 DATA CD-3B ONLY'!$U:$U,"&lt;&gt;OBL")</f>
        <v>0</v>
      </c>
      <c r="F27" s="7">
        <f>SUMIFS('1.A-P6 DATA CD-3B ONLY'!AE:AE,'1.A-P6 DATA CD-3B ONLY'!$V:$V,'2.A-Cost Profile - L and NL'!$B27,'1.A-P6 DATA CD-3B ONLY'!$U:$U,"&lt;&gt;OBL")</f>
        <v>0</v>
      </c>
      <c r="G27" s="7">
        <f>SUMIFS('1.A-P6 DATA CD-3B ONLY'!AF:AF,'1.A-P6 DATA CD-3B ONLY'!$V:$V,'2.A-Cost Profile - L and NL'!$B27,'1.A-P6 DATA CD-3B ONLY'!$U:$U,"&lt;&gt;OBL")</f>
        <v>0</v>
      </c>
      <c r="H27" s="7">
        <f>SUMIFS('1.A-P6 DATA CD-3B ONLY'!AG:AG,'1.A-P6 DATA CD-3B ONLY'!$V:$V,'2.A-Cost Profile - L and NL'!$B27,'1.A-P6 DATA CD-3B ONLY'!$U:$U,"&lt;&gt;OBL")</f>
        <v>0</v>
      </c>
      <c r="I27" s="7">
        <f>SUMIFS('1.A-P6 DATA CD-3B ONLY'!AH:AH,'1.A-P6 DATA CD-3B ONLY'!$V:$V,'2.A-Cost Profile - L and NL'!$B27,'1.A-P6 DATA CD-3B ONLY'!$U:$U,"&lt;&gt;OBL")</f>
        <v>373954.09</v>
      </c>
      <c r="J27" s="7">
        <f>SUMIFS('1.A-P6 DATA CD-3B ONLY'!AI:AI,'1.A-P6 DATA CD-3B ONLY'!$V:$V,'2.A-Cost Profile - L and NL'!$B27,'1.A-P6 DATA CD-3B ONLY'!$U:$U,"&lt;&gt;OBL")</f>
        <v>332426.64999999997</v>
      </c>
      <c r="K27" s="7">
        <f>SUMIFS('1.A-P6 DATA CD-3B ONLY'!AJ:AJ,'1.A-P6 DATA CD-3B ONLY'!$V:$V,'2.A-Cost Profile - L and NL'!$B27,'1.A-P6 DATA CD-3B ONLY'!$U:$U,"&lt;&gt;OBL")</f>
        <v>326821.15999999992</v>
      </c>
      <c r="L27" s="7">
        <f>SUMIFS('1.A-P6 DATA CD-3B ONLY'!AK:AK,'1.A-P6 DATA CD-3B ONLY'!$V:$V,'2.A-Cost Profile - L and NL'!$B27,'1.A-P6 DATA CD-3B ONLY'!$U:$U,"&lt;&gt;OBL")</f>
        <v>15242.509999999998</v>
      </c>
      <c r="M27" s="7">
        <f>SUMIFS('1.A-P6 DATA CD-3B ONLY'!AL:AL,'1.A-P6 DATA CD-3B ONLY'!$V:$V,'2.A-Cost Profile - L and NL'!$B27,'1.A-P6 DATA CD-3B ONLY'!$U:$U,"&lt;&gt;OBL")</f>
        <v>0</v>
      </c>
      <c r="N27" s="7">
        <f>SUMIFS('1.A-P6 DATA CD-3B ONLY'!AM:AM,'1.A-P6 DATA CD-3B ONLY'!$V:$V,'2.A-Cost Profile - L and NL'!$B27,'1.A-P6 DATA CD-3B ONLY'!$U:$U,"&lt;&gt;OBL")</f>
        <v>0</v>
      </c>
      <c r="O27" s="7">
        <f>SUMIFS('1.A-P6 DATA CD-3B ONLY'!AN:AN,'1.A-P6 DATA CD-3B ONLY'!$V:$V,'2.A-Cost Profile - L and NL'!$B27,'1.A-P6 DATA CD-3B ONLY'!$U:$U,"&lt;&gt;OBL")</f>
        <v>0</v>
      </c>
      <c r="P27" s="7">
        <f>SUMIFS('1.A-P6 DATA CD-3B ONLY'!AO:AO,'1.A-P6 DATA CD-3B ONLY'!$V:$V,'2.A-Cost Profile - L and NL'!$B27,'1.A-P6 DATA CD-3B ONLY'!$U:$U,"&lt;&gt;OBL")</f>
        <v>0</v>
      </c>
      <c r="Q27" s="7">
        <f>SUMIFS('1.A-P6 DATA CD-3B ONLY'!AP:AP,'1.A-P6 DATA CD-3B ONLY'!$V:$V,'2.A-Cost Profile - L and NL'!$B27,'1.A-P6 DATA CD-3B ONLY'!$U:$U,"&lt;&gt;OBL")</f>
        <v>0</v>
      </c>
      <c r="R27" s="7">
        <f>SUMIFS('1.A-P6 DATA CD-3B ONLY'!AQ:AQ,'1.A-P6 DATA CD-3B ONLY'!$V:$V,'2.A-Cost Profile - L and NL'!$B27,'1.A-P6 DATA CD-3B ONLY'!$U:$U,"&lt;&gt;OBL")</f>
        <v>0</v>
      </c>
      <c r="S27" s="7">
        <f>SUMIFS('1.A-P6 DATA CD-3B ONLY'!AR:AR,'1.A-P6 DATA CD-3B ONLY'!$V:$V,'2.A-Cost Profile - L and NL'!$B27,'1.A-P6 DATA CD-3B ONLY'!$U:$U,"&lt;&gt;OBL")</f>
        <v>0</v>
      </c>
      <c r="T27" s="7">
        <f>SUMIFS('1.A-P6 DATA CD-3B ONLY'!AS:AS,'1.A-P6 DATA CD-3B ONLY'!$V:$V,'2.A-Cost Profile - L and NL'!$B27,'1.A-P6 DATA CD-3B ONLY'!$U:$U,"&lt;&gt;OBL")</f>
        <v>0</v>
      </c>
    </row>
    <row r="28" spans="1:20" x14ac:dyDescent="0.25">
      <c r="A28" t="s">
        <v>226</v>
      </c>
      <c r="B28" s="39" t="s">
        <v>226</v>
      </c>
      <c r="C28" s="15">
        <f t="shared" si="1"/>
        <v>599777.62999999989</v>
      </c>
      <c r="D28" s="7">
        <f>SUMIFS('1.A-P6 DATA CD-3B ONLY'!AC:AC,'1.A-P6 DATA CD-3B ONLY'!$V:$V,'2.A-Cost Profile - L and NL'!$B28,'1.A-P6 DATA CD-3B ONLY'!$U:$U,"&lt;&gt;OBL")</f>
        <v>0</v>
      </c>
      <c r="E28" s="7">
        <f>SUMIFS('1.A-P6 DATA CD-3B ONLY'!AD:AD,'1.A-P6 DATA CD-3B ONLY'!$V:$V,'2.A-Cost Profile - L and NL'!$B28,'1.A-P6 DATA CD-3B ONLY'!$U:$U,"&lt;&gt;OBL")</f>
        <v>0</v>
      </c>
      <c r="F28" s="7">
        <f>SUMIFS('1.A-P6 DATA CD-3B ONLY'!AE:AE,'1.A-P6 DATA CD-3B ONLY'!$V:$V,'2.A-Cost Profile - L and NL'!$B28,'1.A-P6 DATA CD-3B ONLY'!$U:$U,"&lt;&gt;OBL")</f>
        <v>0</v>
      </c>
      <c r="G28" s="7">
        <f>SUMIFS('1.A-P6 DATA CD-3B ONLY'!AF:AF,'1.A-P6 DATA CD-3B ONLY'!$V:$V,'2.A-Cost Profile - L and NL'!$B28,'1.A-P6 DATA CD-3B ONLY'!$U:$U,"&lt;&gt;OBL")</f>
        <v>0</v>
      </c>
      <c r="H28" s="7">
        <f>SUMIFS('1.A-P6 DATA CD-3B ONLY'!AG:AG,'1.A-P6 DATA CD-3B ONLY'!$V:$V,'2.A-Cost Profile - L and NL'!$B28,'1.A-P6 DATA CD-3B ONLY'!$U:$U,"&lt;&gt;OBL")</f>
        <v>0</v>
      </c>
      <c r="I28" s="7">
        <f>SUMIFS('1.A-P6 DATA CD-3B ONLY'!AH:AH,'1.A-P6 DATA CD-3B ONLY'!$V:$V,'2.A-Cost Profile - L and NL'!$B28,'1.A-P6 DATA CD-3B ONLY'!$U:$U,"&lt;&gt;OBL")</f>
        <v>8337.4500000000007</v>
      </c>
      <c r="J28" s="7">
        <f>SUMIFS('1.A-P6 DATA CD-3B ONLY'!AI:AI,'1.A-P6 DATA CD-3B ONLY'!$V:$V,'2.A-Cost Profile - L and NL'!$B28,'1.A-P6 DATA CD-3B ONLY'!$U:$U,"&lt;&gt;OBL")</f>
        <v>591440.17999999993</v>
      </c>
      <c r="K28" s="7">
        <f>SUMIFS('1.A-P6 DATA CD-3B ONLY'!AJ:AJ,'1.A-P6 DATA CD-3B ONLY'!$V:$V,'2.A-Cost Profile - L and NL'!$B28,'1.A-P6 DATA CD-3B ONLY'!$U:$U,"&lt;&gt;OBL")</f>
        <v>0</v>
      </c>
      <c r="L28" s="7">
        <f>SUMIFS('1.A-P6 DATA CD-3B ONLY'!AK:AK,'1.A-P6 DATA CD-3B ONLY'!$V:$V,'2.A-Cost Profile - L and NL'!$B28,'1.A-P6 DATA CD-3B ONLY'!$U:$U,"&lt;&gt;OBL")</f>
        <v>0</v>
      </c>
      <c r="M28" s="7">
        <f>SUMIFS('1.A-P6 DATA CD-3B ONLY'!AL:AL,'1.A-P6 DATA CD-3B ONLY'!$V:$V,'2.A-Cost Profile - L and NL'!$B28,'1.A-P6 DATA CD-3B ONLY'!$U:$U,"&lt;&gt;OBL")</f>
        <v>0</v>
      </c>
      <c r="N28" s="7">
        <f>SUMIFS('1.A-P6 DATA CD-3B ONLY'!AM:AM,'1.A-P6 DATA CD-3B ONLY'!$V:$V,'2.A-Cost Profile - L and NL'!$B28,'1.A-P6 DATA CD-3B ONLY'!$U:$U,"&lt;&gt;OBL")</f>
        <v>0</v>
      </c>
      <c r="O28" s="7">
        <f>SUMIFS('1.A-P6 DATA CD-3B ONLY'!AN:AN,'1.A-P6 DATA CD-3B ONLY'!$V:$V,'2.A-Cost Profile - L and NL'!$B28,'1.A-P6 DATA CD-3B ONLY'!$U:$U,"&lt;&gt;OBL")</f>
        <v>0</v>
      </c>
      <c r="P28" s="7">
        <f>SUMIFS('1.A-P6 DATA CD-3B ONLY'!AO:AO,'1.A-P6 DATA CD-3B ONLY'!$V:$V,'2.A-Cost Profile - L and NL'!$B28,'1.A-P6 DATA CD-3B ONLY'!$U:$U,"&lt;&gt;OBL")</f>
        <v>0</v>
      </c>
      <c r="Q28" s="7">
        <f>SUMIFS('1.A-P6 DATA CD-3B ONLY'!AP:AP,'1.A-P6 DATA CD-3B ONLY'!$V:$V,'2.A-Cost Profile - L and NL'!$B28,'1.A-P6 DATA CD-3B ONLY'!$U:$U,"&lt;&gt;OBL")</f>
        <v>0</v>
      </c>
      <c r="R28" s="7">
        <f>SUMIFS('1.A-P6 DATA CD-3B ONLY'!AQ:AQ,'1.A-P6 DATA CD-3B ONLY'!$V:$V,'2.A-Cost Profile - L and NL'!$B28,'1.A-P6 DATA CD-3B ONLY'!$U:$U,"&lt;&gt;OBL")</f>
        <v>0</v>
      </c>
      <c r="S28" s="7">
        <f>SUMIFS('1.A-P6 DATA CD-3B ONLY'!AR:AR,'1.A-P6 DATA CD-3B ONLY'!$V:$V,'2.A-Cost Profile - L and NL'!$B28,'1.A-P6 DATA CD-3B ONLY'!$U:$U,"&lt;&gt;OBL")</f>
        <v>0</v>
      </c>
      <c r="T28" s="7">
        <f>SUMIFS('1.A-P6 DATA CD-3B ONLY'!AS:AS,'1.A-P6 DATA CD-3B ONLY'!$V:$V,'2.A-Cost Profile - L and NL'!$B28,'1.A-P6 DATA CD-3B ONLY'!$U:$U,"&lt;&gt;OBL")</f>
        <v>0</v>
      </c>
    </row>
    <row r="29" spans="1:20" x14ac:dyDescent="0.25">
      <c r="A29" s="40" t="s">
        <v>227</v>
      </c>
      <c r="B29" s="39" t="s">
        <v>227</v>
      </c>
      <c r="C29" s="15">
        <f t="shared" si="1"/>
        <v>20327.579999999998</v>
      </c>
      <c r="D29" s="7">
        <f>SUMIFS('1.A-P6 DATA CD-3B ONLY'!AC:AC,'1.A-P6 DATA CD-3B ONLY'!$V:$V,'2.A-Cost Profile - L and NL'!$B29,'1.A-P6 DATA CD-3B ONLY'!$U:$U,"&lt;&gt;OBL")</f>
        <v>0</v>
      </c>
      <c r="E29" s="7">
        <f>SUMIFS('1.A-P6 DATA CD-3B ONLY'!AD:AD,'1.A-P6 DATA CD-3B ONLY'!$V:$V,'2.A-Cost Profile - L and NL'!$B29,'1.A-P6 DATA CD-3B ONLY'!$U:$U,"&lt;&gt;OBL")</f>
        <v>0</v>
      </c>
      <c r="F29" s="7">
        <f>SUMIFS('1.A-P6 DATA CD-3B ONLY'!AE:AE,'1.A-P6 DATA CD-3B ONLY'!$V:$V,'2.A-Cost Profile - L and NL'!$B29,'1.A-P6 DATA CD-3B ONLY'!$U:$U,"&lt;&gt;OBL")</f>
        <v>0</v>
      </c>
      <c r="G29" s="7">
        <f>SUMIFS('1.A-P6 DATA CD-3B ONLY'!AF:AF,'1.A-P6 DATA CD-3B ONLY'!$V:$V,'2.A-Cost Profile - L and NL'!$B29,'1.A-P6 DATA CD-3B ONLY'!$U:$U,"&lt;&gt;OBL")</f>
        <v>0</v>
      </c>
      <c r="H29" s="7">
        <f>SUMIFS('1.A-P6 DATA CD-3B ONLY'!AG:AG,'1.A-P6 DATA CD-3B ONLY'!$V:$V,'2.A-Cost Profile - L and NL'!$B29,'1.A-P6 DATA CD-3B ONLY'!$U:$U,"&lt;&gt;OBL")</f>
        <v>0</v>
      </c>
      <c r="I29" s="7">
        <f>SUMIFS('1.A-P6 DATA CD-3B ONLY'!AH:AH,'1.A-P6 DATA CD-3B ONLY'!$V:$V,'2.A-Cost Profile - L and NL'!$B29,'1.A-P6 DATA CD-3B ONLY'!$U:$U,"&lt;&gt;OBL")</f>
        <v>0</v>
      </c>
      <c r="J29" s="7">
        <f>SUMIFS('1.A-P6 DATA CD-3B ONLY'!AI:AI,'1.A-P6 DATA CD-3B ONLY'!$V:$V,'2.A-Cost Profile - L and NL'!$B29,'1.A-P6 DATA CD-3B ONLY'!$U:$U,"&lt;&gt;OBL")</f>
        <v>5372.93</v>
      </c>
      <c r="K29" s="7">
        <f>SUMIFS('1.A-P6 DATA CD-3B ONLY'!AJ:AJ,'1.A-P6 DATA CD-3B ONLY'!$V:$V,'2.A-Cost Profile - L and NL'!$B29,'1.A-P6 DATA CD-3B ONLY'!$U:$U,"&lt;&gt;OBL")</f>
        <v>7432.55</v>
      </c>
      <c r="L29" s="7">
        <f>SUMIFS('1.A-P6 DATA CD-3B ONLY'!AK:AK,'1.A-P6 DATA CD-3B ONLY'!$V:$V,'2.A-Cost Profile - L and NL'!$B29,'1.A-P6 DATA CD-3B ONLY'!$U:$U,"&lt;&gt;OBL")</f>
        <v>7432.55</v>
      </c>
      <c r="M29" s="7">
        <f>SUMIFS('1.A-P6 DATA CD-3B ONLY'!AL:AL,'1.A-P6 DATA CD-3B ONLY'!$V:$V,'2.A-Cost Profile - L and NL'!$B29,'1.A-P6 DATA CD-3B ONLY'!$U:$U,"&lt;&gt;OBL")</f>
        <v>89.55</v>
      </c>
      <c r="N29" s="7">
        <f>SUMIFS('1.A-P6 DATA CD-3B ONLY'!AM:AM,'1.A-P6 DATA CD-3B ONLY'!$V:$V,'2.A-Cost Profile - L and NL'!$B29,'1.A-P6 DATA CD-3B ONLY'!$U:$U,"&lt;&gt;OBL")</f>
        <v>0</v>
      </c>
      <c r="O29" s="7">
        <f>SUMIFS('1.A-P6 DATA CD-3B ONLY'!AN:AN,'1.A-P6 DATA CD-3B ONLY'!$V:$V,'2.A-Cost Profile - L and NL'!$B29,'1.A-P6 DATA CD-3B ONLY'!$U:$U,"&lt;&gt;OBL")</f>
        <v>0</v>
      </c>
      <c r="P29" s="7">
        <f>SUMIFS('1.A-P6 DATA CD-3B ONLY'!AO:AO,'1.A-P6 DATA CD-3B ONLY'!$V:$V,'2.A-Cost Profile - L and NL'!$B29,'1.A-P6 DATA CD-3B ONLY'!$U:$U,"&lt;&gt;OBL")</f>
        <v>0</v>
      </c>
      <c r="Q29" s="7">
        <f>SUMIFS('1.A-P6 DATA CD-3B ONLY'!AP:AP,'1.A-P6 DATA CD-3B ONLY'!$V:$V,'2.A-Cost Profile - L and NL'!$B29,'1.A-P6 DATA CD-3B ONLY'!$U:$U,"&lt;&gt;OBL")</f>
        <v>0</v>
      </c>
      <c r="R29" s="7">
        <f>SUMIFS('1.A-P6 DATA CD-3B ONLY'!AQ:AQ,'1.A-P6 DATA CD-3B ONLY'!$V:$V,'2.A-Cost Profile - L and NL'!$B29,'1.A-P6 DATA CD-3B ONLY'!$U:$U,"&lt;&gt;OBL")</f>
        <v>0</v>
      </c>
      <c r="S29" s="7">
        <f>SUMIFS('1.A-P6 DATA CD-3B ONLY'!AR:AR,'1.A-P6 DATA CD-3B ONLY'!$V:$V,'2.A-Cost Profile - L and NL'!$B29,'1.A-P6 DATA CD-3B ONLY'!$U:$U,"&lt;&gt;OBL")</f>
        <v>0</v>
      </c>
      <c r="T29" s="7">
        <f>SUMIFS('1.A-P6 DATA CD-3B ONLY'!AS:AS,'1.A-P6 DATA CD-3B ONLY'!$V:$V,'2.A-Cost Profile - L and NL'!$B29,'1.A-P6 DATA CD-3B ONLY'!$U:$U,"&lt;&gt;OBL")</f>
        <v>0</v>
      </c>
    </row>
    <row r="30" spans="1:20" x14ac:dyDescent="0.25">
      <c r="A30" s="40" t="s">
        <v>228</v>
      </c>
      <c r="B30" s="39" t="s">
        <v>228</v>
      </c>
      <c r="C30" s="15">
        <f t="shared" ref="C30:C31" si="2">SUM(D30:T30)</f>
        <v>20327.579999999998</v>
      </c>
      <c r="D30" s="7">
        <f>SUMIFS('1.A-P6 DATA CD-3B ONLY'!AC:AC,'1.A-P6 DATA CD-3B ONLY'!$V:$V,'2.A-Cost Profile - L and NL'!$B30,'1.A-P6 DATA CD-3B ONLY'!$U:$U,"&lt;&gt;OBL")</f>
        <v>0</v>
      </c>
      <c r="E30" s="7">
        <f>SUMIFS('1.A-P6 DATA CD-3B ONLY'!AD:AD,'1.A-P6 DATA CD-3B ONLY'!$V:$V,'2.A-Cost Profile - L and NL'!$B30,'1.A-P6 DATA CD-3B ONLY'!$U:$U,"&lt;&gt;OBL")</f>
        <v>0</v>
      </c>
      <c r="F30" s="7">
        <f>SUMIFS('1.A-P6 DATA CD-3B ONLY'!AE:AE,'1.A-P6 DATA CD-3B ONLY'!$V:$V,'2.A-Cost Profile - L and NL'!$B30,'1.A-P6 DATA CD-3B ONLY'!$U:$U,"&lt;&gt;OBL")</f>
        <v>0</v>
      </c>
      <c r="G30" s="7">
        <f>SUMIFS('1.A-P6 DATA CD-3B ONLY'!AF:AF,'1.A-P6 DATA CD-3B ONLY'!$V:$V,'2.A-Cost Profile - L and NL'!$B30,'1.A-P6 DATA CD-3B ONLY'!$U:$U,"&lt;&gt;OBL")</f>
        <v>0</v>
      </c>
      <c r="H30" s="7">
        <f>SUMIFS('1.A-P6 DATA CD-3B ONLY'!AG:AG,'1.A-P6 DATA CD-3B ONLY'!$V:$V,'2.A-Cost Profile - L and NL'!$B30,'1.A-P6 DATA CD-3B ONLY'!$U:$U,"&lt;&gt;OBL")</f>
        <v>0</v>
      </c>
      <c r="I30" s="7">
        <f>SUMIFS('1.A-P6 DATA CD-3B ONLY'!AH:AH,'1.A-P6 DATA CD-3B ONLY'!$V:$V,'2.A-Cost Profile - L and NL'!$B30,'1.A-P6 DATA CD-3B ONLY'!$U:$U,"&lt;&gt;OBL")</f>
        <v>0</v>
      </c>
      <c r="J30" s="7">
        <f>SUMIFS('1.A-P6 DATA CD-3B ONLY'!AI:AI,'1.A-P6 DATA CD-3B ONLY'!$V:$V,'2.A-Cost Profile - L and NL'!$B30,'1.A-P6 DATA CD-3B ONLY'!$U:$U,"&lt;&gt;OBL")</f>
        <v>5372.93</v>
      </c>
      <c r="K30" s="7">
        <f>SUMIFS('1.A-P6 DATA CD-3B ONLY'!AJ:AJ,'1.A-P6 DATA CD-3B ONLY'!$V:$V,'2.A-Cost Profile - L and NL'!$B30,'1.A-P6 DATA CD-3B ONLY'!$U:$U,"&lt;&gt;OBL")</f>
        <v>7432.55</v>
      </c>
      <c r="L30" s="7">
        <f>SUMIFS('1.A-P6 DATA CD-3B ONLY'!AK:AK,'1.A-P6 DATA CD-3B ONLY'!$V:$V,'2.A-Cost Profile - L and NL'!$B30,'1.A-P6 DATA CD-3B ONLY'!$U:$U,"&lt;&gt;OBL")</f>
        <v>7432.55</v>
      </c>
      <c r="M30" s="7">
        <f>SUMIFS('1.A-P6 DATA CD-3B ONLY'!AL:AL,'1.A-P6 DATA CD-3B ONLY'!$V:$V,'2.A-Cost Profile - L and NL'!$B30,'1.A-P6 DATA CD-3B ONLY'!$U:$U,"&lt;&gt;OBL")</f>
        <v>89.55</v>
      </c>
      <c r="N30" s="7">
        <f>SUMIFS('1.A-P6 DATA CD-3B ONLY'!AM:AM,'1.A-P6 DATA CD-3B ONLY'!$V:$V,'2.A-Cost Profile - L and NL'!$B30,'1.A-P6 DATA CD-3B ONLY'!$U:$U,"&lt;&gt;OBL")</f>
        <v>0</v>
      </c>
      <c r="O30" s="7">
        <f>SUMIFS('1.A-P6 DATA CD-3B ONLY'!AN:AN,'1.A-P6 DATA CD-3B ONLY'!$V:$V,'2.A-Cost Profile - L and NL'!$B30,'1.A-P6 DATA CD-3B ONLY'!$U:$U,"&lt;&gt;OBL")</f>
        <v>0</v>
      </c>
      <c r="P30" s="7">
        <f>SUMIFS('1.A-P6 DATA CD-3B ONLY'!AO:AO,'1.A-P6 DATA CD-3B ONLY'!$V:$V,'2.A-Cost Profile - L and NL'!$B30,'1.A-P6 DATA CD-3B ONLY'!$U:$U,"&lt;&gt;OBL")</f>
        <v>0</v>
      </c>
      <c r="Q30" s="7">
        <f>SUMIFS('1.A-P6 DATA CD-3B ONLY'!AP:AP,'1.A-P6 DATA CD-3B ONLY'!$V:$V,'2.A-Cost Profile - L and NL'!$B30,'1.A-P6 DATA CD-3B ONLY'!$U:$U,"&lt;&gt;OBL")</f>
        <v>0</v>
      </c>
      <c r="R30" s="7">
        <f>SUMIFS('1.A-P6 DATA CD-3B ONLY'!AQ:AQ,'1.A-P6 DATA CD-3B ONLY'!$V:$V,'2.A-Cost Profile - L and NL'!$B30,'1.A-P6 DATA CD-3B ONLY'!$U:$U,"&lt;&gt;OBL")</f>
        <v>0</v>
      </c>
      <c r="S30" s="7">
        <f>SUMIFS('1.A-P6 DATA CD-3B ONLY'!AR:AR,'1.A-P6 DATA CD-3B ONLY'!$V:$V,'2.A-Cost Profile - L and NL'!$B30,'1.A-P6 DATA CD-3B ONLY'!$U:$U,"&lt;&gt;OBL")</f>
        <v>0</v>
      </c>
      <c r="T30" s="7">
        <f>SUMIFS('1.A-P6 DATA CD-3B ONLY'!AS:AS,'1.A-P6 DATA CD-3B ONLY'!$V:$V,'2.A-Cost Profile - L and NL'!$B30,'1.A-P6 DATA CD-3B ONLY'!$U:$U,"&lt;&gt;OBL")</f>
        <v>0</v>
      </c>
    </row>
    <row r="31" spans="1:20" x14ac:dyDescent="0.25">
      <c r="A31" s="40" t="s">
        <v>229</v>
      </c>
      <c r="B31" s="39" t="s">
        <v>229</v>
      </c>
      <c r="C31" s="15">
        <f t="shared" si="2"/>
        <v>20327.579999999998</v>
      </c>
      <c r="D31" s="7">
        <f>SUMIFS('1.A-P6 DATA CD-3B ONLY'!AC:AC,'1.A-P6 DATA CD-3B ONLY'!$V:$V,'2.A-Cost Profile - L and NL'!$B31,'1.A-P6 DATA CD-3B ONLY'!$U:$U,"&lt;&gt;OBL")</f>
        <v>0</v>
      </c>
      <c r="E31" s="7">
        <f>SUMIFS('1.A-P6 DATA CD-3B ONLY'!AD:AD,'1.A-P6 DATA CD-3B ONLY'!$V:$V,'2.A-Cost Profile - L and NL'!$B31,'1.A-P6 DATA CD-3B ONLY'!$U:$U,"&lt;&gt;OBL")</f>
        <v>0</v>
      </c>
      <c r="F31" s="7">
        <f>SUMIFS('1.A-P6 DATA CD-3B ONLY'!AE:AE,'1.A-P6 DATA CD-3B ONLY'!$V:$V,'2.A-Cost Profile - L and NL'!$B31,'1.A-P6 DATA CD-3B ONLY'!$U:$U,"&lt;&gt;OBL")</f>
        <v>0</v>
      </c>
      <c r="G31" s="7">
        <f>SUMIFS('1.A-P6 DATA CD-3B ONLY'!AF:AF,'1.A-P6 DATA CD-3B ONLY'!$V:$V,'2.A-Cost Profile - L and NL'!$B31,'1.A-P6 DATA CD-3B ONLY'!$U:$U,"&lt;&gt;OBL")</f>
        <v>0</v>
      </c>
      <c r="H31" s="7">
        <f>SUMIFS('1.A-P6 DATA CD-3B ONLY'!AG:AG,'1.A-P6 DATA CD-3B ONLY'!$V:$V,'2.A-Cost Profile - L and NL'!$B31,'1.A-P6 DATA CD-3B ONLY'!$U:$U,"&lt;&gt;OBL")</f>
        <v>0</v>
      </c>
      <c r="I31" s="7">
        <f>SUMIFS('1.A-P6 DATA CD-3B ONLY'!AH:AH,'1.A-P6 DATA CD-3B ONLY'!$V:$V,'2.A-Cost Profile - L and NL'!$B31,'1.A-P6 DATA CD-3B ONLY'!$U:$U,"&lt;&gt;OBL")</f>
        <v>0</v>
      </c>
      <c r="J31" s="7">
        <f>SUMIFS('1.A-P6 DATA CD-3B ONLY'!AI:AI,'1.A-P6 DATA CD-3B ONLY'!$V:$V,'2.A-Cost Profile - L and NL'!$B31,'1.A-P6 DATA CD-3B ONLY'!$U:$U,"&lt;&gt;OBL")</f>
        <v>5372.93</v>
      </c>
      <c r="K31" s="7">
        <f>SUMIFS('1.A-P6 DATA CD-3B ONLY'!AJ:AJ,'1.A-P6 DATA CD-3B ONLY'!$V:$V,'2.A-Cost Profile - L and NL'!$B31,'1.A-P6 DATA CD-3B ONLY'!$U:$U,"&lt;&gt;OBL")</f>
        <v>7432.55</v>
      </c>
      <c r="L31" s="7">
        <f>SUMIFS('1.A-P6 DATA CD-3B ONLY'!AK:AK,'1.A-P6 DATA CD-3B ONLY'!$V:$V,'2.A-Cost Profile - L and NL'!$B31,'1.A-P6 DATA CD-3B ONLY'!$U:$U,"&lt;&gt;OBL")</f>
        <v>7432.55</v>
      </c>
      <c r="M31" s="7">
        <f>SUMIFS('1.A-P6 DATA CD-3B ONLY'!AL:AL,'1.A-P6 DATA CD-3B ONLY'!$V:$V,'2.A-Cost Profile - L and NL'!$B31,'1.A-P6 DATA CD-3B ONLY'!$U:$U,"&lt;&gt;OBL")</f>
        <v>89.55</v>
      </c>
      <c r="N31" s="7">
        <f>SUMIFS('1.A-P6 DATA CD-3B ONLY'!AM:AM,'1.A-P6 DATA CD-3B ONLY'!$V:$V,'2.A-Cost Profile - L and NL'!$B31,'1.A-P6 DATA CD-3B ONLY'!$U:$U,"&lt;&gt;OBL")</f>
        <v>0</v>
      </c>
      <c r="O31" s="7">
        <f>SUMIFS('1.A-P6 DATA CD-3B ONLY'!AN:AN,'1.A-P6 DATA CD-3B ONLY'!$V:$V,'2.A-Cost Profile - L and NL'!$B31,'1.A-P6 DATA CD-3B ONLY'!$U:$U,"&lt;&gt;OBL")</f>
        <v>0</v>
      </c>
      <c r="P31" s="7">
        <f>SUMIFS('1.A-P6 DATA CD-3B ONLY'!AO:AO,'1.A-P6 DATA CD-3B ONLY'!$V:$V,'2.A-Cost Profile - L and NL'!$B31,'1.A-P6 DATA CD-3B ONLY'!$U:$U,"&lt;&gt;OBL")</f>
        <v>0</v>
      </c>
      <c r="Q31" s="7">
        <f>SUMIFS('1.A-P6 DATA CD-3B ONLY'!AP:AP,'1.A-P6 DATA CD-3B ONLY'!$V:$V,'2.A-Cost Profile - L and NL'!$B31,'1.A-P6 DATA CD-3B ONLY'!$U:$U,"&lt;&gt;OBL")</f>
        <v>0</v>
      </c>
      <c r="R31" s="7">
        <f>SUMIFS('1.A-P6 DATA CD-3B ONLY'!AQ:AQ,'1.A-P6 DATA CD-3B ONLY'!$V:$V,'2.A-Cost Profile - L and NL'!$B31,'1.A-P6 DATA CD-3B ONLY'!$U:$U,"&lt;&gt;OBL")</f>
        <v>0</v>
      </c>
      <c r="S31" s="7">
        <f>SUMIFS('1.A-P6 DATA CD-3B ONLY'!AR:AR,'1.A-P6 DATA CD-3B ONLY'!$V:$V,'2.A-Cost Profile - L and NL'!$B31,'1.A-P6 DATA CD-3B ONLY'!$U:$U,"&lt;&gt;OBL")</f>
        <v>0</v>
      </c>
      <c r="T31" s="7">
        <f>SUMIFS('1.A-P6 DATA CD-3B ONLY'!AS:AS,'1.A-P6 DATA CD-3B ONLY'!$V:$V,'2.A-Cost Profile - L and NL'!$B31,'1.A-P6 DATA CD-3B ONLY'!$U:$U,"&lt;&gt;OBL")</f>
        <v>0</v>
      </c>
    </row>
    <row r="32" spans="1:20" x14ac:dyDescent="0.25">
      <c r="A32" s="40" t="s">
        <v>230</v>
      </c>
      <c r="B32" s="39" t="s">
        <v>230</v>
      </c>
      <c r="C32" s="15">
        <f t="shared" ref="C32:C34" si="3">SUM(D32:T32)</f>
        <v>20327.579999999998</v>
      </c>
      <c r="D32" s="7">
        <f>SUMIFS('1.A-P6 DATA CD-3B ONLY'!AC:AC,'1.A-P6 DATA CD-3B ONLY'!$V:$V,'2.A-Cost Profile - L and NL'!$B32,'1.A-P6 DATA CD-3B ONLY'!$U:$U,"&lt;&gt;OBL")</f>
        <v>0</v>
      </c>
      <c r="E32" s="7">
        <f>SUMIFS('1.A-P6 DATA CD-3B ONLY'!AD:AD,'1.A-P6 DATA CD-3B ONLY'!$V:$V,'2.A-Cost Profile - L and NL'!$B32,'1.A-P6 DATA CD-3B ONLY'!$U:$U,"&lt;&gt;OBL")</f>
        <v>0</v>
      </c>
      <c r="F32" s="7">
        <f>SUMIFS('1.A-P6 DATA CD-3B ONLY'!AE:AE,'1.A-P6 DATA CD-3B ONLY'!$V:$V,'2.A-Cost Profile - L and NL'!$B32,'1.A-P6 DATA CD-3B ONLY'!$U:$U,"&lt;&gt;OBL")</f>
        <v>0</v>
      </c>
      <c r="G32" s="7">
        <f>SUMIFS('1.A-P6 DATA CD-3B ONLY'!AF:AF,'1.A-P6 DATA CD-3B ONLY'!$V:$V,'2.A-Cost Profile - L and NL'!$B32,'1.A-P6 DATA CD-3B ONLY'!$U:$U,"&lt;&gt;OBL")</f>
        <v>0</v>
      </c>
      <c r="H32" s="7">
        <f>SUMIFS('1.A-P6 DATA CD-3B ONLY'!AG:AG,'1.A-P6 DATA CD-3B ONLY'!$V:$V,'2.A-Cost Profile - L and NL'!$B32,'1.A-P6 DATA CD-3B ONLY'!$U:$U,"&lt;&gt;OBL")</f>
        <v>0</v>
      </c>
      <c r="I32" s="7">
        <f>SUMIFS('1.A-P6 DATA CD-3B ONLY'!AH:AH,'1.A-P6 DATA CD-3B ONLY'!$V:$V,'2.A-Cost Profile - L and NL'!$B32,'1.A-P6 DATA CD-3B ONLY'!$U:$U,"&lt;&gt;OBL")</f>
        <v>0</v>
      </c>
      <c r="J32" s="7">
        <f>SUMIFS('1.A-P6 DATA CD-3B ONLY'!AI:AI,'1.A-P6 DATA CD-3B ONLY'!$V:$V,'2.A-Cost Profile - L and NL'!$B32,'1.A-P6 DATA CD-3B ONLY'!$U:$U,"&lt;&gt;OBL")</f>
        <v>5372.93</v>
      </c>
      <c r="K32" s="7">
        <f>SUMIFS('1.A-P6 DATA CD-3B ONLY'!AJ:AJ,'1.A-P6 DATA CD-3B ONLY'!$V:$V,'2.A-Cost Profile - L and NL'!$B32,'1.A-P6 DATA CD-3B ONLY'!$U:$U,"&lt;&gt;OBL")</f>
        <v>7432.55</v>
      </c>
      <c r="L32" s="7">
        <f>SUMIFS('1.A-P6 DATA CD-3B ONLY'!AK:AK,'1.A-P6 DATA CD-3B ONLY'!$V:$V,'2.A-Cost Profile - L and NL'!$B32,'1.A-P6 DATA CD-3B ONLY'!$U:$U,"&lt;&gt;OBL")</f>
        <v>7432.55</v>
      </c>
      <c r="M32" s="7">
        <f>SUMIFS('1.A-P6 DATA CD-3B ONLY'!AL:AL,'1.A-P6 DATA CD-3B ONLY'!$V:$V,'2.A-Cost Profile - L and NL'!$B32,'1.A-P6 DATA CD-3B ONLY'!$U:$U,"&lt;&gt;OBL")</f>
        <v>89.55</v>
      </c>
      <c r="N32" s="7">
        <f>SUMIFS('1.A-P6 DATA CD-3B ONLY'!AM:AM,'1.A-P6 DATA CD-3B ONLY'!$V:$V,'2.A-Cost Profile - L and NL'!$B32,'1.A-P6 DATA CD-3B ONLY'!$U:$U,"&lt;&gt;OBL")</f>
        <v>0</v>
      </c>
      <c r="O32" s="7">
        <f>SUMIFS('1.A-P6 DATA CD-3B ONLY'!AN:AN,'1.A-P6 DATA CD-3B ONLY'!$V:$V,'2.A-Cost Profile - L and NL'!$B32,'1.A-P6 DATA CD-3B ONLY'!$U:$U,"&lt;&gt;OBL")</f>
        <v>0</v>
      </c>
      <c r="P32" s="7">
        <f>SUMIFS('1.A-P6 DATA CD-3B ONLY'!AO:AO,'1.A-P6 DATA CD-3B ONLY'!$V:$V,'2.A-Cost Profile - L and NL'!$B32,'1.A-P6 DATA CD-3B ONLY'!$U:$U,"&lt;&gt;OBL")</f>
        <v>0</v>
      </c>
      <c r="Q32" s="7">
        <f>SUMIFS('1.A-P6 DATA CD-3B ONLY'!AP:AP,'1.A-P6 DATA CD-3B ONLY'!$V:$V,'2.A-Cost Profile - L and NL'!$B32,'1.A-P6 DATA CD-3B ONLY'!$U:$U,"&lt;&gt;OBL")</f>
        <v>0</v>
      </c>
      <c r="R32" s="7">
        <f>SUMIFS('1.A-P6 DATA CD-3B ONLY'!AQ:AQ,'1.A-P6 DATA CD-3B ONLY'!$V:$V,'2.A-Cost Profile - L and NL'!$B32,'1.A-P6 DATA CD-3B ONLY'!$U:$U,"&lt;&gt;OBL")</f>
        <v>0</v>
      </c>
      <c r="S32" s="7">
        <f>SUMIFS('1.A-P6 DATA CD-3B ONLY'!AR:AR,'1.A-P6 DATA CD-3B ONLY'!$V:$V,'2.A-Cost Profile - L and NL'!$B32,'1.A-P6 DATA CD-3B ONLY'!$U:$U,"&lt;&gt;OBL")</f>
        <v>0</v>
      </c>
      <c r="T32" s="7">
        <f>SUMIFS('1.A-P6 DATA CD-3B ONLY'!AS:AS,'1.A-P6 DATA CD-3B ONLY'!$V:$V,'2.A-Cost Profile - L and NL'!$B32,'1.A-P6 DATA CD-3B ONLY'!$U:$U,"&lt;&gt;OBL")</f>
        <v>0</v>
      </c>
    </row>
    <row r="33" spans="1:20" x14ac:dyDescent="0.25">
      <c r="A33" t="s">
        <v>231</v>
      </c>
      <c r="B33" s="39" t="s">
        <v>231</v>
      </c>
      <c r="C33" s="15">
        <f t="shared" si="3"/>
        <v>2803</v>
      </c>
      <c r="D33" s="7">
        <f>SUMIFS('1.A-P6 DATA CD-3B ONLY'!AC:AC,'1.A-P6 DATA CD-3B ONLY'!$V:$V,'2.A-Cost Profile - L and NL'!$B33,'1.A-P6 DATA CD-3B ONLY'!$U:$U,"&lt;&gt;OBL")</f>
        <v>0</v>
      </c>
      <c r="E33" s="7">
        <f>SUMIFS('1.A-P6 DATA CD-3B ONLY'!AD:AD,'1.A-P6 DATA CD-3B ONLY'!$V:$V,'2.A-Cost Profile - L and NL'!$B33,'1.A-P6 DATA CD-3B ONLY'!$U:$U,"&lt;&gt;OBL")</f>
        <v>0</v>
      </c>
      <c r="F33" s="7">
        <f>SUMIFS('1.A-P6 DATA CD-3B ONLY'!AE:AE,'1.A-P6 DATA CD-3B ONLY'!$V:$V,'2.A-Cost Profile - L and NL'!$B33,'1.A-P6 DATA CD-3B ONLY'!$U:$U,"&lt;&gt;OBL")</f>
        <v>0</v>
      </c>
      <c r="G33" s="7">
        <f>SUMIFS('1.A-P6 DATA CD-3B ONLY'!AF:AF,'1.A-P6 DATA CD-3B ONLY'!$V:$V,'2.A-Cost Profile - L and NL'!$B33,'1.A-P6 DATA CD-3B ONLY'!$U:$U,"&lt;&gt;OBL")</f>
        <v>0</v>
      </c>
      <c r="H33" s="7">
        <f>SUMIFS('1.A-P6 DATA CD-3B ONLY'!AG:AG,'1.A-P6 DATA CD-3B ONLY'!$V:$V,'2.A-Cost Profile - L and NL'!$B33,'1.A-P6 DATA CD-3B ONLY'!$U:$U,"&lt;&gt;OBL")</f>
        <v>0</v>
      </c>
      <c r="I33" s="7">
        <f>SUMIFS('1.A-P6 DATA CD-3B ONLY'!AH:AH,'1.A-P6 DATA CD-3B ONLY'!$V:$V,'2.A-Cost Profile - L and NL'!$B33,'1.A-P6 DATA CD-3B ONLY'!$U:$U,"&lt;&gt;OBL")</f>
        <v>2803</v>
      </c>
      <c r="J33" s="7">
        <f>SUMIFS('1.A-P6 DATA CD-3B ONLY'!AI:AI,'1.A-P6 DATA CD-3B ONLY'!$V:$V,'2.A-Cost Profile - L and NL'!$B33,'1.A-P6 DATA CD-3B ONLY'!$U:$U,"&lt;&gt;OBL")</f>
        <v>0</v>
      </c>
      <c r="K33" s="7">
        <f>SUMIFS('1.A-P6 DATA CD-3B ONLY'!AJ:AJ,'1.A-P6 DATA CD-3B ONLY'!$V:$V,'2.A-Cost Profile - L and NL'!$B33,'1.A-P6 DATA CD-3B ONLY'!$U:$U,"&lt;&gt;OBL")</f>
        <v>0</v>
      </c>
      <c r="L33" s="7">
        <f>SUMIFS('1.A-P6 DATA CD-3B ONLY'!AK:AK,'1.A-P6 DATA CD-3B ONLY'!$V:$V,'2.A-Cost Profile - L and NL'!$B33,'1.A-P6 DATA CD-3B ONLY'!$U:$U,"&lt;&gt;OBL")</f>
        <v>0</v>
      </c>
      <c r="M33" s="7">
        <f>SUMIFS('1.A-P6 DATA CD-3B ONLY'!AL:AL,'1.A-P6 DATA CD-3B ONLY'!$V:$V,'2.A-Cost Profile - L and NL'!$B33,'1.A-P6 DATA CD-3B ONLY'!$U:$U,"&lt;&gt;OBL")</f>
        <v>0</v>
      </c>
      <c r="N33" s="7">
        <f>SUMIFS('1.A-P6 DATA CD-3B ONLY'!AM:AM,'1.A-P6 DATA CD-3B ONLY'!$V:$V,'2.A-Cost Profile - L and NL'!$B33,'1.A-P6 DATA CD-3B ONLY'!$U:$U,"&lt;&gt;OBL")</f>
        <v>0</v>
      </c>
      <c r="O33" s="7">
        <f>SUMIFS('1.A-P6 DATA CD-3B ONLY'!AN:AN,'1.A-P6 DATA CD-3B ONLY'!$V:$V,'2.A-Cost Profile - L and NL'!$B33,'1.A-P6 DATA CD-3B ONLY'!$U:$U,"&lt;&gt;OBL")</f>
        <v>0</v>
      </c>
      <c r="P33" s="7">
        <f>SUMIFS('1.A-P6 DATA CD-3B ONLY'!AO:AO,'1.A-P6 DATA CD-3B ONLY'!$V:$V,'2.A-Cost Profile - L and NL'!$B33,'1.A-P6 DATA CD-3B ONLY'!$U:$U,"&lt;&gt;OBL")</f>
        <v>0</v>
      </c>
      <c r="Q33" s="7">
        <f>SUMIFS('1.A-P6 DATA CD-3B ONLY'!AP:AP,'1.A-P6 DATA CD-3B ONLY'!$V:$V,'2.A-Cost Profile - L and NL'!$B33,'1.A-P6 DATA CD-3B ONLY'!$U:$U,"&lt;&gt;OBL")</f>
        <v>0</v>
      </c>
      <c r="R33" s="7">
        <f>SUMIFS('1.A-P6 DATA CD-3B ONLY'!AQ:AQ,'1.A-P6 DATA CD-3B ONLY'!$V:$V,'2.A-Cost Profile - L and NL'!$B33,'1.A-P6 DATA CD-3B ONLY'!$U:$U,"&lt;&gt;OBL")</f>
        <v>0</v>
      </c>
      <c r="S33" s="7">
        <f>SUMIFS('1.A-P6 DATA CD-3B ONLY'!AR:AR,'1.A-P6 DATA CD-3B ONLY'!$V:$V,'2.A-Cost Profile - L and NL'!$B33,'1.A-P6 DATA CD-3B ONLY'!$U:$U,"&lt;&gt;OBL")</f>
        <v>0</v>
      </c>
      <c r="T33" s="7">
        <f>SUMIFS('1.A-P6 DATA CD-3B ONLY'!AS:AS,'1.A-P6 DATA CD-3B ONLY'!$V:$V,'2.A-Cost Profile - L and NL'!$B33,'1.A-P6 DATA CD-3B ONLY'!$U:$U,"&lt;&gt;OBL")</f>
        <v>0</v>
      </c>
    </row>
    <row r="34" spans="1:20" x14ac:dyDescent="0.25">
      <c r="A34" t="s">
        <v>232</v>
      </c>
      <c r="B34" s="39" t="s">
        <v>232</v>
      </c>
      <c r="C34" s="15">
        <f t="shared" si="3"/>
        <v>2803</v>
      </c>
      <c r="D34" s="7">
        <f>SUMIFS('1.A-P6 DATA CD-3B ONLY'!AC:AC,'1.A-P6 DATA CD-3B ONLY'!$V:$V,'2.A-Cost Profile - L and NL'!$B34,'1.A-P6 DATA CD-3B ONLY'!$U:$U,"&lt;&gt;OBL")</f>
        <v>0</v>
      </c>
      <c r="E34" s="7">
        <f>SUMIFS('1.A-P6 DATA CD-3B ONLY'!AD:AD,'1.A-P6 DATA CD-3B ONLY'!$V:$V,'2.A-Cost Profile - L and NL'!$B34,'1.A-P6 DATA CD-3B ONLY'!$U:$U,"&lt;&gt;OBL")</f>
        <v>0</v>
      </c>
      <c r="F34" s="7">
        <f>SUMIFS('1.A-P6 DATA CD-3B ONLY'!AE:AE,'1.A-P6 DATA CD-3B ONLY'!$V:$V,'2.A-Cost Profile - L and NL'!$B34,'1.A-P6 DATA CD-3B ONLY'!$U:$U,"&lt;&gt;OBL")</f>
        <v>0</v>
      </c>
      <c r="G34" s="7">
        <f>SUMIFS('1.A-P6 DATA CD-3B ONLY'!AF:AF,'1.A-P6 DATA CD-3B ONLY'!$V:$V,'2.A-Cost Profile - L and NL'!$B34,'1.A-P6 DATA CD-3B ONLY'!$U:$U,"&lt;&gt;OBL")</f>
        <v>0</v>
      </c>
      <c r="H34" s="7">
        <f>SUMIFS('1.A-P6 DATA CD-3B ONLY'!AG:AG,'1.A-P6 DATA CD-3B ONLY'!$V:$V,'2.A-Cost Profile - L and NL'!$B34,'1.A-P6 DATA CD-3B ONLY'!$U:$U,"&lt;&gt;OBL")</f>
        <v>0</v>
      </c>
      <c r="I34" s="7">
        <f>SUMIFS('1.A-P6 DATA CD-3B ONLY'!AH:AH,'1.A-P6 DATA CD-3B ONLY'!$V:$V,'2.A-Cost Profile - L and NL'!$B34,'1.A-P6 DATA CD-3B ONLY'!$U:$U,"&lt;&gt;OBL")</f>
        <v>2803</v>
      </c>
      <c r="J34" s="7">
        <f>SUMIFS('1.A-P6 DATA CD-3B ONLY'!AI:AI,'1.A-P6 DATA CD-3B ONLY'!$V:$V,'2.A-Cost Profile - L and NL'!$B34,'1.A-P6 DATA CD-3B ONLY'!$U:$U,"&lt;&gt;OBL")</f>
        <v>0</v>
      </c>
      <c r="K34" s="7">
        <f>SUMIFS('1.A-P6 DATA CD-3B ONLY'!AJ:AJ,'1.A-P6 DATA CD-3B ONLY'!$V:$V,'2.A-Cost Profile - L and NL'!$B34,'1.A-P6 DATA CD-3B ONLY'!$U:$U,"&lt;&gt;OBL")</f>
        <v>0</v>
      </c>
      <c r="L34" s="7">
        <f>SUMIFS('1.A-P6 DATA CD-3B ONLY'!AK:AK,'1.A-P6 DATA CD-3B ONLY'!$V:$V,'2.A-Cost Profile - L and NL'!$B34,'1.A-P6 DATA CD-3B ONLY'!$U:$U,"&lt;&gt;OBL")</f>
        <v>0</v>
      </c>
      <c r="M34" s="7">
        <f>SUMIFS('1.A-P6 DATA CD-3B ONLY'!AL:AL,'1.A-P6 DATA CD-3B ONLY'!$V:$V,'2.A-Cost Profile - L and NL'!$B34,'1.A-P6 DATA CD-3B ONLY'!$U:$U,"&lt;&gt;OBL")</f>
        <v>0</v>
      </c>
      <c r="N34" s="7">
        <f>SUMIFS('1.A-P6 DATA CD-3B ONLY'!AM:AM,'1.A-P6 DATA CD-3B ONLY'!$V:$V,'2.A-Cost Profile - L and NL'!$B34,'1.A-P6 DATA CD-3B ONLY'!$U:$U,"&lt;&gt;OBL")</f>
        <v>0</v>
      </c>
      <c r="O34" s="7">
        <f>SUMIFS('1.A-P6 DATA CD-3B ONLY'!AN:AN,'1.A-P6 DATA CD-3B ONLY'!$V:$V,'2.A-Cost Profile - L and NL'!$B34,'1.A-P6 DATA CD-3B ONLY'!$U:$U,"&lt;&gt;OBL")</f>
        <v>0</v>
      </c>
      <c r="P34" s="7">
        <f>SUMIFS('1.A-P6 DATA CD-3B ONLY'!AO:AO,'1.A-P6 DATA CD-3B ONLY'!$V:$V,'2.A-Cost Profile - L and NL'!$B34,'1.A-P6 DATA CD-3B ONLY'!$U:$U,"&lt;&gt;OBL")</f>
        <v>0</v>
      </c>
      <c r="Q34" s="7">
        <f>SUMIFS('1.A-P6 DATA CD-3B ONLY'!AP:AP,'1.A-P6 DATA CD-3B ONLY'!$V:$V,'2.A-Cost Profile - L and NL'!$B34,'1.A-P6 DATA CD-3B ONLY'!$U:$U,"&lt;&gt;OBL")</f>
        <v>0</v>
      </c>
      <c r="R34" s="7">
        <f>SUMIFS('1.A-P6 DATA CD-3B ONLY'!AQ:AQ,'1.A-P6 DATA CD-3B ONLY'!$V:$V,'2.A-Cost Profile - L and NL'!$B34,'1.A-P6 DATA CD-3B ONLY'!$U:$U,"&lt;&gt;OBL")</f>
        <v>0</v>
      </c>
      <c r="S34" s="7">
        <f>SUMIFS('1.A-P6 DATA CD-3B ONLY'!AR:AR,'1.A-P6 DATA CD-3B ONLY'!$V:$V,'2.A-Cost Profile - L and NL'!$B34,'1.A-P6 DATA CD-3B ONLY'!$U:$U,"&lt;&gt;OBL")</f>
        <v>0</v>
      </c>
      <c r="T34" s="7">
        <f>SUMIFS('1.A-P6 DATA CD-3B ONLY'!AS:AS,'1.A-P6 DATA CD-3B ONLY'!$V:$V,'2.A-Cost Profile - L and NL'!$B34,'1.A-P6 DATA CD-3B ONLY'!$U:$U,"&lt;&gt;OBL")</f>
        <v>0</v>
      </c>
    </row>
  </sheetData>
  <sortState xmlns:xlrd2="http://schemas.microsoft.com/office/spreadsheetml/2017/richdata2" ref="A5:A34">
    <sortCondition ref="A5:A34"/>
  </sortState>
  <phoneticPr fontId="18" type="noConversion"/>
  <conditionalFormatting sqref="C1">
    <cfRule type="containsText" dxfId="2" priority="2" operator="containsText" text="Total Sum Error">
      <formula>NOT(ISERROR(SEARCH("Total Sum Error",C1)))</formula>
    </cfRule>
  </conditionalFormatting>
  <conditionalFormatting sqref="C1:C1048576 D4:T4">
    <cfRule type="cellIs" dxfId="1" priority="1" operator="equal">
      <formula>0.01</formula>
    </cfRule>
  </conditionalFormatting>
  <conditionalFormatting sqref="C2">
    <cfRule type="containsText" dxfId="0" priority="3" operator="containsText" text="CHECK">
      <formula>NOT(ISERROR(SEARCH("CHECK",C2)))</formula>
    </cfRule>
  </conditionalFormatting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12CE7A-CFFD-41F6-A333-B982DFB14314}">
  <sheetPr codeName="Sheet13"/>
  <dimension ref="A1:O37"/>
  <sheetViews>
    <sheetView zoomScale="80" zoomScaleNormal="80" workbookViewId="0">
      <pane xSplit="3" ySplit="1" topLeftCell="F2" activePane="bottomRight" state="frozen"/>
      <selection pane="topRight" activeCell="B10" sqref="B10"/>
      <selection pane="bottomLeft" activeCell="B10" sqref="B10"/>
      <selection pane="bottomRight" activeCell="B10" sqref="B10"/>
    </sheetView>
  </sheetViews>
  <sheetFormatPr defaultColWidth="9.140625" defaultRowHeight="15" x14ac:dyDescent="0.25"/>
  <cols>
    <col min="1" max="1" width="14.42578125" style="17" customWidth="1"/>
    <col min="2" max="2" width="13.140625" style="17" bestFit="1" customWidth="1"/>
    <col min="3" max="3" width="57.85546875" style="17" bestFit="1" customWidth="1"/>
    <col min="4" max="4" width="17.42578125" style="17" bestFit="1" customWidth="1"/>
    <col min="5" max="5" width="36.7109375" style="17" bestFit="1" customWidth="1"/>
    <col min="6" max="6" width="36.28515625" style="17" bestFit="1" customWidth="1"/>
    <col min="7" max="7" width="21" style="49" bestFit="1" customWidth="1"/>
    <col min="8" max="8" width="21.28515625" style="49" bestFit="1" customWidth="1"/>
    <col min="9" max="9" width="23" style="62" bestFit="1" customWidth="1"/>
    <col min="10" max="10" width="19" style="17" bestFit="1" customWidth="1"/>
    <col min="11" max="14" width="21" style="17" bestFit="1" customWidth="1"/>
    <col min="15" max="16384" width="9.140625" style="17"/>
  </cols>
  <sheetData>
    <row r="1" spans="1:15" x14ac:dyDescent="0.25">
      <c r="A1" s="48" t="s">
        <v>248</v>
      </c>
      <c r="B1" s="48" t="s">
        <v>249</v>
      </c>
      <c r="C1" s="48" t="s">
        <v>250</v>
      </c>
      <c r="D1" s="48" t="s">
        <v>251</v>
      </c>
      <c r="E1" s="48" t="s">
        <v>36</v>
      </c>
      <c r="F1" s="17" t="s">
        <v>252</v>
      </c>
      <c r="G1" s="49" t="s">
        <v>253</v>
      </c>
      <c r="H1" s="49" t="s">
        <v>254</v>
      </c>
      <c r="I1" s="62" t="s">
        <v>255</v>
      </c>
      <c r="J1" s="17" t="s">
        <v>256</v>
      </c>
      <c r="K1" s="17" t="s">
        <v>257</v>
      </c>
      <c r="L1" s="17" t="s">
        <v>258</v>
      </c>
      <c r="M1" s="17" t="s">
        <v>259</v>
      </c>
      <c r="N1" s="17" t="s">
        <v>260</v>
      </c>
      <c r="O1" s="17" t="s">
        <v>261</v>
      </c>
    </row>
    <row r="2" spans="1:15" x14ac:dyDescent="0.25">
      <c r="A2" s="17" t="str">
        <f t="shared" ref="A2:A28" si="0">TRIM(F2)</f>
        <v>D.APP47.C</v>
      </c>
      <c r="B2" s="17" t="str">
        <f>VLOOKUP(A2,'1.A-P6 DATA CD-3B ONLY'!$V:$Z,5,0)</f>
        <v>ITEM002.A</v>
      </c>
      <c r="C2" s="17" t="str">
        <f>VLOOKUP(B2,VLKUP!$Y:$Z,2,0)</f>
        <v>Backward EMCal PbWO4 Crystals - Option 2 - Batch 3</v>
      </c>
      <c r="D2" s="17" t="s">
        <v>262</v>
      </c>
      <c r="E2" s="17" t="s">
        <v>111</v>
      </c>
      <c r="F2" t="s">
        <v>263</v>
      </c>
      <c r="G2" s="61" t="s">
        <v>264</v>
      </c>
      <c r="H2" s="61">
        <v>46318</v>
      </c>
      <c r="I2" s="62">
        <v>46610</v>
      </c>
      <c r="J2" s="54">
        <v>18</v>
      </c>
      <c r="K2" s="54">
        <v>3612.57</v>
      </c>
      <c r="L2" s="54">
        <v>1180000</v>
      </c>
      <c r="M2" s="54">
        <v>1338366.1200000001</v>
      </c>
      <c r="N2" s="54">
        <v>1341978.69</v>
      </c>
      <c r="O2" s="17" t="s">
        <v>265</v>
      </c>
    </row>
    <row r="3" spans="1:15" x14ac:dyDescent="0.25">
      <c r="A3" s="17" t="str">
        <f t="shared" si="0"/>
        <v>D.APP47.D</v>
      </c>
      <c r="B3" s="17" t="str">
        <f>VLOOKUP(A3,'1.A-P6 DATA CD-3B ONLY'!$V:$Z,5,0)</f>
        <v>ITEM002.B</v>
      </c>
      <c r="C3" s="17" t="str">
        <f>VLOOKUP(B3,VLKUP!$Y:$Z,2,0)</f>
        <v>Backward EMCal PbWO4 Crystals - Option 3 - Batch 4</v>
      </c>
      <c r="D3" s="17" t="s">
        <v>266</v>
      </c>
      <c r="E3" s="17" t="s">
        <v>111</v>
      </c>
      <c r="F3" t="s">
        <v>267</v>
      </c>
      <c r="G3" s="61" t="s">
        <v>268</v>
      </c>
      <c r="H3" s="61">
        <v>46610</v>
      </c>
      <c r="I3" s="62">
        <v>46899</v>
      </c>
      <c r="J3" s="54">
        <v>304</v>
      </c>
      <c r="K3" s="54">
        <v>11148.8</v>
      </c>
      <c r="L3" s="54">
        <v>1180000</v>
      </c>
      <c r="M3" s="54">
        <v>1338366.1200000001</v>
      </c>
      <c r="N3" s="54">
        <v>1349514.93</v>
      </c>
      <c r="O3" s="17" t="s">
        <v>265</v>
      </c>
    </row>
    <row r="4" spans="1:15" x14ac:dyDescent="0.25">
      <c r="A4" s="17" t="str">
        <f t="shared" si="0"/>
        <v>D.APP62.A</v>
      </c>
      <c r="B4" s="17" t="str">
        <f>VLOOKUP(A4,'1.A-P6 DATA CD-3B ONLY'!$V:$Z,5,0)</f>
        <v>ITEM098</v>
      </c>
      <c r="C4" s="17" t="str">
        <f>VLOOKUP(B4,VLKUP!$Y:$Z,2,0)</f>
        <v>ESR Dipole Magnets - D1/D3 Vendor I</v>
      </c>
      <c r="D4" s="17" t="s">
        <v>269</v>
      </c>
      <c r="E4" s="17" t="s">
        <v>111</v>
      </c>
      <c r="F4" t="s">
        <v>270</v>
      </c>
      <c r="G4" s="61" t="s">
        <v>271</v>
      </c>
      <c r="H4" s="61">
        <v>46035</v>
      </c>
      <c r="I4" s="62">
        <v>47030</v>
      </c>
      <c r="J4" s="54">
        <v>260</v>
      </c>
      <c r="K4" s="54">
        <v>48500.28</v>
      </c>
      <c r="L4" s="54">
        <v>2180269</v>
      </c>
      <c r="M4" s="54">
        <v>2417282.31</v>
      </c>
      <c r="N4" s="54">
        <v>2465782.6</v>
      </c>
      <c r="O4" s="17" t="s">
        <v>272</v>
      </c>
    </row>
    <row r="5" spans="1:15" x14ac:dyDescent="0.25">
      <c r="A5" s="17" t="str">
        <f t="shared" si="0"/>
        <v>D.APP62.B</v>
      </c>
      <c r="B5" s="17" t="str">
        <f>VLOOKUP(A5,'1.A-P6 DATA CD-3B ONLY'!$V:$Z,5,0)</f>
        <v>ITEM103</v>
      </c>
      <c r="C5" s="17" t="str">
        <f>VLOOKUP(B5,VLKUP!$Y:$Z,2,0)</f>
        <v>ESR Dipole Magnets - D1/D3 Vendor II</v>
      </c>
      <c r="D5" s="17" t="s">
        <v>273</v>
      </c>
      <c r="E5" s="17" t="s">
        <v>111</v>
      </c>
      <c r="F5" t="s">
        <v>274</v>
      </c>
      <c r="G5" s="61" t="s">
        <v>271</v>
      </c>
      <c r="H5" s="61">
        <v>46035</v>
      </c>
      <c r="I5" s="62">
        <v>47030</v>
      </c>
      <c r="J5" s="54">
        <v>260</v>
      </c>
      <c r="K5" s="54">
        <v>48500.28</v>
      </c>
      <c r="L5" s="54">
        <v>2180269</v>
      </c>
      <c r="M5" s="54">
        <v>2417282.31</v>
      </c>
      <c r="N5" s="54">
        <v>2465782.6</v>
      </c>
      <c r="O5" s="17" t="s">
        <v>272</v>
      </c>
    </row>
    <row r="6" spans="1:15" x14ac:dyDescent="0.25">
      <c r="A6" s="17" t="str">
        <f t="shared" si="0"/>
        <v>D.APP63.A</v>
      </c>
      <c r="B6" s="17" t="str">
        <f>VLOOKUP(A6,'1.A-P6 DATA CD-3B ONLY'!$V:$Z,5,0)</f>
        <v>ITEM104</v>
      </c>
      <c r="C6" s="17" t="str">
        <f>VLOOKUP(B6,VLKUP!$Y:$Z,2,0)</f>
        <v>ESR Dipole Magnets - D2 Vendor I</v>
      </c>
      <c r="D6" s="17" t="s">
        <v>275</v>
      </c>
      <c r="E6" s="17" t="s">
        <v>111</v>
      </c>
      <c r="F6" t="s">
        <v>276</v>
      </c>
      <c r="G6" s="61" t="s">
        <v>271</v>
      </c>
      <c r="H6" s="61">
        <v>46035</v>
      </c>
      <c r="I6" s="62">
        <v>47030</v>
      </c>
      <c r="J6" s="54">
        <v>260</v>
      </c>
      <c r="K6" s="54">
        <v>48500.28</v>
      </c>
      <c r="L6" s="54">
        <v>2137783</v>
      </c>
      <c r="M6" s="54">
        <v>2370177.73</v>
      </c>
      <c r="N6" s="54">
        <v>2418678.02</v>
      </c>
      <c r="O6" s="17" t="s">
        <v>277</v>
      </c>
    </row>
    <row r="7" spans="1:15" x14ac:dyDescent="0.25">
      <c r="A7" s="17" t="str">
        <f t="shared" si="0"/>
        <v>D.APP63.B</v>
      </c>
      <c r="B7" s="17" t="str">
        <f>VLOOKUP(A7,'1.A-P6 DATA CD-3B ONLY'!$V:$Z,5,0)</f>
        <v>ITEM107</v>
      </c>
      <c r="C7" s="17" t="str">
        <f>VLOOKUP(B7,VLKUP!$Y:$Z,2,0)</f>
        <v>ESR Dipole Magnets - D2 Vendor II</v>
      </c>
      <c r="D7" s="17" t="s">
        <v>278</v>
      </c>
      <c r="E7" s="17" t="s">
        <v>111</v>
      </c>
      <c r="F7" t="s">
        <v>279</v>
      </c>
      <c r="G7" s="61" t="s">
        <v>271</v>
      </c>
      <c r="H7" s="61">
        <v>46035</v>
      </c>
      <c r="I7" s="62">
        <v>47030</v>
      </c>
      <c r="J7" s="54">
        <v>260</v>
      </c>
      <c r="K7" s="54">
        <v>48500.28</v>
      </c>
      <c r="L7" s="54">
        <v>2137783</v>
      </c>
      <c r="M7" s="54">
        <v>2370177.73</v>
      </c>
      <c r="N7" s="54">
        <v>2418678.02</v>
      </c>
      <c r="O7" s="17" t="s">
        <v>277</v>
      </c>
    </row>
    <row r="8" spans="1:15" x14ac:dyDescent="0.25">
      <c r="A8" s="17" t="str">
        <f t="shared" si="0"/>
        <v>D.APP64</v>
      </c>
      <c r="B8" s="17" t="str">
        <f>VLOOKUP(A8,'1.A-P6 DATA CD-3B ONLY'!$V:$Z,5,0)</f>
        <v>ITEM108</v>
      </c>
      <c r="C8" s="17" t="str">
        <f>VLOOKUP(B8,VLKUP!$Y:$Z,2,0)</f>
        <v>ESR Dipole Magnets - D1/D2/D3 Production Iron Material</v>
      </c>
      <c r="D8" s="17" t="s">
        <v>280</v>
      </c>
      <c r="E8" s="17" t="s">
        <v>111</v>
      </c>
      <c r="F8" t="s">
        <v>281</v>
      </c>
      <c r="G8" s="61" t="s">
        <v>282</v>
      </c>
      <c r="H8" s="61">
        <v>46149</v>
      </c>
      <c r="I8" s="62">
        <v>46517</v>
      </c>
      <c r="J8" s="54">
        <v>922</v>
      </c>
      <c r="K8" s="54">
        <v>177861.87</v>
      </c>
      <c r="L8" s="54">
        <v>5250607.5199999996</v>
      </c>
      <c r="M8" s="54">
        <v>5821392.0800000001</v>
      </c>
      <c r="N8" s="54">
        <v>5999253.96</v>
      </c>
      <c r="O8" s="17" t="s">
        <v>272</v>
      </c>
    </row>
    <row r="9" spans="1:15" x14ac:dyDescent="0.25">
      <c r="A9" s="17" t="str">
        <f t="shared" si="0"/>
        <v>A.PP085</v>
      </c>
      <c r="B9" s="17" t="str">
        <f>VLOOKUP(A9,'1.A-P6 DATA CD-3B ONLY'!$V:$Z,5,0)</f>
        <v>ITEM093</v>
      </c>
      <c r="C9" s="17" t="str">
        <f>VLOOKUP(B9,VLKUP!$Y:$Z,2,0)</f>
        <v>Detector Endcap Steel for Structures</v>
      </c>
      <c r="D9" s="17" t="s">
        <v>283</v>
      </c>
      <c r="E9" s="17" t="s">
        <v>111</v>
      </c>
      <c r="F9" t="s">
        <v>284</v>
      </c>
      <c r="G9" s="61" t="s">
        <v>285</v>
      </c>
      <c r="H9" s="61">
        <v>45911</v>
      </c>
      <c r="I9" s="62">
        <v>46177</v>
      </c>
      <c r="J9" s="54">
        <v>180</v>
      </c>
      <c r="K9" s="54">
        <v>29678.36</v>
      </c>
      <c r="L9" s="54">
        <v>2750000</v>
      </c>
      <c r="M9" s="54">
        <v>2955838.88</v>
      </c>
      <c r="N9" s="54">
        <v>2985517.23</v>
      </c>
      <c r="O9" s="17" t="s">
        <v>286</v>
      </c>
    </row>
    <row r="10" spans="1:15" x14ac:dyDescent="0.25">
      <c r="A10" s="17" t="str">
        <f t="shared" si="0"/>
        <v>A.PP091.B</v>
      </c>
      <c r="B10" s="17" t="str">
        <f>VLOOKUP(A10,'1.A-P6 DATA CD-3B ONLY'!$V:$Z,5,0)</f>
        <v>ITEM078.A</v>
      </c>
      <c r="C10" s="17" t="str">
        <f>VLOOKUP(B10,VLKUP!$Y:$Z,2,0)</f>
        <v>Barrel EMCal Fibers - Option 1 - Batch 2</v>
      </c>
      <c r="D10" s="17" t="s">
        <v>287</v>
      </c>
      <c r="E10" s="17" t="s">
        <v>111</v>
      </c>
      <c r="F10" t="s">
        <v>288</v>
      </c>
      <c r="G10" s="61" t="s">
        <v>289</v>
      </c>
      <c r="H10" s="61">
        <v>46139</v>
      </c>
      <c r="I10" s="62">
        <v>46514</v>
      </c>
      <c r="J10" s="54">
        <v>348</v>
      </c>
      <c r="K10" s="54">
        <v>11870.09</v>
      </c>
      <c r="L10" s="54">
        <v>1453333.33</v>
      </c>
      <c r="M10" s="54">
        <v>1611322.71</v>
      </c>
      <c r="N10" s="54">
        <v>1623192.8</v>
      </c>
      <c r="O10" s="17" t="s">
        <v>290</v>
      </c>
    </row>
    <row r="11" spans="1:15" x14ac:dyDescent="0.25">
      <c r="A11" s="17" t="str">
        <f t="shared" si="0"/>
        <v>S.P175.B</v>
      </c>
      <c r="B11" s="17" t="str">
        <f>VLOOKUP(A11,'1.A-P6 DATA CD-3B ONLY'!$V:$Z,5,0)</f>
        <v>ITEM077.A</v>
      </c>
      <c r="C11" s="17" t="str">
        <f>VLOOKUP(B11,VLKUP!$Y:$Z,2,0)</f>
        <v>Hadron Endcap EMCal Fibers - Option 1 - Batch 2</v>
      </c>
      <c r="D11" s="17" t="s">
        <v>291</v>
      </c>
      <c r="E11" s="17" t="s">
        <v>111</v>
      </c>
      <c r="F11" t="s">
        <v>292</v>
      </c>
      <c r="G11" s="61" t="s">
        <v>289</v>
      </c>
      <c r="H11" s="61">
        <v>45931</v>
      </c>
      <c r="I11" s="62">
        <v>46309</v>
      </c>
      <c r="J11" s="54">
        <v>348</v>
      </c>
      <c r="K11" s="54">
        <v>11647.4</v>
      </c>
      <c r="L11" s="54">
        <v>489785.5</v>
      </c>
      <c r="M11" s="54">
        <v>543029.24</v>
      </c>
      <c r="N11" s="54">
        <v>554676.64</v>
      </c>
      <c r="O11" s="17" t="s">
        <v>293</v>
      </c>
    </row>
    <row r="12" spans="1:15" x14ac:dyDescent="0.25">
      <c r="A12" s="17" t="str">
        <f t="shared" si="0"/>
        <v>S.P322</v>
      </c>
      <c r="B12" s="17" t="str">
        <f>VLOOKUP(A12,'1.A-P6 DATA CD-3B ONLY'!$V:$Z,5,0)</f>
        <v>ITEM091</v>
      </c>
      <c r="C12" s="17" t="str">
        <f>VLOOKUP(B12,VLKUP!$Y:$Z,2,0)</f>
        <v>Magnet Power Supply</v>
      </c>
      <c r="D12" s="17" t="s">
        <v>294</v>
      </c>
      <c r="E12" s="17" t="s">
        <v>111</v>
      </c>
      <c r="F12" t="s">
        <v>295</v>
      </c>
      <c r="G12" s="61" t="s">
        <v>296</v>
      </c>
      <c r="H12" s="61">
        <v>45747</v>
      </c>
      <c r="I12" s="62">
        <v>47043</v>
      </c>
      <c r="J12" s="54">
        <v>601</v>
      </c>
      <c r="K12" s="54">
        <v>91076.68</v>
      </c>
      <c r="L12" s="54">
        <v>573598</v>
      </c>
      <c r="M12" s="54">
        <v>648767.04</v>
      </c>
      <c r="N12" s="54">
        <v>739843.72</v>
      </c>
      <c r="O12" s="17" t="s">
        <v>297</v>
      </c>
    </row>
    <row r="13" spans="1:15" x14ac:dyDescent="0.25">
      <c r="A13" s="17" t="str">
        <f t="shared" si="0"/>
        <v>S.P442.B</v>
      </c>
      <c r="B13" s="17" t="str">
        <f>VLOOKUP(A13,'1.A-P6 DATA CD-3B ONLY'!$V:$Z,5,0)</f>
        <v>ITEM005</v>
      </c>
      <c r="C13" s="17" t="str">
        <f>VLOOKUP(B13,VLKUP!$Y:$Z,2,0)</f>
        <v>Forward HCal Steel</v>
      </c>
      <c r="D13" s="17" t="s">
        <v>298</v>
      </c>
      <c r="E13" s="17" t="s">
        <v>111</v>
      </c>
      <c r="F13" t="s">
        <v>299</v>
      </c>
      <c r="G13" s="61" t="s">
        <v>300</v>
      </c>
      <c r="H13" s="61">
        <v>45980</v>
      </c>
      <c r="I13" s="62">
        <v>46073</v>
      </c>
      <c r="J13" s="54">
        <v>3</v>
      </c>
      <c r="K13" s="54">
        <v>495.85</v>
      </c>
      <c r="L13" s="54">
        <v>981353.1</v>
      </c>
      <c r="M13" s="54">
        <v>1088034.32</v>
      </c>
      <c r="N13" s="54">
        <v>1088530.17</v>
      </c>
      <c r="O13" s="17" t="s">
        <v>301</v>
      </c>
    </row>
    <row r="14" spans="1:15" x14ac:dyDescent="0.25">
      <c r="A14" s="17" t="str">
        <f t="shared" si="0"/>
        <v>S.P540</v>
      </c>
      <c r="B14" s="17" t="str">
        <f>VLOOKUP(A14,'1.A-P6 DATA CD-3B ONLY'!$V:$Z,5,0)</f>
        <v>ITEM092</v>
      </c>
      <c r="C14" s="17" t="str">
        <f>VLOOKUP(B14,VLKUP!$Y:$Z,2,0)</f>
        <v>APS Sextupole Refurbishment &amp; Testing</v>
      </c>
      <c r="D14" s="17" t="s">
        <v>302</v>
      </c>
      <c r="E14" s="17" t="s">
        <v>111</v>
      </c>
      <c r="F14" t="s">
        <v>303</v>
      </c>
      <c r="G14" s="61" t="s">
        <v>304</v>
      </c>
      <c r="H14" s="61">
        <v>46045</v>
      </c>
      <c r="I14" s="62">
        <v>46161</v>
      </c>
      <c r="J14" s="54">
        <v>16</v>
      </c>
      <c r="K14" s="54">
        <v>2644.53</v>
      </c>
      <c r="L14" s="54">
        <v>624879.46</v>
      </c>
      <c r="M14" s="54">
        <v>692809.04</v>
      </c>
      <c r="N14" s="54">
        <v>695453.57</v>
      </c>
      <c r="O14" s="17" t="s">
        <v>305</v>
      </c>
    </row>
    <row r="15" spans="1:15" x14ac:dyDescent="0.25">
      <c r="A15" s="17" t="str">
        <f t="shared" si="0"/>
        <v>S.P.541</v>
      </c>
      <c r="B15" s="17" t="str">
        <f>VLOOKUP(A15,'1.A-P6 DATA CD-3B ONLY'!$V:$Z,5,0)</f>
        <v>ITEM089</v>
      </c>
      <c r="C15" s="17" t="str">
        <f>VLOOKUP(B15,VLKUP!$Y:$Z,2,0)</f>
        <v>APS Quad Rebuild &amp; Refurbishment</v>
      </c>
      <c r="D15" s="17" t="s">
        <v>306</v>
      </c>
      <c r="E15" s="17" t="s">
        <v>111</v>
      </c>
      <c r="F15" t="s">
        <v>307</v>
      </c>
      <c r="G15" s="61" t="s">
        <v>308</v>
      </c>
      <c r="H15" s="61">
        <v>45778</v>
      </c>
      <c r="I15" s="62">
        <v>46622</v>
      </c>
      <c r="J15" s="54">
        <v>15996</v>
      </c>
      <c r="K15" s="54">
        <v>1806925.73</v>
      </c>
      <c r="L15" s="54">
        <v>1167477.3799999999</v>
      </c>
      <c r="M15" s="54">
        <v>1281019.1000000001</v>
      </c>
      <c r="N15" s="54">
        <v>3087944.83</v>
      </c>
      <c r="O15" s="17" t="s">
        <v>309</v>
      </c>
    </row>
    <row r="16" spans="1:15" x14ac:dyDescent="0.25">
      <c r="A16" s="17" t="str">
        <f t="shared" si="0"/>
        <v>S.P542</v>
      </c>
      <c r="B16" s="17" t="str">
        <f>VLOOKUP(A16,'1.A-P6 DATA CD-3B ONLY'!$V:$Z,5,0)</f>
        <v>ITEM089</v>
      </c>
      <c r="C16" s="17" t="str">
        <f>VLOOKUP(B16,VLKUP!$Y:$Z,2,0)</f>
        <v>APS Quad Rebuild &amp; Refurbishment</v>
      </c>
      <c r="D16" s="17" t="s">
        <v>310</v>
      </c>
      <c r="E16" s="17" t="s">
        <v>111</v>
      </c>
      <c r="F16" t="s">
        <v>311</v>
      </c>
      <c r="G16" s="61" t="s">
        <v>312</v>
      </c>
      <c r="H16" s="61">
        <v>45778</v>
      </c>
      <c r="I16" s="62">
        <v>46674</v>
      </c>
      <c r="J16" s="54">
        <v>5812</v>
      </c>
      <c r="K16" s="54">
        <v>670271.54</v>
      </c>
      <c r="L16" s="54">
        <v>327743.40000000002</v>
      </c>
      <c r="M16" s="54">
        <v>378172.86</v>
      </c>
      <c r="N16" s="54">
        <v>1048444.4</v>
      </c>
      <c r="O16" s="17" t="s">
        <v>313</v>
      </c>
    </row>
    <row r="17" spans="1:15" x14ac:dyDescent="0.25">
      <c r="A17" s="17" t="str">
        <f t="shared" si="0"/>
        <v>S.P543</v>
      </c>
      <c r="B17" s="17" t="str">
        <f>VLOOKUP(A17,'1.A-P6 DATA CD-3B ONLY'!$V:$Z,5,0)</f>
        <v>ITEM096</v>
      </c>
      <c r="C17" s="17" t="str">
        <f>VLOOKUP(B17,VLKUP!$Y:$Z,2,0)</f>
        <v>APS Quad Magnet Measurement &amp; Stand</v>
      </c>
      <c r="D17" s="17" t="s">
        <v>314</v>
      </c>
      <c r="E17" s="17" t="s">
        <v>111</v>
      </c>
      <c r="F17" s="17" t="s">
        <v>315</v>
      </c>
      <c r="G17" s="60" t="s">
        <v>316</v>
      </c>
      <c r="H17" s="60">
        <v>45887</v>
      </c>
      <c r="I17" s="62">
        <v>46085</v>
      </c>
      <c r="J17" s="54">
        <v>260</v>
      </c>
      <c r="K17" s="54">
        <v>36406.870000000003</v>
      </c>
      <c r="L17" s="54">
        <v>500160</v>
      </c>
      <c r="M17" s="54">
        <v>563370.77</v>
      </c>
      <c r="N17" s="54">
        <v>599777.63</v>
      </c>
      <c r="O17" s="17" t="s">
        <v>317</v>
      </c>
    </row>
    <row r="18" spans="1:15" x14ac:dyDescent="0.25">
      <c r="A18" s="17" t="str">
        <f t="shared" si="0"/>
        <v>P.S1143</v>
      </c>
      <c r="B18" s="17" t="str">
        <f>VLOOKUP(A18,'1.A-P6 DATA CD-3B ONLY'!$V:$Z,5,0)</f>
        <v>ITEM096</v>
      </c>
      <c r="C18" s="17" t="str">
        <f>VLOOKUP(B18,VLKUP!$Y:$Z,2,0)</f>
        <v>APS Quad Magnet Measurement &amp; Stand</v>
      </c>
      <c r="D18" s="17" t="s">
        <v>318</v>
      </c>
      <c r="E18" s="17" t="s">
        <v>111</v>
      </c>
      <c r="F18" s="17" t="s">
        <v>319</v>
      </c>
      <c r="G18" s="60" t="s">
        <v>320</v>
      </c>
      <c r="H18" s="60">
        <v>45798</v>
      </c>
      <c r="I18" s="62">
        <v>46290</v>
      </c>
      <c r="J18" s="54">
        <v>1680</v>
      </c>
      <c r="K18" s="54">
        <v>253985.23</v>
      </c>
      <c r="L18" s="54">
        <v>77662</v>
      </c>
      <c r="M18" s="54">
        <v>90147.12</v>
      </c>
      <c r="N18" s="54">
        <v>344132.35</v>
      </c>
      <c r="O18" s="17" t="s">
        <v>321</v>
      </c>
    </row>
    <row r="19" spans="1:15" x14ac:dyDescent="0.25">
      <c r="A19" s="17" t="str">
        <f t="shared" si="0"/>
        <v>P.S1135</v>
      </c>
      <c r="B19" s="17" t="str">
        <f>VLOOKUP(A19,'1.A-P6 DATA CD-3B ONLY'!$V:$Z,5,0)</f>
        <v>ITEM105</v>
      </c>
      <c r="C19" s="17" t="str">
        <f>VLOOKUP(B19,VLKUP!$Y:$Z,2,0)</f>
        <v>ESR APS Quad Magnet Measurement &amp; Stand</v>
      </c>
      <c r="D19" s="17" t="s">
        <v>322</v>
      </c>
      <c r="E19" s="17" t="s">
        <v>111</v>
      </c>
      <c r="F19" t="s">
        <v>323</v>
      </c>
      <c r="G19" s="60" t="s">
        <v>324</v>
      </c>
      <c r="H19" s="60">
        <v>46283</v>
      </c>
      <c r="I19" s="62">
        <v>46406</v>
      </c>
      <c r="J19" s="54">
        <v>2200</v>
      </c>
      <c r="K19" s="54">
        <v>355538.6</v>
      </c>
      <c r="L19" s="54">
        <v>163934.43</v>
      </c>
      <c r="M19" s="54">
        <v>181755.46</v>
      </c>
      <c r="N19" s="54">
        <v>537294.06000000006</v>
      </c>
      <c r="O19" s="17" t="s">
        <v>325</v>
      </c>
    </row>
    <row r="20" spans="1:15" x14ac:dyDescent="0.25">
      <c r="A20" s="17" t="str">
        <f t="shared" si="0"/>
        <v>P.S1033</v>
      </c>
      <c r="B20" s="17" t="str">
        <f>VLOOKUP(A20,'1.A-P6 DATA CD-3B ONLY'!$V:$Z,5,0)</f>
        <v>ITEM099</v>
      </c>
      <c r="C20" s="17" t="str">
        <f>VLOOKUP(B20,VLKUP!$Y:$Z,2,0)</f>
        <v>VRTX+ and lpGBT</v>
      </c>
      <c r="D20" s="17" t="s">
        <v>326</v>
      </c>
      <c r="E20" s="17" t="s">
        <v>111</v>
      </c>
      <c r="F20" t="s">
        <v>327</v>
      </c>
      <c r="G20" s="60" t="s">
        <v>328</v>
      </c>
      <c r="H20" s="60">
        <v>45944</v>
      </c>
      <c r="I20" s="62">
        <v>46379</v>
      </c>
      <c r="J20" s="54">
        <v>588</v>
      </c>
      <c r="K20" s="54">
        <v>132645.98000000001</v>
      </c>
      <c r="L20" s="54">
        <v>1235776</v>
      </c>
      <c r="M20" s="54">
        <v>1396700.5</v>
      </c>
      <c r="N20" s="54">
        <v>1529346.48</v>
      </c>
      <c r="O20" s="17" t="s">
        <v>329</v>
      </c>
    </row>
    <row r="21" spans="1:15" x14ac:dyDescent="0.25">
      <c r="A21" s="17" t="str">
        <f t="shared" si="0"/>
        <v>P.S1131</v>
      </c>
      <c r="B21" s="17" t="str">
        <f>VLOOKUP(A21,'1.A-P6 DATA CD-3B ONLY'!$V:$Z,5,0)</f>
        <v>ITEM099</v>
      </c>
      <c r="C21" s="17" t="str">
        <f>VLOOKUP(B21,VLKUP!$Y:$Z,2,0)</f>
        <v>VRTX+ and lpGBT</v>
      </c>
      <c r="D21" s="17" t="s">
        <v>330</v>
      </c>
      <c r="E21" s="17" t="s">
        <v>111</v>
      </c>
      <c r="F21" t="s">
        <v>331</v>
      </c>
      <c r="G21" s="60" t="s">
        <v>328</v>
      </c>
      <c r="H21" s="60">
        <v>45981</v>
      </c>
      <c r="I21" s="62">
        <v>46428</v>
      </c>
      <c r="J21" s="54">
        <v>588</v>
      </c>
      <c r="K21" s="54">
        <v>133009.32</v>
      </c>
      <c r="L21" s="54">
        <v>59306</v>
      </c>
      <c r="M21" s="54">
        <v>71008.63</v>
      </c>
      <c r="N21" s="54">
        <v>204017.95</v>
      </c>
      <c r="O21" s="17" t="s">
        <v>332</v>
      </c>
    </row>
    <row r="22" spans="1:15" x14ac:dyDescent="0.25">
      <c r="A22" s="17" t="str">
        <f t="shared" si="0"/>
        <v>P.S1138</v>
      </c>
      <c r="B22" s="17" t="str">
        <f>VLOOKUP(A22,'1.A-P6 DATA CD-3B ONLY'!$V:$Z,5,0)</f>
        <v>ITEM108</v>
      </c>
      <c r="C22" s="17" t="str">
        <f>VLOOKUP(B22,VLKUP!$Y:$Z,2,0)</f>
        <v>ESR Dipole Magnets - D1/D2/D3 Production Iron Material</v>
      </c>
      <c r="D22" s="17" t="s">
        <v>333</v>
      </c>
      <c r="E22" s="17" t="s">
        <v>111</v>
      </c>
      <c r="F22" t="s">
        <v>334</v>
      </c>
      <c r="G22" s="60" t="s">
        <v>335</v>
      </c>
      <c r="H22" s="60">
        <v>46314</v>
      </c>
      <c r="I22" s="62">
        <v>46517</v>
      </c>
      <c r="J22" s="54">
        <v>0</v>
      </c>
      <c r="K22" s="54">
        <v>0</v>
      </c>
      <c r="L22" s="54">
        <v>75216.97</v>
      </c>
      <c r="M22" s="54">
        <v>85311.73</v>
      </c>
      <c r="N22" s="54">
        <v>85311.73</v>
      </c>
      <c r="O22" s="17" t="s">
        <v>272</v>
      </c>
    </row>
    <row r="23" spans="1:15" x14ac:dyDescent="0.25">
      <c r="A23" s="17" t="str">
        <f t="shared" si="0"/>
        <v>B</v>
      </c>
      <c r="B23" s="17" t="str">
        <f>VLOOKUP(A23,'1.A-P6 DATA CD-3B ONLY'!$V:$Z,5,0)</f>
        <v>ITEM092</v>
      </c>
      <c r="C23" s="17" t="str">
        <f>VLOOKUP(B23,VLKUP!$Y:$Z,2,0)</f>
        <v>APS Sextupole Refurbishment &amp; Testing</v>
      </c>
      <c r="D23" s="17" t="s">
        <v>336</v>
      </c>
      <c r="E23" s="17" t="s">
        <v>111</v>
      </c>
      <c r="F23" t="s">
        <v>337</v>
      </c>
      <c r="G23" s="60" t="s">
        <v>282</v>
      </c>
      <c r="H23" s="60">
        <v>45748</v>
      </c>
      <c r="I23" s="62">
        <v>46113</v>
      </c>
      <c r="J23" s="54">
        <v>0</v>
      </c>
      <c r="K23" s="54">
        <v>0</v>
      </c>
      <c r="L23" s="54">
        <v>31822.560000000001</v>
      </c>
      <c r="M23" s="54">
        <v>34590.550000000003</v>
      </c>
      <c r="N23" s="54">
        <v>34590.550000000003</v>
      </c>
      <c r="O23" s="17" t="s">
        <v>338</v>
      </c>
    </row>
    <row r="24" spans="1:15" s="40" customFormat="1" x14ac:dyDescent="0.25">
      <c r="A24" s="40" t="str">
        <f t="shared" si="0"/>
        <v>T</v>
      </c>
      <c r="B24" s="40" t="e">
        <f>VLOOKUP(A24,'1.A-P6 DATA CD-3B ONLY'!$V:$Z,5,0)</f>
        <v>#N/A</v>
      </c>
      <c r="C24" s="40" t="e">
        <f>VLOOKUP(B24,VLKUP!$Y:$Z,2,0)</f>
        <v>#N/A</v>
      </c>
      <c r="D24" s="40" t="s">
        <v>339</v>
      </c>
      <c r="E24" s="40" t="s">
        <v>111</v>
      </c>
      <c r="F24" s="40" t="s">
        <v>340</v>
      </c>
      <c r="G24" s="104" t="s">
        <v>271</v>
      </c>
      <c r="H24" s="104"/>
      <c r="I24" s="105"/>
      <c r="J24" s="106"/>
      <c r="K24" s="106"/>
      <c r="L24" s="106"/>
      <c r="M24" s="106"/>
      <c r="N24" s="106"/>
    </row>
    <row r="25" spans="1:15" x14ac:dyDescent="0.25">
      <c r="A25" s="17" t="str">
        <f t="shared" si="0"/>
        <v>T.LLP027</v>
      </c>
      <c r="B25" s="17" t="str">
        <f>VLOOKUP(A25,'1.A-P6 DATA CD-3B ONLY'!$V:$Z,5,0)</f>
        <v>ITEM089</v>
      </c>
      <c r="C25" s="17" t="str">
        <f>VLOOKUP(B25,VLKUP!$Y:$Z,2,0)</f>
        <v>APS Quad Rebuild &amp; Refurbishment</v>
      </c>
      <c r="D25" s="17" t="s">
        <v>341</v>
      </c>
      <c r="E25" s="17" t="s">
        <v>111</v>
      </c>
      <c r="F25" t="s">
        <v>342</v>
      </c>
      <c r="G25" s="60" t="s">
        <v>343</v>
      </c>
      <c r="H25" s="60">
        <v>45779</v>
      </c>
      <c r="I25" s="62">
        <v>45911</v>
      </c>
      <c r="J25" s="54">
        <v>0</v>
      </c>
      <c r="K25" s="54">
        <v>0</v>
      </c>
      <c r="L25" s="54">
        <v>2000</v>
      </c>
      <c r="M25" s="54">
        <v>2803</v>
      </c>
      <c r="N25" s="54">
        <v>2803</v>
      </c>
      <c r="O25" s="17" t="s">
        <v>344</v>
      </c>
    </row>
    <row r="26" spans="1:15" x14ac:dyDescent="0.25">
      <c r="A26" s="17" t="str">
        <f t="shared" si="0"/>
        <v>T.LLP028</v>
      </c>
      <c r="B26" s="17" t="str">
        <f>VLOOKUP(A26,'1.A-P6 DATA CD-3B ONLY'!$V:$Z,5,0)</f>
        <v>ITEM089</v>
      </c>
      <c r="C26" s="17" t="str">
        <f>VLOOKUP(B26,VLKUP!$Y:$Z,2,0)</f>
        <v>APS Quad Rebuild &amp; Refurbishment</v>
      </c>
      <c r="D26" s="17" t="s">
        <v>345</v>
      </c>
      <c r="E26" s="17" t="s">
        <v>111</v>
      </c>
      <c r="F26" t="s">
        <v>346</v>
      </c>
      <c r="G26" s="60" t="s">
        <v>343</v>
      </c>
      <c r="H26" s="60">
        <v>45779</v>
      </c>
      <c r="I26" s="62">
        <v>45911</v>
      </c>
      <c r="J26" s="54">
        <v>0</v>
      </c>
      <c r="K26" s="54">
        <v>0</v>
      </c>
      <c r="L26" s="54">
        <v>2000</v>
      </c>
      <c r="M26" s="54">
        <v>2803</v>
      </c>
      <c r="N26" s="54">
        <v>2803</v>
      </c>
      <c r="O26" s="17" t="s">
        <v>347</v>
      </c>
    </row>
    <row r="27" spans="1:15" x14ac:dyDescent="0.25">
      <c r="A27" s="17" t="str">
        <f t="shared" si="0"/>
        <v>Labor - 092</v>
      </c>
      <c r="B27" s="17" t="str">
        <f>VLOOKUP(A27,'1.A-P6 DATA CD-3B ONLY'!$V:$Z,5,0)</f>
        <v>ITEM092</v>
      </c>
      <c r="C27" s="17" t="str">
        <f>VLOOKUP(B27,VLKUP!$Y:$Z,2,0)</f>
        <v>APS Sextupole Refurbishment &amp; Testing</v>
      </c>
      <c r="D27" s="17" t="s">
        <v>348</v>
      </c>
      <c r="E27" s="17" t="s">
        <v>111</v>
      </c>
      <c r="F27" t="s">
        <v>213</v>
      </c>
      <c r="G27" s="60" t="s">
        <v>349</v>
      </c>
      <c r="H27" s="60">
        <v>45748</v>
      </c>
      <c r="I27" s="17"/>
      <c r="J27" s="62">
        <v>15477</v>
      </c>
      <c r="K27" s="54">
        <v>2170905.9300000002</v>
      </c>
      <c r="L27" s="54">
        <v>0</v>
      </c>
      <c r="M27" s="54">
        <v>0</v>
      </c>
      <c r="N27" s="54">
        <f>K27</f>
        <v>2170905.9300000002</v>
      </c>
      <c r="O27" s="17" t="s">
        <v>350</v>
      </c>
    </row>
    <row r="28" spans="1:15" x14ac:dyDescent="0.25">
      <c r="A28" s="17" t="str">
        <f t="shared" si="0"/>
        <v>Labor - 105</v>
      </c>
      <c r="B28" s="17" t="str">
        <f>VLOOKUP(A28,'1.A-P6 DATA CD-3B ONLY'!$V:$Z,5,0)</f>
        <v>ITEM105</v>
      </c>
      <c r="C28" s="17" t="str">
        <f>VLOOKUP(B28,VLKUP!$Y:$Z,2,0)</f>
        <v>ESR APS Quad Magnet Measurement &amp; Stand</v>
      </c>
      <c r="D28" s="17" t="s">
        <v>351</v>
      </c>
      <c r="E28" s="17" t="s">
        <v>111</v>
      </c>
      <c r="F28" s="17" t="s">
        <v>214</v>
      </c>
      <c r="G28" s="60"/>
      <c r="H28" s="60"/>
      <c r="I28" s="17"/>
      <c r="J28" s="62">
        <v>3190</v>
      </c>
      <c r="K28" s="54">
        <v>507983.61</v>
      </c>
      <c r="L28" s="54">
        <v>0</v>
      </c>
      <c r="M28" s="54">
        <v>0</v>
      </c>
      <c r="N28" s="54">
        <f>K28</f>
        <v>507983.61</v>
      </c>
    </row>
    <row r="29" spans="1:15" x14ac:dyDescent="0.25">
      <c r="A29" s="17" t="str">
        <f t="shared" ref="A29:A32" si="1">TRIM(F29)</f>
        <v>T.103</v>
      </c>
      <c r="B29" s="17" t="str">
        <f>VLOOKUP(A29,'1.A-P6 DATA CD-3B ONLY'!$V:$Z,5,0)</f>
        <v>ITEM103</v>
      </c>
      <c r="C29" s="17" t="str">
        <f>VLOOKUP(B29,VLKUP!$Y:$Z,2,0)</f>
        <v>ESR Dipole Magnets - D1/D3 Vendor II</v>
      </c>
      <c r="D29" s="17" t="s">
        <v>352</v>
      </c>
      <c r="E29" s="17" t="s">
        <v>111</v>
      </c>
      <c r="F29" s="40" t="s">
        <v>228</v>
      </c>
      <c r="G29" s="60"/>
      <c r="H29" s="60"/>
      <c r="J29" s="54"/>
      <c r="L29" s="54">
        <v>14000</v>
      </c>
      <c r="M29" s="54">
        <v>20327.580000000002</v>
      </c>
      <c r="N29" s="54">
        <v>20327.580000000002</v>
      </c>
    </row>
    <row r="30" spans="1:15" x14ac:dyDescent="0.25">
      <c r="A30" s="17" t="str">
        <f t="shared" si="1"/>
        <v>T.098</v>
      </c>
      <c r="B30" s="17" t="str">
        <f>VLOOKUP(A30,'1.A-P6 DATA CD-3B ONLY'!$V:$Z,5,0)</f>
        <v>ITEM098</v>
      </c>
      <c r="C30" s="17" t="str">
        <f>VLOOKUP(B30,VLKUP!$Y:$Z,2,0)</f>
        <v>ESR Dipole Magnets - D1/D3 Vendor I</v>
      </c>
      <c r="D30" s="17" t="s">
        <v>353</v>
      </c>
      <c r="E30" s="17" t="s">
        <v>111</v>
      </c>
      <c r="F30" s="40" t="s">
        <v>227</v>
      </c>
      <c r="G30" s="60"/>
      <c r="H30" s="60"/>
      <c r="J30" s="54"/>
      <c r="L30" s="54">
        <v>14000</v>
      </c>
      <c r="M30" s="54">
        <v>20327.580000000002</v>
      </c>
      <c r="N30" s="54">
        <v>20327.580000000002</v>
      </c>
    </row>
    <row r="31" spans="1:15" x14ac:dyDescent="0.25">
      <c r="A31" s="17" t="str">
        <f t="shared" si="1"/>
        <v>T.107</v>
      </c>
      <c r="B31" s="17" t="str">
        <f>VLOOKUP(A31,'1.A-P6 DATA CD-3B ONLY'!$V:$Z,5,0)</f>
        <v>ITEM107</v>
      </c>
      <c r="C31" s="17" t="str">
        <f>VLOOKUP(B31,VLKUP!$Y:$Z,2,0)</f>
        <v>ESR Dipole Magnets - D2 Vendor II</v>
      </c>
      <c r="D31" s="17" t="s">
        <v>354</v>
      </c>
      <c r="E31" s="17" t="s">
        <v>111</v>
      </c>
      <c r="F31" s="40" t="s">
        <v>230</v>
      </c>
      <c r="G31" s="60"/>
      <c r="H31" s="60"/>
      <c r="J31" s="54"/>
      <c r="L31" s="54">
        <v>14000</v>
      </c>
      <c r="M31" s="54">
        <v>20327.580000000002</v>
      </c>
      <c r="N31" s="54">
        <v>20327.580000000002</v>
      </c>
    </row>
    <row r="32" spans="1:15" x14ac:dyDescent="0.25">
      <c r="A32" s="17" t="str">
        <f t="shared" si="1"/>
        <v>T.104</v>
      </c>
      <c r="B32" s="17" t="str">
        <f>VLOOKUP(A32,'1.A-P6 DATA CD-3B ONLY'!$V:$Z,5,0)</f>
        <v>ITEM104</v>
      </c>
      <c r="C32" s="17" t="str">
        <f>VLOOKUP(B32,VLKUP!$Y:$Z,2,0)</f>
        <v>ESR Dipole Magnets - D2 Vendor I</v>
      </c>
      <c r="D32" s="17" t="s">
        <v>355</v>
      </c>
      <c r="E32" s="17" t="s">
        <v>111</v>
      </c>
      <c r="F32" s="40" t="s">
        <v>229</v>
      </c>
      <c r="G32" s="60"/>
      <c r="H32" s="60"/>
      <c r="J32" s="54"/>
      <c r="L32" s="54">
        <v>14000</v>
      </c>
      <c r="M32" s="54">
        <v>20327.580000000002</v>
      </c>
      <c r="N32" s="54">
        <v>20327.580000000002</v>
      </c>
    </row>
    <row r="33" spans="6:13" x14ac:dyDescent="0.25">
      <c r="G33" s="60"/>
      <c r="H33" s="60"/>
      <c r="J33" s="54"/>
      <c r="L33" s="54"/>
      <c r="M33" s="54"/>
    </row>
    <row r="37" spans="6:13" x14ac:dyDescent="0.25">
      <c r="F37" s="40"/>
    </row>
  </sheetData>
  <autoFilter ref="A1:H27" xr:uid="{AA12CE7A-CFFD-41F6-A333-B982DFB14314}"/>
  <phoneticPr fontId="18" type="noConversion"/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720A35-9641-48CB-B961-ED7AC41F5EB2}">
  <sheetPr codeName="Sheet14">
    <tabColor rgb="FFFF0000"/>
  </sheetPr>
  <dimension ref="A1:AS775"/>
  <sheetViews>
    <sheetView topLeftCell="S1" zoomScaleNormal="100" workbookViewId="0">
      <selection activeCell="B10" sqref="B10"/>
    </sheetView>
  </sheetViews>
  <sheetFormatPr defaultRowHeight="15" x14ac:dyDescent="0.25"/>
  <cols>
    <col min="1" max="1" width="46.7109375" bestFit="1" customWidth="1"/>
    <col min="2" max="2" width="14.7109375" bestFit="1" customWidth="1"/>
    <col min="3" max="3" width="13.42578125" bestFit="1" customWidth="1"/>
    <col min="4" max="4" width="102.85546875" bestFit="1" customWidth="1"/>
    <col min="5" max="5" width="24" bestFit="1" customWidth="1"/>
    <col min="6" max="6" width="41.5703125" bestFit="1" customWidth="1"/>
    <col min="7" max="7" width="19.28515625" bestFit="1" customWidth="1"/>
    <col min="8" max="9" width="10.5703125" bestFit="1" customWidth="1"/>
    <col min="10" max="10" width="15.7109375" bestFit="1" customWidth="1"/>
    <col min="11" max="11" width="12.5703125" bestFit="1" customWidth="1"/>
    <col min="12" max="12" width="16.7109375" bestFit="1" customWidth="1"/>
    <col min="13" max="13" width="11.85546875" bestFit="1" customWidth="1"/>
    <col min="14" max="14" width="11" bestFit="1" customWidth="1"/>
    <col min="15" max="15" width="16.28515625" bestFit="1" customWidth="1"/>
    <col min="16" max="16" width="14.5703125" bestFit="1" customWidth="1"/>
    <col min="17" max="17" width="11.85546875" bestFit="1" customWidth="1"/>
    <col min="18" max="18" width="19.5703125" bestFit="1" customWidth="1"/>
    <col min="19" max="19" width="25.28515625" bestFit="1" customWidth="1"/>
    <col min="20" max="20" width="22" bestFit="1" customWidth="1"/>
    <col min="21" max="21" width="17.85546875" bestFit="1" customWidth="1"/>
    <col min="22" max="22" width="30.85546875" style="17" bestFit="1" customWidth="1"/>
    <col min="23" max="23" width="16" bestFit="1" customWidth="1"/>
    <col min="24" max="24" width="18.28515625" bestFit="1" customWidth="1"/>
    <col min="25" max="25" width="14.42578125" bestFit="1" customWidth="1"/>
    <col min="26" max="26" width="14.42578125" customWidth="1"/>
    <col min="27" max="27" width="14.85546875" bestFit="1" customWidth="1"/>
    <col min="28" max="28" width="16.28515625" bestFit="1" customWidth="1"/>
    <col min="29" max="32" width="10" bestFit="1" customWidth="1"/>
    <col min="33" max="33" width="11.5703125" bestFit="1" customWidth="1"/>
    <col min="34" max="34" width="12.7109375" bestFit="1" customWidth="1"/>
    <col min="35" max="37" width="14.28515625" bestFit="1" customWidth="1"/>
    <col min="38" max="38" width="12.7109375" bestFit="1" customWidth="1"/>
    <col min="39" max="44" width="10" bestFit="1" customWidth="1"/>
    <col min="45" max="45" width="7.42578125" bestFit="1" customWidth="1"/>
    <col min="46" max="46" width="6.5703125" bestFit="1" customWidth="1"/>
  </cols>
  <sheetData>
    <row r="1" spans="1:45" x14ac:dyDescent="0.25">
      <c r="A1" s="26" t="s">
        <v>38</v>
      </c>
      <c r="B1" s="1" t="s">
        <v>356</v>
      </c>
      <c r="C1" t="s">
        <v>252</v>
      </c>
      <c r="D1" t="s">
        <v>357</v>
      </c>
      <c r="E1" t="s">
        <v>358</v>
      </c>
      <c r="F1" t="s">
        <v>359</v>
      </c>
      <c r="G1" t="s">
        <v>360</v>
      </c>
      <c r="H1" t="s">
        <v>254</v>
      </c>
      <c r="I1" t="s">
        <v>255</v>
      </c>
      <c r="J1" t="s">
        <v>361</v>
      </c>
      <c r="K1" t="s">
        <v>362</v>
      </c>
      <c r="L1" t="s">
        <v>363</v>
      </c>
      <c r="M1" t="s">
        <v>364</v>
      </c>
      <c r="N1" t="s">
        <v>365</v>
      </c>
      <c r="O1" t="s">
        <v>366</v>
      </c>
      <c r="P1" t="s">
        <v>367</v>
      </c>
      <c r="Q1" t="s">
        <v>368</v>
      </c>
      <c r="R1" t="s">
        <v>369</v>
      </c>
      <c r="S1" t="s">
        <v>370</v>
      </c>
      <c r="T1" t="s">
        <v>371</v>
      </c>
      <c r="U1" t="s">
        <v>372</v>
      </c>
      <c r="V1" t="s">
        <v>185</v>
      </c>
      <c r="W1" t="s">
        <v>373</v>
      </c>
      <c r="X1" t="s">
        <v>374</v>
      </c>
      <c r="Y1" t="s">
        <v>375</v>
      </c>
      <c r="Z1" t="s">
        <v>376</v>
      </c>
      <c r="AA1" t="s">
        <v>377</v>
      </c>
      <c r="AB1" t="s">
        <v>378</v>
      </c>
      <c r="AC1" t="s">
        <v>186</v>
      </c>
      <c r="AD1" t="s">
        <v>187</v>
      </c>
      <c r="AE1" t="s">
        <v>188</v>
      </c>
      <c r="AF1" t="s">
        <v>189</v>
      </c>
      <c r="AG1" t="s">
        <v>190</v>
      </c>
      <c r="AH1" t="s">
        <v>191</v>
      </c>
      <c r="AI1" t="s">
        <v>192</v>
      </c>
      <c r="AJ1" t="s">
        <v>193</v>
      </c>
      <c r="AK1" t="s">
        <v>194</v>
      </c>
      <c r="AL1" t="s">
        <v>195</v>
      </c>
      <c r="AM1" t="s">
        <v>196</v>
      </c>
      <c r="AN1" t="s">
        <v>197</v>
      </c>
      <c r="AO1" t="s">
        <v>198</v>
      </c>
      <c r="AP1" t="s">
        <v>199</v>
      </c>
      <c r="AQ1" t="s">
        <v>200</v>
      </c>
      <c r="AR1" t="s">
        <v>201</v>
      </c>
      <c r="AS1" t="s">
        <v>202</v>
      </c>
    </row>
    <row r="2" spans="1:45" x14ac:dyDescent="0.25">
      <c r="A2" t="str">
        <f>IF(B2="Contract Award",IFERROR(VLOOKUP(Z2,VLKUP!$Y:$Z,2,0),""),"")</f>
        <v/>
      </c>
      <c r="B2" t="str">
        <f>IF(COUNTIF($AC2:$AS2,0.01),"Contract Award","")</f>
        <v/>
      </c>
      <c r="C2" t="s">
        <v>379</v>
      </c>
      <c r="D2" t="s">
        <v>380</v>
      </c>
      <c r="E2" t="s">
        <v>65</v>
      </c>
      <c r="F2" t="s">
        <v>66</v>
      </c>
      <c r="G2" t="s">
        <v>238</v>
      </c>
      <c r="H2" s="110">
        <v>46325</v>
      </c>
      <c r="I2" s="110">
        <v>46357</v>
      </c>
      <c r="J2" t="s">
        <v>166</v>
      </c>
      <c r="K2" t="s">
        <v>165</v>
      </c>
      <c r="L2" s="111">
        <v>4013.96</v>
      </c>
      <c r="N2" t="s">
        <v>381</v>
      </c>
      <c r="O2" t="s">
        <v>247</v>
      </c>
      <c r="P2" t="s">
        <v>382</v>
      </c>
      <c r="Q2" t="s">
        <v>243</v>
      </c>
      <c r="R2" t="s">
        <v>69</v>
      </c>
      <c r="S2" t="s">
        <v>383</v>
      </c>
      <c r="T2" t="s">
        <v>384</v>
      </c>
      <c r="V2" t="s">
        <v>208</v>
      </c>
      <c r="W2" t="s">
        <v>385</v>
      </c>
      <c r="X2" t="s">
        <v>294</v>
      </c>
      <c r="Y2" t="s">
        <v>386</v>
      </c>
      <c r="Z2" t="s">
        <v>387</v>
      </c>
      <c r="AA2" t="s">
        <v>164</v>
      </c>
      <c r="AB2" t="s">
        <v>165</v>
      </c>
      <c r="AJ2" s="111">
        <v>4013.96</v>
      </c>
    </row>
    <row r="3" spans="1:45" x14ac:dyDescent="0.25">
      <c r="A3" t="str">
        <f>IF(B3="Contract Award",IFERROR(VLOOKUP(Z3,VLKUP!$Y:$Z,2,0),""),"")</f>
        <v/>
      </c>
      <c r="B3" t="str">
        <f t="shared" ref="B3:B66" si="0">IF(COUNTIF($AC3:$AS3,0.01),"Contract Award","")</f>
        <v/>
      </c>
      <c r="C3" t="s">
        <v>379</v>
      </c>
      <c r="D3" t="s">
        <v>380</v>
      </c>
      <c r="E3" t="s">
        <v>65</v>
      </c>
      <c r="F3" t="s">
        <v>66</v>
      </c>
      <c r="G3" t="s">
        <v>238</v>
      </c>
      <c r="H3" s="110">
        <v>46325</v>
      </c>
      <c r="I3" s="110">
        <v>46357</v>
      </c>
      <c r="J3" t="s">
        <v>166</v>
      </c>
      <c r="K3" t="s">
        <v>165</v>
      </c>
      <c r="L3" s="111">
        <v>3421.37</v>
      </c>
      <c r="N3" t="s">
        <v>381</v>
      </c>
      <c r="O3" t="s">
        <v>247</v>
      </c>
      <c r="P3" t="s">
        <v>382</v>
      </c>
      <c r="Q3" t="s">
        <v>243</v>
      </c>
      <c r="R3" t="s">
        <v>69</v>
      </c>
      <c r="S3" t="s">
        <v>383</v>
      </c>
      <c r="T3" t="s">
        <v>384</v>
      </c>
      <c r="V3" t="s">
        <v>208</v>
      </c>
      <c r="W3" t="s">
        <v>385</v>
      </c>
      <c r="X3" t="s">
        <v>294</v>
      </c>
      <c r="Y3" t="s">
        <v>386</v>
      </c>
      <c r="Z3" t="s">
        <v>387</v>
      </c>
      <c r="AA3" t="s">
        <v>164</v>
      </c>
      <c r="AB3" t="s">
        <v>165</v>
      </c>
      <c r="AJ3" s="111">
        <v>3421.37</v>
      </c>
    </row>
    <row r="4" spans="1:45" x14ac:dyDescent="0.25">
      <c r="A4" t="str">
        <f>IF(B4="Contract Award",IFERROR(VLOOKUP(Z4,VLKUP!$Y:$Z,2,0),""),"")</f>
        <v>ESR Dipole Magnets - D1/D3 Vendor I</v>
      </c>
      <c r="B4" t="str">
        <f t="shared" si="0"/>
        <v>Contract Award</v>
      </c>
      <c r="C4" t="s">
        <v>388</v>
      </c>
      <c r="D4" t="s">
        <v>389</v>
      </c>
      <c r="E4" t="s">
        <v>65</v>
      </c>
      <c r="F4" t="s">
        <v>66</v>
      </c>
      <c r="G4" t="s">
        <v>241</v>
      </c>
      <c r="H4" s="110">
        <v>46035</v>
      </c>
      <c r="I4" s="110">
        <v>46035</v>
      </c>
      <c r="J4" t="s">
        <v>166</v>
      </c>
      <c r="K4" t="s">
        <v>165</v>
      </c>
      <c r="L4" s="111">
        <v>0.01</v>
      </c>
      <c r="N4" t="s">
        <v>390</v>
      </c>
      <c r="O4" t="s">
        <v>236</v>
      </c>
      <c r="P4" t="s">
        <v>382</v>
      </c>
      <c r="Q4" t="s">
        <v>243</v>
      </c>
      <c r="R4" t="s">
        <v>69</v>
      </c>
      <c r="S4" t="s">
        <v>383</v>
      </c>
      <c r="T4" t="s">
        <v>384</v>
      </c>
      <c r="U4" t="s">
        <v>391</v>
      </c>
      <c r="V4" t="s">
        <v>208</v>
      </c>
      <c r="W4" t="s">
        <v>385</v>
      </c>
      <c r="X4" t="s">
        <v>294</v>
      </c>
      <c r="Y4" t="s">
        <v>386</v>
      </c>
      <c r="Z4" t="s">
        <v>387</v>
      </c>
      <c r="AA4" t="s">
        <v>164</v>
      </c>
      <c r="AI4" s="111">
        <v>0.01</v>
      </c>
    </row>
    <row r="5" spans="1:45" x14ac:dyDescent="0.25">
      <c r="A5" t="str">
        <f>IF(B5="Contract Award",IFERROR(VLOOKUP(Z5,VLKUP!$Y:$Z,2,0),""),"")</f>
        <v/>
      </c>
      <c r="B5" t="str">
        <f t="shared" si="0"/>
        <v/>
      </c>
      <c r="C5" t="s">
        <v>388</v>
      </c>
      <c r="D5" t="s">
        <v>389</v>
      </c>
      <c r="E5" t="s">
        <v>65</v>
      </c>
      <c r="F5" t="s">
        <v>66</v>
      </c>
      <c r="G5" t="s">
        <v>241</v>
      </c>
      <c r="H5" s="110">
        <v>46035</v>
      </c>
      <c r="I5" s="110">
        <v>46035</v>
      </c>
      <c r="J5" t="s">
        <v>166</v>
      </c>
      <c r="K5" t="s">
        <v>165</v>
      </c>
      <c r="L5" s="111">
        <v>2417282.31</v>
      </c>
      <c r="N5" t="s">
        <v>390</v>
      </c>
      <c r="O5" t="s">
        <v>236</v>
      </c>
      <c r="P5" t="s">
        <v>382</v>
      </c>
      <c r="Q5" t="s">
        <v>243</v>
      </c>
      <c r="R5" t="s">
        <v>69</v>
      </c>
      <c r="S5" t="s">
        <v>383</v>
      </c>
      <c r="T5" t="s">
        <v>384</v>
      </c>
      <c r="U5" t="s">
        <v>391</v>
      </c>
      <c r="V5" t="s">
        <v>208</v>
      </c>
      <c r="W5" t="s">
        <v>385</v>
      </c>
      <c r="X5" t="s">
        <v>294</v>
      </c>
      <c r="Y5" t="s">
        <v>386</v>
      </c>
      <c r="Z5" t="s">
        <v>387</v>
      </c>
      <c r="AA5" t="s">
        <v>164</v>
      </c>
      <c r="AI5" s="111">
        <v>2417282.31</v>
      </c>
    </row>
    <row r="6" spans="1:45" x14ac:dyDescent="0.25">
      <c r="A6" t="str">
        <f>IF(B6="Contract Award",IFERROR(VLOOKUP(Z6,VLKUP!$Y:$Z,2,0),""),"")</f>
        <v>ESR Dipole Magnets - D1/D3 Vendor II</v>
      </c>
      <c r="B6" t="str">
        <f t="shared" si="0"/>
        <v>Contract Award</v>
      </c>
      <c r="C6" t="s">
        <v>392</v>
      </c>
      <c r="D6" t="s">
        <v>393</v>
      </c>
      <c r="E6" t="s">
        <v>65</v>
      </c>
      <c r="F6" t="s">
        <v>66</v>
      </c>
      <c r="G6" t="s">
        <v>241</v>
      </c>
      <c r="H6" s="110">
        <v>46035</v>
      </c>
      <c r="I6" s="110">
        <v>46035</v>
      </c>
      <c r="J6" t="s">
        <v>166</v>
      </c>
      <c r="K6" t="s">
        <v>165</v>
      </c>
      <c r="L6" s="111">
        <v>0.01</v>
      </c>
      <c r="N6" t="s">
        <v>390</v>
      </c>
      <c r="O6" t="s">
        <v>236</v>
      </c>
      <c r="P6" t="s">
        <v>382</v>
      </c>
      <c r="Q6" t="s">
        <v>243</v>
      </c>
      <c r="R6" t="s">
        <v>69</v>
      </c>
      <c r="S6" t="s">
        <v>383</v>
      </c>
      <c r="T6" t="s">
        <v>384</v>
      </c>
      <c r="U6" t="s">
        <v>391</v>
      </c>
      <c r="V6" t="s">
        <v>209</v>
      </c>
      <c r="W6" t="s">
        <v>385</v>
      </c>
      <c r="X6" t="s">
        <v>294</v>
      </c>
      <c r="Y6" t="s">
        <v>386</v>
      </c>
      <c r="Z6" t="s">
        <v>394</v>
      </c>
      <c r="AA6" t="s">
        <v>164</v>
      </c>
      <c r="AI6" s="111">
        <v>0.01</v>
      </c>
    </row>
    <row r="7" spans="1:45" x14ac:dyDescent="0.25">
      <c r="A7" t="str">
        <f>IF(B7="Contract Award",IFERROR(VLOOKUP(Z7,VLKUP!$Y:$Z,2,0),""),"")</f>
        <v/>
      </c>
      <c r="B7" t="str">
        <f t="shared" si="0"/>
        <v/>
      </c>
      <c r="C7" t="s">
        <v>392</v>
      </c>
      <c r="D7" t="s">
        <v>393</v>
      </c>
      <c r="E7" t="s">
        <v>65</v>
      </c>
      <c r="F7" t="s">
        <v>66</v>
      </c>
      <c r="G7" t="s">
        <v>241</v>
      </c>
      <c r="H7" s="110">
        <v>46035</v>
      </c>
      <c r="I7" s="110">
        <v>46035</v>
      </c>
      <c r="J7" t="s">
        <v>166</v>
      </c>
      <c r="K7" t="s">
        <v>165</v>
      </c>
      <c r="L7" s="111">
        <v>2417282.31</v>
      </c>
      <c r="N7" t="s">
        <v>390</v>
      </c>
      <c r="O7" t="s">
        <v>236</v>
      </c>
      <c r="P7" t="s">
        <v>382</v>
      </c>
      <c r="Q7" t="s">
        <v>243</v>
      </c>
      <c r="R7" t="s">
        <v>69</v>
      </c>
      <c r="S7" t="s">
        <v>383</v>
      </c>
      <c r="T7" t="s">
        <v>384</v>
      </c>
      <c r="U7" t="s">
        <v>391</v>
      </c>
      <c r="V7" t="s">
        <v>209</v>
      </c>
      <c r="W7" t="s">
        <v>385</v>
      </c>
      <c r="X7" t="s">
        <v>294</v>
      </c>
      <c r="Y7" t="s">
        <v>386</v>
      </c>
      <c r="Z7" t="s">
        <v>394</v>
      </c>
      <c r="AA7" t="s">
        <v>164</v>
      </c>
      <c r="AI7" s="111">
        <v>2417282.31</v>
      </c>
    </row>
    <row r="8" spans="1:45" x14ac:dyDescent="0.25">
      <c r="A8" t="str">
        <f>IF(B8="Contract Award",IFERROR(VLOOKUP(Z8,VLKUP!$Y:$Z,2,0),""),"")</f>
        <v/>
      </c>
      <c r="B8" t="str">
        <f t="shared" si="0"/>
        <v/>
      </c>
      <c r="C8" t="s">
        <v>395</v>
      </c>
      <c r="D8" t="s">
        <v>396</v>
      </c>
      <c r="E8" t="s">
        <v>65</v>
      </c>
      <c r="F8" t="s">
        <v>66</v>
      </c>
      <c r="G8" t="s">
        <v>238</v>
      </c>
      <c r="H8" s="110">
        <v>46036</v>
      </c>
      <c r="I8" s="110">
        <v>47030</v>
      </c>
      <c r="J8" t="s">
        <v>166</v>
      </c>
      <c r="K8" t="s">
        <v>165</v>
      </c>
      <c r="L8" s="111">
        <v>18896.04</v>
      </c>
      <c r="N8" t="s">
        <v>381</v>
      </c>
      <c r="O8" t="s">
        <v>247</v>
      </c>
      <c r="P8" t="s">
        <v>382</v>
      </c>
      <c r="Q8" t="s">
        <v>243</v>
      </c>
      <c r="R8" t="s">
        <v>69</v>
      </c>
      <c r="S8" t="s">
        <v>383</v>
      </c>
      <c r="T8" t="s">
        <v>384</v>
      </c>
      <c r="V8" t="s">
        <v>208</v>
      </c>
      <c r="W8" t="s">
        <v>385</v>
      </c>
      <c r="X8" t="s">
        <v>294</v>
      </c>
      <c r="Y8" t="s">
        <v>386</v>
      </c>
      <c r="Z8" t="s">
        <v>387</v>
      </c>
      <c r="AA8" t="s">
        <v>164</v>
      </c>
      <c r="AB8" t="s">
        <v>165</v>
      </c>
      <c r="AI8" s="111">
        <v>4994.55</v>
      </c>
      <c r="AJ8" s="111">
        <v>6909.13</v>
      </c>
      <c r="AK8" s="111">
        <v>6909.13</v>
      </c>
      <c r="AL8" s="111">
        <v>83.24</v>
      </c>
    </row>
    <row r="9" spans="1:45" x14ac:dyDescent="0.25">
      <c r="A9" t="str">
        <f>IF(B9="Contract Award",IFERROR(VLOOKUP(Z9,VLKUP!$Y:$Z,2,0),""),"")</f>
        <v/>
      </c>
      <c r="B9" t="str">
        <f t="shared" si="0"/>
        <v/>
      </c>
      <c r="C9" t="s">
        <v>395</v>
      </c>
      <c r="D9" t="s">
        <v>396</v>
      </c>
      <c r="E9" t="s">
        <v>65</v>
      </c>
      <c r="F9" t="s">
        <v>66</v>
      </c>
      <c r="G9" t="s">
        <v>238</v>
      </c>
      <c r="H9" s="110">
        <v>46036</v>
      </c>
      <c r="I9" s="110">
        <v>47030</v>
      </c>
      <c r="J9" t="s">
        <v>166</v>
      </c>
      <c r="K9" t="s">
        <v>165</v>
      </c>
      <c r="L9" s="111">
        <v>22168.91</v>
      </c>
      <c r="N9" t="s">
        <v>381</v>
      </c>
      <c r="O9" t="s">
        <v>247</v>
      </c>
      <c r="P9" t="s">
        <v>382</v>
      </c>
      <c r="Q9" t="s">
        <v>243</v>
      </c>
      <c r="R9" t="s">
        <v>69</v>
      </c>
      <c r="S9" t="s">
        <v>383</v>
      </c>
      <c r="T9" t="s">
        <v>384</v>
      </c>
      <c r="V9" t="s">
        <v>208</v>
      </c>
      <c r="W9" t="s">
        <v>385</v>
      </c>
      <c r="X9" t="s">
        <v>294</v>
      </c>
      <c r="Y9" t="s">
        <v>386</v>
      </c>
      <c r="Z9" t="s">
        <v>387</v>
      </c>
      <c r="AA9" t="s">
        <v>164</v>
      </c>
      <c r="AB9" t="s">
        <v>165</v>
      </c>
      <c r="AI9" s="111">
        <v>5859.63</v>
      </c>
      <c r="AJ9" s="111">
        <v>8105.82</v>
      </c>
      <c r="AK9" s="111">
        <v>8105.82</v>
      </c>
      <c r="AL9" s="111">
        <v>97.66</v>
      </c>
    </row>
    <row r="10" spans="1:45" x14ac:dyDescent="0.25">
      <c r="A10" t="str">
        <f>IF(B10="Contract Award",IFERROR(VLOOKUP(Z10,VLKUP!$Y:$Z,2,0),""),"")</f>
        <v/>
      </c>
      <c r="B10" t="str">
        <f t="shared" si="0"/>
        <v/>
      </c>
      <c r="C10" t="s">
        <v>397</v>
      </c>
      <c r="D10" t="s">
        <v>398</v>
      </c>
      <c r="E10" t="s">
        <v>65</v>
      </c>
      <c r="F10" t="s">
        <v>66</v>
      </c>
      <c r="G10" t="s">
        <v>241</v>
      </c>
      <c r="H10" s="110">
        <v>46036</v>
      </c>
      <c r="I10" s="110">
        <v>47030</v>
      </c>
      <c r="J10" t="s">
        <v>166</v>
      </c>
      <c r="K10" t="s">
        <v>165</v>
      </c>
      <c r="L10" s="111">
        <v>18896.04</v>
      </c>
      <c r="N10" t="s">
        <v>381</v>
      </c>
      <c r="O10" t="s">
        <v>247</v>
      </c>
      <c r="P10" t="s">
        <v>382</v>
      </c>
      <c r="Q10" t="s">
        <v>243</v>
      </c>
      <c r="R10" t="s">
        <v>69</v>
      </c>
      <c r="S10" t="s">
        <v>383</v>
      </c>
      <c r="T10" t="s">
        <v>384</v>
      </c>
      <c r="V10" t="s">
        <v>209</v>
      </c>
      <c r="W10" t="s">
        <v>385</v>
      </c>
      <c r="X10" t="s">
        <v>294</v>
      </c>
      <c r="Y10" t="s">
        <v>386</v>
      </c>
      <c r="Z10" t="s">
        <v>394</v>
      </c>
      <c r="AA10" t="s">
        <v>164</v>
      </c>
      <c r="AB10" t="s">
        <v>165</v>
      </c>
      <c r="AI10" s="111">
        <v>4994.55</v>
      </c>
      <c r="AJ10" s="111">
        <v>6909.13</v>
      </c>
      <c r="AK10" s="111">
        <v>6909.13</v>
      </c>
      <c r="AL10" s="111">
        <v>83.24</v>
      </c>
    </row>
    <row r="11" spans="1:45" x14ac:dyDescent="0.25">
      <c r="A11" t="str">
        <f>IF(B11="Contract Award",IFERROR(VLOOKUP(Z11,VLKUP!$Y:$Z,2,0),""),"")</f>
        <v/>
      </c>
      <c r="B11" t="str">
        <f t="shared" si="0"/>
        <v/>
      </c>
      <c r="C11" t="s">
        <v>397</v>
      </c>
      <c r="D11" t="s">
        <v>398</v>
      </c>
      <c r="E11" t="s">
        <v>65</v>
      </c>
      <c r="F11" t="s">
        <v>66</v>
      </c>
      <c r="G11" t="s">
        <v>241</v>
      </c>
      <c r="H11" s="110">
        <v>46036</v>
      </c>
      <c r="I11" s="110">
        <v>47030</v>
      </c>
      <c r="J11" t="s">
        <v>166</v>
      </c>
      <c r="K11" t="s">
        <v>165</v>
      </c>
      <c r="L11" s="111">
        <v>22168.91</v>
      </c>
      <c r="N11" t="s">
        <v>381</v>
      </c>
      <c r="O11" t="s">
        <v>247</v>
      </c>
      <c r="P11" t="s">
        <v>382</v>
      </c>
      <c r="Q11" t="s">
        <v>243</v>
      </c>
      <c r="R11" t="s">
        <v>69</v>
      </c>
      <c r="S11" t="s">
        <v>383</v>
      </c>
      <c r="T11" t="s">
        <v>384</v>
      </c>
      <c r="V11" t="s">
        <v>209</v>
      </c>
      <c r="W11" t="s">
        <v>385</v>
      </c>
      <c r="X11" t="s">
        <v>294</v>
      </c>
      <c r="Y11" t="s">
        <v>386</v>
      </c>
      <c r="Z11" t="s">
        <v>394</v>
      </c>
      <c r="AA11" t="s">
        <v>164</v>
      </c>
      <c r="AB11" t="s">
        <v>165</v>
      </c>
      <c r="AI11" s="111">
        <v>5859.63</v>
      </c>
      <c r="AJ11" s="111">
        <v>8105.82</v>
      </c>
      <c r="AK11" s="111">
        <v>8105.82</v>
      </c>
      <c r="AL11" s="111">
        <v>97.66</v>
      </c>
    </row>
    <row r="12" spans="1:45" x14ac:dyDescent="0.25">
      <c r="A12" t="str">
        <f>IF(B12="Contract Award",IFERROR(VLOOKUP(Z12,VLKUP!$Y:$Z,2,0),""),"")</f>
        <v/>
      </c>
      <c r="B12" t="str">
        <f t="shared" si="0"/>
        <v/>
      </c>
      <c r="C12" t="s">
        <v>399</v>
      </c>
      <c r="D12" t="s">
        <v>400</v>
      </c>
      <c r="E12" t="s">
        <v>65</v>
      </c>
      <c r="F12" t="s">
        <v>66</v>
      </c>
      <c r="G12" t="s">
        <v>241</v>
      </c>
      <c r="H12" s="110">
        <v>46325</v>
      </c>
      <c r="I12" s="110">
        <v>46357</v>
      </c>
      <c r="J12" t="s">
        <v>166</v>
      </c>
      <c r="K12" t="s">
        <v>165</v>
      </c>
      <c r="L12" s="111">
        <v>4013.96</v>
      </c>
      <c r="N12" t="s">
        <v>381</v>
      </c>
      <c r="O12" t="s">
        <v>247</v>
      </c>
      <c r="P12" t="s">
        <v>382</v>
      </c>
      <c r="Q12" t="s">
        <v>243</v>
      </c>
      <c r="R12" t="s">
        <v>69</v>
      </c>
      <c r="S12" t="s">
        <v>383</v>
      </c>
      <c r="T12" t="s">
        <v>384</v>
      </c>
      <c r="V12" t="s">
        <v>209</v>
      </c>
      <c r="W12" t="s">
        <v>385</v>
      </c>
      <c r="X12" t="s">
        <v>294</v>
      </c>
      <c r="Y12" t="s">
        <v>386</v>
      </c>
      <c r="Z12" t="s">
        <v>394</v>
      </c>
      <c r="AA12" t="s">
        <v>164</v>
      </c>
      <c r="AB12" t="s">
        <v>165</v>
      </c>
      <c r="AJ12" s="111">
        <v>4013.96</v>
      </c>
    </row>
    <row r="13" spans="1:45" x14ac:dyDescent="0.25">
      <c r="A13" t="str">
        <f>IF(B13="Contract Award",IFERROR(VLOOKUP(Z13,VLKUP!$Y:$Z,2,0),""),"")</f>
        <v/>
      </c>
      <c r="B13" t="str">
        <f t="shared" si="0"/>
        <v/>
      </c>
      <c r="C13" t="s">
        <v>399</v>
      </c>
      <c r="D13" t="s">
        <v>400</v>
      </c>
      <c r="E13" t="s">
        <v>65</v>
      </c>
      <c r="F13" t="s">
        <v>66</v>
      </c>
      <c r="G13" t="s">
        <v>241</v>
      </c>
      <c r="H13" s="110">
        <v>46325</v>
      </c>
      <c r="I13" s="110">
        <v>46357</v>
      </c>
      <c r="J13" t="s">
        <v>166</v>
      </c>
      <c r="K13" t="s">
        <v>165</v>
      </c>
      <c r="L13" s="111">
        <v>3421.37</v>
      </c>
      <c r="N13" t="s">
        <v>381</v>
      </c>
      <c r="O13" t="s">
        <v>247</v>
      </c>
      <c r="P13" t="s">
        <v>382</v>
      </c>
      <c r="Q13" t="s">
        <v>243</v>
      </c>
      <c r="R13" t="s">
        <v>69</v>
      </c>
      <c r="S13" t="s">
        <v>383</v>
      </c>
      <c r="T13" t="s">
        <v>384</v>
      </c>
      <c r="V13" t="s">
        <v>209</v>
      </c>
      <c r="W13" t="s">
        <v>385</v>
      </c>
      <c r="X13" t="s">
        <v>294</v>
      </c>
      <c r="Y13" t="s">
        <v>386</v>
      </c>
      <c r="Z13" t="s">
        <v>394</v>
      </c>
      <c r="AA13" t="s">
        <v>164</v>
      </c>
      <c r="AB13" t="s">
        <v>165</v>
      </c>
      <c r="AJ13" s="111">
        <v>3421.37</v>
      </c>
    </row>
    <row r="14" spans="1:45" x14ac:dyDescent="0.25">
      <c r="A14" t="str">
        <f>IF(B14="Contract Award",IFERROR(VLOOKUP(Z14,VLKUP!$Y:$Z,2,0),""),"")</f>
        <v/>
      </c>
      <c r="B14" t="str">
        <f t="shared" si="0"/>
        <v/>
      </c>
      <c r="C14" t="s">
        <v>401</v>
      </c>
      <c r="D14" t="s">
        <v>402</v>
      </c>
      <c r="E14" t="s">
        <v>65</v>
      </c>
      <c r="F14" t="s">
        <v>66</v>
      </c>
      <c r="G14" t="s">
        <v>238</v>
      </c>
      <c r="H14" s="110">
        <v>46324</v>
      </c>
      <c r="I14" s="110">
        <v>46324</v>
      </c>
      <c r="J14" t="s">
        <v>166</v>
      </c>
      <c r="K14" t="s">
        <v>165</v>
      </c>
      <c r="L14" s="111">
        <v>133349.89000000001</v>
      </c>
      <c r="N14" t="s">
        <v>381</v>
      </c>
      <c r="O14" t="s">
        <v>236</v>
      </c>
      <c r="P14" t="s">
        <v>382</v>
      </c>
      <c r="Q14" t="s">
        <v>243</v>
      </c>
      <c r="R14" t="s">
        <v>69</v>
      </c>
      <c r="S14" t="s">
        <v>383</v>
      </c>
      <c r="T14" t="s">
        <v>384</v>
      </c>
      <c r="U14" t="s">
        <v>403</v>
      </c>
      <c r="V14" t="s">
        <v>208</v>
      </c>
      <c r="W14" t="s">
        <v>385</v>
      </c>
      <c r="X14" t="s">
        <v>294</v>
      </c>
      <c r="Y14" t="s">
        <v>386</v>
      </c>
      <c r="Z14" t="s">
        <v>387</v>
      </c>
      <c r="AA14" t="s">
        <v>164</v>
      </c>
      <c r="AB14" t="s">
        <v>165</v>
      </c>
      <c r="AJ14" s="111">
        <v>133349.89000000001</v>
      </c>
    </row>
    <row r="15" spans="1:45" x14ac:dyDescent="0.25">
      <c r="A15" t="str">
        <f>IF(B15="Contract Award",IFERROR(VLOOKUP(Z15,VLKUP!$Y:$Z,2,0),""),"")</f>
        <v/>
      </c>
      <c r="B15" t="str">
        <f t="shared" si="0"/>
        <v/>
      </c>
      <c r="C15" t="s">
        <v>404</v>
      </c>
      <c r="D15" t="s">
        <v>405</v>
      </c>
      <c r="E15" t="s">
        <v>65</v>
      </c>
      <c r="F15" t="s">
        <v>66</v>
      </c>
      <c r="G15" t="s">
        <v>241</v>
      </c>
      <c r="H15" s="110">
        <v>46324</v>
      </c>
      <c r="I15" s="110">
        <v>46324</v>
      </c>
      <c r="J15" t="s">
        <v>166</v>
      </c>
      <c r="K15" t="s">
        <v>165</v>
      </c>
      <c r="L15" s="111">
        <v>133349.89000000001</v>
      </c>
      <c r="N15" t="s">
        <v>381</v>
      </c>
      <c r="O15" t="s">
        <v>236</v>
      </c>
      <c r="P15" t="s">
        <v>382</v>
      </c>
      <c r="Q15" t="s">
        <v>243</v>
      </c>
      <c r="R15" t="s">
        <v>69</v>
      </c>
      <c r="S15" t="s">
        <v>383</v>
      </c>
      <c r="T15" t="s">
        <v>384</v>
      </c>
      <c r="U15" t="s">
        <v>403</v>
      </c>
      <c r="V15" t="s">
        <v>209</v>
      </c>
      <c r="W15" t="s">
        <v>385</v>
      </c>
      <c r="X15" t="s">
        <v>294</v>
      </c>
      <c r="Y15" t="s">
        <v>386</v>
      </c>
      <c r="Z15" t="s">
        <v>394</v>
      </c>
      <c r="AA15" t="s">
        <v>164</v>
      </c>
      <c r="AB15" t="s">
        <v>165</v>
      </c>
      <c r="AJ15" s="111">
        <v>133349.89000000001</v>
      </c>
    </row>
    <row r="16" spans="1:45" x14ac:dyDescent="0.25">
      <c r="A16" t="str">
        <f>IF(B16="Contract Award",IFERROR(VLOOKUP(Z16,VLKUP!$Y:$Z,2,0),""),"")</f>
        <v/>
      </c>
      <c r="B16" t="str">
        <f t="shared" si="0"/>
        <v/>
      </c>
      <c r="C16" t="s">
        <v>406</v>
      </c>
      <c r="D16" t="s">
        <v>407</v>
      </c>
      <c r="E16" t="s">
        <v>65</v>
      </c>
      <c r="F16" t="s">
        <v>66</v>
      </c>
      <c r="G16" t="s">
        <v>241</v>
      </c>
      <c r="H16" s="110">
        <v>46883</v>
      </c>
      <c r="I16" s="110">
        <v>46883</v>
      </c>
      <c r="J16" t="s">
        <v>166</v>
      </c>
      <c r="K16" t="s">
        <v>165</v>
      </c>
      <c r="L16" s="111">
        <v>1141966.21</v>
      </c>
      <c r="N16" t="s">
        <v>381</v>
      </c>
      <c r="O16" t="s">
        <v>236</v>
      </c>
      <c r="P16" t="s">
        <v>382</v>
      </c>
      <c r="Q16" t="s">
        <v>243</v>
      </c>
      <c r="R16" t="s">
        <v>69</v>
      </c>
      <c r="S16" t="s">
        <v>383</v>
      </c>
      <c r="T16" t="s">
        <v>384</v>
      </c>
      <c r="U16" t="s">
        <v>403</v>
      </c>
      <c r="V16" t="s">
        <v>208</v>
      </c>
      <c r="W16" t="s">
        <v>385</v>
      </c>
      <c r="X16" t="s">
        <v>294</v>
      </c>
      <c r="Y16" t="s">
        <v>386</v>
      </c>
      <c r="Z16" t="s">
        <v>387</v>
      </c>
      <c r="AA16" t="s">
        <v>164</v>
      </c>
      <c r="AB16" t="s">
        <v>165</v>
      </c>
      <c r="AK16" s="111">
        <v>1141966.21</v>
      </c>
    </row>
    <row r="17" spans="1:38" x14ac:dyDescent="0.25">
      <c r="A17" t="str">
        <f>IF(B17="Contract Award",IFERROR(VLOOKUP(Z17,VLKUP!$Y:$Z,2,0),""),"")</f>
        <v/>
      </c>
      <c r="B17" t="str">
        <f t="shared" si="0"/>
        <v/>
      </c>
      <c r="C17" t="s">
        <v>408</v>
      </c>
      <c r="D17" t="s">
        <v>409</v>
      </c>
      <c r="E17" t="s">
        <v>65</v>
      </c>
      <c r="F17" t="s">
        <v>66</v>
      </c>
      <c r="G17" t="s">
        <v>241</v>
      </c>
      <c r="H17" s="110">
        <v>46883</v>
      </c>
      <c r="I17" s="110">
        <v>46883</v>
      </c>
      <c r="J17" t="s">
        <v>166</v>
      </c>
      <c r="K17" t="s">
        <v>165</v>
      </c>
      <c r="L17" s="111">
        <v>1141966.21</v>
      </c>
      <c r="N17" t="s">
        <v>381</v>
      </c>
      <c r="O17" t="s">
        <v>236</v>
      </c>
      <c r="P17" t="s">
        <v>382</v>
      </c>
      <c r="Q17" t="s">
        <v>243</v>
      </c>
      <c r="R17" t="s">
        <v>69</v>
      </c>
      <c r="S17" t="s">
        <v>383</v>
      </c>
      <c r="T17" t="s">
        <v>384</v>
      </c>
      <c r="U17" t="s">
        <v>403</v>
      </c>
      <c r="V17" t="s">
        <v>209</v>
      </c>
      <c r="W17" t="s">
        <v>385</v>
      </c>
      <c r="X17" t="s">
        <v>294</v>
      </c>
      <c r="Y17" t="s">
        <v>386</v>
      </c>
      <c r="Z17" t="s">
        <v>394</v>
      </c>
      <c r="AA17" t="s">
        <v>164</v>
      </c>
      <c r="AB17" t="s">
        <v>165</v>
      </c>
      <c r="AK17" s="111">
        <v>1141966.21</v>
      </c>
    </row>
    <row r="18" spans="1:38" x14ac:dyDescent="0.25">
      <c r="A18" t="str">
        <f>IF(B18="Contract Award",IFERROR(VLOOKUP(Z18,VLKUP!$Y:$Z,2,0),""),"")</f>
        <v/>
      </c>
      <c r="B18" t="str">
        <f t="shared" si="0"/>
        <v/>
      </c>
      <c r="C18" t="s">
        <v>410</v>
      </c>
      <c r="D18" t="s">
        <v>411</v>
      </c>
      <c r="E18" t="s">
        <v>65</v>
      </c>
      <c r="F18" t="s">
        <v>66</v>
      </c>
      <c r="G18" t="s">
        <v>241</v>
      </c>
      <c r="H18" s="110">
        <v>46325</v>
      </c>
      <c r="I18" s="110">
        <v>46357</v>
      </c>
      <c r="J18" t="s">
        <v>166</v>
      </c>
      <c r="K18" t="s">
        <v>165</v>
      </c>
      <c r="L18" s="111">
        <v>4013.96</v>
      </c>
      <c r="N18" t="s">
        <v>381</v>
      </c>
      <c r="O18" t="s">
        <v>247</v>
      </c>
      <c r="P18" t="s">
        <v>382</v>
      </c>
      <c r="Q18" t="s">
        <v>243</v>
      </c>
      <c r="R18" t="s">
        <v>69</v>
      </c>
      <c r="S18" t="s">
        <v>383</v>
      </c>
      <c r="T18" t="s">
        <v>384</v>
      </c>
      <c r="V18" t="s">
        <v>210</v>
      </c>
      <c r="W18" t="s">
        <v>412</v>
      </c>
      <c r="X18" t="s">
        <v>294</v>
      </c>
      <c r="Y18" t="s">
        <v>386</v>
      </c>
      <c r="Z18" t="s">
        <v>413</v>
      </c>
      <c r="AA18" t="s">
        <v>164</v>
      </c>
      <c r="AB18" t="s">
        <v>165</v>
      </c>
      <c r="AJ18" s="111">
        <v>4013.96</v>
      </c>
    </row>
    <row r="19" spans="1:38" x14ac:dyDescent="0.25">
      <c r="A19" t="str">
        <f>IF(B19="Contract Award",IFERROR(VLOOKUP(Z19,VLKUP!$Y:$Z,2,0),""),"")</f>
        <v/>
      </c>
      <c r="B19" t="str">
        <f t="shared" si="0"/>
        <v/>
      </c>
      <c r="C19" t="s">
        <v>410</v>
      </c>
      <c r="D19" t="s">
        <v>411</v>
      </c>
      <c r="E19" t="s">
        <v>65</v>
      </c>
      <c r="F19" t="s">
        <v>66</v>
      </c>
      <c r="G19" t="s">
        <v>241</v>
      </c>
      <c r="H19" s="110">
        <v>46325</v>
      </c>
      <c r="I19" s="110">
        <v>46357</v>
      </c>
      <c r="J19" t="s">
        <v>166</v>
      </c>
      <c r="K19" t="s">
        <v>165</v>
      </c>
      <c r="L19" s="111">
        <v>3421.37</v>
      </c>
      <c r="N19" t="s">
        <v>381</v>
      </c>
      <c r="O19" t="s">
        <v>247</v>
      </c>
      <c r="P19" t="s">
        <v>382</v>
      </c>
      <c r="Q19" t="s">
        <v>243</v>
      </c>
      <c r="R19" t="s">
        <v>69</v>
      </c>
      <c r="S19" t="s">
        <v>383</v>
      </c>
      <c r="T19" t="s">
        <v>384</v>
      </c>
      <c r="V19" t="s">
        <v>210</v>
      </c>
      <c r="W19" t="s">
        <v>412</v>
      </c>
      <c r="X19" t="s">
        <v>294</v>
      </c>
      <c r="Y19" t="s">
        <v>386</v>
      </c>
      <c r="Z19" t="s">
        <v>413</v>
      </c>
      <c r="AA19" t="s">
        <v>164</v>
      </c>
      <c r="AB19" t="s">
        <v>165</v>
      </c>
      <c r="AJ19" s="111">
        <v>3421.37</v>
      </c>
    </row>
    <row r="20" spans="1:38" x14ac:dyDescent="0.25">
      <c r="A20" t="str">
        <f>IF(B20="Contract Award",IFERROR(VLOOKUP(Z20,VLKUP!$Y:$Z,2,0),""),"")</f>
        <v>ESR Dipole Magnets - D2 Vendor I</v>
      </c>
      <c r="B20" t="str">
        <f t="shared" si="0"/>
        <v>Contract Award</v>
      </c>
      <c r="C20" t="s">
        <v>414</v>
      </c>
      <c r="D20" t="s">
        <v>415</v>
      </c>
      <c r="E20" t="s">
        <v>65</v>
      </c>
      <c r="F20" t="s">
        <v>66</v>
      </c>
      <c r="G20" t="s">
        <v>241</v>
      </c>
      <c r="H20" s="110">
        <v>46035</v>
      </c>
      <c r="I20" s="110">
        <v>46035</v>
      </c>
      <c r="J20" t="s">
        <v>166</v>
      </c>
      <c r="K20" t="s">
        <v>165</v>
      </c>
      <c r="L20" s="111">
        <v>0.01</v>
      </c>
      <c r="N20" t="s">
        <v>390</v>
      </c>
      <c r="O20" t="s">
        <v>236</v>
      </c>
      <c r="P20" t="s">
        <v>382</v>
      </c>
      <c r="Q20" t="s">
        <v>243</v>
      </c>
      <c r="R20" t="s">
        <v>69</v>
      </c>
      <c r="S20" t="s">
        <v>383</v>
      </c>
      <c r="T20" t="s">
        <v>384</v>
      </c>
      <c r="U20" t="s">
        <v>391</v>
      </c>
      <c r="V20" t="s">
        <v>210</v>
      </c>
      <c r="W20" t="s">
        <v>412</v>
      </c>
      <c r="X20" t="s">
        <v>294</v>
      </c>
      <c r="Y20" t="s">
        <v>386</v>
      </c>
      <c r="Z20" t="s">
        <v>413</v>
      </c>
      <c r="AA20" t="s">
        <v>164</v>
      </c>
      <c r="AI20" s="111">
        <v>0.01</v>
      </c>
    </row>
    <row r="21" spans="1:38" x14ac:dyDescent="0.25">
      <c r="A21" t="str">
        <f>IF(B21="Contract Award",IFERROR(VLOOKUP(Z21,VLKUP!$Y:$Z,2,0),""),"")</f>
        <v/>
      </c>
      <c r="B21" t="str">
        <f t="shared" si="0"/>
        <v/>
      </c>
      <c r="C21" t="s">
        <v>414</v>
      </c>
      <c r="D21" t="s">
        <v>415</v>
      </c>
      <c r="E21" t="s">
        <v>65</v>
      </c>
      <c r="F21" t="s">
        <v>66</v>
      </c>
      <c r="G21" t="s">
        <v>241</v>
      </c>
      <c r="H21" s="110">
        <v>46035</v>
      </c>
      <c r="I21" s="110">
        <v>46035</v>
      </c>
      <c r="J21" t="s">
        <v>166</v>
      </c>
      <c r="K21" t="s">
        <v>165</v>
      </c>
      <c r="L21" s="111">
        <v>2370177.73</v>
      </c>
      <c r="N21" t="s">
        <v>390</v>
      </c>
      <c r="O21" t="s">
        <v>236</v>
      </c>
      <c r="P21" t="s">
        <v>382</v>
      </c>
      <c r="Q21" t="s">
        <v>243</v>
      </c>
      <c r="R21" t="s">
        <v>69</v>
      </c>
      <c r="S21" t="s">
        <v>383</v>
      </c>
      <c r="T21" t="s">
        <v>384</v>
      </c>
      <c r="U21" t="s">
        <v>391</v>
      </c>
      <c r="V21" t="s">
        <v>210</v>
      </c>
      <c r="W21" t="s">
        <v>412</v>
      </c>
      <c r="X21" t="s">
        <v>294</v>
      </c>
      <c r="Y21" t="s">
        <v>386</v>
      </c>
      <c r="Z21" t="s">
        <v>413</v>
      </c>
      <c r="AA21" t="s">
        <v>164</v>
      </c>
      <c r="AI21" s="111">
        <v>2370177.73</v>
      </c>
    </row>
    <row r="22" spans="1:38" x14ac:dyDescent="0.25">
      <c r="A22" t="str">
        <f>IF(B22="Contract Award",IFERROR(VLOOKUP(Z22,VLKUP!$Y:$Z,2,0),""),"")</f>
        <v>ESR Dipole Magnets - D2 Vendor II</v>
      </c>
      <c r="B22" t="str">
        <f t="shared" si="0"/>
        <v>Contract Award</v>
      </c>
      <c r="C22" t="s">
        <v>416</v>
      </c>
      <c r="D22" t="s">
        <v>417</v>
      </c>
      <c r="E22" t="s">
        <v>65</v>
      </c>
      <c r="F22" t="s">
        <v>66</v>
      </c>
      <c r="G22" t="s">
        <v>241</v>
      </c>
      <c r="H22" s="110">
        <v>46035</v>
      </c>
      <c r="I22" s="110">
        <v>46035</v>
      </c>
      <c r="J22" t="s">
        <v>166</v>
      </c>
      <c r="K22" t="s">
        <v>165</v>
      </c>
      <c r="L22" s="111">
        <v>0.01</v>
      </c>
      <c r="N22" t="s">
        <v>390</v>
      </c>
      <c r="O22" t="s">
        <v>236</v>
      </c>
      <c r="P22" t="s">
        <v>382</v>
      </c>
      <c r="Q22" t="s">
        <v>243</v>
      </c>
      <c r="R22" t="s">
        <v>69</v>
      </c>
      <c r="S22" t="s">
        <v>383</v>
      </c>
      <c r="T22" t="s">
        <v>384</v>
      </c>
      <c r="U22" t="s">
        <v>391</v>
      </c>
      <c r="V22" t="s">
        <v>211</v>
      </c>
      <c r="W22" t="s">
        <v>412</v>
      </c>
      <c r="X22" t="s">
        <v>294</v>
      </c>
      <c r="Y22" t="s">
        <v>386</v>
      </c>
      <c r="Z22" t="s">
        <v>418</v>
      </c>
      <c r="AA22" t="s">
        <v>164</v>
      </c>
      <c r="AI22" s="111">
        <v>0.01</v>
      </c>
    </row>
    <row r="23" spans="1:38" x14ac:dyDescent="0.25">
      <c r="A23" t="str">
        <f>IF(B23="Contract Award",IFERROR(VLOOKUP(Z23,VLKUP!$Y:$Z,2,0),""),"")</f>
        <v/>
      </c>
      <c r="B23" t="str">
        <f t="shared" si="0"/>
        <v/>
      </c>
      <c r="C23" t="s">
        <v>416</v>
      </c>
      <c r="D23" t="s">
        <v>417</v>
      </c>
      <c r="E23" t="s">
        <v>65</v>
      </c>
      <c r="F23" t="s">
        <v>66</v>
      </c>
      <c r="G23" t="s">
        <v>241</v>
      </c>
      <c r="H23" s="110">
        <v>46035</v>
      </c>
      <c r="I23" s="110">
        <v>46035</v>
      </c>
      <c r="J23" t="s">
        <v>166</v>
      </c>
      <c r="K23" t="s">
        <v>165</v>
      </c>
      <c r="L23" s="111">
        <v>2370177.73</v>
      </c>
      <c r="N23" t="s">
        <v>390</v>
      </c>
      <c r="O23" t="s">
        <v>236</v>
      </c>
      <c r="P23" t="s">
        <v>382</v>
      </c>
      <c r="Q23" t="s">
        <v>243</v>
      </c>
      <c r="R23" t="s">
        <v>69</v>
      </c>
      <c r="S23" t="s">
        <v>383</v>
      </c>
      <c r="T23" t="s">
        <v>384</v>
      </c>
      <c r="U23" t="s">
        <v>391</v>
      </c>
      <c r="V23" t="s">
        <v>211</v>
      </c>
      <c r="W23" t="s">
        <v>412</v>
      </c>
      <c r="X23" t="s">
        <v>294</v>
      </c>
      <c r="Y23" t="s">
        <v>386</v>
      </c>
      <c r="Z23" t="s">
        <v>418</v>
      </c>
      <c r="AA23" t="s">
        <v>164</v>
      </c>
      <c r="AI23" s="111">
        <v>2370177.73</v>
      </c>
    </row>
    <row r="24" spans="1:38" x14ac:dyDescent="0.25">
      <c r="A24" t="str">
        <f>IF(B24="Contract Award",IFERROR(VLOOKUP(Z24,VLKUP!$Y:$Z,2,0),""),"")</f>
        <v/>
      </c>
      <c r="B24" t="str">
        <f t="shared" si="0"/>
        <v/>
      </c>
      <c r="C24" t="s">
        <v>419</v>
      </c>
      <c r="D24" t="s">
        <v>420</v>
      </c>
      <c r="E24" t="s">
        <v>65</v>
      </c>
      <c r="F24" t="s">
        <v>66</v>
      </c>
      <c r="G24" t="s">
        <v>241</v>
      </c>
      <c r="H24" s="110">
        <v>46036</v>
      </c>
      <c r="I24" s="110">
        <v>47030</v>
      </c>
      <c r="J24" t="s">
        <v>166</v>
      </c>
      <c r="K24" t="s">
        <v>165</v>
      </c>
      <c r="L24" s="111">
        <v>18896.04</v>
      </c>
      <c r="N24" t="s">
        <v>381</v>
      </c>
      <c r="O24" t="s">
        <v>247</v>
      </c>
      <c r="P24" t="s">
        <v>382</v>
      </c>
      <c r="Q24" t="s">
        <v>243</v>
      </c>
      <c r="R24" t="s">
        <v>69</v>
      </c>
      <c r="S24" t="s">
        <v>383</v>
      </c>
      <c r="T24" t="s">
        <v>384</v>
      </c>
      <c r="V24" t="s">
        <v>210</v>
      </c>
      <c r="W24" t="s">
        <v>412</v>
      </c>
      <c r="X24" t="s">
        <v>294</v>
      </c>
      <c r="Y24" t="s">
        <v>386</v>
      </c>
      <c r="Z24" t="s">
        <v>413</v>
      </c>
      <c r="AA24" t="s">
        <v>164</v>
      </c>
      <c r="AB24" t="s">
        <v>165</v>
      </c>
      <c r="AI24" s="111">
        <v>4994.55</v>
      </c>
      <c r="AJ24" s="111">
        <v>6909.13</v>
      </c>
      <c r="AK24" s="111">
        <v>6909.13</v>
      </c>
      <c r="AL24" s="111">
        <v>83.24</v>
      </c>
    </row>
    <row r="25" spans="1:38" x14ac:dyDescent="0.25">
      <c r="A25" t="str">
        <f>IF(B25="Contract Award",IFERROR(VLOOKUP(Z25,VLKUP!$Y:$Z,2,0),""),"")</f>
        <v/>
      </c>
      <c r="B25" t="str">
        <f t="shared" si="0"/>
        <v/>
      </c>
      <c r="C25" t="s">
        <v>419</v>
      </c>
      <c r="D25" t="s">
        <v>420</v>
      </c>
      <c r="E25" t="s">
        <v>65</v>
      </c>
      <c r="F25" t="s">
        <v>66</v>
      </c>
      <c r="G25" t="s">
        <v>241</v>
      </c>
      <c r="H25" s="110">
        <v>46036</v>
      </c>
      <c r="I25" s="110">
        <v>47030</v>
      </c>
      <c r="J25" t="s">
        <v>166</v>
      </c>
      <c r="K25" t="s">
        <v>165</v>
      </c>
      <c r="L25" s="111">
        <v>22168.91</v>
      </c>
      <c r="N25" t="s">
        <v>381</v>
      </c>
      <c r="O25" t="s">
        <v>247</v>
      </c>
      <c r="P25" t="s">
        <v>382</v>
      </c>
      <c r="Q25" t="s">
        <v>243</v>
      </c>
      <c r="R25" t="s">
        <v>69</v>
      </c>
      <c r="S25" t="s">
        <v>383</v>
      </c>
      <c r="T25" t="s">
        <v>384</v>
      </c>
      <c r="V25" t="s">
        <v>210</v>
      </c>
      <c r="W25" t="s">
        <v>412</v>
      </c>
      <c r="X25" t="s">
        <v>294</v>
      </c>
      <c r="Y25" t="s">
        <v>386</v>
      </c>
      <c r="Z25" t="s">
        <v>413</v>
      </c>
      <c r="AA25" t="s">
        <v>164</v>
      </c>
      <c r="AB25" t="s">
        <v>165</v>
      </c>
      <c r="AI25" s="111">
        <v>5859.63</v>
      </c>
      <c r="AJ25" s="111">
        <v>8105.82</v>
      </c>
      <c r="AK25" s="111">
        <v>8105.82</v>
      </c>
      <c r="AL25" s="111">
        <v>97.66</v>
      </c>
    </row>
    <row r="26" spans="1:38" x14ac:dyDescent="0.25">
      <c r="A26" t="str">
        <f>IF(B26="Contract Award",IFERROR(VLOOKUP(Z26,VLKUP!$Y:$Z,2,0),""),"")</f>
        <v/>
      </c>
      <c r="B26" t="str">
        <f t="shared" si="0"/>
        <v/>
      </c>
      <c r="C26" t="s">
        <v>421</v>
      </c>
      <c r="D26" t="s">
        <v>422</v>
      </c>
      <c r="E26" t="s">
        <v>65</v>
      </c>
      <c r="F26" t="s">
        <v>66</v>
      </c>
      <c r="G26" t="s">
        <v>241</v>
      </c>
      <c r="H26" s="110">
        <v>46036</v>
      </c>
      <c r="I26" s="110">
        <v>47030</v>
      </c>
      <c r="J26" t="s">
        <v>166</v>
      </c>
      <c r="K26" t="s">
        <v>165</v>
      </c>
      <c r="L26" s="111">
        <v>18896.04</v>
      </c>
      <c r="N26" t="s">
        <v>381</v>
      </c>
      <c r="O26" t="s">
        <v>247</v>
      </c>
      <c r="P26" t="s">
        <v>382</v>
      </c>
      <c r="Q26" t="s">
        <v>243</v>
      </c>
      <c r="R26" t="s">
        <v>69</v>
      </c>
      <c r="S26" t="s">
        <v>383</v>
      </c>
      <c r="T26" t="s">
        <v>384</v>
      </c>
      <c r="V26" t="s">
        <v>211</v>
      </c>
      <c r="W26" t="s">
        <v>412</v>
      </c>
      <c r="X26" t="s">
        <v>294</v>
      </c>
      <c r="Y26" t="s">
        <v>386</v>
      </c>
      <c r="Z26" t="s">
        <v>418</v>
      </c>
      <c r="AA26" t="s">
        <v>164</v>
      </c>
      <c r="AB26" t="s">
        <v>165</v>
      </c>
      <c r="AI26" s="111">
        <v>4994.55</v>
      </c>
      <c r="AJ26" s="111">
        <v>6909.13</v>
      </c>
      <c r="AK26" s="111">
        <v>6909.13</v>
      </c>
      <c r="AL26" s="111">
        <v>83.24</v>
      </c>
    </row>
    <row r="27" spans="1:38" x14ac:dyDescent="0.25">
      <c r="A27" t="str">
        <f>IF(B27="Contract Award",IFERROR(VLOOKUP(Z27,VLKUP!$Y:$Z,2,0),""),"")</f>
        <v/>
      </c>
      <c r="B27" t="str">
        <f t="shared" si="0"/>
        <v/>
      </c>
      <c r="C27" t="s">
        <v>421</v>
      </c>
      <c r="D27" t="s">
        <v>422</v>
      </c>
      <c r="E27" t="s">
        <v>65</v>
      </c>
      <c r="F27" t="s">
        <v>66</v>
      </c>
      <c r="G27" t="s">
        <v>241</v>
      </c>
      <c r="H27" s="110">
        <v>46036</v>
      </c>
      <c r="I27" s="110">
        <v>47030</v>
      </c>
      <c r="J27" t="s">
        <v>166</v>
      </c>
      <c r="K27" t="s">
        <v>165</v>
      </c>
      <c r="L27" s="111">
        <v>22168.91</v>
      </c>
      <c r="N27" t="s">
        <v>381</v>
      </c>
      <c r="O27" t="s">
        <v>247</v>
      </c>
      <c r="P27" t="s">
        <v>382</v>
      </c>
      <c r="Q27" t="s">
        <v>243</v>
      </c>
      <c r="R27" t="s">
        <v>69</v>
      </c>
      <c r="S27" t="s">
        <v>383</v>
      </c>
      <c r="T27" t="s">
        <v>384</v>
      </c>
      <c r="V27" t="s">
        <v>211</v>
      </c>
      <c r="W27" t="s">
        <v>412</v>
      </c>
      <c r="X27" t="s">
        <v>294</v>
      </c>
      <c r="Y27" t="s">
        <v>386</v>
      </c>
      <c r="Z27" t="s">
        <v>418</v>
      </c>
      <c r="AA27" t="s">
        <v>164</v>
      </c>
      <c r="AB27" t="s">
        <v>165</v>
      </c>
      <c r="AI27" s="111">
        <v>5859.63</v>
      </c>
      <c r="AJ27" s="111">
        <v>8105.82</v>
      </c>
      <c r="AK27" s="111">
        <v>8105.82</v>
      </c>
      <c r="AL27" s="111">
        <v>97.66</v>
      </c>
    </row>
    <row r="28" spans="1:38" x14ac:dyDescent="0.25">
      <c r="A28" t="str">
        <f>IF(B28="Contract Award",IFERROR(VLOOKUP(Z28,VLKUP!$Y:$Z,2,0),""),"")</f>
        <v/>
      </c>
      <c r="B28" t="str">
        <f t="shared" si="0"/>
        <v/>
      </c>
      <c r="C28" t="s">
        <v>423</v>
      </c>
      <c r="D28" t="s">
        <v>424</v>
      </c>
      <c r="E28" t="s">
        <v>65</v>
      </c>
      <c r="F28" t="s">
        <v>66</v>
      </c>
      <c r="G28" t="s">
        <v>241</v>
      </c>
      <c r="H28" s="110">
        <v>46325</v>
      </c>
      <c r="I28" s="110">
        <v>46357</v>
      </c>
      <c r="J28" t="s">
        <v>166</v>
      </c>
      <c r="K28" t="s">
        <v>165</v>
      </c>
      <c r="L28" s="111">
        <v>4013.96</v>
      </c>
      <c r="N28" t="s">
        <v>381</v>
      </c>
      <c r="O28" t="s">
        <v>247</v>
      </c>
      <c r="P28" t="s">
        <v>382</v>
      </c>
      <c r="Q28" t="s">
        <v>243</v>
      </c>
      <c r="R28" t="s">
        <v>69</v>
      </c>
      <c r="S28" t="s">
        <v>383</v>
      </c>
      <c r="T28" t="s">
        <v>384</v>
      </c>
      <c r="V28" t="s">
        <v>211</v>
      </c>
      <c r="W28" t="s">
        <v>412</v>
      </c>
      <c r="X28" t="s">
        <v>294</v>
      </c>
      <c r="Y28" t="s">
        <v>386</v>
      </c>
      <c r="Z28" t="s">
        <v>418</v>
      </c>
      <c r="AA28" t="s">
        <v>164</v>
      </c>
      <c r="AB28" t="s">
        <v>165</v>
      </c>
      <c r="AJ28" s="111">
        <v>4013.96</v>
      </c>
    </row>
    <row r="29" spans="1:38" x14ac:dyDescent="0.25">
      <c r="A29" t="str">
        <f>IF(B29="Contract Award",IFERROR(VLOOKUP(Z29,VLKUP!$Y:$Z,2,0),""),"")</f>
        <v/>
      </c>
      <c r="B29" t="str">
        <f t="shared" si="0"/>
        <v/>
      </c>
      <c r="C29" t="s">
        <v>423</v>
      </c>
      <c r="D29" t="s">
        <v>424</v>
      </c>
      <c r="E29" t="s">
        <v>65</v>
      </c>
      <c r="F29" t="s">
        <v>66</v>
      </c>
      <c r="G29" t="s">
        <v>241</v>
      </c>
      <c r="H29" s="110">
        <v>46325</v>
      </c>
      <c r="I29" s="110">
        <v>46357</v>
      </c>
      <c r="J29" t="s">
        <v>166</v>
      </c>
      <c r="K29" t="s">
        <v>165</v>
      </c>
      <c r="L29" s="111">
        <v>3421.37</v>
      </c>
      <c r="N29" t="s">
        <v>381</v>
      </c>
      <c r="O29" t="s">
        <v>247</v>
      </c>
      <c r="P29" t="s">
        <v>382</v>
      </c>
      <c r="Q29" t="s">
        <v>243</v>
      </c>
      <c r="R29" t="s">
        <v>69</v>
      </c>
      <c r="S29" t="s">
        <v>383</v>
      </c>
      <c r="T29" t="s">
        <v>384</v>
      </c>
      <c r="V29" t="s">
        <v>211</v>
      </c>
      <c r="W29" t="s">
        <v>412</v>
      </c>
      <c r="X29" t="s">
        <v>294</v>
      </c>
      <c r="Y29" t="s">
        <v>386</v>
      </c>
      <c r="Z29" t="s">
        <v>418</v>
      </c>
      <c r="AA29" t="s">
        <v>164</v>
      </c>
      <c r="AB29" t="s">
        <v>165</v>
      </c>
      <c r="AJ29" s="111">
        <v>3421.37</v>
      </c>
    </row>
    <row r="30" spans="1:38" x14ac:dyDescent="0.25">
      <c r="A30" t="str">
        <f>IF(B30="Contract Award",IFERROR(VLOOKUP(Z30,VLKUP!$Y:$Z,2,0),""),"")</f>
        <v/>
      </c>
      <c r="B30" t="str">
        <f t="shared" si="0"/>
        <v/>
      </c>
      <c r="C30" t="s">
        <v>425</v>
      </c>
      <c r="D30" t="s">
        <v>426</v>
      </c>
      <c r="E30" t="s">
        <v>65</v>
      </c>
      <c r="F30" t="s">
        <v>66</v>
      </c>
      <c r="G30" t="s">
        <v>241</v>
      </c>
      <c r="H30" s="110">
        <v>46324</v>
      </c>
      <c r="I30" s="110">
        <v>46324</v>
      </c>
      <c r="J30" t="s">
        <v>166</v>
      </c>
      <c r="K30" t="s">
        <v>165</v>
      </c>
      <c r="L30" s="111">
        <v>109561.44</v>
      </c>
      <c r="N30" t="s">
        <v>381</v>
      </c>
      <c r="O30" t="s">
        <v>236</v>
      </c>
      <c r="P30" t="s">
        <v>382</v>
      </c>
      <c r="Q30" t="s">
        <v>243</v>
      </c>
      <c r="R30" t="s">
        <v>69</v>
      </c>
      <c r="S30" t="s">
        <v>383</v>
      </c>
      <c r="T30" t="s">
        <v>384</v>
      </c>
      <c r="U30" t="s">
        <v>403</v>
      </c>
      <c r="V30" t="s">
        <v>210</v>
      </c>
      <c r="W30" t="s">
        <v>412</v>
      </c>
      <c r="X30" t="s">
        <v>294</v>
      </c>
      <c r="Y30" t="s">
        <v>386</v>
      </c>
      <c r="Z30" t="s">
        <v>413</v>
      </c>
      <c r="AA30" t="s">
        <v>164</v>
      </c>
      <c r="AB30" t="s">
        <v>165</v>
      </c>
      <c r="AJ30" s="111">
        <v>109561.44</v>
      </c>
    </row>
    <row r="31" spans="1:38" x14ac:dyDescent="0.25">
      <c r="A31" t="str">
        <f>IF(B31="Contract Award",IFERROR(VLOOKUP(Z31,VLKUP!$Y:$Z,2,0),""),"")</f>
        <v/>
      </c>
      <c r="B31" t="str">
        <f t="shared" si="0"/>
        <v/>
      </c>
      <c r="C31" t="s">
        <v>427</v>
      </c>
      <c r="D31" t="s">
        <v>428</v>
      </c>
      <c r="E31" t="s">
        <v>65</v>
      </c>
      <c r="F31" t="s">
        <v>66</v>
      </c>
      <c r="G31" t="s">
        <v>241</v>
      </c>
      <c r="H31" s="110">
        <v>46324</v>
      </c>
      <c r="I31" s="110">
        <v>46324</v>
      </c>
      <c r="J31" t="s">
        <v>166</v>
      </c>
      <c r="K31" t="s">
        <v>165</v>
      </c>
      <c r="L31" s="111">
        <v>109561.44</v>
      </c>
      <c r="N31" t="s">
        <v>381</v>
      </c>
      <c r="O31" t="s">
        <v>236</v>
      </c>
      <c r="P31" t="s">
        <v>382</v>
      </c>
      <c r="Q31" t="s">
        <v>243</v>
      </c>
      <c r="R31" t="s">
        <v>69</v>
      </c>
      <c r="S31" t="s">
        <v>383</v>
      </c>
      <c r="T31" t="s">
        <v>384</v>
      </c>
      <c r="U31" t="s">
        <v>403</v>
      </c>
      <c r="V31" t="s">
        <v>211</v>
      </c>
      <c r="W31" t="s">
        <v>412</v>
      </c>
      <c r="X31" t="s">
        <v>294</v>
      </c>
      <c r="Y31" t="s">
        <v>386</v>
      </c>
      <c r="Z31" t="s">
        <v>418</v>
      </c>
      <c r="AA31" t="s">
        <v>164</v>
      </c>
      <c r="AB31" t="s">
        <v>165</v>
      </c>
      <c r="AJ31" s="111">
        <v>109561.44</v>
      </c>
    </row>
    <row r="32" spans="1:38" x14ac:dyDescent="0.25">
      <c r="A32" t="str">
        <f>IF(B32="Contract Award",IFERROR(VLOOKUP(Z32,VLKUP!$Y:$Z,2,0),""),"")</f>
        <v/>
      </c>
      <c r="B32" t="str">
        <f t="shared" si="0"/>
        <v/>
      </c>
      <c r="C32" t="s">
        <v>429</v>
      </c>
      <c r="D32" t="s">
        <v>430</v>
      </c>
      <c r="E32" t="s">
        <v>65</v>
      </c>
      <c r="F32" t="s">
        <v>66</v>
      </c>
      <c r="G32" t="s">
        <v>241</v>
      </c>
      <c r="H32" s="110">
        <v>46883</v>
      </c>
      <c r="I32" s="110">
        <v>46883</v>
      </c>
      <c r="J32" t="s">
        <v>166</v>
      </c>
      <c r="K32" t="s">
        <v>165</v>
      </c>
      <c r="L32" s="111">
        <v>1130308.1399999999</v>
      </c>
      <c r="N32" t="s">
        <v>381</v>
      </c>
      <c r="O32" t="s">
        <v>236</v>
      </c>
      <c r="P32" t="s">
        <v>382</v>
      </c>
      <c r="Q32" t="s">
        <v>243</v>
      </c>
      <c r="R32" t="s">
        <v>69</v>
      </c>
      <c r="S32" t="s">
        <v>383</v>
      </c>
      <c r="T32" t="s">
        <v>384</v>
      </c>
      <c r="U32" t="s">
        <v>403</v>
      </c>
      <c r="V32" t="s">
        <v>210</v>
      </c>
      <c r="W32" t="s">
        <v>412</v>
      </c>
      <c r="X32" t="s">
        <v>294</v>
      </c>
      <c r="Y32" t="s">
        <v>386</v>
      </c>
      <c r="Z32" t="s">
        <v>413</v>
      </c>
      <c r="AA32" t="s">
        <v>164</v>
      </c>
      <c r="AB32" t="s">
        <v>165</v>
      </c>
      <c r="AK32" s="111">
        <v>1130308.1399999999</v>
      </c>
    </row>
    <row r="33" spans="1:38" x14ac:dyDescent="0.25">
      <c r="A33" t="str">
        <f>IF(B33="Contract Award",IFERROR(VLOOKUP(Z33,VLKUP!$Y:$Z,2,0),""),"")</f>
        <v/>
      </c>
      <c r="B33" t="str">
        <f t="shared" si="0"/>
        <v/>
      </c>
      <c r="C33" t="s">
        <v>431</v>
      </c>
      <c r="D33" t="s">
        <v>432</v>
      </c>
      <c r="E33" t="s">
        <v>65</v>
      </c>
      <c r="F33" t="s">
        <v>66</v>
      </c>
      <c r="G33" t="s">
        <v>241</v>
      </c>
      <c r="H33" s="110">
        <v>46883</v>
      </c>
      <c r="I33" s="110">
        <v>46883</v>
      </c>
      <c r="J33" t="s">
        <v>166</v>
      </c>
      <c r="K33" t="s">
        <v>165</v>
      </c>
      <c r="L33" s="111">
        <v>1130308.1399999999</v>
      </c>
      <c r="N33" t="s">
        <v>381</v>
      </c>
      <c r="O33" t="s">
        <v>236</v>
      </c>
      <c r="P33" t="s">
        <v>382</v>
      </c>
      <c r="Q33" t="s">
        <v>243</v>
      </c>
      <c r="R33" t="s">
        <v>69</v>
      </c>
      <c r="S33" t="s">
        <v>383</v>
      </c>
      <c r="T33" t="s">
        <v>384</v>
      </c>
      <c r="U33" t="s">
        <v>403</v>
      </c>
      <c r="V33" t="s">
        <v>211</v>
      </c>
      <c r="W33" t="s">
        <v>412</v>
      </c>
      <c r="X33" t="s">
        <v>294</v>
      </c>
      <c r="Y33" t="s">
        <v>386</v>
      </c>
      <c r="Z33" t="s">
        <v>418</v>
      </c>
      <c r="AA33" t="s">
        <v>164</v>
      </c>
      <c r="AB33" t="s">
        <v>165</v>
      </c>
      <c r="AK33" s="111">
        <v>1130308.1399999999</v>
      </c>
    </row>
    <row r="34" spans="1:38" x14ac:dyDescent="0.25">
      <c r="A34" t="str">
        <f>IF(B34="Contract Award",IFERROR(VLOOKUP(Z34,VLKUP!$Y:$Z,2,0),""),"")</f>
        <v>ESR Dipole Magnets - D1/D2/D3 Production Iron Material</v>
      </c>
      <c r="B34" t="str">
        <f t="shared" si="0"/>
        <v>Contract Award</v>
      </c>
      <c r="C34" t="s">
        <v>433</v>
      </c>
      <c r="D34" t="s">
        <v>434</v>
      </c>
      <c r="E34" t="s">
        <v>65</v>
      </c>
      <c r="F34" t="s">
        <v>66</v>
      </c>
      <c r="G34" t="s">
        <v>241</v>
      </c>
      <c r="H34" s="110">
        <v>46149</v>
      </c>
      <c r="I34" s="110">
        <v>46149</v>
      </c>
      <c r="J34" t="s">
        <v>166</v>
      </c>
      <c r="K34" t="s">
        <v>165</v>
      </c>
      <c r="L34" s="111">
        <v>0.01</v>
      </c>
      <c r="N34" t="s">
        <v>390</v>
      </c>
      <c r="O34" t="s">
        <v>236</v>
      </c>
      <c r="P34" t="s">
        <v>382</v>
      </c>
      <c r="Q34" t="s">
        <v>243</v>
      </c>
      <c r="R34" t="s">
        <v>69</v>
      </c>
      <c r="S34" t="s">
        <v>383</v>
      </c>
      <c r="T34" t="s">
        <v>384</v>
      </c>
      <c r="U34" t="s">
        <v>391</v>
      </c>
      <c r="V34" t="s">
        <v>212</v>
      </c>
      <c r="W34" t="s">
        <v>435</v>
      </c>
      <c r="X34" t="s">
        <v>294</v>
      </c>
      <c r="Y34" t="s">
        <v>386</v>
      </c>
      <c r="Z34" t="s">
        <v>436</v>
      </c>
      <c r="AA34" t="s">
        <v>164</v>
      </c>
      <c r="AI34" s="111">
        <v>0.01</v>
      </c>
    </row>
    <row r="35" spans="1:38" x14ac:dyDescent="0.25">
      <c r="A35" t="str">
        <f>IF(B35="Contract Award",IFERROR(VLOOKUP(Z35,VLKUP!$Y:$Z,2,0),""),"")</f>
        <v/>
      </c>
      <c r="B35" t="str">
        <f t="shared" si="0"/>
        <v/>
      </c>
      <c r="C35" t="s">
        <v>433</v>
      </c>
      <c r="D35" t="s">
        <v>434</v>
      </c>
      <c r="E35" t="s">
        <v>65</v>
      </c>
      <c r="F35" t="s">
        <v>66</v>
      </c>
      <c r="G35" t="s">
        <v>241</v>
      </c>
      <c r="H35" s="110">
        <v>46149</v>
      </c>
      <c r="I35" s="110">
        <v>46149</v>
      </c>
      <c r="J35" t="s">
        <v>166</v>
      </c>
      <c r="K35" t="s">
        <v>165</v>
      </c>
      <c r="L35" s="111">
        <v>5821392.0800000001</v>
      </c>
      <c r="N35" t="s">
        <v>390</v>
      </c>
      <c r="O35" t="s">
        <v>236</v>
      </c>
      <c r="P35" t="s">
        <v>382</v>
      </c>
      <c r="Q35" t="s">
        <v>243</v>
      </c>
      <c r="R35" t="s">
        <v>69</v>
      </c>
      <c r="S35" t="s">
        <v>383</v>
      </c>
      <c r="T35" t="s">
        <v>384</v>
      </c>
      <c r="U35" t="s">
        <v>391</v>
      </c>
      <c r="V35" t="s">
        <v>212</v>
      </c>
      <c r="W35" t="s">
        <v>435</v>
      </c>
      <c r="X35" t="s">
        <v>294</v>
      </c>
      <c r="Y35" t="s">
        <v>386</v>
      </c>
      <c r="Z35" t="s">
        <v>436</v>
      </c>
      <c r="AA35" t="s">
        <v>164</v>
      </c>
      <c r="AI35" s="111">
        <v>5821392.0800000001</v>
      </c>
    </row>
    <row r="36" spans="1:38" x14ac:dyDescent="0.25">
      <c r="A36" t="str">
        <f>IF(B36="Contract Award",IFERROR(VLOOKUP(Z36,VLKUP!$Y:$Z,2,0),""),"")</f>
        <v/>
      </c>
      <c r="B36" t="str">
        <f t="shared" si="0"/>
        <v/>
      </c>
      <c r="C36" t="s">
        <v>437</v>
      </c>
      <c r="D36" t="s">
        <v>438</v>
      </c>
      <c r="E36" t="s">
        <v>65</v>
      </c>
      <c r="F36" t="s">
        <v>66</v>
      </c>
      <c r="G36" t="s">
        <v>241</v>
      </c>
      <c r="H36" s="110">
        <v>46503</v>
      </c>
      <c r="I36" s="110">
        <v>46503</v>
      </c>
      <c r="J36" t="s">
        <v>166</v>
      </c>
      <c r="K36" t="s">
        <v>165</v>
      </c>
      <c r="L36" s="111">
        <v>814994.89</v>
      </c>
      <c r="N36" t="s">
        <v>381</v>
      </c>
      <c r="O36" t="s">
        <v>236</v>
      </c>
      <c r="P36" t="s">
        <v>382</v>
      </c>
      <c r="Q36" t="s">
        <v>243</v>
      </c>
      <c r="R36" t="s">
        <v>69</v>
      </c>
      <c r="S36" t="s">
        <v>383</v>
      </c>
      <c r="T36" t="s">
        <v>384</v>
      </c>
      <c r="U36" t="s">
        <v>403</v>
      </c>
      <c r="V36" t="s">
        <v>212</v>
      </c>
      <c r="W36" t="s">
        <v>435</v>
      </c>
      <c r="X36" t="s">
        <v>294</v>
      </c>
      <c r="Y36" t="s">
        <v>386</v>
      </c>
      <c r="Z36" t="s">
        <v>436</v>
      </c>
      <c r="AA36" t="s">
        <v>164</v>
      </c>
      <c r="AB36" t="s">
        <v>165</v>
      </c>
      <c r="AJ36" s="111">
        <v>814994.89</v>
      </c>
    </row>
    <row r="37" spans="1:38" x14ac:dyDescent="0.25">
      <c r="A37" t="str">
        <f>IF(B37="Contract Award",IFERROR(VLOOKUP(Z37,VLKUP!$Y:$Z,2,0),""),"")</f>
        <v/>
      </c>
      <c r="B37" t="str">
        <f t="shared" si="0"/>
        <v/>
      </c>
      <c r="C37" t="s">
        <v>439</v>
      </c>
      <c r="D37" t="s">
        <v>440</v>
      </c>
      <c r="E37" t="s">
        <v>65</v>
      </c>
      <c r="F37" t="s">
        <v>66</v>
      </c>
      <c r="G37" t="s">
        <v>241</v>
      </c>
      <c r="H37" s="110">
        <v>46503</v>
      </c>
      <c r="I37" s="110">
        <v>46503</v>
      </c>
      <c r="J37" t="s">
        <v>166</v>
      </c>
      <c r="K37" t="s">
        <v>165</v>
      </c>
      <c r="L37" s="111">
        <v>5006397.2</v>
      </c>
      <c r="N37" t="s">
        <v>381</v>
      </c>
      <c r="O37" t="s">
        <v>236</v>
      </c>
      <c r="P37" t="s">
        <v>382</v>
      </c>
      <c r="Q37" t="s">
        <v>243</v>
      </c>
      <c r="R37" t="s">
        <v>69</v>
      </c>
      <c r="S37" t="s">
        <v>383</v>
      </c>
      <c r="T37" t="s">
        <v>384</v>
      </c>
      <c r="U37" t="s">
        <v>403</v>
      </c>
      <c r="V37" t="s">
        <v>212</v>
      </c>
      <c r="W37" t="s">
        <v>435</v>
      </c>
      <c r="X37" t="s">
        <v>294</v>
      </c>
      <c r="Y37" t="s">
        <v>386</v>
      </c>
      <c r="Z37" t="s">
        <v>436</v>
      </c>
      <c r="AA37" t="s">
        <v>164</v>
      </c>
      <c r="AB37" t="s">
        <v>165</v>
      </c>
      <c r="AJ37" s="111">
        <v>5006397.2</v>
      </c>
    </row>
    <row r="38" spans="1:38" x14ac:dyDescent="0.25">
      <c r="A38" t="str">
        <f>IF(B38="Contract Award",IFERROR(VLOOKUP(Z38,VLKUP!$Y:$Z,2,0),""),"")</f>
        <v/>
      </c>
      <c r="B38" t="str">
        <f t="shared" si="0"/>
        <v/>
      </c>
      <c r="C38" t="s">
        <v>441</v>
      </c>
      <c r="D38" t="s">
        <v>442</v>
      </c>
      <c r="E38" t="s">
        <v>65</v>
      </c>
      <c r="F38" t="s">
        <v>66</v>
      </c>
      <c r="G38" t="s">
        <v>241</v>
      </c>
      <c r="H38" s="110">
        <v>47030</v>
      </c>
      <c r="I38" s="110">
        <v>47030</v>
      </c>
      <c r="J38" t="s">
        <v>166</v>
      </c>
      <c r="K38" t="s">
        <v>165</v>
      </c>
      <c r="L38" s="111">
        <v>1141966.21</v>
      </c>
      <c r="N38" t="s">
        <v>381</v>
      </c>
      <c r="O38" t="s">
        <v>236</v>
      </c>
      <c r="P38" t="s">
        <v>382</v>
      </c>
      <c r="Q38" t="s">
        <v>243</v>
      </c>
      <c r="R38" t="s">
        <v>69</v>
      </c>
      <c r="S38" t="s">
        <v>383</v>
      </c>
      <c r="T38" t="s">
        <v>384</v>
      </c>
      <c r="U38" t="s">
        <v>403</v>
      </c>
      <c r="V38" t="s">
        <v>208</v>
      </c>
      <c r="W38" t="s">
        <v>385</v>
      </c>
      <c r="X38" t="s">
        <v>294</v>
      </c>
      <c r="Y38" t="s">
        <v>386</v>
      </c>
      <c r="Z38" t="s">
        <v>387</v>
      </c>
      <c r="AA38" t="s">
        <v>164</v>
      </c>
      <c r="AB38" t="s">
        <v>165</v>
      </c>
      <c r="AL38" s="111">
        <v>1141966.21</v>
      </c>
    </row>
    <row r="39" spans="1:38" x14ac:dyDescent="0.25">
      <c r="A39" t="str">
        <f>IF(B39="Contract Award",IFERROR(VLOOKUP(Z39,VLKUP!$Y:$Z,2,0),""),"")</f>
        <v/>
      </c>
      <c r="B39" t="str">
        <f t="shared" si="0"/>
        <v/>
      </c>
      <c r="C39" t="s">
        <v>443</v>
      </c>
      <c r="D39" t="s">
        <v>444</v>
      </c>
      <c r="E39" t="s">
        <v>65</v>
      </c>
      <c r="F39" t="s">
        <v>66</v>
      </c>
      <c r="G39" t="s">
        <v>241</v>
      </c>
      <c r="H39" s="110">
        <v>47030</v>
      </c>
      <c r="I39" s="110">
        <v>47030</v>
      </c>
      <c r="J39" t="s">
        <v>166</v>
      </c>
      <c r="K39" t="s">
        <v>165</v>
      </c>
      <c r="L39" s="111">
        <v>1141966.21</v>
      </c>
      <c r="N39" t="s">
        <v>381</v>
      </c>
      <c r="O39" t="s">
        <v>236</v>
      </c>
      <c r="P39" t="s">
        <v>382</v>
      </c>
      <c r="Q39" t="s">
        <v>243</v>
      </c>
      <c r="R39" t="s">
        <v>69</v>
      </c>
      <c r="S39" t="s">
        <v>383</v>
      </c>
      <c r="T39" t="s">
        <v>384</v>
      </c>
      <c r="U39" t="s">
        <v>403</v>
      </c>
      <c r="V39" t="s">
        <v>209</v>
      </c>
      <c r="W39" t="s">
        <v>385</v>
      </c>
      <c r="X39" t="s">
        <v>294</v>
      </c>
      <c r="Y39" t="s">
        <v>386</v>
      </c>
      <c r="Z39" t="s">
        <v>394</v>
      </c>
      <c r="AA39" t="s">
        <v>164</v>
      </c>
      <c r="AB39" t="s">
        <v>165</v>
      </c>
      <c r="AL39" s="111">
        <v>1141966.21</v>
      </c>
    </row>
    <row r="40" spans="1:38" x14ac:dyDescent="0.25">
      <c r="A40" t="str">
        <f>IF(B40="Contract Award",IFERROR(VLOOKUP(Z40,VLKUP!$Y:$Z,2,0),""),"")</f>
        <v/>
      </c>
      <c r="B40" t="str">
        <f t="shared" si="0"/>
        <v/>
      </c>
      <c r="C40" t="s">
        <v>445</v>
      </c>
      <c r="D40" t="s">
        <v>446</v>
      </c>
      <c r="E40" t="s">
        <v>65</v>
      </c>
      <c r="F40" t="s">
        <v>66</v>
      </c>
      <c r="G40" t="s">
        <v>241</v>
      </c>
      <c r="H40" s="110">
        <v>47030</v>
      </c>
      <c r="I40" s="110">
        <v>47030</v>
      </c>
      <c r="J40" t="s">
        <v>166</v>
      </c>
      <c r="K40" t="s">
        <v>165</v>
      </c>
      <c r="L40" s="111">
        <v>1130308.1399999999</v>
      </c>
      <c r="N40" t="s">
        <v>381</v>
      </c>
      <c r="O40" t="s">
        <v>236</v>
      </c>
      <c r="P40" t="s">
        <v>382</v>
      </c>
      <c r="Q40" t="s">
        <v>243</v>
      </c>
      <c r="R40" t="s">
        <v>69</v>
      </c>
      <c r="S40" t="s">
        <v>383</v>
      </c>
      <c r="T40" t="s">
        <v>384</v>
      </c>
      <c r="U40" t="s">
        <v>403</v>
      </c>
      <c r="V40" t="s">
        <v>210</v>
      </c>
      <c r="W40" t="s">
        <v>412</v>
      </c>
      <c r="X40" t="s">
        <v>294</v>
      </c>
      <c r="Y40" t="s">
        <v>386</v>
      </c>
      <c r="Z40" t="s">
        <v>413</v>
      </c>
      <c r="AA40" t="s">
        <v>164</v>
      </c>
      <c r="AB40" t="s">
        <v>165</v>
      </c>
      <c r="AL40" s="111">
        <v>1130308.1399999999</v>
      </c>
    </row>
    <row r="41" spans="1:38" x14ac:dyDescent="0.25">
      <c r="A41" t="str">
        <f>IF(B41="Contract Award",IFERROR(VLOOKUP(Z41,VLKUP!$Y:$Z,2,0),""),"")</f>
        <v/>
      </c>
      <c r="B41" t="str">
        <f t="shared" si="0"/>
        <v/>
      </c>
      <c r="C41" t="s">
        <v>447</v>
      </c>
      <c r="D41" t="s">
        <v>448</v>
      </c>
      <c r="E41" t="s">
        <v>65</v>
      </c>
      <c r="F41" t="s">
        <v>66</v>
      </c>
      <c r="G41" t="s">
        <v>241</v>
      </c>
      <c r="H41" s="110">
        <v>47030</v>
      </c>
      <c r="I41" s="110">
        <v>47030</v>
      </c>
      <c r="J41" t="s">
        <v>166</v>
      </c>
      <c r="K41" t="s">
        <v>165</v>
      </c>
      <c r="L41" s="111">
        <v>1130308.1399999999</v>
      </c>
      <c r="N41" t="s">
        <v>381</v>
      </c>
      <c r="O41" t="s">
        <v>236</v>
      </c>
      <c r="P41" t="s">
        <v>382</v>
      </c>
      <c r="Q41" t="s">
        <v>243</v>
      </c>
      <c r="R41" t="s">
        <v>69</v>
      </c>
      <c r="S41" t="s">
        <v>383</v>
      </c>
      <c r="T41" t="s">
        <v>384</v>
      </c>
      <c r="U41" t="s">
        <v>403</v>
      </c>
      <c r="V41" t="s">
        <v>211</v>
      </c>
      <c r="W41" t="s">
        <v>412</v>
      </c>
      <c r="X41" t="s">
        <v>294</v>
      </c>
      <c r="Y41" t="s">
        <v>386</v>
      </c>
      <c r="Z41" t="s">
        <v>418</v>
      </c>
      <c r="AA41" t="s">
        <v>164</v>
      </c>
      <c r="AB41" t="s">
        <v>165</v>
      </c>
      <c r="AL41" s="111">
        <v>1130308.1399999999</v>
      </c>
    </row>
    <row r="42" spans="1:38" x14ac:dyDescent="0.25">
      <c r="A42" t="str">
        <f>IF(B42="Contract Award",IFERROR(VLOOKUP(Z42,VLKUP!$Y:$Z,2,0),""),"")</f>
        <v/>
      </c>
      <c r="B42" t="str">
        <f t="shared" si="0"/>
        <v/>
      </c>
      <c r="C42" t="s">
        <v>449</v>
      </c>
      <c r="D42" t="s">
        <v>450</v>
      </c>
      <c r="E42" t="s">
        <v>65</v>
      </c>
      <c r="F42" t="s">
        <v>66</v>
      </c>
      <c r="G42" t="s">
        <v>241</v>
      </c>
      <c r="H42" s="110">
        <v>46504</v>
      </c>
      <c r="I42" s="110">
        <v>46517</v>
      </c>
      <c r="J42" t="s">
        <v>166</v>
      </c>
      <c r="K42" t="s">
        <v>165</v>
      </c>
      <c r="L42" s="111">
        <v>126582.29</v>
      </c>
      <c r="N42" t="s">
        <v>381</v>
      </c>
      <c r="O42" t="s">
        <v>247</v>
      </c>
      <c r="P42" t="s">
        <v>382</v>
      </c>
      <c r="Q42" t="s">
        <v>243</v>
      </c>
      <c r="R42" t="s">
        <v>69</v>
      </c>
      <c r="S42" t="s">
        <v>383</v>
      </c>
      <c r="T42" t="s">
        <v>384</v>
      </c>
      <c r="V42" t="s">
        <v>212</v>
      </c>
      <c r="W42" t="s">
        <v>435</v>
      </c>
      <c r="X42" t="s">
        <v>294</v>
      </c>
      <c r="Y42" t="s">
        <v>386</v>
      </c>
      <c r="Z42" t="s">
        <v>436</v>
      </c>
      <c r="AA42" t="s">
        <v>164</v>
      </c>
      <c r="AB42" t="s">
        <v>165</v>
      </c>
      <c r="AJ42" s="111">
        <v>126582.29</v>
      </c>
    </row>
    <row r="43" spans="1:38" x14ac:dyDescent="0.25">
      <c r="A43" t="str">
        <f>IF(B43="Contract Award",IFERROR(VLOOKUP(Z43,VLKUP!$Y:$Z,2,0),""),"")</f>
        <v/>
      </c>
      <c r="B43" t="str">
        <f t="shared" si="0"/>
        <v/>
      </c>
      <c r="C43" t="s">
        <v>451</v>
      </c>
      <c r="D43" t="s">
        <v>452</v>
      </c>
      <c r="E43" t="s">
        <v>65</v>
      </c>
      <c r="F43" t="s">
        <v>66</v>
      </c>
      <c r="G43" t="s">
        <v>241</v>
      </c>
      <c r="H43" s="110">
        <v>46504</v>
      </c>
      <c r="I43" s="110">
        <v>46517</v>
      </c>
      <c r="J43" t="s">
        <v>166</v>
      </c>
      <c r="K43" t="s">
        <v>165</v>
      </c>
      <c r="L43" s="111">
        <v>20642.650000000001</v>
      </c>
      <c r="N43" t="s">
        <v>381</v>
      </c>
      <c r="O43" t="s">
        <v>247</v>
      </c>
      <c r="P43" t="s">
        <v>382</v>
      </c>
      <c r="Q43" t="s">
        <v>243</v>
      </c>
      <c r="R43" t="s">
        <v>69</v>
      </c>
      <c r="S43" t="s">
        <v>383</v>
      </c>
      <c r="T43" t="s">
        <v>384</v>
      </c>
      <c r="V43" t="s">
        <v>212</v>
      </c>
      <c r="W43" t="s">
        <v>435</v>
      </c>
      <c r="X43" t="s">
        <v>294</v>
      </c>
      <c r="Y43" t="s">
        <v>386</v>
      </c>
      <c r="Z43" t="s">
        <v>436</v>
      </c>
      <c r="AA43" t="s">
        <v>164</v>
      </c>
      <c r="AB43" t="s">
        <v>165</v>
      </c>
      <c r="AJ43" s="111">
        <v>20642.650000000001</v>
      </c>
    </row>
    <row r="44" spans="1:38" x14ac:dyDescent="0.25">
      <c r="A44" t="str">
        <f>IF(B44="Contract Award",IFERROR(VLOOKUP(Z44,VLKUP!$Y:$Z,2,0),""),"")</f>
        <v/>
      </c>
      <c r="B44" t="str">
        <f t="shared" si="0"/>
        <v/>
      </c>
      <c r="C44" t="s">
        <v>453</v>
      </c>
      <c r="D44" t="s">
        <v>454</v>
      </c>
      <c r="E44" t="s">
        <v>65</v>
      </c>
      <c r="F44" t="s">
        <v>66</v>
      </c>
      <c r="G44" t="s">
        <v>241</v>
      </c>
      <c r="H44" s="110">
        <v>46036</v>
      </c>
      <c r="I44" s="110">
        <v>47030</v>
      </c>
      <c r="J44" t="s">
        <v>166</v>
      </c>
      <c r="K44" t="s">
        <v>165</v>
      </c>
      <c r="L44" s="111">
        <v>20327.580000000002</v>
      </c>
      <c r="N44" t="s">
        <v>381</v>
      </c>
      <c r="O44" t="s">
        <v>236</v>
      </c>
      <c r="P44" t="s">
        <v>382</v>
      </c>
      <c r="Q44" t="s">
        <v>243</v>
      </c>
      <c r="R44" t="s">
        <v>69</v>
      </c>
      <c r="S44" t="s">
        <v>383</v>
      </c>
      <c r="T44" t="s">
        <v>384</v>
      </c>
      <c r="V44" s="40" t="s">
        <v>228</v>
      </c>
      <c r="W44" t="s">
        <v>385</v>
      </c>
      <c r="X44" t="s">
        <v>294</v>
      </c>
      <c r="Y44" t="s">
        <v>386</v>
      </c>
      <c r="Z44" t="s">
        <v>394</v>
      </c>
      <c r="AA44" t="s">
        <v>164</v>
      </c>
      <c r="AB44" t="s">
        <v>165</v>
      </c>
      <c r="AI44" s="111">
        <v>5372.93</v>
      </c>
      <c r="AJ44" s="111">
        <v>7432.55</v>
      </c>
      <c r="AK44" s="111">
        <v>7432.55</v>
      </c>
      <c r="AL44" s="111">
        <v>89.55</v>
      </c>
    </row>
    <row r="45" spans="1:38" x14ac:dyDescent="0.25">
      <c r="A45" t="str">
        <f>IF(B45="Contract Award",IFERROR(VLOOKUP(Z45,VLKUP!$Y:$Z,2,0),""),"")</f>
        <v/>
      </c>
      <c r="B45" t="str">
        <f t="shared" si="0"/>
        <v/>
      </c>
      <c r="C45" t="s">
        <v>455</v>
      </c>
      <c r="D45" t="s">
        <v>456</v>
      </c>
      <c r="E45" t="s">
        <v>65</v>
      </c>
      <c r="F45" t="s">
        <v>66</v>
      </c>
      <c r="G45" t="s">
        <v>241</v>
      </c>
      <c r="H45" s="110">
        <v>46036</v>
      </c>
      <c r="I45" s="110">
        <v>47030</v>
      </c>
      <c r="J45" t="s">
        <v>166</v>
      </c>
      <c r="K45" t="s">
        <v>165</v>
      </c>
      <c r="L45" s="111">
        <v>20327.580000000002</v>
      </c>
      <c r="N45" t="s">
        <v>381</v>
      </c>
      <c r="O45" t="s">
        <v>236</v>
      </c>
      <c r="P45" t="s">
        <v>382</v>
      </c>
      <c r="Q45" t="s">
        <v>243</v>
      </c>
      <c r="R45" t="s">
        <v>69</v>
      </c>
      <c r="S45" t="s">
        <v>383</v>
      </c>
      <c r="T45" t="s">
        <v>384</v>
      </c>
      <c r="V45" s="40" t="s">
        <v>227</v>
      </c>
      <c r="W45" t="s">
        <v>385</v>
      </c>
      <c r="X45" t="s">
        <v>294</v>
      </c>
      <c r="Y45" t="s">
        <v>386</v>
      </c>
      <c r="Z45" t="s">
        <v>387</v>
      </c>
      <c r="AA45" t="s">
        <v>164</v>
      </c>
      <c r="AB45" t="s">
        <v>165</v>
      </c>
      <c r="AI45" s="111">
        <v>5372.93</v>
      </c>
      <c r="AJ45" s="111">
        <v>7432.55</v>
      </c>
      <c r="AK45" s="111">
        <v>7432.55</v>
      </c>
      <c r="AL45" s="111">
        <v>89.55</v>
      </c>
    </row>
    <row r="46" spans="1:38" x14ac:dyDescent="0.25">
      <c r="A46" t="str">
        <f>IF(B46="Contract Award",IFERROR(VLOOKUP(Z46,VLKUP!$Y:$Z,2,0),""),"")</f>
        <v/>
      </c>
      <c r="B46" t="str">
        <f t="shared" si="0"/>
        <v/>
      </c>
      <c r="C46" t="s">
        <v>457</v>
      </c>
      <c r="D46" t="s">
        <v>458</v>
      </c>
      <c r="E46" t="s">
        <v>65</v>
      </c>
      <c r="F46" t="s">
        <v>66</v>
      </c>
      <c r="G46" t="s">
        <v>241</v>
      </c>
      <c r="H46" s="110">
        <v>46036</v>
      </c>
      <c r="I46" s="110">
        <v>47030</v>
      </c>
      <c r="J46" t="s">
        <v>166</v>
      </c>
      <c r="K46" t="s">
        <v>165</v>
      </c>
      <c r="L46" s="111">
        <v>20327.580000000002</v>
      </c>
      <c r="N46" t="s">
        <v>381</v>
      </c>
      <c r="O46" t="s">
        <v>236</v>
      </c>
      <c r="P46" t="s">
        <v>382</v>
      </c>
      <c r="Q46" t="s">
        <v>243</v>
      </c>
      <c r="R46" t="s">
        <v>69</v>
      </c>
      <c r="S46" t="s">
        <v>383</v>
      </c>
      <c r="T46" t="s">
        <v>384</v>
      </c>
      <c r="V46" s="40" t="s">
        <v>230</v>
      </c>
      <c r="W46" t="s">
        <v>412</v>
      </c>
      <c r="X46" t="s">
        <v>294</v>
      </c>
      <c r="Y46" t="s">
        <v>386</v>
      </c>
      <c r="Z46" t="s">
        <v>418</v>
      </c>
      <c r="AA46" t="s">
        <v>164</v>
      </c>
      <c r="AB46" t="s">
        <v>165</v>
      </c>
      <c r="AI46" s="111">
        <v>5372.93</v>
      </c>
      <c r="AJ46" s="111">
        <v>7432.55</v>
      </c>
      <c r="AK46" s="111">
        <v>7432.55</v>
      </c>
      <c r="AL46" s="111">
        <v>89.55</v>
      </c>
    </row>
    <row r="47" spans="1:38" x14ac:dyDescent="0.25">
      <c r="A47" t="str">
        <f>IF(B47="Contract Award",IFERROR(VLOOKUP(Z47,VLKUP!$Y:$Z,2,0),""),"")</f>
        <v/>
      </c>
      <c r="B47" t="str">
        <f t="shared" si="0"/>
        <v/>
      </c>
      <c r="C47" t="s">
        <v>459</v>
      </c>
      <c r="D47" t="s">
        <v>460</v>
      </c>
      <c r="E47" t="s">
        <v>65</v>
      </c>
      <c r="F47" t="s">
        <v>66</v>
      </c>
      <c r="G47" t="s">
        <v>241</v>
      </c>
      <c r="H47" s="110">
        <v>46036</v>
      </c>
      <c r="I47" s="110">
        <v>47030</v>
      </c>
      <c r="J47" t="s">
        <v>166</v>
      </c>
      <c r="K47" t="s">
        <v>165</v>
      </c>
      <c r="L47" s="111">
        <v>20327.580000000002</v>
      </c>
      <c r="N47" t="s">
        <v>381</v>
      </c>
      <c r="O47" t="s">
        <v>236</v>
      </c>
      <c r="P47" t="s">
        <v>382</v>
      </c>
      <c r="Q47" t="s">
        <v>243</v>
      </c>
      <c r="R47" t="s">
        <v>69</v>
      </c>
      <c r="S47" t="s">
        <v>383</v>
      </c>
      <c r="T47" t="s">
        <v>384</v>
      </c>
      <c r="V47" s="40" t="s">
        <v>229</v>
      </c>
      <c r="W47" t="s">
        <v>412</v>
      </c>
      <c r="X47" t="s">
        <v>294</v>
      </c>
      <c r="Y47" t="s">
        <v>386</v>
      </c>
      <c r="Z47" t="s">
        <v>413</v>
      </c>
      <c r="AA47" t="s">
        <v>164</v>
      </c>
      <c r="AB47" t="s">
        <v>165</v>
      </c>
      <c r="AI47" s="111">
        <v>5372.93</v>
      </c>
      <c r="AJ47" s="111">
        <v>7432.55</v>
      </c>
      <c r="AK47" s="111">
        <v>7432.55</v>
      </c>
      <c r="AL47" s="111">
        <v>89.55</v>
      </c>
    </row>
    <row r="48" spans="1:38" x14ac:dyDescent="0.25">
      <c r="A48" t="str">
        <f>IF(B48="Contract Award",IFERROR(VLOOKUP(Z48,VLKUP!$Y:$Z,2,0),""),"")</f>
        <v>ESR Dipole Magnets - D1/D2/D3 Production Iron Material</v>
      </c>
      <c r="B48" t="str">
        <f t="shared" si="0"/>
        <v>Contract Award</v>
      </c>
      <c r="C48" t="s">
        <v>461</v>
      </c>
      <c r="D48" t="s">
        <v>462</v>
      </c>
      <c r="E48" t="s">
        <v>65</v>
      </c>
      <c r="F48" t="s">
        <v>66</v>
      </c>
      <c r="G48" t="s">
        <v>241</v>
      </c>
      <c r="H48" s="110">
        <v>46314</v>
      </c>
      <c r="I48" s="110">
        <v>46314</v>
      </c>
      <c r="J48" t="s">
        <v>166</v>
      </c>
      <c r="K48" t="s">
        <v>165</v>
      </c>
      <c r="L48" s="111">
        <v>0.01</v>
      </c>
      <c r="N48" t="s">
        <v>390</v>
      </c>
      <c r="O48" t="s">
        <v>236</v>
      </c>
      <c r="P48" t="s">
        <v>382</v>
      </c>
      <c r="Q48" t="s">
        <v>243</v>
      </c>
      <c r="R48" t="s">
        <v>69</v>
      </c>
      <c r="S48" t="s">
        <v>383</v>
      </c>
      <c r="T48" t="s">
        <v>384</v>
      </c>
      <c r="U48" t="s">
        <v>391</v>
      </c>
      <c r="V48" t="s">
        <v>218</v>
      </c>
      <c r="X48" t="s">
        <v>294</v>
      </c>
      <c r="Y48" t="s">
        <v>386</v>
      </c>
      <c r="Z48" t="s">
        <v>436</v>
      </c>
      <c r="AA48" t="s">
        <v>164</v>
      </c>
      <c r="AJ48" s="111">
        <v>0.01</v>
      </c>
    </row>
    <row r="49" spans="1:38" x14ac:dyDescent="0.25">
      <c r="A49" t="str">
        <f>IF(B49="Contract Award",IFERROR(VLOOKUP(Z49,VLKUP!$Y:$Z,2,0),""),"")</f>
        <v/>
      </c>
      <c r="B49" t="str">
        <f t="shared" si="0"/>
        <v/>
      </c>
      <c r="C49" t="s">
        <v>461</v>
      </c>
      <c r="D49" t="s">
        <v>462</v>
      </c>
      <c r="E49" t="s">
        <v>65</v>
      </c>
      <c r="F49" t="s">
        <v>66</v>
      </c>
      <c r="G49" t="s">
        <v>241</v>
      </c>
      <c r="H49" s="110">
        <v>46314</v>
      </c>
      <c r="I49" s="110">
        <v>46314</v>
      </c>
      <c r="J49" t="s">
        <v>166</v>
      </c>
      <c r="K49" t="s">
        <v>165</v>
      </c>
      <c r="L49" s="111">
        <v>85311.73</v>
      </c>
      <c r="N49" t="s">
        <v>390</v>
      </c>
      <c r="O49" t="s">
        <v>236</v>
      </c>
      <c r="P49" t="s">
        <v>382</v>
      </c>
      <c r="Q49" t="s">
        <v>243</v>
      </c>
      <c r="R49" t="s">
        <v>69</v>
      </c>
      <c r="S49" t="s">
        <v>383</v>
      </c>
      <c r="T49" t="s">
        <v>384</v>
      </c>
      <c r="U49" t="s">
        <v>391</v>
      </c>
      <c r="V49" t="s">
        <v>218</v>
      </c>
      <c r="X49" t="s">
        <v>294</v>
      </c>
      <c r="Y49" t="s">
        <v>386</v>
      </c>
      <c r="Z49" t="s">
        <v>436</v>
      </c>
      <c r="AA49" t="s">
        <v>164</v>
      </c>
      <c r="AJ49" s="111">
        <v>85311.73</v>
      </c>
    </row>
    <row r="50" spans="1:38" x14ac:dyDescent="0.25">
      <c r="A50" t="str">
        <f>IF(B50="Contract Award",IFERROR(VLOOKUP(Z50,VLKUP!$Y:$Z,2,0),""),"")</f>
        <v/>
      </c>
      <c r="B50" t="str">
        <f t="shared" si="0"/>
        <v/>
      </c>
      <c r="C50" t="s">
        <v>463</v>
      </c>
      <c r="D50" t="s">
        <v>464</v>
      </c>
      <c r="E50" t="s">
        <v>65</v>
      </c>
      <c r="F50" t="s">
        <v>66</v>
      </c>
      <c r="G50" t="s">
        <v>241</v>
      </c>
      <c r="H50" s="110">
        <v>46517</v>
      </c>
      <c r="I50" s="110">
        <v>46517</v>
      </c>
      <c r="J50" t="s">
        <v>166</v>
      </c>
      <c r="K50" t="s">
        <v>165</v>
      </c>
      <c r="L50" s="111">
        <v>85311.73</v>
      </c>
      <c r="N50" t="s">
        <v>381</v>
      </c>
      <c r="O50" t="s">
        <v>236</v>
      </c>
      <c r="P50" t="s">
        <v>382</v>
      </c>
      <c r="Q50" t="s">
        <v>243</v>
      </c>
      <c r="R50" t="s">
        <v>69</v>
      </c>
      <c r="S50" t="s">
        <v>383</v>
      </c>
      <c r="T50" t="s">
        <v>384</v>
      </c>
      <c r="U50" t="s">
        <v>403</v>
      </c>
      <c r="V50" t="s">
        <v>218</v>
      </c>
      <c r="X50" t="s">
        <v>294</v>
      </c>
      <c r="Y50" t="s">
        <v>386</v>
      </c>
      <c r="Z50" t="s">
        <v>436</v>
      </c>
      <c r="AA50" t="s">
        <v>164</v>
      </c>
      <c r="AB50" t="s">
        <v>165</v>
      </c>
      <c r="AJ50" s="111">
        <v>85311.73</v>
      </c>
    </row>
    <row r="51" spans="1:38" x14ac:dyDescent="0.25">
      <c r="A51" t="str">
        <f>IF(B51="Contract Award",IFERROR(VLOOKUP(Z51,VLKUP!$Y:$Z,2,0),""),"")</f>
        <v/>
      </c>
      <c r="B51" t="str">
        <f t="shared" si="0"/>
        <v/>
      </c>
      <c r="C51" t="s">
        <v>465</v>
      </c>
      <c r="D51" t="s">
        <v>466</v>
      </c>
      <c r="E51" t="s">
        <v>65</v>
      </c>
      <c r="F51" t="s">
        <v>66</v>
      </c>
      <c r="G51" t="s">
        <v>241</v>
      </c>
      <c r="H51" s="110">
        <v>46150</v>
      </c>
      <c r="I51" s="110">
        <v>46517</v>
      </c>
      <c r="J51" t="s">
        <v>166</v>
      </c>
      <c r="K51" t="s">
        <v>165</v>
      </c>
      <c r="L51" s="111">
        <v>14097.59</v>
      </c>
      <c r="N51" t="s">
        <v>381</v>
      </c>
      <c r="O51" t="s">
        <v>247</v>
      </c>
      <c r="P51" t="s">
        <v>382</v>
      </c>
      <c r="Q51" t="s">
        <v>243</v>
      </c>
      <c r="R51" t="s">
        <v>69</v>
      </c>
      <c r="S51" t="s">
        <v>383</v>
      </c>
      <c r="T51" t="s">
        <v>384</v>
      </c>
      <c r="V51" t="s">
        <v>212</v>
      </c>
      <c r="W51" t="s">
        <v>435</v>
      </c>
      <c r="X51" t="s">
        <v>294</v>
      </c>
      <c r="Y51" t="s">
        <v>386</v>
      </c>
      <c r="Z51" t="s">
        <v>436</v>
      </c>
      <c r="AA51" t="s">
        <v>164</v>
      </c>
      <c r="AB51" t="s">
        <v>165</v>
      </c>
      <c r="AI51" s="111">
        <v>5639.04</v>
      </c>
      <c r="AJ51" s="111">
        <v>8458.5499999999993</v>
      </c>
    </row>
    <row r="52" spans="1:38" x14ac:dyDescent="0.25">
      <c r="A52" t="str">
        <f>IF(B52="Contract Award",IFERROR(VLOOKUP(Z52,VLKUP!$Y:$Z,2,0),""),"")</f>
        <v/>
      </c>
      <c r="B52" t="str">
        <f t="shared" si="0"/>
        <v/>
      </c>
      <c r="C52" t="s">
        <v>465</v>
      </c>
      <c r="D52" t="s">
        <v>466</v>
      </c>
      <c r="E52" t="s">
        <v>65</v>
      </c>
      <c r="F52" t="s">
        <v>66</v>
      </c>
      <c r="G52" t="s">
        <v>241</v>
      </c>
      <c r="H52" s="110">
        <v>46150</v>
      </c>
      <c r="I52" s="110">
        <v>46517</v>
      </c>
      <c r="J52" t="s">
        <v>166</v>
      </c>
      <c r="K52" t="s">
        <v>165</v>
      </c>
      <c r="L52" s="111">
        <v>16539.349999999999</v>
      </c>
      <c r="N52" t="s">
        <v>381</v>
      </c>
      <c r="O52" t="s">
        <v>247</v>
      </c>
      <c r="P52" t="s">
        <v>382</v>
      </c>
      <c r="Q52" t="s">
        <v>243</v>
      </c>
      <c r="R52" t="s">
        <v>69</v>
      </c>
      <c r="S52" t="s">
        <v>383</v>
      </c>
      <c r="T52" t="s">
        <v>384</v>
      </c>
      <c r="V52" t="s">
        <v>212</v>
      </c>
      <c r="W52" t="s">
        <v>435</v>
      </c>
      <c r="X52" t="s">
        <v>294</v>
      </c>
      <c r="Y52" t="s">
        <v>386</v>
      </c>
      <c r="Z52" t="s">
        <v>436</v>
      </c>
      <c r="AA52" t="s">
        <v>164</v>
      </c>
      <c r="AB52" t="s">
        <v>165</v>
      </c>
      <c r="AI52" s="111">
        <v>6615.74</v>
      </c>
      <c r="AJ52" s="111">
        <v>9923.61</v>
      </c>
    </row>
    <row r="53" spans="1:38" x14ac:dyDescent="0.25">
      <c r="A53" t="str">
        <f>IF(B53="Contract Award",IFERROR(VLOOKUP(Z53,VLKUP!$Y:$Z,2,0),""),"")</f>
        <v/>
      </c>
      <c r="B53" t="str">
        <f t="shared" si="0"/>
        <v/>
      </c>
      <c r="C53" t="s">
        <v>467</v>
      </c>
      <c r="D53" t="s">
        <v>468</v>
      </c>
      <c r="E53" t="s">
        <v>77</v>
      </c>
      <c r="F53" t="s">
        <v>78</v>
      </c>
      <c r="G53" t="s">
        <v>241</v>
      </c>
      <c r="H53" s="110">
        <v>45856</v>
      </c>
      <c r="I53" s="110">
        <v>45964</v>
      </c>
      <c r="J53" t="s">
        <v>166</v>
      </c>
      <c r="K53" t="s">
        <v>165</v>
      </c>
      <c r="L53" s="111">
        <v>101127.31</v>
      </c>
      <c r="N53" t="s">
        <v>469</v>
      </c>
      <c r="O53" t="s">
        <v>247</v>
      </c>
      <c r="P53" t="s">
        <v>382</v>
      </c>
      <c r="Q53" t="s">
        <v>243</v>
      </c>
      <c r="R53" t="s">
        <v>69</v>
      </c>
      <c r="S53" t="s">
        <v>470</v>
      </c>
      <c r="T53" t="s">
        <v>384</v>
      </c>
      <c r="V53" s="40" t="s">
        <v>213</v>
      </c>
      <c r="X53" t="s">
        <v>318</v>
      </c>
      <c r="Y53" t="s">
        <v>471</v>
      </c>
      <c r="Z53" t="s">
        <v>472</v>
      </c>
      <c r="AA53" t="s">
        <v>164</v>
      </c>
      <c r="AB53" t="s">
        <v>165</v>
      </c>
      <c r="AH53" s="111">
        <v>70114.94</v>
      </c>
      <c r="AI53" s="111">
        <v>31012.38</v>
      </c>
    </row>
    <row r="54" spans="1:38" x14ac:dyDescent="0.25">
      <c r="A54" t="str">
        <f>IF(B54="Contract Award",IFERROR(VLOOKUP(Z54,VLKUP!$Y:$Z,2,0),""),"")</f>
        <v/>
      </c>
      <c r="B54" t="str">
        <f t="shared" si="0"/>
        <v/>
      </c>
      <c r="C54" t="s">
        <v>473</v>
      </c>
      <c r="D54" t="s">
        <v>474</v>
      </c>
      <c r="E54" t="s">
        <v>77</v>
      </c>
      <c r="F54" t="s">
        <v>78</v>
      </c>
      <c r="G54" t="s">
        <v>241</v>
      </c>
      <c r="H54" s="110">
        <v>46121</v>
      </c>
      <c r="I54" s="110">
        <v>46273</v>
      </c>
      <c r="J54" t="s">
        <v>166</v>
      </c>
      <c r="K54" t="s">
        <v>165</v>
      </c>
      <c r="L54" s="111">
        <v>144977.39000000001</v>
      </c>
      <c r="N54" t="s">
        <v>469</v>
      </c>
      <c r="O54" t="s">
        <v>247</v>
      </c>
      <c r="P54" t="s">
        <v>382</v>
      </c>
      <c r="Q54" t="s">
        <v>243</v>
      </c>
      <c r="R54" t="s">
        <v>69</v>
      </c>
      <c r="S54" t="s">
        <v>470</v>
      </c>
      <c r="T54" t="s">
        <v>384</v>
      </c>
      <c r="V54" s="40" t="s">
        <v>213</v>
      </c>
      <c r="X54" t="s">
        <v>318</v>
      </c>
      <c r="Y54" t="s">
        <v>471</v>
      </c>
      <c r="Z54" t="s">
        <v>472</v>
      </c>
      <c r="AA54" t="s">
        <v>164</v>
      </c>
      <c r="AB54" t="s">
        <v>165</v>
      </c>
      <c r="AI54" s="111">
        <v>144977.39000000001</v>
      </c>
    </row>
    <row r="55" spans="1:38" x14ac:dyDescent="0.25">
      <c r="A55" t="str">
        <f>IF(B55="Contract Award",IFERROR(VLOOKUP(Z55,VLKUP!$Y:$Z,2,0),""),"")</f>
        <v/>
      </c>
      <c r="B55" t="str">
        <f t="shared" si="0"/>
        <v/>
      </c>
      <c r="C55" t="s">
        <v>475</v>
      </c>
      <c r="D55" t="s">
        <v>476</v>
      </c>
      <c r="E55" t="s">
        <v>77</v>
      </c>
      <c r="F55" t="s">
        <v>78</v>
      </c>
      <c r="G55" t="s">
        <v>241</v>
      </c>
      <c r="H55" s="110">
        <v>46430</v>
      </c>
      <c r="I55" s="110">
        <v>46582</v>
      </c>
      <c r="J55" t="s">
        <v>166</v>
      </c>
      <c r="K55" t="s">
        <v>165</v>
      </c>
      <c r="L55" s="111">
        <v>150051.6</v>
      </c>
      <c r="N55" t="s">
        <v>469</v>
      </c>
      <c r="O55" t="s">
        <v>247</v>
      </c>
      <c r="P55" t="s">
        <v>382</v>
      </c>
      <c r="Q55" t="s">
        <v>243</v>
      </c>
      <c r="R55" t="s">
        <v>69</v>
      </c>
      <c r="S55" t="s">
        <v>470</v>
      </c>
      <c r="T55" t="s">
        <v>384</v>
      </c>
      <c r="V55" s="40" t="s">
        <v>213</v>
      </c>
      <c r="X55" t="s">
        <v>318</v>
      </c>
      <c r="Y55" t="s">
        <v>471</v>
      </c>
      <c r="Z55" t="s">
        <v>472</v>
      </c>
      <c r="AA55" t="s">
        <v>164</v>
      </c>
      <c r="AB55" t="s">
        <v>165</v>
      </c>
      <c r="AJ55" s="111">
        <v>150051.6</v>
      </c>
    </row>
    <row r="56" spans="1:38" x14ac:dyDescent="0.25">
      <c r="A56" t="str">
        <f>IF(B56="Contract Award",IFERROR(VLOOKUP(Z56,VLKUP!$Y:$Z,2,0),""),"")</f>
        <v/>
      </c>
      <c r="B56" t="str">
        <f t="shared" si="0"/>
        <v/>
      </c>
      <c r="C56" t="s">
        <v>477</v>
      </c>
      <c r="D56" t="s">
        <v>478</v>
      </c>
      <c r="E56" t="s">
        <v>77</v>
      </c>
      <c r="F56" t="s">
        <v>78</v>
      </c>
      <c r="G56" t="s">
        <v>241</v>
      </c>
      <c r="H56" s="110">
        <v>46737</v>
      </c>
      <c r="I56" s="110">
        <v>46889</v>
      </c>
      <c r="J56" t="s">
        <v>166</v>
      </c>
      <c r="K56" t="s">
        <v>165</v>
      </c>
      <c r="L56" s="111">
        <v>155303.4</v>
      </c>
      <c r="N56" t="s">
        <v>469</v>
      </c>
      <c r="O56" t="s">
        <v>247</v>
      </c>
      <c r="P56" t="s">
        <v>382</v>
      </c>
      <c r="Q56" t="s">
        <v>243</v>
      </c>
      <c r="R56" t="s">
        <v>69</v>
      </c>
      <c r="S56" t="s">
        <v>470</v>
      </c>
      <c r="T56" t="s">
        <v>384</v>
      </c>
      <c r="V56" s="40" t="s">
        <v>213</v>
      </c>
      <c r="X56" t="s">
        <v>318</v>
      </c>
      <c r="Y56" t="s">
        <v>471</v>
      </c>
      <c r="Z56" t="s">
        <v>472</v>
      </c>
      <c r="AA56" t="s">
        <v>164</v>
      </c>
      <c r="AB56" t="s">
        <v>165</v>
      </c>
      <c r="AK56" s="111">
        <v>155303.4</v>
      </c>
    </row>
    <row r="57" spans="1:38" x14ac:dyDescent="0.25">
      <c r="A57" t="str">
        <f>IF(B57="Contract Award",IFERROR(VLOOKUP(Z57,VLKUP!$Y:$Z,2,0),""),"")</f>
        <v/>
      </c>
      <c r="B57" t="str">
        <f t="shared" si="0"/>
        <v/>
      </c>
      <c r="C57" t="s">
        <v>479</v>
      </c>
      <c r="D57" t="s">
        <v>480</v>
      </c>
      <c r="E57" t="s">
        <v>77</v>
      </c>
      <c r="F57" t="s">
        <v>78</v>
      </c>
      <c r="G57" t="s">
        <v>241</v>
      </c>
      <c r="H57" s="110">
        <v>47044</v>
      </c>
      <c r="I57" s="110">
        <v>47199</v>
      </c>
      <c r="J57" t="s">
        <v>166</v>
      </c>
      <c r="K57" t="s">
        <v>165</v>
      </c>
      <c r="L57" s="111">
        <v>160739.01999999999</v>
      </c>
      <c r="N57" t="s">
        <v>469</v>
      </c>
      <c r="O57" t="s">
        <v>247</v>
      </c>
      <c r="P57" t="s">
        <v>382</v>
      </c>
      <c r="Q57" t="s">
        <v>243</v>
      </c>
      <c r="R57" t="s">
        <v>69</v>
      </c>
      <c r="S57" t="s">
        <v>470</v>
      </c>
      <c r="T57" t="s">
        <v>384</v>
      </c>
      <c r="V57" s="40" t="s">
        <v>213</v>
      </c>
      <c r="X57" t="s">
        <v>318</v>
      </c>
      <c r="Y57" t="s">
        <v>471</v>
      </c>
      <c r="Z57" t="s">
        <v>472</v>
      </c>
      <c r="AA57" t="s">
        <v>164</v>
      </c>
      <c r="AB57" t="s">
        <v>165</v>
      </c>
      <c r="AL57" s="111">
        <v>160739.01999999999</v>
      </c>
    </row>
    <row r="58" spans="1:38" x14ac:dyDescent="0.25">
      <c r="A58" t="str">
        <f>IF(B58="Contract Award",IFERROR(VLOOKUP(Z58,VLKUP!$Y:$Z,2,0),""),"")</f>
        <v/>
      </c>
      <c r="B58" t="str">
        <f t="shared" si="0"/>
        <v/>
      </c>
      <c r="C58" t="s">
        <v>481</v>
      </c>
      <c r="D58" t="s">
        <v>482</v>
      </c>
      <c r="E58" t="s">
        <v>77</v>
      </c>
      <c r="F58" t="s">
        <v>78</v>
      </c>
      <c r="G58" t="s">
        <v>241</v>
      </c>
      <c r="H58" s="110">
        <v>45748</v>
      </c>
      <c r="I58" s="110">
        <v>45964</v>
      </c>
      <c r="J58" t="s">
        <v>166</v>
      </c>
      <c r="K58" t="s">
        <v>165</v>
      </c>
      <c r="L58" s="111">
        <v>100590.36</v>
      </c>
      <c r="N58" t="s">
        <v>469</v>
      </c>
      <c r="O58" t="s">
        <v>247</v>
      </c>
      <c r="P58" t="s">
        <v>382</v>
      </c>
      <c r="Q58" t="s">
        <v>243</v>
      </c>
      <c r="R58" t="s">
        <v>69</v>
      </c>
      <c r="S58" t="s">
        <v>470</v>
      </c>
      <c r="T58" t="s">
        <v>384</v>
      </c>
      <c r="V58" s="40" t="s">
        <v>213</v>
      </c>
      <c r="X58" t="s">
        <v>318</v>
      </c>
      <c r="Y58" t="s">
        <v>471</v>
      </c>
      <c r="Z58" t="s">
        <v>472</v>
      </c>
      <c r="AA58" t="s">
        <v>164</v>
      </c>
      <c r="AB58" t="s">
        <v>165</v>
      </c>
      <c r="AH58" s="111">
        <v>85166.51</v>
      </c>
      <c r="AI58" s="111">
        <v>15423.85</v>
      </c>
    </row>
    <row r="59" spans="1:38" x14ac:dyDescent="0.25">
      <c r="A59" t="str">
        <f>IF(B59="Contract Award",IFERROR(VLOOKUP(Z59,VLKUP!$Y:$Z,2,0),""),"")</f>
        <v/>
      </c>
      <c r="B59" t="str">
        <f t="shared" si="0"/>
        <v/>
      </c>
      <c r="C59" t="s">
        <v>483</v>
      </c>
      <c r="D59" t="s">
        <v>484</v>
      </c>
      <c r="E59" t="s">
        <v>77</v>
      </c>
      <c r="F59" t="s">
        <v>78</v>
      </c>
      <c r="G59" t="s">
        <v>241</v>
      </c>
      <c r="H59" s="110">
        <v>45965</v>
      </c>
      <c r="I59" s="110">
        <v>46273</v>
      </c>
      <c r="J59" t="s">
        <v>166</v>
      </c>
      <c r="K59" t="s">
        <v>165</v>
      </c>
      <c r="L59" s="111">
        <v>144977.39000000001</v>
      </c>
      <c r="N59" t="s">
        <v>469</v>
      </c>
      <c r="O59" t="s">
        <v>247</v>
      </c>
      <c r="P59" t="s">
        <v>382</v>
      </c>
      <c r="Q59" t="s">
        <v>243</v>
      </c>
      <c r="R59" t="s">
        <v>69</v>
      </c>
      <c r="S59" t="s">
        <v>470</v>
      </c>
      <c r="T59" t="s">
        <v>384</v>
      </c>
      <c r="V59" s="40" t="s">
        <v>213</v>
      </c>
      <c r="X59" t="s">
        <v>318</v>
      </c>
      <c r="Y59" t="s">
        <v>471</v>
      </c>
      <c r="Z59" t="s">
        <v>472</v>
      </c>
      <c r="AA59" t="s">
        <v>164</v>
      </c>
      <c r="AB59" t="s">
        <v>165</v>
      </c>
      <c r="AI59" s="111">
        <v>144977.39000000001</v>
      </c>
    </row>
    <row r="60" spans="1:38" x14ac:dyDescent="0.25">
      <c r="A60" t="str">
        <f>IF(B60="Contract Award",IFERROR(VLOOKUP(Z60,VLKUP!$Y:$Z,2,0),""),"")</f>
        <v/>
      </c>
      <c r="B60" t="str">
        <f t="shared" si="0"/>
        <v/>
      </c>
      <c r="C60" t="s">
        <v>485</v>
      </c>
      <c r="D60" t="s">
        <v>486</v>
      </c>
      <c r="E60" t="s">
        <v>77</v>
      </c>
      <c r="F60" t="s">
        <v>78</v>
      </c>
      <c r="G60" t="s">
        <v>241</v>
      </c>
      <c r="H60" s="110">
        <v>46274</v>
      </c>
      <c r="I60" s="110">
        <v>46582</v>
      </c>
      <c r="J60" t="s">
        <v>166</v>
      </c>
      <c r="K60" t="s">
        <v>165</v>
      </c>
      <c r="L60" s="111">
        <v>149664.99</v>
      </c>
      <c r="N60" t="s">
        <v>469</v>
      </c>
      <c r="O60" t="s">
        <v>247</v>
      </c>
      <c r="P60" t="s">
        <v>382</v>
      </c>
      <c r="Q60" t="s">
        <v>243</v>
      </c>
      <c r="R60" t="s">
        <v>69</v>
      </c>
      <c r="S60" t="s">
        <v>470</v>
      </c>
      <c r="T60" t="s">
        <v>384</v>
      </c>
      <c r="V60" s="40" t="s">
        <v>213</v>
      </c>
      <c r="X60" t="s">
        <v>318</v>
      </c>
      <c r="Y60" t="s">
        <v>471</v>
      </c>
      <c r="Z60" t="s">
        <v>472</v>
      </c>
      <c r="AA60" t="s">
        <v>164</v>
      </c>
      <c r="AB60" t="s">
        <v>165</v>
      </c>
      <c r="AI60" s="111">
        <v>11403.05</v>
      </c>
      <c r="AJ60" s="111">
        <v>138261.94</v>
      </c>
    </row>
    <row r="61" spans="1:38" x14ac:dyDescent="0.25">
      <c r="A61" t="str">
        <f>IF(B61="Contract Award",IFERROR(VLOOKUP(Z61,VLKUP!$Y:$Z,2,0),""),"")</f>
        <v/>
      </c>
      <c r="B61" t="str">
        <f t="shared" si="0"/>
        <v/>
      </c>
      <c r="C61" t="s">
        <v>487</v>
      </c>
      <c r="D61" t="s">
        <v>488</v>
      </c>
      <c r="E61" t="s">
        <v>77</v>
      </c>
      <c r="F61" t="s">
        <v>78</v>
      </c>
      <c r="G61" t="s">
        <v>241</v>
      </c>
      <c r="H61" s="110">
        <v>46583</v>
      </c>
      <c r="I61" s="110">
        <v>46889</v>
      </c>
      <c r="J61" t="s">
        <v>166</v>
      </c>
      <c r="K61" t="s">
        <v>165</v>
      </c>
      <c r="L61" s="111">
        <v>153927.93</v>
      </c>
      <c r="N61" t="s">
        <v>469</v>
      </c>
      <c r="O61" t="s">
        <v>247</v>
      </c>
      <c r="P61" t="s">
        <v>382</v>
      </c>
      <c r="Q61" t="s">
        <v>243</v>
      </c>
      <c r="R61" t="s">
        <v>69</v>
      </c>
      <c r="S61" t="s">
        <v>470</v>
      </c>
      <c r="T61" t="s">
        <v>384</v>
      </c>
      <c r="V61" s="40" t="s">
        <v>213</v>
      </c>
      <c r="X61" t="s">
        <v>318</v>
      </c>
      <c r="Y61" t="s">
        <v>471</v>
      </c>
      <c r="Z61" t="s">
        <v>472</v>
      </c>
      <c r="AA61" t="s">
        <v>164</v>
      </c>
      <c r="AB61" t="s">
        <v>165</v>
      </c>
      <c r="AJ61" s="111">
        <v>40314.46</v>
      </c>
      <c r="AK61" s="111">
        <v>113613.47</v>
      </c>
    </row>
    <row r="62" spans="1:38" x14ac:dyDescent="0.25">
      <c r="A62" t="str">
        <f>IF(B62="Contract Award",IFERROR(VLOOKUP(Z62,VLKUP!$Y:$Z,2,0),""),"")</f>
        <v/>
      </c>
      <c r="B62" t="str">
        <f t="shared" si="0"/>
        <v/>
      </c>
      <c r="C62" t="s">
        <v>489</v>
      </c>
      <c r="D62" t="s">
        <v>490</v>
      </c>
      <c r="E62" t="s">
        <v>77</v>
      </c>
      <c r="F62" t="s">
        <v>78</v>
      </c>
      <c r="G62" t="s">
        <v>241</v>
      </c>
      <c r="H62" s="110">
        <v>46890</v>
      </c>
      <c r="I62" s="110">
        <v>47199</v>
      </c>
      <c r="J62" t="s">
        <v>166</v>
      </c>
      <c r="K62" t="s">
        <v>165</v>
      </c>
      <c r="L62" s="111">
        <v>158305.93</v>
      </c>
      <c r="N62" t="s">
        <v>469</v>
      </c>
      <c r="O62" t="s">
        <v>247</v>
      </c>
      <c r="P62" t="s">
        <v>382</v>
      </c>
      <c r="Q62" t="s">
        <v>243</v>
      </c>
      <c r="R62" t="s">
        <v>69</v>
      </c>
      <c r="S62" t="s">
        <v>470</v>
      </c>
      <c r="T62" t="s">
        <v>384</v>
      </c>
      <c r="V62" s="40" t="s">
        <v>213</v>
      </c>
      <c r="X62" t="s">
        <v>318</v>
      </c>
      <c r="Y62" t="s">
        <v>471</v>
      </c>
      <c r="Z62" t="s">
        <v>472</v>
      </c>
      <c r="AA62" t="s">
        <v>164</v>
      </c>
      <c r="AB62" t="s">
        <v>165</v>
      </c>
      <c r="AK62" s="111">
        <v>70860.75</v>
      </c>
      <c r="AL62" s="111">
        <v>87445.18</v>
      </c>
    </row>
    <row r="63" spans="1:38" x14ac:dyDescent="0.25">
      <c r="A63" t="str">
        <f>IF(B63="Contract Award",IFERROR(VLOOKUP(Z63,VLKUP!$Y:$Z,2,0),""),"")</f>
        <v/>
      </c>
      <c r="B63" t="str">
        <f t="shared" si="0"/>
        <v/>
      </c>
      <c r="C63" t="s">
        <v>491</v>
      </c>
      <c r="D63" t="s">
        <v>492</v>
      </c>
      <c r="E63" t="s">
        <v>77</v>
      </c>
      <c r="F63" t="s">
        <v>78</v>
      </c>
      <c r="G63" t="s">
        <v>241</v>
      </c>
      <c r="H63" s="110">
        <v>45748</v>
      </c>
      <c r="I63" s="110">
        <v>45964</v>
      </c>
      <c r="J63" t="s">
        <v>166</v>
      </c>
      <c r="K63" t="s">
        <v>165</v>
      </c>
      <c r="L63" s="111">
        <v>6249.04</v>
      </c>
      <c r="N63" t="s">
        <v>469</v>
      </c>
      <c r="O63" t="s">
        <v>236</v>
      </c>
      <c r="P63" t="s">
        <v>382</v>
      </c>
      <c r="Q63" t="s">
        <v>243</v>
      </c>
      <c r="R63" t="s">
        <v>69</v>
      </c>
      <c r="S63" t="s">
        <v>383</v>
      </c>
      <c r="T63" t="s">
        <v>384</v>
      </c>
      <c r="V63" t="s">
        <v>205</v>
      </c>
      <c r="X63" t="s">
        <v>318</v>
      </c>
      <c r="Y63" t="s">
        <v>471</v>
      </c>
      <c r="Z63" t="s">
        <v>472</v>
      </c>
      <c r="AA63" t="s">
        <v>164</v>
      </c>
      <c r="AB63" t="s">
        <v>165</v>
      </c>
      <c r="AH63" s="111">
        <v>5290.85</v>
      </c>
      <c r="AI63" s="111">
        <v>958.19</v>
      </c>
    </row>
    <row r="64" spans="1:38" x14ac:dyDescent="0.25">
      <c r="A64" t="str">
        <f>IF(B64="Contract Award",IFERROR(VLOOKUP(Z64,VLKUP!$Y:$Z,2,0),""),"")</f>
        <v/>
      </c>
      <c r="B64" t="str">
        <f t="shared" si="0"/>
        <v/>
      </c>
      <c r="C64" t="s">
        <v>493</v>
      </c>
      <c r="D64" t="s">
        <v>494</v>
      </c>
      <c r="E64" t="s">
        <v>77</v>
      </c>
      <c r="F64" t="s">
        <v>78</v>
      </c>
      <c r="G64" t="s">
        <v>241</v>
      </c>
      <c r="H64" s="110">
        <v>45748</v>
      </c>
      <c r="I64" s="110">
        <v>46113</v>
      </c>
      <c r="J64" t="s">
        <v>166</v>
      </c>
      <c r="K64" t="s">
        <v>165</v>
      </c>
      <c r="L64" s="111">
        <v>12630.76</v>
      </c>
      <c r="N64" t="s">
        <v>495</v>
      </c>
      <c r="O64" t="s">
        <v>236</v>
      </c>
      <c r="P64" t="s">
        <v>382</v>
      </c>
      <c r="Q64" t="s">
        <v>243</v>
      </c>
      <c r="R64" t="s">
        <v>69</v>
      </c>
      <c r="S64" t="s">
        <v>383</v>
      </c>
      <c r="T64" t="s">
        <v>384</v>
      </c>
      <c r="V64" t="s">
        <v>205</v>
      </c>
      <c r="X64" t="s">
        <v>318</v>
      </c>
      <c r="Y64" t="s">
        <v>471</v>
      </c>
      <c r="Z64" t="s">
        <v>472</v>
      </c>
      <c r="AA64" t="s">
        <v>164</v>
      </c>
      <c r="AB64" t="s">
        <v>165</v>
      </c>
      <c r="AH64" s="111">
        <v>6416.43</v>
      </c>
      <c r="AI64" s="111">
        <v>6214.33</v>
      </c>
    </row>
    <row r="65" spans="1:38" x14ac:dyDescent="0.25">
      <c r="A65" t="str">
        <f>IF(B65="Contract Award",IFERROR(VLOOKUP(Z65,VLKUP!$Y:$Z,2,0),""),"")</f>
        <v/>
      </c>
      <c r="B65" t="str">
        <f t="shared" si="0"/>
        <v/>
      </c>
      <c r="C65" t="s">
        <v>496</v>
      </c>
      <c r="D65" t="s">
        <v>497</v>
      </c>
      <c r="E65" t="s">
        <v>77</v>
      </c>
      <c r="F65" t="s">
        <v>78</v>
      </c>
      <c r="G65" t="s">
        <v>241</v>
      </c>
      <c r="H65" s="110">
        <v>45748</v>
      </c>
      <c r="I65" s="110">
        <v>45804</v>
      </c>
      <c r="J65" t="s">
        <v>166</v>
      </c>
      <c r="K65" t="s">
        <v>165</v>
      </c>
      <c r="L65" s="111">
        <v>10365</v>
      </c>
      <c r="N65" t="s">
        <v>469</v>
      </c>
      <c r="O65" t="s">
        <v>236</v>
      </c>
      <c r="P65" t="s">
        <v>382</v>
      </c>
      <c r="Q65" t="s">
        <v>243</v>
      </c>
      <c r="R65" t="s">
        <v>69</v>
      </c>
      <c r="S65" t="s">
        <v>383</v>
      </c>
      <c r="T65" t="s">
        <v>384</v>
      </c>
      <c r="V65" t="s">
        <v>205</v>
      </c>
      <c r="X65" t="s">
        <v>318</v>
      </c>
      <c r="Y65" t="s">
        <v>471</v>
      </c>
      <c r="Z65" t="s">
        <v>472</v>
      </c>
      <c r="AA65" t="s">
        <v>164</v>
      </c>
      <c r="AB65" t="s">
        <v>165</v>
      </c>
      <c r="AH65" s="111">
        <v>10365</v>
      </c>
    </row>
    <row r="66" spans="1:38" x14ac:dyDescent="0.25">
      <c r="A66" t="str">
        <f>IF(B66="Contract Award",IFERROR(VLOOKUP(Z66,VLKUP!$Y:$Z,2,0),""),"")</f>
        <v/>
      </c>
      <c r="B66" t="str">
        <f t="shared" si="0"/>
        <v/>
      </c>
      <c r="C66" t="s">
        <v>498</v>
      </c>
      <c r="D66" t="s">
        <v>499</v>
      </c>
      <c r="E66" t="s">
        <v>77</v>
      </c>
      <c r="F66" t="s">
        <v>78</v>
      </c>
      <c r="G66" t="s">
        <v>241</v>
      </c>
      <c r="H66" s="110">
        <v>45965</v>
      </c>
      <c r="I66" s="110">
        <v>46582</v>
      </c>
      <c r="J66" t="s">
        <v>166</v>
      </c>
      <c r="K66" t="s">
        <v>165</v>
      </c>
      <c r="L66" s="111">
        <v>69451.42</v>
      </c>
      <c r="N66" t="s">
        <v>469</v>
      </c>
      <c r="O66" t="s">
        <v>247</v>
      </c>
      <c r="P66" t="s">
        <v>382</v>
      </c>
      <c r="Q66" t="s">
        <v>243</v>
      </c>
      <c r="R66" t="s">
        <v>69</v>
      </c>
      <c r="S66" t="s">
        <v>470</v>
      </c>
      <c r="T66" t="s">
        <v>384</v>
      </c>
      <c r="V66" s="40" t="s">
        <v>213</v>
      </c>
      <c r="X66" t="s">
        <v>318</v>
      </c>
      <c r="Y66" t="s">
        <v>471</v>
      </c>
      <c r="Z66" t="s">
        <v>472</v>
      </c>
      <c r="AA66" t="s">
        <v>164</v>
      </c>
      <c r="AB66" t="s">
        <v>165</v>
      </c>
      <c r="AI66" s="111">
        <v>37371.480000000003</v>
      </c>
      <c r="AJ66" s="111">
        <v>32079.94</v>
      </c>
    </row>
    <row r="67" spans="1:38" x14ac:dyDescent="0.25">
      <c r="A67" t="str">
        <f>IF(B67="Contract Award",IFERROR(VLOOKUP(Z67,VLKUP!$Y:$Z,2,0),""),"")</f>
        <v/>
      </c>
      <c r="B67" t="str">
        <f t="shared" ref="B67:B130" si="1">IF(COUNTIF($AC67:$AS67,0.01),"Contract Award","")</f>
        <v/>
      </c>
      <c r="C67" t="s">
        <v>500</v>
      </c>
      <c r="D67" t="s">
        <v>501</v>
      </c>
      <c r="E67" t="s">
        <v>77</v>
      </c>
      <c r="F67" t="s">
        <v>78</v>
      </c>
      <c r="G67" t="s">
        <v>241</v>
      </c>
      <c r="H67" s="110">
        <v>46161</v>
      </c>
      <c r="I67" s="110">
        <v>46161</v>
      </c>
      <c r="J67" t="s">
        <v>166</v>
      </c>
      <c r="K67" t="s">
        <v>165</v>
      </c>
      <c r="L67" s="111">
        <v>692809.04</v>
      </c>
      <c r="N67" t="s">
        <v>381</v>
      </c>
      <c r="O67" t="s">
        <v>236</v>
      </c>
      <c r="P67" t="s">
        <v>382</v>
      </c>
      <c r="Q67" t="s">
        <v>243</v>
      </c>
      <c r="R67" t="s">
        <v>69</v>
      </c>
      <c r="S67" t="s">
        <v>470</v>
      </c>
      <c r="T67" t="s">
        <v>384</v>
      </c>
      <c r="U67" t="s">
        <v>403</v>
      </c>
      <c r="V67" t="s">
        <v>224</v>
      </c>
      <c r="W67" t="s">
        <v>502</v>
      </c>
      <c r="X67" t="s">
        <v>318</v>
      </c>
      <c r="Y67" t="s">
        <v>471</v>
      </c>
      <c r="Z67" t="s">
        <v>472</v>
      </c>
      <c r="AA67" t="s">
        <v>164</v>
      </c>
      <c r="AB67" t="s">
        <v>165</v>
      </c>
      <c r="AI67" s="111">
        <v>692809.04</v>
      </c>
    </row>
    <row r="68" spans="1:38" x14ac:dyDescent="0.25">
      <c r="A68" t="str">
        <f>IF(B68="Contract Award",IFERROR(VLOOKUP(Z68,VLKUP!$Y:$Z,2,0),""),"")</f>
        <v/>
      </c>
      <c r="B68" t="str">
        <f t="shared" si="1"/>
        <v/>
      </c>
      <c r="C68" t="s">
        <v>503</v>
      </c>
      <c r="D68" t="s">
        <v>504</v>
      </c>
      <c r="E68" t="s">
        <v>77</v>
      </c>
      <c r="F68" t="s">
        <v>78</v>
      </c>
      <c r="G68" t="s">
        <v>241</v>
      </c>
      <c r="H68" s="110">
        <v>46048</v>
      </c>
      <c r="I68" s="110">
        <v>46160</v>
      </c>
      <c r="J68" t="s">
        <v>166</v>
      </c>
      <c r="K68" t="s">
        <v>165</v>
      </c>
      <c r="L68" s="111">
        <v>2644.53</v>
      </c>
      <c r="N68" t="s">
        <v>381</v>
      </c>
      <c r="O68" t="s">
        <v>247</v>
      </c>
      <c r="P68" t="s">
        <v>382</v>
      </c>
      <c r="Q68" t="s">
        <v>243</v>
      </c>
      <c r="R68" t="s">
        <v>69</v>
      </c>
      <c r="S68" t="s">
        <v>470</v>
      </c>
      <c r="T68" t="s">
        <v>384</v>
      </c>
      <c r="V68" t="s">
        <v>224</v>
      </c>
      <c r="W68" t="s">
        <v>502</v>
      </c>
      <c r="X68" t="s">
        <v>318</v>
      </c>
      <c r="Y68" t="s">
        <v>471</v>
      </c>
      <c r="Z68" t="s">
        <v>472</v>
      </c>
      <c r="AA68" t="s">
        <v>164</v>
      </c>
      <c r="AB68" t="s">
        <v>165</v>
      </c>
      <c r="AI68" s="111">
        <v>2644.53</v>
      </c>
    </row>
    <row r="69" spans="1:38" x14ac:dyDescent="0.25">
      <c r="A69" t="str">
        <f>IF(B69="Contract Award",IFERROR(VLOOKUP(Z69,VLKUP!$Y:$Z,2,0),""),"")</f>
        <v>APS Sextupole Refurbishment &amp; Testing</v>
      </c>
      <c r="B69" t="str">
        <f t="shared" si="1"/>
        <v>Contract Award</v>
      </c>
      <c r="C69" t="s">
        <v>505</v>
      </c>
      <c r="D69" t="s">
        <v>506</v>
      </c>
      <c r="E69" t="s">
        <v>77</v>
      </c>
      <c r="F69" t="s">
        <v>78</v>
      </c>
      <c r="G69" t="s">
        <v>241</v>
      </c>
      <c r="H69" s="110">
        <v>46045</v>
      </c>
      <c r="I69" s="110">
        <v>46045</v>
      </c>
      <c r="J69" t="s">
        <v>166</v>
      </c>
      <c r="K69" t="s">
        <v>165</v>
      </c>
      <c r="L69" s="111">
        <v>0.01</v>
      </c>
      <c r="N69" t="s">
        <v>390</v>
      </c>
      <c r="O69" t="s">
        <v>236</v>
      </c>
      <c r="P69" t="s">
        <v>382</v>
      </c>
      <c r="Q69" t="s">
        <v>243</v>
      </c>
      <c r="R69" t="s">
        <v>69</v>
      </c>
      <c r="S69" t="s">
        <v>470</v>
      </c>
      <c r="T69" t="s">
        <v>384</v>
      </c>
      <c r="U69" t="s">
        <v>391</v>
      </c>
      <c r="V69" t="s">
        <v>224</v>
      </c>
      <c r="W69" t="s">
        <v>502</v>
      </c>
      <c r="X69" t="s">
        <v>283</v>
      </c>
      <c r="Y69" t="s">
        <v>471</v>
      </c>
      <c r="Z69" t="s">
        <v>472</v>
      </c>
      <c r="AA69" t="s">
        <v>164</v>
      </c>
      <c r="AI69" s="111">
        <v>0.01</v>
      </c>
    </row>
    <row r="70" spans="1:38" x14ac:dyDescent="0.25">
      <c r="A70" t="str">
        <f>IF(B70="Contract Award",IFERROR(VLOOKUP(Z70,VLKUP!$Y:$Z,2,0),""),"")</f>
        <v/>
      </c>
      <c r="B70" t="str">
        <f t="shared" si="1"/>
        <v/>
      </c>
      <c r="C70" t="s">
        <v>505</v>
      </c>
      <c r="D70" t="s">
        <v>506</v>
      </c>
      <c r="E70" t="s">
        <v>77</v>
      </c>
      <c r="F70" t="s">
        <v>78</v>
      </c>
      <c r="G70" t="s">
        <v>241</v>
      </c>
      <c r="H70" s="110">
        <v>46045</v>
      </c>
      <c r="I70" s="110">
        <v>46045</v>
      </c>
      <c r="J70" t="s">
        <v>166</v>
      </c>
      <c r="K70" t="s">
        <v>165</v>
      </c>
      <c r="L70" s="111">
        <v>692809.04</v>
      </c>
      <c r="N70" t="s">
        <v>390</v>
      </c>
      <c r="O70" t="s">
        <v>236</v>
      </c>
      <c r="P70" t="s">
        <v>382</v>
      </c>
      <c r="Q70" t="s">
        <v>243</v>
      </c>
      <c r="R70" t="s">
        <v>69</v>
      </c>
      <c r="S70" t="s">
        <v>470</v>
      </c>
      <c r="T70" t="s">
        <v>384</v>
      </c>
      <c r="U70" t="s">
        <v>391</v>
      </c>
      <c r="V70" t="s">
        <v>224</v>
      </c>
      <c r="W70" t="s">
        <v>502</v>
      </c>
      <c r="X70" t="s">
        <v>283</v>
      </c>
      <c r="Y70" t="s">
        <v>471</v>
      </c>
      <c r="Z70" t="s">
        <v>472</v>
      </c>
      <c r="AA70" t="s">
        <v>164</v>
      </c>
      <c r="AI70" s="111">
        <v>692809.04</v>
      </c>
    </row>
    <row r="71" spans="1:38" x14ac:dyDescent="0.25">
      <c r="A71" t="str">
        <f>IF(B71="Contract Award",IFERROR(VLOOKUP(Z71,VLKUP!$Y:$Z,2,0),""),"")</f>
        <v/>
      </c>
      <c r="B71" t="str">
        <f t="shared" si="1"/>
        <v/>
      </c>
      <c r="C71" t="s">
        <v>507</v>
      </c>
      <c r="D71" t="s">
        <v>508</v>
      </c>
      <c r="E71" t="s">
        <v>81</v>
      </c>
      <c r="F71" t="s">
        <v>82</v>
      </c>
      <c r="G71" t="s">
        <v>241</v>
      </c>
      <c r="H71" s="110">
        <v>46759</v>
      </c>
      <c r="I71" s="110">
        <v>46883</v>
      </c>
      <c r="J71" t="s">
        <v>166</v>
      </c>
      <c r="K71" t="s">
        <v>165</v>
      </c>
      <c r="L71" s="111">
        <v>2655.84</v>
      </c>
      <c r="N71" t="s">
        <v>469</v>
      </c>
      <c r="O71" t="s">
        <v>247</v>
      </c>
      <c r="P71" t="s">
        <v>382</v>
      </c>
      <c r="Q71" t="s">
        <v>243</v>
      </c>
      <c r="R71" t="s">
        <v>69</v>
      </c>
      <c r="S71" t="s">
        <v>470</v>
      </c>
      <c r="T71" t="s">
        <v>384</v>
      </c>
      <c r="V71" s="40" t="s">
        <v>214</v>
      </c>
      <c r="X71" t="s">
        <v>314</v>
      </c>
      <c r="Y71" t="s">
        <v>509</v>
      </c>
      <c r="Z71" t="s">
        <v>510</v>
      </c>
      <c r="AA71" t="s">
        <v>164</v>
      </c>
      <c r="AB71" t="s">
        <v>165</v>
      </c>
      <c r="AK71" s="111">
        <v>2655.84</v>
      </c>
    </row>
    <row r="72" spans="1:38" x14ac:dyDescent="0.25">
      <c r="A72" t="str">
        <f>IF(B72="Contract Award",IFERROR(VLOOKUP(Z72,VLKUP!$Y:$Z,2,0),""),"")</f>
        <v/>
      </c>
      <c r="B72" t="str">
        <f t="shared" si="1"/>
        <v/>
      </c>
      <c r="C72" t="s">
        <v>507</v>
      </c>
      <c r="D72" t="s">
        <v>508</v>
      </c>
      <c r="E72" t="s">
        <v>81</v>
      </c>
      <c r="F72" t="s">
        <v>82</v>
      </c>
      <c r="G72" t="s">
        <v>241</v>
      </c>
      <c r="H72" s="110">
        <v>46759</v>
      </c>
      <c r="I72" s="110">
        <v>46883</v>
      </c>
      <c r="J72" t="s">
        <v>166</v>
      </c>
      <c r="K72" t="s">
        <v>165</v>
      </c>
      <c r="L72" s="111">
        <v>6728.12</v>
      </c>
      <c r="N72" t="s">
        <v>469</v>
      </c>
      <c r="O72" t="s">
        <v>247</v>
      </c>
      <c r="P72" t="s">
        <v>382</v>
      </c>
      <c r="Q72" t="s">
        <v>243</v>
      </c>
      <c r="R72" t="s">
        <v>69</v>
      </c>
      <c r="S72" t="s">
        <v>470</v>
      </c>
      <c r="T72" t="s">
        <v>384</v>
      </c>
      <c r="V72" s="40" t="s">
        <v>214</v>
      </c>
      <c r="X72" t="s">
        <v>314</v>
      </c>
      <c r="Y72" t="s">
        <v>509</v>
      </c>
      <c r="Z72" t="s">
        <v>510</v>
      </c>
      <c r="AA72" t="s">
        <v>164</v>
      </c>
      <c r="AB72" t="s">
        <v>165</v>
      </c>
      <c r="AK72" s="111">
        <v>6728.12</v>
      </c>
    </row>
    <row r="73" spans="1:38" x14ac:dyDescent="0.25">
      <c r="A73" t="str">
        <f>IF(B73="Contract Award",IFERROR(VLOOKUP(Z73,VLKUP!$Y:$Z,2,0),""),"")</f>
        <v/>
      </c>
      <c r="B73" t="str">
        <f t="shared" si="1"/>
        <v/>
      </c>
      <c r="C73" t="s">
        <v>507</v>
      </c>
      <c r="D73" t="s">
        <v>508</v>
      </c>
      <c r="E73" t="s">
        <v>81</v>
      </c>
      <c r="F73" t="s">
        <v>82</v>
      </c>
      <c r="G73" t="s">
        <v>241</v>
      </c>
      <c r="H73" s="110">
        <v>46759</v>
      </c>
      <c r="I73" s="110">
        <v>46883</v>
      </c>
      <c r="J73" t="s">
        <v>166</v>
      </c>
      <c r="K73" t="s">
        <v>165</v>
      </c>
      <c r="L73" s="111">
        <v>2655.84</v>
      </c>
      <c r="N73" t="s">
        <v>469</v>
      </c>
      <c r="O73" t="s">
        <v>247</v>
      </c>
      <c r="P73" t="s">
        <v>382</v>
      </c>
      <c r="Q73" t="s">
        <v>243</v>
      </c>
      <c r="R73" t="s">
        <v>69</v>
      </c>
      <c r="S73" t="s">
        <v>470</v>
      </c>
      <c r="T73" t="s">
        <v>384</v>
      </c>
      <c r="V73" s="40" t="s">
        <v>214</v>
      </c>
      <c r="X73" t="s">
        <v>314</v>
      </c>
      <c r="Y73" t="s">
        <v>509</v>
      </c>
      <c r="Z73" t="s">
        <v>510</v>
      </c>
      <c r="AA73" t="s">
        <v>164</v>
      </c>
      <c r="AB73" t="s">
        <v>165</v>
      </c>
      <c r="AK73" s="111">
        <v>2655.84</v>
      </c>
    </row>
    <row r="74" spans="1:38" x14ac:dyDescent="0.25">
      <c r="A74" t="str">
        <f>IF(B74="Contract Award",IFERROR(VLOOKUP(Z74,VLKUP!$Y:$Z,2,0),""),"")</f>
        <v/>
      </c>
      <c r="B74" t="str">
        <f t="shared" si="1"/>
        <v/>
      </c>
      <c r="C74" t="s">
        <v>507</v>
      </c>
      <c r="D74" t="s">
        <v>508</v>
      </c>
      <c r="E74" t="s">
        <v>81</v>
      </c>
      <c r="F74" t="s">
        <v>82</v>
      </c>
      <c r="G74" t="s">
        <v>241</v>
      </c>
      <c r="H74" s="110">
        <v>46759</v>
      </c>
      <c r="I74" s="110">
        <v>46883</v>
      </c>
      <c r="J74" t="s">
        <v>166</v>
      </c>
      <c r="K74" t="s">
        <v>165</v>
      </c>
      <c r="L74" s="111">
        <v>72351.73</v>
      </c>
      <c r="N74" t="s">
        <v>469</v>
      </c>
      <c r="O74" t="s">
        <v>247</v>
      </c>
      <c r="P74" t="s">
        <v>382</v>
      </c>
      <c r="Q74" t="s">
        <v>243</v>
      </c>
      <c r="R74" t="s">
        <v>69</v>
      </c>
      <c r="S74" t="s">
        <v>470</v>
      </c>
      <c r="T74" t="s">
        <v>384</v>
      </c>
      <c r="V74" s="40" t="s">
        <v>214</v>
      </c>
      <c r="X74" t="s">
        <v>314</v>
      </c>
      <c r="Y74" t="s">
        <v>509</v>
      </c>
      <c r="Z74" t="s">
        <v>510</v>
      </c>
      <c r="AA74" t="s">
        <v>164</v>
      </c>
      <c r="AB74" t="s">
        <v>165</v>
      </c>
      <c r="AK74" s="111">
        <v>72351.73</v>
      </c>
    </row>
    <row r="75" spans="1:38" x14ac:dyDescent="0.25">
      <c r="A75" t="str">
        <f>IF(B75="Contract Award",IFERROR(VLOOKUP(Z75,VLKUP!$Y:$Z,2,0),""),"")</f>
        <v/>
      </c>
      <c r="B75" t="str">
        <f t="shared" si="1"/>
        <v/>
      </c>
      <c r="C75" t="s">
        <v>507</v>
      </c>
      <c r="D75" t="s">
        <v>508</v>
      </c>
      <c r="E75" t="s">
        <v>81</v>
      </c>
      <c r="F75" t="s">
        <v>82</v>
      </c>
      <c r="G75" t="s">
        <v>241</v>
      </c>
      <c r="H75" s="110">
        <v>46759</v>
      </c>
      <c r="I75" s="110">
        <v>46883</v>
      </c>
      <c r="J75" t="s">
        <v>166</v>
      </c>
      <c r="K75" t="s">
        <v>165</v>
      </c>
      <c r="L75" s="111">
        <v>169447.1</v>
      </c>
      <c r="N75" t="s">
        <v>469</v>
      </c>
      <c r="O75" t="s">
        <v>247</v>
      </c>
      <c r="P75" t="s">
        <v>382</v>
      </c>
      <c r="Q75" t="s">
        <v>243</v>
      </c>
      <c r="R75" t="s">
        <v>69</v>
      </c>
      <c r="S75" t="s">
        <v>470</v>
      </c>
      <c r="T75" t="s">
        <v>384</v>
      </c>
      <c r="V75" s="40" t="s">
        <v>214</v>
      </c>
      <c r="X75" t="s">
        <v>314</v>
      </c>
      <c r="Y75" t="s">
        <v>509</v>
      </c>
      <c r="Z75" t="s">
        <v>510</v>
      </c>
      <c r="AA75" t="s">
        <v>164</v>
      </c>
      <c r="AB75" t="s">
        <v>165</v>
      </c>
      <c r="AK75" s="111">
        <v>169447.1</v>
      </c>
    </row>
    <row r="76" spans="1:38" x14ac:dyDescent="0.25">
      <c r="A76" t="str">
        <f>IF(B76="Contract Award",IFERROR(VLOOKUP(Z76,VLKUP!$Y:$Z,2,0),""),"")</f>
        <v/>
      </c>
      <c r="B76" t="str">
        <f t="shared" si="1"/>
        <v/>
      </c>
      <c r="C76" t="s">
        <v>511</v>
      </c>
      <c r="D76" t="s">
        <v>512</v>
      </c>
      <c r="E76" t="s">
        <v>81</v>
      </c>
      <c r="F76" t="s">
        <v>82</v>
      </c>
      <c r="G76" t="s">
        <v>241</v>
      </c>
      <c r="H76" s="110">
        <v>46905</v>
      </c>
      <c r="I76" s="110">
        <v>47030</v>
      </c>
      <c r="J76" t="s">
        <v>166</v>
      </c>
      <c r="K76" t="s">
        <v>165</v>
      </c>
      <c r="L76" s="111">
        <v>2659.04</v>
      </c>
      <c r="N76" t="s">
        <v>469</v>
      </c>
      <c r="O76" t="s">
        <v>247</v>
      </c>
      <c r="P76" t="s">
        <v>382</v>
      </c>
      <c r="Q76" t="s">
        <v>243</v>
      </c>
      <c r="R76" t="s">
        <v>69</v>
      </c>
      <c r="S76" t="s">
        <v>470</v>
      </c>
      <c r="T76" t="s">
        <v>384</v>
      </c>
      <c r="V76" s="40" t="s">
        <v>214</v>
      </c>
      <c r="X76" t="s">
        <v>314</v>
      </c>
      <c r="Y76" t="s">
        <v>509</v>
      </c>
      <c r="Z76" t="s">
        <v>510</v>
      </c>
      <c r="AA76" t="s">
        <v>164</v>
      </c>
      <c r="AB76" t="s">
        <v>165</v>
      </c>
      <c r="AK76" s="111">
        <v>2567.35</v>
      </c>
      <c r="AL76" s="111">
        <v>91.69</v>
      </c>
    </row>
    <row r="77" spans="1:38" x14ac:dyDescent="0.25">
      <c r="A77" t="str">
        <f>IF(B77="Contract Award",IFERROR(VLOOKUP(Z77,VLKUP!$Y:$Z,2,0),""),"")</f>
        <v/>
      </c>
      <c r="B77" t="str">
        <f t="shared" si="1"/>
        <v/>
      </c>
      <c r="C77" t="s">
        <v>511</v>
      </c>
      <c r="D77" t="s">
        <v>512</v>
      </c>
      <c r="E77" t="s">
        <v>81</v>
      </c>
      <c r="F77" t="s">
        <v>82</v>
      </c>
      <c r="G77" t="s">
        <v>241</v>
      </c>
      <c r="H77" s="110">
        <v>46905</v>
      </c>
      <c r="I77" s="110">
        <v>47030</v>
      </c>
      <c r="J77" t="s">
        <v>166</v>
      </c>
      <c r="K77" t="s">
        <v>165</v>
      </c>
      <c r="L77" s="111">
        <v>6736.24</v>
      </c>
      <c r="N77" t="s">
        <v>469</v>
      </c>
      <c r="O77" t="s">
        <v>247</v>
      </c>
      <c r="P77" t="s">
        <v>382</v>
      </c>
      <c r="Q77" t="s">
        <v>243</v>
      </c>
      <c r="R77" t="s">
        <v>69</v>
      </c>
      <c r="S77" t="s">
        <v>470</v>
      </c>
      <c r="T77" t="s">
        <v>384</v>
      </c>
      <c r="V77" s="40" t="s">
        <v>214</v>
      </c>
      <c r="X77" t="s">
        <v>314</v>
      </c>
      <c r="Y77" t="s">
        <v>509</v>
      </c>
      <c r="Z77" t="s">
        <v>510</v>
      </c>
      <c r="AA77" t="s">
        <v>164</v>
      </c>
      <c r="AB77" t="s">
        <v>165</v>
      </c>
      <c r="AK77" s="111">
        <v>6503.95</v>
      </c>
      <c r="AL77" s="111">
        <v>232.28</v>
      </c>
    </row>
    <row r="78" spans="1:38" x14ac:dyDescent="0.25">
      <c r="A78" t="str">
        <f>IF(B78="Contract Award",IFERROR(VLOOKUP(Z78,VLKUP!$Y:$Z,2,0),""),"")</f>
        <v/>
      </c>
      <c r="B78" t="str">
        <f t="shared" si="1"/>
        <v/>
      </c>
      <c r="C78" t="s">
        <v>511</v>
      </c>
      <c r="D78" t="s">
        <v>512</v>
      </c>
      <c r="E78" t="s">
        <v>81</v>
      </c>
      <c r="F78" t="s">
        <v>82</v>
      </c>
      <c r="G78" t="s">
        <v>241</v>
      </c>
      <c r="H78" s="110">
        <v>46905</v>
      </c>
      <c r="I78" s="110">
        <v>47030</v>
      </c>
      <c r="J78" t="s">
        <v>166</v>
      </c>
      <c r="K78" t="s">
        <v>165</v>
      </c>
      <c r="L78" s="111">
        <v>2659.04</v>
      </c>
      <c r="N78" t="s">
        <v>469</v>
      </c>
      <c r="O78" t="s">
        <v>247</v>
      </c>
      <c r="P78" t="s">
        <v>382</v>
      </c>
      <c r="Q78" t="s">
        <v>243</v>
      </c>
      <c r="R78" t="s">
        <v>69</v>
      </c>
      <c r="S78" t="s">
        <v>470</v>
      </c>
      <c r="T78" t="s">
        <v>384</v>
      </c>
      <c r="V78" s="40" t="s">
        <v>214</v>
      </c>
      <c r="X78" t="s">
        <v>314</v>
      </c>
      <c r="Y78" t="s">
        <v>509</v>
      </c>
      <c r="Z78" t="s">
        <v>510</v>
      </c>
      <c r="AA78" t="s">
        <v>164</v>
      </c>
      <c r="AB78" t="s">
        <v>165</v>
      </c>
      <c r="AK78" s="111">
        <v>2567.35</v>
      </c>
      <c r="AL78" s="111">
        <v>91.69</v>
      </c>
    </row>
    <row r="79" spans="1:38" x14ac:dyDescent="0.25">
      <c r="A79" t="str">
        <f>IF(B79="Contract Award",IFERROR(VLOOKUP(Z79,VLKUP!$Y:$Z,2,0),""),"")</f>
        <v/>
      </c>
      <c r="B79" t="str">
        <f t="shared" si="1"/>
        <v/>
      </c>
      <c r="C79" t="s">
        <v>511</v>
      </c>
      <c r="D79" t="s">
        <v>512</v>
      </c>
      <c r="E79" t="s">
        <v>81</v>
      </c>
      <c r="F79" t="s">
        <v>82</v>
      </c>
      <c r="G79" t="s">
        <v>241</v>
      </c>
      <c r="H79" s="110">
        <v>46905</v>
      </c>
      <c r="I79" s="110">
        <v>47030</v>
      </c>
      <c r="J79" t="s">
        <v>166</v>
      </c>
      <c r="K79" t="s">
        <v>165</v>
      </c>
      <c r="L79" s="111">
        <v>72439.05</v>
      </c>
      <c r="N79" t="s">
        <v>469</v>
      </c>
      <c r="O79" t="s">
        <v>247</v>
      </c>
      <c r="P79" t="s">
        <v>382</v>
      </c>
      <c r="Q79" t="s">
        <v>243</v>
      </c>
      <c r="R79" t="s">
        <v>69</v>
      </c>
      <c r="S79" t="s">
        <v>470</v>
      </c>
      <c r="T79" t="s">
        <v>384</v>
      </c>
      <c r="V79" s="40" t="s">
        <v>214</v>
      </c>
      <c r="X79" t="s">
        <v>314</v>
      </c>
      <c r="Y79" t="s">
        <v>509</v>
      </c>
      <c r="Z79" t="s">
        <v>510</v>
      </c>
      <c r="AA79" t="s">
        <v>164</v>
      </c>
      <c r="AB79" t="s">
        <v>165</v>
      </c>
      <c r="AK79" s="111">
        <v>69941.16</v>
      </c>
      <c r="AL79" s="111">
        <v>2497.9</v>
      </c>
    </row>
    <row r="80" spans="1:38" x14ac:dyDescent="0.25">
      <c r="A80" t="str">
        <f>IF(B80="Contract Award",IFERROR(VLOOKUP(Z80,VLKUP!$Y:$Z,2,0),""),"")</f>
        <v/>
      </c>
      <c r="B80" t="str">
        <f t="shared" si="1"/>
        <v/>
      </c>
      <c r="C80" t="s">
        <v>511</v>
      </c>
      <c r="D80" t="s">
        <v>512</v>
      </c>
      <c r="E80" t="s">
        <v>81</v>
      </c>
      <c r="F80" t="s">
        <v>82</v>
      </c>
      <c r="G80" t="s">
        <v>241</v>
      </c>
      <c r="H80" s="110">
        <v>46905</v>
      </c>
      <c r="I80" s="110">
        <v>47030</v>
      </c>
      <c r="J80" t="s">
        <v>166</v>
      </c>
      <c r="K80" t="s">
        <v>165</v>
      </c>
      <c r="L80" s="111">
        <v>169651.61</v>
      </c>
      <c r="N80" t="s">
        <v>469</v>
      </c>
      <c r="O80" t="s">
        <v>247</v>
      </c>
      <c r="P80" t="s">
        <v>382</v>
      </c>
      <c r="Q80" t="s">
        <v>243</v>
      </c>
      <c r="R80" t="s">
        <v>69</v>
      </c>
      <c r="S80" t="s">
        <v>470</v>
      </c>
      <c r="T80" t="s">
        <v>384</v>
      </c>
      <c r="V80" s="40" t="s">
        <v>214</v>
      </c>
      <c r="X80" t="s">
        <v>314</v>
      </c>
      <c r="Y80" t="s">
        <v>509</v>
      </c>
      <c r="Z80" t="s">
        <v>510</v>
      </c>
      <c r="AA80" t="s">
        <v>164</v>
      </c>
      <c r="AB80" t="s">
        <v>165</v>
      </c>
      <c r="AK80" s="111">
        <v>163801.54999999999</v>
      </c>
      <c r="AL80" s="111">
        <v>5850.06</v>
      </c>
    </row>
    <row r="81" spans="1:37" x14ac:dyDescent="0.25">
      <c r="A81" t="str">
        <f>IF(B81="Contract Award",IFERROR(VLOOKUP(Z81,VLKUP!$Y:$Z,2,0),""),"")</f>
        <v/>
      </c>
      <c r="B81" t="str">
        <f t="shared" si="1"/>
        <v/>
      </c>
      <c r="C81" t="s">
        <v>513</v>
      </c>
      <c r="D81" t="s">
        <v>514</v>
      </c>
      <c r="E81" t="s">
        <v>81</v>
      </c>
      <c r="F81" t="s">
        <v>82</v>
      </c>
      <c r="G81" t="s">
        <v>241</v>
      </c>
      <c r="H81" s="110">
        <v>45965</v>
      </c>
      <c r="I81" s="110">
        <v>46056</v>
      </c>
      <c r="J81" t="s">
        <v>166</v>
      </c>
      <c r="K81" t="s">
        <v>165</v>
      </c>
      <c r="L81" s="111">
        <v>991.7</v>
      </c>
      <c r="N81" t="s">
        <v>469</v>
      </c>
      <c r="O81" t="s">
        <v>247</v>
      </c>
      <c r="P81" t="s">
        <v>382</v>
      </c>
      <c r="Q81" t="s">
        <v>243</v>
      </c>
      <c r="R81" t="s">
        <v>69</v>
      </c>
      <c r="S81" t="s">
        <v>470</v>
      </c>
      <c r="T81" t="s">
        <v>384</v>
      </c>
      <c r="V81" s="40" t="s">
        <v>213</v>
      </c>
      <c r="X81" t="s">
        <v>318</v>
      </c>
      <c r="Y81" t="s">
        <v>471</v>
      </c>
      <c r="Z81" t="s">
        <v>472</v>
      </c>
      <c r="AA81" t="s">
        <v>164</v>
      </c>
      <c r="AB81" t="s">
        <v>165</v>
      </c>
      <c r="AI81" s="111">
        <v>991.7</v>
      </c>
    </row>
    <row r="82" spans="1:37" x14ac:dyDescent="0.25">
      <c r="A82" t="str">
        <f>IF(B82="Contract Award",IFERROR(VLOOKUP(Z82,VLKUP!$Y:$Z,2,0),""),"")</f>
        <v/>
      </c>
      <c r="B82" t="str">
        <f t="shared" si="1"/>
        <v/>
      </c>
      <c r="C82" t="s">
        <v>513</v>
      </c>
      <c r="D82" t="s">
        <v>514</v>
      </c>
      <c r="E82" t="s">
        <v>81</v>
      </c>
      <c r="F82" t="s">
        <v>82</v>
      </c>
      <c r="G82" t="s">
        <v>241</v>
      </c>
      <c r="H82" s="110">
        <v>45965</v>
      </c>
      <c r="I82" s="110">
        <v>46056</v>
      </c>
      <c r="J82" t="s">
        <v>166</v>
      </c>
      <c r="K82" t="s">
        <v>165</v>
      </c>
      <c r="L82" s="111">
        <v>2644.53</v>
      </c>
      <c r="N82" t="s">
        <v>469</v>
      </c>
      <c r="O82" t="s">
        <v>247</v>
      </c>
      <c r="P82" t="s">
        <v>382</v>
      </c>
      <c r="Q82" t="s">
        <v>243</v>
      </c>
      <c r="R82" t="s">
        <v>69</v>
      </c>
      <c r="S82" t="s">
        <v>470</v>
      </c>
      <c r="T82" t="s">
        <v>384</v>
      </c>
      <c r="V82" s="40" t="s">
        <v>213</v>
      </c>
      <c r="X82" t="s">
        <v>318</v>
      </c>
      <c r="Y82" t="s">
        <v>471</v>
      </c>
      <c r="Z82" t="s">
        <v>472</v>
      </c>
      <c r="AA82" t="s">
        <v>164</v>
      </c>
      <c r="AB82" t="s">
        <v>165</v>
      </c>
      <c r="AI82" s="111">
        <v>2644.53</v>
      </c>
    </row>
    <row r="83" spans="1:37" x14ac:dyDescent="0.25">
      <c r="A83" t="str">
        <f>IF(B83="Contract Award",IFERROR(VLOOKUP(Z83,VLKUP!$Y:$Z,2,0),""),"")</f>
        <v/>
      </c>
      <c r="B83" t="str">
        <f t="shared" si="1"/>
        <v/>
      </c>
      <c r="C83" t="s">
        <v>513</v>
      </c>
      <c r="D83" t="s">
        <v>514</v>
      </c>
      <c r="E83" t="s">
        <v>81</v>
      </c>
      <c r="F83" t="s">
        <v>82</v>
      </c>
      <c r="G83" t="s">
        <v>241</v>
      </c>
      <c r="H83" s="110">
        <v>45965</v>
      </c>
      <c r="I83" s="110">
        <v>46056</v>
      </c>
      <c r="J83" t="s">
        <v>166</v>
      </c>
      <c r="K83" t="s">
        <v>165</v>
      </c>
      <c r="L83" s="111">
        <v>991.7</v>
      </c>
      <c r="N83" t="s">
        <v>469</v>
      </c>
      <c r="O83" t="s">
        <v>247</v>
      </c>
      <c r="P83" t="s">
        <v>382</v>
      </c>
      <c r="Q83" t="s">
        <v>243</v>
      </c>
      <c r="R83" t="s">
        <v>69</v>
      </c>
      <c r="S83" t="s">
        <v>470</v>
      </c>
      <c r="T83" t="s">
        <v>384</v>
      </c>
      <c r="V83" s="40" t="s">
        <v>213</v>
      </c>
      <c r="X83" t="s">
        <v>318</v>
      </c>
      <c r="Y83" t="s">
        <v>471</v>
      </c>
      <c r="Z83" t="s">
        <v>472</v>
      </c>
      <c r="AA83" t="s">
        <v>164</v>
      </c>
      <c r="AB83" t="s">
        <v>165</v>
      </c>
      <c r="AI83" s="111">
        <v>991.7</v>
      </c>
    </row>
    <row r="84" spans="1:37" x14ac:dyDescent="0.25">
      <c r="A84" t="str">
        <f>IF(B84="Contract Award",IFERROR(VLOOKUP(Z84,VLKUP!$Y:$Z,2,0),""),"")</f>
        <v/>
      </c>
      <c r="B84" t="str">
        <f t="shared" si="1"/>
        <v/>
      </c>
      <c r="C84" t="s">
        <v>513</v>
      </c>
      <c r="D84" t="s">
        <v>514</v>
      </c>
      <c r="E84" t="s">
        <v>81</v>
      </c>
      <c r="F84" t="s">
        <v>82</v>
      </c>
      <c r="G84" t="s">
        <v>241</v>
      </c>
      <c r="H84" s="110">
        <v>45965</v>
      </c>
      <c r="I84" s="110">
        <v>46056</v>
      </c>
      <c r="J84" t="s">
        <v>166</v>
      </c>
      <c r="K84" t="s">
        <v>165</v>
      </c>
      <c r="L84" s="111">
        <v>28123.68</v>
      </c>
      <c r="N84" t="s">
        <v>469</v>
      </c>
      <c r="O84" t="s">
        <v>247</v>
      </c>
      <c r="P84" t="s">
        <v>382</v>
      </c>
      <c r="Q84" t="s">
        <v>243</v>
      </c>
      <c r="R84" t="s">
        <v>69</v>
      </c>
      <c r="S84" t="s">
        <v>470</v>
      </c>
      <c r="T84" t="s">
        <v>384</v>
      </c>
      <c r="V84" s="40" t="s">
        <v>213</v>
      </c>
      <c r="X84" t="s">
        <v>318</v>
      </c>
      <c r="Y84" t="s">
        <v>471</v>
      </c>
      <c r="Z84" t="s">
        <v>472</v>
      </c>
      <c r="AA84" t="s">
        <v>164</v>
      </c>
      <c r="AB84" t="s">
        <v>165</v>
      </c>
      <c r="AI84" s="111">
        <v>28123.68</v>
      </c>
    </row>
    <row r="85" spans="1:37" x14ac:dyDescent="0.25">
      <c r="A85" t="str">
        <f>IF(B85="Contract Award",IFERROR(VLOOKUP(Z85,VLKUP!$Y:$Z,2,0),""),"")</f>
        <v/>
      </c>
      <c r="B85" t="str">
        <f t="shared" si="1"/>
        <v/>
      </c>
      <c r="C85" t="s">
        <v>513</v>
      </c>
      <c r="D85" t="s">
        <v>514</v>
      </c>
      <c r="E85" t="s">
        <v>81</v>
      </c>
      <c r="F85" t="s">
        <v>82</v>
      </c>
      <c r="G85" t="s">
        <v>241</v>
      </c>
      <c r="H85" s="110">
        <v>45965</v>
      </c>
      <c r="I85" s="110">
        <v>46056</v>
      </c>
      <c r="J85" t="s">
        <v>166</v>
      </c>
      <c r="K85" t="s">
        <v>165</v>
      </c>
      <c r="L85" s="111">
        <v>66016.490000000005</v>
      </c>
      <c r="N85" t="s">
        <v>469</v>
      </c>
      <c r="O85" t="s">
        <v>247</v>
      </c>
      <c r="P85" t="s">
        <v>382</v>
      </c>
      <c r="Q85" t="s">
        <v>243</v>
      </c>
      <c r="R85" t="s">
        <v>69</v>
      </c>
      <c r="S85" t="s">
        <v>470</v>
      </c>
      <c r="T85" t="s">
        <v>384</v>
      </c>
      <c r="V85" s="40" t="s">
        <v>213</v>
      </c>
      <c r="X85" t="s">
        <v>318</v>
      </c>
      <c r="Y85" t="s">
        <v>471</v>
      </c>
      <c r="Z85" t="s">
        <v>472</v>
      </c>
      <c r="AA85" t="s">
        <v>164</v>
      </c>
      <c r="AB85" t="s">
        <v>165</v>
      </c>
      <c r="AI85" s="111">
        <v>66016.490000000005</v>
      </c>
    </row>
    <row r="86" spans="1:37" x14ac:dyDescent="0.25">
      <c r="A86" t="str">
        <f>IF(B86="Contract Award",IFERROR(VLOOKUP(Z86,VLKUP!$Y:$Z,2,0),""),"")</f>
        <v/>
      </c>
      <c r="B86" t="str">
        <f t="shared" si="1"/>
        <v/>
      </c>
      <c r="C86" t="s">
        <v>515</v>
      </c>
      <c r="D86" t="s">
        <v>516</v>
      </c>
      <c r="E86" t="s">
        <v>81</v>
      </c>
      <c r="F86" t="s">
        <v>82</v>
      </c>
      <c r="G86" t="s">
        <v>241</v>
      </c>
      <c r="H86" s="110">
        <v>46185</v>
      </c>
      <c r="I86" s="110">
        <v>46273</v>
      </c>
      <c r="J86" t="s">
        <v>166</v>
      </c>
      <c r="K86" t="s">
        <v>165</v>
      </c>
      <c r="L86" s="111">
        <v>1487.55</v>
      </c>
      <c r="N86" t="s">
        <v>469</v>
      </c>
      <c r="O86" t="s">
        <v>247</v>
      </c>
      <c r="P86" t="s">
        <v>382</v>
      </c>
      <c r="Q86" t="s">
        <v>243</v>
      </c>
      <c r="R86" t="s">
        <v>69</v>
      </c>
      <c r="S86" t="s">
        <v>470</v>
      </c>
      <c r="T86" t="s">
        <v>384</v>
      </c>
      <c r="V86" s="40" t="s">
        <v>213</v>
      </c>
      <c r="X86" t="s">
        <v>318</v>
      </c>
      <c r="Y86" t="s">
        <v>471</v>
      </c>
      <c r="Z86" t="s">
        <v>472</v>
      </c>
      <c r="AA86" t="s">
        <v>164</v>
      </c>
      <c r="AB86" t="s">
        <v>165</v>
      </c>
      <c r="AI86" s="111">
        <v>1487.55</v>
      </c>
    </row>
    <row r="87" spans="1:37" x14ac:dyDescent="0.25">
      <c r="A87" t="str">
        <f>IF(B87="Contract Award",IFERROR(VLOOKUP(Z87,VLKUP!$Y:$Z,2,0),""),"")</f>
        <v/>
      </c>
      <c r="B87" t="str">
        <f t="shared" si="1"/>
        <v/>
      </c>
      <c r="C87" t="s">
        <v>515</v>
      </c>
      <c r="D87" t="s">
        <v>516</v>
      </c>
      <c r="E87" t="s">
        <v>81</v>
      </c>
      <c r="F87" t="s">
        <v>82</v>
      </c>
      <c r="G87" t="s">
        <v>241</v>
      </c>
      <c r="H87" s="110">
        <v>46185</v>
      </c>
      <c r="I87" s="110">
        <v>46273</v>
      </c>
      <c r="J87" t="s">
        <v>166</v>
      </c>
      <c r="K87" t="s">
        <v>165</v>
      </c>
      <c r="L87" s="111">
        <v>3636.24</v>
      </c>
      <c r="N87" t="s">
        <v>469</v>
      </c>
      <c r="O87" t="s">
        <v>247</v>
      </c>
      <c r="P87" t="s">
        <v>382</v>
      </c>
      <c r="Q87" t="s">
        <v>243</v>
      </c>
      <c r="R87" t="s">
        <v>69</v>
      </c>
      <c r="S87" t="s">
        <v>470</v>
      </c>
      <c r="T87" t="s">
        <v>384</v>
      </c>
      <c r="V87" s="40" t="s">
        <v>213</v>
      </c>
      <c r="X87" t="s">
        <v>318</v>
      </c>
      <c r="Y87" t="s">
        <v>471</v>
      </c>
      <c r="Z87" t="s">
        <v>472</v>
      </c>
      <c r="AA87" t="s">
        <v>164</v>
      </c>
      <c r="AB87" t="s">
        <v>165</v>
      </c>
      <c r="AI87" s="111">
        <v>3636.24</v>
      </c>
    </row>
    <row r="88" spans="1:37" x14ac:dyDescent="0.25">
      <c r="A88" t="str">
        <f>IF(B88="Contract Award",IFERROR(VLOOKUP(Z88,VLKUP!$Y:$Z,2,0),""),"")</f>
        <v/>
      </c>
      <c r="B88" t="str">
        <f t="shared" si="1"/>
        <v/>
      </c>
      <c r="C88" t="s">
        <v>515</v>
      </c>
      <c r="D88" t="s">
        <v>516</v>
      </c>
      <c r="E88" t="s">
        <v>81</v>
      </c>
      <c r="F88" t="s">
        <v>82</v>
      </c>
      <c r="G88" t="s">
        <v>241</v>
      </c>
      <c r="H88" s="110">
        <v>46185</v>
      </c>
      <c r="I88" s="110">
        <v>46273</v>
      </c>
      <c r="J88" t="s">
        <v>166</v>
      </c>
      <c r="K88" t="s">
        <v>165</v>
      </c>
      <c r="L88" s="111">
        <v>1487.55</v>
      </c>
      <c r="N88" t="s">
        <v>469</v>
      </c>
      <c r="O88" t="s">
        <v>247</v>
      </c>
      <c r="P88" t="s">
        <v>382</v>
      </c>
      <c r="Q88" t="s">
        <v>243</v>
      </c>
      <c r="R88" t="s">
        <v>69</v>
      </c>
      <c r="S88" t="s">
        <v>470</v>
      </c>
      <c r="T88" t="s">
        <v>384</v>
      </c>
      <c r="V88" s="40" t="s">
        <v>213</v>
      </c>
      <c r="X88" t="s">
        <v>318</v>
      </c>
      <c r="Y88" t="s">
        <v>471</v>
      </c>
      <c r="Z88" t="s">
        <v>472</v>
      </c>
      <c r="AA88" t="s">
        <v>164</v>
      </c>
      <c r="AB88" t="s">
        <v>165</v>
      </c>
      <c r="AI88" s="111">
        <v>1487.55</v>
      </c>
    </row>
    <row r="89" spans="1:37" x14ac:dyDescent="0.25">
      <c r="A89" t="str">
        <f>IF(B89="Contract Award",IFERROR(VLOOKUP(Z89,VLKUP!$Y:$Z,2,0),""),"")</f>
        <v/>
      </c>
      <c r="B89" t="str">
        <f t="shared" si="1"/>
        <v/>
      </c>
      <c r="C89" t="s">
        <v>515</v>
      </c>
      <c r="D89" t="s">
        <v>516</v>
      </c>
      <c r="E89" t="s">
        <v>81</v>
      </c>
      <c r="F89" t="s">
        <v>82</v>
      </c>
      <c r="G89" t="s">
        <v>241</v>
      </c>
      <c r="H89" s="110">
        <v>46185</v>
      </c>
      <c r="I89" s="110">
        <v>46273</v>
      </c>
      <c r="J89" t="s">
        <v>166</v>
      </c>
      <c r="K89" t="s">
        <v>165</v>
      </c>
      <c r="L89" s="111">
        <v>39417.440000000002</v>
      </c>
      <c r="N89" t="s">
        <v>469</v>
      </c>
      <c r="O89" t="s">
        <v>247</v>
      </c>
      <c r="P89" t="s">
        <v>382</v>
      </c>
      <c r="Q89" t="s">
        <v>243</v>
      </c>
      <c r="R89" t="s">
        <v>69</v>
      </c>
      <c r="S89" t="s">
        <v>470</v>
      </c>
      <c r="T89" t="s">
        <v>384</v>
      </c>
      <c r="V89" s="40" t="s">
        <v>213</v>
      </c>
      <c r="X89" t="s">
        <v>318</v>
      </c>
      <c r="Y89" t="s">
        <v>471</v>
      </c>
      <c r="Z89" t="s">
        <v>472</v>
      </c>
      <c r="AA89" t="s">
        <v>164</v>
      </c>
      <c r="AB89" t="s">
        <v>165</v>
      </c>
      <c r="AI89" s="111">
        <v>39417.440000000002</v>
      </c>
    </row>
    <row r="90" spans="1:37" x14ac:dyDescent="0.25">
      <c r="A90" t="str">
        <f>IF(B90="Contract Award",IFERROR(VLOOKUP(Z90,VLKUP!$Y:$Z,2,0),""),"")</f>
        <v/>
      </c>
      <c r="B90" t="str">
        <f t="shared" si="1"/>
        <v/>
      </c>
      <c r="C90" t="s">
        <v>515</v>
      </c>
      <c r="D90" t="s">
        <v>516</v>
      </c>
      <c r="E90" t="s">
        <v>81</v>
      </c>
      <c r="F90" t="s">
        <v>82</v>
      </c>
      <c r="G90" t="s">
        <v>241</v>
      </c>
      <c r="H90" s="110">
        <v>46185</v>
      </c>
      <c r="I90" s="110">
        <v>46273</v>
      </c>
      <c r="J90" t="s">
        <v>166</v>
      </c>
      <c r="K90" t="s">
        <v>165</v>
      </c>
      <c r="L90" s="111">
        <v>92293.64</v>
      </c>
      <c r="N90" t="s">
        <v>469</v>
      </c>
      <c r="O90" t="s">
        <v>247</v>
      </c>
      <c r="P90" t="s">
        <v>382</v>
      </c>
      <c r="Q90" t="s">
        <v>243</v>
      </c>
      <c r="R90" t="s">
        <v>69</v>
      </c>
      <c r="S90" t="s">
        <v>470</v>
      </c>
      <c r="T90" t="s">
        <v>384</v>
      </c>
      <c r="V90" s="40" t="s">
        <v>213</v>
      </c>
      <c r="X90" t="s">
        <v>318</v>
      </c>
      <c r="Y90" t="s">
        <v>471</v>
      </c>
      <c r="Z90" t="s">
        <v>472</v>
      </c>
      <c r="AA90" t="s">
        <v>164</v>
      </c>
      <c r="AB90" t="s">
        <v>165</v>
      </c>
      <c r="AI90" s="111">
        <v>92293.64</v>
      </c>
    </row>
    <row r="91" spans="1:37" x14ac:dyDescent="0.25">
      <c r="A91" t="str">
        <f>IF(B91="Contract Award",IFERROR(VLOOKUP(Z91,VLKUP!$Y:$Z,2,0),""),"")</f>
        <v/>
      </c>
      <c r="B91" t="str">
        <f t="shared" si="1"/>
        <v/>
      </c>
      <c r="C91" t="s">
        <v>517</v>
      </c>
      <c r="D91" t="s">
        <v>518</v>
      </c>
      <c r="E91" t="s">
        <v>81</v>
      </c>
      <c r="F91" t="s">
        <v>82</v>
      </c>
      <c r="G91" t="s">
        <v>241</v>
      </c>
      <c r="H91" s="110">
        <v>46496</v>
      </c>
      <c r="I91" s="110">
        <v>46582</v>
      </c>
      <c r="J91" t="s">
        <v>166</v>
      </c>
      <c r="K91" t="s">
        <v>165</v>
      </c>
      <c r="L91" s="111">
        <v>1539.62</v>
      </c>
      <c r="N91" t="s">
        <v>469</v>
      </c>
      <c r="O91" t="s">
        <v>247</v>
      </c>
      <c r="P91" t="s">
        <v>382</v>
      </c>
      <c r="Q91" t="s">
        <v>243</v>
      </c>
      <c r="R91" t="s">
        <v>69</v>
      </c>
      <c r="S91" t="s">
        <v>470</v>
      </c>
      <c r="T91" t="s">
        <v>384</v>
      </c>
      <c r="V91" s="40" t="s">
        <v>213</v>
      </c>
      <c r="X91" t="s">
        <v>318</v>
      </c>
      <c r="Y91" t="s">
        <v>471</v>
      </c>
      <c r="Z91" t="s">
        <v>472</v>
      </c>
      <c r="AA91" t="s">
        <v>164</v>
      </c>
      <c r="AB91" t="s">
        <v>165</v>
      </c>
      <c r="AJ91" s="111">
        <v>1539.62</v>
      </c>
    </row>
    <row r="92" spans="1:37" x14ac:dyDescent="0.25">
      <c r="A92" t="str">
        <f>IF(B92="Contract Award",IFERROR(VLOOKUP(Z92,VLKUP!$Y:$Z,2,0),""),"")</f>
        <v/>
      </c>
      <c r="B92" t="str">
        <f t="shared" si="1"/>
        <v/>
      </c>
      <c r="C92" t="s">
        <v>517</v>
      </c>
      <c r="D92" t="s">
        <v>518</v>
      </c>
      <c r="E92" t="s">
        <v>81</v>
      </c>
      <c r="F92" t="s">
        <v>82</v>
      </c>
      <c r="G92" t="s">
        <v>241</v>
      </c>
      <c r="H92" s="110">
        <v>46496</v>
      </c>
      <c r="I92" s="110">
        <v>46582</v>
      </c>
      <c r="J92" t="s">
        <v>166</v>
      </c>
      <c r="K92" t="s">
        <v>165</v>
      </c>
      <c r="L92" s="111">
        <v>3763.5</v>
      </c>
      <c r="N92" t="s">
        <v>469</v>
      </c>
      <c r="O92" t="s">
        <v>247</v>
      </c>
      <c r="P92" t="s">
        <v>382</v>
      </c>
      <c r="Q92" t="s">
        <v>243</v>
      </c>
      <c r="R92" t="s">
        <v>69</v>
      </c>
      <c r="S92" t="s">
        <v>470</v>
      </c>
      <c r="T92" t="s">
        <v>384</v>
      </c>
      <c r="V92" s="40" t="s">
        <v>213</v>
      </c>
      <c r="X92" t="s">
        <v>318</v>
      </c>
      <c r="Y92" t="s">
        <v>471</v>
      </c>
      <c r="Z92" t="s">
        <v>472</v>
      </c>
      <c r="AA92" t="s">
        <v>164</v>
      </c>
      <c r="AB92" t="s">
        <v>165</v>
      </c>
      <c r="AJ92" s="111">
        <v>3763.5</v>
      </c>
    </row>
    <row r="93" spans="1:37" x14ac:dyDescent="0.25">
      <c r="A93" t="str">
        <f>IF(B93="Contract Award",IFERROR(VLOOKUP(Z93,VLKUP!$Y:$Z,2,0),""),"")</f>
        <v/>
      </c>
      <c r="B93" t="str">
        <f t="shared" si="1"/>
        <v/>
      </c>
      <c r="C93" t="s">
        <v>517</v>
      </c>
      <c r="D93" t="s">
        <v>518</v>
      </c>
      <c r="E93" t="s">
        <v>81</v>
      </c>
      <c r="F93" t="s">
        <v>82</v>
      </c>
      <c r="G93" t="s">
        <v>241</v>
      </c>
      <c r="H93" s="110">
        <v>46496</v>
      </c>
      <c r="I93" s="110">
        <v>46582</v>
      </c>
      <c r="J93" t="s">
        <v>166</v>
      </c>
      <c r="K93" t="s">
        <v>165</v>
      </c>
      <c r="L93" s="111">
        <v>1539.62</v>
      </c>
      <c r="N93" t="s">
        <v>469</v>
      </c>
      <c r="O93" t="s">
        <v>247</v>
      </c>
      <c r="P93" t="s">
        <v>382</v>
      </c>
      <c r="Q93" t="s">
        <v>243</v>
      </c>
      <c r="R93" t="s">
        <v>69</v>
      </c>
      <c r="S93" t="s">
        <v>470</v>
      </c>
      <c r="T93" t="s">
        <v>384</v>
      </c>
      <c r="V93" s="40" t="s">
        <v>213</v>
      </c>
      <c r="X93" t="s">
        <v>318</v>
      </c>
      <c r="Y93" t="s">
        <v>471</v>
      </c>
      <c r="Z93" t="s">
        <v>472</v>
      </c>
      <c r="AA93" t="s">
        <v>164</v>
      </c>
      <c r="AB93" t="s">
        <v>165</v>
      </c>
      <c r="AJ93" s="111">
        <v>1539.62</v>
      </c>
    </row>
    <row r="94" spans="1:37" x14ac:dyDescent="0.25">
      <c r="A94" t="str">
        <f>IF(B94="Contract Award",IFERROR(VLOOKUP(Z94,VLKUP!$Y:$Z,2,0),""),"")</f>
        <v/>
      </c>
      <c r="B94" t="str">
        <f t="shared" si="1"/>
        <v/>
      </c>
      <c r="C94" t="s">
        <v>517</v>
      </c>
      <c r="D94" t="s">
        <v>518</v>
      </c>
      <c r="E94" t="s">
        <v>81</v>
      </c>
      <c r="F94" t="s">
        <v>82</v>
      </c>
      <c r="G94" t="s">
        <v>241</v>
      </c>
      <c r="H94" s="110">
        <v>46496</v>
      </c>
      <c r="I94" s="110">
        <v>46582</v>
      </c>
      <c r="J94" t="s">
        <v>166</v>
      </c>
      <c r="K94" t="s">
        <v>165</v>
      </c>
      <c r="L94" s="111">
        <v>40797.050000000003</v>
      </c>
      <c r="N94" t="s">
        <v>469</v>
      </c>
      <c r="O94" t="s">
        <v>247</v>
      </c>
      <c r="P94" t="s">
        <v>382</v>
      </c>
      <c r="Q94" t="s">
        <v>243</v>
      </c>
      <c r="R94" t="s">
        <v>69</v>
      </c>
      <c r="S94" t="s">
        <v>470</v>
      </c>
      <c r="T94" t="s">
        <v>384</v>
      </c>
      <c r="V94" s="40" t="s">
        <v>213</v>
      </c>
      <c r="X94" t="s">
        <v>318</v>
      </c>
      <c r="Y94" t="s">
        <v>471</v>
      </c>
      <c r="Z94" t="s">
        <v>472</v>
      </c>
      <c r="AA94" t="s">
        <v>164</v>
      </c>
      <c r="AB94" t="s">
        <v>165</v>
      </c>
      <c r="AJ94" s="111">
        <v>40797.050000000003</v>
      </c>
    </row>
    <row r="95" spans="1:37" x14ac:dyDescent="0.25">
      <c r="A95" t="str">
        <f>IF(B95="Contract Award",IFERROR(VLOOKUP(Z95,VLKUP!$Y:$Z,2,0),""),"")</f>
        <v/>
      </c>
      <c r="B95" t="str">
        <f t="shared" si="1"/>
        <v/>
      </c>
      <c r="C95" t="s">
        <v>517</v>
      </c>
      <c r="D95" t="s">
        <v>518</v>
      </c>
      <c r="E95" t="s">
        <v>81</v>
      </c>
      <c r="F95" t="s">
        <v>82</v>
      </c>
      <c r="G95" t="s">
        <v>241</v>
      </c>
      <c r="H95" s="110">
        <v>46496</v>
      </c>
      <c r="I95" s="110">
        <v>46582</v>
      </c>
      <c r="J95" t="s">
        <v>166</v>
      </c>
      <c r="K95" t="s">
        <v>165</v>
      </c>
      <c r="L95" s="111">
        <v>95523.92</v>
      </c>
      <c r="N95" t="s">
        <v>469</v>
      </c>
      <c r="O95" t="s">
        <v>247</v>
      </c>
      <c r="P95" t="s">
        <v>382</v>
      </c>
      <c r="Q95" t="s">
        <v>243</v>
      </c>
      <c r="R95" t="s">
        <v>69</v>
      </c>
      <c r="S95" t="s">
        <v>470</v>
      </c>
      <c r="T95" t="s">
        <v>384</v>
      </c>
      <c r="V95" s="40" t="s">
        <v>213</v>
      </c>
      <c r="X95" t="s">
        <v>318</v>
      </c>
      <c r="Y95" t="s">
        <v>471</v>
      </c>
      <c r="Z95" t="s">
        <v>472</v>
      </c>
      <c r="AA95" t="s">
        <v>164</v>
      </c>
      <c r="AB95" t="s">
        <v>165</v>
      </c>
      <c r="AJ95" s="111">
        <v>95523.92</v>
      </c>
    </row>
    <row r="96" spans="1:37" x14ac:dyDescent="0.25">
      <c r="A96" t="str">
        <f>IF(B96="Contract Award",IFERROR(VLOOKUP(Z96,VLKUP!$Y:$Z,2,0),""),"")</f>
        <v/>
      </c>
      <c r="B96" t="str">
        <f t="shared" si="1"/>
        <v/>
      </c>
      <c r="C96" t="s">
        <v>519</v>
      </c>
      <c r="D96" t="s">
        <v>520</v>
      </c>
      <c r="E96" t="s">
        <v>81</v>
      </c>
      <c r="F96" t="s">
        <v>82</v>
      </c>
      <c r="G96" t="s">
        <v>241</v>
      </c>
      <c r="H96" s="110">
        <v>46806</v>
      </c>
      <c r="I96" s="110">
        <v>46889</v>
      </c>
      <c r="J96" t="s">
        <v>166</v>
      </c>
      <c r="K96" t="s">
        <v>165</v>
      </c>
      <c r="L96" s="111">
        <v>1593.5</v>
      </c>
      <c r="N96" t="s">
        <v>469</v>
      </c>
      <c r="O96" t="s">
        <v>247</v>
      </c>
      <c r="P96" t="s">
        <v>382</v>
      </c>
      <c r="Q96" t="s">
        <v>243</v>
      </c>
      <c r="R96" t="s">
        <v>69</v>
      </c>
      <c r="S96" t="s">
        <v>470</v>
      </c>
      <c r="T96" t="s">
        <v>384</v>
      </c>
      <c r="V96" s="40" t="s">
        <v>213</v>
      </c>
      <c r="X96" t="s">
        <v>318</v>
      </c>
      <c r="Y96" t="s">
        <v>471</v>
      </c>
      <c r="Z96" t="s">
        <v>472</v>
      </c>
      <c r="AA96" t="s">
        <v>164</v>
      </c>
      <c r="AB96" t="s">
        <v>165</v>
      </c>
      <c r="AK96" s="111">
        <v>1593.5</v>
      </c>
    </row>
    <row r="97" spans="1:38" x14ac:dyDescent="0.25">
      <c r="A97" t="str">
        <f>IF(B97="Contract Award",IFERROR(VLOOKUP(Z97,VLKUP!$Y:$Z,2,0),""),"")</f>
        <v/>
      </c>
      <c r="B97" t="str">
        <f t="shared" si="1"/>
        <v/>
      </c>
      <c r="C97" t="s">
        <v>519</v>
      </c>
      <c r="D97" t="s">
        <v>520</v>
      </c>
      <c r="E97" t="s">
        <v>81</v>
      </c>
      <c r="F97" t="s">
        <v>82</v>
      </c>
      <c r="G97" t="s">
        <v>241</v>
      </c>
      <c r="H97" s="110">
        <v>46806</v>
      </c>
      <c r="I97" s="110">
        <v>46889</v>
      </c>
      <c r="J97" t="s">
        <v>166</v>
      </c>
      <c r="K97" t="s">
        <v>165</v>
      </c>
      <c r="L97" s="111">
        <v>3895.23</v>
      </c>
      <c r="N97" t="s">
        <v>469</v>
      </c>
      <c r="O97" t="s">
        <v>247</v>
      </c>
      <c r="P97" t="s">
        <v>382</v>
      </c>
      <c r="Q97" t="s">
        <v>243</v>
      </c>
      <c r="R97" t="s">
        <v>69</v>
      </c>
      <c r="S97" t="s">
        <v>470</v>
      </c>
      <c r="T97" t="s">
        <v>384</v>
      </c>
      <c r="V97" s="40" t="s">
        <v>213</v>
      </c>
      <c r="X97" t="s">
        <v>318</v>
      </c>
      <c r="Y97" t="s">
        <v>471</v>
      </c>
      <c r="Z97" t="s">
        <v>472</v>
      </c>
      <c r="AA97" t="s">
        <v>164</v>
      </c>
      <c r="AB97" t="s">
        <v>165</v>
      </c>
      <c r="AK97" s="111">
        <v>3895.23</v>
      </c>
    </row>
    <row r="98" spans="1:38" x14ac:dyDescent="0.25">
      <c r="A98" t="str">
        <f>IF(B98="Contract Award",IFERROR(VLOOKUP(Z98,VLKUP!$Y:$Z,2,0),""),"")</f>
        <v/>
      </c>
      <c r="B98" t="str">
        <f t="shared" si="1"/>
        <v/>
      </c>
      <c r="C98" t="s">
        <v>519</v>
      </c>
      <c r="D98" t="s">
        <v>520</v>
      </c>
      <c r="E98" t="s">
        <v>81</v>
      </c>
      <c r="F98" t="s">
        <v>82</v>
      </c>
      <c r="G98" t="s">
        <v>241</v>
      </c>
      <c r="H98" s="110">
        <v>46806</v>
      </c>
      <c r="I98" s="110">
        <v>46889</v>
      </c>
      <c r="J98" t="s">
        <v>166</v>
      </c>
      <c r="K98" t="s">
        <v>165</v>
      </c>
      <c r="L98" s="111">
        <v>1593.5</v>
      </c>
      <c r="N98" t="s">
        <v>469</v>
      </c>
      <c r="O98" t="s">
        <v>247</v>
      </c>
      <c r="P98" t="s">
        <v>382</v>
      </c>
      <c r="Q98" t="s">
        <v>243</v>
      </c>
      <c r="R98" t="s">
        <v>69</v>
      </c>
      <c r="S98" t="s">
        <v>470</v>
      </c>
      <c r="T98" t="s">
        <v>384</v>
      </c>
      <c r="V98" s="40" t="s">
        <v>213</v>
      </c>
      <c r="X98" t="s">
        <v>318</v>
      </c>
      <c r="Y98" t="s">
        <v>471</v>
      </c>
      <c r="Z98" t="s">
        <v>472</v>
      </c>
      <c r="AA98" t="s">
        <v>164</v>
      </c>
      <c r="AB98" t="s">
        <v>165</v>
      </c>
      <c r="AK98" s="111">
        <v>1593.5</v>
      </c>
    </row>
    <row r="99" spans="1:38" x14ac:dyDescent="0.25">
      <c r="A99" t="str">
        <f>IF(B99="Contract Award",IFERROR(VLOOKUP(Z99,VLKUP!$Y:$Z,2,0),""),"")</f>
        <v/>
      </c>
      <c r="B99" t="str">
        <f t="shared" si="1"/>
        <v/>
      </c>
      <c r="C99" t="s">
        <v>519</v>
      </c>
      <c r="D99" t="s">
        <v>520</v>
      </c>
      <c r="E99" t="s">
        <v>81</v>
      </c>
      <c r="F99" t="s">
        <v>82</v>
      </c>
      <c r="G99" t="s">
        <v>241</v>
      </c>
      <c r="H99" s="110">
        <v>46806</v>
      </c>
      <c r="I99" s="110">
        <v>46889</v>
      </c>
      <c r="J99" t="s">
        <v>166</v>
      </c>
      <c r="K99" t="s">
        <v>165</v>
      </c>
      <c r="L99" s="111">
        <v>42224.95</v>
      </c>
      <c r="N99" t="s">
        <v>469</v>
      </c>
      <c r="O99" t="s">
        <v>247</v>
      </c>
      <c r="P99" t="s">
        <v>382</v>
      </c>
      <c r="Q99" t="s">
        <v>243</v>
      </c>
      <c r="R99" t="s">
        <v>69</v>
      </c>
      <c r="S99" t="s">
        <v>470</v>
      </c>
      <c r="T99" t="s">
        <v>384</v>
      </c>
      <c r="V99" s="40" t="s">
        <v>213</v>
      </c>
      <c r="X99" t="s">
        <v>318</v>
      </c>
      <c r="Y99" t="s">
        <v>471</v>
      </c>
      <c r="Z99" t="s">
        <v>472</v>
      </c>
      <c r="AA99" t="s">
        <v>164</v>
      </c>
      <c r="AB99" t="s">
        <v>165</v>
      </c>
      <c r="AK99" s="111">
        <v>42224.95</v>
      </c>
    </row>
    <row r="100" spans="1:38" x14ac:dyDescent="0.25">
      <c r="A100" t="str">
        <f>IF(B100="Contract Award",IFERROR(VLOOKUP(Z100,VLKUP!$Y:$Z,2,0),""),"")</f>
        <v/>
      </c>
      <c r="B100" t="str">
        <f t="shared" si="1"/>
        <v/>
      </c>
      <c r="C100" t="s">
        <v>519</v>
      </c>
      <c r="D100" t="s">
        <v>520</v>
      </c>
      <c r="E100" t="s">
        <v>81</v>
      </c>
      <c r="F100" t="s">
        <v>82</v>
      </c>
      <c r="G100" t="s">
        <v>241</v>
      </c>
      <c r="H100" s="110">
        <v>46806</v>
      </c>
      <c r="I100" s="110">
        <v>46889</v>
      </c>
      <c r="J100" t="s">
        <v>166</v>
      </c>
      <c r="K100" t="s">
        <v>165</v>
      </c>
      <c r="L100" s="111">
        <v>98867.25</v>
      </c>
      <c r="N100" t="s">
        <v>469</v>
      </c>
      <c r="O100" t="s">
        <v>247</v>
      </c>
      <c r="P100" t="s">
        <v>382</v>
      </c>
      <c r="Q100" t="s">
        <v>243</v>
      </c>
      <c r="R100" t="s">
        <v>69</v>
      </c>
      <c r="S100" t="s">
        <v>470</v>
      </c>
      <c r="T100" t="s">
        <v>384</v>
      </c>
      <c r="V100" s="40" t="s">
        <v>213</v>
      </c>
      <c r="X100" t="s">
        <v>318</v>
      </c>
      <c r="Y100" t="s">
        <v>471</v>
      </c>
      <c r="Z100" t="s">
        <v>472</v>
      </c>
      <c r="AA100" t="s">
        <v>164</v>
      </c>
      <c r="AB100" t="s">
        <v>165</v>
      </c>
      <c r="AK100" s="111">
        <v>98867.25</v>
      </c>
    </row>
    <row r="101" spans="1:38" x14ac:dyDescent="0.25">
      <c r="A101" t="str">
        <f>IF(B101="Contract Award",IFERROR(VLOOKUP(Z101,VLKUP!$Y:$Z,2,0),""),"")</f>
        <v/>
      </c>
      <c r="B101" t="str">
        <f t="shared" si="1"/>
        <v/>
      </c>
      <c r="C101" t="s">
        <v>521</v>
      </c>
      <c r="D101" t="s">
        <v>522</v>
      </c>
      <c r="E101" t="s">
        <v>81</v>
      </c>
      <c r="F101" t="s">
        <v>82</v>
      </c>
      <c r="G101" t="s">
        <v>241</v>
      </c>
      <c r="H101" s="110">
        <v>47113</v>
      </c>
      <c r="I101" s="110">
        <v>47199</v>
      </c>
      <c r="J101" t="s">
        <v>166</v>
      </c>
      <c r="K101" t="s">
        <v>165</v>
      </c>
      <c r="L101" s="111">
        <v>1649.27</v>
      </c>
      <c r="N101" t="s">
        <v>469</v>
      </c>
      <c r="O101" t="s">
        <v>247</v>
      </c>
      <c r="P101" t="s">
        <v>382</v>
      </c>
      <c r="Q101" t="s">
        <v>243</v>
      </c>
      <c r="R101" t="s">
        <v>69</v>
      </c>
      <c r="S101" t="s">
        <v>470</v>
      </c>
      <c r="T101" t="s">
        <v>384</v>
      </c>
      <c r="V101" s="40" t="s">
        <v>213</v>
      </c>
      <c r="X101" t="s">
        <v>318</v>
      </c>
      <c r="Y101" t="s">
        <v>471</v>
      </c>
      <c r="Z101" t="s">
        <v>472</v>
      </c>
      <c r="AA101" t="s">
        <v>164</v>
      </c>
      <c r="AB101" t="s">
        <v>165</v>
      </c>
      <c r="AL101" s="111">
        <v>1649.27</v>
      </c>
    </row>
    <row r="102" spans="1:38" x14ac:dyDescent="0.25">
      <c r="A102" t="str">
        <f>IF(B102="Contract Award",IFERROR(VLOOKUP(Z102,VLKUP!$Y:$Z,2,0),""),"")</f>
        <v/>
      </c>
      <c r="B102" t="str">
        <f t="shared" si="1"/>
        <v/>
      </c>
      <c r="C102" t="s">
        <v>521</v>
      </c>
      <c r="D102" t="s">
        <v>522</v>
      </c>
      <c r="E102" t="s">
        <v>81</v>
      </c>
      <c r="F102" t="s">
        <v>82</v>
      </c>
      <c r="G102" t="s">
        <v>241</v>
      </c>
      <c r="H102" s="110">
        <v>47113</v>
      </c>
      <c r="I102" s="110">
        <v>47199</v>
      </c>
      <c r="J102" t="s">
        <v>166</v>
      </c>
      <c r="K102" t="s">
        <v>165</v>
      </c>
      <c r="L102" s="111">
        <v>4031.56</v>
      </c>
      <c r="N102" t="s">
        <v>469</v>
      </c>
      <c r="O102" t="s">
        <v>247</v>
      </c>
      <c r="P102" t="s">
        <v>382</v>
      </c>
      <c r="Q102" t="s">
        <v>243</v>
      </c>
      <c r="R102" t="s">
        <v>69</v>
      </c>
      <c r="S102" t="s">
        <v>470</v>
      </c>
      <c r="T102" t="s">
        <v>384</v>
      </c>
      <c r="V102" s="40" t="s">
        <v>213</v>
      </c>
      <c r="X102" t="s">
        <v>318</v>
      </c>
      <c r="Y102" t="s">
        <v>471</v>
      </c>
      <c r="Z102" t="s">
        <v>472</v>
      </c>
      <c r="AA102" t="s">
        <v>164</v>
      </c>
      <c r="AB102" t="s">
        <v>165</v>
      </c>
      <c r="AL102" s="111">
        <v>4031.56</v>
      </c>
    </row>
    <row r="103" spans="1:38" x14ac:dyDescent="0.25">
      <c r="A103" t="str">
        <f>IF(B103="Contract Award",IFERROR(VLOOKUP(Z103,VLKUP!$Y:$Z,2,0),""),"")</f>
        <v/>
      </c>
      <c r="B103" t="str">
        <f t="shared" si="1"/>
        <v/>
      </c>
      <c r="C103" t="s">
        <v>521</v>
      </c>
      <c r="D103" t="s">
        <v>522</v>
      </c>
      <c r="E103" t="s">
        <v>81</v>
      </c>
      <c r="F103" t="s">
        <v>82</v>
      </c>
      <c r="G103" t="s">
        <v>241</v>
      </c>
      <c r="H103" s="110">
        <v>47113</v>
      </c>
      <c r="I103" s="110">
        <v>47199</v>
      </c>
      <c r="J103" t="s">
        <v>166</v>
      </c>
      <c r="K103" t="s">
        <v>165</v>
      </c>
      <c r="L103" s="111">
        <v>1649.27</v>
      </c>
      <c r="N103" t="s">
        <v>469</v>
      </c>
      <c r="O103" t="s">
        <v>247</v>
      </c>
      <c r="P103" t="s">
        <v>382</v>
      </c>
      <c r="Q103" t="s">
        <v>243</v>
      </c>
      <c r="R103" t="s">
        <v>69</v>
      </c>
      <c r="S103" t="s">
        <v>470</v>
      </c>
      <c r="T103" t="s">
        <v>384</v>
      </c>
      <c r="V103" s="40" t="s">
        <v>213</v>
      </c>
      <c r="X103" t="s">
        <v>318</v>
      </c>
      <c r="Y103" t="s">
        <v>471</v>
      </c>
      <c r="Z103" t="s">
        <v>472</v>
      </c>
      <c r="AA103" t="s">
        <v>164</v>
      </c>
      <c r="AB103" t="s">
        <v>165</v>
      </c>
      <c r="AL103" s="111">
        <v>1649.27</v>
      </c>
    </row>
    <row r="104" spans="1:38" x14ac:dyDescent="0.25">
      <c r="A104" t="str">
        <f>IF(B104="Contract Award",IFERROR(VLOOKUP(Z104,VLKUP!$Y:$Z,2,0),""),"")</f>
        <v/>
      </c>
      <c r="B104" t="str">
        <f t="shared" si="1"/>
        <v/>
      </c>
      <c r="C104" t="s">
        <v>521</v>
      </c>
      <c r="D104" t="s">
        <v>522</v>
      </c>
      <c r="E104" t="s">
        <v>81</v>
      </c>
      <c r="F104" t="s">
        <v>82</v>
      </c>
      <c r="G104" t="s">
        <v>241</v>
      </c>
      <c r="H104" s="110">
        <v>47113</v>
      </c>
      <c r="I104" s="110">
        <v>47199</v>
      </c>
      <c r="J104" t="s">
        <v>166</v>
      </c>
      <c r="K104" t="s">
        <v>165</v>
      </c>
      <c r="L104" s="111">
        <v>43702.82</v>
      </c>
      <c r="N104" t="s">
        <v>469</v>
      </c>
      <c r="O104" t="s">
        <v>247</v>
      </c>
      <c r="P104" t="s">
        <v>382</v>
      </c>
      <c r="Q104" t="s">
        <v>243</v>
      </c>
      <c r="R104" t="s">
        <v>69</v>
      </c>
      <c r="S104" t="s">
        <v>470</v>
      </c>
      <c r="T104" t="s">
        <v>384</v>
      </c>
      <c r="V104" s="40" t="s">
        <v>213</v>
      </c>
      <c r="X104" t="s">
        <v>318</v>
      </c>
      <c r="Y104" t="s">
        <v>471</v>
      </c>
      <c r="Z104" t="s">
        <v>472</v>
      </c>
      <c r="AA104" t="s">
        <v>164</v>
      </c>
      <c r="AB104" t="s">
        <v>165</v>
      </c>
      <c r="AL104" s="111">
        <v>43702.82</v>
      </c>
    </row>
    <row r="105" spans="1:38" x14ac:dyDescent="0.25">
      <c r="A105" t="str">
        <f>IF(B105="Contract Award",IFERROR(VLOOKUP(Z105,VLKUP!$Y:$Z,2,0),""),"")</f>
        <v/>
      </c>
      <c r="B105" t="str">
        <f t="shared" si="1"/>
        <v/>
      </c>
      <c r="C105" t="s">
        <v>521</v>
      </c>
      <c r="D105" t="s">
        <v>522</v>
      </c>
      <c r="E105" t="s">
        <v>81</v>
      </c>
      <c r="F105" t="s">
        <v>82</v>
      </c>
      <c r="G105" t="s">
        <v>241</v>
      </c>
      <c r="H105" s="110">
        <v>47113</v>
      </c>
      <c r="I105" s="110">
        <v>47199</v>
      </c>
      <c r="J105" t="s">
        <v>166</v>
      </c>
      <c r="K105" t="s">
        <v>165</v>
      </c>
      <c r="L105" s="111">
        <v>102327.61</v>
      </c>
      <c r="N105" t="s">
        <v>469</v>
      </c>
      <c r="O105" t="s">
        <v>247</v>
      </c>
      <c r="P105" t="s">
        <v>382</v>
      </c>
      <c r="Q105" t="s">
        <v>243</v>
      </c>
      <c r="R105" t="s">
        <v>69</v>
      </c>
      <c r="S105" t="s">
        <v>470</v>
      </c>
      <c r="T105" t="s">
        <v>384</v>
      </c>
      <c r="V105" s="40" t="s">
        <v>213</v>
      </c>
      <c r="X105" t="s">
        <v>318</v>
      </c>
      <c r="Y105" t="s">
        <v>471</v>
      </c>
      <c r="Z105" t="s">
        <v>472</v>
      </c>
      <c r="AA105" t="s">
        <v>164</v>
      </c>
      <c r="AB105" t="s">
        <v>165</v>
      </c>
      <c r="AL105" s="111">
        <v>102327.61</v>
      </c>
    </row>
    <row r="106" spans="1:38" x14ac:dyDescent="0.25">
      <c r="A106" t="str">
        <f>IF(B106="Contract Award",IFERROR(VLOOKUP(Z106,VLKUP!$Y:$Z,2,0),""),"")</f>
        <v>ESR APS Quad Magnet Measurement &amp; Stand</v>
      </c>
      <c r="B106" t="str">
        <f t="shared" si="1"/>
        <v>Contract Award</v>
      </c>
      <c r="C106" t="s">
        <v>523</v>
      </c>
      <c r="D106" t="s">
        <v>524</v>
      </c>
      <c r="E106" t="s">
        <v>81</v>
      </c>
      <c r="F106" t="s">
        <v>82</v>
      </c>
      <c r="G106" t="s">
        <v>241</v>
      </c>
      <c r="H106" s="110">
        <v>46283</v>
      </c>
      <c r="I106" s="110">
        <v>46283</v>
      </c>
      <c r="J106" t="s">
        <v>166</v>
      </c>
      <c r="K106" t="s">
        <v>165</v>
      </c>
      <c r="L106" s="111">
        <v>0.01</v>
      </c>
      <c r="N106" t="s">
        <v>390</v>
      </c>
      <c r="O106" t="s">
        <v>236</v>
      </c>
      <c r="P106" t="s">
        <v>382</v>
      </c>
      <c r="Q106" t="s">
        <v>243</v>
      </c>
      <c r="R106" t="s">
        <v>69</v>
      </c>
      <c r="S106" t="s">
        <v>470</v>
      </c>
      <c r="T106" t="s">
        <v>384</v>
      </c>
      <c r="U106" t="s">
        <v>391</v>
      </c>
      <c r="V106" t="s">
        <v>217</v>
      </c>
      <c r="X106" t="s">
        <v>314</v>
      </c>
      <c r="Y106" t="s">
        <v>509</v>
      </c>
      <c r="Z106" t="s">
        <v>510</v>
      </c>
      <c r="AA106" t="s">
        <v>164</v>
      </c>
      <c r="AI106" s="111">
        <v>0.01</v>
      </c>
    </row>
    <row r="107" spans="1:38" x14ac:dyDescent="0.25">
      <c r="A107" t="str">
        <f>IF(B107="Contract Award",IFERROR(VLOOKUP(Z107,VLKUP!$Y:$Z,2,0),""),"")</f>
        <v/>
      </c>
      <c r="B107" t="str">
        <f t="shared" si="1"/>
        <v/>
      </c>
      <c r="C107" t="s">
        <v>523</v>
      </c>
      <c r="D107" t="s">
        <v>524</v>
      </c>
      <c r="E107" t="s">
        <v>81</v>
      </c>
      <c r="F107" t="s">
        <v>82</v>
      </c>
      <c r="G107" t="s">
        <v>241</v>
      </c>
      <c r="H107" s="110">
        <v>46283</v>
      </c>
      <c r="I107" s="110">
        <v>46283</v>
      </c>
      <c r="J107" t="s">
        <v>166</v>
      </c>
      <c r="K107" t="s">
        <v>165</v>
      </c>
      <c r="L107" s="111">
        <v>181755.46</v>
      </c>
      <c r="N107" t="s">
        <v>390</v>
      </c>
      <c r="O107" t="s">
        <v>236</v>
      </c>
      <c r="P107" t="s">
        <v>382</v>
      </c>
      <c r="Q107" t="s">
        <v>243</v>
      </c>
      <c r="R107" t="s">
        <v>69</v>
      </c>
      <c r="S107" t="s">
        <v>470</v>
      </c>
      <c r="T107" t="s">
        <v>384</v>
      </c>
      <c r="U107" t="s">
        <v>391</v>
      </c>
      <c r="V107" t="s">
        <v>217</v>
      </c>
      <c r="X107" t="s">
        <v>314</v>
      </c>
      <c r="Y107" t="s">
        <v>509</v>
      </c>
      <c r="Z107" t="s">
        <v>510</v>
      </c>
      <c r="AA107" t="s">
        <v>164</v>
      </c>
      <c r="AI107" s="111">
        <v>181755.46</v>
      </c>
    </row>
    <row r="108" spans="1:38" x14ac:dyDescent="0.25">
      <c r="A108" t="str">
        <f>IF(B108="Contract Award",IFERROR(VLOOKUP(Z108,VLKUP!$Y:$Z,2,0),""),"")</f>
        <v/>
      </c>
      <c r="B108" t="str">
        <f t="shared" si="1"/>
        <v/>
      </c>
      <c r="C108" t="s">
        <v>525</v>
      </c>
      <c r="D108" t="s">
        <v>526</v>
      </c>
      <c r="E108" t="s">
        <v>81</v>
      </c>
      <c r="F108" t="s">
        <v>82</v>
      </c>
      <c r="G108" t="s">
        <v>241</v>
      </c>
      <c r="H108" s="110">
        <v>46406</v>
      </c>
      <c r="I108" s="110">
        <v>46406</v>
      </c>
      <c r="J108" t="s">
        <v>166</v>
      </c>
      <c r="K108" t="s">
        <v>165</v>
      </c>
      <c r="L108" s="111">
        <v>181755.46</v>
      </c>
      <c r="N108" t="s">
        <v>381</v>
      </c>
      <c r="O108" t="s">
        <v>236</v>
      </c>
      <c r="P108" t="s">
        <v>382</v>
      </c>
      <c r="Q108" t="s">
        <v>243</v>
      </c>
      <c r="R108" t="s">
        <v>69</v>
      </c>
      <c r="S108" t="s">
        <v>383</v>
      </c>
      <c r="T108" t="s">
        <v>384</v>
      </c>
      <c r="U108" t="s">
        <v>403</v>
      </c>
      <c r="V108" t="s">
        <v>217</v>
      </c>
      <c r="X108" t="s">
        <v>314</v>
      </c>
      <c r="Y108" t="s">
        <v>509</v>
      </c>
      <c r="Z108" t="s">
        <v>510</v>
      </c>
      <c r="AA108" t="s">
        <v>164</v>
      </c>
      <c r="AB108" t="s">
        <v>165</v>
      </c>
      <c r="AJ108" s="111">
        <v>181755.46</v>
      </c>
    </row>
    <row r="109" spans="1:38" x14ac:dyDescent="0.25">
      <c r="A109" t="str">
        <f>IF(B109="Contract Award",IFERROR(VLOOKUP(Z109,VLKUP!$Y:$Z,2,0),""),"")</f>
        <v/>
      </c>
      <c r="B109" t="str">
        <f t="shared" si="1"/>
        <v/>
      </c>
      <c r="C109" t="s">
        <v>527</v>
      </c>
      <c r="D109" t="s">
        <v>528</v>
      </c>
      <c r="E109" t="s">
        <v>81</v>
      </c>
      <c r="F109" t="s">
        <v>82</v>
      </c>
      <c r="G109" t="s">
        <v>241</v>
      </c>
      <c r="H109" s="110">
        <v>46286</v>
      </c>
      <c r="I109" s="110">
        <v>46406</v>
      </c>
      <c r="J109" t="s">
        <v>166</v>
      </c>
      <c r="K109" t="s">
        <v>165</v>
      </c>
      <c r="L109" s="111">
        <v>150031.07</v>
      </c>
      <c r="N109" t="s">
        <v>381</v>
      </c>
      <c r="O109" t="s">
        <v>247</v>
      </c>
      <c r="P109" t="s">
        <v>382</v>
      </c>
      <c r="Q109" t="s">
        <v>243</v>
      </c>
      <c r="R109" t="s">
        <v>69</v>
      </c>
      <c r="S109" t="s">
        <v>470</v>
      </c>
      <c r="T109" t="s">
        <v>384</v>
      </c>
      <c r="V109" t="s">
        <v>217</v>
      </c>
      <c r="X109" t="s">
        <v>314</v>
      </c>
      <c r="Y109" t="s">
        <v>509</v>
      </c>
      <c r="Z109" t="s">
        <v>510</v>
      </c>
      <c r="AA109" t="s">
        <v>164</v>
      </c>
      <c r="AB109" t="s">
        <v>165</v>
      </c>
      <c r="AI109" s="111">
        <v>15003.11</v>
      </c>
      <c r="AJ109" s="111">
        <v>135027.97</v>
      </c>
    </row>
    <row r="110" spans="1:38" x14ac:dyDescent="0.25">
      <c r="A110" t="str">
        <f>IF(B110="Contract Award",IFERROR(VLOOKUP(Z110,VLKUP!$Y:$Z,2,0),""),"")</f>
        <v/>
      </c>
      <c r="B110" t="str">
        <f t="shared" si="1"/>
        <v/>
      </c>
      <c r="C110" t="s">
        <v>527</v>
      </c>
      <c r="D110" t="s">
        <v>528</v>
      </c>
      <c r="E110" t="s">
        <v>81</v>
      </c>
      <c r="F110" t="s">
        <v>82</v>
      </c>
      <c r="G110" t="s">
        <v>241</v>
      </c>
      <c r="H110" s="110">
        <v>46286</v>
      </c>
      <c r="I110" s="110">
        <v>46406</v>
      </c>
      <c r="J110" t="s">
        <v>166</v>
      </c>
      <c r="K110" t="s">
        <v>165</v>
      </c>
      <c r="L110" s="111">
        <v>117498.99</v>
      </c>
      <c r="N110" t="s">
        <v>381</v>
      </c>
      <c r="O110" t="s">
        <v>247</v>
      </c>
      <c r="P110" t="s">
        <v>382</v>
      </c>
      <c r="Q110" t="s">
        <v>243</v>
      </c>
      <c r="R110" t="s">
        <v>69</v>
      </c>
      <c r="S110" t="s">
        <v>470</v>
      </c>
      <c r="T110" t="s">
        <v>384</v>
      </c>
      <c r="V110" t="s">
        <v>217</v>
      </c>
      <c r="X110" t="s">
        <v>314</v>
      </c>
      <c r="Y110" t="s">
        <v>509</v>
      </c>
      <c r="Z110" t="s">
        <v>510</v>
      </c>
      <c r="AA110" t="s">
        <v>164</v>
      </c>
      <c r="AB110" t="s">
        <v>165</v>
      </c>
      <c r="AI110" s="111">
        <v>11749.9</v>
      </c>
      <c r="AJ110" s="111">
        <v>105749.1</v>
      </c>
    </row>
    <row r="111" spans="1:38" x14ac:dyDescent="0.25">
      <c r="A111" t="str">
        <f>IF(B111="Contract Award",IFERROR(VLOOKUP(Z111,VLKUP!$Y:$Z,2,0),""),"")</f>
        <v/>
      </c>
      <c r="B111" t="str">
        <f t="shared" si="1"/>
        <v/>
      </c>
      <c r="C111" t="s">
        <v>527</v>
      </c>
      <c r="D111" t="s">
        <v>528</v>
      </c>
      <c r="E111" t="s">
        <v>81</v>
      </c>
      <c r="F111" t="s">
        <v>82</v>
      </c>
      <c r="G111" t="s">
        <v>241</v>
      </c>
      <c r="H111" s="110">
        <v>46286</v>
      </c>
      <c r="I111" s="110">
        <v>46406</v>
      </c>
      <c r="J111" t="s">
        <v>166</v>
      </c>
      <c r="K111" t="s">
        <v>165</v>
      </c>
      <c r="L111" s="111">
        <v>88008.53</v>
      </c>
      <c r="N111" t="s">
        <v>381</v>
      </c>
      <c r="O111" t="s">
        <v>247</v>
      </c>
      <c r="P111" t="s">
        <v>382</v>
      </c>
      <c r="Q111" t="s">
        <v>243</v>
      </c>
      <c r="R111" t="s">
        <v>69</v>
      </c>
      <c r="S111" t="s">
        <v>470</v>
      </c>
      <c r="T111" t="s">
        <v>384</v>
      </c>
      <c r="V111" t="s">
        <v>217</v>
      </c>
      <c r="X111" t="s">
        <v>314</v>
      </c>
      <c r="Y111" t="s">
        <v>509</v>
      </c>
      <c r="Z111" t="s">
        <v>510</v>
      </c>
      <c r="AA111" t="s">
        <v>164</v>
      </c>
      <c r="AB111" t="s">
        <v>165</v>
      </c>
      <c r="AI111" s="111">
        <v>8800.85</v>
      </c>
      <c r="AJ111" s="111">
        <v>79207.679999999993</v>
      </c>
    </row>
    <row r="112" spans="1:38" x14ac:dyDescent="0.25">
      <c r="A112" t="str">
        <f>IF(B112="Contract Award",IFERROR(VLOOKUP(Z112,VLKUP!$Y:$Z,2,0),""),"")</f>
        <v/>
      </c>
      <c r="B112" t="str">
        <f t="shared" si="1"/>
        <v/>
      </c>
      <c r="C112" t="s">
        <v>529</v>
      </c>
      <c r="D112" t="s">
        <v>530</v>
      </c>
      <c r="E112" t="s">
        <v>81</v>
      </c>
      <c r="F112" t="s">
        <v>82</v>
      </c>
      <c r="G112" t="s">
        <v>241</v>
      </c>
      <c r="H112" s="110">
        <v>45965</v>
      </c>
      <c r="I112" s="110">
        <v>46056</v>
      </c>
      <c r="J112" t="s">
        <v>166</v>
      </c>
      <c r="K112" t="s">
        <v>165</v>
      </c>
      <c r="L112" s="111">
        <v>5345.75</v>
      </c>
      <c r="N112" t="s">
        <v>469</v>
      </c>
      <c r="O112" t="s">
        <v>236</v>
      </c>
      <c r="P112" t="s">
        <v>382</v>
      </c>
      <c r="Q112" t="s">
        <v>243</v>
      </c>
      <c r="R112" t="s">
        <v>69</v>
      </c>
      <c r="S112" t="s">
        <v>383</v>
      </c>
      <c r="T112" t="s">
        <v>384</v>
      </c>
      <c r="V112" t="s">
        <v>205</v>
      </c>
      <c r="X112" t="s">
        <v>318</v>
      </c>
      <c r="Y112" t="s">
        <v>471</v>
      </c>
      <c r="Z112" t="s">
        <v>472</v>
      </c>
      <c r="AA112" t="s">
        <v>164</v>
      </c>
      <c r="AB112" t="s">
        <v>165</v>
      </c>
      <c r="AI112" s="111">
        <v>5345.75</v>
      </c>
    </row>
    <row r="113" spans="1:36" x14ac:dyDescent="0.25">
      <c r="A113" t="str">
        <f>IF(B113="Contract Award",IFERROR(VLOOKUP(Z113,VLKUP!$Y:$Z,2,0),""),"")</f>
        <v/>
      </c>
      <c r="B113" t="str">
        <f t="shared" si="1"/>
        <v/>
      </c>
      <c r="C113" t="s">
        <v>531</v>
      </c>
      <c r="D113" t="s">
        <v>532</v>
      </c>
      <c r="E113" t="s">
        <v>533</v>
      </c>
      <c r="F113" t="s">
        <v>534</v>
      </c>
      <c r="G113" t="s">
        <v>241</v>
      </c>
      <c r="H113" s="110">
        <v>45825</v>
      </c>
      <c r="I113" s="110">
        <v>45937</v>
      </c>
      <c r="J113" t="s">
        <v>169</v>
      </c>
      <c r="K113" t="s">
        <v>168</v>
      </c>
      <c r="L113" s="111">
        <v>7189.84</v>
      </c>
      <c r="N113" t="s">
        <v>469</v>
      </c>
      <c r="O113" t="s">
        <v>247</v>
      </c>
      <c r="P113" t="s">
        <v>382</v>
      </c>
      <c r="Q113" t="s">
        <v>243</v>
      </c>
      <c r="R113" t="s">
        <v>93</v>
      </c>
      <c r="S113" t="s">
        <v>383</v>
      </c>
      <c r="T113" t="s">
        <v>384</v>
      </c>
      <c r="V113" t="s">
        <v>220</v>
      </c>
      <c r="X113" t="s">
        <v>283</v>
      </c>
      <c r="Y113" t="s">
        <v>535</v>
      </c>
      <c r="Z113" t="s">
        <v>536</v>
      </c>
      <c r="AA113" t="s">
        <v>167</v>
      </c>
      <c r="AB113" t="s">
        <v>168</v>
      </c>
      <c r="AH113" s="111">
        <v>6728.96</v>
      </c>
      <c r="AI113" s="111">
        <v>460.89</v>
      </c>
    </row>
    <row r="114" spans="1:36" x14ac:dyDescent="0.25">
      <c r="A114" t="str">
        <f>IF(B114="Contract Award",IFERROR(VLOOKUP(Z114,VLKUP!$Y:$Z,2,0),""),"")</f>
        <v/>
      </c>
      <c r="B114" t="str">
        <f t="shared" si="1"/>
        <v/>
      </c>
      <c r="C114" t="s">
        <v>531</v>
      </c>
      <c r="D114" t="s">
        <v>532</v>
      </c>
      <c r="E114" t="s">
        <v>533</v>
      </c>
      <c r="F114" t="s">
        <v>534</v>
      </c>
      <c r="G114" t="s">
        <v>241</v>
      </c>
      <c r="H114" s="110">
        <v>45825</v>
      </c>
      <c r="I114" s="110">
        <v>45937</v>
      </c>
      <c r="J114" t="s">
        <v>169</v>
      </c>
      <c r="K114" t="s">
        <v>168</v>
      </c>
      <c r="L114" s="111">
        <v>36672.9</v>
      </c>
      <c r="N114" t="s">
        <v>469</v>
      </c>
      <c r="O114" t="s">
        <v>247</v>
      </c>
      <c r="P114" t="s">
        <v>382</v>
      </c>
      <c r="Q114" t="s">
        <v>243</v>
      </c>
      <c r="R114" t="s">
        <v>93</v>
      </c>
      <c r="S114" t="s">
        <v>383</v>
      </c>
      <c r="T114" t="s">
        <v>384</v>
      </c>
      <c r="V114" t="s">
        <v>220</v>
      </c>
      <c r="X114" t="s">
        <v>283</v>
      </c>
      <c r="Y114" t="s">
        <v>535</v>
      </c>
      <c r="Z114" t="s">
        <v>536</v>
      </c>
      <c r="AA114" t="s">
        <v>167</v>
      </c>
      <c r="AB114" t="s">
        <v>168</v>
      </c>
      <c r="AH114" s="111">
        <v>34322.07</v>
      </c>
      <c r="AI114" s="111">
        <v>2350.83</v>
      </c>
    </row>
    <row r="115" spans="1:36" x14ac:dyDescent="0.25">
      <c r="A115" t="str">
        <f>IF(B115="Contract Award",IFERROR(VLOOKUP(Z115,VLKUP!$Y:$Z,2,0),""),"")</f>
        <v/>
      </c>
      <c r="B115" t="str">
        <f t="shared" si="1"/>
        <v/>
      </c>
      <c r="C115" t="s">
        <v>531</v>
      </c>
      <c r="D115" t="s">
        <v>532</v>
      </c>
      <c r="E115" t="s">
        <v>533</v>
      </c>
      <c r="F115" t="s">
        <v>534</v>
      </c>
      <c r="G115" t="s">
        <v>241</v>
      </c>
      <c r="H115" s="110">
        <v>45825</v>
      </c>
      <c r="I115" s="110">
        <v>45937</v>
      </c>
      <c r="J115" t="s">
        <v>169</v>
      </c>
      <c r="K115" t="s">
        <v>168</v>
      </c>
      <c r="L115" s="111">
        <v>122489.94</v>
      </c>
      <c r="N115" t="s">
        <v>469</v>
      </c>
      <c r="O115" t="s">
        <v>247</v>
      </c>
      <c r="P115" t="s">
        <v>382</v>
      </c>
      <c r="Q115" t="s">
        <v>243</v>
      </c>
      <c r="R115" t="s">
        <v>93</v>
      </c>
      <c r="S115" t="s">
        <v>383</v>
      </c>
      <c r="T115" t="s">
        <v>384</v>
      </c>
      <c r="V115" t="s">
        <v>220</v>
      </c>
      <c r="X115" t="s">
        <v>283</v>
      </c>
      <c r="Y115" t="s">
        <v>535</v>
      </c>
      <c r="Z115" t="s">
        <v>536</v>
      </c>
      <c r="AA115" t="s">
        <v>167</v>
      </c>
      <c r="AB115" t="s">
        <v>168</v>
      </c>
      <c r="AH115" s="111">
        <v>114638.02</v>
      </c>
      <c r="AI115" s="111">
        <v>7851.92</v>
      </c>
    </row>
    <row r="116" spans="1:36" x14ac:dyDescent="0.25">
      <c r="A116" t="str">
        <f>IF(B116="Contract Award",IFERROR(VLOOKUP(Z116,VLKUP!$Y:$Z,2,0),""),"")</f>
        <v/>
      </c>
      <c r="B116" t="str">
        <f t="shared" si="1"/>
        <v/>
      </c>
      <c r="C116" t="s">
        <v>531</v>
      </c>
      <c r="D116" t="s">
        <v>532</v>
      </c>
      <c r="E116" t="s">
        <v>533</v>
      </c>
      <c r="F116" t="s">
        <v>534</v>
      </c>
      <c r="G116" t="s">
        <v>241</v>
      </c>
      <c r="H116" s="110">
        <v>45825</v>
      </c>
      <c r="I116" s="110">
        <v>45937</v>
      </c>
      <c r="J116" t="s">
        <v>169</v>
      </c>
      <c r="K116" t="s">
        <v>168</v>
      </c>
      <c r="L116" s="111">
        <v>43607.97</v>
      </c>
      <c r="N116" t="s">
        <v>469</v>
      </c>
      <c r="O116" t="s">
        <v>247</v>
      </c>
      <c r="P116" t="s">
        <v>382</v>
      </c>
      <c r="Q116" t="s">
        <v>243</v>
      </c>
      <c r="R116" t="s">
        <v>93</v>
      </c>
      <c r="S116" t="s">
        <v>383</v>
      </c>
      <c r="T116" t="s">
        <v>384</v>
      </c>
      <c r="V116" t="s">
        <v>220</v>
      </c>
      <c r="X116" t="s">
        <v>283</v>
      </c>
      <c r="Y116" t="s">
        <v>535</v>
      </c>
      <c r="Z116" t="s">
        <v>536</v>
      </c>
      <c r="AA116" t="s">
        <v>167</v>
      </c>
      <c r="AB116" t="s">
        <v>168</v>
      </c>
      <c r="AH116" s="111">
        <v>40812.589999999997</v>
      </c>
      <c r="AI116" s="111">
        <v>2795.38</v>
      </c>
    </row>
    <row r="117" spans="1:36" x14ac:dyDescent="0.25">
      <c r="A117" t="str">
        <f>IF(B117="Contract Award",IFERROR(VLOOKUP(Z117,VLKUP!$Y:$Z,2,0),""),"")</f>
        <v/>
      </c>
      <c r="B117" t="str">
        <f t="shared" si="1"/>
        <v/>
      </c>
      <c r="C117" t="s">
        <v>531</v>
      </c>
      <c r="D117" t="s">
        <v>532</v>
      </c>
      <c r="E117" t="s">
        <v>533</v>
      </c>
      <c r="F117" t="s">
        <v>534</v>
      </c>
      <c r="G117" t="s">
        <v>241</v>
      </c>
      <c r="H117" s="110">
        <v>45825</v>
      </c>
      <c r="I117" s="110">
        <v>45937</v>
      </c>
      <c r="J117" t="s">
        <v>169</v>
      </c>
      <c r="K117" t="s">
        <v>168</v>
      </c>
      <c r="L117" s="111">
        <v>66381.02</v>
      </c>
      <c r="N117" t="s">
        <v>469</v>
      </c>
      <c r="O117" t="s">
        <v>247</v>
      </c>
      <c r="P117" t="s">
        <v>382</v>
      </c>
      <c r="Q117" t="s">
        <v>243</v>
      </c>
      <c r="R117" t="s">
        <v>93</v>
      </c>
      <c r="S117" t="s">
        <v>383</v>
      </c>
      <c r="T117" t="s">
        <v>384</v>
      </c>
      <c r="V117" t="s">
        <v>220</v>
      </c>
      <c r="X117" t="s">
        <v>283</v>
      </c>
      <c r="Y117" t="s">
        <v>535</v>
      </c>
      <c r="Z117" t="s">
        <v>536</v>
      </c>
      <c r="AA117" t="s">
        <v>167</v>
      </c>
      <c r="AB117" t="s">
        <v>168</v>
      </c>
      <c r="AH117" s="111">
        <v>62125.83</v>
      </c>
      <c r="AI117" s="111">
        <v>4255.1899999999996</v>
      </c>
    </row>
    <row r="118" spans="1:36" x14ac:dyDescent="0.25">
      <c r="A118" t="str">
        <f>IF(B118="Contract Award",IFERROR(VLOOKUP(Z118,VLKUP!$Y:$Z,2,0),""),"")</f>
        <v/>
      </c>
      <c r="B118" t="str">
        <f t="shared" si="1"/>
        <v/>
      </c>
      <c r="C118" t="s">
        <v>537</v>
      </c>
      <c r="D118" t="s">
        <v>538</v>
      </c>
      <c r="E118" t="s">
        <v>533</v>
      </c>
      <c r="F118" t="s">
        <v>534</v>
      </c>
      <c r="G118" t="s">
        <v>241</v>
      </c>
      <c r="H118" s="110">
        <v>46052</v>
      </c>
      <c r="I118" s="110">
        <v>46161</v>
      </c>
      <c r="J118" t="s">
        <v>169</v>
      </c>
      <c r="K118" t="s">
        <v>168</v>
      </c>
      <c r="L118" s="111">
        <v>44106.93</v>
      </c>
      <c r="N118" t="s">
        <v>469</v>
      </c>
      <c r="O118" t="s">
        <v>247</v>
      </c>
      <c r="P118" t="s">
        <v>382</v>
      </c>
      <c r="Q118" t="s">
        <v>243</v>
      </c>
      <c r="R118" t="s">
        <v>93</v>
      </c>
      <c r="S118" t="s">
        <v>383</v>
      </c>
      <c r="T118" t="s">
        <v>384</v>
      </c>
      <c r="V118" t="s">
        <v>220</v>
      </c>
      <c r="X118" t="s">
        <v>283</v>
      </c>
      <c r="Y118" t="s">
        <v>535</v>
      </c>
      <c r="Z118" t="s">
        <v>536</v>
      </c>
      <c r="AA118" t="s">
        <v>167</v>
      </c>
      <c r="AB118" t="s">
        <v>168</v>
      </c>
      <c r="AI118" s="111">
        <v>44106.93</v>
      </c>
    </row>
    <row r="119" spans="1:36" x14ac:dyDescent="0.25">
      <c r="A119" t="str">
        <f>IF(B119="Contract Award",IFERROR(VLOOKUP(Z119,VLKUP!$Y:$Z,2,0),""),"")</f>
        <v/>
      </c>
      <c r="B119" t="str">
        <f t="shared" si="1"/>
        <v/>
      </c>
      <c r="C119" t="s">
        <v>537</v>
      </c>
      <c r="D119" t="s">
        <v>538</v>
      </c>
      <c r="E119" t="s">
        <v>533</v>
      </c>
      <c r="F119" t="s">
        <v>534</v>
      </c>
      <c r="G119" t="s">
        <v>241</v>
      </c>
      <c r="H119" s="110">
        <v>46052</v>
      </c>
      <c r="I119" s="110">
        <v>46161</v>
      </c>
      <c r="J119" t="s">
        <v>169</v>
      </c>
      <c r="K119" t="s">
        <v>168</v>
      </c>
      <c r="L119" s="111">
        <v>67140.55</v>
      </c>
      <c r="N119" t="s">
        <v>469</v>
      </c>
      <c r="O119" t="s">
        <v>247</v>
      </c>
      <c r="P119" t="s">
        <v>382</v>
      </c>
      <c r="Q119" t="s">
        <v>243</v>
      </c>
      <c r="R119" t="s">
        <v>93</v>
      </c>
      <c r="S119" t="s">
        <v>383</v>
      </c>
      <c r="T119" t="s">
        <v>384</v>
      </c>
      <c r="V119" t="s">
        <v>220</v>
      </c>
      <c r="X119" t="s">
        <v>283</v>
      </c>
      <c r="Y119" t="s">
        <v>535</v>
      </c>
      <c r="Z119" t="s">
        <v>536</v>
      </c>
      <c r="AA119" t="s">
        <v>167</v>
      </c>
      <c r="AB119" t="s">
        <v>168</v>
      </c>
      <c r="AI119" s="111">
        <v>67140.55</v>
      </c>
    </row>
    <row r="120" spans="1:36" x14ac:dyDescent="0.25">
      <c r="A120" t="str">
        <f>IF(B120="Contract Award",IFERROR(VLOOKUP(Z120,VLKUP!$Y:$Z,2,0),""),"")</f>
        <v/>
      </c>
      <c r="B120" t="str">
        <f t="shared" si="1"/>
        <v/>
      </c>
      <c r="C120" t="s">
        <v>537</v>
      </c>
      <c r="D120" t="s">
        <v>538</v>
      </c>
      <c r="E120" t="s">
        <v>533</v>
      </c>
      <c r="F120" t="s">
        <v>534</v>
      </c>
      <c r="G120" t="s">
        <v>241</v>
      </c>
      <c r="H120" s="110">
        <v>46052</v>
      </c>
      <c r="I120" s="110">
        <v>46161</v>
      </c>
      <c r="J120" t="s">
        <v>169</v>
      </c>
      <c r="K120" t="s">
        <v>168</v>
      </c>
      <c r="L120" s="111">
        <v>7243.5</v>
      </c>
      <c r="N120" t="s">
        <v>469</v>
      </c>
      <c r="O120" t="s">
        <v>247</v>
      </c>
      <c r="P120" t="s">
        <v>382</v>
      </c>
      <c r="Q120" t="s">
        <v>243</v>
      </c>
      <c r="R120" t="s">
        <v>93</v>
      </c>
      <c r="S120" t="s">
        <v>383</v>
      </c>
      <c r="T120" t="s">
        <v>384</v>
      </c>
      <c r="V120" t="s">
        <v>220</v>
      </c>
      <c r="X120" t="s">
        <v>283</v>
      </c>
      <c r="Y120" t="s">
        <v>535</v>
      </c>
      <c r="Z120" t="s">
        <v>536</v>
      </c>
      <c r="AA120" t="s">
        <v>167</v>
      </c>
      <c r="AB120" t="s">
        <v>168</v>
      </c>
      <c r="AI120" s="111">
        <v>7243.5</v>
      </c>
    </row>
    <row r="121" spans="1:36" x14ac:dyDescent="0.25">
      <c r="A121" t="str">
        <f>IF(B121="Contract Award",IFERROR(VLOOKUP(Z121,VLKUP!$Y:$Z,2,0),""),"")</f>
        <v/>
      </c>
      <c r="B121" t="str">
        <f t="shared" si="1"/>
        <v/>
      </c>
      <c r="C121" t="s">
        <v>537</v>
      </c>
      <c r="D121" t="s">
        <v>538</v>
      </c>
      <c r="E121" t="s">
        <v>533</v>
      </c>
      <c r="F121" t="s">
        <v>534</v>
      </c>
      <c r="G121" t="s">
        <v>241</v>
      </c>
      <c r="H121" s="110">
        <v>46052</v>
      </c>
      <c r="I121" s="110">
        <v>46161</v>
      </c>
      <c r="J121" t="s">
        <v>169</v>
      </c>
      <c r="K121" t="s">
        <v>168</v>
      </c>
      <c r="L121" s="111">
        <v>123891.47</v>
      </c>
      <c r="N121" t="s">
        <v>469</v>
      </c>
      <c r="O121" t="s">
        <v>247</v>
      </c>
      <c r="P121" t="s">
        <v>382</v>
      </c>
      <c r="Q121" t="s">
        <v>243</v>
      </c>
      <c r="R121" t="s">
        <v>93</v>
      </c>
      <c r="S121" t="s">
        <v>383</v>
      </c>
      <c r="T121" t="s">
        <v>384</v>
      </c>
      <c r="V121" t="s">
        <v>220</v>
      </c>
      <c r="X121" t="s">
        <v>283</v>
      </c>
      <c r="Y121" t="s">
        <v>535</v>
      </c>
      <c r="Z121" t="s">
        <v>536</v>
      </c>
      <c r="AA121" t="s">
        <v>167</v>
      </c>
      <c r="AB121" t="s">
        <v>168</v>
      </c>
      <c r="AI121" s="111">
        <v>123891.47</v>
      </c>
    </row>
    <row r="122" spans="1:36" x14ac:dyDescent="0.25">
      <c r="A122" t="str">
        <f>IF(B122="Contract Award",IFERROR(VLOOKUP(Z122,VLKUP!$Y:$Z,2,0),""),"")</f>
        <v/>
      </c>
      <c r="B122" t="str">
        <f t="shared" si="1"/>
        <v/>
      </c>
      <c r="C122" t="s">
        <v>537</v>
      </c>
      <c r="D122" t="s">
        <v>538</v>
      </c>
      <c r="E122" t="s">
        <v>533</v>
      </c>
      <c r="F122" t="s">
        <v>534</v>
      </c>
      <c r="G122" t="s">
        <v>241</v>
      </c>
      <c r="H122" s="110">
        <v>46052</v>
      </c>
      <c r="I122" s="110">
        <v>46161</v>
      </c>
      <c r="J122" t="s">
        <v>169</v>
      </c>
      <c r="K122" t="s">
        <v>168</v>
      </c>
      <c r="L122" s="111">
        <v>37129.360000000001</v>
      </c>
      <c r="N122" t="s">
        <v>469</v>
      </c>
      <c r="O122" t="s">
        <v>247</v>
      </c>
      <c r="P122" t="s">
        <v>382</v>
      </c>
      <c r="Q122" t="s">
        <v>243</v>
      </c>
      <c r="R122" t="s">
        <v>93</v>
      </c>
      <c r="S122" t="s">
        <v>383</v>
      </c>
      <c r="T122" t="s">
        <v>384</v>
      </c>
      <c r="V122" t="s">
        <v>220</v>
      </c>
      <c r="X122" t="s">
        <v>283</v>
      </c>
      <c r="Y122" t="s">
        <v>535</v>
      </c>
      <c r="Z122" t="s">
        <v>536</v>
      </c>
      <c r="AA122" t="s">
        <v>167</v>
      </c>
      <c r="AB122" t="s">
        <v>168</v>
      </c>
      <c r="AI122" s="111">
        <v>37129.360000000001</v>
      </c>
    </row>
    <row r="123" spans="1:36" x14ac:dyDescent="0.25">
      <c r="A123" t="str">
        <f>IF(B123="Contract Award",IFERROR(VLOOKUP(Z123,VLKUP!$Y:$Z,2,0),""),"")</f>
        <v/>
      </c>
      <c r="B123" t="str">
        <f t="shared" si="1"/>
        <v/>
      </c>
      <c r="C123" t="s">
        <v>539</v>
      </c>
      <c r="D123" t="s">
        <v>540</v>
      </c>
      <c r="E123" t="s">
        <v>533</v>
      </c>
      <c r="F123" t="s">
        <v>534</v>
      </c>
      <c r="G123" t="s">
        <v>241</v>
      </c>
      <c r="H123" s="110">
        <v>46162</v>
      </c>
      <c r="I123" s="110">
        <v>46275</v>
      </c>
      <c r="J123" t="s">
        <v>169</v>
      </c>
      <c r="K123" t="s">
        <v>168</v>
      </c>
      <c r="L123" s="111">
        <v>44106.93</v>
      </c>
      <c r="N123" t="s">
        <v>469</v>
      </c>
      <c r="O123" t="s">
        <v>247</v>
      </c>
      <c r="P123" t="s">
        <v>382</v>
      </c>
      <c r="Q123" t="s">
        <v>243</v>
      </c>
      <c r="R123" t="s">
        <v>93</v>
      </c>
      <c r="S123" t="s">
        <v>383</v>
      </c>
      <c r="T123" t="s">
        <v>384</v>
      </c>
      <c r="V123" t="s">
        <v>220</v>
      </c>
      <c r="X123" t="s">
        <v>283</v>
      </c>
      <c r="Y123" t="s">
        <v>535</v>
      </c>
      <c r="Z123" t="s">
        <v>536</v>
      </c>
      <c r="AA123" t="s">
        <v>167</v>
      </c>
      <c r="AB123" t="s">
        <v>168</v>
      </c>
      <c r="AI123" s="111">
        <v>44106.93</v>
      </c>
    </row>
    <row r="124" spans="1:36" x14ac:dyDescent="0.25">
      <c r="A124" t="str">
        <f>IF(B124="Contract Award",IFERROR(VLOOKUP(Z124,VLKUP!$Y:$Z,2,0),""),"")</f>
        <v/>
      </c>
      <c r="B124" t="str">
        <f t="shared" si="1"/>
        <v/>
      </c>
      <c r="C124" t="s">
        <v>539</v>
      </c>
      <c r="D124" t="s">
        <v>540</v>
      </c>
      <c r="E124" t="s">
        <v>533</v>
      </c>
      <c r="F124" t="s">
        <v>534</v>
      </c>
      <c r="G124" t="s">
        <v>241</v>
      </c>
      <c r="H124" s="110">
        <v>46162</v>
      </c>
      <c r="I124" s="110">
        <v>46275</v>
      </c>
      <c r="J124" t="s">
        <v>169</v>
      </c>
      <c r="K124" t="s">
        <v>168</v>
      </c>
      <c r="L124" s="111">
        <v>67140.55</v>
      </c>
      <c r="N124" t="s">
        <v>469</v>
      </c>
      <c r="O124" t="s">
        <v>247</v>
      </c>
      <c r="P124" t="s">
        <v>382</v>
      </c>
      <c r="Q124" t="s">
        <v>243</v>
      </c>
      <c r="R124" t="s">
        <v>93</v>
      </c>
      <c r="S124" t="s">
        <v>383</v>
      </c>
      <c r="T124" t="s">
        <v>384</v>
      </c>
      <c r="V124" t="s">
        <v>220</v>
      </c>
      <c r="X124" t="s">
        <v>283</v>
      </c>
      <c r="Y124" t="s">
        <v>535</v>
      </c>
      <c r="Z124" t="s">
        <v>536</v>
      </c>
      <c r="AA124" t="s">
        <v>167</v>
      </c>
      <c r="AB124" t="s">
        <v>168</v>
      </c>
      <c r="AI124" s="111">
        <v>67140.55</v>
      </c>
    </row>
    <row r="125" spans="1:36" x14ac:dyDescent="0.25">
      <c r="A125" t="str">
        <f>IF(B125="Contract Award",IFERROR(VLOOKUP(Z125,VLKUP!$Y:$Z,2,0),""),"")</f>
        <v/>
      </c>
      <c r="B125" t="str">
        <f t="shared" si="1"/>
        <v/>
      </c>
      <c r="C125" t="s">
        <v>539</v>
      </c>
      <c r="D125" t="s">
        <v>540</v>
      </c>
      <c r="E125" t="s">
        <v>533</v>
      </c>
      <c r="F125" t="s">
        <v>534</v>
      </c>
      <c r="G125" t="s">
        <v>241</v>
      </c>
      <c r="H125" s="110">
        <v>46162</v>
      </c>
      <c r="I125" s="110">
        <v>46275</v>
      </c>
      <c r="J125" t="s">
        <v>169</v>
      </c>
      <c r="K125" t="s">
        <v>168</v>
      </c>
      <c r="L125" s="111">
        <v>7243.5</v>
      </c>
      <c r="N125" t="s">
        <v>469</v>
      </c>
      <c r="O125" t="s">
        <v>247</v>
      </c>
      <c r="P125" t="s">
        <v>382</v>
      </c>
      <c r="Q125" t="s">
        <v>243</v>
      </c>
      <c r="R125" t="s">
        <v>93</v>
      </c>
      <c r="S125" t="s">
        <v>383</v>
      </c>
      <c r="T125" t="s">
        <v>384</v>
      </c>
      <c r="V125" t="s">
        <v>220</v>
      </c>
      <c r="X125" t="s">
        <v>283</v>
      </c>
      <c r="Y125" t="s">
        <v>535</v>
      </c>
      <c r="Z125" t="s">
        <v>536</v>
      </c>
      <c r="AA125" t="s">
        <v>167</v>
      </c>
      <c r="AB125" t="s">
        <v>168</v>
      </c>
      <c r="AI125" s="111">
        <v>7243.5</v>
      </c>
    </row>
    <row r="126" spans="1:36" x14ac:dyDescent="0.25">
      <c r="A126" t="str">
        <f>IF(B126="Contract Award",IFERROR(VLOOKUP(Z126,VLKUP!$Y:$Z,2,0),""),"")</f>
        <v/>
      </c>
      <c r="B126" t="str">
        <f t="shared" si="1"/>
        <v/>
      </c>
      <c r="C126" t="s">
        <v>539</v>
      </c>
      <c r="D126" t="s">
        <v>540</v>
      </c>
      <c r="E126" t="s">
        <v>533</v>
      </c>
      <c r="F126" t="s">
        <v>534</v>
      </c>
      <c r="G126" t="s">
        <v>241</v>
      </c>
      <c r="H126" s="110">
        <v>46162</v>
      </c>
      <c r="I126" s="110">
        <v>46275</v>
      </c>
      <c r="J126" t="s">
        <v>169</v>
      </c>
      <c r="K126" t="s">
        <v>168</v>
      </c>
      <c r="L126" s="111">
        <v>123891.47</v>
      </c>
      <c r="N126" t="s">
        <v>469</v>
      </c>
      <c r="O126" t="s">
        <v>247</v>
      </c>
      <c r="P126" t="s">
        <v>382</v>
      </c>
      <c r="Q126" t="s">
        <v>243</v>
      </c>
      <c r="R126" t="s">
        <v>93</v>
      </c>
      <c r="S126" t="s">
        <v>383</v>
      </c>
      <c r="T126" t="s">
        <v>384</v>
      </c>
      <c r="V126" t="s">
        <v>220</v>
      </c>
      <c r="X126" t="s">
        <v>283</v>
      </c>
      <c r="Y126" t="s">
        <v>535</v>
      </c>
      <c r="Z126" t="s">
        <v>536</v>
      </c>
      <c r="AA126" t="s">
        <v>167</v>
      </c>
      <c r="AB126" t="s">
        <v>168</v>
      </c>
      <c r="AI126" s="111">
        <v>123891.47</v>
      </c>
    </row>
    <row r="127" spans="1:36" x14ac:dyDescent="0.25">
      <c r="A127" t="str">
        <f>IF(B127="Contract Award",IFERROR(VLOOKUP(Z127,VLKUP!$Y:$Z,2,0),""),"")</f>
        <v/>
      </c>
      <c r="B127" t="str">
        <f t="shared" si="1"/>
        <v/>
      </c>
      <c r="C127" t="s">
        <v>539</v>
      </c>
      <c r="D127" t="s">
        <v>540</v>
      </c>
      <c r="E127" t="s">
        <v>533</v>
      </c>
      <c r="F127" t="s">
        <v>534</v>
      </c>
      <c r="G127" t="s">
        <v>241</v>
      </c>
      <c r="H127" s="110">
        <v>46162</v>
      </c>
      <c r="I127" s="110">
        <v>46275</v>
      </c>
      <c r="J127" t="s">
        <v>169</v>
      </c>
      <c r="K127" t="s">
        <v>168</v>
      </c>
      <c r="L127" s="111">
        <v>37129.360000000001</v>
      </c>
      <c r="N127" t="s">
        <v>469</v>
      </c>
      <c r="O127" t="s">
        <v>247</v>
      </c>
      <c r="P127" t="s">
        <v>382</v>
      </c>
      <c r="Q127" t="s">
        <v>243</v>
      </c>
      <c r="R127" t="s">
        <v>93</v>
      </c>
      <c r="S127" t="s">
        <v>383</v>
      </c>
      <c r="T127" t="s">
        <v>384</v>
      </c>
      <c r="V127" t="s">
        <v>220</v>
      </c>
      <c r="X127" t="s">
        <v>283</v>
      </c>
      <c r="Y127" t="s">
        <v>535</v>
      </c>
      <c r="Z127" t="s">
        <v>536</v>
      </c>
      <c r="AA127" t="s">
        <v>167</v>
      </c>
      <c r="AB127" t="s">
        <v>168</v>
      </c>
      <c r="AI127" s="111">
        <v>37129.360000000001</v>
      </c>
    </row>
    <row r="128" spans="1:36" x14ac:dyDescent="0.25">
      <c r="A128" t="str">
        <f>IF(B128="Contract Award",IFERROR(VLOOKUP(Z128,VLKUP!$Y:$Z,2,0),""),"")</f>
        <v/>
      </c>
      <c r="B128" t="str">
        <f t="shared" si="1"/>
        <v/>
      </c>
      <c r="C128" t="s">
        <v>541</v>
      </c>
      <c r="D128" t="s">
        <v>542</v>
      </c>
      <c r="E128" t="s">
        <v>533</v>
      </c>
      <c r="F128" t="s">
        <v>534</v>
      </c>
      <c r="G128" t="s">
        <v>241</v>
      </c>
      <c r="H128" s="110">
        <v>46276</v>
      </c>
      <c r="I128" s="110">
        <v>46398</v>
      </c>
      <c r="J128" t="s">
        <v>169</v>
      </c>
      <c r="K128" t="s">
        <v>168</v>
      </c>
      <c r="L128" s="111">
        <v>45192.639999999999</v>
      </c>
      <c r="N128" t="s">
        <v>469</v>
      </c>
      <c r="O128" t="s">
        <v>247</v>
      </c>
      <c r="P128" t="s">
        <v>382</v>
      </c>
      <c r="Q128" t="s">
        <v>243</v>
      </c>
      <c r="R128" t="s">
        <v>93</v>
      </c>
      <c r="S128" t="s">
        <v>383</v>
      </c>
      <c r="T128" t="s">
        <v>384</v>
      </c>
      <c r="V128" t="s">
        <v>220</v>
      </c>
      <c r="X128" t="s">
        <v>283</v>
      </c>
      <c r="Y128" t="s">
        <v>535</v>
      </c>
      <c r="Z128" t="s">
        <v>536</v>
      </c>
      <c r="AA128" t="s">
        <v>167</v>
      </c>
      <c r="AB128" t="s">
        <v>168</v>
      </c>
      <c r="AI128" s="111">
        <v>8111.5</v>
      </c>
      <c r="AJ128" s="111">
        <v>37081.14</v>
      </c>
    </row>
    <row r="129" spans="1:36" x14ac:dyDescent="0.25">
      <c r="A129" t="str">
        <f>IF(B129="Contract Award",IFERROR(VLOOKUP(Z129,VLKUP!$Y:$Z,2,0),""),"")</f>
        <v/>
      </c>
      <c r="B129" t="str">
        <f t="shared" si="1"/>
        <v/>
      </c>
      <c r="C129" t="s">
        <v>541</v>
      </c>
      <c r="D129" t="s">
        <v>542</v>
      </c>
      <c r="E129" t="s">
        <v>533</v>
      </c>
      <c r="F129" t="s">
        <v>534</v>
      </c>
      <c r="G129" t="s">
        <v>241</v>
      </c>
      <c r="H129" s="110">
        <v>46276</v>
      </c>
      <c r="I129" s="110">
        <v>46398</v>
      </c>
      <c r="J129" t="s">
        <v>169</v>
      </c>
      <c r="K129" t="s">
        <v>168</v>
      </c>
      <c r="L129" s="111">
        <v>68793.240000000005</v>
      </c>
      <c r="N129" t="s">
        <v>469</v>
      </c>
      <c r="O129" t="s">
        <v>247</v>
      </c>
      <c r="P129" t="s">
        <v>382</v>
      </c>
      <c r="Q129" t="s">
        <v>243</v>
      </c>
      <c r="R129" t="s">
        <v>93</v>
      </c>
      <c r="S129" t="s">
        <v>383</v>
      </c>
      <c r="T129" t="s">
        <v>384</v>
      </c>
      <c r="V129" t="s">
        <v>220</v>
      </c>
      <c r="X129" t="s">
        <v>283</v>
      </c>
      <c r="Y129" t="s">
        <v>535</v>
      </c>
      <c r="Z129" t="s">
        <v>536</v>
      </c>
      <c r="AA129" t="s">
        <v>167</v>
      </c>
      <c r="AB129" t="s">
        <v>168</v>
      </c>
      <c r="AI129" s="111">
        <v>12347.51</v>
      </c>
      <c r="AJ129" s="111">
        <v>56445.74</v>
      </c>
    </row>
    <row r="130" spans="1:36" x14ac:dyDescent="0.25">
      <c r="A130" t="str">
        <f>IF(B130="Contract Award",IFERROR(VLOOKUP(Z130,VLKUP!$Y:$Z,2,0),""),"")</f>
        <v/>
      </c>
      <c r="B130" t="str">
        <f t="shared" si="1"/>
        <v/>
      </c>
      <c r="C130" t="s">
        <v>541</v>
      </c>
      <c r="D130" t="s">
        <v>542</v>
      </c>
      <c r="E130" t="s">
        <v>533</v>
      </c>
      <c r="F130" t="s">
        <v>534</v>
      </c>
      <c r="G130" t="s">
        <v>241</v>
      </c>
      <c r="H130" s="110">
        <v>46276</v>
      </c>
      <c r="I130" s="110">
        <v>46398</v>
      </c>
      <c r="J130" t="s">
        <v>169</v>
      </c>
      <c r="K130" t="s">
        <v>168</v>
      </c>
      <c r="L130" s="111">
        <v>7421.8</v>
      </c>
      <c r="N130" t="s">
        <v>469</v>
      </c>
      <c r="O130" t="s">
        <v>247</v>
      </c>
      <c r="P130" t="s">
        <v>382</v>
      </c>
      <c r="Q130" t="s">
        <v>243</v>
      </c>
      <c r="R130" t="s">
        <v>93</v>
      </c>
      <c r="S130" t="s">
        <v>383</v>
      </c>
      <c r="T130" t="s">
        <v>384</v>
      </c>
      <c r="V130" t="s">
        <v>220</v>
      </c>
      <c r="X130" t="s">
        <v>283</v>
      </c>
      <c r="Y130" t="s">
        <v>535</v>
      </c>
      <c r="Z130" t="s">
        <v>536</v>
      </c>
      <c r="AA130" t="s">
        <v>167</v>
      </c>
      <c r="AB130" t="s">
        <v>168</v>
      </c>
      <c r="AI130" s="111">
        <v>1332.12</v>
      </c>
      <c r="AJ130" s="111">
        <v>6089.68</v>
      </c>
    </row>
    <row r="131" spans="1:36" x14ac:dyDescent="0.25">
      <c r="A131" t="str">
        <f>IF(B131="Contract Award",IFERROR(VLOOKUP(Z131,VLKUP!$Y:$Z,2,0),""),"")</f>
        <v/>
      </c>
      <c r="B131" t="str">
        <f t="shared" ref="B131:B194" si="2">IF(COUNTIF($AC131:$AS131,0.01),"Contract Award","")</f>
        <v/>
      </c>
      <c r="C131" t="s">
        <v>541</v>
      </c>
      <c r="D131" t="s">
        <v>542</v>
      </c>
      <c r="E131" t="s">
        <v>533</v>
      </c>
      <c r="F131" t="s">
        <v>534</v>
      </c>
      <c r="G131" t="s">
        <v>241</v>
      </c>
      <c r="H131" s="110">
        <v>46276</v>
      </c>
      <c r="I131" s="110">
        <v>46398</v>
      </c>
      <c r="J131" t="s">
        <v>169</v>
      </c>
      <c r="K131" t="s">
        <v>168</v>
      </c>
      <c r="L131" s="111">
        <v>126941.11</v>
      </c>
      <c r="N131" t="s">
        <v>469</v>
      </c>
      <c r="O131" t="s">
        <v>247</v>
      </c>
      <c r="P131" t="s">
        <v>382</v>
      </c>
      <c r="Q131" t="s">
        <v>243</v>
      </c>
      <c r="R131" t="s">
        <v>93</v>
      </c>
      <c r="S131" t="s">
        <v>383</v>
      </c>
      <c r="T131" t="s">
        <v>384</v>
      </c>
      <c r="V131" t="s">
        <v>220</v>
      </c>
      <c r="X131" t="s">
        <v>283</v>
      </c>
      <c r="Y131" t="s">
        <v>535</v>
      </c>
      <c r="Z131" t="s">
        <v>536</v>
      </c>
      <c r="AA131" t="s">
        <v>167</v>
      </c>
      <c r="AB131" t="s">
        <v>168</v>
      </c>
      <c r="AI131" s="111">
        <v>22784.3</v>
      </c>
      <c r="AJ131" s="111">
        <v>104156.81</v>
      </c>
    </row>
    <row r="132" spans="1:36" x14ac:dyDescent="0.25">
      <c r="A132" t="str">
        <f>IF(B132="Contract Award",IFERROR(VLOOKUP(Z132,VLKUP!$Y:$Z,2,0),""),"")</f>
        <v/>
      </c>
      <c r="B132" t="str">
        <f t="shared" si="2"/>
        <v/>
      </c>
      <c r="C132" t="s">
        <v>541</v>
      </c>
      <c r="D132" t="s">
        <v>542</v>
      </c>
      <c r="E132" t="s">
        <v>533</v>
      </c>
      <c r="F132" t="s">
        <v>534</v>
      </c>
      <c r="G132" t="s">
        <v>241</v>
      </c>
      <c r="H132" s="110">
        <v>46276</v>
      </c>
      <c r="I132" s="110">
        <v>46398</v>
      </c>
      <c r="J132" t="s">
        <v>169</v>
      </c>
      <c r="K132" t="s">
        <v>168</v>
      </c>
      <c r="L132" s="111">
        <v>38043.31</v>
      </c>
      <c r="N132" t="s">
        <v>469</v>
      </c>
      <c r="O132" t="s">
        <v>247</v>
      </c>
      <c r="P132" t="s">
        <v>382</v>
      </c>
      <c r="Q132" t="s">
        <v>243</v>
      </c>
      <c r="R132" t="s">
        <v>93</v>
      </c>
      <c r="S132" t="s">
        <v>383</v>
      </c>
      <c r="T132" t="s">
        <v>384</v>
      </c>
      <c r="V132" t="s">
        <v>220</v>
      </c>
      <c r="X132" t="s">
        <v>283</v>
      </c>
      <c r="Y132" t="s">
        <v>535</v>
      </c>
      <c r="Z132" t="s">
        <v>536</v>
      </c>
      <c r="AA132" t="s">
        <v>167</v>
      </c>
      <c r="AB132" t="s">
        <v>168</v>
      </c>
      <c r="AI132" s="111">
        <v>6828.29</v>
      </c>
      <c r="AJ132" s="111">
        <v>31215.03</v>
      </c>
    </row>
    <row r="133" spans="1:36" x14ac:dyDescent="0.25">
      <c r="A133" t="str">
        <f>IF(B133="Contract Award",IFERROR(VLOOKUP(Z133,VLKUP!$Y:$Z,2,0),""),"")</f>
        <v/>
      </c>
      <c r="B133" t="str">
        <f t="shared" si="2"/>
        <v/>
      </c>
      <c r="C133" t="s">
        <v>543</v>
      </c>
      <c r="D133" t="s">
        <v>544</v>
      </c>
      <c r="E133" t="s">
        <v>533</v>
      </c>
      <c r="F133" t="s">
        <v>534</v>
      </c>
      <c r="G133" t="s">
        <v>241</v>
      </c>
      <c r="H133" s="110">
        <v>46399</v>
      </c>
      <c r="I133" s="110">
        <v>46507</v>
      </c>
      <c r="J133" t="s">
        <v>169</v>
      </c>
      <c r="K133" t="s">
        <v>168</v>
      </c>
      <c r="L133" s="111">
        <v>45430.14</v>
      </c>
      <c r="N133" t="s">
        <v>469</v>
      </c>
      <c r="O133" t="s">
        <v>247</v>
      </c>
      <c r="P133" t="s">
        <v>382</v>
      </c>
      <c r="Q133" t="s">
        <v>243</v>
      </c>
      <c r="R133" t="s">
        <v>93</v>
      </c>
      <c r="S133" t="s">
        <v>383</v>
      </c>
      <c r="T133" t="s">
        <v>384</v>
      </c>
      <c r="V133" t="s">
        <v>220</v>
      </c>
      <c r="X133" t="s">
        <v>283</v>
      </c>
      <c r="Y133" t="s">
        <v>535</v>
      </c>
      <c r="Z133" t="s">
        <v>536</v>
      </c>
      <c r="AA133" t="s">
        <v>167</v>
      </c>
      <c r="AB133" t="s">
        <v>168</v>
      </c>
      <c r="AJ133" s="111">
        <v>45430.14</v>
      </c>
    </row>
    <row r="134" spans="1:36" x14ac:dyDescent="0.25">
      <c r="A134" t="str">
        <f>IF(B134="Contract Award",IFERROR(VLOOKUP(Z134,VLKUP!$Y:$Z,2,0),""),"")</f>
        <v/>
      </c>
      <c r="B134" t="str">
        <f t="shared" si="2"/>
        <v/>
      </c>
      <c r="C134" t="s">
        <v>543</v>
      </c>
      <c r="D134" t="s">
        <v>544</v>
      </c>
      <c r="E134" t="s">
        <v>533</v>
      </c>
      <c r="F134" t="s">
        <v>534</v>
      </c>
      <c r="G134" t="s">
        <v>241</v>
      </c>
      <c r="H134" s="110">
        <v>46399</v>
      </c>
      <c r="I134" s="110">
        <v>46507</v>
      </c>
      <c r="J134" t="s">
        <v>169</v>
      </c>
      <c r="K134" t="s">
        <v>168</v>
      </c>
      <c r="L134" s="111">
        <v>69154.77</v>
      </c>
      <c r="N134" t="s">
        <v>469</v>
      </c>
      <c r="O134" t="s">
        <v>247</v>
      </c>
      <c r="P134" t="s">
        <v>382</v>
      </c>
      <c r="Q134" t="s">
        <v>243</v>
      </c>
      <c r="R134" t="s">
        <v>93</v>
      </c>
      <c r="S134" t="s">
        <v>383</v>
      </c>
      <c r="T134" t="s">
        <v>384</v>
      </c>
      <c r="V134" t="s">
        <v>220</v>
      </c>
      <c r="X134" t="s">
        <v>283</v>
      </c>
      <c r="Y134" t="s">
        <v>535</v>
      </c>
      <c r="Z134" t="s">
        <v>536</v>
      </c>
      <c r="AA134" t="s">
        <v>167</v>
      </c>
      <c r="AB134" t="s">
        <v>168</v>
      </c>
      <c r="AJ134" s="111">
        <v>69154.77</v>
      </c>
    </row>
    <row r="135" spans="1:36" x14ac:dyDescent="0.25">
      <c r="A135" t="str">
        <f>IF(B135="Contract Award",IFERROR(VLOOKUP(Z135,VLKUP!$Y:$Z,2,0),""),"")</f>
        <v/>
      </c>
      <c r="B135" t="str">
        <f t="shared" si="2"/>
        <v/>
      </c>
      <c r="C135" t="s">
        <v>543</v>
      </c>
      <c r="D135" t="s">
        <v>544</v>
      </c>
      <c r="E135" t="s">
        <v>533</v>
      </c>
      <c r="F135" t="s">
        <v>534</v>
      </c>
      <c r="G135" t="s">
        <v>241</v>
      </c>
      <c r="H135" s="110">
        <v>46399</v>
      </c>
      <c r="I135" s="110">
        <v>46507</v>
      </c>
      <c r="J135" t="s">
        <v>169</v>
      </c>
      <c r="K135" t="s">
        <v>168</v>
      </c>
      <c r="L135" s="111">
        <v>7460.8</v>
      </c>
      <c r="N135" t="s">
        <v>469</v>
      </c>
      <c r="O135" t="s">
        <v>247</v>
      </c>
      <c r="P135" t="s">
        <v>382</v>
      </c>
      <c r="Q135" t="s">
        <v>243</v>
      </c>
      <c r="R135" t="s">
        <v>93</v>
      </c>
      <c r="S135" t="s">
        <v>383</v>
      </c>
      <c r="T135" t="s">
        <v>384</v>
      </c>
      <c r="V135" t="s">
        <v>220</v>
      </c>
      <c r="X135" t="s">
        <v>283</v>
      </c>
      <c r="Y135" t="s">
        <v>535</v>
      </c>
      <c r="Z135" t="s">
        <v>536</v>
      </c>
      <c r="AA135" t="s">
        <v>167</v>
      </c>
      <c r="AB135" t="s">
        <v>168</v>
      </c>
      <c r="AJ135" s="111">
        <v>7460.8</v>
      </c>
    </row>
    <row r="136" spans="1:36" x14ac:dyDescent="0.25">
      <c r="A136" t="str">
        <f>IF(B136="Contract Award",IFERROR(VLOOKUP(Z136,VLKUP!$Y:$Z,2,0),""),"")</f>
        <v/>
      </c>
      <c r="B136" t="str">
        <f t="shared" si="2"/>
        <v/>
      </c>
      <c r="C136" t="s">
        <v>543</v>
      </c>
      <c r="D136" t="s">
        <v>544</v>
      </c>
      <c r="E136" t="s">
        <v>533</v>
      </c>
      <c r="F136" t="s">
        <v>534</v>
      </c>
      <c r="G136" t="s">
        <v>241</v>
      </c>
      <c r="H136" s="110">
        <v>46399</v>
      </c>
      <c r="I136" s="110">
        <v>46507</v>
      </c>
      <c r="J136" t="s">
        <v>169</v>
      </c>
      <c r="K136" t="s">
        <v>168</v>
      </c>
      <c r="L136" s="111">
        <v>127608.22</v>
      </c>
      <c r="N136" t="s">
        <v>469</v>
      </c>
      <c r="O136" t="s">
        <v>247</v>
      </c>
      <c r="P136" t="s">
        <v>382</v>
      </c>
      <c r="Q136" t="s">
        <v>243</v>
      </c>
      <c r="R136" t="s">
        <v>93</v>
      </c>
      <c r="S136" t="s">
        <v>383</v>
      </c>
      <c r="T136" t="s">
        <v>384</v>
      </c>
      <c r="V136" t="s">
        <v>220</v>
      </c>
      <c r="X136" t="s">
        <v>283</v>
      </c>
      <c r="Y136" t="s">
        <v>535</v>
      </c>
      <c r="Z136" t="s">
        <v>536</v>
      </c>
      <c r="AA136" t="s">
        <v>167</v>
      </c>
      <c r="AB136" t="s">
        <v>168</v>
      </c>
      <c r="AJ136" s="111">
        <v>127608.22</v>
      </c>
    </row>
    <row r="137" spans="1:36" x14ac:dyDescent="0.25">
      <c r="A137" t="str">
        <f>IF(B137="Contract Award",IFERROR(VLOOKUP(Z137,VLKUP!$Y:$Z,2,0),""),"")</f>
        <v/>
      </c>
      <c r="B137" t="str">
        <f t="shared" si="2"/>
        <v/>
      </c>
      <c r="C137" t="s">
        <v>543</v>
      </c>
      <c r="D137" t="s">
        <v>544</v>
      </c>
      <c r="E137" t="s">
        <v>533</v>
      </c>
      <c r="F137" t="s">
        <v>534</v>
      </c>
      <c r="G137" t="s">
        <v>241</v>
      </c>
      <c r="H137" s="110">
        <v>46399</v>
      </c>
      <c r="I137" s="110">
        <v>46507</v>
      </c>
      <c r="J137" t="s">
        <v>169</v>
      </c>
      <c r="K137" t="s">
        <v>168</v>
      </c>
      <c r="L137" s="111">
        <v>38243.24</v>
      </c>
      <c r="N137" t="s">
        <v>469</v>
      </c>
      <c r="O137" t="s">
        <v>247</v>
      </c>
      <c r="P137" t="s">
        <v>382</v>
      </c>
      <c r="Q137" t="s">
        <v>243</v>
      </c>
      <c r="R137" t="s">
        <v>93</v>
      </c>
      <c r="S137" t="s">
        <v>383</v>
      </c>
      <c r="T137" t="s">
        <v>384</v>
      </c>
      <c r="V137" t="s">
        <v>220</v>
      </c>
      <c r="X137" t="s">
        <v>283</v>
      </c>
      <c r="Y137" t="s">
        <v>535</v>
      </c>
      <c r="Z137" t="s">
        <v>536</v>
      </c>
      <c r="AA137" t="s">
        <v>167</v>
      </c>
      <c r="AB137" t="s">
        <v>168</v>
      </c>
      <c r="AJ137" s="111">
        <v>38243.24</v>
      </c>
    </row>
    <row r="138" spans="1:36" x14ac:dyDescent="0.25">
      <c r="A138" t="str">
        <f>IF(B138="Contract Award",IFERROR(VLOOKUP(Z138,VLKUP!$Y:$Z,2,0),""),"")</f>
        <v/>
      </c>
      <c r="B138" t="str">
        <f t="shared" si="2"/>
        <v/>
      </c>
      <c r="C138" t="s">
        <v>545</v>
      </c>
      <c r="D138" t="s">
        <v>546</v>
      </c>
      <c r="E138" t="s">
        <v>533</v>
      </c>
      <c r="F138" t="s">
        <v>534</v>
      </c>
      <c r="G138" t="s">
        <v>241</v>
      </c>
      <c r="H138" s="110">
        <v>45938</v>
      </c>
      <c r="I138" s="110">
        <v>46051</v>
      </c>
      <c r="J138" t="s">
        <v>169</v>
      </c>
      <c r="K138" t="s">
        <v>168</v>
      </c>
      <c r="L138" s="111">
        <v>43817.71</v>
      </c>
      <c r="N138" t="s">
        <v>469</v>
      </c>
      <c r="O138" t="s">
        <v>247</v>
      </c>
      <c r="P138" t="s">
        <v>382</v>
      </c>
      <c r="Q138" t="s">
        <v>243</v>
      </c>
      <c r="R138" t="s">
        <v>93</v>
      </c>
      <c r="S138" t="s">
        <v>383</v>
      </c>
      <c r="T138" t="s">
        <v>384</v>
      </c>
      <c r="V138" t="s">
        <v>225</v>
      </c>
      <c r="X138" t="s">
        <v>283</v>
      </c>
      <c r="Y138" t="s">
        <v>535</v>
      </c>
      <c r="Z138" t="s">
        <v>536</v>
      </c>
      <c r="AA138" t="s">
        <v>167</v>
      </c>
      <c r="AB138" t="s">
        <v>168</v>
      </c>
      <c r="AI138" s="111">
        <v>43817.71</v>
      </c>
    </row>
    <row r="139" spans="1:36" x14ac:dyDescent="0.25">
      <c r="A139" t="str">
        <f>IF(B139="Contract Award",IFERROR(VLOOKUP(Z139,VLKUP!$Y:$Z,2,0),""),"")</f>
        <v/>
      </c>
      <c r="B139" t="str">
        <f t="shared" si="2"/>
        <v/>
      </c>
      <c r="C139" t="s">
        <v>545</v>
      </c>
      <c r="D139" t="s">
        <v>546</v>
      </c>
      <c r="E139" t="s">
        <v>533</v>
      </c>
      <c r="F139" t="s">
        <v>534</v>
      </c>
      <c r="G139" t="s">
        <v>241</v>
      </c>
      <c r="H139" s="110">
        <v>45938</v>
      </c>
      <c r="I139" s="110">
        <v>46051</v>
      </c>
      <c r="J139" t="s">
        <v>169</v>
      </c>
      <c r="K139" t="s">
        <v>168</v>
      </c>
      <c r="L139" s="111">
        <v>66700.289999999994</v>
      </c>
      <c r="N139" t="s">
        <v>469</v>
      </c>
      <c r="O139" t="s">
        <v>247</v>
      </c>
      <c r="P139" t="s">
        <v>382</v>
      </c>
      <c r="Q139" t="s">
        <v>243</v>
      </c>
      <c r="R139" t="s">
        <v>93</v>
      </c>
      <c r="S139" t="s">
        <v>383</v>
      </c>
      <c r="T139" t="s">
        <v>384</v>
      </c>
      <c r="V139" t="s">
        <v>225</v>
      </c>
      <c r="X139" t="s">
        <v>283</v>
      </c>
      <c r="Y139" t="s">
        <v>535</v>
      </c>
      <c r="Z139" t="s">
        <v>536</v>
      </c>
      <c r="AA139" t="s">
        <v>167</v>
      </c>
      <c r="AB139" t="s">
        <v>168</v>
      </c>
      <c r="AI139" s="111">
        <v>66700.289999999994</v>
      </c>
    </row>
    <row r="140" spans="1:36" x14ac:dyDescent="0.25">
      <c r="A140" t="str">
        <f>IF(B140="Contract Award",IFERROR(VLOOKUP(Z140,VLKUP!$Y:$Z,2,0),""),"")</f>
        <v/>
      </c>
      <c r="B140" t="str">
        <f t="shared" si="2"/>
        <v/>
      </c>
      <c r="C140" t="s">
        <v>545</v>
      </c>
      <c r="D140" t="s">
        <v>546</v>
      </c>
      <c r="E140" t="s">
        <v>533</v>
      </c>
      <c r="F140" t="s">
        <v>534</v>
      </c>
      <c r="G140" t="s">
        <v>241</v>
      </c>
      <c r="H140" s="110">
        <v>45938</v>
      </c>
      <c r="I140" s="110">
        <v>46051</v>
      </c>
      <c r="J140" t="s">
        <v>169</v>
      </c>
      <c r="K140" t="s">
        <v>168</v>
      </c>
      <c r="L140" s="111">
        <v>7243.5</v>
      </c>
      <c r="N140" t="s">
        <v>469</v>
      </c>
      <c r="O140" t="s">
        <v>247</v>
      </c>
      <c r="P140" t="s">
        <v>382</v>
      </c>
      <c r="Q140" t="s">
        <v>243</v>
      </c>
      <c r="R140" t="s">
        <v>93</v>
      </c>
      <c r="S140" t="s">
        <v>383</v>
      </c>
      <c r="T140" t="s">
        <v>384</v>
      </c>
      <c r="V140" t="s">
        <v>225</v>
      </c>
      <c r="X140" t="s">
        <v>283</v>
      </c>
      <c r="Y140" t="s">
        <v>535</v>
      </c>
      <c r="Z140" t="s">
        <v>536</v>
      </c>
      <c r="AA140" t="s">
        <v>167</v>
      </c>
      <c r="AB140" t="s">
        <v>168</v>
      </c>
      <c r="AI140" s="111">
        <v>7243.5</v>
      </c>
    </row>
    <row r="141" spans="1:36" x14ac:dyDescent="0.25">
      <c r="A141" t="str">
        <f>IF(B141="Contract Award",IFERROR(VLOOKUP(Z141,VLKUP!$Y:$Z,2,0),""),"")</f>
        <v/>
      </c>
      <c r="B141" t="str">
        <f t="shared" si="2"/>
        <v/>
      </c>
      <c r="C141" t="s">
        <v>545</v>
      </c>
      <c r="D141" t="s">
        <v>546</v>
      </c>
      <c r="E141" t="s">
        <v>533</v>
      </c>
      <c r="F141" t="s">
        <v>534</v>
      </c>
      <c r="G141" t="s">
        <v>241</v>
      </c>
      <c r="H141" s="110">
        <v>45938</v>
      </c>
      <c r="I141" s="110">
        <v>46051</v>
      </c>
      <c r="J141" t="s">
        <v>169</v>
      </c>
      <c r="K141" t="s">
        <v>168</v>
      </c>
      <c r="L141" s="111">
        <v>123129.84</v>
      </c>
      <c r="N141" t="s">
        <v>469</v>
      </c>
      <c r="O141" t="s">
        <v>247</v>
      </c>
      <c r="P141" t="s">
        <v>382</v>
      </c>
      <c r="Q141" t="s">
        <v>243</v>
      </c>
      <c r="R141" t="s">
        <v>93</v>
      </c>
      <c r="S141" t="s">
        <v>383</v>
      </c>
      <c r="T141" t="s">
        <v>384</v>
      </c>
      <c r="V141" t="s">
        <v>225</v>
      </c>
      <c r="X141" t="s">
        <v>283</v>
      </c>
      <c r="Y141" t="s">
        <v>535</v>
      </c>
      <c r="Z141" t="s">
        <v>536</v>
      </c>
      <c r="AA141" t="s">
        <v>167</v>
      </c>
      <c r="AB141" t="s">
        <v>168</v>
      </c>
      <c r="AI141" s="111">
        <v>123129.84</v>
      </c>
    </row>
    <row r="142" spans="1:36" x14ac:dyDescent="0.25">
      <c r="A142" t="str">
        <f>IF(B142="Contract Award",IFERROR(VLOOKUP(Z142,VLKUP!$Y:$Z,2,0),""),"")</f>
        <v/>
      </c>
      <c r="B142" t="str">
        <f t="shared" si="2"/>
        <v/>
      </c>
      <c r="C142" t="s">
        <v>545</v>
      </c>
      <c r="D142" t="s">
        <v>546</v>
      </c>
      <c r="E142" t="s">
        <v>533</v>
      </c>
      <c r="F142" t="s">
        <v>534</v>
      </c>
      <c r="G142" t="s">
        <v>241</v>
      </c>
      <c r="H142" s="110">
        <v>45938</v>
      </c>
      <c r="I142" s="110">
        <v>46051</v>
      </c>
      <c r="J142" t="s">
        <v>169</v>
      </c>
      <c r="K142" t="s">
        <v>168</v>
      </c>
      <c r="L142" s="111">
        <v>36938.949999999997</v>
      </c>
      <c r="N142" t="s">
        <v>469</v>
      </c>
      <c r="O142" t="s">
        <v>247</v>
      </c>
      <c r="P142" t="s">
        <v>382</v>
      </c>
      <c r="Q142" t="s">
        <v>243</v>
      </c>
      <c r="R142" t="s">
        <v>93</v>
      </c>
      <c r="S142" t="s">
        <v>383</v>
      </c>
      <c r="T142" t="s">
        <v>384</v>
      </c>
      <c r="V142" t="s">
        <v>225</v>
      </c>
      <c r="X142" t="s">
        <v>283</v>
      </c>
      <c r="Y142" t="s">
        <v>535</v>
      </c>
      <c r="Z142" t="s">
        <v>536</v>
      </c>
      <c r="AA142" t="s">
        <v>167</v>
      </c>
      <c r="AB142" t="s">
        <v>168</v>
      </c>
      <c r="AI142" s="111">
        <v>36938.949999999997</v>
      </c>
    </row>
    <row r="143" spans="1:36" x14ac:dyDescent="0.25">
      <c r="A143" t="str">
        <f>IF(B143="Contract Award",IFERROR(VLOOKUP(Z143,VLKUP!$Y:$Z,2,0),""),"")</f>
        <v/>
      </c>
      <c r="B143" t="str">
        <f t="shared" si="2"/>
        <v/>
      </c>
      <c r="C143" t="s">
        <v>547</v>
      </c>
      <c r="D143" t="s">
        <v>548</v>
      </c>
      <c r="E143" t="s">
        <v>533</v>
      </c>
      <c r="F143" t="s">
        <v>534</v>
      </c>
      <c r="G143" t="s">
        <v>241</v>
      </c>
      <c r="H143" s="110">
        <v>46510</v>
      </c>
      <c r="I143" s="110">
        <v>46612</v>
      </c>
      <c r="J143" t="s">
        <v>169</v>
      </c>
      <c r="K143" t="s">
        <v>168</v>
      </c>
      <c r="L143" s="111">
        <v>45132.24</v>
      </c>
      <c r="N143" t="s">
        <v>469</v>
      </c>
      <c r="O143" t="s">
        <v>247</v>
      </c>
      <c r="P143" t="s">
        <v>382</v>
      </c>
      <c r="Q143" t="s">
        <v>243</v>
      </c>
      <c r="R143" t="s">
        <v>93</v>
      </c>
      <c r="S143" t="s">
        <v>383</v>
      </c>
      <c r="T143" t="s">
        <v>384</v>
      </c>
      <c r="V143" t="s">
        <v>225</v>
      </c>
      <c r="X143" t="s">
        <v>283</v>
      </c>
      <c r="Y143" t="s">
        <v>535</v>
      </c>
      <c r="Z143" t="s">
        <v>536</v>
      </c>
      <c r="AA143" t="s">
        <v>167</v>
      </c>
      <c r="AB143" t="s">
        <v>168</v>
      </c>
      <c r="AJ143" s="111">
        <v>45132.24</v>
      </c>
    </row>
    <row r="144" spans="1:36" x14ac:dyDescent="0.25">
      <c r="A144" t="str">
        <f>IF(B144="Contract Award",IFERROR(VLOOKUP(Z144,VLKUP!$Y:$Z,2,0),""),"")</f>
        <v/>
      </c>
      <c r="B144" t="str">
        <f t="shared" si="2"/>
        <v/>
      </c>
      <c r="C144" t="s">
        <v>547</v>
      </c>
      <c r="D144" t="s">
        <v>548</v>
      </c>
      <c r="E144" t="s">
        <v>533</v>
      </c>
      <c r="F144" t="s">
        <v>534</v>
      </c>
      <c r="G144" t="s">
        <v>241</v>
      </c>
      <c r="H144" s="110">
        <v>46510</v>
      </c>
      <c r="I144" s="110">
        <v>46612</v>
      </c>
      <c r="J144" t="s">
        <v>169</v>
      </c>
      <c r="K144" t="s">
        <v>168</v>
      </c>
      <c r="L144" s="111">
        <v>68701.3</v>
      </c>
      <c r="N144" t="s">
        <v>469</v>
      </c>
      <c r="O144" t="s">
        <v>247</v>
      </c>
      <c r="P144" t="s">
        <v>382</v>
      </c>
      <c r="Q144" t="s">
        <v>243</v>
      </c>
      <c r="R144" t="s">
        <v>93</v>
      </c>
      <c r="S144" t="s">
        <v>383</v>
      </c>
      <c r="T144" t="s">
        <v>384</v>
      </c>
      <c r="V144" t="s">
        <v>225</v>
      </c>
      <c r="X144" t="s">
        <v>283</v>
      </c>
      <c r="Y144" t="s">
        <v>535</v>
      </c>
      <c r="Z144" t="s">
        <v>536</v>
      </c>
      <c r="AA144" t="s">
        <v>167</v>
      </c>
      <c r="AB144" t="s">
        <v>168</v>
      </c>
      <c r="AJ144" s="111">
        <v>68701.3</v>
      </c>
    </row>
    <row r="145" spans="1:36" x14ac:dyDescent="0.25">
      <c r="A145" t="str">
        <f>IF(B145="Contract Award",IFERROR(VLOOKUP(Z145,VLKUP!$Y:$Z,2,0),""),"")</f>
        <v/>
      </c>
      <c r="B145" t="str">
        <f t="shared" si="2"/>
        <v/>
      </c>
      <c r="C145" t="s">
        <v>547</v>
      </c>
      <c r="D145" t="s">
        <v>548</v>
      </c>
      <c r="E145" t="s">
        <v>533</v>
      </c>
      <c r="F145" t="s">
        <v>534</v>
      </c>
      <c r="G145" t="s">
        <v>241</v>
      </c>
      <c r="H145" s="110">
        <v>46510</v>
      </c>
      <c r="I145" s="110">
        <v>46612</v>
      </c>
      <c r="J145" t="s">
        <v>169</v>
      </c>
      <c r="K145" t="s">
        <v>168</v>
      </c>
      <c r="L145" s="111">
        <v>7460.8</v>
      </c>
      <c r="N145" t="s">
        <v>469</v>
      </c>
      <c r="O145" t="s">
        <v>247</v>
      </c>
      <c r="P145" t="s">
        <v>382</v>
      </c>
      <c r="Q145" t="s">
        <v>243</v>
      </c>
      <c r="R145" t="s">
        <v>93</v>
      </c>
      <c r="S145" t="s">
        <v>383</v>
      </c>
      <c r="T145" t="s">
        <v>384</v>
      </c>
      <c r="V145" t="s">
        <v>225</v>
      </c>
      <c r="X145" t="s">
        <v>283</v>
      </c>
      <c r="Y145" t="s">
        <v>535</v>
      </c>
      <c r="Z145" t="s">
        <v>536</v>
      </c>
      <c r="AA145" t="s">
        <v>167</v>
      </c>
      <c r="AB145" t="s">
        <v>168</v>
      </c>
      <c r="AJ145" s="111">
        <v>7460.8</v>
      </c>
    </row>
    <row r="146" spans="1:36" x14ac:dyDescent="0.25">
      <c r="A146" t="str">
        <f>IF(B146="Contract Award",IFERROR(VLOOKUP(Z146,VLKUP!$Y:$Z,2,0),""),"")</f>
        <v/>
      </c>
      <c r="B146" t="str">
        <f t="shared" si="2"/>
        <v/>
      </c>
      <c r="C146" t="s">
        <v>547</v>
      </c>
      <c r="D146" t="s">
        <v>548</v>
      </c>
      <c r="E146" t="s">
        <v>533</v>
      </c>
      <c r="F146" t="s">
        <v>534</v>
      </c>
      <c r="G146" t="s">
        <v>241</v>
      </c>
      <c r="H146" s="110">
        <v>46510</v>
      </c>
      <c r="I146" s="110">
        <v>46612</v>
      </c>
      <c r="J146" t="s">
        <v>169</v>
      </c>
      <c r="K146" t="s">
        <v>168</v>
      </c>
      <c r="L146" s="111">
        <v>126823.74</v>
      </c>
      <c r="N146" t="s">
        <v>469</v>
      </c>
      <c r="O146" t="s">
        <v>247</v>
      </c>
      <c r="P146" t="s">
        <v>382</v>
      </c>
      <c r="Q146" t="s">
        <v>243</v>
      </c>
      <c r="R146" t="s">
        <v>93</v>
      </c>
      <c r="S146" t="s">
        <v>383</v>
      </c>
      <c r="T146" t="s">
        <v>384</v>
      </c>
      <c r="V146" t="s">
        <v>225</v>
      </c>
      <c r="X146" t="s">
        <v>283</v>
      </c>
      <c r="Y146" t="s">
        <v>535</v>
      </c>
      <c r="Z146" t="s">
        <v>536</v>
      </c>
      <c r="AA146" t="s">
        <v>167</v>
      </c>
      <c r="AB146" t="s">
        <v>168</v>
      </c>
      <c r="AJ146" s="111">
        <v>126823.74</v>
      </c>
    </row>
    <row r="147" spans="1:36" x14ac:dyDescent="0.25">
      <c r="A147" t="str">
        <f>IF(B147="Contract Award",IFERROR(VLOOKUP(Z147,VLKUP!$Y:$Z,2,0),""),"")</f>
        <v/>
      </c>
      <c r="B147" t="str">
        <f t="shared" si="2"/>
        <v/>
      </c>
      <c r="C147" t="s">
        <v>547</v>
      </c>
      <c r="D147" t="s">
        <v>548</v>
      </c>
      <c r="E147" t="s">
        <v>533</v>
      </c>
      <c r="F147" t="s">
        <v>534</v>
      </c>
      <c r="G147" t="s">
        <v>241</v>
      </c>
      <c r="H147" s="110">
        <v>46510</v>
      </c>
      <c r="I147" s="110">
        <v>46612</v>
      </c>
      <c r="J147" t="s">
        <v>169</v>
      </c>
      <c r="K147" t="s">
        <v>168</v>
      </c>
      <c r="L147" s="111">
        <v>38047.120000000003</v>
      </c>
      <c r="N147" t="s">
        <v>469</v>
      </c>
      <c r="O147" t="s">
        <v>247</v>
      </c>
      <c r="P147" t="s">
        <v>382</v>
      </c>
      <c r="Q147" t="s">
        <v>243</v>
      </c>
      <c r="R147" t="s">
        <v>93</v>
      </c>
      <c r="S147" t="s">
        <v>383</v>
      </c>
      <c r="T147" t="s">
        <v>384</v>
      </c>
      <c r="V147" t="s">
        <v>225</v>
      </c>
      <c r="X147" t="s">
        <v>283</v>
      </c>
      <c r="Y147" t="s">
        <v>535</v>
      </c>
      <c r="Z147" t="s">
        <v>536</v>
      </c>
      <c r="AA147" t="s">
        <v>167</v>
      </c>
      <c r="AB147" t="s">
        <v>168</v>
      </c>
      <c r="AJ147" s="111">
        <v>38047.120000000003</v>
      </c>
    </row>
    <row r="148" spans="1:36" x14ac:dyDescent="0.25">
      <c r="A148" t="str">
        <f>IF(B148="Contract Award",IFERROR(VLOOKUP(Z148,VLKUP!$Y:$Z,2,0),""),"")</f>
        <v/>
      </c>
      <c r="B148" t="str">
        <f t="shared" si="2"/>
        <v/>
      </c>
      <c r="C148" t="s">
        <v>549</v>
      </c>
      <c r="D148" t="s">
        <v>550</v>
      </c>
      <c r="E148" t="s">
        <v>533</v>
      </c>
      <c r="F148" t="s">
        <v>534</v>
      </c>
      <c r="G148" t="s">
        <v>241</v>
      </c>
      <c r="H148" s="110">
        <v>45779</v>
      </c>
      <c r="I148" s="110">
        <v>45911</v>
      </c>
      <c r="J148" t="s">
        <v>169</v>
      </c>
      <c r="K148" t="s">
        <v>168</v>
      </c>
      <c r="L148" s="111">
        <v>2803</v>
      </c>
      <c r="N148" t="s">
        <v>495</v>
      </c>
      <c r="O148" t="s">
        <v>236</v>
      </c>
      <c r="P148" t="s">
        <v>382</v>
      </c>
      <c r="Q148" t="s">
        <v>243</v>
      </c>
      <c r="R148" t="s">
        <v>93</v>
      </c>
      <c r="S148" t="s">
        <v>383</v>
      </c>
      <c r="T148" t="s">
        <v>384</v>
      </c>
      <c r="V148" t="s">
        <v>231</v>
      </c>
      <c r="X148" t="s">
        <v>283</v>
      </c>
      <c r="Y148" t="s">
        <v>535</v>
      </c>
      <c r="Z148" t="s">
        <v>536</v>
      </c>
      <c r="AA148" t="s">
        <v>167</v>
      </c>
      <c r="AB148" t="s">
        <v>168</v>
      </c>
      <c r="AH148" s="111">
        <v>2803</v>
      </c>
    </row>
    <row r="149" spans="1:36" x14ac:dyDescent="0.25">
      <c r="A149" t="str">
        <f>IF(B149="Contract Award",IFERROR(VLOOKUP(Z149,VLKUP!$Y:$Z,2,0),""),"")</f>
        <v/>
      </c>
      <c r="B149" t="str">
        <f t="shared" si="2"/>
        <v/>
      </c>
      <c r="C149" t="s">
        <v>551</v>
      </c>
      <c r="D149" t="s">
        <v>552</v>
      </c>
      <c r="E149" t="s">
        <v>533</v>
      </c>
      <c r="F149" t="s">
        <v>534</v>
      </c>
      <c r="G149" t="s">
        <v>241</v>
      </c>
      <c r="H149" s="110">
        <v>45778</v>
      </c>
      <c r="I149" s="110">
        <v>45778</v>
      </c>
      <c r="J149" t="s">
        <v>169</v>
      </c>
      <c r="K149" t="s">
        <v>168</v>
      </c>
      <c r="L149" s="111">
        <v>348228.69</v>
      </c>
      <c r="N149" t="s">
        <v>381</v>
      </c>
      <c r="O149" t="s">
        <v>236</v>
      </c>
      <c r="P149" t="s">
        <v>382</v>
      </c>
      <c r="Q149" t="s">
        <v>243</v>
      </c>
      <c r="R149" t="s">
        <v>93</v>
      </c>
      <c r="S149" t="s">
        <v>383</v>
      </c>
      <c r="T149" t="s">
        <v>384</v>
      </c>
      <c r="U149" t="s">
        <v>391</v>
      </c>
      <c r="V149" t="s">
        <v>220</v>
      </c>
      <c r="W149" t="s">
        <v>553</v>
      </c>
      <c r="X149" t="s">
        <v>278</v>
      </c>
      <c r="Y149" t="s">
        <v>535</v>
      </c>
      <c r="Z149" t="s">
        <v>536</v>
      </c>
      <c r="AA149" t="s">
        <v>167</v>
      </c>
      <c r="AH149" s="111">
        <v>348228.69</v>
      </c>
    </row>
    <row r="150" spans="1:36" x14ac:dyDescent="0.25">
      <c r="A150" t="str">
        <f>IF(B150="Contract Award",IFERROR(VLOOKUP(Z150,VLKUP!$Y:$Z,2,0),""),"")</f>
        <v/>
      </c>
      <c r="B150" t="str">
        <f t="shared" si="2"/>
        <v/>
      </c>
      <c r="C150" t="s">
        <v>551</v>
      </c>
      <c r="D150" t="s">
        <v>552</v>
      </c>
      <c r="E150" t="s">
        <v>533</v>
      </c>
      <c r="F150" t="s">
        <v>534</v>
      </c>
      <c r="G150" t="s">
        <v>241</v>
      </c>
      <c r="H150" s="110">
        <v>45778</v>
      </c>
      <c r="I150" s="110">
        <v>45778</v>
      </c>
      <c r="J150" t="s">
        <v>169</v>
      </c>
      <c r="K150" t="s">
        <v>168</v>
      </c>
      <c r="L150" s="111">
        <v>851578.38</v>
      </c>
      <c r="N150" t="s">
        <v>381</v>
      </c>
      <c r="O150" t="s">
        <v>236</v>
      </c>
      <c r="P150" t="s">
        <v>382</v>
      </c>
      <c r="Q150" t="s">
        <v>243</v>
      </c>
      <c r="R150" t="s">
        <v>93</v>
      </c>
      <c r="S150" t="s">
        <v>383</v>
      </c>
      <c r="T150" t="s">
        <v>384</v>
      </c>
      <c r="U150" t="s">
        <v>391</v>
      </c>
      <c r="V150" t="s">
        <v>220</v>
      </c>
      <c r="W150" t="s">
        <v>553</v>
      </c>
      <c r="X150" t="s">
        <v>278</v>
      </c>
      <c r="Y150" t="s">
        <v>535</v>
      </c>
      <c r="Z150" t="s">
        <v>536</v>
      </c>
      <c r="AA150" t="s">
        <v>167</v>
      </c>
      <c r="AH150" s="111">
        <v>851578.38</v>
      </c>
    </row>
    <row r="151" spans="1:36" x14ac:dyDescent="0.25">
      <c r="A151" t="str">
        <f>IF(B151="Contract Award",IFERROR(VLOOKUP(Z151,VLKUP!$Y:$Z,2,0),""),"")</f>
        <v>APS Quad Rebuild &amp; Refurbishment</v>
      </c>
      <c r="B151" t="str">
        <f t="shared" si="2"/>
        <v>Contract Award</v>
      </c>
      <c r="C151" t="s">
        <v>551</v>
      </c>
      <c r="D151" t="s">
        <v>552</v>
      </c>
      <c r="E151" t="s">
        <v>533</v>
      </c>
      <c r="F151" t="s">
        <v>534</v>
      </c>
      <c r="G151" t="s">
        <v>241</v>
      </c>
      <c r="H151" s="110">
        <v>45778</v>
      </c>
      <c r="I151" s="110">
        <v>45778</v>
      </c>
      <c r="J151" t="s">
        <v>169</v>
      </c>
      <c r="K151" t="s">
        <v>168</v>
      </c>
      <c r="L151" s="111">
        <v>0.01</v>
      </c>
      <c r="N151" t="s">
        <v>381</v>
      </c>
      <c r="O151" t="s">
        <v>236</v>
      </c>
      <c r="P151" t="s">
        <v>382</v>
      </c>
      <c r="Q151" t="s">
        <v>243</v>
      </c>
      <c r="R151" t="s">
        <v>93</v>
      </c>
      <c r="S151" t="s">
        <v>383</v>
      </c>
      <c r="T151" t="s">
        <v>384</v>
      </c>
      <c r="U151" t="s">
        <v>391</v>
      </c>
      <c r="V151" t="s">
        <v>220</v>
      </c>
      <c r="W151" t="s">
        <v>553</v>
      </c>
      <c r="X151" t="s">
        <v>278</v>
      </c>
      <c r="Y151" t="s">
        <v>535</v>
      </c>
      <c r="Z151" t="s">
        <v>536</v>
      </c>
      <c r="AA151" t="s">
        <v>167</v>
      </c>
      <c r="AH151" s="111">
        <v>0.01</v>
      </c>
    </row>
    <row r="152" spans="1:36" x14ac:dyDescent="0.25">
      <c r="A152" t="str">
        <f>IF(B152="Contract Award",IFERROR(VLOOKUP(Z152,VLKUP!$Y:$Z,2,0),""),"")</f>
        <v/>
      </c>
      <c r="B152" t="str">
        <f t="shared" si="2"/>
        <v/>
      </c>
      <c r="C152" t="s">
        <v>554</v>
      </c>
      <c r="D152" t="s">
        <v>555</v>
      </c>
      <c r="E152" t="s">
        <v>533</v>
      </c>
      <c r="F152" t="s">
        <v>534</v>
      </c>
      <c r="G152" t="s">
        <v>241</v>
      </c>
      <c r="H152" s="110">
        <v>45779</v>
      </c>
      <c r="I152" s="110">
        <v>45911</v>
      </c>
      <c r="J152" t="s">
        <v>169</v>
      </c>
      <c r="K152" t="s">
        <v>168</v>
      </c>
      <c r="L152" s="111">
        <v>22183.34</v>
      </c>
      <c r="N152" t="s">
        <v>381</v>
      </c>
      <c r="O152" t="s">
        <v>247</v>
      </c>
      <c r="P152" t="s">
        <v>382</v>
      </c>
      <c r="Q152" t="s">
        <v>243</v>
      </c>
      <c r="R152" t="s">
        <v>93</v>
      </c>
      <c r="S152" t="s">
        <v>383</v>
      </c>
      <c r="T152" t="s">
        <v>384</v>
      </c>
      <c r="V152" t="s">
        <v>220</v>
      </c>
      <c r="W152" t="s">
        <v>553</v>
      </c>
      <c r="X152" t="s">
        <v>283</v>
      </c>
      <c r="Y152" t="s">
        <v>535</v>
      </c>
      <c r="Z152" t="s">
        <v>536</v>
      </c>
      <c r="AA152" t="s">
        <v>167</v>
      </c>
      <c r="AB152" t="s">
        <v>168</v>
      </c>
      <c r="AH152" s="111">
        <v>22183.34</v>
      </c>
    </row>
    <row r="153" spans="1:36" x14ac:dyDescent="0.25">
      <c r="A153" t="str">
        <f>IF(B153="Contract Award",IFERROR(VLOOKUP(Z153,VLKUP!$Y:$Z,2,0),""),"")</f>
        <v/>
      </c>
      <c r="B153" t="str">
        <f t="shared" si="2"/>
        <v/>
      </c>
      <c r="C153" t="s">
        <v>556</v>
      </c>
      <c r="D153" t="s">
        <v>557</v>
      </c>
      <c r="E153" t="s">
        <v>533</v>
      </c>
      <c r="F153" t="s">
        <v>534</v>
      </c>
      <c r="G153" t="s">
        <v>241</v>
      </c>
      <c r="H153" s="110">
        <v>45911</v>
      </c>
      <c r="I153" s="110">
        <v>45911</v>
      </c>
      <c r="J153" t="s">
        <v>169</v>
      </c>
      <c r="K153" t="s">
        <v>168</v>
      </c>
      <c r="L153" s="111">
        <v>348228.69</v>
      </c>
      <c r="N153" t="s">
        <v>381</v>
      </c>
      <c r="O153" t="s">
        <v>236</v>
      </c>
      <c r="P153" t="s">
        <v>382</v>
      </c>
      <c r="Q153" t="s">
        <v>243</v>
      </c>
      <c r="R153" t="s">
        <v>93</v>
      </c>
      <c r="S153" t="s">
        <v>383</v>
      </c>
      <c r="T153" t="s">
        <v>384</v>
      </c>
      <c r="U153" t="s">
        <v>403</v>
      </c>
      <c r="V153" t="s">
        <v>220</v>
      </c>
      <c r="W153" t="s">
        <v>553</v>
      </c>
      <c r="X153" t="s">
        <v>283</v>
      </c>
      <c r="Y153" t="s">
        <v>535</v>
      </c>
      <c r="Z153" t="s">
        <v>536</v>
      </c>
      <c r="AA153" t="s">
        <v>167</v>
      </c>
      <c r="AB153" t="s">
        <v>168</v>
      </c>
      <c r="AH153" s="111">
        <v>348228.69</v>
      </c>
    </row>
    <row r="154" spans="1:36" x14ac:dyDescent="0.25">
      <c r="A154" t="str">
        <f>IF(B154="Contract Award",IFERROR(VLOOKUP(Z154,VLKUP!$Y:$Z,2,0),""),"")</f>
        <v/>
      </c>
      <c r="B154" t="str">
        <f t="shared" si="2"/>
        <v/>
      </c>
      <c r="C154" t="s">
        <v>556</v>
      </c>
      <c r="D154" t="s">
        <v>557</v>
      </c>
      <c r="E154" t="s">
        <v>533</v>
      </c>
      <c r="F154" t="s">
        <v>534</v>
      </c>
      <c r="G154" t="s">
        <v>241</v>
      </c>
      <c r="H154" s="110">
        <v>45911</v>
      </c>
      <c r="I154" s="110">
        <v>45911</v>
      </c>
      <c r="J154" t="s">
        <v>169</v>
      </c>
      <c r="K154" t="s">
        <v>168</v>
      </c>
      <c r="L154" s="111">
        <v>851578.38</v>
      </c>
      <c r="N154" t="s">
        <v>381</v>
      </c>
      <c r="O154" t="s">
        <v>236</v>
      </c>
      <c r="P154" t="s">
        <v>382</v>
      </c>
      <c r="Q154" t="s">
        <v>243</v>
      </c>
      <c r="R154" t="s">
        <v>93</v>
      </c>
      <c r="S154" t="s">
        <v>383</v>
      </c>
      <c r="T154" t="s">
        <v>384</v>
      </c>
      <c r="U154" t="s">
        <v>403</v>
      </c>
      <c r="V154" t="s">
        <v>220</v>
      </c>
      <c r="W154" t="s">
        <v>553</v>
      </c>
      <c r="X154" t="s">
        <v>283</v>
      </c>
      <c r="Y154" t="s">
        <v>535</v>
      </c>
      <c r="Z154" t="s">
        <v>536</v>
      </c>
      <c r="AA154" t="s">
        <v>167</v>
      </c>
      <c r="AB154" t="s">
        <v>168</v>
      </c>
      <c r="AH154" s="111">
        <v>851578.38</v>
      </c>
    </row>
    <row r="155" spans="1:36" x14ac:dyDescent="0.25">
      <c r="A155" t="str">
        <f>IF(B155="Contract Award",IFERROR(VLOOKUP(Z155,VLKUP!$Y:$Z,2,0),""),"")</f>
        <v/>
      </c>
      <c r="B155" t="str">
        <f t="shared" si="2"/>
        <v/>
      </c>
      <c r="C155" t="s">
        <v>558</v>
      </c>
      <c r="D155" t="s">
        <v>559</v>
      </c>
      <c r="E155" t="s">
        <v>533</v>
      </c>
      <c r="F155" t="s">
        <v>534</v>
      </c>
      <c r="G155" t="s">
        <v>241</v>
      </c>
      <c r="H155" s="110">
        <v>45779</v>
      </c>
      <c r="I155" s="110">
        <v>45911</v>
      </c>
      <c r="J155" t="s">
        <v>169</v>
      </c>
      <c r="K155" t="s">
        <v>168</v>
      </c>
      <c r="L155" s="111">
        <v>2803</v>
      </c>
      <c r="N155" t="s">
        <v>381</v>
      </c>
      <c r="O155" t="s">
        <v>236</v>
      </c>
      <c r="P155" t="s">
        <v>382</v>
      </c>
      <c r="Q155" t="s">
        <v>243</v>
      </c>
      <c r="R155" t="s">
        <v>93</v>
      </c>
      <c r="S155" t="s">
        <v>383</v>
      </c>
      <c r="T155" t="s">
        <v>384</v>
      </c>
      <c r="V155" t="s">
        <v>232</v>
      </c>
      <c r="X155" t="s">
        <v>283</v>
      </c>
      <c r="Y155" t="s">
        <v>535</v>
      </c>
      <c r="Z155" t="s">
        <v>536</v>
      </c>
      <c r="AA155" t="s">
        <v>167</v>
      </c>
      <c r="AB155" t="s">
        <v>168</v>
      </c>
      <c r="AH155" s="111">
        <v>2803</v>
      </c>
    </row>
    <row r="156" spans="1:36" x14ac:dyDescent="0.25">
      <c r="A156" t="str">
        <f>IF(B156="Contract Award",IFERROR(VLOOKUP(Z156,VLKUP!$Y:$Z,2,0),""),"")</f>
        <v>APS Quad Rebuild &amp; Refurbishment</v>
      </c>
      <c r="B156" t="str">
        <f t="shared" si="2"/>
        <v>Contract Award</v>
      </c>
      <c r="C156" t="s">
        <v>560</v>
      </c>
      <c r="D156" t="s">
        <v>561</v>
      </c>
      <c r="E156" t="s">
        <v>533</v>
      </c>
      <c r="F156" t="s">
        <v>534</v>
      </c>
      <c r="G156" t="s">
        <v>241</v>
      </c>
      <c r="H156" s="110">
        <v>45778</v>
      </c>
      <c r="I156" s="110">
        <v>45778</v>
      </c>
      <c r="J156" t="s">
        <v>169</v>
      </c>
      <c r="K156" t="s">
        <v>168</v>
      </c>
      <c r="L156" s="111">
        <v>0.01</v>
      </c>
      <c r="N156" t="s">
        <v>381</v>
      </c>
      <c r="O156" t="s">
        <v>236</v>
      </c>
      <c r="P156" t="s">
        <v>382</v>
      </c>
      <c r="Q156" t="s">
        <v>243</v>
      </c>
      <c r="R156" t="s">
        <v>93</v>
      </c>
      <c r="S156" t="s">
        <v>383</v>
      </c>
      <c r="T156" t="s">
        <v>384</v>
      </c>
      <c r="U156" t="s">
        <v>391</v>
      </c>
      <c r="V156" t="s">
        <v>225</v>
      </c>
      <c r="W156" t="s">
        <v>562</v>
      </c>
      <c r="X156" t="s">
        <v>278</v>
      </c>
      <c r="Y156" t="s">
        <v>535</v>
      </c>
      <c r="Z156" t="s">
        <v>536</v>
      </c>
      <c r="AA156" t="s">
        <v>167</v>
      </c>
      <c r="AH156" s="111">
        <v>0.01</v>
      </c>
    </row>
    <row r="157" spans="1:36" x14ac:dyDescent="0.25">
      <c r="A157" t="str">
        <f>IF(B157="Contract Award",IFERROR(VLOOKUP(Z157,VLKUP!$Y:$Z,2,0),""),"")</f>
        <v/>
      </c>
      <c r="B157" t="str">
        <f t="shared" si="2"/>
        <v/>
      </c>
      <c r="C157" t="s">
        <v>560</v>
      </c>
      <c r="D157" t="s">
        <v>561</v>
      </c>
      <c r="E157" t="s">
        <v>533</v>
      </c>
      <c r="F157" t="s">
        <v>534</v>
      </c>
      <c r="G157" t="s">
        <v>241</v>
      </c>
      <c r="H157" s="110">
        <v>45778</v>
      </c>
      <c r="I157" s="110">
        <v>45778</v>
      </c>
      <c r="J157" t="s">
        <v>169</v>
      </c>
      <c r="K157" t="s">
        <v>168</v>
      </c>
      <c r="L157" s="111">
        <v>348228.69</v>
      </c>
      <c r="N157" t="s">
        <v>381</v>
      </c>
      <c r="O157" t="s">
        <v>236</v>
      </c>
      <c r="P157" t="s">
        <v>382</v>
      </c>
      <c r="Q157" t="s">
        <v>243</v>
      </c>
      <c r="R157" t="s">
        <v>93</v>
      </c>
      <c r="S157" t="s">
        <v>383</v>
      </c>
      <c r="T157" t="s">
        <v>384</v>
      </c>
      <c r="U157" t="s">
        <v>391</v>
      </c>
      <c r="V157" t="s">
        <v>225</v>
      </c>
      <c r="W157" t="s">
        <v>562</v>
      </c>
      <c r="X157" t="s">
        <v>278</v>
      </c>
      <c r="Y157" t="s">
        <v>535</v>
      </c>
      <c r="Z157" t="s">
        <v>536</v>
      </c>
      <c r="AA157" t="s">
        <v>167</v>
      </c>
      <c r="AH157" s="111">
        <v>348228.69</v>
      </c>
    </row>
    <row r="158" spans="1:36" x14ac:dyDescent="0.25">
      <c r="A158" t="str">
        <f>IF(B158="Contract Award",IFERROR(VLOOKUP(Z158,VLKUP!$Y:$Z,2,0),""),"")</f>
        <v/>
      </c>
      <c r="B158" t="str">
        <f t="shared" si="2"/>
        <v/>
      </c>
      <c r="C158" t="s">
        <v>560</v>
      </c>
      <c r="D158" t="s">
        <v>561</v>
      </c>
      <c r="E158" t="s">
        <v>533</v>
      </c>
      <c r="F158" t="s">
        <v>534</v>
      </c>
      <c r="G158" t="s">
        <v>241</v>
      </c>
      <c r="H158" s="110">
        <v>45778</v>
      </c>
      <c r="I158" s="110">
        <v>45778</v>
      </c>
      <c r="J158" t="s">
        <v>169</v>
      </c>
      <c r="K158" t="s">
        <v>168</v>
      </c>
      <c r="L158" s="111">
        <v>3542.06</v>
      </c>
      <c r="N158" t="s">
        <v>381</v>
      </c>
      <c r="O158" t="s">
        <v>236</v>
      </c>
      <c r="P158" t="s">
        <v>382</v>
      </c>
      <c r="Q158" t="s">
        <v>243</v>
      </c>
      <c r="R158" t="s">
        <v>93</v>
      </c>
      <c r="S158" t="s">
        <v>383</v>
      </c>
      <c r="T158" t="s">
        <v>384</v>
      </c>
      <c r="U158" t="s">
        <v>391</v>
      </c>
      <c r="V158" t="s">
        <v>225</v>
      </c>
      <c r="W158" t="s">
        <v>562</v>
      </c>
      <c r="X158" t="s">
        <v>278</v>
      </c>
      <c r="Y158" t="s">
        <v>535</v>
      </c>
      <c r="Z158" t="s">
        <v>536</v>
      </c>
      <c r="AA158" t="s">
        <v>167</v>
      </c>
      <c r="AH158" s="111">
        <v>3542.06</v>
      </c>
    </row>
    <row r="159" spans="1:36" x14ac:dyDescent="0.25">
      <c r="A159" t="str">
        <f>IF(B159="Contract Award",IFERROR(VLOOKUP(Z159,VLKUP!$Y:$Z,2,0),""),"")</f>
        <v/>
      </c>
      <c r="B159" t="str">
        <f t="shared" si="2"/>
        <v/>
      </c>
      <c r="C159" t="s">
        <v>563</v>
      </c>
      <c r="D159" t="s">
        <v>564</v>
      </c>
      <c r="E159" t="s">
        <v>533</v>
      </c>
      <c r="F159" t="s">
        <v>534</v>
      </c>
      <c r="G159" t="s">
        <v>241</v>
      </c>
      <c r="H159" s="110">
        <v>45779</v>
      </c>
      <c r="I159" s="110">
        <v>45911</v>
      </c>
      <c r="J159" t="s">
        <v>169</v>
      </c>
      <c r="K159" t="s">
        <v>168</v>
      </c>
      <c r="L159" s="111">
        <v>22183.34</v>
      </c>
      <c r="N159" t="s">
        <v>381</v>
      </c>
      <c r="O159" t="s">
        <v>247</v>
      </c>
      <c r="P159" t="s">
        <v>382</v>
      </c>
      <c r="Q159" t="s">
        <v>243</v>
      </c>
      <c r="R159" t="s">
        <v>93</v>
      </c>
      <c r="S159" t="s">
        <v>383</v>
      </c>
      <c r="T159" t="s">
        <v>384</v>
      </c>
      <c r="V159" t="s">
        <v>225</v>
      </c>
      <c r="W159" t="s">
        <v>562</v>
      </c>
      <c r="X159" t="s">
        <v>283</v>
      </c>
      <c r="Y159" t="s">
        <v>535</v>
      </c>
      <c r="Z159" t="s">
        <v>536</v>
      </c>
      <c r="AA159" t="s">
        <v>167</v>
      </c>
      <c r="AB159" t="s">
        <v>168</v>
      </c>
      <c r="AH159" s="111">
        <v>22183.34</v>
      </c>
    </row>
    <row r="160" spans="1:36" x14ac:dyDescent="0.25">
      <c r="A160" t="str">
        <f>IF(B160="Contract Award",IFERROR(VLOOKUP(Z160,VLKUP!$Y:$Z,2,0),""),"")</f>
        <v/>
      </c>
      <c r="B160" t="str">
        <f t="shared" si="2"/>
        <v/>
      </c>
      <c r="C160" t="s">
        <v>565</v>
      </c>
      <c r="D160" t="s">
        <v>566</v>
      </c>
      <c r="E160" t="s">
        <v>533</v>
      </c>
      <c r="F160" t="s">
        <v>534</v>
      </c>
      <c r="G160" t="s">
        <v>241</v>
      </c>
      <c r="H160" s="110">
        <v>45911</v>
      </c>
      <c r="I160" s="110">
        <v>45911</v>
      </c>
      <c r="J160" t="s">
        <v>169</v>
      </c>
      <c r="K160" t="s">
        <v>168</v>
      </c>
      <c r="L160" s="111">
        <v>348228.69</v>
      </c>
      <c r="N160" t="s">
        <v>381</v>
      </c>
      <c r="O160" t="s">
        <v>236</v>
      </c>
      <c r="P160" t="s">
        <v>382</v>
      </c>
      <c r="Q160" t="s">
        <v>243</v>
      </c>
      <c r="R160" t="s">
        <v>93</v>
      </c>
      <c r="S160" t="s">
        <v>383</v>
      </c>
      <c r="T160" t="s">
        <v>384</v>
      </c>
      <c r="U160" t="s">
        <v>403</v>
      </c>
      <c r="V160" t="s">
        <v>225</v>
      </c>
      <c r="W160" t="s">
        <v>562</v>
      </c>
      <c r="X160" t="s">
        <v>283</v>
      </c>
      <c r="Y160" t="s">
        <v>535</v>
      </c>
      <c r="Z160" t="s">
        <v>536</v>
      </c>
      <c r="AA160" t="s">
        <v>167</v>
      </c>
      <c r="AB160" t="s">
        <v>168</v>
      </c>
      <c r="AH160" s="111">
        <v>348228.69</v>
      </c>
    </row>
    <row r="161" spans="1:35" x14ac:dyDescent="0.25">
      <c r="A161" t="str">
        <f>IF(B161="Contract Award",IFERROR(VLOOKUP(Z161,VLKUP!$Y:$Z,2,0),""),"")</f>
        <v/>
      </c>
      <c r="B161" t="str">
        <f t="shared" si="2"/>
        <v/>
      </c>
      <c r="C161" t="s">
        <v>565</v>
      </c>
      <c r="D161" t="s">
        <v>566</v>
      </c>
      <c r="E161" t="s">
        <v>533</v>
      </c>
      <c r="F161" t="s">
        <v>534</v>
      </c>
      <c r="G161" t="s">
        <v>241</v>
      </c>
      <c r="H161" s="110">
        <v>45911</v>
      </c>
      <c r="I161" s="110">
        <v>45911</v>
      </c>
      <c r="J161" t="s">
        <v>169</v>
      </c>
      <c r="K161" t="s">
        <v>168</v>
      </c>
      <c r="L161" s="111">
        <v>3542.06</v>
      </c>
      <c r="N161" t="s">
        <v>381</v>
      </c>
      <c r="O161" t="s">
        <v>236</v>
      </c>
      <c r="P161" t="s">
        <v>382</v>
      </c>
      <c r="Q161" t="s">
        <v>243</v>
      </c>
      <c r="R161" t="s">
        <v>93</v>
      </c>
      <c r="S161" t="s">
        <v>383</v>
      </c>
      <c r="T161" t="s">
        <v>384</v>
      </c>
      <c r="U161" t="s">
        <v>403</v>
      </c>
      <c r="V161" t="s">
        <v>225</v>
      </c>
      <c r="W161" t="s">
        <v>562</v>
      </c>
      <c r="X161" t="s">
        <v>283</v>
      </c>
      <c r="Y161" t="s">
        <v>535</v>
      </c>
      <c r="Z161" t="s">
        <v>536</v>
      </c>
      <c r="AA161" t="s">
        <v>167</v>
      </c>
      <c r="AB161" t="s">
        <v>168</v>
      </c>
      <c r="AH161" s="111">
        <v>3542.06</v>
      </c>
    </row>
    <row r="162" spans="1:35" x14ac:dyDescent="0.25">
      <c r="A162" t="str">
        <f>IF(B162="Contract Award",IFERROR(VLOOKUP(Z162,VLKUP!$Y:$Z,2,0),""),"")</f>
        <v/>
      </c>
      <c r="B162" t="str">
        <f t="shared" si="2"/>
        <v/>
      </c>
      <c r="C162" t="s">
        <v>567</v>
      </c>
      <c r="D162" t="s">
        <v>568</v>
      </c>
      <c r="E162" t="s">
        <v>569</v>
      </c>
      <c r="F162" t="s">
        <v>570</v>
      </c>
      <c r="G162" t="s">
        <v>241</v>
      </c>
      <c r="H162" s="110">
        <v>45940</v>
      </c>
      <c r="I162" s="110">
        <v>45985</v>
      </c>
      <c r="J162" t="s">
        <v>169</v>
      </c>
      <c r="K162" t="s">
        <v>168</v>
      </c>
      <c r="L162" s="111">
        <v>1446.13</v>
      </c>
      <c r="N162" t="s">
        <v>469</v>
      </c>
      <c r="O162" t="s">
        <v>247</v>
      </c>
      <c r="P162" t="s">
        <v>382</v>
      </c>
      <c r="Q162" t="s">
        <v>243</v>
      </c>
      <c r="R162" t="s">
        <v>93</v>
      </c>
      <c r="S162" t="s">
        <v>470</v>
      </c>
      <c r="T162" t="s">
        <v>384</v>
      </c>
      <c r="V162" t="s">
        <v>220</v>
      </c>
      <c r="X162" t="s">
        <v>283</v>
      </c>
      <c r="Y162" t="s">
        <v>535</v>
      </c>
      <c r="Z162" t="s">
        <v>536</v>
      </c>
      <c r="AA162" t="s">
        <v>167</v>
      </c>
      <c r="AB162" t="s">
        <v>168</v>
      </c>
      <c r="AI162" s="111">
        <v>1446.13</v>
      </c>
    </row>
    <row r="163" spans="1:35" x14ac:dyDescent="0.25">
      <c r="A163" t="str">
        <f>IF(B163="Contract Award",IFERROR(VLOOKUP(Z163,VLKUP!$Y:$Z,2,0),""),"")</f>
        <v/>
      </c>
      <c r="B163" t="str">
        <f t="shared" si="2"/>
        <v/>
      </c>
      <c r="C163" t="s">
        <v>567</v>
      </c>
      <c r="D163" t="s">
        <v>568</v>
      </c>
      <c r="E163" t="s">
        <v>569</v>
      </c>
      <c r="F163" t="s">
        <v>570</v>
      </c>
      <c r="G163" t="s">
        <v>241</v>
      </c>
      <c r="H163" s="110">
        <v>45940</v>
      </c>
      <c r="I163" s="110">
        <v>45985</v>
      </c>
      <c r="J163" t="s">
        <v>169</v>
      </c>
      <c r="K163" t="s">
        <v>168</v>
      </c>
      <c r="L163" s="111">
        <v>2201.33</v>
      </c>
      <c r="N163" t="s">
        <v>469</v>
      </c>
      <c r="O163" t="s">
        <v>247</v>
      </c>
      <c r="P163" t="s">
        <v>382</v>
      </c>
      <c r="Q163" t="s">
        <v>243</v>
      </c>
      <c r="R163" t="s">
        <v>93</v>
      </c>
      <c r="S163" t="s">
        <v>470</v>
      </c>
      <c r="T163" t="s">
        <v>384</v>
      </c>
      <c r="V163" t="s">
        <v>220</v>
      </c>
      <c r="X163" t="s">
        <v>283</v>
      </c>
      <c r="Y163" t="s">
        <v>535</v>
      </c>
      <c r="Z163" t="s">
        <v>536</v>
      </c>
      <c r="AA163" t="s">
        <v>167</v>
      </c>
      <c r="AB163" t="s">
        <v>168</v>
      </c>
      <c r="AI163" s="111">
        <v>2201.33</v>
      </c>
    </row>
    <row r="164" spans="1:35" x14ac:dyDescent="0.25">
      <c r="A164" t="str">
        <f>IF(B164="Contract Award",IFERROR(VLOOKUP(Z164,VLKUP!$Y:$Z,2,0),""),"")</f>
        <v/>
      </c>
      <c r="B164" t="str">
        <f t="shared" si="2"/>
        <v/>
      </c>
      <c r="C164" t="s">
        <v>567</v>
      </c>
      <c r="D164" t="s">
        <v>568</v>
      </c>
      <c r="E164" t="s">
        <v>569</v>
      </c>
      <c r="F164" t="s">
        <v>570</v>
      </c>
      <c r="G164" t="s">
        <v>241</v>
      </c>
      <c r="H164" s="110">
        <v>45940</v>
      </c>
      <c r="I164" s="110">
        <v>45985</v>
      </c>
      <c r="J164" t="s">
        <v>169</v>
      </c>
      <c r="K164" t="s">
        <v>168</v>
      </c>
      <c r="L164" s="111">
        <v>571.22</v>
      </c>
      <c r="N164" t="s">
        <v>469</v>
      </c>
      <c r="O164" t="s">
        <v>247</v>
      </c>
      <c r="P164" t="s">
        <v>382</v>
      </c>
      <c r="Q164" t="s">
        <v>243</v>
      </c>
      <c r="R164" t="s">
        <v>93</v>
      </c>
      <c r="S164" t="s">
        <v>470</v>
      </c>
      <c r="T164" t="s">
        <v>384</v>
      </c>
      <c r="V164" t="s">
        <v>220</v>
      </c>
      <c r="X164" t="s">
        <v>283</v>
      </c>
      <c r="Y164" t="s">
        <v>535</v>
      </c>
      <c r="Z164" t="s">
        <v>536</v>
      </c>
      <c r="AA164" t="s">
        <v>167</v>
      </c>
      <c r="AB164" t="s">
        <v>168</v>
      </c>
      <c r="AI164" s="111">
        <v>571.22</v>
      </c>
    </row>
    <row r="165" spans="1:35" x14ac:dyDescent="0.25">
      <c r="A165" t="str">
        <f>IF(B165="Contract Award",IFERROR(VLOOKUP(Z165,VLKUP!$Y:$Z,2,0),""),"")</f>
        <v/>
      </c>
      <c r="B165" t="str">
        <f t="shared" si="2"/>
        <v/>
      </c>
      <c r="C165" t="s">
        <v>567</v>
      </c>
      <c r="D165" t="s">
        <v>568</v>
      </c>
      <c r="E165" t="s">
        <v>569</v>
      </c>
      <c r="F165" t="s">
        <v>570</v>
      </c>
      <c r="G165" t="s">
        <v>241</v>
      </c>
      <c r="H165" s="110">
        <v>45940</v>
      </c>
      <c r="I165" s="110">
        <v>45985</v>
      </c>
      <c r="J165" t="s">
        <v>169</v>
      </c>
      <c r="K165" t="s">
        <v>168</v>
      </c>
      <c r="L165" s="111">
        <v>399.69</v>
      </c>
      <c r="N165" t="s">
        <v>469</v>
      </c>
      <c r="O165" t="s">
        <v>247</v>
      </c>
      <c r="P165" t="s">
        <v>382</v>
      </c>
      <c r="Q165" t="s">
        <v>243</v>
      </c>
      <c r="R165" t="s">
        <v>93</v>
      </c>
      <c r="S165" t="s">
        <v>470</v>
      </c>
      <c r="T165" t="s">
        <v>384</v>
      </c>
      <c r="V165" t="s">
        <v>220</v>
      </c>
      <c r="X165" t="s">
        <v>283</v>
      </c>
      <c r="Y165" t="s">
        <v>535</v>
      </c>
      <c r="Z165" t="s">
        <v>536</v>
      </c>
      <c r="AA165" t="s">
        <v>167</v>
      </c>
      <c r="AB165" t="s">
        <v>168</v>
      </c>
      <c r="AI165" s="111">
        <v>399.69</v>
      </c>
    </row>
    <row r="166" spans="1:35" x14ac:dyDescent="0.25">
      <c r="A166" t="str">
        <f>IF(B166="Contract Award",IFERROR(VLOOKUP(Z166,VLKUP!$Y:$Z,2,0),""),"")</f>
        <v/>
      </c>
      <c r="B166" t="str">
        <f t="shared" si="2"/>
        <v/>
      </c>
      <c r="C166" t="s">
        <v>571</v>
      </c>
      <c r="D166" t="s">
        <v>572</v>
      </c>
      <c r="E166" t="s">
        <v>569</v>
      </c>
      <c r="F166" t="s">
        <v>570</v>
      </c>
      <c r="G166" t="s">
        <v>241</v>
      </c>
      <c r="H166" s="110">
        <v>45965</v>
      </c>
      <c r="I166" s="110">
        <v>45985</v>
      </c>
      <c r="J166" t="s">
        <v>169</v>
      </c>
      <c r="K166" t="s">
        <v>168</v>
      </c>
      <c r="L166" s="111">
        <v>3808.14</v>
      </c>
      <c r="N166" t="s">
        <v>469</v>
      </c>
      <c r="O166" t="s">
        <v>247</v>
      </c>
      <c r="P166" t="s">
        <v>382</v>
      </c>
      <c r="Q166" t="s">
        <v>243</v>
      </c>
      <c r="R166" t="s">
        <v>93</v>
      </c>
      <c r="S166" t="s">
        <v>470</v>
      </c>
      <c r="T166" t="s">
        <v>384</v>
      </c>
      <c r="V166" t="s">
        <v>220</v>
      </c>
      <c r="X166" t="s">
        <v>283</v>
      </c>
      <c r="Y166" t="s">
        <v>535</v>
      </c>
      <c r="Z166" t="s">
        <v>536</v>
      </c>
      <c r="AA166" t="s">
        <v>167</v>
      </c>
      <c r="AB166" t="s">
        <v>168</v>
      </c>
      <c r="AI166" s="111">
        <v>3808.14</v>
      </c>
    </row>
    <row r="167" spans="1:35" x14ac:dyDescent="0.25">
      <c r="A167" t="str">
        <f>IF(B167="Contract Award",IFERROR(VLOOKUP(Z167,VLKUP!$Y:$Z,2,0),""),"")</f>
        <v/>
      </c>
      <c r="B167" t="str">
        <f t="shared" si="2"/>
        <v/>
      </c>
      <c r="C167" t="s">
        <v>571</v>
      </c>
      <c r="D167" t="s">
        <v>572</v>
      </c>
      <c r="E167" t="s">
        <v>569</v>
      </c>
      <c r="F167" t="s">
        <v>570</v>
      </c>
      <c r="G167" t="s">
        <v>241</v>
      </c>
      <c r="H167" s="110">
        <v>45965</v>
      </c>
      <c r="I167" s="110">
        <v>45985</v>
      </c>
      <c r="J167" t="s">
        <v>169</v>
      </c>
      <c r="K167" t="s">
        <v>168</v>
      </c>
      <c r="L167" s="111">
        <v>1100.6600000000001</v>
      </c>
      <c r="N167" t="s">
        <v>469</v>
      </c>
      <c r="O167" t="s">
        <v>247</v>
      </c>
      <c r="P167" t="s">
        <v>382</v>
      </c>
      <c r="Q167" t="s">
        <v>243</v>
      </c>
      <c r="R167" t="s">
        <v>93</v>
      </c>
      <c r="S167" t="s">
        <v>470</v>
      </c>
      <c r="T167" t="s">
        <v>384</v>
      </c>
      <c r="V167" t="s">
        <v>220</v>
      </c>
      <c r="X167" t="s">
        <v>283</v>
      </c>
      <c r="Y167" t="s">
        <v>535</v>
      </c>
      <c r="Z167" t="s">
        <v>536</v>
      </c>
      <c r="AA167" t="s">
        <v>167</v>
      </c>
      <c r="AB167" t="s">
        <v>168</v>
      </c>
      <c r="AI167" s="111">
        <v>1100.6600000000001</v>
      </c>
    </row>
    <row r="168" spans="1:35" x14ac:dyDescent="0.25">
      <c r="A168" t="str">
        <f>IF(B168="Contract Award",IFERROR(VLOOKUP(Z168,VLKUP!$Y:$Z,2,0),""),"")</f>
        <v/>
      </c>
      <c r="B168" t="str">
        <f t="shared" si="2"/>
        <v/>
      </c>
      <c r="C168" t="s">
        <v>571</v>
      </c>
      <c r="D168" t="s">
        <v>572</v>
      </c>
      <c r="E168" t="s">
        <v>569</v>
      </c>
      <c r="F168" t="s">
        <v>570</v>
      </c>
      <c r="G168" t="s">
        <v>241</v>
      </c>
      <c r="H168" s="110">
        <v>45965</v>
      </c>
      <c r="I168" s="110">
        <v>45985</v>
      </c>
      <c r="J168" t="s">
        <v>169</v>
      </c>
      <c r="K168" t="s">
        <v>168</v>
      </c>
      <c r="L168" s="111">
        <v>1332.31</v>
      </c>
      <c r="N168" t="s">
        <v>469</v>
      </c>
      <c r="O168" t="s">
        <v>247</v>
      </c>
      <c r="P168" t="s">
        <v>382</v>
      </c>
      <c r="Q168" t="s">
        <v>243</v>
      </c>
      <c r="R168" t="s">
        <v>93</v>
      </c>
      <c r="S168" t="s">
        <v>470</v>
      </c>
      <c r="T168" t="s">
        <v>384</v>
      </c>
      <c r="V168" t="s">
        <v>220</v>
      </c>
      <c r="X168" t="s">
        <v>283</v>
      </c>
      <c r="Y168" t="s">
        <v>535</v>
      </c>
      <c r="Z168" t="s">
        <v>536</v>
      </c>
      <c r="AA168" t="s">
        <v>167</v>
      </c>
      <c r="AB168" t="s">
        <v>168</v>
      </c>
      <c r="AI168" s="111">
        <v>1332.31</v>
      </c>
    </row>
    <row r="169" spans="1:35" x14ac:dyDescent="0.25">
      <c r="A169" t="str">
        <f>IF(B169="Contract Award",IFERROR(VLOOKUP(Z169,VLKUP!$Y:$Z,2,0),""),"")</f>
        <v/>
      </c>
      <c r="B169" t="str">
        <f t="shared" si="2"/>
        <v/>
      </c>
      <c r="C169" t="s">
        <v>573</v>
      </c>
      <c r="D169" t="s">
        <v>574</v>
      </c>
      <c r="E169" t="s">
        <v>569</v>
      </c>
      <c r="F169" t="s">
        <v>570</v>
      </c>
      <c r="G169" t="s">
        <v>241</v>
      </c>
      <c r="H169" s="110">
        <v>45938</v>
      </c>
      <c r="I169" s="110">
        <v>45981</v>
      </c>
      <c r="J169" t="s">
        <v>169</v>
      </c>
      <c r="K169" t="s">
        <v>168</v>
      </c>
      <c r="L169" s="111">
        <v>18510.45</v>
      </c>
      <c r="N169" t="s">
        <v>469</v>
      </c>
      <c r="O169" t="s">
        <v>247</v>
      </c>
      <c r="P169" t="s">
        <v>382</v>
      </c>
      <c r="Q169" t="s">
        <v>243</v>
      </c>
      <c r="R169" t="s">
        <v>93</v>
      </c>
      <c r="S169" t="s">
        <v>470</v>
      </c>
      <c r="T169" t="s">
        <v>384</v>
      </c>
      <c r="V169" t="s">
        <v>220</v>
      </c>
      <c r="X169" t="s">
        <v>283</v>
      </c>
      <c r="Y169" t="s">
        <v>535</v>
      </c>
      <c r="Z169" t="s">
        <v>536</v>
      </c>
      <c r="AA169" t="s">
        <v>167</v>
      </c>
      <c r="AB169" t="s">
        <v>168</v>
      </c>
      <c r="AI169" s="111">
        <v>18510.45</v>
      </c>
    </row>
    <row r="170" spans="1:35" x14ac:dyDescent="0.25">
      <c r="A170" t="str">
        <f>IF(B170="Contract Award",IFERROR(VLOOKUP(Z170,VLKUP!$Y:$Z,2,0),""),"")</f>
        <v/>
      </c>
      <c r="B170" t="str">
        <f t="shared" si="2"/>
        <v/>
      </c>
      <c r="C170" t="s">
        <v>573</v>
      </c>
      <c r="D170" t="s">
        <v>574</v>
      </c>
      <c r="E170" t="s">
        <v>569</v>
      </c>
      <c r="F170" t="s">
        <v>570</v>
      </c>
      <c r="G170" t="s">
        <v>241</v>
      </c>
      <c r="H170" s="110">
        <v>45938</v>
      </c>
      <c r="I170" s="110">
        <v>45981</v>
      </c>
      <c r="J170" t="s">
        <v>169</v>
      </c>
      <c r="K170" t="s">
        <v>168</v>
      </c>
      <c r="L170" s="111">
        <v>28177.02</v>
      </c>
      <c r="N170" t="s">
        <v>469</v>
      </c>
      <c r="O170" t="s">
        <v>247</v>
      </c>
      <c r="P170" t="s">
        <v>382</v>
      </c>
      <c r="Q170" t="s">
        <v>243</v>
      </c>
      <c r="R170" t="s">
        <v>93</v>
      </c>
      <c r="S170" t="s">
        <v>470</v>
      </c>
      <c r="T170" t="s">
        <v>384</v>
      </c>
      <c r="V170" t="s">
        <v>220</v>
      </c>
      <c r="X170" t="s">
        <v>283</v>
      </c>
      <c r="Y170" t="s">
        <v>535</v>
      </c>
      <c r="Z170" t="s">
        <v>536</v>
      </c>
      <c r="AA170" t="s">
        <v>167</v>
      </c>
      <c r="AB170" t="s">
        <v>168</v>
      </c>
      <c r="AI170" s="111">
        <v>28177.02</v>
      </c>
    </row>
    <row r="171" spans="1:35" x14ac:dyDescent="0.25">
      <c r="A171" t="str">
        <f>IF(B171="Contract Award",IFERROR(VLOOKUP(Z171,VLKUP!$Y:$Z,2,0),""),"")</f>
        <v/>
      </c>
      <c r="B171" t="str">
        <f t="shared" si="2"/>
        <v/>
      </c>
      <c r="C171" t="s">
        <v>573</v>
      </c>
      <c r="D171" t="s">
        <v>574</v>
      </c>
      <c r="E171" t="s">
        <v>569</v>
      </c>
      <c r="F171" t="s">
        <v>570</v>
      </c>
      <c r="G171" t="s">
        <v>241</v>
      </c>
      <c r="H171" s="110">
        <v>45938</v>
      </c>
      <c r="I171" s="110">
        <v>45981</v>
      </c>
      <c r="J171" t="s">
        <v>169</v>
      </c>
      <c r="K171" t="s">
        <v>168</v>
      </c>
      <c r="L171" s="111">
        <v>4263.3999999999996</v>
      </c>
      <c r="N171" t="s">
        <v>469</v>
      </c>
      <c r="O171" t="s">
        <v>247</v>
      </c>
      <c r="P171" t="s">
        <v>382</v>
      </c>
      <c r="Q171" t="s">
        <v>243</v>
      </c>
      <c r="R171" t="s">
        <v>93</v>
      </c>
      <c r="S171" t="s">
        <v>470</v>
      </c>
      <c r="T171" t="s">
        <v>384</v>
      </c>
      <c r="V171" t="s">
        <v>220</v>
      </c>
      <c r="X171" t="s">
        <v>283</v>
      </c>
      <c r="Y171" t="s">
        <v>535</v>
      </c>
      <c r="Z171" t="s">
        <v>536</v>
      </c>
      <c r="AA171" t="s">
        <v>167</v>
      </c>
      <c r="AB171" t="s">
        <v>168</v>
      </c>
      <c r="AI171" s="111">
        <v>4263.3999999999996</v>
      </c>
    </row>
    <row r="172" spans="1:35" x14ac:dyDescent="0.25">
      <c r="A172" t="str">
        <f>IF(B172="Contract Award",IFERROR(VLOOKUP(Z172,VLKUP!$Y:$Z,2,0),""),"")</f>
        <v/>
      </c>
      <c r="B172" t="str">
        <f t="shared" si="2"/>
        <v/>
      </c>
      <c r="C172" t="s">
        <v>573</v>
      </c>
      <c r="D172" t="s">
        <v>574</v>
      </c>
      <c r="E172" t="s">
        <v>569</v>
      </c>
      <c r="F172" t="s">
        <v>570</v>
      </c>
      <c r="G172" t="s">
        <v>241</v>
      </c>
      <c r="H172" s="110">
        <v>45938</v>
      </c>
      <c r="I172" s="110">
        <v>45981</v>
      </c>
      <c r="J172" t="s">
        <v>169</v>
      </c>
      <c r="K172" t="s">
        <v>168</v>
      </c>
      <c r="L172" s="111">
        <v>6093.02</v>
      </c>
      <c r="N172" t="s">
        <v>469</v>
      </c>
      <c r="O172" t="s">
        <v>247</v>
      </c>
      <c r="P172" t="s">
        <v>382</v>
      </c>
      <c r="Q172" t="s">
        <v>243</v>
      </c>
      <c r="R172" t="s">
        <v>93</v>
      </c>
      <c r="S172" t="s">
        <v>470</v>
      </c>
      <c r="T172" t="s">
        <v>384</v>
      </c>
      <c r="V172" t="s">
        <v>220</v>
      </c>
      <c r="X172" t="s">
        <v>283</v>
      </c>
      <c r="Y172" t="s">
        <v>535</v>
      </c>
      <c r="Z172" t="s">
        <v>536</v>
      </c>
      <c r="AA172" t="s">
        <v>167</v>
      </c>
      <c r="AB172" t="s">
        <v>168</v>
      </c>
      <c r="AI172" s="111">
        <v>6093.02</v>
      </c>
    </row>
    <row r="173" spans="1:35" x14ac:dyDescent="0.25">
      <c r="A173" t="str">
        <f>IF(B173="Contract Award",IFERROR(VLOOKUP(Z173,VLKUP!$Y:$Z,2,0),""),"")</f>
        <v/>
      </c>
      <c r="B173" t="str">
        <f t="shared" si="2"/>
        <v/>
      </c>
      <c r="C173" t="s">
        <v>575</v>
      </c>
      <c r="D173" t="s">
        <v>576</v>
      </c>
      <c r="E173" t="s">
        <v>569</v>
      </c>
      <c r="F173" t="s">
        <v>570</v>
      </c>
      <c r="G173" t="s">
        <v>241</v>
      </c>
      <c r="H173" s="110">
        <v>46181</v>
      </c>
      <c r="I173" s="110">
        <v>46226</v>
      </c>
      <c r="J173" t="s">
        <v>169</v>
      </c>
      <c r="K173" t="s">
        <v>168</v>
      </c>
      <c r="L173" s="111">
        <v>1446.13</v>
      </c>
      <c r="N173" t="s">
        <v>469</v>
      </c>
      <c r="O173" t="s">
        <v>247</v>
      </c>
      <c r="P173" t="s">
        <v>382</v>
      </c>
      <c r="Q173" t="s">
        <v>243</v>
      </c>
      <c r="R173" t="s">
        <v>93</v>
      </c>
      <c r="S173" t="s">
        <v>470</v>
      </c>
      <c r="T173" t="s">
        <v>384</v>
      </c>
      <c r="V173" t="s">
        <v>220</v>
      </c>
      <c r="X173" t="s">
        <v>283</v>
      </c>
      <c r="Y173" t="s">
        <v>535</v>
      </c>
      <c r="Z173" t="s">
        <v>536</v>
      </c>
      <c r="AA173" t="s">
        <v>167</v>
      </c>
      <c r="AB173" t="s">
        <v>168</v>
      </c>
      <c r="AI173" s="111">
        <v>1446.13</v>
      </c>
    </row>
    <row r="174" spans="1:35" x14ac:dyDescent="0.25">
      <c r="A174" t="str">
        <f>IF(B174="Contract Award",IFERROR(VLOOKUP(Z174,VLKUP!$Y:$Z,2,0),""),"")</f>
        <v/>
      </c>
      <c r="B174" t="str">
        <f t="shared" si="2"/>
        <v/>
      </c>
      <c r="C174" t="s">
        <v>575</v>
      </c>
      <c r="D174" t="s">
        <v>576</v>
      </c>
      <c r="E174" t="s">
        <v>569</v>
      </c>
      <c r="F174" t="s">
        <v>570</v>
      </c>
      <c r="G174" t="s">
        <v>241</v>
      </c>
      <c r="H174" s="110">
        <v>46181</v>
      </c>
      <c r="I174" s="110">
        <v>46226</v>
      </c>
      <c r="J174" t="s">
        <v>169</v>
      </c>
      <c r="K174" t="s">
        <v>168</v>
      </c>
      <c r="L174" s="111">
        <v>2201.33</v>
      </c>
      <c r="N174" t="s">
        <v>469</v>
      </c>
      <c r="O174" t="s">
        <v>247</v>
      </c>
      <c r="P174" t="s">
        <v>382</v>
      </c>
      <c r="Q174" t="s">
        <v>243</v>
      </c>
      <c r="R174" t="s">
        <v>93</v>
      </c>
      <c r="S174" t="s">
        <v>470</v>
      </c>
      <c r="T174" t="s">
        <v>384</v>
      </c>
      <c r="V174" t="s">
        <v>220</v>
      </c>
      <c r="X174" t="s">
        <v>283</v>
      </c>
      <c r="Y174" t="s">
        <v>535</v>
      </c>
      <c r="Z174" t="s">
        <v>536</v>
      </c>
      <c r="AA174" t="s">
        <v>167</v>
      </c>
      <c r="AB174" t="s">
        <v>168</v>
      </c>
      <c r="AI174" s="111">
        <v>2201.33</v>
      </c>
    </row>
    <row r="175" spans="1:35" x14ac:dyDescent="0.25">
      <c r="A175" t="str">
        <f>IF(B175="Contract Award",IFERROR(VLOOKUP(Z175,VLKUP!$Y:$Z,2,0),""),"")</f>
        <v/>
      </c>
      <c r="B175" t="str">
        <f t="shared" si="2"/>
        <v/>
      </c>
      <c r="C175" t="s">
        <v>575</v>
      </c>
      <c r="D175" t="s">
        <v>576</v>
      </c>
      <c r="E175" t="s">
        <v>569</v>
      </c>
      <c r="F175" t="s">
        <v>570</v>
      </c>
      <c r="G175" t="s">
        <v>241</v>
      </c>
      <c r="H175" s="110">
        <v>46181</v>
      </c>
      <c r="I175" s="110">
        <v>46226</v>
      </c>
      <c r="J175" t="s">
        <v>169</v>
      </c>
      <c r="K175" t="s">
        <v>168</v>
      </c>
      <c r="L175" s="111">
        <v>571.22</v>
      </c>
      <c r="N175" t="s">
        <v>469</v>
      </c>
      <c r="O175" t="s">
        <v>247</v>
      </c>
      <c r="P175" t="s">
        <v>382</v>
      </c>
      <c r="Q175" t="s">
        <v>243</v>
      </c>
      <c r="R175" t="s">
        <v>93</v>
      </c>
      <c r="S175" t="s">
        <v>470</v>
      </c>
      <c r="T175" t="s">
        <v>384</v>
      </c>
      <c r="V175" t="s">
        <v>220</v>
      </c>
      <c r="X175" t="s">
        <v>283</v>
      </c>
      <c r="Y175" t="s">
        <v>535</v>
      </c>
      <c r="Z175" t="s">
        <v>536</v>
      </c>
      <c r="AA175" t="s">
        <v>167</v>
      </c>
      <c r="AB175" t="s">
        <v>168</v>
      </c>
      <c r="AI175" s="111">
        <v>571.22</v>
      </c>
    </row>
    <row r="176" spans="1:35" x14ac:dyDescent="0.25">
      <c r="A176" t="str">
        <f>IF(B176="Contract Award",IFERROR(VLOOKUP(Z176,VLKUP!$Y:$Z,2,0),""),"")</f>
        <v/>
      </c>
      <c r="B176" t="str">
        <f t="shared" si="2"/>
        <v/>
      </c>
      <c r="C176" t="s">
        <v>575</v>
      </c>
      <c r="D176" t="s">
        <v>576</v>
      </c>
      <c r="E176" t="s">
        <v>569</v>
      </c>
      <c r="F176" t="s">
        <v>570</v>
      </c>
      <c r="G176" t="s">
        <v>241</v>
      </c>
      <c r="H176" s="110">
        <v>46181</v>
      </c>
      <c r="I176" s="110">
        <v>46226</v>
      </c>
      <c r="J176" t="s">
        <v>169</v>
      </c>
      <c r="K176" t="s">
        <v>168</v>
      </c>
      <c r="L176" s="111">
        <v>399.69</v>
      </c>
      <c r="N176" t="s">
        <v>469</v>
      </c>
      <c r="O176" t="s">
        <v>247</v>
      </c>
      <c r="P176" t="s">
        <v>382</v>
      </c>
      <c r="Q176" t="s">
        <v>243</v>
      </c>
      <c r="R176" t="s">
        <v>93</v>
      </c>
      <c r="S176" t="s">
        <v>470</v>
      </c>
      <c r="T176" t="s">
        <v>384</v>
      </c>
      <c r="V176" t="s">
        <v>220</v>
      </c>
      <c r="X176" t="s">
        <v>283</v>
      </c>
      <c r="Y176" t="s">
        <v>535</v>
      </c>
      <c r="Z176" t="s">
        <v>536</v>
      </c>
      <c r="AA176" t="s">
        <v>167</v>
      </c>
      <c r="AB176" t="s">
        <v>168</v>
      </c>
      <c r="AI176" s="111">
        <v>399.69</v>
      </c>
    </row>
    <row r="177" spans="1:36" x14ac:dyDescent="0.25">
      <c r="A177" t="str">
        <f>IF(B177="Contract Award",IFERROR(VLOOKUP(Z177,VLKUP!$Y:$Z,2,0),""),"")</f>
        <v/>
      </c>
      <c r="B177" t="str">
        <f t="shared" si="2"/>
        <v/>
      </c>
      <c r="C177" t="s">
        <v>577</v>
      </c>
      <c r="D177" t="s">
        <v>578</v>
      </c>
      <c r="E177" t="s">
        <v>569</v>
      </c>
      <c r="F177" t="s">
        <v>570</v>
      </c>
      <c r="G177" t="s">
        <v>241</v>
      </c>
      <c r="H177" s="110">
        <v>46227</v>
      </c>
      <c r="I177" s="110">
        <v>46247</v>
      </c>
      <c r="J177" t="s">
        <v>169</v>
      </c>
      <c r="K177" t="s">
        <v>168</v>
      </c>
      <c r="L177" s="111">
        <v>3808.14</v>
      </c>
      <c r="N177" t="s">
        <v>469</v>
      </c>
      <c r="O177" t="s">
        <v>247</v>
      </c>
      <c r="P177" t="s">
        <v>382</v>
      </c>
      <c r="Q177" t="s">
        <v>243</v>
      </c>
      <c r="R177" t="s">
        <v>93</v>
      </c>
      <c r="S177" t="s">
        <v>470</v>
      </c>
      <c r="T177" t="s">
        <v>384</v>
      </c>
      <c r="V177" t="s">
        <v>220</v>
      </c>
      <c r="X177" t="s">
        <v>283</v>
      </c>
      <c r="Y177" t="s">
        <v>535</v>
      </c>
      <c r="Z177" t="s">
        <v>536</v>
      </c>
      <c r="AA177" t="s">
        <v>167</v>
      </c>
      <c r="AB177" t="s">
        <v>168</v>
      </c>
      <c r="AI177" s="111">
        <v>3808.14</v>
      </c>
    </row>
    <row r="178" spans="1:36" x14ac:dyDescent="0.25">
      <c r="A178" t="str">
        <f>IF(B178="Contract Award",IFERROR(VLOOKUP(Z178,VLKUP!$Y:$Z,2,0),""),"")</f>
        <v/>
      </c>
      <c r="B178" t="str">
        <f t="shared" si="2"/>
        <v/>
      </c>
      <c r="C178" t="s">
        <v>577</v>
      </c>
      <c r="D178" t="s">
        <v>578</v>
      </c>
      <c r="E178" t="s">
        <v>569</v>
      </c>
      <c r="F178" t="s">
        <v>570</v>
      </c>
      <c r="G178" t="s">
        <v>241</v>
      </c>
      <c r="H178" s="110">
        <v>46227</v>
      </c>
      <c r="I178" s="110">
        <v>46247</v>
      </c>
      <c r="J178" t="s">
        <v>169</v>
      </c>
      <c r="K178" t="s">
        <v>168</v>
      </c>
      <c r="L178" s="111">
        <v>1100.6600000000001</v>
      </c>
      <c r="N178" t="s">
        <v>469</v>
      </c>
      <c r="O178" t="s">
        <v>247</v>
      </c>
      <c r="P178" t="s">
        <v>382</v>
      </c>
      <c r="Q178" t="s">
        <v>243</v>
      </c>
      <c r="R178" t="s">
        <v>93</v>
      </c>
      <c r="S178" t="s">
        <v>470</v>
      </c>
      <c r="T178" t="s">
        <v>384</v>
      </c>
      <c r="V178" t="s">
        <v>220</v>
      </c>
      <c r="X178" t="s">
        <v>283</v>
      </c>
      <c r="Y178" t="s">
        <v>535</v>
      </c>
      <c r="Z178" t="s">
        <v>536</v>
      </c>
      <c r="AA178" t="s">
        <v>167</v>
      </c>
      <c r="AB178" t="s">
        <v>168</v>
      </c>
      <c r="AI178" s="111">
        <v>1100.6600000000001</v>
      </c>
    </row>
    <row r="179" spans="1:36" x14ac:dyDescent="0.25">
      <c r="A179" t="str">
        <f>IF(B179="Contract Award",IFERROR(VLOOKUP(Z179,VLKUP!$Y:$Z,2,0),""),"")</f>
        <v/>
      </c>
      <c r="B179" t="str">
        <f t="shared" si="2"/>
        <v/>
      </c>
      <c r="C179" t="s">
        <v>577</v>
      </c>
      <c r="D179" t="s">
        <v>578</v>
      </c>
      <c r="E179" t="s">
        <v>569</v>
      </c>
      <c r="F179" t="s">
        <v>570</v>
      </c>
      <c r="G179" t="s">
        <v>241</v>
      </c>
      <c r="H179" s="110">
        <v>46227</v>
      </c>
      <c r="I179" s="110">
        <v>46247</v>
      </c>
      <c r="J179" t="s">
        <v>169</v>
      </c>
      <c r="K179" t="s">
        <v>168</v>
      </c>
      <c r="L179" s="111">
        <v>1332.31</v>
      </c>
      <c r="N179" t="s">
        <v>469</v>
      </c>
      <c r="O179" t="s">
        <v>247</v>
      </c>
      <c r="P179" t="s">
        <v>382</v>
      </c>
      <c r="Q179" t="s">
        <v>243</v>
      </c>
      <c r="R179" t="s">
        <v>93</v>
      </c>
      <c r="S179" t="s">
        <v>470</v>
      </c>
      <c r="T179" t="s">
        <v>384</v>
      </c>
      <c r="V179" t="s">
        <v>220</v>
      </c>
      <c r="X179" t="s">
        <v>283</v>
      </c>
      <c r="Y179" t="s">
        <v>535</v>
      </c>
      <c r="Z179" t="s">
        <v>536</v>
      </c>
      <c r="AA179" t="s">
        <v>167</v>
      </c>
      <c r="AB179" t="s">
        <v>168</v>
      </c>
      <c r="AI179" s="111">
        <v>1332.31</v>
      </c>
    </row>
    <row r="180" spans="1:36" x14ac:dyDescent="0.25">
      <c r="A180" t="str">
        <f>IF(B180="Contract Award",IFERROR(VLOOKUP(Z180,VLKUP!$Y:$Z,2,0),""),"")</f>
        <v/>
      </c>
      <c r="B180" t="str">
        <f t="shared" si="2"/>
        <v/>
      </c>
      <c r="C180" t="s">
        <v>579</v>
      </c>
      <c r="D180" t="s">
        <v>580</v>
      </c>
      <c r="E180" t="s">
        <v>569</v>
      </c>
      <c r="F180" t="s">
        <v>570</v>
      </c>
      <c r="G180" t="s">
        <v>241</v>
      </c>
      <c r="H180" s="110">
        <v>46162</v>
      </c>
      <c r="I180" s="110">
        <v>46210</v>
      </c>
      <c r="J180" t="s">
        <v>169</v>
      </c>
      <c r="K180" t="s">
        <v>168</v>
      </c>
      <c r="L180" s="111">
        <v>18510.45</v>
      </c>
      <c r="N180" t="s">
        <v>469</v>
      </c>
      <c r="O180" t="s">
        <v>247</v>
      </c>
      <c r="P180" t="s">
        <v>382</v>
      </c>
      <c r="Q180" t="s">
        <v>243</v>
      </c>
      <c r="R180" t="s">
        <v>93</v>
      </c>
      <c r="S180" t="s">
        <v>470</v>
      </c>
      <c r="T180" t="s">
        <v>384</v>
      </c>
      <c r="V180" t="s">
        <v>220</v>
      </c>
      <c r="X180" t="s">
        <v>283</v>
      </c>
      <c r="Y180" t="s">
        <v>535</v>
      </c>
      <c r="Z180" t="s">
        <v>536</v>
      </c>
      <c r="AA180" t="s">
        <v>167</v>
      </c>
      <c r="AB180" t="s">
        <v>168</v>
      </c>
      <c r="AI180" s="111">
        <v>18510.45</v>
      </c>
    </row>
    <row r="181" spans="1:36" x14ac:dyDescent="0.25">
      <c r="A181" t="str">
        <f>IF(B181="Contract Award",IFERROR(VLOOKUP(Z181,VLKUP!$Y:$Z,2,0),""),"")</f>
        <v/>
      </c>
      <c r="B181" t="str">
        <f t="shared" si="2"/>
        <v/>
      </c>
      <c r="C181" t="s">
        <v>579</v>
      </c>
      <c r="D181" t="s">
        <v>580</v>
      </c>
      <c r="E181" t="s">
        <v>569</v>
      </c>
      <c r="F181" t="s">
        <v>570</v>
      </c>
      <c r="G181" t="s">
        <v>241</v>
      </c>
      <c r="H181" s="110">
        <v>46162</v>
      </c>
      <c r="I181" s="110">
        <v>46210</v>
      </c>
      <c r="J181" t="s">
        <v>169</v>
      </c>
      <c r="K181" t="s">
        <v>168</v>
      </c>
      <c r="L181" s="111">
        <v>28177.02</v>
      </c>
      <c r="N181" t="s">
        <v>469</v>
      </c>
      <c r="O181" t="s">
        <v>247</v>
      </c>
      <c r="P181" t="s">
        <v>382</v>
      </c>
      <c r="Q181" t="s">
        <v>243</v>
      </c>
      <c r="R181" t="s">
        <v>93</v>
      </c>
      <c r="S181" t="s">
        <v>470</v>
      </c>
      <c r="T181" t="s">
        <v>384</v>
      </c>
      <c r="V181" t="s">
        <v>220</v>
      </c>
      <c r="X181" t="s">
        <v>283</v>
      </c>
      <c r="Y181" t="s">
        <v>535</v>
      </c>
      <c r="Z181" t="s">
        <v>536</v>
      </c>
      <c r="AA181" t="s">
        <v>167</v>
      </c>
      <c r="AB181" t="s">
        <v>168</v>
      </c>
      <c r="AI181" s="111">
        <v>28177.02</v>
      </c>
    </row>
    <row r="182" spans="1:36" x14ac:dyDescent="0.25">
      <c r="A182" t="str">
        <f>IF(B182="Contract Award",IFERROR(VLOOKUP(Z182,VLKUP!$Y:$Z,2,0),""),"")</f>
        <v/>
      </c>
      <c r="B182" t="str">
        <f t="shared" si="2"/>
        <v/>
      </c>
      <c r="C182" t="s">
        <v>579</v>
      </c>
      <c r="D182" t="s">
        <v>580</v>
      </c>
      <c r="E182" t="s">
        <v>569</v>
      </c>
      <c r="F182" t="s">
        <v>570</v>
      </c>
      <c r="G182" t="s">
        <v>241</v>
      </c>
      <c r="H182" s="110">
        <v>46162</v>
      </c>
      <c r="I182" s="110">
        <v>46210</v>
      </c>
      <c r="J182" t="s">
        <v>169</v>
      </c>
      <c r="K182" t="s">
        <v>168</v>
      </c>
      <c r="L182" s="111">
        <v>4263.3999999999996</v>
      </c>
      <c r="N182" t="s">
        <v>469</v>
      </c>
      <c r="O182" t="s">
        <v>247</v>
      </c>
      <c r="P182" t="s">
        <v>382</v>
      </c>
      <c r="Q182" t="s">
        <v>243</v>
      </c>
      <c r="R182" t="s">
        <v>93</v>
      </c>
      <c r="S182" t="s">
        <v>470</v>
      </c>
      <c r="T182" t="s">
        <v>384</v>
      </c>
      <c r="V182" t="s">
        <v>220</v>
      </c>
      <c r="X182" t="s">
        <v>283</v>
      </c>
      <c r="Y182" t="s">
        <v>535</v>
      </c>
      <c r="Z182" t="s">
        <v>536</v>
      </c>
      <c r="AA182" t="s">
        <v>167</v>
      </c>
      <c r="AB182" t="s">
        <v>168</v>
      </c>
      <c r="AI182" s="111">
        <v>4263.3999999999996</v>
      </c>
    </row>
    <row r="183" spans="1:36" x14ac:dyDescent="0.25">
      <c r="A183" t="str">
        <f>IF(B183="Contract Award",IFERROR(VLOOKUP(Z183,VLKUP!$Y:$Z,2,0),""),"")</f>
        <v/>
      </c>
      <c r="B183" t="str">
        <f t="shared" si="2"/>
        <v/>
      </c>
      <c r="C183" t="s">
        <v>579</v>
      </c>
      <c r="D183" t="s">
        <v>580</v>
      </c>
      <c r="E183" t="s">
        <v>569</v>
      </c>
      <c r="F183" t="s">
        <v>570</v>
      </c>
      <c r="G183" t="s">
        <v>241</v>
      </c>
      <c r="H183" s="110">
        <v>46162</v>
      </c>
      <c r="I183" s="110">
        <v>46210</v>
      </c>
      <c r="J183" t="s">
        <v>169</v>
      </c>
      <c r="K183" t="s">
        <v>168</v>
      </c>
      <c r="L183" s="111">
        <v>6093.02</v>
      </c>
      <c r="N183" t="s">
        <v>469</v>
      </c>
      <c r="O183" t="s">
        <v>247</v>
      </c>
      <c r="P183" t="s">
        <v>382</v>
      </c>
      <c r="Q183" t="s">
        <v>243</v>
      </c>
      <c r="R183" t="s">
        <v>93</v>
      </c>
      <c r="S183" t="s">
        <v>470</v>
      </c>
      <c r="T183" t="s">
        <v>384</v>
      </c>
      <c r="V183" t="s">
        <v>220</v>
      </c>
      <c r="X183" t="s">
        <v>283</v>
      </c>
      <c r="Y183" t="s">
        <v>535</v>
      </c>
      <c r="Z183" t="s">
        <v>536</v>
      </c>
      <c r="AA183" t="s">
        <v>167</v>
      </c>
      <c r="AB183" t="s">
        <v>168</v>
      </c>
      <c r="AI183" s="111">
        <v>6093.02</v>
      </c>
    </row>
    <row r="184" spans="1:36" x14ac:dyDescent="0.25">
      <c r="A184" t="str">
        <f>IF(B184="Contract Award",IFERROR(VLOOKUP(Z184,VLKUP!$Y:$Z,2,0),""),"")</f>
        <v/>
      </c>
      <c r="B184" t="str">
        <f t="shared" si="2"/>
        <v/>
      </c>
      <c r="C184" t="s">
        <v>581</v>
      </c>
      <c r="D184" t="s">
        <v>582</v>
      </c>
      <c r="E184" t="s">
        <v>569</v>
      </c>
      <c r="F184" t="s">
        <v>570</v>
      </c>
      <c r="G184" t="s">
        <v>241</v>
      </c>
      <c r="H184" s="110">
        <v>46280</v>
      </c>
      <c r="I184" s="110">
        <v>46323</v>
      </c>
      <c r="J184" t="s">
        <v>169</v>
      </c>
      <c r="K184" t="s">
        <v>168</v>
      </c>
      <c r="L184" s="111">
        <v>1473.24</v>
      </c>
      <c r="N184" t="s">
        <v>469</v>
      </c>
      <c r="O184" t="s">
        <v>247</v>
      </c>
      <c r="P184" t="s">
        <v>382</v>
      </c>
      <c r="Q184" t="s">
        <v>243</v>
      </c>
      <c r="R184" t="s">
        <v>93</v>
      </c>
      <c r="S184" t="s">
        <v>470</v>
      </c>
      <c r="T184" t="s">
        <v>384</v>
      </c>
      <c r="V184" t="s">
        <v>220</v>
      </c>
      <c r="X184" t="s">
        <v>283</v>
      </c>
      <c r="Y184" t="s">
        <v>535</v>
      </c>
      <c r="Z184" t="s">
        <v>536</v>
      </c>
      <c r="AA184" t="s">
        <v>167</v>
      </c>
      <c r="AB184" t="s">
        <v>168</v>
      </c>
      <c r="AI184" s="111">
        <v>552.47</v>
      </c>
      <c r="AJ184" s="111">
        <v>920.78</v>
      </c>
    </row>
    <row r="185" spans="1:36" x14ac:dyDescent="0.25">
      <c r="A185" t="str">
        <f>IF(B185="Contract Award",IFERROR(VLOOKUP(Z185,VLKUP!$Y:$Z,2,0),""),"")</f>
        <v/>
      </c>
      <c r="B185" t="str">
        <f t="shared" si="2"/>
        <v/>
      </c>
      <c r="C185" t="s">
        <v>581</v>
      </c>
      <c r="D185" t="s">
        <v>582</v>
      </c>
      <c r="E185" t="s">
        <v>569</v>
      </c>
      <c r="F185" t="s">
        <v>570</v>
      </c>
      <c r="G185" t="s">
        <v>241</v>
      </c>
      <c r="H185" s="110">
        <v>46280</v>
      </c>
      <c r="I185" s="110">
        <v>46323</v>
      </c>
      <c r="J185" t="s">
        <v>169</v>
      </c>
      <c r="K185" t="s">
        <v>168</v>
      </c>
      <c r="L185" s="111">
        <v>2242.6</v>
      </c>
      <c r="N185" t="s">
        <v>469</v>
      </c>
      <c r="O185" t="s">
        <v>247</v>
      </c>
      <c r="P185" t="s">
        <v>382</v>
      </c>
      <c r="Q185" t="s">
        <v>243</v>
      </c>
      <c r="R185" t="s">
        <v>93</v>
      </c>
      <c r="S185" t="s">
        <v>470</v>
      </c>
      <c r="T185" t="s">
        <v>384</v>
      </c>
      <c r="V185" t="s">
        <v>220</v>
      </c>
      <c r="X185" t="s">
        <v>283</v>
      </c>
      <c r="Y185" t="s">
        <v>535</v>
      </c>
      <c r="Z185" t="s">
        <v>536</v>
      </c>
      <c r="AA185" t="s">
        <v>167</v>
      </c>
      <c r="AB185" t="s">
        <v>168</v>
      </c>
      <c r="AI185" s="111">
        <v>840.98</v>
      </c>
      <c r="AJ185" s="111">
        <v>1401.63</v>
      </c>
    </row>
    <row r="186" spans="1:36" x14ac:dyDescent="0.25">
      <c r="A186" t="str">
        <f>IF(B186="Contract Award",IFERROR(VLOOKUP(Z186,VLKUP!$Y:$Z,2,0),""),"")</f>
        <v/>
      </c>
      <c r="B186" t="str">
        <f t="shared" si="2"/>
        <v/>
      </c>
      <c r="C186" t="s">
        <v>581</v>
      </c>
      <c r="D186" t="s">
        <v>582</v>
      </c>
      <c r="E186" t="s">
        <v>569</v>
      </c>
      <c r="F186" t="s">
        <v>570</v>
      </c>
      <c r="G186" t="s">
        <v>241</v>
      </c>
      <c r="H186" s="110">
        <v>46280</v>
      </c>
      <c r="I186" s="110">
        <v>46323</v>
      </c>
      <c r="J186" t="s">
        <v>169</v>
      </c>
      <c r="K186" t="s">
        <v>168</v>
      </c>
      <c r="L186" s="111">
        <v>581.92999999999995</v>
      </c>
      <c r="N186" t="s">
        <v>469</v>
      </c>
      <c r="O186" t="s">
        <v>247</v>
      </c>
      <c r="P186" t="s">
        <v>382</v>
      </c>
      <c r="Q186" t="s">
        <v>243</v>
      </c>
      <c r="R186" t="s">
        <v>93</v>
      </c>
      <c r="S186" t="s">
        <v>470</v>
      </c>
      <c r="T186" t="s">
        <v>384</v>
      </c>
      <c r="V186" t="s">
        <v>220</v>
      </c>
      <c r="X186" t="s">
        <v>283</v>
      </c>
      <c r="Y186" t="s">
        <v>535</v>
      </c>
      <c r="Z186" t="s">
        <v>536</v>
      </c>
      <c r="AA186" t="s">
        <v>167</v>
      </c>
      <c r="AB186" t="s">
        <v>168</v>
      </c>
      <c r="AI186" s="111">
        <v>218.22</v>
      </c>
      <c r="AJ186" s="111">
        <v>363.71</v>
      </c>
    </row>
    <row r="187" spans="1:36" x14ac:dyDescent="0.25">
      <c r="A187" t="str">
        <f>IF(B187="Contract Award",IFERROR(VLOOKUP(Z187,VLKUP!$Y:$Z,2,0),""),"")</f>
        <v/>
      </c>
      <c r="B187" t="str">
        <f t="shared" si="2"/>
        <v/>
      </c>
      <c r="C187" t="s">
        <v>581</v>
      </c>
      <c r="D187" t="s">
        <v>582</v>
      </c>
      <c r="E187" t="s">
        <v>569</v>
      </c>
      <c r="F187" t="s">
        <v>570</v>
      </c>
      <c r="G187" t="s">
        <v>241</v>
      </c>
      <c r="H187" s="110">
        <v>46280</v>
      </c>
      <c r="I187" s="110">
        <v>46323</v>
      </c>
      <c r="J187" t="s">
        <v>169</v>
      </c>
      <c r="K187" t="s">
        <v>168</v>
      </c>
      <c r="L187" s="111">
        <v>407.19</v>
      </c>
      <c r="N187" t="s">
        <v>469</v>
      </c>
      <c r="O187" t="s">
        <v>247</v>
      </c>
      <c r="P187" t="s">
        <v>382</v>
      </c>
      <c r="Q187" t="s">
        <v>243</v>
      </c>
      <c r="R187" t="s">
        <v>93</v>
      </c>
      <c r="S187" t="s">
        <v>470</v>
      </c>
      <c r="T187" t="s">
        <v>384</v>
      </c>
      <c r="V187" t="s">
        <v>220</v>
      </c>
      <c r="X187" t="s">
        <v>283</v>
      </c>
      <c r="Y187" t="s">
        <v>535</v>
      </c>
      <c r="Z187" t="s">
        <v>536</v>
      </c>
      <c r="AA187" t="s">
        <v>167</v>
      </c>
      <c r="AB187" t="s">
        <v>168</v>
      </c>
      <c r="AI187" s="111">
        <v>152.69999999999999</v>
      </c>
      <c r="AJ187" s="111">
        <v>254.49</v>
      </c>
    </row>
    <row r="188" spans="1:36" x14ac:dyDescent="0.25">
      <c r="A188" t="str">
        <f>IF(B188="Contract Award",IFERROR(VLOOKUP(Z188,VLKUP!$Y:$Z,2,0),""),"")</f>
        <v/>
      </c>
      <c r="B188" t="str">
        <f t="shared" si="2"/>
        <v/>
      </c>
      <c r="C188" t="s">
        <v>583</v>
      </c>
      <c r="D188" t="s">
        <v>584</v>
      </c>
      <c r="E188" t="s">
        <v>569</v>
      </c>
      <c r="F188" t="s">
        <v>570</v>
      </c>
      <c r="G188" t="s">
        <v>241</v>
      </c>
      <c r="H188" s="110">
        <v>46324</v>
      </c>
      <c r="I188" s="110">
        <v>46344</v>
      </c>
      <c r="J188" t="s">
        <v>169</v>
      </c>
      <c r="K188" t="s">
        <v>168</v>
      </c>
      <c r="L188" s="111">
        <v>3922.38</v>
      </c>
      <c r="N188" t="s">
        <v>469</v>
      </c>
      <c r="O188" t="s">
        <v>247</v>
      </c>
      <c r="P188" t="s">
        <v>382</v>
      </c>
      <c r="Q188" t="s">
        <v>243</v>
      </c>
      <c r="R188" t="s">
        <v>93</v>
      </c>
      <c r="S188" t="s">
        <v>470</v>
      </c>
      <c r="T188" t="s">
        <v>384</v>
      </c>
      <c r="V188" t="s">
        <v>220</v>
      </c>
      <c r="X188" t="s">
        <v>283</v>
      </c>
      <c r="Y188" t="s">
        <v>535</v>
      </c>
      <c r="Z188" t="s">
        <v>536</v>
      </c>
      <c r="AA188" t="s">
        <v>167</v>
      </c>
      <c r="AB188" t="s">
        <v>168</v>
      </c>
      <c r="AJ188" s="111">
        <v>3922.38</v>
      </c>
    </row>
    <row r="189" spans="1:36" x14ac:dyDescent="0.25">
      <c r="A189" t="str">
        <f>IF(B189="Contract Award",IFERROR(VLOOKUP(Z189,VLKUP!$Y:$Z,2,0),""),"")</f>
        <v/>
      </c>
      <c r="B189" t="str">
        <f t="shared" si="2"/>
        <v/>
      </c>
      <c r="C189" t="s">
        <v>583</v>
      </c>
      <c r="D189" t="s">
        <v>584</v>
      </c>
      <c r="E189" t="s">
        <v>569</v>
      </c>
      <c r="F189" t="s">
        <v>570</v>
      </c>
      <c r="G189" t="s">
        <v>241</v>
      </c>
      <c r="H189" s="110">
        <v>46324</v>
      </c>
      <c r="I189" s="110">
        <v>46344</v>
      </c>
      <c r="J189" t="s">
        <v>169</v>
      </c>
      <c r="K189" t="s">
        <v>168</v>
      </c>
      <c r="L189" s="111">
        <v>1133.68</v>
      </c>
      <c r="N189" t="s">
        <v>469</v>
      </c>
      <c r="O189" t="s">
        <v>247</v>
      </c>
      <c r="P189" t="s">
        <v>382</v>
      </c>
      <c r="Q189" t="s">
        <v>243</v>
      </c>
      <c r="R189" t="s">
        <v>93</v>
      </c>
      <c r="S189" t="s">
        <v>470</v>
      </c>
      <c r="T189" t="s">
        <v>384</v>
      </c>
      <c r="V189" t="s">
        <v>220</v>
      </c>
      <c r="X189" t="s">
        <v>283</v>
      </c>
      <c r="Y189" t="s">
        <v>535</v>
      </c>
      <c r="Z189" t="s">
        <v>536</v>
      </c>
      <c r="AA189" t="s">
        <v>167</v>
      </c>
      <c r="AB189" t="s">
        <v>168</v>
      </c>
      <c r="AJ189" s="111">
        <v>1133.68</v>
      </c>
    </row>
    <row r="190" spans="1:36" x14ac:dyDescent="0.25">
      <c r="A190" t="str">
        <f>IF(B190="Contract Award",IFERROR(VLOOKUP(Z190,VLKUP!$Y:$Z,2,0),""),"")</f>
        <v/>
      </c>
      <c r="B190" t="str">
        <f t="shared" si="2"/>
        <v/>
      </c>
      <c r="C190" t="s">
        <v>583</v>
      </c>
      <c r="D190" t="s">
        <v>584</v>
      </c>
      <c r="E190" t="s">
        <v>569</v>
      </c>
      <c r="F190" t="s">
        <v>570</v>
      </c>
      <c r="G190" t="s">
        <v>241</v>
      </c>
      <c r="H190" s="110">
        <v>46324</v>
      </c>
      <c r="I190" s="110">
        <v>46344</v>
      </c>
      <c r="J190" t="s">
        <v>169</v>
      </c>
      <c r="K190" t="s">
        <v>168</v>
      </c>
      <c r="L190" s="111">
        <v>1372.28</v>
      </c>
      <c r="N190" t="s">
        <v>469</v>
      </c>
      <c r="O190" t="s">
        <v>247</v>
      </c>
      <c r="P190" t="s">
        <v>382</v>
      </c>
      <c r="Q190" t="s">
        <v>243</v>
      </c>
      <c r="R190" t="s">
        <v>93</v>
      </c>
      <c r="S190" t="s">
        <v>470</v>
      </c>
      <c r="T190" t="s">
        <v>384</v>
      </c>
      <c r="V190" t="s">
        <v>220</v>
      </c>
      <c r="X190" t="s">
        <v>283</v>
      </c>
      <c r="Y190" t="s">
        <v>535</v>
      </c>
      <c r="Z190" t="s">
        <v>536</v>
      </c>
      <c r="AA190" t="s">
        <v>167</v>
      </c>
      <c r="AB190" t="s">
        <v>168</v>
      </c>
      <c r="AJ190" s="111">
        <v>1372.28</v>
      </c>
    </row>
    <row r="191" spans="1:36" x14ac:dyDescent="0.25">
      <c r="A191" t="str">
        <f>IF(B191="Contract Award",IFERROR(VLOOKUP(Z191,VLKUP!$Y:$Z,2,0),""),"")</f>
        <v/>
      </c>
      <c r="B191" t="str">
        <f t="shared" si="2"/>
        <v/>
      </c>
      <c r="C191" t="s">
        <v>585</v>
      </c>
      <c r="D191" t="s">
        <v>586</v>
      </c>
      <c r="E191" t="s">
        <v>569</v>
      </c>
      <c r="F191" t="s">
        <v>570</v>
      </c>
      <c r="G191" t="s">
        <v>241</v>
      </c>
      <c r="H191" s="110">
        <v>46276</v>
      </c>
      <c r="I191" s="110">
        <v>46321</v>
      </c>
      <c r="J191" t="s">
        <v>169</v>
      </c>
      <c r="K191" t="s">
        <v>168</v>
      </c>
      <c r="L191" s="111">
        <v>18822.810000000001</v>
      </c>
      <c r="N191" t="s">
        <v>469</v>
      </c>
      <c r="O191" t="s">
        <v>247</v>
      </c>
      <c r="P191" t="s">
        <v>382</v>
      </c>
      <c r="Q191" t="s">
        <v>243</v>
      </c>
      <c r="R191" t="s">
        <v>93</v>
      </c>
      <c r="S191" t="s">
        <v>470</v>
      </c>
      <c r="T191" t="s">
        <v>384</v>
      </c>
      <c r="V191" t="s">
        <v>220</v>
      </c>
      <c r="X191" t="s">
        <v>283</v>
      </c>
      <c r="Y191" t="s">
        <v>535</v>
      </c>
      <c r="Z191" t="s">
        <v>536</v>
      </c>
      <c r="AA191" t="s">
        <v>167</v>
      </c>
      <c r="AB191" t="s">
        <v>168</v>
      </c>
      <c r="AI191" s="111">
        <v>8234.98</v>
      </c>
      <c r="AJ191" s="111">
        <v>10587.83</v>
      </c>
    </row>
    <row r="192" spans="1:36" x14ac:dyDescent="0.25">
      <c r="A192" t="str">
        <f>IF(B192="Contract Award",IFERROR(VLOOKUP(Z192,VLKUP!$Y:$Z,2,0),""),"")</f>
        <v/>
      </c>
      <c r="B192" t="str">
        <f t="shared" si="2"/>
        <v/>
      </c>
      <c r="C192" t="s">
        <v>585</v>
      </c>
      <c r="D192" t="s">
        <v>586</v>
      </c>
      <c r="E192" t="s">
        <v>569</v>
      </c>
      <c r="F192" t="s">
        <v>570</v>
      </c>
      <c r="G192" t="s">
        <v>241</v>
      </c>
      <c r="H192" s="110">
        <v>46276</v>
      </c>
      <c r="I192" s="110">
        <v>46321</v>
      </c>
      <c r="J192" t="s">
        <v>169</v>
      </c>
      <c r="K192" t="s">
        <v>168</v>
      </c>
      <c r="L192" s="111">
        <v>28652.51</v>
      </c>
      <c r="N192" t="s">
        <v>469</v>
      </c>
      <c r="O192" t="s">
        <v>247</v>
      </c>
      <c r="P192" t="s">
        <v>382</v>
      </c>
      <c r="Q192" t="s">
        <v>243</v>
      </c>
      <c r="R192" t="s">
        <v>93</v>
      </c>
      <c r="S192" t="s">
        <v>470</v>
      </c>
      <c r="T192" t="s">
        <v>384</v>
      </c>
      <c r="V192" t="s">
        <v>220</v>
      </c>
      <c r="X192" t="s">
        <v>283</v>
      </c>
      <c r="Y192" t="s">
        <v>535</v>
      </c>
      <c r="Z192" t="s">
        <v>536</v>
      </c>
      <c r="AA192" t="s">
        <v>167</v>
      </c>
      <c r="AB192" t="s">
        <v>168</v>
      </c>
      <c r="AI192" s="111">
        <v>12535.47</v>
      </c>
      <c r="AJ192" s="111">
        <v>16117.03</v>
      </c>
    </row>
    <row r="193" spans="1:36" x14ac:dyDescent="0.25">
      <c r="A193" t="str">
        <f>IF(B193="Contract Award",IFERROR(VLOOKUP(Z193,VLKUP!$Y:$Z,2,0),""),"")</f>
        <v/>
      </c>
      <c r="B193" t="str">
        <f t="shared" si="2"/>
        <v/>
      </c>
      <c r="C193" t="s">
        <v>585</v>
      </c>
      <c r="D193" t="s">
        <v>586</v>
      </c>
      <c r="E193" t="s">
        <v>569</v>
      </c>
      <c r="F193" t="s">
        <v>570</v>
      </c>
      <c r="G193" t="s">
        <v>241</v>
      </c>
      <c r="H193" s="110">
        <v>46276</v>
      </c>
      <c r="I193" s="110">
        <v>46321</v>
      </c>
      <c r="J193" t="s">
        <v>169</v>
      </c>
      <c r="K193" t="s">
        <v>168</v>
      </c>
      <c r="L193" s="111">
        <v>4335.3500000000004</v>
      </c>
      <c r="N193" t="s">
        <v>469</v>
      </c>
      <c r="O193" t="s">
        <v>247</v>
      </c>
      <c r="P193" t="s">
        <v>382</v>
      </c>
      <c r="Q193" t="s">
        <v>243</v>
      </c>
      <c r="R193" t="s">
        <v>93</v>
      </c>
      <c r="S193" t="s">
        <v>470</v>
      </c>
      <c r="T193" t="s">
        <v>384</v>
      </c>
      <c r="V193" t="s">
        <v>220</v>
      </c>
      <c r="X193" t="s">
        <v>283</v>
      </c>
      <c r="Y193" t="s">
        <v>535</v>
      </c>
      <c r="Z193" t="s">
        <v>536</v>
      </c>
      <c r="AA193" t="s">
        <v>167</v>
      </c>
      <c r="AB193" t="s">
        <v>168</v>
      </c>
      <c r="AI193" s="111">
        <v>1896.71</v>
      </c>
      <c r="AJ193" s="111">
        <v>2438.63</v>
      </c>
    </row>
    <row r="194" spans="1:36" x14ac:dyDescent="0.25">
      <c r="A194" t="str">
        <f>IF(B194="Contract Award",IFERROR(VLOOKUP(Z194,VLKUP!$Y:$Z,2,0),""),"")</f>
        <v/>
      </c>
      <c r="B194" t="str">
        <f t="shared" si="2"/>
        <v/>
      </c>
      <c r="C194" t="s">
        <v>585</v>
      </c>
      <c r="D194" t="s">
        <v>586</v>
      </c>
      <c r="E194" t="s">
        <v>569</v>
      </c>
      <c r="F194" t="s">
        <v>570</v>
      </c>
      <c r="G194" t="s">
        <v>241</v>
      </c>
      <c r="H194" s="110">
        <v>46276</v>
      </c>
      <c r="I194" s="110">
        <v>46321</v>
      </c>
      <c r="J194" t="s">
        <v>169</v>
      </c>
      <c r="K194" t="s">
        <v>168</v>
      </c>
      <c r="L194" s="111">
        <v>6195.84</v>
      </c>
      <c r="N194" t="s">
        <v>469</v>
      </c>
      <c r="O194" t="s">
        <v>247</v>
      </c>
      <c r="P194" t="s">
        <v>382</v>
      </c>
      <c r="Q194" t="s">
        <v>243</v>
      </c>
      <c r="R194" t="s">
        <v>93</v>
      </c>
      <c r="S194" t="s">
        <v>470</v>
      </c>
      <c r="T194" t="s">
        <v>384</v>
      </c>
      <c r="V194" t="s">
        <v>220</v>
      </c>
      <c r="X194" t="s">
        <v>283</v>
      </c>
      <c r="Y194" t="s">
        <v>535</v>
      </c>
      <c r="Z194" t="s">
        <v>536</v>
      </c>
      <c r="AA194" t="s">
        <v>167</v>
      </c>
      <c r="AB194" t="s">
        <v>168</v>
      </c>
      <c r="AI194" s="111">
        <v>2710.68</v>
      </c>
      <c r="AJ194" s="111">
        <v>3485.16</v>
      </c>
    </row>
    <row r="195" spans="1:36" x14ac:dyDescent="0.25">
      <c r="A195" t="str">
        <f>IF(B195="Contract Award",IFERROR(VLOOKUP(Z195,VLKUP!$Y:$Z,2,0),""),"")</f>
        <v/>
      </c>
      <c r="B195" t="str">
        <f t="shared" ref="B195:B258" si="3">IF(COUNTIF($AC195:$AS195,0.01),"Contract Award","")</f>
        <v/>
      </c>
      <c r="C195" t="s">
        <v>587</v>
      </c>
      <c r="D195" t="s">
        <v>588</v>
      </c>
      <c r="E195" t="s">
        <v>569</v>
      </c>
      <c r="F195" t="s">
        <v>570</v>
      </c>
      <c r="G195" t="s">
        <v>241</v>
      </c>
      <c r="H195" s="110">
        <v>46401</v>
      </c>
      <c r="I195" s="110">
        <v>46447</v>
      </c>
      <c r="J195" t="s">
        <v>169</v>
      </c>
      <c r="K195" t="s">
        <v>168</v>
      </c>
      <c r="L195" s="111">
        <v>1489.51</v>
      </c>
      <c r="N195" t="s">
        <v>469</v>
      </c>
      <c r="O195" t="s">
        <v>247</v>
      </c>
      <c r="P195" t="s">
        <v>382</v>
      </c>
      <c r="Q195" t="s">
        <v>243</v>
      </c>
      <c r="R195" t="s">
        <v>93</v>
      </c>
      <c r="S195" t="s">
        <v>470</v>
      </c>
      <c r="T195" t="s">
        <v>384</v>
      </c>
      <c r="V195" t="s">
        <v>220</v>
      </c>
      <c r="X195" t="s">
        <v>283</v>
      </c>
      <c r="Y195" t="s">
        <v>535</v>
      </c>
      <c r="Z195" t="s">
        <v>536</v>
      </c>
      <c r="AA195" t="s">
        <v>167</v>
      </c>
      <c r="AB195" t="s">
        <v>168</v>
      </c>
      <c r="AJ195" s="111">
        <v>1489.51</v>
      </c>
    </row>
    <row r="196" spans="1:36" x14ac:dyDescent="0.25">
      <c r="A196" t="str">
        <f>IF(B196="Contract Award",IFERROR(VLOOKUP(Z196,VLKUP!$Y:$Z,2,0),""),"")</f>
        <v/>
      </c>
      <c r="B196" t="str">
        <f t="shared" si="3"/>
        <v/>
      </c>
      <c r="C196" t="s">
        <v>587</v>
      </c>
      <c r="D196" t="s">
        <v>588</v>
      </c>
      <c r="E196" t="s">
        <v>569</v>
      </c>
      <c r="F196" t="s">
        <v>570</v>
      </c>
      <c r="G196" t="s">
        <v>241</v>
      </c>
      <c r="H196" s="110">
        <v>46401</v>
      </c>
      <c r="I196" s="110">
        <v>46447</v>
      </c>
      <c r="J196" t="s">
        <v>169</v>
      </c>
      <c r="K196" t="s">
        <v>168</v>
      </c>
      <c r="L196" s="111">
        <v>2267.37</v>
      </c>
      <c r="N196" t="s">
        <v>469</v>
      </c>
      <c r="O196" t="s">
        <v>247</v>
      </c>
      <c r="P196" t="s">
        <v>382</v>
      </c>
      <c r="Q196" t="s">
        <v>243</v>
      </c>
      <c r="R196" t="s">
        <v>93</v>
      </c>
      <c r="S196" t="s">
        <v>470</v>
      </c>
      <c r="T196" t="s">
        <v>384</v>
      </c>
      <c r="V196" t="s">
        <v>220</v>
      </c>
      <c r="X196" t="s">
        <v>283</v>
      </c>
      <c r="Y196" t="s">
        <v>535</v>
      </c>
      <c r="Z196" t="s">
        <v>536</v>
      </c>
      <c r="AA196" t="s">
        <v>167</v>
      </c>
      <c r="AB196" t="s">
        <v>168</v>
      </c>
      <c r="AJ196" s="111">
        <v>2267.37</v>
      </c>
    </row>
    <row r="197" spans="1:36" x14ac:dyDescent="0.25">
      <c r="A197" t="str">
        <f>IF(B197="Contract Award",IFERROR(VLOOKUP(Z197,VLKUP!$Y:$Z,2,0),""),"")</f>
        <v/>
      </c>
      <c r="B197" t="str">
        <f t="shared" si="3"/>
        <v/>
      </c>
      <c r="C197" t="s">
        <v>587</v>
      </c>
      <c r="D197" t="s">
        <v>588</v>
      </c>
      <c r="E197" t="s">
        <v>569</v>
      </c>
      <c r="F197" t="s">
        <v>570</v>
      </c>
      <c r="G197" t="s">
        <v>241</v>
      </c>
      <c r="H197" s="110">
        <v>46401</v>
      </c>
      <c r="I197" s="110">
        <v>46447</v>
      </c>
      <c r="J197" t="s">
        <v>169</v>
      </c>
      <c r="K197" t="s">
        <v>168</v>
      </c>
      <c r="L197" s="111">
        <v>588.36</v>
      </c>
      <c r="N197" t="s">
        <v>469</v>
      </c>
      <c r="O197" t="s">
        <v>247</v>
      </c>
      <c r="P197" t="s">
        <v>382</v>
      </c>
      <c r="Q197" t="s">
        <v>243</v>
      </c>
      <c r="R197" t="s">
        <v>93</v>
      </c>
      <c r="S197" t="s">
        <v>470</v>
      </c>
      <c r="T197" t="s">
        <v>384</v>
      </c>
      <c r="V197" t="s">
        <v>220</v>
      </c>
      <c r="X197" t="s">
        <v>283</v>
      </c>
      <c r="Y197" t="s">
        <v>535</v>
      </c>
      <c r="Z197" t="s">
        <v>536</v>
      </c>
      <c r="AA197" t="s">
        <v>167</v>
      </c>
      <c r="AB197" t="s">
        <v>168</v>
      </c>
      <c r="AJ197" s="111">
        <v>588.36</v>
      </c>
    </row>
    <row r="198" spans="1:36" x14ac:dyDescent="0.25">
      <c r="A198" t="str">
        <f>IF(B198="Contract Award",IFERROR(VLOOKUP(Z198,VLKUP!$Y:$Z,2,0),""),"")</f>
        <v/>
      </c>
      <c r="B198" t="str">
        <f t="shared" si="3"/>
        <v/>
      </c>
      <c r="C198" t="s">
        <v>587</v>
      </c>
      <c r="D198" t="s">
        <v>588</v>
      </c>
      <c r="E198" t="s">
        <v>569</v>
      </c>
      <c r="F198" t="s">
        <v>570</v>
      </c>
      <c r="G198" t="s">
        <v>241</v>
      </c>
      <c r="H198" s="110">
        <v>46401</v>
      </c>
      <c r="I198" s="110">
        <v>46447</v>
      </c>
      <c r="J198" t="s">
        <v>169</v>
      </c>
      <c r="K198" t="s">
        <v>168</v>
      </c>
      <c r="L198" s="111">
        <v>411.68</v>
      </c>
      <c r="N198" t="s">
        <v>469</v>
      </c>
      <c r="O198" t="s">
        <v>247</v>
      </c>
      <c r="P198" t="s">
        <v>382</v>
      </c>
      <c r="Q198" t="s">
        <v>243</v>
      </c>
      <c r="R198" t="s">
        <v>93</v>
      </c>
      <c r="S198" t="s">
        <v>470</v>
      </c>
      <c r="T198" t="s">
        <v>384</v>
      </c>
      <c r="V198" t="s">
        <v>220</v>
      </c>
      <c r="X198" t="s">
        <v>283</v>
      </c>
      <c r="Y198" t="s">
        <v>535</v>
      </c>
      <c r="Z198" t="s">
        <v>536</v>
      </c>
      <c r="AA198" t="s">
        <v>167</v>
      </c>
      <c r="AB198" t="s">
        <v>168</v>
      </c>
      <c r="AJ198" s="111">
        <v>411.68</v>
      </c>
    </row>
    <row r="199" spans="1:36" x14ac:dyDescent="0.25">
      <c r="A199" t="str">
        <f>IF(B199="Contract Award",IFERROR(VLOOKUP(Z199,VLKUP!$Y:$Z,2,0),""),"")</f>
        <v/>
      </c>
      <c r="B199" t="str">
        <f t="shared" si="3"/>
        <v/>
      </c>
      <c r="C199" t="s">
        <v>589</v>
      </c>
      <c r="D199" t="s">
        <v>590</v>
      </c>
      <c r="E199" t="s">
        <v>569</v>
      </c>
      <c r="F199" t="s">
        <v>570</v>
      </c>
      <c r="G199" t="s">
        <v>241</v>
      </c>
      <c r="H199" s="110">
        <v>46448</v>
      </c>
      <c r="I199" s="110">
        <v>46468</v>
      </c>
      <c r="J199" t="s">
        <v>169</v>
      </c>
      <c r="K199" t="s">
        <v>168</v>
      </c>
      <c r="L199" s="111">
        <v>3922.38</v>
      </c>
      <c r="N199" t="s">
        <v>469</v>
      </c>
      <c r="O199" t="s">
        <v>247</v>
      </c>
      <c r="P199" t="s">
        <v>382</v>
      </c>
      <c r="Q199" t="s">
        <v>243</v>
      </c>
      <c r="R199" t="s">
        <v>93</v>
      </c>
      <c r="S199" t="s">
        <v>470</v>
      </c>
      <c r="T199" t="s">
        <v>384</v>
      </c>
      <c r="V199" t="s">
        <v>220</v>
      </c>
      <c r="X199" t="s">
        <v>283</v>
      </c>
      <c r="Y199" t="s">
        <v>535</v>
      </c>
      <c r="Z199" t="s">
        <v>536</v>
      </c>
      <c r="AA199" t="s">
        <v>167</v>
      </c>
      <c r="AB199" t="s">
        <v>168</v>
      </c>
      <c r="AJ199" s="111">
        <v>3922.38</v>
      </c>
    </row>
    <row r="200" spans="1:36" x14ac:dyDescent="0.25">
      <c r="A200" t="str">
        <f>IF(B200="Contract Award",IFERROR(VLOOKUP(Z200,VLKUP!$Y:$Z,2,0),""),"")</f>
        <v/>
      </c>
      <c r="B200" t="str">
        <f t="shared" si="3"/>
        <v/>
      </c>
      <c r="C200" t="s">
        <v>589</v>
      </c>
      <c r="D200" t="s">
        <v>590</v>
      </c>
      <c r="E200" t="s">
        <v>569</v>
      </c>
      <c r="F200" t="s">
        <v>570</v>
      </c>
      <c r="G200" t="s">
        <v>241</v>
      </c>
      <c r="H200" s="110">
        <v>46448</v>
      </c>
      <c r="I200" s="110">
        <v>46468</v>
      </c>
      <c r="J200" t="s">
        <v>169</v>
      </c>
      <c r="K200" t="s">
        <v>168</v>
      </c>
      <c r="L200" s="111">
        <v>1133.68</v>
      </c>
      <c r="N200" t="s">
        <v>469</v>
      </c>
      <c r="O200" t="s">
        <v>247</v>
      </c>
      <c r="P200" t="s">
        <v>382</v>
      </c>
      <c r="Q200" t="s">
        <v>243</v>
      </c>
      <c r="R200" t="s">
        <v>93</v>
      </c>
      <c r="S200" t="s">
        <v>470</v>
      </c>
      <c r="T200" t="s">
        <v>384</v>
      </c>
      <c r="V200" t="s">
        <v>220</v>
      </c>
      <c r="X200" t="s">
        <v>283</v>
      </c>
      <c r="Y200" t="s">
        <v>535</v>
      </c>
      <c r="Z200" t="s">
        <v>536</v>
      </c>
      <c r="AA200" t="s">
        <v>167</v>
      </c>
      <c r="AB200" t="s">
        <v>168</v>
      </c>
      <c r="AJ200" s="111">
        <v>1133.68</v>
      </c>
    </row>
    <row r="201" spans="1:36" x14ac:dyDescent="0.25">
      <c r="A201" t="str">
        <f>IF(B201="Contract Award",IFERROR(VLOOKUP(Z201,VLKUP!$Y:$Z,2,0),""),"")</f>
        <v/>
      </c>
      <c r="B201" t="str">
        <f t="shared" si="3"/>
        <v/>
      </c>
      <c r="C201" t="s">
        <v>589</v>
      </c>
      <c r="D201" t="s">
        <v>590</v>
      </c>
      <c r="E201" t="s">
        <v>569</v>
      </c>
      <c r="F201" t="s">
        <v>570</v>
      </c>
      <c r="G201" t="s">
        <v>241</v>
      </c>
      <c r="H201" s="110">
        <v>46448</v>
      </c>
      <c r="I201" s="110">
        <v>46468</v>
      </c>
      <c r="J201" t="s">
        <v>169</v>
      </c>
      <c r="K201" t="s">
        <v>168</v>
      </c>
      <c r="L201" s="111">
        <v>1372.28</v>
      </c>
      <c r="N201" t="s">
        <v>469</v>
      </c>
      <c r="O201" t="s">
        <v>247</v>
      </c>
      <c r="P201" t="s">
        <v>382</v>
      </c>
      <c r="Q201" t="s">
        <v>243</v>
      </c>
      <c r="R201" t="s">
        <v>93</v>
      </c>
      <c r="S201" t="s">
        <v>470</v>
      </c>
      <c r="T201" t="s">
        <v>384</v>
      </c>
      <c r="V201" t="s">
        <v>220</v>
      </c>
      <c r="X201" t="s">
        <v>283</v>
      </c>
      <c r="Y201" t="s">
        <v>535</v>
      </c>
      <c r="Z201" t="s">
        <v>536</v>
      </c>
      <c r="AA201" t="s">
        <v>167</v>
      </c>
      <c r="AB201" t="s">
        <v>168</v>
      </c>
      <c r="AJ201" s="111">
        <v>1372.28</v>
      </c>
    </row>
    <row r="202" spans="1:36" x14ac:dyDescent="0.25">
      <c r="A202" t="str">
        <f>IF(B202="Contract Award",IFERROR(VLOOKUP(Z202,VLKUP!$Y:$Z,2,0),""),"")</f>
        <v/>
      </c>
      <c r="B202" t="str">
        <f t="shared" si="3"/>
        <v/>
      </c>
      <c r="C202" t="s">
        <v>591</v>
      </c>
      <c r="D202" t="s">
        <v>592</v>
      </c>
      <c r="E202" t="s">
        <v>569</v>
      </c>
      <c r="F202" t="s">
        <v>570</v>
      </c>
      <c r="G202" t="s">
        <v>241</v>
      </c>
      <c r="H202" s="110">
        <v>46399</v>
      </c>
      <c r="I202" s="110">
        <v>46443</v>
      </c>
      <c r="J202" t="s">
        <v>169</v>
      </c>
      <c r="K202" t="s">
        <v>168</v>
      </c>
      <c r="L202" s="111">
        <v>19065.759999999998</v>
      </c>
      <c r="N202" t="s">
        <v>469</v>
      </c>
      <c r="O202" t="s">
        <v>247</v>
      </c>
      <c r="P202" t="s">
        <v>382</v>
      </c>
      <c r="Q202" t="s">
        <v>243</v>
      </c>
      <c r="R202" t="s">
        <v>93</v>
      </c>
      <c r="S202" t="s">
        <v>470</v>
      </c>
      <c r="T202" t="s">
        <v>384</v>
      </c>
      <c r="V202" t="s">
        <v>220</v>
      </c>
      <c r="X202" t="s">
        <v>283</v>
      </c>
      <c r="Y202" t="s">
        <v>535</v>
      </c>
      <c r="Z202" t="s">
        <v>536</v>
      </c>
      <c r="AA202" t="s">
        <v>167</v>
      </c>
      <c r="AB202" t="s">
        <v>168</v>
      </c>
      <c r="AJ202" s="111">
        <v>19065.759999999998</v>
      </c>
    </row>
    <row r="203" spans="1:36" x14ac:dyDescent="0.25">
      <c r="A203" t="str">
        <f>IF(B203="Contract Award",IFERROR(VLOOKUP(Z203,VLKUP!$Y:$Z,2,0),""),"")</f>
        <v/>
      </c>
      <c r="B203" t="str">
        <f t="shared" si="3"/>
        <v/>
      </c>
      <c r="C203" t="s">
        <v>591</v>
      </c>
      <c r="D203" t="s">
        <v>592</v>
      </c>
      <c r="E203" t="s">
        <v>569</v>
      </c>
      <c r="F203" t="s">
        <v>570</v>
      </c>
      <c r="G203" t="s">
        <v>241</v>
      </c>
      <c r="H203" s="110">
        <v>46399</v>
      </c>
      <c r="I203" s="110">
        <v>46443</v>
      </c>
      <c r="J203" t="s">
        <v>169</v>
      </c>
      <c r="K203" t="s">
        <v>168</v>
      </c>
      <c r="L203" s="111">
        <v>29022.33</v>
      </c>
      <c r="N203" t="s">
        <v>469</v>
      </c>
      <c r="O203" t="s">
        <v>247</v>
      </c>
      <c r="P203" t="s">
        <v>382</v>
      </c>
      <c r="Q203" t="s">
        <v>243</v>
      </c>
      <c r="R203" t="s">
        <v>93</v>
      </c>
      <c r="S203" t="s">
        <v>470</v>
      </c>
      <c r="T203" t="s">
        <v>384</v>
      </c>
      <c r="V203" t="s">
        <v>220</v>
      </c>
      <c r="X203" t="s">
        <v>283</v>
      </c>
      <c r="Y203" t="s">
        <v>535</v>
      </c>
      <c r="Z203" t="s">
        <v>536</v>
      </c>
      <c r="AA203" t="s">
        <v>167</v>
      </c>
      <c r="AB203" t="s">
        <v>168</v>
      </c>
      <c r="AJ203" s="111">
        <v>29022.33</v>
      </c>
    </row>
    <row r="204" spans="1:36" x14ac:dyDescent="0.25">
      <c r="A204" t="str">
        <f>IF(B204="Contract Award",IFERROR(VLOOKUP(Z204,VLKUP!$Y:$Z,2,0),""),"")</f>
        <v/>
      </c>
      <c r="B204" t="str">
        <f t="shared" si="3"/>
        <v/>
      </c>
      <c r="C204" t="s">
        <v>591</v>
      </c>
      <c r="D204" t="s">
        <v>592</v>
      </c>
      <c r="E204" t="s">
        <v>569</v>
      </c>
      <c r="F204" t="s">
        <v>570</v>
      </c>
      <c r="G204" t="s">
        <v>241</v>
      </c>
      <c r="H204" s="110">
        <v>46399</v>
      </c>
      <c r="I204" s="110">
        <v>46443</v>
      </c>
      <c r="J204" t="s">
        <v>169</v>
      </c>
      <c r="K204" t="s">
        <v>168</v>
      </c>
      <c r="L204" s="111">
        <v>4391.3</v>
      </c>
      <c r="N204" t="s">
        <v>469</v>
      </c>
      <c r="O204" t="s">
        <v>247</v>
      </c>
      <c r="P204" t="s">
        <v>382</v>
      </c>
      <c r="Q204" t="s">
        <v>243</v>
      </c>
      <c r="R204" t="s">
        <v>93</v>
      </c>
      <c r="S204" t="s">
        <v>470</v>
      </c>
      <c r="T204" t="s">
        <v>384</v>
      </c>
      <c r="V204" t="s">
        <v>220</v>
      </c>
      <c r="X204" t="s">
        <v>283</v>
      </c>
      <c r="Y204" t="s">
        <v>535</v>
      </c>
      <c r="Z204" t="s">
        <v>536</v>
      </c>
      <c r="AA204" t="s">
        <v>167</v>
      </c>
      <c r="AB204" t="s">
        <v>168</v>
      </c>
      <c r="AJ204" s="111">
        <v>4391.3</v>
      </c>
    </row>
    <row r="205" spans="1:36" x14ac:dyDescent="0.25">
      <c r="A205" t="str">
        <f>IF(B205="Contract Award",IFERROR(VLOOKUP(Z205,VLKUP!$Y:$Z,2,0),""),"")</f>
        <v/>
      </c>
      <c r="B205" t="str">
        <f t="shared" si="3"/>
        <v/>
      </c>
      <c r="C205" t="s">
        <v>591</v>
      </c>
      <c r="D205" t="s">
        <v>592</v>
      </c>
      <c r="E205" t="s">
        <v>569</v>
      </c>
      <c r="F205" t="s">
        <v>570</v>
      </c>
      <c r="G205" t="s">
        <v>241</v>
      </c>
      <c r="H205" s="110">
        <v>46399</v>
      </c>
      <c r="I205" s="110">
        <v>46443</v>
      </c>
      <c r="J205" t="s">
        <v>169</v>
      </c>
      <c r="K205" t="s">
        <v>168</v>
      </c>
      <c r="L205" s="111">
        <v>6275.81</v>
      </c>
      <c r="N205" t="s">
        <v>469</v>
      </c>
      <c r="O205" t="s">
        <v>247</v>
      </c>
      <c r="P205" t="s">
        <v>382</v>
      </c>
      <c r="Q205" t="s">
        <v>243</v>
      </c>
      <c r="R205" t="s">
        <v>93</v>
      </c>
      <c r="S205" t="s">
        <v>470</v>
      </c>
      <c r="T205" t="s">
        <v>384</v>
      </c>
      <c r="V205" t="s">
        <v>220</v>
      </c>
      <c r="X205" t="s">
        <v>283</v>
      </c>
      <c r="Y205" t="s">
        <v>535</v>
      </c>
      <c r="Z205" t="s">
        <v>536</v>
      </c>
      <c r="AA205" t="s">
        <v>167</v>
      </c>
      <c r="AB205" t="s">
        <v>168</v>
      </c>
      <c r="AJ205" s="111">
        <v>6275.81</v>
      </c>
    </row>
    <row r="206" spans="1:36" x14ac:dyDescent="0.25">
      <c r="A206" t="str">
        <f>IF(B206="Contract Award",IFERROR(VLOOKUP(Z206,VLKUP!$Y:$Z,2,0),""),"")</f>
        <v/>
      </c>
      <c r="B206" t="str">
        <f t="shared" si="3"/>
        <v/>
      </c>
      <c r="C206" t="s">
        <v>593</v>
      </c>
      <c r="D206" t="s">
        <v>594</v>
      </c>
      <c r="E206" t="s">
        <v>569</v>
      </c>
      <c r="F206" t="s">
        <v>570</v>
      </c>
      <c r="G206" t="s">
        <v>241</v>
      </c>
      <c r="H206" s="110">
        <v>46512</v>
      </c>
      <c r="I206" s="110">
        <v>46559</v>
      </c>
      <c r="J206" t="s">
        <v>169</v>
      </c>
      <c r="K206" t="s">
        <v>168</v>
      </c>
      <c r="L206" s="111">
        <v>1489.51</v>
      </c>
      <c r="N206" t="s">
        <v>469</v>
      </c>
      <c r="O206" t="s">
        <v>247</v>
      </c>
      <c r="P206" t="s">
        <v>382</v>
      </c>
      <c r="Q206" t="s">
        <v>243</v>
      </c>
      <c r="R206" t="s">
        <v>93</v>
      </c>
      <c r="S206" t="s">
        <v>470</v>
      </c>
      <c r="T206" t="s">
        <v>384</v>
      </c>
      <c r="V206" t="s">
        <v>220</v>
      </c>
      <c r="X206" t="s">
        <v>283</v>
      </c>
      <c r="Y206" t="s">
        <v>535</v>
      </c>
      <c r="Z206" t="s">
        <v>536</v>
      </c>
      <c r="AA206" t="s">
        <v>167</v>
      </c>
      <c r="AB206" t="s">
        <v>168</v>
      </c>
      <c r="AJ206" s="111">
        <v>1489.51</v>
      </c>
    </row>
    <row r="207" spans="1:36" x14ac:dyDescent="0.25">
      <c r="A207" t="str">
        <f>IF(B207="Contract Award",IFERROR(VLOOKUP(Z207,VLKUP!$Y:$Z,2,0),""),"")</f>
        <v/>
      </c>
      <c r="B207" t="str">
        <f t="shared" si="3"/>
        <v/>
      </c>
      <c r="C207" t="s">
        <v>593</v>
      </c>
      <c r="D207" t="s">
        <v>594</v>
      </c>
      <c r="E207" t="s">
        <v>569</v>
      </c>
      <c r="F207" t="s">
        <v>570</v>
      </c>
      <c r="G207" t="s">
        <v>241</v>
      </c>
      <c r="H207" s="110">
        <v>46512</v>
      </c>
      <c r="I207" s="110">
        <v>46559</v>
      </c>
      <c r="J207" t="s">
        <v>169</v>
      </c>
      <c r="K207" t="s">
        <v>168</v>
      </c>
      <c r="L207" s="111">
        <v>2267.37</v>
      </c>
      <c r="N207" t="s">
        <v>469</v>
      </c>
      <c r="O207" t="s">
        <v>247</v>
      </c>
      <c r="P207" t="s">
        <v>382</v>
      </c>
      <c r="Q207" t="s">
        <v>243</v>
      </c>
      <c r="R207" t="s">
        <v>93</v>
      </c>
      <c r="S207" t="s">
        <v>470</v>
      </c>
      <c r="T207" t="s">
        <v>384</v>
      </c>
      <c r="V207" t="s">
        <v>220</v>
      </c>
      <c r="X207" t="s">
        <v>283</v>
      </c>
      <c r="Y207" t="s">
        <v>535</v>
      </c>
      <c r="Z207" t="s">
        <v>536</v>
      </c>
      <c r="AA207" t="s">
        <v>167</v>
      </c>
      <c r="AB207" t="s">
        <v>168</v>
      </c>
      <c r="AJ207" s="111">
        <v>2267.37</v>
      </c>
    </row>
    <row r="208" spans="1:36" x14ac:dyDescent="0.25">
      <c r="A208" t="str">
        <f>IF(B208="Contract Award",IFERROR(VLOOKUP(Z208,VLKUP!$Y:$Z,2,0),""),"")</f>
        <v/>
      </c>
      <c r="B208" t="str">
        <f t="shared" si="3"/>
        <v/>
      </c>
      <c r="C208" t="s">
        <v>593</v>
      </c>
      <c r="D208" t="s">
        <v>594</v>
      </c>
      <c r="E208" t="s">
        <v>569</v>
      </c>
      <c r="F208" t="s">
        <v>570</v>
      </c>
      <c r="G208" t="s">
        <v>241</v>
      </c>
      <c r="H208" s="110">
        <v>46512</v>
      </c>
      <c r="I208" s="110">
        <v>46559</v>
      </c>
      <c r="J208" t="s">
        <v>169</v>
      </c>
      <c r="K208" t="s">
        <v>168</v>
      </c>
      <c r="L208" s="111">
        <v>588.36</v>
      </c>
      <c r="N208" t="s">
        <v>469</v>
      </c>
      <c r="O208" t="s">
        <v>247</v>
      </c>
      <c r="P208" t="s">
        <v>382</v>
      </c>
      <c r="Q208" t="s">
        <v>243</v>
      </c>
      <c r="R208" t="s">
        <v>93</v>
      </c>
      <c r="S208" t="s">
        <v>470</v>
      </c>
      <c r="T208" t="s">
        <v>384</v>
      </c>
      <c r="V208" t="s">
        <v>220</v>
      </c>
      <c r="X208" t="s">
        <v>283</v>
      </c>
      <c r="Y208" t="s">
        <v>535</v>
      </c>
      <c r="Z208" t="s">
        <v>536</v>
      </c>
      <c r="AA208" t="s">
        <v>167</v>
      </c>
      <c r="AB208" t="s">
        <v>168</v>
      </c>
      <c r="AJ208" s="111">
        <v>588.36</v>
      </c>
    </row>
    <row r="209" spans="1:36" x14ac:dyDescent="0.25">
      <c r="A209" t="str">
        <f>IF(B209="Contract Award",IFERROR(VLOOKUP(Z209,VLKUP!$Y:$Z,2,0),""),"")</f>
        <v/>
      </c>
      <c r="B209" t="str">
        <f t="shared" si="3"/>
        <v/>
      </c>
      <c r="C209" t="s">
        <v>593</v>
      </c>
      <c r="D209" t="s">
        <v>594</v>
      </c>
      <c r="E209" t="s">
        <v>569</v>
      </c>
      <c r="F209" t="s">
        <v>570</v>
      </c>
      <c r="G209" t="s">
        <v>241</v>
      </c>
      <c r="H209" s="110">
        <v>46512</v>
      </c>
      <c r="I209" s="110">
        <v>46559</v>
      </c>
      <c r="J209" t="s">
        <v>169</v>
      </c>
      <c r="K209" t="s">
        <v>168</v>
      </c>
      <c r="L209" s="111">
        <v>411.68</v>
      </c>
      <c r="N209" t="s">
        <v>469</v>
      </c>
      <c r="O209" t="s">
        <v>247</v>
      </c>
      <c r="P209" t="s">
        <v>382</v>
      </c>
      <c r="Q209" t="s">
        <v>243</v>
      </c>
      <c r="R209" t="s">
        <v>93</v>
      </c>
      <c r="S209" t="s">
        <v>470</v>
      </c>
      <c r="T209" t="s">
        <v>384</v>
      </c>
      <c r="V209" t="s">
        <v>220</v>
      </c>
      <c r="X209" t="s">
        <v>283</v>
      </c>
      <c r="Y209" t="s">
        <v>535</v>
      </c>
      <c r="Z209" t="s">
        <v>536</v>
      </c>
      <c r="AA209" t="s">
        <v>167</v>
      </c>
      <c r="AB209" t="s">
        <v>168</v>
      </c>
      <c r="AJ209" s="111">
        <v>411.68</v>
      </c>
    </row>
    <row r="210" spans="1:36" x14ac:dyDescent="0.25">
      <c r="A210" t="str">
        <f>IF(B210="Contract Award",IFERROR(VLOOKUP(Z210,VLKUP!$Y:$Z,2,0),""),"")</f>
        <v/>
      </c>
      <c r="B210" t="str">
        <f t="shared" si="3"/>
        <v/>
      </c>
      <c r="C210" t="s">
        <v>595</v>
      </c>
      <c r="D210" t="s">
        <v>596</v>
      </c>
      <c r="E210" t="s">
        <v>569</v>
      </c>
      <c r="F210" t="s">
        <v>570</v>
      </c>
      <c r="G210" t="s">
        <v>241</v>
      </c>
      <c r="H210" s="110">
        <v>46560</v>
      </c>
      <c r="I210" s="110">
        <v>46581</v>
      </c>
      <c r="J210" t="s">
        <v>169</v>
      </c>
      <c r="K210" t="s">
        <v>168</v>
      </c>
      <c r="L210" s="111">
        <v>3922.38</v>
      </c>
      <c r="N210" t="s">
        <v>469</v>
      </c>
      <c r="O210" t="s">
        <v>247</v>
      </c>
      <c r="P210" t="s">
        <v>382</v>
      </c>
      <c r="Q210" t="s">
        <v>243</v>
      </c>
      <c r="R210" t="s">
        <v>93</v>
      </c>
      <c r="S210" t="s">
        <v>470</v>
      </c>
      <c r="T210" t="s">
        <v>384</v>
      </c>
      <c r="V210" t="s">
        <v>220</v>
      </c>
      <c r="X210" t="s">
        <v>283</v>
      </c>
      <c r="Y210" t="s">
        <v>535</v>
      </c>
      <c r="Z210" t="s">
        <v>536</v>
      </c>
      <c r="AA210" t="s">
        <v>167</v>
      </c>
      <c r="AB210" t="s">
        <v>168</v>
      </c>
      <c r="AJ210" s="111">
        <v>3922.38</v>
      </c>
    </row>
    <row r="211" spans="1:36" x14ac:dyDescent="0.25">
      <c r="A211" t="str">
        <f>IF(B211="Contract Award",IFERROR(VLOOKUP(Z211,VLKUP!$Y:$Z,2,0),""),"")</f>
        <v/>
      </c>
      <c r="B211" t="str">
        <f t="shared" si="3"/>
        <v/>
      </c>
      <c r="C211" t="s">
        <v>595</v>
      </c>
      <c r="D211" t="s">
        <v>596</v>
      </c>
      <c r="E211" t="s">
        <v>569</v>
      </c>
      <c r="F211" t="s">
        <v>570</v>
      </c>
      <c r="G211" t="s">
        <v>241</v>
      </c>
      <c r="H211" s="110">
        <v>46560</v>
      </c>
      <c r="I211" s="110">
        <v>46581</v>
      </c>
      <c r="J211" t="s">
        <v>169</v>
      </c>
      <c r="K211" t="s">
        <v>168</v>
      </c>
      <c r="L211" s="111">
        <v>1133.68</v>
      </c>
      <c r="N211" t="s">
        <v>469</v>
      </c>
      <c r="O211" t="s">
        <v>247</v>
      </c>
      <c r="P211" t="s">
        <v>382</v>
      </c>
      <c r="Q211" t="s">
        <v>243</v>
      </c>
      <c r="R211" t="s">
        <v>93</v>
      </c>
      <c r="S211" t="s">
        <v>470</v>
      </c>
      <c r="T211" t="s">
        <v>384</v>
      </c>
      <c r="V211" t="s">
        <v>220</v>
      </c>
      <c r="X211" t="s">
        <v>283</v>
      </c>
      <c r="Y211" t="s">
        <v>535</v>
      </c>
      <c r="Z211" t="s">
        <v>536</v>
      </c>
      <c r="AA211" t="s">
        <v>167</v>
      </c>
      <c r="AB211" t="s">
        <v>168</v>
      </c>
      <c r="AJ211" s="111">
        <v>1133.68</v>
      </c>
    </row>
    <row r="212" spans="1:36" x14ac:dyDescent="0.25">
      <c r="A212" t="str">
        <f>IF(B212="Contract Award",IFERROR(VLOOKUP(Z212,VLKUP!$Y:$Z,2,0),""),"")</f>
        <v/>
      </c>
      <c r="B212" t="str">
        <f t="shared" si="3"/>
        <v/>
      </c>
      <c r="C212" t="s">
        <v>595</v>
      </c>
      <c r="D212" t="s">
        <v>596</v>
      </c>
      <c r="E212" t="s">
        <v>569</v>
      </c>
      <c r="F212" t="s">
        <v>570</v>
      </c>
      <c r="G212" t="s">
        <v>241</v>
      </c>
      <c r="H212" s="110">
        <v>46560</v>
      </c>
      <c r="I212" s="110">
        <v>46581</v>
      </c>
      <c r="J212" t="s">
        <v>169</v>
      </c>
      <c r="K212" t="s">
        <v>168</v>
      </c>
      <c r="L212" s="111">
        <v>1372.28</v>
      </c>
      <c r="N212" t="s">
        <v>469</v>
      </c>
      <c r="O212" t="s">
        <v>247</v>
      </c>
      <c r="P212" t="s">
        <v>382</v>
      </c>
      <c r="Q212" t="s">
        <v>243</v>
      </c>
      <c r="R212" t="s">
        <v>93</v>
      </c>
      <c r="S212" t="s">
        <v>470</v>
      </c>
      <c r="T212" t="s">
        <v>384</v>
      </c>
      <c r="V212" t="s">
        <v>220</v>
      </c>
      <c r="X212" t="s">
        <v>283</v>
      </c>
      <c r="Y212" t="s">
        <v>535</v>
      </c>
      <c r="Z212" t="s">
        <v>536</v>
      </c>
      <c r="AA212" t="s">
        <v>167</v>
      </c>
      <c r="AB212" t="s">
        <v>168</v>
      </c>
      <c r="AJ212" s="111">
        <v>1372.28</v>
      </c>
    </row>
    <row r="213" spans="1:36" x14ac:dyDescent="0.25">
      <c r="A213" t="str">
        <f>IF(B213="Contract Award",IFERROR(VLOOKUP(Z213,VLKUP!$Y:$Z,2,0),""),"")</f>
        <v/>
      </c>
      <c r="B213" t="str">
        <f t="shared" si="3"/>
        <v/>
      </c>
      <c r="C213" t="s">
        <v>597</v>
      </c>
      <c r="D213" t="s">
        <v>598</v>
      </c>
      <c r="E213" t="s">
        <v>569</v>
      </c>
      <c r="F213" t="s">
        <v>570</v>
      </c>
      <c r="G213" t="s">
        <v>241</v>
      </c>
      <c r="H213" s="110">
        <v>46510</v>
      </c>
      <c r="I213" s="110">
        <v>46554</v>
      </c>
      <c r="J213" t="s">
        <v>169</v>
      </c>
      <c r="K213" t="s">
        <v>168</v>
      </c>
      <c r="L213" s="111">
        <v>19065.759999999998</v>
      </c>
      <c r="N213" t="s">
        <v>469</v>
      </c>
      <c r="O213" t="s">
        <v>247</v>
      </c>
      <c r="P213" t="s">
        <v>382</v>
      </c>
      <c r="Q213" t="s">
        <v>243</v>
      </c>
      <c r="R213" t="s">
        <v>93</v>
      </c>
      <c r="S213" t="s">
        <v>470</v>
      </c>
      <c r="T213" t="s">
        <v>384</v>
      </c>
      <c r="V213" t="s">
        <v>220</v>
      </c>
      <c r="X213" t="s">
        <v>283</v>
      </c>
      <c r="Y213" t="s">
        <v>535</v>
      </c>
      <c r="Z213" t="s">
        <v>536</v>
      </c>
      <c r="AA213" t="s">
        <v>167</v>
      </c>
      <c r="AB213" t="s">
        <v>168</v>
      </c>
      <c r="AJ213" s="111">
        <v>19065.759999999998</v>
      </c>
    </row>
    <row r="214" spans="1:36" x14ac:dyDescent="0.25">
      <c r="A214" t="str">
        <f>IF(B214="Contract Award",IFERROR(VLOOKUP(Z214,VLKUP!$Y:$Z,2,0),""),"")</f>
        <v/>
      </c>
      <c r="B214" t="str">
        <f t="shared" si="3"/>
        <v/>
      </c>
      <c r="C214" t="s">
        <v>597</v>
      </c>
      <c r="D214" t="s">
        <v>598</v>
      </c>
      <c r="E214" t="s">
        <v>569</v>
      </c>
      <c r="F214" t="s">
        <v>570</v>
      </c>
      <c r="G214" t="s">
        <v>241</v>
      </c>
      <c r="H214" s="110">
        <v>46510</v>
      </c>
      <c r="I214" s="110">
        <v>46554</v>
      </c>
      <c r="J214" t="s">
        <v>169</v>
      </c>
      <c r="K214" t="s">
        <v>168</v>
      </c>
      <c r="L214" s="111">
        <v>29022.33</v>
      </c>
      <c r="N214" t="s">
        <v>469</v>
      </c>
      <c r="O214" t="s">
        <v>247</v>
      </c>
      <c r="P214" t="s">
        <v>382</v>
      </c>
      <c r="Q214" t="s">
        <v>243</v>
      </c>
      <c r="R214" t="s">
        <v>93</v>
      </c>
      <c r="S214" t="s">
        <v>470</v>
      </c>
      <c r="T214" t="s">
        <v>384</v>
      </c>
      <c r="V214" t="s">
        <v>220</v>
      </c>
      <c r="X214" t="s">
        <v>283</v>
      </c>
      <c r="Y214" t="s">
        <v>535</v>
      </c>
      <c r="Z214" t="s">
        <v>536</v>
      </c>
      <c r="AA214" t="s">
        <v>167</v>
      </c>
      <c r="AB214" t="s">
        <v>168</v>
      </c>
      <c r="AJ214" s="111">
        <v>29022.33</v>
      </c>
    </row>
    <row r="215" spans="1:36" x14ac:dyDescent="0.25">
      <c r="A215" t="str">
        <f>IF(B215="Contract Award",IFERROR(VLOOKUP(Z215,VLKUP!$Y:$Z,2,0),""),"")</f>
        <v/>
      </c>
      <c r="B215" t="str">
        <f t="shared" si="3"/>
        <v/>
      </c>
      <c r="C215" t="s">
        <v>597</v>
      </c>
      <c r="D215" t="s">
        <v>598</v>
      </c>
      <c r="E215" t="s">
        <v>569</v>
      </c>
      <c r="F215" t="s">
        <v>570</v>
      </c>
      <c r="G215" t="s">
        <v>241</v>
      </c>
      <c r="H215" s="110">
        <v>46510</v>
      </c>
      <c r="I215" s="110">
        <v>46554</v>
      </c>
      <c r="J215" t="s">
        <v>169</v>
      </c>
      <c r="K215" t="s">
        <v>168</v>
      </c>
      <c r="L215" s="111">
        <v>4391.3</v>
      </c>
      <c r="N215" t="s">
        <v>469</v>
      </c>
      <c r="O215" t="s">
        <v>247</v>
      </c>
      <c r="P215" t="s">
        <v>382</v>
      </c>
      <c r="Q215" t="s">
        <v>243</v>
      </c>
      <c r="R215" t="s">
        <v>93</v>
      </c>
      <c r="S215" t="s">
        <v>470</v>
      </c>
      <c r="T215" t="s">
        <v>384</v>
      </c>
      <c r="V215" t="s">
        <v>220</v>
      </c>
      <c r="X215" t="s">
        <v>283</v>
      </c>
      <c r="Y215" t="s">
        <v>535</v>
      </c>
      <c r="Z215" t="s">
        <v>536</v>
      </c>
      <c r="AA215" t="s">
        <v>167</v>
      </c>
      <c r="AB215" t="s">
        <v>168</v>
      </c>
      <c r="AJ215" s="111">
        <v>4391.3</v>
      </c>
    </row>
    <row r="216" spans="1:36" x14ac:dyDescent="0.25">
      <c r="A216" t="str">
        <f>IF(B216="Contract Award",IFERROR(VLOOKUP(Z216,VLKUP!$Y:$Z,2,0),""),"")</f>
        <v/>
      </c>
      <c r="B216" t="str">
        <f t="shared" si="3"/>
        <v/>
      </c>
      <c r="C216" t="s">
        <v>597</v>
      </c>
      <c r="D216" t="s">
        <v>598</v>
      </c>
      <c r="E216" t="s">
        <v>569</v>
      </c>
      <c r="F216" t="s">
        <v>570</v>
      </c>
      <c r="G216" t="s">
        <v>241</v>
      </c>
      <c r="H216" s="110">
        <v>46510</v>
      </c>
      <c r="I216" s="110">
        <v>46554</v>
      </c>
      <c r="J216" t="s">
        <v>169</v>
      </c>
      <c r="K216" t="s">
        <v>168</v>
      </c>
      <c r="L216" s="111">
        <v>6275.81</v>
      </c>
      <c r="N216" t="s">
        <v>469</v>
      </c>
      <c r="O216" t="s">
        <v>247</v>
      </c>
      <c r="P216" t="s">
        <v>382</v>
      </c>
      <c r="Q216" t="s">
        <v>243</v>
      </c>
      <c r="R216" t="s">
        <v>93</v>
      </c>
      <c r="S216" t="s">
        <v>470</v>
      </c>
      <c r="T216" t="s">
        <v>384</v>
      </c>
      <c r="V216" t="s">
        <v>220</v>
      </c>
      <c r="X216" t="s">
        <v>283</v>
      </c>
      <c r="Y216" t="s">
        <v>535</v>
      </c>
      <c r="Z216" t="s">
        <v>536</v>
      </c>
      <c r="AA216" t="s">
        <v>167</v>
      </c>
      <c r="AB216" t="s">
        <v>168</v>
      </c>
      <c r="AJ216" s="111">
        <v>6275.81</v>
      </c>
    </row>
    <row r="217" spans="1:36" x14ac:dyDescent="0.25">
      <c r="A217" t="str">
        <f>IF(B217="Contract Award",IFERROR(VLOOKUP(Z217,VLKUP!$Y:$Z,2,0),""),"")</f>
        <v/>
      </c>
      <c r="B217" t="str">
        <f t="shared" si="3"/>
        <v/>
      </c>
      <c r="C217" t="s">
        <v>599</v>
      </c>
      <c r="D217" t="s">
        <v>600</v>
      </c>
      <c r="E217" t="s">
        <v>569</v>
      </c>
      <c r="F217" t="s">
        <v>570</v>
      </c>
      <c r="G217" t="s">
        <v>241</v>
      </c>
      <c r="H217" s="110">
        <v>46052</v>
      </c>
      <c r="I217" s="110">
        <v>46077</v>
      </c>
      <c r="J217" t="s">
        <v>169</v>
      </c>
      <c r="K217" t="s">
        <v>168</v>
      </c>
      <c r="L217" s="111">
        <v>16338.76</v>
      </c>
      <c r="N217" t="s">
        <v>469</v>
      </c>
      <c r="O217" t="s">
        <v>247</v>
      </c>
      <c r="P217" t="s">
        <v>382</v>
      </c>
      <c r="Q217" t="s">
        <v>243</v>
      </c>
      <c r="R217" t="s">
        <v>93</v>
      </c>
      <c r="S217" t="s">
        <v>470</v>
      </c>
      <c r="T217" t="s">
        <v>384</v>
      </c>
      <c r="V217" t="s">
        <v>225</v>
      </c>
      <c r="X217" t="s">
        <v>283</v>
      </c>
      <c r="Y217" t="s">
        <v>535</v>
      </c>
      <c r="Z217" t="s">
        <v>536</v>
      </c>
      <c r="AA217" t="s">
        <v>167</v>
      </c>
      <c r="AB217" t="s">
        <v>168</v>
      </c>
      <c r="AI217" s="111">
        <v>16338.76</v>
      </c>
    </row>
    <row r="218" spans="1:36" x14ac:dyDescent="0.25">
      <c r="A218" t="str">
        <f>IF(B218="Contract Award",IFERROR(VLOOKUP(Z218,VLKUP!$Y:$Z,2,0),""),"")</f>
        <v/>
      </c>
      <c r="B218" t="str">
        <f t="shared" si="3"/>
        <v/>
      </c>
      <c r="C218" t="s">
        <v>599</v>
      </c>
      <c r="D218" t="s">
        <v>600</v>
      </c>
      <c r="E218" t="s">
        <v>569</v>
      </c>
      <c r="F218" t="s">
        <v>570</v>
      </c>
      <c r="G218" t="s">
        <v>241</v>
      </c>
      <c r="H218" s="110">
        <v>46052</v>
      </c>
      <c r="I218" s="110">
        <v>46077</v>
      </c>
      <c r="J218" t="s">
        <v>169</v>
      </c>
      <c r="K218" t="s">
        <v>168</v>
      </c>
      <c r="L218" s="111">
        <v>3533.11</v>
      </c>
      <c r="N218" t="s">
        <v>469</v>
      </c>
      <c r="O218" t="s">
        <v>247</v>
      </c>
      <c r="P218" t="s">
        <v>382</v>
      </c>
      <c r="Q218" t="s">
        <v>243</v>
      </c>
      <c r="R218" t="s">
        <v>93</v>
      </c>
      <c r="S218" t="s">
        <v>470</v>
      </c>
      <c r="T218" t="s">
        <v>384</v>
      </c>
      <c r="V218" t="s">
        <v>225</v>
      </c>
      <c r="X218" t="s">
        <v>283</v>
      </c>
      <c r="Y218" t="s">
        <v>535</v>
      </c>
      <c r="Z218" t="s">
        <v>536</v>
      </c>
      <c r="AA218" t="s">
        <v>167</v>
      </c>
      <c r="AB218" t="s">
        <v>168</v>
      </c>
      <c r="AI218" s="111">
        <v>3533.11</v>
      </c>
    </row>
    <row r="219" spans="1:36" x14ac:dyDescent="0.25">
      <c r="A219" t="str">
        <f>IF(B219="Contract Award",IFERROR(VLOOKUP(Z219,VLKUP!$Y:$Z,2,0),""),"")</f>
        <v/>
      </c>
      <c r="B219" t="str">
        <f t="shared" si="3"/>
        <v/>
      </c>
      <c r="C219" t="s">
        <v>599</v>
      </c>
      <c r="D219" t="s">
        <v>600</v>
      </c>
      <c r="E219" t="s">
        <v>569</v>
      </c>
      <c r="F219" t="s">
        <v>570</v>
      </c>
      <c r="G219" t="s">
        <v>241</v>
      </c>
      <c r="H219" s="110">
        <v>46052</v>
      </c>
      <c r="I219" s="110">
        <v>46077</v>
      </c>
      <c r="J219" t="s">
        <v>169</v>
      </c>
      <c r="K219" t="s">
        <v>168</v>
      </c>
      <c r="L219" s="111">
        <v>2472.1799999999998</v>
      </c>
      <c r="N219" t="s">
        <v>469</v>
      </c>
      <c r="O219" t="s">
        <v>247</v>
      </c>
      <c r="P219" t="s">
        <v>382</v>
      </c>
      <c r="Q219" t="s">
        <v>243</v>
      </c>
      <c r="R219" t="s">
        <v>93</v>
      </c>
      <c r="S219" t="s">
        <v>470</v>
      </c>
      <c r="T219" t="s">
        <v>384</v>
      </c>
      <c r="V219" t="s">
        <v>225</v>
      </c>
      <c r="X219" t="s">
        <v>283</v>
      </c>
      <c r="Y219" t="s">
        <v>535</v>
      </c>
      <c r="Z219" t="s">
        <v>536</v>
      </c>
      <c r="AA219" t="s">
        <v>167</v>
      </c>
      <c r="AB219" t="s">
        <v>168</v>
      </c>
      <c r="AI219" s="111">
        <v>2472.1799999999998</v>
      </c>
    </row>
    <row r="220" spans="1:36" x14ac:dyDescent="0.25">
      <c r="A220" t="str">
        <f>IF(B220="Contract Award",IFERROR(VLOOKUP(Z220,VLKUP!$Y:$Z,2,0),""),"")</f>
        <v/>
      </c>
      <c r="B220" t="str">
        <f t="shared" si="3"/>
        <v/>
      </c>
      <c r="C220" t="s">
        <v>599</v>
      </c>
      <c r="D220" t="s">
        <v>600</v>
      </c>
      <c r="E220" t="s">
        <v>569</v>
      </c>
      <c r="F220" t="s">
        <v>570</v>
      </c>
      <c r="G220" t="s">
        <v>241</v>
      </c>
      <c r="H220" s="110">
        <v>46052</v>
      </c>
      <c r="I220" s="110">
        <v>46077</v>
      </c>
      <c r="J220" t="s">
        <v>169</v>
      </c>
      <c r="K220" t="s">
        <v>168</v>
      </c>
      <c r="L220" s="111">
        <v>10733.49</v>
      </c>
      <c r="N220" t="s">
        <v>469</v>
      </c>
      <c r="O220" t="s">
        <v>247</v>
      </c>
      <c r="P220" t="s">
        <v>382</v>
      </c>
      <c r="Q220" t="s">
        <v>243</v>
      </c>
      <c r="R220" t="s">
        <v>93</v>
      </c>
      <c r="S220" t="s">
        <v>470</v>
      </c>
      <c r="T220" t="s">
        <v>384</v>
      </c>
      <c r="V220" t="s">
        <v>225</v>
      </c>
      <c r="X220" t="s">
        <v>283</v>
      </c>
      <c r="Y220" t="s">
        <v>535</v>
      </c>
      <c r="Z220" t="s">
        <v>536</v>
      </c>
      <c r="AA220" t="s">
        <v>167</v>
      </c>
      <c r="AB220" t="s">
        <v>168</v>
      </c>
      <c r="AI220" s="111">
        <v>10733.49</v>
      </c>
    </row>
    <row r="221" spans="1:36" x14ac:dyDescent="0.25">
      <c r="A221" t="str">
        <f>IF(B221="Contract Award",IFERROR(VLOOKUP(Z221,VLKUP!$Y:$Z,2,0),""),"")</f>
        <v/>
      </c>
      <c r="B221" t="str">
        <f t="shared" si="3"/>
        <v/>
      </c>
      <c r="C221" t="s">
        <v>601</v>
      </c>
      <c r="D221" t="s">
        <v>602</v>
      </c>
      <c r="E221" t="s">
        <v>569</v>
      </c>
      <c r="F221" t="s">
        <v>570</v>
      </c>
      <c r="G221" t="s">
        <v>241</v>
      </c>
      <c r="H221" s="110">
        <v>46078</v>
      </c>
      <c r="I221" s="110">
        <v>46087</v>
      </c>
      <c r="J221" t="s">
        <v>169</v>
      </c>
      <c r="K221" t="s">
        <v>168</v>
      </c>
      <c r="L221" s="111">
        <v>243.3</v>
      </c>
      <c r="N221" t="s">
        <v>469</v>
      </c>
      <c r="O221" t="s">
        <v>247</v>
      </c>
      <c r="P221" t="s">
        <v>382</v>
      </c>
      <c r="Q221" t="s">
        <v>243</v>
      </c>
      <c r="R221" t="s">
        <v>93</v>
      </c>
      <c r="S221" t="s">
        <v>470</v>
      </c>
      <c r="T221" t="s">
        <v>384</v>
      </c>
      <c r="V221" t="s">
        <v>225</v>
      </c>
      <c r="X221" t="s">
        <v>283</v>
      </c>
      <c r="Y221" t="s">
        <v>535</v>
      </c>
      <c r="Z221" t="s">
        <v>536</v>
      </c>
      <c r="AA221" t="s">
        <v>167</v>
      </c>
      <c r="AB221" t="s">
        <v>168</v>
      </c>
      <c r="AI221" s="111">
        <v>243.3</v>
      </c>
    </row>
    <row r="222" spans="1:36" x14ac:dyDescent="0.25">
      <c r="A222" t="str">
        <f>IF(B222="Contract Award",IFERROR(VLOOKUP(Z222,VLKUP!$Y:$Z,2,0),""),"")</f>
        <v/>
      </c>
      <c r="B222" t="str">
        <f t="shared" si="3"/>
        <v/>
      </c>
      <c r="C222" t="s">
        <v>601</v>
      </c>
      <c r="D222" t="s">
        <v>602</v>
      </c>
      <c r="E222" t="s">
        <v>569</v>
      </c>
      <c r="F222" t="s">
        <v>570</v>
      </c>
      <c r="G222" t="s">
        <v>241</v>
      </c>
      <c r="H222" s="110">
        <v>46078</v>
      </c>
      <c r="I222" s="110">
        <v>46087</v>
      </c>
      <c r="J222" t="s">
        <v>169</v>
      </c>
      <c r="K222" t="s">
        <v>168</v>
      </c>
      <c r="L222" s="111">
        <v>1125.1199999999999</v>
      </c>
      <c r="N222" t="s">
        <v>469</v>
      </c>
      <c r="O222" t="s">
        <v>247</v>
      </c>
      <c r="P222" t="s">
        <v>382</v>
      </c>
      <c r="Q222" t="s">
        <v>243</v>
      </c>
      <c r="R222" t="s">
        <v>93</v>
      </c>
      <c r="S222" t="s">
        <v>470</v>
      </c>
      <c r="T222" t="s">
        <v>384</v>
      </c>
      <c r="V222" t="s">
        <v>225</v>
      </c>
      <c r="X222" t="s">
        <v>283</v>
      </c>
      <c r="Y222" t="s">
        <v>535</v>
      </c>
      <c r="Z222" t="s">
        <v>536</v>
      </c>
      <c r="AA222" t="s">
        <v>167</v>
      </c>
      <c r="AB222" t="s">
        <v>168</v>
      </c>
      <c r="AI222" s="111">
        <v>1125.1199999999999</v>
      </c>
    </row>
    <row r="223" spans="1:36" x14ac:dyDescent="0.25">
      <c r="A223" t="str">
        <f>IF(B223="Contract Award",IFERROR(VLOOKUP(Z223,VLKUP!$Y:$Z,2,0),""),"")</f>
        <v/>
      </c>
      <c r="B223" t="str">
        <f t="shared" si="3"/>
        <v/>
      </c>
      <c r="C223" t="s">
        <v>601</v>
      </c>
      <c r="D223" t="s">
        <v>602</v>
      </c>
      <c r="E223" t="s">
        <v>569</v>
      </c>
      <c r="F223" t="s">
        <v>570</v>
      </c>
      <c r="G223" t="s">
        <v>241</v>
      </c>
      <c r="H223" s="110">
        <v>46078</v>
      </c>
      <c r="I223" s="110">
        <v>46087</v>
      </c>
      <c r="J223" t="s">
        <v>169</v>
      </c>
      <c r="K223" t="s">
        <v>168</v>
      </c>
      <c r="L223" s="111">
        <v>170.24</v>
      </c>
      <c r="N223" t="s">
        <v>469</v>
      </c>
      <c r="O223" t="s">
        <v>247</v>
      </c>
      <c r="P223" t="s">
        <v>382</v>
      </c>
      <c r="Q223" t="s">
        <v>243</v>
      </c>
      <c r="R223" t="s">
        <v>93</v>
      </c>
      <c r="S223" t="s">
        <v>470</v>
      </c>
      <c r="T223" t="s">
        <v>384</v>
      </c>
      <c r="V223" t="s">
        <v>225</v>
      </c>
      <c r="X223" t="s">
        <v>283</v>
      </c>
      <c r="Y223" t="s">
        <v>535</v>
      </c>
      <c r="Z223" t="s">
        <v>536</v>
      </c>
      <c r="AA223" t="s">
        <v>167</v>
      </c>
      <c r="AB223" t="s">
        <v>168</v>
      </c>
      <c r="AI223" s="111">
        <v>170.24</v>
      </c>
    </row>
    <row r="224" spans="1:36" x14ac:dyDescent="0.25">
      <c r="A224" t="str">
        <f>IF(B224="Contract Award",IFERROR(VLOOKUP(Z224,VLKUP!$Y:$Z,2,0),""),"")</f>
        <v/>
      </c>
      <c r="B224" t="str">
        <f t="shared" si="3"/>
        <v/>
      </c>
      <c r="C224" t="s">
        <v>601</v>
      </c>
      <c r="D224" t="s">
        <v>602</v>
      </c>
      <c r="E224" t="s">
        <v>569</v>
      </c>
      <c r="F224" t="s">
        <v>570</v>
      </c>
      <c r="G224" t="s">
        <v>241</v>
      </c>
      <c r="H224" s="110">
        <v>46078</v>
      </c>
      <c r="I224" s="110">
        <v>46087</v>
      </c>
      <c r="J224" t="s">
        <v>169</v>
      </c>
      <c r="K224" t="s">
        <v>168</v>
      </c>
      <c r="L224" s="111">
        <v>739.13</v>
      </c>
      <c r="N224" t="s">
        <v>469</v>
      </c>
      <c r="O224" t="s">
        <v>247</v>
      </c>
      <c r="P224" t="s">
        <v>382</v>
      </c>
      <c r="Q224" t="s">
        <v>243</v>
      </c>
      <c r="R224" t="s">
        <v>93</v>
      </c>
      <c r="S224" t="s">
        <v>470</v>
      </c>
      <c r="T224" t="s">
        <v>384</v>
      </c>
      <c r="V224" t="s">
        <v>225</v>
      </c>
      <c r="X224" t="s">
        <v>283</v>
      </c>
      <c r="Y224" t="s">
        <v>535</v>
      </c>
      <c r="Z224" t="s">
        <v>536</v>
      </c>
      <c r="AA224" t="s">
        <v>167</v>
      </c>
      <c r="AB224" t="s">
        <v>168</v>
      </c>
      <c r="AI224" s="111">
        <v>739.13</v>
      </c>
    </row>
    <row r="225" spans="1:36" x14ac:dyDescent="0.25">
      <c r="A225" t="str">
        <f>IF(B225="Contract Award",IFERROR(VLOOKUP(Z225,VLKUP!$Y:$Z,2,0),""),"")</f>
        <v/>
      </c>
      <c r="B225" t="str">
        <f t="shared" si="3"/>
        <v/>
      </c>
      <c r="C225" t="s">
        <v>603</v>
      </c>
      <c r="D225" t="s">
        <v>604</v>
      </c>
      <c r="E225" t="s">
        <v>569</v>
      </c>
      <c r="F225" t="s">
        <v>570</v>
      </c>
      <c r="G225" t="s">
        <v>241</v>
      </c>
      <c r="H225" s="110">
        <v>46052</v>
      </c>
      <c r="I225" s="110">
        <v>46077</v>
      </c>
      <c r="J225" t="s">
        <v>169</v>
      </c>
      <c r="K225" t="s">
        <v>168</v>
      </c>
      <c r="L225" s="111">
        <v>1271.8800000000001</v>
      </c>
      <c r="N225" t="s">
        <v>469</v>
      </c>
      <c r="O225" t="s">
        <v>247</v>
      </c>
      <c r="P225" t="s">
        <v>382</v>
      </c>
      <c r="Q225" t="s">
        <v>243</v>
      </c>
      <c r="R225" t="s">
        <v>93</v>
      </c>
      <c r="S225" t="s">
        <v>470</v>
      </c>
      <c r="T225" t="s">
        <v>384</v>
      </c>
      <c r="V225" t="s">
        <v>225</v>
      </c>
      <c r="X225" t="s">
        <v>283</v>
      </c>
      <c r="Y225" t="s">
        <v>535</v>
      </c>
      <c r="Z225" t="s">
        <v>536</v>
      </c>
      <c r="AA225" t="s">
        <v>167</v>
      </c>
      <c r="AB225" t="s">
        <v>168</v>
      </c>
      <c r="AI225" s="111">
        <v>1271.8800000000001</v>
      </c>
    </row>
    <row r="226" spans="1:36" x14ac:dyDescent="0.25">
      <c r="A226" t="str">
        <f>IF(B226="Contract Award",IFERROR(VLOOKUP(Z226,VLKUP!$Y:$Z,2,0),""),"")</f>
        <v/>
      </c>
      <c r="B226" t="str">
        <f t="shared" si="3"/>
        <v/>
      </c>
      <c r="C226" t="s">
        <v>603</v>
      </c>
      <c r="D226" t="s">
        <v>604</v>
      </c>
      <c r="E226" t="s">
        <v>569</v>
      </c>
      <c r="F226" t="s">
        <v>570</v>
      </c>
      <c r="G226" t="s">
        <v>241</v>
      </c>
      <c r="H226" s="110">
        <v>46052</v>
      </c>
      <c r="I226" s="110">
        <v>46077</v>
      </c>
      <c r="J226" t="s">
        <v>169</v>
      </c>
      <c r="K226" t="s">
        <v>168</v>
      </c>
      <c r="L226" s="111">
        <v>835.54</v>
      </c>
      <c r="N226" t="s">
        <v>469</v>
      </c>
      <c r="O226" t="s">
        <v>247</v>
      </c>
      <c r="P226" t="s">
        <v>382</v>
      </c>
      <c r="Q226" t="s">
        <v>243</v>
      </c>
      <c r="R226" t="s">
        <v>93</v>
      </c>
      <c r="S226" t="s">
        <v>470</v>
      </c>
      <c r="T226" t="s">
        <v>384</v>
      </c>
      <c r="V226" t="s">
        <v>225</v>
      </c>
      <c r="X226" t="s">
        <v>283</v>
      </c>
      <c r="Y226" t="s">
        <v>535</v>
      </c>
      <c r="Z226" t="s">
        <v>536</v>
      </c>
      <c r="AA226" t="s">
        <v>167</v>
      </c>
      <c r="AB226" t="s">
        <v>168</v>
      </c>
      <c r="AI226" s="111">
        <v>835.54</v>
      </c>
    </row>
    <row r="227" spans="1:36" x14ac:dyDescent="0.25">
      <c r="A227" t="str">
        <f>IF(B227="Contract Award",IFERROR(VLOOKUP(Z227,VLKUP!$Y:$Z,2,0),""),"")</f>
        <v/>
      </c>
      <c r="B227" t="str">
        <f t="shared" si="3"/>
        <v/>
      </c>
      <c r="C227" t="s">
        <v>603</v>
      </c>
      <c r="D227" t="s">
        <v>604</v>
      </c>
      <c r="E227" t="s">
        <v>569</v>
      </c>
      <c r="F227" t="s">
        <v>570</v>
      </c>
      <c r="G227" t="s">
        <v>241</v>
      </c>
      <c r="H227" s="110">
        <v>46052</v>
      </c>
      <c r="I227" s="110">
        <v>46077</v>
      </c>
      <c r="J227" t="s">
        <v>169</v>
      </c>
      <c r="K227" t="s">
        <v>168</v>
      </c>
      <c r="L227" s="111">
        <v>192.45</v>
      </c>
      <c r="N227" t="s">
        <v>469</v>
      </c>
      <c r="O227" t="s">
        <v>247</v>
      </c>
      <c r="P227" t="s">
        <v>382</v>
      </c>
      <c r="Q227" t="s">
        <v>243</v>
      </c>
      <c r="R227" t="s">
        <v>93</v>
      </c>
      <c r="S227" t="s">
        <v>470</v>
      </c>
      <c r="T227" t="s">
        <v>384</v>
      </c>
      <c r="V227" t="s">
        <v>225</v>
      </c>
      <c r="X227" t="s">
        <v>283</v>
      </c>
      <c r="Y227" t="s">
        <v>535</v>
      </c>
      <c r="Z227" t="s">
        <v>536</v>
      </c>
      <c r="AA227" t="s">
        <v>167</v>
      </c>
      <c r="AB227" t="s">
        <v>168</v>
      </c>
      <c r="AI227" s="111">
        <v>192.45</v>
      </c>
    </row>
    <row r="228" spans="1:36" x14ac:dyDescent="0.25">
      <c r="A228" t="str">
        <f>IF(B228="Contract Award",IFERROR(VLOOKUP(Z228,VLKUP!$Y:$Z,2,0),""),"")</f>
        <v/>
      </c>
      <c r="B228" t="str">
        <f t="shared" si="3"/>
        <v/>
      </c>
      <c r="C228" t="s">
        <v>603</v>
      </c>
      <c r="D228" t="s">
        <v>604</v>
      </c>
      <c r="E228" t="s">
        <v>569</v>
      </c>
      <c r="F228" t="s">
        <v>570</v>
      </c>
      <c r="G228" t="s">
        <v>241</v>
      </c>
      <c r="H228" s="110">
        <v>46052</v>
      </c>
      <c r="I228" s="110">
        <v>46077</v>
      </c>
      <c r="J228" t="s">
        <v>169</v>
      </c>
      <c r="K228" t="s">
        <v>168</v>
      </c>
      <c r="L228" s="111">
        <v>275.02999999999997</v>
      </c>
      <c r="N228" t="s">
        <v>469</v>
      </c>
      <c r="O228" t="s">
        <v>247</v>
      </c>
      <c r="P228" t="s">
        <v>382</v>
      </c>
      <c r="Q228" t="s">
        <v>243</v>
      </c>
      <c r="R228" t="s">
        <v>93</v>
      </c>
      <c r="S228" t="s">
        <v>470</v>
      </c>
      <c r="T228" t="s">
        <v>384</v>
      </c>
      <c r="V228" t="s">
        <v>225</v>
      </c>
      <c r="X228" t="s">
        <v>283</v>
      </c>
      <c r="Y228" t="s">
        <v>535</v>
      </c>
      <c r="Z228" t="s">
        <v>536</v>
      </c>
      <c r="AA228" t="s">
        <v>167</v>
      </c>
      <c r="AB228" t="s">
        <v>168</v>
      </c>
      <c r="AI228" s="111">
        <v>275.02999999999997</v>
      </c>
    </row>
    <row r="229" spans="1:36" x14ac:dyDescent="0.25">
      <c r="A229" t="str">
        <f>IF(B229="Contract Award",IFERROR(VLOOKUP(Z229,VLKUP!$Y:$Z,2,0),""),"")</f>
        <v/>
      </c>
      <c r="B229" t="str">
        <f t="shared" si="3"/>
        <v/>
      </c>
      <c r="C229" t="s">
        <v>605</v>
      </c>
      <c r="D229" t="s">
        <v>606</v>
      </c>
      <c r="E229" t="s">
        <v>569</v>
      </c>
      <c r="F229" t="s">
        <v>570</v>
      </c>
      <c r="G229" t="s">
        <v>241</v>
      </c>
      <c r="H229" s="110">
        <v>46615</v>
      </c>
      <c r="I229" s="110">
        <v>46639</v>
      </c>
      <c r="J229" t="s">
        <v>169</v>
      </c>
      <c r="K229" t="s">
        <v>168</v>
      </c>
      <c r="L229" s="111">
        <v>16828.919999999998</v>
      </c>
      <c r="N229" t="s">
        <v>469</v>
      </c>
      <c r="O229" t="s">
        <v>247</v>
      </c>
      <c r="P229" t="s">
        <v>382</v>
      </c>
      <c r="Q229" t="s">
        <v>243</v>
      </c>
      <c r="R229" t="s">
        <v>93</v>
      </c>
      <c r="S229" t="s">
        <v>470</v>
      </c>
      <c r="T229" t="s">
        <v>384</v>
      </c>
      <c r="V229" t="s">
        <v>225</v>
      </c>
      <c r="X229" t="s">
        <v>283</v>
      </c>
      <c r="Y229" t="s">
        <v>535</v>
      </c>
      <c r="Z229" t="s">
        <v>536</v>
      </c>
      <c r="AA229" t="s">
        <v>167</v>
      </c>
      <c r="AB229" t="s">
        <v>168</v>
      </c>
      <c r="AJ229" s="111">
        <v>16828.919999999998</v>
      </c>
    </row>
    <row r="230" spans="1:36" x14ac:dyDescent="0.25">
      <c r="A230" t="str">
        <f>IF(B230="Contract Award",IFERROR(VLOOKUP(Z230,VLKUP!$Y:$Z,2,0),""),"")</f>
        <v/>
      </c>
      <c r="B230" t="str">
        <f t="shared" si="3"/>
        <v/>
      </c>
      <c r="C230" t="s">
        <v>605</v>
      </c>
      <c r="D230" t="s">
        <v>606</v>
      </c>
      <c r="E230" t="s">
        <v>569</v>
      </c>
      <c r="F230" t="s">
        <v>570</v>
      </c>
      <c r="G230" t="s">
        <v>241</v>
      </c>
      <c r="H230" s="110">
        <v>46615</v>
      </c>
      <c r="I230" s="110">
        <v>46639</v>
      </c>
      <c r="J230" t="s">
        <v>169</v>
      </c>
      <c r="K230" t="s">
        <v>168</v>
      </c>
      <c r="L230" s="111">
        <v>3639.1</v>
      </c>
      <c r="N230" t="s">
        <v>469</v>
      </c>
      <c r="O230" t="s">
        <v>247</v>
      </c>
      <c r="P230" t="s">
        <v>382</v>
      </c>
      <c r="Q230" t="s">
        <v>243</v>
      </c>
      <c r="R230" t="s">
        <v>93</v>
      </c>
      <c r="S230" t="s">
        <v>470</v>
      </c>
      <c r="T230" t="s">
        <v>384</v>
      </c>
      <c r="V230" t="s">
        <v>225</v>
      </c>
      <c r="X230" t="s">
        <v>283</v>
      </c>
      <c r="Y230" t="s">
        <v>535</v>
      </c>
      <c r="Z230" t="s">
        <v>536</v>
      </c>
      <c r="AA230" t="s">
        <v>167</v>
      </c>
      <c r="AB230" t="s">
        <v>168</v>
      </c>
      <c r="AJ230" s="111">
        <v>3639.1</v>
      </c>
    </row>
    <row r="231" spans="1:36" x14ac:dyDescent="0.25">
      <c r="A231" t="str">
        <f>IF(B231="Contract Award",IFERROR(VLOOKUP(Z231,VLKUP!$Y:$Z,2,0),""),"")</f>
        <v/>
      </c>
      <c r="B231" t="str">
        <f t="shared" si="3"/>
        <v/>
      </c>
      <c r="C231" t="s">
        <v>605</v>
      </c>
      <c r="D231" t="s">
        <v>606</v>
      </c>
      <c r="E231" t="s">
        <v>569</v>
      </c>
      <c r="F231" t="s">
        <v>570</v>
      </c>
      <c r="G231" t="s">
        <v>241</v>
      </c>
      <c r="H231" s="110">
        <v>46615</v>
      </c>
      <c r="I231" s="110">
        <v>46639</v>
      </c>
      <c r="J231" t="s">
        <v>169</v>
      </c>
      <c r="K231" t="s">
        <v>168</v>
      </c>
      <c r="L231" s="111">
        <v>2546.35</v>
      </c>
      <c r="N231" t="s">
        <v>469</v>
      </c>
      <c r="O231" t="s">
        <v>247</v>
      </c>
      <c r="P231" t="s">
        <v>382</v>
      </c>
      <c r="Q231" t="s">
        <v>243</v>
      </c>
      <c r="R231" t="s">
        <v>93</v>
      </c>
      <c r="S231" t="s">
        <v>470</v>
      </c>
      <c r="T231" t="s">
        <v>384</v>
      </c>
      <c r="V231" t="s">
        <v>225</v>
      </c>
      <c r="X231" t="s">
        <v>283</v>
      </c>
      <c r="Y231" t="s">
        <v>535</v>
      </c>
      <c r="Z231" t="s">
        <v>536</v>
      </c>
      <c r="AA231" t="s">
        <v>167</v>
      </c>
      <c r="AB231" t="s">
        <v>168</v>
      </c>
      <c r="AJ231" s="111">
        <v>2546.35</v>
      </c>
    </row>
    <row r="232" spans="1:36" x14ac:dyDescent="0.25">
      <c r="A232" t="str">
        <f>IF(B232="Contract Award",IFERROR(VLOOKUP(Z232,VLKUP!$Y:$Z,2,0),""),"")</f>
        <v/>
      </c>
      <c r="B232" t="str">
        <f t="shared" si="3"/>
        <v/>
      </c>
      <c r="C232" t="s">
        <v>605</v>
      </c>
      <c r="D232" t="s">
        <v>606</v>
      </c>
      <c r="E232" t="s">
        <v>569</v>
      </c>
      <c r="F232" t="s">
        <v>570</v>
      </c>
      <c r="G232" t="s">
        <v>241</v>
      </c>
      <c r="H232" s="110">
        <v>46615</v>
      </c>
      <c r="I232" s="110">
        <v>46639</v>
      </c>
      <c r="J232" t="s">
        <v>169</v>
      </c>
      <c r="K232" t="s">
        <v>168</v>
      </c>
      <c r="L232" s="111">
        <v>11055.49</v>
      </c>
      <c r="N232" t="s">
        <v>469</v>
      </c>
      <c r="O232" t="s">
        <v>247</v>
      </c>
      <c r="P232" t="s">
        <v>382</v>
      </c>
      <c r="Q232" t="s">
        <v>243</v>
      </c>
      <c r="R232" t="s">
        <v>93</v>
      </c>
      <c r="S232" t="s">
        <v>470</v>
      </c>
      <c r="T232" t="s">
        <v>384</v>
      </c>
      <c r="V232" t="s">
        <v>225</v>
      </c>
      <c r="X232" t="s">
        <v>283</v>
      </c>
      <c r="Y232" t="s">
        <v>535</v>
      </c>
      <c r="Z232" t="s">
        <v>536</v>
      </c>
      <c r="AA232" t="s">
        <v>167</v>
      </c>
      <c r="AB232" t="s">
        <v>168</v>
      </c>
      <c r="AJ232" s="111">
        <v>11055.49</v>
      </c>
    </row>
    <row r="233" spans="1:36" x14ac:dyDescent="0.25">
      <c r="A233" t="str">
        <f>IF(B233="Contract Award",IFERROR(VLOOKUP(Z233,VLKUP!$Y:$Z,2,0),""),"")</f>
        <v/>
      </c>
      <c r="B233" t="str">
        <f t="shared" si="3"/>
        <v/>
      </c>
      <c r="C233" t="s">
        <v>607</v>
      </c>
      <c r="D233" t="s">
        <v>608</v>
      </c>
      <c r="E233" t="s">
        <v>569</v>
      </c>
      <c r="F233" t="s">
        <v>570</v>
      </c>
      <c r="G233" t="s">
        <v>241</v>
      </c>
      <c r="H233" s="110">
        <v>46640</v>
      </c>
      <c r="I233" s="110">
        <v>46651</v>
      </c>
      <c r="J233" t="s">
        <v>169</v>
      </c>
      <c r="K233" t="s">
        <v>168</v>
      </c>
      <c r="L233" s="111">
        <v>250.6</v>
      </c>
      <c r="N233" t="s">
        <v>469</v>
      </c>
      <c r="O233" t="s">
        <v>247</v>
      </c>
      <c r="P233" t="s">
        <v>382</v>
      </c>
      <c r="Q233" t="s">
        <v>243</v>
      </c>
      <c r="R233" t="s">
        <v>93</v>
      </c>
      <c r="S233" t="s">
        <v>470</v>
      </c>
      <c r="T233" t="s">
        <v>384</v>
      </c>
      <c r="V233" t="s">
        <v>225</v>
      </c>
      <c r="X233" t="s">
        <v>283</v>
      </c>
      <c r="Y233" t="s">
        <v>535</v>
      </c>
      <c r="Z233" t="s">
        <v>536</v>
      </c>
      <c r="AA233" t="s">
        <v>167</v>
      </c>
      <c r="AB233" t="s">
        <v>168</v>
      </c>
      <c r="AJ233" s="111">
        <v>250.6</v>
      </c>
    </row>
    <row r="234" spans="1:36" x14ac:dyDescent="0.25">
      <c r="A234" t="str">
        <f>IF(B234="Contract Award",IFERROR(VLOOKUP(Z234,VLKUP!$Y:$Z,2,0),""),"")</f>
        <v/>
      </c>
      <c r="B234" t="str">
        <f t="shared" si="3"/>
        <v/>
      </c>
      <c r="C234" t="s">
        <v>607</v>
      </c>
      <c r="D234" t="s">
        <v>608</v>
      </c>
      <c r="E234" t="s">
        <v>569</v>
      </c>
      <c r="F234" t="s">
        <v>570</v>
      </c>
      <c r="G234" t="s">
        <v>241</v>
      </c>
      <c r="H234" s="110">
        <v>46640</v>
      </c>
      <c r="I234" s="110">
        <v>46651</v>
      </c>
      <c r="J234" t="s">
        <v>169</v>
      </c>
      <c r="K234" t="s">
        <v>168</v>
      </c>
      <c r="L234" s="111">
        <v>1158.8800000000001</v>
      </c>
      <c r="N234" t="s">
        <v>469</v>
      </c>
      <c r="O234" t="s">
        <v>247</v>
      </c>
      <c r="P234" t="s">
        <v>382</v>
      </c>
      <c r="Q234" t="s">
        <v>243</v>
      </c>
      <c r="R234" t="s">
        <v>93</v>
      </c>
      <c r="S234" t="s">
        <v>470</v>
      </c>
      <c r="T234" t="s">
        <v>384</v>
      </c>
      <c r="V234" t="s">
        <v>225</v>
      </c>
      <c r="X234" t="s">
        <v>283</v>
      </c>
      <c r="Y234" t="s">
        <v>535</v>
      </c>
      <c r="Z234" t="s">
        <v>536</v>
      </c>
      <c r="AA234" t="s">
        <v>167</v>
      </c>
      <c r="AB234" t="s">
        <v>168</v>
      </c>
      <c r="AJ234" s="111">
        <v>1158.8800000000001</v>
      </c>
    </row>
    <row r="235" spans="1:36" x14ac:dyDescent="0.25">
      <c r="A235" t="str">
        <f>IF(B235="Contract Award",IFERROR(VLOOKUP(Z235,VLKUP!$Y:$Z,2,0),""),"")</f>
        <v/>
      </c>
      <c r="B235" t="str">
        <f t="shared" si="3"/>
        <v/>
      </c>
      <c r="C235" t="s">
        <v>607</v>
      </c>
      <c r="D235" t="s">
        <v>608</v>
      </c>
      <c r="E235" t="s">
        <v>569</v>
      </c>
      <c r="F235" t="s">
        <v>570</v>
      </c>
      <c r="G235" t="s">
        <v>241</v>
      </c>
      <c r="H235" s="110">
        <v>46640</v>
      </c>
      <c r="I235" s="110">
        <v>46651</v>
      </c>
      <c r="J235" t="s">
        <v>169</v>
      </c>
      <c r="K235" t="s">
        <v>168</v>
      </c>
      <c r="L235" s="111">
        <v>175.35</v>
      </c>
      <c r="N235" t="s">
        <v>469</v>
      </c>
      <c r="O235" t="s">
        <v>247</v>
      </c>
      <c r="P235" t="s">
        <v>382</v>
      </c>
      <c r="Q235" t="s">
        <v>243</v>
      </c>
      <c r="R235" t="s">
        <v>93</v>
      </c>
      <c r="S235" t="s">
        <v>470</v>
      </c>
      <c r="T235" t="s">
        <v>384</v>
      </c>
      <c r="V235" t="s">
        <v>225</v>
      </c>
      <c r="X235" t="s">
        <v>283</v>
      </c>
      <c r="Y235" t="s">
        <v>535</v>
      </c>
      <c r="Z235" t="s">
        <v>536</v>
      </c>
      <c r="AA235" t="s">
        <v>167</v>
      </c>
      <c r="AB235" t="s">
        <v>168</v>
      </c>
      <c r="AJ235" s="111">
        <v>175.35</v>
      </c>
    </row>
    <row r="236" spans="1:36" x14ac:dyDescent="0.25">
      <c r="A236" t="str">
        <f>IF(B236="Contract Award",IFERROR(VLOOKUP(Z236,VLKUP!$Y:$Z,2,0),""),"")</f>
        <v/>
      </c>
      <c r="B236" t="str">
        <f t="shared" si="3"/>
        <v/>
      </c>
      <c r="C236" t="s">
        <v>607</v>
      </c>
      <c r="D236" t="s">
        <v>608</v>
      </c>
      <c r="E236" t="s">
        <v>569</v>
      </c>
      <c r="F236" t="s">
        <v>570</v>
      </c>
      <c r="G236" t="s">
        <v>241</v>
      </c>
      <c r="H236" s="110">
        <v>46640</v>
      </c>
      <c r="I236" s="110">
        <v>46651</v>
      </c>
      <c r="J236" t="s">
        <v>169</v>
      </c>
      <c r="K236" t="s">
        <v>168</v>
      </c>
      <c r="L236" s="111">
        <v>761.31</v>
      </c>
      <c r="N236" t="s">
        <v>469</v>
      </c>
      <c r="O236" t="s">
        <v>247</v>
      </c>
      <c r="P236" t="s">
        <v>382</v>
      </c>
      <c r="Q236" t="s">
        <v>243</v>
      </c>
      <c r="R236" t="s">
        <v>93</v>
      </c>
      <c r="S236" t="s">
        <v>470</v>
      </c>
      <c r="T236" t="s">
        <v>384</v>
      </c>
      <c r="V236" t="s">
        <v>225</v>
      </c>
      <c r="X236" t="s">
        <v>283</v>
      </c>
      <c r="Y236" t="s">
        <v>535</v>
      </c>
      <c r="Z236" t="s">
        <v>536</v>
      </c>
      <c r="AA236" t="s">
        <v>167</v>
      </c>
      <c r="AB236" t="s">
        <v>168</v>
      </c>
      <c r="AJ236" s="111">
        <v>761.31</v>
      </c>
    </row>
    <row r="237" spans="1:36" x14ac:dyDescent="0.25">
      <c r="A237" t="str">
        <f>IF(B237="Contract Award",IFERROR(VLOOKUP(Z237,VLKUP!$Y:$Z,2,0),""),"")</f>
        <v/>
      </c>
      <c r="B237" t="str">
        <f t="shared" si="3"/>
        <v/>
      </c>
      <c r="C237" t="s">
        <v>609</v>
      </c>
      <c r="D237" t="s">
        <v>610</v>
      </c>
      <c r="E237" t="s">
        <v>569</v>
      </c>
      <c r="F237" t="s">
        <v>570</v>
      </c>
      <c r="G237" t="s">
        <v>241</v>
      </c>
      <c r="H237" s="110">
        <v>46615</v>
      </c>
      <c r="I237" s="110">
        <v>46639</v>
      </c>
      <c r="J237" t="s">
        <v>169</v>
      </c>
      <c r="K237" t="s">
        <v>168</v>
      </c>
      <c r="L237" s="111">
        <v>1310.04</v>
      </c>
      <c r="N237" t="s">
        <v>469</v>
      </c>
      <c r="O237" t="s">
        <v>247</v>
      </c>
      <c r="P237" t="s">
        <v>382</v>
      </c>
      <c r="Q237" t="s">
        <v>243</v>
      </c>
      <c r="R237" t="s">
        <v>93</v>
      </c>
      <c r="S237" t="s">
        <v>470</v>
      </c>
      <c r="T237" t="s">
        <v>384</v>
      </c>
      <c r="V237" t="s">
        <v>225</v>
      </c>
      <c r="X237" t="s">
        <v>283</v>
      </c>
      <c r="Y237" t="s">
        <v>535</v>
      </c>
      <c r="Z237" t="s">
        <v>536</v>
      </c>
      <c r="AA237" t="s">
        <v>167</v>
      </c>
      <c r="AB237" t="s">
        <v>168</v>
      </c>
      <c r="AJ237" s="111">
        <v>1310.04</v>
      </c>
    </row>
    <row r="238" spans="1:36" x14ac:dyDescent="0.25">
      <c r="A238" t="str">
        <f>IF(B238="Contract Award",IFERROR(VLOOKUP(Z238,VLKUP!$Y:$Z,2,0),""),"")</f>
        <v/>
      </c>
      <c r="B238" t="str">
        <f t="shared" si="3"/>
        <v/>
      </c>
      <c r="C238" t="s">
        <v>609</v>
      </c>
      <c r="D238" t="s">
        <v>610</v>
      </c>
      <c r="E238" t="s">
        <v>569</v>
      </c>
      <c r="F238" t="s">
        <v>570</v>
      </c>
      <c r="G238" t="s">
        <v>241</v>
      </c>
      <c r="H238" s="110">
        <v>46615</v>
      </c>
      <c r="I238" s="110">
        <v>46639</v>
      </c>
      <c r="J238" t="s">
        <v>169</v>
      </c>
      <c r="K238" t="s">
        <v>168</v>
      </c>
      <c r="L238" s="111">
        <v>860.61</v>
      </c>
      <c r="N238" t="s">
        <v>469</v>
      </c>
      <c r="O238" t="s">
        <v>247</v>
      </c>
      <c r="P238" t="s">
        <v>382</v>
      </c>
      <c r="Q238" t="s">
        <v>243</v>
      </c>
      <c r="R238" t="s">
        <v>93</v>
      </c>
      <c r="S238" t="s">
        <v>470</v>
      </c>
      <c r="T238" t="s">
        <v>384</v>
      </c>
      <c r="V238" t="s">
        <v>225</v>
      </c>
      <c r="X238" t="s">
        <v>283</v>
      </c>
      <c r="Y238" t="s">
        <v>535</v>
      </c>
      <c r="Z238" t="s">
        <v>536</v>
      </c>
      <c r="AA238" t="s">
        <v>167</v>
      </c>
      <c r="AB238" t="s">
        <v>168</v>
      </c>
      <c r="AJ238" s="111">
        <v>860.61</v>
      </c>
    </row>
    <row r="239" spans="1:36" x14ac:dyDescent="0.25">
      <c r="A239" t="str">
        <f>IF(B239="Contract Award",IFERROR(VLOOKUP(Z239,VLKUP!$Y:$Z,2,0),""),"")</f>
        <v/>
      </c>
      <c r="B239" t="str">
        <f t="shared" si="3"/>
        <v/>
      </c>
      <c r="C239" t="s">
        <v>609</v>
      </c>
      <c r="D239" t="s">
        <v>610</v>
      </c>
      <c r="E239" t="s">
        <v>569</v>
      </c>
      <c r="F239" t="s">
        <v>570</v>
      </c>
      <c r="G239" t="s">
        <v>241</v>
      </c>
      <c r="H239" s="110">
        <v>46615</v>
      </c>
      <c r="I239" s="110">
        <v>46639</v>
      </c>
      <c r="J239" t="s">
        <v>169</v>
      </c>
      <c r="K239" t="s">
        <v>168</v>
      </c>
      <c r="L239" s="111">
        <v>198.22</v>
      </c>
      <c r="N239" t="s">
        <v>469</v>
      </c>
      <c r="O239" t="s">
        <v>247</v>
      </c>
      <c r="P239" t="s">
        <v>382</v>
      </c>
      <c r="Q239" t="s">
        <v>243</v>
      </c>
      <c r="R239" t="s">
        <v>93</v>
      </c>
      <c r="S239" t="s">
        <v>470</v>
      </c>
      <c r="T239" t="s">
        <v>384</v>
      </c>
      <c r="V239" t="s">
        <v>225</v>
      </c>
      <c r="X239" t="s">
        <v>283</v>
      </c>
      <c r="Y239" t="s">
        <v>535</v>
      </c>
      <c r="Z239" t="s">
        <v>536</v>
      </c>
      <c r="AA239" t="s">
        <v>167</v>
      </c>
      <c r="AB239" t="s">
        <v>168</v>
      </c>
      <c r="AJ239" s="111">
        <v>198.22</v>
      </c>
    </row>
    <row r="240" spans="1:36" x14ac:dyDescent="0.25">
      <c r="A240" t="str">
        <f>IF(B240="Contract Award",IFERROR(VLOOKUP(Z240,VLKUP!$Y:$Z,2,0),""),"")</f>
        <v/>
      </c>
      <c r="B240" t="str">
        <f t="shared" si="3"/>
        <v/>
      </c>
      <c r="C240" t="s">
        <v>609</v>
      </c>
      <c r="D240" t="s">
        <v>610</v>
      </c>
      <c r="E240" t="s">
        <v>569</v>
      </c>
      <c r="F240" t="s">
        <v>570</v>
      </c>
      <c r="G240" t="s">
        <v>241</v>
      </c>
      <c r="H240" s="110">
        <v>46615</v>
      </c>
      <c r="I240" s="110">
        <v>46639</v>
      </c>
      <c r="J240" t="s">
        <v>169</v>
      </c>
      <c r="K240" t="s">
        <v>168</v>
      </c>
      <c r="L240" s="111">
        <v>283.27999999999997</v>
      </c>
      <c r="N240" t="s">
        <v>469</v>
      </c>
      <c r="O240" t="s">
        <v>247</v>
      </c>
      <c r="P240" t="s">
        <v>382</v>
      </c>
      <c r="Q240" t="s">
        <v>243</v>
      </c>
      <c r="R240" t="s">
        <v>93</v>
      </c>
      <c r="S240" t="s">
        <v>470</v>
      </c>
      <c r="T240" t="s">
        <v>384</v>
      </c>
      <c r="V240" t="s">
        <v>225</v>
      </c>
      <c r="X240" t="s">
        <v>283</v>
      </c>
      <c r="Y240" t="s">
        <v>535</v>
      </c>
      <c r="Z240" t="s">
        <v>536</v>
      </c>
      <c r="AA240" t="s">
        <v>167</v>
      </c>
      <c r="AB240" t="s">
        <v>168</v>
      </c>
      <c r="AJ240" s="111">
        <v>283.27999999999997</v>
      </c>
    </row>
    <row r="241" spans="1:35" x14ac:dyDescent="0.25">
      <c r="A241" t="str">
        <f>IF(B241="Contract Award",IFERROR(VLOOKUP(Z241,VLKUP!$Y:$Z,2,0),""),"")</f>
        <v>APS Quad Magnet Measurement &amp; Stand</v>
      </c>
      <c r="B241" t="str">
        <f t="shared" si="3"/>
        <v>Contract Award</v>
      </c>
      <c r="C241" t="s">
        <v>611</v>
      </c>
      <c r="D241" t="s">
        <v>612</v>
      </c>
      <c r="E241" t="s">
        <v>569</v>
      </c>
      <c r="F241" t="s">
        <v>570</v>
      </c>
      <c r="G241" t="s">
        <v>238</v>
      </c>
      <c r="H241" s="110">
        <v>45798</v>
      </c>
      <c r="I241" s="110">
        <v>45798</v>
      </c>
      <c r="J241" t="s">
        <v>169</v>
      </c>
      <c r="K241" t="s">
        <v>168</v>
      </c>
      <c r="L241" s="111">
        <v>0.01</v>
      </c>
      <c r="N241" t="s">
        <v>469</v>
      </c>
      <c r="O241" t="s">
        <v>236</v>
      </c>
      <c r="P241" t="s">
        <v>382</v>
      </c>
      <c r="Q241" t="s">
        <v>243</v>
      </c>
      <c r="R241" t="s">
        <v>93</v>
      </c>
      <c r="S241" t="s">
        <v>383</v>
      </c>
      <c r="T241" t="s">
        <v>384</v>
      </c>
      <c r="U241" t="s">
        <v>391</v>
      </c>
      <c r="V241" t="s">
        <v>219</v>
      </c>
      <c r="X241" t="s">
        <v>314</v>
      </c>
      <c r="Y241" t="s">
        <v>613</v>
      </c>
      <c r="Z241" t="s">
        <v>614</v>
      </c>
      <c r="AA241" t="s">
        <v>167</v>
      </c>
      <c r="AH241" s="111">
        <v>0.01</v>
      </c>
    </row>
    <row r="242" spans="1:35" x14ac:dyDescent="0.25">
      <c r="A242" t="str">
        <f>IF(B242="Contract Award",IFERROR(VLOOKUP(Z242,VLKUP!$Y:$Z,2,0),""),"")</f>
        <v/>
      </c>
      <c r="B242" t="str">
        <f t="shared" si="3"/>
        <v/>
      </c>
      <c r="C242" t="s">
        <v>611</v>
      </c>
      <c r="D242" t="s">
        <v>612</v>
      </c>
      <c r="E242" t="s">
        <v>569</v>
      </c>
      <c r="F242" t="s">
        <v>570</v>
      </c>
      <c r="G242" t="s">
        <v>238</v>
      </c>
      <c r="H242" s="110">
        <v>45798</v>
      </c>
      <c r="I242" s="110">
        <v>45798</v>
      </c>
      <c r="J242" t="s">
        <v>169</v>
      </c>
      <c r="K242" t="s">
        <v>168</v>
      </c>
      <c r="L242" s="111">
        <v>90147.12</v>
      </c>
      <c r="N242" t="s">
        <v>469</v>
      </c>
      <c r="O242" t="s">
        <v>236</v>
      </c>
      <c r="P242" t="s">
        <v>382</v>
      </c>
      <c r="Q242" t="s">
        <v>243</v>
      </c>
      <c r="R242" t="s">
        <v>93</v>
      </c>
      <c r="S242" t="s">
        <v>383</v>
      </c>
      <c r="T242" t="s">
        <v>384</v>
      </c>
      <c r="U242" t="s">
        <v>391</v>
      </c>
      <c r="V242" t="s">
        <v>219</v>
      </c>
      <c r="X242" t="s">
        <v>314</v>
      </c>
      <c r="Y242" t="s">
        <v>613</v>
      </c>
      <c r="Z242" t="s">
        <v>614</v>
      </c>
      <c r="AA242" t="s">
        <v>167</v>
      </c>
      <c r="AH242" s="111">
        <v>90147.12</v>
      </c>
    </row>
    <row r="243" spans="1:35" x14ac:dyDescent="0.25">
      <c r="A243" t="str">
        <f>IF(B243="Contract Award",IFERROR(VLOOKUP(Z243,VLKUP!$Y:$Z,2,0),""),"")</f>
        <v/>
      </c>
      <c r="B243" t="str">
        <f t="shared" si="3"/>
        <v/>
      </c>
      <c r="C243" t="s">
        <v>615</v>
      </c>
      <c r="D243" t="s">
        <v>616</v>
      </c>
      <c r="E243" t="s">
        <v>569</v>
      </c>
      <c r="F243" t="s">
        <v>570</v>
      </c>
      <c r="G243" t="s">
        <v>238</v>
      </c>
      <c r="H243" s="110">
        <v>45799</v>
      </c>
      <c r="I243" s="110">
        <v>46043</v>
      </c>
      <c r="J243" t="s">
        <v>169</v>
      </c>
      <c r="K243" t="s">
        <v>168</v>
      </c>
      <c r="L243" s="111">
        <v>3682.91</v>
      </c>
      <c r="N243" t="s">
        <v>381</v>
      </c>
      <c r="O243" t="s">
        <v>247</v>
      </c>
      <c r="P243" t="s">
        <v>382</v>
      </c>
      <c r="Q243" t="s">
        <v>243</v>
      </c>
      <c r="R243" t="s">
        <v>93</v>
      </c>
      <c r="S243" t="s">
        <v>383</v>
      </c>
      <c r="T243" t="s">
        <v>384</v>
      </c>
      <c r="V243" t="s">
        <v>219</v>
      </c>
      <c r="X243" t="s">
        <v>314</v>
      </c>
      <c r="Y243" t="s">
        <v>613</v>
      </c>
      <c r="Z243" t="s">
        <v>614</v>
      </c>
      <c r="AA243" t="s">
        <v>167</v>
      </c>
      <c r="AB243" t="s">
        <v>168</v>
      </c>
      <c r="AH243" s="111">
        <v>2058.77</v>
      </c>
      <c r="AI243" s="111">
        <v>1624.14</v>
      </c>
    </row>
    <row r="244" spans="1:35" x14ac:dyDescent="0.25">
      <c r="A244" t="str">
        <f>IF(B244="Contract Award",IFERROR(VLOOKUP(Z244,VLKUP!$Y:$Z,2,0),""),"")</f>
        <v/>
      </c>
      <c r="B244" t="str">
        <f t="shared" si="3"/>
        <v/>
      </c>
      <c r="C244" t="s">
        <v>615</v>
      </c>
      <c r="D244" t="s">
        <v>616</v>
      </c>
      <c r="E244" t="s">
        <v>569</v>
      </c>
      <c r="F244" t="s">
        <v>570</v>
      </c>
      <c r="G244" t="s">
        <v>238</v>
      </c>
      <c r="H244" s="110">
        <v>45799</v>
      </c>
      <c r="I244" s="110">
        <v>46043</v>
      </c>
      <c r="J244" t="s">
        <v>169</v>
      </c>
      <c r="K244" t="s">
        <v>168</v>
      </c>
      <c r="L244" s="111">
        <v>14984.55</v>
      </c>
      <c r="N244" t="s">
        <v>381</v>
      </c>
      <c r="O244" t="s">
        <v>247</v>
      </c>
      <c r="P244" t="s">
        <v>382</v>
      </c>
      <c r="Q244" t="s">
        <v>243</v>
      </c>
      <c r="R244" t="s">
        <v>93</v>
      </c>
      <c r="S244" t="s">
        <v>383</v>
      </c>
      <c r="T244" t="s">
        <v>384</v>
      </c>
      <c r="V244" t="s">
        <v>219</v>
      </c>
      <c r="X244" t="s">
        <v>314</v>
      </c>
      <c r="Y244" t="s">
        <v>613</v>
      </c>
      <c r="Z244" t="s">
        <v>614</v>
      </c>
      <c r="AA244" t="s">
        <v>167</v>
      </c>
      <c r="AB244" t="s">
        <v>168</v>
      </c>
      <c r="AH244" s="111">
        <v>8376.4500000000007</v>
      </c>
      <c r="AI244" s="111">
        <v>6608.09</v>
      </c>
    </row>
    <row r="245" spans="1:35" x14ac:dyDescent="0.25">
      <c r="A245" t="str">
        <f>IF(B245="Contract Award",IFERROR(VLOOKUP(Z245,VLKUP!$Y:$Z,2,0),""),"")</f>
        <v/>
      </c>
      <c r="B245" t="str">
        <f t="shared" si="3"/>
        <v/>
      </c>
      <c r="C245" t="s">
        <v>615</v>
      </c>
      <c r="D245" t="s">
        <v>616</v>
      </c>
      <c r="E245" t="s">
        <v>569</v>
      </c>
      <c r="F245" t="s">
        <v>570</v>
      </c>
      <c r="G245" t="s">
        <v>238</v>
      </c>
      <c r="H245" s="110">
        <v>45799</v>
      </c>
      <c r="I245" s="110">
        <v>46043</v>
      </c>
      <c r="J245" t="s">
        <v>169</v>
      </c>
      <c r="K245" t="s">
        <v>168</v>
      </c>
      <c r="L245" s="111">
        <v>5816.79</v>
      </c>
      <c r="N245" t="s">
        <v>381</v>
      </c>
      <c r="O245" t="s">
        <v>247</v>
      </c>
      <c r="P245" t="s">
        <v>382</v>
      </c>
      <c r="Q245" t="s">
        <v>243</v>
      </c>
      <c r="R245" t="s">
        <v>93</v>
      </c>
      <c r="S245" t="s">
        <v>383</v>
      </c>
      <c r="T245" t="s">
        <v>384</v>
      </c>
      <c r="V245" t="s">
        <v>219</v>
      </c>
      <c r="X245" t="s">
        <v>314</v>
      </c>
      <c r="Y245" t="s">
        <v>613</v>
      </c>
      <c r="Z245" t="s">
        <v>614</v>
      </c>
      <c r="AA245" t="s">
        <v>167</v>
      </c>
      <c r="AB245" t="s">
        <v>168</v>
      </c>
      <c r="AH245" s="111">
        <v>3251.62</v>
      </c>
      <c r="AI245" s="111">
        <v>2565.17</v>
      </c>
    </row>
    <row r="246" spans="1:35" x14ac:dyDescent="0.25">
      <c r="A246" t="str">
        <f>IF(B246="Contract Award",IFERROR(VLOOKUP(Z246,VLKUP!$Y:$Z,2,0),""),"")</f>
        <v/>
      </c>
      <c r="B246" t="str">
        <f t="shared" si="3"/>
        <v/>
      </c>
      <c r="C246" t="s">
        <v>617</v>
      </c>
      <c r="D246" t="s">
        <v>618</v>
      </c>
      <c r="E246" t="s">
        <v>569</v>
      </c>
      <c r="F246" t="s">
        <v>570</v>
      </c>
      <c r="G246" t="s">
        <v>238</v>
      </c>
      <c r="H246" s="110">
        <v>46043</v>
      </c>
      <c r="I246" s="110">
        <v>46043</v>
      </c>
      <c r="J246" t="s">
        <v>169</v>
      </c>
      <c r="K246" t="s">
        <v>168</v>
      </c>
      <c r="L246" s="111">
        <v>90147.12</v>
      </c>
      <c r="N246" t="s">
        <v>381</v>
      </c>
      <c r="O246" t="s">
        <v>236</v>
      </c>
      <c r="P246" t="s">
        <v>382</v>
      </c>
      <c r="Q246" t="s">
        <v>243</v>
      </c>
      <c r="R246" t="s">
        <v>93</v>
      </c>
      <c r="S246" t="s">
        <v>383</v>
      </c>
      <c r="T246" t="s">
        <v>384</v>
      </c>
      <c r="U246" t="s">
        <v>403</v>
      </c>
      <c r="V246" t="s">
        <v>219</v>
      </c>
      <c r="X246" t="s">
        <v>314</v>
      </c>
      <c r="Y246" t="s">
        <v>613</v>
      </c>
      <c r="Z246" t="s">
        <v>614</v>
      </c>
      <c r="AA246" t="s">
        <v>167</v>
      </c>
      <c r="AB246" t="s">
        <v>168</v>
      </c>
      <c r="AI246" s="111">
        <v>90147.12</v>
      </c>
    </row>
    <row r="247" spans="1:35" x14ac:dyDescent="0.25">
      <c r="A247" t="str">
        <f>IF(B247="Contract Award",IFERROR(VLOOKUP(Z247,VLKUP!$Y:$Z,2,0),""),"")</f>
        <v/>
      </c>
      <c r="B247" t="str">
        <f t="shared" si="3"/>
        <v/>
      </c>
      <c r="C247" t="s">
        <v>619</v>
      </c>
      <c r="D247" t="s">
        <v>620</v>
      </c>
      <c r="E247" t="s">
        <v>569</v>
      </c>
      <c r="F247" t="s">
        <v>570</v>
      </c>
      <c r="G247" t="s">
        <v>238</v>
      </c>
      <c r="H247" s="110">
        <v>46133</v>
      </c>
      <c r="I247" s="110">
        <v>46261</v>
      </c>
      <c r="J247" t="s">
        <v>169</v>
      </c>
      <c r="K247" t="s">
        <v>168</v>
      </c>
      <c r="L247" s="111">
        <v>70359.679999999993</v>
      </c>
      <c r="N247" t="s">
        <v>381</v>
      </c>
      <c r="O247" t="s">
        <v>247</v>
      </c>
      <c r="P247" t="s">
        <v>382</v>
      </c>
      <c r="Q247" t="s">
        <v>243</v>
      </c>
      <c r="R247" t="s">
        <v>93</v>
      </c>
      <c r="S247" t="s">
        <v>621</v>
      </c>
      <c r="T247" t="s">
        <v>384</v>
      </c>
      <c r="V247" t="s">
        <v>219</v>
      </c>
      <c r="X247" t="s">
        <v>314</v>
      </c>
      <c r="Y247" t="s">
        <v>613</v>
      </c>
      <c r="Z247" t="s">
        <v>614</v>
      </c>
      <c r="AA247" t="s">
        <v>167</v>
      </c>
      <c r="AB247" t="s">
        <v>168</v>
      </c>
      <c r="AI247" s="111">
        <v>70359.679999999993</v>
      </c>
    </row>
    <row r="248" spans="1:35" x14ac:dyDescent="0.25">
      <c r="A248" t="str">
        <f>IF(B248="Contract Award",IFERROR(VLOOKUP(Z248,VLKUP!$Y:$Z,2,0),""),"")</f>
        <v/>
      </c>
      <c r="B248" t="str">
        <f t="shared" si="3"/>
        <v/>
      </c>
      <c r="C248" t="s">
        <v>619</v>
      </c>
      <c r="D248" t="s">
        <v>620</v>
      </c>
      <c r="E248" t="s">
        <v>569</v>
      </c>
      <c r="F248" t="s">
        <v>570</v>
      </c>
      <c r="G248" t="s">
        <v>238</v>
      </c>
      <c r="H248" s="110">
        <v>46133</v>
      </c>
      <c r="I248" s="110">
        <v>46261</v>
      </c>
      <c r="J248" t="s">
        <v>169</v>
      </c>
      <c r="K248" t="s">
        <v>168</v>
      </c>
      <c r="L248" s="111">
        <v>60417.55</v>
      </c>
      <c r="N248" t="s">
        <v>381</v>
      </c>
      <c r="O248" t="s">
        <v>247</v>
      </c>
      <c r="P248" t="s">
        <v>382</v>
      </c>
      <c r="Q248" t="s">
        <v>243</v>
      </c>
      <c r="R248" t="s">
        <v>93</v>
      </c>
      <c r="S248" t="s">
        <v>621</v>
      </c>
      <c r="T248" t="s">
        <v>384</v>
      </c>
      <c r="V248" t="s">
        <v>219</v>
      </c>
      <c r="X248" t="s">
        <v>314</v>
      </c>
      <c r="Y248" t="s">
        <v>613</v>
      </c>
      <c r="Z248" t="s">
        <v>614</v>
      </c>
      <c r="AA248" t="s">
        <v>167</v>
      </c>
      <c r="AB248" t="s">
        <v>168</v>
      </c>
      <c r="AI248" s="111">
        <v>60417.55</v>
      </c>
    </row>
    <row r="249" spans="1:35" x14ac:dyDescent="0.25">
      <c r="A249" t="str">
        <f>IF(B249="Contract Award",IFERROR(VLOOKUP(Z249,VLKUP!$Y:$Z,2,0),""),"")</f>
        <v/>
      </c>
      <c r="B249" t="str">
        <f t="shared" si="3"/>
        <v/>
      </c>
      <c r="C249" t="s">
        <v>619</v>
      </c>
      <c r="D249" t="s">
        <v>620</v>
      </c>
      <c r="E249" t="s">
        <v>569</v>
      </c>
      <c r="F249" t="s">
        <v>570</v>
      </c>
      <c r="G249" t="s">
        <v>238</v>
      </c>
      <c r="H249" s="110">
        <v>46133</v>
      </c>
      <c r="I249" s="110">
        <v>46261</v>
      </c>
      <c r="J249" t="s">
        <v>169</v>
      </c>
      <c r="K249" t="s">
        <v>168</v>
      </c>
      <c r="L249" s="111">
        <v>15853.23</v>
      </c>
      <c r="N249" t="s">
        <v>381</v>
      </c>
      <c r="O249" t="s">
        <v>247</v>
      </c>
      <c r="P249" t="s">
        <v>382</v>
      </c>
      <c r="Q249" t="s">
        <v>243</v>
      </c>
      <c r="R249" t="s">
        <v>93</v>
      </c>
      <c r="S249" t="s">
        <v>621</v>
      </c>
      <c r="T249" t="s">
        <v>384</v>
      </c>
      <c r="V249" t="s">
        <v>219</v>
      </c>
      <c r="X249" t="s">
        <v>314</v>
      </c>
      <c r="Y249" t="s">
        <v>613</v>
      </c>
      <c r="Z249" t="s">
        <v>614</v>
      </c>
      <c r="AA249" t="s">
        <v>167</v>
      </c>
      <c r="AB249" t="s">
        <v>168</v>
      </c>
      <c r="AI249" s="111">
        <v>15853.23</v>
      </c>
    </row>
    <row r="250" spans="1:35" x14ac:dyDescent="0.25">
      <c r="A250" t="str">
        <f>IF(B250="Contract Award",IFERROR(VLOOKUP(Z250,VLKUP!$Y:$Z,2,0),""),"")</f>
        <v/>
      </c>
      <c r="B250" t="str">
        <f t="shared" si="3"/>
        <v/>
      </c>
      <c r="C250" t="s">
        <v>619</v>
      </c>
      <c r="D250" t="s">
        <v>620</v>
      </c>
      <c r="E250" t="s">
        <v>569</v>
      </c>
      <c r="F250" t="s">
        <v>570</v>
      </c>
      <c r="G250" t="s">
        <v>238</v>
      </c>
      <c r="H250" s="110">
        <v>46133</v>
      </c>
      <c r="I250" s="110">
        <v>46261</v>
      </c>
      <c r="J250" t="s">
        <v>169</v>
      </c>
      <c r="K250" t="s">
        <v>168</v>
      </c>
      <c r="L250" s="111">
        <v>8603.77</v>
      </c>
      <c r="N250" t="s">
        <v>381</v>
      </c>
      <c r="O250" t="s">
        <v>247</v>
      </c>
      <c r="P250" t="s">
        <v>382</v>
      </c>
      <c r="Q250" t="s">
        <v>243</v>
      </c>
      <c r="R250" t="s">
        <v>93</v>
      </c>
      <c r="S250" t="s">
        <v>621</v>
      </c>
      <c r="T250" t="s">
        <v>384</v>
      </c>
      <c r="V250" t="s">
        <v>219</v>
      </c>
      <c r="X250" t="s">
        <v>314</v>
      </c>
      <c r="Y250" t="s">
        <v>613</v>
      </c>
      <c r="Z250" t="s">
        <v>614</v>
      </c>
      <c r="AA250" t="s">
        <v>167</v>
      </c>
      <c r="AB250" t="s">
        <v>168</v>
      </c>
      <c r="AI250" s="111">
        <v>8603.77</v>
      </c>
    </row>
    <row r="251" spans="1:35" x14ac:dyDescent="0.25">
      <c r="A251" t="str">
        <f>IF(B251="Contract Award",IFERROR(VLOOKUP(Z251,VLKUP!$Y:$Z,2,0),""),"")</f>
        <v/>
      </c>
      <c r="B251" t="str">
        <f t="shared" si="3"/>
        <v/>
      </c>
      <c r="C251" t="s">
        <v>622</v>
      </c>
      <c r="D251" t="s">
        <v>623</v>
      </c>
      <c r="E251" t="s">
        <v>569</v>
      </c>
      <c r="F251" t="s">
        <v>570</v>
      </c>
      <c r="G251" t="s">
        <v>238</v>
      </c>
      <c r="H251" s="110">
        <v>46262</v>
      </c>
      <c r="I251" s="110">
        <v>46290</v>
      </c>
      <c r="J251" t="s">
        <v>169</v>
      </c>
      <c r="K251" t="s">
        <v>168</v>
      </c>
      <c r="L251" s="111">
        <v>11826.12</v>
      </c>
      <c r="N251" t="s">
        <v>381</v>
      </c>
      <c r="O251" t="s">
        <v>247</v>
      </c>
      <c r="P251" t="s">
        <v>382</v>
      </c>
      <c r="Q251" t="s">
        <v>243</v>
      </c>
      <c r="R251" t="s">
        <v>93</v>
      </c>
      <c r="S251" t="s">
        <v>470</v>
      </c>
      <c r="T251" t="s">
        <v>384</v>
      </c>
      <c r="V251" t="s">
        <v>219</v>
      </c>
      <c r="X251" t="s">
        <v>314</v>
      </c>
      <c r="Y251" t="s">
        <v>613</v>
      </c>
      <c r="Z251" t="s">
        <v>614</v>
      </c>
      <c r="AA251" t="s">
        <v>167</v>
      </c>
      <c r="AB251" t="s">
        <v>168</v>
      </c>
      <c r="AI251" s="111">
        <v>11826.12</v>
      </c>
    </row>
    <row r="252" spans="1:35" x14ac:dyDescent="0.25">
      <c r="A252" t="str">
        <f>IF(B252="Contract Award",IFERROR(VLOOKUP(Z252,VLKUP!$Y:$Z,2,0),""),"")</f>
        <v/>
      </c>
      <c r="B252" t="str">
        <f t="shared" si="3"/>
        <v/>
      </c>
      <c r="C252" t="s">
        <v>622</v>
      </c>
      <c r="D252" t="s">
        <v>623</v>
      </c>
      <c r="E252" t="s">
        <v>569</v>
      </c>
      <c r="F252" t="s">
        <v>570</v>
      </c>
      <c r="G252" t="s">
        <v>238</v>
      </c>
      <c r="H252" s="110">
        <v>46262</v>
      </c>
      <c r="I252" s="110">
        <v>46290</v>
      </c>
      <c r="J252" t="s">
        <v>169</v>
      </c>
      <c r="K252" t="s">
        <v>168</v>
      </c>
      <c r="L252" s="111">
        <v>30465.119999999999</v>
      </c>
      <c r="N252" t="s">
        <v>381</v>
      </c>
      <c r="O252" t="s">
        <v>247</v>
      </c>
      <c r="P252" t="s">
        <v>382</v>
      </c>
      <c r="Q252" t="s">
        <v>243</v>
      </c>
      <c r="R252" t="s">
        <v>93</v>
      </c>
      <c r="S252" t="s">
        <v>470</v>
      </c>
      <c r="T252" t="s">
        <v>384</v>
      </c>
      <c r="V252" t="s">
        <v>219</v>
      </c>
      <c r="X252" t="s">
        <v>314</v>
      </c>
      <c r="Y252" t="s">
        <v>613</v>
      </c>
      <c r="Z252" t="s">
        <v>614</v>
      </c>
      <c r="AA252" t="s">
        <v>167</v>
      </c>
      <c r="AB252" t="s">
        <v>168</v>
      </c>
      <c r="AI252" s="111">
        <v>30465.119999999999</v>
      </c>
    </row>
    <row r="253" spans="1:35" x14ac:dyDescent="0.25">
      <c r="A253" t="str">
        <f>IF(B253="Contract Award",IFERROR(VLOOKUP(Z253,VLKUP!$Y:$Z,2,0),""),"")</f>
        <v/>
      </c>
      <c r="B253" t="str">
        <f t="shared" si="3"/>
        <v/>
      </c>
      <c r="C253" t="s">
        <v>622</v>
      </c>
      <c r="D253" t="s">
        <v>623</v>
      </c>
      <c r="E253" t="s">
        <v>569</v>
      </c>
      <c r="F253" t="s">
        <v>570</v>
      </c>
      <c r="G253" t="s">
        <v>238</v>
      </c>
      <c r="H253" s="110">
        <v>46262</v>
      </c>
      <c r="I253" s="110">
        <v>46290</v>
      </c>
      <c r="J253" t="s">
        <v>169</v>
      </c>
      <c r="K253" t="s">
        <v>168</v>
      </c>
      <c r="L253" s="111">
        <v>31975.52</v>
      </c>
      <c r="N253" t="s">
        <v>381</v>
      </c>
      <c r="O253" t="s">
        <v>247</v>
      </c>
      <c r="P253" t="s">
        <v>382</v>
      </c>
      <c r="Q253" t="s">
        <v>243</v>
      </c>
      <c r="R253" t="s">
        <v>93</v>
      </c>
      <c r="S253" t="s">
        <v>470</v>
      </c>
      <c r="T253" t="s">
        <v>384</v>
      </c>
      <c r="V253" t="s">
        <v>219</v>
      </c>
      <c r="X253" t="s">
        <v>314</v>
      </c>
      <c r="Y253" t="s">
        <v>613</v>
      </c>
      <c r="Z253" t="s">
        <v>614</v>
      </c>
      <c r="AA253" t="s">
        <v>167</v>
      </c>
      <c r="AB253" t="s">
        <v>168</v>
      </c>
      <c r="AI253" s="111">
        <v>31975.52</v>
      </c>
    </row>
    <row r="254" spans="1:35" x14ac:dyDescent="0.25">
      <c r="A254" t="str">
        <f>IF(B254="Contract Award",IFERROR(VLOOKUP(Z254,VLKUP!$Y:$Z,2,0),""),"")</f>
        <v/>
      </c>
      <c r="B254" t="str">
        <f t="shared" si="3"/>
        <v/>
      </c>
      <c r="C254" t="s">
        <v>624</v>
      </c>
      <c r="D254" t="s">
        <v>625</v>
      </c>
      <c r="E254" t="s">
        <v>569</v>
      </c>
      <c r="F254" t="s">
        <v>570</v>
      </c>
      <c r="G254" t="s">
        <v>238</v>
      </c>
      <c r="H254" s="110">
        <v>45888</v>
      </c>
      <c r="I254" s="110">
        <v>46085</v>
      </c>
      <c r="J254" t="s">
        <v>169</v>
      </c>
      <c r="K254" t="s">
        <v>168</v>
      </c>
      <c r="L254" s="111">
        <v>18913.689999999999</v>
      </c>
      <c r="N254" t="s">
        <v>381</v>
      </c>
      <c r="O254" t="s">
        <v>247</v>
      </c>
      <c r="P254" t="s">
        <v>382</v>
      </c>
      <c r="Q254" t="s">
        <v>243</v>
      </c>
      <c r="R254" t="s">
        <v>93</v>
      </c>
      <c r="S254" t="s">
        <v>383</v>
      </c>
      <c r="T254" t="s">
        <v>384</v>
      </c>
      <c r="V254" t="s">
        <v>226</v>
      </c>
      <c r="W254" t="s">
        <v>626</v>
      </c>
      <c r="X254" t="s">
        <v>314</v>
      </c>
      <c r="Y254" t="s">
        <v>613</v>
      </c>
      <c r="Z254" t="s">
        <v>614</v>
      </c>
      <c r="AA254" t="s">
        <v>167</v>
      </c>
      <c r="AB254" t="s">
        <v>168</v>
      </c>
      <c r="AH254" s="111">
        <v>4331.38</v>
      </c>
      <c r="AI254" s="111">
        <v>14582.31</v>
      </c>
    </row>
    <row r="255" spans="1:35" x14ac:dyDescent="0.25">
      <c r="A255" t="str">
        <f>IF(B255="Contract Award",IFERROR(VLOOKUP(Z255,VLKUP!$Y:$Z,2,0),""),"")</f>
        <v/>
      </c>
      <c r="B255" t="str">
        <f t="shared" si="3"/>
        <v/>
      </c>
      <c r="C255" t="s">
        <v>624</v>
      </c>
      <c r="D255" t="s">
        <v>625</v>
      </c>
      <c r="E255" t="s">
        <v>569</v>
      </c>
      <c r="F255" t="s">
        <v>570</v>
      </c>
      <c r="G255" t="s">
        <v>238</v>
      </c>
      <c r="H255" s="110">
        <v>45888</v>
      </c>
      <c r="I255" s="110">
        <v>46085</v>
      </c>
      <c r="J255" t="s">
        <v>169</v>
      </c>
      <c r="K255" t="s">
        <v>168</v>
      </c>
      <c r="L255" s="111">
        <v>17493.169999999998</v>
      </c>
      <c r="N255" t="s">
        <v>381</v>
      </c>
      <c r="O255" t="s">
        <v>247</v>
      </c>
      <c r="P255" t="s">
        <v>382</v>
      </c>
      <c r="Q255" t="s">
        <v>243</v>
      </c>
      <c r="R255" t="s">
        <v>93</v>
      </c>
      <c r="S255" t="s">
        <v>383</v>
      </c>
      <c r="T255" t="s">
        <v>384</v>
      </c>
      <c r="V255" t="s">
        <v>226</v>
      </c>
      <c r="W255" t="s">
        <v>626</v>
      </c>
      <c r="X255" t="s">
        <v>314</v>
      </c>
      <c r="Y255" t="s">
        <v>613</v>
      </c>
      <c r="Z255" t="s">
        <v>614</v>
      </c>
      <c r="AA255" t="s">
        <v>167</v>
      </c>
      <c r="AB255" t="s">
        <v>168</v>
      </c>
      <c r="AH255" s="111">
        <v>4006.07</v>
      </c>
      <c r="AI255" s="111">
        <v>13487.1</v>
      </c>
    </row>
    <row r="256" spans="1:35" x14ac:dyDescent="0.25">
      <c r="A256" t="str">
        <f>IF(B256="Contract Award",IFERROR(VLOOKUP(Z256,VLKUP!$Y:$Z,2,0),""),"")</f>
        <v/>
      </c>
      <c r="B256" t="str">
        <f t="shared" si="3"/>
        <v/>
      </c>
      <c r="C256" t="s">
        <v>627</v>
      </c>
      <c r="D256" t="s">
        <v>628</v>
      </c>
      <c r="E256" t="s">
        <v>569</v>
      </c>
      <c r="F256" t="s">
        <v>570</v>
      </c>
      <c r="G256" t="s">
        <v>238</v>
      </c>
      <c r="H256" s="110">
        <v>46085</v>
      </c>
      <c r="I256" s="110">
        <v>46085</v>
      </c>
      <c r="J256" t="s">
        <v>169</v>
      </c>
      <c r="K256" t="s">
        <v>168</v>
      </c>
      <c r="L256" s="111">
        <v>215142.08</v>
      </c>
      <c r="N256" t="s">
        <v>381</v>
      </c>
      <c r="O256" t="s">
        <v>236</v>
      </c>
      <c r="P256" t="s">
        <v>382</v>
      </c>
      <c r="Q256" t="s">
        <v>243</v>
      </c>
      <c r="R256" t="s">
        <v>93</v>
      </c>
      <c r="S256" t="s">
        <v>383</v>
      </c>
      <c r="T256" t="s">
        <v>384</v>
      </c>
      <c r="U256" t="s">
        <v>403</v>
      </c>
      <c r="V256" t="s">
        <v>226</v>
      </c>
      <c r="W256" t="s">
        <v>626</v>
      </c>
      <c r="X256" t="s">
        <v>314</v>
      </c>
      <c r="Y256" t="s">
        <v>613</v>
      </c>
      <c r="Z256" t="s">
        <v>614</v>
      </c>
      <c r="AA256" t="s">
        <v>167</v>
      </c>
      <c r="AB256" t="s">
        <v>168</v>
      </c>
      <c r="AI256" s="111">
        <v>215142.08</v>
      </c>
    </row>
    <row r="257" spans="1:36" x14ac:dyDescent="0.25">
      <c r="A257" t="str">
        <f>IF(B257="Contract Award",IFERROR(VLOOKUP(Z257,VLKUP!$Y:$Z,2,0),""),"")</f>
        <v/>
      </c>
      <c r="B257" t="str">
        <f t="shared" si="3"/>
        <v/>
      </c>
      <c r="C257" t="s">
        <v>627</v>
      </c>
      <c r="D257" t="s">
        <v>628</v>
      </c>
      <c r="E257" t="s">
        <v>569</v>
      </c>
      <c r="F257" t="s">
        <v>570</v>
      </c>
      <c r="G257" t="s">
        <v>238</v>
      </c>
      <c r="H257" s="110">
        <v>46085</v>
      </c>
      <c r="I257" s="110">
        <v>46085</v>
      </c>
      <c r="J257" t="s">
        <v>169</v>
      </c>
      <c r="K257" t="s">
        <v>168</v>
      </c>
      <c r="L257" s="111">
        <v>348228.69</v>
      </c>
      <c r="N257" t="s">
        <v>381</v>
      </c>
      <c r="O257" t="s">
        <v>236</v>
      </c>
      <c r="P257" t="s">
        <v>382</v>
      </c>
      <c r="Q257" t="s">
        <v>243</v>
      </c>
      <c r="R257" t="s">
        <v>93</v>
      </c>
      <c r="S257" t="s">
        <v>383</v>
      </c>
      <c r="T257" t="s">
        <v>384</v>
      </c>
      <c r="U257" t="s">
        <v>403</v>
      </c>
      <c r="V257" t="s">
        <v>226</v>
      </c>
      <c r="W257" t="s">
        <v>626</v>
      </c>
      <c r="X257" t="s">
        <v>314</v>
      </c>
      <c r="Y257" t="s">
        <v>613</v>
      </c>
      <c r="Z257" t="s">
        <v>614</v>
      </c>
      <c r="AA257" t="s">
        <v>167</v>
      </c>
      <c r="AB257" t="s">
        <v>168</v>
      </c>
      <c r="AI257" s="111">
        <v>348228.69</v>
      </c>
    </row>
    <row r="258" spans="1:36" x14ac:dyDescent="0.25">
      <c r="A258" t="str">
        <f>IF(B258="Contract Award",IFERROR(VLOOKUP(Z258,VLKUP!$Y:$Z,2,0),""),"")</f>
        <v>APS Quad Magnet Measurement &amp; Stand</v>
      </c>
      <c r="B258" t="str">
        <f t="shared" si="3"/>
        <v>Contract Award</v>
      </c>
      <c r="C258" t="s">
        <v>629</v>
      </c>
      <c r="D258" t="s">
        <v>630</v>
      </c>
      <c r="E258" t="s">
        <v>569</v>
      </c>
      <c r="F258" t="s">
        <v>570</v>
      </c>
      <c r="G258" t="s">
        <v>238</v>
      </c>
      <c r="H258" s="110">
        <v>45887</v>
      </c>
      <c r="I258" s="110">
        <v>45887</v>
      </c>
      <c r="J258" t="s">
        <v>169</v>
      </c>
      <c r="K258" t="s">
        <v>168</v>
      </c>
      <c r="L258" s="111">
        <v>0.01</v>
      </c>
      <c r="N258" t="s">
        <v>381</v>
      </c>
      <c r="O258" t="s">
        <v>236</v>
      </c>
      <c r="P258" t="s">
        <v>382</v>
      </c>
      <c r="Q258" t="s">
        <v>243</v>
      </c>
      <c r="R258" t="s">
        <v>93</v>
      </c>
      <c r="S258" t="s">
        <v>383</v>
      </c>
      <c r="T258" t="s">
        <v>384</v>
      </c>
      <c r="U258" t="s">
        <v>391</v>
      </c>
      <c r="V258" t="s">
        <v>226</v>
      </c>
      <c r="W258" t="s">
        <v>626</v>
      </c>
      <c r="X258" t="s">
        <v>314</v>
      </c>
      <c r="Y258" t="s">
        <v>613</v>
      </c>
      <c r="Z258" t="s">
        <v>614</v>
      </c>
      <c r="AA258" t="s">
        <v>167</v>
      </c>
      <c r="AH258" s="111">
        <v>0.01</v>
      </c>
    </row>
    <row r="259" spans="1:36" x14ac:dyDescent="0.25">
      <c r="A259" t="str">
        <f>IF(B259="Contract Award",IFERROR(VLOOKUP(Z259,VLKUP!$Y:$Z,2,0),""),"")</f>
        <v/>
      </c>
      <c r="B259" t="str">
        <f t="shared" ref="B259:B322" si="4">IF(COUNTIF($AC259:$AS259,0.01),"Contract Award","")</f>
        <v/>
      </c>
      <c r="C259" t="s">
        <v>629</v>
      </c>
      <c r="D259" t="s">
        <v>630</v>
      </c>
      <c r="E259" t="s">
        <v>569</v>
      </c>
      <c r="F259" t="s">
        <v>570</v>
      </c>
      <c r="G259" t="s">
        <v>238</v>
      </c>
      <c r="H259" s="110">
        <v>45887</v>
      </c>
      <c r="I259" s="110">
        <v>45887</v>
      </c>
      <c r="J259" t="s">
        <v>169</v>
      </c>
      <c r="K259" t="s">
        <v>168</v>
      </c>
      <c r="L259" s="111">
        <v>348228.69</v>
      </c>
      <c r="N259" t="s">
        <v>381</v>
      </c>
      <c r="O259" t="s">
        <v>236</v>
      </c>
      <c r="P259" t="s">
        <v>382</v>
      </c>
      <c r="Q259" t="s">
        <v>243</v>
      </c>
      <c r="R259" t="s">
        <v>93</v>
      </c>
      <c r="S259" t="s">
        <v>383</v>
      </c>
      <c r="T259" t="s">
        <v>384</v>
      </c>
      <c r="U259" t="s">
        <v>391</v>
      </c>
      <c r="V259" t="s">
        <v>226</v>
      </c>
      <c r="W259" t="s">
        <v>626</v>
      </c>
      <c r="X259" t="s">
        <v>314</v>
      </c>
      <c r="Y259" t="s">
        <v>613</v>
      </c>
      <c r="Z259" t="s">
        <v>614</v>
      </c>
      <c r="AA259" t="s">
        <v>167</v>
      </c>
      <c r="AH259" s="111">
        <v>348228.69</v>
      </c>
    </row>
    <row r="260" spans="1:36" x14ac:dyDescent="0.25">
      <c r="A260" t="str">
        <f>IF(B260="Contract Award",IFERROR(VLOOKUP(Z260,VLKUP!$Y:$Z,2,0),""),"")</f>
        <v/>
      </c>
      <c r="B260" t="str">
        <f t="shared" si="4"/>
        <v/>
      </c>
      <c r="C260" t="s">
        <v>629</v>
      </c>
      <c r="D260" t="s">
        <v>630</v>
      </c>
      <c r="E260" t="s">
        <v>569</v>
      </c>
      <c r="F260" t="s">
        <v>570</v>
      </c>
      <c r="G260" t="s">
        <v>238</v>
      </c>
      <c r="H260" s="110">
        <v>45887</v>
      </c>
      <c r="I260" s="110">
        <v>45887</v>
      </c>
      <c r="J260" t="s">
        <v>169</v>
      </c>
      <c r="K260" t="s">
        <v>168</v>
      </c>
      <c r="L260" s="111">
        <v>215142.08</v>
      </c>
      <c r="N260" t="s">
        <v>381</v>
      </c>
      <c r="O260" t="s">
        <v>236</v>
      </c>
      <c r="P260" t="s">
        <v>382</v>
      </c>
      <c r="Q260" t="s">
        <v>243</v>
      </c>
      <c r="R260" t="s">
        <v>93</v>
      </c>
      <c r="S260" t="s">
        <v>383</v>
      </c>
      <c r="T260" t="s">
        <v>384</v>
      </c>
      <c r="U260" t="s">
        <v>391</v>
      </c>
      <c r="V260" t="s">
        <v>226</v>
      </c>
      <c r="W260" t="s">
        <v>626</v>
      </c>
      <c r="X260" t="s">
        <v>314</v>
      </c>
      <c r="Y260" t="s">
        <v>613</v>
      </c>
      <c r="Z260" t="s">
        <v>614</v>
      </c>
      <c r="AA260" t="s">
        <v>167</v>
      </c>
      <c r="AH260" s="111">
        <v>215142.08</v>
      </c>
    </row>
    <row r="261" spans="1:36" x14ac:dyDescent="0.25">
      <c r="A261" t="str">
        <f>IF(B261="Contract Award",IFERROR(VLOOKUP(Z261,VLKUP!$Y:$Z,2,0),""),"")</f>
        <v/>
      </c>
      <c r="B261" t="str">
        <f t="shared" si="4"/>
        <v/>
      </c>
      <c r="C261" t="s">
        <v>631</v>
      </c>
      <c r="D261" t="s">
        <v>632</v>
      </c>
      <c r="E261" t="s">
        <v>633</v>
      </c>
      <c r="F261" t="s">
        <v>634</v>
      </c>
      <c r="G261" t="s">
        <v>241</v>
      </c>
      <c r="H261" s="110">
        <v>46037</v>
      </c>
      <c r="I261" s="110">
        <v>46037</v>
      </c>
      <c r="J261" t="s">
        <v>169</v>
      </c>
      <c r="K261" t="s">
        <v>168</v>
      </c>
      <c r="L261" s="111">
        <v>16451.32</v>
      </c>
      <c r="N261" t="s">
        <v>381</v>
      </c>
      <c r="O261" t="s">
        <v>236</v>
      </c>
      <c r="P261" t="s">
        <v>382</v>
      </c>
      <c r="Q261" t="s">
        <v>243</v>
      </c>
      <c r="R261" t="s">
        <v>93</v>
      </c>
      <c r="S261" t="s">
        <v>635</v>
      </c>
      <c r="T261" t="s">
        <v>384</v>
      </c>
      <c r="V261" t="s">
        <v>220</v>
      </c>
      <c r="W261" t="s">
        <v>553</v>
      </c>
      <c r="X261" t="s">
        <v>283</v>
      </c>
      <c r="Y261" t="s">
        <v>535</v>
      </c>
      <c r="Z261" t="s">
        <v>536</v>
      </c>
      <c r="AA261" t="s">
        <v>167</v>
      </c>
      <c r="AB261" t="s">
        <v>168</v>
      </c>
      <c r="AI261" s="111">
        <v>16451.32</v>
      </c>
    </row>
    <row r="262" spans="1:36" x14ac:dyDescent="0.25">
      <c r="A262" t="str">
        <f>IF(B262="Contract Award",IFERROR(VLOOKUP(Z262,VLKUP!$Y:$Z,2,0),""),"")</f>
        <v/>
      </c>
      <c r="B262" t="str">
        <f t="shared" si="4"/>
        <v/>
      </c>
      <c r="C262" t="s">
        <v>636</v>
      </c>
      <c r="D262" t="s">
        <v>637</v>
      </c>
      <c r="E262" t="s">
        <v>633</v>
      </c>
      <c r="F262" t="s">
        <v>634</v>
      </c>
      <c r="G262" t="s">
        <v>241</v>
      </c>
      <c r="H262" s="110">
        <v>46289</v>
      </c>
      <c r="I262" s="110">
        <v>46289</v>
      </c>
      <c r="J262" t="s">
        <v>169</v>
      </c>
      <c r="K262" t="s">
        <v>168</v>
      </c>
      <c r="L262" s="111">
        <v>16190.18</v>
      </c>
      <c r="N262" t="s">
        <v>381</v>
      </c>
      <c r="O262" t="s">
        <v>236</v>
      </c>
      <c r="P262" t="s">
        <v>382</v>
      </c>
      <c r="Q262" t="s">
        <v>243</v>
      </c>
      <c r="R262" t="s">
        <v>93</v>
      </c>
      <c r="S262" t="s">
        <v>635</v>
      </c>
      <c r="T262" t="s">
        <v>384</v>
      </c>
      <c r="V262" t="s">
        <v>220</v>
      </c>
      <c r="W262" t="s">
        <v>553</v>
      </c>
      <c r="X262" t="s">
        <v>283</v>
      </c>
      <c r="Y262" t="s">
        <v>535</v>
      </c>
      <c r="Z262" t="s">
        <v>536</v>
      </c>
      <c r="AA262" t="s">
        <v>167</v>
      </c>
      <c r="AB262" t="s">
        <v>168</v>
      </c>
      <c r="AI262" s="111">
        <v>16190.18</v>
      </c>
    </row>
    <row r="263" spans="1:36" x14ac:dyDescent="0.25">
      <c r="A263" t="str">
        <f>IF(B263="Contract Award",IFERROR(VLOOKUP(Z263,VLKUP!$Y:$Z,2,0),""),"")</f>
        <v/>
      </c>
      <c r="B263" t="str">
        <f t="shared" si="4"/>
        <v/>
      </c>
      <c r="C263" t="s">
        <v>638</v>
      </c>
      <c r="D263" t="s">
        <v>639</v>
      </c>
      <c r="E263" t="s">
        <v>633</v>
      </c>
      <c r="F263" t="s">
        <v>634</v>
      </c>
      <c r="G263" t="s">
        <v>241</v>
      </c>
      <c r="H263" s="110">
        <v>45986</v>
      </c>
      <c r="I263" s="110">
        <v>46036</v>
      </c>
      <c r="J263" t="s">
        <v>169</v>
      </c>
      <c r="K263" t="s">
        <v>168</v>
      </c>
      <c r="L263" s="111">
        <v>3632.19</v>
      </c>
      <c r="N263" t="s">
        <v>469</v>
      </c>
      <c r="O263" t="s">
        <v>247</v>
      </c>
      <c r="P263" t="s">
        <v>382</v>
      </c>
      <c r="Q263" t="s">
        <v>243</v>
      </c>
      <c r="R263" t="s">
        <v>93</v>
      </c>
      <c r="S263" t="s">
        <v>635</v>
      </c>
      <c r="T263" t="s">
        <v>384</v>
      </c>
      <c r="V263" t="s">
        <v>220</v>
      </c>
      <c r="X263" t="s">
        <v>283</v>
      </c>
      <c r="Y263" t="s">
        <v>535</v>
      </c>
      <c r="Z263" t="s">
        <v>536</v>
      </c>
      <c r="AA263" t="s">
        <v>167</v>
      </c>
      <c r="AB263" t="s">
        <v>168</v>
      </c>
      <c r="AI263" s="111">
        <v>3632.19</v>
      </c>
    </row>
    <row r="264" spans="1:36" x14ac:dyDescent="0.25">
      <c r="A264" t="str">
        <f>IF(B264="Contract Award",IFERROR(VLOOKUP(Z264,VLKUP!$Y:$Z,2,0),""),"")</f>
        <v/>
      </c>
      <c r="B264" t="str">
        <f t="shared" si="4"/>
        <v/>
      </c>
      <c r="C264" t="s">
        <v>638</v>
      </c>
      <c r="D264" t="s">
        <v>639</v>
      </c>
      <c r="E264" t="s">
        <v>633</v>
      </c>
      <c r="F264" t="s">
        <v>634</v>
      </c>
      <c r="G264" t="s">
        <v>241</v>
      </c>
      <c r="H264" s="110">
        <v>45986</v>
      </c>
      <c r="I264" s="110">
        <v>46036</v>
      </c>
      <c r="J264" t="s">
        <v>169</v>
      </c>
      <c r="K264" t="s">
        <v>168</v>
      </c>
      <c r="L264" s="111">
        <v>2386.11</v>
      </c>
      <c r="N264" t="s">
        <v>469</v>
      </c>
      <c r="O264" t="s">
        <v>247</v>
      </c>
      <c r="P264" t="s">
        <v>382</v>
      </c>
      <c r="Q264" t="s">
        <v>243</v>
      </c>
      <c r="R264" t="s">
        <v>93</v>
      </c>
      <c r="S264" t="s">
        <v>635</v>
      </c>
      <c r="T264" t="s">
        <v>384</v>
      </c>
      <c r="V264" t="s">
        <v>220</v>
      </c>
      <c r="X264" t="s">
        <v>283</v>
      </c>
      <c r="Y264" t="s">
        <v>535</v>
      </c>
      <c r="Z264" t="s">
        <v>536</v>
      </c>
      <c r="AA264" t="s">
        <v>167</v>
      </c>
      <c r="AB264" t="s">
        <v>168</v>
      </c>
      <c r="AI264" s="111">
        <v>2386.11</v>
      </c>
    </row>
    <row r="265" spans="1:36" x14ac:dyDescent="0.25">
      <c r="A265" t="str">
        <f>IF(B265="Contract Award",IFERROR(VLOOKUP(Z265,VLKUP!$Y:$Z,2,0),""),"")</f>
        <v/>
      </c>
      <c r="B265" t="str">
        <f t="shared" si="4"/>
        <v/>
      </c>
      <c r="C265" t="s">
        <v>640</v>
      </c>
      <c r="D265" t="s">
        <v>641</v>
      </c>
      <c r="E265" t="s">
        <v>633</v>
      </c>
      <c r="F265" t="s">
        <v>634</v>
      </c>
      <c r="G265" t="s">
        <v>241</v>
      </c>
      <c r="H265" s="110">
        <v>46398</v>
      </c>
      <c r="I265" s="110">
        <v>46398</v>
      </c>
      <c r="J265" t="s">
        <v>169</v>
      </c>
      <c r="K265" t="s">
        <v>168</v>
      </c>
      <c r="L265" s="111">
        <v>16190.18</v>
      </c>
      <c r="N265" t="s">
        <v>381</v>
      </c>
      <c r="O265" t="s">
        <v>236</v>
      </c>
      <c r="P265" t="s">
        <v>382</v>
      </c>
      <c r="Q265" t="s">
        <v>243</v>
      </c>
      <c r="R265" t="s">
        <v>93</v>
      </c>
      <c r="S265" t="s">
        <v>635</v>
      </c>
      <c r="T265" t="s">
        <v>384</v>
      </c>
      <c r="V265" t="s">
        <v>220</v>
      </c>
      <c r="W265" t="s">
        <v>553</v>
      </c>
      <c r="X265" t="s">
        <v>283</v>
      </c>
      <c r="Y265" t="s">
        <v>535</v>
      </c>
      <c r="Z265" t="s">
        <v>536</v>
      </c>
      <c r="AA265" t="s">
        <v>167</v>
      </c>
      <c r="AB265" t="s">
        <v>168</v>
      </c>
      <c r="AJ265" s="111">
        <v>16190.18</v>
      </c>
    </row>
    <row r="266" spans="1:36" x14ac:dyDescent="0.25">
      <c r="A266" t="str">
        <f>IF(B266="Contract Award",IFERROR(VLOOKUP(Z266,VLKUP!$Y:$Z,2,0),""),"")</f>
        <v/>
      </c>
      <c r="B266" t="str">
        <f t="shared" si="4"/>
        <v/>
      </c>
      <c r="C266" t="s">
        <v>642</v>
      </c>
      <c r="D266" t="s">
        <v>643</v>
      </c>
      <c r="E266" t="s">
        <v>633</v>
      </c>
      <c r="F266" t="s">
        <v>634</v>
      </c>
      <c r="G266" t="s">
        <v>241</v>
      </c>
      <c r="H266" s="110">
        <v>46248</v>
      </c>
      <c r="I266" s="110">
        <v>46288</v>
      </c>
      <c r="J266" t="s">
        <v>169</v>
      </c>
      <c r="K266" t="s">
        <v>168</v>
      </c>
      <c r="L266" s="111">
        <v>3577.16</v>
      </c>
      <c r="N266" t="s">
        <v>469</v>
      </c>
      <c r="O266" t="s">
        <v>247</v>
      </c>
      <c r="P266" t="s">
        <v>382</v>
      </c>
      <c r="Q266" t="s">
        <v>243</v>
      </c>
      <c r="R266" t="s">
        <v>93</v>
      </c>
      <c r="S266" t="s">
        <v>635</v>
      </c>
      <c r="T266" t="s">
        <v>384</v>
      </c>
      <c r="V266" t="s">
        <v>220</v>
      </c>
      <c r="X266" t="s">
        <v>283</v>
      </c>
      <c r="Y266" t="s">
        <v>535</v>
      </c>
      <c r="Z266" t="s">
        <v>536</v>
      </c>
      <c r="AA266" t="s">
        <v>167</v>
      </c>
      <c r="AB266" t="s">
        <v>168</v>
      </c>
      <c r="AI266" s="111">
        <v>3577.16</v>
      </c>
    </row>
    <row r="267" spans="1:36" x14ac:dyDescent="0.25">
      <c r="A267" t="str">
        <f>IF(B267="Contract Award",IFERROR(VLOOKUP(Z267,VLKUP!$Y:$Z,2,0),""),"")</f>
        <v/>
      </c>
      <c r="B267" t="str">
        <f t="shared" si="4"/>
        <v/>
      </c>
      <c r="C267" t="s">
        <v>642</v>
      </c>
      <c r="D267" t="s">
        <v>643</v>
      </c>
      <c r="E267" t="s">
        <v>633</v>
      </c>
      <c r="F267" t="s">
        <v>634</v>
      </c>
      <c r="G267" t="s">
        <v>241</v>
      </c>
      <c r="H267" s="110">
        <v>46248</v>
      </c>
      <c r="I267" s="110">
        <v>46288</v>
      </c>
      <c r="J267" t="s">
        <v>169</v>
      </c>
      <c r="K267" t="s">
        <v>168</v>
      </c>
      <c r="L267" s="111">
        <v>2349.96</v>
      </c>
      <c r="N267" t="s">
        <v>469</v>
      </c>
      <c r="O267" t="s">
        <v>247</v>
      </c>
      <c r="P267" t="s">
        <v>382</v>
      </c>
      <c r="Q267" t="s">
        <v>243</v>
      </c>
      <c r="R267" t="s">
        <v>93</v>
      </c>
      <c r="S267" t="s">
        <v>635</v>
      </c>
      <c r="T267" t="s">
        <v>384</v>
      </c>
      <c r="V267" t="s">
        <v>220</v>
      </c>
      <c r="X267" t="s">
        <v>283</v>
      </c>
      <c r="Y267" t="s">
        <v>535</v>
      </c>
      <c r="Z267" t="s">
        <v>536</v>
      </c>
      <c r="AA267" t="s">
        <v>167</v>
      </c>
      <c r="AB267" t="s">
        <v>168</v>
      </c>
      <c r="AI267" s="111">
        <v>2349.96</v>
      </c>
    </row>
    <row r="268" spans="1:36" x14ac:dyDescent="0.25">
      <c r="A268" t="str">
        <f>IF(B268="Contract Award",IFERROR(VLOOKUP(Z268,VLKUP!$Y:$Z,2,0),""),"")</f>
        <v/>
      </c>
      <c r="B268" t="str">
        <f t="shared" si="4"/>
        <v/>
      </c>
      <c r="C268" t="s">
        <v>644</v>
      </c>
      <c r="D268" t="s">
        <v>645</v>
      </c>
      <c r="E268" t="s">
        <v>633</v>
      </c>
      <c r="F268" t="s">
        <v>634</v>
      </c>
      <c r="G268" t="s">
        <v>241</v>
      </c>
      <c r="H268" s="110">
        <v>46507</v>
      </c>
      <c r="I268" s="110">
        <v>46507</v>
      </c>
      <c r="J268" t="s">
        <v>169</v>
      </c>
      <c r="K268" t="s">
        <v>168</v>
      </c>
      <c r="L268" s="111">
        <v>16190.18</v>
      </c>
      <c r="N268" t="s">
        <v>381</v>
      </c>
      <c r="O268" t="s">
        <v>236</v>
      </c>
      <c r="P268" t="s">
        <v>382</v>
      </c>
      <c r="Q268" t="s">
        <v>243</v>
      </c>
      <c r="R268" t="s">
        <v>93</v>
      </c>
      <c r="S268" t="s">
        <v>635</v>
      </c>
      <c r="T268" t="s">
        <v>384</v>
      </c>
      <c r="V268" t="s">
        <v>220</v>
      </c>
      <c r="W268" t="s">
        <v>553</v>
      </c>
      <c r="X268" t="s">
        <v>283</v>
      </c>
      <c r="Y268" t="s">
        <v>535</v>
      </c>
      <c r="Z268" t="s">
        <v>536</v>
      </c>
      <c r="AA268" t="s">
        <v>167</v>
      </c>
      <c r="AB268" t="s">
        <v>168</v>
      </c>
      <c r="AJ268" s="111">
        <v>16190.18</v>
      </c>
    </row>
    <row r="269" spans="1:36" x14ac:dyDescent="0.25">
      <c r="A269" t="str">
        <f>IF(B269="Contract Award",IFERROR(VLOOKUP(Z269,VLKUP!$Y:$Z,2,0),""),"")</f>
        <v/>
      </c>
      <c r="B269" t="str">
        <f t="shared" si="4"/>
        <v/>
      </c>
      <c r="C269" t="s">
        <v>646</v>
      </c>
      <c r="D269" t="s">
        <v>647</v>
      </c>
      <c r="E269" t="s">
        <v>633</v>
      </c>
      <c r="F269" t="s">
        <v>634</v>
      </c>
      <c r="G269" t="s">
        <v>241</v>
      </c>
      <c r="H269" s="110">
        <v>46345</v>
      </c>
      <c r="I269" s="110">
        <v>46395</v>
      </c>
      <c r="J269" t="s">
        <v>169</v>
      </c>
      <c r="K269" t="s">
        <v>168</v>
      </c>
      <c r="L269" s="111">
        <v>3684.48</v>
      </c>
      <c r="N269" t="s">
        <v>469</v>
      </c>
      <c r="O269" t="s">
        <v>247</v>
      </c>
      <c r="P269" t="s">
        <v>382</v>
      </c>
      <c r="Q269" t="s">
        <v>243</v>
      </c>
      <c r="R269" t="s">
        <v>93</v>
      </c>
      <c r="S269" t="s">
        <v>635</v>
      </c>
      <c r="T269" t="s">
        <v>384</v>
      </c>
      <c r="V269" t="s">
        <v>220</v>
      </c>
      <c r="X269" t="s">
        <v>283</v>
      </c>
      <c r="Y269" t="s">
        <v>535</v>
      </c>
      <c r="Z269" t="s">
        <v>536</v>
      </c>
      <c r="AA269" t="s">
        <v>167</v>
      </c>
      <c r="AB269" t="s">
        <v>168</v>
      </c>
      <c r="AJ269" s="111">
        <v>3684.48</v>
      </c>
    </row>
    <row r="270" spans="1:36" x14ac:dyDescent="0.25">
      <c r="A270" t="str">
        <f>IF(B270="Contract Award",IFERROR(VLOOKUP(Z270,VLKUP!$Y:$Z,2,0),""),"")</f>
        <v/>
      </c>
      <c r="B270" t="str">
        <f t="shared" si="4"/>
        <v/>
      </c>
      <c r="C270" t="s">
        <v>646</v>
      </c>
      <c r="D270" t="s">
        <v>647</v>
      </c>
      <c r="E270" t="s">
        <v>633</v>
      </c>
      <c r="F270" t="s">
        <v>634</v>
      </c>
      <c r="G270" t="s">
        <v>241</v>
      </c>
      <c r="H270" s="110">
        <v>46345</v>
      </c>
      <c r="I270" s="110">
        <v>46395</v>
      </c>
      <c r="J270" t="s">
        <v>169</v>
      </c>
      <c r="K270" t="s">
        <v>168</v>
      </c>
      <c r="L270" s="111">
        <v>2420.46</v>
      </c>
      <c r="N270" t="s">
        <v>469</v>
      </c>
      <c r="O270" t="s">
        <v>247</v>
      </c>
      <c r="P270" t="s">
        <v>382</v>
      </c>
      <c r="Q270" t="s">
        <v>243</v>
      </c>
      <c r="R270" t="s">
        <v>93</v>
      </c>
      <c r="S270" t="s">
        <v>635</v>
      </c>
      <c r="T270" t="s">
        <v>384</v>
      </c>
      <c r="V270" t="s">
        <v>220</v>
      </c>
      <c r="X270" t="s">
        <v>283</v>
      </c>
      <c r="Y270" t="s">
        <v>535</v>
      </c>
      <c r="Z270" t="s">
        <v>536</v>
      </c>
      <c r="AA270" t="s">
        <v>167</v>
      </c>
      <c r="AB270" t="s">
        <v>168</v>
      </c>
      <c r="AJ270" s="111">
        <v>2420.46</v>
      </c>
    </row>
    <row r="271" spans="1:36" x14ac:dyDescent="0.25">
      <c r="A271" t="str">
        <f>IF(B271="Contract Award",IFERROR(VLOOKUP(Z271,VLKUP!$Y:$Z,2,0),""),"")</f>
        <v/>
      </c>
      <c r="B271" t="str">
        <f t="shared" si="4"/>
        <v/>
      </c>
      <c r="C271" t="s">
        <v>648</v>
      </c>
      <c r="D271" t="s">
        <v>649</v>
      </c>
      <c r="E271" t="s">
        <v>633</v>
      </c>
      <c r="F271" t="s">
        <v>634</v>
      </c>
      <c r="G271" t="s">
        <v>241</v>
      </c>
      <c r="H271" s="110">
        <v>46622</v>
      </c>
      <c r="I271" s="110">
        <v>46622</v>
      </c>
      <c r="J271" t="s">
        <v>169</v>
      </c>
      <c r="K271" t="s">
        <v>168</v>
      </c>
      <c r="L271" s="111">
        <v>16190.18</v>
      </c>
      <c r="N271" t="s">
        <v>381</v>
      </c>
      <c r="O271" t="s">
        <v>236</v>
      </c>
      <c r="P271" t="s">
        <v>382</v>
      </c>
      <c r="Q271" t="s">
        <v>243</v>
      </c>
      <c r="R271" t="s">
        <v>93</v>
      </c>
      <c r="S271" t="s">
        <v>635</v>
      </c>
      <c r="T271" t="s">
        <v>384</v>
      </c>
      <c r="V271" t="s">
        <v>220</v>
      </c>
      <c r="W271" t="s">
        <v>553</v>
      </c>
      <c r="X271" t="s">
        <v>283</v>
      </c>
      <c r="Y271" t="s">
        <v>535</v>
      </c>
      <c r="Z271" t="s">
        <v>536</v>
      </c>
      <c r="AA271" t="s">
        <v>167</v>
      </c>
      <c r="AB271" t="s">
        <v>168</v>
      </c>
      <c r="AJ271" s="111">
        <v>16190.18</v>
      </c>
    </row>
    <row r="272" spans="1:36" x14ac:dyDescent="0.25">
      <c r="A272" t="str">
        <f>IF(B272="Contract Award",IFERROR(VLOOKUP(Z272,VLKUP!$Y:$Z,2,0),""),"")</f>
        <v/>
      </c>
      <c r="B272" t="str">
        <f t="shared" si="4"/>
        <v/>
      </c>
      <c r="C272" t="s">
        <v>650</v>
      </c>
      <c r="D272" t="s">
        <v>651</v>
      </c>
      <c r="E272" t="s">
        <v>633</v>
      </c>
      <c r="F272" t="s">
        <v>634</v>
      </c>
      <c r="G272" t="s">
        <v>241</v>
      </c>
      <c r="H272" s="110">
        <v>46469</v>
      </c>
      <c r="I272" s="110">
        <v>46506</v>
      </c>
      <c r="J272" t="s">
        <v>169</v>
      </c>
      <c r="K272" t="s">
        <v>168</v>
      </c>
      <c r="L272" s="111">
        <v>3684.48</v>
      </c>
      <c r="N272" t="s">
        <v>469</v>
      </c>
      <c r="O272" t="s">
        <v>247</v>
      </c>
      <c r="P272" t="s">
        <v>382</v>
      </c>
      <c r="Q272" t="s">
        <v>243</v>
      </c>
      <c r="R272" t="s">
        <v>93</v>
      </c>
      <c r="S272" t="s">
        <v>635</v>
      </c>
      <c r="T272" t="s">
        <v>384</v>
      </c>
      <c r="V272" t="s">
        <v>220</v>
      </c>
      <c r="X272" t="s">
        <v>283</v>
      </c>
      <c r="Y272" t="s">
        <v>535</v>
      </c>
      <c r="Z272" t="s">
        <v>536</v>
      </c>
      <c r="AA272" t="s">
        <v>167</v>
      </c>
      <c r="AB272" t="s">
        <v>168</v>
      </c>
      <c r="AJ272" s="111">
        <v>3684.48</v>
      </c>
    </row>
    <row r="273" spans="1:37" x14ac:dyDescent="0.25">
      <c r="A273" t="str">
        <f>IF(B273="Contract Award",IFERROR(VLOOKUP(Z273,VLKUP!$Y:$Z,2,0),""),"")</f>
        <v/>
      </c>
      <c r="B273" t="str">
        <f t="shared" si="4"/>
        <v/>
      </c>
      <c r="C273" t="s">
        <v>650</v>
      </c>
      <c r="D273" t="s">
        <v>651</v>
      </c>
      <c r="E273" t="s">
        <v>633</v>
      </c>
      <c r="F273" t="s">
        <v>634</v>
      </c>
      <c r="G273" t="s">
        <v>241</v>
      </c>
      <c r="H273" s="110">
        <v>46469</v>
      </c>
      <c r="I273" s="110">
        <v>46506</v>
      </c>
      <c r="J273" t="s">
        <v>169</v>
      </c>
      <c r="K273" t="s">
        <v>168</v>
      </c>
      <c r="L273" s="111">
        <v>2420.46</v>
      </c>
      <c r="N273" t="s">
        <v>469</v>
      </c>
      <c r="O273" t="s">
        <v>247</v>
      </c>
      <c r="P273" t="s">
        <v>382</v>
      </c>
      <c r="Q273" t="s">
        <v>243</v>
      </c>
      <c r="R273" t="s">
        <v>93</v>
      </c>
      <c r="S273" t="s">
        <v>635</v>
      </c>
      <c r="T273" t="s">
        <v>384</v>
      </c>
      <c r="V273" t="s">
        <v>220</v>
      </c>
      <c r="X273" t="s">
        <v>283</v>
      </c>
      <c r="Y273" t="s">
        <v>535</v>
      </c>
      <c r="Z273" t="s">
        <v>536</v>
      </c>
      <c r="AA273" t="s">
        <v>167</v>
      </c>
      <c r="AB273" t="s">
        <v>168</v>
      </c>
      <c r="AJ273" s="111">
        <v>2420.46</v>
      </c>
    </row>
    <row r="274" spans="1:37" x14ac:dyDescent="0.25">
      <c r="A274" t="str">
        <f>IF(B274="Contract Award",IFERROR(VLOOKUP(Z274,VLKUP!$Y:$Z,2,0),""),"")</f>
        <v/>
      </c>
      <c r="B274" t="str">
        <f t="shared" si="4"/>
        <v/>
      </c>
      <c r="C274" t="s">
        <v>652</v>
      </c>
      <c r="D274" t="s">
        <v>653</v>
      </c>
      <c r="E274" t="s">
        <v>633</v>
      </c>
      <c r="F274" t="s">
        <v>634</v>
      </c>
      <c r="G274" t="s">
        <v>241</v>
      </c>
      <c r="H274" s="110">
        <v>46582</v>
      </c>
      <c r="I274" s="110">
        <v>46619</v>
      </c>
      <c r="J274" t="s">
        <v>169</v>
      </c>
      <c r="K274" t="s">
        <v>168</v>
      </c>
      <c r="L274" s="111">
        <v>3684.48</v>
      </c>
      <c r="N274" t="s">
        <v>469</v>
      </c>
      <c r="O274" t="s">
        <v>247</v>
      </c>
      <c r="P274" t="s">
        <v>382</v>
      </c>
      <c r="Q274" t="s">
        <v>243</v>
      </c>
      <c r="R274" t="s">
        <v>93</v>
      </c>
      <c r="S274" t="s">
        <v>635</v>
      </c>
      <c r="T274" t="s">
        <v>384</v>
      </c>
      <c r="V274" t="s">
        <v>220</v>
      </c>
      <c r="X274" t="s">
        <v>283</v>
      </c>
      <c r="Y274" t="s">
        <v>535</v>
      </c>
      <c r="Z274" t="s">
        <v>536</v>
      </c>
      <c r="AA274" t="s">
        <v>167</v>
      </c>
      <c r="AB274" t="s">
        <v>168</v>
      </c>
      <c r="AJ274" s="111">
        <v>3684.48</v>
      </c>
    </row>
    <row r="275" spans="1:37" x14ac:dyDescent="0.25">
      <c r="A275" t="str">
        <f>IF(B275="Contract Award",IFERROR(VLOOKUP(Z275,VLKUP!$Y:$Z,2,0),""),"")</f>
        <v/>
      </c>
      <c r="B275" t="str">
        <f t="shared" si="4"/>
        <v/>
      </c>
      <c r="C275" t="s">
        <v>652</v>
      </c>
      <c r="D275" t="s">
        <v>653</v>
      </c>
      <c r="E275" t="s">
        <v>633</v>
      </c>
      <c r="F275" t="s">
        <v>634</v>
      </c>
      <c r="G275" t="s">
        <v>241</v>
      </c>
      <c r="H275" s="110">
        <v>46582</v>
      </c>
      <c r="I275" s="110">
        <v>46619</v>
      </c>
      <c r="J275" t="s">
        <v>169</v>
      </c>
      <c r="K275" t="s">
        <v>168</v>
      </c>
      <c r="L275" s="111">
        <v>2420.46</v>
      </c>
      <c r="N275" t="s">
        <v>469</v>
      </c>
      <c r="O275" t="s">
        <v>247</v>
      </c>
      <c r="P275" t="s">
        <v>382</v>
      </c>
      <c r="Q275" t="s">
        <v>243</v>
      </c>
      <c r="R275" t="s">
        <v>93</v>
      </c>
      <c r="S275" t="s">
        <v>635</v>
      </c>
      <c r="T275" t="s">
        <v>384</v>
      </c>
      <c r="V275" t="s">
        <v>220</v>
      </c>
      <c r="X275" t="s">
        <v>283</v>
      </c>
      <c r="Y275" t="s">
        <v>535</v>
      </c>
      <c r="Z275" t="s">
        <v>536</v>
      </c>
      <c r="AA275" t="s">
        <v>167</v>
      </c>
      <c r="AB275" t="s">
        <v>168</v>
      </c>
      <c r="AJ275" s="111">
        <v>2420.46</v>
      </c>
    </row>
    <row r="276" spans="1:37" x14ac:dyDescent="0.25">
      <c r="A276" t="str">
        <f>IF(B276="Contract Award",IFERROR(VLOOKUP(Z276,VLKUP!$Y:$Z,2,0),""),"")</f>
        <v/>
      </c>
      <c r="B276" t="str">
        <f t="shared" si="4"/>
        <v/>
      </c>
      <c r="C276" t="s">
        <v>654</v>
      </c>
      <c r="D276" t="s">
        <v>655</v>
      </c>
      <c r="E276" t="s">
        <v>633</v>
      </c>
      <c r="F276" t="s">
        <v>634</v>
      </c>
      <c r="G276" t="s">
        <v>241</v>
      </c>
      <c r="H276" s="110">
        <v>46112</v>
      </c>
      <c r="I276" s="110">
        <v>46112</v>
      </c>
      <c r="J276" t="s">
        <v>169</v>
      </c>
      <c r="K276" t="s">
        <v>168</v>
      </c>
      <c r="L276" s="111">
        <v>13201.05</v>
      </c>
      <c r="N276" t="s">
        <v>381</v>
      </c>
      <c r="O276" t="s">
        <v>236</v>
      </c>
      <c r="P276" t="s">
        <v>382</v>
      </c>
      <c r="Q276" t="s">
        <v>243</v>
      </c>
      <c r="R276" t="s">
        <v>93</v>
      </c>
      <c r="S276" t="s">
        <v>635</v>
      </c>
      <c r="T276" t="s">
        <v>384</v>
      </c>
      <c r="V276" t="s">
        <v>225</v>
      </c>
      <c r="W276" t="s">
        <v>562</v>
      </c>
      <c r="X276" t="s">
        <v>283</v>
      </c>
      <c r="Y276" t="s">
        <v>535</v>
      </c>
      <c r="Z276" t="s">
        <v>536</v>
      </c>
      <c r="AA276" t="s">
        <v>167</v>
      </c>
      <c r="AB276" t="s">
        <v>168</v>
      </c>
      <c r="AI276" s="111">
        <v>13201.05</v>
      </c>
    </row>
    <row r="277" spans="1:37" x14ac:dyDescent="0.25">
      <c r="A277" t="str">
        <f>IF(B277="Contract Award",IFERROR(VLOOKUP(Z277,VLKUP!$Y:$Z,2,0),""),"")</f>
        <v/>
      </c>
      <c r="B277" t="str">
        <f t="shared" si="4"/>
        <v/>
      </c>
      <c r="C277" t="s">
        <v>656</v>
      </c>
      <c r="D277" t="s">
        <v>657</v>
      </c>
      <c r="E277" t="s">
        <v>633</v>
      </c>
      <c r="F277" t="s">
        <v>634</v>
      </c>
      <c r="G277" t="s">
        <v>241</v>
      </c>
      <c r="H277" s="110">
        <v>46674</v>
      </c>
      <c r="I277" s="110">
        <v>46674</v>
      </c>
      <c r="J277" t="s">
        <v>169</v>
      </c>
      <c r="K277" t="s">
        <v>168</v>
      </c>
      <c r="L277" s="111">
        <v>13201.05</v>
      </c>
      <c r="N277" t="s">
        <v>381</v>
      </c>
      <c r="O277" t="s">
        <v>236</v>
      </c>
      <c r="P277" t="s">
        <v>382</v>
      </c>
      <c r="Q277" t="s">
        <v>243</v>
      </c>
      <c r="R277" t="s">
        <v>93</v>
      </c>
      <c r="S277" t="s">
        <v>635</v>
      </c>
      <c r="T277" t="s">
        <v>384</v>
      </c>
      <c r="V277" t="s">
        <v>225</v>
      </c>
      <c r="W277" t="s">
        <v>562</v>
      </c>
      <c r="X277" t="s">
        <v>283</v>
      </c>
      <c r="Y277" t="s">
        <v>535</v>
      </c>
      <c r="Z277" t="s">
        <v>536</v>
      </c>
      <c r="AA277" t="s">
        <v>167</v>
      </c>
      <c r="AB277" t="s">
        <v>168</v>
      </c>
      <c r="AK277" s="111">
        <v>13201.05</v>
      </c>
    </row>
    <row r="278" spans="1:37" x14ac:dyDescent="0.25">
      <c r="A278" t="str">
        <f>IF(B278="Contract Award",IFERROR(VLOOKUP(Z278,VLKUP!$Y:$Z,2,0),""),"")</f>
        <v/>
      </c>
      <c r="B278" t="str">
        <f t="shared" si="4"/>
        <v/>
      </c>
      <c r="C278" t="s">
        <v>658</v>
      </c>
      <c r="D278" t="s">
        <v>659</v>
      </c>
      <c r="E278" t="s">
        <v>633</v>
      </c>
      <c r="F278" t="s">
        <v>634</v>
      </c>
      <c r="G278" t="s">
        <v>241</v>
      </c>
      <c r="H278" s="110">
        <v>46090</v>
      </c>
      <c r="I278" s="110">
        <v>46111</v>
      </c>
      <c r="J278" t="s">
        <v>169</v>
      </c>
      <c r="K278" t="s">
        <v>168</v>
      </c>
      <c r="L278" s="111">
        <v>2091.2600000000002</v>
      </c>
      <c r="N278" t="s">
        <v>469</v>
      </c>
      <c r="O278" t="s">
        <v>247</v>
      </c>
      <c r="P278" t="s">
        <v>382</v>
      </c>
      <c r="Q278" t="s">
        <v>243</v>
      </c>
      <c r="R278" t="s">
        <v>93</v>
      </c>
      <c r="S278" t="s">
        <v>635</v>
      </c>
      <c r="T278" t="s">
        <v>384</v>
      </c>
      <c r="V278" t="s">
        <v>225</v>
      </c>
      <c r="X278" t="s">
        <v>283</v>
      </c>
      <c r="Y278" t="s">
        <v>535</v>
      </c>
      <c r="Z278" t="s">
        <v>536</v>
      </c>
      <c r="AA278" t="s">
        <v>167</v>
      </c>
      <c r="AB278" t="s">
        <v>168</v>
      </c>
      <c r="AI278" s="111">
        <v>2091.2600000000002</v>
      </c>
    </row>
    <row r="279" spans="1:37" x14ac:dyDescent="0.25">
      <c r="A279" t="str">
        <f>IF(B279="Contract Award",IFERROR(VLOOKUP(Z279,VLKUP!$Y:$Z,2,0),""),"")</f>
        <v/>
      </c>
      <c r="B279" t="str">
        <f t="shared" si="4"/>
        <v/>
      </c>
      <c r="C279" t="s">
        <v>658</v>
      </c>
      <c r="D279" t="s">
        <v>659</v>
      </c>
      <c r="E279" t="s">
        <v>633</v>
      </c>
      <c r="F279" t="s">
        <v>634</v>
      </c>
      <c r="G279" t="s">
        <v>241</v>
      </c>
      <c r="H279" s="110">
        <v>46090</v>
      </c>
      <c r="I279" s="110">
        <v>46111</v>
      </c>
      <c r="J279" t="s">
        <v>169</v>
      </c>
      <c r="K279" t="s">
        <v>168</v>
      </c>
      <c r="L279" s="111">
        <v>1373.82</v>
      </c>
      <c r="N279" t="s">
        <v>469</v>
      </c>
      <c r="O279" t="s">
        <v>247</v>
      </c>
      <c r="P279" t="s">
        <v>382</v>
      </c>
      <c r="Q279" t="s">
        <v>243</v>
      </c>
      <c r="R279" t="s">
        <v>93</v>
      </c>
      <c r="S279" t="s">
        <v>635</v>
      </c>
      <c r="T279" t="s">
        <v>384</v>
      </c>
      <c r="V279" t="s">
        <v>225</v>
      </c>
      <c r="X279" t="s">
        <v>283</v>
      </c>
      <c r="Y279" t="s">
        <v>535</v>
      </c>
      <c r="Z279" t="s">
        <v>536</v>
      </c>
      <c r="AA279" t="s">
        <v>167</v>
      </c>
      <c r="AB279" t="s">
        <v>168</v>
      </c>
      <c r="AI279" s="111">
        <v>1373.82</v>
      </c>
    </row>
    <row r="280" spans="1:37" x14ac:dyDescent="0.25">
      <c r="A280" t="str">
        <f>IF(B280="Contract Award",IFERROR(VLOOKUP(Z280,VLKUP!$Y:$Z,2,0),""),"")</f>
        <v/>
      </c>
      <c r="B280" t="str">
        <f t="shared" si="4"/>
        <v/>
      </c>
      <c r="C280" t="s">
        <v>660</v>
      </c>
      <c r="D280" t="s">
        <v>661</v>
      </c>
      <c r="E280" t="s">
        <v>633</v>
      </c>
      <c r="F280" t="s">
        <v>634</v>
      </c>
      <c r="G280" t="s">
        <v>241</v>
      </c>
      <c r="H280" s="110">
        <v>46652</v>
      </c>
      <c r="I280" s="110">
        <v>46673</v>
      </c>
      <c r="J280" t="s">
        <v>169</v>
      </c>
      <c r="K280" t="s">
        <v>168</v>
      </c>
      <c r="L280" s="111">
        <v>2190.35</v>
      </c>
      <c r="N280" t="s">
        <v>469</v>
      </c>
      <c r="O280" t="s">
        <v>247</v>
      </c>
      <c r="P280" t="s">
        <v>382</v>
      </c>
      <c r="Q280" t="s">
        <v>243</v>
      </c>
      <c r="R280" t="s">
        <v>93</v>
      </c>
      <c r="S280" t="s">
        <v>635</v>
      </c>
      <c r="T280" t="s">
        <v>384</v>
      </c>
      <c r="V280" t="s">
        <v>225</v>
      </c>
      <c r="X280" t="s">
        <v>283</v>
      </c>
      <c r="Y280" t="s">
        <v>535</v>
      </c>
      <c r="Z280" t="s">
        <v>536</v>
      </c>
      <c r="AA280" t="s">
        <v>167</v>
      </c>
      <c r="AB280" t="s">
        <v>168</v>
      </c>
      <c r="AJ280" s="111">
        <v>958.28</v>
      </c>
      <c r="AK280" s="111">
        <v>1232.07</v>
      </c>
    </row>
    <row r="281" spans="1:37" x14ac:dyDescent="0.25">
      <c r="A281" t="str">
        <f>IF(B281="Contract Award",IFERROR(VLOOKUP(Z281,VLKUP!$Y:$Z,2,0),""),"")</f>
        <v/>
      </c>
      <c r="B281" t="str">
        <f t="shared" si="4"/>
        <v/>
      </c>
      <c r="C281" t="s">
        <v>660</v>
      </c>
      <c r="D281" t="s">
        <v>661</v>
      </c>
      <c r="E281" t="s">
        <v>633</v>
      </c>
      <c r="F281" t="s">
        <v>634</v>
      </c>
      <c r="G281" t="s">
        <v>241</v>
      </c>
      <c r="H281" s="110">
        <v>46652</v>
      </c>
      <c r="I281" s="110">
        <v>46673</v>
      </c>
      <c r="J281" t="s">
        <v>169</v>
      </c>
      <c r="K281" t="s">
        <v>168</v>
      </c>
      <c r="L281" s="111">
        <v>1438.92</v>
      </c>
      <c r="N281" t="s">
        <v>469</v>
      </c>
      <c r="O281" t="s">
        <v>247</v>
      </c>
      <c r="P281" t="s">
        <v>382</v>
      </c>
      <c r="Q281" t="s">
        <v>243</v>
      </c>
      <c r="R281" t="s">
        <v>93</v>
      </c>
      <c r="S281" t="s">
        <v>635</v>
      </c>
      <c r="T281" t="s">
        <v>384</v>
      </c>
      <c r="V281" t="s">
        <v>225</v>
      </c>
      <c r="X281" t="s">
        <v>283</v>
      </c>
      <c r="Y281" t="s">
        <v>535</v>
      </c>
      <c r="Z281" t="s">
        <v>536</v>
      </c>
      <c r="AA281" t="s">
        <v>167</v>
      </c>
      <c r="AB281" t="s">
        <v>168</v>
      </c>
      <c r="AJ281" s="111">
        <v>629.53</v>
      </c>
      <c r="AK281" s="111">
        <v>809.39</v>
      </c>
    </row>
    <row r="282" spans="1:37" x14ac:dyDescent="0.25">
      <c r="A282" t="str">
        <f>IF(B282="Contract Award",IFERROR(VLOOKUP(Z282,VLKUP!$Y:$Z,2,0),""),"")</f>
        <v/>
      </c>
      <c r="B282" t="str">
        <f t="shared" si="4"/>
        <v/>
      </c>
      <c r="C282" t="s">
        <v>662</v>
      </c>
      <c r="D282" t="s">
        <v>663</v>
      </c>
      <c r="E282" t="s">
        <v>664</v>
      </c>
      <c r="F282" t="s">
        <v>665</v>
      </c>
      <c r="G282" t="s">
        <v>245</v>
      </c>
      <c r="H282" s="110">
        <v>46899</v>
      </c>
      <c r="I282" s="110">
        <v>46899</v>
      </c>
      <c r="J282" t="s">
        <v>172</v>
      </c>
      <c r="K282" t="s">
        <v>171</v>
      </c>
      <c r="L282" s="111">
        <v>1338366.1200000001</v>
      </c>
      <c r="N282" t="s">
        <v>381</v>
      </c>
      <c r="O282" t="s">
        <v>236</v>
      </c>
      <c r="P282" t="s">
        <v>382</v>
      </c>
      <c r="Q282" t="s">
        <v>243</v>
      </c>
      <c r="R282" t="s">
        <v>69</v>
      </c>
      <c r="S282" t="s">
        <v>383</v>
      </c>
      <c r="T282" t="s">
        <v>666</v>
      </c>
      <c r="U282" t="s">
        <v>403</v>
      </c>
      <c r="V282" t="s">
        <v>207</v>
      </c>
      <c r="W282" t="s">
        <v>667</v>
      </c>
      <c r="X282" t="s">
        <v>668</v>
      </c>
      <c r="Y282" t="s">
        <v>669</v>
      </c>
      <c r="Z282" t="s">
        <v>670</v>
      </c>
      <c r="AA282" t="s">
        <v>170</v>
      </c>
      <c r="AB282" t="s">
        <v>171</v>
      </c>
      <c r="AK282" s="111">
        <v>1338366.1200000001</v>
      </c>
    </row>
    <row r="283" spans="1:37" x14ac:dyDescent="0.25">
      <c r="A283" t="str">
        <f>IF(B283="Contract Award",IFERROR(VLOOKUP(Z283,VLKUP!$Y:$Z,2,0),""),"")</f>
        <v/>
      </c>
      <c r="B283" t="str">
        <f t="shared" si="4"/>
        <v/>
      </c>
      <c r="C283" t="s">
        <v>671</v>
      </c>
      <c r="D283" t="s">
        <v>672</v>
      </c>
      <c r="E283" t="s">
        <v>664</v>
      </c>
      <c r="F283" t="s">
        <v>665</v>
      </c>
      <c r="G283" t="s">
        <v>241</v>
      </c>
      <c r="H283" s="110">
        <v>46610</v>
      </c>
      <c r="I283" s="110">
        <v>46899</v>
      </c>
      <c r="J283" t="s">
        <v>172</v>
      </c>
      <c r="K283" t="s">
        <v>171</v>
      </c>
      <c r="L283" s="111">
        <v>7432.26</v>
      </c>
      <c r="N283" t="s">
        <v>381</v>
      </c>
      <c r="O283" t="s">
        <v>247</v>
      </c>
      <c r="P283" t="s">
        <v>382</v>
      </c>
      <c r="Q283" t="s">
        <v>243</v>
      </c>
      <c r="R283" t="s">
        <v>69</v>
      </c>
      <c r="S283" t="s">
        <v>470</v>
      </c>
      <c r="T283" t="s">
        <v>666</v>
      </c>
      <c r="V283" t="s">
        <v>207</v>
      </c>
      <c r="W283" t="s">
        <v>667</v>
      </c>
      <c r="X283" t="s">
        <v>668</v>
      </c>
      <c r="Y283" t="s">
        <v>669</v>
      </c>
      <c r="Z283" t="s">
        <v>670</v>
      </c>
      <c r="AA283" t="s">
        <v>170</v>
      </c>
      <c r="AB283" t="s">
        <v>171</v>
      </c>
      <c r="AJ283" s="111">
        <v>1344.53</v>
      </c>
      <c r="AK283" s="111">
        <v>6087.73</v>
      </c>
    </row>
    <row r="284" spans="1:37" x14ac:dyDescent="0.25">
      <c r="A284" t="str">
        <f>IF(B284="Contract Award",IFERROR(VLOOKUP(Z284,VLKUP!$Y:$Z,2,0),""),"")</f>
        <v/>
      </c>
      <c r="B284" t="str">
        <f t="shared" si="4"/>
        <v/>
      </c>
      <c r="C284" t="s">
        <v>671</v>
      </c>
      <c r="D284" t="s">
        <v>672</v>
      </c>
      <c r="E284" t="s">
        <v>664</v>
      </c>
      <c r="F284" t="s">
        <v>665</v>
      </c>
      <c r="G284" t="s">
        <v>241</v>
      </c>
      <c r="H284" s="110">
        <v>46610</v>
      </c>
      <c r="I284" s="110">
        <v>46899</v>
      </c>
      <c r="J284" t="s">
        <v>172</v>
      </c>
      <c r="K284" t="s">
        <v>171</v>
      </c>
      <c r="L284" s="111">
        <v>0</v>
      </c>
      <c r="N284" t="s">
        <v>381</v>
      </c>
      <c r="O284" t="s">
        <v>247</v>
      </c>
      <c r="P284" t="s">
        <v>382</v>
      </c>
      <c r="Q284" t="s">
        <v>243</v>
      </c>
      <c r="R284" t="s">
        <v>69</v>
      </c>
      <c r="S284" t="s">
        <v>470</v>
      </c>
      <c r="T284" t="s">
        <v>666</v>
      </c>
      <c r="V284" t="s">
        <v>207</v>
      </c>
      <c r="W284" t="s">
        <v>667</v>
      </c>
      <c r="X284" t="s">
        <v>668</v>
      </c>
      <c r="Y284" t="s">
        <v>669</v>
      </c>
      <c r="Z284" t="s">
        <v>670</v>
      </c>
      <c r="AA284" t="s">
        <v>170</v>
      </c>
      <c r="AB284" t="s">
        <v>171</v>
      </c>
    </row>
    <row r="285" spans="1:37" x14ac:dyDescent="0.25">
      <c r="A285" t="str">
        <f>IF(B285="Contract Award",IFERROR(VLOOKUP(Z285,VLKUP!$Y:$Z,2,0),""),"")</f>
        <v>Backward EMCal PbWO4 Crystals - Option 2 - Batch 3</v>
      </c>
      <c r="B285" t="str">
        <f t="shared" si="4"/>
        <v>Contract Award</v>
      </c>
      <c r="C285" t="s">
        <v>673</v>
      </c>
      <c r="D285" t="s">
        <v>674</v>
      </c>
      <c r="E285" t="s">
        <v>664</v>
      </c>
      <c r="F285" t="s">
        <v>665</v>
      </c>
      <c r="G285" t="s">
        <v>242</v>
      </c>
      <c r="H285" s="110">
        <v>46318</v>
      </c>
      <c r="I285" s="110">
        <v>46318</v>
      </c>
      <c r="J285" t="s">
        <v>172</v>
      </c>
      <c r="K285" t="s">
        <v>171</v>
      </c>
      <c r="L285" s="111">
        <v>0.01</v>
      </c>
      <c r="N285" t="s">
        <v>469</v>
      </c>
      <c r="O285" t="s">
        <v>236</v>
      </c>
      <c r="P285" t="s">
        <v>382</v>
      </c>
      <c r="Q285" t="s">
        <v>243</v>
      </c>
      <c r="R285" t="s">
        <v>69</v>
      </c>
      <c r="S285" t="s">
        <v>383</v>
      </c>
      <c r="T285" t="s">
        <v>666</v>
      </c>
      <c r="U285" t="s">
        <v>391</v>
      </c>
      <c r="V285" t="s">
        <v>206</v>
      </c>
      <c r="W285" t="s">
        <v>667</v>
      </c>
      <c r="X285" t="s">
        <v>668</v>
      </c>
      <c r="Y285" t="s">
        <v>669</v>
      </c>
      <c r="Z285" t="s">
        <v>675</v>
      </c>
      <c r="AA285" t="s">
        <v>170</v>
      </c>
      <c r="AJ285" s="111">
        <v>0.01</v>
      </c>
    </row>
    <row r="286" spans="1:37" x14ac:dyDescent="0.25">
      <c r="A286" t="str">
        <f>IF(B286="Contract Award",IFERROR(VLOOKUP(Z286,VLKUP!$Y:$Z,2,0),""),"")</f>
        <v/>
      </c>
      <c r="B286" t="str">
        <f t="shared" si="4"/>
        <v/>
      </c>
      <c r="C286" t="s">
        <v>673</v>
      </c>
      <c r="D286" t="s">
        <v>674</v>
      </c>
      <c r="E286" t="s">
        <v>664</v>
      </c>
      <c r="F286" t="s">
        <v>665</v>
      </c>
      <c r="G286" t="s">
        <v>242</v>
      </c>
      <c r="H286" s="110">
        <v>46318</v>
      </c>
      <c r="I286" s="110">
        <v>46318</v>
      </c>
      <c r="J286" t="s">
        <v>172</v>
      </c>
      <c r="K286" t="s">
        <v>171</v>
      </c>
      <c r="L286" s="111">
        <v>1338366.1200000001</v>
      </c>
      <c r="N286" t="s">
        <v>469</v>
      </c>
      <c r="O286" t="s">
        <v>236</v>
      </c>
      <c r="P286" t="s">
        <v>382</v>
      </c>
      <c r="Q286" t="s">
        <v>243</v>
      </c>
      <c r="R286" t="s">
        <v>69</v>
      </c>
      <c r="S286" t="s">
        <v>383</v>
      </c>
      <c r="T286" t="s">
        <v>666</v>
      </c>
      <c r="U286" t="s">
        <v>391</v>
      </c>
      <c r="V286" t="s">
        <v>206</v>
      </c>
      <c r="W286" t="s">
        <v>667</v>
      </c>
      <c r="X286" t="s">
        <v>668</v>
      </c>
      <c r="Y286" t="s">
        <v>669</v>
      </c>
      <c r="Z286" t="s">
        <v>675</v>
      </c>
      <c r="AA286" t="s">
        <v>170</v>
      </c>
      <c r="AJ286" s="111">
        <v>1338366.1200000001</v>
      </c>
    </row>
    <row r="287" spans="1:37" x14ac:dyDescent="0.25">
      <c r="A287" t="str">
        <f>IF(B287="Contract Award",IFERROR(VLOOKUP(Z287,VLKUP!$Y:$Z,2,0),""),"")</f>
        <v>Backward EMCal PbWO4 Crystals - Option 3 - Batch 4</v>
      </c>
      <c r="B287" t="str">
        <f t="shared" si="4"/>
        <v>Contract Award</v>
      </c>
      <c r="C287" t="s">
        <v>676</v>
      </c>
      <c r="D287" t="s">
        <v>677</v>
      </c>
      <c r="E287" t="s">
        <v>664</v>
      </c>
      <c r="F287" t="s">
        <v>665</v>
      </c>
      <c r="G287" t="s">
        <v>241</v>
      </c>
      <c r="H287" s="110">
        <v>46610</v>
      </c>
      <c r="I287" s="110">
        <v>46610</v>
      </c>
      <c r="J287" t="s">
        <v>172</v>
      </c>
      <c r="K287" t="s">
        <v>171</v>
      </c>
      <c r="L287" s="111">
        <v>0.01</v>
      </c>
      <c r="N287" t="s">
        <v>469</v>
      </c>
      <c r="O287" t="s">
        <v>236</v>
      </c>
      <c r="P287" t="s">
        <v>382</v>
      </c>
      <c r="Q287" t="s">
        <v>243</v>
      </c>
      <c r="R287" t="s">
        <v>69</v>
      </c>
      <c r="S287" t="s">
        <v>383</v>
      </c>
      <c r="T287" t="s">
        <v>666</v>
      </c>
      <c r="U287" t="s">
        <v>391</v>
      </c>
      <c r="V287" t="s">
        <v>207</v>
      </c>
      <c r="W287" t="s">
        <v>667</v>
      </c>
      <c r="X287" t="s">
        <v>668</v>
      </c>
      <c r="Y287" t="s">
        <v>669</v>
      </c>
      <c r="Z287" t="s">
        <v>670</v>
      </c>
      <c r="AA287" t="s">
        <v>170</v>
      </c>
      <c r="AJ287" s="111">
        <v>0.01</v>
      </c>
    </row>
    <row r="288" spans="1:37" x14ac:dyDescent="0.25">
      <c r="A288" t="str">
        <f>IF(B288="Contract Award",IFERROR(VLOOKUP(Z288,VLKUP!$Y:$Z,2,0),""),"")</f>
        <v/>
      </c>
      <c r="B288" t="str">
        <f t="shared" si="4"/>
        <v/>
      </c>
      <c r="C288" t="s">
        <v>676</v>
      </c>
      <c r="D288" t="s">
        <v>677</v>
      </c>
      <c r="E288" t="s">
        <v>664</v>
      </c>
      <c r="F288" t="s">
        <v>665</v>
      </c>
      <c r="G288" t="s">
        <v>241</v>
      </c>
      <c r="H288" s="110">
        <v>46610</v>
      </c>
      <c r="I288" s="110">
        <v>46610</v>
      </c>
      <c r="J288" t="s">
        <v>172</v>
      </c>
      <c r="K288" t="s">
        <v>171</v>
      </c>
      <c r="L288" s="111">
        <v>1338366.1200000001</v>
      </c>
      <c r="N288" t="s">
        <v>469</v>
      </c>
      <c r="O288" t="s">
        <v>236</v>
      </c>
      <c r="P288" t="s">
        <v>382</v>
      </c>
      <c r="Q288" t="s">
        <v>243</v>
      </c>
      <c r="R288" t="s">
        <v>69</v>
      </c>
      <c r="S288" t="s">
        <v>383</v>
      </c>
      <c r="T288" t="s">
        <v>666</v>
      </c>
      <c r="U288" t="s">
        <v>391</v>
      </c>
      <c r="V288" t="s">
        <v>207</v>
      </c>
      <c r="W288" t="s">
        <v>667</v>
      </c>
      <c r="X288" t="s">
        <v>668</v>
      </c>
      <c r="Y288" t="s">
        <v>669</v>
      </c>
      <c r="Z288" t="s">
        <v>670</v>
      </c>
      <c r="AA288" t="s">
        <v>170</v>
      </c>
      <c r="AJ288" s="111">
        <v>1338366.1200000001</v>
      </c>
    </row>
    <row r="289" spans="1:37" x14ac:dyDescent="0.25">
      <c r="A289" t="str">
        <f>IF(B289="Contract Award",IFERROR(VLOOKUP(Z289,VLKUP!$Y:$Z,2,0),""),"")</f>
        <v/>
      </c>
      <c r="B289" t="str">
        <f t="shared" si="4"/>
        <v/>
      </c>
      <c r="C289" t="s">
        <v>678</v>
      </c>
      <c r="D289" t="s">
        <v>679</v>
      </c>
      <c r="E289" t="s">
        <v>664</v>
      </c>
      <c r="F289" t="s">
        <v>665</v>
      </c>
      <c r="G289" t="s">
        <v>245</v>
      </c>
      <c r="H289" s="110">
        <v>46321</v>
      </c>
      <c r="I289" s="110">
        <v>46609</v>
      </c>
      <c r="J289" t="s">
        <v>172</v>
      </c>
      <c r="K289" t="s">
        <v>171</v>
      </c>
      <c r="L289" s="111">
        <v>3612.57</v>
      </c>
      <c r="N289" t="s">
        <v>381</v>
      </c>
      <c r="O289" t="s">
        <v>247</v>
      </c>
      <c r="P289" t="s">
        <v>382</v>
      </c>
      <c r="Q289" t="s">
        <v>243</v>
      </c>
      <c r="R289" t="s">
        <v>69</v>
      </c>
      <c r="S289" t="s">
        <v>383</v>
      </c>
      <c r="T289" t="s">
        <v>666</v>
      </c>
      <c r="V289" t="s">
        <v>206</v>
      </c>
      <c r="W289" t="s">
        <v>667</v>
      </c>
      <c r="X289" t="s">
        <v>668</v>
      </c>
      <c r="Y289" t="s">
        <v>669</v>
      </c>
      <c r="Z289" t="s">
        <v>675</v>
      </c>
      <c r="AA289" t="s">
        <v>170</v>
      </c>
      <c r="AB289" t="s">
        <v>171</v>
      </c>
      <c r="AJ289" s="111">
        <v>3612.57</v>
      </c>
    </row>
    <row r="290" spans="1:37" x14ac:dyDescent="0.25">
      <c r="A290" t="str">
        <f>IF(B290="Contract Award",IFERROR(VLOOKUP(Z290,VLKUP!$Y:$Z,2,0),""),"")</f>
        <v/>
      </c>
      <c r="B290" t="str">
        <f t="shared" si="4"/>
        <v/>
      </c>
      <c r="C290" t="s">
        <v>680</v>
      </c>
      <c r="D290" t="s">
        <v>681</v>
      </c>
      <c r="E290" t="s">
        <v>664</v>
      </c>
      <c r="F290" t="s">
        <v>665</v>
      </c>
      <c r="G290" t="s">
        <v>245</v>
      </c>
      <c r="H290" s="110">
        <v>46611</v>
      </c>
      <c r="I290" s="110">
        <v>46898</v>
      </c>
      <c r="J290" t="s">
        <v>172</v>
      </c>
      <c r="K290" t="s">
        <v>171</v>
      </c>
      <c r="L290" s="111">
        <v>3716.54</v>
      </c>
      <c r="N290" t="s">
        <v>381</v>
      </c>
      <c r="O290" t="s">
        <v>247</v>
      </c>
      <c r="P290" t="s">
        <v>382</v>
      </c>
      <c r="Q290" t="s">
        <v>243</v>
      </c>
      <c r="R290" t="s">
        <v>69</v>
      </c>
      <c r="S290" t="s">
        <v>383</v>
      </c>
      <c r="T290" t="s">
        <v>666</v>
      </c>
      <c r="V290" t="s">
        <v>207</v>
      </c>
      <c r="W290" t="s">
        <v>667</v>
      </c>
      <c r="X290" t="s">
        <v>668</v>
      </c>
      <c r="Y290" t="s">
        <v>669</v>
      </c>
      <c r="Z290" t="s">
        <v>670</v>
      </c>
      <c r="AA290" t="s">
        <v>170</v>
      </c>
      <c r="AB290" t="s">
        <v>171</v>
      </c>
      <c r="AJ290" s="111">
        <v>660.3</v>
      </c>
      <c r="AK290" s="111">
        <v>3056.24</v>
      </c>
    </row>
    <row r="291" spans="1:37" x14ac:dyDescent="0.25">
      <c r="A291" t="str">
        <f>IF(B291="Contract Award",IFERROR(VLOOKUP(Z291,VLKUP!$Y:$Z,2,0),""),"")</f>
        <v/>
      </c>
      <c r="B291" t="str">
        <f t="shared" si="4"/>
        <v/>
      </c>
      <c r="C291" t="s">
        <v>682</v>
      </c>
      <c r="D291" t="s">
        <v>683</v>
      </c>
      <c r="E291" t="s">
        <v>664</v>
      </c>
      <c r="F291" t="s">
        <v>665</v>
      </c>
      <c r="G291" t="s">
        <v>245</v>
      </c>
      <c r="H291" s="110">
        <v>46610</v>
      </c>
      <c r="I291" s="110">
        <v>46610</v>
      </c>
      <c r="J291" t="s">
        <v>172</v>
      </c>
      <c r="K291" t="s">
        <v>171</v>
      </c>
      <c r="L291" s="111">
        <v>1338366.1200000001</v>
      </c>
      <c r="N291" t="s">
        <v>381</v>
      </c>
      <c r="O291" t="s">
        <v>236</v>
      </c>
      <c r="P291" t="s">
        <v>382</v>
      </c>
      <c r="Q291" t="s">
        <v>243</v>
      </c>
      <c r="R291" t="s">
        <v>69</v>
      </c>
      <c r="S291" t="s">
        <v>383</v>
      </c>
      <c r="T291" t="s">
        <v>666</v>
      </c>
      <c r="U291" t="s">
        <v>403</v>
      </c>
      <c r="V291" t="s">
        <v>206</v>
      </c>
      <c r="W291" t="s">
        <v>667</v>
      </c>
      <c r="X291" t="s">
        <v>668</v>
      </c>
      <c r="Y291" t="s">
        <v>669</v>
      </c>
      <c r="Z291" t="s">
        <v>675</v>
      </c>
      <c r="AA291" t="s">
        <v>170</v>
      </c>
      <c r="AB291" t="s">
        <v>171</v>
      </c>
      <c r="AJ291" s="111">
        <v>1338366.1200000001</v>
      </c>
    </row>
    <row r="292" spans="1:37" x14ac:dyDescent="0.25">
      <c r="A292" t="str">
        <f>IF(B292="Contract Award",IFERROR(VLOOKUP(Z292,VLKUP!$Y:$Z,2,0),""),"")</f>
        <v>Barrel EMCal Fibers - Option 1 - Batch 2</v>
      </c>
      <c r="B292" t="str">
        <f t="shared" si="4"/>
        <v>Contract Award</v>
      </c>
      <c r="C292" t="s">
        <v>684</v>
      </c>
      <c r="D292" t="s">
        <v>685</v>
      </c>
      <c r="E292" t="s">
        <v>686</v>
      </c>
      <c r="F292" t="s">
        <v>687</v>
      </c>
      <c r="G292" t="s">
        <v>241</v>
      </c>
      <c r="H292" s="110">
        <v>46139</v>
      </c>
      <c r="I292" s="110">
        <v>46139</v>
      </c>
      <c r="J292" t="s">
        <v>172</v>
      </c>
      <c r="K292" t="s">
        <v>171</v>
      </c>
      <c r="L292" s="111">
        <v>0.01</v>
      </c>
      <c r="N292" t="s">
        <v>469</v>
      </c>
      <c r="O292" t="s">
        <v>236</v>
      </c>
      <c r="P292" t="s">
        <v>382</v>
      </c>
      <c r="Q292" t="s">
        <v>243</v>
      </c>
      <c r="R292" t="s">
        <v>69</v>
      </c>
      <c r="S292" t="s">
        <v>383</v>
      </c>
      <c r="T292" t="s">
        <v>666</v>
      </c>
      <c r="U292" t="s">
        <v>391</v>
      </c>
      <c r="V292" t="s">
        <v>204</v>
      </c>
      <c r="W292" t="s">
        <v>688</v>
      </c>
      <c r="X292" t="s">
        <v>262</v>
      </c>
      <c r="Y292" t="s">
        <v>689</v>
      </c>
      <c r="Z292" t="s">
        <v>690</v>
      </c>
      <c r="AA292" t="s">
        <v>170</v>
      </c>
      <c r="AI292" s="111">
        <v>0.01</v>
      </c>
    </row>
    <row r="293" spans="1:37" x14ac:dyDescent="0.25">
      <c r="A293" t="str">
        <f>IF(B293="Contract Award",IFERROR(VLOOKUP(Z293,VLKUP!$Y:$Z,2,0),""),"")</f>
        <v/>
      </c>
      <c r="B293" t="str">
        <f t="shared" si="4"/>
        <v/>
      </c>
      <c r="C293" t="s">
        <v>684</v>
      </c>
      <c r="D293" t="s">
        <v>685</v>
      </c>
      <c r="E293" t="s">
        <v>686</v>
      </c>
      <c r="F293" t="s">
        <v>687</v>
      </c>
      <c r="G293" t="s">
        <v>241</v>
      </c>
      <c r="H293" s="110">
        <v>46139</v>
      </c>
      <c r="I293" s="110">
        <v>46139</v>
      </c>
      <c r="J293" t="s">
        <v>172</v>
      </c>
      <c r="K293" t="s">
        <v>171</v>
      </c>
      <c r="L293" s="111">
        <v>1611322.71</v>
      </c>
      <c r="N293" t="s">
        <v>469</v>
      </c>
      <c r="O293" t="s">
        <v>236</v>
      </c>
      <c r="P293" t="s">
        <v>382</v>
      </c>
      <c r="Q293" t="s">
        <v>243</v>
      </c>
      <c r="R293" t="s">
        <v>69</v>
      </c>
      <c r="S293" t="s">
        <v>383</v>
      </c>
      <c r="T293" t="s">
        <v>666</v>
      </c>
      <c r="U293" t="s">
        <v>391</v>
      </c>
      <c r="V293" t="s">
        <v>204</v>
      </c>
      <c r="W293" t="s">
        <v>688</v>
      </c>
      <c r="X293" t="s">
        <v>262</v>
      </c>
      <c r="Y293" t="s">
        <v>689</v>
      </c>
      <c r="Z293" t="s">
        <v>690</v>
      </c>
      <c r="AA293" t="s">
        <v>170</v>
      </c>
      <c r="AI293" s="111">
        <v>1611322.71</v>
      </c>
    </row>
    <row r="294" spans="1:37" x14ac:dyDescent="0.25">
      <c r="A294" t="str">
        <f>IF(B294="Contract Award",IFERROR(VLOOKUP(Z294,VLKUP!$Y:$Z,2,0),""),"")</f>
        <v/>
      </c>
      <c r="B294" t="str">
        <f t="shared" si="4"/>
        <v/>
      </c>
      <c r="C294" t="s">
        <v>691</v>
      </c>
      <c r="D294" t="s">
        <v>692</v>
      </c>
      <c r="E294" t="s">
        <v>686</v>
      </c>
      <c r="F294" t="s">
        <v>687</v>
      </c>
      <c r="G294" t="s">
        <v>241</v>
      </c>
      <c r="H294" s="110">
        <v>46514</v>
      </c>
      <c r="I294" s="110">
        <v>46514</v>
      </c>
      <c r="J294" t="s">
        <v>172</v>
      </c>
      <c r="K294" t="s">
        <v>171</v>
      </c>
      <c r="L294" s="111">
        <v>1611322.71</v>
      </c>
      <c r="N294" t="s">
        <v>381</v>
      </c>
      <c r="O294" t="s">
        <v>236</v>
      </c>
      <c r="P294" t="s">
        <v>382</v>
      </c>
      <c r="Q294" t="s">
        <v>243</v>
      </c>
      <c r="R294" t="s">
        <v>69</v>
      </c>
      <c r="S294" t="s">
        <v>383</v>
      </c>
      <c r="T294" t="s">
        <v>666</v>
      </c>
      <c r="U294" t="s">
        <v>403</v>
      </c>
      <c r="V294" t="s">
        <v>204</v>
      </c>
      <c r="W294" t="s">
        <v>688</v>
      </c>
      <c r="X294" t="s">
        <v>262</v>
      </c>
      <c r="Y294" t="s">
        <v>689</v>
      </c>
      <c r="Z294" t="s">
        <v>690</v>
      </c>
      <c r="AA294" t="s">
        <v>170</v>
      </c>
      <c r="AB294" t="s">
        <v>171</v>
      </c>
      <c r="AJ294" s="111">
        <v>1611322.71</v>
      </c>
    </row>
    <row r="295" spans="1:37" x14ac:dyDescent="0.25">
      <c r="A295" t="str">
        <f>IF(B295="Contract Award",IFERROR(VLOOKUP(Z295,VLKUP!$Y:$Z,2,0),""),"")</f>
        <v/>
      </c>
      <c r="B295" t="str">
        <f t="shared" si="4"/>
        <v/>
      </c>
      <c r="C295" t="s">
        <v>693</v>
      </c>
      <c r="D295" t="s">
        <v>694</v>
      </c>
      <c r="E295" t="s">
        <v>686</v>
      </c>
      <c r="F295" t="s">
        <v>687</v>
      </c>
      <c r="G295" t="s">
        <v>241</v>
      </c>
      <c r="H295" s="110">
        <v>46140</v>
      </c>
      <c r="I295" s="110">
        <v>46513</v>
      </c>
      <c r="J295" t="s">
        <v>172</v>
      </c>
      <c r="K295" t="s">
        <v>171</v>
      </c>
      <c r="L295" s="111">
        <v>11870.09</v>
      </c>
      <c r="N295" t="s">
        <v>381</v>
      </c>
      <c r="O295" t="s">
        <v>247</v>
      </c>
      <c r="P295" t="s">
        <v>382</v>
      </c>
      <c r="Q295" t="s">
        <v>243</v>
      </c>
      <c r="R295" t="s">
        <v>69</v>
      </c>
      <c r="S295" t="s">
        <v>383</v>
      </c>
      <c r="T295" t="s">
        <v>666</v>
      </c>
      <c r="V295" t="s">
        <v>204</v>
      </c>
      <c r="W295" t="s">
        <v>688</v>
      </c>
      <c r="X295" t="s">
        <v>262</v>
      </c>
      <c r="Y295" t="s">
        <v>689</v>
      </c>
      <c r="Z295" t="s">
        <v>690</v>
      </c>
      <c r="AA295" t="s">
        <v>170</v>
      </c>
      <c r="AB295" t="s">
        <v>171</v>
      </c>
      <c r="AI295" s="111">
        <v>5007.7</v>
      </c>
      <c r="AJ295" s="111">
        <v>6862.4</v>
      </c>
    </row>
    <row r="296" spans="1:37" x14ac:dyDescent="0.25">
      <c r="A296" t="str">
        <f>IF(B296="Contract Award",IFERROR(VLOOKUP(Z296,VLKUP!$Y:$Z,2,0),""),"")</f>
        <v/>
      </c>
      <c r="B296" t="str">
        <f t="shared" si="4"/>
        <v/>
      </c>
      <c r="C296" t="s">
        <v>693</v>
      </c>
      <c r="D296" t="s">
        <v>694</v>
      </c>
      <c r="E296" t="s">
        <v>686</v>
      </c>
      <c r="F296" t="s">
        <v>687</v>
      </c>
      <c r="G296" t="s">
        <v>241</v>
      </c>
      <c r="H296" s="110">
        <v>46140</v>
      </c>
      <c r="I296" s="110">
        <v>46513</v>
      </c>
      <c r="J296" t="s">
        <v>172</v>
      </c>
      <c r="K296" t="s">
        <v>171</v>
      </c>
      <c r="L296" s="111">
        <v>0</v>
      </c>
      <c r="N296" t="s">
        <v>381</v>
      </c>
      <c r="O296" t="s">
        <v>247</v>
      </c>
      <c r="P296" t="s">
        <v>382</v>
      </c>
      <c r="Q296" t="s">
        <v>243</v>
      </c>
      <c r="R296" t="s">
        <v>69</v>
      </c>
      <c r="S296" t="s">
        <v>383</v>
      </c>
      <c r="T296" t="s">
        <v>666</v>
      </c>
      <c r="V296" t="s">
        <v>204</v>
      </c>
      <c r="W296" t="s">
        <v>688</v>
      </c>
      <c r="X296" t="s">
        <v>262</v>
      </c>
      <c r="Y296" t="s">
        <v>689</v>
      </c>
      <c r="Z296" t="s">
        <v>690</v>
      </c>
      <c r="AA296" t="s">
        <v>170</v>
      </c>
      <c r="AB296" t="s">
        <v>171</v>
      </c>
    </row>
    <row r="297" spans="1:37" x14ac:dyDescent="0.25">
      <c r="A297" t="str">
        <f>IF(B297="Contract Award",IFERROR(VLOOKUP(Z297,VLKUP!$Y:$Z,2,0),""),"")</f>
        <v>Hadron Endcap EMCal Fibers - Option 1 - Batch 2</v>
      </c>
      <c r="B297" t="str">
        <f t="shared" si="4"/>
        <v>Contract Award</v>
      </c>
      <c r="C297" t="s">
        <v>695</v>
      </c>
      <c r="D297" t="s">
        <v>696</v>
      </c>
      <c r="E297" t="s">
        <v>697</v>
      </c>
      <c r="F297" t="s">
        <v>698</v>
      </c>
      <c r="G297" t="s">
        <v>241</v>
      </c>
      <c r="H297" s="110">
        <v>45931</v>
      </c>
      <c r="I297" s="110">
        <v>45931</v>
      </c>
      <c r="J297" t="s">
        <v>172</v>
      </c>
      <c r="K297" t="s">
        <v>171</v>
      </c>
      <c r="L297" s="111">
        <v>0.01</v>
      </c>
      <c r="N297" t="s">
        <v>469</v>
      </c>
      <c r="O297" t="s">
        <v>236</v>
      </c>
      <c r="P297" t="s">
        <v>382</v>
      </c>
      <c r="Q297" t="s">
        <v>243</v>
      </c>
      <c r="R297" t="s">
        <v>69</v>
      </c>
      <c r="S297" t="s">
        <v>383</v>
      </c>
      <c r="T297" t="s">
        <v>666</v>
      </c>
      <c r="U297" t="s">
        <v>391</v>
      </c>
      <c r="V297" t="s">
        <v>221</v>
      </c>
      <c r="W297" t="s">
        <v>699</v>
      </c>
      <c r="X297" t="s">
        <v>262</v>
      </c>
      <c r="Y297" t="s">
        <v>689</v>
      </c>
      <c r="Z297" t="s">
        <v>700</v>
      </c>
      <c r="AA297" t="s">
        <v>170</v>
      </c>
      <c r="AI297" s="111">
        <v>0.01</v>
      </c>
    </row>
    <row r="298" spans="1:37" x14ac:dyDescent="0.25">
      <c r="A298" t="str">
        <f>IF(B298="Contract Award",IFERROR(VLOOKUP(Z298,VLKUP!$Y:$Z,2,0),""),"")</f>
        <v/>
      </c>
      <c r="B298" t="str">
        <f t="shared" si="4"/>
        <v/>
      </c>
      <c r="C298" t="s">
        <v>695</v>
      </c>
      <c r="D298" t="s">
        <v>696</v>
      </c>
      <c r="E298" t="s">
        <v>697</v>
      </c>
      <c r="F298" t="s">
        <v>698</v>
      </c>
      <c r="G298" t="s">
        <v>241</v>
      </c>
      <c r="H298" s="110">
        <v>45931</v>
      </c>
      <c r="I298" s="110">
        <v>45931</v>
      </c>
      <c r="J298" t="s">
        <v>172</v>
      </c>
      <c r="K298" t="s">
        <v>171</v>
      </c>
      <c r="L298" s="111">
        <v>543029.24</v>
      </c>
      <c r="N298" t="s">
        <v>469</v>
      </c>
      <c r="O298" t="s">
        <v>236</v>
      </c>
      <c r="P298" t="s">
        <v>382</v>
      </c>
      <c r="Q298" t="s">
        <v>243</v>
      </c>
      <c r="R298" t="s">
        <v>69</v>
      </c>
      <c r="S298" t="s">
        <v>383</v>
      </c>
      <c r="T298" t="s">
        <v>666</v>
      </c>
      <c r="U298" t="s">
        <v>391</v>
      </c>
      <c r="V298" t="s">
        <v>221</v>
      </c>
      <c r="W298" t="s">
        <v>699</v>
      </c>
      <c r="X298" t="s">
        <v>262</v>
      </c>
      <c r="Y298" t="s">
        <v>689</v>
      </c>
      <c r="Z298" t="s">
        <v>700</v>
      </c>
      <c r="AA298" t="s">
        <v>170</v>
      </c>
      <c r="AI298" s="111">
        <v>543029.24</v>
      </c>
    </row>
    <row r="299" spans="1:37" x14ac:dyDescent="0.25">
      <c r="A299" t="str">
        <f>IF(B299="Contract Award",IFERROR(VLOOKUP(Z299,VLKUP!$Y:$Z,2,0),""),"")</f>
        <v/>
      </c>
      <c r="B299" t="str">
        <f t="shared" si="4"/>
        <v/>
      </c>
      <c r="C299" t="s">
        <v>701</v>
      </c>
      <c r="D299" t="s">
        <v>702</v>
      </c>
      <c r="E299" t="s">
        <v>697</v>
      </c>
      <c r="F299" t="s">
        <v>698</v>
      </c>
      <c r="G299" t="s">
        <v>241</v>
      </c>
      <c r="H299" s="110">
        <v>46309</v>
      </c>
      <c r="I299" s="110">
        <v>46309</v>
      </c>
      <c r="J299" t="s">
        <v>172</v>
      </c>
      <c r="K299" t="s">
        <v>171</v>
      </c>
      <c r="L299" s="111">
        <v>543029.24</v>
      </c>
      <c r="N299" t="s">
        <v>381</v>
      </c>
      <c r="O299" t="s">
        <v>236</v>
      </c>
      <c r="P299" t="s">
        <v>382</v>
      </c>
      <c r="Q299" t="s">
        <v>243</v>
      </c>
      <c r="R299" t="s">
        <v>69</v>
      </c>
      <c r="S299" t="s">
        <v>383</v>
      </c>
      <c r="T299" t="s">
        <v>666</v>
      </c>
      <c r="U299" t="s">
        <v>403</v>
      </c>
      <c r="V299" t="s">
        <v>221</v>
      </c>
      <c r="W299" t="s">
        <v>699</v>
      </c>
      <c r="X299" t="s">
        <v>262</v>
      </c>
      <c r="Y299" t="s">
        <v>689</v>
      </c>
      <c r="Z299" t="s">
        <v>700</v>
      </c>
      <c r="AA299" t="s">
        <v>170</v>
      </c>
      <c r="AB299" t="s">
        <v>171</v>
      </c>
      <c r="AJ299" s="111">
        <v>543029.24</v>
      </c>
    </row>
    <row r="300" spans="1:37" x14ac:dyDescent="0.25">
      <c r="A300" t="str">
        <f>IF(B300="Contract Award",IFERROR(VLOOKUP(Z300,VLKUP!$Y:$Z,2,0),""),"")</f>
        <v/>
      </c>
      <c r="B300" t="str">
        <f t="shared" si="4"/>
        <v/>
      </c>
      <c r="C300" t="s">
        <v>703</v>
      </c>
      <c r="D300" t="s">
        <v>704</v>
      </c>
      <c r="E300" t="s">
        <v>697</v>
      </c>
      <c r="F300" t="s">
        <v>698</v>
      </c>
      <c r="G300" t="s">
        <v>241</v>
      </c>
      <c r="H300" s="110">
        <v>45932</v>
      </c>
      <c r="I300" s="110">
        <v>46308</v>
      </c>
      <c r="J300" t="s">
        <v>172</v>
      </c>
      <c r="K300" t="s">
        <v>171</v>
      </c>
      <c r="L300" s="111">
        <v>11647.4</v>
      </c>
      <c r="N300" t="s">
        <v>381</v>
      </c>
      <c r="O300" t="s">
        <v>247</v>
      </c>
      <c r="P300" t="s">
        <v>382</v>
      </c>
      <c r="Q300" t="s">
        <v>243</v>
      </c>
      <c r="R300" t="s">
        <v>69</v>
      </c>
      <c r="S300" t="s">
        <v>383</v>
      </c>
      <c r="T300" t="s">
        <v>666</v>
      </c>
      <c r="V300" t="s">
        <v>221</v>
      </c>
      <c r="W300" t="s">
        <v>699</v>
      </c>
      <c r="X300" t="s">
        <v>262</v>
      </c>
      <c r="Y300" t="s">
        <v>689</v>
      </c>
      <c r="Z300" t="s">
        <v>700</v>
      </c>
      <c r="AA300" t="s">
        <v>170</v>
      </c>
      <c r="AB300" t="s">
        <v>171</v>
      </c>
      <c r="AI300" s="111">
        <v>11283.42</v>
      </c>
      <c r="AJ300" s="111">
        <v>363.98</v>
      </c>
    </row>
    <row r="301" spans="1:37" x14ac:dyDescent="0.25">
      <c r="A301" t="str">
        <f>IF(B301="Contract Award",IFERROR(VLOOKUP(Z301,VLKUP!$Y:$Z,2,0),""),"")</f>
        <v/>
      </c>
      <c r="B301" t="str">
        <f t="shared" si="4"/>
        <v/>
      </c>
      <c r="C301" t="s">
        <v>703</v>
      </c>
      <c r="D301" t="s">
        <v>704</v>
      </c>
      <c r="E301" t="s">
        <v>697</v>
      </c>
      <c r="F301" t="s">
        <v>698</v>
      </c>
      <c r="G301" t="s">
        <v>241</v>
      </c>
      <c r="H301" s="110">
        <v>45932</v>
      </c>
      <c r="I301" s="110">
        <v>46308</v>
      </c>
      <c r="J301" t="s">
        <v>172</v>
      </c>
      <c r="K301" t="s">
        <v>171</v>
      </c>
      <c r="L301" s="111">
        <v>0</v>
      </c>
      <c r="N301" t="s">
        <v>381</v>
      </c>
      <c r="O301" t="s">
        <v>247</v>
      </c>
      <c r="P301" t="s">
        <v>382</v>
      </c>
      <c r="Q301" t="s">
        <v>243</v>
      </c>
      <c r="R301" t="s">
        <v>69</v>
      </c>
      <c r="S301" t="s">
        <v>383</v>
      </c>
      <c r="T301" t="s">
        <v>666</v>
      </c>
      <c r="V301" t="s">
        <v>221</v>
      </c>
      <c r="W301" t="s">
        <v>699</v>
      </c>
      <c r="X301" t="s">
        <v>262</v>
      </c>
      <c r="Y301" t="s">
        <v>689</v>
      </c>
      <c r="Z301" t="s">
        <v>700</v>
      </c>
      <c r="AA301" t="s">
        <v>170</v>
      </c>
      <c r="AB301" t="s">
        <v>171</v>
      </c>
    </row>
    <row r="302" spans="1:37" x14ac:dyDescent="0.25">
      <c r="A302" t="str">
        <f>IF(B302="Contract Award",IFERROR(VLOOKUP(Z302,VLKUP!$Y:$Z,2,0),""),"")</f>
        <v/>
      </c>
      <c r="B302" t="str">
        <f t="shared" si="4"/>
        <v/>
      </c>
      <c r="C302" t="s">
        <v>705</v>
      </c>
      <c r="D302" t="s">
        <v>706</v>
      </c>
      <c r="E302" t="s">
        <v>119</v>
      </c>
      <c r="F302" t="s">
        <v>120</v>
      </c>
      <c r="G302" t="s">
        <v>241</v>
      </c>
      <c r="H302" s="110">
        <v>46073</v>
      </c>
      <c r="I302" s="110">
        <v>46073</v>
      </c>
      <c r="J302" t="s">
        <v>172</v>
      </c>
      <c r="K302" t="s">
        <v>174</v>
      </c>
      <c r="L302" s="111">
        <v>1088034.32</v>
      </c>
      <c r="N302" t="s">
        <v>381</v>
      </c>
      <c r="O302" t="s">
        <v>236</v>
      </c>
      <c r="P302" t="s">
        <v>382</v>
      </c>
      <c r="Q302" t="s">
        <v>243</v>
      </c>
      <c r="R302" t="s">
        <v>69</v>
      </c>
      <c r="S302" t="s">
        <v>383</v>
      </c>
      <c r="T302" t="s">
        <v>666</v>
      </c>
      <c r="U302" t="s">
        <v>403</v>
      </c>
      <c r="V302" t="s">
        <v>223</v>
      </c>
      <c r="W302" t="s">
        <v>707</v>
      </c>
      <c r="X302" t="s">
        <v>708</v>
      </c>
      <c r="Y302" t="s">
        <v>709</v>
      </c>
      <c r="Z302" t="s">
        <v>710</v>
      </c>
      <c r="AA302" t="s">
        <v>173</v>
      </c>
      <c r="AB302" t="s">
        <v>174</v>
      </c>
      <c r="AI302" s="111">
        <v>1088034.32</v>
      </c>
    </row>
    <row r="303" spans="1:37" x14ac:dyDescent="0.25">
      <c r="A303" t="str">
        <f>IF(B303="Contract Award",IFERROR(VLOOKUP(Z303,VLKUP!$Y:$Z,2,0),""),"")</f>
        <v/>
      </c>
      <c r="B303" t="str">
        <f t="shared" si="4"/>
        <v/>
      </c>
      <c r="C303" t="s">
        <v>711</v>
      </c>
      <c r="D303" t="s">
        <v>712</v>
      </c>
      <c r="E303" t="s">
        <v>119</v>
      </c>
      <c r="F303" t="s">
        <v>120</v>
      </c>
      <c r="G303" t="s">
        <v>241</v>
      </c>
      <c r="H303" s="110">
        <v>45981</v>
      </c>
      <c r="I303" s="110">
        <v>46072</v>
      </c>
      <c r="J303" t="s">
        <v>172</v>
      </c>
      <c r="K303" t="s">
        <v>174</v>
      </c>
      <c r="L303" s="111">
        <v>495.85</v>
      </c>
      <c r="N303" t="s">
        <v>381</v>
      </c>
      <c r="O303" t="s">
        <v>247</v>
      </c>
      <c r="P303" t="s">
        <v>382</v>
      </c>
      <c r="Q303" t="s">
        <v>243</v>
      </c>
      <c r="R303" t="s">
        <v>69</v>
      </c>
      <c r="S303" t="s">
        <v>383</v>
      </c>
      <c r="T303" t="s">
        <v>666</v>
      </c>
      <c r="V303" t="s">
        <v>223</v>
      </c>
      <c r="W303" t="s">
        <v>707</v>
      </c>
      <c r="X303" t="s">
        <v>708</v>
      </c>
      <c r="Y303" t="s">
        <v>709</v>
      </c>
      <c r="Z303" t="s">
        <v>710</v>
      </c>
      <c r="AA303" t="s">
        <v>173</v>
      </c>
      <c r="AB303" t="s">
        <v>174</v>
      </c>
      <c r="AI303" s="111">
        <v>495.85</v>
      </c>
    </row>
    <row r="304" spans="1:37" x14ac:dyDescent="0.25">
      <c r="A304" t="str">
        <f>IF(B304="Contract Award",IFERROR(VLOOKUP(Z304,VLKUP!$Y:$Z,2,0),""),"")</f>
        <v>Forward HCal Steel</v>
      </c>
      <c r="B304" t="str">
        <f t="shared" si="4"/>
        <v>Contract Award</v>
      </c>
      <c r="C304" t="s">
        <v>713</v>
      </c>
      <c r="D304" t="s">
        <v>714</v>
      </c>
      <c r="E304" t="s">
        <v>119</v>
      </c>
      <c r="F304" t="s">
        <v>120</v>
      </c>
      <c r="G304" t="s">
        <v>238</v>
      </c>
      <c r="H304" s="110">
        <v>45980</v>
      </c>
      <c r="I304" s="110">
        <v>45980</v>
      </c>
      <c r="J304" t="s">
        <v>172</v>
      </c>
      <c r="K304" t="s">
        <v>174</v>
      </c>
      <c r="L304" s="111">
        <v>0.01</v>
      </c>
      <c r="N304" t="s">
        <v>390</v>
      </c>
      <c r="O304" t="s">
        <v>236</v>
      </c>
      <c r="P304" t="s">
        <v>382</v>
      </c>
      <c r="Q304" t="s">
        <v>243</v>
      </c>
      <c r="R304" t="s">
        <v>69</v>
      </c>
      <c r="S304" t="s">
        <v>383</v>
      </c>
      <c r="T304" t="s">
        <v>666</v>
      </c>
      <c r="U304" t="s">
        <v>391</v>
      </c>
      <c r="V304" t="s">
        <v>223</v>
      </c>
      <c r="W304" t="s">
        <v>707</v>
      </c>
      <c r="X304" t="s">
        <v>708</v>
      </c>
      <c r="Y304" t="s">
        <v>709</v>
      </c>
      <c r="Z304" t="s">
        <v>710</v>
      </c>
      <c r="AA304" t="s">
        <v>173</v>
      </c>
      <c r="AI304" s="111">
        <v>0.01</v>
      </c>
    </row>
    <row r="305" spans="1:38" x14ac:dyDescent="0.25">
      <c r="A305" t="str">
        <f>IF(B305="Contract Award",IFERROR(VLOOKUP(Z305,VLKUP!$Y:$Z,2,0),""),"")</f>
        <v/>
      </c>
      <c r="B305" t="str">
        <f t="shared" si="4"/>
        <v/>
      </c>
      <c r="C305" t="s">
        <v>713</v>
      </c>
      <c r="D305" t="s">
        <v>714</v>
      </c>
      <c r="E305" t="s">
        <v>119</v>
      </c>
      <c r="F305" t="s">
        <v>120</v>
      </c>
      <c r="G305" t="s">
        <v>238</v>
      </c>
      <c r="H305" s="110">
        <v>45980</v>
      </c>
      <c r="I305" s="110">
        <v>45980</v>
      </c>
      <c r="J305" t="s">
        <v>172</v>
      </c>
      <c r="K305" t="s">
        <v>174</v>
      </c>
      <c r="L305" s="111">
        <v>1088034.32</v>
      </c>
      <c r="N305" t="s">
        <v>390</v>
      </c>
      <c r="O305" t="s">
        <v>236</v>
      </c>
      <c r="P305" t="s">
        <v>382</v>
      </c>
      <c r="Q305" t="s">
        <v>243</v>
      </c>
      <c r="R305" t="s">
        <v>69</v>
      </c>
      <c r="S305" t="s">
        <v>383</v>
      </c>
      <c r="T305" t="s">
        <v>666</v>
      </c>
      <c r="U305" t="s">
        <v>391</v>
      </c>
      <c r="V305" t="s">
        <v>223</v>
      </c>
      <c r="W305" t="s">
        <v>707</v>
      </c>
      <c r="X305" t="s">
        <v>708</v>
      </c>
      <c r="Y305" t="s">
        <v>709</v>
      </c>
      <c r="Z305" t="s">
        <v>710</v>
      </c>
      <c r="AA305" t="s">
        <v>173</v>
      </c>
      <c r="AI305" s="111">
        <v>1088034.32</v>
      </c>
    </row>
    <row r="306" spans="1:38" x14ac:dyDescent="0.25">
      <c r="A306" t="str">
        <f>IF(B306="Contract Award",IFERROR(VLOOKUP(Z306,VLKUP!$Y:$Z,2,0),""),"")</f>
        <v/>
      </c>
      <c r="B306" t="str">
        <f t="shared" si="4"/>
        <v/>
      </c>
      <c r="C306" t="s">
        <v>715</v>
      </c>
      <c r="D306" t="s">
        <v>716</v>
      </c>
      <c r="E306" t="s">
        <v>124</v>
      </c>
      <c r="F306" t="s">
        <v>125</v>
      </c>
      <c r="G306" t="s">
        <v>241</v>
      </c>
      <c r="H306" s="110">
        <v>45748</v>
      </c>
      <c r="I306" s="110">
        <v>47042</v>
      </c>
      <c r="J306" t="s">
        <v>177</v>
      </c>
      <c r="K306" t="s">
        <v>176</v>
      </c>
      <c r="L306" s="111">
        <v>68172.42</v>
      </c>
      <c r="N306" t="s">
        <v>381</v>
      </c>
      <c r="O306" t="s">
        <v>247</v>
      </c>
      <c r="P306" t="s">
        <v>382</v>
      </c>
      <c r="Q306" t="s">
        <v>243</v>
      </c>
      <c r="R306" t="s">
        <v>93</v>
      </c>
      <c r="S306" t="s">
        <v>383</v>
      </c>
      <c r="T306" t="s">
        <v>666</v>
      </c>
      <c r="V306" t="s">
        <v>222</v>
      </c>
      <c r="W306" t="s">
        <v>717</v>
      </c>
      <c r="X306" t="s">
        <v>718</v>
      </c>
      <c r="Y306" t="s">
        <v>719</v>
      </c>
      <c r="Z306" t="s">
        <v>720</v>
      </c>
      <c r="AA306" t="s">
        <v>175</v>
      </c>
      <c r="AB306" t="s">
        <v>176</v>
      </c>
      <c r="AH306" s="111">
        <v>9838.52</v>
      </c>
      <c r="AI306" s="111">
        <v>19134.759999999998</v>
      </c>
      <c r="AJ306" s="111">
        <v>19134.759999999998</v>
      </c>
      <c r="AK306" s="111">
        <v>19212.23</v>
      </c>
      <c r="AL306" s="111">
        <v>852.16</v>
      </c>
    </row>
    <row r="307" spans="1:38" x14ac:dyDescent="0.25">
      <c r="A307" t="str">
        <f>IF(B307="Contract Award",IFERROR(VLOOKUP(Z307,VLKUP!$Y:$Z,2,0),""),"")</f>
        <v/>
      </c>
      <c r="B307" t="str">
        <f t="shared" si="4"/>
        <v/>
      </c>
      <c r="C307" t="s">
        <v>721</v>
      </c>
      <c r="D307" t="s">
        <v>722</v>
      </c>
      <c r="E307" t="s">
        <v>124</v>
      </c>
      <c r="F307" t="s">
        <v>125</v>
      </c>
      <c r="G307" t="s">
        <v>241</v>
      </c>
      <c r="H307" s="110">
        <v>47043</v>
      </c>
      <c r="I307" s="110">
        <v>47043</v>
      </c>
      <c r="J307" t="s">
        <v>177</v>
      </c>
      <c r="K307" t="s">
        <v>176</v>
      </c>
      <c r="L307" s="111">
        <v>276449.40000000002</v>
      </c>
      <c r="N307" t="s">
        <v>381</v>
      </c>
      <c r="O307" t="s">
        <v>236</v>
      </c>
      <c r="P307" t="s">
        <v>382</v>
      </c>
      <c r="Q307" t="s">
        <v>243</v>
      </c>
      <c r="R307" t="s">
        <v>93</v>
      </c>
      <c r="S307" t="s">
        <v>383</v>
      </c>
      <c r="T307" t="s">
        <v>666</v>
      </c>
      <c r="U307" t="s">
        <v>403</v>
      </c>
      <c r="V307" t="s">
        <v>222</v>
      </c>
      <c r="W307" t="s">
        <v>717</v>
      </c>
      <c r="X307" t="s">
        <v>718</v>
      </c>
      <c r="Y307" t="s">
        <v>719</v>
      </c>
      <c r="Z307" t="s">
        <v>720</v>
      </c>
      <c r="AA307" t="s">
        <v>175</v>
      </c>
      <c r="AB307" t="s">
        <v>176</v>
      </c>
      <c r="AL307" s="111">
        <v>276449.40000000002</v>
      </c>
    </row>
    <row r="308" spans="1:38" x14ac:dyDescent="0.25">
      <c r="A308" t="str">
        <f>IF(B308="Contract Award",IFERROR(VLOOKUP(Z308,VLKUP!$Y:$Z,2,0),""),"")</f>
        <v/>
      </c>
      <c r="B308" t="str">
        <f t="shared" si="4"/>
        <v/>
      </c>
      <c r="C308" t="s">
        <v>721</v>
      </c>
      <c r="D308" t="s">
        <v>722</v>
      </c>
      <c r="E308" t="s">
        <v>124</v>
      </c>
      <c r="F308" t="s">
        <v>125</v>
      </c>
      <c r="G308" t="s">
        <v>241</v>
      </c>
      <c r="H308" s="110">
        <v>47043</v>
      </c>
      <c r="I308" s="110">
        <v>47043</v>
      </c>
      <c r="J308" t="s">
        <v>177</v>
      </c>
      <c r="K308" t="s">
        <v>176</v>
      </c>
      <c r="L308" s="111">
        <v>348228.69</v>
      </c>
      <c r="N308" t="s">
        <v>381</v>
      </c>
      <c r="O308" t="s">
        <v>236</v>
      </c>
      <c r="P308" t="s">
        <v>382</v>
      </c>
      <c r="Q308" t="s">
        <v>243</v>
      </c>
      <c r="R308" t="s">
        <v>93</v>
      </c>
      <c r="S308" t="s">
        <v>383</v>
      </c>
      <c r="T308" t="s">
        <v>666</v>
      </c>
      <c r="U308" t="s">
        <v>403</v>
      </c>
      <c r="V308" t="s">
        <v>222</v>
      </c>
      <c r="W308" t="s">
        <v>717</v>
      </c>
      <c r="X308" t="s">
        <v>718</v>
      </c>
      <c r="Y308" t="s">
        <v>719</v>
      </c>
      <c r="Z308" t="s">
        <v>720</v>
      </c>
      <c r="AA308" t="s">
        <v>175</v>
      </c>
      <c r="AB308" t="s">
        <v>176</v>
      </c>
      <c r="AL308" s="111">
        <v>348228.69</v>
      </c>
    </row>
    <row r="309" spans="1:38" x14ac:dyDescent="0.25">
      <c r="A309" t="str">
        <f>IF(B309="Contract Award",IFERROR(VLOOKUP(Z309,VLKUP!$Y:$Z,2,0),""),"")</f>
        <v>Magnet Power Supply</v>
      </c>
      <c r="B309" t="str">
        <f t="shared" si="4"/>
        <v>Contract Award</v>
      </c>
      <c r="C309" t="s">
        <v>723</v>
      </c>
      <c r="D309" t="s">
        <v>724</v>
      </c>
      <c r="E309" t="s">
        <v>124</v>
      </c>
      <c r="F309" t="s">
        <v>125</v>
      </c>
      <c r="G309" t="s">
        <v>241</v>
      </c>
      <c r="H309" s="110">
        <v>45747</v>
      </c>
      <c r="I309" s="110">
        <v>45747</v>
      </c>
      <c r="J309" t="s">
        <v>177</v>
      </c>
      <c r="K309" t="s">
        <v>176</v>
      </c>
      <c r="L309" s="111">
        <v>0.01</v>
      </c>
      <c r="N309" t="s">
        <v>390</v>
      </c>
      <c r="O309" t="s">
        <v>236</v>
      </c>
      <c r="P309" t="s">
        <v>382</v>
      </c>
      <c r="Q309" t="s">
        <v>243</v>
      </c>
      <c r="R309" t="s">
        <v>93</v>
      </c>
      <c r="S309" t="s">
        <v>383</v>
      </c>
      <c r="T309" t="s">
        <v>666</v>
      </c>
      <c r="U309" t="s">
        <v>391</v>
      </c>
      <c r="V309" t="s">
        <v>222</v>
      </c>
      <c r="W309" t="s">
        <v>717</v>
      </c>
      <c r="X309" t="s">
        <v>718</v>
      </c>
      <c r="Y309" t="s">
        <v>719</v>
      </c>
      <c r="Z309" t="s">
        <v>720</v>
      </c>
      <c r="AA309" t="s">
        <v>175</v>
      </c>
      <c r="AH309" s="111">
        <v>0.01</v>
      </c>
    </row>
    <row r="310" spans="1:38" x14ac:dyDescent="0.25">
      <c r="A310" t="str">
        <f>IF(B310="Contract Award",IFERROR(VLOOKUP(Z310,VLKUP!$Y:$Z,2,0),""),"")</f>
        <v/>
      </c>
      <c r="B310" t="str">
        <f t="shared" si="4"/>
        <v/>
      </c>
      <c r="C310" t="s">
        <v>723</v>
      </c>
      <c r="D310" t="s">
        <v>724</v>
      </c>
      <c r="E310" t="s">
        <v>124</v>
      </c>
      <c r="F310" t="s">
        <v>125</v>
      </c>
      <c r="G310" t="s">
        <v>241</v>
      </c>
      <c r="H310" s="110">
        <v>45747</v>
      </c>
      <c r="I310" s="110">
        <v>45747</v>
      </c>
      <c r="J310" t="s">
        <v>177</v>
      </c>
      <c r="K310" t="s">
        <v>176</v>
      </c>
      <c r="L310" s="111">
        <v>276449.40000000002</v>
      </c>
      <c r="N310" t="s">
        <v>390</v>
      </c>
      <c r="O310" t="s">
        <v>236</v>
      </c>
      <c r="P310" t="s">
        <v>382</v>
      </c>
      <c r="Q310" t="s">
        <v>243</v>
      </c>
      <c r="R310" t="s">
        <v>93</v>
      </c>
      <c r="S310" t="s">
        <v>383</v>
      </c>
      <c r="T310" t="s">
        <v>666</v>
      </c>
      <c r="U310" t="s">
        <v>391</v>
      </c>
      <c r="V310" t="s">
        <v>222</v>
      </c>
      <c r="W310" t="s">
        <v>717</v>
      </c>
      <c r="X310" t="s">
        <v>718</v>
      </c>
      <c r="Y310" t="s">
        <v>719</v>
      </c>
      <c r="Z310" t="s">
        <v>720</v>
      </c>
      <c r="AA310" t="s">
        <v>175</v>
      </c>
      <c r="AH310" s="111">
        <v>276449.40000000002</v>
      </c>
    </row>
    <row r="311" spans="1:38" x14ac:dyDescent="0.25">
      <c r="A311" t="str">
        <f>IF(B311="Contract Award",IFERROR(VLOOKUP(Z311,VLKUP!$Y:$Z,2,0),""),"")</f>
        <v/>
      </c>
      <c r="B311" t="str">
        <f t="shared" si="4"/>
        <v/>
      </c>
      <c r="C311" t="s">
        <v>723</v>
      </c>
      <c r="D311" t="s">
        <v>724</v>
      </c>
      <c r="E311" t="s">
        <v>124</v>
      </c>
      <c r="F311" t="s">
        <v>125</v>
      </c>
      <c r="G311" t="s">
        <v>241</v>
      </c>
      <c r="H311" s="110">
        <v>45747</v>
      </c>
      <c r="I311" s="110">
        <v>45747</v>
      </c>
      <c r="J311" t="s">
        <v>177</v>
      </c>
      <c r="K311" t="s">
        <v>176</v>
      </c>
      <c r="L311" s="111">
        <v>348228.69</v>
      </c>
      <c r="N311" t="s">
        <v>390</v>
      </c>
      <c r="O311" t="s">
        <v>236</v>
      </c>
      <c r="P311" t="s">
        <v>382</v>
      </c>
      <c r="Q311" t="s">
        <v>243</v>
      </c>
      <c r="R311" t="s">
        <v>93</v>
      </c>
      <c r="S311" t="s">
        <v>383</v>
      </c>
      <c r="T311" t="s">
        <v>666</v>
      </c>
      <c r="U311" t="s">
        <v>391</v>
      </c>
      <c r="V311" t="s">
        <v>222</v>
      </c>
      <c r="W311" t="s">
        <v>717</v>
      </c>
      <c r="X311" t="s">
        <v>718</v>
      </c>
      <c r="Y311" t="s">
        <v>719</v>
      </c>
      <c r="Z311" t="s">
        <v>720</v>
      </c>
      <c r="AA311" t="s">
        <v>175</v>
      </c>
      <c r="AH311" s="111">
        <v>348228.69</v>
      </c>
    </row>
    <row r="312" spans="1:38" x14ac:dyDescent="0.25">
      <c r="A312" t="str">
        <f>IF(B312="Contract Award",IFERROR(VLOOKUP(Z312,VLKUP!$Y:$Z,2,0),""),"")</f>
        <v/>
      </c>
      <c r="B312" t="str">
        <f t="shared" si="4"/>
        <v/>
      </c>
      <c r="C312" t="s">
        <v>725</v>
      </c>
      <c r="D312" t="s">
        <v>726</v>
      </c>
      <c r="E312" t="s">
        <v>124</v>
      </c>
      <c r="F312" t="s">
        <v>125</v>
      </c>
      <c r="G312" t="s">
        <v>241</v>
      </c>
      <c r="H312" s="110">
        <v>45748</v>
      </c>
      <c r="I312" s="110">
        <v>47042</v>
      </c>
      <c r="J312" t="s">
        <v>177</v>
      </c>
      <c r="K312" t="s">
        <v>176</v>
      </c>
      <c r="L312" s="111">
        <v>22904.26</v>
      </c>
      <c r="N312" t="s">
        <v>381</v>
      </c>
      <c r="O312" t="s">
        <v>247</v>
      </c>
      <c r="P312" t="s">
        <v>382</v>
      </c>
      <c r="Q312" t="s">
        <v>243</v>
      </c>
      <c r="R312" t="s">
        <v>69</v>
      </c>
      <c r="S312" t="s">
        <v>383</v>
      </c>
      <c r="T312" t="s">
        <v>666</v>
      </c>
      <c r="V312" t="s">
        <v>222</v>
      </c>
      <c r="W312" t="s">
        <v>717</v>
      </c>
      <c r="X312" t="s">
        <v>718</v>
      </c>
      <c r="Y312" t="s">
        <v>719</v>
      </c>
      <c r="Z312" t="s">
        <v>720</v>
      </c>
      <c r="AA312" t="s">
        <v>175</v>
      </c>
      <c r="AB312" t="s">
        <v>176</v>
      </c>
      <c r="AH312" s="111">
        <v>3290.54</v>
      </c>
      <c r="AI312" s="111">
        <v>6451.54</v>
      </c>
      <c r="AJ312" s="111">
        <v>6451.54</v>
      </c>
      <c r="AK312" s="111">
        <v>6451.54</v>
      </c>
      <c r="AL312" s="111">
        <v>259.10000000000002</v>
      </c>
    </row>
    <row r="313" spans="1:38" x14ac:dyDescent="0.25">
      <c r="A313" t="str">
        <f>IF(B313="Contract Award",IFERROR(VLOOKUP(Z313,VLKUP!$Y:$Z,2,0),""),"")</f>
        <v/>
      </c>
      <c r="B313" t="str">
        <f t="shared" si="4"/>
        <v/>
      </c>
      <c r="C313" t="s">
        <v>727</v>
      </c>
      <c r="D313" t="s">
        <v>728</v>
      </c>
      <c r="E313" t="s">
        <v>124</v>
      </c>
      <c r="F313" t="s">
        <v>125</v>
      </c>
      <c r="G313" t="s">
        <v>241</v>
      </c>
      <c r="H313" s="110">
        <v>45748</v>
      </c>
      <c r="I313" s="110">
        <v>47042</v>
      </c>
      <c r="J313" t="s">
        <v>177</v>
      </c>
      <c r="K313" t="s">
        <v>176</v>
      </c>
      <c r="L313" s="111">
        <v>24088.95</v>
      </c>
      <c r="N313" t="s">
        <v>381</v>
      </c>
      <c r="O313" t="s">
        <v>236</v>
      </c>
      <c r="P313" t="s">
        <v>382</v>
      </c>
      <c r="Q313" t="s">
        <v>243</v>
      </c>
      <c r="R313" t="s">
        <v>93</v>
      </c>
      <c r="S313" t="s">
        <v>383</v>
      </c>
      <c r="T313" t="s">
        <v>666</v>
      </c>
      <c r="V313" t="s">
        <v>222</v>
      </c>
      <c r="W313" t="s">
        <v>717</v>
      </c>
      <c r="X313" t="s">
        <v>718</v>
      </c>
      <c r="Y313" t="s">
        <v>719</v>
      </c>
      <c r="Z313" t="s">
        <v>720</v>
      </c>
      <c r="AA313" t="s">
        <v>175</v>
      </c>
      <c r="AB313" t="s">
        <v>176</v>
      </c>
      <c r="AH313" s="111">
        <v>3476.47</v>
      </c>
      <c r="AI313" s="111">
        <v>6761.33</v>
      </c>
      <c r="AJ313" s="111">
        <v>6761.33</v>
      </c>
      <c r="AK313" s="111">
        <v>6788.7</v>
      </c>
      <c r="AL313" s="111">
        <v>301.11</v>
      </c>
    </row>
    <row r="314" spans="1:38" x14ac:dyDescent="0.25">
      <c r="A314" t="str">
        <f>IF(B314="Contract Award",IFERROR(VLOOKUP(Z314,VLKUP!$Y:$Z,2,0),""),"")</f>
        <v/>
      </c>
      <c r="B314" t="str">
        <f t="shared" si="4"/>
        <v/>
      </c>
      <c r="C314" t="s">
        <v>729</v>
      </c>
      <c r="D314" t="s">
        <v>730</v>
      </c>
      <c r="E314" t="s">
        <v>130</v>
      </c>
      <c r="F314" t="s">
        <v>131</v>
      </c>
      <c r="G314" t="s">
        <v>241</v>
      </c>
      <c r="H314" s="110">
        <v>46379</v>
      </c>
      <c r="I314" s="110">
        <v>46379</v>
      </c>
      <c r="J314" t="s">
        <v>177</v>
      </c>
      <c r="K314" t="s">
        <v>179</v>
      </c>
      <c r="L314" s="111">
        <v>1037502.61</v>
      </c>
      <c r="N314" t="s">
        <v>381</v>
      </c>
      <c r="O314" t="s">
        <v>236</v>
      </c>
      <c r="P314" t="s">
        <v>382</v>
      </c>
      <c r="Q314" t="s">
        <v>243</v>
      </c>
      <c r="R314" t="s">
        <v>93</v>
      </c>
      <c r="S314" t="s">
        <v>383</v>
      </c>
      <c r="T314" t="s">
        <v>666</v>
      </c>
      <c r="U314" t="s">
        <v>403</v>
      </c>
      <c r="V314" t="s">
        <v>215</v>
      </c>
      <c r="W314" t="s">
        <v>731</v>
      </c>
      <c r="X314" t="s">
        <v>298</v>
      </c>
      <c r="Y314" t="s">
        <v>732</v>
      </c>
      <c r="Z314" t="s">
        <v>733</v>
      </c>
      <c r="AA314" t="s">
        <v>178</v>
      </c>
      <c r="AB314" t="s">
        <v>179</v>
      </c>
      <c r="AJ314" s="111">
        <v>1037502.61</v>
      </c>
    </row>
    <row r="315" spans="1:38" x14ac:dyDescent="0.25">
      <c r="A315" t="str">
        <f>IF(B315="Contract Award",IFERROR(VLOOKUP(Z315,VLKUP!$Y:$Z,2,0),""),"")</f>
        <v/>
      </c>
      <c r="B315" t="str">
        <f t="shared" si="4"/>
        <v/>
      </c>
      <c r="C315" t="s">
        <v>729</v>
      </c>
      <c r="D315" t="s">
        <v>730</v>
      </c>
      <c r="E315" t="s">
        <v>130</v>
      </c>
      <c r="F315" t="s">
        <v>131</v>
      </c>
      <c r="G315" t="s">
        <v>241</v>
      </c>
      <c r="H315" s="110">
        <v>46379</v>
      </c>
      <c r="I315" s="110">
        <v>46379</v>
      </c>
      <c r="J315" t="s">
        <v>177</v>
      </c>
      <c r="K315" t="s">
        <v>179</v>
      </c>
      <c r="L315" s="111">
        <v>359197.9</v>
      </c>
      <c r="N315" t="s">
        <v>381</v>
      </c>
      <c r="O315" t="s">
        <v>236</v>
      </c>
      <c r="P315" t="s">
        <v>382</v>
      </c>
      <c r="Q315" t="s">
        <v>243</v>
      </c>
      <c r="R315" t="s">
        <v>93</v>
      </c>
      <c r="S315" t="s">
        <v>383</v>
      </c>
      <c r="T315" t="s">
        <v>666</v>
      </c>
      <c r="U315" t="s">
        <v>403</v>
      </c>
      <c r="V315" t="s">
        <v>215</v>
      </c>
      <c r="W315" t="s">
        <v>731</v>
      </c>
      <c r="X315" t="s">
        <v>298</v>
      </c>
      <c r="Y315" t="s">
        <v>732</v>
      </c>
      <c r="Z315" t="s">
        <v>733</v>
      </c>
      <c r="AA315" t="s">
        <v>178</v>
      </c>
      <c r="AB315" t="s">
        <v>179</v>
      </c>
      <c r="AJ315" s="111">
        <v>359197.9</v>
      </c>
    </row>
    <row r="316" spans="1:38" x14ac:dyDescent="0.25">
      <c r="A316" t="str">
        <f>IF(B316="Contract Award",IFERROR(VLOOKUP(Z316,VLKUP!$Y:$Z,2,0),""),"")</f>
        <v>VRTX+ and lpGBT</v>
      </c>
      <c r="B316" t="str">
        <f t="shared" si="4"/>
        <v>Contract Award</v>
      </c>
      <c r="C316" t="s">
        <v>734</v>
      </c>
      <c r="D316" t="s">
        <v>735</v>
      </c>
      <c r="E316" t="s">
        <v>130</v>
      </c>
      <c r="F316" t="s">
        <v>131</v>
      </c>
      <c r="G316" t="s">
        <v>241</v>
      </c>
      <c r="H316" s="110">
        <v>45944</v>
      </c>
      <c r="I316" s="110">
        <v>45944</v>
      </c>
      <c r="J316" t="s">
        <v>177</v>
      </c>
      <c r="K316" t="s">
        <v>179</v>
      </c>
      <c r="L316" s="111">
        <v>0.01</v>
      </c>
      <c r="N316" t="s">
        <v>390</v>
      </c>
      <c r="O316" t="s">
        <v>236</v>
      </c>
      <c r="P316" t="s">
        <v>382</v>
      </c>
      <c r="Q316" t="s">
        <v>243</v>
      </c>
      <c r="R316" t="s">
        <v>93</v>
      </c>
      <c r="S316" t="s">
        <v>383</v>
      </c>
      <c r="T316" t="s">
        <v>666</v>
      </c>
      <c r="U316" t="s">
        <v>391</v>
      </c>
      <c r="V316" t="s">
        <v>215</v>
      </c>
      <c r="W316" t="s">
        <v>731</v>
      </c>
      <c r="X316" t="s">
        <v>298</v>
      </c>
      <c r="Y316" t="s">
        <v>732</v>
      </c>
      <c r="Z316" t="s">
        <v>733</v>
      </c>
      <c r="AA316" t="s">
        <v>178</v>
      </c>
      <c r="AI316" s="111">
        <v>0.01</v>
      </c>
    </row>
    <row r="317" spans="1:38" x14ac:dyDescent="0.25">
      <c r="A317" t="str">
        <f>IF(B317="Contract Award",IFERROR(VLOOKUP(Z317,VLKUP!$Y:$Z,2,0),""),"")</f>
        <v/>
      </c>
      <c r="B317" t="str">
        <f t="shared" si="4"/>
        <v/>
      </c>
      <c r="C317" t="s">
        <v>734</v>
      </c>
      <c r="D317" t="s">
        <v>735</v>
      </c>
      <c r="E317" t="s">
        <v>130</v>
      </c>
      <c r="F317" t="s">
        <v>131</v>
      </c>
      <c r="G317" t="s">
        <v>241</v>
      </c>
      <c r="H317" s="110">
        <v>45944</v>
      </c>
      <c r="I317" s="110">
        <v>45944</v>
      </c>
      <c r="J317" t="s">
        <v>177</v>
      </c>
      <c r="K317" t="s">
        <v>179</v>
      </c>
      <c r="L317" s="111">
        <v>1037502.61</v>
      </c>
      <c r="N317" t="s">
        <v>390</v>
      </c>
      <c r="O317" t="s">
        <v>236</v>
      </c>
      <c r="P317" t="s">
        <v>382</v>
      </c>
      <c r="Q317" t="s">
        <v>243</v>
      </c>
      <c r="R317" t="s">
        <v>93</v>
      </c>
      <c r="S317" t="s">
        <v>383</v>
      </c>
      <c r="T317" t="s">
        <v>666</v>
      </c>
      <c r="U317" t="s">
        <v>391</v>
      </c>
      <c r="V317" t="s">
        <v>215</v>
      </c>
      <c r="W317" t="s">
        <v>731</v>
      </c>
      <c r="X317" t="s">
        <v>298</v>
      </c>
      <c r="Y317" t="s">
        <v>732</v>
      </c>
      <c r="Z317" t="s">
        <v>733</v>
      </c>
      <c r="AA317" t="s">
        <v>178</v>
      </c>
      <c r="AI317" s="111">
        <v>1037502.61</v>
      </c>
    </row>
    <row r="318" spans="1:38" x14ac:dyDescent="0.25">
      <c r="A318" t="str">
        <f>IF(B318="Contract Award",IFERROR(VLOOKUP(Z318,VLKUP!$Y:$Z,2,0),""),"")</f>
        <v/>
      </c>
      <c r="B318" t="str">
        <f t="shared" si="4"/>
        <v/>
      </c>
      <c r="C318" t="s">
        <v>734</v>
      </c>
      <c r="D318" t="s">
        <v>735</v>
      </c>
      <c r="E318" t="s">
        <v>130</v>
      </c>
      <c r="F318" t="s">
        <v>131</v>
      </c>
      <c r="G318" t="s">
        <v>241</v>
      </c>
      <c r="H318" s="110">
        <v>45944</v>
      </c>
      <c r="I318" s="110">
        <v>45944</v>
      </c>
      <c r="J318" t="s">
        <v>177</v>
      </c>
      <c r="K318" t="s">
        <v>179</v>
      </c>
      <c r="L318" s="111">
        <v>359197.9</v>
      </c>
      <c r="N318" t="s">
        <v>390</v>
      </c>
      <c r="O318" t="s">
        <v>236</v>
      </c>
      <c r="P318" t="s">
        <v>382</v>
      </c>
      <c r="Q318" t="s">
        <v>243</v>
      </c>
      <c r="R318" t="s">
        <v>93</v>
      </c>
      <c r="S318" t="s">
        <v>383</v>
      </c>
      <c r="T318" t="s">
        <v>666</v>
      </c>
      <c r="U318" t="s">
        <v>391</v>
      </c>
      <c r="V318" t="s">
        <v>215</v>
      </c>
      <c r="W318" t="s">
        <v>731</v>
      </c>
      <c r="X318" t="s">
        <v>298</v>
      </c>
      <c r="Y318" t="s">
        <v>732</v>
      </c>
      <c r="Z318" t="s">
        <v>733</v>
      </c>
      <c r="AA318" t="s">
        <v>178</v>
      </c>
      <c r="AI318" s="111">
        <v>359197.9</v>
      </c>
    </row>
    <row r="319" spans="1:38" x14ac:dyDescent="0.25">
      <c r="A319" t="str">
        <f>IF(B319="Contract Award",IFERROR(VLOOKUP(Z319,VLKUP!$Y:$Z,2,0),""),"")</f>
        <v/>
      </c>
      <c r="B319" t="str">
        <f t="shared" si="4"/>
        <v/>
      </c>
      <c r="C319" t="s">
        <v>736</v>
      </c>
      <c r="D319" t="s">
        <v>737</v>
      </c>
      <c r="E319" t="s">
        <v>130</v>
      </c>
      <c r="F319" t="s">
        <v>131</v>
      </c>
      <c r="G319" t="s">
        <v>241</v>
      </c>
      <c r="H319" s="110">
        <v>46428</v>
      </c>
      <c r="I319" s="110">
        <v>46428</v>
      </c>
      <c r="J319" t="s">
        <v>177</v>
      </c>
      <c r="K319" t="s">
        <v>179</v>
      </c>
      <c r="L319" s="111">
        <v>71008.63</v>
      </c>
      <c r="N319" t="s">
        <v>381</v>
      </c>
      <c r="O319" t="s">
        <v>236</v>
      </c>
      <c r="P319" t="s">
        <v>382</v>
      </c>
      <c r="Q319" t="s">
        <v>243</v>
      </c>
      <c r="R319" t="s">
        <v>93</v>
      </c>
      <c r="S319" t="s">
        <v>383</v>
      </c>
      <c r="T319" t="s">
        <v>666</v>
      </c>
      <c r="U319" t="s">
        <v>403</v>
      </c>
      <c r="V319" t="s">
        <v>216</v>
      </c>
      <c r="X319" t="s">
        <v>298</v>
      </c>
      <c r="Y319" t="s">
        <v>732</v>
      </c>
      <c r="Z319" t="s">
        <v>733</v>
      </c>
      <c r="AA319" t="s">
        <v>178</v>
      </c>
      <c r="AB319" t="s">
        <v>179</v>
      </c>
      <c r="AJ319" s="111">
        <v>71008.63</v>
      </c>
    </row>
    <row r="320" spans="1:38" x14ac:dyDescent="0.25">
      <c r="A320" t="str">
        <f>IF(B320="Contract Award",IFERROR(VLOOKUP(Z320,VLKUP!$Y:$Z,2,0),""),"")</f>
        <v>VRTX+ and lpGBT</v>
      </c>
      <c r="B320" t="str">
        <f t="shared" si="4"/>
        <v>Contract Award</v>
      </c>
      <c r="C320" t="s">
        <v>738</v>
      </c>
      <c r="D320" t="s">
        <v>739</v>
      </c>
      <c r="E320" t="s">
        <v>130</v>
      </c>
      <c r="F320" t="s">
        <v>131</v>
      </c>
      <c r="G320" t="s">
        <v>241</v>
      </c>
      <c r="H320" s="110">
        <v>45981</v>
      </c>
      <c r="I320" s="110">
        <v>45981</v>
      </c>
      <c r="J320" t="s">
        <v>177</v>
      </c>
      <c r="K320" t="s">
        <v>179</v>
      </c>
      <c r="L320" s="111">
        <v>0.01</v>
      </c>
      <c r="N320" t="s">
        <v>390</v>
      </c>
      <c r="O320" t="s">
        <v>236</v>
      </c>
      <c r="P320" t="s">
        <v>382</v>
      </c>
      <c r="Q320" t="s">
        <v>243</v>
      </c>
      <c r="R320" t="s">
        <v>93</v>
      </c>
      <c r="S320" t="s">
        <v>383</v>
      </c>
      <c r="T320" t="s">
        <v>666</v>
      </c>
      <c r="U320" t="s">
        <v>391</v>
      </c>
      <c r="V320" t="s">
        <v>216</v>
      </c>
      <c r="X320" t="s">
        <v>298</v>
      </c>
      <c r="Y320" t="s">
        <v>732</v>
      </c>
      <c r="Z320" t="s">
        <v>733</v>
      </c>
      <c r="AA320" t="s">
        <v>178</v>
      </c>
      <c r="AI320" s="111">
        <v>0.01</v>
      </c>
    </row>
    <row r="321" spans="1:36" x14ac:dyDescent="0.25">
      <c r="A321" t="str">
        <f>IF(B321="Contract Award",IFERROR(VLOOKUP(Z321,VLKUP!$Y:$Z,2,0),""),"")</f>
        <v/>
      </c>
      <c r="B321" t="str">
        <f t="shared" si="4"/>
        <v/>
      </c>
      <c r="C321" t="s">
        <v>738</v>
      </c>
      <c r="D321" t="s">
        <v>739</v>
      </c>
      <c r="E321" t="s">
        <v>130</v>
      </c>
      <c r="F321" t="s">
        <v>131</v>
      </c>
      <c r="G321" t="s">
        <v>241</v>
      </c>
      <c r="H321" s="110">
        <v>45981</v>
      </c>
      <c r="I321" s="110">
        <v>45981</v>
      </c>
      <c r="J321" t="s">
        <v>177</v>
      </c>
      <c r="K321" t="s">
        <v>179</v>
      </c>
      <c r="L321" s="111">
        <v>71008.63</v>
      </c>
      <c r="N321" t="s">
        <v>390</v>
      </c>
      <c r="O321" t="s">
        <v>236</v>
      </c>
      <c r="P321" t="s">
        <v>382</v>
      </c>
      <c r="Q321" t="s">
        <v>243</v>
      </c>
      <c r="R321" t="s">
        <v>93</v>
      </c>
      <c r="S321" t="s">
        <v>383</v>
      </c>
      <c r="T321" t="s">
        <v>666</v>
      </c>
      <c r="U321" t="s">
        <v>391</v>
      </c>
      <c r="V321" t="s">
        <v>216</v>
      </c>
      <c r="X321" t="s">
        <v>298</v>
      </c>
      <c r="Y321" t="s">
        <v>732</v>
      </c>
      <c r="Z321" t="s">
        <v>733</v>
      </c>
      <c r="AA321" t="s">
        <v>178</v>
      </c>
      <c r="AI321" s="111">
        <v>71008.63</v>
      </c>
    </row>
    <row r="322" spans="1:36" x14ac:dyDescent="0.25">
      <c r="A322" t="str">
        <f>IF(B322="Contract Award",IFERROR(VLOOKUP(Z322,VLKUP!$Y:$Z,2,0),""),"")</f>
        <v/>
      </c>
      <c r="B322" t="str">
        <f t="shared" si="4"/>
        <v/>
      </c>
      <c r="C322" t="s">
        <v>740</v>
      </c>
      <c r="D322" t="s">
        <v>741</v>
      </c>
      <c r="E322" t="s">
        <v>130</v>
      </c>
      <c r="F322" t="s">
        <v>131</v>
      </c>
      <c r="G322" t="s">
        <v>241</v>
      </c>
      <c r="H322" s="110">
        <v>45945</v>
      </c>
      <c r="I322" s="110">
        <v>46378</v>
      </c>
      <c r="J322" t="s">
        <v>177</v>
      </c>
      <c r="K322" t="s">
        <v>179</v>
      </c>
      <c r="L322" s="111">
        <v>132645.98000000001</v>
      </c>
      <c r="N322" t="s">
        <v>381</v>
      </c>
      <c r="O322" t="s">
        <v>247</v>
      </c>
      <c r="P322" t="s">
        <v>382</v>
      </c>
      <c r="Q322" t="s">
        <v>243</v>
      </c>
      <c r="R322" t="s">
        <v>93</v>
      </c>
      <c r="S322" t="s">
        <v>383</v>
      </c>
      <c r="T322" t="s">
        <v>666</v>
      </c>
      <c r="V322" t="s">
        <v>215</v>
      </c>
      <c r="W322" t="s">
        <v>731</v>
      </c>
      <c r="X322" t="s">
        <v>298</v>
      </c>
      <c r="Y322" t="s">
        <v>732</v>
      </c>
      <c r="Z322" t="s">
        <v>733</v>
      </c>
      <c r="AA322" t="s">
        <v>178</v>
      </c>
      <c r="AB322" t="s">
        <v>179</v>
      </c>
      <c r="AI322" s="111">
        <v>106928.9</v>
      </c>
      <c r="AJ322" s="111">
        <v>25717.08</v>
      </c>
    </row>
    <row r="323" spans="1:36" x14ac:dyDescent="0.25">
      <c r="A323" t="str">
        <f>IF(B323="Contract Award",IFERROR(VLOOKUP(Z323,VLKUP!$Y:$Z,2,0),""),"")</f>
        <v/>
      </c>
      <c r="B323" t="str">
        <f t="shared" ref="B323:B386" si="5">IF(COUNTIF($AC323:$AS323,0.01),"Contract Award","")</f>
        <v/>
      </c>
      <c r="C323" t="s">
        <v>742</v>
      </c>
      <c r="D323" t="s">
        <v>743</v>
      </c>
      <c r="E323" t="s">
        <v>130</v>
      </c>
      <c r="F323" t="s">
        <v>131</v>
      </c>
      <c r="G323" t="s">
        <v>241</v>
      </c>
      <c r="H323" s="110">
        <v>45982</v>
      </c>
      <c r="I323" s="110">
        <v>46427</v>
      </c>
      <c r="J323" t="s">
        <v>177</v>
      </c>
      <c r="K323" t="s">
        <v>179</v>
      </c>
      <c r="L323" s="111">
        <v>133009.32</v>
      </c>
      <c r="N323" t="s">
        <v>381</v>
      </c>
      <c r="O323" t="s">
        <v>247</v>
      </c>
      <c r="P323" t="s">
        <v>382</v>
      </c>
      <c r="Q323" t="s">
        <v>243</v>
      </c>
      <c r="R323" t="s">
        <v>93</v>
      </c>
      <c r="S323" t="s">
        <v>383</v>
      </c>
      <c r="T323" t="s">
        <v>666</v>
      </c>
      <c r="V323" t="s">
        <v>216</v>
      </c>
      <c r="X323" t="s">
        <v>298</v>
      </c>
      <c r="Y323" t="s">
        <v>732</v>
      </c>
      <c r="Z323" t="s">
        <v>733</v>
      </c>
      <c r="AA323" t="s">
        <v>178</v>
      </c>
      <c r="AB323" t="s">
        <v>179</v>
      </c>
      <c r="AI323" s="111">
        <v>95006.65</v>
      </c>
      <c r="AJ323" s="111">
        <v>38002.660000000003</v>
      </c>
    </row>
    <row r="324" spans="1:36" x14ac:dyDescent="0.25">
      <c r="A324" t="str">
        <f>IF(B324="Contract Award",IFERROR(VLOOKUP(Z324,VLKUP!$Y:$Z,2,0),""),"")</f>
        <v/>
      </c>
      <c r="B324" t="str">
        <f t="shared" si="5"/>
        <v/>
      </c>
      <c r="C324" t="s">
        <v>744</v>
      </c>
      <c r="D324" t="s">
        <v>745</v>
      </c>
      <c r="E324" t="s">
        <v>136</v>
      </c>
      <c r="F324" t="s">
        <v>137</v>
      </c>
      <c r="G324" t="s">
        <v>241</v>
      </c>
      <c r="H324" s="110">
        <v>45912</v>
      </c>
      <c r="I324" s="110">
        <v>46176</v>
      </c>
      <c r="J324" t="s">
        <v>172</v>
      </c>
      <c r="K324" t="s">
        <v>181</v>
      </c>
      <c r="L324" s="111">
        <v>14839.18</v>
      </c>
      <c r="N324" t="s">
        <v>381</v>
      </c>
      <c r="O324" t="s">
        <v>247</v>
      </c>
      <c r="P324" t="s">
        <v>382</v>
      </c>
      <c r="Q324" t="s">
        <v>243</v>
      </c>
      <c r="R324" t="s">
        <v>69</v>
      </c>
      <c r="S324" t="s">
        <v>383</v>
      </c>
      <c r="T324" t="s">
        <v>666</v>
      </c>
      <c r="V324" t="s">
        <v>203</v>
      </c>
      <c r="W324" t="s">
        <v>746</v>
      </c>
      <c r="X324" t="s">
        <v>287</v>
      </c>
      <c r="Y324" t="s">
        <v>747</v>
      </c>
      <c r="Z324" t="s">
        <v>748</v>
      </c>
      <c r="AA324" t="s">
        <v>180</v>
      </c>
      <c r="AB324" t="s">
        <v>181</v>
      </c>
      <c r="AH324" s="111">
        <v>1071.72</v>
      </c>
      <c r="AI324" s="111">
        <v>13767.46</v>
      </c>
    </row>
    <row r="325" spans="1:36" x14ac:dyDescent="0.25">
      <c r="A325" t="str">
        <f>IF(B325="Contract Award",IFERROR(VLOOKUP(Z325,VLKUP!$Y:$Z,2,0),""),"")</f>
        <v>Detector Endcap Steel for Structures</v>
      </c>
      <c r="B325" t="str">
        <f t="shared" si="5"/>
        <v>Contract Award</v>
      </c>
      <c r="C325" t="s">
        <v>749</v>
      </c>
      <c r="D325" t="s">
        <v>750</v>
      </c>
      <c r="E325" t="s">
        <v>136</v>
      </c>
      <c r="F325" t="s">
        <v>137</v>
      </c>
      <c r="G325" t="s">
        <v>241</v>
      </c>
      <c r="H325" s="110">
        <v>45911</v>
      </c>
      <c r="I325" s="110">
        <v>45911</v>
      </c>
      <c r="J325" t="s">
        <v>172</v>
      </c>
      <c r="K325" t="s">
        <v>181</v>
      </c>
      <c r="L325" s="111">
        <v>0.01</v>
      </c>
      <c r="N325" t="s">
        <v>469</v>
      </c>
      <c r="O325" t="s">
        <v>236</v>
      </c>
      <c r="P325" t="s">
        <v>382</v>
      </c>
      <c r="Q325" t="s">
        <v>243</v>
      </c>
      <c r="R325" t="s">
        <v>69</v>
      </c>
      <c r="S325" t="s">
        <v>383</v>
      </c>
      <c r="T325" t="s">
        <v>666</v>
      </c>
      <c r="U325" t="s">
        <v>391</v>
      </c>
      <c r="V325" t="s">
        <v>203</v>
      </c>
      <c r="W325" t="s">
        <v>746</v>
      </c>
      <c r="X325" t="s">
        <v>287</v>
      </c>
      <c r="Y325" t="s">
        <v>747</v>
      </c>
      <c r="Z325" t="s">
        <v>748</v>
      </c>
      <c r="AA325" t="s">
        <v>180</v>
      </c>
      <c r="AH325" s="111">
        <v>0.01</v>
      </c>
    </row>
    <row r="326" spans="1:36" x14ac:dyDescent="0.25">
      <c r="A326" t="str">
        <f>IF(B326="Contract Award",IFERROR(VLOOKUP(Z326,VLKUP!$Y:$Z,2,0),""),"")</f>
        <v/>
      </c>
      <c r="B326" t="str">
        <f t="shared" si="5"/>
        <v/>
      </c>
      <c r="C326" t="s">
        <v>749</v>
      </c>
      <c r="D326" t="s">
        <v>750</v>
      </c>
      <c r="E326" t="s">
        <v>136</v>
      </c>
      <c r="F326" t="s">
        <v>137</v>
      </c>
      <c r="G326" t="s">
        <v>241</v>
      </c>
      <c r="H326" s="110">
        <v>45911</v>
      </c>
      <c r="I326" s="110">
        <v>45911</v>
      </c>
      <c r="J326" t="s">
        <v>172</v>
      </c>
      <c r="K326" t="s">
        <v>181</v>
      </c>
      <c r="L326" s="111">
        <v>2955838.88</v>
      </c>
      <c r="N326" t="s">
        <v>469</v>
      </c>
      <c r="O326" t="s">
        <v>236</v>
      </c>
      <c r="P326" t="s">
        <v>382</v>
      </c>
      <c r="Q326" t="s">
        <v>243</v>
      </c>
      <c r="R326" t="s">
        <v>69</v>
      </c>
      <c r="S326" t="s">
        <v>383</v>
      </c>
      <c r="T326" t="s">
        <v>666</v>
      </c>
      <c r="U326" t="s">
        <v>391</v>
      </c>
      <c r="V326" t="s">
        <v>203</v>
      </c>
      <c r="W326" t="s">
        <v>746</v>
      </c>
      <c r="X326" t="s">
        <v>287</v>
      </c>
      <c r="Y326" t="s">
        <v>747</v>
      </c>
      <c r="Z326" t="s">
        <v>748</v>
      </c>
      <c r="AA326" t="s">
        <v>180</v>
      </c>
      <c r="AH326" s="111">
        <v>2955838.88</v>
      </c>
    </row>
    <row r="327" spans="1:36" x14ac:dyDescent="0.25">
      <c r="A327" t="str">
        <f>IF(B327="Contract Award",IFERROR(VLOOKUP(Z327,VLKUP!$Y:$Z,2,0),""),"")</f>
        <v/>
      </c>
      <c r="B327" t="str">
        <f t="shared" si="5"/>
        <v/>
      </c>
      <c r="C327" t="s">
        <v>751</v>
      </c>
      <c r="D327" t="s">
        <v>752</v>
      </c>
      <c r="E327" t="s">
        <v>136</v>
      </c>
      <c r="F327" t="s">
        <v>137</v>
      </c>
      <c r="G327" t="s">
        <v>241</v>
      </c>
      <c r="H327" s="110">
        <v>46177</v>
      </c>
      <c r="I327" s="110">
        <v>46177</v>
      </c>
      <c r="J327" t="s">
        <v>172</v>
      </c>
      <c r="K327" t="s">
        <v>181</v>
      </c>
      <c r="L327" s="111">
        <v>1343563.13</v>
      </c>
      <c r="N327" t="s">
        <v>381</v>
      </c>
      <c r="O327" t="s">
        <v>236</v>
      </c>
      <c r="P327" t="s">
        <v>382</v>
      </c>
      <c r="Q327" t="s">
        <v>243</v>
      </c>
      <c r="R327" t="s">
        <v>69</v>
      </c>
      <c r="S327" t="s">
        <v>383</v>
      </c>
      <c r="T327" t="s">
        <v>666</v>
      </c>
      <c r="U327" t="s">
        <v>403</v>
      </c>
      <c r="V327" t="s">
        <v>203</v>
      </c>
      <c r="W327" t="s">
        <v>746</v>
      </c>
      <c r="X327" t="s">
        <v>287</v>
      </c>
      <c r="Y327" t="s">
        <v>747</v>
      </c>
      <c r="Z327" t="s">
        <v>748</v>
      </c>
      <c r="AA327" t="s">
        <v>180</v>
      </c>
      <c r="AB327" t="s">
        <v>181</v>
      </c>
      <c r="AI327" s="111">
        <v>1343563.13</v>
      </c>
    </row>
    <row r="328" spans="1:36" x14ac:dyDescent="0.25">
      <c r="A328" t="str">
        <f>IF(B328="Contract Award",IFERROR(VLOOKUP(Z328,VLKUP!$Y:$Z,2,0),""),"")</f>
        <v/>
      </c>
      <c r="B328" t="str">
        <f t="shared" si="5"/>
        <v/>
      </c>
      <c r="C328" t="s">
        <v>753</v>
      </c>
      <c r="D328" t="s">
        <v>754</v>
      </c>
      <c r="E328" t="s">
        <v>755</v>
      </c>
      <c r="F328" t="s">
        <v>756</v>
      </c>
      <c r="G328" t="s">
        <v>241</v>
      </c>
      <c r="H328" s="110">
        <v>46177</v>
      </c>
      <c r="I328" s="110">
        <v>46177</v>
      </c>
      <c r="J328" t="s">
        <v>172</v>
      </c>
      <c r="K328" t="s">
        <v>181</v>
      </c>
      <c r="L328" s="111">
        <v>1612275.75</v>
      </c>
      <c r="N328" t="s">
        <v>381</v>
      </c>
      <c r="O328" t="s">
        <v>236</v>
      </c>
      <c r="P328" t="s">
        <v>382</v>
      </c>
      <c r="Q328" t="s">
        <v>243</v>
      </c>
      <c r="R328" t="s">
        <v>69</v>
      </c>
      <c r="S328" t="s">
        <v>383</v>
      </c>
      <c r="T328" t="s">
        <v>666</v>
      </c>
      <c r="U328" t="s">
        <v>403</v>
      </c>
      <c r="V328" t="s">
        <v>203</v>
      </c>
      <c r="W328" t="s">
        <v>746</v>
      </c>
      <c r="X328" t="s">
        <v>287</v>
      </c>
      <c r="Y328" t="s">
        <v>747</v>
      </c>
      <c r="Z328" t="s">
        <v>748</v>
      </c>
      <c r="AA328" t="s">
        <v>180</v>
      </c>
      <c r="AB328" t="s">
        <v>181</v>
      </c>
      <c r="AI328" s="111">
        <v>1612275.75</v>
      </c>
    </row>
    <row r="329" spans="1:36" x14ac:dyDescent="0.25">
      <c r="A329" t="str">
        <f>IF(B329="Contract Award",IFERROR(VLOOKUP(Z329,VLKUP!$Y:$Z,2,0),""),"")</f>
        <v/>
      </c>
      <c r="B329" t="str">
        <f t="shared" si="5"/>
        <v/>
      </c>
      <c r="C329" t="s">
        <v>757</v>
      </c>
      <c r="D329" t="s">
        <v>758</v>
      </c>
      <c r="E329" t="s">
        <v>755</v>
      </c>
      <c r="F329" t="s">
        <v>756</v>
      </c>
      <c r="G329" t="s">
        <v>241</v>
      </c>
      <c r="H329" s="110">
        <v>45912</v>
      </c>
      <c r="I329" s="110">
        <v>46176</v>
      </c>
      <c r="J329" t="s">
        <v>172</v>
      </c>
      <c r="K329" t="s">
        <v>181</v>
      </c>
      <c r="L329" s="111">
        <v>14839.18</v>
      </c>
      <c r="N329" t="s">
        <v>381</v>
      </c>
      <c r="O329" t="s">
        <v>247</v>
      </c>
      <c r="P329" t="s">
        <v>382</v>
      </c>
      <c r="Q329" t="s">
        <v>243</v>
      </c>
      <c r="R329" t="s">
        <v>69</v>
      </c>
      <c r="S329" t="s">
        <v>383</v>
      </c>
      <c r="T329" t="s">
        <v>666</v>
      </c>
      <c r="V329" t="s">
        <v>203</v>
      </c>
      <c r="W329" t="s">
        <v>746</v>
      </c>
      <c r="X329" t="s">
        <v>287</v>
      </c>
      <c r="Y329" t="s">
        <v>747</v>
      </c>
      <c r="Z329" t="s">
        <v>748</v>
      </c>
      <c r="AA329" t="s">
        <v>180</v>
      </c>
      <c r="AB329" t="s">
        <v>181</v>
      </c>
      <c r="AH329" s="111">
        <v>1071.72</v>
      </c>
      <c r="AI329" s="111">
        <v>13767.46</v>
      </c>
    </row>
    <row r="330" spans="1:36" x14ac:dyDescent="0.25">
      <c r="A330" t="str">
        <f>IF(B330="Contract Award",IFERROR(VLOOKUP(Z330,VLKUP!$Y:$Z,2,0),""),"")</f>
        <v/>
      </c>
      <c r="B330" t="str">
        <f t="shared" si="5"/>
        <v/>
      </c>
      <c r="H330" s="110"/>
      <c r="I330" s="110"/>
      <c r="L330" s="111"/>
      <c r="V330"/>
    </row>
    <row r="331" spans="1:36" x14ac:dyDescent="0.25">
      <c r="A331" t="str">
        <f>IF(B331="Contract Award",IFERROR(VLOOKUP(Z331,VLKUP!$Y:$Z,2,0),""),"")</f>
        <v/>
      </c>
      <c r="B331" t="str">
        <f t="shared" si="5"/>
        <v/>
      </c>
      <c r="H331" s="110"/>
      <c r="I331" s="110"/>
      <c r="L331" s="111"/>
      <c r="V331"/>
    </row>
    <row r="332" spans="1:36" x14ac:dyDescent="0.25">
      <c r="A332" t="str">
        <f>IF(B332="Contract Award",IFERROR(VLOOKUP(Z332,VLKUP!$Y:$Z,2,0),""),"")</f>
        <v/>
      </c>
      <c r="B332" t="str">
        <f t="shared" si="5"/>
        <v/>
      </c>
      <c r="H332" s="110"/>
      <c r="I332" s="110"/>
      <c r="L332" s="111"/>
      <c r="V332"/>
    </row>
    <row r="333" spans="1:36" x14ac:dyDescent="0.25">
      <c r="A333" t="str">
        <f>IF(B333="Contract Award",IFERROR(VLOOKUP(Z333,VLKUP!$Y:$Z,2,0),""),"")</f>
        <v/>
      </c>
      <c r="B333" t="str">
        <f t="shared" si="5"/>
        <v/>
      </c>
      <c r="H333" s="110"/>
      <c r="I333" s="110"/>
      <c r="L333" s="111"/>
      <c r="V333"/>
    </row>
    <row r="334" spans="1:36" x14ac:dyDescent="0.25">
      <c r="A334" t="str">
        <f>IF(B334="Contract Award",IFERROR(VLOOKUP(Z334,VLKUP!$Y:$Z,2,0),""),"")</f>
        <v/>
      </c>
      <c r="B334" t="str">
        <f t="shared" si="5"/>
        <v/>
      </c>
      <c r="H334" s="110"/>
      <c r="I334" s="110"/>
      <c r="L334" s="111"/>
      <c r="V334"/>
    </row>
    <row r="335" spans="1:36" x14ac:dyDescent="0.25">
      <c r="A335" t="str">
        <f>IF(B335="Contract Award",IFERROR(VLOOKUP(Z335,VLKUP!$Y:$Z,2,0),""),"")</f>
        <v/>
      </c>
      <c r="B335" t="str">
        <f t="shared" si="5"/>
        <v/>
      </c>
      <c r="H335" s="110"/>
      <c r="I335" s="110"/>
      <c r="L335" s="111"/>
      <c r="V335"/>
    </row>
    <row r="336" spans="1:36" x14ac:dyDescent="0.25">
      <c r="A336" t="str">
        <f>IF(B336="Contract Award",IFERROR(VLOOKUP(Z336,VLKUP!$Y:$Z,2,0),""),"")</f>
        <v/>
      </c>
      <c r="B336" t="str">
        <f t="shared" si="5"/>
        <v/>
      </c>
      <c r="H336" s="110"/>
      <c r="I336" s="110"/>
      <c r="L336" s="111"/>
      <c r="V336"/>
    </row>
    <row r="337" spans="1:38" x14ac:dyDescent="0.25">
      <c r="A337" t="str">
        <f>IF(B337="Contract Award",IFERROR(VLOOKUP(Z337,VLKUP!$Y:$Z,2,0),""),"")</f>
        <v/>
      </c>
      <c r="B337" t="str">
        <f t="shared" si="5"/>
        <v/>
      </c>
      <c r="H337" s="110"/>
      <c r="I337" s="110"/>
      <c r="L337" s="111"/>
      <c r="V337"/>
      <c r="AJ337" s="111"/>
    </row>
    <row r="338" spans="1:38" x14ac:dyDescent="0.25">
      <c r="A338" t="str">
        <f>IF(B338="Contract Award",IFERROR(VLOOKUP(Z338,VLKUP!$Y:$Z,2,0),""),"")</f>
        <v/>
      </c>
      <c r="B338" t="str">
        <f t="shared" si="5"/>
        <v/>
      </c>
      <c r="H338" s="110"/>
      <c r="I338" s="110"/>
      <c r="L338" s="111"/>
      <c r="V338"/>
      <c r="AJ338" s="111"/>
    </row>
    <row r="339" spans="1:38" x14ac:dyDescent="0.25">
      <c r="A339" t="str">
        <f>IF(B339="Contract Award",IFERROR(VLOOKUP(Z339,VLKUP!$Y:$Z,2,0),""),"")</f>
        <v/>
      </c>
      <c r="B339" t="str">
        <f t="shared" si="5"/>
        <v/>
      </c>
      <c r="H339" s="110"/>
      <c r="I339" s="110"/>
      <c r="L339" s="111"/>
      <c r="V339"/>
      <c r="AJ339" s="111"/>
    </row>
    <row r="340" spans="1:38" x14ac:dyDescent="0.25">
      <c r="A340" t="str">
        <f>IF(B340="Contract Award",IFERROR(VLOOKUP(Z340,VLKUP!$Y:$Z,2,0),""),"")</f>
        <v/>
      </c>
      <c r="B340" t="str">
        <f t="shared" si="5"/>
        <v/>
      </c>
      <c r="H340" s="110"/>
      <c r="I340" s="110"/>
      <c r="L340" s="111"/>
      <c r="V340"/>
      <c r="AJ340" s="111"/>
    </row>
    <row r="341" spans="1:38" x14ac:dyDescent="0.25">
      <c r="A341" t="str">
        <f>IF(B341="Contract Award",IFERROR(VLOOKUP(Z341,VLKUP!$Y:$Z,2,0),""),"")</f>
        <v/>
      </c>
      <c r="B341" t="str">
        <f t="shared" si="5"/>
        <v/>
      </c>
      <c r="H341" s="110"/>
      <c r="I341" s="110"/>
      <c r="L341" s="111"/>
      <c r="V341"/>
      <c r="AJ341" s="111"/>
    </row>
    <row r="342" spans="1:38" x14ac:dyDescent="0.25">
      <c r="A342" t="str">
        <f>IF(B342="Contract Award",IFERROR(VLOOKUP(Z342,VLKUP!$Y:$Z,2,0),""),"")</f>
        <v/>
      </c>
      <c r="B342" t="str">
        <f t="shared" si="5"/>
        <v/>
      </c>
      <c r="H342" s="110"/>
      <c r="I342" s="110"/>
      <c r="L342" s="111"/>
      <c r="V342"/>
      <c r="AI342" s="111"/>
      <c r="AK342" s="111"/>
    </row>
    <row r="343" spans="1:38" x14ac:dyDescent="0.25">
      <c r="A343" t="str">
        <f>IF(B343="Contract Award",IFERROR(VLOOKUP(Z343,VLKUP!$Y:$Z,2,0),""),"")</f>
        <v/>
      </c>
      <c r="B343" t="str">
        <f t="shared" si="5"/>
        <v/>
      </c>
      <c r="H343" s="110"/>
      <c r="I343" s="110"/>
      <c r="L343" s="111"/>
      <c r="V343"/>
      <c r="AI343" s="111"/>
      <c r="AK343" s="111"/>
    </row>
    <row r="344" spans="1:38" x14ac:dyDescent="0.25">
      <c r="A344" t="str">
        <f>IF(B344="Contract Award",IFERROR(VLOOKUP(Z344,VLKUP!$Y:$Z,2,0),""),"")</f>
        <v/>
      </c>
      <c r="B344" t="str">
        <f t="shared" si="5"/>
        <v/>
      </c>
      <c r="H344" s="110"/>
      <c r="I344" s="110"/>
      <c r="L344" s="111"/>
      <c r="V344"/>
      <c r="AK344" s="111"/>
    </row>
    <row r="345" spans="1:38" x14ac:dyDescent="0.25">
      <c r="A345" t="str">
        <f>IF(B345="Contract Award",IFERROR(VLOOKUP(Z345,VLKUP!$Y:$Z,2,0),""),"")</f>
        <v/>
      </c>
      <c r="B345" t="str">
        <f t="shared" si="5"/>
        <v/>
      </c>
      <c r="H345" s="110"/>
      <c r="I345" s="110"/>
      <c r="L345" s="111"/>
      <c r="V345"/>
      <c r="AJ345" s="111"/>
    </row>
    <row r="346" spans="1:38" x14ac:dyDescent="0.25">
      <c r="A346" t="str">
        <f>IF(B346="Contract Award",IFERROR(VLOOKUP(Z346,VLKUP!$Y:$Z,2,0),""),"")</f>
        <v/>
      </c>
      <c r="B346" t="str">
        <f t="shared" si="5"/>
        <v/>
      </c>
      <c r="H346" s="110"/>
      <c r="I346" s="110"/>
      <c r="L346" s="111"/>
      <c r="V346"/>
      <c r="AJ346" s="111"/>
    </row>
    <row r="347" spans="1:38" x14ac:dyDescent="0.25">
      <c r="A347" t="str">
        <f>IF(B347="Contract Award",IFERROR(VLOOKUP(Z347,VLKUP!$Y:$Z,2,0),""),"")</f>
        <v/>
      </c>
      <c r="B347" t="str">
        <f t="shared" si="5"/>
        <v/>
      </c>
      <c r="H347" s="110"/>
      <c r="I347" s="110"/>
      <c r="L347" s="111"/>
      <c r="V347"/>
      <c r="AI347" s="111"/>
    </row>
    <row r="348" spans="1:38" x14ac:dyDescent="0.25">
      <c r="A348" t="str">
        <f>IF(B348="Contract Award",IFERROR(VLOOKUP(Z348,VLKUP!$Y:$Z,2,0),""),"")</f>
        <v/>
      </c>
      <c r="B348" t="str">
        <f t="shared" si="5"/>
        <v/>
      </c>
      <c r="H348" s="110"/>
      <c r="I348" s="110"/>
      <c r="L348" s="111"/>
      <c r="V348"/>
      <c r="AH348" s="111"/>
    </row>
    <row r="349" spans="1:38" x14ac:dyDescent="0.25">
      <c r="A349" t="str">
        <f>IF(B349="Contract Award",IFERROR(VLOOKUP(Z349,VLKUP!$Y:$Z,2,0),""),"")</f>
        <v/>
      </c>
      <c r="B349" t="str">
        <f t="shared" si="5"/>
        <v/>
      </c>
      <c r="H349" s="110"/>
      <c r="I349" s="110"/>
      <c r="L349" s="111"/>
      <c r="V349"/>
      <c r="AI349" s="111"/>
    </row>
    <row r="350" spans="1:38" x14ac:dyDescent="0.25">
      <c r="A350" t="str">
        <f>IF(B350="Contract Award",IFERROR(VLOOKUP(Z350,VLKUP!$Y:$Z,2,0),""),"")</f>
        <v/>
      </c>
      <c r="B350" t="str">
        <f t="shared" si="5"/>
        <v/>
      </c>
      <c r="H350" s="110"/>
      <c r="I350" s="110"/>
      <c r="L350" s="111"/>
      <c r="V350"/>
      <c r="AJ350" s="111"/>
    </row>
    <row r="351" spans="1:38" x14ac:dyDescent="0.25">
      <c r="A351" t="str">
        <f>IF(B351="Contract Award",IFERROR(VLOOKUP(Z351,VLKUP!$Y:$Z,2,0),""),"")</f>
        <v/>
      </c>
      <c r="B351" t="str">
        <f t="shared" si="5"/>
        <v/>
      </c>
      <c r="H351" s="110"/>
      <c r="I351" s="110"/>
      <c r="L351" s="111"/>
      <c r="AJ351" s="111"/>
    </row>
    <row r="352" spans="1:38" x14ac:dyDescent="0.25">
      <c r="A352" t="str">
        <f>IF(B352="Contract Award",IFERROR(VLOOKUP(Z352,VLKUP!$Y:$Z,2,0),""),"")</f>
        <v/>
      </c>
      <c r="B352" t="str">
        <f t="shared" si="5"/>
        <v/>
      </c>
      <c r="H352" s="110"/>
      <c r="I352" s="110"/>
      <c r="L352" s="111"/>
      <c r="AL352" s="111"/>
    </row>
    <row r="353" spans="1:36" x14ac:dyDescent="0.25">
      <c r="A353" t="str">
        <f>IF(B353="Contract Award",IFERROR(VLOOKUP(Z353,VLKUP!$Y:$Z,2,0),""),"")</f>
        <v/>
      </c>
      <c r="B353" t="str">
        <f t="shared" si="5"/>
        <v/>
      </c>
      <c r="H353" s="110"/>
      <c r="I353" s="110"/>
      <c r="L353" s="111"/>
      <c r="AH353" s="111"/>
    </row>
    <row r="354" spans="1:36" x14ac:dyDescent="0.25">
      <c r="A354" t="str">
        <f>IF(B354="Contract Award",IFERROR(VLOOKUP(Z354,VLKUP!$Y:$Z,2,0),""),"")</f>
        <v/>
      </c>
      <c r="B354" t="str">
        <f t="shared" si="5"/>
        <v/>
      </c>
      <c r="H354" s="110"/>
      <c r="I354" s="110"/>
      <c r="L354" s="111"/>
      <c r="AH354" s="111"/>
    </row>
    <row r="355" spans="1:36" x14ac:dyDescent="0.25">
      <c r="A355" t="str">
        <f>IF(B355="Contract Award",IFERROR(VLOOKUP(Z355,VLKUP!$Y:$Z,2,0),""),"")</f>
        <v/>
      </c>
      <c r="B355" t="str">
        <f t="shared" si="5"/>
        <v/>
      </c>
      <c r="H355" s="110"/>
      <c r="I355" s="110"/>
      <c r="L355" s="111"/>
      <c r="AI355" s="111"/>
    </row>
    <row r="356" spans="1:36" x14ac:dyDescent="0.25">
      <c r="A356" t="str">
        <f>IF(B356="Contract Award",IFERROR(VLOOKUP(Z356,VLKUP!$Y:$Z,2,0),""),"")</f>
        <v/>
      </c>
      <c r="B356" t="str">
        <f t="shared" si="5"/>
        <v/>
      </c>
      <c r="H356" s="110"/>
      <c r="I356" s="110"/>
      <c r="L356" s="111"/>
      <c r="AH356" s="111"/>
    </row>
    <row r="357" spans="1:36" x14ac:dyDescent="0.25">
      <c r="A357" t="str">
        <f>IF(B357="Contract Award",IFERROR(VLOOKUP(Z357,VLKUP!$Y:$Z,2,0),""),"")</f>
        <v/>
      </c>
      <c r="B357" t="str">
        <f t="shared" si="5"/>
        <v/>
      </c>
      <c r="H357" s="110"/>
      <c r="I357" s="110"/>
      <c r="L357" s="111"/>
      <c r="AI357" s="111"/>
    </row>
    <row r="358" spans="1:36" x14ac:dyDescent="0.25">
      <c r="A358" t="str">
        <f>IF(B358="Contract Award",IFERROR(VLOOKUP(Z358,VLKUP!$Y:$Z,2,0),""),"")</f>
        <v/>
      </c>
      <c r="B358" t="str">
        <f t="shared" si="5"/>
        <v/>
      </c>
      <c r="H358" s="110"/>
      <c r="I358" s="110"/>
      <c r="L358" s="111"/>
      <c r="AH358" s="111"/>
    </row>
    <row r="359" spans="1:36" x14ac:dyDescent="0.25">
      <c r="A359" t="str">
        <f>IF(B359="Contract Award",IFERROR(VLOOKUP(Z359,VLKUP!$Y:$Z,2,0),""),"")</f>
        <v/>
      </c>
      <c r="B359" t="str">
        <f t="shared" si="5"/>
        <v/>
      </c>
      <c r="H359" s="110"/>
      <c r="I359" s="110"/>
      <c r="L359" s="111"/>
      <c r="AI359" s="111"/>
    </row>
    <row r="360" spans="1:36" x14ac:dyDescent="0.25">
      <c r="A360" t="str">
        <f>IF(B360="Contract Award",IFERROR(VLOOKUP(Z360,VLKUP!$Y:$Z,2,0),""),"")</f>
        <v/>
      </c>
      <c r="B360" t="str">
        <f t="shared" si="5"/>
        <v/>
      </c>
      <c r="H360" s="110"/>
      <c r="I360" s="110"/>
      <c r="L360" s="111"/>
      <c r="AJ360" s="111"/>
    </row>
    <row r="361" spans="1:36" x14ac:dyDescent="0.25">
      <c r="A361" t="str">
        <f>IF(B361="Contract Award",IFERROR(VLOOKUP(Z361,VLKUP!$Y:$Z,2,0),""),"")</f>
        <v/>
      </c>
      <c r="B361" t="str">
        <f t="shared" si="5"/>
        <v/>
      </c>
      <c r="H361" s="110"/>
      <c r="I361" s="110"/>
      <c r="L361" s="111"/>
      <c r="AJ361" s="111"/>
    </row>
    <row r="362" spans="1:36" x14ac:dyDescent="0.25">
      <c r="A362" t="str">
        <f>IF(B362="Contract Award",IFERROR(VLOOKUP(Z362,VLKUP!$Y:$Z,2,0),""),"")</f>
        <v/>
      </c>
      <c r="B362" t="str">
        <f t="shared" si="5"/>
        <v/>
      </c>
      <c r="H362" s="110"/>
      <c r="I362" s="110"/>
      <c r="L362" s="111"/>
      <c r="AJ362" s="111"/>
    </row>
    <row r="363" spans="1:36" x14ac:dyDescent="0.25">
      <c r="A363" t="str">
        <f>IF(B363="Contract Award",IFERROR(VLOOKUP(Z363,VLKUP!$Y:$Z,2,0),""),"")</f>
        <v/>
      </c>
      <c r="B363" t="str">
        <f t="shared" si="5"/>
        <v/>
      </c>
      <c r="H363" s="110"/>
      <c r="I363" s="110"/>
      <c r="L363" s="111"/>
      <c r="AJ363" s="111"/>
    </row>
    <row r="364" spans="1:36" x14ac:dyDescent="0.25">
      <c r="A364" t="str">
        <f>IF(B364="Contract Award",IFERROR(VLOOKUP(Z364,VLKUP!$Y:$Z,2,0),""),"")</f>
        <v/>
      </c>
      <c r="B364" t="str">
        <f t="shared" si="5"/>
        <v/>
      </c>
      <c r="H364" s="110"/>
      <c r="I364" s="110"/>
      <c r="L364" s="111"/>
      <c r="AJ364" s="111"/>
    </row>
    <row r="365" spans="1:36" x14ac:dyDescent="0.25">
      <c r="A365" t="str">
        <f>IF(B365="Contract Award",IFERROR(VLOOKUP(Z365,VLKUP!$Y:$Z,2,0),""),"")</f>
        <v/>
      </c>
      <c r="B365" t="str">
        <f t="shared" si="5"/>
        <v/>
      </c>
      <c r="H365" s="110"/>
      <c r="I365" s="110"/>
      <c r="L365" s="111"/>
      <c r="AI365" s="111"/>
    </row>
    <row r="366" spans="1:36" x14ac:dyDescent="0.25">
      <c r="A366" t="str">
        <f>IF(B366="Contract Award",IFERROR(VLOOKUP(Z366,VLKUP!$Y:$Z,2,0),""),"")</f>
        <v/>
      </c>
      <c r="B366" t="str">
        <f t="shared" si="5"/>
        <v/>
      </c>
      <c r="H366" s="110"/>
      <c r="I366" s="110"/>
      <c r="L366" s="111"/>
      <c r="AG366" s="111"/>
    </row>
    <row r="367" spans="1:36" x14ac:dyDescent="0.25">
      <c r="A367" t="str">
        <f>IF(B367="Contract Award",IFERROR(VLOOKUP(Z367,VLKUP!$Y:$Z,2,0),""),"")</f>
        <v/>
      </c>
      <c r="B367" t="str">
        <f t="shared" si="5"/>
        <v/>
      </c>
      <c r="H367" s="110"/>
      <c r="I367" s="110"/>
      <c r="L367" s="111"/>
      <c r="AG367" s="111"/>
    </row>
    <row r="368" spans="1:36" x14ac:dyDescent="0.25">
      <c r="A368" t="str">
        <f>IF(B368="Contract Award",IFERROR(VLOOKUP(Z368,VLKUP!$Y:$Z,2,0),""),"")</f>
        <v/>
      </c>
      <c r="B368" t="str">
        <f t="shared" si="5"/>
        <v/>
      </c>
      <c r="H368" s="110"/>
      <c r="I368" s="110"/>
      <c r="L368" s="111"/>
      <c r="AG368" s="111"/>
    </row>
    <row r="369" spans="1:35" x14ac:dyDescent="0.25">
      <c r="A369" t="str">
        <f>IF(B369="Contract Award",IFERROR(VLOOKUP(Z369,VLKUP!$Y:$Z,2,0),""),"")</f>
        <v/>
      </c>
      <c r="B369" t="str">
        <f t="shared" si="5"/>
        <v/>
      </c>
      <c r="H369" s="110"/>
      <c r="I369" s="110"/>
      <c r="L369" s="111"/>
      <c r="AG369" s="111"/>
    </row>
    <row r="370" spans="1:35" x14ac:dyDescent="0.25">
      <c r="A370" t="str">
        <f>IF(B370="Contract Award",IFERROR(VLOOKUP(Z370,VLKUP!$Y:$Z,2,0),""),"")</f>
        <v/>
      </c>
      <c r="B370" t="str">
        <f t="shared" si="5"/>
        <v/>
      </c>
      <c r="H370" s="110"/>
      <c r="I370" s="110"/>
      <c r="L370" s="111"/>
      <c r="AH370" s="111"/>
    </row>
    <row r="371" spans="1:35" x14ac:dyDescent="0.25">
      <c r="A371" t="str">
        <f>IF(B371="Contract Award",IFERROR(VLOOKUP(Z371,VLKUP!$Y:$Z,2,0),""),"")</f>
        <v/>
      </c>
      <c r="B371" t="str">
        <f t="shared" si="5"/>
        <v/>
      </c>
      <c r="H371" s="110"/>
      <c r="I371" s="110"/>
      <c r="L371" s="111"/>
      <c r="AH371" s="111"/>
    </row>
    <row r="372" spans="1:35" x14ac:dyDescent="0.25">
      <c r="A372" t="str">
        <f>IF(B372="Contract Award",IFERROR(VLOOKUP(Z372,VLKUP!$Y:$Z,2,0),""),"")</f>
        <v/>
      </c>
      <c r="B372" t="str">
        <f t="shared" si="5"/>
        <v/>
      </c>
      <c r="I372" s="110"/>
      <c r="L372" s="111"/>
      <c r="AG372" s="111"/>
      <c r="AH372" s="111"/>
    </row>
    <row r="373" spans="1:35" x14ac:dyDescent="0.25">
      <c r="A373" t="str">
        <f>IF(B373="Contract Award",IFERROR(VLOOKUP(Z373,VLKUP!$Y:$Z,2,0),""),"")</f>
        <v/>
      </c>
      <c r="B373" t="str">
        <f t="shared" si="5"/>
        <v/>
      </c>
      <c r="I373" s="110"/>
      <c r="L373" s="111"/>
      <c r="AG373" s="111"/>
      <c r="AH373" s="111"/>
    </row>
    <row r="374" spans="1:35" x14ac:dyDescent="0.25">
      <c r="A374" t="str">
        <f>IF(B374="Contract Award",IFERROR(VLOOKUP(Z374,VLKUP!$Y:$Z,2,0),""),"")</f>
        <v/>
      </c>
      <c r="B374" t="str">
        <f t="shared" si="5"/>
        <v/>
      </c>
      <c r="H374" s="110"/>
      <c r="I374" s="110"/>
      <c r="L374" s="111"/>
      <c r="AH374" s="111"/>
    </row>
    <row r="375" spans="1:35" x14ac:dyDescent="0.25">
      <c r="A375" t="str">
        <f>IF(B375="Contract Award",IFERROR(VLOOKUP(Z375,VLKUP!$Y:$Z,2,0),""),"")</f>
        <v/>
      </c>
      <c r="B375" t="str">
        <f t="shared" si="5"/>
        <v/>
      </c>
      <c r="H375" s="110"/>
      <c r="I375" s="110"/>
      <c r="L375" s="111"/>
      <c r="AH375" s="111"/>
    </row>
    <row r="376" spans="1:35" x14ac:dyDescent="0.25">
      <c r="A376" t="str">
        <f>IF(B376="Contract Award",IFERROR(VLOOKUP(Z376,VLKUP!$Y:$Z,2,0),""),"")</f>
        <v/>
      </c>
      <c r="B376" t="str">
        <f t="shared" si="5"/>
        <v/>
      </c>
      <c r="H376" s="110"/>
      <c r="I376" s="110"/>
      <c r="L376" s="111"/>
      <c r="AH376" s="111"/>
    </row>
    <row r="377" spans="1:35" x14ac:dyDescent="0.25">
      <c r="A377" t="str">
        <f>IF(B377="Contract Award",IFERROR(VLOOKUP(Z377,VLKUP!$Y:$Z,2,0),""),"")</f>
        <v/>
      </c>
      <c r="B377" t="str">
        <f t="shared" si="5"/>
        <v/>
      </c>
      <c r="H377" s="110"/>
      <c r="I377" s="110"/>
      <c r="L377" s="111"/>
      <c r="AH377" s="111"/>
    </row>
    <row r="378" spans="1:35" x14ac:dyDescent="0.25">
      <c r="A378" t="str">
        <f>IF(B378="Contract Award",IFERROR(VLOOKUP(Z378,VLKUP!$Y:$Z,2,0),""),"")</f>
        <v/>
      </c>
      <c r="B378" t="str">
        <f t="shared" si="5"/>
        <v/>
      </c>
      <c r="H378" s="110"/>
      <c r="I378" s="110"/>
      <c r="L378" s="111"/>
      <c r="AH378" s="111"/>
    </row>
    <row r="379" spans="1:35" x14ac:dyDescent="0.25">
      <c r="A379" t="str">
        <f>IF(B379="Contract Award",IFERROR(VLOOKUP(Z379,VLKUP!$Y:$Z,2,0),""),"")</f>
        <v/>
      </c>
      <c r="B379" t="str">
        <f t="shared" si="5"/>
        <v/>
      </c>
      <c r="H379" s="110"/>
      <c r="I379" s="110"/>
      <c r="L379" s="111"/>
      <c r="AH379" s="111"/>
    </row>
    <row r="380" spans="1:35" x14ac:dyDescent="0.25">
      <c r="A380" t="str">
        <f>IF(B380="Contract Award",IFERROR(VLOOKUP(Z380,VLKUP!$Y:$Z,2,0),""),"")</f>
        <v/>
      </c>
      <c r="B380" t="str">
        <f t="shared" si="5"/>
        <v/>
      </c>
      <c r="H380" s="110"/>
      <c r="I380" s="110"/>
      <c r="L380" s="111"/>
      <c r="AH380" s="111"/>
      <c r="AI380" s="111"/>
    </row>
    <row r="381" spans="1:35" x14ac:dyDescent="0.25">
      <c r="A381" t="str">
        <f>IF(B381="Contract Award",IFERROR(VLOOKUP(Z381,VLKUP!$Y:$Z,2,0),""),"")</f>
        <v/>
      </c>
      <c r="B381" t="str">
        <f t="shared" si="5"/>
        <v/>
      </c>
      <c r="H381" s="110"/>
      <c r="I381" s="110"/>
      <c r="L381" s="111"/>
      <c r="AI381" s="111"/>
    </row>
    <row r="382" spans="1:35" x14ac:dyDescent="0.25">
      <c r="A382" t="str">
        <f>IF(B382="Contract Award",IFERROR(VLOOKUP(Z382,VLKUP!$Y:$Z,2,0),""),"")</f>
        <v/>
      </c>
      <c r="B382" t="str">
        <f t="shared" si="5"/>
        <v/>
      </c>
      <c r="H382" s="110"/>
      <c r="I382" s="110"/>
      <c r="L382" s="111"/>
      <c r="AI382" s="111"/>
    </row>
    <row r="383" spans="1:35" x14ac:dyDescent="0.25">
      <c r="A383" t="str">
        <f>IF(B383="Contract Award",IFERROR(VLOOKUP(Z383,VLKUP!$Y:$Z,2,0),""),"")</f>
        <v/>
      </c>
      <c r="B383" t="str">
        <f t="shared" si="5"/>
        <v/>
      </c>
      <c r="H383" s="110"/>
      <c r="I383" s="110"/>
      <c r="L383" s="111"/>
      <c r="AI383" s="111"/>
    </row>
    <row r="384" spans="1:35" x14ac:dyDescent="0.25">
      <c r="A384" t="str">
        <f>IF(B384="Contract Award",IFERROR(VLOOKUP(Z384,VLKUP!$Y:$Z,2,0),""),"")</f>
        <v/>
      </c>
      <c r="B384" t="str">
        <f t="shared" si="5"/>
        <v/>
      </c>
      <c r="H384" s="110"/>
      <c r="I384" s="110"/>
      <c r="L384" s="111"/>
      <c r="AI384" s="111"/>
    </row>
    <row r="385" spans="1:37" x14ac:dyDescent="0.25">
      <c r="A385" t="str">
        <f>IF(B385="Contract Award",IFERROR(VLOOKUP(Z385,VLKUP!$Y:$Z,2,0),""),"")</f>
        <v/>
      </c>
      <c r="B385" t="str">
        <f t="shared" si="5"/>
        <v/>
      </c>
      <c r="H385" s="110"/>
      <c r="I385" s="110"/>
      <c r="L385" s="111"/>
      <c r="AG385" s="111"/>
    </row>
    <row r="386" spans="1:37" x14ac:dyDescent="0.25">
      <c r="A386" t="str">
        <f>IF(B386="Contract Award",IFERROR(VLOOKUP(Z386,VLKUP!$Y:$Z,2,0),""),"")</f>
        <v/>
      </c>
      <c r="B386" t="str">
        <f t="shared" si="5"/>
        <v/>
      </c>
      <c r="H386" s="110"/>
      <c r="I386" s="110"/>
      <c r="L386" s="111"/>
      <c r="AI386" s="111"/>
    </row>
    <row r="387" spans="1:37" x14ac:dyDescent="0.25">
      <c r="A387" t="str">
        <f>IF(B387="Contract Award",IFERROR(VLOOKUP(Z387,VLKUP!$Y:$Z,2,0),""),"")</f>
        <v/>
      </c>
      <c r="B387" t="str">
        <f t="shared" ref="B387:B450" si="6">IF(COUNTIF($AC387:$AS387,0.01),"Contract Award","")</f>
        <v/>
      </c>
      <c r="H387" s="110"/>
      <c r="I387" s="110"/>
      <c r="L387" s="111"/>
      <c r="AG387" s="111"/>
    </row>
    <row r="388" spans="1:37" x14ac:dyDescent="0.25">
      <c r="A388" t="str">
        <f>IF(B388="Contract Award",IFERROR(VLOOKUP(Z388,VLKUP!$Y:$Z,2,0),""),"")</f>
        <v/>
      </c>
      <c r="B388" t="str">
        <f t="shared" si="6"/>
        <v/>
      </c>
      <c r="H388" s="110"/>
      <c r="I388" s="110"/>
      <c r="L388" s="111"/>
      <c r="AJ388" s="111"/>
    </row>
    <row r="389" spans="1:37" x14ac:dyDescent="0.25">
      <c r="A389" t="str">
        <f>IF(B389="Contract Award",IFERROR(VLOOKUP(Z389,VLKUP!$Y:$Z,2,0),""),"")</f>
        <v/>
      </c>
      <c r="B389" t="str">
        <f t="shared" si="6"/>
        <v/>
      </c>
      <c r="H389" s="110"/>
      <c r="I389" s="110"/>
      <c r="L389" s="111"/>
      <c r="AJ389" s="111"/>
    </row>
    <row r="390" spans="1:37" x14ac:dyDescent="0.25">
      <c r="A390" t="str">
        <f>IF(B390="Contract Award",IFERROR(VLOOKUP(Z390,VLKUP!$Y:$Z,2,0),""),"")</f>
        <v/>
      </c>
      <c r="B390" t="str">
        <f t="shared" si="6"/>
        <v/>
      </c>
      <c r="H390" s="110"/>
      <c r="I390" s="110"/>
      <c r="L390" s="111"/>
      <c r="AJ390" s="111"/>
    </row>
    <row r="391" spans="1:37" x14ac:dyDescent="0.25">
      <c r="A391" t="str">
        <f>IF(B391="Contract Award",IFERROR(VLOOKUP(Z391,VLKUP!$Y:$Z,2,0),""),"")</f>
        <v/>
      </c>
      <c r="B391" t="str">
        <f t="shared" si="6"/>
        <v/>
      </c>
      <c r="H391" s="110"/>
      <c r="I391" s="110"/>
      <c r="L391" s="111"/>
      <c r="AJ391" s="111"/>
    </row>
    <row r="392" spans="1:37" x14ac:dyDescent="0.25">
      <c r="A392" t="str">
        <f>IF(B392="Contract Award",IFERROR(VLOOKUP(Z392,VLKUP!$Y:$Z,2,0),""),"")</f>
        <v/>
      </c>
      <c r="B392" t="str">
        <f t="shared" si="6"/>
        <v/>
      </c>
      <c r="H392" s="110"/>
      <c r="I392" s="110"/>
      <c r="L392" s="111"/>
      <c r="AJ392" s="111"/>
    </row>
    <row r="393" spans="1:37" x14ac:dyDescent="0.25">
      <c r="A393" t="str">
        <f>IF(B393="Contract Award",IFERROR(VLOOKUP(Z393,VLKUP!$Y:$Z,2,0),""),"")</f>
        <v/>
      </c>
      <c r="B393" t="str">
        <f t="shared" si="6"/>
        <v/>
      </c>
      <c r="H393" s="110"/>
      <c r="I393" s="110"/>
      <c r="L393" s="111"/>
      <c r="AJ393" s="111"/>
    </row>
    <row r="394" spans="1:37" x14ac:dyDescent="0.25">
      <c r="A394" t="str">
        <f>IF(B394="Contract Award",IFERROR(VLOOKUP(Z394,VLKUP!$Y:$Z,2,0),""),"")</f>
        <v/>
      </c>
      <c r="B394" t="str">
        <f t="shared" si="6"/>
        <v/>
      </c>
      <c r="H394" s="110"/>
      <c r="I394" s="110"/>
      <c r="L394" s="111"/>
      <c r="AK394" s="111"/>
    </row>
    <row r="395" spans="1:37" x14ac:dyDescent="0.25">
      <c r="A395" t="str">
        <f>IF(B395="Contract Award",IFERROR(VLOOKUP(Z395,VLKUP!$Y:$Z,2,0),""),"")</f>
        <v/>
      </c>
      <c r="B395" t="str">
        <f t="shared" si="6"/>
        <v/>
      </c>
      <c r="H395" s="110"/>
      <c r="I395" s="110"/>
      <c r="L395" s="111"/>
      <c r="AK395" s="111"/>
    </row>
    <row r="396" spans="1:37" x14ac:dyDescent="0.25">
      <c r="A396" t="str">
        <f>IF(B396="Contract Award",IFERROR(VLOOKUP(Z396,VLKUP!$Y:$Z,2,0),""),"")</f>
        <v/>
      </c>
      <c r="B396" t="str">
        <f t="shared" si="6"/>
        <v/>
      </c>
      <c r="H396" s="110"/>
      <c r="I396" s="110"/>
      <c r="L396" s="111"/>
      <c r="AK396" s="111"/>
    </row>
    <row r="397" spans="1:37" x14ac:dyDescent="0.25">
      <c r="A397" t="str">
        <f>IF(B397="Contract Award",IFERROR(VLOOKUP(Z397,VLKUP!$Y:$Z,2,0),""),"")</f>
        <v/>
      </c>
      <c r="B397" t="str">
        <f t="shared" si="6"/>
        <v/>
      </c>
      <c r="H397" s="110"/>
      <c r="I397" s="110"/>
      <c r="L397" s="111"/>
      <c r="AJ397" s="111"/>
    </row>
    <row r="398" spans="1:37" x14ac:dyDescent="0.25">
      <c r="A398" t="str">
        <f>IF(B398="Contract Award",IFERROR(VLOOKUP(Z398,VLKUP!$Y:$Z,2,0),""),"")</f>
        <v/>
      </c>
      <c r="B398" t="str">
        <f t="shared" si="6"/>
        <v/>
      </c>
      <c r="H398" s="110"/>
      <c r="I398" s="110"/>
      <c r="L398" s="111"/>
      <c r="AJ398" s="111"/>
    </row>
    <row r="399" spans="1:37" x14ac:dyDescent="0.25">
      <c r="A399" t="str">
        <f>IF(B399="Contract Award",IFERROR(VLOOKUP(Z399,VLKUP!$Y:$Z,2,0),""),"")</f>
        <v/>
      </c>
      <c r="B399" t="str">
        <f t="shared" si="6"/>
        <v/>
      </c>
      <c r="H399" s="110"/>
      <c r="I399" s="110"/>
      <c r="L399" s="111"/>
      <c r="AI399" s="111"/>
    </row>
    <row r="400" spans="1:37" x14ac:dyDescent="0.25">
      <c r="A400" t="str">
        <f>IF(B400="Contract Award",IFERROR(VLOOKUP(Z400,VLKUP!$Y:$Z,2,0),""),"")</f>
        <v/>
      </c>
      <c r="B400" t="str">
        <f t="shared" si="6"/>
        <v/>
      </c>
      <c r="H400" s="110"/>
      <c r="I400" s="110"/>
      <c r="L400" s="111"/>
      <c r="AH400" s="111"/>
    </row>
    <row r="401" spans="1:38" x14ac:dyDescent="0.25">
      <c r="A401" t="str">
        <f>IF(B401="Contract Award",IFERROR(VLOOKUP(Z401,VLKUP!$Y:$Z,2,0),""),"")</f>
        <v/>
      </c>
      <c r="B401" t="str">
        <f t="shared" si="6"/>
        <v/>
      </c>
      <c r="H401" s="110"/>
      <c r="I401" s="110"/>
      <c r="L401" s="111"/>
      <c r="AI401" s="111"/>
    </row>
    <row r="402" spans="1:38" x14ac:dyDescent="0.25">
      <c r="A402" t="str">
        <f>IF(B402="Contract Award",IFERROR(VLOOKUP(Z402,VLKUP!$Y:$Z,2,0),""),"")</f>
        <v/>
      </c>
      <c r="B402" t="str">
        <f t="shared" si="6"/>
        <v/>
      </c>
      <c r="H402" s="110"/>
      <c r="I402" s="110"/>
      <c r="L402" s="111"/>
      <c r="AJ402" s="111"/>
    </row>
    <row r="403" spans="1:38" x14ac:dyDescent="0.25">
      <c r="A403" t="str">
        <f>IF(B403="Contract Award",IFERROR(VLOOKUP(Z403,VLKUP!$Y:$Z,2,0),""),"")</f>
        <v/>
      </c>
      <c r="B403" t="str">
        <f t="shared" si="6"/>
        <v/>
      </c>
      <c r="H403" s="110"/>
      <c r="I403" s="110"/>
      <c r="L403" s="111"/>
      <c r="AJ403" s="111"/>
    </row>
    <row r="404" spans="1:38" x14ac:dyDescent="0.25">
      <c r="A404" t="str">
        <f>IF(B404="Contract Award",IFERROR(VLOOKUP(Z404,VLKUP!$Y:$Z,2,0),""),"")</f>
        <v/>
      </c>
      <c r="B404" t="str">
        <f t="shared" si="6"/>
        <v/>
      </c>
      <c r="H404" s="110"/>
      <c r="I404" s="110"/>
      <c r="L404" s="111"/>
      <c r="AL404" s="111"/>
    </row>
    <row r="405" spans="1:38" x14ac:dyDescent="0.25">
      <c r="A405" t="str">
        <f>IF(B405="Contract Award",IFERROR(VLOOKUP(Z405,VLKUP!$Y:$Z,2,0),""),"")</f>
        <v/>
      </c>
      <c r="B405" t="str">
        <f t="shared" si="6"/>
        <v/>
      </c>
      <c r="H405" s="110"/>
      <c r="I405" s="110"/>
      <c r="L405" s="111"/>
      <c r="AH405" s="111"/>
    </row>
    <row r="406" spans="1:38" x14ac:dyDescent="0.25">
      <c r="A406" t="str">
        <f>IF(B406="Contract Award",IFERROR(VLOOKUP(Z406,VLKUP!$Y:$Z,2,0),""),"")</f>
        <v/>
      </c>
      <c r="B406" t="str">
        <f t="shared" si="6"/>
        <v/>
      </c>
      <c r="H406" s="110"/>
      <c r="I406" s="110"/>
      <c r="L406" s="111"/>
      <c r="AH406" s="111"/>
    </row>
    <row r="407" spans="1:38" x14ac:dyDescent="0.25">
      <c r="A407" t="str">
        <f>IF(B407="Contract Award",IFERROR(VLOOKUP(Z407,VLKUP!$Y:$Z,2,0),""),"")</f>
        <v/>
      </c>
      <c r="B407" t="str">
        <f t="shared" si="6"/>
        <v/>
      </c>
      <c r="H407" s="110"/>
      <c r="I407" s="110"/>
      <c r="L407" s="111"/>
      <c r="AI407" s="111"/>
    </row>
    <row r="408" spans="1:38" x14ac:dyDescent="0.25">
      <c r="A408" t="str">
        <f>IF(B408="Contract Award",IFERROR(VLOOKUP(Z408,VLKUP!$Y:$Z,2,0),""),"")</f>
        <v/>
      </c>
      <c r="B408" t="str">
        <f t="shared" si="6"/>
        <v/>
      </c>
      <c r="H408" s="110"/>
      <c r="I408" s="110"/>
      <c r="L408" s="111"/>
      <c r="AH408" s="111"/>
    </row>
    <row r="409" spans="1:38" x14ac:dyDescent="0.25">
      <c r="A409" t="str">
        <f>IF(B409="Contract Award",IFERROR(VLOOKUP(Z409,VLKUP!$Y:$Z,2,0),""),"")</f>
        <v/>
      </c>
      <c r="B409" t="str">
        <f t="shared" si="6"/>
        <v/>
      </c>
      <c r="H409" s="110"/>
      <c r="I409" s="110"/>
      <c r="L409" s="111"/>
      <c r="AI409" s="111"/>
    </row>
    <row r="410" spans="1:38" x14ac:dyDescent="0.25">
      <c r="A410" t="str">
        <f>IF(B410="Contract Award",IFERROR(VLOOKUP(Z410,VLKUP!$Y:$Z,2,0),""),"")</f>
        <v/>
      </c>
      <c r="B410" t="str">
        <f t="shared" si="6"/>
        <v/>
      </c>
      <c r="H410" s="110"/>
      <c r="I410" s="110"/>
      <c r="L410" s="111"/>
      <c r="AH410" s="111"/>
    </row>
    <row r="411" spans="1:38" x14ac:dyDescent="0.25">
      <c r="A411" t="str">
        <f>IF(B411="Contract Award",IFERROR(VLOOKUP(Z411,VLKUP!$Y:$Z,2,0),""),"")</f>
        <v/>
      </c>
      <c r="B411" t="str">
        <f t="shared" si="6"/>
        <v/>
      </c>
      <c r="H411" s="110"/>
      <c r="I411" s="110"/>
      <c r="L411" s="111"/>
      <c r="AI411" s="111"/>
    </row>
    <row r="412" spans="1:38" x14ac:dyDescent="0.25">
      <c r="A412" t="str">
        <f>IF(B412="Contract Award",IFERROR(VLOOKUP(Z412,VLKUP!$Y:$Z,2,0),""),"")</f>
        <v/>
      </c>
      <c r="B412" t="str">
        <f t="shared" si="6"/>
        <v/>
      </c>
      <c r="H412" s="110"/>
      <c r="I412" s="110"/>
      <c r="L412" s="111"/>
      <c r="AJ412" s="111"/>
    </row>
    <row r="413" spans="1:38" x14ac:dyDescent="0.25">
      <c r="A413" t="str">
        <f>IF(B413="Contract Award",IFERROR(VLOOKUP(Z413,VLKUP!$Y:$Z,2,0),""),"")</f>
        <v/>
      </c>
      <c r="B413" t="str">
        <f t="shared" si="6"/>
        <v/>
      </c>
      <c r="H413" s="110"/>
      <c r="I413" s="110"/>
      <c r="L413" s="111"/>
      <c r="AJ413" s="111"/>
    </row>
    <row r="414" spans="1:38" x14ac:dyDescent="0.25">
      <c r="A414" t="str">
        <f>IF(B414="Contract Award",IFERROR(VLOOKUP(Z414,VLKUP!$Y:$Z,2,0),""),"")</f>
        <v/>
      </c>
      <c r="B414" t="str">
        <f t="shared" si="6"/>
        <v/>
      </c>
      <c r="H414" s="110"/>
      <c r="I414" s="110"/>
      <c r="L414" s="111"/>
      <c r="AJ414" s="111"/>
    </row>
    <row r="415" spans="1:38" x14ac:dyDescent="0.25">
      <c r="A415" t="str">
        <f>IF(B415="Contract Award",IFERROR(VLOOKUP(Z415,VLKUP!$Y:$Z,2,0),""),"")</f>
        <v/>
      </c>
      <c r="B415" t="str">
        <f t="shared" si="6"/>
        <v/>
      </c>
      <c r="H415" s="110"/>
      <c r="I415" s="110"/>
      <c r="L415" s="111"/>
      <c r="AJ415" s="111"/>
    </row>
    <row r="416" spans="1:38" x14ac:dyDescent="0.25">
      <c r="A416" t="str">
        <f>IF(B416="Contract Award",IFERROR(VLOOKUP(Z416,VLKUP!$Y:$Z,2,0),""),"")</f>
        <v/>
      </c>
      <c r="B416" t="str">
        <f t="shared" si="6"/>
        <v/>
      </c>
      <c r="H416" s="110"/>
      <c r="I416" s="110"/>
      <c r="L416" s="111"/>
      <c r="AJ416" s="111"/>
    </row>
    <row r="417" spans="1:35" x14ac:dyDescent="0.25">
      <c r="A417" t="str">
        <f>IF(B417="Contract Award",IFERROR(VLOOKUP(Z417,VLKUP!$Y:$Z,2,0),""),"")</f>
        <v/>
      </c>
      <c r="B417" t="str">
        <f t="shared" si="6"/>
        <v/>
      </c>
      <c r="H417" s="110"/>
      <c r="I417" s="110"/>
      <c r="L417" s="111"/>
      <c r="AI417" s="111"/>
    </row>
    <row r="418" spans="1:35" x14ac:dyDescent="0.25">
      <c r="A418" t="str">
        <f>IF(B418="Contract Award",IFERROR(VLOOKUP(Z418,VLKUP!$Y:$Z,2,0),""),"")</f>
        <v/>
      </c>
      <c r="B418" t="str">
        <f t="shared" si="6"/>
        <v/>
      </c>
      <c r="H418" s="110"/>
      <c r="I418" s="110"/>
      <c r="L418" s="111"/>
      <c r="AG418" s="111"/>
    </row>
    <row r="419" spans="1:35" x14ac:dyDescent="0.25">
      <c r="A419" t="str">
        <f>IF(B419="Contract Award",IFERROR(VLOOKUP(Z419,VLKUP!$Y:$Z,2,0),""),"")</f>
        <v/>
      </c>
      <c r="B419" t="str">
        <f t="shared" si="6"/>
        <v/>
      </c>
      <c r="H419" s="110"/>
      <c r="I419" s="110"/>
      <c r="L419" s="111"/>
      <c r="AG419" s="111"/>
    </row>
    <row r="420" spans="1:35" x14ac:dyDescent="0.25">
      <c r="A420" t="str">
        <f>IF(B420="Contract Award",IFERROR(VLOOKUP(Z420,VLKUP!$Y:$Z,2,0),""),"")</f>
        <v/>
      </c>
      <c r="B420" t="str">
        <f t="shared" si="6"/>
        <v/>
      </c>
      <c r="H420" s="110"/>
      <c r="I420" s="110"/>
      <c r="L420" s="111"/>
      <c r="AG420" s="111"/>
    </row>
    <row r="421" spans="1:35" x14ac:dyDescent="0.25">
      <c r="A421" t="str">
        <f>IF(B421="Contract Award",IFERROR(VLOOKUP(Z421,VLKUP!$Y:$Z,2,0),""),"")</f>
        <v/>
      </c>
      <c r="B421" t="str">
        <f t="shared" si="6"/>
        <v/>
      </c>
      <c r="H421" s="110"/>
      <c r="I421" s="110"/>
      <c r="L421" s="111"/>
      <c r="AG421" s="111"/>
    </row>
    <row r="422" spans="1:35" x14ac:dyDescent="0.25">
      <c r="A422" t="str">
        <f>IF(B422="Contract Award",IFERROR(VLOOKUP(Z422,VLKUP!$Y:$Z,2,0),""),"")</f>
        <v/>
      </c>
      <c r="B422" t="str">
        <f t="shared" si="6"/>
        <v/>
      </c>
      <c r="H422" s="110"/>
      <c r="I422" s="110"/>
      <c r="L422" s="111"/>
      <c r="AH422" s="111"/>
    </row>
    <row r="423" spans="1:35" x14ac:dyDescent="0.25">
      <c r="A423" t="str">
        <f>IF(B423="Contract Award",IFERROR(VLOOKUP(Z423,VLKUP!$Y:$Z,2,0),""),"")</f>
        <v/>
      </c>
      <c r="B423" t="str">
        <f t="shared" si="6"/>
        <v/>
      </c>
      <c r="H423" s="110"/>
      <c r="I423" s="110"/>
      <c r="L423" s="111"/>
      <c r="AH423" s="111"/>
    </row>
    <row r="424" spans="1:35" x14ac:dyDescent="0.25">
      <c r="A424" t="str">
        <f>IF(B424="Contract Award",IFERROR(VLOOKUP(Z424,VLKUP!$Y:$Z,2,0),""),"")</f>
        <v/>
      </c>
      <c r="B424" t="str">
        <f t="shared" si="6"/>
        <v/>
      </c>
      <c r="I424" s="110"/>
      <c r="L424" s="111"/>
      <c r="AG424" s="111"/>
      <c r="AH424" s="111"/>
    </row>
    <row r="425" spans="1:35" x14ac:dyDescent="0.25">
      <c r="A425" t="str">
        <f>IF(B425="Contract Award",IFERROR(VLOOKUP(Z425,VLKUP!$Y:$Z,2,0),""),"")</f>
        <v/>
      </c>
      <c r="B425" t="str">
        <f t="shared" si="6"/>
        <v/>
      </c>
      <c r="I425" s="110"/>
      <c r="L425" s="111"/>
      <c r="AG425" s="111"/>
      <c r="AH425" s="111"/>
    </row>
    <row r="426" spans="1:35" x14ac:dyDescent="0.25">
      <c r="A426" t="str">
        <f>IF(B426="Contract Award",IFERROR(VLOOKUP(Z426,VLKUP!$Y:$Z,2,0),""),"")</f>
        <v/>
      </c>
      <c r="B426" t="str">
        <f t="shared" si="6"/>
        <v/>
      </c>
      <c r="H426" s="110"/>
      <c r="I426" s="110"/>
      <c r="L426" s="111"/>
      <c r="AH426" s="111"/>
    </row>
    <row r="427" spans="1:35" x14ac:dyDescent="0.25">
      <c r="A427" t="str">
        <f>IF(B427="Contract Award",IFERROR(VLOOKUP(Z427,VLKUP!$Y:$Z,2,0),""),"")</f>
        <v/>
      </c>
      <c r="B427" t="str">
        <f t="shared" si="6"/>
        <v/>
      </c>
      <c r="H427" s="110"/>
      <c r="I427" s="110"/>
      <c r="L427" s="111"/>
      <c r="AH427" s="111"/>
    </row>
    <row r="428" spans="1:35" x14ac:dyDescent="0.25">
      <c r="A428" t="str">
        <f>IF(B428="Contract Award",IFERROR(VLOOKUP(Z428,VLKUP!$Y:$Z,2,0),""),"")</f>
        <v/>
      </c>
      <c r="B428" t="str">
        <f t="shared" si="6"/>
        <v/>
      </c>
      <c r="H428" s="110"/>
      <c r="I428" s="110"/>
      <c r="L428" s="111"/>
      <c r="AH428" s="111"/>
    </row>
    <row r="429" spans="1:35" x14ac:dyDescent="0.25">
      <c r="A429" t="str">
        <f>IF(B429="Contract Award",IFERROR(VLOOKUP(Z429,VLKUP!$Y:$Z,2,0),""),"")</f>
        <v/>
      </c>
      <c r="B429" t="str">
        <f t="shared" si="6"/>
        <v/>
      </c>
      <c r="H429" s="110"/>
      <c r="I429" s="110"/>
      <c r="L429" s="111"/>
      <c r="AH429" s="111"/>
    </row>
    <row r="430" spans="1:35" x14ac:dyDescent="0.25">
      <c r="A430" t="str">
        <f>IF(B430="Contract Award",IFERROR(VLOOKUP(Z430,VLKUP!$Y:$Z,2,0),""),"")</f>
        <v/>
      </c>
      <c r="B430" t="str">
        <f t="shared" si="6"/>
        <v/>
      </c>
      <c r="H430" s="110"/>
      <c r="I430" s="110"/>
      <c r="L430" s="111"/>
      <c r="AH430" s="111"/>
    </row>
    <row r="431" spans="1:35" x14ac:dyDescent="0.25">
      <c r="A431" t="str">
        <f>IF(B431="Contract Award",IFERROR(VLOOKUP(Z431,VLKUP!$Y:$Z,2,0),""),"")</f>
        <v/>
      </c>
      <c r="B431" t="str">
        <f t="shared" si="6"/>
        <v/>
      </c>
      <c r="H431" s="110"/>
      <c r="I431" s="110"/>
      <c r="L431" s="111"/>
      <c r="AH431" s="111"/>
    </row>
    <row r="432" spans="1:35" x14ac:dyDescent="0.25">
      <c r="A432" t="str">
        <f>IF(B432="Contract Award",IFERROR(VLOOKUP(Z432,VLKUP!$Y:$Z,2,0),""),"")</f>
        <v/>
      </c>
      <c r="B432" t="str">
        <f t="shared" si="6"/>
        <v/>
      </c>
      <c r="H432" s="110"/>
      <c r="I432" s="110"/>
      <c r="L432" s="111"/>
      <c r="AH432" s="111"/>
      <c r="AI432" s="111"/>
    </row>
    <row r="433" spans="1:36" x14ac:dyDescent="0.25">
      <c r="A433" t="str">
        <f>IF(B433="Contract Award",IFERROR(VLOOKUP(Z433,VLKUP!$Y:$Z,2,0),""),"")</f>
        <v/>
      </c>
      <c r="B433" t="str">
        <f t="shared" si="6"/>
        <v/>
      </c>
      <c r="H433" s="110"/>
      <c r="I433" s="110"/>
      <c r="L433" s="111"/>
      <c r="AI433" s="111"/>
    </row>
    <row r="434" spans="1:36" x14ac:dyDescent="0.25">
      <c r="A434" t="str">
        <f>IF(B434="Contract Award",IFERROR(VLOOKUP(Z434,VLKUP!$Y:$Z,2,0),""),"")</f>
        <v/>
      </c>
      <c r="B434" t="str">
        <f t="shared" si="6"/>
        <v/>
      </c>
      <c r="H434" s="110"/>
      <c r="I434" s="110"/>
      <c r="L434" s="111"/>
      <c r="AI434" s="111"/>
    </row>
    <row r="435" spans="1:36" x14ac:dyDescent="0.25">
      <c r="A435" t="str">
        <f>IF(B435="Contract Award",IFERROR(VLOOKUP(Z435,VLKUP!$Y:$Z,2,0),""),"")</f>
        <v/>
      </c>
      <c r="B435" t="str">
        <f t="shared" si="6"/>
        <v/>
      </c>
      <c r="H435" s="110"/>
      <c r="I435" s="110"/>
      <c r="L435" s="111"/>
      <c r="AI435" s="111"/>
    </row>
    <row r="436" spans="1:36" x14ac:dyDescent="0.25">
      <c r="A436" t="str">
        <f>IF(B436="Contract Award",IFERROR(VLOOKUP(Z436,VLKUP!$Y:$Z,2,0),""),"")</f>
        <v/>
      </c>
      <c r="B436" t="str">
        <f t="shared" si="6"/>
        <v/>
      </c>
      <c r="H436" s="110"/>
      <c r="I436" s="110"/>
      <c r="L436" s="111"/>
      <c r="AI436" s="111"/>
    </row>
    <row r="437" spans="1:36" x14ac:dyDescent="0.25">
      <c r="A437" t="str">
        <f>IF(B437="Contract Award",IFERROR(VLOOKUP(Z437,VLKUP!$Y:$Z,2,0),""),"")</f>
        <v/>
      </c>
      <c r="B437" t="str">
        <f t="shared" si="6"/>
        <v/>
      </c>
      <c r="H437" s="110"/>
      <c r="I437" s="110"/>
      <c r="L437" s="111"/>
      <c r="AG437" s="111"/>
    </row>
    <row r="438" spans="1:36" x14ac:dyDescent="0.25">
      <c r="A438" t="str">
        <f>IF(B438="Contract Award",IFERROR(VLOOKUP(Z438,VLKUP!$Y:$Z,2,0),""),"")</f>
        <v/>
      </c>
      <c r="B438" t="str">
        <f t="shared" si="6"/>
        <v/>
      </c>
      <c r="H438" s="110"/>
      <c r="I438" s="110"/>
      <c r="L438" s="111"/>
      <c r="AI438" s="111"/>
    </row>
    <row r="439" spans="1:36" x14ac:dyDescent="0.25">
      <c r="A439" t="str">
        <f>IF(B439="Contract Award",IFERROR(VLOOKUP(Z439,VLKUP!$Y:$Z,2,0),""),"")</f>
        <v/>
      </c>
      <c r="B439" t="str">
        <f t="shared" si="6"/>
        <v/>
      </c>
      <c r="H439" s="110"/>
      <c r="I439" s="110"/>
      <c r="L439" s="111"/>
      <c r="AG439" s="111"/>
    </row>
    <row r="440" spans="1:36" x14ac:dyDescent="0.25">
      <c r="A440" t="str">
        <f>IF(B440="Contract Award",IFERROR(VLOOKUP(Z440,VLKUP!$Y:$Z,2,0),""),"")</f>
        <v/>
      </c>
      <c r="B440" t="str">
        <f t="shared" si="6"/>
        <v/>
      </c>
      <c r="H440" s="110"/>
      <c r="I440" s="110"/>
      <c r="L440" s="111"/>
      <c r="AJ440" s="111"/>
    </row>
    <row r="441" spans="1:36" x14ac:dyDescent="0.25">
      <c r="A441" t="str">
        <f>IF(B441="Contract Award",IFERROR(VLOOKUP(Z441,VLKUP!$Y:$Z,2,0),""),"")</f>
        <v/>
      </c>
      <c r="B441" t="str">
        <f t="shared" si="6"/>
        <v/>
      </c>
      <c r="H441" s="110"/>
      <c r="I441" s="110"/>
      <c r="L441" s="111"/>
      <c r="AJ441" s="111"/>
    </row>
    <row r="442" spans="1:36" x14ac:dyDescent="0.25">
      <c r="A442" t="str">
        <f>IF(B442="Contract Award",IFERROR(VLOOKUP(Z442,VLKUP!$Y:$Z,2,0),""),"")</f>
        <v/>
      </c>
      <c r="B442" t="str">
        <f t="shared" si="6"/>
        <v/>
      </c>
      <c r="H442" s="110"/>
      <c r="I442" s="110"/>
      <c r="L442" s="111"/>
      <c r="AJ442" s="111"/>
    </row>
    <row r="443" spans="1:36" x14ac:dyDescent="0.25">
      <c r="A443" t="str">
        <f>IF(B443="Contract Award",IFERROR(VLOOKUP(Z443,VLKUP!$Y:$Z,2,0),""),"")</f>
        <v/>
      </c>
      <c r="B443" t="str">
        <f t="shared" si="6"/>
        <v/>
      </c>
      <c r="H443" s="110"/>
      <c r="I443" s="110"/>
      <c r="L443" s="111"/>
      <c r="AJ443" s="111"/>
    </row>
    <row r="444" spans="1:36" x14ac:dyDescent="0.25">
      <c r="A444" t="str">
        <f>IF(B444="Contract Award",IFERROR(VLOOKUP(Z444,VLKUP!$Y:$Z,2,0),""),"")</f>
        <v/>
      </c>
      <c r="B444" t="str">
        <f t="shared" si="6"/>
        <v/>
      </c>
      <c r="H444" s="110"/>
      <c r="I444" s="110"/>
      <c r="L444" s="111"/>
      <c r="AJ444" s="111"/>
    </row>
    <row r="445" spans="1:36" x14ac:dyDescent="0.25">
      <c r="A445" t="str">
        <f>IF(B445="Contract Award",IFERROR(VLOOKUP(Z445,VLKUP!$Y:$Z,2,0),""),"")</f>
        <v/>
      </c>
      <c r="B445" t="str">
        <f t="shared" si="6"/>
        <v/>
      </c>
      <c r="H445" s="110"/>
      <c r="I445" s="110"/>
      <c r="L445" s="111"/>
      <c r="AJ445" s="111"/>
    </row>
    <row r="446" spans="1:36" x14ac:dyDescent="0.25">
      <c r="A446" t="str">
        <f>IF(B446="Contract Award",IFERROR(VLOOKUP(Z446,VLKUP!$Y:$Z,2,0),""),"")</f>
        <v/>
      </c>
      <c r="B446" t="str">
        <f t="shared" si="6"/>
        <v/>
      </c>
      <c r="H446" s="110"/>
      <c r="I446" s="110"/>
      <c r="L446" s="111"/>
      <c r="AI446" s="111"/>
    </row>
    <row r="447" spans="1:36" x14ac:dyDescent="0.25">
      <c r="A447" t="str">
        <f>IF(B447="Contract Award",IFERROR(VLOOKUP(Z447,VLKUP!$Y:$Z,2,0),""),"")</f>
        <v/>
      </c>
      <c r="B447" t="str">
        <f t="shared" si="6"/>
        <v/>
      </c>
      <c r="H447" s="110"/>
      <c r="I447" s="110"/>
      <c r="L447" s="111"/>
      <c r="AI447" s="111"/>
    </row>
    <row r="448" spans="1:36" x14ac:dyDescent="0.25">
      <c r="A448" t="str">
        <f>IF(B448="Contract Award",IFERROR(VLOOKUP(Z448,VLKUP!$Y:$Z,2,0),""),"")</f>
        <v/>
      </c>
      <c r="B448" t="str">
        <f t="shared" si="6"/>
        <v/>
      </c>
      <c r="H448" s="110"/>
      <c r="I448" s="110"/>
      <c r="L448" s="111"/>
      <c r="AI448" s="111"/>
    </row>
    <row r="449" spans="1:36" x14ac:dyDescent="0.25">
      <c r="A449" t="str">
        <f>IF(B449="Contract Award",IFERROR(VLOOKUP(Z449,VLKUP!$Y:$Z,2,0),""),"")</f>
        <v/>
      </c>
      <c r="B449" t="str">
        <f t="shared" si="6"/>
        <v/>
      </c>
      <c r="H449" s="110"/>
      <c r="I449" s="110"/>
      <c r="L449" s="111"/>
      <c r="AI449" s="111"/>
    </row>
    <row r="450" spans="1:36" x14ac:dyDescent="0.25">
      <c r="A450" t="str">
        <f>IF(B450="Contract Award",IFERROR(VLOOKUP(Z450,VLKUP!$Y:$Z,2,0),""),"")</f>
        <v/>
      </c>
      <c r="B450" t="str">
        <f t="shared" si="6"/>
        <v/>
      </c>
      <c r="H450" s="110"/>
      <c r="I450" s="110"/>
      <c r="L450" s="111"/>
      <c r="AI450" s="111"/>
    </row>
    <row r="451" spans="1:36" x14ac:dyDescent="0.25">
      <c r="A451" t="str">
        <f>IF(B451="Contract Award",IFERROR(VLOOKUP(Z451,VLKUP!$Y:$Z,2,0),""),"")</f>
        <v/>
      </c>
      <c r="B451" t="str">
        <f t="shared" ref="B451:B514" si="7">IF(COUNTIF($AC451:$AS451,0.01),"Contract Award","")</f>
        <v/>
      </c>
      <c r="H451" s="110"/>
      <c r="I451" s="110"/>
      <c r="L451" s="111"/>
      <c r="AI451" s="111"/>
    </row>
    <row r="452" spans="1:36" x14ac:dyDescent="0.25">
      <c r="A452" t="str">
        <f>IF(B452="Contract Award",IFERROR(VLOOKUP(Z452,VLKUP!$Y:$Z,2,0),""),"")</f>
        <v/>
      </c>
      <c r="B452" t="str">
        <f t="shared" si="7"/>
        <v/>
      </c>
      <c r="H452" s="110"/>
      <c r="I452" s="110"/>
      <c r="L452" s="111"/>
      <c r="AI452" s="111"/>
    </row>
    <row r="453" spans="1:36" x14ac:dyDescent="0.25">
      <c r="A453" t="str">
        <f>IF(B453="Contract Award",IFERROR(VLOOKUP(Z453,VLKUP!$Y:$Z,2,0),""),"")</f>
        <v/>
      </c>
      <c r="B453" t="str">
        <f t="shared" si="7"/>
        <v/>
      </c>
      <c r="H453" s="110"/>
      <c r="I453" s="110"/>
      <c r="L453" s="111"/>
      <c r="AI453" s="111"/>
    </row>
    <row r="454" spans="1:36" x14ac:dyDescent="0.25">
      <c r="A454" t="str">
        <f>IF(B454="Contract Award",IFERROR(VLOOKUP(Z454,VLKUP!$Y:$Z,2,0),""),"")</f>
        <v/>
      </c>
      <c r="B454" t="str">
        <f t="shared" si="7"/>
        <v/>
      </c>
      <c r="H454" s="110"/>
      <c r="I454" s="110"/>
      <c r="L454" s="111"/>
      <c r="AI454" s="111"/>
    </row>
    <row r="455" spans="1:36" x14ac:dyDescent="0.25">
      <c r="A455" t="str">
        <f>IF(B455="Contract Award",IFERROR(VLOOKUP(Z455,VLKUP!$Y:$Z,2,0),""),"")</f>
        <v/>
      </c>
      <c r="B455" t="str">
        <f t="shared" si="7"/>
        <v/>
      </c>
      <c r="H455" s="110"/>
      <c r="I455" s="110"/>
      <c r="L455" s="111"/>
      <c r="AI455" s="111"/>
    </row>
    <row r="456" spans="1:36" x14ac:dyDescent="0.25">
      <c r="A456" t="str">
        <f>IF(B456="Contract Award",IFERROR(VLOOKUP(Z456,VLKUP!$Y:$Z,2,0),""),"")</f>
        <v/>
      </c>
      <c r="B456" t="str">
        <f t="shared" si="7"/>
        <v/>
      </c>
      <c r="H456" s="110"/>
      <c r="I456" s="110"/>
      <c r="L456" s="111"/>
      <c r="AI456" s="111"/>
    </row>
    <row r="457" spans="1:36" x14ac:dyDescent="0.25">
      <c r="A457" t="str">
        <f>IF(B457="Contract Award",IFERROR(VLOOKUP(Z457,VLKUP!$Y:$Z,2,0),""),"")</f>
        <v/>
      </c>
      <c r="B457" t="str">
        <f t="shared" si="7"/>
        <v/>
      </c>
      <c r="H457" s="110"/>
      <c r="I457" s="110"/>
      <c r="L457" s="111"/>
      <c r="AI457" s="111"/>
    </row>
    <row r="458" spans="1:36" x14ac:dyDescent="0.25">
      <c r="A458" t="str">
        <f>IF(B458="Contract Award",IFERROR(VLOOKUP(Z458,VLKUP!$Y:$Z,2,0),""),"")</f>
        <v/>
      </c>
      <c r="B458" t="str">
        <f t="shared" si="7"/>
        <v/>
      </c>
      <c r="H458" s="110"/>
      <c r="I458" s="110"/>
      <c r="L458" s="111"/>
      <c r="AI458" s="111"/>
    </row>
    <row r="459" spans="1:36" x14ac:dyDescent="0.25">
      <c r="A459" t="str">
        <f>IF(B459="Contract Award",IFERROR(VLOOKUP(Z459,VLKUP!$Y:$Z,2,0),""),"")</f>
        <v/>
      </c>
      <c r="B459" t="str">
        <f t="shared" si="7"/>
        <v/>
      </c>
      <c r="H459" s="110"/>
      <c r="I459" s="110"/>
      <c r="L459" s="111"/>
      <c r="AI459" s="111"/>
    </row>
    <row r="460" spans="1:36" x14ac:dyDescent="0.25">
      <c r="A460" t="str">
        <f>IF(B460="Contract Award",IFERROR(VLOOKUP(Z460,VLKUP!$Y:$Z,2,0),""),"")</f>
        <v/>
      </c>
      <c r="B460" t="str">
        <f t="shared" si="7"/>
        <v/>
      </c>
      <c r="H460" s="110"/>
      <c r="I460" s="110"/>
      <c r="L460" s="111"/>
      <c r="AI460" s="111"/>
    </row>
    <row r="461" spans="1:36" x14ac:dyDescent="0.25">
      <c r="A461" t="str">
        <f>IF(B461="Contract Award",IFERROR(VLOOKUP(Z461,VLKUP!$Y:$Z,2,0),""),"")</f>
        <v/>
      </c>
      <c r="B461" t="str">
        <f t="shared" si="7"/>
        <v/>
      </c>
      <c r="H461" s="110"/>
      <c r="I461" s="110"/>
      <c r="L461" s="111"/>
      <c r="AJ461" s="111"/>
    </row>
    <row r="462" spans="1:36" x14ac:dyDescent="0.25">
      <c r="A462" t="str">
        <f>IF(B462="Contract Award",IFERROR(VLOOKUP(Z462,VLKUP!$Y:$Z,2,0),""),"")</f>
        <v/>
      </c>
      <c r="B462" t="str">
        <f t="shared" si="7"/>
        <v/>
      </c>
      <c r="H462" s="110"/>
      <c r="I462" s="110"/>
      <c r="L462" s="111"/>
      <c r="AJ462" s="111"/>
    </row>
    <row r="463" spans="1:36" x14ac:dyDescent="0.25">
      <c r="A463" t="str">
        <f>IF(B463="Contract Award",IFERROR(VLOOKUP(Z463,VLKUP!$Y:$Z,2,0),""),"")</f>
        <v/>
      </c>
      <c r="B463" t="str">
        <f t="shared" si="7"/>
        <v/>
      </c>
      <c r="H463" s="110"/>
      <c r="I463" s="110"/>
      <c r="L463" s="111"/>
      <c r="AI463" s="111"/>
      <c r="AJ463" s="111"/>
    </row>
    <row r="464" spans="1:36" x14ac:dyDescent="0.25">
      <c r="A464" t="str">
        <f>IF(B464="Contract Award",IFERROR(VLOOKUP(Z464,VLKUP!$Y:$Z,2,0),""),"")</f>
        <v/>
      </c>
      <c r="B464" t="str">
        <f t="shared" si="7"/>
        <v/>
      </c>
      <c r="H464" s="110"/>
      <c r="I464" s="110"/>
      <c r="L464" s="111"/>
      <c r="AI464" s="111"/>
    </row>
    <row r="465" spans="1:37" x14ac:dyDescent="0.25">
      <c r="A465" t="str">
        <f>IF(B465="Contract Award",IFERROR(VLOOKUP(Z465,VLKUP!$Y:$Z,2,0),""),"")</f>
        <v/>
      </c>
      <c r="B465" t="str">
        <f t="shared" si="7"/>
        <v/>
      </c>
      <c r="H465" s="110"/>
      <c r="I465" s="110"/>
      <c r="L465" s="111"/>
      <c r="AH465" s="111"/>
    </row>
    <row r="466" spans="1:37" x14ac:dyDescent="0.25">
      <c r="A466" t="str">
        <f>IF(B466="Contract Award",IFERROR(VLOOKUP(Z466,VLKUP!$Y:$Z,2,0),""),"")</f>
        <v/>
      </c>
      <c r="B466" t="str">
        <f t="shared" si="7"/>
        <v/>
      </c>
      <c r="H466" s="110"/>
      <c r="I466" s="110"/>
      <c r="L466" s="111"/>
      <c r="AI466" s="111"/>
    </row>
    <row r="467" spans="1:37" x14ac:dyDescent="0.25">
      <c r="A467" t="str">
        <f>IF(B467="Contract Award",IFERROR(VLOOKUP(Z467,VLKUP!$Y:$Z,2,0),""),"")</f>
        <v/>
      </c>
      <c r="B467" t="str">
        <f t="shared" si="7"/>
        <v/>
      </c>
      <c r="H467" s="110"/>
      <c r="I467" s="110"/>
      <c r="L467" s="111"/>
      <c r="AI467" s="111"/>
    </row>
    <row r="468" spans="1:37" x14ac:dyDescent="0.25">
      <c r="A468" t="str">
        <f>IF(B468="Contract Award",IFERROR(VLOOKUP(Z468,VLKUP!$Y:$Z,2,0),""),"")</f>
        <v/>
      </c>
      <c r="B468" t="str">
        <f t="shared" si="7"/>
        <v/>
      </c>
      <c r="H468" s="110"/>
      <c r="I468" s="110"/>
      <c r="L468" s="111"/>
      <c r="AI468" s="111"/>
    </row>
    <row r="469" spans="1:37" x14ac:dyDescent="0.25">
      <c r="A469" t="str">
        <f>IF(B469="Contract Award",IFERROR(VLOOKUP(Z469,VLKUP!$Y:$Z,2,0),""),"")</f>
        <v/>
      </c>
      <c r="B469" t="str">
        <f t="shared" si="7"/>
        <v/>
      </c>
      <c r="H469" s="110"/>
      <c r="I469" s="110"/>
      <c r="L469" s="111"/>
      <c r="AI469" s="111"/>
      <c r="AJ469" s="111"/>
      <c r="AK469" s="111"/>
    </row>
    <row r="470" spans="1:37" x14ac:dyDescent="0.25">
      <c r="A470" t="str">
        <f>IF(B470="Contract Award",IFERROR(VLOOKUP(Z470,VLKUP!$Y:$Z,2,0),""),"")</f>
        <v/>
      </c>
      <c r="B470" t="str">
        <f t="shared" si="7"/>
        <v/>
      </c>
      <c r="H470" s="110"/>
      <c r="I470" s="110"/>
      <c r="L470" s="111"/>
    </row>
    <row r="471" spans="1:37" x14ac:dyDescent="0.25">
      <c r="A471" t="str">
        <f>IF(B471="Contract Award",IFERROR(VLOOKUP(Z471,VLKUP!$Y:$Z,2,0),""),"")</f>
        <v/>
      </c>
      <c r="B471" t="str">
        <f t="shared" si="7"/>
        <v/>
      </c>
      <c r="H471" s="110"/>
      <c r="I471" s="110"/>
      <c r="L471" s="111"/>
      <c r="AI471" s="111"/>
      <c r="AJ471" s="111"/>
    </row>
    <row r="472" spans="1:37" x14ac:dyDescent="0.25">
      <c r="A472" t="str">
        <f>IF(B472="Contract Award",IFERROR(VLOOKUP(Z472,VLKUP!$Y:$Z,2,0),""),"")</f>
        <v/>
      </c>
      <c r="B472" t="str">
        <f t="shared" si="7"/>
        <v/>
      </c>
      <c r="H472" s="110"/>
      <c r="I472" s="110"/>
      <c r="L472" s="111"/>
      <c r="AJ472" s="111"/>
    </row>
    <row r="473" spans="1:37" x14ac:dyDescent="0.25">
      <c r="A473" t="str">
        <f>IF(B473="Contract Award",IFERROR(VLOOKUP(Z473,VLKUP!$Y:$Z,2,0),""),"")</f>
        <v/>
      </c>
      <c r="B473" t="str">
        <f t="shared" si="7"/>
        <v/>
      </c>
      <c r="H473" s="110"/>
      <c r="I473" s="110"/>
      <c r="L473" s="111"/>
      <c r="AJ473" s="111"/>
    </row>
    <row r="474" spans="1:37" x14ac:dyDescent="0.25">
      <c r="A474" t="str">
        <f>IF(B474="Contract Award",IFERROR(VLOOKUP(Z474,VLKUP!$Y:$Z,2,0),""),"")</f>
        <v/>
      </c>
      <c r="B474" t="str">
        <f t="shared" si="7"/>
        <v/>
      </c>
      <c r="H474" s="110"/>
      <c r="I474" s="110"/>
      <c r="L474" s="111"/>
      <c r="AJ474" s="111"/>
    </row>
    <row r="475" spans="1:37" x14ac:dyDescent="0.25">
      <c r="A475" t="str">
        <f>IF(B475="Contract Award",IFERROR(VLOOKUP(Z475,VLKUP!$Y:$Z,2,0),""),"")</f>
        <v/>
      </c>
      <c r="B475" t="str">
        <f t="shared" si="7"/>
        <v/>
      </c>
      <c r="H475" s="110"/>
      <c r="I475" s="110"/>
      <c r="L475" s="111"/>
      <c r="AJ475" s="111"/>
    </row>
    <row r="476" spans="1:37" x14ac:dyDescent="0.25">
      <c r="A476" t="str">
        <f>IF(B476="Contract Award",IFERROR(VLOOKUP(Z476,VLKUP!$Y:$Z,2,0),""),"")</f>
        <v/>
      </c>
      <c r="B476" t="str">
        <f t="shared" si="7"/>
        <v/>
      </c>
      <c r="H476" s="110"/>
      <c r="I476" s="110"/>
      <c r="L476" s="111"/>
      <c r="AI476" s="111"/>
    </row>
    <row r="477" spans="1:37" x14ac:dyDescent="0.25">
      <c r="A477" t="str">
        <f>IF(B477="Contract Award",IFERROR(VLOOKUP(Z477,VLKUP!$Y:$Z,2,0),""),"")</f>
        <v/>
      </c>
      <c r="B477" t="str">
        <f t="shared" si="7"/>
        <v/>
      </c>
      <c r="H477" s="110"/>
      <c r="I477" s="110"/>
      <c r="L477" s="111"/>
      <c r="AI477" s="111"/>
    </row>
    <row r="478" spans="1:37" x14ac:dyDescent="0.25">
      <c r="A478" t="str">
        <f>IF(B478="Contract Award",IFERROR(VLOOKUP(Z478,VLKUP!$Y:$Z,2,0),""),"")</f>
        <v/>
      </c>
      <c r="B478" t="str">
        <f t="shared" si="7"/>
        <v/>
      </c>
      <c r="H478" s="110"/>
      <c r="I478" s="110"/>
      <c r="L478" s="111"/>
      <c r="AI478" s="111"/>
    </row>
    <row r="479" spans="1:37" x14ac:dyDescent="0.25">
      <c r="A479" t="str">
        <f>IF(B479="Contract Award",IFERROR(VLOOKUP(Z479,VLKUP!$Y:$Z,2,0),""),"")</f>
        <v/>
      </c>
      <c r="B479" t="str">
        <f t="shared" si="7"/>
        <v/>
      </c>
      <c r="H479" s="110"/>
      <c r="I479" s="110"/>
      <c r="L479" s="111"/>
      <c r="AJ479" s="111"/>
    </row>
    <row r="480" spans="1:37" x14ac:dyDescent="0.25">
      <c r="A480" t="str">
        <f>IF(B480="Contract Award",IFERROR(VLOOKUP(Z480,VLKUP!$Y:$Z,2,0),""),"")</f>
        <v/>
      </c>
      <c r="B480" t="str">
        <f t="shared" si="7"/>
        <v/>
      </c>
      <c r="H480" s="110"/>
      <c r="I480" s="110"/>
      <c r="L480" s="111"/>
      <c r="AJ480" s="111"/>
    </row>
    <row r="481" spans="1:37" x14ac:dyDescent="0.25">
      <c r="A481" t="str">
        <f>IF(B481="Contract Award",IFERROR(VLOOKUP(Z481,VLKUP!$Y:$Z,2,0),""),"")</f>
        <v/>
      </c>
      <c r="B481" t="str">
        <f t="shared" si="7"/>
        <v/>
      </c>
      <c r="H481" s="110"/>
      <c r="I481" s="110"/>
      <c r="L481" s="111"/>
      <c r="AH481" s="111"/>
      <c r="AI481" s="111"/>
    </row>
    <row r="482" spans="1:37" x14ac:dyDescent="0.25">
      <c r="A482" t="str">
        <f>IF(B482="Contract Award",IFERROR(VLOOKUP(Z482,VLKUP!$Y:$Z,2,0),""),"")</f>
        <v/>
      </c>
      <c r="B482" t="str">
        <f t="shared" si="7"/>
        <v/>
      </c>
      <c r="H482" s="110"/>
      <c r="I482" s="110"/>
      <c r="L482" s="111"/>
      <c r="AJ482" s="111"/>
    </row>
    <row r="483" spans="1:37" x14ac:dyDescent="0.25">
      <c r="A483" t="str">
        <f>IF(B483="Contract Award",IFERROR(VLOOKUP(Z483,VLKUP!$Y:$Z,2,0),""),"")</f>
        <v/>
      </c>
      <c r="B483" t="str">
        <f t="shared" si="7"/>
        <v/>
      </c>
      <c r="H483" s="110"/>
      <c r="I483" s="110"/>
      <c r="L483" s="111"/>
      <c r="AJ483" s="111"/>
    </row>
    <row r="484" spans="1:37" x14ac:dyDescent="0.25">
      <c r="A484" t="str">
        <f>IF(B484="Contract Award",IFERROR(VLOOKUP(Z484,VLKUP!$Y:$Z,2,0),""),"")</f>
        <v/>
      </c>
      <c r="B484" t="str">
        <f t="shared" si="7"/>
        <v/>
      </c>
      <c r="H484" s="110"/>
      <c r="I484" s="110"/>
      <c r="L484" s="111"/>
      <c r="AJ484" s="111"/>
    </row>
    <row r="485" spans="1:37" x14ac:dyDescent="0.25">
      <c r="A485" t="str">
        <f>IF(B485="Contract Award",IFERROR(VLOOKUP(Z485,VLKUP!$Y:$Z,2,0),""),"")</f>
        <v/>
      </c>
      <c r="B485" t="str">
        <f t="shared" si="7"/>
        <v/>
      </c>
      <c r="H485" s="110"/>
      <c r="I485" s="110"/>
      <c r="L485" s="111"/>
      <c r="AK485" s="111"/>
    </row>
    <row r="486" spans="1:37" x14ac:dyDescent="0.25">
      <c r="A486" t="str">
        <f>IF(B486="Contract Award",IFERROR(VLOOKUP(Z486,VLKUP!$Y:$Z,2,0),""),"")</f>
        <v/>
      </c>
      <c r="B486" t="str">
        <f t="shared" si="7"/>
        <v/>
      </c>
      <c r="H486" s="110"/>
      <c r="I486" s="110"/>
      <c r="L486" s="111"/>
      <c r="AK486" s="111"/>
    </row>
    <row r="487" spans="1:37" x14ac:dyDescent="0.25">
      <c r="A487" t="str">
        <f>IF(B487="Contract Award",IFERROR(VLOOKUP(Z487,VLKUP!$Y:$Z,2,0),""),"")</f>
        <v/>
      </c>
      <c r="B487" t="str">
        <f t="shared" si="7"/>
        <v/>
      </c>
      <c r="H487" s="110"/>
      <c r="I487" s="110"/>
      <c r="L487" s="111"/>
      <c r="AK487" s="111"/>
    </row>
    <row r="488" spans="1:37" x14ac:dyDescent="0.25">
      <c r="A488" t="str">
        <f>IF(B488="Contract Award",IFERROR(VLOOKUP(Z488,VLKUP!$Y:$Z,2,0),""),"")</f>
        <v/>
      </c>
      <c r="B488" t="str">
        <f t="shared" si="7"/>
        <v/>
      </c>
      <c r="H488" s="110"/>
      <c r="I488" s="110"/>
      <c r="L488" s="111"/>
      <c r="AK488" s="111"/>
    </row>
    <row r="489" spans="1:37" x14ac:dyDescent="0.25">
      <c r="A489" t="str">
        <f>IF(B489="Contract Award",IFERROR(VLOOKUP(Z489,VLKUP!$Y:$Z,2,0),""),"")</f>
        <v/>
      </c>
      <c r="B489" t="str">
        <f t="shared" si="7"/>
        <v/>
      </c>
      <c r="H489" s="110"/>
      <c r="I489" s="110"/>
      <c r="L489" s="111"/>
      <c r="AK489" s="111"/>
    </row>
    <row r="490" spans="1:37" x14ac:dyDescent="0.25">
      <c r="A490" t="str">
        <f>IF(B490="Contract Award",IFERROR(VLOOKUP(Z490,VLKUP!$Y:$Z,2,0),""),"")</f>
        <v/>
      </c>
      <c r="B490" t="str">
        <f t="shared" si="7"/>
        <v/>
      </c>
      <c r="H490" s="110"/>
      <c r="I490" s="110"/>
      <c r="L490" s="111"/>
      <c r="AK490" s="111"/>
    </row>
    <row r="491" spans="1:37" x14ac:dyDescent="0.25">
      <c r="A491" t="str">
        <f>IF(B491="Contract Award",IFERROR(VLOOKUP(Z491,VLKUP!$Y:$Z,2,0),""),"")</f>
        <v/>
      </c>
      <c r="B491" t="str">
        <f t="shared" si="7"/>
        <v/>
      </c>
      <c r="H491" s="110"/>
      <c r="I491" s="110"/>
      <c r="L491" s="111"/>
      <c r="AH491" s="111"/>
    </row>
    <row r="492" spans="1:37" x14ac:dyDescent="0.25">
      <c r="A492" t="str">
        <f>IF(B492="Contract Award",IFERROR(VLOOKUP(Z492,VLKUP!$Y:$Z,2,0),""),"")</f>
        <v/>
      </c>
      <c r="B492" t="str">
        <f t="shared" si="7"/>
        <v/>
      </c>
      <c r="H492" s="110"/>
      <c r="I492" s="110"/>
      <c r="L492" s="111"/>
      <c r="AH492" s="111"/>
    </row>
    <row r="493" spans="1:37" x14ac:dyDescent="0.25">
      <c r="A493" t="str">
        <f>IF(B493="Contract Award",IFERROR(VLOOKUP(Z493,VLKUP!$Y:$Z,2,0),""),"")</f>
        <v/>
      </c>
      <c r="B493" t="str">
        <f t="shared" si="7"/>
        <v/>
      </c>
      <c r="H493" s="110"/>
      <c r="I493" s="110"/>
      <c r="L493" s="111"/>
      <c r="AH493" s="111"/>
    </row>
    <row r="494" spans="1:37" x14ac:dyDescent="0.25">
      <c r="A494" t="str">
        <f>IF(B494="Contract Award",IFERROR(VLOOKUP(Z494,VLKUP!$Y:$Z,2,0),""),"")</f>
        <v/>
      </c>
      <c r="B494" t="str">
        <f t="shared" si="7"/>
        <v/>
      </c>
      <c r="H494" s="110"/>
      <c r="I494" s="110"/>
      <c r="L494" s="111"/>
      <c r="AH494" s="111"/>
    </row>
    <row r="495" spans="1:37" x14ac:dyDescent="0.25">
      <c r="A495" t="str">
        <f>IF(B495="Contract Award",IFERROR(VLOOKUP(Z495,VLKUP!$Y:$Z,2,0),""),"")</f>
        <v/>
      </c>
      <c r="B495" t="str">
        <f t="shared" si="7"/>
        <v/>
      </c>
      <c r="H495" s="110"/>
      <c r="I495" s="110"/>
      <c r="L495" s="111"/>
      <c r="AJ495" s="111"/>
    </row>
    <row r="496" spans="1:37" x14ac:dyDescent="0.25">
      <c r="A496" t="str">
        <f>IF(B496="Contract Award",IFERROR(VLOOKUP(Z496,VLKUP!$Y:$Z,2,0),""),"")</f>
        <v/>
      </c>
      <c r="B496" t="str">
        <f t="shared" si="7"/>
        <v/>
      </c>
      <c r="H496" s="110"/>
      <c r="I496" s="110"/>
      <c r="L496" s="111"/>
      <c r="AJ496" s="111"/>
    </row>
    <row r="497" spans="1:36" x14ac:dyDescent="0.25">
      <c r="A497" t="str">
        <f>IF(B497="Contract Award",IFERROR(VLOOKUP(Z497,VLKUP!$Y:$Z,2,0),""),"")</f>
        <v/>
      </c>
      <c r="B497" t="str">
        <f t="shared" si="7"/>
        <v/>
      </c>
      <c r="H497" s="110"/>
      <c r="I497" s="110"/>
      <c r="L497" s="111"/>
      <c r="AI497" s="111"/>
      <c r="AJ497" s="111"/>
    </row>
    <row r="498" spans="1:36" x14ac:dyDescent="0.25">
      <c r="A498" t="str">
        <f>IF(B498="Contract Award",IFERROR(VLOOKUP(Z498,VLKUP!$Y:$Z,2,0),""),"")</f>
        <v/>
      </c>
      <c r="B498" t="str">
        <f t="shared" si="7"/>
        <v/>
      </c>
      <c r="H498" s="110"/>
      <c r="I498" s="110"/>
      <c r="L498" s="111"/>
      <c r="AJ498" s="111"/>
    </row>
    <row r="499" spans="1:36" x14ac:dyDescent="0.25">
      <c r="A499" t="str">
        <f>IF(B499="Contract Award",IFERROR(VLOOKUP(Z499,VLKUP!$Y:$Z,2,0),""),"")</f>
        <v/>
      </c>
      <c r="B499" t="str">
        <f t="shared" si="7"/>
        <v/>
      </c>
      <c r="H499" s="110"/>
      <c r="I499" s="110"/>
      <c r="L499" s="111"/>
      <c r="AH499" s="111"/>
    </row>
    <row r="500" spans="1:36" x14ac:dyDescent="0.25">
      <c r="A500" t="str">
        <f>IF(B500="Contract Award",IFERROR(VLOOKUP(Z500,VLKUP!$Y:$Z,2,0),""),"")</f>
        <v/>
      </c>
      <c r="B500" t="str">
        <f t="shared" si="7"/>
        <v/>
      </c>
      <c r="H500" s="110"/>
      <c r="I500" s="110"/>
      <c r="L500" s="111"/>
      <c r="AI500" s="111"/>
    </row>
    <row r="501" spans="1:36" x14ac:dyDescent="0.25">
      <c r="A501" t="str">
        <f>IF(B501="Contract Award",IFERROR(VLOOKUP(Z501,VLKUP!$Y:$Z,2,0),""),"")</f>
        <v/>
      </c>
      <c r="B501" t="str">
        <f t="shared" si="7"/>
        <v/>
      </c>
      <c r="H501" s="110"/>
      <c r="I501" s="110"/>
      <c r="L501" s="111"/>
      <c r="AI501" s="111"/>
    </row>
    <row r="502" spans="1:36" x14ac:dyDescent="0.25">
      <c r="A502" t="str">
        <f>IF(B502="Contract Award",IFERROR(VLOOKUP(Z502,VLKUP!$Y:$Z,2,0),""),"")</f>
        <v/>
      </c>
      <c r="B502" t="str">
        <f t="shared" si="7"/>
        <v/>
      </c>
      <c r="H502" s="110"/>
      <c r="I502" s="110"/>
      <c r="L502" s="111"/>
      <c r="AI502" s="111"/>
    </row>
    <row r="503" spans="1:36" x14ac:dyDescent="0.25">
      <c r="A503" t="str">
        <f>IF(B503="Contract Award",IFERROR(VLOOKUP(Z503,VLKUP!$Y:$Z,2,0),""),"")</f>
        <v/>
      </c>
      <c r="B503" t="str">
        <f t="shared" si="7"/>
        <v/>
      </c>
      <c r="H503" s="110"/>
      <c r="I503" s="110"/>
      <c r="L503" s="111"/>
      <c r="AI503" s="111"/>
      <c r="AJ503" s="111"/>
    </row>
    <row r="504" spans="1:36" x14ac:dyDescent="0.25">
      <c r="A504" t="str">
        <f>IF(B504="Contract Award",IFERROR(VLOOKUP(Z504,VLKUP!$Y:$Z,2,0),""),"")</f>
        <v/>
      </c>
      <c r="B504" t="str">
        <f t="shared" si="7"/>
        <v/>
      </c>
      <c r="H504" s="110"/>
      <c r="I504" s="110"/>
      <c r="L504" s="111"/>
      <c r="AI504" s="111"/>
    </row>
    <row r="505" spans="1:36" x14ac:dyDescent="0.25">
      <c r="A505" t="str">
        <f>IF(B505="Contract Award",IFERROR(VLOOKUP(Z505,VLKUP!$Y:$Z,2,0),""),"")</f>
        <v/>
      </c>
      <c r="B505" t="str">
        <f t="shared" si="7"/>
        <v/>
      </c>
      <c r="H505" s="110"/>
      <c r="I505" s="110"/>
      <c r="L505" s="111"/>
      <c r="AI505" s="111"/>
    </row>
    <row r="506" spans="1:36" x14ac:dyDescent="0.25">
      <c r="A506" t="str">
        <f>IF(B506="Contract Award",IFERROR(VLOOKUP(Z506,VLKUP!$Y:$Z,2,0),""),"")</f>
        <v/>
      </c>
      <c r="B506" t="str">
        <f t="shared" si="7"/>
        <v/>
      </c>
      <c r="H506" s="110"/>
      <c r="I506" s="110"/>
      <c r="L506" s="111"/>
      <c r="AI506" s="111"/>
    </row>
    <row r="507" spans="1:36" x14ac:dyDescent="0.25">
      <c r="A507" t="str">
        <f>IF(B507="Contract Award",IFERROR(VLOOKUP(Z507,VLKUP!$Y:$Z,2,0),""),"")</f>
        <v/>
      </c>
      <c r="B507" t="str">
        <f t="shared" si="7"/>
        <v/>
      </c>
      <c r="H507" s="110"/>
      <c r="I507" s="110"/>
      <c r="L507" s="111"/>
      <c r="AI507" s="111"/>
    </row>
    <row r="508" spans="1:36" x14ac:dyDescent="0.25">
      <c r="A508" t="str">
        <f>IF(B508="Contract Award",IFERROR(VLOOKUP(Z508,VLKUP!$Y:$Z,2,0),""),"")</f>
        <v/>
      </c>
      <c r="B508" t="str">
        <f t="shared" si="7"/>
        <v/>
      </c>
      <c r="H508" s="110"/>
      <c r="I508" s="110"/>
      <c r="L508" s="111"/>
      <c r="AI508" s="111"/>
    </row>
    <row r="509" spans="1:36" x14ac:dyDescent="0.25">
      <c r="A509" t="str">
        <f>IF(B509="Contract Award",IFERROR(VLOOKUP(Z509,VLKUP!$Y:$Z,2,0),""),"")</f>
        <v/>
      </c>
      <c r="B509" t="str">
        <f t="shared" si="7"/>
        <v/>
      </c>
      <c r="H509" s="110"/>
      <c r="I509" s="110"/>
      <c r="L509" s="111"/>
      <c r="AI509" s="111"/>
    </row>
    <row r="510" spans="1:36" x14ac:dyDescent="0.25">
      <c r="A510" t="str">
        <f>IF(B510="Contract Award",IFERROR(VLOOKUP(Z510,VLKUP!$Y:$Z,2,0),""),"")</f>
        <v/>
      </c>
      <c r="B510" t="str">
        <f t="shared" si="7"/>
        <v/>
      </c>
      <c r="H510" s="110"/>
      <c r="I510" s="110"/>
      <c r="L510" s="111"/>
      <c r="AI510" s="111"/>
    </row>
    <row r="511" spans="1:36" x14ac:dyDescent="0.25">
      <c r="A511" t="str">
        <f>IF(B511="Contract Award",IFERROR(VLOOKUP(Z511,VLKUP!$Y:$Z,2,0),""),"")</f>
        <v/>
      </c>
      <c r="B511" t="str">
        <f t="shared" si="7"/>
        <v/>
      </c>
      <c r="H511" s="110"/>
      <c r="I511" s="110"/>
      <c r="L511" s="111"/>
      <c r="AI511" s="111"/>
    </row>
    <row r="512" spans="1:36" x14ac:dyDescent="0.25">
      <c r="A512" t="str">
        <f>IF(B512="Contract Award",IFERROR(VLOOKUP(Z512,VLKUP!$Y:$Z,2,0),""),"")</f>
        <v/>
      </c>
      <c r="B512" t="str">
        <f t="shared" si="7"/>
        <v/>
      </c>
      <c r="H512" s="110"/>
      <c r="I512" s="110"/>
      <c r="L512" s="111"/>
      <c r="AI512" s="111"/>
    </row>
    <row r="513" spans="1:36" x14ac:dyDescent="0.25">
      <c r="A513" t="str">
        <f>IF(B513="Contract Award",IFERROR(VLOOKUP(Z513,VLKUP!$Y:$Z,2,0),""),"")</f>
        <v/>
      </c>
      <c r="B513" t="str">
        <f t="shared" si="7"/>
        <v/>
      </c>
      <c r="H513" s="110"/>
      <c r="I513" s="110"/>
      <c r="L513" s="111"/>
      <c r="AI513" s="111"/>
      <c r="AJ513" s="111"/>
    </row>
    <row r="514" spans="1:36" x14ac:dyDescent="0.25">
      <c r="A514" t="str">
        <f>IF(B514="Contract Award",IFERROR(VLOOKUP(Z514,VLKUP!$Y:$Z,2,0),""),"")</f>
        <v/>
      </c>
      <c r="B514" t="str">
        <f t="shared" si="7"/>
        <v/>
      </c>
      <c r="H514" s="110"/>
      <c r="I514" s="110"/>
      <c r="L514" s="111"/>
      <c r="AI514" s="111"/>
    </row>
    <row r="515" spans="1:36" x14ac:dyDescent="0.25">
      <c r="A515" t="str">
        <f>IF(B515="Contract Award",IFERROR(VLOOKUP(Z515,VLKUP!$Y:$Z,2,0),""),"")</f>
        <v/>
      </c>
      <c r="B515" t="str">
        <f t="shared" ref="B515:B578" si="8">IF(COUNTIF($AC515:$AS515,0.01),"Contract Award","")</f>
        <v/>
      </c>
      <c r="H515" s="110"/>
      <c r="I515" s="110"/>
      <c r="L515" s="111"/>
      <c r="AI515" s="111"/>
    </row>
    <row r="516" spans="1:36" x14ac:dyDescent="0.25">
      <c r="A516" t="str">
        <f>IF(B516="Contract Award",IFERROR(VLOOKUP(Z516,VLKUP!$Y:$Z,2,0),""),"")</f>
        <v/>
      </c>
      <c r="B516" t="str">
        <f t="shared" si="8"/>
        <v/>
      </c>
      <c r="H516" s="110"/>
      <c r="I516" s="110"/>
      <c r="L516" s="111"/>
      <c r="AI516" s="111"/>
    </row>
    <row r="517" spans="1:36" x14ac:dyDescent="0.25">
      <c r="A517" t="str">
        <f>IF(B517="Contract Award",IFERROR(VLOOKUP(Z517,VLKUP!$Y:$Z,2,0),""),"")</f>
        <v/>
      </c>
      <c r="B517" t="str">
        <f t="shared" si="8"/>
        <v/>
      </c>
      <c r="H517" s="110"/>
      <c r="I517" s="110"/>
      <c r="L517" s="111"/>
      <c r="AI517" s="111"/>
    </row>
    <row r="518" spans="1:36" x14ac:dyDescent="0.25">
      <c r="A518" t="str">
        <f>IF(B518="Contract Award",IFERROR(VLOOKUP(Z518,VLKUP!$Y:$Z,2,0),""),"")</f>
        <v/>
      </c>
      <c r="B518" t="str">
        <f t="shared" si="8"/>
        <v/>
      </c>
      <c r="H518" s="110"/>
      <c r="I518" s="110"/>
      <c r="L518" s="111"/>
      <c r="AI518" s="111"/>
    </row>
    <row r="519" spans="1:36" x14ac:dyDescent="0.25">
      <c r="A519" t="str">
        <f>IF(B519="Contract Award",IFERROR(VLOOKUP(Z519,VLKUP!$Y:$Z,2,0),""),"")</f>
        <v/>
      </c>
      <c r="B519" t="str">
        <f t="shared" si="8"/>
        <v/>
      </c>
      <c r="H519" s="110"/>
      <c r="I519" s="110"/>
      <c r="L519" s="111"/>
      <c r="AI519" s="111"/>
    </row>
    <row r="520" spans="1:36" x14ac:dyDescent="0.25">
      <c r="A520" t="str">
        <f>IF(B520="Contract Award",IFERROR(VLOOKUP(Z520,VLKUP!$Y:$Z,2,0),""),"")</f>
        <v/>
      </c>
      <c r="B520" t="str">
        <f t="shared" si="8"/>
        <v/>
      </c>
      <c r="H520" s="110"/>
      <c r="I520" s="110"/>
      <c r="L520" s="111"/>
      <c r="AI520" s="111"/>
    </row>
    <row r="521" spans="1:36" x14ac:dyDescent="0.25">
      <c r="A521" t="str">
        <f>IF(B521="Contract Award",IFERROR(VLOOKUP(Z521,VLKUP!$Y:$Z,2,0),""),"")</f>
        <v/>
      </c>
      <c r="B521" t="str">
        <f t="shared" si="8"/>
        <v/>
      </c>
      <c r="H521" s="110"/>
      <c r="I521" s="110"/>
      <c r="L521" s="111"/>
      <c r="AI521" s="111"/>
    </row>
    <row r="522" spans="1:36" x14ac:dyDescent="0.25">
      <c r="A522" t="str">
        <f>IF(B522="Contract Award",IFERROR(VLOOKUP(Z522,VLKUP!$Y:$Z,2,0),""),"")</f>
        <v/>
      </c>
      <c r="B522" t="str">
        <f t="shared" si="8"/>
        <v/>
      </c>
      <c r="H522" s="110"/>
      <c r="I522" s="110"/>
      <c r="L522" s="111"/>
      <c r="AI522" s="111"/>
    </row>
    <row r="523" spans="1:36" x14ac:dyDescent="0.25">
      <c r="A523" t="str">
        <f>IF(B523="Contract Award",IFERROR(VLOOKUP(Z523,VLKUP!$Y:$Z,2,0),""),"")</f>
        <v/>
      </c>
      <c r="B523" t="str">
        <f t="shared" si="8"/>
        <v/>
      </c>
      <c r="H523" s="110"/>
      <c r="I523" s="110"/>
      <c r="L523" s="111"/>
      <c r="AI523" s="111"/>
    </row>
    <row r="524" spans="1:36" x14ac:dyDescent="0.25">
      <c r="A524" t="str">
        <f>IF(B524="Contract Award",IFERROR(VLOOKUP(Z524,VLKUP!$Y:$Z,2,0),""),"")</f>
        <v/>
      </c>
      <c r="B524" t="str">
        <f t="shared" si="8"/>
        <v/>
      </c>
      <c r="H524" s="110"/>
      <c r="I524" s="110"/>
      <c r="L524" s="111"/>
      <c r="AI524" s="111"/>
    </row>
    <row r="525" spans="1:36" x14ac:dyDescent="0.25">
      <c r="A525" t="str">
        <f>IF(B525="Contract Award",IFERROR(VLOOKUP(Z525,VLKUP!$Y:$Z,2,0),""),"")</f>
        <v/>
      </c>
      <c r="B525" t="str">
        <f t="shared" si="8"/>
        <v/>
      </c>
      <c r="H525" s="110"/>
      <c r="I525" s="110"/>
      <c r="L525" s="111"/>
      <c r="AI525" s="111"/>
    </row>
    <row r="526" spans="1:36" x14ac:dyDescent="0.25">
      <c r="A526" t="str">
        <f>IF(B526="Contract Award",IFERROR(VLOOKUP(Z526,VLKUP!$Y:$Z,2,0),""),"")</f>
        <v/>
      </c>
      <c r="B526" t="str">
        <f t="shared" si="8"/>
        <v/>
      </c>
      <c r="H526" s="110"/>
      <c r="I526" s="110"/>
      <c r="L526" s="111"/>
      <c r="AI526" s="111"/>
    </row>
    <row r="527" spans="1:36" x14ac:dyDescent="0.25">
      <c r="A527" t="str">
        <f>IF(B527="Contract Award",IFERROR(VLOOKUP(Z527,VLKUP!$Y:$Z,2,0),""),"")</f>
        <v/>
      </c>
      <c r="B527" t="str">
        <f t="shared" si="8"/>
        <v/>
      </c>
      <c r="H527" s="110"/>
      <c r="I527" s="110"/>
      <c r="L527" s="111"/>
      <c r="AI527" s="111"/>
    </row>
    <row r="528" spans="1:36" x14ac:dyDescent="0.25">
      <c r="A528" t="str">
        <f>IF(B528="Contract Award",IFERROR(VLOOKUP(Z528,VLKUP!$Y:$Z,2,0),""),"")</f>
        <v/>
      </c>
      <c r="B528" t="str">
        <f t="shared" si="8"/>
        <v/>
      </c>
      <c r="H528" s="110"/>
      <c r="I528" s="110"/>
      <c r="L528" s="111"/>
      <c r="AI528" s="111"/>
    </row>
    <row r="529" spans="1:36" x14ac:dyDescent="0.25">
      <c r="A529" t="str">
        <f>IF(B529="Contract Award",IFERROR(VLOOKUP(Z529,VLKUP!$Y:$Z,2,0),""),"")</f>
        <v/>
      </c>
      <c r="B529" t="str">
        <f t="shared" si="8"/>
        <v/>
      </c>
      <c r="H529" s="110"/>
      <c r="I529" s="110"/>
      <c r="L529" s="111"/>
      <c r="AI529" s="111"/>
    </row>
    <row r="530" spans="1:36" x14ac:dyDescent="0.25">
      <c r="A530" t="str">
        <f>IF(B530="Contract Award",IFERROR(VLOOKUP(Z530,VLKUP!$Y:$Z,2,0),""),"")</f>
        <v/>
      </c>
      <c r="B530" t="str">
        <f t="shared" si="8"/>
        <v/>
      </c>
      <c r="H530" s="110"/>
      <c r="I530" s="110"/>
      <c r="L530" s="111"/>
      <c r="AI530" s="111"/>
      <c r="AJ530" s="111"/>
    </row>
    <row r="531" spans="1:36" x14ac:dyDescent="0.25">
      <c r="A531" t="str">
        <f>IF(B531="Contract Award",IFERROR(VLOOKUP(Z531,VLKUP!$Y:$Z,2,0),""),"")</f>
        <v/>
      </c>
      <c r="B531" t="str">
        <f t="shared" si="8"/>
        <v/>
      </c>
      <c r="H531" s="110"/>
      <c r="I531" s="110"/>
      <c r="L531" s="111"/>
      <c r="AI531" s="111"/>
      <c r="AJ531" s="111"/>
    </row>
    <row r="532" spans="1:36" x14ac:dyDescent="0.25">
      <c r="A532" t="str">
        <f>IF(B532="Contract Award",IFERROR(VLOOKUP(Z532,VLKUP!$Y:$Z,2,0),""),"")</f>
        <v/>
      </c>
      <c r="B532" t="str">
        <f t="shared" si="8"/>
        <v/>
      </c>
      <c r="H532" s="110"/>
      <c r="I532" s="110"/>
      <c r="L532" s="111"/>
      <c r="AI532" s="111"/>
    </row>
    <row r="533" spans="1:36" x14ac:dyDescent="0.25">
      <c r="A533" t="str">
        <f>IF(B533="Contract Award",IFERROR(VLOOKUP(Z533,VLKUP!$Y:$Z,2,0),""),"")</f>
        <v/>
      </c>
      <c r="B533" t="str">
        <f t="shared" si="8"/>
        <v/>
      </c>
      <c r="H533" s="110"/>
      <c r="I533" s="110"/>
      <c r="L533" s="111"/>
      <c r="AJ533" s="111"/>
    </row>
    <row r="534" spans="1:36" x14ac:dyDescent="0.25">
      <c r="A534" t="str">
        <f>IF(B534="Contract Award",IFERROR(VLOOKUP(Z534,VLKUP!$Y:$Z,2,0),""),"")</f>
        <v/>
      </c>
      <c r="B534" t="str">
        <f t="shared" si="8"/>
        <v/>
      </c>
      <c r="H534" s="110"/>
      <c r="I534" s="110"/>
      <c r="L534" s="111"/>
      <c r="AJ534" s="111"/>
    </row>
    <row r="535" spans="1:36" x14ac:dyDescent="0.25">
      <c r="A535" t="str">
        <f>IF(B535="Contract Award",IFERROR(VLOOKUP(Z535,VLKUP!$Y:$Z,2,0),""),"")</f>
        <v/>
      </c>
      <c r="B535" t="str">
        <f t="shared" si="8"/>
        <v/>
      </c>
      <c r="H535" s="110"/>
      <c r="I535" s="110"/>
      <c r="L535" s="111"/>
      <c r="AJ535" s="111"/>
    </row>
    <row r="536" spans="1:36" x14ac:dyDescent="0.25">
      <c r="A536" t="str">
        <f>IF(B536="Contract Award",IFERROR(VLOOKUP(Z536,VLKUP!$Y:$Z,2,0),""),"")</f>
        <v/>
      </c>
      <c r="B536" t="str">
        <f t="shared" si="8"/>
        <v/>
      </c>
      <c r="H536" s="110"/>
      <c r="I536" s="110"/>
      <c r="L536" s="111"/>
      <c r="AI536" s="111"/>
    </row>
    <row r="537" spans="1:36" x14ac:dyDescent="0.25">
      <c r="A537" t="str">
        <f>IF(B537="Contract Award",IFERROR(VLOOKUP(Z537,VLKUP!$Y:$Z,2,0),""),"")</f>
        <v/>
      </c>
      <c r="B537" t="str">
        <f t="shared" si="8"/>
        <v/>
      </c>
      <c r="H537" s="110"/>
      <c r="I537" s="110"/>
      <c r="L537" s="111"/>
      <c r="AI537" s="111"/>
    </row>
    <row r="538" spans="1:36" x14ac:dyDescent="0.25">
      <c r="A538" t="str">
        <f>IF(B538="Contract Award",IFERROR(VLOOKUP(Z538,VLKUP!$Y:$Z,2,0),""),"")</f>
        <v/>
      </c>
      <c r="B538" t="str">
        <f t="shared" si="8"/>
        <v/>
      </c>
      <c r="H538" s="110"/>
      <c r="I538" s="110"/>
      <c r="L538" s="111"/>
      <c r="AI538" s="111"/>
    </row>
    <row r="539" spans="1:36" x14ac:dyDescent="0.25">
      <c r="A539" t="str">
        <f>IF(B539="Contract Award",IFERROR(VLOOKUP(Z539,VLKUP!$Y:$Z,2,0),""),"")</f>
        <v/>
      </c>
      <c r="B539" t="str">
        <f t="shared" si="8"/>
        <v/>
      </c>
      <c r="H539" s="110"/>
      <c r="I539" s="110"/>
      <c r="L539" s="111"/>
      <c r="AI539" s="111"/>
    </row>
    <row r="540" spans="1:36" x14ac:dyDescent="0.25">
      <c r="A540" t="str">
        <f>IF(B540="Contract Award",IFERROR(VLOOKUP(Z540,VLKUP!$Y:$Z,2,0),""),"")</f>
        <v/>
      </c>
      <c r="B540" t="str">
        <f t="shared" si="8"/>
        <v/>
      </c>
      <c r="H540" s="110"/>
      <c r="I540" s="110"/>
      <c r="L540" s="111"/>
      <c r="AI540" s="111"/>
    </row>
    <row r="541" spans="1:36" x14ac:dyDescent="0.25">
      <c r="A541" t="str">
        <f>IF(B541="Contract Award",IFERROR(VLOOKUP(Z541,VLKUP!$Y:$Z,2,0),""),"")</f>
        <v/>
      </c>
      <c r="B541" t="str">
        <f t="shared" si="8"/>
        <v/>
      </c>
      <c r="H541" s="110"/>
      <c r="I541" s="110"/>
      <c r="L541" s="111"/>
      <c r="AI541" s="111"/>
    </row>
    <row r="542" spans="1:36" x14ac:dyDescent="0.25">
      <c r="A542" t="str">
        <f>IF(B542="Contract Award",IFERROR(VLOOKUP(Z542,VLKUP!$Y:$Z,2,0),""),"")</f>
        <v/>
      </c>
      <c r="B542" t="str">
        <f t="shared" si="8"/>
        <v/>
      </c>
      <c r="H542" s="110"/>
      <c r="I542" s="110"/>
      <c r="L542" s="111"/>
      <c r="AJ542" s="111"/>
    </row>
    <row r="543" spans="1:36" x14ac:dyDescent="0.25">
      <c r="A543" t="str">
        <f>IF(B543="Contract Award",IFERROR(VLOOKUP(Z543,VLKUP!$Y:$Z,2,0),""),"")</f>
        <v/>
      </c>
      <c r="B543" t="str">
        <f t="shared" si="8"/>
        <v/>
      </c>
      <c r="H543" s="110"/>
      <c r="I543" s="110"/>
      <c r="L543" s="111"/>
      <c r="AJ543" s="111"/>
    </row>
    <row r="544" spans="1:36" x14ac:dyDescent="0.25">
      <c r="A544" t="str">
        <f>IF(B544="Contract Award",IFERROR(VLOOKUP(Z544,VLKUP!$Y:$Z,2,0),""),"")</f>
        <v/>
      </c>
      <c r="B544" t="str">
        <f t="shared" si="8"/>
        <v/>
      </c>
      <c r="H544" s="110"/>
      <c r="I544" s="110"/>
      <c r="L544" s="111"/>
      <c r="AJ544" s="111"/>
    </row>
    <row r="545" spans="1:36" x14ac:dyDescent="0.25">
      <c r="A545" t="str">
        <f>IF(B545="Contract Award",IFERROR(VLOOKUP(Z545,VLKUP!$Y:$Z,2,0),""),"")</f>
        <v/>
      </c>
      <c r="B545" t="str">
        <f t="shared" si="8"/>
        <v/>
      </c>
      <c r="H545" s="110"/>
      <c r="I545" s="110"/>
      <c r="L545" s="111"/>
      <c r="AJ545" s="111"/>
    </row>
    <row r="546" spans="1:36" x14ac:dyDescent="0.25">
      <c r="A546" t="str">
        <f>IF(B546="Contract Award",IFERROR(VLOOKUP(Z546,VLKUP!$Y:$Z,2,0),""),"")</f>
        <v/>
      </c>
      <c r="B546" t="str">
        <f t="shared" si="8"/>
        <v/>
      </c>
      <c r="H546" s="110"/>
      <c r="I546" s="110"/>
      <c r="L546" s="111"/>
      <c r="AJ546" s="111"/>
    </row>
    <row r="547" spans="1:36" x14ac:dyDescent="0.25">
      <c r="A547" t="str">
        <f>IF(B547="Contract Award",IFERROR(VLOOKUP(Z547,VLKUP!$Y:$Z,2,0),""),"")</f>
        <v/>
      </c>
      <c r="B547" t="str">
        <f t="shared" si="8"/>
        <v/>
      </c>
      <c r="H547" s="110"/>
      <c r="I547" s="110"/>
      <c r="L547" s="111"/>
      <c r="AJ547" s="111"/>
    </row>
    <row r="548" spans="1:36" x14ac:dyDescent="0.25">
      <c r="A548" t="str">
        <f>IF(B548="Contract Award",IFERROR(VLOOKUP(Z548,VLKUP!$Y:$Z,2,0),""),"")</f>
        <v/>
      </c>
      <c r="B548" t="str">
        <f t="shared" si="8"/>
        <v/>
      </c>
      <c r="H548" s="110"/>
      <c r="I548" s="110"/>
      <c r="L548" s="111"/>
      <c r="AH548" s="111"/>
      <c r="AI548" s="111"/>
    </row>
    <row r="549" spans="1:36" x14ac:dyDescent="0.25">
      <c r="A549" t="str">
        <f>IF(B549="Contract Award",IFERROR(VLOOKUP(Z549,VLKUP!$Y:$Z,2,0),""),"")</f>
        <v/>
      </c>
      <c r="B549" t="str">
        <f t="shared" si="8"/>
        <v/>
      </c>
      <c r="H549" s="110"/>
      <c r="I549" s="110"/>
      <c r="L549" s="111"/>
      <c r="AI549" s="111"/>
    </row>
    <row r="550" spans="1:36" x14ac:dyDescent="0.25">
      <c r="A550" t="str">
        <f>IF(B550="Contract Award",IFERROR(VLOOKUP(Z550,VLKUP!$Y:$Z,2,0),""),"")</f>
        <v/>
      </c>
      <c r="B550" t="str">
        <f t="shared" si="8"/>
        <v/>
      </c>
      <c r="H550" s="110"/>
      <c r="I550" s="110"/>
      <c r="L550" s="111"/>
      <c r="AI550" s="111"/>
    </row>
    <row r="551" spans="1:36" x14ac:dyDescent="0.25">
      <c r="A551" t="str">
        <f>IF(B551="Contract Award",IFERROR(VLOOKUP(Z551,VLKUP!$Y:$Z,2,0),""),"")</f>
        <v/>
      </c>
      <c r="B551" t="str">
        <f t="shared" si="8"/>
        <v/>
      </c>
      <c r="H551" s="110"/>
      <c r="I551" s="110"/>
      <c r="L551" s="111"/>
      <c r="AI551" s="111"/>
    </row>
    <row r="552" spans="1:36" x14ac:dyDescent="0.25">
      <c r="A552" t="str">
        <f>IF(B552="Contract Award",IFERROR(VLOOKUP(Z552,VLKUP!$Y:$Z,2,0),""),"")</f>
        <v/>
      </c>
      <c r="B552" t="str">
        <f t="shared" si="8"/>
        <v/>
      </c>
      <c r="H552" s="110"/>
      <c r="I552" s="110"/>
      <c r="L552" s="111"/>
      <c r="AH552" s="111"/>
    </row>
    <row r="553" spans="1:36" x14ac:dyDescent="0.25">
      <c r="A553" t="str">
        <f>IF(B553="Contract Award",IFERROR(VLOOKUP(Z553,VLKUP!$Y:$Z,2,0),""),"")</f>
        <v/>
      </c>
      <c r="B553" t="str">
        <f t="shared" si="8"/>
        <v/>
      </c>
      <c r="H553" s="110"/>
      <c r="I553" s="110"/>
      <c r="L553" s="111"/>
      <c r="AI553" s="111"/>
      <c r="AJ553" s="111"/>
    </row>
    <row r="554" spans="1:36" x14ac:dyDescent="0.25">
      <c r="A554" t="str">
        <f>IF(B554="Contract Award",IFERROR(VLOOKUP(Z554,VLKUP!$Y:$Z,2,0),""),"")</f>
        <v/>
      </c>
      <c r="B554" t="str">
        <f t="shared" si="8"/>
        <v/>
      </c>
      <c r="H554" s="110"/>
      <c r="I554" s="110"/>
      <c r="L554" s="111"/>
      <c r="AI554" s="111"/>
    </row>
    <row r="555" spans="1:36" x14ac:dyDescent="0.25">
      <c r="A555" t="str">
        <f>IF(B555="Contract Award",IFERROR(VLOOKUP(Z555,VLKUP!$Y:$Z,2,0),""),"")</f>
        <v/>
      </c>
      <c r="B555" t="str">
        <f t="shared" si="8"/>
        <v/>
      </c>
      <c r="H555" s="110"/>
      <c r="I555" s="110"/>
      <c r="L555" s="111"/>
      <c r="AI555" s="111"/>
    </row>
    <row r="556" spans="1:36" x14ac:dyDescent="0.25">
      <c r="A556" t="str">
        <f>IF(B556="Contract Award",IFERROR(VLOOKUP(Z556,VLKUP!$Y:$Z,2,0),""),"")</f>
        <v/>
      </c>
      <c r="B556" t="str">
        <f t="shared" si="8"/>
        <v/>
      </c>
      <c r="H556" s="110"/>
      <c r="I556" s="110"/>
      <c r="L556" s="111"/>
      <c r="AI556" s="111"/>
    </row>
    <row r="557" spans="1:36" x14ac:dyDescent="0.25">
      <c r="A557" t="str">
        <f>IF(B557="Contract Award",IFERROR(VLOOKUP(Z557,VLKUP!$Y:$Z,2,0),""),"")</f>
        <v/>
      </c>
      <c r="B557" t="str">
        <f t="shared" si="8"/>
        <v/>
      </c>
      <c r="H557" s="110"/>
      <c r="I557" s="110"/>
      <c r="L557" s="111"/>
      <c r="AI557" s="111"/>
    </row>
    <row r="558" spans="1:36" x14ac:dyDescent="0.25">
      <c r="A558" t="str">
        <f>IF(B558="Contract Award",IFERROR(VLOOKUP(Z558,VLKUP!$Y:$Z,2,0),""),"")</f>
        <v/>
      </c>
      <c r="B558" t="str">
        <f t="shared" si="8"/>
        <v/>
      </c>
      <c r="H558" s="110"/>
      <c r="I558" s="110"/>
      <c r="L558" s="111"/>
      <c r="AI558" s="111"/>
      <c r="AJ558" s="111"/>
    </row>
    <row r="559" spans="1:36" x14ac:dyDescent="0.25">
      <c r="A559" t="str">
        <f>IF(B559="Contract Award",IFERROR(VLOOKUP(Z559,VLKUP!$Y:$Z,2,0),""),"")</f>
        <v/>
      </c>
      <c r="B559" t="str">
        <f t="shared" si="8"/>
        <v/>
      </c>
      <c r="H559" s="110"/>
      <c r="I559" s="110"/>
      <c r="L559" s="111"/>
      <c r="AI559" s="111"/>
      <c r="AJ559" s="111"/>
    </row>
    <row r="560" spans="1:36" x14ac:dyDescent="0.25">
      <c r="A560" t="str">
        <f>IF(B560="Contract Award",IFERROR(VLOOKUP(Z560,VLKUP!$Y:$Z,2,0),""),"")</f>
        <v/>
      </c>
      <c r="B560" t="str">
        <f t="shared" si="8"/>
        <v/>
      </c>
      <c r="H560" s="110"/>
      <c r="I560" s="110"/>
      <c r="L560" s="111"/>
      <c r="AI560" s="111"/>
      <c r="AJ560" s="111"/>
    </row>
    <row r="561" spans="1:36" x14ac:dyDescent="0.25">
      <c r="A561" t="str">
        <f>IF(B561="Contract Award",IFERROR(VLOOKUP(Z561,VLKUP!$Y:$Z,2,0),""),"")</f>
        <v/>
      </c>
      <c r="B561" t="str">
        <f t="shared" si="8"/>
        <v/>
      </c>
      <c r="H561" s="110"/>
      <c r="I561" s="110"/>
      <c r="L561" s="111"/>
      <c r="AI561" s="111"/>
      <c r="AJ561" s="111"/>
    </row>
    <row r="562" spans="1:36" x14ac:dyDescent="0.25">
      <c r="A562" t="str">
        <f>IF(B562="Contract Award",IFERROR(VLOOKUP(Z562,VLKUP!$Y:$Z,2,0),""),"")</f>
        <v/>
      </c>
      <c r="B562" t="str">
        <f t="shared" si="8"/>
        <v/>
      </c>
      <c r="H562" s="110"/>
      <c r="I562" s="110"/>
      <c r="L562" s="111"/>
      <c r="AI562" s="111"/>
    </row>
    <row r="563" spans="1:36" x14ac:dyDescent="0.25">
      <c r="A563" t="str">
        <f>IF(B563="Contract Award",IFERROR(VLOOKUP(Z563,VLKUP!$Y:$Z,2,0),""),"")</f>
        <v/>
      </c>
      <c r="B563" t="str">
        <f t="shared" si="8"/>
        <v/>
      </c>
      <c r="H563" s="110"/>
      <c r="I563" s="110"/>
      <c r="L563" s="111"/>
      <c r="AI563" s="111"/>
    </row>
    <row r="564" spans="1:36" x14ac:dyDescent="0.25">
      <c r="A564" t="str">
        <f>IF(B564="Contract Award",IFERROR(VLOOKUP(Z564,VLKUP!$Y:$Z,2,0),""),"")</f>
        <v/>
      </c>
      <c r="B564" t="str">
        <f t="shared" si="8"/>
        <v/>
      </c>
      <c r="H564" s="110"/>
      <c r="I564" s="110"/>
      <c r="L564" s="111"/>
      <c r="AI564" s="111"/>
    </row>
    <row r="565" spans="1:36" x14ac:dyDescent="0.25">
      <c r="A565" t="str">
        <f>IF(B565="Contract Award",IFERROR(VLOOKUP(Z565,VLKUP!$Y:$Z,2,0),""),"")</f>
        <v/>
      </c>
      <c r="B565" t="str">
        <f t="shared" si="8"/>
        <v/>
      </c>
      <c r="H565" s="110"/>
      <c r="I565" s="110"/>
      <c r="L565" s="111"/>
      <c r="AI565" s="111"/>
    </row>
    <row r="566" spans="1:36" x14ac:dyDescent="0.25">
      <c r="A566" t="str">
        <f>IF(B566="Contract Award",IFERROR(VLOOKUP(Z566,VLKUP!$Y:$Z,2,0),""),"")</f>
        <v/>
      </c>
      <c r="B566" t="str">
        <f t="shared" si="8"/>
        <v/>
      </c>
      <c r="H566" s="110"/>
      <c r="I566" s="110"/>
      <c r="L566" s="111"/>
      <c r="AI566" s="111"/>
    </row>
    <row r="567" spans="1:36" x14ac:dyDescent="0.25">
      <c r="A567" t="str">
        <f>IF(B567="Contract Award",IFERROR(VLOOKUP(Z567,VLKUP!$Y:$Z,2,0),""),"")</f>
        <v/>
      </c>
      <c r="B567" t="str">
        <f t="shared" si="8"/>
        <v/>
      </c>
      <c r="H567" s="110"/>
      <c r="I567" s="110"/>
      <c r="L567" s="111"/>
      <c r="AI567" s="111"/>
    </row>
    <row r="568" spans="1:36" x14ac:dyDescent="0.25">
      <c r="A568" t="str">
        <f>IF(B568="Contract Award",IFERROR(VLOOKUP(Z568,VLKUP!$Y:$Z,2,0),""),"")</f>
        <v/>
      </c>
      <c r="B568" t="str">
        <f t="shared" si="8"/>
        <v/>
      </c>
      <c r="H568" s="110"/>
      <c r="I568" s="110"/>
      <c r="L568" s="111"/>
      <c r="AI568" s="111"/>
    </row>
    <row r="569" spans="1:36" x14ac:dyDescent="0.25">
      <c r="A569" t="str">
        <f>IF(B569="Contract Award",IFERROR(VLOOKUP(Z569,VLKUP!$Y:$Z,2,0),""),"")</f>
        <v/>
      </c>
      <c r="B569" t="str">
        <f t="shared" si="8"/>
        <v/>
      </c>
      <c r="H569" s="110"/>
      <c r="I569" s="110"/>
      <c r="L569" s="111"/>
      <c r="AI569" s="111"/>
    </row>
    <row r="570" spans="1:36" x14ac:dyDescent="0.25">
      <c r="A570" t="str">
        <f>IF(B570="Contract Award",IFERROR(VLOOKUP(Z570,VLKUP!$Y:$Z,2,0),""),"")</f>
        <v/>
      </c>
      <c r="B570" t="str">
        <f t="shared" si="8"/>
        <v/>
      </c>
      <c r="H570" s="110"/>
      <c r="I570" s="110"/>
      <c r="L570" s="111"/>
      <c r="AI570" s="111"/>
    </row>
    <row r="571" spans="1:36" x14ac:dyDescent="0.25">
      <c r="A571" t="str">
        <f>IF(B571="Contract Award",IFERROR(VLOOKUP(Z571,VLKUP!$Y:$Z,2,0),""),"")</f>
        <v/>
      </c>
      <c r="B571" t="str">
        <f t="shared" si="8"/>
        <v/>
      </c>
      <c r="H571" s="110"/>
      <c r="I571" s="110"/>
      <c r="L571" s="111"/>
      <c r="AI571" s="111"/>
    </row>
    <row r="572" spans="1:36" x14ac:dyDescent="0.25">
      <c r="A572" t="str">
        <f>IF(B572="Contract Award",IFERROR(VLOOKUP(Z572,VLKUP!$Y:$Z,2,0),""),"")</f>
        <v/>
      </c>
      <c r="B572" t="str">
        <f t="shared" si="8"/>
        <v/>
      </c>
      <c r="H572" s="110"/>
      <c r="I572" s="110"/>
      <c r="L572" s="111"/>
      <c r="AI572" s="111"/>
    </row>
    <row r="573" spans="1:36" x14ac:dyDescent="0.25">
      <c r="A573" t="str">
        <f>IF(B573="Contract Award",IFERROR(VLOOKUP(Z573,VLKUP!$Y:$Z,2,0),""),"")</f>
        <v/>
      </c>
      <c r="B573" t="str">
        <f t="shared" si="8"/>
        <v/>
      </c>
      <c r="H573" s="110"/>
      <c r="I573" s="110"/>
      <c r="L573" s="111"/>
      <c r="AI573" s="111"/>
    </row>
    <row r="574" spans="1:36" x14ac:dyDescent="0.25">
      <c r="A574" t="str">
        <f>IF(B574="Contract Award",IFERROR(VLOOKUP(Z574,VLKUP!$Y:$Z,2,0),""),"")</f>
        <v/>
      </c>
      <c r="B574" t="str">
        <f t="shared" si="8"/>
        <v/>
      </c>
      <c r="H574" s="110"/>
      <c r="I574" s="110"/>
      <c r="L574" s="111"/>
      <c r="AI574" s="111"/>
    </row>
    <row r="575" spans="1:36" x14ac:dyDescent="0.25">
      <c r="A575" t="str">
        <f>IF(B575="Contract Award",IFERROR(VLOOKUP(Z575,VLKUP!$Y:$Z,2,0),""),"")</f>
        <v/>
      </c>
      <c r="B575" t="str">
        <f t="shared" si="8"/>
        <v/>
      </c>
      <c r="H575" s="110"/>
      <c r="I575" s="110"/>
      <c r="L575" s="111"/>
      <c r="AI575" s="111"/>
    </row>
    <row r="576" spans="1:36" x14ac:dyDescent="0.25">
      <c r="A576" t="str">
        <f>IF(B576="Contract Award",IFERROR(VLOOKUP(Z576,VLKUP!$Y:$Z,2,0),""),"")</f>
        <v/>
      </c>
      <c r="B576" t="str">
        <f t="shared" si="8"/>
        <v/>
      </c>
      <c r="H576" s="110"/>
      <c r="I576" s="110"/>
      <c r="L576" s="111"/>
      <c r="AI576" s="111"/>
    </row>
    <row r="577" spans="1:37" x14ac:dyDescent="0.25">
      <c r="A577" t="str">
        <f>IF(B577="Contract Award",IFERROR(VLOOKUP(Z577,VLKUP!$Y:$Z,2,0),""),"")</f>
        <v/>
      </c>
      <c r="B577" t="str">
        <f t="shared" si="8"/>
        <v/>
      </c>
      <c r="H577" s="110"/>
      <c r="I577" s="110"/>
      <c r="L577" s="111"/>
      <c r="AI577" s="111"/>
    </row>
    <row r="578" spans="1:37" x14ac:dyDescent="0.25">
      <c r="A578" t="str">
        <f>IF(B578="Contract Award",IFERROR(VLOOKUP(Z578,VLKUP!$Y:$Z,2,0),""),"")</f>
        <v/>
      </c>
      <c r="B578" t="str">
        <f t="shared" si="8"/>
        <v/>
      </c>
      <c r="H578" s="110"/>
      <c r="I578" s="110"/>
      <c r="L578" s="111"/>
      <c r="AI578" s="111"/>
    </row>
    <row r="579" spans="1:37" x14ac:dyDescent="0.25">
      <c r="A579" t="str">
        <f>IF(B579="Contract Award",IFERROR(VLOOKUP(Z579,VLKUP!$Y:$Z,2,0),""),"")</f>
        <v/>
      </c>
      <c r="B579" t="str">
        <f t="shared" ref="B579:B642" si="9">IF(COUNTIF($AC579:$AS579,0.01),"Contract Award","")</f>
        <v/>
      </c>
      <c r="H579" s="110"/>
      <c r="I579" s="110"/>
      <c r="L579" s="111"/>
      <c r="AI579" s="111"/>
    </row>
    <row r="580" spans="1:37" x14ac:dyDescent="0.25">
      <c r="A580" t="str">
        <f>IF(B580="Contract Award",IFERROR(VLOOKUP(Z580,VLKUP!$Y:$Z,2,0),""),"")</f>
        <v/>
      </c>
      <c r="B580" t="str">
        <f t="shared" si="9"/>
        <v/>
      </c>
      <c r="H580" s="110"/>
      <c r="I580" s="110"/>
      <c r="L580" s="111"/>
      <c r="AI580" s="111"/>
    </row>
    <row r="581" spans="1:37" x14ac:dyDescent="0.25">
      <c r="A581" t="str">
        <f>IF(B581="Contract Award",IFERROR(VLOOKUP(Z581,VLKUP!$Y:$Z,2,0),""),"")</f>
        <v/>
      </c>
      <c r="B581" t="str">
        <f t="shared" si="9"/>
        <v/>
      </c>
      <c r="H581" s="110"/>
      <c r="I581" s="110"/>
      <c r="L581" s="111"/>
      <c r="AI581" s="111"/>
    </row>
    <row r="582" spans="1:37" x14ac:dyDescent="0.25">
      <c r="A582" t="str">
        <f>IF(B582="Contract Award",IFERROR(VLOOKUP(Z582,VLKUP!$Y:$Z,2,0),""),"")</f>
        <v/>
      </c>
      <c r="B582" t="str">
        <f t="shared" si="9"/>
        <v/>
      </c>
      <c r="H582" s="110"/>
      <c r="I582" s="110"/>
      <c r="L582" s="111"/>
      <c r="AI582" s="111"/>
    </row>
    <row r="583" spans="1:37" x14ac:dyDescent="0.25">
      <c r="A583" t="str">
        <f>IF(B583="Contract Award",IFERROR(VLOOKUP(Z583,VLKUP!$Y:$Z,2,0),""),"")</f>
        <v/>
      </c>
      <c r="B583" t="str">
        <f t="shared" si="9"/>
        <v/>
      </c>
      <c r="H583" s="110"/>
      <c r="I583" s="110"/>
      <c r="L583" s="111"/>
      <c r="AI583" s="111"/>
    </row>
    <row r="584" spans="1:37" x14ac:dyDescent="0.25">
      <c r="A584" t="str">
        <f>IF(B584="Contract Award",IFERROR(VLOOKUP(Z584,VLKUP!$Y:$Z,2,0),""),"")</f>
        <v/>
      </c>
      <c r="B584" t="str">
        <f t="shared" si="9"/>
        <v/>
      </c>
      <c r="H584" s="110"/>
      <c r="I584" s="110"/>
      <c r="L584" s="111"/>
      <c r="AI584" s="111"/>
    </row>
    <row r="585" spans="1:37" x14ac:dyDescent="0.25">
      <c r="A585" t="str">
        <f>IF(B585="Contract Award",IFERROR(VLOOKUP(Z585,VLKUP!$Y:$Z,2,0),""),"")</f>
        <v/>
      </c>
      <c r="B585" t="str">
        <f t="shared" si="9"/>
        <v/>
      </c>
      <c r="H585" s="110"/>
      <c r="I585" s="110"/>
      <c r="L585" s="111"/>
      <c r="AI585" s="111"/>
    </row>
    <row r="586" spans="1:37" x14ac:dyDescent="0.25">
      <c r="A586" t="str">
        <f>IF(B586="Contract Award",IFERROR(VLOOKUP(Z586,VLKUP!$Y:$Z,2,0),""),"")</f>
        <v/>
      </c>
      <c r="B586" t="str">
        <f t="shared" si="9"/>
        <v/>
      </c>
      <c r="H586" s="110"/>
      <c r="I586" s="110"/>
      <c r="L586" s="111"/>
      <c r="AI586" s="111"/>
    </row>
    <row r="587" spans="1:37" x14ac:dyDescent="0.25">
      <c r="A587" t="str">
        <f>IF(B587="Contract Award",IFERROR(VLOOKUP(Z587,VLKUP!$Y:$Z,2,0),""),"")</f>
        <v/>
      </c>
      <c r="B587" t="str">
        <f t="shared" si="9"/>
        <v/>
      </c>
      <c r="H587" s="110"/>
      <c r="I587" s="110"/>
      <c r="L587" s="111"/>
      <c r="AI587" s="111"/>
    </row>
    <row r="588" spans="1:37" x14ac:dyDescent="0.25">
      <c r="A588" t="str">
        <f>IF(B588="Contract Award",IFERROR(VLOOKUP(Z588,VLKUP!$Y:$Z,2,0),""),"")</f>
        <v/>
      </c>
      <c r="B588" t="str">
        <f t="shared" si="9"/>
        <v/>
      </c>
      <c r="H588" s="110"/>
      <c r="I588" s="110"/>
      <c r="L588" s="111"/>
      <c r="AI588" s="111"/>
    </row>
    <row r="589" spans="1:37" x14ac:dyDescent="0.25">
      <c r="A589" t="str">
        <f>IF(B589="Contract Award",IFERROR(VLOOKUP(Z589,VLKUP!$Y:$Z,2,0),""),"")</f>
        <v/>
      </c>
      <c r="B589" t="str">
        <f t="shared" si="9"/>
        <v/>
      </c>
      <c r="H589" s="110"/>
      <c r="I589" s="110"/>
      <c r="L589" s="111"/>
      <c r="AI589" s="111"/>
    </row>
    <row r="590" spans="1:37" x14ac:dyDescent="0.25">
      <c r="A590" t="str">
        <f>IF(B590="Contract Award",IFERROR(VLOOKUP(Z590,VLKUP!$Y:$Z,2,0),""),"")</f>
        <v/>
      </c>
      <c r="B590" t="str">
        <f t="shared" si="9"/>
        <v/>
      </c>
      <c r="H590" s="110"/>
      <c r="I590" s="110"/>
      <c r="L590" s="111"/>
      <c r="AI590" s="111"/>
    </row>
    <row r="591" spans="1:37" x14ac:dyDescent="0.25">
      <c r="A591" t="str">
        <f>IF(B591="Contract Award",IFERROR(VLOOKUP(Z591,VLKUP!$Y:$Z,2,0),""),"")</f>
        <v/>
      </c>
      <c r="B591" t="str">
        <f t="shared" si="9"/>
        <v/>
      </c>
      <c r="H591" s="110"/>
      <c r="I591" s="110"/>
      <c r="L591" s="111"/>
      <c r="AI591" s="111"/>
    </row>
    <row r="592" spans="1:37" x14ac:dyDescent="0.25">
      <c r="A592" t="str">
        <f>IF(B592="Contract Award",IFERROR(VLOOKUP(Z592,VLKUP!$Y:$Z,2,0),""),"")</f>
        <v/>
      </c>
      <c r="B592" t="str">
        <f t="shared" si="9"/>
        <v/>
      </c>
      <c r="H592" s="110"/>
      <c r="I592" s="110"/>
      <c r="L592" s="111"/>
      <c r="AI592" s="111"/>
      <c r="AJ592" s="111"/>
      <c r="AK592" s="111"/>
    </row>
    <row r="593" spans="1:37" x14ac:dyDescent="0.25">
      <c r="A593" t="str">
        <f>IF(B593="Contract Award",IFERROR(VLOOKUP(Z593,VLKUP!$Y:$Z,2,0),""),"")</f>
        <v/>
      </c>
      <c r="B593" t="str">
        <f t="shared" si="9"/>
        <v/>
      </c>
      <c r="H593" s="110"/>
      <c r="I593" s="110"/>
      <c r="L593" s="111"/>
      <c r="AI593" s="111"/>
    </row>
    <row r="594" spans="1:37" x14ac:dyDescent="0.25">
      <c r="A594" t="str">
        <f>IF(B594="Contract Award",IFERROR(VLOOKUP(Z594,VLKUP!$Y:$Z,2,0),""),"")</f>
        <v/>
      </c>
      <c r="B594" t="str">
        <f t="shared" si="9"/>
        <v/>
      </c>
      <c r="H594" s="110"/>
      <c r="I594" s="110"/>
      <c r="L594" s="111"/>
      <c r="AI594" s="111"/>
    </row>
    <row r="595" spans="1:37" x14ac:dyDescent="0.25">
      <c r="A595" t="str">
        <f>IF(B595="Contract Award",IFERROR(VLOOKUP(Z595,VLKUP!$Y:$Z,2,0),""),"")</f>
        <v/>
      </c>
      <c r="B595" t="str">
        <f t="shared" si="9"/>
        <v/>
      </c>
      <c r="H595" s="110"/>
      <c r="I595" s="110"/>
      <c r="L595" s="111"/>
      <c r="AI595" s="111"/>
      <c r="AJ595" s="111"/>
    </row>
    <row r="596" spans="1:37" x14ac:dyDescent="0.25">
      <c r="A596" t="str">
        <f>IF(B596="Contract Award",IFERROR(VLOOKUP(Z596,VLKUP!$Y:$Z,2,0),""),"")</f>
        <v/>
      </c>
      <c r="B596" t="str">
        <f t="shared" si="9"/>
        <v/>
      </c>
      <c r="H596" s="110"/>
      <c r="I596" s="110"/>
      <c r="L596" s="111"/>
      <c r="AI596" s="111"/>
      <c r="AJ596" s="111"/>
    </row>
    <row r="597" spans="1:37" x14ac:dyDescent="0.25">
      <c r="A597" t="str">
        <f>IF(B597="Contract Award",IFERROR(VLOOKUP(Z597,VLKUP!$Y:$Z,2,0),""),"")</f>
        <v/>
      </c>
      <c r="B597" t="str">
        <f t="shared" si="9"/>
        <v/>
      </c>
      <c r="H597" s="110"/>
      <c r="I597" s="110"/>
      <c r="L597" s="111"/>
      <c r="AJ597" s="111"/>
    </row>
    <row r="598" spans="1:37" x14ac:dyDescent="0.25">
      <c r="A598" t="str">
        <f>IF(B598="Contract Award",IFERROR(VLOOKUP(Z598,VLKUP!$Y:$Z,2,0),""),"")</f>
        <v/>
      </c>
      <c r="B598" t="str">
        <f t="shared" si="9"/>
        <v/>
      </c>
      <c r="H598" s="110"/>
      <c r="I598" s="110"/>
      <c r="L598" s="111"/>
      <c r="AJ598" s="111"/>
    </row>
    <row r="599" spans="1:37" x14ac:dyDescent="0.25">
      <c r="A599" t="str">
        <f>IF(B599="Contract Award",IFERROR(VLOOKUP(Z599,VLKUP!$Y:$Z,2,0),""),"")</f>
        <v/>
      </c>
      <c r="B599" t="str">
        <f t="shared" si="9"/>
        <v/>
      </c>
      <c r="H599" s="110"/>
      <c r="I599" s="110"/>
      <c r="L599" s="111"/>
      <c r="AJ599" s="111"/>
    </row>
    <row r="600" spans="1:37" x14ac:dyDescent="0.25">
      <c r="A600" t="str">
        <f>IF(B600="Contract Award",IFERROR(VLOOKUP(Z600,VLKUP!$Y:$Z,2,0),""),"")</f>
        <v/>
      </c>
      <c r="B600" t="str">
        <f t="shared" si="9"/>
        <v/>
      </c>
      <c r="H600" s="110"/>
      <c r="I600" s="110"/>
      <c r="L600" s="111"/>
      <c r="AJ600" s="111"/>
    </row>
    <row r="601" spans="1:37" x14ac:dyDescent="0.25">
      <c r="A601" t="str">
        <f>IF(B601="Contract Award",IFERROR(VLOOKUP(Z601,VLKUP!$Y:$Z,2,0),""),"")</f>
        <v/>
      </c>
      <c r="B601" t="str">
        <f t="shared" si="9"/>
        <v/>
      </c>
      <c r="H601" s="110"/>
      <c r="I601" s="110"/>
      <c r="L601" s="111"/>
      <c r="AJ601" s="111"/>
    </row>
    <row r="602" spans="1:37" x14ac:dyDescent="0.25">
      <c r="A602" t="str">
        <f>IF(B602="Contract Award",IFERROR(VLOOKUP(Z602,VLKUP!$Y:$Z,2,0),""),"")</f>
        <v/>
      </c>
      <c r="B602" t="str">
        <f t="shared" si="9"/>
        <v/>
      </c>
      <c r="H602" s="110"/>
      <c r="I602" s="110"/>
      <c r="L602" s="111"/>
      <c r="AJ602" s="111"/>
    </row>
    <row r="603" spans="1:37" x14ac:dyDescent="0.25">
      <c r="A603" t="str">
        <f>IF(B603="Contract Award",IFERROR(VLOOKUP(Z603,VLKUP!$Y:$Z,2,0),""),"")</f>
        <v/>
      </c>
      <c r="B603" t="str">
        <f t="shared" si="9"/>
        <v/>
      </c>
      <c r="H603" s="110"/>
      <c r="I603" s="110"/>
      <c r="L603" s="111"/>
      <c r="AJ603" s="111"/>
    </row>
    <row r="604" spans="1:37" x14ac:dyDescent="0.25">
      <c r="A604" t="str">
        <f>IF(B604="Contract Award",IFERROR(VLOOKUP(Z604,VLKUP!$Y:$Z,2,0),""),"")</f>
        <v/>
      </c>
      <c r="B604" t="str">
        <f t="shared" si="9"/>
        <v/>
      </c>
      <c r="H604" s="110"/>
      <c r="I604" s="110"/>
      <c r="L604" s="111"/>
      <c r="AJ604" s="111"/>
      <c r="AK604" s="111"/>
    </row>
    <row r="605" spans="1:37" x14ac:dyDescent="0.25">
      <c r="A605" t="str">
        <f>IF(B605="Contract Award",IFERROR(VLOOKUP(Z605,VLKUP!$Y:$Z,2,0),""),"")</f>
        <v/>
      </c>
      <c r="B605" t="str">
        <f t="shared" si="9"/>
        <v/>
      </c>
      <c r="H605" s="110"/>
      <c r="I605" s="110"/>
      <c r="L605" s="111"/>
      <c r="AJ605" s="111"/>
      <c r="AK605" s="111"/>
    </row>
    <row r="606" spans="1:37" x14ac:dyDescent="0.25">
      <c r="A606" t="str">
        <f>IF(B606="Contract Award",IFERROR(VLOOKUP(Z606,VLKUP!$Y:$Z,2,0),""),"")</f>
        <v/>
      </c>
      <c r="B606" t="str">
        <f t="shared" si="9"/>
        <v/>
      </c>
      <c r="H606" s="110"/>
      <c r="I606" s="110"/>
      <c r="L606" s="111"/>
      <c r="AH606" s="111"/>
    </row>
    <row r="607" spans="1:37" x14ac:dyDescent="0.25">
      <c r="A607" t="str">
        <f>IF(B607="Contract Award",IFERROR(VLOOKUP(Z607,VLKUP!$Y:$Z,2,0),""),"")</f>
        <v/>
      </c>
      <c r="B607" t="str">
        <f t="shared" si="9"/>
        <v/>
      </c>
      <c r="H607" s="110"/>
      <c r="I607" s="110"/>
      <c r="L607" s="111"/>
      <c r="AH607" s="111"/>
    </row>
    <row r="608" spans="1:37" x14ac:dyDescent="0.25">
      <c r="A608" t="str">
        <f>IF(B608="Contract Award",IFERROR(VLOOKUP(Z608,VLKUP!$Y:$Z,2,0),""),"")</f>
        <v/>
      </c>
      <c r="B608" t="str">
        <f t="shared" si="9"/>
        <v/>
      </c>
      <c r="H608" s="110"/>
      <c r="I608" s="110"/>
      <c r="L608" s="111"/>
      <c r="AH608" s="111"/>
    </row>
    <row r="609" spans="1:34" x14ac:dyDescent="0.25">
      <c r="A609" t="str">
        <f>IF(B609="Contract Award",IFERROR(VLOOKUP(Z609,VLKUP!$Y:$Z,2,0),""),"")</f>
        <v/>
      </c>
      <c r="B609" t="str">
        <f t="shared" si="9"/>
        <v/>
      </c>
      <c r="H609" s="110"/>
      <c r="I609" s="110"/>
      <c r="L609" s="111"/>
      <c r="AH609" s="111"/>
    </row>
    <row r="610" spans="1:34" x14ac:dyDescent="0.25">
      <c r="A610" t="str">
        <f>IF(B610="Contract Award",IFERROR(VLOOKUP(Z610,VLKUP!$Y:$Z,2,0),""),"")</f>
        <v/>
      </c>
      <c r="B610" t="str">
        <f t="shared" si="9"/>
        <v/>
      </c>
      <c r="H610" s="110"/>
      <c r="I610" s="110"/>
      <c r="L610" s="111"/>
      <c r="AH610" s="111"/>
    </row>
    <row r="611" spans="1:34" x14ac:dyDescent="0.25">
      <c r="A611" t="str">
        <f>IF(B611="Contract Award",IFERROR(VLOOKUP(Z611,VLKUP!$Y:$Z,2,0),""),"")</f>
        <v/>
      </c>
      <c r="B611" t="str">
        <f t="shared" si="9"/>
        <v/>
      </c>
      <c r="H611" s="110"/>
      <c r="I611" s="110"/>
      <c r="L611" s="111"/>
      <c r="AH611" s="111"/>
    </row>
    <row r="612" spans="1:34" x14ac:dyDescent="0.25">
      <c r="A612" t="str">
        <f>IF(B612="Contract Award",IFERROR(VLOOKUP(Z612,VLKUP!$Y:$Z,2,0),""),"")</f>
        <v/>
      </c>
      <c r="B612" t="str">
        <f t="shared" si="9"/>
        <v/>
      </c>
      <c r="H612" s="110"/>
      <c r="I612" s="110"/>
      <c r="L612" s="111"/>
      <c r="AH612" s="111"/>
    </row>
    <row r="613" spans="1:34" x14ac:dyDescent="0.25">
      <c r="A613" t="str">
        <f>IF(B613="Contract Award",IFERROR(VLOOKUP(Z613,VLKUP!$Y:$Z,2,0),""),"")</f>
        <v/>
      </c>
      <c r="B613" t="str">
        <f t="shared" si="9"/>
        <v/>
      </c>
      <c r="H613" s="110"/>
      <c r="I613" s="110"/>
      <c r="L613" s="111"/>
      <c r="AH613" s="111"/>
    </row>
    <row r="614" spans="1:34" x14ac:dyDescent="0.25">
      <c r="A614" t="str">
        <f>IF(B614="Contract Award",IFERROR(VLOOKUP(Z614,VLKUP!$Y:$Z,2,0),""),"")</f>
        <v/>
      </c>
      <c r="B614" t="str">
        <f t="shared" si="9"/>
        <v/>
      </c>
      <c r="H614" s="110"/>
      <c r="I614" s="110"/>
      <c r="L614" s="111"/>
      <c r="AH614" s="111"/>
    </row>
    <row r="615" spans="1:34" x14ac:dyDescent="0.25">
      <c r="A615" t="str">
        <f>IF(B615="Contract Award",IFERROR(VLOOKUP(Z615,VLKUP!$Y:$Z,2,0),""),"")</f>
        <v/>
      </c>
      <c r="B615" t="str">
        <f t="shared" si="9"/>
        <v/>
      </c>
      <c r="H615" s="110"/>
      <c r="I615" s="110"/>
      <c r="L615" s="111"/>
      <c r="AH615" s="111"/>
    </row>
    <row r="616" spans="1:34" x14ac:dyDescent="0.25">
      <c r="A616" t="str">
        <f>IF(B616="Contract Award",IFERROR(VLOOKUP(Z616,VLKUP!$Y:$Z,2,0),""),"")</f>
        <v/>
      </c>
      <c r="B616" t="str">
        <f t="shared" si="9"/>
        <v/>
      </c>
      <c r="H616" s="110"/>
      <c r="I616" s="110"/>
      <c r="L616" s="111"/>
      <c r="AH616" s="111"/>
    </row>
    <row r="617" spans="1:34" x14ac:dyDescent="0.25">
      <c r="A617" t="str">
        <f>IF(B617="Contract Award",IFERROR(VLOOKUP(Z617,VLKUP!$Y:$Z,2,0),""),"")</f>
        <v/>
      </c>
      <c r="B617" t="str">
        <f t="shared" si="9"/>
        <v/>
      </c>
      <c r="H617" s="110"/>
      <c r="I617" s="110"/>
      <c r="L617" s="111"/>
      <c r="AH617" s="111"/>
    </row>
    <row r="618" spans="1:34" x14ac:dyDescent="0.25">
      <c r="A618" t="str">
        <f>IF(B618="Contract Award",IFERROR(VLOOKUP(Z618,VLKUP!$Y:$Z,2,0),""),"")</f>
        <v/>
      </c>
      <c r="B618" t="str">
        <f t="shared" si="9"/>
        <v/>
      </c>
      <c r="H618" s="110"/>
      <c r="I618" s="110"/>
      <c r="L618" s="111"/>
      <c r="AH618" s="111"/>
    </row>
    <row r="619" spans="1:34" x14ac:dyDescent="0.25">
      <c r="A619" t="str">
        <f>IF(B619="Contract Award",IFERROR(VLOOKUP(Z619,VLKUP!$Y:$Z,2,0),""),"")</f>
        <v/>
      </c>
      <c r="B619" t="str">
        <f t="shared" si="9"/>
        <v/>
      </c>
      <c r="H619" s="110"/>
      <c r="I619" s="110"/>
      <c r="L619" s="111"/>
      <c r="AH619" s="111"/>
    </row>
    <row r="620" spans="1:34" x14ac:dyDescent="0.25">
      <c r="A620" t="str">
        <f>IF(B620="Contract Award",IFERROR(VLOOKUP(Z620,VLKUP!$Y:$Z,2,0),""),"")</f>
        <v/>
      </c>
      <c r="B620" t="str">
        <f t="shared" si="9"/>
        <v/>
      </c>
      <c r="H620" s="110"/>
      <c r="I620" s="110"/>
      <c r="L620" s="111"/>
      <c r="AH620" s="111"/>
    </row>
    <row r="621" spans="1:34" x14ac:dyDescent="0.25">
      <c r="A621" t="str">
        <f>IF(B621="Contract Award",IFERROR(VLOOKUP(Z621,VLKUP!$Y:$Z,2,0),""),"")</f>
        <v/>
      </c>
      <c r="B621" t="str">
        <f t="shared" si="9"/>
        <v/>
      </c>
      <c r="H621" s="110"/>
      <c r="I621" s="110"/>
      <c r="L621" s="111"/>
      <c r="AH621" s="111"/>
    </row>
    <row r="622" spans="1:34" x14ac:dyDescent="0.25">
      <c r="A622" t="str">
        <f>IF(B622="Contract Award",IFERROR(VLOOKUP(Z622,VLKUP!$Y:$Z,2,0),""),"")</f>
        <v/>
      </c>
      <c r="B622" t="str">
        <f t="shared" si="9"/>
        <v/>
      </c>
      <c r="H622" s="110"/>
      <c r="I622" s="110"/>
      <c r="L622" s="111"/>
      <c r="AH622" s="111"/>
    </row>
    <row r="623" spans="1:34" x14ac:dyDescent="0.25">
      <c r="A623" t="str">
        <f>IF(B623="Contract Award",IFERROR(VLOOKUP(Z623,VLKUP!$Y:$Z,2,0),""),"")</f>
        <v/>
      </c>
      <c r="B623" t="str">
        <f t="shared" si="9"/>
        <v/>
      </c>
      <c r="H623" s="110"/>
      <c r="I623" s="110"/>
      <c r="L623" s="111"/>
      <c r="AH623" s="111"/>
    </row>
    <row r="624" spans="1:34" x14ac:dyDescent="0.25">
      <c r="A624" t="str">
        <f>IF(B624="Contract Award",IFERROR(VLOOKUP(Z624,VLKUP!$Y:$Z,2,0),""),"")</f>
        <v/>
      </c>
      <c r="B624" t="str">
        <f t="shared" si="9"/>
        <v/>
      </c>
      <c r="H624" s="110"/>
      <c r="I624" s="110"/>
      <c r="L624" s="111"/>
      <c r="AH624" s="111"/>
    </row>
    <row r="625" spans="1:35" x14ac:dyDescent="0.25">
      <c r="A625" t="str">
        <f>IF(B625="Contract Award",IFERROR(VLOOKUP(Z625,VLKUP!$Y:$Z,2,0),""),"")</f>
        <v/>
      </c>
      <c r="B625" t="str">
        <f t="shared" si="9"/>
        <v/>
      </c>
      <c r="H625" s="110"/>
      <c r="I625" s="110"/>
      <c r="L625" s="111"/>
      <c r="AH625" s="111"/>
    </row>
    <row r="626" spans="1:35" x14ac:dyDescent="0.25">
      <c r="A626" t="str">
        <f>IF(B626="Contract Award",IFERROR(VLOOKUP(Z626,VLKUP!$Y:$Z,2,0),""),"")</f>
        <v/>
      </c>
      <c r="B626" t="str">
        <f t="shared" si="9"/>
        <v/>
      </c>
      <c r="H626" s="110"/>
      <c r="I626" s="110"/>
      <c r="L626" s="111"/>
      <c r="AH626" s="111"/>
    </row>
    <row r="627" spans="1:35" x14ac:dyDescent="0.25">
      <c r="A627" t="str">
        <f>IF(B627="Contract Award",IFERROR(VLOOKUP(Z627,VLKUP!$Y:$Z,2,0),""),"")</f>
        <v/>
      </c>
      <c r="B627" t="str">
        <f t="shared" si="9"/>
        <v/>
      </c>
      <c r="H627" s="110"/>
      <c r="I627" s="110"/>
      <c r="L627" s="111"/>
      <c r="AH627" s="111"/>
    </row>
    <row r="628" spans="1:35" x14ac:dyDescent="0.25">
      <c r="A628" t="str">
        <f>IF(B628="Contract Award",IFERROR(VLOOKUP(Z628,VLKUP!$Y:$Z,2,0),""),"")</f>
        <v/>
      </c>
      <c r="B628" t="str">
        <f t="shared" si="9"/>
        <v/>
      </c>
      <c r="H628" s="110"/>
      <c r="I628" s="110"/>
      <c r="L628" s="111"/>
      <c r="AH628" s="111"/>
    </row>
    <row r="629" spans="1:35" x14ac:dyDescent="0.25">
      <c r="A629" t="str">
        <f>IF(B629="Contract Award",IFERROR(VLOOKUP(Z629,VLKUP!$Y:$Z,2,0),""),"")</f>
        <v/>
      </c>
      <c r="B629" t="str">
        <f t="shared" si="9"/>
        <v/>
      </c>
      <c r="H629" s="110"/>
      <c r="I629" s="110"/>
      <c r="L629" s="111"/>
      <c r="AH629" s="111"/>
    </row>
    <row r="630" spans="1:35" x14ac:dyDescent="0.25">
      <c r="A630" t="str">
        <f>IF(B630="Contract Award",IFERROR(VLOOKUP(Z630,VLKUP!$Y:$Z,2,0),""),"")</f>
        <v/>
      </c>
      <c r="B630" t="str">
        <f t="shared" si="9"/>
        <v/>
      </c>
      <c r="H630" s="110"/>
      <c r="I630" s="110"/>
      <c r="L630" s="111"/>
      <c r="AH630" s="111"/>
      <c r="AI630" s="111"/>
    </row>
    <row r="631" spans="1:35" x14ac:dyDescent="0.25">
      <c r="A631" t="str">
        <f>IF(B631="Contract Award",IFERROR(VLOOKUP(Z631,VLKUP!$Y:$Z,2,0),""),"")</f>
        <v/>
      </c>
      <c r="B631" t="str">
        <f t="shared" si="9"/>
        <v/>
      </c>
      <c r="H631" s="110"/>
      <c r="I631" s="110"/>
      <c r="L631" s="111"/>
      <c r="AH631" s="111"/>
      <c r="AI631" s="111"/>
    </row>
    <row r="632" spans="1:35" x14ac:dyDescent="0.25">
      <c r="A632" t="str">
        <f>IF(B632="Contract Award",IFERROR(VLOOKUP(Z632,VLKUP!$Y:$Z,2,0),""),"")</f>
        <v/>
      </c>
      <c r="B632" t="str">
        <f t="shared" si="9"/>
        <v/>
      </c>
      <c r="H632" s="110"/>
      <c r="I632" s="110"/>
      <c r="L632" s="111"/>
      <c r="AH632" s="111"/>
    </row>
    <row r="633" spans="1:35" x14ac:dyDescent="0.25">
      <c r="A633" t="str">
        <f>IF(B633="Contract Award",IFERROR(VLOOKUP(Z633,VLKUP!$Y:$Z,2,0),""),"")</f>
        <v/>
      </c>
      <c r="B633" t="str">
        <f t="shared" si="9"/>
        <v/>
      </c>
      <c r="H633" s="110"/>
      <c r="I633" s="110"/>
      <c r="L633" s="111"/>
      <c r="AH633" s="111"/>
    </row>
    <row r="634" spans="1:35" x14ac:dyDescent="0.25">
      <c r="A634" t="str">
        <f>IF(B634="Contract Award",IFERROR(VLOOKUP(Z634,VLKUP!$Y:$Z,2,0),""),"")</f>
        <v/>
      </c>
      <c r="B634" t="str">
        <f t="shared" si="9"/>
        <v/>
      </c>
      <c r="H634" s="110"/>
      <c r="I634" s="110"/>
      <c r="L634" s="111"/>
      <c r="AH634" s="111"/>
    </row>
    <row r="635" spans="1:35" x14ac:dyDescent="0.25">
      <c r="A635" t="str">
        <f>IF(B635="Contract Award",IFERROR(VLOOKUP(Z635,VLKUP!$Y:$Z,2,0),""),"")</f>
        <v/>
      </c>
      <c r="B635" t="str">
        <f t="shared" si="9"/>
        <v/>
      </c>
      <c r="H635" s="110"/>
      <c r="I635" s="110"/>
      <c r="L635" s="111"/>
      <c r="AH635" s="111"/>
    </row>
    <row r="636" spans="1:35" x14ac:dyDescent="0.25">
      <c r="A636" t="str">
        <f>IF(B636="Contract Award",IFERROR(VLOOKUP(Z636,VLKUP!$Y:$Z,2,0),""),"")</f>
        <v/>
      </c>
      <c r="B636" t="str">
        <f t="shared" si="9"/>
        <v/>
      </c>
      <c r="H636" s="110"/>
      <c r="I636" s="110"/>
      <c r="L636" s="111"/>
      <c r="AH636" s="111"/>
    </row>
    <row r="637" spans="1:35" x14ac:dyDescent="0.25">
      <c r="A637" t="str">
        <f>IF(B637="Contract Award",IFERROR(VLOOKUP(Z637,VLKUP!$Y:$Z,2,0),""),"")</f>
        <v/>
      </c>
      <c r="B637" t="str">
        <f t="shared" si="9"/>
        <v/>
      </c>
      <c r="H637" s="110"/>
      <c r="I637" s="110"/>
      <c r="L637" s="111"/>
      <c r="AH637" s="111"/>
    </row>
    <row r="638" spans="1:35" x14ac:dyDescent="0.25">
      <c r="A638" t="str">
        <f>IF(B638="Contract Award",IFERROR(VLOOKUP(Z638,VLKUP!$Y:$Z,2,0),""),"")</f>
        <v/>
      </c>
      <c r="B638" t="str">
        <f t="shared" si="9"/>
        <v/>
      </c>
      <c r="H638" s="110"/>
      <c r="I638" s="110"/>
      <c r="L638" s="111"/>
      <c r="AH638" s="111"/>
    </row>
    <row r="639" spans="1:35" x14ac:dyDescent="0.25">
      <c r="A639" t="str">
        <f>IF(B639="Contract Award",IFERROR(VLOOKUP(Z639,VLKUP!$Y:$Z,2,0),""),"")</f>
        <v/>
      </c>
      <c r="B639" t="str">
        <f t="shared" si="9"/>
        <v/>
      </c>
      <c r="H639" s="110"/>
      <c r="I639" s="110"/>
      <c r="L639" s="111"/>
      <c r="AI639" s="111"/>
    </row>
    <row r="640" spans="1:35" x14ac:dyDescent="0.25">
      <c r="A640" t="str">
        <f>IF(B640="Contract Award",IFERROR(VLOOKUP(Z640,VLKUP!$Y:$Z,2,0),""),"")</f>
        <v/>
      </c>
      <c r="B640" t="str">
        <f t="shared" si="9"/>
        <v/>
      </c>
      <c r="H640" s="110"/>
      <c r="I640" s="110"/>
      <c r="L640" s="111"/>
      <c r="AI640" s="111"/>
    </row>
    <row r="641" spans="1:38" x14ac:dyDescent="0.25">
      <c r="A641" t="str">
        <f>IF(B641="Contract Award",IFERROR(VLOOKUP(Z641,VLKUP!$Y:$Z,2,0),""),"")</f>
        <v/>
      </c>
      <c r="B641" t="str">
        <f t="shared" si="9"/>
        <v/>
      </c>
      <c r="H641" s="110"/>
      <c r="I641" s="110"/>
      <c r="L641" s="111"/>
      <c r="AI641" s="111"/>
    </row>
    <row r="642" spans="1:38" x14ac:dyDescent="0.25">
      <c r="A642" t="str">
        <f>IF(B642="Contract Award",IFERROR(VLOOKUP(Z642,VLKUP!$Y:$Z,2,0),""),"")</f>
        <v/>
      </c>
      <c r="B642" t="str">
        <f t="shared" si="9"/>
        <v/>
      </c>
      <c r="H642" s="110"/>
      <c r="I642" s="110"/>
      <c r="L642" s="111"/>
      <c r="AI642" s="111"/>
    </row>
    <row r="643" spans="1:38" x14ac:dyDescent="0.25">
      <c r="A643" t="str">
        <f>IF(B643="Contract Award",IFERROR(VLOOKUP(Z643,VLKUP!$Y:$Z,2,0),""),"")</f>
        <v/>
      </c>
      <c r="B643" t="str">
        <f t="shared" ref="B643:B706" si="10">IF(COUNTIF($AC643:$AS643,0.01),"Contract Award","")</f>
        <v/>
      </c>
      <c r="H643" s="110"/>
      <c r="I643" s="110"/>
      <c r="L643" s="111"/>
      <c r="AI643" s="111"/>
    </row>
    <row r="644" spans="1:38" x14ac:dyDescent="0.25">
      <c r="A644" t="str">
        <f>IF(B644="Contract Award",IFERROR(VLOOKUP(Z644,VLKUP!$Y:$Z,2,0),""),"")</f>
        <v/>
      </c>
      <c r="B644" t="str">
        <f t="shared" si="10"/>
        <v/>
      </c>
      <c r="H644" s="110"/>
      <c r="I644" s="110"/>
      <c r="L644" s="111"/>
      <c r="AI644" s="111"/>
    </row>
    <row r="645" spans="1:38" x14ac:dyDescent="0.25">
      <c r="A645" t="str">
        <f>IF(B645="Contract Award",IFERROR(VLOOKUP(Z645,VLKUP!$Y:$Z,2,0),""),"")</f>
        <v/>
      </c>
      <c r="B645" t="str">
        <f t="shared" si="10"/>
        <v/>
      </c>
      <c r="H645" s="110"/>
      <c r="I645" s="110"/>
      <c r="L645" s="111"/>
      <c r="AJ645" s="111"/>
    </row>
    <row r="646" spans="1:38" x14ac:dyDescent="0.25">
      <c r="A646" t="str">
        <f>IF(B646="Contract Award",IFERROR(VLOOKUP(Z646,VLKUP!$Y:$Z,2,0),""),"")</f>
        <v/>
      </c>
      <c r="B646" t="str">
        <f t="shared" si="10"/>
        <v/>
      </c>
      <c r="H646" s="110"/>
      <c r="I646" s="110"/>
      <c r="L646" s="111"/>
      <c r="AJ646" s="111"/>
    </row>
    <row r="647" spans="1:38" x14ac:dyDescent="0.25">
      <c r="A647" t="str">
        <f>IF(B647="Contract Award",IFERROR(VLOOKUP(Z647,VLKUP!$Y:$Z,2,0),""),"")</f>
        <v/>
      </c>
      <c r="B647" t="str">
        <f t="shared" si="10"/>
        <v/>
      </c>
      <c r="H647" s="110"/>
      <c r="I647" s="110"/>
      <c r="L647" s="111"/>
      <c r="AJ647" s="111"/>
    </row>
    <row r="648" spans="1:38" x14ac:dyDescent="0.25">
      <c r="A648" t="str">
        <f>IF(B648="Contract Award",IFERROR(VLOOKUP(Z648,VLKUP!$Y:$Z,2,0),""),"")</f>
        <v/>
      </c>
      <c r="B648" t="str">
        <f t="shared" si="10"/>
        <v/>
      </c>
      <c r="H648" s="110"/>
      <c r="I648" s="110"/>
      <c r="L648" s="111"/>
      <c r="AH648" s="111"/>
    </row>
    <row r="649" spans="1:38" x14ac:dyDescent="0.25">
      <c r="A649" t="str">
        <f>IF(B649="Contract Award",IFERROR(VLOOKUP(Z649,VLKUP!$Y:$Z,2,0),""),"")</f>
        <v/>
      </c>
      <c r="B649" t="str">
        <f t="shared" si="10"/>
        <v/>
      </c>
      <c r="H649" s="110"/>
      <c r="I649" s="110"/>
      <c r="L649" s="111"/>
      <c r="AH649" s="111"/>
    </row>
    <row r="650" spans="1:38" x14ac:dyDescent="0.25">
      <c r="A650" t="str">
        <f>IF(B650="Contract Award",IFERROR(VLOOKUP(Z650,VLKUP!$Y:$Z,2,0),""),"")</f>
        <v/>
      </c>
      <c r="B650" t="str">
        <f t="shared" si="10"/>
        <v/>
      </c>
      <c r="H650" s="110"/>
      <c r="I650" s="110"/>
      <c r="L650" s="111"/>
      <c r="AH650" s="111"/>
    </row>
    <row r="651" spans="1:38" x14ac:dyDescent="0.25">
      <c r="A651" t="str">
        <f>IF(B651="Contract Award",IFERROR(VLOOKUP(Z651,VLKUP!$Y:$Z,2,0),""),"")</f>
        <v/>
      </c>
      <c r="B651" t="str">
        <f t="shared" si="10"/>
        <v/>
      </c>
      <c r="H651" s="110"/>
      <c r="I651" s="110"/>
      <c r="L651" s="111"/>
      <c r="AH651" s="111"/>
    </row>
    <row r="652" spans="1:38" x14ac:dyDescent="0.25">
      <c r="A652" t="str">
        <f>IF(B652="Contract Award",IFERROR(VLOOKUP(Z652,VLKUP!$Y:$Z,2,0),""),"")</f>
        <v/>
      </c>
      <c r="B652" t="str">
        <f t="shared" si="10"/>
        <v/>
      </c>
      <c r="H652" s="110"/>
      <c r="I652" s="110"/>
      <c r="L652" s="111"/>
      <c r="AH652" s="111"/>
    </row>
    <row r="653" spans="1:38" x14ac:dyDescent="0.25">
      <c r="A653" t="str">
        <f>IF(B653="Contract Award",IFERROR(VLOOKUP(Z653,VLKUP!$Y:$Z,2,0),""),"")</f>
        <v/>
      </c>
      <c r="B653" t="str">
        <f t="shared" si="10"/>
        <v/>
      </c>
      <c r="H653" s="110"/>
      <c r="I653" s="110"/>
      <c r="L653" s="111"/>
      <c r="AH653" s="111"/>
    </row>
    <row r="654" spans="1:38" x14ac:dyDescent="0.25">
      <c r="A654" t="str">
        <f>IF(B654="Contract Award",IFERROR(VLOOKUP(Z654,VLKUP!$Y:$Z,2,0),""),"")</f>
        <v/>
      </c>
      <c r="B654" t="str">
        <f t="shared" si="10"/>
        <v/>
      </c>
      <c r="H654" s="110"/>
      <c r="I654" s="110"/>
      <c r="L654" s="111"/>
      <c r="AH654" s="111"/>
    </row>
    <row r="655" spans="1:38" x14ac:dyDescent="0.25">
      <c r="A655" t="str">
        <f>IF(B655="Contract Award",IFERROR(VLOOKUP(Z655,VLKUP!$Y:$Z,2,0),""),"")</f>
        <v/>
      </c>
      <c r="B655" t="str">
        <f t="shared" si="10"/>
        <v/>
      </c>
      <c r="H655" s="110"/>
      <c r="I655" s="110"/>
      <c r="L655" s="111"/>
      <c r="AH655" s="111"/>
    </row>
    <row r="656" spans="1:38" x14ac:dyDescent="0.25">
      <c r="A656" t="str">
        <f>IF(B656="Contract Award",IFERROR(VLOOKUP(Z656,VLKUP!$Y:$Z,2,0),""),"")</f>
        <v/>
      </c>
      <c r="B656" t="str">
        <f t="shared" si="10"/>
        <v/>
      </c>
      <c r="H656" s="110"/>
      <c r="I656" s="110"/>
      <c r="L656" s="111"/>
      <c r="AK656" s="111"/>
      <c r="AL656" s="111"/>
    </row>
    <row r="657" spans="1:38" x14ac:dyDescent="0.25">
      <c r="A657" t="str">
        <f>IF(B657="Contract Award",IFERROR(VLOOKUP(Z657,VLKUP!$Y:$Z,2,0),""),"")</f>
        <v/>
      </c>
      <c r="B657" t="str">
        <f t="shared" si="10"/>
        <v/>
      </c>
      <c r="H657" s="110"/>
      <c r="I657" s="110"/>
      <c r="L657" s="111"/>
      <c r="AK657" s="111"/>
    </row>
    <row r="658" spans="1:38" x14ac:dyDescent="0.25">
      <c r="A658" t="str">
        <f>IF(B658="Contract Award",IFERROR(VLOOKUP(Z658,VLKUP!$Y:$Z,2,0),""),"")</f>
        <v/>
      </c>
      <c r="B658" t="str">
        <f t="shared" si="10"/>
        <v/>
      </c>
      <c r="H658" s="110"/>
      <c r="I658" s="110"/>
      <c r="L658" s="111"/>
      <c r="AL658" s="111"/>
    </row>
    <row r="659" spans="1:38" x14ac:dyDescent="0.25">
      <c r="A659" t="str">
        <f>IF(B659="Contract Award",IFERROR(VLOOKUP(Z659,VLKUP!$Y:$Z,2,0),""),"")</f>
        <v/>
      </c>
      <c r="B659" t="str">
        <f t="shared" si="10"/>
        <v/>
      </c>
      <c r="H659" s="110"/>
      <c r="I659" s="110"/>
      <c r="L659" s="111"/>
      <c r="AL659" s="111"/>
    </row>
    <row r="660" spans="1:38" x14ac:dyDescent="0.25">
      <c r="A660" t="str">
        <f>IF(B660="Contract Award",IFERROR(VLOOKUP(Z660,VLKUP!$Y:$Z,2,0),""),"")</f>
        <v/>
      </c>
      <c r="B660" t="str">
        <f t="shared" si="10"/>
        <v/>
      </c>
      <c r="H660" s="110"/>
      <c r="I660" s="110"/>
      <c r="L660" s="111"/>
      <c r="AL660" s="111"/>
    </row>
    <row r="661" spans="1:38" x14ac:dyDescent="0.25">
      <c r="A661" t="str">
        <f>IF(B661="Contract Award",IFERROR(VLOOKUP(Z661,VLKUP!$Y:$Z,2,0),""),"")</f>
        <v/>
      </c>
      <c r="B661" t="str">
        <f t="shared" si="10"/>
        <v/>
      </c>
      <c r="H661" s="110"/>
      <c r="I661" s="110"/>
      <c r="L661" s="111"/>
      <c r="AL661" s="111"/>
    </row>
    <row r="662" spans="1:38" x14ac:dyDescent="0.25">
      <c r="A662" t="str">
        <f>IF(B662="Contract Award",IFERROR(VLOOKUP(Z662,VLKUP!$Y:$Z,2,0),""),"")</f>
        <v/>
      </c>
      <c r="B662" t="str">
        <f t="shared" si="10"/>
        <v/>
      </c>
      <c r="H662" s="110"/>
      <c r="I662" s="110"/>
      <c r="L662" s="111"/>
      <c r="AK662" s="111"/>
      <c r="AL662" s="111"/>
    </row>
    <row r="663" spans="1:38" x14ac:dyDescent="0.25">
      <c r="A663" t="str">
        <f>IF(B663="Contract Award",IFERROR(VLOOKUP(Z663,VLKUP!$Y:$Z,2,0),""),"")</f>
        <v/>
      </c>
      <c r="B663" t="str">
        <f t="shared" si="10"/>
        <v/>
      </c>
      <c r="H663" s="110"/>
      <c r="I663" s="110"/>
      <c r="L663" s="111"/>
      <c r="AL663" s="111"/>
    </row>
    <row r="664" spans="1:38" x14ac:dyDescent="0.25">
      <c r="A664" t="str">
        <f>IF(B664="Contract Award",IFERROR(VLOOKUP(Z664,VLKUP!$Y:$Z,2,0),""),"")</f>
        <v/>
      </c>
      <c r="B664" t="str">
        <f t="shared" si="10"/>
        <v/>
      </c>
      <c r="H664" s="110"/>
      <c r="I664" s="110"/>
      <c r="L664" s="111"/>
      <c r="AL664" s="111"/>
    </row>
    <row r="665" spans="1:38" x14ac:dyDescent="0.25">
      <c r="A665" t="str">
        <f>IF(B665="Contract Award",IFERROR(VLOOKUP(Z665,VLKUP!$Y:$Z,2,0),""),"")</f>
        <v/>
      </c>
      <c r="B665" t="str">
        <f t="shared" si="10"/>
        <v/>
      </c>
      <c r="H665" s="110"/>
      <c r="I665" s="110"/>
      <c r="L665" s="111"/>
      <c r="AJ665" s="111"/>
    </row>
    <row r="666" spans="1:38" x14ac:dyDescent="0.25">
      <c r="A666" t="str">
        <f>IF(B666="Contract Award",IFERROR(VLOOKUP(Z666,VLKUP!$Y:$Z,2,0),""),"")</f>
        <v/>
      </c>
      <c r="B666" t="str">
        <f t="shared" si="10"/>
        <v/>
      </c>
      <c r="H666" s="110"/>
      <c r="I666" s="110"/>
      <c r="L666" s="111"/>
      <c r="AJ666" s="111"/>
    </row>
    <row r="667" spans="1:38" x14ac:dyDescent="0.25">
      <c r="A667" t="str">
        <f>IF(B667="Contract Award",IFERROR(VLOOKUP(Z667,VLKUP!$Y:$Z,2,0),""),"")</f>
        <v/>
      </c>
      <c r="B667" t="str">
        <f t="shared" si="10"/>
        <v/>
      </c>
      <c r="H667" s="110"/>
      <c r="I667" s="110"/>
      <c r="L667" s="111"/>
      <c r="AJ667" s="111"/>
    </row>
    <row r="668" spans="1:38" x14ac:dyDescent="0.25">
      <c r="A668" t="str">
        <f>IF(B668="Contract Award",IFERROR(VLOOKUP(Z668,VLKUP!$Y:$Z,2,0),""),"")</f>
        <v/>
      </c>
      <c r="B668" t="str">
        <f t="shared" si="10"/>
        <v/>
      </c>
      <c r="H668" s="110"/>
      <c r="I668" s="110"/>
      <c r="L668" s="111"/>
      <c r="AJ668" s="111"/>
    </row>
    <row r="669" spans="1:38" x14ac:dyDescent="0.25">
      <c r="A669" t="str">
        <f>IF(B669="Contract Award",IFERROR(VLOOKUP(Z669,VLKUP!$Y:$Z,2,0),""),"")</f>
        <v/>
      </c>
      <c r="B669" t="str">
        <f t="shared" si="10"/>
        <v/>
      </c>
      <c r="H669" s="110"/>
      <c r="I669" s="110"/>
      <c r="L669" s="111"/>
      <c r="AJ669" s="111"/>
    </row>
    <row r="670" spans="1:38" x14ac:dyDescent="0.25">
      <c r="A670" t="str">
        <f>IF(B670="Contract Award",IFERROR(VLOOKUP(Z670,VLKUP!$Y:$Z,2,0),""),"")</f>
        <v/>
      </c>
      <c r="B670" t="str">
        <f t="shared" si="10"/>
        <v/>
      </c>
      <c r="H670" s="110"/>
      <c r="I670" s="110"/>
      <c r="L670" s="111"/>
      <c r="AJ670" s="111"/>
      <c r="AK670" s="111"/>
    </row>
    <row r="671" spans="1:38" x14ac:dyDescent="0.25">
      <c r="A671" t="str">
        <f>IF(B671="Contract Award",IFERROR(VLOOKUP(Z671,VLKUP!$Y:$Z,2,0),""),"")</f>
        <v/>
      </c>
      <c r="B671" t="str">
        <f t="shared" si="10"/>
        <v/>
      </c>
      <c r="H671" s="110"/>
      <c r="I671" s="110"/>
      <c r="L671" s="111"/>
      <c r="AJ671" s="111"/>
    </row>
    <row r="672" spans="1:38" x14ac:dyDescent="0.25">
      <c r="A672" t="str">
        <f>IF(B672="Contract Award",IFERROR(VLOOKUP(Z672,VLKUP!$Y:$Z,2,0),""),"")</f>
        <v/>
      </c>
      <c r="B672" t="str">
        <f t="shared" si="10"/>
        <v/>
      </c>
      <c r="H672" s="110"/>
      <c r="I672" s="110"/>
      <c r="L672" s="111"/>
      <c r="AI672" s="111"/>
    </row>
    <row r="673" spans="1:38" x14ac:dyDescent="0.25">
      <c r="A673" t="str">
        <f>IF(B673="Contract Award",IFERROR(VLOOKUP(Z673,VLKUP!$Y:$Z,2,0),""),"")</f>
        <v/>
      </c>
      <c r="B673" t="str">
        <f t="shared" si="10"/>
        <v/>
      </c>
      <c r="H673" s="110"/>
      <c r="I673" s="110"/>
      <c r="L673" s="111"/>
      <c r="AI673" s="111"/>
    </row>
    <row r="674" spans="1:38" x14ac:dyDescent="0.25">
      <c r="A674" t="str">
        <f>IF(B674="Contract Award",IFERROR(VLOOKUP(Z674,VLKUP!$Y:$Z,2,0),""),"")</f>
        <v/>
      </c>
      <c r="B674" t="str">
        <f t="shared" si="10"/>
        <v/>
      </c>
      <c r="H674" s="110"/>
      <c r="I674" s="110"/>
      <c r="L674" s="111"/>
      <c r="AJ674" s="111"/>
    </row>
    <row r="675" spans="1:38" x14ac:dyDescent="0.25">
      <c r="A675" t="str">
        <f>IF(B675="Contract Award",IFERROR(VLOOKUP(Z675,VLKUP!$Y:$Z,2,0),""),"")</f>
        <v/>
      </c>
      <c r="B675" t="str">
        <f t="shared" si="10"/>
        <v/>
      </c>
      <c r="H675" s="110"/>
      <c r="I675" s="110"/>
      <c r="L675" s="111"/>
      <c r="AJ675" s="111"/>
    </row>
    <row r="676" spans="1:38" x14ac:dyDescent="0.25">
      <c r="A676" t="str">
        <f>IF(B676="Contract Award",IFERROR(VLOOKUP(Z676,VLKUP!$Y:$Z,2,0),""),"")</f>
        <v/>
      </c>
      <c r="B676" t="str">
        <f t="shared" si="10"/>
        <v/>
      </c>
      <c r="H676" s="110"/>
      <c r="I676" s="110"/>
      <c r="L676" s="111"/>
      <c r="AJ676" s="111"/>
    </row>
    <row r="677" spans="1:38" x14ac:dyDescent="0.25">
      <c r="A677" t="str">
        <f>IF(B677="Contract Award",IFERROR(VLOOKUP(Z677,VLKUP!$Y:$Z,2,0),""),"")</f>
        <v/>
      </c>
      <c r="B677" t="str">
        <f t="shared" si="10"/>
        <v/>
      </c>
      <c r="H677" s="110"/>
      <c r="I677" s="110"/>
      <c r="L677" s="111"/>
      <c r="AK677" s="111"/>
    </row>
    <row r="678" spans="1:38" x14ac:dyDescent="0.25">
      <c r="A678" t="str">
        <f>IF(B678="Contract Award",IFERROR(VLOOKUP(Z678,VLKUP!$Y:$Z,2,0),""),"")</f>
        <v/>
      </c>
      <c r="B678" t="str">
        <f t="shared" si="10"/>
        <v/>
      </c>
      <c r="H678" s="110"/>
      <c r="I678" s="110"/>
      <c r="L678" s="111"/>
      <c r="AK678" s="111"/>
    </row>
    <row r="679" spans="1:38" x14ac:dyDescent="0.25">
      <c r="A679" t="str">
        <f>IF(B679="Contract Award",IFERROR(VLOOKUP(Z679,VLKUP!$Y:$Z,2,0),""),"")</f>
        <v/>
      </c>
      <c r="B679" t="str">
        <f t="shared" si="10"/>
        <v/>
      </c>
      <c r="H679" s="110"/>
      <c r="I679" s="110"/>
      <c r="L679" s="111"/>
      <c r="AK679" s="111"/>
    </row>
    <row r="680" spans="1:38" x14ac:dyDescent="0.25">
      <c r="A680" t="str">
        <f>IF(B680="Contract Award",IFERROR(VLOOKUP(Z680,VLKUP!$Y:$Z,2,0),""),"")</f>
        <v/>
      </c>
      <c r="B680" t="str">
        <f t="shared" si="10"/>
        <v/>
      </c>
      <c r="H680" s="110"/>
      <c r="I680" s="110"/>
      <c r="L680" s="111"/>
      <c r="AL680" s="111"/>
    </row>
    <row r="681" spans="1:38" x14ac:dyDescent="0.25">
      <c r="A681" t="str">
        <f>IF(B681="Contract Award",IFERROR(VLOOKUP(Z681,VLKUP!$Y:$Z,2,0),""),"")</f>
        <v/>
      </c>
      <c r="B681" t="str">
        <f t="shared" si="10"/>
        <v/>
      </c>
      <c r="H681" s="110"/>
      <c r="I681" s="110"/>
      <c r="L681" s="111"/>
      <c r="AI681" s="111"/>
      <c r="AJ681" s="111"/>
    </row>
    <row r="682" spans="1:38" x14ac:dyDescent="0.25">
      <c r="A682" t="str">
        <f>IF(B682="Contract Award",IFERROR(VLOOKUP(Z682,VLKUP!$Y:$Z,2,0),""),"")</f>
        <v/>
      </c>
      <c r="B682" t="str">
        <f t="shared" si="10"/>
        <v/>
      </c>
      <c r="H682" s="110"/>
      <c r="I682" s="110"/>
      <c r="L682" s="111"/>
      <c r="AJ682" s="111"/>
      <c r="AK682" s="111"/>
    </row>
    <row r="683" spans="1:38" x14ac:dyDescent="0.25">
      <c r="A683" t="str">
        <f>IF(B683="Contract Award",IFERROR(VLOOKUP(Z683,VLKUP!$Y:$Z,2,0),""),"")</f>
        <v/>
      </c>
      <c r="B683" t="str">
        <f t="shared" si="10"/>
        <v/>
      </c>
      <c r="H683" s="110"/>
      <c r="I683" s="110"/>
      <c r="L683" s="111"/>
      <c r="AK683" s="111"/>
      <c r="AL683" s="111"/>
    </row>
    <row r="684" spans="1:38" x14ac:dyDescent="0.25">
      <c r="A684" t="str">
        <f>IF(B684="Contract Award",IFERROR(VLOOKUP(Z684,VLKUP!$Y:$Z,2,0),""),"")</f>
        <v/>
      </c>
      <c r="B684" t="str">
        <f t="shared" si="10"/>
        <v/>
      </c>
      <c r="H684" s="110"/>
      <c r="I684" s="110"/>
      <c r="L684" s="111"/>
      <c r="AH684" s="111"/>
    </row>
    <row r="685" spans="1:38" x14ac:dyDescent="0.25">
      <c r="A685" t="str">
        <f>IF(B685="Contract Award",IFERROR(VLOOKUP(Z685,VLKUP!$Y:$Z,2,0),""),"")</f>
        <v/>
      </c>
      <c r="B685" t="str">
        <f t="shared" si="10"/>
        <v/>
      </c>
      <c r="H685" s="110"/>
      <c r="I685" s="110"/>
      <c r="L685" s="111"/>
      <c r="AH685" s="111"/>
    </row>
    <row r="686" spans="1:38" x14ac:dyDescent="0.25">
      <c r="A686" t="str">
        <f>IF(B686="Contract Award",IFERROR(VLOOKUP(Z686,VLKUP!$Y:$Z,2,0),""),"")</f>
        <v/>
      </c>
      <c r="B686" t="str">
        <f t="shared" si="10"/>
        <v/>
      </c>
      <c r="H686" s="110"/>
      <c r="I686" s="110"/>
      <c r="L686" s="111"/>
      <c r="AI686" s="111"/>
    </row>
    <row r="687" spans="1:38" x14ac:dyDescent="0.25">
      <c r="A687" t="str">
        <f>IF(B687="Contract Award",IFERROR(VLOOKUP(Z687,VLKUP!$Y:$Z,2,0),""),"")</f>
        <v/>
      </c>
      <c r="B687" t="str">
        <f t="shared" si="10"/>
        <v/>
      </c>
      <c r="H687" s="110"/>
      <c r="I687" s="110"/>
      <c r="L687" s="111"/>
      <c r="AI687" s="111"/>
    </row>
    <row r="688" spans="1:38" x14ac:dyDescent="0.25">
      <c r="A688" t="str">
        <f>IF(B688="Contract Award",IFERROR(VLOOKUP(Z688,VLKUP!$Y:$Z,2,0),""),"")</f>
        <v/>
      </c>
      <c r="B688" t="str">
        <f t="shared" si="10"/>
        <v/>
      </c>
      <c r="H688" s="110"/>
      <c r="I688" s="110"/>
      <c r="L688" s="111"/>
      <c r="AI688" s="111"/>
    </row>
    <row r="689" spans="1:38" x14ac:dyDescent="0.25">
      <c r="A689" t="str">
        <f>IF(B689="Contract Award",IFERROR(VLOOKUP(Z689,VLKUP!$Y:$Z,2,0),""),"")</f>
        <v/>
      </c>
      <c r="B689" t="str">
        <f t="shared" si="10"/>
        <v/>
      </c>
      <c r="H689" s="110"/>
      <c r="I689" s="110"/>
      <c r="L689" s="111"/>
      <c r="AJ689" s="111"/>
    </row>
    <row r="690" spans="1:38" x14ac:dyDescent="0.25">
      <c r="A690" t="str">
        <f>IF(B690="Contract Award",IFERROR(VLOOKUP(Z690,VLKUP!$Y:$Z,2,0),""),"")</f>
        <v/>
      </c>
      <c r="B690" t="str">
        <f t="shared" si="10"/>
        <v/>
      </c>
      <c r="H690" s="110"/>
      <c r="I690" s="110"/>
      <c r="L690" s="111"/>
      <c r="AJ690" s="111"/>
    </row>
    <row r="691" spans="1:38" x14ac:dyDescent="0.25">
      <c r="A691" t="str">
        <f>IF(B691="Contract Award",IFERROR(VLOOKUP(Z691,VLKUP!$Y:$Z,2,0),""),"")</f>
        <v/>
      </c>
      <c r="B691" t="str">
        <f t="shared" si="10"/>
        <v/>
      </c>
      <c r="H691" s="110"/>
      <c r="I691" s="110"/>
      <c r="L691" s="111"/>
      <c r="AJ691" s="111"/>
    </row>
    <row r="692" spans="1:38" x14ac:dyDescent="0.25">
      <c r="A692" t="str">
        <f>IF(B692="Contract Award",IFERROR(VLOOKUP(Z692,VLKUP!$Y:$Z,2,0),""),"")</f>
        <v/>
      </c>
      <c r="B692" t="str">
        <f t="shared" si="10"/>
        <v/>
      </c>
      <c r="H692" s="110"/>
      <c r="I692" s="110"/>
      <c r="L692" s="111"/>
      <c r="AK692" s="111"/>
    </row>
    <row r="693" spans="1:38" x14ac:dyDescent="0.25">
      <c r="A693" t="str">
        <f>IF(B693="Contract Award",IFERROR(VLOOKUP(Z693,VLKUP!$Y:$Z,2,0),""),"")</f>
        <v/>
      </c>
      <c r="B693" t="str">
        <f t="shared" si="10"/>
        <v/>
      </c>
      <c r="H693" s="110"/>
      <c r="I693" s="110"/>
      <c r="L693" s="111"/>
      <c r="AH693" s="111"/>
      <c r="AI693" s="111"/>
    </row>
    <row r="694" spans="1:38" x14ac:dyDescent="0.25">
      <c r="A694" t="str">
        <f>IF(B694="Contract Award",IFERROR(VLOOKUP(Z694,VLKUP!$Y:$Z,2,0),""),"")</f>
        <v/>
      </c>
      <c r="B694" t="str">
        <f t="shared" si="10"/>
        <v/>
      </c>
      <c r="H694" s="110"/>
      <c r="I694" s="110"/>
      <c r="L694" s="111"/>
      <c r="AI694" s="111"/>
      <c r="AJ694" s="111"/>
    </row>
    <row r="695" spans="1:38" x14ac:dyDescent="0.25">
      <c r="A695" t="str">
        <f>IF(B695="Contract Award",IFERROR(VLOOKUP(Z695,VLKUP!$Y:$Z,2,0),""),"")</f>
        <v/>
      </c>
      <c r="B695" t="str">
        <f t="shared" si="10"/>
        <v/>
      </c>
      <c r="H695" s="110"/>
      <c r="I695" s="110"/>
      <c r="L695" s="111"/>
      <c r="AJ695" s="111"/>
      <c r="AK695" s="111"/>
    </row>
    <row r="696" spans="1:38" x14ac:dyDescent="0.25">
      <c r="A696" t="str">
        <f>IF(B696="Contract Award",IFERROR(VLOOKUP(Z696,VLKUP!$Y:$Z,2,0),""),"")</f>
        <v/>
      </c>
      <c r="B696" t="str">
        <f t="shared" si="10"/>
        <v/>
      </c>
      <c r="H696" s="110"/>
      <c r="I696" s="110"/>
      <c r="L696" s="111"/>
      <c r="AI696" s="111"/>
    </row>
    <row r="697" spans="1:38" x14ac:dyDescent="0.25">
      <c r="A697" t="str">
        <f>IF(B697="Contract Award",IFERROR(VLOOKUP(Z697,VLKUP!$Y:$Z,2,0),""),"")</f>
        <v/>
      </c>
      <c r="B697" t="str">
        <f t="shared" si="10"/>
        <v/>
      </c>
      <c r="H697" s="110"/>
      <c r="I697" s="110"/>
      <c r="L697" s="111"/>
      <c r="AH697" s="111"/>
      <c r="AI697" s="111"/>
    </row>
    <row r="698" spans="1:38" x14ac:dyDescent="0.25">
      <c r="A698" t="str">
        <f>IF(B698="Contract Award",IFERROR(VLOOKUP(Z698,VLKUP!$Y:$Z,2,0),""),"")</f>
        <v/>
      </c>
      <c r="B698" t="str">
        <f t="shared" si="10"/>
        <v/>
      </c>
      <c r="H698" s="110"/>
      <c r="I698" s="110"/>
      <c r="L698" s="111"/>
      <c r="AJ698" s="111"/>
    </row>
    <row r="699" spans="1:38" x14ac:dyDescent="0.25">
      <c r="A699" t="str">
        <f>IF(B699="Contract Award",IFERROR(VLOOKUP(Z699,VLKUP!$Y:$Z,2,0),""),"")</f>
        <v/>
      </c>
      <c r="B699" t="str">
        <f t="shared" si="10"/>
        <v/>
      </c>
      <c r="H699" s="110"/>
      <c r="I699" s="110"/>
      <c r="L699" s="111"/>
      <c r="AJ699" s="111"/>
    </row>
    <row r="700" spans="1:38" x14ac:dyDescent="0.25">
      <c r="A700" t="str">
        <f>IF(B700="Contract Award",IFERROR(VLOOKUP(Z700,VLKUP!$Y:$Z,2,0),""),"")</f>
        <v/>
      </c>
      <c r="B700" t="str">
        <f t="shared" si="10"/>
        <v/>
      </c>
      <c r="H700" s="110"/>
      <c r="I700" s="110"/>
      <c r="L700" s="111"/>
      <c r="AK700" s="111"/>
    </row>
    <row r="701" spans="1:38" x14ac:dyDescent="0.25">
      <c r="A701" t="str">
        <f>IF(B701="Contract Award",IFERROR(VLOOKUP(Z701,VLKUP!$Y:$Z,2,0),""),"")</f>
        <v/>
      </c>
      <c r="B701" t="str">
        <f t="shared" si="10"/>
        <v/>
      </c>
      <c r="H701" s="110"/>
      <c r="I701" s="110"/>
      <c r="L701" s="111"/>
      <c r="AK701" s="111"/>
    </row>
    <row r="702" spans="1:38" x14ac:dyDescent="0.25">
      <c r="A702" t="str">
        <f>IF(B702="Contract Award",IFERROR(VLOOKUP(Z702,VLKUP!$Y:$Z,2,0),""),"")</f>
        <v/>
      </c>
      <c r="B702" t="str">
        <f t="shared" si="10"/>
        <v/>
      </c>
      <c r="H702" s="110"/>
      <c r="I702" s="110"/>
      <c r="L702" s="111"/>
      <c r="AL702" s="111"/>
    </row>
    <row r="703" spans="1:38" x14ac:dyDescent="0.25">
      <c r="A703" t="str">
        <f>IF(B703="Contract Award",IFERROR(VLOOKUP(Z703,VLKUP!$Y:$Z,2,0),""),"")</f>
        <v/>
      </c>
      <c r="B703" t="str">
        <f t="shared" si="10"/>
        <v/>
      </c>
      <c r="H703" s="110"/>
      <c r="I703" s="110"/>
      <c r="L703" s="111"/>
      <c r="AL703" s="111"/>
    </row>
    <row r="704" spans="1:38" x14ac:dyDescent="0.25">
      <c r="A704" t="str">
        <f>IF(B704="Contract Award",IFERROR(VLOOKUP(Z704,VLKUP!$Y:$Z,2,0),""),"")</f>
        <v/>
      </c>
      <c r="B704" t="str">
        <f t="shared" si="10"/>
        <v/>
      </c>
      <c r="H704" s="110"/>
      <c r="I704" s="110"/>
      <c r="L704" s="111"/>
      <c r="AK704" s="111"/>
    </row>
    <row r="705" spans="1:38" x14ac:dyDescent="0.25">
      <c r="A705" t="str">
        <f>IF(B705="Contract Award",IFERROR(VLOOKUP(Z705,VLKUP!$Y:$Z,2,0),""),"")</f>
        <v/>
      </c>
      <c r="B705" t="str">
        <f t="shared" si="10"/>
        <v/>
      </c>
      <c r="H705" s="110"/>
      <c r="I705" s="110"/>
      <c r="L705" s="111"/>
      <c r="AJ705" s="111"/>
      <c r="AK705" s="111"/>
    </row>
    <row r="706" spans="1:38" x14ac:dyDescent="0.25">
      <c r="A706" t="str">
        <f>IF(B706="Contract Award",IFERROR(VLOOKUP(Z706,VLKUP!$Y:$Z,2,0),""),"")</f>
        <v/>
      </c>
      <c r="B706" t="str">
        <f t="shared" si="10"/>
        <v/>
      </c>
      <c r="H706" s="110"/>
      <c r="I706" s="110"/>
      <c r="L706" s="111"/>
      <c r="AL706" s="111"/>
    </row>
    <row r="707" spans="1:38" x14ac:dyDescent="0.25">
      <c r="A707" t="str">
        <f>IF(B707="Contract Award",IFERROR(VLOOKUP(Z707,VLKUP!$Y:$Z,2,0),""),"")</f>
        <v/>
      </c>
      <c r="B707" t="str">
        <f t="shared" ref="B707:B770" si="11">IF(COUNTIF($AC707:$AS707,0.01),"Contract Award","")</f>
        <v/>
      </c>
      <c r="H707" s="110"/>
      <c r="I707" s="110"/>
      <c r="L707" s="111"/>
      <c r="AK707" s="111"/>
      <c r="AL707" s="111"/>
    </row>
    <row r="708" spans="1:38" x14ac:dyDescent="0.25">
      <c r="A708" t="str">
        <f>IF(B708="Contract Award",IFERROR(VLOOKUP(Z708,VLKUP!$Y:$Z,2,0),""),"")</f>
        <v/>
      </c>
      <c r="B708" t="str">
        <f t="shared" si="11"/>
        <v/>
      </c>
      <c r="H708" s="110"/>
      <c r="I708" s="110"/>
      <c r="L708" s="111"/>
      <c r="AL708" s="111"/>
    </row>
    <row r="709" spans="1:38" x14ac:dyDescent="0.25">
      <c r="A709" t="str">
        <f>IF(B709="Contract Award",IFERROR(VLOOKUP(Z709,VLKUP!$Y:$Z,2,0),""),"")</f>
        <v/>
      </c>
      <c r="B709" t="str">
        <f t="shared" si="11"/>
        <v/>
      </c>
      <c r="H709" s="110"/>
      <c r="I709" s="110"/>
      <c r="L709" s="111"/>
      <c r="AL709" s="111"/>
    </row>
    <row r="710" spans="1:38" x14ac:dyDescent="0.25">
      <c r="A710" t="str">
        <f>IF(B710="Contract Award",IFERROR(VLOOKUP(Z710,VLKUP!$Y:$Z,2,0),""),"")</f>
        <v/>
      </c>
      <c r="B710" t="str">
        <f t="shared" si="11"/>
        <v/>
      </c>
      <c r="H710" s="110"/>
      <c r="I710" s="110"/>
      <c r="L710" s="111"/>
      <c r="AH710" s="111"/>
    </row>
    <row r="711" spans="1:38" x14ac:dyDescent="0.25">
      <c r="A711" t="str">
        <f>IF(B711="Contract Award",IFERROR(VLOOKUP(Z711,VLKUP!$Y:$Z,2,0),""),"")</f>
        <v/>
      </c>
      <c r="B711" t="str">
        <f t="shared" si="11"/>
        <v/>
      </c>
      <c r="H711" s="110"/>
      <c r="I711" s="110"/>
      <c r="L711" s="111"/>
      <c r="AH711" s="111"/>
    </row>
    <row r="712" spans="1:38" x14ac:dyDescent="0.25">
      <c r="A712" t="str">
        <f>IF(B712="Contract Award",IFERROR(VLOOKUP(Z712,VLKUP!$Y:$Z,2,0),""),"")</f>
        <v/>
      </c>
      <c r="B712" t="str">
        <f t="shared" si="11"/>
        <v/>
      </c>
      <c r="H712" s="110"/>
      <c r="I712" s="110"/>
      <c r="L712" s="111"/>
      <c r="AI712" s="111"/>
    </row>
    <row r="713" spans="1:38" x14ac:dyDescent="0.25">
      <c r="A713" t="str">
        <f>IF(B713="Contract Award",IFERROR(VLOOKUP(Z713,VLKUP!$Y:$Z,2,0),""),"")</f>
        <v/>
      </c>
      <c r="B713" t="str">
        <f t="shared" si="11"/>
        <v/>
      </c>
      <c r="H713" s="110"/>
      <c r="I713" s="110"/>
      <c r="L713" s="111"/>
      <c r="AH713" s="111"/>
      <c r="AI713" s="111"/>
    </row>
    <row r="714" spans="1:38" x14ac:dyDescent="0.25">
      <c r="A714" t="str">
        <f>IF(B714="Contract Award",IFERROR(VLOOKUP(Z714,VLKUP!$Y:$Z,2,0),""),"")</f>
        <v/>
      </c>
      <c r="B714" t="str">
        <f t="shared" si="11"/>
        <v/>
      </c>
      <c r="H714" s="110"/>
      <c r="I714" s="110"/>
      <c r="L714" s="111"/>
      <c r="AH714" s="111"/>
    </row>
    <row r="715" spans="1:38" x14ac:dyDescent="0.25">
      <c r="A715" t="str">
        <f>IF(B715="Contract Award",IFERROR(VLOOKUP(Z715,VLKUP!$Y:$Z,2,0),""),"")</f>
        <v/>
      </c>
      <c r="B715" t="str">
        <f t="shared" si="11"/>
        <v/>
      </c>
      <c r="H715" s="110"/>
      <c r="I715" s="110"/>
      <c r="L715" s="111"/>
      <c r="AH715" s="111"/>
    </row>
    <row r="716" spans="1:38" x14ac:dyDescent="0.25">
      <c r="A716" t="str">
        <f>IF(B716="Contract Award",IFERROR(VLOOKUP(Z716,VLKUP!$Y:$Z,2,0),""),"")</f>
        <v/>
      </c>
      <c r="B716" t="str">
        <f t="shared" si="11"/>
        <v/>
      </c>
      <c r="H716" s="110"/>
      <c r="I716" s="110"/>
      <c r="L716" s="111"/>
      <c r="AI716" s="111"/>
    </row>
    <row r="717" spans="1:38" x14ac:dyDescent="0.25">
      <c r="A717" t="str">
        <f>IF(B717="Contract Award",IFERROR(VLOOKUP(Z717,VLKUP!$Y:$Z,2,0),""),"")</f>
        <v/>
      </c>
      <c r="B717" t="str">
        <f t="shared" si="11"/>
        <v/>
      </c>
      <c r="H717" s="110"/>
      <c r="I717" s="110"/>
      <c r="L717" s="111"/>
      <c r="AH717" s="111"/>
      <c r="AI717" s="111"/>
    </row>
    <row r="718" spans="1:38" x14ac:dyDescent="0.25">
      <c r="A718" t="str">
        <f>IF(B718="Contract Award",IFERROR(VLOOKUP(Z718,VLKUP!$Y:$Z,2,0),""),"")</f>
        <v/>
      </c>
      <c r="B718" t="str">
        <f t="shared" si="11"/>
        <v/>
      </c>
      <c r="H718" s="110"/>
      <c r="I718" s="110"/>
      <c r="L718" s="111"/>
      <c r="AH718" s="111"/>
    </row>
    <row r="719" spans="1:38" x14ac:dyDescent="0.25">
      <c r="A719" t="str">
        <f>IF(B719="Contract Award",IFERROR(VLOOKUP(Z719,VLKUP!$Y:$Z,2,0),""),"")</f>
        <v/>
      </c>
      <c r="B719" t="str">
        <f t="shared" si="11"/>
        <v/>
      </c>
      <c r="H719" s="110"/>
      <c r="I719" s="110"/>
      <c r="L719" s="111"/>
      <c r="AH719" s="111"/>
    </row>
    <row r="720" spans="1:38" x14ac:dyDescent="0.25">
      <c r="A720" t="str">
        <f>IF(B720="Contract Award",IFERROR(VLOOKUP(Z720,VLKUP!$Y:$Z,2,0),""),"")</f>
        <v/>
      </c>
      <c r="B720" t="str">
        <f t="shared" si="11"/>
        <v/>
      </c>
      <c r="H720" s="110"/>
      <c r="I720" s="110"/>
      <c r="L720" s="111"/>
      <c r="AI720" s="111"/>
    </row>
    <row r="721" spans="1:38" x14ac:dyDescent="0.25">
      <c r="A721" t="str">
        <f>IF(B721="Contract Award",IFERROR(VLOOKUP(Z721,VLKUP!$Y:$Z,2,0),""),"")</f>
        <v/>
      </c>
      <c r="B721" t="str">
        <f t="shared" si="11"/>
        <v/>
      </c>
      <c r="H721" s="110"/>
      <c r="I721" s="110"/>
      <c r="L721" s="111"/>
      <c r="AH721" s="111"/>
      <c r="AI721" s="111"/>
    </row>
    <row r="722" spans="1:38" x14ac:dyDescent="0.25">
      <c r="A722" t="str">
        <f>IF(B722="Contract Award",IFERROR(VLOOKUP(Z722,VLKUP!$Y:$Z,2,0),""),"")</f>
        <v/>
      </c>
      <c r="B722" t="str">
        <f t="shared" si="11"/>
        <v/>
      </c>
      <c r="H722" s="110"/>
      <c r="I722" s="110"/>
      <c r="L722" s="111"/>
      <c r="AH722" s="111"/>
    </row>
    <row r="723" spans="1:38" x14ac:dyDescent="0.25">
      <c r="A723" t="str">
        <f>IF(B723="Contract Award",IFERROR(VLOOKUP(Z723,VLKUP!$Y:$Z,2,0),""),"")</f>
        <v/>
      </c>
      <c r="B723" t="str">
        <f t="shared" si="11"/>
        <v/>
      </c>
      <c r="H723" s="110"/>
      <c r="I723" s="110"/>
      <c r="L723" s="111"/>
      <c r="AH723" s="111"/>
    </row>
    <row r="724" spans="1:38" x14ac:dyDescent="0.25">
      <c r="A724" t="str">
        <f>IF(B724="Contract Award",IFERROR(VLOOKUP(Z724,VLKUP!$Y:$Z,2,0),""),"")</f>
        <v/>
      </c>
      <c r="B724" t="str">
        <f t="shared" si="11"/>
        <v/>
      </c>
      <c r="H724" s="110"/>
      <c r="I724" s="110"/>
      <c r="L724" s="111"/>
      <c r="AI724" s="111"/>
    </row>
    <row r="725" spans="1:38" x14ac:dyDescent="0.25">
      <c r="A725" t="str">
        <f>IF(B725="Contract Award",IFERROR(VLOOKUP(Z725,VLKUP!$Y:$Z,2,0),""),"")</f>
        <v/>
      </c>
      <c r="B725" t="str">
        <f t="shared" si="11"/>
        <v/>
      </c>
      <c r="H725" s="110"/>
      <c r="I725" s="110"/>
      <c r="L725" s="111"/>
      <c r="AH725" s="111"/>
    </row>
    <row r="726" spans="1:38" x14ac:dyDescent="0.25">
      <c r="A726" t="str">
        <f>IF(B726="Contract Award",IFERROR(VLOOKUP(Z726,VLKUP!$Y:$Z,2,0),""),"")</f>
        <v/>
      </c>
      <c r="B726" t="str">
        <f t="shared" si="11"/>
        <v/>
      </c>
      <c r="H726" s="110"/>
      <c r="I726" s="110"/>
      <c r="L726" s="111"/>
      <c r="AH726" s="111"/>
    </row>
    <row r="727" spans="1:38" x14ac:dyDescent="0.25">
      <c r="A727" t="str">
        <f>IF(B727="Contract Award",IFERROR(VLOOKUP(Z727,VLKUP!$Y:$Z,2,0),""),"")</f>
        <v/>
      </c>
      <c r="B727" t="str">
        <f t="shared" si="11"/>
        <v/>
      </c>
      <c r="H727" s="110"/>
      <c r="I727" s="110"/>
      <c r="L727" s="111"/>
      <c r="AI727" s="111"/>
    </row>
    <row r="728" spans="1:38" x14ac:dyDescent="0.25">
      <c r="A728" t="str">
        <f>IF(B728="Contract Award",IFERROR(VLOOKUP(Z728,VLKUP!$Y:$Z,2,0),""),"")</f>
        <v/>
      </c>
      <c r="B728" t="str">
        <f t="shared" si="11"/>
        <v/>
      </c>
      <c r="H728" s="110"/>
      <c r="I728" s="110"/>
      <c r="L728" s="111"/>
      <c r="AI728" s="111"/>
    </row>
    <row r="729" spans="1:38" x14ac:dyDescent="0.25">
      <c r="A729" t="str">
        <f>IF(B729="Contract Award",IFERROR(VLOOKUP(Z729,VLKUP!$Y:$Z,2,0),""),"")</f>
        <v/>
      </c>
      <c r="B729" t="str">
        <f t="shared" si="11"/>
        <v/>
      </c>
      <c r="H729" s="110"/>
      <c r="I729" s="110"/>
      <c r="L729" s="111"/>
      <c r="AI729" s="111"/>
    </row>
    <row r="730" spans="1:38" x14ac:dyDescent="0.25">
      <c r="A730" t="str">
        <f>IF(B730="Contract Award",IFERROR(VLOOKUP(Z730,VLKUP!$Y:$Z,2,0),""),"")</f>
        <v/>
      </c>
      <c r="B730" t="str">
        <f t="shared" si="11"/>
        <v/>
      </c>
      <c r="H730" s="110"/>
      <c r="I730" s="110"/>
      <c r="L730" s="111"/>
      <c r="AH730" s="111"/>
      <c r="AI730" s="111"/>
    </row>
    <row r="731" spans="1:38" x14ac:dyDescent="0.25">
      <c r="A731" t="str">
        <f>IF(B731="Contract Award",IFERROR(VLOOKUP(Z731,VLKUP!$Y:$Z,2,0),""),"")</f>
        <v/>
      </c>
      <c r="B731" t="str">
        <f t="shared" si="11"/>
        <v/>
      </c>
      <c r="H731" s="110"/>
      <c r="I731" s="110"/>
      <c r="L731" s="111"/>
      <c r="AH731" s="111"/>
      <c r="AI731" s="111"/>
    </row>
    <row r="732" spans="1:38" x14ac:dyDescent="0.25">
      <c r="A732" t="str">
        <f>IF(B732="Contract Award",IFERROR(VLOOKUP(Z732,VLKUP!$Y:$Z,2,0),""),"")</f>
        <v/>
      </c>
      <c r="B732" t="str">
        <f t="shared" si="11"/>
        <v/>
      </c>
      <c r="H732" s="110"/>
      <c r="I732" s="110"/>
      <c r="L732" s="111"/>
      <c r="AH732" s="111"/>
      <c r="AI732" s="111"/>
    </row>
    <row r="733" spans="1:38" x14ac:dyDescent="0.25">
      <c r="A733" t="str">
        <f>IF(B733="Contract Award",IFERROR(VLOOKUP(Z733,VLKUP!$Y:$Z,2,0),""),"")</f>
        <v/>
      </c>
      <c r="B733" t="str">
        <f t="shared" si="11"/>
        <v/>
      </c>
      <c r="H733" s="110"/>
      <c r="I733" s="110"/>
      <c r="L733" s="111"/>
      <c r="AH733" s="111"/>
      <c r="AI733" s="111"/>
    </row>
    <row r="734" spans="1:38" x14ac:dyDescent="0.25">
      <c r="A734" t="str">
        <f>IF(B734="Contract Award",IFERROR(VLOOKUP(Z734,VLKUP!$Y:$Z,2,0),""),"")</f>
        <v/>
      </c>
      <c r="B734" t="str">
        <f t="shared" si="11"/>
        <v/>
      </c>
      <c r="H734" s="110"/>
      <c r="I734" s="110"/>
      <c r="L734" s="111"/>
      <c r="AH734" s="111"/>
    </row>
    <row r="735" spans="1:38" x14ac:dyDescent="0.25">
      <c r="A735" t="str">
        <f>IF(B735="Contract Award",IFERROR(VLOOKUP(Z735,VLKUP!$Y:$Z,2,0),""),"")</f>
        <v/>
      </c>
      <c r="B735" t="str">
        <f t="shared" si="11"/>
        <v/>
      </c>
      <c r="H735" s="110"/>
      <c r="I735" s="110"/>
      <c r="L735" s="111"/>
      <c r="AH735" s="111"/>
    </row>
    <row r="736" spans="1:38" x14ac:dyDescent="0.25">
      <c r="A736" t="str">
        <f>IF(B736="Contract Award",IFERROR(VLOOKUP(Z736,VLKUP!$Y:$Z,2,0),""),"")</f>
        <v/>
      </c>
      <c r="B736" t="str">
        <f t="shared" si="11"/>
        <v/>
      </c>
      <c r="H736" s="110"/>
      <c r="I736" s="110"/>
      <c r="L736" s="111"/>
      <c r="AH736" s="111"/>
      <c r="AI736" s="111"/>
      <c r="AJ736" s="111"/>
      <c r="AK736" s="111"/>
      <c r="AL736" s="111"/>
    </row>
    <row r="737" spans="1:40" x14ac:dyDescent="0.25">
      <c r="A737" t="str">
        <f>IF(B737="Contract Award",IFERROR(VLOOKUP(Z737,VLKUP!$Y:$Z,2,0),""),"")</f>
        <v/>
      </c>
      <c r="B737" t="str">
        <f t="shared" si="11"/>
        <v/>
      </c>
      <c r="H737" s="110"/>
      <c r="I737" s="110"/>
      <c r="L737" s="111"/>
      <c r="AL737" s="111"/>
    </row>
    <row r="738" spans="1:40" x14ac:dyDescent="0.25">
      <c r="A738" t="str">
        <f>IF(B738="Contract Award",IFERROR(VLOOKUP(Z738,VLKUP!$Y:$Z,2,0),""),"")</f>
        <v/>
      </c>
      <c r="B738" t="str">
        <f t="shared" si="11"/>
        <v/>
      </c>
      <c r="H738" s="110"/>
      <c r="I738" s="110"/>
      <c r="L738" s="111"/>
      <c r="AL738" s="111"/>
    </row>
    <row r="739" spans="1:40" x14ac:dyDescent="0.25">
      <c r="A739" t="str">
        <f>IF(B739="Contract Award",IFERROR(VLOOKUP(Z739,VLKUP!$Y:$Z,2,0),""),"")</f>
        <v/>
      </c>
      <c r="B739" t="str">
        <f t="shared" si="11"/>
        <v/>
      </c>
      <c r="H739" s="110"/>
      <c r="I739" s="110"/>
      <c r="L739" s="111"/>
      <c r="AK739" s="111"/>
    </row>
    <row r="740" spans="1:40" x14ac:dyDescent="0.25">
      <c r="A740" t="str">
        <f>IF(B740="Contract Award",IFERROR(VLOOKUP(Z740,VLKUP!$Y:$Z,2,0),""),"")</f>
        <v/>
      </c>
      <c r="B740" t="str">
        <f t="shared" si="11"/>
        <v/>
      </c>
      <c r="H740" s="110"/>
      <c r="I740" s="110"/>
      <c r="L740" s="111"/>
      <c r="AK740" s="111"/>
    </row>
    <row r="741" spans="1:40" x14ac:dyDescent="0.25">
      <c r="A741" t="str">
        <f>IF(B741="Contract Award",IFERROR(VLOOKUP(Z741,VLKUP!$Y:$Z,2,0),""),"")</f>
        <v/>
      </c>
      <c r="B741" t="str">
        <f t="shared" si="11"/>
        <v/>
      </c>
      <c r="H741" s="110"/>
      <c r="I741" s="110"/>
      <c r="L741" s="111"/>
      <c r="AK741" s="111"/>
    </row>
    <row r="742" spans="1:40" x14ac:dyDescent="0.25">
      <c r="A742" t="str">
        <f>IF(B742="Contract Award",IFERROR(VLOOKUP(Z742,VLKUP!$Y:$Z,2,0),""),"")</f>
        <v/>
      </c>
      <c r="B742" t="str">
        <f t="shared" si="11"/>
        <v/>
      </c>
      <c r="H742" s="110"/>
      <c r="I742" s="110"/>
      <c r="L742" s="111"/>
      <c r="AI742" s="111"/>
    </row>
    <row r="743" spans="1:40" x14ac:dyDescent="0.25">
      <c r="A743" t="str">
        <f>IF(B743="Contract Award",IFERROR(VLOOKUP(Z743,VLKUP!$Y:$Z,2,0),""),"")</f>
        <v/>
      </c>
      <c r="B743" t="str">
        <f t="shared" si="11"/>
        <v/>
      </c>
      <c r="H743" s="110"/>
      <c r="I743" s="110"/>
      <c r="L743" s="111"/>
      <c r="AN743" s="111"/>
    </row>
    <row r="744" spans="1:40" x14ac:dyDescent="0.25">
      <c r="A744" t="str">
        <f>IF(B744="Contract Award",IFERROR(VLOOKUP(Z744,VLKUP!$Y:$Z,2,0),""),"")</f>
        <v/>
      </c>
      <c r="B744" t="str">
        <f t="shared" si="11"/>
        <v/>
      </c>
      <c r="H744" s="110"/>
      <c r="I744" s="110"/>
      <c r="L744" s="111"/>
      <c r="AN744" s="111"/>
    </row>
    <row r="745" spans="1:40" x14ac:dyDescent="0.25">
      <c r="A745" t="str">
        <f>IF(B745="Contract Award",IFERROR(VLOOKUP(Z745,VLKUP!$Y:$Z,2,0),""),"")</f>
        <v/>
      </c>
      <c r="B745" t="str">
        <f t="shared" si="11"/>
        <v/>
      </c>
      <c r="H745" s="110"/>
      <c r="I745" s="110"/>
      <c r="L745" s="111"/>
      <c r="AN745" s="111"/>
    </row>
    <row r="746" spans="1:40" x14ac:dyDescent="0.25">
      <c r="A746" t="str">
        <f>IF(B746="Contract Award",IFERROR(VLOOKUP(Z746,VLKUP!$Y:$Z,2,0),""),"")</f>
        <v/>
      </c>
      <c r="B746" t="str">
        <f t="shared" si="11"/>
        <v/>
      </c>
      <c r="H746" s="110"/>
      <c r="I746" s="110"/>
      <c r="L746" s="111"/>
      <c r="AI746" s="111"/>
    </row>
    <row r="747" spans="1:40" x14ac:dyDescent="0.25">
      <c r="A747" t="str">
        <f>IF(B747="Contract Award",IFERROR(VLOOKUP(Z747,VLKUP!$Y:$Z,2,0),""),"")</f>
        <v/>
      </c>
      <c r="B747" t="str">
        <f t="shared" si="11"/>
        <v/>
      </c>
      <c r="H747" s="110"/>
      <c r="I747" s="110"/>
      <c r="L747" s="111"/>
      <c r="AI747" s="111"/>
    </row>
    <row r="748" spans="1:40" x14ac:dyDescent="0.25">
      <c r="A748" t="str">
        <f>IF(B748="Contract Award",IFERROR(VLOOKUP(Z748,VLKUP!$Y:$Z,2,0),""),"")</f>
        <v/>
      </c>
      <c r="B748" t="str">
        <f t="shared" si="11"/>
        <v/>
      </c>
      <c r="H748" s="110"/>
      <c r="I748" s="110"/>
      <c r="L748" s="111"/>
      <c r="AI748" s="111"/>
    </row>
    <row r="749" spans="1:40" x14ac:dyDescent="0.25">
      <c r="A749" t="str">
        <f>IF(B749="Contract Award",IFERROR(VLOOKUP(Z749,VLKUP!$Y:$Z,2,0),""),"")</f>
        <v/>
      </c>
      <c r="B749" t="str">
        <f t="shared" si="11"/>
        <v/>
      </c>
      <c r="H749" s="110"/>
      <c r="I749" s="110"/>
      <c r="L749" s="111"/>
      <c r="AI749" s="111"/>
    </row>
    <row r="750" spans="1:40" x14ac:dyDescent="0.25">
      <c r="A750" t="str">
        <f>IF(B750="Contract Award",IFERROR(VLOOKUP(Z750,VLKUP!$Y:$Z,2,0),""),"")</f>
        <v/>
      </c>
      <c r="B750" t="str">
        <f t="shared" si="11"/>
        <v/>
      </c>
      <c r="H750" s="110"/>
      <c r="I750" s="110"/>
      <c r="L750" s="111"/>
      <c r="AI750" s="111"/>
    </row>
    <row r="751" spans="1:40" x14ac:dyDescent="0.25">
      <c r="A751" t="str">
        <f>IF(B751="Contract Award",IFERROR(VLOOKUP(Z751,VLKUP!$Y:$Z,2,0),""),"")</f>
        <v/>
      </c>
      <c r="B751" t="str">
        <f t="shared" si="11"/>
        <v/>
      </c>
      <c r="H751" s="110"/>
      <c r="I751" s="110"/>
      <c r="L751" s="111"/>
      <c r="AI751" s="111"/>
    </row>
    <row r="752" spans="1:40" x14ac:dyDescent="0.25">
      <c r="A752" t="str">
        <f>IF(B752="Contract Award",IFERROR(VLOOKUP(Z752,VLKUP!$Y:$Z,2,0),""),"")</f>
        <v/>
      </c>
      <c r="B752" t="str">
        <f t="shared" si="11"/>
        <v/>
      </c>
      <c r="H752" s="110"/>
      <c r="I752" s="110"/>
      <c r="L752" s="111"/>
      <c r="AI752" s="111"/>
    </row>
    <row r="753" spans="1:39" x14ac:dyDescent="0.25">
      <c r="A753" t="str">
        <f>IF(B753="Contract Award",IFERROR(VLOOKUP(Z753,VLKUP!$Y:$Z,2,0),""),"")</f>
        <v/>
      </c>
      <c r="B753" t="str">
        <f t="shared" si="11"/>
        <v/>
      </c>
      <c r="H753" s="110"/>
      <c r="I753" s="110"/>
      <c r="L753" s="111"/>
      <c r="AI753" s="111"/>
    </row>
    <row r="754" spans="1:39" x14ac:dyDescent="0.25">
      <c r="A754" t="str">
        <f>IF(B754="Contract Award",IFERROR(VLOOKUP(Z754,VLKUP!$Y:$Z,2,0),""),"")</f>
        <v/>
      </c>
      <c r="B754" t="str">
        <f t="shared" si="11"/>
        <v/>
      </c>
      <c r="H754" s="110"/>
      <c r="I754" s="110"/>
      <c r="L754" s="111"/>
      <c r="AI754" s="111"/>
    </row>
    <row r="755" spans="1:39" x14ac:dyDescent="0.25">
      <c r="A755" t="str">
        <f>IF(B755="Contract Award",IFERROR(VLOOKUP(Z755,VLKUP!$Y:$Z,2,0),""),"")</f>
        <v/>
      </c>
      <c r="B755" t="str">
        <f t="shared" si="11"/>
        <v/>
      </c>
      <c r="H755" s="110"/>
      <c r="I755" s="110"/>
      <c r="L755" s="111"/>
      <c r="AI755" s="111"/>
    </row>
    <row r="756" spans="1:39" x14ac:dyDescent="0.25">
      <c r="A756" t="str">
        <f>IF(B756="Contract Award",IFERROR(VLOOKUP(Z756,VLKUP!$Y:$Z,2,0),""),"")</f>
        <v/>
      </c>
      <c r="B756" t="str">
        <f t="shared" si="11"/>
        <v/>
      </c>
      <c r="H756" s="110"/>
      <c r="I756" s="110"/>
      <c r="L756" s="111"/>
      <c r="AI756" s="111"/>
    </row>
    <row r="757" spans="1:39" x14ac:dyDescent="0.25">
      <c r="A757" t="str">
        <f>IF(B757="Contract Award",IFERROR(VLOOKUP(Z757,VLKUP!$Y:$Z,2,0),""),"")</f>
        <v/>
      </c>
      <c r="B757" t="str">
        <f t="shared" si="11"/>
        <v/>
      </c>
      <c r="H757" s="110"/>
      <c r="I757" s="110"/>
      <c r="L757" s="111"/>
      <c r="AI757" s="111"/>
    </row>
    <row r="758" spans="1:39" x14ac:dyDescent="0.25">
      <c r="A758" t="str">
        <f>IF(B758="Contract Award",IFERROR(VLOOKUP(Z758,VLKUP!$Y:$Z,2,0),""),"")</f>
        <v/>
      </c>
      <c r="B758" t="str">
        <f t="shared" si="11"/>
        <v/>
      </c>
      <c r="H758" s="110"/>
      <c r="I758" s="110"/>
      <c r="L758" s="111"/>
      <c r="AI758" s="111"/>
    </row>
    <row r="759" spans="1:39" x14ac:dyDescent="0.25">
      <c r="A759" t="str">
        <f>IF(B759="Contract Award",IFERROR(VLOOKUP(Z759,VLKUP!$Y:$Z,2,0),""),"")</f>
        <v/>
      </c>
      <c r="B759" t="str">
        <f t="shared" si="11"/>
        <v/>
      </c>
      <c r="H759" s="110"/>
      <c r="I759" s="110"/>
      <c r="L759" s="111"/>
      <c r="AI759" s="111"/>
    </row>
    <row r="760" spans="1:39" x14ac:dyDescent="0.25">
      <c r="A760" t="str">
        <f>IF(B760="Contract Award",IFERROR(VLOOKUP(Z760,VLKUP!$Y:$Z,2,0),""),"")</f>
        <v/>
      </c>
      <c r="B760" t="str">
        <f t="shared" si="11"/>
        <v/>
      </c>
      <c r="H760" s="110"/>
      <c r="I760" s="110"/>
      <c r="L760" s="111"/>
      <c r="AM760" s="111"/>
    </row>
    <row r="761" spans="1:39" x14ac:dyDescent="0.25">
      <c r="A761" t="str">
        <f>IF(B761="Contract Award",IFERROR(VLOOKUP(Z761,VLKUP!$Y:$Z,2,0),""),"")</f>
        <v/>
      </c>
      <c r="B761" t="str">
        <f t="shared" si="11"/>
        <v/>
      </c>
      <c r="H761" s="110"/>
      <c r="I761" s="110"/>
      <c r="L761" s="111"/>
      <c r="AM761" s="111"/>
    </row>
    <row r="762" spans="1:39" x14ac:dyDescent="0.25">
      <c r="A762" t="str">
        <f>IF(B762="Contract Award",IFERROR(VLOOKUP(Z762,VLKUP!$Y:$Z,2,0),""),"")</f>
        <v/>
      </c>
      <c r="B762" t="str">
        <f t="shared" si="11"/>
        <v/>
      </c>
      <c r="H762" s="110"/>
      <c r="I762" s="110"/>
      <c r="L762" s="111"/>
      <c r="AM762" s="111"/>
    </row>
    <row r="763" spans="1:39" x14ac:dyDescent="0.25">
      <c r="A763" t="str">
        <f>IF(B763="Contract Award",IFERROR(VLOOKUP(Z763,VLKUP!$Y:$Z,2,0),""),"")</f>
        <v/>
      </c>
      <c r="B763" t="str">
        <f t="shared" si="11"/>
        <v/>
      </c>
      <c r="H763" s="110"/>
      <c r="I763" s="110"/>
      <c r="L763" s="111"/>
      <c r="AI763" s="111"/>
    </row>
    <row r="764" spans="1:39" x14ac:dyDescent="0.25">
      <c r="A764" t="str">
        <f>IF(B764="Contract Award",IFERROR(VLOOKUP(Z764,VLKUP!$Y:$Z,2,0),""),"")</f>
        <v/>
      </c>
      <c r="B764" t="str">
        <f t="shared" si="11"/>
        <v/>
      </c>
      <c r="H764" s="110"/>
      <c r="I764" s="110"/>
      <c r="L764" s="111"/>
      <c r="AI764" s="111"/>
    </row>
    <row r="765" spans="1:39" x14ac:dyDescent="0.25">
      <c r="A765" t="str">
        <f>IF(B765="Contract Award",IFERROR(VLOOKUP(Z765,VLKUP!$Y:$Z,2,0),""),"")</f>
        <v/>
      </c>
      <c r="B765" t="str">
        <f t="shared" si="11"/>
        <v/>
      </c>
      <c r="H765" s="110"/>
      <c r="I765" s="110"/>
      <c r="L765" s="111"/>
      <c r="AI765" s="111"/>
    </row>
    <row r="766" spans="1:39" x14ac:dyDescent="0.25">
      <c r="A766" t="str">
        <f>IF(B766="Contract Award",IFERROR(VLOOKUP(Z766,VLKUP!$Y:$Z,2,0),""),"")</f>
        <v/>
      </c>
      <c r="B766" t="str">
        <f t="shared" si="11"/>
        <v/>
      </c>
      <c r="H766" s="110"/>
      <c r="I766" s="110"/>
      <c r="L766" s="111"/>
      <c r="AI766" s="111"/>
    </row>
    <row r="767" spans="1:39" x14ac:dyDescent="0.25">
      <c r="A767" t="str">
        <f>IF(B767="Contract Award",IFERROR(VLOOKUP(Z767,VLKUP!$Y:$Z,2,0),""),"")</f>
        <v/>
      </c>
      <c r="B767" t="str">
        <f t="shared" si="11"/>
        <v/>
      </c>
      <c r="H767" s="110"/>
      <c r="I767" s="110"/>
      <c r="L767" s="111"/>
      <c r="AI767" s="111"/>
    </row>
    <row r="768" spans="1:39" x14ac:dyDescent="0.25">
      <c r="A768" t="str">
        <f>IF(B768="Contract Award",IFERROR(VLOOKUP(Z768,VLKUP!$Y:$Z,2,0),""),"")</f>
        <v/>
      </c>
      <c r="B768" t="str">
        <f t="shared" si="11"/>
        <v/>
      </c>
      <c r="H768" s="110"/>
      <c r="I768" s="110"/>
      <c r="L768" s="111"/>
      <c r="AI768" s="111"/>
    </row>
    <row r="769" spans="1:36" x14ac:dyDescent="0.25">
      <c r="A769" t="str">
        <f>IF(B769="Contract Award",IFERROR(VLOOKUP(Z769,VLKUP!$Y:$Z,2,0),""),"")</f>
        <v/>
      </c>
      <c r="B769" t="str">
        <f t="shared" si="11"/>
        <v/>
      </c>
      <c r="H769" s="110"/>
      <c r="I769" s="110"/>
      <c r="L769" s="111"/>
      <c r="AI769" s="111"/>
    </row>
    <row r="770" spans="1:36" x14ac:dyDescent="0.25">
      <c r="A770" t="str">
        <f>IF(B770="Contract Award",IFERROR(VLOOKUP(Z770,VLKUP!$Y:$Z,2,0),""),"")</f>
        <v/>
      </c>
      <c r="B770" t="str">
        <f t="shared" si="11"/>
        <v/>
      </c>
      <c r="H770" s="110"/>
      <c r="I770" s="110"/>
      <c r="L770" s="111"/>
      <c r="AI770" s="111"/>
      <c r="AJ770" s="111"/>
    </row>
    <row r="771" spans="1:36" x14ac:dyDescent="0.25">
      <c r="A771" t="str">
        <f>IF(B771="Contract Award",IFERROR(VLOOKUP(Z771,VLKUP!$Y:$Z,2,0),""),"")</f>
        <v/>
      </c>
      <c r="B771" t="str">
        <f t="shared" ref="B771:B775" si="12">IF(COUNTIF($AC771:$AS771,0.01),"Contract Award","")</f>
        <v/>
      </c>
      <c r="H771" s="110"/>
      <c r="I771" s="110"/>
      <c r="L771" s="111"/>
      <c r="AI771" s="111"/>
      <c r="AJ771" s="111"/>
    </row>
    <row r="772" spans="1:36" x14ac:dyDescent="0.25">
      <c r="A772" t="str">
        <f>IF(B772="Contract Award",IFERROR(VLOOKUP(Z772,VLKUP!$Y:$Z,2,0),""),"")</f>
        <v/>
      </c>
      <c r="B772" t="str">
        <f t="shared" si="12"/>
        <v/>
      </c>
      <c r="H772" s="110"/>
      <c r="I772" s="110"/>
      <c r="L772" s="111"/>
      <c r="AI772" s="111"/>
      <c r="AJ772" s="111"/>
    </row>
    <row r="773" spans="1:36" x14ac:dyDescent="0.25">
      <c r="A773" t="str">
        <f>IF(B773="Contract Award",IFERROR(VLOOKUP(Z773,VLKUP!$Y:$Z,2,0),""),"")</f>
        <v/>
      </c>
      <c r="B773" t="str">
        <f t="shared" si="12"/>
        <v/>
      </c>
      <c r="H773" s="110"/>
      <c r="I773" s="110"/>
      <c r="L773" s="111"/>
      <c r="AJ773" s="111"/>
    </row>
    <row r="774" spans="1:36" x14ac:dyDescent="0.25">
      <c r="A774" t="str">
        <f>IF(B774="Contract Award",IFERROR(VLOOKUP(Z774,VLKUP!$Y:$Z,2,0),""),"")</f>
        <v/>
      </c>
      <c r="B774" t="str">
        <f t="shared" si="12"/>
        <v/>
      </c>
      <c r="H774" s="110"/>
      <c r="I774" s="110"/>
      <c r="L774" s="111"/>
      <c r="AJ774" s="111"/>
    </row>
    <row r="775" spans="1:36" x14ac:dyDescent="0.25">
      <c r="A775" t="str">
        <f>IF(B775="Contract Award",IFERROR(VLOOKUP(Z775,VLKUP!$Y:$Z,2,0),""),"")</f>
        <v/>
      </c>
      <c r="B775" t="str">
        <f t="shared" si="12"/>
        <v/>
      </c>
      <c r="H775" s="110"/>
      <c r="I775" s="110"/>
      <c r="L775" s="111"/>
      <c r="AJ775" s="111"/>
    </row>
  </sheetData>
  <autoFilter ref="A1:AR775" xr:uid="{B4720A35-9641-48CB-B961-ED7AC41F5EB2}"/>
  <sortState xmlns:xlrd2="http://schemas.microsoft.com/office/spreadsheetml/2017/richdata2" ref="A2:AQ617">
    <sortCondition ref="V2:V622"/>
    <sortCondition ref="H2:H622"/>
  </sortState>
  <phoneticPr fontId="18" type="noConversion"/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9CCF22-7CE8-4E57-8E29-A8FF0457DCCE}">
  <sheetPr codeName="Sheet15"/>
  <dimension ref="A1:AA2379"/>
  <sheetViews>
    <sheetView topLeftCell="E1" zoomScale="70" zoomScaleNormal="70" workbookViewId="0">
      <selection activeCell="B10" sqref="B10"/>
    </sheetView>
  </sheetViews>
  <sheetFormatPr defaultRowHeight="15" x14ac:dyDescent="0.25"/>
  <cols>
    <col min="1" max="1" width="21.42578125" bestFit="1" customWidth="1"/>
    <col min="2" max="2" width="27.42578125" customWidth="1"/>
    <col min="3" max="3" width="2.28515625" style="23" customWidth="1"/>
    <col min="4" max="4" width="19.28515625" bestFit="1" customWidth="1"/>
    <col min="5" max="5" width="40.28515625" customWidth="1"/>
    <col min="6" max="6" width="2.28515625" style="23" customWidth="1"/>
    <col min="7" max="7" width="14.28515625" bestFit="1" customWidth="1"/>
    <col min="8" max="8" width="35.85546875" customWidth="1"/>
    <col min="9" max="9" width="2.28515625" style="23" customWidth="1"/>
    <col min="10" max="10" width="16.42578125" bestFit="1" customWidth="1"/>
    <col min="11" max="11" width="37.42578125" customWidth="1"/>
    <col min="12" max="12" width="2.28515625" style="23" hidden="1" customWidth="1"/>
    <col min="13" max="13" width="18.7109375" hidden="1" customWidth="1"/>
    <col min="14" max="14" width="26.7109375" hidden="1" customWidth="1"/>
    <col min="15" max="15" width="2.28515625" style="23" customWidth="1"/>
    <col min="16" max="16" width="15.42578125" bestFit="1" customWidth="1"/>
    <col min="17" max="17" width="24.42578125" bestFit="1" customWidth="1"/>
    <col min="18" max="18" width="2.28515625" style="23" customWidth="1"/>
    <col min="19" max="19" width="16.7109375" bestFit="1" customWidth="1"/>
    <col min="20" max="20" width="18.5703125" bestFit="1" customWidth="1"/>
    <col min="21" max="21" width="2.28515625" style="23" customWidth="1"/>
    <col min="22" max="22" width="18.7109375" bestFit="1" customWidth="1"/>
    <col min="23" max="23" width="12.42578125" customWidth="1"/>
    <col min="24" max="24" width="2.28515625" style="23" customWidth="1"/>
    <col min="26" max="26" width="105.7109375" bestFit="1" customWidth="1"/>
    <col min="27" max="27" width="2.28515625" style="23" customWidth="1"/>
  </cols>
  <sheetData>
    <row r="1" spans="1:26" x14ac:dyDescent="0.25">
      <c r="A1" s="26" t="s">
        <v>759</v>
      </c>
      <c r="B1" s="26" t="s">
        <v>760</v>
      </c>
      <c r="D1" s="26" t="s">
        <v>759</v>
      </c>
      <c r="E1" s="26" t="s">
        <v>760</v>
      </c>
      <c r="G1" s="26" t="s">
        <v>36</v>
      </c>
      <c r="H1" s="26" t="s">
        <v>760</v>
      </c>
      <c r="J1" s="26" t="s">
        <v>161</v>
      </c>
      <c r="K1" s="26" t="s">
        <v>760</v>
      </c>
      <c r="M1" s="26" t="s">
        <v>378</v>
      </c>
      <c r="N1" s="26" t="s">
        <v>760</v>
      </c>
      <c r="P1" s="26" t="s">
        <v>361</v>
      </c>
      <c r="Q1" s="26" t="s">
        <v>760</v>
      </c>
      <c r="S1" s="26" t="s">
        <v>377</v>
      </c>
      <c r="T1" s="26" t="s">
        <v>760</v>
      </c>
      <c r="V1" s="26" t="s">
        <v>362</v>
      </c>
      <c r="W1" s="26" t="s">
        <v>760</v>
      </c>
      <c r="Y1" s="26" t="s">
        <v>38</v>
      </c>
      <c r="Z1" s="26" t="s">
        <v>760</v>
      </c>
    </row>
    <row r="2" spans="1:26" x14ac:dyDescent="0.25">
      <c r="A2" s="11">
        <v>6</v>
      </c>
      <c r="B2" t="s">
        <v>761</v>
      </c>
      <c r="D2" t="s">
        <v>759</v>
      </c>
      <c r="E2" t="s">
        <v>760</v>
      </c>
      <c r="G2" t="s">
        <v>759</v>
      </c>
      <c r="H2" t="s">
        <v>760</v>
      </c>
      <c r="J2" t="s">
        <v>759</v>
      </c>
      <c r="K2" t="s">
        <v>760</v>
      </c>
      <c r="L2" s="23" t="s">
        <v>762</v>
      </c>
      <c r="M2" t="s">
        <v>763</v>
      </c>
      <c r="N2" t="s">
        <v>764</v>
      </c>
      <c r="P2" t="s">
        <v>759</v>
      </c>
      <c r="Q2" t="s">
        <v>760</v>
      </c>
      <c r="S2" t="s">
        <v>759</v>
      </c>
      <c r="T2" t="s">
        <v>760</v>
      </c>
      <c r="V2" t="s">
        <v>759</v>
      </c>
      <c r="W2" t="s">
        <v>760</v>
      </c>
      <c r="Y2" t="s">
        <v>759</v>
      </c>
      <c r="Z2" t="s">
        <v>760</v>
      </c>
    </row>
    <row r="3" spans="1:26" x14ac:dyDescent="0.25">
      <c r="A3" s="11">
        <v>6.01</v>
      </c>
      <c r="B3" t="s">
        <v>765</v>
      </c>
      <c r="D3" t="s">
        <v>766</v>
      </c>
      <c r="E3" t="s">
        <v>767</v>
      </c>
      <c r="G3" t="s">
        <v>768</v>
      </c>
      <c r="H3" t="s">
        <v>769</v>
      </c>
      <c r="J3" t="s">
        <v>770</v>
      </c>
      <c r="K3" t="s">
        <v>771</v>
      </c>
      <c r="L3" s="23" t="s">
        <v>772</v>
      </c>
      <c r="M3" t="s">
        <v>773</v>
      </c>
      <c r="N3" t="s">
        <v>774</v>
      </c>
      <c r="P3" t="s">
        <v>775</v>
      </c>
      <c r="Q3" t="s">
        <v>776</v>
      </c>
      <c r="S3" t="s">
        <v>777</v>
      </c>
      <c r="T3" t="s">
        <v>778</v>
      </c>
      <c r="V3" t="s">
        <v>763</v>
      </c>
      <c r="W3" t="s">
        <v>764</v>
      </c>
      <c r="Y3" t="s">
        <v>770</v>
      </c>
      <c r="Z3" t="s">
        <v>771</v>
      </c>
    </row>
    <row r="4" spans="1:26" x14ac:dyDescent="0.25">
      <c r="A4" s="11" t="s">
        <v>779</v>
      </c>
      <c r="B4" t="s">
        <v>765</v>
      </c>
      <c r="D4" t="s">
        <v>780</v>
      </c>
      <c r="E4" t="s">
        <v>781</v>
      </c>
      <c r="G4" t="s">
        <v>782</v>
      </c>
      <c r="H4" t="s">
        <v>783</v>
      </c>
      <c r="J4" t="s">
        <v>784</v>
      </c>
      <c r="K4" t="s">
        <v>15</v>
      </c>
      <c r="L4" s="23" t="s">
        <v>772</v>
      </c>
      <c r="M4" t="s">
        <v>174</v>
      </c>
      <c r="N4" t="s">
        <v>123</v>
      </c>
      <c r="P4" t="s">
        <v>169</v>
      </c>
      <c r="Q4" t="s">
        <v>96</v>
      </c>
      <c r="S4" t="s">
        <v>785</v>
      </c>
      <c r="T4" t="s">
        <v>786</v>
      </c>
      <c r="V4" t="s">
        <v>787</v>
      </c>
      <c r="W4" t="s">
        <v>786</v>
      </c>
      <c r="Y4" t="s">
        <v>784</v>
      </c>
      <c r="Z4" t="s">
        <v>15</v>
      </c>
    </row>
    <row r="5" spans="1:26" x14ac:dyDescent="0.25">
      <c r="A5" s="11" t="s">
        <v>788</v>
      </c>
      <c r="B5" t="s">
        <v>789</v>
      </c>
      <c r="D5" t="s">
        <v>790</v>
      </c>
      <c r="E5" t="s">
        <v>791</v>
      </c>
      <c r="G5" t="s">
        <v>792</v>
      </c>
      <c r="H5" t="s">
        <v>793</v>
      </c>
      <c r="J5" t="s">
        <v>675</v>
      </c>
      <c r="K5" t="s">
        <v>104</v>
      </c>
      <c r="L5" s="23" t="s">
        <v>772</v>
      </c>
      <c r="M5" t="s">
        <v>794</v>
      </c>
      <c r="N5" t="s">
        <v>795</v>
      </c>
      <c r="P5" t="s">
        <v>796</v>
      </c>
      <c r="Q5" t="s">
        <v>797</v>
      </c>
      <c r="S5" t="s">
        <v>773</v>
      </c>
      <c r="T5" t="s">
        <v>774</v>
      </c>
      <c r="V5" t="s">
        <v>798</v>
      </c>
      <c r="W5" t="s">
        <v>799</v>
      </c>
      <c r="Y5" t="s">
        <v>675</v>
      </c>
      <c r="Z5" t="s">
        <v>104</v>
      </c>
    </row>
    <row r="6" spans="1:26" x14ac:dyDescent="0.25">
      <c r="A6" s="11" t="s">
        <v>800</v>
      </c>
      <c r="B6" t="s">
        <v>789</v>
      </c>
      <c r="D6" t="s">
        <v>801</v>
      </c>
      <c r="E6" t="s">
        <v>802</v>
      </c>
      <c r="G6" t="s">
        <v>803</v>
      </c>
      <c r="H6" t="s">
        <v>804</v>
      </c>
      <c r="J6" t="s">
        <v>670</v>
      </c>
      <c r="K6" t="s">
        <v>108</v>
      </c>
      <c r="L6" s="23" t="s">
        <v>772</v>
      </c>
      <c r="M6" t="s">
        <v>171</v>
      </c>
      <c r="N6" t="s">
        <v>105</v>
      </c>
      <c r="P6" t="s">
        <v>805</v>
      </c>
      <c r="Q6" t="s">
        <v>806</v>
      </c>
      <c r="S6" t="s">
        <v>170</v>
      </c>
      <c r="T6" t="s">
        <v>105</v>
      </c>
      <c r="V6" t="s">
        <v>168</v>
      </c>
      <c r="W6" t="s">
        <v>807</v>
      </c>
      <c r="Y6" t="s">
        <v>670</v>
      </c>
      <c r="Z6" t="s">
        <v>108</v>
      </c>
    </row>
    <row r="7" spans="1:26" x14ac:dyDescent="0.25">
      <c r="A7" s="11" t="s">
        <v>808</v>
      </c>
      <c r="B7" t="s">
        <v>809</v>
      </c>
      <c r="D7" t="s">
        <v>810</v>
      </c>
      <c r="E7" t="s">
        <v>811</v>
      </c>
      <c r="G7" t="s">
        <v>812</v>
      </c>
      <c r="H7" t="s">
        <v>771</v>
      </c>
      <c r="J7" t="s">
        <v>813</v>
      </c>
      <c r="K7" t="s">
        <v>814</v>
      </c>
      <c r="L7" s="23" t="s">
        <v>772</v>
      </c>
      <c r="M7" t="s">
        <v>815</v>
      </c>
      <c r="N7" t="s">
        <v>816</v>
      </c>
      <c r="P7" t="s">
        <v>817</v>
      </c>
      <c r="Q7" t="s">
        <v>818</v>
      </c>
      <c r="S7" t="s">
        <v>819</v>
      </c>
      <c r="T7" t="s">
        <v>820</v>
      </c>
      <c r="V7" t="s">
        <v>821</v>
      </c>
      <c r="W7" t="s">
        <v>822</v>
      </c>
      <c r="Y7" t="s">
        <v>813</v>
      </c>
      <c r="Z7" t="s">
        <v>814</v>
      </c>
    </row>
    <row r="8" spans="1:26" x14ac:dyDescent="0.25">
      <c r="A8" s="11" t="s">
        <v>823</v>
      </c>
      <c r="B8" t="s">
        <v>824</v>
      </c>
      <c r="D8" t="s">
        <v>825</v>
      </c>
      <c r="E8" t="s">
        <v>826</v>
      </c>
      <c r="G8" t="s">
        <v>827</v>
      </c>
      <c r="H8" t="s">
        <v>828</v>
      </c>
      <c r="J8" t="s">
        <v>829</v>
      </c>
      <c r="K8" t="s">
        <v>24</v>
      </c>
      <c r="L8" s="23" t="s">
        <v>772</v>
      </c>
      <c r="M8" t="s">
        <v>830</v>
      </c>
      <c r="N8" t="s">
        <v>831</v>
      </c>
      <c r="P8" t="s">
        <v>832</v>
      </c>
      <c r="Q8" t="s">
        <v>833</v>
      </c>
      <c r="S8" t="s">
        <v>834</v>
      </c>
      <c r="T8" t="s">
        <v>835</v>
      </c>
      <c r="V8" t="s">
        <v>836</v>
      </c>
      <c r="W8" t="s">
        <v>837</v>
      </c>
      <c r="Y8" t="s">
        <v>829</v>
      </c>
      <c r="Z8" t="s">
        <v>24</v>
      </c>
    </row>
    <row r="9" spans="1:26" x14ac:dyDescent="0.25">
      <c r="A9" s="11" t="s">
        <v>838</v>
      </c>
      <c r="B9" t="s">
        <v>839</v>
      </c>
      <c r="D9" t="s">
        <v>840</v>
      </c>
      <c r="E9" t="s">
        <v>841</v>
      </c>
      <c r="G9" t="s">
        <v>842</v>
      </c>
      <c r="H9" t="s">
        <v>843</v>
      </c>
      <c r="J9" t="s">
        <v>710</v>
      </c>
      <c r="K9" t="s">
        <v>121</v>
      </c>
      <c r="L9" s="23" t="s">
        <v>772</v>
      </c>
      <c r="M9" t="s">
        <v>844</v>
      </c>
      <c r="N9" t="s">
        <v>845</v>
      </c>
      <c r="P9" t="s">
        <v>846</v>
      </c>
      <c r="Q9" t="s">
        <v>847</v>
      </c>
      <c r="S9" t="s">
        <v>848</v>
      </c>
      <c r="T9" t="s">
        <v>849</v>
      </c>
      <c r="V9" t="s">
        <v>817</v>
      </c>
      <c r="W9" t="s">
        <v>850</v>
      </c>
      <c r="Y9" t="s">
        <v>710</v>
      </c>
      <c r="Z9" t="s">
        <v>121</v>
      </c>
    </row>
    <row r="10" spans="1:26" x14ac:dyDescent="0.25">
      <c r="A10" s="11" t="s">
        <v>851</v>
      </c>
      <c r="B10" t="s">
        <v>839</v>
      </c>
      <c r="D10" t="s">
        <v>852</v>
      </c>
      <c r="E10" t="s">
        <v>853</v>
      </c>
      <c r="G10" t="s">
        <v>854</v>
      </c>
      <c r="H10" t="s">
        <v>855</v>
      </c>
      <c r="J10" t="s">
        <v>856</v>
      </c>
      <c r="K10" t="s">
        <v>857</v>
      </c>
      <c r="L10" s="23" t="s">
        <v>772</v>
      </c>
      <c r="M10" t="s">
        <v>858</v>
      </c>
      <c r="N10" t="s">
        <v>859</v>
      </c>
      <c r="P10" t="s">
        <v>172</v>
      </c>
      <c r="Q10" t="s">
        <v>107</v>
      </c>
      <c r="S10" t="s">
        <v>860</v>
      </c>
      <c r="T10" t="s">
        <v>850</v>
      </c>
      <c r="V10" t="s">
        <v>773</v>
      </c>
      <c r="W10" t="s">
        <v>861</v>
      </c>
      <c r="Y10" t="s">
        <v>856</v>
      </c>
      <c r="Z10" t="s">
        <v>857</v>
      </c>
    </row>
    <row r="11" spans="1:26" x14ac:dyDescent="0.25">
      <c r="A11" s="11" t="s">
        <v>862</v>
      </c>
      <c r="B11" t="s">
        <v>863</v>
      </c>
      <c r="D11" t="s">
        <v>864</v>
      </c>
      <c r="E11" t="s">
        <v>865</v>
      </c>
      <c r="G11" t="s">
        <v>866</v>
      </c>
      <c r="H11" t="s">
        <v>867</v>
      </c>
      <c r="J11" t="s">
        <v>868</v>
      </c>
      <c r="K11" t="s">
        <v>869</v>
      </c>
      <c r="L11" s="23" t="s">
        <v>772</v>
      </c>
      <c r="M11" t="s">
        <v>870</v>
      </c>
      <c r="N11" t="s">
        <v>871</v>
      </c>
      <c r="P11" t="s">
        <v>872</v>
      </c>
      <c r="Q11" t="s">
        <v>873</v>
      </c>
      <c r="S11" t="s">
        <v>874</v>
      </c>
      <c r="T11" t="s">
        <v>875</v>
      </c>
      <c r="V11" t="s">
        <v>174</v>
      </c>
      <c r="W11" t="s">
        <v>123</v>
      </c>
      <c r="Y11" t="s">
        <v>868</v>
      </c>
      <c r="Z11" t="s">
        <v>869</v>
      </c>
    </row>
    <row r="12" spans="1:26" x14ac:dyDescent="0.25">
      <c r="A12" s="11" t="s">
        <v>876</v>
      </c>
      <c r="B12" t="s">
        <v>877</v>
      </c>
      <c r="D12" t="s">
        <v>878</v>
      </c>
      <c r="E12" t="s">
        <v>879</v>
      </c>
      <c r="G12" t="s">
        <v>880</v>
      </c>
      <c r="H12" t="s">
        <v>881</v>
      </c>
      <c r="J12" t="s">
        <v>882</v>
      </c>
      <c r="K12" t="s">
        <v>883</v>
      </c>
      <c r="L12" s="23" t="s">
        <v>772</v>
      </c>
      <c r="M12" t="s">
        <v>884</v>
      </c>
      <c r="N12" t="s">
        <v>885</v>
      </c>
      <c r="P12" t="s">
        <v>886</v>
      </c>
      <c r="Q12" t="s">
        <v>887</v>
      </c>
      <c r="S12" t="s">
        <v>173</v>
      </c>
      <c r="T12" t="s">
        <v>123</v>
      </c>
      <c r="V12" t="s">
        <v>794</v>
      </c>
      <c r="W12" t="s">
        <v>888</v>
      </c>
      <c r="Y12" t="s">
        <v>882</v>
      </c>
      <c r="Z12" t="s">
        <v>883</v>
      </c>
    </row>
    <row r="13" spans="1:26" x14ac:dyDescent="0.25">
      <c r="A13" s="11" t="s">
        <v>889</v>
      </c>
      <c r="B13" t="s">
        <v>890</v>
      </c>
      <c r="D13" t="s">
        <v>891</v>
      </c>
      <c r="E13" t="s">
        <v>892</v>
      </c>
      <c r="G13" t="s">
        <v>893</v>
      </c>
      <c r="H13" t="s">
        <v>894</v>
      </c>
      <c r="J13" t="s">
        <v>895</v>
      </c>
      <c r="K13" t="s">
        <v>896</v>
      </c>
      <c r="L13" s="23" t="s">
        <v>772</v>
      </c>
      <c r="M13" t="s">
        <v>897</v>
      </c>
      <c r="N13" t="s">
        <v>898</v>
      </c>
      <c r="P13" t="s">
        <v>899</v>
      </c>
      <c r="Q13" t="s">
        <v>900</v>
      </c>
      <c r="S13" t="s">
        <v>901</v>
      </c>
      <c r="T13" t="s">
        <v>902</v>
      </c>
      <c r="V13" t="s">
        <v>171</v>
      </c>
      <c r="W13" t="s">
        <v>105</v>
      </c>
      <c r="Y13" t="s">
        <v>895</v>
      </c>
      <c r="Z13" t="s">
        <v>896</v>
      </c>
    </row>
    <row r="14" spans="1:26" x14ac:dyDescent="0.25">
      <c r="A14" s="11" t="s">
        <v>903</v>
      </c>
      <c r="B14" t="s">
        <v>904</v>
      </c>
      <c r="D14" t="s">
        <v>905</v>
      </c>
      <c r="E14" t="s">
        <v>906</v>
      </c>
      <c r="G14" t="s">
        <v>907</v>
      </c>
      <c r="H14" t="s">
        <v>908</v>
      </c>
      <c r="J14" t="s">
        <v>909</v>
      </c>
      <c r="K14" t="s">
        <v>910</v>
      </c>
      <c r="L14" s="23" t="s">
        <v>772</v>
      </c>
      <c r="M14" t="s">
        <v>911</v>
      </c>
      <c r="N14" t="s">
        <v>912</v>
      </c>
      <c r="P14" t="s">
        <v>913</v>
      </c>
      <c r="Q14" t="s">
        <v>797</v>
      </c>
      <c r="S14" t="s">
        <v>914</v>
      </c>
      <c r="T14" t="s">
        <v>915</v>
      </c>
      <c r="V14" t="s">
        <v>815</v>
      </c>
      <c r="W14" t="s">
        <v>816</v>
      </c>
      <c r="Y14" t="s">
        <v>909</v>
      </c>
      <c r="Z14" t="s">
        <v>910</v>
      </c>
    </row>
    <row r="15" spans="1:26" x14ac:dyDescent="0.25">
      <c r="A15" s="11" t="s">
        <v>916</v>
      </c>
      <c r="B15" t="s">
        <v>917</v>
      </c>
      <c r="D15" t="s">
        <v>918</v>
      </c>
      <c r="E15" t="s">
        <v>919</v>
      </c>
      <c r="G15" t="s">
        <v>920</v>
      </c>
      <c r="H15" t="s">
        <v>921</v>
      </c>
      <c r="J15" t="s">
        <v>922</v>
      </c>
      <c r="K15" t="s">
        <v>923</v>
      </c>
      <c r="L15" s="23" t="s">
        <v>772</v>
      </c>
      <c r="M15" t="s">
        <v>924</v>
      </c>
      <c r="N15" t="s">
        <v>925</v>
      </c>
      <c r="P15" t="s">
        <v>177</v>
      </c>
      <c r="Q15" t="s">
        <v>129</v>
      </c>
      <c r="S15" t="s">
        <v>926</v>
      </c>
      <c r="T15" t="s">
        <v>927</v>
      </c>
      <c r="V15" t="s">
        <v>830</v>
      </c>
      <c r="W15" t="s">
        <v>831</v>
      </c>
      <c r="Y15" t="s">
        <v>922</v>
      </c>
      <c r="Z15" t="s">
        <v>923</v>
      </c>
    </row>
    <row r="16" spans="1:26" x14ac:dyDescent="0.25">
      <c r="A16" s="11" t="s">
        <v>928</v>
      </c>
      <c r="B16" t="s">
        <v>929</v>
      </c>
      <c r="D16" t="s">
        <v>930</v>
      </c>
      <c r="E16" t="s">
        <v>931</v>
      </c>
      <c r="G16" t="s">
        <v>932</v>
      </c>
      <c r="H16" t="s">
        <v>933</v>
      </c>
      <c r="J16" t="s">
        <v>934</v>
      </c>
      <c r="K16" t="s">
        <v>935</v>
      </c>
      <c r="L16" s="23" t="s">
        <v>772</v>
      </c>
      <c r="M16" t="s">
        <v>936</v>
      </c>
      <c r="N16" t="s">
        <v>937</v>
      </c>
      <c r="P16" t="s">
        <v>938</v>
      </c>
      <c r="Q16" t="s">
        <v>939</v>
      </c>
      <c r="S16" t="s">
        <v>940</v>
      </c>
      <c r="T16" t="s">
        <v>941</v>
      </c>
      <c r="V16" t="s">
        <v>844</v>
      </c>
      <c r="W16" t="s">
        <v>845</v>
      </c>
      <c r="Y16" t="s">
        <v>934</v>
      </c>
      <c r="Z16" t="s">
        <v>935</v>
      </c>
    </row>
    <row r="17" spans="1:26" x14ac:dyDescent="0.25">
      <c r="A17" s="11" t="s">
        <v>942</v>
      </c>
      <c r="B17" t="s">
        <v>943</v>
      </c>
      <c r="D17" t="s">
        <v>944</v>
      </c>
      <c r="E17" t="s">
        <v>945</v>
      </c>
      <c r="G17" t="s">
        <v>946</v>
      </c>
      <c r="H17" t="s">
        <v>947</v>
      </c>
      <c r="J17" t="s">
        <v>948</v>
      </c>
      <c r="K17" t="s">
        <v>949</v>
      </c>
      <c r="L17" s="23" t="s">
        <v>772</v>
      </c>
      <c r="M17" t="s">
        <v>950</v>
      </c>
      <c r="N17" t="s">
        <v>951</v>
      </c>
      <c r="P17" t="s">
        <v>952</v>
      </c>
      <c r="Q17" t="s">
        <v>953</v>
      </c>
      <c r="S17" t="s">
        <v>954</v>
      </c>
      <c r="T17" t="s">
        <v>955</v>
      </c>
      <c r="V17" t="s">
        <v>858</v>
      </c>
      <c r="W17" t="s">
        <v>956</v>
      </c>
      <c r="Y17" t="s">
        <v>948</v>
      </c>
      <c r="Z17" t="s">
        <v>949</v>
      </c>
    </row>
    <row r="18" spans="1:26" x14ac:dyDescent="0.25">
      <c r="A18" s="11" t="s">
        <v>957</v>
      </c>
      <c r="B18" t="s">
        <v>958</v>
      </c>
      <c r="D18" t="s">
        <v>959</v>
      </c>
      <c r="E18" t="s">
        <v>960</v>
      </c>
      <c r="G18" t="s">
        <v>961</v>
      </c>
      <c r="H18" t="s">
        <v>962</v>
      </c>
      <c r="J18" t="s">
        <v>963</v>
      </c>
      <c r="K18" t="s">
        <v>964</v>
      </c>
      <c r="L18" s="23" t="s">
        <v>772</v>
      </c>
      <c r="M18" t="s">
        <v>965</v>
      </c>
      <c r="N18" t="s">
        <v>966</v>
      </c>
      <c r="P18" t="s">
        <v>967</v>
      </c>
      <c r="Q18" t="s">
        <v>968</v>
      </c>
      <c r="S18" t="s">
        <v>969</v>
      </c>
      <c r="T18" t="s">
        <v>970</v>
      </c>
      <c r="V18" t="s">
        <v>870</v>
      </c>
      <c r="W18" t="s">
        <v>871</v>
      </c>
      <c r="Y18" t="s">
        <v>963</v>
      </c>
      <c r="Z18" t="s">
        <v>964</v>
      </c>
    </row>
    <row r="19" spans="1:26" x14ac:dyDescent="0.25">
      <c r="A19" s="11" t="s">
        <v>971</v>
      </c>
      <c r="B19" t="s">
        <v>972</v>
      </c>
      <c r="D19" t="s">
        <v>973</v>
      </c>
      <c r="E19" t="s">
        <v>974</v>
      </c>
      <c r="G19" t="s">
        <v>975</v>
      </c>
      <c r="H19" t="s">
        <v>976</v>
      </c>
      <c r="J19" t="s">
        <v>977</v>
      </c>
      <c r="K19" t="s">
        <v>978</v>
      </c>
      <c r="L19" s="23" t="s">
        <v>772</v>
      </c>
      <c r="M19" t="s">
        <v>979</v>
      </c>
      <c r="N19" t="s">
        <v>980</v>
      </c>
      <c r="P19" t="s">
        <v>981</v>
      </c>
      <c r="Q19" t="s">
        <v>982</v>
      </c>
      <c r="S19" t="s">
        <v>983</v>
      </c>
      <c r="T19" t="s">
        <v>980</v>
      </c>
      <c r="V19" t="s">
        <v>884</v>
      </c>
      <c r="W19" t="s">
        <v>984</v>
      </c>
      <c r="Y19" t="s">
        <v>977</v>
      </c>
      <c r="Z19" t="s">
        <v>978</v>
      </c>
    </row>
    <row r="20" spans="1:26" x14ac:dyDescent="0.25">
      <c r="A20" s="11" t="s">
        <v>985</v>
      </c>
      <c r="B20" t="s">
        <v>986</v>
      </c>
      <c r="D20" t="s">
        <v>987</v>
      </c>
      <c r="E20" t="s">
        <v>988</v>
      </c>
      <c r="G20" t="s">
        <v>668</v>
      </c>
      <c r="H20" t="s">
        <v>102</v>
      </c>
      <c r="J20" t="s">
        <v>989</v>
      </c>
      <c r="K20" t="s">
        <v>990</v>
      </c>
      <c r="L20" s="23" t="s">
        <v>772</v>
      </c>
      <c r="M20" t="s">
        <v>991</v>
      </c>
      <c r="N20" t="s">
        <v>992</v>
      </c>
      <c r="P20" t="s">
        <v>993</v>
      </c>
      <c r="Q20" t="s">
        <v>994</v>
      </c>
      <c r="S20" t="s">
        <v>995</v>
      </c>
      <c r="T20" t="s">
        <v>871</v>
      </c>
      <c r="V20" t="s">
        <v>897</v>
      </c>
      <c r="W20" t="s">
        <v>996</v>
      </c>
      <c r="Y20" t="s">
        <v>989</v>
      </c>
      <c r="Z20" t="s">
        <v>990</v>
      </c>
    </row>
    <row r="21" spans="1:26" x14ac:dyDescent="0.25">
      <c r="A21" s="11" t="s">
        <v>997</v>
      </c>
      <c r="B21" t="s">
        <v>998</v>
      </c>
      <c r="D21" t="s">
        <v>999</v>
      </c>
      <c r="E21" t="s">
        <v>1000</v>
      </c>
      <c r="G21" t="s">
        <v>1001</v>
      </c>
      <c r="H21" t="s">
        <v>1002</v>
      </c>
      <c r="J21" t="s">
        <v>1003</v>
      </c>
      <c r="K21" t="s">
        <v>1004</v>
      </c>
      <c r="L21" s="23" t="s">
        <v>772</v>
      </c>
      <c r="M21" t="s">
        <v>181</v>
      </c>
      <c r="N21" t="s">
        <v>141</v>
      </c>
      <c r="P21" t="s">
        <v>1005</v>
      </c>
      <c r="Q21" t="s">
        <v>1006</v>
      </c>
      <c r="S21" t="s">
        <v>1007</v>
      </c>
      <c r="T21" t="s">
        <v>1008</v>
      </c>
      <c r="V21" t="s">
        <v>911</v>
      </c>
      <c r="W21" t="s">
        <v>912</v>
      </c>
      <c r="Y21" t="s">
        <v>1003</v>
      </c>
      <c r="Z21" t="s">
        <v>1004</v>
      </c>
    </row>
    <row r="22" spans="1:26" x14ac:dyDescent="0.25">
      <c r="A22" s="11" t="s">
        <v>1009</v>
      </c>
      <c r="B22" t="s">
        <v>1010</v>
      </c>
      <c r="D22" t="s">
        <v>1011</v>
      </c>
      <c r="E22" t="s">
        <v>1012</v>
      </c>
      <c r="G22" t="s">
        <v>1013</v>
      </c>
      <c r="H22" t="s">
        <v>1014</v>
      </c>
      <c r="J22" t="s">
        <v>1015</v>
      </c>
      <c r="K22" t="s">
        <v>1016</v>
      </c>
      <c r="L22" s="23" t="s">
        <v>772</v>
      </c>
      <c r="M22" t="s">
        <v>1017</v>
      </c>
      <c r="N22" t="s">
        <v>1018</v>
      </c>
      <c r="P22" t="s">
        <v>166</v>
      </c>
      <c r="Q22" t="s">
        <v>72</v>
      </c>
      <c r="S22" t="s">
        <v>1019</v>
      </c>
      <c r="T22" t="s">
        <v>1020</v>
      </c>
      <c r="V22" t="s">
        <v>924</v>
      </c>
      <c r="W22" t="s">
        <v>1021</v>
      </c>
      <c r="Y22" t="s">
        <v>1015</v>
      </c>
      <c r="Z22" t="s">
        <v>1016</v>
      </c>
    </row>
    <row r="23" spans="1:26" x14ac:dyDescent="0.25">
      <c r="A23" s="11" t="s">
        <v>1022</v>
      </c>
      <c r="B23" t="s">
        <v>1023</v>
      </c>
      <c r="D23" t="s">
        <v>1024</v>
      </c>
      <c r="E23" t="s">
        <v>1025</v>
      </c>
      <c r="G23" t="s">
        <v>1026</v>
      </c>
      <c r="H23" t="s">
        <v>1027</v>
      </c>
      <c r="J23" t="s">
        <v>1028</v>
      </c>
      <c r="K23" t="s">
        <v>1029</v>
      </c>
      <c r="L23" s="23" t="s">
        <v>772</v>
      </c>
      <c r="M23" t="s">
        <v>1030</v>
      </c>
      <c r="N23" t="s">
        <v>1031</v>
      </c>
      <c r="S23" t="s">
        <v>1032</v>
      </c>
      <c r="T23" t="s">
        <v>1033</v>
      </c>
      <c r="V23" t="s">
        <v>936</v>
      </c>
      <c r="W23" t="s">
        <v>937</v>
      </c>
      <c r="Y23" t="s">
        <v>1028</v>
      </c>
      <c r="Z23" t="s">
        <v>1029</v>
      </c>
    </row>
    <row r="24" spans="1:26" x14ac:dyDescent="0.25">
      <c r="A24" s="11" t="s">
        <v>1034</v>
      </c>
      <c r="B24" t="s">
        <v>1035</v>
      </c>
      <c r="D24" t="s">
        <v>1036</v>
      </c>
      <c r="E24" t="s">
        <v>1037</v>
      </c>
      <c r="G24" t="s">
        <v>708</v>
      </c>
      <c r="H24" t="s">
        <v>121</v>
      </c>
      <c r="J24" t="s">
        <v>1038</v>
      </c>
      <c r="K24" t="s">
        <v>1039</v>
      </c>
      <c r="L24" s="23" t="s">
        <v>772</v>
      </c>
      <c r="M24" t="s">
        <v>1040</v>
      </c>
      <c r="N24" t="s">
        <v>1041</v>
      </c>
      <c r="S24" t="s">
        <v>1042</v>
      </c>
      <c r="T24" t="s">
        <v>1043</v>
      </c>
      <c r="V24" t="s">
        <v>1044</v>
      </c>
      <c r="W24" t="s">
        <v>1045</v>
      </c>
      <c r="Y24" t="s">
        <v>1038</v>
      </c>
      <c r="Z24" t="s">
        <v>1039</v>
      </c>
    </row>
    <row r="25" spans="1:26" x14ac:dyDescent="0.25">
      <c r="A25" s="11" t="s">
        <v>1046</v>
      </c>
      <c r="B25" t="s">
        <v>1047</v>
      </c>
      <c r="D25" t="s">
        <v>1048</v>
      </c>
      <c r="E25" t="s">
        <v>1049</v>
      </c>
      <c r="G25" t="s">
        <v>718</v>
      </c>
      <c r="H25" t="s">
        <v>126</v>
      </c>
      <c r="J25" t="s">
        <v>1050</v>
      </c>
      <c r="K25" t="s">
        <v>1051</v>
      </c>
      <c r="L25" s="23" t="s">
        <v>772</v>
      </c>
      <c r="M25" t="s">
        <v>1052</v>
      </c>
      <c r="N25" t="s">
        <v>1053</v>
      </c>
      <c r="S25" t="s">
        <v>1054</v>
      </c>
      <c r="T25" t="s">
        <v>1055</v>
      </c>
      <c r="V25" t="s">
        <v>1056</v>
      </c>
      <c r="W25" t="s">
        <v>941</v>
      </c>
      <c r="Y25" t="s">
        <v>1050</v>
      </c>
      <c r="Z25" t="s">
        <v>1051</v>
      </c>
    </row>
    <row r="26" spans="1:26" x14ac:dyDescent="0.25">
      <c r="A26" s="11" t="s">
        <v>1057</v>
      </c>
      <c r="B26" t="s">
        <v>1058</v>
      </c>
      <c r="D26" t="s">
        <v>1059</v>
      </c>
      <c r="E26" t="s">
        <v>1060</v>
      </c>
      <c r="G26" t="s">
        <v>1061</v>
      </c>
      <c r="H26" t="s">
        <v>1062</v>
      </c>
      <c r="J26" t="s">
        <v>1063</v>
      </c>
      <c r="K26" t="s">
        <v>125</v>
      </c>
      <c r="L26" s="23" t="s">
        <v>772</v>
      </c>
      <c r="M26" t="s">
        <v>1064</v>
      </c>
      <c r="N26" t="s">
        <v>1033</v>
      </c>
      <c r="S26" t="s">
        <v>1065</v>
      </c>
      <c r="T26" t="s">
        <v>1066</v>
      </c>
      <c r="V26" t="s">
        <v>1067</v>
      </c>
      <c r="W26" t="s">
        <v>835</v>
      </c>
      <c r="Y26" t="s">
        <v>1063</v>
      </c>
      <c r="Z26" t="s">
        <v>125</v>
      </c>
    </row>
    <row r="27" spans="1:26" x14ac:dyDescent="0.25">
      <c r="A27" s="11" t="s">
        <v>1068</v>
      </c>
      <c r="B27" t="s">
        <v>1069</v>
      </c>
      <c r="D27" t="s">
        <v>1070</v>
      </c>
      <c r="E27" t="s">
        <v>1071</v>
      </c>
      <c r="G27" t="s">
        <v>1072</v>
      </c>
      <c r="H27" t="s">
        <v>1073</v>
      </c>
      <c r="J27" t="s">
        <v>1074</v>
      </c>
      <c r="K27" t="s">
        <v>1075</v>
      </c>
      <c r="L27" s="23" t="s">
        <v>772</v>
      </c>
      <c r="M27" t="s">
        <v>1076</v>
      </c>
      <c r="N27" t="s">
        <v>1077</v>
      </c>
      <c r="S27" t="s">
        <v>1078</v>
      </c>
      <c r="T27" t="s">
        <v>1079</v>
      </c>
      <c r="V27" t="s">
        <v>950</v>
      </c>
      <c r="W27" t="s">
        <v>1080</v>
      </c>
      <c r="Y27" t="s">
        <v>1074</v>
      </c>
      <c r="Z27" t="s">
        <v>1075</v>
      </c>
    </row>
    <row r="28" spans="1:26" x14ac:dyDescent="0.25">
      <c r="A28" s="11" t="s">
        <v>1081</v>
      </c>
      <c r="B28" t="s">
        <v>1082</v>
      </c>
      <c r="D28" t="s">
        <v>1083</v>
      </c>
      <c r="E28" t="s">
        <v>1084</v>
      </c>
      <c r="G28" t="s">
        <v>1085</v>
      </c>
      <c r="H28" t="s">
        <v>1086</v>
      </c>
      <c r="J28" t="s">
        <v>1087</v>
      </c>
      <c r="K28" t="s">
        <v>7</v>
      </c>
      <c r="L28" s="23" t="s">
        <v>772</v>
      </c>
      <c r="M28" t="s">
        <v>1088</v>
      </c>
      <c r="N28" t="s">
        <v>1089</v>
      </c>
      <c r="S28" t="s">
        <v>1090</v>
      </c>
      <c r="T28" t="s">
        <v>966</v>
      </c>
      <c r="V28" t="s">
        <v>965</v>
      </c>
      <c r="W28" t="s">
        <v>966</v>
      </c>
      <c r="Y28" t="s">
        <v>1087</v>
      </c>
      <c r="Z28" t="s">
        <v>7</v>
      </c>
    </row>
    <row r="29" spans="1:26" x14ac:dyDescent="0.25">
      <c r="A29" s="11" t="s">
        <v>1091</v>
      </c>
      <c r="B29" t="s">
        <v>1092</v>
      </c>
      <c r="D29" t="s">
        <v>1093</v>
      </c>
      <c r="E29" t="s">
        <v>1094</v>
      </c>
      <c r="G29" t="s">
        <v>1095</v>
      </c>
      <c r="H29" t="s">
        <v>1096</v>
      </c>
      <c r="J29" t="s">
        <v>1097</v>
      </c>
      <c r="K29" t="s">
        <v>1098</v>
      </c>
      <c r="L29" s="23" t="s">
        <v>772</v>
      </c>
      <c r="M29" t="s">
        <v>1099</v>
      </c>
      <c r="N29" t="s">
        <v>1100</v>
      </c>
      <c r="S29" t="s">
        <v>1101</v>
      </c>
      <c r="T29" t="s">
        <v>1102</v>
      </c>
      <c r="V29" t="s">
        <v>979</v>
      </c>
      <c r="W29" t="s">
        <v>1103</v>
      </c>
      <c r="Y29" t="s">
        <v>1097</v>
      </c>
      <c r="Z29" t="s">
        <v>1098</v>
      </c>
    </row>
    <row r="30" spans="1:26" x14ac:dyDescent="0.25">
      <c r="A30" s="11" t="s">
        <v>1104</v>
      </c>
      <c r="B30" t="s">
        <v>1105</v>
      </c>
      <c r="D30" t="s">
        <v>1106</v>
      </c>
      <c r="E30" t="s">
        <v>1107</v>
      </c>
      <c r="G30" t="s">
        <v>262</v>
      </c>
      <c r="H30" t="s">
        <v>111</v>
      </c>
      <c r="J30" t="s">
        <v>1108</v>
      </c>
      <c r="K30" t="s">
        <v>1</v>
      </c>
      <c r="L30" s="23" t="s">
        <v>772</v>
      </c>
      <c r="M30" t="s">
        <v>1109</v>
      </c>
      <c r="N30" t="s">
        <v>1110</v>
      </c>
      <c r="S30" t="s">
        <v>1111</v>
      </c>
      <c r="T30" t="s">
        <v>1112</v>
      </c>
      <c r="V30" t="s">
        <v>991</v>
      </c>
      <c r="W30" t="s">
        <v>992</v>
      </c>
      <c r="Y30" t="s">
        <v>1108</v>
      </c>
      <c r="Z30" t="s">
        <v>1</v>
      </c>
    </row>
    <row r="31" spans="1:26" x14ac:dyDescent="0.25">
      <c r="A31" s="11" t="s">
        <v>1113</v>
      </c>
      <c r="B31" t="s">
        <v>1114</v>
      </c>
      <c r="D31" t="s">
        <v>1115</v>
      </c>
      <c r="E31" t="s">
        <v>1116</v>
      </c>
      <c r="G31" t="s">
        <v>266</v>
      </c>
      <c r="H31" t="s">
        <v>1117</v>
      </c>
      <c r="J31" t="s">
        <v>1118</v>
      </c>
      <c r="K31" t="s">
        <v>4</v>
      </c>
      <c r="L31" s="23" t="s">
        <v>772</v>
      </c>
      <c r="M31" t="s">
        <v>1119</v>
      </c>
      <c r="N31" t="s">
        <v>1120</v>
      </c>
      <c r="S31" t="s">
        <v>1121</v>
      </c>
      <c r="T31" t="s">
        <v>1122</v>
      </c>
      <c r="V31" t="s">
        <v>1123</v>
      </c>
      <c r="W31" t="s">
        <v>1124</v>
      </c>
      <c r="Y31" t="s">
        <v>1118</v>
      </c>
      <c r="Z31" t="s">
        <v>4</v>
      </c>
    </row>
    <row r="32" spans="1:26" x14ac:dyDescent="0.25">
      <c r="A32" s="11" t="s">
        <v>1125</v>
      </c>
      <c r="B32" t="s">
        <v>1126</v>
      </c>
      <c r="D32" t="s">
        <v>1127</v>
      </c>
      <c r="E32" t="s">
        <v>1128</v>
      </c>
      <c r="G32" t="s">
        <v>269</v>
      </c>
      <c r="H32" t="s">
        <v>1129</v>
      </c>
      <c r="J32" t="s">
        <v>1130</v>
      </c>
      <c r="K32" t="s">
        <v>962</v>
      </c>
      <c r="L32" s="23" t="s">
        <v>772</v>
      </c>
      <c r="M32" t="s">
        <v>1131</v>
      </c>
      <c r="N32" t="s">
        <v>1079</v>
      </c>
      <c r="S32" t="s">
        <v>1132</v>
      </c>
      <c r="T32" t="s">
        <v>1133</v>
      </c>
      <c r="V32" t="s">
        <v>181</v>
      </c>
      <c r="W32" t="s">
        <v>141</v>
      </c>
      <c r="Y32" t="s">
        <v>1130</v>
      </c>
      <c r="Z32" t="s">
        <v>962</v>
      </c>
    </row>
    <row r="33" spans="1:26" x14ac:dyDescent="0.25">
      <c r="A33" s="11" t="s">
        <v>1134</v>
      </c>
      <c r="B33" t="s">
        <v>1135</v>
      </c>
      <c r="D33" t="s">
        <v>1136</v>
      </c>
      <c r="E33" t="s">
        <v>1137</v>
      </c>
      <c r="G33" t="s">
        <v>273</v>
      </c>
      <c r="H33" t="s">
        <v>1138</v>
      </c>
      <c r="J33" t="s">
        <v>1139</v>
      </c>
      <c r="K33" t="s">
        <v>828</v>
      </c>
      <c r="L33" s="23" t="s">
        <v>772</v>
      </c>
      <c r="M33" t="s">
        <v>1140</v>
      </c>
      <c r="N33" t="s">
        <v>1133</v>
      </c>
      <c r="S33" t="s">
        <v>1141</v>
      </c>
      <c r="T33" t="s">
        <v>1142</v>
      </c>
      <c r="V33" t="s">
        <v>1017</v>
      </c>
      <c r="W33" t="s">
        <v>1018</v>
      </c>
      <c r="Y33" t="s">
        <v>1139</v>
      </c>
      <c r="Z33" t="s">
        <v>828</v>
      </c>
    </row>
    <row r="34" spans="1:26" x14ac:dyDescent="0.25">
      <c r="A34" s="11">
        <v>6.02</v>
      </c>
      <c r="B34" t="s">
        <v>1143</v>
      </c>
      <c r="D34" t="s">
        <v>1144</v>
      </c>
      <c r="E34" t="s">
        <v>1145</v>
      </c>
      <c r="G34" t="s">
        <v>275</v>
      </c>
      <c r="H34" t="s">
        <v>1146</v>
      </c>
      <c r="J34" t="s">
        <v>1147</v>
      </c>
      <c r="K34" t="s">
        <v>1148</v>
      </c>
      <c r="L34" s="23" t="s">
        <v>772</v>
      </c>
      <c r="M34" t="s">
        <v>1149</v>
      </c>
      <c r="N34" t="s">
        <v>1150</v>
      </c>
      <c r="S34" t="s">
        <v>1151</v>
      </c>
      <c r="T34" t="s">
        <v>1152</v>
      </c>
      <c r="V34" t="s">
        <v>1030</v>
      </c>
      <c r="W34" t="s">
        <v>1153</v>
      </c>
      <c r="Y34" t="s">
        <v>1147</v>
      </c>
      <c r="Z34" t="s">
        <v>1148</v>
      </c>
    </row>
    <row r="35" spans="1:26" x14ac:dyDescent="0.25">
      <c r="A35" s="11" t="s">
        <v>1154</v>
      </c>
      <c r="B35" t="s">
        <v>1155</v>
      </c>
      <c r="D35" t="s">
        <v>1156</v>
      </c>
      <c r="E35" t="s">
        <v>1157</v>
      </c>
      <c r="G35" t="s">
        <v>278</v>
      </c>
      <c r="H35" t="s">
        <v>1158</v>
      </c>
      <c r="J35" t="s">
        <v>1159</v>
      </c>
      <c r="K35" t="s">
        <v>1160</v>
      </c>
      <c r="L35" s="23" t="s">
        <v>772</v>
      </c>
      <c r="M35" t="s">
        <v>1161</v>
      </c>
      <c r="N35" t="s">
        <v>1162</v>
      </c>
      <c r="S35" t="s">
        <v>1163</v>
      </c>
      <c r="T35" t="s">
        <v>1150</v>
      </c>
      <c r="V35" t="s">
        <v>1040</v>
      </c>
      <c r="W35" t="s">
        <v>1041</v>
      </c>
      <c r="Y35" t="s">
        <v>1159</v>
      </c>
      <c r="Z35" t="s">
        <v>1160</v>
      </c>
    </row>
    <row r="36" spans="1:26" x14ac:dyDescent="0.25">
      <c r="A36" s="11" t="s">
        <v>1164</v>
      </c>
      <c r="B36" t="s">
        <v>1165</v>
      </c>
      <c r="D36" t="s">
        <v>1166</v>
      </c>
      <c r="E36" t="s">
        <v>1167</v>
      </c>
      <c r="G36" t="s">
        <v>280</v>
      </c>
      <c r="H36" t="s">
        <v>1168</v>
      </c>
      <c r="J36" t="s">
        <v>1169</v>
      </c>
      <c r="K36" t="s">
        <v>1170</v>
      </c>
      <c r="L36" s="23" t="s">
        <v>772</v>
      </c>
      <c r="M36" t="s">
        <v>1171</v>
      </c>
      <c r="N36" t="s">
        <v>1172</v>
      </c>
      <c r="S36" t="s">
        <v>794</v>
      </c>
      <c r="T36" t="s">
        <v>795</v>
      </c>
      <c r="V36" t="s">
        <v>1052</v>
      </c>
      <c r="W36" t="s">
        <v>1053</v>
      </c>
      <c r="Y36" t="s">
        <v>1169</v>
      </c>
      <c r="Z36" t="s">
        <v>1170</v>
      </c>
    </row>
    <row r="37" spans="1:26" x14ac:dyDescent="0.25">
      <c r="A37" s="11" t="s">
        <v>1173</v>
      </c>
      <c r="B37" t="s">
        <v>1174</v>
      </c>
      <c r="D37" t="s">
        <v>1175</v>
      </c>
      <c r="E37" t="s">
        <v>1176</v>
      </c>
      <c r="G37" t="s">
        <v>283</v>
      </c>
      <c r="H37" t="s">
        <v>90</v>
      </c>
      <c r="J37" t="s">
        <v>1177</v>
      </c>
      <c r="K37" t="s">
        <v>1178</v>
      </c>
      <c r="L37" s="23" t="s">
        <v>772</v>
      </c>
      <c r="M37" t="s">
        <v>1179</v>
      </c>
      <c r="N37" t="s">
        <v>1180</v>
      </c>
      <c r="S37" t="s">
        <v>1181</v>
      </c>
      <c r="T37" t="s">
        <v>1182</v>
      </c>
      <c r="V37" t="s">
        <v>1064</v>
      </c>
      <c r="W37" t="s">
        <v>1033</v>
      </c>
      <c r="Y37" t="s">
        <v>1177</v>
      </c>
      <c r="Z37" t="s">
        <v>1178</v>
      </c>
    </row>
    <row r="38" spans="1:26" x14ac:dyDescent="0.25">
      <c r="A38" s="11" t="s">
        <v>1183</v>
      </c>
      <c r="B38" t="s">
        <v>1184</v>
      </c>
      <c r="D38" t="s">
        <v>1185</v>
      </c>
      <c r="E38" t="s">
        <v>1186</v>
      </c>
      <c r="G38" t="s">
        <v>287</v>
      </c>
      <c r="H38" t="s">
        <v>138</v>
      </c>
      <c r="J38" t="s">
        <v>1187</v>
      </c>
      <c r="K38" t="s">
        <v>1188</v>
      </c>
      <c r="L38" s="23" t="s">
        <v>772</v>
      </c>
      <c r="M38" t="s">
        <v>1189</v>
      </c>
      <c r="N38" t="s">
        <v>1190</v>
      </c>
      <c r="S38" t="s">
        <v>1191</v>
      </c>
      <c r="T38" t="s">
        <v>1192</v>
      </c>
      <c r="V38" t="s">
        <v>1076</v>
      </c>
      <c r="W38" t="s">
        <v>1193</v>
      </c>
      <c r="Y38" t="s">
        <v>1187</v>
      </c>
      <c r="Z38" t="s">
        <v>1188</v>
      </c>
    </row>
    <row r="39" spans="1:26" x14ac:dyDescent="0.25">
      <c r="A39" s="11" t="s">
        <v>1194</v>
      </c>
      <c r="B39" t="s">
        <v>1195</v>
      </c>
      <c r="D39" t="s">
        <v>1196</v>
      </c>
      <c r="E39" t="s">
        <v>1197</v>
      </c>
      <c r="G39" t="s">
        <v>291</v>
      </c>
      <c r="H39" t="s">
        <v>756</v>
      </c>
      <c r="J39" t="s">
        <v>1198</v>
      </c>
      <c r="K39" t="s">
        <v>1199</v>
      </c>
      <c r="L39" s="23" t="s">
        <v>772</v>
      </c>
      <c r="M39" t="s">
        <v>1200</v>
      </c>
      <c r="N39" t="s">
        <v>1055</v>
      </c>
      <c r="S39" t="s">
        <v>1201</v>
      </c>
      <c r="T39" t="s">
        <v>1202</v>
      </c>
      <c r="V39" t="s">
        <v>1088</v>
      </c>
      <c r="W39" t="s">
        <v>1089</v>
      </c>
      <c r="Y39" t="s">
        <v>1198</v>
      </c>
      <c r="Z39" t="s">
        <v>1199</v>
      </c>
    </row>
    <row r="40" spans="1:26" x14ac:dyDescent="0.25">
      <c r="A40" s="11" t="s">
        <v>1203</v>
      </c>
      <c r="B40" t="s">
        <v>1204</v>
      </c>
      <c r="D40" t="s">
        <v>1205</v>
      </c>
      <c r="E40" t="s">
        <v>1206</v>
      </c>
      <c r="G40" t="s">
        <v>294</v>
      </c>
      <c r="H40" t="s">
        <v>66</v>
      </c>
      <c r="J40" t="s">
        <v>1207</v>
      </c>
      <c r="K40" t="s">
        <v>1208</v>
      </c>
      <c r="L40" s="23" t="s">
        <v>772</v>
      </c>
      <c r="M40" t="s">
        <v>1209</v>
      </c>
      <c r="N40" t="s">
        <v>1210</v>
      </c>
      <c r="S40" t="s">
        <v>1211</v>
      </c>
      <c r="T40" t="s">
        <v>1212</v>
      </c>
      <c r="V40" t="s">
        <v>1099</v>
      </c>
      <c r="W40" t="s">
        <v>1100</v>
      </c>
      <c r="Y40" t="s">
        <v>1207</v>
      </c>
      <c r="Z40" t="s">
        <v>1208</v>
      </c>
    </row>
    <row r="41" spans="1:26" x14ac:dyDescent="0.25">
      <c r="A41" s="11" t="s">
        <v>1213</v>
      </c>
      <c r="B41" t="s">
        <v>1214</v>
      </c>
      <c r="D41" t="s">
        <v>1215</v>
      </c>
      <c r="E41" t="s">
        <v>1216</v>
      </c>
      <c r="G41" t="s">
        <v>298</v>
      </c>
      <c r="H41" t="s">
        <v>132</v>
      </c>
      <c r="J41" t="s">
        <v>1217</v>
      </c>
      <c r="K41" t="s">
        <v>1218</v>
      </c>
      <c r="L41" s="23" t="s">
        <v>772</v>
      </c>
      <c r="M41" t="s">
        <v>165</v>
      </c>
      <c r="N41" t="s">
        <v>70</v>
      </c>
      <c r="S41" t="s">
        <v>1219</v>
      </c>
      <c r="T41" t="s">
        <v>1220</v>
      </c>
      <c r="V41" t="s">
        <v>1109</v>
      </c>
      <c r="W41" t="s">
        <v>1110</v>
      </c>
      <c r="Y41" t="s">
        <v>1217</v>
      </c>
      <c r="Z41" t="s">
        <v>1218</v>
      </c>
    </row>
    <row r="42" spans="1:26" x14ac:dyDescent="0.25">
      <c r="A42" s="11" t="s">
        <v>1221</v>
      </c>
      <c r="B42" t="s">
        <v>1222</v>
      </c>
      <c r="D42" t="s">
        <v>1223</v>
      </c>
      <c r="E42" t="s">
        <v>771</v>
      </c>
      <c r="G42" t="s">
        <v>302</v>
      </c>
      <c r="H42" t="s">
        <v>1224</v>
      </c>
      <c r="J42" t="s">
        <v>1225</v>
      </c>
      <c r="K42" t="s">
        <v>1226</v>
      </c>
      <c r="L42" s="23" t="s">
        <v>772</v>
      </c>
      <c r="M42" t="s">
        <v>1227</v>
      </c>
      <c r="N42" t="s">
        <v>1228</v>
      </c>
      <c r="S42" t="s">
        <v>1229</v>
      </c>
      <c r="T42" t="s">
        <v>1162</v>
      </c>
      <c r="V42" t="s">
        <v>1119</v>
      </c>
      <c r="W42" t="s">
        <v>1120</v>
      </c>
      <c r="Y42" t="s">
        <v>1225</v>
      </c>
      <c r="Z42" t="s">
        <v>1226</v>
      </c>
    </row>
    <row r="43" spans="1:26" x14ac:dyDescent="0.25">
      <c r="A43" s="11" t="s">
        <v>1230</v>
      </c>
      <c r="B43" t="s">
        <v>1231</v>
      </c>
      <c r="D43" t="s">
        <v>1232</v>
      </c>
      <c r="E43" t="s">
        <v>1233</v>
      </c>
      <c r="G43" t="s">
        <v>306</v>
      </c>
      <c r="H43" t="s">
        <v>1234</v>
      </c>
      <c r="J43" t="s">
        <v>1235</v>
      </c>
      <c r="K43" t="s">
        <v>1236</v>
      </c>
      <c r="L43" s="23" t="s">
        <v>772</v>
      </c>
      <c r="M43" t="s">
        <v>1237</v>
      </c>
      <c r="N43" t="s">
        <v>1238</v>
      </c>
      <c r="S43" t="s">
        <v>1239</v>
      </c>
      <c r="T43" t="s">
        <v>1240</v>
      </c>
      <c r="V43" t="s">
        <v>1131</v>
      </c>
      <c r="W43" t="s">
        <v>1079</v>
      </c>
      <c r="Y43" t="s">
        <v>1235</v>
      </c>
      <c r="Z43" t="s">
        <v>1236</v>
      </c>
    </row>
    <row r="44" spans="1:26" x14ac:dyDescent="0.25">
      <c r="A44" s="11" t="s">
        <v>1241</v>
      </c>
      <c r="B44" t="s">
        <v>1242</v>
      </c>
      <c r="D44" t="s">
        <v>1243</v>
      </c>
      <c r="E44" t="s">
        <v>1244</v>
      </c>
      <c r="G44" t="s">
        <v>310</v>
      </c>
      <c r="H44" t="s">
        <v>1245</v>
      </c>
      <c r="J44" t="s">
        <v>1246</v>
      </c>
      <c r="K44" t="s">
        <v>1247</v>
      </c>
      <c r="L44" s="23" t="s">
        <v>772</v>
      </c>
      <c r="M44" t="s">
        <v>1248</v>
      </c>
      <c r="N44" t="s">
        <v>1249</v>
      </c>
      <c r="S44" t="s">
        <v>1250</v>
      </c>
      <c r="T44" t="s">
        <v>1251</v>
      </c>
      <c r="V44" t="s">
        <v>1140</v>
      </c>
      <c r="W44" t="s">
        <v>1133</v>
      </c>
      <c r="Y44" t="s">
        <v>1246</v>
      </c>
      <c r="Z44" t="s">
        <v>1247</v>
      </c>
    </row>
    <row r="45" spans="1:26" x14ac:dyDescent="0.25">
      <c r="A45" s="11" t="s">
        <v>1252</v>
      </c>
      <c r="B45" t="s">
        <v>1253</v>
      </c>
      <c r="D45" t="s">
        <v>1254</v>
      </c>
      <c r="E45" t="s">
        <v>1255</v>
      </c>
      <c r="G45" t="s">
        <v>314</v>
      </c>
      <c r="H45" t="s">
        <v>83</v>
      </c>
      <c r="J45" t="s">
        <v>1256</v>
      </c>
      <c r="K45" t="s">
        <v>1257</v>
      </c>
      <c r="L45" s="23" t="s">
        <v>772</v>
      </c>
      <c r="M45" t="s">
        <v>1258</v>
      </c>
      <c r="N45" t="s">
        <v>1259</v>
      </c>
      <c r="S45" t="s">
        <v>1260</v>
      </c>
      <c r="T45" t="s">
        <v>1261</v>
      </c>
      <c r="V45" t="s">
        <v>1149</v>
      </c>
      <c r="W45" t="s">
        <v>1150</v>
      </c>
      <c r="Y45" t="s">
        <v>1256</v>
      </c>
      <c r="Z45" t="s">
        <v>1257</v>
      </c>
    </row>
    <row r="46" spans="1:26" x14ac:dyDescent="0.25">
      <c r="A46" s="11" t="s">
        <v>1262</v>
      </c>
      <c r="B46" t="s">
        <v>1263</v>
      </c>
      <c r="D46" t="s">
        <v>1264</v>
      </c>
      <c r="E46" t="s">
        <v>1265</v>
      </c>
      <c r="G46" t="s">
        <v>318</v>
      </c>
      <c r="H46" t="s">
        <v>3</v>
      </c>
      <c r="J46" t="s">
        <v>1266</v>
      </c>
      <c r="K46" t="s">
        <v>1267</v>
      </c>
      <c r="L46" s="23" t="s">
        <v>772</v>
      </c>
      <c r="M46" t="s">
        <v>1268</v>
      </c>
      <c r="N46" t="s">
        <v>1269</v>
      </c>
      <c r="S46" t="s">
        <v>1270</v>
      </c>
      <c r="T46" t="s">
        <v>1271</v>
      </c>
      <c r="V46" t="s">
        <v>1161</v>
      </c>
      <c r="W46" t="s">
        <v>1162</v>
      </c>
      <c r="Y46" t="s">
        <v>1266</v>
      </c>
      <c r="Z46" t="s">
        <v>1267</v>
      </c>
    </row>
    <row r="47" spans="1:26" x14ac:dyDescent="0.25">
      <c r="A47" s="11" t="s">
        <v>1272</v>
      </c>
      <c r="B47" t="s">
        <v>1273</v>
      </c>
      <c r="D47" t="s">
        <v>1274</v>
      </c>
      <c r="E47" t="s">
        <v>1275</v>
      </c>
      <c r="J47" t="s">
        <v>1276</v>
      </c>
      <c r="K47" t="s">
        <v>1277</v>
      </c>
      <c r="L47" s="23" t="s">
        <v>772</v>
      </c>
      <c r="M47" t="s">
        <v>1278</v>
      </c>
      <c r="N47" t="s">
        <v>1142</v>
      </c>
      <c r="S47" t="s">
        <v>1279</v>
      </c>
      <c r="T47" t="s">
        <v>1280</v>
      </c>
      <c r="V47" t="s">
        <v>1171</v>
      </c>
      <c r="W47" t="s">
        <v>1172</v>
      </c>
      <c r="Y47" t="s">
        <v>1276</v>
      </c>
      <c r="Z47" t="s">
        <v>1277</v>
      </c>
    </row>
    <row r="48" spans="1:26" x14ac:dyDescent="0.25">
      <c r="A48" s="11" t="s">
        <v>1281</v>
      </c>
      <c r="B48" t="s">
        <v>1282</v>
      </c>
      <c r="D48" t="s">
        <v>1283</v>
      </c>
      <c r="E48" t="s">
        <v>1284</v>
      </c>
      <c r="J48" t="s">
        <v>1285</v>
      </c>
      <c r="K48" t="s">
        <v>1286</v>
      </c>
      <c r="L48" s="23" t="s">
        <v>772</v>
      </c>
      <c r="M48" t="s">
        <v>1287</v>
      </c>
      <c r="N48" t="s">
        <v>1288</v>
      </c>
      <c r="S48" t="s">
        <v>1289</v>
      </c>
      <c r="T48" t="s">
        <v>1290</v>
      </c>
      <c r="V48" t="s">
        <v>1179</v>
      </c>
      <c r="W48" t="s">
        <v>1180</v>
      </c>
      <c r="Y48" t="s">
        <v>1285</v>
      </c>
      <c r="Z48" t="s">
        <v>1286</v>
      </c>
    </row>
    <row r="49" spans="1:26" x14ac:dyDescent="0.25">
      <c r="A49" s="11" t="s">
        <v>1291</v>
      </c>
      <c r="B49" t="s">
        <v>1292</v>
      </c>
      <c r="D49" t="s">
        <v>1293</v>
      </c>
      <c r="E49" t="s">
        <v>1294</v>
      </c>
      <c r="J49" t="s">
        <v>1295</v>
      </c>
      <c r="K49" t="s">
        <v>1296</v>
      </c>
      <c r="L49" s="23" t="s">
        <v>772</v>
      </c>
      <c r="M49" t="s">
        <v>1297</v>
      </c>
      <c r="N49" t="s">
        <v>1298</v>
      </c>
      <c r="S49" t="s">
        <v>1299</v>
      </c>
      <c r="T49" t="s">
        <v>1300</v>
      </c>
      <c r="V49" t="s">
        <v>1189</v>
      </c>
      <c r="W49" t="s">
        <v>1190</v>
      </c>
      <c r="Y49" t="s">
        <v>1295</v>
      </c>
      <c r="Z49" t="s">
        <v>1296</v>
      </c>
    </row>
    <row r="50" spans="1:26" x14ac:dyDescent="0.25">
      <c r="A50" s="11" t="s">
        <v>1301</v>
      </c>
      <c r="B50" t="s">
        <v>1302</v>
      </c>
      <c r="D50" t="s">
        <v>1303</v>
      </c>
      <c r="E50" t="s">
        <v>1304</v>
      </c>
      <c r="J50" t="s">
        <v>1305</v>
      </c>
      <c r="K50" t="s">
        <v>1306</v>
      </c>
      <c r="L50" s="23" t="s">
        <v>772</v>
      </c>
      <c r="M50" t="s">
        <v>1307</v>
      </c>
      <c r="N50" t="s">
        <v>1182</v>
      </c>
      <c r="S50" t="s">
        <v>1308</v>
      </c>
      <c r="T50" t="s">
        <v>1309</v>
      </c>
      <c r="V50" t="s">
        <v>1200</v>
      </c>
      <c r="W50" t="s">
        <v>1055</v>
      </c>
      <c r="Y50" t="s">
        <v>1305</v>
      </c>
      <c r="Z50" t="s">
        <v>1306</v>
      </c>
    </row>
    <row r="51" spans="1:26" x14ac:dyDescent="0.25">
      <c r="A51" s="11" t="s">
        <v>1310</v>
      </c>
      <c r="B51" t="s">
        <v>1311</v>
      </c>
      <c r="D51" t="s">
        <v>1312</v>
      </c>
      <c r="J51" t="s">
        <v>1313</v>
      </c>
      <c r="K51" t="s">
        <v>1314</v>
      </c>
      <c r="L51" s="23" t="s">
        <v>772</v>
      </c>
      <c r="M51" t="s">
        <v>1315</v>
      </c>
      <c r="N51" t="s">
        <v>1316</v>
      </c>
      <c r="S51" t="s">
        <v>1317</v>
      </c>
      <c r="T51" t="s">
        <v>1318</v>
      </c>
      <c r="V51" t="s">
        <v>1209</v>
      </c>
      <c r="W51" t="s">
        <v>1210</v>
      </c>
      <c r="Y51" t="s">
        <v>1313</v>
      </c>
      <c r="Z51" t="s">
        <v>1314</v>
      </c>
    </row>
    <row r="52" spans="1:26" x14ac:dyDescent="0.25">
      <c r="A52" s="11" t="s">
        <v>1319</v>
      </c>
      <c r="B52" t="s">
        <v>1320</v>
      </c>
      <c r="D52" t="s">
        <v>1321</v>
      </c>
      <c r="J52" t="s">
        <v>1322</v>
      </c>
      <c r="K52" t="s">
        <v>1323</v>
      </c>
      <c r="L52" s="23" t="s">
        <v>772</v>
      </c>
      <c r="M52" t="s">
        <v>1324</v>
      </c>
      <c r="N52" t="s">
        <v>1280</v>
      </c>
      <c r="S52" t="s">
        <v>164</v>
      </c>
      <c r="T52" t="s">
        <v>70</v>
      </c>
      <c r="V52" t="s">
        <v>165</v>
      </c>
      <c r="W52" t="s">
        <v>70</v>
      </c>
      <c r="Y52" t="s">
        <v>1322</v>
      </c>
      <c r="Z52" t="s">
        <v>1323</v>
      </c>
    </row>
    <row r="53" spans="1:26" x14ac:dyDescent="0.25">
      <c r="A53" s="11" t="s">
        <v>1325</v>
      </c>
      <c r="B53" t="s">
        <v>1326</v>
      </c>
      <c r="D53" t="s">
        <v>1327</v>
      </c>
      <c r="E53" t="s">
        <v>1328</v>
      </c>
      <c r="J53" t="s">
        <v>1329</v>
      </c>
      <c r="K53" t="s">
        <v>1330</v>
      </c>
      <c r="L53" s="23" t="s">
        <v>772</v>
      </c>
      <c r="M53" t="s">
        <v>1331</v>
      </c>
      <c r="N53" t="s">
        <v>1332</v>
      </c>
      <c r="S53" t="s">
        <v>1333</v>
      </c>
      <c r="T53" t="s">
        <v>1334</v>
      </c>
      <c r="V53" t="s">
        <v>164</v>
      </c>
      <c r="W53" t="s">
        <v>70</v>
      </c>
      <c r="Y53" t="s">
        <v>1329</v>
      </c>
      <c r="Z53" t="s">
        <v>1330</v>
      </c>
    </row>
    <row r="54" spans="1:26" x14ac:dyDescent="0.25">
      <c r="A54" s="11" t="s">
        <v>1335</v>
      </c>
      <c r="B54" t="s">
        <v>1336</v>
      </c>
      <c r="D54" t="s">
        <v>1337</v>
      </c>
      <c r="E54" t="s">
        <v>1338</v>
      </c>
      <c r="J54" t="s">
        <v>1339</v>
      </c>
      <c r="K54" t="s">
        <v>1340</v>
      </c>
      <c r="L54" s="23" t="s">
        <v>772</v>
      </c>
      <c r="M54" t="s">
        <v>1341</v>
      </c>
      <c r="N54" t="s">
        <v>1342</v>
      </c>
      <c r="S54" t="s">
        <v>1179</v>
      </c>
      <c r="T54" t="s">
        <v>1180</v>
      </c>
      <c r="V54" t="s">
        <v>1227</v>
      </c>
      <c r="W54" t="s">
        <v>1228</v>
      </c>
      <c r="Y54" t="s">
        <v>1339</v>
      </c>
      <c r="Z54" t="s">
        <v>1340</v>
      </c>
    </row>
    <row r="55" spans="1:26" x14ac:dyDescent="0.25">
      <c r="A55" s="11" t="s">
        <v>1343</v>
      </c>
      <c r="B55" t="s">
        <v>1344</v>
      </c>
      <c r="D55" t="s">
        <v>1345</v>
      </c>
      <c r="E55" t="s">
        <v>1346</v>
      </c>
      <c r="J55" t="s">
        <v>1347</v>
      </c>
      <c r="K55" t="s">
        <v>1348</v>
      </c>
      <c r="L55" s="23" t="s">
        <v>772</v>
      </c>
      <c r="M55" t="s">
        <v>1349</v>
      </c>
      <c r="N55" t="s">
        <v>1220</v>
      </c>
      <c r="S55" t="s">
        <v>1350</v>
      </c>
      <c r="T55" t="s">
        <v>1351</v>
      </c>
      <c r="V55" t="s">
        <v>1237</v>
      </c>
      <c r="W55" t="s">
        <v>1238</v>
      </c>
      <c r="Y55" t="s">
        <v>1347</v>
      </c>
      <c r="Z55" t="s">
        <v>1348</v>
      </c>
    </row>
    <row r="56" spans="1:26" x14ac:dyDescent="0.25">
      <c r="A56" s="11" t="s">
        <v>1352</v>
      </c>
      <c r="B56" t="s">
        <v>1353</v>
      </c>
      <c r="D56" t="s">
        <v>1354</v>
      </c>
      <c r="E56" t="s">
        <v>1355</v>
      </c>
      <c r="J56" t="s">
        <v>1356</v>
      </c>
      <c r="K56" t="s">
        <v>1357</v>
      </c>
      <c r="L56" s="23" t="s">
        <v>772</v>
      </c>
      <c r="M56" t="s">
        <v>1358</v>
      </c>
      <c r="N56" t="s">
        <v>1251</v>
      </c>
      <c r="S56" t="s">
        <v>1359</v>
      </c>
      <c r="T56" t="s">
        <v>1228</v>
      </c>
      <c r="V56" t="s">
        <v>1248</v>
      </c>
      <c r="W56" t="s">
        <v>1360</v>
      </c>
      <c r="Y56" t="s">
        <v>1356</v>
      </c>
      <c r="Z56" t="s">
        <v>1357</v>
      </c>
    </row>
    <row r="57" spans="1:26" x14ac:dyDescent="0.25">
      <c r="A57" s="11" t="s">
        <v>1361</v>
      </c>
      <c r="B57" t="s">
        <v>1362</v>
      </c>
      <c r="D57" t="s">
        <v>1363</v>
      </c>
      <c r="E57" t="s">
        <v>1364</v>
      </c>
      <c r="J57" t="s">
        <v>1365</v>
      </c>
      <c r="K57" t="s">
        <v>1366</v>
      </c>
      <c r="L57" s="23" t="s">
        <v>772</v>
      </c>
      <c r="M57" t="s">
        <v>1367</v>
      </c>
      <c r="N57" t="s">
        <v>1368</v>
      </c>
      <c r="S57" t="s">
        <v>1369</v>
      </c>
      <c r="T57" t="s">
        <v>1370</v>
      </c>
      <c r="V57" t="s">
        <v>1258</v>
      </c>
      <c r="W57" t="s">
        <v>1259</v>
      </c>
      <c r="Y57" t="s">
        <v>1365</v>
      </c>
      <c r="Z57" t="s">
        <v>1366</v>
      </c>
    </row>
    <row r="58" spans="1:26" x14ac:dyDescent="0.25">
      <c r="A58" s="11" t="s">
        <v>1371</v>
      </c>
      <c r="B58" t="s">
        <v>1372</v>
      </c>
      <c r="D58" t="s">
        <v>1373</v>
      </c>
      <c r="E58" t="s">
        <v>1374</v>
      </c>
      <c r="J58" t="s">
        <v>1375</v>
      </c>
      <c r="K58" t="s">
        <v>1376</v>
      </c>
      <c r="L58" s="23" t="s">
        <v>772</v>
      </c>
      <c r="M58" t="s">
        <v>1377</v>
      </c>
      <c r="N58" t="s">
        <v>1378</v>
      </c>
      <c r="S58" t="s">
        <v>1379</v>
      </c>
      <c r="T58" t="s">
        <v>1380</v>
      </c>
      <c r="V58" t="s">
        <v>1268</v>
      </c>
      <c r="W58" t="s">
        <v>1381</v>
      </c>
      <c r="Y58" t="s">
        <v>1375</v>
      </c>
      <c r="Z58" t="s">
        <v>1376</v>
      </c>
    </row>
    <row r="59" spans="1:26" x14ac:dyDescent="0.25">
      <c r="A59" s="11" t="s">
        <v>1382</v>
      </c>
      <c r="B59" t="s">
        <v>1383</v>
      </c>
      <c r="D59" t="s">
        <v>1384</v>
      </c>
      <c r="J59" t="s">
        <v>1385</v>
      </c>
      <c r="K59" t="s">
        <v>1386</v>
      </c>
      <c r="L59" s="23" t="s">
        <v>772</v>
      </c>
      <c r="M59" t="s">
        <v>1387</v>
      </c>
      <c r="N59" t="s">
        <v>1388</v>
      </c>
      <c r="S59" t="s">
        <v>1389</v>
      </c>
      <c r="T59" t="s">
        <v>1390</v>
      </c>
      <c r="V59" t="s">
        <v>1278</v>
      </c>
      <c r="W59" t="s">
        <v>1142</v>
      </c>
      <c r="Y59" t="s">
        <v>1385</v>
      </c>
      <c r="Z59" t="s">
        <v>1386</v>
      </c>
    </row>
    <row r="60" spans="1:26" x14ac:dyDescent="0.25">
      <c r="A60" s="11" t="s">
        <v>1391</v>
      </c>
      <c r="B60" t="s">
        <v>1392</v>
      </c>
      <c r="D60" t="s">
        <v>1393</v>
      </c>
      <c r="J60" t="s">
        <v>1394</v>
      </c>
      <c r="K60" t="s">
        <v>1395</v>
      </c>
      <c r="L60" s="23" t="s">
        <v>772</v>
      </c>
      <c r="M60" t="s">
        <v>1396</v>
      </c>
      <c r="N60" t="s">
        <v>1240</v>
      </c>
      <c r="S60" t="s">
        <v>1397</v>
      </c>
      <c r="T60" t="s">
        <v>1398</v>
      </c>
      <c r="V60" t="s">
        <v>1287</v>
      </c>
      <c r="W60" t="s">
        <v>1288</v>
      </c>
      <c r="Y60" t="s">
        <v>1394</v>
      </c>
      <c r="Z60" t="s">
        <v>1395</v>
      </c>
    </row>
    <row r="61" spans="1:26" x14ac:dyDescent="0.25">
      <c r="A61" s="11" t="s">
        <v>1399</v>
      </c>
      <c r="B61" t="s">
        <v>1400</v>
      </c>
      <c r="D61" t="s">
        <v>1401</v>
      </c>
      <c r="E61" t="s">
        <v>1402</v>
      </c>
      <c r="J61" t="s">
        <v>1403</v>
      </c>
      <c r="K61" t="s">
        <v>1404</v>
      </c>
      <c r="L61" s="23" t="s">
        <v>772</v>
      </c>
      <c r="M61" t="s">
        <v>1405</v>
      </c>
      <c r="N61" t="s">
        <v>1406</v>
      </c>
      <c r="S61" t="s">
        <v>1407</v>
      </c>
      <c r="T61" t="s">
        <v>1408</v>
      </c>
      <c r="V61" t="s">
        <v>1297</v>
      </c>
      <c r="W61" t="s">
        <v>1298</v>
      </c>
      <c r="Y61" t="s">
        <v>1403</v>
      </c>
      <c r="Z61" t="s">
        <v>1404</v>
      </c>
    </row>
    <row r="62" spans="1:26" x14ac:dyDescent="0.25">
      <c r="A62" s="11" t="s">
        <v>1409</v>
      </c>
      <c r="B62" t="s">
        <v>1410</v>
      </c>
      <c r="D62" t="s">
        <v>1411</v>
      </c>
      <c r="J62" t="s">
        <v>1412</v>
      </c>
      <c r="K62" t="s">
        <v>2</v>
      </c>
      <c r="L62" s="23" t="s">
        <v>772</v>
      </c>
      <c r="M62" t="s">
        <v>1413</v>
      </c>
      <c r="N62" t="s">
        <v>1334</v>
      </c>
      <c r="S62" t="s">
        <v>1414</v>
      </c>
      <c r="T62" t="s">
        <v>1415</v>
      </c>
      <c r="V62" t="s">
        <v>1307</v>
      </c>
      <c r="W62" t="s">
        <v>1182</v>
      </c>
      <c r="Y62" t="s">
        <v>1412</v>
      </c>
      <c r="Z62" t="s">
        <v>2</v>
      </c>
    </row>
    <row r="63" spans="1:26" x14ac:dyDescent="0.25">
      <c r="A63" s="11">
        <v>6.03</v>
      </c>
      <c r="B63" t="s">
        <v>1416</v>
      </c>
      <c r="D63" t="s">
        <v>1417</v>
      </c>
      <c r="J63" t="s">
        <v>1418</v>
      </c>
      <c r="K63" t="s">
        <v>5</v>
      </c>
      <c r="L63" s="23" t="s">
        <v>772</v>
      </c>
      <c r="M63" t="s">
        <v>1419</v>
      </c>
      <c r="N63" t="s">
        <v>1271</v>
      </c>
      <c r="S63" t="s">
        <v>1248</v>
      </c>
      <c r="T63" t="s">
        <v>1249</v>
      </c>
      <c r="V63" t="s">
        <v>1315</v>
      </c>
      <c r="W63" t="s">
        <v>1420</v>
      </c>
      <c r="Y63" t="s">
        <v>1418</v>
      </c>
      <c r="Z63" t="s">
        <v>5</v>
      </c>
    </row>
    <row r="64" spans="1:26" x14ac:dyDescent="0.25">
      <c r="A64" s="11" t="s">
        <v>1421</v>
      </c>
      <c r="B64" t="s">
        <v>1422</v>
      </c>
      <c r="D64" t="s">
        <v>1423</v>
      </c>
      <c r="E64" t="s">
        <v>1424</v>
      </c>
      <c r="J64" t="s">
        <v>1425</v>
      </c>
      <c r="K64" t="s">
        <v>8</v>
      </c>
      <c r="L64" s="23" t="s">
        <v>772</v>
      </c>
      <c r="M64" t="s">
        <v>1426</v>
      </c>
      <c r="N64" t="s">
        <v>1290</v>
      </c>
      <c r="S64" t="s">
        <v>1427</v>
      </c>
      <c r="T64" t="s">
        <v>1428</v>
      </c>
      <c r="V64" t="s">
        <v>1324</v>
      </c>
      <c r="W64" t="s">
        <v>1280</v>
      </c>
      <c r="Y64" t="s">
        <v>1425</v>
      </c>
      <c r="Z64" t="s">
        <v>8</v>
      </c>
    </row>
    <row r="65" spans="1:26" x14ac:dyDescent="0.25">
      <c r="A65" s="11" t="s">
        <v>1429</v>
      </c>
      <c r="B65" t="s">
        <v>1430</v>
      </c>
      <c r="D65" t="s">
        <v>1431</v>
      </c>
      <c r="J65" t="s">
        <v>1432</v>
      </c>
      <c r="K65" t="s">
        <v>11</v>
      </c>
      <c r="L65" s="23" t="s">
        <v>772</v>
      </c>
      <c r="M65" t="s">
        <v>1433</v>
      </c>
      <c r="N65" t="s">
        <v>1434</v>
      </c>
      <c r="S65" t="s">
        <v>1435</v>
      </c>
      <c r="T65" t="s">
        <v>1100</v>
      </c>
      <c r="V65" t="s">
        <v>1331</v>
      </c>
      <c r="W65" t="s">
        <v>1332</v>
      </c>
      <c r="Y65" t="s">
        <v>1432</v>
      </c>
      <c r="Z65" t="s">
        <v>11</v>
      </c>
    </row>
    <row r="66" spans="1:26" x14ac:dyDescent="0.25">
      <c r="A66" s="11" t="s">
        <v>1436</v>
      </c>
      <c r="B66" t="s">
        <v>1437</v>
      </c>
      <c r="D66" t="s">
        <v>1438</v>
      </c>
      <c r="J66" t="s">
        <v>1439</v>
      </c>
      <c r="K66" t="s">
        <v>14</v>
      </c>
      <c r="L66" s="23" t="s">
        <v>772</v>
      </c>
      <c r="M66" t="s">
        <v>1440</v>
      </c>
      <c r="N66" t="s">
        <v>1441</v>
      </c>
      <c r="S66" t="s">
        <v>1442</v>
      </c>
      <c r="T66" t="s">
        <v>1443</v>
      </c>
      <c r="V66" t="s">
        <v>1341</v>
      </c>
      <c r="W66" t="s">
        <v>1444</v>
      </c>
      <c r="Y66" t="s">
        <v>1439</v>
      </c>
      <c r="Z66" t="s">
        <v>14</v>
      </c>
    </row>
    <row r="67" spans="1:26" x14ac:dyDescent="0.25">
      <c r="A67" s="11" t="s">
        <v>1445</v>
      </c>
      <c r="B67" t="s">
        <v>1446</v>
      </c>
      <c r="D67" t="s">
        <v>1447</v>
      </c>
      <c r="E67" t="s">
        <v>125</v>
      </c>
      <c r="J67" t="s">
        <v>1448</v>
      </c>
      <c r="K67" t="s">
        <v>1449</v>
      </c>
      <c r="L67" s="23" t="s">
        <v>772</v>
      </c>
      <c r="M67" t="s">
        <v>1450</v>
      </c>
      <c r="N67" t="s">
        <v>1451</v>
      </c>
      <c r="S67" t="s">
        <v>1452</v>
      </c>
      <c r="T67" t="s">
        <v>1453</v>
      </c>
      <c r="V67" t="s">
        <v>1349</v>
      </c>
      <c r="W67" t="s">
        <v>1220</v>
      </c>
      <c r="Y67" t="s">
        <v>1448</v>
      </c>
      <c r="Z67" t="s">
        <v>1449</v>
      </c>
    </row>
    <row r="68" spans="1:26" x14ac:dyDescent="0.25">
      <c r="A68" s="11" t="s">
        <v>1454</v>
      </c>
      <c r="B68" t="s">
        <v>1455</v>
      </c>
      <c r="D68" t="s">
        <v>1456</v>
      </c>
      <c r="J68" t="s">
        <v>1457</v>
      </c>
      <c r="K68" t="s">
        <v>976</v>
      </c>
      <c r="L68" s="23" t="s">
        <v>772</v>
      </c>
      <c r="M68" t="s">
        <v>1458</v>
      </c>
      <c r="N68" t="s">
        <v>1459</v>
      </c>
      <c r="S68" t="s">
        <v>1460</v>
      </c>
      <c r="T68" t="s">
        <v>1172</v>
      </c>
      <c r="V68" t="s">
        <v>1358</v>
      </c>
      <c r="W68" t="s">
        <v>1251</v>
      </c>
      <c r="Y68" t="s">
        <v>1457</v>
      </c>
      <c r="Z68" t="s">
        <v>976</v>
      </c>
    </row>
    <row r="69" spans="1:26" x14ac:dyDescent="0.25">
      <c r="A69" s="11" t="s">
        <v>1461</v>
      </c>
      <c r="B69" t="s">
        <v>783</v>
      </c>
      <c r="D69" t="s">
        <v>1462</v>
      </c>
      <c r="J69" t="s">
        <v>1463</v>
      </c>
      <c r="K69" t="s">
        <v>1464</v>
      </c>
      <c r="L69" s="23" t="s">
        <v>772</v>
      </c>
      <c r="M69" t="s">
        <v>1465</v>
      </c>
      <c r="N69" t="s">
        <v>1300</v>
      </c>
      <c r="S69" t="s">
        <v>1466</v>
      </c>
      <c r="T69" t="s">
        <v>1467</v>
      </c>
      <c r="V69" t="s">
        <v>1367</v>
      </c>
      <c r="W69" t="s">
        <v>1368</v>
      </c>
      <c r="Y69" t="s">
        <v>1463</v>
      </c>
      <c r="Z69" t="s">
        <v>1464</v>
      </c>
    </row>
    <row r="70" spans="1:26" x14ac:dyDescent="0.25">
      <c r="A70" s="11" t="s">
        <v>1468</v>
      </c>
      <c r="B70" t="s">
        <v>793</v>
      </c>
      <c r="D70" t="s">
        <v>1469</v>
      </c>
      <c r="E70" t="s">
        <v>1470</v>
      </c>
      <c r="J70" t="s">
        <v>1471</v>
      </c>
      <c r="K70" t="s">
        <v>1472</v>
      </c>
      <c r="L70" s="23" t="s">
        <v>772</v>
      </c>
      <c r="M70" t="s">
        <v>1473</v>
      </c>
      <c r="N70" t="s">
        <v>1474</v>
      </c>
      <c r="S70" t="s">
        <v>1475</v>
      </c>
      <c r="T70" t="s">
        <v>1476</v>
      </c>
      <c r="V70" t="s">
        <v>1377</v>
      </c>
      <c r="W70" t="s">
        <v>1378</v>
      </c>
      <c r="Y70" t="s">
        <v>1471</v>
      </c>
      <c r="Z70" t="s">
        <v>1472</v>
      </c>
    </row>
    <row r="71" spans="1:26" x14ac:dyDescent="0.25">
      <c r="A71" s="11" t="s">
        <v>1477</v>
      </c>
      <c r="B71" t="s">
        <v>1478</v>
      </c>
      <c r="D71" t="s">
        <v>1479</v>
      </c>
      <c r="E71" t="s">
        <v>1480</v>
      </c>
      <c r="J71" t="s">
        <v>1481</v>
      </c>
      <c r="K71" t="s">
        <v>1482</v>
      </c>
      <c r="L71" s="23" t="s">
        <v>772</v>
      </c>
      <c r="M71" t="s">
        <v>1483</v>
      </c>
      <c r="N71" t="s">
        <v>1318</v>
      </c>
      <c r="S71" t="s">
        <v>1484</v>
      </c>
      <c r="T71" t="s">
        <v>1485</v>
      </c>
      <c r="V71" t="s">
        <v>1387</v>
      </c>
      <c r="W71" t="s">
        <v>1486</v>
      </c>
      <c r="Y71" t="s">
        <v>1481</v>
      </c>
      <c r="Z71" t="s">
        <v>1482</v>
      </c>
    </row>
    <row r="72" spans="1:26" x14ac:dyDescent="0.25">
      <c r="A72" s="11" t="s">
        <v>1487</v>
      </c>
      <c r="B72" t="s">
        <v>1488</v>
      </c>
      <c r="D72" t="s">
        <v>1489</v>
      </c>
      <c r="E72" t="s">
        <v>1490</v>
      </c>
      <c r="J72" t="s">
        <v>1491</v>
      </c>
      <c r="K72" t="s">
        <v>28</v>
      </c>
      <c r="L72" s="23" t="s">
        <v>772</v>
      </c>
      <c r="M72" t="s">
        <v>1492</v>
      </c>
      <c r="N72" t="s">
        <v>1309</v>
      </c>
      <c r="S72" t="s">
        <v>1433</v>
      </c>
      <c r="T72" t="s">
        <v>1434</v>
      </c>
      <c r="V72" t="s">
        <v>1396</v>
      </c>
      <c r="W72" t="s">
        <v>1240</v>
      </c>
      <c r="Y72" t="s">
        <v>1491</v>
      </c>
      <c r="Z72" t="s">
        <v>28</v>
      </c>
    </row>
    <row r="73" spans="1:26" x14ac:dyDescent="0.25">
      <c r="A73" s="11" t="s">
        <v>1493</v>
      </c>
      <c r="B73" t="s">
        <v>1494</v>
      </c>
      <c r="D73" t="s">
        <v>1495</v>
      </c>
      <c r="E73" t="s">
        <v>1496</v>
      </c>
      <c r="J73" t="s">
        <v>1497</v>
      </c>
      <c r="K73" t="s">
        <v>1498</v>
      </c>
      <c r="L73" s="23" t="s">
        <v>772</v>
      </c>
      <c r="M73" t="s">
        <v>1499</v>
      </c>
      <c r="N73" t="s">
        <v>1500</v>
      </c>
      <c r="S73" t="s">
        <v>1501</v>
      </c>
      <c r="T73" t="s">
        <v>1502</v>
      </c>
      <c r="V73" t="s">
        <v>1405</v>
      </c>
      <c r="W73" t="s">
        <v>1406</v>
      </c>
      <c r="Y73" t="s">
        <v>1497</v>
      </c>
      <c r="Z73" t="s">
        <v>1498</v>
      </c>
    </row>
    <row r="74" spans="1:26" x14ac:dyDescent="0.25">
      <c r="A74" s="11" t="s">
        <v>1503</v>
      </c>
      <c r="B74" t="s">
        <v>1504</v>
      </c>
      <c r="D74" t="s">
        <v>1505</v>
      </c>
      <c r="E74" t="s">
        <v>1506</v>
      </c>
      <c r="J74" t="s">
        <v>1507</v>
      </c>
      <c r="K74" t="s">
        <v>1508</v>
      </c>
      <c r="L74" s="23" t="s">
        <v>772</v>
      </c>
      <c r="M74" t="s">
        <v>1509</v>
      </c>
      <c r="N74" t="s">
        <v>1510</v>
      </c>
      <c r="S74" t="s">
        <v>1511</v>
      </c>
      <c r="T74" t="s">
        <v>1500</v>
      </c>
      <c r="V74" t="s">
        <v>1413</v>
      </c>
      <c r="W74" t="s">
        <v>1334</v>
      </c>
      <c r="Y74" t="s">
        <v>1507</v>
      </c>
      <c r="Z74" t="s">
        <v>1508</v>
      </c>
    </row>
    <row r="75" spans="1:26" x14ac:dyDescent="0.25">
      <c r="A75" s="11" t="s">
        <v>1512</v>
      </c>
      <c r="B75" t="s">
        <v>1513</v>
      </c>
      <c r="D75" t="s">
        <v>1514</v>
      </c>
      <c r="E75" t="s">
        <v>1515</v>
      </c>
      <c r="J75" t="s">
        <v>1516</v>
      </c>
      <c r="K75" t="s">
        <v>1517</v>
      </c>
      <c r="L75" s="23" t="s">
        <v>772</v>
      </c>
      <c r="M75" t="s">
        <v>1518</v>
      </c>
      <c r="N75" t="s">
        <v>1351</v>
      </c>
      <c r="S75" t="s">
        <v>1519</v>
      </c>
      <c r="T75" t="s">
        <v>1110</v>
      </c>
      <c r="V75" t="s">
        <v>1419</v>
      </c>
      <c r="W75" t="s">
        <v>1271</v>
      </c>
      <c r="Y75" t="s">
        <v>1516</v>
      </c>
      <c r="Z75" t="s">
        <v>1517</v>
      </c>
    </row>
    <row r="76" spans="1:26" x14ac:dyDescent="0.25">
      <c r="A76" s="11" t="s">
        <v>1520</v>
      </c>
      <c r="B76" t="s">
        <v>1521</v>
      </c>
      <c r="D76" t="s">
        <v>1522</v>
      </c>
      <c r="E76" t="s">
        <v>1523</v>
      </c>
      <c r="J76" t="s">
        <v>1524</v>
      </c>
      <c r="K76" t="s">
        <v>1525</v>
      </c>
      <c r="L76" s="23" t="s">
        <v>772</v>
      </c>
      <c r="M76" t="s">
        <v>1526</v>
      </c>
      <c r="N76" t="s">
        <v>1527</v>
      </c>
      <c r="S76" t="s">
        <v>1528</v>
      </c>
      <c r="T76" t="s">
        <v>1120</v>
      </c>
      <c r="V76" t="s">
        <v>1426</v>
      </c>
      <c r="W76" t="s">
        <v>1290</v>
      </c>
      <c r="Y76" t="s">
        <v>1524</v>
      </c>
      <c r="Z76" t="s">
        <v>1525</v>
      </c>
    </row>
    <row r="77" spans="1:26" x14ac:dyDescent="0.25">
      <c r="A77" s="11" t="s">
        <v>1529</v>
      </c>
      <c r="B77" t="s">
        <v>1530</v>
      </c>
      <c r="D77" t="s">
        <v>1531</v>
      </c>
      <c r="E77" t="s">
        <v>1532</v>
      </c>
      <c r="J77" t="s">
        <v>1533</v>
      </c>
      <c r="K77" t="s">
        <v>1534</v>
      </c>
      <c r="L77" s="23" t="s">
        <v>772</v>
      </c>
      <c r="M77" t="s">
        <v>1535</v>
      </c>
      <c r="N77" t="s">
        <v>1536</v>
      </c>
      <c r="S77" t="s">
        <v>1528</v>
      </c>
      <c r="T77" t="s">
        <v>1120</v>
      </c>
      <c r="V77" t="s">
        <v>1433</v>
      </c>
      <c r="W77" t="s">
        <v>1537</v>
      </c>
      <c r="Y77" t="s">
        <v>1533</v>
      </c>
      <c r="Z77" t="s">
        <v>1534</v>
      </c>
    </row>
    <row r="78" spans="1:26" x14ac:dyDescent="0.25">
      <c r="A78" s="11" t="s">
        <v>1538</v>
      </c>
      <c r="B78" t="s">
        <v>1539</v>
      </c>
      <c r="D78" t="s">
        <v>1540</v>
      </c>
      <c r="E78" t="s">
        <v>1541</v>
      </c>
      <c r="J78" t="s">
        <v>1542</v>
      </c>
      <c r="K78" t="s">
        <v>1543</v>
      </c>
      <c r="L78" s="23" t="s">
        <v>772</v>
      </c>
      <c r="M78" t="s">
        <v>1544</v>
      </c>
      <c r="N78" t="s">
        <v>1370</v>
      </c>
      <c r="S78" t="s">
        <v>1545</v>
      </c>
      <c r="T78" t="s">
        <v>1527</v>
      </c>
      <c r="V78" t="s">
        <v>1440</v>
      </c>
      <c r="W78" t="s">
        <v>1441</v>
      </c>
      <c r="Y78" t="s">
        <v>1542</v>
      </c>
      <c r="Z78" t="s">
        <v>1543</v>
      </c>
    </row>
    <row r="79" spans="1:26" x14ac:dyDescent="0.25">
      <c r="A79" s="11" t="s">
        <v>1546</v>
      </c>
      <c r="B79" t="s">
        <v>1547</v>
      </c>
      <c r="D79" t="s">
        <v>1548</v>
      </c>
      <c r="E79" t="s">
        <v>1549</v>
      </c>
      <c r="J79" t="s">
        <v>1550</v>
      </c>
      <c r="K79" t="s">
        <v>1551</v>
      </c>
      <c r="L79" s="23" t="s">
        <v>772</v>
      </c>
      <c r="M79" t="s">
        <v>1552</v>
      </c>
      <c r="N79" t="s">
        <v>1553</v>
      </c>
      <c r="S79" t="s">
        <v>1554</v>
      </c>
      <c r="T79" t="s">
        <v>1555</v>
      </c>
      <c r="V79" t="s">
        <v>1450</v>
      </c>
      <c r="W79" t="s">
        <v>1451</v>
      </c>
      <c r="Y79" t="s">
        <v>1550</v>
      </c>
      <c r="Z79" t="s">
        <v>1551</v>
      </c>
    </row>
    <row r="80" spans="1:26" x14ac:dyDescent="0.25">
      <c r="A80" s="11" t="s">
        <v>1556</v>
      </c>
      <c r="B80" t="s">
        <v>1557</v>
      </c>
      <c r="D80" t="s">
        <v>1558</v>
      </c>
      <c r="E80" t="s">
        <v>15</v>
      </c>
      <c r="J80" t="s">
        <v>1559</v>
      </c>
      <c r="K80" t="s">
        <v>1560</v>
      </c>
      <c r="L80" s="23" t="s">
        <v>772</v>
      </c>
      <c r="M80" t="s">
        <v>1561</v>
      </c>
      <c r="N80" t="s">
        <v>1380</v>
      </c>
      <c r="S80" t="s">
        <v>1562</v>
      </c>
      <c r="T80" t="s">
        <v>1563</v>
      </c>
      <c r="V80" t="s">
        <v>1458</v>
      </c>
      <c r="W80" t="s">
        <v>1564</v>
      </c>
      <c r="Y80" t="s">
        <v>1559</v>
      </c>
      <c r="Z80" t="s">
        <v>1560</v>
      </c>
    </row>
    <row r="81" spans="1:26" x14ac:dyDescent="0.25">
      <c r="A81" s="11" t="s">
        <v>1565</v>
      </c>
      <c r="B81" t="s">
        <v>1566</v>
      </c>
      <c r="D81" t="s">
        <v>1567</v>
      </c>
      <c r="E81" t="s">
        <v>15</v>
      </c>
      <c r="J81" t="s">
        <v>1568</v>
      </c>
      <c r="K81" t="s">
        <v>1569</v>
      </c>
      <c r="L81" s="23" t="s">
        <v>772</v>
      </c>
      <c r="M81" t="s">
        <v>1570</v>
      </c>
      <c r="N81" t="s">
        <v>1390</v>
      </c>
      <c r="S81" t="s">
        <v>1571</v>
      </c>
      <c r="T81" t="s">
        <v>1572</v>
      </c>
      <c r="V81" t="s">
        <v>1465</v>
      </c>
      <c r="W81" t="s">
        <v>1300</v>
      </c>
      <c r="Y81" t="s">
        <v>1568</v>
      </c>
      <c r="Z81" t="s">
        <v>1569</v>
      </c>
    </row>
    <row r="82" spans="1:26" x14ac:dyDescent="0.25">
      <c r="A82" s="11" t="s">
        <v>1573</v>
      </c>
      <c r="B82" t="s">
        <v>1574</v>
      </c>
      <c r="D82" t="s">
        <v>1575</v>
      </c>
      <c r="E82" t="s">
        <v>15</v>
      </c>
      <c r="J82" t="s">
        <v>1576</v>
      </c>
      <c r="K82" t="s">
        <v>1577</v>
      </c>
      <c r="L82" s="23" t="s">
        <v>772</v>
      </c>
      <c r="M82" t="s">
        <v>1578</v>
      </c>
      <c r="N82" t="s">
        <v>1212</v>
      </c>
      <c r="S82" t="s">
        <v>1579</v>
      </c>
      <c r="T82" t="s">
        <v>816</v>
      </c>
      <c r="V82" t="s">
        <v>1473</v>
      </c>
      <c r="W82" t="s">
        <v>1580</v>
      </c>
      <c r="Y82" t="s">
        <v>1576</v>
      </c>
      <c r="Z82" t="s">
        <v>1577</v>
      </c>
    </row>
    <row r="83" spans="1:26" x14ac:dyDescent="0.25">
      <c r="A83" s="11" t="s">
        <v>1581</v>
      </c>
      <c r="B83" t="s">
        <v>1582</v>
      </c>
      <c r="D83" t="s">
        <v>1583</v>
      </c>
      <c r="E83" t="s">
        <v>15</v>
      </c>
      <c r="J83" t="s">
        <v>1584</v>
      </c>
      <c r="K83" t="s">
        <v>19</v>
      </c>
      <c r="L83" s="23" t="s">
        <v>772</v>
      </c>
      <c r="M83" t="s">
        <v>1585</v>
      </c>
      <c r="N83" t="s">
        <v>1586</v>
      </c>
      <c r="S83" t="s">
        <v>1587</v>
      </c>
      <c r="T83" t="s">
        <v>1588</v>
      </c>
      <c r="V83" t="s">
        <v>1483</v>
      </c>
      <c r="W83" t="s">
        <v>1318</v>
      </c>
      <c r="Y83" t="s">
        <v>1584</v>
      </c>
      <c r="Z83" t="s">
        <v>19</v>
      </c>
    </row>
    <row r="84" spans="1:26" x14ac:dyDescent="0.25">
      <c r="A84" s="11" t="s">
        <v>1589</v>
      </c>
      <c r="B84" t="s">
        <v>853</v>
      </c>
      <c r="D84" t="s">
        <v>1590</v>
      </c>
      <c r="E84" t="s">
        <v>15</v>
      </c>
      <c r="J84" t="s">
        <v>1591</v>
      </c>
      <c r="K84" t="s">
        <v>13</v>
      </c>
      <c r="L84" s="23" t="s">
        <v>772</v>
      </c>
      <c r="M84" t="s">
        <v>1592</v>
      </c>
      <c r="N84" t="s">
        <v>1408</v>
      </c>
      <c r="S84" t="s">
        <v>1593</v>
      </c>
      <c r="T84" t="s">
        <v>1053</v>
      </c>
      <c r="V84" t="s">
        <v>1492</v>
      </c>
      <c r="W84" t="s">
        <v>1309</v>
      </c>
      <c r="Y84" t="s">
        <v>1591</v>
      </c>
      <c r="Z84" t="s">
        <v>13</v>
      </c>
    </row>
    <row r="85" spans="1:26" x14ac:dyDescent="0.25">
      <c r="A85" s="11" t="s">
        <v>1594</v>
      </c>
      <c r="B85" t="s">
        <v>1595</v>
      </c>
      <c r="D85" t="s">
        <v>1596</v>
      </c>
      <c r="E85" t="s">
        <v>892</v>
      </c>
      <c r="J85" t="s">
        <v>1597</v>
      </c>
      <c r="K85" t="s">
        <v>16</v>
      </c>
      <c r="L85" s="23" t="s">
        <v>772</v>
      </c>
      <c r="M85" t="s">
        <v>1598</v>
      </c>
      <c r="N85" t="s">
        <v>1599</v>
      </c>
      <c r="S85" t="s">
        <v>1600</v>
      </c>
      <c r="T85" t="s">
        <v>992</v>
      </c>
      <c r="V85" t="s">
        <v>1499</v>
      </c>
      <c r="W85" t="s">
        <v>1500</v>
      </c>
      <c r="Y85" t="s">
        <v>1597</v>
      </c>
      <c r="Z85" t="s">
        <v>16</v>
      </c>
    </row>
    <row r="86" spans="1:26" x14ac:dyDescent="0.25">
      <c r="A86" s="11" t="s">
        <v>1601</v>
      </c>
      <c r="B86" t="s">
        <v>1602</v>
      </c>
      <c r="D86" t="s">
        <v>1603</v>
      </c>
      <c r="E86" t="s">
        <v>1604</v>
      </c>
      <c r="J86" t="s">
        <v>1605</v>
      </c>
      <c r="K86" t="s">
        <v>17</v>
      </c>
      <c r="L86" s="23" t="s">
        <v>772</v>
      </c>
      <c r="M86" t="s">
        <v>1606</v>
      </c>
      <c r="N86" t="s">
        <v>1415</v>
      </c>
      <c r="S86" t="s">
        <v>1607</v>
      </c>
      <c r="T86" t="s">
        <v>1608</v>
      </c>
      <c r="V86" t="s">
        <v>1509</v>
      </c>
      <c r="W86" t="s">
        <v>1510</v>
      </c>
      <c r="Y86" t="s">
        <v>1605</v>
      </c>
      <c r="Z86" t="s">
        <v>17</v>
      </c>
    </row>
    <row r="87" spans="1:26" x14ac:dyDescent="0.25">
      <c r="A87" s="11" t="s">
        <v>1609</v>
      </c>
      <c r="B87" t="s">
        <v>1610</v>
      </c>
      <c r="D87" t="s">
        <v>1611</v>
      </c>
      <c r="E87" t="s">
        <v>814</v>
      </c>
      <c r="J87" t="s">
        <v>1612</v>
      </c>
      <c r="K87" t="s">
        <v>20</v>
      </c>
      <c r="L87" s="23" t="s">
        <v>772</v>
      </c>
      <c r="M87" t="s">
        <v>1613</v>
      </c>
      <c r="N87" t="s">
        <v>1428</v>
      </c>
      <c r="S87" t="s">
        <v>180</v>
      </c>
      <c r="T87" t="s">
        <v>141</v>
      </c>
      <c r="V87" t="s">
        <v>1518</v>
      </c>
      <c r="W87" t="s">
        <v>1351</v>
      </c>
      <c r="Y87" t="s">
        <v>1612</v>
      </c>
      <c r="Z87" t="s">
        <v>20</v>
      </c>
    </row>
    <row r="88" spans="1:26" x14ac:dyDescent="0.25">
      <c r="A88" s="11" t="s">
        <v>1614</v>
      </c>
      <c r="B88" t="s">
        <v>1615</v>
      </c>
      <c r="D88" t="s">
        <v>1616</v>
      </c>
      <c r="E88" t="s">
        <v>814</v>
      </c>
      <c r="J88" t="s">
        <v>1617</v>
      </c>
      <c r="K88" t="s">
        <v>881</v>
      </c>
      <c r="L88" s="23" t="s">
        <v>772</v>
      </c>
      <c r="M88" t="s">
        <v>1618</v>
      </c>
      <c r="N88" t="s">
        <v>1112</v>
      </c>
      <c r="S88" t="s">
        <v>1030</v>
      </c>
      <c r="T88" t="s">
        <v>1031</v>
      </c>
      <c r="V88" t="s">
        <v>1526</v>
      </c>
      <c r="W88" t="s">
        <v>1527</v>
      </c>
      <c r="Y88" t="s">
        <v>1617</v>
      </c>
      <c r="Z88" t="s">
        <v>881</v>
      </c>
    </row>
    <row r="89" spans="1:26" x14ac:dyDescent="0.25">
      <c r="A89" s="11" t="s">
        <v>1619</v>
      </c>
      <c r="B89" t="s">
        <v>1620</v>
      </c>
      <c r="D89" t="s">
        <v>1621</v>
      </c>
      <c r="E89" t="s">
        <v>814</v>
      </c>
      <c r="J89" t="s">
        <v>1622</v>
      </c>
      <c r="K89" t="s">
        <v>23</v>
      </c>
      <c r="L89" s="23" t="s">
        <v>772</v>
      </c>
      <c r="M89" t="s">
        <v>1623</v>
      </c>
      <c r="N89" t="s">
        <v>1624</v>
      </c>
      <c r="S89" t="s">
        <v>1625</v>
      </c>
      <c r="T89" t="s">
        <v>1626</v>
      </c>
      <c r="V89" t="s">
        <v>1535</v>
      </c>
      <c r="W89" t="s">
        <v>1627</v>
      </c>
      <c r="Y89" t="s">
        <v>1622</v>
      </c>
      <c r="Z89" t="s">
        <v>23</v>
      </c>
    </row>
    <row r="90" spans="1:26" x14ac:dyDescent="0.25">
      <c r="A90" s="11" t="s">
        <v>1628</v>
      </c>
      <c r="B90" t="s">
        <v>1629</v>
      </c>
      <c r="D90" t="s">
        <v>1630</v>
      </c>
      <c r="E90" t="s">
        <v>814</v>
      </c>
      <c r="J90" t="s">
        <v>1631</v>
      </c>
      <c r="K90" t="s">
        <v>1086</v>
      </c>
      <c r="L90" s="23" t="s">
        <v>772</v>
      </c>
      <c r="M90" t="s">
        <v>1632</v>
      </c>
      <c r="N90" t="s">
        <v>1633</v>
      </c>
      <c r="S90" t="s">
        <v>911</v>
      </c>
      <c r="T90" t="s">
        <v>912</v>
      </c>
      <c r="V90" t="s">
        <v>1544</v>
      </c>
      <c r="W90" t="s">
        <v>1370</v>
      </c>
      <c r="Y90" t="s">
        <v>1631</v>
      </c>
      <c r="Z90" t="s">
        <v>1086</v>
      </c>
    </row>
    <row r="91" spans="1:26" x14ac:dyDescent="0.25">
      <c r="A91" s="11" t="s">
        <v>1634</v>
      </c>
      <c r="B91" t="s">
        <v>1635</v>
      </c>
      <c r="D91" t="s">
        <v>1636</v>
      </c>
      <c r="E91" t="s">
        <v>1637</v>
      </c>
      <c r="J91" t="s">
        <v>1638</v>
      </c>
      <c r="K91" t="s">
        <v>1639</v>
      </c>
      <c r="L91" s="23" t="s">
        <v>772</v>
      </c>
      <c r="M91" t="s">
        <v>1640</v>
      </c>
      <c r="N91" t="s">
        <v>1102</v>
      </c>
      <c r="S91" t="s">
        <v>1641</v>
      </c>
      <c r="T91" t="s">
        <v>898</v>
      </c>
      <c r="V91" t="s">
        <v>1552</v>
      </c>
      <c r="W91" t="s">
        <v>1553</v>
      </c>
      <c r="Y91" t="s">
        <v>1638</v>
      </c>
      <c r="Z91" t="s">
        <v>1639</v>
      </c>
    </row>
    <row r="92" spans="1:26" x14ac:dyDescent="0.25">
      <c r="A92" s="11" t="s">
        <v>1642</v>
      </c>
      <c r="B92" t="s">
        <v>1643</v>
      </c>
      <c r="D92" t="s">
        <v>1644</v>
      </c>
      <c r="E92" t="s">
        <v>24</v>
      </c>
      <c r="J92" t="s">
        <v>1645</v>
      </c>
      <c r="K92" t="s">
        <v>1646</v>
      </c>
      <c r="L92" s="23" t="s">
        <v>772</v>
      </c>
      <c r="M92" t="s">
        <v>1647</v>
      </c>
      <c r="N92" t="s">
        <v>1122</v>
      </c>
      <c r="S92" t="s">
        <v>1648</v>
      </c>
      <c r="T92" t="s">
        <v>1649</v>
      </c>
      <c r="V92" t="s">
        <v>1561</v>
      </c>
      <c r="W92" t="s">
        <v>1380</v>
      </c>
      <c r="Y92" t="s">
        <v>1645</v>
      </c>
      <c r="Z92" t="s">
        <v>1646</v>
      </c>
    </row>
    <row r="93" spans="1:26" x14ac:dyDescent="0.25">
      <c r="A93" s="11" t="s">
        <v>1650</v>
      </c>
      <c r="B93" t="s">
        <v>1651</v>
      </c>
      <c r="D93" t="s">
        <v>1652</v>
      </c>
      <c r="E93" t="s">
        <v>1653</v>
      </c>
      <c r="J93" t="s">
        <v>1654</v>
      </c>
      <c r="K93" t="s">
        <v>1655</v>
      </c>
      <c r="L93" s="23" t="s">
        <v>772</v>
      </c>
      <c r="M93" t="s">
        <v>1656</v>
      </c>
      <c r="N93" t="s">
        <v>1152</v>
      </c>
      <c r="S93" t="s">
        <v>1657</v>
      </c>
      <c r="T93" t="s">
        <v>1658</v>
      </c>
      <c r="V93" t="s">
        <v>1570</v>
      </c>
      <c r="W93" t="s">
        <v>1390</v>
      </c>
      <c r="Y93" t="s">
        <v>1654</v>
      </c>
      <c r="Z93" t="s">
        <v>1655</v>
      </c>
    </row>
    <row r="94" spans="1:26" x14ac:dyDescent="0.25">
      <c r="A94" s="11" t="s">
        <v>1659</v>
      </c>
      <c r="B94" t="s">
        <v>1660</v>
      </c>
      <c r="D94" t="s">
        <v>1661</v>
      </c>
      <c r="E94" t="s">
        <v>1662</v>
      </c>
      <c r="J94" t="s">
        <v>1663</v>
      </c>
      <c r="K94" t="s">
        <v>1167</v>
      </c>
      <c r="L94" s="23" t="s">
        <v>772</v>
      </c>
      <c r="M94" t="s">
        <v>1664</v>
      </c>
      <c r="N94" t="s">
        <v>1066</v>
      </c>
      <c r="S94" t="s">
        <v>1665</v>
      </c>
      <c r="T94" t="s">
        <v>925</v>
      </c>
      <c r="V94" t="s">
        <v>1578</v>
      </c>
      <c r="W94" t="s">
        <v>1212</v>
      </c>
      <c r="Y94" t="s">
        <v>1663</v>
      </c>
      <c r="Z94" t="s">
        <v>1167</v>
      </c>
    </row>
    <row r="95" spans="1:26" x14ac:dyDescent="0.25">
      <c r="A95" s="11" t="s">
        <v>1666</v>
      </c>
      <c r="B95" t="s">
        <v>1667</v>
      </c>
      <c r="D95" t="s">
        <v>1668</v>
      </c>
      <c r="E95" t="s">
        <v>1669</v>
      </c>
      <c r="J95" t="s">
        <v>1670</v>
      </c>
      <c r="K95" t="s">
        <v>21</v>
      </c>
      <c r="L95" s="23" t="s">
        <v>772</v>
      </c>
      <c r="M95" t="s">
        <v>1671</v>
      </c>
      <c r="N95" t="s">
        <v>1467</v>
      </c>
      <c r="S95" t="s">
        <v>1672</v>
      </c>
      <c r="T95" t="s">
        <v>1673</v>
      </c>
      <c r="V95" t="s">
        <v>1585</v>
      </c>
      <c r="W95" t="s">
        <v>1586</v>
      </c>
      <c r="Y95" t="s">
        <v>1670</v>
      </c>
      <c r="Z95" t="s">
        <v>21</v>
      </c>
    </row>
    <row r="96" spans="1:26" x14ac:dyDescent="0.25">
      <c r="A96" s="11" t="s">
        <v>1674</v>
      </c>
      <c r="B96" t="s">
        <v>1675</v>
      </c>
      <c r="D96" t="s">
        <v>1676</v>
      </c>
      <c r="E96" t="s">
        <v>1677</v>
      </c>
      <c r="J96" t="s">
        <v>700</v>
      </c>
      <c r="K96" t="s">
        <v>117</v>
      </c>
      <c r="L96" s="23" t="s">
        <v>772</v>
      </c>
      <c r="M96" t="s">
        <v>1678</v>
      </c>
      <c r="N96" t="s">
        <v>1502</v>
      </c>
      <c r="S96" t="s">
        <v>1679</v>
      </c>
      <c r="T96" t="s">
        <v>984</v>
      </c>
      <c r="V96" t="s">
        <v>1680</v>
      </c>
      <c r="W96" t="s">
        <v>1681</v>
      </c>
      <c r="Y96" t="s">
        <v>700</v>
      </c>
      <c r="Z96" t="s">
        <v>117</v>
      </c>
    </row>
    <row r="97" spans="1:26" x14ac:dyDescent="0.25">
      <c r="A97" s="11" t="s">
        <v>1682</v>
      </c>
      <c r="B97" t="s">
        <v>1683</v>
      </c>
      <c r="D97" t="s">
        <v>1684</v>
      </c>
      <c r="E97" t="s">
        <v>1685</v>
      </c>
      <c r="J97" t="s">
        <v>1686</v>
      </c>
      <c r="K97" t="s">
        <v>18</v>
      </c>
      <c r="L97" s="23" t="s">
        <v>772</v>
      </c>
      <c r="M97" t="s">
        <v>1687</v>
      </c>
      <c r="N97" t="s">
        <v>1688</v>
      </c>
      <c r="S97" t="s">
        <v>1689</v>
      </c>
      <c r="T97" t="s">
        <v>1690</v>
      </c>
      <c r="V97" t="s">
        <v>1592</v>
      </c>
      <c r="W97" t="s">
        <v>1408</v>
      </c>
      <c r="Y97" t="s">
        <v>1686</v>
      </c>
      <c r="Z97" t="s">
        <v>18</v>
      </c>
    </row>
    <row r="98" spans="1:26" x14ac:dyDescent="0.25">
      <c r="A98" s="11" t="s">
        <v>1691</v>
      </c>
      <c r="B98" t="s">
        <v>1692</v>
      </c>
      <c r="D98" t="s">
        <v>1693</v>
      </c>
      <c r="E98" t="s">
        <v>1694</v>
      </c>
      <c r="J98" t="s">
        <v>690</v>
      </c>
      <c r="K98" t="s">
        <v>113</v>
      </c>
      <c r="L98" s="23" t="s">
        <v>772</v>
      </c>
      <c r="M98" t="s">
        <v>1695</v>
      </c>
      <c r="N98" t="s">
        <v>1696</v>
      </c>
      <c r="S98" t="s">
        <v>1697</v>
      </c>
      <c r="T98" t="s">
        <v>1698</v>
      </c>
      <c r="V98" t="s">
        <v>1598</v>
      </c>
      <c r="W98" t="s">
        <v>1699</v>
      </c>
      <c r="Y98" t="s">
        <v>690</v>
      </c>
      <c r="Z98" t="s">
        <v>113</v>
      </c>
    </row>
    <row r="99" spans="1:26" x14ac:dyDescent="0.25">
      <c r="A99" s="11" t="s">
        <v>1700</v>
      </c>
      <c r="B99" t="s">
        <v>1701</v>
      </c>
      <c r="D99" t="s">
        <v>1702</v>
      </c>
      <c r="E99" t="s">
        <v>1703</v>
      </c>
      <c r="J99" t="s">
        <v>1704</v>
      </c>
      <c r="K99" t="s">
        <v>22</v>
      </c>
      <c r="L99" s="23" t="s">
        <v>772</v>
      </c>
      <c r="M99" t="s">
        <v>1705</v>
      </c>
      <c r="N99" t="s">
        <v>1443</v>
      </c>
      <c r="S99" t="s">
        <v>1706</v>
      </c>
      <c r="T99" t="s">
        <v>1707</v>
      </c>
      <c r="V99" t="s">
        <v>1606</v>
      </c>
      <c r="W99" t="s">
        <v>1415</v>
      </c>
      <c r="Y99" t="s">
        <v>1704</v>
      </c>
      <c r="Z99" t="s">
        <v>22</v>
      </c>
    </row>
    <row r="100" spans="1:26" x14ac:dyDescent="0.25">
      <c r="A100" s="11" t="s">
        <v>1708</v>
      </c>
      <c r="B100" t="s">
        <v>1709</v>
      </c>
      <c r="D100" t="s">
        <v>1710</v>
      </c>
      <c r="E100" t="s">
        <v>1711</v>
      </c>
      <c r="J100" t="s">
        <v>1712</v>
      </c>
      <c r="K100" t="s">
        <v>1713</v>
      </c>
      <c r="L100" s="23" t="s">
        <v>772</v>
      </c>
      <c r="M100" t="s">
        <v>1714</v>
      </c>
      <c r="N100" t="s">
        <v>1715</v>
      </c>
      <c r="S100" t="s">
        <v>1716</v>
      </c>
      <c r="T100" t="s">
        <v>1717</v>
      </c>
      <c r="V100" t="s">
        <v>1613</v>
      </c>
      <c r="W100" t="s">
        <v>1428</v>
      </c>
      <c r="Y100" t="s">
        <v>1712</v>
      </c>
      <c r="Z100" t="s">
        <v>1713</v>
      </c>
    </row>
    <row r="101" spans="1:26" x14ac:dyDescent="0.25">
      <c r="A101" s="11" t="s">
        <v>1718</v>
      </c>
      <c r="B101" t="s">
        <v>1719</v>
      </c>
      <c r="D101" t="s">
        <v>1720</v>
      </c>
      <c r="E101" t="s">
        <v>26</v>
      </c>
      <c r="J101" t="s">
        <v>1721</v>
      </c>
      <c r="K101" t="s">
        <v>1722</v>
      </c>
      <c r="L101" s="23" t="s">
        <v>772</v>
      </c>
      <c r="M101" t="s">
        <v>805</v>
      </c>
      <c r="N101" t="s">
        <v>1453</v>
      </c>
      <c r="S101" t="s">
        <v>1723</v>
      </c>
      <c r="T101" t="s">
        <v>1724</v>
      </c>
      <c r="V101" t="s">
        <v>1618</v>
      </c>
      <c r="W101" t="s">
        <v>1112</v>
      </c>
      <c r="Y101" t="s">
        <v>1721</v>
      </c>
      <c r="Z101" t="s">
        <v>1722</v>
      </c>
    </row>
    <row r="102" spans="1:26" x14ac:dyDescent="0.25">
      <c r="A102" s="11" t="s">
        <v>1725</v>
      </c>
      <c r="B102" t="s">
        <v>1726</v>
      </c>
      <c r="D102" t="s">
        <v>1727</v>
      </c>
      <c r="E102" t="s">
        <v>26</v>
      </c>
      <c r="J102" t="s">
        <v>1728</v>
      </c>
      <c r="K102" t="s">
        <v>1729</v>
      </c>
      <c r="L102" s="23" t="s">
        <v>772</v>
      </c>
      <c r="M102" t="s">
        <v>1730</v>
      </c>
      <c r="N102" t="s">
        <v>1731</v>
      </c>
      <c r="S102" t="s">
        <v>1732</v>
      </c>
      <c r="T102" t="s">
        <v>1733</v>
      </c>
      <c r="V102" t="s">
        <v>1623</v>
      </c>
      <c r="W102" t="s">
        <v>1734</v>
      </c>
      <c r="Y102" t="s">
        <v>1728</v>
      </c>
      <c r="Z102" t="s">
        <v>1729</v>
      </c>
    </row>
    <row r="103" spans="1:26" x14ac:dyDescent="0.25">
      <c r="A103" s="11" t="s">
        <v>1735</v>
      </c>
      <c r="B103" t="s">
        <v>1736</v>
      </c>
      <c r="D103" t="s">
        <v>1737</v>
      </c>
      <c r="E103" t="s">
        <v>26</v>
      </c>
      <c r="J103" t="s">
        <v>1738</v>
      </c>
      <c r="K103" t="s">
        <v>1739</v>
      </c>
      <c r="L103" s="23" t="s">
        <v>772</v>
      </c>
      <c r="M103" t="s">
        <v>1740</v>
      </c>
      <c r="N103" t="s">
        <v>1741</v>
      </c>
      <c r="S103" t="s">
        <v>175</v>
      </c>
      <c r="T103" t="s">
        <v>128</v>
      </c>
      <c r="V103" t="s">
        <v>1632</v>
      </c>
      <c r="W103" t="s">
        <v>1742</v>
      </c>
      <c r="Y103" t="s">
        <v>1738</v>
      </c>
      <c r="Z103" t="s">
        <v>1739</v>
      </c>
    </row>
    <row r="104" spans="1:26" x14ac:dyDescent="0.25">
      <c r="A104" s="11" t="s">
        <v>1743</v>
      </c>
      <c r="B104" t="s">
        <v>1744</v>
      </c>
      <c r="D104" t="s">
        <v>1745</v>
      </c>
      <c r="E104" t="s">
        <v>26</v>
      </c>
      <c r="J104" t="s">
        <v>1746</v>
      </c>
      <c r="K104" t="s">
        <v>10</v>
      </c>
      <c r="L104" s="23" t="s">
        <v>772</v>
      </c>
      <c r="M104" t="s">
        <v>1747</v>
      </c>
      <c r="N104" t="s">
        <v>1555</v>
      </c>
      <c r="S104" t="s">
        <v>1748</v>
      </c>
      <c r="T104" t="s">
        <v>1749</v>
      </c>
      <c r="V104" t="s">
        <v>1640</v>
      </c>
      <c r="W104" t="s">
        <v>1102</v>
      </c>
      <c r="Y104" t="s">
        <v>1746</v>
      </c>
      <c r="Z104" t="s">
        <v>10</v>
      </c>
    </row>
    <row r="105" spans="1:26" x14ac:dyDescent="0.25">
      <c r="A105" s="11" t="s">
        <v>1750</v>
      </c>
      <c r="B105" t="s">
        <v>1751</v>
      </c>
      <c r="D105" t="s">
        <v>1752</v>
      </c>
      <c r="E105" t="s">
        <v>1753</v>
      </c>
      <c r="J105" t="s">
        <v>1754</v>
      </c>
      <c r="K105" t="s">
        <v>1755</v>
      </c>
      <c r="L105" s="23" t="s">
        <v>772</v>
      </c>
      <c r="M105" t="s">
        <v>1756</v>
      </c>
      <c r="N105" t="s">
        <v>1757</v>
      </c>
      <c r="S105" t="s">
        <v>1758</v>
      </c>
      <c r="T105" t="s">
        <v>1759</v>
      </c>
      <c r="V105" t="s">
        <v>1647</v>
      </c>
      <c r="W105" t="s">
        <v>1122</v>
      </c>
      <c r="Y105" t="s">
        <v>1754</v>
      </c>
      <c r="Z105" t="s">
        <v>1755</v>
      </c>
    </row>
    <row r="106" spans="1:26" x14ac:dyDescent="0.25">
      <c r="A106" s="11" t="s">
        <v>1760</v>
      </c>
      <c r="B106" t="s">
        <v>1761</v>
      </c>
      <c r="D106" t="s">
        <v>1762</v>
      </c>
      <c r="E106" t="s">
        <v>1763</v>
      </c>
      <c r="J106" t="s">
        <v>1764</v>
      </c>
      <c r="K106" t="s">
        <v>1129</v>
      </c>
      <c r="L106" s="23" t="s">
        <v>772</v>
      </c>
      <c r="M106" t="s">
        <v>1765</v>
      </c>
      <c r="N106" t="s">
        <v>1766</v>
      </c>
      <c r="S106" t="s">
        <v>951</v>
      </c>
      <c r="T106" t="s">
        <v>951</v>
      </c>
      <c r="V106" t="s">
        <v>1656</v>
      </c>
      <c r="W106" t="s">
        <v>1152</v>
      </c>
      <c r="Y106" t="s">
        <v>1764</v>
      </c>
      <c r="Z106" t="s">
        <v>1129</v>
      </c>
    </row>
    <row r="107" spans="1:26" x14ac:dyDescent="0.25">
      <c r="A107" s="11" t="s">
        <v>1767</v>
      </c>
      <c r="B107" t="s">
        <v>1768</v>
      </c>
      <c r="D107" t="s">
        <v>1769</v>
      </c>
      <c r="E107" t="s">
        <v>1770</v>
      </c>
      <c r="J107" t="s">
        <v>1771</v>
      </c>
      <c r="K107" t="s">
        <v>1772</v>
      </c>
      <c r="L107" s="23" t="s">
        <v>772</v>
      </c>
      <c r="M107" t="s">
        <v>1773</v>
      </c>
      <c r="N107" t="s">
        <v>1774</v>
      </c>
      <c r="S107" t="s">
        <v>1775</v>
      </c>
      <c r="T107" t="s">
        <v>1681</v>
      </c>
      <c r="V107" t="s">
        <v>1664</v>
      </c>
      <c r="W107" t="s">
        <v>1066</v>
      </c>
      <c r="Y107" t="s">
        <v>1771</v>
      </c>
      <c r="Z107" t="s">
        <v>1772</v>
      </c>
    </row>
    <row r="108" spans="1:26" x14ac:dyDescent="0.25">
      <c r="A108" s="11" t="s">
        <v>1776</v>
      </c>
      <c r="B108" t="s">
        <v>1777</v>
      </c>
      <c r="D108" t="s">
        <v>1778</v>
      </c>
      <c r="E108" t="s">
        <v>1779</v>
      </c>
      <c r="J108" t="s">
        <v>1780</v>
      </c>
      <c r="K108" t="s">
        <v>1781</v>
      </c>
      <c r="L108" s="23" t="s">
        <v>772</v>
      </c>
      <c r="M108" t="s">
        <v>1782</v>
      </c>
      <c r="N108" t="s">
        <v>1572</v>
      </c>
      <c r="S108" t="s">
        <v>178</v>
      </c>
      <c r="T108" t="s">
        <v>134</v>
      </c>
      <c r="V108" t="s">
        <v>1671</v>
      </c>
      <c r="W108" t="s">
        <v>1467</v>
      </c>
      <c r="Y108" t="s">
        <v>1780</v>
      </c>
      <c r="Z108" t="s">
        <v>1781</v>
      </c>
    </row>
    <row r="109" spans="1:26" x14ac:dyDescent="0.25">
      <c r="A109" s="11" t="s">
        <v>1783</v>
      </c>
      <c r="B109" t="s">
        <v>1784</v>
      </c>
      <c r="D109" t="s">
        <v>1785</v>
      </c>
      <c r="E109" t="s">
        <v>10</v>
      </c>
      <c r="J109" t="s">
        <v>536</v>
      </c>
      <c r="K109" t="s">
        <v>92</v>
      </c>
      <c r="L109" s="23" t="s">
        <v>772</v>
      </c>
      <c r="M109" t="s">
        <v>1786</v>
      </c>
      <c r="N109" t="s">
        <v>1588</v>
      </c>
      <c r="S109" t="s">
        <v>1787</v>
      </c>
      <c r="T109" t="s">
        <v>1788</v>
      </c>
      <c r="V109" t="s">
        <v>1678</v>
      </c>
      <c r="W109" t="s">
        <v>1502</v>
      </c>
      <c r="Y109" t="s">
        <v>536</v>
      </c>
      <c r="Z109" t="s">
        <v>92</v>
      </c>
    </row>
    <row r="110" spans="1:26" x14ac:dyDescent="0.25">
      <c r="A110" s="11" t="s">
        <v>1789</v>
      </c>
      <c r="B110" t="s">
        <v>1790</v>
      </c>
      <c r="D110" t="s">
        <v>1791</v>
      </c>
      <c r="E110" t="s">
        <v>1792</v>
      </c>
      <c r="J110" t="s">
        <v>1793</v>
      </c>
      <c r="K110" t="s">
        <v>1794</v>
      </c>
      <c r="L110" s="23" t="s">
        <v>772</v>
      </c>
      <c r="M110" t="s">
        <v>1019</v>
      </c>
      <c r="N110" t="s">
        <v>1020</v>
      </c>
      <c r="S110" t="s">
        <v>1795</v>
      </c>
      <c r="T110" t="s">
        <v>1796</v>
      </c>
      <c r="V110" t="s">
        <v>1687</v>
      </c>
      <c r="W110" t="s">
        <v>1797</v>
      </c>
      <c r="Y110" t="s">
        <v>1793</v>
      </c>
      <c r="Z110" t="s">
        <v>1794</v>
      </c>
    </row>
    <row r="111" spans="1:26" x14ac:dyDescent="0.25">
      <c r="A111" s="11" t="s">
        <v>1798</v>
      </c>
      <c r="B111" t="s">
        <v>1799</v>
      </c>
      <c r="D111" t="s">
        <v>1800</v>
      </c>
      <c r="E111" t="s">
        <v>1801</v>
      </c>
      <c r="J111" t="s">
        <v>720</v>
      </c>
      <c r="K111" t="s">
        <v>25</v>
      </c>
      <c r="L111" s="23" t="s">
        <v>772</v>
      </c>
      <c r="M111" t="s">
        <v>1802</v>
      </c>
      <c r="N111" t="s">
        <v>1803</v>
      </c>
      <c r="S111" t="s">
        <v>1804</v>
      </c>
      <c r="T111" t="s">
        <v>1803</v>
      </c>
      <c r="V111" t="s">
        <v>1695</v>
      </c>
      <c r="W111" t="s">
        <v>1805</v>
      </c>
      <c r="Y111" t="s">
        <v>720</v>
      </c>
      <c r="Z111" t="s">
        <v>25</v>
      </c>
    </row>
    <row r="112" spans="1:26" x14ac:dyDescent="0.25">
      <c r="A112" s="11" t="s">
        <v>1806</v>
      </c>
      <c r="B112" t="s">
        <v>1807</v>
      </c>
      <c r="D112" t="s">
        <v>1808</v>
      </c>
      <c r="E112" t="s">
        <v>1809</v>
      </c>
      <c r="J112" t="s">
        <v>472</v>
      </c>
      <c r="K112" t="s">
        <v>80</v>
      </c>
      <c r="L112" s="23" t="s">
        <v>772</v>
      </c>
      <c r="M112" t="s">
        <v>1810</v>
      </c>
      <c r="N112" t="s">
        <v>875</v>
      </c>
      <c r="S112" t="s">
        <v>1811</v>
      </c>
      <c r="T112" t="s">
        <v>1018</v>
      </c>
      <c r="V112" t="s">
        <v>1705</v>
      </c>
      <c r="W112" t="s">
        <v>1443</v>
      </c>
      <c r="Y112" t="s">
        <v>472</v>
      </c>
      <c r="Z112" t="s">
        <v>80</v>
      </c>
    </row>
    <row r="113" spans="1:26" x14ac:dyDescent="0.25">
      <c r="A113" s="11" t="s">
        <v>1812</v>
      </c>
      <c r="B113" t="s">
        <v>1813</v>
      </c>
      <c r="D113" t="s">
        <v>1814</v>
      </c>
      <c r="E113" t="s">
        <v>1815</v>
      </c>
      <c r="J113" t="s">
        <v>748</v>
      </c>
      <c r="K113" t="s">
        <v>140</v>
      </c>
      <c r="L113" s="23" t="s">
        <v>772</v>
      </c>
      <c r="M113" t="s">
        <v>176</v>
      </c>
      <c r="N113" t="s">
        <v>1816</v>
      </c>
      <c r="S113" t="s">
        <v>1817</v>
      </c>
      <c r="T113" t="s">
        <v>1818</v>
      </c>
      <c r="V113" t="s">
        <v>1714</v>
      </c>
      <c r="W113" t="s">
        <v>1819</v>
      </c>
      <c r="Y113" t="s">
        <v>748</v>
      </c>
      <c r="Z113" t="s">
        <v>140</v>
      </c>
    </row>
    <row r="114" spans="1:26" x14ac:dyDescent="0.25">
      <c r="A114" s="11" t="s">
        <v>1820</v>
      </c>
      <c r="B114" t="s">
        <v>1821</v>
      </c>
      <c r="D114" t="s">
        <v>1822</v>
      </c>
      <c r="E114" t="s">
        <v>1823</v>
      </c>
      <c r="J114" t="s">
        <v>1824</v>
      </c>
      <c r="K114" t="s">
        <v>30</v>
      </c>
      <c r="L114" s="23" t="s">
        <v>772</v>
      </c>
      <c r="M114" t="s">
        <v>1825</v>
      </c>
      <c r="N114" t="s">
        <v>1796</v>
      </c>
      <c r="S114" t="s">
        <v>1826</v>
      </c>
      <c r="T114" t="s">
        <v>837</v>
      </c>
      <c r="V114" t="s">
        <v>805</v>
      </c>
      <c r="W114" t="s">
        <v>1453</v>
      </c>
      <c r="Y114" t="s">
        <v>1824</v>
      </c>
      <c r="Z114" t="s">
        <v>30</v>
      </c>
    </row>
    <row r="115" spans="1:26" x14ac:dyDescent="0.25">
      <c r="A115" s="11" t="s">
        <v>1827</v>
      </c>
      <c r="B115" t="s">
        <v>1828</v>
      </c>
      <c r="D115" t="s">
        <v>203</v>
      </c>
      <c r="E115" t="s">
        <v>1829</v>
      </c>
      <c r="J115" t="s">
        <v>1830</v>
      </c>
      <c r="K115" t="s">
        <v>1831</v>
      </c>
      <c r="L115" s="23" t="s">
        <v>772</v>
      </c>
      <c r="M115" t="s">
        <v>832</v>
      </c>
      <c r="N115" t="s">
        <v>1608</v>
      </c>
      <c r="S115" t="s">
        <v>1832</v>
      </c>
      <c r="T115" t="s">
        <v>822</v>
      </c>
      <c r="V115" t="s">
        <v>1730</v>
      </c>
      <c r="W115" t="s">
        <v>1731</v>
      </c>
      <c r="Y115" t="s">
        <v>1830</v>
      </c>
      <c r="Z115" t="s">
        <v>1831</v>
      </c>
    </row>
    <row r="116" spans="1:26" x14ac:dyDescent="0.25">
      <c r="A116" s="11" t="s">
        <v>1833</v>
      </c>
      <c r="B116" t="s">
        <v>1834</v>
      </c>
      <c r="D116" t="s">
        <v>1835</v>
      </c>
      <c r="E116" t="s">
        <v>1836</v>
      </c>
      <c r="J116" t="s">
        <v>614</v>
      </c>
      <c r="K116" t="s">
        <v>98</v>
      </c>
      <c r="L116" s="23" t="s">
        <v>772</v>
      </c>
      <c r="M116" t="s">
        <v>1837</v>
      </c>
      <c r="N116" t="s">
        <v>1733</v>
      </c>
      <c r="S116" t="s">
        <v>1838</v>
      </c>
      <c r="T116" t="s">
        <v>1839</v>
      </c>
      <c r="V116" t="s">
        <v>1740</v>
      </c>
      <c r="W116" t="s">
        <v>1741</v>
      </c>
      <c r="Y116" t="s">
        <v>614</v>
      </c>
      <c r="Z116" t="s">
        <v>98</v>
      </c>
    </row>
    <row r="117" spans="1:26" x14ac:dyDescent="0.25">
      <c r="A117" s="11" t="s">
        <v>1840</v>
      </c>
      <c r="B117" t="s">
        <v>1841</v>
      </c>
      <c r="D117" t="s">
        <v>1842</v>
      </c>
      <c r="E117" t="s">
        <v>1843</v>
      </c>
      <c r="J117" t="s">
        <v>1844</v>
      </c>
      <c r="K117" t="s">
        <v>1845</v>
      </c>
      <c r="L117" s="23" t="s">
        <v>772</v>
      </c>
      <c r="M117" t="s">
        <v>1846</v>
      </c>
      <c r="N117" t="s">
        <v>1724</v>
      </c>
      <c r="S117" t="s">
        <v>167</v>
      </c>
      <c r="T117" t="s">
        <v>94</v>
      </c>
      <c r="V117" t="s">
        <v>1747</v>
      </c>
      <c r="W117" t="s">
        <v>1555</v>
      </c>
      <c r="Y117" t="s">
        <v>1844</v>
      </c>
      <c r="Z117" t="s">
        <v>1845</v>
      </c>
    </row>
    <row r="118" spans="1:26" x14ac:dyDescent="0.25">
      <c r="A118" s="11" t="s">
        <v>1847</v>
      </c>
      <c r="B118" t="s">
        <v>1848</v>
      </c>
      <c r="D118" t="s">
        <v>1849</v>
      </c>
      <c r="E118" t="s">
        <v>1850</v>
      </c>
      <c r="J118" t="s">
        <v>387</v>
      </c>
      <c r="K118" t="s">
        <v>68</v>
      </c>
      <c r="L118" s="23" t="s">
        <v>772</v>
      </c>
      <c r="M118" t="s">
        <v>179</v>
      </c>
      <c r="N118" t="s">
        <v>134</v>
      </c>
      <c r="S118" t="s">
        <v>1851</v>
      </c>
      <c r="T118" t="s">
        <v>1852</v>
      </c>
      <c r="V118" t="s">
        <v>1756</v>
      </c>
      <c r="W118" t="s">
        <v>1853</v>
      </c>
      <c r="Y118" t="s">
        <v>387</v>
      </c>
      <c r="Z118" t="s">
        <v>68</v>
      </c>
    </row>
    <row r="119" spans="1:26" x14ac:dyDescent="0.25">
      <c r="A119" s="11" t="s">
        <v>1854</v>
      </c>
      <c r="B119" t="s">
        <v>1855</v>
      </c>
      <c r="D119" t="s">
        <v>1856</v>
      </c>
      <c r="E119" t="s">
        <v>1857</v>
      </c>
      <c r="J119" t="s">
        <v>733</v>
      </c>
      <c r="K119" t="s">
        <v>27</v>
      </c>
      <c r="L119" s="23" t="s">
        <v>772</v>
      </c>
      <c r="M119" t="s">
        <v>1858</v>
      </c>
      <c r="N119" t="s">
        <v>1673</v>
      </c>
      <c r="V119" t="s">
        <v>1765</v>
      </c>
      <c r="W119" t="s">
        <v>1859</v>
      </c>
      <c r="Y119" t="s">
        <v>733</v>
      </c>
      <c r="Z119" t="s">
        <v>27</v>
      </c>
    </row>
    <row r="120" spans="1:26" x14ac:dyDescent="0.25">
      <c r="A120" s="11" t="s">
        <v>1860</v>
      </c>
      <c r="B120" t="s">
        <v>1861</v>
      </c>
      <c r="D120" t="s">
        <v>1862</v>
      </c>
      <c r="E120" t="s">
        <v>1863</v>
      </c>
      <c r="J120" t="s">
        <v>1864</v>
      </c>
      <c r="K120" t="s">
        <v>1224</v>
      </c>
      <c r="L120" s="23" t="s">
        <v>772</v>
      </c>
      <c r="M120" t="s">
        <v>1865</v>
      </c>
      <c r="N120" t="s">
        <v>1649</v>
      </c>
      <c r="V120" t="s">
        <v>1773</v>
      </c>
      <c r="W120" t="s">
        <v>1774</v>
      </c>
      <c r="Y120" t="s">
        <v>1864</v>
      </c>
      <c r="Z120" t="s">
        <v>1224</v>
      </c>
    </row>
    <row r="121" spans="1:26" x14ac:dyDescent="0.25">
      <c r="A121" s="11" t="s">
        <v>1866</v>
      </c>
      <c r="B121" t="s">
        <v>1867</v>
      </c>
      <c r="D121" t="s">
        <v>1868</v>
      </c>
      <c r="E121" t="s">
        <v>1869</v>
      </c>
      <c r="J121" t="s">
        <v>1870</v>
      </c>
      <c r="K121" t="s">
        <v>1245</v>
      </c>
      <c r="L121" s="23" t="s">
        <v>772</v>
      </c>
      <c r="M121" t="s">
        <v>1871</v>
      </c>
      <c r="N121" t="s">
        <v>927</v>
      </c>
      <c r="V121" t="s">
        <v>1782</v>
      </c>
      <c r="W121" t="s">
        <v>1572</v>
      </c>
      <c r="Y121" t="s">
        <v>1870</v>
      </c>
      <c r="Z121" t="s">
        <v>1245</v>
      </c>
    </row>
    <row r="122" spans="1:26" x14ac:dyDescent="0.25">
      <c r="A122" s="11" t="s">
        <v>1872</v>
      </c>
      <c r="B122" t="s">
        <v>1873</v>
      </c>
      <c r="D122" t="s">
        <v>1874</v>
      </c>
      <c r="E122" t="s">
        <v>1875</v>
      </c>
      <c r="J122" t="s">
        <v>1876</v>
      </c>
      <c r="K122" t="s">
        <v>1877</v>
      </c>
      <c r="L122" s="23" t="s">
        <v>772</v>
      </c>
      <c r="M122" t="s">
        <v>1878</v>
      </c>
      <c r="N122" t="s">
        <v>1698</v>
      </c>
      <c r="V122" t="s">
        <v>1786</v>
      </c>
      <c r="W122" t="s">
        <v>1588</v>
      </c>
      <c r="Y122" t="s">
        <v>1876</v>
      </c>
      <c r="Z122" t="s">
        <v>1877</v>
      </c>
    </row>
    <row r="123" spans="1:26" x14ac:dyDescent="0.25">
      <c r="A123" s="11" t="s">
        <v>1879</v>
      </c>
      <c r="B123" t="s">
        <v>1880</v>
      </c>
      <c r="D123" t="s">
        <v>1881</v>
      </c>
      <c r="E123" t="s">
        <v>1882</v>
      </c>
      <c r="J123" t="s">
        <v>394</v>
      </c>
      <c r="K123" t="s">
        <v>73</v>
      </c>
      <c r="L123" s="23" t="s">
        <v>772</v>
      </c>
      <c r="M123" t="s">
        <v>1883</v>
      </c>
      <c r="N123" t="s">
        <v>1658</v>
      </c>
      <c r="V123" t="s">
        <v>1019</v>
      </c>
      <c r="W123" t="s">
        <v>1884</v>
      </c>
      <c r="Y123" t="s">
        <v>394</v>
      </c>
      <c r="Z123" t="s">
        <v>73</v>
      </c>
    </row>
    <row r="124" spans="1:26" x14ac:dyDescent="0.25">
      <c r="A124" s="11" t="s">
        <v>1885</v>
      </c>
      <c r="B124" t="s">
        <v>1886</v>
      </c>
      <c r="D124" t="s">
        <v>1887</v>
      </c>
      <c r="E124" t="s">
        <v>1888</v>
      </c>
      <c r="J124" t="s">
        <v>413</v>
      </c>
      <c r="K124" t="s">
        <v>74</v>
      </c>
      <c r="L124" s="23" t="s">
        <v>772</v>
      </c>
      <c r="M124" t="s">
        <v>1706</v>
      </c>
      <c r="N124" t="s">
        <v>1707</v>
      </c>
      <c r="V124" t="s">
        <v>1802</v>
      </c>
      <c r="W124" t="s">
        <v>1803</v>
      </c>
      <c r="Y124" t="s">
        <v>413</v>
      </c>
      <c r="Z124" t="s">
        <v>74</v>
      </c>
    </row>
    <row r="125" spans="1:26" x14ac:dyDescent="0.25">
      <c r="A125" s="11" t="s">
        <v>1889</v>
      </c>
      <c r="B125" t="s">
        <v>1890</v>
      </c>
      <c r="D125" t="s">
        <v>1891</v>
      </c>
      <c r="E125" t="s">
        <v>1892</v>
      </c>
      <c r="J125" t="s">
        <v>510</v>
      </c>
      <c r="K125" t="s">
        <v>85</v>
      </c>
      <c r="L125" s="23" t="s">
        <v>772</v>
      </c>
      <c r="M125" t="s">
        <v>1893</v>
      </c>
      <c r="N125" t="s">
        <v>1626</v>
      </c>
      <c r="V125" t="s">
        <v>1810</v>
      </c>
      <c r="W125" t="s">
        <v>875</v>
      </c>
      <c r="Y125" t="s">
        <v>510</v>
      </c>
      <c r="Z125" t="s">
        <v>85</v>
      </c>
    </row>
    <row r="126" spans="1:26" x14ac:dyDescent="0.25">
      <c r="A126" s="11" t="s">
        <v>1894</v>
      </c>
      <c r="B126" t="s">
        <v>1895</v>
      </c>
      <c r="D126" t="s">
        <v>1896</v>
      </c>
      <c r="E126" t="s">
        <v>1897</v>
      </c>
      <c r="J126" t="s">
        <v>1898</v>
      </c>
      <c r="K126" t="s">
        <v>1899</v>
      </c>
      <c r="L126" s="23" t="s">
        <v>772</v>
      </c>
      <c r="M126" t="s">
        <v>1900</v>
      </c>
      <c r="N126" t="s">
        <v>1690</v>
      </c>
      <c r="V126" t="s">
        <v>176</v>
      </c>
      <c r="W126" t="s">
        <v>1816</v>
      </c>
      <c r="Y126" t="s">
        <v>1898</v>
      </c>
      <c r="Z126" t="s">
        <v>1899</v>
      </c>
    </row>
    <row r="127" spans="1:26" x14ac:dyDescent="0.25">
      <c r="A127" s="11" t="s">
        <v>1901</v>
      </c>
      <c r="B127" t="s">
        <v>1902</v>
      </c>
      <c r="D127" t="s">
        <v>1903</v>
      </c>
      <c r="E127" t="s">
        <v>1904</v>
      </c>
      <c r="J127" t="s">
        <v>418</v>
      </c>
      <c r="K127" t="s">
        <v>75</v>
      </c>
      <c r="L127" s="23" t="s">
        <v>772</v>
      </c>
      <c r="M127" t="s">
        <v>1905</v>
      </c>
      <c r="N127" t="s">
        <v>1906</v>
      </c>
      <c r="V127" t="s">
        <v>1825</v>
      </c>
      <c r="W127" t="s">
        <v>1907</v>
      </c>
      <c r="Y127" t="s">
        <v>418</v>
      </c>
      <c r="Z127" t="s">
        <v>75</v>
      </c>
    </row>
    <row r="128" spans="1:26" x14ac:dyDescent="0.25">
      <c r="A128" s="11">
        <v>6.04</v>
      </c>
      <c r="B128" t="s">
        <v>1908</v>
      </c>
      <c r="D128" t="s">
        <v>204</v>
      </c>
      <c r="E128" t="s">
        <v>1909</v>
      </c>
      <c r="J128" t="s">
        <v>436</v>
      </c>
      <c r="K128" t="s">
        <v>76</v>
      </c>
      <c r="L128" s="23" t="s">
        <v>772</v>
      </c>
      <c r="M128" t="s">
        <v>1910</v>
      </c>
      <c r="N128" t="s">
        <v>1717</v>
      </c>
      <c r="V128" t="s">
        <v>832</v>
      </c>
      <c r="W128" t="s">
        <v>1608</v>
      </c>
      <c r="Y128" t="s">
        <v>436</v>
      </c>
      <c r="Z128" t="s">
        <v>76</v>
      </c>
    </row>
    <row r="129" spans="1:26" x14ac:dyDescent="0.25">
      <c r="A129" s="11" t="s">
        <v>1911</v>
      </c>
      <c r="B129" t="s">
        <v>1912</v>
      </c>
      <c r="D129" t="s">
        <v>1913</v>
      </c>
      <c r="E129" t="s">
        <v>1914</v>
      </c>
      <c r="J129" t="s">
        <v>1915</v>
      </c>
      <c r="K129" t="s">
        <v>1916</v>
      </c>
      <c r="L129" s="23" t="s">
        <v>772</v>
      </c>
      <c r="M129" t="s">
        <v>969</v>
      </c>
      <c r="N129" t="s">
        <v>970</v>
      </c>
      <c r="V129" t="s">
        <v>1917</v>
      </c>
      <c r="W129" t="s">
        <v>1043</v>
      </c>
      <c r="Y129" t="s">
        <v>1915</v>
      </c>
      <c r="Z129" t="s">
        <v>1916</v>
      </c>
    </row>
    <row r="130" spans="1:26" x14ac:dyDescent="0.25">
      <c r="A130" s="11" t="s">
        <v>1918</v>
      </c>
      <c r="B130" t="s">
        <v>1919</v>
      </c>
      <c r="D130" t="s">
        <v>1920</v>
      </c>
      <c r="E130" t="s">
        <v>1921</v>
      </c>
      <c r="J130" t="s">
        <v>386</v>
      </c>
      <c r="K130" t="s">
        <v>67</v>
      </c>
      <c r="L130" s="23" t="s">
        <v>772</v>
      </c>
      <c r="M130" t="s">
        <v>1922</v>
      </c>
      <c r="N130" t="s">
        <v>1749</v>
      </c>
      <c r="V130" t="s">
        <v>1837</v>
      </c>
      <c r="W130" t="s">
        <v>1923</v>
      </c>
      <c r="Y130" t="s">
        <v>386</v>
      </c>
      <c r="Z130" t="s">
        <v>67</v>
      </c>
    </row>
    <row r="131" spans="1:26" x14ac:dyDescent="0.25">
      <c r="A131" s="11" t="s">
        <v>1924</v>
      </c>
      <c r="B131" t="s">
        <v>1925</v>
      </c>
      <c r="D131" t="s">
        <v>1926</v>
      </c>
      <c r="E131" t="s">
        <v>1927</v>
      </c>
      <c r="J131" t="s">
        <v>471</v>
      </c>
      <c r="K131" t="s">
        <v>79</v>
      </c>
      <c r="L131" s="23" t="s">
        <v>772</v>
      </c>
      <c r="M131" t="s">
        <v>1928</v>
      </c>
      <c r="N131" t="s">
        <v>1839</v>
      </c>
      <c r="V131" t="s">
        <v>1846</v>
      </c>
      <c r="W131" t="s">
        <v>1929</v>
      </c>
      <c r="Y131" t="s">
        <v>471</v>
      </c>
      <c r="Z131" t="s">
        <v>79</v>
      </c>
    </row>
    <row r="132" spans="1:26" x14ac:dyDescent="0.25">
      <c r="A132" s="11" t="s">
        <v>64</v>
      </c>
      <c r="B132" t="s">
        <v>1930</v>
      </c>
      <c r="D132" t="s">
        <v>1931</v>
      </c>
      <c r="E132" t="s">
        <v>1932</v>
      </c>
      <c r="J132" t="s">
        <v>509</v>
      </c>
      <c r="K132" t="s">
        <v>84</v>
      </c>
      <c r="L132" s="23" t="s">
        <v>772</v>
      </c>
      <c r="M132" t="s">
        <v>168</v>
      </c>
      <c r="N132" t="s">
        <v>94</v>
      </c>
      <c r="V132" t="s">
        <v>179</v>
      </c>
      <c r="W132" t="s">
        <v>1933</v>
      </c>
      <c r="Y132" t="s">
        <v>509</v>
      </c>
      <c r="Z132" t="s">
        <v>84</v>
      </c>
    </row>
    <row r="133" spans="1:26" x14ac:dyDescent="0.25">
      <c r="A133" s="11" t="s">
        <v>65</v>
      </c>
      <c r="B133" t="s">
        <v>66</v>
      </c>
      <c r="D133" t="s">
        <v>1934</v>
      </c>
      <c r="E133" t="s">
        <v>1935</v>
      </c>
      <c r="J133" t="s">
        <v>535</v>
      </c>
      <c r="K133" t="s">
        <v>91</v>
      </c>
      <c r="L133" s="23" t="s">
        <v>772</v>
      </c>
      <c r="V133" t="s">
        <v>1858</v>
      </c>
      <c r="W133" t="s">
        <v>1936</v>
      </c>
      <c r="Y133" t="s">
        <v>535</v>
      </c>
      <c r="Z133" t="s">
        <v>91</v>
      </c>
    </row>
    <row r="134" spans="1:26" x14ac:dyDescent="0.25">
      <c r="A134" s="11" t="s">
        <v>77</v>
      </c>
      <c r="B134" t="s">
        <v>78</v>
      </c>
      <c r="D134" t="s">
        <v>1937</v>
      </c>
      <c r="E134" t="s">
        <v>1938</v>
      </c>
      <c r="J134" t="s">
        <v>613</v>
      </c>
      <c r="K134" t="s">
        <v>97</v>
      </c>
      <c r="L134" s="23" t="s">
        <v>772</v>
      </c>
      <c r="V134" t="s">
        <v>1865</v>
      </c>
      <c r="W134" t="s">
        <v>1649</v>
      </c>
      <c r="Y134" t="s">
        <v>613</v>
      </c>
      <c r="Z134" t="s">
        <v>97</v>
      </c>
    </row>
    <row r="135" spans="1:26" x14ac:dyDescent="0.25">
      <c r="A135" s="11" t="s">
        <v>1939</v>
      </c>
      <c r="B135" t="s">
        <v>1940</v>
      </c>
      <c r="D135" t="s">
        <v>1941</v>
      </c>
      <c r="E135" t="s">
        <v>1942</v>
      </c>
      <c r="J135" t="s">
        <v>669</v>
      </c>
      <c r="K135" t="s">
        <v>103</v>
      </c>
      <c r="L135" s="23" t="s">
        <v>772</v>
      </c>
      <c r="V135" t="s">
        <v>1871</v>
      </c>
      <c r="W135" t="s">
        <v>927</v>
      </c>
      <c r="Y135" t="s">
        <v>669</v>
      </c>
      <c r="Z135" t="s">
        <v>103</v>
      </c>
    </row>
    <row r="136" spans="1:26" x14ac:dyDescent="0.25">
      <c r="A136" s="11" t="s">
        <v>81</v>
      </c>
      <c r="B136" t="s">
        <v>82</v>
      </c>
      <c r="D136" t="s">
        <v>1943</v>
      </c>
      <c r="E136" t="s">
        <v>1944</v>
      </c>
      <c r="J136" t="s">
        <v>689</v>
      </c>
      <c r="K136" t="s">
        <v>112</v>
      </c>
      <c r="L136" s="23" t="s">
        <v>772</v>
      </c>
      <c r="V136" t="s">
        <v>1878</v>
      </c>
      <c r="W136" t="s">
        <v>1945</v>
      </c>
      <c r="Y136" t="s">
        <v>689</v>
      </c>
      <c r="Z136" t="s">
        <v>112</v>
      </c>
    </row>
    <row r="137" spans="1:26" x14ac:dyDescent="0.25">
      <c r="A137" s="11" t="s">
        <v>1946</v>
      </c>
      <c r="B137" t="s">
        <v>1947</v>
      </c>
      <c r="D137" t="s">
        <v>1948</v>
      </c>
      <c r="E137" t="s">
        <v>1949</v>
      </c>
      <c r="J137" t="s">
        <v>709</v>
      </c>
      <c r="K137" t="s">
        <v>122</v>
      </c>
      <c r="L137" s="23" t="s">
        <v>772</v>
      </c>
      <c r="V137" t="s">
        <v>1928</v>
      </c>
      <c r="W137" t="s">
        <v>1839</v>
      </c>
      <c r="Y137" t="s">
        <v>709</v>
      </c>
      <c r="Z137" t="s">
        <v>122</v>
      </c>
    </row>
    <row r="138" spans="1:26" x14ac:dyDescent="0.25">
      <c r="A138" s="11" t="s">
        <v>87</v>
      </c>
      <c r="B138" t="s">
        <v>1950</v>
      </c>
      <c r="D138" t="s">
        <v>1951</v>
      </c>
      <c r="E138" t="s">
        <v>857</v>
      </c>
      <c r="J138" t="s">
        <v>719</v>
      </c>
      <c r="K138" t="s">
        <v>127</v>
      </c>
      <c r="L138" s="23" t="s">
        <v>772</v>
      </c>
      <c r="V138" t="s">
        <v>1706</v>
      </c>
      <c r="W138" t="s">
        <v>1952</v>
      </c>
      <c r="Y138" t="s">
        <v>719</v>
      </c>
      <c r="Z138" t="s">
        <v>127</v>
      </c>
    </row>
    <row r="139" spans="1:26" x14ac:dyDescent="0.25">
      <c r="A139" s="11" t="s">
        <v>88</v>
      </c>
      <c r="B139" t="s">
        <v>89</v>
      </c>
      <c r="D139" t="s">
        <v>1953</v>
      </c>
      <c r="E139" t="s">
        <v>894</v>
      </c>
      <c r="J139" t="s">
        <v>732</v>
      </c>
      <c r="K139" t="s">
        <v>133</v>
      </c>
      <c r="L139" s="23" t="s">
        <v>772</v>
      </c>
      <c r="V139" t="s">
        <v>1893</v>
      </c>
      <c r="W139" t="s">
        <v>1626</v>
      </c>
      <c r="Y139" t="s">
        <v>732</v>
      </c>
      <c r="Z139" t="s">
        <v>133</v>
      </c>
    </row>
    <row r="140" spans="1:26" x14ac:dyDescent="0.25">
      <c r="A140" s="11" t="s">
        <v>1954</v>
      </c>
      <c r="B140" t="s">
        <v>1955</v>
      </c>
      <c r="D140" t="s">
        <v>1956</v>
      </c>
      <c r="E140" t="s">
        <v>1957</v>
      </c>
      <c r="J140" t="s">
        <v>747</v>
      </c>
      <c r="K140" t="s">
        <v>139</v>
      </c>
      <c r="L140" s="23" t="s">
        <v>772</v>
      </c>
      <c r="V140" t="s">
        <v>1900</v>
      </c>
      <c r="W140" t="s">
        <v>1690</v>
      </c>
      <c r="Y140" t="s">
        <v>747</v>
      </c>
      <c r="Z140" t="s">
        <v>139</v>
      </c>
    </row>
    <row r="141" spans="1:26" x14ac:dyDescent="0.25">
      <c r="A141" s="11" t="s">
        <v>1958</v>
      </c>
      <c r="B141" t="s">
        <v>1959</v>
      </c>
      <c r="D141" t="s">
        <v>1960</v>
      </c>
      <c r="E141" t="s">
        <v>1961</v>
      </c>
      <c r="V141" t="s">
        <v>1962</v>
      </c>
      <c r="W141" t="s">
        <v>1963</v>
      </c>
    </row>
    <row r="142" spans="1:26" x14ac:dyDescent="0.25">
      <c r="A142" s="11" t="s">
        <v>533</v>
      </c>
      <c r="B142" t="s">
        <v>1964</v>
      </c>
      <c r="D142" t="s">
        <v>1965</v>
      </c>
      <c r="E142" t="s">
        <v>1755</v>
      </c>
      <c r="V142" t="s">
        <v>1910</v>
      </c>
      <c r="W142" t="s">
        <v>1966</v>
      </c>
    </row>
    <row r="143" spans="1:26" x14ac:dyDescent="0.25">
      <c r="A143" s="11" t="s">
        <v>569</v>
      </c>
      <c r="B143" t="s">
        <v>570</v>
      </c>
      <c r="D143" t="s">
        <v>1967</v>
      </c>
      <c r="E143" t="s">
        <v>1968</v>
      </c>
      <c r="V143" t="s">
        <v>969</v>
      </c>
      <c r="W143" t="s">
        <v>1969</v>
      </c>
    </row>
    <row r="144" spans="1:26" x14ac:dyDescent="0.25">
      <c r="A144" s="11" t="s">
        <v>633</v>
      </c>
      <c r="B144" t="s">
        <v>1970</v>
      </c>
      <c r="D144" t="s">
        <v>1971</v>
      </c>
      <c r="E144" t="s">
        <v>1972</v>
      </c>
      <c r="V144" t="s">
        <v>1922</v>
      </c>
      <c r="W144" t="s">
        <v>1749</v>
      </c>
    </row>
    <row r="145" spans="1:23" x14ac:dyDescent="0.25">
      <c r="A145" s="11" t="s">
        <v>1973</v>
      </c>
      <c r="B145" t="s">
        <v>1974</v>
      </c>
      <c r="D145" t="s">
        <v>1975</v>
      </c>
      <c r="E145" t="s">
        <v>1569</v>
      </c>
      <c r="V145" t="s">
        <v>1976</v>
      </c>
      <c r="W145" t="s">
        <v>915</v>
      </c>
    </row>
    <row r="146" spans="1:23" x14ac:dyDescent="0.25">
      <c r="A146" s="11" t="s">
        <v>1977</v>
      </c>
      <c r="B146" t="s">
        <v>1978</v>
      </c>
      <c r="D146" t="s">
        <v>1979</v>
      </c>
      <c r="E146" t="s">
        <v>1980</v>
      </c>
      <c r="V146" t="s">
        <v>1981</v>
      </c>
      <c r="W146" t="s">
        <v>849</v>
      </c>
    </row>
    <row r="147" spans="1:23" x14ac:dyDescent="0.25">
      <c r="A147" s="11" t="s">
        <v>1982</v>
      </c>
      <c r="B147" t="s">
        <v>1983</v>
      </c>
      <c r="D147" t="s">
        <v>1984</v>
      </c>
      <c r="E147" t="s">
        <v>1985</v>
      </c>
      <c r="V147" t="s">
        <v>1986</v>
      </c>
      <c r="W147" t="s">
        <v>955</v>
      </c>
    </row>
    <row r="148" spans="1:23" x14ac:dyDescent="0.25">
      <c r="A148" s="11" t="s">
        <v>1987</v>
      </c>
      <c r="B148" t="s">
        <v>1988</v>
      </c>
      <c r="D148" t="s">
        <v>1989</v>
      </c>
      <c r="E148" t="s">
        <v>1990</v>
      </c>
      <c r="V148" t="s">
        <v>1991</v>
      </c>
      <c r="W148" t="s">
        <v>1992</v>
      </c>
    </row>
    <row r="149" spans="1:23" x14ac:dyDescent="0.25">
      <c r="A149" s="11" t="s">
        <v>1993</v>
      </c>
      <c r="B149" t="s">
        <v>1994</v>
      </c>
      <c r="D149" t="s">
        <v>1995</v>
      </c>
      <c r="E149" t="s">
        <v>1996</v>
      </c>
    </row>
    <row r="150" spans="1:23" x14ac:dyDescent="0.25">
      <c r="A150" s="11" t="s">
        <v>1997</v>
      </c>
      <c r="B150" t="s">
        <v>1998</v>
      </c>
      <c r="D150" t="s">
        <v>1999</v>
      </c>
      <c r="E150" t="s">
        <v>2000</v>
      </c>
    </row>
    <row r="151" spans="1:23" x14ac:dyDescent="0.25">
      <c r="A151" s="11" t="s">
        <v>2001</v>
      </c>
      <c r="B151" t="s">
        <v>2002</v>
      </c>
      <c r="D151" t="s">
        <v>2003</v>
      </c>
      <c r="E151" t="s">
        <v>2004</v>
      </c>
    </row>
    <row r="152" spans="1:23" x14ac:dyDescent="0.25">
      <c r="A152" s="11" t="s">
        <v>2005</v>
      </c>
      <c r="B152" t="s">
        <v>2006</v>
      </c>
      <c r="D152" t="s">
        <v>2007</v>
      </c>
      <c r="E152" t="s">
        <v>2008</v>
      </c>
    </row>
    <row r="153" spans="1:23" x14ac:dyDescent="0.25">
      <c r="A153" s="11" t="s">
        <v>2009</v>
      </c>
      <c r="B153" t="s">
        <v>2010</v>
      </c>
      <c r="D153" t="s">
        <v>2011</v>
      </c>
      <c r="E153" t="s">
        <v>2012</v>
      </c>
    </row>
    <row r="154" spans="1:23" x14ac:dyDescent="0.25">
      <c r="A154" s="11" t="s">
        <v>2013</v>
      </c>
      <c r="B154" t="s">
        <v>2014</v>
      </c>
      <c r="D154" t="s">
        <v>2015</v>
      </c>
      <c r="E154" t="s">
        <v>2016</v>
      </c>
    </row>
    <row r="155" spans="1:23" x14ac:dyDescent="0.25">
      <c r="A155" s="11" t="s">
        <v>2017</v>
      </c>
      <c r="B155" t="s">
        <v>2018</v>
      </c>
      <c r="D155" t="s">
        <v>2019</v>
      </c>
      <c r="E155" t="s">
        <v>2020</v>
      </c>
    </row>
    <row r="156" spans="1:23" x14ac:dyDescent="0.25">
      <c r="A156" s="11" t="s">
        <v>2021</v>
      </c>
      <c r="B156" t="s">
        <v>2022</v>
      </c>
      <c r="D156" t="s">
        <v>2023</v>
      </c>
      <c r="E156" t="s">
        <v>2024</v>
      </c>
    </row>
    <row r="157" spans="1:23" x14ac:dyDescent="0.25">
      <c r="A157" s="11" t="s">
        <v>2025</v>
      </c>
      <c r="B157" t="s">
        <v>2026</v>
      </c>
      <c r="D157" t="s">
        <v>2027</v>
      </c>
      <c r="E157" t="s">
        <v>2028</v>
      </c>
    </row>
    <row r="158" spans="1:23" x14ac:dyDescent="0.25">
      <c r="A158" s="11" t="s">
        <v>2029</v>
      </c>
      <c r="B158" t="s">
        <v>2030</v>
      </c>
      <c r="D158" t="s">
        <v>2031</v>
      </c>
      <c r="E158" t="s">
        <v>2032</v>
      </c>
    </row>
    <row r="159" spans="1:23" x14ac:dyDescent="0.25">
      <c r="A159" s="11" t="s">
        <v>2033</v>
      </c>
      <c r="B159" t="s">
        <v>2034</v>
      </c>
      <c r="D159" t="s">
        <v>2035</v>
      </c>
      <c r="E159" t="s">
        <v>2036</v>
      </c>
    </row>
    <row r="160" spans="1:23" x14ac:dyDescent="0.25">
      <c r="A160" s="11" t="s">
        <v>2037</v>
      </c>
      <c r="B160" t="s">
        <v>2038</v>
      </c>
      <c r="D160" t="s">
        <v>2039</v>
      </c>
      <c r="E160" t="s">
        <v>2040</v>
      </c>
    </row>
    <row r="161" spans="1:5" x14ac:dyDescent="0.25">
      <c r="A161" s="11" t="s">
        <v>2041</v>
      </c>
      <c r="B161" t="s">
        <v>2042</v>
      </c>
      <c r="D161" t="s">
        <v>2043</v>
      </c>
      <c r="E161" t="s">
        <v>2044</v>
      </c>
    </row>
    <row r="162" spans="1:5" x14ac:dyDescent="0.25">
      <c r="A162" s="11" t="s">
        <v>2045</v>
      </c>
      <c r="B162" t="s">
        <v>2046</v>
      </c>
      <c r="D162" t="s">
        <v>2047</v>
      </c>
      <c r="E162" t="s">
        <v>2048</v>
      </c>
    </row>
    <row r="163" spans="1:5" x14ac:dyDescent="0.25">
      <c r="A163" s="11" t="s">
        <v>2049</v>
      </c>
      <c r="B163" t="s">
        <v>2050</v>
      </c>
      <c r="D163" t="s">
        <v>2051</v>
      </c>
      <c r="E163" t="s">
        <v>2052</v>
      </c>
    </row>
    <row r="164" spans="1:5" x14ac:dyDescent="0.25">
      <c r="A164" s="11" t="s">
        <v>2053</v>
      </c>
      <c r="B164" t="s">
        <v>2054</v>
      </c>
      <c r="D164" t="s">
        <v>2055</v>
      </c>
      <c r="E164" t="s">
        <v>2056</v>
      </c>
    </row>
    <row r="165" spans="1:5" x14ac:dyDescent="0.25">
      <c r="A165" s="11" t="s">
        <v>2057</v>
      </c>
      <c r="B165" t="s">
        <v>2058</v>
      </c>
      <c r="D165" t="s">
        <v>205</v>
      </c>
      <c r="E165" t="s">
        <v>2059</v>
      </c>
    </row>
    <row r="166" spans="1:5" x14ac:dyDescent="0.25">
      <c r="A166" s="11" t="s">
        <v>2060</v>
      </c>
      <c r="B166" t="s">
        <v>2061</v>
      </c>
      <c r="D166" t="s">
        <v>2062</v>
      </c>
      <c r="E166" t="s">
        <v>2063</v>
      </c>
    </row>
    <row r="167" spans="1:5" x14ac:dyDescent="0.25">
      <c r="A167" s="11" t="s">
        <v>2064</v>
      </c>
      <c r="B167" t="s">
        <v>2065</v>
      </c>
      <c r="D167" t="s">
        <v>2066</v>
      </c>
      <c r="E167" t="s">
        <v>2067</v>
      </c>
    </row>
    <row r="168" spans="1:5" x14ac:dyDescent="0.25">
      <c r="A168" s="11" t="s">
        <v>2068</v>
      </c>
      <c r="B168" t="s">
        <v>2069</v>
      </c>
      <c r="D168" t="s">
        <v>2070</v>
      </c>
      <c r="E168" t="s">
        <v>2071</v>
      </c>
    </row>
    <row r="169" spans="1:5" x14ac:dyDescent="0.25">
      <c r="A169" s="11" t="s">
        <v>2072</v>
      </c>
      <c r="B169" t="s">
        <v>2073</v>
      </c>
      <c r="D169" t="s">
        <v>2074</v>
      </c>
      <c r="E169" t="s">
        <v>2075</v>
      </c>
    </row>
    <row r="170" spans="1:5" x14ac:dyDescent="0.25">
      <c r="A170" s="11">
        <v>6.05</v>
      </c>
      <c r="B170" t="s">
        <v>2076</v>
      </c>
      <c r="D170" t="s">
        <v>2077</v>
      </c>
      <c r="E170" t="s">
        <v>2078</v>
      </c>
    </row>
    <row r="171" spans="1:5" x14ac:dyDescent="0.25">
      <c r="A171" s="11" t="s">
        <v>2079</v>
      </c>
      <c r="B171" t="s">
        <v>2080</v>
      </c>
      <c r="D171" t="s">
        <v>2081</v>
      </c>
      <c r="E171" t="s">
        <v>2082</v>
      </c>
    </row>
    <row r="172" spans="1:5" x14ac:dyDescent="0.25">
      <c r="A172" s="11" t="s">
        <v>2083</v>
      </c>
      <c r="B172" t="s">
        <v>2084</v>
      </c>
      <c r="D172" t="s">
        <v>2085</v>
      </c>
      <c r="E172" t="s">
        <v>2086</v>
      </c>
    </row>
    <row r="173" spans="1:5" x14ac:dyDescent="0.25">
      <c r="A173" s="11" t="s">
        <v>2087</v>
      </c>
      <c r="B173" t="s">
        <v>2088</v>
      </c>
      <c r="D173" t="s">
        <v>2089</v>
      </c>
      <c r="E173" t="s">
        <v>883</v>
      </c>
    </row>
    <row r="174" spans="1:5" x14ac:dyDescent="0.25">
      <c r="A174" s="11" t="s">
        <v>2090</v>
      </c>
      <c r="B174" t="s">
        <v>2091</v>
      </c>
      <c r="D174" t="s">
        <v>2092</v>
      </c>
      <c r="E174" t="s">
        <v>896</v>
      </c>
    </row>
    <row r="175" spans="1:5" x14ac:dyDescent="0.25">
      <c r="A175" s="11" t="s">
        <v>2093</v>
      </c>
      <c r="B175" t="s">
        <v>2094</v>
      </c>
      <c r="D175" t="s">
        <v>2095</v>
      </c>
      <c r="E175" t="s">
        <v>910</v>
      </c>
    </row>
    <row r="176" spans="1:5" x14ac:dyDescent="0.25">
      <c r="A176" s="11" t="s">
        <v>2096</v>
      </c>
      <c r="B176" t="s">
        <v>2097</v>
      </c>
      <c r="D176" t="s">
        <v>2098</v>
      </c>
      <c r="E176" t="s">
        <v>923</v>
      </c>
    </row>
    <row r="177" spans="1:5" x14ac:dyDescent="0.25">
      <c r="A177" s="11" t="s">
        <v>2099</v>
      </c>
      <c r="B177" t="s">
        <v>2100</v>
      </c>
      <c r="D177" t="s">
        <v>2101</v>
      </c>
      <c r="E177" t="s">
        <v>935</v>
      </c>
    </row>
    <row r="178" spans="1:5" x14ac:dyDescent="0.25">
      <c r="A178" s="11" t="s">
        <v>2102</v>
      </c>
      <c r="B178" t="s">
        <v>2103</v>
      </c>
      <c r="D178" t="s">
        <v>2104</v>
      </c>
      <c r="E178" t="s">
        <v>949</v>
      </c>
    </row>
    <row r="179" spans="1:5" x14ac:dyDescent="0.25">
      <c r="A179" s="11" t="s">
        <v>2105</v>
      </c>
      <c r="B179" t="s">
        <v>2106</v>
      </c>
      <c r="D179" t="s">
        <v>2107</v>
      </c>
      <c r="E179" t="s">
        <v>964</v>
      </c>
    </row>
    <row r="180" spans="1:5" x14ac:dyDescent="0.25">
      <c r="A180" s="11" t="s">
        <v>2108</v>
      </c>
      <c r="B180" t="s">
        <v>2109</v>
      </c>
      <c r="D180" t="s">
        <v>2110</v>
      </c>
      <c r="E180" t="s">
        <v>978</v>
      </c>
    </row>
    <row r="181" spans="1:5" x14ac:dyDescent="0.25">
      <c r="A181" s="11" t="s">
        <v>2111</v>
      </c>
      <c r="B181" t="s">
        <v>2112</v>
      </c>
      <c r="D181" t="s">
        <v>2113</v>
      </c>
      <c r="E181" t="s">
        <v>990</v>
      </c>
    </row>
    <row r="182" spans="1:5" x14ac:dyDescent="0.25">
      <c r="A182" s="11" t="s">
        <v>2114</v>
      </c>
      <c r="B182" t="s">
        <v>2115</v>
      </c>
      <c r="D182" t="s">
        <v>2116</v>
      </c>
      <c r="E182" t="s">
        <v>1004</v>
      </c>
    </row>
    <row r="183" spans="1:5" x14ac:dyDescent="0.25">
      <c r="A183" s="11" t="s">
        <v>2117</v>
      </c>
      <c r="B183" t="s">
        <v>2118</v>
      </c>
      <c r="D183" t="s">
        <v>2119</v>
      </c>
      <c r="E183" t="s">
        <v>1016</v>
      </c>
    </row>
    <row r="184" spans="1:5" x14ac:dyDescent="0.25">
      <c r="A184" s="11" t="s">
        <v>2120</v>
      </c>
      <c r="B184" t="s">
        <v>2121</v>
      </c>
      <c r="D184" t="s">
        <v>2122</v>
      </c>
      <c r="E184" t="s">
        <v>1029</v>
      </c>
    </row>
    <row r="185" spans="1:5" x14ac:dyDescent="0.25">
      <c r="A185" s="11" t="s">
        <v>2123</v>
      </c>
      <c r="B185" t="s">
        <v>2124</v>
      </c>
      <c r="D185" t="s">
        <v>2125</v>
      </c>
      <c r="E185" t="s">
        <v>1039</v>
      </c>
    </row>
    <row r="186" spans="1:5" x14ac:dyDescent="0.25">
      <c r="A186" s="11" t="s">
        <v>2126</v>
      </c>
      <c r="B186" t="s">
        <v>2127</v>
      </c>
      <c r="D186" t="s">
        <v>2128</v>
      </c>
      <c r="E186" t="s">
        <v>1051</v>
      </c>
    </row>
    <row r="187" spans="1:5" x14ac:dyDescent="0.25">
      <c r="A187" s="11" t="s">
        <v>2129</v>
      </c>
      <c r="B187" t="s">
        <v>2130</v>
      </c>
      <c r="D187" t="s">
        <v>2131</v>
      </c>
      <c r="E187" t="s">
        <v>6</v>
      </c>
    </row>
    <row r="188" spans="1:5" x14ac:dyDescent="0.25">
      <c r="A188" s="11" t="s">
        <v>2132</v>
      </c>
      <c r="B188" t="s">
        <v>1265</v>
      </c>
      <c r="D188" t="s">
        <v>2133</v>
      </c>
      <c r="E188" t="s">
        <v>9</v>
      </c>
    </row>
    <row r="189" spans="1:5" x14ac:dyDescent="0.25">
      <c r="A189" s="11" t="s">
        <v>2134</v>
      </c>
      <c r="B189" t="s">
        <v>2135</v>
      </c>
      <c r="D189" t="s">
        <v>2136</v>
      </c>
      <c r="E189" t="s">
        <v>2137</v>
      </c>
    </row>
    <row r="190" spans="1:5" x14ac:dyDescent="0.25">
      <c r="A190" s="11" t="s">
        <v>2138</v>
      </c>
      <c r="B190" t="s">
        <v>843</v>
      </c>
      <c r="D190" t="s">
        <v>2139</v>
      </c>
      <c r="E190" t="s">
        <v>2140</v>
      </c>
    </row>
    <row r="191" spans="1:5" x14ac:dyDescent="0.25">
      <c r="A191" s="11" t="s">
        <v>2141</v>
      </c>
      <c r="B191" t="s">
        <v>855</v>
      </c>
      <c r="D191" t="s">
        <v>2142</v>
      </c>
      <c r="E191" t="s">
        <v>2143</v>
      </c>
    </row>
    <row r="192" spans="1:5" x14ac:dyDescent="0.25">
      <c r="A192" s="11" t="s">
        <v>2144</v>
      </c>
      <c r="B192" t="s">
        <v>2145</v>
      </c>
      <c r="D192" t="s">
        <v>2146</v>
      </c>
      <c r="E192" t="s">
        <v>2147</v>
      </c>
    </row>
    <row r="193" spans="1:5" x14ac:dyDescent="0.25">
      <c r="A193" s="11" t="s">
        <v>2148</v>
      </c>
      <c r="B193" t="s">
        <v>2149</v>
      </c>
      <c r="D193" t="s">
        <v>2150</v>
      </c>
      <c r="E193" t="s">
        <v>2151</v>
      </c>
    </row>
    <row r="194" spans="1:5" x14ac:dyDescent="0.25">
      <c r="A194" s="11" t="s">
        <v>2152</v>
      </c>
      <c r="B194" t="s">
        <v>2153</v>
      </c>
      <c r="D194" t="s">
        <v>2154</v>
      </c>
      <c r="E194" t="s">
        <v>2155</v>
      </c>
    </row>
    <row r="195" spans="1:5" x14ac:dyDescent="0.25">
      <c r="A195" s="11" t="s">
        <v>2156</v>
      </c>
      <c r="B195" t="s">
        <v>2157</v>
      </c>
      <c r="D195" t="s">
        <v>2158</v>
      </c>
      <c r="E195" t="s">
        <v>2159</v>
      </c>
    </row>
    <row r="196" spans="1:5" x14ac:dyDescent="0.25">
      <c r="A196" s="11" t="s">
        <v>2160</v>
      </c>
      <c r="B196" t="s">
        <v>2161</v>
      </c>
      <c r="D196" t="s">
        <v>2162</v>
      </c>
      <c r="E196" t="s">
        <v>2163</v>
      </c>
    </row>
    <row r="197" spans="1:5" x14ac:dyDescent="0.25">
      <c r="A197" s="11" t="s">
        <v>2164</v>
      </c>
      <c r="B197" t="s">
        <v>2165</v>
      </c>
      <c r="D197" t="s">
        <v>2166</v>
      </c>
      <c r="E197" t="s">
        <v>2167</v>
      </c>
    </row>
    <row r="198" spans="1:5" x14ac:dyDescent="0.25">
      <c r="A198" s="11" t="s">
        <v>2168</v>
      </c>
      <c r="B198" t="s">
        <v>2169</v>
      </c>
      <c r="D198" t="s">
        <v>2170</v>
      </c>
      <c r="E198" t="s">
        <v>2171</v>
      </c>
    </row>
    <row r="199" spans="1:5" x14ac:dyDescent="0.25">
      <c r="A199" s="11" t="s">
        <v>2172</v>
      </c>
      <c r="B199" t="s">
        <v>2173</v>
      </c>
      <c r="D199" t="s">
        <v>2174</v>
      </c>
      <c r="E199" t="s">
        <v>2175</v>
      </c>
    </row>
    <row r="200" spans="1:5" x14ac:dyDescent="0.25">
      <c r="A200" s="11" t="s">
        <v>2176</v>
      </c>
      <c r="B200" t="s">
        <v>2177</v>
      </c>
      <c r="D200" t="s">
        <v>2178</v>
      </c>
      <c r="E200" t="s">
        <v>2179</v>
      </c>
    </row>
    <row r="201" spans="1:5" x14ac:dyDescent="0.25">
      <c r="A201" s="11" t="s">
        <v>2180</v>
      </c>
      <c r="B201" t="s">
        <v>2181</v>
      </c>
      <c r="D201" t="s">
        <v>2182</v>
      </c>
      <c r="E201" t="s">
        <v>2183</v>
      </c>
    </row>
    <row r="202" spans="1:5" x14ac:dyDescent="0.25">
      <c r="A202" s="11" t="s">
        <v>2184</v>
      </c>
      <c r="B202" t="s">
        <v>2185</v>
      </c>
      <c r="D202" t="s">
        <v>2186</v>
      </c>
      <c r="E202" t="s">
        <v>2179</v>
      </c>
    </row>
    <row r="203" spans="1:5" x14ac:dyDescent="0.25">
      <c r="A203" s="11" t="s">
        <v>2187</v>
      </c>
      <c r="B203" t="s">
        <v>2188</v>
      </c>
      <c r="D203" t="s">
        <v>2189</v>
      </c>
      <c r="E203" t="s">
        <v>2183</v>
      </c>
    </row>
    <row r="204" spans="1:5" x14ac:dyDescent="0.25">
      <c r="A204" s="11" t="s">
        <v>2190</v>
      </c>
      <c r="B204" t="s">
        <v>2191</v>
      </c>
      <c r="D204" t="s">
        <v>2192</v>
      </c>
      <c r="E204" t="s">
        <v>2193</v>
      </c>
    </row>
    <row r="205" spans="1:5" x14ac:dyDescent="0.25">
      <c r="A205" s="11" t="s">
        <v>2194</v>
      </c>
      <c r="B205" t="s">
        <v>2195</v>
      </c>
      <c r="D205" t="s">
        <v>2196</v>
      </c>
      <c r="E205" t="s">
        <v>2197</v>
      </c>
    </row>
    <row r="206" spans="1:5" x14ac:dyDescent="0.25">
      <c r="A206" s="11" t="s">
        <v>2198</v>
      </c>
      <c r="B206" t="s">
        <v>2199</v>
      </c>
      <c r="D206" t="s">
        <v>2200</v>
      </c>
      <c r="E206" t="s">
        <v>2201</v>
      </c>
    </row>
    <row r="207" spans="1:5" x14ac:dyDescent="0.25">
      <c r="A207" s="11" t="s">
        <v>2202</v>
      </c>
      <c r="B207" t="s">
        <v>2203</v>
      </c>
      <c r="D207" t="s">
        <v>2204</v>
      </c>
      <c r="E207" t="s">
        <v>2205</v>
      </c>
    </row>
    <row r="208" spans="1:5" x14ac:dyDescent="0.25">
      <c r="A208" s="11" t="s">
        <v>2206</v>
      </c>
      <c r="B208" t="s">
        <v>2207</v>
      </c>
      <c r="D208" t="s">
        <v>2208</v>
      </c>
      <c r="E208" t="s">
        <v>2063</v>
      </c>
    </row>
    <row r="209" spans="1:5" x14ac:dyDescent="0.25">
      <c r="A209" s="11" t="s">
        <v>2209</v>
      </c>
      <c r="B209" t="s">
        <v>2210</v>
      </c>
      <c r="D209" t="s">
        <v>2211</v>
      </c>
      <c r="E209" t="s">
        <v>2212</v>
      </c>
    </row>
    <row r="210" spans="1:5" x14ac:dyDescent="0.25">
      <c r="A210" s="11" t="s">
        <v>2213</v>
      </c>
      <c r="B210" t="s">
        <v>2214</v>
      </c>
      <c r="D210" t="s">
        <v>2215</v>
      </c>
      <c r="E210" t="s">
        <v>2216</v>
      </c>
    </row>
    <row r="211" spans="1:5" x14ac:dyDescent="0.25">
      <c r="A211" s="11" t="s">
        <v>2217</v>
      </c>
      <c r="B211" t="s">
        <v>2218</v>
      </c>
      <c r="D211" t="s">
        <v>2219</v>
      </c>
      <c r="E211" t="s">
        <v>2220</v>
      </c>
    </row>
    <row r="212" spans="1:5" x14ac:dyDescent="0.25">
      <c r="A212" s="11" t="s">
        <v>2221</v>
      </c>
      <c r="B212" t="s">
        <v>2222</v>
      </c>
      <c r="D212" t="s">
        <v>2223</v>
      </c>
      <c r="E212" t="s">
        <v>2224</v>
      </c>
    </row>
    <row r="213" spans="1:5" x14ac:dyDescent="0.25">
      <c r="A213" s="11" t="s">
        <v>2225</v>
      </c>
      <c r="B213" t="s">
        <v>2226</v>
      </c>
      <c r="D213" t="s">
        <v>2227</v>
      </c>
      <c r="E213" t="s">
        <v>2228</v>
      </c>
    </row>
    <row r="214" spans="1:5" x14ac:dyDescent="0.25">
      <c r="A214" s="11" t="s">
        <v>2229</v>
      </c>
      <c r="B214" t="s">
        <v>2230</v>
      </c>
      <c r="D214" t="s">
        <v>2231</v>
      </c>
      <c r="E214" t="s">
        <v>2232</v>
      </c>
    </row>
    <row r="215" spans="1:5" x14ac:dyDescent="0.25">
      <c r="A215" s="11" t="s">
        <v>2233</v>
      </c>
      <c r="B215" t="s">
        <v>2234</v>
      </c>
      <c r="D215" t="s">
        <v>2235</v>
      </c>
      <c r="E215" t="s">
        <v>2236</v>
      </c>
    </row>
    <row r="216" spans="1:5" x14ac:dyDescent="0.25">
      <c r="A216" s="11" t="s">
        <v>2237</v>
      </c>
      <c r="B216" t="s">
        <v>2238</v>
      </c>
      <c r="D216" t="s">
        <v>2239</v>
      </c>
      <c r="E216" t="s">
        <v>2240</v>
      </c>
    </row>
    <row r="217" spans="1:5" x14ac:dyDescent="0.25">
      <c r="A217" s="11" t="s">
        <v>2241</v>
      </c>
      <c r="B217" t="s">
        <v>2242</v>
      </c>
      <c r="D217" t="s">
        <v>2243</v>
      </c>
      <c r="E217" t="s">
        <v>2244</v>
      </c>
    </row>
    <row r="218" spans="1:5" x14ac:dyDescent="0.25">
      <c r="A218" s="11" t="s">
        <v>2245</v>
      </c>
      <c r="B218" t="s">
        <v>2246</v>
      </c>
      <c r="D218" t="s">
        <v>2247</v>
      </c>
      <c r="E218" t="s">
        <v>2248</v>
      </c>
    </row>
    <row r="219" spans="1:5" x14ac:dyDescent="0.25">
      <c r="A219" s="11" t="s">
        <v>2249</v>
      </c>
      <c r="B219" t="s">
        <v>2250</v>
      </c>
      <c r="D219" t="s">
        <v>2251</v>
      </c>
      <c r="E219" t="s">
        <v>2252</v>
      </c>
    </row>
    <row r="220" spans="1:5" x14ac:dyDescent="0.25">
      <c r="A220" s="11" t="s">
        <v>2253</v>
      </c>
      <c r="B220" t="s">
        <v>2254</v>
      </c>
      <c r="D220" t="s">
        <v>2255</v>
      </c>
      <c r="E220" t="s">
        <v>2256</v>
      </c>
    </row>
    <row r="221" spans="1:5" x14ac:dyDescent="0.25">
      <c r="A221" s="11" t="s">
        <v>2257</v>
      </c>
      <c r="B221" t="s">
        <v>2258</v>
      </c>
      <c r="D221" t="s">
        <v>2259</v>
      </c>
      <c r="E221" t="s">
        <v>2260</v>
      </c>
    </row>
    <row r="222" spans="1:5" x14ac:dyDescent="0.25">
      <c r="A222" s="11" t="s">
        <v>2261</v>
      </c>
      <c r="B222" t="s">
        <v>2262</v>
      </c>
      <c r="D222" t="s">
        <v>2263</v>
      </c>
      <c r="E222" t="s">
        <v>2264</v>
      </c>
    </row>
    <row r="223" spans="1:5" x14ac:dyDescent="0.25">
      <c r="A223" s="11" t="s">
        <v>2265</v>
      </c>
      <c r="B223" t="s">
        <v>2266</v>
      </c>
      <c r="D223" t="s">
        <v>2267</v>
      </c>
      <c r="E223" t="s">
        <v>2268</v>
      </c>
    </row>
    <row r="224" spans="1:5" x14ac:dyDescent="0.25">
      <c r="A224" s="11" t="s">
        <v>2269</v>
      </c>
      <c r="B224" t="s">
        <v>2270</v>
      </c>
      <c r="D224" t="s">
        <v>2271</v>
      </c>
      <c r="E224" t="s">
        <v>2272</v>
      </c>
    </row>
    <row r="225" spans="1:5" x14ac:dyDescent="0.25">
      <c r="A225" s="11" t="s">
        <v>2273</v>
      </c>
      <c r="B225" t="s">
        <v>2274</v>
      </c>
      <c r="D225" t="s">
        <v>2275</v>
      </c>
      <c r="E225" t="s">
        <v>2276</v>
      </c>
    </row>
    <row r="226" spans="1:5" x14ac:dyDescent="0.25">
      <c r="A226" s="11" t="s">
        <v>2277</v>
      </c>
      <c r="B226" t="s">
        <v>2278</v>
      </c>
      <c r="D226" t="s">
        <v>2279</v>
      </c>
      <c r="E226" t="s">
        <v>2280</v>
      </c>
    </row>
    <row r="227" spans="1:5" x14ac:dyDescent="0.25">
      <c r="A227" s="11" t="s">
        <v>2281</v>
      </c>
      <c r="B227" t="s">
        <v>2282</v>
      </c>
      <c r="D227" t="s">
        <v>2283</v>
      </c>
      <c r="E227" t="s">
        <v>2284</v>
      </c>
    </row>
    <row r="228" spans="1:5" x14ac:dyDescent="0.25">
      <c r="A228" s="11" t="s">
        <v>2285</v>
      </c>
      <c r="B228" t="s">
        <v>2286</v>
      </c>
      <c r="D228" t="s">
        <v>2287</v>
      </c>
      <c r="E228" t="s">
        <v>2288</v>
      </c>
    </row>
    <row r="229" spans="1:5" x14ac:dyDescent="0.25">
      <c r="A229" s="11" t="s">
        <v>2289</v>
      </c>
      <c r="B229" t="s">
        <v>2290</v>
      </c>
      <c r="D229" t="s">
        <v>2291</v>
      </c>
      <c r="E229" t="s">
        <v>2292</v>
      </c>
    </row>
    <row r="230" spans="1:5" x14ac:dyDescent="0.25">
      <c r="A230" s="11" t="s">
        <v>2293</v>
      </c>
      <c r="B230" t="s">
        <v>2294</v>
      </c>
      <c r="D230" t="s">
        <v>2295</v>
      </c>
      <c r="E230" t="s">
        <v>2296</v>
      </c>
    </row>
    <row r="231" spans="1:5" x14ac:dyDescent="0.25">
      <c r="A231" s="11" t="s">
        <v>2297</v>
      </c>
      <c r="B231" t="s">
        <v>2298</v>
      </c>
      <c r="D231" t="s">
        <v>2299</v>
      </c>
      <c r="E231" t="s">
        <v>2300</v>
      </c>
    </row>
    <row r="232" spans="1:5" x14ac:dyDescent="0.25">
      <c r="A232" s="11" t="s">
        <v>2301</v>
      </c>
      <c r="B232" t="s">
        <v>2302</v>
      </c>
      <c r="D232" t="s">
        <v>2303</v>
      </c>
      <c r="E232" t="s">
        <v>2304</v>
      </c>
    </row>
    <row r="233" spans="1:5" x14ac:dyDescent="0.25">
      <c r="A233" s="11" t="s">
        <v>2305</v>
      </c>
      <c r="B233" t="s">
        <v>2306</v>
      </c>
      <c r="D233" t="s">
        <v>2307</v>
      </c>
      <c r="E233" t="s">
        <v>2308</v>
      </c>
    </row>
    <row r="234" spans="1:5" x14ac:dyDescent="0.25">
      <c r="A234" s="11" t="s">
        <v>2309</v>
      </c>
      <c r="B234" t="s">
        <v>2310</v>
      </c>
      <c r="D234" t="s">
        <v>2311</v>
      </c>
      <c r="E234" t="s">
        <v>2312</v>
      </c>
    </row>
    <row r="235" spans="1:5" x14ac:dyDescent="0.25">
      <c r="A235" s="11" t="s">
        <v>2313</v>
      </c>
      <c r="B235" t="s">
        <v>2314</v>
      </c>
      <c r="D235" t="s">
        <v>2315</v>
      </c>
      <c r="E235" t="s">
        <v>2316</v>
      </c>
    </row>
    <row r="236" spans="1:5" x14ac:dyDescent="0.25">
      <c r="A236" s="11" t="s">
        <v>2317</v>
      </c>
      <c r="B236" t="s">
        <v>2318</v>
      </c>
      <c r="D236" t="s">
        <v>2319</v>
      </c>
      <c r="E236" t="s">
        <v>2320</v>
      </c>
    </row>
    <row r="237" spans="1:5" x14ac:dyDescent="0.25">
      <c r="A237" s="11">
        <v>6.06</v>
      </c>
      <c r="B237" t="s">
        <v>2321</v>
      </c>
      <c r="D237" t="s">
        <v>2322</v>
      </c>
      <c r="E237" t="s">
        <v>2323</v>
      </c>
    </row>
    <row r="238" spans="1:5" x14ac:dyDescent="0.25">
      <c r="A238" s="11" t="s">
        <v>2324</v>
      </c>
      <c r="B238" t="s">
        <v>2325</v>
      </c>
      <c r="D238" t="s">
        <v>2326</v>
      </c>
      <c r="E238" t="s">
        <v>2327</v>
      </c>
    </row>
    <row r="239" spans="1:5" x14ac:dyDescent="0.25">
      <c r="A239" s="11" t="s">
        <v>2328</v>
      </c>
      <c r="B239" t="s">
        <v>2329</v>
      </c>
      <c r="D239" t="s">
        <v>2330</v>
      </c>
      <c r="E239" t="s">
        <v>2331</v>
      </c>
    </row>
    <row r="240" spans="1:5" x14ac:dyDescent="0.25">
      <c r="A240" s="11" t="s">
        <v>2332</v>
      </c>
      <c r="B240" t="s">
        <v>2333</v>
      </c>
      <c r="D240" t="s">
        <v>2334</v>
      </c>
      <c r="E240" t="s">
        <v>2335</v>
      </c>
    </row>
    <row r="241" spans="1:5" x14ac:dyDescent="0.25">
      <c r="A241" s="11" t="s">
        <v>2336</v>
      </c>
      <c r="B241" t="s">
        <v>2337</v>
      </c>
      <c r="D241" t="s">
        <v>2338</v>
      </c>
      <c r="E241" t="s">
        <v>2339</v>
      </c>
    </row>
    <row r="242" spans="1:5" x14ac:dyDescent="0.25">
      <c r="A242" s="11" t="s">
        <v>2340</v>
      </c>
      <c r="B242" t="s">
        <v>2341</v>
      </c>
      <c r="D242" t="s">
        <v>2342</v>
      </c>
      <c r="E242" t="s">
        <v>2343</v>
      </c>
    </row>
    <row r="243" spans="1:5" x14ac:dyDescent="0.25">
      <c r="A243" s="11" t="s">
        <v>2344</v>
      </c>
      <c r="B243" t="s">
        <v>2345</v>
      </c>
      <c r="D243" t="s">
        <v>2346</v>
      </c>
      <c r="E243" t="s">
        <v>2347</v>
      </c>
    </row>
    <row r="244" spans="1:5" x14ac:dyDescent="0.25">
      <c r="A244" s="11" t="s">
        <v>2348</v>
      </c>
      <c r="B244" t="s">
        <v>2349</v>
      </c>
      <c r="D244" t="s">
        <v>2350</v>
      </c>
      <c r="E244" t="s">
        <v>2351</v>
      </c>
    </row>
    <row r="245" spans="1:5" x14ac:dyDescent="0.25">
      <c r="A245" s="11" t="s">
        <v>2352</v>
      </c>
      <c r="B245" t="s">
        <v>1206</v>
      </c>
      <c r="D245" t="s">
        <v>2353</v>
      </c>
      <c r="E245" t="s">
        <v>2354</v>
      </c>
    </row>
    <row r="246" spans="1:5" x14ac:dyDescent="0.25">
      <c r="A246" s="11" t="s">
        <v>2355</v>
      </c>
      <c r="B246" t="s">
        <v>2356</v>
      </c>
      <c r="D246" t="s">
        <v>2357</v>
      </c>
      <c r="E246" t="s">
        <v>2358</v>
      </c>
    </row>
    <row r="247" spans="1:5" x14ac:dyDescent="0.25">
      <c r="A247" s="11" t="s">
        <v>2359</v>
      </c>
      <c r="B247" t="s">
        <v>2360</v>
      </c>
      <c r="D247" t="s">
        <v>2361</v>
      </c>
      <c r="E247" t="s">
        <v>2362</v>
      </c>
    </row>
    <row r="248" spans="1:5" x14ac:dyDescent="0.25">
      <c r="A248" s="11" t="s">
        <v>2363</v>
      </c>
      <c r="B248" t="s">
        <v>2364</v>
      </c>
      <c r="D248" t="s">
        <v>2365</v>
      </c>
      <c r="E248" t="s">
        <v>2366</v>
      </c>
    </row>
    <row r="249" spans="1:5" x14ac:dyDescent="0.25">
      <c r="A249" s="11" t="s">
        <v>2367</v>
      </c>
      <c r="B249" t="s">
        <v>2368</v>
      </c>
      <c r="D249" t="s">
        <v>2369</v>
      </c>
      <c r="E249" t="s">
        <v>2370</v>
      </c>
    </row>
    <row r="250" spans="1:5" x14ac:dyDescent="0.25">
      <c r="A250" s="11" t="s">
        <v>2371</v>
      </c>
      <c r="B250" t="s">
        <v>2372</v>
      </c>
      <c r="D250" t="s">
        <v>2373</v>
      </c>
      <c r="E250" t="s">
        <v>2374</v>
      </c>
    </row>
    <row r="251" spans="1:5" x14ac:dyDescent="0.25">
      <c r="A251" s="11" t="s">
        <v>2375</v>
      </c>
      <c r="B251" t="s">
        <v>2376</v>
      </c>
      <c r="D251" t="s">
        <v>2377</v>
      </c>
      <c r="E251" t="s">
        <v>2378</v>
      </c>
    </row>
    <row r="252" spans="1:5" x14ac:dyDescent="0.25">
      <c r="A252" s="11" t="s">
        <v>2379</v>
      </c>
      <c r="B252" t="s">
        <v>2380</v>
      </c>
      <c r="D252" t="s">
        <v>2381</v>
      </c>
      <c r="E252" t="s">
        <v>2382</v>
      </c>
    </row>
    <row r="253" spans="1:5" x14ac:dyDescent="0.25">
      <c r="A253" s="11" t="s">
        <v>2383</v>
      </c>
      <c r="B253" t="s">
        <v>2384</v>
      </c>
      <c r="D253" t="s">
        <v>2385</v>
      </c>
      <c r="E253" t="s">
        <v>2386</v>
      </c>
    </row>
    <row r="254" spans="1:5" x14ac:dyDescent="0.25">
      <c r="A254" s="11" t="s">
        <v>2387</v>
      </c>
      <c r="B254" t="s">
        <v>2388</v>
      </c>
      <c r="D254" t="s">
        <v>2389</v>
      </c>
      <c r="E254" t="s">
        <v>2390</v>
      </c>
    </row>
    <row r="255" spans="1:5" x14ac:dyDescent="0.25">
      <c r="A255" s="11" t="s">
        <v>2391</v>
      </c>
      <c r="B255" t="s">
        <v>2392</v>
      </c>
      <c r="D255" t="s">
        <v>2393</v>
      </c>
      <c r="E255" t="s">
        <v>2394</v>
      </c>
    </row>
    <row r="256" spans="1:5" x14ac:dyDescent="0.25">
      <c r="A256" s="11" t="s">
        <v>2395</v>
      </c>
      <c r="B256" t="s">
        <v>2396</v>
      </c>
      <c r="D256" t="s">
        <v>2397</v>
      </c>
      <c r="E256" t="s">
        <v>2398</v>
      </c>
    </row>
    <row r="257" spans="1:5" x14ac:dyDescent="0.25">
      <c r="A257" s="11" t="s">
        <v>2399</v>
      </c>
      <c r="B257" t="s">
        <v>2400</v>
      </c>
      <c r="D257" t="s">
        <v>2401</v>
      </c>
      <c r="E257" t="s">
        <v>2402</v>
      </c>
    </row>
    <row r="258" spans="1:5" x14ac:dyDescent="0.25">
      <c r="A258" s="11" t="s">
        <v>2403</v>
      </c>
      <c r="B258" t="s">
        <v>2404</v>
      </c>
      <c r="D258" t="s">
        <v>2405</v>
      </c>
      <c r="E258" t="s">
        <v>2406</v>
      </c>
    </row>
    <row r="259" spans="1:5" x14ac:dyDescent="0.25">
      <c r="A259" s="11" t="s">
        <v>2407</v>
      </c>
      <c r="B259" t="s">
        <v>2408</v>
      </c>
      <c r="D259" t="s">
        <v>2409</v>
      </c>
      <c r="E259" t="s">
        <v>2410</v>
      </c>
    </row>
    <row r="260" spans="1:5" x14ac:dyDescent="0.25">
      <c r="A260" s="11" t="s">
        <v>2411</v>
      </c>
      <c r="B260" t="s">
        <v>2412</v>
      </c>
      <c r="D260" t="s">
        <v>2413</v>
      </c>
      <c r="E260" t="s">
        <v>2414</v>
      </c>
    </row>
    <row r="261" spans="1:5" x14ac:dyDescent="0.25">
      <c r="A261" s="11" t="s">
        <v>2415</v>
      </c>
      <c r="B261" t="s">
        <v>2416</v>
      </c>
      <c r="D261" t="s">
        <v>2417</v>
      </c>
      <c r="E261" t="s">
        <v>2418</v>
      </c>
    </row>
    <row r="262" spans="1:5" x14ac:dyDescent="0.25">
      <c r="A262" s="11" t="s">
        <v>2419</v>
      </c>
      <c r="B262" t="s">
        <v>2420</v>
      </c>
      <c r="D262" t="s">
        <v>2421</v>
      </c>
      <c r="E262" t="s">
        <v>2422</v>
      </c>
    </row>
    <row r="263" spans="1:5" x14ac:dyDescent="0.25">
      <c r="A263" s="11" t="s">
        <v>2423</v>
      </c>
      <c r="B263" t="s">
        <v>2424</v>
      </c>
      <c r="D263" t="s">
        <v>2425</v>
      </c>
      <c r="E263" t="s">
        <v>2426</v>
      </c>
    </row>
    <row r="264" spans="1:5" x14ac:dyDescent="0.25">
      <c r="A264" s="11" t="s">
        <v>2427</v>
      </c>
      <c r="B264" t="s">
        <v>2428</v>
      </c>
      <c r="D264" t="s">
        <v>2429</v>
      </c>
      <c r="E264" t="s">
        <v>2430</v>
      </c>
    </row>
    <row r="265" spans="1:5" x14ac:dyDescent="0.25">
      <c r="A265" s="11" t="s">
        <v>2431</v>
      </c>
      <c r="B265" t="s">
        <v>2432</v>
      </c>
      <c r="D265" t="s">
        <v>2433</v>
      </c>
      <c r="E265" t="s">
        <v>2434</v>
      </c>
    </row>
    <row r="266" spans="1:5" x14ac:dyDescent="0.25">
      <c r="A266" s="11">
        <v>6.07</v>
      </c>
      <c r="B266" t="s">
        <v>2435</v>
      </c>
      <c r="D266" t="s">
        <v>2436</v>
      </c>
      <c r="E266" t="s">
        <v>2437</v>
      </c>
    </row>
    <row r="267" spans="1:5" x14ac:dyDescent="0.25">
      <c r="A267" s="11" t="s">
        <v>2438</v>
      </c>
      <c r="B267" t="s">
        <v>2439</v>
      </c>
      <c r="D267" t="s">
        <v>2440</v>
      </c>
      <c r="E267" t="s">
        <v>2441</v>
      </c>
    </row>
    <row r="268" spans="1:5" x14ac:dyDescent="0.25">
      <c r="A268" s="11" t="s">
        <v>2442</v>
      </c>
      <c r="B268" t="s">
        <v>2443</v>
      </c>
      <c r="D268" t="s">
        <v>2444</v>
      </c>
      <c r="E268" t="s">
        <v>2445</v>
      </c>
    </row>
    <row r="269" spans="1:5" x14ac:dyDescent="0.25">
      <c r="A269" s="11" t="s">
        <v>2446</v>
      </c>
      <c r="B269" t="s">
        <v>2447</v>
      </c>
      <c r="D269" t="s">
        <v>2448</v>
      </c>
      <c r="E269" t="s">
        <v>2449</v>
      </c>
    </row>
    <row r="270" spans="1:5" x14ac:dyDescent="0.25">
      <c r="A270" s="11" t="s">
        <v>2450</v>
      </c>
      <c r="B270" t="s">
        <v>2451</v>
      </c>
      <c r="D270" t="s">
        <v>2452</v>
      </c>
      <c r="E270" t="s">
        <v>2453</v>
      </c>
    </row>
    <row r="271" spans="1:5" x14ac:dyDescent="0.25">
      <c r="A271" s="11" t="s">
        <v>2454</v>
      </c>
      <c r="B271" t="s">
        <v>2455</v>
      </c>
      <c r="D271" t="s">
        <v>2456</v>
      </c>
      <c r="E271" t="s">
        <v>2457</v>
      </c>
    </row>
    <row r="272" spans="1:5" x14ac:dyDescent="0.25">
      <c r="A272" s="11" t="s">
        <v>2458</v>
      </c>
      <c r="B272" t="s">
        <v>2459</v>
      </c>
      <c r="D272" t="s">
        <v>2460</v>
      </c>
      <c r="E272" t="s">
        <v>2461</v>
      </c>
    </row>
    <row r="273" spans="1:5" x14ac:dyDescent="0.25">
      <c r="A273" s="11" t="s">
        <v>2462</v>
      </c>
      <c r="B273" t="s">
        <v>2463</v>
      </c>
      <c r="D273" t="s">
        <v>2464</v>
      </c>
      <c r="E273" t="s">
        <v>2465</v>
      </c>
    </row>
    <row r="274" spans="1:5" x14ac:dyDescent="0.25">
      <c r="A274" s="11" t="s">
        <v>2466</v>
      </c>
      <c r="B274" t="s">
        <v>2467</v>
      </c>
      <c r="D274" t="s">
        <v>2468</v>
      </c>
      <c r="E274" t="s">
        <v>2469</v>
      </c>
    </row>
    <row r="275" spans="1:5" x14ac:dyDescent="0.25">
      <c r="A275" s="11" t="s">
        <v>2470</v>
      </c>
      <c r="B275" t="s">
        <v>2471</v>
      </c>
      <c r="D275" t="s">
        <v>2472</v>
      </c>
      <c r="E275" t="s">
        <v>2473</v>
      </c>
    </row>
    <row r="276" spans="1:5" x14ac:dyDescent="0.25">
      <c r="A276" s="11" t="s">
        <v>2474</v>
      </c>
      <c r="B276" t="s">
        <v>2475</v>
      </c>
      <c r="D276" t="s">
        <v>2476</v>
      </c>
      <c r="E276" t="s">
        <v>2477</v>
      </c>
    </row>
    <row r="277" spans="1:5" x14ac:dyDescent="0.25">
      <c r="A277" s="11" t="s">
        <v>2478</v>
      </c>
      <c r="B277" t="s">
        <v>2479</v>
      </c>
      <c r="D277" t="s">
        <v>2480</v>
      </c>
      <c r="E277" t="s">
        <v>2481</v>
      </c>
    </row>
    <row r="278" spans="1:5" x14ac:dyDescent="0.25">
      <c r="A278" s="11" t="s">
        <v>2482</v>
      </c>
      <c r="B278" t="s">
        <v>2483</v>
      </c>
      <c r="D278" t="s">
        <v>2484</v>
      </c>
      <c r="E278" t="s">
        <v>2485</v>
      </c>
    </row>
    <row r="279" spans="1:5" x14ac:dyDescent="0.25">
      <c r="A279" s="11" t="s">
        <v>2486</v>
      </c>
      <c r="B279" t="s">
        <v>2487</v>
      </c>
      <c r="D279" t="s">
        <v>2488</v>
      </c>
      <c r="E279" t="s">
        <v>2489</v>
      </c>
    </row>
    <row r="280" spans="1:5" x14ac:dyDescent="0.25">
      <c r="A280" s="11" t="s">
        <v>2490</v>
      </c>
      <c r="B280" t="s">
        <v>2491</v>
      </c>
      <c r="D280" t="s">
        <v>2492</v>
      </c>
      <c r="E280" t="s">
        <v>2493</v>
      </c>
    </row>
    <row r="281" spans="1:5" x14ac:dyDescent="0.25">
      <c r="A281" s="11" t="s">
        <v>2494</v>
      </c>
      <c r="B281" t="s">
        <v>2495</v>
      </c>
      <c r="D281" t="s">
        <v>2496</v>
      </c>
      <c r="E281" t="s">
        <v>2497</v>
      </c>
    </row>
    <row r="282" spans="1:5" x14ac:dyDescent="0.25">
      <c r="A282" s="11" t="s">
        <v>2498</v>
      </c>
      <c r="B282" t="s">
        <v>2499</v>
      </c>
      <c r="D282" t="s">
        <v>2500</v>
      </c>
      <c r="E282" t="s">
        <v>2501</v>
      </c>
    </row>
    <row r="283" spans="1:5" x14ac:dyDescent="0.25">
      <c r="A283" s="11" t="s">
        <v>2502</v>
      </c>
      <c r="B283" t="s">
        <v>2503</v>
      </c>
      <c r="D283" t="s">
        <v>2504</v>
      </c>
      <c r="E283" t="s">
        <v>2505</v>
      </c>
    </row>
    <row r="284" spans="1:5" x14ac:dyDescent="0.25">
      <c r="A284" s="11" t="s">
        <v>2506</v>
      </c>
      <c r="B284" t="s">
        <v>2507</v>
      </c>
      <c r="D284" t="s">
        <v>2508</v>
      </c>
      <c r="E284" t="s">
        <v>2509</v>
      </c>
    </row>
    <row r="285" spans="1:5" x14ac:dyDescent="0.25">
      <c r="A285" s="11" t="s">
        <v>2510</v>
      </c>
      <c r="B285" t="s">
        <v>2511</v>
      </c>
      <c r="D285" t="s">
        <v>2512</v>
      </c>
      <c r="E285" t="s">
        <v>2513</v>
      </c>
    </row>
    <row r="286" spans="1:5" x14ac:dyDescent="0.25">
      <c r="A286" s="11" t="s">
        <v>2514</v>
      </c>
      <c r="B286" t="s">
        <v>2515</v>
      </c>
      <c r="D286" t="s">
        <v>2516</v>
      </c>
      <c r="E286" t="s">
        <v>2517</v>
      </c>
    </row>
    <row r="287" spans="1:5" x14ac:dyDescent="0.25">
      <c r="A287" s="11" t="s">
        <v>2518</v>
      </c>
      <c r="B287" t="s">
        <v>2519</v>
      </c>
      <c r="D287" t="s">
        <v>2520</v>
      </c>
      <c r="E287" t="s">
        <v>2521</v>
      </c>
    </row>
    <row r="288" spans="1:5" x14ac:dyDescent="0.25">
      <c r="A288" s="11" t="s">
        <v>2522</v>
      </c>
      <c r="B288" t="s">
        <v>2523</v>
      </c>
      <c r="D288" t="s">
        <v>2524</v>
      </c>
      <c r="E288" t="s">
        <v>2525</v>
      </c>
    </row>
    <row r="289" spans="1:5" x14ac:dyDescent="0.25">
      <c r="A289" s="11" t="s">
        <v>2526</v>
      </c>
      <c r="B289" t="s">
        <v>2527</v>
      </c>
      <c r="D289" t="s">
        <v>2528</v>
      </c>
      <c r="E289" t="s">
        <v>2529</v>
      </c>
    </row>
    <row r="290" spans="1:5" x14ac:dyDescent="0.25">
      <c r="A290" s="11" t="s">
        <v>2530</v>
      </c>
      <c r="B290" t="s">
        <v>2531</v>
      </c>
      <c r="D290" t="s">
        <v>2532</v>
      </c>
      <c r="E290" t="s">
        <v>2533</v>
      </c>
    </row>
    <row r="291" spans="1:5" x14ac:dyDescent="0.25">
      <c r="A291" s="11" t="s">
        <v>2534</v>
      </c>
      <c r="B291" t="s">
        <v>2535</v>
      </c>
      <c r="D291" t="s">
        <v>2536</v>
      </c>
      <c r="E291" t="s">
        <v>2537</v>
      </c>
    </row>
    <row r="292" spans="1:5" x14ac:dyDescent="0.25">
      <c r="A292" s="11" t="s">
        <v>2538</v>
      </c>
      <c r="B292" t="s">
        <v>2539</v>
      </c>
      <c r="D292" t="s">
        <v>2540</v>
      </c>
      <c r="E292" t="s">
        <v>2541</v>
      </c>
    </row>
    <row r="293" spans="1:5" x14ac:dyDescent="0.25">
      <c r="A293" s="11" t="s">
        <v>2542</v>
      </c>
      <c r="B293" t="s">
        <v>2543</v>
      </c>
      <c r="D293" t="s">
        <v>2544</v>
      </c>
      <c r="E293" t="s">
        <v>2545</v>
      </c>
    </row>
    <row r="294" spans="1:5" x14ac:dyDescent="0.25">
      <c r="A294" s="11" t="s">
        <v>2546</v>
      </c>
      <c r="B294" t="s">
        <v>2547</v>
      </c>
      <c r="D294" t="s">
        <v>2548</v>
      </c>
      <c r="E294" t="s">
        <v>2549</v>
      </c>
    </row>
    <row r="295" spans="1:5" x14ac:dyDescent="0.25">
      <c r="A295" s="11" t="s">
        <v>2550</v>
      </c>
      <c r="B295" t="s">
        <v>2551</v>
      </c>
      <c r="D295" t="s">
        <v>2552</v>
      </c>
      <c r="E295" t="s">
        <v>2553</v>
      </c>
    </row>
    <row r="296" spans="1:5" x14ac:dyDescent="0.25">
      <c r="A296" s="11" t="s">
        <v>2554</v>
      </c>
      <c r="B296" t="s">
        <v>2555</v>
      </c>
      <c r="D296" t="s">
        <v>2556</v>
      </c>
      <c r="E296" t="s">
        <v>2557</v>
      </c>
    </row>
    <row r="297" spans="1:5" x14ac:dyDescent="0.25">
      <c r="A297" s="11">
        <v>6.08</v>
      </c>
      <c r="B297" t="s">
        <v>2558</v>
      </c>
      <c r="D297" t="s">
        <v>2559</v>
      </c>
      <c r="E297" t="s">
        <v>2560</v>
      </c>
    </row>
    <row r="298" spans="1:5" x14ac:dyDescent="0.25">
      <c r="A298" s="11" t="s">
        <v>2561</v>
      </c>
      <c r="B298" t="s">
        <v>2562</v>
      </c>
      <c r="D298" t="s">
        <v>2563</v>
      </c>
      <c r="E298" t="s">
        <v>2564</v>
      </c>
    </row>
    <row r="299" spans="1:5" x14ac:dyDescent="0.25">
      <c r="A299" s="11" t="s">
        <v>2565</v>
      </c>
      <c r="B299" t="s">
        <v>2566</v>
      </c>
      <c r="D299" t="s">
        <v>2567</v>
      </c>
      <c r="E299" t="s">
        <v>2568</v>
      </c>
    </row>
    <row r="300" spans="1:5" x14ac:dyDescent="0.25">
      <c r="A300" s="11" t="s">
        <v>2569</v>
      </c>
      <c r="B300" t="s">
        <v>2570</v>
      </c>
      <c r="D300" t="s">
        <v>2571</v>
      </c>
      <c r="E300" t="s">
        <v>2572</v>
      </c>
    </row>
    <row r="301" spans="1:5" x14ac:dyDescent="0.25">
      <c r="A301" s="11" t="s">
        <v>2573</v>
      </c>
      <c r="B301" t="s">
        <v>2574</v>
      </c>
      <c r="D301" t="s">
        <v>2575</v>
      </c>
      <c r="E301" t="s">
        <v>2576</v>
      </c>
    </row>
    <row r="302" spans="1:5" x14ac:dyDescent="0.25">
      <c r="A302" s="11" t="s">
        <v>2577</v>
      </c>
      <c r="B302" t="s">
        <v>2578</v>
      </c>
      <c r="D302" t="s">
        <v>2579</v>
      </c>
      <c r="E302" t="s">
        <v>2580</v>
      </c>
    </row>
    <row r="303" spans="1:5" x14ac:dyDescent="0.25">
      <c r="A303" s="11" t="s">
        <v>2581</v>
      </c>
      <c r="B303" t="s">
        <v>2582</v>
      </c>
      <c r="D303" t="s">
        <v>2583</v>
      </c>
      <c r="E303" t="s">
        <v>2584</v>
      </c>
    </row>
    <row r="304" spans="1:5" x14ac:dyDescent="0.25">
      <c r="A304" s="11" t="s">
        <v>2585</v>
      </c>
      <c r="B304" t="s">
        <v>2586</v>
      </c>
      <c r="D304" t="s">
        <v>2587</v>
      </c>
      <c r="E304" t="s">
        <v>2588</v>
      </c>
    </row>
    <row r="305" spans="1:5" x14ac:dyDescent="0.25">
      <c r="A305" s="11" t="s">
        <v>2589</v>
      </c>
      <c r="B305" t="s">
        <v>2590</v>
      </c>
      <c r="D305" t="s">
        <v>2591</v>
      </c>
      <c r="E305" t="s">
        <v>2592</v>
      </c>
    </row>
    <row r="306" spans="1:5" x14ac:dyDescent="0.25">
      <c r="A306" s="11" t="s">
        <v>2593</v>
      </c>
      <c r="B306" t="s">
        <v>2594</v>
      </c>
      <c r="D306" t="s">
        <v>2595</v>
      </c>
      <c r="E306" t="s">
        <v>2596</v>
      </c>
    </row>
    <row r="307" spans="1:5" x14ac:dyDescent="0.25">
      <c r="A307" s="11" t="s">
        <v>2597</v>
      </c>
      <c r="B307" t="s">
        <v>2598</v>
      </c>
      <c r="D307" t="s">
        <v>2599</v>
      </c>
      <c r="E307" t="s">
        <v>2600</v>
      </c>
    </row>
    <row r="308" spans="1:5" x14ac:dyDescent="0.25">
      <c r="A308" s="11" t="s">
        <v>2601</v>
      </c>
      <c r="B308" t="s">
        <v>2602</v>
      </c>
      <c r="D308" t="s">
        <v>2603</v>
      </c>
      <c r="E308" t="s">
        <v>2604</v>
      </c>
    </row>
    <row r="309" spans="1:5" x14ac:dyDescent="0.25">
      <c r="A309" s="11" t="s">
        <v>2605</v>
      </c>
      <c r="B309" t="s">
        <v>2606</v>
      </c>
      <c r="D309" t="s">
        <v>2607</v>
      </c>
      <c r="E309" t="s">
        <v>2608</v>
      </c>
    </row>
    <row r="310" spans="1:5" x14ac:dyDescent="0.25">
      <c r="A310" s="11" t="s">
        <v>2609</v>
      </c>
      <c r="B310" t="s">
        <v>2610</v>
      </c>
      <c r="D310" t="s">
        <v>2611</v>
      </c>
      <c r="E310" t="s">
        <v>2612</v>
      </c>
    </row>
    <row r="311" spans="1:5" x14ac:dyDescent="0.25">
      <c r="A311" s="11" t="s">
        <v>2613</v>
      </c>
      <c r="B311" t="s">
        <v>2614</v>
      </c>
      <c r="D311" t="s">
        <v>2615</v>
      </c>
      <c r="E311" t="s">
        <v>2616</v>
      </c>
    </row>
    <row r="312" spans="1:5" x14ac:dyDescent="0.25">
      <c r="A312" s="11" t="s">
        <v>2617</v>
      </c>
      <c r="B312" t="s">
        <v>2618</v>
      </c>
      <c r="D312" t="s">
        <v>2619</v>
      </c>
      <c r="E312" t="s">
        <v>2620</v>
      </c>
    </row>
    <row r="313" spans="1:5" x14ac:dyDescent="0.25">
      <c r="A313" s="11" t="s">
        <v>2621</v>
      </c>
      <c r="B313" t="s">
        <v>2622</v>
      </c>
      <c r="D313" t="s">
        <v>2623</v>
      </c>
      <c r="E313" t="s">
        <v>2624</v>
      </c>
    </row>
    <row r="314" spans="1:5" x14ac:dyDescent="0.25">
      <c r="A314" s="11" t="s">
        <v>2625</v>
      </c>
      <c r="B314" t="s">
        <v>2626</v>
      </c>
      <c r="D314" t="s">
        <v>2627</v>
      </c>
      <c r="E314" t="s">
        <v>2628</v>
      </c>
    </row>
    <row r="315" spans="1:5" x14ac:dyDescent="0.25">
      <c r="A315" s="11" t="s">
        <v>2629</v>
      </c>
      <c r="B315" t="s">
        <v>2630</v>
      </c>
      <c r="D315" t="s">
        <v>2631</v>
      </c>
      <c r="E315" t="s">
        <v>2632</v>
      </c>
    </row>
    <row r="316" spans="1:5" x14ac:dyDescent="0.25">
      <c r="A316" s="11" t="s">
        <v>2633</v>
      </c>
      <c r="B316" t="s">
        <v>2634</v>
      </c>
      <c r="D316" t="s">
        <v>2635</v>
      </c>
      <c r="E316" t="s">
        <v>2636</v>
      </c>
    </row>
    <row r="317" spans="1:5" x14ac:dyDescent="0.25">
      <c r="A317" s="11" t="s">
        <v>2637</v>
      </c>
      <c r="B317" t="s">
        <v>2638</v>
      </c>
      <c r="D317" t="s">
        <v>2639</v>
      </c>
      <c r="E317" t="s">
        <v>2640</v>
      </c>
    </row>
    <row r="318" spans="1:5" x14ac:dyDescent="0.25">
      <c r="A318" s="11" t="s">
        <v>2641</v>
      </c>
      <c r="B318" t="s">
        <v>2642</v>
      </c>
      <c r="D318" t="s">
        <v>2643</v>
      </c>
      <c r="E318" t="s">
        <v>2644</v>
      </c>
    </row>
    <row r="319" spans="1:5" x14ac:dyDescent="0.25">
      <c r="A319" s="11" t="s">
        <v>2645</v>
      </c>
      <c r="B319" t="s">
        <v>2646</v>
      </c>
      <c r="D319" t="s">
        <v>2647</v>
      </c>
      <c r="E319" t="s">
        <v>2648</v>
      </c>
    </row>
    <row r="320" spans="1:5" x14ac:dyDescent="0.25">
      <c r="A320" s="11" t="s">
        <v>2649</v>
      </c>
      <c r="B320" t="s">
        <v>2650</v>
      </c>
      <c r="D320" t="s">
        <v>2651</v>
      </c>
      <c r="E320" t="s">
        <v>2652</v>
      </c>
    </row>
    <row r="321" spans="1:5" x14ac:dyDescent="0.25">
      <c r="A321" s="11" t="s">
        <v>2653</v>
      </c>
      <c r="B321" t="s">
        <v>2654</v>
      </c>
      <c r="D321" t="s">
        <v>2655</v>
      </c>
      <c r="E321" t="s">
        <v>2656</v>
      </c>
    </row>
    <row r="322" spans="1:5" x14ac:dyDescent="0.25">
      <c r="A322" s="11" t="s">
        <v>2657</v>
      </c>
      <c r="B322" t="s">
        <v>2658</v>
      </c>
      <c r="D322" t="s">
        <v>2659</v>
      </c>
      <c r="E322" t="s">
        <v>2660</v>
      </c>
    </row>
    <row r="323" spans="1:5" x14ac:dyDescent="0.25">
      <c r="A323" s="11" t="s">
        <v>2661</v>
      </c>
      <c r="B323" t="s">
        <v>2662</v>
      </c>
      <c r="D323" t="s">
        <v>2663</v>
      </c>
      <c r="E323" t="s">
        <v>2664</v>
      </c>
    </row>
    <row r="324" spans="1:5" x14ac:dyDescent="0.25">
      <c r="A324" s="11" t="s">
        <v>2665</v>
      </c>
      <c r="B324" t="s">
        <v>2666</v>
      </c>
      <c r="D324" t="s">
        <v>2667</v>
      </c>
      <c r="E324" t="s">
        <v>2668</v>
      </c>
    </row>
    <row r="325" spans="1:5" x14ac:dyDescent="0.25">
      <c r="A325" s="11" t="s">
        <v>2669</v>
      </c>
      <c r="B325" t="s">
        <v>2670</v>
      </c>
      <c r="D325" t="s">
        <v>2671</v>
      </c>
      <c r="E325" t="s">
        <v>2672</v>
      </c>
    </row>
    <row r="326" spans="1:5" x14ac:dyDescent="0.25">
      <c r="A326" s="11" t="s">
        <v>2673</v>
      </c>
      <c r="B326" t="s">
        <v>2674</v>
      </c>
      <c r="D326" t="s">
        <v>2675</v>
      </c>
      <c r="E326" t="s">
        <v>2676</v>
      </c>
    </row>
    <row r="327" spans="1:5" x14ac:dyDescent="0.25">
      <c r="A327" s="11" t="s">
        <v>2677</v>
      </c>
      <c r="B327" t="s">
        <v>2678</v>
      </c>
      <c r="D327" t="s">
        <v>2679</v>
      </c>
      <c r="E327" t="s">
        <v>2680</v>
      </c>
    </row>
    <row r="328" spans="1:5" x14ac:dyDescent="0.25">
      <c r="A328" s="11" t="s">
        <v>2681</v>
      </c>
      <c r="B328" t="s">
        <v>2682</v>
      </c>
      <c r="D328" t="s">
        <v>2683</v>
      </c>
      <c r="E328" t="s">
        <v>2684</v>
      </c>
    </row>
    <row r="329" spans="1:5" x14ac:dyDescent="0.25">
      <c r="A329" s="11" t="s">
        <v>2685</v>
      </c>
      <c r="B329" t="s">
        <v>2686</v>
      </c>
      <c r="D329" t="s">
        <v>2687</v>
      </c>
      <c r="E329" t="s">
        <v>2688</v>
      </c>
    </row>
    <row r="330" spans="1:5" x14ac:dyDescent="0.25">
      <c r="A330" s="11" t="s">
        <v>2689</v>
      </c>
      <c r="B330" t="s">
        <v>2690</v>
      </c>
      <c r="D330" t="s">
        <v>2691</v>
      </c>
      <c r="E330" t="s">
        <v>2692</v>
      </c>
    </row>
    <row r="331" spans="1:5" x14ac:dyDescent="0.25">
      <c r="A331" s="11" t="s">
        <v>2693</v>
      </c>
      <c r="B331" t="s">
        <v>2694</v>
      </c>
      <c r="D331" t="s">
        <v>2695</v>
      </c>
      <c r="E331" t="s">
        <v>2696</v>
      </c>
    </row>
    <row r="332" spans="1:5" x14ac:dyDescent="0.25">
      <c r="A332" s="11" t="s">
        <v>2697</v>
      </c>
      <c r="B332" t="s">
        <v>2698</v>
      </c>
      <c r="D332" t="s">
        <v>2699</v>
      </c>
      <c r="E332" t="s">
        <v>2700</v>
      </c>
    </row>
    <row r="333" spans="1:5" x14ac:dyDescent="0.25">
      <c r="A333" s="11" t="s">
        <v>2701</v>
      </c>
      <c r="B333" t="s">
        <v>2702</v>
      </c>
      <c r="D333" t="s">
        <v>2703</v>
      </c>
      <c r="E333" t="s">
        <v>2704</v>
      </c>
    </row>
    <row r="334" spans="1:5" x14ac:dyDescent="0.25">
      <c r="A334" s="11" t="s">
        <v>2705</v>
      </c>
      <c r="B334" t="s">
        <v>2706</v>
      </c>
      <c r="D334" t="s">
        <v>2707</v>
      </c>
      <c r="E334" t="s">
        <v>2708</v>
      </c>
    </row>
    <row r="335" spans="1:5" x14ac:dyDescent="0.25">
      <c r="A335" s="11" t="s">
        <v>2709</v>
      </c>
      <c r="B335" t="s">
        <v>2710</v>
      </c>
      <c r="D335" t="s">
        <v>2711</v>
      </c>
      <c r="E335" t="s">
        <v>2712</v>
      </c>
    </row>
    <row r="336" spans="1:5" x14ac:dyDescent="0.25">
      <c r="A336" s="11" t="s">
        <v>2713</v>
      </c>
      <c r="B336" t="s">
        <v>2714</v>
      </c>
      <c r="D336" t="s">
        <v>2715</v>
      </c>
      <c r="E336" t="s">
        <v>2716</v>
      </c>
    </row>
    <row r="337" spans="1:5" x14ac:dyDescent="0.25">
      <c r="A337" s="11" t="s">
        <v>2717</v>
      </c>
      <c r="B337" t="s">
        <v>2718</v>
      </c>
      <c r="D337" t="s">
        <v>2719</v>
      </c>
      <c r="E337" t="s">
        <v>2720</v>
      </c>
    </row>
    <row r="338" spans="1:5" x14ac:dyDescent="0.25">
      <c r="A338" s="11" t="s">
        <v>2721</v>
      </c>
      <c r="B338" t="s">
        <v>2722</v>
      </c>
      <c r="D338" t="s">
        <v>2723</v>
      </c>
      <c r="E338" t="s">
        <v>2724</v>
      </c>
    </row>
    <row r="339" spans="1:5" x14ac:dyDescent="0.25">
      <c r="A339" s="11" t="s">
        <v>2725</v>
      </c>
      <c r="B339" t="s">
        <v>2726</v>
      </c>
      <c r="D339" t="s">
        <v>2727</v>
      </c>
      <c r="E339" t="s">
        <v>2728</v>
      </c>
    </row>
    <row r="340" spans="1:5" x14ac:dyDescent="0.25">
      <c r="A340" s="11" t="s">
        <v>2729</v>
      </c>
      <c r="B340" t="s">
        <v>2730</v>
      </c>
      <c r="D340" t="s">
        <v>2731</v>
      </c>
      <c r="E340" t="s">
        <v>2732</v>
      </c>
    </row>
    <row r="341" spans="1:5" x14ac:dyDescent="0.25">
      <c r="A341" s="11" t="s">
        <v>2733</v>
      </c>
      <c r="B341" t="s">
        <v>2734</v>
      </c>
      <c r="D341" t="s">
        <v>2735</v>
      </c>
      <c r="E341" t="s">
        <v>2736</v>
      </c>
    </row>
    <row r="342" spans="1:5" x14ac:dyDescent="0.25">
      <c r="A342" s="11" t="s">
        <v>2737</v>
      </c>
      <c r="B342" t="s">
        <v>2738</v>
      </c>
      <c r="D342" t="s">
        <v>2739</v>
      </c>
      <c r="E342" t="s">
        <v>2740</v>
      </c>
    </row>
    <row r="343" spans="1:5" x14ac:dyDescent="0.25">
      <c r="A343" s="11" t="s">
        <v>2741</v>
      </c>
      <c r="B343" t="s">
        <v>2742</v>
      </c>
      <c r="D343" t="s">
        <v>2743</v>
      </c>
      <c r="E343" t="s">
        <v>2744</v>
      </c>
    </row>
    <row r="344" spans="1:5" x14ac:dyDescent="0.25">
      <c r="A344" s="11" t="s">
        <v>2745</v>
      </c>
      <c r="B344" t="s">
        <v>2746</v>
      </c>
      <c r="D344" t="s">
        <v>2747</v>
      </c>
      <c r="E344" t="s">
        <v>2748</v>
      </c>
    </row>
    <row r="345" spans="1:5" x14ac:dyDescent="0.25">
      <c r="A345" s="11" t="s">
        <v>2749</v>
      </c>
      <c r="B345" t="s">
        <v>2750</v>
      </c>
      <c r="D345" t="s">
        <v>2751</v>
      </c>
      <c r="E345" t="s">
        <v>2752</v>
      </c>
    </row>
    <row r="346" spans="1:5" x14ac:dyDescent="0.25">
      <c r="A346" s="11" t="s">
        <v>2753</v>
      </c>
      <c r="B346" t="s">
        <v>2754</v>
      </c>
      <c r="D346" t="s">
        <v>2755</v>
      </c>
      <c r="E346" t="s">
        <v>2756</v>
      </c>
    </row>
    <row r="347" spans="1:5" x14ac:dyDescent="0.25">
      <c r="A347" s="11" t="s">
        <v>2757</v>
      </c>
      <c r="B347" t="s">
        <v>2758</v>
      </c>
      <c r="D347" t="s">
        <v>2759</v>
      </c>
      <c r="E347" t="s">
        <v>2760</v>
      </c>
    </row>
    <row r="348" spans="1:5" x14ac:dyDescent="0.25">
      <c r="A348" s="11" t="s">
        <v>2761</v>
      </c>
      <c r="B348" t="s">
        <v>2762</v>
      </c>
      <c r="D348" t="s">
        <v>2763</v>
      </c>
      <c r="E348" t="s">
        <v>2764</v>
      </c>
    </row>
    <row r="349" spans="1:5" x14ac:dyDescent="0.25">
      <c r="A349" s="11" t="s">
        <v>2765</v>
      </c>
      <c r="B349" t="s">
        <v>2766</v>
      </c>
      <c r="D349" t="s">
        <v>2767</v>
      </c>
      <c r="E349" t="s">
        <v>2768</v>
      </c>
    </row>
    <row r="350" spans="1:5" x14ac:dyDescent="0.25">
      <c r="A350" s="11" t="s">
        <v>2769</v>
      </c>
      <c r="B350" t="s">
        <v>2770</v>
      </c>
      <c r="D350" t="s">
        <v>2771</v>
      </c>
      <c r="E350" t="s">
        <v>2772</v>
      </c>
    </row>
    <row r="351" spans="1:5" x14ac:dyDescent="0.25">
      <c r="A351" s="11" t="s">
        <v>2773</v>
      </c>
      <c r="B351" t="s">
        <v>2774</v>
      </c>
      <c r="D351" t="s">
        <v>2775</v>
      </c>
      <c r="E351" t="s">
        <v>2776</v>
      </c>
    </row>
    <row r="352" spans="1:5" x14ac:dyDescent="0.25">
      <c r="A352" s="11" t="s">
        <v>2777</v>
      </c>
      <c r="B352" t="s">
        <v>2778</v>
      </c>
      <c r="D352" t="s">
        <v>2779</v>
      </c>
      <c r="E352" t="s">
        <v>2780</v>
      </c>
    </row>
    <row r="353" spans="1:5" x14ac:dyDescent="0.25">
      <c r="A353" s="11" t="s">
        <v>2781</v>
      </c>
      <c r="B353" t="s">
        <v>2782</v>
      </c>
      <c r="D353" t="s">
        <v>2783</v>
      </c>
      <c r="E353" t="s">
        <v>2784</v>
      </c>
    </row>
    <row r="354" spans="1:5" x14ac:dyDescent="0.25">
      <c r="A354" s="11" t="s">
        <v>2785</v>
      </c>
      <c r="B354" t="s">
        <v>2786</v>
      </c>
      <c r="D354" t="s">
        <v>2787</v>
      </c>
      <c r="E354" t="s">
        <v>2382</v>
      </c>
    </row>
    <row r="355" spans="1:5" x14ac:dyDescent="0.25">
      <c r="A355" s="11" t="s">
        <v>2788</v>
      </c>
      <c r="B355" t="s">
        <v>2789</v>
      </c>
      <c r="D355" t="s">
        <v>2790</v>
      </c>
      <c r="E355" t="s">
        <v>2791</v>
      </c>
    </row>
    <row r="356" spans="1:5" x14ac:dyDescent="0.25">
      <c r="A356" s="11" t="s">
        <v>2792</v>
      </c>
      <c r="B356" t="s">
        <v>2793</v>
      </c>
      <c r="D356" t="s">
        <v>2794</v>
      </c>
      <c r="E356" t="s">
        <v>2795</v>
      </c>
    </row>
    <row r="357" spans="1:5" x14ac:dyDescent="0.25">
      <c r="A357" s="11" t="s">
        <v>2796</v>
      </c>
      <c r="B357" t="s">
        <v>2797</v>
      </c>
      <c r="D357" t="s">
        <v>2798</v>
      </c>
      <c r="E357" t="s">
        <v>2799</v>
      </c>
    </row>
    <row r="358" spans="1:5" x14ac:dyDescent="0.25">
      <c r="A358" s="11" t="s">
        <v>2800</v>
      </c>
      <c r="B358" t="s">
        <v>2801</v>
      </c>
      <c r="D358" t="s">
        <v>2802</v>
      </c>
      <c r="E358" t="s">
        <v>2803</v>
      </c>
    </row>
    <row r="359" spans="1:5" x14ac:dyDescent="0.25">
      <c r="A359" s="11" t="s">
        <v>2804</v>
      </c>
      <c r="B359" t="s">
        <v>2805</v>
      </c>
      <c r="D359" t="s">
        <v>2806</v>
      </c>
      <c r="E359" t="s">
        <v>2807</v>
      </c>
    </row>
    <row r="360" spans="1:5" x14ac:dyDescent="0.25">
      <c r="A360" s="11" t="s">
        <v>2808</v>
      </c>
      <c r="B360" t="s">
        <v>2809</v>
      </c>
      <c r="D360" t="s">
        <v>2810</v>
      </c>
      <c r="E360" t="s">
        <v>2811</v>
      </c>
    </row>
    <row r="361" spans="1:5" x14ac:dyDescent="0.25">
      <c r="A361" s="11" t="s">
        <v>2812</v>
      </c>
      <c r="B361" t="s">
        <v>2813</v>
      </c>
      <c r="D361" t="s">
        <v>2814</v>
      </c>
      <c r="E361" t="s">
        <v>2815</v>
      </c>
    </row>
    <row r="362" spans="1:5" x14ac:dyDescent="0.25">
      <c r="A362" s="11" t="s">
        <v>2816</v>
      </c>
      <c r="B362" t="s">
        <v>2817</v>
      </c>
      <c r="D362" t="s">
        <v>2818</v>
      </c>
      <c r="E362" t="s">
        <v>2819</v>
      </c>
    </row>
    <row r="363" spans="1:5" x14ac:dyDescent="0.25">
      <c r="A363" s="11" t="s">
        <v>2820</v>
      </c>
      <c r="B363" t="s">
        <v>2821</v>
      </c>
      <c r="D363" t="s">
        <v>2822</v>
      </c>
      <c r="E363" t="s">
        <v>2823</v>
      </c>
    </row>
    <row r="364" spans="1:5" x14ac:dyDescent="0.25">
      <c r="A364" s="11" t="s">
        <v>2824</v>
      </c>
      <c r="B364" t="s">
        <v>2825</v>
      </c>
      <c r="D364" t="s">
        <v>2826</v>
      </c>
      <c r="E364" t="s">
        <v>2827</v>
      </c>
    </row>
    <row r="365" spans="1:5" x14ac:dyDescent="0.25">
      <c r="A365" s="11" t="s">
        <v>2828</v>
      </c>
      <c r="B365" t="s">
        <v>2829</v>
      </c>
      <c r="D365" t="s">
        <v>2830</v>
      </c>
      <c r="E365" t="s">
        <v>2831</v>
      </c>
    </row>
    <row r="366" spans="1:5" x14ac:dyDescent="0.25">
      <c r="A366" s="11" t="s">
        <v>2832</v>
      </c>
      <c r="B366" t="s">
        <v>2833</v>
      </c>
      <c r="D366" t="s">
        <v>2834</v>
      </c>
      <c r="E366" t="s">
        <v>2835</v>
      </c>
    </row>
    <row r="367" spans="1:5" x14ac:dyDescent="0.25">
      <c r="A367" s="11" t="s">
        <v>2836</v>
      </c>
      <c r="B367" t="s">
        <v>2837</v>
      </c>
      <c r="D367" t="s">
        <v>2838</v>
      </c>
      <c r="E367" t="s">
        <v>2839</v>
      </c>
    </row>
    <row r="368" spans="1:5" x14ac:dyDescent="0.25">
      <c r="A368" s="11" t="s">
        <v>2840</v>
      </c>
      <c r="B368" t="s">
        <v>2841</v>
      </c>
      <c r="D368" t="s">
        <v>2842</v>
      </c>
      <c r="E368" t="s">
        <v>2843</v>
      </c>
    </row>
    <row r="369" spans="1:5" x14ac:dyDescent="0.25">
      <c r="A369" s="11" t="s">
        <v>2844</v>
      </c>
      <c r="B369" t="s">
        <v>2845</v>
      </c>
      <c r="D369" t="s">
        <v>2846</v>
      </c>
      <c r="E369" t="s">
        <v>2847</v>
      </c>
    </row>
    <row r="370" spans="1:5" x14ac:dyDescent="0.25">
      <c r="A370" s="11" t="s">
        <v>2848</v>
      </c>
      <c r="B370" t="s">
        <v>2849</v>
      </c>
      <c r="D370" t="s">
        <v>2850</v>
      </c>
      <c r="E370" t="s">
        <v>2851</v>
      </c>
    </row>
    <row r="371" spans="1:5" x14ac:dyDescent="0.25">
      <c r="A371" s="11" t="s">
        <v>2852</v>
      </c>
      <c r="B371" t="s">
        <v>2853</v>
      </c>
      <c r="D371" t="s">
        <v>2854</v>
      </c>
      <c r="E371" t="s">
        <v>2855</v>
      </c>
    </row>
    <row r="372" spans="1:5" x14ac:dyDescent="0.25">
      <c r="A372" s="11" t="s">
        <v>2856</v>
      </c>
      <c r="B372" t="s">
        <v>2857</v>
      </c>
      <c r="D372" t="s">
        <v>2858</v>
      </c>
      <c r="E372" t="s">
        <v>2859</v>
      </c>
    </row>
    <row r="373" spans="1:5" x14ac:dyDescent="0.25">
      <c r="A373" s="11" t="s">
        <v>2860</v>
      </c>
      <c r="B373" t="s">
        <v>2861</v>
      </c>
      <c r="D373" t="s">
        <v>2862</v>
      </c>
      <c r="E373" t="s">
        <v>2863</v>
      </c>
    </row>
    <row r="374" spans="1:5" x14ac:dyDescent="0.25">
      <c r="A374" s="11" t="s">
        <v>2864</v>
      </c>
      <c r="B374" t="s">
        <v>2865</v>
      </c>
      <c r="D374" t="s">
        <v>2866</v>
      </c>
      <c r="E374" t="s">
        <v>2867</v>
      </c>
    </row>
    <row r="375" spans="1:5" x14ac:dyDescent="0.25">
      <c r="A375" s="11" t="s">
        <v>2868</v>
      </c>
      <c r="B375" t="s">
        <v>2869</v>
      </c>
      <c r="D375" t="s">
        <v>2870</v>
      </c>
      <c r="E375" t="s">
        <v>2871</v>
      </c>
    </row>
    <row r="376" spans="1:5" x14ac:dyDescent="0.25">
      <c r="A376" s="11" t="s">
        <v>2872</v>
      </c>
      <c r="B376" t="s">
        <v>2873</v>
      </c>
      <c r="D376" t="s">
        <v>2874</v>
      </c>
      <c r="E376" t="s">
        <v>2875</v>
      </c>
    </row>
    <row r="377" spans="1:5" x14ac:dyDescent="0.25">
      <c r="A377" s="11" t="s">
        <v>2876</v>
      </c>
      <c r="B377" t="s">
        <v>2877</v>
      </c>
      <c r="D377" t="s">
        <v>2878</v>
      </c>
      <c r="E377" t="s">
        <v>1792</v>
      </c>
    </row>
    <row r="378" spans="1:5" x14ac:dyDescent="0.25">
      <c r="A378" s="11" t="s">
        <v>2879</v>
      </c>
      <c r="B378" t="s">
        <v>2880</v>
      </c>
      <c r="D378" t="s">
        <v>2881</v>
      </c>
      <c r="E378" t="s">
        <v>2882</v>
      </c>
    </row>
    <row r="379" spans="1:5" x14ac:dyDescent="0.25">
      <c r="A379" s="11" t="s">
        <v>2883</v>
      </c>
      <c r="B379" t="s">
        <v>2884</v>
      </c>
      <c r="D379" t="s">
        <v>2885</v>
      </c>
      <c r="E379" t="s">
        <v>2886</v>
      </c>
    </row>
    <row r="380" spans="1:5" x14ac:dyDescent="0.25">
      <c r="A380" s="11" t="s">
        <v>2887</v>
      </c>
      <c r="B380" t="s">
        <v>2888</v>
      </c>
      <c r="D380" t="s">
        <v>2889</v>
      </c>
      <c r="E380" t="s">
        <v>2890</v>
      </c>
    </row>
    <row r="381" spans="1:5" x14ac:dyDescent="0.25">
      <c r="A381" s="11" t="s">
        <v>2891</v>
      </c>
      <c r="B381" t="s">
        <v>2892</v>
      </c>
      <c r="D381" t="s">
        <v>2893</v>
      </c>
      <c r="E381" t="s">
        <v>2034</v>
      </c>
    </row>
    <row r="382" spans="1:5" x14ac:dyDescent="0.25">
      <c r="A382" s="11" t="s">
        <v>2894</v>
      </c>
      <c r="B382" t="s">
        <v>2895</v>
      </c>
      <c r="D382" t="s">
        <v>2896</v>
      </c>
      <c r="E382" t="s">
        <v>2897</v>
      </c>
    </row>
    <row r="383" spans="1:5" x14ac:dyDescent="0.25">
      <c r="A383" s="11" t="s">
        <v>2898</v>
      </c>
      <c r="B383" t="s">
        <v>2899</v>
      </c>
      <c r="D383" t="s">
        <v>2900</v>
      </c>
      <c r="E383" t="s">
        <v>2901</v>
      </c>
    </row>
    <row r="384" spans="1:5" x14ac:dyDescent="0.25">
      <c r="A384" s="11" t="s">
        <v>2902</v>
      </c>
      <c r="B384" t="s">
        <v>2903</v>
      </c>
      <c r="D384" t="s">
        <v>2904</v>
      </c>
      <c r="E384" t="s">
        <v>2905</v>
      </c>
    </row>
    <row r="385" spans="1:5" x14ac:dyDescent="0.25">
      <c r="A385" s="11" t="s">
        <v>2906</v>
      </c>
      <c r="B385" t="s">
        <v>2907</v>
      </c>
      <c r="D385" t="s">
        <v>2908</v>
      </c>
      <c r="E385" t="s">
        <v>2909</v>
      </c>
    </row>
    <row r="386" spans="1:5" x14ac:dyDescent="0.25">
      <c r="A386" s="11" t="s">
        <v>2910</v>
      </c>
      <c r="B386" t="s">
        <v>2911</v>
      </c>
      <c r="D386" t="s">
        <v>2912</v>
      </c>
      <c r="E386" t="s">
        <v>2913</v>
      </c>
    </row>
    <row r="387" spans="1:5" x14ac:dyDescent="0.25">
      <c r="A387" s="11" t="s">
        <v>2914</v>
      </c>
      <c r="B387" t="s">
        <v>2915</v>
      </c>
      <c r="D387" t="s">
        <v>2916</v>
      </c>
      <c r="E387" t="s">
        <v>2917</v>
      </c>
    </row>
    <row r="388" spans="1:5" x14ac:dyDescent="0.25">
      <c r="A388" s="11" t="s">
        <v>2918</v>
      </c>
      <c r="B388" t="s">
        <v>2919</v>
      </c>
      <c r="D388" t="s">
        <v>2920</v>
      </c>
      <c r="E388" t="s">
        <v>2921</v>
      </c>
    </row>
    <row r="389" spans="1:5" x14ac:dyDescent="0.25">
      <c r="A389" s="11" t="s">
        <v>2922</v>
      </c>
      <c r="B389" t="s">
        <v>2923</v>
      </c>
      <c r="D389" t="s">
        <v>2924</v>
      </c>
      <c r="E389" t="s">
        <v>2925</v>
      </c>
    </row>
    <row r="390" spans="1:5" x14ac:dyDescent="0.25">
      <c r="A390" s="11" t="s">
        <v>2926</v>
      </c>
      <c r="B390" t="s">
        <v>2927</v>
      </c>
      <c r="D390" t="s">
        <v>2928</v>
      </c>
      <c r="E390" t="s">
        <v>2929</v>
      </c>
    </row>
    <row r="391" spans="1:5" x14ac:dyDescent="0.25">
      <c r="A391" s="11" t="s">
        <v>2930</v>
      </c>
      <c r="B391" t="s">
        <v>2931</v>
      </c>
      <c r="D391" t="s">
        <v>2932</v>
      </c>
      <c r="E391" t="s">
        <v>2933</v>
      </c>
    </row>
    <row r="392" spans="1:5" x14ac:dyDescent="0.25">
      <c r="A392" s="11" t="s">
        <v>2934</v>
      </c>
      <c r="B392" t="s">
        <v>2935</v>
      </c>
      <c r="D392" t="s">
        <v>2936</v>
      </c>
      <c r="E392" t="s">
        <v>2937</v>
      </c>
    </row>
    <row r="393" spans="1:5" x14ac:dyDescent="0.25">
      <c r="A393" s="11" t="s">
        <v>2938</v>
      </c>
      <c r="B393" t="s">
        <v>2939</v>
      </c>
      <c r="D393" t="s">
        <v>2940</v>
      </c>
      <c r="E393" t="s">
        <v>2941</v>
      </c>
    </row>
    <row r="394" spans="1:5" x14ac:dyDescent="0.25">
      <c r="A394" s="11" t="s">
        <v>2942</v>
      </c>
      <c r="B394" t="s">
        <v>2943</v>
      </c>
      <c r="D394" t="s">
        <v>2944</v>
      </c>
      <c r="E394" t="s">
        <v>2945</v>
      </c>
    </row>
    <row r="395" spans="1:5" x14ac:dyDescent="0.25">
      <c r="A395" s="11" t="s">
        <v>2946</v>
      </c>
      <c r="B395" t="s">
        <v>2947</v>
      </c>
      <c r="D395" t="s">
        <v>2948</v>
      </c>
      <c r="E395" t="s">
        <v>2949</v>
      </c>
    </row>
    <row r="396" spans="1:5" x14ac:dyDescent="0.25">
      <c r="A396" s="11" t="s">
        <v>2950</v>
      </c>
      <c r="B396" t="s">
        <v>2951</v>
      </c>
      <c r="D396" t="s">
        <v>2952</v>
      </c>
      <c r="E396" t="s">
        <v>2953</v>
      </c>
    </row>
    <row r="397" spans="1:5" x14ac:dyDescent="0.25">
      <c r="A397" s="11" t="s">
        <v>2954</v>
      </c>
      <c r="B397" t="s">
        <v>2955</v>
      </c>
      <c r="D397" t="s">
        <v>2956</v>
      </c>
      <c r="E397" t="s">
        <v>2957</v>
      </c>
    </row>
    <row r="398" spans="1:5" x14ac:dyDescent="0.25">
      <c r="A398" s="11" t="s">
        <v>2958</v>
      </c>
      <c r="B398" t="s">
        <v>2959</v>
      </c>
      <c r="D398" t="s">
        <v>2960</v>
      </c>
      <c r="E398" t="s">
        <v>2961</v>
      </c>
    </row>
    <row r="399" spans="1:5" x14ac:dyDescent="0.25">
      <c r="A399" s="11" t="s">
        <v>2962</v>
      </c>
      <c r="B399" t="s">
        <v>2963</v>
      </c>
      <c r="D399" t="s">
        <v>2964</v>
      </c>
      <c r="E399" t="s">
        <v>2965</v>
      </c>
    </row>
    <row r="400" spans="1:5" x14ac:dyDescent="0.25">
      <c r="A400" s="11" t="s">
        <v>2966</v>
      </c>
      <c r="B400" t="s">
        <v>2967</v>
      </c>
      <c r="D400" t="s">
        <v>2968</v>
      </c>
      <c r="E400" t="s">
        <v>2969</v>
      </c>
    </row>
    <row r="401" spans="1:5" x14ac:dyDescent="0.25">
      <c r="A401" s="11" t="s">
        <v>2970</v>
      </c>
      <c r="B401" t="s">
        <v>2971</v>
      </c>
      <c r="D401" t="s">
        <v>2972</v>
      </c>
      <c r="E401" t="s">
        <v>2973</v>
      </c>
    </row>
    <row r="402" spans="1:5" x14ac:dyDescent="0.25">
      <c r="A402" s="11" t="s">
        <v>2974</v>
      </c>
      <c r="B402" t="s">
        <v>2975</v>
      </c>
      <c r="D402" t="s">
        <v>2976</v>
      </c>
      <c r="E402" t="s">
        <v>2977</v>
      </c>
    </row>
    <row r="403" spans="1:5" x14ac:dyDescent="0.25">
      <c r="A403" s="11" t="s">
        <v>2978</v>
      </c>
      <c r="B403" t="s">
        <v>2979</v>
      </c>
      <c r="D403" t="s">
        <v>2980</v>
      </c>
      <c r="E403" t="s">
        <v>2981</v>
      </c>
    </row>
    <row r="404" spans="1:5" x14ac:dyDescent="0.25">
      <c r="A404" s="11" t="s">
        <v>2982</v>
      </c>
      <c r="B404" t="s">
        <v>2983</v>
      </c>
      <c r="D404" t="s">
        <v>2984</v>
      </c>
      <c r="E404" t="s">
        <v>2985</v>
      </c>
    </row>
    <row r="405" spans="1:5" x14ac:dyDescent="0.25">
      <c r="A405" s="11" t="s">
        <v>2986</v>
      </c>
      <c r="B405" t="s">
        <v>2987</v>
      </c>
      <c r="D405" t="s">
        <v>2988</v>
      </c>
      <c r="E405" t="s">
        <v>2989</v>
      </c>
    </row>
    <row r="406" spans="1:5" x14ac:dyDescent="0.25">
      <c r="A406" s="11" t="s">
        <v>2990</v>
      </c>
      <c r="B406" t="s">
        <v>2991</v>
      </c>
      <c r="D406" t="s">
        <v>2992</v>
      </c>
      <c r="E406" t="s">
        <v>2993</v>
      </c>
    </row>
    <row r="407" spans="1:5" x14ac:dyDescent="0.25">
      <c r="A407" s="11" t="s">
        <v>2994</v>
      </c>
      <c r="B407" t="s">
        <v>2995</v>
      </c>
      <c r="D407" t="s">
        <v>2996</v>
      </c>
      <c r="E407" t="s">
        <v>2997</v>
      </c>
    </row>
    <row r="408" spans="1:5" x14ac:dyDescent="0.25">
      <c r="A408" s="11" t="s">
        <v>2998</v>
      </c>
      <c r="B408" t="s">
        <v>2999</v>
      </c>
      <c r="D408" t="s">
        <v>3000</v>
      </c>
      <c r="E408" t="s">
        <v>3001</v>
      </c>
    </row>
    <row r="409" spans="1:5" x14ac:dyDescent="0.25">
      <c r="A409" s="11" t="s">
        <v>3002</v>
      </c>
      <c r="B409" t="s">
        <v>3003</v>
      </c>
      <c r="D409" t="s">
        <v>3004</v>
      </c>
      <c r="E409" t="s">
        <v>3005</v>
      </c>
    </row>
    <row r="410" spans="1:5" x14ac:dyDescent="0.25">
      <c r="A410" s="11" t="s">
        <v>3006</v>
      </c>
      <c r="B410" t="s">
        <v>3007</v>
      </c>
      <c r="D410" t="s">
        <v>3008</v>
      </c>
      <c r="E410" t="s">
        <v>3009</v>
      </c>
    </row>
    <row r="411" spans="1:5" x14ac:dyDescent="0.25">
      <c r="A411" s="11" t="s">
        <v>3010</v>
      </c>
      <c r="B411" t="s">
        <v>3011</v>
      </c>
      <c r="D411" t="s">
        <v>3012</v>
      </c>
      <c r="E411" t="s">
        <v>3013</v>
      </c>
    </row>
    <row r="412" spans="1:5" x14ac:dyDescent="0.25">
      <c r="A412" s="11" t="s">
        <v>3014</v>
      </c>
      <c r="B412" t="s">
        <v>3015</v>
      </c>
      <c r="D412" t="s">
        <v>3016</v>
      </c>
      <c r="E412" t="s">
        <v>3017</v>
      </c>
    </row>
    <row r="413" spans="1:5" x14ac:dyDescent="0.25">
      <c r="A413" s="11" t="s">
        <v>3018</v>
      </c>
      <c r="B413" t="s">
        <v>3019</v>
      </c>
      <c r="D413" t="s">
        <v>3020</v>
      </c>
      <c r="E413" t="s">
        <v>125</v>
      </c>
    </row>
    <row r="414" spans="1:5" x14ac:dyDescent="0.25">
      <c r="A414" s="11" t="s">
        <v>3021</v>
      </c>
      <c r="B414" t="s">
        <v>3022</v>
      </c>
      <c r="D414" t="s">
        <v>3023</v>
      </c>
      <c r="E414" t="s">
        <v>3024</v>
      </c>
    </row>
    <row r="415" spans="1:5" x14ac:dyDescent="0.25">
      <c r="A415" s="11" t="s">
        <v>3025</v>
      </c>
      <c r="B415" t="s">
        <v>3026</v>
      </c>
      <c r="D415" t="s">
        <v>3027</v>
      </c>
      <c r="E415" t="s">
        <v>3028</v>
      </c>
    </row>
    <row r="416" spans="1:5" x14ac:dyDescent="0.25">
      <c r="A416" s="11" t="s">
        <v>3029</v>
      </c>
      <c r="B416" t="s">
        <v>3030</v>
      </c>
      <c r="D416" t="s">
        <v>3031</v>
      </c>
      <c r="E416" t="s">
        <v>3032</v>
      </c>
    </row>
    <row r="417" spans="1:5" x14ac:dyDescent="0.25">
      <c r="A417" s="11" t="s">
        <v>3033</v>
      </c>
      <c r="B417" t="s">
        <v>3034</v>
      </c>
      <c r="D417" t="s">
        <v>3035</v>
      </c>
      <c r="E417" t="s">
        <v>3036</v>
      </c>
    </row>
    <row r="418" spans="1:5" x14ac:dyDescent="0.25">
      <c r="A418" s="11" t="s">
        <v>3037</v>
      </c>
      <c r="B418" t="s">
        <v>3038</v>
      </c>
      <c r="D418" t="s">
        <v>3039</v>
      </c>
      <c r="E418" t="s">
        <v>3040</v>
      </c>
    </row>
    <row r="419" spans="1:5" x14ac:dyDescent="0.25">
      <c r="A419" s="11" t="s">
        <v>3041</v>
      </c>
      <c r="B419" t="s">
        <v>3042</v>
      </c>
      <c r="D419" t="s">
        <v>3043</v>
      </c>
      <c r="E419" t="s">
        <v>1677</v>
      </c>
    </row>
    <row r="420" spans="1:5" x14ac:dyDescent="0.25">
      <c r="A420" s="11" t="s">
        <v>3044</v>
      </c>
      <c r="B420" t="s">
        <v>3045</v>
      </c>
      <c r="D420" t="s">
        <v>3046</v>
      </c>
      <c r="E420" t="s">
        <v>3047</v>
      </c>
    </row>
    <row r="421" spans="1:5" x14ac:dyDescent="0.25">
      <c r="A421" s="11" t="s">
        <v>3048</v>
      </c>
      <c r="B421" t="s">
        <v>3049</v>
      </c>
      <c r="D421" t="s">
        <v>3050</v>
      </c>
      <c r="E421" t="s">
        <v>3051</v>
      </c>
    </row>
    <row r="422" spans="1:5" x14ac:dyDescent="0.25">
      <c r="A422" s="11" t="s">
        <v>3052</v>
      </c>
      <c r="B422" t="s">
        <v>3053</v>
      </c>
      <c r="D422" t="s">
        <v>3054</v>
      </c>
      <c r="E422" t="s">
        <v>3055</v>
      </c>
    </row>
    <row r="423" spans="1:5" x14ac:dyDescent="0.25">
      <c r="A423" s="11" t="s">
        <v>3056</v>
      </c>
      <c r="B423" t="s">
        <v>3057</v>
      </c>
      <c r="D423" t="s">
        <v>3058</v>
      </c>
      <c r="E423" t="s">
        <v>3059</v>
      </c>
    </row>
    <row r="424" spans="1:5" x14ac:dyDescent="0.25">
      <c r="A424" s="11" t="s">
        <v>3060</v>
      </c>
      <c r="B424" t="s">
        <v>3061</v>
      </c>
      <c r="D424" t="s">
        <v>3062</v>
      </c>
      <c r="E424" t="s">
        <v>3063</v>
      </c>
    </row>
    <row r="425" spans="1:5" x14ac:dyDescent="0.25">
      <c r="A425" s="11" t="s">
        <v>3064</v>
      </c>
      <c r="B425" t="s">
        <v>3065</v>
      </c>
      <c r="D425" t="s">
        <v>3066</v>
      </c>
      <c r="E425" t="s">
        <v>3067</v>
      </c>
    </row>
    <row r="426" spans="1:5" x14ac:dyDescent="0.25">
      <c r="A426" s="11" t="s">
        <v>3068</v>
      </c>
      <c r="B426" t="s">
        <v>3069</v>
      </c>
      <c r="D426" t="s">
        <v>3070</v>
      </c>
      <c r="E426" t="s">
        <v>3071</v>
      </c>
    </row>
    <row r="427" spans="1:5" x14ac:dyDescent="0.25">
      <c r="A427" s="11" t="s">
        <v>3072</v>
      </c>
      <c r="B427" t="s">
        <v>3073</v>
      </c>
      <c r="D427" t="s">
        <v>3074</v>
      </c>
      <c r="E427" t="s">
        <v>3075</v>
      </c>
    </row>
    <row r="428" spans="1:5" x14ac:dyDescent="0.25">
      <c r="A428" s="11" t="s">
        <v>3076</v>
      </c>
      <c r="B428" t="s">
        <v>3077</v>
      </c>
      <c r="D428" t="s">
        <v>3078</v>
      </c>
      <c r="E428" t="s">
        <v>3079</v>
      </c>
    </row>
    <row r="429" spans="1:5" x14ac:dyDescent="0.25">
      <c r="A429" s="11" t="s">
        <v>3080</v>
      </c>
      <c r="B429" t="s">
        <v>3081</v>
      </c>
      <c r="D429" t="s">
        <v>3082</v>
      </c>
      <c r="E429" t="s">
        <v>3083</v>
      </c>
    </row>
    <row r="430" spans="1:5" x14ac:dyDescent="0.25">
      <c r="A430" s="11" t="s">
        <v>3084</v>
      </c>
      <c r="B430" t="s">
        <v>3085</v>
      </c>
      <c r="D430" t="s">
        <v>3086</v>
      </c>
      <c r="E430" t="s">
        <v>3087</v>
      </c>
    </row>
    <row r="431" spans="1:5" x14ac:dyDescent="0.25">
      <c r="A431" s="11" t="s">
        <v>3088</v>
      </c>
      <c r="B431" t="s">
        <v>3089</v>
      </c>
      <c r="D431" t="s">
        <v>3090</v>
      </c>
      <c r="E431" t="s">
        <v>3091</v>
      </c>
    </row>
    <row r="432" spans="1:5" x14ac:dyDescent="0.25">
      <c r="A432" s="11" t="s">
        <v>3092</v>
      </c>
      <c r="B432" t="s">
        <v>3093</v>
      </c>
      <c r="D432" t="s">
        <v>3094</v>
      </c>
      <c r="E432" t="s">
        <v>3095</v>
      </c>
    </row>
    <row r="433" spans="1:5" x14ac:dyDescent="0.25">
      <c r="A433" s="11" t="s">
        <v>3096</v>
      </c>
      <c r="B433" t="s">
        <v>3097</v>
      </c>
      <c r="D433" t="s">
        <v>3098</v>
      </c>
      <c r="E433" t="s">
        <v>3095</v>
      </c>
    </row>
    <row r="434" spans="1:5" x14ac:dyDescent="0.25">
      <c r="A434" s="11" t="s">
        <v>3099</v>
      </c>
      <c r="B434" t="s">
        <v>3100</v>
      </c>
      <c r="D434" t="s">
        <v>3101</v>
      </c>
      <c r="E434" t="s">
        <v>3095</v>
      </c>
    </row>
    <row r="435" spans="1:5" x14ac:dyDescent="0.25">
      <c r="A435" s="11" t="s">
        <v>3102</v>
      </c>
      <c r="B435" t="s">
        <v>3103</v>
      </c>
      <c r="D435" t="s">
        <v>3104</v>
      </c>
      <c r="E435" t="s">
        <v>3095</v>
      </c>
    </row>
    <row r="436" spans="1:5" x14ac:dyDescent="0.25">
      <c r="A436" s="11" t="s">
        <v>3105</v>
      </c>
      <c r="B436" t="s">
        <v>3106</v>
      </c>
      <c r="D436" t="s">
        <v>3107</v>
      </c>
      <c r="E436" t="s">
        <v>3108</v>
      </c>
    </row>
    <row r="437" spans="1:5" x14ac:dyDescent="0.25">
      <c r="A437" s="11" t="s">
        <v>3109</v>
      </c>
      <c r="B437" t="s">
        <v>3110</v>
      </c>
      <c r="D437" t="s">
        <v>3111</v>
      </c>
      <c r="E437" t="s">
        <v>783</v>
      </c>
    </row>
    <row r="438" spans="1:5" x14ac:dyDescent="0.25">
      <c r="A438" s="11" t="s">
        <v>3112</v>
      </c>
      <c r="B438" t="s">
        <v>3113</v>
      </c>
      <c r="D438" t="s">
        <v>3114</v>
      </c>
      <c r="E438" t="s">
        <v>3115</v>
      </c>
    </row>
    <row r="439" spans="1:5" x14ac:dyDescent="0.25">
      <c r="A439" s="11" t="s">
        <v>3116</v>
      </c>
      <c r="B439" t="s">
        <v>3117</v>
      </c>
      <c r="D439" t="s">
        <v>3118</v>
      </c>
      <c r="E439" t="s">
        <v>3119</v>
      </c>
    </row>
    <row r="440" spans="1:5" x14ac:dyDescent="0.25">
      <c r="A440" s="11" t="s">
        <v>3120</v>
      </c>
      <c r="B440" t="s">
        <v>3121</v>
      </c>
      <c r="D440" t="s">
        <v>3122</v>
      </c>
      <c r="E440" t="s">
        <v>3123</v>
      </c>
    </row>
    <row r="441" spans="1:5" x14ac:dyDescent="0.25">
      <c r="A441" s="11" t="s">
        <v>3124</v>
      </c>
      <c r="B441" t="s">
        <v>3125</v>
      </c>
      <c r="D441" t="s">
        <v>3126</v>
      </c>
      <c r="E441" t="s">
        <v>3127</v>
      </c>
    </row>
    <row r="442" spans="1:5" x14ac:dyDescent="0.25">
      <c r="A442" s="11" t="s">
        <v>3128</v>
      </c>
      <c r="B442" t="s">
        <v>3129</v>
      </c>
      <c r="D442" t="s">
        <v>3130</v>
      </c>
      <c r="E442" t="s">
        <v>793</v>
      </c>
    </row>
    <row r="443" spans="1:5" x14ac:dyDescent="0.25">
      <c r="A443" s="11" t="s">
        <v>3131</v>
      </c>
      <c r="B443" t="s">
        <v>3132</v>
      </c>
      <c r="D443" t="s">
        <v>3133</v>
      </c>
      <c r="E443" t="s">
        <v>3134</v>
      </c>
    </row>
    <row r="444" spans="1:5" x14ac:dyDescent="0.25">
      <c r="A444" s="11" t="s">
        <v>3135</v>
      </c>
      <c r="B444" t="s">
        <v>3136</v>
      </c>
      <c r="D444" t="s">
        <v>3137</v>
      </c>
      <c r="E444" t="s">
        <v>3138</v>
      </c>
    </row>
    <row r="445" spans="1:5" x14ac:dyDescent="0.25">
      <c r="A445" s="11" t="s">
        <v>3139</v>
      </c>
      <c r="B445" t="s">
        <v>3140</v>
      </c>
      <c r="D445" t="s">
        <v>3141</v>
      </c>
      <c r="E445" t="s">
        <v>3142</v>
      </c>
    </row>
    <row r="446" spans="1:5" x14ac:dyDescent="0.25">
      <c r="A446" s="11" t="s">
        <v>3143</v>
      </c>
      <c r="B446" t="s">
        <v>3144</v>
      </c>
      <c r="D446" t="s">
        <v>3145</v>
      </c>
      <c r="E446" t="s">
        <v>3146</v>
      </c>
    </row>
    <row r="447" spans="1:5" x14ac:dyDescent="0.25">
      <c r="A447" s="11" t="s">
        <v>3147</v>
      </c>
      <c r="B447" t="s">
        <v>3148</v>
      </c>
      <c r="D447" t="s">
        <v>3149</v>
      </c>
      <c r="E447" t="s">
        <v>3150</v>
      </c>
    </row>
    <row r="448" spans="1:5" x14ac:dyDescent="0.25">
      <c r="A448" s="11" t="s">
        <v>3151</v>
      </c>
      <c r="B448" t="s">
        <v>3152</v>
      </c>
      <c r="D448" t="s">
        <v>3153</v>
      </c>
      <c r="E448" t="s">
        <v>1897</v>
      </c>
    </row>
    <row r="449" spans="1:5" x14ac:dyDescent="0.25">
      <c r="A449" s="11" t="s">
        <v>3154</v>
      </c>
      <c r="B449" t="s">
        <v>3155</v>
      </c>
      <c r="D449" t="s">
        <v>3156</v>
      </c>
      <c r="E449" t="s">
        <v>3157</v>
      </c>
    </row>
    <row r="450" spans="1:5" x14ac:dyDescent="0.25">
      <c r="A450" s="11" t="s">
        <v>3158</v>
      </c>
      <c r="B450" t="s">
        <v>3159</v>
      </c>
      <c r="D450" t="s">
        <v>3160</v>
      </c>
      <c r="E450" t="s">
        <v>3161</v>
      </c>
    </row>
    <row r="451" spans="1:5" x14ac:dyDescent="0.25">
      <c r="A451" s="11" t="s">
        <v>3162</v>
      </c>
      <c r="B451" t="s">
        <v>3163</v>
      </c>
      <c r="D451" t="s">
        <v>3164</v>
      </c>
      <c r="E451" t="s">
        <v>3165</v>
      </c>
    </row>
    <row r="452" spans="1:5" x14ac:dyDescent="0.25">
      <c r="A452" s="11" t="s">
        <v>3166</v>
      </c>
      <c r="B452" t="s">
        <v>3167</v>
      </c>
      <c r="D452" t="s">
        <v>206</v>
      </c>
      <c r="E452" t="s">
        <v>3168</v>
      </c>
    </row>
    <row r="453" spans="1:5" x14ac:dyDescent="0.25">
      <c r="A453" s="11" t="s">
        <v>3169</v>
      </c>
      <c r="B453" t="s">
        <v>3170</v>
      </c>
      <c r="D453" t="s">
        <v>207</v>
      </c>
      <c r="E453" t="s">
        <v>3171</v>
      </c>
    </row>
    <row r="454" spans="1:5" x14ac:dyDescent="0.25">
      <c r="A454" s="11" t="s">
        <v>3172</v>
      </c>
      <c r="B454" t="s">
        <v>3173</v>
      </c>
      <c r="D454" t="s">
        <v>3174</v>
      </c>
      <c r="E454" t="s">
        <v>3175</v>
      </c>
    </row>
    <row r="455" spans="1:5" x14ac:dyDescent="0.25">
      <c r="A455" s="11" t="s">
        <v>3176</v>
      </c>
      <c r="B455" t="s">
        <v>3177</v>
      </c>
      <c r="D455" t="s">
        <v>3178</v>
      </c>
      <c r="E455" t="s">
        <v>3179</v>
      </c>
    </row>
    <row r="456" spans="1:5" x14ac:dyDescent="0.25">
      <c r="A456" s="11" t="s">
        <v>3180</v>
      </c>
      <c r="B456" t="s">
        <v>3181</v>
      </c>
      <c r="D456" t="s">
        <v>3182</v>
      </c>
      <c r="E456" t="s">
        <v>3183</v>
      </c>
    </row>
    <row r="457" spans="1:5" x14ac:dyDescent="0.25">
      <c r="A457" s="11" t="s">
        <v>3184</v>
      </c>
      <c r="B457" t="s">
        <v>3185</v>
      </c>
      <c r="D457" t="s">
        <v>3186</v>
      </c>
      <c r="E457" t="s">
        <v>3183</v>
      </c>
    </row>
    <row r="458" spans="1:5" x14ac:dyDescent="0.25">
      <c r="A458" s="11" t="s">
        <v>3187</v>
      </c>
      <c r="B458" t="s">
        <v>3188</v>
      </c>
      <c r="D458" t="s">
        <v>3189</v>
      </c>
      <c r="E458" t="s">
        <v>3183</v>
      </c>
    </row>
    <row r="459" spans="1:5" x14ac:dyDescent="0.25">
      <c r="A459" s="11" t="s">
        <v>3190</v>
      </c>
      <c r="B459" t="s">
        <v>3191</v>
      </c>
      <c r="D459" t="s">
        <v>3192</v>
      </c>
      <c r="E459" t="s">
        <v>3183</v>
      </c>
    </row>
    <row r="460" spans="1:5" x14ac:dyDescent="0.25">
      <c r="A460" s="11" t="s">
        <v>3193</v>
      </c>
      <c r="B460" t="s">
        <v>3194</v>
      </c>
      <c r="D460" t="s">
        <v>3195</v>
      </c>
      <c r="E460" t="s">
        <v>3183</v>
      </c>
    </row>
    <row r="461" spans="1:5" x14ac:dyDescent="0.25">
      <c r="A461" s="11" t="s">
        <v>3196</v>
      </c>
      <c r="B461" t="s">
        <v>3197</v>
      </c>
      <c r="D461" t="s">
        <v>3198</v>
      </c>
      <c r="E461" t="s">
        <v>3199</v>
      </c>
    </row>
    <row r="462" spans="1:5" x14ac:dyDescent="0.25">
      <c r="A462" s="11" t="s">
        <v>3200</v>
      </c>
      <c r="B462" t="s">
        <v>3201</v>
      </c>
      <c r="D462" t="s">
        <v>3202</v>
      </c>
      <c r="E462" t="s">
        <v>3203</v>
      </c>
    </row>
    <row r="463" spans="1:5" x14ac:dyDescent="0.25">
      <c r="A463" s="11" t="s">
        <v>3204</v>
      </c>
      <c r="B463" t="s">
        <v>3205</v>
      </c>
      <c r="D463" t="s">
        <v>3206</v>
      </c>
      <c r="E463" t="s">
        <v>3207</v>
      </c>
    </row>
    <row r="464" spans="1:5" x14ac:dyDescent="0.25">
      <c r="A464" s="11" t="s">
        <v>3208</v>
      </c>
      <c r="B464" t="s">
        <v>3209</v>
      </c>
      <c r="D464" t="s">
        <v>3210</v>
      </c>
      <c r="E464" t="s">
        <v>3211</v>
      </c>
    </row>
    <row r="465" spans="1:5" x14ac:dyDescent="0.25">
      <c r="A465" s="11" t="s">
        <v>3212</v>
      </c>
      <c r="B465" t="s">
        <v>3213</v>
      </c>
      <c r="D465" t="s">
        <v>3214</v>
      </c>
      <c r="E465" t="s">
        <v>3215</v>
      </c>
    </row>
    <row r="466" spans="1:5" x14ac:dyDescent="0.25">
      <c r="A466" s="11" t="s">
        <v>3216</v>
      </c>
      <c r="B466" t="s">
        <v>3217</v>
      </c>
      <c r="D466" t="s">
        <v>3218</v>
      </c>
      <c r="E466" t="s">
        <v>2016</v>
      </c>
    </row>
    <row r="467" spans="1:5" x14ac:dyDescent="0.25">
      <c r="A467" s="11" t="s">
        <v>3219</v>
      </c>
      <c r="B467" t="s">
        <v>3220</v>
      </c>
      <c r="D467" t="s">
        <v>3221</v>
      </c>
      <c r="E467" t="s">
        <v>3222</v>
      </c>
    </row>
    <row r="468" spans="1:5" x14ac:dyDescent="0.25">
      <c r="A468" s="11" t="s">
        <v>3223</v>
      </c>
      <c r="B468" t="s">
        <v>3224</v>
      </c>
      <c r="D468" t="s">
        <v>3225</v>
      </c>
      <c r="E468" t="s">
        <v>3183</v>
      </c>
    </row>
    <row r="469" spans="1:5" x14ac:dyDescent="0.25">
      <c r="A469" s="11" t="s">
        <v>3226</v>
      </c>
      <c r="B469" t="s">
        <v>3227</v>
      </c>
      <c r="D469" t="s">
        <v>3228</v>
      </c>
      <c r="E469" t="s">
        <v>3229</v>
      </c>
    </row>
    <row r="470" spans="1:5" x14ac:dyDescent="0.25">
      <c r="A470" s="11" t="s">
        <v>3230</v>
      </c>
      <c r="B470" t="s">
        <v>3231</v>
      </c>
      <c r="D470" t="s">
        <v>208</v>
      </c>
      <c r="E470" t="s">
        <v>3232</v>
      </c>
    </row>
    <row r="471" spans="1:5" x14ac:dyDescent="0.25">
      <c r="A471" s="11" t="s">
        <v>3233</v>
      </c>
      <c r="B471" t="s">
        <v>3234</v>
      </c>
      <c r="D471" t="s">
        <v>209</v>
      </c>
      <c r="E471" t="s">
        <v>3235</v>
      </c>
    </row>
    <row r="472" spans="1:5" x14ac:dyDescent="0.25">
      <c r="A472" s="11" t="s">
        <v>3236</v>
      </c>
      <c r="B472" t="s">
        <v>3237</v>
      </c>
      <c r="D472" t="s">
        <v>3238</v>
      </c>
      <c r="E472" t="s">
        <v>3239</v>
      </c>
    </row>
    <row r="473" spans="1:5" x14ac:dyDescent="0.25">
      <c r="A473" s="11" t="s">
        <v>3240</v>
      </c>
      <c r="B473" t="s">
        <v>3241</v>
      </c>
      <c r="D473" t="s">
        <v>3242</v>
      </c>
      <c r="E473" t="s">
        <v>3243</v>
      </c>
    </row>
    <row r="474" spans="1:5" x14ac:dyDescent="0.25">
      <c r="A474" s="11" t="s">
        <v>3244</v>
      </c>
      <c r="B474" t="s">
        <v>3245</v>
      </c>
      <c r="D474" t="s">
        <v>3246</v>
      </c>
      <c r="E474" t="s">
        <v>3247</v>
      </c>
    </row>
    <row r="475" spans="1:5" x14ac:dyDescent="0.25">
      <c r="A475" s="11" t="s">
        <v>3248</v>
      </c>
      <c r="B475" t="s">
        <v>3249</v>
      </c>
      <c r="D475" t="s">
        <v>210</v>
      </c>
      <c r="E475" t="s">
        <v>3250</v>
      </c>
    </row>
    <row r="476" spans="1:5" x14ac:dyDescent="0.25">
      <c r="A476" s="11" t="s">
        <v>3251</v>
      </c>
      <c r="B476" t="s">
        <v>3252</v>
      </c>
      <c r="D476" t="s">
        <v>211</v>
      </c>
      <c r="E476" t="s">
        <v>3253</v>
      </c>
    </row>
    <row r="477" spans="1:5" x14ac:dyDescent="0.25">
      <c r="A477" s="11" t="s">
        <v>3254</v>
      </c>
      <c r="B477" t="s">
        <v>3255</v>
      </c>
      <c r="D477" t="s">
        <v>3256</v>
      </c>
      <c r="E477" t="s">
        <v>3257</v>
      </c>
    </row>
    <row r="478" spans="1:5" x14ac:dyDescent="0.25">
      <c r="A478" s="11" t="s">
        <v>3258</v>
      </c>
      <c r="B478" t="s">
        <v>3259</v>
      </c>
      <c r="D478" t="s">
        <v>3260</v>
      </c>
      <c r="E478" t="s">
        <v>3261</v>
      </c>
    </row>
    <row r="479" spans="1:5" x14ac:dyDescent="0.25">
      <c r="A479" s="11" t="s">
        <v>3262</v>
      </c>
      <c r="B479" t="s">
        <v>3263</v>
      </c>
      <c r="D479" t="s">
        <v>212</v>
      </c>
      <c r="E479" t="s">
        <v>3264</v>
      </c>
    </row>
    <row r="480" spans="1:5" x14ac:dyDescent="0.25">
      <c r="A480" s="11" t="s">
        <v>3265</v>
      </c>
      <c r="B480" t="s">
        <v>3266</v>
      </c>
      <c r="D480" t="s">
        <v>3267</v>
      </c>
      <c r="E480" t="s">
        <v>3268</v>
      </c>
    </row>
    <row r="481" spans="1:5" x14ac:dyDescent="0.25">
      <c r="A481" s="11" t="s">
        <v>3269</v>
      </c>
      <c r="B481" t="s">
        <v>3270</v>
      </c>
      <c r="D481" t="s">
        <v>3271</v>
      </c>
      <c r="E481" t="s">
        <v>3272</v>
      </c>
    </row>
    <row r="482" spans="1:5" x14ac:dyDescent="0.25">
      <c r="A482" s="11" t="s">
        <v>3273</v>
      </c>
      <c r="B482" t="s">
        <v>3274</v>
      </c>
      <c r="D482" t="s">
        <v>3275</v>
      </c>
      <c r="E482" t="s">
        <v>3276</v>
      </c>
    </row>
    <row r="483" spans="1:5" x14ac:dyDescent="0.25">
      <c r="A483" s="11" t="s">
        <v>3277</v>
      </c>
      <c r="B483" t="s">
        <v>3278</v>
      </c>
      <c r="D483" t="s">
        <v>3279</v>
      </c>
      <c r="E483" t="s">
        <v>767</v>
      </c>
    </row>
    <row r="484" spans="1:5" x14ac:dyDescent="0.25">
      <c r="A484" s="11" t="s">
        <v>3280</v>
      </c>
      <c r="B484" t="s">
        <v>3281</v>
      </c>
      <c r="D484" t="s">
        <v>3282</v>
      </c>
      <c r="E484" t="s">
        <v>2364</v>
      </c>
    </row>
    <row r="485" spans="1:5" x14ac:dyDescent="0.25">
      <c r="A485" s="11" t="s">
        <v>3283</v>
      </c>
      <c r="B485" t="s">
        <v>3284</v>
      </c>
      <c r="D485" t="s">
        <v>3285</v>
      </c>
      <c r="E485" t="s">
        <v>3286</v>
      </c>
    </row>
    <row r="486" spans="1:5" x14ac:dyDescent="0.25">
      <c r="A486" s="11" t="s">
        <v>3287</v>
      </c>
      <c r="B486" t="s">
        <v>3288</v>
      </c>
      <c r="D486" t="s">
        <v>3289</v>
      </c>
      <c r="E486" t="s">
        <v>3290</v>
      </c>
    </row>
    <row r="487" spans="1:5" x14ac:dyDescent="0.25">
      <c r="A487" s="11" t="s">
        <v>3291</v>
      </c>
      <c r="B487" t="s">
        <v>3292</v>
      </c>
      <c r="D487" t="s">
        <v>3293</v>
      </c>
      <c r="E487" t="s">
        <v>3294</v>
      </c>
    </row>
    <row r="488" spans="1:5" x14ac:dyDescent="0.25">
      <c r="A488" s="11" t="s">
        <v>3295</v>
      </c>
      <c r="B488" t="s">
        <v>3296</v>
      </c>
      <c r="D488" t="s">
        <v>3297</v>
      </c>
    </row>
    <row r="489" spans="1:5" x14ac:dyDescent="0.25">
      <c r="A489" s="11" t="s">
        <v>3298</v>
      </c>
      <c r="B489" t="s">
        <v>3299</v>
      </c>
      <c r="D489" t="s">
        <v>3300</v>
      </c>
    </row>
    <row r="490" spans="1:5" x14ac:dyDescent="0.25">
      <c r="A490" s="11" t="s">
        <v>3301</v>
      </c>
      <c r="B490" t="s">
        <v>3302</v>
      </c>
      <c r="D490" t="s">
        <v>3303</v>
      </c>
    </row>
    <row r="491" spans="1:5" x14ac:dyDescent="0.25">
      <c r="A491" s="11" t="s">
        <v>3304</v>
      </c>
      <c r="B491" t="s">
        <v>3305</v>
      </c>
      <c r="D491" t="s">
        <v>3306</v>
      </c>
      <c r="E491" t="s">
        <v>3183</v>
      </c>
    </row>
    <row r="492" spans="1:5" x14ac:dyDescent="0.25">
      <c r="A492" s="11" t="s">
        <v>3307</v>
      </c>
      <c r="B492" t="s">
        <v>3308</v>
      </c>
      <c r="D492" t="s">
        <v>3309</v>
      </c>
      <c r="E492" t="s">
        <v>3183</v>
      </c>
    </row>
    <row r="493" spans="1:5" x14ac:dyDescent="0.25">
      <c r="A493" s="11" t="s">
        <v>3310</v>
      </c>
      <c r="B493" t="s">
        <v>3311</v>
      </c>
      <c r="D493" t="s">
        <v>3312</v>
      </c>
      <c r="E493" t="s">
        <v>3183</v>
      </c>
    </row>
    <row r="494" spans="1:5" x14ac:dyDescent="0.25">
      <c r="A494" s="11" t="s">
        <v>3313</v>
      </c>
      <c r="B494" t="s">
        <v>3314</v>
      </c>
      <c r="D494" t="s">
        <v>3315</v>
      </c>
      <c r="E494" t="s">
        <v>3183</v>
      </c>
    </row>
    <row r="495" spans="1:5" x14ac:dyDescent="0.25">
      <c r="A495" s="11" t="s">
        <v>3316</v>
      </c>
      <c r="B495" t="s">
        <v>3317</v>
      </c>
      <c r="D495" t="s">
        <v>3318</v>
      </c>
      <c r="E495" t="s">
        <v>3319</v>
      </c>
    </row>
    <row r="496" spans="1:5" x14ac:dyDescent="0.25">
      <c r="A496" s="11" t="s">
        <v>3320</v>
      </c>
      <c r="B496" t="s">
        <v>3321</v>
      </c>
      <c r="D496" t="s">
        <v>3322</v>
      </c>
      <c r="E496" t="s">
        <v>3323</v>
      </c>
    </row>
    <row r="497" spans="1:5" x14ac:dyDescent="0.25">
      <c r="A497" s="11" t="s">
        <v>3324</v>
      </c>
      <c r="B497" t="s">
        <v>3325</v>
      </c>
      <c r="D497" t="s">
        <v>3326</v>
      </c>
      <c r="E497" t="s">
        <v>3327</v>
      </c>
    </row>
    <row r="498" spans="1:5" x14ac:dyDescent="0.25">
      <c r="A498" s="11" t="s">
        <v>3328</v>
      </c>
      <c r="B498" t="s">
        <v>3329</v>
      </c>
      <c r="D498" t="s">
        <v>3330</v>
      </c>
      <c r="E498" t="s">
        <v>3331</v>
      </c>
    </row>
    <row r="499" spans="1:5" x14ac:dyDescent="0.25">
      <c r="A499" s="11" t="s">
        <v>3332</v>
      </c>
      <c r="B499" t="s">
        <v>3333</v>
      </c>
      <c r="D499" t="s">
        <v>3334</v>
      </c>
    </row>
    <row r="500" spans="1:5" x14ac:dyDescent="0.25">
      <c r="A500" s="11" t="s">
        <v>3335</v>
      </c>
      <c r="B500" t="s">
        <v>3336</v>
      </c>
      <c r="D500" t="s">
        <v>3337</v>
      </c>
      <c r="E500" t="s">
        <v>828</v>
      </c>
    </row>
    <row r="501" spans="1:5" x14ac:dyDescent="0.25">
      <c r="A501" s="11" t="s">
        <v>3338</v>
      </c>
      <c r="B501" t="s">
        <v>3339</v>
      </c>
      <c r="D501" t="s">
        <v>3340</v>
      </c>
      <c r="E501" t="s">
        <v>3341</v>
      </c>
    </row>
    <row r="502" spans="1:5" x14ac:dyDescent="0.25">
      <c r="A502" s="11" t="s">
        <v>3342</v>
      </c>
      <c r="B502" t="s">
        <v>3343</v>
      </c>
      <c r="D502" t="s">
        <v>3344</v>
      </c>
      <c r="E502" t="s">
        <v>3345</v>
      </c>
    </row>
    <row r="503" spans="1:5" x14ac:dyDescent="0.25">
      <c r="A503" s="11" t="s">
        <v>3346</v>
      </c>
      <c r="B503" t="s">
        <v>3347</v>
      </c>
      <c r="D503" t="s">
        <v>3348</v>
      </c>
      <c r="E503" t="s">
        <v>3349</v>
      </c>
    </row>
    <row r="504" spans="1:5" x14ac:dyDescent="0.25">
      <c r="A504" s="11" t="s">
        <v>3350</v>
      </c>
      <c r="B504" t="s">
        <v>3351</v>
      </c>
      <c r="D504" t="s">
        <v>3352</v>
      </c>
      <c r="E504" t="s">
        <v>3353</v>
      </c>
    </row>
    <row r="505" spans="1:5" x14ac:dyDescent="0.25">
      <c r="A505" s="11" t="s">
        <v>3354</v>
      </c>
      <c r="B505" t="s">
        <v>3355</v>
      </c>
      <c r="D505" t="s">
        <v>3356</v>
      </c>
      <c r="E505" t="s">
        <v>3357</v>
      </c>
    </row>
    <row r="506" spans="1:5" x14ac:dyDescent="0.25">
      <c r="A506" s="11" t="s">
        <v>3358</v>
      </c>
      <c r="B506" t="s">
        <v>3359</v>
      </c>
      <c r="D506" t="s">
        <v>3360</v>
      </c>
      <c r="E506" t="s">
        <v>3361</v>
      </c>
    </row>
    <row r="507" spans="1:5" x14ac:dyDescent="0.25">
      <c r="A507" s="11" t="s">
        <v>3362</v>
      </c>
      <c r="B507" t="s">
        <v>3363</v>
      </c>
      <c r="D507" t="s">
        <v>3364</v>
      </c>
      <c r="E507" t="s">
        <v>3365</v>
      </c>
    </row>
    <row r="508" spans="1:5" x14ac:dyDescent="0.25">
      <c r="A508" s="11" t="s">
        <v>3366</v>
      </c>
      <c r="B508" t="s">
        <v>3367</v>
      </c>
      <c r="D508" t="s">
        <v>3368</v>
      </c>
      <c r="E508" t="s">
        <v>3369</v>
      </c>
    </row>
    <row r="509" spans="1:5" x14ac:dyDescent="0.25">
      <c r="A509" s="11" t="s">
        <v>3370</v>
      </c>
      <c r="B509" t="s">
        <v>3371</v>
      </c>
      <c r="D509" t="s">
        <v>3372</v>
      </c>
      <c r="E509" t="s">
        <v>3373</v>
      </c>
    </row>
    <row r="510" spans="1:5" x14ac:dyDescent="0.25">
      <c r="A510" s="11" t="s">
        <v>3374</v>
      </c>
      <c r="B510" t="s">
        <v>3375</v>
      </c>
      <c r="D510" t="s">
        <v>3376</v>
      </c>
      <c r="E510" t="s">
        <v>3377</v>
      </c>
    </row>
    <row r="511" spans="1:5" x14ac:dyDescent="0.25">
      <c r="A511" s="11" t="s">
        <v>3378</v>
      </c>
      <c r="B511" t="s">
        <v>3379</v>
      </c>
      <c r="D511" t="s">
        <v>3380</v>
      </c>
      <c r="E511" t="s">
        <v>3381</v>
      </c>
    </row>
    <row r="512" spans="1:5" x14ac:dyDescent="0.25">
      <c r="A512" s="11" t="s">
        <v>3382</v>
      </c>
      <c r="B512" t="s">
        <v>3383</v>
      </c>
      <c r="D512" t="s">
        <v>3384</v>
      </c>
      <c r="E512" t="s">
        <v>3385</v>
      </c>
    </row>
    <row r="513" spans="1:5" x14ac:dyDescent="0.25">
      <c r="A513" s="11" t="s">
        <v>3386</v>
      </c>
      <c r="B513" t="s">
        <v>3387</v>
      </c>
      <c r="D513" t="s">
        <v>3388</v>
      </c>
      <c r="E513" t="s">
        <v>3389</v>
      </c>
    </row>
    <row r="514" spans="1:5" x14ac:dyDescent="0.25">
      <c r="A514" s="11" t="s">
        <v>3390</v>
      </c>
      <c r="B514" t="s">
        <v>3391</v>
      </c>
      <c r="D514" t="s">
        <v>3392</v>
      </c>
      <c r="E514" t="s">
        <v>3393</v>
      </c>
    </row>
    <row r="515" spans="1:5" x14ac:dyDescent="0.25">
      <c r="A515" s="11" t="s">
        <v>3394</v>
      </c>
      <c r="B515" t="s">
        <v>3395</v>
      </c>
      <c r="D515" t="s">
        <v>3396</v>
      </c>
      <c r="E515" t="s">
        <v>3397</v>
      </c>
    </row>
    <row r="516" spans="1:5" x14ac:dyDescent="0.25">
      <c r="A516" s="11" t="s">
        <v>3398</v>
      </c>
      <c r="B516" t="s">
        <v>3399</v>
      </c>
      <c r="D516" t="s">
        <v>3400</v>
      </c>
      <c r="E516" t="s">
        <v>3401</v>
      </c>
    </row>
    <row r="517" spans="1:5" x14ac:dyDescent="0.25">
      <c r="A517" s="11" t="s">
        <v>3402</v>
      </c>
      <c r="B517" t="s">
        <v>3403</v>
      </c>
      <c r="D517" t="s">
        <v>3404</v>
      </c>
      <c r="E517" t="s">
        <v>3405</v>
      </c>
    </row>
    <row r="518" spans="1:5" x14ac:dyDescent="0.25">
      <c r="A518" s="11" t="s">
        <v>3406</v>
      </c>
      <c r="B518" t="s">
        <v>3407</v>
      </c>
      <c r="D518" t="s">
        <v>3408</v>
      </c>
      <c r="E518" t="s">
        <v>3409</v>
      </c>
    </row>
    <row r="519" spans="1:5" x14ac:dyDescent="0.25">
      <c r="A519" s="11" t="s">
        <v>3410</v>
      </c>
      <c r="B519" t="s">
        <v>3411</v>
      </c>
      <c r="D519" t="s">
        <v>3412</v>
      </c>
      <c r="E519" t="s">
        <v>3413</v>
      </c>
    </row>
    <row r="520" spans="1:5" x14ac:dyDescent="0.25">
      <c r="A520" s="11" t="s">
        <v>3414</v>
      </c>
      <c r="B520" t="s">
        <v>3415</v>
      </c>
      <c r="D520" t="s">
        <v>3416</v>
      </c>
      <c r="E520" t="s">
        <v>3417</v>
      </c>
    </row>
    <row r="521" spans="1:5" x14ac:dyDescent="0.25">
      <c r="A521" s="11" t="s">
        <v>3418</v>
      </c>
      <c r="B521" t="s">
        <v>3419</v>
      </c>
      <c r="D521" t="s">
        <v>3420</v>
      </c>
      <c r="E521" t="s">
        <v>3421</v>
      </c>
    </row>
    <row r="522" spans="1:5" x14ac:dyDescent="0.25">
      <c r="A522" s="11" t="s">
        <v>3422</v>
      </c>
      <c r="B522" t="s">
        <v>3423</v>
      </c>
      <c r="D522" t="s">
        <v>3424</v>
      </c>
      <c r="E522" t="s">
        <v>3425</v>
      </c>
    </row>
    <row r="523" spans="1:5" x14ac:dyDescent="0.25">
      <c r="A523" s="11" t="s">
        <v>3426</v>
      </c>
      <c r="B523" t="s">
        <v>3427</v>
      </c>
      <c r="D523" t="s">
        <v>3428</v>
      </c>
      <c r="E523" t="s">
        <v>3429</v>
      </c>
    </row>
    <row r="524" spans="1:5" x14ac:dyDescent="0.25">
      <c r="A524" s="11" t="s">
        <v>3430</v>
      </c>
      <c r="B524" t="s">
        <v>3431</v>
      </c>
      <c r="D524" t="s">
        <v>3432</v>
      </c>
      <c r="E524" t="s">
        <v>3433</v>
      </c>
    </row>
    <row r="525" spans="1:5" x14ac:dyDescent="0.25">
      <c r="A525" s="11" t="s">
        <v>3434</v>
      </c>
      <c r="B525" t="s">
        <v>3435</v>
      </c>
      <c r="D525" t="s">
        <v>3436</v>
      </c>
      <c r="E525" t="s">
        <v>3437</v>
      </c>
    </row>
    <row r="526" spans="1:5" x14ac:dyDescent="0.25">
      <c r="A526" s="11" t="s">
        <v>3438</v>
      </c>
      <c r="B526" t="s">
        <v>3439</v>
      </c>
      <c r="D526" t="s">
        <v>3440</v>
      </c>
      <c r="E526" t="s">
        <v>3441</v>
      </c>
    </row>
    <row r="527" spans="1:5" x14ac:dyDescent="0.25">
      <c r="A527" s="11">
        <v>6.09</v>
      </c>
      <c r="B527" t="s">
        <v>3442</v>
      </c>
      <c r="D527" t="s">
        <v>3443</v>
      </c>
      <c r="E527" t="s">
        <v>3444</v>
      </c>
    </row>
    <row r="528" spans="1:5" x14ac:dyDescent="0.25">
      <c r="A528" s="11" t="s">
        <v>3445</v>
      </c>
      <c r="B528" t="s">
        <v>3446</v>
      </c>
      <c r="D528" t="s">
        <v>3447</v>
      </c>
      <c r="E528" t="s">
        <v>3448</v>
      </c>
    </row>
    <row r="529" spans="1:5" x14ac:dyDescent="0.25">
      <c r="A529" s="11" t="s">
        <v>3449</v>
      </c>
      <c r="B529" t="s">
        <v>3450</v>
      </c>
      <c r="D529" t="s">
        <v>3451</v>
      </c>
      <c r="E529" t="s">
        <v>3452</v>
      </c>
    </row>
    <row r="530" spans="1:5" x14ac:dyDescent="0.25">
      <c r="A530" s="11" t="s">
        <v>3453</v>
      </c>
      <c r="B530" t="s">
        <v>3454</v>
      </c>
      <c r="D530" t="s">
        <v>3455</v>
      </c>
      <c r="E530" t="s">
        <v>3456</v>
      </c>
    </row>
    <row r="531" spans="1:5" x14ac:dyDescent="0.25">
      <c r="A531" s="11" t="s">
        <v>3457</v>
      </c>
      <c r="B531" t="s">
        <v>3458</v>
      </c>
      <c r="D531" t="s">
        <v>3459</v>
      </c>
      <c r="E531" t="s">
        <v>3460</v>
      </c>
    </row>
    <row r="532" spans="1:5" x14ac:dyDescent="0.25">
      <c r="A532" s="11" t="s">
        <v>3461</v>
      </c>
      <c r="B532" t="s">
        <v>3462</v>
      </c>
      <c r="D532" t="s">
        <v>3463</v>
      </c>
      <c r="E532" t="s">
        <v>3462</v>
      </c>
    </row>
    <row r="533" spans="1:5" x14ac:dyDescent="0.25">
      <c r="A533" s="11" t="s">
        <v>3464</v>
      </c>
      <c r="B533" t="s">
        <v>3465</v>
      </c>
      <c r="D533" t="s">
        <v>3466</v>
      </c>
      <c r="E533" t="s">
        <v>3467</v>
      </c>
    </row>
    <row r="534" spans="1:5" x14ac:dyDescent="0.25">
      <c r="A534" s="11" t="s">
        <v>3468</v>
      </c>
      <c r="B534" t="s">
        <v>3469</v>
      </c>
      <c r="D534" t="s">
        <v>3470</v>
      </c>
      <c r="E534" t="s">
        <v>3471</v>
      </c>
    </row>
    <row r="535" spans="1:5" x14ac:dyDescent="0.25">
      <c r="A535" s="11" t="s">
        <v>3472</v>
      </c>
      <c r="B535" t="s">
        <v>3473</v>
      </c>
      <c r="D535" t="s">
        <v>3474</v>
      </c>
      <c r="E535" t="s">
        <v>3475</v>
      </c>
    </row>
    <row r="536" spans="1:5" x14ac:dyDescent="0.25">
      <c r="A536" s="11" t="s">
        <v>3476</v>
      </c>
      <c r="B536" t="s">
        <v>3477</v>
      </c>
      <c r="D536" t="s">
        <v>3478</v>
      </c>
      <c r="E536" t="s">
        <v>3479</v>
      </c>
    </row>
    <row r="537" spans="1:5" x14ac:dyDescent="0.25">
      <c r="A537" s="11" t="s">
        <v>3480</v>
      </c>
      <c r="B537" t="s">
        <v>3481</v>
      </c>
      <c r="D537" t="s">
        <v>3482</v>
      </c>
      <c r="E537" t="s">
        <v>3483</v>
      </c>
    </row>
    <row r="538" spans="1:5" x14ac:dyDescent="0.25">
      <c r="A538" s="11" t="s">
        <v>3484</v>
      </c>
      <c r="B538" t="s">
        <v>3485</v>
      </c>
      <c r="D538" t="s">
        <v>3486</v>
      </c>
      <c r="E538" t="s">
        <v>3487</v>
      </c>
    </row>
    <row r="539" spans="1:5" x14ac:dyDescent="0.25">
      <c r="A539" s="11" t="s">
        <v>3488</v>
      </c>
      <c r="B539" t="s">
        <v>3489</v>
      </c>
      <c r="D539" t="s">
        <v>3490</v>
      </c>
      <c r="E539" t="s">
        <v>3491</v>
      </c>
    </row>
    <row r="540" spans="1:5" x14ac:dyDescent="0.25">
      <c r="A540" s="11" t="s">
        <v>3492</v>
      </c>
      <c r="B540" t="s">
        <v>3493</v>
      </c>
      <c r="D540" t="s">
        <v>3494</v>
      </c>
      <c r="E540" t="s">
        <v>3495</v>
      </c>
    </row>
    <row r="541" spans="1:5" x14ac:dyDescent="0.25">
      <c r="A541" s="11" t="s">
        <v>3496</v>
      </c>
      <c r="B541" t="s">
        <v>3497</v>
      </c>
      <c r="D541" t="s">
        <v>3498</v>
      </c>
      <c r="E541" t="s">
        <v>3499</v>
      </c>
    </row>
    <row r="542" spans="1:5" x14ac:dyDescent="0.25">
      <c r="A542" s="11" t="s">
        <v>3500</v>
      </c>
      <c r="B542" t="s">
        <v>3501</v>
      </c>
      <c r="D542" t="s">
        <v>3502</v>
      </c>
      <c r="E542" t="s">
        <v>3503</v>
      </c>
    </row>
    <row r="543" spans="1:5" x14ac:dyDescent="0.25">
      <c r="A543" s="11" t="s">
        <v>3504</v>
      </c>
      <c r="B543" t="s">
        <v>3505</v>
      </c>
      <c r="D543" t="s">
        <v>3506</v>
      </c>
      <c r="E543" t="s">
        <v>3507</v>
      </c>
    </row>
    <row r="544" spans="1:5" x14ac:dyDescent="0.25">
      <c r="A544" s="11" t="s">
        <v>3508</v>
      </c>
      <c r="B544" t="s">
        <v>3509</v>
      </c>
      <c r="D544" t="s">
        <v>3510</v>
      </c>
      <c r="E544" t="s">
        <v>3511</v>
      </c>
    </row>
    <row r="545" spans="1:5" x14ac:dyDescent="0.25">
      <c r="A545" s="11" t="s">
        <v>3512</v>
      </c>
      <c r="B545" t="s">
        <v>3513</v>
      </c>
      <c r="D545" t="s">
        <v>3514</v>
      </c>
      <c r="E545" t="s">
        <v>3515</v>
      </c>
    </row>
    <row r="546" spans="1:5" x14ac:dyDescent="0.25">
      <c r="A546" s="11" t="s">
        <v>3516</v>
      </c>
      <c r="B546" t="s">
        <v>3517</v>
      </c>
      <c r="D546" t="s">
        <v>3518</v>
      </c>
      <c r="E546" t="s">
        <v>3519</v>
      </c>
    </row>
    <row r="547" spans="1:5" x14ac:dyDescent="0.25">
      <c r="A547" s="11" t="s">
        <v>3520</v>
      </c>
      <c r="B547" t="s">
        <v>3521</v>
      </c>
      <c r="D547" t="s">
        <v>3522</v>
      </c>
      <c r="E547" t="s">
        <v>3523</v>
      </c>
    </row>
    <row r="548" spans="1:5" x14ac:dyDescent="0.25">
      <c r="A548" s="11" t="s">
        <v>3524</v>
      </c>
      <c r="B548" t="s">
        <v>3525</v>
      </c>
      <c r="D548" t="s">
        <v>3526</v>
      </c>
      <c r="E548" t="s">
        <v>3527</v>
      </c>
    </row>
    <row r="549" spans="1:5" x14ac:dyDescent="0.25">
      <c r="A549" s="11" t="s">
        <v>3528</v>
      </c>
      <c r="B549" t="s">
        <v>3529</v>
      </c>
      <c r="D549" t="s">
        <v>3530</v>
      </c>
      <c r="E549" t="s">
        <v>3531</v>
      </c>
    </row>
    <row r="550" spans="1:5" x14ac:dyDescent="0.25">
      <c r="A550" s="11" t="s">
        <v>3532</v>
      </c>
      <c r="B550" t="s">
        <v>3465</v>
      </c>
      <c r="D550" t="s">
        <v>3533</v>
      </c>
      <c r="E550" t="s">
        <v>3534</v>
      </c>
    </row>
    <row r="551" spans="1:5" x14ac:dyDescent="0.25">
      <c r="A551" s="11" t="s">
        <v>3535</v>
      </c>
      <c r="B551" t="s">
        <v>3469</v>
      </c>
      <c r="D551" t="s">
        <v>3536</v>
      </c>
      <c r="E551" t="s">
        <v>3537</v>
      </c>
    </row>
    <row r="552" spans="1:5" x14ac:dyDescent="0.25">
      <c r="A552" s="11" t="s">
        <v>3538</v>
      </c>
      <c r="B552" t="s">
        <v>3539</v>
      </c>
      <c r="D552" t="s">
        <v>3540</v>
      </c>
      <c r="E552" t="s">
        <v>3541</v>
      </c>
    </row>
    <row r="553" spans="1:5" x14ac:dyDescent="0.25">
      <c r="A553" s="11" t="s">
        <v>3542</v>
      </c>
      <c r="B553" t="s">
        <v>3543</v>
      </c>
      <c r="D553" t="s">
        <v>3544</v>
      </c>
      <c r="E553" t="s">
        <v>3545</v>
      </c>
    </row>
    <row r="554" spans="1:5" x14ac:dyDescent="0.25">
      <c r="A554" s="11" t="s">
        <v>3546</v>
      </c>
      <c r="B554" t="s">
        <v>3547</v>
      </c>
      <c r="D554" t="s">
        <v>3548</v>
      </c>
      <c r="E554" t="s">
        <v>3549</v>
      </c>
    </row>
    <row r="555" spans="1:5" x14ac:dyDescent="0.25">
      <c r="A555" s="11" t="s">
        <v>3550</v>
      </c>
      <c r="B555" t="s">
        <v>3551</v>
      </c>
      <c r="D555" t="s">
        <v>3552</v>
      </c>
      <c r="E555" t="s">
        <v>3553</v>
      </c>
    </row>
    <row r="556" spans="1:5" x14ac:dyDescent="0.25">
      <c r="A556" s="11" t="s">
        <v>3554</v>
      </c>
      <c r="B556" t="s">
        <v>3555</v>
      </c>
      <c r="D556" t="s">
        <v>3556</v>
      </c>
      <c r="E556" t="s">
        <v>3557</v>
      </c>
    </row>
    <row r="557" spans="1:5" x14ac:dyDescent="0.25">
      <c r="A557" s="11" t="s">
        <v>3558</v>
      </c>
      <c r="B557" t="s">
        <v>3559</v>
      </c>
      <c r="D557" t="s">
        <v>3560</v>
      </c>
      <c r="E557" t="s">
        <v>3561</v>
      </c>
    </row>
    <row r="558" spans="1:5" x14ac:dyDescent="0.25">
      <c r="A558" s="11" t="s">
        <v>3562</v>
      </c>
      <c r="B558" t="s">
        <v>3563</v>
      </c>
      <c r="D558" t="s">
        <v>3564</v>
      </c>
      <c r="E558" t="s">
        <v>3565</v>
      </c>
    </row>
    <row r="559" spans="1:5" x14ac:dyDescent="0.25">
      <c r="A559" s="11" t="s">
        <v>3566</v>
      </c>
      <c r="B559" t="s">
        <v>3465</v>
      </c>
      <c r="D559" t="s">
        <v>3567</v>
      </c>
      <c r="E559" t="s">
        <v>3568</v>
      </c>
    </row>
    <row r="560" spans="1:5" x14ac:dyDescent="0.25">
      <c r="A560" s="11" t="s">
        <v>3569</v>
      </c>
      <c r="B560" t="s">
        <v>3469</v>
      </c>
      <c r="D560" t="s">
        <v>3570</v>
      </c>
      <c r="E560" t="s">
        <v>3571</v>
      </c>
    </row>
    <row r="561" spans="1:5" x14ac:dyDescent="0.25">
      <c r="A561" s="11" t="s">
        <v>3572</v>
      </c>
      <c r="B561" t="s">
        <v>2004</v>
      </c>
      <c r="D561" t="s">
        <v>3573</v>
      </c>
      <c r="E561" t="s">
        <v>3574</v>
      </c>
    </row>
    <row r="562" spans="1:5" x14ac:dyDescent="0.25">
      <c r="A562" s="11" t="s">
        <v>3575</v>
      </c>
      <c r="B562" t="s">
        <v>3576</v>
      </c>
      <c r="D562" t="s">
        <v>3577</v>
      </c>
      <c r="E562" t="s">
        <v>3578</v>
      </c>
    </row>
    <row r="563" spans="1:5" x14ac:dyDescent="0.25">
      <c r="A563" s="11" t="s">
        <v>3579</v>
      </c>
      <c r="B563" t="s">
        <v>3580</v>
      </c>
      <c r="D563" t="s">
        <v>3581</v>
      </c>
      <c r="E563" t="s">
        <v>3582</v>
      </c>
    </row>
    <row r="564" spans="1:5" x14ac:dyDescent="0.25">
      <c r="A564" s="11" t="s">
        <v>3583</v>
      </c>
      <c r="B564" t="s">
        <v>3584</v>
      </c>
      <c r="D564" t="s">
        <v>3585</v>
      </c>
      <c r="E564" t="s">
        <v>3586</v>
      </c>
    </row>
    <row r="565" spans="1:5" x14ac:dyDescent="0.25">
      <c r="A565" s="11" t="s">
        <v>3587</v>
      </c>
      <c r="B565" t="s">
        <v>3588</v>
      </c>
      <c r="D565" t="s">
        <v>3589</v>
      </c>
      <c r="E565" t="s">
        <v>3590</v>
      </c>
    </row>
    <row r="566" spans="1:5" x14ac:dyDescent="0.25">
      <c r="A566" s="11" t="s">
        <v>3591</v>
      </c>
      <c r="B566" t="s">
        <v>3465</v>
      </c>
      <c r="D566" t="s">
        <v>3592</v>
      </c>
      <c r="E566" t="s">
        <v>3593</v>
      </c>
    </row>
    <row r="567" spans="1:5" x14ac:dyDescent="0.25">
      <c r="A567" s="11" t="s">
        <v>3594</v>
      </c>
      <c r="B567" t="s">
        <v>3469</v>
      </c>
      <c r="D567" t="s">
        <v>3595</v>
      </c>
      <c r="E567" t="s">
        <v>3596</v>
      </c>
    </row>
    <row r="568" spans="1:5" x14ac:dyDescent="0.25">
      <c r="A568" s="11" t="s">
        <v>3597</v>
      </c>
      <c r="B568" t="s">
        <v>3598</v>
      </c>
      <c r="D568" t="s">
        <v>3599</v>
      </c>
      <c r="E568" t="s">
        <v>3600</v>
      </c>
    </row>
    <row r="569" spans="1:5" x14ac:dyDescent="0.25">
      <c r="A569" s="11" t="s">
        <v>3601</v>
      </c>
      <c r="B569" t="s">
        <v>3602</v>
      </c>
      <c r="D569" t="s">
        <v>3603</v>
      </c>
      <c r="E569" t="s">
        <v>3604</v>
      </c>
    </row>
    <row r="570" spans="1:5" x14ac:dyDescent="0.25">
      <c r="A570" s="11" t="s">
        <v>3605</v>
      </c>
      <c r="B570" t="s">
        <v>3606</v>
      </c>
      <c r="D570" t="s">
        <v>3607</v>
      </c>
      <c r="E570" t="s">
        <v>3608</v>
      </c>
    </row>
    <row r="571" spans="1:5" x14ac:dyDescent="0.25">
      <c r="A571" s="11" t="s">
        <v>3609</v>
      </c>
      <c r="B571" t="s">
        <v>3610</v>
      </c>
      <c r="D571" t="s">
        <v>3611</v>
      </c>
      <c r="E571" t="s">
        <v>3612</v>
      </c>
    </row>
    <row r="572" spans="1:5" x14ac:dyDescent="0.25">
      <c r="A572" s="11" t="s">
        <v>3613</v>
      </c>
      <c r="B572" t="s">
        <v>3614</v>
      </c>
      <c r="D572" t="s">
        <v>3615</v>
      </c>
      <c r="E572" t="s">
        <v>3616</v>
      </c>
    </row>
    <row r="573" spans="1:5" x14ac:dyDescent="0.25">
      <c r="A573" s="11" t="s">
        <v>3617</v>
      </c>
      <c r="B573" t="s">
        <v>3618</v>
      </c>
      <c r="D573" t="s">
        <v>3619</v>
      </c>
      <c r="E573" t="s">
        <v>3620</v>
      </c>
    </row>
    <row r="574" spans="1:5" x14ac:dyDescent="0.25">
      <c r="A574" s="11">
        <v>6.1</v>
      </c>
      <c r="B574" t="s">
        <v>3621</v>
      </c>
      <c r="D574" t="s">
        <v>3622</v>
      </c>
      <c r="E574" t="s">
        <v>3623</v>
      </c>
    </row>
    <row r="575" spans="1:5" x14ac:dyDescent="0.25">
      <c r="A575" s="11" t="s">
        <v>3624</v>
      </c>
      <c r="B575" t="s">
        <v>3625</v>
      </c>
      <c r="D575" t="s">
        <v>3626</v>
      </c>
      <c r="E575" t="s">
        <v>3627</v>
      </c>
    </row>
    <row r="576" spans="1:5" x14ac:dyDescent="0.25">
      <c r="A576" s="11" t="s">
        <v>3628</v>
      </c>
      <c r="B576" t="s">
        <v>3629</v>
      </c>
      <c r="D576" t="s">
        <v>3630</v>
      </c>
      <c r="E576" t="s">
        <v>3631</v>
      </c>
    </row>
    <row r="577" spans="1:5" x14ac:dyDescent="0.25">
      <c r="A577" s="11" t="s">
        <v>3632</v>
      </c>
      <c r="B577" t="s">
        <v>3633</v>
      </c>
      <c r="D577" t="s">
        <v>3634</v>
      </c>
      <c r="E577" t="s">
        <v>3635</v>
      </c>
    </row>
    <row r="578" spans="1:5" x14ac:dyDescent="0.25">
      <c r="A578" s="11" t="s">
        <v>3636</v>
      </c>
      <c r="B578" t="s">
        <v>3637</v>
      </c>
      <c r="D578" t="s">
        <v>3638</v>
      </c>
      <c r="E578" t="s">
        <v>3639</v>
      </c>
    </row>
    <row r="579" spans="1:5" x14ac:dyDescent="0.25">
      <c r="A579" s="11" t="s">
        <v>3640</v>
      </c>
      <c r="B579" t="s">
        <v>3641</v>
      </c>
      <c r="D579" t="s">
        <v>3642</v>
      </c>
      <c r="E579" t="s">
        <v>3643</v>
      </c>
    </row>
    <row r="580" spans="1:5" x14ac:dyDescent="0.25">
      <c r="A580" s="11" t="s">
        <v>3644</v>
      </c>
      <c r="B580" t="s">
        <v>879</v>
      </c>
      <c r="D580" t="s">
        <v>3645</v>
      </c>
      <c r="E580" t="s">
        <v>3646</v>
      </c>
    </row>
    <row r="581" spans="1:5" x14ac:dyDescent="0.25">
      <c r="A581" s="11" t="s">
        <v>3647</v>
      </c>
      <c r="B581" t="s">
        <v>3648</v>
      </c>
      <c r="D581" t="s">
        <v>3649</v>
      </c>
      <c r="E581" t="s">
        <v>3650</v>
      </c>
    </row>
    <row r="582" spans="1:5" x14ac:dyDescent="0.25">
      <c r="A582" s="11" t="s">
        <v>3651</v>
      </c>
      <c r="B582" t="s">
        <v>3652</v>
      </c>
      <c r="D582" t="s">
        <v>3653</v>
      </c>
      <c r="E582" t="s">
        <v>3654</v>
      </c>
    </row>
    <row r="583" spans="1:5" x14ac:dyDescent="0.25">
      <c r="A583" s="11" t="s">
        <v>3655</v>
      </c>
      <c r="B583" t="s">
        <v>3656</v>
      </c>
      <c r="D583" t="s">
        <v>3657</v>
      </c>
      <c r="E583" t="s">
        <v>3658</v>
      </c>
    </row>
    <row r="584" spans="1:5" x14ac:dyDescent="0.25">
      <c r="A584" s="11" t="s">
        <v>3659</v>
      </c>
      <c r="B584" t="s">
        <v>3660</v>
      </c>
      <c r="D584" t="s">
        <v>3661</v>
      </c>
      <c r="E584" t="s">
        <v>3662</v>
      </c>
    </row>
    <row r="585" spans="1:5" x14ac:dyDescent="0.25">
      <c r="A585" s="11" t="s">
        <v>3663</v>
      </c>
      <c r="B585" t="s">
        <v>3664</v>
      </c>
      <c r="D585" t="s">
        <v>3665</v>
      </c>
      <c r="E585" t="s">
        <v>3666</v>
      </c>
    </row>
    <row r="586" spans="1:5" x14ac:dyDescent="0.25">
      <c r="A586" s="11" t="s">
        <v>3667</v>
      </c>
      <c r="B586" t="s">
        <v>3668</v>
      </c>
      <c r="D586" t="s">
        <v>3669</v>
      </c>
      <c r="E586" t="s">
        <v>3670</v>
      </c>
    </row>
    <row r="587" spans="1:5" x14ac:dyDescent="0.25">
      <c r="A587" s="11" t="s">
        <v>3671</v>
      </c>
      <c r="B587" t="s">
        <v>3672</v>
      </c>
      <c r="D587" t="s">
        <v>3673</v>
      </c>
      <c r="E587" t="s">
        <v>2036</v>
      </c>
    </row>
    <row r="588" spans="1:5" x14ac:dyDescent="0.25">
      <c r="A588" s="11" t="s">
        <v>3674</v>
      </c>
      <c r="B588" t="s">
        <v>3675</v>
      </c>
      <c r="D588" t="s">
        <v>3676</v>
      </c>
      <c r="E588" t="s">
        <v>3677</v>
      </c>
    </row>
    <row r="589" spans="1:5" x14ac:dyDescent="0.25">
      <c r="A589" s="11" t="s">
        <v>3678</v>
      </c>
      <c r="B589" t="s">
        <v>3679</v>
      </c>
      <c r="D589" t="s">
        <v>3680</v>
      </c>
      <c r="E589" t="s">
        <v>3681</v>
      </c>
    </row>
    <row r="590" spans="1:5" x14ac:dyDescent="0.25">
      <c r="A590" s="11" t="s">
        <v>99</v>
      </c>
      <c r="B590" t="s">
        <v>3682</v>
      </c>
      <c r="D590" t="s">
        <v>3683</v>
      </c>
      <c r="E590" t="s">
        <v>3684</v>
      </c>
    </row>
    <row r="591" spans="1:5" x14ac:dyDescent="0.25">
      <c r="A591" s="11" t="s">
        <v>100</v>
      </c>
      <c r="B591" t="s">
        <v>101</v>
      </c>
      <c r="D591" t="s">
        <v>3685</v>
      </c>
      <c r="E591" t="s">
        <v>3686</v>
      </c>
    </row>
    <row r="592" spans="1:5" x14ac:dyDescent="0.25">
      <c r="A592" s="11" t="s">
        <v>664</v>
      </c>
      <c r="B592" t="s">
        <v>665</v>
      </c>
      <c r="D592" t="s">
        <v>3687</v>
      </c>
      <c r="E592" t="s">
        <v>3688</v>
      </c>
    </row>
    <row r="593" spans="1:5" x14ac:dyDescent="0.25">
      <c r="A593" s="11" t="s">
        <v>3689</v>
      </c>
      <c r="B593" t="s">
        <v>3690</v>
      </c>
      <c r="D593" t="s">
        <v>3691</v>
      </c>
      <c r="E593" t="s">
        <v>3670</v>
      </c>
    </row>
    <row r="594" spans="1:5" x14ac:dyDescent="0.25">
      <c r="A594" s="11" t="s">
        <v>3692</v>
      </c>
      <c r="B594" t="s">
        <v>3693</v>
      </c>
      <c r="D594" t="s">
        <v>3694</v>
      </c>
      <c r="E594" t="s">
        <v>3695</v>
      </c>
    </row>
    <row r="595" spans="1:5" x14ac:dyDescent="0.25">
      <c r="A595" s="11" t="s">
        <v>109</v>
      </c>
      <c r="B595" t="s">
        <v>110</v>
      </c>
      <c r="D595" t="s">
        <v>3696</v>
      </c>
      <c r="E595" t="s">
        <v>3631</v>
      </c>
    </row>
    <row r="596" spans="1:5" x14ac:dyDescent="0.25">
      <c r="A596" s="11" t="s">
        <v>686</v>
      </c>
      <c r="B596" t="s">
        <v>687</v>
      </c>
      <c r="D596" t="s">
        <v>3697</v>
      </c>
      <c r="E596" t="s">
        <v>3698</v>
      </c>
    </row>
    <row r="597" spans="1:5" x14ac:dyDescent="0.25">
      <c r="A597" s="11" t="s">
        <v>3699</v>
      </c>
      <c r="B597" t="s">
        <v>3700</v>
      </c>
      <c r="D597" t="s">
        <v>3701</v>
      </c>
      <c r="E597" t="s">
        <v>3646</v>
      </c>
    </row>
    <row r="598" spans="1:5" x14ac:dyDescent="0.25">
      <c r="A598" s="11" t="s">
        <v>3702</v>
      </c>
      <c r="B598" t="s">
        <v>3703</v>
      </c>
      <c r="D598" t="s">
        <v>3704</v>
      </c>
      <c r="E598" t="s">
        <v>3650</v>
      </c>
    </row>
    <row r="599" spans="1:5" x14ac:dyDescent="0.25">
      <c r="A599" s="11" t="s">
        <v>3705</v>
      </c>
      <c r="B599" t="s">
        <v>3706</v>
      </c>
      <c r="D599" t="s">
        <v>3707</v>
      </c>
      <c r="E599" t="s">
        <v>3658</v>
      </c>
    </row>
    <row r="600" spans="1:5" x14ac:dyDescent="0.25">
      <c r="A600" s="11" t="s">
        <v>115</v>
      </c>
      <c r="B600" t="s">
        <v>116</v>
      </c>
      <c r="D600" t="s">
        <v>3708</v>
      </c>
      <c r="E600" t="s">
        <v>3662</v>
      </c>
    </row>
    <row r="601" spans="1:5" x14ac:dyDescent="0.25">
      <c r="A601" s="11" t="s">
        <v>697</v>
      </c>
      <c r="B601" t="s">
        <v>698</v>
      </c>
      <c r="D601" t="s">
        <v>3709</v>
      </c>
      <c r="E601" t="s">
        <v>3666</v>
      </c>
    </row>
    <row r="602" spans="1:5" x14ac:dyDescent="0.25">
      <c r="A602" s="11" t="s">
        <v>3710</v>
      </c>
      <c r="B602" t="s">
        <v>3711</v>
      </c>
      <c r="D602" t="s">
        <v>3712</v>
      </c>
      <c r="E602" t="s">
        <v>3713</v>
      </c>
    </row>
    <row r="603" spans="1:5" x14ac:dyDescent="0.25">
      <c r="A603" s="11" t="s">
        <v>3714</v>
      </c>
      <c r="B603" t="s">
        <v>3715</v>
      </c>
      <c r="D603" t="s">
        <v>3716</v>
      </c>
      <c r="E603" t="s">
        <v>3717</v>
      </c>
    </row>
    <row r="604" spans="1:5" x14ac:dyDescent="0.25">
      <c r="A604" s="11" t="s">
        <v>118</v>
      </c>
      <c r="B604" t="s">
        <v>3718</v>
      </c>
      <c r="D604" t="s">
        <v>3719</v>
      </c>
      <c r="E604" t="s">
        <v>3720</v>
      </c>
    </row>
    <row r="605" spans="1:5" x14ac:dyDescent="0.25">
      <c r="A605" s="11" t="s">
        <v>3721</v>
      </c>
      <c r="B605" t="s">
        <v>892</v>
      </c>
      <c r="D605" t="s">
        <v>3722</v>
      </c>
      <c r="E605" t="s">
        <v>3723</v>
      </c>
    </row>
    <row r="606" spans="1:5" x14ac:dyDescent="0.25">
      <c r="A606" s="11" t="s">
        <v>3724</v>
      </c>
      <c r="B606" t="s">
        <v>3725</v>
      </c>
      <c r="D606" t="s">
        <v>3726</v>
      </c>
      <c r="E606" t="s">
        <v>3727</v>
      </c>
    </row>
    <row r="607" spans="1:5" x14ac:dyDescent="0.25">
      <c r="A607" s="11" t="s">
        <v>119</v>
      </c>
      <c r="B607" t="s">
        <v>120</v>
      </c>
      <c r="D607" t="s">
        <v>3728</v>
      </c>
      <c r="E607" t="s">
        <v>3729</v>
      </c>
    </row>
    <row r="608" spans="1:5" x14ac:dyDescent="0.25">
      <c r="A608" s="11" t="s">
        <v>124</v>
      </c>
      <c r="B608" t="s">
        <v>125</v>
      </c>
      <c r="D608" t="s">
        <v>3730</v>
      </c>
      <c r="E608" t="s">
        <v>3731</v>
      </c>
    </row>
    <row r="609" spans="1:5" x14ac:dyDescent="0.25">
      <c r="A609" s="11" t="s">
        <v>130</v>
      </c>
      <c r="B609" t="s">
        <v>131</v>
      </c>
      <c r="D609" t="s">
        <v>3732</v>
      </c>
      <c r="E609" t="s">
        <v>3733</v>
      </c>
    </row>
    <row r="610" spans="1:5" x14ac:dyDescent="0.25">
      <c r="A610" s="11" t="s">
        <v>3734</v>
      </c>
      <c r="B610" t="s">
        <v>3735</v>
      </c>
      <c r="D610" t="s">
        <v>3736</v>
      </c>
      <c r="E610" t="s">
        <v>3737</v>
      </c>
    </row>
    <row r="611" spans="1:5" x14ac:dyDescent="0.25">
      <c r="A611" s="11" t="s">
        <v>3738</v>
      </c>
      <c r="B611" t="s">
        <v>3739</v>
      </c>
      <c r="D611" t="s">
        <v>3740</v>
      </c>
      <c r="E611" t="s">
        <v>3741</v>
      </c>
    </row>
    <row r="612" spans="1:5" x14ac:dyDescent="0.25">
      <c r="A612" s="11" t="s">
        <v>3742</v>
      </c>
      <c r="B612" t="s">
        <v>3743</v>
      </c>
      <c r="D612" t="s">
        <v>3744</v>
      </c>
      <c r="E612" t="s">
        <v>3745</v>
      </c>
    </row>
    <row r="613" spans="1:5" x14ac:dyDescent="0.25">
      <c r="A613" s="11" t="s">
        <v>135</v>
      </c>
      <c r="B613" t="s">
        <v>3746</v>
      </c>
      <c r="D613" t="s">
        <v>3747</v>
      </c>
      <c r="E613" t="s">
        <v>3748</v>
      </c>
    </row>
    <row r="614" spans="1:5" x14ac:dyDescent="0.25">
      <c r="A614" s="11" t="s">
        <v>3749</v>
      </c>
      <c r="B614" t="s">
        <v>1168</v>
      </c>
      <c r="D614" t="s">
        <v>3750</v>
      </c>
      <c r="E614" t="s">
        <v>3751</v>
      </c>
    </row>
    <row r="615" spans="1:5" x14ac:dyDescent="0.25">
      <c r="A615" s="11" t="s">
        <v>136</v>
      </c>
      <c r="B615" t="s">
        <v>137</v>
      </c>
      <c r="D615" t="s">
        <v>3752</v>
      </c>
      <c r="E615" t="s">
        <v>3753</v>
      </c>
    </row>
    <row r="616" spans="1:5" x14ac:dyDescent="0.25">
      <c r="A616" s="11" t="s">
        <v>755</v>
      </c>
      <c r="B616" t="s">
        <v>756</v>
      </c>
      <c r="D616" t="s">
        <v>3754</v>
      </c>
      <c r="E616" t="s">
        <v>3755</v>
      </c>
    </row>
    <row r="617" spans="1:5" x14ac:dyDescent="0.25">
      <c r="A617" s="11" t="s">
        <v>3756</v>
      </c>
      <c r="B617" t="s">
        <v>3757</v>
      </c>
      <c r="D617" t="s">
        <v>3758</v>
      </c>
      <c r="E617" t="s">
        <v>3759</v>
      </c>
    </row>
    <row r="618" spans="1:5" x14ac:dyDescent="0.25">
      <c r="A618" s="11" t="s">
        <v>3760</v>
      </c>
      <c r="B618" t="s">
        <v>3761</v>
      </c>
      <c r="D618" t="s">
        <v>3762</v>
      </c>
      <c r="E618" t="s">
        <v>3763</v>
      </c>
    </row>
    <row r="619" spans="1:5" x14ac:dyDescent="0.25">
      <c r="A619" s="11" t="s">
        <v>3764</v>
      </c>
      <c r="B619" t="s">
        <v>3765</v>
      </c>
      <c r="D619" t="s">
        <v>3766</v>
      </c>
      <c r="E619" t="s">
        <v>3635</v>
      </c>
    </row>
    <row r="620" spans="1:5" x14ac:dyDescent="0.25">
      <c r="A620" s="11" t="s">
        <v>3767</v>
      </c>
      <c r="B620" t="s">
        <v>3768</v>
      </c>
      <c r="D620" t="s">
        <v>3769</v>
      </c>
      <c r="E620" t="s">
        <v>3770</v>
      </c>
    </row>
    <row r="621" spans="1:5" x14ac:dyDescent="0.25">
      <c r="A621" s="11" t="s">
        <v>3771</v>
      </c>
      <c r="B621" t="s">
        <v>3772</v>
      </c>
      <c r="D621" t="s">
        <v>3773</v>
      </c>
      <c r="E621" t="s">
        <v>3774</v>
      </c>
    </row>
    <row r="622" spans="1:5" x14ac:dyDescent="0.25">
      <c r="A622" s="11" t="s">
        <v>3775</v>
      </c>
      <c r="B622" t="s">
        <v>3776</v>
      </c>
      <c r="D622" t="s">
        <v>3777</v>
      </c>
      <c r="E622" t="s">
        <v>3778</v>
      </c>
    </row>
    <row r="623" spans="1:5" x14ac:dyDescent="0.25">
      <c r="A623" s="11" t="s">
        <v>3779</v>
      </c>
      <c r="B623" t="s">
        <v>3780</v>
      </c>
      <c r="D623" t="s">
        <v>3781</v>
      </c>
      <c r="E623" t="s">
        <v>3782</v>
      </c>
    </row>
    <row r="624" spans="1:5" x14ac:dyDescent="0.25">
      <c r="A624" s="11" t="s">
        <v>3783</v>
      </c>
      <c r="B624" t="s">
        <v>3784</v>
      </c>
      <c r="D624" t="s">
        <v>3785</v>
      </c>
      <c r="E624" t="s">
        <v>3786</v>
      </c>
    </row>
    <row r="625" spans="1:5" x14ac:dyDescent="0.25">
      <c r="A625" s="11" t="s">
        <v>3787</v>
      </c>
      <c r="B625" t="s">
        <v>3788</v>
      </c>
      <c r="D625" t="s">
        <v>3789</v>
      </c>
      <c r="E625" t="s">
        <v>3790</v>
      </c>
    </row>
    <row r="626" spans="1:5" x14ac:dyDescent="0.25">
      <c r="A626" s="11" t="s">
        <v>3791</v>
      </c>
      <c r="B626" t="s">
        <v>3792</v>
      </c>
      <c r="D626" t="s">
        <v>3793</v>
      </c>
      <c r="E626" t="s">
        <v>3794</v>
      </c>
    </row>
    <row r="627" spans="1:5" x14ac:dyDescent="0.25">
      <c r="A627" s="11" t="s">
        <v>3795</v>
      </c>
      <c r="B627" t="s">
        <v>3796</v>
      </c>
      <c r="D627" t="s">
        <v>3797</v>
      </c>
      <c r="E627" t="s">
        <v>3798</v>
      </c>
    </row>
    <row r="628" spans="1:5" x14ac:dyDescent="0.25">
      <c r="A628" s="11" t="s">
        <v>3799</v>
      </c>
      <c r="B628" t="s">
        <v>3800</v>
      </c>
      <c r="D628" t="s">
        <v>3801</v>
      </c>
      <c r="E628" t="s">
        <v>3802</v>
      </c>
    </row>
    <row r="629" spans="1:5" x14ac:dyDescent="0.25">
      <c r="A629" s="11" t="s">
        <v>3803</v>
      </c>
      <c r="B629" t="s">
        <v>3804</v>
      </c>
      <c r="D629" t="s">
        <v>3805</v>
      </c>
      <c r="E629" t="s">
        <v>3806</v>
      </c>
    </row>
    <row r="630" spans="1:5" x14ac:dyDescent="0.25">
      <c r="A630" s="11" t="s">
        <v>3807</v>
      </c>
      <c r="B630" t="s">
        <v>3808</v>
      </c>
      <c r="D630" t="s">
        <v>3809</v>
      </c>
      <c r="E630" t="s">
        <v>3810</v>
      </c>
    </row>
    <row r="631" spans="1:5" x14ac:dyDescent="0.25">
      <c r="A631" s="11" t="s">
        <v>3811</v>
      </c>
      <c r="B631" t="s">
        <v>3812</v>
      </c>
      <c r="D631" t="s">
        <v>3813</v>
      </c>
      <c r="E631" t="s">
        <v>3814</v>
      </c>
    </row>
    <row r="632" spans="1:5" x14ac:dyDescent="0.25">
      <c r="A632" s="11" t="s">
        <v>3815</v>
      </c>
      <c r="B632" t="s">
        <v>3816</v>
      </c>
      <c r="D632" t="s">
        <v>3817</v>
      </c>
      <c r="E632" t="s">
        <v>3818</v>
      </c>
    </row>
    <row r="633" spans="1:5" x14ac:dyDescent="0.25">
      <c r="A633" s="11">
        <v>6.11</v>
      </c>
      <c r="B633" t="s">
        <v>3819</v>
      </c>
      <c r="D633" t="s">
        <v>3820</v>
      </c>
      <c r="E633" t="s">
        <v>3821</v>
      </c>
    </row>
    <row r="634" spans="1:5" x14ac:dyDescent="0.25">
      <c r="A634" s="11" t="s">
        <v>3822</v>
      </c>
      <c r="B634" t="s">
        <v>3823</v>
      </c>
      <c r="D634" t="s">
        <v>3824</v>
      </c>
      <c r="E634" t="s">
        <v>3825</v>
      </c>
    </row>
    <row r="635" spans="1:5" x14ac:dyDescent="0.25">
      <c r="A635" s="11" t="s">
        <v>3826</v>
      </c>
      <c r="B635" t="s">
        <v>3827</v>
      </c>
      <c r="D635" t="s">
        <v>3828</v>
      </c>
      <c r="E635" t="s">
        <v>3829</v>
      </c>
    </row>
    <row r="636" spans="1:5" x14ac:dyDescent="0.25">
      <c r="A636" s="11" t="s">
        <v>3830</v>
      </c>
      <c r="B636" t="s">
        <v>3831</v>
      </c>
      <c r="D636" t="s">
        <v>3832</v>
      </c>
      <c r="E636" t="s">
        <v>3833</v>
      </c>
    </row>
    <row r="637" spans="1:5" x14ac:dyDescent="0.25">
      <c r="A637" s="11" t="s">
        <v>3834</v>
      </c>
      <c r="B637" t="s">
        <v>3835</v>
      </c>
      <c r="D637" t="s">
        <v>3836</v>
      </c>
      <c r="E637" t="s">
        <v>3837</v>
      </c>
    </row>
    <row r="638" spans="1:5" x14ac:dyDescent="0.25">
      <c r="A638" s="11" t="s">
        <v>3838</v>
      </c>
      <c r="B638" t="s">
        <v>3839</v>
      </c>
      <c r="D638" t="s">
        <v>3840</v>
      </c>
      <c r="E638" t="s">
        <v>3841</v>
      </c>
    </row>
    <row r="639" spans="1:5" x14ac:dyDescent="0.25">
      <c r="A639" s="11" t="s">
        <v>3842</v>
      </c>
      <c r="B639" t="s">
        <v>3843</v>
      </c>
      <c r="D639" t="s">
        <v>3844</v>
      </c>
      <c r="E639" t="s">
        <v>3845</v>
      </c>
    </row>
    <row r="640" spans="1:5" x14ac:dyDescent="0.25">
      <c r="A640" s="11" t="s">
        <v>3846</v>
      </c>
      <c r="B640" t="s">
        <v>3847</v>
      </c>
      <c r="D640" t="s">
        <v>3848</v>
      </c>
      <c r="E640" t="s">
        <v>3849</v>
      </c>
    </row>
    <row r="641" spans="1:5" x14ac:dyDescent="0.25">
      <c r="A641" s="11" t="s">
        <v>3850</v>
      </c>
      <c r="B641" t="s">
        <v>3851</v>
      </c>
      <c r="D641" t="s">
        <v>3852</v>
      </c>
      <c r="E641" t="s">
        <v>3853</v>
      </c>
    </row>
    <row r="642" spans="1:5" x14ac:dyDescent="0.25">
      <c r="A642" s="11" t="s">
        <v>3854</v>
      </c>
      <c r="B642" t="s">
        <v>3855</v>
      </c>
      <c r="D642" t="s">
        <v>3856</v>
      </c>
      <c r="E642" t="s">
        <v>3857</v>
      </c>
    </row>
    <row r="643" spans="1:5" x14ac:dyDescent="0.25">
      <c r="A643" s="11" t="s">
        <v>3858</v>
      </c>
      <c r="B643" t="s">
        <v>3859</v>
      </c>
      <c r="D643" t="s">
        <v>3860</v>
      </c>
      <c r="E643" t="s">
        <v>3861</v>
      </c>
    </row>
    <row r="644" spans="1:5" x14ac:dyDescent="0.25">
      <c r="A644" s="11" t="s">
        <v>3862</v>
      </c>
      <c r="B644" t="s">
        <v>3863</v>
      </c>
      <c r="D644" t="s">
        <v>3864</v>
      </c>
      <c r="E644" t="s">
        <v>3865</v>
      </c>
    </row>
    <row r="645" spans="1:5" x14ac:dyDescent="0.25">
      <c r="A645" s="11" t="s">
        <v>3866</v>
      </c>
      <c r="B645" t="s">
        <v>3867</v>
      </c>
      <c r="D645" t="s">
        <v>3868</v>
      </c>
      <c r="E645" t="s">
        <v>3869</v>
      </c>
    </row>
    <row r="646" spans="1:5" x14ac:dyDescent="0.25">
      <c r="A646" s="11" t="s">
        <v>3870</v>
      </c>
      <c r="B646" t="s">
        <v>3871</v>
      </c>
      <c r="D646" t="s">
        <v>3872</v>
      </c>
      <c r="E646" t="s">
        <v>3873</v>
      </c>
    </row>
    <row r="647" spans="1:5" x14ac:dyDescent="0.25">
      <c r="A647" s="11" t="s">
        <v>3874</v>
      </c>
      <c r="B647" t="s">
        <v>3875</v>
      </c>
      <c r="D647" t="s">
        <v>3876</v>
      </c>
      <c r="E647" t="s">
        <v>3877</v>
      </c>
    </row>
    <row r="648" spans="1:5" x14ac:dyDescent="0.25">
      <c r="A648" s="11" t="s">
        <v>3878</v>
      </c>
      <c r="B648" t="s">
        <v>3879</v>
      </c>
      <c r="D648" t="s">
        <v>3880</v>
      </c>
      <c r="E648" t="s">
        <v>3881</v>
      </c>
    </row>
    <row r="649" spans="1:5" x14ac:dyDescent="0.25">
      <c r="A649" s="11" t="s">
        <v>3882</v>
      </c>
      <c r="B649" t="s">
        <v>3883</v>
      </c>
      <c r="D649" t="s">
        <v>3884</v>
      </c>
      <c r="E649" t="s">
        <v>3885</v>
      </c>
    </row>
    <row r="650" spans="1:5" x14ac:dyDescent="0.25">
      <c r="A650" s="11" t="s">
        <v>3886</v>
      </c>
      <c r="B650" t="s">
        <v>3887</v>
      </c>
      <c r="D650" t="s">
        <v>3888</v>
      </c>
      <c r="E650" t="s">
        <v>3889</v>
      </c>
    </row>
    <row r="651" spans="1:5" x14ac:dyDescent="0.25">
      <c r="A651" s="11" t="s">
        <v>3890</v>
      </c>
      <c r="B651" t="s">
        <v>3891</v>
      </c>
      <c r="D651" t="s">
        <v>3892</v>
      </c>
      <c r="E651" t="s">
        <v>3893</v>
      </c>
    </row>
    <row r="652" spans="1:5" x14ac:dyDescent="0.25">
      <c r="A652" s="11" t="s">
        <v>3894</v>
      </c>
      <c r="B652" t="s">
        <v>3895</v>
      </c>
      <c r="D652" t="s">
        <v>3896</v>
      </c>
      <c r="E652" t="s">
        <v>3897</v>
      </c>
    </row>
    <row r="653" spans="1:5" x14ac:dyDescent="0.25">
      <c r="A653" s="11" t="s">
        <v>3898</v>
      </c>
      <c r="B653" t="s">
        <v>3899</v>
      </c>
      <c r="D653" t="s">
        <v>3900</v>
      </c>
      <c r="E653" t="s">
        <v>3901</v>
      </c>
    </row>
    <row r="654" spans="1:5" x14ac:dyDescent="0.25">
      <c r="A654" s="11" t="s">
        <v>3902</v>
      </c>
      <c r="B654" t="s">
        <v>3903</v>
      </c>
      <c r="D654" t="s">
        <v>3904</v>
      </c>
      <c r="E654" t="s">
        <v>3905</v>
      </c>
    </row>
    <row r="655" spans="1:5" x14ac:dyDescent="0.25">
      <c r="A655" s="11" t="s">
        <v>3906</v>
      </c>
      <c r="B655" t="s">
        <v>3907</v>
      </c>
      <c r="D655" t="s">
        <v>3908</v>
      </c>
      <c r="E655" t="s">
        <v>3909</v>
      </c>
    </row>
    <row r="656" spans="1:5" x14ac:dyDescent="0.25">
      <c r="A656" s="11" t="s">
        <v>3910</v>
      </c>
      <c r="B656" t="s">
        <v>3911</v>
      </c>
      <c r="D656" t="s">
        <v>3912</v>
      </c>
      <c r="E656" t="s">
        <v>3913</v>
      </c>
    </row>
    <row r="657" spans="1:5" x14ac:dyDescent="0.25">
      <c r="A657" s="11" t="s">
        <v>3914</v>
      </c>
      <c r="B657" t="s">
        <v>3915</v>
      </c>
      <c r="D657" t="s">
        <v>3916</v>
      </c>
      <c r="E657" t="s">
        <v>3917</v>
      </c>
    </row>
    <row r="658" spans="1:5" x14ac:dyDescent="0.25">
      <c r="A658" s="11" t="s">
        <v>3918</v>
      </c>
      <c r="B658" t="s">
        <v>3919</v>
      </c>
      <c r="D658" t="s">
        <v>3920</v>
      </c>
      <c r="E658" t="s">
        <v>3921</v>
      </c>
    </row>
    <row r="659" spans="1:5" x14ac:dyDescent="0.25">
      <c r="A659" s="11" t="s">
        <v>3922</v>
      </c>
      <c r="B659" t="s">
        <v>3923</v>
      </c>
      <c r="D659" t="s">
        <v>3924</v>
      </c>
      <c r="E659" t="s">
        <v>3925</v>
      </c>
    </row>
    <row r="660" spans="1:5" x14ac:dyDescent="0.25">
      <c r="A660" s="11" t="s">
        <v>3926</v>
      </c>
      <c r="B660" t="s">
        <v>3927</v>
      </c>
      <c r="D660" t="s">
        <v>3928</v>
      </c>
      <c r="E660" t="s">
        <v>3929</v>
      </c>
    </row>
    <row r="661" spans="1:5" x14ac:dyDescent="0.25">
      <c r="A661" s="11" t="s">
        <v>3930</v>
      </c>
      <c r="B661" t="s">
        <v>3931</v>
      </c>
      <c r="D661" t="s">
        <v>3932</v>
      </c>
      <c r="E661" t="s">
        <v>3933</v>
      </c>
    </row>
    <row r="662" spans="1:5" x14ac:dyDescent="0.25">
      <c r="A662" s="11" t="s">
        <v>3934</v>
      </c>
      <c r="B662" t="s">
        <v>3935</v>
      </c>
      <c r="D662" t="s">
        <v>3936</v>
      </c>
      <c r="E662" t="s">
        <v>3937</v>
      </c>
    </row>
    <row r="663" spans="1:5" x14ac:dyDescent="0.25">
      <c r="A663" s="11" t="s">
        <v>3938</v>
      </c>
      <c r="B663" t="s">
        <v>3939</v>
      </c>
      <c r="D663" t="s">
        <v>3940</v>
      </c>
      <c r="E663" t="s">
        <v>3941</v>
      </c>
    </row>
    <row r="664" spans="1:5" x14ac:dyDescent="0.25">
      <c r="A664" s="11" t="s">
        <v>3942</v>
      </c>
      <c r="B664" t="s">
        <v>3943</v>
      </c>
      <c r="D664" t="s">
        <v>3944</v>
      </c>
      <c r="E664" t="s">
        <v>3945</v>
      </c>
    </row>
    <row r="665" spans="1:5" x14ac:dyDescent="0.25">
      <c r="A665" s="11" t="s">
        <v>3946</v>
      </c>
      <c r="B665" t="s">
        <v>3947</v>
      </c>
      <c r="D665" t="s">
        <v>3948</v>
      </c>
      <c r="E665" t="s">
        <v>3949</v>
      </c>
    </row>
    <row r="666" spans="1:5" x14ac:dyDescent="0.25">
      <c r="A666" s="11" t="s">
        <v>3950</v>
      </c>
      <c r="B666" t="s">
        <v>3951</v>
      </c>
      <c r="D666" t="s">
        <v>3952</v>
      </c>
      <c r="E666" t="s">
        <v>3953</v>
      </c>
    </row>
    <row r="667" spans="1:5" x14ac:dyDescent="0.25">
      <c r="A667" s="11" t="s">
        <v>3954</v>
      </c>
      <c r="B667" t="s">
        <v>3955</v>
      </c>
      <c r="D667" t="s">
        <v>3956</v>
      </c>
      <c r="E667" t="s">
        <v>3957</v>
      </c>
    </row>
    <row r="668" spans="1:5" x14ac:dyDescent="0.25">
      <c r="A668" s="11" t="s">
        <v>3958</v>
      </c>
      <c r="B668" t="s">
        <v>3959</v>
      </c>
      <c r="D668" t="s">
        <v>3960</v>
      </c>
      <c r="E668" t="s">
        <v>3961</v>
      </c>
    </row>
    <row r="669" spans="1:5" x14ac:dyDescent="0.25">
      <c r="A669" s="11" t="s">
        <v>3962</v>
      </c>
      <c r="B669" t="s">
        <v>1146</v>
      </c>
      <c r="D669" t="s">
        <v>3963</v>
      </c>
      <c r="E669" t="s">
        <v>3964</v>
      </c>
    </row>
    <row r="670" spans="1:5" x14ac:dyDescent="0.25">
      <c r="A670" s="11" t="s">
        <v>3965</v>
      </c>
      <c r="B670" t="s">
        <v>3966</v>
      </c>
      <c r="D670" t="s">
        <v>3967</v>
      </c>
      <c r="E670" t="s">
        <v>3968</v>
      </c>
    </row>
    <row r="671" spans="1:5" x14ac:dyDescent="0.25">
      <c r="A671" s="11" t="s">
        <v>3969</v>
      </c>
      <c r="B671" t="s">
        <v>3970</v>
      </c>
      <c r="D671" t="s">
        <v>3971</v>
      </c>
      <c r="E671" t="s">
        <v>3972</v>
      </c>
    </row>
    <row r="672" spans="1:5" x14ac:dyDescent="0.25">
      <c r="A672" s="11" t="s">
        <v>3973</v>
      </c>
      <c r="B672" t="s">
        <v>3974</v>
      </c>
      <c r="D672" t="s">
        <v>3975</v>
      </c>
      <c r="E672" t="s">
        <v>3976</v>
      </c>
    </row>
    <row r="673" spans="1:5" x14ac:dyDescent="0.25">
      <c r="A673" s="11" t="s">
        <v>3977</v>
      </c>
      <c r="B673" t="s">
        <v>3978</v>
      </c>
      <c r="D673" t="s">
        <v>3979</v>
      </c>
      <c r="E673" t="s">
        <v>3980</v>
      </c>
    </row>
    <row r="674" spans="1:5" x14ac:dyDescent="0.25">
      <c r="A674" s="11" t="s">
        <v>3981</v>
      </c>
      <c r="B674" t="s">
        <v>3982</v>
      </c>
      <c r="D674" t="s">
        <v>3983</v>
      </c>
      <c r="E674" t="s">
        <v>3984</v>
      </c>
    </row>
    <row r="675" spans="1:5" x14ac:dyDescent="0.25">
      <c r="A675" s="11" t="s">
        <v>3985</v>
      </c>
      <c r="B675" t="s">
        <v>3986</v>
      </c>
      <c r="D675" t="s">
        <v>3987</v>
      </c>
      <c r="E675" t="s">
        <v>3988</v>
      </c>
    </row>
    <row r="676" spans="1:5" x14ac:dyDescent="0.25">
      <c r="A676" s="11" t="s">
        <v>3989</v>
      </c>
      <c r="B676" t="s">
        <v>3990</v>
      </c>
      <c r="D676" t="s">
        <v>3991</v>
      </c>
      <c r="E676" t="s">
        <v>3992</v>
      </c>
    </row>
    <row r="677" spans="1:5" x14ac:dyDescent="0.25">
      <c r="A677" s="11" t="s">
        <v>3993</v>
      </c>
      <c r="B677" t="s">
        <v>3994</v>
      </c>
      <c r="D677" t="s">
        <v>3995</v>
      </c>
      <c r="E677" t="s">
        <v>3996</v>
      </c>
    </row>
    <row r="678" spans="1:5" x14ac:dyDescent="0.25">
      <c r="A678" s="11" t="s">
        <v>3997</v>
      </c>
      <c r="B678" t="s">
        <v>3998</v>
      </c>
      <c r="D678" t="s">
        <v>3999</v>
      </c>
      <c r="E678" t="s">
        <v>4000</v>
      </c>
    </row>
    <row r="679" spans="1:5" x14ac:dyDescent="0.25">
      <c r="A679" s="11" t="s">
        <v>4001</v>
      </c>
      <c r="B679" t="s">
        <v>4002</v>
      </c>
      <c r="D679" t="s">
        <v>4003</v>
      </c>
      <c r="E679" t="s">
        <v>4004</v>
      </c>
    </row>
    <row r="680" spans="1:5" x14ac:dyDescent="0.25">
      <c r="A680" s="11">
        <v>6.12</v>
      </c>
      <c r="B680" t="s">
        <v>4005</v>
      </c>
      <c r="D680" t="s">
        <v>4006</v>
      </c>
      <c r="E680" t="s">
        <v>4007</v>
      </c>
    </row>
    <row r="681" spans="1:5" x14ac:dyDescent="0.25">
      <c r="A681" s="11" t="s">
        <v>4008</v>
      </c>
      <c r="B681" t="s">
        <v>4009</v>
      </c>
      <c r="D681" t="s">
        <v>4010</v>
      </c>
      <c r="E681" t="s">
        <v>4011</v>
      </c>
    </row>
    <row r="682" spans="1:5" x14ac:dyDescent="0.25">
      <c r="A682" s="11" t="s">
        <v>4012</v>
      </c>
      <c r="B682" t="s">
        <v>4013</v>
      </c>
      <c r="D682" t="s">
        <v>4014</v>
      </c>
      <c r="E682" t="s">
        <v>4015</v>
      </c>
    </row>
    <row r="683" spans="1:5" x14ac:dyDescent="0.25">
      <c r="A683" s="11" t="s">
        <v>4016</v>
      </c>
      <c r="B683" t="s">
        <v>4017</v>
      </c>
      <c r="D683" t="s">
        <v>4018</v>
      </c>
      <c r="E683" t="s">
        <v>4019</v>
      </c>
    </row>
    <row r="684" spans="1:5" x14ac:dyDescent="0.25">
      <c r="A684" s="11" t="s">
        <v>4020</v>
      </c>
      <c r="B684" t="s">
        <v>4021</v>
      </c>
      <c r="D684" t="s">
        <v>4022</v>
      </c>
      <c r="E684" t="s">
        <v>4023</v>
      </c>
    </row>
    <row r="685" spans="1:5" x14ac:dyDescent="0.25">
      <c r="A685" s="11" t="s">
        <v>4024</v>
      </c>
      <c r="B685" t="s">
        <v>4025</v>
      </c>
      <c r="D685" t="s">
        <v>4026</v>
      </c>
      <c r="E685" t="s">
        <v>4027</v>
      </c>
    </row>
    <row r="686" spans="1:5" x14ac:dyDescent="0.25">
      <c r="A686" s="11" t="s">
        <v>4028</v>
      </c>
      <c r="B686" t="s">
        <v>4029</v>
      </c>
      <c r="D686" t="s">
        <v>4030</v>
      </c>
      <c r="E686" t="s">
        <v>4031</v>
      </c>
    </row>
    <row r="687" spans="1:5" x14ac:dyDescent="0.25">
      <c r="A687" s="11" t="s">
        <v>4032</v>
      </c>
      <c r="B687" t="s">
        <v>4033</v>
      </c>
      <c r="D687" t="s">
        <v>4034</v>
      </c>
      <c r="E687" t="s">
        <v>4035</v>
      </c>
    </row>
    <row r="688" spans="1:5" x14ac:dyDescent="0.25">
      <c r="A688" s="11" t="s">
        <v>4036</v>
      </c>
      <c r="B688" t="s">
        <v>4037</v>
      </c>
      <c r="D688" t="s">
        <v>4038</v>
      </c>
      <c r="E688" t="s">
        <v>4039</v>
      </c>
    </row>
    <row r="689" spans="1:5" x14ac:dyDescent="0.25">
      <c r="A689" s="11" t="s">
        <v>4040</v>
      </c>
      <c r="B689" t="s">
        <v>4041</v>
      </c>
      <c r="D689" t="s">
        <v>4042</v>
      </c>
      <c r="E689" t="s">
        <v>4043</v>
      </c>
    </row>
    <row r="690" spans="1:5" x14ac:dyDescent="0.25">
      <c r="A690" s="11" t="s">
        <v>4044</v>
      </c>
      <c r="B690" t="s">
        <v>4045</v>
      </c>
      <c r="D690" t="s">
        <v>4046</v>
      </c>
      <c r="E690" t="s">
        <v>4047</v>
      </c>
    </row>
    <row r="691" spans="1:5" x14ac:dyDescent="0.25">
      <c r="A691" s="11" t="s">
        <v>4048</v>
      </c>
      <c r="B691" t="s">
        <v>4049</v>
      </c>
      <c r="D691" t="s">
        <v>4050</v>
      </c>
      <c r="E691" t="s">
        <v>4051</v>
      </c>
    </row>
    <row r="692" spans="1:5" x14ac:dyDescent="0.25">
      <c r="A692" s="11" t="s">
        <v>4052</v>
      </c>
      <c r="B692" t="s">
        <v>4053</v>
      </c>
      <c r="D692" t="s">
        <v>4054</v>
      </c>
      <c r="E692" t="s">
        <v>4055</v>
      </c>
    </row>
    <row r="693" spans="1:5" x14ac:dyDescent="0.25">
      <c r="A693" s="11" t="s">
        <v>4056</v>
      </c>
      <c r="B693" t="s">
        <v>4057</v>
      </c>
      <c r="D693" t="s">
        <v>4058</v>
      </c>
      <c r="E693" t="s">
        <v>4059</v>
      </c>
    </row>
    <row r="694" spans="1:5" x14ac:dyDescent="0.25">
      <c r="A694" s="11" t="s">
        <v>4060</v>
      </c>
      <c r="B694" t="s">
        <v>4061</v>
      </c>
      <c r="D694" t="s">
        <v>4062</v>
      </c>
      <c r="E694" t="s">
        <v>4063</v>
      </c>
    </row>
    <row r="695" spans="1:5" x14ac:dyDescent="0.25">
      <c r="A695" s="11" t="s">
        <v>4064</v>
      </c>
      <c r="B695" t="s">
        <v>4065</v>
      </c>
      <c r="D695" t="s">
        <v>4066</v>
      </c>
      <c r="E695" t="s">
        <v>4067</v>
      </c>
    </row>
    <row r="696" spans="1:5" x14ac:dyDescent="0.25">
      <c r="A696" s="11" t="s">
        <v>4068</v>
      </c>
      <c r="B696" t="s">
        <v>4069</v>
      </c>
      <c r="D696" t="s">
        <v>4070</v>
      </c>
      <c r="E696" t="s">
        <v>4071</v>
      </c>
    </row>
    <row r="697" spans="1:5" x14ac:dyDescent="0.25">
      <c r="A697" s="11" t="s">
        <v>4072</v>
      </c>
      <c r="B697" t="s">
        <v>4073</v>
      </c>
      <c r="D697" t="s">
        <v>4074</v>
      </c>
      <c r="E697" t="s">
        <v>4075</v>
      </c>
    </row>
    <row r="698" spans="1:5" x14ac:dyDescent="0.25">
      <c r="A698" s="11" t="s">
        <v>4076</v>
      </c>
      <c r="B698" t="s">
        <v>4077</v>
      </c>
      <c r="D698" t="s">
        <v>4078</v>
      </c>
      <c r="E698" t="s">
        <v>4079</v>
      </c>
    </row>
    <row r="699" spans="1:5" x14ac:dyDescent="0.25">
      <c r="A699" s="11" t="s">
        <v>4080</v>
      </c>
      <c r="B699" t="s">
        <v>4081</v>
      </c>
      <c r="D699" t="s">
        <v>4082</v>
      </c>
      <c r="E699" t="s">
        <v>4083</v>
      </c>
    </row>
    <row r="700" spans="1:5" x14ac:dyDescent="0.25">
      <c r="A700" s="11" t="s">
        <v>4084</v>
      </c>
      <c r="B700" t="s">
        <v>4085</v>
      </c>
      <c r="D700" t="s">
        <v>4086</v>
      </c>
      <c r="E700" t="s">
        <v>4087</v>
      </c>
    </row>
    <row r="701" spans="1:5" x14ac:dyDescent="0.25">
      <c r="A701" s="11" t="s">
        <v>4088</v>
      </c>
      <c r="B701" t="s">
        <v>4089</v>
      </c>
      <c r="D701" t="s">
        <v>4090</v>
      </c>
      <c r="E701" t="s">
        <v>4091</v>
      </c>
    </row>
    <row r="702" spans="1:5" x14ac:dyDescent="0.25">
      <c r="A702" s="11" t="s">
        <v>4044</v>
      </c>
      <c r="B702" t="s">
        <v>4045</v>
      </c>
      <c r="D702" t="s">
        <v>4092</v>
      </c>
      <c r="E702" t="s">
        <v>4093</v>
      </c>
    </row>
    <row r="703" spans="1:5" x14ac:dyDescent="0.25">
      <c r="A703" s="11" t="s">
        <v>4048</v>
      </c>
      <c r="B703" t="s">
        <v>4049</v>
      </c>
      <c r="D703" t="s">
        <v>4094</v>
      </c>
      <c r="E703" t="s">
        <v>4095</v>
      </c>
    </row>
    <row r="704" spans="1:5" x14ac:dyDescent="0.25">
      <c r="A704" s="11" t="s">
        <v>4052</v>
      </c>
      <c r="B704" t="s">
        <v>4053</v>
      </c>
      <c r="D704" t="s">
        <v>4096</v>
      </c>
      <c r="E704" t="s">
        <v>4097</v>
      </c>
    </row>
    <row r="705" spans="1:5" x14ac:dyDescent="0.25">
      <c r="A705" s="11" t="s">
        <v>4056</v>
      </c>
      <c r="B705" t="s">
        <v>4057</v>
      </c>
      <c r="D705" t="s">
        <v>4098</v>
      </c>
      <c r="E705" t="s">
        <v>4099</v>
      </c>
    </row>
    <row r="706" spans="1:5" x14ac:dyDescent="0.25">
      <c r="A706" s="11" t="s">
        <v>4060</v>
      </c>
      <c r="B706" t="s">
        <v>4061</v>
      </c>
      <c r="D706" t="s">
        <v>4100</v>
      </c>
      <c r="E706" t="s">
        <v>4101</v>
      </c>
    </row>
    <row r="707" spans="1:5" x14ac:dyDescent="0.25">
      <c r="A707" s="11" t="s">
        <v>4064</v>
      </c>
      <c r="B707" t="s">
        <v>4065</v>
      </c>
      <c r="D707" t="s">
        <v>4102</v>
      </c>
      <c r="E707" t="s">
        <v>4103</v>
      </c>
    </row>
    <row r="708" spans="1:5" x14ac:dyDescent="0.25">
      <c r="A708" s="11" t="s">
        <v>4068</v>
      </c>
      <c r="B708" t="s">
        <v>4069</v>
      </c>
      <c r="D708" t="s">
        <v>4104</v>
      </c>
      <c r="E708" t="s">
        <v>4105</v>
      </c>
    </row>
    <row r="709" spans="1:5" x14ac:dyDescent="0.25">
      <c r="A709" t="s">
        <v>4072</v>
      </c>
      <c r="B709" t="s">
        <v>4073</v>
      </c>
      <c r="D709" t="s">
        <v>4106</v>
      </c>
      <c r="E709" t="s">
        <v>4107</v>
      </c>
    </row>
    <row r="710" spans="1:5" x14ac:dyDescent="0.25">
      <c r="A710" t="s">
        <v>4076</v>
      </c>
      <c r="B710" t="s">
        <v>4077</v>
      </c>
      <c r="D710" t="s">
        <v>4108</v>
      </c>
      <c r="E710" t="s">
        <v>4109</v>
      </c>
    </row>
    <row r="711" spans="1:5" x14ac:dyDescent="0.25">
      <c r="A711" t="s">
        <v>4080</v>
      </c>
      <c r="B711" t="s">
        <v>4081</v>
      </c>
      <c r="D711" t="s">
        <v>4110</v>
      </c>
      <c r="E711" t="s">
        <v>4111</v>
      </c>
    </row>
    <row r="712" spans="1:5" x14ac:dyDescent="0.25">
      <c r="A712" t="s">
        <v>4084</v>
      </c>
      <c r="B712" t="s">
        <v>4085</v>
      </c>
      <c r="D712" t="s">
        <v>4112</v>
      </c>
      <c r="E712" t="s">
        <v>4113</v>
      </c>
    </row>
    <row r="713" spans="1:5" x14ac:dyDescent="0.25">
      <c r="A713" t="s">
        <v>4088</v>
      </c>
      <c r="B713" t="s">
        <v>4089</v>
      </c>
      <c r="D713" t="s">
        <v>4114</v>
      </c>
      <c r="E713" t="s">
        <v>4115</v>
      </c>
    </row>
    <row r="714" spans="1:5" x14ac:dyDescent="0.25">
      <c r="D714" t="s">
        <v>4116</v>
      </c>
      <c r="E714" t="s">
        <v>4117</v>
      </c>
    </row>
    <row r="715" spans="1:5" x14ac:dyDescent="0.25">
      <c r="D715" t="s">
        <v>4118</v>
      </c>
      <c r="E715" t="s">
        <v>4119</v>
      </c>
    </row>
    <row r="716" spans="1:5" x14ac:dyDescent="0.25">
      <c r="D716" t="s">
        <v>4120</v>
      </c>
      <c r="E716" t="s">
        <v>4121</v>
      </c>
    </row>
    <row r="717" spans="1:5" x14ac:dyDescent="0.25">
      <c r="D717" t="s">
        <v>4122</v>
      </c>
      <c r="E717" t="s">
        <v>4123</v>
      </c>
    </row>
    <row r="718" spans="1:5" x14ac:dyDescent="0.25">
      <c r="D718" t="s">
        <v>4124</v>
      </c>
      <c r="E718" t="s">
        <v>4125</v>
      </c>
    </row>
    <row r="719" spans="1:5" x14ac:dyDescent="0.25">
      <c r="D719" t="s">
        <v>4126</v>
      </c>
      <c r="E719" t="s">
        <v>4127</v>
      </c>
    </row>
    <row r="720" spans="1:5" x14ac:dyDescent="0.25">
      <c r="D720" t="s">
        <v>4128</v>
      </c>
      <c r="E720" t="s">
        <v>4129</v>
      </c>
    </row>
    <row r="721" spans="4:5" x14ac:dyDescent="0.25">
      <c r="D721" t="s">
        <v>4130</v>
      </c>
      <c r="E721" t="s">
        <v>4131</v>
      </c>
    </row>
    <row r="722" spans="4:5" x14ac:dyDescent="0.25">
      <c r="D722" t="s">
        <v>4132</v>
      </c>
      <c r="E722" t="s">
        <v>4133</v>
      </c>
    </row>
    <row r="723" spans="4:5" x14ac:dyDescent="0.25">
      <c r="D723" t="s">
        <v>4134</v>
      </c>
      <c r="E723" t="s">
        <v>4135</v>
      </c>
    </row>
    <row r="724" spans="4:5" x14ac:dyDescent="0.25">
      <c r="D724" t="s">
        <v>4136</v>
      </c>
      <c r="E724" t="s">
        <v>4137</v>
      </c>
    </row>
    <row r="725" spans="4:5" x14ac:dyDescent="0.25">
      <c r="D725" t="s">
        <v>4138</v>
      </c>
      <c r="E725" t="s">
        <v>4139</v>
      </c>
    </row>
    <row r="726" spans="4:5" x14ac:dyDescent="0.25">
      <c r="D726" t="s">
        <v>4140</v>
      </c>
      <c r="E726" t="s">
        <v>4141</v>
      </c>
    </row>
    <row r="727" spans="4:5" x14ac:dyDescent="0.25">
      <c r="D727" t="s">
        <v>4142</v>
      </c>
      <c r="E727" t="s">
        <v>4143</v>
      </c>
    </row>
    <row r="728" spans="4:5" x14ac:dyDescent="0.25">
      <c r="D728" t="s">
        <v>4144</v>
      </c>
      <c r="E728" t="s">
        <v>4145</v>
      </c>
    </row>
    <row r="729" spans="4:5" x14ac:dyDescent="0.25">
      <c r="D729" t="s">
        <v>4146</v>
      </c>
      <c r="E729" t="s">
        <v>4147</v>
      </c>
    </row>
    <row r="730" spans="4:5" x14ac:dyDescent="0.25">
      <c r="D730" t="s">
        <v>4148</v>
      </c>
      <c r="E730" t="s">
        <v>4149</v>
      </c>
    </row>
    <row r="731" spans="4:5" x14ac:dyDescent="0.25">
      <c r="D731" t="s">
        <v>4150</v>
      </c>
      <c r="E731" t="s">
        <v>4151</v>
      </c>
    </row>
    <row r="732" spans="4:5" x14ac:dyDescent="0.25">
      <c r="D732" t="s">
        <v>4152</v>
      </c>
      <c r="E732" t="s">
        <v>4153</v>
      </c>
    </row>
    <row r="733" spans="4:5" x14ac:dyDescent="0.25">
      <c r="D733" t="s">
        <v>4154</v>
      </c>
      <c r="E733" t="s">
        <v>4155</v>
      </c>
    </row>
    <row r="734" spans="4:5" x14ac:dyDescent="0.25">
      <c r="D734" t="s">
        <v>4156</v>
      </c>
      <c r="E734" t="s">
        <v>4157</v>
      </c>
    </row>
    <row r="735" spans="4:5" x14ac:dyDescent="0.25">
      <c r="D735" t="s">
        <v>4158</v>
      </c>
      <c r="E735" t="s">
        <v>4159</v>
      </c>
    </row>
    <row r="736" spans="4:5" x14ac:dyDescent="0.25">
      <c r="D736" t="s">
        <v>4160</v>
      </c>
      <c r="E736" t="s">
        <v>4159</v>
      </c>
    </row>
    <row r="737" spans="4:5" x14ac:dyDescent="0.25">
      <c r="D737" t="s">
        <v>4161</v>
      </c>
      <c r="E737" t="s">
        <v>4162</v>
      </c>
    </row>
    <row r="738" spans="4:5" x14ac:dyDescent="0.25">
      <c r="D738" t="s">
        <v>4163</v>
      </c>
      <c r="E738" t="s">
        <v>4164</v>
      </c>
    </row>
    <row r="739" spans="4:5" x14ac:dyDescent="0.25">
      <c r="D739" t="s">
        <v>4165</v>
      </c>
      <c r="E739" t="s">
        <v>4166</v>
      </c>
    </row>
    <row r="740" spans="4:5" x14ac:dyDescent="0.25">
      <c r="D740" t="s">
        <v>4167</v>
      </c>
      <c r="E740" t="s">
        <v>4168</v>
      </c>
    </row>
    <row r="741" spans="4:5" x14ac:dyDescent="0.25">
      <c r="D741" t="s">
        <v>4169</v>
      </c>
      <c r="E741" t="s">
        <v>4170</v>
      </c>
    </row>
    <row r="742" spans="4:5" x14ac:dyDescent="0.25">
      <c r="D742" t="s">
        <v>4171</v>
      </c>
      <c r="E742" t="s">
        <v>4172</v>
      </c>
    </row>
    <row r="743" spans="4:5" x14ac:dyDescent="0.25">
      <c r="D743" t="s">
        <v>4173</v>
      </c>
      <c r="E743" t="s">
        <v>4174</v>
      </c>
    </row>
    <row r="744" spans="4:5" x14ac:dyDescent="0.25">
      <c r="D744" t="s">
        <v>4175</v>
      </c>
      <c r="E744" t="s">
        <v>4176</v>
      </c>
    </row>
    <row r="745" spans="4:5" x14ac:dyDescent="0.25">
      <c r="D745" t="s">
        <v>4177</v>
      </c>
      <c r="E745" t="s">
        <v>4178</v>
      </c>
    </row>
    <row r="746" spans="4:5" x14ac:dyDescent="0.25">
      <c r="D746" t="s">
        <v>4179</v>
      </c>
      <c r="E746" t="s">
        <v>4180</v>
      </c>
    </row>
    <row r="747" spans="4:5" x14ac:dyDescent="0.25">
      <c r="D747" t="s">
        <v>4181</v>
      </c>
      <c r="E747" t="s">
        <v>4182</v>
      </c>
    </row>
    <row r="748" spans="4:5" x14ac:dyDescent="0.25">
      <c r="D748" t="s">
        <v>4183</v>
      </c>
      <c r="E748" t="s">
        <v>4184</v>
      </c>
    </row>
    <row r="749" spans="4:5" x14ac:dyDescent="0.25">
      <c r="D749" t="s">
        <v>4185</v>
      </c>
      <c r="E749" t="s">
        <v>4186</v>
      </c>
    </row>
    <row r="750" spans="4:5" x14ac:dyDescent="0.25">
      <c r="D750" t="s">
        <v>4187</v>
      </c>
      <c r="E750" t="s">
        <v>4188</v>
      </c>
    </row>
    <row r="751" spans="4:5" x14ac:dyDescent="0.25">
      <c r="D751" t="s">
        <v>4189</v>
      </c>
      <c r="E751" t="s">
        <v>4190</v>
      </c>
    </row>
    <row r="752" spans="4:5" x14ac:dyDescent="0.25">
      <c r="D752" t="s">
        <v>4191</v>
      </c>
      <c r="E752" t="s">
        <v>4192</v>
      </c>
    </row>
    <row r="753" spans="4:5" x14ac:dyDescent="0.25">
      <c r="D753" t="s">
        <v>4193</v>
      </c>
      <c r="E753" t="s">
        <v>4194</v>
      </c>
    </row>
    <row r="754" spans="4:5" x14ac:dyDescent="0.25">
      <c r="D754" t="s">
        <v>4195</v>
      </c>
      <c r="E754" t="s">
        <v>4196</v>
      </c>
    </row>
    <row r="755" spans="4:5" x14ac:dyDescent="0.25">
      <c r="D755" t="s">
        <v>4197</v>
      </c>
      <c r="E755" t="s">
        <v>4198</v>
      </c>
    </row>
    <row r="756" spans="4:5" x14ac:dyDescent="0.25">
      <c r="D756" t="s">
        <v>4199</v>
      </c>
      <c r="E756" t="s">
        <v>4200</v>
      </c>
    </row>
    <row r="757" spans="4:5" x14ac:dyDescent="0.25">
      <c r="D757" t="s">
        <v>4201</v>
      </c>
      <c r="E757" t="s">
        <v>4202</v>
      </c>
    </row>
    <row r="758" spans="4:5" x14ac:dyDescent="0.25">
      <c r="D758" t="s">
        <v>4203</v>
      </c>
      <c r="E758" t="s">
        <v>4204</v>
      </c>
    </row>
    <row r="759" spans="4:5" x14ac:dyDescent="0.25">
      <c r="D759" t="s">
        <v>4205</v>
      </c>
      <c r="E759" t="s">
        <v>4206</v>
      </c>
    </row>
    <row r="760" spans="4:5" x14ac:dyDescent="0.25">
      <c r="D760" t="s">
        <v>215</v>
      </c>
      <c r="E760" t="s">
        <v>4207</v>
      </c>
    </row>
    <row r="761" spans="4:5" x14ac:dyDescent="0.25">
      <c r="D761" t="s">
        <v>4208</v>
      </c>
      <c r="E761" t="s">
        <v>4209</v>
      </c>
    </row>
    <row r="762" spans="4:5" x14ac:dyDescent="0.25">
      <c r="D762" t="s">
        <v>4210</v>
      </c>
      <c r="E762" t="s">
        <v>3713</v>
      </c>
    </row>
    <row r="763" spans="4:5" x14ac:dyDescent="0.25">
      <c r="D763" t="s">
        <v>4211</v>
      </c>
      <c r="E763" t="s">
        <v>3717</v>
      </c>
    </row>
    <row r="764" spans="4:5" x14ac:dyDescent="0.25">
      <c r="D764" t="s">
        <v>4212</v>
      </c>
      <c r="E764" t="s">
        <v>4213</v>
      </c>
    </row>
    <row r="765" spans="4:5" x14ac:dyDescent="0.25">
      <c r="D765" t="s">
        <v>4214</v>
      </c>
      <c r="E765" t="s">
        <v>4215</v>
      </c>
    </row>
    <row r="766" spans="4:5" x14ac:dyDescent="0.25">
      <c r="D766" t="s">
        <v>4216</v>
      </c>
      <c r="E766" t="s">
        <v>4217</v>
      </c>
    </row>
    <row r="767" spans="4:5" x14ac:dyDescent="0.25">
      <c r="D767" t="s">
        <v>4218</v>
      </c>
      <c r="E767" t="s">
        <v>4219</v>
      </c>
    </row>
    <row r="768" spans="4:5" x14ac:dyDescent="0.25">
      <c r="D768" t="s">
        <v>4220</v>
      </c>
      <c r="E768" t="s">
        <v>4221</v>
      </c>
    </row>
    <row r="769" spans="4:5" x14ac:dyDescent="0.25">
      <c r="D769" t="s">
        <v>4222</v>
      </c>
      <c r="E769" t="s">
        <v>4223</v>
      </c>
    </row>
    <row r="770" spans="4:5" x14ac:dyDescent="0.25">
      <c r="D770" t="s">
        <v>4224</v>
      </c>
      <c r="E770" t="s">
        <v>4225</v>
      </c>
    </row>
    <row r="771" spans="4:5" x14ac:dyDescent="0.25">
      <c r="D771" t="s">
        <v>4226</v>
      </c>
      <c r="E771" t="s">
        <v>3720</v>
      </c>
    </row>
    <row r="772" spans="4:5" x14ac:dyDescent="0.25">
      <c r="D772" t="s">
        <v>4227</v>
      </c>
      <c r="E772" t="s">
        <v>3729</v>
      </c>
    </row>
    <row r="773" spans="4:5" x14ac:dyDescent="0.25">
      <c r="D773" t="s">
        <v>4228</v>
      </c>
      <c r="E773" t="s">
        <v>4229</v>
      </c>
    </row>
    <row r="774" spans="4:5" x14ac:dyDescent="0.25">
      <c r="D774" t="s">
        <v>4230</v>
      </c>
      <c r="E774" t="s">
        <v>4231</v>
      </c>
    </row>
    <row r="775" spans="4:5" x14ac:dyDescent="0.25">
      <c r="D775" t="s">
        <v>4232</v>
      </c>
      <c r="E775" t="s">
        <v>4233</v>
      </c>
    </row>
    <row r="776" spans="4:5" x14ac:dyDescent="0.25">
      <c r="D776" t="s">
        <v>4234</v>
      </c>
      <c r="E776" t="s">
        <v>4235</v>
      </c>
    </row>
    <row r="777" spans="4:5" x14ac:dyDescent="0.25">
      <c r="D777" t="s">
        <v>4236</v>
      </c>
      <c r="E777" t="s">
        <v>4237</v>
      </c>
    </row>
    <row r="778" spans="4:5" x14ac:dyDescent="0.25">
      <c r="D778" t="s">
        <v>4238</v>
      </c>
      <c r="E778" t="s">
        <v>4239</v>
      </c>
    </row>
    <row r="779" spans="4:5" x14ac:dyDescent="0.25">
      <c r="D779" t="s">
        <v>4240</v>
      </c>
      <c r="E779" t="s">
        <v>4241</v>
      </c>
    </row>
    <row r="780" spans="4:5" x14ac:dyDescent="0.25">
      <c r="D780" t="s">
        <v>4242</v>
      </c>
      <c r="E780" t="s">
        <v>4243</v>
      </c>
    </row>
    <row r="781" spans="4:5" x14ac:dyDescent="0.25">
      <c r="D781" t="s">
        <v>4244</v>
      </c>
      <c r="E781" t="s">
        <v>4245</v>
      </c>
    </row>
    <row r="782" spans="4:5" x14ac:dyDescent="0.25">
      <c r="D782" t="s">
        <v>4246</v>
      </c>
      <c r="E782" t="s">
        <v>4247</v>
      </c>
    </row>
    <row r="783" spans="4:5" x14ac:dyDescent="0.25">
      <c r="D783" t="s">
        <v>4248</v>
      </c>
      <c r="E783" t="s">
        <v>4249</v>
      </c>
    </row>
    <row r="784" spans="4:5" x14ac:dyDescent="0.25">
      <c r="D784" t="s">
        <v>4250</v>
      </c>
      <c r="E784" t="s">
        <v>4251</v>
      </c>
    </row>
    <row r="785" spans="4:5" x14ac:dyDescent="0.25">
      <c r="D785" t="s">
        <v>4252</v>
      </c>
      <c r="E785" t="s">
        <v>4253</v>
      </c>
    </row>
    <row r="786" spans="4:5" x14ac:dyDescent="0.25">
      <c r="D786" t="s">
        <v>4254</v>
      </c>
      <c r="E786" t="s">
        <v>4255</v>
      </c>
    </row>
    <row r="787" spans="4:5" x14ac:dyDescent="0.25">
      <c r="D787" t="s">
        <v>4256</v>
      </c>
      <c r="E787" t="s">
        <v>4257</v>
      </c>
    </row>
    <row r="788" spans="4:5" x14ac:dyDescent="0.25">
      <c r="D788" t="s">
        <v>4258</v>
      </c>
      <c r="E788" t="s">
        <v>4259</v>
      </c>
    </row>
    <row r="789" spans="4:5" x14ac:dyDescent="0.25">
      <c r="D789" t="s">
        <v>4260</v>
      </c>
      <c r="E789" t="s">
        <v>4261</v>
      </c>
    </row>
    <row r="790" spans="4:5" x14ac:dyDescent="0.25">
      <c r="D790" t="s">
        <v>4262</v>
      </c>
      <c r="E790" t="s">
        <v>4263</v>
      </c>
    </row>
    <row r="791" spans="4:5" x14ac:dyDescent="0.25">
      <c r="D791" t="s">
        <v>4264</v>
      </c>
      <c r="E791" t="s">
        <v>4265</v>
      </c>
    </row>
    <row r="792" spans="4:5" x14ac:dyDescent="0.25">
      <c r="D792" t="s">
        <v>4266</v>
      </c>
      <c r="E792" t="s">
        <v>4267</v>
      </c>
    </row>
    <row r="793" spans="4:5" x14ac:dyDescent="0.25">
      <c r="D793" t="s">
        <v>4268</v>
      </c>
      <c r="E793" t="s">
        <v>4269</v>
      </c>
    </row>
    <row r="794" spans="4:5" x14ac:dyDescent="0.25">
      <c r="D794" t="s">
        <v>4270</v>
      </c>
      <c r="E794" t="s">
        <v>4271</v>
      </c>
    </row>
    <row r="795" spans="4:5" x14ac:dyDescent="0.25">
      <c r="D795" t="s">
        <v>4272</v>
      </c>
      <c r="E795" t="s">
        <v>4273</v>
      </c>
    </row>
    <row r="796" spans="4:5" x14ac:dyDescent="0.25">
      <c r="D796" t="s">
        <v>4274</v>
      </c>
      <c r="E796" t="s">
        <v>4275</v>
      </c>
    </row>
    <row r="797" spans="4:5" x14ac:dyDescent="0.25">
      <c r="D797" t="s">
        <v>4276</v>
      </c>
      <c r="E797" t="s">
        <v>4277</v>
      </c>
    </row>
    <row r="798" spans="4:5" x14ac:dyDescent="0.25">
      <c r="D798" t="s">
        <v>4278</v>
      </c>
      <c r="E798" t="s">
        <v>4279</v>
      </c>
    </row>
    <row r="799" spans="4:5" x14ac:dyDescent="0.25">
      <c r="D799" t="s">
        <v>4280</v>
      </c>
      <c r="E799" t="s">
        <v>2036</v>
      </c>
    </row>
    <row r="800" spans="4:5" x14ac:dyDescent="0.25">
      <c r="D800" t="s">
        <v>4281</v>
      </c>
      <c r="E800" t="s">
        <v>4282</v>
      </c>
    </row>
    <row r="801" spans="4:5" x14ac:dyDescent="0.25">
      <c r="D801" t="s">
        <v>4283</v>
      </c>
      <c r="E801" t="s">
        <v>4284</v>
      </c>
    </row>
    <row r="802" spans="4:5" x14ac:dyDescent="0.25">
      <c r="D802" t="s">
        <v>4285</v>
      </c>
      <c r="E802" t="s">
        <v>4286</v>
      </c>
    </row>
    <row r="803" spans="4:5" x14ac:dyDescent="0.25">
      <c r="D803" t="s">
        <v>4287</v>
      </c>
      <c r="E803" t="s">
        <v>4288</v>
      </c>
    </row>
    <row r="804" spans="4:5" x14ac:dyDescent="0.25">
      <c r="D804" t="s">
        <v>4289</v>
      </c>
      <c r="E804" t="s">
        <v>4290</v>
      </c>
    </row>
    <row r="805" spans="4:5" x14ac:dyDescent="0.25">
      <c r="D805" t="s">
        <v>4291</v>
      </c>
      <c r="E805" t="s">
        <v>4292</v>
      </c>
    </row>
    <row r="806" spans="4:5" x14ac:dyDescent="0.25">
      <c r="D806" t="s">
        <v>4293</v>
      </c>
      <c r="E806" t="s">
        <v>4294</v>
      </c>
    </row>
    <row r="807" spans="4:5" x14ac:dyDescent="0.25">
      <c r="D807" t="s">
        <v>4295</v>
      </c>
      <c r="E807" t="s">
        <v>4296</v>
      </c>
    </row>
    <row r="808" spans="4:5" x14ac:dyDescent="0.25">
      <c r="D808" t="s">
        <v>4297</v>
      </c>
      <c r="E808" t="s">
        <v>4298</v>
      </c>
    </row>
    <row r="809" spans="4:5" x14ac:dyDescent="0.25">
      <c r="D809" t="s">
        <v>4299</v>
      </c>
      <c r="E809" t="s">
        <v>4059</v>
      </c>
    </row>
    <row r="810" spans="4:5" x14ac:dyDescent="0.25">
      <c r="D810" t="s">
        <v>4300</v>
      </c>
      <c r="E810" t="s">
        <v>3759</v>
      </c>
    </row>
    <row r="811" spans="4:5" x14ac:dyDescent="0.25">
      <c r="D811" t="s">
        <v>4301</v>
      </c>
      <c r="E811" t="s">
        <v>4302</v>
      </c>
    </row>
    <row r="812" spans="4:5" x14ac:dyDescent="0.25">
      <c r="D812" t="s">
        <v>4303</v>
      </c>
      <c r="E812" t="s">
        <v>4304</v>
      </c>
    </row>
    <row r="813" spans="4:5" x14ac:dyDescent="0.25">
      <c r="D813" t="s">
        <v>4305</v>
      </c>
      <c r="E813" t="s">
        <v>3733</v>
      </c>
    </row>
    <row r="814" spans="4:5" x14ac:dyDescent="0.25">
      <c r="D814" t="s">
        <v>4306</v>
      </c>
      <c r="E814" t="s">
        <v>4307</v>
      </c>
    </row>
    <row r="815" spans="4:5" x14ac:dyDescent="0.25">
      <c r="D815" t="s">
        <v>4308</v>
      </c>
      <c r="E815" t="s">
        <v>3737</v>
      </c>
    </row>
    <row r="816" spans="4:5" x14ac:dyDescent="0.25">
      <c r="D816" t="s">
        <v>4309</v>
      </c>
      <c r="E816" t="s">
        <v>3748</v>
      </c>
    </row>
    <row r="817" spans="4:5" x14ac:dyDescent="0.25">
      <c r="D817" t="s">
        <v>4310</v>
      </c>
      <c r="E817" t="s">
        <v>3751</v>
      </c>
    </row>
    <row r="818" spans="4:5" x14ac:dyDescent="0.25">
      <c r="D818" t="s">
        <v>4311</v>
      </c>
      <c r="E818" t="s">
        <v>4312</v>
      </c>
    </row>
    <row r="819" spans="4:5" x14ac:dyDescent="0.25">
      <c r="D819" t="s">
        <v>4313</v>
      </c>
      <c r="E819" t="s">
        <v>4314</v>
      </c>
    </row>
    <row r="820" spans="4:5" x14ac:dyDescent="0.25">
      <c r="D820" t="s">
        <v>4315</v>
      </c>
      <c r="E820" t="s">
        <v>4316</v>
      </c>
    </row>
    <row r="821" spans="4:5" x14ac:dyDescent="0.25">
      <c r="D821" t="s">
        <v>4317</v>
      </c>
      <c r="E821" t="s">
        <v>4318</v>
      </c>
    </row>
    <row r="822" spans="4:5" x14ac:dyDescent="0.25">
      <c r="D822" t="s">
        <v>4319</v>
      </c>
      <c r="E822" t="s">
        <v>4320</v>
      </c>
    </row>
    <row r="823" spans="4:5" x14ac:dyDescent="0.25">
      <c r="D823" t="s">
        <v>4321</v>
      </c>
      <c r="E823" t="s">
        <v>4322</v>
      </c>
    </row>
    <row r="824" spans="4:5" x14ac:dyDescent="0.25">
      <c r="D824" t="s">
        <v>4323</v>
      </c>
      <c r="E824" t="s">
        <v>4324</v>
      </c>
    </row>
    <row r="825" spans="4:5" x14ac:dyDescent="0.25">
      <c r="D825" t="s">
        <v>4325</v>
      </c>
      <c r="E825" t="s">
        <v>4326</v>
      </c>
    </row>
    <row r="826" spans="4:5" x14ac:dyDescent="0.25">
      <c r="D826" t="s">
        <v>4327</v>
      </c>
      <c r="E826" t="s">
        <v>4328</v>
      </c>
    </row>
    <row r="827" spans="4:5" x14ac:dyDescent="0.25">
      <c r="D827" t="s">
        <v>4329</v>
      </c>
      <c r="E827" t="s">
        <v>4330</v>
      </c>
    </row>
    <row r="828" spans="4:5" x14ac:dyDescent="0.25">
      <c r="D828" t="s">
        <v>4331</v>
      </c>
      <c r="E828" t="s">
        <v>4332</v>
      </c>
    </row>
    <row r="829" spans="4:5" x14ac:dyDescent="0.25">
      <c r="D829" t="s">
        <v>4333</v>
      </c>
      <c r="E829" t="s">
        <v>4334</v>
      </c>
    </row>
    <row r="830" spans="4:5" x14ac:dyDescent="0.25">
      <c r="D830" t="s">
        <v>4335</v>
      </c>
      <c r="E830" t="s">
        <v>4336</v>
      </c>
    </row>
    <row r="831" spans="4:5" x14ac:dyDescent="0.25">
      <c r="D831" t="s">
        <v>4337</v>
      </c>
      <c r="E831" t="s">
        <v>4338</v>
      </c>
    </row>
    <row r="832" spans="4:5" x14ac:dyDescent="0.25">
      <c r="D832" t="s">
        <v>4339</v>
      </c>
      <c r="E832" t="s">
        <v>4340</v>
      </c>
    </row>
    <row r="833" spans="4:5" x14ac:dyDescent="0.25">
      <c r="D833" t="s">
        <v>4341</v>
      </c>
      <c r="E833" t="s">
        <v>4342</v>
      </c>
    </row>
    <row r="834" spans="4:5" x14ac:dyDescent="0.25">
      <c r="D834" t="s">
        <v>4343</v>
      </c>
      <c r="E834" t="s">
        <v>4344</v>
      </c>
    </row>
    <row r="835" spans="4:5" x14ac:dyDescent="0.25">
      <c r="D835" t="s">
        <v>4345</v>
      </c>
      <c r="E835" t="s">
        <v>4346</v>
      </c>
    </row>
    <row r="836" spans="4:5" x14ac:dyDescent="0.25">
      <c r="D836" t="s">
        <v>4347</v>
      </c>
      <c r="E836" t="s">
        <v>4348</v>
      </c>
    </row>
    <row r="837" spans="4:5" x14ac:dyDescent="0.25">
      <c r="D837" t="s">
        <v>4349</v>
      </c>
      <c r="E837" t="s">
        <v>4350</v>
      </c>
    </row>
    <row r="838" spans="4:5" x14ac:dyDescent="0.25">
      <c r="D838" t="s">
        <v>4351</v>
      </c>
      <c r="E838" t="s">
        <v>4352</v>
      </c>
    </row>
    <row r="839" spans="4:5" x14ac:dyDescent="0.25">
      <c r="D839" t="s">
        <v>4353</v>
      </c>
      <c r="E839" t="s">
        <v>4354</v>
      </c>
    </row>
    <row r="840" spans="4:5" x14ac:dyDescent="0.25">
      <c r="D840" t="s">
        <v>4355</v>
      </c>
      <c r="E840" t="s">
        <v>4356</v>
      </c>
    </row>
    <row r="841" spans="4:5" x14ac:dyDescent="0.25">
      <c r="D841" t="s">
        <v>4357</v>
      </c>
      <c r="E841" t="s">
        <v>4358</v>
      </c>
    </row>
    <row r="842" spans="4:5" x14ac:dyDescent="0.25">
      <c r="D842" t="s">
        <v>4359</v>
      </c>
      <c r="E842" t="s">
        <v>4360</v>
      </c>
    </row>
    <row r="843" spans="4:5" x14ac:dyDescent="0.25">
      <c r="D843" t="s">
        <v>4361</v>
      </c>
      <c r="E843" t="s">
        <v>4362</v>
      </c>
    </row>
    <row r="844" spans="4:5" x14ac:dyDescent="0.25">
      <c r="D844" t="s">
        <v>4363</v>
      </c>
      <c r="E844" t="s">
        <v>4364</v>
      </c>
    </row>
    <row r="845" spans="4:5" x14ac:dyDescent="0.25">
      <c r="D845" t="s">
        <v>4365</v>
      </c>
      <c r="E845" t="s">
        <v>4366</v>
      </c>
    </row>
    <row r="846" spans="4:5" x14ac:dyDescent="0.25">
      <c r="D846" t="s">
        <v>4367</v>
      </c>
      <c r="E846" t="s">
        <v>4368</v>
      </c>
    </row>
    <row r="847" spans="4:5" x14ac:dyDescent="0.25">
      <c r="D847" t="s">
        <v>4369</v>
      </c>
      <c r="E847" t="s">
        <v>4370</v>
      </c>
    </row>
    <row r="848" spans="4:5" x14ac:dyDescent="0.25">
      <c r="D848" t="s">
        <v>4371</v>
      </c>
      <c r="E848" t="s">
        <v>4372</v>
      </c>
    </row>
    <row r="849" spans="4:5" x14ac:dyDescent="0.25">
      <c r="D849" t="s">
        <v>4373</v>
      </c>
      <c r="E849" t="s">
        <v>4374</v>
      </c>
    </row>
    <row r="850" spans="4:5" x14ac:dyDescent="0.25">
      <c r="D850" t="s">
        <v>4375</v>
      </c>
      <c r="E850" t="s">
        <v>4376</v>
      </c>
    </row>
    <row r="851" spans="4:5" x14ac:dyDescent="0.25">
      <c r="D851" t="s">
        <v>4377</v>
      </c>
      <c r="E851" t="s">
        <v>4378</v>
      </c>
    </row>
    <row r="852" spans="4:5" x14ac:dyDescent="0.25">
      <c r="D852" t="s">
        <v>4379</v>
      </c>
      <c r="E852" t="s">
        <v>4380</v>
      </c>
    </row>
    <row r="853" spans="4:5" x14ac:dyDescent="0.25">
      <c r="D853" t="s">
        <v>4381</v>
      </c>
      <c r="E853" t="s">
        <v>4382</v>
      </c>
    </row>
    <row r="854" spans="4:5" x14ac:dyDescent="0.25">
      <c r="D854" t="s">
        <v>4383</v>
      </c>
      <c r="E854" t="s">
        <v>4384</v>
      </c>
    </row>
    <row r="855" spans="4:5" x14ac:dyDescent="0.25">
      <c r="D855" t="s">
        <v>4385</v>
      </c>
      <c r="E855" t="s">
        <v>4386</v>
      </c>
    </row>
    <row r="856" spans="4:5" x14ac:dyDescent="0.25">
      <c r="D856" t="s">
        <v>4387</v>
      </c>
      <c r="E856" t="s">
        <v>4388</v>
      </c>
    </row>
    <row r="857" spans="4:5" x14ac:dyDescent="0.25">
      <c r="D857" t="s">
        <v>4389</v>
      </c>
      <c r="E857" t="s">
        <v>4390</v>
      </c>
    </row>
    <row r="858" spans="4:5" x14ac:dyDescent="0.25">
      <c r="D858" t="s">
        <v>4391</v>
      </c>
      <c r="E858" t="s">
        <v>4392</v>
      </c>
    </row>
    <row r="859" spans="4:5" x14ac:dyDescent="0.25">
      <c r="D859" t="s">
        <v>4393</v>
      </c>
      <c r="E859" t="s">
        <v>4172</v>
      </c>
    </row>
    <row r="860" spans="4:5" x14ac:dyDescent="0.25">
      <c r="D860" t="s">
        <v>4394</v>
      </c>
      <c r="E860" t="s">
        <v>4170</v>
      </c>
    </row>
    <row r="861" spans="4:5" x14ac:dyDescent="0.25">
      <c r="D861" t="s">
        <v>4395</v>
      </c>
      <c r="E861" t="s">
        <v>4396</v>
      </c>
    </row>
    <row r="862" spans="4:5" x14ac:dyDescent="0.25">
      <c r="D862" t="s">
        <v>4397</v>
      </c>
      <c r="E862" t="s">
        <v>4398</v>
      </c>
    </row>
    <row r="863" spans="4:5" x14ac:dyDescent="0.25">
      <c r="D863" t="s">
        <v>4399</v>
      </c>
      <c r="E863" t="s">
        <v>4400</v>
      </c>
    </row>
    <row r="864" spans="4:5" x14ac:dyDescent="0.25">
      <c r="D864" t="s">
        <v>4401</v>
      </c>
      <c r="E864" t="s">
        <v>4402</v>
      </c>
    </row>
    <row r="865" spans="4:5" x14ac:dyDescent="0.25">
      <c r="D865" t="s">
        <v>4403</v>
      </c>
      <c r="E865" t="s">
        <v>2382</v>
      </c>
    </row>
    <row r="866" spans="4:5" x14ac:dyDescent="0.25">
      <c r="D866" t="s">
        <v>216</v>
      </c>
      <c r="E866" t="s">
        <v>4404</v>
      </c>
    </row>
    <row r="867" spans="4:5" x14ac:dyDescent="0.25">
      <c r="D867" t="s">
        <v>4405</v>
      </c>
      <c r="E867" t="s">
        <v>4406</v>
      </c>
    </row>
    <row r="868" spans="4:5" x14ac:dyDescent="0.25">
      <c r="D868" t="s">
        <v>4407</v>
      </c>
      <c r="E868" t="s">
        <v>4408</v>
      </c>
    </row>
    <row r="869" spans="4:5" x14ac:dyDescent="0.25">
      <c r="D869" t="s">
        <v>4409</v>
      </c>
      <c r="E869" t="s">
        <v>4410</v>
      </c>
    </row>
    <row r="870" spans="4:5" x14ac:dyDescent="0.25">
      <c r="D870" t="s">
        <v>217</v>
      </c>
      <c r="E870" t="s">
        <v>4411</v>
      </c>
    </row>
    <row r="871" spans="4:5" x14ac:dyDescent="0.25">
      <c r="D871" t="s">
        <v>4412</v>
      </c>
      <c r="E871" t="s">
        <v>4413</v>
      </c>
    </row>
    <row r="872" spans="4:5" x14ac:dyDescent="0.25">
      <c r="D872" t="s">
        <v>4414</v>
      </c>
      <c r="E872" t="s">
        <v>4415</v>
      </c>
    </row>
    <row r="873" spans="4:5" x14ac:dyDescent="0.25">
      <c r="D873" t="s">
        <v>218</v>
      </c>
      <c r="E873" t="s">
        <v>4416</v>
      </c>
    </row>
    <row r="874" spans="4:5" x14ac:dyDescent="0.25">
      <c r="D874" t="s">
        <v>4417</v>
      </c>
      <c r="E874" t="s">
        <v>4418</v>
      </c>
    </row>
    <row r="875" spans="4:5" x14ac:dyDescent="0.25">
      <c r="D875" t="s">
        <v>4419</v>
      </c>
      <c r="E875" t="s">
        <v>4420</v>
      </c>
    </row>
    <row r="876" spans="4:5" x14ac:dyDescent="0.25">
      <c r="D876" t="s">
        <v>4421</v>
      </c>
      <c r="E876" t="s">
        <v>4422</v>
      </c>
    </row>
    <row r="877" spans="4:5" x14ac:dyDescent="0.25">
      <c r="D877" t="s">
        <v>4423</v>
      </c>
      <c r="E877" t="s">
        <v>4424</v>
      </c>
    </row>
    <row r="878" spans="4:5" x14ac:dyDescent="0.25">
      <c r="D878" t="s">
        <v>4425</v>
      </c>
      <c r="E878" t="s">
        <v>4426</v>
      </c>
    </row>
    <row r="879" spans="4:5" x14ac:dyDescent="0.25">
      <c r="D879" t="s">
        <v>4427</v>
      </c>
      <c r="E879" t="s">
        <v>4428</v>
      </c>
    </row>
    <row r="880" spans="4:5" x14ac:dyDescent="0.25">
      <c r="D880" t="s">
        <v>4429</v>
      </c>
      <c r="E880" t="s">
        <v>4430</v>
      </c>
    </row>
    <row r="881" spans="4:5" x14ac:dyDescent="0.25">
      <c r="D881" t="s">
        <v>4431</v>
      </c>
      <c r="E881" t="s">
        <v>4432</v>
      </c>
    </row>
    <row r="882" spans="4:5" x14ac:dyDescent="0.25">
      <c r="D882" t="s">
        <v>4433</v>
      </c>
      <c r="E882" t="s">
        <v>4434</v>
      </c>
    </row>
    <row r="883" spans="4:5" x14ac:dyDescent="0.25">
      <c r="D883" t="s">
        <v>4435</v>
      </c>
      <c r="E883" t="s">
        <v>4436</v>
      </c>
    </row>
    <row r="884" spans="4:5" x14ac:dyDescent="0.25">
      <c r="D884" t="s">
        <v>4437</v>
      </c>
      <c r="E884" t="s">
        <v>4438</v>
      </c>
    </row>
    <row r="885" spans="4:5" x14ac:dyDescent="0.25">
      <c r="D885" t="s">
        <v>4439</v>
      </c>
      <c r="E885" t="s">
        <v>4440</v>
      </c>
    </row>
    <row r="886" spans="4:5" x14ac:dyDescent="0.25">
      <c r="D886" t="s">
        <v>4441</v>
      </c>
      <c r="E886" t="s">
        <v>4442</v>
      </c>
    </row>
    <row r="887" spans="4:5" x14ac:dyDescent="0.25">
      <c r="D887" t="s">
        <v>4443</v>
      </c>
      <c r="E887" t="s">
        <v>4444</v>
      </c>
    </row>
    <row r="888" spans="4:5" x14ac:dyDescent="0.25">
      <c r="D888" t="s">
        <v>4445</v>
      </c>
      <c r="E888" t="s">
        <v>4446</v>
      </c>
    </row>
    <row r="889" spans="4:5" x14ac:dyDescent="0.25">
      <c r="D889" t="s">
        <v>4447</v>
      </c>
      <c r="E889" t="s">
        <v>4448</v>
      </c>
    </row>
    <row r="890" spans="4:5" x14ac:dyDescent="0.25">
      <c r="D890" t="s">
        <v>4449</v>
      </c>
      <c r="E890" t="s">
        <v>4450</v>
      </c>
    </row>
    <row r="891" spans="4:5" x14ac:dyDescent="0.25">
      <c r="D891" t="s">
        <v>4451</v>
      </c>
      <c r="E891" t="s">
        <v>4452</v>
      </c>
    </row>
    <row r="892" spans="4:5" x14ac:dyDescent="0.25">
      <c r="D892" t="s">
        <v>4453</v>
      </c>
      <c r="E892" t="s">
        <v>4454</v>
      </c>
    </row>
    <row r="893" spans="4:5" x14ac:dyDescent="0.25">
      <c r="D893" t="s">
        <v>4455</v>
      </c>
      <c r="E893" t="s">
        <v>4456</v>
      </c>
    </row>
    <row r="894" spans="4:5" x14ac:dyDescent="0.25">
      <c r="D894" t="s">
        <v>4457</v>
      </c>
      <c r="E894" t="s">
        <v>4458</v>
      </c>
    </row>
    <row r="895" spans="4:5" x14ac:dyDescent="0.25">
      <c r="D895" t="s">
        <v>4459</v>
      </c>
      <c r="E895" t="s">
        <v>4460</v>
      </c>
    </row>
    <row r="896" spans="4:5" x14ac:dyDescent="0.25">
      <c r="D896" t="s">
        <v>4461</v>
      </c>
      <c r="E896" t="s">
        <v>4462</v>
      </c>
    </row>
    <row r="897" spans="4:5" x14ac:dyDescent="0.25">
      <c r="D897" t="s">
        <v>4463</v>
      </c>
      <c r="E897" t="s">
        <v>4464</v>
      </c>
    </row>
    <row r="898" spans="4:5" x14ac:dyDescent="0.25">
      <c r="D898" t="s">
        <v>4465</v>
      </c>
      <c r="E898" t="s">
        <v>4466</v>
      </c>
    </row>
    <row r="899" spans="4:5" x14ac:dyDescent="0.25">
      <c r="D899" t="s">
        <v>4467</v>
      </c>
      <c r="E899" t="s">
        <v>4468</v>
      </c>
    </row>
    <row r="900" spans="4:5" x14ac:dyDescent="0.25">
      <c r="D900" t="s">
        <v>4469</v>
      </c>
      <c r="E900" t="s">
        <v>4470</v>
      </c>
    </row>
    <row r="901" spans="4:5" x14ac:dyDescent="0.25">
      <c r="D901" t="s">
        <v>4471</v>
      </c>
      <c r="E901" t="s">
        <v>4472</v>
      </c>
    </row>
    <row r="902" spans="4:5" x14ac:dyDescent="0.25">
      <c r="D902" t="s">
        <v>4473</v>
      </c>
      <c r="E902" t="s">
        <v>4474</v>
      </c>
    </row>
    <row r="903" spans="4:5" x14ac:dyDescent="0.25">
      <c r="D903" t="s">
        <v>4475</v>
      </c>
      <c r="E903" t="s">
        <v>4476</v>
      </c>
    </row>
    <row r="904" spans="4:5" x14ac:dyDescent="0.25">
      <c r="D904" t="s">
        <v>4477</v>
      </c>
      <c r="E904" t="s">
        <v>4478</v>
      </c>
    </row>
    <row r="905" spans="4:5" x14ac:dyDescent="0.25">
      <c r="D905" t="s">
        <v>4479</v>
      </c>
      <c r="E905" t="s">
        <v>4480</v>
      </c>
    </row>
    <row r="906" spans="4:5" x14ac:dyDescent="0.25">
      <c r="D906" t="s">
        <v>4481</v>
      </c>
      <c r="E906" t="s">
        <v>4482</v>
      </c>
    </row>
    <row r="907" spans="4:5" x14ac:dyDescent="0.25">
      <c r="D907" t="s">
        <v>4483</v>
      </c>
      <c r="E907" t="s">
        <v>4484</v>
      </c>
    </row>
    <row r="908" spans="4:5" x14ac:dyDescent="0.25">
      <c r="D908" t="s">
        <v>4485</v>
      </c>
      <c r="E908" t="s">
        <v>4486</v>
      </c>
    </row>
    <row r="909" spans="4:5" x14ac:dyDescent="0.25">
      <c r="D909" t="s">
        <v>4487</v>
      </c>
      <c r="E909" t="s">
        <v>4488</v>
      </c>
    </row>
    <row r="910" spans="4:5" x14ac:dyDescent="0.25">
      <c r="D910" t="s">
        <v>4489</v>
      </c>
      <c r="E910" t="s">
        <v>1148</v>
      </c>
    </row>
    <row r="911" spans="4:5" x14ac:dyDescent="0.25">
      <c r="D911" t="s">
        <v>4490</v>
      </c>
      <c r="E911" t="s">
        <v>1170</v>
      </c>
    </row>
    <row r="912" spans="4:5" x14ac:dyDescent="0.25">
      <c r="D912" t="s">
        <v>4491</v>
      </c>
      <c r="E912" t="s">
        <v>1188</v>
      </c>
    </row>
    <row r="913" spans="4:5" x14ac:dyDescent="0.25">
      <c r="D913" t="s">
        <v>4492</v>
      </c>
      <c r="E913" t="s">
        <v>1199</v>
      </c>
    </row>
    <row r="914" spans="4:5" x14ac:dyDescent="0.25">
      <c r="D914" t="s">
        <v>4493</v>
      </c>
      <c r="E914" t="s">
        <v>4494</v>
      </c>
    </row>
    <row r="915" spans="4:5" x14ac:dyDescent="0.25">
      <c r="D915" t="s">
        <v>4495</v>
      </c>
      <c r="E915" t="s">
        <v>4496</v>
      </c>
    </row>
    <row r="916" spans="4:5" x14ac:dyDescent="0.25">
      <c r="D916" t="s">
        <v>4497</v>
      </c>
      <c r="E916" t="s">
        <v>4498</v>
      </c>
    </row>
    <row r="917" spans="4:5" x14ac:dyDescent="0.25">
      <c r="D917" t="s">
        <v>4499</v>
      </c>
      <c r="E917" t="s">
        <v>4500</v>
      </c>
    </row>
    <row r="918" spans="4:5" x14ac:dyDescent="0.25">
      <c r="D918" t="s">
        <v>4501</v>
      </c>
      <c r="E918" t="s">
        <v>4502</v>
      </c>
    </row>
    <row r="919" spans="4:5" x14ac:dyDescent="0.25">
      <c r="D919" t="s">
        <v>4503</v>
      </c>
      <c r="E919" t="s">
        <v>4504</v>
      </c>
    </row>
    <row r="920" spans="4:5" x14ac:dyDescent="0.25">
      <c r="D920" t="s">
        <v>4505</v>
      </c>
      <c r="E920" t="s">
        <v>4506</v>
      </c>
    </row>
    <row r="921" spans="4:5" x14ac:dyDescent="0.25">
      <c r="D921" t="s">
        <v>4507</v>
      </c>
      <c r="E921" t="s">
        <v>4508</v>
      </c>
    </row>
    <row r="922" spans="4:5" x14ac:dyDescent="0.25">
      <c r="D922" t="s">
        <v>4509</v>
      </c>
      <c r="E922" t="s">
        <v>4510</v>
      </c>
    </row>
    <row r="923" spans="4:5" x14ac:dyDescent="0.25">
      <c r="D923" t="s">
        <v>4511</v>
      </c>
      <c r="E923" t="s">
        <v>4512</v>
      </c>
    </row>
    <row r="924" spans="4:5" x14ac:dyDescent="0.25">
      <c r="D924" t="s">
        <v>4513</v>
      </c>
      <c r="E924" t="s">
        <v>4514</v>
      </c>
    </row>
    <row r="925" spans="4:5" x14ac:dyDescent="0.25">
      <c r="D925" t="s">
        <v>4515</v>
      </c>
      <c r="E925" t="s">
        <v>4516</v>
      </c>
    </row>
    <row r="926" spans="4:5" x14ac:dyDescent="0.25">
      <c r="D926" t="s">
        <v>4517</v>
      </c>
      <c r="E926" t="s">
        <v>4518</v>
      </c>
    </row>
    <row r="927" spans="4:5" x14ac:dyDescent="0.25">
      <c r="D927" t="s">
        <v>4519</v>
      </c>
      <c r="E927" t="s">
        <v>4520</v>
      </c>
    </row>
    <row r="928" spans="4:5" x14ac:dyDescent="0.25">
      <c r="D928" t="s">
        <v>4521</v>
      </c>
      <c r="E928" t="s">
        <v>4522</v>
      </c>
    </row>
    <row r="929" spans="4:5" x14ac:dyDescent="0.25">
      <c r="D929" t="s">
        <v>4523</v>
      </c>
      <c r="E929" t="s">
        <v>4524</v>
      </c>
    </row>
    <row r="930" spans="4:5" x14ac:dyDescent="0.25">
      <c r="D930" t="s">
        <v>4525</v>
      </c>
      <c r="E930" t="s">
        <v>4526</v>
      </c>
    </row>
    <row r="931" spans="4:5" x14ac:dyDescent="0.25">
      <c r="D931" t="s">
        <v>4527</v>
      </c>
      <c r="E931" t="s">
        <v>4528</v>
      </c>
    </row>
    <row r="932" spans="4:5" x14ac:dyDescent="0.25">
      <c r="D932" t="s">
        <v>4529</v>
      </c>
      <c r="E932" t="s">
        <v>4530</v>
      </c>
    </row>
    <row r="933" spans="4:5" x14ac:dyDescent="0.25">
      <c r="D933" t="s">
        <v>4531</v>
      </c>
      <c r="E933" t="s">
        <v>4532</v>
      </c>
    </row>
    <row r="934" spans="4:5" x14ac:dyDescent="0.25">
      <c r="D934" t="s">
        <v>4533</v>
      </c>
      <c r="E934" t="s">
        <v>4534</v>
      </c>
    </row>
    <row r="935" spans="4:5" x14ac:dyDescent="0.25">
      <c r="D935" t="s">
        <v>4535</v>
      </c>
      <c r="E935" t="s">
        <v>4536</v>
      </c>
    </row>
    <row r="936" spans="4:5" x14ac:dyDescent="0.25">
      <c r="D936" t="s">
        <v>4537</v>
      </c>
      <c r="E936" t="s">
        <v>4538</v>
      </c>
    </row>
    <row r="937" spans="4:5" x14ac:dyDescent="0.25">
      <c r="D937" t="s">
        <v>4539</v>
      </c>
      <c r="E937" t="s">
        <v>4540</v>
      </c>
    </row>
    <row r="938" spans="4:5" x14ac:dyDescent="0.25">
      <c r="D938" t="s">
        <v>4541</v>
      </c>
      <c r="E938" t="s">
        <v>4542</v>
      </c>
    </row>
    <row r="939" spans="4:5" x14ac:dyDescent="0.25">
      <c r="D939" t="s">
        <v>4543</v>
      </c>
      <c r="E939" t="s">
        <v>4544</v>
      </c>
    </row>
    <row r="940" spans="4:5" x14ac:dyDescent="0.25">
      <c r="D940" t="s">
        <v>4545</v>
      </c>
      <c r="E940" t="s">
        <v>4546</v>
      </c>
    </row>
    <row r="941" spans="4:5" x14ac:dyDescent="0.25">
      <c r="D941" t="s">
        <v>4547</v>
      </c>
      <c r="E941" t="s">
        <v>4548</v>
      </c>
    </row>
    <row r="942" spans="4:5" x14ac:dyDescent="0.25">
      <c r="D942" t="s">
        <v>4549</v>
      </c>
      <c r="E942" t="s">
        <v>4550</v>
      </c>
    </row>
    <row r="943" spans="4:5" x14ac:dyDescent="0.25">
      <c r="D943" t="s">
        <v>4551</v>
      </c>
      <c r="E943" t="s">
        <v>4552</v>
      </c>
    </row>
    <row r="944" spans="4:5" x14ac:dyDescent="0.25">
      <c r="D944" t="s">
        <v>4553</v>
      </c>
      <c r="E944" t="s">
        <v>4554</v>
      </c>
    </row>
    <row r="945" spans="4:5" x14ac:dyDescent="0.25">
      <c r="D945" t="s">
        <v>4555</v>
      </c>
      <c r="E945" t="s">
        <v>4556</v>
      </c>
    </row>
    <row r="946" spans="4:5" x14ac:dyDescent="0.25">
      <c r="D946" t="s">
        <v>4557</v>
      </c>
      <c r="E946" t="s">
        <v>4558</v>
      </c>
    </row>
    <row r="947" spans="4:5" x14ac:dyDescent="0.25">
      <c r="D947" t="s">
        <v>4559</v>
      </c>
      <c r="E947" t="s">
        <v>4560</v>
      </c>
    </row>
    <row r="948" spans="4:5" x14ac:dyDescent="0.25">
      <c r="D948" t="s">
        <v>4561</v>
      </c>
      <c r="E948" t="s">
        <v>4562</v>
      </c>
    </row>
    <row r="949" spans="4:5" x14ac:dyDescent="0.25">
      <c r="D949" t="s">
        <v>4563</v>
      </c>
      <c r="E949" t="s">
        <v>4564</v>
      </c>
    </row>
    <row r="950" spans="4:5" x14ac:dyDescent="0.25">
      <c r="D950" t="s">
        <v>4565</v>
      </c>
      <c r="E950" t="s">
        <v>4566</v>
      </c>
    </row>
    <row r="951" spans="4:5" x14ac:dyDescent="0.25">
      <c r="D951" t="s">
        <v>4567</v>
      </c>
      <c r="E951" t="s">
        <v>4568</v>
      </c>
    </row>
    <row r="952" spans="4:5" x14ac:dyDescent="0.25">
      <c r="D952" t="s">
        <v>4569</v>
      </c>
      <c r="E952" t="s">
        <v>4570</v>
      </c>
    </row>
    <row r="953" spans="4:5" x14ac:dyDescent="0.25">
      <c r="D953" t="s">
        <v>4571</v>
      </c>
      <c r="E953" t="s">
        <v>4572</v>
      </c>
    </row>
    <row r="954" spans="4:5" x14ac:dyDescent="0.25">
      <c r="D954" t="s">
        <v>4573</v>
      </c>
      <c r="E954" t="s">
        <v>4574</v>
      </c>
    </row>
    <row r="955" spans="4:5" x14ac:dyDescent="0.25">
      <c r="D955" t="s">
        <v>4575</v>
      </c>
      <c r="E955" t="s">
        <v>4576</v>
      </c>
    </row>
    <row r="956" spans="4:5" x14ac:dyDescent="0.25">
      <c r="D956" t="s">
        <v>4577</v>
      </c>
      <c r="E956" t="s">
        <v>4578</v>
      </c>
    </row>
    <row r="957" spans="4:5" x14ac:dyDescent="0.25">
      <c r="D957" t="s">
        <v>4579</v>
      </c>
      <c r="E957" t="s">
        <v>4580</v>
      </c>
    </row>
    <row r="958" spans="4:5" x14ac:dyDescent="0.25">
      <c r="D958" t="s">
        <v>4581</v>
      </c>
      <c r="E958" t="s">
        <v>4582</v>
      </c>
    </row>
    <row r="959" spans="4:5" x14ac:dyDescent="0.25">
      <c r="D959" t="s">
        <v>4583</v>
      </c>
      <c r="E959" t="s">
        <v>4584</v>
      </c>
    </row>
    <row r="960" spans="4:5" x14ac:dyDescent="0.25">
      <c r="D960" t="s">
        <v>4585</v>
      </c>
      <c r="E960" t="s">
        <v>4586</v>
      </c>
    </row>
    <row r="961" spans="4:5" x14ac:dyDescent="0.25">
      <c r="D961" t="s">
        <v>4587</v>
      </c>
      <c r="E961" t="s">
        <v>4588</v>
      </c>
    </row>
    <row r="962" spans="4:5" x14ac:dyDescent="0.25">
      <c r="D962" t="s">
        <v>4589</v>
      </c>
      <c r="E962" t="s">
        <v>4590</v>
      </c>
    </row>
    <row r="963" spans="4:5" x14ac:dyDescent="0.25">
      <c r="D963" t="s">
        <v>4591</v>
      </c>
      <c r="E963" t="s">
        <v>3778</v>
      </c>
    </row>
    <row r="964" spans="4:5" x14ac:dyDescent="0.25">
      <c r="D964" t="s">
        <v>4592</v>
      </c>
      <c r="E964" t="s">
        <v>4593</v>
      </c>
    </row>
    <row r="965" spans="4:5" x14ac:dyDescent="0.25">
      <c r="D965" t="s">
        <v>4594</v>
      </c>
      <c r="E965" t="s">
        <v>4595</v>
      </c>
    </row>
    <row r="966" spans="4:5" x14ac:dyDescent="0.25">
      <c r="D966" t="s">
        <v>4596</v>
      </c>
      <c r="E966" t="s">
        <v>4597</v>
      </c>
    </row>
    <row r="967" spans="4:5" x14ac:dyDescent="0.25">
      <c r="D967" t="s">
        <v>4598</v>
      </c>
      <c r="E967" t="s">
        <v>4599</v>
      </c>
    </row>
    <row r="968" spans="4:5" x14ac:dyDescent="0.25">
      <c r="D968" t="s">
        <v>4600</v>
      </c>
      <c r="E968" t="s">
        <v>4601</v>
      </c>
    </row>
    <row r="969" spans="4:5" x14ac:dyDescent="0.25">
      <c r="D969" t="s">
        <v>4602</v>
      </c>
      <c r="E969" t="s">
        <v>4603</v>
      </c>
    </row>
    <row r="970" spans="4:5" x14ac:dyDescent="0.25">
      <c r="D970" t="s">
        <v>4604</v>
      </c>
      <c r="E970" t="s">
        <v>4605</v>
      </c>
    </row>
    <row r="971" spans="4:5" x14ac:dyDescent="0.25">
      <c r="D971" t="s">
        <v>4606</v>
      </c>
      <c r="E971" t="s">
        <v>4607</v>
      </c>
    </row>
    <row r="972" spans="4:5" x14ac:dyDescent="0.25">
      <c r="D972" t="s">
        <v>4608</v>
      </c>
      <c r="E972" t="s">
        <v>4609</v>
      </c>
    </row>
    <row r="973" spans="4:5" x14ac:dyDescent="0.25">
      <c r="D973" t="s">
        <v>4610</v>
      </c>
      <c r="E973" t="s">
        <v>4611</v>
      </c>
    </row>
    <row r="974" spans="4:5" x14ac:dyDescent="0.25">
      <c r="D974" t="s">
        <v>4612</v>
      </c>
      <c r="E974" t="s">
        <v>4613</v>
      </c>
    </row>
    <row r="975" spans="4:5" x14ac:dyDescent="0.25">
      <c r="D975" t="s">
        <v>4614</v>
      </c>
      <c r="E975" t="s">
        <v>4615</v>
      </c>
    </row>
    <row r="976" spans="4:5" x14ac:dyDescent="0.25">
      <c r="D976" t="s">
        <v>4616</v>
      </c>
      <c r="E976" t="s">
        <v>4617</v>
      </c>
    </row>
    <row r="977" spans="4:5" x14ac:dyDescent="0.25">
      <c r="D977" t="s">
        <v>4618</v>
      </c>
      <c r="E977" t="s">
        <v>4619</v>
      </c>
    </row>
    <row r="978" spans="4:5" x14ac:dyDescent="0.25">
      <c r="D978" t="s">
        <v>4620</v>
      </c>
      <c r="E978" t="s">
        <v>4621</v>
      </c>
    </row>
    <row r="979" spans="4:5" x14ac:dyDescent="0.25">
      <c r="D979" t="s">
        <v>4622</v>
      </c>
      <c r="E979" t="s">
        <v>4623</v>
      </c>
    </row>
    <row r="980" spans="4:5" x14ac:dyDescent="0.25">
      <c r="D980" t="s">
        <v>4624</v>
      </c>
      <c r="E980" t="s">
        <v>4625</v>
      </c>
    </row>
    <row r="981" spans="4:5" x14ac:dyDescent="0.25">
      <c r="D981" t="s">
        <v>4626</v>
      </c>
      <c r="E981" t="s">
        <v>4627</v>
      </c>
    </row>
    <row r="982" spans="4:5" x14ac:dyDescent="0.25">
      <c r="D982" t="s">
        <v>4628</v>
      </c>
      <c r="E982" t="s">
        <v>4629</v>
      </c>
    </row>
    <row r="983" spans="4:5" x14ac:dyDescent="0.25">
      <c r="D983" t="s">
        <v>4630</v>
      </c>
      <c r="E983" t="s">
        <v>4631</v>
      </c>
    </row>
    <row r="984" spans="4:5" x14ac:dyDescent="0.25">
      <c r="D984" t="s">
        <v>4632</v>
      </c>
      <c r="E984" t="s">
        <v>4633</v>
      </c>
    </row>
    <row r="985" spans="4:5" x14ac:dyDescent="0.25">
      <c r="D985" t="s">
        <v>4634</v>
      </c>
      <c r="E985" t="s">
        <v>4635</v>
      </c>
    </row>
    <row r="986" spans="4:5" x14ac:dyDescent="0.25">
      <c r="D986" t="s">
        <v>4636</v>
      </c>
      <c r="E986" t="s">
        <v>4637</v>
      </c>
    </row>
    <row r="987" spans="4:5" x14ac:dyDescent="0.25">
      <c r="D987" t="s">
        <v>4638</v>
      </c>
      <c r="E987" t="s">
        <v>4639</v>
      </c>
    </row>
    <row r="988" spans="4:5" x14ac:dyDescent="0.25">
      <c r="D988" t="s">
        <v>4640</v>
      </c>
      <c r="E988" t="s">
        <v>4641</v>
      </c>
    </row>
    <row r="989" spans="4:5" x14ac:dyDescent="0.25">
      <c r="D989" t="s">
        <v>4642</v>
      </c>
      <c r="E989" t="s">
        <v>4643</v>
      </c>
    </row>
    <row r="990" spans="4:5" x14ac:dyDescent="0.25">
      <c r="D990" t="s">
        <v>4644</v>
      </c>
      <c r="E990" t="s">
        <v>4645</v>
      </c>
    </row>
    <row r="991" spans="4:5" x14ac:dyDescent="0.25">
      <c r="D991" t="s">
        <v>4646</v>
      </c>
      <c r="E991" t="s">
        <v>4647</v>
      </c>
    </row>
    <row r="992" spans="4:5" x14ac:dyDescent="0.25">
      <c r="D992" t="s">
        <v>4648</v>
      </c>
      <c r="E992" t="s">
        <v>4649</v>
      </c>
    </row>
    <row r="993" spans="4:5" x14ac:dyDescent="0.25">
      <c r="D993" t="s">
        <v>4650</v>
      </c>
      <c r="E993" t="s">
        <v>4651</v>
      </c>
    </row>
    <row r="994" spans="4:5" x14ac:dyDescent="0.25">
      <c r="D994" t="s">
        <v>4652</v>
      </c>
      <c r="E994" t="s">
        <v>4653</v>
      </c>
    </row>
    <row r="995" spans="4:5" x14ac:dyDescent="0.25">
      <c r="D995" t="s">
        <v>4654</v>
      </c>
      <c r="E995" t="s">
        <v>4655</v>
      </c>
    </row>
    <row r="996" spans="4:5" x14ac:dyDescent="0.25">
      <c r="D996" t="s">
        <v>4656</v>
      </c>
      <c r="E996" t="s">
        <v>4657</v>
      </c>
    </row>
    <row r="997" spans="4:5" x14ac:dyDescent="0.25">
      <c r="D997" t="s">
        <v>4658</v>
      </c>
      <c r="E997" t="s">
        <v>4659</v>
      </c>
    </row>
    <row r="998" spans="4:5" x14ac:dyDescent="0.25">
      <c r="D998" t="s">
        <v>4660</v>
      </c>
      <c r="E998" t="s">
        <v>4661</v>
      </c>
    </row>
    <row r="999" spans="4:5" x14ac:dyDescent="0.25">
      <c r="D999" t="s">
        <v>4662</v>
      </c>
      <c r="E999" t="s">
        <v>4663</v>
      </c>
    </row>
    <row r="1000" spans="4:5" x14ac:dyDescent="0.25">
      <c r="D1000" t="s">
        <v>4664</v>
      </c>
      <c r="E1000" t="s">
        <v>4665</v>
      </c>
    </row>
    <row r="1001" spans="4:5" x14ac:dyDescent="0.25">
      <c r="D1001" t="s">
        <v>4666</v>
      </c>
      <c r="E1001" t="s">
        <v>4667</v>
      </c>
    </row>
    <row r="1002" spans="4:5" x14ac:dyDescent="0.25">
      <c r="D1002" t="s">
        <v>4668</v>
      </c>
      <c r="E1002" t="s">
        <v>4669</v>
      </c>
    </row>
    <row r="1003" spans="4:5" x14ac:dyDescent="0.25">
      <c r="D1003" t="s">
        <v>4670</v>
      </c>
      <c r="E1003" t="s">
        <v>4671</v>
      </c>
    </row>
    <row r="1004" spans="4:5" x14ac:dyDescent="0.25">
      <c r="D1004" t="s">
        <v>4672</v>
      </c>
      <c r="E1004" t="s">
        <v>1660</v>
      </c>
    </row>
    <row r="1005" spans="4:5" x14ac:dyDescent="0.25">
      <c r="D1005" t="s">
        <v>4673</v>
      </c>
      <c r="E1005" t="s">
        <v>4674</v>
      </c>
    </row>
    <row r="1006" spans="4:5" x14ac:dyDescent="0.25">
      <c r="D1006" t="s">
        <v>4675</v>
      </c>
      <c r="E1006" t="s">
        <v>4676</v>
      </c>
    </row>
    <row r="1007" spans="4:5" x14ac:dyDescent="0.25">
      <c r="D1007" t="s">
        <v>4677</v>
      </c>
      <c r="E1007" t="s">
        <v>4678</v>
      </c>
    </row>
    <row r="1008" spans="4:5" x14ac:dyDescent="0.25">
      <c r="D1008" t="s">
        <v>4679</v>
      </c>
      <c r="E1008" t="s">
        <v>4680</v>
      </c>
    </row>
    <row r="1009" spans="4:5" x14ac:dyDescent="0.25">
      <c r="D1009" t="s">
        <v>4681</v>
      </c>
      <c r="E1009" t="s">
        <v>4682</v>
      </c>
    </row>
    <row r="1010" spans="4:5" x14ac:dyDescent="0.25">
      <c r="D1010" t="s">
        <v>4683</v>
      </c>
      <c r="E1010" t="s">
        <v>4684</v>
      </c>
    </row>
    <row r="1011" spans="4:5" x14ac:dyDescent="0.25">
      <c r="D1011" t="s">
        <v>4685</v>
      </c>
      <c r="E1011" t="s">
        <v>4686</v>
      </c>
    </row>
    <row r="1012" spans="4:5" x14ac:dyDescent="0.25">
      <c r="D1012" t="s">
        <v>4687</v>
      </c>
      <c r="E1012" t="s">
        <v>4688</v>
      </c>
    </row>
    <row r="1013" spans="4:5" x14ac:dyDescent="0.25">
      <c r="D1013" t="s">
        <v>4689</v>
      </c>
      <c r="E1013" t="s">
        <v>4690</v>
      </c>
    </row>
    <row r="1014" spans="4:5" x14ac:dyDescent="0.25">
      <c r="D1014" t="s">
        <v>4691</v>
      </c>
      <c r="E1014" t="s">
        <v>4692</v>
      </c>
    </row>
    <row r="1015" spans="4:5" x14ac:dyDescent="0.25">
      <c r="D1015" t="s">
        <v>4693</v>
      </c>
      <c r="E1015" t="s">
        <v>4694</v>
      </c>
    </row>
    <row r="1016" spans="4:5" x14ac:dyDescent="0.25">
      <c r="D1016" t="s">
        <v>4695</v>
      </c>
      <c r="E1016" t="s">
        <v>4696</v>
      </c>
    </row>
    <row r="1017" spans="4:5" x14ac:dyDescent="0.25">
      <c r="D1017" t="s">
        <v>4697</v>
      </c>
      <c r="E1017" t="s">
        <v>4698</v>
      </c>
    </row>
    <row r="1018" spans="4:5" x14ac:dyDescent="0.25">
      <c r="D1018" t="s">
        <v>4699</v>
      </c>
      <c r="E1018" t="s">
        <v>4700</v>
      </c>
    </row>
    <row r="1019" spans="4:5" x14ac:dyDescent="0.25">
      <c r="D1019" t="s">
        <v>4701</v>
      </c>
      <c r="E1019" t="s">
        <v>4702</v>
      </c>
    </row>
    <row r="1020" spans="4:5" x14ac:dyDescent="0.25">
      <c r="D1020" t="s">
        <v>4703</v>
      </c>
      <c r="E1020" t="s">
        <v>4704</v>
      </c>
    </row>
    <row r="1021" spans="4:5" x14ac:dyDescent="0.25">
      <c r="D1021" t="s">
        <v>4705</v>
      </c>
      <c r="E1021" t="s">
        <v>4706</v>
      </c>
    </row>
    <row r="1022" spans="4:5" x14ac:dyDescent="0.25">
      <c r="D1022" t="s">
        <v>4707</v>
      </c>
      <c r="E1022" t="s">
        <v>4708</v>
      </c>
    </row>
    <row r="1023" spans="4:5" x14ac:dyDescent="0.25">
      <c r="D1023" t="s">
        <v>4709</v>
      </c>
      <c r="E1023" t="s">
        <v>4710</v>
      </c>
    </row>
    <row r="1024" spans="4:5" x14ac:dyDescent="0.25">
      <c r="D1024" t="s">
        <v>4711</v>
      </c>
      <c r="E1024" t="s">
        <v>4712</v>
      </c>
    </row>
    <row r="1025" spans="4:5" x14ac:dyDescent="0.25">
      <c r="D1025" t="s">
        <v>4713</v>
      </c>
      <c r="E1025" t="s">
        <v>4714</v>
      </c>
    </row>
    <row r="1026" spans="4:5" x14ac:dyDescent="0.25">
      <c r="D1026" t="s">
        <v>4715</v>
      </c>
      <c r="E1026" t="s">
        <v>4716</v>
      </c>
    </row>
    <row r="1027" spans="4:5" x14ac:dyDescent="0.25">
      <c r="D1027" t="s">
        <v>4717</v>
      </c>
      <c r="E1027" t="s">
        <v>4718</v>
      </c>
    </row>
    <row r="1028" spans="4:5" x14ac:dyDescent="0.25">
      <c r="D1028" t="s">
        <v>4719</v>
      </c>
      <c r="E1028" t="s">
        <v>4720</v>
      </c>
    </row>
    <row r="1029" spans="4:5" x14ac:dyDescent="0.25">
      <c r="D1029" t="s">
        <v>4721</v>
      </c>
      <c r="E1029" t="s">
        <v>4722</v>
      </c>
    </row>
    <row r="1030" spans="4:5" x14ac:dyDescent="0.25">
      <c r="D1030" t="s">
        <v>4723</v>
      </c>
      <c r="E1030" t="s">
        <v>4724</v>
      </c>
    </row>
    <row r="1031" spans="4:5" x14ac:dyDescent="0.25">
      <c r="D1031" t="s">
        <v>4725</v>
      </c>
      <c r="E1031" t="s">
        <v>4726</v>
      </c>
    </row>
    <row r="1032" spans="4:5" x14ac:dyDescent="0.25">
      <c r="D1032" t="s">
        <v>4727</v>
      </c>
      <c r="E1032" t="s">
        <v>4728</v>
      </c>
    </row>
    <row r="1033" spans="4:5" x14ac:dyDescent="0.25">
      <c r="D1033" t="s">
        <v>4729</v>
      </c>
      <c r="E1033" t="s">
        <v>4730</v>
      </c>
    </row>
    <row r="1034" spans="4:5" x14ac:dyDescent="0.25">
      <c r="D1034" t="s">
        <v>4731</v>
      </c>
      <c r="E1034" t="s">
        <v>4732</v>
      </c>
    </row>
    <row r="1035" spans="4:5" x14ac:dyDescent="0.25">
      <c r="D1035" t="s">
        <v>4733</v>
      </c>
      <c r="E1035" t="s">
        <v>4734</v>
      </c>
    </row>
    <row r="1036" spans="4:5" x14ac:dyDescent="0.25">
      <c r="D1036" t="s">
        <v>4735</v>
      </c>
      <c r="E1036" t="s">
        <v>4736</v>
      </c>
    </row>
    <row r="1037" spans="4:5" x14ac:dyDescent="0.25">
      <c r="D1037" t="s">
        <v>4737</v>
      </c>
      <c r="E1037" t="s">
        <v>4738</v>
      </c>
    </row>
    <row r="1038" spans="4:5" x14ac:dyDescent="0.25">
      <c r="D1038" t="s">
        <v>4739</v>
      </c>
      <c r="E1038" t="s">
        <v>4740</v>
      </c>
    </row>
    <row r="1039" spans="4:5" x14ac:dyDescent="0.25">
      <c r="D1039" t="s">
        <v>4741</v>
      </c>
      <c r="E1039" t="s">
        <v>4742</v>
      </c>
    </row>
    <row r="1040" spans="4:5" x14ac:dyDescent="0.25">
      <c r="D1040" t="s">
        <v>4743</v>
      </c>
      <c r="E1040" t="s">
        <v>4744</v>
      </c>
    </row>
    <row r="1041" spans="4:5" x14ac:dyDescent="0.25">
      <c r="D1041" t="s">
        <v>4745</v>
      </c>
      <c r="E1041" t="s">
        <v>4746</v>
      </c>
    </row>
    <row r="1042" spans="4:5" x14ac:dyDescent="0.25">
      <c r="D1042" t="s">
        <v>4747</v>
      </c>
      <c r="E1042" t="s">
        <v>4748</v>
      </c>
    </row>
    <row r="1043" spans="4:5" x14ac:dyDescent="0.25">
      <c r="D1043" t="s">
        <v>4749</v>
      </c>
      <c r="E1043" t="s">
        <v>4750</v>
      </c>
    </row>
    <row r="1044" spans="4:5" x14ac:dyDescent="0.25">
      <c r="D1044" t="s">
        <v>4751</v>
      </c>
      <c r="E1044" t="s">
        <v>4752</v>
      </c>
    </row>
    <row r="1045" spans="4:5" x14ac:dyDescent="0.25">
      <c r="D1045" t="s">
        <v>4753</v>
      </c>
      <c r="E1045" t="s">
        <v>4754</v>
      </c>
    </row>
    <row r="1046" spans="4:5" x14ac:dyDescent="0.25">
      <c r="D1046" t="s">
        <v>4755</v>
      </c>
      <c r="E1046" t="s">
        <v>4756</v>
      </c>
    </row>
    <row r="1047" spans="4:5" x14ac:dyDescent="0.25">
      <c r="D1047" t="s">
        <v>4757</v>
      </c>
      <c r="E1047" t="s">
        <v>4758</v>
      </c>
    </row>
    <row r="1048" spans="4:5" x14ac:dyDescent="0.25">
      <c r="D1048" t="s">
        <v>4759</v>
      </c>
      <c r="E1048" t="s">
        <v>4760</v>
      </c>
    </row>
    <row r="1049" spans="4:5" x14ac:dyDescent="0.25">
      <c r="D1049" t="s">
        <v>4761</v>
      </c>
      <c r="E1049" t="s">
        <v>4762</v>
      </c>
    </row>
    <row r="1050" spans="4:5" x14ac:dyDescent="0.25">
      <c r="D1050" t="s">
        <v>4763</v>
      </c>
      <c r="E1050" t="s">
        <v>4764</v>
      </c>
    </row>
    <row r="1051" spans="4:5" x14ac:dyDescent="0.25">
      <c r="D1051" t="s">
        <v>4765</v>
      </c>
      <c r="E1051" t="s">
        <v>4766</v>
      </c>
    </row>
    <row r="1052" spans="4:5" x14ac:dyDescent="0.25">
      <c r="D1052" t="s">
        <v>4767</v>
      </c>
      <c r="E1052" t="s">
        <v>4768</v>
      </c>
    </row>
    <row r="1053" spans="4:5" x14ac:dyDescent="0.25">
      <c r="D1053" t="s">
        <v>4769</v>
      </c>
      <c r="E1053" t="s">
        <v>3806</v>
      </c>
    </row>
    <row r="1054" spans="4:5" x14ac:dyDescent="0.25">
      <c r="D1054" t="s">
        <v>4770</v>
      </c>
      <c r="E1054" t="s">
        <v>4771</v>
      </c>
    </row>
    <row r="1055" spans="4:5" x14ac:dyDescent="0.25">
      <c r="D1055" t="s">
        <v>4772</v>
      </c>
      <c r="E1055" t="s">
        <v>4773</v>
      </c>
    </row>
    <row r="1056" spans="4:5" x14ac:dyDescent="0.25">
      <c r="D1056" t="s">
        <v>4774</v>
      </c>
      <c r="E1056" t="s">
        <v>4775</v>
      </c>
    </row>
    <row r="1057" spans="4:5" x14ac:dyDescent="0.25">
      <c r="D1057" t="s">
        <v>4776</v>
      </c>
      <c r="E1057" t="s">
        <v>4777</v>
      </c>
    </row>
    <row r="1058" spans="4:5" x14ac:dyDescent="0.25">
      <c r="D1058" t="s">
        <v>4778</v>
      </c>
      <c r="E1058" t="s">
        <v>4779</v>
      </c>
    </row>
    <row r="1059" spans="4:5" x14ac:dyDescent="0.25">
      <c r="D1059" t="s">
        <v>4780</v>
      </c>
      <c r="E1059" t="s">
        <v>1226</v>
      </c>
    </row>
    <row r="1060" spans="4:5" x14ac:dyDescent="0.25">
      <c r="D1060" t="s">
        <v>4781</v>
      </c>
    </row>
    <row r="1061" spans="4:5" x14ac:dyDescent="0.25">
      <c r="D1061" t="s">
        <v>4782</v>
      </c>
      <c r="E1061" t="s">
        <v>1236</v>
      </c>
    </row>
    <row r="1062" spans="4:5" x14ac:dyDescent="0.25">
      <c r="D1062" t="s">
        <v>4783</v>
      </c>
      <c r="E1062" t="s">
        <v>1247</v>
      </c>
    </row>
    <row r="1063" spans="4:5" x14ac:dyDescent="0.25">
      <c r="D1063" t="s">
        <v>4784</v>
      </c>
      <c r="E1063" t="s">
        <v>4785</v>
      </c>
    </row>
    <row r="1064" spans="4:5" x14ac:dyDescent="0.25">
      <c r="D1064" t="s">
        <v>4786</v>
      </c>
      <c r="E1064" t="s">
        <v>1257</v>
      </c>
    </row>
    <row r="1065" spans="4:5" x14ac:dyDescent="0.25">
      <c r="D1065" t="s">
        <v>4787</v>
      </c>
      <c r="E1065" t="s">
        <v>4788</v>
      </c>
    </row>
    <row r="1066" spans="4:5" x14ac:dyDescent="0.25">
      <c r="D1066" t="s">
        <v>4789</v>
      </c>
      <c r="E1066" t="s">
        <v>4790</v>
      </c>
    </row>
    <row r="1067" spans="4:5" x14ac:dyDescent="0.25">
      <c r="D1067" t="s">
        <v>4791</v>
      </c>
      <c r="E1067" t="s">
        <v>1267</v>
      </c>
    </row>
    <row r="1068" spans="4:5" x14ac:dyDescent="0.25">
      <c r="D1068" t="s">
        <v>4792</v>
      </c>
      <c r="E1068" t="s">
        <v>1277</v>
      </c>
    </row>
    <row r="1069" spans="4:5" x14ac:dyDescent="0.25">
      <c r="D1069" t="s">
        <v>4793</v>
      </c>
      <c r="E1069" t="s">
        <v>1286</v>
      </c>
    </row>
    <row r="1070" spans="4:5" x14ac:dyDescent="0.25">
      <c r="D1070" t="s">
        <v>4794</v>
      </c>
      <c r="E1070" t="s">
        <v>1296</v>
      </c>
    </row>
    <row r="1071" spans="4:5" x14ac:dyDescent="0.25">
      <c r="D1071" t="s">
        <v>4795</v>
      </c>
      <c r="E1071" t="s">
        <v>1306</v>
      </c>
    </row>
    <row r="1072" spans="4:5" x14ac:dyDescent="0.25">
      <c r="D1072" t="s">
        <v>4796</v>
      </c>
      <c r="E1072" t="s">
        <v>1314</v>
      </c>
    </row>
    <row r="1073" spans="4:5" x14ac:dyDescent="0.25">
      <c r="D1073" t="s">
        <v>4797</v>
      </c>
      <c r="E1073" t="s">
        <v>1323</v>
      </c>
    </row>
    <row r="1074" spans="4:5" x14ac:dyDescent="0.25">
      <c r="D1074" t="s">
        <v>4798</v>
      </c>
      <c r="E1074" t="s">
        <v>1330</v>
      </c>
    </row>
    <row r="1075" spans="4:5" x14ac:dyDescent="0.25">
      <c r="D1075" t="s">
        <v>4799</v>
      </c>
      <c r="E1075" t="s">
        <v>1340</v>
      </c>
    </row>
    <row r="1076" spans="4:5" x14ac:dyDescent="0.25">
      <c r="D1076" t="s">
        <v>4800</v>
      </c>
      <c r="E1076" t="s">
        <v>767</v>
      </c>
    </row>
    <row r="1077" spans="4:5" x14ac:dyDescent="0.25">
      <c r="D1077" t="s">
        <v>4801</v>
      </c>
      <c r="E1077" t="s">
        <v>767</v>
      </c>
    </row>
    <row r="1078" spans="4:5" x14ac:dyDescent="0.25">
      <c r="D1078" t="s">
        <v>4802</v>
      </c>
      <c r="E1078" t="s">
        <v>4803</v>
      </c>
    </row>
    <row r="1079" spans="4:5" x14ac:dyDescent="0.25">
      <c r="D1079" t="s">
        <v>4804</v>
      </c>
      <c r="E1079" t="s">
        <v>4805</v>
      </c>
    </row>
    <row r="1080" spans="4:5" x14ac:dyDescent="0.25">
      <c r="D1080" t="s">
        <v>4806</v>
      </c>
      <c r="E1080" t="s">
        <v>4807</v>
      </c>
    </row>
    <row r="1081" spans="4:5" x14ac:dyDescent="0.25">
      <c r="D1081" t="s">
        <v>4808</v>
      </c>
      <c r="E1081" t="s">
        <v>4809</v>
      </c>
    </row>
    <row r="1082" spans="4:5" x14ac:dyDescent="0.25">
      <c r="D1082" t="s">
        <v>4810</v>
      </c>
      <c r="E1082" t="s">
        <v>4811</v>
      </c>
    </row>
    <row r="1083" spans="4:5" x14ac:dyDescent="0.25">
      <c r="D1083" t="s">
        <v>4812</v>
      </c>
      <c r="E1083" t="s">
        <v>4813</v>
      </c>
    </row>
    <row r="1084" spans="4:5" x14ac:dyDescent="0.25">
      <c r="D1084" t="s">
        <v>4814</v>
      </c>
      <c r="E1084" t="s">
        <v>4815</v>
      </c>
    </row>
    <row r="1085" spans="4:5" x14ac:dyDescent="0.25">
      <c r="D1085" t="s">
        <v>4816</v>
      </c>
      <c r="E1085" t="s">
        <v>4817</v>
      </c>
    </row>
    <row r="1086" spans="4:5" x14ac:dyDescent="0.25">
      <c r="D1086" t="s">
        <v>4818</v>
      </c>
      <c r="E1086" t="s">
        <v>4819</v>
      </c>
    </row>
    <row r="1087" spans="4:5" x14ac:dyDescent="0.25">
      <c r="D1087" t="s">
        <v>4820</v>
      </c>
      <c r="E1087" t="s">
        <v>4821</v>
      </c>
    </row>
    <row r="1088" spans="4:5" x14ac:dyDescent="0.25">
      <c r="D1088" t="s">
        <v>4822</v>
      </c>
      <c r="E1088" t="s">
        <v>4823</v>
      </c>
    </row>
    <row r="1089" spans="4:5" x14ac:dyDescent="0.25">
      <c r="D1089" t="s">
        <v>4824</v>
      </c>
      <c r="E1089" t="s">
        <v>4825</v>
      </c>
    </row>
    <row r="1090" spans="4:5" x14ac:dyDescent="0.25">
      <c r="D1090" t="s">
        <v>4826</v>
      </c>
      <c r="E1090" t="s">
        <v>4827</v>
      </c>
    </row>
    <row r="1091" spans="4:5" x14ac:dyDescent="0.25">
      <c r="D1091" t="s">
        <v>4828</v>
      </c>
      <c r="E1091" t="s">
        <v>4829</v>
      </c>
    </row>
    <row r="1092" spans="4:5" x14ac:dyDescent="0.25">
      <c r="D1092" t="s">
        <v>4830</v>
      </c>
      <c r="E1092" t="s">
        <v>4831</v>
      </c>
    </row>
    <row r="1093" spans="4:5" x14ac:dyDescent="0.25">
      <c r="D1093" t="s">
        <v>4832</v>
      </c>
      <c r="E1093" t="s">
        <v>4833</v>
      </c>
    </row>
    <row r="1094" spans="4:5" x14ac:dyDescent="0.25">
      <c r="D1094" t="s">
        <v>4834</v>
      </c>
      <c r="E1094" t="s">
        <v>4835</v>
      </c>
    </row>
    <row r="1095" spans="4:5" x14ac:dyDescent="0.25">
      <c r="D1095" t="s">
        <v>4836</v>
      </c>
      <c r="E1095" t="s">
        <v>4837</v>
      </c>
    </row>
    <row r="1096" spans="4:5" x14ac:dyDescent="0.25">
      <c r="D1096" t="s">
        <v>4838</v>
      </c>
      <c r="E1096" t="s">
        <v>4839</v>
      </c>
    </row>
    <row r="1097" spans="4:5" x14ac:dyDescent="0.25">
      <c r="D1097" t="s">
        <v>4840</v>
      </c>
      <c r="E1097" t="s">
        <v>4841</v>
      </c>
    </row>
    <row r="1098" spans="4:5" x14ac:dyDescent="0.25">
      <c r="D1098" t="s">
        <v>4842</v>
      </c>
      <c r="E1098" t="s">
        <v>4843</v>
      </c>
    </row>
    <row r="1099" spans="4:5" x14ac:dyDescent="0.25">
      <c r="D1099" t="s">
        <v>4844</v>
      </c>
      <c r="E1099" t="s">
        <v>4845</v>
      </c>
    </row>
    <row r="1100" spans="4:5" x14ac:dyDescent="0.25">
      <c r="D1100" t="s">
        <v>4846</v>
      </c>
      <c r="E1100" t="s">
        <v>4847</v>
      </c>
    </row>
    <row r="1101" spans="4:5" x14ac:dyDescent="0.25">
      <c r="D1101" t="s">
        <v>4848</v>
      </c>
      <c r="E1101" t="s">
        <v>4849</v>
      </c>
    </row>
    <row r="1102" spans="4:5" x14ac:dyDescent="0.25">
      <c r="D1102" t="s">
        <v>4850</v>
      </c>
      <c r="E1102" t="s">
        <v>4851</v>
      </c>
    </row>
    <row r="1103" spans="4:5" x14ac:dyDescent="0.25">
      <c r="D1103" t="s">
        <v>4852</v>
      </c>
      <c r="E1103" t="s">
        <v>4853</v>
      </c>
    </row>
    <row r="1104" spans="4:5" x14ac:dyDescent="0.25">
      <c r="D1104" t="s">
        <v>4854</v>
      </c>
      <c r="E1104" t="s">
        <v>4855</v>
      </c>
    </row>
    <row r="1105" spans="4:5" x14ac:dyDescent="0.25">
      <c r="D1105" t="s">
        <v>4856</v>
      </c>
      <c r="E1105" t="s">
        <v>4857</v>
      </c>
    </row>
    <row r="1106" spans="4:5" x14ac:dyDescent="0.25">
      <c r="D1106" t="s">
        <v>4858</v>
      </c>
      <c r="E1106" t="s">
        <v>4859</v>
      </c>
    </row>
    <row r="1107" spans="4:5" x14ac:dyDescent="0.25">
      <c r="D1107" t="s">
        <v>4860</v>
      </c>
      <c r="E1107" t="s">
        <v>4861</v>
      </c>
    </row>
    <row r="1108" spans="4:5" x14ac:dyDescent="0.25">
      <c r="D1108" t="s">
        <v>4862</v>
      </c>
      <c r="E1108" t="s">
        <v>4863</v>
      </c>
    </row>
    <row r="1109" spans="4:5" x14ac:dyDescent="0.25">
      <c r="D1109" t="s">
        <v>4864</v>
      </c>
      <c r="E1109" t="s">
        <v>4865</v>
      </c>
    </row>
    <row r="1110" spans="4:5" x14ac:dyDescent="0.25">
      <c r="D1110" t="s">
        <v>4866</v>
      </c>
      <c r="E1110" t="s">
        <v>4867</v>
      </c>
    </row>
    <row r="1111" spans="4:5" x14ac:dyDescent="0.25">
      <c r="D1111" t="s">
        <v>4868</v>
      </c>
      <c r="E1111" t="s">
        <v>4869</v>
      </c>
    </row>
    <row r="1112" spans="4:5" x14ac:dyDescent="0.25">
      <c r="D1112" t="s">
        <v>4870</v>
      </c>
      <c r="E1112" t="s">
        <v>4871</v>
      </c>
    </row>
    <row r="1113" spans="4:5" x14ac:dyDescent="0.25">
      <c r="D1113" t="s">
        <v>4872</v>
      </c>
      <c r="E1113" t="s">
        <v>4873</v>
      </c>
    </row>
    <row r="1114" spans="4:5" x14ac:dyDescent="0.25">
      <c r="D1114" t="s">
        <v>4874</v>
      </c>
      <c r="E1114" t="s">
        <v>4875</v>
      </c>
    </row>
    <row r="1115" spans="4:5" x14ac:dyDescent="0.25">
      <c r="D1115" t="s">
        <v>4876</v>
      </c>
      <c r="E1115" t="s">
        <v>4877</v>
      </c>
    </row>
    <row r="1116" spans="4:5" x14ac:dyDescent="0.25">
      <c r="D1116" t="s">
        <v>4878</v>
      </c>
      <c r="E1116" t="s">
        <v>4879</v>
      </c>
    </row>
    <row r="1117" spans="4:5" x14ac:dyDescent="0.25">
      <c r="D1117" t="s">
        <v>4880</v>
      </c>
      <c r="E1117" t="s">
        <v>4881</v>
      </c>
    </row>
    <row r="1118" spans="4:5" x14ac:dyDescent="0.25">
      <c r="D1118" t="s">
        <v>4882</v>
      </c>
      <c r="E1118" t="s">
        <v>4883</v>
      </c>
    </row>
    <row r="1119" spans="4:5" x14ac:dyDescent="0.25">
      <c r="D1119" t="s">
        <v>4884</v>
      </c>
      <c r="E1119" t="s">
        <v>4885</v>
      </c>
    </row>
    <row r="1120" spans="4:5" x14ac:dyDescent="0.25">
      <c r="D1120" t="s">
        <v>4886</v>
      </c>
      <c r="E1120" t="s">
        <v>4887</v>
      </c>
    </row>
    <row r="1121" spans="4:5" x14ac:dyDescent="0.25">
      <c r="D1121" t="s">
        <v>4888</v>
      </c>
      <c r="E1121" t="s">
        <v>4889</v>
      </c>
    </row>
    <row r="1122" spans="4:5" x14ac:dyDescent="0.25">
      <c r="D1122" t="s">
        <v>4890</v>
      </c>
      <c r="E1122" t="s">
        <v>4891</v>
      </c>
    </row>
    <row r="1123" spans="4:5" x14ac:dyDescent="0.25">
      <c r="D1123" t="s">
        <v>4892</v>
      </c>
      <c r="E1123" t="s">
        <v>4893</v>
      </c>
    </row>
    <row r="1124" spans="4:5" x14ac:dyDescent="0.25">
      <c r="D1124" t="s">
        <v>4894</v>
      </c>
      <c r="E1124" t="s">
        <v>4895</v>
      </c>
    </row>
    <row r="1125" spans="4:5" x14ac:dyDescent="0.25">
      <c r="D1125" t="s">
        <v>4896</v>
      </c>
      <c r="E1125" t="s">
        <v>4897</v>
      </c>
    </row>
    <row r="1126" spans="4:5" x14ac:dyDescent="0.25">
      <c r="D1126" t="s">
        <v>4898</v>
      </c>
      <c r="E1126" t="s">
        <v>4899</v>
      </c>
    </row>
    <row r="1127" spans="4:5" x14ac:dyDescent="0.25">
      <c r="D1127" t="s">
        <v>4900</v>
      </c>
      <c r="E1127" t="s">
        <v>4901</v>
      </c>
    </row>
    <row r="1128" spans="4:5" x14ac:dyDescent="0.25">
      <c r="D1128" t="s">
        <v>4902</v>
      </c>
      <c r="E1128" t="s">
        <v>4903</v>
      </c>
    </row>
    <row r="1129" spans="4:5" x14ac:dyDescent="0.25">
      <c r="D1129" t="s">
        <v>4904</v>
      </c>
      <c r="E1129" t="s">
        <v>4905</v>
      </c>
    </row>
    <row r="1130" spans="4:5" x14ac:dyDescent="0.25">
      <c r="D1130" t="s">
        <v>4906</v>
      </c>
      <c r="E1130" t="s">
        <v>4907</v>
      </c>
    </row>
    <row r="1131" spans="4:5" x14ac:dyDescent="0.25">
      <c r="D1131" t="s">
        <v>4908</v>
      </c>
      <c r="E1131" t="s">
        <v>4909</v>
      </c>
    </row>
    <row r="1132" spans="4:5" x14ac:dyDescent="0.25">
      <c r="D1132" t="s">
        <v>4910</v>
      </c>
      <c r="E1132" t="s">
        <v>4911</v>
      </c>
    </row>
    <row r="1133" spans="4:5" x14ac:dyDescent="0.25">
      <c r="D1133" t="s">
        <v>4912</v>
      </c>
      <c r="E1133" t="s">
        <v>4913</v>
      </c>
    </row>
    <row r="1134" spans="4:5" x14ac:dyDescent="0.25">
      <c r="D1134" t="s">
        <v>4914</v>
      </c>
      <c r="E1134" t="s">
        <v>4915</v>
      </c>
    </row>
    <row r="1135" spans="4:5" x14ac:dyDescent="0.25">
      <c r="D1135" t="s">
        <v>4916</v>
      </c>
      <c r="E1135" t="s">
        <v>4917</v>
      </c>
    </row>
    <row r="1136" spans="4:5" x14ac:dyDescent="0.25">
      <c r="D1136" t="s">
        <v>4918</v>
      </c>
      <c r="E1136" t="s">
        <v>4919</v>
      </c>
    </row>
    <row r="1137" spans="4:5" x14ac:dyDescent="0.25">
      <c r="D1137" t="s">
        <v>4920</v>
      </c>
      <c r="E1137" t="s">
        <v>4921</v>
      </c>
    </row>
    <row r="1138" spans="4:5" x14ac:dyDescent="0.25">
      <c r="D1138" t="s">
        <v>4922</v>
      </c>
      <c r="E1138" t="s">
        <v>4923</v>
      </c>
    </row>
    <row r="1139" spans="4:5" x14ac:dyDescent="0.25">
      <c r="D1139" t="s">
        <v>4924</v>
      </c>
      <c r="E1139" t="s">
        <v>4925</v>
      </c>
    </row>
    <row r="1140" spans="4:5" x14ac:dyDescent="0.25">
      <c r="D1140" t="s">
        <v>4926</v>
      </c>
      <c r="E1140" t="s">
        <v>4927</v>
      </c>
    </row>
    <row r="1141" spans="4:5" x14ac:dyDescent="0.25">
      <c r="D1141" t="s">
        <v>4928</v>
      </c>
      <c r="E1141" t="s">
        <v>4929</v>
      </c>
    </row>
    <row r="1142" spans="4:5" x14ac:dyDescent="0.25">
      <c r="D1142" t="s">
        <v>4930</v>
      </c>
      <c r="E1142" t="s">
        <v>4931</v>
      </c>
    </row>
    <row r="1143" spans="4:5" x14ac:dyDescent="0.25">
      <c r="D1143" t="s">
        <v>4932</v>
      </c>
      <c r="E1143" t="s">
        <v>4933</v>
      </c>
    </row>
    <row r="1144" spans="4:5" x14ac:dyDescent="0.25">
      <c r="D1144" t="s">
        <v>4934</v>
      </c>
      <c r="E1144" t="s">
        <v>4935</v>
      </c>
    </row>
    <row r="1145" spans="4:5" x14ac:dyDescent="0.25">
      <c r="D1145" t="s">
        <v>4936</v>
      </c>
      <c r="E1145" t="s">
        <v>4937</v>
      </c>
    </row>
    <row r="1146" spans="4:5" x14ac:dyDescent="0.25">
      <c r="D1146" t="s">
        <v>4938</v>
      </c>
      <c r="E1146" t="s">
        <v>4939</v>
      </c>
    </row>
    <row r="1147" spans="4:5" x14ac:dyDescent="0.25">
      <c r="D1147" t="s">
        <v>4940</v>
      </c>
      <c r="E1147" t="s">
        <v>4941</v>
      </c>
    </row>
    <row r="1148" spans="4:5" x14ac:dyDescent="0.25">
      <c r="D1148" t="s">
        <v>4942</v>
      </c>
      <c r="E1148" t="s">
        <v>4943</v>
      </c>
    </row>
    <row r="1149" spans="4:5" x14ac:dyDescent="0.25">
      <c r="D1149" t="s">
        <v>4944</v>
      </c>
      <c r="E1149" t="s">
        <v>4945</v>
      </c>
    </row>
    <row r="1150" spans="4:5" x14ac:dyDescent="0.25">
      <c r="D1150" t="s">
        <v>4946</v>
      </c>
      <c r="E1150" t="s">
        <v>4947</v>
      </c>
    </row>
    <row r="1151" spans="4:5" x14ac:dyDescent="0.25">
      <c r="D1151" t="s">
        <v>4948</v>
      </c>
      <c r="E1151" t="s">
        <v>4949</v>
      </c>
    </row>
    <row r="1152" spans="4:5" x14ac:dyDescent="0.25">
      <c r="D1152" t="s">
        <v>4950</v>
      </c>
      <c r="E1152" t="s">
        <v>4951</v>
      </c>
    </row>
    <row r="1153" spans="4:5" x14ac:dyDescent="0.25">
      <c r="D1153" t="s">
        <v>4952</v>
      </c>
      <c r="E1153" t="s">
        <v>4953</v>
      </c>
    </row>
    <row r="1154" spans="4:5" x14ac:dyDescent="0.25">
      <c r="D1154" t="s">
        <v>4954</v>
      </c>
      <c r="E1154" t="s">
        <v>4955</v>
      </c>
    </row>
    <row r="1155" spans="4:5" x14ac:dyDescent="0.25">
      <c r="D1155" t="s">
        <v>4956</v>
      </c>
      <c r="E1155" t="s">
        <v>4957</v>
      </c>
    </row>
    <row r="1156" spans="4:5" x14ac:dyDescent="0.25">
      <c r="D1156" t="s">
        <v>4958</v>
      </c>
      <c r="E1156" t="s">
        <v>4959</v>
      </c>
    </row>
    <row r="1157" spans="4:5" x14ac:dyDescent="0.25">
      <c r="D1157" t="s">
        <v>4960</v>
      </c>
      <c r="E1157" t="s">
        <v>4961</v>
      </c>
    </row>
    <row r="1158" spans="4:5" x14ac:dyDescent="0.25">
      <c r="D1158" t="s">
        <v>4962</v>
      </c>
      <c r="E1158" t="s">
        <v>4963</v>
      </c>
    </row>
    <row r="1159" spans="4:5" x14ac:dyDescent="0.25">
      <c r="D1159" t="s">
        <v>4964</v>
      </c>
      <c r="E1159" t="s">
        <v>4965</v>
      </c>
    </row>
    <row r="1160" spans="4:5" x14ac:dyDescent="0.25">
      <c r="D1160" t="s">
        <v>4966</v>
      </c>
      <c r="E1160" t="s">
        <v>4967</v>
      </c>
    </row>
    <row r="1161" spans="4:5" x14ac:dyDescent="0.25">
      <c r="D1161" t="s">
        <v>4968</v>
      </c>
      <c r="E1161" t="s">
        <v>4969</v>
      </c>
    </row>
    <row r="1162" spans="4:5" x14ac:dyDescent="0.25">
      <c r="D1162" t="s">
        <v>4970</v>
      </c>
      <c r="E1162" t="s">
        <v>4971</v>
      </c>
    </row>
    <row r="1163" spans="4:5" x14ac:dyDescent="0.25">
      <c r="D1163" t="s">
        <v>4972</v>
      </c>
      <c r="E1163" t="s">
        <v>4973</v>
      </c>
    </row>
    <row r="1164" spans="4:5" x14ac:dyDescent="0.25">
      <c r="D1164" t="s">
        <v>4974</v>
      </c>
      <c r="E1164" t="s">
        <v>4975</v>
      </c>
    </row>
    <row r="1165" spans="4:5" x14ac:dyDescent="0.25">
      <c r="D1165" t="s">
        <v>4976</v>
      </c>
      <c r="E1165" t="s">
        <v>4977</v>
      </c>
    </row>
    <row r="1166" spans="4:5" x14ac:dyDescent="0.25">
      <c r="D1166" t="s">
        <v>4978</v>
      </c>
      <c r="E1166" t="s">
        <v>4979</v>
      </c>
    </row>
    <row r="1167" spans="4:5" x14ac:dyDescent="0.25">
      <c r="D1167" t="s">
        <v>4980</v>
      </c>
      <c r="E1167" t="s">
        <v>4981</v>
      </c>
    </row>
    <row r="1168" spans="4:5" x14ac:dyDescent="0.25">
      <c r="D1168" t="s">
        <v>4982</v>
      </c>
      <c r="E1168" t="s">
        <v>4983</v>
      </c>
    </row>
    <row r="1169" spans="4:5" x14ac:dyDescent="0.25">
      <c r="D1169" t="s">
        <v>4984</v>
      </c>
      <c r="E1169" t="s">
        <v>4985</v>
      </c>
    </row>
    <row r="1170" spans="4:5" x14ac:dyDescent="0.25">
      <c r="D1170" t="s">
        <v>4986</v>
      </c>
      <c r="E1170" t="s">
        <v>4987</v>
      </c>
    </row>
    <row r="1171" spans="4:5" x14ac:dyDescent="0.25">
      <c r="D1171" t="s">
        <v>4988</v>
      </c>
      <c r="E1171" t="s">
        <v>4989</v>
      </c>
    </row>
    <row r="1172" spans="4:5" x14ac:dyDescent="0.25">
      <c r="D1172" t="s">
        <v>4990</v>
      </c>
      <c r="E1172" t="s">
        <v>4991</v>
      </c>
    </row>
    <row r="1173" spans="4:5" x14ac:dyDescent="0.25">
      <c r="D1173" t="s">
        <v>4992</v>
      </c>
      <c r="E1173" t="s">
        <v>4993</v>
      </c>
    </row>
    <row r="1174" spans="4:5" x14ac:dyDescent="0.25">
      <c r="D1174" t="s">
        <v>4994</v>
      </c>
      <c r="E1174" t="s">
        <v>4995</v>
      </c>
    </row>
    <row r="1175" spans="4:5" x14ac:dyDescent="0.25">
      <c r="D1175" t="s">
        <v>4996</v>
      </c>
      <c r="E1175" t="s">
        <v>4997</v>
      </c>
    </row>
    <row r="1176" spans="4:5" x14ac:dyDescent="0.25">
      <c r="D1176" t="s">
        <v>4998</v>
      </c>
      <c r="E1176" t="s">
        <v>4999</v>
      </c>
    </row>
    <row r="1177" spans="4:5" x14ac:dyDescent="0.25">
      <c r="D1177" t="s">
        <v>5000</v>
      </c>
      <c r="E1177" t="s">
        <v>5001</v>
      </c>
    </row>
    <row r="1178" spans="4:5" x14ac:dyDescent="0.25">
      <c r="D1178" t="s">
        <v>5002</v>
      </c>
      <c r="E1178" t="s">
        <v>5003</v>
      </c>
    </row>
    <row r="1179" spans="4:5" x14ac:dyDescent="0.25">
      <c r="D1179" t="s">
        <v>5004</v>
      </c>
      <c r="E1179" t="s">
        <v>5005</v>
      </c>
    </row>
    <row r="1180" spans="4:5" x14ac:dyDescent="0.25">
      <c r="D1180" t="s">
        <v>5006</v>
      </c>
      <c r="E1180" t="s">
        <v>5007</v>
      </c>
    </row>
    <row r="1181" spans="4:5" x14ac:dyDescent="0.25">
      <c r="D1181" t="s">
        <v>5008</v>
      </c>
      <c r="E1181" t="s">
        <v>5009</v>
      </c>
    </row>
    <row r="1182" spans="4:5" x14ac:dyDescent="0.25">
      <c r="D1182" t="s">
        <v>5010</v>
      </c>
      <c r="E1182" t="s">
        <v>5011</v>
      </c>
    </row>
    <row r="1183" spans="4:5" x14ac:dyDescent="0.25">
      <c r="D1183" t="s">
        <v>5012</v>
      </c>
      <c r="E1183" t="s">
        <v>5013</v>
      </c>
    </row>
    <row r="1184" spans="4:5" x14ac:dyDescent="0.25">
      <c r="D1184" t="s">
        <v>5014</v>
      </c>
      <c r="E1184" t="s">
        <v>5015</v>
      </c>
    </row>
    <row r="1185" spans="4:5" x14ac:dyDescent="0.25">
      <c r="D1185" t="s">
        <v>5016</v>
      </c>
      <c r="E1185" t="s">
        <v>5017</v>
      </c>
    </row>
    <row r="1186" spans="4:5" x14ac:dyDescent="0.25">
      <c r="D1186" t="s">
        <v>5018</v>
      </c>
      <c r="E1186" t="s">
        <v>5019</v>
      </c>
    </row>
    <row r="1187" spans="4:5" x14ac:dyDescent="0.25">
      <c r="D1187" t="s">
        <v>5020</v>
      </c>
      <c r="E1187" t="s">
        <v>5021</v>
      </c>
    </row>
    <row r="1188" spans="4:5" x14ac:dyDescent="0.25">
      <c r="D1188" t="s">
        <v>5022</v>
      </c>
      <c r="E1188" t="s">
        <v>5023</v>
      </c>
    </row>
    <row r="1189" spans="4:5" x14ac:dyDescent="0.25">
      <c r="D1189" t="s">
        <v>5024</v>
      </c>
      <c r="E1189" t="s">
        <v>5025</v>
      </c>
    </row>
    <row r="1190" spans="4:5" x14ac:dyDescent="0.25">
      <c r="D1190" t="s">
        <v>5026</v>
      </c>
      <c r="E1190" t="s">
        <v>5027</v>
      </c>
    </row>
    <row r="1191" spans="4:5" x14ac:dyDescent="0.25">
      <c r="D1191" t="s">
        <v>5028</v>
      </c>
      <c r="E1191" t="s">
        <v>5029</v>
      </c>
    </row>
    <row r="1192" spans="4:5" x14ac:dyDescent="0.25">
      <c r="D1192" t="s">
        <v>5030</v>
      </c>
      <c r="E1192" t="s">
        <v>5031</v>
      </c>
    </row>
    <row r="1193" spans="4:5" x14ac:dyDescent="0.25">
      <c r="D1193" t="s">
        <v>5032</v>
      </c>
      <c r="E1193" t="s">
        <v>5033</v>
      </c>
    </row>
    <row r="1194" spans="4:5" x14ac:dyDescent="0.25">
      <c r="D1194" t="s">
        <v>5034</v>
      </c>
      <c r="E1194" t="s">
        <v>5035</v>
      </c>
    </row>
    <row r="1195" spans="4:5" x14ac:dyDescent="0.25">
      <c r="D1195" t="s">
        <v>5036</v>
      </c>
      <c r="E1195" t="s">
        <v>5037</v>
      </c>
    </row>
    <row r="1196" spans="4:5" x14ac:dyDescent="0.25">
      <c r="D1196" t="s">
        <v>5038</v>
      </c>
      <c r="E1196" t="s">
        <v>5039</v>
      </c>
    </row>
    <row r="1197" spans="4:5" x14ac:dyDescent="0.25">
      <c r="D1197" t="s">
        <v>5040</v>
      </c>
      <c r="E1197" t="s">
        <v>5041</v>
      </c>
    </row>
    <row r="1198" spans="4:5" x14ac:dyDescent="0.25">
      <c r="D1198" t="s">
        <v>5042</v>
      </c>
      <c r="E1198" t="s">
        <v>5043</v>
      </c>
    </row>
    <row r="1199" spans="4:5" x14ac:dyDescent="0.25">
      <c r="D1199" t="s">
        <v>5044</v>
      </c>
      <c r="E1199" t="s">
        <v>5045</v>
      </c>
    </row>
    <row r="1200" spans="4:5" x14ac:dyDescent="0.25">
      <c r="D1200" t="s">
        <v>5046</v>
      </c>
      <c r="E1200" t="s">
        <v>5047</v>
      </c>
    </row>
    <row r="1201" spans="4:5" x14ac:dyDescent="0.25">
      <c r="D1201" t="s">
        <v>5048</v>
      </c>
      <c r="E1201" t="s">
        <v>5049</v>
      </c>
    </row>
    <row r="1202" spans="4:5" x14ac:dyDescent="0.25">
      <c r="D1202" t="s">
        <v>5050</v>
      </c>
      <c r="E1202" t="s">
        <v>5051</v>
      </c>
    </row>
    <row r="1203" spans="4:5" x14ac:dyDescent="0.25">
      <c r="D1203" t="s">
        <v>5052</v>
      </c>
      <c r="E1203" t="s">
        <v>5053</v>
      </c>
    </row>
    <row r="1204" spans="4:5" x14ac:dyDescent="0.25">
      <c r="D1204" t="s">
        <v>5054</v>
      </c>
      <c r="E1204" t="s">
        <v>5055</v>
      </c>
    </row>
    <row r="1205" spans="4:5" x14ac:dyDescent="0.25">
      <c r="D1205" t="s">
        <v>5056</v>
      </c>
      <c r="E1205" t="s">
        <v>5057</v>
      </c>
    </row>
    <row r="1206" spans="4:5" x14ac:dyDescent="0.25">
      <c r="D1206" t="s">
        <v>5058</v>
      </c>
      <c r="E1206" t="s">
        <v>5059</v>
      </c>
    </row>
    <row r="1207" spans="4:5" x14ac:dyDescent="0.25">
      <c r="D1207" t="s">
        <v>5060</v>
      </c>
      <c r="E1207" t="s">
        <v>5061</v>
      </c>
    </row>
    <row r="1208" spans="4:5" x14ac:dyDescent="0.25">
      <c r="D1208" t="s">
        <v>5062</v>
      </c>
      <c r="E1208" t="s">
        <v>5063</v>
      </c>
    </row>
    <row r="1209" spans="4:5" x14ac:dyDescent="0.25">
      <c r="D1209" t="s">
        <v>5064</v>
      </c>
      <c r="E1209" t="s">
        <v>5065</v>
      </c>
    </row>
    <row r="1210" spans="4:5" x14ac:dyDescent="0.25">
      <c r="D1210" t="s">
        <v>5066</v>
      </c>
      <c r="E1210" t="s">
        <v>5067</v>
      </c>
    </row>
    <row r="1211" spans="4:5" x14ac:dyDescent="0.25">
      <c r="D1211" t="s">
        <v>5068</v>
      </c>
      <c r="E1211" t="s">
        <v>5069</v>
      </c>
    </row>
    <row r="1212" spans="4:5" x14ac:dyDescent="0.25">
      <c r="D1212" t="s">
        <v>5070</v>
      </c>
      <c r="E1212" t="s">
        <v>5071</v>
      </c>
    </row>
    <row r="1213" spans="4:5" x14ac:dyDescent="0.25">
      <c r="D1213" t="s">
        <v>5072</v>
      </c>
      <c r="E1213" t="s">
        <v>5073</v>
      </c>
    </row>
    <row r="1214" spans="4:5" x14ac:dyDescent="0.25">
      <c r="D1214" t="s">
        <v>5074</v>
      </c>
      <c r="E1214" t="s">
        <v>5075</v>
      </c>
    </row>
    <row r="1215" spans="4:5" x14ac:dyDescent="0.25">
      <c r="D1215" t="s">
        <v>5076</v>
      </c>
      <c r="E1215" t="s">
        <v>5077</v>
      </c>
    </row>
    <row r="1216" spans="4:5" x14ac:dyDescent="0.25">
      <c r="D1216" t="s">
        <v>5078</v>
      </c>
      <c r="E1216" t="s">
        <v>5079</v>
      </c>
    </row>
    <row r="1217" spans="4:5" x14ac:dyDescent="0.25">
      <c r="D1217" t="s">
        <v>5080</v>
      </c>
      <c r="E1217" t="s">
        <v>5081</v>
      </c>
    </row>
    <row r="1218" spans="4:5" x14ac:dyDescent="0.25">
      <c r="D1218" t="s">
        <v>5082</v>
      </c>
      <c r="E1218" t="s">
        <v>5083</v>
      </c>
    </row>
    <row r="1219" spans="4:5" x14ac:dyDescent="0.25">
      <c r="D1219" t="s">
        <v>5084</v>
      </c>
      <c r="E1219" t="s">
        <v>5085</v>
      </c>
    </row>
    <row r="1220" spans="4:5" x14ac:dyDescent="0.25">
      <c r="D1220" t="s">
        <v>5086</v>
      </c>
      <c r="E1220" t="s">
        <v>5087</v>
      </c>
    </row>
    <row r="1221" spans="4:5" x14ac:dyDescent="0.25">
      <c r="D1221" t="s">
        <v>5088</v>
      </c>
      <c r="E1221" t="s">
        <v>5089</v>
      </c>
    </row>
    <row r="1222" spans="4:5" x14ac:dyDescent="0.25">
      <c r="D1222" t="s">
        <v>5090</v>
      </c>
      <c r="E1222" t="s">
        <v>5091</v>
      </c>
    </row>
    <row r="1223" spans="4:5" x14ac:dyDescent="0.25">
      <c r="D1223" t="s">
        <v>5092</v>
      </c>
      <c r="E1223" t="s">
        <v>5093</v>
      </c>
    </row>
    <row r="1224" spans="4:5" x14ac:dyDescent="0.25">
      <c r="D1224" t="s">
        <v>5094</v>
      </c>
      <c r="E1224" t="s">
        <v>5095</v>
      </c>
    </row>
    <row r="1225" spans="4:5" x14ac:dyDescent="0.25">
      <c r="D1225" t="s">
        <v>5096</v>
      </c>
      <c r="E1225" t="s">
        <v>5097</v>
      </c>
    </row>
    <row r="1226" spans="4:5" x14ac:dyDescent="0.25">
      <c r="D1226" t="s">
        <v>5098</v>
      </c>
      <c r="E1226" t="s">
        <v>5099</v>
      </c>
    </row>
    <row r="1227" spans="4:5" x14ac:dyDescent="0.25">
      <c r="D1227" t="s">
        <v>5100</v>
      </c>
      <c r="E1227" t="s">
        <v>5101</v>
      </c>
    </row>
    <row r="1228" spans="4:5" x14ac:dyDescent="0.25">
      <c r="D1228" t="s">
        <v>5102</v>
      </c>
      <c r="E1228" t="s">
        <v>5103</v>
      </c>
    </row>
    <row r="1229" spans="4:5" x14ac:dyDescent="0.25">
      <c r="D1229" t="s">
        <v>5104</v>
      </c>
      <c r="E1229" t="s">
        <v>5105</v>
      </c>
    </row>
    <row r="1230" spans="4:5" x14ac:dyDescent="0.25">
      <c r="D1230" t="s">
        <v>5106</v>
      </c>
      <c r="E1230" t="s">
        <v>5107</v>
      </c>
    </row>
    <row r="1231" spans="4:5" x14ac:dyDescent="0.25">
      <c r="D1231" t="s">
        <v>5108</v>
      </c>
      <c r="E1231" t="s">
        <v>5109</v>
      </c>
    </row>
    <row r="1232" spans="4:5" x14ac:dyDescent="0.25">
      <c r="D1232" t="s">
        <v>5110</v>
      </c>
      <c r="E1232" t="s">
        <v>5111</v>
      </c>
    </row>
    <row r="1233" spans="4:5" x14ac:dyDescent="0.25">
      <c r="D1233" t="s">
        <v>5112</v>
      </c>
      <c r="E1233" t="s">
        <v>5113</v>
      </c>
    </row>
    <row r="1234" spans="4:5" x14ac:dyDescent="0.25">
      <c r="D1234" t="s">
        <v>5114</v>
      </c>
      <c r="E1234" t="s">
        <v>5115</v>
      </c>
    </row>
    <row r="1235" spans="4:5" x14ac:dyDescent="0.25">
      <c r="D1235" t="s">
        <v>5116</v>
      </c>
      <c r="E1235" t="s">
        <v>5117</v>
      </c>
    </row>
    <row r="1236" spans="4:5" x14ac:dyDescent="0.25">
      <c r="D1236" t="s">
        <v>5118</v>
      </c>
      <c r="E1236" t="s">
        <v>5119</v>
      </c>
    </row>
    <row r="1237" spans="4:5" x14ac:dyDescent="0.25">
      <c r="D1237" t="s">
        <v>5120</v>
      </c>
      <c r="E1237" t="s">
        <v>5121</v>
      </c>
    </row>
    <row r="1238" spans="4:5" x14ac:dyDescent="0.25">
      <c r="D1238" t="s">
        <v>5122</v>
      </c>
      <c r="E1238" t="s">
        <v>5123</v>
      </c>
    </row>
    <row r="1239" spans="4:5" x14ac:dyDescent="0.25">
      <c r="D1239" t="s">
        <v>5124</v>
      </c>
      <c r="E1239" t="s">
        <v>5125</v>
      </c>
    </row>
    <row r="1240" spans="4:5" x14ac:dyDescent="0.25">
      <c r="D1240" t="s">
        <v>5126</v>
      </c>
      <c r="E1240" t="s">
        <v>5127</v>
      </c>
    </row>
    <row r="1241" spans="4:5" x14ac:dyDescent="0.25">
      <c r="D1241" t="s">
        <v>5128</v>
      </c>
      <c r="E1241" t="s">
        <v>5129</v>
      </c>
    </row>
    <row r="1242" spans="4:5" x14ac:dyDescent="0.25">
      <c r="D1242" t="s">
        <v>5130</v>
      </c>
      <c r="E1242" t="s">
        <v>5131</v>
      </c>
    </row>
    <row r="1243" spans="4:5" x14ac:dyDescent="0.25">
      <c r="D1243" t="s">
        <v>5132</v>
      </c>
      <c r="E1243" t="s">
        <v>5133</v>
      </c>
    </row>
    <row r="1244" spans="4:5" x14ac:dyDescent="0.25">
      <c r="D1244" t="s">
        <v>5134</v>
      </c>
      <c r="E1244" t="s">
        <v>5135</v>
      </c>
    </row>
    <row r="1245" spans="4:5" x14ac:dyDescent="0.25">
      <c r="D1245" t="s">
        <v>5136</v>
      </c>
      <c r="E1245" t="s">
        <v>5137</v>
      </c>
    </row>
    <row r="1246" spans="4:5" x14ac:dyDescent="0.25">
      <c r="D1246" t="s">
        <v>5138</v>
      </c>
      <c r="E1246" t="s">
        <v>5139</v>
      </c>
    </row>
    <row r="1247" spans="4:5" x14ac:dyDescent="0.25">
      <c r="D1247" t="s">
        <v>5140</v>
      </c>
      <c r="E1247" t="s">
        <v>5141</v>
      </c>
    </row>
    <row r="1248" spans="4:5" x14ac:dyDescent="0.25">
      <c r="D1248" t="s">
        <v>5142</v>
      </c>
      <c r="E1248" t="s">
        <v>5143</v>
      </c>
    </row>
    <row r="1249" spans="4:5" x14ac:dyDescent="0.25">
      <c r="D1249" t="s">
        <v>5144</v>
      </c>
      <c r="E1249" t="s">
        <v>5145</v>
      </c>
    </row>
    <row r="1250" spans="4:5" x14ac:dyDescent="0.25">
      <c r="D1250" t="s">
        <v>5146</v>
      </c>
      <c r="E1250" t="s">
        <v>5147</v>
      </c>
    </row>
    <row r="1251" spans="4:5" x14ac:dyDescent="0.25">
      <c r="D1251" t="s">
        <v>5148</v>
      </c>
      <c r="E1251" t="s">
        <v>5149</v>
      </c>
    </row>
    <row r="1252" spans="4:5" x14ac:dyDescent="0.25">
      <c r="D1252" t="s">
        <v>5150</v>
      </c>
      <c r="E1252" t="s">
        <v>5151</v>
      </c>
    </row>
    <row r="1253" spans="4:5" x14ac:dyDescent="0.25">
      <c r="D1253" t="s">
        <v>5152</v>
      </c>
      <c r="E1253" t="s">
        <v>5153</v>
      </c>
    </row>
    <row r="1254" spans="4:5" x14ac:dyDescent="0.25">
      <c r="D1254" t="s">
        <v>5154</v>
      </c>
      <c r="E1254" t="s">
        <v>5155</v>
      </c>
    </row>
    <row r="1255" spans="4:5" x14ac:dyDescent="0.25">
      <c r="D1255" t="s">
        <v>5156</v>
      </c>
      <c r="E1255" t="s">
        <v>5157</v>
      </c>
    </row>
    <row r="1256" spans="4:5" x14ac:dyDescent="0.25">
      <c r="D1256" t="s">
        <v>5158</v>
      </c>
      <c r="E1256" t="s">
        <v>5159</v>
      </c>
    </row>
    <row r="1257" spans="4:5" x14ac:dyDescent="0.25">
      <c r="D1257" t="s">
        <v>5160</v>
      </c>
      <c r="E1257" t="s">
        <v>5161</v>
      </c>
    </row>
    <row r="1258" spans="4:5" x14ac:dyDescent="0.25">
      <c r="D1258" t="s">
        <v>5162</v>
      </c>
      <c r="E1258" t="s">
        <v>5163</v>
      </c>
    </row>
    <row r="1259" spans="4:5" x14ac:dyDescent="0.25">
      <c r="D1259" t="s">
        <v>5164</v>
      </c>
      <c r="E1259" t="s">
        <v>5165</v>
      </c>
    </row>
    <row r="1260" spans="4:5" x14ac:dyDescent="0.25">
      <c r="D1260" t="s">
        <v>5166</v>
      </c>
      <c r="E1260" t="s">
        <v>5167</v>
      </c>
    </row>
    <row r="1261" spans="4:5" x14ac:dyDescent="0.25">
      <c r="D1261" t="s">
        <v>5168</v>
      </c>
      <c r="E1261" t="s">
        <v>5169</v>
      </c>
    </row>
    <row r="1262" spans="4:5" x14ac:dyDescent="0.25">
      <c r="D1262" t="s">
        <v>5170</v>
      </c>
      <c r="E1262" t="s">
        <v>5171</v>
      </c>
    </row>
    <row r="1263" spans="4:5" x14ac:dyDescent="0.25">
      <c r="D1263" t="s">
        <v>5172</v>
      </c>
      <c r="E1263" t="s">
        <v>5173</v>
      </c>
    </row>
    <row r="1264" spans="4:5" x14ac:dyDescent="0.25">
      <c r="D1264" t="s">
        <v>5174</v>
      </c>
      <c r="E1264" t="s">
        <v>5175</v>
      </c>
    </row>
    <row r="1265" spans="4:5" x14ac:dyDescent="0.25">
      <c r="D1265" t="s">
        <v>5176</v>
      </c>
      <c r="E1265" t="s">
        <v>5177</v>
      </c>
    </row>
    <row r="1266" spans="4:5" x14ac:dyDescent="0.25">
      <c r="D1266" t="s">
        <v>5178</v>
      </c>
      <c r="E1266" t="s">
        <v>5179</v>
      </c>
    </row>
    <row r="1267" spans="4:5" x14ac:dyDescent="0.25">
      <c r="D1267" t="s">
        <v>5180</v>
      </c>
      <c r="E1267" t="s">
        <v>5181</v>
      </c>
    </row>
    <row r="1268" spans="4:5" x14ac:dyDescent="0.25">
      <c r="D1268" t="s">
        <v>5182</v>
      </c>
      <c r="E1268" t="s">
        <v>5183</v>
      </c>
    </row>
    <row r="1269" spans="4:5" x14ac:dyDescent="0.25">
      <c r="D1269" t="s">
        <v>5184</v>
      </c>
      <c r="E1269" t="s">
        <v>5185</v>
      </c>
    </row>
    <row r="1270" spans="4:5" x14ac:dyDescent="0.25">
      <c r="D1270" t="s">
        <v>5186</v>
      </c>
      <c r="E1270" t="s">
        <v>5187</v>
      </c>
    </row>
    <row r="1271" spans="4:5" x14ac:dyDescent="0.25">
      <c r="D1271" t="s">
        <v>5188</v>
      </c>
      <c r="E1271" t="s">
        <v>5189</v>
      </c>
    </row>
    <row r="1272" spans="4:5" x14ac:dyDescent="0.25">
      <c r="D1272" t="s">
        <v>5190</v>
      </c>
      <c r="E1272" t="s">
        <v>5191</v>
      </c>
    </row>
    <row r="1273" spans="4:5" x14ac:dyDescent="0.25">
      <c r="D1273" t="s">
        <v>5192</v>
      </c>
      <c r="E1273" t="s">
        <v>5193</v>
      </c>
    </row>
    <row r="1274" spans="4:5" x14ac:dyDescent="0.25">
      <c r="D1274" t="s">
        <v>5194</v>
      </c>
      <c r="E1274" t="s">
        <v>5195</v>
      </c>
    </row>
    <row r="1275" spans="4:5" x14ac:dyDescent="0.25">
      <c r="D1275" t="s">
        <v>5196</v>
      </c>
      <c r="E1275" t="s">
        <v>5197</v>
      </c>
    </row>
    <row r="1276" spans="4:5" x14ac:dyDescent="0.25">
      <c r="D1276" t="s">
        <v>5198</v>
      </c>
      <c r="E1276" t="s">
        <v>1886</v>
      </c>
    </row>
    <row r="1277" spans="4:5" x14ac:dyDescent="0.25">
      <c r="D1277" t="s">
        <v>5199</v>
      </c>
      <c r="E1277" t="s">
        <v>5200</v>
      </c>
    </row>
    <row r="1278" spans="4:5" x14ac:dyDescent="0.25">
      <c r="D1278" t="s">
        <v>5201</v>
      </c>
      <c r="E1278" t="s">
        <v>5202</v>
      </c>
    </row>
    <row r="1279" spans="4:5" x14ac:dyDescent="0.25">
      <c r="D1279" t="s">
        <v>5203</v>
      </c>
      <c r="E1279" t="s">
        <v>5204</v>
      </c>
    </row>
    <row r="1280" spans="4:5" x14ac:dyDescent="0.25">
      <c r="D1280" t="s">
        <v>5205</v>
      </c>
      <c r="E1280" t="s">
        <v>5206</v>
      </c>
    </row>
    <row r="1281" spans="4:5" x14ac:dyDescent="0.25">
      <c r="D1281" t="s">
        <v>5207</v>
      </c>
      <c r="E1281" t="s">
        <v>5208</v>
      </c>
    </row>
    <row r="1282" spans="4:5" x14ac:dyDescent="0.25">
      <c r="D1282" t="s">
        <v>5209</v>
      </c>
      <c r="E1282" t="s">
        <v>5210</v>
      </c>
    </row>
    <row r="1283" spans="4:5" x14ac:dyDescent="0.25">
      <c r="D1283" t="s">
        <v>5211</v>
      </c>
      <c r="E1283" t="s">
        <v>5212</v>
      </c>
    </row>
    <row r="1284" spans="4:5" x14ac:dyDescent="0.25">
      <c r="D1284" t="s">
        <v>5213</v>
      </c>
      <c r="E1284" t="s">
        <v>5214</v>
      </c>
    </row>
    <row r="1285" spans="4:5" x14ac:dyDescent="0.25">
      <c r="D1285" t="s">
        <v>5215</v>
      </c>
      <c r="E1285" t="s">
        <v>5216</v>
      </c>
    </row>
    <row r="1286" spans="4:5" x14ac:dyDescent="0.25">
      <c r="D1286" t="s">
        <v>5217</v>
      </c>
      <c r="E1286" t="s">
        <v>5218</v>
      </c>
    </row>
    <row r="1287" spans="4:5" x14ac:dyDescent="0.25">
      <c r="D1287" t="s">
        <v>5219</v>
      </c>
      <c r="E1287" t="s">
        <v>5220</v>
      </c>
    </row>
    <row r="1288" spans="4:5" x14ac:dyDescent="0.25">
      <c r="D1288" t="s">
        <v>5221</v>
      </c>
      <c r="E1288" t="s">
        <v>5222</v>
      </c>
    </row>
    <row r="1289" spans="4:5" x14ac:dyDescent="0.25">
      <c r="D1289" t="s">
        <v>5223</v>
      </c>
      <c r="E1289" t="s">
        <v>5224</v>
      </c>
    </row>
    <row r="1290" spans="4:5" x14ac:dyDescent="0.25">
      <c r="D1290" t="s">
        <v>5225</v>
      </c>
      <c r="E1290" t="s">
        <v>5226</v>
      </c>
    </row>
    <row r="1291" spans="4:5" x14ac:dyDescent="0.25">
      <c r="D1291" t="s">
        <v>5227</v>
      </c>
      <c r="E1291" t="s">
        <v>5228</v>
      </c>
    </row>
    <row r="1292" spans="4:5" x14ac:dyDescent="0.25">
      <c r="D1292" t="s">
        <v>5229</v>
      </c>
      <c r="E1292" t="s">
        <v>5230</v>
      </c>
    </row>
    <row r="1293" spans="4:5" x14ac:dyDescent="0.25">
      <c r="D1293" t="s">
        <v>5231</v>
      </c>
      <c r="E1293" t="s">
        <v>5232</v>
      </c>
    </row>
    <row r="1294" spans="4:5" x14ac:dyDescent="0.25">
      <c r="D1294" t="s">
        <v>5233</v>
      </c>
      <c r="E1294" t="s">
        <v>5234</v>
      </c>
    </row>
    <row r="1295" spans="4:5" x14ac:dyDescent="0.25">
      <c r="D1295" t="s">
        <v>5235</v>
      </c>
      <c r="E1295" t="s">
        <v>1348</v>
      </c>
    </row>
    <row r="1296" spans="4:5" x14ac:dyDescent="0.25">
      <c r="D1296" t="s">
        <v>5236</v>
      </c>
      <c r="E1296" t="s">
        <v>1357</v>
      </c>
    </row>
    <row r="1297" spans="4:5" x14ac:dyDescent="0.25">
      <c r="D1297" t="s">
        <v>5237</v>
      </c>
      <c r="E1297" t="s">
        <v>1366</v>
      </c>
    </row>
    <row r="1298" spans="4:5" x14ac:dyDescent="0.25">
      <c r="D1298" t="s">
        <v>5238</v>
      </c>
      <c r="E1298" t="s">
        <v>1376</v>
      </c>
    </row>
    <row r="1299" spans="4:5" x14ac:dyDescent="0.25">
      <c r="D1299" t="s">
        <v>5239</v>
      </c>
      <c r="E1299" t="s">
        <v>1386</v>
      </c>
    </row>
    <row r="1300" spans="4:5" x14ac:dyDescent="0.25">
      <c r="D1300" t="s">
        <v>5240</v>
      </c>
      <c r="E1300" t="s">
        <v>1395</v>
      </c>
    </row>
    <row r="1301" spans="4:5" x14ac:dyDescent="0.25">
      <c r="D1301" t="s">
        <v>5241</v>
      </c>
      <c r="E1301" t="s">
        <v>1404</v>
      </c>
    </row>
    <row r="1302" spans="4:5" x14ac:dyDescent="0.25">
      <c r="D1302" t="s">
        <v>5242</v>
      </c>
      <c r="E1302" t="s">
        <v>5243</v>
      </c>
    </row>
    <row r="1303" spans="4:5" x14ac:dyDescent="0.25">
      <c r="D1303" t="s">
        <v>5244</v>
      </c>
      <c r="E1303" t="s">
        <v>5</v>
      </c>
    </row>
    <row r="1304" spans="4:5" x14ac:dyDescent="0.25">
      <c r="D1304" t="s">
        <v>5245</v>
      </c>
      <c r="E1304" t="s">
        <v>8</v>
      </c>
    </row>
    <row r="1305" spans="4:5" x14ac:dyDescent="0.25">
      <c r="D1305" t="s">
        <v>5246</v>
      </c>
      <c r="E1305" t="s">
        <v>11</v>
      </c>
    </row>
    <row r="1306" spans="4:5" x14ac:dyDescent="0.25">
      <c r="D1306" t="s">
        <v>5247</v>
      </c>
      <c r="E1306" t="s">
        <v>14</v>
      </c>
    </row>
    <row r="1307" spans="4:5" x14ac:dyDescent="0.25">
      <c r="D1307" t="s">
        <v>5248</v>
      </c>
      <c r="E1307" t="s">
        <v>5249</v>
      </c>
    </row>
    <row r="1308" spans="4:5" x14ac:dyDescent="0.25">
      <c r="D1308" t="s">
        <v>5250</v>
      </c>
      <c r="E1308" t="s">
        <v>5251</v>
      </c>
    </row>
    <row r="1309" spans="4:5" x14ac:dyDescent="0.25">
      <c r="D1309" t="s">
        <v>5252</v>
      </c>
      <c r="E1309" t="s">
        <v>5253</v>
      </c>
    </row>
    <row r="1310" spans="4:5" x14ac:dyDescent="0.25">
      <c r="D1310" t="s">
        <v>5254</v>
      </c>
      <c r="E1310" t="s">
        <v>5255</v>
      </c>
    </row>
    <row r="1311" spans="4:5" x14ac:dyDescent="0.25">
      <c r="D1311" t="s">
        <v>5256</v>
      </c>
      <c r="E1311" t="s">
        <v>5257</v>
      </c>
    </row>
    <row r="1312" spans="4:5" x14ac:dyDescent="0.25">
      <c r="D1312" t="s">
        <v>5258</v>
      </c>
      <c r="E1312" t="s">
        <v>5259</v>
      </c>
    </row>
    <row r="1313" spans="4:5" x14ac:dyDescent="0.25">
      <c r="D1313" t="s">
        <v>5260</v>
      </c>
      <c r="E1313" t="s">
        <v>5261</v>
      </c>
    </row>
    <row r="1314" spans="4:5" x14ac:dyDescent="0.25">
      <c r="D1314" t="s">
        <v>5262</v>
      </c>
      <c r="E1314" t="s">
        <v>5263</v>
      </c>
    </row>
    <row r="1315" spans="4:5" x14ac:dyDescent="0.25">
      <c r="D1315" t="s">
        <v>5264</v>
      </c>
      <c r="E1315" t="s">
        <v>5265</v>
      </c>
    </row>
    <row r="1316" spans="4:5" x14ac:dyDescent="0.25">
      <c r="D1316" t="s">
        <v>5266</v>
      </c>
      <c r="E1316" t="s">
        <v>5267</v>
      </c>
    </row>
    <row r="1317" spans="4:5" x14ac:dyDescent="0.25">
      <c r="D1317" t="s">
        <v>5268</v>
      </c>
      <c r="E1317" t="s">
        <v>5269</v>
      </c>
    </row>
    <row r="1318" spans="4:5" x14ac:dyDescent="0.25">
      <c r="D1318" t="s">
        <v>5270</v>
      </c>
      <c r="E1318" t="s">
        <v>5271</v>
      </c>
    </row>
    <row r="1319" spans="4:5" x14ac:dyDescent="0.25">
      <c r="D1319" t="s">
        <v>5272</v>
      </c>
      <c r="E1319" t="s">
        <v>5273</v>
      </c>
    </row>
    <row r="1320" spans="4:5" x14ac:dyDescent="0.25">
      <c r="D1320" t="s">
        <v>5274</v>
      </c>
      <c r="E1320" t="s">
        <v>5275</v>
      </c>
    </row>
    <row r="1321" spans="4:5" x14ac:dyDescent="0.25">
      <c r="D1321" t="s">
        <v>5276</v>
      </c>
      <c r="E1321" t="s">
        <v>5277</v>
      </c>
    </row>
    <row r="1322" spans="4:5" x14ac:dyDescent="0.25">
      <c r="D1322" t="s">
        <v>5278</v>
      </c>
      <c r="E1322" t="s">
        <v>5279</v>
      </c>
    </row>
    <row r="1323" spans="4:5" x14ac:dyDescent="0.25">
      <c r="D1323" t="s">
        <v>5280</v>
      </c>
      <c r="E1323" t="s">
        <v>5281</v>
      </c>
    </row>
    <row r="1324" spans="4:5" x14ac:dyDescent="0.25">
      <c r="D1324" t="s">
        <v>5282</v>
      </c>
      <c r="E1324" t="s">
        <v>5283</v>
      </c>
    </row>
    <row r="1325" spans="4:5" x14ac:dyDescent="0.25">
      <c r="D1325" t="s">
        <v>5284</v>
      </c>
      <c r="E1325" t="s">
        <v>5285</v>
      </c>
    </row>
    <row r="1326" spans="4:5" x14ac:dyDescent="0.25">
      <c r="D1326" t="s">
        <v>5286</v>
      </c>
      <c r="E1326" t="s">
        <v>5287</v>
      </c>
    </row>
    <row r="1327" spans="4:5" x14ac:dyDescent="0.25">
      <c r="D1327" t="s">
        <v>5288</v>
      </c>
      <c r="E1327" t="s">
        <v>5289</v>
      </c>
    </row>
    <row r="1328" spans="4:5" x14ac:dyDescent="0.25">
      <c r="D1328" t="s">
        <v>5290</v>
      </c>
      <c r="E1328" t="s">
        <v>5291</v>
      </c>
    </row>
    <row r="1329" spans="4:5" x14ac:dyDescent="0.25">
      <c r="D1329" t="s">
        <v>5292</v>
      </c>
      <c r="E1329" t="s">
        <v>5293</v>
      </c>
    </row>
    <row r="1330" spans="4:5" x14ac:dyDescent="0.25">
      <c r="D1330" t="s">
        <v>5294</v>
      </c>
      <c r="E1330" t="s">
        <v>5295</v>
      </c>
    </row>
    <row r="1331" spans="4:5" x14ac:dyDescent="0.25">
      <c r="D1331" t="s">
        <v>5296</v>
      </c>
      <c r="E1331" t="s">
        <v>5297</v>
      </c>
    </row>
    <row r="1332" spans="4:5" x14ac:dyDescent="0.25">
      <c r="D1332" t="s">
        <v>5298</v>
      </c>
      <c r="E1332" t="s">
        <v>5299</v>
      </c>
    </row>
    <row r="1333" spans="4:5" x14ac:dyDescent="0.25">
      <c r="D1333" t="s">
        <v>5300</v>
      </c>
      <c r="E1333" t="s">
        <v>5301</v>
      </c>
    </row>
    <row r="1334" spans="4:5" x14ac:dyDescent="0.25">
      <c r="D1334" t="s">
        <v>5302</v>
      </c>
      <c r="E1334" t="s">
        <v>5303</v>
      </c>
    </row>
    <row r="1335" spans="4:5" x14ac:dyDescent="0.25">
      <c r="D1335" t="s">
        <v>5304</v>
      </c>
      <c r="E1335" t="s">
        <v>5305</v>
      </c>
    </row>
    <row r="1336" spans="4:5" x14ac:dyDescent="0.25">
      <c r="D1336" t="s">
        <v>5306</v>
      </c>
      <c r="E1336" t="s">
        <v>5307</v>
      </c>
    </row>
    <row r="1337" spans="4:5" x14ac:dyDescent="0.25">
      <c r="D1337" t="s">
        <v>5308</v>
      </c>
      <c r="E1337" t="s">
        <v>5309</v>
      </c>
    </row>
    <row r="1338" spans="4:5" x14ac:dyDescent="0.25">
      <c r="D1338" t="s">
        <v>5310</v>
      </c>
      <c r="E1338" t="s">
        <v>5311</v>
      </c>
    </row>
    <row r="1339" spans="4:5" x14ac:dyDescent="0.25">
      <c r="D1339" t="s">
        <v>5312</v>
      </c>
      <c r="E1339" t="s">
        <v>5313</v>
      </c>
    </row>
    <row r="1340" spans="4:5" x14ac:dyDescent="0.25">
      <c r="D1340" t="s">
        <v>5314</v>
      </c>
      <c r="E1340" t="s">
        <v>5315</v>
      </c>
    </row>
    <row r="1341" spans="4:5" x14ac:dyDescent="0.25">
      <c r="D1341" t="s">
        <v>5316</v>
      </c>
      <c r="E1341" t="s">
        <v>5317</v>
      </c>
    </row>
    <row r="1342" spans="4:5" x14ac:dyDescent="0.25">
      <c r="D1342" t="s">
        <v>5318</v>
      </c>
      <c r="E1342" t="s">
        <v>5319</v>
      </c>
    </row>
    <row r="1343" spans="4:5" x14ac:dyDescent="0.25">
      <c r="D1343" t="s">
        <v>5320</v>
      </c>
      <c r="E1343" t="s">
        <v>5321</v>
      </c>
    </row>
    <row r="1344" spans="4:5" x14ac:dyDescent="0.25">
      <c r="D1344" t="s">
        <v>5322</v>
      </c>
      <c r="E1344" t="s">
        <v>5323</v>
      </c>
    </row>
    <row r="1345" spans="4:5" x14ac:dyDescent="0.25">
      <c r="D1345" t="s">
        <v>5324</v>
      </c>
      <c r="E1345" t="s">
        <v>5325</v>
      </c>
    </row>
    <row r="1346" spans="4:5" x14ac:dyDescent="0.25">
      <c r="D1346" t="s">
        <v>5326</v>
      </c>
      <c r="E1346" t="s">
        <v>5327</v>
      </c>
    </row>
    <row r="1347" spans="4:5" x14ac:dyDescent="0.25">
      <c r="D1347" t="s">
        <v>5328</v>
      </c>
      <c r="E1347" t="s">
        <v>5329</v>
      </c>
    </row>
    <row r="1348" spans="4:5" x14ac:dyDescent="0.25">
      <c r="D1348" t="s">
        <v>5330</v>
      </c>
      <c r="E1348" t="s">
        <v>5331</v>
      </c>
    </row>
    <row r="1349" spans="4:5" x14ac:dyDescent="0.25">
      <c r="D1349" t="s">
        <v>5332</v>
      </c>
      <c r="E1349" t="s">
        <v>5333</v>
      </c>
    </row>
    <row r="1350" spans="4:5" x14ac:dyDescent="0.25">
      <c r="D1350" t="s">
        <v>5334</v>
      </c>
      <c r="E1350" t="s">
        <v>5335</v>
      </c>
    </row>
    <row r="1351" spans="4:5" x14ac:dyDescent="0.25">
      <c r="D1351" t="s">
        <v>5336</v>
      </c>
      <c r="E1351" t="s">
        <v>5337</v>
      </c>
    </row>
    <row r="1352" spans="4:5" x14ac:dyDescent="0.25">
      <c r="D1352" t="s">
        <v>5338</v>
      </c>
      <c r="E1352" t="s">
        <v>5339</v>
      </c>
    </row>
    <row r="1353" spans="4:5" x14ac:dyDescent="0.25">
      <c r="D1353" t="s">
        <v>5340</v>
      </c>
      <c r="E1353" t="s">
        <v>5341</v>
      </c>
    </row>
    <row r="1354" spans="4:5" x14ac:dyDescent="0.25">
      <c r="D1354" t="s">
        <v>5342</v>
      </c>
      <c r="E1354" t="s">
        <v>5343</v>
      </c>
    </row>
    <row r="1355" spans="4:5" x14ac:dyDescent="0.25">
      <c r="D1355" t="s">
        <v>5344</v>
      </c>
      <c r="E1355" t="s">
        <v>5345</v>
      </c>
    </row>
    <row r="1356" spans="4:5" x14ac:dyDescent="0.25">
      <c r="D1356" t="s">
        <v>5346</v>
      </c>
      <c r="E1356" t="s">
        <v>5347</v>
      </c>
    </row>
    <row r="1357" spans="4:5" x14ac:dyDescent="0.25">
      <c r="D1357" t="s">
        <v>5348</v>
      </c>
      <c r="E1357" t="s">
        <v>5349</v>
      </c>
    </row>
    <row r="1358" spans="4:5" x14ac:dyDescent="0.25">
      <c r="D1358" t="s">
        <v>5350</v>
      </c>
      <c r="E1358" t="s">
        <v>5351</v>
      </c>
    </row>
    <row r="1359" spans="4:5" x14ac:dyDescent="0.25">
      <c r="D1359" t="s">
        <v>5352</v>
      </c>
      <c r="E1359" t="s">
        <v>5353</v>
      </c>
    </row>
    <row r="1360" spans="4:5" x14ac:dyDescent="0.25">
      <c r="D1360" t="s">
        <v>5354</v>
      </c>
      <c r="E1360" t="s">
        <v>5355</v>
      </c>
    </row>
    <row r="1361" spans="4:5" x14ac:dyDescent="0.25">
      <c r="D1361" t="s">
        <v>5356</v>
      </c>
      <c r="E1361" t="s">
        <v>5357</v>
      </c>
    </row>
    <row r="1362" spans="4:5" x14ac:dyDescent="0.25">
      <c r="D1362" t="s">
        <v>5358</v>
      </c>
      <c r="E1362" t="s">
        <v>5359</v>
      </c>
    </row>
    <row r="1363" spans="4:5" x14ac:dyDescent="0.25">
      <c r="D1363" t="s">
        <v>5360</v>
      </c>
      <c r="E1363" t="s">
        <v>5361</v>
      </c>
    </row>
    <row r="1364" spans="4:5" x14ac:dyDescent="0.25">
      <c r="D1364" t="s">
        <v>5362</v>
      </c>
      <c r="E1364" t="s">
        <v>5363</v>
      </c>
    </row>
    <row r="1365" spans="4:5" x14ac:dyDescent="0.25">
      <c r="D1365" t="s">
        <v>5364</v>
      </c>
      <c r="E1365" t="s">
        <v>5365</v>
      </c>
    </row>
    <row r="1366" spans="4:5" x14ac:dyDescent="0.25">
      <c r="D1366" t="s">
        <v>5366</v>
      </c>
      <c r="E1366" t="s">
        <v>5367</v>
      </c>
    </row>
    <row r="1367" spans="4:5" x14ac:dyDescent="0.25">
      <c r="D1367" t="s">
        <v>5368</v>
      </c>
      <c r="E1367" t="s">
        <v>5369</v>
      </c>
    </row>
    <row r="1368" spans="4:5" x14ac:dyDescent="0.25">
      <c r="D1368" t="s">
        <v>5370</v>
      </c>
      <c r="E1368" t="s">
        <v>5371</v>
      </c>
    </row>
    <row r="1369" spans="4:5" x14ac:dyDescent="0.25">
      <c r="D1369" t="s">
        <v>5372</v>
      </c>
      <c r="E1369" t="s">
        <v>5373</v>
      </c>
    </row>
    <row r="1370" spans="4:5" x14ac:dyDescent="0.25">
      <c r="D1370" t="s">
        <v>5374</v>
      </c>
      <c r="E1370" t="s">
        <v>5375</v>
      </c>
    </row>
    <row r="1371" spans="4:5" x14ac:dyDescent="0.25">
      <c r="D1371" t="s">
        <v>5376</v>
      </c>
      <c r="E1371" t="s">
        <v>5377</v>
      </c>
    </row>
    <row r="1372" spans="4:5" x14ac:dyDescent="0.25">
      <c r="D1372" t="s">
        <v>5378</v>
      </c>
      <c r="E1372" t="s">
        <v>5379</v>
      </c>
    </row>
    <row r="1373" spans="4:5" x14ac:dyDescent="0.25">
      <c r="D1373" t="s">
        <v>5380</v>
      </c>
      <c r="E1373" t="s">
        <v>5381</v>
      </c>
    </row>
    <row r="1374" spans="4:5" x14ac:dyDescent="0.25">
      <c r="D1374" t="s">
        <v>5382</v>
      </c>
      <c r="E1374" t="s">
        <v>5383</v>
      </c>
    </row>
    <row r="1375" spans="4:5" x14ac:dyDescent="0.25">
      <c r="D1375" t="s">
        <v>5384</v>
      </c>
      <c r="E1375" t="s">
        <v>5385</v>
      </c>
    </row>
    <row r="1376" spans="4:5" x14ac:dyDescent="0.25">
      <c r="D1376" t="s">
        <v>5386</v>
      </c>
      <c r="E1376" t="s">
        <v>5387</v>
      </c>
    </row>
    <row r="1377" spans="4:5" x14ac:dyDescent="0.25">
      <c r="D1377" t="s">
        <v>5388</v>
      </c>
      <c r="E1377" t="s">
        <v>5389</v>
      </c>
    </row>
    <row r="1378" spans="4:5" x14ac:dyDescent="0.25">
      <c r="D1378" t="s">
        <v>5390</v>
      </c>
      <c r="E1378" t="s">
        <v>5391</v>
      </c>
    </row>
    <row r="1379" spans="4:5" x14ac:dyDescent="0.25">
      <c r="D1379" t="s">
        <v>5392</v>
      </c>
      <c r="E1379" t="s">
        <v>5393</v>
      </c>
    </row>
    <row r="1380" spans="4:5" x14ac:dyDescent="0.25">
      <c r="D1380" t="s">
        <v>5394</v>
      </c>
      <c r="E1380" t="s">
        <v>5395</v>
      </c>
    </row>
    <row r="1381" spans="4:5" x14ac:dyDescent="0.25">
      <c r="D1381" t="s">
        <v>5396</v>
      </c>
      <c r="E1381" t="s">
        <v>5397</v>
      </c>
    </row>
    <row r="1382" spans="4:5" x14ac:dyDescent="0.25">
      <c r="D1382" t="s">
        <v>5398</v>
      </c>
      <c r="E1382" t="s">
        <v>5399</v>
      </c>
    </row>
    <row r="1383" spans="4:5" x14ac:dyDescent="0.25">
      <c r="D1383" t="s">
        <v>5400</v>
      </c>
      <c r="E1383" t="s">
        <v>5401</v>
      </c>
    </row>
    <row r="1384" spans="4:5" x14ac:dyDescent="0.25">
      <c r="D1384" t="s">
        <v>5402</v>
      </c>
      <c r="E1384" t="s">
        <v>5403</v>
      </c>
    </row>
    <row r="1385" spans="4:5" x14ac:dyDescent="0.25">
      <c r="D1385" t="s">
        <v>5404</v>
      </c>
      <c r="E1385" t="s">
        <v>5405</v>
      </c>
    </row>
    <row r="1386" spans="4:5" x14ac:dyDescent="0.25">
      <c r="D1386" t="s">
        <v>5406</v>
      </c>
      <c r="E1386" t="s">
        <v>5407</v>
      </c>
    </row>
    <row r="1387" spans="4:5" x14ac:dyDescent="0.25">
      <c r="D1387" t="s">
        <v>5408</v>
      </c>
      <c r="E1387" t="s">
        <v>5409</v>
      </c>
    </row>
    <row r="1388" spans="4:5" x14ac:dyDescent="0.25">
      <c r="D1388" t="s">
        <v>5410</v>
      </c>
      <c r="E1388" t="s">
        <v>5411</v>
      </c>
    </row>
    <row r="1389" spans="4:5" x14ac:dyDescent="0.25">
      <c r="D1389" t="s">
        <v>5412</v>
      </c>
      <c r="E1389" t="s">
        <v>5413</v>
      </c>
    </row>
    <row r="1390" spans="4:5" x14ac:dyDescent="0.25">
      <c r="D1390" t="s">
        <v>5414</v>
      </c>
      <c r="E1390" t="s">
        <v>5415</v>
      </c>
    </row>
    <row r="1391" spans="4:5" x14ac:dyDescent="0.25">
      <c r="D1391" t="s">
        <v>5416</v>
      </c>
      <c r="E1391" t="s">
        <v>5417</v>
      </c>
    </row>
    <row r="1392" spans="4:5" x14ac:dyDescent="0.25">
      <c r="D1392" t="s">
        <v>5418</v>
      </c>
      <c r="E1392" t="s">
        <v>5419</v>
      </c>
    </row>
    <row r="1393" spans="4:5" x14ac:dyDescent="0.25">
      <c r="D1393" t="s">
        <v>5420</v>
      </c>
      <c r="E1393" t="s">
        <v>5421</v>
      </c>
    </row>
    <row r="1394" spans="4:5" x14ac:dyDescent="0.25">
      <c r="D1394" t="s">
        <v>5422</v>
      </c>
      <c r="E1394" t="s">
        <v>5423</v>
      </c>
    </row>
    <row r="1395" spans="4:5" x14ac:dyDescent="0.25">
      <c r="D1395" t="s">
        <v>5424</v>
      </c>
      <c r="E1395" t="s">
        <v>5425</v>
      </c>
    </row>
    <row r="1396" spans="4:5" x14ac:dyDescent="0.25">
      <c r="D1396" t="s">
        <v>5426</v>
      </c>
      <c r="E1396" t="s">
        <v>5427</v>
      </c>
    </row>
    <row r="1397" spans="4:5" x14ac:dyDescent="0.25">
      <c r="D1397" t="s">
        <v>5428</v>
      </c>
      <c r="E1397" t="s">
        <v>5429</v>
      </c>
    </row>
    <row r="1398" spans="4:5" x14ac:dyDescent="0.25">
      <c r="D1398" t="s">
        <v>5430</v>
      </c>
      <c r="E1398" t="s">
        <v>5431</v>
      </c>
    </row>
    <row r="1399" spans="4:5" x14ac:dyDescent="0.25">
      <c r="D1399" t="s">
        <v>5432</v>
      </c>
      <c r="E1399" t="s">
        <v>5433</v>
      </c>
    </row>
    <row r="1400" spans="4:5" x14ac:dyDescent="0.25">
      <c r="D1400" t="s">
        <v>5434</v>
      </c>
      <c r="E1400" t="s">
        <v>5435</v>
      </c>
    </row>
    <row r="1401" spans="4:5" x14ac:dyDescent="0.25">
      <c r="D1401" t="s">
        <v>5436</v>
      </c>
      <c r="E1401" t="s">
        <v>5437</v>
      </c>
    </row>
    <row r="1402" spans="4:5" x14ac:dyDescent="0.25">
      <c r="D1402" t="s">
        <v>5438</v>
      </c>
      <c r="E1402" t="s">
        <v>5439</v>
      </c>
    </row>
    <row r="1403" spans="4:5" x14ac:dyDescent="0.25">
      <c r="D1403" t="s">
        <v>5440</v>
      </c>
      <c r="E1403" t="s">
        <v>5441</v>
      </c>
    </row>
    <row r="1404" spans="4:5" x14ac:dyDescent="0.25">
      <c r="D1404" t="s">
        <v>5442</v>
      </c>
      <c r="E1404" t="s">
        <v>5443</v>
      </c>
    </row>
    <row r="1405" spans="4:5" x14ac:dyDescent="0.25">
      <c r="D1405" t="s">
        <v>5444</v>
      </c>
      <c r="E1405" t="s">
        <v>5445</v>
      </c>
    </row>
    <row r="1406" spans="4:5" x14ac:dyDescent="0.25">
      <c r="D1406" t="s">
        <v>5446</v>
      </c>
      <c r="E1406" t="s">
        <v>5447</v>
      </c>
    </row>
    <row r="1407" spans="4:5" x14ac:dyDescent="0.25">
      <c r="D1407" t="s">
        <v>5448</v>
      </c>
      <c r="E1407" t="s">
        <v>5449</v>
      </c>
    </row>
    <row r="1408" spans="4:5" x14ac:dyDescent="0.25">
      <c r="D1408" t="s">
        <v>5450</v>
      </c>
      <c r="E1408" t="s">
        <v>5451</v>
      </c>
    </row>
    <row r="1409" spans="4:5" x14ac:dyDescent="0.25">
      <c r="D1409" t="s">
        <v>5452</v>
      </c>
      <c r="E1409" t="s">
        <v>5453</v>
      </c>
    </row>
    <row r="1410" spans="4:5" x14ac:dyDescent="0.25">
      <c r="D1410" t="s">
        <v>5454</v>
      </c>
      <c r="E1410" t="s">
        <v>5455</v>
      </c>
    </row>
    <row r="1411" spans="4:5" x14ac:dyDescent="0.25">
      <c r="D1411" t="s">
        <v>5456</v>
      </c>
      <c r="E1411" t="s">
        <v>5457</v>
      </c>
    </row>
    <row r="1412" spans="4:5" x14ac:dyDescent="0.25">
      <c r="D1412" t="s">
        <v>5458</v>
      </c>
      <c r="E1412" t="s">
        <v>5459</v>
      </c>
    </row>
    <row r="1413" spans="4:5" x14ac:dyDescent="0.25">
      <c r="D1413" t="s">
        <v>5460</v>
      </c>
      <c r="E1413" t="s">
        <v>5461</v>
      </c>
    </row>
    <row r="1414" spans="4:5" x14ac:dyDescent="0.25">
      <c r="D1414" t="s">
        <v>5462</v>
      </c>
      <c r="E1414" t="s">
        <v>5463</v>
      </c>
    </row>
    <row r="1415" spans="4:5" x14ac:dyDescent="0.25">
      <c r="D1415" t="s">
        <v>5464</v>
      </c>
      <c r="E1415" t="s">
        <v>5465</v>
      </c>
    </row>
    <row r="1416" spans="4:5" x14ac:dyDescent="0.25">
      <c r="D1416" t="s">
        <v>5466</v>
      </c>
      <c r="E1416" t="s">
        <v>5467</v>
      </c>
    </row>
    <row r="1417" spans="4:5" x14ac:dyDescent="0.25">
      <c r="D1417" t="s">
        <v>5468</v>
      </c>
      <c r="E1417" t="s">
        <v>5469</v>
      </c>
    </row>
    <row r="1418" spans="4:5" x14ac:dyDescent="0.25">
      <c r="D1418" t="s">
        <v>5470</v>
      </c>
      <c r="E1418" t="s">
        <v>5471</v>
      </c>
    </row>
    <row r="1419" spans="4:5" x14ac:dyDescent="0.25">
      <c r="D1419" t="s">
        <v>5472</v>
      </c>
      <c r="E1419" t="s">
        <v>5473</v>
      </c>
    </row>
    <row r="1420" spans="4:5" x14ac:dyDescent="0.25">
      <c r="D1420" t="s">
        <v>5474</v>
      </c>
      <c r="E1420" t="s">
        <v>5475</v>
      </c>
    </row>
    <row r="1421" spans="4:5" x14ac:dyDescent="0.25">
      <c r="D1421" t="s">
        <v>5476</v>
      </c>
      <c r="E1421" t="s">
        <v>5477</v>
      </c>
    </row>
    <row r="1422" spans="4:5" x14ac:dyDescent="0.25">
      <c r="D1422" t="s">
        <v>5478</v>
      </c>
      <c r="E1422" t="s">
        <v>5479</v>
      </c>
    </row>
    <row r="1423" spans="4:5" x14ac:dyDescent="0.25">
      <c r="D1423" t="s">
        <v>5480</v>
      </c>
      <c r="E1423" t="s">
        <v>5481</v>
      </c>
    </row>
    <row r="1424" spans="4:5" x14ac:dyDescent="0.25">
      <c r="D1424" t="s">
        <v>5482</v>
      </c>
      <c r="E1424" t="s">
        <v>5483</v>
      </c>
    </row>
    <row r="1425" spans="4:5" x14ac:dyDescent="0.25">
      <c r="D1425" t="s">
        <v>5484</v>
      </c>
      <c r="E1425" t="s">
        <v>5485</v>
      </c>
    </row>
    <row r="1426" spans="4:5" x14ac:dyDescent="0.25">
      <c r="D1426" t="s">
        <v>5486</v>
      </c>
      <c r="E1426" t="s">
        <v>5487</v>
      </c>
    </row>
    <row r="1427" spans="4:5" x14ac:dyDescent="0.25">
      <c r="D1427" t="s">
        <v>5488</v>
      </c>
      <c r="E1427" t="s">
        <v>857</v>
      </c>
    </row>
    <row r="1428" spans="4:5" x14ac:dyDescent="0.25">
      <c r="D1428" t="s">
        <v>5489</v>
      </c>
      <c r="E1428" t="s">
        <v>132</v>
      </c>
    </row>
    <row r="1429" spans="4:5" x14ac:dyDescent="0.25">
      <c r="D1429" t="s">
        <v>5490</v>
      </c>
      <c r="E1429" t="s">
        <v>5491</v>
      </c>
    </row>
    <row r="1430" spans="4:5" x14ac:dyDescent="0.25">
      <c r="D1430" t="s">
        <v>5492</v>
      </c>
      <c r="E1430" t="s">
        <v>5493</v>
      </c>
    </row>
    <row r="1431" spans="4:5" x14ac:dyDescent="0.25">
      <c r="D1431" t="s">
        <v>5494</v>
      </c>
      <c r="E1431" t="s">
        <v>5495</v>
      </c>
    </row>
    <row r="1432" spans="4:5" x14ac:dyDescent="0.25">
      <c r="D1432" t="s">
        <v>5496</v>
      </c>
      <c r="E1432" t="s">
        <v>1944</v>
      </c>
    </row>
    <row r="1433" spans="4:5" x14ac:dyDescent="0.25">
      <c r="D1433" t="s">
        <v>5497</v>
      </c>
      <c r="E1433" t="s">
        <v>5498</v>
      </c>
    </row>
    <row r="1434" spans="4:5" x14ac:dyDescent="0.25">
      <c r="D1434" t="s">
        <v>5499</v>
      </c>
      <c r="E1434" t="s">
        <v>5500</v>
      </c>
    </row>
    <row r="1435" spans="4:5" x14ac:dyDescent="0.25">
      <c r="D1435" t="s">
        <v>5501</v>
      </c>
      <c r="E1435" t="s">
        <v>5502</v>
      </c>
    </row>
    <row r="1436" spans="4:5" x14ac:dyDescent="0.25">
      <c r="D1436" t="s">
        <v>5503</v>
      </c>
      <c r="E1436" t="s">
        <v>5504</v>
      </c>
    </row>
    <row r="1437" spans="4:5" x14ac:dyDescent="0.25">
      <c r="D1437" t="s">
        <v>5505</v>
      </c>
      <c r="E1437" t="s">
        <v>5506</v>
      </c>
    </row>
    <row r="1438" spans="4:5" x14ac:dyDescent="0.25">
      <c r="D1438" t="s">
        <v>5507</v>
      </c>
      <c r="E1438" t="s">
        <v>5508</v>
      </c>
    </row>
    <row r="1439" spans="4:5" x14ac:dyDescent="0.25">
      <c r="D1439" t="s">
        <v>5509</v>
      </c>
      <c r="E1439" t="s">
        <v>5510</v>
      </c>
    </row>
    <row r="1440" spans="4:5" x14ac:dyDescent="0.25">
      <c r="D1440" t="s">
        <v>5511</v>
      </c>
      <c r="E1440" t="s">
        <v>5512</v>
      </c>
    </row>
    <row r="1441" spans="4:5" x14ac:dyDescent="0.25">
      <c r="D1441" t="s">
        <v>5513</v>
      </c>
      <c r="E1441" t="s">
        <v>5514</v>
      </c>
    </row>
    <row r="1442" spans="4:5" x14ac:dyDescent="0.25">
      <c r="D1442" t="s">
        <v>5515</v>
      </c>
      <c r="E1442" t="s">
        <v>5516</v>
      </c>
    </row>
    <row r="1443" spans="4:5" x14ac:dyDescent="0.25">
      <c r="D1443" t="s">
        <v>5517</v>
      </c>
      <c r="E1443" t="s">
        <v>5518</v>
      </c>
    </row>
    <row r="1444" spans="4:5" x14ac:dyDescent="0.25">
      <c r="D1444" t="s">
        <v>5519</v>
      </c>
      <c r="E1444" t="s">
        <v>5520</v>
      </c>
    </row>
    <row r="1445" spans="4:5" x14ac:dyDescent="0.25">
      <c r="D1445" t="s">
        <v>5521</v>
      </c>
      <c r="E1445" t="s">
        <v>5522</v>
      </c>
    </row>
    <row r="1446" spans="4:5" x14ac:dyDescent="0.25">
      <c r="D1446" t="s">
        <v>5523</v>
      </c>
      <c r="E1446" t="s">
        <v>5524</v>
      </c>
    </row>
    <row r="1447" spans="4:5" x14ac:dyDescent="0.25">
      <c r="D1447" t="s">
        <v>5525</v>
      </c>
      <c r="E1447" t="s">
        <v>5526</v>
      </c>
    </row>
    <row r="1448" spans="4:5" x14ac:dyDescent="0.25">
      <c r="D1448" t="s">
        <v>5527</v>
      </c>
      <c r="E1448" t="s">
        <v>5528</v>
      </c>
    </row>
    <row r="1449" spans="4:5" x14ac:dyDescent="0.25">
      <c r="D1449" t="s">
        <v>5529</v>
      </c>
      <c r="E1449" t="s">
        <v>5530</v>
      </c>
    </row>
    <row r="1450" spans="4:5" x14ac:dyDescent="0.25">
      <c r="D1450" t="s">
        <v>5531</v>
      </c>
      <c r="E1450" t="s">
        <v>5532</v>
      </c>
    </row>
    <row r="1451" spans="4:5" x14ac:dyDescent="0.25">
      <c r="D1451" t="s">
        <v>5533</v>
      </c>
      <c r="E1451" t="s">
        <v>5534</v>
      </c>
    </row>
    <row r="1452" spans="4:5" x14ac:dyDescent="0.25">
      <c r="D1452" t="s">
        <v>5535</v>
      </c>
      <c r="E1452" t="s">
        <v>5536</v>
      </c>
    </row>
    <row r="1453" spans="4:5" x14ac:dyDescent="0.25">
      <c r="D1453" t="s">
        <v>5537</v>
      </c>
      <c r="E1453" t="s">
        <v>5538</v>
      </c>
    </row>
    <row r="1454" spans="4:5" x14ac:dyDescent="0.25">
      <c r="D1454" t="s">
        <v>5539</v>
      </c>
      <c r="E1454" t="s">
        <v>5540</v>
      </c>
    </row>
    <row r="1455" spans="4:5" x14ac:dyDescent="0.25">
      <c r="D1455" t="s">
        <v>5541</v>
      </c>
      <c r="E1455" t="s">
        <v>5542</v>
      </c>
    </row>
    <row r="1456" spans="4:5" x14ac:dyDescent="0.25">
      <c r="D1456" t="s">
        <v>5543</v>
      </c>
      <c r="E1456" t="s">
        <v>5544</v>
      </c>
    </row>
    <row r="1457" spans="4:5" x14ac:dyDescent="0.25">
      <c r="D1457" t="s">
        <v>5545</v>
      </c>
      <c r="E1457" t="s">
        <v>5546</v>
      </c>
    </row>
    <row r="1458" spans="4:5" x14ac:dyDescent="0.25">
      <c r="D1458" t="s">
        <v>5547</v>
      </c>
      <c r="E1458" t="s">
        <v>5548</v>
      </c>
    </row>
    <row r="1459" spans="4:5" x14ac:dyDescent="0.25">
      <c r="D1459" t="s">
        <v>5549</v>
      </c>
      <c r="E1459" t="s">
        <v>5550</v>
      </c>
    </row>
    <row r="1460" spans="4:5" x14ac:dyDescent="0.25">
      <c r="D1460" t="s">
        <v>5551</v>
      </c>
      <c r="E1460" t="s">
        <v>5552</v>
      </c>
    </row>
    <row r="1461" spans="4:5" x14ac:dyDescent="0.25">
      <c r="D1461" t="s">
        <v>5553</v>
      </c>
      <c r="E1461" t="s">
        <v>5554</v>
      </c>
    </row>
    <row r="1462" spans="4:5" x14ac:dyDescent="0.25">
      <c r="D1462" t="s">
        <v>5555</v>
      </c>
      <c r="E1462" t="s">
        <v>5556</v>
      </c>
    </row>
    <row r="1463" spans="4:5" x14ac:dyDescent="0.25">
      <c r="D1463" t="s">
        <v>5555</v>
      </c>
      <c r="E1463" t="s">
        <v>5556</v>
      </c>
    </row>
    <row r="1464" spans="4:5" x14ac:dyDescent="0.25">
      <c r="D1464" t="s">
        <v>5557</v>
      </c>
      <c r="E1464" t="s">
        <v>5558</v>
      </c>
    </row>
    <row r="1465" spans="4:5" x14ac:dyDescent="0.25">
      <c r="D1465" t="s">
        <v>5559</v>
      </c>
      <c r="E1465" t="s">
        <v>5560</v>
      </c>
    </row>
    <row r="1466" spans="4:5" x14ac:dyDescent="0.25">
      <c r="D1466" t="s">
        <v>5561</v>
      </c>
      <c r="E1466" t="s">
        <v>5562</v>
      </c>
    </row>
    <row r="1467" spans="4:5" x14ac:dyDescent="0.25">
      <c r="D1467" t="s">
        <v>5563</v>
      </c>
      <c r="E1467" t="s">
        <v>5564</v>
      </c>
    </row>
    <row r="1468" spans="4:5" x14ac:dyDescent="0.25">
      <c r="D1468" t="s">
        <v>5565</v>
      </c>
      <c r="E1468" t="s">
        <v>5566</v>
      </c>
    </row>
    <row r="1469" spans="4:5" x14ac:dyDescent="0.25">
      <c r="D1469" t="s">
        <v>5567</v>
      </c>
      <c r="E1469" t="s">
        <v>5568</v>
      </c>
    </row>
    <row r="1470" spans="4:5" x14ac:dyDescent="0.25">
      <c r="D1470" t="s">
        <v>5569</v>
      </c>
      <c r="E1470" t="s">
        <v>5570</v>
      </c>
    </row>
    <row r="1471" spans="4:5" x14ac:dyDescent="0.25">
      <c r="D1471" t="s">
        <v>5571</v>
      </c>
      <c r="E1471" t="s">
        <v>5572</v>
      </c>
    </row>
    <row r="1472" spans="4:5" x14ac:dyDescent="0.25">
      <c r="D1472" t="s">
        <v>5573</v>
      </c>
      <c r="E1472" t="s">
        <v>5574</v>
      </c>
    </row>
    <row r="1473" spans="4:5" x14ac:dyDescent="0.25">
      <c r="D1473" t="s">
        <v>5575</v>
      </c>
      <c r="E1473" t="s">
        <v>5576</v>
      </c>
    </row>
    <row r="1474" spans="4:5" x14ac:dyDescent="0.25">
      <c r="D1474" t="s">
        <v>5577</v>
      </c>
      <c r="E1474" t="s">
        <v>5578</v>
      </c>
    </row>
    <row r="1475" spans="4:5" x14ac:dyDescent="0.25">
      <c r="D1475" t="s">
        <v>5579</v>
      </c>
      <c r="E1475" t="s">
        <v>5580</v>
      </c>
    </row>
    <row r="1476" spans="4:5" x14ac:dyDescent="0.25">
      <c r="D1476" t="s">
        <v>5581</v>
      </c>
      <c r="E1476" t="s">
        <v>5582</v>
      </c>
    </row>
    <row r="1477" spans="4:5" x14ac:dyDescent="0.25">
      <c r="D1477" t="s">
        <v>5583</v>
      </c>
      <c r="E1477" t="s">
        <v>5584</v>
      </c>
    </row>
    <row r="1478" spans="4:5" x14ac:dyDescent="0.25">
      <c r="D1478" t="s">
        <v>5585</v>
      </c>
      <c r="E1478" t="s">
        <v>5586</v>
      </c>
    </row>
    <row r="1479" spans="4:5" x14ac:dyDescent="0.25">
      <c r="D1479" t="s">
        <v>5587</v>
      </c>
      <c r="E1479" t="s">
        <v>5588</v>
      </c>
    </row>
    <row r="1480" spans="4:5" x14ac:dyDescent="0.25">
      <c r="D1480" t="s">
        <v>5589</v>
      </c>
      <c r="E1480" t="s">
        <v>5590</v>
      </c>
    </row>
    <row r="1481" spans="4:5" x14ac:dyDescent="0.25">
      <c r="D1481" t="s">
        <v>5591</v>
      </c>
      <c r="E1481" t="s">
        <v>5592</v>
      </c>
    </row>
    <row r="1482" spans="4:5" x14ac:dyDescent="0.25">
      <c r="D1482" t="s">
        <v>5593</v>
      </c>
      <c r="E1482" t="s">
        <v>5594</v>
      </c>
    </row>
    <row r="1483" spans="4:5" x14ac:dyDescent="0.25">
      <c r="D1483" t="s">
        <v>5595</v>
      </c>
      <c r="E1483" t="s">
        <v>5596</v>
      </c>
    </row>
    <row r="1484" spans="4:5" x14ac:dyDescent="0.25">
      <c r="D1484" t="s">
        <v>5597</v>
      </c>
      <c r="E1484" t="s">
        <v>5598</v>
      </c>
    </row>
    <row r="1485" spans="4:5" x14ac:dyDescent="0.25">
      <c r="D1485" t="s">
        <v>5599</v>
      </c>
      <c r="E1485" t="s">
        <v>5600</v>
      </c>
    </row>
    <row r="1486" spans="4:5" x14ac:dyDescent="0.25">
      <c r="D1486" t="s">
        <v>5601</v>
      </c>
      <c r="E1486" t="s">
        <v>5602</v>
      </c>
    </row>
    <row r="1487" spans="4:5" x14ac:dyDescent="0.25">
      <c r="D1487" t="s">
        <v>5603</v>
      </c>
      <c r="E1487" t="s">
        <v>5604</v>
      </c>
    </row>
    <row r="1488" spans="4:5" x14ac:dyDescent="0.25">
      <c r="D1488" t="s">
        <v>5605</v>
      </c>
      <c r="E1488" t="s">
        <v>5606</v>
      </c>
    </row>
    <row r="1489" spans="4:5" x14ac:dyDescent="0.25">
      <c r="D1489" t="s">
        <v>5607</v>
      </c>
      <c r="E1489" t="s">
        <v>5608</v>
      </c>
    </row>
    <row r="1490" spans="4:5" x14ac:dyDescent="0.25">
      <c r="D1490" t="s">
        <v>5609</v>
      </c>
      <c r="E1490" t="s">
        <v>5610</v>
      </c>
    </row>
    <row r="1491" spans="4:5" x14ac:dyDescent="0.25">
      <c r="D1491" t="s">
        <v>5611</v>
      </c>
      <c r="E1491" t="s">
        <v>5612</v>
      </c>
    </row>
    <row r="1492" spans="4:5" x14ac:dyDescent="0.25">
      <c r="D1492" t="s">
        <v>5613</v>
      </c>
      <c r="E1492" t="s">
        <v>5614</v>
      </c>
    </row>
    <row r="1493" spans="4:5" x14ac:dyDescent="0.25">
      <c r="D1493" t="s">
        <v>5615</v>
      </c>
      <c r="E1493" t="s">
        <v>5616</v>
      </c>
    </row>
    <row r="1494" spans="4:5" x14ac:dyDescent="0.25">
      <c r="D1494" t="s">
        <v>5617</v>
      </c>
      <c r="E1494" t="s">
        <v>5618</v>
      </c>
    </row>
    <row r="1495" spans="4:5" x14ac:dyDescent="0.25">
      <c r="D1495" t="s">
        <v>5619</v>
      </c>
      <c r="E1495" t="s">
        <v>5620</v>
      </c>
    </row>
    <row r="1496" spans="4:5" x14ac:dyDescent="0.25">
      <c r="D1496" t="s">
        <v>5621</v>
      </c>
      <c r="E1496" t="s">
        <v>5622</v>
      </c>
    </row>
    <row r="1497" spans="4:5" x14ac:dyDescent="0.25">
      <c r="D1497" t="s">
        <v>5623</v>
      </c>
      <c r="E1497" t="s">
        <v>5624</v>
      </c>
    </row>
    <row r="1498" spans="4:5" x14ac:dyDescent="0.25">
      <c r="D1498" t="s">
        <v>5625</v>
      </c>
      <c r="E1498" t="s">
        <v>5626</v>
      </c>
    </row>
    <row r="1499" spans="4:5" x14ac:dyDescent="0.25">
      <c r="D1499" t="s">
        <v>5627</v>
      </c>
      <c r="E1499" t="s">
        <v>5628</v>
      </c>
    </row>
    <row r="1500" spans="4:5" x14ac:dyDescent="0.25">
      <c r="D1500" t="s">
        <v>5629</v>
      </c>
      <c r="E1500" t="s">
        <v>5630</v>
      </c>
    </row>
    <row r="1501" spans="4:5" x14ac:dyDescent="0.25">
      <c r="D1501" t="s">
        <v>5631</v>
      </c>
      <c r="E1501" t="s">
        <v>5632</v>
      </c>
    </row>
    <row r="1502" spans="4:5" x14ac:dyDescent="0.25">
      <c r="D1502" t="s">
        <v>5633</v>
      </c>
      <c r="E1502" t="s">
        <v>5634</v>
      </c>
    </row>
    <row r="1503" spans="4:5" x14ac:dyDescent="0.25">
      <c r="D1503" t="s">
        <v>5635</v>
      </c>
      <c r="E1503" t="s">
        <v>5622</v>
      </c>
    </row>
    <row r="1504" spans="4:5" x14ac:dyDescent="0.25">
      <c r="D1504" t="s">
        <v>5636</v>
      </c>
      <c r="E1504" t="s">
        <v>5637</v>
      </c>
    </row>
    <row r="1505" spans="4:5" x14ac:dyDescent="0.25">
      <c r="D1505" t="s">
        <v>5638</v>
      </c>
      <c r="E1505" t="s">
        <v>5639</v>
      </c>
    </row>
    <row r="1506" spans="4:5" x14ac:dyDescent="0.25">
      <c r="D1506" t="s">
        <v>5640</v>
      </c>
      <c r="E1506" t="s">
        <v>5641</v>
      </c>
    </row>
    <row r="1507" spans="4:5" x14ac:dyDescent="0.25">
      <c r="D1507" t="s">
        <v>5642</v>
      </c>
      <c r="E1507" t="s">
        <v>5643</v>
      </c>
    </row>
    <row r="1508" spans="4:5" x14ac:dyDescent="0.25">
      <c r="D1508" t="s">
        <v>5644</v>
      </c>
      <c r="E1508" t="s">
        <v>5645</v>
      </c>
    </row>
    <row r="1509" spans="4:5" x14ac:dyDescent="0.25">
      <c r="D1509" t="s">
        <v>5646</v>
      </c>
      <c r="E1509" t="s">
        <v>5647</v>
      </c>
    </row>
    <row r="1510" spans="4:5" x14ac:dyDescent="0.25">
      <c r="D1510" t="s">
        <v>5648</v>
      </c>
      <c r="E1510" t="s">
        <v>5649</v>
      </c>
    </row>
    <row r="1511" spans="4:5" x14ac:dyDescent="0.25">
      <c r="D1511" t="s">
        <v>5650</v>
      </c>
      <c r="E1511" t="s">
        <v>5645</v>
      </c>
    </row>
    <row r="1512" spans="4:5" x14ac:dyDescent="0.25">
      <c r="D1512" t="s">
        <v>5651</v>
      </c>
      <c r="E1512" t="s">
        <v>5647</v>
      </c>
    </row>
    <row r="1513" spans="4:5" x14ac:dyDescent="0.25">
      <c r="D1513" t="s">
        <v>5652</v>
      </c>
      <c r="E1513" t="s">
        <v>5649</v>
      </c>
    </row>
    <row r="1514" spans="4:5" x14ac:dyDescent="0.25">
      <c r="D1514" t="s">
        <v>5653</v>
      </c>
      <c r="E1514" t="s">
        <v>5654</v>
      </c>
    </row>
    <row r="1515" spans="4:5" x14ac:dyDescent="0.25">
      <c r="D1515" t="s">
        <v>5655</v>
      </c>
      <c r="E1515" t="s">
        <v>5656</v>
      </c>
    </row>
    <row r="1516" spans="4:5" x14ac:dyDescent="0.25">
      <c r="D1516" t="s">
        <v>5657</v>
      </c>
      <c r="E1516" t="s">
        <v>5658</v>
      </c>
    </row>
    <row r="1517" spans="4:5" x14ac:dyDescent="0.25">
      <c r="D1517" t="s">
        <v>5659</v>
      </c>
      <c r="E1517" t="s">
        <v>5660</v>
      </c>
    </row>
    <row r="1518" spans="4:5" x14ac:dyDescent="0.25">
      <c r="D1518" t="s">
        <v>5661</v>
      </c>
      <c r="E1518" t="s">
        <v>5662</v>
      </c>
    </row>
    <row r="1519" spans="4:5" x14ac:dyDescent="0.25">
      <c r="D1519" t="s">
        <v>5663</v>
      </c>
      <c r="E1519" t="s">
        <v>5664</v>
      </c>
    </row>
    <row r="1520" spans="4:5" x14ac:dyDescent="0.25">
      <c r="D1520" t="s">
        <v>5665</v>
      </c>
      <c r="E1520" t="s">
        <v>5666</v>
      </c>
    </row>
    <row r="1521" spans="4:5" x14ac:dyDescent="0.25">
      <c r="D1521" t="s">
        <v>5667</v>
      </c>
      <c r="E1521" t="s">
        <v>5668</v>
      </c>
    </row>
    <row r="1522" spans="4:5" x14ac:dyDescent="0.25">
      <c r="D1522" t="s">
        <v>5669</v>
      </c>
      <c r="E1522" t="s">
        <v>5670</v>
      </c>
    </row>
    <row r="1523" spans="4:5" x14ac:dyDescent="0.25">
      <c r="D1523" t="s">
        <v>5671</v>
      </c>
      <c r="E1523" t="s">
        <v>3745</v>
      </c>
    </row>
    <row r="1524" spans="4:5" x14ac:dyDescent="0.25">
      <c r="D1524" t="s">
        <v>5672</v>
      </c>
      <c r="E1524" t="s">
        <v>5673</v>
      </c>
    </row>
    <row r="1525" spans="4:5" x14ac:dyDescent="0.25">
      <c r="D1525" t="s">
        <v>5674</v>
      </c>
      <c r="E1525" t="s">
        <v>5675</v>
      </c>
    </row>
    <row r="1526" spans="4:5" x14ac:dyDescent="0.25">
      <c r="D1526" t="s">
        <v>5676</v>
      </c>
      <c r="E1526" t="s">
        <v>5677</v>
      </c>
    </row>
    <row r="1527" spans="4:5" x14ac:dyDescent="0.25">
      <c r="D1527" t="s">
        <v>5678</v>
      </c>
      <c r="E1527" t="s">
        <v>5679</v>
      </c>
    </row>
    <row r="1528" spans="4:5" x14ac:dyDescent="0.25">
      <c r="D1528" t="s">
        <v>5680</v>
      </c>
      <c r="E1528" t="s">
        <v>5681</v>
      </c>
    </row>
    <row r="1529" spans="4:5" x14ac:dyDescent="0.25">
      <c r="D1529" t="s">
        <v>5682</v>
      </c>
      <c r="E1529" t="s">
        <v>5683</v>
      </c>
    </row>
    <row r="1530" spans="4:5" x14ac:dyDescent="0.25">
      <c r="D1530" t="s">
        <v>5684</v>
      </c>
      <c r="E1530" t="s">
        <v>5685</v>
      </c>
    </row>
    <row r="1531" spans="4:5" x14ac:dyDescent="0.25">
      <c r="D1531" t="s">
        <v>5686</v>
      </c>
      <c r="E1531" t="s">
        <v>5687</v>
      </c>
    </row>
    <row r="1532" spans="4:5" x14ac:dyDescent="0.25">
      <c r="D1532" t="s">
        <v>5688</v>
      </c>
      <c r="E1532" t="s">
        <v>5689</v>
      </c>
    </row>
    <row r="1533" spans="4:5" x14ac:dyDescent="0.25">
      <c r="D1533" t="s">
        <v>5690</v>
      </c>
      <c r="E1533" t="s">
        <v>5689</v>
      </c>
    </row>
    <row r="1534" spans="4:5" x14ac:dyDescent="0.25">
      <c r="D1534" t="s">
        <v>5691</v>
      </c>
      <c r="E1534" t="s">
        <v>5692</v>
      </c>
    </row>
    <row r="1535" spans="4:5" x14ac:dyDescent="0.25">
      <c r="D1535" t="s">
        <v>5693</v>
      </c>
      <c r="E1535" t="s">
        <v>5694</v>
      </c>
    </row>
    <row r="1536" spans="4:5" x14ac:dyDescent="0.25">
      <c r="D1536" t="s">
        <v>5695</v>
      </c>
      <c r="E1536" t="s">
        <v>5696</v>
      </c>
    </row>
    <row r="1537" spans="4:5" x14ac:dyDescent="0.25">
      <c r="D1537" t="s">
        <v>5697</v>
      </c>
      <c r="E1537" t="s">
        <v>5698</v>
      </c>
    </row>
    <row r="1538" spans="4:5" x14ac:dyDescent="0.25">
      <c r="D1538" t="s">
        <v>5699</v>
      </c>
      <c r="E1538" t="s">
        <v>5700</v>
      </c>
    </row>
    <row r="1539" spans="4:5" x14ac:dyDescent="0.25">
      <c r="D1539" t="s">
        <v>5701</v>
      </c>
      <c r="E1539" t="s">
        <v>5702</v>
      </c>
    </row>
    <row r="1540" spans="4:5" x14ac:dyDescent="0.25">
      <c r="D1540" t="s">
        <v>5703</v>
      </c>
      <c r="E1540" t="s">
        <v>5704</v>
      </c>
    </row>
    <row r="1541" spans="4:5" x14ac:dyDescent="0.25">
      <c r="D1541" t="s">
        <v>5705</v>
      </c>
      <c r="E1541" t="s">
        <v>5706</v>
      </c>
    </row>
    <row r="1542" spans="4:5" x14ac:dyDescent="0.25">
      <c r="D1542" t="s">
        <v>5707</v>
      </c>
      <c r="E1542" t="s">
        <v>5708</v>
      </c>
    </row>
    <row r="1543" spans="4:5" x14ac:dyDescent="0.25">
      <c r="D1543" t="s">
        <v>5709</v>
      </c>
      <c r="E1543" t="s">
        <v>5710</v>
      </c>
    </row>
    <row r="1544" spans="4:5" x14ac:dyDescent="0.25">
      <c r="D1544" t="s">
        <v>5711</v>
      </c>
      <c r="E1544" t="s">
        <v>5712</v>
      </c>
    </row>
    <row r="1545" spans="4:5" x14ac:dyDescent="0.25">
      <c r="D1545" t="s">
        <v>5713</v>
      </c>
      <c r="E1545" t="s">
        <v>5714</v>
      </c>
    </row>
    <row r="1546" spans="4:5" x14ac:dyDescent="0.25">
      <c r="D1546" t="s">
        <v>5715</v>
      </c>
      <c r="E1546" t="s">
        <v>5716</v>
      </c>
    </row>
    <row r="1547" spans="4:5" x14ac:dyDescent="0.25">
      <c r="D1547" t="s">
        <v>5717</v>
      </c>
      <c r="E1547" t="s">
        <v>5718</v>
      </c>
    </row>
    <row r="1548" spans="4:5" x14ac:dyDescent="0.25">
      <c r="D1548" t="s">
        <v>5719</v>
      </c>
      <c r="E1548" t="s">
        <v>5720</v>
      </c>
    </row>
    <row r="1549" spans="4:5" x14ac:dyDescent="0.25">
      <c r="D1549" t="s">
        <v>5721</v>
      </c>
      <c r="E1549" t="s">
        <v>5722</v>
      </c>
    </row>
    <row r="1550" spans="4:5" x14ac:dyDescent="0.25">
      <c r="D1550" t="s">
        <v>5723</v>
      </c>
      <c r="E1550" t="s">
        <v>5724</v>
      </c>
    </row>
    <row r="1551" spans="4:5" x14ac:dyDescent="0.25">
      <c r="D1551" t="s">
        <v>5725</v>
      </c>
      <c r="E1551" t="s">
        <v>5726</v>
      </c>
    </row>
    <row r="1552" spans="4:5" x14ac:dyDescent="0.25">
      <c r="D1552" t="s">
        <v>5727</v>
      </c>
      <c r="E1552" t="s">
        <v>5728</v>
      </c>
    </row>
    <row r="1553" spans="4:5" x14ac:dyDescent="0.25">
      <c r="D1553" t="s">
        <v>5729</v>
      </c>
      <c r="E1553" t="s">
        <v>5730</v>
      </c>
    </row>
    <row r="1554" spans="4:5" x14ac:dyDescent="0.25">
      <c r="D1554" t="s">
        <v>5731</v>
      </c>
      <c r="E1554" t="s">
        <v>5732</v>
      </c>
    </row>
    <row r="1555" spans="4:5" x14ac:dyDescent="0.25">
      <c r="D1555" t="s">
        <v>5733</v>
      </c>
      <c r="E1555" t="s">
        <v>5734</v>
      </c>
    </row>
    <row r="1556" spans="4:5" x14ac:dyDescent="0.25">
      <c r="D1556" t="s">
        <v>5735</v>
      </c>
      <c r="E1556" t="s">
        <v>5736</v>
      </c>
    </row>
    <row r="1557" spans="4:5" x14ac:dyDescent="0.25">
      <c r="D1557" t="s">
        <v>5737</v>
      </c>
      <c r="E1557" t="s">
        <v>5738</v>
      </c>
    </row>
    <row r="1558" spans="4:5" x14ac:dyDescent="0.25">
      <c r="D1558" t="s">
        <v>5739</v>
      </c>
      <c r="E1558" t="s">
        <v>5740</v>
      </c>
    </row>
    <row r="1559" spans="4:5" x14ac:dyDescent="0.25">
      <c r="D1559" t="s">
        <v>5741</v>
      </c>
      <c r="E1559" t="s">
        <v>5742</v>
      </c>
    </row>
    <row r="1560" spans="4:5" x14ac:dyDescent="0.25">
      <c r="D1560" t="s">
        <v>5743</v>
      </c>
      <c r="E1560" t="s">
        <v>5744</v>
      </c>
    </row>
    <row r="1561" spans="4:5" x14ac:dyDescent="0.25">
      <c r="D1561" t="s">
        <v>5745</v>
      </c>
      <c r="E1561" t="s">
        <v>5746</v>
      </c>
    </row>
    <row r="1562" spans="4:5" x14ac:dyDescent="0.25">
      <c r="D1562" t="s">
        <v>5747</v>
      </c>
      <c r="E1562" t="s">
        <v>5748</v>
      </c>
    </row>
    <row r="1563" spans="4:5" x14ac:dyDescent="0.25">
      <c r="D1563" t="s">
        <v>5749</v>
      </c>
      <c r="E1563" t="s">
        <v>5750</v>
      </c>
    </row>
    <row r="1564" spans="4:5" x14ac:dyDescent="0.25">
      <c r="D1564" t="s">
        <v>5751</v>
      </c>
      <c r="E1564" t="s">
        <v>5752</v>
      </c>
    </row>
    <row r="1565" spans="4:5" x14ac:dyDescent="0.25">
      <c r="D1565" t="s">
        <v>5753</v>
      </c>
      <c r="E1565" t="s">
        <v>5754</v>
      </c>
    </row>
    <row r="1566" spans="4:5" x14ac:dyDescent="0.25">
      <c r="D1566" t="s">
        <v>5755</v>
      </c>
      <c r="E1566" t="s">
        <v>5756</v>
      </c>
    </row>
    <row r="1567" spans="4:5" x14ac:dyDescent="0.25">
      <c r="D1567" t="s">
        <v>5757</v>
      </c>
      <c r="E1567" t="s">
        <v>5758</v>
      </c>
    </row>
    <row r="1568" spans="4:5" x14ac:dyDescent="0.25">
      <c r="D1568" t="s">
        <v>5759</v>
      </c>
      <c r="E1568" t="s">
        <v>5760</v>
      </c>
    </row>
    <row r="1569" spans="4:5" x14ac:dyDescent="0.25">
      <c r="D1569" t="s">
        <v>5761</v>
      </c>
      <c r="E1569" t="s">
        <v>5762</v>
      </c>
    </row>
    <row r="1570" spans="4:5" x14ac:dyDescent="0.25">
      <c r="D1570" t="s">
        <v>5763</v>
      </c>
      <c r="E1570" t="s">
        <v>5762</v>
      </c>
    </row>
    <row r="1571" spans="4:5" x14ac:dyDescent="0.25">
      <c r="D1571" t="s">
        <v>5764</v>
      </c>
      <c r="E1571" t="s">
        <v>5765</v>
      </c>
    </row>
    <row r="1572" spans="4:5" x14ac:dyDescent="0.25">
      <c r="D1572" t="s">
        <v>5766</v>
      </c>
      <c r="E1572" t="s">
        <v>5765</v>
      </c>
    </row>
    <row r="1573" spans="4:5" x14ac:dyDescent="0.25">
      <c r="D1573" t="s">
        <v>5767</v>
      </c>
      <c r="E1573" t="s">
        <v>5765</v>
      </c>
    </row>
    <row r="1574" spans="4:5" x14ac:dyDescent="0.25">
      <c r="D1574" t="s">
        <v>5768</v>
      </c>
      <c r="E1574" t="s">
        <v>5765</v>
      </c>
    </row>
    <row r="1575" spans="4:5" x14ac:dyDescent="0.25">
      <c r="D1575" t="s">
        <v>5769</v>
      </c>
      <c r="E1575" t="s">
        <v>5770</v>
      </c>
    </row>
    <row r="1576" spans="4:5" x14ac:dyDescent="0.25">
      <c r="D1576" t="s">
        <v>5771</v>
      </c>
      <c r="E1576" t="s">
        <v>5770</v>
      </c>
    </row>
    <row r="1577" spans="4:5" x14ac:dyDescent="0.25">
      <c r="D1577" t="s">
        <v>5772</v>
      </c>
      <c r="E1577" t="s">
        <v>5770</v>
      </c>
    </row>
    <row r="1578" spans="4:5" x14ac:dyDescent="0.25">
      <c r="D1578" t="s">
        <v>5773</v>
      </c>
      <c r="E1578" t="s">
        <v>5770</v>
      </c>
    </row>
    <row r="1579" spans="4:5" x14ac:dyDescent="0.25">
      <c r="D1579" t="s">
        <v>5774</v>
      </c>
      <c r="E1579" t="s">
        <v>5775</v>
      </c>
    </row>
    <row r="1580" spans="4:5" x14ac:dyDescent="0.25">
      <c r="D1580" t="s">
        <v>5776</v>
      </c>
      <c r="E1580" t="s">
        <v>5777</v>
      </c>
    </row>
    <row r="1581" spans="4:5" x14ac:dyDescent="0.25">
      <c r="D1581" t="s">
        <v>5778</v>
      </c>
      <c r="E1581" t="s">
        <v>5779</v>
      </c>
    </row>
    <row r="1582" spans="4:5" x14ac:dyDescent="0.25">
      <c r="D1582" t="s">
        <v>5780</v>
      </c>
      <c r="E1582" t="s">
        <v>5781</v>
      </c>
    </row>
    <row r="1583" spans="4:5" x14ac:dyDescent="0.25">
      <c r="D1583" t="s">
        <v>5782</v>
      </c>
      <c r="E1583" t="s">
        <v>5783</v>
      </c>
    </row>
    <row r="1584" spans="4:5" x14ac:dyDescent="0.25">
      <c r="D1584" t="s">
        <v>5784</v>
      </c>
      <c r="E1584" t="s">
        <v>5785</v>
      </c>
    </row>
    <row r="1585" spans="4:5" x14ac:dyDescent="0.25">
      <c r="D1585" t="s">
        <v>5786</v>
      </c>
      <c r="E1585" t="s">
        <v>5787</v>
      </c>
    </row>
    <row r="1586" spans="4:5" x14ac:dyDescent="0.25">
      <c r="D1586" t="s">
        <v>5788</v>
      </c>
      <c r="E1586" t="s">
        <v>5789</v>
      </c>
    </row>
    <row r="1587" spans="4:5" x14ac:dyDescent="0.25">
      <c r="D1587" t="s">
        <v>5790</v>
      </c>
      <c r="E1587" t="s">
        <v>5791</v>
      </c>
    </row>
    <row r="1588" spans="4:5" x14ac:dyDescent="0.25">
      <c r="D1588" t="s">
        <v>5792</v>
      </c>
      <c r="E1588" t="s">
        <v>5793</v>
      </c>
    </row>
    <row r="1589" spans="4:5" x14ac:dyDescent="0.25">
      <c r="D1589" t="s">
        <v>5794</v>
      </c>
      <c r="E1589" t="s">
        <v>5795</v>
      </c>
    </row>
    <row r="1590" spans="4:5" x14ac:dyDescent="0.25">
      <c r="D1590" t="s">
        <v>5796</v>
      </c>
      <c r="E1590" t="s">
        <v>5797</v>
      </c>
    </row>
    <row r="1591" spans="4:5" x14ac:dyDescent="0.25">
      <c r="D1591" t="s">
        <v>5798</v>
      </c>
      <c r="E1591" t="s">
        <v>4773</v>
      </c>
    </row>
    <row r="1592" spans="4:5" x14ac:dyDescent="0.25">
      <c r="D1592" t="s">
        <v>5799</v>
      </c>
      <c r="E1592" t="s">
        <v>5800</v>
      </c>
    </row>
    <row r="1593" spans="4:5" x14ac:dyDescent="0.25">
      <c r="D1593" t="s">
        <v>5801</v>
      </c>
      <c r="E1593" t="s">
        <v>5802</v>
      </c>
    </row>
    <row r="1594" spans="4:5" x14ac:dyDescent="0.25">
      <c r="D1594" t="s">
        <v>5803</v>
      </c>
      <c r="E1594" t="s">
        <v>5804</v>
      </c>
    </row>
    <row r="1595" spans="4:5" x14ac:dyDescent="0.25">
      <c r="D1595" t="s">
        <v>5805</v>
      </c>
      <c r="E1595" t="s">
        <v>5806</v>
      </c>
    </row>
    <row r="1596" spans="4:5" x14ac:dyDescent="0.25">
      <c r="D1596" t="s">
        <v>5807</v>
      </c>
      <c r="E1596" t="s">
        <v>5808</v>
      </c>
    </row>
    <row r="1597" spans="4:5" x14ac:dyDescent="0.25">
      <c r="D1597" t="s">
        <v>5809</v>
      </c>
      <c r="E1597" t="s">
        <v>5810</v>
      </c>
    </row>
    <row r="1598" spans="4:5" x14ac:dyDescent="0.25">
      <c r="D1598" t="s">
        <v>5811</v>
      </c>
      <c r="E1598" t="s">
        <v>5812</v>
      </c>
    </row>
    <row r="1599" spans="4:5" x14ac:dyDescent="0.25">
      <c r="D1599" t="s">
        <v>5813</v>
      </c>
      <c r="E1599" t="s">
        <v>5814</v>
      </c>
    </row>
    <row r="1600" spans="4:5" x14ac:dyDescent="0.25">
      <c r="D1600" t="s">
        <v>5815</v>
      </c>
      <c r="E1600" t="s">
        <v>5816</v>
      </c>
    </row>
    <row r="1601" spans="4:5" x14ac:dyDescent="0.25">
      <c r="D1601" t="s">
        <v>5817</v>
      </c>
      <c r="E1601" t="s">
        <v>5818</v>
      </c>
    </row>
    <row r="1602" spans="4:5" x14ac:dyDescent="0.25">
      <c r="D1602" t="s">
        <v>5819</v>
      </c>
      <c r="E1602" t="s">
        <v>5820</v>
      </c>
    </row>
    <row r="1603" spans="4:5" x14ac:dyDescent="0.25">
      <c r="D1603" t="s">
        <v>5821</v>
      </c>
      <c r="E1603" t="s">
        <v>5822</v>
      </c>
    </row>
    <row r="1604" spans="4:5" x14ac:dyDescent="0.25">
      <c r="D1604" t="s">
        <v>5823</v>
      </c>
      <c r="E1604" t="s">
        <v>5824</v>
      </c>
    </row>
    <row r="1605" spans="4:5" x14ac:dyDescent="0.25">
      <c r="D1605" t="s">
        <v>5825</v>
      </c>
      <c r="E1605" t="s">
        <v>5826</v>
      </c>
    </row>
    <row r="1606" spans="4:5" x14ac:dyDescent="0.25">
      <c r="D1606" t="s">
        <v>5827</v>
      </c>
      <c r="E1606" t="s">
        <v>5828</v>
      </c>
    </row>
    <row r="1607" spans="4:5" x14ac:dyDescent="0.25">
      <c r="D1607" t="s">
        <v>5829</v>
      </c>
      <c r="E1607" t="s">
        <v>5830</v>
      </c>
    </row>
    <row r="1608" spans="4:5" x14ac:dyDescent="0.25">
      <c r="D1608" t="s">
        <v>5831</v>
      </c>
      <c r="E1608" t="s">
        <v>5832</v>
      </c>
    </row>
    <row r="1609" spans="4:5" x14ac:dyDescent="0.25">
      <c r="D1609" t="s">
        <v>5833</v>
      </c>
      <c r="E1609" t="s">
        <v>5834</v>
      </c>
    </row>
    <row r="1610" spans="4:5" x14ac:dyDescent="0.25">
      <c r="D1610" t="s">
        <v>5835</v>
      </c>
      <c r="E1610" t="s">
        <v>5836</v>
      </c>
    </row>
    <row r="1611" spans="4:5" x14ac:dyDescent="0.25">
      <c r="D1611" t="s">
        <v>5837</v>
      </c>
      <c r="E1611" t="s">
        <v>5838</v>
      </c>
    </row>
    <row r="1612" spans="4:5" x14ac:dyDescent="0.25">
      <c r="D1612" t="s">
        <v>5839</v>
      </c>
      <c r="E1612" t="s">
        <v>5840</v>
      </c>
    </row>
    <row r="1613" spans="4:5" x14ac:dyDescent="0.25">
      <c r="D1613" t="s">
        <v>5841</v>
      </c>
      <c r="E1613" t="s">
        <v>5842</v>
      </c>
    </row>
    <row r="1614" spans="4:5" x14ac:dyDescent="0.25">
      <c r="D1614" t="s">
        <v>5843</v>
      </c>
      <c r="E1614" t="s">
        <v>5844</v>
      </c>
    </row>
    <row r="1615" spans="4:5" x14ac:dyDescent="0.25">
      <c r="D1615" t="s">
        <v>5845</v>
      </c>
      <c r="E1615" t="s">
        <v>5846</v>
      </c>
    </row>
    <row r="1616" spans="4:5" x14ac:dyDescent="0.25">
      <c r="D1616" t="s">
        <v>5847</v>
      </c>
      <c r="E1616" t="s">
        <v>5848</v>
      </c>
    </row>
    <row r="1617" spans="4:5" x14ac:dyDescent="0.25">
      <c r="D1617" t="s">
        <v>5849</v>
      </c>
      <c r="E1617" t="s">
        <v>5850</v>
      </c>
    </row>
    <row r="1618" spans="4:5" x14ac:dyDescent="0.25">
      <c r="D1618" t="s">
        <v>5851</v>
      </c>
      <c r="E1618" t="s">
        <v>5852</v>
      </c>
    </row>
    <row r="1619" spans="4:5" x14ac:dyDescent="0.25">
      <c r="D1619" t="s">
        <v>5853</v>
      </c>
      <c r="E1619" t="s">
        <v>5854</v>
      </c>
    </row>
    <row r="1620" spans="4:5" x14ac:dyDescent="0.25">
      <c r="D1620" t="s">
        <v>5855</v>
      </c>
      <c r="E1620" t="s">
        <v>5856</v>
      </c>
    </row>
    <row r="1621" spans="4:5" x14ac:dyDescent="0.25">
      <c r="D1621" t="s">
        <v>5857</v>
      </c>
      <c r="E1621" t="s">
        <v>5858</v>
      </c>
    </row>
    <row r="1622" spans="4:5" x14ac:dyDescent="0.25">
      <c r="D1622" t="s">
        <v>5859</v>
      </c>
      <c r="E1622" t="s">
        <v>5860</v>
      </c>
    </row>
    <row r="1623" spans="4:5" x14ac:dyDescent="0.25">
      <c r="D1623" t="s">
        <v>5861</v>
      </c>
      <c r="E1623" t="s">
        <v>5862</v>
      </c>
    </row>
    <row r="1624" spans="4:5" x14ac:dyDescent="0.25">
      <c r="D1624" t="s">
        <v>5863</v>
      </c>
      <c r="E1624" t="s">
        <v>5864</v>
      </c>
    </row>
    <row r="1625" spans="4:5" x14ac:dyDescent="0.25">
      <c r="D1625" t="s">
        <v>5865</v>
      </c>
      <c r="E1625" t="s">
        <v>5866</v>
      </c>
    </row>
    <row r="1626" spans="4:5" x14ac:dyDescent="0.25">
      <c r="D1626" t="s">
        <v>5867</v>
      </c>
      <c r="E1626" t="s">
        <v>5756</v>
      </c>
    </row>
    <row r="1627" spans="4:5" x14ac:dyDescent="0.25">
      <c r="D1627" t="s">
        <v>5868</v>
      </c>
      <c r="E1627" t="s">
        <v>5765</v>
      </c>
    </row>
    <row r="1628" spans="4:5" x14ac:dyDescent="0.25">
      <c r="D1628" t="s">
        <v>5869</v>
      </c>
      <c r="E1628" t="s">
        <v>5870</v>
      </c>
    </row>
    <row r="1629" spans="4:5" x14ac:dyDescent="0.25">
      <c r="D1629" t="s">
        <v>5871</v>
      </c>
      <c r="E1629" t="s">
        <v>5760</v>
      </c>
    </row>
    <row r="1630" spans="4:5" x14ac:dyDescent="0.25">
      <c r="D1630" t="s">
        <v>5872</v>
      </c>
      <c r="E1630" t="s">
        <v>5873</v>
      </c>
    </row>
    <row r="1631" spans="4:5" x14ac:dyDescent="0.25">
      <c r="D1631" t="s">
        <v>5874</v>
      </c>
      <c r="E1631" t="s">
        <v>5875</v>
      </c>
    </row>
    <row r="1632" spans="4:5" x14ac:dyDescent="0.25">
      <c r="D1632" t="s">
        <v>5876</v>
      </c>
      <c r="E1632" t="s">
        <v>5877</v>
      </c>
    </row>
    <row r="1633" spans="4:5" x14ac:dyDescent="0.25">
      <c r="D1633" t="s">
        <v>5878</v>
      </c>
      <c r="E1633" t="s">
        <v>5879</v>
      </c>
    </row>
    <row r="1634" spans="4:5" x14ac:dyDescent="0.25">
      <c r="D1634" t="s">
        <v>5880</v>
      </c>
      <c r="E1634" t="s">
        <v>5881</v>
      </c>
    </row>
    <row r="1635" spans="4:5" x14ac:dyDescent="0.25">
      <c r="D1635" t="s">
        <v>5882</v>
      </c>
      <c r="E1635" t="s">
        <v>5883</v>
      </c>
    </row>
    <row r="1636" spans="4:5" x14ac:dyDescent="0.25">
      <c r="D1636" t="s">
        <v>5884</v>
      </c>
      <c r="E1636" t="s">
        <v>5885</v>
      </c>
    </row>
    <row r="1637" spans="4:5" x14ac:dyDescent="0.25">
      <c r="D1637" t="s">
        <v>5886</v>
      </c>
      <c r="E1637" t="s">
        <v>5887</v>
      </c>
    </row>
    <row r="1638" spans="4:5" x14ac:dyDescent="0.25">
      <c r="D1638" t="s">
        <v>5888</v>
      </c>
      <c r="E1638" t="s">
        <v>5889</v>
      </c>
    </row>
    <row r="1639" spans="4:5" x14ac:dyDescent="0.25">
      <c r="D1639" t="s">
        <v>5890</v>
      </c>
      <c r="E1639" t="s">
        <v>5891</v>
      </c>
    </row>
    <row r="1640" spans="4:5" x14ac:dyDescent="0.25">
      <c r="D1640" t="s">
        <v>5892</v>
      </c>
      <c r="E1640" t="s">
        <v>5893</v>
      </c>
    </row>
    <row r="1641" spans="4:5" x14ac:dyDescent="0.25">
      <c r="D1641" t="s">
        <v>5894</v>
      </c>
      <c r="E1641" t="s">
        <v>5895</v>
      </c>
    </row>
    <row r="1642" spans="4:5" x14ac:dyDescent="0.25">
      <c r="D1642" t="s">
        <v>5896</v>
      </c>
      <c r="E1642" t="s">
        <v>5897</v>
      </c>
    </row>
    <row r="1643" spans="4:5" x14ac:dyDescent="0.25">
      <c r="D1643" t="s">
        <v>5898</v>
      </c>
      <c r="E1643" t="s">
        <v>5899</v>
      </c>
    </row>
    <row r="1644" spans="4:5" x14ac:dyDescent="0.25">
      <c r="D1644" t="s">
        <v>5900</v>
      </c>
      <c r="E1644" t="s">
        <v>5901</v>
      </c>
    </row>
    <row r="1645" spans="4:5" x14ac:dyDescent="0.25">
      <c r="D1645" t="s">
        <v>5902</v>
      </c>
      <c r="E1645" t="s">
        <v>5903</v>
      </c>
    </row>
    <row r="1646" spans="4:5" x14ac:dyDescent="0.25">
      <c r="D1646" t="s">
        <v>5904</v>
      </c>
      <c r="E1646" t="s">
        <v>5905</v>
      </c>
    </row>
    <row r="1647" spans="4:5" x14ac:dyDescent="0.25">
      <c r="D1647" t="s">
        <v>5906</v>
      </c>
      <c r="E1647" t="s">
        <v>5907</v>
      </c>
    </row>
    <row r="1648" spans="4:5" x14ac:dyDescent="0.25">
      <c r="D1648" t="s">
        <v>5908</v>
      </c>
      <c r="E1648" t="s">
        <v>5909</v>
      </c>
    </row>
    <row r="1649" spans="4:5" x14ac:dyDescent="0.25">
      <c r="D1649" t="s">
        <v>5910</v>
      </c>
      <c r="E1649" t="s">
        <v>5911</v>
      </c>
    </row>
    <row r="1650" spans="4:5" x14ac:dyDescent="0.25">
      <c r="D1650" t="s">
        <v>5912</v>
      </c>
      <c r="E1650" t="s">
        <v>5913</v>
      </c>
    </row>
    <row r="1651" spans="4:5" x14ac:dyDescent="0.25">
      <c r="D1651" t="s">
        <v>5914</v>
      </c>
      <c r="E1651" t="s">
        <v>5915</v>
      </c>
    </row>
    <row r="1652" spans="4:5" x14ac:dyDescent="0.25">
      <c r="D1652" t="s">
        <v>5916</v>
      </c>
      <c r="E1652" t="s">
        <v>5917</v>
      </c>
    </row>
    <row r="1653" spans="4:5" x14ac:dyDescent="0.25">
      <c r="D1653" t="s">
        <v>5918</v>
      </c>
      <c r="E1653" t="s">
        <v>5919</v>
      </c>
    </row>
    <row r="1654" spans="4:5" x14ac:dyDescent="0.25">
      <c r="D1654" t="s">
        <v>5920</v>
      </c>
      <c r="E1654" t="s">
        <v>5921</v>
      </c>
    </row>
    <row r="1655" spans="4:5" x14ac:dyDescent="0.25">
      <c r="D1655" t="s">
        <v>5922</v>
      </c>
      <c r="E1655" t="s">
        <v>5923</v>
      </c>
    </row>
    <row r="1656" spans="4:5" x14ac:dyDescent="0.25">
      <c r="D1656" t="s">
        <v>5924</v>
      </c>
      <c r="E1656" t="s">
        <v>5925</v>
      </c>
    </row>
    <row r="1657" spans="4:5" x14ac:dyDescent="0.25">
      <c r="D1657" t="s">
        <v>5926</v>
      </c>
      <c r="E1657" t="s">
        <v>767</v>
      </c>
    </row>
    <row r="1658" spans="4:5" x14ac:dyDescent="0.25">
      <c r="D1658" t="s">
        <v>5927</v>
      </c>
      <c r="E1658" t="s">
        <v>5928</v>
      </c>
    </row>
    <row r="1659" spans="4:5" x14ac:dyDescent="0.25">
      <c r="D1659" t="s">
        <v>5929</v>
      </c>
      <c r="E1659" t="s">
        <v>5930</v>
      </c>
    </row>
    <row r="1660" spans="4:5" x14ac:dyDescent="0.25">
      <c r="D1660" t="s">
        <v>5931</v>
      </c>
      <c r="E1660" t="s">
        <v>5932</v>
      </c>
    </row>
    <row r="1661" spans="4:5" x14ac:dyDescent="0.25">
      <c r="D1661" t="s">
        <v>5933</v>
      </c>
      <c r="E1661" t="s">
        <v>5934</v>
      </c>
    </row>
    <row r="1662" spans="4:5" x14ac:dyDescent="0.25">
      <c r="D1662" t="s">
        <v>5935</v>
      </c>
      <c r="E1662" t="s">
        <v>5936</v>
      </c>
    </row>
    <row r="1663" spans="4:5" x14ac:dyDescent="0.25">
      <c r="D1663" t="s">
        <v>5937</v>
      </c>
      <c r="E1663" t="s">
        <v>5938</v>
      </c>
    </row>
    <row r="1664" spans="4:5" x14ac:dyDescent="0.25">
      <c r="D1664" t="s">
        <v>5939</v>
      </c>
      <c r="E1664" t="s">
        <v>5940</v>
      </c>
    </row>
    <row r="1665" spans="4:5" x14ac:dyDescent="0.25">
      <c r="D1665" t="s">
        <v>5941</v>
      </c>
      <c r="E1665" t="s">
        <v>5942</v>
      </c>
    </row>
    <row r="1666" spans="4:5" x14ac:dyDescent="0.25">
      <c r="D1666" t="s">
        <v>5943</v>
      </c>
      <c r="E1666" t="s">
        <v>5944</v>
      </c>
    </row>
    <row r="1667" spans="4:5" x14ac:dyDescent="0.25">
      <c r="D1667" t="s">
        <v>5945</v>
      </c>
      <c r="E1667" t="s">
        <v>5946</v>
      </c>
    </row>
    <row r="1668" spans="4:5" x14ac:dyDescent="0.25">
      <c r="D1668" t="s">
        <v>5947</v>
      </c>
      <c r="E1668" t="s">
        <v>5948</v>
      </c>
    </row>
    <row r="1669" spans="4:5" x14ac:dyDescent="0.25">
      <c r="D1669" t="s">
        <v>5949</v>
      </c>
      <c r="E1669" t="s">
        <v>5950</v>
      </c>
    </row>
    <row r="1670" spans="4:5" x14ac:dyDescent="0.25">
      <c r="D1670" t="s">
        <v>5951</v>
      </c>
      <c r="E1670" t="s">
        <v>5952</v>
      </c>
    </row>
    <row r="1671" spans="4:5" x14ac:dyDescent="0.25">
      <c r="D1671" t="s">
        <v>5953</v>
      </c>
      <c r="E1671" t="s">
        <v>5954</v>
      </c>
    </row>
    <row r="1672" spans="4:5" x14ac:dyDescent="0.25">
      <c r="D1672" t="s">
        <v>5955</v>
      </c>
      <c r="E1672" t="s">
        <v>5956</v>
      </c>
    </row>
    <row r="1673" spans="4:5" x14ac:dyDescent="0.25">
      <c r="D1673" t="s">
        <v>5957</v>
      </c>
      <c r="E1673" t="s">
        <v>5958</v>
      </c>
    </row>
    <row r="1674" spans="4:5" x14ac:dyDescent="0.25">
      <c r="D1674" t="s">
        <v>5959</v>
      </c>
      <c r="E1674" t="s">
        <v>5960</v>
      </c>
    </row>
    <row r="1675" spans="4:5" x14ac:dyDescent="0.25">
      <c r="D1675" t="s">
        <v>5961</v>
      </c>
      <c r="E1675" t="s">
        <v>5962</v>
      </c>
    </row>
    <row r="1676" spans="4:5" x14ac:dyDescent="0.25">
      <c r="D1676" t="s">
        <v>5963</v>
      </c>
      <c r="E1676" t="s">
        <v>5964</v>
      </c>
    </row>
    <row r="1677" spans="4:5" x14ac:dyDescent="0.25">
      <c r="D1677" t="s">
        <v>5965</v>
      </c>
      <c r="E1677" t="s">
        <v>5966</v>
      </c>
    </row>
    <row r="1678" spans="4:5" x14ac:dyDescent="0.25">
      <c r="D1678" t="s">
        <v>5967</v>
      </c>
      <c r="E1678" t="s">
        <v>5968</v>
      </c>
    </row>
    <row r="1679" spans="4:5" x14ac:dyDescent="0.25">
      <c r="D1679" t="s">
        <v>5969</v>
      </c>
      <c r="E1679" t="s">
        <v>5970</v>
      </c>
    </row>
    <row r="1680" spans="4:5" x14ac:dyDescent="0.25">
      <c r="D1680" t="s">
        <v>5971</v>
      </c>
      <c r="E1680" t="s">
        <v>5972</v>
      </c>
    </row>
    <row r="1681" spans="4:5" x14ac:dyDescent="0.25">
      <c r="D1681" t="s">
        <v>5973</v>
      </c>
      <c r="E1681" t="s">
        <v>5974</v>
      </c>
    </row>
    <row r="1682" spans="4:5" x14ac:dyDescent="0.25">
      <c r="D1682" t="s">
        <v>5975</v>
      </c>
      <c r="E1682" t="s">
        <v>5976</v>
      </c>
    </row>
    <row r="1683" spans="4:5" x14ac:dyDescent="0.25">
      <c r="D1683" t="s">
        <v>5977</v>
      </c>
      <c r="E1683" t="s">
        <v>5978</v>
      </c>
    </row>
    <row r="1684" spans="4:5" x14ac:dyDescent="0.25">
      <c r="D1684" t="s">
        <v>5979</v>
      </c>
      <c r="E1684" t="s">
        <v>5980</v>
      </c>
    </row>
    <row r="1685" spans="4:5" x14ac:dyDescent="0.25">
      <c r="D1685" t="s">
        <v>5981</v>
      </c>
      <c r="E1685" t="s">
        <v>5982</v>
      </c>
    </row>
    <row r="1686" spans="4:5" x14ac:dyDescent="0.25">
      <c r="D1686" t="s">
        <v>5983</v>
      </c>
      <c r="E1686" t="s">
        <v>5984</v>
      </c>
    </row>
    <row r="1687" spans="4:5" x14ac:dyDescent="0.25">
      <c r="D1687" t="s">
        <v>5985</v>
      </c>
      <c r="E1687" t="s">
        <v>5986</v>
      </c>
    </row>
    <row r="1688" spans="4:5" x14ac:dyDescent="0.25">
      <c r="D1688" t="s">
        <v>5987</v>
      </c>
      <c r="E1688" t="s">
        <v>5988</v>
      </c>
    </row>
    <row r="1689" spans="4:5" x14ac:dyDescent="0.25">
      <c r="D1689" t="s">
        <v>5989</v>
      </c>
      <c r="E1689" t="s">
        <v>5990</v>
      </c>
    </row>
    <row r="1690" spans="4:5" x14ac:dyDescent="0.25">
      <c r="D1690" t="s">
        <v>5991</v>
      </c>
      <c r="E1690" t="s">
        <v>5992</v>
      </c>
    </row>
    <row r="1691" spans="4:5" x14ac:dyDescent="0.25">
      <c r="D1691" t="s">
        <v>5993</v>
      </c>
      <c r="E1691" t="s">
        <v>5994</v>
      </c>
    </row>
    <row r="1692" spans="4:5" x14ac:dyDescent="0.25">
      <c r="D1692" t="s">
        <v>5995</v>
      </c>
      <c r="E1692" t="s">
        <v>5996</v>
      </c>
    </row>
    <row r="1693" spans="4:5" x14ac:dyDescent="0.25">
      <c r="D1693" t="s">
        <v>5997</v>
      </c>
      <c r="E1693" t="s">
        <v>5998</v>
      </c>
    </row>
    <row r="1694" spans="4:5" x14ac:dyDescent="0.25">
      <c r="D1694" t="s">
        <v>5999</v>
      </c>
      <c r="E1694" t="s">
        <v>6000</v>
      </c>
    </row>
    <row r="1695" spans="4:5" x14ac:dyDescent="0.25">
      <c r="D1695" t="s">
        <v>6001</v>
      </c>
      <c r="E1695" t="s">
        <v>6002</v>
      </c>
    </row>
    <row r="1696" spans="4:5" x14ac:dyDescent="0.25">
      <c r="D1696" t="s">
        <v>6003</v>
      </c>
      <c r="E1696" t="s">
        <v>6004</v>
      </c>
    </row>
    <row r="1697" spans="4:5" x14ac:dyDescent="0.25">
      <c r="D1697" t="s">
        <v>6005</v>
      </c>
      <c r="E1697" t="s">
        <v>6006</v>
      </c>
    </row>
    <row r="1698" spans="4:5" x14ac:dyDescent="0.25">
      <c r="D1698" t="s">
        <v>6007</v>
      </c>
      <c r="E1698" t="s">
        <v>6008</v>
      </c>
    </row>
    <row r="1699" spans="4:5" x14ac:dyDescent="0.25">
      <c r="D1699" t="s">
        <v>6009</v>
      </c>
      <c r="E1699" t="s">
        <v>1449</v>
      </c>
    </row>
    <row r="1700" spans="4:5" x14ac:dyDescent="0.25">
      <c r="D1700" t="s">
        <v>6010</v>
      </c>
      <c r="E1700" t="s">
        <v>6011</v>
      </c>
    </row>
    <row r="1701" spans="4:5" x14ac:dyDescent="0.25">
      <c r="D1701" t="s">
        <v>6012</v>
      </c>
      <c r="E1701" t="s">
        <v>6013</v>
      </c>
    </row>
    <row r="1702" spans="4:5" x14ac:dyDescent="0.25">
      <c r="D1702" t="s">
        <v>6014</v>
      </c>
      <c r="E1702" t="s">
        <v>6015</v>
      </c>
    </row>
    <row r="1703" spans="4:5" x14ac:dyDescent="0.25">
      <c r="D1703" t="s">
        <v>6016</v>
      </c>
      <c r="E1703" t="s">
        <v>6017</v>
      </c>
    </row>
    <row r="1704" spans="4:5" x14ac:dyDescent="0.25">
      <c r="D1704" t="s">
        <v>6018</v>
      </c>
      <c r="E1704" t="s">
        <v>6019</v>
      </c>
    </row>
    <row r="1705" spans="4:5" x14ac:dyDescent="0.25">
      <c r="D1705" t="s">
        <v>6020</v>
      </c>
      <c r="E1705" t="s">
        <v>6021</v>
      </c>
    </row>
    <row r="1706" spans="4:5" x14ac:dyDescent="0.25">
      <c r="D1706" t="s">
        <v>6022</v>
      </c>
      <c r="E1706" t="s">
        <v>6023</v>
      </c>
    </row>
    <row r="1707" spans="4:5" x14ac:dyDescent="0.25">
      <c r="D1707" t="s">
        <v>6024</v>
      </c>
      <c r="E1707" t="s">
        <v>6025</v>
      </c>
    </row>
    <row r="1708" spans="4:5" x14ac:dyDescent="0.25">
      <c r="D1708" t="s">
        <v>6026</v>
      </c>
      <c r="E1708" t="s">
        <v>6027</v>
      </c>
    </row>
    <row r="1709" spans="4:5" x14ac:dyDescent="0.25">
      <c r="D1709" t="s">
        <v>6028</v>
      </c>
      <c r="E1709" t="s">
        <v>6029</v>
      </c>
    </row>
    <row r="1710" spans="4:5" x14ac:dyDescent="0.25">
      <c r="D1710" t="s">
        <v>6030</v>
      </c>
      <c r="E1710" t="s">
        <v>6031</v>
      </c>
    </row>
    <row r="1711" spans="4:5" x14ac:dyDescent="0.25">
      <c r="D1711" t="s">
        <v>6032</v>
      </c>
      <c r="E1711" t="s">
        <v>6033</v>
      </c>
    </row>
    <row r="1712" spans="4:5" x14ac:dyDescent="0.25">
      <c r="D1712" t="s">
        <v>6034</v>
      </c>
      <c r="E1712" t="s">
        <v>6035</v>
      </c>
    </row>
    <row r="1713" spans="4:5" x14ac:dyDescent="0.25">
      <c r="D1713" t="s">
        <v>6036</v>
      </c>
      <c r="E1713" t="s">
        <v>6037</v>
      </c>
    </row>
    <row r="1714" spans="4:5" x14ac:dyDescent="0.25">
      <c r="D1714" t="s">
        <v>6038</v>
      </c>
      <c r="E1714" t="s">
        <v>6039</v>
      </c>
    </row>
    <row r="1715" spans="4:5" x14ac:dyDescent="0.25">
      <c r="D1715" t="s">
        <v>6040</v>
      </c>
      <c r="E1715" t="s">
        <v>6041</v>
      </c>
    </row>
    <row r="1716" spans="4:5" x14ac:dyDescent="0.25">
      <c r="D1716" t="s">
        <v>6042</v>
      </c>
      <c r="E1716" t="s">
        <v>6043</v>
      </c>
    </row>
    <row r="1717" spans="4:5" x14ac:dyDescent="0.25">
      <c r="D1717" t="s">
        <v>6044</v>
      </c>
      <c r="E1717" t="s">
        <v>6045</v>
      </c>
    </row>
    <row r="1718" spans="4:5" x14ac:dyDescent="0.25">
      <c r="D1718" t="s">
        <v>6046</v>
      </c>
      <c r="E1718" t="s">
        <v>6047</v>
      </c>
    </row>
    <row r="1719" spans="4:5" x14ac:dyDescent="0.25">
      <c r="D1719" t="s">
        <v>6048</v>
      </c>
      <c r="E1719" t="s">
        <v>6049</v>
      </c>
    </row>
    <row r="1720" spans="4:5" x14ac:dyDescent="0.25">
      <c r="D1720" t="s">
        <v>6050</v>
      </c>
      <c r="E1720" t="s">
        <v>6051</v>
      </c>
    </row>
    <row r="1721" spans="4:5" x14ac:dyDescent="0.25">
      <c r="D1721" t="s">
        <v>6052</v>
      </c>
      <c r="E1721" t="s">
        <v>6053</v>
      </c>
    </row>
    <row r="1722" spans="4:5" x14ac:dyDescent="0.25">
      <c r="D1722" t="s">
        <v>6054</v>
      </c>
      <c r="E1722" t="s">
        <v>6055</v>
      </c>
    </row>
    <row r="1723" spans="4:5" x14ac:dyDescent="0.25">
      <c r="D1723" t="s">
        <v>6056</v>
      </c>
      <c r="E1723" t="s">
        <v>6057</v>
      </c>
    </row>
    <row r="1724" spans="4:5" x14ac:dyDescent="0.25">
      <c r="D1724" t="s">
        <v>6058</v>
      </c>
      <c r="E1724" t="s">
        <v>6059</v>
      </c>
    </row>
    <row r="1725" spans="4:5" x14ac:dyDescent="0.25">
      <c r="D1725" t="s">
        <v>6060</v>
      </c>
      <c r="E1725" t="s">
        <v>6061</v>
      </c>
    </row>
    <row r="1726" spans="4:5" x14ac:dyDescent="0.25">
      <c r="D1726" t="s">
        <v>6062</v>
      </c>
      <c r="E1726" t="s">
        <v>6063</v>
      </c>
    </row>
    <row r="1727" spans="4:5" x14ac:dyDescent="0.25">
      <c r="D1727" t="s">
        <v>6064</v>
      </c>
      <c r="E1727" t="s">
        <v>6065</v>
      </c>
    </row>
    <row r="1728" spans="4:5" x14ac:dyDescent="0.25">
      <c r="D1728" t="s">
        <v>6066</v>
      </c>
      <c r="E1728" t="s">
        <v>6067</v>
      </c>
    </row>
    <row r="1729" spans="4:5" x14ac:dyDescent="0.25">
      <c r="D1729" t="s">
        <v>6068</v>
      </c>
      <c r="E1729" t="s">
        <v>6069</v>
      </c>
    </row>
    <row r="1730" spans="4:5" x14ac:dyDescent="0.25">
      <c r="D1730" t="s">
        <v>6070</v>
      </c>
      <c r="E1730" t="s">
        <v>6071</v>
      </c>
    </row>
    <row r="1731" spans="4:5" x14ac:dyDescent="0.25">
      <c r="D1731" t="s">
        <v>6072</v>
      </c>
      <c r="E1731" t="s">
        <v>6073</v>
      </c>
    </row>
    <row r="1732" spans="4:5" x14ac:dyDescent="0.25">
      <c r="D1732" t="s">
        <v>6074</v>
      </c>
      <c r="E1732" t="s">
        <v>6075</v>
      </c>
    </row>
    <row r="1733" spans="4:5" x14ac:dyDescent="0.25">
      <c r="D1733" t="s">
        <v>6076</v>
      </c>
      <c r="E1733" t="s">
        <v>6077</v>
      </c>
    </row>
    <row r="1734" spans="4:5" x14ac:dyDescent="0.25">
      <c r="D1734" t="s">
        <v>6078</v>
      </c>
      <c r="E1734" t="s">
        <v>6079</v>
      </c>
    </row>
    <row r="1735" spans="4:5" x14ac:dyDescent="0.25">
      <c r="D1735" t="s">
        <v>6080</v>
      </c>
      <c r="E1735" t="s">
        <v>6081</v>
      </c>
    </row>
    <row r="1736" spans="4:5" x14ac:dyDescent="0.25">
      <c r="D1736" t="s">
        <v>6082</v>
      </c>
      <c r="E1736" t="s">
        <v>6083</v>
      </c>
    </row>
    <row r="1737" spans="4:5" x14ac:dyDescent="0.25">
      <c r="D1737" t="s">
        <v>6084</v>
      </c>
      <c r="E1737" t="s">
        <v>6085</v>
      </c>
    </row>
    <row r="1738" spans="4:5" x14ac:dyDescent="0.25">
      <c r="D1738" t="s">
        <v>6086</v>
      </c>
      <c r="E1738" t="s">
        <v>6087</v>
      </c>
    </row>
    <row r="1739" spans="4:5" x14ac:dyDescent="0.25">
      <c r="D1739" t="s">
        <v>6088</v>
      </c>
      <c r="E1739" t="s">
        <v>6089</v>
      </c>
    </row>
    <row r="1740" spans="4:5" x14ac:dyDescent="0.25">
      <c r="D1740" t="s">
        <v>6090</v>
      </c>
      <c r="E1740" t="s">
        <v>6091</v>
      </c>
    </row>
    <row r="1741" spans="4:5" x14ac:dyDescent="0.25">
      <c r="D1741" t="s">
        <v>6092</v>
      </c>
      <c r="E1741" t="s">
        <v>6093</v>
      </c>
    </row>
    <row r="1742" spans="4:5" x14ac:dyDescent="0.25">
      <c r="D1742" t="s">
        <v>6094</v>
      </c>
      <c r="E1742" t="s">
        <v>6095</v>
      </c>
    </row>
    <row r="1743" spans="4:5" x14ac:dyDescent="0.25">
      <c r="D1743" t="s">
        <v>6096</v>
      </c>
      <c r="E1743" t="s">
        <v>6097</v>
      </c>
    </row>
    <row r="1744" spans="4:5" x14ac:dyDescent="0.25">
      <c r="D1744" t="s">
        <v>6098</v>
      </c>
      <c r="E1744" t="s">
        <v>6099</v>
      </c>
    </row>
    <row r="1745" spans="4:5" x14ac:dyDescent="0.25">
      <c r="D1745" t="s">
        <v>6100</v>
      </c>
      <c r="E1745" t="s">
        <v>6101</v>
      </c>
    </row>
    <row r="1746" spans="4:5" x14ac:dyDescent="0.25">
      <c r="D1746" t="s">
        <v>6102</v>
      </c>
      <c r="E1746" t="s">
        <v>6103</v>
      </c>
    </row>
    <row r="1747" spans="4:5" x14ac:dyDescent="0.25">
      <c r="D1747" t="s">
        <v>6104</v>
      </c>
      <c r="E1747" t="s">
        <v>6105</v>
      </c>
    </row>
    <row r="1748" spans="4:5" x14ac:dyDescent="0.25">
      <c r="D1748" t="s">
        <v>6106</v>
      </c>
      <c r="E1748" t="s">
        <v>6107</v>
      </c>
    </row>
    <row r="1749" spans="4:5" x14ac:dyDescent="0.25">
      <c r="D1749" t="s">
        <v>6108</v>
      </c>
      <c r="E1749" t="s">
        <v>6109</v>
      </c>
    </row>
    <row r="1750" spans="4:5" x14ac:dyDescent="0.25">
      <c r="D1750" t="s">
        <v>6110</v>
      </c>
      <c r="E1750" t="s">
        <v>6111</v>
      </c>
    </row>
    <row r="1751" spans="4:5" x14ac:dyDescent="0.25">
      <c r="D1751" t="s">
        <v>6112</v>
      </c>
      <c r="E1751" t="s">
        <v>6113</v>
      </c>
    </row>
    <row r="1752" spans="4:5" x14ac:dyDescent="0.25">
      <c r="D1752" t="s">
        <v>6114</v>
      </c>
      <c r="E1752" t="s">
        <v>6115</v>
      </c>
    </row>
    <row r="1753" spans="4:5" x14ac:dyDescent="0.25">
      <c r="D1753" t="s">
        <v>6116</v>
      </c>
      <c r="E1753" t="s">
        <v>6117</v>
      </c>
    </row>
    <row r="1754" spans="4:5" x14ac:dyDescent="0.25">
      <c r="D1754" t="s">
        <v>6118</v>
      </c>
      <c r="E1754" t="s">
        <v>6119</v>
      </c>
    </row>
    <row r="1755" spans="4:5" x14ac:dyDescent="0.25">
      <c r="D1755" t="s">
        <v>6120</v>
      </c>
      <c r="E1755" t="s">
        <v>6121</v>
      </c>
    </row>
    <row r="1756" spans="4:5" x14ac:dyDescent="0.25">
      <c r="D1756" t="s">
        <v>6122</v>
      </c>
      <c r="E1756" t="s">
        <v>6123</v>
      </c>
    </row>
    <row r="1757" spans="4:5" x14ac:dyDescent="0.25">
      <c r="D1757" t="s">
        <v>6124</v>
      </c>
      <c r="E1757" t="s">
        <v>6125</v>
      </c>
    </row>
    <row r="1758" spans="4:5" x14ac:dyDescent="0.25">
      <c r="D1758" t="s">
        <v>6126</v>
      </c>
      <c r="E1758" t="s">
        <v>6127</v>
      </c>
    </row>
    <row r="1759" spans="4:5" x14ac:dyDescent="0.25">
      <c r="D1759" t="s">
        <v>6128</v>
      </c>
      <c r="E1759" t="s">
        <v>6129</v>
      </c>
    </row>
    <row r="1760" spans="4:5" x14ac:dyDescent="0.25">
      <c r="D1760" t="s">
        <v>6130</v>
      </c>
      <c r="E1760" t="s">
        <v>6131</v>
      </c>
    </row>
    <row r="1761" spans="4:5" x14ac:dyDescent="0.25">
      <c r="D1761" t="s">
        <v>6132</v>
      </c>
      <c r="E1761" t="s">
        <v>988</v>
      </c>
    </row>
    <row r="1762" spans="4:5" x14ac:dyDescent="0.25">
      <c r="D1762" t="s">
        <v>6133</v>
      </c>
      <c r="E1762" t="s">
        <v>6134</v>
      </c>
    </row>
    <row r="1763" spans="4:5" x14ac:dyDescent="0.25">
      <c r="D1763" t="s">
        <v>6135</v>
      </c>
      <c r="E1763" t="s">
        <v>6136</v>
      </c>
    </row>
    <row r="1764" spans="4:5" x14ac:dyDescent="0.25">
      <c r="D1764" t="s">
        <v>6137</v>
      </c>
      <c r="E1764" t="s">
        <v>6138</v>
      </c>
    </row>
    <row r="1765" spans="4:5" x14ac:dyDescent="0.25">
      <c r="D1765" t="s">
        <v>6139</v>
      </c>
      <c r="E1765" t="s">
        <v>6140</v>
      </c>
    </row>
    <row r="1766" spans="4:5" x14ac:dyDescent="0.25">
      <c r="D1766" t="s">
        <v>6141</v>
      </c>
      <c r="E1766" t="s">
        <v>6142</v>
      </c>
    </row>
    <row r="1767" spans="4:5" x14ac:dyDescent="0.25">
      <c r="D1767" t="s">
        <v>6143</v>
      </c>
      <c r="E1767" t="s">
        <v>6144</v>
      </c>
    </row>
    <row r="1768" spans="4:5" x14ac:dyDescent="0.25">
      <c r="D1768" t="s">
        <v>6145</v>
      </c>
      <c r="E1768" t="s">
        <v>6146</v>
      </c>
    </row>
    <row r="1769" spans="4:5" x14ac:dyDescent="0.25">
      <c r="D1769" t="s">
        <v>6147</v>
      </c>
      <c r="E1769" t="s">
        <v>6148</v>
      </c>
    </row>
    <row r="1770" spans="4:5" x14ac:dyDescent="0.25">
      <c r="D1770" t="s">
        <v>6149</v>
      </c>
      <c r="E1770" t="s">
        <v>6150</v>
      </c>
    </row>
    <row r="1771" spans="4:5" x14ac:dyDescent="0.25">
      <c r="D1771" t="s">
        <v>6151</v>
      </c>
      <c r="E1771" t="s">
        <v>6152</v>
      </c>
    </row>
    <row r="1772" spans="4:5" x14ac:dyDescent="0.25">
      <c r="D1772" t="s">
        <v>6153</v>
      </c>
      <c r="E1772" t="s">
        <v>6154</v>
      </c>
    </row>
    <row r="1773" spans="4:5" x14ac:dyDescent="0.25">
      <c r="D1773" t="s">
        <v>6155</v>
      </c>
      <c r="E1773" t="s">
        <v>6156</v>
      </c>
    </row>
    <row r="1774" spans="4:5" x14ac:dyDescent="0.25">
      <c r="D1774" t="s">
        <v>6157</v>
      </c>
      <c r="E1774" t="s">
        <v>6158</v>
      </c>
    </row>
    <row r="1775" spans="4:5" x14ac:dyDescent="0.25">
      <c r="D1775" t="s">
        <v>6159</v>
      </c>
      <c r="E1775" t="s">
        <v>6160</v>
      </c>
    </row>
    <row r="1776" spans="4:5" x14ac:dyDescent="0.25">
      <c r="D1776" t="s">
        <v>6161</v>
      </c>
      <c r="E1776" t="s">
        <v>6162</v>
      </c>
    </row>
    <row r="1777" spans="4:5" x14ac:dyDescent="0.25">
      <c r="D1777" t="s">
        <v>6163</v>
      </c>
      <c r="E1777" t="s">
        <v>6164</v>
      </c>
    </row>
    <row r="1778" spans="4:5" x14ac:dyDescent="0.25">
      <c r="D1778" t="s">
        <v>6165</v>
      </c>
      <c r="E1778" t="s">
        <v>6166</v>
      </c>
    </row>
    <row r="1779" spans="4:5" x14ac:dyDescent="0.25">
      <c r="D1779" t="s">
        <v>6167</v>
      </c>
      <c r="E1779" t="s">
        <v>6168</v>
      </c>
    </row>
    <row r="1780" spans="4:5" x14ac:dyDescent="0.25">
      <c r="D1780" t="s">
        <v>6169</v>
      </c>
      <c r="E1780" t="s">
        <v>6170</v>
      </c>
    </row>
    <row r="1781" spans="4:5" x14ac:dyDescent="0.25">
      <c r="D1781" t="s">
        <v>6171</v>
      </c>
      <c r="E1781" t="s">
        <v>6172</v>
      </c>
    </row>
    <row r="1782" spans="4:5" x14ac:dyDescent="0.25">
      <c r="D1782" t="s">
        <v>6173</v>
      </c>
      <c r="E1782" t="s">
        <v>6174</v>
      </c>
    </row>
    <row r="1783" spans="4:5" x14ac:dyDescent="0.25">
      <c r="D1783" t="s">
        <v>6175</v>
      </c>
      <c r="E1783" t="s">
        <v>6176</v>
      </c>
    </row>
    <row r="1784" spans="4:5" x14ac:dyDescent="0.25">
      <c r="D1784" t="s">
        <v>6177</v>
      </c>
      <c r="E1784" t="s">
        <v>6178</v>
      </c>
    </row>
    <row r="1785" spans="4:5" x14ac:dyDescent="0.25">
      <c r="D1785" t="s">
        <v>6179</v>
      </c>
      <c r="E1785" t="s">
        <v>6180</v>
      </c>
    </row>
    <row r="1786" spans="4:5" x14ac:dyDescent="0.25">
      <c r="D1786" t="s">
        <v>6181</v>
      </c>
      <c r="E1786" t="s">
        <v>6182</v>
      </c>
    </row>
    <row r="1787" spans="4:5" x14ac:dyDescent="0.25">
      <c r="D1787" t="s">
        <v>6183</v>
      </c>
      <c r="E1787" t="s">
        <v>6184</v>
      </c>
    </row>
    <row r="1788" spans="4:5" x14ac:dyDescent="0.25">
      <c r="D1788" t="s">
        <v>6185</v>
      </c>
      <c r="E1788" t="s">
        <v>6186</v>
      </c>
    </row>
    <row r="1789" spans="4:5" x14ac:dyDescent="0.25">
      <c r="D1789" t="s">
        <v>6187</v>
      </c>
      <c r="E1789" t="s">
        <v>6188</v>
      </c>
    </row>
    <row r="1790" spans="4:5" x14ac:dyDescent="0.25">
      <c r="D1790" t="s">
        <v>6189</v>
      </c>
      <c r="E1790" t="s">
        <v>6190</v>
      </c>
    </row>
    <row r="1791" spans="4:5" x14ac:dyDescent="0.25">
      <c r="D1791" t="s">
        <v>6191</v>
      </c>
      <c r="E1791" t="s">
        <v>6192</v>
      </c>
    </row>
    <row r="1792" spans="4:5" x14ac:dyDescent="0.25">
      <c r="D1792" t="s">
        <v>6193</v>
      </c>
      <c r="E1792" t="s">
        <v>6194</v>
      </c>
    </row>
    <row r="1793" spans="4:5" x14ac:dyDescent="0.25">
      <c r="D1793" t="s">
        <v>6195</v>
      </c>
      <c r="E1793" t="s">
        <v>6196</v>
      </c>
    </row>
    <row r="1794" spans="4:5" x14ac:dyDescent="0.25">
      <c r="D1794" t="s">
        <v>6197</v>
      </c>
      <c r="E1794" t="s">
        <v>6198</v>
      </c>
    </row>
    <row r="1795" spans="4:5" x14ac:dyDescent="0.25">
      <c r="D1795" t="s">
        <v>6199</v>
      </c>
      <c r="E1795" t="s">
        <v>6200</v>
      </c>
    </row>
    <row r="1796" spans="4:5" x14ac:dyDescent="0.25">
      <c r="D1796" t="s">
        <v>6201</v>
      </c>
      <c r="E1796" t="s">
        <v>6202</v>
      </c>
    </row>
    <row r="1797" spans="4:5" x14ac:dyDescent="0.25">
      <c r="D1797" t="s">
        <v>6203</v>
      </c>
      <c r="E1797" t="s">
        <v>6204</v>
      </c>
    </row>
    <row r="1798" spans="4:5" x14ac:dyDescent="0.25">
      <c r="D1798" t="s">
        <v>6205</v>
      </c>
      <c r="E1798" t="s">
        <v>6206</v>
      </c>
    </row>
    <row r="1799" spans="4:5" x14ac:dyDescent="0.25">
      <c r="D1799" t="s">
        <v>6207</v>
      </c>
      <c r="E1799" t="s">
        <v>6208</v>
      </c>
    </row>
    <row r="1800" spans="4:5" x14ac:dyDescent="0.25">
      <c r="D1800" t="s">
        <v>6209</v>
      </c>
      <c r="E1800" t="s">
        <v>6210</v>
      </c>
    </row>
    <row r="1801" spans="4:5" x14ac:dyDescent="0.25">
      <c r="D1801" t="s">
        <v>6211</v>
      </c>
      <c r="E1801" t="s">
        <v>6212</v>
      </c>
    </row>
    <row r="1802" spans="4:5" x14ac:dyDescent="0.25">
      <c r="D1802" t="s">
        <v>6213</v>
      </c>
      <c r="E1802" t="s">
        <v>6214</v>
      </c>
    </row>
    <row r="1803" spans="4:5" x14ac:dyDescent="0.25">
      <c r="D1803" t="s">
        <v>6215</v>
      </c>
      <c r="E1803" t="s">
        <v>6216</v>
      </c>
    </row>
    <row r="1804" spans="4:5" x14ac:dyDescent="0.25">
      <c r="D1804" t="s">
        <v>6217</v>
      </c>
      <c r="E1804" t="s">
        <v>6218</v>
      </c>
    </row>
    <row r="1805" spans="4:5" x14ac:dyDescent="0.25">
      <c r="D1805" t="s">
        <v>6219</v>
      </c>
      <c r="E1805" t="s">
        <v>6220</v>
      </c>
    </row>
    <row r="1806" spans="4:5" x14ac:dyDescent="0.25">
      <c r="D1806" t="s">
        <v>6221</v>
      </c>
      <c r="E1806" t="s">
        <v>6222</v>
      </c>
    </row>
    <row r="1807" spans="4:5" x14ac:dyDescent="0.25">
      <c r="D1807" t="s">
        <v>6223</v>
      </c>
      <c r="E1807" t="s">
        <v>6224</v>
      </c>
    </row>
    <row r="1808" spans="4:5" x14ac:dyDescent="0.25">
      <c r="D1808" t="s">
        <v>6225</v>
      </c>
      <c r="E1808" t="s">
        <v>6226</v>
      </c>
    </row>
    <row r="1809" spans="4:5" x14ac:dyDescent="0.25">
      <c r="D1809" t="s">
        <v>6227</v>
      </c>
      <c r="E1809" t="s">
        <v>6228</v>
      </c>
    </row>
    <row r="1810" spans="4:5" x14ac:dyDescent="0.25">
      <c r="D1810" t="s">
        <v>6229</v>
      </c>
      <c r="E1810" t="s">
        <v>6230</v>
      </c>
    </row>
    <row r="1811" spans="4:5" x14ac:dyDescent="0.25">
      <c r="D1811" t="s">
        <v>6231</v>
      </c>
      <c r="E1811" t="s">
        <v>6232</v>
      </c>
    </row>
    <row r="1812" spans="4:5" x14ac:dyDescent="0.25">
      <c r="D1812" t="s">
        <v>6233</v>
      </c>
      <c r="E1812" t="s">
        <v>6234</v>
      </c>
    </row>
    <row r="1813" spans="4:5" x14ac:dyDescent="0.25">
      <c r="D1813" t="s">
        <v>6235</v>
      </c>
      <c r="E1813" t="s">
        <v>6236</v>
      </c>
    </row>
    <row r="1814" spans="4:5" x14ac:dyDescent="0.25">
      <c r="D1814" t="s">
        <v>6237</v>
      </c>
      <c r="E1814" t="s">
        <v>6238</v>
      </c>
    </row>
    <row r="1815" spans="4:5" x14ac:dyDescent="0.25">
      <c r="D1815" t="s">
        <v>6239</v>
      </c>
      <c r="E1815" t="s">
        <v>6240</v>
      </c>
    </row>
    <row r="1816" spans="4:5" x14ac:dyDescent="0.25">
      <c r="D1816" t="s">
        <v>6241</v>
      </c>
      <c r="E1816" t="s">
        <v>6242</v>
      </c>
    </row>
    <row r="1817" spans="4:5" x14ac:dyDescent="0.25">
      <c r="D1817" t="s">
        <v>6243</v>
      </c>
      <c r="E1817" t="s">
        <v>6244</v>
      </c>
    </row>
    <row r="1818" spans="4:5" x14ac:dyDescent="0.25">
      <c r="D1818" t="s">
        <v>6245</v>
      </c>
      <c r="E1818" t="s">
        <v>6246</v>
      </c>
    </row>
    <row r="1819" spans="4:5" x14ac:dyDescent="0.25">
      <c r="D1819" t="s">
        <v>6247</v>
      </c>
      <c r="E1819" t="s">
        <v>6248</v>
      </c>
    </row>
    <row r="1820" spans="4:5" x14ac:dyDescent="0.25">
      <c r="D1820" t="s">
        <v>6249</v>
      </c>
      <c r="E1820" t="s">
        <v>6250</v>
      </c>
    </row>
    <row r="1821" spans="4:5" x14ac:dyDescent="0.25">
      <c r="D1821" t="s">
        <v>6251</v>
      </c>
      <c r="E1821" t="s">
        <v>6252</v>
      </c>
    </row>
    <row r="1822" spans="4:5" x14ac:dyDescent="0.25">
      <c r="D1822" t="s">
        <v>6253</v>
      </c>
      <c r="E1822" t="s">
        <v>6254</v>
      </c>
    </row>
    <row r="1823" spans="4:5" x14ac:dyDescent="0.25">
      <c r="D1823" t="s">
        <v>6255</v>
      </c>
      <c r="E1823" t="s">
        <v>6256</v>
      </c>
    </row>
    <row r="1824" spans="4:5" x14ac:dyDescent="0.25">
      <c r="D1824" t="s">
        <v>6257</v>
      </c>
      <c r="E1824" t="s">
        <v>6258</v>
      </c>
    </row>
    <row r="1825" spans="4:5" x14ac:dyDescent="0.25">
      <c r="D1825" t="s">
        <v>6259</v>
      </c>
      <c r="E1825" t="s">
        <v>6260</v>
      </c>
    </row>
    <row r="1826" spans="4:5" x14ac:dyDescent="0.25">
      <c r="D1826" t="s">
        <v>6261</v>
      </c>
      <c r="E1826" t="s">
        <v>6262</v>
      </c>
    </row>
    <row r="1827" spans="4:5" x14ac:dyDescent="0.25">
      <c r="D1827" t="s">
        <v>6263</v>
      </c>
      <c r="E1827" t="s">
        <v>6264</v>
      </c>
    </row>
    <row r="1828" spans="4:5" x14ac:dyDescent="0.25">
      <c r="D1828" t="s">
        <v>6265</v>
      </c>
      <c r="E1828" t="s">
        <v>6266</v>
      </c>
    </row>
    <row r="1829" spans="4:5" x14ac:dyDescent="0.25">
      <c r="D1829" t="s">
        <v>6267</v>
      </c>
      <c r="E1829" t="s">
        <v>6268</v>
      </c>
    </row>
    <row r="1830" spans="4:5" x14ac:dyDescent="0.25">
      <c r="D1830" t="s">
        <v>6269</v>
      </c>
      <c r="E1830" t="s">
        <v>6270</v>
      </c>
    </row>
    <row r="1831" spans="4:5" x14ac:dyDescent="0.25">
      <c r="D1831" t="s">
        <v>6271</v>
      </c>
      <c r="E1831" t="s">
        <v>6272</v>
      </c>
    </row>
    <row r="1832" spans="4:5" x14ac:dyDescent="0.25">
      <c r="D1832" t="s">
        <v>6273</v>
      </c>
      <c r="E1832" t="s">
        <v>894</v>
      </c>
    </row>
    <row r="1833" spans="4:5" x14ac:dyDescent="0.25">
      <c r="D1833" t="s">
        <v>6274</v>
      </c>
      <c r="E1833" t="s">
        <v>6275</v>
      </c>
    </row>
    <row r="1834" spans="4:5" x14ac:dyDescent="0.25">
      <c r="D1834" t="s">
        <v>6276</v>
      </c>
      <c r="E1834" t="s">
        <v>6277</v>
      </c>
    </row>
    <row r="1835" spans="4:5" x14ac:dyDescent="0.25">
      <c r="D1835" t="s">
        <v>6278</v>
      </c>
      <c r="E1835" t="s">
        <v>6279</v>
      </c>
    </row>
    <row r="1836" spans="4:5" x14ac:dyDescent="0.25">
      <c r="D1836" t="s">
        <v>6280</v>
      </c>
      <c r="E1836" t="s">
        <v>6281</v>
      </c>
    </row>
    <row r="1837" spans="4:5" x14ac:dyDescent="0.25">
      <c r="D1837" t="s">
        <v>6282</v>
      </c>
      <c r="E1837" t="s">
        <v>6283</v>
      </c>
    </row>
    <row r="1838" spans="4:5" x14ac:dyDescent="0.25">
      <c r="D1838" t="s">
        <v>6284</v>
      </c>
      <c r="E1838" t="s">
        <v>6285</v>
      </c>
    </row>
    <row r="1839" spans="4:5" x14ac:dyDescent="0.25">
      <c r="D1839" t="s">
        <v>6286</v>
      </c>
      <c r="E1839" t="s">
        <v>6287</v>
      </c>
    </row>
    <row r="1840" spans="4:5" x14ac:dyDescent="0.25">
      <c r="D1840" t="s">
        <v>6288</v>
      </c>
      <c r="E1840" t="s">
        <v>6289</v>
      </c>
    </row>
    <row r="1841" spans="4:5" x14ac:dyDescent="0.25">
      <c r="D1841" t="s">
        <v>6290</v>
      </c>
      <c r="E1841" t="s">
        <v>6291</v>
      </c>
    </row>
    <row r="1842" spans="4:5" x14ac:dyDescent="0.25">
      <c r="D1842" t="s">
        <v>6292</v>
      </c>
      <c r="E1842" t="s">
        <v>6293</v>
      </c>
    </row>
    <row r="1843" spans="4:5" x14ac:dyDescent="0.25">
      <c r="D1843" t="s">
        <v>6294</v>
      </c>
      <c r="E1843" t="s">
        <v>6295</v>
      </c>
    </row>
    <row r="1844" spans="4:5" x14ac:dyDescent="0.25">
      <c r="D1844" t="s">
        <v>6296</v>
      </c>
      <c r="E1844" t="s">
        <v>6297</v>
      </c>
    </row>
    <row r="1845" spans="4:5" x14ac:dyDescent="0.25">
      <c r="D1845" t="s">
        <v>6298</v>
      </c>
      <c r="E1845" t="s">
        <v>6299</v>
      </c>
    </row>
    <row r="1846" spans="4:5" x14ac:dyDescent="0.25">
      <c r="D1846" t="s">
        <v>6300</v>
      </c>
      <c r="E1846" t="s">
        <v>6301</v>
      </c>
    </row>
    <row r="1847" spans="4:5" x14ac:dyDescent="0.25">
      <c r="D1847" t="s">
        <v>6302</v>
      </c>
      <c r="E1847" t="s">
        <v>6303</v>
      </c>
    </row>
    <row r="1848" spans="4:5" x14ac:dyDescent="0.25">
      <c r="D1848" t="s">
        <v>6304</v>
      </c>
      <c r="E1848" t="s">
        <v>6305</v>
      </c>
    </row>
    <row r="1849" spans="4:5" x14ac:dyDescent="0.25">
      <c r="D1849" t="s">
        <v>6306</v>
      </c>
      <c r="E1849" t="s">
        <v>6307</v>
      </c>
    </row>
    <row r="1850" spans="4:5" x14ac:dyDescent="0.25">
      <c r="D1850" t="s">
        <v>6308</v>
      </c>
      <c r="E1850" t="s">
        <v>6309</v>
      </c>
    </row>
    <row r="1851" spans="4:5" x14ac:dyDescent="0.25">
      <c r="D1851" t="s">
        <v>6310</v>
      </c>
      <c r="E1851" t="s">
        <v>6311</v>
      </c>
    </row>
    <row r="1852" spans="4:5" x14ac:dyDescent="0.25">
      <c r="D1852" t="s">
        <v>6312</v>
      </c>
      <c r="E1852" t="s">
        <v>6313</v>
      </c>
    </row>
    <row r="1853" spans="4:5" x14ac:dyDescent="0.25">
      <c r="D1853" t="s">
        <v>6314</v>
      </c>
      <c r="E1853" t="s">
        <v>6315</v>
      </c>
    </row>
    <row r="1854" spans="4:5" x14ac:dyDescent="0.25">
      <c r="D1854" t="s">
        <v>6316</v>
      </c>
      <c r="E1854" t="s">
        <v>6317</v>
      </c>
    </row>
    <row r="1855" spans="4:5" x14ac:dyDescent="0.25">
      <c r="D1855" t="s">
        <v>6318</v>
      </c>
      <c r="E1855" t="s">
        <v>6319</v>
      </c>
    </row>
    <row r="1856" spans="4:5" x14ac:dyDescent="0.25">
      <c r="D1856" t="s">
        <v>6320</v>
      </c>
      <c r="E1856" t="s">
        <v>6321</v>
      </c>
    </row>
    <row r="1857" spans="4:5" x14ac:dyDescent="0.25">
      <c r="D1857" t="s">
        <v>6322</v>
      </c>
      <c r="E1857" t="s">
        <v>6323</v>
      </c>
    </row>
    <row r="1858" spans="4:5" x14ac:dyDescent="0.25">
      <c r="D1858" t="s">
        <v>6324</v>
      </c>
      <c r="E1858" t="s">
        <v>6325</v>
      </c>
    </row>
    <row r="1859" spans="4:5" x14ac:dyDescent="0.25">
      <c r="D1859" t="s">
        <v>6326</v>
      </c>
      <c r="E1859" t="s">
        <v>6327</v>
      </c>
    </row>
    <row r="1860" spans="4:5" x14ac:dyDescent="0.25">
      <c r="D1860" t="s">
        <v>6328</v>
      </c>
      <c r="E1860" t="s">
        <v>6329</v>
      </c>
    </row>
    <row r="1861" spans="4:5" x14ac:dyDescent="0.25">
      <c r="D1861" t="s">
        <v>6330</v>
      </c>
      <c r="E1861" t="s">
        <v>6331</v>
      </c>
    </row>
    <row r="1862" spans="4:5" x14ac:dyDescent="0.25">
      <c r="D1862" t="s">
        <v>6332</v>
      </c>
      <c r="E1862" t="s">
        <v>6333</v>
      </c>
    </row>
    <row r="1863" spans="4:5" x14ac:dyDescent="0.25">
      <c r="D1863" t="s">
        <v>6334</v>
      </c>
      <c r="E1863" t="s">
        <v>6335</v>
      </c>
    </row>
    <row r="1864" spans="4:5" x14ac:dyDescent="0.25">
      <c r="D1864" t="s">
        <v>6336</v>
      </c>
      <c r="E1864" t="s">
        <v>6337</v>
      </c>
    </row>
    <row r="1865" spans="4:5" x14ac:dyDescent="0.25">
      <c r="D1865" t="s">
        <v>6338</v>
      </c>
      <c r="E1865" t="s">
        <v>6339</v>
      </c>
    </row>
    <row r="1866" spans="4:5" x14ac:dyDescent="0.25">
      <c r="D1866" t="s">
        <v>6340</v>
      </c>
      <c r="E1866" t="s">
        <v>6341</v>
      </c>
    </row>
    <row r="1867" spans="4:5" x14ac:dyDescent="0.25">
      <c r="D1867" t="s">
        <v>6342</v>
      </c>
      <c r="E1867" t="s">
        <v>6343</v>
      </c>
    </row>
    <row r="1868" spans="4:5" x14ac:dyDescent="0.25">
      <c r="D1868" t="s">
        <v>6344</v>
      </c>
      <c r="E1868" t="s">
        <v>6345</v>
      </c>
    </row>
    <row r="1869" spans="4:5" x14ac:dyDescent="0.25">
      <c r="D1869" t="s">
        <v>6346</v>
      </c>
      <c r="E1869" t="s">
        <v>6347</v>
      </c>
    </row>
    <row r="1870" spans="4:5" x14ac:dyDescent="0.25">
      <c r="D1870" t="s">
        <v>6348</v>
      </c>
      <c r="E1870" t="s">
        <v>6349</v>
      </c>
    </row>
    <row r="1871" spans="4:5" x14ac:dyDescent="0.25">
      <c r="D1871" t="s">
        <v>6350</v>
      </c>
      <c r="E1871" t="s">
        <v>6351</v>
      </c>
    </row>
    <row r="1872" spans="4:5" x14ac:dyDescent="0.25">
      <c r="D1872" t="s">
        <v>6352</v>
      </c>
      <c r="E1872" t="s">
        <v>1482</v>
      </c>
    </row>
    <row r="1873" spans="4:5" x14ac:dyDescent="0.25">
      <c r="D1873" t="s">
        <v>6353</v>
      </c>
      <c r="E1873" t="s">
        <v>28</v>
      </c>
    </row>
    <row r="1874" spans="4:5" x14ac:dyDescent="0.25">
      <c r="D1874" t="s">
        <v>6354</v>
      </c>
      <c r="E1874" t="s">
        <v>1637</v>
      </c>
    </row>
    <row r="1875" spans="4:5" x14ac:dyDescent="0.25">
      <c r="D1875" t="s">
        <v>6355</v>
      </c>
      <c r="E1875" t="s">
        <v>6356</v>
      </c>
    </row>
    <row r="1876" spans="4:5" x14ac:dyDescent="0.25">
      <c r="D1876" t="s">
        <v>6357</v>
      </c>
      <c r="E1876" t="s">
        <v>6358</v>
      </c>
    </row>
    <row r="1877" spans="4:5" x14ac:dyDescent="0.25">
      <c r="D1877" t="s">
        <v>6359</v>
      </c>
      <c r="E1877" t="s">
        <v>6360</v>
      </c>
    </row>
    <row r="1878" spans="4:5" x14ac:dyDescent="0.25">
      <c r="D1878" t="s">
        <v>6361</v>
      </c>
      <c r="E1878" t="s">
        <v>6362</v>
      </c>
    </row>
    <row r="1879" spans="4:5" x14ac:dyDescent="0.25">
      <c r="D1879" t="s">
        <v>6363</v>
      </c>
      <c r="E1879" t="s">
        <v>6364</v>
      </c>
    </row>
    <row r="1880" spans="4:5" x14ac:dyDescent="0.25">
      <c r="D1880" t="s">
        <v>6365</v>
      </c>
      <c r="E1880" t="s">
        <v>6366</v>
      </c>
    </row>
    <row r="1881" spans="4:5" x14ac:dyDescent="0.25">
      <c r="D1881" t="s">
        <v>6367</v>
      </c>
      <c r="E1881" t="s">
        <v>6368</v>
      </c>
    </row>
    <row r="1882" spans="4:5" x14ac:dyDescent="0.25">
      <c r="D1882" t="s">
        <v>6369</v>
      </c>
      <c r="E1882" t="s">
        <v>6370</v>
      </c>
    </row>
    <row r="1883" spans="4:5" x14ac:dyDescent="0.25">
      <c r="D1883" t="s">
        <v>6371</v>
      </c>
      <c r="E1883" t="s">
        <v>6372</v>
      </c>
    </row>
    <row r="1884" spans="4:5" x14ac:dyDescent="0.25">
      <c r="D1884" t="s">
        <v>6373</v>
      </c>
      <c r="E1884" t="s">
        <v>6374</v>
      </c>
    </row>
    <row r="1885" spans="4:5" x14ac:dyDescent="0.25">
      <c r="D1885" t="s">
        <v>6375</v>
      </c>
      <c r="E1885" t="s">
        <v>6376</v>
      </c>
    </row>
    <row r="1886" spans="4:5" x14ac:dyDescent="0.25">
      <c r="D1886" t="s">
        <v>6377</v>
      </c>
      <c r="E1886" t="s">
        <v>1508</v>
      </c>
    </row>
    <row r="1887" spans="4:5" x14ac:dyDescent="0.25">
      <c r="D1887" t="s">
        <v>6378</v>
      </c>
      <c r="E1887" t="s">
        <v>6379</v>
      </c>
    </row>
    <row r="1888" spans="4:5" x14ac:dyDescent="0.25">
      <c r="D1888" t="s">
        <v>6380</v>
      </c>
      <c r="E1888" t="s">
        <v>1517</v>
      </c>
    </row>
    <row r="1889" spans="4:5" x14ac:dyDescent="0.25">
      <c r="D1889" t="s">
        <v>6381</v>
      </c>
      <c r="E1889" t="s">
        <v>6382</v>
      </c>
    </row>
    <row r="1890" spans="4:5" x14ac:dyDescent="0.25">
      <c r="D1890" t="s">
        <v>6383</v>
      </c>
      <c r="E1890" t="s">
        <v>4771</v>
      </c>
    </row>
    <row r="1891" spans="4:5" x14ac:dyDescent="0.25">
      <c r="D1891" t="s">
        <v>6384</v>
      </c>
      <c r="E1891" t="s">
        <v>6385</v>
      </c>
    </row>
    <row r="1892" spans="4:5" x14ac:dyDescent="0.25">
      <c r="D1892" t="s">
        <v>6386</v>
      </c>
      <c r="E1892" t="s">
        <v>6387</v>
      </c>
    </row>
    <row r="1893" spans="4:5" x14ac:dyDescent="0.25">
      <c r="D1893" t="s">
        <v>6388</v>
      </c>
      <c r="E1893" t="s">
        <v>6389</v>
      </c>
    </row>
    <row r="1894" spans="4:5" x14ac:dyDescent="0.25">
      <c r="D1894" t="s">
        <v>6390</v>
      </c>
      <c r="E1894" t="s">
        <v>6391</v>
      </c>
    </row>
    <row r="1895" spans="4:5" x14ac:dyDescent="0.25">
      <c r="D1895" t="s">
        <v>6392</v>
      </c>
      <c r="E1895" t="s">
        <v>6393</v>
      </c>
    </row>
    <row r="1896" spans="4:5" x14ac:dyDescent="0.25">
      <c r="D1896" t="s">
        <v>6394</v>
      </c>
      <c r="E1896" t="s">
        <v>5864</v>
      </c>
    </row>
    <row r="1897" spans="4:5" x14ac:dyDescent="0.25">
      <c r="D1897" t="s">
        <v>6395</v>
      </c>
      <c r="E1897" t="s">
        <v>5866</v>
      </c>
    </row>
    <row r="1898" spans="4:5" x14ac:dyDescent="0.25">
      <c r="D1898" t="s">
        <v>6396</v>
      </c>
      <c r="E1898" t="s">
        <v>6397</v>
      </c>
    </row>
    <row r="1899" spans="4:5" x14ac:dyDescent="0.25">
      <c r="D1899" t="s">
        <v>6398</v>
      </c>
      <c r="E1899" t="s">
        <v>6399</v>
      </c>
    </row>
    <row r="1900" spans="4:5" x14ac:dyDescent="0.25">
      <c r="D1900" t="s">
        <v>6400</v>
      </c>
      <c r="E1900" t="s">
        <v>6401</v>
      </c>
    </row>
    <row r="1901" spans="4:5" x14ac:dyDescent="0.25">
      <c r="D1901" t="s">
        <v>6402</v>
      </c>
      <c r="E1901" t="s">
        <v>6403</v>
      </c>
    </row>
    <row r="1902" spans="4:5" x14ac:dyDescent="0.25">
      <c r="D1902" t="s">
        <v>6404</v>
      </c>
      <c r="E1902" t="s">
        <v>6405</v>
      </c>
    </row>
    <row r="1903" spans="4:5" x14ac:dyDescent="0.25">
      <c r="D1903" t="s">
        <v>221</v>
      </c>
      <c r="E1903" t="s">
        <v>6406</v>
      </c>
    </row>
    <row r="1904" spans="4:5" x14ac:dyDescent="0.25">
      <c r="D1904" t="s">
        <v>6407</v>
      </c>
      <c r="E1904" t="s">
        <v>6408</v>
      </c>
    </row>
    <row r="1905" spans="4:5" x14ac:dyDescent="0.25">
      <c r="D1905" t="s">
        <v>6409</v>
      </c>
      <c r="E1905" t="s">
        <v>6410</v>
      </c>
    </row>
    <row r="1906" spans="4:5" x14ac:dyDescent="0.25">
      <c r="D1906" t="s">
        <v>6411</v>
      </c>
      <c r="E1906" t="s">
        <v>6412</v>
      </c>
    </row>
    <row r="1907" spans="4:5" x14ac:dyDescent="0.25">
      <c r="D1907" t="s">
        <v>6413</v>
      </c>
      <c r="E1907" t="s">
        <v>1525</v>
      </c>
    </row>
    <row r="1908" spans="4:5" x14ac:dyDescent="0.25">
      <c r="D1908" t="s">
        <v>6414</v>
      </c>
      <c r="E1908" t="s">
        <v>6415</v>
      </c>
    </row>
    <row r="1909" spans="4:5" x14ac:dyDescent="0.25">
      <c r="D1909" t="s">
        <v>6416</v>
      </c>
      <c r="E1909" t="s">
        <v>6417</v>
      </c>
    </row>
    <row r="1910" spans="4:5" x14ac:dyDescent="0.25">
      <c r="D1910" t="s">
        <v>6418</v>
      </c>
      <c r="E1910" t="s">
        <v>6419</v>
      </c>
    </row>
    <row r="1911" spans="4:5" x14ac:dyDescent="0.25">
      <c r="D1911" t="s">
        <v>6420</v>
      </c>
      <c r="E1911" t="s">
        <v>6421</v>
      </c>
    </row>
    <row r="1912" spans="4:5" x14ac:dyDescent="0.25">
      <c r="D1912" t="s">
        <v>6422</v>
      </c>
      <c r="E1912" t="s">
        <v>6423</v>
      </c>
    </row>
    <row r="1913" spans="4:5" x14ac:dyDescent="0.25">
      <c r="D1913" t="s">
        <v>6424</v>
      </c>
      <c r="E1913" t="s">
        <v>6425</v>
      </c>
    </row>
    <row r="1914" spans="4:5" x14ac:dyDescent="0.25">
      <c r="D1914" t="s">
        <v>6426</v>
      </c>
      <c r="E1914" t="s">
        <v>2024</v>
      </c>
    </row>
    <row r="1915" spans="4:5" x14ac:dyDescent="0.25">
      <c r="D1915" t="s">
        <v>6427</v>
      </c>
    </row>
    <row r="1916" spans="4:5" x14ac:dyDescent="0.25">
      <c r="D1916" t="s">
        <v>6428</v>
      </c>
      <c r="E1916" t="s">
        <v>6429</v>
      </c>
    </row>
    <row r="1917" spans="4:5" x14ac:dyDescent="0.25">
      <c r="D1917" t="s">
        <v>6430</v>
      </c>
      <c r="E1917" t="s">
        <v>6431</v>
      </c>
    </row>
    <row r="1918" spans="4:5" x14ac:dyDescent="0.25">
      <c r="D1918" t="s">
        <v>6432</v>
      </c>
      <c r="E1918" t="s">
        <v>4454</v>
      </c>
    </row>
    <row r="1919" spans="4:5" x14ac:dyDescent="0.25">
      <c r="D1919" t="s">
        <v>6433</v>
      </c>
      <c r="E1919" t="s">
        <v>6434</v>
      </c>
    </row>
    <row r="1920" spans="4:5" x14ac:dyDescent="0.25">
      <c r="D1920" t="s">
        <v>6435</v>
      </c>
      <c r="E1920" t="s">
        <v>6436</v>
      </c>
    </row>
    <row r="1921" spans="4:5" x14ac:dyDescent="0.25">
      <c r="D1921" t="s">
        <v>6437</v>
      </c>
      <c r="E1921" t="s">
        <v>6438</v>
      </c>
    </row>
    <row r="1922" spans="4:5" x14ac:dyDescent="0.25">
      <c r="D1922" t="s">
        <v>6439</v>
      </c>
      <c r="E1922" t="s">
        <v>6440</v>
      </c>
    </row>
    <row r="1923" spans="4:5" x14ac:dyDescent="0.25">
      <c r="D1923" t="s">
        <v>6441</v>
      </c>
      <c r="E1923" t="s">
        <v>6442</v>
      </c>
    </row>
    <row r="1924" spans="4:5" x14ac:dyDescent="0.25">
      <c r="D1924" t="s">
        <v>6443</v>
      </c>
      <c r="E1924" t="s">
        <v>6444</v>
      </c>
    </row>
    <row r="1925" spans="4:5" x14ac:dyDescent="0.25">
      <c r="D1925" t="s">
        <v>6445</v>
      </c>
      <c r="E1925" t="s">
        <v>6446</v>
      </c>
    </row>
    <row r="1926" spans="4:5" x14ac:dyDescent="0.25">
      <c r="D1926" t="s">
        <v>6447</v>
      </c>
      <c r="E1926" t="s">
        <v>6448</v>
      </c>
    </row>
    <row r="1927" spans="4:5" x14ac:dyDescent="0.25">
      <c r="D1927" t="s">
        <v>6449</v>
      </c>
      <c r="E1927" t="s">
        <v>6450</v>
      </c>
    </row>
    <row r="1928" spans="4:5" x14ac:dyDescent="0.25">
      <c r="D1928" t="s">
        <v>6451</v>
      </c>
      <c r="E1928" t="s">
        <v>6452</v>
      </c>
    </row>
    <row r="1929" spans="4:5" x14ac:dyDescent="0.25">
      <c r="D1929" t="s">
        <v>6453</v>
      </c>
      <c r="E1929" t="s">
        <v>6454</v>
      </c>
    </row>
    <row r="1930" spans="4:5" x14ac:dyDescent="0.25">
      <c r="D1930" t="s">
        <v>6455</v>
      </c>
      <c r="E1930" t="s">
        <v>6456</v>
      </c>
    </row>
    <row r="1931" spans="4:5" x14ac:dyDescent="0.25">
      <c r="D1931" t="s">
        <v>6457</v>
      </c>
      <c r="E1931" t="s">
        <v>6458</v>
      </c>
    </row>
    <row r="1932" spans="4:5" x14ac:dyDescent="0.25">
      <c r="D1932" t="s">
        <v>6459</v>
      </c>
      <c r="E1932" t="s">
        <v>6460</v>
      </c>
    </row>
    <row r="1933" spans="4:5" x14ac:dyDescent="0.25">
      <c r="D1933" t="s">
        <v>6461</v>
      </c>
      <c r="E1933" t="s">
        <v>6462</v>
      </c>
    </row>
    <row r="1934" spans="4:5" x14ac:dyDescent="0.25">
      <c r="D1934" t="s">
        <v>6463</v>
      </c>
      <c r="E1934" t="s">
        <v>6464</v>
      </c>
    </row>
    <row r="1935" spans="4:5" x14ac:dyDescent="0.25">
      <c r="D1935" t="s">
        <v>6465</v>
      </c>
      <c r="E1935" t="s">
        <v>3183</v>
      </c>
    </row>
    <row r="1936" spans="4:5" x14ac:dyDescent="0.25">
      <c r="D1936" t="s">
        <v>6466</v>
      </c>
      <c r="E1936" t="s">
        <v>6467</v>
      </c>
    </row>
    <row r="1937" spans="4:5" x14ac:dyDescent="0.25">
      <c r="D1937" t="s">
        <v>6468</v>
      </c>
      <c r="E1937" t="s">
        <v>6469</v>
      </c>
    </row>
    <row r="1938" spans="4:5" x14ac:dyDescent="0.25">
      <c r="D1938" t="s">
        <v>6470</v>
      </c>
      <c r="E1938" t="s">
        <v>6471</v>
      </c>
    </row>
    <row r="1939" spans="4:5" x14ac:dyDescent="0.25">
      <c r="D1939" t="s">
        <v>6472</v>
      </c>
      <c r="E1939" t="s">
        <v>6473</v>
      </c>
    </row>
    <row r="1940" spans="4:5" x14ac:dyDescent="0.25">
      <c r="D1940" t="s">
        <v>6474</v>
      </c>
      <c r="E1940" t="s">
        <v>6475</v>
      </c>
    </row>
    <row r="1941" spans="4:5" x14ac:dyDescent="0.25">
      <c r="D1941" t="s">
        <v>6476</v>
      </c>
      <c r="E1941" t="s">
        <v>6477</v>
      </c>
    </row>
    <row r="1942" spans="4:5" x14ac:dyDescent="0.25">
      <c r="D1942" t="s">
        <v>6478</v>
      </c>
      <c r="E1942" t="s">
        <v>6479</v>
      </c>
    </row>
    <row r="1943" spans="4:5" x14ac:dyDescent="0.25">
      <c r="D1943" t="s">
        <v>6480</v>
      </c>
      <c r="E1943" t="s">
        <v>6481</v>
      </c>
    </row>
    <row r="1944" spans="4:5" x14ac:dyDescent="0.25">
      <c r="D1944" t="s">
        <v>6482</v>
      </c>
      <c r="E1944" t="s">
        <v>6483</v>
      </c>
    </row>
    <row r="1945" spans="4:5" x14ac:dyDescent="0.25">
      <c r="D1945" t="s">
        <v>6484</v>
      </c>
      <c r="E1945" t="s">
        <v>6485</v>
      </c>
    </row>
    <row r="1946" spans="4:5" x14ac:dyDescent="0.25">
      <c r="D1946" t="s">
        <v>6486</v>
      </c>
      <c r="E1946" t="s">
        <v>6487</v>
      </c>
    </row>
    <row r="1947" spans="4:5" x14ac:dyDescent="0.25">
      <c r="D1947" t="s">
        <v>6488</v>
      </c>
      <c r="E1947" t="s">
        <v>6489</v>
      </c>
    </row>
    <row r="1948" spans="4:5" x14ac:dyDescent="0.25">
      <c r="D1948" t="s">
        <v>6490</v>
      </c>
      <c r="E1948" t="s">
        <v>6491</v>
      </c>
    </row>
    <row r="1949" spans="4:5" x14ac:dyDescent="0.25">
      <c r="D1949" t="s">
        <v>6492</v>
      </c>
      <c r="E1949" t="s">
        <v>6493</v>
      </c>
    </row>
    <row r="1950" spans="4:5" x14ac:dyDescent="0.25">
      <c r="D1950" t="s">
        <v>6494</v>
      </c>
      <c r="E1950" t="s">
        <v>6495</v>
      </c>
    </row>
    <row r="1951" spans="4:5" x14ac:dyDescent="0.25">
      <c r="D1951" t="s">
        <v>6496</v>
      </c>
      <c r="E1951" t="s">
        <v>6497</v>
      </c>
    </row>
    <row r="1952" spans="4:5" x14ac:dyDescent="0.25">
      <c r="D1952" t="s">
        <v>6498</v>
      </c>
      <c r="E1952" t="s">
        <v>6499</v>
      </c>
    </row>
    <row r="1953" spans="4:5" x14ac:dyDescent="0.25">
      <c r="D1953" t="s">
        <v>6500</v>
      </c>
      <c r="E1953" t="s">
        <v>6501</v>
      </c>
    </row>
    <row r="1954" spans="4:5" x14ac:dyDescent="0.25">
      <c r="D1954" t="s">
        <v>6502</v>
      </c>
      <c r="E1954" t="s">
        <v>6503</v>
      </c>
    </row>
    <row r="1955" spans="4:5" x14ac:dyDescent="0.25">
      <c r="D1955" t="s">
        <v>6504</v>
      </c>
      <c r="E1955" t="s">
        <v>6505</v>
      </c>
    </row>
    <row r="1956" spans="4:5" x14ac:dyDescent="0.25">
      <c r="D1956" t="s">
        <v>6506</v>
      </c>
      <c r="E1956" t="s">
        <v>6507</v>
      </c>
    </row>
    <row r="1957" spans="4:5" x14ac:dyDescent="0.25">
      <c r="D1957" t="s">
        <v>6508</v>
      </c>
      <c r="E1957" t="s">
        <v>6509</v>
      </c>
    </row>
    <row r="1958" spans="4:5" x14ac:dyDescent="0.25">
      <c r="D1958" t="s">
        <v>6510</v>
      </c>
      <c r="E1958" t="s">
        <v>6511</v>
      </c>
    </row>
    <row r="1959" spans="4:5" x14ac:dyDescent="0.25">
      <c r="D1959" t="s">
        <v>6512</v>
      </c>
      <c r="E1959" t="s">
        <v>6513</v>
      </c>
    </row>
    <row r="1960" spans="4:5" x14ac:dyDescent="0.25">
      <c r="D1960" t="s">
        <v>6514</v>
      </c>
      <c r="E1960" t="s">
        <v>6515</v>
      </c>
    </row>
    <row r="1961" spans="4:5" x14ac:dyDescent="0.25">
      <c r="D1961" t="s">
        <v>6516</v>
      </c>
      <c r="E1961" t="s">
        <v>6517</v>
      </c>
    </row>
    <row r="1962" spans="4:5" x14ac:dyDescent="0.25">
      <c r="D1962" t="s">
        <v>6518</v>
      </c>
      <c r="E1962" t="s">
        <v>6519</v>
      </c>
    </row>
    <row r="1963" spans="4:5" x14ac:dyDescent="0.25">
      <c r="D1963" t="s">
        <v>6520</v>
      </c>
      <c r="E1963" t="s">
        <v>6521</v>
      </c>
    </row>
    <row r="1964" spans="4:5" x14ac:dyDescent="0.25">
      <c r="D1964" t="s">
        <v>6522</v>
      </c>
      <c r="E1964" t="s">
        <v>6523</v>
      </c>
    </row>
    <row r="1965" spans="4:5" x14ac:dyDescent="0.25">
      <c r="D1965" t="s">
        <v>6524</v>
      </c>
      <c r="E1965" t="s">
        <v>6525</v>
      </c>
    </row>
    <row r="1966" spans="4:5" x14ac:dyDescent="0.25">
      <c r="D1966" t="s">
        <v>6526</v>
      </c>
      <c r="E1966" t="s">
        <v>6527</v>
      </c>
    </row>
    <row r="1967" spans="4:5" x14ac:dyDescent="0.25">
      <c r="D1967" t="s">
        <v>6528</v>
      </c>
      <c r="E1967" t="s">
        <v>6529</v>
      </c>
    </row>
    <row r="1968" spans="4:5" x14ac:dyDescent="0.25">
      <c r="D1968" t="s">
        <v>6530</v>
      </c>
      <c r="E1968" t="s">
        <v>6531</v>
      </c>
    </row>
    <row r="1969" spans="4:5" x14ac:dyDescent="0.25">
      <c r="D1969" t="s">
        <v>6532</v>
      </c>
      <c r="E1969" t="s">
        <v>6533</v>
      </c>
    </row>
    <row r="1970" spans="4:5" x14ac:dyDescent="0.25">
      <c r="D1970" t="s">
        <v>6534</v>
      </c>
      <c r="E1970" t="s">
        <v>6535</v>
      </c>
    </row>
    <row r="1971" spans="4:5" x14ac:dyDescent="0.25">
      <c r="D1971" t="s">
        <v>6536</v>
      </c>
      <c r="E1971" t="s">
        <v>6537</v>
      </c>
    </row>
    <row r="1972" spans="4:5" x14ac:dyDescent="0.25">
      <c r="D1972" t="s">
        <v>6538</v>
      </c>
      <c r="E1972" t="s">
        <v>6539</v>
      </c>
    </row>
    <row r="1973" spans="4:5" x14ac:dyDescent="0.25">
      <c r="D1973" t="s">
        <v>6540</v>
      </c>
      <c r="E1973" t="s">
        <v>6541</v>
      </c>
    </row>
    <row r="1974" spans="4:5" x14ac:dyDescent="0.25">
      <c r="D1974" t="s">
        <v>6542</v>
      </c>
      <c r="E1974" t="s">
        <v>6543</v>
      </c>
    </row>
    <row r="1975" spans="4:5" x14ac:dyDescent="0.25">
      <c r="D1975" t="s">
        <v>6544</v>
      </c>
      <c r="E1975" t="s">
        <v>6545</v>
      </c>
    </row>
    <row r="1976" spans="4:5" x14ac:dyDescent="0.25">
      <c r="D1976" t="s">
        <v>6546</v>
      </c>
      <c r="E1976" t="s">
        <v>6547</v>
      </c>
    </row>
    <row r="1977" spans="4:5" x14ac:dyDescent="0.25">
      <c r="D1977" t="s">
        <v>6548</v>
      </c>
      <c r="E1977" t="s">
        <v>6549</v>
      </c>
    </row>
    <row r="1978" spans="4:5" x14ac:dyDescent="0.25">
      <c r="D1978" t="s">
        <v>6550</v>
      </c>
      <c r="E1978" t="s">
        <v>6551</v>
      </c>
    </row>
    <row r="1979" spans="4:5" x14ac:dyDescent="0.25">
      <c r="D1979" t="s">
        <v>6552</v>
      </c>
      <c r="E1979" t="s">
        <v>6553</v>
      </c>
    </row>
    <row r="1980" spans="4:5" x14ac:dyDescent="0.25">
      <c r="D1980" t="s">
        <v>6554</v>
      </c>
      <c r="E1980" t="s">
        <v>6555</v>
      </c>
    </row>
    <row r="1981" spans="4:5" x14ac:dyDescent="0.25">
      <c r="D1981" t="s">
        <v>6556</v>
      </c>
      <c r="E1981" t="s">
        <v>6557</v>
      </c>
    </row>
    <row r="1982" spans="4:5" x14ac:dyDescent="0.25">
      <c r="D1982" t="s">
        <v>6558</v>
      </c>
      <c r="E1982" t="s">
        <v>6559</v>
      </c>
    </row>
    <row r="1983" spans="4:5" x14ac:dyDescent="0.25">
      <c r="D1983" t="s">
        <v>6560</v>
      </c>
      <c r="E1983" t="s">
        <v>6561</v>
      </c>
    </row>
    <row r="1984" spans="4:5" x14ac:dyDescent="0.25">
      <c r="D1984" t="s">
        <v>6562</v>
      </c>
      <c r="E1984" t="s">
        <v>6563</v>
      </c>
    </row>
    <row r="1985" spans="4:5" x14ac:dyDescent="0.25">
      <c r="D1985" t="s">
        <v>6564</v>
      </c>
      <c r="E1985" t="s">
        <v>6565</v>
      </c>
    </row>
    <row r="1986" spans="4:5" x14ac:dyDescent="0.25">
      <c r="D1986" t="s">
        <v>6566</v>
      </c>
      <c r="E1986" t="s">
        <v>6567</v>
      </c>
    </row>
    <row r="1987" spans="4:5" x14ac:dyDescent="0.25">
      <c r="D1987" t="s">
        <v>6568</v>
      </c>
      <c r="E1987" t="s">
        <v>6569</v>
      </c>
    </row>
    <row r="1988" spans="4:5" x14ac:dyDescent="0.25">
      <c r="D1988" t="s">
        <v>6570</v>
      </c>
      <c r="E1988" t="s">
        <v>6571</v>
      </c>
    </row>
    <row r="1989" spans="4:5" x14ac:dyDescent="0.25">
      <c r="D1989" t="s">
        <v>6572</v>
      </c>
      <c r="E1989" t="s">
        <v>6573</v>
      </c>
    </row>
    <row r="1990" spans="4:5" x14ac:dyDescent="0.25">
      <c r="D1990" t="s">
        <v>6574</v>
      </c>
      <c r="E1990" t="s">
        <v>6575</v>
      </c>
    </row>
    <row r="1991" spans="4:5" x14ac:dyDescent="0.25">
      <c r="D1991" t="s">
        <v>6576</v>
      </c>
      <c r="E1991" t="s">
        <v>6577</v>
      </c>
    </row>
    <row r="1992" spans="4:5" x14ac:dyDescent="0.25">
      <c r="D1992" t="s">
        <v>6578</v>
      </c>
      <c r="E1992" t="s">
        <v>6579</v>
      </c>
    </row>
    <row r="1993" spans="4:5" x14ac:dyDescent="0.25">
      <c r="D1993" t="s">
        <v>6580</v>
      </c>
      <c r="E1993" t="s">
        <v>6581</v>
      </c>
    </row>
    <row r="1994" spans="4:5" x14ac:dyDescent="0.25">
      <c r="D1994" t="s">
        <v>6582</v>
      </c>
      <c r="E1994" t="s">
        <v>6583</v>
      </c>
    </row>
    <row r="1995" spans="4:5" x14ac:dyDescent="0.25">
      <c r="D1995" t="s">
        <v>6584</v>
      </c>
      <c r="E1995" t="s">
        <v>6585</v>
      </c>
    </row>
    <row r="1996" spans="4:5" x14ac:dyDescent="0.25">
      <c r="D1996" t="s">
        <v>6586</v>
      </c>
      <c r="E1996" t="s">
        <v>6587</v>
      </c>
    </row>
    <row r="1997" spans="4:5" x14ac:dyDescent="0.25">
      <c r="D1997" t="s">
        <v>6586</v>
      </c>
      <c r="E1997" t="s">
        <v>6587</v>
      </c>
    </row>
    <row r="1998" spans="4:5" x14ac:dyDescent="0.25">
      <c r="D1998" t="s">
        <v>6588</v>
      </c>
      <c r="E1998" t="s">
        <v>6589</v>
      </c>
    </row>
    <row r="1999" spans="4:5" x14ac:dyDescent="0.25">
      <c r="D1999" t="s">
        <v>6588</v>
      </c>
      <c r="E1999" t="s">
        <v>6589</v>
      </c>
    </row>
    <row r="2000" spans="4:5" x14ac:dyDescent="0.25">
      <c r="D2000" t="s">
        <v>6590</v>
      </c>
      <c r="E2000" t="s">
        <v>6591</v>
      </c>
    </row>
    <row r="2001" spans="4:5" x14ac:dyDescent="0.25">
      <c r="D2001" t="s">
        <v>6592</v>
      </c>
      <c r="E2001" t="s">
        <v>6593</v>
      </c>
    </row>
    <row r="2002" spans="4:5" x14ac:dyDescent="0.25">
      <c r="D2002" t="s">
        <v>6592</v>
      </c>
      <c r="E2002" t="s">
        <v>6593</v>
      </c>
    </row>
    <row r="2003" spans="4:5" x14ac:dyDescent="0.25">
      <c r="D2003" t="s">
        <v>6594</v>
      </c>
      <c r="E2003" t="s">
        <v>6595</v>
      </c>
    </row>
    <row r="2004" spans="4:5" x14ac:dyDescent="0.25">
      <c r="D2004" t="s">
        <v>6594</v>
      </c>
      <c r="E2004" t="s">
        <v>6595</v>
      </c>
    </row>
    <row r="2005" spans="4:5" x14ac:dyDescent="0.25">
      <c r="D2005" t="s">
        <v>6596</v>
      </c>
      <c r="E2005" t="s">
        <v>6597</v>
      </c>
    </row>
    <row r="2006" spans="4:5" x14ac:dyDescent="0.25">
      <c r="D2006" t="s">
        <v>6596</v>
      </c>
      <c r="E2006" t="s">
        <v>6597</v>
      </c>
    </row>
    <row r="2007" spans="4:5" x14ac:dyDescent="0.25">
      <c r="D2007" t="s">
        <v>6598</v>
      </c>
      <c r="E2007" t="s">
        <v>6599</v>
      </c>
    </row>
    <row r="2008" spans="4:5" x14ac:dyDescent="0.25">
      <c r="D2008" t="s">
        <v>6598</v>
      </c>
      <c r="E2008" t="s">
        <v>6599</v>
      </c>
    </row>
    <row r="2009" spans="4:5" x14ac:dyDescent="0.25">
      <c r="D2009" t="s">
        <v>6600</v>
      </c>
      <c r="E2009" t="s">
        <v>1543</v>
      </c>
    </row>
    <row r="2010" spans="4:5" x14ac:dyDescent="0.25">
      <c r="D2010" t="s">
        <v>6601</v>
      </c>
      <c r="E2010" t="s">
        <v>6602</v>
      </c>
    </row>
    <row r="2011" spans="4:5" x14ac:dyDescent="0.25">
      <c r="D2011" t="s">
        <v>6603</v>
      </c>
      <c r="E2011" t="s">
        <v>6604</v>
      </c>
    </row>
    <row r="2012" spans="4:5" x14ac:dyDescent="0.25">
      <c r="D2012" t="s">
        <v>6605</v>
      </c>
      <c r="E2012" t="s">
        <v>6606</v>
      </c>
    </row>
    <row r="2013" spans="4:5" x14ac:dyDescent="0.25">
      <c r="D2013" t="s">
        <v>6607</v>
      </c>
      <c r="E2013" t="s">
        <v>6608</v>
      </c>
    </row>
    <row r="2014" spans="4:5" x14ac:dyDescent="0.25">
      <c r="D2014" t="s">
        <v>6609</v>
      </c>
      <c r="E2014" t="s">
        <v>6610</v>
      </c>
    </row>
    <row r="2015" spans="4:5" x14ac:dyDescent="0.25">
      <c r="D2015" t="s">
        <v>6611</v>
      </c>
      <c r="E2015" t="s">
        <v>6612</v>
      </c>
    </row>
    <row r="2016" spans="4:5" x14ac:dyDescent="0.25">
      <c r="D2016" t="s">
        <v>6613</v>
      </c>
      <c r="E2016" t="s">
        <v>6614</v>
      </c>
    </row>
    <row r="2017" spans="4:5" x14ac:dyDescent="0.25">
      <c r="D2017" t="s">
        <v>6615</v>
      </c>
      <c r="E2017" t="s">
        <v>6616</v>
      </c>
    </row>
    <row r="2018" spans="4:5" x14ac:dyDescent="0.25">
      <c r="D2018" t="s">
        <v>6617</v>
      </c>
      <c r="E2018" t="s">
        <v>6618</v>
      </c>
    </row>
    <row r="2019" spans="4:5" x14ac:dyDescent="0.25">
      <c r="D2019" t="s">
        <v>6619</v>
      </c>
      <c r="E2019" t="s">
        <v>6620</v>
      </c>
    </row>
    <row r="2020" spans="4:5" x14ac:dyDescent="0.25">
      <c r="D2020" t="s">
        <v>6621</v>
      </c>
      <c r="E2020" t="s">
        <v>6622</v>
      </c>
    </row>
    <row r="2021" spans="4:5" x14ac:dyDescent="0.25">
      <c r="D2021" t="s">
        <v>6623</v>
      </c>
      <c r="E2021" t="s">
        <v>6624</v>
      </c>
    </row>
    <row r="2022" spans="4:5" x14ac:dyDescent="0.25">
      <c r="D2022" t="s">
        <v>6625</v>
      </c>
      <c r="E2022" t="s">
        <v>6626</v>
      </c>
    </row>
    <row r="2023" spans="4:5" x14ac:dyDescent="0.25">
      <c r="D2023" t="s">
        <v>6627</v>
      </c>
      <c r="E2023" t="s">
        <v>6628</v>
      </c>
    </row>
    <row r="2024" spans="4:5" x14ac:dyDescent="0.25">
      <c r="D2024" t="s">
        <v>6629</v>
      </c>
      <c r="E2024" t="s">
        <v>6630</v>
      </c>
    </row>
    <row r="2025" spans="4:5" x14ac:dyDescent="0.25">
      <c r="D2025" t="s">
        <v>6631</v>
      </c>
      <c r="E2025" t="s">
        <v>6632</v>
      </c>
    </row>
    <row r="2026" spans="4:5" x14ac:dyDescent="0.25">
      <c r="D2026" t="s">
        <v>6633</v>
      </c>
      <c r="E2026" t="s">
        <v>6634</v>
      </c>
    </row>
    <row r="2027" spans="4:5" x14ac:dyDescent="0.25">
      <c r="D2027" t="s">
        <v>6635</v>
      </c>
      <c r="E2027" t="s">
        <v>6636</v>
      </c>
    </row>
    <row r="2028" spans="4:5" x14ac:dyDescent="0.25">
      <c r="D2028" t="s">
        <v>6637</v>
      </c>
      <c r="E2028" t="s">
        <v>6638</v>
      </c>
    </row>
    <row r="2029" spans="4:5" x14ac:dyDescent="0.25">
      <c r="D2029" t="s">
        <v>6639</v>
      </c>
      <c r="E2029" t="s">
        <v>6640</v>
      </c>
    </row>
    <row r="2030" spans="4:5" x14ac:dyDescent="0.25">
      <c r="D2030" t="s">
        <v>6641</v>
      </c>
      <c r="E2030" t="s">
        <v>6642</v>
      </c>
    </row>
    <row r="2031" spans="4:5" x14ac:dyDescent="0.25">
      <c r="D2031" t="s">
        <v>6643</v>
      </c>
      <c r="E2031" t="s">
        <v>6644</v>
      </c>
    </row>
    <row r="2032" spans="4:5" x14ac:dyDescent="0.25">
      <c r="D2032" t="s">
        <v>6645</v>
      </c>
      <c r="E2032" t="s">
        <v>6646</v>
      </c>
    </row>
    <row r="2033" spans="4:5" x14ac:dyDescent="0.25">
      <c r="D2033" t="s">
        <v>6647</v>
      </c>
      <c r="E2033" t="s">
        <v>6648</v>
      </c>
    </row>
    <row r="2034" spans="4:5" x14ac:dyDescent="0.25">
      <c r="D2034" t="s">
        <v>6649</v>
      </c>
      <c r="E2034" t="s">
        <v>1551</v>
      </c>
    </row>
    <row r="2035" spans="4:5" x14ac:dyDescent="0.25">
      <c r="D2035" t="s">
        <v>6650</v>
      </c>
      <c r="E2035" t="s">
        <v>1560</v>
      </c>
    </row>
    <row r="2036" spans="4:5" x14ac:dyDescent="0.25">
      <c r="D2036" t="s">
        <v>6651</v>
      </c>
      <c r="E2036" t="s">
        <v>6652</v>
      </c>
    </row>
    <row r="2037" spans="4:5" x14ac:dyDescent="0.25">
      <c r="D2037" t="s">
        <v>6653</v>
      </c>
      <c r="E2037" t="s">
        <v>6654</v>
      </c>
    </row>
    <row r="2038" spans="4:5" x14ac:dyDescent="0.25">
      <c r="D2038" t="s">
        <v>6655</v>
      </c>
      <c r="E2038" t="s">
        <v>6656</v>
      </c>
    </row>
    <row r="2039" spans="4:5" x14ac:dyDescent="0.25">
      <c r="D2039" t="s">
        <v>6657</v>
      </c>
      <c r="E2039" t="s">
        <v>6658</v>
      </c>
    </row>
    <row r="2040" spans="4:5" x14ac:dyDescent="0.25">
      <c r="D2040" t="s">
        <v>6659</v>
      </c>
      <c r="E2040" t="s">
        <v>6660</v>
      </c>
    </row>
    <row r="2041" spans="4:5" x14ac:dyDescent="0.25">
      <c r="D2041" t="s">
        <v>6661</v>
      </c>
      <c r="E2041" t="s">
        <v>6662</v>
      </c>
    </row>
    <row r="2042" spans="4:5" x14ac:dyDescent="0.25">
      <c r="D2042" t="s">
        <v>6663</v>
      </c>
      <c r="E2042" t="s">
        <v>6664</v>
      </c>
    </row>
    <row r="2043" spans="4:5" x14ac:dyDescent="0.25">
      <c r="D2043" t="s">
        <v>6665</v>
      </c>
      <c r="E2043" t="s">
        <v>6666</v>
      </c>
    </row>
    <row r="2044" spans="4:5" x14ac:dyDescent="0.25">
      <c r="D2044" t="s">
        <v>6667</v>
      </c>
      <c r="E2044" t="s">
        <v>6668</v>
      </c>
    </row>
    <row r="2045" spans="4:5" x14ac:dyDescent="0.25">
      <c r="D2045" t="s">
        <v>6669</v>
      </c>
      <c r="E2045" t="s">
        <v>6670</v>
      </c>
    </row>
    <row r="2046" spans="4:5" x14ac:dyDescent="0.25">
      <c r="D2046" t="s">
        <v>6671</v>
      </c>
      <c r="E2046" t="s">
        <v>6672</v>
      </c>
    </row>
    <row r="2047" spans="4:5" x14ac:dyDescent="0.25">
      <c r="D2047" t="s">
        <v>6673</v>
      </c>
      <c r="E2047" t="s">
        <v>6674</v>
      </c>
    </row>
    <row r="2048" spans="4:5" x14ac:dyDescent="0.25">
      <c r="D2048" t="s">
        <v>6675</v>
      </c>
      <c r="E2048" t="s">
        <v>6676</v>
      </c>
    </row>
    <row r="2049" spans="4:5" x14ac:dyDescent="0.25">
      <c r="D2049" t="s">
        <v>6677</v>
      </c>
      <c r="E2049" t="s">
        <v>6678</v>
      </c>
    </row>
    <row r="2050" spans="4:5" x14ac:dyDescent="0.25">
      <c r="D2050" t="s">
        <v>6679</v>
      </c>
      <c r="E2050" t="s">
        <v>6680</v>
      </c>
    </row>
    <row r="2051" spans="4:5" x14ac:dyDescent="0.25">
      <c r="D2051" t="s">
        <v>6681</v>
      </c>
      <c r="E2051" t="s">
        <v>6682</v>
      </c>
    </row>
    <row r="2052" spans="4:5" x14ac:dyDescent="0.25">
      <c r="D2052" t="s">
        <v>6683</v>
      </c>
      <c r="E2052" t="s">
        <v>24</v>
      </c>
    </row>
    <row r="2053" spans="4:5" x14ac:dyDescent="0.25">
      <c r="D2053" t="s">
        <v>6684</v>
      </c>
      <c r="E2053" t="s">
        <v>1257</v>
      </c>
    </row>
    <row r="2054" spans="4:5" x14ac:dyDescent="0.25">
      <c r="D2054" t="s">
        <v>6685</v>
      </c>
      <c r="E2054" t="s">
        <v>6686</v>
      </c>
    </row>
    <row r="2055" spans="4:5" x14ac:dyDescent="0.25">
      <c r="D2055" t="s">
        <v>6687</v>
      </c>
      <c r="E2055" t="s">
        <v>767</v>
      </c>
    </row>
    <row r="2056" spans="4:5" x14ac:dyDescent="0.25">
      <c r="D2056" t="s">
        <v>6688</v>
      </c>
      <c r="E2056" t="s">
        <v>767</v>
      </c>
    </row>
    <row r="2057" spans="4:5" x14ac:dyDescent="0.25">
      <c r="D2057" t="s">
        <v>6689</v>
      </c>
      <c r="E2057" t="s">
        <v>767</v>
      </c>
    </row>
    <row r="2058" spans="4:5" x14ac:dyDescent="0.25">
      <c r="D2058" t="s">
        <v>6690</v>
      </c>
      <c r="E2058" t="s">
        <v>5850</v>
      </c>
    </row>
    <row r="2059" spans="4:5" x14ac:dyDescent="0.25">
      <c r="D2059" t="s">
        <v>6691</v>
      </c>
      <c r="E2059" t="s">
        <v>6692</v>
      </c>
    </row>
    <row r="2060" spans="4:5" x14ac:dyDescent="0.25">
      <c r="D2060" t="s">
        <v>6693</v>
      </c>
      <c r="E2060" t="s">
        <v>6694</v>
      </c>
    </row>
    <row r="2061" spans="4:5" x14ac:dyDescent="0.25">
      <c r="D2061" t="s">
        <v>6695</v>
      </c>
      <c r="E2061" t="s">
        <v>6696</v>
      </c>
    </row>
    <row r="2062" spans="4:5" x14ac:dyDescent="0.25">
      <c r="D2062" t="s">
        <v>6697</v>
      </c>
      <c r="E2062" t="s">
        <v>6698</v>
      </c>
    </row>
    <row r="2063" spans="4:5" x14ac:dyDescent="0.25">
      <c r="D2063" t="s">
        <v>6699</v>
      </c>
      <c r="E2063" t="s">
        <v>6700</v>
      </c>
    </row>
    <row r="2064" spans="4:5" x14ac:dyDescent="0.25">
      <c r="D2064" t="s">
        <v>6701</v>
      </c>
      <c r="E2064" t="s">
        <v>6702</v>
      </c>
    </row>
    <row r="2065" spans="4:5" x14ac:dyDescent="0.25">
      <c r="D2065" t="s">
        <v>6703</v>
      </c>
      <c r="E2065" t="s">
        <v>6704</v>
      </c>
    </row>
    <row r="2066" spans="4:5" x14ac:dyDescent="0.25">
      <c r="D2066" t="s">
        <v>6705</v>
      </c>
      <c r="E2066" t="s">
        <v>6706</v>
      </c>
    </row>
    <row r="2067" spans="4:5" x14ac:dyDescent="0.25">
      <c r="D2067" t="s">
        <v>6707</v>
      </c>
      <c r="E2067" t="s">
        <v>6708</v>
      </c>
    </row>
    <row r="2068" spans="4:5" x14ac:dyDescent="0.25">
      <c r="D2068" t="s">
        <v>6709</v>
      </c>
      <c r="E2068" t="s">
        <v>6710</v>
      </c>
    </row>
    <row r="2069" spans="4:5" x14ac:dyDescent="0.25">
      <c r="D2069" t="s">
        <v>6711</v>
      </c>
      <c r="E2069" t="s">
        <v>6712</v>
      </c>
    </row>
    <row r="2070" spans="4:5" x14ac:dyDescent="0.25">
      <c r="D2070" t="s">
        <v>6713</v>
      </c>
      <c r="E2070" t="s">
        <v>6714</v>
      </c>
    </row>
    <row r="2071" spans="4:5" x14ac:dyDescent="0.25">
      <c r="D2071" t="s">
        <v>6715</v>
      </c>
      <c r="E2071" t="s">
        <v>6716</v>
      </c>
    </row>
    <row r="2072" spans="4:5" x14ac:dyDescent="0.25">
      <c r="D2072" t="s">
        <v>6717</v>
      </c>
      <c r="E2072" t="s">
        <v>6718</v>
      </c>
    </row>
    <row r="2073" spans="4:5" x14ac:dyDescent="0.25">
      <c r="D2073" t="s">
        <v>6719</v>
      </c>
      <c r="E2073" t="s">
        <v>6720</v>
      </c>
    </row>
    <row r="2074" spans="4:5" x14ac:dyDescent="0.25">
      <c r="D2074" t="s">
        <v>6721</v>
      </c>
      <c r="E2074" t="s">
        <v>6722</v>
      </c>
    </row>
    <row r="2075" spans="4:5" x14ac:dyDescent="0.25">
      <c r="D2075" t="s">
        <v>6723</v>
      </c>
      <c r="E2075" t="s">
        <v>6724</v>
      </c>
    </row>
    <row r="2076" spans="4:5" x14ac:dyDescent="0.25">
      <c r="D2076" t="s">
        <v>6725</v>
      </c>
      <c r="E2076" t="s">
        <v>6726</v>
      </c>
    </row>
    <row r="2077" spans="4:5" x14ac:dyDescent="0.25">
      <c r="D2077" t="s">
        <v>6727</v>
      </c>
      <c r="E2077" t="s">
        <v>6728</v>
      </c>
    </row>
    <row r="2078" spans="4:5" x14ac:dyDescent="0.25">
      <c r="D2078" t="s">
        <v>6729</v>
      </c>
      <c r="E2078" t="s">
        <v>6730</v>
      </c>
    </row>
    <row r="2079" spans="4:5" x14ac:dyDescent="0.25">
      <c r="D2079" t="s">
        <v>6731</v>
      </c>
      <c r="E2079" t="s">
        <v>6732</v>
      </c>
    </row>
    <row r="2080" spans="4:5" x14ac:dyDescent="0.25">
      <c r="D2080" t="s">
        <v>6733</v>
      </c>
      <c r="E2080" t="s">
        <v>6734</v>
      </c>
    </row>
    <row r="2081" spans="4:5" x14ac:dyDescent="0.25">
      <c r="D2081" t="s">
        <v>6735</v>
      </c>
      <c r="E2081" t="s">
        <v>6736</v>
      </c>
    </row>
    <row r="2082" spans="4:5" x14ac:dyDescent="0.25">
      <c r="D2082" t="s">
        <v>6737</v>
      </c>
      <c r="E2082" t="s">
        <v>6738</v>
      </c>
    </row>
    <row r="2083" spans="4:5" x14ac:dyDescent="0.25">
      <c r="D2083" t="s">
        <v>6739</v>
      </c>
      <c r="E2083" t="s">
        <v>6740</v>
      </c>
    </row>
    <row r="2084" spans="4:5" x14ac:dyDescent="0.25">
      <c r="D2084" t="s">
        <v>6741</v>
      </c>
      <c r="E2084" t="s">
        <v>6742</v>
      </c>
    </row>
    <row r="2085" spans="4:5" x14ac:dyDescent="0.25">
      <c r="D2085" t="s">
        <v>222</v>
      </c>
      <c r="E2085" t="s">
        <v>6743</v>
      </c>
    </row>
    <row r="2086" spans="4:5" x14ac:dyDescent="0.25">
      <c r="D2086" t="s">
        <v>6744</v>
      </c>
      <c r="E2086" t="s">
        <v>1569</v>
      </c>
    </row>
    <row r="2087" spans="4:5" x14ac:dyDescent="0.25">
      <c r="D2087" t="s">
        <v>6745</v>
      </c>
      <c r="E2087" t="s">
        <v>6746</v>
      </c>
    </row>
    <row r="2088" spans="4:5" x14ac:dyDescent="0.25">
      <c r="D2088" t="s">
        <v>6747</v>
      </c>
      <c r="E2088" t="s">
        <v>6748</v>
      </c>
    </row>
    <row r="2089" spans="4:5" x14ac:dyDescent="0.25">
      <c r="D2089" t="s">
        <v>6749</v>
      </c>
      <c r="E2089" t="s">
        <v>6750</v>
      </c>
    </row>
    <row r="2090" spans="4:5" x14ac:dyDescent="0.25">
      <c r="D2090" t="s">
        <v>6751</v>
      </c>
      <c r="E2090" t="s">
        <v>6752</v>
      </c>
    </row>
    <row r="2091" spans="4:5" x14ac:dyDescent="0.25">
      <c r="D2091" t="s">
        <v>6753</v>
      </c>
      <c r="E2091" t="s">
        <v>6754</v>
      </c>
    </row>
    <row r="2092" spans="4:5" x14ac:dyDescent="0.25">
      <c r="D2092" t="s">
        <v>6755</v>
      </c>
      <c r="E2092" t="s">
        <v>6756</v>
      </c>
    </row>
    <row r="2093" spans="4:5" x14ac:dyDescent="0.25">
      <c r="D2093" t="s">
        <v>6757</v>
      </c>
      <c r="E2093" t="s">
        <v>6758</v>
      </c>
    </row>
    <row r="2094" spans="4:5" x14ac:dyDescent="0.25">
      <c r="D2094" t="s">
        <v>6759</v>
      </c>
      <c r="E2094" t="s">
        <v>6760</v>
      </c>
    </row>
    <row r="2095" spans="4:5" x14ac:dyDescent="0.25">
      <c r="D2095" t="s">
        <v>6761</v>
      </c>
      <c r="E2095" t="s">
        <v>6762</v>
      </c>
    </row>
    <row r="2096" spans="4:5" x14ac:dyDescent="0.25">
      <c r="D2096" t="s">
        <v>6763</v>
      </c>
      <c r="E2096" t="s">
        <v>6764</v>
      </c>
    </row>
    <row r="2097" spans="4:5" x14ac:dyDescent="0.25">
      <c r="D2097" t="s">
        <v>6765</v>
      </c>
      <c r="E2097" t="s">
        <v>6766</v>
      </c>
    </row>
    <row r="2098" spans="4:5" x14ac:dyDescent="0.25">
      <c r="D2098" t="s">
        <v>6767</v>
      </c>
      <c r="E2098" t="s">
        <v>6768</v>
      </c>
    </row>
    <row r="2099" spans="4:5" x14ac:dyDescent="0.25">
      <c r="D2099" t="s">
        <v>6769</v>
      </c>
      <c r="E2099" t="s">
        <v>6770</v>
      </c>
    </row>
    <row r="2100" spans="4:5" x14ac:dyDescent="0.25">
      <c r="D2100" t="s">
        <v>6771</v>
      </c>
      <c r="E2100" t="s">
        <v>6772</v>
      </c>
    </row>
    <row r="2101" spans="4:5" x14ac:dyDescent="0.25">
      <c r="D2101" t="s">
        <v>6773</v>
      </c>
      <c r="E2101" t="s">
        <v>6774</v>
      </c>
    </row>
    <row r="2102" spans="4:5" x14ac:dyDescent="0.25">
      <c r="D2102" t="s">
        <v>6775</v>
      </c>
      <c r="E2102" t="s">
        <v>6776</v>
      </c>
    </row>
    <row r="2103" spans="4:5" x14ac:dyDescent="0.25">
      <c r="D2103" t="s">
        <v>6777</v>
      </c>
      <c r="E2103" t="s">
        <v>6778</v>
      </c>
    </row>
    <row r="2104" spans="4:5" x14ac:dyDescent="0.25">
      <c r="D2104" t="s">
        <v>6779</v>
      </c>
      <c r="E2104" t="s">
        <v>6780</v>
      </c>
    </row>
    <row r="2105" spans="4:5" x14ac:dyDescent="0.25">
      <c r="D2105" t="s">
        <v>6781</v>
      </c>
      <c r="E2105" t="s">
        <v>6782</v>
      </c>
    </row>
    <row r="2106" spans="4:5" x14ac:dyDescent="0.25">
      <c r="D2106" t="s">
        <v>6783</v>
      </c>
      <c r="E2106" t="s">
        <v>6784</v>
      </c>
    </row>
    <row r="2107" spans="4:5" x14ac:dyDescent="0.25">
      <c r="D2107" t="s">
        <v>6785</v>
      </c>
      <c r="E2107" t="s">
        <v>6786</v>
      </c>
    </row>
    <row r="2108" spans="4:5" x14ac:dyDescent="0.25">
      <c r="D2108" t="s">
        <v>6787</v>
      </c>
      <c r="E2108" t="s">
        <v>6788</v>
      </c>
    </row>
    <row r="2109" spans="4:5" x14ac:dyDescent="0.25">
      <c r="D2109" t="s">
        <v>6789</v>
      </c>
      <c r="E2109" t="s">
        <v>1577</v>
      </c>
    </row>
    <row r="2110" spans="4:5" x14ac:dyDescent="0.25">
      <c r="D2110" t="s">
        <v>6790</v>
      </c>
      <c r="E2110" t="s">
        <v>19</v>
      </c>
    </row>
    <row r="2111" spans="4:5" x14ac:dyDescent="0.25">
      <c r="D2111" t="s">
        <v>6791</v>
      </c>
      <c r="E2111" t="s">
        <v>13</v>
      </c>
    </row>
    <row r="2112" spans="4:5" x14ac:dyDescent="0.25">
      <c r="D2112" t="s">
        <v>6792</v>
      </c>
      <c r="E2112" t="s">
        <v>16</v>
      </c>
    </row>
    <row r="2113" spans="4:5" x14ac:dyDescent="0.25">
      <c r="D2113" t="s">
        <v>6793</v>
      </c>
      <c r="E2113" t="s">
        <v>17</v>
      </c>
    </row>
    <row r="2114" spans="4:5" x14ac:dyDescent="0.25">
      <c r="D2114" t="s">
        <v>6794</v>
      </c>
      <c r="E2114" t="s">
        <v>20</v>
      </c>
    </row>
    <row r="2115" spans="4:5" x14ac:dyDescent="0.25">
      <c r="D2115" t="s">
        <v>6795</v>
      </c>
      <c r="E2115" t="s">
        <v>881</v>
      </c>
    </row>
    <row r="2116" spans="4:5" x14ac:dyDescent="0.25">
      <c r="D2116" t="s">
        <v>6796</v>
      </c>
      <c r="E2116" t="s">
        <v>23</v>
      </c>
    </row>
    <row r="2117" spans="4:5" x14ac:dyDescent="0.25">
      <c r="D2117" t="s">
        <v>6797</v>
      </c>
      <c r="E2117" t="s">
        <v>6798</v>
      </c>
    </row>
    <row r="2118" spans="4:5" x14ac:dyDescent="0.25">
      <c r="D2118" t="s">
        <v>6799</v>
      </c>
      <c r="E2118" t="s">
        <v>6800</v>
      </c>
    </row>
    <row r="2119" spans="4:5" x14ac:dyDescent="0.25">
      <c r="D2119" t="s">
        <v>6801</v>
      </c>
      <c r="E2119" t="s">
        <v>6802</v>
      </c>
    </row>
    <row r="2120" spans="4:5" x14ac:dyDescent="0.25">
      <c r="D2120" t="s">
        <v>6803</v>
      </c>
      <c r="E2120" t="s">
        <v>6804</v>
      </c>
    </row>
    <row r="2121" spans="4:5" x14ac:dyDescent="0.25">
      <c r="D2121" t="s">
        <v>6805</v>
      </c>
      <c r="E2121" t="s">
        <v>6806</v>
      </c>
    </row>
    <row r="2122" spans="4:5" x14ac:dyDescent="0.25">
      <c r="D2122" t="s">
        <v>6807</v>
      </c>
      <c r="E2122" t="s">
        <v>6808</v>
      </c>
    </row>
    <row r="2123" spans="4:5" x14ac:dyDescent="0.25">
      <c r="D2123" t="s">
        <v>6809</v>
      </c>
      <c r="E2123" t="s">
        <v>6810</v>
      </c>
    </row>
    <row r="2124" spans="4:5" x14ac:dyDescent="0.25">
      <c r="D2124" t="s">
        <v>6811</v>
      </c>
      <c r="E2124" t="s">
        <v>6812</v>
      </c>
    </row>
    <row r="2125" spans="4:5" x14ac:dyDescent="0.25">
      <c r="D2125" t="s">
        <v>6813</v>
      </c>
      <c r="E2125" t="s">
        <v>6814</v>
      </c>
    </row>
    <row r="2126" spans="4:5" x14ac:dyDescent="0.25">
      <c r="D2126" t="s">
        <v>6815</v>
      </c>
      <c r="E2126" t="s">
        <v>5822</v>
      </c>
    </row>
    <row r="2127" spans="4:5" x14ac:dyDescent="0.25">
      <c r="D2127" t="s">
        <v>6816</v>
      </c>
      <c r="E2127" t="s">
        <v>6817</v>
      </c>
    </row>
    <row r="2128" spans="4:5" x14ac:dyDescent="0.25">
      <c r="D2128" t="s">
        <v>6818</v>
      </c>
      <c r="E2128" t="s">
        <v>6819</v>
      </c>
    </row>
    <row r="2129" spans="4:5" x14ac:dyDescent="0.25">
      <c r="D2129" t="s">
        <v>6820</v>
      </c>
      <c r="E2129" t="s">
        <v>6821</v>
      </c>
    </row>
    <row r="2130" spans="4:5" x14ac:dyDescent="0.25">
      <c r="D2130" t="s">
        <v>6822</v>
      </c>
      <c r="E2130" t="s">
        <v>5824</v>
      </c>
    </row>
    <row r="2131" spans="4:5" x14ac:dyDescent="0.25">
      <c r="D2131" t="s">
        <v>6823</v>
      </c>
      <c r="E2131" t="s">
        <v>6824</v>
      </c>
    </row>
    <row r="2132" spans="4:5" x14ac:dyDescent="0.25">
      <c r="D2132" t="s">
        <v>6825</v>
      </c>
      <c r="E2132" t="s">
        <v>6826</v>
      </c>
    </row>
    <row r="2133" spans="4:5" x14ac:dyDescent="0.25">
      <c r="D2133" t="s">
        <v>6827</v>
      </c>
      <c r="E2133" t="s">
        <v>6828</v>
      </c>
    </row>
    <row r="2134" spans="4:5" x14ac:dyDescent="0.25">
      <c r="D2134" t="s">
        <v>6829</v>
      </c>
      <c r="E2134" t="s">
        <v>5714</v>
      </c>
    </row>
    <row r="2135" spans="4:5" x14ac:dyDescent="0.25">
      <c r="D2135" t="s">
        <v>6830</v>
      </c>
      <c r="E2135" t="s">
        <v>5670</v>
      </c>
    </row>
    <row r="2136" spans="4:5" x14ac:dyDescent="0.25">
      <c r="D2136" t="s">
        <v>6831</v>
      </c>
      <c r="E2136" t="s">
        <v>6832</v>
      </c>
    </row>
    <row r="2137" spans="4:5" x14ac:dyDescent="0.25">
      <c r="D2137" t="s">
        <v>6833</v>
      </c>
      <c r="E2137" t="s">
        <v>6834</v>
      </c>
    </row>
    <row r="2138" spans="4:5" x14ac:dyDescent="0.25">
      <c r="D2138" t="s">
        <v>6835</v>
      </c>
      <c r="E2138" t="s">
        <v>6836</v>
      </c>
    </row>
    <row r="2139" spans="4:5" x14ac:dyDescent="0.25">
      <c r="D2139" t="s">
        <v>6837</v>
      </c>
      <c r="E2139" t="s">
        <v>6838</v>
      </c>
    </row>
    <row r="2140" spans="4:5" x14ac:dyDescent="0.25">
      <c r="D2140" t="s">
        <v>6839</v>
      </c>
      <c r="E2140" t="s">
        <v>6840</v>
      </c>
    </row>
    <row r="2141" spans="4:5" x14ac:dyDescent="0.25">
      <c r="D2141" t="s">
        <v>6841</v>
      </c>
      <c r="E2141" t="s">
        <v>6842</v>
      </c>
    </row>
    <row r="2142" spans="4:5" x14ac:dyDescent="0.25">
      <c r="D2142" t="s">
        <v>6843</v>
      </c>
      <c r="E2142" t="s">
        <v>6844</v>
      </c>
    </row>
    <row r="2143" spans="4:5" x14ac:dyDescent="0.25">
      <c r="D2143" t="s">
        <v>6845</v>
      </c>
      <c r="E2143" t="s">
        <v>6846</v>
      </c>
    </row>
    <row r="2144" spans="4:5" x14ac:dyDescent="0.25">
      <c r="D2144" t="s">
        <v>6847</v>
      </c>
      <c r="E2144" t="s">
        <v>6848</v>
      </c>
    </row>
    <row r="2145" spans="4:5" x14ac:dyDescent="0.25">
      <c r="D2145" t="s">
        <v>6849</v>
      </c>
      <c r="E2145" t="s">
        <v>3816</v>
      </c>
    </row>
    <row r="2146" spans="4:5" x14ac:dyDescent="0.25">
      <c r="D2146" t="s">
        <v>6850</v>
      </c>
      <c r="E2146" t="s">
        <v>6851</v>
      </c>
    </row>
    <row r="2147" spans="4:5" x14ac:dyDescent="0.25">
      <c r="D2147" t="s">
        <v>6852</v>
      </c>
      <c r="E2147" t="s">
        <v>6853</v>
      </c>
    </row>
    <row r="2148" spans="4:5" x14ac:dyDescent="0.25">
      <c r="D2148" t="s">
        <v>6854</v>
      </c>
      <c r="E2148" t="s">
        <v>6855</v>
      </c>
    </row>
    <row r="2149" spans="4:5" x14ac:dyDescent="0.25">
      <c r="D2149" t="s">
        <v>6856</v>
      </c>
      <c r="E2149" t="s">
        <v>6857</v>
      </c>
    </row>
    <row r="2150" spans="4:5" x14ac:dyDescent="0.25">
      <c r="D2150" t="s">
        <v>6858</v>
      </c>
      <c r="E2150" t="s">
        <v>6859</v>
      </c>
    </row>
    <row r="2151" spans="4:5" x14ac:dyDescent="0.25">
      <c r="D2151" t="s">
        <v>6860</v>
      </c>
      <c r="E2151" t="s">
        <v>6861</v>
      </c>
    </row>
    <row r="2152" spans="4:5" x14ac:dyDescent="0.25">
      <c r="D2152" t="s">
        <v>6862</v>
      </c>
      <c r="E2152" t="s">
        <v>5365</v>
      </c>
    </row>
    <row r="2153" spans="4:5" x14ac:dyDescent="0.25">
      <c r="D2153" t="s">
        <v>6863</v>
      </c>
      <c r="E2153" t="s">
        <v>6864</v>
      </c>
    </row>
    <row r="2154" spans="4:5" x14ac:dyDescent="0.25">
      <c r="D2154" t="s">
        <v>6865</v>
      </c>
      <c r="E2154" t="s">
        <v>6866</v>
      </c>
    </row>
    <row r="2155" spans="4:5" x14ac:dyDescent="0.25">
      <c r="D2155" t="s">
        <v>6867</v>
      </c>
      <c r="E2155" t="s">
        <v>6868</v>
      </c>
    </row>
    <row r="2156" spans="4:5" x14ac:dyDescent="0.25">
      <c r="D2156" t="s">
        <v>6869</v>
      </c>
      <c r="E2156" t="s">
        <v>6870</v>
      </c>
    </row>
    <row r="2157" spans="4:5" x14ac:dyDescent="0.25">
      <c r="D2157" t="s">
        <v>6871</v>
      </c>
      <c r="E2157" t="s">
        <v>6872</v>
      </c>
    </row>
    <row r="2158" spans="4:5" x14ac:dyDescent="0.25">
      <c r="D2158" t="s">
        <v>6873</v>
      </c>
      <c r="E2158" t="s">
        <v>6874</v>
      </c>
    </row>
    <row r="2159" spans="4:5" x14ac:dyDescent="0.25">
      <c r="D2159" t="s">
        <v>6875</v>
      </c>
      <c r="E2159" t="s">
        <v>6876</v>
      </c>
    </row>
    <row r="2160" spans="4:5" x14ac:dyDescent="0.25">
      <c r="D2160" t="s">
        <v>6877</v>
      </c>
      <c r="E2160" t="s">
        <v>6878</v>
      </c>
    </row>
    <row r="2161" spans="4:5" x14ac:dyDescent="0.25">
      <c r="D2161" t="s">
        <v>6879</v>
      </c>
      <c r="E2161" t="s">
        <v>6880</v>
      </c>
    </row>
    <row r="2162" spans="4:5" x14ac:dyDescent="0.25">
      <c r="D2162" t="s">
        <v>6881</v>
      </c>
      <c r="E2162" t="s">
        <v>6882</v>
      </c>
    </row>
    <row r="2163" spans="4:5" x14ac:dyDescent="0.25">
      <c r="D2163" t="s">
        <v>6883</v>
      </c>
      <c r="E2163" t="s">
        <v>6884</v>
      </c>
    </row>
    <row r="2164" spans="4:5" x14ac:dyDescent="0.25">
      <c r="D2164" t="s">
        <v>6885</v>
      </c>
      <c r="E2164" t="s">
        <v>6886</v>
      </c>
    </row>
    <row r="2165" spans="4:5" x14ac:dyDescent="0.25">
      <c r="D2165" t="s">
        <v>6887</v>
      </c>
      <c r="E2165" t="s">
        <v>6888</v>
      </c>
    </row>
    <row r="2166" spans="4:5" x14ac:dyDescent="0.25">
      <c r="D2166" t="s">
        <v>6889</v>
      </c>
      <c r="E2166" t="s">
        <v>1482</v>
      </c>
    </row>
    <row r="2167" spans="4:5" x14ac:dyDescent="0.25">
      <c r="D2167" t="s">
        <v>6890</v>
      </c>
      <c r="E2167" t="s">
        <v>6891</v>
      </c>
    </row>
    <row r="2168" spans="4:5" x14ac:dyDescent="0.25">
      <c r="D2168" t="s">
        <v>6892</v>
      </c>
      <c r="E2168" t="s">
        <v>6893</v>
      </c>
    </row>
    <row r="2169" spans="4:5" x14ac:dyDescent="0.25">
      <c r="D2169" t="s">
        <v>6894</v>
      </c>
      <c r="E2169" t="s">
        <v>6895</v>
      </c>
    </row>
    <row r="2170" spans="4:5" x14ac:dyDescent="0.25">
      <c r="D2170" t="s">
        <v>6896</v>
      </c>
      <c r="E2170" t="s">
        <v>6897</v>
      </c>
    </row>
    <row r="2171" spans="4:5" x14ac:dyDescent="0.25">
      <c r="D2171" t="s">
        <v>6898</v>
      </c>
      <c r="E2171" t="s">
        <v>6899</v>
      </c>
    </row>
    <row r="2172" spans="4:5" x14ac:dyDescent="0.25">
      <c r="D2172" t="s">
        <v>6900</v>
      </c>
      <c r="E2172" t="s">
        <v>6901</v>
      </c>
    </row>
    <row r="2173" spans="4:5" x14ac:dyDescent="0.25">
      <c r="D2173" t="s">
        <v>6902</v>
      </c>
      <c r="E2173" t="s">
        <v>6903</v>
      </c>
    </row>
    <row r="2174" spans="4:5" x14ac:dyDescent="0.25">
      <c r="D2174" t="s">
        <v>6904</v>
      </c>
      <c r="E2174" t="s">
        <v>6905</v>
      </c>
    </row>
    <row r="2175" spans="4:5" x14ac:dyDescent="0.25">
      <c r="D2175" t="s">
        <v>6906</v>
      </c>
      <c r="E2175" t="s">
        <v>6907</v>
      </c>
    </row>
    <row r="2176" spans="4:5" x14ac:dyDescent="0.25">
      <c r="D2176" t="s">
        <v>6908</v>
      </c>
      <c r="E2176" t="s">
        <v>6909</v>
      </c>
    </row>
    <row r="2177" spans="4:5" x14ac:dyDescent="0.25">
      <c r="D2177" t="s">
        <v>6910</v>
      </c>
      <c r="E2177" t="s">
        <v>6911</v>
      </c>
    </row>
    <row r="2178" spans="4:5" x14ac:dyDescent="0.25">
      <c r="D2178" t="s">
        <v>6912</v>
      </c>
      <c r="E2178" t="s">
        <v>6913</v>
      </c>
    </row>
    <row r="2179" spans="4:5" x14ac:dyDescent="0.25">
      <c r="D2179" t="s">
        <v>6914</v>
      </c>
      <c r="E2179" t="s">
        <v>6915</v>
      </c>
    </row>
    <row r="2180" spans="4:5" x14ac:dyDescent="0.25">
      <c r="D2180" t="s">
        <v>6916</v>
      </c>
      <c r="E2180" t="s">
        <v>6917</v>
      </c>
    </row>
    <row r="2181" spans="4:5" x14ac:dyDescent="0.25">
      <c r="D2181" t="s">
        <v>6918</v>
      </c>
      <c r="E2181" t="s">
        <v>6919</v>
      </c>
    </row>
    <row r="2182" spans="4:5" x14ac:dyDescent="0.25">
      <c r="D2182" t="s">
        <v>6920</v>
      </c>
      <c r="E2182" t="s">
        <v>6921</v>
      </c>
    </row>
    <row r="2183" spans="4:5" x14ac:dyDescent="0.25">
      <c r="D2183" t="s">
        <v>6922</v>
      </c>
      <c r="E2183" t="s">
        <v>6923</v>
      </c>
    </row>
    <row r="2184" spans="4:5" x14ac:dyDescent="0.25">
      <c r="D2184" t="s">
        <v>6924</v>
      </c>
      <c r="E2184" t="s">
        <v>6925</v>
      </c>
    </row>
    <row r="2185" spans="4:5" x14ac:dyDescent="0.25">
      <c r="D2185" t="s">
        <v>6926</v>
      </c>
      <c r="E2185" t="s">
        <v>5451</v>
      </c>
    </row>
    <row r="2186" spans="4:5" x14ac:dyDescent="0.25">
      <c r="D2186" t="s">
        <v>6927</v>
      </c>
      <c r="E2186" t="s">
        <v>6928</v>
      </c>
    </row>
    <row r="2187" spans="4:5" x14ac:dyDescent="0.25">
      <c r="D2187" t="s">
        <v>6929</v>
      </c>
      <c r="E2187" t="s">
        <v>6930</v>
      </c>
    </row>
    <row r="2188" spans="4:5" x14ac:dyDescent="0.25">
      <c r="D2188" t="s">
        <v>6931</v>
      </c>
      <c r="E2188" t="s">
        <v>6932</v>
      </c>
    </row>
    <row r="2189" spans="4:5" x14ac:dyDescent="0.25">
      <c r="D2189" t="s">
        <v>6933</v>
      </c>
      <c r="E2189" t="s">
        <v>6934</v>
      </c>
    </row>
    <row r="2190" spans="4:5" x14ac:dyDescent="0.25">
      <c r="D2190" t="s">
        <v>6935</v>
      </c>
      <c r="E2190" t="s">
        <v>6936</v>
      </c>
    </row>
    <row r="2191" spans="4:5" x14ac:dyDescent="0.25">
      <c r="D2191" t="s">
        <v>6937</v>
      </c>
      <c r="E2191" t="s">
        <v>6938</v>
      </c>
    </row>
    <row r="2192" spans="4:5" x14ac:dyDescent="0.25">
      <c r="D2192" t="s">
        <v>6939</v>
      </c>
      <c r="E2192" t="s">
        <v>6940</v>
      </c>
    </row>
    <row r="2193" spans="4:5" x14ac:dyDescent="0.25">
      <c r="D2193" t="s">
        <v>6941</v>
      </c>
      <c r="E2193" t="s">
        <v>6942</v>
      </c>
    </row>
    <row r="2194" spans="4:5" x14ac:dyDescent="0.25">
      <c r="D2194" t="s">
        <v>6943</v>
      </c>
      <c r="E2194" t="s">
        <v>6944</v>
      </c>
    </row>
    <row r="2195" spans="4:5" x14ac:dyDescent="0.25">
      <c r="D2195" t="s">
        <v>6945</v>
      </c>
      <c r="E2195" t="s">
        <v>6946</v>
      </c>
    </row>
    <row r="2196" spans="4:5" x14ac:dyDescent="0.25">
      <c r="D2196" t="s">
        <v>6947</v>
      </c>
      <c r="E2196" t="s">
        <v>6948</v>
      </c>
    </row>
    <row r="2197" spans="4:5" x14ac:dyDescent="0.25">
      <c r="D2197" t="s">
        <v>6949</v>
      </c>
      <c r="E2197" t="s">
        <v>6950</v>
      </c>
    </row>
    <row r="2198" spans="4:5" x14ac:dyDescent="0.25">
      <c r="D2198" t="s">
        <v>6951</v>
      </c>
      <c r="E2198" t="s">
        <v>6952</v>
      </c>
    </row>
    <row r="2199" spans="4:5" x14ac:dyDescent="0.25">
      <c r="D2199" t="s">
        <v>6953</v>
      </c>
      <c r="E2199" t="s">
        <v>6954</v>
      </c>
    </row>
    <row r="2200" spans="4:5" x14ac:dyDescent="0.25">
      <c r="D2200" t="s">
        <v>6955</v>
      </c>
      <c r="E2200" t="s">
        <v>6956</v>
      </c>
    </row>
    <row r="2201" spans="4:5" x14ac:dyDescent="0.25">
      <c r="D2201" t="s">
        <v>6957</v>
      </c>
      <c r="E2201" t="s">
        <v>6958</v>
      </c>
    </row>
    <row r="2202" spans="4:5" x14ac:dyDescent="0.25">
      <c r="D2202" t="s">
        <v>6959</v>
      </c>
      <c r="E2202" t="s">
        <v>6960</v>
      </c>
    </row>
    <row r="2203" spans="4:5" x14ac:dyDescent="0.25">
      <c r="D2203" t="s">
        <v>6961</v>
      </c>
      <c r="E2203" t="s">
        <v>6962</v>
      </c>
    </row>
    <row r="2204" spans="4:5" x14ac:dyDescent="0.25">
      <c r="D2204" t="s">
        <v>6963</v>
      </c>
      <c r="E2204" t="s">
        <v>6964</v>
      </c>
    </row>
    <row r="2205" spans="4:5" x14ac:dyDescent="0.25">
      <c r="D2205" t="s">
        <v>6965</v>
      </c>
      <c r="E2205" t="s">
        <v>6966</v>
      </c>
    </row>
    <row r="2206" spans="4:5" x14ac:dyDescent="0.25">
      <c r="D2206" t="s">
        <v>6967</v>
      </c>
      <c r="E2206" t="s">
        <v>6968</v>
      </c>
    </row>
    <row r="2207" spans="4:5" x14ac:dyDescent="0.25">
      <c r="D2207" t="s">
        <v>6969</v>
      </c>
      <c r="E2207" t="s">
        <v>6970</v>
      </c>
    </row>
    <row r="2208" spans="4:5" x14ac:dyDescent="0.25">
      <c r="D2208" t="s">
        <v>6971</v>
      </c>
      <c r="E2208" t="s">
        <v>5580</v>
      </c>
    </row>
    <row r="2209" spans="4:5" x14ac:dyDescent="0.25">
      <c r="D2209" t="s">
        <v>6972</v>
      </c>
      <c r="E2209" t="s">
        <v>1711</v>
      </c>
    </row>
    <row r="2210" spans="4:5" x14ac:dyDescent="0.25">
      <c r="D2210" t="s">
        <v>6973</v>
      </c>
      <c r="E2210" t="s">
        <v>26</v>
      </c>
    </row>
    <row r="2211" spans="4:5" x14ac:dyDescent="0.25">
      <c r="D2211" t="s">
        <v>6974</v>
      </c>
      <c r="E2211" t="s">
        <v>6975</v>
      </c>
    </row>
    <row r="2212" spans="4:5" x14ac:dyDescent="0.25">
      <c r="D2212" t="s">
        <v>223</v>
      </c>
      <c r="E2212" t="s">
        <v>6976</v>
      </c>
    </row>
    <row r="2213" spans="4:5" x14ac:dyDescent="0.25">
      <c r="D2213" t="s">
        <v>6977</v>
      </c>
      <c r="E2213" t="s">
        <v>6978</v>
      </c>
    </row>
    <row r="2214" spans="4:5" x14ac:dyDescent="0.25">
      <c r="D2214" t="s">
        <v>6979</v>
      </c>
      <c r="E2214" t="s">
        <v>6980</v>
      </c>
    </row>
    <row r="2215" spans="4:5" x14ac:dyDescent="0.25">
      <c r="D2215" t="s">
        <v>6981</v>
      </c>
      <c r="E2215" t="s">
        <v>6982</v>
      </c>
    </row>
    <row r="2216" spans="4:5" x14ac:dyDescent="0.25">
      <c r="D2216" t="s">
        <v>6983</v>
      </c>
      <c r="E2216" t="s">
        <v>6984</v>
      </c>
    </row>
    <row r="2217" spans="4:5" x14ac:dyDescent="0.25">
      <c r="D2217" t="s">
        <v>6985</v>
      </c>
      <c r="E2217" t="s">
        <v>6986</v>
      </c>
    </row>
    <row r="2218" spans="4:5" x14ac:dyDescent="0.25">
      <c r="D2218" t="s">
        <v>6987</v>
      </c>
      <c r="E2218" t="s">
        <v>5520</v>
      </c>
    </row>
    <row r="2219" spans="4:5" x14ac:dyDescent="0.25">
      <c r="D2219" t="s">
        <v>6988</v>
      </c>
      <c r="E2219" t="s">
        <v>6989</v>
      </c>
    </row>
    <row r="2220" spans="4:5" x14ac:dyDescent="0.25">
      <c r="D2220" t="s">
        <v>6990</v>
      </c>
      <c r="E2220" t="s">
        <v>5612</v>
      </c>
    </row>
    <row r="2221" spans="4:5" x14ac:dyDescent="0.25">
      <c r="D2221" t="s">
        <v>6991</v>
      </c>
      <c r="E2221" t="s">
        <v>6992</v>
      </c>
    </row>
    <row r="2222" spans="4:5" x14ac:dyDescent="0.25">
      <c r="D2222" t="s">
        <v>6993</v>
      </c>
      <c r="E2222" t="s">
        <v>6994</v>
      </c>
    </row>
    <row r="2223" spans="4:5" x14ac:dyDescent="0.25">
      <c r="D2223" t="s">
        <v>6995</v>
      </c>
      <c r="E2223" t="s">
        <v>6996</v>
      </c>
    </row>
    <row r="2224" spans="4:5" x14ac:dyDescent="0.25">
      <c r="D2224" t="s">
        <v>6997</v>
      </c>
      <c r="E2224" t="s">
        <v>6998</v>
      </c>
    </row>
    <row r="2225" spans="4:5" x14ac:dyDescent="0.25">
      <c r="D2225" t="s">
        <v>6999</v>
      </c>
      <c r="E2225" t="s">
        <v>7000</v>
      </c>
    </row>
    <row r="2226" spans="4:5" x14ac:dyDescent="0.25">
      <c r="D2226" t="s">
        <v>7001</v>
      </c>
      <c r="E2226" t="s">
        <v>7002</v>
      </c>
    </row>
    <row r="2227" spans="4:5" x14ac:dyDescent="0.25">
      <c r="D2227" t="s">
        <v>7003</v>
      </c>
      <c r="E2227" t="s">
        <v>78</v>
      </c>
    </row>
    <row r="2228" spans="4:5" x14ac:dyDescent="0.25">
      <c r="D2228" t="s">
        <v>7004</v>
      </c>
      <c r="E2228" t="s">
        <v>7005</v>
      </c>
    </row>
    <row r="2229" spans="4:5" x14ac:dyDescent="0.25">
      <c r="D2229" t="s">
        <v>7006</v>
      </c>
      <c r="E2229" t="s">
        <v>7007</v>
      </c>
    </row>
    <row r="2230" spans="4:5" x14ac:dyDescent="0.25">
      <c r="D2230" t="s">
        <v>7008</v>
      </c>
      <c r="E2230" t="s">
        <v>7009</v>
      </c>
    </row>
    <row r="2231" spans="4:5" x14ac:dyDescent="0.25">
      <c r="D2231" t="s">
        <v>7010</v>
      </c>
      <c r="E2231" t="s">
        <v>7011</v>
      </c>
    </row>
    <row r="2232" spans="4:5" x14ac:dyDescent="0.25">
      <c r="D2232" t="s">
        <v>7012</v>
      </c>
      <c r="E2232" t="s">
        <v>7013</v>
      </c>
    </row>
    <row r="2233" spans="4:5" x14ac:dyDescent="0.25">
      <c r="D2233" t="s">
        <v>7014</v>
      </c>
      <c r="E2233" t="s">
        <v>7015</v>
      </c>
    </row>
    <row r="2234" spans="4:5" x14ac:dyDescent="0.25">
      <c r="D2234" t="s">
        <v>7016</v>
      </c>
      <c r="E2234" t="s">
        <v>7017</v>
      </c>
    </row>
    <row r="2235" spans="4:5" x14ac:dyDescent="0.25">
      <c r="D2235" t="s">
        <v>7018</v>
      </c>
      <c r="E2235" t="s">
        <v>7019</v>
      </c>
    </row>
    <row r="2236" spans="4:5" x14ac:dyDescent="0.25">
      <c r="D2236" t="s">
        <v>7020</v>
      </c>
      <c r="E2236" t="s">
        <v>7021</v>
      </c>
    </row>
    <row r="2237" spans="4:5" x14ac:dyDescent="0.25">
      <c r="D2237" t="s">
        <v>7022</v>
      </c>
      <c r="E2237" t="s">
        <v>7023</v>
      </c>
    </row>
    <row r="2238" spans="4:5" x14ac:dyDescent="0.25">
      <c r="D2238" t="s">
        <v>7024</v>
      </c>
      <c r="E2238" t="s">
        <v>7025</v>
      </c>
    </row>
    <row r="2239" spans="4:5" x14ac:dyDescent="0.25">
      <c r="D2239" t="s">
        <v>7026</v>
      </c>
      <c r="E2239" t="s">
        <v>7027</v>
      </c>
    </row>
    <row r="2240" spans="4:5" x14ac:dyDescent="0.25">
      <c r="D2240" t="s">
        <v>7028</v>
      </c>
      <c r="E2240" t="s">
        <v>7029</v>
      </c>
    </row>
    <row r="2241" spans="4:5" x14ac:dyDescent="0.25">
      <c r="D2241" t="s">
        <v>7030</v>
      </c>
      <c r="E2241" t="s">
        <v>1569</v>
      </c>
    </row>
    <row r="2242" spans="4:5" x14ac:dyDescent="0.25">
      <c r="D2242" t="s">
        <v>7031</v>
      </c>
      <c r="E2242" t="s">
        <v>7032</v>
      </c>
    </row>
    <row r="2243" spans="4:5" x14ac:dyDescent="0.25">
      <c r="D2243" t="s">
        <v>7033</v>
      </c>
      <c r="E2243" t="s">
        <v>7034</v>
      </c>
    </row>
    <row r="2244" spans="4:5" x14ac:dyDescent="0.25">
      <c r="D2244" t="s">
        <v>7035</v>
      </c>
      <c r="E2244" t="s">
        <v>7036</v>
      </c>
    </row>
    <row r="2245" spans="4:5" x14ac:dyDescent="0.25">
      <c r="D2245" t="s">
        <v>7037</v>
      </c>
      <c r="E2245" t="s">
        <v>7038</v>
      </c>
    </row>
    <row r="2246" spans="4:5" x14ac:dyDescent="0.25">
      <c r="D2246" t="s">
        <v>7039</v>
      </c>
      <c r="E2246" t="s">
        <v>7040</v>
      </c>
    </row>
    <row r="2247" spans="4:5" x14ac:dyDescent="0.25">
      <c r="D2247" t="s">
        <v>7041</v>
      </c>
      <c r="E2247" t="s">
        <v>7042</v>
      </c>
    </row>
    <row r="2248" spans="4:5" x14ac:dyDescent="0.25">
      <c r="D2248" t="s">
        <v>7043</v>
      </c>
      <c r="E2248" t="s">
        <v>7044</v>
      </c>
    </row>
    <row r="2249" spans="4:5" x14ac:dyDescent="0.25">
      <c r="D2249" t="s">
        <v>7045</v>
      </c>
      <c r="E2249" t="s">
        <v>7046</v>
      </c>
    </row>
    <row r="2250" spans="4:5" x14ac:dyDescent="0.25">
      <c r="D2250" t="s">
        <v>7047</v>
      </c>
      <c r="E2250" t="s">
        <v>7048</v>
      </c>
    </row>
    <row r="2251" spans="4:5" x14ac:dyDescent="0.25">
      <c r="D2251" t="s">
        <v>7049</v>
      </c>
      <c r="E2251" t="s">
        <v>7050</v>
      </c>
    </row>
    <row r="2252" spans="4:5" x14ac:dyDescent="0.25">
      <c r="D2252" t="s">
        <v>7051</v>
      </c>
      <c r="E2252" t="s">
        <v>7050</v>
      </c>
    </row>
    <row r="2253" spans="4:5" x14ac:dyDescent="0.25">
      <c r="D2253" t="s">
        <v>7052</v>
      </c>
      <c r="E2253" t="s">
        <v>7050</v>
      </c>
    </row>
    <row r="2254" spans="4:5" x14ac:dyDescent="0.25">
      <c r="D2254" t="s">
        <v>7053</v>
      </c>
      <c r="E2254" t="s">
        <v>7050</v>
      </c>
    </row>
    <row r="2255" spans="4:5" x14ac:dyDescent="0.25">
      <c r="D2255" t="s">
        <v>7054</v>
      </c>
      <c r="E2255" t="s">
        <v>5355</v>
      </c>
    </row>
    <row r="2256" spans="4:5" x14ac:dyDescent="0.25">
      <c r="D2256" t="s">
        <v>7055</v>
      </c>
      <c r="E2256" t="s">
        <v>7050</v>
      </c>
    </row>
    <row r="2257" spans="4:5" x14ac:dyDescent="0.25">
      <c r="D2257" t="s">
        <v>7056</v>
      </c>
      <c r="E2257" t="s">
        <v>1148</v>
      </c>
    </row>
    <row r="2258" spans="4:5" x14ac:dyDescent="0.25">
      <c r="D2258" t="s">
        <v>7057</v>
      </c>
      <c r="E2258" t="s">
        <v>7058</v>
      </c>
    </row>
    <row r="2259" spans="4:5" x14ac:dyDescent="0.25">
      <c r="D2259" t="s">
        <v>7059</v>
      </c>
      <c r="E2259" t="s">
        <v>7060</v>
      </c>
    </row>
    <row r="2260" spans="4:5" x14ac:dyDescent="0.25">
      <c r="D2260" t="s">
        <v>7061</v>
      </c>
      <c r="E2260" t="s">
        <v>7062</v>
      </c>
    </row>
    <row r="2261" spans="4:5" x14ac:dyDescent="0.25">
      <c r="D2261" t="s">
        <v>7063</v>
      </c>
      <c r="E2261" t="s">
        <v>7064</v>
      </c>
    </row>
    <row r="2262" spans="4:5" x14ac:dyDescent="0.25">
      <c r="D2262" t="s">
        <v>7065</v>
      </c>
      <c r="E2262" t="s">
        <v>4168</v>
      </c>
    </row>
    <row r="2263" spans="4:5" x14ac:dyDescent="0.25">
      <c r="D2263" t="s">
        <v>7066</v>
      </c>
      <c r="E2263" t="s">
        <v>4162</v>
      </c>
    </row>
    <row r="2264" spans="4:5" x14ac:dyDescent="0.25">
      <c r="D2264" t="s">
        <v>7067</v>
      </c>
      <c r="E2264" t="s">
        <v>7068</v>
      </c>
    </row>
    <row r="2265" spans="4:5" x14ac:dyDescent="0.25">
      <c r="D2265" t="s">
        <v>7069</v>
      </c>
      <c r="E2265" t="s">
        <v>1932</v>
      </c>
    </row>
    <row r="2266" spans="4:5" x14ac:dyDescent="0.25">
      <c r="D2266" t="s">
        <v>7070</v>
      </c>
      <c r="E2266" t="s">
        <v>3720</v>
      </c>
    </row>
    <row r="2267" spans="4:5" x14ac:dyDescent="0.25">
      <c r="D2267" t="s">
        <v>7071</v>
      </c>
      <c r="E2267" t="s">
        <v>3729</v>
      </c>
    </row>
    <row r="2268" spans="4:5" x14ac:dyDescent="0.25">
      <c r="D2268" t="s">
        <v>7072</v>
      </c>
      <c r="E2268" t="s">
        <v>7073</v>
      </c>
    </row>
    <row r="2269" spans="4:5" x14ac:dyDescent="0.25">
      <c r="D2269" t="s">
        <v>7074</v>
      </c>
      <c r="E2269" t="s">
        <v>7075</v>
      </c>
    </row>
    <row r="2270" spans="4:5" x14ac:dyDescent="0.25">
      <c r="D2270" t="s">
        <v>7076</v>
      </c>
      <c r="E2270" t="s">
        <v>7077</v>
      </c>
    </row>
    <row r="2271" spans="4:5" x14ac:dyDescent="0.25">
      <c r="D2271" t="s">
        <v>7078</v>
      </c>
      <c r="E2271" t="s">
        <v>7079</v>
      </c>
    </row>
    <row r="2272" spans="4:5" x14ac:dyDescent="0.25">
      <c r="D2272" t="s">
        <v>7080</v>
      </c>
      <c r="E2272" t="s">
        <v>7081</v>
      </c>
    </row>
    <row r="2273" spans="4:5" x14ac:dyDescent="0.25">
      <c r="D2273" t="s">
        <v>7082</v>
      </c>
      <c r="E2273" t="s">
        <v>7083</v>
      </c>
    </row>
    <row r="2274" spans="4:5" x14ac:dyDescent="0.25">
      <c r="D2274" t="s">
        <v>7084</v>
      </c>
      <c r="E2274" t="s">
        <v>7085</v>
      </c>
    </row>
    <row r="2275" spans="4:5" x14ac:dyDescent="0.25">
      <c r="D2275" t="s">
        <v>7086</v>
      </c>
      <c r="E2275" t="s">
        <v>7087</v>
      </c>
    </row>
    <row r="2276" spans="4:5" x14ac:dyDescent="0.25">
      <c r="D2276" t="s">
        <v>7088</v>
      </c>
      <c r="E2276" t="s">
        <v>7089</v>
      </c>
    </row>
    <row r="2277" spans="4:5" x14ac:dyDescent="0.25">
      <c r="D2277" t="s">
        <v>7090</v>
      </c>
      <c r="E2277" t="s">
        <v>2020</v>
      </c>
    </row>
    <row r="2278" spans="4:5" x14ac:dyDescent="0.25">
      <c r="D2278" t="s">
        <v>7091</v>
      </c>
      <c r="E2278" t="s">
        <v>7092</v>
      </c>
    </row>
    <row r="2279" spans="4:5" x14ac:dyDescent="0.25">
      <c r="D2279" t="s">
        <v>7093</v>
      </c>
      <c r="E2279" t="s">
        <v>7094</v>
      </c>
    </row>
    <row r="2280" spans="4:5" x14ac:dyDescent="0.25">
      <c r="D2280" t="s">
        <v>7095</v>
      </c>
      <c r="E2280" t="s">
        <v>7096</v>
      </c>
    </row>
    <row r="2281" spans="4:5" x14ac:dyDescent="0.25">
      <c r="D2281" t="s">
        <v>7097</v>
      </c>
      <c r="E2281" t="s">
        <v>5895</v>
      </c>
    </row>
    <row r="2282" spans="4:5" x14ac:dyDescent="0.25">
      <c r="D2282" t="s">
        <v>7098</v>
      </c>
      <c r="E2282" t="s">
        <v>5897</v>
      </c>
    </row>
    <row r="2283" spans="4:5" x14ac:dyDescent="0.25">
      <c r="D2283" t="s">
        <v>7099</v>
      </c>
      <c r="E2283" t="s">
        <v>2040</v>
      </c>
    </row>
    <row r="2284" spans="4:5" x14ac:dyDescent="0.25">
      <c r="D2284" t="s">
        <v>7100</v>
      </c>
      <c r="E2284" t="s">
        <v>2036</v>
      </c>
    </row>
    <row r="2285" spans="4:5" x14ac:dyDescent="0.25">
      <c r="D2285" t="s">
        <v>7101</v>
      </c>
      <c r="E2285" t="s">
        <v>7102</v>
      </c>
    </row>
    <row r="2286" spans="4:5" x14ac:dyDescent="0.25">
      <c r="D2286" t="s">
        <v>7103</v>
      </c>
      <c r="E2286" t="s">
        <v>7104</v>
      </c>
    </row>
    <row r="2287" spans="4:5" x14ac:dyDescent="0.25">
      <c r="D2287" t="s">
        <v>7105</v>
      </c>
      <c r="E2287" t="s">
        <v>7106</v>
      </c>
    </row>
    <row r="2288" spans="4:5" x14ac:dyDescent="0.25">
      <c r="D2288" t="s">
        <v>7107</v>
      </c>
      <c r="E2288" t="s">
        <v>7108</v>
      </c>
    </row>
    <row r="2289" spans="4:5" x14ac:dyDescent="0.25">
      <c r="D2289" t="s">
        <v>7109</v>
      </c>
      <c r="E2289" t="s">
        <v>2312</v>
      </c>
    </row>
    <row r="2290" spans="4:5" x14ac:dyDescent="0.25">
      <c r="D2290" t="s">
        <v>7110</v>
      </c>
      <c r="E2290" t="s">
        <v>7111</v>
      </c>
    </row>
    <row r="2291" spans="4:5" x14ac:dyDescent="0.25">
      <c r="D2291" t="s">
        <v>7112</v>
      </c>
      <c r="E2291" t="s">
        <v>7113</v>
      </c>
    </row>
    <row r="2292" spans="4:5" x14ac:dyDescent="0.25">
      <c r="D2292" t="s">
        <v>7114</v>
      </c>
      <c r="E2292" t="s">
        <v>7115</v>
      </c>
    </row>
    <row r="2293" spans="4:5" x14ac:dyDescent="0.25">
      <c r="D2293" t="s">
        <v>7116</v>
      </c>
      <c r="E2293" t="s">
        <v>853</v>
      </c>
    </row>
    <row r="2294" spans="4:5" x14ac:dyDescent="0.25">
      <c r="D2294" t="s">
        <v>7117</v>
      </c>
      <c r="E2294" t="s">
        <v>2034</v>
      </c>
    </row>
    <row r="2295" spans="4:5" x14ac:dyDescent="0.25">
      <c r="D2295" t="s">
        <v>7118</v>
      </c>
      <c r="E2295" t="s">
        <v>7119</v>
      </c>
    </row>
    <row r="2296" spans="4:5" x14ac:dyDescent="0.25">
      <c r="D2296" t="s">
        <v>7120</v>
      </c>
      <c r="E2296" t="s">
        <v>7121</v>
      </c>
    </row>
    <row r="2297" spans="4:5" x14ac:dyDescent="0.25">
      <c r="D2297" t="s">
        <v>7122</v>
      </c>
      <c r="E2297" t="s">
        <v>7123</v>
      </c>
    </row>
    <row r="2298" spans="4:5" x14ac:dyDescent="0.25">
      <c r="D2298" t="s">
        <v>7124</v>
      </c>
      <c r="E2298" t="s">
        <v>7125</v>
      </c>
    </row>
    <row r="2299" spans="4:5" x14ac:dyDescent="0.25">
      <c r="D2299" t="s">
        <v>7126</v>
      </c>
      <c r="E2299" t="s">
        <v>7127</v>
      </c>
    </row>
    <row r="2300" spans="4:5" x14ac:dyDescent="0.25">
      <c r="D2300" t="s">
        <v>7128</v>
      </c>
      <c r="E2300" t="s">
        <v>7129</v>
      </c>
    </row>
    <row r="2301" spans="4:5" x14ac:dyDescent="0.25">
      <c r="D2301" t="s">
        <v>7130</v>
      </c>
      <c r="E2301" t="s">
        <v>7131</v>
      </c>
    </row>
    <row r="2302" spans="4:5" x14ac:dyDescent="0.25">
      <c r="D2302" t="s">
        <v>7132</v>
      </c>
      <c r="E2302" t="s">
        <v>7133</v>
      </c>
    </row>
    <row r="2303" spans="4:5" x14ac:dyDescent="0.25">
      <c r="D2303" t="s">
        <v>7134</v>
      </c>
      <c r="E2303" t="s">
        <v>7135</v>
      </c>
    </row>
    <row r="2304" spans="4:5" x14ac:dyDescent="0.25">
      <c r="D2304" t="s">
        <v>7136</v>
      </c>
      <c r="E2304" t="s">
        <v>7137</v>
      </c>
    </row>
    <row r="2305" spans="4:5" x14ac:dyDescent="0.25">
      <c r="D2305" t="s">
        <v>7138</v>
      </c>
      <c r="E2305" t="s">
        <v>7139</v>
      </c>
    </row>
    <row r="2306" spans="4:5" x14ac:dyDescent="0.25">
      <c r="D2306" t="s">
        <v>7140</v>
      </c>
      <c r="E2306" t="s">
        <v>7141</v>
      </c>
    </row>
    <row r="2307" spans="4:5" x14ac:dyDescent="0.25">
      <c r="D2307" t="s">
        <v>7142</v>
      </c>
      <c r="E2307" t="s">
        <v>7143</v>
      </c>
    </row>
    <row r="2308" spans="4:5" x14ac:dyDescent="0.25">
      <c r="D2308" t="s">
        <v>7144</v>
      </c>
      <c r="E2308" t="s">
        <v>7145</v>
      </c>
    </row>
    <row r="2309" spans="4:5" x14ac:dyDescent="0.25">
      <c r="D2309" t="s">
        <v>7146</v>
      </c>
      <c r="E2309" t="s">
        <v>7147</v>
      </c>
    </row>
    <row r="2310" spans="4:5" x14ac:dyDescent="0.25">
      <c r="D2310" t="s">
        <v>7148</v>
      </c>
      <c r="E2310" t="s">
        <v>7149</v>
      </c>
    </row>
    <row r="2311" spans="4:5" x14ac:dyDescent="0.25">
      <c r="D2311" t="s">
        <v>7150</v>
      </c>
      <c r="E2311" t="s">
        <v>7151</v>
      </c>
    </row>
    <row r="2312" spans="4:5" x14ac:dyDescent="0.25">
      <c r="D2312" t="s">
        <v>7152</v>
      </c>
      <c r="E2312" t="s">
        <v>7153</v>
      </c>
    </row>
    <row r="2313" spans="4:5" x14ac:dyDescent="0.25">
      <c r="D2313" t="s">
        <v>7154</v>
      </c>
      <c r="E2313" t="s">
        <v>7155</v>
      </c>
    </row>
    <row r="2314" spans="4:5" x14ac:dyDescent="0.25">
      <c r="D2314" t="s">
        <v>7156</v>
      </c>
      <c r="E2314" t="s">
        <v>7157</v>
      </c>
    </row>
    <row r="2315" spans="4:5" x14ac:dyDescent="0.25">
      <c r="D2315" t="s">
        <v>7158</v>
      </c>
      <c r="E2315" t="s">
        <v>7159</v>
      </c>
    </row>
    <row r="2316" spans="4:5" x14ac:dyDescent="0.25">
      <c r="D2316" t="s">
        <v>7160</v>
      </c>
      <c r="E2316" t="s">
        <v>7161</v>
      </c>
    </row>
    <row r="2317" spans="4:5" x14ac:dyDescent="0.25">
      <c r="D2317" t="s">
        <v>7162</v>
      </c>
      <c r="E2317" t="s">
        <v>7163</v>
      </c>
    </row>
    <row r="2318" spans="4:5" x14ac:dyDescent="0.25">
      <c r="D2318" t="s">
        <v>7164</v>
      </c>
      <c r="E2318" t="s">
        <v>7165</v>
      </c>
    </row>
    <row r="2319" spans="4:5" x14ac:dyDescent="0.25">
      <c r="D2319" t="s">
        <v>7166</v>
      </c>
      <c r="E2319" t="s">
        <v>7167</v>
      </c>
    </row>
    <row r="2320" spans="4:5" x14ac:dyDescent="0.25">
      <c r="D2320" t="s">
        <v>7168</v>
      </c>
      <c r="E2320" t="s">
        <v>7169</v>
      </c>
    </row>
    <row r="2321" spans="4:5" x14ac:dyDescent="0.25">
      <c r="D2321" t="s">
        <v>7170</v>
      </c>
      <c r="E2321" t="s">
        <v>7171</v>
      </c>
    </row>
    <row r="2322" spans="4:5" x14ac:dyDescent="0.25">
      <c r="D2322" t="s">
        <v>7172</v>
      </c>
      <c r="E2322" t="s">
        <v>7173</v>
      </c>
    </row>
    <row r="2323" spans="4:5" x14ac:dyDescent="0.25">
      <c r="D2323" t="s">
        <v>7174</v>
      </c>
      <c r="E2323" t="s">
        <v>7175</v>
      </c>
    </row>
    <row r="2324" spans="4:5" x14ac:dyDescent="0.25">
      <c r="D2324" t="s">
        <v>7176</v>
      </c>
      <c r="E2324" t="s">
        <v>7177</v>
      </c>
    </row>
    <row r="2325" spans="4:5" x14ac:dyDescent="0.25">
      <c r="D2325" t="s">
        <v>7178</v>
      </c>
      <c r="E2325" t="s">
        <v>7179</v>
      </c>
    </row>
    <row r="2326" spans="4:5" x14ac:dyDescent="0.25">
      <c r="D2326" t="s">
        <v>7180</v>
      </c>
      <c r="E2326" t="s">
        <v>7181</v>
      </c>
    </row>
    <row r="2327" spans="4:5" x14ac:dyDescent="0.25">
      <c r="D2327" t="s">
        <v>7182</v>
      </c>
      <c r="E2327" t="s">
        <v>7183</v>
      </c>
    </row>
    <row r="2328" spans="4:5" x14ac:dyDescent="0.25">
      <c r="D2328" t="s">
        <v>7184</v>
      </c>
      <c r="E2328" t="s">
        <v>7185</v>
      </c>
    </row>
    <row r="2329" spans="4:5" x14ac:dyDescent="0.25">
      <c r="D2329" t="s">
        <v>7186</v>
      </c>
      <c r="E2329" t="s">
        <v>7187</v>
      </c>
    </row>
    <row r="2330" spans="4:5" x14ac:dyDescent="0.25">
      <c r="D2330" t="s">
        <v>7188</v>
      </c>
      <c r="E2330" t="s">
        <v>7189</v>
      </c>
    </row>
    <row r="2331" spans="4:5" x14ac:dyDescent="0.25">
      <c r="D2331" t="s">
        <v>7190</v>
      </c>
      <c r="E2331" t="s">
        <v>7191</v>
      </c>
    </row>
    <row r="2332" spans="4:5" x14ac:dyDescent="0.25">
      <c r="D2332" t="s">
        <v>7192</v>
      </c>
      <c r="E2332" t="s">
        <v>7193</v>
      </c>
    </row>
    <row r="2333" spans="4:5" x14ac:dyDescent="0.25">
      <c r="D2333" t="s">
        <v>7194</v>
      </c>
      <c r="E2333" t="s">
        <v>7195</v>
      </c>
    </row>
    <row r="2334" spans="4:5" x14ac:dyDescent="0.25">
      <c r="D2334" t="s">
        <v>7196</v>
      </c>
      <c r="E2334" t="s">
        <v>7197</v>
      </c>
    </row>
    <row r="2335" spans="4:5" x14ac:dyDescent="0.25">
      <c r="D2335" t="s">
        <v>7198</v>
      </c>
      <c r="E2335" t="s">
        <v>7199</v>
      </c>
    </row>
    <row r="2336" spans="4:5" x14ac:dyDescent="0.25">
      <c r="D2336" t="s">
        <v>7200</v>
      </c>
      <c r="E2336" t="s">
        <v>7201</v>
      </c>
    </row>
    <row r="2337" spans="4:5" x14ac:dyDescent="0.25">
      <c r="D2337" t="s">
        <v>7202</v>
      </c>
      <c r="E2337" t="s">
        <v>7203</v>
      </c>
    </row>
    <row r="2338" spans="4:5" x14ac:dyDescent="0.25">
      <c r="D2338" t="s">
        <v>7204</v>
      </c>
      <c r="E2338" t="s">
        <v>7205</v>
      </c>
    </row>
    <row r="2339" spans="4:5" x14ac:dyDescent="0.25">
      <c r="D2339" t="s">
        <v>7206</v>
      </c>
      <c r="E2339" t="s">
        <v>7207</v>
      </c>
    </row>
    <row r="2340" spans="4:5" x14ac:dyDescent="0.25">
      <c r="D2340" t="s">
        <v>7208</v>
      </c>
      <c r="E2340" t="s">
        <v>7209</v>
      </c>
    </row>
    <row r="2341" spans="4:5" x14ac:dyDescent="0.25">
      <c r="D2341" t="s">
        <v>7210</v>
      </c>
      <c r="E2341" t="s">
        <v>7211</v>
      </c>
    </row>
    <row r="2342" spans="4:5" x14ac:dyDescent="0.25">
      <c r="D2342" t="s">
        <v>7212</v>
      </c>
      <c r="E2342" t="s">
        <v>7213</v>
      </c>
    </row>
    <row r="2343" spans="4:5" x14ac:dyDescent="0.25">
      <c r="D2343" t="s">
        <v>7214</v>
      </c>
      <c r="E2343" t="s">
        <v>7215</v>
      </c>
    </row>
    <row r="2344" spans="4:5" x14ac:dyDescent="0.25">
      <c r="D2344" t="s">
        <v>7216</v>
      </c>
      <c r="E2344" t="s">
        <v>7217</v>
      </c>
    </row>
    <row r="2345" spans="4:5" x14ac:dyDescent="0.25">
      <c r="D2345" t="s">
        <v>7218</v>
      </c>
      <c r="E2345" t="s">
        <v>7219</v>
      </c>
    </row>
    <row r="2346" spans="4:5" x14ac:dyDescent="0.25">
      <c r="D2346" t="s">
        <v>7220</v>
      </c>
      <c r="E2346" t="s">
        <v>7221</v>
      </c>
    </row>
    <row r="2347" spans="4:5" x14ac:dyDescent="0.25">
      <c r="D2347" t="s">
        <v>7222</v>
      </c>
      <c r="E2347" t="s">
        <v>1990</v>
      </c>
    </row>
    <row r="2348" spans="4:5" x14ac:dyDescent="0.25">
      <c r="D2348" t="s">
        <v>7223</v>
      </c>
      <c r="E2348" t="s">
        <v>7224</v>
      </c>
    </row>
    <row r="2349" spans="4:5" x14ac:dyDescent="0.25">
      <c r="D2349" t="s">
        <v>7225</v>
      </c>
      <c r="E2349" t="s">
        <v>7226</v>
      </c>
    </row>
    <row r="2350" spans="4:5" x14ac:dyDescent="0.25">
      <c r="D2350" t="s">
        <v>224</v>
      </c>
      <c r="E2350" t="s">
        <v>7227</v>
      </c>
    </row>
    <row r="2351" spans="4:5" x14ac:dyDescent="0.25">
      <c r="D2351" t="s">
        <v>7228</v>
      </c>
      <c r="E2351" t="s">
        <v>7229</v>
      </c>
    </row>
    <row r="2352" spans="4:5" x14ac:dyDescent="0.25">
      <c r="D2352" t="s">
        <v>7230</v>
      </c>
      <c r="E2352" t="s">
        <v>7231</v>
      </c>
    </row>
    <row r="2353" spans="4:5" x14ac:dyDescent="0.25">
      <c r="D2353" t="s">
        <v>7232</v>
      </c>
      <c r="E2353" t="s">
        <v>7233</v>
      </c>
    </row>
    <row r="2354" spans="4:5" x14ac:dyDescent="0.25">
      <c r="D2354" t="s">
        <v>7234</v>
      </c>
      <c r="E2354" t="s">
        <v>7235</v>
      </c>
    </row>
    <row r="2355" spans="4:5" x14ac:dyDescent="0.25">
      <c r="D2355" t="s">
        <v>7236</v>
      </c>
      <c r="E2355" t="s">
        <v>7237</v>
      </c>
    </row>
    <row r="2356" spans="4:5" x14ac:dyDescent="0.25">
      <c r="D2356" t="s">
        <v>7238</v>
      </c>
      <c r="E2356" t="s">
        <v>7239</v>
      </c>
    </row>
    <row r="2357" spans="4:5" x14ac:dyDescent="0.25">
      <c r="D2357" t="s">
        <v>7240</v>
      </c>
      <c r="E2357" t="s">
        <v>7241</v>
      </c>
    </row>
    <row r="2358" spans="4:5" x14ac:dyDescent="0.25">
      <c r="D2358" t="s">
        <v>7242</v>
      </c>
      <c r="E2358" t="s">
        <v>7243</v>
      </c>
    </row>
    <row r="2359" spans="4:5" x14ac:dyDescent="0.25">
      <c r="D2359" t="s">
        <v>7244</v>
      </c>
      <c r="E2359" t="s">
        <v>7245</v>
      </c>
    </row>
    <row r="2360" spans="4:5" x14ac:dyDescent="0.25">
      <c r="D2360" t="s">
        <v>7246</v>
      </c>
      <c r="E2360" t="s">
        <v>7247</v>
      </c>
    </row>
    <row r="2361" spans="4:5" x14ac:dyDescent="0.25">
      <c r="D2361" t="s">
        <v>7248</v>
      </c>
      <c r="E2361" t="s">
        <v>7249</v>
      </c>
    </row>
    <row r="2362" spans="4:5" x14ac:dyDescent="0.25">
      <c r="D2362" t="s">
        <v>7250</v>
      </c>
      <c r="E2362" t="s">
        <v>7251</v>
      </c>
    </row>
    <row r="2363" spans="4:5" x14ac:dyDescent="0.25">
      <c r="D2363" t="s">
        <v>7252</v>
      </c>
      <c r="E2363" t="s">
        <v>7253</v>
      </c>
    </row>
    <row r="2364" spans="4:5" x14ac:dyDescent="0.25">
      <c r="D2364" t="s">
        <v>7254</v>
      </c>
      <c r="E2364" t="s">
        <v>7255</v>
      </c>
    </row>
    <row r="2365" spans="4:5" x14ac:dyDescent="0.25">
      <c r="D2365" t="s">
        <v>7256</v>
      </c>
      <c r="E2365" t="s">
        <v>7257</v>
      </c>
    </row>
    <row r="2366" spans="4:5" x14ac:dyDescent="0.25">
      <c r="D2366" t="s">
        <v>7258</v>
      </c>
      <c r="E2366" t="s">
        <v>7259</v>
      </c>
    </row>
    <row r="2367" spans="4:5" x14ac:dyDescent="0.25">
      <c r="D2367" t="s">
        <v>7260</v>
      </c>
      <c r="E2367" t="s">
        <v>7261</v>
      </c>
    </row>
    <row r="2368" spans="4:5" x14ac:dyDescent="0.25">
      <c r="D2368" t="s">
        <v>7262</v>
      </c>
      <c r="E2368" t="s">
        <v>7263</v>
      </c>
    </row>
    <row r="2369" spans="4:5" x14ac:dyDescent="0.25">
      <c r="D2369" t="s">
        <v>7264</v>
      </c>
      <c r="E2369" t="s">
        <v>7265</v>
      </c>
    </row>
    <row r="2370" spans="4:5" x14ac:dyDescent="0.25">
      <c r="D2370" t="s">
        <v>231</v>
      </c>
      <c r="E2370" t="s">
        <v>7266</v>
      </c>
    </row>
    <row r="2371" spans="4:5" x14ac:dyDescent="0.25">
      <c r="D2371" t="s">
        <v>232</v>
      </c>
      <c r="E2371" t="s">
        <v>7267</v>
      </c>
    </row>
    <row r="2372" spans="4:5" x14ac:dyDescent="0.25">
      <c r="D2372" t="s">
        <v>7268</v>
      </c>
      <c r="E2372" t="s">
        <v>7269</v>
      </c>
    </row>
    <row r="2373" spans="4:5" x14ac:dyDescent="0.25">
      <c r="D2373" t="s">
        <v>7270</v>
      </c>
      <c r="E2373" t="s">
        <v>7271</v>
      </c>
    </row>
    <row r="2374" spans="4:5" x14ac:dyDescent="0.25">
      <c r="D2374" t="s">
        <v>7272</v>
      </c>
      <c r="E2374" t="s">
        <v>7273</v>
      </c>
    </row>
    <row r="2375" spans="4:5" x14ac:dyDescent="0.25">
      <c r="D2375" t="s">
        <v>7274</v>
      </c>
      <c r="E2375" t="s">
        <v>7275</v>
      </c>
    </row>
    <row r="2376" spans="4:5" x14ac:dyDescent="0.25">
      <c r="D2376" t="s">
        <v>7276</v>
      </c>
      <c r="E2376" t="s">
        <v>7277</v>
      </c>
    </row>
    <row r="2377" spans="4:5" x14ac:dyDescent="0.25">
      <c r="D2377" t="s">
        <v>7278</v>
      </c>
      <c r="E2377" t="s">
        <v>7279</v>
      </c>
    </row>
    <row r="2378" spans="4:5" x14ac:dyDescent="0.25">
      <c r="D2378" t="s">
        <v>7280</v>
      </c>
      <c r="E2378" t="s">
        <v>7281</v>
      </c>
    </row>
    <row r="2379" spans="4:5" x14ac:dyDescent="0.25">
      <c r="D2379" t="s">
        <v>7282</v>
      </c>
      <c r="E2379" t="s">
        <v>7283</v>
      </c>
    </row>
  </sheetData>
  <pageMargins left="0.7" right="0.7" top="0.75" bottom="0.75" header="0.3" footer="0.3"/>
  <pageSetup orientation="portrait" horizontalDpi="1200" verticalDpi="12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98EB99-8BBB-485A-9CE2-F8A20B162039}">
  <sheetPr codeName="Sheet16"/>
  <dimension ref="A2:L73"/>
  <sheetViews>
    <sheetView topLeftCell="A46" workbookViewId="0">
      <selection activeCell="K1" sqref="K1:K1048576"/>
    </sheetView>
  </sheetViews>
  <sheetFormatPr defaultRowHeight="15" x14ac:dyDescent="0.25"/>
  <sheetData>
    <row r="2" spans="1:2" x14ac:dyDescent="0.25">
      <c r="A2" t="s">
        <v>7284</v>
      </c>
      <c r="B2" t="s">
        <v>7285</v>
      </c>
    </row>
    <row r="22" spans="1:12" ht="15" customHeight="1" x14ac:dyDescent="0.25">
      <c r="A22" t="s">
        <v>7286</v>
      </c>
      <c r="B22" s="126" t="s">
        <v>7287</v>
      </c>
      <c r="C22" s="126"/>
      <c r="D22" s="126"/>
      <c r="E22" s="126"/>
      <c r="F22" s="126"/>
      <c r="G22" s="126"/>
      <c r="H22" s="126"/>
      <c r="I22" s="126"/>
      <c r="J22" s="126"/>
      <c r="K22" s="126"/>
      <c r="L22" s="126"/>
    </row>
    <row r="23" spans="1:12" x14ac:dyDescent="0.25">
      <c r="B23" s="126"/>
      <c r="C23" s="126"/>
      <c r="D23" s="126"/>
      <c r="E23" s="126"/>
      <c r="F23" s="126"/>
      <c r="G23" s="126"/>
      <c r="H23" s="126"/>
      <c r="I23" s="126"/>
      <c r="J23" s="126"/>
      <c r="K23" s="126"/>
      <c r="L23" s="126"/>
    </row>
    <row r="24" spans="1:12" x14ac:dyDescent="0.25"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</row>
    <row r="25" spans="1:12" x14ac:dyDescent="0.25">
      <c r="A25" t="s">
        <v>7288</v>
      </c>
      <c r="B25" s="126" t="s">
        <v>7289</v>
      </c>
      <c r="C25" s="126"/>
      <c r="D25" s="126"/>
      <c r="E25" s="126"/>
      <c r="F25" s="126"/>
      <c r="G25" s="126"/>
      <c r="H25" s="126"/>
      <c r="I25" s="126"/>
      <c r="J25" s="126"/>
      <c r="K25" s="126"/>
      <c r="L25" s="126"/>
    </row>
    <row r="26" spans="1:12" x14ac:dyDescent="0.25">
      <c r="B26" s="126"/>
      <c r="C26" s="126"/>
      <c r="D26" s="126"/>
      <c r="E26" s="126"/>
      <c r="F26" s="126"/>
      <c r="G26" s="126"/>
      <c r="H26" s="126"/>
      <c r="I26" s="126"/>
      <c r="J26" s="126"/>
      <c r="K26" s="126"/>
      <c r="L26" s="126"/>
    </row>
    <row r="51" spans="1:9" x14ac:dyDescent="0.25">
      <c r="A51" t="s">
        <v>7290</v>
      </c>
      <c r="B51" t="s">
        <v>7291</v>
      </c>
    </row>
    <row r="52" spans="1:9" x14ac:dyDescent="0.25">
      <c r="B52" t="s">
        <v>7292</v>
      </c>
    </row>
    <row r="53" spans="1:9" x14ac:dyDescent="0.25">
      <c r="B53" t="s">
        <v>7293</v>
      </c>
    </row>
    <row r="55" spans="1:9" x14ac:dyDescent="0.25">
      <c r="A55" t="s">
        <v>7294</v>
      </c>
      <c r="B55" s="127" t="s">
        <v>7295</v>
      </c>
      <c r="C55" s="127"/>
      <c r="D55" s="127"/>
      <c r="E55" s="127"/>
      <c r="F55" s="127"/>
      <c r="G55" s="127"/>
      <c r="H55" s="127"/>
      <c r="I55" s="127"/>
    </row>
    <row r="56" spans="1:9" x14ac:dyDescent="0.25">
      <c r="B56" s="127"/>
      <c r="C56" s="127"/>
      <c r="D56" s="127"/>
      <c r="E56" s="127"/>
      <c r="F56" s="127"/>
      <c r="G56" s="127"/>
      <c r="H56" s="127"/>
      <c r="I56" s="127"/>
    </row>
    <row r="58" spans="1:9" x14ac:dyDescent="0.25">
      <c r="A58" t="s">
        <v>7296</v>
      </c>
      <c r="B58" t="s">
        <v>7297</v>
      </c>
    </row>
    <row r="60" spans="1:9" x14ac:dyDescent="0.25">
      <c r="A60" t="s">
        <v>7298</v>
      </c>
      <c r="B60" t="s">
        <v>7299</v>
      </c>
    </row>
    <row r="61" spans="1:9" x14ac:dyDescent="0.25">
      <c r="B61" s="52" t="s">
        <v>7300</v>
      </c>
    </row>
    <row r="62" spans="1:9" x14ac:dyDescent="0.25">
      <c r="B62" s="53" t="s">
        <v>7301</v>
      </c>
    </row>
    <row r="63" spans="1:9" x14ac:dyDescent="0.25">
      <c r="B63" s="52" t="s">
        <v>7302</v>
      </c>
    </row>
    <row r="64" spans="1:9" x14ac:dyDescent="0.25">
      <c r="B64" s="53" t="s">
        <v>7301</v>
      </c>
    </row>
    <row r="65" spans="1:2" x14ac:dyDescent="0.25">
      <c r="B65" t="s">
        <v>7303</v>
      </c>
    </row>
    <row r="67" spans="1:2" x14ac:dyDescent="0.25">
      <c r="A67" t="s">
        <v>7304</v>
      </c>
      <c r="B67" t="s">
        <v>7305</v>
      </c>
    </row>
    <row r="69" spans="1:2" x14ac:dyDescent="0.25">
      <c r="B69" t="s">
        <v>7306</v>
      </c>
    </row>
    <row r="70" spans="1:2" x14ac:dyDescent="0.25">
      <c r="B70" t="s">
        <v>7307</v>
      </c>
    </row>
    <row r="71" spans="1:2" x14ac:dyDescent="0.25">
      <c r="B71" t="s">
        <v>7308</v>
      </c>
    </row>
    <row r="72" spans="1:2" x14ac:dyDescent="0.25">
      <c r="B72" t="s">
        <v>7309</v>
      </c>
    </row>
    <row r="73" spans="1:2" x14ac:dyDescent="0.25">
      <c r="B73" t="s">
        <v>7310</v>
      </c>
    </row>
  </sheetData>
  <mergeCells count="3">
    <mergeCell ref="B22:L23"/>
    <mergeCell ref="B25:L26"/>
    <mergeCell ref="B55:I56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AF7C6E-8AE5-4BC3-8F6E-C3B36330D5F3}">
  <sheetPr codeName="Sheet17"/>
  <dimension ref="A1:P24"/>
  <sheetViews>
    <sheetView zoomScale="80" zoomScaleNormal="80" workbookViewId="0">
      <selection activeCell="C12" sqref="C12"/>
    </sheetView>
  </sheetViews>
  <sheetFormatPr defaultColWidth="8.7109375" defaultRowHeight="15" x14ac:dyDescent="0.25"/>
  <cols>
    <col min="1" max="1" width="27.28515625" customWidth="1"/>
    <col min="2" max="2" width="20.140625" style="4" customWidth="1"/>
    <col min="3" max="5" width="16.28515625" style="4" customWidth="1"/>
    <col min="6" max="11" width="17.28515625" style="4" customWidth="1"/>
    <col min="12" max="15" width="16.28515625" style="4" customWidth="1"/>
    <col min="16" max="16" width="15.140625" style="4" customWidth="1"/>
    <col min="17" max="18" width="13.28515625" style="4" customWidth="1"/>
    <col min="19" max="16384" width="8.7109375" style="4"/>
  </cols>
  <sheetData>
    <row r="1" spans="1:16" x14ac:dyDescent="0.25">
      <c r="A1" s="10" t="s">
        <v>360</v>
      </c>
      <c r="B1" t="s">
        <v>7311</v>
      </c>
    </row>
    <row r="3" spans="1:16" x14ac:dyDescent="0.25">
      <c r="A3" s="10" t="s">
        <v>7312</v>
      </c>
      <c r="B3" t="s">
        <v>7313</v>
      </c>
      <c r="C3" t="s">
        <v>7314</v>
      </c>
      <c r="D3" t="s">
        <v>7315</v>
      </c>
      <c r="E3" t="s">
        <v>7316</v>
      </c>
      <c r="F3" t="s">
        <v>7317</v>
      </c>
      <c r="G3" t="s">
        <v>7318</v>
      </c>
      <c r="H3" t="s">
        <v>7319</v>
      </c>
      <c r="I3" t="s">
        <v>7320</v>
      </c>
      <c r="J3" t="s">
        <v>7321</v>
      </c>
      <c r="K3" t="s">
        <v>7322</v>
      </c>
      <c r="L3" t="s">
        <v>7323</v>
      </c>
      <c r="M3" t="s">
        <v>7324</v>
      </c>
      <c r="N3" t="s">
        <v>7325</v>
      </c>
      <c r="O3" t="s">
        <v>7326</v>
      </c>
      <c r="P3" t="s">
        <v>7327</v>
      </c>
    </row>
    <row r="4" spans="1:16" x14ac:dyDescent="0.25">
      <c r="A4" s="11" t="s">
        <v>7328</v>
      </c>
      <c r="B4" s="12">
        <v>853144.44000000006</v>
      </c>
      <c r="C4" s="12">
        <v>5031352.7699999996</v>
      </c>
      <c r="D4" s="12">
        <v>5506872.4299999997</v>
      </c>
      <c r="E4" s="12">
        <v>3809977.56</v>
      </c>
      <c r="F4" s="12">
        <v>4270247.7199999988</v>
      </c>
      <c r="G4" s="12">
        <v>3379166.0100000002</v>
      </c>
      <c r="H4" s="12">
        <v>2759608.81</v>
      </c>
      <c r="I4" s="12">
        <v>1942865.2900000005</v>
      </c>
      <c r="J4" s="12">
        <v>1397946.4000000001</v>
      </c>
      <c r="K4" s="12">
        <v>345946.34</v>
      </c>
      <c r="L4" s="12">
        <v>296209.94</v>
      </c>
      <c r="M4" s="12">
        <v>746187.87</v>
      </c>
      <c r="N4" s="12"/>
      <c r="O4" s="12"/>
      <c r="P4" s="12"/>
    </row>
    <row r="5" spans="1:16" x14ac:dyDescent="0.25">
      <c r="A5" s="11" t="s">
        <v>621</v>
      </c>
      <c r="B5" s="12"/>
      <c r="C5" s="12"/>
      <c r="D5" s="12"/>
      <c r="E5" s="12">
        <v>56414.69000000001</v>
      </c>
      <c r="F5" s="12">
        <v>157091.23999999996</v>
      </c>
      <c r="G5" s="12">
        <v>559195.83000000007</v>
      </c>
      <c r="H5" s="12">
        <v>3787277.2000000076</v>
      </c>
      <c r="I5" s="12">
        <v>8173428.600000008</v>
      </c>
      <c r="J5" s="12">
        <v>13259102.530000001</v>
      </c>
      <c r="K5" s="12">
        <v>18306884.309999999</v>
      </c>
      <c r="L5" s="12">
        <v>11600226.149999989</v>
      </c>
      <c r="M5" s="12">
        <v>1633958.9500000007</v>
      </c>
      <c r="N5" s="12">
        <v>25972.02</v>
      </c>
      <c r="O5" s="12">
        <v>23938.35</v>
      </c>
      <c r="P5" s="12"/>
    </row>
    <row r="6" spans="1:16" x14ac:dyDescent="0.25">
      <c r="A6" s="11" t="s">
        <v>383</v>
      </c>
      <c r="B6" s="12">
        <v>0.01</v>
      </c>
      <c r="C6" s="12"/>
      <c r="D6" s="12"/>
      <c r="E6" s="12">
        <v>968973.75999999989</v>
      </c>
      <c r="F6" s="12">
        <v>30835592.950000003</v>
      </c>
      <c r="G6" s="12">
        <v>60112468.449999966</v>
      </c>
      <c r="H6" s="12">
        <v>73135569.010000169</v>
      </c>
      <c r="I6" s="12">
        <v>56400285.51000008</v>
      </c>
      <c r="J6" s="12">
        <v>24243844.120000016</v>
      </c>
      <c r="K6" s="12">
        <v>17680685.499999996</v>
      </c>
      <c r="L6" s="12">
        <v>2312818.1199999996</v>
      </c>
      <c r="M6" s="12">
        <v>393928.6</v>
      </c>
      <c r="N6" s="12"/>
      <c r="O6" s="12"/>
      <c r="P6" s="12"/>
    </row>
    <row r="7" spans="1:16" x14ac:dyDescent="0.25">
      <c r="A7" s="11" t="s">
        <v>7329</v>
      </c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</row>
    <row r="8" spans="1:16" x14ac:dyDescent="0.25">
      <c r="A8" s="11" t="s">
        <v>7330</v>
      </c>
      <c r="B8" s="12">
        <v>123657.31</v>
      </c>
      <c r="C8" s="12"/>
      <c r="D8" s="12">
        <v>39877.199999999997</v>
      </c>
      <c r="E8" s="12">
        <v>876395.93</v>
      </c>
      <c r="F8" s="12">
        <v>4399544.2199999718</v>
      </c>
      <c r="G8" s="12">
        <v>9682831.6900000311</v>
      </c>
      <c r="H8" s="12">
        <v>18140449.899999976</v>
      </c>
      <c r="I8" s="12">
        <v>7426833.3800000008</v>
      </c>
      <c r="J8" s="12">
        <v>3040495.1300000004</v>
      </c>
      <c r="K8" s="12">
        <v>989734.35000000033</v>
      </c>
      <c r="L8" s="12">
        <v>150899.56</v>
      </c>
      <c r="M8" s="12">
        <v>121189.65</v>
      </c>
      <c r="N8" s="12">
        <v>6291.06</v>
      </c>
      <c r="O8" s="12"/>
      <c r="P8" s="12"/>
    </row>
    <row r="9" spans="1:16" x14ac:dyDescent="0.25">
      <c r="A9" s="11" t="s">
        <v>7331</v>
      </c>
      <c r="B9" s="12"/>
      <c r="C9" s="12"/>
      <c r="D9" s="12"/>
      <c r="E9" s="12">
        <v>27267.919999999998</v>
      </c>
      <c r="F9" s="12">
        <v>77069.17</v>
      </c>
      <c r="G9" s="12">
        <v>791549.17000000074</v>
      </c>
      <c r="H9" s="12">
        <v>11215679.330000008</v>
      </c>
      <c r="I9" s="12">
        <v>24190704.880000014</v>
      </c>
      <c r="J9" s="12">
        <v>34707920.120000012</v>
      </c>
      <c r="K9" s="12">
        <v>30360281.629999988</v>
      </c>
      <c r="L9" s="12">
        <v>24697919.819999978</v>
      </c>
      <c r="M9" s="12">
        <v>11064096.639999999</v>
      </c>
      <c r="N9" s="12">
        <v>4409078.2600000007</v>
      </c>
      <c r="O9" s="12">
        <v>2633471.7400000002</v>
      </c>
      <c r="P9" s="12"/>
    </row>
    <row r="10" spans="1:16" x14ac:dyDescent="0.25">
      <c r="A10" s="11" t="s">
        <v>470</v>
      </c>
      <c r="B10" s="12"/>
      <c r="C10" s="12"/>
      <c r="D10" s="12"/>
      <c r="E10" s="12">
        <v>65810.539999999994</v>
      </c>
      <c r="F10" s="12">
        <v>348408.06000000006</v>
      </c>
      <c r="G10" s="12">
        <v>3526758.2599999988</v>
      </c>
      <c r="H10" s="12">
        <v>6658416.3500000006</v>
      </c>
      <c r="I10" s="12">
        <v>22244315.929999985</v>
      </c>
      <c r="J10" s="12">
        <v>25301105.079999868</v>
      </c>
      <c r="K10" s="12">
        <v>17746531.800000027</v>
      </c>
      <c r="L10" s="12">
        <v>10590664.739999989</v>
      </c>
      <c r="M10" s="12">
        <v>3252371.6599999964</v>
      </c>
      <c r="N10" s="12">
        <v>326330.68000000005</v>
      </c>
      <c r="O10" s="12"/>
      <c r="P10" s="12"/>
    </row>
    <row r="11" spans="1:16" x14ac:dyDescent="0.25">
      <c r="A11" s="11" t="s">
        <v>7332</v>
      </c>
      <c r="B11" s="13">
        <v>2633919.6600000006</v>
      </c>
      <c r="C11" s="13">
        <v>13207115.119999999</v>
      </c>
      <c r="D11" s="13">
        <v>15553003.880000005</v>
      </c>
      <c r="E11" s="13">
        <v>28507382.789999995</v>
      </c>
      <c r="F11" s="13">
        <v>32223886.910000015</v>
      </c>
      <c r="G11" s="13">
        <v>36203126.190000027</v>
      </c>
      <c r="H11" s="13">
        <v>39016515.380000032</v>
      </c>
      <c r="I11" s="13">
        <v>40266556.419999957</v>
      </c>
      <c r="J11" s="13">
        <v>36622572.659999982</v>
      </c>
      <c r="K11" s="13">
        <v>29502395.440000005</v>
      </c>
      <c r="L11" s="13">
        <v>18155353.650000002</v>
      </c>
      <c r="M11" s="13">
        <v>14766501.319999997</v>
      </c>
      <c r="N11" s="13">
        <v>4800653.7999999989</v>
      </c>
      <c r="O11" s="13">
        <v>398427.37</v>
      </c>
      <c r="P11" s="12"/>
    </row>
    <row r="12" spans="1:16" x14ac:dyDescent="0.25">
      <c r="A12" s="11" t="s">
        <v>7333</v>
      </c>
      <c r="B12" s="12">
        <v>2511095.44</v>
      </c>
      <c r="C12" s="12">
        <v>4861340.6700000009</v>
      </c>
      <c r="D12" s="12">
        <v>4246949.5599999987</v>
      </c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</row>
    <row r="13" spans="1:16" x14ac:dyDescent="0.25">
      <c r="A13" s="11" t="s">
        <v>7334</v>
      </c>
      <c r="B13" s="12">
        <v>21664.49</v>
      </c>
      <c r="C13" s="12"/>
      <c r="D13" s="12"/>
      <c r="E13" s="12">
        <v>15765.100000000006</v>
      </c>
      <c r="F13" s="12">
        <v>379.47</v>
      </c>
      <c r="G13" s="12"/>
      <c r="H13" s="12"/>
      <c r="I13" s="12"/>
      <c r="J13" s="12"/>
      <c r="K13" s="12"/>
      <c r="L13" s="12"/>
      <c r="M13" s="12"/>
      <c r="N13" s="12"/>
      <c r="O13" s="12"/>
      <c r="P13" s="12"/>
    </row>
    <row r="14" spans="1:16" x14ac:dyDescent="0.25">
      <c r="A14" s="11" t="s">
        <v>7335</v>
      </c>
      <c r="B14" s="12">
        <v>127455.10999999999</v>
      </c>
      <c r="C14" s="12">
        <v>22757.59</v>
      </c>
      <c r="D14" s="12">
        <v>160486.74999999997</v>
      </c>
      <c r="E14" s="12">
        <v>6917884.5299999993</v>
      </c>
      <c r="F14" s="12">
        <v>28650402.429999914</v>
      </c>
      <c r="G14" s="12">
        <v>30693864.400000036</v>
      </c>
      <c r="H14" s="12">
        <v>12021632.919999992</v>
      </c>
      <c r="I14" s="12">
        <v>6586729.7500000112</v>
      </c>
      <c r="J14" s="12">
        <v>1540949.9199999995</v>
      </c>
      <c r="K14" s="12">
        <v>521194.02000000008</v>
      </c>
      <c r="L14" s="12">
        <v>89880.33</v>
      </c>
      <c r="M14" s="12"/>
      <c r="N14" s="12"/>
      <c r="O14" s="12"/>
      <c r="P14" s="12"/>
    </row>
    <row r="15" spans="1:16" x14ac:dyDescent="0.25">
      <c r="A15" s="11" t="s">
        <v>7336</v>
      </c>
      <c r="B15" s="12"/>
      <c r="C15" s="12">
        <v>370588.19</v>
      </c>
      <c r="D15" s="12">
        <v>4380814.03</v>
      </c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</row>
    <row r="16" spans="1:16" x14ac:dyDescent="0.25">
      <c r="A16" s="11" t="s">
        <v>7337</v>
      </c>
      <c r="B16" s="12">
        <v>59776.45</v>
      </c>
      <c r="C16" s="12">
        <v>34937.910000000003</v>
      </c>
      <c r="D16" s="12">
        <v>244125.86000000002</v>
      </c>
      <c r="E16" s="12">
        <v>17104910.03000005</v>
      </c>
      <c r="F16" s="12">
        <v>25511654.599999987</v>
      </c>
      <c r="G16" s="12">
        <v>9208642.6400000099</v>
      </c>
      <c r="H16" s="12">
        <v>1575864.58</v>
      </c>
      <c r="I16" s="12">
        <v>283428.07999999996</v>
      </c>
      <c r="J16" s="12">
        <v>46881.259999999995</v>
      </c>
      <c r="K16" s="12"/>
      <c r="L16" s="12"/>
      <c r="M16" s="12"/>
      <c r="N16" s="12"/>
      <c r="O16" s="12"/>
      <c r="P16" s="12"/>
    </row>
    <row r="17" spans="1:16" x14ac:dyDescent="0.25">
      <c r="A17" s="11" t="s">
        <v>7338</v>
      </c>
      <c r="B17" s="12"/>
      <c r="C17" s="12"/>
      <c r="D17" s="12"/>
      <c r="E17" s="12">
        <v>32343.1</v>
      </c>
      <c r="F17" s="12">
        <v>49569.909999999996</v>
      </c>
      <c r="G17" s="12">
        <v>331509.17</v>
      </c>
      <c r="H17" s="12">
        <v>950218.25</v>
      </c>
      <c r="I17" s="12">
        <v>5361106.25</v>
      </c>
      <c r="J17" s="12">
        <v>6171212.2700000005</v>
      </c>
      <c r="K17" s="12">
        <v>5385458.2400000002</v>
      </c>
      <c r="L17" s="12">
        <v>5727809.7999999998</v>
      </c>
      <c r="M17" s="12">
        <v>5739715.5900000036</v>
      </c>
      <c r="N17" s="12">
        <v>17008229.770000007</v>
      </c>
      <c r="O17" s="12">
        <v>9551566.6499999948</v>
      </c>
      <c r="P17" s="12">
        <v>1007921.0900000001</v>
      </c>
    </row>
    <row r="18" spans="1:16" x14ac:dyDescent="0.25">
      <c r="A18" s="11" t="s">
        <v>7339</v>
      </c>
      <c r="B18" s="12">
        <v>109078.32</v>
      </c>
      <c r="C18" s="12">
        <v>3955066.2799999989</v>
      </c>
      <c r="D18" s="12">
        <v>6547696.5800000001</v>
      </c>
      <c r="E18" s="12">
        <v>21097047.740000099</v>
      </c>
      <c r="F18" s="12">
        <v>19355259.280000012</v>
      </c>
      <c r="G18" s="12">
        <v>6113223.4299999969</v>
      </c>
      <c r="H18" s="12">
        <v>1127122.7899999998</v>
      </c>
      <c r="I18" s="12">
        <v>1159842.18</v>
      </c>
      <c r="J18" s="12">
        <v>181696</v>
      </c>
      <c r="K18" s="12"/>
      <c r="L18" s="12"/>
      <c r="M18" s="12"/>
      <c r="N18" s="12"/>
      <c r="O18" s="12"/>
      <c r="P18" s="12"/>
    </row>
    <row r="19" spans="1:16" x14ac:dyDescent="0.25">
      <c r="A19" s="11" t="s">
        <v>7340</v>
      </c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</row>
    <row r="20" spans="1:16" x14ac:dyDescent="0.25">
      <c r="A20" s="11" t="s">
        <v>182</v>
      </c>
      <c r="B20" s="12">
        <v>6439791.2300000023</v>
      </c>
      <c r="C20" s="12">
        <v>27483158.530000001</v>
      </c>
      <c r="D20" s="12">
        <v>36679826.290000007</v>
      </c>
      <c r="E20" s="12">
        <v>79480173.690000147</v>
      </c>
      <c r="F20" s="12">
        <v>145879105.95999989</v>
      </c>
      <c r="G20" s="12">
        <v>160602335.24000007</v>
      </c>
      <c r="H20" s="12">
        <v>170388354.52000019</v>
      </c>
      <c r="I20" s="12">
        <v>174036096.27000007</v>
      </c>
      <c r="J20" s="12">
        <v>146513725.48999989</v>
      </c>
      <c r="K20" s="12">
        <v>120839111.63</v>
      </c>
      <c r="L20" s="12">
        <v>73621782.109999955</v>
      </c>
      <c r="M20" s="12">
        <v>37717950.280000001</v>
      </c>
      <c r="N20" s="12">
        <v>26576555.590000007</v>
      </c>
      <c r="O20" s="12">
        <v>12607404.109999996</v>
      </c>
      <c r="P20" s="12">
        <v>1007921.0900000001</v>
      </c>
    </row>
    <row r="21" spans="1:16" x14ac:dyDescent="0.25"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</row>
    <row r="22" spans="1:16" x14ac:dyDescent="0.25">
      <c r="B22" s="13">
        <v>2633919.6600000006</v>
      </c>
      <c r="C22" s="13">
        <v>13207115.119999999</v>
      </c>
      <c r="D22" s="13">
        <v>15553003.880000005</v>
      </c>
      <c r="E22" s="13">
        <v>28544745.389999997</v>
      </c>
      <c r="F22" s="13">
        <v>32370138.510000017</v>
      </c>
      <c r="G22" s="13">
        <v>36751264.190000027</v>
      </c>
      <c r="H22" s="13">
        <v>39654718.580000028</v>
      </c>
      <c r="I22" s="13">
        <v>40635550.519999944</v>
      </c>
      <c r="J22" s="13">
        <v>36893564.359999992</v>
      </c>
      <c r="K22" s="13">
        <v>29502395.440000005</v>
      </c>
      <c r="L22" s="13">
        <v>18155353.650000002</v>
      </c>
      <c r="M22" s="13">
        <v>14766501.319999997</v>
      </c>
      <c r="N22" s="13">
        <v>4800653.7999999989</v>
      </c>
      <c r="O22" s="13">
        <v>398427.37</v>
      </c>
      <c r="P22"/>
    </row>
    <row r="23" spans="1:16" x14ac:dyDescent="0.25">
      <c r="A23" s="11" t="s">
        <v>7341</v>
      </c>
      <c r="B23" s="13">
        <v>2633919.6600000006</v>
      </c>
      <c r="C23" s="13">
        <v>13207115.119999999</v>
      </c>
      <c r="D23" s="13">
        <v>15553003.880000005</v>
      </c>
      <c r="E23" s="13">
        <v>28507382.789999995</v>
      </c>
      <c r="F23" s="13">
        <v>32223886.910000015</v>
      </c>
      <c r="G23" s="13">
        <v>36203126.190000027</v>
      </c>
      <c r="H23" s="13">
        <v>39016515.380000032</v>
      </c>
      <c r="I23" s="13">
        <v>40266556.419999957</v>
      </c>
      <c r="J23" s="13">
        <v>36622572.659999982</v>
      </c>
      <c r="K23" s="13">
        <v>29502395.440000005</v>
      </c>
      <c r="L23" s="13">
        <v>18155353.650000002</v>
      </c>
      <c r="M23" s="13">
        <v>14766501.319999997</v>
      </c>
      <c r="N23" s="13">
        <v>4800653.7999999989</v>
      </c>
      <c r="O23" s="13">
        <v>398427.37</v>
      </c>
      <c r="P23"/>
    </row>
    <row r="24" spans="1:16" x14ac:dyDescent="0.25">
      <c r="B24" s="12">
        <f>B22-B23</f>
        <v>0</v>
      </c>
      <c r="C24" s="12">
        <f t="shared" ref="C24:O24" si="0">C22-C23</f>
        <v>0</v>
      </c>
      <c r="D24" s="12">
        <f t="shared" si="0"/>
        <v>0</v>
      </c>
      <c r="E24" s="12">
        <f t="shared" si="0"/>
        <v>37362.60000000149</v>
      </c>
      <c r="F24" s="12">
        <f t="shared" si="0"/>
        <v>146251.60000000149</v>
      </c>
      <c r="G24" s="12">
        <f t="shared" si="0"/>
        <v>548138</v>
      </c>
      <c r="H24" s="12">
        <f t="shared" si="0"/>
        <v>638203.19999999553</v>
      </c>
      <c r="I24" s="12">
        <f t="shared" si="0"/>
        <v>368994.09999998659</v>
      </c>
      <c r="J24" s="12">
        <f t="shared" si="0"/>
        <v>270991.70000001043</v>
      </c>
      <c r="K24" s="12">
        <f t="shared" si="0"/>
        <v>0</v>
      </c>
      <c r="L24" s="12">
        <f t="shared" si="0"/>
        <v>0</v>
      </c>
      <c r="M24" s="12">
        <f t="shared" si="0"/>
        <v>0</v>
      </c>
      <c r="N24" s="12">
        <f t="shared" si="0"/>
        <v>0</v>
      </c>
      <c r="O24" s="12">
        <f t="shared" si="0"/>
        <v>0</v>
      </c>
      <c r="P24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1D0430-B93D-4F9F-8F28-0DE85D2FB8D8}">
  <sheetPr codeName="Sheet1">
    <tabColor theme="8"/>
    <pageSetUpPr fitToPage="1"/>
  </sheetPr>
  <dimension ref="A1:AF26"/>
  <sheetViews>
    <sheetView tabSelected="1" zoomScaleNormal="100" workbookViewId="0">
      <pane ySplit="5" topLeftCell="A6" activePane="bottomLeft" state="frozen"/>
      <selection activeCell="A3" sqref="A3"/>
      <selection pane="bottomLeft" activeCell="A6" sqref="A6"/>
    </sheetView>
  </sheetViews>
  <sheetFormatPr defaultColWidth="9.140625" defaultRowHeight="15" x14ac:dyDescent="0.25"/>
  <cols>
    <col min="1" max="1" width="10.28515625" style="72" customWidth="1"/>
    <col min="2" max="2" width="12" style="72" bestFit="1" customWidth="1"/>
    <col min="3" max="3" width="37.42578125" style="72" bestFit="1" customWidth="1"/>
    <col min="4" max="4" width="28.140625" style="65" customWidth="1"/>
    <col min="5" max="5" width="51.28515625" style="65" customWidth="1"/>
    <col min="6" max="6" width="52" style="65" customWidth="1"/>
    <col min="7" max="7" width="10.42578125" style="72" customWidth="1"/>
    <col min="8" max="8" width="13" style="72" customWidth="1"/>
    <col min="9" max="9" width="8.85546875" style="72" bestFit="1" customWidth="1"/>
    <col min="10" max="10" width="16.5703125" style="65" customWidth="1"/>
    <col min="11" max="11" width="16.85546875" style="65" bestFit="1" customWidth="1"/>
    <col min="12" max="12" width="15.7109375" style="65" bestFit="1" customWidth="1"/>
    <col min="13" max="13" width="11.85546875" style="72" bestFit="1" customWidth="1"/>
    <col min="14" max="14" width="18.140625" style="72" customWidth="1"/>
    <col min="15" max="15" width="15.42578125" style="73" bestFit="1" customWidth="1"/>
    <col min="16" max="16" width="16.5703125" style="73" hidden="1" customWidth="1"/>
    <col min="17" max="21" width="10.140625" style="73" hidden="1" customWidth="1"/>
    <col min="22" max="22" width="10.5703125" style="73" bestFit="1" customWidth="1"/>
    <col min="23" max="24" width="11.5703125" style="73" bestFit="1" customWidth="1"/>
    <col min="25" max="26" width="10.5703125" style="73" bestFit="1" customWidth="1"/>
    <col min="27" max="27" width="10.140625" style="73" bestFit="1" customWidth="1"/>
    <col min="28" max="31" width="10.140625" style="73" hidden="1" customWidth="1"/>
    <col min="32" max="32" width="11.28515625" style="72" bestFit="1" customWidth="1"/>
    <col min="33" max="16384" width="9.140625" style="72"/>
  </cols>
  <sheetData>
    <row r="1" spans="1:32" x14ac:dyDescent="0.25">
      <c r="A1" s="42" t="s">
        <v>31</v>
      </c>
      <c r="B1" s="42"/>
    </row>
    <row r="2" spans="1:32" x14ac:dyDescent="0.25">
      <c r="A2" s="42" t="s">
        <v>7342</v>
      </c>
      <c r="B2" s="42"/>
      <c r="C2" s="42"/>
      <c r="E2" s="109"/>
      <c r="F2" s="109"/>
      <c r="G2" s="74"/>
    </row>
    <row r="4" spans="1:32" ht="15.75" thickBot="1" x14ac:dyDescent="0.3">
      <c r="N4" s="75"/>
      <c r="P4" s="74">
        <v>1.35</v>
      </c>
      <c r="Q4" s="115" t="s">
        <v>32</v>
      </c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</row>
    <row r="5" spans="1:32" ht="45" x14ac:dyDescent="0.25">
      <c r="A5" s="28" t="s">
        <v>33</v>
      </c>
      <c r="B5" s="29" t="s">
        <v>34</v>
      </c>
      <c r="C5" s="35" t="s">
        <v>35</v>
      </c>
      <c r="D5" s="29" t="s">
        <v>36</v>
      </c>
      <c r="E5" s="36" t="s">
        <v>37</v>
      </c>
      <c r="F5" s="36" t="s">
        <v>38</v>
      </c>
      <c r="G5" s="36" t="s">
        <v>39</v>
      </c>
      <c r="H5" s="29" t="s">
        <v>40</v>
      </c>
      <c r="I5" s="29" t="s">
        <v>41</v>
      </c>
      <c r="J5" s="29" t="s">
        <v>42</v>
      </c>
      <c r="K5" s="29" t="s">
        <v>43</v>
      </c>
      <c r="L5" s="35" t="s">
        <v>44</v>
      </c>
      <c r="M5" s="28" t="s">
        <v>45</v>
      </c>
      <c r="N5" s="29" t="s">
        <v>46</v>
      </c>
      <c r="O5" s="29" t="s">
        <v>47</v>
      </c>
      <c r="P5" s="32" t="s">
        <v>48</v>
      </c>
      <c r="Q5" s="27" t="s">
        <v>49</v>
      </c>
      <c r="R5" s="27" t="s">
        <v>50</v>
      </c>
      <c r="S5" s="27" t="s">
        <v>51</v>
      </c>
      <c r="T5" s="27" t="s">
        <v>52</v>
      </c>
      <c r="U5" s="27" t="s">
        <v>53</v>
      </c>
      <c r="V5" s="27" t="s">
        <v>54</v>
      </c>
      <c r="W5" s="27" t="s">
        <v>55</v>
      </c>
      <c r="X5" s="27" t="s">
        <v>56</v>
      </c>
      <c r="Y5" s="27" t="s">
        <v>57</v>
      </c>
      <c r="Z5" s="27" t="s">
        <v>58</v>
      </c>
      <c r="AA5" s="38" t="s">
        <v>59</v>
      </c>
      <c r="AB5" s="114" t="s">
        <v>60</v>
      </c>
      <c r="AC5" s="51" t="s">
        <v>61</v>
      </c>
      <c r="AD5" s="50" t="s">
        <v>62</v>
      </c>
      <c r="AE5" s="38" t="s">
        <v>63</v>
      </c>
    </row>
    <row r="6" spans="1:32" x14ac:dyDescent="0.25">
      <c r="A6" s="76" t="s">
        <v>64</v>
      </c>
      <c r="B6" s="66" t="s">
        <v>65</v>
      </c>
      <c r="C6" s="66" t="s">
        <v>66</v>
      </c>
      <c r="D6" s="118" t="s">
        <v>66</v>
      </c>
      <c r="E6" s="121" t="s">
        <v>67</v>
      </c>
      <c r="F6" s="113" t="s">
        <v>68</v>
      </c>
      <c r="G6" s="112">
        <v>1</v>
      </c>
      <c r="H6" s="64">
        <v>46035</v>
      </c>
      <c r="I6" s="64" t="s">
        <v>69</v>
      </c>
      <c r="J6" s="64" t="s">
        <v>70</v>
      </c>
      <c r="K6" s="112" t="s">
        <v>71</v>
      </c>
      <c r="L6" s="63" t="s">
        <v>72</v>
      </c>
      <c r="M6" s="77">
        <v>260</v>
      </c>
      <c r="N6" s="78">
        <v>2194269</v>
      </c>
      <c r="O6" s="79">
        <v>2486110.2000000007</v>
      </c>
      <c r="P6" s="80">
        <v>3356248.7700000009</v>
      </c>
      <c r="Q6" s="84">
        <v>0</v>
      </c>
      <c r="R6" s="84">
        <v>0</v>
      </c>
      <c r="S6" s="84">
        <v>0</v>
      </c>
      <c r="T6" s="84">
        <v>0</v>
      </c>
      <c r="U6" s="84">
        <v>0</v>
      </c>
      <c r="V6" s="84">
        <v>0</v>
      </c>
      <c r="W6" s="84">
        <v>2433509.4200000004</v>
      </c>
      <c r="X6" s="84">
        <v>29882.829999999998</v>
      </c>
      <c r="Y6" s="84">
        <v>22447.5</v>
      </c>
      <c r="Z6" s="84">
        <v>270.45</v>
      </c>
      <c r="AA6" s="88">
        <v>0</v>
      </c>
      <c r="AB6" s="82">
        <v>0</v>
      </c>
      <c r="AC6" s="83">
        <v>0</v>
      </c>
      <c r="AD6" s="84">
        <v>0</v>
      </c>
      <c r="AE6" s="85">
        <v>0</v>
      </c>
      <c r="AF6" s="75"/>
    </row>
    <row r="7" spans="1:32" x14ac:dyDescent="0.25">
      <c r="A7" s="86" t="s">
        <v>64</v>
      </c>
      <c r="B7" s="87" t="s">
        <v>65</v>
      </c>
      <c r="C7" s="87" t="s">
        <v>66</v>
      </c>
      <c r="D7" s="119"/>
      <c r="E7" s="122"/>
      <c r="F7" s="113" t="s">
        <v>73</v>
      </c>
      <c r="G7" s="112">
        <v>1</v>
      </c>
      <c r="H7" s="64">
        <v>46035</v>
      </c>
      <c r="I7" s="64" t="s">
        <v>69</v>
      </c>
      <c r="J7" s="64" t="s">
        <v>70</v>
      </c>
      <c r="K7" s="112" t="s">
        <v>71</v>
      </c>
      <c r="L7" s="63" t="s">
        <v>72</v>
      </c>
      <c r="M7" s="77">
        <v>260</v>
      </c>
      <c r="N7" s="78">
        <v>2194269</v>
      </c>
      <c r="O7" s="79">
        <v>2486110.2000000007</v>
      </c>
      <c r="P7" s="80">
        <v>3356248.7700000009</v>
      </c>
      <c r="Q7" s="84">
        <v>0</v>
      </c>
      <c r="R7" s="84">
        <v>0</v>
      </c>
      <c r="S7" s="84">
        <v>0</v>
      </c>
      <c r="T7" s="84">
        <v>0</v>
      </c>
      <c r="U7" s="84">
        <v>0</v>
      </c>
      <c r="V7" s="84">
        <v>0</v>
      </c>
      <c r="W7" s="84">
        <v>2433509.4200000004</v>
      </c>
      <c r="X7" s="84">
        <v>29882.829999999998</v>
      </c>
      <c r="Y7" s="84">
        <v>22447.5</v>
      </c>
      <c r="Z7" s="84">
        <v>270.45</v>
      </c>
      <c r="AA7" s="88">
        <v>0</v>
      </c>
      <c r="AB7" s="85">
        <v>0</v>
      </c>
      <c r="AC7" s="83">
        <v>0</v>
      </c>
      <c r="AD7" s="84">
        <v>0</v>
      </c>
      <c r="AE7" s="85">
        <v>0</v>
      </c>
      <c r="AF7" s="75"/>
    </row>
    <row r="8" spans="1:32" x14ac:dyDescent="0.25">
      <c r="A8" s="86" t="s">
        <v>64</v>
      </c>
      <c r="B8" s="87" t="s">
        <v>65</v>
      </c>
      <c r="C8" s="87" t="s">
        <v>66</v>
      </c>
      <c r="D8" s="119"/>
      <c r="E8" s="122"/>
      <c r="F8" s="113" t="s">
        <v>74</v>
      </c>
      <c r="G8" s="112">
        <v>1</v>
      </c>
      <c r="H8" s="64">
        <v>46035</v>
      </c>
      <c r="I8" s="64" t="s">
        <v>69</v>
      </c>
      <c r="J8" s="64" t="s">
        <v>70</v>
      </c>
      <c r="K8" s="112" t="s">
        <v>71</v>
      </c>
      <c r="L8" s="63" t="s">
        <v>72</v>
      </c>
      <c r="M8" s="77">
        <v>260</v>
      </c>
      <c r="N8" s="78">
        <v>2151783</v>
      </c>
      <c r="O8" s="79">
        <v>2439005.6100000003</v>
      </c>
      <c r="P8" s="80">
        <v>3292657.5735000009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2386404.83</v>
      </c>
      <c r="X8" s="84">
        <v>29882.829999999998</v>
      </c>
      <c r="Y8" s="84">
        <v>22447.5</v>
      </c>
      <c r="Z8" s="84">
        <v>270.45</v>
      </c>
      <c r="AA8" s="88">
        <v>0</v>
      </c>
      <c r="AB8" s="85"/>
      <c r="AC8" s="83"/>
      <c r="AD8" s="84"/>
      <c r="AE8" s="85"/>
      <c r="AF8" s="75"/>
    </row>
    <row r="9" spans="1:32" x14ac:dyDescent="0.25">
      <c r="A9" s="86" t="s">
        <v>64</v>
      </c>
      <c r="B9" s="87" t="s">
        <v>65</v>
      </c>
      <c r="C9" s="87" t="s">
        <v>66</v>
      </c>
      <c r="D9" s="119"/>
      <c r="E9" s="122"/>
      <c r="F9" s="113" t="s">
        <v>75</v>
      </c>
      <c r="G9" s="112">
        <v>1</v>
      </c>
      <c r="H9" s="64">
        <v>46035</v>
      </c>
      <c r="I9" s="64" t="s">
        <v>69</v>
      </c>
      <c r="J9" s="64" t="s">
        <v>70</v>
      </c>
      <c r="K9" s="112" t="s">
        <v>71</v>
      </c>
      <c r="L9" s="63" t="s">
        <v>72</v>
      </c>
      <c r="M9" s="77">
        <v>260</v>
      </c>
      <c r="N9" s="78">
        <v>2151783</v>
      </c>
      <c r="O9" s="79">
        <v>2439005.6100000003</v>
      </c>
      <c r="P9" s="80">
        <v>3292657.5735000009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2386404.83</v>
      </c>
      <c r="X9" s="84">
        <v>29882.829999999998</v>
      </c>
      <c r="Y9" s="84">
        <v>22447.5</v>
      </c>
      <c r="Z9" s="84">
        <v>270.45</v>
      </c>
      <c r="AA9" s="88">
        <v>0</v>
      </c>
      <c r="AB9" s="85"/>
      <c r="AC9" s="83"/>
      <c r="AD9" s="84"/>
      <c r="AE9" s="85"/>
      <c r="AF9" s="75"/>
    </row>
    <row r="10" spans="1:32" x14ac:dyDescent="0.25">
      <c r="A10" s="86" t="s">
        <v>64</v>
      </c>
      <c r="B10" s="87" t="s">
        <v>65</v>
      </c>
      <c r="C10" s="87" t="s">
        <v>66</v>
      </c>
      <c r="D10" s="120"/>
      <c r="E10" s="123"/>
      <c r="F10" s="113" t="s">
        <v>76</v>
      </c>
      <c r="G10" s="112">
        <v>2</v>
      </c>
      <c r="H10" s="64">
        <v>46314</v>
      </c>
      <c r="I10" s="64" t="s">
        <v>69</v>
      </c>
      <c r="J10" s="64" t="s">
        <v>70</v>
      </c>
      <c r="K10" s="112" t="s">
        <v>71</v>
      </c>
      <c r="L10" s="63" t="s">
        <v>72</v>
      </c>
      <c r="M10" s="77">
        <v>922</v>
      </c>
      <c r="N10" s="78">
        <v>5325824.4899999993</v>
      </c>
      <c r="O10" s="79">
        <v>6084367.9800000004</v>
      </c>
      <c r="P10" s="80">
        <v>8214163.6950000012</v>
      </c>
      <c r="Q10" s="78">
        <v>0</v>
      </c>
      <c r="R10" s="78">
        <v>0</v>
      </c>
      <c r="S10" s="78">
        <v>0</v>
      </c>
      <c r="T10" s="78">
        <v>0</v>
      </c>
      <c r="U10" s="78">
        <v>0</v>
      </c>
      <c r="V10" s="78">
        <v>0</v>
      </c>
      <c r="W10" s="78">
        <v>5833646.8700000001</v>
      </c>
      <c r="X10" s="78">
        <f>250918.83-197.72</f>
        <v>250721.11</v>
      </c>
      <c r="Y10" s="78">
        <v>0</v>
      </c>
      <c r="Z10" s="78">
        <v>0</v>
      </c>
      <c r="AA10" s="81">
        <v>0</v>
      </c>
      <c r="AB10" s="85"/>
      <c r="AC10" s="83"/>
      <c r="AD10" s="84"/>
      <c r="AE10" s="85"/>
      <c r="AF10" s="128"/>
    </row>
    <row r="11" spans="1:32" ht="30" x14ac:dyDescent="0.25">
      <c r="A11" s="86" t="s">
        <v>64</v>
      </c>
      <c r="B11" s="87" t="s">
        <v>77</v>
      </c>
      <c r="C11" s="87" t="s">
        <v>78</v>
      </c>
      <c r="D11" s="67" t="s">
        <v>3</v>
      </c>
      <c r="E11" s="107" t="s">
        <v>79</v>
      </c>
      <c r="F11" s="113" t="s">
        <v>80</v>
      </c>
      <c r="G11" s="112">
        <v>1</v>
      </c>
      <c r="H11" s="64">
        <v>46045</v>
      </c>
      <c r="I11" s="64" t="s">
        <v>69</v>
      </c>
      <c r="J11" s="64" t="s">
        <v>70</v>
      </c>
      <c r="K11" s="112" t="s">
        <v>71</v>
      </c>
      <c r="L11" s="63" t="s">
        <v>72</v>
      </c>
      <c r="M11" s="77">
        <v>15493</v>
      </c>
      <c r="N11" s="78">
        <v>656702.02</v>
      </c>
      <c r="O11" s="79">
        <v>2900950.0599999996</v>
      </c>
      <c r="P11" s="80">
        <v>3916282.5809999998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177353.73</v>
      </c>
      <c r="W11" s="84">
        <v>1330227.8999999999</v>
      </c>
      <c r="X11" s="84">
        <v>503871.65</v>
      </c>
      <c r="Y11" s="84">
        <v>487952.05</v>
      </c>
      <c r="Z11" s="84">
        <v>401544.72999999992</v>
      </c>
      <c r="AA11" s="88">
        <v>0</v>
      </c>
      <c r="AB11" s="85"/>
      <c r="AC11" s="83"/>
      <c r="AD11" s="84"/>
      <c r="AE11" s="85"/>
      <c r="AF11" s="128"/>
    </row>
    <row r="12" spans="1:32" x14ac:dyDescent="0.25">
      <c r="A12" s="86" t="s">
        <v>64</v>
      </c>
      <c r="B12" s="87" t="s">
        <v>81</v>
      </c>
      <c r="C12" s="87" t="s">
        <v>82</v>
      </c>
      <c r="D12" s="67" t="s">
        <v>83</v>
      </c>
      <c r="E12" s="107" t="s">
        <v>84</v>
      </c>
      <c r="F12" s="113" t="s">
        <v>85</v>
      </c>
      <c r="G12" s="112">
        <v>1</v>
      </c>
      <c r="H12" s="64">
        <v>46283</v>
      </c>
      <c r="I12" s="64" t="s">
        <v>69</v>
      </c>
      <c r="J12" s="64" t="s">
        <v>70</v>
      </c>
      <c r="K12" s="112" t="s">
        <v>86</v>
      </c>
      <c r="L12" s="63" t="s">
        <v>72</v>
      </c>
      <c r="M12" s="77">
        <v>5390</v>
      </c>
      <c r="N12" s="78">
        <v>163934.43</v>
      </c>
      <c r="O12" s="79">
        <v>1045277.68</v>
      </c>
      <c r="P12" s="80">
        <v>1411124.8680000002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217309.32</v>
      </c>
      <c r="X12" s="84">
        <v>319984.75</v>
      </c>
      <c r="Y12" s="84">
        <v>499219.98999999993</v>
      </c>
      <c r="Z12" s="84">
        <v>8763.6200000000008</v>
      </c>
      <c r="AA12" s="88">
        <v>0</v>
      </c>
      <c r="AB12" s="85"/>
      <c r="AC12" s="83"/>
      <c r="AD12" s="84"/>
      <c r="AE12" s="85"/>
      <c r="AF12" s="128"/>
    </row>
    <row r="13" spans="1:32" ht="30" x14ac:dyDescent="0.25">
      <c r="A13" s="86" t="s">
        <v>87</v>
      </c>
      <c r="B13" s="87" t="s">
        <v>88</v>
      </c>
      <c r="C13" s="87" t="s">
        <v>89</v>
      </c>
      <c r="D13" s="67" t="s">
        <v>90</v>
      </c>
      <c r="E13" s="107" t="s">
        <v>91</v>
      </c>
      <c r="F13" s="113" t="s">
        <v>92</v>
      </c>
      <c r="G13" s="112">
        <v>2</v>
      </c>
      <c r="H13" s="64">
        <v>45778</v>
      </c>
      <c r="I13" s="64" t="s">
        <v>93</v>
      </c>
      <c r="J13" s="64" t="s">
        <v>94</v>
      </c>
      <c r="K13" s="112" t="s">
        <v>95</v>
      </c>
      <c r="L13" s="63" t="s">
        <v>96</v>
      </c>
      <c r="M13" s="77">
        <v>21808</v>
      </c>
      <c r="N13" s="78">
        <v>1499220.7799999998</v>
      </c>
      <c r="O13" s="79">
        <v>4141995.16</v>
      </c>
      <c r="P13" s="80">
        <v>5591693.4660000009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1967792.1100000003</v>
      </c>
      <c r="W13" s="84">
        <v>1122261.5199999998</v>
      </c>
      <c r="X13" s="84">
        <v>1049900.0700000003</v>
      </c>
      <c r="Y13" s="84">
        <v>2041.46</v>
      </c>
      <c r="Z13" s="84">
        <v>0</v>
      </c>
      <c r="AA13" s="88">
        <v>0</v>
      </c>
      <c r="AB13" s="85">
        <v>0</v>
      </c>
      <c r="AC13" s="83">
        <v>0</v>
      </c>
      <c r="AD13" s="84"/>
      <c r="AE13" s="85"/>
      <c r="AF13" s="128"/>
    </row>
    <row r="14" spans="1:32" x14ac:dyDescent="0.25">
      <c r="A14" s="86" t="s">
        <v>87</v>
      </c>
      <c r="B14" s="87" t="s">
        <v>88</v>
      </c>
      <c r="C14" s="87" t="s">
        <v>89</v>
      </c>
      <c r="D14" s="67" t="s">
        <v>83</v>
      </c>
      <c r="E14" s="107" t="s">
        <v>97</v>
      </c>
      <c r="F14" s="113" t="s">
        <v>98</v>
      </c>
      <c r="G14" s="112">
        <v>2</v>
      </c>
      <c r="H14" s="64">
        <v>45887</v>
      </c>
      <c r="I14" s="64" t="s">
        <v>93</v>
      </c>
      <c r="J14" s="64" t="s">
        <v>94</v>
      </c>
      <c r="K14" s="112" t="s">
        <v>95</v>
      </c>
      <c r="L14" s="63" t="s">
        <v>96</v>
      </c>
      <c r="M14" s="77">
        <v>1940</v>
      </c>
      <c r="N14" s="78">
        <v>577822</v>
      </c>
      <c r="O14" s="79">
        <v>945227.24</v>
      </c>
      <c r="P14" s="80">
        <v>1274278.473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675542.18</v>
      </c>
      <c r="W14" s="84">
        <f>268367.8+1317.26</f>
        <v>269685.06</v>
      </c>
      <c r="X14" s="84">
        <v>0</v>
      </c>
      <c r="Y14" s="84">
        <v>0</v>
      </c>
      <c r="Z14" s="84">
        <v>0</v>
      </c>
      <c r="AA14" s="88">
        <v>0</v>
      </c>
      <c r="AB14" s="85">
        <v>0</v>
      </c>
      <c r="AC14" s="83">
        <v>0</v>
      </c>
      <c r="AD14" s="84"/>
      <c r="AE14" s="85"/>
      <c r="AF14" s="128"/>
    </row>
    <row r="15" spans="1:32" x14ac:dyDescent="0.25">
      <c r="A15" s="86" t="s">
        <v>99</v>
      </c>
      <c r="B15" s="87" t="s">
        <v>100</v>
      </c>
      <c r="C15" s="87" t="s">
        <v>101</v>
      </c>
      <c r="D15" s="124" t="s">
        <v>102</v>
      </c>
      <c r="E15" s="125" t="s">
        <v>103</v>
      </c>
      <c r="F15" s="113" t="s">
        <v>104</v>
      </c>
      <c r="G15" s="112">
        <v>1</v>
      </c>
      <c r="H15" s="64">
        <v>46318</v>
      </c>
      <c r="I15" s="64" t="s">
        <v>69</v>
      </c>
      <c r="J15" s="64" t="s">
        <v>105</v>
      </c>
      <c r="K15" s="112" t="s">
        <v>106</v>
      </c>
      <c r="L15" s="63" t="s">
        <v>107</v>
      </c>
      <c r="M15" s="77">
        <v>18</v>
      </c>
      <c r="N15" s="78">
        <v>1180000</v>
      </c>
      <c r="O15" s="79">
        <v>1341978.6900000002</v>
      </c>
      <c r="P15" s="80">
        <v>1811671.2315000005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1341978.6900000002</v>
      </c>
      <c r="Y15" s="84">
        <v>0</v>
      </c>
      <c r="Z15" s="84">
        <v>0</v>
      </c>
      <c r="AA15" s="88">
        <v>0</v>
      </c>
      <c r="AB15" s="85">
        <v>0</v>
      </c>
      <c r="AC15" s="83">
        <v>0</v>
      </c>
      <c r="AD15" s="84"/>
      <c r="AE15" s="85"/>
      <c r="AF15" s="128"/>
    </row>
    <row r="16" spans="1:32" x14ac:dyDescent="0.25">
      <c r="A16" s="86" t="s">
        <v>99</v>
      </c>
      <c r="B16" s="87" t="s">
        <v>100</v>
      </c>
      <c r="C16" s="87" t="s">
        <v>101</v>
      </c>
      <c r="D16" s="120"/>
      <c r="E16" s="123"/>
      <c r="F16" s="113" t="s">
        <v>108</v>
      </c>
      <c r="G16" s="112">
        <v>1</v>
      </c>
      <c r="H16" s="64">
        <v>46610</v>
      </c>
      <c r="I16" s="64" t="s">
        <v>69</v>
      </c>
      <c r="J16" s="64" t="s">
        <v>105</v>
      </c>
      <c r="K16" s="112" t="s">
        <v>106</v>
      </c>
      <c r="L16" s="63" t="s">
        <v>107</v>
      </c>
      <c r="M16" s="77">
        <v>304</v>
      </c>
      <c r="N16" s="78">
        <v>1180000</v>
      </c>
      <c r="O16" s="79">
        <v>1349514.9200000002</v>
      </c>
      <c r="P16" s="80">
        <v>1821845.1420000002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1340370.9500000002</v>
      </c>
      <c r="Y16" s="84">
        <v>9143.9699999999993</v>
      </c>
      <c r="Z16" s="84">
        <v>0</v>
      </c>
      <c r="AA16" s="88">
        <v>0</v>
      </c>
      <c r="AB16" s="85">
        <v>0</v>
      </c>
      <c r="AC16" s="83">
        <v>0</v>
      </c>
      <c r="AD16" s="84"/>
      <c r="AE16" s="85"/>
      <c r="AF16" s="75"/>
    </row>
    <row r="17" spans="1:32" x14ac:dyDescent="0.25">
      <c r="A17" s="86" t="s">
        <v>99</v>
      </c>
      <c r="B17" s="87" t="s">
        <v>109</v>
      </c>
      <c r="C17" s="87" t="s">
        <v>110</v>
      </c>
      <c r="D17" s="124" t="s">
        <v>111</v>
      </c>
      <c r="E17" s="125" t="s">
        <v>112</v>
      </c>
      <c r="F17" s="113" t="s">
        <v>113</v>
      </c>
      <c r="G17" s="112">
        <v>1</v>
      </c>
      <c r="H17" s="64">
        <v>46139</v>
      </c>
      <c r="I17" s="64" t="s">
        <v>69</v>
      </c>
      <c r="J17" s="64" t="s">
        <v>105</v>
      </c>
      <c r="K17" s="112" t="s">
        <v>114</v>
      </c>
      <c r="L17" s="63" t="s">
        <v>107</v>
      </c>
      <c r="M17" s="77">
        <v>348</v>
      </c>
      <c r="N17" s="78">
        <v>1453333.33</v>
      </c>
      <c r="O17" s="79">
        <v>1623192.8099999998</v>
      </c>
      <c r="P17" s="80">
        <v>2191310.2934999997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1616330.41</v>
      </c>
      <c r="X17" s="84">
        <v>6862.4</v>
      </c>
      <c r="Y17" s="84">
        <v>0</v>
      </c>
      <c r="Z17" s="84">
        <v>0</v>
      </c>
      <c r="AA17" s="88">
        <v>0</v>
      </c>
      <c r="AB17" s="85">
        <v>0</v>
      </c>
      <c r="AC17" s="83">
        <v>0</v>
      </c>
      <c r="AD17" s="84"/>
      <c r="AE17" s="85"/>
      <c r="AF17" s="75"/>
    </row>
    <row r="18" spans="1:32" x14ac:dyDescent="0.25">
      <c r="A18" s="86" t="s">
        <v>99</v>
      </c>
      <c r="B18" s="87" t="s">
        <v>115</v>
      </c>
      <c r="C18" s="87" t="s">
        <v>116</v>
      </c>
      <c r="D18" s="120"/>
      <c r="E18" s="123"/>
      <c r="F18" s="113" t="s">
        <v>117</v>
      </c>
      <c r="G18" s="112">
        <v>1</v>
      </c>
      <c r="H18" s="64">
        <v>45931</v>
      </c>
      <c r="I18" s="64" t="s">
        <v>69</v>
      </c>
      <c r="J18" s="64" t="s">
        <v>105</v>
      </c>
      <c r="K18" s="112" t="s">
        <v>71</v>
      </c>
      <c r="L18" s="63" t="s">
        <v>107</v>
      </c>
      <c r="M18" s="77">
        <v>348</v>
      </c>
      <c r="N18" s="78">
        <v>489785.5</v>
      </c>
      <c r="O18" s="79">
        <v>554676.64</v>
      </c>
      <c r="P18" s="80">
        <v>748813.46400000004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554312.66</v>
      </c>
      <c r="X18" s="84">
        <v>363.98</v>
      </c>
      <c r="Y18" s="84">
        <v>0</v>
      </c>
      <c r="Z18" s="84">
        <v>0</v>
      </c>
      <c r="AA18" s="88">
        <v>0</v>
      </c>
      <c r="AB18" s="85">
        <v>0</v>
      </c>
      <c r="AC18" s="83">
        <v>0</v>
      </c>
      <c r="AD18" s="84">
        <v>0</v>
      </c>
      <c r="AE18" s="85">
        <v>0</v>
      </c>
      <c r="AF18" s="75"/>
    </row>
    <row r="19" spans="1:32" x14ac:dyDescent="0.25">
      <c r="A19" s="86" t="s">
        <v>118</v>
      </c>
      <c r="B19" s="87" t="s">
        <v>119</v>
      </c>
      <c r="C19" s="87" t="s">
        <v>120</v>
      </c>
      <c r="D19" s="67" t="s">
        <v>121</v>
      </c>
      <c r="E19" s="107" t="s">
        <v>122</v>
      </c>
      <c r="F19" s="113" t="s">
        <v>121</v>
      </c>
      <c r="G19" s="112">
        <v>1</v>
      </c>
      <c r="H19" s="64">
        <v>45980</v>
      </c>
      <c r="I19" s="64" t="s">
        <v>69</v>
      </c>
      <c r="J19" s="64" t="s">
        <v>123</v>
      </c>
      <c r="K19" s="112" t="s">
        <v>106</v>
      </c>
      <c r="L19" s="63" t="s">
        <v>107</v>
      </c>
      <c r="M19" s="77">
        <v>3</v>
      </c>
      <c r="N19" s="78">
        <v>981353.1</v>
      </c>
      <c r="O19" s="79">
        <v>1088530.1700000002</v>
      </c>
      <c r="P19" s="80">
        <v>1469515.7295000004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1088530.1700000002</v>
      </c>
      <c r="X19" s="84">
        <v>0</v>
      </c>
      <c r="Y19" s="84">
        <v>0</v>
      </c>
      <c r="Z19" s="84">
        <v>0</v>
      </c>
      <c r="AA19" s="88">
        <v>0</v>
      </c>
      <c r="AB19" s="85">
        <v>0</v>
      </c>
      <c r="AC19" s="83">
        <v>0</v>
      </c>
      <c r="AD19" s="84">
        <v>0</v>
      </c>
      <c r="AE19" s="85">
        <v>0</v>
      </c>
      <c r="AF19" s="75"/>
    </row>
    <row r="20" spans="1:32" x14ac:dyDescent="0.25">
      <c r="A20" s="86" t="s">
        <v>124</v>
      </c>
      <c r="B20" s="87" t="s">
        <v>124</v>
      </c>
      <c r="C20" s="87" t="s">
        <v>125</v>
      </c>
      <c r="D20" s="67" t="s">
        <v>126</v>
      </c>
      <c r="E20" s="107" t="s">
        <v>127</v>
      </c>
      <c r="F20" s="113" t="s">
        <v>25</v>
      </c>
      <c r="G20" s="112">
        <v>1</v>
      </c>
      <c r="H20" s="64">
        <v>45747</v>
      </c>
      <c r="I20" s="64" t="s">
        <v>93</v>
      </c>
      <c r="J20" s="64" t="s">
        <v>128</v>
      </c>
      <c r="K20" s="112" t="s">
        <v>95</v>
      </c>
      <c r="L20" s="63" t="s">
        <v>129</v>
      </c>
      <c r="M20" s="77">
        <v>601</v>
      </c>
      <c r="N20" s="78">
        <v>573598</v>
      </c>
      <c r="O20" s="79">
        <v>739843.7200000002</v>
      </c>
      <c r="P20" s="80">
        <v>998789.02200000035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661896.09000000008</v>
      </c>
      <c r="W20" s="84">
        <v>25586.3</v>
      </c>
      <c r="X20" s="84">
        <v>25586.3</v>
      </c>
      <c r="Y20" s="84">
        <v>25663.77</v>
      </c>
      <c r="Z20" s="84">
        <v>1111.26</v>
      </c>
      <c r="AA20" s="88">
        <v>0</v>
      </c>
      <c r="AB20" s="85">
        <v>0</v>
      </c>
      <c r="AC20" s="83">
        <v>0</v>
      </c>
      <c r="AD20" s="84">
        <v>0</v>
      </c>
      <c r="AE20" s="85">
        <v>0</v>
      </c>
      <c r="AF20" s="75"/>
    </row>
    <row r="21" spans="1:32" ht="30" x14ac:dyDescent="0.25">
      <c r="A21" s="86" t="s">
        <v>130</v>
      </c>
      <c r="B21" s="87" t="s">
        <v>130</v>
      </c>
      <c r="C21" s="87" t="s">
        <v>131</v>
      </c>
      <c r="D21" s="67" t="s">
        <v>132</v>
      </c>
      <c r="E21" s="107" t="s">
        <v>133</v>
      </c>
      <c r="F21" s="113" t="s">
        <v>27</v>
      </c>
      <c r="G21" s="112">
        <v>2</v>
      </c>
      <c r="H21" s="64">
        <v>45981</v>
      </c>
      <c r="I21" s="64" t="s">
        <v>93</v>
      </c>
      <c r="J21" s="64" t="s">
        <v>134</v>
      </c>
      <c r="K21" s="112" t="s">
        <v>95</v>
      </c>
      <c r="L21" s="63" t="s">
        <v>129</v>
      </c>
      <c r="M21" s="77">
        <v>1176</v>
      </c>
      <c r="N21" s="78">
        <v>1295082</v>
      </c>
      <c r="O21" s="79">
        <v>1733364.43</v>
      </c>
      <c r="P21" s="80">
        <v>2340041.9805000001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1669644.69</v>
      </c>
      <c r="X21" s="84">
        <v>63719.740000000005</v>
      </c>
      <c r="Y21" s="84">
        <v>0</v>
      </c>
      <c r="Z21" s="84">
        <v>0</v>
      </c>
      <c r="AA21" s="88">
        <v>0</v>
      </c>
      <c r="AB21" s="85">
        <v>0</v>
      </c>
      <c r="AC21" s="83">
        <v>0</v>
      </c>
      <c r="AD21" s="84">
        <v>0</v>
      </c>
      <c r="AE21" s="85">
        <v>0</v>
      </c>
      <c r="AF21" s="75"/>
    </row>
    <row r="22" spans="1:32" x14ac:dyDescent="0.25">
      <c r="A22" s="89" t="s">
        <v>135</v>
      </c>
      <c r="B22" s="90" t="s">
        <v>136</v>
      </c>
      <c r="C22" s="90" t="s">
        <v>137</v>
      </c>
      <c r="D22" s="68" t="s">
        <v>138</v>
      </c>
      <c r="E22" s="108" t="s">
        <v>139</v>
      </c>
      <c r="F22" s="108" t="s">
        <v>140</v>
      </c>
      <c r="G22" s="68">
        <v>1</v>
      </c>
      <c r="H22" s="91">
        <v>45911</v>
      </c>
      <c r="I22" s="91" t="s">
        <v>69</v>
      </c>
      <c r="J22" s="91" t="s">
        <v>141</v>
      </c>
      <c r="K22" s="91" t="s">
        <v>71</v>
      </c>
      <c r="L22" s="92" t="s">
        <v>107</v>
      </c>
      <c r="M22" s="96">
        <v>180</v>
      </c>
      <c r="N22" s="97">
        <v>2750000</v>
      </c>
      <c r="O22" s="98">
        <v>2985517.2399999998</v>
      </c>
      <c r="P22" s="99">
        <v>4030448.2739999997</v>
      </c>
      <c r="Q22" s="100">
        <v>0</v>
      </c>
      <c r="R22" s="100">
        <v>0</v>
      </c>
      <c r="S22" s="100">
        <v>0</v>
      </c>
      <c r="T22" s="100">
        <v>0</v>
      </c>
      <c r="U22" s="100">
        <v>0</v>
      </c>
      <c r="V22" s="100">
        <v>2957982.32</v>
      </c>
      <c r="W22" s="100">
        <v>27534.92</v>
      </c>
      <c r="X22" s="100">
        <v>0</v>
      </c>
      <c r="Y22" s="100">
        <v>0</v>
      </c>
      <c r="Z22" s="100">
        <v>0</v>
      </c>
      <c r="AA22" s="101">
        <v>0</v>
      </c>
      <c r="AB22" s="93">
        <v>0</v>
      </c>
      <c r="AC22" s="94">
        <v>0</v>
      </c>
      <c r="AD22" s="95">
        <v>0</v>
      </c>
      <c r="AE22" s="88">
        <v>0</v>
      </c>
      <c r="AF22" s="75"/>
    </row>
    <row r="23" spans="1:32" x14ac:dyDescent="0.25">
      <c r="M23" s="102">
        <f>SUM(M6:M22)</f>
        <v>49571</v>
      </c>
      <c r="N23" s="102">
        <f t="shared" ref="N23:AA23" si="0">SUM(N6:N22)</f>
        <v>26818759.649999999</v>
      </c>
      <c r="O23" s="102">
        <f t="shared" si="0"/>
        <v>36384668.359999999</v>
      </c>
      <c r="P23" s="102">
        <f t="shared" si="0"/>
        <v>49117790.906999998</v>
      </c>
      <c r="Q23" s="102">
        <f t="shared" si="0"/>
        <v>0</v>
      </c>
      <c r="R23" s="102">
        <f t="shared" si="0"/>
        <v>0</v>
      </c>
      <c r="S23" s="102">
        <f t="shared" si="0"/>
        <v>0</v>
      </c>
      <c r="T23" s="102">
        <f t="shared" si="0"/>
        <v>0</v>
      </c>
      <c r="U23" s="102">
        <f t="shared" si="0"/>
        <v>0</v>
      </c>
      <c r="V23" s="102">
        <f t="shared" si="0"/>
        <v>6440566.4299999997</v>
      </c>
      <c r="W23" s="102">
        <f t="shared" si="0"/>
        <v>23394898.320000004</v>
      </c>
      <c r="X23" s="102">
        <f t="shared" si="0"/>
        <v>5022890.9600000018</v>
      </c>
      <c r="Y23" s="102">
        <f t="shared" si="0"/>
        <v>1113811.24</v>
      </c>
      <c r="Z23" s="102">
        <f t="shared" si="0"/>
        <v>412501.40999999992</v>
      </c>
      <c r="AA23" s="103">
        <f t="shared" si="0"/>
        <v>0</v>
      </c>
      <c r="AB23" s="70">
        <v>0</v>
      </c>
      <c r="AC23" s="69">
        <v>0</v>
      </c>
      <c r="AD23" s="69">
        <v>0</v>
      </c>
      <c r="AE23" s="69">
        <v>0</v>
      </c>
    </row>
    <row r="24" spans="1:32" x14ac:dyDescent="0.25">
      <c r="M24" s="73"/>
      <c r="N24" s="73"/>
    </row>
    <row r="25" spans="1:32" x14ac:dyDescent="0.25">
      <c r="M25" s="116" t="s">
        <v>142</v>
      </c>
      <c r="N25" s="117"/>
      <c r="O25" s="34">
        <v>49117790.906999998</v>
      </c>
    </row>
    <row r="26" spans="1:32" x14ac:dyDescent="0.25">
      <c r="M26" s="65"/>
      <c r="O26" s="72"/>
    </row>
  </sheetData>
  <mergeCells count="8">
    <mergeCell ref="Q4:AE4"/>
    <mergeCell ref="M25:N25"/>
    <mergeCell ref="D6:D10"/>
    <mergeCell ref="E6:E10"/>
    <mergeCell ref="D15:D16"/>
    <mergeCell ref="E15:E16"/>
    <mergeCell ref="D17:D18"/>
    <mergeCell ref="E17:E18"/>
  </mergeCells>
  <phoneticPr fontId="18" type="noConversion"/>
  <pageMargins left="0.25" right="0.25" top="0.75" bottom="0.75" header="0.3" footer="0.3"/>
  <pageSetup scale="30" orientation="landscape" horizontalDpi="1200" verticalDpi="120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5520570-5946-4B3D-A747-6A26BD6A1AED}">
            <xm:f>COUNTIF('LLP Items'!$B:$B,$E1)&gt;0</xm:f>
            <x14:dxf>
              <fill>
                <patternFill>
                  <bgColor rgb="FFFFFF00"/>
                </patternFill>
              </fill>
            </x14:dxf>
          </x14:cfRule>
          <x14:cfRule type="expression" priority="2" id="{2A4876B2-F1D6-42A4-AF24-2ACFE9638BF6}">
            <xm:f>COUNTIF('LLP Items'!$C:$C,$E1)&gt;0</xm:f>
            <x14:dxf>
              <fill>
                <patternFill>
                  <bgColor rgb="FF92D050"/>
                </patternFill>
              </fill>
            </x14:dxf>
          </x14:cfRule>
          <x14:cfRule type="expression" priority="3" id="{95B47664-F82E-48B5-8390-D2F561C4A457}">
            <xm:f>COUNTIF('LLP Items'!$A:$A,$E1)&gt;0</xm:f>
            <x14:dxf>
              <fill>
                <patternFill>
                  <bgColor rgb="FFFF0000"/>
                </patternFill>
              </fill>
            </x14:dxf>
          </x14:cfRule>
          <xm:sqref>E1:O4 E5:F5 I5:O5 E6 F10:F21 E11:E15 I11:J22 L11:O22 E17 E19:E1048576 F22:H1048576 I23:I1048576</xm:sqref>
        </x14:conditionalFormatting>
        <x14:conditionalFormatting xmlns:xm="http://schemas.microsoft.com/office/excel/2006/main">
          <x14:cfRule type="expression" priority="149" id="{C5520570-5946-4B3D-A747-6A26BD6A1AED}">
            <xm:f>COUNTIF('LLP Items'!$B:$B,$E7)&gt;0</xm:f>
            <x14:dxf>
              <fill>
                <patternFill>
                  <bgColor rgb="FFFFFF00"/>
                </patternFill>
              </fill>
            </x14:dxf>
          </x14:cfRule>
          <x14:cfRule type="expression" priority="150" id="{2A4876B2-F1D6-42A4-AF24-2ACFE9638BF6}">
            <xm:f>COUNTIF('LLP Items'!$C:$C,$E7)&gt;0</xm:f>
            <x14:dxf>
              <fill>
                <patternFill>
                  <bgColor rgb="FF92D050"/>
                </patternFill>
              </fill>
            </x14:dxf>
          </x14:cfRule>
          <x14:cfRule type="expression" priority="151" id="{95B47664-F82E-48B5-8390-D2F561C4A457}">
            <xm:f>COUNTIF('LLP Items'!$A:$A,$E7)&gt;0</xm:f>
            <x14:dxf>
              <fill>
                <patternFill>
                  <bgColor rgb="FFFF0000"/>
                </patternFill>
              </fill>
            </x14:dxf>
          </x14:cfRule>
          <xm:sqref>F6:F9 I6:J9 L6:O9</xm:sqref>
        </x14:conditionalFormatting>
        <x14:conditionalFormatting xmlns:xm="http://schemas.microsoft.com/office/excel/2006/main">
          <x14:cfRule type="expression" priority="122" id="{C5520570-5946-4B3D-A747-6A26BD6A1AED}">
            <xm:f>COUNTIF('LLP Items'!$B:$B,$E6)&gt;0</xm:f>
            <x14:dxf>
              <fill>
                <patternFill>
                  <bgColor rgb="FFFFFF00"/>
                </patternFill>
              </fill>
            </x14:dxf>
          </x14:cfRule>
          <x14:cfRule type="expression" priority="123" id="{2A4876B2-F1D6-42A4-AF24-2ACFE9638BF6}">
            <xm:f>COUNTIF('LLP Items'!$C:$C,$E6)&gt;0</xm:f>
            <x14:dxf>
              <fill>
                <patternFill>
                  <bgColor rgb="FF92D050"/>
                </patternFill>
              </fill>
            </x14:dxf>
          </x14:cfRule>
          <x14:cfRule type="expression" priority="124" id="{95B47664-F82E-48B5-8390-D2F561C4A457}">
            <xm:f>COUNTIF('LLP Items'!$A:$A,$E6)&gt;0</xm:f>
            <x14:dxf>
              <fill>
                <patternFill>
                  <bgColor rgb="FFFF0000"/>
                </patternFill>
              </fill>
            </x14:dxf>
          </x14:cfRule>
          <xm:sqref>F10 I10:J10 L10:O10</xm:sqref>
        </x14:conditionalFormatting>
        <x14:conditionalFormatting xmlns:xm="http://schemas.microsoft.com/office/excel/2006/main">
          <x14:cfRule type="expression" priority="7" id="{CDD533B9-8D39-4ABC-96D6-39D6AFAFB265}">
            <xm:f>COUNTIF('LLP Items'!$B:$B,$E23)&gt;0</xm:f>
            <x14:dxf>
              <fill>
                <patternFill>
                  <bgColor rgb="FFFFFF00"/>
                </patternFill>
              </fill>
            </x14:dxf>
          </x14:cfRule>
          <xm:sqref>J25:M25 J23:O24 J26:O26 J27:L40 J41:O1048576</xm:sqref>
        </x14:conditionalFormatting>
        <x14:conditionalFormatting xmlns:xm="http://schemas.microsoft.com/office/excel/2006/main">
          <x14:cfRule type="expression" priority="8" id="{98748EC0-95F5-45AD-AE97-9BC3E75D9523}">
            <xm:f>COUNTIF('LLP Items'!$C:$C,$E22)&gt;0</xm:f>
            <x14:dxf>
              <fill>
                <patternFill>
                  <bgColor rgb="FF92D050"/>
                </patternFill>
              </fill>
            </x14:dxf>
          </x14:cfRule>
          <xm:sqref>J25:M25 J26:O26 J27:L40 J41:O1048576 K22</xm:sqref>
        </x14:conditionalFormatting>
        <x14:conditionalFormatting xmlns:xm="http://schemas.microsoft.com/office/excel/2006/main">
          <x14:cfRule type="expression" priority="117" id="{98748EC0-95F5-45AD-AE97-9BC3E75D9523}">
            <xm:f>COUNTIF('LLP Items'!$C:$C,$E23)&gt;0</xm:f>
            <x14:dxf>
              <fill>
                <patternFill>
                  <bgColor rgb="FF92D050"/>
                </patternFill>
              </fill>
            </x14:dxf>
          </x14:cfRule>
          <x14:cfRule type="expression" priority="118" id="{ADB22CF7-05D3-48C4-801D-757485D553B0}">
            <xm:f>COUNTIF('LLP Items'!$A:$A,$E23)&gt;0</xm:f>
            <x14:dxf>
              <fill>
                <patternFill>
                  <bgColor rgb="FFFF0000"/>
                </patternFill>
              </fill>
            </x14:dxf>
          </x14:cfRule>
          <xm:sqref>J23:O24</xm:sqref>
        </x14:conditionalFormatting>
        <x14:conditionalFormatting xmlns:xm="http://schemas.microsoft.com/office/excel/2006/main">
          <x14:cfRule type="expression" priority="9" id="{ADB22CF7-05D3-48C4-801D-757485D553B0}">
            <xm:f>COUNTIF('LLP Items'!$A:$A,$E22)&gt;0</xm:f>
            <x14:dxf>
              <fill>
                <patternFill>
                  <bgColor rgb="FFFF0000"/>
                </patternFill>
              </fill>
            </x14:dxf>
          </x14:cfRule>
          <xm:sqref>K22 J25:M25 J26:O26 J27:L40 J41:O1048576</xm:sqref>
        </x14:conditionalFormatting>
        <x14:conditionalFormatting xmlns:xm="http://schemas.microsoft.com/office/excel/2006/main">
          <x14:cfRule type="expression" priority="109" id="{CDD533B9-8D39-4ABC-96D6-39D6AFAFB265}">
            <xm:f>COUNTIF('LLP Items'!$B:$B,$E22)&gt;0</xm:f>
            <x14:dxf>
              <fill>
                <patternFill>
                  <bgColor rgb="FFFFFF00"/>
                </patternFill>
              </fill>
            </x14:dxf>
          </x14:cfRule>
          <xm:sqref>K22</xm:sqref>
        </x14:conditionalFormatting>
        <x14:conditionalFormatting xmlns:xm="http://schemas.microsoft.com/office/excel/2006/main">
          <x14:cfRule type="expression" priority="4" id="{38995623-A52C-4229-9990-983F71E6155F}">
            <xm:f>COUNTIF('LLP Items'!$B:$B,$E24)&gt;0</xm:f>
            <x14:dxf>
              <fill>
                <patternFill>
                  <bgColor rgb="FFFFFF00"/>
                </patternFill>
              </fill>
            </x14:dxf>
          </x14:cfRule>
          <x14:cfRule type="expression" priority="5" id="{0E3DF375-CFDB-43C0-918D-FE2484CA5018}">
            <xm:f>COUNTIF('LLP Items'!$C:$C,$E24)&gt;0</xm:f>
            <x14:dxf>
              <fill>
                <patternFill>
                  <bgColor rgb="FF92D050"/>
                </patternFill>
              </fill>
            </x14:dxf>
          </x14:cfRule>
          <x14:cfRule type="expression" priority="6" id="{056E9194-C7BC-4CF5-805B-50299BFEFE05}">
            <xm:f>COUNTIF('LLP Items'!$A:$A,$E24)&gt;0</xm:f>
            <x14:dxf>
              <fill>
                <patternFill>
                  <bgColor rgb="FFFF0000"/>
                </patternFill>
              </fill>
            </x14:dxf>
          </x14:cfRule>
          <xm:sqref>M25</xm:sqref>
        </x14:conditionalFormatting>
        <x14:conditionalFormatting xmlns:xm="http://schemas.microsoft.com/office/excel/2006/main">
          <x14:cfRule type="expression" priority="13" id="{B0CF7D3D-A095-4A8B-AAFC-BF317E3E9265}">
            <xm:f>COUNTIF('LLP Items'!$B:$B,#REF!)&gt;0</xm:f>
            <x14:dxf>
              <fill>
                <patternFill>
                  <bgColor rgb="FFFFFF00"/>
                </patternFill>
              </fill>
            </x14:dxf>
          </x14:cfRule>
          <x14:cfRule type="expression" priority="14" id="{181813B2-FD06-4C04-803F-75C5705067FE}">
            <xm:f>COUNTIF('LLP Items'!$C:$C,#REF!)&gt;0</xm:f>
            <x14:dxf>
              <fill>
                <patternFill>
                  <bgColor rgb="FF92D050"/>
                </patternFill>
              </fill>
            </x14:dxf>
          </x14:cfRule>
          <x14:cfRule type="expression" priority="15" id="{BD8D8F9C-2142-452B-9883-C4F6D49361E3}">
            <xm:f>COUNTIF('LLP Items'!$A:$A,#REF!)&gt;0</xm:f>
            <x14:dxf>
              <fill>
                <patternFill>
                  <bgColor rgb="FFFF0000"/>
                </patternFill>
              </fill>
            </x14:dxf>
          </x14:cfRule>
          <xm:sqref>M22:O22</xm:sqref>
        </x14:conditionalFormatting>
        <x14:conditionalFormatting xmlns:xm="http://schemas.microsoft.com/office/excel/2006/main">
          <x14:cfRule type="expression" priority="19" id="{9836AA7B-2F4F-4847-BB36-DD686A8CA150}">
            <xm:f>COUNTIF('LLP Items'!$B:$B,#REF!)&gt;0</xm:f>
            <x14:dxf>
              <fill>
                <patternFill>
                  <bgColor rgb="FFFFFF00"/>
                </patternFill>
              </fill>
            </x14:dxf>
          </x14:cfRule>
          <x14:cfRule type="expression" priority="20" id="{980CB30F-5AB8-4C26-BA21-C43E6345C276}">
            <xm:f>COUNTIF('LLP Items'!$C:$C,#REF!)&gt;0</xm:f>
            <x14:dxf>
              <fill>
                <patternFill>
                  <bgColor rgb="FF92D050"/>
                </patternFill>
              </fill>
            </x14:dxf>
          </x14:cfRule>
          <x14:cfRule type="expression" priority="21" id="{BB7FC0E3-A98C-4E33-96A2-EDE5AE85CB43}">
            <xm:f>COUNTIF('LLP Items'!$A:$A,#REF!)&gt;0</xm:f>
            <x14:dxf>
              <fill>
                <patternFill>
                  <bgColor rgb="FFFF0000"/>
                </patternFill>
              </fill>
            </x14:dxf>
          </x14:cfRule>
          <xm:sqref>M23:O23</xm:sqref>
        </x14:conditionalFormatting>
        <x14:conditionalFormatting xmlns:xm="http://schemas.microsoft.com/office/excel/2006/main">
          <x14:cfRule type="expression" priority="17" id="{BA1A7636-DF67-4A1A-A9CA-3EA38DCA46C6}">
            <xm:f>COUNTIF('LLP Items'!$C:$C,$E23)&gt;0</xm:f>
            <x14:dxf>
              <fill>
                <patternFill>
                  <bgColor rgb="FF92D050"/>
                </patternFill>
              </fill>
            </x14:dxf>
          </x14:cfRule>
          <x14:cfRule type="expression" priority="18" id="{A3FBE130-31BE-433A-A66B-4B3D83C37AEF}">
            <xm:f>COUNTIF('LLP Items'!$A:$A,$E23)&gt;0</xm:f>
            <x14:dxf>
              <fill>
                <patternFill>
                  <bgColor rgb="FFFF0000"/>
                </patternFill>
              </fill>
            </x14:dxf>
          </x14:cfRule>
          <xm:sqref>M24:O24 O25</xm:sqref>
        </x14:conditionalFormatting>
        <x14:conditionalFormatting xmlns:xm="http://schemas.microsoft.com/office/excel/2006/main">
          <x14:cfRule type="expression" priority="16" id="{24D68CD7-757D-4D8E-9F38-F166CE95512A}">
            <xm:f>COUNTIF('LLP Items'!$B:$B,$E23)&gt;0</xm:f>
            <x14:dxf>
              <fill>
                <patternFill>
                  <bgColor rgb="FFFFFF00"/>
                </patternFill>
              </fill>
            </x14:dxf>
          </x14:cfRule>
          <xm:sqref>O25 M24:O24</xm:sqref>
        </x14:conditionalFormatting>
        <x14:conditionalFormatting xmlns:xm="http://schemas.microsoft.com/office/excel/2006/main">
          <x14:cfRule type="expression" priority="10" id="{4717F3F6-FDF9-4D19-9B8E-BEB59DDA54BE}">
            <xm:f>COUNTIF('LLP Items'!$B:$B,$E25)&gt;0</xm:f>
            <x14:dxf>
              <fill>
                <patternFill>
                  <bgColor rgb="FFFFFF00"/>
                </patternFill>
              </fill>
            </x14:dxf>
          </x14:cfRule>
          <x14:cfRule type="expression" priority="11" id="{1A287D1A-12FD-4F42-B744-E7C268373B43}">
            <xm:f>COUNTIF('LLP Items'!$C:$C,$E25)&gt;0</xm:f>
            <x14:dxf>
              <fill>
                <patternFill>
                  <bgColor rgb="FF92D050"/>
                </patternFill>
              </fill>
            </x14:dxf>
          </x14:cfRule>
          <x14:cfRule type="expression" priority="12" id="{5F3729CE-445F-4888-ADE6-2832BD62B186}">
            <xm:f>COUNTIF('LLP Items'!$A:$A,$E25)&gt;0</xm:f>
            <x14:dxf>
              <fill>
                <patternFill>
                  <bgColor rgb="FFFF0000"/>
                </patternFill>
              </fill>
            </x14:dxf>
          </x14:cfRule>
          <xm:sqref>O25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622943-CC56-4CB0-9DB3-37FF0B8EB45A}">
  <sheetPr codeName="Sheet2">
    <tabColor theme="8"/>
    <pageSetUpPr fitToPage="1"/>
  </sheetPr>
  <dimension ref="A1:AE39"/>
  <sheetViews>
    <sheetView zoomScaleNormal="100" workbookViewId="0">
      <pane ySplit="5" topLeftCell="A6" activePane="bottomLeft" state="frozen"/>
      <selection activeCell="A3" sqref="A3"/>
      <selection pane="bottomLeft" activeCell="A3" sqref="A3"/>
    </sheetView>
  </sheetViews>
  <sheetFormatPr defaultColWidth="9.140625" defaultRowHeight="15" x14ac:dyDescent="0.25"/>
  <cols>
    <col min="1" max="1" width="10.28515625" style="72" customWidth="1"/>
    <col min="2" max="2" width="12" style="72" bestFit="1" customWidth="1"/>
    <col min="3" max="3" width="37.42578125" style="72" bestFit="1" customWidth="1"/>
    <col min="4" max="4" width="28.140625" style="65" customWidth="1"/>
    <col min="5" max="5" width="51.28515625" style="65" bestFit="1" customWidth="1"/>
    <col min="6" max="6" width="52" style="65" customWidth="1"/>
    <col min="7" max="7" width="10.42578125" style="72" customWidth="1"/>
    <col min="8" max="8" width="13" style="72" customWidth="1"/>
    <col min="9" max="9" width="8.85546875" style="72" bestFit="1" customWidth="1"/>
    <col min="10" max="10" width="16.5703125" style="65" customWidth="1"/>
    <col min="11" max="11" width="16.85546875" style="65" bestFit="1" customWidth="1"/>
    <col min="12" max="12" width="15.7109375" style="65" bestFit="1" customWidth="1"/>
    <col min="13" max="13" width="11.85546875" style="72" bestFit="1" customWidth="1"/>
    <col min="14" max="14" width="18.140625" style="72" customWidth="1"/>
    <col min="15" max="15" width="15.42578125" style="73" bestFit="1" customWidth="1"/>
    <col min="16" max="16" width="16.5703125" style="73" hidden="1" customWidth="1"/>
    <col min="17" max="21" width="10.140625" style="73" hidden="1" customWidth="1"/>
    <col min="22" max="22" width="10.5703125" style="73" bestFit="1" customWidth="1"/>
    <col min="23" max="24" width="11.5703125" style="73" bestFit="1" customWidth="1"/>
    <col min="25" max="26" width="10.5703125" style="73" bestFit="1" customWidth="1"/>
    <col min="27" max="27" width="10.140625" style="73" bestFit="1" customWidth="1"/>
    <col min="28" max="31" width="10.140625" style="73" hidden="1" customWidth="1"/>
    <col min="32" max="16384" width="9.140625" style="72"/>
  </cols>
  <sheetData>
    <row r="1" spans="1:31" x14ac:dyDescent="0.25">
      <c r="A1" s="71" t="s">
        <v>143</v>
      </c>
      <c r="B1" s="71"/>
    </row>
    <row r="2" spans="1:31" x14ac:dyDescent="0.25">
      <c r="A2" s="42" t="s">
        <v>7342</v>
      </c>
      <c r="B2" s="42"/>
      <c r="C2" s="42"/>
      <c r="E2" s="109"/>
      <c r="F2" s="109"/>
      <c r="G2" s="74"/>
    </row>
    <row r="4" spans="1:31" ht="15.75" thickBot="1" x14ac:dyDescent="0.3">
      <c r="N4" s="75"/>
      <c r="P4" s="74">
        <v>1.35</v>
      </c>
      <c r="Q4" s="115" t="s">
        <v>144</v>
      </c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</row>
    <row r="5" spans="1:31" ht="45.75" thickBot="1" x14ac:dyDescent="0.3">
      <c r="A5" s="28" t="s">
        <v>33</v>
      </c>
      <c r="B5" s="29" t="s">
        <v>34</v>
      </c>
      <c r="C5" s="35" t="s">
        <v>35</v>
      </c>
      <c r="D5" s="29" t="s">
        <v>36</v>
      </c>
      <c r="E5" s="36" t="s">
        <v>37</v>
      </c>
      <c r="F5" s="36" t="s">
        <v>38</v>
      </c>
      <c r="G5" s="36" t="s">
        <v>39</v>
      </c>
      <c r="H5" s="29" t="s">
        <v>40</v>
      </c>
      <c r="I5" s="29" t="s">
        <v>41</v>
      </c>
      <c r="J5" s="29" t="s">
        <v>42</v>
      </c>
      <c r="K5" s="29" t="s">
        <v>43</v>
      </c>
      <c r="L5" s="35" t="s">
        <v>44</v>
      </c>
      <c r="M5" s="28" t="s">
        <v>45</v>
      </c>
      <c r="N5" s="29" t="s">
        <v>46</v>
      </c>
      <c r="O5" s="29" t="s">
        <v>47</v>
      </c>
      <c r="P5" s="32" t="s">
        <v>48</v>
      </c>
      <c r="Q5" s="27" t="s">
        <v>49</v>
      </c>
      <c r="R5" s="27" t="s">
        <v>50</v>
      </c>
      <c r="S5" s="27" t="s">
        <v>51</v>
      </c>
      <c r="T5" s="27" t="s">
        <v>52</v>
      </c>
      <c r="U5" s="27" t="s">
        <v>53</v>
      </c>
      <c r="V5" s="27" t="s">
        <v>54</v>
      </c>
      <c r="W5" s="27" t="s">
        <v>55</v>
      </c>
      <c r="X5" s="27" t="s">
        <v>56</v>
      </c>
      <c r="Y5" s="27" t="s">
        <v>57</v>
      </c>
      <c r="Z5" s="27" t="s">
        <v>58</v>
      </c>
      <c r="AA5" s="38" t="s">
        <v>59</v>
      </c>
      <c r="AB5" s="114" t="s">
        <v>60</v>
      </c>
      <c r="AC5" s="51" t="s">
        <v>61</v>
      </c>
      <c r="AD5" s="50" t="s">
        <v>62</v>
      </c>
      <c r="AE5" s="38" t="s">
        <v>63</v>
      </c>
    </row>
    <row r="6" spans="1:31" x14ac:dyDescent="0.25">
      <c r="A6" s="76" t="s">
        <v>64</v>
      </c>
      <c r="B6" s="66" t="s">
        <v>65</v>
      </c>
      <c r="C6" s="66" t="s">
        <v>66</v>
      </c>
      <c r="D6" s="118" t="s">
        <v>66</v>
      </c>
      <c r="E6" s="121" t="s">
        <v>67</v>
      </c>
      <c r="F6" s="113" t="s">
        <v>68</v>
      </c>
      <c r="G6" s="112">
        <v>1</v>
      </c>
      <c r="H6" s="64">
        <v>46035</v>
      </c>
      <c r="I6" s="64" t="s">
        <v>69</v>
      </c>
      <c r="J6" s="64" t="s">
        <v>70</v>
      </c>
      <c r="K6" s="112" t="s">
        <v>71</v>
      </c>
      <c r="L6" s="63" t="s">
        <v>72</v>
      </c>
      <c r="M6" s="77">
        <v>260</v>
      </c>
      <c r="N6" s="78">
        <v>2194269</v>
      </c>
      <c r="O6" s="79">
        <v>2486110.2000000007</v>
      </c>
      <c r="P6" s="80">
        <v>3356248.7700000005</v>
      </c>
      <c r="Q6" s="84">
        <v>0</v>
      </c>
      <c r="R6" s="84">
        <v>0</v>
      </c>
      <c r="S6" s="84">
        <v>0</v>
      </c>
      <c r="T6" s="84">
        <v>0</v>
      </c>
      <c r="U6" s="84">
        <v>0</v>
      </c>
      <c r="V6" s="84">
        <v>0</v>
      </c>
      <c r="W6" s="84">
        <v>16227.11</v>
      </c>
      <c r="X6" s="84">
        <v>163232.72</v>
      </c>
      <c r="Y6" s="84">
        <v>1164413.71</v>
      </c>
      <c r="Z6" s="84">
        <v>1142236.6599999999</v>
      </c>
      <c r="AA6" s="88">
        <v>0</v>
      </c>
      <c r="AB6" s="82">
        <v>0</v>
      </c>
      <c r="AC6" s="83">
        <v>0</v>
      </c>
      <c r="AD6" s="84">
        <v>0</v>
      </c>
      <c r="AE6" s="85">
        <v>0</v>
      </c>
    </row>
    <row r="7" spans="1:31" x14ac:dyDescent="0.25">
      <c r="A7" s="86" t="s">
        <v>64</v>
      </c>
      <c r="B7" s="87" t="s">
        <v>65</v>
      </c>
      <c r="C7" s="87" t="s">
        <v>66</v>
      </c>
      <c r="D7" s="119"/>
      <c r="E7" s="122"/>
      <c r="F7" s="113" t="s">
        <v>73</v>
      </c>
      <c r="G7" s="112">
        <v>1</v>
      </c>
      <c r="H7" s="64">
        <v>46035</v>
      </c>
      <c r="I7" s="64" t="s">
        <v>69</v>
      </c>
      <c r="J7" s="64" t="s">
        <v>70</v>
      </c>
      <c r="K7" s="112" t="s">
        <v>71</v>
      </c>
      <c r="L7" s="63" t="s">
        <v>72</v>
      </c>
      <c r="M7" s="77">
        <v>260</v>
      </c>
      <c r="N7" s="78">
        <v>2194269</v>
      </c>
      <c r="O7" s="79">
        <v>2486110.2000000007</v>
      </c>
      <c r="P7" s="80">
        <v>3356248.7700000005</v>
      </c>
      <c r="Q7" s="84">
        <v>0</v>
      </c>
      <c r="R7" s="84">
        <v>0</v>
      </c>
      <c r="S7" s="84">
        <v>0</v>
      </c>
      <c r="T7" s="84">
        <v>0</v>
      </c>
      <c r="U7" s="84">
        <v>0</v>
      </c>
      <c r="V7" s="84">
        <v>0</v>
      </c>
      <c r="W7" s="84">
        <v>16227.11</v>
      </c>
      <c r="X7" s="84">
        <v>163232.72</v>
      </c>
      <c r="Y7" s="84">
        <v>1164413.71</v>
      </c>
      <c r="Z7" s="84">
        <v>1142236.6599999999</v>
      </c>
      <c r="AA7" s="88">
        <v>0</v>
      </c>
      <c r="AB7" s="85">
        <v>0</v>
      </c>
      <c r="AC7" s="83">
        <v>0</v>
      </c>
      <c r="AD7" s="84"/>
      <c r="AE7" s="85"/>
    </row>
    <row r="8" spans="1:31" x14ac:dyDescent="0.25">
      <c r="A8" s="86" t="s">
        <v>64</v>
      </c>
      <c r="B8" s="87" t="s">
        <v>65</v>
      </c>
      <c r="C8" s="87" t="s">
        <v>66</v>
      </c>
      <c r="D8" s="119"/>
      <c r="E8" s="122"/>
      <c r="F8" s="113" t="s">
        <v>74</v>
      </c>
      <c r="G8" s="112">
        <v>1</v>
      </c>
      <c r="H8" s="64">
        <v>46035</v>
      </c>
      <c r="I8" s="64" t="s">
        <v>69</v>
      </c>
      <c r="J8" s="64" t="s">
        <v>70</v>
      </c>
      <c r="K8" s="112" t="s">
        <v>71</v>
      </c>
      <c r="L8" s="63" t="s">
        <v>72</v>
      </c>
      <c r="M8" s="77">
        <v>260</v>
      </c>
      <c r="N8" s="78">
        <v>2151783</v>
      </c>
      <c r="O8" s="79">
        <v>2439005.6100000003</v>
      </c>
      <c r="P8" s="80">
        <v>3292657.5734999999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16227.11</v>
      </c>
      <c r="X8" s="84">
        <v>139444.26999999999</v>
      </c>
      <c r="Y8" s="84">
        <v>1152755.6399999999</v>
      </c>
      <c r="Z8" s="84">
        <v>1130578.5899999999</v>
      </c>
      <c r="AA8" s="88">
        <v>0</v>
      </c>
      <c r="AB8" s="85">
        <v>0</v>
      </c>
      <c r="AC8" s="83">
        <v>0</v>
      </c>
      <c r="AD8" s="84"/>
      <c r="AE8" s="85"/>
    </row>
    <row r="9" spans="1:31" x14ac:dyDescent="0.25">
      <c r="A9" s="86" t="s">
        <v>64</v>
      </c>
      <c r="B9" s="87" t="s">
        <v>65</v>
      </c>
      <c r="C9" s="87" t="s">
        <v>66</v>
      </c>
      <c r="D9" s="119"/>
      <c r="E9" s="122"/>
      <c r="F9" s="113" t="s">
        <v>75</v>
      </c>
      <c r="G9" s="112">
        <v>1</v>
      </c>
      <c r="H9" s="64">
        <v>46035</v>
      </c>
      <c r="I9" s="64" t="s">
        <v>69</v>
      </c>
      <c r="J9" s="64" t="s">
        <v>70</v>
      </c>
      <c r="K9" s="112" t="s">
        <v>71</v>
      </c>
      <c r="L9" s="63" t="s">
        <v>72</v>
      </c>
      <c r="M9" s="77">
        <v>260</v>
      </c>
      <c r="N9" s="78">
        <v>2151783</v>
      </c>
      <c r="O9" s="79">
        <v>2439005.6100000003</v>
      </c>
      <c r="P9" s="80">
        <v>3292657.5734999999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16227.11</v>
      </c>
      <c r="X9" s="84">
        <v>139444.26999999999</v>
      </c>
      <c r="Y9" s="84">
        <v>1152755.6399999999</v>
      </c>
      <c r="Z9" s="84">
        <v>1130578.5899999999</v>
      </c>
      <c r="AA9" s="88">
        <v>0</v>
      </c>
      <c r="AB9" s="85"/>
      <c r="AC9" s="83"/>
      <c r="AD9" s="84"/>
      <c r="AE9" s="85"/>
    </row>
    <row r="10" spans="1:31" x14ac:dyDescent="0.25">
      <c r="A10" s="86" t="s">
        <v>64</v>
      </c>
      <c r="B10" s="87" t="s">
        <v>65</v>
      </c>
      <c r="C10" s="87" t="s">
        <v>66</v>
      </c>
      <c r="D10" s="120"/>
      <c r="E10" s="123"/>
      <c r="F10" s="113" t="s">
        <v>76</v>
      </c>
      <c r="G10" s="112">
        <v>2</v>
      </c>
      <c r="H10" s="64">
        <v>46314</v>
      </c>
      <c r="I10" s="64" t="s">
        <v>69</v>
      </c>
      <c r="J10" s="64" t="s">
        <v>70</v>
      </c>
      <c r="K10" s="112" t="s">
        <v>71</v>
      </c>
      <c r="L10" s="63" t="s">
        <v>72</v>
      </c>
      <c r="M10" s="77">
        <v>922</v>
      </c>
      <c r="N10" s="78">
        <v>5325824.4899999993</v>
      </c>
      <c r="O10" s="79">
        <v>6084367.9800000004</v>
      </c>
      <c r="P10" s="80">
        <v>8214163.6950000012</v>
      </c>
      <c r="Q10" s="78">
        <v>0</v>
      </c>
      <c r="R10" s="78">
        <v>0</v>
      </c>
      <c r="S10" s="78">
        <v>0</v>
      </c>
      <c r="T10" s="78">
        <v>0</v>
      </c>
      <c r="U10" s="78">
        <v>0</v>
      </c>
      <c r="V10" s="78">
        <v>0</v>
      </c>
      <c r="W10" s="78">
        <v>12254.779999999999</v>
      </c>
      <c r="X10" s="78">
        <f>6072310.92-197.72</f>
        <v>6072113.2000000002</v>
      </c>
      <c r="Y10" s="78">
        <v>0</v>
      </c>
      <c r="Z10" s="78">
        <v>0</v>
      </c>
      <c r="AA10" s="81">
        <v>0</v>
      </c>
      <c r="AB10" s="85"/>
      <c r="AC10" s="83"/>
      <c r="AD10" s="84"/>
      <c r="AE10" s="85"/>
    </row>
    <row r="11" spans="1:31" ht="30" x14ac:dyDescent="0.25">
      <c r="A11" s="86" t="s">
        <v>64</v>
      </c>
      <c r="B11" s="87" t="s">
        <v>77</v>
      </c>
      <c r="C11" s="87" t="s">
        <v>78</v>
      </c>
      <c r="D11" s="67" t="s">
        <v>3</v>
      </c>
      <c r="E11" s="107" t="s">
        <v>79</v>
      </c>
      <c r="F11" s="113" t="s">
        <v>80</v>
      </c>
      <c r="G11" s="112">
        <v>1</v>
      </c>
      <c r="H11" s="64">
        <v>46045</v>
      </c>
      <c r="I11" s="64" t="s">
        <v>69</v>
      </c>
      <c r="J11" s="64" t="s">
        <v>70</v>
      </c>
      <c r="K11" s="112" t="s">
        <v>71</v>
      </c>
      <c r="L11" s="63" t="s">
        <v>72</v>
      </c>
      <c r="M11" s="77">
        <v>15493</v>
      </c>
      <c r="N11" s="78">
        <v>656702.02</v>
      </c>
      <c r="O11" s="79">
        <v>2900950.0599999996</v>
      </c>
      <c r="P11" s="80">
        <v>3916282.5809999998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177353.73</v>
      </c>
      <c r="W11" s="84">
        <v>1330227.8999999999</v>
      </c>
      <c r="X11" s="84">
        <v>503871.65</v>
      </c>
      <c r="Y11" s="84">
        <v>487952.05</v>
      </c>
      <c r="Z11" s="84">
        <v>401544.72999999992</v>
      </c>
      <c r="AA11" s="88">
        <v>0</v>
      </c>
      <c r="AB11" s="85"/>
      <c r="AC11" s="83"/>
      <c r="AD11" s="84"/>
      <c r="AE11" s="85"/>
    </row>
    <row r="12" spans="1:31" x14ac:dyDescent="0.25">
      <c r="A12" s="86" t="s">
        <v>64</v>
      </c>
      <c r="B12" s="87" t="s">
        <v>81</v>
      </c>
      <c r="C12" s="87" t="s">
        <v>82</v>
      </c>
      <c r="D12" s="67" t="s">
        <v>83</v>
      </c>
      <c r="E12" s="107" t="s">
        <v>84</v>
      </c>
      <c r="F12" s="113" t="s">
        <v>85</v>
      </c>
      <c r="G12" s="112">
        <v>1</v>
      </c>
      <c r="H12" s="64">
        <v>46283</v>
      </c>
      <c r="I12" s="64" t="s">
        <v>69</v>
      </c>
      <c r="J12" s="64" t="s">
        <v>70</v>
      </c>
      <c r="K12" s="112" t="s">
        <v>86</v>
      </c>
      <c r="L12" s="63" t="s">
        <v>72</v>
      </c>
      <c r="M12" s="77">
        <v>5390</v>
      </c>
      <c r="N12" s="78">
        <v>163934.43</v>
      </c>
      <c r="O12" s="79">
        <v>1045277.68</v>
      </c>
      <c r="P12" s="80">
        <v>1411124.8679999998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35553.86</v>
      </c>
      <c r="X12" s="84">
        <v>501740.20999999996</v>
      </c>
      <c r="Y12" s="84">
        <v>499219.98999999993</v>
      </c>
      <c r="Z12" s="84">
        <v>8763.6200000000008</v>
      </c>
      <c r="AA12" s="88">
        <v>0</v>
      </c>
      <c r="AB12" s="85"/>
      <c r="AC12" s="83"/>
      <c r="AD12" s="84"/>
      <c r="AE12" s="85"/>
    </row>
    <row r="13" spans="1:31" ht="30" x14ac:dyDescent="0.25">
      <c r="A13" s="86" t="s">
        <v>87</v>
      </c>
      <c r="B13" s="87" t="s">
        <v>88</v>
      </c>
      <c r="C13" s="87" t="s">
        <v>89</v>
      </c>
      <c r="D13" s="67" t="s">
        <v>90</v>
      </c>
      <c r="E13" s="107" t="s">
        <v>91</v>
      </c>
      <c r="F13" s="113" t="s">
        <v>92</v>
      </c>
      <c r="G13" s="112">
        <v>2</v>
      </c>
      <c r="H13" s="64">
        <v>45778</v>
      </c>
      <c r="I13" s="64" t="s">
        <v>93</v>
      </c>
      <c r="J13" s="64" t="s">
        <v>94</v>
      </c>
      <c r="K13" s="112" t="s">
        <v>95</v>
      </c>
      <c r="L13" s="63" t="s">
        <v>96</v>
      </c>
      <c r="M13" s="77">
        <v>21808</v>
      </c>
      <c r="N13" s="78">
        <v>1499220.7799999998</v>
      </c>
      <c r="O13" s="79">
        <v>4141995.16</v>
      </c>
      <c r="P13" s="80">
        <v>5591693.4660000009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1860177.9700000002</v>
      </c>
      <c r="W13" s="84">
        <v>1168104.0699999998</v>
      </c>
      <c r="X13" s="84">
        <v>1098470.6100000003</v>
      </c>
      <c r="Y13" s="84">
        <v>15242.509999999998</v>
      </c>
      <c r="Z13" s="84">
        <v>0</v>
      </c>
      <c r="AA13" s="88">
        <v>0</v>
      </c>
      <c r="AB13" s="85">
        <v>0</v>
      </c>
      <c r="AC13" s="83">
        <v>0</v>
      </c>
      <c r="AD13" s="84"/>
      <c r="AE13" s="85"/>
    </row>
    <row r="14" spans="1:31" x14ac:dyDescent="0.25">
      <c r="A14" s="86" t="s">
        <v>87</v>
      </c>
      <c r="B14" s="87" t="s">
        <v>88</v>
      </c>
      <c r="C14" s="87" t="s">
        <v>89</v>
      </c>
      <c r="D14" s="67" t="s">
        <v>83</v>
      </c>
      <c r="E14" s="107" t="s">
        <v>97</v>
      </c>
      <c r="F14" s="113" t="s">
        <v>98</v>
      </c>
      <c r="G14" s="112">
        <v>2</v>
      </c>
      <c r="H14" s="64">
        <v>45887</v>
      </c>
      <c r="I14" s="64" t="s">
        <v>93</v>
      </c>
      <c r="J14" s="64" t="s">
        <v>94</v>
      </c>
      <c r="K14" s="112" t="s">
        <v>95</v>
      </c>
      <c r="L14" s="63" t="s">
        <v>96</v>
      </c>
      <c r="M14" s="77">
        <v>1940</v>
      </c>
      <c r="N14" s="78">
        <v>577822</v>
      </c>
      <c r="O14" s="79">
        <v>945227.24</v>
      </c>
      <c r="P14" s="80">
        <v>1274278.473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22024.29</v>
      </c>
      <c r="W14" s="84">
        <f>921885.69+1317.26</f>
        <v>923202.95</v>
      </c>
      <c r="X14" s="84">
        <v>0</v>
      </c>
      <c r="Y14" s="84">
        <v>0</v>
      </c>
      <c r="Z14" s="84">
        <v>0</v>
      </c>
      <c r="AA14" s="88">
        <v>0</v>
      </c>
      <c r="AB14" s="85"/>
      <c r="AC14" s="83"/>
      <c r="AD14" s="84"/>
      <c r="AE14" s="85"/>
    </row>
    <row r="15" spans="1:31" x14ac:dyDescent="0.25">
      <c r="A15" s="86" t="s">
        <v>99</v>
      </c>
      <c r="B15" s="87" t="s">
        <v>100</v>
      </c>
      <c r="C15" s="87" t="s">
        <v>101</v>
      </c>
      <c r="D15" s="124" t="s">
        <v>102</v>
      </c>
      <c r="E15" s="125" t="s">
        <v>103</v>
      </c>
      <c r="F15" s="113" t="s">
        <v>104</v>
      </c>
      <c r="G15" s="112">
        <v>1</v>
      </c>
      <c r="H15" s="64">
        <v>46318</v>
      </c>
      <c r="I15" s="64" t="s">
        <v>69</v>
      </c>
      <c r="J15" s="64" t="s">
        <v>105</v>
      </c>
      <c r="K15" s="112" t="s">
        <v>106</v>
      </c>
      <c r="L15" s="63" t="s">
        <v>107</v>
      </c>
      <c r="M15" s="77">
        <v>18</v>
      </c>
      <c r="N15" s="78">
        <v>1180000</v>
      </c>
      <c r="O15" s="79">
        <v>1341978.6900000002</v>
      </c>
      <c r="P15" s="80">
        <v>1811671.2315000005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1341978.6900000002</v>
      </c>
      <c r="Y15" s="84">
        <v>0</v>
      </c>
      <c r="Z15" s="84">
        <v>0</v>
      </c>
      <c r="AA15" s="88">
        <v>0</v>
      </c>
      <c r="AB15" s="85">
        <v>0</v>
      </c>
      <c r="AC15" s="83">
        <v>0</v>
      </c>
      <c r="AD15" s="84"/>
      <c r="AE15" s="85"/>
    </row>
    <row r="16" spans="1:31" x14ac:dyDescent="0.25">
      <c r="A16" s="86" t="s">
        <v>99</v>
      </c>
      <c r="B16" s="87" t="s">
        <v>100</v>
      </c>
      <c r="C16" s="87" t="s">
        <v>101</v>
      </c>
      <c r="D16" s="120"/>
      <c r="E16" s="123"/>
      <c r="F16" s="113" t="s">
        <v>108</v>
      </c>
      <c r="G16" s="112">
        <v>1</v>
      </c>
      <c r="H16" s="64">
        <v>46610</v>
      </c>
      <c r="I16" s="64" t="s">
        <v>69</v>
      </c>
      <c r="J16" s="64" t="s">
        <v>105</v>
      </c>
      <c r="K16" s="112" t="s">
        <v>106</v>
      </c>
      <c r="L16" s="63" t="s">
        <v>107</v>
      </c>
      <c r="M16" s="77">
        <v>304</v>
      </c>
      <c r="N16" s="78">
        <v>1180000</v>
      </c>
      <c r="O16" s="79">
        <v>1349514.9200000002</v>
      </c>
      <c r="P16" s="80">
        <v>1821845.1420000002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2004.83</v>
      </c>
      <c r="Y16" s="84">
        <v>1347510.09</v>
      </c>
      <c r="Z16" s="84">
        <v>0</v>
      </c>
      <c r="AA16" s="88">
        <v>0</v>
      </c>
      <c r="AB16" s="85">
        <v>0</v>
      </c>
      <c r="AC16" s="83">
        <v>0</v>
      </c>
      <c r="AD16" s="84">
        <v>0</v>
      </c>
      <c r="AE16" s="85">
        <v>0</v>
      </c>
    </row>
    <row r="17" spans="1:31" x14ac:dyDescent="0.25">
      <c r="A17" s="86" t="s">
        <v>99</v>
      </c>
      <c r="B17" s="87" t="s">
        <v>109</v>
      </c>
      <c r="C17" s="87" t="s">
        <v>110</v>
      </c>
      <c r="D17" s="124" t="s">
        <v>111</v>
      </c>
      <c r="E17" s="125" t="s">
        <v>112</v>
      </c>
      <c r="F17" s="113" t="s">
        <v>113</v>
      </c>
      <c r="G17" s="112">
        <v>1</v>
      </c>
      <c r="H17" s="64">
        <v>46139</v>
      </c>
      <c r="I17" s="64" t="s">
        <v>69</v>
      </c>
      <c r="J17" s="64" t="s">
        <v>105</v>
      </c>
      <c r="K17" s="112" t="s">
        <v>114</v>
      </c>
      <c r="L17" s="63" t="s">
        <v>107</v>
      </c>
      <c r="M17" s="77">
        <v>348</v>
      </c>
      <c r="N17" s="78">
        <v>1453333.33</v>
      </c>
      <c r="O17" s="79">
        <v>1623192.8099999998</v>
      </c>
      <c r="P17" s="80">
        <v>2191310.2934999997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5007.7</v>
      </c>
      <c r="X17" s="84">
        <v>1618185.1099999999</v>
      </c>
      <c r="Y17" s="84">
        <v>0</v>
      </c>
      <c r="Z17" s="84">
        <v>0</v>
      </c>
      <c r="AA17" s="88">
        <v>0</v>
      </c>
      <c r="AB17" s="85">
        <v>0</v>
      </c>
      <c r="AC17" s="83">
        <v>0</v>
      </c>
      <c r="AD17" s="84"/>
      <c r="AE17" s="85"/>
    </row>
    <row r="18" spans="1:31" x14ac:dyDescent="0.25">
      <c r="A18" s="86" t="s">
        <v>99</v>
      </c>
      <c r="B18" s="87" t="s">
        <v>115</v>
      </c>
      <c r="C18" s="87" t="s">
        <v>116</v>
      </c>
      <c r="D18" s="120"/>
      <c r="E18" s="123"/>
      <c r="F18" s="113" t="s">
        <v>117</v>
      </c>
      <c r="G18" s="112">
        <v>1</v>
      </c>
      <c r="H18" s="64">
        <v>45931</v>
      </c>
      <c r="I18" s="64" t="s">
        <v>69</v>
      </c>
      <c r="J18" s="64" t="s">
        <v>105</v>
      </c>
      <c r="K18" s="112" t="s">
        <v>71</v>
      </c>
      <c r="L18" s="63" t="s">
        <v>107</v>
      </c>
      <c r="M18" s="77">
        <v>348</v>
      </c>
      <c r="N18" s="78">
        <v>489785.5</v>
      </c>
      <c r="O18" s="79">
        <v>554676.64</v>
      </c>
      <c r="P18" s="80">
        <v>748813.46400000004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11283.42</v>
      </c>
      <c r="X18" s="84">
        <v>543393.22</v>
      </c>
      <c r="Y18" s="84">
        <v>0</v>
      </c>
      <c r="Z18" s="84">
        <v>0</v>
      </c>
      <c r="AA18" s="88">
        <v>0</v>
      </c>
      <c r="AB18" s="85">
        <v>0</v>
      </c>
      <c r="AC18" s="83">
        <v>0</v>
      </c>
      <c r="AD18" s="84"/>
      <c r="AE18" s="85"/>
    </row>
    <row r="19" spans="1:31" x14ac:dyDescent="0.25">
      <c r="A19" s="86" t="s">
        <v>118</v>
      </c>
      <c r="B19" s="87" t="s">
        <v>119</v>
      </c>
      <c r="C19" s="87" t="s">
        <v>120</v>
      </c>
      <c r="D19" s="67" t="s">
        <v>121</v>
      </c>
      <c r="E19" s="107" t="s">
        <v>122</v>
      </c>
      <c r="F19" s="113" t="s">
        <v>121</v>
      </c>
      <c r="G19" s="112">
        <v>1</v>
      </c>
      <c r="H19" s="64">
        <v>45980</v>
      </c>
      <c r="I19" s="64" t="s">
        <v>69</v>
      </c>
      <c r="J19" s="64" t="s">
        <v>123</v>
      </c>
      <c r="K19" s="112" t="s">
        <v>106</v>
      </c>
      <c r="L19" s="63" t="s">
        <v>107</v>
      </c>
      <c r="M19" s="77">
        <v>3</v>
      </c>
      <c r="N19" s="78">
        <v>981353.1</v>
      </c>
      <c r="O19" s="79">
        <v>1088530.1700000002</v>
      </c>
      <c r="P19" s="80">
        <v>1469515.7295000004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1088530.1700000002</v>
      </c>
      <c r="X19" s="84">
        <v>0</v>
      </c>
      <c r="Y19" s="84">
        <v>0</v>
      </c>
      <c r="Z19" s="84">
        <v>0</v>
      </c>
      <c r="AA19" s="88">
        <v>0</v>
      </c>
      <c r="AB19" s="85">
        <v>0</v>
      </c>
      <c r="AC19" s="83">
        <v>0</v>
      </c>
      <c r="AD19" s="84">
        <v>0</v>
      </c>
      <c r="AE19" s="85">
        <v>0</v>
      </c>
    </row>
    <row r="20" spans="1:31" x14ac:dyDescent="0.25">
      <c r="A20" s="86" t="s">
        <v>124</v>
      </c>
      <c r="B20" s="87" t="s">
        <v>124</v>
      </c>
      <c r="C20" s="87" t="s">
        <v>125</v>
      </c>
      <c r="D20" s="67" t="s">
        <v>126</v>
      </c>
      <c r="E20" s="107" t="s">
        <v>127</v>
      </c>
      <c r="F20" s="113" t="s">
        <v>25</v>
      </c>
      <c r="G20" s="112">
        <v>1</v>
      </c>
      <c r="H20" s="64">
        <v>45747</v>
      </c>
      <c r="I20" s="64" t="s">
        <v>93</v>
      </c>
      <c r="J20" s="64" t="s">
        <v>128</v>
      </c>
      <c r="K20" s="112" t="s">
        <v>95</v>
      </c>
      <c r="L20" s="63" t="s">
        <v>129</v>
      </c>
      <c r="M20" s="77">
        <v>601</v>
      </c>
      <c r="N20" s="78">
        <v>573598</v>
      </c>
      <c r="O20" s="79">
        <v>739843.7200000002</v>
      </c>
      <c r="P20" s="80">
        <v>998789.02200000023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16605.530000000002</v>
      </c>
      <c r="W20" s="84">
        <v>32347.629999999997</v>
      </c>
      <c r="X20" s="84">
        <v>32347.629999999997</v>
      </c>
      <c r="Y20" s="84">
        <v>32452.47</v>
      </c>
      <c r="Z20" s="84">
        <v>626090.46000000008</v>
      </c>
      <c r="AA20" s="88">
        <v>0</v>
      </c>
      <c r="AB20" s="85">
        <v>0</v>
      </c>
      <c r="AC20" s="83">
        <v>0</v>
      </c>
      <c r="AD20" s="84"/>
      <c r="AE20" s="85"/>
    </row>
    <row r="21" spans="1:31" ht="30" x14ac:dyDescent="0.25">
      <c r="A21" s="86" t="s">
        <v>130</v>
      </c>
      <c r="B21" s="87" t="s">
        <v>130</v>
      </c>
      <c r="C21" s="87" t="s">
        <v>131</v>
      </c>
      <c r="D21" s="67" t="s">
        <v>132</v>
      </c>
      <c r="E21" s="107" t="s">
        <v>133</v>
      </c>
      <c r="F21" s="113" t="s">
        <v>27</v>
      </c>
      <c r="G21" s="112">
        <v>2</v>
      </c>
      <c r="H21" s="64">
        <v>45981</v>
      </c>
      <c r="I21" s="64" t="s">
        <v>93</v>
      </c>
      <c r="J21" s="64" t="s">
        <v>134</v>
      </c>
      <c r="K21" s="112" t="s">
        <v>95</v>
      </c>
      <c r="L21" s="63" t="s">
        <v>129</v>
      </c>
      <c r="M21" s="77">
        <v>1176</v>
      </c>
      <c r="N21" s="78">
        <v>1295082</v>
      </c>
      <c r="O21" s="79">
        <v>1733364.43</v>
      </c>
      <c r="P21" s="80">
        <v>2340041.9805000001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201935.55</v>
      </c>
      <c r="X21" s="84">
        <v>1531428.88</v>
      </c>
      <c r="Y21" s="84">
        <v>0</v>
      </c>
      <c r="Z21" s="84">
        <v>0</v>
      </c>
      <c r="AA21" s="88">
        <v>0</v>
      </c>
      <c r="AB21" s="85">
        <v>0</v>
      </c>
      <c r="AC21" s="83">
        <v>0</v>
      </c>
      <c r="AD21" s="84"/>
      <c r="AE21" s="85"/>
    </row>
    <row r="22" spans="1:31" ht="15.75" thickBot="1" x14ac:dyDescent="0.3">
      <c r="A22" s="89" t="s">
        <v>135</v>
      </c>
      <c r="B22" s="90" t="s">
        <v>136</v>
      </c>
      <c r="C22" s="90" t="s">
        <v>137</v>
      </c>
      <c r="D22" s="68" t="s">
        <v>138</v>
      </c>
      <c r="E22" s="108" t="s">
        <v>139</v>
      </c>
      <c r="F22" s="108" t="s">
        <v>140</v>
      </c>
      <c r="G22" s="68">
        <v>1</v>
      </c>
      <c r="H22" s="91">
        <v>45911</v>
      </c>
      <c r="I22" s="91" t="s">
        <v>69</v>
      </c>
      <c r="J22" s="91" t="s">
        <v>141</v>
      </c>
      <c r="K22" s="91" t="s">
        <v>71</v>
      </c>
      <c r="L22" s="92" t="s">
        <v>107</v>
      </c>
      <c r="M22" s="96">
        <v>180</v>
      </c>
      <c r="N22" s="97">
        <v>2750000</v>
      </c>
      <c r="O22" s="98">
        <v>2985517.2399999998</v>
      </c>
      <c r="P22" s="99">
        <v>4030448.2739999997</v>
      </c>
      <c r="Q22" s="100">
        <v>0</v>
      </c>
      <c r="R22" s="100">
        <v>0</v>
      </c>
      <c r="S22" s="100">
        <v>0</v>
      </c>
      <c r="T22" s="100">
        <v>0</v>
      </c>
      <c r="U22" s="100">
        <v>0</v>
      </c>
      <c r="V22" s="100">
        <v>2143.44</v>
      </c>
      <c r="W22" s="100">
        <v>2983373.8</v>
      </c>
      <c r="X22" s="100">
        <v>0</v>
      </c>
      <c r="Y22" s="100">
        <v>0</v>
      </c>
      <c r="Z22" s="100">
        <v>0</v>
      </c>
      <c r="AA22" s="101">
        <v>0</v>
      </c>
      <c r="AB22" s="93">
        <v>0</v>
      </c>
      <c r="AC22" s="94">
        <v>0</v>
      </c>
      <c r="AD22" s="95">
        <v>0</v>
      </c>
      <c r="AE22" s="88">
        <v>0</v>
      </c>
    </row>
    <row r="23" spans="1:31" ht="15.75" thickBot="1" x14ac:dyDescent="0.3">
      <c r="M23" s="102">
        <f>SUM(M6:M22)</f>
        <v>49571</v>
      </c>
      <c r="N23" s="102">
        <f t="shared" ref="N23:AA23" si="0">SUM(N6:N22)</f>
        <v>26818759.649999999</v>
      </c>
      <c r="O23" s="102">
        <f t="shared" si="0"/>
        <v>36384668.359999999</v>
      </c>
      <c r="P23" s="102">
        <f t="shared" si="0"/>
        <v>49117790.906999998</v>
      </c>
      <c r="Q23" s="102">
        <f t="shared" si="0"/>
        <v>0</v>
      </c>
      <c r="R23" s="102">
        <f t="shared" si="0"/>
        <v>0</v>
      </c>
      <c r="S23" s="102">
        <f t="shared" si="0"/>
        <v>0</v>
      </c>
      <c r="T23" s="102">
        <f t="shared" si="0"/>
        <v>0</v>
      </c>
      <c r="U23" s="102">
        <f t="shared" si="0"/>
        <v>0</v>
      </c>
      <c r="V23" s="102">
        <f t="shared" si="0"/>
        <v>2078304.9600000002</v>
      </c>
      <c r="W23" s="102">
        <f t="shared" si="0"/>
        <v>7856730.2699999996</v>
      </c>
      <c r="X23" s="102">
        <f t="shared" si="0"/>
        <v>13850888.010000002</v>
      </c>
      <c r="Y23" s="102">
        <f t="shared" si="0"/>
        <v>7016715.8099999987</v>
      </c>
      <c r="Z23" s="102">
        <f t="shared" si="0"/>
        <v>5582029.3099999996</v>
      </c>
      <c r="AA23" s="103">
        <f t="shared" si="0"/>
        <v>0</v>
      </c>
      <c r="AB23" s="70">
        <v>0</v>
      </c>
      <c r="AC23" s="69">
        <v>0</v>
      </c>
      <c r="AD23" s="69">
        <v>0</v>
      </c>
      <c r="AE23" s="69">
        <v>0</v>
      </c>
    </row>
    <row r="24" spans="1:31" ht="15.75" thickBot="1" x14ac:dyDescent="0.3">
      <c r="M24" s="73"/>
      <c r="N24" s="73"/>
    </row>
    <row r="25" spans="1:31" ht="15.75" thickBot="1" x14ac:dyDescent="0.3">
      <c r="M25" s="116" t="s">
        <v>142</v>
      </c>
      <c r="N25" s="117"/>
      <c r="O25" s="34">
        <v>49117790.906999998</v>
      </c>
    </row>
    <row r="26" spans="1:31" x14ac:dyDescent="0.25">
      <c r="M26" s="65"/>
      <c r="O26" s="72"/>
    </row>
    <row r="31" spans="1:31" x14ac:dyDescent="0.25">
      <c r="P31" s="72"/>
      <c r="Q31" s="72"/>
      <c r="S31" s="72"/>
      <c r="T31" s="72"/>
      <c r="V31" s="72"/>
    </row>
    <row r="32" spans="1:31" x14ac:dyDescent="0.25">
      <c r="P32" s="72"/>
      <c r="Q32" s="72"/>
      <c r="S32" s="72"/>
      <c r="T32" s="72"/>
      <c r="V32" s="72"/>
    </row>
    <row r="33" spans="16:22" x14ac:dyDescent="0.25">
      <c r="P33" s="72"/>
      <c r="Q33" s="72"/>
      <c r="S33" s="72"/>
      <c r="T33" s="72"/>
      <c r="V33" s="72"/>
    </row>
    <row r="34" spans="16:22" x14ac:dyDescent="0.25">
      <c r="P34" s="72"/>
      <c r="Q34" s="72"/>
      <c r="S34" s="72"/>
      <c r="T34" s="72"/>
      <c r="V34" s="72"/>
    </row>
    <row r="35" spans="16:22" x14ac:dyDescent="0.25">
      <c r="P35" s="72"/>
      <c r="Q35" s="72"/>
      <c r="S35" s="72"/>
      <c r="T35" s="72"/>
      <c r="V35" s="72"/>
    </row>
    <row r="36" spans="16:22" x14ac:dyDescent="0.25">
      <c r="P36" s="72"/>
      <c r="Q36" s="72"/>
      <c r="S36" s="72"/>
      <c r="T36" s="72"/>
      <c r="V36" s="72"/>
    </row>
    <row r="37" spans="16:22" x14ac:dyDescent="0.25">
      <c r="P37" s="72"/>
      <c r="Q37" s="72"/>
      <c r="S37" s="72"/>
      <c r="T37" s="72"/>
      <c r="V37" s="72"/>
    </row>
    <row r="38" spans="16:22" x14ac:dyDescent="0.25">
      <c r="P38" s="72"/>
      <c r="Q38" s="72"/>
      <c r="S38" s="72"/>
      <c r="T38" s="72"/>
      <c r="V38" s="72"/>
    </row>
    <row r="39" spans="16:22" x14ac:dyDescent="0.25">
      <c r="P39" s="72"/>
      <c r="Q39" s="72"/>
      <c r="S39" s="72"/>
      <c r="T39" s="72"/>
      <c r="V39" s="72"/>
    </row>
  </sheetData>
  <autoFilter ref="A5:AE23" xr:uid="{6F622943-CC56-4CB0-9DB3-37FF0B8EB45A}"/>
  <mergeCells count="8">
    <mergeCell ref="Q4:AE4"/>
    <mergeCell ref="M25:N25"/>
    <mergeCell ref="D15:D16"/>
    <mergeCell ref="E15:E16"/>
    <mergeCell ref="E17:E18"/>
    <mergeCell ref="D17:D18"/>
    <mergeCell ref="D6:D10"/>
    <mergeCell ref="E6:E10"/>
  </mergeCells>
  <phoneticPr fontId="18" type="noConversion"/>
  <pageMargins left="0.25" right="0.25" top="0.75" bottom="0.75" header="0.3" footer="0.3"/>
  <pageSetup scale="29" orientation="landscape" horizontalDpi="1200" verticalDpi="120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F8A6BE9F-861A-4339-B346-070E6CE14CCA}">
            <xm:f>COUNTIF('LLP Items'!$B:$B,$E1)&gt;0</xm:f>
            <x14:dxf>
              <fill>
                <patternFill>
                  <bgColor rgb="FFFFFF00"/>
                </patternFill>
              </fill>
            </x14:dxf>
          </x14:cfRule>
          <x14:cfRule type="expression" priority="8" id="{A5EE34F3-4521-4AA1-B8E8-5D53BB9D6AD3}">
            <xm:f>COUNTIF('LLP Items'!$C:$C,$E1)&gt;0</xm:f>
            <x14:dxf>
              <fill>
                <patternFill>
                  <bgColor rgb="FF92D050"/>
                </patternFill>
              </fill>
            </x14:dxf>
          </x14:cfRule>
          <x14:cfRule type="expression" priority="9" id="{F5952437-3898-4BA4-99E2-BD6753756D22}">
            <xm:f>COUNTIF('LLP Items'!$A:$A,$E1)&gt;0</xm:f>
            <x14:dxf>
              <fill>
                <patternFill>
                  <bgColor rgb="FFFF0000"/>
                </patternFill>
              </fill>
            </x14:dxf>
          </x14:cfRule>
          <xm:sqref>E1:O4 E5:F5 I5:O5 E6 F10:F21 E11:E15 I11:J22 L11:O22 E17 E19:E1048576 F22:H1048576 I23:I1048576</xm:sqref>
        </x14:conditionalFormatting>
        <x14:conditionalFormatting xmlns:xm="http://schemas.microsoft.com/office/excel/2006/main">
          <x14:cfRule type="expression" priority="249" id="{F8A6BE9F-861A-4339-B346-070E6CE14CCA}">
            <xm:f>COUNTIF('LLP Items'!$B:$B,$E7)&gt;0</xm:f>
            <x14:dxf>
              <fill>
                <patternFill>
                  <bgColor rgb="FFFFFF00"/>
                </patternFill>
              </fill>
            </x14:dxf>
          </x14:cfRule>
          <x14:cfRule type="expression" priority="250" id="{A5EE34F3-4521-4AA1-B8E8-5D53BB9D6AD3}">
            <xm:f>COUNTIF('LLP Items'!$C:$C,$E7)&gt;0</xm:f>
            <x14:dxf>
              <fill>
                <patternFill>
                  <bgColor rgb="FF92D050"/>
                </patternFill>
              </fill>
            </x14:dxf>
          </x14:cfRule>
          <x14:cfRule type="expression" priority="251" id="{F5952437-3898-4BA4-99E2-BD6753756D22}">
            <xm:f>COUNTIF('LLP Items'!$A:$A,$E7)&gt;0</xm:f>
            <x14:dxf>
              <fill>
                <patternFill>
                  <bgColor rgb="FFFF0000"/>
                </patternFill>
              </fill>
            </x14:dxf>
          </x14:cfRule>
          <xm:sqref>F6:F9 I6:J9 L6:O9</xm:sqref>
        </x14:conditionalFormatting>
        <x14:conditionalFormatting xmlns:xm="http://schemas.microsoft.com/office/excel/2006/main">
          <x14:cfRule type="expression" priority="222" id="{F8A6BE9F-861A-4339-B346-070E6CE14CCA}">
            <xm:f>COUNTIF('LLP Items'!$B:$B,$E6)&gt;0</xm:f>
            <x14:dxf>
              <fill>
                <patternFill>
                  <bgColor rgb="FFFFFF00"/>
                </patternFill>
              </fill>
            </x14:dxf>
          </x14:cfRule>
          <x14:cfRule type="expression" priority="223" id="{A5EE34F3-4521-4AA1-B8E8-5D53BB9D6AD3}">
            <xm:f>COUNTIF('LLP Items'!$C:$C,$E6)&gt;0</xm:f>
            <x14:dxf>
              <fill>
                <patternFill>
                  <bgColor rgb="FF92D050"/>
                </patternFill>
              </fill>
            </x14:dxf>
          </x14:cfRule>
          <x14:cfRule type="expression" priority="224" id="{F5952437-3898-4BA4-99E2-BD6753756D22}">
            <xm:f>COUNTIF('LLP Items'!$A:$A,$E6)&gt;0</xm:f>
            <x14:dxf>
              <fill>
                <patternFill>
                  <bgColor rgb="FFFF0000"/>
                </patternFill>
              </fill>
            </x14:dxf>
          </x14:cfRule>
          <xm:sqref>F10 I10:J10 L10:O10</xm:sqref>
        </x14:conditionalFormatting>
        <x14:conditionalFormatting xmlns:xm="http://schemas.microsoft.com/office/excel/2006/main">
          <x14:cfRule type="expression" priority="46" id="{2C524FDB-5143-4625-BE2D-DEF2067637A7}">
            <xm:f>COUNTIF('LLP Items'!$B:$B,$E23)&gt;0</xm:f>
            <x14:dxf>
              <fill>
                <patternFill>
                  <bgColor rgb="FFFFFF00"/>
                </patternFill>
              </fill>
            </x14:dxf>
          </x14:cfRule>
          <xm:sqref>J25:M25 J23:O24 J26:O26 J27:L39 J40:O1048576</xm:sqref>
        </x14:conditionalFormatting>
        <x14:conditionalFormatting xmlns:xm="http://schemas.microsoft.com/office/excel/2006/main">
          <x14:cfRule type="expression" priority="47" id="{744EDFB0-2C87-47E9-97A6-8B3AC6151BBC}">
            <xm:f>COUNTIF('LLP Items'!$C:$C,$E22)&gt;0</xm:f>
            <x14:dxf>
              <fill>
                <patternFill>
                  <bgColor rgb="FF92D050"/>
                </patternFill>
              </fill>
            </x14:dxf>
          </x14:cfRule>
          <xm:sqref>J25:M25 J26:O26 J27:L39 J40:O1048576 K22</xm:sqref>
        </x14:conditionalFormatting>
        <x14:conditionalFormatting xmlns:xm="http://schemas.microsoft.com/office/excel/2006/main">
          <x14:cfRule type="expression" priority="217" id="{744EDFB0-2C87-47E9-97A6-8B3AC6151BBC}">
            <xm:f>COUNTIF('LLP Items'!$C:$C,$E23)&gt;0</xm:f>
            <x14:dxf>
              <fill>
                <patternFill>
                  <bgColor rgb="FF92D050"/>
                </patternFill>
              </fill>
            </x14:dxf>
          </x14:cfRule>
          <x14:cfRule type="expression" priority="218" id="{74F2E680-803B-4AFC-985A-642E4314A041}">
            <xm:f>COUNTIF('LLP Items'!$A:$A,$E23)&gt;0</xm:f>
            <x14:dxf>
              <fill>
                <patternFill>
                  <bgColor rgb="FFFF0000"/>
                </patternFill>
              </fill>
            </x14:dxf>
          </x14:cfRule>
          <xm:sqref>J23:O24</xm:sqref>
        </x14:conditionalFormatting>
        <x14:conditionalFormatting xmlns:xm="http://schemas.microsoft.com/office/excel/2006/main">
          <x14:cfRule type="expression" priority="48" id="{74F2E680-803B-4AFC-985A-642E4314A041}">
            <xm:f>COUNTIF('LLP Items'!$A:$A,$E22)&gt;0</xm:f>
            <x14:dxf>
              <fill>
                <patternFill>
                  <bgColor rgb="FFFF0000"/>
                </patternFill>
              </fill>
            </x14:dxf>
          </x14:cfRule>
          <xm:sqref>K22 J25:M25 J26:O26 J27:L39 J40:O1048576</xm:sqref>
        </x14:conditionalFormatting>
        <x14:conditionalFormatting xmlns:xm="http://schemas.microsoft.com/office/excel/2006/main">
          <x14:cfRule type="expression" priority="209" id="{2C524FDB-5143-4625-BE2D-DEF2067637A7}">
            <xm:f>COUNTIF('LLP Items'!$B:$B,$E22)&gt;0</xm:f>
            <x14:dxf>
              <fill>
                <patternFill>
                  <bgColor rgb="FFFFFF00"/>
                </patternFill>
              </fill>
            </x14:dxf>
          </x14:cfRule>
          <xm:sqref>K22</xm:sqref>
        </x14:conditionalFormatting>
        <x14:conditionalFormatting xmlns:xm="http://schemas.microsoft.com/office/excel/2006/main">
          <x14:cfRule type="expression" priority="25" id="{8ACD4BFD-1903-429D-AE96-D3C5FCA77DBA}">
            <xm:f>COUNTIF('LLP Items'!$B:$B,$E24)&gt;0</xm:f>
            <x14:dxf>
              <fill>
                <patternFill>
                  <bgColor rgb="FFFFFF00"/>
                </patternFill>
              </fill>
            </x14:dxf>
          </x14:cfRule>
          <x14:cfRule type="expression" priority="26" id="{05D7B382-CE51-4BF4-9799-E231D066758A}">
            <xm:f>COUNTIF('LLP Items'!$C:$C,$E24)&gt;0</xm:f>
            <x14:dxf>
              <fill>
                <patternFill>
                  <bgColor rgb="FF92D050"/>
                </patternFill>
              </fill>
            </x14:dxf>
          </x14:cfRule>
          <x14:cfRule type="expression" priority="27" id="{39A18C1B-6CC0-4140-87A9-E31008C331F9}">
            <xm:f>COUNTIF('LLP Items'!$A:$A,$E24)&gt;0</xm:f>
            <x14:dxf>
              <fill>
                <patternFill>
                  <bgColor rgb="FFFF0000"/>
                </patternFill>
              </fill>
            </x14:dxf>
          </x14:cfRule>
          <xm:sqref>M25</xm:sqref>
        </x14:conditionalFormatting>
        <x14:conditionalFormatting xmlns:xm="http://schemas.microsoft.com/office/excel/2006/main">
          <x14:cfRule type="expression" priority="52" id="{D1B7EB36-A2EE-45AF-9324-4B6C8CF36446}">
            <xm:f>COUNTIF('LLP Items'!$B:$B,#REF!)&gt;0</xm:f>
            <x14:dxf>
              <fill>
                <patternFill>
                  <bgColor rgb="FFFFFF00"/>
                </patternFill>
              </fill>
            </x14:dxf>
          </x14:cfRule>
          <x14:cfRule type="expression" priority="53" id="{79DFD070-5863-4546-B265-C9CA6FE1B5A0}">
            <xm:f>COUNTIF('LLP Items'!$C:$C,#REF!)&gt;0</xm:f>
            <x14:dxf>
              <fill>
                <patternFill>
                  <bgColor rgb="FF92D050"/>
                </patternFill>
              </fill>
            </x14:dxf>
          </x14:cfRule>
          <x14:cfRule type="expression" priority="54" id="{FAAD3EAE-036C-4213-BEAD-2B7A8B56D749}">
            <xm:f>COUNTIF('LLP Items'!$A:$A,#REF!)&gt;0</xm:f>
            <x14:dxf>
              <fill>
                <patternFill>
                  <bgColor rgb="FFFF0000"/>
                </patternFill>
              </fill>
            </x14:dxf>
          </x14:cfRule>
          <xm:sqref>M22:O22</xm:sqref>
        </x14:conditionalFormatting>
        <x14:conditionalFormatting xmlns:xm="http://schemas.microsoft.com/office/excel/2006/main">
          <x14:cfRule type="expression" priority="61" id="{F3BEEEBA-28B7-4FBA-867B-4D8D3A6C89CF}">
            <xm:f>COUNTIF('LLP Items'!$B:$B,#REF!)&gt;0</xm:f>
            <x14:dxf>
              <fill>
                <patternFill>
                  <bgColor rgb="FFFFFF00"/>
                </patternFill>
              </fill>
            </x14:dxf>
          </x14:cfRule>
          <x14:cfRule type="expression" priority="62" id="{464C6A47-2EDA-4958-8037-62F74F20B680}">
            <xm:f>COUNTIF('LLP Items'!$C:$C,#REF!)&gt;0</xm:f>
            <x14:dxf>
              <fill>
                <patternFill>
                  <bgColor rgb="FF92D050"/>
                </patternFill>
              </fill>
            </x14:dxf>
          </x14:cfRule>
          <x14:cfRule type="expression" priority="63" id="{03F98A8B-EE43-4F85-BCCE-1AFEB38EA082}">
            <xm:f>COUNTIF('LLP Items'!$A:$A,#REF!)&gt;0</xm:f>
            <x14:dxf>
              <fill>
                <patternFill>
                  <bgColor rgb="FFFF0000"/>
                </patternFill>
              </fill>
            </x14:dxf>
          </x14:cfRule>
          <xm:sqref>M23:O23</xm:sqref>
        </x14:conditionalFormatting>
        <x14:conditionalFormatting xmlns:xm="http://schemas.microsoft.com/office/excel/2006/main">
          <x14:cfRule type="expression" priority="59" id="{E344798D-1F04-4431-976C-3104EFEF71C0}">
            <xm:f>COUNTIF('LLP Items'!$C:$C,$E23)&gt;0</xm:f>
            <x14:dxf>
              <fill>
                <patternFill>
                  <bgColor rgb="FF92D050"/>
                </patternFill>
              </fill>
            </x14:dxf>
          </x14:cfRule>
          <x14:cfRule type="expression" priority="60" id="{100BBB55-0CCD-4B37-A6AB-EA0D1F6A4361}">
            <xm:f>COUNTIF('LLP Items'!$A:$A,$E23)&gt;0</xm:f>
            <x14:dxf>
              <fill>
                <patternFill>
                  <bgColor rgb="FFFF0000"/>
                </patternFill>
              </fill>
            </x14:dxf>
          </x14:cfRule>
          <xm:sqref>M24:O24 O25</xm:sqref>
        </x14:conditionalFormatting>
        <x14:conditionalFormatting xmlns:xm="http://schemas.microsoft.com/office/excel/2006/main">
          <x14:cfRule type="expression" priority="58" id="{3F575D20-11F8-454A-98C6-15AEC9B429D9}">
            <xm:f>COUNTIF('LLP Items'!$B:$B,$E23)&gt;0</xm:f>
            <x14:dxf>
              <fill>
                <patternFill>
                  <bgColor rgb="FFFFFF00"/>
                </patternFill>
              </fill>
            </x14:dxf>
          </x14:cfRule>
          <xm:sqref>O25 M24:O24</xm:sqref>
        </x14:conditionalFormatting>
        <x14:conditionalFormatting xmlns:xm="http://schemas.microsoft.com/office/excel/2006/main">
          <x14:cfRule type="expression" priority="49" id="{DCF36C38-5D73-448B-A302-D55A12F8323C}">
            <xm:f>COUNTIF('LLP Items'!$B:$B,$E25)&gt;0</xm:f>
            <x14:dxf>
              <fill>
                <patternFill>
                  <bgColor rgb="FFFFFF00"/>
                </patternFill>
              </fill>
            </x14:dxf>
          </x14:cfRule>
          <x14:cfRule type="expression" priority="50" id="{90428E27-A56B-4EFC-A6D3-8C370883C4A7}">
            <xm:f>COUNTIF('LLP Items'!$C:$C,$E25)&gt;0</xm:f>
            <x14:dxf>
              <fill>
                <patternFill>
                  <bgColor rgb="FF92D050"/>
                </patternFill>
              </fill>
            </x14:dxf>
          </x14:cfRule>
          <x14:cfRule type="expression" priority="51" id="{0513E9E0-166F-4E19-92FC-F7EAA23B6150}">
            <xm:f>COUNTIF('LLP Items'!$A:$A,$E25)&gt;0</xm:f>
            <x14:dxf>
              <fill>
                <patternFill>
                  <bgColor rgb="FFFF0000"/>
                </patternFill>
              </fill>
            </x14:dxf>
          </x14:cfRule>
          <xm:sqref>O25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989AA9-B5AB-4874-B89D-37A32DC7F2BE}">
  <sheetPr codeName="Sheet5">
    <tabColor rgb="FFFF0000"/>
  </sheetPr>
  <dimension ref="A1:K12"/>
  <sheetViews>
    <sheetView zoomScaleNormal="100" workbookViewId="0">
      <selection activeCell="B10" sqref="B10"/>
    </sheetView>
  </sheetViews>
  <sheetFormatPr defaultRowHeight="15" x14ac:dyDescent="0.25"/>
  <cols>
    <col min="1" max="4" width="20" customWidth="1"/>
    <col min="5" max="6" width="15.140625" bestFit="1" customWidth="1"/>
    <col min="7" max="7" width="11.7109375" bestFit="1" customWidth="1"/>
    <col min="8" max="10" width="15.85546875" customWidth="1"/>
    <col min="11" max="11" width="20.42578125" customWidth="1"/>
  </cols>
  <sheetData>
    <row r="1" spans="1:11" s="2" customFormat="1" x14ac:dyDescent="0.25">
      <c r="A1" s="20" t="s">
        <v>145</v>
      </c>
      <c r="B1" s="20" t="s">
        <v>146</v>
      </c>
      <c r="C1" s="20" t="s">
        <v>147</v>
      </c>
      <c r="D1" s="20" t="s">
        <v>148</v>
      </c>
      <c r="E1" s="20" t="s">
        <v>149</v>
      </c>
      <c r="F1" s="21" t="s">
        <v>150</v>
      </c>
    </row>
    <row r="2" spans="1:11" s="17" customFormat="1" ht="15.75" thickBot="1" x14ac:dyDescent="0.3">
      <c r="A2" s="18">
        <f>'Cost Pivot'!D1</f>
        <v>36383548.82</v>
      </c>
      <c r="B2" s="18">
        <f>'Obligation Pivot'!D1</f>
        <v>36383548.820000008</v>
      </c>
      <c r="C2" s="18">
        <f>'2.A-Cost Profile - L and NL'!C4</f>
        <v>36383548.819999993</v>
      </c>
      <c r="D2" s="18">
        <f>E2+F2</f>
        <v>36383548.819999993</v>
      </c>
      <c r="E2" s="18">
        <f>'2.B-Cost Profile NL ONLY'!C4</f>
        <v>29781838.659999993</v>
      </c>
      <c r="F2" s="19">
        <f>'2.C-Cost Profile Labor ONLY'!C4</f>
        <v>6601710.1600000001</v>
      </c>
      <c r="H2" s="17" t="s">
        <v>151</v>
      </c>
    </row>
    <row r="3" spans="1:11" ht="15.75" thickBot="1" x14ac:dyDescent="0.3">
      <c r="A3" s="14"/>
      <c r="B3" s="14"/>
      <c r="C3" s="14"/>
      <c r="F3" s="4"/>
    </row>
    <row r="4" spans="1:11" ht="30.75" thickBot="1" x14ac:dyDescent="0.3">
      <c r="A4" s="3" t="s">
        <v>152</v>
      </c>
      <c r="B4" s="42" t="b" cm="1">
        <f t="array" ref="B4">AND(EXACT(A2:D2,A2))</f>
        <v>1</v>
      </c>
      <c r="F4" s="14"/>
      <c r="H4" s="29" t="s">
        <v>45</v>
      </c>
      <c r="I4" s="30" t="s">
        <v>46</v>
      </c>
      <c r="J4" s="27" t="s">
        <v>47</v>
      </c>
      <c r="K4" s="38" t="s">
        <v>48</v>
      </c>
    </row>
    <row r="5" spans="1:11" x14ac:dyDescent="0.25">
      <c r="B5" t="s">
        <v>153</v>
      </c>
      <c r="G5" t="s">
        <v>154</v>
      </c>
      <c r="H5" s="24">
        <f>SUM('1.B- P6 CD3B ONLY (02.Oct.2024)'!J:J)</f>
        <v>49571</v>
      </c>
      <c r="I5" s="24">
        <f>SUM('1.B- P6 CD3B ONLY (02.Oct.2024)'!L:L)</f>
        <v>26818759.649999999</v>
      </c>
      <c r="J5" s="24">
        <f>SUM('1.B- P6 CD3B ONLY (02.Oct.2024)'!N:N)</f>
        <v>36383548.789999984</v>
      </c>
      <c r="K5" s="24">
        <f>J5*1.35</f>
        <v>49117790.866499983</v>
      </c>
    </row>
    <row r="6" spans="1:11" x14ac:dyDescent="0.25">
      <c r="B6" s="14">
        <f>A2-B2</f>
        <v>0</v>
      </c>
      <c r="G6" t="s">
        <v>155</v>
      </c>
      <c r="H6" s="24">
        <f>'LLP Summary Cost'!M23</f>
        <v>49571</v>
      </c>
      <c r="I6" s="24">
        <f>'LLP Summary Cost'!N23</f>
        <v>26818759.649999999</v>
      </c>
      <c r="J6" s="24">
        <f>'LLP Summary Cost'!O23</f>
        <v>36384668.359999999</v>
      </c>
      <c r="K6" s="24">
        <f>'LLP Summary Cost'!P23</f>
        <v>49117790.906999998</v>
      </c>
    </row>
    <row r="7" spans="1:11" x14ac:dyDescent="0.25">
      <c r="G7" s="45" t="s">
        <v>156</v>
      </c>
      <c r="H7" s="33">
        <f>'LLP Summary Obligation'!M23</f>
        <v>49571</v>
      </c>
      <c r="I7" s="33">
        <f>'LLP Summary Obligation'!N23</f>
        <v>26818759.649999999</v>
      </c>
      <c r="J7" s="33">
        <f>'LLP Summary Obligation'!O23</f>
        <v>36384668.359999999</v>
      </c>
      <c r="K7" s="33">
        <f>'LLP Summary Obligation'!P23</f>
        <v>49117790.906999998</v>
      </c>
    </row>
    <row r="8" spans="1:11" x14ac:dyDescent="0.25">
      <c r="G8" t="s">
        <v>157</v>
      </c>
      <c r="H8" s="4">
        <f>H6-H7</f>
        <v>0</v>
      </c>
      <c r="I8" s="4">
        <f t="shared" ref="I8:K8" si="0">I6-I7</f>
        <v>0</v>
      </c>
      <c r="J8" s="4">
        <f t="shared" si="0"/>
        <v>0</v>
      </c>
      <c r="K8" s="4">
        <f t="shared" si="0"/>
        <v>0</v>
      </c>
    </row>
    <row r="9" spans="1:11" x14ac:dyDescent="0.25">
      <c r="B9" s="37">
        <v>45567</v>
      </c>
      <c r="C9" t="s">
        <v>158</v>
      </c>
      <c r="D9" s="14"/>
      <c r="G9" t="s">
        <v>159</v>
      </c>
      <c r="H9" s="4">
        <f>H5-H6</f>
        <v>0</v>
      </c>
      <c r="I9" s="4">
        <f t="shared" ref="I9:K9" si="1">I5-I6</f>
        <v>0</v>
      </c>
      <c r="J9" s="4">
        <f t="shared" si="1"/>
        <v>-1119.5700000151992</v>
      </c>
      <c r="K9" s="4">
        <f t="shared" si="1"/>
        <v>-4.0500015020370483E-2</v>
      </c>
    </row>
    <row r="10" spans="1:11" x14ac:dyDescent="0.25">
      <c r="B10" s="41" t="str" cm="1">
        <f t="array" aca="1" ref="B10" ca="1">MID(CELL("filename",'1.A-P6 DATA CD-3B ONLY'!$A$1),FIND("]",CELL("filename"))+1,100)</f>
        <v>1.A-P6 DATA CD-3B ONLY</v>
      </c>
      <c r="C10" s="4">
        <f>SUMIFS('1.A-P6 DATA CD-3B ONLY'!$L:$L,'1.A-P6 DATA CD-3B ONLY'!$U:$U,"&lt;&gt;OBL")</f>
        <v>36383548.650000006</v>
      </c>
    </row>
    <row r="11" spans="1:11" x14ac:dyDescent="0.25">
      <c r="B11" s="43" t="str" cm="1">
        <f t="array" aca="1" ref="B11" ca="1">MID(CELL("filename",'1.B- P6 CD3B ONLY (02.Oct.2024)'!$A$1),FIND("]",CELL("filename"))+1,100)</f>
        <v>1.B- P6 CD3B ONLY (02.Oct.2024)</v>
      </c>
      <c r="C11" s="44">
        <f>SUM('1.B- P6 CD3B ONLY (02.Oct.2024)'!N:N)</f>
        <v>36383548.789999984</v>
      </c>
    </row>
    <row r="12" spans="1:11" x14ac:dyDescent="0.25">
      <c r="C12" s="14">
        <f>C10-C11</f>
        <v>-0.13999997824430466</v>
      </c>
    </row>
  </sheetData>
  <conditionalFormatting sqref="B4">
    <cfRule type="containsText" dxfId="19" priority="6" operator="containsText" text="TRUE">
      <formula>NOT(ISERROR(SEARCH("TRUE",B4)))</formula>
    </cfRule>
    <cfRule type="containsText" dxfId="18" priority="7" operator="containsText" text="FALSE">
      <formula>NOT(ISERROR(SEARCH("FALSE",B4)))</formula>
    </cfRule>
  </conditionalFormatting>
  <conditionalFormatting sqref="C12">
    <cfRule type="cellIs" dxfId="17" priority="1" operator="lessThan">
      <formula>-10</formula>
    </cfRule>
    <cfRule type="cellIs" dxfId="16" priority="4" operator="greaterThan">
      <formula>1</formula>
    </cfRule>
  </conditionalFormatting>
  <conditionalFormatting sqref="H8:K8">
    <cfRule type="cellIs" dxfId="15" priority="5" operator="greaterThan">
      <formula>0</formula>
    </cfRule>
  </conditionalFormatting>
  <conditionalFormatting sqref="H8:K9">
    <cfRule type="cellIs" dxfId="14" priority="2" operator="lessThan">
      <formula>-10</formula>
    </cfRule>
    <cfRule type="cellIs" dxfId="13" priority="3" operator="greaterThan">
      <formula>10</formula>
    </cfRule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C9DF1A-5613-4176-8DF1-6E08DB35B87E}">
  <sheetPr codeName="Sheet7">
    <tabColor theme="8"/>
  </sheetPr>
  <dimension ref="A1:U54"/>
  <sheetViews>
    <sheetView zoomScale="90" zoomScaleNormal="90" workbookViewId="0">
      <pane ySplit="4" topLeftCell="A5" activePane="bottomLeft" state="frozen"/>
      <selection activeCell="B10" sqref="B10"/>
      <selection pane="bottomLeft" activeCell="B10" sqref="B10"/>
    </sheetView>
  </sheetViews>
  <sheetFormatPr defaultRowHeight="15" x14ac:dyDescent="0.25"/>
  <cols>
    <col min="1" max="1" width="11.42578125" customWidth="1"/>
    <col min="2" max="2" width="14.28515625" style="4" customWidth="1"/>
    <col min="3" max="3" width="41.28515625" style="4" customWidth="1"/>
    <col min="4" max="4" width="35.85546875" style="4" customWidth="1"/>
    <col min="5" max="5" width="61.5703125" style="4" customWidth="1"/>
    <col min="6" max="6" width="19.85546875" style="4" customWidth="1"/>
    <col min="7" max="7" width="18.140625" style="4" bestFit="1" customWidth="1"/>
    <col min="8" max="8" width="14.5703125" style="4" bestFit="1" customWidth="1"/>
    <col min="9" max="10" width="11.28515625" style="4" bestFit="1" customWidth="1"/>
    <col min="11" max="11" width="7" style="4" bestFit="1" customWidth="1"/>
    <col min="12" max="15" width="5.42578125" style="4" bestFit="1" customWidth="1"/>
    <col min="16" max="16" width="12.140625" style="4" bestFit="1" customWidth="1"/>
    <col min="17" max="17" width="13.28515625" style="4" bestFit="1" customWidth="1"/>
    <col min="18" max="19" width="12.140625" bestFit="1" customWidth="1"/>
    <col min="20" max="20" width="11.140625" bestFit="1" customWidth="1"/>
    <col min="21" max="22" width="5.42578125" bestFit="1" customWidth="1"/>
    <col min="23" max="23" width="14.140625" bestFit="1" customWidth="1"/>
    <col min="24" max="24" width="4.5703125" bestFit="1" customWidth="1"/>
    <col min="25" max="25" width="4.7109375" bestFit="1" customWidth="1"/>
  </cols>
  <sheetData>
    <row r="1" spans="1:21" x14ac:dyDescent="0.25">
      <c r="B1"/>
      <c r="D1" s="4">
        <f>SUM(K22:AA22)</f>
        <v>36383548.820000008</v>
      </c>
    </row>
    <row r="3" spans="1:21" x14ac:dyDescent="0.25">
      <c r="B3"/>
      <c r="C3"/>
      <c r="D3"/>
      <c r="E3"/>
      <c r="F3"/>
      <c r="G3"/>
      <c r="H3"/>
      <c r="I3"/>
      <c r="J3"/>
      <c r="K3" s="10" t="s">
        <v>160</v>
      </c>
      <c r="L3"/>
      <c r="M3"/>
      <c r="N3"/>
      <c r="O3"/>
      <c r="P3"/>
      <c r="Q3"/>
    </row>
    <row r="4" spans="1:21" x14ac:dyDescent="0.25">
      <c r="A4" s="10" t="s">
        <v>33</v>
      </c>
      <c r="B4" s="10" t="s">
        <v>34</v>
      </c>
      <c r="C4" s="10" t="s">
        <v>35</v>
      </c>
      <c r="D4" s="10" t="s">
        <v>36</v>
      </c>
      <c r="E4" s="10" t="s">
        <v>161</v>
      </c>
      <c r="F4" s="10" t="s">
        <v>38</v>
      </c>
      <c r="G4" s="10" t="s">
        <v>41</v>
      </c>
      <c r="H4" s="10" t="s">
        <v>42</v>
      </c>
      <c r="I4" s="10" t="s">
        <v>162</v>
      </c>
      <c r="J4" s="10" t="s">
        <v>163</v>
      </c>
      <c r="K4" t="s">
        <v>49</v>
      </c>
      <c r="L4" t="s">
        <v>50</v>
      </c>
      <c r="M4" t="s">
        <v>51</v>
      </c>
      <c r="N4" t="s">
        <v>52</v>
      </c>
      <c r="O4" t="s">
        <v>53</v>
      </c>
      <c r="P4" t="s">
        <v>54</v>
      </c>
      <c r="Q4" t="s">
        <v>55</v>
      </c>
      <c r="R4" t="s">
        <v>56</v>
      </c>
      <c r="S4" t="s">
        <v>57</v>
      </c>
      <c r="T4" t="s">
        <v>58</v>
      </c>
      <c r="U4" t="s">
        <v>59</v>
      </c>
    </row>
    <row r="5" spans="1:21" x14ac:dyDescent="0.25">
      <c r="A5" t="s">
        <v>64</v>
      </c>
      <c r="B5" t="s">
        <v>65</v>
      </c>
      <c r="C5" t="s">
        <v>66</v>
      </c>
      <c r="D5" t="s">
        <v>66</v>
      </c>
      <c r="E5" t="s">
        <v>67</v>
      </c>
      <c r="F5" t="s">
        <v>76</v>
      </c>
      <c r="G5" t="s">
        <v>69</v>
      </c>
      <c r="H5" t="s">
        <v>164</v>
      </c>
      <c r="I5" t="s">
        <v>165</v>
      </c>
      <c r="J5" t="s">
        <v>166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5833646.8700000001</v>
      </c>
      <c r="R5">
        <v>250918.82999999996</v>
      </c>
      <c r="S5">
        <v>0</v>
      </c>
      <c r="T5">
        <v>0</v>
      </c>
      <c r="U5">
        <v>0</v>
      </c>
    </row>
    <row r="6" spans="1:21" x14ac:dyDescent="0.25">
      <c r="A6" t="s">
        <v>64</v>
      </c>
      <c r="B6" t="s">
        <v>65</v>
      </c>
      <c r="C6" t="s">
        <v>66</v>
      </c>
      <c r="D6"/>
      <c r="E6"/>
      <c r="F6" t="s">
        <v>68</v>
      </c>
      <c r="G6" t="s">
        <v>69</v>
      </c>
      <c r="H6" t="s">
        <v>164</v>
      </c>
      <c r="I6" t="s">
        <v>165</v>
      </c>
      <c r="J6" t="s">
        <v>166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2433509.4200000004</v>
      </c>
      <c r="R6">
        <v>29882.829999999998</v>
      </c>
      <c r="S6">
        <v>22447.5</v>
      </c>
      <c r="T6">
        <v>270.45</v>
      </c>
      <c r="U6">
        <v>0</v>
      </c>
    </row>
    <row r="7" spans="1:21" x14ac:dyDescent="0.25">
      <c r="A7" t="s">
        <v>64</v>
      </c>
      <c r="B7" t="s">
        <v>65</v>
      </c>
      <c r="C7" t="s">
        <v>66</v>
      </c>
      <c r="D7"/>
      <c r="E7"/>
      <c r="F7" t="s">
        <v>73</v>
      </c>
      <c r="G7" t="s">
        <v>69</v>
      </c>
      <c r="H7" t="s">
        <v>164</v>
      </c>
      <c r="I7" t="s">
        <v>165</v>
      </c>
      <c r="J7" t="s">
        <v>166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2433509.4200000004</v>
      </c>
      <c r="R7">
        <v>29882.829999999998</v>
      </c>
      <c r="S7">
        <v>22447.5</v>
      </c>
      <c r="T7">
        <v>270.45</v>
      </c>
      <c r="U7">
        <v>0</v>
      </c>
    </row>
    <row r="8" spans="1:21" x14ac:dyDescent="0.25">
      <c r="A8" t="s">
        <v>64</v>
      </c>
      <c r="B8" t="s">
        <v>65</v>
      </c>
      <c r="C8" t="s">
        <v>66</v>
      </c>
      <c r="D8"/>
      <c r="E8"/>
      <c r="F8" t="s">
        <v>74</v>
      </c>
      <c r="G8" t="s">
        <v>69</v>
      </c>
      <c r="H8" t="s">
        <v>164</v>
      </c>
      <c r="I8" t="s">
        <v>165</v>
      </c>
      <c r="J8" t="s">
        <v>166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2386404.83</v>
      </c>
      <c r="R8">
        <v>29882.829999999998</v>
      </c>
      <c r="S8">
        <v>22447.5</v>
      </c>
      <c r="T8">
        <v>270.45</v>
      </c>
      <c r="U8">
        <v>0</v>
      </c>
    </row>
    <row r="9" spans="1:21" x14ac:dyDescent="0.25">
      <c r="A9" t="s">
        <v>64</v>
      </c>
      <c r="B9" t="s">
        <v>65</v>
      </c>
      <c r="C9" t="s">
        <v>66</v>
      </c>
      <c r="D9"/>
      <c r="E9"/>
      <c r="F9" t="s">
        <v>75</v>
      </c>
      <c r="G9" t="s">
        <v>69</v>
      </c>
      <c r="H9" t="s">
        <v>164</v>
      </c>
      <c r="I9" t="s">
        <v>165</v>
      </c>
      <c r="J9" t="s">
        <v>166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2386404.83</v>
      </c>
      <c r="R9">
        <v>29882.829999999998</v>
      </c>
      <c r="S9">
        <v>22447.5</v>
      </c>
      <c r="T9">
        <v>270.45</v>
      </c>
      <c r="U9">
        <v>0</v>
      </c>
    </row>
    <row r="10" spans="1:21" x14ac:dyDescent="0.25">
      <c r="A10" t="s">
        <v>64</v>
      </c>
      <c r="B10" t="s">
        <v>77</v>
      </c>
      <c r="C10" t="s">
        <v>78</v>
      </c>
      <c r="D10" t="s">
        <v>3</v>
      </c>
      <c r="E10" t="s">
        <v>79</v>
      </c>
      <c r="F10" t="s">
        <v>80</v>
      </c>
      <c r="G10" t="s">
        <v>69</v>
      </c>
      <c r="H10" t="s">
        <v>164</v>
      </c>
      <c r="I10" t="s">
        <v>165</v>
      </c>
      <c r="J10" t="s">
        <v>166</v>
      </c>
      <c r="K10">
        <v>0</v>
      </c>
      <c r="L10">
        <v>0</v>
      </c>
      <c r="M10">
        <v>0</v>
      </c>
      <c r="N10">
        <v>0</v>
      </c>
      <c r="O10">
        <v>0</v>
      </c>
      <c r="P10">
        <v>177353.73</v>
      </c>
      <c r="Q10">
        <v>1330227.8999999999</v>
      </c>
      <c r="R10">
        <v>503871.65</v>
      </c>
      <c r="S10">
        <v>487952.05</v>
      </c>
      <c r="T10">
        <v>401544.72999999992</v>
      </c>
      <c r="U10">
        <v>0</v>
      </c>
    </row>
    <row r="11" spans="1:21" x14ac:dyDescent="0.25">
      <c r="A11" t="s">
        <v>64</v>
      </c>
      <c r="B11" t="s">
        <v>81</v>
      </c>
      <c r="C11" t="s">
        <v>82</v>
      </c>
      <c r="D11" t="s">
        <v>83</v>
      </c>
      <c r="E11" t="s">
        <v>84</v>
      </c>
      <c r="F11" t="s">
        <v>85</v>
      </c>
      <c r="G11" t="s">
        <v>69</v>
      </c>
      <c r="H11" t="s">
        <v>164</v>
      </c>
      <c r="I11" t="s">
        <v>165</v>
      </c>
      <c r="J11" t="s">
        <v>166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217309.32</v>
      </c>
      <c r="R11">
        <v>319984.75</v>
      </c>
      <c r="S11">
        <v>499219.98999999993</v>
      </c>
      <c r="T11">
        <v>8763.6200000000008</v>
      </c>
      <c r="U11">
        <v>0</v>
      </c>
    </row>
    <row r="12" spans="1:21" x14ac:dyDescent="0.25">
      <c r="A12" t="s">
        <v>87</v>
      </c>
      <c r="B12" t="s">
        <v>88</v>
      </c>
      <c r="C12" t="s">
        <v>89</v>
      </c>
      <c r="D12" t="s">
        <v>83</v>
      </c>
      <c r="E12" t="s">
        <v>97</v>
      </c>
      <c r="F12" t="s">
        <v>98</v>
      </c>
      <c r="G12" t="s">
        <v>93</v>
      </c>
      <c r="H12" t="s">
        <v>167</v>
      </c>
      <c r="I12" t="s">
        <v>168</v>
      </c>
      <c r="J12" t="s">
        <v>169</v>
      </c>
      <c r="K12">
        <v>0</v>
      </c>
      <c r="L12">
        <v>0</v>
      </c>
      <c r="M12">
        <v>0</v>
      </c>
      <c r="N12">
        <v>0</v>
      </c>
      <c r="O12">
        <v>0</v>
      </c>
      <c r="P12">
        <v>675542.18</v>
      </c>
      <c r="Q12">
        <v>268367.8</v>
      </c>
      <c r="R12">
        <v>0</v>
      </c>
      <c r="S12">
        <v>0</v>
      </c>
      <c r="T12">
        <v>0</v>
      </c>
      <c r="U12">
        <v>0</v>
      </c>
    </row>
    <row r="13" spans="1:21" x14ac:dyDescent="0.25">
      <c r="A13" t="s">
        <v>87</v>
      </c>
      <c r="B13" t="s">
        <v>88</v>
      </c>
      <c r="C13" t="s">
        <v>89</v>
      </c>
      <c r="D13" t="s">
        <v>90</v>
      </c>
      <c r="E13" t="s">
        <v>91</v>
      </c>
      <c r="F13" t="s">
        <v>92</v>
      </c>
      <c r="G13" t="s">
        <v>93</v>
      </c>
      <c r="H13" t="s">
        <v>167</v>
      </c>
      <c r="I13" t="s">
        <v>168</v>
      </c>
      <c r="J13" t="s">
        <v>169</v>
      </c>
      <c r="K13">
        <v>0</v>
      </c>
      <c r="L13">
        <v>0</v>
      </c>
      <c r="M13">
        <v>0</v>
      </c>
      <c r="N13">
        <v>0</v>
      </c>
      <c r="O13">
        <v>0</v>
      </c>
      <c r="P13">
        <v>1967792.1100000003</v>
      </c>
      <c r="Q13">
        <v>1122261.5199999998</v>
      </c>
      <c r="R13">
        <v>1049900.0700000003</v>
      </c>
      <c r="S13">
        <v>2041.46</v>
      </c>
      <c r="T13">
        <v>0</v>
      </c>
      <c r="U13">
        <v>0</v>
      </c>
    </row>
    <row r="14" spans="1:21" x14ac:dyDescent="0.25">
      <c r="A14" t="s">
        <v>99</v>
      </c>
      <c r="B14" t="s">
        <v>100</v>
      </c>
      <c r="C14" t="s">
        <v>101</v>
      </c>
      <c r="D14" t="s">
        <v>102</v>
      </c>
      <c r="E14" t="s">
        <v>103</v>
      </c>
      <c r="F14" t="s">
        <v>104</v>
      </c>
      <c r="G14" t="s">
        <v>69</v>
      </c>
      <c r="H14" t="s">
        <v>170</v>
      </c>
      <c r="I14" t="s">
        <v>171</v>
      </c>
      <c r="J14" t="s">
        <v>172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1341978.6900000002</v>
      </c>
      <c r="S14">
        <v>0</v>
      </c>
      <c r="T14">
        <v>0</v>
      </c>
      <c r="U14">
        <v>0</v>
      </c>
    </row>
    <row r="15" spans="1:21" x14ac:dyDescent="0.25">
      <c r="A15" t="s">
        <v>99</v>
      </c>
      <c r="B15" t="s">
        <v>100</v>
      </c>
      <c r="C15" t="s">
        <v>101</v>
      </c>
      <c r="D15"/>
      <c r="E15"/>
      <c r="F15" t="s">
        <v>108</v>
      </c>
      <c r="G15" t="s">
        <v>69</v>
      </c>
      <c r="H15" t="s">
        <v>170</v>
      </c>
      <c r="I15" t="s">
        <v>171</v>
      </c>
      <c r="J15" t="s">
        <v>172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1340370.9500000002</v>
      </c>
      <c r="S15">
        <v>9143.9699999999993</v>
      </c>
      <c r="T15">
        <v>0</v>
      </c>
      <c r="U15">
        <v>0</v>
      </c>
    </row>
    <row r="16" spans="1:21" x14ac:dyDescent="0.25">
      <c r="A16" t="s">
        <v>99</v>
      </c>
      <c r="B16" t="s">
        <v>109</v>
      </c>
      <c r="C16" t="s">
        <v>110</v>
      </c>
      <c r="D16" t="s">
        <v>111</v>
      </c>
      <c r="E16" t="s">
        <v>112</v>
      </c>
      <c r="F16" t="s">
        <v>113</v>
      </c>
      <c r="G16" t="s">
        <v>69</v>
      </c>
      <c r="H16" t="s">
        <v>170</v>
      </c>
      <c r="I16" t="s">
        <v>171</v>
      </c>
      <c r="J16" t="s">
        <v>172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1616330.41</v>
      </c>
      <c r="R16">
        <v>6862.4</v>
      </c>
      <c r="S16">
        <v>0</v>
      </c>
      <c r="T16">
        <v>0</v>
      </c>
      <c r="U16">
        <v>0</v>
      </c>
    </row>
    <row r="17" spans="1:21" x14ac:dyDescent="0.25">
      <c r="A17" t="s">
        <v>99</v>
      </c>
      <c r="B17" t="s">
        <v>115</v>
      </c>
      <c r="C17" t="s">
        <v>116</v>
      </c>
      <c r="D17" t="s">
        <v>111</v>
      </c>
      <c r="E17" t="s">
        <v>112</v>
      </c>
      <c r="F17" t="s">
        <v>117</v>
      </c>
      <c r="G17" t="s">
        <v>69</v>
      </c>
      <c r="H17" t="s">
        <v>170</v>
      </c>
      <c r="I17" t="s">
        <v>171</v>
      </c>
      <c r="J17" t="s">
        <v>172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554312.66</v>
      </c>
      <c r="R17">
        <v>363.98</v>
      </c>
      <c r="S17">
        <v>0</v>
      </c>
      <c r="T17">
        <v>0</v>
      </c>
      <c r="U17">
        <v>0</v>
      </c>
    </row>
    <row r="18" spans="1:21" x14ac:dyDescent="0.25">
      <c r="A18" t="s">
        <v>118</v>
      </c>
      <c r="B18" t="s">
        <v>119</v>
      </c>
      <c r="C18" t="s">
        <v>120</v>
      </c>
      <c r="D18" t="s">
        <v>121</v>
      </c>
      <c r="E18" t="s">
        <v>122</v>
      </c>
      <c r="F18" t="s">
        <v>121</v>
      </c>
      <c r="G18" t="s">
        <v>69</v>
      </c>
      <c r="H18" t="s">
        <v>173</v>
      </c>
      <c r="I18" t="s">
        <v>174</v>
      </c>
      <c r="J18" t="s">
        <v>172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1088530.1700000002</v>
      </c>
      <c r="R18">
        <v>0</v>
      </c>
      <c r="S18">
        <v>0</v>
      </c>
      <c r="T18">
        <v>0</v>
      </c>
      <c r="U18">
        <v>0</v>
      </c>
    </row>
    <row r="19" spans="1:21" x14ac:dyDescent="0.25">
      <c r="A19" t="s">
        <v>124</v>
      </c>
      <c r="B19" t="s">
        <v>124</v>
      </c>
      <c r="C19" t="s">
        <v>125</v>
      </c>
      <c r="D19" t="s">
        <v>126</v>
      </c>
      <c r="E19" t="s">
        <v>127</v>
      </c>
      <c r="F19" t="s">
        <v>25</v>
      </c>
      <c r="G19" t="s">
        <v>93</v>
      </c>
      <c r="H19" t="s">
        <v>175</v>
      </c>
      <c r="I19" t="s">
        <v>176</v>
      </c>
      <c r="J19" t="s">
        <v>177</v>
      </c>
      <c r="K19">
        <v>0</v>
      </c>
      <c r="L19">
        <v>0</v>
      </c>
      <c r="M19">
        <v>0</v>
      </c>
      <c r="N19">
        <v>0</v>
      </c>
      <c r="O19">
        <v>0</v>
      </c>
      <c r="P19">
        <v>661896.09000000008</v>
      </c>
      <c r="Q19">
        <v>25586.3</v>
      </c>
      <c r="R19">
        <v>25586.3</v>
      </c>
      <c r="S19">
        <v>25663.77</v>
      </c>
      <c r="T19">
        <v>1111.26</v>
      </c>
      <c r="U19">
        <v>0</v>
      </c>
    </row>
    <row r="20" spans="1:21" x14ac:dyDescent="0.25">
      <c r="A20" t="s">
        <v>130</v>
      </c>
      <c r="B20" t="s">
        <v>130</v>
      </c>
      <c r="C20" t="s">
        <v>131</v>
      </c>
      <c r="D20" t="s">
        <v>132</v>
      </c>
      <c r="E20" t="s">
        <v>133</v>
      </c>
      <c r="F20" t="s">
        <v>27</v>
      </c>
      <c r="G20" t="s">
        <v>93</v>
      </c>
      <c r="H20" t="s">
        <v>178</v>
      </c>
      <c r="I20" t="s">
        <v>179</v>
      </c>
      <c r="J20" t="s">
        <v>177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1669644.69</v>
      </c>
      <c r="R20">
        <v>63719.740000000005</v>
      </c>
      <c r="S20">
        <v>0</v>
      </c>
      <c r="T20">
        <v>0</v>
      </c>
      <c r="U20">
        <v>0</v>
      </c>
    </row>
    <row r="21" spans="1:21" x14ac:dyDescent="0.25">
      <c r="A21" t="s">
        <v>135</v>
      </c>
      <c r="B21" t="s">
        <v>136</v>
      </c>
      <c r="C21" t="s">
        <v>137</v>
      </c>
      <c r="D21" t="s">
        <v>138</v>
      </c>
      <c r="E21" t="s">
        <v>139</v>
      </c>
      <c r="F21" t="s">
        <v>140</v>
      </c>
      <c r="G21" t="s">
        <v>69</v>
      </c>
      <c r="H21" t="s">
        <v>180</v>
      </c>
      <c r="I21" t="s">
        <v>181</v>
      </c>
      <c r="J21" t="s">
        <v>172</v>
      </c>
      <c r="K21">
        <v>0</v>
      </c>
      <c r="L21">
        <v>0</v>
      </c>
      <c r="M21">
        <v>0</v>
      </c>
      <c r="N21">
        <v>0</v>
      </c>
      <c r="O21">
        <v>0</v>
      </c>
      <c r="P21">
        <v>2957982.32</v>
      </c>
      <c r="Q21">
        <v>27534.92</v>
      </c>
      <c r="R21">
        <v>0</v>
      </c>
      <c r="S21">
        <v>0</v>
      </c>
      <c r="T21">
        <v>0</v>
      </c>
      <c r="U21">
        <v>0</v>
      </c>
    </row>
    <row r="22" spans="1:21" x14ac:dyDescent="0.25">
      <c r="A22" t="s">
        <v>182</v>
      </c>
      <c r="B22"/>
      <c r="C22"/>
      <c r="D22"/>
      <c r="E22"/>
      <c r="F22"/>
      <c r="G22"/>
      <c r="H22"/>
      <c r="I22"/>
      <c r="J22"/>
      <c r="K22">
        <v>0</v>
      </c>
      <c r="L22">
        <v>0</v>
      </c>
      <c r="M22">
        <v>0</v>
      </c>
      <c r="N22">
        <v>0</v>
      </c>
      <c r="O22">
        <v>0</v>
      </c>
      <c r="P22">
        <v>6440566.4299999997</v>
      </c>
      <c r="Q22">
        <v>23393581.060000006</v>
      </c>
      <c r="R22">
        <v>5023088.6800000016</v>
      </c>
      <c r="S22">
        <v>1113811.24</v>
      </c>
      <c r="T22">
        <v>412501.40999999992</v>
      </c>
      <c r="U22">
        <v>0</v>
      </c>
    </row>
    <row r="23" spans="1:21" x14ac:dyDescent="0.25"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</row>
    <row r="24" spans="1:21" x14ac:dyDescent="0.25"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</row>
    <row r="25" spans="1:21" x14ac:dyDescent="0.25"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</row>
    <row r="26" spans="1:21" x14ac:dyDescent="0.25"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</row>
    <row r="27" spans="1:21" x14ac:dyDescent="0.25"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</row>
    <row r="28" spans="1:21" x14ac:dyDescent="0.25"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</row>
    <row r="29" spans="1:21" x14ac:dyDescent="0.25"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</row>
    <row r="30" spans="1:21" x14ac:dyDescent="0.25"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</row>
    <row r="31" spans="1:21" x14ac:dyDescent="0.25"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</row>
    <row r="32" spans="1:21" x14ac:dyDescent="0.25"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</row>
    <row r="33" customFormat="1" x14ac:dyDescent="0.25"/>
    <row r="34" customFormat="1" x14ac:dyDescent="0.25"/>
    <row r="35" customFormat="1" x14ac:dyDescent="0.25"/>
    <row r="36" customFormat="1" x14ac:dyDescent="0.25"/>
    <row r="37" customFormat="1" x14ac:dyDescent="0.25"/>
    <row r="38" customFormat="1" x14ac:dyDescent="0.25"/>
    <row r="39" customFormat="1" x14ac:dyDescent="0.25"/>
    <row r="40" customFormat="1" x14ac:dyDescent="0.25"/>
    <row r="41" customFormat="1" x14ac:dyDescent="0.25"/>
    <row r="42" customFormat="1" x14ac:dyDescent="0.25"/>
    <row r="43" customFormat="1" x14ac:dyDescent="0.25"/>
    <row r="44" customFormat="1" x14ac:dyDescent="0.25"/>
    <row r="45" customFormat="1" x14ac:dyDescent="0.25"/>
    <row r="46" customFormat="1" x14ac:dyDescent="0.25"/>
    <row r="47" customFormat="1" x14ac:dyDescent="0.25"/>
    <row r="48" customFormat="1" x14ac:dyDescent="0.25"/>
    <row r="49" customFormat="1" x14ac:dyDescent="0.25"/>
    <row r="50" customFormat="1" x14ac:dyDescent="0.25"/>
    <row r="51" customFormat="1" x14ac:dyDescent="0.25"/>
    <row r="52" customFormat="1" x14ac:dyDescent="0.25"/>
    <row r="53" customFormat="1" x14ac:dyDescent="0.25"/>
    <row r="54" customFormat="1" x14ac:dyDescent="0.25"/>
  </sheetData>
  <phoneticPr fontId="18" type="noConversion"/>
  <pageMargins left="0.7" right="0.7" top="0.75" bottom="0.75" header="0.3" footer="0.3"/>
  <pageSetup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06E997-2C6A-4072-AED0-F312CD4DE748}">
  <sheetPr codeName="Sheet8">
    <tabColor theme="8"/>
  </sheetPr>
  <dimension ref="A1:U54"/>
  <sheetViews>
    <sheetView zoomScale="90" zoomScaleNormal="90" workbookViewId="0">
      <selection activeCell="B10" sqref="B10"/>
    </sheetView>
  </sheetViews>
  <sheetFormatPr defaultRowHeight="15" x14ac:dyDescent="0.25"/>
  <cols>
    <col min="1" max="1" width="11.28515625" customWidth="1"/>
    <col min="2" max="2" width="12" customWidth="1"/>
    <col min="3" max="3" width="41.28515625" style="4" customWidth="1"/>
    <col min="4" max="4" width="35.85546875" style="4" customWidth="1"/>
    <col min="5" max="5" width="61.5703125" style="4" customWidth="1"/>
    <col min="6" max="6" width="19.85546875" style="4" customWidth="1"/>
    <col min="7" max="10" width="11.28515625" style="4" bestFit="1" customWidth="1"/>
    <col min="11" max="11" width="7" style="4" bestFit="1" customWidth="1"/>
    <col min="12" max="15" width="5.42578125" style="4" bestFit="1" customWidth="1"/>
    <col min="16" max="16" width="12.140625" style="4" bestFit="1" customWidth="1"/>
    <col min="17" max="17" width="12.140625" bestFit="1" customWidth="1"/>
    <col min="18" max="18" width="13.28515625" bestFit="1" customWidth="1"/>
    <col min="19" max="20" width="12.140625" bestFit="1" customWidth="1"/>
    <col min="21" max="23" width="5.42578125" bestFit="1" customWidth="1"/>
    <col min="24" max="25" width="4.5703125" bestFit="1" customWidth="1"/>
  </cols>
  <sheetData>
    <row r="1" spans="1:21" x14ac:dyDescent="0.25">
      <c r="D1" s="4">
        <f>SUM(K22:AA22)</f>
        <v>36383548.82</v>
      </c>
    </row>
    <row r="3" spans="1:21" x14ac:dyDescent="0.25">
      <c r="C3"/>
      <c r="D3"/>
      <c r="E3"/>
      <c r="F3"/>
      <c r="G3"/>
      <c r="H3"/>
      <c r="I3"/>
      <c r="J3"/>
      <c r="K3" s="10" t="s">
        <v>160</v>
      </c>
      <c r="L3"/>
      <c r="M3"/>
      <c r="N3"/>
      <c r="O3"/>
      <c r="P3"/>
    </row>
    <row r="4" spans="1:21" x14ac:dyDescent="0.25">
      <c r="A4" s="10" t="s">
        <v>33</v>
      </c>
      <c r="B4" s="10" t="s">
        <v>34</v>
      </c>
      <c r="C4" s="10" t="s">
        <v>35</v>
      </c>
      <c r="D4" s="10" t="s">
        <v>36</v>
      </c>
      <c r="E4" s="10" t="s">
        <v>161</v>
      </c>
      <c r="F4" s="10" t="s">
        <v>38</v>
      </c>
      <c r="G4" s="10" t="s">
        <v>41</v>
      </c>
      <c r="H4" s="10" t="s">
        <v>42</v>
      </c>
      <c r="I4" s="10" t="s">
        <v>162</v>
      </c>
      <c r="J4" s="10" t="s">
        <v>163</v>
      </c>
      <c r="K4" t="s">
        <v>49</v>
      </c>
      <c r="L4" t="s">
        <v>50</v>
      </c>
      <c r="M4" t="s">
        <v>51</v>
      </c>
      <c r="N4" t="s">
        <v>52</v>
      </c>
      <c r="O4" t="s">
        <v>53</v>
      </c>
      <c r="P4" t="s">
        <v>54</v>
      </c>
      <c r="Q4" t="s">
        <v>55</v>
      </c>
      <c r="R4" t="s">
        <v>56</v>
      </c>
      <c r="S4" t="s">
        <v>57</v>
      </c>
      <c r="T4" t="s">
        <v>58</v>
      </c>
      <c r="U4" t="s">
        <v>59</v>
      </c>
    </row>
    <row r="5" spans="1:21" x14ac:dyDescent="0.25">
      <c r="A5" t="s">
        <v>64</v>
      </c>
      <c r="B5" t="s">
        <v>65</v>
      </c>
      <c r="C5" t="s">
        <v>66</v>
      </c>
      <c r="D5" t="s">
        <v>66</v>
      </c>
      <c r="E5" t="s">
        <v>67</v>
      </c>
      <c r="F5" t="s">
        <v>76</v>
      </c>
      <c r="G5" t="s">
        <v>69</v>
      </c>
      <c r="H5" t="s">
        <v>164</v>
      </c>
      <c r="I5" t="s">
        <v>165</v>
      </c>
      <c r="J5" t="s">
        <v>166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12254.779999999999</v>
      </c>
      <c r="R5">
        <v>6072310.9199999999</v>
      </c>
      <c r="S5">
        <v>0</v>
      </c>
      <c r="T5">
        <v>0</v>
      </c>
      <c r="U5">
        <v>0</v>
      </c>
    </row>
    <row r="6" spans="1:21" x14ac:dyDescent="0.25">
      <c r="A6" t="s">
        <v>64</v>
      </c>
      <c r="B6" t="s">
        <v>65</v>
      </c>
      <c r="C6" t="s">
        <v>66</v>
      </c>
      <c r="D6"/>
      <c r="E6"/>
      <c r="F6" t="s">
        <v>68</v>
      </c>
      <c r="G6" t="s">
        <v>69</v>
      </c>
      <c r="H6" t="s">
        <v>164</v>
      </c>
      <c r="I6" t="s">
        <v>165</v>
      </c>
      <c r="J6" t="s">
        <v>166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16227.11</v>
      </c>
      <c r="R6">
        <v>163232.72</v>
      </c>
      <c r="S6">
        <v>1164413.71</v>
      </c>
      <c r="T6">
        <v>1142236.6599999999</v>
      </c>
      <c r="U6">
        <v>0</v>
      </c>
    </row>
    <row r="7" spans="1:21" x14ac:dyDescent="0.25">
      <c r="A7" t="s">
        <v>64</v>
      </c>
      <c r="B7" t="s">
        <v>65</v>
      </c>
      <c r="C7" t="s">
        <v>66</v>
      </c>
      <c r="D7"/>
      <c r="E7"/>
      <c r="F7" t="s">
        <v>73</v>
      </c>
      <c r="G7" t="s">
        <v>69</v>
      </c>
      <c r="H7" t="s">
        <v>164</v>
      </c>
      <c r="I7" t="s">
        <v>165</v>
      </c>
      <c r="J7" t="s">
        <v>166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16227.11</v>
      </c>
      <c r="R7">
        <v>163232.72</v>
      </c>
      <c r="S7">
        <v>1164413.71</v>
      </c>
      <c r="T7">
        <v>1142236.6599999999</v>
      </c>
      <c r="U7">
        <v>0</v>
      </c>
    </row>
    <row r="8" spans="1:21" x14ac:dyDescent="0.25">
      <c r="A8" t="s">
        <v>64</v>
      </c>
      <c r="B8" t="s">
        <v>65</v>
      </c>
      <c r="C8" t="s">
        <v>66</v>
      </c>
      <c r="D8"/>
      <c r="E8"/>
      <c r="F8" t="s">
        <v>74</v>
      </c>
      <c r="G8" t="s">
        <v>69</v>
      </c>
      <c r="H8" t="s">
        <v>164</v>
      </c>
      <c r="I8" t="s">
        <v>165</v>
      </c>
      <c r="J8" t="s">
        <v>166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16227.11</v>
      </c>
      <c r="R8">
        <v>139444.26999999999</v>
      </c>
      <c r="S8">
        <v>1152755.6399999999</v>
      </c>
      <c r="T8">
        <v>1130578.5899999999</v>
      </c>
      <c r="U8">
        <v>0</v>
      </c>
    </row>
    <row r="9" spans="1:21" x14ac:dyDescent="0.25">
      <c r="A9" t="s">
        <v>64</v>
      </c>
      <c r="B9" t="s">
        <v>65</v>
      </c>
      <c r="C9" t="s">
        <v>66</v>
      </c>
      <c r="D9"/>
      <c r="E9"/>
      <c r="F9" t="s">
        <v>75</v>
      </c>
      <c r="G9" t="s">
        <v>69</v>
      </c>
      <c r="H9" t="s">
        <v>164</v>
      </c>
      <c r="I9" t="s">
        <v>165</v>
      </c>
      <c r="J9" t="s">
        <v>166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16227.11</v>
      </c>
      <c r="R9">
        <v>139444.26999999999</v>
      </c>
      <c r="S9">
        <v>1152755.6399999999</v>
      </c>
      <c r="T9">
        <v>1130578.5899999999</v>
      </c>
      <c r="U9">
        <v>0</v>
      </c>
    </row>
    <row r="10" spans="1:21" x14ac:dyDescent="0.25">
      <c r="A10" t="s">
        <v>64</v>
      </c>
      <c r="B10" t="s">
        <v>77</v>
      </c>
      <c r="C10" t="s">
        <v>78</v>
      </c>
      <c r="D10" t="s">
        <v>3</v>
      </c>
      <c r="E10" t="s">
        <v>79</v>
      </c>
      <c r="F10" t="s">
        <v>80</v>
      </c>
      <c r="G10" t="s">
        <v>69</v>
      </c>
      <c r="H10" t="s">
        <v>164</v>
      </c>
      <c r="I10" t="s">
        <v>165</v>
      </c>
      <c r="J10" t="s">
        <v>166</v>
      </c>
      <c r="K10">
        <v>0</v>
      </c>
      <c r="L10">
        <v>0</v>
      </c>
      <c r="M10">
        <v>0</v>
      </c>
      <c r="N10">
        <v>0</v>
      </c>
      <c r="O10">
        <v>0</v>
      </c>
      <c r="P10">
        <v>177353.73</v>
      </c>
      <c r="Q10">
        <v>1330227.8999999999</v>
      </c>
      <c r="R10">
        <v>503871.65</v>
      </c>
      <c r="S10">
        <v>487952.05</v>
      </c>
      <c r="T10">
        <v>401544.72999999992</v>
      </c>
      <c r="U10">
        <v>0</v>
      </c>
    </row>
    <row r="11" spans="1:21" x14ac:dyDescent="0.25">
      <c r="A11" t="s">
        <v>64</v>
      </c>
      <c r="B11" t="s">
        <v>81</v>
      </c>
      <c r="C11" t="s">
        <v>82</v>
      </c>
      <c r="D11" t="s">
        <v>83</v>
      </c>
      <c r="E11" t="s">
        <v>84</v>
      </c>
      <c r="F11" t="s">
        <v>85</v>
      </c>
      <c r="G11" t="s">
        <v>69</v>
      </c>
      <c r="H11" t="s">
        <v>164</v>
      </c>
      <c r="I11" t="s">
        <v>165</v>
      </c>
      <c r="J11" t="s">
        <v>166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35553.86</v>
      </c>
      <c r="R11">
        <v>501740.20999999996</v>
      </c>
      <c r="S11">
        <v>499219.98999999993</v>
      </c>
      <c r="T11">
        <v>8763.6200000000008</v>
      </c>
      <c r="U11">
        <v>0</v>
      </c>
    </row>
    <row r="12" spans="1:21" x14ac:dyDescent="0.25">
      <c r="A12" t="s">
        <v>87</v>
      </c>
      <c r="B12" t="s">
        <v>88</v>
      </c>
      <c r="C12" t="s">
        <v>89</v>
      </c>
      <c r="D12" t="s">
        <v>83</v>
      </c>
      <c r="E12" t="s">
        <v>97</v>
      </c>
      <c r="F12" t="s">
        <v>98</v>
      </c>
      <c r="G12" t="s">
        <v>93</v>
      </c>
      <c r="H12" t="s">
        <v>167</v>
      </c>
      <c r="I12" t="s">
        <v>168</v>
      </c>
      <c r="J12" t="s">
        <v>169</v>
      </c>
      <c r="K12">
        <v>0</v>
      </c>
      <c r="L12">
        <v>0</v>
      </c>
      <c r="M12">
        <v>0</v>
      </c>
      <c r="N12">
        <v>0</v>
      </c>
      <c r="O12">
        <v>0</v>
      </c>
      <c r="P12">
        <v>22024.29</v>
      </c>
      <c r="Q12">
        <v>921885.69</v>
      </c>
      <c r="R12">
        <v>0</v>
      </c>
      <c r="S12">
        <v>0</v>
      </c>
      <c r="T12">
        <v>0</v>
      </c>
      <c r="U12">
        <v>0</v>
      </c>
    </row>
    <row r="13" spans="1:21" x14ac:dyDescent="0.25">
      <c r="A13" t="s">
        <v>87</v>
      </c>
      <c r="B13" t="s">
        <v>88</v>
      </c>
      <c r="C13" t="s">
        <v>89</v>
      </c>
      <c r="D13" t="s">
        <v>90</v>
      </c>
      <c r="E13" t="s">
        <v>91</v>
      </c>
      <c r="F13" t="s">
        <v>92</v>
      </c>
      <c r="G13" t="s">
        <v>93</v>
      </c>
      <c r="H13" t="s">
        <v>167</v>
      </c>
      <c r="I13" t="s">
        <v>168</v>
      </c>
      <c r="J13" t="s">
        <v>169</v>
      </c>
      <c r="K13">
        <v>0</v>
      </c>
      <c r="L13">
        <v>0</v>
      </c>
      <c r="M13">
        <v>0</v>
      </c>
      <c r="N13">
        <v>0</v>
      </c>
      <c r="O13">
        <v>0</v>
      </c>
      <c r="P13">
        <v>1860177.9700000002</v>
      </c>
      <c r="Q13">
        <v>1168104.0699999998</v>
      </c>
      <c r="R13">
        <v>1098470.6100000003</v>
      </c>
      <c r="S13">
        <v>15242.509999999998</v>
      </c>
      <c r="T13">
        <v>0</v>
      </c>
      <c r="U13">
        <v>0</v>
      </c>
    </row>
    <row r="14" spans="1:21" x14ac:dyDescent="0.25">
      <c r="A14" t="s">
        <v>99</v>
      </c>
      <c r="B14" t="s">
        <v>100</v>
      </c>
      <c r="C14" t="s">
        <v>101</v>
      </c>
      <c r="D14" t="s">
        <v>102</v>
      </c>
      <c r="E14" t="s">
        <v>103</v>
      </c>
      <c r="F14" t="s">
        <v>104</v>
      </c>
      <c r="G14" t="s">
        <v>69</v>
      </c>
      <c r="H14" t="s">
        <v>170</v>
      </c>
      <c r="I14" t="s">
        <v>171</v>
      </c>
      <c r="J14" t="s">
        <v>172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1341978.6900000002</v>
      </c>
      <c r="S14">
        <v>0</v>
      </c>
      <c r="T14">
        <v>0</v>
      </c>
      <c r="U14">
        <v>0</v>
      </c>
    </row>
    <row r="15" spans="1:21" x14ac:dyDescent="0.25">
      <c r="A15" t="s">
        <v>99</v>
      </c>
      <c r="B15" t="s">
        <v>100</v>
      </c>
      <c r="C15" t="s">
        <v>101</v>
      </c>
      <c r="D15"/>
      <c r="E15"/>
      <c r="F15" t="s">
        <v>108</v>
      </c>
      <c r="G15" t="s">
        <v>69</v>
      </c>
      <c r="H15" t="s">
        <v>170</v>
      </c>
      <c r="I15" t="s">
        <v>171</v>
      </c>
      <c r="J15" t="s">
        <v>172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2004.83</v>
      </c>
      <c r="S15">
        <v>1347510.09</v>
      </c>
      <c r="T15">
        <v>0</v>
      </c>
      <c r="U15">
        <v>0</v>
      </c>
    </row>
    <row r="16" spans="1:21" x14ac:dyDescent="0.25">
      <c r="A16" t="s">
        <v>99</v>
      </c>
      <c r="B16" t="s">
        <v>109</v>
      </c>
      <c r="C16" t="s">
        <v>110</v>
      </c>
      <c r="D16" t="s">
        <v>111</v>
      </c>
      <c r="E16" t="s">
        <v>112</v>
      </c>
      <c r="F16" t="s">
        <v>113</v>
      </c>
      <c r="G16" t="s">
        <v>69</v>
      </c>
      <c r="H16" t="s">
        <v>170</v>
      </c>
      <c r="I16" t="s">
        <v>171</v>
      </c>
      <c r="J16" t="s">
        <v>172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5007.7</v>
      </c>
      <c r="R16">
        <v>1618185.1099999999</v>
      </c>
      <c r="S16">
        <v>0</v>
      </c>
      <c r="T16">
        <v>0</v>
      </c>
      <c r="U16">
        <v>0</v>
      </c>
    </row>
    <row r="17" spans="1:21" x14ac:dyDescent="0.25">
      <c r="A17" t="s">
        <v>99</v>
      </c>
      <c r="B17" t="s">
        <v>115</v>
      </c>
      <c r="C17" t="s">
        <v>116</v>
      </c>
      <c r="D17" t="s">
        <v>111</v>
      </c>
      <c r="E17" t="s">
        <v>112</v>
      </c>
      <c r="F17" t="s">
        <v>117</v>
      </c>
      <c r="G17" t="s">
        <v>69</v>
      </c>
      <c r="H17" t="s">
        <v>170</v>
      </c>
      <c r="I17" t="s">
        <v>171</v>
      </c>
      <c r="J17" t="s">
        <v>172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11283.42</v>
      </c>
      <c r="R17">
        <v>543393.22</v>
      </c>
      <c r="S17">
        <v>0</v>
      </c>
      <c r="T17">
        <v>0</v>
      </c>
      <c r="U17">
        <v>0</v>
      </c>
    </row>
    <row r="18" spans="1:21" x14ac:dyDescent="0.25">
      <c r="A18" t="s">
        <v>118</v>
      </c>
      <c r="B18" t="s">
        <v>119</v>
      </c>
      <c r="C18" t="s">
        <v>120</v>
      </c>
      <c r="D18" t="s">
        <v>121</v>
      </c>
      <c r="E18" t="s">
        <v>122</v>
      </c>
      <c r="F18" t="s">
        <v>121</v>
      </c>
      <c r="G18" t="s">
        <v>69</v>
      </c>
      <c r="H18" t="s">
        <v>173</v>
      </c>
      <c r="I18" t="s">
        <v>174</v>
      </c>
      <c r="J18" t="s">
        <v>172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1088530.1700000002</v>
      </c>
      <c r="R18">
        <v>0</v>
      </c>
      <c r="S18">
        <v>0</v>
      </c>
      <c r="T18">
        <v>0</v>
      </c>
      <c r="U18">
        <v>0</v>
      </c>
    </row>
    <row r="19" spans="1:21" x14ac:dyDescent="0.25">
      <c r="A19" t="s">
        <v>124</v>
      </c>
      <c r="B19" t="s">
        <v>124</v>
      </c>
      <c r="C19" t="s">
        <v>125</v>
      </c>
      <c r="D19" t="s">
        <v>126</v>
      </c>
      <c r="E19" t="s">
        <v>127</v>
      </c>
      <c r="F19" t="s">
        <v>25</v>
      </c>
      <c r="G19" t="s">
        <v>93</v>
      </c>
      <c r="H19" t="s">
        <v>175</v>
      </c>
      <c r="I19" t="s">
        <v>176</v>
      </c>
      <c r="J19" t="s">
        <v>177</v>
      </c>
      <c r="K19">
        <v>0</v>
      </c>
      <c r="L19">
        <v>0</v>
      </c>
      <c r="M19">
        <v>0</v>
      </c>
      <c r="N19">
        <v>0</v>
      </c>
      <c r="O19">
        <v>0</v>
      </c>
      <c r="P19">
        <v>16605.530000000002</v>
      </c>
      <c r="Q19">
        <v>32347.629999999997</v>
      </c>
      <c r="R19">
        <v>32347.629999999997</v>
      </c>
      <c r="S19">
        <v>32452.47</v>
      </c>
      <c r="T19">
        <v>626090.46000000008</v>
      </c>
      <c r="U19">
        <v>0</v>
      </c>
    </row>
    <row r="20" spans="1:21" x14ac:dyDescent="0.25">
      <c r="A20" t="s">
        <v>130</v>
      </c>
      <c r="B20" t="s">
        <v>130</v>
      </c>
      <c r="C20" t="s">
        <v>131</v>
      </c>
      <c r="D20" t="s">
        <v>132</v>
      </c>
      <c r="E20" t="s">
        <v>133</v>
      </c>
      <c r="F20" t="s">
        <v>27</v>
      </c>
      <c r="G20" t="s">
        <v>93</v>
      </c>
      <c r="H20" t="s">
        <v>178</v>
      </c>
      <c r="I20" t="s">
        <v>179</v>
      </c>
      <c r="J20" t="s">
        <v>177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201935.55</v>
      </c>
      <c r="R20">
        <v>1531428.88</v>
      </c>
      <c r="S20">
        <v>0</v>
      </c>
      <c r="T20">
        <v>0</v>
      </c>
      <c r="U20">
        <v>0</v>
      </c>
    </row>
    <row r="21" spans="1:21" x14ac:dyDescent="0.25">
      <c r="A21" t="s">
        <v>135</v>
      </c>
      <c r="B21" t="s">
        <v>136</v>
      </c>
      <c r="C21" t="s">
        <v>137</v>
      </c>
      <c r="D21" t="s">
        <v>138</v>
      </c>
      <c r="E21" t="s">
        <v>139</v>
      </c>
      <c r="F21" t="s">
        <v>140</v>
      </c>
      <c r="G21" t="s">
        <v>69</v>
      </c>
      <c r="H21" t="s">
        <v>180</v>
      </c>
      <c r="I21" t="s">
        <v>181</v>
      </c>
      <c r="J21" t="s">
        <v>172</v>
      </c>
      <c r="K21">
        <v>0</v>
      </c>
      <c r="L21">
        <v>0</v>
      </c>
      <c r="M21">
        <v>0</v>
      </c>
      <c r="N21">
        <v>0</v>
      </c>
      <c r="O21">
        <v>0</v>
      </c>
      <c r="P21">
        <v>2143.44</v>
      </c>
      <c r="Q21">
        <v>2983373.8</v>
      </c>
      <c r="R21">
        <v>0</v>
      </c>
      <c r="S21">
        <v>0</v>
      </c>
      <c r="T21">
        <v>0</v>
      </c>
      <c r="U21">
        <v>0</v>
      </c>
    </row>
    <row r="22" spans="1:21" x14ac:dyDescent="0.25">
      <c r="A22" t="s">
        <v>182</v>
      </c>
      <c r="C22"/>
      <c r="D22"/>
      <c r="E22"/>
      <c r="F22"/>
      <c r="G22"/>
      <c r="H22"/>
      <c r="I22"/>
      <c r="J22"/>
      <c r="K22">
        <v>0</v>
      </c>
      <c r="L22">
        <v>0</v>
      </c>
      <c r="M22">
        <v>0</v>
      </c>
      <c r="N22">
        <v>0</v>
      </c>
      <c r="O22">
        <v>0</v>
      </c>
      <c r="P22">
        <v>2078304.9600000002</v>
      </c>
      <c r="Q22">
        <v>7855413.0099999998</v>
      </c>
      <c r="R22">
        <v>13851085.73</v>
      </c>
      <c r="S22">
        <v>7016715.8099999987</v>
      </c>
      <c r="T22">
        <v>5582029.3099999996</v>
      </c>
      <c r="U22">
        <v>0</v>
      </c>
    </row>
    <row r="23" spans="1:21" x14ac:dyDescent="0.25">
      <c r="C23"/>
      <c r="D23"/>
      <c r="E23"/>
      <c r="F23"/>
      <c r="G23"/>
      <c r="H23"/>
      <c r="I23"/>
      <c r="J23"/>
      <c r="K23"/>
      <c r="L23"/>
      <c r="M23"/>
      <c r="N23"/>
      <c r="O23"/>
      <c r="P23"/>
    </row>
    <row r="24" spans="1:21" x14ac:dyDescent="0.25">
      <c r="C24"/>
      <c r="D24"/>
      <c r="E24"/>
      <c r="F24"/>
      <c r="G24"/>
      <c r="H24"/>
      <c r="I24"/>
      <c r="J24"/>
      <c r="K24"/>
      <c r="L24"/>
      <c r="M24"/>
      <c r="N24"/>
      <c r="O24"/>
      <c r="P24"/>
    </row>
    <row r="25" spans="1:21" x14ac:dyDescent="0.25">
      <c r="C25"/>
      <c r="D25"/>
      <c r="E25"/>
      <c r="F25"/>
      <c r="G25"/>
      <c r="H25"/>
      <c r="I25"/>
      <c r="J25"/>
      <c r="K25"/>
      <c r="L25"/>
      <c r="M25"/>
      <c r="N25"/>
      <c r="O25"/>
      <c r="P25"/>
    </row>
    <row r="26" spans="1:21" x14ac:dyDescent="0.25">
      <c r="C26"/>
      <c r="D26"/>
      <c r="E26"/>
      <c r="F26"/>
      <c r="G26"/>
      <c r="H26"/>
      <c r="I26"/>
      <c r="J26"/>
      <c r="K26"/>
      <c r="L26"/>
      <c r="M26"/>
      <c r="N26"/>
      <c r="O26"/>
      <c r="P26"/>
    </row>
    <row r="27" spans="1:21" x14ac:dyDescent="0.25">
      <c r="C27"/>
      <c r="D27"/>
      <c r="E27"/>
      <c r="F27"/>
      <c r="G27"/>
      <c r="H27"/>
      <c r="I27"/>
      <c r="J27"/>
      <c r="K27"/>
      <c r="L27"/>
      <c r="M27"/>
      <c r="N27"/>
      <c r="O27"/>
      <c r="P27"/>
    </row>
    <row r="28" spans="1:21" x14ac:dyDescent="0.25">
      <c r="C28"/>
      <c r="D28"/>
      <c r="E28"/>
      <c r="F28"/>
      <c r="G28"/>
      <c r="H28"/>
      <c r="I28"/>
      <c r="J28"/>
      <c r="K28"/>
      <c r="L28"/>
      <c r="M28"/>
      <c r="N28"/>
      <c r="O28"/>
      <c r="P28"/>
    </row>
    <row r="29" spans="1:21" x14ac:dyDescent="0.25">
      <c r="C29"/>
      <c r="D29"/>
      <c r="E29"/>
      <c r="F29"/>
      <c r="G29"/>
      <c r="H29"/>
      <c r="I29"/>
      <c r="J29"/>
      <c r="K29"/>
      <c r="L29"/>
      <c r="M29"/>
      <c r="N29"/>
      <c r="O29"/>
      <c r="P29"/>
    </row>
    <row r="30" spans="1:21" x14ac:dyDescent="0.25">
      <c r="C30"/>
      <c r="D30"/>
      <c r="E30"/>
      <c r="F30"/>
      <c r="G30"/>
      <c r="H30"/>
      <c r="I30"/>
      <c r="J30"/>
      <c r="K30"/>
      <c r="L30"/>
      <c r="M30"/>
      <c r="N30"/>
      <c r="O30"/>
      <c r="P30"/>
    </row>
    <row r="31" spans="1:21" x14ac:dyDescent="0.25">
      <c r="C31"/>
      <c r="D31"/>
      <c r="E31"/>
      <c r="F31"/>
      <c r="G31"/>
      <c r="H31"/>
      <c r="I31"/>
      <c r="J31"/>
      <c r="K31"/>
      <c r="L31"/>
      <c r="M31"/>
      <c r="N31"/>
      <c r="O31"/>
      <c r="P31"/>
    </row>
    <row r="32" spans="1:21" x14ac:dyDescent="0.25">
      <c r="C32"/>
      <c r="D32"/>
      <c r="E32"/>
      <c r="F32"/>
      <c r="G32"/>
      <c r="H32"/>
      <c r="I32"/>
      <c r="J32"/>
      <c r="K32"/>
      <c r="L32"/>
      <c r="M32"/>
      <c r="N32"/>
      <c r="O32"/>
      <c r="P32"/>
    </row>
    <row r="33" customFormat="1" x14ac:dyDescent="0.25"/>
    <row r="34" customFormat="1" x14ac:dyDescent="0.25"/>
    <row r="35" customFormat="1" x14ac:dyDescent="0.25"/>
    <row r="36" customFormat="1" x14ac:dyDescent="0.25"/>
    <row r="37" customFormat="1" x14ac:dyDescent="0.25"/>
    <row r="38" customFormat="1" x14ac:dyDescent="0.25"/>
    <row r="39" customFormat="1" x14ac:dyDescent="0.25"/>
    <row r="40" customFormat="1" x14ac:dyDescent="0.25"/>
    <row r="41" customFormat="1" x14ac:dyDescent="0.25"/>
    <row r="42" customFormat="1" x14ac:dyDescent="0.25"/>
    <row r="43" customFormat="1" x14ac:dyDescent="0.25"/>
    <row r="44" customFormat="1" x14ac:dyDescent="0.25"/>
    <row r="45" customFormat="1" x14ac:dyDescent="0.25"/>
    <row r="46" customFormat="1" x14ac:dyDescent="0.25"/>
    <row r="47" customFormat="1" x14ac:dyDescent="0.25"/>
    <row r="48" customFormat="1" x14ac:dyDescent="0.25"/>
    <row r="49" customFormat="1" x14ac:dyDescent="0.25"/>
    <row r="50" customFormat="1" x14ac:dyDescent="0.25"/>
    <row r="51" customFormat="1" x14ac:dyDescent="0.25"/>
    <row r="52" customFormat="1" x14ac:dyDescent="0.25"/>
    <row r="53" customFormat="1" x14ac:dyDescent="0.25"/>
    <row r="54" customFormat="1" x14ac:dyDescent="0.25"/>
  </sheetData>
  <pageMargins left="0.7" right="0.7" top="0.75" bottom="0.75" header="0.3" footer="0.3"/>
  <pageSetup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768E67-A16A-46DC-AFB6-1A2538465336}">
  <sheetPr codeName="Sheet9"/>
  <dimension ref="A1:AD62"/>
  <sheetViews>
    <sheetView topLeftCell="H17" zoomScale="80" zoomScaleNormal="80" workbookViewId="0">
      <selection activeCell="B10" sqref="B10"/>
    </sheetView>
  </sheetViews>
  <sheetFormatPr defaultRowHeight="15" x14ac:dyDescent="0.25"/>
  <cols>
    <col min="1" max="1" width="15.85546875" customWidth="1"/>
    <col min="2" max="2" width="12.7109375" bestFit="1" customWidth="1"/>
    <col min="3" max="3" width="50.5703125" bestFit="1" customWidth="1"/>
    <col min="4" max="4" width="12.7109375" bestFit="1" customWidth="1"/>
    <col min="5" max="5" width="35.85546875" bestFit="1" customWidth="1"/>
    <col min="6" max="6" width="34" bestFit="1" customWidth="1"/>
    <col min="7" max="7" width="97.28515625" bestFit="1" customWidth="1"/>
    <col min="8" max="8" width="59.7109375" customWidth="1"/>
    <col min="9" max="9" width="14.85546875" bestFit="1" customWidth="1"/>
    <col min="10" max="10" width="16" bestFit="1" customWidth="1"/>
    <col min="11" max="11" width="13.85546875" bestFit="1" customWidth="1"/>
    <col min="12" max="12" width="9.5703125" bestFit="1" customWidth="1"/>
    <col min="13" max="13" width="9.42578125" customWidth="1"/>
  </cols>
  <sheetData>
    <row r="1" spans="1:30" x14ac:dyDescent="0.25">
      <c r="A1" s="16" t="s">
        <v>183</v>
      </c>
      <c r="B1" s="16" t="s">
        <v>33</v>
      </c>
      <c r="C1" s="16" t="s">
        <v>184</v>
      </c>
      <c r="D1" s="25" t="s">
        <v>34</v>
      </c>
      <c r="E1" s="25" t="s">
        <v>35</v>
      </c>
      <c r="F1" s="25" t="s">
        <v>36</v>
      </c>
      <c r="G1" s="25" t="s">
        <v>161</v>
      </c>
      <c r="H1" s="25" t="s">
        <v>38</v>
      </c>
      <c r="I1" s="16" t="s">
        <v>42</v>
      </c>
      <c r="J1" s="16" t="s">
        <v>162</v>
      </c>
      <c r="K1" s="16" t="s">
        <v>163</v>
      </c>
      <c r="L1" s="16" t="s">
        <v>41</v>
      </c>
      <c r="M1" t="s">
        <v>185</v>
      </c>
      <c r="N1" t="s">
        <v>186</v>
      </c>
      <c r="O1" t="s">
        <v>187</v>
      </c>
      <c r="P1" t="s">
        <v>188</v>
      </c>
      <c r="Q1" t="s">
        <v>189</v>
      </c>
      <c r="R1" t="s">
        <v>190</v>
      </c>
      <c r="S1" t="s">
        <v>191</v>
      </c>
      <c r="T1" t="s">
        <v>192</v>
      </c>
      <c r="U1" t="s">
        <v>193</v>
      </c>
      <c r="V1" t="s">
        <v>194</v>
      </c>
      <c r="W1" t="s">
        <v>195</v>
      </c>
      <c r="X1" t="s">
        <v>196</v>
      </c>
      <c r="Y1" t="s">
        <v>197</v>
      </c>
      <c r="Z1" t="s">
        <v>198</v>
      </c>
      <c r="AA1" t="s">
        <v>199</v>
      </c>
      <c r="AB1" t="s">
        <v>200</v>
      </c>
      <c r="AC1" t="s">
        <v>201</v>
      </c>
      <c r="AD1" t="s">
        <v>202</v>
      </c>
    </row>
    <row r="2" spans="1:30" x14ac:dyDescent="0.25">
      <c r="A2" t="str">
        <f>_xlfn.XLOOKUP(M2,'1.A-P6 DATA CD-3B ONLY'!$V:$V,'1.A-P6 DATA CD-3B ONLY'!$E:$E)</f>
        <v>6.10.10.02</v>
      </c>
      <c r="B2" t="str">
        <f t="shared" ref="B2:B61" si="0">LEFT(A2,7)</f>
        <v>6.10.10</v>
      </c>
      <c r="C2" t="str">
        <f>VLOOKUP(B2,VLKUP!$A:$B,2,0)</f>
        <v>Integration, Installation and Infrastructure</v>
      </c>
      <c r="D2" t="str">
        <f t="shared" ref="D2:D61" si="1">LEFT(A2,10)</f>
        <v>6.10.10.02</v>
      </c>
      <c r="E2" t="str">
        <f>VLOOKUP(D2,VLKUP!$A:$B,2,0)</f>
        <v>Electron Endcap Structures</v>
      </c>
      <c r="F2" t="str">
        <f>VLOOKUP(_xlfn.XLOOKUP($M2,'1.A-P6 DATA CD-3B ONLY'!$V:$V,'1.A-P6 DATA CD-3B ONLY'!$X:$X),VLKUP!$G:$H,2,0)</f>
        <v>Detector Endcap Structures</v>
      </c>
      <c r="G2" t="str">
        <f>VLOOKUP(_xlfn.XLOOKUP($M2,'1.A-P6 DATA CD-3B ONLY'!$V:$V,'1.A-P6 DATA CD-3B ONLY'!$Y:$Y),VLKUP!$J:$K,2,0)</f>
        <v>Detector Endcap Structures – Flux Return Steel</v>
      </c>
      <c r="H2" t="str">
        <f>_xlfn.XLOOKUP(_xlfn.XLOOKUP(M2,'1.A-P6 DATA CD-3B ONLY'!V:V,'1.A-P6 DATA CD-3B ONLY'!Z:Z),VLKUP!Y:Y,VLKUP!Z:Z)</f>
        <v>Detector Endcap Steel for Structures</v>
      </c>
      <c r="I2" t="str">
        <f>_xlfn.XLOOKUP($M2,'1.A-P6 DATA CD-3B ONLY'!$V:$V,'1.A-P6 DATA CD-3B ONLY'!$AA:$AA)</f>
        <v>Sharma</v>
      </c>
      <c r="J2" t="str">
        <f>VLOOKUP($A2,'1.A-P6 DATA CD-3B ONLY'!$E:$K,7,0)</f>
        <v>rsharma</v>
      </c>
      <c r="K2" t="str">
        <f>VLOOKUP($A2,'1.A-P6 DATA CD-3B ONLY'!$E:$K,6,0)</f>
        <v>tlewis</v>
      </c>
      <c r="L2" t="str">
        <f>_xlfn.XLOOKUP($M2,'1.A-P6 DATA CD-3B ONLY'!$V:$V,'1.A-P6 DATA CD-3B ONLY'!$R:$R)</f>
        <v>BNL</v>
      </c>
      <c r="M2" t="s">
        <v>203</v>
      </c>
      <c r="N2">
        <v>0</v>
      </c>
      <c r="O2">
        <v>0</v>
      </c>
      <c r="P2">
        <v>0</v>
      </c>
      <c r="Q2">
        <v>0</v>
      </c>
      <c r="R2">
        <v>0</v>
      </c>
      <c r="S2">
        <v>2143.44</v>
      </c>
      <c r="T2">
        <v>27534.92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</row>
    <row r="3" spans="1:30" x14ac:dyDescent="0.25">
      <c r="A3" t="str">
        <f>_xlfn.XLOOKUP(M3,'1.A-P6 DATA CD-3B ONLY'!$V:$V,'1.A-P6 DATA CD-3B ONLY'!$E:$E)</f>
        <v>6.10.05.02.01</v>
      </c>
      <c r="B3" t="str">
        <f t="shared" si="0"/>
        <v>6.10.05</v>
      </c>
      <c r="C3" t="str">
        <f>VLOOKUP(B3,VLKUP!$A:$B,2,0)</f>
        <v>Electromagnetic Calorimetry</v>
      </c>
      <c r="D3" t="str">
        <f t="shared" si="1"/>
        <v>6.10.05.02</v>
      </c>
      <c r="E3" t="str">
        <f>VLOOKUP(D3,VLKUP!$A:$B,2,0)</f>
        <v>Barrel Electromagnetic Calorimetry</v>
      </c>
      <c r="F3" t="str">
        <f>VLOOKUP(_xlfn.XLOOKUP($M3,'1.A-P6 DATA CD-3B ONLY'!$V:$V,'1.A-P6 DATA CD-3B ONLY'!$X:$X),VLKUP!$G:$H,2,0)</f>
        <v>Scintillating Fibers</v>
      </c>
      <c r="G3" t="str">
        <f>VLOOKUP(_xlfn.XLOOKUP($M3,'1.A-P6 DATA CD-3B ONLY'!$V:$V,'1.A-P6 DATA CD-3B ONLY'!$Y:$Y),VLKUP!$J:$K,2,0)</f>
        <v>Scintillating Fibers for the Detector Barrel - Batch 2 and Forward - Batch 2 EM Calorimeters</v>
      </c>
      <c r="H3" t="str">
        <f>_xlfn.XLOOKUP(_xlfn.XLOOKUP(M3,'1.A-P6 DATA CD-3B ONLY'!V:V,'1.A-P6 DATA CD-3B ONLY'!Z:Z),VLKUP!Y:Y,VLKUP!Z:Z)</f>
        <v>Barrel EMCal Fibers - Option 1 - Batch 2</v>
      </c>
      <c r="I3" t="str">
        <f>_xlfn.XLOOKUP($M3,'1.A-P6 DATA CD-3B ONLY'!$V:$V,'1.A-P6 DATA CD-3B ONLY'!$AA:$AA)</f>
        <v>Bazilevsky</v>
      </c>
      <c r="J3" t="str">
        <f>VLOOKUP($A3,'1.A-P6 DATA CD-3B ONLY'!$E:$K,7,0)</f>
        <v>shura</v>
      </c>
      <c r="K3" t="str">
        <f>VLOOKUP($A3,'1.A-P6 DATA CD-3B ONLY'!$E:$K,6,0)</f>
        <v>tlewis</v>
      </c>
      <c r="L3" t="str">
        <f>_xlfn.XLOOKUP($M3,'1.A-P6 DATA CD-3B ONLY'!$V:$V,'1.A-P6 DATA CD-3B ONLY'!$R:$R)</f>
        <v>BNL</v>
      </c>
      <c r="M3" t="s">
        <v>204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5007.7</v>
      </c>
      <c r="U3">
        <v>6862.4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</row>
    <row r="4" spans="1:30" x14ac:dyDescent="0.25">
      <c r="A4" t="str">
        <f>_xlfn.XLOOKUP(M4,'1.A-P6 DATA CD-3B ONLY'!$V:$V,'1.A-P6 DATA CD-3B ONLY'!$E:$E)</f>
        <v>6.04.02.02</v>
      </c>
      <c r="B4" t="str">
        <f t="shared" si="0"/>
        <v>6.04.02</v>
      </c>
      <c r="C4" t="str">
        <f>VLOOKUP(B4,VLKUP!$A:$B,2,0)</f>
        <v>Electron Storage Ring Magnets - Dipole, Sextupole</v>
      </c>
      <c r="D4" t="str">
        <f t="shared" si="1"/>
        <v>6.04.02.02</v>
      </c>
      <c r="E4" t="str">
        <f>VLOOKUP(D4,VLKUP!$A:$B,2,0)</f>
        <v>ESR Sextupole Magnets</v>
      </c>
      <c r="F4" t="str">
        <f>VLOOKUP(_xlfn.XLOOKUP($M4,'1.A-P6 DATA CD-3B ONLY'!$V:$V,'1.A-P6 DATA CD-3B ONLY'!$X:$X),VLKUP!$G:$H,2,0)</f>
        <v>APS Sextupole Refurbishment</v>
      </c>
      <c r="G4" t="str">
        <f>VLOOKUP(_xlfn.XLOOKUP($M4,'1.A-P6 DATA CD-3B ONLY'!$V:$V,'1.A-P6 DATA CD-3B ONLY'!$Y:$Y),VLKUP!$J:$K,2,0)</f>
        <v>Advanced Photon Source (APS) Sextupole Magnet Refurbishment, Testing, and Measurement</v>
      </c>
      <c r="H4" t="str">
        <f>_xlfn.XLOOKUP(_xlfn.XLOOKUP(M4,'1.A-P6 DATA CD-3B ONLY'!V:V,'1.A-P6 DATA CD-3B ONLY'!Z:Z),VLKUP!Y:Y,VLKUP!Z:Z)</f>
        <v>APS Sextupole Refurbishment &amp; Testing</v>
      </c>
      <c r="I4" t="str">
        <f>_xlfn.XLOOKUP($M4,'1.A-P6 DATA CD-3B ONLY'!$V:$V,'1.A-P6 DATA CD-3B ONLY'!$AA:$AA)</f>
        <v>Witte</v>
      </c>
      <c r="J4" t="str">
        <f>VLOOKUP($A4,'1.A-P6 DATA CD-3B ONLY'!$E:$K,7,0)</f>
        <v>hwitte</v>
      </c>
      <c r="K4" t="str">
        <f>VLOOKUP($A4,'1.A-P6 DATA CD-3B ONLY'!$E:$K,6,0)</f>
        <v>bsmith</v>
      </c>
      <c r="L4" t="str">
        <f>_xlfn.XLOOKUP($M4,'1.A-P6 DATA CD-3B ONLY'!$V:$V,'1.A-P6 DATA CD-3B ONLY'!$R:$R)</f>
        <v>BNL</v>
      </c>
      <c r="M4" t="s">
        <v>205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</row>
    <row r="5" spans="1:30" x14ac:dyDescent="0.25">
      <c r="A5" t="str">
        <f>_xlfn.XLOOKUP(M5,'1.A-P6 DATA CD-3B ONLY'!$V:$V,'1.A-P6 DATA CD-3B ONLY'!$E:$E)</f>
        <v>6.10.05.01.01</v>
      </c>
      <c r="B5" t="str">
        <f t="shared" si="0"/>
        <v>6.10.05</v>
      </c>
      <c r="C5" t="str">
        <f>VLOOKUP(B5,VLKUP!$A:$B,2,0)</f>
        <v>Electromagnetic Calorimetry</v>
      </c>
      <c r="D5" t="str">
        <f t="shared" si="1"/>
        <v>6.10.05.01</v>
      </c>
      <c r="E5" t="str">
        <f>VLOOKUP(D5,VLKUP!$A:$B,2,0)</f>
        <v>Backward Electromagnetic Calorimetry</v>
      </c>
      <c r="F5" t="str">
        <f>VLOOKUP(_xlfn.XLOOKUP($M5,'1.A-P6 DATA CD-3B ONLY'!$V:$V,'1.A-P6 DATA CD-3B ONLY'!$X:$X),VLKUP!$G:$H,2,0)</f>
        <v>PbWO4 Crystals</v>
      </c>
      <c r="G5" t="str">
        <f>VLOOKUP(_xlfn.XLOOKUP($M5,'1.A-P6 DATA CD-3B ONLY'!$V:$V,'1.A-P6 DATA CD-3B ONLY'!$Y:$Y),VLKUP!$J:$K,2,0)</f>
        <v>Lead Tungstate Crystals for the Detector Backward Electro-Magnetic (EM) Calorimeter - Batch 3 and Batch 4</v>
      </c>
      <c r="H5" t="str">
        <f>_xlfn.XLOOKUP(_xlfn.XLOOKUP(M5,'1.A-P6 DATA CD-3B ONLY'!V:V,'1.A-P6 DATA CD-3B ONLY'!Z:Z),VLKUP!Y:Y,VLKUP!Z:Z)</f>
        <v>Backward EMCal PbWO4 Crystals - Option 2 - Batch 3</v>
      </c>
      <c r="I5" t="str">
        <f>_xlfn.XLOOKUP($M5,'1.A-P6 DATA CD-3B ONLY'!$V:$V,'1.A-P6 DATA CD-3B ONLY'!$AA:$AA)</f>
        <v>Bazilevsky</v>
      </c>
      <c r="J5" t="str">
        <f>VLOOKUP($A5,'1.A-P6 DATA CD-3B ONLY'!$E:$K,7,0)</f>
        <v>shura</v>
      </c>
      <c r="K5" t="str">
        <f>VLOOKUP($A5,'1.A-P6 DATA CD-3B ONLY'!$E:$K,6,0)</f>
        <v>tlewis</v>
      </c>
      <c r="L5" t="str">
        <f>_xlfn.XLOOKUP($M5,'1.A-P6 DATA CD-3B ONLY'!$V:$V,'1.A-P6 DATA CD-3B ONLY'!$R:$R)</f>
        <v>BNL</v>
      </c>
      <c r="M5" t="s">
        <v>206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3612.57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</row>
    <row r="6" spans="1:30" x14ac:dyDescent="0.25">
      <c r="A6" t="str">
        <f>_xlfn.XLOOKUP(M6,'1.A-P6 DATA CD-3B ONLY'!$V:$V,'1.A-P6 DATA CD-3B ONLY'!$E:$E)</f>
        <v>6.10.05.01.01</v>
      </c>
      <c r="B6" t="str">
        <f t="shared" si="0"/>
        <v>6.10.05</v>
      </c>
      <c r="C6" t="str">
        <f>VLOOKUP(B6,VLKUP!$A:$B,2,0)</f>
        <v>Electromagnetic Calorimetry</v>
      </c>
      <c r="D6" t="str">
        <f t="shared" si="1"/>
        <v>6.10.05.01</v>
      </c>
      <c r="E6" t="str">
        <f>VLOOKUP(D6,VLKUP!$A:$B,2,0)</f>
        <v>Backward Electromagnetic Calorimetry</v>
      </c>
      <c r="F6" t="str">
        <f>VLOOKUP(_xlfn.XLOOKUP($M6,'1.A-P6 DATA CD-3B ONLY'!$V:$V,'1.A-P6 DATA CD-3B ONLY'!$X:$X),VLKUP!$G:$H,2,0)</f>
        <v>PbWO4 Crystals</v>
      </c>
      <c r="G6" t="str">
        <f>VLOOKUP(_xlfn.XLOOKUP($M6,'1.A-P6 DATA CD-3B ONLY'!$V:$V,'1.A-P6 DATA CD-3B ONLY'!$Y:$Y),VLKUP!$J:$K,2,0)</f>
        <v>Lead Tungstate Crystals for the Detector Backward Electro-Magnetic (EM) Calorimeter - Batch 3 and Batch 4</v>
      </c>
      <c r="H6" t="str">
        <f>_xlfn.XLOOKUP(_xlfn.XLOOKUP(M6,'1.A-P6 DATA CD-3B ONLY'!V:V,'1.A-P6 DATA CD-3B ONLY'!Z:Z),VLKUP!Y:Y,VLKUP!Z:Z)</f>
        <v>Backward EMCal PbWO4 Crystals - Option 3 - Batch 4</v>
      </c>
      <c r="I6" t="str">
        <f>_xlfn.XLOOKUP($M6,'1.A-P6 DATA CD-3B ONLY'!$V:$V,'1.A-P6 DATA CD-3B ONLY'!$AA:$AA)</f>
        <v>Bazilevsky</v>
      </c>
      <c r="J6" t="str">
        <f>VLOOKUP($A6,'1.A-P6 DATA CD-3B ONLY'!$E:$K,7,0)</f>
        <v>shura</v>
      </c>
      <c r="K6" t="str">
        <f>VLOOKUP($A6,'1.A-P6 DATA CD-3B ONLY'!$E:$K,6,0)</f>
        <v>tlewis</v>
      </c>
      <c r="L6" t="str">
        <f>_xlfn.XLOOKUP($M6,'1.A-P6 DATA CD-3B ONLY'!$V:$V,'1.A-P6 DATA CD-3B ONLY'!$R:$R)</f>
        <v>BNL</v>
      </c>
      <c r="M6" t="s">
        <v>207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2004.83</v>
      </c>
      <c r="V6">
        <v>9143.9699999999993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</row>
    <row r="7" spans="1:30" x14ac:dyDescent="0.25">
      <c r="A7" t="str">
        <f>_xlfn.XLOOKUP(M7,'1.A-P6 DATA CD-3B ONLY'!$V:$V,'1.A-P6 DATA CD-3B ONLY'!$E:$E)</f>
        <v>6.04.02.01</v>
      </c>
      <c r="B7" t="str">
        <f t="shared" si="0"/>
        <v>6.04.02</v>
      </c>
      <c r="C7" t="str">
        <f>VLOOKUP(B7,VLKUP!$A:$B,2,0)</f>
        <v>Electron Storage Ring Magnets - Dipole, Sextupole</v>
      </c>
      <c r="D7" t="str">
        <f t="shared" si="1"/>
        <v>6.04.02.01</v>
      </c>
      <c r="E7" t="str">
        <f>VLOOKUP(D7,VLKUP!$A:$B,2,0)</f>
        <v>ESR Dipole Magnets</v>
      </c>
      <c r="F7" t="str">
        <f>VLOOKUP(_xlfn.XLOOKUP($M7,'1.A-P6 DATA CD-3B ONLY'!$V:$V,'1.A-P6 DATA CD-3B ONLY'!$X:$X),VLKUP!$G:$H,2,0)</f>
        <v>ESR Dipole Magnets</v>
      </c>
      <c r="G7" t="str">
        <f>VLOOKUP(_xlfn.XLOOKUP($M7,'1.A-P6 DATA CD-3B ONLY'!$V:$V,'1.A-P6 DATA CD-3B ONLY'!$Y:$Y),VLKUP!$J:$K,2,0)</f>
        <v>Electron Storage Ring (ESR) Dipole Magnets</v>
      </c>
      <c r="H7" t="str">
        <f>_xlfn.XLOOKUP(_xlfn.XLOOKUP(M7,'1.A-P6 DATA CD-3B ONLY'!V:V,'1.A-P6 DATA CD-3B ONLY'!Z:Z),VLKUP!Y:Y,VLKUP!Z:Z)</f>
        <v>ESR Dipole Magnets - D1/D3 Vendor I</v>
      </c>
      <c r="I7" t="str">
        <f>_xlfn.XLOOKUP($M7,'1.A-P6 DATA CD-3B ONLY'!$V:$V,'1.A-P6 DATA CD-3B ONLY'!$AA:$AA)</f>
        <v>Witte</v>
      </c>
      <c r="J7" t="str">
        <f>VLOOKUP($A7,'1.A-P6 DATA CD-3B ONLY'!$E:$K,7,0)</f>
        <v>hwitte</v>
      </c>
      <c r="K7" t="str">
        <f>VLOOKUP($A7,'1.A-P6 DATA CD-3B ONLY'!$E:$K,6,0)</f>
        <v>bsmith</v>
      </c>
      <c r="L7" t="str">
        <f>_xlfn.XLOOKUP($M7,'1.A-P6 DATA CD-3B ONLY'!$V:$V,'1.A-P6 DATA CD-3B ONLY'!$R:$R)</f>
        <v>BNL</v>
      </c>
      <c r="M7" t="s">
        <v>208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10854.18</v>
      </c>
      <c r="U7">
        <v>22450.28</v>
      </c>
      <c r="V7">
        <v>15014.95</v>
      </c>
      <c r="W7">
        <v>180.89999999999998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</row>
    <row r="8" spans="1:30" x14ac:dyDescent="0.25">
      <c r="A8" t="str">
        <f>_xlfn.XLOOKUP(M8,'1.A-P6 DATA CD-3B ONLY'!$V:$V,'1.A-P6 DATA CD-3B ONLY'!$E:$E)</f>
        <v>6.04.02.01</v>
      </c>
      <c r="B8" t="str">
        <f t="shared" si="0"/>
        <v>6.04.02</v>
      </c>
      <c r="C8" t="str">
        <f>VLOOKUP(B8,VLKUP!$A:$B,2,0)</f>
        <v>Electron Storage Ring Magnets - Dipole, Sextupole</v>
      </c>
      <c r="D8" t="str">
        <f t="shared" si="1"/>
        <v>6.04.02.01</v>
      </c>
      <c r="E8" t="str">
        <f>VLOOKUP(D8,VLKUP!$A:$B,2,0)</f>
        <v>ESR Dipole Magnets</v>
      </c>
      <c r="F8" t="str">
        <f>VLOOKUP(_xlfn.XLOOKUP($M8,'1.A-P6 DATA CD-3B ONLY'!$V:$V,'1.A-P6 DATA CD-3B ONLY'!$X:$X),VLKUP!$G:$H,2,0)</f>
        <v>ESR Dipole Magnets</v>
      </c>
      <c r="G8" t="str">
        <f>VLOOKUP(_xlfn.XLOOKUP($M8,'1.A-P6 DATA CD-3B ONLY'!$V:$V,'1.A-P6 DATA CD-3B ONLY'!$Y:$Y),VLKUP!$J:$K,2,0)</f>
        <v>Electron Storage Ring (ESR) Dipole Magnets</v>
      </c>
      <c r="H8" t="str">
        <f>_xlfn.XLOOKUP(_xlfn.XLOOKUP(M8,'1.A-P6 DATA CD-3B ONLY'!V:V,'1.A-P6 DATA CD-3B ONLY'!Z:Z),VLKUP!Y:Y,VLKUP!Z:Z)</f>
        <v>ESR Dipole Magnets - D1/D3 Vendor II</v>
      </c>
      <c r="I8" t="str">
        <f>_xlfn.XLOOKUP($M8,'1.A-P6 DATA CD-3B ONLY'!$V:$V,'1.A-P6 DATA CD-3B ONLY'!$AA:$AA)</f>
        <v>Witte</v>
      </c>
      <c r="J8" t="str">
        <f>VLOOKUP($A8,'1.A-P6 DATA CD-3B ONLY'!$E:$K,7,0)</f>
        <v>hwitte</v>
      </c>
      <c r="K8" t="str">
        <f>VLOOKUP($A8,'1.A-P6 DATA CD-3B ONLY'!$E:$K,6,0)</f>
        <v>bsmith</v>
      </c>
      <c r="L8" t="str">
        <f>_xlfn.XLOOKUP($M8,'1.A-P6 DATA CD-3B ONLY'!$V:$V,'1.A-P6 DATA CD-3B ONLY'!$R:$R)</f>
        <v>BNL</v>
      </c>
      <c r="M8" t="s">
        <v>209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10854.18</v>
      </c>
      <c r="U8">
        <v>22450.28</v>
      </c>
      <c r="V8">
        <v>15014.95</v>
      </c>
      <c r="W8">
        <v>180.89999999999998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</row>
    <row r="9" spans="1:30" x14ac:dyDescent="0.25">
      <c r="A9" t="str">
        <f>_xlfn.XLOOKUP(M9,'1.A-P6 DATA CD-3B ONLY'!$V:$V,'1.A-P6 DATA CD-3B ONLY'!$E:$E)</f>
        <v>6.04.02.01</v>
      </c>
      <c r="B9" t="str">
        <f t="shared" si="0"/>
        <v>6.04.02</v>
      </c>
      <c r="C9" t="str">
        <f>VLOOKUP(B9,VLKUP!$A:$B,2,0)</f>
        <v>Electron Storage Ring Magnets - Dipole, Sextupole</v>
      </c>
      <c r="D9" t="str">
        <f t="shared" si="1"/>
        <v>6.04.02.01</v>
      </c>
      <c r="E9" t="str">
        <f>VLOOKUP(D9,VLKUP!$A:$B,2,0)</f>
        <v>ESR Dipole Magnets</v>
      </c>
      <c r="F9" t="str">
        <f>VLOOKUP(_xlfn.XLOOKUP($M9,'1.A-P6 DATA CD-3B ONLY'!$V:$V,'1.A-P6 DATA CD-3B ONLY'!$X:$X),VLKUP!$G:$H,2,0)</f>
        <v>ESR Dipole Magnets</v>
      </c>
      <c r="G9" t="str">
        <f>VLOOKUP(_xlfn.XLOOKUP($M9,'1.A-P6 DATA CD-3B ONLY'!$V:$V,'1.A-P6 DATA CD-3B ONLY'!$Y:$Y),VLKUP!$J:$K,2,0)</f>
        <v>Electron Storage Ring (ESR) Dipole Magnets</v>
      </c>
      <c r="H9" t="str">
        <f>_xlfn.XLOOKUP(_xlfn.XLOOKUP(M9,'1.A-P6 DATA CD-3B ONLY'!V:V,'1.A-P6 DATA CD-3B ONLY'!Z:Z),VLKUP!Y:Y,VLKUP!Z:Z)</f>
        <v>ESR Dipole Magnets - D2 Vendor I</v>
      </c>
      <c r="I9" t="str">
        <f>_xlfn.XLOOKUP($M9,'1.A-P6 DATA CD-3B ONLY'!$V:$V,'1.A-P6 DATA CD-3B ONLY'!$AA:$AA)</f>
        <v>Witte</v>
      </c>
      <c r="J9" t="str">
        <f>VLOOKUP($A9,'1.A-P6 DATA CD-3B ONLY'!$E:$K,7,0)</f>
        <v>hwitte</v>
      </c>
      <c r="K9" t="str">
        <f>VLOOKUP($A9,'1.A-P6 DATA CD-3B ONLY'!$E:$K,6,0)</f>
        <v>bsmith</v>
      </c>
      <c r="L9" t="str">
        <f>_xlfn.XLOOKUP($M9,'1.A-P6 DATA CD-3B ONLY'!$V:$V,'1.A-P6 DATA CD-3B ONLY'!$R:$R)</f>
        <v>BNL</v>
      </c>
      <c r="M9" t="s">
        <v>210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10854.18</v>
      </c>
      <c r="U9">
        <v>22450.28</v>
      </c>
      <c r="V9">
        <v>15014.95</v>
      </c>
      <c r="W9">
        <v>180.89999999999998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</row>
    <row r="10" spans="1:30" x14ac:dyDescent="0.25">
      <c r="A10" t="str">
        <f>_xlfn.XLOOKUP(M10,'1.A-P6 DATA CD-3B ONLY'!$V:$V,'1.A-P6 DATA CD-3B ONLY'!$E:$E)</f>
        <v>6.04.02.01</v>
      </c>
      <c r="B10" t="str">
        <f t="shared" si="0"/>
        <v>6.04.02</v>
      </c>
      <c r="C10" t="str">
        <f>VLOOKUP(B10,VLKUP!$A:$B,2,0)</f>
        <v>Electron Storage Ring Magnets - Dipole, Sextupole</v>
      </c>
      <c r="D10" t="str">
        <f t="shared" si="1"/>
        <v>6.04.02.01</v>
      </c>
      <c r="E10" t="str">
        <f>VLOOKUP(D10,VLKUP!$A:$B,2,0)</f>
        <v>ESR Dipole Magnets</v>
      </c>
      <c r="F10" t="str">
        <f>VLOOKUP(_xlfn.XLOOKUP($M10,'1.A-P6 DATA CD-3B ONLY'!$V:$V,'1.A-P6 DATA CD-3B ONLY'!$X:$X),VLKUP!$G:$H,2,0)</f>
        <v>ESR Dipole Magnets</v>
      </c>
      <c r="G10" t="str">
        <f>VLOOKUP(_xlfn.XLOOKUP($M10,'1.A-P6 DATA CD-3B ONLY'!$V:$V,'1.A-P6 DATA CD-3B ONLY'!$Y:$Y),VLKUP!$J:$K,2,0)</f>
        <v>Electron Storage Ring (ESR) Dipole Magnets</v>
      </c>
      <c r="H10" t="str">
        <f>_xlfn.XLOOKUP(_xlfn.XLOOKUP(M10,'1.A-P6 DATA CD-3B ONLY'!V:V,'1.A-P6 DATA CD-3B ONLY'!Z:Z),VLKUP!Y:Y,VLKUP!Z:Z)</f>
        <v>ESR Dipole Magnets - D2 Vendor II</v>
      </c>
      <c r="I10" t="str">
        <f>_xlfn.XLOOKUP($M10,'1.A-P6 DATA CD-3B ONLY'!$V:$V,'1.A-P6 DATA CD-3B ONLY'!$AA:$AA)</f>
        <v>Witte</v>
      </c>
      <c r="J10" t="str">
        <f>VLOOKUP($A10,'1.A-P6 DATA CD-3B ONLY'!$E:$K,7,0)</f>
        <v>hwitte</v>
      </c>
      <c r="K10" t="str">
        <f>VLOOKUP($A10,'1.A-P6 DATA CD-3B ONLY'!$E:$K,6,0)</f>
        <v>bsmith</v>
      </c>
      <c r="L10" t="str">
        <f>_xlfn.XLOOKUP($M10,'1.A-P6 DATA CD-3B ONLY'!$V:$V,'1.A-P6 DATA CD-3B ONLY'!$R:$R)</f>
        <v>BNL</v>
      </c>
      <c r="M10" t="s">
        <v>211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10854.18</v>
      </c>
      <c r="U10">
        <v>22450.28</v>
      </c>
      <c r="V10">
        <v>15014.95</v>
      </c>
      <c r="W10">
        <v>180.89999999999998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</row>
    <row r="11" spans="1:30" x14ac:dyDescent="0.25">
      <c r="A11" t="str">
        <f>_xlfn.XLOOKUP(M11,'1.A-P6 DATA CD-3B ONLY'!$V:$V,'1.A-P6 DATA CD-3B ONLY'!$E:$E)</f>
        <v>6.04.02.01</v>
      </c>
      <c r="B11" t="str">
        <f t="shared" si="0"/>
        <v>6.04.02</v>
      </c>
      <c r="C11" t="str">
        <f>VLOOKUP(B11,VLKUP!$A:$B,2,0)</f>
        <v>Electron Storage Ring Magnets - Dipole, Sextupole</v>
      </c>
      <c r="D11" t="str">
        <f t="shared" si="1"/>
        <v>6.04.02.01</v>
      </c>
      <c r="E11" t="str">
        <f>VLOOKUP(D11,VLKUP!$A:$B,2,0)</f>
        <v>ESR Dipole Magnets</v>
      </c>
      <c r="F11" t="str">
        <f>VLOOKUP(_xlfn.XLOOKUP($M11,'1.A-P6 DATA CD-3B ONLY'!$V:$V,'1.A-P6 DATA CD-3B ONLY'!$X:$X),VLKUP!$G:$H,2,0)</f>
        <v>ESR Dipole Magnets</v>
      </c>
      <c r="G11" t="str">
        <f>VLOOKUP(_xlfn.XLOOKUP($M11,'1.A-P6 DATA CD-3B ONLY'!$V:$V,'1.A-P6 DATA CD-3B ONLY'!$Y:$Y),VLKUP!$J:$K,2,0)</f>
        <v>Electron Storage Ring (ESR) Dipole Magnets</v>
      </c>
      <c r="H11" t="str">
        <f>_xlfn.XLOOKUP(_xlfn.XLOOKUP(M11,'1.A-P6 DATA CD-3B ONLY'!V:V,'1.A-P6 DATA CD-3B ONLY'!Z:Z),VLKUP!Y:Y,VLKUP!Z:Z)</f>
        <v>ESR Dipole Magnets - D1/D2/D3 Production Iron Material</v>
      </c>
      <c r="I11" t="str">
        <f>_xlfn.XLOOKUP($M11,'1.A-P6 DATA CD-3B ONLY'!$V:$V,'1.A-P6 DATA CD-3B ONLY'!$AA:$AA)</f>
        <v>Witte</v>
      </c>
      <c r="J11" t="str">
        <f>VLOOKUP($A11,'1.A-P6 DATA CD-3B ONLY'!$E:$K,7,0)</f>
        <v>hwitte</v>
      </c>
      <c r="K11" t="str">
        <f>VLOOKUP($A11,'1.A-P6 DATA CD-3B ONLY'!$E:$K,6,0)</f>
        <v>bsmith</v>
      </c>
      <c r="L11" t="str">
        <f>_xlfn.XLOOKUP($M11,'1.A-P6 DATA CD-3B ONLY'!$V:$V,'1.A-P6 DATA CD-3B ONLY'!$R:$R)</f>
        <v>BNL</v>
      </c>
      <c r="M11" t="s">
        <v>212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12254.779999999999</v>
      </c>
      <c r="U11">
        <v>165607.09999999998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</row>
    <row r="12" spans="1:30" x14ac:dyDescent="0.25">
      <c r="A12" t="str">
        <f>_xlfn.XLOOKUP(M12,'1.A-P6 DATA CD-3B ONLY'!$V:$V,'1.A-P6 DATA CD-3B ONLY'!$E:$E)</f>
        <v>6.04.02.02</v>
      </c>
      <c r="B12" t="str">
        <f t="shared" si="0"/>
        <v>6.04.02</v>
      </c>
      <c r="C12" t="str">
        <f>VLOOKUP(B12,VLKUP!$A:$B,2,0)</f>
        <v>Electron Storage Ring Magnets - Dipole, Sextupole</v>
      </c>
      <c r="D12" t="str">
        <f t="shared" si="1"/>
        <v>6.04.02.02</v>
      </c>
      <c r="E12" t="str">
        <f>VLOOKUP(D12,VLKUP!$A:$B,2,0)</f>
        <v>ESR Sextupole Magnets</v>
      </c>
      <c r="F12" t="str">
        <f>VLOOKUP(_xlfn.XLOOKUP($M12,'1.A-P6 DATA CD-3B ONLY'!$V:$V,'1.A-P6 DATA CD-3B ONLY'!$X:$X),VLKUP!$G:$H,2,0)</f>
        <v>APS Sextupole Refurbishment</v>
      </c>
      <c r="G12" t="str">
        <f>VLOOKUP(_xlfn.XLOOKUP($M12,'1.A-P6 DATA CD-3B ONLY'!$V:$V,'1.A-P6 DATA CD-3B ONLY'!$Y:$Y),VLKUP!$J:$K,2,0)</f>
        <v>Advanced Photon Source (APS) Sextupole Magnet Refurbishment, Testing, and Measurement</v>
      </c>
      <c r="H12" t="str">
        <f>_xlfn.XLOOKUP(_xlfn.XLOOKUP(M12,'1.A-P6 DATA CD-3B ONLY'!V:V,'1.A-P6 DATA CD-3B ONLY'!Z:Z),VLKUP!Y:Y,VLKUP!Z:Z)</f>
        <v>APS Sextupole Refurbishment &amp; Testing</v>
      </c>
      <c r="I12" t="str">
        <f>_xlfn.XLOOKUP($M12,'1.A-P6 DATA CD-3B ONLY'!$V:$V,'1.A-P6 DATA CD-3B ONLY'!$AA:$AA)</f>
        <v>Witte</v>
      </c>
      <c r="J12" t="str">
        <f>VLOOKUP($A12,'1.A-P6 DATA CD-3B ONLY'!$E:$K,7,0)</f>
        <v>hwitte</v>
      </c>
      <c r="K12" t="str">
        <f>VLOOKUP($A12,'1.A-P6 DATA CD-3B ONLY'!$E:$K,6,0)</f>
        <v>bsmith</v>
      </c>
      <c r="L12" t="str">
        <f>_xlfn.XLOOKUP($M12,'1.A-P6 DATA CD-3B ONLY'!$V:$V,'1.A-P6 DATA CD-3B ONLY'!$R:$R)</f>
        <v>BNL</v>
      </c>
      <c r="M12" t="s">
        <v>213</v>
      </c>
      <c r="N12">
        <v>0</v>
      </c>
      <c r="O12">
        <v>0</v>
      </c>
      <c r="P12">
        <v>0</v>
      </c>
      <c r="Q12">
        <v>0</v>
      </c>
      <c r="R12">
        <v>0</v>
      </c>
      <c r="S12">
        <v>155281.45000000001</v>
      </c>
      <c r="T12">
        <v>622256.05999999994</v>
      </c>
      <c r="U12">
        <v>503871.65</v>
      </c>
      <c r="V12">
        <v>487952.05</v>
      </c>
      <c r="W12">
        <v>401544.72999999992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</row>
    <row r="13" spans="1:30" x14ac:dyDescent="0.25">
      <c r="A13" t="str">
        <f>_xlfn.XLOOKUP(M13,'1.A-P6 DATA CD-3B ONLY'!$V:$V,'1.A-P6 DATA CD-3B ONLY'!$E:$E)</f>
        <v>6.04.02.04</v>
      </c>
      <c r="B13" t="str">
        <f t="shared" si="0"/>
        <v>6.04.02</v>
      </c>
      <c r="C13" t="str">
        <f>VLOOKUP(B13,VLKUP!$A:$B,2,0)</f>
        <v>Electron Storage Ring Magnets - Dipole, Sextupole</v>
      </c>
      <c r="D13" t="str">
        <f t="shared" si="1"/>
        <v>6.04.02.04</v>
      </c>
      <c r="E13" t="str">
        <f>VLOOKUP(D13,VLKUP!$A:$B,2,0)</f>
        <v>ESR Magnet Measurement &amp; Acceptance</v>
      </c>
      <c r="F13" t="str">
        <f>VLOOKUP(_xlfn.XLOOKUP($M13,'1.A-P6 DATA CD-3B ONLY'!$V:$V,'1.A-P6 DATA CD-3B ONLY'!$X:$X),VLKUP!$G:$H,2,0)</f>
        <v>ESR Magnet Measurement</v>
      </c>
      <c r="G13" t="str">
        <f>VLOOKUP(_xlfn.XLOOKUP($M13,'1.A-P6 DATA CD-3B ONLY'!$V:$V,'1.A-P6 DATA CD-3B ONLY'!$Y:$Y),VLKUP!$J:$K,2,0)</f>
        <v>ESR Magnetic Measurement and Bench</v>
      </c>
      <c r="H13" t="str">
        <f>_xlfn.XLOOKUP(_xlfn.XLOOKUP(M13,'1.A-P6 DATA CD-3B ONLY'!V:V,'1.A-P6 DATA CD-3B ONLY'!Z:Z),VLKUP!Y:Y,VLKUP!Z:Z)</f>
        <v>ESR APS Quad Magnet Measurement &amp; Stand</v>
      </c>
      <c r="I13" t="str">
        <f>_xlfn.XLOOKUP($M13,'1.A-P6 DATA CD-3B ONLY'!$V:$V,'1.A-P6 DATA CD-3B ONLY'!$AA:$AA)</f>
        <v>Witte</v>
      </c>
      <c r="J13" t="str">
        <f>VLOOKUP($A13,'1.A-P6 DATA CD-3B ONLY'!$E:$K,7,0)</f>
        <v>hwitte</v>
      </c>
      <c r="K13" t="str">
        <f>VLOOKUP($A13,'1.A-P6 DATA CD-3B ONLY'!$E:$K,6,0)</f>
        <v>bsmith</v>
      </c>
      <c r="L13" t="str">
        <f>_xlfn.XLOOKUP($M13,'1.A-P6 DATA CD-3B ONLY'!$V:$V,'1.A-P6 DATA CD-3B ONLY'!$R:$R)</f>
        <v>BNL</v>
      </c>
      <c r="M13" t="s">
        <v>214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499219.98999999993</v>
      </c>
      <c r="W13">
        <v>8763.6200000000008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</row>
    <row r="14" spans="1:30" x14ac:dyDescent="0.25">
      <c r="A14" t="str">
        <f>_xlfn.XLOOKUP(M14,'1.A-P6 DATA CD-3B ONLY'!$V:$V,'1.A-P6 DATA CD-3B ONLY'!$E:$E)</f>
        <v>6.10.08</v>
      </c>
      <c r="B14" t="str">
        <f t="shared" si="0"/>
        <v>6.10.08</v>
      </c>
      <c r="C14" t="str">
        <f>VLOOKUP(B14,VLKUP!$A:$B,2,0)</f>
        <v>Electronics</v>
      </c>
      <c r="D14" t="str">
        <f t="shared" si="1"/>
        <v>6.10.08</v>
      </c>
      <c r="E14" t="str">
        <f>VLOOKUP(D14,VLKUP!$A:$B,2,0)</f>
        <v>Electronics</v>
      </c>
      <c r="F14" t="str">
        <f>VLOOKUP(_xlfn.XLOOKUP($M14,'1.A-P6 DATA CD-3B ONLY'!$V:$V,'1.A-P6 DATA CD-3B ONLY'!$X:$X),VLKUP!$G:$H,2,0)</f>
        <v>Detector Electronics</v>
      </c>
      <c r="G14" t="str">
        <f>VLOOKUP(_xlfn.XLOOKUP($M14,'1.A-P6 DATA CD-3B ONLY'!$V:$V,'1.A-P6 DATA CD-3B ONLY'!$Y:$Y),VLKUP!$J:$K,2,0)</f>
        <v>Detector Electronics Versatile Link Plus Transceiver (VRTX+) and low Power Giga-bit transceiver (1pGBT)</v>
      </c>
      <c r="H14" t="str">
        <f>_xlfn.XLOOKUP(_xlfn.XLOOKUP(M14,'1.A-P6 DATA CD-3B ONLY'!V:V,'1.A-P6 DATA CD-3B ONLY'!Z:Z),VLKUP!Y:Y,VLKUP!Z:Z)</f>
        <v>VRTX+ and lpGBT</v>
      </c>
      <c r="I14" t="str">
        <f>_xlfn.XLOOKUP($M14,'1.A-P6 DATA CD-3B ONLY'!$V:$V,'1.A-P6 DATA CD-3B ONLY'!$AA:$AA)</f>
        <v>Barbosa</v>
      </c>
      <c r="J14" t="str">
        <f>VLOOKUP($A14,'1.A-P6 DATA CD-3B ONLY'!$E:$K,7,0)</f>
        <v>fbarbosa</v>
      </c>
      <c r="K14" t="str">
        <f>VLOOKUP($A14,'1.A-P6 DATA CD-3B ONLY'!$E:$K,6,0)</f>
        <v>ewoolsey</v>
      </c>
      <c r="L14" t="str">
        <f>_xlfn.XLOOKUP($M14,'1.A-P6 DATA CD-3B ONLY'!$V:$V,'1.A-P6 DATA CD-3B ONLY'!$R:$R)</f>
        <v>JLAB</v>
      </c>
      <c r="M14" t="s">
        <v>215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106928.9</v>
      </c>
      <c r="U14">
        <v>25717.08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</row>
    <row r="15" spans="1:30" x14ac:dyDescent="0.25">
      <c r="A15" t="str">
        <f>_xlfn.XLOOKUP(M15,'1.A-P6 DATA CD-3B ONLY'!$V:$V,'1.A-P6 DATA CD-3B ONLY'!$E:$E)</f>
        <v>6.10.08</v>
      </c>
      <c r="B15" t="str">
        <f t="shared" si="0"/>
        <v>6.10.08</v>
      </c>
      <c r="C15" t="str">
        <f>VLOOKUP(B15,VLKUP!$A:$B,2,0)</f>
        <v>Electronics</v>
      </c>
      <c r="D15" t="str">
        <f t="shared" si="1"/>
        <v>6.10.08</v>
      </c>
      <c r="E15" t="str">
        <f>VLOOKUP(D15,VLKUP!$A:$B,2,0)</f>
        <v>Electronics</v>
      </c>
      <c r="F15" t="str">
        <f>VLOOKUP(_xlfn.XLOOKUP($M15,'1.A-P6 DATA CD-3B ONLY'!$V:$V,'1.A-P6 DATA CD-3B ONLY'!$X:$X),VLKUP!$G:$H,2,0)</f>
        <v>Detector Electronics</v>
      </c>
      <c r="G15" t="str">
        <f>VLOOKUP(_xlfn.XLOOKUP($M15,'1.A-P6 DATA CD-3B ONLY'!$V:$V,'1.A-P6 DATA CD-3B ONLY'!$Y:$Y),VLKUP!$J:$K,2,0)</f>
        <v>Detector Electronics Versatile Link Plus Transceiver (VRTX+) and low Power Giga-bit transceiver (1pGBT)</v>
      </c>
      <c r="H15" t="str">
        <f>_xlfn.XLOOKUP(_xlfn.XLOOKUP(M15,'1.A-P6 DATA CD-3B ONLY'!V:V,'1.A-P6 DATA CD-3B ONLY'!Z:Z),VLKUP!Y:Y,VLKUP!Z:Z)</f>
        <v>VRTX+ and lpGBT</v>
      </c>
      <c r="I15" t="str">
        <f>_xlfn.XLOOKUP($M15,'1.A-P6 DATA CD-3B ONLY'!$V:$V,'1.A-P6 DATA CD-3B ONLY'!$AA:$AA)</f>
        <v>Barbosa</v>
      </c>
      <c r="J15" t="str">
        <f>VLOOKUP($A15,'1.A-P6 DATA CD-3B ONLY'!$E:$K,7,0)</f>
        <v>fbarbosa</v>
      </c>
      <c r="K15" t="str">
        <f>VLOOKUP($A15,'1.A-P6 DATA CD-3B ONLY'!$E:$K,6,0)</f>
        <v>ewoolsey</v>
      </c>
      <c r="L15" t="str">
        <f>_xlfn.XLOOKUP($M15,'1.A-P6 DATA CD-3B ONLY'!$V:$V,'1.A-P6 DATA CD-3B ONLY'!$R:$R)</f>
        <v>JLAB</v>
      </c>
      <c r="M15" t="s">
        <v>216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95006.65</v>
      </c>
      <c r="U15">
        <v>38002.660000000003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</row>
    <row r="16" spans="1:30" x14ac:dyDescent="0.25">
      <c r="A16" t="str">
        <f>_xlfn.XLOOKUP(M16,'1.A-P6 DATA CD-3B ONLY'!$V:$V,'1.A-P6 DATA CD-3B ONLY'!$E:$E)</f>
        <v>6.04.02.04</v>
      </c>
      <c r="B16" t="str">
        <f t="shared" si="0"/>
        <v>6.04.02</v>
      </c>
      <c r="C16" t="str">
        <f>VLOOKUP(B16,VLKUP!$A:$B,2,0)</f>
        <v>Electron Storage Ring Magnets - Dipole, Sextupole</v>
      </c>
      <c r="D16" t="str">
        <f t="shared" si="1"/>
        <v>6.04.02.04</v>
      </c>
      <c r="E16" t="str">
        <f>VLOOKUP(D16,VLKUP!$A:$B,2,0)</f>
        <v>ESR Magnet Measurement &amp; Acceptance</v>
      </c>
      <c r="F16" t="str">
        <f>VLOOKUP(_xlfn.XLOOKUP($M16,'1.A-P6 DATA CD-3B ONLY'!$V:$V,'1.A-P6 DATA CD-3B ONLY'!$X:$X),VLKUP!$G:$H,2,0)</f>
        <v>ESR Magnet Measurement</v>
      </c>
      <c r="G16" t="str">
        <f>VLOOKUP(_xlfn.XLOOKUP($M16,'1.A-P6 DATA CD-3B ONLY'!$V:$V,'1.A-P6 DATA CD-3B ONLY'!$Y:$Y),VLKUP!$J:$K,2,0)</f>
        <v>ESR Magnetic Measurement and Bench</v>
      </c>
      <c r="H16" t="str">
        <f>_xlfn.XLOOKUP(_xlfn.XLOOKUP(M16,'1.A-P6 DATA CD-3B ONLY'!V:V,'1.A-P6 DATA CD-3B ONLY'!Z:Z),VLKUP!Y:Y,VLKUP!Z:Z)</f>
        <v>ESR APS Quad Magnet Measurement &amp; Stand</v>
      </c>
      <c r="I16" t="str">
        <f>_xlfn.XLOOKUP($M16,'1.A-P6 DATA CD-3B ONLY'!$V:$V,'1.A-P6 DATA CD-3B ONLY'!$AA:$AA)</f>
        <v>Witte</v>
      </c>
      <c r="J16" t="str">
        <f>VLOOKUP($A16,'1.A-P6 DATA CD-3B ONLY'!$E:$K,7,0)</f>
        <v>hwitte</v>
      </c>
      <c r="K16" t="str">
        <f>VLOOKUP($A16,'1.A-P6 DATA CD-3B ONLY'!$E:$K,6,0)</f>
        <v>bsmith</v>
      </c>
      <c r="L16" t="str">
        <f>_xlfn.XLOOKUP($M16,'1.A-P6 DATA CD-3B ONLY'!$V:$V,'1.A-P6 DATA CD-3B ONLY'!$R:$R)</f>
        <v>BNL</v>
      </c>
      <c r="M16" t="s">
        <v>217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35553.86</v>
      </c>
      <c r="U16">
        <v>319984.75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</row>
    <row r="17" spans="1:30" x14ac:dyDescent="0.25">
      <c r="A17" t="str">
        <f>_xlfn.XLOOKUP(M17,'1.A-P6 DATA CD-3B ONLY'!$V:$V,'1.A-P6 DATA CD-3B ONLY'!$E:$E)</f>
        <v>6.04.02.01</v>
      </c>
      <c r="B17" t="str">
        <f t="shared" si="0"/>
        <v>6.04.02</v>
      </c>
      <c r="C17" t="str">
        <f>VLOOKUP(B17,VLKUP!$A:$B,2,0)</f>
        <v>Electron Storage Ring Magnets - Dipole, Sextupole</v>
      </c>
      <c r="D17" t="str">
        <f t="shared" si="1"/>
        <v>6.04.02.01</v>
      </c>
      <c r="E17" t="str">
        <f>VLOOKUP(D17,VLKUP!$A:$B,2,0)</f>
        <v>ESR Dipole Magnets</v>
      </c>
      <c r="F17" t="str">
        <f>VLOOKUP(_xlfn.XLOOKUP($M17,'1.A-P6 DATA CD-3B ONLY'!$V:$V,'1.A-P6 DATA CD-3B ONLY'!$X:$X),VLKUP!$G:$H,2,0)</f>
        <v>ESR Dipole Magnets</v>
      </c>
      <c r="G17" t="str">
        <f>VLOOKUP(_xlfn.XLOOKUP($M17,'1.A-P6 DATA CD-3B ONLY'!$V:$V,'1.A-P6 DATA CD-3B ONLY'!$Y:$Y),VLKUP!$J:$K,2,0)</f>
        <v>Electron Storage Ring (ESR) Dipole Magnets</v>
      </c>
      <c r="H17" t="str">
        <f>_xlfn.XLOOKUP(_xlfn.XLOOKUP(M17,'1.A-P6 DATA CD-3B ONLY'!V:V,'1.A-P6 DATA CD-3B ONLY'!Z:Z),VLKUP!Y:Y,VLKUP!Z:Z)</f>
        <v>ESR Dipole Magnets - D1/D2/D3 Production Iron Material</v>
      </c>
      <c r="I17" t="str">
        <f>_xlfn.XLOOKUP($M17,'1.A-P6 DATA CD-3B ONLY'!$V:$V,'1.A-P6 DATA CD-3B ONLY'!$AA:$AA)</f>
        <v>Witte</v>
      </c>
      <c r="J17" t="str">
        <f>VLOOKUP($A17,'1.A-P6 DATA CD-3B ONLY'!$E:$K,7,0)</f>
        <v>hwitte</v>
      </c>
      <c r="K17" t="str">
        <f>VLOOKUP($A17,'1.A-P6 DATA CD-3B ONLY'!$E:$K,6,0)</f>
        <v>bsmith</v>
      </c>
      <c r="L17" t="str">
        <f>_xlfn.XLOOKUP($M17,'1.A-P6 DATA CD-3B ONLY'!$V:$V,'1.A-P6 DATA CD-3B ONLY'!$R:$R)</f>
        <v>BNL</v>
      </c>
      <c r="M17" t="s">
        <v>218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</row>
    <row r="18" spans="1:30" x14ac:dyDescent="0.25">
      <c r="A18" t="str">
        <f>_xlfn.XLOOKUP(M18,'1.A-P6 DATA CD-3B ONLY'!$V:$V,'1.A-P6 DATA CD-3B ONLY'!$E:$E)</f>
        <v>6.04.03.01.01.03</v>
      </c>
      <c r="B18" t="str">
        <f t="shared" si="0"/>
        <v>6.04.03</v>
      </c>
      <c r="C18" t="str">
        <f>VLOOKUP(B18,VLKUP!$A:$B,2,0)</f>
        <v>Electron Storage Ring Magnets - Quadrupole, Corrector</v>
      </c>
      <c r="D18" t="str">
        <f t="shared" si="1"/>
        <v>6.04.03.01</v>
      </c>
      <c r="E18" t="str">
        <f>VLOOKUP(D18,VLKUP!$A:$B,2,0)</f>
        <v>ESR Magnet Quads</v>
      </c>
      <c r="F18" t="str">
        <f>VLOOKUP(_xlfn.XLOOKUP($M18,'1.A-P6 DATA CD-3B ONLY'!$V:$V,'1.A-P6 DATA CD-3B ONLY'!$X:$X),VLKUP!$G:$H,2,0)</f>
        <v>ESR Magnet Measurement</v>
      </c>
      <c r="G18" t="str">
        <f>VLOOKUP(_xlfn.XLOOKUP($M18,'1.A-P6 DATA CD-3B ONLY'!$V:$V,'1.A-P6 DATA CD-3B ONLY'!$Y:$Y),VLKUP!$J:$K,2,0)</f>
        <v>ESR APS Quadrupole Magnetic Measurement Stand</v>
      </c>
      <c r="H18" t="str">
        <f>_xlfn.XLOOKUP(_xlfn.XLOOKUP(M18,'1.A-P6 DATA CD-3B ONLY'!V:V,'1.A-P6 DATA CD-3B ONLY'!Z:Z),VLKUP!Y:Y,VLKUP!Z:Z)</f>
        <v>APS Quad Magnet Measurement &amp; Stand</v>
      </c>
      <c r="I18" t="str">
        <f>_xlfn.XLOOKUP($M18,'1.A-P6 DATA CD-3B ONLY'!$V:$V,'1.A-P6 DATA CD-3B ONLY'!$AA:$AA)</f>
        <v>Philip</v>
      </c>
      <c r="J18" t="str">
        <f>VLOOKUP($A18,'1.A-P6 DATA CD-3B ONLY'!$E:$K,7,0)</f>
        <v>sphilip</v>
      </c>
      <c r="K18" t="str">
        <f>VLOOKUP($A18,'1.A-P6 DATA CD-3B ONLY'!$E:$K,6,0)</f>
        <v>driga</v>
      </c>
      <c r="L18" t="str">
        <f>_xlfn.XLOOKUP($M18,'1.A-P6 DATA CD-3B ONLY'!$V:$V,'1.A-P6 DATA CD-3B ONLY'!$R:$R)</f>
        <v>JLAB</v>
      </c>
      <c r="M18" t="s">
        <v>219</v>
      </c>
      <c r="N18">
        <v>0</v>
      </c>
      <c r="O18">
        <v>0</v>
      </c>
      <c r="P18">
        <v>0</v>
      </c>
      <c r="Q18">
        <v>0</v>
      </c>
      <c r="R18">
        <v>0</v>
      </c>
      <c r="S18">
        <v>13686.84</v>
      </c>
      <c r="T18">
        <v>240298.38999999998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</row>
    <row r="19" spans="1:30" x14ac:dyDescent="0.25">
      <c r="A19" t="str">
        <f>_xlfn.XLOOKUP(M19,'1.A-P6 DATA CD-3B ONLY'!$V:$V,'1.A-P6 DATA CD-3B ONLY'!$E:$E)</f>
        <v>6.04.03.01.01.02</v>
      </c>
      <c r="B19" t="str">
        <f t="shared" si="0"/>
        <v>6.04.03</v>
      </c>
      <c r="C19" t="str">
        <f>VLOOKUP(B19,VLKUP!$A:$B,2,0)</f>
        <v>Electron Storage Ring Magnets - Quadrupole, Corrector</v>
      </c>
      <c r="D19" t="str">
        <f t="shared" si="1"/>
        <v>6.04.03.01</v>
      </c>
      <c r="E19" t="str">
        <f>VLOOKUP(D19,VLKUP!$A:$B,2,0)</f>
        <v>ESR Magnet Quads</v>
      </c>
      <c r="F19" t="str">
        <f>VLOOKUP(_xlfn.XLOOKUP($M19,'1.A-P6 DATA CD-3B ONLY'!$V:$V,'1.A-P6 DATA CD-3B ONLY'!$X:$X),VLKUP!$G:$H,2,0)</f>
        <v>APS Quad Refurbishment</v>
      </c>
      <c r="G19" t="str">
        <f>VLOOKUP(_xlfn.XLOOKUP($M19,'1.A-P6 DATA CD-3B ONLY'!$V:$V,'1.A-P6 DATA CD-3B ONLY'!$Y:$Y),VLKUP!$J:$K,2,0)</f>
        <v>APS Quadrupole Magnet Refurbishment, Testing and Measurement</v>
      </c>
      <c r="H19" t="str">
        <f>_xlfn.XLOOKUP(_xlfn.XLOOKUP(M19,'1.A-P6 DATA CD-3B ONLY'!V:V,'1.A-P6 DATA CD-3B ONLY'!Z:Z),VLKUP!Y:Y,VLKUP!Z:Z)</f>
        <v>APS Quad Rebuild &amp; Refurbishment</v>
      </c>
      <c r="I19" t="str">
        <f>_xlfn.XLOOKUP($M19,'1.A-P6 DATA CD-3B ONLY'!$V:$V,'1.A-P6 DATA CD-3B ONLY'!$AA:$AA)</f>
        <v>Philip</v>
      </c>
      <c r="J19" t="str">
        <f>VLOOKUP($A19,'1.A-P6 DATA CD-3B ONLY'!$E:$K,7,0)</f>
        <v>sphilip</v>
      </c>
      <c r="K19" t="str">
        <f>VLOOKUP($A19,'1.A-P6 DATA CD-3B ONLY'!$E:$K,6,0)</f>
        <v>driga</v>
      </c>
      <c r="L19" t="str">
        <f>_xlfn.XLOOKUP($M19,'1.A-P6 DATA CD-3B ONLY'!$V:$V,'1.A-P6 DATA CD-3B ONLY'!$R:$R)</f>
        <v>JLAB</v>
      </c>
      <c r="M19" t="s">
        <v>220</v>
      </c>
      <c r="N19">
        <v>0</v>
      </c>
      <c r="O19">
        <v>0</v>
      </c>
      <c r="P19">
        <v>0</v>
      </c>
      <c r="Q19">
        <v>0</v>
      </c>
      <c r="R19">
        <v>0</v>
      </c>
      <c r="S19">
        <v>280810.81</v>
      </c>
      <c r="T19">
        <v>803035.91999999981</v>
      </c>
      <c r="U19">
        <v>723078.91000000027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</row>
    <row r="20" spans="1:30" x14ac:dyDescent="0.25">
      <c r="A20" t="str">
        <f>_xlfn.XLOOKUP(M20,'1.A-P6 DATA CD-3B ONLY'!$V:$V,'1.A-P6 DATA CD-3B ONLY'!$E:$E)</f>
        <v>6.10.05.03.01</v>
      </c>
      <c r="B20" t="str">
        <f t="shared" si="0"/>
        <v>6.10.05</v>
      </c>
      <c r="C20" t="str">
        <f>VLOOKUP(B20,VLKUP!$A:$B,2,0)</f>
        <v>Electromagnetic Calorimetry</v>
      </c>
      <c r="D20" t="str">
        <f t="shared" si="1"/>
        <v>6.10.05.03</v>
      </c>
      <c r="E20" t="str">
        <f>VLOOKUP(D20,VLKUP!$A:$B,2,0)</f>
        <v>Forward Electromagnetic Calorimetry</v>
      </c>
      <c r="F20" t="str">
        <f>VLOOKUP(_xlfn.XLOOKUP($M20,'1.A-P6 DATA CD-3B ONLY'!$V:$V,'1.A-P6 DATA CD-3B ONLY'!$X:$X),VLKUP!$G:$H,2,0)</f>
        <v>Scintillating Fibers</v>
      </c>
      <c r="G20" t="str">
        <f>VLOOKUP(_xlfn.XLOOKUP($M20,'1.A-P6 DATA CD-3B ONLY'!$V:$V,'1.A-P6 DATA CD-3B ONLY'!$Y:$Y),VLKUP!$J:$K,2,0)</f>
        <v>Scintillating Fibers for the Detector Barrel - Batch 2 and Forward - Batch 2 EM Calorimeters</v>
      </c>
      <c r="H20" t="str">
        <f>_xlfn.XLOOKUP(_xlfn.XLOOKUP(M20,'1.A-P6 DATA CD-3B ONLY'!V:V,'1.A-P6 DATA CD-3B ONLY'!Z:Z),VLKUP!Y:Y,VLKUP!Z:Z)</f>
        <v>Hadron Endcap EMCal Fibers - Option 1 - Batch 2</v>
      </c>
      <c r="I20" t="str">
        <f>_xlfn.XLOOKUP($M20,'1.A-P6 DATA CD-3B ONLY'!$V:$V,'1.A-P6 DATA CD-3B ONLY'!$AA:$AA)</f>
        <v>Bazilevsky</v>
      </c>
      <c r="J20" t="str">
        <f>VLOOKUP($A20,'1.A-P6 DATA CD-3B ONLY'!$E:$K,7,0)</f>
        <v>shura</v>
      </c>
      <c r="K20" t="str">
        <f>VLOOKUP($A20,'1.A-P6 DATA CD-3B ONLY'!$E:$K,6,0)</f>
        <v>tlewis</v>
      </c>
      <c r="L20" t="str">
        <f>_xlfn.XLOOKUP($M20,'1.A-P6 DATA CD-3B ONLY'!$V:$V,'1.A-P6 DATA CD-3B ONLY'!$R:$R)</f>
        <v>BNL</v>
      </c>
      <c r="M20" t="s">
        <v>221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11283.42</v>
      </c>
      <c r="U20">
        <v>363.98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</row>
    <row r="21" spans="1:30" x14ac:dyDescent="0.25">
      <c r="A21" t="str">
        <f>_xlfn.XLOOKUP(M21,'1.A-P6 DATA CD-3B ONLY'!$V:$V,'1.A-P6 DATA CD-3B ONLY'!$E:$E)</f>
        <v>6.10.07</v>
      </c>
      <c r="B21" t="str">
        <f t="shared" si="0"/>
        <v>6.10.07</v>
      </c>
      <c r="C21" t="str">
        <f>VLOOKUP(B21,VLKUP!$A:$B,2,0)</f>
        <v>Detector Magnets</v>
      </c>
      <c r="D21" t="str">
        <f t="shared" si="1"/>
        <v>6.10.07</v>
      </c>
      <c r="E21" t="str">
        <f>VLOOKUP(D21,VLKUP!$A:$B,2,0)</f>
        <v>Detector Magnets</v>
      </c>
      <c r="F21" t="str">
        <f>VLOOKUP(_xlfn.XLOOKUP($M21,'1.A-P6 DATA CD-3B ONLY'!$V:$V,'1.A-P6 DATA CD-3B ONLY'!$X:$X),VLKUP!$G:$H,2,0)</f>
        <v>Detector Solenoid Magnet</v>
      </c>
      <c r="G21" t="str">
        <f>VLOOKUP(_xlfn.XLOOKUP($M21,'1.A-P6 DATA CD-3B ONLY'!$V:$V,'1.A-P6 DATA CD-3B ONLY'!$Y:$Y),VLKUP!$J:$K,2,0)</f>
        <v>Detector Solenoid Magnet Power Supply</v>
      </c>
      <c r="H21" t="str">
        <f>_xlfn.XLOOKUP(_xlfn.XLOOKUP(M21,'1.A-P6 DATA CD-3B ONLY'!V:V,'1.A-P6 DATA CD-3B ONLY'!Z:Z),VLKUP!Y:Y,VLKUP!Z:Z)</f>
        <v>Magnet Power Supply</v>
      </c>
      <c r="I21" t="str">
        <f>_xlfn.XLOOKUP($M21,'1.A-P6 DATA CD-3B ONLY'!$V:$V,'1.A-P6 DATA CD-3B ONLY'!$AA:$AA)</f>
        <v>Rajput-Ghoshal</v>
      </c>
      <c r="J21" t="str">
        <f>VLOOKUP($A21,'1.A-P6 DATA CD-3B ONLY'!$E:$K,7,0)</f>
        <v>rrajput</v>
      </c>
      <c r="K21" t="str">
        <f>VLOOKUP($A21,'1.A-P6 DATA CD-3B ONLY'!$E:$K,6,0)</f>
        <v>ewoolsey</v>
      </c>
      <c r="L21" t="str">
        <f>_xlfn.XLOOKUP($M21,'1.A-P6 DATA CD-3B ONLY'!$V:$V,'1.A-P6 DATA CD-3B ONLY'!$R:$R)</f>
        <v>JLAB</v>
      </c>
      <c r="M21" t="s">
        <v>222</v>
      </c>
      <c r="N21">
        <v>0</v>
      </c>
      <c r="O21">
        <v>0</v>
      </c>
      <c r="P21">
        <v>0</v>
      </c>
      <c r="Q21">
        <v>0</v>
      </c>
      <c r="R21">
        <v>0</v>
      </c>
      <c r="S21">
        <v>13129.060000000001</v>
      </c>
      <c r="T21">
        <v>25586.3</v>
      </c>
      <c r="U21">
        <v>25586.3</v>
      </c>
      <c r="V21">
        <v>25663.77</v>
      </c>
      <c r="W21">
        <v>1111.26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</row>
    <row r="22" spans="1:30" x14ac:dyDescent="0.25">
      <c r="A22" t="str">
        <f>_xlfn.XLOOKUP(M22,'1.A-P6 DATA CD-3B ONLY'!$V:$V,'1.A-P6 DATA CD-3B ONLY'!$E:$E)</f>
        <v>6.10.06.03</v>
      </c>
      <c r="B22" t="str">
        <f t="shared" si="0"/>
        <v>6.10.06</v>
      </c>
      <c r="C22" t="str">
        <f>VLOOKUP(B22,VLKUP!$A:$B,2,0)</f>
        <v>Hadronic Calorimetry</v>
      </c>
      <c r="D22" t="str">
        <f t="shared" si="1"/>
        <v>6.10.06.03</v>
      </c>
      <c r="E22" t="str">
        <f>VLOOKUP(D22,VLKUP!$A:$B,2,0)</f>
        <v>Forward Hadronic Calorimetry</v>
      </c>
      <c r="F22" t="str">
        <f>VLOOKUP(_xlfn.XLOOKUP($M22,'1.A-P6 DATA CD-3B ONLY'!$V:$V,'1.A-P6 DATA CD-3B ONLY'!$X:$X),VLKUP!$G:$H,2,0)</f>
        <v>Forward HCal Steel</v>
      </c>
      <c r="G22" t="str">
        <f>VLOOKUP(_xlfn.XLOOKUP($M22,'1.A-P6 DATA CD-3B ONLY'!$V:$V,'1.A-P6 DATA CD-3B ONLY'!$Y:$Y),VLKUP!$J:$K,2,0)</f>
        <v>Steel for the Detector Forward Hadronic Calorimeter</v>
      </c>
      <c r="H22" t="str">
        <f>_xlfn.XLOOKUP(_xlfn.XLOOKUP(M22,'1.A-P6 DATA CD-3B ONLY'!V:V,'1.A-P6 DATA CD-3B ONLY'!Z:Z),VLKUP!Y:Y,VLKUP!Z:Z)</f>
        <v>Forward HCal Steel</v>
      </c>
      <c r="I22" t="str">
        <f>_xlfn.XLOOKUP($M22,'1.A-P6 DATA CD-3B ONLY'!$V:$V,'1.A-P6 DATA CD-3B ONLY'!$AA:$AA)</f>
        <v>Eyser</v>
      </c>
      <c r="J22" t="str">
        <f>VLOOKUP($A22,'1.A-P6 DATA CD-3B ONLY'!$E:$K,7,0)</f>
        <v>keyser</v>
      </c>
      <c r="K22" t="str">
        <f>VLOOKUP($A22,'1.A-P6 DATA CD-3B ONLY'!$E:$K,6,0)</f>
        <v>tlewis</v>
      </c>
      <c r="L22" t="str">
        <f>_xlfn.XLOOKUP($M22,'1.A-P6 DATA CD-3B ONLY'!$V:$V,'1.A-P6 DATA CD-3B ONLY'!$R:$R)</f>
        <v>BNL</v>
      </c>
      <c r="M22" t="s">
        <v>223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495.85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</row>
    <row r="23" spans="1:30" x14ac:dyDescent="0.25">
      <c r="A23" t="str">
        <f>_xlfn.XLOOKUP(M23,'1.A-P6 DATA CD-3B ONLY'!$V:$V,'1.A-P6 DATA CD-3B ONLY'!$E:$E)</f>
        <v>6.04.02.02</v>
      </c>
      <c r="B23" t="str">
        <f t="shared" si="0"/>
        <v>6.04.02</v>
      </c>
      <c r="C23" t="str">
        <f>VLOOKUP(B23,VLKUP!$A:$B,2,0)</f>
        <v>Electron Storage Ring Magnets - Dipole, Sextupole</v>
      </c>
      <c r="D23" t="str">
        <f t="shared" si="1"/>
        <v>6.04.02.02</v>
      </c>
      <c r="E23" t="str">
        <f>VLOOKUP(D23,VLKUP!$A:$B,2,0)</f>
        <v>ESR Sextupole Magnets</v>
      </c>
      <c r="F23" t="str">
        <f>VLOOKUP(_xlfn.XLOOKUP($M23,'1.A-P6 DATA CD-3B ONLY'!$V:$V,'1.A-P6 DATA CD-3B ONLY'!$X:$X),VLKUP!$G:$H,2,0)</f>
        <v>APS Sextupole Refurbishment</v>
      </c>
      <c r="G23" t="str">
        <f>VLOOKUP(_xlfn.XLOOKUP($M23,'1.A-P6 DATA CD-3B ONLY'!$V:$V,'1.A-P6 DATA CD-3B ONLY'!$Y:$Y),VLKUP!$J:$K,2,0)</f>
        <v>Advanced Photon Source (APS) Sextupole Magnet Refurbishment, Testing, and Measurement</v>
      </c>
      <c r="H23" t="str">
        <f>_xlfn.XLOOKUP(_xlfn.XLOOKUP(M23,'1.A-P6 DATA CD-3B ONLY'!V:V,'1.A-P6 DATA CD-3B ONLY'!Z:Z),VLKUP!Y:Y,VLKUP!Z:Z)</f>
        <v>APS Sextupole Refurbishment &amp; Testing</v>
      </c>
      <c r="I23" t="str">
        <f>_xlfn.XLOOKUP($M23,'1.A-P6 DATA CD-3B ONLY'!$V:$V,'1.A-P6 DATA CD-3B ONLY'!$AA:$AA)</f>
        <v>Witte</v>
      </c>
      <c r="J23" t="str">
        <f>VLOOKUP($A23,'1.A-P6 DATA CD-3B ONLY'!$E:$K,7,0)</f>
        <v>hwitte</v>
      </c>
      <c r="K23" t="str">
        <f>VLOOKUP($A23,'1.A-P6 DATA CD-3B ONLY'!$E:$K,6,0)</f>
        <v>bsmith</v>
      </c>
      <c r="L23" t="str">
        <f>_xlfn.XLOOKUP($M23,'1.A-P6 DATA CD-3B ONLY'!$V:$V,'1.A-P6 DATA CD-3B ONLY'!$R:$R)</f>
        <v>BNL</v>
      </c>
      <c r="M23" t="s">
        <v>224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2644.53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</row>
    <row r="24" spans="1:30" x14ac:dyDescent="0.25">
      <c r="A24" t="str">
        <f>_xlfn.XLOOKUP(M24,'1.A-P6 DATA CD-3B ONLY'!$V:$V,'1.A-P6 DATA CD-3B ONLY'!$E:$E)</f>
        <v>6.04.03.01.01.02</v>
      </c>
      <c r="B24" t="str">
        <f t="shared" si="0"/>
        <v>6.04.03</v>
      </c>
      <c r="C24" t="str">
        <f>VLOOKUP(B24,VLKUP!$A:$B,2,0)</f>
        <v>Electron Storage Ring Magnets - Quadrupole, Corrector</v>
      </c>
      <c r="D24" t="str">
        <f t="shared" si="1"/>
        <v>6.04.03.01</v>
      </c>
      <c r="E24" t="str">
        <f>VLOOKUP(D24,VLKUP!$A:$B,2,0)</f>
        <v>ESR Magnet Quads</v>
      </c>
      <c r="F24" t="str">
        <f>VLOOKUP(_xlfn.XLOOKUP($M24,'1.A-P6 DATA CD-3B ONLY'!$V:$V,'1.A-P6 DATA CD-3B ONLY'!$X:$X),VLKUP!$G:$H,2,0)</f>
        <v>APS Quad Refurbishment</v>
      </c>
      <c r="G24" t="str">
        <f>VLOOKUP(_xlfn.XLOOKUP($M24,'1.A-P6 DATA CD-3B ONLY'!$V:$V,'1.A-P6 DATA CD-3B ONLY'!$Y:$Y),VLKUP!$J:$K,2,0)</f>
        <v>APS Quadrupole Magnet Refurbishment, Testing and Measurement</v>
      </c>
      <c r="H24" t="str">
        <f>_xlfn.XLOOKUP(_xlfn.XLOOKUP(M24,'1.A-P6 DATA CD-3B ONLY'!V:V,'1.A-P6 DATA CD-3B ONLY'!Z:Z),VLKUP!Y:Y,VLKUP!Z:Z)</f>
        <v>APS Quad Rebuild &amp; Refurbishment</v>
      </c>
      <c r="I24" t="str">
        <f>_xlfn.XLOOKUP($M24,'1.A-P6 DATA CD-3B ONLY'!$V:$V,'1.A-P6 DATA CD-3B ONLY'!$AA:$AA)</f>
        <v>Philip</v>
      </c>
      <c r="J24" t="str">
        <f>VLOOKUP($A24,'1.A-P6 DATA CD-3B ONLY'!$E:$K,7,0)</f>
        <v>sphilip</v>
      </c>
      <c r="K24" t="str">
        <f>VLOOKUP($A24,'1.A-P6 DATA CD-3B ONLY'!$E:$K,6,0)</f>
        <v>driga</v>
      </c>
      <c r="L24" t="str">
        <f>_xlfn.XLOOKUP($M24,'1.A-P6 DATA CD-3B ONLY'!$V:$V,'1.A-P6 DATA CD-3B ONLY'!$R:$R)</f>
        <v>JLAB</v>
      </c>
      <c r="M24" t="s">
        <v>225</v>
      </c>
      <c r="N24">
        <v>0</v>
      </c>
      <c r="O24">
        <v>0</v>
      </c>
      <c r="P24">
        <v>0</v>
      </c>
      <c r="Q24">
        <v>0</v>
      </c>
      <c r="R24">
        <v>0</v>
      </c>
      <c r="S24">
        <v>22183.34</v>
      </c>
      <c r="T24">
        <v>319225.59999999998</v>
      </c>
      <c r="U24">
        <v>326821.15999999992</v>
      </c>
      <c r="V24">
        <v>2041.46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</row>
    <row r="25" spans="1:30" x14ac:dyDescent="0.25">
      <c r="A25" t="str">
        <f>_xlfn.XLOOKUP(M25,'1.A-P6 DATA CD-3B ONLY'!$V:$V,'1.A-P6 DATA CD-3B ONLY'!$E:$E)</f>
        <v>6.04.03.01.01.03</v>
      </c>
      <c r="B25" t="str">
        <f t="shared" si="0"/>
        <v>6.04.03</v>
      </c>
      <c r="C25" t="str">
        <f>VLOOKUP(B25,VLKUP!$A:$B,2,0)</f>
        <v>Electron Storage Ring Magnets - Quadrupole, Corrector</v>
      </c>
      <c r="D25" t="str">
        <f t="shared" si="1"/>
        <v>6.04.03.01</v>
      </c>
      <c r="E25" t="str">
        <f>VLOOKUP(D25,VLKUP!$A:$B,2,0)</f>
        <v>ESR Magnet Quads</v>
      </c>
      <c r="F25" t="str">
        <f>VLOOKUP(_xlfn.XLOOKUP($M25,'1.A-P6 DATA CD-3B ONLY'!$V:$V,'1.A-P6 DATA CD-3B ONLY'!$X:$X),VLKUP!$G:$H,2,0)</f>
        <v>ESR Magnet Measurement</v>
      </c>
      <c r="G25" t="str">
        <f>VLOOKUP(_xlfn.XLOOKUP($M25,'1.A-P6 DATA CD-3B ONLY'!$V:$V,'1.A-P6 DATA CD-3B ONLY'!$Y:$Y),VLKUP!$J:$K,2,0)</f>
        <v>ESR APS Quadrupole Magnetic Measurement Stand</v>
      </c>
      <c r="H25" t="str">
        <f>_xlfn.XLOOKUP(_xlfn.XLOOKUP(M25,'1.A-P6 DATA CD-3B ONLY'!V:V,'1.A-P6 DATA CD-3B ONLY'!Z:Z),VLKUP!Y:Y,VLKUP!Z:Z)</f>
        <v>APS Quad Magnet Measurement &amp; Stand</v>
      </c>
      <c r="I25" t="str">
        <f>_xlfn.XLOOKUP($M25,'1.A-P6 DATA CD-3B ONLY'!$V:$V,'1.A-P6 DATA CD-3B ONLY'!$AA:$AA)</f>
        <v>Philip</v>
      </c>
      <c r="J25" t="str">
        <f>VLOOKUP($A25,'1.A-P6 DATA CD-3B ONLY'!$E:$K,7,0)</f>
        <v>sphilip</v>
      </c>
      <c r="K25" t="str">
        <f>VLOOKUP($A25,'1.A-P6 DATA CD-3B ONLY'!$E:$K,6,0)</f>
        <v>driga</v>
      </c>
      <c r="L25" t="str">
        <f>_xlfn.XLOOKUP($M25,'1.A-P6 DATA CD-3B ONLY'!$V:$V,'1.A-P6 DATA CD-3B ONLY'!$R:$R)</f>
        <v>JLAB</v>
      </c>
      <c r="M25" t="s">
        <v>226</v>
      </c>
      <c r="N25">
        <v>0</v>
      </c>
      <c r="O25">
        <v>0</v>
      </c>
      <c r="P25">
        <v>0</v>
      </c>
      <c r="Q25">
        <v>0</v>
      </c>
      <c r="R25">
        <v>0</v>
      </c>
      <c r="S25">
        <v>8337.4500000000007</v>
      </c>
      <c r="T25">
        <v>28069.41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</row>
    <row r="26" spans="1:30" x14ac:dyDescent="0.25">
      <c r="A26" t="str">
        <f>_xlfn.XLOOKUP(M26,'1.A-P6 DATA CD-3B ONLY'!$V:$V,'1.A-P6 DATA CD-3B ONLY'!$E:$E)</f>
        <v>6.04.02.01</v>
      </c>
      <c r="B26" t="str">
        <f t="shared" si="0"/>
        <v>6.04.02</v>
      </c>
      <c r="C26" t="str">
        <f>VLOOKUP(B26,VLKUP!$A:$B,2,0)</f>
        <v>Electron Storage Ring Magnets - Dipole, Sextupole</v>
      </c>
      <c r="D26" t="str">
        <f t="shared" si="1"/>
        <v>6.04.02.01</v>
      </c>
      <c r="E26" t="str">
        <f>VLOOKUP(D26,VLKUP!$A:$B,2,0)</f>
        <v>ESR Dipole Magnets</v>
      </c>
      <c r="F26" t="str">
        <f>VLOOKUP(_xlfn.XLOOKUP($M26,'1.A-P6 DATA CD-3B ONLY'!$V:$V,'1.A-P6 DATA CD-3B ONLY'!$X:$X),VLKUP!$G:$H,2,0)</f>
        <v>ESR Dipole Magnets</v>
      </c>
      <c r="G26" t="str">
        <f>VLOOKUP(_xlfn.XLOOKUP($M26,'1.A-P6 DATA CD-3B ONLY'!$V:$V,'1.A-P6 DATA CD-3B ONLY'!$Y:$Y),VLKUP!$J:$K,2,0)</f>
        <v>Electron Storage Ring (ESR) Dipole Magnets</v>
      </c>
      <c r="H26" t="str">
        <f>_xlfn.XLOOKUP(_xlfn.XLOOKUP(M26,'1.A-P6 DATA CD-3B ONLY'!V:V,'1.A-P6 DATA CD-3B ONLY'!Z:Z),VLKUP!Y:Y,VLKUP!Z:Z)</f>
        <v>ESR Dipole Magnets - D1/D3 Vendor I</v>
      </c>
      <c r="I26" t="str">
        <f>_xlfn.XLOOKUP($M26,'1.A-P6 DATA CD-3B ONLY'!$V:$V,'1.A-P6 DATA CD-3B ONLY'!$AA:$AA)</f>
        <v>Witte</v>
      </c>
      <c r="J26" t="str">
        <f>VLOOKUP($A26,'1.A-P6 DATA CD-3B ONLY'!$E:$K,7,0)</f>
        <v>hwitte</v>
      </c>
      <c r="K26" t="str">
        <f>VLOOKUP($A26,'1.A-P6 DATA CD-3B ONLY'!$E:$K,6,0)</f>
        <v>bsmith</v>
      </c>
      <c r="L26" t="str">
        <f>_xlfn.XLOOKUP($M26,'1.A-P6 DATA CD-3B ONLY'!$V:$V,'1.A-P6 DATA CD-3B ONLY'!$R:$R)</f>
        <v>BNL</v>
      </c>
      <c r="M26" t="s">
        <v>227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</row>
    <row r="27" spans="1:30" x14ac:dyDescent="0.25">
      <c r="A27" t="str">
        <f>_xlfn.XLOOKUP(M27,'1.A-P6 DATA CD-3B ONLY'!$V:$V,'1.A-P6 DATA CD-3B ONLY'!$E:$E)</f>
        <v>6.04.02.01</v>
      </c>
      <c r="B27" t="str">
        <f t="shared" si="0"/>
        <v>6.04.02</v>
      </c>
      <c r="C27" t="str">
        <f>VLOOKUP(B27,VLKUP!$A:$B,2,0)</f>
        <v>Electron Storage Ring Magnets - Dipole, Sextupole</v>
      </c>
      <c r="D27" t="str">
        <f t="shared" si="1"/>
        <v>6.04.02.01</v>
      </c>
      <c r="E27" t="str">
        <f>VLOOKUP(D27,VLKUP!$A:$B,2,0)</f>
        <v>ESR Dipole Magnets</v>
      </c>
      <c r="F27" t="str">
        <f>VLOOKUP(_xlfn.XLOOKUP($M27,'1.A-P6 DATA CD-3B ONLY'!$V:$V,'1.A-P6 DATA CD-3B ONLY'!$X:$X),VLKUP!$G:$H,2,0)</f>
        <v>ESR Dipole Magnets</v>
      </c>
      <c r="G27" t="str">
        <f>VLOOKUP(_xlfn.XLOOKUP($M27,'1.A-P6 DATA CD-3B ONLY'!$V:$V,'1.A-P6 DATA CD-3B ONLY'!$Y:$Y),VLKUP!$J:$K,2,0)</f>
        <v>Electron Storage Ring (ESR) Dipole Magnets</v>
      </c>
      <c r="H27" t="str">
        <f>_xlfn.XLOOKUP(_xlfn.XLOOKUP(M27,'1.A-P6 DATA CD-3B ONLY'!V:V,'1.A-P6 DATA CD-3B ONLY'!Z:Z),VLKUP!Y:Y,VLKUP!Z:Z)</f>
        <v>ESR Dipole Magnets - D1/D3 Vendor II</v>
      </c>
      <c r="I27" t="str">
        <f>_xlfn.XLOOKUP($M27,'1.A-P6 DATA CD-3B ONLY'!$V:$V,'1.A-P6 DATA CD-3B ONLY'!$AA:$AA)</f>
        <v>Witte</v>
      </c>
      <c r="J27" t="str">
        <f>VLOOKUP($A27,'1.A-P6 DATA CD-3B ONLY'!$E:$K,7,0)</f>
        <v>hwitte</v>
      </c>
      <c r="K27" t="str">
        <f>VLOOKUP($A27,'1.A-P6 DATA CD-3B ONLY'!$E:$K,6,0)</f>
        <v>bsmith</v>
      </c>
      <c r="L27" t="str">
        <f>_xlfn.XLOOKUP($M27,'1.A-P6 DATA CD-3B ONLY'!$V:$V,'1.A-P6 DATA CD-3B ONLY'!$R:$R)</f>
        <v>BNL</v>
      </c>
      <c r="M27" t="s">
        <v>228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</row>
    <row r="28" spans="1:30" x14ac:dyDescent="0.25">
      <c r="A28" t="str">
        <f>_xlfn.XLOOKUP(M28,'1.A-P6 DATA CD-3B ONLY'!$V:$V,'1.A-P6 DATA CD-3B ONLY'!$E:$E)</f>
        <v>6.04.02.01</v>
      </c>
      <c r="B28" t="str">
        <f t="shared" si="0"/>
        <v>6.04.02</v>
      </c>
      <c r="C28" t="str">
        <f>VLOOKUP(B28,VLKUP!$A:$B,2,0)</f>
        <v>Electron Storage Ring Magnets - Dipole, Sextupole</v>
      </c>
      <c r="D28" t="str">
        <f t="shared" si="1"/>
        <v>6.04.02.01</v>
      </c>
      <c r="E28" t="str">
        <f>VLOOKUP(D28,VLKUP!$A:$B,2,0)</f>
        <v>ESR Dipole Magnets</v>
      </c>
      <c r="F28" t="str">
        <f>VLOOKUP(_xlfn.XLOOKUP($M28,'1.A-P6 DATA CD-3B ONLY'!$V:$V,'1.A-P6 DATA CD-3B ONLY'!$X:$X),VLKUP!$G:$H,2,0)</f>
        <v>ESR Dipole Magnets</v>
      </c>
      <c r="G28" t="str">
        <f>VLOOKUP(_xlfn.XLOOKUP($M28,'1.A-P6 DATA CD-3B ONLY'!$V:$V,'1.A-P6 DATA CD-3B ONLY'!$Y:$Y),VLKUP!$J:$K,2,0)</f>
        <v>Electron Storage Ring (ESR) Dipole Magnets</v>
      </c>
      <c r="H28" t="str">
        <f>_xlfn.XLOOKUP(_xlfn.XLOOKUP(M28,'1.A-P6 DATA CD-3B ONLY'!V:V,'1.A-P6 DATA CD-3B ONLY'!Z:Z),VLKUP!Y:Y,VLKUP!Z:Z)</f>
        <v>ESR Dipole Magnets - D2 Vendor I</v>
      </c>
      <c r="I28" t="str">
        <f>_xlfn.XLOOKUP($M28,'1.A-P6 DATA CD-3B ONLY'!$V:$V,'1.A-P6 DATA CD-3B ONLY'!$AA:$AA)</f>
        <v>Witte</v>
      </c>
      <c r="J28" t="str">
        <f>VLOOKUP($A28,'1.A-P6 DATA CD-3B ONLY'!$E:$K,7,0)</f>
        <v>hwitte</v>
      </c>
      <c r="K28" t="str">
        <f>VLOOKUP($A28,'1.A-P6 DATA CD-3B ONLY'!$E:$K,6,0)</f>
        <v>bsmith</v>
      </c>
      <c r="L28" t="str">
        <f>_xlfn.XLOOKUP($M28,'1.A-P6 DATA CD-3B ONLY'!$V:$V,'1.A-P6 DATA CD-3B ONLY'!$R:$R)</f>
        <v>BNL</v>
      </c>
      <c r="M28" t="s">
        <v>229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</row>
    <row r="29" spans="1:30" x14ac:dyDescent="0.25">
      <c r="A29" t="str">
        <f>_xlfn.XLOOKUP(M29,'1.A-P6 DATA CD-3B ONLY'!$V:$V,'1.A-P6 DATA CD-3B ONLY'!$E:$E)</f>
        <v>6.04.02.01</v>
      </c>
      <c r="B29" t="str">
        <f t="shared" si="0"/>
        <v>6.04.02</v>
      </c>
      <c r="C29" t="str">
        <f>VLOOKUP(B29,VLKUP!$A:$B,2,0)</f>
        <v>Electron Storage Ring Magnets - Dipole, Sextupole</v>
      </c>
      <c r="D29" t="str">
        <f t="shared" si="1"/>
        <v>6.04.02.01</v>
      </c>
      <c r="E29" t="str">
        <f>VLOOKUP(D29,VLKUP!$A:$B,2,0)</f>
        <v>ESR Dipole Magnets</v>
      </c>
      <c r="F29" t="str">
        <f>VLOOKUP(_xlfn.XLOOKUP($M29,'1.A-P6 DATA CD-3B ONLY'!$V:$V,'1.A-P6 DATA CD-3B ONLY'!$X:$X),VLKUP!$G:$H,2,0)</f>
        <v>ESR Dipole Magnets</v>
      </c>
      <c r="G29" t="str">
        <f>VLOOKUP(_xlfn.XLOOKUP($M29,'1.A-P6 DATA CD-3B ONLY'!$V:$V,'1.A-P6 DATA CD-3B ONLY'!$Y:$Y),VLKUP!$J:$K,2,0)</f>
        <v>Electron Storage Ring (ESR) Dipole Magnets</v>
      </c>
      <c r="H29" t="str">
        <f>_xlfn.XLOOKUP(_xlfn.XLOOKUP(M29,'1.A-P6 DATA CD-3B ONLY'!V:V,'1.A-P6 DATA CD-3B ONLY'!Z:Z),VLKUP!Y:Y,VLKUP!Z:Z)</f>
        <v>ESR Dipole Magnets - D2 Vendor II</v>
      </c>
      <c r="I29" t="str">
        <f>_xlfn.XLOOKUP($M29,'1.A-P6 DATA CD-3B ONLY'!$V:$V,'1.A-P6 DATA CD-3B ONLY'!$AA:$AA)</f>
        <v>Witte</v>
      </c>
      <c r="J29" t="str">
        <f>VLOOKUP($A29,'1.A-P6 DATA CD-3B ONLY'!$E:$K,7,0)</f>
        <v>hwitte</v>
      </c>
      <c r="K29" t="str">
        <f>VLOOKUP($A29,'1.A-P6 DATA CD-3B ONLY'!$E:$K,6,0)</f>
        <v>bsmith</v>
      </c>
      <c r="L29" t="str">
        <f>_xlfn.XLOOKUP($M29,'1.A-P6 DATA CD-3B ONLY'!$V:$V,'1.A-P6 DATA CD-3B ONLY'!$R:$R)</f>
        <v>BNL</v>
      </c>
      <c r="M29" t="s">
        <v>230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</row>
    <row r="30" spans="1:30" x14ac:dyDescent="0.25">
      <c r="A30" t="str">
        <f>_xlfn.XLOOKUP(M30,'1.A-P6 DATA CD-3B ONLY'!$V:$V,'1.A-P6 DATA CD-3B ONLY'!$E:$E)</f>
        <v>6.04.03.01.01.02</v>
      </c>
      <c r="B30" t="str">
        <f t="shared" si="0"/>
        <v>6.04.03</v>
      </c>
      <c r="C30" t="str">
        <f>VLOOKUP(B30,VLKUP!$A:$B,2,0)</f>
        <v>Electron Storage Ring Magnets - Quadrupole, Corrector</v>
      </c>
      <c r="D30" t="str">
        <f t="shared" si="1"/>
        <v>6.04.03.01</v>
      </c>
      <c r="E30" t="str">
        <f>VLOOKUP(D30,VLKUP!$A:$B,2,0)</f>
        <v>ESR Magnet Quads</v>
      </c>
      <c r="F30" t="str">
        <f>VLOOKUP(_xlfn.XLOOKUP($M30,'1.A-P6 DATA CD-3B ONLY'!$V:$V,'1.A-P6 DATA CD-3B ONLY'!$X:$X),VLKUP!$G:$H,2,0)</f>
        <v>APS Quad Refurbishment</v>
      </c>
      <c r="G30" t="str">
        <f>VLOOKUP(_xlfn.XLOOKUP($M30,'1.A-P6 DATA CD-3B ONLY'!$V:$V,'1.A-P6 DATA CD-3B ONLY'!$Y:$Y),VLKUP!$J:$K,2,0)</f>
        <v>APS Quadrupole Magnet Refurbishment, Testing and Measurement</v>
      </c>
      <c r="H30" t="str">
        <f>_xlfn.XLOOKUP(_xlfn.XLOOKUP(M30,'1.A-P6 DATA CD-3B ONLY'!V:V,'1.A-P6 DATA CD-3B ONLY'!Z:Z),VLKUP!Y:Y,VLKUP!Z:Z)</f>
        <v>APS Quad Rebuild &amp; Refurbishment</v>
      </c>
      <c r="I30" t="str">
        <f>_xlfn.XLOOKUP($M30,'1.A-P6 DATA CD-3B ONLY'!$V:$V,'1.A-P6 DATA CD-3B ONLY'!$AA:$AA)</f>
        <v>Philip</v>
      </c>
      <c r="J30" t="str">
        <f>VLOOKUP($A30,'1.A-P6 DATA CD-3B ONLY'!$E:$K,7,0)</f>
        <v>sphilip</v>
      </c>
      <c r="K30" t="str">
        <f>VLOOKUP($A30,'1.A-P6 DATA CD-3B ONLY'!$E:$K,6,0)</f>
        <v>driga</v>
      </c>
      <c r="L30" t="str">
        <f>_xlfn.XLOOKUP($M30,'1.A-P6 DATA CD-3B ONLY'!$V:$V,'1.A-P6 DATA CD-3B ONLY'!$R:$R)</f>
        <v>JLAB</v>
      </c>
      <c r="M30" t="s">
        <v>231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</row>
    <row r="31" spans="1:30" x14ac:dyDescent="0.25">
      <c r="A31" t="str">
        <f>_xlfn.XLOOKUP(M31,'1.A-P6 DATA CD-3B ONLY'!$V:$V,'1.A-P6 DATA CD-3B ONLY'!$E:$E)</f>
        <v>6.04.03.01.01.02</v>
      </c>
      <c r="B31" t="str">
        <f t="shared" si="0"/>
        <v>6.04.03</v>
      </c>
      <c r="C31" t="str">
        <f>VLOOKUP(B31,VLKUP!$A:$B,2,0)</f>
        <v>Electron Storage Ring Magnets - Quadrupole, Corrector</v>
      </c>
      <c r="D31" t="str">
        <f t="shared" si="1"/>
        <v>6.04.03.01</v>
      </c>
      <c r="E31" t="str">
        <f>VLOOKUP(D31,VLKUP!$A:$B,2,0)</f>
        <v>ESR Magnet Quads</v>
      </c>
      <c r="F31" t="str">
        <f>VLOOKUP(_xlfn.XLOOKUP($M31,'1.A-P6 DATA CD-3B ONLY'!$V:$V,'1.A-P6 DATA CD-3B ONLY'!$X:$X),VLKUP!$G:$H,2,0)</f>
        <v>APS Quad Refurbishment</v>
      </c>
      <c r="G31" t="str">
        <f>VLOOKUP(_xlfn.XLOOKUP($M31,'1.A-P6 DATA CD-3B ONLY'!$V:$V,'1.A-P6 DATA CD-3B ONLY'!$Y:$Y),VLKUP!$J:$K,2,0)</f>
        <v>APS Quadrupole Magnet Refurbishment, Testing and Measurement</v>
      </c>
      <c r="H31" t="str">
        <f>_xlfn.XLOOKUP(_xlfn.XLOOKUP(M31,'1.A-P6 DATA CD-3B ONLY'!V:V,'1.A-P6 DATA CD-3B ONLY'!Z:Z),VLKUP!Y:Y,VLKUP!Z:Z)</f>
        <v>APS Quad Rebuild &amp; Refurbishment</v>
      </c>
      <c r="I31" t="str">
        <f>_xlfn.XLOOKUP($M31,'1.A-P6 DATA CD-3B ONLY'!$V:$V,'1.A-P6 DATA CD-3B ONLY'!$AA:$AA)</f>
        <v>Philip</v>
      </c>
      <c r="J31" t="str">
        <f>VLOOKUP($A31,'1.A-P6 DATA CD-3B ONLY'!$E:$K,7,0)</f>
        <v>sphilip</v>
      </c>
      <c r="K31" t="str">
        <f>VLOOKUP($A31,'1.A-P6 DATA CD-3B ONLY'!$E:$K,6,0)</f>
        <v>driga</v>
      </c>
      <c r="L31" t="str">
        <f>_xlfn.XLOOKUP($M31,'1.A-P6 DATA CD-3B ONLY'!$V:$V,'1.A-P6 DATA CD-3B ONLY'!$R:$R)</f>
        <v>JLAB</v>
      </c>
      <c r="M31" t="s">
        <v>232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</row>
    <row r="32" spans="1:30" x14ac:dyDescent="0.25">
      <c r="A32" t="str">
        <f>_xlfn.XLOOKUP(M32,'1.A-P6 DATA CD-3B ONLY'!$V:$V,'1.A-P6 DATA CD-3B ONLY'!$E:$E)</f>
        <v>6.10.10.02</v>
      </c>
      <c r="B32" t="str">
        <f t="shared" si="0"/>
        <v>6.10.10</v>
      </c>
      <c r="C32" t="str">
        <f>VLOOKUP(B32,VLKUP!$A:$B,2,0)</f>
        <v>Integration, Installation and Infrastructure</v>
      </c>
      <c r="D32" t="str">
        <f t="shared" si="1"/>
        <v>6.10.10.02</v>
      </c>
      <c r="E32" t="str">
        <f>VLOOKUP(D32,VLKUP!$A:$B,2,0)</f>
        <v>Electron Endcap Structures</v>
      </c>
      <c r="F32" t="str">
        <f>VLOOKUP(_xlfn.XLOOKUP($M32,'1.A-P6 DATA CD-3B ONLY'!$V:$V,'1.A-P6 DATA CD-3B ONLY'!$X:$X),VLKUP!$G:$H,2,0)</f>
        <v>Detector Endcap Structures</v>
      </c>
      <c r="G32" t="str">
        <f>VLOOKUP(_xlfn.XLOOKUP($M32,'1.A-P6 DATA CD-3B ONLY'!$V:$V,'1.A-P6 DATA CD-3B ONLY'!$Y:$Y),VLKUP!$J:$K,2,0)</f>
        <v>Detector Endcap Structures – Flux Return Steel</v>
      </c>
      <c r="H32" t="str">
        <f>_xlfn.XLOOKUP(_xlfn.XLOOKUP(M32,'1.A-P6 DATA CD-3B ONLY'!V:V,'1.A-P6 DATA CD-3B ONLY'!Z:Z),VLKUP!Y:Y,VLKUP!Z:Z)</f>
        <v>Detector Endcap Steel for Structures</v>
      </c>
      <c r="I32" t="str">
        <f>_xlfn.XLOOKUP($M32,'1.A-P6 DATA CD-3B ONLY'!$V:$V,'1.A-P6 DATA CD-3B ONLY'!$AA:$AA)</f>
        <v>Sharma</v>
      </c>
      <c r="J32" t="str">
        <f>VLOOKUP($A32,'1.A-P6 DATA CD-3B ONLY'!$E:$K,7,0)</f>
        <v>rsharma</v>
      </c>
      <c r="K32" t="str">
        <f>VLOOKUP($A32,'1.A-P6 DATA CD-3B ONLY'!$E:$K,6,0)</f>
        <v>tlewis</v>
      </c>
      <c r="L32" t="str">
        <f>_xlfn.XLOOKUP($M32,'1.A-P6 DATA CD-3B ONLY'!$V:$V,'1.A-P6 DATA CD-3B ONLY'!$R:$R)</f>
        <v>BNL</v>
      </c>
      <c r="M32" t="s">
        <v>203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2955838.88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</row>
    <row r="33" spans="1:30" x14ac:dyDescent="0.25">
      <c r="A33" t="str">
        <f>_xlfn.XLOOKUP(M33,'1.A-P6 DATA CD-3B ONLY'!$V:$V,'1.A-P6 DATA CD-3B ONLY'!$E:$E)</f>
        <v>6.10.05.02.01</v>
      </c>
      <c r="B33" t="str">
        <f t="shared" si="0"/>
        <v>6.10.05</v>
      </c>
      <c r="C33" t="str">
        <f>VLOOKUP(B33,VLKUP!$A:$B,2,0)</f>
        <v>Electromagnetic Calorimetry</v>
      </c>
      <c r="D33" t="str">
        <f t="shared" si="1"/>
        <v>6.10.05.02</v>
      </c>
      <c r="E33" t="str">
        <f>VLOOKUP(D33,VLKUP!$A:$B,2,0)</f>
        <v>Barrel Electromagnetic Calorimetry</v>
      </c>
      <c r="F33" t="str">
        <f>VLOOKUP(_xlfn.XLOOKUP($M33,'1.A-P6 DATA CD-3B ONLY'!$V:$V,'1.A-P6 DATA CD-3B ONLY'!$X:$X),VLKUP!$G:$H,2,0)</f>
        <v>Scintillating Fibers</v>
      </c>
      <c r="G33" t="str">
        <f>VLOOKUP(_xlfn.XLOOKUP($M33,'1.A-P6 DATA CD-3B ONLY'!$V:$V,'1.A-P6 DATA CD-3B ONLY'!$Y:$Y),VLKUP!$J:$K,2,0)</f>
        <v>Scintillating Fibers for the Detector Barrel - Batch 2 and Forward - Batch 2 EM Calorimeters</v>
      </c>
      <c r="H33" t="str">
        <f>_xlfn.XLOOKUP(_xlfn.XLOOKUP(M33,'1.A-P6 DATA CD-3B ONLY'!V:V,'1.A-P6 DATA CD-3B ONLY'!Z:Z),VLKUP!Y:Y,VLKUP!Z:Z)</f>
        <v>Barrel EMCal Fibers - Option 1 - Batch 2</v>
      </c>
      <c r="I33" t="str">
        <f>_xlfn.XLOOKUP($M33,'1.A-P6 DATA CD-3B ONLY'!$V:$V,'1.A-P6 DATA CD-3B ONLY'!$AA:$AA)</f>
        <v>Bazilevsky</v>
      </c>
      <c r="J33" t="str">
        <f>VLOOKUP($A33,'1.A-P6 DATA CD-3B ONLY'!$E:$K,7,0)</f>
        <v>shura</v>
      </c>
      <c r="K33" t="str">
        <f>VLOOKUP($A33,'1.A-P6 DATA CD-3B ONLY'!$E:$K,6,0)</f>
        <v>tlewis</v>
      </c>
      <c r="L33" t="str">
        <f>_xlfn.XLOOKUP($M33,'1.A-P6 DATA CD-3B ONLY'!$V:$V,'1.A-P6 DATA CD-3B ONLY'!$R:$R)</f>
        <v>BNL</v>
      </c>
      <c r="M33" t="s">
        <v>204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1611322.71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</row>
    <row r="34" spans="1:30" x14ac:dyDescent="0.25">
      <c r="A34" t="str">
        <f>_xlfn.XLOOKUP(M34,'1.A-P6 DATA CD-3B ONLY'!$V:$V,'1.A-P6 DATA CD-3B ONLY'!$E:$E)</f>
        <v>6.04.02.02</v>
      </c>
      <c r="B34" t="str">
        <f t="shared" si="0"/>
        <v>6.04.02</v>
      </c>
      <c r="C34" t="str">
        <f>VLOOKUP(B34,VLKUP!$A:$B,2,0)</f>
        <v>Electron Storage Ring Magnets - Dipole, Sextupole</v>
      </c>
      <c r="D34" t="str">
        <f t="shared" si="1"/>
        <v>6.04.02.02</v>
      </c>
      <c r="E34" t="str">
        <f>VLOOKUP(D34,VLKUP!$A:$B,2,0)</f>
        <v>ESR Sextupole Magnets</v>
      </c>
      <c r="F34" t="str">
        <f>VLOOKUP(_xlfn.XLOOKUP($M34,'1.A-P6 DATA CD-3B ONLY'!$V:$V,'1.A-P6 DATA CD-3B ONLY'!$X:$X),VLKUP!$G:$H,2,0)</f>
        <v>APS Sextupole Refurbishment</v>
      </c>
      <c r="G34" t="str">
        <f>VLOOKUP(_xlfn.XLOOKUP($M34,'1.A-P6 DATA CD-3B ONLY'!$V:$V,'1.A-P6 DATA CD-3B ONLY'!$Y:$Y),VLKUP!$J:$K,2,0)</f>
        <v>Advanced Photon Source (APS) Sextupole Magnet Refurbishment, Testing, and Measurement</v>
      </c>
      <c r="H34" t="str">
        <f>_xlfn.XLOOKUP(_xlfn.XLOOKUP(M34,'1.A-P6 DATA CD-3B ONLY'!V:V,'1.A-P6 DATA CD-3B ONLY'!Z:Z),VLKUP!Y:Y,VLKUP!Z:Z)</f>
        <v>APS Sextupole Refurbishment &amp; Testing</v>
      </c>
      <c r="I34" t="str">
        <f>_xlfn.XLOOKUP($M34,'1.A-P6 DATA CD-3B ONLY'!$V:$V,'1.A-P6 DATA CD-3B ONLY'!$AA:$AA)</f>
        <v>Witte</v>
      </c>
      <c r="J34" t="str">
        <f>VLOOKUP($A34,'1.A-P6 DATA CD-3B ONLY'!$E:$K,7,0)</f>
        <v>hwitte</v>
      </c>
      <c r="K34" t="str">
        <f>VLOOKUP($A34,'1.A-P6 DATA CD-3B ONLY'!$E:$K,6,0)</f>
        <v>bsmith</v>
      </c>
      <c r="L34" t="str">
        <f>_xlfn.XLOOKUP($M34,'1.A-P6 DATA CD-3B ONLY'!$V:$V,'1.A-P6 DATA CD-3B ONLY'!$R:$R)</f>
        <v>BNL</v>
      </c>
      <c r="M34" t="s">
        <v>205</v>
      </c>
      <c r="N34">
        <v>0</v>
      </c>
      <c r="O34">
        <v>0</v>
      </c>
      <c r="P34">
        <v>0</v>
      </c>
      <c r="Q34">
        <v>0</v>
      </c>
      <c r="R34">
        <v>0</v>
      </c>
      <c r="S34">
        <v>22072.28</v>
      </c>
      <c r="T34">
        <v>12518.27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</row>
    <row r="35" spans="1:30" x14ac:dyDescent="0.25">
      <c r="A35" t="str">
        <f>_xlfn.XLOOKUP(M35,'1.A-P6 DATA CD-3B ONLY'!$V:$V,'1.A-P6 DATA CD-3B ONLY'!$E:$E)</f>
        <v>6.10.05.01.01</v>
      </c>
      <c r="B35" t="str">
        <f t="shared" si="0"/>
        <v>6.10.05</v>
      </c>
      <c r="C35" t="str">
        <f>VLOOKUP(B35,VLKUP!$A:$B,2,0)</f>
        <v>Electromagnetic Calorimetry</v>
      </c>
      <c r="D35" t="str">
        <f t="shared" si="1"/>
        <v>6.10.05.01</v>
      </c>
      <c r="E35" t="str">
        <f>VLOOKUP(D35,VLKUP!$A:$B,2,0)</f>
        <v>Backward Electromagnetic Calorimetry</v>
      </c>
      <c r="F35" t="str">
        <f>VLOOKUP(_xlfn.XLOOKUP($M35,'1.A-P6 DATA CD-3B ONLY'!$V:$V,'1.A-P6 DATA CD-3B ONLY'!$X:$X),VLKUP!$G:$H,2,0)</f>
        <v>PbWO4 Crystals</v>
      </c>
      <c r="G35" t="str">
        <f>VLOOKUP(_xlfn.XLOOKUP($M35,'1.A-P6 DATA CD-3B ONLY'!$V:$V,'1.A-P6 DATA CD-3B ONLY'!$Y:$Y),VLKUP!$J:$K,2,0)</f>
        <v>Lead Tungstate Crystals for the Detector Backward Electro-Magnetic (EM) Calorimeter - Batch 3 and Batch 4</v>
      </c>
      <c r="H35" t="str">
        <f>_xlfn.XLOOKUP(_xlfn.XLOOKUP(M35,'1.A-P6 DATA CD-3B ONLY'!V:V,'1.A-P6 DATA CD-3B ONLY'!Z:Z),VLKUP!Y:Y,VLKUP!Z:Z)</f>
        <v>Backward EMCal PbWO4 Crystals - Option 2 - Batch 3</v>
      </c>
      <c r="I35" t="str">
        <f>_xlfn.XLOOKUP($M35,'1.A-P6 DATA CD-3B ONLY'!$V:$V,'1.A-P6 DATA CD-3B ONLY'!$AA:$AA)</f>
        <v>Bazilevsky</v>
      </c>
      <c r="J35" t="str">
        <f>VLOOKUP($A35,'1.A-P6 DATA CD-3B ONLY'!$E:$K,7,0)</f>
        <v>shura</v>
      </c>
      <c r="K35" t="str">
        <f>VLOOKUP($A35,'1.A-P6 DATA CD-3B ONLY'!$E:$K,6,0)</f>
        <v>tlewis</v>
      </c>
      <c r="L35" t="str">
        <f>_xlfn.XLOOKUP($M35,'1.A-P6 DATA CD-3B ONLY'!$V:$V,'1.A-P6 DATA CD-3B ONLY'!$R:$R)</f>
        <v>BNL</v>
      </c>
      <c r="M35" t="s">
        <v>206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1338366.1200000001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</row>
    <row r="36" spans="1:30" x14ac:dyDescent="0.25">
      <c r="A36" t="str">
        <f>_xlfn.XLOOKUP(M36,'1.A-P6 DATA CD-3B ONLY'!$V:$V,'1.A-P6 DATA CD-3B ONLY'!$E:$E)</f>
        <v>6.10.05.01.01</v>
      </c>
      <c r="B36" t="str">
        <f t="shared" si="0"/>
        <v>6.10.05</v>
      </c>
      <c r="C36" t="str">
        <f>VLOOKUP(B36,VLKUP!$A:$B,2,0)</f>
        <v>Electromagnetic Calorimetry</v>
      </c>
      <c r="D36" t="str">
        <f t="shared" si="1"/>
        <v>6.10.05.01</v>
      </c>
      <c r="E36" t="str">
        <f>VLOOKUP(D36,VLKUP!$A:$B,2,0)</f>
        <v>Backward Electromagnetic Calorimetry</v>
      </c>
      <c r="F36" t="str">
        <f>VLOOKUP(_xlfn.XLOOKUP($M36,'1.A-P6 DATA CD-3B ONLY'!$V:$V,'1.A-P6 DATA CD-3B ONLY'!$X:$X),VLKUP!$G:$H,2,0)</f>
        <v>PbWO4 Crystals</v>
      </c>
      <c r="G36" t="str">
        <f>VLOOKUP(_xlfn.XLOOKUP($M36,'1.A-P6 DATA CD-3B ONLY'!$V:$V,'1.A-P6 DATA CD-3B ONLY'!$Y:$Y),VLKUP!$J:$K,2,0)</f>
        <v>Lead Tungstate Crystals for the Detector Backward Electro-Magnetic (EM) Calorimeter - Batch 3 and Batch 4</v>
      </c>
      <c r="H36" t="str">
        <f>_xlfn.XLOOKUP(_xlfn.XLOOKUP(M36,'1.A-P6 DATA CD-3B ONLY'!V:V,'1.A-P6 DATA CD-3B ONLY'!Z:Z),VLKUP!Y:Y,VLKUP!Z:Z)</f>
        <v>Backward EMCal PbWO4 Crystals - Option 3 - Batch 4</v>
      </c>
      <c r="I36" t="str">
        <f>_xlfn.XLOOKUP($M36,'1.A-P6 DATA CD-3B ONLY'!$V:$V,'1.A-P6 DATA CD-3B ONLY'!$AA:$AA)</f>
        <v>Bazilevsky</v>
      </c>
      <c r="J36" t="str">
        <f>VLOOKUP($A36,'1.A-P6 DATA CD-3B ONLY'!$E:$K,7,0)</f>
        <v>shura</v>
      </c>
      <c r="K36" t="str">
        <f>VLOOKUP($A36,'1.A-P6 DATA CD-3B ONLY'!$E:$K,6,0)</f>
        <v>tlewis</v>
      </c>
      <c r="L36" t="str">
        <f>_xlfn.XLOOKUP($M36,'1.A-P6 DATA CD-3B ONLY'!$V:$V,'1.A-P6 DATA CD-3B ONLY'!$R:$R)</f>
        <v>BNL</v>
      </c>
      <c r="M36" t="s">
        <v>207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1338366.1200000001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</row>
    <row r="37" spans="1:30" x14ac:dyDescent="0.25">
      <c r="A37" t="str">
        <f>_xlfn.XLOOKUP(M37,'1.A-P6 DATA CD-3B ONLY'!$V:$V,'1.A-P6 DATA CD-3B ONLY'!$E:$E)</f>
        <v>6.04.02.01</v>
      </c>
      <c r="B37" t="str">
        <f t="shared" si="0"/>
        <v>6.04.02</v>
      </c>
      <c r="C37" t="str">
        <f>VLOOKUP(B37,VLKUP!$A:$B,2,0)</f>
        <v>Electron Storage Ring Magnets - Dipole, Sextupole</v>
      </c>
      <c r="D37" t="str">
        <f t="shared" si="1"/>
        <v>6.04.02.01</v>
      </c>
      <c r="E37" t="str">
        <f>VLOOKUP(D37,VLKUP!$A:$B,2,0)</f>
        <v>ESR Dipole Magnets</v>
      </c>
      <c r="F37" t="str">
        <f>VLOOKUP(_xlfn.XLOOKUP($M37,'1.A-P6 DATA CD-3B ONLY'!$V:$V,'1.A-P6 DATA CD-3B ONLY'!$X:$X),VLKUP!$G:$H,2,0)</f>
        <v>ESR Dipole Magnets</v>
      </c>
      <c r="G37" t="str">
        <f>VLOOKUP(_xlfn.XLOOKUP($M37,'1.A-P6 DATA CD-3B ONLY'!$V:$V,'1.A-P6 DATA CD-3B ONLY'!$Y:$Y),VLKUP!$J:$K,2,0)</f>
        <v>Electron Storage Ring (ESR) Dipole Magnets</v>
      </c>
      <c r="H37" t="str">
        <f>_xlfn.XLOOKUP(_xlfn.XLOOKUP(M37,'1.A-P6 DATA CD-3B ONLY'!V:V,'1.A-P6 DATA CD-3B ONLY'!Z:Z),VLKUP!Y:Y,VLKUP!Z:Z)</f>
        <v>ESR Dipole Magnets - D1/D3 Vendor I</v>
      </c>
      <c r="I37" t="str">
        <f>_xlfn.XLOOKUP($M37,'1.A-P6 DATA CD-3B ONLY'!$V:$V,'1.A-P6 DATA CD-3B ONLY'!$AA:$AA)</f>
        <v>Witte</v>
      </c>
      <c r="J37" t="str">
        <f>VLOOKUP($A37,'1.A-P6 DATA CD-3B ONLY'!$E:$K,7,0)</f>
        <v>hwitte</v>
      </c>
      <c r="K37" t="str">
        <f>VLOOKUP($A37,'1.A-P6 DATA CD-3B ONLY'!$E:$K,6,0)</f>
        <v>bsmith</v>
      </c>
      <c r="L37" t="str">
        <f>_xlfn.XLOOKUP($M37,'1.A-P6 DATA CD-3B ONLY'!$V:$V,'1.A-P6 DATA CD-3B ONLY'!$R:$R)</f>
        <v>BNL</v>
      </c>
      <c r="M37" t="s">
        <v>208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133349.89000000001</v>
      </c>
      <c r="V37">
        <v>1141966.21</v>
      </c>
      <c r="W37">
        <v>1141966.21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</row>
    <row r="38" spans="1:30" x14ac:dyDescent="0.25">
      <c r="A38" t="str">
        <f>_xlfn.XLOOKUP(M38,'1.A-P6 DATA CD-3B ONLY'!$V:$V,'1.A-P6 DATA CD-3B ONLY'!$E:$E)</f>
        <v>6.04.02.01</v>
      </c>
      <c r="B38" t="str">
        <f t="shared" si="0"/>
        <v>6.04.02</v>
      </c>
      <c r="C38" t="str">
        <f>VLOOKUP(B38,VLKUP!$A:$B,2,0)</f>
        <v>Electron Storage Ring Magnets - Dipole, Sextupole</v>
      </c>
      <c r="D38" t="str">
        <f t="shared" si="1"/>
        <v>6.04.02.01</v>
      </c>
      <c r="E38" t="str">
        <f>VLOOKUP(D38,VLKUP!$A:$B,2,0)</f>
        <v>ESR Dipole Magnets</v>
      </c>
      <c r="F38" t="str">
        <f>VLOOKUP(_xlfn.XLOOKUP($M38,'1.A-P6 DATA CD-3B ONLY'!$V:$V,'1.A-P6 DATA CD-3B ONLY'!$X:$X),VLKUP!$G:$H,2,0)</f>
        <v>ESR Dipole Magnets</v>
      </c>
      <c r="G38" t="str">
        <f>VLOOKUP(_xlfn.XLOOKUP($M38,'1.A-P6 DATA CD-3B ONLY'!$V:$V,'1.A-P6 DATA CD-3B ONLY'!$Y:$Y),VLKUP!$J:$K,2,0)</f>
        <v>Electron Storage Ring (ESR) Dipole Magnets</v>
      </c>
      <c r="H38" t="str">
        <f>_xlfn.XLOOKUP(_xlfn.XLOOKUP(M38,'1.A-P6 DATA CD-3B ONLY'!V:V,'1.A-P6 DATA CD-3B ONLY'!Z:Z),VLKUP!Y:Y,VLKUP!Z:Z)</f>
        <v>ESR Dipole Magnets - D1/D3 Vendor II</v>
      </c>
      <c r="I38" t="str">
        <f>_xlfn.XLOOKUP($M38,'1.A-P6 DATA CD-3B ONLY'!$V:$V,'1.A-P6 DATA CD-3B ONLY'!$AA:$AA)</f>
        <v>Witte</v>
      </c>
      <c r="J38" t="str">
        <f>VLOOKUP($A38,'1.A-P6 DATA CD-3B ONLY'!$E:$K,7,0)</f>
        <v>hwitte</v>
      </c>
      <c r="K38" t="str">
        <f>VLOOKUP($A38,'1.A-P6 DATA CD-3B ONLY'!$E:$K,6,0)</f>
        <v>bsmith</v>
      </c>
      <c r="L38" t="str">
        <f>_xlfn.XLOOKUP($M38,'1.A-P6 DATA CD-3B ONLY'!$V:$V,'1.A-P6 DATA CD-3B ONLY'!$R:$R)</f>
        <v>BNL</v>
      </c>
      <c r="M38" t="s">
        <v>209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133349.89000000001</v>
      </c>
      <c r="V38">
        <v>1141966.21</v>
      </c>
      <c r="W38">
        <v>1141966.21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</row>
    <row r="39" spans="1:30" x14ac:dyDescent="0.25">
      <c r="A39" t="str">
        <f>_xlfn.XLOOKUP(M39,'1.A-P6 DATA CD-3B ONLY'!$V:$V,'1.A-P6 DATA CD-3B ONLY'!$E:$E)</f>
        <v>6.04.02.01</v>
      </c>
      <c r="B39" t="str">
        <f t="shared" si="0"/>
        <v>6.04.02</v>
      </c>
      <c r="C39" t="str">
        <f>VLOOKUP(B39,VLKUP!$A:$B,2,0)</f>
        <v>Electron Storage Ring Magnets - Dipole, Sextupole</v>
      </c>
      <c r="D39" t="str">
        <f t="shared" si="1"/>
        <v>6.04.02.01</v>
      </c>
      <c r="E39" t="str">
        <f>VLOOKUP(D39,VLKUP!$A:$B,2,0)</f>
        <v>ESR Dipole Magnets</v>
      </c>
      <c r="F39" t="str">
        <f>VLOOKUP(_xlfn.XLOOKUP($M39,'1.A-P6 DATA CD-3B ONLY'!$V:$V,'1.A-P6 DATA CD-3B ONLY'!$X:$X),VLKUP!$G:$H,2,0)</f>
        <v>ESR Dipole Magnets</v>
      </c>
      <c r="G39" t="str">
        <f>VLOOKUP(_xlfn.XLOOKUP($M39,'1.A-P6 DATA CD-3B ONLY'!$V:$V,'1.A-P6 DATA CD-3B ONLY'!$Y:$Y),VLKUP!$J:$K,2,0)</f>
        <v>Electron Storage Ring (ESR) Dipole Magnets</v>
      </c>
      <c r="H39" t="str">
        <f>_xlfn.XLOOKUP(_xlfn.XLOOKUP(M39,'1.A-P6 DATA CD-3B ONLY'!V:V,'1.A-P6 DATA CD-3B ONLY'!Z:Z),VLKUP!Y:Y,VLKUP!Z:Z)</f>
        <v>ESR Dipole Magnets - D2 Vendor I</v>
      </c>
      <c r="I39" t="str">
        <f>_xlfn.XLOOKUP($M39,'1.A-P6 DATA CD-3B ONLY'!$V:$V,'1.A-P6 DATA CD-3B ONLY'!$AA:$AA)</f>
        <v>Witte</v>
      </c>
      <c r="J39" t="str">
        <f>VLOOKUP($A39,'1.A-P6 DATA CD-3B ONLY'!$E:$K,7,0)</f>
        <v>hwitte</v>
      </c>
      <c r="K39" t="str">
        <f>VLOOKUP($A39,'1.A-P6 DATA CD-3B ONLY'!$E:$K,6,0)</f>
        <v>bsmith</v>
      </c>
      <c r="L39" t="str">
        <f>_xlfn.XLOOKUP($M39,'1.A-P6 DATA CD-3B ONLY'!$V:$V,'1.A-P6 DATA CD-3B ONLY'!$R:$R)</f>
        <v>BNL</v>
      </c>
      <c r="M39" t="s">
        <v>210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109561.44</v>
      </c>
      <c r="V39">
        <v>1130308.1399999999</v>
      </c>
      <c r="W39">
        <v>1130308.1399999999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</row>
    <row r="40" spans="1:30" x14ac:dyDescent="0.25">
      <c r="A40" t="str">
        <f>_xlfn.XLOOKUP(M40,'1.A-P6 DATA CD-3B ONLY'!$V:$V,'1.A-P6 DATA CD-3B ONLY'!$E:$E)</f>
        <v>6.04.02.01</v>
      </c>
      <c r="B40" t="str">
        <f t="shared" si="0"/>
        <v>6.04.02</v>
      </c>
      <c r="C40" t="str">
        <f>VLOOKUP(B40,VLKUP!$A:$B,2,0)</f>
        <v>Electron Storage Ring Magnets - Dipole, Sextupole</v>
      </c>
      <c r="D40" t="str">
        <f t="shared" si="1"/>
        <v>6.04.02.01</v>
      </c>
      <c r="E40" t="str">
        <f>VLOOKUP(D40,VLKUP!$A:$B,2,0)</f>
        <v>ESR Dipole Magnets</v>
      </c>
      <c r="F40" t="str">
        <f>VLOOKUP(_xlfn.XLOOKUP($M40,'1.A-P6 DATA CD-3B ONLY'!$V:$V,'1.A-P6 DATA CD-3B ONLY'!$X:$X),VLKUP!$G:$H,2,0)</f>
        <v>ESR Dipole Magnets</v>
      </c>
      <c r="G40" t="str">
        <f>VLOOKUP(_xlfn.XLOOKUP($M40,'1.A-P6 DATA CD-3B ONLY'!$V:$V,'1.A-P6 DATA CD-3B ONLY'!$Y:$Y),VLKUP!$J:$K,2,0)</f>
        <v>Electron Storage Ring (ESR) Dipole Magnets</v>
      </c>
      <c r="H40" t="str">
        <f>_xlfn.XLOOKUP(_xlfn.XLOOKUP(M40,'1.A-P6 DATA CD-3B ONLY'!V:V,'1.A-P6 DATA CD-3B ONLY'!Z:Z),VLKUP!Y:Y,VLKUP!Z:Z)</f>
        <v>ESR Dipole Magnets - D2 Vendor II</v>
      </c>
      <c r="I40" t="str">
        <f>_xlfn.XLOOKUP($M40,'1.A-P6 DATA CD-3B ONLY'!$V:$V,'1.A-P6 DATA CD-3B ONLY'!$AA:$AA)</f>
        <v>Witte</v>
      </c>
      <c r="J40" t="str">
        <f>VLOOKUP($A40,'1.A-P6 DATA CD-3B ONLY'!$E:$K,7,0)</f>
        <v>hwitte</v>
      </c>
      <c r="K40" t="str">
        <f>VLOOKUP($A40,'1.A-P6 DATA CD-3B ONLY'!$E:$K,6,0)</f>
        <v>bsmith</v>
      </c>
      <c r="L40" t="str">
        <f>_xlfn.XLOOKUP($M40,'1.A-P6 DATA CD-3B ONLY'!$V:$V,'1.A-P6 DATA CD-3B ONLY'!$R:$R)</f>
        <v>BNL</v>
      </c>
      <c r="M40" t="s">
        <v>211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109561.44</v>
      </c>
      <c r="V40">
        <v>1130308.1399999999</v>
      </c>
      <c r="W40">
        <v>1130308.1399999999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</row>
    <row r="41" spans="1:30" x14ac:dyDescent="0.25">
      <c r="A41" t="str">
        <f>_xlfn.XLOOKUP(M41,'1.A-P6 DATA CD-3B ONLY'!$V:$V,'1.A-P6 DATA CD-3B ONLY'!$E:$E)</f>
        <v>6.04.02.01</v>
      </c>
      <c r="B41" t="str">
        <f t="shared" si="0"/>
        <v>6.04.02</v>
      </c>
      <c r="C41" t="str">
        <f>VLOOKUP(B41,VLKUP!$A:$B,2,0)</f>
        <v>Electron Storage Ring Magnets - Dipole, Sextupole</v>
      </c>
      <c r="D41" t="str">
        <f t="shared" si="1"/>
        <v>6.04.02.01</v>
      </c>
      <c r="E41" t="str">
        <f>VLOOKUP(D41,VLKUP!$A:$B,2,0)</f>
        <v>ESR Dipole Magnets</v>
      </c>
      <c r="F41" t="str">
        <f>VLOOKUP(_xlfn.XLOOKUP($M41,'1.A-P6 DATA CD-3B ONLY'!$V:$V,'1.A-P6 DATA CD-3B ONLY'!$X:$X),VLKUP!$G:$H,2,0)</f>
        <v>ESR Dipole Magnets</v>
      </c>
      <c r="G41" t="str">
        <f>VLOOKUP(_xlfn.XLOOKUP($M41,'1.A-P6 DATA CD-3B ONLY'!$V:$V,'1.A-P6 DATA CD-3B ONLY'!$Y:$Y),VLKUP!$J:$K,2,0)</f>
        <v>Electron Storage Ring (ESR) Dipole Magnets</v>
      </c>
      <c r="H41" t="str">
        <f>_xlfn.XLOOKUP(_xlfn.XLOOKUP(M41,'1.A-P6 DATA CD-3B ONLY'!V:V,'1.A-P6 DATA CD-3B ONLY'!Z:Z),VLKUP!Y:Y,VLKUP!Z:Z)</f>
        <v>ESR Dipole Magnets - D1/D2/D3 Production Iron Material</v>
      </c>
      <c r="I41" t="str">
        <f>_xlfn.XLOOKUP($M41,'1.A-P6 DATA CD-3B ONLY'!$V:$V,'1.A-P6 DATA CD-3B ONLY'!$AA:$AA)</f>
        <v>Witte</v>
      </c>
      <c r="J41" t="str">
        <f>VLOOKUP($A41,'1.A-P6 DATA CD-3B ONLY'!$E:$K,7,0)</f>
        <v>hwitte</v>
      </c>
      <c r="K41" t="str">
        <f>VLOOKUP($A41,'1.A-P6 DATA CD-3B ONLY'!$E:$K,6,0)</f>
        <v>bsmith</v>
      </c>
      <c r="L41" t="str">
        <f>_xlfn.XLOOKUP($M41,'1.A-P6 DATA CD-3B ONLY'!$V:$V,'1.A-P6 DATA CD-3B ONLY'!$R:$R)</f>
        <v>BNL</v>
      </c>
      <c r="M41" t="s">
        <v>212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5821392.0899999999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</row>
    <row r="42" spans="1:30" x14ac:dyDescent="0.25">
      <c r="A42" t="str">
        <f>_xlfn.XLOOKUP(M42,'1.A-P6 DATA CD-3B ONLY'!$V:$V,'1.A-P6 DATA CD-3B ONLY'!$E:$E)</f>
        <v>6.04.02.02</v>
      </c>
      <c r="B42" t="str">
        <f t="shared" si="0"/>
        <v>6.04.02</v>
      </c>
      <c r="C42" t="str">
        <f>VLOOKUP(B42,VLKUP!$A:$B,2,0)</f>
        <v>Electron Storage Ring Magnets - Dipole, Sextupole</v>
      </c>
      <c r="D42" t="str">
        <f t="shared" si="1"/>
        <v>6.04.02.02</v>
      </c>
      <c r="E42" t="str">
        <f>VLOOKUP(D42,VLKUP!$A:$B,2,0)</f>
        <v>ESR Sextupole Magnets</v>
      </c>
      <c r="F42" t="str">
        <f>VLOOKUP(_xlfn.XLOOKUP($M42,'1.A-P6 DATA CD-3B ONLY'!$V:$V,'1.A-P6 DATA CD-3B ONLY'!$X:$X),VLKUP!$G:$H,2,0)</f>
        <v>APS Sextupole Refurbishment</v>
      </c>
      <c r="G42" t="str">
        <f>VLOOKUP(_xlfn.XLOOKUP($M42,'1.A-P6 DATA CD-3B ONLY'!$V:$V,'1.A-P6 DATA CD-3B ONLY'!$Y:$Y),VLKUP!$J:$K,2,0)</f>
        <v>Advanced Photon Source (APS) Sextupole Magnet Refurbishment, Testing, and Measurement</v>
      </c>
      <c r="H42" t="str">
        <f>_xlfn.XLOOKUP(_xlfn.XLOOKUP(M42,'1.A-P6 DATA CD-3B ONLY'!V:V,'1.A-P6 DATA CD-3B ONLY'!Z:Z),VLKUP!Y:Y,VLKUP!Z:Z)</f>
        <v>APS Sextupole Refurbishment &amp; Testing</v>
      </c>
      <c r="I42" t="str">
        <f>_xlfn.XLOOKUP($M42,'1.A-P6 DATA CD-3B ONLY'!$V:$V,'1.A-P6 DATA CD-3B ONLY'!$AA:$AA)</f>
        <v>Witte</v>
      </c>
      <c r="J42" t="str">
        <f>VLOOKUP($A42,'1.A-P6 DATA CD-3B ONLY'!$E:$K,7,0)</f>
        <v>hwitte</v>
      </c>
      <c r="K42" t="str">
        <f>VLOOKUP($A42,'1.A-P6 DATA CD-3B ONLY'!$E:$K,6,0)</f>
        <v>bsmith</v>
      </c>
      <c r="L42" t="str">
        <f>_xlfn.XLOOKUP($M42,'1.A-P6 DATA CD-3B ONLY'!$V:$V,'1.A-P6 DATA CD-3B ONLY'!$R:$R)</f>
        <v>BNL</v>
      </c>
      <c r="M42" t="s">
        <v>213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</row>
    <row r="43" spans="1:30" x14ac:dyDescent="0.25">
      <c r="A43" t="str">
        <f>_xlfn.XLOOKUP(M43,'1.A-P6 DATA CD-3B ONLY'!$V:$V,'1.A-P6 DATA CD-3B ONLY'!$E:$E)</f>
        <v>6.04.02.04</v>
      </c>
      <c r="B43" t="str">
        <f t="shared" si="0"/>
        <v>6.04.02</v>
      </c>
      <c r="C43" t="str">
        <f>VLOOKUP(B43,VLKUP!$A:$B,2,0)</f>
        <v>Electron Storage Ring Magnets - Dipole, Sextupole</v>
      </c>
      <c r="D43" t="str">
        <f t="shared" si="1"/>
        <v>6.04.02.04</v>
      </c>
      <c r="E43" t="str">
        <f>VLOOKUP(D43,VLKUP!$A:$B,2,0)</f>
        <v>ESR Magnet Measurement &amp; Acceptance</v>
      </c>
      <c r="F43" t="str">
        <f>VLOOKUP(_xlfn.XLOOKUP($M43,'1.A-P6 DATA CD-3B ONLY'!$V:$V,'1.A-P6 DATA CD-3B ONLY'!$X:$X),VLKUP!$G:$H,2,0)</f>
        <v>ESR Magnet Measurement</v>
      </c>
      <c r="G43" t="str">
        <f>VLOOKUP(_xlfn.XLOOKUP($M43,'1.A-P6 DATA CD-3B ONLY'!$V:$V,'1.A-P6 DATA CD-3B ONLY'!$Y:$Y),VLKUP!$J:$K,2,0)</f>
        <v>ESR Magnetic Measurement and Bench</v>
      </c>
      <c r="H43" t="str">
        <f>_xlfn.XLOOKUP(_xlfn.XLOOKUP(M43,'1.A-P6 DATA CD-3B ONLY'!V:V,'1.A-P6 DATA CD-3B ONLY'!Z:Z),VLKUP!Y:Y,VLKUP!Z:Z)</f>
        <v>ESR APS Quad Magnet Measurement &amp; Stand</v>
      </c>
      <c r="I43" t="str">
        <f>_xlfn.XLOOKUP($M43,'1.A-P6 DATA CD-3B ONLY'!$V:$V,'1.A-P6 DATA CD-3B ONLY'!$AA:$AA)</f>
        <v>Witte</v>
      </c>
      <c r="J43" t="str">
        <f>VLOOKUP($A43,'1.A-P6 DATA CD-3B ONLY'!$E:$K,7,0)</f>
        <v>hwitte</v>
      </c>
      <c r="K43" t="str">
        <f>VLOOKUP($A43,'1.A-P6 DATA CD-3B ONLY'!$E:$K,6,0)</f>
        <v>bsmith</v>
      </c>
      <c r="L43" t="str">
        <f>_xlfn.XLOOKUP($M43,'1.A-P6 DATA CD-3B ONLY'!$V:$V,'1.A-P6 DATA CD-3B ONLY'!$R:$R)</f>
        <v>BNL</v>
      </c>
      <c r="M43" t="s">
        <v>214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</row>
    <row r="44" spans="1:30" x14ac:dyDescent="0.25">
      <c r="A44" t="str">
        <f>_xlfn.XLOOKUP(M44,'1.A-P6 DATA CD-3B ONLY'!$V:$V,'1.A-P6 DATA CD-3B ONLY'!$E:$E)</f>
        <v>6.10.08</v>
      </c>
      <c r="B44" t="str">
        <f t="shared" si="0"/>
        <v>6.10.08</v>
      </c>
      <c r="C44" t="str">
        <f>VLOOKUP(B44,VLKUP!$A:$B,2,0)</f>
        <v>Electronics</v>
      </c>
      <c r="D44" t="str">
        <f t="shared" si="1"/>
        <v>6.10.08</v>
      </c>
      <c r="E44" t="str">
        <f>VLOOKUP(D44,VLKUP!$A:$B,2,0)</f>
        <v>Electronics</v>
      </c>
      <c r="F44" t="str">
        <f>VLOOKUP(_xlfn.XLOOKUP($M44,'1.A-P6 DATA CD-3B ONLY'!$V:$V,'1.A-P6 DATA CD-3B ONLY'!$X:$X),VLKUP!$G:$H,2,0)</f>
        <v>Detector Electronics</v>
      </c>
      <c r="G44" t="str">
        <f>VLOOKUP(_xlfn.XLOOKUP($M44,'1.A-P6 DATA CD-3B ONLY'!$V:$V,'1.A-P6 DATA CD-3B ONLY'!$Y:$Y),VLKUP!$J:$K,2,0)</f>
        <v>Detector Electronics Versatile Link Plus Transceiver (VRTX+) and low Power Giga-bit transceiver (1pGBT)</v>
      </c>
      <c r="H44" t="str">
        <f>_xlfn.XLOOKUP(_xlfn.XLOOKUP(M44,'1.A-P6 DATA CD-3B ONLY'!V:V,'1.A-P6 DATA CD-3B ONLY'!Z:Z),VLKUP!Y:Y,VLKUP!Z:Z)</f>
        <v>VRTX+ and lpGBT</v>
      </c>
      <c r="I44" t="str">
        <f>_xlfn.XLOOKUP($M44,'1.A-P6 DATA CD-3B ONLY'!$V:$V,'1.A-P6 DATA CD-3B ONLY'!$AA:$AA)</f>
        <v>Barbosa</v>
      </c>
      <c r="J44" t="str">
        <f>VLOOKUP($A44,'1.A-P6 DATA CD-3B ONLY'!$E:$K,7,0)</f>
        <v>fbarbosa</v>
      </c>
      <c r="K44" t="str">
        <f>VLOOKUP($A44,'1.A-P6 DATA CD-3B ONLY'!$E:$K,6,0)</f>
        <v>ewoolsey</v>
      </c>
      <c r="L44" t="str">
        <f>_xlfn.XLOOKUP($M44,'1.A-P6 DATA CD-3B ONLY'!$V:$V,'1.A-P6 DATA CD-3B ONLY'!$R:$R)</f>
        <v>JLAB</v>
      </c>
      <c r="M44" t="s">
        <v>215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1396700.51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</row>
    <row r="45" spans="1:30" x14ac:dyDescent="0.25">
      <c r="A45" t="str">
        <f>_xlfn.XLOOKUP(M45,'1.A-P6 DATA CD-3B ONLY'!$V:$V,'1.A-P6 DATA CD-3B ONLY'!$E:$E)</f>
        <v>6.10.08</v>
      </c>
      <c r="B45" t="str">
        <f t="shared" si="0"/>
        <v>6.10.08</v>
      </c>
      <c r="C45" t="str">
        <f>VLOOKUP(B45,VLKUP!$A:$B,2,0)</f>
        <v>Electronics</v>
      </c>
      <c r="D45" t="str">
        <f t="shared" si="1"/>
        <v>6.10.08</v>
      </c>
      <c r="E45" t="str">
        <f>VLOOKUP(D45,VLKUP!$A:$B,2,0)</f>
        <v>Electronics</v>
      </c>
      <c r="F45" t="str">
        <f>VLOOKUP(_xlfn.XLOOKUP($M45,'1.A-P6 DATA CD-3B ONLY'!$V:$V,'1.A-P6 DATA CD-3B ONLY'!$X:$X),VLKUP!$G:$H,2,0)</f>
        <v>Detector Electronics</v>
      </c>
      <c r="G45" t="str">
        <f>VLOOKUP(_xlfn.XLOOKUP($M45,'1.A-P6 DATA CD-3B ONLY'!$V:$V,'1.A-P6 DATA CD-3B ONLY'!$Y:$Y),VLKUP!$J:$K,2,0)</f>
        <v>Detector Electronics Versatile Link Plus Transceiver (VRTX+) and low Power Giga-bit transceiver (1pGBT)</v>
      </c>
      <c r="H45" t="str">
        <f>_xlfn.XLOOKUP(_xlfn.XLOOKUP(M45,'1.A-P6 DATA CD-3B ONLY'!V:V,'1.A-P6 DATA CD-3B ONLY'!Z:Z),VLKUP!Y:Y,VLKUP!Z:Z)</f>
        <v>VRTX+ and lpGBT</v>
      </c>
      <c r="I45" t="str">
        <f>_xlfn.XLOOKUP($M45,'1.A-P6 DATA CD-3B ONLY'!$V:$V,'1.A-P6 DATA CD-3B ONLY'!$AA:$AA)</f>
        <v>Barbosa</v>
      </c>
      <c r="J45" t="str">
        <f>VLOOKUP($A45,'1.A-P6 DATA CD-3B ONLY'!$E:$K,7,0)</f>
        <v>fbarbosa</v>
      </c>
      <c r="K45" t="str">
        <f>VLOOKUP($A45,'1.A-P6 DATA CD-3B ONLY'!$E:$K,6,0)</f>
        <v>ewoolsey</v>
      </c>
      <c r="L45" t="str">
        <f>_xlfn.XLOOKUP($M45,'1.A-P6 DATA CD-3B ONLY'!$V:$V,'1.A-P6 DATA CD-3B ONLY'!$R:$R)</f>
        <v>JLAB</v>
      </c>
      <c r="M45" t="s">
        <v>216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71008.63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</row>
    <row r="46" spans="1:30" x14ac:dyDescent="0.25">
      <c r="A46" t="str">
        <f>_xlfn.XLOOKUP(M46,'1.A-P6 DATA CD-3B ONLY'!$V:$V,'1.A-P6 DATA CD-3B ONLY'!$E:$E)</f>
        <v>6.04.02.04</v>
      </c>
      <c r="B46" t="str">
        <f t="shared" si="0"/>
        <v>6.04.02</v>
      </c>
      <c r="C46" t="str">
        <f>VLOOKUP(B46,VLKUP!$A:$B,2,0)</f>
        <v>Electron Storage Ring Magnets - Dipole, Sextupole</v>
      </c>
      <c r="D46" t="str">
        <f t="shared" si="1"/>
        <v>6.04.02.04</v>
      </c>
      <c r="E46" t="str">
        <f>VLOOKUP(D46,VLKUP!$A:$B,2,0)</f>
        <v>ESR Magnet Measurement &amp; Acceptance</v>
      </c>
      <c r="F46" t="str">
        <f>VLOOKUP(_xlfn.XLOOKUP($M46,'1.A-P6 DATA CD-3B ONLY'!$V:$V,'1.A-P6 DATA CD-3B ONLY'!$X:$X),VLKUP!$G:$H,2,0)</f>
        <v>ESR Magnet Measurement</v>
      </c>
      <c r="G46" t="str">
        <f>VLOOKUP(_xlfn.XLOOKUP($M46,'1.A-P6 DATA CD-3B ONLY'!$V:$V,'1.A-P6 DATA CD-3B ONLY'!$Y:$Y),VLKUP!$J:$K,2,0)</f>
        <v>ESR Magnetic Measurement and Bench</v>
      </c>
      <c r="H46" t="str">
        <f>_xlfn.XLOOKUP(_xlfn.XLOOKUP(M46,'1.A-P6 DATA CD-3B ONLY'!V:V,'1.A-P6 DATA CD-3B ONLY'!Z:Z),VLKUP!Y:Y,VLKUP!Z:Z)</f>
        <v>ESR APS Quad Magnet Measurement &amp; Stand</v>
      </c>
      <c r="I46" t="str">
        <f>_xlfn.XLOOKUP($M46,'1.A-P6 DATA CD-3B ONLY'!$V:$V,'1.A-P6 DATA CD-3B ONLY'!$AA:$AA)</f>
        <v>Witte</v>
      </c>
      <c r="J46" t="str">
        <f>VLOOKUP($A46,'1.A-P6 DATA CD-3B ONLY'!$E:$K,7,0)</f>
        <v>hwitte</v>
      </c>
      <c r="K46" t="str">
        <f>VLOOKUP($A46,'1.A-P6 DATA CD-3B ONLY'!$E:$K,6,0)</f>
        <v>bsmith</v>
      </c>
      <c r="L46" t="str">
        <f>_xlfn.XLOOKUP($M46,'1.A-P6 DATA CD-3B ONLY'!$V:$V,'1.A-P6 DATA CD-3B ONLY'!$R:$R)</f>
        <v>BNL</v>
      </c>
      <c r="M46" t="s">
        <v>217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181755.46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</row>
    <row r="47" spans="1:30" x14ac:dyDescent="0.25">
      <c r="A47" t="str">
        <f>_xlfn.XLOOKUP(M47,'1.A-P6 DATA CD-3B ONLY'!$V:$V,'1.A-P6 DATA CD-3B ONLY'!$E:$E)</f>
        <v>6.04.02.01</v>
      </c>
      <c r="B47" t="str">
        <f t="shared" si="0"/>
        <v>6.04.02</v>
      </c>
      <c r="C47" t="str">
        <f>VLOOKUP(B47,VLKUP!$A:$B,2,0)</f>
        <v>Electron Storage Ring Magnets - Dipole, Sextupole</v>
      </c>
      <c r="D47" t="str">
        <f t="shared" si="1"/>
        <v>6.04.02.01</v>
      </c>
      <c r="E47" t="str">
        <f>VLOOKUP(D47,VLKUP!$A:$B,2,0)</f>
        <v>ESR Dipole Magnets</v>
      </c>
      <c r="F47" t="str">
        <f>VLOOKUP(_xlfn.XLOOKUP($M47,'1.A-P6 DATA CD-3B ONLY'!$V:$V,'1.A-P6 DATA CD-3B ONLY'!$X:$X),VLKUP!$G:$H,2,0)</f>
        <v>ESR Dipole Magnets</v>
      </c>
      <c r="G47" t="str">
        <f>VLOOKUP(_xlfn.XLOOKUP($M47,'1.A-P6 DATA CD-3B ONLY'!$V:$V,'1.A-P6 DATA CD-3B ONLY'!$Y:$Y),VLKUP!$J:$K,2,0)</f>
        <v>Electron Storage Ring (ESR) Dipole Magnets</v>
      </c>
      <c r="H47" t="str">
        <f>_xlfn.XLOOKUP(_xlfn.XLOOKUP(M47,'1.A-P6 DATA CD-3B ONLY'!V:V,'1.A-P6 DATA CD-3B ONLY'!Z:Z),VLKUP!Y:Y,VLKUP!Z:Z)</f>
        <v>ESR Dipole Magnets - D1/D2/D3 Production Iron Material</v>
      </c>
      <c r="I47" t="str">
        <f>_xlfn.XLOOKUP($M47,'1.A-P6 DATA CD-3B ONLY'!$V:$V,'1.A-P6 DATA CD-3B ONLY'!$AA:$AA)</f>
        <v>Witte</v>
      </c>
      <c r="J47" t="str">
        <f>VLOOKUP($A47,'1.A-P6 DATA CD-3B ONLY'!$E:$K,7,0)</f>
        <v>hwitte</v>
      </c>
      <c r="K47" t="str">
        <f>VLOOKUP($A47,'1.A-P6 DATA CD-3B ONLY'!$E:$K,6,0)</f>
        <v>bsmith</v>
      </c>
      <c r="L47" t="str">
        <f>_xlfn.XLOOKUP($M47,'1.A-P6 DATA CD-3B ONLY'!$V:$V,'1.A-P6 DATA CD-3B ONLY'!$R:$R)</f>
        <v>BNL</v>
      </c>
      <c r="M47" t="s">
        <v>218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85311.73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</row>
    <row r="48" spans="1:30" x14ac:dyDescent="0.25">
      <c r="A48" t="str">
        <f>_xlfn.XLOOKUP(M48,'1.A-P6 DATA CD-3B ONLY'!$V:$V,'1.A-P6 DATA CD-3B ONLY'!$E:$E)</f>
        <v>6.04.03.01.01.03</v>
      </c>
      <c r="B48" t="str">
        <f t="shared" si="0"/>
        <v>6.04.03</v>
      </c>
      <c r="C48" t="str">
        <f>VLOOKUP(B48,VLKUP!$A:$B,2,0)</f>
        <v>Electron Storage Ring Magnets - Quadrupole, Corrector</v>
      </c>
      <c r="D48" t="str">
        <f t="shared" si="1"/>
        <v>6.04.03.01</v>
      </c>
      <c r="E48" t="str">
        <f>VLOOKUP(D48,VLKUP!$A:$B,2,0)</f>
        <v>ESR Magnet Quads</v>
      </c>
      <c r="F48" t="str">
        <f>VLOOKUP(_xlfn.XLOOKUP($M48,'1.A-P6 DATA CD-3B ONLY'!$V:$V,'1.A-P6 DATA CD-3B ONLY'!$X:$X),VLKUP!$G:$H,2,0)</f>
        <v>ESR Magnet Measurement</v>
      </c>
      <c r="G48" t="str">
        <f>VLOOKUP(_xlfn.XLOOKUP($M48,'1.A-P6 DATA CD-3B ONLY'!$V:$V,'1.A-P6 DATA CD-3B ONLY'!$Y:$Y),VLKUP!$J:$K,2,0)</f>
        <v>ESR APS Quadrupole Magnetic Measurement Stand</v>
      </c>
      <c r="H48" t="str">
        <f>_xlfn.XLOOKUP(_xlfn.XLOOKUP(M48,'1.A-P6 DATA CD-3B ONLY'!V:V,'1.A-P6 DATA CD-3B ONLY'!Z:Z),VLKUP!Y:Y,VLKUP!Z:Z)</f>
        <v>APS Quad Magnet Measurement &amp; Stand</v>
      </c>
      <c r="I48" t="str">
        <f>_xlfn.XLOOKUP($M48,'1.A-P6 DATA CD-3B ONLY'!$V:$V,'1.A-P6 DATA CD-3B ONLY'!$AA:$AA)</f>
        <v>Philip</v>
      </c>
      <c r="J48" t="str">
        <f>VLOOKUP($A48,'1.A-P6 DATA CD-3B ONLY'!$E:$K,7,0)</f>
        <v>sphilip</v>
      </c>
      <c r="K48" t="str">
        <f>VLOOKUP($A48,'1.A-P6 DATA CD-3B ONLY'!$E:$K,6,0)</f>
        <v>driga</v>
      </c>
      <c r="L48" t="str">
        <f>_xlfn.XLOOKUP($M48,'1.A-P6 DATA CD-3B ONLY'!$V:$V,'1.A-P6 DATA CD-3B ONLY'!$R:$R)</f>
        <v>JLAB</v>
      </c>
      <c r="M48" t="s">
        <v>219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90147.12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</row>
    <row r="49" spans="1:30" x14ac:dyDescent="0.25">
      <c r="A49" t="str">
        <f>_xlfn.XLOOKUP(M49,'1.A-P6 DATA CD-3B ONLY'!$V:$V,'1.A-P6 DATA CD-3B ONLY'!$E:$E)</f>
        <v>6.04.03.01.01.02</v>
      </c>
      <c r="B49" t="str">
        <f t="shared" si="0"/>
        <v>6.04.03</v>
      </c>
      <c r="C49" t="str">
        <f>VLOOKUP(B49,VLKUP!$A:$B,2,0)</f>
        <v>Electron Storage Ring Magnets - Quadrupole, Corrector</v>
      </c>
      <c r="D49" t="str">
        <f t="shared" si="1"/>
        <v>6.04.03.01</v>
      </c>
      <c r="E49" t="str">
        <f>VLOOKUP(D49,VLKUP!$A:$B,2,0)</f>
        <v>ESR Magnet Quads</v>
      </c>
      <c r="F49" t="str">
        <f>VLOOKUP(_xlfn.XLOOKUP($M49,'1.A-P6 DATA CD-3B ONLY'!$V:$V,'1.A-P6 DATA CD-3B ONLY'!$X:$X),VLKUP!$G:$H,2,0)</f>
        <v>APS Quad Refurbishment</v>
      </c>
      <c r="G49" t="str">
        <f>VLOOKUP(_xlfn.XLOOKUP($M49,'1.A-P6 DATA CD-3B ONLY'!$V:$V,'1.A-P6 DATA CD-3B ONLY'!$Y:$Y),VLKUP!$J:$K,2,0)</f>
        <v>APS Quadrupole Magnet Refurbishment, Testing and Measurement</v>
      </c>
      <c r="H49" t="str">
        <f>_xlfn.XLOOKUP(_xlfn.XLOOKUP(M49,'1.A-P6 DATA CD-3B ONLY'!V:V,'1.A-P6 DATA CD-3B ONLY'!Z:Z),VLKUP!Y:Y,VLKUP!Z:Z)</f>
        <v>APS Quad Rebuild &amp; Refurbishment</v>
      </c>
      <c r="I49" t="str">
        <f>_xlfn.XLOOKUP($M49,'1.A-P6 DATA CD-3B ONLY'!$V:$V,'1.A-P6 DATA CD-3B ONLY'!$AA:$AA)</f>
        <v>Philip</v>
      </c>
      <c r="J49" t="str">
        <f>VLOOKUP($A49,'1.A-P6 DATA CD-3B ONLY'!$E:$K,7,0)</f>
        <v>sphilip</v>
      </c>
      <c r="K49" t="str">
        <f>VLOOKUP($A49,'1.A-P6 DATA CD-3B ONLY'!$E:$K,6,0)</f>
        <v>driga</v>
      </c>
      <c r="L49" t="str">
        <f>_xlfn.XLOOKUP($M49,'1.A-P6 DATA CD-3B ONLY'!$V:$V,'1.A-P6 DATA CD-3B ONLY'!$R:$R)</f>
        <v>JLAB</v>
      </c>
      <c r="M49" t="s">
        <v>220</v>
      </c>
      <c r="N49">
        <v>0</v>
      </c>
      <c r="O49">
        <v>0</v>
      </c>
      <c r="P49">
        <v>0</v>
      </c>
      <c r="Q49">
        <v>0</v>
      </c>
      <c r="R49">
        <v>0</v>
      </c>
      <c r="S49">
        <v>1199807.07</v>
      </c>
      <c r="T49">
        <v>32641.5</v>
      </c>
      <c r="U49">
        <v>48570.54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</row>
    <row r="50" spans="1:30" x14ac:dyDescent="0.25">
      <c r="A50" t="str">
        <f>_xlfn.XLOOKUP(M50,'1.A-P6 DATA CD-3B ONLY'!$V:$V,'1.A-P6 DATA CD-3B ONLY'!$E:$E)</f>
        <v>6.10.05.03.01</v>
      </c>
      <c r="B50" t="str">
        <f t="shared" si="0"/>
        <v>6.10.05</v>
      </c>
      <c r="C50" t="str">
        <f>VLOOKUP(B50,VLKUP!$A:$B,2,0)</f>
        <v>Electromagnetic Calorimetry</v>
      </c>
      <c r="D50" t="str">
        <f t="shared" si="1"/>
        <v>6.10.05.03</v>
      </c>
      <c r="E50" t="str">
        <f>VLOOKUP(D50,VLKUP!$A:$B,2,0)</f>
        <v>Forward Electromagnetic Calorimetry</v>
      </c>
      <c r="F50" t="str">
        <f>VLOOKUP(_xlfn.XLOOKUP($M50,'1.A-P6 DATA CD-3B ONLY'!$V:$V,'1.A-P6 DATA CD-3B ONLY'!$X:$X),VLKUP!$G:$H,2,0)</f>
        <v>Scintillating Fibers</v>
      </c>
      <c r="G50" t="str">
        <f>VLOOKUP(_xlfn.XLOOKUP($M50,'1.A-P6 DATA CD-3B ONLY'!$V:$V,'1.A-P6 DATA CD-3B ONLY'!$Y:$Y),VLKUP!$J:$K,2,0)</f>
        <v>Scintillating Fibers for the Detector Barrel - Batch 2 and Forward - Batch 2 EM Calorimeters</v>
      </c>
      <c r="H50" t="str">
        <f>_xlfn.XLOOKUP(_xlfn.XLOOKUP(M50,'1.A-P6 DATA CD-3B ONLY'!V:V,'1.A-P6 DATA CD-3B ONLY'!Z:Z),VLKUP!Y:Y,VLKUP!Z:Z)</f>
        <v>Hadron Endcap EMCal Fibers - Option 1 - Batch 2</v>
      </c>
      <c r="I50" t="str">
        <f>_xlfn.XLOOKUP($M50,'1.A-P6 DATA CD-3B ONLY'!$V:$V,'1.A-P6 DATA CD-3B ONLY'!$AA:$AA)</f>
        <v>Bazilevsky</v>
      </c>
      <c r="J50" t="str">
        <f>VLOOKUP($A50,'1.A-P6 DATA CD-3B ONLY'!$E:$K,7,0)</f>
        <v>shura</v>
      </c>
      <c r="K50" t="str">
        <f>VLOOKUP($A50,'1.A-P6 DATA CD-3B ONLY'!$E:$K,6,0)</f>
        <v>tlewis</v>
      </c>
      <c r="L50" t="str">
        <f>_xlfn.XLOOKUP($M50,'1.A-P6 DATA CD-3B ONLY'!$V:$V,'1.A-P6 DATA CD-3B ONLY'!$R:$R)</f>
        <v>BNL</v>
      </c>
      <c r="M50" t="s">
        <v>221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543029.24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</row>
    <row r="51" spans="1:30" x14ac:dyDescent="0.25">
      <c r="A51" t="str">
        <f>_xlfn.XLOOKUP(M51,'1.A-P6 DATA CD-3B ONLY'!$V:$V,'1.A-P6 DATA CD-3B ONLY'!$E:$E)</f>
        <v>6.10.07</v>
      </c>
      <c r="B51" t="str">
        <f t="shared" si="0"/>
        <v>6.10.07</v>
      </c>
      <c r="C51" t="str">
        <f>VLOOKUP(B51,VLKUP!$A:$B,2,0)</f>
        <v>Detector Magnets</v>
      </c>
      <c r="D51" t="str">
        <f t="shared" si="1"/>
        <v>6.10.07</v>
      </c>
      <c r="E51" t="str">
        <f>VLOOKUP(D51,VLKUP!$A:$B,2,0)</f>
        <v>Detector Magnets</v>
      </c>
      <c r="F51" t="str">
        <f>VLOOKUP(_xlfn.XLOOKUP($M51,'1.A-P6 DATA CD-3B ONLY'!$V:$V,'1.A-P6 DATA CD-3B ONLY'!$X:$X),VLKUP!$G:$H,2,0)</f>
        <v>Detector Solenoid Magnet</v>
      </c>
      <c r="G51" t="str">
        <f>VLOOKUP(_xlfn.XLOOKUP($M51,'1.A-P6 DATA CD-3B ONLY'!$V:$V,'1.A-P6 DATA CD-3B ONLY'!$Y:$Y),VLKUP!$J:$K,2,0)</f>
        <v>Detector Solenoid Magnet Power Supply</v>
      </c>
      <c r="H51" t="str">
        <f>_xlfn.XLOOKUP(_xlfn.XLOOKUP(M51,'1.A-P6 DATA CD-3B ONLY'!V:V,'1.A-P6 DATA CD-3B ONLY'!Z:Z),VLKUP!Y:Y,VLKUP!Z:Z)</f>
        <v>Magnet Power Supply</v>
      </c>
      <c r="I51" t="str">
        <f>_xlfn.XLOOKUP($M51,'1.A-P6 DATA CD-3B ONLY'!$V:$V,'1.A-P6 DATA CD-3B ONLY'!$AA:$AA)</f>
        <v>Rajput-Ghoshal</v>
      </c>
      <c r="J51" t="str">
        <f>VLOOKUP($A51,'1.A-P6 DATA CD-3B ONLY'!$E:$K,7,0)</f>
        <v>rrajput</v>
      </c>
      <c r="K51" t="str">
        <f>VLOOKUP($A51,'1.A-P6 DATA CD-3B ONLY'!$E:$K,6,0)</f>
        <v>ewoolsey</v>
      </c>
      <c r="L51" t="str">
        <f>_xlfn.XLOOKUP($M51,'1.A-P6 DATA CD-3B ONLY'!$V:$V,'1.A-P6 DATA CD-3B ONLY'!$R:$R)</f>
        <v>JLAB</v>
      </c>
      <c r="M51" t="s">
        <v>222</v>
      </c>
      <c r="N51">
        <v>0</v>
      </c>
      <c r="O51">
        <v>0</v>
      </c>
      <c r="P51">
        <v>0</v>
      </c>
      <c r="Q51">
        <v>0</v>
      </c>
      <c r="R51">
        <v>0</v>
      </c>
      <c r="S51">
        <v>3476.47</v>
      </c>
      <c r="T51">
        <v>6761.33</v>
      </c>
      <c r="U51">
        <v>6761.33</v>
      </c>
      <c r="V51">
        <v>6788.7</v>
      </c>
      <c r="W51">
        <v>624979.20000000007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</row>
    <row r="52" spans="1:30" x14ac:dyDescent="0.25">
      <c r="A52" t="str">
        <f>_xlfn.XLOOKUP(M52,'1.A-P6 DATA CD-3B ONLY'!$V:$V,'1.A-P6 DATA CD-3B ONLY'!$E:$E)</f>
        <v>6.10.06.03</v>
      </c>
      <c r="B52" t="str">
        <f t="shared" si="0"/>
        <v>6.10.06</v>
      </c>
      <c r="C52" t="str">
        <f>VLOOKUP(B52,VLKUP!$A:$B,2,0)</f>
        <v>Hadronic Calorimetry</v>
      </c>
      <c r="D52" t="str">
        <f t="shared" si="1"/>
        <v>6.10.06.03</v>
      </c>
      <c r="E52" t="str">
        <f>VLOOKUP(D52,VLKUP!$A:$B,2,0)</f>
        <v>Forward Hadronic Calorimetry</v>
      </c>
      <c r="F52" t="str">
        <f>VLOOKUP(_xlfn.XLOOKUP($M52,'1.A-P6 DATA CD-3B ONLY'!$V:$V,'1.A-P6 DATA CD-3B ONLY'!$X:$X),VLKUP!$G:$H,2,0)</f>
        <v>Forward HCal Steel</v>
      </c>
      <c r="G52" t="str">
        <f>VLOOKUP(_xlfn.XLOOKUP($M52,'1.A-P6 DATA CD-3B ONLY'!$V:$V,'1.A-P6 DATA CD-3B ONLY'!$Y:$Y),VLKUP!$J:$K,2,0)</f>
        <v>Steel for the Detector Forward Hadronic Calorimeter</v>
      </c>
      <c r="H52" t="str">
        <f>_xlfn.XLOOKUP(_xlfn.XLOOKUP(M52,'1.A-P6 DATA CD-3B ONLY'!V:V,'1.A-P6 DATA CD-3B ONLY'!Z:Z),VLKUP!Y:Y,VLKUP!Z:Z)</f>
        <v>Forward HCal Steel</v>
      </c>
      <c r="I52" t="str">
        <f>_xlfn.XLOOKUP($M52,'1.A-P6 DATA CD-3B ONLY'!$V:$V,'1.A-P6 DATA CD-3B ONLY'!$AA:$AA)</f>
        <v>Eyser</v>
      </c>
      <c r="J52" t="str">
        <f>VLOOKUP($A52,'1.A-P6 DATA CD-3B ONLY'!$E:$K,7,0)</f>
        <v>keyser</v>
      </c>
      <c r="K52" t="str">
        <f>VLOOKUP($A52,'1.A-P6 DATA CD-3B ONLY'!$E:$K,6,0)</f>
        <v>tlewis</v>
      </c>
      <c r="L52" t="str">
        <f>_xlfn.XLOOKUP($M52,'1.A-P6 DATA CD-3B ONLY'!$V:$V,'1.A-P6 DATA CD-3B ONLY'!$R:$R)</f>
        <v>BNL</v>
      </c>
      <c r="M52" t="s">
        <v>223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1088034.32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</row>
    <row r="53" spans="1:30" x14ac:dyDescent="0.25">
      <c r="A53" t="str">
        <f>_xlfn.XLOOKUP(M53,'1.A-P6 DATA CD-3B ONLY'!$V:$V,'1.A-P6 DATA CD-3B ONLY'!$E:$E)</f>
        <v>6.04.02.02</v>
      </c>
      <c r="B53" t="str">
        <f t="shared" si="0"/>
        <v>6.04.02</v>
      </c>
      <c r="C53" t="str">
        <f>VLOOKUP(B53,VLKUP!$A:$B,2,0)</f>
        <v>Electron Storage Ring Magnets - Dipole, Sextupole</v>
      </c>
      <c r="D53" t="str">
        <f t="shared" si="1"/>
        <v>6.04.02.02</v>
      </c>
      <c r="E53" t="str">
        <f>VLOOKUP(D53,VLKUP!$A:$B,2,0)</f>
        <v>ESR Sextupole Magnets</v>
      </c>
      <c r="F53" t="str">
        <f>VLOOKUP(_xlfn.XLOOKUP($M53,'1.A-P6 DATA CD-3B ONLY'!$V:$V,'1.A-P6 DATA CD-3B ONLY'!$X:$X),VLKUP!$G:$H,2,0)</f>
        <v>APS Sextupole Refurbishment</v>
      </c>
      <c r="G53" t="str">
        <f>VLOOKUP(_xlfn.XLOOKUP($M53,'1.A-P6 DATA CD-3B ONLY'!$V:$V,'1.A-P6 DATA CD-3B ONLY'!$Y:$Y),VLKUP!$J:$K,2,0)</f>
        <v>Advanced Photon Source (APS) Sextupole Magnet Refurbishment, Testing, and Measurement</v>
      </c>
      <c r="H53" t="str">
        <f>_xlfn.XLOOKUP(_xlfn.XLOOKUP(M53,'1.A-P6 DATA CD-3B ONLY'!V:V,'1.A-P6 DATA CD-3B ONLY'!Z:Z),VLKUP!Y:Y,VLKUP!Z:Z)</f>
        <v>APS Sextupole Refurbishment &amp; Testing</v>
      </c>
      <c r="I53" t="str">
        <f>_xlfn.XLOOKUP($M53,'1.A-P6 DATA CD-3B ONLY'!$V:$V,'1.A-P6 DATA CD-3B ONLY'!$AA:$AA)</f>
        <v>Witte</v>
      </c>
      <c r="J53" t="str">
        <f>VLOOKUP($A53,'1.A-P6 DATA CD-3B ONLY'!$E:$K,7,0)</f>
        <v>hwitte</v>
      </c>
      <c r="K53" t="str">
        <f>VLOOKUP($A53,'1.A-P6 DATA CD-3B ONLY'!$E:$K,6,0)</f>
        <v>bsmith</v>
      </c>
      <c r="L53" t="str">
        <f>_xlfn.XLOOKUP($M53,'1.A-P6 DATA CD-3B ONLY'!$V:$V,'1.A-P6 DATA CD-3B ONLY'!$R:$R)</f>
        <v>BNL</v>
      </c>
      <c r="M53" t="s">
        <v>224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692809.04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</row>
    <row r="54" spans="1:30" x14ac:dyDescent="0.25">
      <c r="A54" t="str">
        <f>_xlfn.XLOOKUP(M54,'1.A-P6 DATA CD-3B ONLY'!$V:$V,'1.A-P6 DATA CD-3B ONLY'!$E:$E)</f>
        <v>6.04.03.01.01.02</v>
      </c>
      <c r="B54" t="str">
        <f t="shared" si="0"/>
        <v>6.04.03</v>
      </c>
      <c r="C54" t="str">
        <f>VLOOKUP(B54,VLKUP!$A:$B,2,0)</f>
        <v>Electron Storage Ring Magnets - Quadrupole, Corrector</v>
      </c>
      <c r="D54" t="str">
        <f t="shared" si="1"/>
        <v>6.04.03.01</v>
      </c>
      <c r="E54" t="str">
        <f>VLOOKUP(D54,VLKUP!$A:$B,2,0)</f>
        <v>ESR Magnet Quads</v>
      </c>
      <c r="F54" t="str">
        <f>VLOOKUP(_xlfn.XLOOKUP($M54,'1.A-P6 DATA CD-3B ONLY'!$V:$V,'1.A-P6 DATA CD-3B ONLY'!$X:$X),VLKUP!$G:$H,2,0)</f>
        <v>APS Quad Refurbishment</v>
      </c>
      <c r="G54" t="str">
        <f>VLOOKUP(_xlfn.XLOOKUP($M54,'1.A-P6 DATA CD-3B ONLY'!$V:$V,'1.A-P6 DATA CD-3B ONLY'!$Y:$Y),VLKUP!$J:$K,2,0)</f>
        <v>APS Quadrupole Magnet Refurbishment, Testing and Measurement</v>
      </c>
      <c r="H54" t="str">
        <f>_xlfn.XLOOKUP(_xlfn.XLOOKUP(M54,'1.A-P6 DATA CD-3B ONLY'!V:V,'1.A-P6 DATA CD-3B ONLY'!Z:Z),VLKUP!Y:Y,VLKUP!Z:Z)</f>
        <v>APS Quad Rebuild &amp; Refurbishment</v>
      </c>
      <c r="I54" t="str">
        <f>_xlfn.XLOOKUP($M54,'1.A-P6 DATA CD-3B ONLY'!$V:$V,'1.A-P6 DATA CD-3B ONLY'!$AA:$AA)</f>
        <v>Philip</v>
      </c>
      <c r="J54" t="str">
        <f>VLOOKUP($A54,'1.A-P6 DATA CD-3B ONLY'!$E:$K,7,0)</f>
        <v>sphilip</v>
      </c>
      <c r="K54" t="str">
        <f>VLOOKUP($A54,'1.A-P6 DATA CD-3B ONLY'!$E:$K,6,0)</f>
        <v>driga</v>
      </c>
      <c r="L54" t="str">
        <f>_xlfn.XLOOKUP($M54,'1.A-P6 DATA CD-3B ONLY'!$V:$V,'1.A-P6 DATA CD-3B ONLY'!$R:$R)</f>
        <v>JLAB</v>
      </c>
      <c r="M54" t="s">
        <v>225</v>
      </c>
      <c r="N54">
        <v>0</v>
      </c>
      <c r="O54">
        <v>0</v>
      </c>
      <c r="P54">
        <v>0</v>
      </c>
      <c r="Q54">
        <v>0</v>
      </c>
      <c r="R54">
        <v>0</v>
      </c>
      <c r="S54">
        <v>351770.75</v>
      </c>
      <c r="T54">
        <v>13201.05</v>
      </c>
      <c r="U54">
        <v>0</v>
      </c>
      <c r="V54">
        <v>13201.05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</row>
    <row r="55" spans="1:30" x14ac:dyDescent="0.25">
      <c r="A55" t="str">
        <f>_xlfn.XLOOKUP(M55,'1.A-P6 DATA CD-3B ONLY'!$V:$V,'1.A-P6 DATA CD-3B ONLY'!$E:$E)</f>
        <v>6.04.03.01.01.03</v>
      </c>
      <c r="B55" t="str">
        <f t="shared" si="0"/>
        <v>6.04.03</v>
      </c>
      <c r="C55" t="str">
        <f>VLOOKUP(B55,VLKUP!$A:$B,2,0)</f>
        <v>Electron Storage Ring Magnets - Quadrupole, Corrector</v>
      </c>
      <c r="D55" t="str">
        <f t="shared" si="1"/>
        <v>6.04.03.01</v>
      </c>
      <c r="E55" t="str">
        <f>VLOOKUP(D55,VLKUP!$A:$B,2,0)</f>
        <v>ESR Magnet Quads</v>
      </c>
      <c r="F55" t="str">
        <f>VLOOKUP(_xlfn.XLOOKUP($M55,'1.A-P6 DATA CD-3B ONLY'!$V:$V,'1.A-P6 DATA CD-3B ONLY'!$X:$X),VLKUP!$G:$H,2,0)</f>
        <v>ESR Magnet Measurement</v>
      </c>
      <c r="G55" t="str">
        <f>VLOOKUP(_xlfn.XLOOKUP($M55,'1.A-P6 DATA CD-3B ONLY'!$V:$V,'1.A-P6 DATA CD-3B ONLY'!$Y:$Y),VLKUP!$J:$K,2,0)</f>
        <v>ESR APS Quadrupole Magnetic Measurement Stand</v>
      </c>
      <c r="H55" t="str">
        <f>_xlfn.XLOOKUP(_xlfn.XLOOKUP(M55,'1.A-P6 DATA CD-3B ONLY'!V:V,'1.A-P6 DATA CD-3B ONLY'!Z:Z),VLKUP!Y:Y,VLKUP!Z:Z)</f>
        <v>APS Quad Magnet Measurement &amp; Stand</v>
      </c>
      <c r="I55" t="str">
        <f>_xlfn.XLOOKUP($M55,'1.A-P6 DATA CD-3B ONLY'!$V:$V,'1.A-P6 DATA CD-3B ONLY'!$AA:$AA)</f>
        <v>Philip</v>
      </c>
      <c r="J55" t="str">
        <f>VLOOKUP($A55,'1.A-P6 DATA CD-3B ONLY'!$E:$K,7,0)</f>
        <v>sphilip</v>
      </c>
      <c r="K55" t="str">
        <f>VLOOKUP($A55,'1.A-P6 DATA CD-3B ONLY'!$E:$K,6,0)</f>
        <v>driga</v>
      </c>
      <c r="L55" t="str">
        <f>_xlfn.XLOOKUP($M55,'1.A-P6 DATA CD-3B ONLY'!$V:$V,'1.A-P6 DATA CD-3B ONLY'!$R:$R)</f>
        <v>JLAB</v>
      </c>
      <c r="M55" t="s">
        <v>226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563370.77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</row>
    <row r="56" spans="1:30" x14ac:dyDescent="0.25">
      <c r="A56" t="str">
        <f>_xlfn.XLOOKUP(M56,'1.A-P6 DATA CD-3B ONLY'!$V:$V,'1.A-P6 DATA CD-3B ONLY'!$E:$E)</f>
        <v>6.04.02.01</v>
      </c>
      <c r="B56" t="str">
        <f t="shared" si="0"/>
        <v>6.04.02</v>
      </c>
      <c r="C56" t="str">
        <f>VLOOKUP(B56,VLKUP!$A:$B,2,0)</f>
        <v>Electron Storage Ring Magnets - Dipole, Sextupole</v>
      </c>
      <c r="D56" t="str">
        <f t="shared" si="1"/>
        <v>6.04.02.01</v>
      </c>
      <c r="E56" t="str">
        <f>VLOOKUP(D56,VLKUP!$A:$B,2,0)</f>
        <v>ESR Dipole Magnets</v>
      </c>
      <c r="F56" t="str">
        <f>VLOOKUP(_xlfn.XLOOKUP($M56,'1.A-P6 DATA CD-3B ONLY'!$V:$V,'1.A-P6 DATA CD-3B ONLY'!$X:$X),VLKUP!$G:$H,2,0)</f>
        <v>ESR Dipole Magnets</v>
      </c>
      <c r="G56" t="str">
        <f>VLOOKUP(_xlfn.XLOOKUP($M56,'1.A-P6 DATA CD-3B ONLY'!$V:$V,'1.A-P6 DATA CD-3B ONLY'!$Y:$Y),VLKUP!$J:$K,2,0)</f>
        <v>Electron Storage Ring (ESR) Dipole Magnets</v>
      </c>
      <c r="H56" t="str">
        <f>_xlfn.XLOOKUP(_xlfn.XLOOKUP(M56,'1.A-P6 DATA CD-3B ONLY'!V:V,'1.A-P6 DATA CD-3B ONLY'!Z:Z),VLKUP!Y:Y,VLKUP!Z:Z)</f>
        <v>ESR Dipole Magnets - D1/D3 Vendor I</v>
      </c>
      <c r="I56" t="str">
        <f>_xlfn.XLOOKUP($M56,'1.A-P6 DATA CD-3B ONLY'!$V:$V,'1.A-P6 DATA CD-3B ONLY'!$AA:$AA)</f>
        <v>Witte</v>
      </c>
      <c r="J56" t="str">
        <f>VLOOKUP($A56,'1.A-P6 DATA CD-3B ONLY'!$E:$K,7,0)</f>
        <v>hwitte</v>
      </c>
      <c r="K56" t="str">
        <f>VLOOKUP($A56,'1.A-P6 DATA CD-3B ONLY'!$E:$K,6,0)</f>
        <v>bsmith</v>
      </c>
      <c r="L56" t="str">
        <f>_xlfn.XLOOKUP($M56,'1.A-P6 DATA CD-3B ONLY'!$V:$V,'1.A-P6 DATA CD-3B ONLY'!$R:$R)</f>
        <v>BNL</v>
      </c>
      <c r="M56" t="s">
        <v>227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5372.93</v>
      </c>
      <c r="U56">
        <v>7432.55</v>
      </c>
      <c r="V56">
        <v>7432.55</v>
      </c>
      <c r="W56">
        <v>89.55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</row>
    <row r="57" spans="1:30" x14ac:dyDescent="0.25">
      <c r="A57" t="str">
        <f>_xlfn.XLOOKUP(M57,'1.A-P6 DATA CD-3B ONLY'!$V:$V,'1.A-P6 DATA CD-3B ONLY'!$E:$E)</f>
        <v>6.04.02.01</v>
      </c>
      <c r="B57" t="str">
        <f t="shared" si="0"/>
        <v>6.04.02</v>
      </c>
      <c r="C57" t="str">
        <f>VLOOKUP(B57,VLKUP!$A:$B,2,0)</f>
        <v>Electron Storage Ring Magnets - Dipole, Sextupole</v>
      </c>
      <c r="D57" t="str">
        <f t="shared" si="1"/>
        <v>6.04.02.01</v>
      </c>
      <c r="E57" t="str">
        <f>VLOOKUP(D57,VLKUP!$A:$B,2,0)</f>
        <v>ESR Dipole Magnets</v>
      </c>
      <c r="F57" t="str">
        <f>VLOOKUP(_xlfn.XLOOKUP($M57,'1.A-P6 DATA CD-3B ONLY'!$V:$V,'1.A-P6 DATA CD-3B ONLY'!$X:$X),VLKUP!$G:$H,2,0)</f>
        <v>ESR Dipole Magnets</v>
      </c>
      <c r="G57" t="str">
        <f>VLOOKUP(_xlfn.XLOOKUP($M57,'1.A-P6 DATA CD-3B ONLY'!$V:$V,'1.A-P6 DATA CD-3B ONLY'!$Y:$Y),VLKUP!$J:$K,2,0)</f>
        <v>Electron Storage Ring (ESR) Dipole Magnets</v>
      </c>
      <c r="H57" t="str">
        <f>_xlfn.XLOOKUP(_xlfn.XLOOKUP(M57,'1.A-P6 DATA CD-3B ONLY'!V:V,'1.A-P6 DATA CD-3B ONLY'!Z:Z),VLKUP!Y:Y,VLKUP!Z:Z)</f>
        <v>ESR Dipole Magnets - D1/D3 Vendor II</v>
      </c>
      <c r="I57" t="str">
        <f>_xlfn.XLOOKUP($M57,'1.A-P6 DATA CD-3B ONLY'!$V:$V,'1.A-P6 DATA CD-3B ONLY'!$AA:$AA)</f>
        <v>Witte</v>
      </c>
      <c r="J57" t="str">
        <f>VLOOKUP($A57,'1.A-P6 DATA CD-3B ONLY'!$E:$K,7,0)</f>
        <v>hwitte</v>
      </c>
      <c r="K57" t="str">
        <f>VLOOKUP($A57,'1.A-P6 DATA CD-3B ONLY'!$E:$K,6,0)</f>
        <v>bsmith</v>
      </c>
      <c r="L57" t="str">
        <f>_xlfn.XLOOKUP($M57,'1.A-P6 DATA CD-3B ONLY'!$V:$V,'1.A-P6 DATA CD-3B ONLY'!$R:$R)</f>
        <v>BNL</v>
      </c>
      <c r="M57" t="s">
        <v>228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5372.93</v>
      </c>
      <c r="U57">
        <v>7432.55</v>
      </c>
      <c r="V57">
        <v>7432.55</v>
      </c>
      <c r="W57">
        <v>89.55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</row>
    <row r="58" spans="1:30" x14ac:dyDescent="0.25">
      <c r="A58" t="str">
        <f>_xlfn.XLOOKUP(M58,'1.A-P6 DATA CD-3B ONLY'!$V:$V,'1.A-P6 DATA CD-3B ONLY'!$E:$E)</f>
        <v>6.04.02.01</v>
      </c>
      <c r="B58" t="str">
        <f t="shared" si="0"/>
        <v>6.04.02</v>
      </c>
      <c r="C58" t="str">
        <f>VLOOKUP(B58,VLKUP!$A:$B,2,0)</f>
        <v>Electron Storage Ring Magnets - Dipole, Sextupole</v>
      </c>
      <c r="D58" t="str">
        <f t="shared" si="1"/>
        <v>6.04.02.01</v>
      </c>
      <c r="E58" t="str">
        <f>VLOOKUP(D58,VLKUP!$A:$B,2,0)</f>
        <v>ESR Dipole Magnets</v>
      </c>
      <c r="F58" t="str">
        <f>VLOOKUP(_xlfn.XLOOKUP($M58,'1.A-P6 DATA CD-3B ONLY'!$V:$V,'1.A-P6 DATA CD-3B ONLY'!$X:$X),VLKUP!$G:$H,2,0)</f>
        <v>ESR Dipole Magnets</v>
      </c>
      <c r="G58" t="str">
        <f>VLOOKUP(_xlfn.XLOOKUP($M58,'1.A-P6 DATA CD-3B ONLY'!$V:$V,'1.A-P6 DATA CD-3B ONLY'!$Y:$Y),VLKUP!$J:$K,2,0)</f>
        <v>Electron Storage Ring (ESR) Dipole Magnets</v>
      </c>
      <c r="H58" t="str">
        <f>_xlfn.XLOOKUP(_xlfn.XLOOKUP(M58,'1.A-P6 DATA CD-3B ONLY'!V:V,'1.A-P6 DATA CD-3B ONLY'!Z:Z),VLKUP!Y:Y,VLKUP!Z:Z)</f>
        <v>ESR Dipole Magnets - D2 Vendor I</v>
      </c>
      <c r="I58" t="str">
        <f>_xlfn.XLOOKUP($M58,'1.A-P6 DATA CD-3B ONLY'!$V:$V,'1.A-P6 DATA CD-3B ONLY'!$AA:$AA)</f>
        <v>Witte</v>
      </c>
      <c r="J58" t="str">
        <f>VLOOKUP($A58,'1.A-P6 DATA CD-3B ONLY'!$E:$K,7,0)</f>
        <v>hwitte</v>
      </c>
      <c r="K58" t="str">
        <f>VLOOKUP($A58,'1.A-P6 DATA CD-3B ONLY'!$E:$K,6,0)</f>
        <v>bsmith</v>
      </c>
      <c r="L58" t="str">
        <f>_xlfn.XLOOKUP($M58,'1.A-P6 DATA CD-3B ONLY'!$V:$V,'1.A-P6 DATA CD-3B ONLY'!$R:$R)</f>
        <v>BNL</v>
      </c>
      <c r="M58" t="s">
        <v>229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5372.93</v>
      </c>
      <c r="U58">
        <v>7432.55</v>
      </c>
      <c r="V58">
        <v>7432.55</v>
      </c>
      <c r="W58">
        <v>89.55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</row>
    <row r="59" spans="1:30" x14ac:dyDescent="0.25">
      <c r="A59" t="str">
        <f>_xlfn.XLOOKUP(M59,'1.A-P6 DATA CD-3B ONLY'!$V:$V,'1.A-P6 DATA CD-3B ONLY'!$E:$E)</f>
        <v>6.04.02.01</v>
      </c>
      <c r="B59" t="str">
        <f t="shared" si="0"/>
        <v>6.04.02</v>
      </c>
      <c r="C59" t="str">
        <f>VLOOKUP(B59,VLKUP!$A:$B,2,0)</f>
        <v>Electron Storage Ring Magnets - Dipole, Sextupole</v>
      </c>
      <c r="D59" t="str">
        <f t="shared" si="1"/>
        <v>6.04.02.01</v>
      </c>
      <c r="E59" t="str">
        <f>VLOOKUP(D59,VLKUP!$A:$B,2,0)</f>
        <v>ESR Dipole Magnets</v>
      </c>
      <c r="F59" t="str">
        <f>VLOOKUP(_xlfn.XLOOKUP($M59,'1.A-P6 DATA CD-3B ONLY'!$V:$V,'1.A-P6 DATA CD-3B ONLY'!$X:$X),VLKUP!$G:$H,2,0)</f>
        <v>ESR Dipole Magnets</v>
      </c>
      <c r="G59" t="str">
        <f>VLOOKUP(_xlfn.XLOOKUP($M59,'1.A-P6 DATA CD-3B ONLY'!$V:$V,'1.A-P6 DATA CD-3B ONLY'!$Y:$Y),VLKUP!$J:$K,2,0)</f>
        <v>Electron Storage Ring (ESR) Dipole Magnets</v>
      </c>
      <c r="H59" t="str">
        <f>_xlfn.XLOOKUP(_xlfn.XLOOKUP(M59,'1.A-P6 DATA CD-3B ONLY'!V:V,'1.A-P6 DATA CD-3B ONLY'!Z:Z),VLKUP!Y:Y,VLKUP!Z:Z)</f>
        <v>ESR Dipole Magnets - D2 Vendor II</v>
      </c>
      <c r="I59" t="str">
        <f>_xlfn.XLOOKUP($M59,'1.A-P6 DATA CD-3B ONLY'!$V:$V,'1.A-P6 DATA CD-3B ONLY'!$AA:$AA)</f>
        <v>Witte</v>
      </c>
      <c r="J59" t="str">
        <f>VLOOKUP($A59,'1.A-P6 DATA CD-3B ONLY'!$E:$K,7,0)</f>
        <v>hwitte</v>
      </c>
      <c r="K59" t="str">
        <f>VLOOKUP($A59,'1.A-P6 DATA CD-3B ONLY'!$E:$K,6,0)</f>
        <v>bsmith</v>
      </c>
      <c r="L59" t="str">
        <f>_xlfn.XLOOKUP($M59,'1.A-P6 DATA CD-3B ONLY'!$V:$V,'1.A-P6 DATA CD-3B ONLY'!$R:$R)</f>
        <v>BNL</v>
      </c>
      <c r="M59" t="s">
        <v>230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5372.93</v>
      </c>
      <c r="U59">
        <v>7432.55</v>
      </c>
      <c r="V59">
        <v>7432.55</v>
      </c>
      <c r="W59">
        <v>89.55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</row>
    <row r="60" spans="1:30" x14ac:dyDescent="0.25">
      <c r="A60" t="str">
        <f>_xlfn.XLOOKUP(M60,'1.A-P6 DATA CD-3B ONLY'!$V:$V,'1.A-P6 DATA CD-3B ONLY'!$E:$E)</f>
        <v>6.04.03.01.01.02</v>
      </c>
      <c r="B60" t="str">
        <f t="shared" si="0"/>
        <v>6.04.03</v>
      </c>
      <c r="C60" t="str">
        <f>VLOOKUP(B60,VLKUP!$A:$B,2,0)</f>
        <v>Electron Storage Ring Magnets - Quadrupole, Corrector</v>
      </c>
      <c r="D60" t="str">
        <f t="shared" si="1"/>
        <v>6.04.03.01</v>
      </c>
      <c r="E60" t="str">
        <f>VLOOKUP(D60,VLKUP!$A:$B,2,0)</f>
        <v>ESR Magnet Quads</v>
      </c>
      <c r="F60" t="str">
        <f>VLOOKUP(_xlfn.XLOOKUP($M60,'1.A-P6 DATA CD-3B ONLY'!$V:$V,'1.A-P6 DATA CD-3B ONLY'!$X:$X),VLKUP!$G:$H,2,0)</f>
        <v>APS Quad Refurbishment</v>
      </c>
      <c r="G60" t="str">
        <f>VLOOKUP(_xlfn.XLOOKUP($M60,'1.A-P6 DATA CD-3B ONLY'!$V:$V,'1.A-P6 DATA CD-3B ONLY'!$Y:$Y),VLKUP!$J:$K,2,0)</f>
        <v>APS Quadrupole Magnet Refurbishment, Testing and Measurement</v>
      </c>
      <c r="H60" t="str">
        <f>_xlfn.XLOOKUP(_xlfn.XLOOKUP(M60,'1.A-P6 DATA CD-3B ONLY'!V:V,'1.A-P6 DATA CD-3B ONLY'!Z:Z),VLKUP!Y:Y,VLKUP!Z:Z)</f>
        <v>APS Quad Rebuild &amp; Refurbishment</v>
      </c>
      <c r="I60" t="str">
        <f>_xlfn.XLOOKUP($M60,'1.A-P6 DATA CD-3B ONLY'!$V:$V,'1.A-P6 DATA CD-3B ONLY'!$AA:$AA)</f>
        <v>Philip</v>
      </c>
      <c r="J60" t="str">
        <f>VLOOKUP($A60,'1.A-P6 DATA CD-3B ONLY'!$E:$K,7,0)</f>
        <v>sphilip</v>
      </c>
      <c r="K60" t="str">
        <f>VLOOKUP($A60,'1.A-P6 DATA CD-3B ONLY'!$E:$K,6,0)</f>
        <v>driga</v>
      </c>
      <c r="L60" t="str">
        <f>_xlfn.XLOOKUP($M60,'1.A-P6 DATA CD-3B ONLY'!$V:$V,'1.A-P6 DATA CD-3B ONLY'!$R:$R)</f>
        <v>JLAB</v>
      </c>
      <c r="M60" t="s">
        <v>231</v>
      </c>
      <c r="N60">
        <v>0</v>
      </c>
      <c r="O60">
        <v>0</v>
      </c>
      <c r="P60">
        <v>0</v>
      </c>
      <c r="Q60">
        <v>0</v>
      </c>
      <c r="R60">
        <v>0</v>
      </c>
      <c r="S60">
        <v>2803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</row>
    <row r="61" spans="1:30" x14ac:dyDescent="0.25">
      <c r="A61" t="str">
        <f>_xlfn.XLOOKUP(M61,'1.A-P6 DATA CD-3B ONLY'!$V:$V,'1.A-P6 DATA CD-3B ONLY'!$E:$E)</f>
        <v>6.04.03.01.01.02</v>
      </c>
      <c r="B61" t="str">
        <f t="shared" si="0"/>
        <v>6.04.03</v>
      </c>
      <c r="C61" t="str">
        <f>VLOOKUP(B61,VLKUP!$A:$B,2,0)</f>
        <v>Electron Storage Ring Magnets - Quadrupole, Corrector</v>
      </c>
      <c r="D61" t="str">
        <f t="shared" si="1"/>
        <v>6.04.03.01</v>
      </c>
      <c r="E61" t="str">
        <f>VLOOKUP(D61,VLKUP!$A:$B,2,0)</f>
        <v>ESR Magnet Quads</v>
      </c>
      <c r="F61" t="str">
        <f>VLOOKUP(_xlfn.XLOOKUP($M61,'1.A-P6 DATA CD-3B ONLY'!$V:$V,'1.A-P6 DATA CD-3B ONLY'!$X:$X),VLKUP!$G:$H,2,0)</f>
        <v>APS Quad Refurbishment</v>
      </c>
      <c r="G61" t="str">
        <f>VLOOKUP(_xlfn.XLOOKUP($M61,'1.A-P6 DATA CD-3B ONLY'!$V:$V,'1.A-P6 DATA CD-3B ONLY'!$Y:$Y),VLKUP!$J:$K,2,0)</f>
        <v>APS Quadrupole Magnet Refurbishment, Testing and Measurement</v>
      </c>
      <c r="H61" t="str">
        <f>_xlfn.XLOOKUP(_xlfn.XLOOKUP(M61,'1.A-P6 DATA CD-3B ONLY'!V:V,'1.A-P6 DATA CD-3B ONLY'!Z:Z),VLKUP!Y:Y,VLKUP!Z:Z)</f>
        <v>APS Quad Rebuild &amp; Refurbishment</v>
      </c>
      <c r="I61" t="str">
        <f>_xlfn.XLOOKUP($M61,'1.A-P6 DATA CD-3B ONLY'!$V:$V,'1.A-P6 DATA CD-3B ONLY'!$AA:$AA)</f>
        <v>Philip</v>
      </c>
      <c r="J61" t="str">
        <f>VLOOKUP($A61,'1.A-P6 DATA CD-3B ONLY'!$E:$K,7,0)</f>
        <v>sphilip</v>
      </c>
      <c r="K61" t="str">
        <f>VLOOKUP($A61,'1.A-P6 DATA CD-3B ONLY'!$E:$K,6,0)</f>
        <v>driga</v>
      </c>
      <c r="L61" t="str">
        <f>_xlfn.XLOOKUP($M61,'1.A-P6 DATA CD-3B ONLY'!$V:$V,'1.A-P6 DATA CD-3B ONLY'!$R:$R)</f>
        <v>JLAB</v>
      </c>
      <c r="M61" t="s">
        <v>232</v>
      </c>
      <c r="N61">
        <v>0</v>
      </c>
      <c r="O61">
        <v>0</v>
      </c>
      <c r="P61">
        <v>0</v>
      </c>
      <c r="Q61">
        <v>0</v>
      </c>
      <c r="R61">
        <v>0</v>
      </c>
      <c r="S61">
        <v>2803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</row>
    <row r="62" spans="1:30" x14ac:dyDescent="0.25">
      <c r="H62">
        <f>_xlfn.XLOOKUP(_xlfn.XLOOKUP(M62,'1.A-P6 DATA CD-3B ONLY'!V:V,'1.A-P6 DATA CD-3B ONLY'!Z:Z),VLKUP!Y:Y,VLKUP!Z:Z)</f>
        <v>0</v>
      </c>
    </row>
  </sheetData>
  <autoFilter ref="A1:Q94" xr:uid="{B0768E67-A16A-46DC-AFB6-1A2538465336}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C9B1FC-0491-427D-B4ED-D52C498D97F1}">
  <sheetPr codeName="Sheet10"/>
  <dimension ref="A1:AD62"/>
  <sheetViews>
    <sheetView zoomScale="90" zoomScaleNormal="90" workbookViewId="0">
      <pane xSplit="1" ySplit="1" topLeftCell="H23" activePane="bottomRight" state="frozen"/>
      <selection pane="topRight" activeCell="B10" sqref="B10"/>
      <selection pane="bottomLeft" activeCell="B10" sqref="B10"/>
      <selection pane="bottomRight" activeCell="B10" sqref="B10"/>
    </sheetView>
  </sheetViews>
  <sheetFormatPr defaultRowHeight="15" x14ac:dyDescent="0.25"/>
  <cols>
    <col min="1" max="1" width="15.85546875" customWidth="1"/>
    <col min="2" max="2" width="12.7109375" bestFit="1" customWidth="1"/>
    <col min="3" max="3" width="50.5703125" bestFit="1" customWidth="1"/>
    <col min="4" max="4" width="12.7109375" bestFit="1" customWidth="1"/>
    <col min="5" max="5" width="35.85546875" bestFit="1" customWidth="1"/>
    <col min="6" max="6" width="34" bestFit="1" customWidth="1"/>
    <col min="7" max="7" width="59.7109375" bestFit="1" customWidth="1"/>
    <col min="8" max="8" width="59.7109375" customWidth="1"/>
    <col min="9" max="9" width="14.85546875" bestFit="1" customWidth="1"/>
    <col min="10" max="10" width="16" bestFit="1" customWidth="1"/>
    <col min="11" max="11" width="13.85546875" bestFit="1" customWidth="1"/>
    <col min="12" max="12" width="9.5703125" bestFit="1" customWidth="1"/>
    <col min="13" max="13" width="9.42578125" customWidth="1"/>
  </cols>
  <sheetData>
    <row r="1" spans="1:30" x14ac:dyDescent="0.25">
      <c r="A1" s="16" t="s">
        <v>183</v>
      </c>
      <c r="B1" s="16" t="s">
        <v>33</v>
      </c>
      <c r="C1" s="16" t="s">
        <v>184</v>
      </c>
      <c r="D1" s="25" t="s">
        <v>34</v>
      </c>
      <c r="E1" s="25" t="s">
        <v>35</v>
      </c>
      <c r="F1" s="25" t="s">
        <v>36</v>
      </c>
      <c r="G1" s="25" t="s">
        <v>161</v>
      </c>
      <c r="H1" s="25" t="s">
        <v>38</v>
      </c>
      <c r="I1" s="16" t="s">
        <v>42</v>
      </c>
      <c r="J1" s="16" t="s">
        <v>162</v>
      </c>
      <c r="K1" s="16" t="s">
        <v>163</v>
      </c>
      <c r="L1" s="16" t="s">
        <v>41</v>
      </c>
      <c r="M1" t="s">
        <v>185</v>
      </c>
      <c r="N1" t="s">
        <v>186</v>
      </c>
      <c r="O1" t="s">
        <v>187</v>
      </c>
      <c r="P1" t="s">
        <v>188</v>
      </c>
      <c r="Q1" t="s">
        <v>189</v>
      </c>
      <c r="R1" t="s">
        <v>190</v>
      </c>
      <c r="S1" t="s">
        <v>191</v>
      </c>
      <c r="T1" t="s">
        <v>192</v>
      </c>
      <c r="U1" t="s">
        <v>193</v>
      </c>
      <c r="V1" t="s">
        <v>194</v>
      </c>
      <c r="W1" t="s">
        <v>195</v>
      </c>
      <c r="X1" t="s">
        <v>196</v>
      </c>
      <c r="Y1" t="s">
        <v>197</v>
      </c>
      <c r="Z1" t="s">
        <v>198</v>
      </c>
      <c r="AA1" t="s">
        <v>199</v>
      </c>
      <c r="AB1" t="s">
        <v>200</v>
      </c>
      <c r="AC1" t="s">
        <v>201</v>
      </c>
      <c r="AD1" t="s">
        <v>202</v>
      </c>
    </row>
    <row r="2" spans="1:30" x14ac:dyDescent="0.25">
      <c r="A2" t="str">
        <f>_xlfn.XLOOKUP(M2,'1.A-P6 DATA CD-3B ONLY'!$V:$V,'1.A-P6 DATA CD-3B ONLY'!$E:$E)</f>
        <v>6.10.10.02</v>
      </c>
      <c r="B2" t="str">
        <f t="shared" ref="B2:B61" si="0">LEFT(A2,7)</f>
        <v>6.10.10</v>
      </c>
      <c r="C2" t="str">
        <f>VLOOKUP(B2,VLKUP!$A:$B,2,0)</f>
        <v>Integration, Installation and Infrastructure</v>
      </c>
      <c r="D2" t="str">
        <f t="shared" ref="D2:D61" si="1">LEFT(A2,10)</f>
        <v>6.10.10.02</v>
      </c>
      <c r="E2" t="str">
        <f>VLOOKUP(D2,VLKUP!$A:$B,2,0)</f>
        <v>Electron Endcap Structures</v>
      </c>
      <c r="F2" t="str">
        <f>VLOOKUP(_xlfn.XLOOKUP($M2,'1.A-P6 DATA CD-3B ONLY'!$V:$V,'1.A-P6 DATA CD-3B ONLY'!$X:$X),VLKUP!$G:$H,2,0)</f>
        <v>Detector Endcap Structures</v>
      </c>
      <c r="G2" t="str">
        <f>VLOOKUP(_xlfn.XLOOKUP($M2,'1.A-P6 DATA CD-3B ONLY'!$V:$V,'1.A-P6 DATA CD-3B ONLY'!$Y:$Y),VLKUP!$J:$K,2,0)</f>
        <v>Detector Endcap Structures – Flux Return Steel</v>
      </c>
      <c r="H2" t="str">
        <f>_xlfn.XLOOKUP(_xlfn.XLOOKUP(M2,'1.A-P6 DATA CD-3B ONLY'!V:V,'1.A-P6 DATA CD-3B ONLY'!Z:Z),VLKUP!Y:Y,VLKUP!Z:Z)</f>
        <v>Detector Endcap Steel for Structures</v>
      </c>
      <c r="I2" t="str">
        <f>_xlfn.XLOOKUP($M2,'1.A-P6 DATA CD-3B ONLY'!$V:$V,'1.A-P6 DATA CD-3B ONLY'!$AA:$AA)</f>
        <v>Sharma</v>
      </c>
      <c r="J2" t="str">
        <f>VLOOKUP($A2,'1.A-P6 DATA CD-3B ONLY'!$E:$K,7,0)</f>
        <v>rsharma</v>
      </c>
      <c r="K2" t="str">
        <f>VLOOKUP($A2,'1.A-P6 DATA CD-3B ONLY'!$E:$K,6,0)</f>
        <v>tlewis</v>
      </c>
      <c r="L2" t="str">
        <f>_xlfn.XLOOKUP($M2,'1.A-P6 DATA CD-3B ONLY'!$V:$V,'1.A-P6 DATA CD-3B ONLY'!$R:$R)</f>
        <v>BNL</v>
      </c>
      <c r="M2" t="s">
        <v>203</v>
      </c>
      <c r="N2">
        <v>0</v>
      </c>
      <c r="O2">
        <v>0</v>
      </c>
      <c r="P2">
        <v>0</v>
      </c>
      <c r="Q2">
        <v>0</v>
      </c>
      <c r="R2">
        <v>0</v>
      </c>
      <c r="S2">
        <v>2143.44</v>
      </c>
      <c r="T2">
        <v>27534.92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</row>
    <row r="3" spans="1:30" x14ac:dyDescent="0.25">
      <c r="A3" t="str">
        <f>_xlfn.XLOOKUP(M3,'1.A-P6 DATA CD-3B ONLY'!$V:$V,'1.A-P6 DATA CD-3B ONLY'!$E:$E)</f>
        <v>6.10.05.02.01</v>
      </c>
      <c r="B3" t="str">
        <f t="shared" si="0"/>
        <v>6.10.05</v>
      </c>
      <c r="C3" t="str">
        <f>VLOOKUP(B3,VLKUP!$A:$B,2,0)</f>
        <v>Electromagnetic Calorimetry</v>
      </c>
      <c r="D3" t="str">
        <f t="shared" si="1"/>
        <v>6.10.05.02</v>
      </c>
      <c r="E3" t="str">
        <f>VLOOKUP(D3,VLKUP!$A:$B,2,0)</f>
        <v>Barrel Electromagnetic Calorimetry</v>
      </c>
      <c r="F3" t="str">
        <f>VLOOKUP(_xlfn.XLOOKUP($M3,'1.A-P6 DATA CD-3B ONLY'!$V:$V,'1.A-P6 DATA CD-3B ONLY'!$X:$X),VLKUP!$G:$H,2,0)</f>
        <v>Scintillating Fibers</v>
      </c>
      <c r="G3" t="str">
        <f>VLOOKUP(_xlfn.XLOOKUP($M3,'1.A-P6 DATA CD-3B ONLY'!$V:$V,'1.A-P6 DATA CD-3B ONLY'!$Y:$Y),VLKUP!$J:$K,2,0)</f>
        <v>Scintillating Fibers for the Detector Barrel - Batch 2 and Forward - Batch 2 EM Calorimeters</v>
      </c>
      <c r="H3" t="str">
        <f>_xlfn.XLOOKUP(_xlfn.XLOOKUP(M3,'1.A-P6 DATA CD-3B ONLY'!V:V,'1.A-P6 DATA CD-3B ONLY'!Z:Z),VLKUP!Y:Y,VLKUP!Z:Z)</f>
        <v>Barrel EMCal Fibers - Option 1 - Batch 2</v>
      </c>
      <c r="I3" t="str">
        <f>_xlfn.XLOOKUP($M3,'1.A-P6 DATA CD-3B ONLY'!$V:$V,'1.A-P6 DATA CD-3B ONLY'!$AA:$AA)</f>
        <v>Bazilevsky</v>
      </c>
      <c r="J3" t="str">
        <f>VLOOKUP($A3,'1.A-P6 DATA CD-3B ONLY'!$E:$K,7,0)</f>
        <v>shura</v>
      </c>
      <c r="K3" t="str">
        <f>VLOOKUP($A3,'1.A-P6 DATA CD-3B ONLY'!$E:$K,6,0)</f>
        <v>tlewis</v>
      </c>
      <c r="L3" t="str">
        <f>_xlfn.XLOOKUP($M3,'1.A-P6 DATA CD-3B ONLY'!$V:$V,'1.A-P6 DATA CD-3B ONLY'!$R:$R)</f>
        <v>BNL</v>
      </c>
      <c r="M3" t="s">
        <v>204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5007.7</v>
      </c>
      <c r="U3">
        <v>6862.4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</row>
    <row r="4" spans="1:30" x14ac:dyDescent="0.25">
      <c r="A4" t="str">
        <f>_xlfn.XLOOKUP(M4,'1.A-P6 DATA CD-3B ONLY'!$V:$V,'1.A-P6 DATA CD-3B ONLY'!$E:$E)</f>
        <v>6.04.02.02</v>
      </c>
      <c r="B4" t="str">
        <f t="shared" si="0"/>
        <v>6.04.02</v>
      </c>
      <c r="C4" t="str">
        <f>VLOOKUP(B4,VLKUP!$A:$B,2,0)</f>
        <v>Electron Storage Ring Magnets - Dipole, Sextupole</v>
      </c>
      <c r="D4" t="str">
        <f t="shared" si="1"/>
        <v>6.04.02.02</v>
      </c>
      <c r="E4" t="str">
        <f>VLOOKUP(D4,VLKUP!$A:$B,2,0)</f>
        <v>ESR Sextupole Magnets</v>
      </c>
      <c r="F4" t="str">
        <f>VLOOKUP(_xlfn.XLOOKUP($M4,'1.A-P6 DATA CD-3B ONLY'!$V:$V,'1.A-P6 DATA CD-3B ONLY'!$X:$X),VLKUP!$G:$H,2,0)</f>
        <v>APS Sextupole Refurbishment</v>
      </c>
      <c r="G4" t="str">
        <f>VLOOKUP(_xlfn.XLOOKUP($M4,'1.A-P6 DATA CD-3B ONLY'!$V:$V,'1.A-P6 DATA CD-3B ONLY'!$Y:$Y),VLKUP!$J:$K,2,0)</f>
        <v>Advanced Photon Source (APS) Sextupole Magnet Refurbishment, Testing, and Measurement</v>
      </c>
      <c r="H4" t="str">
        <f>_xlfn.XLOOKUP(_xlfn.XLOOKUP(M4,'1.A-P6 DATA CD-3B ONLY'!V:V,'1.A-P6 DATA CD-3B ONLY'!Z:Z),VLKUP!Y:Y,VLKUP!Z:Z)</f>
        <v>APS Sextupole Refurbishment &amp; Testing</v>
      </c>
      <c r="I4" t="str">
        <f>_xlfn.XLOOKUP($M4,'1.A-P6 DATA CD-3B ONLY'!$V:$V,'1.A-P6 DATA CD-3B ONLY'!$AA:$AA)</f>
        <v>Witte</v>
      </c>
      <c r="J4" t="str">
        <f>VLOOKUP($A4,'1.A-P6 DATA CD-3B ONLY'!$E:$K,7,0)</f>
        <v>hwitte</v>
      </c>
      <c r="K4" t="str">
        <f>VLOOKUP($A4,'1.A-P6 DATA CD-3B ONLY'!$E:$K,6,0)</f>
        <v>bsmith</v>
      </c>
      <c r="L4" t="str">
        <f>_xlfn.XLOOKUP($M4,'1.A-P6 DATA CD-3B ONLY'!$V:$V,'1.A-P6 DATA CD-3B ONLY'!$R:$R)</f>
        <v>BNL</v>
      </c>
      <c r="M4" t="s">
        <v>205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</row>
    <row r="5" spans="1:30" x14ac:dyDescent="0.25">
      <c r="A5" t="str">
        <f>_xlfn.XLOOKUP(M5,'1.A-P6 DATA CD-3B ONLY'!$V:$V,'1.A-P6 DATA CD-3B ONLY'!$E:$E)</f>
        <v>6.10.05.01.01</v>
      </c>
      <c r="B5" t="str">
        <f t="shared" si="0"/>
        <v>6.10.05</v>
      </c>
      <c r="C5" t="str">
        <f>VLOOKUP(B5,VLKUP!$A:$B,2,0)</f>
        <v>Electromagnetic Calorimetry</v>
      </c>
      <c r="D5" t="str">
        <f t="shared" si="1"/>
        <v>6.10.05.01</v>
      </c>
      <c r="E5" t="str">
        <f>VLOOKUP(D5,VLKUP!$A:$B,2,0)</f>
        <v>Backward Electromagnetic Calorimetry</v>
      </c>
      <c r="F5" t="str">
        <f>VLOOKUP(_xlfn.XLOOKUP($M5,'1.A-P6 DATA CD-3B ONLY'!$V:$V,'1.A-P6 DATA CD-3B ONLY'!$X:$X),VLKUP!$G:$H,2,0)</f>
        <v>PbWO4 Crystals</v>
      </c>
      <c r="G5" t="str">
        <f>VLOOKUP(_xlfn.XLOOKUP($M5,'1.A-P6 DATA CD-3B ONLY'!$V:$V,'1.A-P6 DATA CD-3B ONLY'!$Y:$Y),VLKUP!$J:$K,2,0)</f>
        <v>Lead Tungstate Crystals for the Detector Backward Electro-Magnetic (EM) Calorimeter - Batch 3 and Batch 4</v>
      </c>
      <c r="H5" t="str">
        <f>_xlfn.XLOOKUP(_xlfn.XLOOKUP(M5,'1.A-P6 DATA CD-3B ONLY'!V:V,'1.A-P6 DATA CD-3B ONLY'!Z:Z),VLKUP!Y:Y,VLKUP!Z:Z)</f>
        <v>Backward EMCal PbWO4 Crystals - Option 2 - Batch 3</v>
      </c>
      <c r="I5" t="str">
        <f>_xlfn.XLOOKUP($M5,'1.A-P6 DATA CD-3B ONLY'!$V:$V,'1.A-P6 DATA CD-3B ONLY'!$AA:$AA)</f>
        <v>Bazilevsky</v>
      </c>
      <c r="J5" t="str">
        <f>VLOOKUP($A5,'1.A-P6 DATA CD-3B ONLY'!$E:$K,7,0)</f>
        <v>shura</v>
      </c>
      <c r="K5" t="str">
        <f>VLOOKUP($A5,'1.A-P6 DATA CD-3B ONLY'!$E:$K,6,0)</f>
        <v>tlewis</v>
      </c>
      <c r="L5" t="str">
        <f>_xlfn.XLOOKUP($M5,'1.A-P6 DATA CD-3B ONLY'!$V:$V,'1.A-P6 DATA CD-3B ONLY'!$R:$R)</f>
        <v>BNL</v>
      </c>
      <c r="M5" t="s">
        <v>206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3612.57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</row>
    <row r="6" spans="1:30" x14ac:dyDescent="0.25">
      <c r="A6" t="str">
        <f>_xlfn.XLOOKUP(M6,'1.A-P6 DATA CD-3B ONLY'!$V:$V,'1.A-P6 DATA CD-3B ONLY'!$E:$E)</f>
        <v>6.10.05.01.01</v>
      </c>
      <c r="B6" t="str">
        <f t="shared" si="0"/>
        <v>6.10.05</v>
      </c>
      <c r="C6" t="str">
        <f>VLOOKUP(B6,VLKUP!$A:$B,2,0)</f>
        <v>Electromagnetic Calorimetry</v>
      </c>
      <c r="D6" t="str">
        <f t="shared" si="1"/>
        <v>6.10.05.01</v>
      </c>
      <c r="E6" t="str">
        <f>VLOOKUP(D6,VLKUP!$A:$B,2,0)</f>
        <v>Backward Electromagnetic Calorimetry</v>
      </c>
      <c r="F6" t="str">
        <f>VLOOKUP(_xlfn.XLOOKUP($M6,'1.A-P6 DATA CD-3B ONLY'!$V:$V,'1.A-P6 DATA CD-3B ONLY'!$X:$X),VLKUP!$G:$H,2,0)</f>
        <v>PbWO4 Crystals</v>
      </c>
      <c r="G6" t="str">
        <f>VLOOKUP(_xlfn.XLOOKUP($M6,'1.A-P6 DATA CD-3B ONLY'!$V:$V,'1.A-P6 DATA CD-3B ONLY'!$Y:$Y),VLKUP!$J:$K,2,0)</f>
        <v>Lead Tungstate Crystals for the Detector Backward Electro-Magnetic (EM) Calorimeter - Batch 3 and Batch 4</v>
      </c>
      <c r="H6" t="str">
        <f>_xlfn.XLOOKUP(_xlfn.XLOOKUP(M6,'1.A-P6 DATA CD-3B ONLY'!V:V,'1.A-P6 DATA CD-3B ONLY'!Z:Z),VLKUP!Y:Y,VLKUP!Z:Z)</f>
        <v>Backward EMCal PbWO4 Crystals - Option 3 - Batch 4</v>
      </c>
      <c r="I6" t="str">
        <f>_xlfn.XLOOKUP($M6,'1.A-P6 DATA CD-3B ONLY'!$V:$V,'1.A-P6 DATA CD-3B ONLY'!$AA:$AA)</f>
        <v>Bazilevsky</v>
      </c>
      <c r="J6" t="str">
        <f>VLOOKUP($A6,'1.A-P6 DATA CD-3B ONLY'!$E:$K,7,0)</f>
        <v>shura</v>
      </c>
      <c r="K6" t="str">
        <f>VLOOKUP($A6,'1.A-P6 DATA CD-3B ONLY'!$E:$K,6,0)</f>
        <v>tlewis</v>
      </c>
      <c r="L6" t="str">
        <f>_xlfn.XLOOKUP($M6,'1.A-P6 DATA CD-3B ONLY'!$V:$V,'1.A-P6 DATA CD-3B ONLY'!$R:$R)</f>
        <v>BNL</v>
      </c>
      <c r="M6" t="s">
        <v>207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2004.83</v>
      </c>
      <c r="V6">
        <v>9143.9699999999993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</row>
    <row r="7" spans="1:30" x14ac:dyDescent="0.25">
      <c r="A7" t="str">
        <f>_xlfn.XLOOKUP(M7,'1.A-P6 DATA CD-3B ONLY'!$V:$V,'1.A-P6 DATA CD-3B ONLY'!$E:$E)</f>
        <v>6.04.02.01</v>
      </c>
      <c r="B7" t="str">
        <f t="shared" si="0"/>
        <v>6.04.02</v>
      </c>
      <c r="C7" t="str">
        <f>VLOOKUP(B7,VLKUP!$A:$B,2,0)</f>
        <v>Electron Storage Ring Magnets - Dipole, Sextupole</v>
      </c>
      <c r="D7" t="str">
        <f t="shared" si="1"/>
        <v>6.04.02.01</v>
      </c>
      <c r="E7" t="str">
        <f>VLOOKUP(D7,VLKUP!$A:$B,2,0)</f>
        <v>ESR Dipole Magnets</v>
      </c>
      <c r="F7" t="str">
        <f>VLOOKUP(_xlfn.XLOOKUP($M7,'1.A-P6 DATA CD-3B ONLY'!$V:$V,'1.A-P6 DATA CD-3B ONLY'!$X:$X),VLKUP!$G:$H,2,0)</f>
        <v>ESR Dipole Magnets</v>
      </c>
      <c r="G7" t="str">
        <f>VLOOKUP(_xlfn.XLOOKUP($M7,'1.A-P6 DATA CD-3B ONLY'!$V:$V,'1.A-P6 DATA CD-3B ONLY'!$Y:$Y),VLKUP!$J:$K,2,0)</f>
        <v>Electron Storage Ring (ESR) Dipole Magnets</v>
      </c>
      <c r="H7" t="str">
        <f>_xlfn.XLOOKUP(_xlfn.XLOOKUP(M7,'1.A-P6 DATA CD-3B ONLY'!V:V,'1.A-P6 DATA CD-3B ONLY'!Z:Z),VLKUP!Y:Y,VLKUP!Z:Z)</f>
        <v>ESR Dipole Magnets - D1/D3 Vendor I</v>
      </c>
      <c r="I7" t="str">
        <f>_xlfn.XLOOKUP($M7,'1.A-P6 DATA CD-3B ONLY'!$V:$V,'1.A-P6 DATA CD-3B ONLY'!$AA:$AA)</f>
        <v>Witte</v>
      </c>
      <c r="J7" t="str">
        <f>VLOOKUP($A7,'1.A-P6 DATA CD-3B ONLY'!$E:$K,7,0)</f>
        <v>hwitte</v>
      </c>
      <c r="K7" t="str">
        <f>VLOOKUP($A7,'1.A-P6 DATA CD-3B ONLY'!$E:$K,6,0)</f>
        <v>bsmith</v>
      </c>
      <c r="L7" t="str">
        <f>_xlfn.XLOOKUP($M7,'1.A-P6 DATA CD-3B ONLY'!$V:$V,'1.A-P6 DATA CD-3B ONLY'!$R:$R)</f>
        <v>BNL</v>
      </c>
      <c r="M7" t="s">
        <v>208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10854.18</v>
      </c>
      <c r="U7">
        <v>22450.28</v>
      </c>
      <c r="V7">
        <v>15014.95</v>
      </c>
      <c r="W7">
        <v>180.89999999999998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</row>
    <row r="8" spans="1:30" x14ac:dyDescent="0.25">
      <c r="A8" t="str">
        <f>_xlfn.XLOOKUP(M8,'1.A-P6 DATA CD-3B ONLY'!$V:$V,'1.A-P6 DATA CD-3B ONLY'!$E:$E)</f>
        <v>6.04.02.01</v>
      </c>
      <c r="B8" t="str">
        <f t="shared" si="0"/>
        <v>6.04.02</v>
      </c>
      <c r="C8" t="str">
        <f>VLOOKUP(B8,VLKUP!$A:$B,2,0)</f>
        <v>Electron Storage Ring Magnets - Dipole, Sextupole</v>
      </c>
      <c r="D8" t="str">
        <f t="shared" si="1"/>
        <v>6.04.02.01</v>
      </c>
      <c r="E8" t="str">
        <f>VLOOKUP(D8,VLKUP!$A:$B,2,0)</f>
        <v>ESR Dipole Magnets</v>
      </c>
      <c r="F8" t="str">
        <f>VLOOKUP(_xlfn.XLOOKUP($M8,'1.A-P6 DATA CD-3B ONLY'!$V:$V,'1.A-P6 DATA CD-3B ONLY'!$X:$X),VLKUP!$G:$H,2,0)</f>
        <v>ESR Dipole Magnets</v>
      </c>
      <c r="G8" t="str">
        <f>VLOOKUP(_xlfn.XLOOKUP($M8,'1.A-P6 DATA CD-3B ONLY'!$V:$V,'1.A-P6 DATA CD-3B ONLY'!$Y:$Y),VLKUP!$J:$K,2,0)</f>
        <v>Electron Storage Ring (ESR) Dipole Magnets</v>
      </c>
      <c r="H8" t="str">
        <f>_xlfn.XLOOKUP(_xlfn.XLOOKUP(M8,'1.A-P6 DATA CD-3B ONLY'!V:V,'1.A-P6 DATA CD-3B ONLY'!Z:Z),VLKUP!Y:Y,VLKUP!Z:Z)</f>
        <v>ESR Dipole Magnets - D1/D3 Vendor II</v>
      </c>
      <c r="I8" t="str">
        <f>_xlfn.XLOOKUP($M8,'1.A-P6 DATA CD-3B ONLY'!$V:$V,'1.A-P6 DATA CD-3B ONLY'!$AA:$AA)</f>
        <v>Witte</v>
      </c>
      <c r="J8" t="str">
        <f>VLOOKUP($A8,'1.A-P6 DATA CD-3B ONLY'!$E:$K,7,0)</f>
        <v>hwitte</v>
      </c>
      <c r="K8" t="str">
        <f>VLOOKUP($A8,'1.A-P6 DATA CD-3B ONLY'!$E:$K,6,0)</f>
        <v>bsmith</v>
      </c>
      <c r="L8" t="str">
        <f>_xlfn.XLOOKUP($M8,'1.A-P6 DATA CD-3B ONLY'!$V:$V,'1.A-P6 DATA CD-3B ONLY'!$R:$R)</f>
        <v>BNL</v>
      </c>
      <c r="M8" t="s">
        <v>209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10854.18</v>
      </c>
      <c r="U8">
        <v>22450.28</v>
      </c>
      <c r="V8">
        <v>15014.95</v>
      </c>
      <c r="W8">
        <v>180.89999999999998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</row>
    <row r="9" spans="1:30" x14ac:dyDescent="0.25">
      <c r="A9" t="str">
        <f>_xlfn.XLOOKUP(M9,'1.A-P6 DATA CD-3B ONLY'!$V:$V,'1.A-P6 DATA CD-3B ONLY'!$E:$E)</f>
        <v>6.04.02.01</v>
      </c>
      <c r="B9" t="str">
        <f t="shared" si="0"/>
        <v>6.04.02</v>
      </c>
      <c r="C9" t="str">
        <f>VLOOKUP(B9,VLKUP!$A:$B,2,0)</f>
        <v>Electron Storage Ring Magnets - Dipole, Sextupole</v>
      </c>
      <c r="D9" t="str">
        <f t="shared" si="1"/>
        <v>6.04.02.01</v>
      </c>
      <c r="E9" t="str">
        <f>VLOOKUP(D9,VLKUP!$A:$B,2,0)</f>
        <v>ESR Dipole Magnets</v>
      </c>
      <c r="F9" t="str">
        <f>VLOOKUP(_xlfn.XLOOKUP($M9,'1.A-P6 DATA CD-3B ONLY'!$V:$V,'1.A-P6 DATA CD-3B ONLY'!$X:$X),VLKUP!$G:$H,2,0)</f>
        <v>ESR Dipole Magnets</v>
      </c>
      <c r="G9" t="str">
        <f>VLOOKUP(_xlfn.XLOOKUP($M9,'1.A-P6 DATA CD-3B ONLY'!$V:$V,'1.A-P6 DATA CD-3B ONLY'!$Y:$Y),VLKUP!$J:$K,2,0)</f>
        <v>Electron Storage Ring (ESR) Dipole Magnets</v>
      </c>
      <c r="H9" t="str">
        <f>_xlfn.XLOOKUP(_xlfn.XLOOKUP(M9,'1.A-P6 DATA CD-3B ONLY'!V:V,'1.A-P6 DATA CD-3B ONLY'!Z:Z),VLKUP!Y:Y,VLKUP!Z:Z)</f>
        <v>ESR Dipole Magnets - D2 Vendor I</v>
      </c>
      <c r="I9" t="str">
        <f>_xlfn.XLOOKUP($M9,'1.A-P6 DATA CD-3B ONLY'!$V:$V,'1.A-P6 DATA CD-3B ONLY'!$AA:$AA)</f>
        <v>Witte</v>
      </c>
      <c r="J9" t="str">
        <f>VLOOKUP($A9,'1.A-P6 DATA CD-3B ONLY'!$E:$K,7,0)</f>
        <v>hwitte</v>
      </c>
      <c r="K9" t="str">
        <f>VLOOKUP($A9,'1.A-P6 DATA CD-3B ONLY'!$E:$K,6,0)</f>
        <v>bsmith</v>
      </c>
      <c r="L9" t="str">
        <f>_xlfn.XLOOKUP($M9,'1.A-P6 DATA CD-3B ONLY'!$V:$V,'1.A-P6 DATA CD-3B ONLY'!$R:$R)</f>
        <v>BNL</v>
      </c>
      <c r="M9" t="s">
        <v>210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10854.18</v>
      </c>
      <c r="U9">
        <v>22450.28</v>
      </c>
      <c r="V9">
        <v>15014.95</v>
      </c>
      <c r="W9">
        <v>180.89999999999998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</row>
    <row r="10" spans="1:30" x14ac:dyDescent="0.25">
      <c r="A10" t="str">
        <f>_xlfn.XLOOKUP(M10,'1.A-P6 DATA CD-3B ONLY'!$V:$V,'1.A-P6 DATA CD-3B ONLY'!$E:$E)</f>
        <v>6.04.02.01</v>
      </c>
      <c r="B10" t="str">
        <f t="shared" si="0"/>
        <v>6.04.02</v>
      </c>
      <c r="C10" t="str">
        <f>VLOOKUP(B10,VLKUP!$A:$B,2,0)</f>
        <v>Electron Storage Ring Magnets - Dipole, Sextupole</v>
      </c>
      <c r="D10" t="str">
        <f t="shared" si="1"/>
        <v>6.04.02.01</v>
      </c>
      <c r="E10" t="str">
        <f>VLOOKUP(D10,VLKUP!$A:$B,2,0)</f>
        <v>ESR Dipole Magnets</v>
      </c>
      <c r="F10" t="str">
        <f>VLOOKUP(_xlfn.XLOOKUP($M10,'1.A-P6 DATA CD-3B ONLY'!$V:$V,'1.A-P6 DATA CD-3B ONLY'!$X:$X),VLKUP!$G:$H,2,0)</f>
        <v>ESR Dipole Magnets</v>
      </c>
      <c r="G10" t="str">
        <f>VLOOKUP(_xlfn.XLOOKUP($M10,'1.A-P6 DATA CD-3B ONLY'!$V:$V,'1.A-P6 DATA CD-3B ONLY'!$Y:$Y),VLKUP!$J:$K,2,0)</f>
        <v>Electron Storage Ring (ESR) Dipole Magnets</v>
      </c>
      <c r="H10" t="str">
        <f>_xlfn.XLOOKUP(_xlfn.XLOOKUP(M10,'1.A-P6 DATA CD-3B ONLY'!V:V,'1.A-P6 DATA CD-3B ONLY'!Z:Z),VLKUP!Y:Y,VLKUP!Z:Z)</f>
        <v>ESR Dipole Magnets - D2 Vendor II</v>
      </c>
      <c r="I10" t="str">
        <f>_xlfn.XLOOKUP($M10,'1.A-P6 DATA CD-3B ONLY'!$V:$V,'1.A-P6 DATA CD-3B ONLY'!$AA:$AA)</f>
        <v>Witte</v>
      </c>
      <c r="J10" t="str">
        <f>VLOOKUP($A10,'1.A-P6 DATA CD-3B ONLY'!$E:$K,7,0)</f>
        <v>hwitte</v>
      </c>
      <c r="K10" t="str">
        <f>VLOOKUP($A10,'1.A-P6 DATA CD-3B ONLY'!$E:$K,6,0)</f>
        <v>bsmith</v>
      </c>
      <c r="L10" t="str">
        <f>_xlfn.XLOOKUP($M10,'1.A-P6 DATA CD-3B ONLY'!$V:$V,'1.A-P6 DATA CD-3B ONLY'!$R:$R)</f>
        <v>BNL</v>
      </c>
      <c r="M10" t="s">
        <v>211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10854.18</v>
      </c>
      <c r="U10">
        <v>22450.28</v>
      </c>
      <c r="V10">
        <v>15014.95</v>
      </c>
      <c r="W10">
        <v>180.89999999999998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</row>
    <row r="11" spans="1:30" x14ac:dyDescent="0.25">
      <c r="A11" t="str">
        <f>_xlfn.XLOOKUP(M11,'1.A-P6 DATA CD-3B ONLY'!$V:$V,'1.A-P6 DATA CD-3B ONLY'!$E:$E)</f>
        <v>6.04.02.01</v>
      </c>
      <c r="B11" t="str">
        <f t="shared" si="0"/>
        <v>6.04.02</v>
      </c>
      <c r="C11" t="str">
        <f>VLOOKUP(B11,VLKUP!$A:$B,2,0)</f>
        <v>Electron Storage Ring Magnets - Dipole, Sextupole</v>
      </c>
      <c r="D11" t="str">
        <f t="shared" si="1"/>
        <v>6.04.02.01</v>
      </c>
      <c r="E11" t="str">
        <f>VLOOKUP(D11,VLKUP!$A:$B,2,0)</f>
        <v>ESR Dipole Magnets</v>
      </c>
      <c r="F11" t="str">
        <f>VLOOKUP(_xlfn.XLOOKUP($M11,'1.A-P6 DATA CD-3B ONLY'!$V:$V,'1.A-P6 DATA CD-3B ONLY'!$X:$X),VLKUP!$G:$H,2,0)</f>
        <v>ESR Dipole Magnets</v>
      </c>
      <c r="G11" t="str">
        <f>VLOOKUP(_xlfn.XLOOKUP($M11,'1.A-P6 DATA CD-3B ONLY'!$V:$V,'1.A-P6 DATA CD-3B ONLY'!$Y:$Y),VLKUP!$J:$K,2,0)</f>
        <v>Electron Storage Ring (ESR) Dipole Magnets</v>
      </c>
      <c r="H11" t="str">
        <f>_xlfn.XLOOKUP(_xlfn.XLOOKUP(M11,'1.A-P6 DATA CD-3B ONLY'!V:V,'1.A-P6 DATA CD-3B ONLY'!Z:Z),VLKUP!Y:Y,VLKUP!Z:Z)</f>
        <v>ESR Dipole Magnets - D1/D2/D3 Production Iron Material</v>
      </c>
      <c r="I11" t="str">
        <f>_xlfn.XLOOKUP($M11,'1.A-P6 DATA CD-3B ONLY'!$V:$V,'1.A-P6 DATA CD-3B ONLY'!$AA:$AA)</f>
        <v>Witte</v>
      </c>
      <c r="J11" t="str">
        <f>VLOOKUP($A11,'1.A-P6 DATA CD-3B ONLY'!$E:$K,7,0)</f>
        <v>hwitte</v>
      </c>
      <c r="K11" t="str">
        <f>VLOOKUP($A11,'1.A-P6 DATA CD-3B ONLY'!$E:$K,6,0)</f>
        <v>bsmith</v>
      </c>
      <c r="L11" t="str">
        <f>_xlfn.XLOOKUP($M11,'1.A-P6 DATA CD-3B ONLY'!$V:$V,'1.A-P6 DATA CD-3B ONLY'!$R:$R)</f>
        <v>BNL</v>
      </c>
      <c r="M11" t="s">
        <v>212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12254.779999999999</v>
      </c>
      <c r="U11">
        <v>165607.09999999998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</row>
    <row r="12" spans="1:30" x14ac:dyDescent="0.25">
      <c r="A12" t="str">
        <f>_xlfn.XLOOKUP(M12,'1.A-P6 DATA CD-3B ONLY'!$V:$V,'1.A-P6 DATA CD-3B ONLY'!$E:$E)</f>
        <v>6.04.02.02</v>
      </c>
      <c r="B12" t="str">
        <f t="shared" si="0"/>
        <v>6.04.02</v>
      </c>
      <c r="C12" t="str">
        <f>VLOOKUP(B12,VLKUP!$A:$B,2,0)</f>
        <v>Electron Storage Ring Magnets - Dipole, Sextupole</v>
      </c>
      <c r="D12" t="str">
        <f t="shared" si="1"/>
        <v>6.04.02.02</v>
      </c>
      <c r="E12" t="str">
        <f>VLOOKUP(D12,VLKUP!$A:$B,2,0)</f>
        <v>ESR Sextupole Magnets</v>
      </c>
      <c r="F12" t="str">
        <f>VLOOKUP(_xlfn.XLOOKUP($M12,'1.A-P6 DATA CD-3B ONLY'!$V:$V,'1.A-P6 DATA CD-3B ONLY'!$X:$X),VLKUP!$G:$H,2,0)</f>
        <v>APS Sextupole Refurbishment</v>
      </c>
      <c r="G12" t="str">
        <f>VLOOKUP(_xlfn.XLOOKUP($M12,'1.A-P6 DATA CD-3B ONLY'!$V:$V,'1.A-P6 DATA CD-3B ONLY'!$Y:$Y),VLKUP!$J:$K,2,0)</f>
        <v>Advanced Photon Source (APS) Sextupole Magnet Refurbishment, Testing, and Measurement</v>
      </c>
      <c r="H12" t="str">
        <f>_xlfn.XLOOKUP(_xlfn.XLOOKUP(M12,'1.A-P6 DATA CD-3B ONLY'!V:V,'1.A-P6 DATA CD-3B ONLY'!Z:Z),VLKUP!Y:Y,VLKUP!Z:Z)</f>
        <v>APS Sextupole Refurbishment &amp; Testing</v>
      </c>
      <c r="I12" t="str">
        <f>_xlfn.XLOOKUP($M12,'1.A-P6 DATA CD-3B ONLY'!$V:$V,'1.A-P6 DATA CD-3B ONLY'!$AA:$AA)</f>
        <v>Witte</v>
      </c>
      <c r="J12" t="str">
        <f>VLOOKUP($A12,'1.A-P6 DATA CD-3B ONLY'!$E:$K,7,0)</f>
        <v>hwitte</v>
      </c>
      <c r="K12" t="str">
        <f>VLOOKUP($A12,'1.A-P6 DATA CD-3B ONLY'!$E:$K,6,0)</f>
        <v>bsmith</v>
      </c>
      <c r="L12" t="str">
        <f>_xlfn.XLOOKUP($M12,'1.A-P6 DATA CD-3B ONLY'!$V:$V,'1.A-P6 DATA CD-3B ONLY'!$R:$R)</f>
        <v>BNL</v>
      </c>
      <c r="M12" t="s">
        <v>213</v>
      </c>
      <c r="N12">
        <v>0</v>
      </c>
      <c r="O12">
        <v>0</v>
      </c>
      <c r="P12">
        <v>0</v>
      </c>
      <c r="Q12">
        <v>0</v>
      </c>
      <c r="R12">
        <v>0</v>
      </c>
      <c r="S12">
        <v>155281.45000000001</v>
      </c>
      <c r="T12">
        <v>622256.05999999994</v>
      </c>
      <c r="U12">
        <v>503871.65</v>
      </c>
      <c r="V12">
        <v>487952.05</v>
      </c>
      <c r="W12">
        <v>401544.72999999992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</row>
    <row r="13" spans="1:30" x14ac:dyDescent="0.25">
      <c r="A13" t="str">
        <f>_xlfn.XLOOKUP(M13,'1.A-P6 DATA CD-3B ONLY'!$V:$V,'1.A-P6 DATA CD-3B ONLY'!$E:$E)</f>
        <v>6.04.02.04</v>
      </c>
      <c r="B13" t="str">
        <f t="shared" si="0"/>
        <v>6.04.02</v>
      </c>
      <c r="C13" t="str">
        <f>VLOOKUP(B13,VLKUP!$A:$B,2,0)</f>
        <v>Electron Storage Ring Magnets - Dipole, Sextupole</v>
      </c>
      <c r="D13" t="str">
        <f t="shared" si="1"/>
        <v>6.04.02.04</v>
      </c>
      <c r="E13" t="str">
        <f>VLOOKUP(D13,VLKUP!$A:$B,2,0)</f>
        <v>ESR Magnet Measurement &amp; Acceptance</v>
      </c>
      <c r="F13" t="str">
        <f>VLOOKUP(_xlfn.XLOOKUP($M13,'1.A-P6 DATA CD-3B ONLY'!$V:$V,'1.A-P6 DATA CD-3B ONLY'!$X:$X),VLKUP!$G:$H,2,0)</f>
        <v>ESR Magnet Measurement</v>
      </c>
      <c r="G13" t="str">
        <f>VLOOKUP(_xlfn.XLOOKUP($M13,'1.A-P6 DATA CD-3B ONLY'!$V:$V,'1.A-P6 DATA CD-3B ONLY'!$Y:$Y),VLKUP!$J:$K,2,0)</f>
        <v>ESR Magnetic Measurement and Bench</v>
      </c>
      <c r="H13" t="str">
        <f>_xlfn.XLOOKUP(_xlfn.XLOOKUP(M13,'1.A-P6 DATA CD-3B ONLY'!V:V,'1.A-P6 DATA CD-3B ONLY'!Z:Z),VLKUP!Y:Y,VLKUP!Z:Z)</f>
        <v>ESR APS Quad Magnet Measurement &amp; Stand</v>
      </c>
      <c r="I13" t="str">
        <f>_xlfn.XLOOKUP($M13,'1.A-P6 DATA CD-3B ONLY'!$V:$V,'1.A-P6 DATA CD-3B ONLY'!$AA:$AA)</f>
        <v>Witte</v>
      </c>
      <c r="J13" t="str">
        <f>VLOOKUP($A13,'1.A-P6 DATA CD-3B ONLY'!$E:$K,7,0)</f>
        <v>hwitte</v>
      </c>
      <c r="K13" t="str">
        <f>VLOOKUP($A13,'1.A-P6 DATA CD-3B ONLY'!$E:$K,6,0)</f>
        <v>bsmith</v>
      </c>
      <c r="L13" t="str">
        <f>_xlfn.XLOOKUP($M13,'1.A-P6 DATA CD-3B ONLY'!$V:$V,'1.A-P6 DATA CD-3B ONLY'!$R:$R)</f>
        <v>BNL</v>
      </c>
      <c r="M13" t="s">
        <v>214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499219.98999999993</v>
      </c>
      <c r="W13">
        <v>8763.6200000000008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</row>
    <row r="14" spans="1:30" x14ac:dyDescent="0.25">
      <c r="A14" t="str">
        <f>_xlfn.XLOOKUP(M14,'1.A-P6 DATA CD-3B ONLY'!$V:$V,'1.A-P6 DATA CD-3B ONLY'!$E:$E)</f>
        <v>6.10.08</v>
      </c>
      <c r="B14" t="str">
        <f t="shared" si="0"/>
        <v>6.10.08</v>
      </c>
      <c r="C14" t="str">
        <f>VLOOKUP(B14,VLKUP!$A:$B,2,0)</f>
        <v>Electronics</v>
      </c>
      <c r="D14" t="str">
        <f t="shared" si="1"/>
        <v>6.10.08</v>
      </c>
      <c r="E14" t="str">
        <f>VLOOKUP(D14,VLKUP!$A:$B,2,0)</f>
        <v>Electronics</v>
      </c>
      <c r="F14" t="str">
        <f>VLOOKUP(_xlfn.XLOOKUP($M14,'1.A-P6 DATA CD-3B ONLY'!$V:$V,'1.A-P6 DATA CD-3B ONLY'!$X:$X),VLKUP!$G:$H,2,0)</f>
        <v>Detector Electronics</v>
      </c>
      <c r="G14" t="str">
        <f>VLOOKUP(_xlfn.XLOOKUP($M14,'1.A-P6 DATA CD-3B ONLY'!$V:$V,'1.A-P6 DATA CD-3B ONLY'!$Y:$Y),VLKUP!$J:$K,2,0)</f>
        <v>Detector Electronics Versatile Link Plus Transceiver (VRTX+) and low Power Giga-bit transceiver (1pGBT)</v>
      </c>
      <c r="H14" t="str">
        <f>_xlfn.XLOOKUP(_xlfn.XLOOKUP(M14,'1.A-P6 DATA CD-3B ONLY'!V:V,'1.A-P6 DATA CD-3B ONLY'!Z:Z),VLKUP!Y:Y,VLKUP!Z:Z)</f>
        <v>VRTX+ and lpGBT</v>
      </c>
      <c r="I14" t="str">
        <f>_xlfn.XLOOKUP($M14,'1.A-P6 DATA CD-3B ONLY'!$V:$V,'1.A-P6 DATA CD-3B ONLY'!$AA:$AA)</f>
        <v>Barbosa</v>
      </c>
      <c r="J14" t="str">
        <f>VLOOKUP($A14,'1.A-P6 DATA CD-3B ONLY'!$E:$K,7,0)</f>
        <v>fbarbosa</v>
      </c>
      <c r="K14" t="str">
        <f>VLOOKUP($A14,'1.A-P6 DATA CD-3B ONLY'!$E:$K,6,0)</f>
        <v>ewoolsey</v>
      </c>
      <c r="L14" t="str">
        <f>_xlfn.XLOOKUP($M14,'1.A-P6 DATA CD-3B ONLY'!$V:$V,'1.A-P6 DATA CD-3B ONLY'!$R:$R)</f>
        <v>JLAB</v>
      </c>
      <c r="M14" t="s">
        <v>215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106928.9</v>
      </c>
      <c r="U14">
        <v>25717.08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</row>
    <row r="15" spans="1:30" x14ac:dyDescent="0.25">
      <c r="A15" t="str">
        <f>_xlfn.XLOOKUP(M15,'1.A-P6 DATA CD-3B ONLY'!$V:$V,'1.A-P6 DATA CD-3B ONLY'!$E:$E)</f>
        <v>6.10.08</v>
      </c>
      <c r="B15" t="str">
        <f t="shared" si="0"/>
        <v>6.10.08</v>
      </c>
      <c r="C15" t="str">
        <f>VLOOKUP(B15,VLKUP!$A:$B,2,0)</f>
        <v>Electronics</v>
      </c>
      <c r="D15" t="str">
        <f t="shared" si="1"/>
        <v>6.10.08</v>
      </c>
      <c r="E15" t="str">
        <f>VLOOKUP(D15,VLKUP!$A:$B,2,0)</f>
        <v>Electronics</v>
      </c>
      <c r="F15" t="str">
        <f>VLOOKUP(_xlfn.XLOOKUP($M15,'1.A-P6 DATA CD-3B ONLY'!$V:$V,'1.A-P6 DATA CD-3B ONLY'!$X:$X),VLKUP!$G:$H,2,0)</f>
        <v>Detector Electronics</v>
      </c>
      <c r="G15" t="str">
        <f>VLOOKUP(_xlfn.XLOOKUP($M15,'1.A-P6 DATA CD-3B ONLY'!$V:$V,'1.A-P6 DATA CD-3B ONLY'!$Y:$Y),VLKUP!$J:$K,2,0)</f>
        <v>Detector Electronics Versatile Link Plus Transceiver (VRTX+) and low Power Giga-bit transceiver (1pGBT)</v>
      </c>
      <c r="H15" t="str">
        <f>_xlfn.XLOOKUP(_xlfn.XLOOKUP(M15,'1.A-P6 DATA CD-3B ONLY'!V:V,'1.A-P6 DATA CD-3B ONLY'!Z:Z),VLKUP!Y:Y,VLKUP!Z:Z)</f>
        <v>VRTX+ and lpGBT</v>
      </c>
      <c r="I15" t="str">
        <f>_xlfn.XLOOKUP($M15,'1.A-P6 DATA CD-3B ONLY'!$V:$V,'1.A-P6 DATA CD-3B ONLY'!$AA:$AA)</f>
        <v>Barbosa</v>
      </c>
      <c r="J15" t="str">
        <f>VLOOKUP($A15,'1.A-P6 DATA CD-3B ONLY'!$E:$K,7,0)</f>
        <v>fbarbosa</v>
      </c>
      <c r="K15" t="str">
        <f>VLOOKUP($A15,'1.A-P6 DATA CD-3B ONLY'!$E:$K,6,0)</f>
        <v>ewoolsey</v>
      </c>
      <c r="L15" t="str">
        <f>_xlfn.XLOOKUP($M15,'1.A-P6 DATA CD-3B ONLY'!$V:$V,'1.A-P6 DATA CD-3B ONLY'!$R:$R)</f>
        <v>JLAB</v>
      </c>
      <c r="M15" t="s">
        <v>216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95006.65</v>
      </c>
      <c r="U15">
        <v>38002.660000000003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</row>
    <row r="16" spans="1:30" x14ac:dyDescent="0.25">
      <c r="A16" t="str">
        <f>_xlfn.XLOOKUP(M16,'1.A-P6 DATA CD-3B ONLY'!$V:$V,'1.A-P6 DATA CD-3B ONLY'!$E:$E)</f>
        <v>6.04.02.04</v>
      </c>
      <c r="B16" t="str">
        <f t="shared" si="0"/>
        <v>6.04.02</v>
      </c>
      <c r="C16" t="str">
        <f>VLOOKUP(B16,VLKUP!$A:$B,2,0)</f>
        <v>Electron Storage Ring Magnets - Dipole, Sextupole</v>
      </c>
      <c r="D16" t="str">
        <f t="shared" si="1"/>
        <v>6.04.02.04</v>
      </c>
      <c r="E16" t="str">
        <f>VLOOKUP(D16,VLKUP!$A:$B,2,0)</f>
        <v>ESR Magnet Measurement &amp; Acceptance</v>
      </c>
      <c r="F16" t="str">
        <f>VLOOKUP(_xlfn.XLOOKUP($M16,'1.A-P6 DATA CD-3B ONLY'!$V:$V,'1.A-P6 DATA CD-3B ONLY'!$X:$X),VLKUP!$G:$H,2,0)</f>
        <v>ESR Magnet Measurement</v>
      </c>
      <c r="G16" t="str">
        <f>VLOOKUP(_xlfn.XLOOKUP($M16,'1.A-P6 DATA CD-3B ONLY'!$V:$V,'1.A-P6 DATA CD-3B ONLY'!$Y:$Y),VLKUP!$J:$K,2,0)</f>
        <v>ESR Magnetic Measurement and Bench</v>
      </c>
      <c r="H16" t="str">
        <f>_xlfn.XLOOKUP(_xlfn.XLOOKUP(M16,'1.A-P6 DATA CD-3B ONLY'!V:V,'1.A-P6 DATA CD-3B ONLY'!Z:Z),VLKUP!Y:Y,VLKUP!Z:Z)</f>
        <v>ESR APS Quad Magnet Measurement &amp; Stand</v>
      </c>
      <c r="I16" t="str">
        <f>_xlfn.XLOOKUP($M16,'1.A-P6 DATA CD-3B ONLY'!$V:$V,'1.A-P6 DATA CD-3B ONLY'!$AA:$AA)</f>
        <v>Witte</v>
      </c>
      <c r="J16" t="str">
        <f>VLOOKUP($A16,'1.A-P6 DATA CD-3B ONLY'!$E:$K,7,0)</f>
        <v>hwitte</v>
      </c>
      <c r="K16" t="str">
        <f>VLOOKUP($A16,'1.A-P6 DATA CD-3B ONLY'!$E:$K,6,0)</f>
        <v>bsmith</v>
      </c>
      <c r="L16" t="str">
        <f>_xlfn.XLOOKUP($M16,'1.A-P6 DATA CD-3B ONLY'!$V:$V,'1.A-P6 DATA CD-3B ONLY'!$R:$R)</f>
        <v>BNL</v>
      </c>
      <c r="M16" t="s">
        <v>217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35553.86</v>
      </c>
      <c r="U16">
        <v>319984.75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</row>
    <row r="17" spans="1:30" x14ac:dyDescent="0.25">
      <c r="A17" t="str">
        <f>_xlfn.XLOOKUP(M17,'1.A-P6 DATA CD-3B ONLY'!$V:$V,'1.A-P6 DATA CD-3B ONLY'!$E:$E)</f>
        <v>6.04.02.01</v>
      </c>
      <c r="B17" t="str">
        <f t="shared" si="0"/>
        <v>6.04.02</v>
      </c>
      <c r="C17" t="str">
        <f>VLOOKUP(B17,VLKUP!$A:$B,2,0)</f>
        <v>Electron Storage Ring Magnets - Dipole, Sextupole</v>
      </c>
      <c r="D17" t="str">
        <f t="shared" si="1"/>
        <v>6.04.02.01</v>
      </c>
      <c r="E17" t="str">
        <f>VLOOKUP(D17,VLKUP!$A:$B,2,0)</f>
        <v>ESR Dipole Magnets</v>
      </c>
      <c r="F17" t="str">
        <f>VLOOKUP(_xlfn.XLOOKUP($M17,'1.A-P6 DATA CD-3B ONLY'!$V:$V,'1.A-P6 DATA CD-3B ONLY'!$X:$X),VLKUP!$G:$H,2,0)</f>
        <v>ESR Dipole Magnets</v>
      </c>
      <c r="G17" t="str">
        <f>VLOOKUP(_xlfn.XLOOKUP($M17,'1.A-P6 DATA CD-3B ONLY'!$V:$V,'1.A-P6 DATA CD-3B ONLY'!$Y:$Y),VLKUP!$J:$K,2,0)</f>
        <v>Electron Storage Ring (ESR) Dipole Magnets</v>
      </c>
      <c r="H17" t="str">
        <f>_xlfn.XLOOKUP(_xlfn.XLOOKUP(M17,'1.A-P6 DATA CD-3B ONLY'!V:V,'1.A-P6 DATA CD-3B ONLY'!Z:Z),VLKUP!Y:Y,VLKUP!Z:Z)</f>
        <v>ESR Dipole Magnets - D1/D2/D3 Production Iron Material</v>
      </c>
      <c r="I17" t="str">
        <f>_xlfn.XLOOKUP($M17,'1.A-P6 DATA CD-3B ONLY'!$V:$V,'1.A-P6 DATA CD-3B ONLY'!$AA:$AA)</f>
        <v>Witte</v>
      </c>
      <c r="J17" t="str">
        <f>VLOOKUP($A17,'1.A-P6 DATA CD-3B ONLY'!$E:$K,7,0)</f>
        <v>hwitte</v>
      </c>
      <c r="K17" t="str">
        <f>VLOOKUP($A17,'1.A-P6 DATA CD-3B ONLY'!$E:$K,6,0)</f>
        <v>bsmith</v>
      </c>
      <c r="L17" t="str">
        <f>_xlfn.XLOOKUP($M17,'1.A-P6 DATA CD-3B ONLY'!$V:$V,'1.A-P6 DATA CD-3B ONLY'!$R:$R)</f>
        <v>BNL</v>
      </c>
      <c r="M17" t="s">
        <v>218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</row>
    <row r="18" spans="1:30" x14ac:dyDescent="0.25">
      <c r="A18" t="str">
        <f>_xlfn.XLOOKUP(M18,'1.A-P6 DATA CD-3B ONLY'!$V:$V,'1.A-P6 DATA CD-3B ONLY'!$E:$E)</f>
        <v>6.04.03.01.01.03</v>
      </c>
      <c r="B18" t="str">
        <f t="shared" si="0"/>
        <v>6.04.03</v>
      </c>
      <c r="C18" t="str">
        <f>VLOOKUP(B18,VLKUP!$A:$B,2,0)</f>
        <v>Electron Storage Ring Magnets - Quadrupole, Corrector</v>
      </c>
      <c r="D18" t="str">
        <f t="shared" si="1"/>
        <v>6.04.03.01</v>
      </c>
      <c r="E18" t="str">
        <f>VLOOKUP(D18,VLKUP!$A:$B,2,0)</f>
        <v>ESR Magnet Quads</v>
      </c>
      <c r="F18" t="str">
        <f>VLOOKUP(_xlfn.XLOOKUP($M18,'1.A-P6 DATA CD-3B ONLY'!$V:$V,'1.A-P6 DATA CD-3B ONLY'!$X:$X),VLKUP!$G:$H,2,0)</f>
        <v>ESR Magnet Measurement</v>
      </c>
      <c r="G18" t="str">
        <f>VLOOKUP(_xlfn.XLOOKUP($M18,'1.A-P6 DATA CD-3B ONLY'!$V:$V,'1.A-P6 DATA CD-3B ONLY'!$Y:$Y),VLKUP!$J:$K,2,0)</f>
        <v>ESR APS Quadrupole Magnetic Measurement Stand</v>
      </c>
      <c r="H18" t="str">
        <f>_xlfn.XLOOKUP(_xlfn.XLOOKUP(M18,'1.A-P6 DATA CD-3B ONLY'!V:V,'1.A-P6 DATA CD-3B ONLY'!Z:Z),VLKUP!Y:Y,VLKUP!Z:Z)</f>
        <v>APS Quad Magnet Measurement &amp; Stand</v>
      </c>
      <c r="I18" t="str">
        <f>_xlfn.XLOOKUP($M18,'1.A-P6 DATA CD-3B ONLY'!$V:$V,'1.A-P6 DATA CD-3B ONLY'!$AA:$AA)</f>
        <v>Philip</v>
      </c>
      <c r="J18" t="str">
        <f>VLOOKUP($A18,'1.A-P6 DATA CD-3B ONLY'!$E:$K,7,0)</f>
        <v>sphilip</v>
      </c>
      <c r="K18" t="str">
        <f>VLOOKUP($A18,'1.A-P6 DATA CD-3B ONLY'!$E:$K,6,0)</f>
        <v>driga</v>
      </c>
      <c r="L18" t="str">
        <f>_xlfn.XLOOKUP($M18,'1.A-P6 DATA CD-3B ONLY'!$V:$V,'1.A-P6 DATA CD-3B ONLY'!$R:$R)</f>
        <v>JLAB</v>
      </c>
      <c r="M18" t="s">
        <v>219</v>
      </c>
      <c r="N18">
        <v>0</v>
      </c>
      <c r="O18">
        <v>0</v>
      </c>
      <c r="P18">
        <v>0</v>
      </c>
      <c r="Q18">
        <v>0</v>
      </c>
      <c r="R18">
        <v>0</v>
      </c>
      <c r="S18">
        <v>13686.84</v>
      </c>
      <c r="T18">
        <v>240298.38999999998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</row>
    <row r="19" spans="1:30" x14ac:dyDescent="0.25">
      <c r="A19" t="str">
        <f>_xlfn.XLOOKUP(M19,'1.A-P6 DATA CD-3B ONLY'!$V:$V,'1.A-P6 DATA CD-3B ONLY'!$E:$E)</f>
        <v>6.04.03.01.01.02</v>
      </c>
      <c r="B19" t="str">
        <f t="shared" si="0"/>
        <v>6.04.03</v>
      </c>
      <c r="C19" t="str">
        <f>VLOOKUP(B19,VLKUP!$A:$B,2,0)</f>
        <v>Electron Storage Ring Magnets - Quadrupole, Corrector</v>
      </c>
      <c r="D19" t="str">
        <f t="shared" si="1"/>
        <v>6.04.03.01</v>
      </c>
      <c r="E19" t="str">
        <f>VLOOKUP(D19,VLKUP!$A:$B,2,0)</f>
        <v>ESR Magnet Quads</v>
      </c>
      <c r="F19" t="str">
        <f>VLOOKUP(_xlfn.XLOOKUP($M19,'1.A-P6 DATA CD-3B ONLY'!$V:$V,'1.A-P6 DATA CD-3B ONLY'!$X:$X),VLKUP!$G:$H,2,0)</f>
        <v>APS Quad Refurbishment</v>
      </c>
      <c r="G19" t="str">
        <f>VLOOKUP(_xlfn.XLOOKUP($M19,'1.A-P6 DATA CD-3B ONLY'!$V:$V,'1.A-P6 DATA CD-3B ONLY'!$Y:$Y),VLKUP!$J:$K,2,0)</f>
        <v>APS Quadrupole Magnet Refurbishment, Testing and Measurement</v>
      </c>
      <c r="H19" t="str">
        <f>_xlfn.XLOOKUP(_xlfn.XLOOKUP(M19,'1.A-P6 DATA CD-3B ONLY'!V:V,'1.A-P6 DATA CD-3B ONLY'!Z:Z),VLKUP!Y:Y,VLKUP!Z:Z)</f>
        <v>APS Quad Rebuild &amp; Refurbishment</v>
      </c>
      <c r="I19" t="str">
        <f>_xlfn.XLOOKUP($M19,'1.A-P6 DATA CD-3B ONLY'!$V:$V,'1.A-P6 DATA CD-3B ONLY'!$AA:$AA)</f>
        <v>Philip</v>
      </c>
      <c r="J19" t="str">
        <f>VLOOKUP($A19,'1.A-P6 DATA CD-3B ONLY'!$E:$K,7,0)</f>
        <v>sphilip</v>
      </c>
      <c r="K19" t="str">
        <f>VLOOKUP($A19,'1.A-P6 DATA CD-3B ONLY'!$E:$K,6,0)</f>
        <v>driga</v>
      </c>
      <c r="L19" t="str">
        <f>_xlfn.XLOOKUP($M19,'1.A-P6 DATA CD-3B ONLY'!$V:$V,'1.A-P6 DATA CD-3B ONLY'!$R:$R)</f>
        <v>JLAB</v>
      </c>
      <c r="M19" t="s">
        <v>220</v>
      </c>
      <c r="N19">
        <v>0</v>
      </c>
      <c r="O19">
        <v>0</v>
      </c>
      <c r="P19">
        <v>0</v>
      </c>
      <c r="Q19">
        <v>0</v>
      </c>
      <c r="R19">
        <v>0</v>
      </c>
      <c r="S19">
        <v>280810.81</v>
      </c>
      <c r="T19">
        <v>803035.91999999981</v>
      </c>
      <c r="U19">
        <v>723078.91000000027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</row>
    <row r="20" spans="1:30" x14ac:dyDescent="0.25">
      <c r="A20" t="str">
        <f>_xlfn.XLOOKUP(M20,'1.A-P6 DATA CD-3B ONLY'!$V:$V,'1.A-P6 DATA CD-3B ONLY'!$E:$E)</f>
        <v>6.10.05.03.01</v>
      </c>
      <c r="B20" t="str">
        <f t="shared" si="0"/>
        <v>6.10.05</v>
      </c>
      <c r="C20" t="str">
        <f>VLOOKUP(B20,VLKUP!$A:$B,2,0)</f>
        <v>Electromagnetic Calorimetry</v>
      </c>
      <c r="D20" t="str">
        <f t="shared" si="1"/>
        <v>6.10.05.03</v>
      </c>
      <c r="E20" t="str">
        <f>VLOOKUP(D20,VLKUP!$A:$B,2,0)</f>
        <v>Forward Electromagnetic Calorimetry</v>
      </c>
      <c r="F20" t="str">
        <f>VLOOKUP(_xlfn.XLOOKUP($M20,'1.A-P6 DATA CD-3B ONLY'!$V:$V,'1.A-P6 DATA CD-3B ONLY'!$X:$X),VLKUP!$G:$H,2,0)</f>
        <v>Scintillating Fibers</v>
      </c>
      <c r="G20" t="str">
        <f>VLOOKUP(_xlfn.XLOOKUP($M20,'1.A-P6 DATA CD-3B ONLY'!$V:$V,'1.A-P6 DATA CD-3B ONLY'!$Y:$Y),VLKUP!$J:$K,2,0)</f>
        <v>Scintillating Fibers for the Detector Barrel - Batch 2 and Forward - Batch 2 EM Calorimeters</v>
      </c>
      <c r="H20" t="str">
        <f>_xlfn.XLOOKUP(_xlfn.XLOOKUP(M20,'1.A-P6 DATA CD-3B ONLY'!V:V,'1.A-P6 DATA CD-3B ONLY'!Z:Z),VLKUP!Y:Y,VLKUP!Z:Z)</f>
        <v>Hadron Endcap EMCal Fibers - Option 1 - Batch 2</v>
      </c>
      <c r="I20" t="str">
        <f>_xlfn.XLOOKUP($M20,'1.A-P6 DATA CD-3B ONLY'!$V:$V,'1.A-P6 DATA CD-3B ONLY'!$AA:$AA)</f>
        <v>Bazilevsky</v>
      </c>
      <c r="J20" t="str">
        <f>VLOOKUP($A20,'1.A-P6 DATA CD-3B ONLY'!$E:$K,7,0)</f>
        <v>shura</v>
      </c>
      <c r="K20" t="str">
        <f>VLOOKUP($A20,'1.A-P6 DATA CD-3B ONLY'!$E:$K,6,0)</f>
        <v>tlewis</v>
      </c>
      <c r="L20" t="str">
        <f>_xlfn.XLOOKUP($M20,'1.A-P6 DATA CD-3B ONLY'!$V:$V,'1.A-P6 DATA CD-3B ONLY'!$R:$R)</f>
        <v>BNL</v>
      </c>
      <c r="M20" t="s">
        <v>221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11283.42</v>
      </c>
      <c r="U20">
        <v>363.98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</row>
    <row r="21" spans="1:30" x14ac:dyDescent="0.25">
      <c r="A21" t="str">
        <f>_xlfn.XLOOKUP(M21,'1.A-P6 DATA CD-3B ONLY'!$V:$V,'1.A-P6 DATA CD-3B ONLY'!$E:$E)</f>
        <v>6.10.07</v>
      </c>
      <c r="B21" t="str">
        <f t="shared" si="0"/>
        <v>6.10.07</v>
      </c>
      <c r="C21" t="str">
        <f>VLOOKUP(B21,VLKUP!$A:$B,2,0)</f>
        <v>Detector Magnets</v>
      </c>
      <c r="D21" t="str">
        <f t="shared" si="1"/>
        <v>6.10.07</v>
      </c>
      <c r="E21" t="str">
        <f>VLOOKUP(D21,VLKUP!$A:$B,2,0)</f>
        <v>Detector Magnets</v>
      </c>
      <c r="F21" t="str">
        <f>VLOOKUP(_xlfn.XLOOKUP($M21,'1.A-P6 DATA CD-3B ONLY'!$V:$V,'1.A-P6 DATA CD-3B ONLY'!$X:$X),VLKUP!$G:$H,2,0)</f>
        <v>Detector Solenoid Magnet</v>
      </c>
      <c r="G21" t="str">
        <f>VLOOKUP(_xlfn.XLOOKUP($M21,'1.A-P6 DATA CD-3B ONLY'!$V:$V,'1.A-P6 DATA CD-3B ONLY'!$Y:$Y),VLKUP!$J:$K,2,0)</f>
        <v>Detector Solenoid Magnet Power Supply</v>
      </c>
      <c r="H21" t="str">
        <f>_xlfn.XLOOKUP(_xlfn.XLOOKUP(M21,'1.A-P6 DATA CD-3B ONLY'!V:V,'1.A-P6 DATA CD-3B ONLY'!Z:Z),VLKUP!Y:Y,VLKUP!Z:Z)</f>
        <v>Magnet Power Supply</v>
      </c>
      <c r="I21" t="str">
        <f>_xlfn.XLOOKUP($M21,'1.A-P6 DATA CD-3B ONLY'!$V:$V,'1.A-P6 DATA CD-3B ONLY'!$AA:$AA)</f>
        <v>Rajput-Ghoshal</v>
      </c>
      <c r="J21" t="str">
        <f>VLOOKUP($A21,'1.A-P6 DATA CD-3B ONLY'!$E:$K,7,0)</f>
        <v>rrajput</v>
      </c>
      <c r="K21" t="str">
        <f>VLOOKUP($A21,'1.A-P6 DATA CD-3B ONLY'!$E:$K,6,0)</f>
        <v>ewoolsey</v>
      </c>
      <c r="L21" t="str">
        <f>_xlfn.XLOOKUP($M21,'1.A-P6 DATA CD-3B ONLY'!$V:$V,'1.A-P6 DATA CD-3B ONLY'!$R:$R)</f>
        <v>JLAB</v>
      </c>
      <c r="M21" t="s">
        <v>222</v>
      </c>
      <c r="N21">
        <v>0</v>
      </c>
      <c r="O21">
        <v>0</v>
      </c>
      <c r="P21">
        <v>0</v>
      </c>
      <c r="Q21">
        <v>0</v>
      </c>
      <c r="R21">
        <v>0</v>
      </c>
      <c r="S21">
        <v>13129.060000000001</v>
      </c>
      <c r="T21">
        <v>25586.3</v>
      </c>
      <c r="U21">
        <v>25586.3</v>
      </c>
      <c r="V21">
        <v>25663.77</v>
      </c>
      <c r="W21">
        <v>1111.26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</row>
    <row r="22" spans="1:30" x14ac:dyDescent="0.25">
      <c r="A22" t="str">
        <f>_xlfn.XLOOKUP(M22,'1.A-P6 DATA CD-3B ONLY'!$V:$V,'1.A-P6 DATA CD-3B ONLY'!$E:$E)</f>
        <v>6.10.06.03</v>
      </c>
      <c r="B22" t="str">
        <f t="shared" si="0"/>
        <v>6.10.06</v>
      </c>
      <c r="C22" t="str">
        <f>VLOOKUP(B22,VLKUP!$A:$B,2,0)</f>
        <v>Hadronic Calorimetry</v>
      </c>
      <c r="D22" t="str">
        <f t="shared" si="1"/>
        <v>6.10.06.03</v>
      </c>
      <c r="E22" t="str">
        <f>VLOOKUP(D22,VLKUP!$A:$B,2,0)</f>
        <v>Forward Hadronic Calorimetry</v>
      </c>
      <c r="F22" t="str">
        <f>VLOOKUP(_xlfn.XLOOKUP($M22,'1.A-P6 DATA CD-3B ONLY'!$V:$V,'1.A-P6 DATA CD-3B ONLY'!$X:$X),VLKUP!$G:$H,2,0)</f>
        <v>Forward HCal Steel</v>
      </c>
      <c r="G22" t="str">
        <f>VLOOKUP(_xlfn.XLOOKUP($M22,'1.A-P6 DATA CD-3B ONLY'!$V:$V,'1.A-P6 DATA CD-3B ONLY'!$Y:$Y),VLKUP!$J:$K,2,0)</f>
        <v>Steel for the Detector Forward Hadronic Calorimeter</v>
      </c>
      <c r="H22" t="str">
        <f>_xlfn.XLOOKUP(_xlfn.XLOOKUP(M22,'1.A-P6 DATA CD-3B ONLY'!V:V,'1.A-P6 DATA CD-3B ONLY'!Z:Z),VLKUP!Y:Y,VLKUP!Z:Z)</f>
        <v>Forward HCal Steel</v>
      </c>
      <c r="I22" t="str">
        <f>_xlfn.XLOOKUP($M22,'1.A-P6 DATA CD-3B ONLY'!$V:$V,'1.A-P6 DATA CD-3B ONLY'!$AA:$AA)</f>
        <v>Eyser</v>
      </c>
      <c r="J22" t="str">
        <f>VLOOKUP($A22,'1.A-P6 DATA CD-3B ONLY'!$E:$K,7,0)</f>
        <v>keyser</v>
      </c>
      <c r="K22" t="str">
        <f>VLOOKUP($A22,'1.A-P6 DATA CD-3B ONLY'!$E:$K,6,0)</f>
        <v>tlewis</v>
      </c>
      <c r="L22" t="str">
        <f>_xlfn.XLOOKUP($M22,'1.A-P6 DATA CD-3B ONLY'!$V:$V,'1.A-P6 DATA CD-3B ONLY'!$R:$R)</f>
        <v>BNL</v>
      </c>
      <c r="M22" t="s">
        <v>223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495.85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</row>
    <row r="23" spans="1:30" x14ac:dyDescent="0.25">
      <c r="A23" t="str">
        <f>_xlfn.XLOOKUP(M23,'1.A-P6 DATA CD-3B ONLY'!$V:$V,'1.A-P6 DATA CD-3B ONLY'!$E:$E)</f>
        <v>6.04.02.02</v>
      </c>
      <c r="B23" t="str">
        <f t="shared" si="0"/>
        <v>6.04.02</v>
      </c>
      <c r="C23" t="str">
        <f>VLOOKUP(B23,VLKUP!$A:$B,2,0)</f>
        <v>Electron Storage Ring Magnets - Dipole, Sextupole</v>
      </c>
      <c r="D23" t="str">
        <f t="shared" si="1"/>
        <v>6.04.02.02</v>
      </c>
      <c r="E23" t="str">
        <f>VLOOKUP(D23,VLKUP!$A:$B,2,0)</f>
        <v>ESR Sextupole Magnets</v>
      </c>
      <c r="F23" t="str">
        <f>VLOOKUP(_xlfn.XLOOKUP($M23,'1.A-P6 DATA CD-3B ONLY'!$V:$V,'1.A-P6 DATA CD-3B ONLY'!$X:$X),VLKUP!$G:$H,2,0)</f>
        <v>APS Sextupole Refurbishment</v>
      </c>
      <c r="G23" t="str">
        <f>VLOOKUP(_xlfn.XLOOKUP($M23,'1.A-P6 DATA CD-3B ONLY'!$V:$V,'1.A-P6 DATA CD-3B ONLY'!$Y:$Y),VLKUP!$J:$K,2,0)</f>
        <v>Advanced Photon Source (APS) Sextupole Magnet Refurbishment, Testing, and Measurement</v>
      </c>
      <c r="H23" t="str">
        <f>_xlfn.XLOOKUP(_xlfn.XLOOKUP(M23,'1.A-P6 DATA CD-3B ONLY'!V:V,'1.A-P6 DATA CD-3B ONLY'!Z:Z),VLKUP!Y:Y,VLKUP!Z:Z)</f>
        <v>APS Sextupole Refurbishment &amp; Testing</v>
      </c>
      <c r="I23" t="str">
        <f>_xlfn.XLOOKUP($M23,'1.A-P6 DATA CD-3B ONLY'!$V:$V,'1.A-P6 DATA CD-3B ONLY'!$AA:$AA)</f>
        <v>Witte</v>
      </c>
      <c r="J23" t="str">
        <f>VLOOKUP($A23,'1.A-P6 DATA CD-3B ONLY'!$E:$K,7,0)</f>
        <v>hwitte</v>
      </c>
      <c r="K23" t="str">
        <f>VLOOKUP($A23,'1.A-P6 DATA CD-3B ONLY'!$E:$K,6,0)</f>
        <v>bsmith</v>
      </c>
      <c r="L23" t="str">
        <f>_xlfn.XLOOKUP($M23,'1.A-P6 DATA CD-3B ONLY'!$V:$V,'1.A-P6 DATA CD-3B ONLY'!$R:$R)</f>
        <v>BNL</v>
      </c>
      <c r="M23" t="s">
        <v>224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2644.53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</row>
    <row r="24" spans="1:30" x14ac:dyDescent="0.25">
      <c r="A24" t="str">
        <f>_xlfn.XLOOKUP(M24,'1.A-P6 DATA CD-3B ONLY'!$V:$V,'1.A-P6 DATA CD-3B ONLY'!$E:$E)</f>
        <v>6.04.03.01.01.02</v>
      </c>
      <c r="B24" t="str">
        <f t="shared" si="0"/>
        <v>6.04.03</v>
      </c>
      <c r="C24" t="str">
        <f>VLOOKUP(B24,VLKUP!$A:$B,2,0)</f>
        <v>Electron Storage Ring Magnets - Quadrupole, Corrector</v>
      </c>
      <c r="D24" t="str">
        <f t="shared" si="1"/>
        <v>6.04.03.01</v>
      </c>
      <c r="E24" t="str">
        <f>VLOOKUP(D24,VLKUP!$A:$B,2,0)</f>
        <v>ESR Magnet Quads</v>
      </c>
      <c r="F24" t="str">
        <f>VLOOKUP(_xlfn.XLOOKUP($M24,'1.A-P6 DATA CD-3B ONLY'!$V:$V,'1.A-P6 DATA CD-3B ONLY'!$X:$X),VLKUP!$G:$H,2,0)</f>
        <v>APS Quad Refurbishment</v>
      </c>
      <c r="G24" t="str">
        <f>VLOOKUP(_xlfn.XLOOKUP($M24,'1.A-P6 DATA CD-3B ONLY'!$V:$V,'1.A-P6 DATA CD-3B ONLY'!$Y:$Y),VLKUP!$J:$K,2,0)</f>
        <v>APS Quadrupole Magnet Refurbishment, Testing and Measurement</v>
      </c>
      <c r="H24" t="str">
        <f>_xlfn.XLOOKUP(_xlfn.XLOOKUP(M24,'1.A-P6 DATA CD-3B ONLY'!V:V,'1.A-P6 DATA CD-3B ONLY'!Z:Z),VLKUP!Y:Y,VLKUP!Z:Z)</f>
        <v>APS Quad Rebuild &amp; Refurbishment</v>
      </c>
      <c r="I24" t="str">
        <f>_xlfn.XLOOKUP($M24,'1.A-P6 DATA CD-3B ONLY'!$V:$V,'1.A-P6 DATA CD-3B ONLY'!$AA:$AA)</f>
        <v>Philip</v>
      </c>
      <c r="J24" t="str">
        <f>VLOOKUP($A24,'1.A-P6 DATA CD-3B ONLY'!$E:$K,7,0)</f>
        <v>sphilip</v>
      </c>
      <c r="K24" t="str">
        <f>VLOOKUP($A24,'1.A-P6 DATA CD-3B ONLY'!$E:$K,6,0)</f>
        <v>driga</v>
      </c>
      <c r="L24" t="str">
        <f>_xlfn.XLOOKUP($M24,'1.A-P6 DATA CD-3B ONLY'!$V:$V,'1.A-P6 DATA CD-3B ONLY'!$R:$R)</f>
        <v>JLAB</v>
      </c>
      <c r="M24" t="s">
        <v>225</v>
      </c>
      <c r="N24">
        <v>0</v>
      </c>
      <c r="O24">
        <v>0</v>
      </c>
      <c r="P24">
        <v>0</v>
      </c>
      <c r="Q24">
        <v>0</v>
      </c>
      <c r="R24">
        <v>0</v>
      </c>
      <c r="S24">
        <v>22183.34</v>
      </c>
      <c r="T24">
        <v>319225.59999999998</v>
      </c>
      <c r="U24">
        <v>326821.15999999992</v>
      </c>
      <c r="V24">
        <v>2041.46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</row>
    <row r="25" spans="1:30" x14ac:dyDescent="0.25">
      <c r="A25" t="str">
        <f>_xlfn.XLOOKUP(M25,'1.A-P6 DATA CD-3B ONLY'!$V:$V,'1.A-P6 DATA CD-3B ONLY'!$E:$E)</f>
        <v>6.04.03.01.01.03</v>
      </c>
      <c r="B25" t="str">
        <f t="shared" si="0"/>
        <v>6.04.03</v>
      </c>
      <c r="C25" t="str">
        <f>VLOOKUP(B25,VLKUP!$A:$B,2,0)</f>
        <v>Electron Storage Ring Magnets - Quadrupole, Corrector</v>
      </c>
      <c r="D25" t="str">
        <f t="shared" si="1"/>
        <v>6.04.03.01</v>
      </c>
      <c r="E25" t="str">
        <f>VLOOKUP(D25,VLKUP!$A:$B,2,0)</f>
        <v>ESR Magnet Quads</v>
      </c>
      <c r="F25" t="str">
        <f>VLOOKUP(_xlfn.XLOOKUP($M25,'1.A-P6 DATA CD-3B ONLY'!$V:$V,'1.A-P6 DATA CD-3B ONLY'!$X:$X),VLKUP!$G:$H,2,0)</f>
        <v>ESR Magnet Measurement</v>
      </c>
      <c r="G25" t="str">
        <f>VLOOKUP(_xlfn.XLOOKUP($M25,'1.A-P6 DATA CD-3B ONLY'!$V:$V,'1.A-P6 DATA CD-3B ONLY'!$Y:$Y),VLKUP!$J:$K,2,0)</f>
        <v>ESR APS Quadrupole Magnetic Measurement Stand</v>
      </c>
      <c r="H25" t="str">
        <f>_xlfn.XLOOKUP(_xlfn.XLOOKUP(M25,'1.A-P6 DATA CD-3B ONLY'!V:V,'1.A-P6 DATA CD-3B ONLY'!Z:Z),VLKUP!Y:Y,VLKUP!Z:Z)</f>
        <v>APS Quad Magnet Measurement &amp; Stand</v>
      </c>
      <c r="I25" t="str">
        <f>_xlfn.XLOOKUP($M25,'1.A-P6 DATA CD-3B ONLY'!$V:$V,'1.A-P6 DATA CD-3B ONLY'!$AA:$AA)</f>
        <v>Philip</v>
      </c>
      <c r="J25" t="str">
        <f>VLOOKUP($A25,'1.A-P6 DATA CD-3B ONLY'!$E:$K,7,0)</f>
        <v>sphilip</v>
      </c>
      <c r="K25" t="str">
        <f>VLOOKUP($A25,'1.A-P6 DATA CD-3B ONLY'!$E:$K,6,0)</f>
        <v>driga</v>
      </c>
      <c r="L25" t="str">
        <f>_xlfn.XLOOKUP($M25,'1.A-P6 DATA CD-3B ONLY'!$V:$V,'1.A-P6 DATA CD-3B ONLY'!$R:$R)</f>
        <v>JLAB</v>
      </c>
      <c r="M25" t="s">
        <v>226</v>
      </c>
      <c r="N25">
        <v>0</v>
      </c>
      <c r="O25">
        <v>0</v>
      </c>
      <c r="P25">
        <v>0</v>
      </c>
      <c r="Q25">
        <v>0</v>
      </c>
      <c r="R25">
        <v>0</v>
      </c>
      <c r="S25">
        <v>8337.4500000000007</v>
      </c>
      <c r="T25">
        <v>28069.41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</row>
    <row r="26" spans="1:30" x14ac:dyDescent="0.25">
      <c r="A26" t="str">
        <f>_xlfn.XLOOKUP(M26,'1.A-P6 DATA CD-3B ONLY'!$V:$V,'1.A-P6 DATA CD-3B ONLY'!$E:$E)</f>
        <v>6.04.02.01</v>
      </c>
      <c r="B26" t="str">
        <f t="shared" si="0"/>
        <v>6.04.02</v>
      </c>
      <c r="C26" t="str">
        <f>VLOOKUP(B26,VLKUP!$A:$B,2,0)</f>
        <v>Electron Storage Ring Magnets - Dipole, Sextupole</v>
      </c>
      <c r="D26" t="str">
        <f t="shared" si="1"/>
        <v>6.04.02.01</v>
      </c>
      <c r="E26" t="str">
        <f>VLOOKUP(D26,VLKUP!$A:$B,2,0)</f>
        <v>ESR Dipole Magnets</v>
      </c>
      <c r="F26" t="str">
        <f>VLOOKUP(_xlfn.XLOOKUP($M26,'1.A-P6 DATA CD-3B ONLY'!$V:$V,'1.A-P6 DATA CD-3B ONLY'!$X:$X),VLKUP!$G:$H,2,0)</f>
        <v>ESR Dipole Magnets</v>
      </c>
      <c r="G26" t="str">
        <f>VLOOKUP(_xlfn.XLOOKUP($M26,'1.A-P6 DATA CD-3B ONLY'!$V:$V,'1.A-P6 DATA CD-3B ONLY'!$Y:$Y),VLKUP!$J:$K,2,0)</f>
        <v>Electron Storage Ring (ESR) Dipole Magnets</v>
      </c>
      <c r="H26" t="str">
        <f>_xlfn.XLOOKUP(_xlfn.XLOOKUP(M26,'1.A-P6 DATA CD-3B ONLY'!V:V,'1.A-P6 DATA CD-3B ONLY'!Z:Z),VLKUP!Y:Y,VLKUP!Z:Z)</f>
        <v>ESR Dipole Magnets - D1/D3 Vendor I</v>
      </c>
      <c r="I26" t="str">
        <f>_xlfn.XLOOKUP($M26,'1.A-P6 DATA CD-3B ONLY'!$V:$V,'1.A-P6 DATA CD-3B ONLY'!$AA:$AA)</f>
        <v>Witte</v>
      </c>
      <c r="J26" t="str">
        <f>VLOOKUP($A26,'1.A-P6 DATA CD-3B ONLY'!$E:$K,7,0)</f>
        <v>hwitte</v>
      </c>
      <c r="K26" t="str">
        <f>VLOOKUP($A26,'1.A-P6 DATA CD-3B ONLY'!$E:$K,6,0)</f>
        <v>bsmith</v>
      </c>
      <c r="L26" t="str">
        <f>_xlfn.XLOOKUP($M26,'1.A-P6 DATA CD-3B ONLY'!$V:$V,'1.A-P6 DATA CD-3B ONLY'!$R:$R)</f>
        <v>BNL</v>
      </c>
      <c r="M26" t="s">
        <v>227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</row>
    <row r="27" spans="1:30" x14ac:dyDescent="0.25">
      <c r="A27" t="str">
        <f>_xlfn.XLOOKUP(M27,'1.A-P6 DATA CD-3B ONLY'!$V:$V,'1.A-P6 DATA CD-3B ONLY'!$E:$E)</f>
        <v>6.04.02.01</v>
      </c>
      <c r="B27" t="str">
        <f t="shared" si="0"/>
        <v>6.04.02</v>
      </c>
      <c r="C27" t="str">
        <f>VLOOKUP(B27,VLKUP!$A:$B,2,0)</f>
        <v>Electron Storage Ring Magnets - Dipole, Sextupole</v>
      </c>
      <c r="D27" t="str">
        <f t="shared" si="1"/>
        <v>6.04.02.01</v>
      </c>
      <c r="E27" t="str">
        <f>VLOOKUP(D27,VLKUP!$A:$B,2,0)</f>
        <v>ESR Dipole Magnets</v>
      </c>
      <c r="F27" t="str">
        <f>VLOOKUP(_xlfn.XLOOKUP($M27,'1.A-P6 DATA CD-3B ONLY'!$V:$V,'1.A-P6 DATA CD-3B ONLY'!$X:$X),VLKUP!$G:$H,2,0)</f>
        <v>ESR Dipole Magnets</v>
      </c>
      <c r="G27" t="str">
        <f>VLOOKUP(_xlfn.XLOOKUP($M27,'1.A-P6 DATA CD-3B ONLY'!$V:$V,'1.A-P6 DATA CD-3B ONLY'!$Y:$Y),VLKUP!$J:$K,2,0)</f>
        <v>Electron Storage Ring (ESR) Dipole Magnets</v>
      </c>
      <c r="H27" t="str">
        <f>_xlfn.XLOOKUP(_xlfn.XLOOKUP(M27,'1.A-P6 DATA CD-3B ONLY'!V:V,'1.A-P6 DATA CD-3B ONLY'!Z:Z),VLKUP!Y:Y,VLKUP!Z:Z)</f>
        <v>ESR Dipole Magnets - D1/D3 Vendor II</v>
      </c>
      <c r="I27" t="str">
        <f>_xlfn.XLOOKUP($M27,'1.A-P6 DATA CD-3B ONLY'!$V:$V,'1.A-P6 DATA CD-3B ONLY'!$AA:$AA)</f>
        <v>Witte</v>
      </c>
      <c r="J27" t="str">
        <f>VLOOKUP($A27,'1.A-P6 DATA CD-3B ONLY'!$E:$K,7,0)</f>
        <v>hwitte</v>
      </c>
      <c r="K27" t="str">
        <f>VLOOKUP($A27,'1.A-P6 DATA CD-3B ONLY'!$E:$K,6,0)</f>
        <v>bsmith</v>
      </c>
      <c r="L27" t="str">
        <f>_xlfn.XLOOKUP($M27,'1.A-P6 DATA CD-3B ONLY'!$V:$V,'1.A-P6 DATA CD-3B ONLY'!$R:$R)</f>
        <v>BNL</v>
      </c>
      <c r="M27" t="s">
        <v>228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</row>
    <row r="28" spans="1:30" x14ac:dyDescent="0.25">
      <c r="A28" t="str">
        <f>_xlfn.XLOOKUP(M28,'1.A-P6 DATA CD-3B ONLY'!$V:$V,'1.A-P6 DATA CD-3B ONLY'!$E:$E)</f>
        <v>6.04.02.01</v>
      </c>
      <c r="B28" t="str">
        <f t="shared" si="0"/>
        <v>6.04.02</v>
      </c>
      <c r="C28" t="str">
        <f>VLOOKUP(B28,VLKUP!$A:$B,2,0)</f>
        <v>Electron Storage Ring Magnets - Dipole, Sextupole</v>
      </c>
      <c r="D28" t="str">
        <f t="shared" si="1"/>
        <v>6.04.02.01</v>
      </c>
      <c r="E28" t="str">
        <f>VLOOKUP(D28,VLKUP!$A:$B,2,0)</f>
        <v>ESR Dipole Magnets</v>
      </c>
      <c r="F28" t="str">
        <f>VLOOKUP(_xlfn.XLOOKUP($M28,'1.A-P6 DATA CD-3B ONLY'!$V:$V,'1.A-P6 DATA CD-3B ONLY'!$X:$X),VLKUP!$G:$H,2,0)</f>
        <v>ESR Dipole Magnets</v>
      </c>
      <c r="G28" t="str">
        <f>VLOOKUP(_xlfn.XLOOKUP($M28,'1.A-P6 DATA CD-3B ONLY'!$V:$V,'1.A-P6 DATA CD-3B ONLY'!$Y:$Y),VLKUP!$J:$K,2,0)</f>
        <v>Electron Storage Ring (ESR) Dipole Magnets</v>
      </c>
      <c r="H28" t="str">
        <f>_xlfn.XLOOKUP(_xlfn.XLOOKUP(M28,'1.A-P6 DATA CD-3B ONLY'!V:V,'1.A-P6 DATA CD-3B ONLY'!Z:Z),VLKUP!Y:Y,VLKUP!Z:Z)</f>
        <v>ESR Dipole Magnets - D2 Vendor I</v>
      </c>
      <c r="I28" t="str">
        <f>_xlfn.XLOOKUP($M28,'1.A-P6 DATA CD-3B ONLY'!$V:$V,'1.A-P6 DATA CD-3B ONLY'!$AA:$AA)</f>
        <v>Witte</v>
      </c>
      <c r="J28" t="str">
        <f>VLOOKUP($A28,'1.A-P6 DATA CD-3B ONLY'!$E:$K,7,0)</f>
        <v>hwitte</v>
      </c>
      <c r="K28" t="str">
        <f>VLOOKUP($A28,'1.A-P6 DATA CD-3B ONLY'!$E:$K,6,0)</f>
        <v>bsmith</v>
      </c>
      <c r="L28" t="str">
        <f>_xlfn.XLOOKUP($M28,'1.A-P6 DATA CD-3B ONLY'!$V:$V,'1.A-P6 DATA CD-3B ONLY'!$R:$R)</f>
        <v>BNL</v>
      </c>
      <c r="M28" t="s">
        <v>229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</row>
    <row r="29" spans="1:30" x14ac:dyDescent="0.25">
      <c r="A29" t="str">
        <f>_xlfn.XLOOKUP(M29,'1.A-P6 DATA CD-3B ONLY'!$V:$V,'1.A-P6 DATA CD-3B ONLY'!$E:$E)</f>
        <v>6.04.02.01</v>
      </c>
      <c r="B29" t="str">
        <f t="shared" si="0"/>
        <v>6.04.02</v>
      </c>
      <c r="C29" t="str">
        <f>VLOOKUP(B29,VLKUP!$A:$B,2,0)</f>
        <v>Electron Storage Ring Magnets - Dipole, Sextupole</v>
      </c>
      <c r="D29" t="str">
        <f t="shared" si="1"/>
        <v>6.04.02.01</v>
      </c>
      <c r="E29" t="str">
        <f>VLOOKUP(D29,VLKUP!$A:$B,2,0)</f>
        <v>ESR Dipole Magnets</v>
      </c>
      <c r="F29" t="str">
        <f>VLOOKUP(_xlfn.XLOOKUP($M29,'1.A-P6 DATA CD-3B ONLY'!$V:$V,'1.A-P6 DATA CD-3B ONLY'!$X:$X),VLKUP!$G:$H,2,0)</f>
        <v>ESR Dipole Magnets</v>
      </c>
      <c r="G29" t="str">
        <f>VLOOKUP(_xlfn.XLOOKUP($M29,'1.A-P6 DATA CD-3B ONLY'!$V:$V,'1.A-P6 DATA CD-3B ONLY'!$Y:$Y),VLKUP!$J:$K,2,0)</f>
        <v>Electron Storage Ring (ESR) Dipole Magnets</v>
      </c>
      <c r="H29" t="str">
        <f>_xlfn.XLOOKUP(_xlfn.XLOOKUP(M29,'1.A-P6 DATA CD-3B ONLY'!V:V,'1.A-P6 DATA CD-3B ONLY'!Z:Z),VLKUP!Y:Y,VLKUP!Z:Z)</f>
        <v>ESR Dipole Magnets - D2 Vendor II</v>
      </c>
      <c r="I29" t="str">
        <f>_xlfn.XLOOKUP($M29,'1.A-P6 DATA CD-3B ONLY'!$V:$V,'1.A-P6 DATA CD-3B ONLY'!$AA:$AA)</f>
        <v>Witte</v>
      </c>
      <c r="J29" t="str">
        <f>VLOOKUP($A29,'1.A-P6 DATA CD-3B ONLY'!$E:$K,7,0)</f>
        <v>hwitte</v>
      </c>
      <c r="K29" t="str">
        <f>VLOOKUP($A29,'1.A-P6 DATA CD-3B ONLY'!$E:$K,6,0)</f>
        <v>bsmith</v>
      </c>
      <c r="L29" t="str">
        <f>_xlfn.XLOOKUP($M29,'1.A-P6 DATA CD-3B ONLY'!$V:$V,'1.A-P6 DATA CD-3B ONLY'!$R:$R)</f>
        <v>BNL</v>
      </c>
      <c r="M29" t="s">
        <v>230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</row>
    <row r="30" spans="1:30" x14ac:dyDescent="0.25">
      <c r="A30" t="str">
        <f>_xlfn.XLOOKUP(M30,'1.A-P6 DATA CD-3B ONLY'!$V:$V,'1.A-P6 DATA CD-3B ONLY'!$E:$E)</f>
        <v>6.04.03.01.01.02</v>
      </c>
      <c r="B30" t="str">
        <f t="shared" si="0"/>
        <v>6.04.03</v>
      </c>
      <c r="C30" t="str">
        <f>VLOOKUP(B30,VLKUP!$A:$B,2,0)</f>
        <v>Electron Storage Ring Magnets - Quadrupole, Corrector</v>
      </c>
      <c r="D30" t="str">
        <f t="shared" si="1"/>
        <v>6.04.03.01</v>
      </c>
      <c r="E30" t="str">
        <f>VLOOKUP(D30,VLKUP!$A:$B,2,0)</f>
        <v>ESR Magnet Quads</v>
      </c>
      <c r="F30" t="str">
        <f>VLOOKUP(_xlfn.XLOOKUP($M30,'1.A-P6 DATA CD-3B ONLY'!$V:$V,'1.A-P6 DATA CD-3B ONLY'!$X:$X),VLKUP!$G:$H,2,0)</f>
        <v>APS Quad Refurbishment</v>
      </c>
      <c r="G30" t="str">
        <f>VLOOKUP(_xlfn.XLOOKUP($M30,'1.A-P6 DATA CD-3B ONLY'!$V:$V,'1.A-P6 DATA CD-3B ONLY'!$Y:$Y),VLKUP!$J:$K,2,0)</f>
        <v>APS Quadrupole Magnet Refurbishment, Testing and Measurement</v>
      </c>
      <c r="H30" t="str">
        <f>_xlfn.XLOOKUP(_xlfn.XLOOKUP(M30,'1.A-P6 DATA CD-3B ONLY'!V:V,'1.A-P6 DATA CD-3B ONLY'!Z:Z),VLKUP!Y:Y,VLKUP!Z:Z)</f>
        <v>APS Quad Rebuild &amp; Refurbishment</v>
      </c>
      <c r="I30" t="str">
        <f>_xlfn.XLOOKUP($M30,'1.A-P6 DATA CD-3B ONLY'!$V:$V,'1.A-P6 DATA CD-3B ONLY'!$AA:$AA)</f>
        <v>Philip</v>
      </c>
      <c r="J30" t="str">
        <f>VLOOKUP($A30,'1.A-P6 DATA CD-3B ONLY'!$E:$K,7,0)</f>
        <v>sphilip</v>
      </c>
      <c r="K30" t="str">
        <f>VLOOKUP($A30,'1.A-P6 DATA CD-3B ONLY'!$E:$K,6,0)</f>
        <v>driga</v>
      </c>
      <c r="L30" t="str">
        <f>_xlfn.XLOOKUP($M30,'1.A-P6 DATA CD-3B ONLY'!$V:$V,'1.A-P6 DATA CD-3B ONLY'!$R:$R)</f>
        <v>JLAB</v>
      </c>
      <c r="M30" t="s">
        <v>231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</row>
    <row r="31" spans="1:30" x14ac:dyDescent="0.25">
      <c r="A31" t="str">
        <f>_xlfn.XLOOKUP(M31,'1.A-P6 DATA CD-3B ONLY'!$V:$V,'1.A-P6 DATA CD-3B ONLY'!$E:$E)</f>
        <v>6.04.03.01.01.02</v>
      </c>
      <c r="B31" t="str">
        <f t="shared" si="0"/>
        <v>6.04.03</v>
      </c>
      <c r="C31" t="str">
        <f>VLOOKUP(B31,VLKUP!$A:$B,2,0)</f>
        <v>Electron Storage Ring Magnets - Quadrupole, Corrector</v>
      </c>
      <c r="D31" t="str">
        <f t="shared" si="1"/>
        <v>6.04.03.01</v>
      </c>
      <c r="E31" t="str">
        <f>VLOOKUP(D31,VLKUP!$A:$B,2,0)</f>
        <v>ESR Magnet Quads</v>
      </c>
      <c r="F31" t="str">
        <f>VLOOKUP(_xlfn.XLOOKUP($M31,'1.A-P6 DATA CD-3B ONLY'!$V:$V,'1.A-P6 DATA CD-3B ONLY'!$X:$X),VLKUP!$G:$H,2,0)</f>
        <v>APS Quad Refurbishment</v>
      </c>
      <c r="G31" t="str">
        <f>VLOOKUP(_xlfn.XLOOKUP($M31,'1.A-P6 DATA CD-3B ONLY'!$V:$V,'1.A-P6 DATA CD-3B ONLY'!$Y:$Y),VLKUP!$J:$K,2,0)</f>
        <v>APS Quadrupole Magnet Refurbishment, Testing and Measurement</v>
      </c>
      <c r="H31" t="str">
        <f>_xlfn.XLOOKUP(_xlfn.XLOOKUP(M31,'1.A-P6 DATA CD-3B ONLY'!V:V,'1.A-P6 DATA CD-3B ONLY'!Z:Z),VLKUP!Y:Y,VLKUP!Z:Z)</f>
        <v>APS Quad Rebuild &amp; Refurbishment</v>
      </c>
      <c r="I31" t="str">
        <f>_xlfn.XLOOKUP($M31,'1.A-P6 DATA CD-3B ONLY'!$V:$V,'1.A-P6 DATA CD-3B ONLY'!$AA:$AA)</f>
        <v>Philip</v>
      </c>
      <c r="J31" t="str">
        <f>VLOOKUP($A31,'1.A-P6 DATA CD-3B ONLY'!$E:$K,7,0)</f>
        <v>sphilip</v>
      </c>
      <c r="K31" t="str">
        <f>VLOOKUP($A31,'1.A-P6 DATA CD-3B ONLY'!$E:$K,6,0)</f>
        <v>driga</v>
      </c>
      <c r="L31" t="str">
        <f>_xlfn.XLOOKUP($M31,'1.A-P6 DATA CD-3B ONLY'!$V:$V,'1.A-P6 DATA CD-3B ONLY'!$R:$R)</f>
        <v>JLAB</v>
      </c>
      <c r="M31" t="s">
        <v>232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</row>
    <row r="32" spans="1:30" x14ac:dyDescent="0.25">
      <c r="A32" t="str">
        <f>_xlfn.XLOOKUP(M32,'1.A-P6 DATA CD-3B ONLY'!$V:$V,'1.A-P6 DATA CD-3B ONLY'!$E:$E)</f>
        <v>6.10.10.02</v>
      </c>
      <c r="B32" t="str">
        <f t="shared" si="0"/>
        <v>6.10.10</v>
      </c>
      <c r="C32" t="str">
        <f>VLOOKUP(B32,VLKUP!$A:$B,2,0)</f>
        <v>Integration, Installation and Infrastructure</v>
      </c>
      <c r="D32" t="str">
        <f t="shared" si="1"/>
        <v>6.10.10.02</v>
      </c>
      <c r="E32" t="str">
        <f>VLOOKUP(D32,VLKUP!$A:$B,2,0)</f>
        <v>Electron Endcap Structures</v>
      </c>
      <c r="F32" t="str">
        <f>VLOOKUP(_xlfn.XLOOKUP($M32,'1.A-P6 DATA CD-3B ONLY'!$V:$V,'1.A-P6 DATA CD-3B ONLY'!$X:$X),VLKUP!$G:$H,2,0)</f>
        <v>Detector Endcap Structures</v>
      </c>
      <c r="G32" t="str">
        <f>VLOOKUP(_xlfn.XLOOKUP($M32,'1.A-P6 DATA CD-3B ONLY'!$V:$V,'1.A-P6 DATA CD-3B ONLY'!$Y:$Y),VLKUP!$J:$K,2,0)</f>
        <v>Detector Endcap Structures – Flux Return Steel</v>
      </c>
      <c r="H32" t="str">
        <f>_xlfn.XLOOKUP(_xlfn.XLOOKUP(M32,'1.A-P6 DATA CD-3B ONLY'!V:V,'1.A-P6 DATA CD-3B ONLY'!Z:Z),VLKUP!Y:Y,VLKUP!Z:Z)</f>
        <v>Detector Endcap Steel for Structures</v>
      </c>
      <c r="I32" t="str">
        <f>_xlfn.XLOOKUP($M32,'1.A-P6 DATA CD-3B ONLY'!$V:$V,'1.A-P6 DATA CD-3B ONLY'!$AA:$AA)</f>
        <v>Sharma</v>
      </c>
      <c r="J32" t="str">
        <f>VLOOKUP($A32,'1.A-P6 DATA CD-3B ONLY'!$E:$K,7,0)</f>
        <v>rsharma</v>
      </c>
      <c r="K32" t="str">
        <f>VLOOKUP($A32,'1.A-P6 DATA CD-3B ONLY'!$E:$K,6,0)</f>
        <v>tlewis</v>
      </c>
      <c r="L32" t="str">
        <f>_xlfn.XLOOKUP($M32,'1.A-P6 DATA CD-3B ONLY'!$V:$V,'1.A-P6 DATA CD-3B ONLY'!$R:$R)</f>
        <v>BNL</v>
      </c>
      <c r="M32" t="s">
        <v>203</v>
      </c>
      <c r="N32">
        <v>0</v>
      </c>
      <c r="O32">
        <v>0</v>
      </c>
      <c r="P32">
        <v>0</v>
      </c>
      <c r="Q32">
        <v>0</v>
      </c>
      <c r="R32">
        <v>0</v>
      </c>
      <c r="S32">
        <v>2955838.88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</row>
    <row r="33" spans="1:30" x14ac:dyDescent="0.25">
      <c r="A33" t="str">
        <f>_xlfn.XLOOKUP(M33,'1.A-P6 DATA CD-3B ONLY'!$V:$V,'1.A-P6 DATA CD-3B ONLY'!$E:$E)</f>
        <v>6.10.05.02.01</v>
      </c>
      <c r="B33" t="str">
        <f t="shared" si="0"/>
        <v>6.10.05</v>
      </c>
      <c r="C33" t="str">
        <f>VLOOKUP(B33,VLKUP!$A:$B,2,0)</f>
        <v>Electromagnetic Calorimetry</v>
      </c>
      <c r="D33" t="str">
        <f t="shared" si="1"/>
        <v>6.10.05.02</v>
      </c>
      <c r="E33" t="str">
        <f>VLOOKUP(D33,VLKUP!$A:$B,2,0)</f>
        <v>Barrel Electromagnetic Calorimetry</v>
      </c>
      <c r="F33" t="str">
        <f>VLOOKUP(_xlfn.XLOOKUP($M33,'1.A-P6 DATA CD-3B ONLY'!$V:$V,'1.A-P6 DATA CD-3B ONLY'!$X:$X),VLKUP!$G:$H,2,0)</f>
        <v>Scintillating Fibers</v>
      </c>
      <c r="G33" t="str">
        <f>VLOOKUP(_xlfn.XLOOKUP($M33,'1.A-P6 DATA CD-3B ONLY'!$V:$V,'1.A-P6 DATA CD-3B ONLY'!$Y:$Y),VLKUP!$J:$K,2,0)</f>
        <v>Scintillating Fibers for the Detector Barrel - Batch 2 and Forward - Batch 2 EM Calorimeters</v>
      </c>
      <c r="H33" t="str">
        <f>_xlfn.XLOOKUP(_xlfn.XLOOKUP(M33,'1.A-P6 DATA CD-3B ONLY'!V:V,'1.A-P6 DATA CD-3B ONLY'!Z:Z),VLKUP!Y:Y,VLKUP!Z:Z)</f>
        <v>Barrel EMCal Fibers - Option 1 - Batch 2</v>
      </c>
      <c r="I33" t="str">
        <f>_xlfn.XLOOKUP($M33,'1.A-P6 DATA CD-3B ONLY'!$V:$V,'1.A-P6 DATA CD-3B ONLY'!$AA:$AA)</f>
        <v>Bazilevsky</v>
      </c>
      <c r="J33" t="str">
        <f>VLOOKUP($A33,'1.A-P6 DATA CD-3B ONLY'!$E:$K,7,0)</f>
        <v>shura</v>
      </c>
      <c r="K33" t="str">
        <f>VLOOKUP($A33,'1.A-P6 DATA CD-3B ONLY'!$E:$K,6,0)</f>
        <v>tlewis</v>
      </c>
      <c r="L33" t="str">
        <f>_xlfn.XLOOKUP($M33,'1.A-P6 DATA CD-3B ONLY'!$V:$V,'1.A-P6 DATA CD-3B ONLY'!$R:$R)</f>
        <v>BNL</v>
      </c>
      <c r="M33" t="s">
        <v>204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1611322.71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</row>
    <row r="34" spans="1:30" x14ac:dyDescent="0.25">
      <c r="A34" t="str">
        <f>_xlfn.XLOOKUP(M34,'1.A-P6 DATA CD-3B ONLY'!$V:$V,'1.A-P6 DATA CD-3B ONLY'!$E:$E)</f>
        <v>6.04.02.02</v>
      </c>
      <c r="B34" t="str">
        <f t="shared" si="0"/>
        <v>6.04.02</v>
      </c>
      <c r="C34" t="str">
        <f>VLOOKUP(B34,VLKUP!$A:$B,2,0)</f>
        <v>Electron Storage Ring Magnets - Dipole, Sextupole</v>
      </c>
      <c r="D34" t="str">
        <f t="shared" si="1"/>
        <v>6.04.02.02</v>
      </c>
      <c r="E34" t="str">
        <f>VLOOKUP(D34,VLKUP!$A:$B,2,0)</f>
        <v>ESR Sextupole Magnets</v>
      </c>
      <c r="F34" t="str">
        <f>VLOOKUP(_xlfn.XLOOKUP($M34,'1.A-P6 DATA CD-3B ONLY'!$V:$V,'1.A-P6 DATA CD-3B ONLY'!$X:$X),VLKUP!$G:$H,2,0)</f>
        <v>APS Sextupole Refurbishment</v>
      </c>
      <c r="G34" t="str">
        <f>VLOOKUP(_xlfn.XLOOKUP($M34,'1.A-P6 DATA CD-3B ONLY'!$V:$V,'1.A-P6 DATA CD-3B ONLY'!$Y:$Y),VLKUP!$J:$K,2,0)</f>
        <v>Advanced Photon Source (APS) Sextupole Magnet Refurbishment, Testing, and Measurement</v>
      </c>
      <c r="H34" t="str">
        <f>_xlfn.XLOOKUP(_xlfn.XLOOKUP(M34,'1.A-P6 DATA CD-3B ONLY'!V:V,'1.A-P6 DATA CD-3B ONLY'!Z:Z),VLKUP!Y:Y,VLKUP!Z:Z)</f>
        <v>APS Sextupole Refurbishment &amp; Testing</v>
      </c>
      <c r="I34" t="str">
        <f>_xlfn.XLOOKUP($M34,'1.A-P6 DATA CD-3B ONLY'!$V:$V,'1.A-P6 DATA CD-3B ONLY'!$AA:$AA)</f>
        <v>Witte</v>
      </c>
      <c r="J34" t="str">
        <f>VLOOKUP($A34,'1.A-P6 DATA CD-3B ONLY'!$E:$K,7,0)</f>
        <v>hwitte</v>
      </c>
      <c r="K34" t="str">
        <f>VLOOKUP($A34,'1.A-P6 DATA CD-3B ONLY'!$E:$K,6,0)</f>
        <v>bsmith</v>
      </c>
      <c r="L34" t="str">
        <f>_xlfn.XLOOKUP($M34,'1.A-P6 DATA CD-3B ONLY'!$V:$V,'1.A-P6 DATA CD-3B ONLY'!$R:$R)</f>
        <v>BNL</v>
      </c>
      <c r="M34" t="s">
        <v>205</v>
      </c>
      <c r="N34">
        <v>0</v>
      </c>
      <c r="O34">
        <v>0</v>
      </c>
      <c r="P34">
        <v>0</v>
      </c>
      <c r="Q34">
        <v>0</v>
      </c>
      <c r="R34">
        <v>0</v>
      </c>
      <c r="S34">
        <v>22072.28</v>
      </c>
      <c r="T34">
        <v>12518.27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</row>
    <row r="35" spans="1:30" x14ac:dyDescent="0.25">
      <c r="A35" t="str">
        <f>_xlfn.XLOOKUP(M35,'1.A-P6 DATA CD-3B ONLY'!$V:$V,'1.A-P6 DATA CD-3B ONLY'!$E:$E)</f>
        <v>6.10.05.01.01</v>
      </c>
      <c r="B35" t="str">
        <f t="shared" si="0"/>
        <v>6.10.05</v>
      </c>
      <c r="C35" t="str">
        <f>VLOOKUP(B35,VLKUP!$A:$B,2,0)</f>
        <v>Electromagnetic Calorimetry</v>
      </c>
      <c r="D35" t="str">
        <f t="shared" si="1"/>
        <v>6.10.05.01</v>
      </c>
      <c r="E35" t="str">
        <f>VLOOKUP(D35,VLKUP!$A:$B,2,0)</f>
        <v>Backward Electromagnetic Calorimetry</v>
      </c>
      <c r="F35" t="str">
        <f>VLOOKUP(_xlfn.XLOOKUP($M35,'1.A-P6 DATA CD-3B ONLY'!$V:$V,'1.A-P6 DATA CD-3B ONLY'!$X:$X),VLKUP!$G:$H,2,0)</f>
        <v>PbWO4 Crystals</v>
      </c>
      <c r="G35" t="str">
        <f>VLOOKUP(_xlfn.XLOOKUP($M35,'1.A-P6 DATA CD-3B ONLY'!$V:$V,'1.A-P6 DATA CD-3B ONLY'!$Y:$Y),VLKUP!$J:$K,2,0)</f>
        <v>Lead Tungstate Crystals for the Detector Backward Electro-Magnetic (EM) Calorimeter - Batch 3 and Batch 4</v>
      </c>
      <c r="H35" t="str">
        <f>_xlfn.XLOOKUP(_xlfn.XLOOKUP(M35,'1.A-P6 DATA CD-3B ONLY'!V:V,'1.A-P6 DATA CD-3B ONLY'!Z:Z),VLKUP!Y:Y,VLKUP!Z:Z)</f>
        <v>Backward EMCal PbWO4 Crystals - Option 2 - Batch 3</v>
      </c>
      <c r="I35" t="str">
        <f>_xlfn.XLOOKUP($M35,'1.A-P6 DATA CD-3B ONLY'!$V:$V,'1.A-P6 DATA CD-3B ONLY'!$AA:$AA)</f>
        <v>Bazilevsky</v>
      </c>
      <c r="J35" t="str">
        <f>VLOOKUP($A35,'1.A-P6 DATA CD-3B ONLY'!$E:$K,7,0)</f>
        <v>shura</v>
      </c>
      <c r="K35" t="str">
        <f>VLOOKUP($A35,'1.A-P6 DATA CD-3B ONLY'!$E:$K,6,0)</f>
        <v>tlewis</v>
      </c>
      <c r="L35" t="str">
        <f>_xlfn.XLOOKUP($M35,'1.A-P6 DATA CD-3B ONLY'!$V:$V,'1.A-P6 DATA CD-3B ONLY'!$R:$R)</f>
        <v>BNL</v>
      </c>
      <c r="M35" t="s">
        <v>206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1338366.1200000001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</row>
    <row r="36" spans="1:30" x14ac:dyDescent="0.25">
      <c r="A36" t="str">
        <f>_xlfn.XLOOKUP(M36,'1.A-P6 DATA CD-3B ONLY'!$V:$V,'1.A-P6 DATA CD-3B ONLY'!$E:$E)</f>
        <v>6.10.05.01.01</v>
      </c>
      <c r="B36" t="str">
        <f t="shared" si="0"/>
        <v>6.10.05</v>
      </c>
      <c r="C36" t="str">
        <f>VLOOKUP(B36,VLKUP!$A:$B,2,0)</f>
        <v>Electromagnetic Calorimetry</v>
      </c>
      <c r="D36" t="str">
        <f t="shared" si="1"/>
        <v>6.10.05.01</v>
      </c>
      <c r="E36" t="str">
        <f>VLOOKUP(D36,VLKUP!$A:$B,2,0)</f>
        <v>Backward Electromagnetic Calorimetry</v>
      </c>
      <c r="F36" t="str">
        <f>VLOOKUP(_xlfn.XLOOKUP($M36,'1.A-P6 DATA CD-3B ONLY'!$V:$V,'1.A-P6 DATA CD-3B ONLY'!$X:$X),VLKUP!$G:$H,2,0)</f>
        <v>PbWO4 Crystals</v>
      </c>
      <c r="G36" t="str">
        <f>VLOOKUP(_xlfn.XLOOKUP($M36,'1.A-P6 DATA CD-3B ONLY'!$V:$V,'1.A-P6 DATA CD-3B ONLY'!$Y:$Y),VLKUP!$J:$K,2,0)</f>
        <v>Lead Tungstate Crystals for the Detector Backward Electro-Magnetic (EM) Calorimeter - Batch 3 and Batch 4</v>
      </c>
      <c r="H36" t="str">
        <f>_xlfn.XLOOKUP(_xlfn.XLOOKUP(M36,'1.A-P6 DATA CD-3B ONLY'!V:V,'1.A-P6 DATA CD-3B ONLY'!Z:Z),VLKUP!Y:Y,VLKUP!Z:Z)</f>
        <v>Backward EMCal PbWO4 Crystals - Option 3 - Batch 4</v>
      </c>
      <c r="I36" t="str">
        <f>_xlfn.XLOOKUP($M36,'1.A-P6 DATA CD-3B ONLY'!$V:$V,'1.A-P6 DATA CD-3B ONLY'!$AA:$AA)</f>
        <v>Bazilevsky</v>
      </c>
      <c r="J36" t="str">
        <f>VLOOKUP($A36,'1.A-P6 DATA CD-3B ONLY'!$E:$K,7,0)</f>
        <v>shura</v>
      </c>
      <c r="K36" t="str">
        <f>VLOOKUP($A36,'1.A-P6 DATA CD-3B ONLY'!$E:$K,6,0)</f>
        <v>tlewis</v>
      </c>
      <c r="L36" t="str">
        <f>_xlfn.XLOOKUP($M36,'1.A-P6 DATA CD-3B ONLY'!$V:$V,'1.A-P6 DATA CD-3B ONLY'!$R:$R)</f>
        <v>BNL</v>
      </c>
      <c r="M36" t="s">
        <v>207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1338366.1200000001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</row>
    <row r="37" spans="1:30" x14ac:dyDescent="0.25">
      <c r="A37" t="str">
        <f>_xlfn.XLOOKUP(M37,'1.A-P6 DATA CD-3B ONLY'!$V:$V,'1.A-P6 DATA CD-3B ONLY'!$E:$E)</f>
        <v>6.04.02.01</v>
      </c>
      <c r="B37" t="str">
        <f t="shared" si="0"/>
        <v>6.04.02</v>
      </c>
      <c r="C37" t="str">
        <f>VLOOKUP(B37,VLKUP!$A:$B,2,0)</f>
        <v>Electron Storage Ring Magnets - Dipole, Sextupole</v>
      </c>
      <c r="D37" t="str">
        <f t="shared" si="1"/>
        <v>6.04.02.01</v>
      </c>
      <c r="E37" t="str">
        <f>VLOOKUP(D37,VLKUP!$A:$B,2,0)</f>
        <v>ESR Dipole Magnets</v>
      </c>
      <c r="F37" t="str">
        <f>VLOOKUP(_xlfn.XLOOKUP($M37,'1.A-P6 DATA CD-3B ONLY'!$V:$V,'1.A-P6 DATA CD-3B ONLY'!$X:$X),VLKUP!$G:$H,2,0)</f>
        <v>ESR Dipole Magnets</v>
      </c>
      <c r="G37" t="str">
        <f>VLOOKUP(_xlfn.XLOOKUP($M37,'1.A-P6 DATA CD-3B ONLY'!$V:$V,'1.A-P6 DATA CD-3B ONLY'!$Y:$Y),VLKUP!$J:$K,2,0)</f>
        <v>Electron Storage Ring (ESR) Dipole Magnets</v>
      </c>
      <c r="H37" t="str">
        <f>_xlfn.XLOOKUP(_xlfn.XLOOKUP(M37,'1.A-P6 DATA CD-3B ONLY'!V:V,'1.A-P6 DATA CD-3B ONLY'!Z:Z),VLKUP!Y:Y,VLKUP!Z:Z)</f>
        <v>ESR Dipole Magnets - D1/D3 Vendor I</v>
      </c>
      <c r="I37" t="str">
        <f>_xlfn.XLOOKUP($M37,'1.A-P6 DATA CD-3B ONLY'!$V:$V,'1.A-P6 DATA CD-3B ONLY'!$AA:$AA)</f>
        <v>Witte</v>
      </c>
      <c r="J37" t="str">
        <f>VLOOKUP($A37,'1.A-P6 DATA CD-3B ONLY'!$E:$K,7,0)</f>
        <v>hwitte</v>
      </c>
      <c r="K37" t="str">
        <f>VLOOKUP($A37,'1.A-P6 DATA CD-3B ONLY'!$E:$K,6,0)</f>
        <v>bsmith</v>
      </c>
      <c r="L37" t="str">
        <f>_xlfn.XLOOKUP($M37,'1.A-P6 DATA CD-3B ONLY'!$V:$V,'1.A-P6 DATA CD-3B ONLY'!$R:$R)</f>
        <v>BNL</v>
      </c>
      <c r="M37" t="s">
        <v>208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2417282.31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</row>
    <row r="38" spans="1:30" x14ac:dyDescent="0.25">
      <c r="A38" t="str">
        <f>_xlfn.XLOOKUP(M38,'1.A-P6 DATA CD-3B ONLY'!$V:$V,'1.A-P6 DATA CD-3B ONLY'!$E:$E)</f>
        <v>6.04.02.01</v>
      </c>
      <c r="B38" t="str">
        <f t="shared" si="0"/>
        <v>6.04.02</v>
      </c>
      <c r="C38" t="str">
        <f>VLOOKUP(B38,VLKUP!$A:$B,2,0)</f>
        <v>Electron Storage Ring Magnets - Dipole, Sextupole</v>
      </c>
      <c r="D38" t="str">
        <f t="shared" si="1"/>
        <v>6.04.02.01</v>
      </c>
      <c r="E38" t="str">
        <f>VLOOKUP(D38,VLKUP!$A:$B,2,0)</f>
        <v>ESR Dipole Magnets</v>
      </c>
      <c r="F38" t="str">
        <f>VLOOKUP(_xlfn.XLOOKUP($M38,'1.A-P6 DATA CD-3B ONLY'!$V:$V,'1.A-P6 DATA CD-3B ONLY'!$X:$X),VLKUP!$G:$H,2,0)</f>
        <v>ESR Dipole Magnets</v>
      </c>
      <c r="G38" t="str">
        <f>VLOOKUP(_xlfn.XLOOKUP($M38,'1.A-P6 DATA CD-3B ONLY'!$V:$V,'1.A-P6 DATA CD-3B ONLY'!$Y:$Y),VLKUP!$J:$K,2,0)</f>
        <v>Electron Storage Ring (ESR) Dipole Magnets</v>
      </c>
      <c r="H38" t="str">
        <f>_xlfn.XLOOKUP(_xlfn.XLOOKUP(M38,'1.A-P6 DATA CD-3B ONLY'!V:V,'1.A-P6 DATA CD-3B ONLY'!Z:Z),VLKUP!Y:Y,VLKUP!Z:Z)</f>
        <v>ESR Dipole Magnets - D1/D3 Vendor II</v>
      </c>
      <c r="I38" t="str">
        <f>_xlfn.XLOOKUP($M38,'1.A-P6 DATA CD-3B ONLY'!$V:$V,'1.A-P6 DATA CD-3B ONLY'!$AA:$AA)</f>
        <v>Witte</v>
      </c>
      <c r="J38" t="str">
        <f>VLOOKUP($A38,'1.A-P6 DATA CD-3B ONLY'!$E:$K,7,0)</f>
        <v>hwitte</v>
      </c>
      <c r="K38" t="str">
        <f>VLOOKUP($A38,'1.A-P6 DATA CD-3B ONLY'!$E:$K,6,0)</f>
        <v>bsmith</v>
      </c>
      <c r="L38" t="str">
        <f>_xlfn.XLOOKUP($M38,'1.A-P6 DATA CD-3B ONLY'!$V:$V,'1.A-P6 DATA CD-3B ONLY'!$R:$R)</f>
        <v>BNL</v>
      </c>
      <c r="M38" t="s">
        <v>209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2417282.31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</row>
    <row r="39" spans="1:30" x14ac:dyDescent="0.25">
      <c r="A39" t="str">
        <f>_xlfn.XLOOKUP(M39,'1.A-P6 DATA CD-3B ONLY'!$V:$V,'1.A-P6 DATA CD-3B ONLY'!$E:$E)</f>
        <v>6.04.02.01</v>
      </c>
      <c r="B39" t="str">
        <f t="shared" si="0"/>
        <v>6.04.02</v>
      </c>
      <c r="C39" t="str">
        <f>VLOOKUP(B39,VLKUP!$A:$B,2,0)</f>
        <v>Electron Storage Ring Magnets - Dipole, Sextupole</v>
      </c>
      <c r="D39" t="str">
        <f t="shared" si="1"/>
        <v>6.04.02.01</v>
      </c>
      <c r="E39" t="str">
        <f>VLOOKUP(D39,VLKUP!$A:$B,2,0)</f>
        <v>ESR Dipole Magnets</v>
      </c>
      <c r="F39" t="str">
        <f>VLOOKUP(_xlfn.XLOOKUP($M39,'1.A-P6 DATA CD-3B ONLY'!$V:$V,'1.A-P6 DATA CD-3B ONLY'!$X:$X),VLKUP!$G:$H,2,0)</f>
        <v>ESR Dipole Magnets</v>
      </c>
      <c r="G39" t="str">
        <f>VLOOKUP(_xlfn.XLOOKUP($M39,'1.A-P6 DATA CD-3B ONLY'!$V:$V,'1.A-P6 DATA CD-3B ONLY'!$Y:$Y),VLKUP!$J:$K,2,0)</f>
        <v>Electron Storage Ring (ESR) Dipole Magnets</v>
      </c>
      <c r="H39" t="str">
        <f>_xlfn.XLOOKUP(_xlfn.XLOOKUP(M39,'1.A-P6 DATA CD-3B ONLY'!V:V,'1.A-P6 DATA CD-3B ONLY'!Z:Z),VLKUP!Y:Y,VLKUP!Z:Z)</f>
        <v>ESR Dipole Magnets - D2 Vendor I</v>
      </c>
      <c r="I39" t="str">
        <f>_xlfn.XLOOKUP($M39,'1.A-P6 DATA CD-3B ONLY'!$V:$V,'1.A-P6 DATA CD-3B ONLY'!$AA:$AA)</f>
        <v>Witte</v>
      </c>
      <c r="J39" t="str">
        <f>VLOOKUP($A39,'1.A-P6 DATA CD-3B ONLY'!$E:$K,7,0)</f>
        <v>hwitte</v>
      </c>
      <c r="K39" t="str">
        <f>VLOOKUP($A39,'1.A-P6 DATA CD-3B ONLY'!$E:$K,6,0)</f>
        <v>bsmith</v>
      </c>
      <c r="L39" t="str">
        <f>_xlfn.XLOOKUP($M39,'1.A-P6 DATA CD-3B ONLY'!$V:$V,'1.A-P6 DATA CD-3B ONLY'!$R:$R)</f>
        <v>BNL</v>
      </c>
      <c r="M39" t="s">
        <v>210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2370177.7199999997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</row>
    <row r="40" spans="1:30" x14ac:dyDescent="0.25">
      <c r="A40" t="str">
        <f>_xlfn.XLOOKUP(M40,'1.A-P6 DATA CD-3B ONLY'!$V:$V,'1.A-P6 DATA CD-3B ONLY'!$E:$E)</f>
        <v>6.04.02.01</v>
      </c>
      <c r="B40" t="str">
        <f t="shared" si="0"/>
        <v>6.04.02</v>
      </c>
      <c r="C40" t="str">
        <f>VLOOKUP(B40,VLKUP!$A:$B,2,0)</f>
        <v>Electron Storage Ring Magnets - Dipole, Sextupole</v>
      </c>
      <c r="D40" t="str">
        <f t="shared" si="1"/>
        <v>6.04.02.01</v>
      </c>
      <c r="E40" t="str">
        <f>VLOOKUP(D40,VLKUP!$A:$B,2,0)</f>
        <v>ESR Dipole Magnets</v>
      </c>
      <c r="F40" t="str">
        <f>VLOOKUP(_xlfn.XLOOKUP($M40,'1.A-P6 DATA CD-3B ONLY'!$V:$V,'1.A-P6 DATA CD-3B ONLY'!$X:$X),VLKUP!$G:$H,2,0)</f>
        <v>ESR Dipole Magnets</v>
      </c>
      <c r="G40" t="str">
        <f>VLOOKUP(_xlfn.XLOOKUP($M40,'1.A-P6 DATA CD-3B ONLY'!$V:$V,'1.A-P6 DATA CD-3B ONLY'!$Y:$Y),VLKUP!$J:$K,2,0)</f>
        <v>Electron Storage Ring (ESR) Dipole Magnets</v>
      </c>
      <c r="H40" t="str">
        <f>_xlfn.XLOOKUP(_xlfn.XLOOKUP(M40,'1.A-P6 DATA CD-3B ONLY'!V:V,'1.A-P6 DATA CD-3B ONLY'!Z:Z),VLKUP!Y:Y,VLKUP!Z:Z)</f>
        <v>ESR Dipole Magnets - D2 Vendor II</v>
      </c>
      <c r="I40" t="str">
        <f>_xlfn.XLOOKUP($M40,'1.A-P6 DATA CD-3B ONLY'!$V:$V,'1.A-P6 DATA CD-3B ONLY'!$AA:$AA)</f>
        <v>Witte</v>
      </c>
      <c r="J40" t="str">
        <f>VLOOKUP($A40,'1.A-P6 DATA CD-3B ONLY'!$E:$K,7,0)</f>
        <v>hwitte</v>
      </c>
      <c r="K40" t="str">
        <f>VLOOKUP($A40,'1.A-P6 DATA CD-3B ONLY'!$E:$K,6,0)</f>
        <v>bsmith</v>
      </c>
      <c r="L40" t="str">
        <f>_xlfn.XLOOKUP($M40,'1.A-P6 DATA CD-3B ONLY'!$V:$V,'1.A-P6 DATA CD-3B ONLY'!$R:$R)</f>
        <v>BNL</v>
      </c>
      <c r="M40" t="s">
        <v>211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2370177.7199999997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</row>
    <row r="41" spans="1:30" x14ac:dyDescent="0.25">
      <c r="A41" t="str">
        <f>_xlfn.XLOOKUP(M41,'1.A-P6 DATA CD-3B ONLY'!$V:$V,'1.A-P6 DATA CD-3B ONLY'!$E:$E)</f>
        <v>6.04.02.01</v>
      </c>
      <c r="B41" t="str">
        <f t="shared" si="0"/>
        <v>6.04.02</v>
      </c>
      <c r="C41" t="str">
        <f>VLOOKUP(B41,VLKUP!$A:$B,2,0)</f>
        <v>Electron Storage Ring Magnets - Dipole, Sextupole</v>
      </c>
      <c r="D41" t="str">
        <f t="shared" si="1"/>
        <v>6.04.02.01</v>
      </c>
      <c r="E41" t="str">
        <f>VLOOKUP(D41,VLKUP!$A:$B,2,0)</f>
        <v>ESR Dipole Magnets</v>
      </c>
      <c r="F41" t="str">
        <f>VLOOKUP(_xlfn.XLOOKUP($M41,'1.A-P6 DATA CD-3B ONLY'!$V:$V,'1.A-P6 DATA CD-3B ONLY'!$X:$X),VLKUP!$G:$H,2,0)</f>
        <v>ESR Dipole Magnets</v>
      </c>
      <c r="G41" t="str">
        <f>VLOOKUP(_xlfn.XLOOKUP($M41,'1.A-P6 DATA CD-3B ONLY'!$V:$V,'1.A-P6 DATA CD-3B ONLY'!$Y:$Y),VLKUP!$J:$K,2,0)</f>
        <v>Electron Storage Ring (ESR) Dipole Magnets</v>
      </c>
      <c r="H41" t="str">
        <f>_xlfn.XLOOKUP(_xlfn.XLOOKUP(M41,'1.A-P6 DATA CD-3B ONLY'!V:V,'1.A-P6 DATA CD-3B ONLY'!Z:Z),VLKUP!Y:Y,VLKUP!Z:Z)</f>
        <v>ESR Dipole Magnets - D1/D2/D3 Production Iron Material</v>
      </c>
      <c r="I41" t="str">
        <f>_xlfn.XLOOKUP($M41,'1.A-P6 DATA CD-3B ONLY'!$V:$V,'1.A-P6 DATA CD-3B ONLY'!$AA:$AA)</f>
        <v>Witte</v>
      </c>
      <c r="J41" t="str">
        <f>VLOOKUP($A41,'1.A-P6 DATA CD-3B ONLY'!$E:$K,7,0)</f>
        <v>hwitte</v>
      </c>
      <c r="K41" t="str">
        <f>VLOOKUP($A41,'1.A-P6 DATA CD-3B ONLY'!$E:$K,6,0)</f>
        <v>bsmith</v>
      </c>
      <c r="L41" t="str">
        <f>_xlfn.XLOOKUP($M41,'1.A-P6 DATA CD-3B ONLY'!$V:$V,'1.A-P6 DATA CD-3B ONLY'!$R:$R)</f>
        <v>BNL</v>
      </c>
      <c r="M41" t="s">
        <v>212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5821392.0899999999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</row>
    <row r="42" spans="1:30" x14ac:dyDescent="0.25">
      <c r="A42" t="str">
        <f>_xlfn.XLOOKUP(M42,'1.A-P6 DATA CD-3B ONLY'!$V:$V,'1.A-P6 DATA CD-3B ONLY'!$E:$E)</f>
        <v>6.04.02.02</v>
      </c>
      <c r="B42" t="str">
        <f t="shared" si="0"/>
        <v>6.04.02</v>
      </c>
      <c r="C42" t="str">
        <f>VLOOKUP(B42,VLKUP!$A:$B,2,0)</f>
        <v>Electron Storage Ring Magnets - Dipole, Sextupole</v>
      </c>
      <c r="D42" t="str">
        <f t="shared" si="1"/>
        <v>6.04.02.02</v>
      </c>
      <c r="E42" t="str">
        <f>VLOOKUP(D42,VLKUP!$A:$B,2,0)</f>
        <v>ESR Sextupole Magnets</v>
      </c>
      <c r="F42" t="str">
        <f>VLOOKUP(_xlfn.XLOOKUP($M42,'1.A-P6 DATA CD-3B ONLY'!$V:$V,'1.A-P6 DATA CD-3B ONLY'!$X:$X),VLKUP!$G:$H,2,0)</f>
        <v>APS Sextupole Refurbishment</v>
      </c>
      <c r="G42" t="str">
        <f>VLOOKUP(_xlfn.XLOOKUP($M42,'1.A-P6 DATA CD-3B ONLY'!$V:$V,'1.A-P6 DATA CD-3B ONLY'!$Y:$Y),VLKUP!$J:$K,2,0)</f>
        <v>Advanced Photon Source (APS) Sextupole Magnet Refurbishment, Testing, and Measurement</v>
      </c>
      <c r="H42" t="str">
        <f>_xlfn.XLOOKUP(_xlfn.XLOOKUP(M42,'1.A-P6 DATA CD-3B ONLY'!V:V,'1.A-P6 DATA CD-3B ONLY'!Z:Z),VLKUP!Y:Y,VLKUP!Z:Z)</f>
        <v>APS Sextupole Refurbishment &amp; Testing</v>
      </c>
      <c r="I42" t="str">
        <f>_xlfn.XLOOKUP($M42,'1.A-P6 DATA CD-3B ONLY'!$V:$V,'1.A-P6 DATA CD-3B ONLY'!$AA:$AA)</f>
        <v>Witte</v>
      </c>
      <c r="J42" t="str">
        <f>VLOOKUP($A42,'1.A-P6 DATA CD-3B ONLY'!$E:$K,7,0)</f>
        <v>hwitte</v>
      </c>
      <c r="K42" t="str">
        <f>VLOOKUP($A42,'1.A-P6 DATA CD-3B ONLY'!$E:$K,6,0)</f>
        <v>bsmith</v>
      </c>
      <c r="L42" t="str">
        <f>_xlfn.XLOOKUP($M42,'1.A-P6 DATA CD-3B ONLY'!$V:$V,'1.A-P6 DATA CD-3B ONLY'!$R:$R)</f>
        <v>BNL</v>
      </c>
      <c r="M42" t="s">
        <v>213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</row>
    <row r="43" spans="1:30" x14ac:dyDescent="0.25">
      <c r="A43" t="str">
        <f>_xlfn.XLOOKUP(M43,'1.A-P6 DATA CD-3B ONLY'!$V:$V,'1.A-P6 DATA CD-3B ONLY'!$E:$E)</f>
        <v>6.04.02.04</v>
      </c>
      <c r="B43" t="str">
        <f t="shared" si="0"/>
        <v>6.04.02</v>
      </c>
      <c r="C43" t="str">
        <f>VLOOKUP(B43,VLKUP!$A:$B,2,0)</f>
        <v>Electron Storage Ring Magnets - Dipole, Sextupole</v>
      </c>
      <c r="D43" t="str">
        <f t="shared" si="1"/>
        <v>6.04.02.04</v>
      </c>
      <c r="E43" t="str">
        <f>VLOOKUP(D43,VLKUP!$A:$B,2,0)</f>
        <v>ESR Magnet Measurement &amp; Acceptance</v>
      </c>
      <c r="F43" t="str">
        <f>VLOOKUP(_xlfn.XLOOKUP($M43,'1.A-P6 DATA CD-3B ONLY'!$V:$V,'1.A-P6 DATA CD-3B ONLY'!$X:$X),VLKUP!$G:$H,2,0)</f>
        <v>ESR Magnet Measurement</v>
      </c>
      <c r="G43" t="str">
        <f>VLOOKUP(_xlfn.XLOOKUP($M43,'1.A-P6 DATA CD-3B ONLY'!$V:$V,'1.A-P6 DATA CD-3B ONLY'!$Y:$Y),VLKUP!$J:$K,2,0)</f>
        <v>ESR Magnetic Measurement and Bench</v>
      </c>
      <c r="H43" t="str">
        <f>_xlfn.XLOOKUP(_xlfn.XLOOKUP(M43,'1.A-P6 DATA CD-3B ONLY'!V:V,'1.A-P6 DATA CD-3B ONLY'!Z:Z),VLKUP!Y:Y,VLKUP!Z:Z)</f>
        <v>ESR APS Quad Magnet Measurement &amp; Stand</v>
      </c>
      <c r="I43" t="str">
        <f>_xlfn.XLOOKUP($M43,'1.A-P6 DATA CD-3B ONLY'!$V:$V,'1.A-P6 DATA CD-3B ONLY'!$AA:$AA)</f>
        <v>Witte</v>
      </c>
      <c r="J43" t="str">
        <f>VLOOKUP($A43,'1.A-P6 DATA CD-3B ONLY'!$E:$K,7,0)</f>
        <v>hwitte</v>
      </c>
      <c r="K43" t="str">
        <f>VLOOKUP($A43,'1.A-P6 DATA CD-3B ONLY'!$E:$K,6,0)</f>
        <v>bsmith</v>
      </c>
      <c r="L43" t="str">
        <f>_xlfn.XLOOKUP($M43,'1.A-P6 DATA CD-3B ONLY'!$V:$V,'1.A-P6 DATA CD-3B ONLY'!$R:$R)</f>
        <v>BNL</v>
      </c>
      <c r="M43" t="s">
        <v>214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</row>
    <row r="44" spans="1:30" x14ac:dyDescent="0.25">
      <c r="A44" t="str">
        <f>_xlfn.XLOOKUP(M44,'1.A-P6 DATA CD-3B ONLY'!$V:$V,'1.A-P6 DATA CD-3B ONLY'!$E:$E)</f>
        <v>6.10.08</v>
      </c>
      <c r="B44" t="str">
        <f t="shared" si="0"/>
        <v>6.10.08</v>
      </c>
      <c r="C44" t="str">
        <f>VLOOKUP(B44,VLKUP!$A:$B,2,0)</f>
        <v>Electronics</v>
      </c>
      <c r="D44" t="str">
        <f t="shared" si="1"/>
        <v>6.10.08</v>
      </c>
      <c r="E44" t="str">
        <f>VLOOKUP(D44,VLKUP!$A:$B,2,0)</f>
        <v>Electronics</v>
      </c>
      <c r="F44" t="str">
        <f>VLOOKUP(_xlfn.XLOOKUP($M44,'1.A-P6 DATA CD-3B ONLY'!$V:$V,'1.A-P6 DATA CD-3B ONLY'!$X:$X),VLKUP!$G:$H,2,0)</f>
        <v>Detector Electronics</v>
      </c>
      <c r="G44" t="str">
        <f>VLOOKUP(_xlfn.XLOOKUP($M44,'1.A-P6 DATA CD-3B ONLY'!$V:$V,'1.A-P6 DATA CD-3B ONLY'!$Y:$Y),VLKUP!$J:$K,2,0)</f>
        <v>Detector Electronics Versatile Link Plus Transceiver (VRTX+) and low Power Giga-bit transceiver (1pGBT)</v>
      </c>
      <c r="H44" t="str">
        <f>_xlfn.XLOOKUP(_xlfn.XLOOKUP(M44,'1.A-P6 DATA CD-3B ONLY'!V:V,'1.A-P6 DATA CD-3B ONLY'!Z:Z),VLKUP!Y:Y,VLKUP!Z:Z)</f>
        <v>VRTX+ and lpGBT</v>
      </c>
      <c r="I44" t="str">
        <f>_xlfn.XLOOKUP($M44,'1.A-P6 DATA CD-3B ONLY'!$V:$V,'1.A-P6 DATA CD-3B ONLY'!$AA:$AA)</f>
        <v>Barbosa</v>
      </c>
      <c r="J44" t="str">
        <f>VLOOKUP($A44,'1.A-P6 DATA CD-3B ONLY'!$E:$K,7,0)</f>
        <v>fbarbosa</v>
      </c>
      <c r="K44" t="str">
        <f>VLOOKUP($A44,'1.A-P6 DATA CD-3B ONLY'!$E:$K,6,0)</f>
        <v>ewoolsey</v>
      </c>
      <c r="L44" t="str">
        <f>_xlfn.XLOOKUP($M44,'1.A-P6 DATA CD-3B ONLY'!$V:$V,'1.A-P6 DATA CD-3B ONLY'!$R:$R)</f>
        <v>JLAB</v>
      </c>
      <c r="M44" t="s">
        <v>215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1396700.51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</row>
    <row r="45" spans="1:30" x14ac:dyDescent="0.25">
      <c r="A45" t="str">
        <f>_xlfn.XLOOKUP(M45,'1.A-P6 DATA CD-3B ONLY'!$V:$V,'1.A-P6 DATA CD-3B ONLY'!$E:$E)</f>
        <v>6.10.08</v>
      </c>
      <c r="B45" t="str">
        <f t="shared" si="0"/>
        <v>6.10.08</v>
      </c>
      <c r="C45" t="str">
        <f>VLOOKUP(B45,VLKUP!$A:$B,2,0)</f>
        <v>Electronics</v>
      </c>
      <c r="D45" t="str">
        <f t="shared" si="1"/>
        <v>6.10.08</v>
      </c>
      <c r="E45" t="str">
        <f>VLOOKUP(D45,VLKUP!$A:$B,2,0)</f>
        <v>Electronics</v>
      </c>
      <c r="F45" t="str">
        <f>VLOOKUP(_xlfn.XLOOKUP($M45,'1.A-P6 DATA CD-3B ONLY'!$V:$V,'1.A-P6 DATA CD-3B ONLY'!$X:$X),VLKUP!$G:$H,2,0)</f>
        <v>Detector Electronics</v>
      </c>
      <c r="G45" t="str">
        <f>VLOOKUP(_xlfn.XLOOKUP($M45,'1.A-P6 DATA CD-3B ONLY'!$V:$V,'1.A-P6 DATA CD-3B ONLY'!$Y:$Y),VLKUP!$J:$K,2,0)</f>
        <v>Detector Electronics Versatile Link Plus Transceiver (VRTX+) and low Power Giga-bit transceiver (1pGBT)</v>
      </c>
      <c r="H45" t="str">
        <f>_xlfn.XLOOKUP(_xlfn.XLOOKUP(M45,'1.A-P6 DATA CD-3B ONLY'!V:V,'1.A-P6 DATA CD-3B ONLY'!Z:Z),VLKUP!Y:Y,VLKUP!Z:Z)</f>
        <v>VRTX+ and lpGBT</v>
      </c>
      <c r="I45" t="str">
        <f>_xlfn.XLOOKUP($M45,'1.A-P6 DATA CD-3B ONLY'!$V:$V,'1.A-P6 DATA CD-3B ONLY'!$AA:$AA)</f>
        <v>Barbosa</v>
      </c>
      <c r="J45" t="str">
        <f>VLOOKUP($A45,'1.A-P6 DATA CD-3B ONLY'!$E:$K,7,0)</f>
        <v>fbarbosa</v>
      </c>
      <c r="K45" t="str">
        <f>VLOOKUP($A45,'1.A-P6 DATA CD-3B ONLY'!$E:$K,6,0)</f>
        <v>ewoolsey</v>
      </c>
      <c r="L45" t="str">
        <f>_xlfn.XLOOKUP($M45,'1.A-P6 DATA CD-3B ONLY'!$V:$V,'1.A-P6 DATA CD-3B ONLY'!$R:$R)</f>
        <v>JLAB</v>
      </c>
      <c r="M45" t="s">
        <v>216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71008.63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</row>
    <row r="46" spans="1:30" x14ac:dyDescent="0.25">
      <c r="A46" t="str">
        <f>_xlfn.XLOOKUP(M46,'1.A-P6 DATA CD-3B ONLY'!$V:$V,'1.A-P6 DATA CD-3B ONLY'!$E:$E)</f>
        <v>6.04.02.04</v>
      </c>
      <c r="B46" t="str">
        <f t="shared" si="0"/>
        <v>6.04.02</v>
      </c>
      <c r="C46" t="str">
        <f>VLOOKUP(B46,VLKUP!$A:$B,2,0)</f>
        <v>Electron Storage Ring Magnets - Dipole, Sextupole</v>
      </c>
      <c r="D46" t="str">
        <f t="shared" si="1"/>
        <v>6.04.02.04</v>
      </c>
      <c r="E46" t="str">
        <f>VLOOKUP(D46,VLKUP!$A:$B,2,0)</f>
        <v>ESR Magnet Measurement &amp; Acceptance</v>
      </c>
      <c r="F46" t="str">
        <f>VLOOKUP(_xlfn.XLOOKUP($M46,'1.A-P6 DATA CD-3B ONLY'!$V:$V,'1.A-P6 DATA CD-3B ONLY'!$X:$X),VLKUP!$G:$H,2,0)</f>
        <v>ESR Magnet Measurement</v>
      </c>
      <c r="G46" t="str">
        <f>VLOOKUP(_xlfn.XLOOKUP($M46,'1.A-P6 DATA CD-3B ONLY'!$V:$V,'1.A-P6 DATA CD-3B ONLY'!$Y:$Y),VLKUP!$J:$K,2,0)</f>
        <v>ESR Magnetic Measurement and Bench</v>
      </c>
      <c r="H46" t="str">
        <f>_xlfn.XLOOKUP(_xlfn.XLOOKUP(M46,'1.A-P6 DATA CD-3B ONLY'!V:V,'1.A-P6 DATA CD-3B ONLY'!Z:Z),VLKUP!Y:Y,VLKUP!Z:Z)</f>
        <v>ESR APS Quad Magnet Measurement &amp; Stand</v>
      </c>
      <c r="I46" t="str">
        <f>_xlfn.XLOOKUP($M46,'1.A-P6 DATA CD-3B ONLY'!$V:$V,'1.A-P6 DATA CD-3B ONLY'!$AA:$AA)</f>
        <v>Witte</v>
      </c>
      <c r="J46" t="str">
        <f>VLOOKUP($A46,'1.A-P6 DATA CD-3B ONLY'!$E:$K,7,0)</f>
        <v>hwitte</v>
      </c>
      <c r="K46" t="str">
        <f>VLOOKUP($A46,'1.A-P6 DATA CD-3B ONLY'!$E:$K,6,0)</f>
        <v>bsmith</v>
      </c>
      <c r="L46" t="str">
        <f>_xlfn.XLOOKUP($M46,'1.A-P6 DATA CD-3B ONLY'!$V:$V,'1.A-P6 DATA CD-3B ONLY'!$R:$R)</f>
        <v>BNL</v>
      </c>
      <c r="M46" t="s">
        <v>217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181755.46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</row>
    <row r="47" spans="1:30" x14ac:dyDescent="0.25">
      <c r="A47" t="str">
        <f>_xlfn.XLOOKUP(M47,'1.A-P6 DATA CD-3B ONLY'!$V:$V,'1.A-P6 DATA CD-3B ONLY'!$E:$E)</f>
        <v>6.04.02.01</v>
      </c>
      <c r="B47" t="str">
        <f t="shared" si="0"/>
        <v>6.04.02</v>
      </c>
      <c r="C47" t="str">
        <f>VLOOKUP(B47,VLKUP!$A:$B,2,0)</f>
        <v>Electron Storage Ring Magnets - Dipole, Sextupole</v>
      </c>
      <c r="D47" t="str">
        <f t="shared" si="1"/>
        <v>6.04.02.01</v>
      </c>
      <c r="E47" t="str">
        <f>VLOOKUP(D47,VLKUP!$A:$B,2,0)</f>
        <v>ESR Dipole Magnets</v>
      </c>
      <c r="F47" t="str">
        <f>VLOOKUP(_xlfn.XLOOKUP($M47,'1.A-P6 DATA CD-3B ONLY'!$V:$V,'1.A-P6 DATA CD-3B ONLY'!$X:$X),VLKUP!$G:$H,2,0)</f>
        <v>ESR Dipole Magnets</v>
      </c>
      <c r="G47" t="str">
        <f>VLOOKUP(_xlfn.XLOOKUP($M47,'1.A-P6 DATA CD-3B ONLY'!$V:$V,'1.A-P6 DATA CD-3B ONLY'!$Y:$Y),VLKUP!$J:$K,2,0)</f>
        <v>Electron Storage Ring (ESR) Dipole Magnets</v>
      </c>
      <c r="H47" t="str">
        <f>_xlfn.XLOOKUP(_xlfn.XLOOKUP(M47,'1.A-P6 DATA CD-3B ONLY'!V:V,'1.A-P6 DATA CD-3B ONLY'!Z:Z),VLKUP!Y:Y,VLKUP!Z:Z)</f>
        <v>ESR Dipole Magnets - D1/D2/D3 Production Iron Material</v>
      </c>
      <c r="I47" t="str">
        <f>_xlfn.XLOOKUP($M47,'1.A-P6 DATA CD-3B ONLY'!$V:$V,'1.A-P6 DATA CD-3B ONLY'!$AA:$AA)</f>
        <v>Witte</v>
      </c>
      <c r="J47" t="str">
        <f>VLOOKUP($A47,'1.A-P6 DATA CD-3B ONLY'!$E:$K,7,0)</f>
        <v>hwitte</v>
      </c>
      <c r="K47" t="str">
        <f>VLOOKUP($A47,'1.A-P6 DATA CD-3B ONLY'!$E:$K,6,0)</f>
        <v>bsmith</v>
      </c>
      <c r="L47" t="str">
        <f>_xlfn.XLOOKUP($M47,'1.A-P6 DATA CD-3B ONLY'!$V:$V,'1.A-P6 DATA CD-3B ONLY'!$R:$R)</f>
        <v>BNL</v>
      </c>
      <c r="M47" t="s">
        <v>218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85311.73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</row>
    <row r="48" spans="1:30" x14ac:dyDescent="0.25">
      <c r="A48" t="str">
        <f>_xlfn.XLOOKUP(M48,'1.A-P6 DATA CD-3B ONLY'!$V:$V,'1.A-P6 DATA CD-3B ONLY'!$E:$E)</f>
        <v>6.04.03.01.01.03</v>
      </c>
      <c r="B48" t="str">
        <f t="shared" si="0"/>
        <v>6.04.03</v>
      </c>
      <c r="C48" t="str">
        <f>VLOOKUP(B48,VLKUP!$A:$B,2,0)</f>
        <v>Electron Storage Ring Magnets - Quadrupole, Corrector</v>
      </c>
      <c r="D48" t="str">
        <f t="shared" si="1"/>
        <v>6.04.03.01</v>
      </c>
      <c r="E48" t="str">
        <f>VLOOKUP(D48,VLKUP!$A:$B,2,0)</f>
        <v>ESR Magnet Quads</v>
      </c>
      <c r="F48" t="str">
        <f>VLOOKUP(_xlfn.XLOOKUP($M48,'1.A-P6 DATA CD-3B ONLY'!$V:$V,'1.A-P6 DATA CD-3B ONLY'!$X:$X),VLKUP!$G:$H,2,0)</f>
        <v>ESR Magnet Measurement</v>
      </c>
      <c r="G48" t="str">
        <f>VLOOKUP(_xlfn.XLOOKUP($M48,'1.A-P6 DATA CD-3B ONLY'!$V:$V,'1.A-P6 DATA CD-3B ONLY'!$Y:$Y),VLKUP!$J:$K,2,0)</f>
        <v>ESR APS Quadrupole Magnetic Measurement Stand</v>
      </c>
      <c r="H48" t="str">
        <f>_xlfn.XLOOKUP(_xlfn.XLOOKUP(M48,'1.A-P6 DATA CD-3B ONLY'!V:V,'1.A-P6 DATA CD-3B ONLY'!Z:Z),VLKUP!Y:Y,VLKUP!Z:Z)</f>
        <v>APS Quad Magnet Measurement &amp; Stand</v>
      </c>
      <c r="I48" t="str">
        <f>_xlfn.XLOOKUP($M48,'1.A-P6 DATA CD-3B ONLY'!$V:$V,'1.A-P6 DATA CD-3B ONLY'!$AA:$AA)</f>
        <v>Philip</v>
      </c>
      <c r="J48" t="str">
        <f>VLOOKUP($A48,'1.A-P6 DATA CD-3B ONLY'!$E:$K,7,0)</f>
        <v>sphilip</v>
      </c>
      <c r="K48" t="str">
        <f>VLOOKUP($A48,'1.A-P6 DATA CD-3B ONLY'!$E:$K,6,0)</f>
        <v>driga</v>
      </c>
      <c r="L48" t="str">
        <f>_xlfn.XLOOKUP($M48,'1.A-P6 DATA CD-3B ONLY'!$V:$V,'1.A-P6 DATA CD-3B ONLY'!$R:$R)</f>
        <v>JLAB</v>
      </c>
      <c r="M48" t="s">
        <v>219</v>
      </c>
      <c r="N48">
        <v>0</v>
      </c>
      <c r="O48">
        <v>0</v>
      </c>
      <c r="P48">
        <v>0</v>
      </c>
      <c r="Q48">
        <v>0</v>
      </c>
      <c r="R48">
        <v>0</v>
      </c>
      <c r="S48">
        <v>90147.12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</row>
    <row r="49" spans="1:30" x14ac:dyDescent="0.25">
      <c r="A49" t="str">
        <f>_xlfn.XLOOKUP(M49,'1.A-P6 DATA CD-3B ONLY'!$V:$V,'1.A-P6 DATA CD-3B ONLY'!$E:$E)</f>
        <v>6.04.03.01.01.02</v>
      </c>
      <c r="B49" t="str">
        <f t="shared" si="0"/>
        <v>6.04.03</v>
      </c>
      <c r="C49" t="str">
        <f>VLOOKUP(B49,VLKUP!$A:$B,2,0)</f>
        <v>Electron Storage Ring Magnets - Quadrupole, Corrector</v>
      </c>
      <c r="D49" t="str">
        <f t="shared" si="1"/>
        <v>6.04.03.01</v>
      </c>
      <c r="E49" t="str">
        <f>VLOOKUP(D49,VLKUP!$A:$B,2,0)</f>
        <v>ESR Magnet Quads</v>
      </c>
      <c r="F49" t="str">
        <f>VLOOKUP(_xlfn.XLOOKUP($M49,'1.A-P6 DATA CD-3B ONLY'!$V:$V,'1.A-P6 DATA CD-3B ONLY'!$X:$X),VLKUP!$G:$H,2,0)</f>
        <v>APS Quad Refurbishment</v>
      </c>
      <c r="G49" t="str">
        <f>VLOOKUP(_xlfn.XLOOKUP($M49,'1.A-P6 DATA CD-3B ONLY'!$V:$V,'1.A-P6 DATA CD-3B ONLY'!$Y:$Y),VLKUP!$J:$K,2,0)</f>
        <v>APS Quadrupole Magnet Refurbishment, Testing and Measurement</v>
      </c>
      <c r="H49" t="str">
        <f>_xlfn.XLOOKUP(_xlfn.XLOOKUP(M49,'1.A-P6 DATA CD-3B ONLY'!V:V,'1.A-P6 DATA CD-3B ONLY'!Z:Z),VLKUP!Y:Y,VLKUP!Z:Z)</f>
        <v>APS Quad Rebuild &amp; Refurbishment</v>
      </c>
      <c r="I49" t="str">
        <f>_xlfn.XLOOKUP($M49,'1.A-P6 DATA CD-3B ONLY'!$V:$V,'1.A-P6 DATA CD-3B ONLY'!$AA:$AA)</f>
        <v>Philip</v>
      </c>
      <c r="J49" t="str">
        <f>VLOOKUP($A49,'1.A-P6 DATA CD-3B ONLY'!$E:$K,7,0)</f>
        <v>sphilip</v>
      </c>
      <c r="K49" t="str">
        <f>VLOOKUP($A49,'1.A-P6 DATA CD-3B ONLY'!$E:$K,6,0)</f>
        <v>driga</v>
      </c>
      <c r="L49" t="str">
        <f>_xlfn.XLOOKUP($M49,'1.A-P6 DATA CD-3B ONLY'!$V:$V,'1.A-P6 DATA CD-3B ONLY'!$R:$R)</f>
        <v>JLAB</v>
      </c>
      <c r="M49" t="s">
        <v>220</v>
      </c>
      <c r="N49">
        <v>0</v>
      </c>
      <c r="O49">
        <v>0</v>
      </c>
      <c r="P49">
        <v>0</v>
      </c>
      <c r="Q49">
        <v>0</v>
      </c>
      <c r="R49">
        <v>0</v>
      </c>
      <c r="S49">
        <v>1281019.1100000001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</row>
    <row r="50" spans="1:30" x14ac:dyDescent="0.25">
      <c r="A50" t="str">
        <f>_xlfn.XLOOKUP(M50,'1.A-P6 DATA CD-3B ONLY'!$V:$V,'1.A-P6 DATA CD-3B ONLY'!$E:$E)</f>
        <v>6.10.05.03.01</v>
      </c>
      <c r="B50" t="str">
        <f t="shared" si="0"/>
        <v>6.10.05</v>
      </c>
      <c r="C50" t="str">
        <f>VLOOKUP(B50,VLKUP!$A:$B,2,0)</f>
        <v>Electromagnetic Calorimetry</v>
      </c>
      <c r="D50" t="str">
        <f t="shared" si="1"/>
        <v>6.10.05.03</v>
      </c>
      <c r="E50" t="str">
        <f>VLOOKUP(D50,VLKUP!$A:$B,2,0)</f>
        <v>Forward Electromagnetic Calorimetry</v>
      </c>
      <c r="F50" t="str">
        <f>VLOOKUP(_xlfn.XLOOKUP($M50,'1.A-P6 DATA CD-3B ONLY'!$V:$V,'1.A-P6 DATA CD-3B ONLY'!$X:$X),VLKUP!$G:$H,2,0)</f>
        <v>Scintillating Fibers</v>
      </c>
      <c r="G50" t="str">
        <f>VLOOKUP(_xlfn.XLOOKUP($M50,'1.A-P6 DATA CD-3B ONLY'!$V:$V,'1.A-P6 DATA CD-3B ONLY'!$Y:$Y),VLKUP!$J:$K,2,0)</f>
        <v>Scintillating Fibers for the Detector Barrel - Batch 2 and Forward - Batch 2 EM Calorimeters</v>
      </c>
      <c r="H50" t="str">
        <f>_xlfn.XLOOKUP(_xlfn.XLOOKUP(M50,'1.A-P6 DATA CD-3B ONLY'!V:V,'1.A-P6 DATA CD-3B ONLY'!Z:Z),VLKUP!Y:Y,VLKUP!Z:Z)</f>
        <v>Hadron Endcap EMCal Fibers - Option 1 - Batch 2</v>
      </c>
      <c r="I50" t="str">
        <f>_xlfn.XLOOKUP($M50,'1.A-P6 DATA CD-3B ONLY'!$V:$V,'1.A-P6 DATA CD-3B ONLY'!$AA:$AA)</f>
        <v>Bazilevsky</v>
      </c>
      <c r="J50" t="str">
        <f>VLOOKUP($A50,'1.A-P6 DATA CD-3B ONLY'!$E:$K,7,0)</f>
        <v>shura</v>
      </c>
      <c r="K50" t="str">
        <f>VLOOKUP($A50,'1.A-P6 DATA CD-3B ONLY'!$E:$K,6,0)</f>
        <v>tlewis</v>
      </c>
      <c r="L50" t="str">
        <f>_xlfn.XLOOKUP($M50,'1.A-P6 DATA CD-3B ONLY'!$V:$V,'1.A-P6 DATA CD-3B ONLY'!$R:$R)</f>
        <v>BNL</v>
      </c>
      <c r="M50" t="s">
        <v>221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543029.24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</row>
    <row r="51" spans="1:30" x14ac:dyDescent="0.25">
      <c r="A51" t="str">
        <f>_xlfn.XLOOKUP(M51,'1.A-P6 DATA CD-3B ONLY'!$V:$V,'1.A-P6 DATA CD-3B ONLY'!$E:$E)</f>
        <v>6.10.07</v>
      </c>
      <c r="B51" t="str">
        <f t="shared" si="0"/>
        <v>6.10.07</v>
      </c>
      <c r="C51" t="str">
        <f>VLOOKUP(B51,VLKUP!$A:$B,2,0)</f>
        <v>Detector Magnets</v>
      </c>
      <c r="D51" t="str">
        <f t="shared" si="1"/>
        <v>6.10.07</v>
      </c>
      <c r="E51" t="str">
        <f>VLOOKUP(D51,VLKUP!$A:$B,2,0)</f>
        <v>Detector Magnets</v>
      </c>
      <c r="F51" t="str">
        <f>VLOOKUP(_xlfn.XLOOKUP($M51,'1.A-P6 DATA CD-3B ONLY'!$V:$V,'1.A-P6 DATA CD-3B ONLY'!$X:$X),VLKUP!$G:$H,2,0)</f>
        <v>Detector Solenoid Magnet</v>
      </c>
      <c r="G51" t="str">
        <f>VLOOKUP(_xlfn.XLOOKUP($M51,'1.A-P6 DATA CD-3B ONLY'!$V:$V,'1.A-P6 DATA CD-3B ONLY'!$Y:$Y),VLKUP!$J:$K,2,0)</f>
        <v>Detector Solenoid Magnet Power Supply</v>
      </c>
      <c r="H51" t="str">
        <f>_xlfn.XLOOKUP(_xlfn.XLOOKUP(M51,'1.A-P6 DATA CD-3B ONLY'!V:V,'1.A-P6 DATA CD-3B ONLY'!Z:Z),VLKUP!Y:Y,VLKUP!Z:Z)</f>
        <v>Magnet Power Supply</v>
      </c>
      <c r="I51" t="str">
        <f>_xlfn.XLOOKUP($M51,'1.A-P6 DATA CD-3B ONLY'!$V:$V,'1.A-P6 DATA CD-3B ONLY'!$AA:$AA)</f>
        <v>Rajput-Ghoshal</v>
      </c>
      <c r="J51" t="str">
        <f>VLOOKUP($A51,'1.A-P6 DATA CD-3B ONLY'!$E:$K,7,0)</f>
        <v>rrajput</v>
      </c>
      <c r="K51" t="str">
        <f>VLOOKUP($A51,'1.A-P6 DATA CD-3B ONLY'!$E:$K,6,0)</f>
        <v>ewoolsey</v>
      </c>
      <c r="L51" t="str">
        <f>_xlfn.XLOOKUP($M51,'1.A-P6 DATA CD-3B ONLY'!$V:$V,'1.A-P6 DATA CD-3B ONLY'!$R:$R)</f>
        <v>JLAB</v>
      </c>
      <c r="M51" t="s">
        <v>222</v>
      </c>
      <c r="N51">
        <v>0</v>
      </c>
      <c r="O51">
        <v>0</v>
      </c>
      <c r="P51">
        <v>0</v>
      </c>
      <c r="Q51">
        <v>0</v>
      </c>
      <c r="R51">
        <v>0</v>
      </c>
      <c r="S51">
        <v>648767.03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</row>
    <row r="52" spans="1:30" x14ac:dyDescent="0.25">
      <c r="A52" t="str">
        <f>_xlfn.XLOOKUP(M52,'1.A-P6 DATA CD-3B ONLY'!$V:$V,'1.A-P6 DATA CD-3B ONLY'!$E:$E)</f>
        <v>6.10.06.03</v>
      </c>
      <c r="B52" t="str">
        <f t="shared" si="0"/>
        <v>6.10.06</v>
      </c>
      <c r="C52" t="str">
        <f>VLOOKUP(B52,VLKUP!$A:$B,2,0)</f>
        <v>Hadronic Calorimetry</v>
      </c>
      <c r="D52" t="str">
        <f t="shared" si="1"/>
        <v>6.10.06.03</v>
      </c>
      <c r="E52" t="str">
        <f>VLOOKUP(D52,VLKUP!$A:$B,2,0)</f>
        <v>Forward Hadronic Calorimetry</v>
      </c>
      <c r="F52" t="str">
        <f>VLOOKUP(_xlfn.XLOOKUP($M52,'1.A-P6 DATA CD-3B ONLY'!$V:$V,'1.A-P6 DATA CD-3B ONLY'!$X:$X),VLKUP!$G:$H,2,0)</f>
        <v>Forward HCal Steel</v>
      </c>
      <c r="G52" t="str">
        <f>VLOOKUP(_xlfn.XLOOKUP($M52,'1.A-P6 DATA CD-3B ONLY'!$V:$V,'1.A-P6 DATA CD-3B ONLY'!$Y:$Y),VLKUP!$J:$K,2,0)</f>
        <v>Steel for the Detector Forward Hadronic Calorimeter</v>
      </c>
      <c r="H52" t="str">
        <f>_xlfn.XLOOKUP(_xlfn.XLOOKUP(M52,'1.A-P6 DATA CD-3B ONLY'!V:V,'1.A-P6 DATA CD-3B ONLY'!Z:Z),VLKUP!Y:Y,VLKUP!Z:Z)</f>
        <v>Forward HCal Steel</v>
      </c>
      <c r="I52" t="str">
        <f>_xlfn.XLOOKUP($M52,'1.A-P6 DATA CD-3B ONLY'!$V:$V,'1.A-P6 DATA CD-3B ONLY'!$AA:$AA)</f>
        <v>Eyser</v>
      </c>
      <c r="J52" t="str">
        <f>VLOOKUP($A52,'1.A-P6 DATA CD-3B ONLY'!$E:$K,7,0)</f>
        <v>keyser</v>
      </c>
      <c r="K52" t="str">
        <f>VLOOKUP($A52,'1.A-P6 DATA CD-3B ONLY'!$E:$K,6,0)</f>
        <v>tlewis</v>
      </c>
      <c r="L52" t="str">
        <f>_xlfn.XLOOKUP($M52,'1.A-P6 DATA CD-3B ONLY'!$V:$V,'1.A-P6 DATA CD-3B ONLY'!$R:$R)</f>
        <v>BNL</v>
      </c>
      <c r="M52" t="s">
        <v>223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1088034.32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</row>
    <row r="53" spans="1:30" x14ac:dyDescent="0.25">
      <c r="A53" t="str">
        <f>_xlfn.XLOOKUP(M53,'1.A-P6 DATA CD-3B ONLY'!$V:$V,'1.A-P6 DATA CD-3B ONLY'!$E:$E)</f>
        <v>6.04.02.02</v>
      </c>
      <c r="B53" t="str">
        <f t="shared" si="0"/>
        <v>6.04.02</v>
      </c>
      <c r="C53" t="str">
        <f>VLOOKUP(B53,VLKUP!$A:$B,2,0)</f>
        <v>Electron Storage Ring Magnets - Dipole, Sextupole</v>
      </c>
      <c r="D53" t="str">
        <f t="shared" si="1"/>
        <v>6.04.02.02</v>
      </c>
      <c r="E53" t="str">
        <f>VLOOKUP(D53,VLKUP!$A:$B,2,0)</f>
        <v>ESR Sextupole Magnets</v>
      </c>
      <c r="F53" t="str">
        <f>VLOOKUP(_xlfn.XLOOKUP($M53,'1.A-P6 DATA CD-3B ONLY'!$V:$V,'1.A-P6 DATA CD-3B ONLY'!$X:$X),VLKUP!$G:$H,2,0)</f>
        <v>APS Sextupole Refurbishment</v>
      </c>
      <c r="G53" t="str">
        <f>VLOOKUP(_xlfn.XLOOKUP($M53,'1.A-P6 DATA CD-3B ONLY'!$V:$V,'1.A-P6 DATA CD-3B ONLY'!$Y:$Y),VLKUP!$J:$K,2,0)</f>
        <v>Advanced Photon Source (APS) Sextupole Magnet Refurbishment, Testing, and Measurement</v>
      </c>
      <c r="H53" t="str">
        <f>_xlfn.XLOOKUP(_xlfn.XLOOKUP(M53,'1.A-P6 DATA CD-3B ONLY'!V:V,'1.A-P6 DATA CD-3B ONLY'!Z:Z),VLKUP!Y:Y,VLKUP!Z:Z)</f>
        <v>APS Sextupole Refurbishment &amp; Testing</v>
      </c>
      <c r="I53" t="str">
        <f>_xlfn.XLOOKUP($M53,'1.A-P6 DATA CD-3B ONLY'!$V:$V,'1.A-P6 DATA CD-3B ONLY'!$AA:$AA)</f>
        <v>Witte</v>
      </c>
      <c r="J53" t="str">
        <f>VLOOKUP($A53,'1.A-P6 DATA CD-3B ONLY'!$E:$K,7,0)</f>
        <v>hwitte</v>
      </c>
      <c r="K53" t="str">
        <f>VLOOKUP($A53,'1.A-P6 DATA CD-3B ONLY'!$E:$K,6,0)</f>
        <v>bsmith</v>
      </c>
      <c r="L53" t="str">
        <f>_xlfn.XLOOKUP($M53,'1.A-P6 DATA CD-3B ONLY'!$V:$V,'1.A-P6 DATA CD-3B ONLY'!$R:$R)</f>
        <v>BNL</v>
      </c>
      <c r="M53" t="s">
        <v>224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692809.04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</row>
    <row r="54" spans="1:30" x14ac:dyDescent="0.25">
      <c r="A54" t="str">
        <f>_xlfn.XLOOKUP(M54,'1.A-P6 DATA CD-3B ONLY'!$V:$V,'1.A-P6 DATA CD-3B ONLY'!$E:$E)</f>
        <v>6.04.03.01.01.02</v>
      </c>
      <c r="B54" t="str">
        <f t="shared" si="0"/>
        <v>6.04.03</v>
      </c>
      <c r="C54" t="str">
        <f>VLOOKUP(B54,VLKUP!$A:$B,2,0)</f>
        <v>Electron Storage Ring Magnets - Quadrupole, Corrector</v>
      </c>
      <c r="D54" t="str">
        <f t="shared" si="1"/>
        <v>6.04.03.01</v>
      </c>
      <c r="E54" t="str">
        <f>VLOOKUP(D54,VLKUP!$A:$B,2,0)</f>
        <v>ESR Magnet Quads</v>
      </c>
      <c r="F54" t="str">
        <f>VLOOKUP(_xlfn.XLOOKUP($M54,'1.A-P6 DATA CD-3B ONLY'!$V:$V,'1.A-P6 DATA CD-3B ONLY'!$X:$X),VLKUP!$G:$H,2,0)</f>
        <v>APS Quad Refurbishment</v>
      </c>
      <c r="G54" t="str">
        <f>VLOOKUP(_xlfn.XLOOKUP($M54,'1.A-P6 DATA CD-3B ONLY'!$V:$V,'1.A-P6 DATA CD-3B ONLY'!$Y:$Y),VLKUP!$J:$K,2,0)</f>
        <v>APS Quadrupole Magnet Refurbishment, Testing and Measurement</v>
      </c>
      <c r="H54" t="str">
        <f>_xlfn.XLOOKUP(_xlfn.XLOOKUP(M54,'1.A-P6 DATA CD-3B ONLY'!V:V,'1.A-P6 DATA CD-3B ONLY'!Z:Z),VLKUP!Y:Y,VLKUP!Z:Z)</f>
        <v>APS Quad Rebuild &amp; Refurbishment</v>
      </c>
      <c r="I54" t="str">
        <f>_xlfn.XLOOKUP($M54,'1.A-P6 DATA CD-3B ONLY'!$V:$V,'1.A-P6 DATA CD-3B ONLY'!$AA:$AA)</f>
        <v>Philip</v>
      </c>
      <c r="J54" t="str">
        <f>VLOOKUP($A54,'1.A-P6 DATA CD-3B ONLY'!$E:$K,7,0)</f>
        <v>sphilip</v>
      </c>
      <c r="K54" t="str">
        <f>VLOOKUP($A54,'1.A-P6 DATA CD-3B ONLY'!$E:$K,6,0)</f>
        <v>driga</v>
      </c>
      <c r="L54" t="str">
        <f>_xlfn.XLOOKUP($M54,'1.A-P6 DATA CD-3B ONLY'!$V:$V,'1.A-P6 DATA CD-3B ONLY'!$R:$R)</f>
        <v>JLAB</v>
      </c>
      <c r="M54" t="s">
        <v>225</v>
      </c>
      <c r="N54">
        <v>0</v>
      </c>
      <c r="O54">
        <v>0</v>
      </c>
      <c r="P54">
        <v>0</v>
      </c>
      <c r="Q54">
        <v>0</v>
      </c>
      <c r="R54">
        <v>0</v>
      </c>
      <c r="S54">
        <v>378172.85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</row>
    <row r="55" spans="1:30" x14ac:dyDescent="0.25">
      <c r="A55" t="str">
        <f>_xlfn.XLOOKUP(M55,'1.A-P6 DATA CD-3B ONLY'!$V:$V,'1.A-P6 DATA CD-3B ONLY'!$E:$E)</f>
        <v>6.04.03.01.01.03</v>
      </c>
      <c r="B55" t="str">
        <f t="shared" si="0"/>
        <v>6.04.03</v>
      </c>
      <c r="C55" t="str">
        <f>VLOOKUP(B55,VLKUP!$A:$B,2,0)</f>
        <v>Electron Storage Ring Magnets - Quadrupole, Corrector</v>
      </c>
      <c r="D55" t="str">
        <f t="shared" si="1"/>
        <v>6.04.03.01</v>
      </c>
      <c r="E55" t="str">
        <f>VLOOKUP(D55,VLKUP!$A:$B,2,0)</f>
        <v>ESR Magnet Quads</v>
      </c>
      <c r="F55" t="str">
        <f>VLOOKUP(_xlfn.XLOOKUP($M55,'1.A-P6 DATA CD-3B ONLY'!$V:$V,'1.A-P6 DATA CD-3B ONLY'!$X:$X),VLKUP!$G:$H,2,0)</f>
        <v>ESR Magnet Measurement</v>
      </c>
      <c r="G55" t="str">
        <f>VLOOKUP(_xlfn.XLOOKUP($M55,'1.A-P6 DATA CD-3B ONLY'!$V:$V,'1.A-P6 DATA CD-3B ONLY'!$Y:$Y),VLKUP!$J:$K,2,0)</f>
        <v>ESR APS Quadrupole Magnetic Measurement Stand</v>
      </c>
      <c r="H55" t="str">
        <f>_xlfn.XLOOKUP(_xlfn.XLOOKUP(M55,'1.A-P6 DATA CD-3B ONLY'!V:V,'1.A-P6 DATA CD-3B ONLY'!Z:Z),VLKUP!Y:Y,VLKUP!Z:Z)</f>
        <v>APS Quad Magnet Measurement &amp; Stand</v>
      </c>
      <c r="I55" t="str">
        <f>_xlfn.XLOOKUP($M55,'1.A-P6 DATA CD-3B ONLY'!$V:$V,'1.A-P6 DATA CD-3B ONLY'!$AA:$AA)</f>
        <v>Philip</v>
      </c>
      <c r="J55" t="str">
        <f>VLOOKUP($A55,'1.A-P6 DATA CD-3B ONLY'!$E:$K,7,0)</f>
        <v>sphilip</v>
      </c>
      <c r="K55" t="str">
        <f>VLOOKUP($A55,'1.A-P6 DATA CD-3B ONLY'!$E:$K,6,0)</f>
        <v>driga</v>
      </c>
      <c r="L55" t="str">
        <f>_xlfn.XLOOKUP($M55,'1.A-P6 DATA CD-3B ONLY'!$V:$V,'1.A-P6 DATA CD-3B ONLY'!$R:$R)</f>
        <v>JLAB</v>
      </c>
      <c r="M55" t="s">
        <v>226</v>
      </c>
      <c r="N55">
        <v>0</v>
      </c>
      <c r="O55">
        <v>0</v>
      </c>
      <c r="P55">
        <v>0</v>
      </c>
      <c r="Q55">
        <v>0</v>
      </c>
      <c r="R55">
        <v>0</v>
      </c>
      <c r="S55">
        <v>563370.77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</row>
    <row r="56" spans="1:30" x14ac:dyDescent="0.25">
      <c r="A56" t="str">
        <f>_xlfn.XLOOKUP(M56,'1.A-P6 DATA CD-3B ONLY'!$V:$V,'1.A-P6 DATA CD-3B ONLY'!$E:$E)</f>
        <v>6.04.02.01</v>
      </c>
      <c r="B56" t="str">
        <f t="shared" si="0"/>
        <v>6.04.02</v>
      </c>
      <c r="C56" t="str">
        <f>VLOOKUP(B56,VLKUP!$A:$B,2,0)</f>
        <v>Electron Storage Ring Magnets - Dipole, Sextupole</v>
      </c>
      <c r="D56" t="str">
        <f t="shared" si="1"/>
        <v>6.04.02.01</v>
      </c>
      <c r="E56" t="str">
        <f>VLOOKUP(D56,VLKUP!$A:$B,2,0)</f>
        <v>ESR Dipole Magnets</v>
      </c>
      <c r="F56" t="str">
        <f>VLOOKUP(_xlfn.XLOOKUP($M56,'1.A-P6 DATA CD-3B ONLY'!$V:$V,'1.A-P6 DATA CD-3B ONLY'!$X:$X),VLKUP!$G:$H,2,0)</f>
        <v>ESR Dipole Magnets</v>
      </c>
      <c r="G56" t="str">
        <f>VLOOKUP(_xlfn.XLOOKUP($M56,'1.A-P6 DATA CD-3B ONLY'!$V:$V,'1.A-P6 DATA CD-3B ONLY'!$Y:$Y),VLKUP!$J:$K,2,0)</f>
        <v>Electron Storage Ring (ESR) Dipole Magnets</v>
      </c>
      <c r="H56" t="str">
        <f>_xlfn.XLOOKUP(_xlfn.XLOOKUP(M56,'1.A-P6 DATA CD-3B ONLY'!V:V,'1.A-P6 DATA CD-3B ONLY'!Z:Z),VLKUP!Y:Y,VLKUP!Z:Z)</f>
        <v>ESR Dipole Magnets - D1/D3 Vendor I</v>
      </c>
      <c r="I56" t="str">
        <f>_xlfn.XLOOKUP($M56,'1.A-P6 DATA CD-3B ONLY'!$V:$V,'1.A-P6 DATA CD-3B ONLY'!$AA:$AA)</f>
        <v>Witte</v>
      </c>
      <c r="J56" t="str">
        <f>VLOOKUP($A56,'1.A-P6 DATA CD-3B ONLY'!$E:$K,7,0)</f>
        <v>hwitte</v>
      </c>
      <c r="K56" t="str">
        <f>VLOOKUP($A56,'1.A-P6 DATA CD-3B ONLY'!$E:$K,6,0)</f>
        <v>bsmith</v>
      </c>
      <c r="L56" t="str">
        <f>_xlfn.XLOOKUP($M56,'1.A-P6 DATA CD-3B ONLY'!$V:$V,'1.A-P6 DATA CD-3B ONLY'!$R:$R)</f>
        <v>BNL</v>
      </c>
      <c r="M56" t="s">
        <v>227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5372.93</v>
      </c>
      <c r="U56">
        <v>7432.55</v>
      </c>
      <c r="V56">
        <v>7432.55</v>
      </c>
      <c r="W56">
        <v>89.55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</row>
    <row r="57" spans="1:30" x14ac:dyDescent="0.25">
      <c r="A57" t="str">
        <f>_xlfn.XLOOKUP(M57,'1.A-P6 DATA CD-3B ONLY'!$V:$V,'1.A-P6 DATA CD-3B ONLY'!$E:$E)</f>
        <v>6.04.02.01</v>
      </c>
      <c r="B57" t="str">
        <f t="shared" si="0"/>
        <v>6.04.02</v>
      </c>
      <c r="C57" t="str">
        <f>VLOOKUP(B57,VLKUP!$A:$B,2,0)</f>
        <v>Electron Storage Ring Magnets - Dipole, Sextupole</v>
      </c>
      <c r="D57" t="str">
        <f t="shared" si="1"/>
        <v>6.04.02.01</v>
      </c>
      <c r="E57" t="str">
        <f>VLOOKUP(D57,VLKUP!$A:$B,2,0)</f>
        <v>ESR Dipole Magnets</v>
      </c>
      <c r="F57" t="str">
        <f>VLOOKUP(_xlfn.XLOOKUP($M57,'1.A-P6 DATA CD-3B ONLY'!$V:$V,'1.A-P6 DATA CD-3B ONLY'!$X:$X),VLKUP!$G:$H,2,0)</f>
        <v>ESR Dipole Magnets</v>
      </c>
      <c r="G57" t="str">
        <f>VLOOKUP(_xlfn.XLOOKUP($M57,'1.A-P6 DATA CD-3B ONLY'!$V:$V,'1.A-P6 DATA CD-3B ONLY'!$Y:$Y),VLKUP!$J:$K,2,0)</f>
        <v>Electron Storage Ring (ESR) Dipole Magnets</v>
      </c>
      <c r="H57" t="str">
        <f>_xlfn.XLOOKUP(_xlfn.XLOOKUP(M57,'1.A-P6 DATA CD-3B ONLY'!V:V,'1.A-P6 DATA CD-3B ONLY'!Z:Z),VLKUP!Y:Y,VLKUP!Z:Z)</f>
        <v>ESR Dipole Magnets - D1/D3 Vendor II</v>
      </c>
      <c r="I57" t="str">
        <f>_xlfn.XLOOKUP($M57,'1.A-P6 DATA CD-3B ONLY'!$V:$V,'1.A-P6 DATA CD-3B ONLY'!$AA:$AA)</f>
        <v>Witte</v>
      </c>
      <c r="J57" t="str">
        <f>VLOOKUP($A57,'1.A-P6 DATA CD-3B ONLY'!$E:$K,7,0)</f>
        <v>hwitte</v>
      </c>
      <c r="K57" t="str">
        <f>VLOOKUP($A57,'1.A-P6 DATA CD-3B ONLY'!$E:$K,6,0)</f>
        <v>bsmith</v>
      </c>
      <c r="L57" t="str">
        <f>_xlfn.XLOOKUP($M57,'1.A-P6 DATA CD-3B ONLY'!$V:$V,'1.A-P6 DATA CD-3B ONLY'!$R:$R)</f>
        <v>BNL</v>
      </c>
      <c r="M57" t="s">
        <v>228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5372.93</v>
      </c>
      <c r="U57">
        <v>7432.55</v>
      </c>
      <c r="V57">
        <v>7432.55</v>
      </c>
      <c r="W57">
        <v>89.55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</row>
    <row r="58" spans="1:30" x14ac:dyDescent="0.25">
      <c r="A58" t="str">
        <f>_xlfn.XLOOKUP(M58,'1.A-P6 DATA CD-3B ONLY'!$V:$V,'1.A-P6 DATA CD-3B ONLY'!$E:$E)</f>
        <v>6.04.02.01</v>
      </c>
      <c r="B58" t="str">
        <f t="shared" si="0"/>
        <v>6.04.02</v>
      </c>
      <c r="C58" t="str">
        <f>VLOOKUP(B58,VLKUP!$A:$B,2,0)</f>
        <v>Electron Storage Ring Magnets - Dipole, Sextupole</v>
      </c>
      <c r="D58" t="str">
        <f t="shared" si="1"/>
        <v>6.04.02.01</v>
      </c>
      <c r="E58" t="str">
        <f>VLOOKUP(D58,VLKUP!$A:$B,2,0)</f>
        <v>ESR Dipole Magnets</v>
      </c>
      <c r="F58" t="str">
        <f>VLOOKUP(_xlfn.XLOOKUP($M58,'1.A-P6 DATA CD-3B ONLY'!$V:$V,'1.A-P6 DATA CD-3B ONLY'!$X:$X),VLKUP!$G:$H,2,0)</f>
        <v>ESR Dipole Magnets</v>
      </c>
      <c r="G58" t="str">
        <f>VLOOKUP(_xlfn.XLOOKUP($M58,'1.A-P6 DATA CD-3B ONLY'!$V:$V,'1.A-P6 DATA CD-3B ONLY'!$Y:$Y),VLKUP!$J:$K,2,0)</f>
        <v>Electron Storage Ring (ESR) Dipole Magnets</v>
      </c>
      <c r="H58" t="str">
        <f>_xlfn.XLOOKUP(_xlfn.XLOOKUP(M58,'1.A-P6 DATA CD-3B ONLY'!V:V,'1.A-P6 DATA CD-3B ONLY'!Z:Z),VLKUP!Y:Y,VLKUP!Z:Z)</f>
        <v>ESR Dipole Magnets - D2 Vendor I</v>
      </c>
      <c r="I58" t="str">
        <f>_xlfn.XLOOKUP($M58,'1.A-P6 DATA CD-3B ONLY'!$V:$V,'1.A-P6 DATA CD-3B ONLY'!$AA:$AA)</f>
        <v>Witte</v>
      </c>
      <c r="J58" t="str">
        <f>VLOOKUP($A58,'1.A-P6 DATA CD-3B ONLY'!$E:$K,7,0)</f>
        <v>hwitte</v>
      </c>
      <c r="K58" t="str">
        <f>VLOOKUP($A58,'1.A-P6 DATA CD-3B ONLY'!$E:$K,6,0)</f>
        <v>bsmith</v>
      </c>
      <c r="L58" t="str">
        <f>_xlfn.XLOOKUP($M58,'1.A-P6 DATA CD-3B ONLY'!$V:$V,'1.A-P6 DATA CD-3B ONLY'!$R:$R)</f>
        <v>BNL</v>
      </c>
      <c r="M58" t="s">
        <v>229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5372.93</v>
      </c>
      <c r="U58">
        <v>7432.55</v>
      </c>
      <c r="V58">
        <v>7432.55</v>
      </c>
      <c r="W58">
        <v>89.55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</row>
    <row r="59" spans="1:30" x14ac:dyDescent="0.25">
      <c r="A59" t="str">
        <f>_xlfn.XLOOKUP(M59,'1.A-P6 DATA CD-3B ONLY'!$V:$V,'1.A-P6 DATA CD-3B ONLY'!$E:$E)</f>
        <v>6.04.02.01</v>
      </c>
      <c r="B59" t="str">
        <f t="shared" si="0"/>
        <v>6.04.02</v>
      </c>
      <c r="C59" t="str">
        <f>VLOOKUP(B59,VLKUP!$A:$B,2,0)</f>
        <v>Electron Storage Ring Magnets - Dipole, Sextupole</v>
      </c>
      <c r="D59" t="str">
        <f t="shared" si="1"/>
        <v>6.04.02.01</v>
      </c>
      <c r="E59" t="str">
        <f>VLOOKUP(D59,VLKUP!$A:$B,2,0)</f>
        <v>ESR Dipole Magnets</v>
      </c>
      <c r="F59" t="str">
        <f>VLOOKUP(_xlfn.XLOOKUP($M59,'1.A-P6 DATA CD-3B ONLY'!$V:$V,'1.A-P6 DATA CD-3B ONLY'!$X:$X),VLKUP!$G:$H,2,0)</f>
        <v>ESR Dipole Magnets</v>
      </c>
      <c r="G59" t="str">
        <f>VLOOKUP(_xlfn.XLOOKUP($M59,'1.A-P6 DATA CD-3B ONLY'!$V:$V,'1.A-P6 DATA CD-3B ONLY'!$Y:$Y),VLKUP!$J:$K,2,0)</f>
        <v>Electron Storage Ring (ESR) Dipole Magnets</v>
      </c>
      <c r="H59" t="str">
        <f>_xlfn.XLOOKUP(_xlfn.XLOOKUP(M59,'1.A-P6 DATA CD-3B ONLY'!V:V,'1.A-P6 DATA CD-3B ONLY'!Z:Z),VLKUP!Y:Y,VLKUP!Z:Z)</f>
        <v>ESR Dipole Magnets - D2 Vendor II</v>
      </c>
      <c r="I59" t="str">
        <f>_xlfn.XLOOKUP($M59,'1.A-P6 DATA CD-3B ONLY'!$V:$V,'1.A-P6 DATA CD-3B ONLY'!$AA:$AA)</f>
        <v>Witte</v>
      </c>
      <c r="J59" t="str">
        <f>VLOOKUP($A59,'1.A-P6 DATA CD-3B ONLY'!$E:$K,7,0)</f>
        <v>hwitte</v>
      </c>
      <c r="K59" t="str">
        <f>VLOOKUP($A59,'1.A-P6 DATA CD-3B ONLY'!$E:$K,6,0)</f>
        <v>bsmith</v>
      </c>
      <c r="L59" t="str">
        <f>_xlfn.XLOOKUP($M59,'1.A-P6 DATA CD-3B ONLY'!$V:$V,'1.A-P6 DATA CD-3B ONLY'!$R:$R)</f>
        <v>BNL</v>
      </c>
      <c r="M59" t="s">
        <v>230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5372.93</v>
      </c>
      <c r="U59">
        <v>7432.55</v>
      </c>
      <c r="V59">
        <v>7432.55</v>
      </c>
      <c r="W59">
        <v>89.55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</row>
    <row r="60" spans="1:30" x14ac:dyDescent="0.25">
      <c r="A60" t="str">
        <f>_xlfn.XLOOKUP(M60,'1.A-P6 DATA CD-3B ONLY'!$V:$V,'1.A-P6 DATA CD-3B ONLY'!$E:$E)</f>
        <v>6.04.03.01.01.02</v>
      </c>
      <c r="B60" t="str">
        <f t="shared" si="0"/>
        <v>6.04.03</v>
      </c>
      <c r="C60" t="str">
        <f>VLOOKUP(B60,VLKUP!$A:$B,2,0)</f>
        <v>Electron Storage Ring Magnets - Quadrupole, Corrector</v>
      </c>
      <c r="D60" t="str">
        <f t="shared" si="1"/>
        <v>6.04.03.01</v>
      </c>
      <c r="E60" t="str">
        <f>VLOOKUP(D60,VLKUP!$A:$B,2,0)</f>
        <v>ESR Magnet Quads</v>
      </c>
      <c r="F60" t="str">
        <f>VLOOKUP(_xlfn.XLOOKUP($M60,'1.A-P6 DATA CD-3B ONLY'!$V:$V,'1.A-P6 DATA CD-3B ONLY'!$X:$X),VLKUP!$G:$H,2,0)</f>
        <v>APS Quad Refurbishment</v>
      </c>
      <c r="G60" t="str">
        <f>VLOOKUP(_xlfn.XLOOKUP($M60,'1.A-P6 DATA CD-3B ONLY'!$V:$V,'1.A-P6 DATA CD-3B ONLY'!$Y:$Y),VLKUP!$J:$K,2,0)</f>
        <v>APS Quadrupole Magnet Refurbishment, Testing and Measurement</v>
      </c>
      <c r="H60" t="str">
        <f>_xlfn.XLOOKUP(_xlfn.XLOOKUP(M60,'1.A-P6 DATA CD-3B ONLY'!V:V,'1.A-P6 DATA CD-3B ONLY'!Z:Z),VLKUP!Y:Y,VLKUP!Z:Z)</f>
        <v>APS Quad Rebuild &amp; Refurbishment</v>
      </c>
      <c r="I60" t="str">
        <f>_xlfn.XLOOKUP($M60,'1.A-P6 DATA CD-3B ONLY'!$V:$V,'1.A-P6 DATA CD-3B ONLY'!$AA:$AA)</f>
        <v>Philip</v>
      </c>
      <c r="J60" t="str">
        <f>VLOOKUP($A60,'1.A-P6 DATA CD-3B ONLY'!$E:$K,7,0)</f>
        <v>sphilip</v>
      </c>
      <c r="K60" t="str">
        <f>VLOOKUP($A60,'1.A-P6 DATA CD-3B ONLY'!$E:$K,6,0)</f>
        <v>driga</v>
      </c>
      <c r="L60" t="str">
        <f>_xlfn.XLOOKUP($M60,'1.A-P6 DATA CD-3B ONLY'!$V:$V,'1.A-P6 DATA CD-3B ONLY'!$R:$R)</f>
        <v>JLAB</v>
      </c>
      <c r="M60" t="s">
        <v>231</v>
      </c>
      <c r="N60">
        <v>0</v>
      </c>
      <c r="O60">
        <v>0</v>
      </c>
      <c r="P60">
        <v>0</v>
      </c>
      <c r="Q60">
        <v>0</v>
      </c>
      <c r="R60">
        <v>0</v>
      </c>
      <c r="S60">
        <v>2803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</row>
    <row r="61" spans="1:30" x14ac:dyDescent="0.25">
      <c r="A61" t="str">
        <f>_xlfn.XLOOKUP(M61,'1.A-P6 DATA CD-3B ONLY'!$V:$V,'1.A-P6 DATA CD-3B ONLY'!$E:$E)</f>
        <v>6.04.03.01.01.02</v>
      </c>
      <c r="B61" t="str">
        <f t="shared" si="0"/>
        <v>6.04.03</v>
      </c>
      <c r="C61" t="str">
        <f>VLOOKUP(B61,VLKUP!$A:$B,2,0)</f>
        <v>Electron Storage Ring Magnets - Quadrupole, Corrector</v>
      </c>
      <c r="D61" t="str">
        <f t="shared" si="1"/>
        <v>6.04.03.01</v>
      </c>
      <c r="E61" t="str">
        <f>VLOOKUP(D61,VLKUP!$A:$B,2,0)</f>
        <v>ESR Magnet Quads</v>
      </c>
      <c r="F61" t="str">
        <f>VLOOKUP(_xlfn.XLOOKUP($M61,'1.A-P6 DATA CD-3B ONLY'!$V:$V,'1.A-P6 DATA CD-3B ONLY'!$X:$X),VLKUP!$G:$H,2,0)</f>
        <v>APS Quad Refurbishment</v>
      </c>
      <c r="G61" t="str">
        <f>VLOOKUP(_xlfn.XLOOKUP($M61,'1.A-P6 DATA CD-3B ONLY'!$V:$V,'1.A-P6 DATA CD-3B ONLY'!$Y:$Y),VLKUP!$J:$K,2,0)</f>
        <v>APS Quadrupole Magnet Refurbishment, Testing and Measurement</v>
      </c>
      <c r="H61" t="str">
        <f>_xlfn.XLOOKUP(_xlfn.XLOOKUP(M61,'1.A-P6 DATA CD-3B ONLY'!V:V,'1.A-P6 DATA CD-3B ONLY'!Z:Z),VLKUP!Y:Y,VLKUP!Z:Z)</f>
        <v>APS Quad Rebuild &amp; Refurbishment</v>
      </c>
      <c r="I61" t="str">
        <f>_xlfn.XLOOKUP($M61,'1.A-P6 DATA CD-3B ONLY'!$V:$V,'1.A-P6 DATA CD-3B ONLY'!$AA:$AA)</f>
        <v>Philip</v>
      </c>
      <c r="J61" t="str">
        <f>VLOOKUP($A61,'1.A-P6 DATA CD-3B ONLY'!$E:$K,7,0)</f>
        <v>sphilip</v>
      </c>
      <c r="K61" t="str">
        <f>VLOOKUP($A61,'1.A-P6 DATA CD-3B ONLY'!$E:$K,6,0)</f>
        <v>driga</v>
      </c>
      <c r="L61" t="str">
        <f>_xlfn.XLOOKUP($M61,'1.A-P6 DATA CD-3B ONLY'!$V:$V,'1.A-P6 DATA CD-3B ONLY'!$R:$R)</f>
        <v>JLAB</v>
      </c>
      <c r="M61" t="s">
        <v>232</v>
      </c>
      <c r="N61">
        <v>0</v>
      </c>
      <c r="O61">
        <v>0</v>
      </c>
      <c r="P61">
        <v>0</v>
      </c>
      <c r="Q61">
        <v>0</v>
      </c>
      <c r="R61">
        <v>0</v>
      </c>
      <c r="S61">
        <v>2803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</row>
    <row r="62" spans="1:30" x14ac:dyDescent="0.25">
      <c r="H62">
        <f>_xlfn.XLOOKUP(_xlfn.XLOOKUP(M62,'1.A-P6 DATA CD-3B ONLY'!V:V,'1.A-P6 DATA CD-3B ONLY'!Z:Z),VLKUP!Y:Y,VLKUP!Z:Z)</f>
        <v>0</v>
      </c>
    </row>
  </sheetData>
  <autoFilter ref="A1:Q91" xr:uid="{8AC9B1FC-0491-427D-B4ED-D52C498D97F1}"/>
  <phoneticPr fontId="18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Y34"/>
  <sheetViews>
    <sheetView zoomScale="90" zoomScaleNormal="90" workbookViewId="0">
      <selection activeCell="B5" sqref="B5:B34"/>
    </sheetView>
  </sheetViews>
  <sheetFormatPr defaultRowHeight="15" x14ac:dyDescent="0.25"/>
  <cols>
    <col min="1" max="1" width="14.5703125" bestFit="1" customWidth="1"/>
    <col min="2" max="2" width="12.5703125" bestFit="1" customWidth="1"/>
    <col min="3" max="3" width="20.28515625" style="2" bestFit="1" customWidth="1"/>
    <col min="4" max="4" width="20.140625" style="4" customWidth="1"/>
    <col min="5" max="8" width="10.28515625" style="4" customWidth="1"/>
    <col min="9" max="9" width="16.140625" style="4" bestFit="1" customWidth="1"/>
    <col min="10" max="11" width="20.140625" style="4" customWidth="1"/>
    <col min="12" max="12" width="18.85546875" style="4" customWidth="1"/>
    <col min="13" max="14" width="18.85546875" style="4" bestFit="1" customWidth="1"/>
    <col min="15" max="21" width="10.28515625" style="4" customWidth="1"/>
    <col min="24" max="24" width="13.140625" customWidth="1"/>
    <col min="25" max="25" width="12" customWidth="1"/>
  </cols>
  <sheetData>
    <row r="1" spans="1:25" x14ac:dyDescent="0.25">
      <c r="C1" t="s">
        <v>233</v>
      </c>
      <c r="D1" s="4" t="str">
        <f>IF(EXACT(SUM(D5:D713),SUM(E4:U4)),"","Total Sum Error")</f>
        <v/>
      </c>
      <c r="X1" t="s">
        <v>234</v>
      </c>
      <c r="Y1" t="s">
        <v>235</v>
      </c>
    </row>
    <row r="2" spans="1:25" x14ac:dyDescent="0.25">
      <c r="Y2" t="s">
        <v>236</v>
      </c>
    </row>
    <row r="3" spans="1:25" s="3" customFormat="1" ht="30" x14ac:dyDescent="0.25">
      <c r="C3" s="8" t="s">
        <v>185</v>
      </c>
      <c r="D3" s="9" t="s">
        <v>237</v>
      </c>
      <c r="E3" s="9" t="s">
        <v>186</v>
      </c>
      <c r="F3" s="9" t="s">
        <v>187</v>
      </c>
      <c r="G3" s="9" t="s">
        <v>188</v>
      </c>
      <c r="H3" s="9" t="s">
        <v>189</v>
      </c>
      <c r="I3" s="9" t="s">
        <v>190</v>
      </c>
      <c r="J3" s="9" t="s">
        <v>191</v>
      </c>
      <c r="K3" s="9" t="s">
        <v>192</v>
      </c>
      <c r="L3" s="9" t="s">
        <v>193</v>
      </c>
      <c r="M3" s="9" t="s">
        <v>194</v>
      </c>
      <c r="N3" s="9" t="s">
        <v>195</v>
      </c>
      <c r="O3" s="9" t="s">
        <v>196</v>
      </c>
      <c r="P3" s="9" t="s">
        <v>197</v>
      </c>
      <c r="Q3" s="9" t="s">
        <v>198</v>
      </c>
      <c r="R3" s="9" t="s">
        <v>199</v>
      </c>
      <c r="S3" s="9" t="s">
        <v>200</v>
      </c>
      <c r="T3" s="9" t="s">
        <v>201</v>
      </c>
      <c r="U3" s="9" t="s">
        <v>202</v>
      </c>
      <c r="Y3" t="s">
        <v>238</v>
      </c>
    </row>
    <row r="4" spans="1:25" s="3" customFormat="1" x14ac:dyDescent="0.25">
      <c r="A4" s="3" t="s">
        <v>239</v>
      </c>
      <c r="B4" s="3" t="s">
        <v>240</v>
      </c>
      <c r="C4" s="8" t="s">
        <v>237</v>
      </c>
      <c r="D4" s="9">
        <f t="shared" ref="D4:U4" si="0">SUM(D5:D652)</f>
        <v>29781838.659999993</v>
      </c>
      <c r="E4" s="9">
        <f t="shared" si="0"/>
        <v>0</v>
      </c>
      <c r="F4" s="9">
        <f t="shared" si="0"/>
        <v>0</v>
      </c>
      <c r="G4" s="9">
        <f t="shared" si="0"/>
        <v>0</v>
      </c>
      <c r="H4" s="9">
        <f t="shared" si="0"/>
        <v>0</v>
      </c>
      <c r="I4" s="9">
        <f t="shared" si="0"/>
        <v>0</v>
      </c>
      <c r="J4" s="9">
        <f t="shared" si="0"/>
        <v>5944994.0399999991</v>
      </c>
      <c r="K4" s="9">
        <f t="shared" si="0"/>
        <v>21014982.049999997</v>
      </c>
      <c r="L4" s="9">
        <f t="shared" si="0"/>
        <v>2791774.1699999995</v>
      </c>
      <c r="M4" s="9">
        <f t="shared" si="0"/>
        <v>29730.2</v>
      </c>
      <c r="N4" s="9">
        <f t="shared" si="0"/>
        <v>358.2</v>
      </c>
      <c r="O4" s="9">
        <f t="shared" si="0"/>
        <v>0</v>
      </c>
      <c r="P4" s="9">
        <f t="shared" si="0"/>
        <v>0</v>
      </c>
      <c r="Q4" s="9">
        <f t="shared" si="0"/>
        <v>0</v>
      </c>
      <c r="R4" s="9">
        <f t="shared" si="0"/>
        <v>0</v>
      </c>
      <c r="S4" s="9">
        <f t="shared" si="0"/>
        <v>0</v>
      </c>
      <c r="T4" s="9">
        <f t="shared" si="0"/>
        <v>0</v>
      </c>
      <c r="U4" s="9">
        <f t="shared" si="0"/>
        <v>0</v>
      </c>
      <c r="Y4" t="s">
        <v>241</v>
      </c>
    </row>
    <row r="5" spans="1:25" x14ac:dyDescent="0.25">
      <c r="A5" s="14">
        <f>_xlfn.XLOOKUP(C5,'2.B-Cost Profile NL ONLY'!B:B,'2.B-Cost Profile NL ONLY'!C:C)-'4-Obligation Profile'!D5</f>
        <v>0</v>
      </c>
      <c r="C5" s="39" t="s">
        <v>203</v>
      </c>
      <c r="D5" s="7">
        <f t="shared" ref="D5" si="1">SUM(E5:U5)</f>
        <v>2955838.88</v>
      </c>
      <c r="E5" s="7" cm="1">
        <f t="array" ref="E5">IF(_xlfn.XLOOKUP($C5,'3-Contract Awards'!$B$5:$B$645,_xlfn.XLOOKUP('4-Obligation Profile'!E$3,'3-Contract Awards'!$D$3:$T$3,'3-Contract Awards'!$D$5:$T$645))=0.01,VLOOKUP($C5,'2.B-Cost Profile NL ONLY'!$B:$C,2,0),0)</f>
        <v>0</v>
      </c>
      <c r="F5" s="7" cm="1">
        <f t="array" ref="F5">IF(_xlfn.XLOOKUP($C5,'3-Contract Awards'!$B$5:$B$645,_xlfn.XLOOKUP('4-Obligation Profile'!F$3,'3-Contract Awards'!$D$3:$T$3,'3-Contract Awards'!$D$5:$T$645))=0.01,VLOOKUP($C5,'2.B-Cost Profile NL ONLY'!$B:$C,2,0),0)</f>
        <v>0</v>
      </c>
      <c r="G5" s="7" cm="1">
        <f t="array" ref="G5">IF(_xlfn.XLOOKUP($C5,'3-Contract Awards'!$B$5:$B$645,_xlfn.XLOOKUP('4-Obligation Profile'!G$3,'3-Contract Awards'!$D$3:$T$3,'3-Contract Awards'!$D$5:$T$645))=0.01,VLOOKUP($C5,'2.B-Cost Profile NL ONLY'!$B:$C,2,0),0)</f>
        <v>0</v>
      </c>
      <c r="H5" s="7" cm="1">
        <f t="array" ref="H5">IF(_xlfn.XLOOKUP($C5,'3-Contract Awards'!$B$5:$B$645,_xlfn.XLOOKUP('4-Obligation Profile'!H$3,'3-Contract Awards'!$D$3:$T$3,'3-Contract Awards'!$D$5:$T$645))=0.01,VLOOKUP($C5,'2.B-Cost Profile NL ONLY'!$B:$C,2,0),0)</f>
        <v>0</v>
      </c>
      <c r="I5" s="7" cm="1">
        <f t="array" ref="I5">IF(_xlfn.XLOOKUP($C5,'3-Contract Awards'!$B$5:$B$645,_xlfn.XLOOKUP('4-Obligation Profile'!I$3,'3-Contract Awards'!$D$3:$T$3,'3-Contract Awards'!$D$5:$T$645))=0.01,VLOOKUP($C5,'2.B-Cost Profile NL ONLY'!$B:$C,2,0),0)</f>
        <v>0</v>
      </c>
      <c r="J5" s="7" cm="1">
        <f t="array" ref="J5">IF(_xlfn.XLOOKUP($C5,'3-Contract Awards'!$B$5:$B$645,_xlfn.XLOOKUP('4-Obligation Profile'!J$3,'3-Contract Awards'!$D$3:$T$3,'3-Contract Awards'!$D$5:$T$645))=0.01,VLOOKUP($C5,'2.B-Cost Profile NL ONLY'!$B:$C,2,0),0)</f>
        <v>2955838.88</v>
      </c>
      <c r="K5" s="7" cm="1">
        <f t="array" ref="K5">IF(_xlfn.XLOOKUP($C5,'3-Contract Awards'!$B$5:$B$645,_xlfn.XLOOKUP('4-Obligation Profile'!K$3,'3-Contract Awards'!$D$3:$T$3,'3-Contract Awards'!$D$5:$T$645))=0.01,VLOOKUP($C5,'2.B-Cost Profile NL ONLY'!$B:$C,2,0),0)</f>
        <v>0</v>
      </c>
      <c r="L5" s="7" cm="1">
        <f t="array" ref="L5">IF(_xlfn.XLOOKUP($C5,'3-Contract Awards'!$B$5:$B$645,_xlfn.XLOOKUP('4-Obligation Profile'!L$3,'3-Contract Awards'!$D$3:$T$3,'3-Contract Awards'!$D$5:$T$645))=0.01,VLOOKUP($C5,'2.B-Cost Profile NL ONLY'!$B:$C,2,0),0)</f>
        <v>0</v>
      </c>
      <c r="M5" s="7" cm="1">
        <f t="array" ref="M5">IF(_xlfn.XLOOKUP($C5,'3-Contract Awards'!$B$5:$B$645,_xlfn.XLOOKUP('4-Obligation Profile'!M$3,'3-Contract Awards'!$D$3:$T$3,'3-Contract Awards'!$D$5:$T$645))=0.01,VLOOKUP($C5,'2.B-Cost Profile NL ONLY'!$B:$C,2,0),0)</f>
        <v>0</v>
      </c>
      <c r="N5" s="7" cm="1">
        <f t="array" ref="N5">IF(_xlfn.XLOOKUP($C5,'3-Contract Awards'!$B$5:$B$645,_xlfn.XLOOKUP('4-Obligation Profile'!N$3,'3-Contract Awards'!$D$3:$T$3,'3-Contract Awards'!$D$5:$T$645))=0.01,VLOOKUP($C5,'2.B-Cost Profile NL ONLY'!$B:$C,2,0),0)</f>
        <v>0</v>
      </c>
      <c r="O5" s="7" cm="1">
        <f t="array" ref="O5">IF(_xlfn.XLOOKUP($C5,'3-Contract Awards'!$B$5:$B$645,_xlfn.XLOOKUP('4-Obligation Profile'!O$3,'3-Contract Awards'!$D$3:$T$3,'3-Contract Awards'!$D$5:$T$645))=0.01,VLOOKUP($C5,'2.B-Cost Profile NL ONLY'!$B:$C,2,0),0)</f>
        <v>0</v>
      </c>
      <c r="P5" s="7" cm="1">
        <f t="array" ref="P5">IF(_xlfn.XLOOKUP($C5,'3-Contract Awards'!$B$5:$B$645,_xlfn.XLOOKUP('4-Obligation Profile'!P$3,'3-Contract Awards'!$D$3:$T$3,'3-Contract Awards'!$D$5:$T$645))=0.01,VLOOKUP($C5,'2.B-Cost Profile NL ONLY'!$B:$C,2,0),0)</f>
        <v>0</v>
      </c>
      <c r="Q5" s="7" cm="1">
        <f t="array" ref="Q5">IF(_xlfn.XLOOKUP($C5,'3-Contract Awards'!$B$5:$B$645,_xlfn.XLOOKUP('4-Obligation Profile'!Q$3,'3-Contract Awards'!$D$3:$T$3,'3-Contract Awards'!$D$5:$T$645))=0.01,VLOOKUP($C5,'2.B-Cost Profile NL ONLY'!$B:$C,2,0),0)</f>
        <v>0</v>
      </c>
      <c r="R5" s="7" cm="1">
        <f t="array" ref="R5">IF(_xlfn.XLOOKUP($C5,'3-Contract Awards'!$B$5:$B$645,_xlfn.XLOOKUP('4-Obligation Profile'!R$3,'3-Contract Awards'!$D$3:$T$3,'3-Contract Awards'!$D$5:$T$645))=0.01,VLOOKUP($C5,'2.B-Cost Profile NL ONLY'!$B:$C,2,0),0)</f>
        <v>0</v>
      </c>
      <c r="S5" s="7" cm="1">
        <f t="array" ref="S5">IF(_xlfn.XLOOKUP($C5,'3-Contract Awards'!$B$5:$B$645,_xlfn.XLOOKUP('4-Obligation Profile'!S$3,'3-Contract Awards'!$D$3:$T$3,'3-Contract Awards'!$D$5:$T$645))=0.01,VLOOKUP($C5,'2.B-Cost Profile NL ONLY'!$B:$C,2,0),0)</f>
        <v>0</v>
      </c>
      <c r="T5" s="7" cm="1">
        <f t="array" ref="T5">IF(_xlfn.XLOOKUP($C5,'3-Contract Awards'!$B$5:$B$645,_xlfn.XLOOKUP('4-Obligation Profile'!T$3,'3-Contract Awards'!$D$3:$T$3,'3-Contract Awards'!$D$5:$T$645))=0.01,VLOOKUP($C5,'2.B-Cost Profile NL ONLY'!$B:$C,2,0),0)</f>
        <v>0</v>
      </c>
      <c r="U5" s="7" cm="1">
        <f t="array" ref="U5">IF(_xlfn.XLOOKUP($C5,'3-Contract Awards'!$B$5:$B$645,_xlfn.XLOOKUP('4-Obligation Profile'!U$3,'3-Contract Awards'!$D$3:$T$3,'3-Contract Awards'!$D$5:$T$645))=0.01,VLOOKUP($C5,'2.B-Cost Profile NL ONLY'!$B:$C,2,0),0)</f>
        <v>0</v>
      </c>
      <c r="Y5" t="s">
        <v>242</v>
      </c>
    </row>
    <row r="6" spans="1:25" x14ac:dyDescent="0.25">
      <c r="A6" s="14">
        <f>_xlfn.XLOOKUP(C6,'2.B-Cost Profile NL ONLY'!B:B,'2.B-Cost Profile NL ONLY'!C:C)-'4-Obligation Profile'!D6</f>
        <v>0</v>
      </c>
      <c r="C6" s="39" t="s">
        <v>204</v>
      </c>
      <c r="D6" s="7">
        <f t="shared" ref="D6:D29" si="2">SUM(E6:U6)</f>
        <v>1611322.71</v>
      </c>
      <c r="E6" s="7" cm="1">
        <f t="array" ref="E6">IF(_xlfn.XLOOKUP($C6,'3-Contract Awards'!$B$5:$B$645,_xlfn.XLOOKUP('4-Obligation Profile'!E$3,'3-Contract Awards'!$D$3:$T$3,'3-Contract Awards'!$D$5:$T$645))=0.01,VLOOKUP($C6,'2.B-Cost Profile NL ONLY'!$B:$C,2,0),0)</f>
        <v>0</v>
      </c>
      <c r="F6" s="7" cm="1">
        <f t="array" ref="F6">IF(_xlfn.XLOOKUP($C6,'3-Contract Awards'!$B$5:$B$645,_xlfn.XLOOKUP('4-Obligation Profile'!F$3,'3-Contract Awards'!$D$3:$T$3,'3-Contract Awards'!$D$5:$T$645))=0.01,VLOOKUP($C6,'2.B-Cost Profile NL ONLY'!$B:$C,2,0),0)</f>
        <v>0</v>
      </c>
      <c r="G6" s="7" cm="1">
        <f t="array" ref="G6">IF(_xlfn.XLOOKUP($C6,'3-Contract Awards'!$B$5:$B$645,_xlfn.XLOOKUP('4-Obligation Profile'!G$3,'3-Contract Awards'!$D$3:$T$3,'3-Contract Awards'!$D$5:$T$645))=0.01,VLOOKUP($C6,'2.B-Cost Profile NL ONLY'!$B:$C,2,0),0)</f>
        <v>0</v>
      </c>
      <c r="H6" s="7" cm="1">
        <f t="array" ref="H6">IF(_xlfn.XLOOKUP($C6,'3-Contract Awards'!$B$5:$B$645,_xlfn.XLOOKUP('4-Obligation Profile'!H$3,'3-Contract Awards'!$D$3:$T$3,'3-Contract Awards'!$D$5:$T$645))=0.01,VLOOKUP($C6,'2.B-Cost Profile NL ONLY'!$B:$C,2,0),0)</f>
        <v>0</v>
      </c>
      <c r="I6" s="7" cm="1">
        <f t="array" ref="I6">IF(_xlfn.XLOOKUP($C6,'3-Contract Awards'!$B$5:$B$645,_xlfn.XLOOKUP('4-Obligation Profile'!I$3,'3-Contract Awards'!$D$3:$T$3,'3-Contract Awards'!$D$5:$T$645))=0.01,VLOOKUP($C6,'2.B-Cost Profile NL ONLY'!$B:$C,2,0),0)</f>
        <v>0</v>
      </c>
      <c r="J6" s="7" cm="1">
        <f t="array" ref="J6">IF(_xlfn.XLOOKUP($C6,'3-Contract Awards'!$B$5:$B$645,_xlfn.XLOOKUP('4-Obligation Profile'!J$3,'3-Contract Awards'!$D$3:$T$3,'3-Contract Awards'!$D$5:$T$645))=0.01,VLOOKUP($C6,'2.B-Cost Profile NL ONLY'!$B:$C,2,0),0)</f>
        <v>0</v>
      </c>
      <c r="K6" s="7" cm="1">
        <f t="array" ref="K6">IF(_xlfn.XLOOKUP($C6,'3-Contract Awards'!$B$5:$B$645,_xlfn.XLOOKUP('4-Obligation Profile'!K$3,'3-Contract Awards'!$D$3:$T$3,'3-Contract Awards'!$D$5:$T$645))=0.01,VLOOKUP($C6,'2.B-Cost Profile NL ONLY'!$B:$C,2,0),0)</f>
        <v>1611322.71</v>
      </c>
      <c r="L6" s="7" cm="1">
        <f t="array" ref="L6">IF(_xlfn.XLOOKUP($C6,'3-Contract Awards'!$B$5:$B$645,_xlfn.XLOOKUP('4-Obligation Profile'!L$3,'3-Contract Awards'!$D$3:$T$3,'3-Contract Awards'!$D$5:$T$645))=0.01,VLOOKUP($C6,'2.B-Cost Profile NL ONLY'!$B:$C,2,0),0)</f>
        <v>0</v>
      </c>
      <c r="M6" s="7" cm="1">
        <f t="array" ref="M6">IF(_xlfn.XLOOKUP($C6,'3-Contract Awards'!$B$5:$B$645,_xlfn.XLOOKUP('4-Obligation Profile'!M$3,'3-Contract Awards'!$D$3:$T$3,'3-Contract Awards'!$D$5:$T$645))=0.01,VLOOKUP($C6,'2.B-Cost Profile NL ONLY'!$B:$C,2,0),0)</f>
        <v>0</v>
      </c>
      <c r="N6" s="7" cm="1">
        <f t="array" ref="N6">IF(_xlfn.XLOOKUP($C6,'3-Contract Awards'!$B$5:$B$645,_xlfn.XLOOKUP('4-Obligation Profile'!N$3,'3-Contract Awards'!$D$3:$T$3,'3-Contract Awards'!$D$5:$T$645))=0.01,VLOOKUP($C6,'2.B-Cost Profile NL ONLY'!$B:$C,2,0),0)</f>
        <v>0</v>
      </c>
      <c r="O6" s="7" cm="1">
        <f t="array" ref="O6">IF(_xlfn.XLOOKUP($C6,'3-Contract Awards'!$B$5:$B$645,_xlfn.XLOOKUP('4-Obligation Profile'!O$3,'3-Contract Awards'!$D$3:$T$3,'3-Contract Awards'!$D$5:$T$645))=0.01,VLOOKUP($C6,'2.B-Cost Profile NL ONLY'!$B:$C,2,0),0)</f>
        <v>0</v>
      </c>
      <c r="P6" s="7" cm="1">
        <f t="array" ref="P6">IF(_xlfn.XLOOKUP($C6,'3-Contract Awards'!$B$5:$B$645,_xlfn.XLOOKUP('4-Obligation Profile'!P$3,'3-Contract Awards'!$D$3:$T$3,'3-Contract Awards'!$D$5:$T$645))=0.01,VLOOKUP($C6,'2.B-Cost Profile NL ONLY'!$B:$C,2,0),0)</f>
        <v>0</v>
      </c>
      <c r="Q6" s="7" cm="1">
        <f t="array" ref="Q6">IF(_xlfn.XLOOKUP($C6,'3-Contract Awards'!$B$5:$B$645,_xlfn.XLOOKUP('4-Obligation Profile'!Q$3,'3-Contract Awards'!$D$3:$T$3,'3-Contract Awards'!$D$5:$T$645))=0.01,VLOOKUP($C6,'2.B-Cost Profile NL ONLY'!$B:$C,2,0),0)</f>
        <v>0</v>
      </c>
      <c r="R6" s="7" cm="1">
        <f t="array" ref="R6">IF(_xlfn.XLOOKUP($C6,'3-Contract Awards'!$B$5:$B$645,_xlfn.XLOOKUP('4-Obligation Profile'!R$3,'3-Contract Awards'!$D$3:$T$3,'3-Contract Awards'!$D$5:$T$645))=0.01,VLOOKUP($C6,'2.B-Cost Profile NL ONLY'!$B:$C,2,0),0)</f>
        <v>0</v>
      </c>
      <c r="S6" s="7" cm="1">
        <f t="array" ref="S6">IF(_xlfn.XLOOKUP($C6,'3-Contract Awards'!$B$5:$B$645,_xlfn.XLOOKUP('4-Obligation Profile'!S$3,'3-Contract Awards'!$D$3:$T$3,'3-Contract Awards'!$D$5:$T$645))=0.01,VLOOKUP($C6,'2.B-Cost Profile NL ONLY'!$B:$C,2,0),0)</f>
        <v>0</v>
      </c>
      <c r="T6" s="7" cm="1">
        <f t="array" ref="T6">IF(_xlfn.XLOOKUP($C6,'3-Contract Awards'!$B$5:$B$645,_xlfn.XLOOKUP('4-Obligation Profile'!T$3,'3-Contract Awards'!$D$3:$T$3,'3-Contract Awards'!$D$5:$T$645))=0.01,VLOOKUP($C6,'2.B-Cost Profile NL ONLY'!$B:$C,2,0),0)</f>
        <v>0</v>
      </c>
      <c r="U6" s="7" cm="1">
        <f t="array" ref="U6">IF(_xlfn.XLOOKUP($C6,'3-Contract Awards'!$B$5:$B$645,_xlfn.XLOOKUP('4-Obligation Profile'!U$3,'3-Contract Awards'!$D$3:$T$3,'3-Contract Awards'!$D$5:$T$645))=0.01,VLOOKUP($C6,'2.B-Cost Profile NL ONLY'!$B:$C,2,0),0)</f>
        <v>0</v>
      </c>
    </row>
    <row r="7" spans="1:25" x14ac:dyDescent="0.25">
      <c r="A7" s="14">
        <f>_xlfn.XLOOKUP(C7,'2.B-Cost Profile NL ONLY'!B:B,'2.B-Cost Profile NL ONLY'!C:C)-'4-Obligation Profile'!D7</f>
        <v>0</v>
      </c>
      <c r="B7" t="s">
        <v>240</v>
      </c>
      <c r="C7" s="39" t="s">
        <v>205</v>
      </c>
      <c r="D7" s="7">
        <f t="shared" si="2"/>
        <v>34590.550000000003</v>
      </c>
      <c r="E7" s="7">
        <f>SUMIFS('2.B-Cost Profile NL ONLY'!D:D,'2.B-Cost Profile NL ONLY'!$B:$B,'4-Obligation Profile'!$C7)</f>
        <v>0</v>
      </c>
      <c r="F7" s="7">
        <f>SUMIFS('2.B-Cost Profile NL ONLY'!E:E,'2.B-Cost Profile NL ONLY'!$B:$B,'4-Obligation Profile'!$C7)</f>
        <v>0</v>
      </c>
      <c r="G7" s="7">
        <f>SUMIFS('2.B-Cost Profile NL ONLY'!F:F,'2.B-Cost Profile NL ONLY'!$B:$B,'4-Obligation Profile'!$C7)</f>
        <v>0</v>
      </c>
      <c r="H7" s="7">
        <f>SUMIFS('2.B-Cost Profile NL ONLY'!G:G,'2.B-Cost Profile NL ONLY'!$B:$B,'4-Obligation Profile'!$C7)</f>
        <v>0</v>
      </c>
      <c r="I7" s="7">
        <f>SUMIFS('2.B-Cost Profile NL ONLY'!H:H,'2.B-Cost Profile NL ONLY'!$B:$B,'4-Obligation Profile'!$C7)</f>
        <v>0</v>
      </c>
      <c r="J7" s="7">
        <f>SUMIFS('2.B-Cost Profile NL ONLY'!I:I,'2.B-Cost Profile NL ONLY'!$B:$B,'4-Obligation Profile'!$C7)</f>
        <v>22072.28</v>
      </c>
      <c r="K7" s="7">
        <f>SUMIFS('2.B-Cost Profile NL ONLY'!J:J,'2.B-Cost Profile NL ONLY'!$B:$B,'4-Obligation Profile'!$C7)</f>
        <v>12518.27</v>
      </c>
      <c r="L7" s="7">
        <f>SUMIFS('2.B-Cost Profile NL ONLY'!K:K,'2.B-Cost Profile NL ONLY'!$B:$B,'4-Obligation Profile'!$C7)</f>
        <v>0</v>
      </c>
      <c r="M7" s="7">
        <f>SUMIFS('2.B-Cost Profile NL ONLY'!L:L,'2.B-Cost Profile NL ONLY'!$B:$B,'4-Obligation Profile'!$C7)</f>
        <v>0</v>
      </c>
      <c r="N7" s="7">
        <f>SUMIFS('2.B-Cost Profile NL ONLY'!M:M,'2.B-Cost Profile NL ONLY'!$B:$B,'4-Obligation Profile'!$C7)</f>
        <v>0</v>
      </c>
      <c r="O7" s="7">
        <f>SUMIFS('2.B-Cost Profile NL ONLY'!N:N,'2.B-Cost Profile NL ONLY'!$B:$B,'4-Obligation Profile'!$C7)</f>
        <v>0</v>
      </c>
      <c r="P7" s="7">
        <f>SUMIFS('2.B-Cost Profile NL ONLY'!O:O,'2.B-Cost Profile NL ONLY'!$B:$B,'4-Obligation Profile'!$C7)</f>
        <v>0</v>
      </c>
      <c r="Q7" s="7">
        <f>SUMIFS('2.B-Cost Profile NL ONLY'!P:P,'2.B-Cost Profile NL ONLY'!$B:$B,'4-Obligation Profile'!$C7)</f>
        <v>0</v>
      </c>
      <c r="R7" s="7">
        <f>SUMIFS('2.B-Cost Profile NL ONLY'!Q:Q,'2.B-Cost Profile NL ONLY'!$B:$B,'4-Obligation Profile'!$C7)</f>
        <v>0</v>
      </c>
      <c r="S7" s="7">
        <f>SUMIFS('2.B-Cost Profile NL ONLY'!R:R,'2.B-Cost Profile NL ONLY'!$B:$B,'4-Obligation Profile'!$C7)</f>
        <v>0</v>
      </c>
      <c r="T7" s="7">
        <f>SUMIFS('2.B-Cost Profile NL ONLY'!S:S,'2.B-Cost Profile NL ONLY'!$B:$B,'4-Obligation Profile'!$C7)</f>
        <v>0</v>
      </c>
      <c r="U7" s="7">
        <f>SUMIFS('2.B-Cost Profile NL ONLY'!T:T,'2.B-Cost Profile NL ONLY'!$B:$B,'4-Obligation Profile'!$C7)</f>
        <v>0</v>
      </c>
    </row>
    <row r="8" spans="1:25" x14ac:dyDescent="0.25">
      <c r="A8" s="14">
        <f>_xlfn.XLOOKUP(C8,'2.B-Cost Profile NL ONLY'!B:B,'2.B-Cost Profile NL ONLY'!C:C)-'4-Obligation Profile'!D8</f>
        <v>0</v>
      </c>
      <c r="C8" s="39" t="s">
        <v>206</v>
      </c>
      <c r="D8" s="7">
        <f t="shared" si="2"/>
        <v>1338366.1200000001</v>
      </c>
      <c r="E8" s="7" cm="1">
        <f t="array" ref="E8">IF(_xlfn.XLOOKUP($C8,'3-Contract Awards'!$B$5:$B$645,_xlfn.XLOOKUP('4-Obligation Profile'!E$3,'3-Contract Awards'!$D$3:$T$3,'3-Contract Awards'!$D$5:$T$645))=0.01,VLOOKUP($C8,'2.B-Cost Profile NL ONLY'!$B:$C,2,0),0)</f>
        <v>0</v>
      </c>
      <c r="F8" s="7" cm="1">
        <f t="array" ref="F8">IF(_xlfn.XLOOKUP($C8,'3-Contract Awards'!$B$5:$B$645,_xlfn.XLOOKUP('4-Obligation Profile'!F$3,'3-Contract Awards'!$D$3:$T$3,'3-Contract Awards'!$D$5:$T$645))=0.01,VLOOKUP($C8,'2.B-Cost Profile NL ONLY'!$B:$C,2,0),0)</f>
        <v>0</v>
      </c>
      <c r="G8" s="7" cm="1">
        <f t="array" ref="G8">IF(_xlfn.XLOOKUP($C8,'3-Contract Awards'!$B$5:$B$645,_xlfn.XLOOKUP('4-Obligation Profile'!G$3,'3-Contract Awards'!$D$3:$T$3,'3-Contract Awards'!$D$5:$T$645))=0.01,VLOOKUP($C8,'2.B-Cost Profile NL ONLY'!$B:$C,2,0),0)</f>
        <v>0</v>
      </c>
      <c r="H8" s="7" cm="1">
        <f t="array" ref="H8">IF(_xlfn.XLOOKUP($C8,'3-Contract Awards'!$B$5:$B$645,_xlfn.XLOOKUP('4-Obligation Profile'!H$3,'3-Contract Awards'!$D$3:$T$3,'3-Contract Awards'!$D$5:$T$645))=0.01,VLOOKUP($C8,'2.B-Cost Profile NL ONLY'!$B:$C,2,0),0)</f>
        <v>0</v>
      </c>
      <c r="I8" s="7" cm="1">
        <f t="array" ref="I8">IF(_xlfn.XLOOKUP($C8,'3-Contract Awards'!$B$5:$B$645,_xlfn.XLOOKUP('4-Obligation Profile'!I$3,'3-Contract Awards'!$D$3:$T$3,'3-Contract Awards'!$D$5:$T$645))=0.01,VLOOKUP($C8,'2.B-Cost Profile NL ONLY'!$B:$C,2,0),0)</f>
        <v>0</v>
      </c>
      <c r="J8" s="7" cm="1">
        <f t="array" ref="J8">IF(_xlfn.XLOOKUP($C8,'3-Contract Awards'!$B$5:$B$645,_xlfn.XLOOKUP('4-Obligation Profile'!J$3,'3-Contract Awards'!$D$3:$T$3,'3-Contract Awards'!$D$5:$T$645))=0.01,VLOOKUP($C8,'2.B-Cost Profile NL ONLY'!$B:$C,2,0),0)</f>
        <v>0</v>
      </c>
      <c r="K8" s="7" cm="1">
        <f t="array" ref="K8">IF(_xlfn.XLOOKUP($C8,'3-Contract Awards'!$B$5:$B$645,_xlfn.XLOOKUP('4-Obligation Profile'!K$3,'3-Contract Awards'!$D$3:$T$3,'3-Contract Awards'!$D$5:$T$645))=0.01,VLOOKUP($C8,'2.B-Cost Profile NL ONLY'!$B:$C,2,0),0)</f>
        <v>0</v>
      </c>
      <c r="L8" s="7" cm="1">
        <f t="array" ref="L8">IF(_xlfn.XLOOKUP($C8,'3-Contract Awards'!$B$5:$B$645,_xlfn.XLOOKUP('4-Obligation Profile'!L$3,'3-Contract Awards'!$D$3:$T$3,'3-Contract Awards'!$D$5:$T$645))=0.01,VLOOKUP($C8,'2.B-Cost Profile NL ONLY'!$B:$C,2,0),0)</f>
        <v>1338366.1200000001</v>
      </c>
      <c r="M8" s="7" cm="1">
        <f t="array" ref="M8">IF(_xlfn.XLOOKUP($C8,'3-Contract Awards'!$B$5:$B$645,_xlfn.XLOOKUP('4-Obligation Profile'!M$3,'3-Contract Awards'!$D$3:$T$3,'3-Contract Awards'!$D$5:$T$645))=0.01,VLOOKUP($C8,'2.B-Cost Profile NL ONLY'!$B:$C,2,0),0)</f>
        <v>0</v>
      </c>
      <c r="N8" s="7" cm="1">
        <f t="array" ref="N8">IF(_xlfn.XLOOKUP($C8,'3-Contract Awards'!$B$5:$B$645,_xlfn.XLOOKUP('4-Obligation Profile'!N$3,'3-Contract Awards'!$D$3:$T$3,'3-Contract Awards'!$D$5:$T$645))=0.01,VLOOKUP($C8,'2.B-Cost Profile NL ONLY'!$B:$C,2,0),0)</f>
        <v>0</v>
      </c>
      <c r="O8" s="7" cm="1">
        <f t="array" ref="O8">IF(_xlfn.XLOOKUP($C8,'3-Contract Awards'!$B$5:$B$645,_xlfn.XLOOKUP('4-Obligation Profile'!O$3,'3-Contract Awards'!$D$3:$T$3,'3-Contract Awards'!$D$5:$T$645))=0.01,VLOOKUP($C8,'2.B-Cost Profile NL ONLY'!$B:$C,2,0),0)</f>
        <v>0</v>
      </c>
      <c r="P8" s="7" cm="1">
        <f t="array" ref="P8">IF(_xlfn.XLOOKUP($C8,'3-Contract Awards'!$B$5:$B$645,_xlfn.XLOOKUP('4-Obligation Profile'!P$3,'3-Contract Awards'!$D$3:$T$3,'3-Contract Awards'!$D$5:$T$645))=0.01,VLOOKUP($C8,'2.B-Cost Profile NL ONLY'!$B:$C,2,0),0)</f>
        <v>0</v>
      </c>
      <c r="Q8" s="7" cm="1">
        <f t="array" ref="Q8">IF(_xlfn.XLOOKUP($C8,'3-Contract Awards'!$B$5:$B$645,_xlfn.XLOOKUP('4-Obligation Profile'!Q$3,'3-Contract Awards'!$D$3:$T$3,'3-Contract Awards'!$D$5:$T$645))=0.01,VLOOKUP($C8,'2.B-Cost Profile NL ONLY'!$B:$C,2,0),0)</f>
        <v>0</v>
      </c>
      <c r="R8" s="7" cm="1">
        <f t="array" ref="R8">IF(_xlfn.XLOOKUP($C8,'3-Contract Awards'!$B$5:$B$645,_xlfn.XLOOKUP('4-Obligation Profile'!R$3,'3-Contract Awards'!$D$3:$T$3,'3-Contract Awards'!$D$5:$T$645))=0.01,VLOOKUP($C8,'2.B-Cost Profile NL ONLY'!$B:$C,2,0),0)</f>
        <v>0</v>
      </c>
      <c r="S8" s="7" cm="1">
        <f t="array" ref="S8">IF(_xlfn.XLOOKUP($C8,'3-Contract Awards'!$B$5:$B$645,_xlfn.XLOOKUP('4-Obligation Profile'!S$3,'3-Contract Awards'!$D$3:$T$3,'3-Contract Awards'!$D$5:$T$645))=0.01,VLOOKUP($C8,'2.B-Cost Profile NL ONLY'!$B:$C,2,0),0)</f>
        <v>0</v>
      </c>
      <c r="T8" s="7" cm="1">
        <f t="array" ref="T8">IF(_xlfn.XLOOKUP($C8,'3-Contract Awards'!$B$5:$B$645,_xlfn.XLOOKUP('4-Obligation Profile'!T$3,'3-Contract Awards'!$D$3:$T$3,'3-Contract Awards'!$D$5:$T$645))=0.01,VLOOKUP($C8,'2.B-Cost Profile NL ONLY'!$B:$C,2,0),0)</f>
        <v>0</v>
      </c>
      <c r="U8" s="7" cm="1">
        <f t="array" ref="U8">IF(_xlfn.XLOOKUP($C8,'3-Contract Awards'!$B$5:$B$645,_xlfn.XLOOKUP('4-Obligation Profile'!U$3,'3-Contract Awards'!$D$3:$T$3,'3-Contract Awards'!$D$5:$T$645))=0.01,VLOOKUP($C8,'2.B-Cost Profile NL ONLY'!$B:$C,2,0),0)</f>
        <v>0</v>
      </c>
    </row>
    <row r="9" spans="1:25" x14ac:dyDescent="0.25">
      <c r="A9" s="14">
        <f>_xlfn.XLOOKUP(C9,'2.B-Cost Profile NL ONLY'!B:B,'2.B-Cost Profile NL ONLY'!C:C)-'4-Obligation Profile'!D9</f>
        <v>0</v>
      </c>
      <c r="C9" s="39" t="s">
        <v>207</v>
      </c>
      <c r="D9" s="7">
        <f t="shared" si="2"/>
        <v>1338366.1200000001</v>
      </c>
      <c r="E9" s="7" cm="1">
        <f t="array" ref="E9">IF(_xlfn.XLOOKUP($C9,'3-Contract Awards'!$B$5:$B$645,_xlfn.XLOOKUP('4-Obligation Profile'!E$3,'3-Contract Awards'!$D$3:$T$3,'3-Contract Awards'!$D$5:$T$645))=0.01,VLOOKUP($C9,'2.B-Cost Profile NL ONLY'!$B:$C,2,0),0)</f>
        <v>0</v>
      </c>
      <c r="F9" s="7" cm="1">
        <f t="array" ref="F9">IF(_xlfn.XLOOKUP($C9,'3-Contract Awards'!$B$5:$B$645,_xlfn.XLOOKUP('4-Obligation Profile'!F$3,'3-Contract Awards'!$D$3:$T$3,'3-Contract Awards'!$D$5:$T$645))=0.01,VLOOKUP($C9,'2.B-Cost Profile NL ONLY'!$B:$C,2,0),0)</f>
        <v>0</v>
      </c>
      <c r="G9" s="7" cm="1">
        <f t="array" ref="G9">IF(_xlfn.XLOOKUP($C9,'3-Contract Awards'!$B$5:$B$645,_xlfn.XLOOKUP('4-Obligation Profile'!G$3,'3-Contract Awards'!$D$3:$T$3,'3-Contract Awards'!$D$5:$T$645))=0.01,VLOOKUP($C9,'2.B-Cost Profile NL ONLY'!$B:$C,2,0),0)</f>
        <v>0</v>
      </c>
      <c r="H9" s="7" cm="1">
        <f t="array" ref="H9">IF(_xlfn.XLOOKUP($C9,'3-Contract Awards'!$B$5:$B$645,_xlfn.XLOOKUP('4-Obligation Profile'!H$3,'3-Contract Awards'!$D$3:$T$3,'3-Contract Awards'!$D$5:$T$645))=0.01,VLOOKUP($C9,'2.B-Cost Profile NL ONLY'!$B:$C,2,0),0)</f>
        <v>0</v>
      </c>
      <c r="I9" s="7" cm="1">
        <f t="array" ref="I9">IF(_xlfn.XLOOKUP($C9,'3-Contract Awards'!$B$5:$B$645,_xlfn.XLOOKUP('4-Obligation Profile'!I$3,'3-Contract Awards'!$D$3:$T$3,'3-Contract Awards'!$D$5:$T$645))=0.01,VLOOKUP($C9,'2.B-Cost Profile NL ONLY'!$B:$C,2,0),0)</f>
        <v>0</v>
      </c>
      <c r="J9" s="7" cm="1">
        <f t="array" ref="J9">IF(_xlfn.XLOOKUP($C9,'3-Contract Awards'!$B$5:$B$645,_xlfn.XLOOKUP('4-Obligation Profile'!J$3,'3-Contract Awards'!$D$3:$T$3,'3-Contract Awards'!$D$5:$T$645))=0.01,VLOOKUP($C9,'2.B-Cost Profile NL ONLY'!$B:$C,2,0),0)</f>
        <v>0</v>
      </c>
      <c r="K9" s="7" cm="1">
        <f t="array" ref="K9">IF(_xlfn.XLOOKUP($C9,'3-Contract Awards'!$B$5:$B$645,_xlfn.XLOOKUP('4-Obligation Profile'!K$3,'3-Contract Awards'!$D$3:$T$3,'3-Contract Awards'!$D$5:$T$645))=0.01,VLOOKUP($C9,'2.B-Cost Profile NL ONLY'!$B:$C,2,0),0)</f>
        <v>0</v>
      </c>
      <c r="L9" s="7" cm="1">
        <f t="array" ref="L9">IF(_xlfn.XLOOKUP($C9,'3-Contract Awards'!$B$5:$B$645,_xlfn.XLOOKUP('4-Obligation Profile'!L$3,'3-Contract Awards'!$D$3:$T$3,'3-Contract Awards'!$D$5:$T$645))=0.01,VLOOKUP($C9,'2.B-Cost Profile NL ONLY'!$B:$C,2,0),0)</f>
        <v>1338366.1200000001</v>
      </c>
      <c r="M9" s="7" cm="1">
        <f t="array" ref="M9">IF(_xlfn.XLOOKUP($C9,'3-Contract Awards'!$B$5:$B$645,_xlfn.XLOOKUP('4-Obligation Profile'!M$3,'3-Contract Awards'!$D$3:$T$3,'3-Contract Awards'!$D$5:$T$645))=0.01,VLOOKUP($C9,'2.B-Cost Profile NL ONLY'!$B:$C,2,0),0)</f>
        <v>0</v>
      </c>
      <c r="N9" s="7" cm="1">
        <f t="array" ref="N9">IF(_xlfn.XLOOKUP($C9,'3-Contract Awards'!$B$5:$B$645,_xlfn.XLOOKUP('4-Obligation Profile'!N$3,'3-Contract Awards'!$D$3:$T$3,'3-Contract Awards'!$D$5:$T$645))=0.01,VLOOKUP($C9,'2.B-Cost Profile NL ONLY'!$B:$C,2,0),0)</f>
        <v>0</v>
      </c>
      <c r="O9" s="7" cm="1">
        <f t="array" ref="O9">IF(_xlfn.XLOOKUP($C9,'3-Contract Awards'!$B$5:$B$645,_xlfn.XLOOKUP('4-Obligation Profile'!O$3,'3-Contract Awards'!$D$3:$T$3,'3-Contract Awards'!$D$5:$T$645))=0.01,VLOOKUP($C9,'2.B-Cost Profile NL ONLY'!$B:$C,2,0),0)</f>
        <v>0</v>
      </c>
      <c r="P9" s="7" cm="1">
        <f t="array" ref="P9">IF(_xlfn.XLOOKUP($C9,'3-Contract Awards'!$B$5:$B$645,_xlfn.XLOOKUP('4-Obligation Profile'!P$3,'3-Contract Awards'!$D$3:$T$3,'3-Contract Awards'!$D$5:$T$645))=0.01,VLOOKUP($C9,'2.B-Cost Profile NL ONLY'!$B:$C,2,0),0)</f>
        <v>0</v>
      </c>
      <c r="Q9" s="7" cm="1">
        <f t="array" ref="Q9">IF(_xlfn.XLOOKUP($C9,'3-Contract Awards'!$B$5:$B$645,_xlfn.XLOOKUP('4-Obligation Profile'!Q$3,'3-Contract Awards'!$D$3:$T$3,'3-Contract Awards'!$D$5:$T$645))=0.01,VLOOKUP($C9,'2.B-Cost Profile NL ONLY'!$B:$C,2,0),0)</f>
        <v>0</v>
      </c>
      <c r="R9" s="7" cm="1">
        <f t="array" ref="R9">IF(_xlfn.XLOOKUP($C9,'3-Contract Awards'!$B$5:$B$645,_xlfn.XLOOKUP('4-Obligation Profile'!R$3,'3-Contract Awards'!$D$3:$T$3,'3-Contract Awards'!$D$5:$T$645))=0.01,VLOOKUP($C9,'2.B-Cost Profile NL ONLY'!$B:$C,2,0),0)</f>
        <v>0</v>
      </c>
      <c r="S9" s="7" cm="1">
        <f t="array" ref="S9">IF(_xlfn.XLOOKUP($C9,'3-Contract Awards'!$B$5:$B$645,_xlfn.XLOOKUP('4-Obligation Profile'!S$3,'3-Contract Awards'!$D$3:$T$3,'3-Contract Awards'!$D$5:$T$645))=0.01,VLOOKUP($C9,'2.B-Cost Profile NL ONLY'!$B:$C,2,0),0)</f>
        <v>0</v>
      </c>
      <c r="T9" s="7" cm="1">
        <f t="array" ref="T9">IF(_xlfn.XLOOKUP($C9,'3-Contract Awards'!$B$5:$B$645,_xlfn.XLOOKUP('4-Obligation Profile'!T$3,'3-Contract Awards'!$D$3:$T$3,'3-Contract Awards'!$D$5:$T$645))=0.01,VLOOKUP($C9,'2.B-Cost Profile NL ONLY'!$B:$C,2,0),0)</f>
        <v>0</v>
      </c>
      <c r="U9" s="7" cm="1">
        <f t="array" ref="U9">IF(_xlfn.XLOOKUP($C9,'3-Contract Awards'!$B$5:$B$645,_xlfn.XLOOKUP('4-Obligation Profile'!U$3,'3-Contract Awards'!$D$3:$T$3,'3-Contract Awards'!$D$5:$T$645))=0.01,VLOOKUP($C9,'2.B-Cost Profile NL ONLY'!$B:$C,2,0),0)</f>
        <v>0</v>
      </c>
    </row>
    <row r="10" spans="1:25" x14ac:dyDescent="0.25">
      <c r="A10" s="14">
        <f>_xlfn.XLOOKUP(C10,'2.B-Cost Profile NL ONLY'!B:B,'2.B-Cost Profile NL ONLY'!C:C)-'4-Obligation Profile'!D10</f>
        <v>0</v>
      </c>
      <c r="C10" s="39" t="s">
        <v>208</v>
      </c>
      <c r="D10" s="7">
        <f t="shared" si="2"/>
        <v>2417282.31</v>
      </c>
      <c r="E10" s="7" cm="1">
        <f t="array" ref="E10">IF(_xlfn.XLOOKUP($C10,'3-Contract Awards'!$B$5:$B$645,_xlfn.XLOOKUP('4-Obligation Profile'!E$3,'3-Contract Awards'!$D$3:$T$3,'3-Contract Awards'!$D$5:$T$645))=0.01,VLOOKUP($C10,'2.B-Cost Profile NL ONLY'!$B:$C,2,0),0)</f>
        <v>0</v>
      </c>
      <c r="F10" s="7" cm="1">
        <f t="array" ref="F10">IF(_xlfn.XLOOKUP($C10,'3-Contract Awards'!$B$5:$B$645,_xlfn.XLOOKUP('4-Obligation Profile'!F$3,'3-Contract Awards'!$D$3:$T$3,'3-Contract Awards'!$D$5:$T$645))=0.01,VLOOKUP($C10,'2.B-Cost Profile NL ONLY'!$B:$C,2,0),0)</f>
        <v>0</v>
      </c>
      <c r="G10" s="7" cm="1">
        <f t="array" ref="G10">IF(_xlfn.XLOOKUP($C10,'3-Contract Awards'!$B$5:$B$645,_xlfn.XLOOKUP('4-Obligation Profile'!G$3,'3-Contract Awards'!$D$3:$T$3,'3-Contract Awards'!$D$5:$T$645))=0.01,VLOOKUP($C10,'2.B-Cost Profile NL ONLY'!$B:$C,2,0),0)</f>
        <v>0</v>
      </c>
      <c r="H10" s="7" cm="1">
        <f t="array" ref="H10">IF(_xlfn.XLOOKUP($C10,'3-Contract Awards'!$B$5:$B$645,_xlfn.XLOOKUP('4-Obligation Profile'!H$3,'3-Contract Awards'!$D$3:$T$3,'3-Contract Awards'!$D$5:$T$645))=0.01,VLOOKUP($C10,'2.B-Cost Profile NL ONLY'!$B:$C,2,0),0)</f>
        <v>0</v>
      </c>
      <c r="I10" s="7" cm="1">
        <f t="array" ref="I10">IF(_xlfn.XLOOKUP($C10,'3-Contract Awards'!$B$5:$B$645,_xlfn.XLOOKUP('4-Obligation Profile'!I$3,'3-Contract Awards'!$D$3:$T$3,'3-Contract Awards'!$D$5:$T$645))=0.01,VLOOKUP($C10,'2.B-Cost Profile NL ONLY'!$B:$C,2,0),0)</f>
        <v>0</v>
      </c>
      <c r="J10" s="7" cm="1">
        <f t="array" ref="J10">IF(_xlfn.XLOOKUP($C10,'3-Contract Awards'!$B$5:$B$645,_xlfn.XLOOKUP('4-Obligation Profile'!J$3,'3-Contract Awards'!$D$3:$T$3,'3-Contract Awards'!$D$5:$T$645))=0.01,VLOOKUP($C10,'2.B-Cost Profile NL ONLY'!$B:$C,2,0),0)</f>
        <v>0</v>
      </c>
      <c r="K10" s="7" cm="1">
        <f t="array" ref="K10">IF(_xlfn.XLOOKUP($C10,'3-Contract Awards'!$B$5:$B$645,_xlfn.XLOOKUP('4-Obligation Profile'!K$3,'3-Contract Awards'!$D$3:$T$3,'3-Contract Awards'!$D$5:$T$645))=0.01,VLOOKUP($C10,'2.B-Cost Profile NL ONLY'!$B:$C,2,0),0)</f>
        <v>2417282.31</v>
      </c>
      <c r="L10" s="7" cm="1">
        <f t="array" ref="L10">IF(_xlfn.XLOOKUP($C10,'3-Contract Awards'!$B$5:$B$645,_xlfn.XLOOKUP('4-Obligation Profile'!L$3,'3-Contract Awards'!$D$3:$T$3,'3-Contract Awards'!$D$5:$T$645))=0.01,VLOOKUP($C10,'2.B-Cost Profile NL ONLY'!$B:$C,2,0),0)</f>
        <v>0</v>
      </c>
      <c r="M10" s="7" cm="1">
        <f t="array" ref="M10">IF(_xlfn.XLOOKUP($C10,'3-Contract Awards'!$B$5:$B$645,_xlfn.XLOOKUP('4-Obligation Profile'!M$3,'3-Contract Awards'!$D$3:$T$3,'3-Contract Awards'!$D$5:$T$645))=0.01,VLOOKUP($C10,'2.B-Cost Profile NL ONLY'!$B:$C,2,0),0)</f>
        <v>0</v>
      </c>
      <c r="N10" s="7" cm="1">
        <f t="array" ref="N10">IF(_xlfn.XLOOKUP($C10,'3-Contract Awards'!$B$5:$B$645,_xlfn.XLOOKUP('4-Obligation Profile'!N$3,'3-Contract Awards'!$D$3:$T$3,'3-Contract Awards'!$D$5:$T$645))=0.01,VLOOKUP($C10,'2.B-Cost Profile NL ONLY'!$B:$C,2,0),0)</f>
        <v>0</v>
      </c>
      <c r="O10" s="7" cm="1">
        <f t="array" ref="O10">IF(_xlfn.XLOOKUP($C10,'3-Contract Awards'!$B$5:$B$645,_xlfn.XLOOKUP('4-Obligation Profile'!O$3,'3-Contract Awards'!$D$3:$T$3,'3-Contract Awards'!$D$5:$T$645))=0.01,VLOOKUP($C10,'2.B-Cost Profile NL ONLY'!$B:$C,2,0),0)</f>
        <v>0</v>
      </c>
      <c r="P10" s="7" cm="1">
        <f t="array" ref="P10">IF(_xlfn.XLOOKUP($C10,'3-Contract Awards'!$B$5:$B$645,_xlfn.XLOOKUP('4-Obligation Profile'!P$3,'3-Contract Awards'!$D$3:$T$3,'3-Contract Awards'!$D$5:$T$645))=0.01,VLOOKUP($C10,'2.B-Cost Profile NL ONLY'!$B:$C,2,0),0)</f>
        <v>0</v>
      </c>
      <c r="Q10" s="7" cm="1">
        <f t="array" ref="Q10">IF(_xlfn.XLOOKUP($C10,'3-Contract Awards'!$B$5:$B$645,_xlfn.XLOOKUP('4-Obligation Profile'!Q$3,'3-Contract Awards'!$D$3:$T$3,'3-Contract Awards'!$D$5:$T$645))=0.01,VLOOKUP($C10,'2.B-Cost Profile NL ONLY'!$B:$C,2,0),0)</f>
        <v>0</v>
      </c>
      <c r="R10" s="7" cm="1">
        <f t="array" ref="R10">IF(_xlfn.XLOOKUP($C10,'3-Contract Awards'!$B$5:$B$645,_xlfn.XLOOKUP('4-Obligation Profile'!R$3,'3-Contract Awards'!$D$3:$T$3,'3-Contract Awards'!$D$5:$T$645))=0.01,VLOOKUP($C10,'2.B-Cost Profile NL ONLY'!$B:$C,2,0),0)</f>
        <v>0</v>
      </c>
      <c r="S10" s="7" cm="1">
        <f t="array" ref="S10">IF(_xlfn.XLOOKUP($C10,'3-Contract Awards'!$B$5:$B$645,_xlfn.XLOOKUP('4-Obligation Profile'!S$3,'3-Contract Awards'!$D$3:$T$3,'3-Contract Awards'!$D$5:$T$645))=0.01,VLOOKUP($C10,'2.B-Cost Profile NL ONLY'!$B:$C,2,0),0)</f>
        <v>0</v>
      </c>
      <c r="T10" s="7" cm="1">
        <f t="array" ref="T10">IF(_xlfn.XLOOKUP($C10,'3-Contract Awards'!$B$5:$B$645,_xlfn.XLOOKUP('4-Obligation Profile'!T$3,'3-Contract Awards'!$D$3:$T$3,'3-Contract Awards'!$D$5:$T$645))=0.01,VLOOKUP($C10,'2.B-Cost Profile NL ONLY'!$B:$C,2,0),0)</f>
        <v>0</v>
      </c>
      <c r="U10" s="7" cm="1">
        <f t="array" ref="U10">IF(_xlfn.XLOOKUP($C10,'3-Contract Awards'!$B$5:$B$645,_xlfn.XLOOKUP('4-Obligation Profile'!U$3,'3-Contract Awards'!$D$3:$T$3,'3-Contract Awards'!$D$5:$T$645))=0.01,VLOOKUP($C10,'2.B-Cost Profile NL ONLY'!$B:$C,2,0),0)</f>
        <v>0</v>
      </c>
    </row>
    <row r="11" spans="1:25" x14ac:dyDescent="0.25">
      <c r="A11" s="14">
        <f>_xlfn.XLOOKUP(C11,'2.B-Cost Profile NL ONLY'!B:B,'2.B-Cost Profile NL ONLY'!C:C)-'4-Obligation Profile'!D11</f>
        <v>0</v>
      </c>
      <c r="C11" s="39" t="s">
        <v>209</v>
      </c>
      <c r="D11" s="7">
        <f t="shared" si="2"/>
        <v>2417282.31</v>
      </c>
      <c r="E11" s="7" cm="1">
        <f t="array" ref="E11">IF(_xlfn.XLOOKUP($C11,'3-Contract Awards'!$B$5:$B$645,_xlfn.XLOOKUP('4-Obligation Profile'!E$3,'3-Contract Awards'!$D$3:$T$3,'3-Contract Awards'!$D$5:$T$645))=0.01,VLOOKUP($C11,'2.B-Cost Profile NL ONLY'!$B:$C,2,0),0)</f>
        <v>0</v>
      </c>
      <c r="F11" s="7" cm="1">
        <f t="array" ref="F11">IF(_xlfn.XLOOKUP($C11,'3-Contract Awards'!$B$5:$B$645,_xlfn.XLOOKUP('4-Obligation Profile'!F$3,'3-Contract Awards'!$D$3:$T$3,'3-Contract Awards'!$D$5:$T$645))=0.01,VLOOKUP($C11,'2.B-Cost Profile NL ONLY'!$B:$C,2,0),0)</f>
        <v>0</v>
      </c>
      <c r="G11" s="7" cm="1">
        <f t="array" ref="G11">IF(_xlfn.XLOOKUP($C11,'3-Contract Awards'!$B$5:$B$645,_xlfn.XLOOKUP('4-Obligation Profile'!G$3,'3-Contract Awards'!$D$3:$T$3,'3-Contract Awards'!$D$5:$T$645))=0.01,VLOOKUP($C11,'2.B-Cost Profile NL ONLY'!$B:$C,2,0),0)</f>
        <v>0</v>
      </c>
      <c r="H11" s="7" cm="1">
        <f t="array" ref="H11">IF(_xlfn.XLOOKUP($C11,'3-Contract Awards'!$B$5:$B$645,_xlfn.XLOOKUP('4-Obligation Profile'!H$3,'3-Contract Awards'!$D$3:$T$3,'3-Contract Awards'!$D$5:$T$645))=0.01,VLOOKUP($C11,'2.B-Cost Profile NL ONLY'!$B:$C,2,0),0)</f>
        <v>0</v>
      </c>
      <c r="I11" s="7" cm="1">
        <f t="array" ref="I11">IF(_xlfn.XLOOKUP($C11,'3-Contract Awards'!$B$5:$B$645,_xlfn.XLOOKUP('4-Obligation Profile'!I$3,'3-Contract Awards'!$D$3:$T$3,'3-Contract Awards'!$D$5:$T$645))=0.01,VLOOKUP($C11,'2.B-Cost Profile NL ONLY'!$B:$C,2,0),0)</f>
        <v>0</v>
      </c>
      <c r="J11" s="7" cm="1">
        <f t="array" ref="J11">IF(_xlfn.XLOOKUP($C11,'3-Contract Awards'!$B$5:$B$645,_xlfn.XLOOKUP('4-Obligation Profile'!J$3,'3-Contract Awards'!$D$3:$T$3,'3-Contract Awards'!$D$5:$T$645))=0.01,VLOOKUP($C11,'2.B-Cost Profile NL ONLY'!$B:$C,2,0),0)</f>
        <v>0</v>
      </c>
      <c r="K11" s="7" cm="1">
        <f t="array" ref="K11">IF(_xlfn.XLOOKUP($C11,'3-Contract Awards'!$B$5:$B$645,_xlfn.XLOOKUP('4-Obligation Profile'!K$3,'3-Contract Awards'!$D$3:$T$3,'3-Contract Awards'!$D$5:$T$645))=0.01,VLOOKUP($C11,'2.B-Cost Profile NL ONLY'!$B:$C,2,0),0)</f>
        <v>2417282.31</v>
      </c>
      <c r="L11" s="7" cm="1">
        <f t="array" ref="L11">IF(_xlfn.XLOOKUP($C11,'3-Contract Awards'!$B$5:$B$645,_xlfn.XLOOKUP('4-Obligation Profile'!L$3,'3-Contract Awards'!$D$3:$T$3,'3-Contract Awards'!$D$5:$T$645))=0.01,VLOOKUP($C11,'2.B-Cost Profile NL ONLY'!$B:$C,2,0),0)</f>
        <v>0</v>
      </c>
      <c r="M11" s="7" cm="1">
        <f t="array" ref="M11">IF(_xlfn.XLOOKUP($C11,'3-Contract Awards'!$B$5:$B$645,_xlfn.XLOOKUP('4-Obligation Profile'!M$3,'3-Contract Awards'!$D$3:$T$3,'3-Contract Awards'!$D$5:$T$645))=0.01,VLOOKUP($C11,'2.B-Cost Profile NL ONLY'!$B:$C,2,0),0)</f>
        <v>0</v>
      </c>
      <c r="N11" s="7" cm="1">
        <f t="array" ref="N11">IF(_xlfn.XLOOKUP($C11,'3-Contract Awards'!$B$5:$B$645,_xlfn.XLOOKUP('4-Obligation Profile'!N$3,'3-Contract Awards'!$D$3:$T$3,'3-Contract Awards'!$D$5:$T$645))=0.01,VLOOKUP($C11,'2.B-Cost Profile NL ONLY'!$B:$C,2,0),0)</f>
        <v>0</v>
      </c>
      <c r="O11" s="7" cm="1">
        <f t="array" ref="O11">IF(_xlfn.XLOOKUP($C11,'3-Contract Awards'!$B$5:$B$645,_xlfn.XLOOKUP('4-Obligation Profile'!O$3,'3-Contract Awards'!$D$3:$T$3,'3-Contract Awards'!$D$5:$T$645))=0.01,VLOOKUP($C11,'2.B-Cost Profile NL ONLY'!$B:$C,2,0),0)</f>
        <v>0</v>
      </c>
      <c r="P11" s="7" cm="1">
        <f t="array" ref="P11">IF(_xlfn.XLOOKUP($C11,'3-Contract Awards'!$B$5:$B$645,_xlfn.XLOOKUP('4-Obligation Profile'!P$3,'3-Contract Awards'!$D$3:$T$3,'3-Contract Awards'!$D$5:$T$645))=0.01,VLOOKUP($C11,'2.B-Cost Profile NL ONLY'!$B:$C,2,0),0)</f>
        <v>0</v>
      </c>
      <c r="Q11" s="7" cm="1">
        <f t="array" ref="Q11">IF(_xlfn.XLOOKUP($C11,'3-Contract Awards'!$B$5:$B$645,_xlfn.XLOOKUP('4-Obligation Profile'!Q$3,'3-Contract Awards'!$D$3:$T$3,'3-Contract Awards'!$D$5:$T$645))=0.01,VLOOKUP($C11,'2.B-Cost Profile NL ONLY'!$B:$C,2,0),0)</f>
        <v>0</v>
      </c>
      <c r="R11" s="7" cm="1">
        <f t="array" ref="R11">IF(_xlfn.XLOOKUP($C11,'3-Contract Awards'!$B$5:$B$645,_xlfn.XLOOKUP('4-Obligation Profile'!R$3,'3-Contract Awards'!$D$3:$T$3,'3-Contract Awards'!$D$5:$T$645))=0.01,VLOOKUP($C11,'2.B-Cost Profile NL ONLY'!$B:$C,2,0),0)</f>
        <v>0</v>
      </c>
      <c r="S11" s="7" cm="1">
        <f t="array" ref="S11">IF(_xlfn.XLOOKUP($C11,'3-Contract Awards'!$B$5:$B$645,_xlfn.XLOOKUP('4-Obligation Profile'!S$3,'3-Contract Awards'!$D$3:$T$3,'3-Contract Awards'!$D$5:$T$645))=0.01,VLOOKUP($C11,'2.B-Cost Profile NL ONLY'!$B:$C,2,0),0)</f>
        <v>0</v>
      </c>
      <c r="T11" s="7" cm="1">
        <f t="array" ref="T11">IF(_xlfn.XLOOKUP($C11,'3-Contract Awards'!$B$5:$B$645,_xlfn.XLOOKUP('4-Obligation Profile'!T$3,'3-Contract Awards'!$D$3:$T$3,'3-Contract Awards'!$D$5:$T$645))=0.01,VLOOKUP($C11,'2.B-Cost Profile NL ONLY'!$B:$C,2,0),0)</f>
        <v>0</v>
      </c>
      <c r="U11" s="7" cm="1">
        <f t="array" ref="U11">IF(_xlfn.XLOOKUP($C11,'3-Contract Awards'!$B$5:$B$645,_xlfn.XLOOKUP('4-Obligation Profile'!U$3,'3-Contract Awards'!$D$3:$T$3,'3-Contract Awards'!$D$5:$T$645))=0.01,VLOOKUP($C11,'2.B-Cost Profile NL ONLY'!$B:$C,2,0),0)</f>
        <v>0</v>
      </c>
    </row>
    <row r="12" spans="1:25" x14ac:dyDescent="0.25">
      <c r="A12" s="14">
        <f>_xlfn.XLOOKUP(C12,'2.B-Cost Profile NL ONLY'!B:B,'2.B-Cost Profile NL ONLY'!C:C)-'4-Obligation Profile'!D12</f>
        <v>0</v>
      </c>
      <c r="C12" s="39" t="s">
        <v>210</v>
      </c>
      <c r="D12" s="7">
        <f t="shared" si="2"/>
        <v>2370177.7199999997</v>
      </c>
      <c r="E12" s="7" cm="1">
        <f t="array" ref="E12">IF(_xlfn.XLOOKUP($C12,'3-Contract Awards'!$B$5:$B$645,_xlfn.XLOOKUP('4-Obligation Profile'!E$3,'3-Contract Awards'!$D$3:$T$3,'3-Contract Awards'!$D$5:$T$645))=0.01,VLOOKUP($C12,'2.B-Cost Profile NL ONLY'!$B:$C,2,0),0)</f>
        <v>0</v>
      </c>
      <c r="F12" s="7" cm="1">
        <f t="array" ref="F12">IF(_xlfn.XLOOKUP($C12,'3-Contract Awards'!$B$5:$B$645,_xlfn.XLOOKUP('4-Obligation Profile'!F$3,'3-Contract Awards'!$D$3:$T$3,'3-Contract Awards'!$D$5:$T$645))=0.01,VLOOKUP($C12,'2.B-Cost Profile NL ONLY'!$B:$C,2,0),0)</f>
        <v>0</v>
      </c>
      <c r="G12" s="7" cm="1">
        <f t="array" ref="G12">IF(_xlfn.XLOOKUP($C12,'3-Contract Awards'!$B$5:$B$645,_xlfn.XLOOKUP('4-Obligation Profile'!G$3,'3-Contract Awards'!$D$3:$T$3,'3-Contract Awards'!$D$5:$T$645))=0.01,VLOOKUP($C12,'2.B-Cost Profile NL ONLY'!$B:$C,2,0),0)</f>
        <v>0</v>
      </c>
      <c r="H12" s="7" cm="1">
        <f t="array" ref="H12">IF(_xlfn.XLOOKUP($C12,'3-Contract Awards'!$B$5:$B$645,_xlfn.XLOOKUP('4-Obligation Profile'!H$3,'3-Contract Awards'!$D$3:$T$3,'3-Contract Awards'!$D$5:$T$645))=0.01,VLOOKUP($C12,'2.B-Cost Profile NL ONLY'!$B:$C,2,0),0)</f>
        <v>0</v>
      </c>
      <c r="I12" s="7" cm="1">
        <f t="array" ref="I12">IF(_xlfn.XLOOKUP($C12,'3-Contract Awards'!$B$5:$B$645,_xlfn.XLOOKUP('4-Obligation Profile'!I$3,'3-Contract Awards'!$D$3:$T$3,'3-Contract Awards'!$D$5:$T$645))=0.01,VLOOKUP($C12,'2.B-Cost Profile NL ONLY'!$B:$C,2,0),0)</f>
        <v>0</v>
      </c>
      <c r="J12" s="7" cm="1">
        <f t="array" ref="J12">IF(_xlfn.XLOOKUP($C12,'3-Contract Awards'!$B$5:$B$645,_xlfn.XLOOKUP('4-Obligation Profile'!J$3,'3-Contract Awards'!$D$3:$T$3,'3-Contract Awards'!$D$5:$T$645))=0.01,VLOOKUP($C12,'2.B-Cost Profile NL ONLY'!$B:$C,2,0),0)</f>
        <v>0</v>
      </c>
      <c r="K12" s="7" cm="1">
        <f t="array" ref="K12">IF(_xlfn.XLOOKUP($C12,'3-Contract Awards'!$B$5:$B$645,_xlfn.XLOOKUP('4-Obligation Profile'!K$3,'3-Contract Awards'!$D$3:$T$3,'3-Contract Awards'!$D$5:$T$645))=0.01,VLOOKUP($C12,'2.B-Cost Profile NL ONLY'!$B:$C,2,0),0)</f>
        <v>2370177.7199999997</v>
      </c>
      <c r="L12" s="7" cm="1">
        <f t="array" ref="L12">IF(_xlfn.XLOOKUP($C12,'3-Contract Awards'!$B$5:$B$645,_xlfn.XLOOKUP('4-Obligation Profile'!L$3,'3-Contract Awards'!$D$3:$T$3,'3-Contract Awards'!$D$5:$T$645))=0.01,VLOOKUP($C12,'2.B-Cost Profile NL ONLY'!$B:$C,2,0),0)</f>
        <v>0</v>
      </c>
      <c r="M12" s="7" cm="1">
        <f t="array" ref="M12">IF(_xlfn.XLOOKUP($C12,'3-Contract Awards'!$B$5:$B$645,_xlfn.XLOOKUP('4-Obligation Profile'!M$3,'3-Contract Awards'!$D$3:$T$3,'3-Contract Awards'!$D$5:$T$645))=0.01,VLOOKUP($C12,'2.B-Cost Profile NL ONLY'!$B:$C,2,0),0)</f>
        <v>0</v>
      </c>
      <c r="N12" s="7" cm="1">
        <f t="array" ref="N12">IF(_xlfn.XLOOKUP($C12,'3-Contract Awards'!$B$5:$B$645,_xlfn.XLOOKUP('4-Obligation Profile'!N$3,'3-Contract Awards'!$D$3:$T$3,'3-Contract Awards'!$D$5:$T$645))=0.01,VLOOKUP($C12,'2.B-Cost Profile NL ONLY'!$B:$C,2,0),0)</f>
        <v>0</v>
      </c>
      <c r="O12" s="7" cm="1">
        <f t="array" ref="O12">IF(_xlfn.XLOOKUP($C12,'3-Contract Awards'!$B$5:$B$645,_xlfn.XLOOKUP('4-Obligation Profile'!O$3,'3-Contract Awards'!$D$3:$T$3,'3-Contract Awards'!$D$5:$T$645))=0.01,VLOOKUP($C12,'2.B-Cost Profile NL ONLY'!$B:$C,2,0),0)</f>
        <v>0</v>
      </c>
      <c r="P12" s="7" cm="1">
        <f t="array" ref="P12">IF(_xlfn.XLOOKUP($C12,'3-Contract Awards'!$B$5:$B$645,_xlfn.XLOOKUP('4-Obligation Profile'!P$3,'3-Contract Awards'!$D$3:$T$3,'3-Contract Awards'!$D$5:$T$645))=0.01,VLOOKUP($C12,'2.B-Cost Profile NL ONLY'!$B:$C,2,0),0)</f>
        <v>0</v>
      </c>
      <c r="Q12" s="7" cm="1">
        <f t="array" ref="Q12">IF(_xlfn.XLOOKUP($C12,'3-Contract Awards'!$B$5:$B$645,_xlfn.XLOOKUP('4-Obligation Profile'!Q$3,'3-Contract Awards'!$D$3:$T$3,'3-Contract Awards'!$D$5:$T$645))=0.01,VLOOKUP($C12,'2.B-Cost Profile NL ONLY'!$B:$C,2,0),0)</f>
        <v>0</v>
      </c>
      <c r="R12" s="7" cm="1">
        <f t="array" ref="R12">IF(_xlfn.XLOOKUP($C12,'3-Contract Awards'!$B$5:$B$645,_xlfn.XLOOKUP('4-Obligation Profile'!R$3,'3-Contract Awards'!$D$3:$T$3,'3-Contract Awards'!$D$5:$T$645))=0.01,VLOOKUP($C12,'2.B-Cost Profile NL ONLY'!$B:$C,2,0),0)</f>
        <v>0</v>
      </c>
      <c r="S12" s="7" cm="1">
        <f t="array" ref="S12">IF(_xlfn.XLOOKUP($C12,'3-Contract Awards'!$B$5:$B$645,_xlfn.XLOOKUP('4-Obligation Profile'!S$3,'3-Contract Awards'!$D$3:$T$3,'3-Contract Awards'!$D$5:$T$645))=0.01,VLOOKUP($C12,'2.B-Cost Profile NL ONLY'!$B:$C,2,0),0)</f>
        <v>0</v>
      </c>
      <c r="T12" s="7" cm="1">
        <f t="array" ref="T12">IF(_xlfn.XLOOKUP($C12,'3-Contract Awards'!$B$5:$B$645,_xlfn.XLOOKUP('4-Obligation Profile'!T$3,'3-Contract Awards'!$D$3:$T$3,'3-Contract Awards'!$D$5:$T$645))=0.01,VLOOKUP($C12,'2.B-Cost Profile NL ONLY'!$B:$C,2,0),0)</f>
        <v>0</v>
      </c>
      <c r="U12" s="7" cm="1">
        <f t="array" ref="U12">IF(_xlfn.XLOOKUP($C12,'3-Contract Awards'!$B$5:$B$645,_xlfn.XLOOKUP('4-Obligation Profile'!U$3,'3-Contract Awards'!$D$3:$T$3,'3-Contract Awards'!$D$5:$T$645))=0.01,VLOOKUP($C12,'2.B-Cost Profile NL ONLY'!$B:$C,2,0),0)</f>
        <v>0</v>
      </c>
    </row>
    <row r="13" spans="1:25" x14ac:dyDescent="0.25">
      <c r="A13" s="14">
        <f>_xlfn.XLOOKUP(C13,'2.B-Cost Profile NL ONLY'!B:B,'2.B-Cost Profile NL ONLY'!C:C)-'4-Obligation Profile'!D13</f>
        <v>0</v>
      </c>
      <c r="C13" s="39" t="s">
        <v>211</v>
      </c>
      <c r="D13" s="7">
        <f t="shared" si="2"/>
        <v>2370177.7199999997</v>
      </c>
      <c r="E13" s="7" cm="1">
        <f t="array" ref="E13">IF(_xlfn.XLOOKUP($C13,'3-Contract Awards'!$B$5:$B$645,_xlfn.XLOOKUP('4-Obligation Profile'!E$3,'3-Contract Awards'!$D$3:$T$3,'3-Contract Awards'!$D$5:$T$645))=0.01,VLOOKUP($C13,'2.B-Cost Profile NL ONLY'!$B:$C,2,0),0)</f>
        <v>0</v>
      </c>
      <c r="F13" s="7" cm="1">
        <f t="array" ref="F13">IF(_xlfn.XLOOKUP($C13,'3-Contract Awards'!$B$5:$B$645,_xlfn.XLOOKUP('4-Obligation Profile'!F$3,'3-Contract Awards'!$D$3:$T$3,'3-Contract Awards'!$D$5:$T$645))=0.01,VLOOKUP($C13,'2.B-Cost Profile NL ONLY'!$B:$C,2,0),0)</f>
        <v>0</v>
      </c>
      <c r="G13" s="7" cm="1">
        <f t="array" ref="G13">IF(_xlfn.XLOOKUP($C13,'3-Contract Awards'!$B$5:$B$645,_xlfn.XLOOKUP('4-Obligation Profile'!G$3,'3-Contract Awards'!$D$3:$T$3,'3-Contract Awards'!$D$5:$T$645))=0.01,VLOOKUP($C13,'2.B-Cost Profile NL ONLY'!$B:$C,2,0),0)</f>
        <v>0</v>
      </c>
      <c r="H13" s="7" cm="1">
        <f t="array" ref="H13">IF(_xlfn.XLOOKUP($C13,'3-Contract Awards'!$B$5:$B$645,_xlfn.XLOOKUP('4-Obligation Profile'!H$3,'3-Contract Awards'!$D$3:$T$3,'3-Contract Awards'!$D$5:$T$645))=0.01,VLOOKUP($C13,'2.B-Cost Profile NL ONLY'!$B:$C,2,0),0)</f>
        <v>0</v>
      </c>
      <c r="I13" s="7" cm="1">
        <f t="array" ref="I13">IF(_xlfn.XLOOKUP($C13,'3-Contract Awards'!$B$5:$B$645,_xlfn.XLOOKUP('4-Obligation Profile'!I$3,'3-Contract Awards'!$D$3:$T$3,'3-Contract Awards'!$D$5:$T$645))=0.01,VLOOKUP($C13,'2.B-Cost Profile NL ONLY'!$B:$C,2,0),0)</f>
        <v>0</v>
      </c>
      <c r="J13" s="7" cm="1">
        <f t="array" ref="J13">IF(_xlfn.XLOOKUP($C13,'3-Contract Awards'!$B$5:$B$645,_xlfn.XLOOKUP('4-Obligation Profile'!J$3,'3-Contract Awards'!$D$3:$T$3,'3-Contract Awards'!$D$5:$T$645))=0.01,VLOOKUP($C13,'2.B-Cost Profile NL ONLY'!$B:$C,2,0),0)</f>
        <v>0</v>
      </c>
      <c r="K13" s="7" cm="1">
        <f t="array" ref="K13">IF(_xlfn.XLOOKUP($C13,'3-Contract Awards'!$B$5:$B$645,_xlfn.XLOOKUP('4-Obligation Profile'!K$3,'3-Contract Awards'!$D$3:$T$3,'3-Contract Awards'!$D$5:$T$645))=0.01,VLOOKUP($C13,'2.B-Cost Profile NL ONLY'!$B:$C,2,0),0)</f>
        <v>2370177.7199999997</v>
      </c>
      <c r="L13" s="7" cm="1">
        <f t="array" ref="L13">IF(_xlfn.XLOOKUP($C13,'3-Contract Awards'!$B$5:$B$645,_xlfn.XLOOKUP('4-Obligation Profile'!L$3,'3-Contract Awards'!$D$3:$T$3,'3-Contract Awards'!$D$5:$T$645))=0.01,VLOOKUP($C13,'2.B-Cost Profile NL ONLY'!$B:$C,2,0),0)</f>
        <v>0</v>
      </c>
      <c r="M13" s="7" cm="1">
        <f t="array" ref="M13">IF(_xlfn.XLOOKUP($C13,'3-Contract Awards'!$B$5:$B$645,_xlfn.XLOOKUP('4-Obligation Profile'!M$3,'3-Contract Awards'!$D$3:$T$3,'3-Contract Awards'!$D$5:$T$645))=0.01,VLOOKUP($C13,'2.B-Cost Profile NL ONLY'!$B:$C,2,0),0)</f>
        <v>0</v>
      </c>
      <c r="N13" s="7" cm="1">
        <f t="array" ref="N13">IF(_xlfn.XLOOKUP($C13,'3-Contract Awards'!$B$5:$B$645,_xlfn.XLOOKUP('4-Obligation Profile'!N$3,'3-Contract Awards'!$D$3:$T$3,'3-Contract Awards'!$D$5:$T$645))=0.01,VLOOKUP($C13,'2.B-Cost Profile NL ONLY'!$B:$C,2,0),0)</f>
        <v>0</v>
      </c>
      <c r="O13" s="7" cm="1">
        <f t="array" ref="O13">IF(_xlfn.XLOOKUP($C13,'3-Contract Awards'!$B$5:$B$645,_xlfn.XLOOKUP('4-Obligation Profile'!O$3,'3-Contract Awards'!$D$3:$T$3,'3-Contract Awards'!$D$5:$T$645))=0.01,VLOOKUP($C13,'2.B-Cost Profile NL ONLY'!$B:$C,2,0),0)</f>
        <v>0</v>
      </c>
      <c r="P13" s="7" cm="1">
        <f t="array" ref="P13">IF(_xlfn.XLOOKUP($C13,'3-Contract Awards'!$B$5:$B$645,_xlfn.XLOOKUP('4-Obligation Profile'!P$3,'3-Contract Awards'!$D$3:$T$3,'3-Contract Awards'!$D$5:$T$645))=0.01,VLOOKUP($C13,'2.B-Cost Profile NL ONLY'!$B:$C,2,0),0)</f>
        <v>0</v>
      </c>
      <c r="Q13" s="7" cm="1">
        <f t="array" ref="Q13">IF(_xlfn.XLOOKUP($C13,'3-Contract Awards'!$B$5:$B$645,_xlfn.XLOOKUP('4-Obligation Profile'!Q$3,'3-Contract Awards'!$D$3:$T$3,'3-Contract Awards'!$D$5:$T$645))=0.01,VLOOKUP($C13,'2.B-Cost Profile NL ONLY'!$B:$C,2,0),0)</f>
        <v>0</v>
      </c>
      <c r="R13" s="7" cm="1">
        <f t="array" ref="R13">IF(_xlfn.XLOOKUP($C13,'3-Contract Awards'!$B$5:$B$645,_xlfn.XLOOKUP('4-Obligation Profile'!R$3,'3-Contract Awards'!$D$3:$T$3,'3-Contract Awards'!$D$5:$T$645))=0.01,VLOOKUP($C13,'2.B-Cost Profile NL ONLY'!$B:$C,2,0),0)</f>
        <v>0</v>
      </c>
      <c r="S13" s="7" cm="1">
        <f t="array" ref="S13">IF(_xlfn.XLOOKUP($C13,'3-Contract Awards'!$B$5:$B$645,_xlfn.XLOOKUP('4-Obligation Profile'!S$3,'3-Contract Awards'!$D$3:$T$3,'3-Contract Awards'!$D$5:$T$645))=0.01,VLOOKUP($C13,'2.B-Cost Profile NL ONLY'!$B:$C,2,0),0)</f>
        <v>0</v>
      </c>
      <c r="T13" s="7" cm="1">
        <f t="array" ref="T13">IF(_xlfn.XLOOKUP($C13,'3-Contract Awards'!$B$5:$B$645,_xlfn.XLOOKUP('4-Obligation Profile'!T$3,'3-Contract Awards'!$D$3:$T$3,'3-Contract Awards'!$D$5:$T$645))=0.01,VLOOKUP($C13,'2.B-Cost Profile NL ONLY'!$B:$C,2,0),0)</f>
        <v>0</v>
      </c>
      <c r="U13" s="7" cm="1">
        <f t="array" ref="U13">IF(_xlfn.XLOOKUP($C13,'3-Contract Awards'!$B$5:$B$645,_xlfn.XLOOKUP('4-Obligation Profile'!U$3,'3-Contract Awards'!$D$3:$T$3,'3-Contract Awards'!$D$5:$T$645))=0.01,VLOOKUP($C13,'2.B-Cost Profile NL ONLY'!$B:$C,2,0),0)</f>
        <v>0</v>
      </c>
    </row>
    <row r="14" spans="1:25" x14ac:dyDescent="0.25">
      <c r="A14" s="14">
        <f>_xlfn.XLOOKUP(C14,'2.B-Cost Profile NL ONLY'!B:B,'2.B-Cost Profile NL ONLY'!C:C)-'4-Obligation Profile'!D14</f>
        <v>0</v>
      </c>
      <c r="C14" s="39" t="s">
        <v>212</v>
      </c>
      <c r="D14" s="7">
        <f t="shared" si="2"/>
        <v>5821392.0899999999</v>
      </c>
      <c r="E14" s="7" cm="1">
        <f t="array" ref="E14">IF(_xlfn.XLOOKUP($C14,'3-Contract Awards'!$B$5:$B$645,_xlfn.XLOOKUP('4-Obligation Profile'!E$3,'3-Contract Awards'!$D$3:$T$3,'3-Contract Awards'!$D$5:$T$645))=0.01,VLOOKUP($C14,'2.B-Cost Profile NL ONLY'!$B:$C,2,0),0)</f>
        <v>0</v>
      </c>
      <c r="F14" s="7" cm="1">
        <f t="array" ref="F14">IF(_xlfn.XLOOKUP($C14,'3-Contract Awards'!$B$5:$B$645,_xlfn.XLOOKUP('4-Obligation Profile'!F$3,'3-Contract Awards'!$D$3:$T$3,'3-Contract Awards'!$D$5:$T$645))=0.01,VLOOKUP($C14,'2.B-Cost Profile NL ONLY'!$B:$C,2,0),0)</f>
        <v>0</v>
      </c>
      <c r="G14" s="7" cm="1">
        <f t="array" ref="G14">IF(_xlfn.XLOOKUP($C14,'3-Contract Awards'!$B$5:$B$645,_xlfn.XLOOKUP('4-Obligation Profile'!G$3,'3-Contract Awards'!$D$3:$T$3,'3-Contract Awards'!$D$5:$T$645))=0.01,VLOOKUP($C14,'2.B-Cost Profile NL ONLY'!$B:$C,2,0),0)</f>
        <v>0</v>
      </c>
      <c r="H14" s="7" cm="1">
        <f t="array" ref="H14">IF(_xlfn.XLOOKUP($C14,'3-Contract Awards'!$B$5:$B$645,_xlfn.XLOOKUP('4-Obligation Profile'!H$3,'3-Contract Awards'!$D$3:$T$3,'3-Contract Awards'!$D$5:$T$645))=0.01,VLOOKUP($C14,'2.B-Cost Profile NL ONLY'!$B:$C,2,0),0)</f>
        <v>0</v>
      </c>
      <c r="I14" s="7" cm="1">
        <f t="array" ref="I14">IF(_xlfn.XLOOKUP($C14,'3-Contract Awards'!$B$5:$B$645,_xlfn.XLOOKUP('4-Obligation Profile'!I$3,'3-Contract Awards'!$D$3:$T$3,'3-Contract Awards'!$D$5:$T$645))=0.01,VLOOKUP($C14,'2.B-Cost Profile NL ONLY'!$B:$C,2,0),0)</f>
        <v>0</v>
      </c>
      <c r="J14" s="7" cm="1">
        <f t="array" ref="J14">IF(_xlfn.XLOOKUP($C14,'3-Contract Awards'!$B$5:$B$645,_xlfn.XLOOKUP('4-Obligation Profile'!J$3,'3-Contract Awards'!$D$3:$T$3,'3-Contract Awards'!$D$5:$T$645))=0.01,VLOOKUP($C14,'2.B-Cost Profile NL ONLY'!$B:$C,2,0),0)</f>
        <v>0</v>
      </c>
      <c r="K14" s="7" cm="1">
        <f t="array" ref="K14">IF(_xlfn.XLOOKUP($C14,'3-Contract Awards'!$B$5:$B$645,_xlfn.XLOOKUP('4-Obligation Profile'!K$3,'3-Contract Awards'!$D$3:$T$3,'3-Contract Awards'!$D$5:$T$645))=0.01,VLOOKUP($C14,'2.B-Cost Profile NL ONLY'!$B:$C,2,0),0)</f>
        <v>5821392.0899999999</v>
      </c>
      <c r="L14" s="7" cm="1">
        <f t="array" ref="L14">IF(_xlfn.XLOOKUP($C14,'3-Contract Awards'!$B$5:$B$645,_xlfn.XLOOKUP('4-Obligation Profile'!L$3,'3-Contract Awards'!$D$3:$T$3,'3-Contract Awards'!$D$5:$T$645))=0.01,VLOOKUP($C14,'2.B-Cost Profile NL ONLY'!$B:$C,2,0),0)</f>
        <v>0</v>
      </c>
      <c r="M14" s="7" cm="1">
        <f t="array" ref="M14">IF(_xlfn.XLOOKUP($C14,'3-Contract Awards'!$B$5:$B$645,_xlfn.XLOOKUP('4-Obligation Profile'!M$3,'3-Contract Awards'!$D$3:$T$3,'3-Contract Awards'!$D$5:$T$645))=0.01,VLOOKUP($C14,'2.B-Cost Profile NL ONLY'!$B:$C,2,0),0)</f>
        <v>0</v>
      </c>
      <c r="N14" s="7" cm="1">
        <f t="array" ref="N14">IF(_xlfn.XLOOKUP($C14,'3-Contract Awards'!$B$5:$B$645,_xlfn.XLOOKUP('4-Obligation Profile'!N$3,'3-Contract Awards'!$D$3:$T$3,'3-Contract Awards'!$D$5:$T$645))=0.01,VLOOKUP($C14,'2.B-Cost Profile NL ONLY'!$B:$C,2,0),0)</f>
        <v>0</v>
      </c>
      <c r="O14" s="7" cm="1">
        <f t="array" ref="O14">IF(_xlfn.XLOOKUP($C14,'3-Contract Awards'!$B$5:$B$645,_xlfn.XLOOKUP('4-Obligation Profile'!O$3,'3-Contract Awards'!$D$3:$T$3,'3-Contract Awards'!$D$5:$T$645))=0.01,VLOOKUP($C14,'2.B-Cost Profile NL ONLY'!$B:$C,2,0),0)</f>
        <v>0</v>
      </c>
      <c r="P14" s="7" cm="1">
        <f t="array" ref="P14">IF(_xlfn.XLOOKUP($C14,'3-Contract Awards'!$B$5:$B$645,_xlfn.XLOOKUP('4-Obligation Profile'!P$3,'3-Contract Awards'!$D$3:$T$3,'3-Contract Awards'!$D$5:$T$645))=0.01,VLOOKUP($C14,'2.B-Cost Profile NL ONLY'!$B:$C,2,0),0)</f>
        <v>0</v>
      </c>
      <c r="Q14" s="7" cm="1">
        <f t="array" ref="Q14">IF(_xlfn.XLOOKUP($C14,'3-Contract Awards'!$B$5:$B$645,_xlfn.XLOOKUP('4-Obligation Profile'!Q$3,'3-Contract Awards'!$D$3:$T$3,'3-Contract Awards'!$D$5:$T$645))=0.01,VLOOKUP($C14,'2.B-Cost Profile NL ONLY'!$B:$C,2,0),0)</f>
        <v>0</v>
      </c>
      <c r="R14" s="7" cm="1">
        <f t="array" ref="R14">IF(_xlfn.XLOOKUP($C14,'3-Contract Awards'!$B$5:$B$645,_xlfn.XLOOKUP('4-Obligation Profile'!R$3,'3-Contract Awards'!$D$3:$T$3,'3-Contract Awards'!$D$5:$T$645))=0.01,VLOOKUP($C14,'2.B-Cost Profile NL ONLY'!$B:$C,2,0),0)</f>
        <v>0</v>
      </c>
      <c r="S14" s="7" cm="1">
        <f t="array" ref="S14">IF(_xlfn.XLOOKUP($C14,'3-Contract Awards'!$B$5:$B$645,_xlfn.XLOOKUP('4-Obligation Profile'!S$3,'3-Contract Awards'!$D$3:$T$3,'3-Contract Awards'!$D$5:$T$645))=0.01,VLOOKUP($C14,'2.B-Cost Profile NL ONLY'!$B:$C,2,0),0)</f>
        <v>0</v>
      </c>
      <c r="T14" s="7" cm="1">
        <f t="array" ref="T14">IF(_xlfn.XLOOKUP($C14,'3-Contract Awards'!$B$5:$B$645,_xlfn.XLOOKUP('4-Obligation Profile'!T$3,'3-Contract Awards'!$D$3:$T$3,'3-Contract Awards'!$D$5:$T$645))=0.01,VLOOKUP($C14,'2.B-Cost Profile NL ONLY'!$B:$C,2,0),0)</f>
        <v>0</v>
      </c>
      <c r="U14" s="7" cm="1">
        <f t="array" ref="U14">IF(_xlfn.XLOOKUP($C14,'3-Contract Awards'!$B$5:$B$645,_xlfn.XLOOKUP('4-Obligation Profile'!U$3,'3-Contract Awards'!$D$3:$T$3,'3-Contract Awards'!$D$5:$T$645))=0.01,VLOOKUP($C14,'2.B-Cost Profile NL ONLY'!$B:$C,2,0),0)</f>
        <v>0</v>
      </c>
    </row>
    <row r="15" spans="1:25" x14ac:dyDescent="0.25">
      <c r="A15" s="14">
        <f>_xlfn.XLOOKUP(C15,'2.B-Cost Profile NL ONLY'!B:B,'2.B-Cost Profile NL ONLY'!C:C)-'4-Obligation Profile'!D15</f>
        <v>0</v>
      </c>
      <c r="C15" s="39" t="s">
        <v>213</v>
      </c>
      <c r="D15" s="7">
        <f t="shared" si="2"/>
        <v>0</v>
      </c>
      <c r="E15" s="7" cm="1">
        <f t="array" ref="E15">IF(_xlfn.XLOOKUP($C15,'3-Contract Awards'!$B$5:$B$645,_xlfn.XLOOKUP('4-Obligation Profile'!E$3,'3-Contract Awards'!$D$3:$T$3,'3-Contract Awards'!$D$5:$T$645))=0.01,VLOOKUP($C15,'2.B-Cost Profile NL ONLY'!$B:$C,2,0),0)</f>
        <v>0</v>
      </c>
      <c r="F15" s="7" cm="1">
        <f t="array" ref="F15">IF(_xlfn.XLOOKUP($C15,'3-Contract Awards'!$B$5:$B$645,_xlfn.XLOOKUP('4-Obligation Profile'!F$3,'3-Contract Awards'!$D$3:$T$3,'3-Contract Awards'!$D$5:$T$645))=0.01,VLOOKUP($C15,'2.B-Cost Profile NL ONLY'!$B:$C,2,0),0)</f>
        <v>0</v>
      </c>
      <c r="G15" s="7" cm="1">
        <f t="array" ref="G15">IF(_xlfn.XLOOKUP($C15,'3-Contract Awards'!$B$5:$B$645,_xlfn.XLOOKUP('4-Obligation Profile'!G$3,'3-Contract Awards'!$D$3:$T$3,'3-Contract Awards'!$D$5:$T$645))=0.01,VLOOKUP($C15,'2.B-Cost Profile NL ONLY'!$B:$C,2,0),0)</f>
        <v>0</v>
      </c>
      <c r="H15" s="7" cm="1">
        <f t="array" ref="H15">IF(_xlfn.XLOOKUP($C15,'3-Contract Awards'!$B$5:$B$645,_xlfn.XLOOKUP('4-Obligation Profile'!H$3,'3-Contract Awards'!$D$3:$T$3,'3-Contract Awards'!$D$5:$T$645))=0.01,VLOOKUP($C15,'2.B-Cost Profile NL ONLY'!$B:$C,2,0),0)</f>
        <v>0</v>
      </c>
      <c r="I15" s="7" cm="1">
        <f t="array" ref="I15">IF(_xlfn.XLOOKUP($C15,'3-Contract Awards'!$B$5:$B$645,_xlfn.XLOOKUP('4-Obligation Profile'!I$3,'3-Contract Awards'!$D$3:$T$3,'3-Contract Awards'!$D$5:$T$645))=0.01,VLOOKUP($C15,'2.B-Cost Profile NL ONLY'!$B:$C,2,0),0)</f>
        <v>0</v>
      </c>
      <c r="J15" s="7" cm="1">
        <f t="array" ref="J15">IF(_xlfn.XLOOKUP($C15,'3-Contract Awards'!$B$5:$B$645,_xlfn.XLOOKUP('4-Obligation Profile'!J$3,'3-Contract Awards'!$D$3:$T$3,'3-Contract Awards'!$D$5:$T$645))=0.01,VLOOKUP($C15,'2.B-Cost Profile NL ONLY'!$B:$C,2,0),0)</f>
        <v>0</v>
      </c>
      <c r="K15" s="7" cm="1">
        <f t="array" ref="K15">IF(_xlfn.XLOOKUP($C15,'3-Contract Awards'!$B$5:$B$645,_xlfn.XLOOKUP('4-Obligation Profile'!K$3,'3-Contract Awards'!$D$3:$T$3,'3-Contract Awards'!$D$5:$T$645))=0.01,VLOOKUP($C15,'2.B-Cost Profile NL ONLY'!$B:$C,2,0),0)</f>
        <v>0</v>
      </c>
      <c r="L15" s="7" cm="1">
        <f t="array" ref="L15">IF(_xlfn.XLOOKUP($C15,'3-Contract Awards'!$B$5:$B$645,_xlfn.XLOOKUP('4-Obligation Profile'!L$3,'3-Contract Awards'!$D$3:$T$3,'3-Contract Awards'!$D$5:$T$645))=0.01,VLOOKUP($C15,'2.B-Cost Profile NL ONLY'!$B:$C,2,0),0)</f>
        <v>0</v>
      </c>
      <c r="M15" s="7" cm="1">
        <f t="array" ref="M15">IF(_xlfn.XLOOKUP($C15,'3-Contract Awards'!$B$5:$B$645,_xlfn.XLOOKUP('4-Obligation Profile'!M$3,'3-Contract Awards'!$D$3:$T$3,'3-Contract Awards'!$D$5:$T$645))=0.01,VLOOKUP($C15,'2.B-Cost Profile NL ONLY'!$B:$C,2,0),0)</f>
        <v>0</v>
      </c>
      <c r="N15" s="7" cm="1">
        <f t="array" ref="N15">IF(_xlfn.XLOOKUP($C15,'3-Contract Awards'!$B$5:$B$645,_xlfn.XLOOKUP('4-Obligation Profile'!N$3,'3-Contract Awards'!$D$3:$T$3,'3-Contract Awards'!$D$5:$T$645))=0.01,VLOOKUP($C15,'2.B-Cost Profile NL ONLY'!$B:$C,2,0),0)</f>
        <v>0</v>
      </c>
      <c r="O15" s="7" cm="1">
        <f t="array" ref="O15">IF(_xlfn.XLOOKUP($C15,'3-Contract Awards'!$B$5:$B$645,_xlfn.XLOOKUP('4-Obligation Profile'!O$3,'3-Contract Awards'!$D$3:$T$3,'3-Contract Awards'!$D$5:$T$645))=0.01,VLOOKUP($C15,'2.B-Cost Profile NL ONLY'!$B:$C,2,0),0)</f>
        <v>0</v>
      </c>
      <c r="P15" s="7" cm="1">
        <f t="array" ref="P15">IF(_xlfn.XLOOKUP($C15,'3-Contract Awards'!$B$5:$B$645,_xlfn.XLOOKUP('4-Obligation Profile'!P$3,'3-Contract Awards'!$D$3:$T$3,'3-Contract Awards'!$D$5:$T$645))=0.01,VLOOKUP($C15,'2.B-Cost Profile NL ONLY'!$B:$C,2,0),0)</f>
        <v>0</v>
      </c>
      <c r="Q15" s="7" cm="1">
        <f t="array" ref="Q15">IF(_xlfn.XLOOKUP($C15,'3-Contract Awards'!$B$5:$B$645,_xlfn.XLOOKUP('4-Obligation Profile'!Q$3,'3-Contract Awards'!$D$3:$T$3,'3-Contract Awards'!$D$5:$T$645))=0.01,VLOOKUP($C15,'2.B-Cost Profile NL ONLY'!$B:$C,2,0),0)</f>
        <v>0</v>
      </c>
      <c r="R15" s="7" cm="1">
        <f t="array" ref="R15">IF(_xlfn.XLOOKUP($C15,'3-Contract Awards'!$B$5:$B$645,_xlfn.XLOOKUP('4-Obligation Profile'!R$3,'3-Contract Awards'!$D$3:$T$3,'3-Contract Awards'!$D$5:$T$645))=0.01,VLOOKUP($C15,'2.B-Cost Profile NL ONLY'!$B:$C,2,0),0)</f>
        <v>0</v>
      </c>
      <c r="S15" s="7" cm="1">
        <f t="array" ref="S15">IF(_xlfn.XLOOKUP($C15,'3-Contract Awards'!$B$5:$B$645,_xlfn.XLOOKUP('4-Obligation Profile'!S$3,'3-Contract Awards'!$D$3:$T$3,'3-Contract Awards'!$D$5:$T$645))=0.01,VLOOKUP($C15,'2.B-Cost Profile NL ONLY'!$B:$C,2,0),0)</f>
        <v>0</v>
      </c>
      <c r="T15" s="7" cm="1">
        <f t="array" ref="T15">IF(_xlfn.XLOOKUP($C15,'3-Contract Awards'!$B$5:$B$645,_xlfn.XLOOKUP('4-Obligation Profile'!T$3,'3-Contract Awards'!$D$3:$T$3,'3-Contract Awards'!$D$5:$T$645))=0.01,VLOOKUP($C15,'2.B-Cost Profile NL ONLY'!$B:$C,2,0),0)</f>
        <v>0</v>
      </c>
      <c r="U15" s="7" cm="1">
        <f t="array" ref="U15">IF(_xlfn.XLOOKUP($C15,'3-Contract Awards'!$B$5:$B$645,_xlfn.XLOOKUP('4-Obligation Profile'!U$3,'3-Contract Awards'!$D$3:$T$3,'3-Contract Awards'!$D$5:$T$645))=0.01,VLOOKUP($C15,'2.B-Cost Profile NL ONLY'!$B:$C,2,0),0)</f>
        <v>0</v>
      </c>
    </row>
    <row r="16" spans="1:25" x14ac:dyDescent="0.25">
      <c r="A16" s="14">
        <f>_xlfn.XLOOKUP(C16,'2.B-Cost Profile NL ONLY'!B:B,'2.B-Cost Profile NL ONLY'!C:C)-'4-Obligation Profile'!D16</f>
        <v>0</v>
      </c>
      <c r="C16" s="39" t="s">
        <v>214</v>
      </c>
      <c r="D16" s="7">
        <f t="shared" si="2"/>
        <v>0</v>
      </c>
      <c r="E16" s="7" cm="1">
        <f t="array" ref="E16">IF(_xlfn.XLOOKUP($C16,'3-Contract Awards'!$B$5:$B$645,_xlfn.XLOOKUP('4-Obligation Profile'!E$3,'3-Contract Awards'!$D$3:$T$3,'3-Contract Awards'!$D$5:$T$645))=0.01,VLOOKUP($C16,'2.B-Cost Profile NL ONLY'!$B:$C,2,0),0)</f>
        <v>0</v>
      </c>
      <c r="F16" s="7" cm="1">
        <f t="array" ref="F16">IF(_xlfn.XLOOKUP($C16,'3-Contract Awards'!$B$5:$B$645,_xlfn.XLOOKUP('4-Obligation Profile'!F$3,'3-Contract Awards'!$D$3:$T$3,'3-Contract Awards'!$D$5:$T$645))=0.01,VLOOKUP($C16,'2.B-Cost Profile NL ONLY'!$B:$C,2,0),0)</f>
        <v>0</v>
      </c>
      <c r="G16" s="7" cm="1">
        <f t="array" ref="G16">IF(_xlfn.XLOOKUP($C16,'3-Contract Awards'!$B$5:$B$645,_xlfn.XLOOKUP('4-Obligation Profile'!G$3,'3-Contract Awards'!$D$3:$T$3,'3-Contract Awards'!$D$5:$T$645))=0.01,VLOOKUP($C16,'2.B-Cost Profile NL ONLY'!$B:$C,2,0),0)</f>
        <v>0</v>
      </c>
      <c r="H16" s="7" cm="1">
        <f t="array" ref="H16">IF(_xlfn.XLOOKUP($C16,'3-Contract Awards'!$B$5:$B$645,_xlfn.XLOOKUP('4-Obligation Profile'!H$3,'3-Contract Awards'!$D$3:$T$3,'3-Contract Awards'!$D$5:$T$645))=0.01,VLOOKUP($C16,'2.B-Cost Profile NL ONLY'!$B:$C,2,0),0)</f>
        <v>0</v>
      </c>
      <c r="I16" s="7" cm="1">
        <f t="array" ref="I16">IF(_xlfn.XLOOKUP($C16,'3-Contract Awards'!$B$5:$B$645,_xlfn.XLOOKUP('4-Obligation Profile'!I$3,'3-Contract Awards'!$D$3:$T$3,'3-Contract Awards'!$D$5:$T$645))=0.01,VLOOKUP($C16,'2.B-Cost Profile NL ONLY'!$B:$C,2,0),0)</f>
        <v>0</v>
      </c>
      <c r="J16" s="7" cm="1">
        <f t="array" ref="J16">IF(_xlfn.XLOOKUP($C16,'3-Contract Awards'!$B$5:$B$645,_xlfn.XLOOKUP('4-Obligation Profile'!J$3,'3-Contract Awards'!$D$3:$T$3,'3-Contract Awards'!$D$5:$T$645))=0.01,VLOOKUP($C16,'2.B-Cost Profile NL ONLY'!$B:$C,2,0),0)</f>
        <v>0</v>
      </c>
      <c r="K16" s="7" cm="1">
        <f t="array" ref="K16">IF(_xlfn.XLOOKUP($C16,'3-Contract Awards'!$B$5:$B$645,_xlfn.XLOOKUP('4-Obligation Profile'!K$3,'3-Contract Awards'!$D$3:$T$3,'3-Contract Awards'!$D$5:$T$645))=0.01,VLOOKUP($C16,'2.B-Cost Profile NL ONLY'!$B:$C,2,0),0)</f>
        <v>0</v>
      </c>
      <c r="L16" s="7" cm="1">
        <f t="array" ref="L16">IF(_xlfn.XLOOKUP($C16,'3-Contract Awards'!$B$5:$B$645,_xlfn.XLOOKUP('4-Obligation Profile'!L$3,'3-Contract Awards'!$D$3:$T$3,'3-Contract Awards'!$D$5:$T$645))=0.01,VLOOKUP($C16,'2.B-Cost Profile NL ONLY'!$B:$C,2,0),0)</f>
        <v>0</v>
      </c>
      <c r="M16" s="7" cm="1">
        <f t="array" ref="M16">IF(_xlfn.XLOOKUP($C16,'3-Contract Awards'!$B$5:$B$645,_xlfn.XLOOKUP('4-Obligation Profile'!M$3,'3-Contract Awards'!$D$3:$T$3,'3-Contract Awards'!$D$5:$T$645))=0.01,VLOOKUP($C16,'2.B-Cost Profile NL ONLY'!$B:$C,2,0),0)</f>
        <v>0</v>
      </c>
      <c r="N16" s="7" cm="1">
        <f t="array" ref="N16">IF(_xlfn.XLOOKUP($C16,'3-Contract Awards'!$B$5:$B$645,_xlfn.XLOOKUP('4-Obligation Profile'!N$3,'3-Contract Awards'!$D$3:$T$3,'3-Contract Awards'!$D$5:$T$645))=0.01,VLOOKUP($C16,'2.B-Cost Profile NL ONLY'!$B:$C,2,0),0)</f>
        <v>0</v>
      </c>
      <c r="O16" s="7" cm="1">
        <f t="array" ref="O16">IF(_xlfn.XLOOKUP($C16,'3-Contract Awards'!$B$5:$B$645,_xlfn.XLOOKUP('4-Obligation Profile'!O$3,'3-Contract Awards'!$D$3:$T$3,'3-Contract Awards'!$D$5:$T$645))=0.01,VLOOKUP($C16,'2.B-Cost Profile NL ONLY'!$B:$C,2,0),0)</f>
        <v>0</v>
      </c>
      <c r="P16" s="7" cm="1">
        <f t="array" ref="P16">IF(_xlfn.XLOOKUP($C16,'3-Contract Awards'!$B$5:$B$645,_xlfn.XLOOKUP('4-Obligation Profile'!P$3,'3-Contract Awards'!$D$3:$T$3,'3-Contract Awards'!$D$5:$T$645))=0.01,VLOOKUP($C16,'2.B-Cost Profile NL ONLY'!$B:$C,2,0),0)</f>
        <v>0</v>
      </c>
      <c r="Q16" s="7" cm="1">
        <f t="array" ref="Q16">IF(_xlfn.XLOOKUP($C16,'3-Contract Awards'!$B$5:$B$645,_xlfn.XLOOKUP('4-Obligation Profile'!Q$3,'3-Contract Awards'!$D$3:$T$3,'3-Contract Awards'!$D$5:$T$645))=0.01,VLOOKUP($C16,'2.B-Cost Profile NL ONLY'!$B:$C,2,0),0)</f>
        <v>0</v>
      </c>
      <c r="R16" s="7" cm="1">
        <f t="array" ref="R16">IF(_xlfn.XLOOKUP($C16,'3-Contract Awards'!$B$5:$B$645,_xlfn.XLOOKUP('4-Obligation Profile'!R$3,'3-Contract Awards'!$D$3:$T$3,'3-Contract Awards'!$D$5:$T$645))=0.01,VLOOKUP($C16,'2.B-Cost Profile NL ONLY'!$B:$C,2,0),0)</f>
        <v>0</v>
      </c>
      <c r="S16" s="7" cm="1">
        <f t="array" ref="S16">IF(_xlfn.XLOOKUP($C16,'3-Contract Awards'!$B$5:$B$645,_xlfn.XLOOKUP('4-Obligation Profile'!S$3,'3-Contract Awards'!$D$3:$T$3,'3-Contract Awards'!$D$5:$T$645))=0.01,VLOOKUP($C16,'2.B-Cost Profile NL ONLY'!$B:$C,2,0),0)</f>
        <v>0</v>
      </c>
      <c r="T16" s="7" cm="1">
        <f t="array" ref="T16">IF(_xlfn.XLOOKUP($C16,'3-Contract Awards'!$B$5:$B$645,_xlfn.XLOOKUP('4-Obligation Profile'!T$3,'3-Contract Awards'!$D$3:$T$3,'3-Contract Awards'!$D$5:$T$645))=0.01,VLOOKUP($C16,'2.B-Cost Profile NL ONLY'!$B:$C,2,0),0)</f>
        <v>0</v>
      </c>
      <c r="U16" s="7" cm="1">
        <f t="array" ref="U16">IF(_xlfn.XLOOKUP($C16,'3-Contract Awards'!$B$5:$B$645,_xlfn.XLOOKUP('4-Obligation Profile'!U$3,'3-Contract Awards'!$D$3:$T$3,'3-Contract Awards'!$D$5:$T$645))=0.01,VLOOKUP($C16,'2.B-Cost Profile NL ONLY'!$B:$C,2,0),0)</f>
        <v>0</v>
      </c>
    </row>
    <row r="17" spans="1:21" x14ac:dyDescent="0.25">
      <c r="A17" s="14">
        <f>_xlfn.XLOOKUP(C17,'2.B-Cost Profile NL ONLY'!B:B,'2.B-Cost Profile NL ONLY'!C:C)-'4-Obligation Profile'!D17</f>
        <v>0</v>
      </c>
      <c r="C17" s="39" t="s">
        <v>215</v>
      </c>
      <c r="D17" s="7">
        <f t="shared" si="2"/>
        <v>1396700.51</v>
      </c>
      <c r="E17" s="7" cm="1">
        <f t="array" ref="E17">IF(_xlfn.XLOOKUP($C17,'3-Contract Awards'!$B$5:$B$645,_xlfn.XLOOKUP('4-Obligation Profile'!E$3,'3-Contract Awards'!$D$3:$T$3,'3-Contract Awards'!$D$5:$T$645))=0.01,VLOOKUP($C17,'2.B-Cost Profile NL ONLY'!$B:$C,2,0),0)</f>
        <v>0</v>
      </c>
      <c r="F17" s="7" cm="1">
        <f t="array" ref="F17">IF(_xlfn.XLOOKUP($C17,'3-Contract Awards'!$B$5:$B$645,_xlfn.XLOOKUP('4-Obligation Profile'!F$3,'3-Contract Awards'!$D$3:$T$3,'3-Contract Awards'!$D$5:$T$645))=0.01,VLOOKUP($C17,'2.B-Cost Profile NL ONLY'!$B:$C,2,0),0)</f>
        <v>0</v>
      </c>
      <c r="G17" s="7" cm="1">
        <f t="array" ref="G17">IF(_xlfn.XLOOKUP($C17,'3-Contract Awards'!$B$5:$B$645,_xlfn.XLOOKUP('4-Obligation Profile'!G$3,'3-Contract Awards'!$D$3:$T$3,'3-Contract Awards'!$D$5:$T$645))=0.01,VLOOKUP($C17,'2.B-Cost Profile NL ONLY'!$B:$C,2,0),0)</f>
        <v>0</v>
      </c>
      <c r="H17" s="7" cm="1">
        <f t="array" ref="H17">IF(_xlfn.XLOOKUP($C17,'3-Contract Awards'!$B$5:$B$645,_xlfn.XLOOKUP('4-Obligation Profile'!H$3,'3-Contract Awards'!$D$3:$T$3,'3-Contract Awards'!$D$5:$T$645))=0.01,VLOOKUP($C17,'2.B-Cost Profile NL ONLY'!$B:$C,2,0),0)</f>
        <v>0</v>
      </c>
      <c r="I17" s="7" cm="1">
        <f t="array" ref="I17">IF(_xlfn.XLOOKUP($C17,'3-Contract Awards'!$B$5:$B$645,_xlfn.XLOOKUP('4-Obligation Profile'!I$3,'3-Contract Awards'!$D$3:$T$3,'3-Contract Awards'!$D$5:$T$645))=0.01,VLOOKUP($C17,'2.B-Cost Profile NL ONLY'!$B:$C,2,0),0)</f>
        <v>0</v>
      </c>
      <c r="J17" s="7" cm="1">
        <f t="array" ref="J17">IF(_xlfn.XLOOKUP($C17,'3-Contract Awards'!$B$5:$B$645,_xlfn.XLOOKUP('4-Obligation Profile'!J$3,'3-Contract Awards'!$D$3:$T$3,'3-Contract Awards'!$D$5:$T$645))=0.01,VLOOKUP($C17,'2.B-Cost Profile NL ONLY'!$B:$C,2,0),0)</f>
        <v>0</v>
      </c>
      <c r="K17" s="7" cm="1">
        <f t="array" ref="K17">IF(_xlfn.XLOOKUP($C17,'3-Contract Awards'!$B$5:$B$645,_xlfn.XLOOKUP('4-Obligation Profile'!K$3,'3-Contract Awards'!$D$3:$T$3,'3-Contract Awards'!$D$5:$T$645))=0.01,VLOOKUP($C17,'2.B-Cost Profile NL ONLY'!$B:$C,2,0),0)</f>
        <v>1396700.51</v>
      </c>
      <c r="L17" s="7" cm="1">
        <f t="array" ref="L17">IF(_xlfn.XLOOKUP($C17,'3-Contract Awards'!$B$5:$B$645,_xlfn.XLOOKUP('4-Obligation Profile'!L$3,'3-Contract Awards'!$D$3:$T$3,'3-Contract Awards'!$D$5:$T$645))=0.01,VLOOKUP($C17,'2.B-Cost Profile NL ONLY'!$B:$C,2,0),0)</f>
        <v>0</v>
      </c>
      <c r="M17" s="7" cm="1">
        <f t="array" ref="M17">IF(_xlfn.XLOOKUP($C17,'3-Contract Awards'!$B$5:$B$645,_xlfn.XLOOKUP('4-Obligation Profile'!M$3,'3-Contract Awards'!$D$3:$T$3,'3-Contract Awards'!$D$5:$T$645))=0.01,VLOOKUP($C17,'2.B-Cost Profile NL ONLY'!$B:$C,2,0),0)</f>
        <v>0</v>
      </c>
      <c r="N17" s="7" cm="1">
        <f t="array" ref="N17">IF(_xlfn.XLOOKUP($C17,'3-Contract Awards'!$B$5:$B$645,_xlfn.XLOOKUP('4-Obligation Profile'!N$3,'3-Contract Awards'!$D$3:$T$3,'3-Contract Awards'!$D$5:$T$645))=0.01,VLOOKUP($C17,'2.B-Cost Profile NL ONLY'!$B:$C,2,0),0)</f>
        <v>0</v>
      </c>
      <c r="O17" s="7" cm="1">
        <f t="array" ref="O17">IF(_xlfn.XLOOKUP($C17,'3-Contract Awards'!$B$5:$B$645,_xlfn.XLOOKUP('4-Obligation Profile'!O$3,'3-Contract Awards'!$D$3:$T$3,'3-Contract Awards'!$D$5:$T$645))=0.01,VLOOKUP($C17,'2.B-Cost Profile NL ONLY'!$B:$C,2,0),0)</f>
        <v>0</v>
      </c>
      <c r="P17" s="7" cm="1">
        <f t="array" ref="P17">IF(_xlfn.XLOOKUP($C17,'3-Contract Awards'!$B$5:$B$645,_xlfn.XLOOKUP('4-Obligation Profile'!P$3,'3-Contract Awards'!$D$3:$T$3,'3-Contract Awards'!$D$5:$T$645))=0.01,VLOOKUP($C17,'2.B-Cost Profile NL ONLY'!$B:$C,2,0),0)</f>
        <v>0</v>
      </c>
      <c r="Q17" s="7" cm="1">
        <f t="array" ref="Q17">IF(_xlfn.XLOOKUP($C17,'3-Contract Awards'!$B$5:$B$645,_xlfn.XLOOKUP('4-Obligation Profile'!Q$3,'3-Contract Awards'!$D$3:$T$3,'3-Contract Awards'!$D$5:$T$645))=0.01,VLOOKUP($C17,'2.B-Cost Profile NL ONLY'!$B:$C,2,0),0)</f>
        <v>0</v>
      </c>
      <c r="R17" s="7" cm="1">
        <f t="array" ref="R17">IF(_xlfn.XLOOKUP($C17,'3-Contract Awards'!$B$5:$B$645,_xlfn.XLOOKUP('4-Obligation Profile'!R$3,'3-Contract Awards'!$D$3:$T$3,'3-Contract Awards'!$D$5:$T$645))=0.01,VLOOKUP($C17,'2.B-Cost Profile NL ONLY'!$B:$C,2,0),0)</f>
        <v>0</v>
      </c>
      <c r="S17" s="7" cm="1">
        <f t="array" ref="S17">IF(_xlfn.XLOOKUP($C17,'3-Contract Awards'!$B$5:$B$645,_xlfn.XLOOKUP('4-Obligation Profile'!S$3,'3-Contract Awards'!$D$3:$T$3,'3-Contract Awards'!$D$5:$T$645))=0.01,VLOOKUP($C17,'2.B-Cost Profile NL ONLY'!$B:$C,2,0),0)</f>
        <v>0</v>
      </c>
      <c r="T17" s="7" cm="1">
        <f t="array" ref="T17">IF(_xlfn.XLOOKUP($C17,'3-Contract Awards'!$B$5:$B$645,_xlfn.XLOOKUP('4-Obligation Profile'!T$3,'3-Contract Awards'!$D$3:$T$3,'3-Contract Awards'!$D$5:$T$645))=0.01,VLOOKUP($C17,'2.B-Cost Profile NL ONLY'!$B:$C,2,0),0)</f>
        <v>0</v>
      </c>
      <c r="U17" s="7" cm="1">
        <f t="array" ref="U17">IF(_xlfn.XLOOKUP($C17,'3-Contract Awards'!$B$5:$B$645,_xlfn.XLOOKUP('4-Obligation Profile'!U$3,'3-Contract Awards'!$D$3:$T$3,'3-Contract Awards'!$D$5:$T$645))=0.01,VLOOKUP($C17,'2.B-Cost Profile NL ONLY'!$B:$C,2,0),0)</f>
        <v>0</v>
      </c>
    </row>
    <row r="18" spans="1:21" x14ac:dyDescent="0.25">
      <c r="A18" s="14">
        <f>_xlfn.XLOOKUP(C18,'2.B-Cost Profile NL ONLY'!B:B,'2.B-Cost Profile NL ONLY'!C:C)-'4-Obligation Profile'!D18</f>
        <v>0</v>
      </c>
      <c r="C18" s="39" t="s">
        <v>216</v>
      </c>
      <c r="D18" s="7">
        <f t="shared" si="2"/>
        <v>71008.63</v>
      </c>
      <c r="E18" s="7" cm="1">
        <f t="array" ref="E18">IF(_xlfn.XLOOKUP($C18,'3-Contract Awards'!$B$5:$B$645,_xlfn.XLOOKUP('4-Obligation Profile'!E$3,'3-Contract Awards'!$D$3:$T$3,'3-Contract Awards'!$D$5:$T$645))=0.01,VLOOKUP($C18,'2.B-Cost Profile NL ONLY'!$B:$C,2,0),0)</f>
        <v>0</v>
      </c>
      <c r="F18" s="7" cm="1">
        <f t="array" ref="F18">IF(_xlfn.XLOOKUP($C18,'3-Contract Awards'!$B$5:$B$645,_xlfn.XLOOKUP('4-Obligation Profile'!F$3,'3-Contract Awards'!$D$3:$T$3,'3-Contract Awards'!$D$5:$T$645))=0.01,VLOOKUP($C18,'2.B-Cost Profile NL ONLY'!$B:$C,2,0),0)</f>
        <v>0</v>
      </c>
      <c r="G18" s="7" cm="1">
        <f t="array" ref="G18">IF(_xlfn.XLOOKUP($C18,'3-Contract Awards'!$B$5:$B$645,_xlfn.XLOOKUP('4-Obligation Profile'!G$3,'3-Contract Awards'!$D$3:$T$3,'3-Contract Awards'!$D$5:$T$645))=0.01,VLOOKUP($C18,'2.B-Cost Profile NL ONLY'!$B:$C,2,0),0)</f>
        <v>0</v>
      </c>
      <c r="H18" s="7" cm="1">
        <f t="array" ref="H18">IF(_xlfn.XLOOKUP($C18,'3-Contract Awards'!$B$5:$B$645,_xlfn.XLOOKUP('4-Obligation Profile'!H$3,'3-Contract Awards'!$D$3:$T$3,'3-Contract Awards'!$D$5:$T$645))=0.01,VLOOKUP($C18,'2.B-Cost Profile NL ONLY'!$B:$C,2,0),0)</f>
        <v>0</v>
      </c>
      <c r="I18" s="7" cm="1">
        <f t="array" ref="I18">IF(_xlfn.XLOOKUP($C18,'3-Contract Awards'!$B$5:$B$645,_xlfn.XLOOKUP('4-Obligation Profile'!I$3,'3-Contract Awards'!$D$3:$T$3,'3-Contract Awards'!$D$5:$T$645))=0.01,VLOOKUP($C18,'2.B-Cost Profile NL ONLY'!$B:$C,2,0),0)</f>
        <v>0</v>
      </c>
      <c r="J18" s="7" cm="1">
        <f t="array" ref="J18">IF(_xlfn.XLOOKUP($C18,'3-Contract Awards'!$B$5:$B$645,_xlfn.XLOOKUP('4-Obligation Profile'!J$3,'3-Contract Awards'!$D$3:$T$3,'3-Contract Awards'!$D$5:$T$645))=0.01,VLOOKUP($C18,'2.B-Cost Profile NL ONLY'!$B:$C,2,0),0)</f>
        <v>0</v>
      </c>
      <c r="K18" s="7" cm="1">
        <f t="array" ref="K18">IF(_xlfn.XLOOKUP($C18,'3-Contract Awards'!$B$5:$B$645,_xlfn.XLOOKUP('4-Obligation Profile'!K$3,'3-Contract Awards'!$D$3:$T$3,'3-Contract Awards'!$D$5:$T$645))=0.01,VLOOKUP($C18,'2.B-Cost Profile NL ONLY'!$B:$C,2,0),0)</f>
        <v>71008.63</v>
      </c>
      <c r="L18" s="7" cm="1">
        <f t="array" ref="L18">IF(_xlfn.XLOOKUP($C18,'3-Contract Awards'!$B$5:$B$645,_xlfn.XLOOKUP('4-Obligation Profile'!L$3,'3-Contract Awards'!$D$3:$T$3,'3-Contract Awards'!$D$5:$T$645))=0.01,VLOOKUP($C18,'2.B-Cost Profile NL ONLY'!$B:$C,2,0),0)</f>
        <v>0</v>
      </c>
      <c r="M18" s="7" cm="1">
        <f t="array" ref="M18">IF(_xlfn.XLOOKUP($C18,'3-Contract Awards'!$B$5:$B$645,_xlfn.XLOOKUP('4-Obligation Profile'!M$3,'3-Contract Awards'!$D$3:$T$3,'3-Contract Awards'!$D$5:$T$645))=0.01,VLOOKUP($C18,'2.B-Cost Profile NL ONLY'!$B:$C,2,0),0)</f>
        <v>0</v>
      </c>
      <c r="N18" s="7" cm="1">
        <f t="array" ref="N18">IF(_xlfn.XLOOKUP($C18,'3-Contract Awards'!$B$5:$B$645,_xlfn.XLOOKUP('4-Obligation Profile'!N$3,'3-Contract Awards'!$D$3:$T$3,'3-Contract Awards'!$D$5:$T$645))=0.01,VLOOKUP($C18,'2.B-Cost Profile NL ONLY'!$B:$C,2,0),0)</f>
        <v>0</v>
      </c>
      <c r="O18" s="7" cm="1">
        <f t="array" ref="O18">IF(_xlfn.XLOOKUP($C18,'3-Contract Awards'!$B$5:$B$645,_xlfn.XLOOKUP('4-Obligation Profile'!O$3,'3-Contract Awards'!$D$3:$T$3,'3-Contract Awards'!$D$5:$T$645))=0.01,VLOOKUP($C18,'2.B-Cost Profile NL ONLY'!$B:$C,2,0),0)</f>
        <v>0</v>
      </c>
      <c r="P18" s="7" cm="1">
        <f t="array" ref="P18">IF(_xlfn.XLOOKUP($C18,'3-Contract Awards'!$B$5:$B$645,_xlfn.XLOOKUP('4-Obligation Profile'!P$3,'3-Contract Awards'!$D$3:$T$3,'3-Contract Awards'!$D$5:$T$645))=0.01,VLOOKUP($C18,'2.B-Cost Profile NL ONLY'!$B:$C,2,0),0)</f>
        <v>0</v>
      </c>
      <c r="Q18" s="7" cm="1">
        <f t="array" ref="Q18">IF(_xlfn.XLOOKUP($C18,'3-Contract Awards'!$B$5:$B$645,_xlfn.XLOOKUP('4-Obligation Profile'!Q$3,'3-Contract Awards'!$D$3:$T$3,'3-Contract Awards'!$D$5:$T$645))=0.01,VLOOKUP($C18,'2.B-Cost Profile NL ONLY'!$B:$C,2,0),0)</f>
        <v>0</v>
      </c>
      <c r="R18" s="7" cm="1">
        <f t="array" ref="R18">IF(_xlfn.XLOOKUP($C18,'3-Contract Awards'!$B$5:$B$645,_xlfn.XLOOKUP('4-Obligation Profile'!R$3,'3-Contract Awards'!$D$3:$T$3,'3-Contract Awards'!$D$5:$T$645))=0.01,VLOOKUP($C18,'2.B-Cost Profile NL ONLY'!$B:$C,2,0),0)</f>
        <v>0</v>
      </c>
      <c r="S18" s="7" cm="1">
        <f t="array" ref="S18">IF(_xlfn.XLOOKUP($C18,'3-Contract Awards'!$B$5:$B$645,_xlfn.XLOOKUP('4-Obligation Profile'!S$3,'3-Contract Awards'!$D$3:$T$3,'3-Contract Awards'!$D$5:$T$645))=0.01,VLOOKUP($C18,'2.B-Cost Profile NL ONLY'!$B:$C,2,0),0)</f>
        <v>0</v>
      </c>
      <c r="T18" s="7" cm="1">
        <f t="array" ref="T18">IF(_xlfn.XLOOKUP($C18,'3-Contract Awards'!$B$5:$B$645,_xlfn.XLOOKUP('4-Obligation Profile'!T$3,'3-Contract Awards'!$D$3:$T$3,'3-Contract Awards'!$D$5:$T$645))=0.01,VLOOKUP($C18,'2.B-Cost Profile NL ONLY'!$B:$C,2,0),0)</f>
        <v>0</v>
      </c>
      <c r="U18" s="7" cm="1">
        <f t="array" ref="U18">IF(_xlfn.XLOOKUP($C18,'3-Contract Awards'!$B$5:$B$645,_xlfn.XLOOKUP('4-Obligation Profile'!U$3,'3-Contract Awards'!$D$3:$T$3,'3-Contract Awards'!$D$5:$T$645))=0.01,VLOOKUP($C18,'2.B-Cost Profile NL ONLY'!$B:$C,2,0),0)</f>
        <v>0</v>
      </c>
    </row>
    <row r="19" spans="1:21" x14ac:dyDescent="0.25">
      <c r="A19" s="14">
        <f>_xlfn.XLOOKUP(C19,'2.B-Cost Profile NL ONLY'!B:B,'2.B-Cost Profile NL ONLY'!C:C)-'4-Obligation Profile'!D19</f>
        <v>0</v>
      </c>
      <c r="C19" s="39" t="s">
        <v>217</v>
      </c>
      <c r="D19" s="7">
        <f t="shared" si="2"/>
        <v>181755.46</v>
      </c>
      <c r="E19" s="7" cm="1">
        <f t="array" ref="E19">IF(_xlfn.XLOOKUP($C19,'3-Contract Awards'!$B$5:$B$645,_xlfn.XLOOKUP('4-Obligation Profile'!E$3,'3-Contract Awards'!$D$3:$T$3,'3-Contract Awards'!$D$5:$T$645))=0.01,VLOOKUP($C19,'2.B-Cost Profile NL ONLY'!$B:$C,2,0),0)</f>
        <v>0</v>
      </c>
      <c r="F19" s="7" cm="1">
        <f t="array" ref="F19">IF(_xlfn.XLOOKUP($C19,'3-Contract Awards'!$B$5:$B$645,_xlfn.XLOOKUP('4-Obligation Profile'!F$3,'3-Contract Awards'!$D$3:$T$3,'3-Contract Awards'!$D$5:$T$645))=0.01,VLOOKUP($C19,'2.B-Cost Profile NL ONLY'!$B:$C,2,0),0)</f>
        <v>0</v>
      </c>
      <c r="G19" s="7" cm="1">
        <f t="array" ref="G19">IF(_xlfn.XLOOKUP($C19,'3-Contract Awards'!$B$5:$B$645,_xlfn.XLOOKUP('4-Obligation Profile'!G$3,'3-Contract Awards'!$D$3:$T$3,'3-Contract Awards'!$D$5:$T$645))=0.01,VLOOKUP($C19,'2.B-Cost Profile NL ONLY'!$B:$C,2,0),0)</f>
        <v>0</v>
      </c>
      <c r="H19" s="7" cm="1">
        <f t="array" ref="H19">IF(_xlfn.XLOOKUP($C19,'3-Contract Awards'!$B$5:$B$645,_xlfn.XLOOKUP('4-Obligation Profile'!H$3,'3-Contract Awards'!$D$3:$T$3,'3-Contract Awards'!$D$5:$T$645))=0.01,VLOOKUP($C19,'2.B-Cost Profile NL ONLY'!$B:$C,2,0),0)</f>
        <v>0</v>
      </c>
      <c r="I19" s="7" cm="1">
        <f t="array" ref="I19">IF(_xlfn.XLOOKUP($C19,'3-Contract Awards'!$B$5:$B$645,_xlfn.XLOOKUP('4-Obligation Profile'!I$3,'3-Contract Awards'!$D$3:$T$3,'3-Contract Awards'!$D$5:$T$645))=0.01,VLOOKUP($C19,'2.B-Cost Profile NL ONLY'!$B:$C,2,0),0)</f>
        <v>0</v>
      </c>
      <c r="J19" s="7" cm="1">
        <f t="array" ref="J19">IF(_xlfn.XLOOKUP($C19,'3-Contract Awards'!$B$5:$B$645,_xlfn.XLOOKUP('4-Obligation Profile'!J$3,'3-Contract Awards'!$D$3:$T$3,'3-Contract Awards'!$D$5:$T$645))=0.01,VLOOKUP($C19,'2.B-Cost Profile NL ONLY'!$B:$C,2,0),0)</f>
        <v>0</v>
      </c>
      <c r="K19" s="7" cm="1">
        <f t="array" ref="K19">IF(_xlfn.XLOOKUP($C19,'3-Contract Awards'!$B$5:$B$645,_xlfn.XLOOKUP('4-Obligation Profile'!K$3,'3-Contract Awards'!$D$3:$T$3,'3-Contract Awards'!$D$5:$T$645))=0.01,VLOOKUP($C19,'2.B-Cost Profile NL ONLY'!$B:$C,2,0),0)</f>
        <v>181755.46</v>
      </c>
      <c r="L19" s="7" cm="1">
        <f t="array" ref="L19">IF(_xlfn.XLOOKUP($C19,'3-Contract Awards'!$B$5:$B$645,_xlfn.XLOOKUP('4-Obligation Profile'!L$3,'3-Contract Awards'!$D$3:$T$3,'3-Contract Awards'!$D$5:$T$645))=0.01,VLOOKUP($C19,'2.B-Cost Profile NL ONLY'!$B:$C,2,0),0)</f>
        <v>0</v>
      </c>
      <c r="M19" s="7" cm="1">
        <f t="array" ref="M19">IF(_xlfn.XLOOKUP($C19,'3-Contract Awards'!$B$5:$B$645,_xlfn.XLOOKUP('4-Obligation Profile'!M$3,'3-Contract Awards'!$D$3:$T$3,'3-Contract Awards'!$D$5:$T$645))=0.01,VLOOKUP($C19,'2.B-Cost Profile NL ONLY'!$B:$C,2,0),0)</f>
        <v>0</v>
      </c>
      <c r="N19" s="7" cm="1">
        <f t="array" ref="N19">IF(_xlfn.XLOOKUP($C19,'3-Contract Awards'!$B$5:$B$645,_xlfn.XLOOKUP('4-Obligation Profile'!N$3,'3-Contract Awards'!$D$3:$T$3,'3-Contract Awards'!$D$5:$T$645))=0.01,VLOOKUP($C19,'2.B-Cost Profile NL ONLY'!$B:$C,2,0),0)</f>
        <v>0</v>
      </c>
      <c r="O19" s="7" cm="1">
        <f t="array" ref="O19">IF(_xlfn.XLOOKUP($C19,'3-Contract Awards'!$B$5:$B$645,_xlfn.XLOOKUP('4-Obligation Profile'!O$3,'3-Contract Awards'!$D$3:$T$3,'3-Contract Awards'!$D$5:$T$645))=0.01,VLOOKUP($C19,'2.B-Cost Profile NL ONLY'!$B:$C,2,0),0)</f>
        <v>0</v>
      </c>
      <c r="P19" s="7" cm="1">
        <f t="array" ref="P19">IF(_xlfn.XLOOKUP($C19,'3-Contract Awards'!$B$5:$B$645,_xlfn.XLOOKUP('4-Obligation Profile'!P$3,'3-Contract Awards'!$D$3:$T$3,'3-Contract Awards'!$D$5:$T$645))=0.01,VLOOKUP($C19,'2.B-Cost Profile NL ONLY'!$B:$C,2,0),0)</f>
        <v>0</v>
      </c>
      <c r="Q19" s="7" cm="1">
        <f t="array" ref="Q19">IF(_xlfn.XLOOKUP($C19,'3-Contract Awards'!$B$5:$B$645,_xlfn.XLOOKUP('4-Obligation Profile'!Q$3,'3-Contract Awards'!$D$3:$T$3,'3-Contract Awards'!$D$5:$T$645))=0.01,VLOOKUP($C19,'2.B-Cost Profile NL ONLY'!$B:$C,2,0),0)</f>
        <v>0</v>
      </c>
      <c r="R19" s="7" cm="1">
        <f t="array" ref="R19">IF(_xlfn.XLOOKUP($C19,'3-Contract Awards'!$B$5:$B$645,_xlfn.XLOOKUP('4-Obligation Profile'!R$3,'3-Contract Awards'!$D$3:$T$3,'3-Contract Awards'!$D$5:$T$645))=0.01,VLOOKUP($C19,'2.B-Cost Profile NL ONLY'!$B:$C,2,0),0)</f>
        <v>0</v>
      </c>
      <c r="S19" s="7" cm="1">
        <f t="array" ref="S19">IF(_xlfn.XLOOKUP($C19,'3-Contract Awards'!$B$5:$B$645,_xlfn.XLOOKUP('4-Obligation Profile'!S$3,'3-Contract Awards'!$D$3:$T$3,'3-Contract Awards'!$D$5:$T$645))=0.01,VLOOKUP($C19,'2.B-Cost Profile NL ONLY'!$B:$C,2,0),0)</f>
        <v>0</v>
      </c>
      <c r="T19" s="7" cm="1">
        <f t="array" ref="T19">IF(_xlfn.XLOOKUP($C19,'3-Contract Awards'!$B$5:$B$645,_xlfn.XLOOKUP('4-Obligation Profile'!T$3,'3-Contract Awards'!$D$3:$T$3,'3-Contract Awards'!$D$5:$T$645))=0.01,VLOOKUP($C19,'2.B-Cost Profile NL ONLY'!$B:$C,2,0),0)</f>
        <v>0</v>
      </c>
      <c r="U19" s="7" cm="1">
        <f t="array" ref="U19">IF(_xlfn.XLOOKUP($C19,'3-Contract Awards'!$B$5:$B$645,_xlfn.XLOOKUP('4-Obligation Profile'!U$3,'3-Contract Awards'!$D$3:$T$3,'3-Contract Awards'!$D$5:$T$645))=0.01,VLOOKUP($C19,'2.B-Cost Profile NL ONLY'!$B:$C,2,0),0)</f>
        <v>0</v>
      </c>
    </row>
    <row r="20" spans="1:21" x14ac:dyDescent="0.25">
      <c r="A20" s="14">
        <f>_xlfn.XLOOKUP(C20,'2.B-Cost Profile NL ONLY'!B:B,'2.B-Cost Profile NL ONLY'!C:C)-'4-Obligation Profile'!D20</f>
        <v>0</v>
      </c>
      <c r="C20" s="39" t="s">
        <v>218</v>
      </c>
      <c r="D20" s="7">
        <f t="shared" si="2"/>
        <v>85311.73</v>
      </c>
      <c r="E20" s="7" cm="1">
        <f t="array" ref="E20">IF(_xlfn.XLOOKUP($C20,'3-Contract Awards'!$B$5:$B$645,_xlfn.XLOOKUP('4-Obligation Profile'!E$3,'3-Contract Awards'!$D$3:$T$3,'3-Contract Awards'!$D$5:$T$645))=0.01,VLOOKUP($C20,'2.B-Cost Profile NL ONLY'!$B:$C,2,0),0)</f>
        <v>0</v>
      </c>
      <c r="F20" s="7" cm="1">
        <f t="array" ref="F20">IF(_xlfn.XLOOKUP($C20,'3-Contract Awards'!$B$5:$B$645,_xlfn.XLOOKUP('4-Obligation Profile'!F$3,'3-Contract Awards'!$D$3:$T$3,'3-Contract Awards'!$D$5:$T$645))=0.01,VLOOKUP($C20,'2.B-Cost Profile NL ONLY'!$B:$C,2,0),0)</f>
        <v>0</v>
      </c>
      <c r="G20" s="7" cm="1">
        <f t="array" ref="G20">IF(_xlfn.XLOOKUP($C20,'3-Contract Awards'!$B$5:$B$645,_xlfn.XLOOKUP('4-Obligation Profile'!G$3,'3-Contract Awards'!$D$3:$T$3,'3-Contract Awards'!$D$5:$T$645))=0.01,VLOOKUP($C20,'2.B-Cost Profile NL ONLY'!$B:$C,2,0),0)</f>
        <v>0</v>
      </c>
      <c r="H20" s="7" cm="1">
        <f t="array" ref="H20">IF(_xlfn.XLOOKUP($C20,'3-Contract Awards'!$B$5:$B$645,_xlfn.XLOOKUP('4-Obligation Profile'!H$3,'3-Contract Awards'!$D$3:$T$3,'3-Contract Awards'!$D$5:$T$645))=0.01,VLOOKUP($C20,'2.B-Cost Profile NL ONLY'!$B:$C,2,0),0)</f>
        <v>0</v>
      </c>
      <c r="I20" s="7" cm="1">
        <f t="array" ref="I20">IF(_xlfn.XLOOKUP($C20,'3-Contract Awards'!$B$5:$B$645,_xlfn.XLOOKUP('4-Obligation Profile'!I$3,'3-Contract Awards'!$D$3:$T$3,'3-Contract Awards'!$D$5:$T$645))=0.01,VLOOKUP($C20,'2.B-Cost Profile NL ONLY'!$B:$C,2,0),0)</f>
        <v>0</v>
      </c>
      <c r="J20" s="7" cm="1">
        <f t="array" ref="J20">IF(_xlfn.XLOOKUP($C20,'3-Contract Awards'!$B$5:$B$645,_xlfn.XLOOKUP('4-Obligation Profile'!J$3,'3-Contract Awards'!$D$3:$T$3,'3-Contract Awards'!$D$5:$T$645))=0.01,VLOOKUP($C20,'2.B-Cost Profile NL ONLY'!$B:$C,2,0),0)</f>
        <v>0</v>
      </c>
      <c r="K20" s="7" cm="1">
        <f t="array" ref="K20">IF(_xlfn.XLOOKUP($C20,'3-Contract Awards'!$B$5:$B$645,_xlfn.XLOOKUP('4-Obligation Profile'!K$3,'3-Contract Awards'!$D$3:$T$3,'3-Contract Awards'!$D$5:$T$645))=0.01,VLOOKUP($C20,'2.B-Cost Profile NL ONLY'!$B:$C,2,0),0)</f>
        <v>0</v>
      </c>
      <c r="L20" s="7" cm="1">
        <f t="array" ref="L20">IF(_xlfn.XLOOKUP($C20,'3-Contract Awards'!$B$5:$B$645,_xlfn.XLOOKUP('4-Obligation Profile'!L$3,'3-Contract Awards'!$D$3:$T$3,'3-Contract Awards'!$D$5:$T$645))=0.01,VLOOKUP($C20,'2.B-Cost Profile NL ONLY'!$B:$C,2,0),0)</f>
        <v>85311.73</v>
      </c>
      <c r="M20" s="7" cm="1">
        <f t="array" ref="M20">IF(_xlfn.XLOOKUP($C20,'3-Contract Awards'!$B$5:$B$645,_xlfn.XLOOKUP('4-Obligation Profile'!M$3,'3-Contract Awards'!$D$3:$T$3,'3-Contract Awards'!$D$5:$T$645))=0.01,VLOOKUP($C20,'2.B-Cost Profile NL ONLY'!$B:$C,2,0),0)</f>
        <v>0</v>
      </c>
      <c r="N20" s="7" cm="1">
        <f t="array" ref="N20">IF(_xlfn.XLOOKUP($C20,'3-Contract Awards'!$B$5:$B$645,_xlfn.XLOOKUP('4-Obligation Profile'!N$3,'3-Contract Awards'!$D$3:$T$3,'3-Contract Awards'!$D$5:$T$645))=0.01,VLOOKUP($C20,'2.B-Cost Profile NL ONLY'!$B:$C,2,0),0)</f>
        <v>0</v>
      </c>
      <c r="O20" s="7" cm="1">
        <f t="array" ref="O20">IF(_xlfn.XLOOKUP($C20,'3-Contract Awards'!$B$5:$B$645,_xlfn.XLOOKUP('4-Obligation Profile'!O$3,'3-Contract Awards'!$D$3:$T$3,'3-Contract Awards'!$D$5:$T$645))=0.01,VLOOKUP($C20,'2.B-Cost Profile NL ONLY'!$B:$C,2,0),0)</f>
        <v>0</v>
      </c>
      <c r="P20" s="7" cm="1">
        <f t="array" ref="P20">IF(_xlfn.XLOOKUP($C20,'3-Contract Awards'!$B$5:$B$645,_xlfn.XLOOKUP('4-Obligation Profile'!P$3,'3-Contract Awards'!$D$3:$T$3,'3-Contract Awards'!$D$5:$T$645))=0.01,VLOOKUP($C20,'2.B-Cost Profile NL ONLY'!$B:$C,2,0),0)</f>
        <v>0</v>
      </c>
      <c r="Q20" s="7" cm="1">
        <f t="array" ref="Q20">IF(_xlfn.XLOOKUP($C20,'3-Contract Awards'!$B$5:$B$645,_xlfn.XLOOKUP('4-Obligation Profile'!Q$3,'3-Contract Awards'!$D$3:$T$3,'3-Contract Awards'!$D$5:$T$645))=0.01,VLOOKUP($C20,'2.B-Cost Profile NL ONLY'!$B:$C,2,0),0)</f>
        <v>0</v>
      </c>
      <c r="R20" s="7" cm="1">
        <f t="array" ref="R20">IF(_xlfn.XLOOKUP($C20,'3-Contract Awards'!$B$5:$B$645,_xlfn.XLOOKUP('4-Obligation Profile'!R$3,'3-Contract Awards'!$D$3:$T$3,'3-Contract Awards'!$D$5:$T$645))=0.01,VLOOKUP($C20,'2.B-Cost Profile NL ONLY'!$B:$C,2,0),0)</f>
        <v>0</v>
      </c>
      <c r="S20" s="7" cm="1">
        <f t="array" ref="S20">IF(_xlfn.XLOOKUP($C20,'3-Contract Awards'!$B$5:$B$645,_xlfn.XLOOKUP('4-Obligation Profile'!S$3,'3-Contract Awards'!$D$3:$T$3,'3-Contract Awards'!$D$5:$T$645))=0.01,VLOOKUP($C20,'2.B-Cost Profile NL ONLY'!$B:$C,2,0),0)</f>
        <v>0</v>
      </c>
      <c r="T20" s="7" cm="1">
        <f t="array" ref="T20">IF(_xlfn.XLOOKUP($C20,'3-Contract Awards'!$B$5:$B$645,_xlfn.XLOOKUP('4-Obligation Profile'!T$3,'3-Contract Awards'!$D$3:$T$3,'3-Contract Awards'!$D$5:$T$645))=0.01,VLOOKUP($C20,'2.B-Cost Profile NL ONLY'!$B:$C,2,0),0)</f>
        <v>0</v>
      </c>
      <c r="U20" s="7" cm="1">
        <f t="array" ref="U20">IF(_xlfn.XLOOKUP($C20,'3-Contract Awards'!$B$5:$B$645,_xlfn.XLOOKUP('4-Obligation Profile'!U$3,'3-Contract Awards'!$D$3:$T$3,'3-Contract Awards'!$D$5:$T$645))=0.01,VLOOKUP($C20,'2.B-Cost Profile NL ONLY'!$B:$C,2,0),0)</f>
        <v>0</v>
      </c>
    </row>
    <row r="21" spans="1:21" x14ac:dyDescent="0.25">
      <c r="A21" s="14">
        <f>_xlfn.XLOOKUP(C21,'2.B-Cost Profile NL ONLY'!B:B,'2.B-Cost Profile NL ONLY'!C:C)-'4-Obligation Profile'!D21</f>
        <v>0</v>
      </c>
      <c r="C21" s="39" t="s">
        <v>219</v>
      </c>
      <c r="D21" s="7">
        <f t="shared" si="2"/>
        <v>90147.12</v>
      </c>
      <c r="E21" s="7" cm="1">
        <f t="array" ref="E21">IF(_xlfn.XLOOKUP($C21,'3-Contract Awards'!$B$5:$B$645,_xlfn.XLOOKUP('4-Obligation Profile'!E$3,'3-Contract Awards'!$D$3:$T$3,'3-Contract Awards'!$D$5:$T$645))=0.01,VLOOKUP($C21,'2.B-Cost Profile NL ONLY'!$B:$C,2,0),0)</f>
        <v>0</v>
      </c>
      <c r="F21" s="7" cm="1">
        <f t="array" ref="F21">IF(_xlfn.XLOOKUP($C21,'3-Contract Awards'!$B$5:$B$645,_xlfn.XLOOKUP('4-Obligation Profile'!F$3,'3-Contract Awards'!$D$3:$T$3,'3-Contract Awards'!$D$5:$T$645))=0.01,VLOOKUP($C21,'2.B-Cost Profile NL ONLY'!$B:$C,2,0),0)</f>
        <v>0</v>
      </c>
      <c r="G21" s="7" cm="1">
        <f t="array" ref="G21">IF(_xlfn.XLOOKUP($C21,'3-Contract Awards'!$B$5:$B$645,_xlfn.XLOOKUP('4-Obligation Profile'!G$3,'3-Contract Awards'!$D$3:$T$3,'3-Contract Awards'!$D$5:$T$645))=0.01,VLOOKUP($C21,'2.B-Cost Profile NL ONLY'!$B:$C,2,0),0)</f>
        <v>0</v>
      </c>
      <c r="H21" s="7" cm="1">
        <f t="array" ref="H21">IF(_xlfn.XLOOKUP($C21,'3-Contract Awards'!$B$5:$B$645,_xlfn.XLOOKUP('4-Obligation Profile'!H$3,'3-Contract Awards'!$D$3:$T$3,'3-Contract Awards'!$D$5:$T$645))=0.01,VLOOKUP($C21,'2.B-Cost Profile NL ONLY'!$B:$C,2,0),0)</f>
        <v>0</v>
      </c>
      <c r="I21" s="7" cm="1">
        <f t="array" ref="I21">IF(_xlfn.XLOOKUP($C21,'3-Contract Awards'!$B$5:$B$645,_xlfn.XLOOKUP('4-Obligation Profile'!I$3,'3-Contract Awards'!$D$3:$T$3,'3-Contract Awards'!$D$5:$T$645))=0.01,VLOOKUP($C21,'2.B-Cost Profile NL ONLY'!$B:$C,2,0),0)</f>
        <v>0</v>
      </c>
      <c r="J21" s="7" cm="1">
        <f t="array" ref="J21">IF(_xlfn.XLOOKUP($C21,'3-Contract Awards'!$B$5:$B$645,_xlfn.XLOOKUP('4-Obligation Profile'!J$3,'3-Contract Awards'!$D$3:$T$3,'3-Contract Awards'!$D$5:$T$645))=0.01,VLOOKUP($C21,'2.B-Cost Profile NL ONLY'!$B:$C,2,0),0)</f>
        <v>90147.12</v>
      </c>
      <c r="K21" s="7" cm="1">
        <f t="array" ref="K21">IF(_xlfn.XLOOKUP($C21,'3-Contract Awards'!$B$5:$B$645,_xlfn.XLOOKUP('4-Obligation Profile'!K$3,'3-Contract Awards'!$D$3:$T$3,'3-Contract Awards'!$D$5:$T$645))=0.01,VLOOKUP($C21,'2.B-Cost Profile NL ONLY'!$B:$C,2,0),0)</f>
        <v>0</v>
      </c>
      <c r="L21" s="7" cm="1">
        <f t="array" ref="L21">IF(_xlfn.XLOOKUP($C21,'3-Contract Awards'!$B$5:$B$645,_xlfn.XLOOKUP('4-Obligation Profile'!L$3,'3-Contract Awards'!$D$3:$T$3,'3-Contract Awards'!$D$5:$T$645))=0.01,VLOOKUP($C21,'2.B-Cost Profile NL ONLY'!$B:$C,2,0),0)</f>
        <v>0</v>
      </c>
      <c r="M21" s="7" cm="1">
        <f t="array" ref="M21">IF(_xlfn.XLOOKUP($C21,'3-Contract Awards'!$B$5:$B$645,_xlfn.XLOOKUP('4-Obligation Profile'!M$3,'3-Contract Awards'!$D$3:$T$3,'3-Contract Awards'!$D$5:$T$645))=0.01,VLOOKUP($C21,'2.B-Cost Profile NL ONLY'!$B:$C,2,0),0)</f>
        <v>0</v>
      </c>
      <c r="N21" s="7" cm="1">
        <f t="array" ref="N21">IF(_xlfn.XLOOKUP($C21,'3-Contract Awards'!$B$5:$B$645,_xlfn.XLOOKUP('4-Obligation Profile'!N$3,'3-Contract Awards'!$D$3:$T$3,'3-Contract Awards'!$D$5:$T$645))=0.01,VLOOKUP($C21,'2.B-Cost Profile NL ONLY'!$B:$C,2,0),0)</f>
        <v>0</v>
      </c>
      <c r="O21" s="7" cm="1">
        <f t="array" ref="O21">IF(_xlfn.XLOOKUP($C21,'3-Contract Awards'!$B$5:$B$645,_xlfn.XLOOKUP('4-Obligation Profile'!O$3,'3-Contract Awards'!$D$3:$T$3,'3-Contract Awards'!$D$5:$T$645))=0.01,VLOOKUP($C21,'2.B-Cost Profile NL ONLY'!$B:$C,2,0),0)</f>
        <v>0</v>
      </c>
      <c r="P21" s="7" cm="1">
        <f t="array" ref="P21">IF(_xlfn.XLOOKUP($C21,'3-Contract Awards'!$B$5:$B$645,_xlfn.XLOOKUP('4-Obligation Profile'!P$3,'3-Contract Awards'!$D$3:$T$3,'3-Contract Awards'!$D$5:$T$645))=0.01,VLOOKUP($C21,'2.B-Cost Profile NL ONLY'!$B:$C,2,0),0)</f>
        <v>0</v>
      </c>
      <c r="Q21" s="7" cm="1">
        <f t="array" ref="Q21">IF(_xlfn.XLOOKUP($C21,'3-Contract Awards'!$B$5:$B$645,_xlfn.XLOOKUP('4-Obligation Profile'!Q$3,'3-Contract Awards'!$D$3:$T$3,'3-Contract Awards'!$D$5:$T$645))=0.01,VLOOKUP($C21,'2.B-Cost Profile NL ONLY'!$B:$C,2,0),0)</f>
        <v>0</v>
      </c>
      <c r="R21" s="7" cm="1">
        <f t="array" ref="R21">IF(_xlfn.XLOOKUP($C21,'3-Contract Awards'!$B$5:$B$645,_xlfn.XLOOKUP('4-Obligation Profile'!R$3,'3-Contract Awards'!$D$3:$T$3,'3-Contract Awards'!$D$5:$T$645))=0.01,VLOOKUP($C21,'2.B-Cost Profile NL ONLY'!$B:$C,2,0),0)</f>
        <v>0</v>
      </c>
      <c r="S21" s="7" cm="1">
        <f t="array" ref="S21">IF(_xlfn.XLOOKUP($C21,'3-Contract Awards'!$B$5:$B$645,_xlfn.XLOOKUP('4-Obligation Profile'!S$3,'3-Contract Awards'!$D$3:$T$3,'3-Contract Awards'!$D$5:$T$645))=0.01,VLOOKUP($C21,'2.B-Cost Profile NL ONLY'!$B:$C,2,0),0)</f>
        <v>0</v>
      </c>
      <c r="T21" s="7" cm="1">
        <f t="array" ref="T21">IF(_xlfn.XLOOKUP($C21,'3-Contract Awards'!$B$5:$B$645,_xlfn.XLOOKUP('4-Obligation Profile'!T$3,'3-Contract Awards'!$D$3:$T$3,'3-Contract Awards'!$D$5:$T$645))=0.01,VLOOKUP($C21,'2.B-Cost Profile NL ONLY'!$B:$C,2,0),0)</f>
        <v>0</v>
      </c>
      <c r="U21" s="7" cm="1">
        <f t="array" ref="U21">IF(_xlfn.XLOOKUP($C21,'3-Contract Awards'!$B$5:$B$645,_xlfn.XLOOKUP('4-Obligation Profile'!U$3,'3-Contract Awards'!$D$3:$T$3,'3-Contract Awards'!$D$5:$T$645))=0.01,VLOOKUP($C21,'2.B-Cost Profile NL ONLY'!$B:$C,2,0),0)</f>
        <v>0</v>
      </c>
    </row>
    <row r="22" spans="1:21" x14ac:dyDescent="0.25">
      <c r="A22" s="14">
        <f>_xlfn.XLOOKUP(C22,'2.B-Cost Profile NL ONLY'!B:B,'2.B-Cost Profile NL ONLY'!C:C)-'4-Obligation Profile'!D22</f>
        <v>0</v>
      </c>
      <c r="C22" s="39" t="s">
        <v>220</v>
      </c>
      <c r="D22" s="7">
        <f t="shared" si="2"/>
        <v>1281019.1100000001</v>
      </c>
      <c r="E22" s="7" cm="1">
        <f t="array" ref="E22">IF(_xlfn.XLOOKUP($C22,'3-Contract Awards'!$B$5:$B$645,_xlfn.XLOOKUP('4-Obligation Profile'!E$3,'3-Contract Awards'!$D$3:$T$3,'3-Contract Awards'!$D$5:$T$645))=0.01,VLOOKUP($C22,'2.B-Cost Profile NL ONLY'!$B:$C,2,0),0)</f>
        <v>0</v>
      </c>
      <c r="F22" s="7" cm="1">
        <f t="array" ref="F22">IF(_xlfn.XLOOKUP($C22,'3-Contract Awards'!$B$5:$B$645,_xlfn.XLOOKUP('4-Obligation Profile'!F$3,'3-Contract Awards'!$D$3:$T$3,'3-Contract Awards'!$D$5:$T$645))=0.01,VLOOKUP($C22,'2.B-Cost Profile NL ONLY'!$B:$C,2,0),0)</f>
        <v>0</v>
      </c>
      <c r="G22" s="7" cm="1">
        <f t="array" ref="G22">IF(_xlfn.XLOOKUP($C22,'3-Contract Awards'!$B$5:$B$645,_xlfn.XLOOKUP('4-Obligation Profile'!G$3,'3-Contract Awards'!$D$3:$T$3,'3-Contract Awards'!$D$5:$T$645))=0.01,VLOOKUP($C22,'2.B-Cost Profile NL ONLY'!$B:$C,2,0),0)</f>
        <v>0</v>
      </c>
      <c r="H22" s="7" cm="1">
        <f t="array" ref="H22">IF(_xlfn.XLOOKUP($C22,'3-Contract Awards'!$B$5:$B$645,_xlfn.XLOOKUP('4-Obligation Profile'!H$3,'3-Contract Awards'!$D$3:$T$3,'3-Contract Awards'!$D$5:$T$645))=0.01,VLOOKUP($C22,'2.B-Cost Profile NL ONLY'!$B:$C,2,0),0)</f>
        <v>0</v>
      </c>
      <c r="I22" s="7" cm="1">
        <f t="array" ref="I22">IF(_xlfn.XLOOKUP($C22,'3-Contract Awards'!$B$5:$B$645,_xlfn.XLOOKUP('4-Obligation Profile'!I$3,'3-Contract Awards'!$D$3:$T$3,'3-Contract Awards'!$D$5:$T$645))=0.01,VLOOKUP($C22,'2.B-Cost Profile NL ONLY'!$B:$C,2,0),0)</f>
        <v>0</v>
      </c>
      <c r="J22" s="7" cm="1">
        <f t="array" ref="J22">IF(_xlfn.XLOOKUP($C22,'3-Contract Awards'!$B$5:$B$645,_xlfn.XLOOKUP('4-Obligation Profile'!J$3,'3-Contract Awards'!$D$3:$T$3,'3-Contract Awards'!$D$5:$T$645))=0.01,VLOOKUP($C22,'2.B-Cost Profile NL ONLY'!$B:$C,2,0),0)</f>
        <v>1281019.1100000001</v>
      </c>
      <c r="K22" s="7" cm="1">
        <f t="array" ref="K22">IF(_xlfn.XLOOKUP($C22,'3-Contract Awards'!$B$5:$B$645,_xlfn.XLOOKUP('4-Obligation Profile'!K$3,'3-Contract Awards'!$D$3:$T$3,'3-Contract Awards'!$D$5:$T$645))=0.01,VLOOKUP($C22,'2.B-Cost Profile NL ONLY'!$B:$C,2,0),0)</f>
        <v>0</v>
      </c>
      <c r="L22" s="7" cm="1">
        <f t="array" ref="L22">IF(_xlfn.XLOOKUP($C22,'3-Contract Awards'!$B$5:$B$645,_xlfn.XLOOKUP('4-Obligation Profile'!L$3,'3-Contract Awards'!$D$3:$T$3,'3-Contract Awards'!$D$5:$T$645))=0.01,VLOOKUP($C22,'2.B-Cost Profile NL ONLY'!$B:$C,2,0),0)</f>
        <v>0</v>
      </c>
      <c r="M22" s="7" cm="1">
        <f t="array" ref="M22">IF(_xlfn.XLOOKUP($C22,'3-Contract Awards'!$B$5:$B$645,_xlfn.XLOOKUP('4-Obligation Profile'!M$3,'3-Contract Awards'!$D$3:$T$3,'3-Contract Awards'!$D$5:$T$645))=0.01,VLOOKUP($C22,'2.B-Cost Profile NL ONLY'!$B:$C,2,0),0)</f>
        <v>0</v>
      </c>
      <c r="N22" s="7" cm="1">
        <f t="array" ref="N22">IF(_xlfn.XLOOKUP($C22,'3-Contract Awards'!$B$5:$B$645,_xlfn.XLOOKUP('4-Obligation Profile'!N$3,'3-Contract Awards'!$D$3:$T$3,'3-Contract Awards'!$D$5:$T$645))=0.01,VLOOKUP($C22,'2.B-Cost Profile NL ONLY'!$B:$C,2,0),0)</f>
        <v>0</v>
      </c>
      <c r="O22" s="7" cm="1">
        <f t="array" ref="O22">IF(_xlfn.XLOOKUP($C22,'3-Contract Awards'!$B$5:$B$645,_xlfn.XLOOKUP('4-Obligation Profile'!O$3,'3-Contract Awards'!$D$3:$T$3,'3-Contract Awards'!$D$5:$T$645))=0.01,VLOOKUP($C22,'2.B-Cost Profile NL ONLY'!$B:$C,2,0),0)</f>
        <v>0</v>
      </c>
      <c r="P22" s="7" cm="1">
        <f t="array" ref="P22">IF(_xlfn.XLOOKUP($C22,'3-Contract Awards'!$B$5:$B$645,_xlfn.XLOOKUP('4-Obligation Profile'!P$3,'3-Contract Awards'!$D$3:$T$3,'3-Contract Awards'!$D$5:$T$645))=0.01,VLOOKUP($C22,'2.B-Cost Profile NL ONLY'!$B:$C,2,0),0)</f>
        <v>0</v>
      </c>
      <c r="Q22" s="7" cm="1">
        <f t="array" ref="Q22">IF(_xlfn.XLOOKUP($C22,'3-Contract Awards'!$B$5:$B$645,_xlfn.XLOOKUP('4-Obligation Profile'!Q$3,'3-Contract Awards'!$D$3:$T$3,'3-Contract Awards'!$D$5:$T$645))=0.01,VLOOKUP($C22,'2.B-Cost Profile NL ONLY'!$B:$C,2,0),0)</f>
        <v>0</v>
      </c>
      <c r="R22" s="7" cm="1">
        <f t="array" ref="R22">IF(_xlfn.XLOOKUP($C22,'3-Contract Awards'!$B$5:$B$645,_xlfn.XLOOKUP('4-Obligation Profile'!R$3,'3-Contract Awards'!$D$3:$T$3,'3-Contract Awards'!$D$5:$T$645))=0.01,VLOOKUP($C22,'2.B-Cost Profile NL ONLY'!$B:$C,2,0),0)</f>
        <v>0</v>
      </c>
      <c r="S22" s="7" cm="1">
        <f t="array" ref="S22">IF(_xlfn.XLOOKUP($C22,'3-Contract Awards'!$B$5:$B$645,_xlfn.XLOOKUP('4-Obligation Profile'!S$3,'3-Contract Awards'!$D$3:$T$3,'3-Contract Awards'!$D$5:$T$645))=0.01,VLOOKUP($C22,'2.B-Cost Profile NL ONLY'!$B:$C,2,0),0)</f>
        <v>0</v>
      </c>
      <c r="T22" s="7" cm="1">
        <f t="array" ref="T22">IF(_xlfn.XLOOKUP($C22,'3-Contract Awards'!$B$5:$B$645,_xlfn.XLOOKUP('4-Obligation Profile'!T$3,'3-Contract Awards'!$D$3:$T$3,'3-Contract Awards'!$D$5:$T$645))=0.01,VLOOKUP($C22,'2.B-Cost Profile NL ONLY'!$B:$C,2,0),0)</f>
        <v>0</v>
      </c>
      <c r="U22" s="7" cm="1">
        <f t="array" ref="U22">IF(_xlfn.XLOOKUP($C22,'3-Contract Awards'!$B$5:$B$645,_xlfn.XLOOKUP('4-Obligation Profile'!U$3,'3-Contract Awards'!$D$3:$T$3,'3-Contract Awards'!$D$5:$T$645))=0.01,VLOOKUP($C22,'2.B-Cost Profile NL ONLY'!$B:$C,2,0),0)</f>
        <v>0</v>
      </c>
    </row>
    <row r="23" spans="1:21" x14ac:dyDescent="0.25">
      <c r="A23" s="14">
        <f>_xlfn.XLOOKUP(C23,'2.B-Cost Profile NL ONLY'!B:B,'2.B-Cost Profile NL ONLY'!C:C)-'4-Obligation Profile'!D23</f>
        <v>0</v>
      </c>
      <c r="C23" s="39" t="s">
        <v>221</v>
      </c>
      <c r="D23" s="7">
        <f t="shared" si="2"/>
        <v>543029.24</v>
      </c>
      <c r="E23" s="7" cm="1">
        <f t="array" ref="E23">IF(_xlfn.XLOOKUP($C23,'3-Contract Awards'!$B$5:$B$645,_xlfn.XLOOKUP('4-Obligation Profile'!E$3,'3-Contract Awards'!$D$3:$T$3,'3-Contract Awards'!$D$5:$T$645))=0.01,VLOOKUP($C23,'2.B-Cost Profile NL ONLY'!$B:$C,2,0),0)</f>
        <v>0</v>
      </c>
      <c r="F23" s="7" cm="1">
        <f t="array" ref="F23">IF(_xlfn.XLOOKUP($C23,'3-Contract Awards'!$B$5:$B$645,_xlfn.XLOOKUP('4-Obligation Profile'!F$3,'3-Contract Awards'!$D$3:$T$3,'3-Contract Awards'!$D$5:$T$645))=0.01,VLOOKUP($C23,'2.B-Cost Profile NL ONLY'!$B:$C,2,0),0)</f>
        <v>0</v>
      </c>
      <c r="G23" s="7" cm="1">
        <f t="array" ref="G23">IF(_xlfn.XLOOKUP($C23,'3-Contract Awards'!$B$5:$B$645,_xlfn.XLOOKUP('4-Obligation Profile'!G$3,'3-Contract Awards'!$D$3:$T$3,'3-Contract Awards'!$D$5:$T$645))=0.01,VLOOKUP($C23,'2.B-Cost Profile NL ONLY'!$B:$C,2,0),0)</f>
        <v>0</v>
      </c>
      <c r="H23" s="7" cm="1">
        <f t="array" ref="H23">IF(_xlfn.XLOOKUP($C23,'3-Contract Awards'!$B$5:$B$645,_xlfn.XLOOKUP('4-Obligation Profile'!H$3,'3-Contract Awards'!$D$3:$T$3,'3-Contract Awards'!$D$5:$T$645))=0.01,VLOOKUP($C23,'2.B-Cost Profile NL ONLY'!$B:$C,2,0),0)</f>
        <v>0</v>
      </c>
      <c r="I23" s="7" cm="1">
        <f t="array" ref="I23">IF(_xlfn.XLOOKUP($C23,'3-Contract Awards'!$B$5:$B$645,_xlfn.XLOOKUP('4-Obligation Profile'!I$3,'3-Contract Awards'!$D$3:$T$3,'3-Contract Awards'!$D$5:$T$645))=0.01,VLOOKUP($C23,'2.B-Cost Profile NL ONLY'!$B:$C,2,0),0)</f>
        <v>0</v>
      </c>
      <c r="J23" s="7" cm="1">
        <f t="array" ref="J23">IF(_xlfn.XLOOKUP($C23,'3-Contract Awards'!$B$5:$B$645,_xlfn.XLOOKUP('4-Obligation Profile'!J$3,'3-Contract Awards'!$D$3:$T$3,'3-Contract Awards'!$D$5:$T$645))=0.01,VLOOKUP($C23,'2.B-Cost Profile NL ONLY'!$B:$C,2,0),0)</f>
        <v>0</v>
      </c>
      <c r="K23" s="7" cm="1">
        <f t="array" ref="K23">IF(_xlfn.XLOOKUP($C23,'3-Contract Awards'!$B$5:$B$645,_xlfn.XLOOKUP('4-Obligation Profile'!K$3,'3-Contract Awards'!$D$3:$T$3,'3-Contract Awards'!$D$5:$T$645))=0.01,VLOOKUP($C23,'2.B-Cost Profile NL ONLY'!$B:$C,2,0),0)</f>
        <v>543029.24</v>
      </c>
      <c r="L23" s="7" cm="1">
        <f t="array" ref="L23">IF(_xlfn.XLOOKUP($C23,'3-Contract Awards'!$B$5:$B$645,_xlfn.XLOOKUP('4-Obligation Profile'!L$3,'3-Contract Awards'!$D$3:$T$3,'3-Contract Awards'!$D$5:$T$645))=0.01,VLOOKUP($C23,'2.B-Cost Profile NL ONLY'!$B:$C,2,0),0)</f>
        <v>0</v>
      </c>
      <c r="M23" s="7" cm="1">
        <f t="array" ref="M23">IF(_xlfn.XLOOKUP($C23,'3-Contract Awards'!$B$5:$B$645,_xlfn.XLOOKUP('4-Obligation Profile'!M$3,'3-Contract Awards'!$D$3:$T$3,'3-Contract Awards'!$D$5:$T$645))=0.01,VLOOKUP($C23,'2.B-Cost Profile NL ONLY'!$B:$C,2,0),0)</f>
        <v>0</v>
      </c>
      <c r="N23" s="7" cm="1">
        <f t="array" ref="N23">IF(_xlfn.XLOOKUP($C23,'3-Contract Awards'!$B$5:$B$645,_xlfn.XLOOKUP('4-Obligation Profile'!N$3,'3-Contract Awards'!$D$3:$T$3,'3-Contract Awards'!$D$5:$T$645))=0.01,VLOOKUP($C23,'2.B-Cost Profile NL ONLY'!$B:$C,2,0),0)</f>
        <v>0</v>
      </c>
      <c r="O23" s="7" cm="1">
        <f t="array" ref="O23">IF(_xlfn.XLOOKUP($C23,'3-Contract Awards'!$B$5:$B$645,_xlfn.XLOOKUP('4-Obligation Profile'!O$3,'3-Contract Awards'!$D$3:$T$3,'3-Contract Awards'!$D$5:$T$645))=0.01,VLOOKUP($C23,'2.B-Cost Profile NL ONLY'!$B:$C,2,0),0)</f>
        <v>0</v>
      </c>
      <c r="P23" s="7" cm="1">
        <f t="array" ref="P23">IF(_xlfn.XLOOKUP($C23,'3-Contract Awards'!$B$5:$B$645,_xlfn.XLOOKUP('4-Obligation Profile'!P$3,'3-Contract Awards'!$D$3:$T$3,'3-Contract Awards'!$D$5:$T$645))=0.01,VLOOKUP($C23,'2.B-Cost Profile NL ONLY'!$B:$C,2,0),0)</f>
        <v>0</v>
      </c>
      <c r="Q23" s="7" cm="1">
        <f t="array" ref="Q23">IF(_xlfn.XLOOKUP($C23,'3-Contract Awards'!$B$5:$B$645,_xlfn.XLOOKUP('4-Obligation Profile'!Q$3,'3-Contract Awards'!$D$3:$T$3,'3-Contract Awards'!$D$5:$T$645))=0.01,VLOOKUP($C23,'2.B-Cost Profile NL ONLY'!$B:$C,2,0),0)</f>
        <v>0</v>
      </c>
      <c r="R23" s="7" cm="1">
        <f t="array" ref="R23">IF(_xlfn.XLOOKUP($C23,'3-Contract Awards'!$B$5:$B$645,_xlfn.XLOOKUP('4-Obligation Profile'!R$3,'3-Contract Awards'!$D$3:$T$3,'3-Contract Awards'!$D$5:$T$645))=0.01,VLOOKUP($C23,'2.B-Cost Profile NL ONLY'!$B:$C,2,0),0)</f>
        <v>0</v>
      </c>
      <c r="S23" s="7" cm="1">
        <f t="array" ref="S23">IF(_xlfn.XLOOKUP($C23,'3-Contract Awards'!$B$5:$B$645,_xlfn.XLOOKUP('4-Obligation Profile'!S$3,'3-Contract Awards'!$D$3:$T$3,'3-Contract Awards'!$D$5:$T$645))=0.01,VLOOKUP($C23,'2.B-Cost Profile NL ONLY'!$B:$C,2,0),0)</f>
        <v>0</v>
      </c>
      <c r="T23" s="7" cm="1">
        <f t="array" ref="T23">IF(_xlfn.XLOOKUP($C23,'3-Contract Awards'!$B$5:$B$645,_xlfn.XLOOKUP('4-Obligation Profile'!T$3,'3-Contract Awards'!$D$3:$T$3,'3-Contract Awards'!$D$5:$T$645))=0.01,VLOOKUP($C23,'2.B-Cost Profile NL ONLY'!$B:$C,2,0),0)</f>
        <v>0</v>
      </c>
      <c r="U23" s="7" cm="1">
        <f t="array" ref="U23">IF(_xlfn.XLOOKUP($C23,'3-Contract Awards'!$B$5:$B$645,_xlfn.XLOOKUP('4-Obligation Profile'!U$3,'3-Contract Awards'!$D$3:$T$3,'3-Contract Awards'!$D$5:$T$645))=0.01,VLOOKUP($C23,'2.B-Cost Profile NL ONLY'!$B:$C,2,0),0)</f>
        <v>0</v>
      </c>
    </row>
    <row r="24" spans="1:21" x14ac:dyDescent="0.25">
      <c r="A24" s="14">
        <f>_xlfn.XLOOKUP(C24,'2.B-Cost Profile NL ONLY'!B:B,'2.B-Cost Profile NL ONLY'!C:C)-'4-Obligation Profile'!D24</f>
        <v>0</v>
      </c>
      <c r="C24" s="39" t="s">
        <v>222</v>
      </c>
      <c r="D24" s="7">
        <f t="shared" si="2"/>
        <v>648767.03</v>
      </c>
      <c r="E24" s="7" cm="1">
        <f t="array" ref="E24">IF(_xlfn.XLOOKUP($C24,'3-Contract Awards'!$B$5:$B$645,_xlfn.XLOOKUP('4-Obligation Profile'!E$3,'3-Contract Awards'!$D$3:$T$3,'3-Contract Awards'!$D$5:$T$645))=0.01,VLOOKUP($C24,'2.B-Cost Profile NL ONLY'!$B:$C,2,0),0)</f>
        <v>0</v>
      </c>
      <c r="F24" s="7" cm="1">
        <f t="array" ref="F24">IF(_xlfn.XLOOKUP($C24,'3-Contract Awards'!$B$5:$B$645,_xlfn.XLOOKUP('4-Obligation Profile'!F$3,'3-Contract Awards'!$D$3:$T$3,'3-Contract Awards'!$D$5:$T$645))=0.01,VLOOKUP($C24,'2.B-Cost Profile NL ONLY'!$B:$C,2,0),0)</f>
        <v>0</v>
      </c>
      <c r="G24" s="7" cm="1">
        <f t="array" ref="G24">IF(_xlfn.XLOOKUP($C24,'3-Contract Awards'!$B$5:$B$645,_xlfn.XLOOKUP('4-Obligation Profile'!G$3,'3-Contract Awards'!$D$3:$T$3,'3-Contract Awards'!$D$5:$T$645))=0.01,VLOOKUP($C24,'2.B-Cost Profile NL ONLY'!$B:$C,2,0),0)</f>
        <v>0</v>
      </c>
      <c r="H24" s="7" cm="1">
        <f t="array" ref="H24">IF(_xlfn.XLOOKUP($C24,'3-Contract Awards'!$B$5:$B$645,_xlfn.XLOOKUP('4-Obligation Profile'!H$3,'3-Contract Awards'!$D$3:$T$3,'3-Contract Awards'!$D$5:$T$645))=0.01,VLOOKUP($C24,'2.B-Cost Profile NL ONLY'!$B:$C,2,0),0)</f>
        <v>0</v>
      </c>
      <c r="I24" s="7" cm="1">
        <f t="array" ref="I24">IF(_xlfn.XLOOKUP($C24,'3-Contract Awards'!$B$5:$B$645,_xlfn.XLOOKUP('4-Obligation Profile'!I$3,'3-Contract Awards'!$D$3:$T$3,'3-Contract Awards'!$D$5:$T$645))=0.01,VLOOKUP($C24,'2.B-Cost Profile NL ONLY'!$B:$C,2,0),0)</f>
        <v>0</v>
      </c>
      <c r="J24" s="7" cm="1">
        <f t="array" ref="J24">IF(_xlfn.XLOOKUP($C24,'3-Contract Awards'!$B$5:$B$645,_xlfn.XLOOKUP('4-Obligation Profile'!J$3,'3-Contract Awards'!$D$3:$T$3,'3-Contract Awards'!$D$5:$T$645))=0.01,VLOOKUP($C24,'2.B-Cost Profile NL ONLY'!$B:$C,2,0),0)</f>
        <v>648767.03</v>
      </c>
      <c r="K24" s="7" cm="1">
        <f t="array" ref="K24">IF(_xlfn.XLOOKUP($C24,'3-Contract Awards'!$B$5:$B$645,_xlfn.XLOOKUP('4-Obligation Profile'!K$3,'3-Contract Awards'!$D$3:$T$3,'3-Contract Awards'!$D$5:$T$645))=0.01,VLOOKUP($C24,'2.B-Cost Profile NL ONLY'!$B:$C,2,0),0)</f>
        <v>0</v>
      </c>
      <c r="L24" s="7" cm="1">
        <f t="array" ref="L24">IF(_xlfn.XLOOKUP($C24,'3-Contract Awards'!$B$5:$B$645,_xlfn.XLOOKUP('4-Obligation Profile'!L$3,'3-Contract Awards'!$D$3:$T$3,'3-Contract Awards'!$D$5:$T$645))=0.01,VLOOKUP($C24,'2.B-Cost Profile NL ONLY'!$B:$C,2,0),0)</f>
        <v>0</v>
      </c>
      <c r="M24" s="7" cm="1">
        <f t="array" ref="M24">IF(_xlfn.XLOOKUP($C24,'3-Contract Awards'!$B$5:$B$645,_xlfn.XLOOKUP('4-Obligation Profile'!M$3,'3-Contract Awards'!$D$3:$T$3,'3-Contract Awards'!$D$5:$T$645))=0.01,VLOOKUP($C24,'2.B-Cost Profile NL ONLY'!$B:$C,2,0),0)</f>
        <v>0</v>
      </c>
      <c r="N24" s="7" cm="1">
        <f t="array" ref="N24">IF(_xlfn.XLOOKUP($C24,'3-Contract Awards'!$B$5:$B$645,_xlfn.XLOOKUP('4-Obligation Profile'!N$3,'3-Contract Awards'!$D$3:$T$3,'3-Contract Awards'!$D$5:$T$645))=0.01,VLOOKUP($C24,'2.B-Cost Profile NL ONLY'!$B:$C,2,0),0)</f>
        <v>0</v>
      </c>
      <c r="O24" s="7" cm="1">
        <f t="array" ref="O24">IF(_xlfn.XLOOKUP($C24,'3-Contract Awards'!$B$5:$B$645,_xlfn.XLOOKUP('4-Obligation Profile'!O$3,'3-Contract Awards'!$D$3:$T$3,'3-Contract Awards'!$D$5:$T$645))=0.01,VLOOKUP($C24,'2.B-Cost Profile NL ONLY'!$B:$C,2,0),0)</f>
        <v>0</v>
      </c>
      <c r="P24" s="7" cm="1">
        <f t="array" ref="P24">IF(_xlfn.XLOOKUP($C24,'3-Contract Awards'!$B$5:$B$645,_xlfn.XLOOKUP('4-Obligation Profile'!P$3,'3-Contract Awards'!$D$3:$T$3,'3-Contract Awards'!$D$5:$T$645))=0.01,VLOOKUP($C24,'2.B-Cost Profile NL ONLY'!$B:$C,2,0),0)</f>
        <v>0</v>
      </c>
      <c r="Q24" s="7" cm="1">
        <f t="array" ref="Q24">IF(_xlfn.XLOOKUP($C24,'3-Contract Awards'!$B$5:$B$645,_xlfn.XLOOKUP('4-Obligation Profile'!Q$3,'3-Contract Awards'!$D$3:$T$3,'3-Contract Awards'!$D$5:$T$645))=0.01,VLOOKUP($C24,'2.B-Cost Profile NL ONLY'!$B:$C,2,0),0)</f>
        <v>0</v>
      </c>
      <c r="R24" s="7" cm="1">
        <f t="array" ref="R24">IF(_xlfn.XLOOKUP($C24,'3-Contract Awards'!$B$5:$B$645,_xlfn.XLOOKUP('4-Obligation Profile'!R$3,'3-Contract Awards'!$D$3:$T$3,'3-Contract Awards'!$D$5:$T$645))=0.01,VLOOKUP($C24,'2.B-Cost Profile NL ONLY'!$B:$C,2,0),0)</f>
        <v>0</v>
      </c>
      <c r="S24" s="7" cm="1">
        <f t="array" ref="S24">IF(_xlfn.XLOOKUP($C24,'3-Contract Awards'!$B$5:$B$645,_xlfn.XLOOKUP('4-Obligation Profile'!S$3,'3-Contract Awards'!$D$3:$T$3,'3-Contract Awards'!$D$5:$T$645))=0.01,VLOOKUP($C24,'2.B-Cost Profile NL ONLY'!$B:$C,2,0),0)</f>
        <v>0</v>
      </c>
      <c r="T24" s="7" cm="1">
        <f t="array" ref="T24">IF(_xlfn.XLOOKUP($C24,'3-Contract Awards'!$B$5:$B$645,_xlfn.XLOOKUP('4-Obligation Profile'!T$3,'3-Contract Awards'!$D$3:$T$3,'3-Contract Awards'!$D$5:$T$645))=0.01,VLOOKUP($C24,'2.B-Cost Profile NL ONLY'!$B:$C,2,0),0)</f>
        <v>0</v>
      </c>
      <c r="U24" s="7" cm="1">
        <f t="array" ref="U24">IF(_xlfn.XLOOKUP($C24,'3-Contract Awards'!$B$5:$B$645,_xlfn.XLOOKUP('4-Obligation Profile'!U$3,'3-Contract Awards'!$D$3:$T$3,'3-Contract Awards'!$D$5:$T$645))=0.01,VLOOKUP($C24,'2.B-Cost Profile NL ONLY'!$B:$C,2,0),0)</f>
        <v>0</v>
      </c>
    </row>
    <row r="25" spans="1:21" x14ac:dyDescent="0.25">
      <c r="A25" s="14">
        <f>_xlfn.XLOOKUP(C25,'2.B-Cost Profile NL ONLY'!B:B,'2.B-Cost Profile NL ONLY'!C:C)-'4-Obligation Profile'!D25</f>
        <v>0</v>
      </c>
      <c r="C25" s="39" t="s">
        <v>223</v>
      </c>
      <c r="D25" s="7">
        <f t="shared" ref="D25:D28" si="3">SUM(E25:U25)</f>
        <v>1088034.32</v>
      </c>
      <c r="E25" s="7" cm="1">
        <f t="array" ref="E25">IF(_xlfn.XLOOKUP($C25,'3-Contract Awards'!$B$5:$B$645,_xlfn.XLOOKUP('4-Obligation Profile'!E$3,'3-Contract Awards'!$D$3:$T$3,'3-Contract Awards'!$D$5:$T$645))=0.01,VLOOKUP($C25,'2.B-Cost Profile NL ONLY'!$B:$C,2,0),0)</f>
        <v>0</v>
      </c>
      <c r="F25" s="7" cm="1">
        <f t="array" ref="F25">IF(_xlfn.XLOOKUP($C25,'3-Contract Awards'!$B$5:$B$645,_xlfn.XLOOKUP('4-Obligation Profile'!F$3,'3-Contract Awards'!$D$3:$T$3,'3-Contract Awards'!$D$5:$T$645))=0.01,VLOOKUP($C25,'2.B-Cost Profile NL ONLY'!$B:$C,2,0),0)</f>
        <v>0</v>
      </c>
      <c r="G25" s="7" cm="1">
        <f t="array" ref="G25">IF(_xlfn.XLOOKUP($C25,'3-Contract Awards'!$B$5:$B$645,_xlfn.XLOOKUP('4-Obligation Profile'!G$3,'3-Contract Awards'!$D$3:$T$3,'3-Contract Awards'!$D$5:$T$645))=0.01,VLOOKUP($C25,'2.B-Cost Profile NL ONLY'!$B:$C,2,0),0)</f>
        <v>0</v>
      </c>
      <c r="H25" s="7" cm="1">
        <f t="array" ref="H25">IF(_xlfn.XLOOKUP($C25,'3-Contract Awards'!$B$5:$B$645,_xlfn.XLOOKUP('4-Obligation Profile'!H$3,'3-Contract Awards'!$D$3:$T$3,'3-Contract Awards'!$D$5:$T$645))=0.01,VLOOKUP($C25,'2.B-Cost Profile NL ONLY'!$B:$C,2,0),0)</f>
        <v>0</v>
      </c>
      <c r="I25" s="7" cm="1">
        <f t="array" ref="I25">IF(_xlfn.XLOOKUP($C25,'3-Contract Awards'!$B$5:$B$645,_xlfn.XLOOKUP('4-Obligation Profile'!I$3,'3-Contract Awards'!$D$3:$T$3,'3-Contract Awards'!$D$5:$T$645))=0.01,VLOOKUP($C25,'2.B-Cost Profile NL ONLY'!$B:$C,2,0),0)</f>
        <v>0</v>
      </c>
      <c r="J25" s="7" cm="1">
        <f t="array" ref="J25">IF(_xlfn.XLOOKUP($C25,'3-Contract Awards'!$B$5:$B$645,_xlfn.XLOOKUP('4-Obligation Profile'!J$3,'3-Contract Awards'!$D$3:$T$3,'3-Contract Awards'!$D$5:$T$645))=0.01,VLOOKUP($C25,'2.B-Cost Profile NL ONLY'!$B:$C,2,0),0)</f>
        <v>0</v>
      </c>
      <c r="K25" s="7" cm="1">
        <f t="array" ref="K25">IF(_xlfn.XLOOKUP($C25,'3-Contract Awards'!$B$5:$B$645,_xlfn.XLOOKUP('4-Obligation Profile'!K$3,'3-Contract Awards'!$D$3:$T$3,'3-Contract Awards'!$D$5:$T$645))=0.01,VLOOKUP($C25,'2.B-Cost Profile NL ONLY'!$B:$C,2,0),0)</f>
        <v>1088034.32</v>
      </c>
      <c r="L25" s="7" cm="1">
        <f t="array" ref="L25">IF(_xlfn.XLOOKUP($C25,'3-Contract Awards'!$B$5:$B$645,_xlfn.XLOOKUP('4-Obligation Profile'!L$3,'3-Contract Awards'!$D$3:$T$3,'3-Contract Awards'!$D$5:$T$645))=0.01,VLOOKUP($C25,'2.B-Cost Profile NL ONLY'!$B:$C,2,0),0)</f>
        <v>0</v>
      </c>
      <c r="M25" s="7" cm="1">
        <f t="array" ref="M25">IF(_xlfn.XLOOKUP($C25,'3-Contract Awards'!$B$5:$B$645,_xlfn.XLOOKUP('4-Obligation Profile'!M$3,'3-Contract Awards'!$D$3:$T$3,'3-Contract Awards'!$D$5:$T$645))=0.01,VLOOKUP($C25,'2.B-Cost Profile NL ONLY'!$B:$C,2,0),0)</f>
        <v>0</v>
      </c>
      <c r="N25" s="7" cm="1">
        <f t="array" ref="N25">IF(_xlfn.XLOOKUP($C25,'3-Contract Awards'!$B$5:$B$645,_xlfn.XLOOKUP('4-Obligation Profile'!N$3,'3-Contract Awards'!$D$3:$T$3,'3-Contract Awards'!$D$5:$T$645))=0.01,VLOOKUP($C25,'2.B-Cost Profile NL ONLY'!$B:$C,2,0),0)</f>
        <v>0</v>
      </c>
      <c r="O25" s="7" cm="1">
        <f t="array" ref="O25">IF(_xlfn.XLOOKUP($C25,'3-Contract Awards'!$B$5:$B$645,_xlfn.XLOOKUP('4-Obligation Profile'!O$3,'3-Contract Awards'!$D$3:$T$3,'3-Contract Awards'!$D$5:$T$645))=0.01,VLOOKUP($C25,'2.B-Cost Profile NL ONLY'!$B:$C,2,0),0)</f>
        <v>0</v>
      </c>
      <c r="P25" s="7" cm="1">
        <f t="array" ref="P25">IF(_xlfn.XLOOKUP($C25,'3-Contract Awards'!$B$5:$B$645,_xlfn.XLOOKUP('4-Obligation Profile'!P$3,'3-Contract Awards'!$D$3:$T$3,'3-Contract Awards'!$D$5:$T$645))=0.01,VLOOKUP($C25,'2.B-Cost Profile NL ONLY'!$B:$C,2,0),0)</f>
        <v>0</v>
      </c>
      <c r="Q25" s="7" cm="1">
        <f t="array" ref="Q25">IF(_xlfn.XLOOKUP($C25,'3-Contract Awards'!$B$5:$B$645,_xlfn.XLOOKUP('4-Obligation Profile'!Q$3,'3-Contract Awards'!$D$3:$T$3,'3-Contract Awards'!$D$5:$T$645))=0.01,VLOOKUP($C25,'2.B-Cost Profile NL ONLY'!$B:$C,2,0),0)</f>
        <v>0</v>
      </c>
      <c r="R25" s="7" cm="1">
        <f t="array" ref="R25">IF(_xlfn.XLOOKUP($C25,'3-Contract Awards'!$B$5:$B$645,_xlfn.XLOOKUP('4-Obligation Profile'!R$3,'3-Contract Awards'!$D$3:$T$3,'3-Contract Awards'!$D$5:$T$645))=0.01,VLOOKUP($C25,'2.B-Cost Profile NL ONLY'!$B:$C,2,0),0)</f>
        <v>0</v>
      </c>
      <c r="S25" s="7" cm="1">
        <f t="array" ref="S25">IF(_xlfn.XLOOKUP($C25,'3-Contract Awards'!$B$5:$B$645,_xlfn.XLOOKUP('4-Obligation Profile'!S$3,'3-Contract Awards'!$D$3:$T$3,'3-Contract Awards'!$D$5:$T$645))=0.01,VLOOKUP($C25,'2.B-Cost Profile NL ONLY'!$B:$C,2,0),0)</f>
        <v>0</v>
      </c>
      <c r="T25" s="7" cm="1">
        <f t="array" ref="T25">IF(_xlfn.XLOOKUP($C25,'3-Contract Awards'!$B$5:$B$645,_xlfn.XLOOKUP('4-Obligation Profile'!T$3,'3-Contract Awards'!$D$3:$T$3,'3-Contract Awards'!$D$5:$T$645))=0.01,VLOOKUP($C25,'2.B-Cost Profile NL ONLY'!$B:$C,2,0),0)</f>
        <v>0</v>
      </c>
      <c r="U25" s="7" cm="1">
        <f t="array" ref="U25">IF(_xlfn.XLOOKUP($C25,'3-Contract Awards'!$B$5:$B$645,_xlfn.XLOOKUP('4-Obligation Profile'!U$3,'3-Contract Awards'!$D$3:$T$3,'3-Contract Awards'!$D$5:$T$645))=0.01,VLOOKUP($C25,'2.B-Cost Profile NL ONLY'!$B:$C,2,0),0)</f>
        <v>0</v>
      </c>
    </row>
    <row r="26" spans="1:21" x14ac:dyDescent="0.25">
      <c r="A26" s="14">
        <f>_xlfn.XLOOKUP(C26,'2.B-Cost Profile NL ONLY'!B:B,'2.B-Cost Profile NL ONLY'!C:C)-'4-Obligation Profile'!D26</f>
        <v>0</v>
      </c>
      <c r="C26" s="39" t="s">
        <v>224</v>
      </c>
      <c r="D26" s="7">
        <f t="shared" si="3"/>
        <v>692809.04</v>
      </c>
      <c r="E26" s="7" cm="1">
        <f t="array" ref="E26">IF(_xlfn.XLOOKUP($C26,'3-Contract Awards'!$B$5:$B$645,_xlfn.XLOOKUP('4-Obligation Profile'!E$3,'3-Contract Awards'!$D$3:$T$3,'3-Contract Awards'!$D$5:$T$645))=0.01,VLOOKUP($C26,'2.B-Cost Profile NL ONLY'!$B:$C,2,0),0)</f>
        <v>0</v>
      </c>
      <c r="F26" s="7" cm="1">
        <f t="array" ref="F26">IF(_xlfn.XLOOKUP($C26,'3-Contract Awards'!$B$5:$B$645,_xlfn.XLOOKUP('4-Obligation Profile'!F$3,'3-Contract Awards'!$D$3:$T$3,'3-Contract Awards'!$D$5:$T$645))=0.01,VLOOKUP($C26,'2.B-Cost Profile NL ONLY'!$B:$C,2,0),0)</f>
        <v>0</v>
      </c>
      <c r="G26" s="7" cm="1">
        <f t="array" ref="G26">IF(_xlfn.XLOOKUP($C26,'3-Contract Awards'!$B$5:$B$645,_xlfn.XLOOKUP('4-Obligation Profile'!G$3,'3-Contract Awards'!$D$3:$T$3,'3-Contract Awards'!$D$5:$T$645))=0.01,VLOOKUP($C26,'2.B-Cost Profile NL ONLY'!$B:$C,2,0),0)</f>
        <v>0</v>
      </c>
      <c r="H26" s="7" cm="1">
        <f t="array" ref="H26">IF(_xlfn.XLOOKUP($C26,'3-Contract Awards'!$B$5:$B$645,_xlfn.XLOOKUP('4-Obligation Profile'!H$3,'3-Contract Awards'!$D$3:$T$3,'3-Contract Awards'!$D$5:$T$645))=0.01,VLOOKUP($C26,'2.B-Cost Profile NL ONLY'!$B:$C,2,0),0)</f>
        <v>0</v>
      </c>
      <c r="I26" s="7" cm="1">
        <f t="array" ref="I26">IF(_xlfn.XLOOKUP($C26,'3-Contract Awards'!$B$5:$B$645,_xlfn.XLOOKUP('4-Obligation Profile'!I$3,'3-Contract Awards'!$D$3:$T$3,'3-Contract Awards'!$D$5:$T$645))=0.01,VLOOKUP($C26,'2.B-Cost Profile NL ONLY'!$B:$C,2,0),0)</f>
        <v>0</v>
      </c>
      <c r="J26" s="7" cm="1">
        <f t="array" ref="J26">IF(_xlfn.XLOOKUP($C26,'3-Contract Awards'!$B$5:$B$645,_xlfn.XLOOKUP('4-Obligation Profile'!J$3,'3-Contract Awards'!$D$3:$T$3,'3-Contract Awards'!$D$5:$T$645))=0.01,VLOOKUP($C26,'2.B-Cost Profile NL ONLY'!$B:$C,2,0),0)</f>
        <v>0</v>
      </c>
      <c r="K26" s="7" cm="1">
        <f t="array" ref="K26">IF(_xlfn.XLOOKUP($C26,'3-Contract Awards'!$B$5:$B$645,_xlfn.XLOOKUP('4-Obligation Profile'!K$3,'3-Contract Awards'!$D$3:$T$3,'3-Contract Awards'!$D$5:$T$645))=0.01,VLOOKUP($C26,'2.B-Cost Profile NL ONLY'!$B:$C,2,0),0)</f>
        <v>692809.04</v>
      </c>
      <c r="L26" s="7" cm="1">
        <f t="array" ref="L26">IF(_xlfn.XLOOKUP($C26,'3-Contract Awards'!$B$5:$B$645,_xlfn.XLOOKUP('4-Obligation Profile'!L$3,'3-Contract Awards'!$D$3:$T$3,'3-Contract Awards'!$D$5:$T$645))=0.01,VLOOKUP($C26,'2.B-Cost Profile NL ONLY'!$B:$C,2,0),0)</f>
        <v>0</v>
      </c>
      <c r="M26" s="7" cm="1">
        <f t="array" ref="M26">IF(_xlfn.XLOOKUP($C26,'3-Contract Awards'!$B$5:$B$645,_xlfn.XLOOKUP('4-Obligation Profile'!M$3,'3-Contract Awards'!$D$3:$T$3,'3-Contract Awards'!$D$5:$T$645))=0.01,VLOOKUP($C26,'2.B-Cost Profile NL ONLY'!$B:$C,2,0),0)</f>
        <v>0</v>
      </c>
      <c r="N26" s="7" cm="1">
        <f t="array" ref="N26">IF(_xlfn.XLOOKUP($C26,'3-Contract Awards'!$B$5:$B$645,_xlfn.XLOOKUP('4-Obligation Profile'!N$3,'3-Contract Awards'!$D$3:$T$3,'3-Contract Awards'!$D$5:$T$645))=0.01,VLOOKUP($C26,'2.B-Cost Profile NL ONLY'!$B:$C,2,0),0)</f>
        <v>0</v>
      </c>
      <c r="O26" s="7" cm="1">
        <f t="array" ref="O26">IF(_xlfn.XLOOKUP($C26,'3-Contract Awards'!$B$5:$B$645,_xlfn.XLOOKUP('4-Obligation Profile'!O$3,'3-Contract Awards'!$D$3:$T$3,'3-Contract Awards'!$D$5:$T$645))=0.01,VLOOKUP($C26,'2.B-Cost Profile NL ONLY'!$B:$C,2,0),0)</f>
        <v>0</v>
      </c>
      <c r="P26" s="7" cm="1">
        <f t="array" ref="P26">IF(_xlfn.XLOOKUP($C26,'3-Contract Awards'!$B$5:$B$645,_xlfn.XLOOKUP('4-Obligation Profile'!P$3,'3-Contract Awards'!$D$3:$T$3,'3-Contract Awards'!$D$5:$T$645))=0.01,VLOOKUP($C26,'2.B-Cost Profile NL ONLY'!$B:$C,2,0),0)</f>
        <v>0</v>
      </c>
      <c r="Q26" s="7" cm="1">
        <f t="array" ref="Q26">IF(_xlfn.XLOOKUP($C26,'3-Contract Awards'!$B$5:$B$645,_xlfn.XLOOKUP('4-Obligation Profile'!Q$3,'3-Contract Awards'!$D$3:$T$3,'3-Contract Awards'!$D$5:$T$645))=0.01,VLOOKUP($C26,'2.B-Cost Profile NL ONLY'!$B:$C,2,0),0)</f>
        <v>0</v>
      </c>
      <c r="R26" s="7" cm="1">
        <f t="array" ref="R26">IF(_xlfn.XLOOKUP($C26,'3-Contract Awards'!$B$5:$B$645,_xlfn.XLOOKUP('4-Obligation Profile'!R$3,'3-Contract Awards'!$D$3:$T$3,'3-Contract Awards'!$D$5:$T$645))=0.01,VLOOKUP($C26,'2.B-Cost Profile NL ONLY'!$B:$C,2,0),0)</f>
        <v>0</v>
      </c>
      <c r="S26" s="7" cm="1">
        <f t="array" ref="S26">IF(_xlfn.XLOOKUP($C26,'3-Contract Awards'!$B$5:$B$645,_xlfn.XLOOKUP('4-Obligation Profile'!S$3,'3-Contract Awards'!$D$3:$T$3,'3-Contract Awards'!$D$5:$T$645))=0.01,VLOOKUP($C26,'2.B-Cost Profile NL ONLY'!$B:$C,2,0),0)</f>
        <v>0</v>
      </c>
      <c r="T26" s="7" cm="1">
        <f t="array" ref="T26">IF(_xlfn.XLOOKUP($C26,'3-Contract Awards'!$B$5:$B$645,_xlfn.XLOOKUP('4-Obligation Profile'!T$3,'3-Contract Awards'!$D$3:$T$3,'3-Contract Awards'!$D$5:$T$645))=0.01,VLOOKUP($C26,'2.B-Cost Profile NL ONLY'!$B:$C,2,0),0)</f>
        <v>0</v>
      </c>
      <c r="U26" s="7" cm="1">
        <f t="array" ref="U26">IF(_xlfn.XLOOKUP($C26,'3-Contract Awards'!$B$5:$B$645,_xlfn.XLOOKUP('4-Obligation Profile'!U$3,'3-Contract Awards'!$D$3:$T$3,'3-Contract Awards'!$D$5:$T$645))=0.01,VLOOKUP($C26,'2.B-Cost Profile NL ONLY'!$B:$C,2,0),0)</f>
        <v>0</v>
      </c>
    </row>
    <row r="27" spans="1:21" x14ac:dyDescent="0.25">
      <c r="A27" s="14">
        <f>_xlfn.XLOOKUP(C27,'2.B-Cost Profile NL ONLY'!B:B,'2.B-Cost Profile NL ONLY'!C:C)-'4-Obligation Profile'!D27</f>
        <v>0</v>
      </c>
      <c r="C27" s="39" t="s">
        <v>225</v>
      </c>
      <c r="D27" s="7">
        <f t="shared" si="3"/>
        <v>378172.85</v>
      </c>
      <c r="E27" s="7" cm="1">
        <f t="array" ref="E27">IF(_xlfn.XLOOKUP($C27,'3-Contract Awards'!$B$5:$B$645,_xlfn.XLOOKUP('4-Obligation Profile'!E$3,'3-Contract Awards'!$D$3:$T$3,'3-Contract Awards'!$D$5:$T$645))=0.01,VLOOKUP($C27,'2.B-Cost Profile NL ONLY'!$B:$C,2,0),0)</f>
        <v>0</v>
      </c>
      <c r="F27" s="7" cm="1">
        <f t="array" ref="F27">IF(_xlfn.XLOOKUP($C27,'3-Contract Awards'!$B$5:$B$645,_xlfn.XLOOKUP('4-Obligation Profile'!F$3,'3-Contract Awards'!$D$3:$T$3,'3-Contract Awards'!$D$5:$T$645))=0.01,VLOOKUP($C27,'2.B-Cost Profile NL ONLY'!$B:$C,2,0),0)</f>
        <v>0</v>
      </c>
      <c r="G27" s="7" cm="1">
        <f t="array" ref="G27">IF(_xlfn.XLOOKUP($C27,'3-Contract Awards'!$B$5:$B$645,_xlfn.XLOOKUP('4-Obligation Profile'!G$3,'3-Contract Awards'!$D$3:$T$3,'3-Contract Awards'!$D$5:$T$645))=0.01,VLOOKUP($C27,'2.B-Cost Profile NL ONLY'!$B:$C,2,0),0)</f>
        <v>0</v>
      </c>
      <c r="H27" s="7" cm="1">
        <f t="array" ref="H27">IF(_xlfn.XLOOKUP($C27,'3-Contract Awards'!$B$5:$B$645,_xlfn.XLOOKUP('4-Obligation Profile'!H$3,'3-Contract Awards'!$D$3:$T$3,'3-Contract Awards'!$D$5:$T$645))=0.01,VLOOKUP($C27,'2.B-Cost Profile NL ONLY'!$B:$C,2,0),0)</f>
        <v>0</v>
      </c>
      <c r="I27" s="7" cm="1">
        <f t="array" ref="I27">IF(_xlfn.XLOOKUP($C27,'3-Contract Awards'!$B$5:$B$645,_xlfn.XLOOKUP('4-Obligation Profile'!I$3,'3-Contract Awards'!$D$3:$T$3,'3-Contract Awards'!$D$5:$T$645))=0.01,VLOOKUP($C27,'2.B-Cost Profile NL ONLY'!$B:$C,2,0),0)</f>
        <v>0</v>
      </c>
      <c r="J27" s="7" cm="1">
        <f t="array" ref="J27">IF(_xlfn.XLOOKUP($C27,'3-Contract Awards'!$B$5:$B$645,_xlfn.XLOOKUP('4-Obligation Profile'!J$3,'3-Contract Awards'!$D$3:$T$3,'3-Contract Awards'!$D$5:$T$645))=0.01,VLOOKUP($C27,'2.B-Cost Profile NL ONLY'!$B:$C,2,0),0)</f>
        <v>378172.85</v>
      </c>
      <c r="K27" s="7" cm="1">
        <f t="array" ref="K27">IF(_xlfn.XLOOKUP($C27,'3-Contract Awards'!$B$5:$B$645,_xlfn.XLOOKUP('4-Obligation Profile'!K$3,'3-Contract Awards'!$D$3:$T$3,'3-Contract Awards'!$D$5:$T$645))=0.01,VLOOKUP($C27,'2.B-Cost Profile NL ONLY'!$B:$C,2,0),0)</f>
        <v>0</v>
      </c>
      <c r="L27" s="7" cm="1">
        <f t="array" ref="L27">IF(_xlfn.XLOOKUP($C27,'3-Contract Awards'!$B$5:$B$645,_xlfn.XLOOKUP('4-Obligation Profile'!L$3,'3-Contract Awards'!$D$3:$T$3,'3-Contract Awards'!$D$5:$T$645))=0.01,VLOOKUP($C27,'2.B-Cost Profile NL ONLY'!$B:$C,2,0),0)</f>
        <v>0</v>
      </c>
      <c r="M27" s="7" cm="1">
        <f t="array" ref="M27">IF(_xlfn.XLOOKUP($C27,'3-Contract Awards'!$B$5:$B$645,_xlfn.XLOOKUP('4-Obligation Profile'!M$3,'3-Contract Awards'!$D$3:$T$3,'3-Contract Awards'!$D$5:$T$645))=0.01,VLOOKUP($C27,'2.B-Cost Profile NL ONLY'!$B:$C,2,0),0)</f>
        <v>0</v>
      </c>
      <c r="N27" s="7" cm="1">
        <f t="array" ref="N27">IF(_xlfn.XLOOKUP($C27,'3-Contract Awards'!$B$5:$B$645,_xlfn.XLOOKUP('4-Obligation Profile'!N$3,'3-Contract Awards'!$D$3:$T$3,'3-Contract Awards'!$D$5:$T$645))=0.01,VLOOKUP($C27,'2.B-Cost Profile NL ONLY'!$B:$C,2,0),0)</f>
        <v>0</v>
      </c>
      <c r="O27" s="7" cm="1">
        <f t="array" ref="O27">IF(_xlfn.XLOOKUP($C27,'3-Contract Awards'!$B$5:$B$645,_xlfn.XLOOKUP('4-Obligation Profile'!O$3,'3-Contract Awards'!$D$3:$T$3,'3-Contract Awards'!$D$5:$T$645))=0.01,VLOOKUP($C27,'2.B-Cost Profile NL ONLY'!$B:$C,2,0),0)</f>
        <v>0</v>
      </c>
      <c r="P27" s="7" cm="1">
        <f t="array" ref="P27">IF(_xlfn.XLOOKUP($C27,'3-Contract Awards'!$B$5:$B$645,_xlfn.XLOOKUP('4-Obligation Profile'!P$3,'3-Contract Awards'!$D$3:$T$3,'3-Contract Awards'!$D$5:$T$645))=0.01,VLOOKUP($C27,'2.B-Cost Profile NL ONLY'!$B:$C,2,0),0)</f>
        <v>0</v>
      </c>
      <c r="Q27" s="7" cm="1">
        <f t="array" ref="Q27">IF(_xlfn.XLOOKUP($C27,'3-Contract Awards'!$B$5:$B$645,_xlfn.XLOOKUP('4-Obligation Profile'!Q$3,'3-Contract Awards'!$D$3:$T$3,'3-Contract Awards'!$D$5:$T$645))=0.01,VLOOKUP($C27,'2.B-Cost Profile NL ONLY'!$B:$C,2,0),0)</f>
        <v>0</v>
      </c>
      <c r="R27" s="7" cm="1">
        <f t="array" ref="R27">IF(_xlfn.XLOOKUP($C27,'3-Contract Awards'!$B$5:$B$645,_xlfn.XLOOKUP('4-Obligation Profile'!R$3,'3-Contract Awards'!$D$3:$T$3,'3-Contract Awards'!$D$5:$T$645))=0.01,VLOOKUP($C27,'2.B-Cost Profile NL ONLY'!$B:$C,2,0),0)</f>
        <v>0</v>
      </c>
      <c r="S27" s="7" cm="1">
        <f t="array" ref="S27">IF(_xlfn.XLOOKUP($C27,'3-Contract Awards'!$B$5:$B$645,_xlfn.XLOOKUP('4-Obligation Profile'!S$3,'3-Contract Awards'!$D$3:$T$3,'3-Contract Awards'!$D$5:$T$645))=0.01,VLOOKUP($C27,'2.B-Cost Profile NL ONLY'!$B:$C,2,0),0)</f>
        <v>0</v>
      </c>
      <c r="T27" s="7" cm="1">
        <f t="array" ref="T27">IF(_xlfn.XLOOKUP($C27,'3-Contract Awards'!$B$5:$B$645,_xlfn.XLOOKUP('4-Obligation Profile'!T$3,'3-Contract Awards'!$D$3:$T$3,'3-Contract Awards'!$D$5:$T$645))=0.01,VLOOKUP($C27,'2.B-Cost Profile NL ONLY'!$B:$C,2,0),0)</f>
        <v>0</v>
      </c>
      <c r="U27" s="7" cm="1">
        <f t="array" ref="U27">IF(_xlfn.XLOOKUP($C27,'3-Contract Awards'!$B$5:$B$645,_xlfn.XLOOKUP('4-Obligation Profile'!U$3,'3-Contract Awards'!$D$3:$T$3,'3-Contract Awards'!$D$5:$T$645))=0.01,VLOOKUP($C27,'2.B-Cost Profile NL ONLY'!$B:$C,2,0),0)</f>
        <v>0</v>
      </c>
    </row>
    <row r="28" spans="1:21" x14ac:dyDescent="0.25">
      <c r="A28" s="14">
        <f>_xlfn.XLOOKUP(C28,'2.B-Cost Profile NL ONLY'!B:B,'2.B-Cost Profile NL ONLY'!C:C)-'4-Obligation Profile'!D28</f>
        <v>0</v>
      </c>
      <c r="C28" s="39" t="s">
        <v>226</v>
      </c>
      <c r="D28" s="7">
        <f t="shared" si="3"/>
        <v>563370.77</v>
      </c>
      <c r="E28" s="7" cm="1">
        <f t="array" ref="E28">IF(_xlfn.XLOOKUP($C28,'3-Contract Awards'!$B$5:$B$645,_xlfn.XLOOKUP('4-Obligation Profile'!E$3,'3-Contract Awards'!$D$3:$T$3,'3-Contract Awards'!$D$5:$T$645))=0.01,VLOOKUP($C28,'2.B-Cost Profile NL ONLY'!$B:$C,2,0),0)</f>
        <v>0</v>
      </c>
      <c r="F28" s="7" cm="1">
        <f t="array" ref="F28">IF(_xlfn.XLOOKUP($C28,'3-Contract Awards'!$B$5:$B$645,_xlfn.XLOOKUP('4-Obligation Profile'!F$3,'3-Contract Awards'!$D$3:$T$3,'3-Contract Awards'!$D$5:$T$645))=0.01,VLOOKUP($C28,'2.B-Cost Profile NL ONLY'!$B:$C,2,0),0)</f>
        <v>0</v>
      </c>
      <c r="G28" s="7" cm="1">
        <f t="array" ref="G28">IF(_xlfn.XLOOKUP($C28,'3-Contract Awards'!$B$5:$B$645,_xlfn.XLOOKUP('4-Obligation Profile'!G$3,'3-Contract Awards'!$D$3:$T$3,'3-Contract Awards'!$D$5:$T$645))=0.01,VLOOKUP($C28,'2.B-Cost Profile NL ONLY'!$B:$C,2,0),0)</f>
        <v>0</v>
      </c>
      <c r="H28" s="7" cm="1">
        <f t="array" ref="H28">IF(_xlfn.XLOOKUP($C28,'3-Contract Awards'!$B$5:$B$645,_xlfn.XLOOKUP('4-Obligation Profile'!H$3,'3-Contract Awards'!$D$3:$T$3,'3-Contract Awards'!$D$5:$T$645))=0.01,VLOOKUP($C28,'2.B-Cost Profile NL ONLY'!$B:$C,2,0),0)</f>
        <v>0</v>
      </c>
      <c r="I28" s="7" cm="1">
        <f t="array" ref="I28">IF(_xlfn.XLOOKUP($C28,'3-Contract Awards'!$B$5:$B$645,_xlfn.XLOOKUP('4-Obligation Profile'!I$3,'3-Contract Awards'!$D$3:$T$3,'3-Contract Awards'!$D$5:$T$645))=0.01,VLOOKUP($C28,'2.B-Cost Profile NL ONLY'!$B:$C,2,0),0)</f>
        <v>0</v>
      </c>
      <c r="J28" s="7" cm="1">
        <f t="array" ref="J28">IF(_xlfn.XLOOKUP($C28,'3-Contract Awards'!$B$5:$B$645,_xlfn.XLOOKUP('4-Obligation Profile'!J$3,'3-Contract Awards'!$D$3:$T$3,'3-Contract Awards'!$D$5:$T$645))=0.01,VLOOKUP($C28,'2.B-Cost Profile NL ONLY'!$B:$C,2,0),0)</f>
        <v>563370.77</v>
      </c>
      <c r="K28" s="7" cm="1">
        <f t="array" ref="K28">IF(_xlfn.XLOOKUP($C28,'3-Contract Awards'!$B$5:$B$645,_xlfn.XLOOKUP('4-Obligation Profile'!K$3,'3-Contract Awards'!$D$3:$T$3,'3-Contract Awards'!$D$5:$T$645))=0.01,VLOOKUP($C28,'2.B-Cost Profile NL ONLY'!$B:$C,2,0),0)</f>
        <v>0</v>
      </c>
      <c r="L28" s="7" cm="1">
        <f t="array" ref="L28">IF(_xlfn.XLOOKUP($C28,'3-Contract Awards'!$B$5:$B$645,_xlfn.XLOOKUP('4-Obligation Profile'!L$3,'3-Contract Awards'!$D$3:$T$3,'3-Contract Awards'!$D$5:$T$645))=0.01,VLOOKUP($C28,'2.B-Cost Profile NL ONLY'!$B:$C,2,0),0)</f>
        <v>0</v>
      </c>
      <c r="M28" s="7" cm="1">
        <f t="array" ref="M28">IF(_xlfn.XLOOKUP($C28,'3-Contract Awards'!$B$5:$B$645,_xlfn.XLOOKUP('4-Obligation Profile'!M$3,'3-Contract Awards'!$D$3:$T$3,'3-Contract Awards'!$D$5:$T$645))=0.01,VLOOKUP($C28,'2.B-Cost Profile NL ONLY'!$B:$C,2,0),0)</f>
        <v>0</v>
      </c>
      <c r="N28" s="7" cm="1">
        <f t="array" ref="N28">IF(_xlfn.XLOOKUP($C28,'3-Contract Awards'!$B$5:$B$645,_xlfn.XLOOKUP('4-Obligation Profile'!N$3,'3-Contract Awards'!$D$3:$T$3,'3-Contract Awards'!$D$5:$T$645))=0.01,VLOOKUP($C28,'2.B-Cost Profile NL ONLY'!$B:$C,2,0),0)</f>
        <v>0</v>
      </c>
      <c r="O28" s="7" cm="1">
        <f t="array" ref="O28">IF(_xlfn.XLOOKUP($C28,'3-Contract Awards'!$B$5:$B$645,_xlfn.XLOOKUP('4-Obligation Profile'!O$3,'3-Contract Awards'!$D$3:$T$3,'3-Contract Awards'!$D$5:$T$645))=0.01,VLOOKUP($C28,'2.B-Cost Profile NL ONLY'!$B:$C,2,0),0)</f>
        <v>0</v>
      </c>
      <c r="P28" s="7" cm="1">
        <f t="array" ref="P28">IF(_xlfn.XLOOKUP($C28,'3-Contract Awards'!$B$5:$B$645,_xlfn.XLOOKUP('4-Obligation Profile'!P$3,'3-Contract Awards'!$D$3:$T$3,'3-Contract Awards'!$D$5:$T$645))=0.01,VLOOKUP($C28,'2.B-Cost Profile NL ONLY'!$B:$C,2,0),0)</f>
        <v>0</v>
      </c>
      <c r="Q28" s="7" cm="1">
        <f t="array" ref="Q28">IF(_xlfn.XLOOKUP($C28,'3-Contract Awards'!$B$5:$B$645,_xlfn.XLOOKUP('4-Obligation Profile'!Q$3,'3-Contract Awards'!$D$3:$T$3,'3-Contract Awards'!$D$5:$T$645))=0.01,VLOOKUP($C28,'2.B-Cost Profile NL ONLY'!$B:$C,2,0),0)</f>
        <v>0</v>
      </c>
      <c r="R28" s="7" cm="1">
        <f t="array" ref="R28">IF(_xlfn.XLOOKUP($C28,'3-Contract Awards'!$B$5:$B$645,_xlfn.XLOOKUP('4-Obligation Profile'!R$3,'3-Contract Awards'!$D$3:$T$3,'3-Contract Awards'!$D$5:$T$645))=0.01,VLOOKUP($C28,'2.B-Cost Profile NL ONLY'!$B:$C,2,0),0)</f>
        <v>0</v>
      </c>
      <c r="S28" s="7" cm="1">
        <f t="array" ref="S28">IF(_xlfn.XLOOKUP($C28,'3-Contract Awards'!$B$5:$B$645,_xlfn.XLOOKUP('4-Obligation Profile'!S$3,'3-Contract Awards'!$D$3:$T$3,'3-Contract Awards'!$D$5:$T$645))=0.01,VLOOKUP($C28,'2.B-Cost Profile NL ONLY'!$B:$C,2,0),0)</f>
        <v>0</v>
      </c>
      <c r="T28" s="7" cm="1">
        <f t="array" ref="T28">IF(_xlfn.XLOOKUP($C28,'3-Contract Awards'!$B$5:$B$645,_xlfn.XLOOKUP('4-Obligation Profile'!T$3,'3-Contract Awards'!$D$3:$T$3,'3-Contract Awards'!$D$5:$T$645))=0.01,VLOOKUP($C28,'2.B-Cost Profile NL ONLY'!$B:$C,2,0),0)</f>
        <v>0</v>
      </c>
      <c r="U28" s="7" cm="1">
        <f t="array" ref="U28">IF(_xlfn.XLOOKUP($C28,'3-Contract Awards'!$B$5:$B$645,_xlfn.XLOOKUP('4-Obligation Profile'!U$3,'3-Contract Awards'!$D$3:$T$3,'3-Contract Awards'!$D$5:$T$645))=0.01,VLOOKUP($C28,'2.B-Cost Profile NL ONLY'!$B:$C,2,0),0)</f>
        <v>0</v>
      </c>
    </row>
    <row r="29" spans="1:21" x14ac:dyDescent="0.25">
      <c r="A29" s="14">
        <f>_xlfn.XLOOKUP(C29,'2.B-Cost Profile NL ONLY'!B:B,'2.B-Cost Profile NL ONLY'!C:C)-'4-Obligation Profile'!D29</f>
        <v>0</v>
      </c>
      <c r="B29" t="s">
        <v>240</v>
      </c>
      <c r="C29" s="39" t="s">
        <v>227</v>
      </c>
      <c r="D29" s="7">
        <f t="shared" si="2"/>
        <v>20327.579999999998</v>
      </c>
      <c r="E29" s="7">
        <f>SUMIFS('2.B-Cost Profile NL ONLY'!D:D,'2.B-Cost Profile NL ONLY'!$B:$B,'4-Obligation Profile'!$C29)</f>
        <v>0</v>
      </c>
      <c r="F29" s="7">
        <f>SUMIFS('2.B-Cost Profile NL ONLY'!E:E,'2.B-Cost Profile NL ONLY'!$B:$B,'4-Obligation Profile'!$C29)</f>
        <v>0</v>
      </c>
      <c r="G29" s="7">
        <f>SUMIFS('2.B-Cost Profile NL ONLY'!F:F,'2.B-Cost Profile NL ONLY'!$B:$B,'4-Obligation Profile'!$C29)</f>
        <v>0</v>
      </c>
      <c r="H29" s="7">
        <f>SUMIFS('2.B-Cost Profile NL ONLY'!G:G,'2.B-Cost Profile NL ONLY'!$B:$B,'4-Obligation Profile'!$C29)</f>
        <v>0</v>
      </c>
      <c r="I29" s="7">
        <f>SUMIFS('2.B-Cost Profile NL ONLY'!H:H,'2.B-Cost Profile NL ONLY'!$B:$B,'4-Obligation Profile'!$C29)</f>
        <v>0</v>
      </c>
      <c r="J29" s="7">
        <f>SUMIFS('2.B-Cost Profile NL ONLY'!I:I,'2.B-Cost Profile NL ONLY'!$B:$B,'4-Obligation Profile'!$C29)</f>
        <v>0</v>
      </c>
      <c r="K29" s="7">
        <f>SUMIFS('2.B-Cost Profile NL ONLY'!J:J,'2.B-Cost Profile NL ONLY'!$B:$B,'4-Obligation Profile'!$C29)</f>
        <v>5372.93</v>
      </c>
      <c r="L29" s="7">
        <f>SUMIFS('2.B-Cost Profile NL ONLY'!K:K,'2.B-Cost Profile NL ONLY'!$B:$B,'4-Obligation Profile'!$C29)</f>
        <v>7432.55</v>
      </c>
      <c r="M29" s="7">
        <f>SUMIFS('2.B-Cost Profile NL ONLY'!L:L,'2.B-Cost Profile NL ONLY'!$B:$B,'4-Obligation Profile'!$C29)</f>
        <v>7432.55</v>
      </c>
      <c r="N29" s="7">
        <f>SUMIFS('2.B-Cost Profile NL ONLY'!M:M,'2.B-Cost Profile NL ONLY'!$B:$B,'4-Obligation Profile'!$C29)</f>
        <v>89.55</v>
      </c>
      <c r="O29" s="7">
        <f>SUMIFS('2.B-Cost Profile NL ONLY'!N:N,'2.B-Cost Profile NL ONLY'!$B:$B,'4-Obligation Profile'!$C29)</f>
        <v>0</v>
      </c>
      <c r="P29" s="7">
        <f>SUMIFS('2.B-Cost Profile NL ONLY'!O:O,'2.B-Cost Profile NL ONLY'!$B:$B,'4-Obligation Profile'!$C29)</f>
        <v>0</v>
      </c>
      <c r="Q29" s="7">
        <f>SUMIFS('2.B-Cost Profile NL ONLY'!P:P,'2.B-Cost Profile NL ONLY'!$B:$B,'4-Obligation Profile'!$C29)</f>
        <v>0</v>
      </c>
      <c r="R29" s="7">
        <f>SUMIFS('2.B-Cost Profile NL ONLY'!Q:Q,'2.B-Cost Profile NL ONLY'!$B:$B,'4-Obligation Profile'!$C29)</f>
        <v>0</v>
      </c>
      <c r="S29" s="7">
        <f>SUMIFS('2.B-Cost Profile NL ONLY'!R:R,'2.B-Cost Profile NL ONLY'!$B:$B,'4-Obligation Profile'!$C29)</f>
        <v>0</v>
      </c>
      <c r="T29" s="7">
        <f>SUMIFS('2.B-Cost Profile NL ONLY'!S:S,'2.B-Cost Profile NL ONLY'!$B:$B,'4-Obligation Profile'!$C29)</f>
        <v>0</v>
      </c>
      <c r="U29" s="7">
        <f>SUMIFS('2.B-Cost Profile NL ONLY'!T:T,'2.B-Cost Profile NL ONLY'!$B:$B,'4-Obligation Profile'!$C29)</f>
        <v>0</v>
      </c>
    </row>
    <row r="30" spans="1:21" x14ac:dyDescent="0.25">
      <c r="A30" s="14">
        <f>_xlfn.XLOOKUP(C30,'2.B-Cost Profile NL ONLY'!B:B,'2.B-Cost Profile NL ONLY'!C:C)-'4-Obligation Profile'!D30</f>
        <v>0</v>
      </c>
      <c r="B30" t="s">
        <v>240</v>
      </c>
      <c r="C30" s="39" t="s">
        <v>228</v>
      </c>
      <c r="D30" s="7">
        <f t="shared" ref="D30:D31" si="4">SUM(E30:U30)</f>
        <v>20327.579999999998</v>
      </c>
      <c r="E30" s="7">
        <f>SUMIFS('2.B-Cost Profile NL ONLY'!D:D,'2.B-Cost Profile NL ONLY'!$B:$B,'4-Obligation Profile'!$C30)</f>
        <v>0</v>
      </c>
      <c r="F30" s="7">
        <f>SUMIFS('2.B-Cost Profile NL ONLY'!E:E,'2.B-Cost Profile NL ONLY'!$B:$B,'4-Obligation Profile'!$C30)</f>
        <v>0</v>
      </c>
      <c r="G30" s="7">
        <f>SUMIFS('2.B-Cost Profile NL ONLY'!F:F,'2.B-Cost Profile NL ONLY'!$B:$B,'4-Obligation Profile'!$C30)</f>
        <v>0</v>
      </c>
      <c r="H30" s="7">
        <f>SUMIFS('2.B-Cost Profile NL ONLY'!G:G,'2.B-Cost Profile NL ONLY'!$B:$B,'4-Obligation Profile'!$C30)</f>
        <v>0</v>
      </c>
      <c r="I30" s="7">
        <f>SUMIFS('2.B-Cost Profile NL ONLY'!H:H,'2.B-Cost Profile NL ONLY'!$B:$B,'4-Obligation Profile'!$C30)</f>
        <v>0</v>
      </c>
      <c r="J30" s="7">
        <f>SUMIFS('2.B-Cost Profile NL ONLY'!I:I,'2.B-Cost Profile NL ONLY'!$B:$B,'4-Obligation Profile'!$C30)</f>
        <v>0</v>
      </c>
      <c r="K30" s="7">
        <f>SUMIFS('2.B-Cost Profile NL ONLY'!J:J,'2.B-Cost Profile NL ONLY'!$B:$B,'4-Obligation Profile'!$C30)</f>
        <v>5372.93</v>
      </c>
      <c r="L30" s="7">
        <f>SUMIFS('2.B-Cost Profile NL ONLY'!K:K,'2.B-Cost Profile NL ONLY'!$B:$B,'4-Obligation Profile'!$C30)</f>
        <v>7432.55</v>
      </c>
      <c r="M30" s="7">
        <f>SUMIFS('2.B-Cost Profile NL ONLY'!L:L,'2.B-Cost Profile NL ONLY'!$B:$B,'4-Obligation Profile'!$C30)</f>
        <v>7432.55</v>
      </c>
      <c r="N30" s="7">
        <f>SUMIFS('2.B-Cost Profile NL ONLY'!M:M,'2.B-Cost Profile NL ONLY'!$B:$B,'4-Obligation Profile'!$C30)</f>
        <v>89.55</v>
      </c>
      <c r="O30" s="7">
        <f>SUMIFS('2.B-Cost Profile NL ONLY'!N:N,'2.B-Cost Profile NL ONLY'!$B:$B,'4-Obligation Profile'!$C30)</f>
        <v>0</v>
      </c>
      <c r="P30" s="7">
        <f>SUMIFS('2.B-Cost Profile NL ONLY'!O:O,'2.B-Cost Profile NL ONLY'!$B:$B,'4-Obligation Profile'!$C30)</f>
        <v>0</v>
      </c>
      <c r="Q30" s="7">
        <f>SUMIFS('2.B-Cost Profile NL ONLY'!P:P,'2.B-Cost Profile NL ONLY'!$B:$B,'4-Obligation Profile'!$C30)</f>
        <v>0</v>
      </c>
      <c r="R30" s="7">
        <f>SUMIFS('2.B-Cost Profile NL ONLY'!Q:Q,'2.B-Cost Profile NL ONLY'!$B:$B,'4-Obligation Profile'!$C30)</f>
        <v>0</v>
      </c>
      <c r="S30" s="7">
        <f>SUMIFS('2.B-Cost Profile NL ONLY'!R:R,'2.B-Cost Profile NL ONLY'!$B:$B,'4-Obligation Profile'!$C30)</f>
        <v>0</v>
      </c>
      <c r="T30" s="7">
        <f>SUMIFS('2.B-Cost Profile NL ONLY'!S:S,'2.B-Cost Profile NL ONLY'!$B:$B,'4-Obligation Profile'!$C30)</f>
        <v>0</v>
      </c>
      <c r="U30" s="7">
        <f>SUMIFS('2.B-Cost Profile NL ONLY'!T:T,'2.B-Cost Profile NL ONLY'!$B:$B,'4-Obligation Profile'!$C30)</f>
        <v>0</v>
      </c>
    </row>
    <row r="31" spans="1:21" x14ac:dyDescent="0.25">
      <c r="A31" s="14">
        <f>_xlfn.XLOOKUP(C31,'2.B-Cost Profile NL ONLY'!B:B,'2.B-Cost Profile NL ONLY'!C:C)-'4-Obligation Profile'!D31</f>
        <v>0</v>
      </c>
      <c r="B31" t="s">
        <v>240</v>
      </c>
      <c r="C31" s="39" t="s">
        <v>229</v>
      </c>
      <c r="D31" s="7">
        <f t="shared" si="4"/>
        <v>20327.579999999998</v>
      </c>
      <c r="E31" s="7">
        <f>SUMIFS('2.B-Cost Profile NL ONLY'!D:D,'2.B-Cost Profile NL ONLY'!$B:$B,'4-Obligation Profile'!$C31)</f>
        <v>0</v>
      </c>
      <c r="F31" s="7">
        <f>SUMIFS('2.B-Cost Profile NL ONLY'!E:E,'2.B-Cost Profile NL ONLY'!$B:$B,'4-Obligation Profile'!$C31)</f>
        <v>0</v>
      </c>
      <c r="G31" s="7">
        <f>SUMIFS('2.B-Cost Profile NL ONLY'!F:F,'2.B-Cost Profile NL ONLY'!$B:$B,'4-Obligation Profile'!$C31)</f>
        <v>0</v>
      </c>
      <c r="H31" s="7">
        <f>SUMIFS('2.B-Cost Profile NL ONLY'!G:G,'2.B-Cost Profile NL ONLY'!$B:$B,'4-Obligation Profile'!$C31)</f>
        <v>0</v>
      </c>
      <c r="I31" s="7">
        <f>SUMIFS('2.B-Cost Profile NL ONLY'!H:H,'2.B-Cost Profile NL ONLY'!$B:$B,'4-Obligation Profile'!$C31)</f>
        <v>0</v>
      </c>
      <c r="J31" s="7">
        <f>SUMIFS('2.B-Cost Profile NL ONLY'!I:I,'2.B-Cost Profile NL ONLY'!$B:$B,'4-Obligation Profile'!$C31)</f>
        <v>0</v>
      </c>
      <c r="K31" s="7">
        <f>SUMIFS('2.B-Cost Profile NL ONLY'!J:J,'2.B-Cost Profile NL ONLY'!$B:$B,'4-Obligation Profile'!$C31)</f>
        <v>5372.93</v>
      </c>
      <c r="L31" s="7">
        <f>SUMIFS('2.B-Cost Profile NL ONLY'!K:K,'2.B-Cost Profile NL ONLY'!$B:$B,'4-Obligation Profile'!$C31)</f>
        <v>7432.55</v>
      </c>
      <c r="M31" s="7">
        <f>SUMIFS('2.B-Cost Profile NL ONLY'!L:L,'2.B-Cost Profile NL ONLY'!$B:$B,'4-Obligation Profile'!$C31)</f>
        <v>7432.55</v>
      </c>
      <c r="N31" s="7">
        <f>SUMIFS('2.B-Cost Profile NL ONLY'!M:M,'2.B-Cost Profile NL ONLY'!$B:$B,'4-Obligation Profile'!$C31)</f>
        <v>89.55</v>
      </c>
      <c r="O31" s="7">
        <f>SUMIFS('2.B-Cost Profile NL ONLY'!N:N,'2.B-Cost Profile NL ONLY'!$B:$B,'4-Obligation Profile'!$C31)</f>
        <v>0</v>
      </c>
      <c r="P31" s="7">
        <f>SUMIFS('2.B-Cost Profile NL ONLY'!O:O,'2.B-Cost Profile NL ONLY'!$B:$B,'4-Obligation Profile'!$C31)</f>
        <v>0</v>
      </c>
      <c r="Q31" s="7">
        <f>SUMIFS('2.B-Cost Profile NL ONLY'!P:P,'2.B-Cost Profile NL ONLY'!$B:$B,'4-Obligation Profile'!$C31)</f>
        <v>0</v>
      </c>
      <c r="R31" s="7">
        <f>SUMIFS('2.B-Cost Profile NL ONLY'!Q:Q,'2.B-Cost Profile NL ONLY'!$B:$B,'4-Obligation Profile'!$C31)</f>
        <v>0</v>
      </c>
      <c r="S31" s="7">
        <f>SUMIFS('2.B-Cost Profile NL ONLY'!R:R,'2.B-Cost Profile NL ONLY'!$B:$B,'4-Obligation Profile'!$C31)</f>
        <v>0</v>
      </c>
      <c r="T31" s="7">
        <f>SUMIFS('2.B-Cost Profile NL ONLY'!S:S,'2.B-Cost Profile NL ONLY'!$B:$B,'4-Obligation Profile'!$C31)</f>
        <v>0</v>
      </c>
      <c r="U31" s="7">
        <f>SUMIFS('2.B-Cost Profile NL ONLY'!T:T,'2.B-Cost Profile NL ONLY'!$B:$B,'4-Obligation Profile'!$C31)</f>
        <v>0</v>
      </c>
    </row>
    <row r="32" spans="1:21" x14ac:dyDescent="0.25">
      <c r="A32" s="14">
        <f>_xlfn.XLOOKUP(C32,'2.B-Cost Profile NL ONLY'!B:B,'2.B-Cost Profile NL ONLY'!C:C)-'4-Obligation Profile'!D32</f>
        <v>0</v>
      </c>
      <c r="B32" t="s">
        <v>240</v>
      </c>
      <c r="C32" s="39" t="s">
        <v>230</v>
      </c>
      <c r="D32" s="7">
        <f t="shared" ref="D32:D34" si="5">SUM(E32:U32)</f>
        <v>20327.579999999998</v>
      </c>
      <c r="E32" s="7">
        <f>SUMIFS('2.B-Cost Profile NL ONLY'!D:D,'2.B-Cost Profile NL ONLY'!$B:$B,'4-Obligation Profile'!$C32)</f>
        <v>0</v>
      </c>
      <c r="F32" s="7">
        <f>SUMIFS('2.B-Cost Profile NL ONLY'!E:E,'2.B-Cost Profile NL ONLY'!$B:$B,'4-Obligation Profile'!$C32)</f>
        <v>0</v>
      </c>
      <c r="G32" s="7">
        <f>SUMIFS('2.B-Cost Profile NL ONLY'!F:F,'2.B-Cost Profile NL ONLY'!$B:$B,'4-Obligation Profile'!$C32)</f>
        <v>0</v>
      </c>
      <c r="H32" s="7">
        <f>SUMIFS('2.B-Cost Profile NL ONLY'!G:G,'2.B-Cost Profile NL ONLY'!$B:$B,'4-Obligation Profile'!$C32)</f>
        <v>0</v>
      </c>
      <c r="I32" s="7">
        <f>SUMIFS('2.B-Cost Profile NL ONLY'!H:H,'2.B-Cost Profile NL ONLY'!$B:$B,'4-Obligation Profile'!$C32)</f>
        <v>0</v>
      </c>
      <c r="J32" s="7">
        <f>SUMIFS('2.B-Cost Profile NL ONLY'!I:I,'2.B-Cost Profile NL ONLY'!$B:$B,'4-Obligation Profile'!$C32)</f>
        <v>0</v>
      </c>
      <c r="K32" s="7">
        <f>SUMIFS('2.B-Cost Profile NL ONLY'!J:J,'2.B-Cost Profile NL ONLY'!$B:$B,'4-Obligation Profile'!$C32)</f>
        <v>5372.93</v>
      </c>
      <c r="L32" s="7">
        <f>SUMIFS('2.B-Cost Profile NL ONLY'!K:K,'2.B-Cost Profile NL ONLY'!$B:$B,'4-Obligation Profile'!$C32)</f>
        <v>7432.55</v>
      </c>
      <c r="M32" s="7">
        <f>SUMIFS('2.B-Cost Profile NL ONLY'!L:L,'2.B-Cost Profile NL ONLY'!$B:$B,'4-Obligation Profile'!$C32)</f>
        <v>7432.55</v>
      </c>
      <c r="N32" s="7">
        <f>SUMIFS('2.B-Cost Profile NL ONLY'!M:M,'2.B-Cost Profile NL ONLY'!$B:$B,'4-Obligation Profile'!$C32)</f>
        <v>89.55</v>
      </c>
      <c r="O32" s="7">
        <f>SUMIFS('2.B-Cost Profile NL ONLY'!N:N,'2.B-Cost Profile NL ONLY'!$B:$B,'4-Obligation Profile'!$C32)</f>
        <v>0</v>
      </c>
      <c r="P32" s="7">
        <f>SUMIFS('2.B-Cost Profile NL ONLY'!O:O,'2.B-Cost Profile NL ONLY'!$B:$B,'4-Obligation Profile'!$C32)</f>
        <v>0</v>
      </c>
      <c r="Q32" s="7">
        <f>SUMIFS('2.B-Cost Profile NL ONLY'!P:P,'2.B-Cost Profile NL ONLY'!$B:$B,'4-Obligation Profile'!$C32)</f>
        <v>0</v>
      </c>
      <c r="R32" s="7">
        <f>SUMIFS('2.B-Cost Profile NL ONLY'!Q:Q,'2.B-Cost Profile NL ONLY'!$B:$B,'4-Obligation Profile'!$C32)</f>
        <v>0</v>
      </c>
      <c r="S32" s="7">
        <f>SUMIFS('2.B-Cost Profile NL ONLY'!R:R,'2.B-Cost Profile NL ONLY'!$B:$B,'4-Obligation Profile'!$C32)</f>
        <v>0</v>
      </c>
      <c r="T32" s="7">
        <f>SUMIFS('2.B-Cost Profile NL ONLY'!S:S,'2.B-Cost Profile NL ONLY'!$B:$B,'4-Obligation Profile'!$C32)</f>
        <v>0</v>
      </c>
      <c r="U32" s="7">
        <f>SUMIFS('2.B-Cost Profile NL ONLY'!T:T,'2.B-Cost Profile NL ONLY'!$B:$B,'4-Obligation Profile'!$C32)</f>
        <v>0</v>
      </c>
    </row>
    <row r="33" spans="1:21" x14ac:dyDescent="0.25">
      <c r="A33" s="14">
        <f>_xlfn.XLOOKUP(C33,'2.B-Cost Profile NL ONLY'!B:B,'2.B-Cost Profile NL ONLY'!C:C)-'4-Obligation Profile'!D33</f>
        <v>0</v>
      </c>
      <c r="B33" t="s">
        <v>240</v>
      </c>
      <c r="C33" s="39" t="s">
        <v>231</v>
      </c>
      <c r="D33" s="7">
        <f t="shared" si="5"/>
        <v>2803</v>
      </c>
      <c r="E33" s="7">
        <f>SUMIFS('2.B-Cost Profile NL ONLY'!D:D,'2.B-Cost Profile NL ONLY'!$B:$B,'4-Obligation Profile'!$C33)</f>
        <v>0</v>
      </c>
      <c r="F33" s="7">
        <f>SUMIFS('2.B-Cost Profile NL ONLY'!E:E,'2.B-Cost Profile NL ONLY'!$B:$B,'4-Obligation Profile'!$C33)</f>
        <v>0</v>
      </c>
      <c r="G33" s="7">
        <f>SUMIFS('2.B-Cost Profile NL ONLY'!F:F,'2.B-Cost Profile NL ONLY'!$B:$B,'4-Obligation Profile'!$C33)</f>
        <v>0</v>
      </c>
      <c r="H33" s="7">
        <f>SUMIFS('2.B-Cost Profile NL ONLY'!G:G,'2.B-Cost Profile NL ONLY'!$B:$B,'4-Obligation Profile'!$C33)</f>
        <v>0</v>
      </c>
      <c r="I33" s="7">
        <f>SUMIFS('2.B-Cost Profile NL ONLY'!H:H,'2.B-Cost Profile NL ONLY'!$B:$B,'4-Obligation Profile'!$C33)</f>
        <v>0</v>
      </c>
      <c r="J33" s="7">
        <f>SUMIFS('2.B-Cost Profile NL ONLY'!I:I,'2.B-Cost Profile NL ONLY'!$B:$B,'4-Obligation Profile'!$C33)</f>
        <v>2803</v>
      </c>
      <c r="K33" s="7">
        <f>SUMIFS('2.B-Cost Profile NL ONLY'!J:J,'2.B-Cost Profile NL ONLY'!$B:$B,'4-Obligation Profile'!$C33)</f>
        <v>0</v>
      </c>
      <c r="L33" s="7">
        <f>SUMIFS('2.B-Cost Profile NL ONLY'!K:K,'2.B-Cost Profile NL ONLY'!$B:$B,'4-Obligation Profile'!$C33)</f>
        <v>0</v>
      </c>
      <c r="M33" s="7">
        <f>SUMIFS('2.B-Cost Profile NL ONLY'!L:L,'2.B-Cost Profile NL ONLY'!$B:$B,'4-Obligation Profile'!$C33)</f>
        <v>0</v>
      </c>
      <c r="N33" s="7">
        <f>SUMIFS('2.B-Cost Profile NL ONLY'!M:M,'2.B-Cost Profile NL ONLY'!$B:$B,'4-Obligation Profile'!$C33)</f>
        <v>0</v>
      </c>
      <c r="O33" s="7">
        <f>SUMIFS('2.B-Cost Profile NL ONLY'!N:N,'2.B-Cost Profile NL ONLY'!$B:$B,'4-Obligation Profile'!$C33)</f>
        <v>0</v>
      </c>
      <c r="P33" s="7">
        <f>SUMIFS('2.B-Cost Profile NL ONLY'!O:O,'2.B-Cost Profile NL ONLY'!$B:$B,'4-Obligation Profile'!$C33)</f>
        <v>0</v>
      </c>
      <c r="Q33" s="7">
        <f>SUMIFS('2.B-Cost Profile NL ONLY'!P:P,'2.B-Cost Profile NL ONLY'!$B:$B,'4-Obligation Profile'!$C33)</f>
        <v>0</v>
      </c>
      <c r="R33" s="7">
        <f>SUMIFS('2.B-Cost Profile NL ONLY'!Q:Q,'2.B-Cost Profile NL ONLY'!$B:$B,'4-Obligation Profile'!$C33)</f>
        <v>0</v>
      </c>
      <c r="S33" s="7">
        <f>SUMIFS('2.B-Cost Profile NL ONLY'!R:R,'2.B-Cost Profile NL ONLY'!$B:$B,'4-Obligation Profile'!$C33)</f>
        <v>0</v>
      </c>
      <c r="T33" s="7">
        <f>SUMIFS('2.B-Cost Profile NL ONLY'!S:S,'2.B-Cost Profile NL ONLY'!$B:$B,'4-Obligation Profile'!$C33)</f>
        <v>0</v>
      </c>
      <c r="U33" s="7">
        <f>SUMIFS('2.B-Cost Profile NL ONLY'!T:T,'2.B-Cost Profile NL ONLY'!$B:$B,'4-Obligation Profile'!$C33)</f>
        <v>0</v>
      </c>
    </row>
    <row r="34" spans="1:21" x14ac:dyDescent="0.25">
      <c r="A34" s="14">
        <f>_xlfn.XLOOKUP(C34,'2.B-Cost Profile NL ONLY'!B:B,'2.B-Cost Profile NL ONLY'!C:C)-'4-Obligation Profile'!D34</f>
        <v>0</v>
      </c>
      <c r="B34" t="s">
        <v>240</v>
      </c>
      <c r="C34" s="39" t="s">
        <v>232</v>
      </c>
      <c r="D34" s="7">
        <f t="shared" si="5"/>
        <v>2803</v>
      </c>
      <c r="E34" s="7">
        <f>SUMIFS('2.B-Cost Profile NL ONLY'!D:D,'2.B-Cost Profile NL ONLY'!$B:$B,'4-Obligation Profile'!$C34)</f>
        <v>0</v>
      </c>
      <c r="F34" s="7">
        <f>SUMIFS('2.B-Cost Profile NL ONLY'!E:E,'2.B-Cost Profile NL ONLY'!$B:$B,'4-Obligation Profile'!$C34)</f>
        <v>0</v>
      </c>
      <c r="G34" s="7">
        <f>SUMIFS('2.B-Cost Profile NL ONLY'!F:F,'2.B-Cost Profile NL ONLY'!$B:$B,'4-Obligation Profile'!$C34)</f>
        <v>0</v>
      </c>
      <c r="H34" s="7">
        <f>SUMIFS('2.B-Cost Profile NL ONLY'!G:G,'2.B-Cost Profile NL ONLY'!$B:$B,'4-Obligation Profile'!$C34)</f>
        <v>0</v>
      </c>
      <c r="I34" s="7">
        <f>SUMIFS('2.B-Cost Profile NL ONLY'!H:H,'2.B-Cost Profile NL ONLY'!$B:$B,'4-Obligation Profile'!$C34)</f>
        <v>0</v>
      </c>
      <c r="J34" s="7">
        <f>SUMIFS('2.B-Cost Profile NL ONLY'!I:I,'2.B-Cost Profile NL ONLY'!$B:$B,'4-Obligation Profile'!$C34)</f>
        <v>2803</v>
      </c>
      <c r="K34" s="7">
        <f>SUMIFS('2.B-Cost Profile NL ONLY'!J:J,'2.B-Cost Profile NL ONLY'!$B:$B,'4-Obligation Profile'!$C34)</f>
        <v>0</v>
      </c>
      <c r="L34" s="7">
        <f>SUMIFS('2.B-Cost Profile NL ONLY'!K:K,'2.B-Cost Profile NL ONLY'!$B:$B,'4-Obligation Profile'!$C34)</f>
        <v>0</v>
      </c>
      <c r="M34" s="7">
        <f>SUMIFS('2.B-Cost Profile NL ONLY'!L:L,'2.B-Cost Profile NL ONLY'!$B:$B,'4-Obligation Profile'!$C34)</f>
        <v>0</v>
      </c>
      <c r="N34" s="7">
        <f>SUMIFS('2.B-Cost Profile NL ONLY'!M:M,'2.B-Cost Profile NL ONLY'!$B:$B,'4-Obligation Profile'!$C34)</f>
        <v>0</v>
      </c>
      <c r="O34" s="7">
        <f>SUMIFS('2.B-Cost Profile NL ONLY'!N:N,'2.B-Cost Profile NL ONLY'!$B:$B,'4-Obligation Profile'!$C34)</f>
        <v>0</v>
      </c>
      <c r="P34" s="7">
        <f>SUMIFS('2.B-Cost Profile NL ONLY'!O:O,'2.B-Cost Profile NL ONLY'!$B:$B,'4-Obligation Profile'!$C34)</f>
        <v>0</v>
      </c>
      <c r="Q34" s="7">
        <f>SUMIFS('2.B-Cost Profile NL ONLY'!P:P,'2.B-Cost Profile NL ONLY'!$B:$B,'4-Obligation Profile'!$C34)</f>
        <v>0</v>
      </c>
      <c r="R34" s="7">
        <f>SUMIFS('2.B-Cost Profile NL ONLY'!Q:Q,'2.B-Cost Profile NL ONLY'!$B:$B,'4-Obligation Profile'!$C34)</f>
        <v>0</v>
      </c>
      <c r="S34" s="7">
        <f>SUMIFS('2.B-Cost Profile NL ONLY'!R:R,'2.B-Cost Profile NL ONLY'!$B:$B,'4-Obligation Profile'!$C34)</f>
        <v>0</v>
      </c>
      <c r="T34" s="7">
        <f>SUMIFS('2.B-Cost Profile NL ONLY'!S:S,'2.B-Cost Profile NL ONLY'!$B:$B,'4-Obligation Profile'!$C34)</f>
        <v>0</v>
      </c>
      <c r="U34" s="7">
        <f>SUMIFS('2.B-Cost Profile NL ONLY'!T:T,'2.B-Cost Profile NL ONLY'!$B:$B,'4-Obligation Profile'!$C34)</f>
        <v>0</v>
      </c>
    </row>
  </sheetData>
  <autoFilter ref="A4:Y29" xr:uid="{00000000-0001-0000-0000-000000000000}"/>
  <phoneticPr fontId="18" type="noConversion"/>
  <conditionalFormatting sqref="D1">
    <cfRule type="containsText" dxfId="12" priority="3" operator="containsText" text="Total Sum Error">
      <formula>NOT(ISERROR(SEARCH("Total Sum Error",D1)))</formula>
    </cfRule>
  </conditionalFormatting>
  <conditionalFormatting sqref="D1:D1048576">
    <cfRule type="cellIs" dxfId="11" priority="1" operator="equal">
      <formula>0.01</formula>
    </cfRule>
  </conditionalFormatting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0F4037D52DD7A40B7473D286F4904EE" ma:contentTypeVersion="15" ma:contentTypeDescription="Create a new document." ma:contentTypeScope="" ma:versionID="cd5d6e4532fb2b808ca6212087a8709b">
  <xsd:schema xmlns:xsd="http://www.w3.org/2001/XMLSchema" xmlns:xs="http://www.w3.org/2001/XMLSchema" xmlns:p="http://schemas.microsoft.com/office/2006/metadata/properties" xmlns:ns2="2352377a-63f2-414e-9291-4b9957ac4bde" xmlns:ns3="dd7425a4-fa23-406d-b478-3c2992d2d4ba" xmlns:ns4="3bfd71d5-c7ac-4dca-b865-a609d1eb4074" targetNamespace="http://schemas.microsoft.com/office/2006/metadata/properties" ma:root="true" ma:fieldsID="89dafafcfe35c47e2579c3d5d701f3eb" ns2:_="" ns3:_="" ns4:_="">
    <xsd:import namespace="2352377a-63f2-414e-9291-4b9957ac4bde"/>
    <xsd:import namespace="dd7425a4-fa23-406d-b478-3c2992d2d4ba"/>
    <xsd:import namespace="3bfd71d5-c7ac-4dca-b865-a609d1eb407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4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52377a-63f2-414e-9291-4b9957ac4bd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a325a567-783b-4eae-ad25-f71283ef2f6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d7425a4-fa23-406d-b478-3c2992d2d4ba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bfd71d5-c7ac-4dca-b865-a609d1eb4074" elementFormDefault="qualified">
    <xsd:import namespace="http://schemas.microsoft.com/office/2006/documentManagement/types"/>
    <xsd:import namespace="http://schemas.microsoft.com/office/infopath/2007/PartnerControls"/>
    <xsd:element name="TaxCatchAll" ma:index="20" nillable="true" ma:displayName="Taxonomy Catch All Column" ma:hidden="true" ma:list="{c11a0df5-9a12-49e9-8865-351e10a89734}" ma:internalName="TaxCatchAll" ma:showField="CatchAllData" ma:web="dd7425a4-fa23-406d-b478-3c2992d2d4b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3bfd71d5-c7ac-4dca-b865-a609d1eb4074" xsi:nil="true"/>
    <lcf76f155ced4ddcb4097134ff3c332f xmlns="2352377a-63f2-414e-9291-4b9957ac4bde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7BC6F28D-FBE7-4219-A6D8-2C08CD5F3A3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352377a-63f2-414e-9291-4b9957ac4bde"/>
    <ds:schemaRef ds:uri="dd7425a4-fa23-406d-b478-3c2992d2d4ba"/>
    <ds:schemaRef ds:uri="3bfd71d5-c7ac-4dca-b865-a609d1eb407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EDAE95A-A6BE-41EF-AC9B-40AD192EF29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39A717E-5609-4D06-94A2-9A8536CF09DF}">
  <ds:schemaRefs>
    <ds:schemaRef ds:uri="http://purl.org/dc/terms/"/>
    <ds:schemaRef ds:uri="3bfd71d5-c7ac-4dca-b865-a609d1eb4074"/>
    <ds:schemaRef ds:uri="dd7425a4-fa23-406d-b478-3c2992d2d4ba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f860b68e-242f-472b-bc74-820246844d85"/>
    <ds:schemaRef ds:uri="http://www.w3.org/XML/1998/namespace"/>
    <ds:schemaRef ds:uri="http://purl.org/dc/dcmitype/"/>
    <ds:schemaRef ds:uri="2352377a-63f2-414e-9291-4b9957ac4bd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LLP Items</vt:lpstr>
      <vt:lpstr>LLP Summary Obligation</vt:lpstr>
      <vt:lpstr>LLP Summary Cost</vt:lpstr>
      <vt:lpstr>DELTA Check</vt:lpstr>
      <vt:lpstr>Obligation Pivot</vt:lpstr>
      <vt:lpstr>Cost Pivot</vt:lpstr>
      <vt:lpstr>2.B and 2.C Data</vt:lpstr>
      <vt:lpstr>2.C and 4 Data</vt:lpstr>
      <vt:lpstr>4-Obligation Profile</vt:lpstr>
      <vt:lpstr>3-Contract Awards</vt:lpstr>
      <vt:lpstr>2.C-Cost Profile Labor ONLY</vt:lpstr>
      <vt:lpstr>2.B-Cost Profile NL ONLY</vt:lpstr>
      <vt:lpstr>2.A-Cost Profile - L and NL</vt:lpstr>
      <vt:lpstr>1.B- P6 CD3B ONLY (02.Oct.2024)</vt:lpstr>
      <vt:lpstr>1.A-P6 DATA CD-3B ONLY</vt:lpstr>
      <vt:lpstr>VLKUP</vt:lpstr>
      <vt:lpstr>Instructions</vt:lpstr>
      <vt:lpstr>PVT (FY) MGMT&amp;OS_Sample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Tumibay, Elise</dc:creator>
  <cp:keywords/>
  <dc:description/>
  <cp:lastModifiedBy>Krug, Kelly</cp:lastModifiedBy>
  <cp:revision/>
  <dcterms:created xsi:type="dcterms:W3CDTF">2023-05-05T14:08:31Z</dcterms:created>
  <dcterms:modified xsi:type="dcterms:W3CDTF">2024-10-08T21:09:10Z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0x01010000F4037D52DD7A40B7473D286F4904EE</vt:lpwstr>
  </property>
  <property fmtid="{D5CDD505-2E9C-101B-9397-08002B2CF9AE}" pid="3" name="MediaServiceImageTags">
    <vt:lpwstr/>
  </property>
</Properties>
</file>